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785" yWindow="1560" windowWidth="17310" windowHeight="7110" tabRatio="921" activeTab="6"/>
  </bookViews>
  <sheets>
    <sheet name="KB Duct Parts" sheetId="2" r:id="rId1"/>
    <sheet name="KB Duct Elbows" sheetId="5" r:id="rId2"/>
    <sheet name="Branches" sheetId="16" r:id="rId3"/>
    <sheet name="Specials" sheetId="6" r:id="rId4"/>
    <sheet name="Flanged Parts" sheetId="8" r:id="rId5"/>
    <sheet name="Flanged Elbows" sheetId="7" r:id="rId6"/>
    <sheet name="Price List" sheetId="3" r:id="rId7"/>
  </sheets>
  <externalReferences>
    <externalReference r:id="rId8"/>
  </externalReferences>
  <definedNames>
    <definedName name="_xlnm._FilterDatabase" localSheetId="2" hidden="1">Branches!$CS$6:$CW$6</definedName>
    <definedName name="_xlnm._FilterDatabase" localSheetId="0" hidden="1">'KB Duct Parts'!$V$16:$AC$145</definedName>
    <definedName name="_xlnm._FilterDatabase" localSheetId="6" hidden="1">'Price List'!$B$22:$U$3897</definedName>
    <definedName name="BrnchKB">'Price List'!$B$817:$I$817</definedName>
    <definedName name="clamp">'Price List'!$A$617:$A$716</definedName>
    <definedName name="econoflng">'Price List'!#REF!</definedName>
    <definedName name="FlgBrnch">'Price List'!$B$3085:$I$3085</definedName>
    <definedName name="FlgYBrnch">'Price List'!$B$3085:$I$3085</definedName>
    <definedName name="FlngArray">'Price List'!$BJ$2341:$BL$2377</definedName>
    <definedName name="FlngBrnch">'Price List'!$B$2881:$G$2881</definedName>
    <definedName name="FlngInCut">'Price List'!$B$3198:$G$3198</definedName>
    <definedName name="Flngs">'Price List'!$A$2819:$G$2830</definedName>
    <definedName name="FlngYBrnch">'Price List'!$B$3085:$I$3085</definedName>
    <definedName name="GATOGA">'Price List'!#REF!</definedName>
    <definedName name="HTML_CodePage" hidden="1">1252</definedName>
    <definedName name="HTML_Control" hidden="1">{"'Sheet2'!$A$1:$S$23"}</definedName>
    <definedName name="HTML_Description" hidden="1">""</definedName>
    <definedName name="HTML_Email" hidden="1">"captunseen@aol.com"</definedName>
    <definedName name="HTML_Header" hidden="1">"Quote Form"</definedName>
    <definedName name="HTML_LastUpdate" hidden="1">"4/6/00"</definedName>
    <definedName name="HTML_LineAfter" hidden="1">TRUE</definedName>
    <definedName name="HTML_LineBefore" hidden="1">TRUE</definedName>
    <definedName name="HTML_Name" hidden="1">"Steve McDaniel"</definedName>
    <definedName name="HTML_OBDlg2" hidden="1">TRUE</definedName>
    <definedName name="HTML_OBDlg4" hidden="1">TRUE</definedName>
    <definedName name="HTML_OS" hidden="1">0</definedName>
    <definedName name="HTML_PathFile" hidden="1">"C:\My Documents\MyHTML.htm"</definedName>
    <definedName name="HTML_Title" hidden="1">"Quote Form"</definedName>
    <definedName name="NonwldKB">'Price List'!$B$409:$I$409</definedName>
    <definedName name="rlbranches">'Price List'!$A$817:$A$892</definedName>
    <definedName name="ssrings">'Price List'!#REF!</definedName>
  </definedNames>
  <calcPr calcId="145621"/>
</workbook>
</file>

<file path=xl/calcChain.xml><?xml version="1.0" encoding="utf-8"?>
<calcChain xmlns="http://schemas.openxmlformats.org/spreadsheetml/2006/main">
  <c r="AH23" i="6" l="1"/>
  <c r="AH22" i="6"/>
  <c r="AH21" i="6"/>
  <c r="AH20" i="6"/>
  <c r="AH19" i="6"/>
  <c r="AH18" i="6"/>
  <c r="AH17" i="6"/>
  <c r="AH16" i="6"/>
  <c r="AH15" i="6"/>
  <c r="AH14" i="6"/>
  <c r="AH13" i="6"/>
  <c r="AH12" i="6"/>
  <c r="AH11" i="6"/>
  <c r="AH10" i="6"/>
  <c r="AH9" i="6"/>
  <c r="AH8" i="6"/>
  <c r="AH7" i="6"/>
  <c r="AH6" i="6"/>
  <c r="AH5" i="6"/>
  <c r="B25" i="3"/>
  <c r="B26" i="3"/>
  <c r="T26" i="3"/>
  <c r="B27" i="3"/>
  <c r="B28" i="3"/>
  <c r="B29" i="3"/>
  <c r="B30" i="3"/>
  <c r="B31" i="3"/>
  <c r="B32" i="3"/>
  <c r="B33" i="3"/>
  <c r="B34" i="3"/>
  <c r="B35" i="3"/>
  <c r="B36" i="3"/>
  <c r="B37" i="3"/>
  <c r="B38" i="3"/>
  <c r="B39" i="3"/>
  <c r="B40" i="3"/>
  <c r="B41" i="3"/>
  <c r="B42" i="3"/>
  <c r="B43" i="3"/>
  <c r="B44" i="3"/>
  <c r="B45" i="3"/>
  <c r="B46" i="3"/>
  <c r="T46" i="3"/>
  <c r="B47" i="3"/>
  <c r="B48" i="3"/>
  <c r="B49" i="3"/>
  <c r="B50" i="3"/>
  <c r="B51" i="3"/>
  <c r="B52" i="3"/>
  <c r="B53" i="3"/>
  <c r="B54" i="3"/>
  <c r="B55" i="3"/>
  <c r="B56" i="3"/>
  <c r="B57" i="3"/>
  <c r="B58" i="3"/>
  <c r="B59" i="3"/>
  <c r="B60" i="3"/>
  <c r="B61" i="3"/>
  <c r="B62" i="3"/>
  <c r="B63" i="3"/>
  <c r="B64" i="3"/>
  <c r="B65" i="3"/>
  <c r="B66" i="3"/>
  <c r="T66" i="3"/>
  <c r="U66" i="3"/>
  <c r="B67" i="3"/>
  <c r="T67" i="3"/>
  <c r="U67" i="3"/>
  <c r="B68" i="3"/>
  <c r="T68" i="3"/>
  <c r="U68" i="3"/>
  <c r="B69" i="3"/>
  <c r="B70" i="3"/>
  <c r="T70" i="3"/>
  <c r="B71" i="3"/>
  <c r="T71" i="3"/>
  <c r="U71" i="3"/>
  <c r="B72" i="3"/>
  <c r="T72" i="3"/>
  <c r="U72" i="3"/>
  <c r="B73" i="3"/>
  <c r="B74" i="3"/>
  <c r="T74" i="3"/>
  <c r="U74" i="3"/>
  <c r="B75" i="3"/>
  <c r="T75" i="3"/>
  <c r="U75" i="3"/>
  <c r="B76" i="3"/>
  <c r="T76" i="3"/>
  <c r="U76" i="3"/>
  <c r="B77" i="3"/>
  <c r="B78" i="3"/>
  <c r="T78" i="3"/>
  <c r="B79" i="3"/>
  <c r="T79" i="3"/>
  <c r="U79" i="3"/>
  <c r="B80" i="3"/>
  <c r="T80" i="3"/>
  <c r="U80" i="3"/>
  <c r="B81" i="3"/>
  <c r="B82" i="3"/>
  <c r="T82" i="3"/>
  <c r="U82" i="3"/>
  <c r="B83" i="3"/>
  <c r="T83" i="3"/>
  <c r="U83" i="3"/>
  <c r="B84" i="3"/>
  <c r="T84" i="3"/>
  <c r="U84" i="3"/>
  <c r="B85" i="3"/>
  <c r="B86" i="3"/>
  <c r="T86" i="3"/>
  <c r="U86" i="3"/>
  <c r="B87" i="3"/>
  <c r="T87" i="3"/>
  <c r="U87" i="3"/>
  <c r="B88" i="3"/>
  <c r="O88" i="3"/>
  <c r="B89" i="3"/>
  <c r="B90" i="3"/>
  <c r="T90" i="3"/>
  <c r="B91" i="3"/>
  <c r="T91" i="3"/>
  <c r="U91" i="3"/>
  <c r="B92" i="3"/>
  <c r="Q92" i="3"/>
  <c r="R92" i="3"/>
  <c r="B93" i="3"/>
  <c r="B94" i="3"/>
  <c r="T94" i="3"/>
  <c r="B95" i="3"/>
  <c r="T95" i="3"/>
  <c r="U95" i="3"/>
  <c r="B96" i="3"/>
  <c r="B97" i="3"/>
  <c r="B98" i="3"/>
  <c r="T98" i="3"/>
  <c r="B99" i="3"/>
  <c r="T99" i="3"/>
  <c r="B100" i="3"/>
  <c r="B101" i="3"/>
  <c r="B102" i="3"/>
  <c r="T102" i="3"/>
  <c r="U102" i="3"/>
  <c r="B103" i="3"/>
  <c r="B104" i="3"/>
  <c r="T104" i="3"/>
  <c r="U104" i="3"/>
  <c r="B105" i="3"/>
  <c r="B106" i="3"/>
  <c r="T106" i="3"/>
  <c r="U106" i="3"/>
  <c r="B107" i="3"/>
  <c r="T107" i="3"/>
  <c r="U107" i="3"/>
  <c r="B108" i="3"/>
  <c r="T108" i="3"/>
  <c r="U108" i="3"/>
  <c r="B109" i="3"/>
  <c r="B110" i="3"/>
  <c r="T110" i="3"/>
  <c r="B111" i="3"/>
  <c r="T111" i="3"/>
  <c r="U111" i="3"/>
  <c r="B112" i="3"/>
  <c r="T112" i="3"/>
  <c r="U112" i="3"/>
  <c r="B113" i="3"/>
  <c r="B114" i="3"/>
  <c r="T114" i="3"/>
  <c r="B115" i="3"/>
  <c r="T115" i="3"/>
  <c r="U115" i="3"/>
  <c r="B116" i="3"/>
  <c r="T116" i="3"/>
  <c r="U116" i="3"/>
  <c r="B117" i="3"/>
  <c r="B118" i="3"/>
  <c r="B119" i="3"/>
  <c r="T119" i="3"/>
  <c r="U119" i="3"/>
  <c r="B120" i="3"/>
  <c r="T120" i="3"/>
  <c r="U120" i="3"/>
  <c r="B121" i="3"/>
  <c r="B122" i="3"/>
  <c r="B123" i="3"/>
  <c r="T123" i="3"/>
  <c r="U123" i="3"/>
  <c r="B124" i="3"/>
  <c r="T124" i="3"/>
  <c r="U124" i="3"/>
  <c r="B125" i="3"/>
  <c r="B126" i="3"/>
  <c r="B127" i="3"/>
  <c r="T127" i="3"/>
  <c r="U127" i="3"/>
  <c r="B128" i="3"/>
  <c r="T128" i="3"/>
  <c r="U128" i="3"/>
  <c r="B129" i="3"/>
  <c r="B130" i="3"/>
  <c r="B131" i="3"/>
  <c r="T131" i="3"/>
  <c r="U131" i="3"/>
  <c r="B132" i="3"/>
  <c r="T132" i="3"/>
  <c r="U132" i="3"/>
  <c r="B133" i="3"/>
  <c r="B134" i="3"/>
  <c r="B135" i="3"/>
  <c r="T135" i="3"/>
  <c r="U135" i="3"/>
  <c r="B136" i="3"/>
  <c r="T136" i="3"/>
  <c r="U136" i="3"/>
  <c r="B137" i="3"/>
  <c r="B138" i="3"/>
  <c r="B139" i="3"/>
  <c r="T139" i="3"/>
  <c r="U139" i="3"/>
  <c r="B140" i="3"/>
  <c r="T140" i="3"/>
  <c r="U140" i="3"/>
  <c r="B141" i="3"/>
  <c r="B142" i="3"/>
  <c r="B143" i="3"/>
  <c r="T143" i="3"/>
  <c r="B144" i="3"/>
  <c r="T144" i="3"/>
  <c r="B145" i="3"/>
  <c r="B146" i="3"/>
  <c r="B147" i="3"/>
  <c r="T147" i="3"/>
  <c r="B148" i="3"/>
  <c r="B149" i="3"/>
  <c r="B150" i="3"/>
  <c r="B151" i="3"/>
  <c r="T151" i="3"/>
  <c r="U151" i="3"/>
  <c r="B152" i="3"/>
  <c r="T152" i="3"/>
  <c r="U152" i="3"/>
  <c r="B153" i="3"/>
  <c r="B154" i="3"/>
  <c r="B155" i="3"/>
  <c r="T155" i="3"/>
  <c r="U155" i="3"/>
  <c r="B156" i="3"/>
  <c r="T156" i="3"/>
  <c r="U156" i="3"/>
  <c r="B157" i="3"/>
  <c r="B158" i="3"/>
  <c r="B159" i="3"/>
  <c r="T159" i="3"/>
  <c r="U159" i="3"/>
  <c r="B160" i="3"/>
  <c r="T160" i="3"/>
  <c r="U160" i="3"/>
  <c r="B161" i="3"/>
  <c r="O161" i="3"/>
  <c r="B162" i="3"/>
  <c r="B163" i="3"/>
  <c r="T163" i="3"/>
  <c r="U163" i="3"/>
  <c r="B164" i="3"/>
  <c r="T164" i="3"/>
  <c r="U164" i="3"/>
  <c r="B165" i="3"/>
  <c r="Q165" i="3"/>
  <c r="R165" i="3"/>
  <c r="B166" i="3"/>
  <c r="B167" i="3"/>
  <c r="T167" i="3"/>
  <c r="U167" i="3"/>
  <c r="B168" i="3"/>
  <c r="T168" i="3"/>
  <c r="U168" i="3"/>
  <c r="B169" i="3"/>
  <c r="B170" i="3"/>
  <c r="B171" i="3"/>
  <c r="T171" i="3"/>
  <c r="U171" i="3"/>
  <c r="B172" i="3"/>
  <c r="T172" i="3"/>
  <c r="U172" i="3"/>
  <c r="B173" i="3"/>
  <c r="B174" i="3"/>
  <c r="B175" i="3"/>
  <c r="T175" i="3"/>
  <c r="U175" i="3"/>
  <c r="B176" i="3"/>
  <c r="T176" i="3"/>
  <c r="U176" i="3"/>
  <c r="B177" i="3"/>
  <c r="B178" i="3"/>
  <c r="B179" i="3"/>
  <c r="T179" i="3"/>
  <c r="U179" i="3"/>
  <c r="B180" i="3"/>
  <c r="B181" i="3"/>
  <c r="B182" i="3"/>
  <c r="B183" i="3"/>
  <c r="T183" i="3"/>
  <c r="B184" i="3"/>
  <c r="T184" i="3"/>
  <c r="B185" i="3"/>
  <c r="B186" i="3"/>
  <c r="B187" i="3"/>
  <c r="T187" i="3"/>
  <c r="B188" i="3"/>
  <c r="T188" i="3"/>
  <c r="U188" i="3"/>
  <c r="B189" i="3"/>
  <c r="B190" i="3"/>
  <c r="B191" i="3"/>
  <c r="T191" i="3"/>
  <c r="U191" i="3"/>
  <c r="B192" i="3"/>
  <c r="T192" i="3"/>
  <c r="U192" i="3"/>
  <c r="B193" i="3"/>
  <c r="B194" i="3"/>
  <c r="B195" i="3"/>
  <c r="B196" i="3"/>
  <c r="T196" i="3"/>
  <c r="U196" i="3"/>
  <c r="B197" i="3"/>
  <c r="T197" i="3"/>
  <c r="U197" i="3"/>
  <c r="B198" i="3"/>
  <c r="B199" i="3"/>
  <c r="B200" i="3"/>
  <c r="T200" i="3"/>
  <c r="U200" i="3"/>
  <c r="B201" i="3"/>
  <c r="T201" i="3"/>
  <c r="U201" i="3"/>
  <c r="B202" i="3"/>
  <c r="B203" i="3"/>
  <c r="B204" i="3"/>
  <c r="T204" i="3"/>
  <c r="U204" i="3"/>
  <c r="B205" i="3"/>
  <c r="T205" i="3"/>
  <c r="U205" i="3"/>
  <c r="B206" i="3"/>
  <c r="B207" i="3"/>
  <c r="B208" i="3"/>
  <c r="O208" i="3"/>
  <c r="B209" i="3"/>
  <c r="T209" i="3"/>
  <c r="U209" i="3"/>
  <c r="B210" i="3"/>
  <c r="B211" i="3"/>
  <c r="B212" i="3"/>
  <c r="T212" i="3"/>
  <c r="U212" i="3"/>
  <c r="B213" i="3"/>
  <c r="T213" i="3"/>
  <c r="U213" i="3"/>
  <c r="B214" i="3"/>
  <c r="B215" i="3"/>
  <c r="B216" i="3"/>
  <c r="T216" i="3"/>
  <c r="U216" i="3"/>
  <c r="B217" i="3"/>
  <c r="T217" i="3"/>
  <c r="U217" i="3"/>
  <c r="B218" i="3"/>
  <c r="B219" i="3"/>
  <c r="B220" i="3"/>
  <c r="B221" i="3"/>
  <c r="B222" i="3"/>
  <c r="B223" i="3"/>
  <c r="B224" i="3"/>
  <c r="B225" i="3"/>
  <c r="B226" i="3"/>
  <c r="B227" i="3"/>
  <c r="B228" i="3"/>
  <c r="T228" i="3"/>
  <c r="U228" i="3"/>
  <c r="B229" i="3"/>
  <c r="B230" i="3"/>
  <c r="B231" i="3"/>
  <c r="B232" i="3"/>
  <c r="B233" i="3"/>
  <c r="T233" i="3"/>
  <c r="U233" i="3"/>
  <c r="B234" i="3"/>
  <c r="B235" i="3"/>
  <c r="B236" i="3"/>
  <c r="T236" i="3"/>
  <c r="U236" i="3"/>
  <c r="B237" i="3"/>
  <c r="T237" i="3"/>
  <c r="U237" i="3"/>
  <c r="B238" i="3"/>
  <c r="B239" i="3"/>
  <c r="B240" i="3"/>
  <c r="T240" i="3"/>
  <c r="U240" i="3"/>
  <c r="B241" i="3"/>
  <c r="T241" i="3"/>
  <c r="U241" i="3"/>
  <c r="B242" i="3"/>
  <c r="B243" i="3"/>
  <c r="B244" i="3"/>
  <c r="T244" i="3"/>
  <c r="U244" i="3"/>
  <c r="B245" i="3"/>
  <c r="T245" i="3"/>
  <c r="U245" i="3"/>
  <c r="B246" i="3"/>
  <c r="B247" i="3"/>
  <c r="B248" i="3"/>
  <c r="T248" i="3"/>
  <c r="U248" i="3"/>
  <c r="B249" i="3"/>
  <c r="T249" i="3"/>
  <c r="U249" i="3"/>
  <c r="B250" i="3"/>
  <c r="B251" i="3"/>
  <c r="B252" i="3"/>
  <c r="T252" i="3"/>
  <c r="B253" i="3"/>
  <c r="T253" i="3"/>
  <c r="U253" i="3"/>
  <c r="B254" i="3"/>
  <c r="B255" i="3"/>
  <c r="B256" i="3"/>
  <c r="T256" i="3"/>
  <c r="B257" i="3"/>
  <c r="T257" i="3"/>
  <c r="U257" i="3"/>
  <c r="B258" i="3"/>
  <c r="B259" i="3"/>
  <c r="B260" i="3"/>
  <c r="T260" i="3"/>
  <c r="B261" i="3"/>
  <c r="T261" i="3"/>
  <c r="U261" i="3"/>
  <c r="B262" i="3"/>
  <c r="B263" i="3"/>
  <c r="B264" i="3"/>
  <c r="T264" i="3"/>
  <c r="U264" i="3"/>
  <c r="B265" i="3"/>
  <c r="T265" i="3"/>
  <c r="U265" i="3"/>
  <c r="B266" i="3"/>
  <c r="B267" i="3"/>
  <c r="B268" i="3"/>
  <c r="T268" i="3"/>
  <c r="U268" i="3"/>
  <c r="B269" i="3"/>
  <c r="T269" i="3"/>
  <c r="U269" i="3"/>
  <c r="B270" i="3"/>
  <c r="B271" i="3"/>
  <c r="B272" i="3"/>
  <c r="T272" i="3"/>
  <c r="U272" i="3"/>
  <c r="B273" i="3"/>
  <c r="T273" i="3"/>
  <c r="U273" i="3"/>
  <c r="B274" i="3"/>
  <c r="T274" i="3"/>
  <c r="U274" i="3"/>
  <c r="B275" i="3"/>
  <c r="B276" i="3"/>
  <c r="B277" i="3"/>
  <c r="T277" i="3"/>
  <c r="U277" i="3"/>
  <c r="B278" i="3"/>
  <c r="B279" i="3"/>
  <c r="T279" i="3"/>
  <c r="B280" i="3"/>
  <c r="B281" i="3"/>
  <c r="T281" i="3"/>
  <c r="U281" i="3"/>
  <c r="B282" i="3"/>
  <c r="B283" i="3"/>
  <c r="T283" i="3"/>
  <c r="U283" i="3"/>
  <c r="B284" i="3"/>
  <c r="B285" i="3"/>
  <c r="B286" i="3"/>
  <c r="T286" i="3"/>
  <c r="B287" i="3"/>
  <c r="T287" i="3"/>
  <c r="B288" i="3"/>
  <c r="T288" i="3"/>
  <c r="B289" i="3"/>
  <c r="T289" i="3"/>
  <c r="U289" i="3"/>
  <c r="B290" i="3"/>
  <c r="T290" i="3"/>
  <c r="U290" i="3"/>
  <c r="B291" i="3"/>
  <c r="B292" i="3"/>
  <c r="T292" i="3"/>
  <c r="U292" i="3"/>
  <c r="B293" i="3"/>
  <c r="T293" i="3"/>
  <c r="U293" i="3"/>
  <c r="B294" i="3"/>
  <c r="T294" i="3"/>
  <c r="B295" i="3"/>
  <c r="T295" i="3"/>
  <c r="B296" i="3"/>
  <c r="T296" i="3"/>
  <c r="U296" i="3"/>
  <c r="B297" i="3"/>
  <c r="T297" i="3"/>
  <c r="U297" i="3"/>
  <c r="B298" i="3"/>
  <c r="T298" i="3"/>
  <c r="B299" i="3"/>
  <c r="T299" i="3"/>
  <c r="U299" i="3"/>
  <c r="B300" i="3"/>
  <c r="T300" i="3"/>
  <c r="U300" i="3"/>
  <c r="B301" i="3"/>
  <c r="T301" i="3"/>
  <c r="U301" i="3"/>
  <c r="B302" i="3"/>
  <c r="T302" i="3"/>
  <c r="U302" i="3"/>
  <c r="B303" i="3"/>
  <c r="T303" i="3"/>
  <c r="B304" i="3"/>
  <c r="T304" i="3"/>
  <c r="U304" i="3"/>
  <c r="B305" i="3"/>
  <c r="T305" i="3"/>
  <c r="U305" i="3"/>
  <c r="B306" i="3"/>
  <c r="T306" i="3"/>
  <c r="B307" i="3"/>
  <c r="T307" i="3"/>
  <c r="U307" i="3"/>
  <c r="B308" i="3"/>
  <c r="T308" i="3"/>
  <c r="U308" i="3"/>
  <c r="B309" i="3"/>
  <c r="T309" i="3"/>
  <c r="U309" i="3"/>
  <c r="B310" i="3"/>
  <c r="T310" i="3"/>
  <c r="B311" i="3"/>
  <c r="T311" i="3"/>
  <c r="B312" i="3"/>
  <c r="T312" i="3"/>
  <c r="U312" i="3"/>
  <c r="B313" i="3"/>
  <c r="T313" i="3"/>
  <c r="U313" i="3"/>
  <c r="B314" i="3"/>
  <c r="T314" i="3"/>
  <c r="U314" i="3"/>
  <c r="B315" i="3"/>
  <c r="T315" i="3"/>
  <c r="U315" i="3"/>
  <c r="B316" i="3"/>
  <c r="T316" i="3"/>
  <c r="U316" i="3"/>
  <c r="B317" i="3"/>
  <c r="T317" i="3"/>
  <c r="U317" i="3"/>
  <c r="B318" i="3"/>
  <c r="T318" i="3"/>
  <c r="U318" i="3"/>
  <c r="B319" i="3"/>
  <c r="T319" i="3"/>
  <c r="B320" i="3"/>
  <c r="T320" i="3"/>
  <c r="U320" i="3"/>
  <c r="B321" i="3"/>
  <c r="T321" i="3"/>
  <c r="U321" i="3"/>
  <c r="B322" i="3"/>
  <c r="T322" i="3"/>
  <c r="B323" i="3"/>
  <c r="T323" i="3"/>
  <c r="U323" i="3"/>
  <c r="B324" i="3"/>
  <c r="T324" i="3"/>
  <c r="U324" i="3"/>
  <c r="B325" i="3"/>
  <c r="T325" i="3"/>
  <c r="U325" i="3"/>
  <c r="B326" i="3"/>
  <c r="T326" i="3"/>
  <c r="B327" i="3"/>
  <c r="T327" i="3"/>
  <c r="B328" i="3"/>
  <c r="T328" i="3"/>
  <c r="U328" i="3"/>
  <c r="B329" i="3"/>
  <c r="T329" i="3"/>
  <c r="U329" i="3"/>
  <c r="B330" i="3"/>
  <c r="T330" i="3"/>
  <c r="B331" i="3"/>
  <c r="T331" i="3"/>
  <c r="U331" i="3"/>
  <c r="B332" i="3"/>
  <c r="T332" i="3"/>
  <c r="U332" i="3"/>
  <c r="B333" i="3"/>
  <c r="T333" i="3"/>
  <c r="U333" i="3"/>
  <c r="B334" i="3"/>
  <c r="T334" i="3"/>
  <c r="B335" i="3"/>
  <c r="T335" i="3"/>
  <c r="B336" i="3"/>
  <c r="T336" i="3"/>
  <c r="U336" i="3"/>
  <c r="B337" i="3"/>
  <c r="T337" i="3"/>
  <c r="U337" i="3"/>
  <c r="B338" i="3"/>
  <c r="T338" i="3"/>
  <c r="B339" i="3"/>
  <c r="T339" i="3"/>
  <c r="U339" i="3"/>
  <c r="B340" i="3"/>
  <c r="T340" i="3"/>
  <c r="U340" i="3"/>
  <c r="B341" i="3"/>
  <c r="T341" i="3"/>
  <c r="U341" i="3"/>
  <c r="B342" i="3"/>
  <c r="T342" i="3"/>
  <c r="B343" i="3"/>
  <c r="T343" i="3"/>
  <c r="B344" i="3"/>
  <c r="T344" i="3"/>
  <c r="U344" i="3"/>
  <c r="B345" i="3"/>
  <c r="T345" i="3"/>
  <c r="U345" i="3"/>
  <c r="B346" i="3"/>
  <c r="T346" i="3"/>
  <c r="B347" i="3"/>
  <c r="T347" i="3"/>
  <c r="U347" i="3"/>
  <c r="B348" i="3"/>
  <c r="T348" i="3"/>
  <c r="U348" i="3"/>
  <c r="B349" i="3"/>
  <c r="T349" i="3"/>
  <c r="U349" i="3"/>
  <c r="B350" i="3"/>
  <c r="T350" i="3"/>
  <c r="U350" i="3"/>
  <c r="B351" i="3"/>
  <c r="T351" i="3"/>
  <c r="U351" i="3"/>
  <c r="B352" i="3"/>
  <c r="T352" i="3"/>
  <c r="B353" i="3"/>
  <c r="T353" i="3"/>
  <c r="U353" i="3"/>
  <c r="B354" i="3"/>
  <c r="T354" i="3"/>
  <c r="U354" i="3"/>
  <c r="B355" i="3"/>
  <c r="T355" i="3"/>
  <c r="U355" i="3"/>
  <c r="B356" i="3"/>
  <c r="T356" i="3"/>
  <c r="B357" i="3"/>
  <c r="T357" i="3"/>
  <c r="U357" i="3"/>
  <c r="B358" i="3"/>
  <c r="T358" i="3"/>
  <c r="U358" i="3"/>
  <c r="B359" i="3"/>
  <c r="T359" i="3"/>
  <c r="U359" i="3"/>
  <c r="B360" i="3"/>
  <c r="T360" i="3"/>
  <c r="B361" i="3"/>
  <c r="T361" i="3"/>
  <c r="U361" i="3"/>
  <c r="B362" i="3"/>
  <c r="T362" i="3"/>
  <c r="U362" i="3"/>
  <c r="B363" i="3"/>
  <c r="T363" i="3"/>
  <c r="U363" i="3"/>
  <c r="B364" i="3"/>
  <c r="T364" i="3"/>
  <c r="B365" i="3"/>
  <c r="T365" i="3"/>
  <c r="U365" i="3"/>
  <c r="B366" i="3"/>
  <c r="T366" i="3"/>
  <c r="U366" i="3"/>
  <c r="B367" i="3"/>
  <c r="T367" i="3"/>
  <c r="U367" i="3"/>
  <c r="B368" i="3"/>
  <c r="T368" i="3"/>
  <c r="B369" i="3"/>
  <c r="T369" i="3"/>
  <c r="U369" i="3"/>
  <c r="B370" i="3"/>
  <c r="T370" i="3"/>
  <c r="U370" i="3"/>
  <c r="B371" i="3"/>
  <c r="T371" i="3"/>
  <c r="U371" i="3"/>
  <c r="B372" i="3"/>
  <c r="T372" i="3"/>
  <c r="U372" i="3"/>
  <c r="B373" i="3"/>
  <c r="T373" i="3"/>
  <c r="U373" i="3"/>
  <c r="B374" i="3"/>
  <c r="T374" i="3"/>
  <c r="U374" i="3"/>
  <c r="B375" i="3"/>
  <c r="T375" i="3"/>
  <c r="U375" i="3"/>
  <c r="B376" i="3"/>
  <c r="T376" i="3"/>
  <c r="B377" i="3"/>
  <c r="T377" i="3"/>
  <c r="U377" i="3"/>
  <c r="B378" i="3"/>
  <c r="T378" i="3"/>
  <c r="U378" i="3"/>
  <c r="B379" i="3"/>
  <c r="T379" i="3"/>
  <c r="U379" i="3"/>
  <c r="B380" i="3"/>
  <c r="T380" i="3"/>
  <c r="B381" i="3"/>
  <c r="T381" i="3"/>
  <c r="U381" i="3"/>
  <c r="B382" i="3"/>
  <c r="T382" i="3"/>
  <c r="U382" i="3"/>
  <c r="B383" i="3"/>
  <c r="T383" i="3"/>
  <c r="U383" i="3"/>
  <c r="B384" i="3"/>
  <c r="T384" i="3"/>
  <c r="B385" i="3"/>
  <c r="T385" i="3"/>
  <c r="U385" i="3"/>
  <c r="B386" i="3"/>
  <c r="T386" i="3"/>
  <c r="U386" i="3"/>
  <c r="B387" i="3"/>
  <c r="T387" i="3"/>
  <c r="U387" i="3"/>
  <c r="B388" i="3"/>
  <c r="T388" i="3"/>
  <c r="B389" i="3"/>
  <c r="T389" i="3"/>
  <c r="U389" i="3"/>
  <c r="B390" i="3"/>
  <c r="T390" i="3"/>
  <c r="U390" i="3"/>
  <c r="B391" i="3"/>
  <c r="T391" i="3"/>
  <c r="U391" i="3"/>
  <c r="B392" i="3"/>
  <c r="T392" i="3"/>
  <c r="B393" i="3"/>
  <c r="T393" i="3"/>
  <c r="U393" i="3"/>
  <c r="B394" i="3"/>
  <c r="T394" i="3"/>
  <c r="U394" i="3"/>
  <c r="B395" i="3"/>
  <c r="T395" i="3"/>
  <c r="U395" i="3"/>
  <c r="B396" i="3"/>
  <c r="T396" i="3"/>
  <c r="B397" i="3"/>
  <c r="T397" i="3"/>
  <c r="U397" i="3"/>
  <c r="B398" i="3"/>
  <c r="T398" i="3"/>
  <c r="U398" i="3"/>
  <c r="B399" i="3"/>
  <c r="T399" i="3"/>
  <c r="U399" i="3"/>
  <c r="B400" i="3"/>
  <c r="T400" i="3"/>
  <c r="B401" i="3"/>
  <c r="T401" i="3"/>
  <c r="U401" i="3"/>
  <c r="B402" i="3"/>
  <c r="T402" i="3"/>
  <c r="U402" i="3"/>
  <c r="B403" i="3"/>
  <c r="T403" i="3"/>
  <c r="U403" i="3"/>
  <c r="B404" i="3"/>
  <c r="T404" i="3"/>
  <c r="B405" i="3"/>
  <c r="T405" i="3"/>
  <c r="U405" i="3"/>
  <c r="B406" i="3"/>
  <c r="T406" i="3"/>
  <c r="U406" i="3"/>
  <c r="B407" i="3"/>
  <c r="T407" i="3"/>
  <c r="U407" i="3"/>
  <c r="B408" i="3"/>
  <c r="T408" i="3"/>
  <c r="B409" i="3"/>
  <c r="T409" i="3"/>
  <c r="U409" i="3"/>
  <c r="B410" i="3"/>
  <c r="T410" i="3"/>
  <c r="U410" i="3"/>
  <c r="B411" i="3"/>
  <c r="T411" i="3"/>
  <c r="U411" i="3"/>
  <c r="B412" i="3"/>
  <c r="T412" i="3"/>
  <c r="B413" i="3"/>
  <c r="T413" i="3"/>
  <c r="U413" i="3"/>
  <c r="B414" i="3"/>
  <c r="T414" i="3"/>
  <c r="U414" i="3"/>
  <c r="B415" i="3"/>
  <c r="T415" i="3"/>
  <c r="U415" i="3"/>
  <c r="B416" i="3"/>
  <c r="T416" i="3"/>
  <c r="B417" i="3"/>
  <c r="T417" i="3"/>
  <c r="U417" i="3"/>
  <c r="B418" i="3"/>
  <c r="T418" i="3"/>
  <c r="U418" i="3"/>
  <c r="B419" i="3"/>
  <c r="T419" i="3"/>
  <c r="U419" i="3"/>
  <c r="B420" i="3"/>
  <c r="T420" i="3"/>
  <c r="B421" i="3"/>
  <c r="T421" i="3"/>
  <c r="U421" i="3"/>
  <c r="B422" i="3"/>
  <c r="T422" i="3"/>
  <c r="U422" i="3"/>
  <c r="B423" i="3"/>
  <c r="T423" i="3"/>
  <c r="U423" i="3"/>
  <c r="B424" i="3"/>
  <c r="T424" i="3"/>
  <c r="B425" i="3"/>
  <c r="T425" i="3"/>
  <c r="U425" i="3"/>
  <c r="B426" i="3"/>
  <c r="T426" i="3"/>
  <c r="U426" i="3"/>
  <c r="B427" i="3"/>
  <c r="T427" i="3"/>
  <c r="U427" i="3"/>
  <c r="B428" i="3"/>
  <c r="T428" i="3"/>
  <c r="B429" i="3"/>
  <c r="T429" i="3"/>
  <c r="U429" i="3"/>
  <c r="B430" i="3"/>
  <c r="T430" i="3"/>
  <c r="U430" i="3"/>
  <c r="B431" i="3"/>
  <c r="T431" i="3"/>
  <c r="U431" i="3"/>
  <c r="B432" i="3"/>
  <c r="T432" i="3"/>
  <c r="B433" i="3"/>
  <c r="T433" i="3"/>
  <c r="U433" i="3"/>
  <c r="B434" i="3"/>
  <c r="T434" i="3"/>
  <c r="U434" i="3"/>
  <c r="B435" i="3"/>
  <c r="T435" i="3"/>
  <c r="U435" i="3"/>
  <c r="B436" i="3"/>
  <c r="T436" i="3"/>
  <c r="U436" i="3"/>
  <c r="B437" i="3"/>
  <c r="T437" i="3"/>
  <c r="U437" i="3"/>
  <c r="B438" i="3"/>
  <c r="T438" i="3"/>
  <c r="U438" i="3"/>
  <c r="B439" i="3"/>
  <c r="T439" i="3"/>
  <c r="U439" i="3"/>
  <c r="B440" i="3"/>
  <c r="T440" i="3"/>
  <c r="B441" i="3"/>
  <c r="T441" i="3"/>
  <c r="U441" i="3"/>
  <c r="B442" i="3"/>
  <c r="T442" i="3"/>
  <c r="U442" i="3"/>
  <c r="B443" i="3"/>
  <c r="T443" i="3"/>
  <c r="U443" i="3"/>
  <c r="B444" i="3"/>
  <c r="T444" i="3"/>
  <c r="B445" i="3"/>
  <c r="T445" i="3"/>
  <c r="U445" i="3"/>
  <c r="B446" i="3"/>
  <c r="T446" i="3"/>
  <c r="U446" i="3"/>
  <c r="B447" i="3"/>
  <c r="T447" i="3"/>
  <c r="U447" i="3"/>
  <c r="B448" i="3"/>
  <c r="T448" i="3"/>
  <c r="B449" i="3"/>
  <c r="T449" i="3"/>
  <c r="U449" i="3"/>
  <c r="B450" i="3"/>
  <c r="T450" i="3"/>
  <c r="U450" i="3"/>
  <c r="B451" i="3"/>
  <c r="T451" i="3"/>
  <c r="U451" i="3"/>
  <c r="B452" i="3"/>
  <c r="T452" i="3"/>
  <c r="B453" i="3"/>
  <c r="T453" i="3"/>
  <c r="U453" i="3"/>
  <c r="B454" i="3"/>
  <c r="T454" i="3"/>
  <c r="U454" i="3"/>
  <c r="B455" i="3"/>
  <c r="T455" i="3"/>
  <c r="U455" i="3"/>
  <c r="B456" i="3"/>
  <c r="T456" i="3"/>
  <c r="B457" i="3"/>
  <c r="T457" i="3"/>
  <c r="U457" i="3"/>
  <c r="B458" i="3"/>
  <c r="T458" i="3"/>
  <c r="U458" i="3"/>
  <c r="B459" i="3"/>
  <c r="T459" i="3"/>
  <c r="U459" i="3"/>
  <c r="B460" i="3"/>
  <c r="T460" i="3"/>
  <c r="B461" i="3"/>
  <c r="T461" i="3"/>
  <c r="U461" i="3"/>
  <c r="B462" i="3"/>
  <c r="T462" i="3"/>
  <c r="U462" i="3"/>
  <c r="B463" i="3"/>
  <c r="T463" i="3"/>
  <c r="U463" i="3"/>
  <c r="B464" i="3"/>
  <c r="T464" i="3"/>
  <c r="B465" i="3"/>
  <c r="T465" i="3"/>
  <c r="U465" i="3"/>
  <c r="B466" i="3"/>
  <c r="T466" i="3"/>
  <c r="U466" i="3"/>
  <c r="B467" i="3"/>
  <c r="T467" i="3"/>
  <c r="U467" i="3"/>
  <c r="B468" i="3"/>
  <c r="T468" i="3"/>
  <c r="B469" i="3"/>
  <c r="T469" i="3"/>
  <c r="U469" i="3"/>
  <c r="B470" i="3"/>
  <c r="T470" i="3"/>
  <c r="U470" i="3"/>
  <c r="B471" i="3"/>
  <c r="T471" i="3"/>
  <c r="U471" i="3"/>
  <c r="B472" i="3"/>
  <c r="T472" i="3"/>
  <c r="B473" i="3"/>
  <c r="T473" i="3"/>
  <c r="U473" i="3"/>
  <c r="B474" i="3"/>
  <c r="T474" i="3"/>
  <c r="U474" i="3"/>
  <c r="B475" i="3"/>
  <c r="T475" i="3"/>
  <c r="U475" i="3"/>
  <c r="B476" i="3"/>
  <c r="T476" i="3"/>
  <c r="B477" i="3"/>
  <c r="T477" i="3"/>
  <c r="U477" i="3"/>
  <c r="B478" i="3"/>
  <c r="T478" i="3"/>
  <c r="U478" i="3"/>
  <c r="B479" i="3"/>
  <c r="T479" i="3"/>
  <c r="U479" i="3"/>
  <c r="B480" i="3"/>
  <c r="T480" i="3"/>
  <c r="B481" i="3"/>
  <c r="T481" i="3"/>
  <c r="U481" i="3"/>
  <c r="B482" i="3"/>
  <c r="T482" i="3"/>
  <c r="U482" i="3"/>
  <c r="B483" i="3"/>
  <c r="T483" i="3"/>
  <c r="U483" i="3"/>
  <c r="B484" i="3"/>
  <c r="T484" i="3"/>
  <c r="B485" i="3"/>
  <c r="T485" i="3"/>
  <c r="U485" i="3"/>
  <c r="B486" i="3"/>
  <c r="T486" i="3"/>
  <c r="U486" i="3"/>
  <c r="B487" i="3"/>
  <c r="T487" i="3"/>
  <c r="U487" i="3"/>
  <c r="B488" i="3"/>
  <c r="T488" i="3"/>
  <c r="B489" i="3"/>
  <c r="T489" i="3"/>
  <c r="U489" i="3"/>
  <c r="B490" i="3"/>
  <c r="T490" i="3"/>
  <c r="U490" i="3"/>
  <c r="B491" i="3"/>
  <c r="T491" i="3"/>
  <c r="U491" i="3"/>
  <c r="B492" i="3"/>
  <c r="T492" i="3"/>
  <c r="B493" i="3"/>
  <c r="T493" i="3"/>
  <c r="U493" i="3"/>
  <c r="B494" i="3"/>
  <c r="T494" i="3"/>
  <c r="U494" i="3"/>
  <c r="B495" i="3"/>
  <c r="T495" i="3"/>
  <c r="U495" i="3"/>
  <c r="B496" i="3"/>
  <c r="T496" i="3"/>
  <c r="B497" i="3"/>
  <c r="T497" i="3"/>
  <c r="U497" i="3"/>
  <c r="B498" i="3"/>
  <c r="T498" i="3"/>
  <c r="U498" i="3"/>
  <c r="B499" i="3"/>
  <c r="T499" i="3"/>
  <c r="U499" i="3"/>
  <c r="B500" i="3"/>
  <c r="T500" i="3"/>
  <c r="U500" i="3"/>
  <c r="B501" i="3"/>
  <c r="T501" i="3"/>
  <c r="U501" i="3"/>
  <c r="B502" i="3"/>
  <c r="T502" i="3"/>
  <c r="U502" i="3"/>
  <c r="B503" i="3"/>
  <c r="T503" i="3"/>
  <c r="U503" i="3"/>
  <c r="B504" i="3"/>
  <c r="T504" i="3"/>
  <c r="B505" i="3"/>
  <c r="T505" i="3"/>
  <c r="U505" i="3"/>
  <c r="B506" i="3"/>
  <c r="T506" i="3"/>
  <c r="U506" i="3"/>
  <c r="B507" i="3"/>
  <c r="T507" i="3"/>
  <c r="U507" i="3"/>
  <c r="B508" i="3"/>
  <c r="T508" i="3"/>
  <c r="B509" i="3"/>
  <c r="T509" i="3"/>
  <c r="U509" i="3"/>
  <c r="B510" i="3"/>
  <c r="T510" i="3"/>
  <c r="U510" i="3"/>
  <c r="B511" i="3"/>
  <c r="T511" i="3"/>
  <c r="U511" i="3"/>
  <c r="B512" i="3"/>
  <c r="T512" i="3"/>
  <c r="B513" i="3"/>
  <c r="T513" i="3"/>
  <c r="U513" i="3"/>
  <c r="B514" i="3"/>
  <c r="T514" i="3"/>
  <c r="U514" i="3"/>
  <c r="B515" i="3"/>
  <c r="T515" i="3"/>
  <c r="U515" i="3"/>
  <c r="B516" i="3"/>
  <c r="T516" i="3"/>
  <c r="B517" i="3"/>
  <c r="T517" i="3"/>
  <c r="U517" i="3"/>
  <c r="B518" i="3"/>
  <c r="T518" i="3"/>
  <c r="U518" i="3"/>
  <c r="B519" i="3"/>
  <c r="T519" i="3"/>
  <c r="U519" i="3"/>
  <c r="B520" i="3"/>
  <c r="T520" i="3"/>
  <c r="B521" i="3"/>
  <c r="T521" i="3"/>
  <c r="U521" i="3"/>
  <c r="B522" i="3"/>
  <c r="T522" i="3"/>
  <c r="U522" i="3"/>
  <c r="B523" i="3"/>
  <c r="T523" i="3"/>
  <c r="U523" i="3"/>
  <c r="B524" i="3"/>
  <c r="T524" i="3"/>
  <c r="B525" i="3"/>
  <c r="T525" i="3"/>
  <c r="U525" i="3"/>
  <c r="B526" i="3"/>
  <c r="T526" i="3"/>
  <c r="U526" i="3"/>
  <c r="B527" i="3"/>
  <c r="T527" i="3"/>
  <c r="U527" i="3"/>
  <c r="B528" i="3"/>
  <c r="T528" i="3"/>
  <c r="B529" i="3"/>
  <c r="T529" i="3"/>
  <c r="U529" i="3"/>
  <c r="B530" i="3"/>
  <c r="T530" i="3"/>
  <c r="U530" i="3"/>
  <c r="B531" i="3"/>
  <c r="T531" i="3"/>
  <c r="U531" i="3"/>
  <c r="B532" i="3"/>
  <c r="T532" i="3"/>
  <c r="B533" i="3"/>
  <c r="T533" i="3"/>
  <c r="U533" i="3"/>
  <c r="B534" i="3"/>
  <c r="T534" i="3"/>
  <c r="U534" i="3"/>
  <c r="B535" i="3"/>
  <c r="T535" i="3"/>
  <c r="U535" i="3"/>
  <c r="B536" i="3"/>
  <c r="T536" i="3"/>
  <c r="B537" i="3"/>
  <c r="T537" i="3"/>
  <c r="U537" i="3"/>
  <c r="B538" i="3"/>
  <c r="T538" i="3"/>
  <c r="U538" i="3"/>
  <c r="B539" i="3"/>
  <c r="T539" i="3"/>
  <c r="U539" i="3"/>
  <c r="B540" i="3"/>
  <c r="T540" i="3"/>
  <c r="B541" i="3"/>
  <c r="T541" i="3"/>
  <c r="U541" i="3"/>
  <c r="B542" i="3"/>
  <c r="T542" i="3"/>
  <c r="U542" i="3"/>
  <c r="B543" i="3"/>
  <c r="T543" i="3"/>
  <c r="U543" i="3"/>
  <c r="B544" i="3"/>
  <c r="T544" i="3"/>
  <c r="B545" i="3"/>
  <c r="T545" i="3"/>
  <c r="U545" i="3"/>
  <c r="B546" i="3"/>
  <c r="T546" i="3"/>
  <c r="U546" i="3"/>
  <c r="B547" i="3"/>
  <c r="T547" i="3"/>
  <c r="U547" i="3"/>
  <c r="B548" i="3"/>
  <c r="T548" i="3"/>
  <c r="B549" i="3"/>
  <c r="T549" i="3"/>
  <c r="U549" i="3"/>
  <c r="B550" i="3"/>
  <c r="T550" i="3"/>
  <c r="U550" i="3"/>
  <c r="B551" i="3"/>
  <c r="T551" i="3"/>
  <c r="U551" i="3"/>
  <c r="B552" i="3"/>
  <c r="T552" i="3"/>
  <c r="B553" i="3"/>
  <c r="T553" i="3"/>
  <c r="U553" i="3"/>
  <c r="B554" i="3"/>
  <c r="T554" i="3"/>
  <c r="U554" i="3"/>
  <c r="B555" i="3"/>
  <c r="T555" i="3"/>
  <c r="U555" i="3"/>
  <c r="B556" i="3"/>
  <c r="T556" i="3"/>
  <c r="B557" i="3"/>
  <c r="T557" i="3"/>
  <c r="U557" i="3"/>
  <c r="B558" i="3"/>
  <c r="T558" i="3"/>
  <c r="U558" i="3"/>
  <c r="B559" i="3"/>
  <c r="T559" i="3"/>
  <c r="U559" i="3"/>
  <c r="B560" i="3"/>
  <c r="T560" i="3"/>
  <c r="B561" i="3"/>
  <c r="T561" i="3"/>
  <c r="U561" i="3"/>
  <c r="B562" i="3"/>
  <c r="T562" i="3"/>
  <c r="U562" i="3"/>
  <c r="B563" i="3"/>
  <c r="T563" i="3"/>
  <c r="U563" i="3"/>
  <c r="B564" i="3"/>
  <c r="T564" i="3"/>
  <c r="U564" i="3"/>
  <c r="B565" i="3"/>
  <c r="T565" i="3"/>
  <c r="U565" i="3"/>
  <c r="B566" i="3"/>
  <c r="T566" i="3"/>
  <c r="U566" i="3"/>
  <c r="B567" i="3"/>
  <c r="T567" i="3"/>
  <c r="U567" i="3"/>
  <c r="B568" i="3"/>
  <c r="T568" i="3"/>
  <c r="B569" i="3"/>
  <c r="T569" i="3"/>
  <c r="U569" i="3"/>
  <c r="B570" i="3"/>
  <c r="T570" i="3"/>
  <c r="U570" i="3"/>
  <c r="B571" i="3"/>
  <c r="T571" i="3"/>
  <c r="U571" i="3"/>
  <c r="B572" i="3"/>
  <c r="T572" i="3"/>
  <c r="B573" i="3"/>
  <c r="T573" i="3"/>
  <c r="U573" i="3"/>
  <c r="B574" i="3"/>
  <c r="T574" i="3"/>
  <c r="U574" i="3"/>
  <c r="B575" i="3"/>
  <c r="T575" i="3"/>
  <c r="U575" i="3"/>
  <c r="B576" i="3"/>
  <c r="T576" i="3"/>
  <c r="B577" i="3"/>
  <c r="T577" i="3"/>
  <c r="U577" i="3"/>
  <c r="B578" i="3"/>
  <c r="T578" i="3"/>
  <c r="U578" i="3"/>
  <c r="B579" i="3"/>
  <c r="T579" i="3"/>
  <c r="U579" i="3"/>
  <c r="B580" i="3"/>
  <c r="T580" i="3"/>
  <c r="B581" i="3"/>
  <c r="T581" i="3"/>
  <c r="U581" i="3"/>
  <c r="B582" i="3"/>
  <c r="T582" i="3"/>
  <c r="U582" i="3"/>
  <c r="B583" i="3"/>
  <c r="T583" i="3"/>
  <c r="U583" i="3"/>
  <c r="B584" i="3"/>
  <c r="T584" i="3"/>
  <c r="B585" i="3"/>
  <c r="T585" i="3"/>
  <c r="U585" i="3"/>
  <c r="B586" i="3"/>
  <c r="T586" i="3"/>
  <c r="U586" i="3"/>
  <c r="B587" i="3"/>
  <c r="T587" i="3"/>
  <c r="U587" i="3"/>
  <c r="B588" i="3"/>
  <c r="T588" i="3"/>
  <c r="U588" i="3"/>
  <c r="B589" i="3"/>
  <c r="T589" i="3"/>
  <c r="U589" i="3"/>
  <c r="B590" i="3"/>
  <c r="T590" i="3"/>
  <c r="U590" i="3"/>
  <c r="B591" i="3"/>
  <c r="T591" i="3"/>
  <c r="U591" i="3"/>
  <c r="B592" i="3"/>
  <c r="T592" i="3"/>
  <c r="B593" i="3"/>
  <c r="T593" i="3"/>
  <c r="B594" i="3"/>
  <c r="T594" i="3"/>
  <c r="U594" i="3"/>
  <c r="B595" i="3"/>
  <c r="T595" i="3"/>
  <c r="U595" i="3"/>
  <c r="B596" i="3"/>
  <c r="T596" i="3"/>
  <c r="B597" i="3"/>
  <c r="T597" i="3"/>
  <c r="U597" i="3"/>
  <c r="B598" i="3"/>
  <c r="T598" i="3"/>
  <c r="U598" i="3"/>
  <c r="B599" i="3"/>
  <c r="T599" i="3"/>
  <c r="U599" i="3"/>
  <c r="B600" i="3"/>
  <c r="T600" i="3"/>
  <c r="B601" i="3"/>
  <c r="T601" i="3"/>
  <c r="U601" i="3"/>
  <c r="B602" i="3"/>
  <c r="T602" i="3"/>
  <c r="U602" i="3"/>
  <c r="B603" i="3"/>
  <c r="T603" i="3"/>
  <c r="U603" i="3"/>
  <c r="B604" i="3"/>
  <c r="T604" i="3"/>
  <c r="B605" i="3"/>
  <c r="T605" i="3"/>
  <c r="U605" i="3"/>
  <c r="B606" i="3"/>
  <c r="T606" i="3"/>
  <c r="U606" i="3"/>
  <c r="B607" i="3"/>
  <c r="T607" i="3"/>
  <c r="U607" i="3"/>
  <c r="B608" i="3"/>
  <c r="T608" i="3"/>
  <c r="B609" i="3"/>
  <c r="T609" i="3"/>
  <c r="B610" i="3"/>
  <c r="T610" i="3"/>
  <c r="U610" i="3"/>
  <c r="B611" i="3"/>
  <c r="T611" i="3"/>
  <c r="U611" i="3"/>
  <c r="B612" i="3"/>
  <c r="T612" i="3"/>
  <c r="B613" i="3"/>
  <c r="T613" i="3"/>
  <c r="U613" i="3"/>
  <c r="B614" i="3"/>
  <c r="T614" i="3"/>
  <c r="U614" i="3"/>
  <c r="B615" i="3"/>
  <c r="T615" i="3"/>
  <c r="U615" i="3"/>
  <c r="B616" i="3"/>
  <c r="T616" i="3"/>
  <c r="T817" i="3"/>
  <c r="U817" i="3"/>
  <c r="T818" i="3"/>
  <c r="U818" i="3"/>
  <c r="T819" i="3"/>
  <c r="U819" i="3"/>
  <c r="T820" i="3"/>
  <c r="U820" i="3"/>
  <c r="T821" i="3"/>
  <c r="U821" i="3"/>
  <c r="T822" i="3"/>
  <c r="U822" i="3"/>
  <c r="T823" i="3"/>
  <c r="U823" i="3"/>
  <c r="T824" i="3"/>
  <c r="U824" i="3"/>
  <c r="T825" i="3"/>
  <c r="U825" i="3"/>
  <c r="T826" i="3"/>
  <c r="U826" i="3"/>
  <c r="T827" i="3"/>
  <c r="U827" i="3"/>
  <c r="T828" i="3"/>
  <c r="U828" i="3"/>
  <c r="T829" i="3"/>
  <c r="U829" i="3"/>
  <c r="T830" i="3"/>
  <c r="U830" i="3"/>
  <c r="T831" i="3"/>
  <c r="U831" i="3"/>
  <c r="T832" i="3"/>
  <c r="U832" i="3"/>
  <c r="T833" i="3"/>
  <c r="U833" i="3"/>
  <c r="T834" i="3"/>
  <c r="U834" i="3"/>
  <c r="T835" i="3"/>
  <c r="U835" i="3"/>
  <c r="T836" i="3"/>
  <c r="U836" i="3"/>
  <c r="T837" i="3"/>
  <c r="U837" i="3"/>
  <c r="T838" i="3"/>
  <c r="U838" i="3"/>
  <c r="T839" i="3"/>
  <c r="U839" i="3"/>
  <c r="T840" i="3"/>
  <c r="U840" i="3"/>
  <c r="T841" i="3"/>
  <c r="U841" i="3"/>
  <c r="T842" i="3"/>
  <c r="U842" i="3"/>
  <c r="T843" i="3"/>
  <c r="U843" i="3"/>
  <c r="T844" i="3"/>
  <c r="U844" i="3"/>
  <c r="T845" i="3"/>
  <c r="U845" i="3"/>
  <c r="T846" i="3"/>
  <c r="U846" i="3"/>
  <c r="T847" i="3"/>
  <c r="U847" i="3"/>
  <c r="T848" i="3"/>
  <c r="U848" i="3"/>
  <c r="T849" i="3"/>
  <c r="U849" i="3"/>
  <c r="T850" i="3"/>
  <c r="U850" i="3"/>
  <c r="T851" i="3"/>
  <c r="U851" i="3"/>
  <c r="T852" i="3"/>
  <c r="U852" i="3"/>
  <c r="T853" i="3"/>
  <c r="U853" i="3"/>
  <c r="T854" i="3"/>
  <c r="U854" i="3"/>
  <c r="T855" i="3"/>
  <c r="U855" i="3"/>
  <c r="T856" i="3"/>
  <c r="U856" i="3"/>
  <c r="B857" i="3"/>
  <c r="B858" i="3"/>
  <c r="B859" i="3"/>
  <c r="B860" i="3"/>
  <c r="B861" i="3"/>
  <c r="B862" i="3"/>
  <c r="T862" i="3"/>
  <c r="U862" i="3"/>
  <c r="B863" i="3"/>
  <c r="T863" i="3"/>
  <c r="U863" i="3"/>
  <c r="B864" i="3"/>
  <c r="T864" i="3"/>
  <c r="U864" i="3"/>
  <c r="B865" i="3"/>
  <c r="B866" i="3"/>
  <c r="T866" i="3"/>
  <c r="U866" i="3"/>
  <c r="B867" i="3"/>
  <c r="T867" i="3"/>
  <c r="U867" i="3"/>
  <c r="B868" i="3"/>
  <c r="B869" i="3"/>
  <c r="T869" i="3"/>
  <c r="B870" i="3"/>
  <c r="T870" i="3"/>
  <c r="U870" i="3"/>
  <c r="B871" i="3"/>
  <c r="T871" i="3"/>
  <c r="U871" i="3"/>
  <c r="B872" i="3"/>
  <c r="T872" i="3"/>
  <c r="U872" i="3"/>
  <c r="B873" i="3"/>
  <c r="B874" i="3"/>
  <c r="T874" i="3"/>
  <c r="U874" i="3"/>
  <c r="B875" i="3"/>
  <c r="T875" i="3"/>
  <c r="U875" i="3"/>
  <c r="B876" i="3"/>
  <c r="B877" i="3"/>
  <c r="T877" i="3"/>
  <c r="B878" i="3"/>
  <c r="T878" i="3"/>
  <c r="U878" i="3"/>
  <c r="B879" i="3"/>
  <c r="T879" i="3"/>
  <c r="U879" i="3"/>
  <c r="B880" i="3"/>
  <c r="T880" i="3"/>
  <c r="U880" i="3"/>
  <c r="B881" i="3"/>
  <c r="B882" i="3"/>
  <c r="T882" i="3"/>
  <c r="U882" i="3"/>
  <c r="B883" i="3"/>
  <c r="T883" i="3"/>
  <c r="U883" i="3"/>
  <c r="B884" i="3"/>
  <c r="B885" i="3"/>
  <c r="T885" i="3"/>
  <c r="B886" i="3"/>
  <c r="T886" i="3"/>
  <c r="U886" i="3"/>
  <c r="B887" i="3"/>
  <c r="T887" i="3"/>
  <c r="U887" i="3"/>
  <c r="B888" i="3"/>
  <c r="T888" i="3"/>
  <c r="U888" i="3"/>
  <c r="B889" i="3"/>
  <c r="B890" i="3"/>
  <c r="B891" i="3"/>
  <c r="T891" i="3"/>
  <c r="U891" i="3"/>
  <c r="B892" i="3"/>
  <c r="B893" i="3"/>
  <c r="T893" i="3"/>
  <c r="B894" i="3"/>
  <c r="T894" i="3"/>
  <c r="U894" i="3"/>
  <c r="B895" i="3"/>
  <c r="T895" i="3"/>
  <c r="U895" i="3"/>
  <c r="B896" i="3"/>
  <c r="T896" i="3"/>
  <c r="U896" i="3"/>
  <c r="B897" i="3"/>
  <c r="B898" i="3"/>
  <c r="T898" i="3"/>
  <c r="B899" i="3"/>
  <c r="T899" i="3"/>
  <c r="U899" i="3"/>
  <c r="B900" i="3"/>
  <c r="B901" i="3"/>
  <c r="T901" i="3"/>
  <c r="B902" i="3"/>
  <c r="T902" i="3"/>
  <c r="U902" i="3"/>
  <c r="B903" i="3"/>
  <c r="T903" i="3"/>
  <c r="U903" i="3"/>
  <c r="B904" i="3"/>
  <c r="T904" i="3"/>
  <c r="U904" i="3"/>
  <c r="B905" i="3"/>
  <c r="B906" i="3"/>
  <c r="B907" i="3"/>
  <c r="T907" i="3"/>
  <c r="U907" i="3"/>
  <c r="B908" i="3"/>
  <c r="B909" i="3"/>
  <c r="T909" i="3"/>
  <c r="B910" i="3"/>
  <c r="T910" i="3"/>
  <c r="U910" i="3"/>
  <c r="B911" i="3"/>
  <c r="T911" i="3"/>
  <c r="U911" i="3"/>
  <c r="B912" i="3"/>
  <c r="T912" i="3"/>
  <c r="U912" i="3"/>
  <c r="B913" i="3"/>
  <c r="B914" i="3"/>
  <c r="T914" i="3"/>
  <c r="B915" i="3"/>
  <c r="T915" i="3"/>
  <c r="U915" i="3"/>
  <c r="B916" i="3"/>
  <c r="B917" i="3"/>
  <c r="T917" i="3"/>
  <c r="B918" i="3"/>
  <c r="T918" i="3"/>
  <c r="U918" i="3"/>
  <c r="B919" i="3"/>
  <c r="T919" i="3"/>
  <c r="U919" i="3"/>
  <c r="B920" i="3"/>
  <c r="T920" i="3"/>
  <c r="U920" i="3"/>
  <c r="B921" i="3"/>
  <c r="B922" i="3"/>
  <c r="T922" i="3"/>
  <c r="U922" i="3"/>
  <c r="B923" i="3"/>
  <c r="T923" i="3"/>
  <c r="U923" i="3"/>
  <c r="B924" i="3"/>
  <c r="B925" i="3"/>
  <c r="T925" i="3"/>
  <c r="B926" i="3"/>
  <c r="T926" i="3"/>
  <c r="U926" i="3"/>
  <c r="B927" i="3"/>
  <c r="T927" i="3"/>
  <c r="U927" i="3"/>
  <c r="B928" i="3"/>
  <c r="T928" i="3"/>
  <c r="U928" i="3"/>
  <c r="B929" i="3"/>
  <c r="B930" i="3"/>
  <c r="T930" i="3"/>
  <c r="B931" i="3"/>
  <c r="T931" i="3"/>
  <c r="U931" i="3"/>
  <c r="B932" i="3"/>
  <c r="B933" i="3"/>
  <c r="T933" i="3"/>
  <c r="U933" i="3"/>
  <c r="B934" i="3"/>
  <c r="T934" i="3"/>
  <c r="U934" i="3"/>
  <c r="B935" i="3"/>
  <c r="T935" i="3"/>
  <c r="U935" i="3"/>
  <c r="B936" i="3"/>
  <c r="T936" i="3"/>
  <c r="U936" i="3"/>
  <c r="B937" i="3"/>
  <c r="B938" i="3"/>
  <c r="T938" i="3"/>
  <c r="U938" i="3"/>
  <c r="B939" i="3"/>
  <c r="T939" i="3"/>
  <c r="U939" i="3"/>
  <c r="B940" i="3"/>
  <c r="B941" i="3"/>
  <c r="T941" i="3"/>
  <c r="U941" i="3"/>
  <c r="B942" i="3"/>
  <c r="T942" i="3"/>
  <c r="U942" i="3"/>
  <c r="B943" i="3"/>
  <c r="T943" i="3"/>
  <c r="U943" i="3"/>
  <c r="B944" i="3"/>
  <c r="T944" i="3"/>
  <c r="U944" i="3"/>
  <c r="B945" i="3"/>
  <c r="B946" i="3"/>
  <c r="T946" i="3"/>
  <c r="U946" i="3"/>
  <c r="B947" i="3"/>
  <c r="T947" i="3"/>
  <c r="U947" i="3"/>
  <c r="B948" i="3"/>
  <c r="B949" i="3"/>
  <c r="T949" i="3"/>
  <c r="U949" i="3"/>
  <c r="B950" i="3"/>
  <c r="T950" i="3"/>
  <c r="U950" i="3"/>
  <c r="B951" i="3"/>
  <c r="T951" i="3"/>
  <c r="U951" i="3"/>
  <c r="B952" i="3"/>
  <c r="T952" i="3"/>
  <c r="U952" i="3"/>
  <c r="B953" i="3"/>
  <c r="B954" i="3"/>
  <c r="B955" i="3"/>
  <c r="T955" i="3"/>
  <c r="U955" i="3"/>
  <c r="B956" i="3"/>
  <c r="B957" i="3"/>
  <c r="T957" i="3"/>
  <c r="B958" i="3"/>
  <c r="T958" i="3"/>
  <c r="U958" i="3"/>
  <c r="B959" i="3"/>
  <c r="T959" i="3"/>
  <c r="U959" i="3"/>
  <c r="B960" i="3"/>
  <c r="T960" i="3"/>
  <c r="U960" i="3"/>
  <c r="B961" i="3"/>
  <c r="B962" i="3"/>
  <c r="T962" i="3"/>
  <c r="U962" i="3"/>
  <c r="B963" i="3"/>
  <c r="T963" i="3"/>
  <c r="U963" i="3"/>
  <c r="B964" i="3"/>
  <c r="B965" i="3"/>
  <c r="T965" i="3"/>
  <c r="B966" i="3"/>
  <c r="T966" i="3"/>
  <c r="U966" i="3"/>
  <c r="B967" i="3"/>
  <c r="T967" i="3"/>
  <c r="U967" i="3"/>
  <c r="B968" i="3"/>
  <c r="T968" i="3"/>
  <c r="U968" i="3"/>
  <c r="B969" i="3"/>
  <c r="B970" i="3"/>
  <c r="T970" i="3"/>
  <c r="U970" i="3"/>
  <c r="B971" i="3"/>
  <c r="T971" i="3"/>
  <c r="U971" i="3"/>
  <c r="B972" i="3"/>
  <c r="B973" i="3"/>
  <c r="T973" i="3"/>
  <c r="B974" i="3"/>
  <c r="T974" i="3"/>
  <c r="U974" i="3"/>
  <c r="B975" i="3"/>
  <c r="T975" i="3"/>
  <c r="U975" i="3"/>
  <c r="B976" i="3"/>
  <c r="B977" i="3"/>
  <c r="B978" i="3"/>
  <c r="B979" i="3"/>
  <c r="T979" i="3"/>
  <c r="U979" i="3"/>
  <c r="B980" i="3"/>
  <c r="B981" i="3"/>
  <c r="B982" i="3"/>
  <c r="T982" i="3"/>
  <c r="U982" i="3"/>
  <c r="B983" i="3"/>
  <c r="T983" i="3"/>
  <c r="U983" i="3"/>
  <c r="B984" i="3"/>
  <c r="B985" i="3"/>
  <c r="B986" i="3"/>
  <c r="B987" i="3"/>
  <c r="T987" i="3"/>
  <c r="U987" i="3"/>
  <c r="B988" i="3"/>
  <c r="B989" i="3"/>
  <c r="B990" i="3"/>
  <c r="B991" i="3"/>
  <c r="B992" i="3"/>
  <c r="B993" i="3"/>
  <c r="B994" i="3"/>
  <c r="B995" i="3"/>
  <c r="T995" i="3"/>
  <c r="U995" i="3"/>
  <c r="B996" i="3"/>
  <c r="B997" i="3"/>
  <c r="B998" i="3"/>
  <c r="T998" i="3"/>
  <c r="U998" i="3"/>
  <c r="B999" i="3"/>
  <c r="T999" i="3"/>
  <c r="U999" i="3"/>
  <c r="B1000" i="3"/>
  <c r="B1001" i="3"/>
  <c r="B1002" i="3"/>
  <c r="B1003" i="3"/>
  <c r="T1003" i="3"/>
  <c r="U1003" i="3"/>
  <c r="B1004" i="3"/>
  <c r="B1005" i="3"/>
  <c r="B1006" i="3"/>
  <c r="T1006" i="3"/>
  <c r="U1006" i="3"/>
  <c r="B1007" i="3"/>
  <c r="T1007" i="3"/>
  <c r="U1007" i="3"/>
  <c r="B1008" i="3"/>
  <c r="B1009" i="3"/>
  <c r="B1010" i="3"/>
  <c r="B1011" i="3"/>
  <c r="T1011" i="3"/>
  <c r="U1011" i="3"/>
  <c r="B1012" i="3"/>
  <c r="B1013" i="3"/>
  <c r="B1014" i="3"/>
  <c r="T1014" i="3"/>
  <c r="U1014" i="3"/>
  <c r="B1015" i="3"/>
  <c r="T1015" i="3"/>
  <c r="U1015" i="3"/>
  <c r="B1016" i="3"/>
  <c r="B1017" i="3"/>
  <c r="B1018" i="3"/>
  <c r="B1019" i="3"/>
  <c r="T1019" i="3"/>
  <c r="U1019" i="3"/>
  <c r="B1020" i="3"/>
  <c r="B1021" i="3"/>
  <c r="B1022" i="3"/>
  <c r="T1022" i="3"/>
  <c r="U1022" i="3"/>
  <c r="B1023" i="3"/>
  <c r="T1023" i="3"/>
  <c r="U1023" i="3"/>
  <c r="B1024" i="3"/>
  <c r="T1025" i="3"/>
  <c r="U1025" i="3"/>
  <c r="T1026" i="3"/>
  <c r="U1026" i="3"/>
  <c r="T1027" i="3"/>
  <c r="U1027" i="3"/>
  <c r="T1028" i="3"/>
  <c r="U1028" i="3"/>
  <c r="T1029" i="3"/>
  <c r="U1029" i="3"/>
  <c r="T1030" i="3"/>
  <c r="U1030" i="3"/>
  <c r="T1031" i="3"/>
  <c r="U1031" i="3"/>
  <c r="T1032" i="3"/>
  <c r="U1032" i="3"/>
  <c r="T1033" i="3"/>
  <c r="U1033" i="3"/>
  <c r="T1034" i="3"/>
  <c r="U1034" i="3"/>
  <c r="T1035" i="3"/>
  <c r="U1035" i="3"/>
  <c r="T1036" i="3"/>
  <c r="U1036" i="3"/>
  <c r="T1037" i="3"/>
  <c r="U1037" i="3"/>
  <c r="T1038" i="3"/>
  <c r="U1038" i="3"/>
  <c r="T1039" i="3"/>
  <c r="U1039" i="3"/>
  <c r="T1040" i="3"/>
  <c r="U1040" i="3"/>
  <c r="T1041" i="3"/>
  <c r="U1041" i="3"/>
  <c r="T1042" i="3"/>
  <c r="U1042" i="3"/>
  <c r="T1043" i="3"/>
  <c r="U1043" i="3"/>
  <c r="T1044" i="3"/>
  <c r="U1044" i="3"/>
  <c r="B1045" i="3"/>
  <c r="B1046" i="3"/>
  <c r="T1046" i="3"/>
  <c r="U1046" i="3"/>
  <c r="B1047" i="3"/>
  <c r="T1047" i="3"/>
  <c r="U1047" i="3"/>
  <c r="B1048" i="3"/>
  <c r="B1049" i="3"/>
  <c r="B1050" i="3"/>
  <c r="B1051" i="3"/>
  <c r="T1051" i="3"/>
  <c r="U1051" i="3"/>
  <c r="B1052" i="3"/>
  <c r="B1053" i="3"/>
  <c r="B1054" i="3"/>
  <c r="T1054" i="3"/>
  <c r="U1054" i="3"/>
  <c r="B1055" i="3"/>
  <c r="T1055" i="3"/>
  <c r="U1055" i="3"/>
  <c r="B1056" i="3"/>
  <c r="B1057" i="3"/>
  <c r="B1058" i="3"/>
  <c r="B1059" i="3"/>
  <c r="T1059" i="3"/>
  <c r="U1059" i="3"/>
  <c r="B1060" i="3"/>
  <c r="B1061" i="3"/>
  <c r="B1062" i="3"/>
  <c r="T1062" i="3"/>
  <c r="U1062" i="3"/>
  <c r="B1063" i="3"/>
  <c r="T1063" i="3"/>
  <c r="U1063" i="3"/>
  <c r="B1064" i="3"/>
  <c r="B1065" i="3"/>
  <c r="B1066" i="3"/>
  <c r="B1067" i="3"/>
  <c r="T1067" i="3"/>
  <c r="U1067" i="3"/>
  <c r="B1068" i="3"/>
  <c r="B1069" i="3"/>
  <c r="B1070" i="3"/>
  <c r="T1070" i="3"/>
  <c r="U1070" i="3"/>
  <c r="B1071" i="3"/>
  <c r="T1071" i="3"/>
  <c r="U1071" i="3"/>
  <c r="B1072" i="3"/>
  <c r="B1073" i="3"/>
  <c r="B1074" i="3"/>
  <c r="B1075" i="3"/>
  <c r="T1075" i="3"/>
  <c r="U1075" i="3"/>
  <c r="B1076" i="3"/>
  <c r="B1077" i="3"/>
  <c r="B1078" i="3"/>
  <c r="T1078" i="3"/>
  <c r="U1078" i="3"/>
  <c r="T1079" i="3"/>
  <c r="U1079" i="3"/>
  <c r="T1080" i="3"/>
  <c r="U1080" i="3"/>
  <c r="T1081" i="3"/>
  <c r="U1081" i="3"/>
  <c r="T1082" i="3"/>
  <c r="U1082" i="3"/>
  <c r="T1083" i="3"/>
  <c r="U1083" i="3"/>
  <c r="T1084" i="3"/>
  <c r="U1084" i="3"/>
  <c r="T1085" i="3"/>
  <c r="U1085" i="3"/>
  <c r="T1086" i="3"/>
  <c r="U1086" i="3"/>
  <c r="T1087" i="3"/>
  <c r="U1087" i="3"/>
  <c r="T1088" i="3"/>
  <c r="U1088" i="3"/>
  <c r="T1089" i="3"/>
  <c r="U1089" i="3"/>
  <c r="T1090" i="3"/>
  <c r="U1090" i="3"/>
  <c r="T1091" i="3"/>
  <c r="U1091" i="3"/>
  <c r="T1092" i="3"/>
  <c r="U1092" i="3"/>
  <c r="T1093" i="3"/>
  <c r="U1093" i="3"/>
  <c r="T1094" i="3"/>
  <c r="U1094" i="3"/>
  <c r="T1095" i="3"/>
  <c r="U1095" i="3"/>
  <c r="T1096" i="3"/>
  <c r="U1096" i="3"/>
  <c r="T1097" i="3"/>
  <c r="U1097" i="3"/>
  <c r="T1098" i="3"/>
  <c r="U1098" i="3"/>
  <c r="T1099" i="3"/>
  <c r="U1099" i="3"/>
  <c r="T1100" i="3"/>
  <c r="U1100" i="3"/>
  <c r="T1101" i="3"/>
  <c r="U1101" i="3"/>
  <c r="T1102" i="3"/>
  <c r="U1102" i="3"/>
  <c r="T1103" i="3"/>
  <c r="U1103" i="3"/>
  <c r="T1104" i="3"/>
  <c r="U1104" i="3"/>
  <c r="T1105" i="3"/>
  <c r="U1105" i="3"/>
  <c r="T1106" i="3"/>
  <c r="U1106" i="3"/>
  <c r="T1107" i="3"/>
  <c r="U1107" i="3"/>
  <c r="T1108" i="3"/>
  <c r="U1108" i="3"/>
  <c r="T1109" i="3"/>
  <c r="U1109" i="3"/>
  <c r="T1110" i="3"/>
  <c r="U1110" i="3"/>
  <c r="T1111" i="3"/>
  <c r="U1111" i="3"/>
  <c r="T1112" i="3"/>
  <c r="U1112" i="3"/>
  <c r="T1113" i="3"/>
  <c r="U1113" i="3"/>
  <c r="T1114" i="3"/>
  <c r="U1114" i="3"/>
  <c r="T1115" i="3"/>
  <c r="U1115" i="3"/>
  <c r="T1116" i="3"/>
  <c r="U1116" i="3"/>
  <c r="T1117" i="3"/>
  <c r="U1117" i="3"/>
  <c r="T1118" i="3"/>
  <c r="U1118" i="3"/>
  <c r="B1119" i="3"/>
  <c r="T1119" i="3"/>
  <c r="U1119" i="3"/>
  <c r="B1120" i="3"/>
  <c r="T1120" i="3"/>
  <c r="U1120" i="3"/>
  <c r="B1121" i="3"/>
  <c r="T1121" i="3"/>
  <c r="U1121" i="3"/>
  <c r="B1122" i="3"/>
  <c r="T1122" i="3"/>
  <c r="U1122" i="3"/>
  <c r="B1123" i="3"/>
  <c r="T1123" i="3"/>
  <c r="U1123" i="3"/>
  <c r="B1124" i="3"/>
  <c r="T1124" i="3"/>
  <c r="U1124" i="3"/>
  <c r="B1125" i="3"/>
  <c r="T1125" i="3"/>
  <c r="U1125" i="3"/>
  <c r="B1126" i="3"/>
  <c r="T1126" i="3"/>
  <c r="U1126" i="3"/>
  <c r="B1127" i="3"/>
  <c r="T1127" i="3"/>
  <c r="U1127" i="3"/>
  <c r="B1128" i="3"/>
  <c r="T1128" i="3"/>
  <c r="U1128" i="3"/>
  <c r="B1129" i="3"/>
  <c r="T1129" i="3"/>
  <c r="U1129" i="3"/>
  <c r="B1130" i="3"/>
  <c r="T1130" i="3"/>
  <c r="U1130" i="3"/>
  <c r="T1131" i="3"/>
  <c r="U1131" i="3"/>
  <c r="T1132" i="3"/>
  <c r="U1132" i="3"/>
  <c r="T1133" i="3"/>
  <c r="U1133" i="3"/>
  <c r="T1134" i="3"/>
  <c r="U1134" i="3"/>
  <c r="T1135" i="3"/>
  <c r="U1135" i="3"/>
  <c r="T1136" i="3"/>
  <c r="U1136" i="3"/>
  <c r="T1137" i="3"/>
  <c r="U1137" i="3"/>
  <c r="T1138" i="3"/>
  <c r="U1138" i="3"/>
  <c r="T1139" i="3"/>
  <c r="U1139" i="3"/>
  <c r="T1140" i="3"/>
  <c r="U1140" i="3"/>
  <c r="T1141" i="3"/>
  <c r="U1141" i="3"/>
  <c r="T1142" i="3"/>
  <c r="U1142" i="3"/>
  <c r="T1143" i="3"/>
  <c r="U1143" i="3"/>
  <c r="T1144" i="3"/>
  <c r="U1144" i="3"/>
  <c r="T1145" i="3"/>
  <c r="U1145" i="3"/>
  <c r="T1146" i="3"/>
  <c r="U1146" i="3"/>
  <c r="T1147" i="3"/>
  <c r="U1147" i="3"/>
  <c r="T1148" i="3"/>
  <c r="U1148" i="3"/>
  <c r="T1149" i="3"/>
  <c r="U1149" i="3"/>
  <c r="T1150" i="3"/>
  <c r="U1150" i="3"/>
  <c r="B1151" i="3"/>
  <c r="T1151" i="3"/>
  <c r="U1151" i="3"/>
  <c r="B1152" i="3"/>
  <c r="T1152" i="3"/>
  <c r="U1152" i="3"/>
  <c r="B1153" i="3"/>
  <c r="T1153" i="3"/>
  <c r="U1153" i="3"/>
  <c r="B1154" i="3"/>
  <c r="T1154" i="3"/>
  <c r="U1154" i="3"/>
  <c r="B1155" i="3"/>
  <c r="T1155" i="3"/>
  <c r="U1155" i="3"/>
  <c r="B1156" i="3"/>
  <c r="T1156" i="3"/>
  <c r="U1156" i="3"/>
  <c r="B1157" i="3"/>
  <c r="T1157" i="3"/>
  <c r="U1157" i="3"/>
  <c r="B1158" i="3"/>
  <c r="T1158" i="3"/>
  <c r="U1158" i="3"/>
  <c r="B1159" i="3"/>
  <c r="T1159" i="3"/>
  <c r="U1159" i="3"/>
  <c r="B1160" i="3"/>
  <c r="T1160" i="3"/>
  <c r="U1160" i="3"/>
  <c r="B1161" i="3"/>
  <c r="T1161" i="3"/>
  <c r="U1161" i="3"/>
  <c r="B1162" i="3"/>
  <c r="T1162" i="3"/>
  <c r="U1162" i="3"/>
  <c r="B1163" i="3"/>
  <c r="T1163" i="3"/>
  <c r="U1163" i="3"/>
  <c r="B1164" i="3"/>
  <c r="T1164" i="3"/>
  <c r="U1164" i="3"/>
  <c r="B1165" i="3"/>
  <c r="T1165" i="3"/>
  <c r="U1165" i="3"/>
  <c r="B1166" i="3"/>
  <c r="T1166" i="3"/>
  <c r="U1166" i="3"/>
  <c r="B1167" i="3"/>
  <c r="T1167" i="3"/>
  <c r="U1167" i="3"/>
  <c r="B1168" i="3"/>
  <c r="T1168" i="3"/>
  <c r="U1168" i="3"/>
  <c r="B1169" i="3"/>
  <c r="T1169" i="3"/>
  <c r="U1169" i="3"/>
  <c r="B1170" i="3"/>
  <c r="T1170" i="3"/>
  <c r="U1170" i="3"/>
  <c r="B1171" i="3"/>
  <c r="T1171" i="3"/>
  <c r="U1171" i="3"/>
  <c r="B1172" i="3"/>
  <c r="T1172" i="3"/>
  <c r="U1172" i="3"/>
  <c r="B1173" i="3"/>
  <c r="T1173" i="3"/>
  <c r="U1173" i="3"/>
  <c r="B1174" i="3"/>
  <c r="B1175" i="3"/>
  <c r="T1175" i="3"/>
  <c r="U1175" i="3"/>
  <c r="B1176" i="3"/>
  <c r="O1176" i="3"/>
  <c r="B1177" i="3"/>
  <c r="T1177" i="3"/>
  <c r="U1177" i="3"/>
  <c r="B1178" i="3"/>
  <c r="B1179" i="3"/>
  <c r="B1180" i="3"/>
  <c r="T1180" i="3"/>
  <c r="U1180" i="3"/>
  <c r="B1181" i="3"/>
  <c r="T1181" i="3"/>
  <c r="U1181" i="3"/>
  <c r="B1182" i="3"/>
  <c r="B1183" i="3"/>
  <c r="T1183" i="3"/>
  <c r="U1183" i="3"/>
  <c r="B1184" i="3"/>
  <c r="T1184" i="3"/>
  <c r="B1185" i="3"/>
  <c r="T1185" i="3"/>
  <c r="U1185" i="3"/>
  <c r="B1186" i="3"/>
  <c r="T1186" i="3"/>
  <c r="U1186" i="3"/>
  <c r="B1187" i="3"/>
  <c r="T1187" i="3"/>
  <c r="U1187" i="3"/>
  <c r="B1188" i="3"/>
  <c r="T1188" i="3"/>
  <c r="U1188" i="3"/>
  <c r="B1189" i="3"/>
  <c r="T1189" i="3"/>
  <c r="U1189" i="3"/>
  <c r="B1190" i="3"/>
  <c r="T1190" i="3"/>
  <c r="U1190" i="3"/>
  <c r="B1191" i="3"/>
  <c r="T1191" i="3"/>
  <c r="U1191" i="3"/>
  <c r="B1192" i="3"/>
  <c r="T1192" i="3"/>
  <c r="U1192" i="3"/>
  <c r="B1193" i="3"/>
  <c r="B1194" i="3"/>
  <c r="T1194" i="3"/>
  <c r="U1194" i="3"/>
  <c r="B1195" i="3"/>
  <c r="T1195" i="3"/>
  <c r="U1195" i="3"/>
  <c r="B1196" i="3"/>
  <c r="T1196" i="3"/>
  <c r="U1196" i="3"/>
  <c r="B1197" i="3"/>
  <c r="T1197" i="3"/>
  <c r="U1197" i="3"/>
  <c r="B1198" i="3"/>
  <c r="T1198" i="3"/>
  <c r="U1198" i="3"/>
  <c r="B1199" i="3"/>
  <c r="T1199" i="3"/>
  <c r="U1199" i="3"/>
  <c r="B1200" i="3"/>
  <c r="T1200" i="3"/>
  <c r="U1200" i="3"/>
  <c r="B1201" i="3"/>
  <c r="T1201" i="3"/>
  <c r="U1201" i="3"/>
  <c r="B1202" i="3"/>
  <c r="T1202" i="3"/>
  <c r="U1202" i="3"/>
  <c r="B1203" i="3"/>
  <c r="T1203" i="3"/>
  <c r="U1203" i="3"/>
  <c r="B1204" i="3"/>
  <c r="T1204" i="3"/>
  <c r="U1204" i="3"/>
  <c r="B1205" i="3"/>
  <c r="T1205" i="3"/>
  <c r="U1205" i="3"/>
  <c r="B1206" i="3"/>
  <c r="T1206" i="3"/>
  <c r="U1206" i="3"/>
  <c r="B1207" i="3"/>
  <c r="T1207" i="3"/>
  <c r="U1207" i="3"/>
  <c r="B1208" i="3"/>
  <c r="T1208" i="3"/>
  <c r="U1208" i="3"/>
  <c r="B1209" i="3"/>
  <c r="T1209" i="3"/>
  <c r="U1209" i="3"/>
  <c r="B1210" i="3"/>
  <c r="T1210" i="3"/>
  <c r="U1210" i="3"/>
  <c r="B1211" i="3"/>
  <c r="T1211" i="3"/>
  <c r="U1211" i="3"/>
  <c r="B1212" i="3"/>
  <c r="T1212" i="3"/>
  <c r="U1212" i="3"/>
  <c r="B1213" i="3"/>
  <c r="T1213" i="3"/>
  <c r="U1213" i="3"/>
  <c r="B1214" i="3"/>
  <c r="T1214" i="3"/>
  <c r="U1214" i="3"/>
  <c r="B1215" i="3"/>
  <c r="T1215" i="3"/>
  <c r="U1215" i="3"/>
  <c r="B1216" i="3"/>
  <c r="T1216" i="3"/>
  <c r="U1216" i="3"/>
  <c r="B1217" i="3"/>
  <c r="T1217" i="3"/>
  <c r="U1217" i="3"/>
  <c r="B1218" i="3"/>
  <c r="T1218" i="3"/>
  <c r="U1218" i="3"/>
  <c r="B1219" i="3"/>
  <c r="T1219" i="3"/>
  <c r="U1219" i="3"/>
  <c r="B1220" i="3"/>
  <c r="T1220" i="3"/>
  <c r="U1220" i="3"/>
  <c r="B1221" i="3"/>
  <c r="T1221" i="3"/>
  <c r="U1221" i="3"/>
  <c r="B1222" i="3"/>
  <c r="T1222" i="3"/>
  <c r="U1222" i="3"/>
  <c r="B1223" i="3"/>
  <c r="T1223" i="3"/>
  <c r="U1223" i="3"/>
  <c r="B1224" i="3"/>
  <c r="T1224" i="3"/>
  <c r="U1224" i="3"/>
  <c r="B1225" i="3"/>
  <c r="T1225" i="3"/>
  <c r="U1225" i="3"/>
  <c r="B1226" i="3"/>
  <c r="T1226" i="3"/>
  <c r="U1226" i="3"/>
  <c r="B1227" i="3"/>
  <c r="T1227" i="3"/>
  <c r="U1227" i="3"/>
  <c r="B1228" i="3"/>
  <c r="T1228" i="3"/>
  <c r="U1228" i="3"/>
  <c r="B1229" i="3"/>
  <c r="T1229" i="3"/>
  <c r="U1229" i="3"/>
  <c r="B1230" i="3"/>
  <c r="T1230" i="3"/>
  <c r="U1230" i="3"/>
  <c r="B1231" i="3"/>
  <c r="T1231" i="3"/>
  <c r="U1231" i="3"/>
  <c r="B1232" i="3"/>
  <c r="T1232" i="3"/>
  <c r="U1232" i="3"/>
  <c r="B1233" i="3"/>
  <c r="T1233" i="3"/>
  <c r="U1233" i="3"/>
  <c r="B1234" i="3"/>
  <c r="T1234" i="3"/>
  <c r="U1234" i="3"/>
  <c r="B1235" i="3"/>
  <c r="T1235" i="3"/>
  <c r="U1235" i="3"/>
  <c r="B1236" i="3"/>
  <c r="T1236" i="3"/>
  <c r="U1236" i="3"/>
  <c r="B1237" i="3"/>
  <c r="T1237" i="3"/>
  <c r="U1237" i="3"/>
  <c r="B1238" i="3"/>
  <c r="T1238" i="3"/>
  <c r="U1238" i="3"/>
  <c r="B1239" i="3"/>
  <c r="T1239" i="3"/>
  <c r="U1239" i="3"/>
  <c r="B1240" i="3"/>
  <c r="T1240" i="3"/>
  <c r="U1240" i="3"/>
  <c r="B1241" i="3"/>
  <c r="T1241" i="3"/>
  <c r="U1241" i="3"/>
  <c r="B1242" i="3"/>
  <c r="T1242" i="3"/>
  <c r="U1242" i="3"/>
  <c r="B1243" i="3"/>
  <c r="T1243" i="3"/>
  <c r="U1243" i="3"/>
  <c r="B1244" i="3"/>
  <c r="T1244" i="3"/>
  <c r="U1244" i="3"/>
  <c r="B1245" i="3"/>
  <c r="T1245" i="3"/>
  <c r="U1245" i="3"/>
  <c r="B1246" i="3"/>
  <c r="T1246" i="3"/>
  <c r="U1246" i="3"/>
  <c r="B1247" i="3"/>
  <c r="T1247" i="3"/>
  <c r="U1247" i="3"/>
  <c r="B1248" i="3"/>
  <c r="T1248" i="3"/>
  <c r="U1248" i="3"/>
  <c r="B1249" i="3"/>
  <c r="T1249" i="3"/>
  <c r="U1249" i="3"/>
  <c r="B1250" i="3"/>
  <c r="T1250" i="3"/>
  <c r="U1250" i="3"/>
  <c r="B1251" i="3"/>
  <c r="T1251" i="3"/>
  <c r="U1251" i="3"/>
  <c r="B1252" i="3"/>
  <c r="T1252" i="3"/>
  <c r="U1252" i="3"/>
  <c r="B1253" i="3"/>
  <c r="T1253" i="3"/>
  <c r="U1253" i="3"/>
  <c r="B1254" i="3"/>
  <c r="T1254" i="3"/>
  <c r="U1254" i="3"/>
  <c r="B1255" i="3"/>
  <c r="T1255" i="3"/>
  <c r="U1255" i="3"/>
  <c r="B1256" i="3"/>
  <c r="T1256" i="3"/>
  <c r="U1256" i="3"/>
  <c r="B1257" i="3"/>
  <c r="T1257" i="3"/>
  <c r="U1257" i="3"/>
  <c r="B1258" i="3"/>
  <c r="T1258" i="3"/>
  <c r="U1258" i="3"/>
  <c r="B1259" i="3"/>
  <c r="T1259" i="3"/>
  <c r="U1259" i="3"/>
  <c r="B1260" i="3"/>
  <c r="T1260" i="3"/>
  <c r="U1260" i="3"/>
  <c r="B1261" i="3"/>
  <c r="T1261" i="3"/>
  <c r="U1261" i="3"/>
  <c r="B1262" i="3"/>
  <c r="T1262" i="3"/>
  <c r="U1262" i="3"/>
  <c r="B1263" i="3"/>
  <c r="T1263" i="3"/>
  <c r="U1263" i="3"/>
  <c r="B1264" i="3"/>
  <c r="T1264" i="3"/>
  <c r="U1264" i="3"/>
  <c r="B1265" i="3"/>
  <c r="T1265" i="3"/>
  <c r="U1265" i="3"/>
  <c r="B1266" i="3"/>
  <c r="T1266" i="3"/>
  <c r="U1266" i="3"/>
  <c r="B1267" i="3"/>
  <c r="T1267" i="3"/>
  <c r="U1267" i="3"/>
  <c r="B1268" i="3"/>
  <c r="T1268" i="3"/>
  <c r="U1268" i="3"/>
  <c r="B1269" i="3"/>
  <c r="T1269" i="3"/>
  <c r="U1269" i="3"/>
  <c r="B1270" i="3"/>
  <c r="T1270" i="3"/>
  <c r="U1270" i="3"/>
  <c r="B1271" i="3"/>
  <c r="T1271" i="3"/>
  <c r="U1271" i="3"/>
  <c r="B1272" i="3"/>
  <c r="T1272" i="3"/>
  <c r="U1272" i="3"/>
  <c r="B1273" i="3"/>
  <c r="T1273" i="3"/>
  <c r="U1273" i="3"/>
  <c r="B1274" i="3"/>
  <c r="T1274" i="3"/>
  <c r="U1274" i="3"/>
  <c r="B1275" i="3"/>
  <c r="T1275" i="3"/>
  <c r="U1275" i="3"/>
  <c r="B1276" i="3"/>
  <c r="T1276" i="3"/>
  <c r="U1276" i="3"/>
  <c r="B1277" i="3"/>
  <c r="T1277" i="3"/>
  <c r="B1278" i="3"/>
  <c r="T1278" i="3"/>
  <c r="U1278" i="3"/>
  <c r="B1279" i="3"/>
  <c r="T1279" i="3"/>
  <c r="B1280" i="3"/>
  <c r="T1280" i="3"/>
  <c r="U1280" i="3"/>
  <c r="B1281" i="3"/>
  <c r="T1281" i="3"/>
  <c r="B1282" i="3"/>
  <c r="T1282" i="3"/>
  <c r="U1282" i="3"/>
  <c r="B1283" i="3"/>
  <c r="T1283" i="3"/>
  <c r="U1283" i="3"/>
  <c r="B1284" i="3"/>
  <c r="T1284" i="3"/>
  <c r="U1284" i="3"/>
  <c r="B1285" i="3"/>
  <c r="T1285" i="3"/>
  <c r="B1286" i="3"/>
  <c r="T1286" i="3"/>
  <c r="U1286" i="3"/>
  <c r="B1287" i="3"/>
  <c r="T1287" i="3"/>
  <c r="U1287" i="3"/>
  <c r="B1288" i="3"/>
  <c r="T1288" i="3"/>
  <c r="U1288" i="3"/>
  <c r="B1289" i="3"/>
  <c r="T1289" i="3"/>
  <c r="B1290" i="3"/>
  <c r="T1290" i="3"/>
  <c r="U1290" i="3"/>
  <c r="B1291" i="3"/>
  <c r="T1291" i="3"/>
  <c r="U1291" i="3"/>
  <c r="B1292" i="3"/>
  <c r="T1292" i="3"/>
  <c r="U1292" i="3"/>
  <c r="B1293" i="3"/>
  <c r="B1294" i="3"/>
  <c r="T1294" i="3"/>
  <c r="U1294" i="3"/>
  <c r="B1295" i="3"/>
  <c r="T1295" i="3"/>
  <c r="B1296" i="3"/>
  <c r="T1296" i="3"/>
  <c r="U1296" i="3"/>
  <c r="B1297" i="3"/>
  <c r="T1297" i="3"/>
  <c r="U1297" i="3"/>
  <c r="B1298" i="3"/>
  <c r="T1298" i="3"/>
  <c r="U1298" i="3"/>
  <c r="B1299" i="3"/>
  <c r="T1299" i="3"/>
  <c r="U1299" i="3"/>
  <c r="B1300" i="3"/>
  <c r="B1301" i="3"/>
  <c r="T1301" i="3"/>
  <c r="B1302" i="3"/>
  <c r="T1302" i="3"/>
  <c r="U1302" i="3"/>
  <c r="B1303" i="3"/>
  <c r="T1303" i="3"/>
  <c r="B1304" i="3"/>
  <c r="T1304" i="3"/>
  <c r="U1304" i="3"/>
  <c r="B1305" i="3"/>
  <c r="T1305" i="3"/>
  <c r="U1305" i="3"/>
  <c r="B1306" i="3"/>
  <c r="T1306" i="3"/>
  <c r="U1306" i="3"/>
  <c r="B1307" i="3"/>
  <c r="T1307" i="3"/>
  <c r="U1307" i="3"/>
  <c r="B1308" i="3"/>
  <c r="T1308" i="3"/>
  <c r="U1308" i="3"/>
  <c r="B1309" i="3"/>
  <c r="T1309" i="3"/>
  <c r="U1309" i="3"/>
  <c r="B1310" i="3"/>
  <c r="T1310" i="3"/>
  <c r="U1310" i="3"/>
  <c r="B1311" i="3"/>
  <c r="T1311" i="3"/>
  <c r="U1311" i="3"/>
  <c r="B1312" i="3"/>
  <c r="T1312" i="3"/>
  <c r="U1312" i="3"/>
  <c r="B1313" i="3"/>
  <c r="T1313" i="3"/>
  <c r="U1313" i="3"/>
  <c r="B1314" i="3"/>
  <c r="T1314" i="3"/>
  <c r="U1314" i="3"/>
  <c r="B1315" i="3"/>
  <c r="T1315" i="3"/>
  <c r="B1316" i="3"/>
  <c r="T1316" i="3"/>
  <c r="U1316" i="3"/>
  <c r="B1317" i="3"/>
  <c r="T1317" i="3"/>
  <c r="U1317" i="3"/>
  <c r="B1318" i="3"/>
  <c r="T1318" i="3"/>
  <c r="U1318" i="3"/>
  <c r="B1319" i="3"/>
  <c r="T1319" i="3"/>
  <c r="U1319" i="3"/>
  <c r="B1320" i="3"/>
  <c r="T1320" i="3"/>
  <c r="U1320" i="3"/>
  <c r="B1321" i="3"/>
  <c r="T1321" i="3"/>
  <c r="U1321" i="3"/>
  <c r="B1322" i="3"/>
  <c r="T1322" i="3"/>
  <c r="U1322" i="3"/>
  <c r="B1323" i="3"/>
  <c r="T1323" i="3"/>
  <c r="B1324" i="3"/>
  <c r="T1324" i="3"/>
  <c r="U1324" i="3"/>
  <c r="B1325" i="3"/>
  <c r="T1325" i="3"/>
  <c r="U1325" i="3"/>
  <c r="B1326" i="3"/>
  <c r="T1326" i="3"/>
  <c r="U1326" i="3"/>
  <c r="B1327" i="3"/>
  <c r="T1327" i="3"/>
  <c r="U1327" i="3"/>
  <c r="B1328" i="3"/>
  <c r="T1328" i="3"/>
  <c r="U1328" i="3"/>
  <c r="B1329" i="3"/>
  <c r="T1329" i="3"/>
  <c r="U1329" i="3"/>
  <c r="B1330" i="3"/>
  <c r="T1330" i="3"/>
  <c r="U1330" i="3"/>
  <c r="B1331" i="3"/>
  <c r="T1331" i="3"/>
  <c r="U1331" i="3"/>
  <c r="B1332" i="3"/>
  <c r="T1332" i="3"/>
  <c r="U1332" i="3"/>
  <c r="B1333" i="3"/>
  <c r="T1333" i="3"/>
  <c r="U1333" i="3"/>
  <c r="B1334" i="3"/>
  <c r="T1334" i="3"/>
  <c r="U1334" i="3"/>
  <c r="B1335" i="3"/>
  <c r="T1335" i="3"/>
  <c r="U1335" i="3"/>
  <c r="B1336" i="3"/>
  <c r="T1336" i="3"/>
  <c r="U1336" i="3"/>
  <c r="B1337" i="3"/>
  <c r="T1337" i="3"/>
  <c r="U1337" i="3"/>
  <c r="B1338" i="3"/>
  <c r="T1338" i="3"/>
  <c r="U1338" i="3"/>
  <c r="B1339" i="3"/>
  <c r="T1339" i="3"/>
  <c r="U1339" i="3"/>
  <c r="B1340" i="3"/>
  <c r="T1340" i="3"/>
  <c r="U1340" i="3"/>
  <c r="B1341" i="3"/>
  <c r="T1341" i="3"/>
  <c r="U1341" i="3"/>
  <c r="B1342" i="3"/>
  <c r="T1342" i="3"/>
  <c r="U1342" i="3"/>
  <c r="B1343" i="3"/>
  <c r="T1343" i="3"/>
  <c r="U1343" i="3"/>
  <c r="B1344" i="3"/>
  <c r="T1344" i="3"/>
  <c r="U1344" i="3"/>
  <c r="B1345" i="3"/>
  <c r="T1345" i="3"/>
  <c r="U1345" i="3"/>
  <c r="B1346" i="3"/>
  <c r="T1346" i="3"/>
  <c r="U1346" i="3"/>
  <c r="B1347" i="3"/>
  <c r="T1347" i="3"/>
  <c r="U1347" i="3"/>
  <c r="B1348" i="3"/>
  <c r="T1348" i="3"/>
  <c r="U1348" i="3"/>
  <c r="B1349" i="3"/>
  <c r="T1349" i="3"/>
  <c r="B1350" i="3"/>
  <c r="T1350" i="3"/>
  <c r="U1350" i="3"/>
  <c r="B1351" i="3"/>
  <c r="T1351" i="3"/>
  <c r="U1351" i="3"/>
  <c r="B1352" i="3"/>
  <c r="T1352" i="3"/>
  <c r="U1352" i="3"/>
  <c r="B1353" i="3"/>
  <c r="T1353" i="3"/>
  <c r="U1353" i="3"/>
  <c r="B1354" i="3"/>
  <c r="T1354" i="3"/>
  <c r="U1354" i="3"/>
  <c r="B1355" i="3"/>
  <c r="T1355" i="3"/>
  <c r="U1355" i="3"/>
  <c r="B1356" i="3"/>
  <c r="T1356" i="3"/>
  <c r="U1356" i="3"/>
  <c r="B1357" i="3"/>
  <c r="T1357" i="3"/>
  <c r="B1358" i="3"/>
  <c r="T1358" i="3"/>
  <c r="U1358" i="3"/>
  <c r="B1359" i="3"/>
  <c r="T1359" i="3"/>
  <c r="U1359" i="3"/>
  <c r="B1360" i="3"/>
  <c r="T1360" i="3"/>
  <c r="U1360" i="3"/>
  <c r="B1361" i="3"/>
  <c r="T1361" i="3"/>
  <c r="U1361" i="3"/>
  <c r="B1362" i="3"/>
  <c r="T1362" i="3"/>
  <c r="U1362" i="3"/>
  <c r="B1363" i="3"/>
  <c r="T1363" i="3"/>
  <c r="U1363" i="3"/>
  <c r="B1364" i="3"/>
  <c r="T1364" i="3"/>
  <c r="U1364" i="3"/>
  <c r="B1365" i="3"/>
  <c r="T1365" i="3"/>
  <c r="U1365" i="3"/>
  <c r="B1366" i="3"/>
  <c r="T1366" i="3"/>
  <c r="U1366" i="3"/>
  <c r="B1367" i="3"/>
  <c r="T1367" i="3"/>
  <c r="B1368" i="3"/>
  <c r="T1368" i="3"/>
  <c r="U1368" i="3"/>
  <c r="B1369" i="3"/>
  <c r="T1369" i="3"/>
  <c r="U1369" i="3"/>
  <c r="B1370" i="3"/>
  <c r="T1370" i="3"/>
  <c r="U1370" i="3"/>
  <c r="B1371" i="3"/>
  <c r="T1371" i="3"/>
  <c r="U1371" i="3"/>
  <c r="B1372" i="3"/>
  <c r="T1372" i="3"/>
  <c r="U1372" i="3"/>
  <c r="B1373" i="3"/>
  <c r="T1373" i="3"/>
  <c r="B1374" i="3"/>
  <c r="T1374" i="3"/>
  <c r="U1374" i="3"/>
  <c r="B1375" i="3"/>
  <c r="T1375" i="3"/>
  <c r="B1376" i="3"/>
  <c r="T1376" i="3"/>
  <c r="U1376" i="3"/>
  <c r="B1377" i="3"/>
  <c r="T1377" i="3"/>
  <c r="U1377" i="3"/>
  <c r="B1378" i="3"/>
  <c r="T1378" i="3"/>
  <c r="U1378" i="3"/>
  <c r="B1379" i="3"/>
  <c r="T1379" i="3"/>
  <c r="B1380" i="3"/>
  <c r="T1380" i="3"/>
  <c r="U1380" i="3"/>
  <c r="B1381" i="3"/>
  <c r="T1381" i="3"/>
  <c r="B1382" i="3"/>
  <c r="T1382" i="3"/>
  <c r="U1382" i="3"/>
  <c r="B1383" i="3"/>
  <c r="T1383" i="3"/>
  <c r="U1383" i="3"/>
  <c r="B1384" i="3"/>
  <c r="T1384" i="3"/>
  <c r="U1384" i="3"/>
  <c r="B1385" i="3"/>
  <c r="T1385" i="3"/>
  <c r="B1386" i="3"/>
  <c r="T1386" i="3"/>
  <c r="U1386" i="3"/>
  <c r="B1387" i="3"/>
  <c r="T1387" i="3"/>
  <c r="U1387" i="3"/>
  <c r="B1388" i="3"/>
  <c r="T1388" i="3"/>
  <c r="U1388" i="3"/>
  <c r="B1389" i="3"/>
  <c r="T1389" i="3"/>
  <c r="U1389" i="3"/>
  <c r="B1390" i="3"/>
  <c r="T1390" i="3"/>
  <c r="U1390" i="3"/>
  <c r="B1391" i="3"/>
  <c r="B1392" i="3"/>
  <c r="T1392" i="3"/>
  <c r="U1392" i="3"/>
  <c r="B1393" i="3"/>
  <c r="T1393" i="3"/>
  <c r="U1393" i="3"/>
  <c r="B1394" i="3"/>
  <c r="T1394" i="3"/>
  <c r="U1394" i="3"/>
  <c r="B1395" i="3"/>
  <c r="T1395" i="3"/>
  <c r="U1395" i="3"/>
  <c r="B1396" i="3"/>
  <c r="T1396" i="3"/>
  <c r="U1396" i="3"/>
  <c r="B1397" i="3"/>
  <c r="T1397" i="3"/>
  <c r="B1398" i="3"/>
  <c r="T1398" i="3"/>
  <c r="U1398" i="3"/>
  <c r="B1399" i="3"/>
  <c r="T1399" i="3"/>
  <c r="U1399" i="3"/>
  <c r="B1400" i="3"/>
  <c r="T1400" i="3"/>
  <c r="U1400" i="3"/>
  <c r="B1401" i="3"/>
  <c r="T1401" i="3"/>
  <c r="B1402" i="3"/>
  <c r="T1402" i="3"/>
  <c r="U1402" i="3"/>
  <c r="B1403" i="3"/>
  <c r="T1403" i="3"/>
  <c r="U1403" i="3"/>
  <c r="B1404" i="3"/>
  <c r="T1404" i="3"/>
  <c r="U1404" i="3"/>
  <c r="B1405" i="3"/>
  <c r="T1405" i="3"/>
  <c r="U1405" i="3"/>
  <c r="B1406" i="3"/>
  <c r="T1406" i="3"/>
  <c r="U1406" i="3"/>
  <c r="B1407" i="3"/>
  <c r="T1407" i="3"/>
  <c r="U1407" i="3"/>
  <c r="B1408" i="3"/>
  <c r="T1408" i="3"/>
  <c r="U1408" i="3"/>
  <c r="B1409" i="3"/>
  <c r="T1409" i="3"/>
  <c r="U1409" i="3"/>
  <c r="B1410" i="3"/>
  <c r="T1410" i="3"/>
  <c r="U1410" i="3"/>
  <c r="B1411" i="3"/>
  <c r="T1411" i="3"/>
  <c r="U1411" i="3"/>
  <c r="B1412" i="3"/>
  <c r="T1412" i="3"/>
  <c r="U1412" i="3"/>
  <c r="B1413" i="3"/>
  <c r="T1413" i="3"/>
  <c r="U1413" i="3"/>
  <c r="B1414" i="3"/>
  <c r="T1414" i="3"/>
  <c r="U1414" i="3"/>
  <c r="B1415" i="3"/>
  <c r="T1415" i="3"/>
  <c r="U1415" i="3"/>
  <c r="B1416" i="3"/>
  <c r="T1416" i="3"/>
  <c r="U1416" i="3"/>
  <c r="B1417" i="3"/>
  <c r="T1417" i="3"/>
  <c r="B1418" i="3"/>
  <c r="T1418" i="3"/>
  <c r="U1418" i="3"/>
  <c r="B1419" i="3"/>
  <c r="T1419" i="3"/>
  <c r="B1420" i="3"/>
  <c r="T1420" i="3"/>
  <c r="U1420" i="3"/>
  <c r="B1421" i="3"/>
  <c r="T1421" i="3"/>
  <c r="B1422" i="3"/>
  <c r="T1422" i="3"/>
  <c r="U1422" i="3"/>
  <c r="B1423" i="3"/>
  <c r="T1423" i="3"/>
  <c r="U1423" i="3"/>
  <c r="B1424" i="3"/>
  <c r="T1424" i="3"/>
  <c r="U1424" i="3"/>
  <c r="B1425" i="3"/>
  <c r="T1425" i="3"/>
  <c r="B1426" i="3"/>
  <c r="T1426" i="3"/>
  <c r="U1426" i="3"/>
  <c r="B1427" i="3"/>
  <c r="T1427" i="3"/>
  <c r="B1428" i="3"/>
  <c r="T1428" i="3"/>
  <c r="U1428" i="3"/>
  <c r="B1429" i="3"/>
  <c r="T1429" i="3"/>
  <c r="B1430" i="3"/>
  <c r="T1430" i="3"/>
  <c r="U1430" i="3"/>
  <c r="B1431" i="3"/>
  <c r="T1431" i="3"/>
  <c r="U1431" i="3"/>
  <c r="B1432" i="3"/>
  <c r="T1432" i="3"/>
  <c r="U1432" i="3"/>
  <c r="B1433" i="3"/>
  <c r="T1433" i="3"/>
  <c r="B1434" i="3"/>
  <c r="T1434" i="3"/>
  <c r="U1434" i="3"/>
  <c r="B1435" i="3"/>
  <c r="T1435" i="3"/>
  <c r="U1435" i="3"/>
  <c r="B1436" i="3"/>
  <c r="T1436" i="3"/>
  <c r="U1436" i="3"/>
  <c r="B1437" i="3"/>
  <c r="T1437" i="3"/>
  <c r="B1438" i="3"/>
  <c r="T1438" i="3"/>
  <c r="U1438" i="3"/>
  <c r="B1439" i="3"/>
  <c r="T1439" i="3"/>
  <c r="B1440" i="3"/>
  <c r="T1440" i="3"/>
  <c r="U1440" i="3"/>
  <c r="B1441" i="3"/>
  <c r="T1441" i="3"/>
  <c r="B1442" i="3"/>
  <c r="T1442" i="3"/>
  <c r="U1442" i="3"/>
  <c r="B1443" i="3"/>
  <c r="T1443" i="3"/>
  <c r="B1444" i="3"/>
  <c r="T1444" i="3"/>
  <c r="U1444" i="3"/>
  <c r="B1445" i="3"/>
  <c r="T1445" i="3"/>
  <c r="B1446" i="3"/>
  <c r="T1446" i="3"/>
  <c r="U1446" i="3"/>
  <c r="B1447" i="3"/>
  <c r="Q1447" i="3"/>
  <c r="R1447" i="3"/>
  <c r="B1448" i="3"/>
  <c r="B1449" i="3"/>
  <c r="B1450" i="3"/>
  <c r="B1451" i="3"/>
  <c r="B1452" i="3"/>
  <c r="O1452" i="3"/>
  <c r="B1453" i="3"/>
  <c r="B1454" i="3"/>
  <c r="B1455" i="3"/>
  <c r="T1455" i="3"/>
  <c r="U1455" i="3"/>
  <c r="B1456" i="3"/>
  <c r="B1457" i="3"/>
  <c r="B1458" i="3"/>
  <c r="T1458" i="3"/>
  <c r="U1458" i="3"/>
  <c r="B1459" i="3"/>
  <c r="B1460" i="3"/>
  <c r="B1461" i="3"/>
  <c r="T1461" i="3"/>
  <c r="B1462" i="3"/>
  <c r="T1462" i="3"/>
  <c r="U1462" i="3"/>
  <c r="B1463" i="3"/>
  <c r="T1463" i="3"/>
  <c r="U1463" i="3"/>
  <c r="B1464" i="3"/>
  <c r="T1464" i="3"/>
  <c r="B1465" i="3"/>
  <c r="T1465" i="3"/>
  <c r="U1465" i="3"/>
  <c r="B1466" i="3"/>
  <c r="T1466" i="3"/>
  <c r="U1466" i="3"/>
  <c r="B1467" i="3"/>
  <c r="B1468" i="3"/>
  <c r="T1468" i="3"/>
  <c r="U1468" i="3"/>
  <c r="B1469" i="3"/>
  <c r="T1469" i="3"/>
  <c r="U1469" i="3"/>
  <c r="B1470" i="3"/>
  <c r="T1470" i="3"/>
  <c r="U1470" i="3"/>
  <c r="B1471" i="3"/>
  <c r="T1471" i="3"/>
  <c r="U1471" i="3"/>
  <c r="B1472" i="3"/>
  <c r="B1473" i="3"/>
  <c r="O1473" i="3"/>
  <c r="B1474" i="3"/>
  <c r="T1474" i="3"/>
  <c r="U1474" i="3"/>
  <c r="B1475" i="3"/>
  <c r="Q1475" i="3"/>
  <c r="R1475" i="3"/>
  <c r="B1476" i="3"/>
  <c r="B1477" i="3"/>
  <c r="T1477" i="3"/>
  <c r="U1477" i="3"/>
  <c r="B1478" i="3"/>
  <c r="T1478" i="3"/>
  <c r="B1479" i="3"/>
  <c r="B1480" i="3"/>
  <c r="T1480" i="3"/>
  <c r="B1481" i="3"/>
  <c r="T1481" i="3"/>
  <c r="B1482" i="3"/>
  <c r="T1482" i="3"/>
  <c r="U1482" i="3"/>
  <c r="B1483" i="3"/>
  <c r="T1483" i="3"/>
  <c r="U1483" i="3"/>
  <c r="B1484" i="3"/>
  <c r="U1484" i="3"/>
  <c r="T1484" i="3"/>
  <c r="B1485" i="3"/>
  <c r="T1485" i="3"/>
  <c r="U1485" i="3"/>
  <c r="B1486" i="3"/>
  <c r="T1486" i="3"/>
  <c r="U1486" i="3"/>
  <c r="B1487" i="3"/>
  <c r="B1488" i="3"/>
  <c r="T1488" i="3"/>
  <c r="B1489" i="3"/>
  <c r="T1489" i="3"/>
  <c r="B1490" i="3"/>
  <c r="B1491" i="3"/>
  <c r="T1491" i="3"/>
  <c r="B1492" i="3"/>
  <c r="B1493" i="3"/>
  <c r="B1494" i="3"/>
  <c r="B1495" i="3"/>
  <c r="T1495" i="3"/>
  <c r="U1495" i="3"/>
  <c r="B1496" i="3"/>
  <c r="B1497" i="3"/>
  <c r="B1498" i="3"/>
  <c r="B1499" i="3"/>
  <c r="B1500" i="3"/>
  <c r="B1501" i="3"/>
  <c r="T1501" i="3"/>
  <c r="U1501" i="3"/>
  <c r="B1502" i="3"/>
  <c r="T1502" i="3"/>
  <c r="U1502" i="3"/>
  <c r="B1503" i="3"/>
  <c r="T1503" i="3"/>
  <c r="U1503" i="3"/>
  <c r="B1504" i="3"/>
  <c r="T1504" i="3"/>
  <c r="U1504" i="3"/>
  <c r="B1505" i="3"/>
  <c r="T1505" i="3"/>
  <c r="U1505" i="3"/>
  <c r="B1506" i="3"/>
  <c r="T1506" i="3"/>
  <c r="U1506" i="3"/>
  <c r="B1507" i="3"/>
  <c r="T1507" i="3"/>
  <c r="U1507" i="3"/>
  <c r="B1508" i="3"/>
  <c r="T1508" i="3"/>
  <c r="U1508" i="3"/>
  <c r="B1509" i="3"/>
  <c r="B1510" i="3"/>
  <c r="B1511" i="3"/>
  <c r="T1511" i="3"/>
  <c r="U1511" i="3"/>
  <c r="B1512" i="3"/>
  <c r="T1512" i="3"/>
  <c r="U1512" i="3"/>
  <c r="B1513" i="3"/>
  <c r="B1514" i="3"/>
  <c r="T1514" i="3"/>
  <c r="B1515" i="3"/>
  <c r="T1515" i="3"/>
  <c r="U1515" i="3"/>
  <c r="B1516" i="3"/>
  <c r="Q1516" i="3"/>
  <c r="R1516" i="3"/>
  <c r="B1517" i="3"/>
  <c r="T1517" i="3"/>
  <c r="B1518" i="3"/>
  <c r="T1518" i="3"/>
  <c r="U1518" i="3"/>
  <c r="B1519" i="3"/>
  <c r="T1519" i="3"/>
  <c r="U1519" i="3"/>
  <c r="B1520" i="3"/>
  <c r="B1521" i="3"/>
  <c r="B1522" i="3"/>
  <c r="T1522" i="3"/>
  <c r="U1522" i="3"/>
  <c r="B1523" i="3"/>
  <c r="T1523" i="3"/>
  <c r="U1523" i="3"/>
  <c r="B1524" i="3"/>
  <c r="T1524" i="3"/>
  <c r="U1524" i="3"/>
  <c r="B1525" i="3"/>
  <c r="T1525" i="3"/>
  <c r="U1525" i="3"/>
  <c r="B1526" i="3"/>
  <c r="T1526" i="3"/>
  <c r="U1526" i="3"/>
  <c r="B1527" i="3"/>
  <c r="T1527" i="3"/>
  <c r="U1527" i="3"/>
  <c r="B1528" i="3"/>
  <c r="T1528" i="3"/>
  <c r="U1528" i="3"/>
  <c r="B1529" i="3"/>
  <c r="T1529" i="3"/>
  <c r="B1530" i="3"/>
  <c r="T1530" i="3"/>
  <c r="U1530" i="3"/>
  <c r="B1531" i="3"/>
  <c r="T1531" i="3"/>
  <c r="U1531" i="3"/>
  <c r="B1532" i="3"/>
  <c r="B1533" i="3"/>
  <c r="B1534" i="3"/>
  <c r="T1534" i="3"/>
  <c r="U1534" i="3"/>
  <c r="B1535" i="3"/>
  <c r="T1535" i="3"/>
  <c r="U1535" i="3"/>
  <c r="B1536" i="3"/>
  <c r="B1537" i="3"/>
  <c r="T1537" i="3"/>
  <c r="B1538" i="3"/>
  <c r="T1538" i="3"/>
  <c r="U1538" i="3"/>
  <c r="B1539" i="3"/>
  <c r="T1539" i="3"/>
  <c r="U1539" i="3"/>
  <c r="B1540" i="3"/>
  <c r="B1541" i="3"/>
  <c r="T1541" i="3"/>
  <c r="B1542" i="3"/>
  <c r="T1542" i="3"/>
  <c r="U1542" i="3"/>
  <c r="B1543" i="3"/>
  <c r="B1544" i="3"/>
  <c r="T1544" i="3"/>
  <c r="B1545" i="3"/>
  <c r="T1545" i="3"/>
  <c r="U1545" i="3"/>
  <c r="B1546" i="3"/>
  <c r="T1546" i="3"/>
  <c r="U1546" i="3"/>
  <c r="B1547" i="3"/>
  <c r="B1548" i="3"/>
  <c r="B1549" i="3"/>
  <c r="T1549" i="3"/>
  <c r="U1549" i="3"/>
  <c r="B1550" i="3"/>
  <c r="Q1550" i="3"/>
  <c r="B1551" i="3"/>
  <c r="B1552" i="3"/>
  <c r="B1553" i="3"/>
  <c r="T1553" i="3"/>
  <c r="U1553" i="3"/>
  <c r="B1554" i="3"/>
  <c r="B1555" i="3"/>
  <c r="Q1555" i="3"/>
  <c r="B1556" i="3"/>
  <c r="B1557" i="3"/>
  <c r="T1557" i="3"/>
  <c r="U1557" i="3"/>
  <c r="B1558" i="3"/>
  <c r="B1559" i="3"/>
  <c r="B1560" i="3"/>
  <c r="B1561" i="3"/>
  <c r="T1561" i="3"/>
  <c r="B1562" i="3"/>
  <c r="T1562" i="3"/>
  <c r="U1562" i="3"/>
  <c r="B1563" i="3"/>
  <c r="B1564" i="3"/>
  <c r="B1565" i="3"/>
  <c r="T1565" i="3"/>
  <c r="U1565" i="3"/>
  <c r="B1566" i="3"/>
  <c r="T1566" i="3"/>
  <c r="U1566" i="3"/>
  <c r="B1567" i="3"/>
  <c r="B1568" i="3"/>
  <c r="T1568" i="3"/>
  <c r="B1569" i="3"/>
  <c r="T1569" i="3"/>
  <c r="U1569" i="3"/>
  <c r="B1570" i="3"/>
  <c r="T1570" i="3"/>
  <c r="U1570" i="3"/>
  <c r="B1571" i="3"/>
  <c r="B1572" i="3"/>
  <c r="B1573" i="3"/>
  <c r="T1573" i="3"/>
  <c r="U1573" i="3"/>
  <c r="B1574" i="3"/>
  <c r="T1574" i="3"/>
  <c r="U1574" i="3"/>
  <c r="B1575" i="3"/>
  <c r="B1576" i="3"/>
  <c r="T1576" i="3"/>
  <c r="U1576" i="3"/>
  <c r="B1577" i="3"/>
  <c r="T1577" i="3"/>
  <c r="U1577" i="3"/>
  <c r="B1578" i="3"/>
  <c r="T1578" i="3"/>
  <c r="U1578" i="3"/>
  <c r="B1579" i="3"/>
  <c r="B1580" i="3"/>
  <c r="B1581" i="3"/>
  <c r="T1581" i="3"/>
  <c r="U1581" i="3"/>
  <c r="B1582" i="3"/>
  <c r="T1582" i="3"/>
  <c r="U1582" i="3"/>
  <c r="B1583" i="3"/>
  <c r="B1584" i="3"/>
  <c r="T1584" i="3"/>
  <c r="B1585" i="3"/>
  <c r="T1585" i="3"/>
  <c r="U1585" i="3"/>
  <c r="B1586" i="3"/>
  <c r="T1586" i="3"/>
  <c r="U1586" i="3"/>
  <c r="B1587" i="3"/>
  <c r="B1588" i="3"/>
  <c r="B1589" i="3"/>
  <c r="T1589" i="3"/>
  <c r="U1589" i="3"/>
  <c r="B1590" i="3"/>
  <c r="T1590" i="3"/>
  <c r="U1590" i="3"/>
  <c r="B1591" i="3"/>
  <c r="B1592" i="3"/>
  <c r="T1592" i="3"/>
  <c r="U1592" i="3"/>
  <c r="B1593" i="3"/>
  <c r="T1593" i="3"/>
  <c r="U1593" i="3"/>
  <c r="B1594" i="3"/>
  <c r="T1594" i="3"/>
  <c r="U1594" i="3"/>
  <c r="B1595" i="3"/>
  <c r="B1596" i="3"/>
  <c r="B1597" i="3"/>
  <c r="T1597" i="3"/>
  <c r="U1597" i="3"/>
  <c r="B1598" i="3"/>
  <c r="T1598" i="3"/>
  <c r="U1598" i="3"/>
  <c r="B1599" i="3"/>
  <c r="B1600" i="3"/>
  <c r="T1600" i="3"/>
  <c r="U1600" i="3"/>
  <c r="B1601" i="3"/>
  <c r="T1601" i="3"/>
  <c r="U1601" i="3"/>
  <c r="B1602" i="3"/>
  <c r="T1602" i="3"/>
  <c r="U1602" i="3"/>
  <c r="B1603" i="3"/>
  <c r="B1604" i="3"/>
  <c r="B1605" i="3"/>
  <c r="T1605" i="3"/>
  <c r="U1605" i="3"/>
  <c r="B1606" i="3"/>
  <c r="T1606" i="3"/>
  <c r="U1606" i="3"/>
  <c r="B1607" i="3"/>
  <c r="B1608" i="3"/>
  <c r="T1608" i="3"/>
  <c r="B1609" i="3"/>
  <c r="T1609" i="3"/>
  <c r="U1609" i="3"/>
  <c r="B1610" i="3"/>
  <c r="T1610" i="3"/>
  <c r="U1610" i="3"/>
  <c r="B1611" i="3"/>
  <c r="B1612" i="3"/>
  <c r="B1613" i="3"/>
  <c r="T1613" i="3"/>
  <c r="U1613" i="3"/>
  <c r="B1614" i="3"/>
  <c r="T1614" i="3"/>
  <c r="U1614" i="3"/>
  <c r="B1615" i="3"/>
  <c r="B1616" i="3"/>
  <c r="T1616" i="3"/>
  <c r="U1616" i="3"/>
  <c r="B1617" i="3"/>
  <c r="T1617" i="3"/>
  <c r="U1617" i="3"/>
  <c r="B1618" i="3"/>
  <c r="T1618" i="3"/>
  <c r="U1618" i="3"/>
  <c r="B1619" i="3"/>
  <c r="B1620" i="3"/>
  <c r="B1621" i="3"/>
  <c r="T1621" i="3"/>
  <c r="U1621" i="3"/>
  <c r="B1622" i="3"/>
  <c r="T1622" i="3"/>
  <c r="U1622" i="3"/>
  <c r="B1623" i="3"/>
  <c r="B1624" i="3"/>
  <c r="T1624" i="3"/>
  <c r="U1624" i="3"/>
  <c r="B1625" i="3"/>
  <c r="T1625" i="3"/>
  <c r="U1625" i="3"/>
  <c r="B1626" i="3"/>
  <c r="T1626" i="3"/>
  <c r="U1626" i="3"/>
  <c r="B1627" i="3"/>
  <c r="B1628" i="3"/>
  <c r="B1629" i="3"/>
  <c r="T1629" i="3"/>
  <c r="U1629" i="3"/>
  <c r="B1630" i="3"/>
  <c r="T1630" i="3"/>
  <c r="U1630" i="3"/>
  <c r="B1631" i="3"/>
  <c r="B1632" i="3"/>
  <c r="T1632" i="3"/>
  <c r="B1633" i="3"/>
  <c r="T1633" i="3"/>
  <c r="U1633" i="3"/>
  <c r="B1634" i="3"/>
  <c r="T1634" i="3"/>
  <c r="U1634" i="3"/>
  <c r="B1635" i="3"/>
  <c r="B1636" i="3"/>
  <c r="B1637" i="3"/>
  <c r="T1637" i="3"/>
  <c r="U1637" i="3"/>
  <c r="B1638" i="3"/>
  <c r="T1638" i="3"/>
  <c r="U1638" i="3"/>
  <c r="B1639" i="3"/>
  <c r="B1640" i="3"/>
  <c r="T1640" i="3"/>
  <c r="B1641" i="3"/>
  <c r="T1641" i="3"/>
  <c r="U1641" i="3"/>
  <c r="B1642" i="3"/>
  <c r="T1642" i="3"/>
  <c r="U1642" i="3"/>
  <c r="B1643" i="3"/>
  <c r="B1644" i="3"/>
  <c r="B1645" i="3"/>
  <c r="T1645" i="3"/>
  <c r="U1645" i="3"/>
  <c r="B1646" i="3"/>
  <c r="T1646" i="3"/>
  <c r="U1646" i="3"/>
  <c r="B1647" i="3"/>
  <c r="B1648" i="3"/>
  <c r="T1648" i="3"/>
  <c r="B1649" i="3"/>
  <c r="T1649" i="3"/>
  <c r="U1649" i="3"/>
  <c r="B1650" i="3"/>
  <c r="T1650" i="3"/>
  <c r="U1650" i="3"/>
  <c r="B1651" i="3"/>
  <c r="B1652" i="3"/>
  <c r="B1653" i="3"/>
  <c r="T1653" i="3"/>
  <c r="U1653" i="3"/>
  <c r="B1654" i="3"/>
  <c r="T1654" i="3"/>
  <c r="U1654" i="3"/>
  <c r="B1655" i="3"/>
  <c r="B1656" i="3"/>
  <c r="T1656" i="3"/>
  <c r="U1656" i="3"/>
  <c r="B1657" i="3"/>
  <c r="T1657" i="3"/>
  <c r="U1657" i="3"/>
  <c r="B1658" i="3"/>
  <c r="T1658" i="3"/>
  <c r="U1658" i="3"/>
  <c r="B1659" i="3"/>
  <c r="B1660" i="3"/>
  <c r="B1661" i="3"/>
  <c r="T1661" i="3"/>
  <c r="U1661" i="3"/>
  <c r="B1662" i="3"/>
  <c r="T1662" i="3"/>
  <c r="U1662" i="3"/>
  <c r="B1663" i="3"/>
  <c r="B1664" i="3"/>
  <c r="T1664" i="3"/>
  <c r="B1665" i="3"/>
  <c r="T1665" i="3"/>
  <c r="U1665" i="3"/>
  <c r="B1666" i="3"/>
  <c r="T1666" i="3"/>
  <c r="U1666" i="3"/>
  <c r="B1667" i="3"/>
  <c r="B1668" i="3"/>
  <c r="B1669" i="3"/>
  <c r="T1669" i="3"/>
  <c r="U1669" i="3"/>
  <c r="T1670" i="3"/>
  <c r="U1670" i="3"/>
  <c r="T1671" i="3"/>
  <c r="U1671" i="3"/>
  <c r="T1672" i="3"/>
  <c r="U1672" i="3"/>
  <c r="T1673" i="3"/>
  <c r="U1673" i="3"/>
  <c r="T1674" i="3"/>
  <c r="U1674" i="3"/>
  <c r="T1675" i="3"/>
  <c r="U1675" i="3"/>
  <c r="T1676" i="3"/>
  <c r="U1676" i="3"/>
  <c r="T1677" i="3"/>
  <c r="U1677" i="3"/>
  <c r="T1678" i="3"/>
  <c r="U1678" i="3"/>
  <c r="T1679" i="3"/>
  <c r="U1679" i="3"/>
  <c r="T1680" i="3"/>
  <c r="U1680" i="3"/>
  <c r="T1681" i="3"/>
  <c r="U1681" i="3"/>
  <c r="T1682" i="3"/>
  <c r="U1682" i="3"/>
  <c r="T1683" i="3"/>
  <c r="U1683" i="3"/>
  <c r="T1684" i="3"/>
  <c r="U1684" i="3"/>
  <c r="T1685" i="3"/>
  <c r="U1685" i="3"/>
  <c r="T1686" i="3"/>
  <c r="U1686" i="3"/>
  <c r="T1687" i="3"/>
  <c r="U1687" i="3"/>
  <c r="T1688" i="3"/>
  <c r="U1688" i="3"/>
  <c r="T1689" i="3"/>
  <c r="U1689" i="3"/>
  <c r="T1690" i="3"/>
  <c r="U1690" i="3"/>
  <c r="T1691" i="3"/>
  <c r="U1691" i="3"/>
  <c r="T1692" i="3"/>
  <c r="U1692" i="3"/>
  <c r="T1693" i="3"/>
  <c r="U1693" i="3"/>
  <c r="T1694" i="3"/>
  <c r="U1694" i="3"/>
  <c r="T1695" i="3"/>
  <c r="U1695" i="3"/>
  <c r="T1696" i="3"/>
  <c r="U1696" i="3"/>
  <c r="T1697" i="3"/>
  <c r="U1697" i="3"/>
  <c r="T1698" i="3"/>
  <c r="U1698" i="3"/>
  <c r="T1699" i="3"/>
  <c r="U1699" i="3"/>
  <c r="T1700" i="3"/>
  <c r="U1700" i="3"/>
  <c r="T1701" i="3"/>
  <c r="U1701" i="3"/>
  <c r="T1702" i="3"/>
  <c r="U1702" i="3"/>
  <c r="T1703" i="3"/>
  <c r="U1703" i="3"/>
  <c r="T1704" i="3"/>
  <c r="U1704" i="3"/>
  <c r="T1705" i="3"/>
  <c r="U1705" i="3"/>
  <c r="T1706" i="3"/>
  <c r="U1706" i="3"/>
  <c r="T1707" i="3"/>
  <c r="U1707" i="3"/>
  <c r="T1708" i="3"/>
  <c r="U1708" i="3"/>
  <c r="T1709" i="3"/>
  <c r="U1709" i="3"/>
  <c r="B1710" i="3"/>
  <c r="Q1710" i="3"/>
  <c r="R1710" i="3"/>
  <c r="B1711" i="3"/>
  <c r="B1712" i="3"/>
  <c r="B1713" i="3"/>
  <c r="B1714" i="3"/>
  <c r="B1715" i="3"/>
  <c r="T1715" i="3"/>
  <c r="U1715" i="3"/>
  <c r="B1716" i="3"/>
  <c r="B1717" i="3"/>
  <c r="T1717" i="3"/>
  <c r="U1717" i="3"/>
  <c r="B1718" i="3"/>
  <c r="T1718" i="3"/>
  <c r="U1718" i="3"/>
  <c r="B1719" i="3"/>
  <c r="B1720" i="3"/>
  <c r="T1720" i="3"/>
  <c r="U1720" i="3"/>
  <c r="B1721" i="3"/>
  <c r="T1721" i="3"/>
  <c r="U1721" i="3"/>
  <c r="B1722" i="3"/>
  <c r="T1722" i="3"/>
  <c r="U1722" i="3"/>
  <c r="B1723" i="3"/>
  <c r="B1724" i="3"/>
  <c r="B1725" i="3"/>
  <c r="T1725" i="3"/>
  <c r="U1725" i="3"/>
  <c r="B1726" i="3"/>
  <c r="T1726" i="3"/>
  <c r="U1726" i="3"/>
  <c r="B1727" i="3"/>
  <c r="B1728" i="3"/>
  <c r="T1728" i="3"/>
  <c r="B1729" i="3"/>
  <c r="T1729" i="3"/>
  <c r="U1729" i="3"/>
  <c r="B1730" i="3"/>
  <c r="T1730" i="3"/>
  <c r="U1730" i="3"/>
  <c r="B1731" i="3"/>
  <c r="B1732" i="3"/>
  <c r="B1733" i="3"/>
  <c r="T1733" i="3"/>
  <c r="U1733" i="3"/>
  <c r="B1734" i="3"/>
  <c r="T1734" i="3"/>
  <c r="U1734" i="3"/>
  <c r="B1735" i="3"/>
  <c r="B1736" i="3"/>
  <c r="T1736" i="3"/>
  <c r="B1737" i="3"/>
  <c r="T1737" i="3"/>
  <c r="U1737" i="3"/>
  <c r="B1738" i="3"/>
  <c r="T1738" i="3"/>
  <c r="U1738" i="3"/>
  <c r="B1739" i="3"/>
  <c r="B1740" i="3"/>
  <c r="B1741" i="3"/>
  <c r="T1741" i="3"/>
  <c r="U1741" i="3"/>
  <c r="B1742" i="3"/>
  <c r="T1742" i="3"/>
  <c r="U1742" i="3"/>
  <c r="B1743" i="3"/>
  <c r="B1744" i="3"/>
  <c r="T1744" i="3"/>
  <c r="B1745" i="3"/>
  <c r="T1745" i="3"/>
  <c r="U1745" i="3"/>
  <c r="B1746" i="3"/>
  <c r="T1746" i="3"/>
  <c r="U1746" i="3"/>
  <c r="B1747" i="3"/>
  <c r="B1748" i="3"/>
  <c r="B1749" i="3"/>
  <c r="T1749" i="3"/>
  <c r="U1749" i="3"/>
  <c r="B1750" i="3"/>
  <c r="T1750" i="3"/>
  <c r="U1750" i="3"/>
  <c r="B1751" i="3"/>
  <c r="B1752" i="3"/>
  <c r="T1752" i="3"/>
  <c r="B1753" i="3"/>
  <c r="T1753" i="3"/>
  <c r="U1753" i="3"/>
  <c r="B1754" i="3"/>
  <c r="T1754" i="3"/>
  <c r="U1754" i="3"/>
  <c r="B1755" i="3"/>
  <c r="B1756" i="3"/>
  <c r="B1757" i="3"/>
  <c r="T1757" i="3"/>
  <c r="U1757" i="3"/>
  <c r="B1758" i="3"/>
  <c r="T1758" i="3"/>
  <c r="U1758" i="3"/>
  <c r="B1759" i="3"/>
  <c r="B1760" i="3"/>
  <c r="T1760" i="3"/>
  <c r="B1761" i="3"/>
  <c r="T1761" i="3"/>
  <c r="U1761" i="3"/>
  <c r="B1762" i="3"/>
  <c r="T1762" i="3"/>
  <c r="U1762" i="3"/>
  <c r="B1763" i="3"/>
  <c r="B1764" i="3"/>
  <c r="B1765" i="3"/>
  <c r="T1765" i="3"/>
  <c r="U1765" i="3"/>
  <c r="B1766" i="3"/>
  <c r="T1766" i="3"/>
  <c r="U1766" i="3"/>
  <c r="B1767" i="3"/>
  <c r="B1768" i="3"/>
  <c r="T1768" i="3"/>
  <c r="U1768" i="3"/>
  <c r="B1769" i="3"/>
  <c r="T1769" i="3"/>
  <c r="U1769" i="3"/>
  <c r="B1770" i="3"/>
  <c r="T1770" i="3"/>
  <c r="U1770" i="3"/>
  <c r="B1771" i="3"/>
  <c r="B1772" i="3"/>
  <c r="B1773" i="3"/>
  <c r="T1773" i="3"/>
  <c r="U1773" i="3"/>
  <c r="B1774" i="3"/>
  <c r="T1774" i="3"/>
  <c r="U1774" i="3"/>
  <c r="B1775" i="3"/>
  <c r="B1776" i="3"/>
  <c r="T1776" i="3"/>
  <c r="B1777" i="3"/>
  <c r="T1777" i="3"/>
  <c r="U1777" i="3"/>
  <c r="B1778" i="3"/>
  <c r="T1778" i="3"/>
  <c r="U1778" i="3"/>
  <c r="B1779" i="3"/>
  <c r="B1780" i="3"/>
  <c r="B1781" i="3"/>
  <c r="T1781" i="3"/>
  <c r="U1781" i="3"/>
  <c r="B1782" i="3"/>
  <c r="T1782" i="3"/>
  <c r="U1782" i="3"/>
  <c r="B1783" i="3"/>
  <c r="B1784" i="3"/>
  <c r="T1784" i="3"/>
  <c r="B1785" i="3"/>
  <c r="T1785" i="3"/>
  <c r="U1785" i="3"/>
  <c r="B1786" i="3"/>
  <c r="T1786" i="3"/>
  <c r="U1786" i="3"/>
  <c r="B1787" i="3"/>
  <c r="B1788" i="3"/>
  <c r="B1789" i="3"/>
  <c r="T1789" i="3"/>
  <c r="U1789" i="3"/>
  <c r="B1790" i="3"/>
  <c r="T1790" i="3"/>
  <c r="U1790" i="3"/>
  <c r="B1791" i="3"/>
  <c r="B1792" i="3"/>
  <c r="T1792" i="3"/>
  <c r="U1792" i="3"/>
  <c r="B1793" i="3"/>
  <c r="T1793" i="3"/>
  <c r="U1793" i="3"/>
  <c r="B1794" i="3"/>
  <c r="T1794" i="3"/>
  <c r="U1794" i="3"/>
  <c r="B1795" i="3"/>
  <c r="B1796" i="3"/>
  <c r="B1797" i="3"/>
  <c r="T1797" i="3"/>
  <c r="U1797" i="3"/>
  <c r="B1798" i="3"/>
  <c r="T1798" i="3"/>
  <c r="U1798" i="3"/>
  <c r="B1799" i="3"/>
  <c r="B1800" i="3"/>
  <c r="T1800" i="3"/>
  <c r="U1800" i="3"/>
  <c r="B1801" i="3"/>
  <c r="T1801" i="3"/>
  <c r="U1801" i="3"/>
  <c r="B1802" i="3"/>
  <c r="T1802" i="3"/>
  <c r="U1802" i="3"/>
  <c r="B1803" i="3"/>
  <c r="B1804" i="3"/>
  <c r="B1805" i="3"/>
  <c r="T1805" i="3"/>
  <c r="U1805" i="3"/>
  <c r="B1806" i="3"/>
  <c r="T1806" i="3"/>
  <c r="U1806" i="3"/>
  <c r="B1807" i="3"/>
  <c r="B1808" i="3"/>
  <c r="T1808" i="3"/>
  <c r="B1809" i="3"/>
  <c r="T1809" i="3"/>
  <c r="U1809" i="3"/>
  <c r="B1810" i="3"/>
  <c r="T1810" i="3"/>
  <c r="U1810" i="3"/>
  <c r="B1811" i="3"/>
  <c r="B1812" i="3"/>
  <c r="B1813" i="3"/>
  <c r="T1813" i="3"/>
  <c r="U1813" i="3"/>
  <c r="B1814" i="3"/>
  <c r="T1814" i="3"/>
  <c r="U1814" i="3"/>
  <c r="B1815" i="3"/>
  <c r="B1816" i="3"/>
  <c r="T1816" i="3"/>
  <c r="B1817" i="3"/>
  <c r="T1817" i="3"/>
  <c r="U1817" i="3"/>
  <c r="B1818" i="3"/>
  <c r="T1818" i="3"/>
  <c r="U1818" i="3"/>
  <c r="B1819" i="3"/>
  <c r="B1820" i="3"/>
  <c r="B1821" i="3"/>
  <c r="T1821" i="3"/>
  <c r="U1821" i="3"/>
  <c r="B1822" i="3"/>
  <c r="T1822" i="3"/>
  <c r="U1822" i="3"/>
  <c r="B1823" i="3"/>
  <c r="B1824" i="3"/>
  <c r="T1824" i="3"/>
  <c r="B1825" i="3"/>
  <c r="T1825" i="3"/>
  <c r="U1825" i="3"/>
  <c r="B1826" i="3"/>
  <c r="T1826" i="3"/>
  <c r="U1826" i="3"/>
  <c r="B1827" i="3"/>
  <c r="B1828" i="3"/>
  <c r="B1829" i="3"/>
  <c r="T1829" i="3"/>
  <c r="U1829" i="3"/>
  <c r="B1830" i="3"/>
  <c r="T1830" i="3"/>
  <c r="U1830" i="3"/>
  <c r="B1831" i="3"/>
  <c r="B1832" i="3"/>
  <c r="T1832" i="3"/>
  <c r="B1833" i="3"/>
  <c r="T1833" i="3"/>
  <c r="U1833" i="3"/>
  <c r="B1834" i="3"/>
  <c r="T1834" i="3"/>
  <c r="U1834" i="3"/>
  <c r="B1835" i="3"/>
  <c r="B1836" i="3"/>
  <c r="B1837" i="3"/>
  <c r="T1837" i="3"/>
  <c r="U1837" i="3"/>
  <c r="B1838" i="3"/>
  <c r="T1838" i="3"/>
  <c r="U1838" i="3"/>
  <c r="B1839" i="3"/>
  <c r="B1840" i="3"/>
  <c r="T1840" i="3"/>
  <c r="B1841" i="3"/>
  <c r="T1841" i="3"/>
  <c r="U1841" i="3"/>
  <c r="B1842" i="3"/>
  <c r="T1842" i="3"/>
  <c r="U1842" i="3"/>
  <c r="B1843" i="3"/>
  <c r="B1844" i="3"/>
  <c r="Q1844" i="3"/>
  <c r="R1844" i="3"/>
  <c r="B1845" i="3"/>
  <c r="T1845" i="3"/>
  <c r="U1845" i="3"/>
  <c r="B1846" i="3"/>
  <c r="T1846" i="3"/>
  <c r="U1846" i="3"/>
  <c r="B1847" i="3"/>
  <c r="B1848" i="3"/>
  <c r="T1848" i="3"/>
  <c r="U1848" i="3"/>
  <c r="B1849" i="3"/>
  <c r="T1849" i="3"/>
  <c r="U1849" i="3"/>
  <c r="B1850" i="3"/>
  <c r="T1850" i="3"/>
  <c r="U1850" i="3"/>
  <c r="B1851" i="3"/>
  <c r="B1852" i="3"/>
  <c r="B1853" i="3"/>
  <c r="T1853" i="3"/>
  <c r="U1853" i="3"/>
  <c r="B1854" i="3"/>
  <c r="T1854" i="3"/>
  <c r="U1854" i="3"/>
  <c r="B1855" i="3"/>
  <c r="B1856" i="3"/>
  <c r="T1856" i="3"/>
  <c r="U1856" i="3"/>
  <c r="B1857" i="3"/>
  <c r="T1857" i="3"/>
  <c r="U1857" i="3"/>
  <c r="B1858" i="3"/>
  <c r="T1858" i="3"/>
  <c r="U1858" i="3"/>
  <c r="B1859" i="3"/>
  <c r="B1860" i="3"/>
  <c r="B1861" i="3"/>
  <c r="T1861" i="3"/>
  <c r="U1861" i="3"/>
  <c r="B1862" i="3"/>
  <c r="T1862" i="3"/>
  <c r="U1862" i="3"/>
  <c r="B1863" i="3"/>
  <c r="B1864" i="3"/>
  <c r="T1864" i="3"/>
  <c r="U1864" i="3"/>
  <c r="B1865" i="3"/>
  <c r="T1865" i="3"/>
  <c r="U1865" i="3"/>
  <c r="B1866" i="3"/>
  <c r="T1866" i="3"/>
  <c r="U1866" i="3"/>
  <c r="B1867" i="3"/>
  <c r="B1868" i="3"/>
  <c r="B1869" i="3"/>
  <c r="T1869" i="3"/>
  <c r="U1869" i="3"/>
  <c r="B1870" i="3"/>
  <c r="T1870" i="3"/>
  <c r="U1870" i="3"/>
  <c r="B1871" i="3"/>
  <c r="B1872" i="3"/>
  <c r="T1872" i="3"/>
  <c r="U1872" i="3"/>
  <c r="B1873" i="3"/>
  <c r="T1873" i="3"/>
  <c r="U1873" i="3"/>
  <c r="B1874" i="3"/>
  <c r="T1874" i="3"/>
  <c r="U1874" i="3"/>
  <c r="B1875" i="3"/>
  <c r="B1876" i="3"/>
  <c r="B1877" i="3"/>
  <c r="T1877" i="3"/>
  <c r="U1877" i="3"/>
  <c r="T1878" i="3"/>
  <c r="U1878" i="3"/>
  <c r="T1879" i="3"/>
  <c r="U1879" i="3"/>
  <c r="T1880" i="3"/>
  <c r="U1880" i="3"/>
  <c r="T1881" i="3"/>
  <c r="U1881" i="3"/>
  <c r="T1882" i="3"/>
  <c r="U1882" i="3"/>
  <c r="T1883" i="3"/>
  <c r="U1883" i="3"/>
  <c r="T1884" i="3"/>
  <c r="U1884" i="3"/>
  <c r="T1885" i="3"/>
  <c r="U1885" i="3"/>
  <c r="T1886" i="3"/>
  <c r="U1886" i="3"/>
  <c r="T1887" i="3"/>
  <c r="U1887" i="3"/>
  <c r="T1888" i="3"/>
  <c r="U1888" i="3"/>
  <c r="T1889" i="3"/>
  <c r="U1889" i="3"/>
  <c r="T1890" i="3"/>
  <c r="U1890" i="3"/>
  <c r="T1891" i="3"/>
  <c r="U1891" i="3"/>
  <c r="T1892" i="3"/>
  <c r="U1892" i="3"/>
  <c r="T1893" i="3"/>
  <c r="U1893" i="3"/>
  <c r="T1894" i="3"/>
  <c r="U1894" i="3"/>
  <c r="T1895" i="3"/>
  <c r="U1895" i="3"/>
  <c r="T1896" i="3"/>
  <c r="U1896" i="3"/>
  <c r="T1897" i="3"/>
  <c r="U1897" i="3"/>
  <c r="B1898" i="3"/>
  <c r="T1898" i="3"/>
  <c r="U1898" i="3"/>
  <c r="B1899" i="3"/>
  <c r="B1900" i="3"/>
  <c r="T1900" i="3"/>
  <c r="B1901" i="3"/>
  <c r="T1901" i="3"/>
  <c r="U1901" i="3"/>
  <c r="B1902" i="3"/>
  <c r="T1902" i="3"/>
  <c r="U1902" i="3"/>
  <c r="B1903" i="3"/>
  <c r="B1904" i="3"/>
  <c r="T1904" i="3"/>
  <c r="B1905" i="3"/>
  <c r="T1905" i="3"/>
  <c r="U1905" i="3"/>
  <c r="B1906" i="3"/>
  <c r="T1906" i="3"/>
  <c r="U1906" i="3"/>
  <c r="B1907" i="3"/>
  <c r="B1908" i="3"/>
  <c r="T1908" i="3"/>
  <c r="U1908" i="3"/>
  <c r="B1909" i="3"/>
  <c r="T1909" i="3"/>
  <c r="U1909" i="3"/>
  <c r="B1910" i="3"/>
  <c r="T1910" i="3"/>
  <c r="U1910" i="3"/>
  <c r="B1911" i="3"/>
  <c r="B1912" i="3"/>
  <c r="T1912" i="3"/>
  <c r="U1912" i="3"/>
  <c r="B1913" i="3"/>
  <c r="T1913" i="3"/>
  <c r="U1913" i="3"/>
  <c r="B1914" i="3"/>
  <c r="T1914" i="3"/>
  <c r="U1914" i="3"/>
  <c r="B1915" i="3"/>
  <c r="B1916" i="3"/>
  <c r="T1916" i="3"/>
  <c r="B1917" i="3"/>
  <c r="T1917" i="3"/>
  <c r="U1917" i="3"/>
  <c r="B1918" i="3"/>
  <c r="T1918" i="3"/>
  <c r="U1918" i="3"/>
  <c r="B1919" i="3"/>
  <c r="B1920" i="3"/>
  <c r="T1920" i="3"/>
  <c r="B1921" i="3"/>
  <c r="T1921" i="3"/>
  <c r="U1921" i="3"/>
  <c r="B1922" i="3"/>
  <c r="T1922" i="3"/>
  <c r="U1922" i="3"/>
  <c r="B1923" i="3"/>
  <c r="B1924" i="3"/>
  <c r="T1924" i="3"/>
  <c r="U1924" i="3"/>
  <c r="B1925" i="3"/>
  <c r="T1925" i="3"/>
  <c r="U1925" i="3"/>
  <c r="B1926" i="3"/>
  <c r="T1926" i="3"/>
  <c r="U1926" i="3"/>
  <c r="B1927" i="3"/>
  <c r="B1928" i="3"/>
  <c r="T1928" i="3"/>
  <c r="B1929" i="3"/>
  <c r="T1929" i="3"/>
  <c r="U1929" i="3"/>
  <c r="B1930" i="3"/>
  <c r="T1930" i="3"/>
  <c r="U1930" i="3"/>
  <c r="B1931" i="3"/>
  <c r="T1932" i="3"/>
  <c r="U1932" i="3"/>
  <c r="T1933" i="3"/>
  <c r="U1933" i="3"/>
  <c r="T1934" i="3"/>
  <c r="U1934" i="3"/>
  <c r="T1935" i="3"/>
  <c r="U1935" i="3"/>
  <c r="T1936" i="3"/>
  <c r="U1936" i="3"/>
  <c r="T1937" i="3"/>
  <c r="U1937" i="3"/>
  <c r="T1938" i="3"/>
  <c r="U1938" i="3"/>
  <c r="T1939" i="3"/>
  <c r="U1939" i="3"/>
  <c r="T1940" i="3"/>
  <c r="U1940" i="3"/>
  <c r="T1941" i="3"/>
  <c r="U1941" i="3"/>
  <c r="T1942" i="3"/>
  <c r="U1942" i="3"/>
  <c r="T1943" i="3"/>
  <c r="U1943" i="3"/>
  <c r="T1944" i="3"/>
  <c r="U1944" i="3"/>
  <c r="T1945" i="3"/>
  <c r="U1945" i="3"/>
  <c r="T1946" i="3"/>
  <c r="U1946" i="3"/>
  <c r="T1947" i="3"/>
  <c r="U1947" i="3"/>
  <c r="T1948" i="3"/>
  <c r="U1948" i="3"/>
  <c r="T1949" i="3"/>
  <c r="U1949" i="3"/>
  <c r="T1950" i="3"/>
  <c r="U1950" i="3"/>
  <c r="T1951" i="3"/>
  <c r="U1951" i="3"/>
  <c r="T1952" i="3"/>
  <c r="U1952" i="3"/>
  <c r="T1953" i="3"/>
  <c r="U1953" i="3"/>
  <c r="T1954" i="3"/>
  <c r="U1954" i="3"/>
  <c r="T1955" i="3"/>
  <c r="U1955" i="3"/>
  <c r="T1956" i="3"/>
  <c r="U1956" i="3"/>
  <c r="T1957" i="3"/>
  <c r="U1957" i="3"/>
  <c r="T1958" i="3"/>
  <c r="U1958" i="3"/>
  <c r="T1959" i="3"/>
  <c r="U1959" i="3"/>
  <c r="T1960" i="3"/>
  <c r="U1960" i="3"/>
  <c r="T1961" i="3"/>
  <c r="U1961" i="3"/>
  <c r="T1962" i="3"/>
  <c r="U1962" i="3"/>
  <c r="T1963" i="3"/>
  <c r="U1963" i="3"/>
  <c r="T1964" i="3"/>
  <c r="U1964" i="3"/>
  <c r="T1965" i="3"/>
  <c r="U1965" i="3"/>
  <c r="T1966" i="3"/>
  <c r="U1966" i="3"/>
  <c r="T1967" i="3"/>
  <c r="U1967" i="3"/>
  <c r="T1968" i="3"/>
  <c r="U1968" i="3"/>
  <c r="T1969" i="3"/>
  <c r="U1969" i="3"/>
  <c r="T1970" i="3"/>
  <c r="U1970" i="3"/>
  <c r="T1971" i="3"/>
  <c r="U1971" i="3"/>
  <c r="B1972" i="3"/>
  <c r="B1973" i="3"/>
  <c r="T1973" i="3"/>
  <c r="U1973" i="3"/>
  <c r="B1974" i="3"/>
  <c r="T1974" i="3"/>
  <c r="U1974" i="3"/>
  <c r="B1975" i="3"/>
  <c r="B1976" i="3"/>
  <c r="T1976" i="3"/>
  <c r="B1977" i="3"/>
  <c r="T1977" i="3"/>
  <c r="U1977" i="3"/>
  <c r="B1978" i="3"/>
  <c r="T1978" i="3"/>
  <c r="U1978" i="3"/>
  <c r="B1979" i="3"/>
  <c r="B1980" i="3"/>
  <c r="B1981" i="3"/>
  <c r="T1981" i="3"/>
  <c r="U1981" i="3"/>
  <c r="B1982" i="3"/>
  <c r="T1982" i="3"/>
  <c r="U1982" i="3"/>
  <c r="B1983" i="3"/>
  <c r="T1984" i="3"/>
  <c r="U1984" i="3"/>
  <c r="T1985" i="3"/>
  <c r="U1985" i="3"/>
  <c r="T1986" i="3"/>
  <c r="U1986" i="3"/>
  <c r="T1987" i="3"/>
  <c r="U1987" i="3"/>
  <c r="T1988" i="3"/>
  <c r="U1988" i="3"/>
  <c r="T1989" i="3"/>
  <c r="U1989" i="3"/>
  <c r="T1990" i="3"/>
  <c r="U1990" i="3"/>
  <c r="T1991" i="3"/>
  <c r="U1991" i="3"/>
  <c r="T1992" i="3"/>
  <c r="U1992" i="3"/>
  <c r="T1993" i="3"/>
  <c r="U1993" i="3"/>
  <c r="T1994" i="3"/>
  <c r="U1994" i="3"/>
  <c r="T1995" i="3"/>
  <c r="U1995" i="3"/>
  <c r="T1996" i="3"/>
  <c r="U1996" i="3"/>
  <c r="T1997" i="3"/>
  <c r="U1997" i="3"/>
  <c r="T1998" i="3"/>
  <c r="U1998" i="3"/>
  <c r="T1999" i="3"/>
  <c r="U1999" i="3"/>
  <c r="T2000" i="3"/>
  <c r="U2000" i="3"/>
  <c r="T2001" i="3"/>
  <c r="U2001" i="3"/>
  <c r="T2002" i="3"/>
  <c r="U2002" i="3"/>
  <c r="T2003" i="3"/>
  <c r="U2003" i="3"/>
  <c r="B2004" i="3"/>
  <c r="T2004" i="3"/>
  <c r="B2005" i="3"/>
  <c r="T2005" i="3"/>
  <c r="U2005" i="3"/>
  <c r="B2006" i="3"/>
  <c r="T2006" i="3"/>
  <c r="U2006" i="3"/>
  <c r="B2007" i="3"/>
  <c r="B2008" i="3"/>
  <c r="B2009" i="3"/>
  <c r="T2009" i="3"/>
  <c r="U2009" i="3"/>
  <c r="B2010" i="3"/>
  <c r="T2010" i="3"/>
  <c r="U2010" i="3"/>
  <c r="B2011" i="3"/>
  <c r="B2012" i="3"/>
  <c r="B2013" i="3"/>
  <c r="T2013" i="3"/>
  <c r="U2013" i="3"/>
  <c r="B2014" i="3"/>
  <c r="T2014" i="3"/>
  <c r="U2014" i="3"/>
  <c r="B2015" i="3"/>
  <c r="B2016" i="3"/>
  <c r="B2017" i="3"/>
  <c r="T2017" i="3"/>
  <c r="U2017" i="3"/>
  <c r="B2018" i="3"/>
  <c r="T2018" i="3"/>
  <c r="U2018" i="3"/>
  <c r="B2019" i="3"/>
  <c r="B2020" i="3"/>
  <c r="B2021" i="3"/>
  <c r="T2021" i="3"/>
  <c r="U2021" i="3"/>
  <c r="B2022" i="3"/>
  <c r="T2022" i="3"/>
  <c r="U2022" i="3"/>
  <c r="B2023" i="3"/>
  <c r="B2024" i="3"/>
  <c r="B2025" i="3"/>
  <c r="T2025" i="3"/>
  <c r="U2025" i="3"/>
  <c r="B2026" i="3"/>
  <c r="T2026" i="3"/>
  <c r="U2026" i="3"/>
  <c r="B2027" i="3"/>
  <c r="T2027" i="3"/>
  <c r="B2028" i="3"/>
  <c r="B2029" i="3"/>
  <c r="B2030" i="3"/>
  <c r="T2030" i="3"/>
  <c r="B2031" i="3"/>
  <c r="T2031" i="3"/>
  <c r="U2031" i="3"/>
  <c r="B2032" i="3"/>
  <c r="T2032" i="3"/>
  <c r="B2033" i="3"/>
  <c r="T2033" i="3"/>
  <c r="U2033" i="3"/>
  <c r="B2034" i="3"/>
  <c r="T2034" i="3"/>
  <c r="B2035" i="3"/>
  <c r="T2035" i="3"/>
  <c r="B2036" i="3"/>
  <c r="B2037" i="3"/>
  <c r="T2037" i="3"/>
  <c r="U2037" i="3"/>
  <c r="B2038" i="3"/>
  <c r="T2038" i="3"/>
  <c r="U2038" i="3"/>
  <c r="B2039" i="3"/>
  <c r="B2040" i="3"/>
  <c r="B2041" i="3"/>
  <c r="T2041" i="3"/>
  <c r="U2041" i="3"/>
  <c r="B2042" i="3"/>
  <c r="T2042" i="3"/>
  <c r="U2042" i="3"/>
  <c r="B2043" i="3"/>
  <c r="T2043" i="3"/>
  <c r="B2044" i="3"/>
  <c r="T2044" i="3"/>
  <c r="U2044" i="3"/>
  <c r="B2045" i="3"/>
  <c r="T2045" i="3"/>
  <c r="U2045" i="3"/>
  <c r="B2046" i="3"/>
  <c r="T2046" i="3"/>
  <c r="B2047" i="3"/>
  <c r="B2048" i="3"/>
  <c r="T2048" i="3"/>
  <c r="U2048" i="3"/>
  <c r="B2049" i="3"/>
  <c r="T2049" i="3"/>
  <c r="U2049" i="3"/>
  <c r="B2050" i="3"/>
  <c r="B2051" i="3"/>
  <c r="T2051" i="3"/>
  <c r="U2051" i="3"/>
  <c r="B2052" i="3"/>
  <c r="B2053" i="3"/>
  <c r="T2053" i="3"/>
  <c r="U2053" i="3"/>
  <c r="B2054" i="3"/>
  <c r="T2054" i="3"/>
  <c r="U2054" i="3"/>
  <c r="B2055" i="3"/>
  <c r="T2055" i="3"/>
  <c r="B2056" i="3"/>
  <c r="T2056" i="3"/>
  <c r="U2056" i="3"/>
  <c r="B2057" i="3"/>
  <c r="T2057" i="3"/>
  <c r="U2057" i="3"/>
  <c r="B2058" i="3"/>
  <c r="T2058" i="3"/>
  <c r="U2058" i="3"/>
  <c r="B2059" i="3"/>
  <c r="T2059" i="3"/>
  <c r="B2060" i="3"/>
  <c r="T2060" i="3"/>
  <c r="B2061" i="3"/>
  <c r="T2061" i="3"/>
  <c r="U2061" i="3"/>
  <c r="T2062" i="3"/>
  <c r="U2062" i="3"/>
  <c r="B2063" i="3"/>
  <c r="T2063" i="3"/>
  <c r="U2063" i="3"/>
  <c r="B2064" i="3"/>
  <c r="T2064" i="3"/>
  <c r="U2064" i="3"/>
  <c r="B2065" i="3"/>
  <c r="B2066" i="3"/>
  <c r="B2067" i="3"/>
  <c r="B2068" i="3"/>
  <c r="T2068" i="3"/>
  <c r="U2068" i="3"/>
  <c r="B2069" i="3"/>
  <c r="B2070" i="3"/>
  <c r="B2071" i="3"/>
  <c r="T2071" i="3"/>
  <c r="U2071" i="3"/>
  <c r="B2072" i="3"/>
  <c r="T2072" i="3"/>
  <c r="U2072" i="3"/>
  <c r="B2073" i="3"/>
  <c r="B2074" i="3"/>
  <c r="B2075" i="3"/>
  <c r="B2076" i="3"/>
  <c r="T2076" i="3"/>
  <c r="U2076" i="3"/>
  <c r="B2077" i="3"/>
  <c r="B2078" i="3"/>
  <c r="B2079" i="3"/>
  <c r="T2079" i="3"/>
  <c r="U2079" i="3"/>
  <c r="B2080" i="3"/>
  <c r="T2080" i="3"/>
  <c r="U2080" i="3"/>
  <c r="B2081" i="3"/>
  <c r="B2082" i="3"/>
  <c r="B2083" i="3"/>
  <c r="B2084" i="3"/>
  <c r="T2084" i="3"/>
  <c r="U2084" i="3"/>
  <c r="B2085" i="3"/>
  <c r="B2086" i="3"/>
  <c r="B2087" i="3"/>
  <c r="T2087" i="3"/>
  <c r="U2087" i="3"/>
  <c r="B2088" i="3"/>
  <c r="T2088" i="3"/>
  <c r="U2088" i="3"/>
  <c r="B2089" i="3"/>
  <c r="B2090" i="3"/>
  <c r="B2091" i="3"/>
  <c r="B2092" i="3"/>
  <c r="T2092" i="3"/>
  <c r="U2092" i="3"/>
  <c r="B2093" i="3"/>
  <c r="B2094" i="3"/>
  <c r="B2095" i="3"/>
  <c r="T2095" i="3"/>
  <c r="U2095" i="3"/>
  <c r="B2096" i="3"/>
  <c r="T2096" i="3"/>
  <c r="U2096" i="3"/>
  <c r="B2097" i="3"/>
  <c r="B2098" i="3"/>
  <c r="B2099" i="3"/>
  <c r="B2100" i="3"/>
  <c r="T2100" i="3"/>
  <c r="U2100" i="3"/>
  <c r="B2101" i="3"/>
  <c r="B2102" i="3"/>
  <c r="B2103" i="3"/>
  <c r="T2103" i="3"/>
  <c r="U2103" i="3"/>
  <c r="B2104" i="3"/>
  <c r="T2104" i="3"/>
  <c r="U2104" i="3"/>
  <c r="B2105" i="3"/>
  <c r="B2106" i="3"/>
  <c r="B2107" i="3"/>
  <c r="B2108" i="3"/>
  <c r="T2108" i="3"/>
  <c r="U2108" i="3"/>
  <c r="B2109" i="3"/>
  <c r="B2110" i="3"/>
  <c r="B2111" i="3"/>
  <c r="T2111" i="3"/>
  <c r="U2111" i="3"/>
  <c r="B2112" i="3"/>
  <c r="T2112" i="3"/>
  <c r="U2112" i="3"/>
  <c r="B2113" i="3"/>
  <c r="B2114" i="3"/>
  <c r="B2115" i="3"/>
  <c r="B2116" i="3"/>
  <c r="T2116" i="3"/>
  <c r="U2116" i="3"/>
  <c r="B2117" i="3"/>
  <c r="B2118" i="3"/>
  <c r="B2119" i="3"/>
  <c r="T2119" i="3"/>
  <c r="U2119" i="3"/>
  <c r="B2120" i="3"/>
  <c r="T2120" i="3"/>
  <c r="U2120" i="3"/>
  <c r="B2121" i="3"/>
  <c r="B2122" i="3"/>
  <c r="B2123" i="3"/>
  <c r="B2124" i="3"/>
  <c r="T2124" i="3"/>
  <c r="U2124" i="3"/>
  <c r="B2125" i="3"/>
  <c r="B2126" i="3"/>
  <c r="B2127" i="3"/>
  <c r="T2127" i="3"/>
  <c r="U2127" i="3"/>
  <c r="B2128" i="3"/>
  <c r="T2128" i="3"/>
  <c r="U2128" i="3"/>
  <c r="B2129" i="3"/>
  <c r="B2130" i="3"/>
  <c r="B2131" i="3"/>
  <c r="B2132" i="3"/>
  <c r="T2132" i="3"/>
  <c r="U2132" i="3"/>
  <c r="B2133" i="3"/>
  <c r="B2134" i="3"/>
  <c r="B2135" i="3"/>
  <c r="T2135" i="3"/>
  <c r="U2135" i="3"/>
  <c r="B2136" i="3"/>
  <c r="T2136" i="3"/>
  <c r="U2136" i="3"/>
  <c r="B2137" i="3"/>
  <c r="B2138" i="3"/>
  <c r="B2139" i="3"/>
  <c r="B2140" i="3"/>
  <c r="T2140" i="3"/>
  <c r="U2140" i="3"/>
  <c r="B2141" i="3"/>
  <c r="B2142" i="3"/>
  <c r="B2143" i="3"/>
  <c r="T2143" i="3"/>
  <c r="U2143" i="3"/>
  <c r="B2144" i="3"/>
  <c r="T2144" i="3"/>
  <c r="U2144" i="3"/>
  <c r="B2145" i="3"/>
  <c r="B2146" i="3"/>
  <c r="B2147" i="3"/>
  <c r="B2148" i="3"/>
  <c r="T2148" i="3"/>
  <c r="U2148" i="3"/>
  <c r="B2149" i="3"/>
  <c r="B2150" i="3"/>
  <c r="B2151" i="3"/>
  <c r="T2151" i="3"/>
  <c r="U2151" i="3"/>
  <c r="B2152" i="3"/>
  <c r="T2152" i="3"/>
  <c r="U2152" i="3"/>
  <c r="B2153" i="3"/>
  <c r="B2154" i="3"/>
  <c r="B2155" i="3"/>
  <c r="B2156" i="3"/>
  <c r="T2156" i="3"/>
  <c r="U2156" i="3"/>
  <c r="B2157" i="3"/>
  <c r="B2158" i="3"/>
  <c r="B2159" i="3"/>
  <c r="T2159" i="3"/>
  <c r="U2159" i="3"/>
  <c r="B2160" i="3"/>
  <c r="T2160" i="3"/>
  <c r="U2160" i="3"/>
  <c r="B2161" i="3"/>
  <c r="B2162" i="3"/>
  <c r="B2163" i="3"/>
  <c r="B2164" i="3"/>
  <c r="T2164" i="3"/>
  <c r="U2164" i="3"/>
  <c r="B2165" i="3"/>
  <c r="B2166" i="3"/>
  <c r="B2167" i="3"/>
  <c r="T2167" i="3"/>
  <c r="U2167" i="3"/>
  <c r="B2168" i="3"/>
  <c r="T2168" i="3"/>
  <c r="U2168" i="3"/>
  <c r="B2169" i="3"/>
  <c r="B2170" i="3"/>
  <c r="B2171" i="3"/>
  <c r="B2172" i="3"/>
  <c r="T2172" i="3"/>
  <c r="U2172" i="3"/>
  <c r="B2173" i="3"/>
  <c r="B2174" i="3"/>
  <c r="B2175" i="3"/>
  <c r="T2175" i="3"/>
  <c r="U2175" i="3"/>
  <c r="B2176" i="3"/>
  <c r="T2176" i="3"/>
  <c r="U2176" i="3"/>
  <c r="B2177" i="3"/>
  <c r="B2178" i="3"/>
  <c r="B2179" i="3"/>
  <c r="B2180" i="3"/>
  <c r="T2180" i="3"/>
  <c r="U2180" i="3"/>
  <c r="B2181" i="3"/>
  <c r="B2182" i="3"/>
  <c r="B2183" i="3"/>
  <c r="T2183" i="3"/>
  <c r="U2183" i="3"/>
  <c r="B2184" i="3"/>
  <c r="T2184" i="3"/>
  <c r="U2184" i="3"/>
  <c r="B2185" i="3"/>
  <c r="B2186" i="3"/>
  <c r="B2187" i="3"/>
  <c r="B2188" i="3"/>
  <c r="T2188" i="3"/>
  <c r="U2188" i="3"/>
  <c r="B2189" i="3"/>
  <c r="B2190" i="3"/>
  <c r="B2191" i="3"/>
  <c r="T2191" i="3"/>
  <c r="U2191" i="3"/>
  <c r="B2192" i="3"/>
  <c r="T2192" i="3"/>
  <c r="U2192" i="3"/>
  <c r="B2193" i="3"/>
  <c r="B2194" i="3"/>
  <c r="B2195" i="3"/>
  <c r="B2196" i="3"/>
  <c r="T2196" i="3"/>
  <c r="U2196" i="3"/>
  <c r="B2197" i="3"/>
  <c r="B2198" i="3"/>
  <c r="B2199" i="3"/>
  <c r="T2199" i="3"/>
  <c r="U2199" i="3"/>
  <c r="B2200" i="3"/>
  <c r="T2200" i="3"/>
  <c r="U2200" i="3"/>
  <c r="B2201" i="3"/>
  <c r="B2202" i="3"/>
  <c r="B2203" i="3"/>
  <c r="B2204" i="3"/>
  <c r="T2204" i="3"/>
  <c r="U2204" i="3"/>
  <c r="B2205" i="3"/>
  <c r="B2206" i="3"/>
  <c r="B2207" i="3"/>
  <c r="T2207" i="3"/>
  <c r="U2207" i="3"/>
  <c r="B2208" i="3"/>
  <c r="T2208" i="3"/>
  <c r="U2208" i="3"/>
  <c r="B2209" i="3"/>
  <c r="B2210" i="3"/>
  <c r="B2211" i="3"/>
  <c r="B2212" i="3"/>
  <c r="T2212" i="3"/>
  <c r="U2212" i="3"/>
  <c r="B2213" i="3"/>
  <c r="B2214" i="3"/>
  <c r="B2215" i="3"/>
  <c r="T2215" i="3"/>
  <c r="U2215" i="3"/>
  <c r="B2216" i="3"/>
  <c r="T2216" i="3"/>
  <c r="U2216" i="3"/>
  <c r="B2217" i="3"/>
  <c r="B2218" i="3"/>
  <c r="B2219" i="3"/>
  <c r="B2220" i="3"/>
  <c r="T2220" i="3"/>
  <c r="U2220" i="3"/>
  <c r="B2221" i="3"/>
  <c r="B2222" i="3"/>
  <c r="B2223" i="3"/>
  <c r="T2223" i="3"/>
  <c r="U2223" i="3"/>
  <c r="B2224" i="3"/>
  <c r="T2224" i="3"/>
  <c r="U2224" i="3"/>
  <c r="B2225" i="3"/>
  <c r="B2226" i="3"/>
  <c r="B2227" i="3"/>
  <c r="B2228" i="3"/>
  <c r="T2228" i="3"/>
  <c r="U2228" i="3"/>
  <c r="B2229" i="3"/>
  <c r="B2230" i="3"/>
  <c r="B2231" i="3"/>
  <c r="B2232" i="3"/>
  <c r="T2232" i="3"/>
  <c r="U2232" i="3"/>
  <c r="B2233" i="3"/>
  <c r="B2234" i="3"/>
  <c r="B2235" i="3"/>
  <c r="B2236" i="3"/>
  <c r="T2236" i="3"/>
  <c r="U2236" i="3"/>
  <c r="B2237" i="3"/>
  <c r="B2238" i="3"/>
  <c r="B2239" i="3"/>
  <c r="T2239" i="3"/>
  <c r="U2239" i="3"/>
  <c r="B2240" i="3"/>
  <c r="T2240" i="3"/>
  <c r="U2240" i="3"/>
  <c r="B2241" i="3"/>
  <c r="B2242" i="3"/>
  <c r="B2243" i="3"/>
  <c r="B2244" i="3"/>
  <c r="T2244" i="3"/>
  <c r="U2244" i="3"/>
  <c r="B2245" i="3"/>
  <c r="B2246" i="3"/>
  <c r="B2247" i="3"/>
  <c r="T2247" i="3"/>
  <c r="U2247" i="3"/>
  <c r="B2248" i="3"/>
  <c r="T2248" i="3"/>
  <c r="U2248" i="3"/>
  <c r="B2249" i="3"/>
  <c r="B2250" i="3"/>
  <c r="B2251" i="3"/>
  <c r="B2252" i="3"/>
  <c r="T2252" i="3"/>
  <c r="U2252" i="3"/>
  <c r="B2253" i="3"/>
  <c r="B2254" i="3"/>
  <c r="B2255" i="3"/>
  <c r="T2255" i="3"/>
  <c r="U2255" i="3"/>
  <c r="B2256" i="3"/>
  <c r="T2256" i="3"/>
  <c r="U2256" i="3"/>
  <c r="B2257" i="3"/>
  <c r="B2258" i="3"/>
  <c r="B2259" i="3"/>
  <c r="B2260" i="3"/>
  <c r="T2260" i="3"/>
  <c r="U2260" i="3"/>
  <c r="B2261" i="3"/>
  <c r="B2262" i="3"/>
  <c r="B2263" i="3"/>
  <c r="T2263" i="3"/>
  <c r="U2263" i="3"/>
  <c r="B2264" i="3"/>
  <c r="T2264" i="3"/>
  <c r="U2264" i="3"/>
  <c r="B2265" i="3"/>
  <c r="B2266" i="3"/>
  <c r="B2267" i="3"/>
  <c r="B2268" i="3"/>
  <c r="T2268" i="3"/>
  <c r="U2268" i="3"/>
  <c r="B2269" i="3"/>
  <c r="B2270" i="3"/>
  <c r="B2271" i="3"/>
  <c r="T2271" i="3"/>
  <c r="U2271" i="3"/>
  <c r="B2272" i="3"/>
  <c r="T2272" i="3"/>
  <c r="U2272" i="3"/>
  <c r="B2273" i="3"/>
  <c r="B2274" i="3"/>
  <c r="B2275" i="3"/>
  <c r="B2276" i="3"/>
  <c r="T2276" i="3"/>
  <c r="U2276" i="3"/>
  <c r="B2277" i="3"/>
  <c r="B2278" i="3"/>
  <c r="B2279" i="3"/>
  <c r="T2279" i="3"/>
  <c r="U2279" i="3"/>
  <c r="B2280" i="3"/>
  <c r="T2280" i="3"/>
  <c r="U2280" i="3"/>
  <c r="B2281" i="3"/>
  <c r="B2282" i="3"/>
  <c r="B2283" i="3"/>
  <c r="B2284" i="3"/>
  <c r="T2284" i="3"/>
  <c r="U2284" i="3"/>
  <c r="B2285" i="3"/>
  <c r="B2286" i="3"/>
  <c r="B2287" i="3"/>
  <c r="T2287" i="3"/>
  <c r="U2287" i="3"/>
  <c r="B2288" i="3"/>
  <c r="T2288" i="3"/>
  <c r="U2288" i="3"/>
  <c r="B2289" i="3"/>
  <c r="B2290" i="3"/>
  <c r="B2291" i="3"/>
  <c r="B2292" i="3"/>
  <c r="T2292" i="3"/>
  <c r="U2292" i="3"/>
  <c r="B2293" i="3"/>
  <c r="B2294" i="3"/>
  <c r="B2295" i="3"/>
  <c r="T2295" i="3"/>
  <c r="U2295" i="3"/>
  <c r="B2296" i="3"/>
  <c r="T2296" i="3"/>
  <c r="U2296" i="3"/>
  <c r="B2297" i="3"/>
  <c r="B2298" i="3"/>
  <c r="B2299" i="3"/>
  <c r="B2300" i="3"/>
  <c r="T2300" i="3"/>
  <c r="U2300" i="3"/>
  <c r="B2301" i="3"/>
  <c r="B2302" i="3"/>
  <c r="B2303" i="3"/>
  <c r="T2303" i="3"/>
  <c r="U2303" i="3"/>
  <c r="B2304" i="3"/>
  <c r="T2304" i="3"/>
  <c r="U2304" i="3"/>
  <c r="B2305" i="3"/>
  <c r="B2306" i="3"/>
  <c r="B2307" i="3"/>
  <c r="B2308" i="3"/>
  <c r="T2308" i="3"/>
  <c r="U2308" i="3"/>
  <c r="B2309" i="3"/>
  <c r="B2310" i="3"/>
  <c r="B2311" i="3"/>
  <c r="T2311" i="3"/>
  <c r="U2311" i="3"/>
  <c r="B2312" i="3"/>
  <c r="T2312" i="3"/>
  <c r="U2312" i="3"/>
  <c r="B2313" i="3"/>
  <c r="B2314" i="3"/>
  <c r="B2315" i="3"/>
  <c r="B2316" i="3"/>
  <c r="T2316" i="3"/>
  <c r="U2316" i="3"/>
  <c r="B2317" i="3"/>
  <c r="B2318" i="3"/>
  <c r="B2319" i="3"/>
  <c r="T2319" i="3"/>
  <c r="U2319" i="3"/>
  <c r="B2320" i="3"/>
  <c r="T2320" i="3"/>
  <c r="U2320" i="3"/>
  <c r="B2321" i="3"/>
  <c r="B2322" i="3"/>
  <c r="B2323" i="3"/>
  <c r="B2324" i="3"/>
  <c r="T2324" i="3"/>
  <c r="U2324" i="3"/>
  <c r="B2325" i="3"/>
  <c r="B2326" i="3"/>
  <c r="B2327" i="3"/>
  <c r="T2327" i="3"/>
  <c r="U2327" i="3"/>
  <c r="B2328" i="3"/>
  <c r="T2328" i="3"/>
  <c r="U2328" i="3"/>
  <c r="B2329" i="3"/>
  <c r="B2330" i="3"/>
  <c r="B2331" i="3"/>
  <c r="B2332" i="3"/>
  <c r="T2332" i="3"/>
  <c r="U2332" i="3"/>
  <c r="B2333" i="3"/>
  <c r="B2334" i="3"/>
  <c r="B2335" i="3"/>
  <c r="T2335" i="3"/>
  <c r="U2335" i="3"/>
  <c r="B2336" i="3"/>
  <c r="T2336" i="3"/>
  <c r="U2336" i="3"/>
  <c r="B2337" i="3"/>
  <c r="B2338" i="3"/>
  <c r="B2339" i="3"/>
  <c r="B2340" i="3"/>
  <c r="T2340" i="3"/>
  <c r="U2340" i="3"/>
  <c r="B2341" i="3"/>
  <c r="B2342" i="3"/>
  <c r="B2343" i="3"/>
  <c r="T2343" i="3"/>
  <c r="U2343" i="3"/>
  <c r="B2344" i="3"/>
  <c r="T2344" i="3"/>
  <c r="U2344" i="3"/>
  <c r="B2345" i="3"/>
  <c r="B2346" i="3"/>
  <c r="B2347" i="3"/>
  <c r="B2348" i="3"/>
  <c r="T2348" i="3"/>
  <c r="U2348" i="3"/>
  <c r="B2349" i="3"/>
  <c r="B2350" i="3"/>
  <c r="B2351" i="3"/>
  <c r="T2351" i="3"/>
  <c r="U2351" i="3"/>
  <c r="B2352" i="3"/>
  <c r="T2352" i="3"/>
  <c r="U2352" i="3"/>
  <c r="B2353" i="3"/>
  <c r="B2354" i="3"/>
  <c r="B2355" i="3"/>
  <c r="B2356" i="3"/>
  <c r="T2356" i="3"/>
  <c r="U2356" i="3"/>
  <c r="B2357" i="3"/>
  <c r="B2358" i="3"/>
  <c r="B2359" i="3"/>
  <c r="T2359" i="3"/>
  <c r="U2359" i="3"/>
  <c r="B2360" i="3"/>
  <c r="T2360" i="3"/>
  <c r="U2360" i="3"/>
  <c r="B2361" i="3"/>
  <c r="B2362" i="3"/>
  <c r="B2363" i="3"/>
  <c r="B2364" i="3"/>
  <c r="T2364" i="3"/>
  <c r="U2364" i="3"/>
  <c r="B2365" i="3"/>
  <c r="B2366" i="3"/>
  <c r="B2367" i="3"/>
  <c r="T2367" i="3"/>
  <c r="U2367" i="3"/>
  <c r="B2368" i="3"/>
  <c r="B2369" i="3"/>
  <c r="B2370" i="3"/>
  <c r="B2371" i="3"/>
  <c r="B2372" i="3"/>
  <c r="T2372" i="3"/>
  <c r="U2372" i="3"/>
  <c r="B2373" i="3"/>
  <c r="B2374" i="3"/>
  <c r="B2375" i="3"/>
  <c r="T2375" i="3"/>
  <c r="U2375" i="3"/>
  <c r="B2376" i="3"/>
  <c r="T2376" i="3"/>
  <c r="U2376" i="3"/>
  <c r="B2377" i="3"/>
  <c r="B2378" i="3"/>
  <c r="B2379" i="3"/>
  <c r="B2380" i="3"/>
  <c r="T2380" i="3"/>
  <c r="U2380" i="3"/>
  <c r="B2381" i="3"/>
  <c r="B2382" i="3"/>
  <c r="B2383" i="3"/>
  <c r="T2383" i="3"/>
  <c r="U2383" i="3"/>
  <c r="B2384" i="3"/>
  <c r="T2384" i="3"/>
  <c r="U2384" i="3"/>
  <c r="B2385" i="3"/>
  <c r="B2386" i="3"/>
  <c r="B2387" i="3"/>
  <c r="B2388" i="3"/>
  <c r="T2388" i="3"/>
  <c r="U2388" i="3"/>
  <c r="B2389" i="3"/>
  <c r="B2390" i="3"/>
  <c r="B2391" i="3"/>
  <c r="T2391" i="3"/>
  <c r="U2391" i="3"/>
  <c r="B2392" i="3"/>
  <c r="T2392" i="3"/>
  <c r="U2392" i="3"/>
  <c r="B2393" i="3"/>
  <c r="B2394" i="3"/>
  <c r="B2395" i="3"/>
  <c r="B2396" i="3"/>
  <c r="T2396" i="3"/>
  <c r="U2396" i="3"/>
  <c r="B2397" i="3"/>
  <c r="B2398" i="3"/>
  <c r="B2399" i="3"/>
  <c r="T2399" i="3"/>
  <c r="U2399" i="3"/>
  <c r="B2400" i="3"/>
  <c r="T2400" i="3"/>
  <c r="U2400" i="3"/>
  <c r="B2401" i="3"/>
  <c r="B2402" i="3"/>
  <c r="B2403" i="3"/>
  <c r="B2404" i="3"/>
  <c r="T2404" i="3"/>
  <c r="U2404" i="3"/>
  <c r="B2405" i="3"/>
  <c r="B2406" i="3"/>
  <c r="O2406" i="3"/>
  <c r="B2407" i="3"/>
  <c r="T2407" i="3"/>
  <c r="U2407" i="3"/>
  <c r="B2408" i="3"/>
  <c r="B2409" i="3"/>
  <c r="B2410" i="3"/>
  <c r="B2411" i="3"/>
  <c r="B2412" i="3"/>
  <c r="T2412" i="3"/>
  <c r="U2412" i="3"/>
  <c r="B2413" i="3"/>
  <c r="B2414" i="3"/>
  <c r="B2415" i="3"/>
  <c r="T2415" i="3"/>
  <c r="U2415" i="3"/>
  <c r="B2416" i="3"/>
  <c r="T2416" i="3"/>
  <c r="U2416" i="3"/>
  <c r="B2417" i="3"/>
  <c r="B2418" i="3"/>
  <c r="B2419" i="3"/>
  <c r="T2419" i="3"/>
  <c r="U2419" i="3"/>
  <c r="B2420" i="3"/>
  <c r="B2421" i="3"/>
  <c r="B2422" i="3"/>
  <c r="B2423" i="3"/>
  <c r="T2423" i="3"/>
  <c r="U2423" i="3"/>
  <c r="B2424" i="3"/>
  <c r="B2425" i="3"/>
  <c r="B2426" i="3"/>
  <c r="B2427" i="3"/>
  <c r="T2427" i="3"/>
  <c r="U2427" i="3"/>
  <c r="B2428" i="3"/>
  <c r="B2429" i="3"/>
  <c r="B2430" i="3"/>
  <c r="B2431" i="3"/>
  <c r="T2431" i="3"/>
  <c r="U2431" i="3"/>
  <c r="B2432" i="3"/>
  <c r="B2433" i="3"/>
  <c r="B2434" i="3"/>
  <c r="B2435" i="3"/>
  <c r="T2435" i="3"/>
  <c r="U2435" i="3"/>
  <c r="B2436" i="3"/>
  <c r="B2437" i="3"/>
  <c r="B2438" i="3"/>
  <c r="B2439" i="3"/>
  <c r="T2439" i="3"/>
  <c r="U2439" i="3"/>
  <c r="B2440" i="3"/>
  <c r="B2441" i="3"/>
  <c r="B2442" i="3"/>
  <c r="B2443" i="3"/>
  <c r="T2443" i="3"/>
  <c r="U2443" i="3"/>
  <c r="B2444" i="3"/>
  <c r="B2445" i="3"/>
  <c r="B2446" i="3"/>
  <c r="B2447" i="3"/>
  <c r="T2447" i="3"/>
  <c r="U2447" i="3"/>
  <c r="B2448" i="3"/>
  <c r="O2448" i="3"/>
  <c r="B2449" i="3"/>
  <c r="B2450" i="3"/>
  <c r="B2451" i="3"/>
  <c r="T2451" i="3"/>
  <c r="B2452" i="3"/>
  <c r="B2453" i="3"/>
  <c r="B2454" i="3"/>
  <c r="B2455" i="3"/>
  <c r="T2455" i="3"/>
  <c r="U2455" i="3"/>
  <c r="B2456" i="3"/>
  <c r="B2457" i="3"/>
  <c r="B2458" i="3"/>
  <c r="B2459" i="3"/>
  <c r="T2459" i="3"/>
  <c r="U2459" i="3"/>
  <c r="B2460" i="3"/>
  <c r="B2461" i="3"/>
  <c r="B2462" i="3"/>
  <c r="B2463" i="3"/>
  <c r="T2463" i="3"/>
  <c r="U2463" i="3"/>
  <c r="B2464" i="3"/>
  <c r="B2465" i="3"/>
  <c r="B2466" i="3"/>
  <c r="B2467" i="3"/>
  <c r="T2467" i="3"/>
  <c r="U2467" i="3"/>
  <c r="B2468" i="3"/>
  <c r="B2469" i="3"/>
  <c r="B2470" i="3"/>
  <c r="B2471" i="3"/>
  <c r="T2471" i="3"/>
  <c r="U2471" i="3"/>
  <c r="B2472" i="3"/>
  <c r="B2473" i="3"/>
  <c r="B2474" i="3"/>
  <c r="B2475" i="3"/>
  <c r="T2475" i="3"/>
  <c r="U2475" i="3"/>
  <c r="B2476" i="3"/>
  <c r="B2477" i="3"/>
  <c r="B2478" i="3"/>
  <c r="B2479" i="3"/>
  <c r="T2479" i="3"/>
  <c r="U2479" i="3"/>
  <c r="B2480" i="3"/>
  <c r="B2481" i="3"/>
  <c r="B2482" i="3"/>
  <c r="B2483" i="3"/>
  <c r="T2483" i="3"/>
  <c r="U2483" i="3"/>
  <c r="B2484" i="3"/>
  <c r="B2485" i="3"/>
  <c r="B2486" i="3"/>
  <c r="B2487" i="3"/>
  <c r="T2487" i="3"/>
  <c r="U2487" i="3"/>
  <c r="B2488" i="3"/>
  <c r="B2489" i="3"/>
  <c r="B2490" i="3"/>
  <c r="B2491" i="3"/>
  <c r="T2491" i="3"/>
  <c r="U2491" i="3"/>
  <c r="B2492" i="3"/>
  <c r="B2493" i="3"/>
  <c r="B2494" i="3"/>
  <c r="B2495" i="3"/>
  <c r="T2495" i="3"/>
  <c r="U2495" i="3"/>
  <c r="B2496" i="3"/>
  <c r="B2497" i="3"/>
  <c r="B2498" i="3"/>
  <c r="B2499" i="3"/>
  <c r="T2499" i="3"/>
  <c r="U2499" i="3"/>
  <c r="B2500" i="3"/>
  <c r="B2501" i="3"/>
  <c r="B2502" i="3"/>
  <c r="B2503" i="3"/>
  <c r="T2503" i="3"/>
  <c r="U2503" i="3"/>
  <c r="B2504" i="3"/>
  <c r="B2505" i="3"/>
  <c r="B2506" i="3"/>
  <c r="B2507" i="3"/>
  <c r="T2507" i="3"/>
  <c r="U2507" i="3"/>
  <c r="B2508" i="3"/>
  <c r="B2509" i="3"/>
  <c r="B2510" i="3"/>
  <c r="B2511" i="3"/>
  <c r="T2511" i="3"/>
  <c r="U2511" i="3"/>
  <c r="B2512" i="3"/>
  <c r="B2513" i="3"/>
  <c r="B2514" i="3"/>
  <c r="B2515" i="3"/>
  <c r="T2515" i="3"/>
  <c r="U2515" i="3"/>
  <c r="B2516" i="3"/>
  <c r="B2517" i="3"/>
  <c r="B2518" i="3"/>
  <c r="B2519" i="3"/>
  <c r="T2519" i="3"/>
  <c r="U2519" i="3"/>
  <c r="B2520" i="3"/>
  <c r="B2521" i="3"/>
  <c r="B2522" i="3"/>
  <c r="B2523" i="3"/>
  <c r="T2523" i="3"/>
  <c r="U2523" i="3"/>
  <c r="B2524" i="3"/>
  <c r="B2525" i="3"/>
  <c r="B2526" i="3"/>
  <c r="B2527" i="3"/>
  <c r="T2527" i="3"/>
  <c r="U2527" i="3"/>
  <c r="B2528" i="3"/>
  <c r="B2529" i="3"/>
  <c r="B2530" i="3"/>
  <c r="B2531" i="3"/>
  <c r="T2531" i="3"/>
  <c r="U2531" i="3"/>
  <c r="B2532" i="3"/>
  <c r="B2533" i="3"/>
  <c r="B2534" i="3"/>
  <c r="B2535" i="3"/>
  <c r="T2535" i="3"/>
  <c r="U2535" i="3"/>
  <c r="B2536" i="3"/>
  <c r="B2537" i="3"/>
  <c r="B2538" i="3"/>
  <c r="B2539" i="3"/>
  <c r="T2539" i="3"/>
  <c r="U2539" i="3"/>
  <c r="B2540" i="3"/>
  <c r="B2541" i="3"/>
  <c r="B2542" i="3"/>
  <c r="B2543" i="3"/>
  <c r="T2543" i="3"/>
  <c r="U2543" i="3"/>
  <c r="B2544" i="3"/>
  <c r="B2545" i="3"/>
  <c r="B2546" i="3"/>
  <c r="B2547" i="3"/>
  <c r="T2547" i="3"/>
  <c r="U2547" i="3"/>
  <c r="B2548" i="3"/>
  <c r="B2549" i="3"/>
  <c r="B2550" i="3"/>
  <c r="B2551" i="3"/>
  <c r="T2551" i="3"/>
  <c r="U2551" i="3"/>
  <c r="B2552" i="3"/>
  <c r="B2553" i="3"/>
  <c r="B2554" i="3"/>
  <c r="B2555" i="3"/>
  <c r="T2555" i="3"/>
  <c r="U2555" i="3"/>
  <c r="B2556" i="3"/>
  <c r="B2557" i="3"/>
  <c r="B2558" i="3"/>
  <c r="B2559" i="3"/>
  <c r="T2559" i="3"/>
  <c r="U2559" i="3"/>
  <c r="B2560" i="3"/>
  <c r="B2561" i="3"/>
  <c r="B2562" i="3"/>
  <c r="B2563" i="3"/>
  <c r="T2563" i="3"/>
  <c r="U2563" i="3"/>
  <c r="B2564" i="3"/>
  <c r="B2565" i="3"/>
  <c r="B2566" i="3"/>
  <c r="B2567" i="3"/>
  <c r="T2567" i="3"/>
  <c r="U2567" i="3"/>
  <c r="B2568" i="3"/>
  <c r="B2569" i="3"/>
  <c r="B2570" i="3"/>
  <c r="B2571" i="3"/>
  <c r="T2571" i="3"/>
  <c r="U2571" i="3"/>
  <c r="B2572" i="3"/>
  <c r="B2573" i="3"/>
  <c r="B2574" i="3"/>
  <c r="B2575" i="3"/>
  <c r="T2575" i="3"/>
  <c r="U2575" i="3"/>
  <c r="B2576" i="3"/>
  <c r="B2577" i="3"/>
  <c r="B2578" i="3"/>
  <c r="B2579" i="3"/>
  <c r="T2579" i="3"/>
  <c r="U2579" i="3"/>
  <c r="B2580" i="3"/>
  <c r="B2581" i="3"/>
  <c r="B2582" i="3"/>
  <c r="B2583" i="3"/>
  <c r="T2583" i="3"/>
  <c r="U2583" i="3"/>
  <c r="B2584" i="3"/>
  <c r="B2585" i="3"/>
  <c r="B2586" i="3"/>
  <c r="B2587" i="3"/>
  <c r="T2587" i="3"/>
  <c r="U2587" i="3"/>
  <c r="B2588" i="3"/>
  <c r="B2589" i="3"/>
  <c r="B2590" i="3"/>
  <c r="B2591" i="3"/>
  <c r="T2591" i="3"/>
  <c r="U2591" i="3"/>
  <c r="B2592" i="3"/>
  <c r="B2593" i="3"/>
  <c r="B2594" i="3"/>
  <c r="B2595" i="3"/>
  <c r="T2595" i="3"/>
  <c r="U2595" i="3"/>
  <c r="B2596" i="3"/>
  <c r="B2597" i="3"/>
  <c r="B2598" i="3"/>
  <c r="B2599" i="3"/>
  <c r="T2599" i="3"/>
  <c r="U2599" i="3"/>
  <c r="B2600" i="3"/>
  <c r="B2601" i="3"/>
  <c r="B2602" i="3"/>
  <c r="B2603" i="3"/>
  <c r="T2603" i="3"/>
  <c r="U2603" i="3"/>
  <c r="B2604" i="3"/>
  <c r="B2605" i="3"/>
  <c r="B2606" i="3"/>
  <c r="B2607" i="3"/>
  <c r="T2607" i="3"/>
  <c r="U2607" i="3"/>
  <c r="B2608" i="3"/>
  <c r="B2609" i="3"/>
  <c r="B2610" i="3"/>
  <c r="B2611" i="3"/>
  <c r="T2611" i="3"/>
  <c r="U2611" i="3"/>
  <c r="B2612" i="3"/>
  <c r="B2613" i="3"/>
  <c r="B2614" i="3"/>
  <c r="B2615" i="3"/>
  <c r="T2615" i="3"/>
  <c r="U2615" i="3"/>
  <c r="B2616" i="3"/>
  <c r="B2617" i="3"/>
  <c r="T2617" i="3"/>
  <c r="B2618" i="3"/>
  <c r="B2619" i="3"/>
  <c r="T2619" i="3"/>
  <c r="U2619" i="3"/>
  <c r="B2620" i="3"/>
  <c r="B2621" i="3"/>
  <c r="B2622" i="3"/>
  <c r="B2623" i="3"/>
  <c r="T2623" i="3"/>
  <c r="U2623" i="3"/>
  <c r="B2624" i="3"/>
  <c r="B2625" i="3"/>
  <c r="T2625" i="3"/>
  <c r="B2626" i="3"/>
  <c r="B2627" i="3"/>
  <c r="T2627" i="3"/>
  <c r="U2627" i="3"/>
  <c r="B2628" i="3"/>
  <c r="B2629" i="3"/>
  <c r="B2630" i="3"/>
  <c r="B2631" i="3"/>
  <c r="T2631" i="3"/>
  <c r="U2631" i="3"/>
  <c r="B2632" i="3"/>
  <c r="B2633" i="3"/>
  <c r="T2633" i="3"/>
  <c r="B2634" i="3"/>
  <c r="B2635" i="3"/>
  <c r="T2635" i="3"/>
  <c r="U2635" i="3"/>
  <c r="B2636" i="3"/>
  <c r="B2637" i="3"/>
  <c r="B2638" i="3"/>
  <c r="B2639" i="3"/>
  <c r="T2639" i="3"/>
  <c r="U2639" i="3"/>
  <c r="B2640" i="3"/>
  <c r="B2641" i="3"/>
  <c r="T2641" i="3"/>
  <c r="U2641" i="3"/>
  <c r="B2642" i="3"/>
  <c r="B2643" i="3"/>
  <c r="T2643" i="3"/>
  <c r="U2643" i="3"/>
  <c r="B2644" i="3"/>
  <c r="B2645" i="3"/>
  <c r="B2646" i="3"/>
  <c r="B2647" i="3"/>
  <c r="T2647" i="3"/>
  <c r="U2647" i="3"/>
  <c r="B2648" i="3"/>
  <c r="B2649" i="3"/>
  <c r="T2649" i="3"/>
  <c r="B2650" i="3"/>
  <c r="B2651" i="3"/>
  <c r="T2651" i="3"/>
  <c r="U2651" i="3"/>
  <c r="B2652" i="3"/>
  <c r="B2653" i="3"/>
  <c r="B2654" i="3"/>
  <c r="B2655" i="3"/>
  <c r="T2655" i="3"/>
  <c r="U2655" i="3"/>
  <c r="B2656" i="3"/>
  <c r="B2657" i="3"/>
  <c r="T2657" i="3"/>
  <c r="B2658" i="3"/>
  <c r="B2659" i="3"/>
  <c r="T2659" i="3"/>
  <c r="U2659" i="3"/>
  <c r="B2660" i="3"/>
  <c r="B2661" i="3"/>
  <c r="B2662" i="3"/>
  <c r="B2663" i="3"/>
  <c r="T2663" i="3"/>
  <c r="U2663" i="3"/>
  <c r="B2664" i="3"/>
  <c r="B2665" i="3"/>
  <c r="T2665" i="3"/>
  <c r="B2666" i="3"/>
  <c r="B2667" i="3"/>
  <c r="T2667" i="3"/>
  <c r="U2667" i="3"/>
  <c r="B2668" i="3"/>
  <c r="T2668" i="3"/>
  <c r="U2668" i="3"/>
  <c r="B2669" i="3"/>
  <c r="B2670" i="3"/>
  <c r="B2671" i="3"/>
  <c r="T2671" i="3"/>
  <c r="U2671" i="3"/>
  <c r="B2672" i="3"/>
  <c r="B2673" i="3"/>
  <c r="T2673" i="3"/>
  <c r="B2674" i="3"/>
  <c r="T2674" i="3"/>
  <c r="U2674" i="3"/>
  <c r="B2675" i="3"/>
  <c r="T2675" i="3"/>
  <c r="U2675" i="3"/>
  <c r="B2676" i="3"/>
  <c r="T2676" i="3"/>
  <c r="U2676" i="3"/>
  <c r="B2677" i="3"/>
  <c r="B2678" i="3"/>
  <c r="B2679" i="3"/>
  <c r="T2679" i="3"/>
  <c r="U2679" i="3"/>
  <c r="B2680" i="3"/>
  <c r="B2681" i="3"/>
  <c r="T2681" i="3"/>
  <c r="B2682" i="3"/>
  <c r="T2682" i="3"/>
  <c r="U2682" i="3"/>
  <c r="B2683" i="3"/>
  <c r="T2683" i="3"/>
  <c r="U2683" i="3"/>
  <c r="B2684" i="3"/>
  <c r="T2684" i="3"/>
  <c r="U2684" i="3"/>
  <c r="B2685" i="3"/>
  <c r="B2686" i="3"/>
  <c r="B2687" i="3"/>
  <c r="T2687" i="3"/>
  <c r="U2687" i="3"/>
  <c r="B2688" i="3"/>
  <c r="B2689" i="3"/>
  <c r="T2689" i="3"/>
  <c r="B2690" i="3"/>
  <c r="T2690" i="3"/>
  <c r="U2690" i="3"/>
  <c r="B2691" i="3"/>
  <c r="T2691" i="3"/>
  <c r="U2691" i="3"/>
  <c r="B2692" i="3"/>
  <c r="T2692" i="3"/>
  <c r="U2692" i="3"/>
  <c r="B2693" i="3"/>
  <c r="B2694" i="3"/>
  <c r="B2695" i="3"/>
  <c r="T2695" i="3"/>
  <c r="U2695" i="3"/>
  <c r="B2696" i="3"/>
  <c r="B2697" i="3"/>
  <c r="T2697" i="3"/>
  <c r="B2698" i="3"/>
  <c r="T2698" i="3"/>
  <c r="U2698" i="3"/>
  <c r="B2699" i="3"/>
  <c r="T2699" i="3"/>
  <c r="U2699" i="3"/>
  <c r="B2700" i="3"/>
  <c r="T2700" i="3"/>
  <c r="U2700" i="3"/>
  <c r="B2701" i="3"/>
  <c r="B2702" i="3"/>
  <c r="B2703" i="3"/>
  <c r="T2703" i="3"/>
  <c r="U2703" i="3"/>
  <c r="B2704" i="3"/>
  <c r="B2705" i="3"/>
  <c r="T2705" i="3"/>
  <c r="B2706" i="3"/>
  <c r="T2706" i="3"/>
  <c r="U2706" i="3"/>
  <c r="B2707" i="3"/>
  <c r="T2707" i="3"/>
  <c r="U2707" i="3"/>
  <c r="B2708" i="3"/>
  <c r="T2708" i="3"/>
  <c r="U2708" i="3"/>
  <c r="B2709" i="3"/>
  <c r="B2710" i="3"/>
  <c r="B2711" i="3"/>
  <c r="T2711" i="3"/>
  <c r="U2711" i="3"/>
  <c r="B2712" i="3"/>
  <c r="B2713" i="3"/>
  <c r="T2713" i="3"/>
  <c r="B2714" i="3"/>
  <c r="T2714" i="3"/>
  <c r="U2714" i="3"/>
  <c r="B2715" i="3"/>
  <c r="T2715" i="3"/>
  <c r="U2715" i="3"/>
  <c r="B2716" i="3"/>
  <c r="T2716" i="3"/>
  <c r="U2716" i="3"/>
  <c r="B2717" i="3"/>
  <c r="B2718" i="3"/>
  <c r="B2719" i="3"/>
  <c r="T2719" i="3"/>
  <c r="U2719" i="3"/>
  <c r="B2720" i="3"/>
  <c r="B2721" i="3"/>
  <c r="T2721" i="3"/>
  <c r="B2722" i="3"/>
  <c r="T2722" i="3"/>
  <c r="U2722" i="3"/>
  <c r="B2723" i="3"/>
  <c r="T2723" i="3"/>
  <c r="U2723" i="3"/>
  <c r="B2724" i="3"/>
  <c r="T2724" i="3"/>
  <c r="U2724" i="3"/>
  <c r="B2725" i="3"/>
  <c r="B2726" i="3"/>
  <c r="B2727" i="3"/>
  <c r="T2727" i="3"/>
  <c r="U2727" i="3"/>
  <c r="B2728" i="3"/>
  <c r="B2729" i="3"/>
  <c r="T2729" i="3"/>
  <c r="U2729" i="3"/>
  <c r="B2730" i="3"/>
  <c r="T2730" i="3"/>
  <c r="U2730" i="3"/>
  <c r="B2731" i="3"/>
  <c r="T2731" i="3"/>
  <c r="U2731" i="3"/>
  <c r="B2732" i="3"/>
  <c r="T2732" i="3"/>
  <c r="U2732" i="3"/>
  <c r="B2733" i="3"/>
  <c r="B2734" i="3"/>
  <c r="B2735" i="3"/>
  <c r="T2735" i="3"/>
  <c r="U2735" i="3"/>
  <c r="B2736" i="3"/>
  <c r="B2737" i="3"/>
  <c r="T2737" i="3"/>
  <c r="B2738" i="3"/>
  <c r="T2738" i="3"/>
  <c r="U2738" i="3"/>
  <c r="B2739" i="3"/>
  <c r="T2739" i="3"/>
  <c r="U2739" i="3"/>
  <c r="B2740" i="3"/>
  <c r="T2740" i="3"/>
  <c r="U2740" i="3"/>
  <c r="B2741" i="3"/>
  <c r="B2742" i="3"/>
  <c r="B2743" i="3"/>
  <c r="T2743" i="3"/>
  <c r="U2743" i="3"/>
  <c r="B2744" i="3"/>
  <c r="B2745" i="3"/>
  <c r="T2745" i="3"/>
  <c r="B2746" i="3"/>
  <c r="T2746" i="3"/>
  <c r="U2746" i="3"/>
  <c r="B2747" i="3"/>
  <c r="T2747" i="3"/>
  <c r="U2747" i="3"/>
  <c r="B2748" i="3"/>
  <c r="T2748" i="3"/>
  <c r="U2748" i="3"/>
  <c r="B2749" i="3"/>
  <c r="B2750" i="3"/>
  <c r="B2751" i="3"/>
  <c r="T2751" i="3"/>
  <c r="U2751" i="3"/>
  <c r="B2752" i="3"/>
  <c r="B2753" i="3"/>
  <c r="T2753" i="3"/>
  <c r="B2754" i="3"/>
  <c r="T2754" i="3"/>
  <c r="U2754" i="3"/>
  <c r="B2755" i="3"/>
  <c r="T2755" i="3"/>
  <c r="U2755" i="3"/>
  <c r="B2756" i="3"/>
  <c r="T2756" i="3"/>
  <c r="U2756" i="3"/>
  <c r="B2757" i="3"/>
  <c r="B2758" i="3"/>
  <c r="B2759" i="3"/>
  <c r="T2759" i="3"/>
  <c r="U2759" i="3"/>
  <c r="B2760" i="3"/>
  <c r="B2761" i="3"/>
  <c r="T2761" i="3"/>
  <c r="U2761" i="3"/>
  <c r="B2762" i="3"/>
  <c r="T2762" i="3"/>
  <c r="U2762" i="3"/>
  <c r="B2763" i="3"/>
  <c r="T2763" i="3"/>
  <c r="U2763" i="3"/>
  <c r="B2764" i="3"/>
  <c r="T2764" i="3"/>
  <c r="U2764" i="3"/>
  <c r="B2765" i="3"/>
  <c r="B2766" i="3"/>
  <c r="B2767" i="3"/>
  <c r="T2767" i="3"/>
  <c r="U2767" i="3"/>
  <c r="B2768" i="3"/>
  <c r="B2769" i="3"/>
  <c r="T2769" i="3"/>
  <c r="B2770" i="3"/>
  <c r="T2770" i="3"/>
  <c r="U2770" i="3"/>
  <c r="T2771" i="3"/>
  <c r="U2771" i="3"/>
  <c r="T2772" i="3"/>
  <c r="U2772" i="3"/>
  <c r="T2773" i="3"/>
  <c r="U2773" i="3"/>
  <c r="T2774" i="3"/>
  <c r="U2774" i="3"/>
  <c r="T2775" i="3"/>
  <c r="U2775" i="3"/>
  <c r="T2776" i="3"/>
  <c r="U2776" i="3"/>
  <c r="T2777" i="3"/>
  <c r="U2777" i="3"/>
  <c r="T2778" i="3"/>
  <c r="U2778" i="3"/>
  <c r="T2779" i="3"/>
  <c r="U2779" i="3"/>
  <c r="T2780" i="3"/>
  <c r="U2780" i="3"/>
  <c r="T2781" i="3"/>
  <c r="U2781" i="3"/>
  <c r="T2782" i="3"/>
  <c r="U2782" i="3"/>
  <c r="B2783" i="3"/>
  <c r="T2783" i="3"/>
  <c r="U2783" i="3"/>
  <c r="B2784" i="3"/>
  <c r="T2784" i="3"/>
  <c r="U2784" i="3"/>
  <c r="B2785" i="3"/>
  <c r="B2786" i="3"/>
  <c r="B2787" i="3"/>
  <c r="T2787" i="3"/>
  <c r="U2787" i="3"/>
  <c r="B2788" i="3"/>
  <c r="B2789" i="3"/>
  <c r="T2789" i="3"/>
  <c r="B2790" i="3"/>
  <c r="T2790" i="3"/>
  <c r="U2790" i="3"/>
  <c r="B2791" i="3"/>
  <c r="T2791" i="3"/>
  <c r="U2791" i="3"/>
  <c r="B2792" i="3"/>
  <c r="T2792" i="3"/>
  <c r="U2792" i="3"/>
  <c r="B2793" i="3"/>
  <c r="B2794" i="3"/>
  <c r="B2795" i="3"/>
  <c r="T2795" i="3"/>
  <c r="U2795" i="3"/>
  <c r="B2796" i="3"/>
  <c r="B2797" i="3"/>
  <c r="T2797" i="3"/>
  <c r="B2798" i="3"/>
  <c r="T2798" i="3"/>
  <c r="U2798" i="3"/>
  <c r="B2799" i="3"/>
  <c r="T2799" i="3"/>
  <c r="U2799" i="3"/>
  <c r="B2800" i="3"/>
  <c r="T2800" i="3"/>
  <c r="U2800" i="3"/>
  <c r="B2801" i="3"/>
  <c r="B2802" i="3"/>
  <c r="B2803" i="3"/>
  <c r="T2803" i="3"/>
  <c r="U2803" i="3"/>
  <c r="B2804" i="3"/>
  <c r="B2805" i="3"/>
  <c r="T2805" i="3"/>
  <c r="U2805" i="3"/>
  <c r="B2806" i="3"/>
  <c r="T2806" i="3"/>
  <c r="U2806" i="3"/>
  <c r="B2807" i="3"/>
  <c r="T2807" i="3"/>
  <c r="U2807" i="3"/>
  <c r="B2808" i="3"/>
  <c r="T2808" i="3"/>
  <c r="U2808" i="3"/>
  <c r="B2809" i="3"/>
  <c r="B2810" i="3"/>
  <c r="B2811" i="3"/>
  <c r="T2811" i="3"/>
  <c r="U2811" i="3"/>
  <c r="B2812" i="3"/>
  <c r="B2813" i="3"/>
  <c r="T2813" i="3"/>
  <c r="B2814" i="3"/>
  <c r="T2814" i="3"/>
  <c r="U2814" i="3"/>
  <c r="B2815" i="3"/>
  <c r="T2815" i="3"/>
  <c r="U2815" i="3"/>
  <c r="B2816" i="3"/>
  <c r="T2816" i="3"/>
  <c r="U2816" i="3"/>
  <c r="B2817" i="3"/>
  <c r="B2818" i="3"/>
  <c r="B2819" i="3"/>
  <c r="B2820" i="3"/>
  <c r="B2821" i="3"/>
  <c r="T2821" i="3"/>
  <c r="B2822" i="3"/>
  <c r="B2823" i="3"/>
  <c r="T2823" i="3"/>
  <c r="U2823" i="3"/>
  <c r="B2824" i="3"/>
  <c r="B2825" i="3"/>
  <c r="B2826" i="3"/>
  <c r="B2827" i="3"/>
  <c r="T2827" i="3"/>
  <c r="U2827" i="3"/>
  <c r="B2828" i="3"/>
  <c r="B2829" i="3"/>
  <c r="B2830" i="3"/>
  <c r="B2831" i="3"/>
  <c r="T2831" i="3"/>
  <c r="B2832" i="3"/>
  <c r="T2832" i="3"/>
  <c r="U2832" i="3"/>
  <c r="B2833" i="3"/>
  <c r="B2834" i="3"/>
  <c r="B2835" i="3"/>
  <c r="T2835" i="3"/>
  <c r="B2836" i="3"/>
  <c r="B2837" i="3"/>
  <c r="B2838" i="3"/>
  <c r="T2838" i="3"/>
  <c r="U2838" i="3"/>
  <c r="B2839" i="3"/>
  <c r="B2840" i="3"/>
  <c r="B2841" i="3"/>
  <c r="B2842" i="3"/>
  <c r="B2843" i="3"/>
  <c r="B2844" i="3"/>
  <c r="Q2844" i="3"/>
  <c r="B2845" i="3"/>
  <c r="T2845" i="3"/>
  <c r="B2846" i="3"/>
  <c r="T2846" i="3"/>
  <c r="B2847" i="3"/>
  <c r="B2848" i="3"/>
  <c r="B2849" i="3"/>
  <c r="B2850" i="3"/>
  <c r="B2851" i="3"/>
  <c r="B2852" i="3"/>
  <c r="B2853" i="3"/>
  <c r="T2853" i="3"/>
  <c r="B2854" i="3"/>
  <c r="B2855" i="3"/>
  <c r="T2855" i="3"/>
  <c r="U2855" i="3"/>
  <c r="B2856" i="3"/>
  <c r="B2857" i="3"/>
  <c r="B2858" i="3"/>
  <c r="B2859" i="3"/>
  <c r="T2859" i="3"/>
  <c r="U2859" i="3"/>
  <c r="B2860" i="3"/>
  <c r="Q2860" i="3"/>
  <c r="B2861" i="3"/>
  <c r="T2861" i="3"/>
  <c r="B2862" i="3"/>
  <c r="B2863" i="3"/>
  <c r="T2863" i="3"/>
  <c r="B2864" i="3"/>
  <c r="T2864" i="3"/>
  <c r="U2864" i="3"/>
  <c r="B2865" i="3"/>
  <c r="B2866" i="3"/>
  <c r="B2867" i="3"/>
  <c r="B2868" i="3"/>
  <c r="B2869" i="3"/>
  <c r="B2870" i="3"/>
  <c r="T2870" i="3"/>
  <c r="B2871" i="3"/>
  <c r="B2872" i="3"/>
  <c r="T2872" i="3"/>
  <c r="B2873" i="3"/>
  <c r="B2874" i="3"/>
  <c r="O2874" i="3"/>
  <c r="B2875" i="3"/>
  <c r="B2876" i="3"/>
  <c r="B2877" i="3"/>
  <c r="B2878" i="3"/>
  <c r="T2878" i="3"/>
  <c r="U2878" i="3"/>
  <c r="B2879" i="3"/>
  <c r="T2879" i="3"/>
  <c r="U2879" i="3"/>
  <c r="B2880" i="3"/>
  <c r="B2881" i="3"/>
  <c r="B2882" i="3"/>
  <c r="Q2882" i="3"/>
  <c r="R2882" i="3"/>
  <c r="B2883" i="3"/>
  <c r="T2883" i="3"/>
  <c r="U2883" i="3"/>
  <c r="B2884" i="3"/>
  <c r="B2885" i="3"/>
  <c r="B2886" i="3"/>
  <c r="T2886" i="3"/>
  <c r="U2886" i="3"/>
  <c r="B2887" i="3"/>
  <c r="B2888" i="3"/>
  <c r="T2888" i="3"/>
  <c r="U2888" i="3"/>
  <c r="B2889" i="3"/>
  <c r="B2890" i="3"/>
  <c r="B2891" i="3"/>
  <c r="T2891" i="3"/>
  <c r="U2891" i="3"/>
  <c r="B2892" i="3"/>
  <c r="Q2892" i="3"/>
  <c r="R2892" i="3"/>
  <c r="B2893" i="3"/>
  <c r="T2893" i="3"/>
  <c r="B2894" i="3"/>
  <c r="T2894" i="3"/>
  <c r="U2894" i="3"/>
  <c r="B2895" i="3"/>
  <c r="T2895" i="3"/>
  <c r="U2895" i="3"/>
  <c r="B2896" i="3"/>
  <c r="T2896" i="3"/>
  <c r="U2896" i="3"/>
  <c r="B2897" i="3"/>
  <c r="B2898" i="3"/>
  <c r="Q2898" i="3"/>
  <c r="B2899" i="3"/>
  <c r="T2899" i="3"/>
  <c r="U2899" i="3"/>
  <c r="B2900" i="3"/>
  <c r="B2901" i="3"/>
  <c r="B2902" i="3"/>
  <c r="T2902" i="3"/>
  <c r="U2902" i="3"/>
  <c r="B2903" i="3"/>
  <c r="B2904" i="3"/>
  <c r="T2904" i="3"/>
  <c r="U2904" i="3"/>
  <c r="B2905" i="3"/>
  <c r="B2906" i="3"/>
  <c r="B2907" i="3"/>
  <c r="T2907" i="3"/>
  <c r="U2907" i="3"/>
  <c r="B2908" i="3"/>
  <c r="Q2908" i="3"/>
  <c r="B2909" i="3"/>
  <c r="T2909" i="3"/>
  <c r="U2909" i="3"/>
  <c r="B2910" i="3"/>
  <c r="T2910" i="3"/>
  <c r="U2910" i="3"/>
  <c r="B2911" i="3"/>
  <c r="T2911" i="3"/>
  <c r="U2911" i="3"/>
  <c r="B2912" i="3"/>
  <c r="T2912" i="3"/>
  <c r="U2912" i="3"/>
  <c r="B2913" i="3"/>
  <c r="B2914" i="3"/>
  <c r="Q2914" i="3"/>
  <c r="B2915" i="3"/>
  <c r="T2915" i="3"/>
  <c r="U2915" i="3"/>
  <c r="B2916" i="3"/>
  <c r="B2917" i="3"/>
  <c r="B2918" i="3"/>
  <c r="T2918" i="3"/>
  <c r="U2918" i="3"/>
  <c r="B2919" i="3"/>
  <c r="B2920" i="3"/>
  <c r="T2920" i="3"/>
  <c r="U2920" i="3"/>
  <c r="B2921" i="3"/>
  <c r="Q2921" i="3"/>
  <c r="R2921" i="3"/>
  <c r="B2922" i="3"/>
  <c r="B2923" i="3"/>
  <c r="T2923" i="3"/>
  <c r="U2923" i="3"/>
  <c r="B2924" i="3"/>
  <c r="Q2924" i="3"/>
  <c r="B2925" i="3"/>
  <c r="T2925" i="3"/>
  <c r="U2925" i="3"/>
  <c r="B2926" i="3"/>
  <c r="T2926" i="3"/>
  <c r="U2926" i="3"/>
  <c r="B2927" i="3"/>
  <c r="T2927" i="3"/>
  <c r="U2927" i="3"/>
  <c r="B2928" i="3"/>
  <c r="T2928" i="3"/>
  <c r="U2928" i="3"/>
  <c r="B2929" i="3"/>
  <c r="B2930" i="3"/>
  <c r="Q2930" i="3"/>
  <c r="B2931" i="3"/>
  <c r="T2931" i="3"/>
  <c r="U2931" i="3"/>
  <c r="B2932" i="3"/>
  <c r="B2933" i="3"/>
  <c r="B2934" i="3"/>
  <c r="T2934" i="3"/>
  <c r="U2934" i="3"/>
  <c r="B2935" i="3"/>
  <c r="B2936" i="3"/>
  <c r="T2936" i="3"/>
  <c r="U2936" i="3"/>
  <c r="B2937" i="3"/>
  <c r="Q2937" i="3"/>
  <c r="R2937" i="3"/>
  <c r="B2938" i="3"/>
  <c r="B2939" i="3"/>
  <c r="T2939" i="3"/>
  <c r="U2939" i="3"/>
  <c r="B2940" i="3"/>
  <c r="Q2940" i="3"/>
  <c r="B2941" i="3"/>
  <c r="T2941" i="3"/>
  <c r="U2941" i="3"/>
  <c r="B2942" i="3"/>
  <c r="T2942" i="3"/>
  <c r="U2942" i="3"/>
  <c r="B2943" i="3"/>
  <c r="T2943" i="3"/>
  <c r="U2943" i="3"/>
  <c r="B2944" i="3"/>
  <c r="T2944" i="3"/>
  <c r="U2944" i="3"/>
  <c r="B2945" i="3"/>
  <c r="B2946" i="3"/>
  <c r="Q2946" i="3"/>
  <c r="B2947" i="3"/>
  <c r="T2947" i="3"/>
  <c r="U2947" i="3"/>
  <c r="B2948" i="3"/>
  <c r="B2949" i="3"/>
  <c r="B2950" i="3"/>
  <c r="T2950" i="3"/>
  <c r="U2950" i="3"/>
  <c r="B2951" i="3"/>
  <c r="B2952" i="3"/>
  <c r="T2952" i="3"/>
  <c r="U2952" i="3"/>
  <c r="B2953" i="3"/>
  <c r="Q2953" i="3"/>
  <c r="R2953" i="3"/>
  <c r="B2954" i="3"/>
  <c r="B2955" i="3"/>
  <c r="T2955" i="3"/>
  <c r="U2955" i="3"/>
  <c r="B2956" i="3"/>
  <c r="Q2956" i="3"/>
  <c r="R2956" i="3"/>
  <c r="B2957" i="3"/>
  <c r="T2957" i="3"/>
  <c r="B2958" i="3"/>
  <c r="T2958" i="3"/>
  <c r="U2958" i="3"/>
  <c r="B2959" i="3"/>
  <c r="T2959" i="3"/>
  <c r="U2959" i="3"/>
  <c r="B2960" i="3"/>
  <c r="T2960" i="3"/>
  <c r="U2960" i="3"/>
  <c r="B2961" i="3"/>
  <c r="Q2961" i="3"/>
  <c r="R2961" i="3"/>
  <c r="B2962" i="3"/>
  <c r="B2963" i="3"/>
  <c r="T2963" i="3"/>
  <c r="U2963" i="3"/>
  <c r="B2964" i="3"/>
  <c r="B2965" i="3"/>
  <c r="T2965" i="3"/>
  <c r="B2966" i="3"/>
  <c r="B2967" i="3"/>
  <c r="T2967" i="3"/>
  <c r="U2967" i="3"/>
  <c r="B2968" i="3"/>
  <c r="T2968" i="3"/>
  <c r="U2968" i="3"/>
  <c r="B2969" i="3"/>
  <c r="B2970" i="3"/>
  <c r="B2971" i="3"/>
  <c r="T2971" i="3"/>
  <c r="U2971" i="3"/>
  <c r="B2972" i="3"/>
  <c r="B2973" i="3"/>
  <c r="T2973" i="3"/>
  <c r="B2974" i="3"/>
  <c r="O2974" i="3"/>
  <c r="B2975" i="3"/>
  <c r="T2975" i="3"/>
  <c r="U2975" i="3"/>
  <c r="B2976" i="3"/>
  <c r="B2977" i="3"/>
  <c r="B2978" i="3"/>
  <c r="T2978" i="3"/>
  <c r="U2978" i="3"/>
  <c r="B2979" i="3"/>
  <c r="T2979" i="3"/>
  <c r="U2979" i="3"/>
  <c r="B2980" i="3"/>
  <c r="B2981" i="3"/>
  <c r="T2981" i="3"/>
  <c r="B2982" i="3"/>
  <c r="B2983" i="3"/>
  <c r="B2984" i="3"/>
  <c r="T2984" i="3"/>
  <c r="U2984" i="3"/>
  <c r="B2985" i="3"/>
  <c r="Q2985" i="3"/>
  <c r="R2985" i="3"/>
  <c r="B2986" i="3"/>
  <c r="B2987" i="3"/>
  <c r="B2988" i="3"/>
  <c r="B2989" i="3"/>
  <c r="T2989" i="3"/>
  <c r="U2989" i="3"/>
  <c r="B2990" i="3"/>
  <c r="T2990" i="3"/>
  <c r="U2990" i="3"/>
  <c r="B2991" i="3"/>
  <c r="T2991" i="3"/>
  <c r="U2991" i="3"/>
  <c r="B2992" i="3"/>
  <c r="T2992" i="3"/>
  <c r="U2992" i="3"/>
  <c r="B2993" i="3"/>
  <c r="B2994" i="3"/>
  <c r="B2995" i="3"/>
  <c r="T2995" i="3"/>
  <c r="U2995" i="3"/>
  <c r="B2996" i="3"/>
  <c r="B2997" i="3"/>
  <c r="T2997" i="3"/>
  <c r="B2998" i="3"/>
  <c r="B2999" i="3"/>
  <c r="T2999" i="3"/>
  <c r="U2999" i="3"/>
  <c r="B3000" i="3"/>
  <c r="O3000" i="3"/>
  <c r="B3001" i="3"/>
  <c r="B3002" i="3"/>
  <c r="B3003" i="3"/>
  <c r="B3004" i="3"/>
  <c r="Q3004" i="3"/>
  <c r="R3004" i="3"/>
  <c r="B3005" i="3"/>
  <c r="T3005" i="3"/>
  <c r="U3005" i="3"/>
  <c r="B3006" i="3"/>
  <c r="T3006" i="3"/>
  <c r="U3006" i="3"/>
  <c r="B3007" i="3"/>
  <c r="T3007" i="3"/>
  <c r="U3007" i="3"/>
  <c r="B3008" i="3"/>
  <c r="T3008" i="3"/>
  <c r="U3008" i="3"/>
  <c r="B3009" i="3"/>
  <c r="B3010" i="3"/>
  <c r="O3010" i="3"/>
  <c r="B3011" i="3"/>
  <c r="T3011" i="3"/>
  <c r="U3011" i="3"/>
  <c r="B3012" i="3"/>
  <c r="B3013" i="3"/>
  <c r="T3013" i="3"/>
  <c r="B3014" i="3"/>
  <c r="B3015" i="3"/>
  <c r="T3015" i="3"/>
  <c r="U3015" i="3"/>
  <c r="B3016" i="3"/>
  <c r="B3017" i="3"/>
  <c r="Q3017" i="3"/>
  <c r="R3017" i="3"/>
  <c r="B3018" i="3"/>
  <c r="B3019" i="3"/>
  <c r="B3020" i="3"/>
  <c r="B3021" i="3"/>
  <c r="T3021" i="3"/>
  <c r="B3022" i="3"/>
  <c r="T3022" i="3"/>
  <c r="U3022" i="3"/>
  <c r="B3023" i="3"/>
  <c r="T3023" i="3"/>
  <c r="U3023" i="3"/>
  <c r="B3024" i="3"/>
  <c r="T3024" i="3"/>
  <c r="U3024" i="3"/>
  <c r="B3025" i="3"/>
  <c r="B3026" i="3"/>
  <c r="B3027" i="3"/>
  <c r="T3027" i="3"/>
  <c r="U3027" i="3"/>
  <c r="B3028" i="3"/>
  <c r="B3029" i="3"/>
  <c r="T3029" i="3"/>
  <c r="B3030" i="3"/>
  <c r="B3031" i="3"/>
  <c r="T3031" i="3"/>
  <c r="U3031" i="3"/>
  <c r="B3032" i="3"/>
  <c r="B3033" i="3"/>
  <c r="B3034" i="3"/>
  <c r="B3035" i="3"/>
  <c r="T3035" i="3"/>
  <c r="U3035" i="3"/>
  <c r="B3036" i="3"/>
  <c r="B3037" i="3"/>
  <c r="B3038" i="3"/>
  <c r="T3038" i="3"/>
  <c r="U3038" i="3"/>
  <c r="B3039" i="3"/>
  <c r="B3040" i="3"/>
  <c r="T3040" i="3"/>
  <c r="U3040" i="3"/>
  <c r="B3041" i="3"/>
  <c r="Q3041" i="3"/>
  <c r="R3041" i="3"/>
  <c r="B3042" i="3"/>
  <c r="B3043" i="3"/>
  <c r="B3044" i="3"/>
  <c r="O3044" i="3"/>
  <c r="B3045" i="3"/>
  <c r="T3045" i="3"/>
  <c r="U3045" i="3"/>
  <c r="B3046" i="3"/>
  <c r="T3046" i="3"/>
  <c r="U3046" i="3"/>
  <c r="B3047" i="3"/>
  <c r="T3047" i="3"/>
  <c r="U3047" i="3"/>
  <c r="B3048" i="3"/>
  <c r="T3048" i="3"/>
  <c r="U3048" i="3"/>
  <c r="B3049" i="3"/>
  <c r="B3050" i="3"/>
  <c r="T3050" i="3"/>
  <c r="U3050" i="3"/>
  <c r="B3051" i="3"/>
  <c r="T3051" i="3"/>
  <c r="U3051" i="3"/>
  <c r="B3052" i="3"/>
  <c r="B3053" i="3"/>
  <c r="B3054" i="3"/>
  <c r="T3054" i="3"/>
  <c r="U3054" i="3"/>
  <c r="B3055" i="3"/>
  <c r="B3056" i="3"/>
  <c r="T3056" i="3"/>
  <c r="U3056" i="3"/>
  <c r="B3057" i="3"/>
  <c r="Q3057" i="3"/>
  <c r="R3057" i="3"/>
  <c r="B3058" i="3"/>
  <c r="B3059" i="3"/>
  <c r="O3059" i="3"/>
  <c r="B3060" i="3"/>
  <c r="B3061" i="3"/>
  <c r="T3061" i="3"/>
  <c r="B3062" i="3"/>
  <c r="T3062" i="3"/>
  <c r="U3062" i="3"/>
  <c r="B3063" i="3"/>
  <c r="T3063" i="3"/>
  <c r="U3063" i="3"/>
  <c r="B3064" i="3"/>
  <c r="T3064" i="3"/>
  <c r="U3064" i="3"/>
  <c r="B3065" i="3"/>
  <c r="B3066" i="3"/>
  <c r="B3067" i="3"/>
  <c r="T3067" i="3"/>
  <c r="U3067" i="3"/>
  <c r="B3068" i="3"/>
  <c r="B3069" i="3"/>
  <c r="B3070" i="3"/>
  <c r="T3070" i="3"/>
  <c r="U3070" i="3"/>
  <c r="B3071" i="3"/>
  <c r="B3072" i="3"/>
  <c r="T3072" i="3"/>
  <c r="U3072" i="3"/>
  <c r="B3073" i="3"/>
  <c r="Q3073" i="3"/>
  <c r="R3073" i="3"/>
  <c r="B3074" i="3"/>
  <c r="B3075" i="3"/>
  <c r="B3076" i="3"/>
  <c r="O3076" i="3"/>
  <c r="B3077" i="3"/>
  <c r="T3077" i="3"/>
  <c r="U3077" i="3"/>
  <c r="B3078" i="3"/>
  <c r="T3078" i="3"/>
  <c r="U3078" i="3"/>
  <c r="B3079" i="3"/>
  <c r="T3079" i="3"/>
  <c r="U3079" i="3"/>
  <c r="B3080" i="3"/>
  <c r="T3080" i="3"/>
  <c r="U3080" i="3"/>
  <c r="B3081" i="3"/>
  <c r="B3082" i="3"/>
  <c r="Q3082" i="3"/>
  <c r="R3082" i="3"/>
  <c r="B3083" i="3"/>
  <c r="T3083" i="3"/>
  <c r="U3083" i="3"/>
  <c r="B3084" i="3"/>
  <c r="B3085" i="3"/>
  <c r="T3085" i="3"/>
  <c r="B3086" i="3"/>
  <c r="B3087" i="3"/>
  <c r="T3087" i="3"/>
  <c r="U3087" i="3"/>
  <c r="B3088" i="3"/>
  <c r="B3089" i="3"/>
  <c r="Q3089" i="3"/>
  <c r="R3089" i="3"/>
  <c r="B3090" i="3"/>
  <c r="B3091" i="3"/>
  <c r="T3091" i="3"/>
  <c r="U3091" i="3"/>
  <c r="B3092" i="3"/>
  <c r="B3093" i="3"/>
  <c r="T3093" i="3"/>
  <c r="B3094" i="3"/>
  <c r="T3094" i="3"/>
  <c r="U3094" i="3"/>
  <c r="B3095" i="3"/>
  <c r="T3095" i="3"/>
  <c r="U3095" i="3"/>
  <c r="B3096" i="3"/>
  <c r="T3096" i="3"/>
  <c r="U3096" i="3"/>
  <c r="B3097" i="3"/>
  <c r="B3098" i="3"/>
  <c r="B3099" i="3"/>
  <c r="T3099" i="3"/>
  <c r="U3099" i="3"/>
  <c r="B3100" i="3"/>
  <c r="B3101" i="3"/>
  <c r="T3101" i="3"/>
  <c r="B3102" i="3"/>
  <c r="B3103" i="3"/>
  <c r="T3103" i="3"/>
  <c r="U3103" i="3"/>
  <c r="B3104" i="3"/>
  <c r="B3105" i="3"/>
  <c r="B3106" i="3"/>
  <c r="B3107" i="3"/>
  <c r="T3107" i="3"/>
  <c r="U3107" i="3"/>
  <c r="B3108" i="3"/>
  <c r="O3108" i="3"/>
  <c r="B3109" i="3"/>
  <c r="T3109" i="3"/>
  <c r="U3109" i="3"/>
  <c r="B3110" i="3"/>
  <c r="T3110" i="3"/>
  <c r="U3110" i="3"/>
  <c r="B3111" i="3"/>
  <c r="T3111" i="3"/>
  <c r="U3111" i="3"/>
  <c r="B3112" i="3"/>
  <c r="T3112" i="3"/>
  <c r="U3112" i="3"/>
  <c r="B3113" i="3"/>
  <c r="B3114" i="3"/>
  <c r="T3114" i="3"/>
  <c r="U3114" i="3"/>
  <c r="B3115" i="3"/>
  <c r="T3115" i="3"/>
  <c r="U3115" i="3"/>
  <c r="B3116" i="3"/>
  <c r="B3117" i="3"/>
  <c r="T3117" i="3"/>
  <c r="B3118" i="3"/>
  <c r="B3119" i="3"/>
  <c r="T3119" i="3"/>
  <c r="U3119" i="3"/>
  <c r="B3120" i="3"/>
  <c r="B3121" i="3"/>
  <c r="Q3121" i="3"/>
  <c r="R3121" i="3"/>
  <c r="B3122" i="3"/>
  <c r="B3123" i="3"/>
  <c r="T3123" i="3"/>
  <c r="U3123" i="3"/>
  <c r="B3124" i="3"/>
  <c r="B3125" i="3"/>
  <c r="T3125" i="3"/>
  <c r="B3126" i="3"/>
  <c r="T3126" i="3"/>
  <c r="U3126" i="3"/>
  <c r="B3127" i="3"/>
  <c r="T3127" i="3"/>
  <c r="U3127" i="3"/>
  <c r="B3128" i="3"/>
  <c r="T3128" i="3"/>
  <c r="U3128" i="3"/>
  <c r="B3129" i="3"/>
  <c r="B3130" i="3"/>
  <c r="B3131" i="3"/>
  <c r="T3131" i="3"/>
  <c r="U3131" i="3"/>
  <c r="B3132" i="3"/>
  <c r="B3133" i="3"/>
  <c r="T3133" i="3"/>
  <c r="B3134" i="3"/>
  <c r="O3134" i="3"/>
  <c r="B3135" i="3"/>
  <c r="T3135" i="3"/>
  <c r="U3135" i="3"/>
  <c r="B3136" i="3"/>
  <c r="B3137" i="3"/>
  <c r="B3138" i="3"/>
  <c r="B3139" i="3"/>
  <c r="T3139" i="3"/>
  <c r="U3139" i="3"/>
  <c r="B3140" i="3"/>
  <c r="O3140" i="3"/>
  <c r="B3141" i="3"/>
  <c r="T3141" i="3"/>
  <c r="B3142" i="3"/>
  <c r="T3142" i="3"/>
  <c r="U3142" i="3"/>
  <c r="B3143" i="3"/>
  <c r="T3143" i="3"/>
  <c r="U3143" i="3"/>
  <c r="B3144" i="3"/>
  <c r="T3144" i="3"/>
  <c r="U3144" i="3"/>
  <c r="B3145" i="3"/>
  <c r="B3146" i="3"/>
  <c r="Q3146" i="3"/>
  <c r="R3146" i="3"/>
  <c r="B3147" i="3"/>
  <c r="T3147" i="3"/>
  <c r="U3147" i="3"/>
  <c r="B3148" i="3"/>
  <c r="B3149" i="3"/>
  <c r="T3149" i="3"/>
  <c r="B3150" i="3"/>
  <c r="T3150" i="3"/>
  <c r="U3150" i="3"/>
  <c r="B3151" i="3"/>
  <c r="T3151" i="3"/>
  <c r="U3151" i="3"/>
  <c r="B3152" i="3"/>
  <c r="T3152" i="3"/>
  <c r="U3152" i="3"/>
  <c r="B3153" i="3"/>
  <c r="B3154" i="3"/>
  <c r="B3155" i="3"/>
  <c r="T3155" i="3"/>
  <c r="U3155" i="3"/>
  <c r="B3156" i="3"/>
  <c r="B3157" i="3"/>
  <c r="T3157" i="3"/>
  <c r="B3158" i="3"/>
  <c r="T3158" i="3"/>
  <c r="U3158" i="3"/>
  <c r="B3159" i="3"/>
  <c r="T3159" i="3"/>
  <c r="U3159" i="3"/>
  <c r="B3160" i="3"/>
  <c r="T3160" i="3"/>
  <c r="U3160" i="3"/>
  <c r="B3161" i="3"/>
  <c r="B3162" i="3"/>
  <c r="B3163" i="3"/>
  <c r="T3163" i="3"/>
  <c r="U3163" i="3"/>
  <c r="B3164" i="3"/>
  <c r="B3165" i="3"/>
  <c r="T3165" i="3"/>
  <c r="B3166" i="3"/>
  <c r="T3166" i="3"/>
  <c r="U3166" i="3"/>
  <c r="B3167" i="3"/>
  <c r="T3167" i="3"/>
  <c r="U3167" i="3"/>
  <c r="B3168" i="3"/>
  <c r="T3168" i="3"/>
  <c r="U3168" i="3"/>
  <c r="B3169" i="3"/>
  <c r="B3170" i="3"/>
  <c r="B3171" i="3"/>
  <c r="T3171" i="3"/>
  <c r="U3171" i="3"/>
  <c r="B3172" i="3"/>
  <c r="B3173" i="3"/>
  <c r="T3173" i="3"/>
  <c r="B3174" i="3"/>
  <c r="T3174" i="3"/>
  <c r="U3174" i="3"/>
  <c r="B3175" i="3"/>
  <c r="T3175" i="3"/>
  <c r="U3175" i="3"/>
  <c r="B3176" i="3"/>
  <c r="T3176" i="3"/>
  <c r="U3176" i="3"/>
  <c r="B3177" i="3"/>
  <c r="B3178" i="3"/>
  <c r="T3178" i="3"/>
  <c r="U3178" i="3"/>
  <c r="B3179" i="3"/>
  <c r="T3179" i="3"/>
  <c r="U3179" i="3"/>
  <c r="B3180" i="3"/>
  <c r="B3181" i="3"/>
  <c r="B3182" i="3"/>
  <c r="T3182" i="3"/>
  <c r="U3182" i="3"/>
  <c r="B3183" i="3"/>
  <c r="B3184" i="3"/>
  <c r="T3184" i="3"/>
  <c r="U3184" i="3"/>
  <c r="B3185" i="3"/>
  <c r="Q3185" i="3"/>
  <c r="R3185" i="3"/>
  <c r="B3186" i="3"/>
  <c r="B3187" i="3"/>
  <c r="B3188" i="3"/>
  <c r="B3189" i="3"/>
  <c r="T3189" i="3"/>
  <c r="B3190" i="3"/>
  <c r="T3190" i="3"/>
  <c r="U3190" i="3"/>
  <c r="B3191" i="3"/>
  <c r="T3191" i="3"/>
  <c r="U3191" i="3"/>
  <c r="B3192" i="3"/>
  <c r="T3192" i="3"/>
  <c r="U3192" i="3"/>
  <c r="B3193" i="3"/>
  <c r="B3194" i="3"/>
  <c r="B3195" i="3"/>
  <c r="T3195" i="3"/>
  <c r="U3195" i="3"/>
  <c r="B3196" i="3"/>
  <c r="B3197" i="3"/>
  <c r="B3198" i="3"/>
  <c r="T3198" i="3"/>
  <c r="U3198" i="3"/>
  <c r="B3199" i="3"/>
  <c r="T3199" i="3"/>
  <c r="U3199" i="3"/>
  <c r="B3200" i="3"/>
  <c r="T3200" i="3"/>
  <c r="U3200" i="3"/>
  <c r="B3201" i="3"/>
  <c r="B3202" i="3"/>
  <c r="B3203" i="3"/>
  <c r="T3203" i="3"/>
  <c r="U3203" i="3"/>
  <c r="B3204" i="3"/>
  <c r="B3205" i="3"/>
  <c r="T3205" i="3"/>
  <c r="B3206" i="3"/>
  <c r="T3206" i="3"/>
  <c r="U3206" i="3"/>
  <c r="B3207" i="3"/>
  <c r="T3207" i="3"/>
  <c r="U3207" i="3"/>
  <c r="B3208" i="3"/>
  <c r="T3208" i="3"/>
  <c r="U3208" i="3"/>
  <c r="B3209" i="3"/>
  <c r="B3210" i="3"/>
  <c r="B3211" i="3"/>
  <c r="T3211" i="3"/>
  <c r="U3211" i="3"/>
  <c r="B3212" i="3"/>
  <c r="B3213" i="3"/>
  <c r="T3213" i="3"/>
  <c r="B3214" i="3"/>
  <c r="T3214" i="3"/>
  <c r="U3214" i="3"/>
  <c r="B3215" i="3"/>
  <c r="T3215" i="3"/>
  <c r="U3215" i="3"/>
  <c r="B3216" i="3"/>
  <c r="T3216" i="3"/>
  <c r="U3216" i="3"/>
  <c r="B3217" i="3"/>
  <c r="B3218" i="3"/>
  <c r="B3219" i="3"/>
  <c r="T3219" i="3"/>
  <c r="U3219" i="3"/>
  <c r="B3220" i="3"/>
  <c r="B3221" i="3"/>
  <c r="T3221" i="3"/>
  <c r="B3222" i="3"/>
  <c r="T3222" i="3"/>
  <c r="U3222" i="3"/>
  <c r="B3223" i="3"/>
  <c r="T3223" i="3"/>
  <c r="U3223" i="3"/>
  <c r="B3224" i="3"/>
  <c r="T3224" i="3"/>
  <c r="U3224" i="3"/>
  <c r="B3225" i="3"/>
  <c r="B3226" i="3"/>
  <c r="B3227" i="3"/>
  <c r="T3227" i="3"/>
  <c r="U3227" i="3"/>
  <c r="B3228" i="3"/>
  <c r="B3229" i="3"/>
  <c r="T3229" i="3"/>
  <c r="B3230" i="3"/>
  <c r="T3230" i="3"/>
  <c r="U3230" i="3"/>
  <c r="B3231" i="3"/>
  <c r="T3231" i="3"/>
  <c r="B3232" i="3"/>
  <c r="T3232" i="3"/>
  <c r="B3233" i="3"/>
  <c r="T3233" i="3"/>
  <c r="U3233" i="3"/>
  <c r="B3234" i="3"/>
  <c r="T3234" i="3"/>
  <c r="U3234" i="3"/>
  <c r="B3235" i="3"/>
  <c r="T3235" i="3"/>
  <c r="B3236" i="3"/>
  <c r="T3236" i="3"/>
  <c r="U3236" i="3"/>
  <c r="B3237" i="3"/>
  <c r="T3237" i="3"/>
  <c r="U3237" i="3"/>
  <c r="B3238" i="3"/>
  <c r="T3238" i="3"/>
  <c r="U3238" i="3"/>
  <c r="B3239" i="3"/>
  <c r="T3239" i="3"/>
  <c r="B3240" i="3"/>
  <c r="T3240" i="3"/>
  <c r="B3241" i="3"/>
  <c r="T3241" i="3"/>
  <c r="U3241" i="3"/>
  <c r="B3242" i="3"/>
  <c r="T3242" i="3"/>
  <c r="U3242" i="3"/>
  <c r="B3243" i="3"/>
  <c r="T3243" i="3"/>
  <c r="B3244" i="3"/>
  <c r="T3244" i="3"/>
  <c r="U3244" i="3"/>
  <c r="B3245" i="3"/>
  <c r="T3245" i="3"/>
  <c r="U3245" i="3"/>
  <c r="B3246" i="3"/>
  <c r="T3246" i="3"/>
  <c r="U3246" i="3"/>
  <c r="B3247" i="3"/>
  <c r="T3247" i="3"/>
  <c r="B3248" i="3"/>
  <c r="T3248" i="3"/>
  <c r="B3249" i="3"/>
  <c r="T3249" i="3"/>
  <c r="U3249" i="3"/>
  <c r="B3250" i="3"/>
  <c r="T3250" i="3"/>
  <c r="U3250" i="3"/>
  <c r="B3251" i="3"/>
  <c r="T3251" i="3"/>
  <c r="B3252" i="3"/>
  <c r="T3252" i="3"/>
  <c r="U3252" i="3"/>
  <c r="B3253" i="3"/>
  <c r="T3253" i="3"/>
  <c r="U3253" i="3"/>
  <c r="B3254" i="3"/>
  <c r="T3254" i="3"/>
  <c r="U3254" i="3"/>
  <c r="B3255" i="3"/>
  <c r="T3255" i="3"/>
  <c r="B3256" i="3"/>
  <c r="T3256" i="3"/>
  <c r="B3257" i="3"/>
  <c r="T3257" i="3"/>
  <c r="U3257" i="3"/>
  <c r="B3258" i="3"/>
  <c r="T3258" i="3"/>
  <c r="U3258" i="3"/>
  <c r="B3259" i="3"/>
  <c r="T3259" i="3"/>
  <c r="B3260" i="3"/>
  <c r="T3260" i="3"/>
  <c r="U3260" i="3"/>
  <c r="B3261" i="3"/>
  <c r="T3261" i="3"/>
  <c r="U3261" i="3"/>
  <c r="B3262" i="3"/>
  <c r="T3262" i="3"/>
  <c r="U3262" i="3"/>
  <c r="B3263" i="3"/>
  <c r="T3263" i="3"/>
  <c r="U3263" i="3"/>
  <c r="B3264" i="3"/>
  <c r="T3264" i="3"/>
  <c r="B3265" i="3"/>
  <c r="T3265" i="3"/>
  <c r="U3265" i="3"/>
  <c r="B3266" i="3"/>
  <c r="T3266" i="3"/>
  <c r="U3266" i="3"/>
  <c r="B3267" i="3"/>
  <c r="T3267" i="3"/>
  <c r="B3268" i="3"/>
  <c r="T3268" i="3"/>
  <c r="U3268" i="3"/>
  <c r="B3269" i="3"/>
  <c r="T3269" i="3"/>
  <c r="U3269" i="3"/>
  <c r="B3270" i="3"/>
  <c r="T3270" i="3"/>
  <c r="U3270" i="3"/>
  <c r="B3271" i="3"/>
  <c r="T3271" i="3"/>
  <c r="B3272" i="3"/>
  <c r="T3272" i="3"/>
  <c r="B3273" i="3"/>
  <c r="T3273" i="3"/>
  <c r="U3273" i="3"/>
  <c r="B3274" i="3"/>
  <c r="T3274" i="3"/>
  <c r="U3274" i="3"/>
  <c r="B3275" i="3"/>
  <c r="T3275" i="3"/>
  <c r="U3275" i="3"/>
  <c r="B3276" i="3"/>
  <c r="T3276" i="3"/>
  <c r="U3276" i="3"/>
  <c r="B3277" i="3"/>
  <c r="T3277" i="3"/>
  <c r="U3277" i="3"/>
  <c r="B3278" i="3"/>
  <c r="T3278" i="3"/>
  <c r="U3278" i="3"/>
  <c r="B3279" i="3"/>
  <c r="T3279" i="3"/>
  <c r="U3279" i="3"/>
  <c r="B3280" i="3"/>
  <c r="T3280" i="3"/>
  <c r="B3281" i="3"/>
  <c r="T3281" i="3"/>
  <c r="U3281" i="3"/>
  <c r="B3282" i="3"/>
  <c r="T3282" i="3"/>
  <c r="U3282" i="3"/>
  <c r="B3283" i="3"/>
  <c r="T3283" i="3"/>
  <c r="B3284" i="3"/>
  <c r="T3284" i="3"/>
  <c r="U3284" i="3"/>
  <c r="B3285" i="3"/>
  <c r="T3285" i="3"/>
  <c r="U3285" i="3"/>
  <c r="B3286" i="3"/>
  <c r="T3286" i="3"/>
  <c r="U3286" i="3"/>
  <c r="B3287" i="3"/>
  <c r="T3287" i="3"/>
  <c r="U3287" i="3"/>
  <c r="B3288" i="3"/>
  <c r="T3288" i="3"/>
  <c r="B3289" i="3"/>
  <c r="T3289" i="3"/>
  <c r="U3289" i="3"/>
  <c r="B3290" i="3"/>
  <c r="T3290" i="3"/>
  <c r="U3290" i="3"/>
  <c r="B3291" i="3"/>
  <c r="T3291" i="3"/>
  <c r="U3291" i="3"/>
  <c r="B3292" i="3"/>
  <c r="T3292" i="3"/>
  <c r="U3292" i="3"/>
  <c r="B3293" i="3"/>
  <c r="T3293" i="3"/>
  <c r="U3293" i="3"/>
  <c r="B3294" i="3"/>
  <c r="T3294" i="3"/>
  <c r="U3294" i="3"/>
  <c r="B3295" i="3"/>
  <c r="T3295" i="3"/>
  <c r="U3295" i="3"/>
  <c r="B3296" i="3"/>
  <c r="T3296" i="3"/>
  <c r="B3297" i="3"/>
  <c r="T3297" i="3"/>
  <c r="U3297" i="3"/>
  <c r="B3298" i="3"/>
  <c r="T3298" i="3"/>
  <c r="U3298" i="3"/>
  <c r="B3299" i="3"/>
  <c r="T3299" i="3"/>
  <c r="U3299" i="3"/>
  <c r="B3300" i="3"/>
  <c r="T3300" i="3"/>
  <c r="U3300" i="3"/>
  <c r="B3301" i="3"/>
  <c r="T3301" i="3"/>
  <c r="U3301" i="3"/>
  <c r="B3302" i="3"/>
  <c r="T3302" i="3"/>
  <c r="U3302" i="3"/>
  <c r="B3303" i="3"/>
  <c r="T3303" i="3"/>
  <c r="B3304" i="3"/>
  <c r="T3304" i="3"/>
  <c r="B3305" i="3"/>
  <c r="T3305" i="3"/>
  <c r="U3305" i="3"/>
  <c r="B3306" i="3"/>
  <c r="T3306" i="3"/>
  <c r="U3306" i="3"/>
  <c r="B3307" i="3"/>
  <c r="T3307" i="3"/>
  <c r="B3308" i="3"/>
  <c r="T3308" i="3"/>
  <c r="U3308" i="3"/>
  <c r="B3309" i="3"/>
  <c r="T3309" i="3"/>
  <c r="U3309" i="3"/>
  <c r="B3310" i="3"/>
  <c r="T3310" i="3"/>
  <c r="U3310" i="3"/>
  <c r="B3311" i="3"/>
  <c r="T3311" i="3"/>
  <c r="B3312" i="3"/>
  <c r="T3312" i="3"/>
  <c r="B3313" i="3"/>
  <c r="T3313" i="3"/>
  <c r="U3313" i="3"/>
  <c r="B3314" i="3"/>
  <c r="T3314" i="3"/>
  <c r="U3314" i="3"/>
  <c r="B3315" i="3"/>
  <c r="T3315" i="3"/>
  <c r="B3316" i="3"/>
  <c r="T3316" i="3"/>
  <c r="U3316" i="3"/>
  <c r="B3317" i="3"/>
  <c r="T3317" i="3"/>
  <c r="U3317" i="3"/>
  <c r="B3318" i="3"/>
  <c r="T3318" i="3"/>
  <c r="U3318" i="3"/>
  <c r="B3319" i="3"/>
  <c r="T3319" i="3"/>
  <c r="B3320" i="3"/>
  <c r="T3320" i="3"/>
  <c r="U3320" i="3"/>
  <c r="B3321" i="3"/>
  <c r="T3321" i="3"/>
  <c r="U3321" i="3"/>
  <c r="B3322" i="3"/>
  <c r="T3322" i="3"/>
  <c r="U3322" i="3"/>
  <c r="B3323" i="3"/>
  <c r="T3323" i="3"/>
  <c r="B3324" i="3"/>
  <c r="T3324" i="3"/>
  <c r="U3324" i="3"/>
  <c r="B3325" i="3"/>
  <c r="T3325" i="3"/>
  <c r="U3325" i="3"/>
  <c r="B3326" i="3"/>
  <c r="T3326" i="3"/>
  <c r="U3326" i="3"/>
  <c r="B3327" i="3"/>
  <c r="T3327" i="3"/>
  <c r="B3328" i="3"/>
  <c r="T3328" i="3"/>
  <c r="B3329" i="3"/>
  <c r="T3329" i="3"/>
  <c r="U3329" i="3"/>
  <c r="B3330" i="3"/>
  <c r="T3330" i="3"/>
  <c r="U3330" i="3"/>
  <c r="B3331" i="3"/>
  <c r="T3331" i="3"/>
  <c r="B3332" i="3"/>
  <c r="T3332" i="3"/>
  <c r="U3332" i="3"/>
  <c r="B3333" i="3"/>
  <c r="T3333" i="3"/>
  <c r="U3333" i="3"/>
  <c r="B3334" i="3"/>
  <c r="T3334" i="3"/>
  <c r="U3334" i="3"/>
  <c r="B3335" i="3"/>
  <c r="T3335" i="3"/>
  <c r="B3336" i="3"/>
  <c r="T3336" i="3"/>
  <c r="B3337" i="3"/>
  <c r="T3337" i="3"/>
  <c r="U3337" i="3"/>
  <c r="B3338" i="3"/>
  <c r="T3338" i="3"/>
  <c r="U3338" i="3"/>
  <c r="B3339" i="3"/>
  <c r="T3339" i="3"/>
  <c r="U3339" i="3"/>
  <c r="B3340" i="3"/>
  <c r="T3340" i="3"/>
  <c r="U3340" i="3"/>
  <c r="B3341" i="3"/>
  <c r="T3341" i="3"/>
  <c r="U3341" i="3"/>
  <c r="B3342" i="3"/>
  <c r="T3342" i="3"/>
  <c r="U3342" i="3"/>
  <c r="B3343" i="3"/>
  <c r="T3343" i="3"/>
  <c r="U3343" i="3"/>
  <c r="B3344" i="3"/>
  <c r="T3344" i="3"/>
  <c r="B3345" i="3"/>
  <c r="T3345" i="3"/>
  <c r="U3345" i="3"/>
  <c r="B3346" i="3"/>
  <c r="T3346" i="3"/>
  <c r="U3346" i="3"/>
  <c r="B3347" i="3"/>
  <c r="T3347" i="3"/>
  <c r="U3347" i="3"/>
  <c r="B3348" i="3"/>
  <c r="T3348" i="3"/>
  <c r="U3348" i="3"/>
  <c r="B3349" i="3"/>
  <c r="T3349" i="3"/>
  <c r="U3349" i="3"/>
  <c r="B3350" i="3"/>
  <c r="T3350" i="3"/>
  <c r="U3350" i="3"/>
  <c r="B3351" i="3"/>
  <c r="T3351" i="3"/>
  <c r="B3352" i="3"/>
  <c r="T3352" i="3"/>
  <c r="B3353" i="3"/>
  <c r="T3353" i="3"/>
  <c r="U3353" i="3"/>
  <c r="B3354" i="3"/>
  <c r="T3354" i="3"/>
  <c r="U3354" i="3"/>
  <c r="B3355" i="3"/>
  <c r="T3355" i="3"/>
  <c r="U3355" i="3"/>
  <c r="B3356" i="3"/>
  <c r="T3356" i="3"/>
  <c r="U3356" i="3"/>
  <c r="B3357" i="3"/>
  <c r="T3357" i="3"/>
  <c r="U3357" i="3"/>
  <c r="B3358" i="3"/>
  <c r="T3358" i="3"/>
  <c r="U3358" i="3"/>
  <c r="B3359" i="3"/>
  <c r="T3359" i="3"/>
  <c r="U3359" i="3"/>
  <c r="B3360" i="3"/>
  <c r="T3360" i="3"/>
  <c r="B3361" i="3"/>
  <c r="T3361" i="3"/>
  <c r="U3361" i="3"/>
  <c r="B3362" i="3"/>
  <c r="T3362" i="3"/>
  <c r="U3362" i="3"/>
  <c r="B3363" i="3"/>
  <c r="T3363" i="3"/>
  <c r="B3364" i="3"/>
  <c r="T3364" i="3"/>
  <c r="U3364" i="3"/>
  <c r="B3365" i="3"/>
  <c r="T3365" i="3"/>
  <c r="U3365" i="3"/>
  <c r="B3366" i="3"/>
  <c r="T3366" i="3"/>
  <c r="U3366" i="3"/>
  <c r="B3367" i="3"/>
  <c r="T3367" i="3"/>
  <c r="U3367" i="3"/>
  <c r="B3368" i="3"/>
  <c r="T3368" i="3"/>
  <c r="B3369" i="3"/>
  <c r="T3369" i="3"/>
  <c r="U3369" i="3"/>
  <c r="B3370" i="3"/>
  <c r="T3370" i="3"/>
  <c r="U3370" i="3"/>
  <c r="B3371" i="3"/>
  <c r="T3371" i="3"/>
  <c r="U3371" i="3"/>
  <c r="B3372" i="3"/>
  <c r="T3372" i="3"/>
  <c r="U3372" i="3"/>
  <c r="B3373" i="3"/>
  <c r="T3373" i="3"/>
  <c r="U3373" i="3"/>
  <c r="B3374" i="3"/>
  <c r="T3374" i="3"/>
  <c r="U3374" i="3"/>
  <c r="B3375" i="3"/>
  <c r="T3375" i="3"/>
  <c r="U3375" i="3"/>
  <c r="B3376" i="3"/>
  <c r="T3376" i="3"/>
  <c r="B3377" i="3"/>
  <c r="T3377" i="3"/>
  <c r="U3377" i="3"/>
  <c r="B3378" i="3"/>
  <c r="T3378" i="3"/>
  <c r="U3378" i="3"/>
  <c r="B3379" i="3"/>
  <c r="T3379" i="3"/>
  <c r="B3380" i="3"/>
  <c r="T3380" i="3"/>
  <c r="U3380" i="3"/>
  <c r="B3381" i="3"/>
  <c r="T3381" i="3"/>
  <c r="U3381" i="3"/>
  <c r="B3382" i="3"/>
  <c r="T3382" i="3"/>
  <c r="U3382" i="3"/>
  <c r="B3383" i="3"/>
  <c r="T3383" i="3"/>
  <c r="B3384" i="3"/>
  <c r="T3384" i="3"/>
  <c r="B3385" i="3"/>
  <c r="T3385" i="3"/>
  <c r="U3385" i="3"/>
  <c r="B3386" i="3"/>
  <c r="T3386" i="3"/>
  <c r="U3386" i="3"/>
  <c r="B3387" i="3"/>
  <c r="T3387" i="3"/>
  <c r="B3388" i="3"/>
  <c r="T3388" i="3"/>
  <c r="U3388" i="3"/>
  <c r="B3389" i="3"/>
  <c r="T3389" i="3"/>
  <c r="U3389" i="3"/>
  <c r="T3390" i="3"/>
  <c r="U3390" i="3"/>
  <c r="T3391" i="3"/>
  <c r="U3391" i="3"/>
  <c r="T3392" i="3"/>
  <c r="U3392" i="3"/>
  <c r="T3393" i="3"/>
  <c r="U3393" i="3"/>
  <c r="T3394" i="3"/>
  <c r="U3394" i="3"/>
  <c r="T3395" i="3"/>
  <c r="U3395" i="3"/>
  <c r="T3396" i="3"/>
  <c r="U3396" i="3"/>
  <c r="T3397" i="3"/>
  <c r="U3397" i="3"/>
  <c r="T3398" i="3"/>
  <c r="U3398" i="3"/>
  <c r="T3399" i="3"/>
  <c r="U3399" i="3"/>
  <c r="T3400" i="3"/>
  <c r="U3400" i="3"/>
  <c r="T3401" i="3"/>
  <c r="U3401" i="3"/>
  <c r="T3402" i="3"/>
  <c r="U3402" i="3"/>
  <c r="B3403" i="3"/>
  <c r="T3403" i="3"/>
  <c r="U3403" i="3"/>
  <c r="B3404" i="3"/>
  <c r="T3404" i="3"/>
  <c r="U3404" i="3"/>
  <c r="B3405" i="3"/>
  <c r="B3406" i="3"/>
  <c r="B3407" i="3"/>
  <c r="T3407" i="3"/>
  <c r="U3407" i="3"/>
  <c r="B3408" i="3"/>
  <c r="T3408" i="3"/>
  <c r="U3408" i="3"/>
  <c r="B3409" i="3"/>
  <c r="B3410" i="3"/>
  <c r="B3411" i="3"/>
  <c r="T3411" i="3"/>
  <c r="U3411" i="3"/>
  <c r="B3412" i="3"/>
  <c r="T3412" i="3"/>
  <c r="U3412" i="3"/>
  <c r="B3413" i="3"/>
  <c r="B3414" i="3"/>
  <c r="B3415" i="3"/>
  <c r="T3415" i="3"/>
  <c r="U3415" i="3"/>
  <c r="B3416" i="3"/>
  <c r="T3416" i="3"/>
  <c r="U3416" i="3"/>
  <c r="B3417" i="3"/>
  <c r="B3418" i="3"/>
  <c r="B3419" i="3"/>
  <c r="T3419" i="3"/>
  <c r="U3419" i="3"/>
  <c r="B3420" i="3"/>
  <c r="T3420" i="3"/>
  <c r="U3420" i="3"/>
  <c r="B3421" i="3"/>
  <c r="B3422" i="3"/>
  <c r="B3423" i="3"/>
  <c r="T3423" i="3"/>
  <c r="U3423" i="3"/>
  <c r="B3424" i="3"/>
  <c r="T3424" i="3"/>
  <c r="U3424" i="3"/>
  <c r="B3425" i="3"/>
  <c r="B3426" i="3"/>
  <c r="B3427" i="3"/>
  <c r="T3427" i="3"/>
  <c r="U3427" i="3"/>
  <c r="B3428" i="3"/>
  <c r="T3428" i="3"/>
  <c r="U3428" i="3"/>
  <c r="B3429" i="3"/>
  <c r="B3430" i="3"/>
  <c r="B3431" i="3"/>
  <c r="T3431" i="3"/>
  <c r="U3431" i="3"/>
  <c r="B3432" i="3"/>
  <c r="T3432" i="3"/>
  <c r="U3432" i="3"/>
  <c r="B3433" i="3"/>
  <c r="B3434" i="3"/>
  <c r="B3435" i="3"/>
  <c r="T3435" i="3"/>
  <c r="U3435" i="3"/>
  <c r="B3436" i="3"/>
  <c r="T3436" i="3"/>
  <c r="U3436" i="3"/>
  <c r="B3437" i="3"/>
  <c r="B3438" i="3"/>
  <c r="B3439" i="3"/>
  <c r="T3439" i="3"/>
  <c r="U3439" i="3"/>
  <c r="B3440" i="3"/>
  <c r="T3440" i="3"/>
  <c r="U3440" i="3"/>
  <c r="B3441" i="3"/>
  <c r="B3442" i="3"/>
  <c r="B3443" i="3"/>
  <c r="T3443" i="3"/>
  <c r="U3443" i="3"/>
  <c r="B3444" i="3"/>
  <c r="T3444" i="3"/>
  <c r="U3444" i="3"/>
  <c r="B3445" i="3"/>
  <c r="B3446" i="3"/>
  <c r="B3447" i="3"/>
  <c r="T3447" i="3"/>
  <c r="U3447" i="3"/>
  <c r="B3448" i="3"/>
  <c r="T3448" i="3"/>
  <c r="U3448" i="3"/>
  <c r="B3449" i="3"/>
  <c r="B3450" i="3"/>
  <c r="B3451" i="3"/>
  <c r="T3451" i="3"/>
  <c r="U3451" i="3"/>
  <c r="B3452" i="3"/>
  <c r="T3452" i="3"/>
  <c r="U3452" i="3"/>
  <c r="B3453" i="3"/>
  <c r="B3454" i="3"/>
  <c r="B3455" i="3"/>
  <c r="T3455" i="3"/>
  <c r="U3455" i="3"/>
  <c r="B3456" i="3"/>
  <c r="T3456" i="3"/>
  <c r="U3456" i="3"/>
  <c r="B3457" i="3"/>
  <c r="B3458" i="3"/>
  <c r="B3459" i="3"/>
  <c r="T3459" i="3"/>
  <c r="U3459" i="3"/>
  <c r="B3460" i="3"/>
  <c r="T3460" i="3"/>
  <c r="U3460" i="3"/>
  <c r="B3461" i="3"/>
  <c r="B3462" i="3"/>
  <c r="B3463" i="3"/>
  <c r="T3463" i="3"/>
  <c r="U3463" i="3"/>
  <c r="B3464" i="3"/>
  <c r="T3464" i="3"/>
  <c r="U3464" i="3"/>
  <c r="B3465" i="3"/>
  <c r="B3466" i="3"/>
  <c r="B3467" i="3"/>
  <c r="T3467" i="3"/>
  <c r="U3467" i="3"/>
  <c r="B3468" i="3"/>
  <c r="T3468" i="3"/>
  <c r="U3468" i="3"/>
  <c r="B3469" i="3"/>
  <c r="B3470" i="3"/>
  <c r="B3471" i="3"/>
  <c r="T3471" i="3"/>
  <c r="U3471" i="3"/>
  <c r="B3472" i="3"/>
  <c r="T3472" i="3"/>
  <c r="U3472" i="3"/>
  <c r="B3473" i="3"/>
  <c r="B3474" i="3"/>
  <c r="B3475" i="3"/>
  <c r="T3475" i="3"/>
  <c r="U3475" i="3"/>
  <c r="B3476" i="3"/>
  <c r="T3476" i="3"/>
  <c r="U3476" i="3"/>
  <c r="B3477" i="3"/>
  <c r="B3478" i="3"/>
  <c r="B3479" i="3"/>
  <c r="T3479" i="3"/>
  <c r="U3479" i="3"/>
  <c r="B3480" i="3"/>
  <c r="T3480" i="3"/>
  <c r="U3480" i="3"/>
  <c r="B3481" i="3"/>
  <c r="B3482" i="3"/>
  <c r="B3483" i="3"/>
  <c r="T3483" i="3"/>
  <c r="U3483" i="3"/>
  <c r="B3484" i="3"/>
  <c r="T3484" i="3"/>
  <c r="U3484" i="3"/>
  <c r="B3485" i="3"/>
  <c r="B3486" i="3"/>
  <c r="B3487" i="3"/>
  <c r="T3487" i="3"/>
  <c r="U3487" i="3"/>
  <c r="B3488" i="3"/>
  <c r="T3488" i="3"/>
  <c r="U3488" i="3"/>
  <c r="B3489" i="3"/>
  <c r="B3490" i="3"/>
  <c r="B3491" i="3"/>
  <c r="T3491" i="3"/>
  <c r="U3491" i="3"/>
  <c r="B3492" i="3"/>
  <c r="T3492" i="3"/>
  <c r="U3492" i="3"/>
  <c r="B3493" i="3"/>
  <c r="B3494" i="3"/>
  <c r="B3495" i="3"/>
  <c r="T3495" i="3"/>
  <c r="U3495" i="3"/>
  <c r="B3496" i="3"/>
  <c r="T3496" i="3"/>
  <c r="U3496" i="3"/>
  <c r="B3497" i="3"/>
  <c r="B3498" i="3"/>
  <c r="B3499" i="3"/>
  <c r="T3499" i="3"/>
  <c r="U3499" i="3"/>
  <c r="B3500" i="3"/>
  <c r="T3500" i="3"/>
  <c r="U3500" i="3"/>
  <c r="B3501" i="3"/>
  <c r="B3502" i="3"/>
  <c r="B3503" i="3"/>
  <c r="T3503" i="3"/>
  <c r="U3503" i="3"/>
  <c r="B3504" i="3"/>
  <c r="T3504" i="3"/>
  <c r="U3504" i="3"/>
  <c r="B3505" i="3"/>
  <c r="B3506" i="3"/>
  <c r="B3507" i="3"/>
  <c r="T3507" i="3"/>
  <c r="U3507" i="3"/>
  <c r="B3508" i="3"/>
  <c r="T3508" i="3"/>
  <c r="U3508" i="3"/>
  <c r="B3509" i="3"/>
  <c r="B3510" i="3"/>
  <c r="B3511" i="3"/>
  <c r="T3511" i="3"/>
  <c r="U3511" i="3"/>
  <c r="B3512" i="3"/>
  <c r="T3512" i="3"/>
  <c r="U3512" i="3"/>
  <c r="B3513" i="3"/>
  <c r="B3514" i="3"/>
  <c r="B3515" i="3"/>
  <c r="T3515" i="3"/>
  <c r="U3515" i="3"/>
  <c r="B3516" i="3"/>
  <c r="T3516" i="3"/>
  <c r="U3516" i="3"/>
  <c r="B3517" i="3"/>
  <c r="B3518" i="3"/>
  <c r="B3519" i="3"/>
  <c r="T3519" i="3"/>
  <c r="U3519" i="3"/>
  <c r="B3520" i="3"/>
  <c r="T3520" i="3"/>
  <c r="U3520" i="3"/>
  <c r="B3521" i="3"/>
  <c r="B3522" i="3"/>
  <c r="B3523" i="3"/>
  <c r="T3523" i="3"/>
  <c r="U3523" i="3"/>
  <c r="B3524" i="3"/>
  <c r="T3524" i="3"/>
  <c r="U3524" i="3"/>
  <c r="B3525" i="3"/>
  <c r="B3526" i="3"/>
  <c r="B3527" i="3"/>
  <c r="T3527" i="3"/>
  <c r="U3527" i="3"/>
  <c r="B3528" i="3"/>
  <c r="T3528" i="3"/>
  <c r="U3528" i="3"/>
  <c r="B3529" i="3"/>
  <c r="B3530" i="3"/>
  <c r="B3531" i="3"/>
  <c r="T3531" i="3"/>
  <c r="U3531" i="3"/>
  <c r="B3532" i="3"/>
  <c r="T3532" i="3"/>
  <c r="U3532" i="3"/>
  <c r="B3533" i="3"/>
  <c r="B3534" i="3"/>
  <c r="B3535" i="3"/>
  <c r="T3535" i="3"/>
  <c r="U3535" i="3"/>
  <c r="B3536" i="3"/>
  <c r="T3536" i="3"/>
  <c r="U3536" i="3"/>
  <c r="B3537" i="3"/>
  <c r="B3538" i="3"/>
  <c r="B3539" i="3"/>
  <c r="T3539" i="3"/>
  <c r="U3539" i="3"/>
  <c r="B3540" i="3"/>
  <c r="T3540" i="3"/>
  <c r="U3540" i="3"/>
  <c r="B3541" i="3"/>
  <c r="B3542" i="3"/>
  <c r="B3543" i="3"/>
  <c r="T3543" i="3"/>
  <c r="U3543" i="3"/>
  <c r="B3544" i="3"/>
  <c r="T3544" i="3"/>
  <c r="U3544" i="3"/>
  <c r="B3545" i="3"/>
  <c r="B3546" i="3"/>
  <c r="B3547" i="3"/>
  <c r="T3547" i="3"/>
  <c r="U3547" i="3"/>
  <c r="B3548" i="3"/>
  <c r="T3548" i="3"/>
  <c r="U3548" i="3"/>
  <c r="B3549" i="3"/>
  <c r="B3550" i="3"/>
  <c r="B3551" i="3"/>
  <c r="T3551" i="3"/>
  <c r="U3551" i="3"/>
  <c r="B3552" i="3"/>
  <c r="T3552" i="3"/>
  <c r="U3552" i="3"/>
  <c r="B3553" i="3"/>
  <c r="B3554" i="3"/>
  <c r="B3555" i="3"/>
  <c r="T3555" i="3"/>
  <c r="U3555" i="3"/>
  <c r="B3556" i="3"/>
  <c r="T3556" i="3"/>
  <c r="U3556" i="3"/>
  <c r="B3557" i="3"/>
  <c r="B3558" i="3"/>
  <c r="B3559" i="3"/>
  <c r="T3559" i="3"/>
  <c r="U3559" i="3"/>
  <c r="B3560" i="3"/>
  <c r="T3560" i="3"/>
  <c r="U3560" i="3"/>
  <c r="B3561" i="3"/>
  <c r="B3562" i="3"/>
  <c r="B3563" i="3"/>
  <c r="T3563" i="3"/>
  <c r="U3563" i="3"/>
  <c r="B3564" i="3"/>
  <c r="T3564" i="3"/>
  <c r="U3564" i="3"/>
  <c r="B3565" i="3"/>
  <c r="B3566" i="3"/>
  <c r="B3567" i="3"/>
  <c r="T3567" i="3"/>
  <c r="U3567" i="3"/>
  <c r="B3568" i="3"/>
  <c r="T3568" i="3"/>
  <c r="U3568" i="3"/>
  <c r="B3569" i="3"/>
  <c r="B3570" i="3"/>
  <c r="B3571" i="3"/>
  <c r="T3571" i="3"/>
  <c r="U3571" i="3"/>
  <c r="B3572" i="3"/>
  <c r="T3572" i="3"/>
  <c r="U3572" i="3"/>
  <c r="B3573" i="3"/>
  <c r="B3574" i="3"/>
  <c r="B3575" i="3"/>
  <c r="T3575" i="3"/>
  <c r="U3575" i="3"/>
  <c r="B3576" i="3"/>
  <c r="T3576" i="3"/>
  <c r="U3576" i="3"/>
  <c r="B3577" i="3"/>
  <c r="B3578" i="3"/>
  <c r="B3579" i="3"/>
  <c r="T3579" i="3"/>
  <c r="U3579" i="3"/>
  <c r="B3580" i="3"/>
  <c r="T3580" i="3"/>
  <c r="U3580" i="3"/>
  <c r="B3581" i="3"/>
  <c r="B3582" i="3"/>
  <c r="B3583" i="3"/>
  <c r="T3583" i="3"/>
  <c r="U3583" i="3"/>
  <c r="B3584" i="3"/>
  <c r="T3584" i="3"/>
  <c r="U3584" i="3"/>
  <c r="B3585" i="3"/>
  <c r="B3586" i="3"/>
  <c r="B3587" i="3"/>
  <c r="T3587" i="3"/>
  <c r="U3587" i="3"/>
  <c r="B3588" i="3"/>
  <c r="T3588" i="3"/>
  <c r="U3588" i="3"/>
  <c r="B3589" i="3"/>
  <c r="B3590" i="3"/>
  <c r="B3591" i="3"/>
  <c r="T3591" i="3"/>
  <c r="U3591" i="3"/>
  <c r="B3592" i="3"/>
  <c r="T3592" i="3"/>
  <c r="U3592" i="3"/>
  <c r="B3593" i="3"/>
  <c r="B3594" i="3"/>
  <c r="B3595" i="3"/>
  <c r="T3595" i="3"/>
  <c r="U3595" i="3"/>
  <c r="B3596" i="3"/>
  <c r="T3596" i="3"/>
  <c r="U3596" i="3"/>
  <c r="B3597" i="3"/>
  <c r="B3598" i="3"/>
  <c r="B3599" i="3"/>
  <c r="T3599" i="3"/>
  <c r="U3599" i="3"/>
  <c r="B3600" i="3"/>
  <c r="T3600" i="3"/>
  <c r="U3600" i="3"/>
  <c r="B3601" i="3"/>
  <c r="B3602" i="3"/>
  <c r="B3603" i="3"/>
  <c r="T3603" i="3"/>
  <c r="U3603" i="3"/>
  <c r="B3604" i="3"/>
  <c r="T3604" i="3"/>
  <c r="U3604" i="3"/>
  <c r="B3605" i="3"/>
  <c r="B3606" i="3"/>
  <c r="B3607" i="3"/>
  <c r="T3607" i="3"/>
  <c r="U3607" i="3"/>
  <c r="B3608" i="3"/>
  <c r="T3608" i="3"/>
  <c r="U3608" i="3"/>
  <c r="B3609" i="3"/>
  <c r="B3610" i="3"/>
  <c r="B3611" i="3"/>
  <c r="T3611" i="3"/>
  <c r="U3611" i="3"/>
  <c r="B3612" i="3"/>
  <c r="T3612" i="3"/>
  <c r="U3612" i="3"/>
  <c r="B3613" i="3"/>
  <c r="B3614" i="3"/>
  <c r="B3615" i="3"/>
  <c r="T3615" i="3"/>
  <c r="U3615" i="3"/>
  <c r="B3616" i="3"/>
  <c r="T3616" i="3"/>
  <c r="U3616" i="3"/>
  <c r="B3617" i="3"/>
  <c r="B3618" i="3"/>
  <c r="B3619" i="3"/>
  <c r="T3619" i="3"/>
  <c r="U3619" i="3"/>
  <c r="B3620" i="3"/>
  <c r="T3620" i="3"/>
  <c r="U3620" i="3"/>
  <c r="B3621" i="3"/>
  <c r="B3622" i="3"/>
  <c r="B3623" i="3"/>
  <c r="T3623" i="3"/>
  <c r="U3623" i="3"/>
  <c r="B3624" i="3"/>
  <c r="T3624" i="3"/>
  <c r="U3624" i="3"/>
  <c r="B3625" i="3"/>
  <c r="B3626" i="3"/>
  <c r="B3627" i="3"/>
  <c r="T3627" i="3"/>
  <c r="U3627" i="3"/>
  <c r="B3628" i="3"/>
  <c r="T3628" i="3"/>
  <c r="U3628" i="3"/>
  <c r="B3629" i="3"/>
  <c r="B3630" i="3"/>
  <c r="B3631" i="3"/>
  <c r="T3631" i="3"/>
  <c r="U3631" i="3"/>
  <c r="B3632" i="3"/>
  <c r="T3632" i="3"/>
  <c r="U3632" i="3"/>
  <c r="B3633" i="3"/>
  <c r="B3634" i="3"/>
  <c r="B3635" i="3"/>
  <c r="T3635" i="3"/>
  <c r="U3635" i="3"/>
  <c r="B3636" i="3"/>
  <c r="T3636" i="3"/>
  <c r="U3636" i="3"/>
  <c r="B3637" i="3"/>
  <c r="B3638" i="3"/>
  <c r="B3639" i="3"/>
  <c r="T3639" i="3"/>
  <c r="U3639" i="3"/>
  <c r="B3640" i="3"/>
  <c r="T3640" i="3"/>
  <c r="U3640" i="3"/>
  <c r="B3641" i="3"/>
  <c r="B3642" i="3"/>
  <c r="B3643" i="3"/>
  <c r="T3643" i="3"/>
  <c r="U3643" i="3"/>
  <c r="B3644" i="3"/>
  <c r="T3644" i="3"/>
  <c r="U3644" i="3"/>
  <c r="B3645" i="3"/>
  <c r="B3646" i="3"/>
  <c r="B3647" i="3"/>
  <c r="T3647" i="3"/>
  <c r="U3647" i="3"/>
  <c r="B3648" i="3"/>
  <c r="T3648" i="3"/>
  <c r="U3648" i="3"/>
  <c r="B3649" i="3"/>
  <c r="B3650" i="3"/>
  <c r="B3651" i="3"/>
  <c r="T3651" i="3"/>
  <c r="U3651" i="3"/>
  <c r="B3652" i="3"/>
  <c r="T3652" i="3"/>
  <c r="U3652" i="3"/>
  <c r="B3653" i="3"/>
  <c r="B3654" i="3"/>
  <c r="B3655" i="3"/>
  <c r="T3655" i="3"/>
  <c r="U3655" i="3"/>
  <c r="B3656" i="3"/>
  <c r="T3656" i="3"/>
  <c r="U3656" i="3"/>
  <c r="B3657" i="3"/>
  <c r="B3658" i="3"/>
  <c r="B3659" i="3"/>
  <c r="T3659" i="3"/>
  <c r="U3659" i="3"/>
  <c r="B3660" i="3"/>
  <c r="T3660" i="3"/>
  <c r="U3660" i="3"/>
  <c r="B3661" i="3"/>
  <c r="B3662" i="3"/>
  <c r="B3663" i="3"/>
  <c r="T3663" i="3"/>
  <c r="U3663" i="3"/>
  <c r="B3664" i="3"/>
  <c r="T3664" i="3"/>
  <c r="U3664" i="3"/>
  <c r="B3665" i="3"/>
  <c r="B3666" i="3"/>
  <c r="B3667" i="3"/>
  <c r="T3667" i="3"/>
  <c r="U3667" i="3"/>
  <c r="B3668" i="3"/>
  <c r="T3668" i="3"/>
  <c r="U3668" i="3"/>
  <c r="B3669" i="3"/>
  <c r="B3670" i="3"/>
  <c r="B3671" i="3"/>
  <c r="T3671" i="3"/>
  <c r="U3671" i="3"/>
  <c r="B3672" i="3"/>
  <c r="T3672" i="3"/>
  <c r="U3672" i="3"/>
  <c r="B3673" i="3"/>
  <c r="B3674" i="3"/>
  <c r="B3675" i="3"/>
  <c r="T3675" i="3"/>
  <c r="U3675" i="3"/>
  <c r="B3676" i="3"/>
  <c r="T3676" i="3"/>
  <c r="U3676" i="3"/>
  <c r="B3677" i="3"/>
  <c r="B3678" i="3"/>
  <c r="B3679" i="3"/>
  <c r="T3679" i="3"/>
  <c r="U3679" i="3"/>
  <c r="B3680" i="3"/>
  <c r="T3680" i="3"/>
  <c r="U3680" i="3"/>
  <c r="B3681" i="3"/>
  <c r="B3682" i="3"/>
  <c r="B3683" i="3"/>
  <c r="T3683" i="3"/>
  <c r="U3683" i="3"/>
  <c r="B3684" i="3"/>
  <c r="T3684" i="3"/>
  <c r="U3684" i="3"/>
  <c r="B3685" i="3"/>
  <c r="B3686" i="3"/>
  <c r="B3687" i="3"/>
  <c r="T3687" i="3"/>
  <c r="U3687" i="3"/>
  <c r="B3688" i="3"/>
  <c r="T3688" i="3"/>
  <c r="U3688" i="3"/>
  <c r="B3689" i="3"/>
  <c r="B3690" i="3"/>
  <c r="B3691" i="3"/>
  <c r="T3691" i="3"/>
  <c r="U3691" i="3"/>
  <c r="B3692" i="3"/>
  <c r="T3692" i="3"/>
  <c r="U3692" i="3"/>
  <c r="B3693" i="3"/>
  <c r="B3694" i="3"/>
  <c r="B3695" i="3"/>
  <c r="T3695" i="3"/>
  <c r="U3695" i="3"/>
  <c r="B3696" i="3"/>
  <c r="T3696" i="3"/>
  <c r="U3696" i="3"/>
  <c r="B3697" i="3"/>
  <c r="B3698" i="3"/>
  <c r="B3699" i="3"/>
  <c r="T3699" i="3"/>
  <c r="U3699" i="3"/>
  <c r="B3700" i="3"/>
  <c r="T3700" i="3"/>
  <c r="U3700" i="3"/>
  <c r="B3701" i="3"/>
  <c r="B3702" i="3"/>
  <c r="B3703" i="3"/>
  <c r="T3703" i="3"/>
  <c r="U3703" i="3"/>
  <c r="B3704" i="3"/>
  <c r="T3704" i="3"/>
  <c r="U3704" i="3"/>
  <c r="B3705" i="3"/>
  <c r="B3706" i="3"/>
  <c r="B3707" i="3"/>
  <c r="T3707" i="3"/>
  <c r="U3707" i="3"/>
  <c r="B3708" i="3"/>
  <c r="T3708" i="3"/>
  <c r="U3708" i="3"/>
  <c r="B3709" i="3"/>
  <c r="B3710" i="3"/>
  <c r="B3711" i="3"/>
  <c r="T3711" i="3"/>
  <c r="U3711" i="3"/>
  <c r="B3712" i="3"/>
  <c r="T3712" i="3"/>
  <c r="U3712" i="3"/>
  <c r="B3713" i="3"/>
  <c r="B3714" i="3"/>
  <c r="B3715" i="3"/>
  <c r="T3715" i="3"/>
  <c r="U3715" i="3"/>
  <c r="B3716" i="3"/>
  <c r="T3716" i="3"/>
  <c r="U3716" i="3"/>
  <c r="B3717" i="3"/>
  <c r="B3718" i="3"/>
  <c r="B3719" i="3"/>
  <c r="T3719" i="3"/>
  <c r="U3719" i="3"/>
  <c r="B3720" i="3"/>
  <c r="T3720" i="3"/>
  <c r="U3720" i="3"/>
  <c r="B3721" i="3"/>
  <c r="B3722" i="3"/>
  <c r="B3723" i="3"/>
  <c r="T3723" i="3"/>
  <c r="U3723" i="3"/>
  <c r="B3724" i="3"/>
  <c r="T3724" i="3"/>
  <c r="U3724" i="3"/>
  <c r="B3725" i="3"/>
  <c r="B3726" i="3"/>
  <c r="B3727" i="3"/>
  <c r="T3727" i="3"/>
  <c r="U3727" i="3"/>
  <c r="B3728" i="3"/>
  <c r="T3728" i="3"/>
  <c r="U3728" i="3"/>
  <c r="B3729" i="3"/>
  <c r="B3730" i="3"/>
  <c r="B3731" i="3"/>
  <c r="T3731" i="3"/>
  <c r="U3731" i="3"/>
  <c r="B3732" i="3"/>
  <c r="T3732" i="3"/>
  <c r="U3732" i="3"/>
  <c r="B3733" i="3"/>
  <c r="B3734" i="3"/>
  <c r="B3735" i="3"/>
  <c r="T3735" i="3"/>
  <c r="U3735" i="3"/>
  <c r="B3736" i="3"/>
  <c r="T3736" i="3"/>
  <c r="U3736" i="3"/>
  <c r="B3737" i="3"/>
  <c r="B3738" i="3"/>
  <c r="B3739" i="3"/>
  <c r="T3739" i="3"/>
  <c r="U3739" i="3"/>
  <c r="B3740" i="3"/>
  <c r="T3740" i="3"/>
  <c r="U3740" i="3"/>
  <c r="B3741" i="3"/>
  <c r="B3742" i="3"/>
  <c r="B3743" i="3"/>
  <c r="T3743" i="3"/>
  <c r="U3743" i="3"/>
  <c r="B3744" i="3"/>
  <c r="T3744" i="3"/>
  <c r="U3744" i="3"/>
  <c r="B3745" i="3"/>
  <c r="B3746" i="3"/>
  <c r="B3747" i="3"/>
  <c r="T3747" i="3"/>
  <c r="U3747" i="3"/>
  <c r="B3748" i="3"/>
  <c r="T3748" i="3"/>
  <c r="U3748" i="3"/>
  <c r="B3749" i="3"/>
  <c r="B3750" i="3"/>
  <c r="B3751" i="3"/>
  <c r="T3751" i="3"/>
  <c r="U3751" i="3"/>
  <c r="B3752" i="3"/>
  <c r="T3752" i="3"/>
  <c r="U3752" i="3"/>
  <c r="B3753" i="3"/>
  <c r="B3754" i="3"/>
  <c r="B3755" i="3"/>
  <c r="T3755" i="3"/>
  <c r="U3755" i="3"/>
  <c r="B3756" i="3"/>
  <c r="T3756" i="3"/>
  <c r="U3756" i="3"/>
  <c r="B3757" i="3"/>
  <c r="B3758" i="3"/>
  <c r="B3759" i="3"/>
  <c r="T3759" i="3"/>
  <c r="U3759" i="3"/>
  <c r="B3760" i="3"/>
  <c r="T3760" i="3"/>
  <c r="U3760" i="3"/>
  <c r="B3761" i="3"/>
  <c r="B3762" i="3"/>
  <c r="B3763" i="3"/>
  <c r="T3763" i="3"/>
  <c r="U3763" i="3"/>
  <c r="B3764" i="3"/>
  <c r="T3764" i="3"/>
  <c r="U3764" i="3"/>
  <c r="B3765" i="3"/>
  <c r="B3766" i="3"/>
  <c r="B3767" i="3"/>
  <c r="T3767" i="3"/>
  <c r="U3767" i="3"/>
  <c r="B3768" i="3"/>
  <c r="T3768" i="3"/>
  <c r="U3768" i="3"/>
  <c r="B3769" i="3"/>
  <c r="B3770" i="3"/>
  <c r="B3771" i="3"/>
  <c r="T3771" i="3"/>
  <c r="U3771" i="3"/>
  <c r="B3772" i="3"/>
  <c r="T3772" i="3"/>
  <c r="U3772" i="3"/>
  <c r="B3773" i="3"/>
  <c r="B3774" i="3"/>
  <c r="B3775" i="3"/>
  <c r="T3775" i="3"/>
  <c r="U3775" i="3"/>
  <c r="B3776" i="3"/>
  <c r="T3776" i="3"/>
  <c r="U3776" i="3"/>
  <c r="B3777" i="3"/>
  <c r="B3778" i="3"/>
  <c r="B3779" i="3"/>
  <c r="T3779" i="3"/>
  <c r="U3779" i="3"/>
  <c r="B3780" i="3"/>
  <c r="T3780" i="3"/>
  <c r="U3780" i="3"/>
  <c r="B3781" i="3"/>
  <c r="B3782" i="3"/>
  <c r="B3783" i="3"/>
  <c r="T3783" i="3"/>
  <c r="U3783" i="3"/>
  <c r="B3784" i="3"/>
  <c r="T3784" i="3"/>
  <c r="U3784" i="3"/>
  <c r="B3785" i="3"/>
  <c r="B3786" i="3"/>
  <c r="B3787" i="3"/>
  <c r="T3787" i="3"/>
  <c r="U3787" i="3"/>
  <c r="B3788" i="3"/>
  <c r="T3788" i="3"/>
  <c r="U3788" i="3"/>
  <c r="B3789" i="3"/>
  <c r="B3790" i="3"/>
  <c r="B3791" i="3"/>
  <c r="T3791" i="3"/>
  <c r="U3791" i="3"/>
  <c r="B3792" i="3"/>
  <c r="T3792" i="3"/>
  <c r="U3792" i="3"/>
  <c r="B3793" i="3"/>
  <c r="B3794" i="3"/>
  <c r="B3795" i="3"/>
  <c r="T3795" i="3"/>
  <c r="U3795" i="3"/>
  <c r="B3796" i="3"/>
  <c r="T3796" i="3"/>
  <c r="U3796" i="3"/>
  <c r="B3797" i="3"/>
  <c r="B3798" i="3"/>
  <c r="B3799" i="3"/>
  <c r="T3799" i="3"/>
  <c r="U3799" i="3"/>
  <c r="B3800" i="3"/>
  <c r="T3800" i="3"/>
  <c r="U3800" i="3"/>
  <c r="B3801" i="3"/>
  <c r="B3802" i="3"/>
  <c r="B3803" i="3"/>
  <c r="T3803" i="3"/>
  <c r="U3803" i="3"/>
  <c r="B3804" i="3"/>
  <c r="T3804" i="3"/>
  <c r="U3804" i="3"/>
  <c r="B3805" i="3"/>
  <c r="B3806" i="3"/>
  <c r="B3807" i="3"/>
  <c r="T3807" i="3"/>
  <c r="U3807" i="3"/>
  <c r="B3808" i="3"/>
  <c r="T3808" i="3"/>
  <c r="U3808" i="3"/>
  <c r="B3809" i="3"/>
  <c r="B3810" i="3"/>
  <c r="B3811" i="3"/>
  <c r="T3811" i="3"/>
  <c r="U3811" i="3"/>
  <c r="B3812" i="3"/>
  <c r="T3812" i="3"/>
  <c r="U3812" i="3"/>
  <c r="B3813" i="3"/>
  <c r="B3814" i="3"/>
  <c r="B3815" i="3"/>
  <c r="T3815" i="3"/>
  <c r="U3815" i="3"/>
  <c r="B3816" i="3"/>
  <c r="T3816" i="3"/>
  <c r="U3816" i="3"/>
  <c r="B3817" i="3"/>
  <c r="B3818" i="3"/>
  <c r="B3819" i="3"/>
  <c r="T3819" i="3"/>
  <c r="U3819" i="3"/>
  <c r="B3820" i="3"/>
  <c r="T3820" i="3"/>
  <c r="U3820" i="3"/>
  <c r="B3821" i="3"/>
  <c r="B3822" i="3"/>
  <c r="B3823" i="3"/>
  <c r="T3823" i="3"/>
  <c r="U3823" i="3"/>
  <c r="B3824" i="3"/>
  <c r="T3824" i="3"/>
  <c r="U3824" i="3"/>
  <c r="B3825" i="3"/>
  <c r="B3826" i="3"/>
  <c r="B3827" i="3"/>
  <c r="T3827" i="3"/>
  <c r="U3827" i="3"/>
  <c r="B3828" i="3"/>
  <c r="T3828" i="3"/>
  <c r="U3828" i="3"/>
  <c r="B3829" i="3"/>
  <c r="B3830" i="3"/>
  <c r="B3831" i="3"/>
  <c r="T3831" i="3"/>
  <c r="U3831" i="3"/>
  <c r="B3832" i="3"/>
  <c r="T3832" i="3"/>
  <c r="U3832" i="3"/>
  <c r="B3833" i="3"/>
  <c r="B3834" i="3"/>
  <c r="B3835" i="3"/>
  <c r="T3835" i="3"/>
  <c r="U3835" i="3"/>
  <c r="B3836" i="3"/>
  <c r="T3836" i="3"/>
  <c r="U3836" i="3"/>
  <c r="B3837" i="3"/>
  <c r="B3838" i="3"/>
  <c r="B3839" i="3"/>
  <c r="T3839" i="3"/>
  <c r="U3839" i="3"/>
  <c r="B3840" i="3"/>
  <c r="T3840" i="3"/>
  <c r="U3840" i="3"/>
  <c r="B3841" i="3"/>
  <c r="B3842" i="3"/>
  <c r="B3843" i="3"/>
  <c r="T3843" i="3"/>
  <c r="U3843" i="3"/>
  <c r="B3844" i="3"/>
  <c r="T3844" i="3"/>
  <c r="U3844" i="3"/>
  <c r="B3845" i="3"/>
  <c r="B3846" i="3"/>
  <c r="B3847" i="3"/>
  <c r="T3847" i="3"/>
  <c r="U3847" i="3"/>
  <c r="B3848" i="3"/>
  <c r="T3848" i="3"/>
  <c r="U3848" i="3"/>
  <c r="B3849" i="3"/>
  <c r="B3850" i="3"/>
  <c r="B3851" i="3"/>
  <c r="T3851" i="3"/>
  <c r="U3851" i="3"/>
  <c r="B3852" i="3"/>
  <c r="T3852" i="3"/>
  <c r="U3852" i="3"/>
  <c r="B3853" i="3"/>
  <c r="B3854" i="3"/>
  <c r="B3855" i="3"/>
  <c r="T3855" i="3"/>
  <c r="U3855" i="3"/>
  <c r="B3856" i="3"/>
  <c r="T3856" i="3"/>
  <c r="U3856" i="3"/>
  <c r="B3857" i="3"/>
  <c r="B3858" i="3"/>
  <c r="B3859" i="3"/>
  <c r="T3859" i="3"/>
  <c r="U3859" i="3"/>
  <c r="B3860" i="3"/>
  <c r="T3860" i="3"/>
  <c r="U3860" i="3"/>
  <c r="B3861" i="3"/>
  <c r="B3862" i="3"/>
  <c r="B3863" i="3"/>
  <c r="T3863" i="3"/>
  <c r="U3863" i="3"/>
  <c r="B3864" i="3"/>
  <c r="T3864" i="3"/>
  <c r="U3864" i="3"/>
  <c r="B3865" i="3"/>
  <c r="B3866" i="3"/>
  <c r="B3867" i="3"/>
  <c r="T3867" i="3"/>
  <c r="U3867" i="3"/>
  <c r="B3868" i="3"/>
  <c r="T3868" i="3"/>
  <c r="U3868" i="3"/>
  <c r="B3869" i="3"/>
  <c r="B3870" i="3"/>
  <c r="B3871" i="3"/>
  <c r="T3871" i="3"/>
  <c r="U3871" i="3"/>
  <c r="B3872" i="3"/>
  <c r="T3872" i="3"/>
  <c r="U3872" i="3"/>
  <c r="B3873" i="3"/>
  <c r="B3874" i="3"/>
  <c r="B3875" i="3"/>
  <c r="T3875" i="3"/>
  <c r="U3875" i="3"/>
  <c r="B3876" i="3"/>
  <c r="T3876" i="3"/>
  <c r="U3876" i="3"/>
  <c r="B3877" i="3"/>
  <c r="B3878" i="3"/>
  <c r="B3879" i="3"/>
  <c r="T3879" i="3"/>
  <c r="U3879" i="3"/>
  <c r="B3880" i="3"/>
  <c r="T3880" i="3"/>
  <c r="U3880" i="3"/>
  <c r="B3881" i="3"/>
  <c r="B3882" i="3"/>
  <c r="B3883" i="3"/>
  <c r="T3883" i="3"/>
  <c r="U3883" i="3"/>
  <c r="B3884" i="3"/>
  <c r="T3884" i="3"/>
  <c r="U3884" i="3"/>
  <c r="B3885" i="3"/>
  <c r="B3886" i="3"/>
  <c r="B3887" i="3"/>
  <c r="T3887" i="3"/>
  <c r="U3887" i="3"/>
  <c r="B3888" i="3"/>
  <c r="T3888" i="3"/>
  <c r="U3888" i="3"/>
  <c r="B3889" i="3"/>
  <c r="B3890" i="3"/>
  <c r="B3891" i="3"/>
  <c r="T3891" i="3"/>
  <c r="U3891" i="3"/>
  <c r="B3892" i="3"/>
  <c r="T3892" i="3"/>
  <c r="U3892" i="3"/>
  <c r="B3893" i="3"/>
  <c r="B3894" i="3"/>
  <c r="B3895" i="3"/>
  <c r="T3895" i="3"/>
  <c r="U3895" i="3"/>
  <c r="B3896" i="3"/>
  <c r="T3896" i="3"/>
  <c r="U3896" i="3"/>
  <c r="B3897" i="3"/>
  <c r="T3898" i="3"/>
  <c r="U3898" i="3"/>
  <c r="T3899" i="3"/>
  <c r="U3899" i="3"/>
  <c r="T3900" i="3"/>
  <c r="U3900" i="3"/>
  <c r="T3901" i="3"/>
  <c r="U3901" i="3"/>
  <c r="Z3908" i="3"/>
  <c r="O3904" i="3"/>
  <c r="Q26" i="3"/>
  <c r="R26" i="3"/>
  <c r="Q29" i="3"/>
  <c r="R29" i="3"/>
  <c r="Q35" i="3"/>
  <c r="Q39" i="3"/>
  <c r="R39" i="3"/>
  <c r="Q43" i="3"/>
  <c r="Q45" i="3"/>
  <c r="R45" i="3"/>
  <c r="Q46" i="3"/>
  <c r="R46" i="3"/>
  <c r="Q51" i="3"/>
  <c r="Q55" i="3"/>
  <c r="Q61" i="3"/>
  <c r="Q66" i="3"/>
  <c r="R66" i="3"/>
  <c r="Q67" i="3"/>
  <c r="R67" i="3"/>
  <c r="Q68" i="3"/>
  <c r="R68" i="3"/>
  <c r="Q69" i="3"/>
  <c r="R69" i="3"/>
  <c r="Q70" i="3"/>
  <c r="R70" i="3"/>
  <c r="Q71" i="3"/>
  <c r="R71" i="3"/>
  <c r="Q72" i="3"/>
  <c r="R72" i="3"/>
  <c r="Q74" i="3"/>
  <c r="R74" i="3"/>
  <c r="Q75" i="3"/>
  <c r="R75" i="3"/>
  <c r="Q76" i="3"/>
  <c r="R76" i="3"/>
  <c r="Q77" i="3"/>
  <c r="R77" i="3"/>
  <c r="Q78" i="3"/>
  <c r="R78" i="3"/>
  <c r="Q79" i="3"/>
  <c r="R79" i="3"/>
  <c r="Q80" i="3"/>
  <c r="R80" i="3"/>
  <c r="Q82" i="3"/>
  <c r="R82" i="3"/>
  <c r="Q83" i="3"/>
  <c r="R83" i="3"/>
  <c r="Q84" i="3"/>
  <c r="R84" i="3"/>
  <c r="Q85" i="3"/>
  <c r="R85" i="3"/>
  <c r="Q86" i="3"/>
  <c r="R86" i="3"/>
  <c r="Q87" i="3"/>
  <c r="R87" i="3"/>
  <c r="Q90" i="3"/>
  <c r="R90" i="3"/>
  <c r="Q91" i="3"/>
  <c r="R91" i="3"/>
  <c r="Q99" i="3"/>
  <c r="R99" i="3"/>
  <c r="Q101" i="3"/>
  <c r="Q103" i="3"/>
  <c r="Q104" i="3"/>
  <c r="R104" i="3"/>
  <c r="Q106" i="3"/>
  <c r="R106" i="3"/>
  <c r="Q107" i="3"/>
  <c r="R107" i="3"/>
  <c r="Q108" i="3"/>
  <c r="R108" i="3"/>
  <c r="Q109" i="3"/>
  <c r="R109" i="3"/>
  <c r="Q110" i="3"/>
  <c r="R110" i="3"/>
  <c r="Q111" i="3"/>
  <c r="R111" i="3"/>
  <c r="Q112" i="3"/>
  <c r="R112" i="3"/>
  <c r="Q114" i="3"/>
  <c r="R114" i="3"/>
  <c r="Q115" i="3"/>
  <c r="R115" i="3"/>
  <c r="Q116" i="3"/>
  <c r="R116" i="3"/>
  <c r="Q117" i="3"/>
  <c r="R117" i="3"/>
  <c r="Q118" i="3"/>
  <c r="R118" i="3"/>
  <c r="Q119" i="3"/>
  <c r="R119" i="3"/>
  <c r="Q120" i="3"/>
  <c r="R120" i="3"/>
  <c r="Q121" i="3"/>
  <c r="R121" i="3"/>
  <c r="Q122" i="3"/>
  <c r="R122" i="3"/>
  <c r="Q123" i="3"/>
  <c r="R123" i="3"/>
  <c r="Q124" i="3"/>
  <c r="R124" i="3"/>
  <c r="Q125" i="3"/>
  <c r="R125" i="3"/>
  <c r="Q126" i="3"/>
  <c r="R126" i="3"/>
  <c r="Q127" i="3"/>
  <c r="R127" i="3"/>
  <c r="Q128" i="3"/>
  <c r="R128" i="3"/>
  <c r="Q129" i="3"/>
  <c r="R129" i="3"/>
  <c r="Q130" i="3"/>
  <c r="R130" i="3"/>
  <c r="Q131" i="3"/>
  <c r="R131" i="3"/>
  <c r="Q132" i="3"/>
  <c r="R132" i="3"/>
  <c r="Q134" i="3"/>
  <c r="R134" i="3"/>
  <c r="Q135" i="3"/>
  <c r="R135" i="3"/>
  <c r="Q136" i="3"/>
  <c r="R136" i="3"/>
  <c r="Q137" i="3"/>
  <c r="R137" i="3"/>
  <c r="Q139" i="3"/>
  <c r="R139" i="3"/>
  <c r="Q140" i="3"/>
  <c r="R140" i="3"/>
  <c r="Q141" i="3"/>
  <c r="R141" i="3"/>
  <c r="Q144" i="3"/>
  <c r="R144" i="3"/>
  <c r="Q145" i="3"/>
  <c r="R145" i="3"/>
  <c r="Q146" i="3"/>
  <c r="R146" i="3"/>
  <c r="Q149" i="3"/>
  <c r="Q150" i="3"/>
  <c r="R150" i="3"/>
  <c r="Q151" i="3"/>
  <c r="R151" i="3"/>
  <c r="Q152" i="3"/>
  <c r="R152" i="3"/>
  <c r="Q153" i="3"/>
  <c r="Q155" i="3"/>
  <c r="R155" i="3"/>
  <c r="Q156" i="3"/>
  <c r="R156" i="3"/>
  <c r="Q157" i="3"/>
  <c r="R157" i="3"/>
  <c r="Q158" i="3"/>
  <c r="R158" i="3"/>
  <c r="Q159" i="3"/>
  <c r="R159" i="3"/>
  <c r="Q160" i="3"/>
  <c r="R160" i="3"/>
  <c r="Q162" i="3"/>
  <c r="R162" i="3"/>
  <c r="Q163" i="3"/>
  <c r="R163" i="3"/>
  <c r="Q164" i="3"/>
  <c r="R164" i="3"/>
  <c r="Q166" i="3"/>
  <c r="R166" i="3"/>
  <c r="Q167" i="3"/>
  <c r="R167" i="3"/>
  <c r="Q168" i="3"/>
  <c r="R168" i="3"/>
  <c r="Q169" i="3"/>
  <c r="Q171" i="3"/>
  <c r="R171" i="3"/>
  <c r="Q172" i="3"/>
  <c r="R172" i="3"/>
  <c r="Q173" i="3"/>
  <c r="R173" i="3"/>
  <c r="Q175" i="3"/>
  <c r="R175" i="3"/>
  <c r="Q176" i="3"/>
  <c r="R176" i="3"/>
  <c r="Q177" i="3"/>
  <c r="Q178" i="3"/>
  <c r="R178" i="3"/>
  <c r="Q179" i="3"/>
  <c r="R179" i="3"/>
  <c r="Q181" i="3"/>
  <c r="R181" i="3"/>
  <c r="Q182" i="3"/>
  <c r="R182" i="3"/>
  <c r="Q184" i="3"/>
  <c r="R184" i="3"/>
  <c r="Q185" i="3"/>
  <c r="R185" i="3"/>
  <c r="Q187" i="3"/>
  <c r="Q188" i="3"/>
  <c r="R188" i="3"/>
  <c r="Q189" i="3"/>
  <c r="R189" i="3"/>
  <c r="Q190" i="3"/>
  <c r="R190" i="3"/>
  <c r="Q191" i="3"/>
  <c r="R191" i="3"/>
  <c r="Q192" i="3"/>
  <c r="R192" i="3"/>
  <c r="Q193" i="3"/>
  <c r="R193" i="3"/>
  <c r="Q194" i="3"/>
  <c r="R194" i="3"/>
  <c r="Q196" i="3"/>
  <c r="R196" i="3"/>
  <c r="Q197" i="3"/>
  <c r="R197" i="3"/>
  <c r="Q198" i="3"/>
  <c r="R198" i="3"/>
  <c r="Q199" i="3"/>
  <c r="R199" i="3"/>
  <c r="Q200" i="3"/>
  <c r="R200" i="3"/>
  <c r="Q201" i="3"/>
  <c r="R201" i="3"/>
  <c r="Q202" i="3"/>
  <c r="R202" i="3"/>
  <c r="Q204" i="3"/>
  <c r="R204" i="3"/>
  <c r="Q205" i="3"/>
  <c r="R205" i="3"/>
  <c r="Q206" i="3"/>
  <c r="R206" i="3"/>
  <c r="Q209" i="3"/>
  <c r="R209" i="3"/>
  <c r="Q210" i="3"/>
  <c r="R210" i="3"/>
  <c r="Q212" i="3"/>
  <c r="R212" i="3"/>
  <c r="Q213" i="3"/>
  <c r="R213" i="3"/>
  <c r="Q214" i="3"/>
  <c r="R214" i="3"/>
  <c r="Q215" i="3"/>
  <c r="R215" i="3"/>
  <c r="Q216" i="3"/>
  <c r="R216" i="3"/>
  <c r="Q217" i="3"/>
  <c r="R217" i="3"/>
  <c r="Q218" i="3"/>
  <c r="R218" i="3"/>
  <c r="Q228" i="3"/>
  <c r="R228" i="3"/>
  <c r="Q230" i="3"/>
  <c r="Q233" i="3"/>
  <c r="R233" i="3"/>
  <c r="Q234" i="3"/>
  <c r="R234" i="3"/>
  <c r="Q236" i="3"/>
  <c r="R236" i="3"/>
  <c r="Q237" i="3"/>
  <c r="R237" i="3"/>
  <c r="Q238" i="3"/>
  <c r="R238" i="3"/>
  <c r="Q239" i="3"/>
  <c r="R239" i="3"/>
  <c r="Q240" i="3"/>
  <c r="R240" i="3"/>
  <c r="Q241" i="3"/>
  <c r="R241" i="3"/>
  <c r="Q242" i="3"/>
  <c r="R242" i="3"/>
  <c r="Q244" i="3"/>
  <c r="R244" i="3"/>
  <c r="Q245" i="3"/>
  <c r="R245" i="3"/>
  <c r="Q246" i="3"/>
  <c r="R246" i="3"/>
  <c r="Q247" i="3"/>
  <c r="R247" i="3"/>
  <c r="Q248" i="3"/>
  <c r="R248" i="3"/>
  <c r="Q249" i="3"/>
  <c r="R249" i="3"/>
  <c r="Q250" i="3"/>
  <c r="R250" i="3"/>
  <c r="Q252" i="3"/>
  <c r="Q253" i="3"/>
  <c r="R253" i="3"/>
  <c r="Q254" i="3"/>
  <c r="R254" i="3"/>
  <c r="Q255" i="3"/>
  <c r="R255" i="3"/>
  <c r="Q256" i="3"/>
  <c r="Q257" i="3"/>
  <c r="R257" i="3"/>
  <c r="Q258" i="3"/>
  <c r="R258" i="3"/>
  <c r="Q261" i="3"/>
  <c r="R261" i="3"/>
  <c r="Q262" i="3"/>
  <c r="R262" i="3"/>
  <c r="Q263" i="3"/>
  <c r="R263" i="3"/>
  <c r="Q264" i="3"/>
  <c r="R264" i="3"/>
  <c r="Q265" i="3"/>
  <c r="R265" i="3"/>
  <c r="Q266" i="3"/>
  <c r="R266" i="3"/>
  <c r="Q269" i="3"/>
  <c r="R269" i="3"/>
  <c r="Q270" i="3"/>
  <c r="R270" i="3"/>
  <c r="Q271" i="3"/>
  <c r="R271" i="3"/>
  <c r="Q272" i="3"/>
  <c r="R272" i="3"/>
  <c r="Q273" i="3"/>
  <c r="R273" i="3"/>
  <c r="Q274" i="3"/>
  <c r="R274" i="3"/>
  <c r="Q275" i="3"/>
  <c r="R275" i="3"/>
  <c r="Q276" i="3"/>
  <c r="R276" i="3"/>
  <c r="Q277" i="3"/>
  <c r="R277" i="3"/>
  <c r="Q278" i="3"/>
  <c r="R278" i="3"/>
  <c r="Q279" i="3"/>
  <c r="R279" i="3"/>
  <c r="Q281" i="3"/>
  <c r="R281" i="3"/>
  <c r="Q283" i="3"/>
  <c r="R283" i="3"/>
  <c r="Q286" i="3"/>
  <c r="Q287" i="3"/>
  <c r="R287" i="3"/>
  <c r="Q289" i="3"/>
  <c r="R289" i="3"/>
  <c r="Q290" i="3"/>
  <c r="R290" i="3"/>
  <c r="Q292" i="3"/>
  <c r="R292" i="3"/>
  <c r="Q293" i="3"/>
  <c r="R293" i="3"/>
  <c r="Q294" i="3"/>
  <c r="R294" i="3"/>
  <c r="Q295" i="3"/>
  <c r="R295" i="3"/>
  <c r="Q296" i="3"/>
  <c r="R296" i="3"/>
  <c r="Q297" i="3"/>
  <c r="R297" i="3"/>
  <c r="Q298" i="3"/>
  <c r="R298" i="3"/>
  <c r="Q299" i="3"/>
  <c r="R299" i="3"/>
  <c r="Q300" i="3"/>
  <c r="R300" i="3"/>
  <c r="Q301" i="3"/>
  <c r="R301" i="3"/>
  <c r="Q302" i="3"/>
  <c r="R302" i="3"/>
  <c r="Q303" i="3"/>
  <c r="R303" i="3"/>
  <c r="Q304" i="3"/>
  <c r="R304" i="3"/>
  <c r="Q305" i="3"/>
  <c r="R305" i="3"/>
  <c r="Q306" i="3"/>
  <c r="R306" i="3"/>
  <c r="Q307" i="3"/>
  <c r="R307" i="3"/>
  <c r="Q308" i="3"/>
  <c r="R308" i="3"/>
  <c r="Q309" i="3"/>
  <c r="R309" i="3"/>
  <c r="Q310" i="3"/>
  <c r="R310" i="3"/>
  <c r="Q311" i="3"/>
  <c r="R311" i="3"/>
  <c r="Q312" i="3"/>
  <c r="R312" i="3"/>
  <c r="Q313" i="3"/>
  <c r="R313" i="3"/>
  <c r="Q314" i="3"/>
  <c r="R314" i="3"/>
  <c r="Q315" i="3"/>
  <c r="R315" i="3"/>
  <c r="Q316" i="3"/>
  <c r="R316" i="3"/>
  <c r="Q317" i="3"/>
  <c r="R317" i="3"/>
  <c r="Q318" i="3"/>
  <c r="R318" i="3"/>
  <c r="Q319" i="3"/>
  <c r="R319" i="3"/>
  <c r="Q320" i="3"/>
  <c r="R320" i="3"/>
  <c r="Q321" i="3"/>
  <c r="R321" i="3"/>
  <c r="Q322" i="3"/>
  <c r="R322" i="3"/>
  <c r="Q323" i="3"/>
  <c r="R323" i="3"/>
  <c r="Q324" i="3"/>
  <c r="R324" i="3"/>
  <c r="Q325" i="3"/>
  <c r="R325" i="3"/>
  <c r="Q326" i="3"/>
  <c r="R326" i="3"/>
  <c r="Q327" i="3"/>
  <c r="R327" i="3"/>
  <c r="Q328" i="3"/>
  <c r="R328" i="3"/>
  <c r="Q329" i="3"/>
  <c r="R329" i="3"/>
  <c r="Q330" i="3"/>
  <c r="R330" i="3"/>
  <c r="Q331" i="3"/>
  <c r="R331" i="3"/>
  <c r="Q332" i="3"/>
  <c r="R332" i="3"/>
  <c r="Q333" i="3"/>
  <c r="R333" i="3"/>
  <c r="Q334" i="3"/>
  <c r="R334" i="3"/>
  <c r="Q335" i="3"/>
  <c r="R335" i="3"/>
  <c r="Q336" i="3"/>
  <c r="R336" i="3"/>
  <c r="Q337" i="3"/>
  <c r="R337" i="3"/>
  <c r="Q338" i="3"/>
  <c r="R338" i="3"/>
  <c r="Q339" i="3"/>
  <c r="R339" i="3"/>
  <c r="Q340" i="3"/>
  <c r="R340" i="3"/>
  <c r="Q341" i="3"/>
  <c r="R341" i="3"/>
  <c r="Q342" i="3"/>
  <c r="R342" i="3"/>
  <c r="Q343" i="3"/>
  <c r="R343" i="3"/>
  <c r="Q344" i="3"/>
  <c r="R344" i="3"/>
  <c r="Q345" i="3"/>
  <c r="R345" i="3"/>
  <c r="Q346" i="3"/>
  <c r="R346" i="3"/>
  <c r="Q347" i="3"/>
  <c r="R347" i="3"/>
  <c r="Q348" i="3"/>
  <c r="R348" i="3"/>
  <c r="Q349" i="3"/>
  <c r="R349" i="3"/>
  <c r="Q350" i="3"/>
  <c r="R350" i="3"/>
  <c r="Q351" i="3"/>
  <c r="R351" i="3"/>
  <c r="Q352" i="3"/>
  <c r="R352" i="3"/>
  <c r="Q353" i="3"/>
  <c r="R353" i="3"/>
  <c r="Q354" i="3"/>
  <c r="R354" i="3"/>
  <c r="Q355" i="3"/>
  <c r="R355" i="3"/>
  <c r="Q356" i="3"/>
  <c r="R356" i="3"/>
  <c r="Q357" i="3"/>
  <c r="R357" i="3"/>
  <c r="Q358" i="3"/>
  <c r="R358" i="3"/>
  <c r="Q359" i="3"/>
  <c r="R359" i="3"/>
  <c r="Q360" i="3"/>
  <c r="R360" i="3"/>
  <c r="Q361" i="3"/>
  <c r="R361" i="3"/>
  <c r="Q362" i="3"/>
  <c r="R362" i="3"/>
  <c r="Q363" i="3"/>
  <c r="R363" i="3"/>
  <c r="Q364" i="3"/>
  <c r="R364" i="3"/>
  <c r="Q365" i="3"/>
  <c r="R365" i="3"/>
  <c r="Q366" i="3"/>
  <c r="R366" i="3"/>
  <c r="Q367" i="3"/>
  <c r="R367" i="3"/>
  <c r="Q368" i="3"/>
  <c r="R368" i="3"/>
  <c r="Q369" i="3"/>
  <c r="R369" i="3"/>
  <c r="Q370" i="3"/>
  <c r="R370" i="3"/>
  <c r="Q371" i="3"/>
  <c r="R371" i="3"/>
  <c r="Q372" i="3"/>
  <c r="R372" i="3"/>
  <c r="Q373" i="3"/>
  <c r="R373" i="3"/>
  <c r="Q374" i="3"/>
  <c r="R374" i="3"/>
  <c r="Q375" i="3"/>
  <c r="R375" i="3"/>
  <c r="Q376" i="3"/>
  <c r="R376" i="3"/>
  <c r="Q377" i="3"/>
  <c r="R377" i="3"/>
  <c r="Q378" i="3"/>
  <c r="R378" i="3"/>
  <c r="Q379" i="3"/>
  <c r="R379" i="3"/>
  <c r="Q380" i="3"/>
  <c r="R380" i="3"/>
  <c r="Q381" i="3"/>
  <c r="R381" i="3"/>
  <c r="Q382" i="3"/>
  <c r="R382" i="3"/>
  <c r="Q383" i="3"/>
  <c r="R383" i="3"/>
  <c r="Q384" i="3"/>
  <c r="R384" i="3"/>
  <c r="Q385" i="3"/>
  <c r="R385" i="3"/>
  <c r="Q386" i="3"/>
  <c r="R386" i="3"/>
  <c r="Q387" i="3"/>
  <c r="R387" i="3"/>
  <c r="Q388" i="3"/>
  <c r="R388" i="3"/>
  <c r="Q389" i="3"/>
  <c r="R389" i="3"/>
  <c r="Q390" i="3"/>
  <c r="R390" i="3"/>
  <c r="Q391" i="3"/>
  <c r="R391" i="3"/>
  <c r="Q392" i="3"/>
  <c r="R392" i="3"/>
  <c r="Q393" i="3"/>
  <c r="R393" i="3"/>
  <c r="Q394" i="3"/>
  <c r="R394" i="3"/>
  <c r="Q395" i="3"/>
  <c r="R395" i="3"/>
  <c r="Q396" i="3"/>
  <c r="R396" i="3"/>
  <c r="Q397" i="3"/>
  <c r="R397" i="3"/>
  <c r="Q398" i="3"/>
  <c r="R398" i="3"/>
  <c r="Q399" i="3"/>
  <c r="R399" i="3"/>
  <c r="Q400" i="3"/>
  <c r="R400" i="3"/>
  <c r="Q401" i="3"/>
  <c r="R401" i="3"/>
  <c r="Q402" i="3"/>
  <c r="R402" i="3"/>
  <c r="Q403" i="3"/>
  <c r="R403" i="3"/>
  <c r="Q404" i="3"/>
  <c r="R404" i="3"/>
  <c r="Q405" i="3"/>
  <c r="R405" i="3"/>
  <c r="Q406" i="3"/>
  <c r="R406" i="3"/>
  <c r="Q407" i="3"/>
  <c r="R407" i="3"/>
  <c r="Q408" i="3"/>
  <c r="R408" i="3"/>
  <c r="Q409" i="3"/>
  <c r="R409" i="3"/>
  <c r="Q410" i="3"/>
  <c r="R410" i="3"/>
  <c r="Q411" i="3"/>
  <c r="R411" i="3"/>
  <c r="Q412" i="3"/>
  <c r="R412" i="3"/>
  <c r="Q413" i="3"/>
  <c r="R413" i="3"/>
  <c r="Q414" i="3"/>
  <c r="R414" i="3"/>
  <c r="Q415" i="3"/>
  <c r="R415" i="3"/>
  <c r="Q416" i="3"/>
  <c r="R416" i="3"/>
  <c r="Q417" i="3"/>
  <c r="R417" i="3"/>
  <c r="Q418" i="3"/>
  <c r="R418" i="3"/>
  <c r="Q419" i="3"/>
  <c r="R419" i="3"/>
  <c r="Q420" i="3"/>
  <c r="R420" i="3"/>
  <c r="Q421" i="3"/>
  <c r="R421" i="3"/>
  <c r="Q422" i="3"/>
  <c r="R422" i="3"/>
  <c r="Q423" i="3"/>
  <c r="R423" i="3"/>
  <c r="Q424" i="3"/>
  <c r="R424" i="3"/>
  <c r="Q425" i="3"/>
  <c r="R425" i="3"/>
  <c r="Q426" i="3"/>
  <c r="R426" i="3"/>
  <c r="Q427" i="3"/>
  <c r="R427" i="3"/>
  <c r="Q428" i="3"/>
  <c r="R428" i="3"/>
  <c r="Q429" i="3"/>
  <c r="R429" i="3"/>
  <c r="Q430" i="3"/>
  <c r="R430" i="3"/>
  <c r="Q431" i="3"/>
  <c r="R431" i="3"/>
  <c r="Q432" i="3"/>
  <c r="R432" i="3"/>
  <c r="Q433" i="3"/>
  <c r="R433" i="3"/>
  <c r="Q434" i="3"/>
  <c r="R434" i="3"/>
  <c r="Q435" i="3"/>
  <c r="R435" i="3"/>
  <c r="Q436" i="3"/>
  <c r="R436" i="3"/>
  <c r="Q437" i="3"/>
  <c r="R437" i="3"/>
  <c r="Q438" i="3"/>
  <c r="R438" i="3"/>
  <c r="Q439" i="3"/>
  <c r="R439" i="3"/>
  <c r="Q440" i="3"/>
  <c r="R440" i="3"/>
  <c r="Q441" i="3"/>
  <c r="R441" i="3"/>
  <c r="Q442" i="3"/>
  <c r="R442" i="3"/>
  <c r="Q443" i="3"/>
  <c r="R443" i="3"/>
  <c r="Q444" i="3"/>
  <c r="R444" i="3"/>
  <c r="Q445" i="3"/>
  <c r="R445" i="3"/>
  <c r="Q446" i="3"/>
  <c r="R446" i="3"/>
  <c r="Q447" i="3"/>
  <c r="R447" i="3"/>
  <c r="Q448" i="3"/>
  <c r="R448" i="3"/>
  <c r="Q449" i="3"/>
  <c r="R449" i="3"/>
  <c r="Q450" i="3"/>
  <c r="R450" i="3"/>
  <c r="Q451" i="3"/>
  <c r="R451" i="3"/>
  <c r="Q452" i="3"/>
  <c r="R452" i="3"/>
  <c r="Q453" i="3"/>
  <c r="R453" i="3"/>
  <c r="Q454" i="3"/>
  <c r="R454" i="3"/>
  <c r="Q455" i="3"/>
  <c r="R455" i="3"/>
  <c r="Q456" i="3"/>
  <c r="R456" i="3"/>
  <c r="Q457" i="3"/>
  <c r="R457" i="3"/>
  <c r="Q458" i="3"/>
  <c r="R458" i="3"/>
  <c r="Q459" i="3"/>
  <c r="R459" i="3"/>
  <c r="Q460" i="3"/>
  <c r="R460" i="3"/>
  <c r="Q461" i="3"/>
  <c r="R461" i="3"/>
  <c r="Q462" i="3"/>
  <c r="R462" i="3"/>
  <c r="Q463" i="3"/>
  <c r="R463" i="3"/>
  <c r="Q464" i="3"/>
  <c r="R464" i="3"/>
  <c r="Q465" i="3"/>
  <c r="R465" i="3"/>
  <c r="Q466" i="3"/>
  <c r="R466" i="3"/>
  <c r="Q467" i="3"/>
  <c r="R467" i="3"/>
  <c r="Q468" i="3"/>
  <c r="R468" i="3"/>
  <c r="Q469" i="3"/>
  <c r="R469" i="3"/>
  <c r="Q470" i="3"/>
  <c r="R470" i="3"/>
  <c r="Q471" i="3"/>
  <c r="R471" i="3"/>
  <c r="Q472" i="3"/>
  <c r="R472" i="3"/>
  <c r="Q473" i="3"/>
  <c r="R473" i="3"/>
  <c r="Q474" i="3"/>
  <c r="R474" i="3"/>
  <c r="Q475" i="3"/>
  <c r="R475" i="3"/>
  <c r="Q476" i="3"/>
  <c r="R476" i="3"/>
  <c r="Q477" i="3"/>
  <c r="R477" i="3"/>
  <c r="Q478" i="3"/>
  <c r="R478" i="3"/>
  <c r="Q479" i="3"/>
  <c r="R479" i="3"/>
  <c r="Q480" i="3"/>
  <c r="R480" i="3"/>
  <c r="Q481" i="3"/>
  <c r="R481" i="3"/>
  <c r="Q482" i="3"/>
  <c r="R482" i="3"/>
  <c r="Q483" i="3"/>
  <c r="R483" i="3"/>
  <c r="Q484" i="3"/>
  <c r="R484" i="3"/>
  <c r="Q485" i="3"/>
  <c r="R485" i="3"/>
  <c r="Q486" i="3"/>
  <c r="R486" i="3"/>
  <c r="Q487" i="3"/>
  <c r="R487" i="3"/>
  <c r="Q488" i="3"/>
  <c r="R488" i="3"/>
  <c r="Q489" i="3"/>
  <c r="R489" i="3"/>
  <c r="Q490" i="3"/>
  <c r="R490" i="3"/>
  <c r="Q491" i="3"/>
  <c r="R491" i="3"/>
  <c r="Q492" i="3"/>
  <c r="R492" i="3"/>
  <c r="Q493" i="3"/>
  <c r="R493" i="3"/>
  <c r="Q494" i="3"/>
  <c r="R494" i="3"/>
  <c r="Q495" i="3"/>
  <c r="R495" i="3"/>
  <c r="Q496" i="3"/>
  <c r="R496" i="3"/>
  <c r="Q497" i="3"/>
  <c r="R497" i="3"/>
  <c r="Q498" i="3"/>
  <c r="R498" i="3"/>
  <c r="Q499" i="3"/>
  <c r="R499" i="3"/>
  <c r="Q500" i="3"/>
  <c r="R500" i="3"/>
  <c r="Q501" i="3"/>
  <c r="R501" i="3"/>
  <c r="Q502" i="3"/>
  <c r="R502" i="3"/>
  <c r="Q503" i="3"/>
  <c r="R503" i="3"/>
  <c r="Q504" i="3"/>
  <c r="R504" i="3"/>
  <c r="Q505" i="3"/>
  <c r="R505" i="3"/>
  <c r="Q506" i="3"/>
  <c r="R506" i="3"/>
  <c r="Q507" i="3"/>
  <c r="R507" i="3"/>
  <c r="Q508" i="3"/>
  <c r="R508" i="3"/>
  <c r="Q509" i="3"/>
  <c r="R509" i="3"/>
  <c r="Q510" i="3"/>
  <c r="R510" i="3"/>
  <c r="Q511" i="3"/>
  <c r="R511" i="3"/>
  <c r="Q512" i="3"/>
  <c r="R512" i="3"/>
  <c r="Q513" i="3"/>
  <c r="R513" i="3"/>
  <c r="Q514" i="3"/>
  <c r="R514" i="3"/>
  <c r="Q515" i="3"/>
  <c r="R515" i="3"/>
  <c r="Q516" i="3"/>
  <c r="R516" i="3"/>
  <c r="Q517" i="3"/>
  <c r="R517" i="3"/>
  <c r="Q518" i="3"/>
  <c r="R518" i="3"/>
  <c r="Q519" i="3"/>
  <c r="R519" i="3"/>
  <c r="Q520" i="3"/>
  <c r="R520" i="3"/>
  <c r="Q521" i="3"/>
  <c r="R521" i="3"/>
  <c r="Q522" i="3"/>
  <c r="R522" i="3"/>
  <c r="Q523" i="3"/>
  <c r="R523" i="3"/>
  <c r="Q524" i="3"/>
  <c r="R524" i="3"/>
  <c r="Q525" i="3"/>
  <c r="R525" i="3"/>
  <c r="Q526" i="3"/>
  <c r="R526" i="3"/>
  <c r="Q527" i="3"/>
  <c r="R527" i="3"/>
  <c r="Q528" i="3"/>
  <c r="R528" i="3"/>
  <c r="Q529" i="3"/>
  <c r="R529" i="3"/>
  <c r="Q530" i="3"/>
  <c r="R530" i="3"/>
  <c r="Q531" i="3"/>
  <c r="R531" i="3"/>
  <c r="Q532" i="3"/>
  <c r="R532" i="3"/>
  <c r="Q533" i="3"/>
  <c r="R533" i="3"/>
  <c r="Q534" i="3"/>
  <c r="R534" i="3"/>
  <c r="Q535" i="3"/>
  <c r="R535" i="3"/>
  <c r="Q536" i="3"/>
  <c r="R536" i="3"/>
  <c r="Q537" i="3"/>
  <c r="R537" i="3"/>
  <c r="Q538" i="3"/>
  <c r="R538" i="3"/>
  <c r="Q539" i="3"/>
  <c r="R539" i="3"/>
  <c r="Q540" i="3"/>
  <c r="R540" i="3"/>
  <c r="Q541" i="3"/>
  <c r="R541" i="3"/>
  <c r="Q542" i="3"/>
  <c r="R542" i="3"/>
  <c r="Q543" i="3"/>
  <c r="R543" i="3"/>
  <c r="Q544" i="3"/>
  <c r="R544" i="3"/>
  <c r="Q545" i="3"/>
  <c r="R545" i="3"/>
  <c r="Q546" i="3"/>
  <c r="R546" i="3"/>
  <c r="Q547" i="3"/>
  <c r="R547" i="3"/>
  <c r="Q548" i="3"/>
  <c r="R548" i="3"/>
  <c r="Q549" i="3"/>
  <c r="R549" i="3"/>
  <c r="Q550" i="3"/>
  <c r="R550" i="3"/>
  <c r="Q551" i="3"/>
  <c r="R551" i="3"/>
  <c r="Q552" i="3"/>
  <c r="R552" i="3"/>
  <c r="Q553" i="3"/>
  <c r="R553" i="3"/>
  <c r="Q554" i="3"/>
  <c r="R554" i="3"/>
  <c r="Q555" i="3"/>
  <c r="R555" i="3"/>
  <c r="Q556" i="3"/>
  <c r="R556" i="3"/>
  <c r="Q557" i="3"/>
  <c r="R557" i="3"/>
  <c r="Q558" i="3"/>
  <c r="R558" i="3"/>
  <c r="Q559" i="3"/>
  <c r="R559" i="3"/>
  <c r="Q560" i="3"/>
  <c r="R560" i="3"/>
  <c r="Q561" i="3"/>
  <c r="R561" i="3"/>
  <c r="Q562" i="3"/>
  <c r="R562" i="3"/>
  <c r="Q563" i="3"/>
  <c r="R563" i="3"/>
  <c r="Q564" i="3"/>
  <c r="R564" i="3"/>
  <c r="Q565" i="3"/>
  <c r="R565" i="3"/>
  <c r="Q566" i="3"/>
  <c r="R566" i="3"/>
  <c r="Q567" i="3"/>
  <c r="R567" i="3"/>
  <c r="Q568" i="3"/>
  <c r="R568" i="3"/>
  <c r="Q569" i="3"/>
  <c r="R569" i="3"/>
  <c r="Q570" i="3"/>
  <c r="R570" i="3"/>
  <c r="Q571" i="3"/>
  <c r="R571" i="3"/>
  <c r="Q572" i="3"/>
  <c r="R572" i="3"/>
  <c r="Q573" i="3"/>
  <c r="R573" i="3"/>
  <c r="Q574" i="3"/>
  <c r="R574" i="3"/>
  <c r="Q575" i="3"/>
  <c r="R575" i="3"/>
  <c r="Q576" i="3"/>
  <c r="R576" i="3"/>
  <c r="Q577" i="3"/>
  <c r="R577" i="3"/>
  <c r="Q578" i="3"/>
  <c r="R578" i="3"/>
  <c r="Q579" i="3"/>
  <c r="R579" i="3"/>
  <c r="Q580" i="3"/>
  <c r="R580" i="3"/>
  <c r="Q581" i="3"/>
  <c r="R581" i="3"/>
  <c r="Q582" i="3"/>
  <c r="R582" i="3"/>
  <c r="Q583" i="3"/>
  <c r="R583" i="3"/>
  <c r="Q584" i="3"/>
  <c r="R584" i="3"/>
  <c r="Q585" i="3"/>
  <c r="R585" i="3"/>
  <c r="Q586" i="3"/>
  <c r="R586" i="3"/>
  <c r="Q587" i="3"/>
  <c r="R587" i="3"/>
  <c r="Q588" i="3"/>
  <c r="R588" i="3"/>
  <c r="Q589" i="3"/>
  <c r="R589" i="3"/>
  <c r="Q590" i="3"/>
  <c r="R590" i="3"/>
  <c r="Q591" i="3"/>
  <c r="R591" i="3"/>
  <c r="Q592" i="3"/>
  <c r="R592" i="3"/>
  <c r="Q593" i="3"/>
  <c r="R593" i="3"/>
  <c r="Q594" i="3"/>
  <c r="R594" i="3"/>
  <c r="Q595" i="3"/>
  <c r="R595" i="3"/>
  <c r="Q596" i="3"/>
  <c r="R596" i="3"/>
  <c r="Q597" i="3"/>
  <c r="R597" i="3"/>
  <c r="Q598" i="3"/>
  <c r="R598" i="3"/>
  <c r="Q599" i="3"/>
  <c r="R599" i="3"/>
  <c r="Q600" i="3"/>
  <c r="R600" i="3"/>
  <c r="Q601" i="3"/>
  <c r="R601" i="3"/>
  <c r="Q602" i="3"/>
  <c r="R602" i="3"/>
  <c r="Q603" i="3"/>
  <c r="R603" i="3"/>
  <c r="Q604" i="3"/>
  <c r="R604" i="3"/>
  <c r="Q605" i="3"/>
  <c r="R605" i="3"/>
  <c r="Q606" i="3"/>
  <c r="R606" i="3"/>
  <c r="Q607" i="3"/>
  <c r="R607" i="3"/>
  <c r="Q608" i="3"/>
  <c r="R608" i="3"/>
  <c r="Q609" i="3"/>
  <c r="R609" i="3"/>
  <c r="Q610" i="3"/>
  <c r="R610" i="3"/>
  <c r="Q611" i="3"/>
  <c r="R611" i="3"/>
  <c r="Q612" i="3"/>
  <c r="R612" i="3"/>
  <c r="Q613" i="3"/>
  <c r="R613" i="3"/>
  <c r="Q614" i="3"/>
  <c r="R614" i="3"/>
  <c r="Q615" i="3"/>
  <c r="R615" i="3"/>
  <c r="Q616" i="3"/>
  <c r="R616" i="3"/>
  <c r="Q817" i="3"/>
  <c r="R817" i="3"/>
  <c r="Q818" i="3"/>
  <c r="R818" i="3"/>
  <c r="Q819" i="3"/>
  <c r="R819" i="3"/>
  <c r="Q820" i="3"/>
  <c r="R820" i="3"/>
  <c r="Q821" i="3"/>
  <c r="R821" i="3"/>
  <c r="Q822" i="3"/>
  <c r="R822" i="3"/>
  <c r="Q823" i="3"/>
  <c r="R823" i="3"/>
  <c r="Q824" i="3"/>
  <c r="R824" i="3"/>
  <c r="Q825" i="3"/>
  <c r="R825" i="3"/>
  <c r="Q826" i="3"/>
  <c r="R826" i="3"/>
  <c r="Q827" i="3"/>
  <c r="R827" i="3"/>
  <c r="Q828" i="3"/>
  <c r="R828" i="3"/>
  <c r="Q829" i="3"/>
  <c r="R829" i="3"/>
  <c r="Q830" i="3"/>
  <c r="R830" i="3"/>
  <c r="Q831" i="3"/>
  <c r="R831" i="3"/>
  <c r="Q832" i="3"/>
  <c r="R832" i="3"/>
  <c r="Q833" i="3"/>
  <c r="R833" i="3"/>
  <c r="Q834" i="3"/>
  <c r="R834" i="3"/>
  <c r="Q835" i="3"/>
  <c r="R835" i="3"/>
  <c r="Q836" i="3"/>
  <c r="R836" i="3"/>
  <c r="Q837" i="3"/>
  <c r="R837" i="3"/>
  <c r="Q838" i="3"/>
  <c r="R838" i="3"/>
  <c r="Q839" i="3"/>
  <c r="R839" i="3"/>
  <c r="Q840" i="3"/>
  <c r="R840" i="3"/>
  <c r="Q841" i="3"/>
  <c r="R841" i="3"/>
  <c r="Q842" i="3"/>
  <c r="R842" i="3"/>
  <c r="Q843" i="3"/>
  <c r="R843" i="3"/>
  <c r="Q844" i="3"/>
  <c r="R844" i="3"/>
  <c r="Q845" i="3"/>
  <c r="R845" i="3"/>
  <c r="Q846" i="3"/>
  <c r="R846" i="3"/>
  <c r="Q847" i="3"/>
  <c r="R847" i="3"/>
  <c r="Q848" i="3"/>
  <c r="R848" i="3"/>
  <c r="Q849" i="3"/>
  <c r="R849" i="3"/>
  <c r="Q850" i="3"/>
  <c r="R850" i="3"/>
  <c r="Q851" i="3"/>
  <c r="R851" i="3"/>
  <c r="Q852" i="3"/>
  <c r="R852" i="3"/>
  <c r="Q853" i="3"/>
  <c r="R853" i="3"/>
  <c r="Q854" i="3"/>
  <c r="R854" i="3"/>
  <c r="Q855" i="3"/>
  <c r="R855" i="3"/>
  <c r="Q856" i="3"/>
  <c r="R856" i="3"/>
  <c r="Q863" i="3"/>
  <c r="R863" i="3"/>
  <c r="Q864" i="3"/>
  <c r="R864" i="3"/>
  <c r="Q865" i="3"/>
  <c r="R865" i="3"/>
  <c r="Q866" i="3"/>
  <c r="R866" i="3"/>
  <c r="Q867" i="3"/>
  <c r="R867" i="3"/>
  <c r="Q868" i="3"/>
  <c r="R868" i="3"/>
  <c r="Q869" i="3"/>
  <c r="R869" i="3"/>
  <c r="Q870" i="3"/>
  <c r="R870" i="3"/>
  <c r="Q871" i="3"/>
  <c r="R871" i="3"/>
  <c r="Q872" i="3"/>
  <c r="R872" i="3"/>
  <c r="Q873" i="3"/>
  <c r="R873" i="3"/>
  <c r="Q874" i="3"/>
  <c r="R874" i="3"/>
  <c r="Q875" i="3"/>
  <c r="R875" i="3"/>
  <c r="Q876" i="3"/>
  <c r="R876" i="3"/>
  <c r="Q877" i="3"/>
  <c r="R877" i="3"/>
  <c r="Q878" i="3"/>
  <c r="R878" i="3"/>
  <c r="Q879" i="3"/>
  <c r="R879" i="3"/>
  <c r="Q880" i="3"/>
  <c r="R880" i="3"/>
  <c r="Q881" i="3"/>
  <c r="R881" i="3"/>
  <c r="Q882" i="3"/>
  <c r="R882" i="3"/>
  <c r="Q883" i="3"/>
  <c r="R883" i="3"/>
  <c r="Q884" i="3"/>
  <c r="R884" i="3"/>
  <c r="Q885" i="3"/>
  <c r="R885" i="3"/>
  <c r="Q886" i="3"/>
  <c r="R886" i="3"/>
  <c r="Q887" i="3"/>
  <c r="R887" i="3"/>
  <c r="Q888" i="3"/>
  <c r="R888" i="3"/>
  <c r="Q889" i="3"/>
  <c r="R889" i="3"/>
  <c r="Q891" i="3"/>
  <c r="R891" i="3"/>
  <c r="Q892" i="3"/>
  <c r="R892" i="3"/>
  <c r="Q893" i="3"/>
  <c r="R893" i="3"/>
  <c r="Q894" i="3"/>
  <c r="R894" i="3"/>
  <c r="Q895" i="3"/>
  <c r="R895" i="3"/>
  <c r="Q896" i="3"/>
  <c r="R896" i="3"/>
  <c r="Q897" i="3"/>
  <c r="R897" i="3"/>
  <c r="Q898" i="3"/>
  <c r="R898" i="3"/>
  <c r="Q899" i="3"/>
  <c r="R899" i="3"/>
  <c r="Q900" i="3"/>
  <c r="R900" i="3"/>
  <c r="Q901" i="3"/>
  <c r="R901" i="3"/>
  <c r="Q902" i="3"/>
  <c r="R902" i="3"/>
  <c r="Q903" i="3"/>
  <c r="R903" i="3"/>
  <c r="Q904" i="3"/>
  <c r="R904" i="3"/>
  <c r="Q905" i="3"/>
  <c r="R905" i="3"/>
  <c r="Q907" i="3"/>
  <c r="R907" i="3"/>
  <c r="Q909" i="3"/>
  <c r="R909" i="3"/>
  <c r="Q910" i="3"/>
  <c r="R910" i="3"/>
  <c r="Q911" i="3"/>
  <c r="R911" i="3"/>
  <c r="Q912" i="3"/>
  <c r="R912" i="3"/>
  <c r="Q913" i="3"/>
  <c r="R913" i="3"/>
  <c r="Q914" i="3"/>
  <c r="R914" i="3"/>
  <c r="Q915" i="3"/>
  <c r="R915" i="3"/>
  <c r="Q916" i="3"/>
  <c r="R916" i="3"/>
  <c r="Q917" i="3"/>
  <c r="R917" i="3"/>
  <c r="Q918" i="3"/>
  <c r="R918" i="3"/>
  <c r="Q919" i="3"/>
  <c r="R919" i="3"/>
  <c r="Q920" i="3"/>
  <c r="R920" i="3"/>
  <c r="Q921" i="3"/>
  <c r="R921" i="3"/>
  <c r="Q923" i="3"/>
  <c r="R923" i="3"/>
  <c r="Q925" i="3"/>
  <c r="R925" i="3"/>
  <c r="Q926" i="3"/>
  <c r="R926" i="3"/>
  <c r="Q927" i="3"/>
  <c r="R927" i="3"/>
  <c r="Q928" i="3"/>
  <c r="R928" i="3"/>
  <c r="Q929" i="3"/>
  <c r="R929" i="3"/>
  <c r="Q930" i="3"/>
  <c r="R930" i="3"/>
  <c r="Q931" i="3"/>
  <c r="R931" i="3"/>
  <c r="Q932" i="3"/>
  <c r="R932" i="3"/>
  <c r="Q933" i="3"/>
  <c r="R933" i="3"/>
  <c r="Q934" i="3"/>
  <c r="R934" i="3"/>
  <c r="Q935" i="3"/>
  <c r="R935" i="3"/>
  <c r="Q936" i="3"/>
  <c r="R936" i="3"/>
  <c r="Q937" i="3"/>
  <c r="R937" i="3"/>
  <c r="Q938" i="3"/>
  <c r="R938" i="3"/>
  <c r="Q939" i="3"/>
  <c r="R939" i="3"/>
  <c r="Q940" i="3"/>
  <c r="R940" i="3"/>
  <c r="Q941" i="3"/>
  <c r="R941" i="3"/>
  <c r="Q942" i="3"/>
  <c r="R942" i="3"/>
  <c r="Q943" i="3"/>
  <c r="R943" i="3"/>
  <c r="Q944" i="3"/>
  <c r="R944" i="3"/>
  <c r="Q945" i="3"/>
  <c r="R945" i="3"/>
  <c r="Q946" i="3"/>
  <c r="R946" i="3"/>
  <c r="Q947" i="3"/>
  <c r="R947" i="3"/>
  <c r="Q948" i="3"/>
  <c r="R948" i="3"/>
  <c r="Q949" i="3"/>
  <c r="R949" i="3"/>
  <c r="Q950" i="3"/>
  <c r="R950" i="3"/>
  <c r="Q951" i="3"/>
  <c r="R951" i="3"/>
  <c r="Q952" i="3"/>
  <c r="R952" i="3"/>
  <c r="Q953" i="3"/>
  <c r="R953" i="3"/>
  <c r="Q954" i="3"/>
  <c r="R954" i="3"/>
  <c r="Q955" i="3"/>
  <c r="R955" i="3"/>
  <c r="Q957" i="3"/>
  <c r="R957" i="3"/>
  <c r="Q958" i="3"/>
  <c r="R958" i="3"/>
  <c r="Q959" i="3"/>
  <c r="R959" i="3"/>
  <c r="Q960" i="3"/>
  <c r="R960" i="3"/>
  <c r="Q961" i="3"/>
  <c r="R961" i="3"/>
  <c r="Q962" i="3"/>
  <c r="R962" i="3"/>
  <c r="Q963" i="3"/>
  <c r="R963" i="3"/>
  <c r="Q964" i="3"/>
  <c r="R964" i="3"/>
  <c r="Q965" i="3"/>
  <c r="R965" i="3"/>
  <c r="Q966" i="3"/>
  <c r="R966" i="3"/>
  <c r="Q967" i="3"/>
  <c r="R967" i="3"/>
  <c r="Q968" i="3"/>
  <c r="R968" i="3"/>
  <c r="Q969" i="3"/>
  <c r="R969" i="3"/>
  <c r="Q971" i="3"/>
  <c r="R971" i="3"/>
  <c r="Q973" i="3"/>
  <c r="R973" i="3"/>
  <c r="Q974" i="3"/>
  <c r="R974" i="3"/>
  <c r="Q975" i="3"/>
  <c r="R975" i="3"/>
  <c r="Q976" i="3"/>
  <c r="R976" i="3"/>
  <c r="Q977" i="3"/>
  <c r="R977" i="3"/>
  <c r="Q979" i="3"/>
  <c r="R979" i="3"/>
  <c r="Q981" i="3"/>
  <c r="R981" i="3"/>
  <c r="Q982" i="3"/>
  <c r="R982" i="3"/>
  <c r="Q983" i="3"/>
  <c r="R983" i="3"/>
  <c r="Q984" i="3"/>
  <c r="R984" i="3"/>
  <c r="Q985" i="3"/>
  <c r="R985" i="3"/>
  <c r="Q987" i="3"/>
  <c r="R987" i="3"/>
  <c r="Q989" i="3"/>
  <c r="R989" i="3"/>
  <c r="Q992" i="3"/>
  <c r="R992" i="3"/>
  <c r="Q993" i="3"/>
  <c r="R993" i="3"/>
  <c r="Q995" i="3"/>
  <c r="R995" i="3"/>
  <c r="Q996" i="3"/>
  <c r="R996" i="3"/>
  <c r="Q997" i="3"/>
  <c r="R997" i="3"/>
  <c r="Q998" i="3"/>
  <c r="R998" i="3"/>
  <c r="Q999" i="3"/>
  <c r="R999" i="3"/>
  <c r="Q1000" i="3"/>
  <c r="R1000" i="3"/>
  <c r="Q1001" i="3"/>
  <c r="R1001" i="3"/>
  <c r="Q1002" i="3"/>
  <c r="R1002" i="3"/>
  <c r="Q1003" i="3"/>
  <c r="R1003" i="3"/>
  <c r="Q1005" i="3"/>
  <c r="R1005" i="3"/>
  <c r="Q1006" i="3"/>
  <c r="R1006" i="3"/>
  <c r="Q1007" i="3"/>
  <c r="R1007" i="3"/>
  <c r="Q1008" i="3"/>
  <c r="R1008" i="3"/>
  <c r="Q1009" i="3"/>
  <c r="R1009" i="3"/>
  <c r="Q1011" i="3"/>
  <c r="R1011" i="3"/>
  <c r="Q1013" i="3"/>
  <c r="R1013" i="3"/>
  <c r="Q1014" i="3"/>
  <c r="R1014" i="3"/>
  <c r="Q1015" i="3"/>
  <c r="R1015" i="3"/>
  <c r="Q1016" i="3"/>
  <c r="R1016" i="3"/>
  <c r="Q1017" i="3"/>
  <c r="R1017" i="3"/>
  <c r="Q1019" i="3"/>
  <c r="R1019" i="3"/>
  <c r="Q1021" i="3"/>
  <c r="R1021" i="3"/>
  <c r="Q1022" i="3"/>
  <c r="R1022" i="3"/>
  <c r="Q1023" i="3"/>
  <c r="R1023" i="3"/>
  <c r="Q1024" i="3"/>
  <c r="R1024" i="3"/>
  <c r="Q1025" i="3"/>
  <c r="R1025" i="3"/>
  <c r="Q1026" i="3"/>
  <c r="R1026" i="3"/>
  <c r="Q1027" i="3"/>
  <c r="R1027" i="3"/>
  <c r="Q1028" i="3"/>
  <c r="R1028" i="3"/>
  <c r="Q1029" i="3"/>
  <c r="R1029" i="3"/>
  <c r="Q1030" i="3"/>
  <c r="R1030" i="3"/>
  <c r="Q1031" i="3"/>
  <c r="R1031" i="3"/>
  <c r="Q1032" i="3"/>
  <c r="R1032" i="3"/>
  <c r="Q1033" i="3"/>
  <c r="R1033" i="3"/>
  <c r="Q1034" i="3"/>
  <c r="R1034" i="3"/>
  <c r="Q1035" i="3"/>
  <c r="R1035" i="3"/>
  <c r="Q1036" i="3"/>
  <c r="R1036" i="3"/>
  <c r="Q1037" i="3"/>
  <c r="R1037" i="3"/>
  <c r="Q1038" i="3"/>
  <c r="R1038" i="3"/>
  <c r="Q1039" i="3"/>
  <c r="R1039" i="3"/>
  <c r="Q1040" i="3"/>
  <c r="R1040" i="3"/>
  <c r="Q1041" i="3"/>
  <c r="R1041" i="3"/>
  <c r="Q1042" i="3"/>
  <c r="R1042" i="3"/>
  <c r="Q1043" i="3"/>
  <c r="R1043" i="3"/>
  <c r="Q1044" i="3"/>
  <c r="R1044" i="3"/>
  <c r="Q1045" i="3"/>
  <c r="R1045" i="3"/>
  <c r="Q1046" i="3"/>
  <c r="R1046" i="3"/>
  <c r="Q1047" i="3"/>
  <c r="R1047" i="3"/>
  <c r="Q1048" i="3"/>
  <c r="R1048" i="3"/>
  <c r="Q1049" i="3"/>
  <c r="R1049" i="3"/>
  <c r="Q1051" i="3"/>
  <c r="R1051" i="3"/>
  <c r="Q1052" i="3"/>
  <c r="R1052" i="3"/>
  <c r="Q1053" i="3"/>
  <c r="R1053" i="3"/>
  <c r="Q1054" i="3"/>
  <c r="R1054" i="3"/>
  <c r="Q1055" i="3"/>
  <c r="R1055" i="3"/>
  <c r="Q1056" i="3"/>
  <c r="R1056" i="3"/>
  <c r="Q1057" i="3"/>
  <c r="R1057" i="3"/>
  <c r="Q1058" i="3"/>
  <c r="R1058" i="3"/>
  <c r="Q1059" i="3"/>
  <c r="R1059" i="3"/>
  <c r="Q1061" i="3"/>
  <c r="R1061" i="3"/>
  <c r="Q1062" i="3"/>
  <c r="R1062" i="3"/>
  <c r="Q1063" i="3"/>
  <c r="R1063" i="3"/>
  <c r="Q1064" i="3"/>
  <c r="R1064" i="3"/>
  <c r="Q1065" i="3"/>
  <c r="R1065" i="3"/>
  <c r="Q1067" i="3"/>
  <c r="R1067" i="3"/>
  <c r="Q1069" i="3"/>
  <c r="R1069" i="3"/>
  <c r="Q1070" i="3"/>
  <c r="R1070" i="3"/>
  <c r="Q1071" i="3"/>
  <c r="R1071" i="3"/>
  <c r="Q1072" i="3"/>
  <c r="R1072" i="3"/>
  <c r="Q1073" i="3"/>
  <c r="R1073" i="3"/>
  <c r="Q1075" i="3"/>
  <c r="R1075" i="3"/>
  <c r="Q1077" i="3"/>
  <c r="R1077" i="3"/>
  <c r="Q1078" i="3"/>
  <c r="R1078" i="3"/>
  <c r="Q1079" i="3"/>
  <c r="R1079" i="3"/>
  <c r="Q1080" i="3"/>
  <c r="R1080" i="3"/>
  <c r="Q1081" i="3"/>
  <c r="R1081" i="3"/>
  <c r="Q1082" i="3"/>
  <c r="R1082" i="3"/>
  <c r="Q1083" i="3"/>
  <c r="R1083" i="3"/>
  <c r="Q1084" i="3"/>
  <c r="R1084" i="3"/>
  <c r="Q1085" i="3"/>
  <c r="R1085" i="3"/>
  <c r="Q1086" i="3"/>
  <c r="R1086" i="3"/>
  <c r="Q1087" i="3"/>
  <c r="R1087" i="3"/>
  <c r="Q1088" i="3"/>
  <c r="R1088" i="3"/>
  <c r="Q1089" i="3"/>
  <c r="R1089" i="3"/>
  <c r="Q1090" i="3"/>
  <c r="R1090" i="3"/>
  <c r="Q1091" i="3"/>
  <c r="R1091" i="3"/>
  <c r="Q1092" i="3"/>
  <c r="R1092" i="3"/>
  <c r="Q1093" i="3"/>
  <c r="R1093" i="3"/>
  <c r="Q1094" i="3"/>
  <c r="R1094" i="3"/>
  <c r="Q1095" i="3"/>
  <c r="R1095" i="3"/>
  <c r="Q1096" i="3"/>
  <c r="R1096" i="3"/>
  <c r="Q1097" i="3"/>
  <c r="R1097" i="3"/>
  <c r="Q1098" i="3"/>
  <c r="R1098" i="3"/>
  <c r="Q1099" i="3"/>
  <c r="R1099" i="3"/>
  <c r="Q1100" i="3"/>
  <c r="R1100" i="3"/>
  <c r="Q1101" i="3"/>
  <c r="R1101" i="3"/>
  <c r="Q1102" i="3"/>
  <c r="R1102" i="3"/>
  <c r="Q1103" i="3"/>
  <c r="R1103" i="3"/>
  <c r="Q1104" i="3"/>
  <c r="R1104" i="3"/>
  <c r="Q1105" i="3"/>
  <c r="R1105" i="3"/>
  <c r="Q1106" i="3"/>
  <c r="R1106" i="3"/>
  <c r="Q1107" i="3"/>
  <c r="R1107" i="3"/>
  <c r="Q1108" i="3"/>
  <c r="R1108" i="3"/>
  <c r="Q1109" i="3"/>
  <c r="R1109" i="3"/>
  <c r="Q1110" i="3"/>
  <c r="R1110" i="3"/>
  <c r="Q1111" i="3"/>
  <c r="R1111" i="3"/>
  <c r="Q1112" i="3"/>
  <c r="R1112" i="3"/>
  <c r="Q1113" i="3"/>
  <c r="R1113" i="3"/>
  <c r="Q1114" i="3"/>
  <c r="R1114" i="3"/>
  <c r="Q1115" i="3"/>
  <c r="R1115" i="3"/>
  <c r="Q1116" i="3"/>
  <c r="R1116" i="3"/>
  <c r="Q1117" i="3"/>
  <c r="R1117" i="3"/>
  <c r="Q1118" i="3"/>
  <c r="R1118" i="3"/>
  <c r="Q1119" i="3"/>
  <c r="R1119" i="3"/>
  <c r="Q1120" i="3"/>
  <c r="R1120" i="3"/>
  <c r="Q1121" i="3"/>
  <c r="R1121" i="3"/>
  <c r="Q1122" i="3"/>
  <c r="R1122" i="3"/>
  <c r="Q1123" i="3"/>
  <c r="R1123" i="3"/>
  <c r="Q1124" i="3"/>
  <c r="R1124" i="3"/>
  <c r="Q1125" i="3"/>
  <c r="R1125" i="3"/>
  <c r="Q1126" i="3"/>
  <c r="R1126" i="3"/>
  <c r="Q1127" i="3"/>
  <c r="R1127" i="3"/>
  <c r="Q1128" i="3"/>
  <c r="R1128" i="3"/>
  <c r="Q1129" i="3"/>
  <c r="R1129" i="3"/>
  <c r="Q1130" i="3"/>
  <c r="R1130" i="3"/>
  <c r="Q1131" i="3"/>
  <c r="R1131" i="3"/>
  <c r="Q1132" i="3"/>
  <c r="R1132" i="3"/>
  <c r="Q1133" i="3"/>
  <c r="R1133" i="3"/>
  <c r="Q1134" i="3"/>
  <c r="R1134" i="3"/>
  <c r="Q1135" i="3"/>
  <c r="R1135" i="3"/>
  <c r="Q1136" i="3"/>
  <c r="R1136" i="3"/>
  <c r="Q1137" i="3"/>
  <c r="R1137" i="3"/>
  <c r="Q1138" i="3"/>
  <c r="R1138" i="3"/>
  <c r="Q1139" i="3"/>
  <c r="R1139" i="3"/>
  <c r="Q1140" i="3"/>
  <c r="R1140" i="3"/>
  <c r="Q1141" i="3"/>
  <c r="R1141" i="3"/>
  <c r="Q1142" i="3"/>
  <c r="R1142" i="3"/>
  <c r="Q1143" i="3"/>
  <c r="R1143" i="3"/>
  <c r="Q1144" i="3"/>
  <c r="R1144" i="3"/>
  <c r="Q1145" i="3"/>
  <c r="R1145" i="3"/>
  <c r="Q1146" i="3"/>
  <c r="R1146" i="3"/>
  <c r="Q1147" i="3"/>
  <c r="R1147" i="3"/>
  <c r="Q1148" i="3"/>
  <c r="R1148" i="3"/>
  <c r="Q1149" i="3"/>
  <c r="R1149" i="3"/>
  <c r="Q1150" i="3"/>
  <c r="R1150" i="3"/>
  <c r="Q1151" i="3"/>
  <c r="R1151" i="3"/>
  <c r="Q1152" i="3"/>
  <c r="R1152" i="3"/>
  <c r="Q1153" i="3"/>
  <c r="R1153" i="3"/>
  <c r="Q1154" i="3"/>
  <c r="R1154" i="3"/>
  <c r="Q1155" i="3"/>
  <c r="R1155" i="3"/>
  <c r="Q1156" i="3"/>
  <c r="R1156" i="3"/>
  <c r="Q1157" i="3"/>
  <c r="R1157" i="3"/>
  <c r="Q1158" i="3"/>
  <c r="R1158" i="3"/>
  <c r="Q1159" i="3"/>
  <c r="R1159" i="3"/>
  <c r="Q1160" i="3"/>
  <c r="R1160" i="3"/>
  <c r="Q1161" i="3"/>
  <c r="R1161" i="3"/>
  <c r="Q1162" i="3"/>
  <c r="R1162" i="3"/>
  <c r="Q1163" i="3"/>
  <c r="R1163" i="3"/>
  <c r="Q1164" i="3"/>
  <c r="R1164" i="3"/>
  <c r="Q1165" i="3"/>
  <c r="R1165" i="3"/>
  <c r="Q1166" i="3"/>
  <c r="R1166" i="3"/>
  <c r="Q1167" i="3"/>
  <c r="R1167" i="3"/>
  <c r="Q1168" i="3"/>
  <c r="R1168" i="3"/>
  <c r="Q1169" i="3"/>
  <c r="R1169" i="3"/>
  <c r="Q1170" i="3"/>
  <c r="R1170" i="3"/>
  <c r="Q1171" i="3"/>
  <c r="R1171" i="3"/>
  <c r="Q1172" i="3"/>
  <c r="R1172" i="3"/>
  <c r="Q1173" i="3"/>
  <c r="R1173" i="3"/>
  <c r="Q1175" i="3"/>
  <c r="R1175" i="3"/>
  <c r="Q1177" i="3"/>
  <c r="R1177" i="3"/>
  <c r="Q1179" i="3"/>
  <c r="Q1180" i="3"/>
  <c r="R1180" i="3"/>
  <c r="Q1181" i="3"/>
  <c r="R1181" i="3"/>
  <c r="Q1183" i="3"/>
  <c r="R1183" i="3"/>
  <c r="Q1184" i="3"/>
  <c r="R1184" i="3"/>
  <c r="Q1185" i="3"/>
  <c r="R1185" i="3"/>
  <c r="Q1186" i="3"/>
  <c r="R1186" i="3"/>
  <c r="Q1187" i="3"/>
  <c r="R1187" i="3"/>
  <c r="Q1188" i="3"/>
  <c r="R1188" i="3"/>
  <c r="Q1189" i="3"/>
  <c r="R1189" i="3"/>
  <c r="Q1190" i="3"/>
  <c r="R1190" i="3"/>
  <c r="Q1191" i="3"/>
  <c r="R1191" i="3"/>
  <c r="Q1192" i="3"/>
  <c r="R1192" i="3"/>
  <c r="Q1194" i="3"/>
  <c r="R1194" i="3"/>
  <c r="Q1195" i="3"/>
  <c r="R1195" i="3"/>
  <c r="Q1196" i="3"/>
  <c r="R1196" i="3"/>
  <c r="Q1197" i="3"/>
  <c r="R1197" i="3"/>
  <c r="Q1198" i="3"/>
  <c r="R1198" i="3"/>
  <c r="Q1199" i="3"/>
  <c r="R1199" i="3"/>
  <c r="Q1200" i="3"/>
  <c r="R1200" i="3"/>
  <c r="Q1201" i="3"/>
  <c r="R1201" i="3"/>
  <c r="Q1202" i="3"/>
  <c r="R1202" i="3"/>
  <c r="Q1203" i="3"/>
  <c r="R1203" i="3"/>
  <c r="Q1204" i="3"/>
  <c r="R1204" i="3"/>
  <c r="Q1205" i="3"/>
  <c r="R1205" i="3"/>
  <c r="Q1206" i="3"/>
  <c r="R1206" i="3"/>
  <c r="Q1207" i="3"/>
  <c r="R1207" i="3"/>
  <c r="Q1208" i="3"/>
  <c r="R1208" i="3"/>
  <c r="Q1209" i="3"/>
  <c r="R1209" i="3"/>
  <c r="Q1210" i="3"/>
  <c r="R1210" i="3"/>
  <c r="Q1211" i="3"/>
  <c r="R1211" i="3"/>
  <c r="Q1212" i="3"/>
  <c r="R1212" i="3"/>
  <c r="Q1213" i="3"/>
  <c r="R1213" i="3"/>
  <c r="Q1215" i="3"/>
  <c r="R1215" i="3"/>
  <c r="Q1216" i="3"/>
  <c r="R1216" i="3"/>
  <c r="Q1217" i="3"/>
  <c r="R1217" i="3"/>
  <c r="Q1218" i="3"/>
  <c r="R1218" i="3"/>
  <c r="Q1219" i="3"/>
  <c r="R1219" i="3"/>
  <c r="Q1220" i="3"/>
  <c r="R1220" i="3"/>
  <c r="Q1221" i="3"/>
  <c r="R1221" i="3"/>
  <c r="Q1222" i="3"/>
  <c r="R1222" i="3"/>
  <c r="Q1223" i="3"/>
  <c r="R1223" i="3"/>
  <c r="Q1224" i="3"/>
  <c r="R1224" i="3"/>
  <c r="Q1225" i="3"/>
  <c r="R1225" i="3"/>
  <c r="Q1226" i="3"/>
  <c r="R1226" i="3"/>
  <c r="Q1227" i="3"/>
  <c r="R1227" i="3"/>
  <c r="Q1228" i="3"/>
  <c r="R1228" i="3"/>
  <c r="Q1229" i="3"/>
  <c r="R1229" i="3"/>
  <c r="Q1230" i="3"/>
  <c r="R1230" i="3"/>
  <c r="Q1231" i="3"/>
  <c r="R1231" i="3"/>
  <c r="Q1232" i="3"/>
  <c r="R1232" i="3"/>
  <c r="Q1233" i="3"/>
  <c r="R1233" i="3"/>
  <c r="Q1234" i="3"/>
  <c r="R1234" i="3"/>
  <c r="Q1235" i="3"/>
  <c r="R1235" i="3"/>
  <c r="Q1236" i="3"/>
  <c r="R1236" i="3"/>
  <c r="Q1237" i="3"/>
  <c r="R1237" i="3"/>
  <c r="Q1238" i="3"/>
  <c r="R1238" i="3"/>
  <c r="Q1239" i="3"/>
  <c r="R1239" i="3"/>
  <c r="Q1240" i="3"/>
  <c r="R1240" i="3"/>
  <c r="Q1241" i="3"/>
  <c r="R1241" i="3"/>
  <c r="Q1242" i="3"/>
  <c r="R1242" i="3"/>
  <c r="Q1243" i="3"/>
  <c r="R1243" i="3"/>
  <c r="Q1244" i="3"/>
  <c r="R1244" i="3"/>
  <c r="Q1245" i="3"/>
  <c r="R1245" i="3"/>
  <c r="Q1246" i="3"/>
  <c r="R1246" i="3"/>
  <c r="Q1247" i="3"/>
  <c r="R1247" i="3"/>
  <c r="Q1248" i="3"/>
  <c r="R1248" i="3"/>
  <c r="Q1249" i="3"/>
  <c r="R1249" i="3"/>
  <c r="Q1250" i="3"/>
  <c r="R1250" i="3"/>
  <c r="Q1251" i="3"/>
  <c r="R1251" i="3"/>
  <c r="Q1252" i="3"/>
  <c r="R1252" i="3"/>
  <c r="Q1253" i="3"/>
  <c r="R1253" i="3"/>
  <c r="Q1254" i="3"/>
  <c r="R1254" i="3"/>
  <c r="Q1255" i="3"/>
  <c r="R1255" i="3"/>
  <c r="Q1256" i="3"/>
  <c r="R1256" i="3"/>
  <c r="Q1257" i="3"/>
  <c r="R1257" i="3"/>
  <c r="Q1258" i="3"/>
  <c r="R1258" i="3"/>
  <c r="Q1259" i="3"/>
  <c r="R1259" i="3"/>
  <c r="Q1260" i="3"/>
  <c r="R1260" i="3"/>
  <c r="Q1261" i="3"/>
  <c r="R1261" i="3"/>
  <c r="Q1262" i="3"/>
  <c r="R1262" i="3"/>
  <c r="Q1263" i="3"/>
  <c r="R1263" i="3"/>
  <c r="Q1264" i="3"/>
  <c r="R1264" i="3"/>
  <c r="Q1265" i="3"/>
  <c r="R1265" i="3"/>
  <c r="Q1266" i="3"/>
  <c r="R1266" i="3"/>
  <c r="Q1267" i="3"/>
  <c r="R1267" i="3"/>
  <c r="Q1268" i="3"/>
  <c r="R1268" i="3"/>
  <c r="Q1269" i="3"/>
  <c r="R1269" i="3"/>
  <c r="Q1270" i="3"/>
  <c r="R1270" i="3"/>
  <c r="Q1271" i="3"/>
  <c r="R1271" i="3"/>
  <c r="Q1272" i="3"/>
  <c r="R1272" i="3"/>
  <c r="Q1273" i="3"/>
  <c r="R1273" i="3"/>
  <c r="Q1274" i="3"/>
  <c r="R1274" i="3"/>
  <c r="Q1275" i="3"/>
  <c r="R1275" i="3"/>
  <c r="Q1276" i="3"/>
  <c r="R1276" i="3"/>
  <c r="Q1277" i="3"/>
  <c r="R1277" i="3"/>
  <c r="Q1278" i="3"/>
  <c r="R1278" i="3"/>
  <c r="Q1279" i="3"/>
  <c r="R1279" i="3"/>
  <c r="Q1280" i="3"/>
  <c r="R1280" i="3"/>
  <c r="Q1281" i="3"/>
  <c r="R1281" i="3"/>
  <c r="Q1282" i="3"/>
  <c r="R1282" i="3"/>
  <c r="Q1283" i="3"/>
  <c r="R1283" i="3"/>
  <c r="Q1284" i="3"/>
  <c r="R1284" i="3"/>
  <c r="Q1285" i="3"/>
  <c r="R1285" i="3"/>
  <c r="Q1286" i="3"/>
  <c r="R1286" i="3"/>
  <c r="Q1287" i="3"/>
  <c r="R1287" i="3"/>
  <c r="Q1288" i="3"/>
  <c r="R1288" i="3"/>
  <c r="Q1289" i="3"/>
  <c r="R1289" i="3"/>
  <c r="Q1290" i="3"/>
  <c r="R1290" i="3"/>
  <c r="Q1291" i="3"/>
  <c r="R1291" i="3"/>
  <c r="Q1292" i="3"/>
  <c r="R1292" i="3"/>
  <c r="Q1294" i="3"/>
  <c r="R1294" i="3"/>
  <c r="Q1295" i="3"/>
  <c r="R1295" i="3"/>
  <c r="Q1296" i="3"/>
  <c r="R1296" i="3"/>
  <c r="Q1297" i="3"/>
  <c r="R1297" i="3"/>
  <c r="Q1298" i="3"/>
  <c r="R1298" i="3"/>
  <c r="Q1299" i="3"/>
  <c r="R1299" i="3"/>
  <c r="Q1301" i="3"/>
  <c r="R1301" i="3"/>
  <c r="Q1302" i="3"/>
  <c r="R1302" i="3"/>
  <c r="Q1303" i="3"/>
  <c r="R1303" i="3"/>
  <c r="Q1304" i="3"/>
  <c r="R1304" i="3"/>
  <c r="Q1305" i="3"/>
  <c r="R1305" i="3"/>
  <c r="Q1306" i="3"/>
  <c r="R1306" i="3"/>
  <c r="Q1307" i="3"/>
  <c r="R1307" i="3"/>
  <c r="Q1308" i="3"/>
  <c r="R1308" i="3"/>
  <c r="Q1309" i="3"/>
  <c r="R1309" i="3"/>
  <c r="Q1310" i="3"/>
  <c r="R1310" i="3"/>
  <c r="Q1311" i="3"/>
  <c r="R1311" i="3"/>
  <c r="Q1312" i="3"/>
  <c r="R1312" i="3"/>
  <c r="Q1313" i="3"/>
  <c r="R1313" i="3"/>
  <c r="Q1314" i="3"/>
  <c r="R1314" i="3"/>
  <c r="Q1315" i="3"/>
  <c r="R1315" i="3"/>
  <c r="Q1316" i="3"/>
  <c r="R1316" i="3"/>
  <c r="Q1317" i="3"/>
  <c r="R1317" i="3"/>
  <c r="Q1318" i="3"/>
  <c r="R1318" i="3"/>
  <c r="Q1319" i="3"/>
  <c r="R1319" i="3"/>
  <c r="Q1320" i="3"/>
  <c r="R1320" i="3"/>
  <c r="Q1321" i="3"/>
  <c r="R1321" i="3"/>
  <c r="Q1322" i="3"/>
  <c r="R1322" i="3"/>
  <c r="Q1323" i="3"/>
  <c r="R1323" i="3"/>
  <c r="Q1324" i="3"/>
  <c r="R1324" i="3"/>
  <c r="Q1325" i="3"/>
  <c r="R1325" i="3"/>
  <c r="Q1326" i="3"/>
  <c r="R1326" i="3"/>
  <c r="Q1327" i="3"/>
  <c r="R1327" i="3"/>
  <c r="Q1328" i="3"/>
  <c r="R1328" i="3"/>
  <c r="Q1329" i="3"/>
  <c r="R1329" i="3"/>
  <c r="Q1330" i="3"/>
  <c r="R1330" i="3"/>
  <c r="Q1331" i="3"/>
  <c r="R1331" i="3"/>
  <c r="Q1332" i="3"/>
  <c r="R1332" i="3"/>
  <c r="Q1333" i="3"/>
  <c r="R1333" i="3"/>
  <c r="Q1334" i="3"/>
  <c r="R1334" i="3"/>
  <c r="Q1335" i="3"/>
  <c r="R1335" i="3"/>
  <c r="Q1336" i="3"/>
  <c r="R1336" i="3"/>
  <c r="Q1337" i="3"/>
  <c r="R1337" i="3"/>
  <c r="Q1338" i="3"/>
  <c r="R1338" i="3"/>
  <c r="Q1339" i="3"/>
  <c r="R1339" i="3"/>
  <c r="Q1340" i="3"/>
  <c r="R1340" i="3"/>
  <c r="Q1341" i="3"/>
  <c r="R1341" i="3"/>
  <c r="Q1342" i="3"/>
  <c r="R1342" i="3"/>
  <c r="Q1343" i="3"/>
  <c r="R1343" i="3"/>
  <c r="Q1344" i="3"/>
  <c r="R1344" i="3"/>
  <c r="Q1345" i="3"/>
  <c r="R1345" i="3"/>
  <c r="Q1346" i="3"/>
  <c r="R1346" i="3"/>
  <c r="Q1347" i="3"/>
  <c r="R1347" i="3"/>
  <c r="Q1348" i="3"/>
  <c r="R1348" i="3"/>
  <c r="Q1349" i="3"/>
  <c r="R1349" i="3"/>
  <c r="Q1350" i="3"/>
  <c r="R1350" i="3"/>
  <c r="Q1351" i="3"/>
  <c r="R1351" i="3"/>
  <c r="Q1352" i="3"/>
  <c r="R1352" i="3"/>
  <c r="Q1353" i="3"/>
  <c r="R1353" i="3"/>
  <c r="Q1354" i="3"/>
  <c r="R1354" i="3"/>
  <c r="Q1355" i="3"/>
  <c r="R1355" i="3"/>
  <c r="Q1356" i="3"/>
  <c r="R1356" i="3"/>
  <c r="Q1357" i="3"/>
  <c r="R1357" i="3"/>
  <c r="Q1358" i="3"/>
  <c r="R1358" i="3"/>
  <c r="Q1359" i="3"/>
  <c r="R1359" i="3"/>
  <c r="Q1360" i="3"/>
  <c r="R1360" i="3"/>
  <c r="Q1361" i="3"/>
  <c r="R1361" i="3"/>
  <c r="Q1362" i="3"/>
  <c r="R1362" i="3"/>
  <c r="Q1363" i="3"/>
  <c r="R1363" i="3"/>
  <c r="Q1364" i="3"/>
  <c r="R1364" i="3"/>
  <c r="Q1365" i="3"/>
  <c r="R1365" i="3"/>
  <c r="Q1366" i="3"/>
  <c r="R1366" i="3"/>
  <c r="Q1367" i="3"/>
  <c r="R1367" i="3"/>
  <c r="Q1368" i="3"/>
  <c r="R1368" i="3"/>
  <c r="Q1369" i="3"/>
  <c r="R1369" i="3"/>
  <c r="Q1370" i="3"/>
  <c r="R1370" i="3"/>
  <c r="Q1371" i="3"/>
  <c r="R1371" i="3"/>
  <c r="Q1372" i="3"/>
  <c r="R1372" i="3"/>
  <c r="Q1373" i="3"/>
  <c r="R1373" i="3"/>
  <c r="Q1374" i="3"/>
  <c r="R1374" i="3"/>
  <c r="Q1375" i="3"/>
  <c r="R1375" i="3"/>
  <c r="Q1376" i="3"/>
  <c r="R1376" i="3"/>
  <c r="Q1377" i="3"/>
  <c r="R1377" i="3"/>
  <c r="Q1378" i="3"/>
  <c r="R1378" i="3"/>
  <c r="Q1379" i="3"/>
  <c r="R1379" i="3"/>
  <c r="Q1380" i="3"/>
  <c r="R1380" i="3"/>
  <c r="Q1381" i="3"/>
  <c r="R1381" i="3"/>
  <c r="Q1382" i="3"/>
  <c r="R1382" i="3"/>
  <c r="Q1383" i="3"/>
  <c r="R1383" i="3"/>
  <c r="Q1384" i="3"/>
  <c r="R1384" i="3"/>
  <c r="Q1385" i="3"/>
  <c r="R1385" i="3"/>
  <c r="Q1386" i="3"/>
  <c r="R1386" i="3"/>
  <c r="Q1387" i="3"/>
  <c r="R1387" i="3"/>
  <c r="Q1388" i="3"/>
  <c r="R1388" i="3"/>
  <c r="Q1389" i="3"/>
  <c r="R1389" i="3"/>
  <c r="Q1390" i="3"/>
  <c r="R1390" i="3"/>
  <c r="Q1392" i="3"/>
  <c r="R1392" i="3"/>
  <c r="Q1393" i="3"/>
  <c r="R1393" i="3"/>
  <c r="Q1394" i="3"/>
  <c r="R1394" i="3"/>
  <c r="Q1395" i="3"/>
  <c r="R1395" i="3"/>
  <c r="Q1396" i="3"/>
  <c r="R1396" i="3"/>
  <c r="Q1397" i="3"/>
  <c r="R1397" i="3"/>
  <c r="Q1398" i="3"/>
  <c r="R1398" i="3"/>
  <c r="Q1399" i="3"/>
  <c r="R1399" i="3"/>
  <c r="Q1400" i="3"/>
  <c r="R1400" i="3"/>
  <c r="Q1401" i="3"/>
  <c r="R1401" i="3"/>
  <c r="Q1402" i="3"/>
  <c r="R1402" i="3"/>
  <c r="Q1403" i="3"/>
  <c r="R1403" i="3"/>
  <c r="Q1404" i="3"/>
  <c r="R1404" i="3"/>
  <c r="Q1405" i="3"/>
  <c r="R1405" i="3"/>
  <c r="Q1406" i="3"/>
  <c r="R1406" i="3"/>
  <c r="Q1407" i="3"/>
  <c r="R1407" i="3"/>
  <c r="Q1408" i="3"/>
  <c r="R1408" i="3"/>
  <c r="Q1409" i="3"/>
  <c r="R1409" i="3"/>
  <c r="Q1410" i="3"/>
  <c r="R1410" i="3"/>
  <c r="Q1411" i="3"/>
  <c r="R1411" i="3"/>
  <c r="Q1412" i="3"/>
  <c r="R1412" i="3"/>
  <c r="Q1413" i="3"/>
  <c r="R1413" i="3"/>
  <c r="Q1414" i="3"/>
  <c r="R1414" i="3"/>
  <c r="Q1415" i="3"/>
  <c r="R1415" i="3"/>
  <c r="Q1416" i="3"/>
  <c r="R1416" i="3"/>
  <c r="Q1417" i="3"/>
  <c r="R1417" i="3"/>
  <c r="Q1418" i="3"/>
  <c r="R1418" i="3"/>
  <c r="Q1419" i="3"/>
  <c r="R1419" i="3"/>
  <c r="Q1420" i="3"/>
  <c r="R1420" i="3"/>
  <c r="Q1421" i="3"/>
  <c r="R1421" i="3"/>
  <c r="Q1422" i="3"/>
  <c r="R1422" i="3"/>
  <c r="Q1423" i="3"/>
  <c r="R1423" i="3"/>
  <c r="Q1424" i="3"/>
  <c r="R1424" i="3"/>
  <c r="Q1425" i="3"/>
  <c r="R1425" i="3"/>
  <c r="Q1426" i="3"/>
  <c r="R1426" i="3"/>
  <c r="Q1427" i="3"/>
  <c r="R1427" i="3"/>
  <c r="Q1428" i="3"/>
  <c r="R1428" i="3"/>
  <c r="Q1429" i="3"/>
  <c r="R1429" i="3"/>
  <c r="Q1430" i="3"/>
  <c r="R1430" i="3"/>
  <c r="Q1431" i="3"/>
  <c r="R1431" i="3"/>
  <c r="Q1432" i="3"/>
  <c r="R1432" i="3"/>
  <c r="Q1433" i="3"/>
  <c r="R1433" i="3"/>
  <c r="Q1434" i="3"/>
  <c r="R1434" i="3"/>
  <c r="Q1435" i="3"/>
  <c r="R1435" i="3"/>
  <c r="Q1436" i="3"/>
  <c r="R1436" i="3"/>
  <c r="Q1437" i="3"/>
  <c r="R1437" i="3"/>
  <c r="Q1438" i="3"/>
  <c r="R1438" i="3"/>
  <c r="Q1439" i="3"/>
  <c r="R1439" i="3"/>
  <c r="Q1440" i="3"/>
  <c r="R1440" i="3"/>
  <c r="Q1441" i="3"/>
  <c r="R1441" i="3"/>
  <c r="Q1442" i="3"/>
  <c r="R1442" i="3"/>
  <c r="Q1443" i="3"/>
  <c r="R1443" i="3"/>
  <c r="Q1444" i="3"/>
  <c r="Q1446" i="3"/>
  <c r="R1446" i="3"/>
  <c r="Q1461" i="3"/>
  <c r="R1461" i="3"/>
  <c r="Q1462" i="3"/>
  <c r="R1462" i="3"/>
  <c r="Q1463" i="3"/>
  <c r="R1463" i="3"/>
  <c r="Q1464" i="3"/>
  <c r="R1464" i="3"/>
  <c r="Q1466" i="3"/>
  <c r="R1466" i="3"/>
  <c r="Q1470" i="3"/>
  <c r="R1470" i="3"/>
  <c r="Q1474" i="3"/>
  <c r="R1474" i="3"/>
  <c r="Q1478" i="3"/>
  <c r="R1478" i="3"/>
  <c r="Q1480" i="3"/>
  <c r="R1480" i="3"/>
  <c r="Q1482" i="3"/>
  <c r="R1482" i="3"/>
  <c r="Q1483" i="3"/>
  <c r="R1483" i="3"/>
  <c r="Q1484" i="3"/>
  <c r="R1484" i="3"/>
  <c r="Q1486" i="3"/>
  <c r="R1486" i="3"/>
  <c r="Q1488" i="3"/>
  <c r="R1488" i="3"/>
  <c r="Q1491" i="3"/>
  <c r="R1491" i="3"/>
  <c r="Q1495" i="3"/>
  <c r="R1495" i="3"/>
  <c r="Q1497" i="3"/>
  <c r="Q1499" i="3"/>
  <c r="Q1501" i="3"/>
  <c r="R1501" i="3"/>
  <c r="Q1502" i="3"/>
  <c r="R1502" i="3"/>
  <c r="Q1503" i="3"/>
  <c r="R1503" i="3"/>
  <c r="Q1504" i="3"/>
  <c r="R1504" i="3"/>
  <c r="Q1505" i="3"/>
  <c r="R1505" i="3"/>
  <c r="Q1506" i="3"/>
  <c r="R1506" i="3"/>
  <c r="Q1507" i="3"/>
  <c r="R1507" i="3"/>
  <c r="Q1508" i="3"/>
  <c r="R1508" i="3"/>
  <c r="Q1511" i="3"/>
  <c r="R1511" i="3"/>
  <c r="Q1512" i="3"/>
  <c r="R1512" i="3"/>
  <c r="Q1514" i="3"/>
  <c r="Q1515" i="3"/>
  <c r="R1515" i="3"/>
  <c r="Q1518" i="3"/>
  <c r="R1518" i="3"/>
  <c r="Q1519" i="3"/>
  <c r="R1519" i="3"/>
  <c r="Q1520" i="3"/>
  <c r="R1520" i="3"/>
  <c r="Q1522" i="3"/>
  <c r="R1522" i="3"/>
  <c r="Q1523" i="3"/>
  <c r="R1523" i="3"/>
  <c r="Q1524" i="3"/>
  <c r="R1524" i="3"/>
  <c r="Q1525" i="3"/>
  <c r="R1525" i="3"/>
  <c r="Q1526" i="3"/>
  <c r="R1526" i="3"/>
  <c r="Q1527" i="3"/>
  <c r="R1527" i="3"/>
  <c r="Q1528" i="3"/>
  <c r="R1528" i="3"/>
  <c r="Q1530" i="3"/>
  <c r="R1530" i="3"/>
  <c r="Q1531" i="3"/>
  <c r="R1531" i="3"/>
  <c r="Q1532" i="3"/>
  <c r="R1532" i="3"/>
  <c r="Q1534" i="3"/>
  <c r="R1534" i="3"/>
  <c r="Q1535" i="3"/>
  <c r="R1535" i="3"/>
  <c r="Q1538" i="3"/>
  <c r="R1538" i="3"/>
  <c r="Q1539" i="3"/>
  <c r="R1539" i="3"/>
  <c r="Q1540" i="3"/>
  <c r="R1540" i="3"/>
  <c r="Q1542" i="3"/>
  <c r="R1542" i="3"/>
  <c r="Q1543" i="3"/>
  <c r="R1543" i="3"/>
  <c r="Q1545" i="3"/>
  <c r="R1545" i="3"/>
  <c r="Q1546" i="3"/>
  <c r="R1546" i="3"/>
  <c r="Q1547" i="3"/>
  <c r="R1547" i="3"/>
  <c r="Q1549" i="3"/>
  <c r="R1549" i="3"/>
  <c r="Q1551" i="3"/>
  <c r="R1551" i="3"/>
  <c r="Q1553" i="3"/>
  <c r="R1553" i="3"/>
  <c r="R1555" i="3"/>
  <c r="Q1557" i="3"/>
  <c r="R1557" i="3"/>
  <c r="Q1558" i="3"/>
  <c r="R1558" i="3"/>
  <c r="Q1562" i="3"/>
  <c r="R1562" i="3"/>
  <c r="Q1563" i="3"/>
  <c r="R1563" i="3"/>
  <c r="Q1565" i="3"/>
  <c r="R1565" i="3"/>
  <c r="Q1566" i="3"/>
  <c r="R1566" i="3"/>
  <c r="Q1567" i="3"/>
  <c r="R1567" i="3"/>
  <c r="Q1568" i="3"/>
  <c r="R1568" i="3"/>
  <c r="Q1569" i="3"/>
  <c r="R1569" i="3"/>
  <c r="Q1570" i="3"/>
  <c r="R1570" i="3"/>
  <c r="Q1571" i="3"/>
  <c r="R1571" i="3"/>
  <c r="Q1573" i="3"/>
  <c r="R1573" i="3"/>
  <c r="Q1574" i="3"/>
  <c r="R1574" i="3"/>
  <c r="Q1575" i="3"/>
  <c r="R1575" i="3"/>
  <c r="Q1577" i="3"/>
  <c r="R1577" i="3"/>
  <c r="Q1578" i="3"/>
  <c r="R1578" i="3"/>
  <c r="Q1579" i="3"/>
  <c r="R1579" i="3"/>
  <c r="Q1581" i="3"/>
  <c r="R1581" i="3"/>
  <c r="Q1582" i="3"/>
  <c r="R1582" i="3"/>
  <c r="Q1583" i="3"/>
  <c r="R1583" i="3"/>
  <c r="Q1584" i="3"/>
  <c r="R1584" i="3"/>
  <c r="Q1585" i="3"/>
  <c r="R1585" i="3"/>
  <c r="Q1586" i="3"/>
  <c r="R1586" i="3"/>
  <c r="Q1587" i="3"/>
  <c r="R1587" i="3"/>
  <c r="Q1589" i="3"/>
  <c r="R1589" i="3"/>
  <c r="Q1590" i="3"/>
  <c r="R1590" i="3"/>
  <c r="Q1592" i="3"/>
  <c r="R1592" i="3"/>
  <c r="Q1593" i="3"/>
  <c r="R1593" i="3"/>
  <c r="Q1594" i="3"/>
  <c r="R1594" i="3"/>
  <c r="Q1595" i="3"/>
  <c r="R1595" i="3"/>
  <c r="Q1597" i="3"/>
  <c r="R1597" i="3"/>
  <c r="Q1598" i="3"/>
  <c r="R1598" i="3"/>
  <c r="Q1599" i="3"/>
  <c r="R1599" i="3"/>
  <c r="Q1600" i="3"/>
  <c r="R1600" i="3"/>
  <c r="Q1601" i="3"/>
  <c r="R1601" i="3"/>
  <c r="Q1602" i="3"/>
  <c r="R1602" i="3"/>
  <c r="Q1603" i="3"/>
  <c r="R1603" i="3"/>
  <c r="Q1605" i="3"/>
  <c r="R1605" i="3"/>
  <c r="Q1606" i="3"/>
  <c r="R1606" i="3"/>
  <c r="Q1607" i="3"/>
  <c r="R1607" i="3"/>
  <c r="Q1609" i="3"/>
  <c r="R1609" i="3"/>
  <c r="Q1610" i="3"/>
  <c r="R1610" i="3"/>
  <c r="Q1611" i="3"/>
  <c r="R1611" i="3"/>
  <c r="Q1613" i="3"/>
  <c r="R1613" i="3"/>
  <c r="Q1614" i="3"/>
  <c r="R1614" i="3"/>
  <c r="Q1615" i="3"/>
  <c r="R1615" i="3"/>
  <c r="Q1616" i="3"/>
  <c r="R1616" i="3"/>
  <c r="Q1617" i="3"/>
  <c r="R1617" i="3"/>
  <c r="Q1618" i="3"/>
  <c r="R1618" i="3"/>
  <c r="Q1619" i="3"/>
  <c r="R1619" i="3"/>
  <c r="Q1621" i="3"/>
  <c r="R1621" i="3"/>
  <c r="Q1622" i="3"/>
  <c r="R1622" i="3"/>
  <c r="Q1623" i="3"/>
  <c r="Q1624" i="3"/>
  <c r="R1624" i="3"/>
  <c r="Q1625" i="3"/>
  <c r="R1625" i="3"/>
  <c r="Q1626" i="3"/>
  <c r="R1626" i="3"/>
  <c r="Q1627" i="3"/>
  <c r="R1627" i="3"/>
  <c r="Q1629" i="3"/>
  <c r="R1629" i="3"/>
  <c r="Q1630" i="3"/>
  <c r="R1630" i="3"/>
  <c r="Q1631" i="3"/>
  <c r="R1631" i="3"/>
  <c r="Q1632" i="3"/>
  <c r="R1632" i="3"/>
  <c r="Q1633" i="3"/>
  <c r="R1633" i="3"/>
  <c r="Q1634" i="3"/>
  <c r="R1634" i="3"/>
  <c r="Q1635" i="3"/>
  <c r="R1635" i="3"/>
  <c r="Q1637" i="3"/>
  <c r="R1637" i="3"/>
  <c r="Q1638" i="3"/>
  <c r="R1638" i="3"/>
  <c r="Q1639" i="3"/>
  <c r="R1639" i="3"/>
  <c r="Q1641" i="3"/>
  <c r="R1641" i="3"/>
  <c r="Q1642" i="3"/>
  <c r="R1642" i="3"/>
  <c r="Q1643" i="3"/>
  <c r="R1643" i="3"/>
  <c r="Q1645" i="3"/>
  <c r="R1645" i="3"/>
  <c r="Q1646" i="3"/>
  <c r="R1646" i="3"/>
  <c r="Q1647" i="3"/>
  <c r="R1647" i="3"/>
  <c r="Q1648" i="3"/>
  <c r="R1648" i="3"/>
  <c r="Q1649" i="3"/>
  <c r="R1649" i="3"/>
  <c r="Q1650" i="3"/>
  <c r="R1650" i="3"/>
  <c r="Q1651" i="3"/>
  <c r="R1651" i="3"/>
  <c r="Q1653" i="3"/>
  <c r="R1653" i="3"/>
  <c r="Q1654" i="3"/>
  <c r="R1654" i="3"/>
  <c r="Q1656" i="3"/>
  <c r="R1656" i="3"/>
  <c r="Q1657" i="3"/>
  <c r="R1657" i="3"/>
  <c r="Q1658" i="3"/>
  <c r="R1658" i="3"/>
  <c r="Q1659" i="3"/>
  <c r="R1659" i="3"/>
  <c r="Q1661" i="3"/>
  <c r="R1661" i="3"/>
  <c r="Q1662" i="3"/>
  <c r="R1662" i="3"/>
  <c r="Q1663" i="3"/>
  <c r="R1663" i="3"/>
  <c r="Q1664" i="3"/>
  <c r="R1664" i="3"/>
  <c r="Q1665" i="3"/>
  <c r="R1665" i="3"/>
  <c r="Q1666" i="3"/>
  <c r="R1666" i="3"/>
  <c r="Q1667" i="3"/>
  <c r="R1667" i="3"/>
  <c r="Q1669" i="3"/>
  <c r="R1669" i="3"/>
  <c r="Q1670" i="3"/>
  <c r="R1670" i="3"/>
  <c r="Q1671" i="3"/>
  <c r="R1671" i="3"/>
  <c r="Q1672" i="3"/>
  <c r="R1672" i="3"/>
  <c r="Q1673" i="3"/>
  <c r="R1673" i="3"/>
  <c r="Q1674" i="3"/>
  <c r="R1674" i="3"/>
  <c r="Q1675" i="3"/>
  <c r="R1675" i="3"/>
  <c r="Q1676" i="3"/>
  <c r="R1676" i="3"/>
  <c r="Q1677" i="3"/>
  <c r="R1677" i="3"/>
  <c r="Q1678" i="3"/>
  <c r="R1678" i="3"/>
  <c r="Q1679" i="3"/>
  <c r="R1679" i="3"/>
  <c r="Q1680" i="3"/>
  <c r="R1680" i="3"/>
  <c r="Q1681" i="3"/>
  <c r="R1681" i="3"/>
  <c r="Q1682" i="3"/>
  <c r="R1682" i="3"/>
  <c r="Q1683" i="3"/>
  <c r="R1683" i="3"/>
  <c r="Q1684" i="3"/>
  <c r="R1684" i="3"/>
  <c r="Q1685" i="3"/>
  <c r="R1685" i="3"/>
  <c r="Q1686" i="3"/>
  <c r="R1686" i="3"/>
  <c r="Q1687" i="3"/>
  <c r="R1687" i="3"/>
  <c r="Q1688" i="3"/>
  <c r="R1688" i="3"/>
  <c r="Q1689" i="3"/>
  <c r="R1689" i="3"/>
  <c r="Q1690" i="3"/>
  <c r="R1690" i="3"/>
  <c r="Q1691" i="3"/>
  <c r="R1691" i="3"/>
  <c r="Q1692" i="3"/>
  <c r="R1692" i="3"/>
  <c r="Q1693" i="3"/>
  <c r="R1693" i="3"/>
  <c r="Q1694" i="3"/>
  <c r="R1694" i="3"/>
  <c r="Q1695" i="3"/>
  <c r="R1695" i="3"/>
  <c r="Q1696" i="3"/>
  <c r="R1696" i="3"/>
  <c r="Q1697" i="3"/>
  <c r="R1697" i="3"/>
  <c r="Q1698" i="3"/>
  <c r="R1698" i="3"/>
  <c r="Q1699" i="3"/>
  <c r="R1699" i="3"/>
  <c r="Q1700" i="3"/>
  <c r="R1700" i="3"/>
  <c r="Q1701" i="3"/>
  <c r="R1701" i="3"/>
  <c r="Q1702" i="3"/>
  <c r="R1702" i="3"/>
  <c r="Q1703" i="3"/>
  <c r="R1703" i="3"/>
  <c r="Q1704" i="3"/>
  <c r="R1704" i="3"/>
  <c r="Q1705" i="3"/>
  <c r="R1705" i="3"/>
  <c r="Q1706" i="3"/>
  <c r="R1706" i="3"/>
  <c r="Q1707" i="3"/>
  <c r="R1707" i="3"/>
  <c r="Q1708" i="3"/>
  <c r="R1708" i="3"/>
  <c r="Q1709" i="3"/>
  <c r="R1709" i="3"/>
  <c r="Q1715" i="3"/>
  <c r="R1715" i="3"/>
  <c r="Q1717" i="3"/>
  <c r="R1717" i="3"/>
  <c r="Q1718" i="3"/>
  <c r="R1718" i="3"/>
  <c r="Q1719" i="3"/>
  <c r="R1719" i="3"/>
  <c r="Q1720" i="3"/>
  <c r="R1720" i="3"/>
  <c r="Q1721" i="3"/>
  <c r="R1721" i="3"/>
  <c r="Q1722" i="3"/>
  <c r="R1722" i="3"/>
  <c r="Q1723" i="3"/>
  <c r="R1723" i="3"/>
  <c r="Q1725" i="3"/>
  <c r="R1725" i="3"/>
  <c r="Q1726" i="3"/>
  <c r="R1726" i="3"/>
  <c r="Q1727" i="3"/>
  <c r="Q1728" i="3"/>
  <c r="R1728" i="3"/>
  <c r="Q1729" i="3"/>
  <c r="R1729" i="3"/>
  <c r="Q1730" i="3"/>
  <c r="R1730" i="3"/>
  <c r="Q1731" i="3"/>
  <c r="R1731" i="3"/>
  <c r="Q1733" i="3"/>
  <c r="R1733" i="3"/>
  <c r="Q1734" i="3"/>
  <c r="R1734" i="3"/>
  <c r="Q1735" i="3"/>
  <c r="R1735" i="3"/>
  <c r="Q1736" i="3"/>
  <c r="R1736" i="3"/>
  <c r="Q1737" i="3"/>
  <c r="R1737" i="3"/>
  <c r="Q1738" i="3"/>
  <c r="R1738" i="3"/>
  <c r="Q1739" i="3"/>
  <c r="R1739" i="3"/>
  <c r="Q1741" i="3"/>
  <c r="R1741" i="3"/>
  <c r="Q1742" i="3"/>
  <c r="R1742" i="3"/>
  <c r="Q1743" i="3"/>
  <c r="R1743" i="3"/>
  <c r="Q1745" i="3"/>
  <c r="R1745" i="3"/>
  <c r="Q1746" i="3"/>
  <c r="R1746" i="3"/>
  <c r="Q1747" i="3"/>
  <c r="R1747" i="3"/>
  <c r="Q1749" i="3"/>
  <c r="R1749" i="3"/>
  <c r="Q1750" i="3"/>
  <c r="R1750" i="3"/>
  <c r="Q1751" i="3"/>
  <c r="R1751" i="3"/>
  <c r="Q1752" i="3"/>
  <c r="R1752" i="3"/>
  <c r="Q1753" i="3"/>
  <c r="R1753" i="3"/>
  <c r="Q1754" i="3"/>
  <c r="R1754" i="3"/>
  <c r="Q1755" i="3"/>
  <c r="R1755" i="3"/>
  <c r="Q1757" i="3"/>
  <c r="R1757" i="3"/>
  <c r="Q1758" i="3"/>
  <c r="R1758" i="3"/>
  <c r="Q1760" i="3"/>
  <c r="R1760" i="3"/>
  <c r="Q1761" i="3"/>
  <c r="R1761" i="3"/>
  <c r="Q1762" i="3"/>
  <c r="R1762" i="3"/>
  <c r="Q1763" i="3"/>
  <c r="R1763" i="3"/>
  <c r="Q1765" i="3"/>
  <c r="R1765" i="3"/>
  <c r="Q1766" i="3"/>
  <c r="R1766" i="3"/>
  <c r="Q1767" i="3"/>
  <c r="R1767" i="3"/>
  <c r="Q1768" i="3"/>
  <c r="R1768" i="3"/>
  <c r="Q1769" i="3"/>
  <c r="R1769" i="3"/>
  <c r="Q1770" i="3"/>
  <c r="R1770" i="3"/>
  <c r="Q1771" i="3"/>
  <c r="R1771" i="3"/>
  <c r="Q1773" i="3"/>
  <c r="R1773" i="3"/>
  <c r="Q1774" i="3"/>
  <c r="R1774" i="3"/>
  <c r="Q1775" i="3"/>
  <c r="R1775" i="3"/>
  <c r="Q1777" i="3"/>
  <c r="R1777" i="3"/>
  <c r="Q1778" i="3"/>
  <c r="R1778" i="3"/>
  <c r="Q1779" i="3"/>
  <c r="R1779" i="3"/>
  <c r="Q1781" i="3"/>
  <c r="R1781" i="3"/>
  <c r="Q1782" i="3"/>
  <c r="R1782" i="3"/>
  <c r="Q1783" i="3"/>
  <c r="R1783" i="3"/>
  <c r="Q1784" i="3"/>
  <c r="R1784" i="3"/>
  <c r="Q1785" i="3"/>
  <c r="R1785" i="3"/>
  <c r="Q1786" i="3"/>
  <c r="R1786" i="3"/>
  <c r="Q1787" i="3"/>
  <c r="R1787" i="3"/>
  <c r="Q1789" i="3"/>
  <c r="R1789" i="3"/>
  <c r="Q1790" i="3"/>
  <c r="R1790" i="3"/>
  <c r="Q1791" i="3"/>
  <c r="R1791" i="3"/>
  <c r="Q1792" i="3"/>
  <c r="R1792" i="3"/>
  <c r="Q1793" i="3"/>
  <c r="R1793" i="3"/>
  <c r="Q1794" i="3"/>
  <c r="R1794" i="3"/>
  <c r="Q1795" i="3"/>
  <c r="R1795" i="3"/>
  <c r="Q1797" i="3"/>
  <c r="R1797" i="3"/>
  <c r="Q1798" i="3"/>
  <c r="R1798" i="3"/>
  <c r="Q1799" i="3"/>
  <c r="R1799" i="3"/>
  <c r="Q1800" i="3"/>
  <c r="R1800" i="3"/>
  <c r="Q1801" i="3"/>
  <c r="R1801" i="3"/>
  <c r="Q1802" i="3"/>
  <c r="R1802" i="3"/>
  <c r="Q1803" i="3"/>
  <c r="R1803" i="3"/>
  <c r="Q1805" i="3"/>
  <c r="R1805" i="3"/>
  <c r="Q1806" i="3"/>
  <c r="R1806" i="3"/>
  <c r="Q1807" i="3"/>
  <c r="R1807" i="3"/>
  <c r="Q1809" i="3"/>
  <c r="R1809" i="3"/>
  <c r="Q1810" i="3"/>
  <c r="R1810" i="3"/>
  <c r="Q1811" i="3"/>
  <c r="R1811" i="3"/>
  <c r="Q1813" i="3"/>
  <c r="R1813" i="3"/>
  <c r="Q1814" i="3"/>
  <c r="R1814" i="3"/>
  <c r="Q1815" i="3"/>
  <c r="R1815" i="3"/>
  <c r="Q1816" i="3"/>
  <c r="R1816" i="3"/>
  <c r="Q1817" i="3"/>
  <c r="R1817" i="3"/>
  <c r="Q1818" i="3"/>
  <c r="R1818" i="3"/>
  <c r="Q1819" i="3"/>
  <c r="R1819" i="3"/>
  <c r="Q1821" i="3"/>
  <c r="R1821" i="3"/>
  <c r="Q1822" i="3"/>
  <c r="R1822" i="3"/>
  <c r="Q1824" i="3"/>
  <c r="R1824" i="3"/>
  <c r="Q1825" i="3"/>
  <c r="R1825" i="3"/>
  <c r="Q1826" i="3"/>
  <c r="R1826" i="3"/>
  <c r="Q1827" i="3"/>
  <c r="R1827" i="3"/>
  <c r="Q1829" i="3"/>
  <c r="R1829" i="3"/>
  <c r="Q1830" i="3"/>
  <c r="R1830" i="3"/>
  <c r="Q1831" i="3"/>
  <c r="R1831" i="3"/>
  <c r="Q1832" i="3"/>
  <c r="R1832" i="3"/>
  <c r="Q1833" i="3"/>
  <c r="R1833" i="3"/>
  <c r="Q1834" i="3"/>
  <c r="R1834" i="3"/>
  <c r="Q1835" i="3"/>
  <c r="R1835" i="3"/>
  <c r="Q1837" i="3"/>
  <c r="R1837" i="3"/>
  <c r="Q1838" i="3"/>
  <c r="R1838" i="3"/>
  <c r="Q1839" i="3"/>
  <c r="R1839" i="3"/>
  <c r="Q1841" i="3"/>
  <c r="R1841" i="3"/>
  <c r="Q1842" i="3"/>
  <c r="R1842" i="3"/>
  <c r="Q1843" i="3"/>
  <c r="R1843" i="3"/>
  <c r="Q1845" i="3"/>
  <c r="R1845" i="3"/>
  <c r="Q1846" i="3"/>
  <c r="R1846" i="3"/>
  <c r="Q1847" i="3"/>
  <c r="R1847" i="3"/>
  <c r="Q1848" i="3"/>
  <c r="R1848" i="3"/>
  <c r="Q1849" i="3"/>
  <c r="R1849" i="3"/>
  <c r="Q1850" i="3"/>
  <c r="R1850" i="3"/>
  <c r="Q1851" i="3"/>
  <c r="R1851" i="3"/>
  <c r="Q1853" i="3"/>
  <c r="R1853" i="3"/>
  <c r="Q1854" i="3"/>
  <c r="R1854" i="3"/>
  <c r="Q1855" i="3"/>
  <c r="R1855" i="3"/>
  <c r="Q1856" i="3"/>
  <c r="R1856" i="3"/>
  <c r="Q1857" i="3"/>
  <c r="R1857" i="3"/>
  <c r="Q1858" i="3"/>
  <c r="R1858" i="3"/>
  <c r="Q1859" i="3"/>
  <c r="R1859" i="3"/>
  <c r="Q1861" i="3"/>
  <c r="R1861" i="3"/>
  <c r="Q1862" i="3"/>
  <c r="R1862" i="3"/>
  <c r="Q1863" i="3"/>
  <c r="R1863" i="3"/>
  <c r="Q1864" i="3"/>
  <c r="R1864" i="3"/>
  <c r="Q1865" i="3"/>
  <c r="R1865" i="3"/>
  <c r="Q1866" i="3"/>
  <c r="R1866" i="3"/>
  <c r="Q1867" i="3"/>
  <c r="R1867" i="3"/>
  <c r="Q1869" i="3"/>
  <c r="R1869" i="3"/>
  <c r="Q1870" i="3"/>
  <c r="R1870" i="3"/>
  <c r="Q1871" i="3"/>
  <c r="R1871" i="3"/>
  <c r="Q1873" i="3"/>
  <c r="R1873" i="3"/>
  <c r="Q1874" i="3"/>
  <c r="R1874" i="3"/>
  <c r="Q1875" i="3"/>
  <c r="R1875" i="3"/>
  <c r="Q1877" i="3"/>
  <c r="R1877" i="3"/>
  <c r="Q1878" i="3"/>
  <c r="R1878" i="3"/>
  <c r="Q1879" i="3"/>
  <c r="R1879" i="3"/>
  <c r="Q1880" i="3"/>
  <c r="R1880" i="3"/>
  <c r="Q1881" i="3"/>
  <c r="R1881" i="3"/>
  <c r="Q1882" i="3"/>
  <c r="R1882" i="3"/>
  <c r="Q1883" i="3"/>
  <c r="R1883" i="3"/>
  <c r="Q1884" i="3"/>
  <c r="R1884" i="3"/>
  <c r="Q1885" i="3"/>
  <c r="R1885" i="3"/>
  <c r="Q1886" i="3"/>
  <c r="R1886" i="3"/>
  <c r="Q1887" i="3"/>
  <c r="R1887" i="3"/>
  <c r="Q1888" i="3"/>
  <c r="R1888" i="3"/>
  <c r="Q1889" i="3"/>
  <c r="R1889" i="3"/>
  <c r="Q1890" i="3"/>
  <c r="R1890" i="3"/>
  <c r="Q1891" i="3"/>
  <c r="R1891" i="3"/>
  <c r="Q1892" i="3"/>
  <c r="R1892" i="3"/>
  <c r="Q1893" i="3"/>
  <c r="R1893" i="3"/>
  <c r="Q1894" i="3"/>
  <c r="R1894" i="3"/>
  <c r="Q1895" i="3"/>
  <c r="R1895" i="3"/>
  <c r="Q1896" i="3"/>
  <c r="R1896" i="3"/>
  <c r="Q1897" i="3"/>
  <c r="R1897" i="3"/>
  <c r="Q1898" i="3"/>
  <c r="R1898" i="3"/>
  <c r="Q1899" i="3"/>
  <c r="R1899" i="3"/>
  <c r="Q1900" i="3"/>
  <c r="R1900" i="3"/>
  <c r="Q1901" i="3"/>
  <c r="R1901" i="3"/>
  <c r="Q1902" i="3"/>
  <c r="R1902" i="3"/>
  <c r="Q1903" i="3"/>
  <c r="Q1904" i="3"/>
  <c r="R1904" i="3"/>
  <c r="Q1905" i="3"/>
  <c r="R1905" i="3"/>
  <c r="Q1906" i="3"/>
  <c r="R1906" i="3"/>
  <c r="Q1907" i="3"/>
  <c r="R1907" i="3"/>
  <c r="Q1908" i="3"/>
  <c r="R1908" i="3"/>
  <c r="Q1909" i="3"/>
  <c r="R1909" i="3"/>
  <c r="Q1910" i="3"/>
  <c r="R1910" i="3"/>
  <c r="Q1911" i="3"/>
  <c r="R1911" i="3"/>
  <c r="Q1912" i="3"/>
  <c r="R1912" i="3"/>
  <c r="Q1913" i="3"/>
  <c r="R1913" i="3"/>
  <c r="Q1914" i="3"/>
  <c r="R1914" i="3"/>
  <c r="Q1915" i="3"/>
  <c r="R1915" i="3"/>
  <c r="Q1916" i="3"/>
  <c r="R1916" i="3"/>
  <c r="Q1917" i="3"/>
  <c r="R1917" i="3"/>
  <c r="Q1918" i="3"/>
  <c r="R1918" i="3"/>
  <c r="Q1919" i="3"/>
  <c r="R1919" i="3"/>
  <c r="Q1920" i="3"/>
  <c r="R1920" i="3"/>
  <c r="Q1921" i="3"/>
  <c r="R1921" i="3"/>
  <c r="Q1922" i="3"/>
  <c r="R1922" i="3"/>
  <c r="Q1923" i="3"/>
  <c r="R1923" i="3"/>
  <c r="Q1925" i="3"/>
  <c r="R1925" i="3"/>
  <c r="Q1926" i="3"/>
  <c r="R1926" i="3"/>
  <c r="Q1927" i="3"/>
  <c r="R1927" i="3"/>
  <c r="Q1929" i="3"/>
  <c r="R1929" i="3"/>
  <c r="Q1930" i="3"/>
  <c r="R1930" i="3"/>
  <c r="Q1931" i="3"/>
  <c r="R1931" i="3"/>
  <c r="Q1932" i="3"/>
  <c r="R1932" i="3"/>
  <c r="Q1933" i="3"/>
  <c r="R1933" i="3"/>
  <c r="Q1934" i="3"/>
  <c r="R1934" i="3"/>
  <c r="Q1935" i="3"/>
  <c r="R1935" i="3"/>
  <c r="Q1936" i="3"/>
  <c r="R1936" i="3"/>
  <c r="Q1937" i="3"/>
  <c r="R1937" i="3"/>
  <c r="Q1938" i="3"/>
  <c r="R1938" i="3"/>
  <c r="Q1939" i="3"/>
  <c r="R1939" i="3"/>
  <c r="Q1940" i="3"/>
  <c r="R1940" i="3"/>
  <c r="Q1941" i="3"/>
  <c r="R1941" i="3"/>
  <c r="Q1942" i="3"/>
  <c r="R1942" i="3"/>
  <c r="Q1943" i="3"/>
  <c r="R1943" i="3"/>
  <c r="Q1944" i="3"/>
  <c r="R1944" i="3"/>
  <c r="Q1945" i="3"/>
  <c r="R1945" i="3"/>
  <c r="Q1946" i="3"/>
  <c r="R1946" i="3"/>
  <c r="Q1947" i="3"/>
  <c r="R1947" i="3"/>
  <c r="Q1948" i="3"/>
  <c r="R1948" i="3"/>
  <c r="Q1949" i="3"/>
  <c r="R1949" i="3"/>
  <c r="Q1950" i="3"/>
  <c r="R1950" i="3"/>
  <c r="Q1951" i="3"/>
  <c r="R1951" i="3"/>
  <c r="Q1952" i="3"/>
  <c r="R1952" i="3"/>
  <c r="Q1953" i="3"/>
  <c r="R1953" i="3"/>
  <c r="Q1954" i="3"/>
  <c r="R1954" i="3"/>
  <c r="Q1955" i="3"/>
  <c r="R1955" i="3"/>
  <c r="Q1956" i="3"/>
  <c r="R1956" i="3"/>
  <c r="Q1957" i="3"/>
  <c r="R1957" i="3"/>
  <c r="Q1958" i="3"/>
  <c r="R1958" i="3"/>
  <c r="Q1959" i="3"/>
  <c r="R1959" i="3"/>
  <c r="Q1960" i="3"/>
  <c r="R1960" i="3"/>
  <c r="Q1961" i="3"/>
  <c r="R1961" i="3"/>
  <c r="Q1962" i="3"/>
  <c r="R1962" i="3"/>
  <c r="Q1963" i="3"/>
  <c r="R1963" i="3"/>
  <c r="Q1964" i="3"/>
  <c r="R1964" i="3"/>
  <c r="Q1965" i="3"/>
  <c r="R1965" i="3"/>
  <c r="Q1966" i="3"/>
  <c r="R1966" i="3"/>
  <c r="Q1967" i="3"/>
  <c r="R1967" i="3"/>
  <c r="Q1968" i="3"/>
  <c r="R1968" i="3"/>
  <c r="Q1969" i="3"/>
  <c r="R1969" i="3"/>
  <c r="Q1970" i="3"/>
  <c r="R1970" i="3"/>
  <c r="Q1971" i="3"/>
  <c r="R1971" i="3"/>
  <c r="Q1973" i="3"/>
  <c r="R1973" i="3"/>
  <c r="Q1974" i="3"/>
  <c r="R1974" i="3"/>
  <c r="Q1977" i="3"/>
  <c r="R1977" i="3"/>
  <c r="Q1978" i="3"/>
  <c r="R1978" i="3"/>
  <c r="Q1979" i="3"/>
  <c r="R1979" i="3"/>
  <c r="Q1981" i="3"/>
  <c r="R1981" i="3"/>
  <c r="Q1982" i="3"/>
  <c r="R1982" i="3"/>
  <c r="Q1983" i="3"/>
  <c r="R1983" i="3"/>
  <c r="Q1984" i="3"/>
  <c r="R1984" i="3"/>
  <c r="Q1985" i="3"/>
  <c r="R1985" i="3"/>
  <c r="Q1986" i="3"/>
  <c r="R1986" i="3"/>
  <c r="Q1987" i="3"/>
  <c r="R1987" i="3"/>
  <c r="Q1988" i="3"/>
  <c r="R1988" i="3"/>
  <c r="Q1989" i="3"/>
  <c r="R1989" i="3"/>
  <c r="Q1990" i="3"/>
  <c r="R1990" i="3"/>
  <c r="Q1991" i="3"/>
  <c r="R1991" i="3"/>
  <c r="Q1992" i="3"/>
  <c r="R1992" i="3"/>
  <c r="Q1993" i="3"/>
  <c r="R1993" i="3"/>
  <c r="Q1994" i="3"/>
  <c r="R1994" i="3"/>
  <c r="Q1995" i="3"/>
  <c r="R1995" i="3"/>
  <c r="Q1996" i="3"/>
  <c r="R1996" i="3"/>
  <c r="Q1997" i="3"/>
  <c r="R1997" i="3"/>
  <c r="Q1998" i="3"/>
  <c r="R1998" i="3"/>
  <c r="Q1999" i="3"/>
  <c r="R1999" i="3"/>
  <c r="Q2000" i="3"/>
  <c r="R2000" i="3"/>
  <c r="Q2001" i="3"/>
  <c r="R2001" i="3"/>
  <c r="Q2002" i="3"/>
  <c r="R2002" i="3"/>
  <c r="Q2003" i="3"/>
  <c r="R2003" i="3"/>
  <c r="Q2004" i="3"/>
  <c r="R2004" i="3"/>
  <c r="Q2005" i="3"/>
  <c r="R2005" i="3"/>
  <c r="Q2006" i="3"/>
  <c r="R2006" i="3"/>
  <c r="Q2007" i="3"/>
  <c r="R2007" i="3"/>
  <c r="Q2009" i="3"/>
  <c r="R2009" i="3"/>
  <c r="Q2010" i="3"/>
  <c r="R2010" i="3"/>
  <c r="Q2011" i="3"/>
  <c r="R2011" i="3"/>
  <c r="Q2013" i="3"/>
  <c r="R2013" i="3"/>
  <c r="Q2014" i="3"/>
  <c r="R2014" i="3"/>
  <c r="Q2015" i="3"/>
  <c r="R2015" i="3"/>
  <c r="Q2017" i="3"/>
  <c r="R2017" i="3"/>
  <c r="Q2018" i="3"/>
  <c r="R2018" i="3"/>
  <c r="Q2019" i="3"/>
  <c r="R2019" i="3"/>
  <c r="Q2021" i="3"/>
  <c r="R2021" i="3"/>
  <c r="Q2022" i="3"/>
  <c r="R2022" i="3"/>
  <c r="Q2023" i="3"/>
  <c r="R2023" i="3"/>
  <c r="Q2025" i="3"/>
  <c r="R2025" i="3"/>
  <c r="Q2026" i="3"/>
  <c r="R2026" i="3"/>
  <c r="Q2030" i="3"/>
  <c r="Q2033" i="3"/>
  <c r="R2033" i="3"/>
  <c r="Q2037" i="3"/>
  <c r="R2037" i="3"/>
  <c r="Q2038" i="3"/>
  <c r="R2038" i="3"/>
  <c r="Q2039" i="3"/>
  <c r="R2039" i="3"/>
  <c r="Q2041" i="3"/>
  <c r="R2041" i="3"/>
  <c r="Q2042" i="3"/>
  <c r="R2042" i="3"/>
  <c r="Q2043" i="3"/>
  <c r="R2043" i="3"/>
  <c r="Q2044" i="3"/>
  <c r="R2044" i="3"/>
  <c r="Q2045" i="3"/>
  <c r="R2045" i="3"/>
  <c r="Q2046" i="3"/>
  <c r="R2046" i="3"/>
  <c r="Q2047" i="3"/>
  <c r="R2047" i="3"/>
  <c r="Q2048" i="3"/>
  <c r="R2048" i="3"/>
  <c r="Q2049" i="3"/>
  <c r="R2049" i="3"/>
  <c r="Q2051" i="3"/>
  <c r="R2051" i="3"/>
  <c r="Q2053" i="3"/>
  <c r="R2053" i="3"/>
  <c r="Q2054" i="3"/>
  <c r="R2054" i="3"/>
  <c r="Q2055" i="3"/>
  <c r="R2055" i="3"/>
  <c r="Q2056" i="3"/>
  <c r="R2056" i="3"/>
  <c r="Q2057" i="3"/>
  <c r="R2057" i="3"/>
  <c r="Q2059" i="3"/>
  <c r="R2059" i="3"/>
  <c r="Q2061" i="3"/>
  <c r="R2061" i="3"/>
  <c r="Q2062" i="3"/>
  <c r="R2062" i="3"/>
  <c r="Q2063" i="3"/>
  <c r="R2063" i="3"/>
  <c r="Q2064" i="3"/>
  <c r="R2064" i="3"/>
  <c r="Q2065" i="3"/>
  <c r="R2065" i="3"/>
  <c r="Q2068" i="3"/>
  <c r="R2068" i="3"/>
  <c r="Q2071" i="3"/>
  <c r="R2071" i="3"/>
  <c r="Q2072" i="3"/>
  <c r="R2072" i="3"/>
  <c r="Q2073" i="3"/>
  <c r="R2073" i="3"/>
  <c r="Q2075" i="3"/>
  <c r="R2075" i="3"/>
  <c r="Q2076" i="3"/>
  <c r="R2076" i="3"/>
  <c r="Q2077" i="3"/>
  <c r="R2077" i="3"/>
  <c r="Q2079" i="3"/>
  <c r="R2079" i="3"/>
  <c r="Q2080" i="3"/>
  <c r="R2080" i="3"/>
  <c r="Q2081" i="3"/>
  <c r="R2081" i="3"/>
  <c r="Q2083" i="3"/>
  <c r="R2083" i="3"/>
  <c r="Q2084" i="3"/>
  <c r="R2084" i="3"/>
  <c r="Q2087" i="3"/>
  <c r="R2087" i="3"/>
  <c r="Q2088" i="3"/>
  <c r="R2088" i="3"/>
  <c r="Q2089" i="3"/>
  <c r="R2089" i="3"/>
  <c r="Q2091" i="3"/>
  <c r="R2091" i="3"/>
  <c r="Q2092" i="3"/>
  <c r="R2092" i="3"/>
  <c r="Q2093" i="3"/>
  <c r="R2093" i="3"/>
  <c r="Q2095" i="3"/>
  <c r="R2095" i="3"/>
  <c r="Q2096" i="3"/>
  <c r="R2096" i="3"/>
  <c r="Q2097" i="3"/>
  <c r="R2097" i="3"/>
  <c r="Q2099" i="3"/>
  <c r="R2099" i="3"/>
  <c r="Q2100" i="3"/>
  <c r="R2100" i="3"/>
  <c r="Q2103" i="3"/>
  <c r="R2103" i="3"/>
  <c r="Q2104" i="3"/>
  <c r="R2104" i="3"/>
  <c r="Q2105" i="3"/>
  <c r="R2105" i="3"/>
  <c r="Q2107" i="3"/>
  <c r="R2107" i="3"/>
  <c r="Q2108" i="3"/>
  <c r="R2108" i="3"/>
  <c r="Q2109" i="3"/>
  <c r="R2109" i="3"/>
  <c r="Q2111" i="3"/>
  <c r="R2111" i="3"/>
  <c r="Q2112" i="3"/>
  <c r="R2112" i="3"/>
  <c r="Q2113" i="3"/>
  <c r="R2113" i="3"/>
  <c r="Q2115" i="3"/>
  <c r="R2115" i="3"/>
  <c r="Q2116" i="3"/>
  <c r="R2116" i="3"/>
  <c r="Q2119" i="3"/>
  <c r="R2119" i="3"/>
  <c r="Q2120" i="3"/>
  <c r="R2120" i="3"/>
  <c r="Q2121" i="3"/>
  <c r="R2121" i="3"/>
  <c r="Q2123" i="3"/>
  <c r="R2123" i="3"/>
  <c r="Q2124" i="3"/>
  <c r="R2124" i="3"/>
  <c r="Q2125" i="3"/>
  <c r="R2125" i="3"/>
  <c r="Q2127" i="3"/>
  <c r="R2127" i="3"/>
  <c r="Q2128" i="3"/>
  <c r="R2128" i="3"/>
  <c r="Q2129" i="3"/>
  <c r="R2129" i="3"/>
  <c r="Q2131" i="3"/>
  <c r="R2131" i="3"/>
  <c r="Q2132" i="3"/>
  <c r="R2132" i="3"/>
  <c r="Q2133" i="3"/>
  <c r="R2133" i="3"/>
  <c r="Q2135" i="3"/>
  <c r="R2135" i="3"/>
  <c r="Q2136" i="3"/>
  <c r="R2136" i="3"/>
  <c r="Q2137" i="3"/>
  <c r="R2137" i="3"/>
  <c r="Q2139" i="3"/>
  <c r="R2139" i="3"/>
  <c r="Q2140" i="3"/>
  <c r="R2140" i="3"/>
  <c r="Q2141" i="3"/>
  <c r="R2141" i="3"/>
  <c r="Q2143" i="3"/>
  <c r="R2143" i="3"/>
  <c r="Q2144" i="3"/>
  <c r="R2144" i="3"/>
  <c r="Q2145" i="3"/>
  <c r="R2145" i="3"/>
  <c r="Q2147" i="3"/>
  <c r="R2147" i="3"/>
  <c r="Q2148" i="3"/>
  <c r="R2148" i="3"/>
  <c r="Q2149" i="3"/>
  <c r="R2149" i="3"/>
  <c r="Q2151" i="3"/>
  <c r="R2151" i="3"/>
  <c r="Q2152" i="3"/>
  <c r="R2152" i="3"/>
  <c r="Q2153" i="3"/>
  <c r="R2153" i="3"/>
  <c r="Q2155" i="3"/>
  <c r="R2155" i="3"/>
  <c r="Q2156" i="3"/>
  <c r="R2156" i="3"/>
  <c r="Q2157" i="3"/>
  <c r="R2157" i="3"/>
  <c r="Q2159" i="3"/>
  <c r="R2159" i="3"/>
  <c r="Q2160" i="3"/>
  <c r="R2160" i="3"/>
  <c r="Q2161" i="3"/>
  <c r="R2161" i="3"/>
  <c r="Q2163" i="3"/>
  <c r="R2163" i="3"/>
  <c r="Q2164" i="3"/>
  <c r="R2164" i="3"/>
  <c r="Q2165" i="3"/>
  <c r="R2165" i="3"/>
  <c r="Q2167" i="3"/>
  <c r="R2167" i="3"/>
  <c r="Q2168" i="3"/>
  <c r="R2168" i="3"/>
  <c r="Q2169" i="3"/>
  <c r="R2169" i="3"/>
  <c r="Q2171" i="3"/>
  <c r="R2171" i="3"/>
  <c r="Q2172" i="3"/>
  <c r="R2172" i="3"/>
  <c r="Q2173" i="3"/>
  <c r="R2173" i="3"/>
  <c r="Q2175" i="3"/>
  <c r="R2175" i="3"/>
  <c r="Q2176" i="3"/>
  <c r="R2176" i="3"/>
  <c r="Q2177" i="3"/>
  <c r="R2177" i="3"/>
  <c r="Q2179" i="3"/>
  <c r="R2179" i="3"/>
  <c r="Q2180" i="3"/>
  <c r="R2180" i="3"/>
  <c r="Q2181" i="3"/>
  <c r="R2181" i="3"/>
  <c r="Q2183" i="3"/>
  <c r="R2183" i="3"/>
  <c r="Q2184" i="3"/>
  <c r="R2184" i="3"/>
  <c r="Q2185" i="3"/>
  <c r="R2185" i="3"/>
  <c r="Q2187" i="3"/>
  <c r="R2187" i="3"/>
  <c r="Q2188" i="3"/>
  <c r="R2188" i="3"/>
  <c r="Q2189" i="3"/>
  <c r="R2189" i="3"/>
  <c r="Q2191" i="3"/>
  <c r="R2191" i="3"/>
  <c r="Q2192" i="3"/>
  <c r="R2192" i="3"/>
  <c r="Q2193" i="3"/>
  <c r="R2193" i="3"/>
  <c r="Q2195" i="3"/>
  <c r="R2195" i="3"/>
  <c r="Q2196" i="3"/>
  <c r="R2196" i="3"/>
  <c r="Q2197" i="3"/>
  <c r="R2197" i="3"/>
  <c r="Q2199" i="3"/>
  <c r="R2199" i="3"/>
  <c r="Q2200" i="3"/>
  <c r="R2200" i="3"/>
  <c r="Q2201" i="3"/>
  <c r="R2201" i="3"/>
  <c r="Q2203" i="3"/>
  <c r="R2203" i="3"/>
  <c r="Q2204" i="3"/>
  <c r="R2204" i="3"/>
  <c r="Q2205" i="3"/>
  <c r="R2205" i="3"/>
  <c r="Q2207" i="3"/>
  <c r="R2207" i="3"/>
  <c r="Q2208" i="3"/>
  <c r="R2208" i="3"/>
  <c r="Q2209" i="3"/>
  <c r="R2209" i="3"/>
  <c r="Q2211" i="3"/>
  <c r="R2211" i="3"/>
  <c r="Q2212" i="3"/>
  <c r="R2212" i="3"/>
  <c r="Q2213" i="3"/>
  <c r="R2213" i="3"/>
  <c r="Q2215" i="3"/>
  <c r="R2215" i="3"/>
  <c r="Q2216" i="3"/>
  <c r="R2216" i="3"/>
  <c r="Q2217" i="3"/>
  <c r="R2217" i="3"/>
  <c r="Q2219" i="3"/>
  <c r="R2219" i="3"/>
  <c r="Q2220" i="3"/>
  <c r="R2220" i="3"/>
  <c r="Q2221" i="3"/>
  <c r="R2221" i="3"/>
  <c r="Q2223" i="3"/>
  <c r="R2223" i="3"/>
  <c r="Q2224" i="3"/>
  <c r="R2224" i="3"/>
  <c r="Q2225" i="3"/>
  <c r="R2225" i="3"/>
  <c r="Q2227" i="3"/>
  <c r="R2227" i="3"/>
  <c r="Q2228" i="3"/>
  <c r="R2228" i="3"/>
  <c r="Q2229" i="3"/>
  <c r="R2229" i="3"/>
  <c r="Q2232" i="3"/>
  <c r="R2232" i="3"/>
  <c r="Q2233" i="3"/>
  <c r="R2233" i="3"/>
  <c r="Q2235" i="3"/>
  <c r="R2235" i="3"/>
  <c r="Q2236" i="3"/>
  <c r="R2236" i="3"/>
  <c r="Q2237" i="3"/>
  <c r="R2237" i="3"/>
  <c r="Q2239" i="3"/>
  <c r="R2239" i="3"/>
  <c r="Q2240" i="3"/>
  <c r="R2240" i="3"/>
  <c r="Q2241" i="3"/>
  <c r="R2241" i="3"/>
  <c r="Q2243" i="3"/>
  <c r="R2243" i="3"/>
  <c r="Q2244" i="3"/>
  <c r="R2244" i="3"/>
  <c r="Q2245" i="3"/>
  <c r="R2245" i="3"/>
  <c r="Q2247" i="3"/>
  <c r="R2247" i="3"/>
  <c r="Q2248" i="3"/>
  <c r="R2248" i="3"/>
  <c r="Q2249" i="3"/>
  <c r="R2249" i="3"/>
  <c r="Q2251" i="3"/>
  <c r="R2251" i="3"/>
  <c r="Q2252" i="3"/>
  <c r="R2252" i="3"/>
  <c r="Q2253" i="3"/>
  <c r="R2253" i="3"/>
  <c r="Q2255" i="3"/>
  <c r="R2255" i="3"/>
  <c r="Q2256" i="3"/>
  <c r="R2256" i="3"/>
  <c r="Q2257" i="3"/>
  <c r="R2257" i="3"/>
  <c r="Q2259" i="3"/>
  <c r="R2259" i="3"/>
  <c r="Q2260" i="3"/>
  <c r="R2260" i="3"/>
  <c r="Q2261" i="3"/>
  <c r="R2261" i="3"/>
  <c r="Q2263" i="3"/>
  <c r="R2263" i="3"/>
  <c r="Q2264" i="3"/>
  <c r="R2264" i="3"/>
  <c r="Q2265" i="3"/>
  <c r="R2265" i="3"/>
  <c r="Q2267" i="3"/>
  <c r="R2267" i="3"/>
  <c r="Q2268" i="3"/>
  <c r="R2268" i="3"/>
  <c r="Q2269" i="3"/>
  <c r="R2269" i="3"/>
  <c r="Q2271" i="3"/>
  <c r="R2271" i="3"/>
  <c r="Q2272" i="3"/>
  <c r="R2272" i="3"/>
  <c r="Q2273" i="3"/>
  <c r="R2273" i="3"/>
  <c r="Q2275" i="3"/>
  <c r="R2275" i="3"/>
  <c r="Q2276" i="3"/>
  <c r="R2276" i="3"/>
  <c r="Q2277" i="3"/>
  <c r="R2277" i="3"/>
  <c r="Q2279" i="3"/>
  <c r="R2279" i="3"/>
  <c r="Q2280" i="3"/>
  <c r="R2280" i="3"/>
  <c r="Q2281" i="3"/>
  <c r="R2281" i="3"/>
  <c r="Q2283" i="3"/>
  <c r="R2283" i="3"/>
  <c r="Q2284" i="3"/>
  <c r="R2284" i="3"/>
  <c r="Q2285" i="3"/>
  <c r="R2285" i="3"/>
  <c r="Q2287" i="3"/>
  <c r="R2287" i="3"/>
  <c r="Q2288" i="3"/>
  <c r="R2288" i="3"/>
  <c r="Q2289" i="3"/>
  <c r="R2289" i="3"/>
  <c r="Q2291" i="3"/>
  <c r="R2291" i="3"/>
  <c r="Q2292" i="3"/>
  <c r="R2292" i="3"/>
  <c r="Q2293" i="3"/>
  <c r="R2293" i="3"/>
  <c r="Q2295" i="3"/>
  <c r="R2295" i="3"/>
  <c r="Q2296" i="3"/>
  <c r="R2296" i="3"/>
  <c r="Q2297" i="3"/>
  <c r="R2297" i="3"/>
  <c r="Q2299" i="3"/>
  <c r="R2299" i="3"/>
  <c r="Q2300" i="3"/>
  <c r="R2300" i="3"/>
  <c r="Q2301" i="3"/>
  <c r="R2301" i="3"/>
  <c r="Q2303" i="3"/>
  <c r="R2303" i="3"/>
  <c r="Q2304" i="3"/>
  <c r="R2304" i="3"/>
  <c r="Q2305" i="3"/>
  <c r="R2305" i="3"/>
  <c r="Q2307" i="3"/>
  <c r="R2307" i="3"/>
  <c r="Q2308" i="3"/>
  <c r="R2308" i="3"/>
  <c r="Q2309" i="3"/>
  <c r="R2309" i="3"/>
  <c r="Q2311" i="3"/>
  <c r="R2311" i="3"/>
  <c r="Q2312" i="3"/>
  <c r="R2312" i="3"/>
  <c r="Q2313" i="3"/>
  <c r="R2313" i="3"/>
  <c r="Q2315" i="3"/>
  <c r="R2315" i="3"/>
  <c r="Q2316" i="3"/>
  <c r="R2316" i="3"/>
  <c r="Q2317" i="3"/>
  <c r="R2317" i="3"/>
  <c r="Q2319" i="3"/>
  <c r="R2319" i="3"/>
  <c r="Q2320" i="3"/>
  <c r="R2320" i="3"/>
  <c r="Q2321" i="3"/>
  <c r="R2321" i="3"/>
  <c r="Q2323" i="3"/>
  <c r="R2323" i="3"/>
  <c r="Q2324" i="3"/>
  <c r="R2324" i="3"/>
  <c r="Q2327" i="3"/>
  <c r="R2327" i="3"/>
  <c r="Q2328" i="3"/>
  <c r="R2328" i="3"/>
  <c r="Q2329" i="3"/>
  <c r="R2329" i="3"/>
  <c r="Q2331" i="3"/>
  <c r="R2331" i="3"/>
  <c r="Q2332" i="3"/>
  <c r="R2332" i="3"/>
  <c r="Q2333" i="3"/>
  <c r="R2333" i="3"/>
  <c r="Q2335" i="3"/>
  <c r="R2335" i="3"/>
  <c r="Q2336" i="3"/>
  <c r="R2336" i="3"/>
  <c r="Q2337" i="3"/>
  <c r="R2337" i="3"/>
  <c r="Q2339" i="3"/>
  <c r="R2339" i="3"/>
  <c r="Q2340" i="3"/>
  <c r="R2340" i="3"/>
  <c r="Q2341" i="3"/>
  <c r="R2341" i="3"/>
  <c r="Q2343" i="3"/>
  <c r="R2343" i="3"/>
  <c r="Q2344" i="3"/>
  <c r="R2344" i="3"/>
  <c r="Q2345" i="3"/>
  <c r="R2345" i="3"/>
  <c r="Q2347" i="3"/>
  <c r="R2347" i="3"/>
  <c r="Q2348" i="3"/>
  <c r="R2348" i="3"/>
  <c r="Q2349" i="3"/>
  <c r="R2349" i="3"/>
  <c r="Q2351" i="3"/>
  <c r="R2351" i="3"/>
  <c r="Q2352" i="3"/>
  <c r="R2352" i="3"/>
  <c r="Q2353" i="3"/>
  <c r="R2353" i="3"/>
  <c r="Q2355" i="3"/>
  <c r="R2355" i="3"/>
  <c r="Q2356" i="3"/>
  <c r="R2356" i="3"/>
  <c r="Q2357" i="3"/>
  <c r="R2357" i="3"/>
  <c r="Q2359" i="3"/>
  <c r="R2359" i="3"/>
  <c r="Q2360" i="3"/>
  <c r="R2360" i="3"/>
  <c r="Q2361" i="3"/>
  <c r="R2361" i="3"/>
  <c r="Q2363" i="3"/>
  <c r="R2363" i="3"/>
  <c r="Q2364" i="3"/>
  <c r="R2364" i="3"/>
  <c r="Q2365" i="3"/>
  <c r="R2365" i="3"/>
  <c r="Q2367" i="3"/>
  <c r="R2367" i="3"/>
  <c r="Q2369" i="3"/>
  <c r="R2369" i="3"/>
  <c r="Q2371" i="3"/>
  <c r="R2371" i="3"/>
  <c r="Q2372" i="3"/>
  <c r="R2372" i="3"/>
  <c r="Q2373" i="3"/>
  <c r="R2373" i="3"/>
  <c r="Q2375" i="3"/>
  <c r="R2375" i="3"/>
  <c r="Q2376" i="3"/>
  <c r="R2376" i="3"/>
  <c r="Q2377" i="3"/>
  <c r="R2377" i="3"/>
  <c r="Q2379" i="3"/>
  <c r="R2379" i="3"/>
  <c r="Q2380" i="3"/>
  <c r="R2380" i="3"/>
  <c r="Q2381" i="3"/>
  <c r="R2381" i="3"/>
  <c r="Q2383" i="3"/>
  <c r="R2383" i="3"/>
  <c r="Q2384" i="3"/>
  <c r="R2384" i="3"/>
  <c r="Q2385" i="3"/>
  <c r="R2385" i="3"/>
  <c r="Q2387" i="3"/>
  <c r="R2387" i="3"/>
  <c r="Q2388" i="3"/>
  <c r="R2388" i="3"/>
  <c r="Q2389" i="3"/>
  <c r="R2389" i="3"/>
  <c r="Q2391" i="3"/>
  <c r="R2391" i="3"/>
  <c r="Q2392" i="3"/>
  <c r="R2392" i="3"/>
  <c r="Q2393" i="3"/>
  <c r="R2393" i="3"/>
  <c r="Q2395" i="3"/>
  <c r="R2395" i="3"/>
  <c r="Q2396" i="3"/>
  <c r="R2396" i="3"/>
  <c r="Q2397" i="3"/>
  <c r="R2397" i="3"/>
  <c r="Q2399" i="3"/>
  <c r="R2399" i="3"/>
  <c r="Q2400" i="3"/>
  <c r="R2400" i="3"/>
  <c r="Q2401" i="3"/>
  <c r="R2401" i="3"/>
  <c r="Q2403" i="3"/>
  <c r="R2403" i="3"/>
  <c r="Q2404" i="3"/>
  <c r="R2404" i="3"/>
  <c r="Q2405" i="3"/>
  <c r="R2405" i="3"/>
  <c r="Q2407" i="3"/>
  <c r="R2407" i="3"/>
  <c r="Q2409" i="3"/>
  <c r="R2409" i="3"/>
  <c r="Q2411" i="3"/>
  <c r="R2411" i="3"/>
  <c r="Q2412" i="3"/>
  <c r="R2412" i="3"/>
  <c r="Q2413" i="3"/>
  <c r="R2413" i="3"/>
  <c r="Q2415" i="3"/>
  <c r="R2415" i="3"/>
  <c r="Q2416" i="3"/>
  <c r="R2416" i="3"/>
  <c r="Q2417" i="3"/>
  <c r="R2417" i="3"/>
  <c r="Q2419" i="3"/>
  <c r="R2419" i="3"/>
  <c r="Q2421" i="3"/>
  <c r="R2421" i="3"/>
  <c r="Q2423" i="3"/>
  <c r="R2423" i="3"/>
  <c r="Q2425" i="3"/>
  <c r="R2425" i="3"/>
  <c r="Q2427" i="3"/>
  <c r="R2427" i="3"/>
  <c r="Q2429" i="3"/>
  <c r="R2429" i="3"/>
  <c r="Q2431" i="3"/>
  <c r="R2431" i="3"/>
  <c r="Q2433" i="3"/>
  <c r="R2433" i="3"/>
  <c r="Q2435" i="3"/>
  <c r="R2435" i="3"/>
  <c r="Q2437" i="3"/>
  <c r="R2437" i="3"/>
  <c r="Q2439" i="3"/>
  <c r="R2439" i="3"/>
  <c r="Q2441" i="3"/>
  <c r="R2441" i="3"/>
  <c r="Q2443" i="3"/>
  <c r="R2443" i="3"/>
  <c r="Q2445" i="3"/>
  <c r="R2445" i="3"/>
  <c r="Q2447" i="3"/>
  <c r="R2447" i="3"/>
  <c r="Q2449" i="3"/>
  <c r="R2449" i="3"/>
  <c r="Q2451" i="3"/>
  <c r="R2451" i="3"/>
  <c r="Q2453" i="3"/>
  <c r="R2453" i="3"/>
  <c r="Q2455" i="3"/>
  <c r="R2455" i="3"/>
  <c r="Q2457" i="3"/>
  <c r="R2457" i="3"/>
  <c r="Q2459" i="3"/>
  <c r="R2459" i="3"/>
  <c r="Q2461" i="3"/>
  <c r="R2461" i="3"/>
  <c r="Q2463" i="3"/>
  <c r="R2463" i="3"/>
  <c r="Q2465" i="3"/>
  <c r="R2465" i="3"/>
  <c r="Q2467" i="3"/>
  <c r="R2467" i="3"/>
  <c r="Q2469" i="3"/>
  <c r="R2469" i="3"/>
  <c r="Q2471" i="3"/>
  <c r="R2471" i="3"/>
  <c r="Q2473" i="3"/>
  <c r="R2473" i="3"/>
  <c r="Q2475" i="3"/>
  <c r="R2475" i="3"/>
  <c r="Q2477" i="3"/>
  <c r="R2477" i="3"/>
  <c r="Q2479" i="3"/>
  <c r="R2479" i="3"/>
  <c r="Q2481" i="3"/>
  <c r="R2481" i="3"/>
  <c r="Q2483" i="3"/>
  <c r="R2483" i="3"/>
  <c r="Q2485" i="3"/>
  <c r="R2485" i="3"/>
  <c r="Q2487" i="3"/>
  <c r="R2487" i="3"/>
  <c r="Q2489" i="3"/>
  <c r="R2489" i="3"/>
  <c r="Q2491" i="3"/>
  <c r="R2491" i="3"/>
  <c r="Q2493" i="3"/>
  <c r="R2493" i="3"/>
  <c r="Q2495" i="3"/>
  <c r="R2495" i="3"/>
  <c r="Q2497" i="3"/>
  <c r="R2497" i="3"/>
  <c r="Q2499" i="3"/>
  <c r="R2499" i="3"/>
  <c r="Q2501" i="3"/>
  <c r="R2501" i="3"/>
  <c r="Q2503" i="3"/>
  <c r="R2503" i="3"/>
  <c r="Q2505" i="3"/>
  <c r="R2505" i="3"/>
  <c r="Q2507" i="3"/>
  <c r="R2507" i="3"/>
  <c r="Q2509" i="3"/>
  <c r="R2509" i="3"/>
  <c r="Q2511" i="3"/>
  <c r="R2511" i="3"/>
  <c r="Q2513" i="3"/>
  <c r="R2513" i="3"/>
  <c r="Q2515" i="3"/>
  <c r="R2515" i="3"/>
  <c r="Q2517" i="3"/>
  <c r="R2517" i="3"/>
  <c r="Q2519" i="3"/>
  <c r="R2519" i="3"/>
  <c r="Q2521" i="3"/>
  <c r="R2521" i="3"/>
  <c r="Q2523" i="3"/>
  <c r="R2523" i="3"/>
  <c r="Q2525" i="3"/>
  <c r="R2525" i="3"/>
  <c r="Q2527" i="3"/>
  <c r="R2527" i="3"/>
  <c r="Q2529" i="3"/>
  <c r="R2529" i="3"/>
  <c r="Q2531" i="3"/>
  <c r="R2531" i="3"/>
  <c r="Q2533" i="3"/>
  <c r="R2533" i="3"/>
  <c r="Q2535" i="3"/>
  <c r="R2535" i="3"/>
  <c r="Q2537" i="3"/>
  <c r="R2537" i="3"/>
  <c r="Q2539" i="3"/>
  <c r="R2539" i="3"/>
  <c r="Q2541" i="3"/>
  <c r="R2541" i="3"/>
  <c r="Q2543" i="3"/>
  <c r="R2543" i="3"/>
  <c r="Q2545" i="3"/>
  <c r="R2545" i="3"/>
  <c r="Q2547" i="3"/>
  <c r="R2547" i="3"/>
  <c r="Q2549" i="3"/>
  <c r="R2549" i="3"/>
  <c r="Q2551" i="3"/>
  <c r="R2551" i="3"/>
  <c r="Q2553" i="3"/>
  <c r="R2553" i="3"/>
  <c r="Q2555" i="3"/>
  <c r="R2555" i="3"/>
  <c r="Q2557" i="3"/>
  <c r="R2557" i="3"/>
  <c r="Q2559" i="3"/>
  <c r="R2559" i="3"/>
  <c r="Q2561" i="3"/>
  <c r="R2561" i="3"/>
  <c r="Q2563" i="3"/>
  <c r="R2563" i="3"/>
  <c r="Q2565" i="3"/>
  <c r="R2565" i="3"/>
  <c r="Q2567" i="3"/>
  <c r="R2567" i="3"/>
  <c r="Q2569" i="3"/>
  <c r="R2569" i="3"/>
  <c r="Q2571" i="3"/>
  <c r="R2571" i="3"/>
  <c r="Q2573" i="3"/>
  <c r="R2573" i="3"/>
  <c r="Q2575" i="3"/>
  <c r="R2575" i="3"/>
  <c r="Q2577" i="3"/>
  <c r="R2577" i="3"/>
  <c r="Q2579" i="3"/>
  <c r="R2579" i="3"/>
  <c r="Q2581" i="3"/>
  <c r="R2581" i="3"/>
  <c r="Q2583" i="3"/>
  <c r="R2583" i="3"/>
  <c r="Q2585" i="3"/>
  <c r="R2585" i="3"/>
  <c r="Q2587" i="3"/>
  <c r="R2587" i="3"/>
  <c r="Q2589" i="3"/>
  <c r="R2589" i="3"/>
  <c r="Q2591" i="3"/>
  <c r="R2591" i="3"/>
  <c r="Q2593" i="3"/>
  <c r="R2593" i="3"/>
  <c r="Q2595" i="3"/>
  <c r="R2595" i="3"/>
  <c r="Q2597" i="3"/>
  <c r="R2597" i="3"/>
  <c r="Q2599" i="3"/>
  <c r="R2599" i="3"/>
  <c r="Q2601" i="3"/>
  <c r="R2601" i="3"/>
  <c r="Q2603" i="3"/>
  <c r="R2603" i="3"/>
  <c r="Q2605" i="3"/>
  <c r="R2605" i="3"/>
  <c r="Q2607" i="3"/>
  <c r="R2607" i="3"/>
  <c r="Q2609" i="3"/>
  <c r="R2609" i="3"/>
  <c r="Q2611" i="3"/>
  <c r="R2611" i="3"/>
  <c r="Q2613" i="3"/>
  <c r="R2613" i="3"/>
  <c r="Q2615" i="3"/>
  <c r="R2615" i="3"/>
  <c r="Q2617" i="3"/>
  <c r="R2617" i="3"/>
  <c r="Q2619" i="3"/>
  <c r="R2619" i="3"/>
  <c r="Q2621" i="3"/>
  <c r="R2621" i="3"/>
  <c r="Q2623" i="3"/>
  <c r="R2623" i="3"/>
  <c r="Q2625" i="3"/>
  <c r="R2625" i="3"/>
  <c r="Q2627" i="3"/>
  <c r="R2627" i="3"/>
  <c r="Q2629" i="3"/>
  <c r="R2629" i="3"/>
  <c r="Q2631" i="3"/>
  <c r="R2631" i="3"/>
  <c r="Q2633" i="3"/>
  <c r="R2633" i="3"/>
  <c r="Q2635" i="3"/>
  <c r="R2635" i="3"/>
  <c r="Q2637" i="3"/>
  <c r="R2637" i="3"/>
  <c r="Q2639" i="3"/>
  <c r="R2639" i="3"/>
  <c r="Q2641" i="3"/>
  <c r="R2641" i="3"/>
  <c r="Q2643" i="3"/>
  <c r="R2643" i="3"/>
  <c r="Q2645" i="3"/>
  <c r="R2645" i="3"/>
  <c r="Q2647" i="3"/>
  <c r="R2647" i="3"/>
  <c r="Q2649" i="3"/>
  <c r="R2649" i="3"/>
  <c r="Q2651" i="3"/>
  <c r="R2651" i="3"/>
  <c r="Q2653" i="3"/>
  <c r="R2653" i="3"/>
  <c r="Q2655" i="3"/>
  <c r="R2655" i="3"/>
  <c r="Q2657" i="3"/>
  <c r="R2657" i="3"/>
  <c r="Q2659" i="3"/>
  <c r="R2659" i="3"/>
  <c r="Q2661" i="3"/>
  <c r="R2661" i="3"/>
  <c r="Q2663" i="3"/>
  <c r="R2663" i="3"/>
  <c r="Q2665" i="3"/>
  <c r="R2665" i="3"/>
  <c r="Q2667" i="3"/>
  <c r="R2667" i="3"/>
  <c r="Q2668" i="3"/>
  <c r="R2668" i="3"/>
  <c r="Q2669" i="3"/>
  <c r="R2669" i="3"/>
  <c r="Q2671" i="3"/>
  <c r="R2671" i="3"/>
  <c r="Q2672" i="3"/>
  <c r="Q2673" i="3"/>
  <c r="R2673" i="3"/>
  <c r="Q2674" i="3"/>
  <c r="R2674" i="3"/>
  <c r="Q2675" i="3"/>
  <c r="R2675" i="3"/>
  <c r="Q2676" i="3"/>
  <c r="R2676" i="3"/>
  <c r="Q2677" i="3"/>
  <c r="R2677" i="3"/>
  <c r="Q2678" i="3"/>
  <c r="Q2679" i="3"/>
  <c r="R2679" i="3"/>
  <c r="Q2681" i="3"/>
  <c r="R2681" i="3"/>
  <c r="Q2682" i="3"/>
  <c r="R2682" i="3"/>
  <c r="Q2683" i="3"/>
  <c r="R2683" i="3"/>
  <c r="Q2684" i="3"/>
  <c r="R2684" i="3"/>
  <c r="Q2685" i="3"/>
  <c r="R2685" i="3"/>
  <c r="Q2687" i="3"/>
  <c r="R2687" i="3"/>
  <c r="Q2688" i="3"/>
  <c r="Q2689" i="3"/>
  <c r="R2689" i="3"/>
  <c r="Q2690" i="3"/>
  <c r="R2690" i="3"/>
  <c r="Q2691" i="3"/>
  <c r="R2691" i="3"/>
  <c r="Q2692" i="3"/>
  <c r="R2692" i="3"/>
  <c r="Q2693" i="3"/>
  <c r="R2693" i="3"/>
  <c r="Q2694" i="3"/>
  <c r="R2694" i="3"/>
  <c r="Q2695" i="3"/>
  <c r="R2695" i="3"/>
  <c r="Q2697" i="3"/>
  <c r="R2697" i="3"/>
  <c r="Q2698" i="3"/>
  <c r="R2698" i="3"/>
  <c r="Q2699" i="3"/>
  <c r="R2699" i="3"/>
  <c r="Q2700" i="3"/>
  <c r="R2700" i="3"/>
  <c r="Q2701" i="3"/>
  <c r="R2701" i="3"/>
  <c r="Q2703" i="3"/>
  <c r="R2703" i="3"/>
  <c r="Q2704" i="3"/>
  <c r="Q2705" i="3"/>
  <c r="R2705" i="3"/>
  <c r="Q2706" i="3"/>
  <c r="R2706" i="3"/>
  <c r="Q2707" i="3"/>
  <c r="R2707" i="3"/>
  <c r="Q2708" i="3"/>
  <c r="R2708" i="3"/>
  <c r="Q2709" i="3"/>
  <c r="R2709" i="3"/>
  <c r="Q2710" i="3"/>
  <c r="Q2711" i="3"/>
  <c r="R2711" i="3"/>
  <c r="Q2713" i="3"/>
  <c r="R2713" i="3"/>
  <c r="Q2714" i="3"/>
  <c r="R2714" i="3"/>
  <c r="Q2715" i="3"/>
  <c r="R2715" i="3"/>
  <c r="Q2716" i="3"/>
  <c r="R2716" i="3"/>
  <c r="Q2717" i="3"/>
  <c r="R2717" i="3"/>
  <c r="Q2719" i="3"/>
  <c r="R2719" i="3"/>
  <c r="Q2720" i="3"/>
  <c r="R2720" i="3"/>
  <c r="Q2721" i="3"/>
  <c r="R2721" i="3"/>
  <c r="Q2722" i="3"/>
  <c r="R2722" i="3"/>
  <c r="Q2723" i="3"/>
  <c r="R2723" i="3"/>
  <c r="Q2724" i="3"/>
  <c r="R2724" i="3"/>
  <c r="Q2725" i="3"/>
  <c r="R2725" i="3"/>
  <c r="Q2726" i="3"/>
  <c r="Q2727" i="3"/>
  <c r="R2727" i="3"/>
  <c r="Q2729" i="3"/>
  <c r="R2729" i="3"/>
  <c r="Q2730" i="3"/>
  <c r="R2730" i="3"/>
  <c r="Q2731" i="3"/>
  <c r="R2731" i="3"/>
  <c r="Q2732" i="3"/>
  <c r="R2732" i="3"/>
  <c r="Q2733" i="3"/>
  <c r="R2733" i="3"/>
  <c r="Q2735" i="3"/>
  <c r="R2735" i="3"/>
  <c r="Q2736" i="3"/>
  <c r="R2736" i="3"/>
  <c r="Q2737" i="3"/>
  <c r="R2737" i="3"/>
  <c r="Q2738" i="3"/>
  <c r="R2738" i="3"/>
  <c r="Q2739" i="3"/>
  <c r="R2739" i="3"/>
  <c r="Q2740" i="3"/>
  <c r="R2740" i="3"/>
  <c r="Q2741" i="3"/>
  <c r="R2741" i="3"/>
  <c r="Q2742" i="3"/>
  <c r="Q2743" i="3"/>
  <c r="R2743" i="3"/>
  <c r="Q2745" i="3"/>
  <c r="R2745" i="3"/>
  <c r="Q2746" i="3"/>
  <c r="R2746" i="3"/>
  <c r="Q2747" i="3"/>
  <c r="R2747" i="3"/>
  <c r="Q2748" i="3"/>
  <c r="R2748" i="3"/>
  <c r="Q2749" i="3"/>
  <c r="R2749" i="3"/>
  <c r="Q2751" i="3"/>
  <c r="R2751" i="3"/>
  <c r="Q2752" i="3"/>
  <c r="R2752" i="3"/>
  <c r="Q2753" i="3"/>
  <c r="R2753" i="3"/>
  <c r="Q2754" i="3"/>
  <c r="R2754" i="3"/>
  <c r="Q2755" i="3"/>
  <c r="R2755" i="3"/>
  <c r="Q2756" i="3"/>
  <c r="R2756" i="3"/>
  <c r="Q2757" i="3"/>
  <c r="R2757" i="3"/>
  <c r="Q2758" i="3"/>
  <c r="R2758" i="3"/>
  <c r="Q2759" i="3"/>
  <c r="R2759" i="3"/>
  <c r="Q2761" i="3"/>
  <c r="R2761" i="3"/>
  <c r="Q2762" i="3"/>
  <c r="R2762" i="3"/>
  <c r="Q2763" i="3"/>
  <c r="R2763" i="3"/>
  <c r="Q2764" i="3"/>
  <c r="R2764" i="3"/>
  <c r="Q2765" i="3"/>
  <c r="R2765" i="3"/>
  <c r="Q2767" i="3"/>
  <c r="R2767" i="3"/>
  <c r="Q2768" i="3"/>
  <c r="Q2769" i="3"/>
  <c r="R2769" i="3"/>
  <c r="Q2770" i="3"/>
  <c r="R2770" i="3"/>
  <c r="Q2771" i="3"/>
  <c r="R2771" i="3"/>
  <c r="Q2772" i="3"/>
  <c r="R2772" i="3"/>
  <c r="Q2773" i="3"/>
  <c r="R2773" i="3"/>
  <c r="Q2774" i="3"/>
  <c r="R2774" i="3"/>
  <c r="Q2775" i="3"/>
  <c r="R2775" i="3"/>
  <c r="Q2776" i="3"/>
  <c r="R2776" i="3"/>
  <c r="Q2777" i="3"/>
  <c r="R2777" i="3"/>
  <c r="Q2778" i="3"/>
  <c r="R2778" i="3"/>
  <c r="Q2779" i="3"/>
  <c r="R2779" i="3"/>
  <c r="Q2780" i="3"/>
  <c r="R2780" i="3"/>
  <c r="Q2781" i="3"/>
  <c r="R2781" i="3"/>
  <c r="Q2782" i="3"/>
  <c r="R2782" i="3"/>
  <c r="Q2783" i="3"/>
  <c r="R2783" i="3"/>
  <c r="Q2784" i="3"/>
  <c r="R2784" i="3"/>
  <c r="Q2785" i="3"/>
  <c r="R2785" i="3"/>
  <c r="Q2786" i="3"/>
  <c r="R2786" i="3"/>
  <c r="Q2787" i="3"/>
  <c r="R2787" i="3"/>
  <c r="Q2789" i="3"/>
  <c r="R2789" i="3"/>
  <c r="Q2790" i="3"/>
  <c r="R2790" i="3"/>
  <c r="Q2791" i="3"/>
  <c r="R2791" i="3"/>
  <c r="Q2792" i="3"/>
  <c r="R2792" i="3"/>
  <c r="Q2793" i="3"/>
  <c r="R2793" i="3"/>
  <c r="Q2795" i="3"/>
  <c r="R2795" i="3"/>
  <c r="Q2796" i="3"/>
  <c r="R2796" i="3"/>
  <c r="Q2797" i="3"/>
  <c r="R2797" i="3"/>
  <c r="Q2798" i="3"/>
  <c r="R2798" i="3"/>
  <c r="Q2799" i="3"/>
  <c r="R2799" i="3"/>
  <c r="Q2800" i="3"/>
  <c r="R2800" i="3"/>
  <c r="Q2801" i="3"/>
  <c r="R2801" i="3"/>
  <c r="Q2802" i="3"/>
  <c r="R2802" i="3"/>
  <c r="Q2803" i="3"/>
  <c r="R2803" i="3"/>
  <c r="Q2805" i="3"/>
  <c r="R2805" i="3"/>
  <c r="Q2806" i="3"/>
  <c r="R2806" i="3"/>
  <c r="Q2807" i="3"/>
  <c r="R2807" i="3"/>
  <c r="Q2808" i="3"/>
  <c r="R2808" i="3"/>
  <c r="Q2809" i="3"/>
  <c r="R2809" i="3"/>
  <c r="Q2811" i="3"/>
  <c r="R2811" i="3"/>
  <c r="Q2812" i="3"/>
  <c r="Q2813" i="3"/>
  <c r="R2813" i="3"/>
  <c r="Q2814" i="3"/>
  <c r="R2814" i="3"/>
  <c r="Q2815" i="3"/>
  <c r="R2815" i="3"/>
  <c r="Q2816" i="3"/>
  <c r="R2816" i="3"/>
  <c r="Q2817" i="3"/>
  <c r="R2817" i="3"/>
  <c r="Q2818" i="3"/>
  <c r="Q2819" i="3"/>
  <c r="R2819" i="3"/>
  <c r="Q2821" i="3"/>
  <c r="R2821" i="3"/>
  <c r="Q2822" i="3"/>
  <c r="Q2823" i="3"/>
  <c r="R2823" i="3"/>
  <c r="Q2824" i="3"/>
  <c r="Q2825" i="3"/>
  <c r="R2825" i="3"/>
  <c r="Q2827" i="3"/>
  <c r="R2827" i="3"/>
  <c r="Q2828" i="3"/>
  <c r="Q2830" i="3"/>
  <c r="R2830" i="3"/>
  <c r="Q2831" i="3"/>
  <c r="R2831" i="3"/>
  <c r="Q2832" i="3"/>
  <c r="R2832" i="3"/>
  <c r="Q2833" i="3"/>
  <c r="R2833" i="3"/>
  <c r="Q2834" i="3"/>
  <c r="Q2835" i="3"/>
  <c r="R2835" i="3"/>
  <c r="Q2838" i="3"/>
  <c r="R2838" i="3"/>
  <c r="Q2839" i="3"/>
  <c r="R2839" i="3"/>
  <c r="Q2841" i="3"/>
  <c r="R2841" i="3"/>
  <c r="Q2843" i="3"/>
  <c r="R2843" i="3"/>
  <c r="Q2845" i="3"/>
  <c r="R2845" i="3"/>
  <c r="Q2846" i="3"/>
  <c r="R2846" i="3"/>
  <c r="Q2848" i="3"/>
  <c r="Q2849" i="3"/>
  <c r="R2849" i="3"/>
  <c r="Q2850" i="3"/>
  <c r="Q2851" i="3"/>
  <c r="R2851" i="3"/>
  <c r="Q2853" i="3"/>
  <c r="R2853" i="3"/>
  <c r="Q2855" i="3"/>
  <c r="R2855" i="3"/>
  <c r="Q2857" i="3"/>
  <c r="R2857" i="3"/>
  <c r="Q2859" i="3"/>
  <c r="R2859" i="3"/>
  <c r="Q2861" i="3"/>
  <c r="R2861" i="3"/>
  <c r="Q2862" i="3"/>
  <c r="R2862" i="3"/>
  <c r="Q2863" i="3"/>
  <c r="R2863" i="3"/>
  <c r="Q2864" i="3"/>
  <c r="R2864" i="3"/>
  <c r="Q2865" i="3"/>
  <c r="R2865" i="3"/>
  <c r="Q2866" i="3"/>
  <c r="R2866" i="3"/>
  <c r="Q2867" i="3"/>
  <c r="Q2869" i="3"/>
  <c r="Q2870" i="3"/>
  <c r="R2870" i="3"/>
  <c r="Q2871" i="3"/>
  <c r="R2871" i="3"/>
  <c r="Q2872" i="3"/>
  <c r="R2872" i="3"/>
  <c r="Q2873" i="3"/>
  <c r="R2873" i="3"/>
  <c r="Q2875" i="3"/>
  <c r="R2875" i="3"/>
  <c r="Q2876" i="3"/>
  <c r="R2876" i="3"/>
  <c r="Q2877" i="3"/>
  <c r="Q2878" i="3"/>
  <c r="R2878" i="3"/>
  <c r="Q2879" i="3"/>
  <c r="R2879" i="3"/>
  <c r="Q2880" i="3"/>
  <c r="R2880" i="3"/>
  <c r="Q2881" i="3"/>
  <c r="R2881" i="3"/>
  <c r="Q2883" i="3"/>
  <c r="R2883" i="3"/>
  <c r="Q2886" i="3"/>
  <c r="R2886" i="3"/>
  <c r="Q2888" i="3"/>
  <c r="R2888" i="3"/>
  <c r="Q2891" i="3"/>
  <c r="R2891" i="3"/>
  <c r="Q2893" i="3"/>
  <c r="R2893" i="3"/>
  <c r="Q2894" i="3"/>
  <c r="R2894" i="3"/>
  <c r="Q2895" i="3"/>
  <c r="R2895" i="3"/>
  <c r="Q2896" i="3"/>
  <c r="R2896" i="3"/>
  <c r="Q2897" i="3"/>
  <c r="R2897" i="3"/>
  <c r="Q2899" i="3"/>
  <c r="R2899" i="3"/>
  <c r="Q2904" i="3"/>
  <c r="R2904" i="3"/>
  <c r="Q2907" i="3"/>
  <c r="R2907" i="3"/>
  <c r="Q2909" i="3"/>
  <c r="R2909" i="3"/>
  <c r="Q2910" i="3"/>
  <c r="R2910" i="3"/>
  <c r="Q2911" i="3"/>
  <c r="R2911" i="3"/>
  <c r="Q2912" i="3"/>
  <c r="R2912" i="3"/>
  <c r="Q2913" i="3"/>
  <c r="R2913" i="3"/>
  <c r="Q2915" i="3"/>
  <c r="R2915" i="3"/>
  <c r="Q2918" i="3"/>
  <c r="R2918" i="3"/>
  <c r="Q2920" i="3"/>
  <c r="R2920" i="3"/>
  <c r="Q2923" i="3"/>
  <c r="R2923" i="3"/>
  <c r="Q2925" i="3"/>
  <c r="R2925" i="3"/>
  <c r="Q2926" i="3"/>
  <c r="R2926" i="3"/>
  <c r="Q2927" i="3"/>
  <c r="R2927" i="3"/>
  <c r="Q2928" i="3"/>
  <c r="R2928" i="3"/>
  <c r="Q2929" i="3"/>
  <c r="R2929" i="3"/>
  <c r="Q2931" i="3"/>
  <c r="R2931" i="3"/>
  <c r="Q2936" i="3"/>
  <c r="R2936" i="3"/>
  <c r="Q2939" i="3"/>
  <c r="R2939" i="3"/>
  <c r="Q2941" i="3"/>
  <c r="R2941" i="3"/>
  <c r="Q2942" i="3"/>
  <c r="R2942" i="3"/>
  <c r="Q2943" i="3"/>
  <c r="R2943" i="3"/>
  <c r="Q2944" i="3"/>
  <c r="R2944" i="3"/>
  <c r="Q2945" i="3"/>
  <c r="R2945" i="3"/>
  <c r="Q2947" i="3"/>
  <c r="R2947" i="3"/>
  <c r="Q2950" i="3"/>
  <c r="R2950" i="3"/>
  <c r="Q2952" i="3"/>
  <c r="R2952" i="3"/>
  <c r="Q2955" i="3"/>
  <c r="R2955" i="3"/>
  <c r="Q2957" i="3"/>
  <c r="R2957" i="3"/>
  <c r="Q2958" i="3"/>
  <c r="R2958" i="3"/>
  <c r="Q2959" i="3"/>
  <c r="R2959" i="3"/>
  <c r="Q2960" i="3"/>
  <c r="R2960" i="3"/>
  <c r="Q2962" i="3"/>
  <c r="R2962" i="3"/>
  <c r="Q2965" i="3"/>
  <c r="R2965" i="3"/>
  <c r="Q2967" i="3"/>
  <c r="R2967" i="3"/>
  <c r="Q2968" i="3"/>
  <c r="R2968" i="3"/>
  <c r="Q2969" i="3"/>
  <c r="R2969" i="3"/>
  <c r="Q2971" i="3"/>
  <c r="R2971" i="3"/>
  <c r="Q2972" i="3"/>
  <c r="Q2973" i="3"/>
  <c r="R2973" i="3"/>
  <c r="Q2975" i="3"/>
  <c r="R2975" i="3"/>
  <c r="Q2977" i="3"/>
  <c r="R2977" i="3"/>
  <c r="Q2978" i="3"/>
  <c r="R2978" i="3"/>
  <c r="Q2979" i="3"/>
  <c r="R2979" i="3"/>
  <c r="Q2981" i="3"/>
  <c r="R2981" i="3"/>
  <c r="Q2984" i="3"/>
  <c r="R2984" i="3"/>
  <c r="Q2988" i="3"/>
  <c r="R2988" i="3"/>
  <c r="Q2989" i="3"/>
  <c r="R2989" i="3"/>
  <c r="Q2990" i="3"/>
  <c r="R2990" i="3"/>
  <c r="Q2991" i="3"/>
  <c r="R2991" i="3"/>
  <c r="Q2992" i="3"/>
  <c r="R2992" i="3"/>
  <c r="Q2993" i="3"/>
  <c r="R2993" i="3"/>
  <c r="Q2994" i="3"/>
  <c r="R2994" i="3"/>
  <c r="Q2995" i="3"/>
  <c r="R2995" i="3"/>
  <c r="Q2997" i="3"/>
  <c r="R2997" i="3"/>
  <c r="Q2999" i="3"/>
  <c r="R2999" i="3"/>
  <c r="Q3001" i="3"/>
  <c r="R3001" i="3"/>
  <c r="Q3005" i="3"/>
  <c r="R3005" i="3"/>
  <c r="Q3006" i="3"/>
  <c r="R3006" i="3"/>
  <c r="Q3007" i="3"/>
  <c r="R3007" i="3"/>
  <c r="Q3008" i="3"/>
  <c r="R3008" i="3"/>
  <c r="Q3009" i="3"/>
  <c r="R3009" i="3"/>
  <c r="Q3011" i="3"/>
  <c r="R3011" i="3"/>
  <c r="Q3015" i="3"/>
  <c r="R3015" i="3"/>
  <c r="Q3020" i="3"/>
  <c r="R3020" i="3"/>
  <c r="Q3021" i="3"/>
  <c r="R3021" i="3"/>
  <c r="Q3022" i="3"/>
  <c r="R3022" i="3"/>
  <c r="Q3023" i="3"/>
  <c r="R3023" i="3"/>
  <c r="Q3024" i="3"/>
  <c r="R3024" i="3"/>
  <c r="Q3025" i="3"/>
  <c r="R3025" i="3"/>
  <c r="Q3026" i="3"/>
  <c r="R3026" i="3"/>
  <c r="Q3027" i="3"/>
  <c r="R3027" i="3"/>
  <c r="Q3029" i="3"/>
  <c r="R3029" i="3"/>
  <c r="Q3031" i="3"/>
  <c r="R3031" i="3"/>
  <c r="Q3033" i="3"/>
  <c r="R3033" i="3"/>
  <c r="Q3035" i="3"/>
  <c r="R3035" i="3"/>
  <c r="Q3036" i="3"/>
  <c r="R3036" i="3"/>
  <c r="Q3040" i="3"/>
  <c r="R3040" i="3"/>
  <c r="Q3042" i="3"/>
  <c r="R3042" i="3"/>
  <c r="Q3045" i="3"/>
  <c r="R3045" i="3"/>
  <c r="Q3046" i="3"/>
  <c r="R3046" i="3"/>
  <c r="Q3047" i="3"/>
  <c r="R3047" i="3"/>
  <c r="Q3048" i="3"/>
  <c r="R3048" i="3"/>
  <c r="Q3049" i="3"/>
  <c r="R3049" i="3"/>
  <c r="Q3051" i="3"/>
  <c r="R3051" i="3"/>
  <c r="Q3052" i="3"/>
  <c r="Q3054" i="3"/>
  <c r="R3054" i="3"/>
  <c r="Q3056" i="3"/>
  <c r="R3056" i="3"/>
  <c r="Q3058" i="3"/>
  <c r="R3058" i="3"/>
  <c r="Q3061" i="3"/>
  <c r="R3061" i="3"/>
  <c r="Q3062" i="3"/>
  <c r="R3062" i="3"/>
  <c r="Q3063" i="3"/>
  <c r="R3063" i="3"/>
  <c r="Q3064" i="3"/>
  <c r="R3064" i="3"/>
  <c r="Q3065" i="3"/>
  <c r="R3065" i="3"/>
  <c r="Q3067" i="3"/>
  <c r="R3067" i="3"/>
  <c r="Q3068" i="3"/>
  <c r="R3068" i="3"/>
  <c r="Q3072" i="3"/>
  <c r="R3072" i="3"/>
  <c r="Q3074" i="3"/>
  <c r="Q3077" i="3"/>
  <c r="R3077" i="3"/>
  <c r="Q3078" i="3"/>
  <c r="R3078" i="3"/>
  <c r="Q3079" i="3"/>
  <c r="R3079" i="3"/>
  <c r="Q3080" i="3"/>
  <c r="R3080" i="3"/>
  <c r="Q3081" i="3"/>
  <c r="R3081" i="3"/>
  <c r="Q3083" i="3"/>
  <c r="R3083" i="3"/>
  <c r="Q3084" i="3"/>
  <c r="R3084" i="3"/>
  <c r="Q3087" i="3"/>
  <c r="R3087" i="3"/>
  <c r="Q3090" i="3"/>
  <c r="Q3093" i="3"/>
  <c r="R3093" i="3"/>
  <c r="Q3094" i="3"/>
  <c r="R3094" i="3"/>
  <c r="Q3095" i="3"/>
  <c r="R3095" i="3"/>
  <c r="Q3096" i="3"/>
  <c r="R3096" i="3"/>
  <c r="Q3097" i="3"/>
  <c r="R3097" i="3"/>
  <c r="Q3099" i="3"/>
  <c r="R3099" i="3"/>
  <c r="Q3100" i="3"/>
  <c r="Q3101" i="3"/>
  <c r="R3101" i="3"/>
  <c r="Q3103" i="3"/>
  <c r="R3103" i="3"/>
  <c r="Q3105" i="3"/>
  <c r="R3105" i="3"/>
  <c r="Q3106" i="3"/>
  <c r="Q3107" i="3"/>
  <c r="R3107" i="3"/>
  <c r="Q3109" i="3"/>
  <c r="R3109" i="3"/>
  <c r="Q3110" i="3"/>
  <c r="R3110" i="3"/>
  <c r="Q3111" i="3"/>
  <c r="R3111" i="3"/>
  <c r="Q3112" i="3"/>
  <c r="R3112" i="3"/>
  <c r="Q3113" i="3"/>
  <c r="R3113" i="3"/>
  <c r="Q3115" i="3"/>
  <c r="R3115" i="3"/>
  <c r="Q3116" i="3"/>
  <c r="Q3119" i="3"/>
  <c r="R3119" i="3"/>
  <c r="Q3122" i="3"/>
  <c r="Q3125" i="3"/>
  <c r="R3125" i="3"/>
  <c r="Q3126" i="3"/>
  <c r="R3126" i="3"/>
  <c r="Q3127" i="3"/>
  <c r="R3127" i="3"/>
  <c r="Q3128" i="3"/>
  <c r="R3128" i="3"/>
  <c r="Q3129" i="3"/>
  <c r="R3129" i="3"/>
  <c r="Q3131" i="3"/>
  <c r="R3131" i="3"/>
  <c r="Q3132" i="3"/>
  <c r="Q3133" i="3"/>
  <c r="R3133" i="3"/>
  <c r="Q3135" i="3"/>
  <c r="R3135" i="3"/>
  <c r="Q3137" i="3"/>
  <c r="R3137" i="3"/>
  <c r="Q3138" i="3"/>
  <c r="Q3139" i="3"/>
  <c r="R3139" i="3"/>
  <c r="Q3141" i="3"/>
  <c r="R3141" i="3"/>
  <c r="Q3142" i="3"/>
  <c r="R3142" i="3"/>
  <c r="Q3143" i="3"/>
  <c r="R3143" i="3"/>
  <c r="Q3144" i="3"/>
  <c r="R3144" i="3"/>
  <c r="Q3145" i="3"/>
  <c r="R3145" i="3"/>
  <c r="Q3147" i="3"/>
  <c r="R3147" i="3"/>
  <c r="Q3148" i="3"/>
  <c r="Q3149" i="3"/>
  <c r="R3149" i="3"/>
  <c r="Q3150" i="3"/>
  <c r="R3150" i="3"/>
  <c r="Q3151" i="3"/>
  <c r="R3151" i="3"/>
  <c r="Q3152" i="3"/>
  <c r="R3152" i="3"/>
  <c r="Q3153" i="3"/>
  <c r="R3153" i="3"/>
  <c r="Q3154" i="3"/>
  <c r="R3154" i="3"/>
  <c r="Q3155" i="3"/>
  <c r="R3155" i="3"/>
  <c r="Q3157" i="3"/>
  <c r="R3157" i="3"/>
  <c r="Q3158" i="3"/>
  <c r="R3158" i="3"/>
  <c r="Q3159" i="3"/>
  <c r="R3159" i="3"/>
  <c r="Q3160" i="3"/>
  <c r="R3160" i="3"/>
  <c r="Q3161" i="3"/>
  <c r="R3161" i="3"/>
  <c r="Q3163" i="3"/>
  <c r="R3163" i="3"/>
  <c r="Q3164" i="3"/>
  <c r="R3164" i="3"/>
  <c r="Q3165" i="3"/>
  <c r="R3165" i="3"/>
  <c r="Q3166" i="3"/>
  <c r="R3166" i="3"/>
  <c r="Q3167" i="3"/>
  <c r="R3167" i="3"/>
  <c r="Q3168" i="3"/>
  <c r="R3168" i="3"/>
  <c r="Q3169" i="3"/>
  <c r="R3169" i="3"/>
  <c r="Q3170" i="3"/>
  <c r="Q3171" i="3"/>
  <c r="R3171" i="3"/>
  <c r="Q3173" i="3"/>
  <c r="R3173" i="3"/>
  <c r="Q3174" i="3"/>
  <c r="R3174" i="3"/>
  <c r="Q3175" i="3"/>
  <c r="R3175" i="3"/>
  <c r="Q3176" i="3"/>
  <c r="R3176" i="3"/>
  <c r="Q3177" i="3"/>
  <c r="R3177" i="3"/>
  <c r="Q3179" i="3"/>
  <c r="R3179" i="3"/>
  <c r="Q3180" i="3"/>
  <c r="R3180" i="3"/>
  <c r="Q3182" i="3"/>
  <c r="R3182" i="3"/>
  <c r="Q3184" i="3"/>
  <c r="R3184" i="3"/>
  <c r="Q3186" i="3"/>
  <c r="Q3189" i="3"/>
  <c r="R3189" i="3"/>
  <c r="Q3190" i="3"/>
  <c r="R3190" i="3"/>
  <c r="Q3191" i="3"/>
  <c r="R3191" i="3"/>
  <c r="Q3192" i="3"/>
  <c r="R3192" i="3"/>
  <c r="Q3193" i="3"/>
  <c r="R3193" i="3"/>
  <c r="Q3195" i="3"/>
  <c r="R3195" i="3"/>
  <c r="Q3196" i="3"/>
  <c r="R3196" i="3"/>
  <c r="Q3198" i="3"/>
  <c r="R3198" i="3"/>
  <c r="Q3199" i="3"/>
  <c r="R3199" i="3"/>
  <c r="Q3200" i="3"/>
  <c r="R3200" i="3"/>
  <c r="Q3201" i="3"/>
  <c r="R3201" i="3"/>
  <c r="Q3202" i="3"/>
  <c r="R3202" i="3"/>
  <c r="Q3203" i="3"/>
  <c r="R3203" i="3"/>
  <c r="Q3205" i="3"/>
  <c r="R3205" i="3"/>
  <c r="Q3206" i="3"/>
  <c r="R3206" i="3"/>
  <c r="Q3207" i="3"/>
  <c r="R3207" i="3"/>
  <c r="Q3208" i="3"/>
  <c r="R3208" i="3"/>
  <c r="Q3209" i="3"/>
  <c r="R3209" i="3"/>
  <c r="Q3211" i="3"/>
  <c r="R3211" i="3"/>
  <c r="Q3212" i="3"/>
  <c r="Q3213" i="3"/>
  <c r="R3213" i="3"/>
  <c r="Q3214" i="3"/>
  <c r="R3214" i="3"/>
  <c r="Q3215" i="3"/>
  <c r="R3215" i="3"/>
  <c r="Q3216" i="3"/>
  <c r="R3216" i="3"/>
  <c r="Q3217" i="3"/>
  <c r="R3217" i="3"/>
  <c r="Q3218" i="3"/>
  <c r="Q3219" i="3"/>
  <c r="R3219" i="3"/>
  <c r="Q3221" i="3"/>
  <c r="R3221" i="3"/>
  <c r="Q3222" i="3"/>
  <c r="R3222" i="3"/>
  <c r="Q3223" i="3"/>
  <c r="R3223" i="3"/>
  <c r="Q3224" i="3"/>
  <c r="R3224" i="3"/>
  <c r="Q3225" i="3"/>
  <c r="R3225" i="3"/>
  <c r="Q3227" i="3"/>
  <c r="R3227" i="3"/>
  <c r="Q3228" i="3"/>
  <c r="Q3229" i="3"/>
  <c r="R3229" i="3"/>
  <c r="Q3230" i="3"/>
  <c r="R3230" i="3"/>
  <c r="Q3231" i="3"/>
  <c r="R3231" i="3"/>
  <c r="Q3232" i="3"/>
  <c r="R3232" i="3"/>
  <c r="Q3233" i="3"/>
  <c r="R3233" i="3"/>
  <c r="Q3234" i="3"/>
  <c r="R3234" i="3"/>
  <c r="Q3235" i="3"/>
  <c r="R3235" i="3"/>
  <c r="Q3236" i="3"/>
  <c r="R3236" i="3"/>
  <c r="Q3237" i="3"/>
  <c r="R3237" i="3"/>
  <c r="Q3238" i="3"/>
  <c r="R3238" i="3"/>
  <c r="Q3239" i="3"/>
  <c r="R3239" i="3"/>
  <c r="Q3240" i="3"/>
  <c r="R3240" i="3"/>
  <c r="Q3241" i="3"/>
  <c r="R3241" i="3"/>
  <c r="Q3242" i="3"/>
  <c r="R3242" i="3"/>
  <c r="Q3243" i="3"/>
  <c r="R3243" i="3"/>
  <c r="Q3244" i="3"/>
  <c r="R3244" i="3"/>
  <c r="Q3245" i="3"/>
  <c r="R3245" i="3"/>
  <c r="Q3246" i="3"/>
  <c r="R3246" i="3"/>
  <c r="Q3247" i="3"/>
  <c r="R3247" i="3"/>
  <c r="Q3248" i="3"/>
  <c r="R3248" i="3"/>
  <c r="Q3249" i="3"/>
  <c r="R3249" i="3"/>
  <c r="Q3250" i="3"/>
  <c r="R3250" i="3"/>
  <c r="Q3251" i="3"/>
  <c r="R3251" i="3"/>
  <c r="Q3252" i="3"/>
  <c r="R3252" i="3"/>
  <c r="Q3253" i="3"/>
  <c r="R3253" i="3"/>
  <c r="Q3254" i="3"/>
  <c r="R3254" i="3"/>
  <c r="Q3255" i="3"/>
  <c r="R3255" i="3"/>
  <c r="Q3256" i="3"/>
  <c r="R3256" i="3"/>
  <c r="Q3257" i="3"/>
  <c r="R3257" i="3"/>
  <c r="Q3258" i="3"/>
  <c r="R3258" i="3"/>
  <c r="Q3259" i="3"/>
  <c r="R3259" i="3"/>
  <c r="Q3260" i="3"/>
  <c r="R3260" i="3"/>
  <c r="Q3261" i="3"/>
  <c r="R3261" i="3"/>
  <c r="Q3262" i="3"/>
  <c r="R3262" i="3"/>
  <c r="Q3263" i="3"/>
  <c r="R3263" i="3"/>
  <c r="Q3264" i="3"/>
  <c r="R3264" i="3"/>
  <c r="Q3265" i="3"/>
  <c r="R3265" i="3"/>
  <c r="Q3266" i="3"/>
  <c r="R3266" i="3"/>
  <c r="Q3267" i="3"/>
  <c r="R3267" i="3"/>
  <c r="Q3268" i="3"/>
  <c r="R3268" i="3"/>
  <c r="Q3269" i="3"/>
  <c r="R3269" i="3"/>
  <c r="Q3270" i="3"/>
  <c r="R3270" i="3"/>
  <c r="Q3271" i="3"/>
  <c r="R3271" i="3"/>
  <c r="Q3272" i="3"/>
  <c r="R3272" i="3"/>
  <c r="Q3273" i="3"/>
  <c r="R3273" i="3"/>
  <c r="Q3274" i="3"/>
  <c r="R3274" i="3"/>
  <c r="Q3275" i="3"/>
  <c r="R3275" i="3"/>
  <c r="Q3276" i="3"/>
  <c r="R3276" i="3"/>
  <c r="Q3277" i="3"/>
  <c r="R3277" i="3"/>
  <c r="Q3278" i="3"/>
  <c r="R3278" i="3"/>
  <c r="Q3279" i="3"/>
  <c r="R3279" i="3"/>
  <c r="Q3280" i="3"/>
  <c r="R3280" i="3"/>
  <c r="Q3281" i="3"/>
  <c r="R3281" i="3"/>
  <c r="Q3282" i="3"/>
  <c r="R3282" i="3"/>
  <c r="Q3283" i="3"/>
  <c r="R3283" i="3"/>
  <c r="Q3284" i="3"/>
  <c r="R3284" i="3"/>
  <c r="Q3285" i="3"/>
  <c r="R3285" i="3"/>
  <c r="Q3286" i="3"/>
  <c r="R3286" i="3"/>
  <c r="Q3287" i="3"/>
  <c r="R3287" i="3"/>
  <c r="Q3288" i="3"/>
  <c r="R3288" i="3"/>
  <c r="Q3289" i="3"/>
  <c r="R3289" i="3"/>
  <c r="Q3290" i="3"/>
  <c r="R3290" i="3"/>
  <c r="Q3291" i="3"/>
  <c r="R3291" i="3"/>
  <c r="Q3292" i="3"/>
  <c r="R3292" i="3"/>
  <c r="Q3293" i="3"/>
  <c r="R3293" i="3"/>
  <c r="Q3294" i="3"/>
  <c r="R3294" i="3"/>
  <c r="Q3295" i="3"/>
  <c r="R3295" i="3"/>
  <c r="Q3296" i="3"/>
  <c r="R3296" i="3"/>
  <c r="Q3297" i="3"/>
  <c r="R3297" i="3"/>
  <c r="Q3298" i="3"/>
  <c r="R3298" i="3"/>
  <c r="Q3299" i="3"/>
  <c r="R3299" i="3"/>
  <c r="Q3300" i="3"/>
  <c r="R3300" i="3"/>
  <c r="Q3301" i="3"/>
  <c r="R3301" i="3"/>
  <c r="Q3302" i="3"/>
  <c r="R3302" i="3"/>
  <c r="Q3303" i="3"/>
  <c r="R3303" i="3"/>
  <c r="Q3304" i="3"/>
  <c r="R3304" i="3"/>
  <c r="Q3305" i="3"/>
  <c r="R3305" i="3"/>
  <c r="Q3306" i="3"/>
  <c r="R3306" i="3"/>
  <c r="Q3307" i="3"/>
  <c r="R3307" i="3"/>
  <c r="Q3308" i="3"/>
  <c r="R3308" i="3"/>
  <c r="Q3309" i="3"/>
  <c r="R3309" i="3"/>
  <c r="Q3310" i="3"/>
  <c r="R3310" i="3"/>
  <c r="Q3311" i="3"/>
  <c r="R3311" i="3"/>
  <c r="Q3312" i="3"/>
  <c r="R3312" i="3"/>
  <c r="Q3313" i="3"/>
  <c r="R3313" i="3"/>
  <c r="Q3314" i="3"/>
  <c r="R3314" i="3"/>
  <c r="Q3315" i="3"/>
  <c r="R3315" i="3"/>
  <c r="Q3316" i="3"/>
  <c r="R3316" i="3"/>
  <c r="Q3317" i="3"/>
  <c r="R3317" i="3"/>
  <c r="Q3318" i="3"/>
  <c r="R3318" i="3"/>
  <c r="Q3319" i="3"/>
  <c r="R3319" i="3"/>
  <c r="Q3320" i="3"/>
  <c r="R3320" i="3"/>
  <c r="Q3321" i="3"/>
  <c r="R3321" i="3"/>
  <c r="Q3322" i="3"/>
  <c r="R3322" i="3"/>
  <c r="Q3323" i="3"/>
  <c r="R3323" i="3"/>
  <c r="Q3324" i="3"/>
  <c r="R3324" i="3"/>
  <c r="Q3325" i="3"/>
  <c r="R3325" i="3"/>
  <c r="Q3326" i="3"/>
  <c r="R3326" i="3"/>
  <c r="Q3327" i="3"/>
  <c r="R3327" i="3"/>
  <c r="Q3328" i="3"/>
  <c r="R3328" i="3"/>
  <c r="Q3329" i="3"/>
  <c r="R3329" i="3"/>
  <c r="Q3330" i="3"/>
  <c r="R3330" i="3"/>
  <c r="Q3331" i="3"/>
  <c r="R3331" i="3"/>
  <c r="Q3332" i="3"/>
  <c r="R3332" i="3"/>
  <c r="Q3333" i="3"/>
  <c r="R3333" i="3"/>
  <c r="Q3334" i="3"/>
  <c r="R3334" i="3"/>
  <c r="Q3335" i="3"/>
  <c r="R3335" i="3"/>
  <c r="Q3336" i="3"/>
  <c r="R3336" i="3"/>
  <c r="Q3337" i="3"/>
  <c r="R3337" i="3"/>
  <c r="Q3338" i="3"/>
  <c r="R3338" i="3"/>
  <c r="Q3339" i="3"/>
  <c r="R3339" i="3"/>
  <c r="Q3340" i="3"/>
  <c r="R3340" i="3"/>
  <c r="Q3341" i="3"/>
  <c r="R3341" i="3"/>
  <c r="Q3342" i="3"/>
  <c r="R3342" i="3"/>
  <c r="Q3343" i="3"/>
  <c r="R3343" i="3"/>
  <c r="Q3344" i="3"/>
  <c r="R3344" i="3"/>
  <c r="Q3345" i="3"/>
  <c r="R3345" i="3"/>
  <c r="Q3346" i="3"/>
  <c r="R3346" i="3"/>
  <c r="Q3347" i="3"/>
  <c r="R3347" i="3"/>
  <c r="Q3348" i="3"/>
  <c r="R3348" i="3"/>
  <c r="Q3349" i="3"/>
  <c r="R3349" i="3"/>
  <c r="Q3350" i="3"/>
  <c r="R3350" i="3"/>
  <c r="Q3351" i="3"/>
  <c r="R3351" i="3"/>
  <c r="Q3352" i="3"/>
  <c r="R3352" i="3"/>
  <c r="Q3353" i="3"/>
  <c r="R3353" i="3"/>
  <c r="Q3354" i="3"/>
  <c r="R3354" i="3"/>
  <c r="Q3355" i="3"/>
  <c r="R3355" i="3"/>
  <c r="Q3356" i="3"/>
  <c r="R3356" i="3"/>
  <c r="Q3357" i="3"/>
  <c r="R3357" i="3"/>
  <c r="Q3358" i="3"/>
  <c r="R3358" i="3"/>
  <c r="Q3359" i="3"/>
  <c r="R3359" i="3"/>
  <c r="Q3360" i="3"/>
  <c r="R3360" i="3"/>
  <c r="Q3361" i="3"/>
  <c r="R3361" i="3"/>
  <c r="Q3362" i="3"/>
  <c r="R3362" i="3"/>
  <c r="Q3363" i="3"/>
  <c r="R3363" i="3"/>
  <c r="Q3364" i="3"/>
  <c r="R3364" i="3"/>
  <c r="Q3365" i="3"/>
  <c r="R3365" i="3"/>
  <c r="Q3366" i="3"/>
  <c r="R3366" i="3"/>
  <c r="Q3367" i="3"/>
  <c r="R3367" i="3"/>
  <c r="Q3368" i="3"/>
  <c r="R3368" i="3"/>
  <c r="Q3369" i="3"/>
  <c r="R3369" i="3"/>
  <c r="Q3370" i="3"/>
  <c r="R3370" i="3"/>
  <c r="Q3371" i="3"/>
  <c r="R3371" i="3"/>
  <c r="Q3372" i="3"/>
  <c r="R3372" i="3"/>
  <c r="Q3373" i="3"/>
  <c r="R3373" i="3"/>
  <c r="Q3374" i="3"/>
  <c r="R3374" i="3"/>
  <c r="Q3375" i="3"/>
  <c r="R3375" i="3"/>
  <c r="Q3376" i="3"/>
  <c r="R3376" i="3"/>
  <c r="Q3377" i="3"/>
  <c r="R3377" i="3"/>
  <c r="Q3378" i="3"/>
  <c r="R3378" i="3"/>
  <c r="Q3379" i="3"/>
  <c r="R3379" i="3"/>
  <c r="Q3380" i="3"/>
  <c r="R3380" i="3"/>
  <c r="Q3381" i="3"/>
  <c r="R3381" i="3"/>
  <c r="Q3382" i="3"/>
  <c r="R3382" i="3"/>
  <c r="Q3383" i="3"/>
  <c r="R3383" i="3"/>
  <c r="Q3384" i="3"/>
  <c r="R3384" i="3"/>
  <c r="Q3385" i="3"/>
  <c r="R3385" i="3"/>
  <c r="Q3386" i="3"/>
  <c r="R3386" i="3"/>
  <c r="Q3387" i="3"/>
  <c r="R3387" i="3"/>
  <c r="Q3388" i="3"/>
  <c r="R3388" i="3"/>
  <c r="Q3389" i="3"/>
  <c r="R3389" i="3"/>
  <c r="Q3390" i="3"/>
  <c r="R3390" i="3"/>
  <c r="Q3391" i="3"/>
  <c r="R3391" i="3"/>
  <c r="Q3392" i="3"/>
  <c r="R3392" i="3"/>
  <c r="Q3393" i="3"/>
  <c r="R3393" i="3"/>
  <c r="Q3394" i="3"/>
  <c r="R3394" i="3"/>
  <c r="Q3395" i="3"/>
  <c r="R3395" i="3"/>
  <c r="Q3396" i="3"/>
  <c r="R3396" i="3"/>
  <c r="Q3397" i="3"/>
  <c r="R3397" i="3"/>
  <c r="Q3398" i="3"/>
  <c r="R3398" i="3"/>
  <c r="Q3399" i="3"/>
  <c r="R3399" i="3"/>
  <c r="Q3400" i="3"/>
  <c r="R3400" i="3"/>
  <c r="Q3401" i="3"/>
  <c r="R3401" i="3"/>
  <c r="Q3402" i="3"/>
  <c r="R3402" i="3"/>
  <c r="Q3403" i="3"/>
  <c r="R3403" i="3"/>
  <c r="Q3404" i="3"/>
  <c r="R3404" i="3"/>
  <c r="Q3405" i="3"/>
  <c r="R3405" i="3"/>
  <c r="Q3406" i="3"/>
  <c r="Q3407" i="3"/>
  <c r="R3407" i="3"/>
  <c r="Q3408" i="3"/>
  <c r="R3408" i="3"/>
  <c r="Q3409" i="3"/>
  <c r="R3409" i="3"/>
  <c r="Q3410" i="3"/>
  <c r="R3410" i="3"/>
  <c r="Q3411" i="3"/>
  <c r="R3411" i="3"/>
  <c r="Q3412" i="3"/>
  <c r="R3412" i="3"/>
  <c r="Q3413" i="3"/>
  <c r="R3413" i="3"/>
  <c r="Q3414" i="3"/>
  <c r="R3414" i="3"/>
  <c r="Q3415" i="3"/>
  <c r="R3415" i="3"/>
  <c r="Q3416" i="3"/>
  <c r="R3416" i="3"/>
  <c r="Q3417" i="3"/>
  <c r="R3417" i="3"/>
  <c r="Q3418" i="3"/>
  <c r="Q3419" i="3"/>
  <c r="R3419" i="3"/>
  <c r="Q3420" i="3"/>
  <c r="R3420" i="3"/>
  <c r="Q3421" i="3"/>
  <c r="R3421" i="3"/>
  <c r="Q3422" i="3"/>
  <c r="R3422" i="3"/>
  <c r="Q3423" i="3"/>
  <c r="R3423" i="3"/>
  <c r="Q3424" i="3"/>
  <c r="R3424" i="3"/>
  <c r="Q3425" i="3"/>
  <c r="R3425" i="3"/>
  <c r="Q3426" i="3"/>
  <c r="R3426" i="3"/>
  <c r="Q3427" i="3"/>
  <c r="R3427" i="3"/>
  <c r="Q3428" i="3"/>
  <c r="R3428" i="3"/>
  <c r="Q3429" i="3"/>
  <c r="R3429" i="3"/>
  <c r="Q3430" i="3"/>
  <c r="R3430" i="3"/>
  <c r="Q3431" i="3"/>
  <c r="R3431" i="3"/>
  <c r="Q3432" i="3"/>
  <c r="R3432" i="3"/>
  <c r="Q3433" i="3"/>
  <c r="R3433" i="3"/>
  <c r="Q3434" i="3"/>
  <c r="Q3435" i="3"/>
  <c r="R3435" i="3"/>
  <c r="Q3436" i="3"/>
  <c r="R3436" i="3"/>
  <c r="Q3437" i="3"/>
  <c r="R3437" i="3"/>
  <c r="Q3438" i="3"/>
  <c r="Q3439" i="3"/>
  <c r="R3439" i="3"/>
  <c r="Q3440" i="3"/>
  <c r="R3440" i="3"/>
  <c r="Q3441" i="3"/>
  <c r="R3441" i="3"/>
  <c r="Q3442" i="3"/>
  <c r="R3442" i="3"/>
  <c r="Q3443" i="3"/>
  <c r="R3443" i="3"/>
  <c r="Q3444" i="3"/>
  <c r="R3444" i="3"/>
  <c r="Q3445" i="3"/>
  <c r="R3445" i="3"/>
  <c r="Q3446" i="3"/>
  <c r="R3446" i="3"/>
  <c r="Q3447" i="3"/>
  <c r="R3447" i="3"/>
  <c r="Q3448" i="3"/>
  <c r="R3448" i="3"/>
  <c r="Q3449" i="3"/>
  <c r="R3449" i="3"/>
  <c r="Q3450" i="3"/>
  <c r="R3450" i="3"/>
  <c r="Q3451" i="3"/>
  <c r="R3451" i="3"/>
  <c r="Q3452" i="3"/>
  <c r="R3452" i="3"/>
  <c r="Q3453" i="3"/>
  <c r="R3453" i="3"/>
  <c r="Q3454" i="3"/>
  <c r="Q3455" i="3"/>
  <c r="R3455" i="3"/>
  <c r="Q3456" i="3"/>
  <c r="R3456" i="3"/>
  <c r="Q3457" i="3"/>
  <c r="R3457" i="3"/>
  <c r="Q3458" i="3"/>
  <c r="Q3459" i="3"/>
  <c r="R3459" i="3"/>
  <c r="Q3460" i="3"/>
  <c r="R3460" i="3"/>
  <c r="Q3461" i="3"/>
  <c r="R3461" i="3"/>
  <c r="Q3462" i="3"/>
  <c r="Q3463" i="3"/>
  <c r="R3463" i="3"/>
  <c r="Q3464" i="3"/>
  <c r="R3464" i="3"/>
  <c r="Q3465" i="3"/>
  <c r="R3465" i="3"/>
  <c r="Q3466" i="3"/>
  <c r="Q3467" i="3"/>
  <c r="R3467" i="3"/>
  <c r="Q3468" i="3"/>
  <c r="R3468" i="3"/>
  <c r="Q3469" i="3"/>
  <c r="R3469" i="3"/>
  <c r="Q3470" i="3"/>
  <c r="R3470" i="3"/>
  <c r="Q3471" i="3"/>
  <c r="R3471" i="3"/>
  <c r="Q3472" i="3"/>
  <c r="R3472" i="3"/>
  <c r="Q3473" i="3"/>
  <c r="R3473" i="3"/>
  <c r="Q3474" i="3"/>
  <c r="R3474" i="3"/>
  <c r="Q3475" i="3"/>
  <c r="R3475" i="3"/>
  <c r="Q3476" i="3"/>
  <c r="R3476" i="3"/>
  <c r="Q3477" i="3"/>
  <c r="R3477" i="3"/>
  <c r="Q3478" i="3"/>
  <c r="R3478" i="3"/>
  <c r="Q3479" i="3"/>
  <c r="R3479" i="3"/>
  <c r="Q3480" i="3"/>
  <c r="R3480" i="3"/>
  <c r="Q3481" i="3"/>
  <c r="R3481" i="3"/>
  <c r="Q3482" i="3"/>
  <c r="Q3483" i="3"/>
  <c r="R3483" i="3"/>
  <c r="Q3484" i="3"/>
  <c r="R3484" i="3"/>
  <c r="Q3485" i="3"/>
  <c r="R3485" i="3"/>
  <c r="Q3486" i="3"/>
  <c r="Q3487" i="3"/>
  <c r="R3487" i="3"/>
  <c r="Q3488" i="3"/>
  <c r="R3488" i="3"/>
  <c r="Q3489" i="3"/>
  <c r="R3489" i="3"/>
  <c r="Q3490" i="3"/>
  <c r="Q3491" i="3"/>
  <c r="R3491" i="3"/>
  <c r="Q3492" i="3"/>
  <c r="R3492" i="3"/>
  <c r="Q3493" i="3"/>
  <c r="R3493" i="3"/>
  <c r="Q3494" i="3"/>
  <c r="Q3495" i="3"/>
  <c r="R3495" i="3"/>
  <c r="Q3496" i="3"/>
  <c r="R3496" i="3"/>
  <c r="Q3497" i="3"/>
  <c r="R3497" i="3"/>
  <c r="Q3498" i="3"/>
  <c r="Q3499" i="3"/>
  <c r="R3499" i="3"/>
  <c r="Q3500" i="3"/>
  <c r="R3500" i="3"/>
  <c r="Q3501" i="3"/>
  <c r="R3501" i="3"/>
  <c r="Q3502" i="3"/>
  <c r="Q3503" i="3"/>
  <c r="R3503" i="3"/>
  <c r="Q3504" i="3"/>
  <c r="R3504" i="3"/>
  <c r="Q3505" i="3"/>
  <c r="R3505" i="3"/>
  <c r="Q3506" i="3"/>
  <c r="Q3507" i="3"/>
  <c r="R3507" i="3"/>
  <c r="Q3508" i="3"/>
  <c r="R3508" i="3"/>
  <c r="Q3509" i="3"/>
  <c r="R3509" i="3"/>
  <c r="Q3510" i="3"/>
  <c r="Q3511" i="3"/>
  <c r="R3511" i="3"/>
  <c r="Q3512" i="3"/>
  <c r="R3512" i="3"/>
  <c r="Q3513" i="3"/>
  <c r="R3513" i="3"/>
  <c r="Q3514" i="3"/>
  <c r="R3514" i="3"/>
  <c r="Q3515" i="3"/>
  <c r="R3515" i="3"/>
  <c r="Q3516" i="3"/>
  <c r="R3516" i="3"/>
  <c r="Q3517" i="3"/>
  <c r="R3517" i="3"/>
  <c r="Q3518" i="3"/>
  <c r="R3518" i="3"/>
  <c r="Q3519" i="3"/>
  <c r="R3519" i="3"/>
  <c r="Q3520" i="3"/>
  <c r="R3520" i="3"/>
  <c r="Q3521" i="3"/>
  <c r="R3521" i="3"/>
  <c r="Q3522" i="3"/>
  <c r="Q3523" i="3"/>
  <c r="R3523" i="3"/>
  <c r="Q3524" i="3"/>
  <c r="R3524" i="3"/>
  <c r="Q3525" i="3"/>
  <c r="R3525" i="3"/>
  <c r="Q3526" i="3"/>
  <c r="R3526" i="3"/>
  <c r="Q3527" i="3"/>
  <c r="R3527" i="3"/>
  <c r="Q3528" i="3"/>
  <c r="R3528" i="3"/>
  <c r="Q3529" i="3"/>
  <c r="R3529" i="3"/>
  <c r="Q3530" i="3"/>
  <c r="Q3531" i="3"/>
  <c r="R3531" i="3"/>
  <c r="Q3532" i="3"/>
  <c r="R3532" i="3"/>
  <c r="Q3533" i="3"/>
  <c r="R3533" i="3"/>
  <c r="Q3534" i="3"/>
  <c r="Q3535" i="3"/>
  <c r="R3535" i="3"/>
  <c r="Q3536" i="3"/>
  <c r="R3536" i="3"/>
  <c r="Q3537" i="3"/>
  <c r="R3537" i="3"/>
  <c r="Q3538" i="3"/>
  <c r="Q3539" i="3"/>
  <c r="R3539" i="3"/>
  <c r="Q3540" i="3"/>
  <c r="R3540" i="3"/>
  <c r="Q3541" i="3"/>
  <c r="R3541" i="3"/>
  <c r="Q3542" i="3"/>
  <c r="Q3543" i="3"/>
  <c r="R3543" i="3"/>
  <c r="Q3544" i="3"/>
  <c r="R3544" i="3"/>
  <c r="Q3545" i="3"/>
  <c r="R3545" i="3"/>
  <c r="Q3546" i="3"/>
  <c r="Q3547" i="3"/>
  <c r="R3547" i="3"/>
  <c r="Q3548" i="3"/>
  <c r="R3548" i="3"/>
  <c r="Q3549" i="3"/>
  <c r="R3549" i="3"/>
  <c r="Q3550" i="3"/>
  <c r="Q3551" i="3"/>
  <c r="R3551" i="3"/>
  <c r="Q3552" i="3"/>
  <c r="R3552" i="3"/>
  <c r="Q3553" i="3"/>
  <c r="R3553" i="3"/>
  <c r="Q3554" i="3"/>
  <c r="Q3555" i="3"/>
  <c r="R3555" i="3"/>
  <c r="Q3556" i="3"/>
  <c r="R3556" i="3"/>
  <c r="Q3557" i="3"/>
  <c r="R3557" i="3"/>
  <c r="Q3558" i="3"/>
  <c r="Q3559" i="3"/>
  <c r="R3559" i="3"/>
  <c r="Q3560" i="3"/>
  <c r="R3560" i="3"/>
  <c r="Q3561" i="3"/>
  <c r="R3561" i="3"/>
  <c r="Q3562" i="3"/>
  <c r="Q3563" i="3"/>
  <c r="R3563" i="3"/>
  <c r="Q3564" i="3"/>
  <c r="R3564" i="3"/>
  <c r="Q3565" i="3"/>
  <c r="R3565" i="3"/>
  <c r="Q3566" i="3"/>
  <c r="R3566" i="3"/>
  <c r="Q3567" i="3"/>
  <c r="R3567" i="3"/>
  <c r="Q3568" i="3"/>
  <c r="R3568" i="3"/>
  <c r="Q3569" i="3"/>
  <c r="R3569" i="3"/>
  <c r="Q3570" i="3"/>
  <c r="Q3571" i="3"/>
  <c r="R3571" i="3"/>
  <c r="Q3572" i="3"/>
  <c r="R3572" i="3"/>
  <c r="Q3573" i="3"/>
  <c r="R3573" i="3"/>
  <c r="Q3574" i="3"/>
  <c r="R3574" i="3"/>
  <c r="Q3575" i="3"/>
  <c r="R3575" i="3"/>
  <c r="Q3576" i="3"/>
  <c r="R3576" i="3"/>
  <c r="Q3577" i="3"/>
  <c r="R3577" i="3"/>
  <c r="Q3578" i="3"/>
  <c r="Q3579" i="3"/>
  <c r="R3579" i="3"/>
  <c r="Q3580" i="3"/>
  <c r="R3580" i="3"/>
  <c r="Q3581" i="3"/>
  <c r="R3581" i="3"/>
  <c r="Q3582" i="3"/>
  <c r="Q3583" i="3"/>
  <c r="R3583" i="3"/>
  <c r="Q3584" i="3"/>
  <c r="R3584" i="3"/>
  <c r="Q3585" i="3"/>
  <c r="R3585" i="3"/>
  <c r="Q3586" i="3"/>
  <c r="Q3587" i="3"/>
  <c r="R3587" i="3"/>
  <c r="Q3588" i="3"/>
  <c r="R3588" i="3"/>
  <c r="Q3589" i="3"/>
  <c r="R3589" i="3"/>
  <c r="Q3590" i="3"/>
  <c r="Q3591" i="3"/>
  <c r="R3591" i="3"/>
  <c r="Q3592" i="3"/>
  <c r="R3592" i="3"/>
  <c r="Q3593" i="3"/>
  <c r="R3593" i="3"/>
  <c r="Q3594" i="3"/>
  <c r="Q3595" i="3"/>
  <c r="R3595" i="3"/>
  <c r="Q3596" i="3"/>
  <c r="R3596" i="3"/>
  <c r="Q3597" i="3"/>
  <c r="R3597" i="3"/>
  <c r="Q3598" i="3"/>
  <c r="R3598" i="3"/>
  <c r="Q3599" i="3"/>
  <c r="R3599" i="3"/>
  <c r="Q3600" i="3"/>
  <c r="R3600" i="3"/>
  <c r="Q3601" i="3"/>
  <c r="R3601" i="3"/>
  <c r="Q3602" i="3"/>
  <c r="Q3603" i="3"/>
  <c r="R3603" i="3"/>
  <c r="Q3604" i="3"/>
  <c r="R3604" i="3"/>
  <c r="Q3605" i="3"/>
  <c r="R3605" i="3"/>
  <c r="Q3606" i="3"/>
  <c r="Q3607" i="3"/>
  <c r="R3607" i="3"/>
  <c r="Q3608" i="3"/>
  <c r="R3608" i="3"/>
  <c r="Q3609" i="3"/>
  <c r="R3609" i="3"/>
  <c r="Q3610" i="3"/>
  <c r="Q3611" i="3"/>
  <c r="R3611" i="3"/>
  <c r="Q3612" i="3"/>
  <c r="R3612" i="3"/>
  <c r="Q3613" i="3"/>
  <c r="R3613" i="3"/>
  <c r="Q3614" i="3"/>
  <c r="Q3615" i="3"/>
  <c r="R3615" i="3"/>
  <c r="Q3616" i="3"/>
  <c r="R3616" i="3"/>
  <c r="Q3617" i="3"/>
  <c r="R3617" i="3"/>
  <c r="Q3618" i="3"/>
  <c r="Q3619" i="3"/>
  <c r="R3619" i="3"/>
  <c r="Q3620" i="3"/>
  <c r="R3620" i="3"/>
  <c r="Q3621" i="3"/>
  <c r="R3621" i="3"/>
  <c r="Q3622" i="3"/>
  <c r="Q3623" i="3"/>
  <c r="R3623" i="3"/>
  <c r="Q3624" i="3"/>
  <c r="R3624" i="3"/>
  <c r="Q3625" i="3"/>
  <c r="R3625" i="3"/>
  <c r="Q3626" i="3"/>
  <c r="Q3627" i="3"/>
  <c r="R3627" i="3"/>
  <c r="Q3628" i="3"/>
  <c r="R3628" i="3"/>
  <c r="Q3629" i="3"/>
  <c r="R3629" i="3"/>
  <c r="Q3630" i="3"/>
  <c r="R3630" i="3"/>
  <c r="Q3631" i="3"/>
  <c r="R3631" i="3"/>
  <c r="Q3632" i="3"/>
  <c r="R3632" i="3"/>
  <c r="Q3633" i="3"/>
  <c r="R3633" i="3"/>
  <c r="Q3634" i="3"/>
  <c r="Q3635" i="3"/>
  <c r="R3635" i="3"/>
  <c r="Q3636" i="3"/>
  <c r="R3636" i="3"/>
  <c r="Q3637" i="3"/>
  <c r="R3637" i="3"/>
  <c r="Q3638" i="3"/>
  <c r="Q3639" i="3"/>
  <c r="R3639" i="3"/>
  <c r="Q3640" i="3"/>
  <c r="R3640" i="3"/>
  <c r="Q3641" i="3"/>
  <c r="R3641" i="3"/>
  <c r="Q3642" i="3"/>
  <c r="Q3643" i="3"/>
  <c r="R3643" i="3"/>
  <c r="Q3644" i="3"/>
  <c r="R3644" i="3"/>
  <c r="Q3645" i="3"/>
  <c r="R3645" i="3"/>
  <c r="Q3646" i="3"/>
  <c r="Q3647" i="3"/>
  <c r="R3647" i="3"/>
  <c r="Q3648" i="3"/>
  <c r="R3648" i="3"/>
  <c r="Q3649" i="3"/>
  <c r="R3649" i="3"/>
  <c r="Q3650" i="3"/>
  <c r="Q3651" i="3"/>
  <c r="R3651" i="3"/>
  <c r="Q3652" i="3"/>
  <c r="R3652" i="3"/>
  <c r="Q3653" i="3"/>
  <c r="R3653" i="3"/>
  <c r="Q3654" i="3"/>
  <c r="Q3655" i="3"/>
  <c r="R3655" i="3"/>
  <c r="Q3656" i="3"/>
  <c r="R3656" i="3"/>
  <c r="Q3657" i="3"/>
  <c r="R3657" i="3"/>
  <c r="Q3658" i="3"/>
  <c r="Q3659" i="3"/>
  <c r="R3659" i="3"/>
  <c r="Q3660" i="3"/>
  <c r="R3660" i="3"/>
  <c r="Q3661" i="3"/>
  <c r="R3661" i="3"/>
  <c r="Q3662" i="3"/>
  <c r="R3662" i="3"/>
  <c r="Q3663" i="3"/>
  <c r="R3663" i="3"/>
  <c r="Q3664" i="3"/>
  <c r="R3664" i="3"/>
  <c r="Q3665" i="3"/>
  <c r="R3665" i="3"/>
  <c r="Q3666" i="3"/>
  <c r="R3666" i="3"/>
  <c r="Q3667" i="3"/>
  <c r="R3667" i="3"/>
  <c r="Q3668" i="3"/>
  <c r="R3668" i="3"/>
  <c r="Q3669" i="3"/>
  <c r="R3669" i="3"/>
  <c r="Q3670" i="3"/>
  <c r="R3670" i="3"/>
  <c r="Q3671" i="3"/>
  <c r="R3671" i="3"/>
  <c r="Q3672" i="3"/>
  <c r="R3672" i="3"/>
  <c r="Q3673" i="3"/>
  <c r="R3673" i="3"/>
  <c r="Q3674" i="3"/>
  <c r="Q3675" i="3"/>
  <c r="R3675" i="3"/>
  <c r="Q3676" i="3"/>
  <c r="R3676" i="3"/>
  <c r="Q3677" i="3"/>
  <c r="R3677" i="3"/>
  <c r="Q3678" i="3"/>
  <c r="Q3679" i="3"/>
  <c r="R3679" i="3"/>
  <c r="Q3680" i="3"/>
  <c r="R3680" i="3"/>
  <c r="Q3681" i="3"/>
  <c r="R3681" i="3"/>
  <c r="Q3682" i="3"/>
  <c r="R3682" i="3"/>
  <c r="Q3683" i="3"/>
  <c r="R3683" i="3"/>
  <c r="Q3684" i="3"/>
  <c r="R3684" i="3"/>
  <c r="Q3685" i="3"/>
  <c r="R3685" i="3"/>
  <c r="Q3686" i="3"/>
  <c r="Q3687" i="3"/>
  <c r="R3687" i="3"/>
  <c r="Q3688" i="3"/>
  <c r="R3688" i="3"/>
  <c r="Q3689" i="3"/>
  <c r="R3689" i="3"/>
  <c r="Q3690" i="3"/>
  <c r="Q3691" i="3"/>
  <c r="R3691" i="3"/>
  <c r="Q3692" i="3"/>
  <c r="R3692" i="3"/>
  <c r="Q3693" i="3"/>
  <c r="R3693" i="3"/>
  <c r="Q3694" i="3"/>
  <c r="Q3695" i="3"/>
  <c r="R3695" i="3"/>
  <c r="Q3696" i="3"/>
  <c r="R3696" i="3"/>
  <c r="Q3697" i="3"/>
  <c r="R3697" i="3"/>
  <c r="Q3698" i="3"/>
  <c r="Q3699" i="3"/>
  <c r="R3699" i="3"/>
  <c r="Q3700" i="3"/>
  <c r="R3700" i="3"/>
  <c r="Q3701" i="3"/>
  <c r="R3701" i="3"/>
  <c r="Q3702" i="3"/>
  <c r="Q3703" i="3"/>
  <c r="R3703" i="3"/>
  <c r="Q3704" i="3"/>
  <c r="R3704" i="3"/>
  <c r="Q3705" i="3"/>
  <c r="R3705" i="3"/>
  <c r="Q3706" i="3"/>
  <c r="Q3707" i="3"/>
  <c r="R3707" i="3"/>
  <c r="Q3708" i="3"/>
  <c r="R3708" i="3"/>
  <c r="Q3709" i="3"/>
  <c r="R3709" i="3"/>
  <c r="Q3710" i="3"/>
  <c r="Q3711" i="3"/>
  <c r="R3711" i="3"/>
  <c r="Q3712" i="3"/>
  <c r="R3712" i="3"/>
  <c r="Q3713" i="3"/>
  <c r="R3713" i="3"/>
  <c r="Q3714" i="3"/>
  <c r="Q3715" i="3"/>
  <c r="R3715" i="3"/>
  <c r="Q3716" i="3"/>
  <c r="R3716" i="3"/>
  <c r="Q3717" i="3"/>
  <c r="R3717" i="3"/>
  <c r="Q3718" i="3"/>
  <c r="Q3719" i="3"/>
  <c r="R3719" i="3"/>
  <c r="Q3720" i="3"/>
  <c r="R3720" i="3"/>
  <c r="Q3721" i="3"/>
  <c r="R3721" i="3"/>
  <c r="Q3722" i="3"/>
  <c r="Q3723" i="3"/>
  <c r="R3723" i="3"/>
  <c r="Q3724" i="3"/>
  <c r="R3724" i="3"/>
  <c r="Q3725" i="3"/>
  <c r="R3725" i="3"/>
  <c r="Q3726" i="3"/>
  <c r="Q3727" i="3"/>
  <c r="R3727" i="3"/>
  <c r="Q3728" i="3"/>
  <c r="R3728" i="3"/>
  <c r="Q3729" i="3"/>
  <c r="R3729" i="3"/>
  <c r="Q3730" i="3"/>
  <c r="Q3731" i="3"/>
  <c r="R3731" i="3"/>
  <c r="Q3732" i="3"/>
  <c r="R3732" i="3"/>
  <c r="Q3733" i="3"/>
  <c r="R3733" i="3"/>
  <c r="Q3734" i="3"/>
  <c r="Q3735" i="3"/>
  <c r="R3735" i="3"/>
  <c r="Q3736" i="3"/>
  <c r="R3736" i="3"/>
  <c r="Q3737" i="3"/>
  <c r="R3737" i="3"/>
  <c r="Q3738" i="3"/>
  <c r="Q3739" i="3"/>
  <c r="R3739" i="3"/>
  <c r="Q3740" i="3"/>
  <c r="R3740" i="3"/>
  <c r="Q3741" i="3"/>
  <c r="R3741" i="3"/>
  <c r="Q3742" i="3"/>
  <c r="Q3743" i="3"/>
  <c r="R3743" i="3"/>
  <c r="Q3744" i="3"/>
  <c r="R3744" i="3"/>
  <c r="Q3745" i="3"/>
  <c r="R3745" i="3"/>
  <c r="Q3746" i="3"/>
  <c r="Q3747" i="3"/>
  <c r="R3747" i="3"/>
  <c r="Q3748" i="3"/>
  <c r="R3748" i="3"/>
  <c r="Q3749" i="3"/>
  <c r="R3749" i="3"/>
  <c r="Q3750" i="3"/>
  <c r="R3750" i="3"/>
  <c r="Q3751" i="3"/>
  <c r="R3751" i="3"/>
  <c r="Q3752" i="3"/>
  <c r="R3752" i="3"/>
  <c r="Q3753" i="3"/>
  <c r="R3753" i="3"/>
  <c r="Q3754" i="3"/>
  <c r="R3754" i="3"/>
  <c r="Q3755" i="3"/>
  <c r="R3755" i="3"/>
  <c r="Q3756" i="3"/>
  <c r="R3756" i="3"/>
  <c r="Q3757" i="3"/>
  <c r="R3757" i="3"/>
  <c r="Q3758" i="3"/>
  <c r="R3758" i="3"/>
  <c r="Q3759" i="3"/>
  <c r="R3759" i="3"/>
  <c r="Q3760" i="3"/>
  <c r="R3760" i="3"/>
  <c r="Q3761" i="3"/>
  <c r="R3761" i="3"/>
  <c r="Q3762" i="3"/>
  <c r="R3762" i="3"/>
  <c r="Q3763" i="3"/>
  <c r="R3763" i="3"/>
  <c r="Q3764" i="3"/>
  <c r="R3764" i="3"/>
  <c r="Q3765" i="3"/>
  <c r="R3765" i="3"/>
  <c r="Q3766" i="3"/>
  <c r="Q3767" i="3"/>
  <c r="R3767" i="3"/>
  <c r="Q3768" i="3"/>
  <c r="R3768" i="3"/>
  <c r="Q3769" i="3"/>
  <c r="R3769" i="3"/>
  <c r="Q3770" i="3"/>
  <c r="R3770" i="3"/>
  <c r="Q3771" i="3"/>
  <c r="R3771" i="3"/>
  <c r="Q3772" i="3"/>
  <c r="R3772" i="3"/>
  <c r="Q3773" i="3"/>
  <c r="R3773" i="3"/>
  <c r="Q3774" i="3"/>
  <c r="R3774" i="3"/>
  <c r="Q3775" i="3"/>
  <c r="R3775" i="3"/>
  <c r="Q3776" i="3"/>
  <c r="R3776" i="3"/>
  <c r="Q3777" i="3"/>
  <c r="R3777" i="3"/>
  <c r="Q3778" i="3"/>
  <c r="R3778" i="3"/>
  <c r="Q3779" i="3"/>
  <c r="R3779" i="3"/>
  <c r="Q3780" i="3"/>
  <c r="R3780" i="3"/>
  <c r="Q3781" i="3"/>
  <c r="R3781" i="3"/>
  <c r="Q3782" i="3"/>
  <c r="Q3783" i="3"/>
  <c r="R3783" i="3"/>
  <c r="Q3784" i="3"/>
  <c r="R3784" i="3"/>
  <c r="Q3785" i="3"/>
  <c r="R3785" i="3"/>
  <c r="Q3786" i="3"/>
  <c r="Q3787" i="3"/>
  <c r="R3787" i="3"/>
  <c r="Q3788" i="3"/>
  <c r="R3788" i="3"/>
  <c r="Q3789" i="3"/>
  <c r="R3789" i="3"/>
  <c r="Q3790" i="3"/>
  <c r="Q3791" i="3"/>
  <c r="R3791" i="3"/>
  <c r="Q3792" i="3"/>
  <c r="R3792" i="3"/>
  <c r="Q3793" i="3"/>
  <c r="R3793" i="3"/>
  <c r="Q3794" i="3"/>
  <c r="Q3795" i="3"/>
  <c r="R3795" i="3"/>
  <c r="Q3796" i="3"/>
  <c r="R3796" i="3"/>
  <c r="Q3797" i="3"/>
  <c r="R3797" i="3"/>
  <c r="Q3798" i="3"/>
  <c r="Q3799" i="3"/>
  <c r="R3799" i="3"/>
  <c r="Q3800" i="3"/>
  <c r="R3800" i="3"/>
  <c r="Q3801" i="3"/>
  <c r="R3801" i="3"/>
  <c r="Q3802" i="3"/>
  <c r="Q3803" i="3"/>
  <c r="R3803" i="3"/>
  <c r="Q3804" i="3"/>
  <c r="R3804" i="3"/>
  <c r="Q3805" i="3"/>
  <c r="R3805" i="3"/>
  <c r="Q3806" i="3"/>
  <c r="Q3807" i="3"/>
  <c r="R3807" i="3"/>
  <c r="Q3808" i="3"/>
  <c r="R3808" i="3"/>
  <c r="Q3809" i="3"/>
  <c r="R3809" i="3"/>
  <c r="Q3810" i="3"/>
  <c r="R3810" i="3"/>
  <c r="Q3811" i="3"/>
  <c r="R3811" i="3"/>
  <c r="Q3812" i="3"/>
  <c r="R3812" i="3"/>
  <c r="Q3813" i="3"/>
  <c r="R3813" i="3"/>
  <c r="Q3814" i="3"/>
  <c r="Q3815" i="3"/>
  <c r="R3815" i="3"/>
  <c r="Q3816" i="3"/>
  <c r="R3816" i="3"/>
  <c r="Q3817" i="3"/>
  <c r="R3817" i="3"/>
  <c r="Q3818" i="3"/>
  <c r="R3818" i="3"/>
  <c r="Q3819" i="3"/>
  <c r="R3819" i="3"/>
  <c r="Q3820" i="3"/>
  <c r="R3820" i="3"/>
  <c r="Q3821" i="3"/>
  <c r="R3821" i="3"/>
  <c r="Q3822" i="3"/>
  <c r="Q3823" i="3"/>
  <c r="R3823" i="3"/>
  <c r="Q3824" i="3"/>
  <c r="R3824" i="3"/>
  <c r="Q3825" i="3"/>
  <c r="R3825" i="3"/>
  <c r="Q3826" i="3"/>
  <c r="R3826" i="3"/>
  <c r="Q3827" i="3"/>
  <c r="R3827" i="3"/>
  <c r="Q3828" i="3"/>
  <c r="R3828" i="3"/>
  <c r="Q3829" i="3"/>
  <c r="R3829" i="3"/>
  <c r="Q3830" i="3"/>
  <c r="R3830" i="3"/>
  <c r="Q3831" i="3"/>
  <c r="R3831" i="3"/>
  <c r="Q3832" i="3"/>
  <c r="R3832" i="3"/>
  <c r="Q3833" i="3"/>
  <c r="R3833" i="3"/>
  <c r="Q3834" i="3"/>
  <c r="R3834" i="3"/>
  <c r="Q3835" i="3"/>
  <c r="R3835" i="3"/>
  <c r="Q3836" i="3"/>
  <c r="R3836" i="3"/>
  <c r="Q3837" i="3"/>
  <c r="R3837" i="3"/>
  <c r="Q3838" i="3"/>
  <c r="Q3839" i="3"/>
  <c r="R3839" i="3"/>
  <c r="Q3840" i="3"/>
  <c r="R3840" i="3"/>
  <c r="Q3841" i="3"/>
  <c r="R3841" i="3"/>
  <c r="Q3842" i="3"/>
  <c r="R3842" i="3"/>
  <c r="Q3843" i="3"/>
  <c r="R3843" i="3"/>
  <c r="Q3844" i="3"/>
  <c r="R3844" i="3"/>
  <c r="Q3845" i="3"/>
  <c r="R3845" i="3"/>
  <c r="Q3846" i="3"/>
  <c r="R3846" i="3"/>
  <c r="Q3847" i="3"/>
  <c r="R3847" i="3"/>
  <c r="Q3848" i="3"/>
  <c r="R3848" i="3"/>
  <c r="Q3849" i="3"/>
  <c r="R3849" i="3"/>
  <c r="Q3850" i="3"/>
  <c r="R3850" i="3"/>
  <c r="Q3851" i="3"/>
  <c r="R3851" i="3"/>
  <c r="Q3852" i="3"/>
  <c r="R3852" i="3"/>
  <c r="Q3853" i="3"/>
  <c r="R3853" i="3"/>
  <c r="Q3854" i="3"/>
  <c r="R3854" i="3"/>
  <c r="Q3855" i="3"/>
  <c r="R3855" i="3"/>
  <c r="Q3856" i="3"/>
  <c r="R3856" i="3"/>
  <c r="Q3857" i="3"/>
  <c r="R3857" i="3"/>
  <c r="Q3858" i="3"/>
  <c r="Q3859" i="3"/>
  <c r="R3859" i="3"/>
  <c r="Q3860" i="3"/>
  <c r="R3860" i="3"/>
  <c r="Q3861" i="3"/>
  <c r="R3861" i="3"/>
  <c r="Q3862" i="3"/>
  <c r="R3862" i="3"/>
  <c r="Q3863" i="3"/>
  <c r="R3863" i="3"/>
  <c r="Q3864" i="3"/>
  <c r="R3864" i="3"/>
  <c r="Q3865" i="3"/>
  <c r="R3865" i="3"/>
  <c r="Q3866" i="3"/>
  <c r="R3866" i="3"/>
  <c r="Q3867" i="3"/>
  <c r="R3867" i="3"/>
  <c r="Q3868" i="3"/>
  <c r="R3868" i="3"/>
  <c r="Q3869" i="3"/>
  <c r="R3869" i="3"/>
  <c r="Q3870" i="3"/>
  <c r="Q3871" i="3"/>
  <c r="R3871" i="3"/>
  <c r="Q3872" i="3"/>
  <c r="R3872" i="3"/>
  <c r="Q3873" i="3"/>
  <c r="R3873" i="3"/>
  <c r="Q3874" i="3"/>
  <c r="R3874" i="3"/>
  <c r="Q3875" i="3"/>
  <c r="R3875" i="3"/>
  <c r="Q3876" i="3"/>
  <c r="R3876" i="3"/>
  <c r="Q3877" i="3"/>
  <c r="R3877" i="3"/>
  <c r="Q3878" i="3"/>
  <c r="R3878" i="3"/>
  <c r="Q3879" i="3"/>
  <c r="R3879" i="3"/>
  <c r="Q3880" i="3"/>
  <c r="R3880" i="3"/>
  <c r="Q3881" i="3"/>
  <c r="R3881" i="3"/>
  <c r="Q3882" i="3"/>
  <c r="R3882" i="3"/>
  <c r="Q3883" i="3"/>
  <c r="R3883" i="3"/>
  <c r="Q3884" i="3"/>
  <c r="R3884" i="3"/>
  <c r="Q3885" i="3"/>
  <c r="R3885" i="3"/>
  <c r="Q3886" i="3"/>
  <c r="R3886" i="3"/>
  <c r="Q3887" i="3"/>
  <c r="R3887" i="3"/>
  <c r="Q3888" i="3"/>
  <c r="R3888" i="3"/>
  <c r="Q3889" i="3"/>
  <c r="R3889" i="3"/>
  <c r="Q3890" i="3"/>
  <c r="R3890" i="3"/>
  <c r="Q3891" i="3"/>
  <c r="R3891" i="3"/>
  <c r="Q3892" i="3"/>
  <c r="R3892" i="3"/>
  <c r="Q3893" i="3"/>
  <c r="R3893" i="3"/>
  <c r="Q3894" i="3"/>
  <c r="R3894" i="3"/>
  <c r="Q3895" i="3"/>
  <c r="R3895" i="3"/>
  <c r="Q3896" i="3"/>
  <c r="R3896" i="3"/>
  <c r="Q3897" i="3"/>
  <c r="R3897" i="3"/>
  <c r="Q3898" i="3"/>
  <c r="R3898" i="3"/>
  <c r="Q3899" i="3"/>
  <c r="R3899" i="3"/>
  <c r="Q3900" i="3"/>
  <c r="R3900" i="3"/>
  <c r="Q3901" i="3"/>
  <c r="R3901" i="3"/>
  <c r="BY25" i="16"/>
  <c r="EZ25" i="16"/>
  <c r="EW64" i="16"/>
  <c r="BY24" i="16"/>
  <c r="BY23" i="16"/>
  <c r="EZ23" i="16"/>
  <c r="EW62" i="16"/>
  <c r="BY22" i="16"/>
  <c r="BY21" i="16"/>
  <c r="EZ21" i="16"/>
  <c r="EW60" i="16"/>
  <c r="BY20" i="16"/>
  <c r="BY19" i="16"/>
  <c r="EZ19" i="16"/>
  <c r="EW58" i="16"/>
  <c r="BY18" i="16"/>
  <c r="BY17" i="16"/>
  <c r="EZ17" i="16"/>
  <c r="EW56" i="16"/>
  <c r="BY16" i="16"/>
  <c r="BY15" i="16"/>
  <c r="EZ15" i="16"/>
  <c r="EW54" i="16"/>
  <c r="BY14" i="16"/>
  <c r="BY13" i="16"/>
  <c r="EZ13" i="16"/>
  <c r="EW52" i="16"/>
  <c r="BY12" i="16"/>
  <c r="BY11" i="16"/>
  <c r="EZ11" i="16"/>
  <c r="EW50" i="16"/>
  <c r="BY10" i="16"/>
  <c r="BY9" i="16"/>
  <c r="EZ9" i="16"/>
  <c r="EW48" i="16"/>
  <c r="BY8" i="16"/>
  <c r="BY7" i="16"/>
  <c r="EZ7" i="16"/>
  <c r="EW46" i="16"/>
  <c r="BY6" i="16"/>
  <c r="AD6"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DH6" i="16"/>
  <c r="DH7" i="16"/>
  <c r="DH8" i="16"/>
  <c r="DH9" i="16"/>
  <c r="DH10" i="16"/>
  <c r="DH11" i="16"/>
  <c r="DH12" i="16"/>
  <c r="DH13" i="16"/>
  <c r="DH14" i="16"/>
  <c r="DH15" i="16"/>
  <c r="DH16" i="16"/>
  <c r="DH26" i="16"/>
  <c r="DH17" i="16"/>
  <c r="DH18" i="16"/>
  <c r="DH19" i="16"/>
  <c r="DH20" i="16"/>
  <c r="DH21" i="16"/>
  <c r="DH22" i="16"/>
  <c r="DH23" i="16"/>
  <c r="DH24" i="16"/>
  <c r="DH25" i="16"/>
  <c r="DE45" i="16"/>
  <c r="DE46" i="16"/>
  <c r="DE47" i="16"/>
  <c r="DE48" i="16"/>
  <c r="DE49" i="16"/>
  <c r="DE50" i="16"/>
  <c r="DE51" i="16"/>
  <c r="DE52" i="16"/>
  <c r="DE53" i="16"/>
  <c r="DE54" i="16"/>
  <c r="DE55" i="16"/>
  <c r="DE56" i="16"/>
  <c r="DE57" i="16"/>
  <c r="DE58" i="16"/>
  <c r="DE59" i="16"/>
  <c r="DE60" i="16"/>
  <c r="DE61" i="16"/>
  <c r="DE62" i="16"/>
  <c r="DE63" i="16"/>
  <c r="DE64" i="16"/>
  <c r="DE65" i="16"/>
  <c r="DE66" i="16"/>
  <c r="DE67" i="16"/>
  <c r="DE68" i="16"/>
  <c r="DE69" i="16"/>
  <c r="DE70" i="16"/>
  <c r="DE71" i="16"/>
  <c r="DE72" i="16"/>
  <c r="DE73" i="16"/>
  <c r="DE74" i="16"/>
  <c r="DE75" i="16"/>
  <c r="DE76" i="16"/>
  <c r="DE77" i="16"/>
  <c r="DE78" i="16"/>
  <c r="N617" i="3"/>
  <c r="N1442" i="3"/>
  <c r="O1442" i="3"/>
  <c r="O26" i="3"/>
  <c r="AF6" i="16"/>
  <c r="AF7" i="16"/>
  <c r="AF8" i="16"/>
  <c r="AF9" i="16"/>
  <c r="AF10" i="16"/>
  <c r="AF11"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5" i="16"/>
  <c r="AF46" i="16"/>
  <c r="AF47" i="16"/>
  <c r="AF48" i="16"/>
  <c r="AF49" i="16"/>
  <c r="AF50" i="16"/>
  <c r="AF51" i="16"/>
  <c r="AF52" i="16"/>
  <c r="AF53" i="16"/>
  <c r="AF54" i="16"/>
  <c r="AF55" i="16"/>
  <c r="AF56" i="16"/>
  <c r="AF57" i="16"/>
  <c r="AF58" i="16"/>
  <c r="AF59" i="16"/>
  <c r="AF60" i="16"/>
  <c r="AF61" i="16"/>
  <c r="AF62" i="16"/>
  <c r="AF63" i="16"/>
  <c r="AF64" i="16"/>
  <c r="AF65" i="16"/>
  <c r="AF66" i="16"/>
  <c r="AF67" i="16"/>
  <c r="AF68" i="16"/>
  <c r="AF69" i="16"/>
  <c r="AF70" i="16"/>
  <c r="AF71" i="16"/>
  <c r="AF72" i="16"/>
  <c r="AF73" i="16"/>
  <c r="AF74" i="16"/>
  <c r="AF75" i="16"/>
  <c r="AF76" i="16"/>
  <c r="AF77" i="16"/>
  <c r="AF78" i="16"/>
  <c r="AF79" i="16"/>
  <c r="DI6" i="16"/>
  <c r="DI7" i="16"/>
  <c r="DI8" i="16"/>
  <c r="DI26" i="16"/>
  <c r="DI9" i="16"/>
  <c r="DI10" i="16"/>
  <c r="DI11" i="16"/>
  <c r="DI12" i="16"/>
  <c r="DI13" i="16"/>
  <c r="DI14" i="16"/>
  <c r="DI15" i="16"/>
  <c r="DI16" i="16"/>
  <c r="DI17" i="16"/>
  <c r="DI18" i="16"/>
  <c r="DI19" i="16"/>
  <c r="DI20" i="16"/>
  <c r="DI21" i="16"/>
  <c r="DI22" i="16"/>
  <c r="DI23" i="16"/>
  <c r="DI24" i="16"/>
  <c r="DI25" i="16"/>
  <c r="DF45" i="16"/>
  <c r="DF46" i="16"/>
  <c r="DF47" i="16"/>
  <c r="DF48" i="16"/>
  <c r="DF49" i="16"/>
  <c r="DF50" i="16"/>
  <c r="DF51" i="16"/>
  <c r="DF52" i="16"/>
  <c r="DF53" i="16"/>
  <c r="DF54" i="16"/>
  <c r="DF55" i="16"/>
  <c r="DF56" i="16"/>
  <c r="DF57" i="16"/>
  <c r="DF58" i="16"/>
  <c r="DF59" i="16"/>
  <c r="DF60" i="16"/>
  <c r="DF61" i="16"/>
  <c r="DF62" i="16"/>
  <c r="DF63" i="16"/>
  <c r="DF64" i="16"/>
  <c r="DF65" i="16"/>
  <c r="DF66" i="16"/>
  <c r="DF67" i="16"/>
  <c r="DF68" i="16"/>
  <c r="DF69" i="16"/>
  <c r="DF70" i="16"/>
  <c r="DF71" i="16"/>
  <c r="DF72" i="16"/>
  <c r="DF73" i="16"/>
  <c r="DF74" i="16"/>
  <c r="DF75" i="16"/>
  <c r="DF76" i="16"/>
  <c r="DF77" i="16"/>
  <c r="DF78" i="16"/>
  <c r="N618" i="3"/>
  <c r="N1443" i="3"/>
  <c r="O1443" i="3"/>
  <c r="AG6" i="16"/>
  <c r="AG7" i="16"/>
  <c r="AG8" i="16"/>
  <c r="AG9" i="16"/>
  <c r="AG10" i="16"/>
  <c r="AG11" i="16"/>
  <c r="AG12" i="16"/>
  <c r="AG13" i="16"/>
  <c r="AG14" i="16"/>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45" i="16"/>
  <c r="AG46" i="16"/>
  <c r="AG47" i="16"/>
  <c r="AG48" i="16"/>
  <c r="AG49" i="16"/>
  <c r="AG50" i="16"/>
  <c r="AG51" i="16"/>
  <c r="AG52" i="16"/>
  <c r="AG53" i="16"/>
  <c r="AG54" i="16"/>
  <c r="AG55" i="16"/>
  <c r="AG56" i="16"/>
  <c r="AG57" i="16"/>
  <c r="AG58" i="16"/>
  <c r="AG59" i="16"/>
  <c r="AG60" i="16"/>
  <c r="AG61" i="16"/>
  <c r="AG62" i="16"/>
  <c r="AG63" i="16"/>
  <c r="AG64" i="16"/>
  <c r="AG65" i="16"/>
  <c r="AG66" i="16"/>
  <c r="AG67" i="16"/>
  <c r="AG68" i="16"/>
  <c r="AG69" i="16"/>
  <c r="AG70" i="16"/>
  <c r="AG71" i="16"/>
  <c r="AG72" i="16"/>
  <c r="AG73" i="16"/>
  <c r="AG74" i="16"/>
  <c r="AG75" i="16"/>
  <c r="AG76" i="16"/>
  <c r="AG77" i="16"/>
  <c r="AG78" i="16"/>
  <c r="AG79" i="16"/>
  <c r="DJ6" i="16"/>
  <c r="DJ7" i="16"/>
  <c r="DJ8" i="16"/>
  <c r="DJ9" i="16"/>
  <c r="DJ10" i="16"/>
  <c r="DJ11" i="16"/>
  <c r="DJ12" i="16"/>
  <c r="DJ13" i="16"/>
  <c r="DJ14" i="16"/>
  <c r="DJ15" i="16"/>
  <c r="DJ16" i="16"/>
  <c r="DJ17" i="16"/>
  <c r="DJ18" i="16"/>
  <c r="DJ19" i="16"/>
  <c r="DJ20" i="16"/>
  <c r="DJ21" i="16"/>
  <c r="DJ22" i="16"/>
  <c r="DJ23" i="16"/>
  <c r="DJ24" i="16"/>
  <c r="DJ25" i="16"/>
  <c r="DJ26" i="16"/>
  <c r="DG45" i="16"/>
  <c r="DG46" i="16"/>
  <c r="DG47" i="16"/>
  <c r="DG48" i="16"/>
  <c r="DG49" i="16"/>
  <c r="DG50" i="16"/>
  <c r="DG51" i="16"/>
  <c r="DG52" i="16"/>
  <c r="DG53" i="16"/>
  <c r="DG54" i="16"/>
  <c r="DG55" i="16"/>
  <c r="DG56" i="16"/>
  <c r="DG57" i="16"/>
  <c r="DG58" i="16"/>
  <c r="DG59" i="16"/>
  <c r="DG60" i="16"/>
  <c r="DG61" i="16"/>
  <c r="DG62" i="16"/>
  <c r="DG63" i="16"/>
  <c r="DG64" i="16"/>
  <c r="DG65" i="16"/>
  <c r="DG66" i="16"/>
  <c r="DG67" i="16"/>
  <c r="DG68" i="16"/>
  <c r="DG69" i="16"/>
  <c r="DG70" i="16"/>
  <c r="DG71" i="16"/>
  <c r="DG72" i="16"/>
  <c r="DG73" i="16"/>
  <c r="DG74" i="16"/>
  <c r="DG75" i="16"/>
  <c r="DG76" i="16"/>
  <c r="DG77" i="16"/>
  <c r="DG78" i="16"/>
  <c r="N619" i="3"/>
  <c r="N1444" i="3"/>
  <c r="AH6" i="16"/>
  <c r="AH7" i="16"/>
  <c r="AH8" i="16"/>
  <c r="AH9" i="16"/>
  <c r="AH10" i="16"/>
  <c r="AH11" i="16"/>
  <c r="AH12" i="16"/>
  <c r="AH13"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H76" i="16"/>
  <c r="AH77" i="16"/>
  <c r="AH78" i="16"/>
  <c r="AH79" i="16"/>
  <c r="DK6" i="16"/>
  <c r="DK7" i="16"/>
  <c r="DK8" i="16"/>
  <c r="DK9" i="16"/>
  <c r="DK10" i="16"/>
  <c r="DK11" i="16"/>
  <c r="DK12" i="16"/>
  <c r="DK13" i="16"/>
  <c r="DK14" i="16"/>
  <c r="DK15" i="16"/>
  <c r="DK16" i="16"/>
  <c r="DK17" i="16"/>
  <c r="DK18" i="16"/>
  <c r="DK19" i="16"/>
  <c r="DK20" i="16"/>
  <c r="DK21" i="16"/>
  <c r="DK22" i="16"/>
  <c r="DK23" i="16"/>
  <c r="DK24" i="16"/>
  <c r="DK25" i="16"/>
  <c r="DK26" i="16"/>
  <c r="DH45" i="16"/>
  <c r="DH46" i="16"/>
  <c r="DH47" i="16"/>
  <c r="DH48" i="16"/>
  <c r="DH49" i="16"/>
  <c r="DH50" i="16"/>
  <c r="DH51" i="16"/>
  <c r="DH52" i="16"/>
  <c r="DH53" i="16"/>
  <c r="DH54" i="16"/>
  <c r="DH55" i="16"/>
  <c r="DH56" i="16"/>
  <c r="DH57" i="16"/>
  <c r="DH58" i="16"/>
  <c r="DH59" i="16"/>
  <c r="DH60" i="16"/>
  <c r="DH61" i="16"/>
  <c r="DH62" i="16"/>
  <c r="DH63" i="16"/>
  <c r="DH64" i="16"/>
  <c r="DH65" i="16"/>
  <c r="DH66" i="16"/>
  <c r="DH67" i="16"/>
  <c r="DH68" i="16"/>
  <c r="DH69" i="16"/>
  <c r="DH70" i="16"/>
  <c r="DH71" i="16"/>
  <c r="DH72" i="16"/>
  <c r="DH73" i="16"/>
  <c r="DH74" i="16"/>
  <c r="DH75" i="16"/>
  <c r="DH76" i="16"/>
  <c r="DH77" i="16"/>
  <c r="DH78" i="16"/>
  <c r="N620" i="3"/>
  <c r="N1445" i="3"/>
  <c r="O29" i="3"/>
  <c r="AI6" i="16"/>
  <c r="AI7" i="16"/>
  <c r="AI8" i="16"/>
  <c r="AI9" i="16"/>
  <c r="AI10" i="16"/>
  <c r="AI11" i="16"/>
  <c r="AI12" i="16"/>
  <c r="AI13" i="16"/>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DL6" i="16"/>
  <c r="DL7" i="16"/>
  <c r="DL8" i="16"/>
  <c r="DL26" i="16"/>
  <c r="DL9" i="16"/>
  <c r="DL10" i="16"/>
  <c r="DL11" i="16"/>
  <c r="DL12" i="16"/>
  <c r="DL13" i="16"/>
  <c r="DL14" i="16"/>
  <c r="DL15" i="16"/>
  <c r="DL16" i="16"/>
  <c r="DL17" i="16"/>
  <c r="DL18" i="16"/>
  <c r="DL19" i="16"/>
  <c r="DL20" i="16"/>
  <c r="DL21" i="16"/>
  <c r="DL22" i="16"/>
  <c r="DL23" i="16"/>
  <c r="DL24" i="16"/>
  <c r="DL25" i="16"/>
  <c r="DI45" i="16"/>
  <c r="DI46" i="16"/>
  <c r="DI47" i="16"/>
  <c r="DI48" i="16"/>
  <c r="DI49" i="16"/>
  <c r="DI50" i="16"/>
  <c r="DI51" i="16"/>
  <c r="DI52" i="16"/>
  <c r="DI53" i="16"/>
  <c r="DI54" i="16"/>
  <c r="DI55" i="16"/>
  <c r="DI56" i="16"/>
  <c r="DI57" i="16"/>
  <c r="DI58" i="16"/>
  <c r="DI59" i="16"/>
  <c r="DI60" i="16"/>
  <c r="DI61" i="16"/>
  <c r="DI62" i="16"/>
  <c r="DI63" i="16"/>
  <c r="DI64" i="16"/>
  <c r="DI65" i="16"/>
  <c r="DI66" i="16"/>
  <c r="DI67" i="16"/>
  <c r="DI68" i="16"/>
  <c r="DI69" i="16"/>
  <c r="DI70" i="16"/>
  <c r="DI71" i="16"/>
  <c r="DI72" i="16"/>
  <c r="DI73" i="16"/>
  <c r="DI74" i="16"/>
  <c r="DI75" i="16"/>
  <c r="DI76" i="16"/>
  <c r="DI77" i="16"/>
  <c r="DI78" i="16"/>
  <c r="N621" i="3"/>
  <c r="N1446" i="3"/>
  <c r="O1446" i="3"/>
  <c r="AJ6" i="16"/>
  <c r="AJ7" i="16"/>
  <c r="AJ8" i="16"/>
  <c r="AJ9" i="16"/>
  <c r="AJ10" i="16"/>
  <c r="AJ11" i="16"/>
  <c r="AJ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5" i="16"/>
  <c r="AJ46" i="16"/>
  <c r="AJ47" i="16"/>
  <c r="AJ48" i="16"/>
  <c r="AJ49" i="16"/>
  <c r="AJ50" i="16"/>
  <c r="AJ51" i="16"/>
  <c r="AJ52" i="16"/>
  <c r="AJ53" i="16"/>
  <c r="AJ54" i="16"/>
  <c r="AJ55" i="16"/>
  <c r="AJ56" i="16"/>
  <c r="AJ57" i="16"/>
  <c r="AJ58" i="16"/>
  <c r="AJ59" i="16"/>
  <c r="AJ60" i="16"/>
  <c r="AJ61" i="16"/>
  <c r="AJ62" i="16"/>
  <c r="AJ63" i="16"/>
  <c r="AJ64" i="16"/>
  <c r="AJ65" i="16"/>
  <c r="AJ66" i="16"/>
  <c r="AJ67" i="16"/>
  <c r="AJ68" i="16"/>
  <c r="AJ69" i="16"/>
  <c r="AJ70" i="16"/>
  <c r="AJ71" i="16"/>
  <c r="AJ72" i="16"/>
  <c r="AJ73" i="16"/>
  <c r="AJ74" i="16"/>
  <c r="AJ75" i="16"/>
  <c r="AJ76" i="16"/>
  <c r="AJ77" i="16"/>
  <c r="AJ78" i="16"/>
  <c r="AJ79" i="16"/>
  <c r="DM6" i="16"/>
  <c r="DM7" i="16"/>
  <c r="DM8" i="16"/>
  <c r="DM9" i="16"/>
  <c r="DM10" i="16"/>
  <c r="DM11" i="16"/>
  <c r="DM12" i="16"/>
  <c r="DM13" i="16"/>
  <c r="DM14" i="16"/>
  <c r="DM15" i="16"/>
  <c r="DM16" i="16"/>
  <c r="DM17" i="16"/>
  <c r="DM18" i="16"/>
  <c r="DM19" i="16"/>
  <c r="DM20" i="16"/>
  <c r="DM21" i="16"/>
  <c r="DM22" i="16"/>
  <c r="DM23" i="16"/>
  <c r="DM24" i="16"/>
  <c r="DM25" i="16"/>
  <c r="DM26" i="16"/>
  <c r="DJ45" i="16"/>
  <c r="DJ46" i="16"/>
  <c r="DJ47" i="16"/>
  <c r="DJ48" i="16"/>
  <c r="DJ49" i="16"/>
  <c r="DJ50" i="16"/>
  <c r="DJ51" i="16"/>
  <c r="DJ52" i="16"/>
  <c r="DJ53" i="16"/>
  <c r="DJ54" i="16"/>
  <c r="DJ55" i="16"/>
  <c r="DJ56" i="16"/>
  <c r="DJ57" i="16"/>
  <c r="DJ58" i="16"/>
  <c r="DJ59" i="16"/>
  <c r="DJ60" i="16"/>
  <c r="DJ61" i="16"/>
  <c r="DJ62" i="16"/>
  <c r="DJ63" i="16"/>
  <c r="DJ64" i="16"/>
  <c r="DJ65" i="16"/>
  <c r="DJ66" i="16"/>
  <c r="DJ67" i="16"/>
  <c r="DJ68" i="16"/>
  <c r="DJ69" i="16"/>
  <c r="DJ70" i="16"/>
  <c r="DJ71" i="16"/>
  <c r="DJ72" i="16"/>
  <c r="DJ73" i="16"/>
  <c r="DJ74" i="16"/>
  <c r="DJ75" i="16"/>
  <c r="DJ76" i="16"/>
  <c r="DJ77" i="16"/>
  <c r="DJ78" i="16"/>
  <c r="N622" i="3"/>
  <c r="N1447" i="3"/>
  <c r="AK6" i="16"/>
  <c r="AK7" i="16"/>
  <c r="AK8" i="16"/>
  <c r="AK9" i="16"/>
  <c r="AK10" i="16"/>
  <c r="AK11" i="16"/>
  <c r="AK12" i="16"/>
  <c r="AK13" i="16"/>
  <c r="AK14" i="16"/>
  <c r="AK15" i="16"/>
  <c r="AK16" i="16"/>
  <c r="AK17" i="16"/>
  <c r="AK18" i="16"/>
  <c r="AK19" i="16"/>
  <c r="AK20" i="16"/>
  <c r="AK21" i="16"/>
  <c r="AK22" i="16"/>
  <c r="AK23" i="16"/>
  <c r="AK24" i="16"/>
  <c r="AK25" i="16"/>
  <c r="AK26" i="16"/>
  <c r="AK27" i="16"/>
  <c r="AK28" i="16"/>
  <c r="AK29" i="16"/>
  <c r="AK30" i="16"/>
  <c r="AK31" i="16"/>
  <c r="AK32" i="16"/>
  <c r="AK33" i="16"/>
  <c r="AK34" i="16"/>
  <c r="AK35" i="16"/>
  <c r="AK36" i="16"/>
  <c r="AK37" i="16"/>
  <c r="AK38" i="16"/>
  <c r="AK39" i="16"/>
  <c r="AK40" i="16"/>
  <c r="AK45" i="16"/>
  <c r="AK46" i="16"/>
  <c r="AK47" i="16"/>
  <c r="AK48" i="16"/>
  <c r="AK49" i="16"/>
  <c r="AK50" i="16"/>
  <c r="AK51" i="16"/>
  <c r="AK52" i="16"/>
  <c r="AK53" i="16"/>
  <c r="AK54" i="16"/>
  <c r="AK55" i="16"/>
  <c r="AK56" i="16"/>
  <c r="AK57" i="16"/>
  <c r="AK58" i="16"/>
  <c r="AK59" i="16"/>
  <c r="AK60" i="16"/>
  <c r="AK61" i="16"/>
  <c r="AK62" i="16"/>
  <c r="AK63" i="16"/>
  <c r="AK64" i="16"/>
  <c r="AK65" i="16"/>
  <c r="AK66" i="16"/>
  <c r="AK67" i="16"/>
  <c r="AK68" i="16"/>
  <c r="AK69" i="16"/>
  <c r="AK70" i="16"/>
  <c r="AK71" i="16"/>
  <c r="AK72" i="16"/>
  <c r="AK73" i="16"/>
  <c r="AK74" i="16"/>
  <c r="AK75" i="16"/>
  <c r="AK76" i="16"/>
  <c r="AK77" i="16"/>
  <c r="AK78" i="16"/>
  <c r="AK79" i="16"/>
  <c r="DN6" i="16"/>
  <c r="DN7" i="16"/>
  <c r="DN8" i="16"/>
  <c r="DN9" i="16"/>
  <c r="DN10" i="16"/>
  <c r="DN11" i="16"/>
  <c r="DN12" i="16"/>
  <c r="DN13" i="16"/>
  <c r="DN14" i="16"/>
  <c r="DN15" i="16"/>
  <c r="DN16" i="16"/>
  <c r="DN17" i="16"/>
  <c r="DN18" i="16"/>
  <c r="DN19" i="16"/>
  <c r="DN20" i="16"/>
  <c r="DN21" i="16"/>
  <c r="DN22" i="16"/>
  <c r="DN23" i="16"/>
  <c r="DN24" i="16"/>
  <c r="DN25" i="16"/>
  <c r="DN26" i="16"/>
  <c r="DK45" i="16"/>
  <c r="DK46" i="16"/>
  <c r="DK47" i="16"/>
  <c r="DK48" i="16"/>
  <c r="DK49" i="16"/>
  <c r="DK50" i="16"/>
  <c r="DK51" i="16"/>
  <c r="DK52" i="16"/>
  <c r="DK53" i="16"/>
  <c r="DK54" i="16"/>
  <c r="DK55" i="16"/>
  <c r="DK56" i="16"/>
  <c r="DK57" i="16"/>
  <c r="DK58" i="16"/>
  <c r="DK59" i="16"/>
  <c r="DK60" i="16"/>
  <c r="DK61" i="16"/>
  <c r="DK62" i="16"/>
  <c r="DK63" i="16"/>
  <c r="DK64" i="16"/>
  <c r="DK65" i="16"/>
  <c r="DK66" i="16"/>
  <c r="DK67" i="16"/>
  <c r="DK68" i="16"/>
  <c r="DK69" i="16"/>
  <c r="DK70" i="16"/>
  <c r="DK71" i="16"/>
  <c r="DK72" i="16"/>
  <c r="DK73" i="16"/>
  <c r="DK74" i="16"/>
  <c r="DK75" i="16"/>
  <c r="DK76" i="16"/>
  <c r="DK77" i="16"/>
  <c r="DK78" i="16"/>
  <c r="N623" i="3"/>
  <c r="N1448" i="3"/>
  <c r="AL6" i="16"/>
  <c r="AL7" i="16"/>
  <c r="AL8" i="16"/>
  <c r="AL9" i="16"/>
  <c r="AL10" i="16"/>
  <c r="AL11" i="16"/>
  <c r="AL12" i="16"/>
  <c r="AL13" i="16"/>
  <c r="AL14" i="16"/>
  <c r="AL15" i="16"/>
  <c r="AL16" i="16"/>
  <c r="AL17" i="16"/>
  <c r="AL18" i="16"/>
  <c r="AL19" i="16"/>
  <c r="AL20" i="16"/>
  <c r="AL21" i="16"/>
  <c r="AL22" i="16"/>
  <c r="AL23" i="16"/>
  <c r="AL24" i="16"/>
  <c r="AL25" i="16"/>
  <c r="AL26" i="16"/>
  <c r="AL27" i="16"/>
  <c r="AL28" i="16"/>
  <c r="AL29" i="16"/>
  <c r="AL30" i="16"/>
  <c r="AL31" i="16"/>
  <c r="AL32" i="16"/>
  <c r="AL33" i="16"/>
  <c r="AL34" i="16"/>
  <c r="AL35" i="16"/>
  <c r="AL36" i="16"/>
  <c r="AL37" i="16"/>
  <c r="AL38" i="16"/>
  <c r="AL39" i="16"/>
  <c r="AL40" i="16"/>
  <c r="AL45" i="16"/>
  <c r="AL46" i="16"/>
  <c r="AL47" i="16"/>
  <c r="AL48" i="16"/>
  <c r="AL49" i="16"/>
  <c r="AL50" i="16"/>
  <c r="AL51" i="16"/>
  <c r="AL52" i="16"/>
  <c r="AL53" i="16"/>
  <c r="AL54" i="16"/>
  <c r="AL55" i="16"/>
  <c r="AL56" i="16"/>
  <c r="AL57" i="16"/>
  <c r="AL58" i="16"/>
  <c r="AL59" i="16"/>
  <c r="AL60" i="16"/>
  <c r="AL61" i="16"/>
  <c r="AL62" i="16"/>
  <c r="AL63" i="16"/>
  <c r="AL64" i="16"/>
  <c r="AL65" i="16"/>
  <c r="AL66" i="16"/>
  <c r="AL67" i="16"/>
  <c r="AL68" i="16"/>
  <c r="AL69" i="16"/>
  <c r="AL70" i="16"/>
  <c r="AL71" i="16"/>
  <c r="AL72" i="16"/>
  <c r="AL73" i="16"/>
  <c r="AL74" i="16"/>
  <c r="AL75" i="16"/>
  <c r="AL76" i="16"/>
  <c r="AL77" i="16"/>
  <c r="AL78" i="16"/>
  <c r="AL79" i="16"/>
  <c r="DO6" i="16"/>
  <c r="DO7" i="16"/>
  <c r="DO8" i="16"/>
  <c r="DO9" i="16"/>
  <c r="DO10" i="16"/>
  <c r="DO11" i="16"/>
  <c r="DO12" i="16"/>
  <c r="DO13" i="16"/>
  <c r="DO14" i="16"/>
  <c r="DO15" i="16"/>
  <c r="DO16" i="16"/>
  <c r="DO17" i="16"/>
  <c r="DO18" i="16"/>
  <c r="DO19" i="16"/>
  <c r="DO20" i="16"/>
  <c r="DO21" i="16"/>
  <c r="DO22" i="16"/>
  <c r="DO23" i="16"/>
  <c r="DO24" i="16"/>
  <c r="DO25" i="16"/>
  <c r="DO26" i="16"/>
  <c r="DL45" i="16"/>
  <c r="DL46" i="16"/>
  <c r="DL47" i="16"/>
  <c r="DL48" i="16"/>
  <c r="DL49" i="16"/>
  <c r="DL50" i="16"/>
  <c r="DL51" i="16"/>
  <c r="DL52" i="16"/>
  <c r="DL53" i="16"/>
  <c r="DL54" i="16"/>
  <c r="DL55" i="16"/>
  <c r="DL56" i="16"/>
  <c r="DL57" i="16"/>
  <c r="DL58" i="16"/>
  <c r="DL59" i="16"/>
  <c r="DL60" i="16"/>
  <c r="DL61" i="16"/>
  <c r="DL62" i="16"/>
  <c r="DL63" i="16"/>
  <c r="DL64" i="16"/>
  <c r="DL65" i="16"/>
  <c r="DL66" i="16"/>
  <c r="DL67" i="16"/>
  <c r="DL68" i="16"/>
  <c r="DL69" i="16"/>
  <c r="DL70" i="16"/>
  <c r="DL71" i="16"/>
  <c r="DL72" i="16"/>
  <c r="DL73" i="16"/>
  <c r="DL74" i="16"/>
  <c r="DL75" i="16"/>
  <c r="DL76" i="16"/>
  <c r="DL77" i="16"/>
  <c r="DL78" i="16"/>
  <c r="N624" i="3"/>
  <c r="N1449" i="3"/>
  <c r="AM6" i="16"/>
  <c r="AM7" i="16"/>
  <c r="AM8" i="16"/>
  <c r="AM9" i="16"/>
  <c r="AM10" i="16"/>
  <c r="AM11" i="16"/>
  <c r="AM12" i="16"/>
  <c r="AM13" i="16"/>
  <c r="AM14" i="16"/>
  <c r="AM15" i="16"/>
  <c r="AM16" i="16"/>
  <c r="AM17" i="16"/>
  <c r="AM18" i="16"/>
  <c r="AM19" i="16"/>
  <c r="AM20" i="16"/>
  <c r="AM21" i="16"/>
  <c r="AM22" i="16"/>
  <c r="AM23" i="16"/>
  <c r="AM24" i="16"/>
  <c r="AM25" i="16"/>
  <c r="AM26" i="16"/>
  <c r="AM27" i="16"/>
  <c r="AM28" i="16"/>
  <c r="AM29" i="16"/>
  <c r="AM30" i="16"/>
  <c r="AM31" i="16"/>
  <c r="AM32" i="16"/>
  <c r="AM33" i="16"/>
  <c r="AM34" i="16"/>
  <c r="AM35" i="16"/>
  <c r="AM36" i="16"/>
  <c r="AM37" i="16"/>
  <c r="AM38" i="16"/>
  <c r="AM39" i="16"/>
  <c r="AM40" i="16"/>
  <c r="AM45" i="16"/>
  <c r="AM46" i="16"/>
  <c r="AM80" i="16"/>
  <c r="AM47" i="16"/>
  <c r="AM48" i="16"/>
  <c r="AM49" i="16"/>
  <c r="AM50" i="16"/>
  <c r="AM51" i="16"/>
  <c r="AM52" i="16"/>
  <c r="AM53" i="16"/>
  <c r="AM54" i="16"/>
  <c r="AM55" i="16"/>
  <c r="AM56" i="16"/>
  <c r="AM57" i="16"/>
  <c r="AM58" i="16"/>
  <c r="AM59" i="16"/>
  <c r="AM60" i="16"/>
  <c r="AM61" i="16"/>
  <c r="AM62" i="16"/>
  <c r="AM63" i="16"/>
  <c r="AM64" i="16"/>
  <c r="AM65" i="16"/>
  <c r="AM66" i="16"/>
  <c r="AM67" i="16"/>
  <c r="AM68" i="16"/>
  <c r="AM69" i="16"/>
  <c r="AM70" i="16"/>
  <c r="AM71" i="16"/>
  <c r="AM72" i="16"/>
  <c r="AM73" i="16"/>
  <c r="AM74" i="16"/>
  <c r="AM75" i="16"/>
  <c r="AM76" i="16"/>
  <c r="AM77" i="16"/>
  <c r="AM78" i="16"/>
  <c r="AM79" i="16"/>
  <c r="DP6" i="16"/>
  <c r="DP7" i="16"/>
  <c r="DP8" i="16"/>
  <c r="DP9" i="16"/>
  <c r="DP10" i="16"/>
  <c r="DP11" i="16"/>
  <c r="DP12" i="16"/>
  <c r="DP13" i="16"/>
  <c r="DP14" i="16"/>
  <c r="DP15" i="16"/>
  <c r="DP16" i="16"/>
  <c r="DP26" i="16"/>
  <c r="DP17" i="16"/>
  <c r="DP18" i="16"/>
  <c r="DP19" i="16"/>
  <c r="DP20" i="16"/>
  <c r="DP21" i="16"/>
  <c r="DP22" i="16"/>
  <c r="DP23" i="16"/>
  <c r="DP24" i="16"/>
  <c r="DP25" i="16"/>
  <c r="DM45" i="16"/>
  <c r="DM46" i="16"/>
  <c r="DM47" i="16"/>
  <c r="DM48" i="16"/>
  <c r="DM49" i="16"/>
  <c r="DM50" i="16"/>
  <c r="DM51" i="16"/>
  <c r="DM52" i="16"/>
  <c r="DM53" i="16"/>
  <c r="DM54" i="16"/>
  <c r="DM55" i="16"/>
  <c r="DM56" i="16"/>
  <c r="DM57" i="16"/>
  <c r="DM58" i="16"/>
  <c r="DM59" i="16"/>
  <c r="DM60" i="16"/>
  <c r="DM61" i="16"/>
  <c r="DM62" i="16"/>
  <c r="DM63" i="16"/>
  <c r="DM64" i="16"/>
  <c r="DM65" i="16"/>
  <c r="DM66" i="16"/>
  <c r="DM67" i="16"/>
  <c r="DM68" i="16"/>
  <c r="DM69" i="16"/>
  <c r="DM70" i="16"/>
  <c r="DM71" i="16"/>
  <c r="DM72" i="16"/>
  <c r="DM73" i="16"/>
  <c r="DM74" i="16"/>
  <c r="DM75" i="16"/>
  <c r="DM76" i="16"/>
  <c r="DM77" i="16"/>
  <c r="DM78" i="16"/>
  <c r="N625" i="3"/>
  <c r="N1450" i="3"/>
  <c r="AN6" i="16"/>
  <c r="AN7" i="16"/>
  <c r="AN8" i="16"/>
  <c r="AN9" i="16"/>
  <c r="AN10" i="16"/>
  <c r="AN11" i="16"/>
  <c r="AN12" i="16"/>
  <c r="AN13" i="16"/>
  <c r="AN14" i="16"/>
  <c r="AN15" i="16"/>
  <c r="AN16" i="16"/>
  <c r="AN17" i="16"/>
  <c r="AN18" i="16"/>
  <c r="AN19" i="16"/>
  <c r="AN20" i="16"/>
  <c r="AN21" i="16"/>
  <c r="AN22" i="16"/>
  <c r="AN23" i="16"/>
  <c r="AN24" i="16"/>
  <c r="AN25" i="16"/>
  <c r="AN26" i="16"/>
  <c r="AN27" i="16"/>
  <c r="AN28" i="16"/>
  <c r="AN29" i="16"/>
  <c r="AN30" i="16"/>
  <c r="AN31" i="16"/>
  <c r="AN32" i="16"/>
  <c r="AN33" i="16"/>
  <c r="AN34" i="16"/>
  <c r="AN35" i="16"/>
  <c r="AN36" i="16"/>
  <c r="AN37" i="16"/>
  <c r="AN38" i="16"/>
  <c r="AN39" i="16"/>
  <c r="AN40" i="16"/>
  <c r="AN45" i="16"/>
  <c r="AN80" i="16"/>
  <c r="AN46" i="16"/>
  <c r="AN47" i="16"/>
  <c r="AN48" i="16"/>
  <c r="AN49" i="16"/>
  <c r="AN50" i="16"/>
  <c r="AN51" i="16"/>
  <c r="AN52" i="16"/>
  <c r="AN53" i="16"/>
  <c r="AN54" i="16"/>
  <c r="AN55" i="16"/>
  <c r="AN56" i="16"/>
  <c r="AN57" i="16"/>
  <c r="AN58" i="16"/>
  <c r="AN59" i="16"/>
  <c r="AN60" i="16"/>
  <c r="AN61" i="16"/>
  <c r="AN62" i="16"/>
  <c r="AN63" i="16"/>
  <c r="AN64" i="16"/>
  <c r="AN65" i="16"/>
  <c r="AN66" i="16"/>
  <c r="AN67" i="16"/>
  <c r="AN68" i="16"/>
  <c r="AN69" i="16"/>
  <c r="AN70" i="16"/>
  <c r="AN71" i="16"/>
  <c r="AN72" i="16"/>
  <c r="AN73" i="16"/>
  <c r="AN74" i="16"/>
  <c r="AN75" i="16"/>
  <c r="AN76" i="16"/>
  <c r="AN77" i="16"/>
  <c r="AN78" i="16"/>
  <c r="AN79" i="16"/>
  <c r="DQ6" i="16"/>
  <c r="DQ7" i="16"/>
  <c r="DQ8" i="16"/>
  <c r="DQ9" i="16"/>
  <c r="DQ10" i="16"/>
  <c r="DQ11" i="16"/>
  <c r="DQ12" i="16"/>
  <c r="DQ13" i="16"/>
  <c r="DQ14" i="16"/>
  <c r="DQ15" i="16"/>
  <c r="DQ16" i="16"/>
  <c r="DQ17" i="16"/>
  <c r="DQ18" i="16"/>
  <c r="DQ19" i="16"/>
  <c r="DQ20" i="16"/>
  <c r="DQ21" i="16"/>
  <c r="DQ22" i="16"/>
  <c r="DQ23" i="16"/>
  <c r="DQ24" i="16"/>
  <c r="DQ25" i="16"/>
  <c r="DQ26" i="16"/>
  <c r="DN45" i="16"/>
  <c r="DN46" i="16"/>
  <c r="DN47" i="16"/>
  <c r="DN48" i="16"/>
  <c r="DN49" i="16"/>
  <c r="DN50" i="16"/>
  <c r="DN51" i="16"/>
  <c r="DN52" i="16"/>
  <c r="DN53" i="16"/>
  <c r="DN54" i="16"/>
  <c r="DN55" i="16"/>
  <c r="DN56" i="16"/>
  <c r="DN57" i="16"/>
  <c r="DN58" i="16"/>
  <c r="DN59" i="16"/>
  <c r="DN60" i="16"/>
  <c r="DN61" i="16"/>
  <c r="DN62" i="16"/>
  <c r="DN63" i="16"/>
  <c r="DN64" i="16"/>
  <c r="DN65" i="16"/>
  <c r="DN66" i="16"/>
  <c r="DN67" i="16"/>
  <c r="DN68" i="16"/>
  <c r="DN69" i="16"/>
  <c r="DN70" i="16"/>
  <c r="DN71" i="16"/>
  <c r="DN72" i="16"/>
  <c r="DN73" i="16"/>
  <c r="DN74" i="16"/>
  <c r="DN75" i="16"/>
  <c r="DN76" i="16"/>
  <c r="DN77" i="16"/>
  <c r="DN78" i="16"/>
  <c r="AO6" i="16"/>
  <c r="AO7" i="16"/>
  <c r="AO8" i="16"/>
  <c r="AO9" i="16"/>
  <c r="AO10" i="16"/>
  <c r="AO11" i="16"/>
  <c r="AO12" i="16"/>
  <c r="AO13" i="16"/>
  <c r="AO14" i="16"/>
  <c r="AO15" i="16"/>
  <c r="AO16" i="16"/>
  <c r="AO17" i="16"/>
  <c r="AO18" i="16"/>
  <c r="AO19" i="16"/>
  <c r="AO20" i="16"/>
  <c r="AO21" i="16"/>
  <c r="AO22" i="16"/>
  <c r="AO23" i="16"/>
  <c r="AO24" i="16"/>
  <c r="AO25" i="16"/>
  <c r="AO26" i="16"/>
  <c r="AO27" i="16"/>
  <c r="AO28" i="16"/>
  <c r="AO29" i="16"/>
  <c r="AO30" i="16"/>
  <c r="AO31" i="16"/>
  <c r="AO32" i="16"/>
  <c r="AO33" i="16"/>
  <c r="AO34" i="16"/>
  <c r="AO35" i="16"/>
  <c r="AO36" i="16"/>
  <c r="AO37" i="16"/>
  <c r="AO38" i="16"/>
  <c r="AO39" i="16"/>
  <c r="AO40" i="16"/>
  <c r="AO45" i="16"/>
  <c r="AO46" i="16"/>
  <c r="AO80" i="16"/>
  <c r="AO47" i="16"/>
  <c r="AO48" i="16"/>
  <c r="AO49" i="16"/>
  <c r="AO50" i="16"/>
  <c r="AO51" i="16"/>
  <c r="AO52" i="16"/>
  <c r="AO53" i="16"/>
  <c r="AO54" i="16"/>
  <c r="AO55" i="16"/>
  <c r="AO56" i="16"/>
  <c r="AO57" i="16"/>
  <c r="AO58" i="16"/>
  <c r="AO59" i="16"/>
  <c r="AO60" i="16"/>
  <c r="AO61" i="16"/>
  <c r="AO62" i="16"/>
  <c r="AO63" i="16"/>
  <c r="AO64" i="16"/>
  <c r="AO65" i="16"/>
  <c r="AO66" i="16"/>
  <c r="AO67" i="16"/>
  <c r="AO68" i="16"/>
  <c r="AO69" i="16"/>
  <c r="AO70" i="16"/>
  <c r="AO71" i="16"/>
  <c r="AO72" i="16"/>
  <c r="AO73" i="16"/>
  <c r="AO74" i="16"/>
  <c r="AO75" i="16"/>
  <c r="AO76" i="16"/>
  <c r="AO77" i="16"/>
  <c r="AO78" i="16"/>
  <c r="AO79" i="16"/>
  <c r="DR6" i="16"/>
  <c r="DR7" i="16"/>
  <c r="DR8" i="16"/>
  <c r="DR9" i="16"/>
  <c r="DR10" i="16"/>
  <c r="DR11" i="16"/>
  <c r="DR12" i="16"/>
  <c r="DR13" i="16"/>
  <c r="DR14" i="16"/>
  <c r="DR15" i="16"/>
  <c r="DR16" i="16"/>
  <c r="DR17" i="16"/>
  <c r="DR18" i="16"/>
  <c r="DR19" i="16"/>
  <c r="DR20" i="16"/>
  <c r="DR21" i="16"/>
  <c r="DR22" i="16"/>
  <c r="DR23" i="16"/>
  <c r="DR24" i="16"/>
  <c r="DR25" i="16"/>
  <c r="DR26" i="16"/>
  <c r="DO45" i="16"/>
  <c r="DO46" i="16"/>
  <c r="DO47" i="16"/>
  <c r="DO48" i="16"/>
  <c r="DO49" i="16"/>
  <c r="DO50" i="16"/>
  <c r="DO51" i="16"/>
  <c r="DO52" i="16"/>
  <c r="DO53" i="16"/>
  <c r="DO54" i="16"/>
  <c r="DO55" i="16"/>
  <c r="DO56" i="16"/>
  <c r="DO57" i="16"/>
  <c r="DO58" i="16"/>
  <c r="DO59" i="16"/>
  <c r="DO60" i="16"/>
  <c r="DO61" i="16"/>
  <c r="DO62" i="16"/>
  <c r="DO63" i="16"/>
  <c r="DO64" i="16"/>
  <c r="DO65" i="16"/>
  <c r="DO66" i="16"/>
  <c r="DO67" i="16"/>
  <c r="DO68" i="16"/>
  <c r="DO69" i="16"/>
  <c r="DO70" i="16"/>
  <c r="DO71" i="16"/>
  <c r="DO72" i="16"/>
  <c r="DO73" i="16"/>
  <c r="DO74" i="16"/>
  <c r="DO75" i="16"/>
  <c r="DO76" i="16"/>
  <c r="DO77" i="16"/>
  <c r="DO78" i="16"/>
  <c r="AP6" i="16"/>
  <c r="AP7" i="16"/>
  <c r="AP8" i="16"/>
  <c r="AP9" i="16"/>
  <c r="AP10" i="16"/>
  <c r="AP11" i="16"/>
  <c r="AP12" i="16"/>
  <c r="AP13" i="16"/>
  <c r="AP14" i="16"/>
  <c r="AP15" i="16"/>
  <c r="AP16" i="16"/>
  <c r="AP17" i="16"/>
  <c r="AP18" i="16"/>
  <c r="AP19" i="16"/>
  <c r="AP20" i="16"/>
  <c r="AP21" i="16"/>
  <c r="AP22" i="16"/>
  <c r="AP23" i="16"/>
  <c r="AP24" i="16"/>
  <c r="AP25" i="16"/>
  <c r="AP26" i="16"/>
  <c r="AP27" i="16"/>
  <c r="AP28" i="16"/>
  <c r="AP29" i="16"/>
  <c r="AP30" i="16"/>
  <c r="AP31" i="16"/>
  <c r="AP32" i="16"/>
  <c r="AP33" i="16"/>
  <c r="AP34" i="16"/>
  <c r="AP35" i="16"/>
  <c r="AP36" i="16"/>
  <c r="AP37" i="16"/>
  <c r="AP38" i="16"/>
  <c r="AP39" i="16"/>
  <c r="AP40" i="16"/>
  <c r="AP45" i="16"/>
  <c r="AP46" i="16"/>
  <c r="AP47" i="16"/>
  <c r="AP48" i="16"/>
  <c r="AP49" i="16"/>
  <c r="AP50" i="16"/>
  <c r="AP51" i="16"/>
  <c r="AP52" i="16"/>
  <c r="AP53" i="16"/>
  <c r="AP54" i="16"/>
  <c r="AP55" i="16"/>
  <c r="AP56" i="16"/>
  <c r="AP57" i="16"/>
  <c r="AP58" i="16"/>
  <c r="AP59" i="16"/>
  <c r="AP60" i="16"/>
  <c r="AP61" i="16"/>
  <c r="AP62" i="16"/>
  <c r="AP63" i="16"/>
  <c r="AP64" i="16"/>
  <c r="AP65" i="16"/>
  <c r="AP66" i="16"/>
  <c r="AP67" i="16"/>
  <c r="AP68" i="16"/>
  <c r="AP69" i="16"/>
  <c r="AP70" i="16"/>
  <c r="AP71" i="16"/>
  <c r="AP72" i="16"/>
  <c r="AP73" i="16"/>
  <c r="AP74" i="16"/>
  <c r="AP75" i="16"/>
  <c r="AP76" i="16"/>
  <c r="AP77" i="16"/>
  <c r="AP78" i="16"/>
  <c r="AP79" i="16"/>
  <c r="DS6" i="16"/>
  <c r="DS7" i="16"/>
  <c r="DS8" i="16"/>
  <c r="DS9" i="16"/>
  <c r="DS10" i="16"/>
  <c r="DS11" i="16"/>
  <c r="DS12" i="16"/>
  <c r="DS13" i="16"/>
  <c r="DS14" i="16"/>
  <c r="DS15" i="16"/>
  <c r="DS16" i="16"/>
  <c r="DS17" i="16"/>
  <c r="DS18" i="16"/>
  <c r="DS19" i="16"/>
  <c r="DS20" i="16"/>
  <c r="DS21" i="16"/>
  <c r="DS22" i="16"/>
  <c r="DS23" i="16"/>
  <c r="DS24" i="16"/>
  <c r="DS25" i="16"/>
  <c r="DP45" i="16"/>
  <c r="DP46" i="16"/>
  <c r="DP47" i="16"/>
  <c r="DP48" i="16"/>
  <c r="DP49" i="16"/>
  <c r="DP50" i="16"/>
  <c r="DP51" i="16"/>
  <c r="DP52" i="16"/>
  <c r="DP53" i="16"/>
  <c r="DP54" i="16"/>
  <c r="DP55" i="16"/>
  <c r="DP56" i="16"/>
  <c r="DP57" i="16"/>
  <c r="DP58" i="16"/>
  <c r="DP59" i="16"/>
  <c r="DP60" i="16"/>
  <c r="DP61" i="16"/>
  <c r="DP62" i="16"/>
  <c r="DP63" i="16"/>
  <c r="DP64" i="16"/>
  <c r="DP65" i="16"/>
  <c r="DP66" i="16"/>
  <c r="DP67" i="16"/>
  <c r="DP68" i="16"/>
  <c r="DP69" i="16"/>
  <c r="DP70" i="16"/>
  <c r="DP71" i="16"/>
  <c r="DP72" i="16"/>
  <c r="DP73" i="16"/>
  <c r="DP74" i="16"/>
  <c r="DP75" i="16"/>
  <c r="DP76" i="16"/>
  <c r="DP77" i="16"/>
  <c r="DP78" i="16"/>
  <c r="DP79" i="16"/>
  <c r="AQ6" i="16"/>
  <c r="AQ7" i="16"/>
  <c r="AQ8" i="16"/>
  <c r="AQ9" i="16"/>
  <c r="AQ10" i="16"/>
  <c r="AQ11" i="16"/>
  <c r="AQ12" i="16"/>
  <c r="AQ13" i="16"/>
  <c r="AQ14" i="16"/>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5" i="16"/>
  <c r="AQ46" i="16"/>
  <c r="AQ47" i="16"/>
  <c r="AQ48" i="16"/>
  <c r="AQ49" i="16"/>
  <c r="AQ5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DT6" i="16"/>
  <c r="DT7" i="16"/>
  <c r="DT8" i="16"/>
  <c r="DT9" i="16"/>
  <c r="DT10" i="16"/>
  <c r="DT11" i="16"/>
  <c r="DT12" i="16"/>
  <c r="DT13" i="16"/>
  <c r="DT14" i="16"/>
  <c r="DT15" i="16"/>
  <c r="DT16" i="16"/>
  <c r="DT17" i="16"/>
  <c r="DT18" i="16"/>
  <c r="DT19" i="16"/>
  <c r="DT20" i="16"/>
  <c r="DT21" i="16"/>
  <c r="DT22" i="16"/>
  <c r="DT23" i="16"/>
  <c r="DT24" i="16"/>
  <c r="DT25" i="16"/>
  <c r="DT26" i="16"/>
  <c r="DQ45" i="16"/>
  <c r="DQ46" i="16"/>
  <c r="DQ47" i="16"/>
  <c r="DQ48" i="16"/>
  <c r="DQ49" i="16"/>
  <c r="DQ50" i="16"/>
  <c r="DQ51" i="16"/>
  <c r="DQ52" i="16"/>
  <c r="DQ53" i="16"/>
  <c r="DQ54" i="16"/>
  <c r="DQ55" i="16"/>
  <c r="DQ56" i="16"/>
  <c r="DQ57" i="16"/>
  <c r="DQ58" i="16"/>
  <c r="DQ59" i="16"/>
  <c r="DQ60" i="16"/>
  <c r="DQ61" i="16"/>
  <c r="DQ62" i="16"/>
  <c r="DQ63" i="16"/>
  <c r="DQ64" i="16"/>
  <c r="DQ65" i="16"/>
  <c r="DQ66" i="16"/>
  <c r="DQ67" i="16"/>
  <c r="DQ68" i="16"/>
  <c r="DQ69" i="16"/>
  <c r="DQ70" i="16"/>
  <c r="DQ71" i="16"/>
  <c r="DQ72" i="16"/>
  <c r="DQ73" i="16"/>
  <c r="DQ74" i="16"/>
  <c r="DQ75" i="16"/>
  <c r="DQ76" i="16"/>
  <c r="DQ77" i="16"/>
  <c r="DQ78" i="16"/>
  <c r="AR6" i="16"/>
  <c r="AR7" i="16"/>
  <c r="AR8" i="16"/>
  <c r="AR9" i="16"/>
  <c r="AR10" i="16"/>
  <c r="AR11" i="16"/>
  <c r="AR12" i="16"/>
  <c r="AR13" i="16"/>
  <c r="AR14" i="16"/>
  <c r="AR15" i="16"/>
  <c r="AR16" i="16"/>
  <c r="AR17" i="16"/>
  <c r="AR18" i="16"/>
  <c r="AR19" i="16"/>
  <c r="AR20" i="16"/>
  <c r="AR21" i="16"/>
  <c r="AR22" i="16"/>
  <c r="AR23" i="16"/>
  <c r="AR24" i="16"/>
  <c r="AR25" i="16"/>
  <c r="AR26" i="16"/>
  <c r="AR27" i="16"/>
  <c r="AR28" i="16"/>
  <c r="AR29" i="16"/>
  <c r="AR30" i="16"/>
  <c r="AR31" i="16"/>
  <c r="AR32" i="16"/>
  <c r="AR33" i="16"/>
  <c r="AR34" i="16"/>
  <c r="AR35" i="16"/>
  <c r="AR36" i="16"/>
  <c r="AR37" i="16"/>
  <c r="AR38" i="16"/>
  <c r="AR39" i="16"/>
  <c r="AR40" i="16"/>
  <c r="AR45" i="16"/>
  <c r="AR46" i="16"/>
  <c r="AR47" i="16"/>
  <c r="AR48" i="16"/>
  <c r="AR49" i="16"/>
  <c r="AR50" i="16"/>
  <c r="AR51" i="16"/>
  <c r="AR52" i="16"/>
  <c r="AR53" i="16"/>
  <c r="AR54" i="16"/>
  <c r="AR55" i="16"/>
  <c r="AR56" i="16"/>
  <c r="AR57" i="16"/>
  <c r="AR58" i="16"/>
  <c r="AR59" i="16"/>
  <c r="AR60" i="16"/>
  <c r="AR61" i="16"/>
  <c r="AR62" i="16"/>
  <c r="AR63" i="16"/>
  <c r="AR64" i="16"/>
  <c r="AR65" i="16"/>
  <c r="AR66" i="16"/>
  <c r="AR67" i="16"/>
  <c r="AR68" i="16"/>
  <c r="AR69" i="16"/>
  <c r="AR70" i="16"/>
  <c r="AR71" i="16"/>
  <c r="AR72" i="16"/>
  <c r="AR73" i="16"/>
  <c r="AR74" i="16"/>
  <c r="AR75" i="16"/>
  <c r="AR76" i="16"/>
  <c r="AR77" i="16"/>
  <c r="AR78" i="16"/>
  <c r="AR79" i="16"/>
  <c r="DU6" i="16"/>
  <c r="DU7" i="16"/>
  <c r="DU8" i="16"/>
  <c r="DU9" i="16"/>
  <c r="DU10" i="16"/>
  <c r="DU11" i="16"/>
  <c r="DU12" i="16"/>
  <c r="DU13" i="16"/>
  <c r="DU14" i="16"/>
  <c r="DU15" i="16"/>
  <c r="DU16" i="16"/>
  <c r="DU17" i="16"/>
  <c r="DU18" i="16"/>
  <c r="DU19" i="16"/>
  <c r="DU20" i="16"/>
  <c r="DU21" i="16"/>
  <c r="DU22" i="16"/>
  <c r="DU23" i="16"/>
  <c r="DU24" i="16"/>
  <c r="DU25" i="16"/>
  <c r="DR45" i="16"/>
  <c r="DR46" i="16"/>
  <c r="DR47" i="16"/>
  <c r="DR48" i="16"/>
  <c r="DR49" i="16"/>
  <c r="DR50" i="16"/>
  <c r="DR51" i="16"/>
  <c r="DR52" i="16"/>
  <c r="DR53" i="16"/>
  <c r="DR54" i="16"/>
  <c r="DR55" i="16"/>
  <c r="DR56" i="16"/>
  <c r="DR57" i="16"/>
  <c r="DR58" i="16"/>
  <c r="DR59" i="16"/>
  <c r="DR60" i="16"/>
  <c r="DR61" i="16"/>
  <c r="DR62" i="16"/>
  <c r="DR63" i="16"/>
  <c r="DR64" i="16"/>
  <c r="DR65" i="16"/>
  <c r="DR66" i="16"/>
  <c r="DR67" i="16"/>
  <c r="DR68" i="16"/>
  <c r="DR69" i="16"/>
  <c r="DR70" i="16"/>
  <c r="DR71" i="16"/>
  <c r="DR72" i="16"/>
  <c r="DR73" i="16"/>
  <c r="DR74" i="16"/>
  <c r="DR75" i="16"/>
  <c r="DR76" i="16"/>
  <c r="DR77" i="16"/>
  <c r="DR78" i="16"/>
  <c r="DR79" i="16"/>
  <c r="AS6" i="16"/>
  <c r="AS7" i="16"/>
  <c r="AS8" i="16"/>
  <c r="AS9" i="16"/>
  <c r="AS41" i="16"/>
  <c r="AS10" i="16"/>
  <c r="AS11" i="16"/>
  <c r="AS12" i="16"/>
  <c r="AS13" i="16"/>
  <c r="AS14" i="16"/>
  <c r="AS15" i="16"/>
  <c r="AS16" i="16"/>
  <c r="AS17" i="16"/>
  <c r="AS18" i="16"/>
  <c r="AS19" i="16"/>
  <c r="AS20" i="16"/>
  <c r="AS21" i="16"/>
  <c r="AS22" i="16"/>
  <c r="AS23" i="16"/>
  <c r="AS24" i="16"/>
  <c r="AS25" i="16"/>
  <c r="AS26" i="16"/>
  <c r="AS27" i="16"/>
  <c r="AS28" i="16"/>
  <c r="AS29" i="16"/>
  <c r="AS30" i="16"/>
  <c r="AS31" i="16"/>
  <c r="AS32" i="16"/>
  <c r="AS33" i="16"/>
  <c r="AS34" i="16"/>
  <c r="AS35" i="16"/>
  <c r="AS36" i="16"/>
  <c r="AS37" i="16"/>
  <c r="AS38" i="16"/>
  <c r="AS39" i="16"/>
  <c r="AS40" i="16"/>
  <c r="AS45" i="16"/>
  <c r="AS46" i="16"/>
  <c r="AS47" i="16"/>
  <c r="AS48" i="16"/>
  <c r="AS49" i="16"/>
  <c r="AS50" i="16"/>
  <c r="AS51" i="16"/>
  <c r="AS52" i="16"/>
  <c r="AS53" i="16"/>
  <c r="AS54" i="16"/>
  <c r="AS55" i="16"/>
  <c r="AS56" i="16"/>
  <c r="AS57" i="16"/>
  <c r="AS58" i="16"/>
  <c r="AS59" i="16"/>
  <c r="AS60" i="16"/>
  <c r="AS61" i="16"/>
  <c r="AS62" i="16"/>
  <c r="AS63" i="16"/>
  <c r="AS64" i="16"/>
  <c r="AS65" i="16"/>
  <c r="AS66" i="16"/>
  <c r="AS67" i="16"/>
  <c r="AS68" i="16"/>
  <c r="AS69" i="16"/>
  <c r="AS70" i="16"/>
  <c r="AS71" i="16"/>
  <c r="AS72" i="16"/>
  <c r="AS73" i="16"/>
  <c r="AS74" i="16"/>
  <c r="AS75" i="16"/>
  <c r="AS76" i="16"/>
  <c r="AS77" i="16"/>
  <c r="AS78" i="16"/>
  <c r="AS79" i="16"/>
  <c r="DV6" i="16"/>
  <c r="DV7" i="16"/>
  <c r="DV8" i="16"/>
  <c r="DV9" i="16"/>
  <c r="DV10" i="16"/>
  <c r="DV11" i="16"/>
  <c r="DV12" i="16"/>
  <c r="DV13" i="16"/>
  <c r="DV14" i="16"/>
  <c r="DV15" i="16"/>
  <c r="DV16" i="16"/>
  <c r="DV17" i="16"/>
  <c r="DV18" i="16"/>
  <c r="DV19" i="16"/>
  <c r="DV20" i="16"/>
  <c r="DV21" i="16"/>
  <c r="DV22" i="16"/>
  <c r="DV23" i="16"/>
  <c r="DV24" i="16"/>
  <c r="DV25" i="16"/>
  <c r="DV26" i="16"/>
  <c r="DS45" i="16"/>
  <c r="DS46" i="16"/>
  <c r="DS47" i="16"/>
  <c r="DS48" i="16"/>
  <c r="DS49" i="16"/>
  <c r="DS50" i="16"/>
  <c r="DS51" i="16"/>
  <c r="DS52" i="16"/>
  <c r="DS53" i="16"/>
  <c r="DS54" i="16"/>
  <c r="DS55" i="16"/>
  <c r="DS56" i="16"/>
  <c r="DS57" i="16"/>
  <c r="DS58" i="16"/>
  <c r="DS59" i="16"/>
  <c r="DS60" i="16"/>
  <c r="DS61" i="16"/>
  <c r="DS62" i="16"/>
  <c r="DS63" i="16"/>
  <c r="DS64" i="16"/>
  <c r="DS65" i="16"/>
  <c r="DS66" i="16"/>
  <c r="DS67" i="16"/>
  <c r="DS68" i="16"/>
  <c r="DS69" i="16"/>
  <c r="DS70" i="16"/>
  <c r="DS71" i="16"/>
  <c r="DS72" i="16"/>
  <c r="DS73" i="16"/>
  <c r="DS74" i="16"/>
  <c r="DS75" i="16"/>
  <c r="DS76" i="16"/>
  <c r="DS77" i="16"/>
  <c r="DS78" i="16"/>
  <c r="AT6" i="16"/>
  <c r="AT7" i="16"/>
  <c r="AT8" i="16"/>
  <c r="AT9" i="16"/>
  <c r="AT10" i="16"/>
  <c r="AT11" i="16"/>
  <c r="AT12" i="16"/>
  <c r="AT13" i="16"/>
  <c r="AT14" i="16"/>
  <c r="AT15" i="16"/>
  <c r="AT16" i="16"/>
  <c r="AT17" i="16"/>
  <c r="AT18" i="16"/>
  <c r="AT19" i="16"/>
  <c r="AT20" i="16"/>
  <c r="AT21" i="16"/>
  <c r="AT22" i="16"/>
  <c r="AT23" i="16"/>
  <c r="AT24" i="16"/>
  <c r="AT25" i="16"/>
  <c r="AT26" i="16"/>
  <c r="AT27" i="16"/>
  <c r="AT28" i="16"/>
  <c r="AT29" i="16"/>
  <c r="AT30" i="16"/>
  <c r="AT31" i="16"/>
  <c r="AT32" i="16"/>
  <c r="AT33" i="16"/>
  <c r="AT34" i="16"/>
  <c r="AT35" i="16"/>
  <c r="AT36" i="16"/>
  <c r="AT37" i="16"/>
  <c r="AT38" i="16"/>
  <c r="AT39" i="16"/>
  <c r="AT40" i="16"/>
  <c r="AT45" i="16"/>
  <c r="AT46" i="16"/>
  <c r="AT47" i="16"/>
  <c r="AT48" i="16"/>
  <c r="AT49" i="16"/>
  <c r="AT50" i="16"/>
  <c r="AT51" i="16"/>
  <c r="AT52" i="16"/>
  <c r="AT53" i="16"/>
  <c r="AT54" i="16"/>
  <c r="AT55" i="16"/>
  <c r="AT56" i="16"/>
  <c r="AT57" i="16"/>
  <c r="AT58" i="16"/>
  <c r="AT59" i="16"/>
  <c r="AT60" i="16"/>
  <c r="AT61" i="16"/>
  <c r="AT62" i="16"/>
  <c r="AT63" i="16"/>
  <c r="AT64" i="16"/>
  <c r="AT65" i="16"/>
  <c r="AT66" i="16"/>
  <c r="AT67" i="16"/>
  <c r="AT68" i="16"/>
  <c r="AT69" i="16"/>
  <c r="AT70" i="16"/>
  <c r="AT71" i="16"/>
  <c r="AT72" i="16"/>
  <c r="AT73" i="16"/>
  <c r="AT74" i="16"/>
  <c r="AT75" i="16"/>
  <c r="AT76" i="16"/>
  <c r="AT77" i="16"/>
  <c r="AT78" i="16"/>
  <c r="AT79" i="16"/>
  <c r="DW6" i="16"/>
  <c r="DW7" i="16"/>
  <c r="DW8" i="16"/>
  <c r="DW9" i="16"/>
  <c r="DW10" i="16"/>
  <c r="DW11" i="16"/>
  <c r="DW12" i="16"/>
  <c r="DW13" i="16"/>
  <c r="DW14" i="16"/>
  <c r="DW15" i="16"/>
  <c r="DW16" i="16"/>
  <c r="DW17" i="16"/>
  <c r="DW18" i="16"/>
  <c r="DW19" i="16"/>
  <c r="DW20" i="16"/>
  <c r="DW21" i="16"/>
  <c r="DW22" i="16"/>
  <c r="DW23" i="16"/>
  <c r="DW24" i="16"/>
  <c r="DW25" i="16"/>
  <c r="DT45" i="16"/>
  <c r="DT79" i="16"/>
  <c r="DT46" i="16"/>
  <c r="DT47" i="16"/>
  <c r="DT48" i="16"/>
  <c r="DT49" i="16"/>
  <c r="DT50" i="16"/>
  <c r="DT51" i="16"/>
  <c r="DT52" i="16"/>
  <c r="DT53" i="16"/>
  <c r="DT54" i="16"/>
  <c r="DT55" i="16"/>
  <c r="DT56" i="16"/>
  <c r="DT57" i="16"/>
  <c r="DT58" i="16"/>
  <c r="DT59" i="16"/>
  <c r="DT60" i="16"/>
  <c r="DT61" i="16"/>
  <c r="DT62" i="16"/>
  <c r="DT63" i="16"/>
  <c r="DT64" i="16"/>
  <c r="DT65" i="16"/>
  <c r="DT66" i="16"/>
  <c r="DT67" i="16"/>
  <c r="DT68" i="16"/>
  <c r="DT69" i="16"/>
  <c r="DT70" i="16"/>
  <c r="DT71" i="16"/>
  <c r="DT72" i="16"/>
  <c r="DT73" i="16"/>
  <c r="DT74" i="16"/>
  <c r="DT75" i="16"/>
  <c r="DT76" i="16"/>
  <c r="DT77" i="16"/>
  <c r="DT78" i="16"/>
  <c r="AU6" i="16"/>
  <c r="AU7" i="16"/>
  <c r="AU8" i="16"/>
  <c r="AU9" i="16"/>
  <c r="AU10" i="16"/>
  <c r="AU11" i="16"/>
  <c r="AU12" i="16"/>
  <c r="AU13" i="16"/>
  <c r="AU14" i="16"/>
  <c r="AU15" i="16"/>
  <c r="AU16" i="16"/>
  <c r="AU17" i="16"/>
  <c r="AU18" i="16"/>
  <c r="AU19" i="16"/>
  <c r="AU20" i="16"/>
  <c r="AU21" i="16"/>
  <c r="AU22" i="16"/>
  <c r="AU23" i="16"/>
  <c r="AU24" i="16"/>
  <c r="AU25" i="16"/>
  <c r="AU26" i="16"/>
  <c r="AU27" i="16"/>
  <c r="AU28" i="16"/>
  <c r="AU29" i="16"/>
  <c r="AU30" i="16"/>
  <c r="AU31" i="16"/>
  <c r="AU32" i="16"/>
  <c r="AU33" i="16"/>
  <c r="AU34" i="16"/>
  <c r="AU35" i="16"/>
  <c r="AU36" i="16"/>
  <c r="AU37" i="16"/>
  <c r="AU38" i="16"/>
  <c r="AU39" i="16"/>
  <c r="AU40" i="16"/>
  <c r="AU45" i="16"/>
  <c r="AU46" i="16"/>
  <c r="AU80" i="16"/>
  <c r="AU47" i="16"/>
  <c r="AU48" i="16"/>
  <c r="AU49" i="16"/>
  <c r="AU50" i="16"/>
  <c r="AU51" i="16"/>
  <c r="AU52" i="16"/>
  <c r="AU53" i="16"/>
  <c r="AU54" i="16"/>
  <c r="AU55" i="16"/>
  <c r="AU56" i="16"/>
  <c r="AU57" i="16"/>
  <c r="AU58" i="16"/>
  <c r="AU59" i="16"/>
  <c r="AU60" i="16"/>
  <c r="AU61" i="16"/>
  <c r="AU62" i="16"/>
  <c r="AU63" i="16"/>
  <c r="AU64" i="16"/>
  <c r="AU65" i="16"/>
  <c r="AU66" i="16"/>
  <c r="AU67" i="16"/>
  <c r="AU68" i="16"/>
  <c r="AU69" i="16"/>
  <c r="AU70" i="16"/>
  <c r="AU71" i="16"/>
  <c r="AU72" i="16"/>
  <c r="AU73" i="16"/>
  <c r="AU74" i="16"/>
  <c r="AU75" i="16"/>
  <c r="AU76" i="16"/>
  <c r="AU77" i="16"/>
  <c r="AU78" i="16"/>
  <c r="AU79" i="16"/>
  <c r="DX6" i="16"/>
  <c r="DX7" i="16"/>
  <c r="DX8" i="16"/>
  <c r="DX9" i="16"/>
  <c r="DX10" i="16"/>
  <c r="DX11" i="16"/>
  <c r="DX12" i="16"/>
  <c r="DX13" i="16"/>
  <c r="DX14" i="16"/>
  <c r="DX15" i="16"/>
  <c r="DX16" i="16"/>
  <c r="DX17" i="16"/>
  <c r="DX18" i="16"/>
  <c r="DX19" i="16"/>
  <c r="DX20" i="16"/>
  <c r="DX21" i="16"/>
  <c r="DX22" i="16"/>
  <c r="DX23" i="16"/>
  <c r="DX24" i="16"/>
  <c r="DX25" i="16"/>
  <c r="DX26" i="16"/>
  <c r="DU45" i="16"/>
  <c r="DU46" i="16"/>
  <c r="DU47" i="16"/>
  <c r="DU48" i="16"/>
  <c r="DU49" i="16"/>
  <c r="DU50" i="16"/>
  <c r="DU51" i="16"/>
  <c r="DU52" i="16"/>
  <c r="DU53" i="16"/>
  <c r="DU54" i="16"/>
  <c r="DU55" i="16"/>
  <c r="DU56" i="16"/>
  <c r="DU57" i="16"/>
  <c r="DU58" i="16"/>
  <c r="DU59" i="16"/>
  <c r="DU60" i="16"/>
  <c r="DU61" i="16"/>
  <c r="DU62" i="16"/>
  <c r="DU63" i="16"/>
  <c r="DU64" i="16"/>
  <c r="DU65" i="16"/>
  <c r="DU66" i="16"/>
  <c r="DU67" i="16"/>
  <c r="DU68" i="16"/>
  <c r="DU69" i="16"/>
  <c r="DU70" i="16"/>
  <c r="DU71" i="16"/>
  <c r="DU72" i="16"/>
  <c r="DU73" i="16"/>
  <c r="DU74" i="16"/>
  <c r="DU75" i="16"/>
  <c r="DU76" i="16"/>
  <c r="DU77" i="16"/>
  <c r="DU78" i="16"/>
  <c r="AV6" i="16"/>
  <c r="AV7" i="16"/>
  <c r="AV8" i="16"/>
  <c r="AV9" i="16"/>
  <c r="AV10" i="16"/>
  <c r="AV11" i="16"/>
  <c r="AV12" i="16"/>
  <c r="AV13" i="16"/>
  <c r="AV14" i="16"/>
  <c r="AV15" i="16"/>
  <c r="AV16" i="16"/>
  <c r="AV17" i="16"/>
  <c r="AV18" i="16"/>
  <c r="AV19" i="16"/>
  <c r="AV20" i="16"/>
  <c r="AV21" i="16"/>
  <c r="AV22" i="16"/>
  <c r="AV23" i="16"/>
  <c r="AV24" i="16"/>
  <c r="AV25" i="16"/>
  <c r="AV26" i="16"/>
  <c r="AV27" i="16"/>
  <c r="AV28" i="16"/>
  <c r="AV29" i="16"/>
  <c r="AV30" i="16"/>
  <c r="AV31" i="16"/>
  <c r="AV32" i="16"/>
  <c r="AV33" i="16"/>
  <c r="AV34" i="16"/>
  <c r="AV35" i="16"/>
  <c r="AV36" i="16"/>
  <c r="AV37" i="16"/>
  <c r="AV38" i="16"/>
  <c r="AV39" i="16"/>
  <c r="AV40" i="16"/>
  <c r="AV45" i="16"/>
  <c r="AV46" i="16"/>
  <c r="AV47" i="16"/>
  <c r="AV48" i="16"/>
  <c r="AV49" i="16"/>
  <c r="AV50" i="16"/>
  <c r="AV51" i="16"/>
  <c r="AV52" i="16"/>
  <c r="AV53" i="16"/>
  <c r="AV54" i="16"/>
  <c r="AV55" i="16"/>
  <c r="AV56" i="16"/>
  <c r="AV57" i="16"/>
  <c r="AV58" i="16"/>
  <c r="AV59" i="16"/>
  <c r="AV60" i="16"/>
  <c r="AV61" i="16"/>
  <c r="AV62" i="16"/>
  <c r="AV63" i="16"/>
  <c r="AV64" i="16"/>
  <c r="AV65" i="16"/>
  <c r="AV66" i="16"/>
  <c r="AV67" i="16"/>
  <c r="AV68" i="16"/>
  <c r="AV69" i="16"/>
  <c r="AV70" i="16"/>
  <c r="AV71" i="16"/>
  <c r="AV72" i="16"/>
  <c r="AV73" i="16"/>
  <c r="AV74" i="16"/>
  <c r="AV75" i="16"/>
  <c r="AV76" i="16"/>
  <c r="AV77" i="16"/>
  <c r="AV78" i="16"/>
  <c r="AV79" i="16"/>
  <c r="DY6" i="16"/>
  <c r="DY7" i="16"/>
  <c r="DY8" i="16"/>
  <c r="DY9" i="16"/>
  <c r="DY10" i="16"/>
  <c r="DY11" i="16"/>
  <c r="DY12" i="16"/>
  <c r="DY13" i="16"/>
  <c r="DY14" i="16"/>
  <c r="DY15" i="16"/>
  <c r="DY16" i="16"/>
  <c r="DY17" i="16"/>
  <c r="DY18" i="16"/>
  <c r="DY19" i="16"/>
  <c r="DY20" i="16"/>
  <c r="DY21" i="16"/>
  <c r="DY22" i="16"/>
  <c r="DY23" i="16"/>
  <c r="DY24" i="16"/>
  <c r="DY25" i="16"/>
  <c r="DV45" i="16"/>
  <c r="DV79" i="16"/>
  <c r="DV46" i="16"/>
  <c r="DV47" i="16"/>
  <c r="DV48" i="16"/>
  <c r="DV49" i="16"/>
  <c r="DV50" i="16"/>
  <c r="DV51" i="16"/>
  <c r="DV52" i="16"/>
  <c r="DV53" i="16"/>
  <c r="DV54" i="16"/>
  <c r="DV55" i="16"/>
  <c r="DV56" i="16"/>
  <c r="DV57" i="16"/>
  <c r="DV58" i="16"/>
  <c r="DV59" i="16"/>
  <c r="DV60" i="16"/>
  <c r="DV61" i="16"/>
  <c r="DV62" i="16"/>
  <c r="DV63" i="16"/>
  <c r="DV64" i="16"/>
  <c r="DV65" i="16"/>
  <c r="DV66" i="16"/>
  <c r="DV67" i="16"/>
  <c r="DV68" i="16"/>
  <c r="DV69" i="16"/>
  <c r="DV70" i="16"/>
  <c r="DV71" i="16"/>
  <c r="DV72" i="16"/>
  <c r="DV73" i="16"/>
  <c r="DV74" i="16"/>
  <c r="DV75" i="16"/>
  <c r="DV76" i="16"/>
  <c r="DV77" i="16"/>
  <c r="DV78" i="16"/>
  <c r="AW6" i="16"/>
  <c r="AW7" i="16"/>
  <c r="AW8" i="16"/>
  <c r="AW9" i="16"/>
  <c r="AW10" i="16"/>
  <c r="AW11" i="16"/>
  <c r="AW12" i="16"/>
  <c r="AW13" i="16"/>
  <c r="AW14" i="16"/>
  <c r="AW15" i="16"/>
  <c r="AW16" i="16"/>
  <c r="AW17" i="16"/>
  <c r="AW18" i="16"/>
  <c r="AW19" i="16"/>
  <c r="AW20" i="16"/>
  <c r="AW21" i="16"/>
  <c r="AW22" i="16"/>
  <c r="AW23" i="16"/>
  <c r="AW24" i="16"/>
  <c r="AW25" i="16"/>
  <c r="AW26" i="16"/>
  <c r="AW27" i="16"/>
  <c r="AW28" i="16"/>
  <c r="AW29" i="16"/>
  <c r="AW30" i="16"/>
  <c r="AW31" i="16"/>
  <c r="AW32" i="16"/>
  <c r="AW33" i="16"/>
  <c r="AW34" i="16"/>
  <c r="AW35" i="16"/>
  <c r="AW36" i="16"/>
  <c r="AW37" i="16"/>
  <c r="AW38" i="16"/>
  <c r="AW39" i="16"/>
  <c r="AW40" i="16"/>
  <c r="AW45" i="16"/>
  <c r="AW46" i="16"/>
  <c r="AW80" i="16"/>
  <c r="AW47" i="16"/>
  <c r="AW48" i="16"/>
  <c r="AW49" i="16"/>
  <c r="AW50" i="16"/>
  <c r="AW51" i="16"/>
  <c r="AW52" i="16"/>
  <c r="AW53" i="16"/>
  <c r="AW54" i="16"/>
  <c r="AW55" i="16"/>
  <c r="AW56" i="16"/>
  <c r="AW57" i="16"/>
  <c r="AW58" i="16"/>
  <c r="AW59" i="16"/>
  <c r="AW60" i="16"/>
  <c r="AW61" i="16"/>
  <c r="AW62" i="16"/>
  <c r="AW63" i="16"/>
  <c r="AW64" i="16"/>
  <c r="AW65" i="16"/>
  <c r="AW66" i="16"/>
  <c r="AW67" i="16"/>
  <c r="AW68" i="16"/>
  <c r="AW69" i="16"/>
  <c r="AW70" i="16"/>
  <c r="AW71" i="16"/>
  <c r="AW72" i="16"/>
  <c r="AW73" i="16"/>
  <c r="AW74" i="16"/>
  <c r="AW75" i="16"/>
  <c r="AW76" i="16"/>
  <c r="AW77" i="16"/>
  <c r="AW78" i="16"/>
  <c r="AW79" i="16"/>
  <c r="DZ6" i="16"/>
  <c r="DZ7" i="16"/>
  <c r="DZ8" i="16"/>
  <c r="DZ26" i="16"/>
  <c r="DZ9" i="16"/>
  <c r="DZ10" i="16"/>
  <c r="DZ11" i="16"/>
  <c r="DZ12" i="16"/>
  <c r="DZ13" i="16"/>
  <c r="DZ14" i="16"/>
  <c r="DZ15" i="16"/>
  <c r="DZ16" i="16"/>
  <c r="DZ17" i="16"/>
  <c r="DZ18" i="16"/>
  <c r="DZ19" i="16"/>
  <c r="DZ20" i="16"/>
  <c r="DZ21" i="16"/>
  <c r="DZ22" i="16"/>
  <c r="DZ23" i="16"/>
  <c r="DZ24" i="16"/>
  <c r="DZ25" i="16"/>
  <c r="DW45" i="16"/>
  <c r="DW46" i="16"/>
  <c r="DW47" i="16"/>
  <c r="DW48" i="16"/>
  <c r="DW49" i="16"/>
  <c r="DW50" i="16"/>
  <c r="DW51" i="16"/>
  <c r="DW52" i="16"/>
  <c r="DW53" i="16"/>
  <c r="DW54" i="16"/>
  <c r="DW55" i="16"/>
  <c r="DW56" i="16"/>
  <c r="DW57" i="16"/>
  <c r="DW58" i="16"/>
  <c r="DW59" i="16"/>
  <c r="DW60" i="16"/>
  <c r="DW61" i="16"/>
  <c r="DW62" i="16"/>
  <c r="DW63" i="16"/>
  <c r="DW64" i="16"/>
  <c r="DW65" i="16"/>
  <c r="DW66" i="16"/>
  <c r="DW67" i="16"/>
  <c r="DW68" i="16"/>
  <c r="DW69" i="16"/>
  <c r="DW70" i="16"/>
  <c r="DW71" i="16"/>
  <c r="DW72" i="16"/>
  <c r="DW73" i="16"/>
  <c r="DW74" i="16"/>
  <c r="DW75" i="16"/>
  <c r="DW76" i="16"/>
  <c r="DW77" i="16"/>
  <c r="DW78" i="16"/>
  <c r="AX6" i="16"/>
  <c r="AX7" i="16"/>
  <c r="AX8" i="16"/>
  <c r="AX9" i="16"/>
  <c r="AX10" i="16"/>
  <c r="AX11" i="16"/>
  <c r="AX12" i="16"/>
  <c r="AX13" i="16"/>
  <c r="AX14" i="16"/>
  <c r="AX15" i="16"/>
  <c r="AX16" i="16"/>
  <c r="AX17" i="16"/>
  <c r="AX18" i="16"/>
  <c r="AX19" i="16"/>
  <c r="AX20" i="16"/>
  <c r="AX21" i="16"/>
  <c r="AX22" i="16"/>
  <c r="AX23" i="16"/>
  <c r="AX24" i="16"/>
  <c r="AX25" i="16"/>
  <c r="AX26" i="16"/>
  <c r="AX27" i="16"/>
  <c r="AX28" i="16"/>
  <c r="AX29" i="16"/>
  <c r="AX30" i="16"/>
  <c r="AX31" i="16"/>
  <c r="AX32" i="16"/>
  <c r="AX33" i="16"/>
  <c r="AX34" i="16"/>
  <c r="AX35" i="16"/>
  <c r="AX36" i="16"/>
  <c r="AX37" i="16"/>
  <c r="AX38" i="16"/>
  <c r="AX39" i="16"/>
  <c r="AX40" i="16"/>
  <c r="AX45" i="16"/>
  <c r="AX46" i="16"/>
  <c r="AX47" i="16"/>
  <c r="AX48" i="16"/>
  <c r="AX49" i="16"/>
  <c r="AX50" i="16"/>
  <c r="AX51" i="16"/>
  <c r="AX52" i="16"/>
  <c r="AX53" i="16"/>
  <c r="AX54" i="16"/>
  <c r="AX55" i="16"/>
  <c r="AX56" i="16"/>
  <c r="AX57" i="16"/>
  <c r="AX58" i="16"/>
  <c r="AX59" i="16"/>
  <c r="AX60" i="16"/>
  <c r="AX61" i="16"/>
  <c r="AX62" i="16"/>
  <c r="AX63" i="16"/>
  <c r="AX64" i="16"/>
  <c r="AX65" i="16"/>
  <c r="AX66" i="16"/>
  <c r="AX67" i="16"/>
  <c r="AX68" i="16"/>
  <c r="AX69" i="16"/>
  <c r="AX70" i="16"/>
  <c r="AX71" i="16"/>
  <c r="AX72" i="16"/>
  <c r="AX73" i="16"/>
  <c r="AX74" i="16"/>
  <c r="AX75" i="16"/>
  <c r="AX76" i="16"/>
  <c r="AX77" i="16"/>
  <c r="AX78" i="16"/>
  <c r="AX79" i="16"/>
  <c r="EA6" i="16"/>
  <c r="EA7" i="16"/>
  <c r="EA8" i="16"/>
  <c r="EA9" i="16"/>
  <c r="EA10" i="16"/>
  <c r="EA11" i="16"/>
  <c r="EA12" i="16"/>
  <c r="EA13" i="16"/>
  <c r="EA14" i="16"/>
  <c r="EA15" i="16"/>
  <c r="EA16" i="16"/>
  <c r="EA17" i="16"/>
  <c r="EA18" i="16"/>
  <c r="EA19" i="16"/>
  <c r="EA20" i="16"/>
  <c r="EA21" i="16"/>
  <c r="EA22" i="16"/>
  <c r="EA23" i="16"/>
  <c r="EA24" i="16"/>
  <c r="EA25" i="16"/>
  <c r="DX45" i="16"/>
  <c r="DX46" i="16"/>
  <c r="DX47" i="16"/>
  <c r="DX48" i="16"/>
  <c r="DX49" i="16"/>
  <c r="DX50" i="16"/>
  <c r="DX51" i="16"/>
  <c r="DX52" i="16"/>
  <c r="DX53" i="16"/>
  <c r="DX54" i="16"/>
  <c r="DX55" i="16"/>
  <c r="DX56" i="16"/>
  <c r="DX57" i="16"/>
  <c r="DX58" i="16"/>
  <c r="DX59" i="16"/>
  <c r="DX60" i="16"/>
  <c r="DX61" i="16"/>
  <c r="DX62" i="16"/>
  <c r="DX63" i="16"/>
  <c r="DX64" i="16"/>
  <c r="DX65" i="16"/>
  <c r="DX66" i="16"/>
  <c r="DX67" i="16"/>
  <c r="DX68" i="16"/>
  <c r="DX69" i="16"/>
  <c r="DX70" i="16"/>
  <c r="DX71" i="16"/>
  <c r="DX72" i="16"/>
  <c r="DX73" i="16"/>
  <c r="DX74" i="16"/>
  <c r="DX75" i="16"/>
  <c r="DX76" i="16"/>
  <c r="DX77" i="16"/>
  <c r="DX78" i="16"/>
  <c r="DX79" i="16"/>
  <c r="BS9" i="16"/>
  <c r="Z6" i="16"/>
  <c r="BL2344" i="3"/>
  <c r="AA6" i="16"/>
  <c r="N1673" i="3"/>
  <c r="BX9" i="16"/>
  <c r="AC6" i="16"/>
  <c r="O932" i="3"/>
  <c r="O933" i="3"/>
  <c r="O934" i="3"/>
  <c r="O935" i="3"/>
  <c r="O936" i="3"/>
  <c r="O937" i="3"/>
  <c r="O938" i="3"/>
  <c r="O939" i="3"/>
  <c r="O940" i="3"/>
  <c r="O941" i="3"/>
  <c r="O942" i="3"/>
  <c r="O943" i="3"/>
  <c r="O944" i="3"/>
  <c r="O945" i="3"/>
  <c r="O946" i="3"/>
  <c r="O947" i="3"/>
  <c r="O948" i="3"/>
  <c r="O949" i="3"/>
  <c r="O950" i="3"/>
  <c r="O951" i="3"/>
  <c r="O992" i="3"/>
  <c r="O993" i="3"/>
  <c r="O994" i="3"/>
  <c r="O995" i="3"/>
  <c r="O996" i="3"/>
  <c r="O997" i="3"/>
  <c r="O998" i="3"/>
  <c r="O999" i="3"/>
  <c r="O1000" i="3"/>
  <c r="O1001" i="3"/>
  <c r="O1002" i="3"/>
  <c r="O1003" i="3"/>
  <c r="O1004" i="3"/>
  <c r="O1005" i="3"/>
  <c r="O1006" i="3"/>
  <c r="O1007" i="3"/>
  <c r="O1008" i="3"/>
  <c r="O1009" i="3"/>
  <c r="O1010" i="3"/>
  <c r="O1011" i="3"/>
  <c r="O1012" i="3"/>
  <c r="O1013" i="3"/>
  <c r="O1014" i="3"/>
  <c r="O1015" i="3"/>
  <c r="O1016" i="3"/>
  <c r="O1017" i="3"/>
  <c r="O1018" i="3"/>
  <c r="O1019" i="3"/>
  <c r="O1020" i="3"/>
  <c r="O1021" i="3"/>
  <c r="O1022" i="3"/>
  <c r="O1023" i="3"/>
  <c r="O1024" i="3"/>
  <c r="O1785" i="3"/>
  <c r="O1786" i="3"/>
  <c r="O1787" i="3"/>
  <c r="O1788" i="3"/>
  <c r="O1789" i="3"/>
  <c r="O1790" i="3"/>
  <c r="O1791" i="3"/>
  <c r="O1792" i="3"/>
  <c r="O1793" i="3"/>
  <c r="O1794" i="3"/>
  <c r="O1795" i="3"/>
  <c r="O1796" i="3"/>
  <c r="O1797" i="3"/>
  <c r="O1798" i="3"/>
  <c r="O1799" i="3"/>
  <c r="O1800" i="3"/>
  <c r="O1801" i="3"/>
  <c r="O1802" i="3"/>
  <c r="O1803" i="3"/>
  <c r="O1804" i="3"/>
  <c r="O1843" i="3"/>
  <c r="O1844" i="3"/>
  <c r="O1845" i="3"/>
  <c r="O1846" i="3"/>
  <c r="O1847" i="3"/>
  <c r="O1848" i="3"/>
  <c r="O1849" i="3"/>
  <c r="O1850" i="3"/>
  <c r="O1851" i="3"/>
  <c r="O1852" i="3"/>
  <c r="O1853" i="3"/>
  <c r="O1854" i="3"/>
  <c r="O1855" i="3"/>
  <c r="O1856" i="3"/>
  <c r="O1857" i="3"/>
  <c r="O1858" i="3"/>
  <c r="O1859" i="3"/>
  <c r="O1860" i="3"/>
  <c r="O1861" i="3"/>
  <c r="O1862" i="3"/>
  <c r="O1863" i="3"/>
  <c r="O1864" i="3"/>
  <c r="O1865" i="3"/>
  <c r="O1866" i="3"/>
  <c r="O1867" i="3"/>
  <c r="O1868" i="3"/>
  <c r="O1869" i="3"/>
  <c r="O1870" i="3"/>
  <c r="O1871" i="3"/>
  <c r="O1872" i="3"/>
  <c r="O1873" i="3"/>
  <c r="O1874" i="3"/>
  <c r="O1875" i="3"/>
  <c r="O1876" i="3"/>
  <c r="O1877" i="3"/>
  <c r="N1507" i="3"/>
  <c r="O1507" i="3"/>
  <c r="N1508" i="3"/>
  <c r="O1508" i="3"/>
  <c r="N1509" i="3"/>
  <c r="O1509" i="3"/>
  <c r="N1510" i="3"/>
  <c r="O223" i="3"/>
  <c r="N1511" i="3"/>
  <c r="O1511" i="3"/>
  <c r="O39" i="3"/>
  <c r="O43" i="3"/>
  <c r="O45" i="3"/>
  <c r="O46" i="3"/>
  <c r="O85" i="3"/>
  <c r="O86" i="3"/>
  <c r="O87" i="3"/>
  <c r="O99" i="3"/>
  <c r="O101" i="3"/>
  <c r="O104" i="3"/>
  <c r="O125" i="3"/>
  <c r="O126" i="3"/>
  <c r="O127" i="3"/>
  <c r="O128" i="3"/>
  <c r="O129" i="3"/>
  <c r="O130" i="3"/>
  <c r="O131" i="3"/>
  <c r="O132" i="3"/>
  <c r="O134" i="3"/>
  <c r="O135" i="3"/>
  <c r="O136" i="3"/>
  <c r="O137" i="3"/>
  <c r="O139" i="3"/>
  <c r="O140" i="3"/>
  <c r="O141" i="3"/>
  <c r="O144" i="3"/>
  <c r="O145" i="3"/>
  <c r="O146" i="3"/>
  <c r="O150" i="3"/>
  <c r="O151" i="3"/>
  <c r="O152" i="3"/>
  <c r="O155" i="3"/>
  <c r="O156" i="3"/>
  <c r="O157" i="3"/>
  <c r="O158" i="3"/>
  <c r="O159" i="3"/>
  <c r="O160" i="3"/>
  <c r="O162" i="3"/>
  <c r="O163" i="3"/>
  <c r="O164" i="3"/>
  <c r="O166" i="3"/>
  <c r="O167" i="3"/>
  <c r="O168" i="3"/>
  <c r="O169" i="3"/>
  <c r="O171" i="3"/>
  <c r="O172" i="3"/>
  <c r="O173" i="3"/>
  <c r="O175" i="3"/>
  <c r="O176" i="3"/>
  <c r="O178" i="3"/>
  <c r="O179" i="3"/>
  <c r="O181" i="3"/>
  <c r="O182" i="3"/>
  <c r="O184" i="3"/>
  <c r="O185" i="3"/>
  <c r="O188" i="3"/>
  <c r="O189" i="3"/>
  <c r="O190" i="3"/>
  <c r="O191" i="3"/>
  <c r="O192" i="3"/>
  <c r="O193" i="3"/>
  <c r="O194" i="3"/>
  <c r="O196" i="3"/>
  <c r="O197" i="3"/>
  <c r="O198" i="3"/>
  <c r="O199" i="3"/>
  <c r="O200" i="3"/>
  <c r="O201" i="3"/>
  <c r="O202" i="3"/>
  <c r="O204" i="3"/>
  <c r="O205" i="3"/>
  <c r="O206" i="3"/>
  <c r="O209" i="3"/>
  <c r="O210" i="3"/>
  <c r="O212" i="3"/>
  <c r="O213" i="3"/>
  <c r="O214" i="3"/>
  <c r="O215" i="3"/>
  <c r="O216" i="3"/>
  <c r="O217" i="3"/>
  <c r="O218" i="3"/>
  <c r="O228" i="3"/>
  <c r="O229" i="3"/>
  <c r="O233" i="3"/>
  <c r="O234" i="3"/>
  <c r="O236" i="3"/>
  <c r="O237" i="3"/>
  <c r="O238" i="3"/>
  <c r="O239" i="3"/>
  <c r="O240" i="3"/>
  <c r="O241" i="3"/>
  <c r="O242" i="3"/>
  <c r="O244" i="3"/>
  <c r="O245" i="3"/>
  <c r="O246" i="3"/>
  <c r="O247" i="3"/>
  <c r="O248" i="3"/>
  <c r="O249" i="3"/>
  <c r="O250" i="3"/>
  <c r="O252" i="3"/>
  <c r="O253" i="3"/>
  <c r="O254" i="3"/>
  <c r="O255" i="3"/>
  <c r="O257" i="3"/>
  <c r="O258" i="3"/>
  <c r="O261" i="3"/>
  <c r="O262" i="3"/>
  <c r="O263" i="3"/>
  <c r="O264" i="3"/>
  <c r="O265" i="3"/>
  <c r="O266" i="3"/>
  <c r="O269" i="3"/>
  <c r="O270" i="3"/>
  <c r="O271" i="3"/>
  <c r="O272" i="3"/>
  <c r="O273" i="3"/>
  <c r="O274" i="3"/>
  <c r="O275" i="3"/>
  <c r="O276" i="3"/>
  <c r="O277" i="3"/>
  <c r="O278" i="3"/>
  <c r="O279" i="3"/>
  <c r="O281" i="3"/>
  <c r="O283" i="3"/>
  <c r="O285" i="3"/>
  <c r="O287" i="3"/>
  <c r="O288" i="3"/>
  <c r="O289" i="3"/>
  <c r="O290"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1045" i="3"/>
  <c r="O1046" i="3"/>
  <c r="O1047" i="3"/>
  <c r="O1048" i="3"/>
  <c r="O1049" i="3"/>
  <c r="O1050" i="3"/>
  <c r="O1051" i="3"/>
  <c r="O1052" i="3"/>
  <c r="O1053" i="3"/>
  <c r="O1054" i="3"/>
  <c r="O1055" i="3"/>
  <c r="O1056" i="3"/>
  <c r="O1057" i="3"/>
  <c r="O1058" i="3"/>
  <c r="O1059" i="3"/>
  <c r="O1060" i="3"/>
  <c r="O1061" i="3"/>
  <c r="O1062" i="3"/>
  <c r="O1063" i="3"/>
  <c r="O1064" i="3"/>
  <c r="O1065" i="3"/>
  <c r="O1066" i="3"/>
  <c r="O1067" i="3"/>
  <c r="O1068" i="3"/>
  <c r="O1069" i="3"/>
  <c r="O1070" i="3"/>
  <c r="O1071" i="3"/>
  <c r="O1072" i="3"/>
  <c r="O1073" i="3"/>
  <c r="O1074" i="3"/>
  <c r="O1075" i="3"/>
  <c r="O1076" i="3"/>
  <c r="O1077" i="3"/>
  <c r="O1078" i="3"/>
  <c r="O1119" i="3"/>
  <c r="O1120" i="3"/>
  <c r="O1121" i="3"/>
  <c r="O1122" i="3"/>
  <c r="O1123" i="3"/>
  <c r="O1124" i="3"/>
  <c r="O1125" i="3"/>
  <c r="O1126" i="3"/>
  <c r="O1127" i="3"/>
  <c r="O1128" i="3"/>
  <c r="O1129" i="3"/>
  <c r="O1130" i="3"/>
  <c r="O1151" i="3"/>
  <c r="O1152" i="3"/>
  <c r="O1153" i="3"/>
  <c r="O1154" i="3"/>
  <c r="O1155" i="3"/>
  <c r="O1156" i="3"/>
  <c r="O1157" i="3"/>
  <c r="O1158" i="3"/>
  <c r="O1159" i="3"/>
  <c r="O1160" i="3"/>
  <c r="O1161" i="3"/>
  <c r="O1162" i="3"/>
  <c r="O1163" i="3"/>
  <c r="O1164" i="3"/>
  <c r="O1165" i="3"/>
  <c r="O1166" i="3"/>
  <c r="O1167" i="3"/>
  <c r="O1168" i="3"/>
  <c r="O1169" i="3"/>
  <c r="O1170" i="3"/>
  <c r="O1171" i="3"/>
  <c r="O1172" i="3"/>
  <c r="O1173" i="3"/>
  <c r="O1175" i="3"/>
  <c r="O1177" i="3"/>
  <c r="O1180" i="3"/>
  <c r="O1181" i="3"/>
  <c r="O1183" i="3"/>
  <c r="O1184" i="3"/>
  <c r="O1185" i="3"/>
  <c r="O1186" i="3"/>
  <c r="O1187" i="3"/>
  <c r="O1188" i="3"/>
  <c r="O1189" i="3"/>
  <c r="O1190" i="3"/>
  <c r="O1191" i="3"/>
  <c r="O1192" i="3"/>
  <c r="O1194" i="3"/>
  <c r="O1195" i="3"/>
  <c r="O1196" i="3"/>
  <c r="O1197" i="3"/>
  <c r="O1198" i="3"/>
  <c r="O1199" i="3"/>
  <c r="O1200" i="3"/>
  <c r="O1201" i="3"/>
  <c r="O1202" i="3"/>
  <c r="O1203" i="3"/>
  <c r="O1204" i="3"/>
  <c r="O1205" i="3"/>
  <c r="O1206" i="3"/>
  <c r="O1207" i="3"/>
  <c r="O1208" i="3"/>
  <c r="O1209" i="3"/>
  <c r="O1210" i="3"/>
  <c r="O1211" i="3"/>
  <c r="O1212" i="3"/>
  <c r="O1213" i="3"/>
  <c r="O1214" i="3"/>
  <c r="O1215" i="3"/>
  <c r="O1216" i="3"/>
  <c r="O1217" i="3"/>
  <c r="O1218" i="3"/>
  <c r="O1219" i="3"/>
  <c r="O1220" i="3"/>
  <c r="O1221" i="3"/>
  <c r="O1222" i="3"/>
  <c r="O1223" i="3"/>
  <c r="O1224" i="3"/>
  <c r="O1225" i="3"/>
  <c r="O1226" i="3"/>
  <c r="O1227" i="3"/>
  <c r="O1228" i="3"/>
  <c r="O1229" i="3"/>
  <c r="O1230" i="3"/>
  <c r="O1231" i="3"/>
  <c r="O1232" i="3"/>
  <c r="O1233" i="3"/>
  <c r="O1234" i="3"/>
  <c r="O1235" i="3"/>
  <c r="O1236" i="3"/>
  <c r="O1237" i="3"/>
  <c r="O1238" i="3"/>
  <c r="O1239" i="3"/>
  <c r="O1240" i="3"/>
  <c r="O1241" i="3"/>
  <c r="O1242" i="3"/>
  <c r="O1243" i="3"/>
  <c r="O1244" i="3"/>
  <c r="O1245" i="3"/>
  <c r="O1246" i="3"/>
  <c r="O1247" i="3"/>
  <c r="O1248" i="3"/>
  <c r="O1249" i="3"/>
  <c r="O1250" i="3"/>
  <c r="O1251" i="3"/>
  <c r="O1252" i="3"/>
  <c r="O1253" i="3"/>
  <c r="O1254" i="3"/>
  <c r="O1255" i="3"/>
  <c r="O1256" i="3"/>
  <c r="O1257" i="3"/>
  <c r="O1258" i="3"/>
  <c r="O1259" i="3"/>
  <c r="O1260" i="3"/>
  <c r="O1261" i="3"/>
  <c r="O1262" i="3"/>
  <c r="O1263" i="3"/>
  <c r="O1264" i="3"/>
  <c r="O1265" i="3"/>
  <c r="O1266" i="3"/>
  <c r="O1267" i="3"/>
  <c r="O1268" i="3"/>
  <c r="O1269" i="3"/>
  <c r="O1270" i="3"/>
  <c r="O1271" i="3"/>
  <c r="O1272" i="3"/>
  <c r="O1273" i="3"/>
  <c r="O1274" i="3"/>
  <c r="O1275" i="3"/>
  <c r="O1276" i="3"/>
  <c r="O1277" i="3"/>
  <c r="O1278" i="3"/>
  <c r="O1279" i="3"/>
  <c r="O1280" i="3"/>
  <c r="O1281" i="3"/>
  <c r="O1282" i="3"/>
  <c r="O1283" i="3"/>
  <c r="O1284" i="3"/>
  <c r="O1285" i="3"/>
  <c r="O1286" i="3"/>
  <c r="O1287" i="3"/>
  <c r="O1288" i="3"/>
  <c r="O1289" i="3"/>
  <c r="O1290" i="3"/>
  <c r="O1291" i="3"/>
  <c r="O1292" i="3"/>
  <c r="O1294" i="3"/>
  <c r="O1295" i="3"/>
  <c r="O1296" i="3"/>
  <c r="O1297" i="3"/>
  <c r="O1298" i="3"/>
  <c r="O1299" i="3"/>
  <c r="O1301" i="3"/>
  <c r="O1302" i="3"/>
  <c r="O1303" i="3"/>
  <c r="O1304" i="3"/>
  <c r="O1305" i="3"/>
  <c r="O1306" i="3"/>
  <c r="O1307" i="3"/>
  <c r="O1308" i="3"/>
  <c r="O1309" i="3"/>
  <c r="O1310" i="3"/>
  <c r="O1311" i="3"/>
  <c r="O1312" i="3"/>
  <c r="O1313" i="3"/>
  <c r="O1314" i="3"/>
  <c r="O1315" i="3"/>
  <c r="O1316" i="3"/>
  <c r="O1317" i="3"/>
  <c r="O1318" i="3"/>
  <c r="O1319" i="3"/>
  <c r="O1320" i="3"/>
  <c r="O1321" i="3"/>
  <c r="O1322" i="3"/>
  <c r="O1323" i="3"/>
  <c r="O1324" i="3"/>
  <c r="O1325" i="3"/>
  <c r="O1326" i="3"/>
  <c r="O1327" i="3"/>
  <c r="O1328" i="3"/>
  <c r="O1329" i="3"/>
  <c r="O1330" i="3"/>
  <c r="O1331" i="3"/>
  <c r="O1342" i="3"/>
  <c r="O1343" i="3"/>
  <c r="O1344" i="3"/>
  <c r="O1345" i="3"/>
  <c r="O1346" i="3"/>
  <c r="O1347" i="3"/>
  <c r="O1348" i="3"/>
  <c r="O1349" i="3"/>
  <c r="O1350" i="3"/>
  <c r="O1351" i="3"/>
  <c r="O1352" i="3"/>
  <c r="O1353" i="3"/>
  <c r="O1354" i="3"/>
  <c r="O1355" i="3"/>
  <c r="O1356" i="3"/>
  <c r="O1357" i="3"/>
  <c r="O1358" i="3"/>
  <c r="O1359" i="3"/>
  <c r="O1360" i="3"/>
  <c r="O1361" i="3"/>
  <c r="O1362" i="3"/>
  <c r="O1363" i="3"/>
  <c r="O1364" i="3"/>
  <c r="O1365" i="3"/>
  <c r="O1366" i="3"/>
  <c r="O1367" i="3"/>
  <c r="O1368" i="3"/>
  <c r="O1369" i="3"/>
  <c r="O1370" i="3"/>
  <c r="O1371" i="3"/>
  <c r="O1372" i="3"/>
  <c r="O1373" i="3"/>
  <c r="O1374" i="3"/>
  <c r="O1375" i="3"/>
  <c r="O1376" i="3"/>
  <c r="O1377" i="3"/>
  <c r="O1378" i="3"/>
  <c r="O1379" i="3"/>
  <c r="O1380" i="3"/>
  <c r="O1381" i="3"/>
  <c r="O1382" i="3"/>
  <c r="O1383" i="3"/>
  <c r="O1384" i="3"/>
  <c r="O1385" i="3"/>
  <c r="O1386" i="3"/>
  <c r="O1387" i="3"/>
  <c r="O1388" i="3"/>
  <c r="O1389" i="3"/>
  <c r="O1390" i="3"/>
  <c r="O1392" i="3"/>
  <c r="O1393" i="3"/>
  <c r="O1394" i="3"/>
  <c r="O1395" i="3"/>
  <c r="O1396" i="3"/>
  <c r="O1397" i="3"/>
  <c r="O1398" i="3"/>
  <c r="O1399" i="3"/>
  <c r="O1400" i="3"/>
  <c r="O1401" i="3"/>
  <c r="O1402" i="3"/>
  <c r="O1403" i="3"/>
  <c r="O1404" i="3"/>
  <c r="O1405" i="3"/>
  <c r="O1406" i="3"/>
  <c r="O1407" i="3"/>
  <c r="O1408" i="3"/>
  <c r="O1409" i="3"/>
  <c r="O1410" i="3"/>
  <c r="O1411" i="3"/>
  <c r="O1412" i="3"/>
  <c r="O1413" i="3"/>
  <c r="O1414" i="3"/>
  <c r="O1415" i="3"/>
  <c r="O1416" i="3"/>
  <c r="O1417" i="3"/>
  <c r="O1418" i="3"/>
  <c r="O1419" i="3"/>
  <c r="O1420" i="3"/>
  <c r="O1421" i="3"/>
  <c r="O1422" i="3"/>
  <c r="O1423" i="3"/>
  <c r="O1424" i="3"/>
  <c r="O1425" i="3"/>
  <c r="O1426" i="3"/>
  <c r="O1427" i="3"/>
  <c r="O1428" i="3"/>
  <c r="O1429" i="3"/>
  <c r="O1430" i="3"/>
  <c r="O1431" i="3"/>
  <c r="O1432" i="3"/>
  <c r="O1433" i="3"/>
  <c r="O1434" i="3"/>
  <c r="O1435" i="3"/>
  <c r="O1436" i="3"/>
  <c r="O1437" i="3"/>
  <c r="O1438" i="3"/>
  <c r="O1439" i="3"/>
  <c r="O1440" i="3"/>
  <c r="O1441" i="3"/>
  <c r="O1454" i="3"/>
  <c r="O1456" i="3"/>
  <c r="O1458" i="3"/>
  <c r="O1460" i="3"/>
  <c r="O1461" i="3"/>
  <c r="O1462" i="3"/>
  <c r="O1463" i="3"/>
  <c r="O1464" i="3"/>
  <c r="O1466" i="3"/>
  <c r="O1468" i="3"/>
  <c r="O1470" i="3"/>
  <c r="O1471" i="3"/>
  <c r="O1474" i="3"/>
  <c r="O1475" i="3"/>
  <c r="O1478" i="3"/>
  <c r="O1480" i="3"/>
  <c r="O1481" i="3"/>
  <c r="O1482" i="3"/>
  <c r="O1483" i="3"/>
  <c r="O1484" i="3"/>
  <c r="O1486" i="3"/>
  <c r="O1487" i="3"/>
  <c r="O1488" i="3"/>
  <c r="O1491" i="3"/>
  <c r="O1495" i="3"/>
  <c r="O1501" i="3"/>
  <c r="O1502" i="3"/>
  <c r="O1503" i="3"/>
  <c r="O1504" i="3"/>
  <c r="O1505" i="3"/>
  <c r="O1506" i="3"/>
  <c r="O1512" i="3"/>
  <c r="O1514" i="3"/>
  <c r="O1515" i="3"/>
  <c r="O1517" i="3"/>
  <c r="O1518" i="3"/>
  <c r="O1519" i="3"/>
  <c r="O1522" i="3"/>
  <c r="O1523" i="3"/>
  <c r="O1524" i="3"/>
  <c r="O1525" i="3"/>
  <c r="O1526" i="3"/>
  <c r="O1527" i="3"/>
  <c r="O1528" i="3"/>
  <c r="O1529" i="3"/>
  <c r="O1530" i="3"/>
  <c r="O1531" i="3"/>
  <c r="O1533" i="3"/>
  <c r="O1534" i="3"/>
  <c r="O1535" i="3"/>
  <c r="O1537" i="3"/>
  <c r="O1538" i="3"/>
  <c r="O1539" i="3"/>
  <c r="O1541" i="3"/>
  <c r="O1542" i="3"/>
  <c r="O1543" i="3"/>
  <c r="O1544" i="3"/>
  <c r="O1545" i="3"/>
  <c r="O1546" i="3"/>
  <c r="O1547" i="3"/>
  <c r="O1548" i="3"/>
  <c r="O1549" i="3"/>
  <c r="O1551" i="3"/>
  <c r="O1553" i="3"/>
  <c r="O1554" i="3"/>
  <c r="O1555" i="3"/>
  <c r="O1557" i="3"/>
  <c r="O1558" i="3"/>
  <c r="O1562" i="3"/>
  <c r="O1563" i="3"/>
  <c r="O1564" i="3"/>
  <c r="O1565" i="3"/>
  <c r="O1566" i="3"/>
  <c r="O1567" i="3"/>
  <c r="O1568" i="3"/>
  <c r="O1569" i="3"/>
  <c r="O1570" i="3"/>
  <c r="O1571" i="3"/>
  <c r="O1572" i="3"/>
  <c r="O1573" i="3"/>
  <c r="O1574" i="3"/>
  <c r="O1575" i="3"/>
  <c r="O1576" i="3"/>
  <c r="O1577" i="3"/>
  <c r="O1578" i="3"/>
  <c r="O1579" i="3"/>
  <c r="O1580" i="3"/>
  <c r="O1581" i="3"/>
  <c r="O1582" i="3"/>
  <c r="O1583" i="3"/>
  <c r="O1584" i="3"/>
  <c r="O1585" i="3"/>
  <c r="O1586" i="3"/>
  <c r="O1587" i="3"/>
  <c r="O1588" i="3"/>
  <c r="O1589" i="3"/>
  <c r="O1590" i="3"/>
  <c r="O1591" i="3"/>
  <c r="O1592" i="3"/>
  <c r="O1593" i="3"/>
  <c r="O1594" i="3"/>
  <c r="O1595" i="3"/>
  <c r="O1596" i="3"/>
  <c r="O1597" i="3"/>
  <c r="O1598" i="3"/>
  <c r="O1599" i="3"/>
  <c r="O1600" i="3"/>
  <c r="O1601" i="3"/>
  <c r="O1602" i="3"/>
  <c r="O1603" i="3"/>
  <c r="O1604" i="3"/>
  <c r="O1605" i="3"/>
  <c r="O1606" i="3"/>
  <c r="O1607" i="3"/>
  <c r="O1608" i="3"/>
  <c r="O1609" i="3"/>
  <c r="O1610" i="3"/>
  <c r="O1611" i="3"/>
  <c r="O1612" i="3"/>
  <c r="O1613" i="3"/>
  <c r="O1614" i="3"/>
  <c r="O1615" i="3"/>
  <c r="O1616" i="3"/>
  <c r="O1617" i="3"/>
  <c r="O1618" i="3"/>
  <c r="O1619" i="3"/>
  <c r="O1620" i="3"/>
  <c r="O1621" i="3"/>
  <c r="O1622" i="3"/>
  <c r="O1623" i="3"/>
  <c r="O1624" i="3"/>
  <c r="O1625" i="3"/>
  <c r="O1626" i="3"/>
  <c r="O1627" i="3"/>
  <c r="O1628" i="3"/>
  <c r="O1629" i="3"/>
  <c r="O1630" i="3"/>
  <c r="O1631" i="3"/>
  <c r="O1632" i="3"/>
  <c r="O1633" i="3"/>
  <c r="O1634" i="3"/>
  <c r="O1635" i="3"/>
  <c r="O1636" i="3"/>
  <c r="O1637" i="3"/>
  <c r="O1638" i="3"/>
  <c r="O1639" i="3"/>
  <c r="O1640" i="3"/>
  <c r="O1641" i="3"/>
  <c r="O1642" i="3"/>
  <c r="O1643" i="3"/>
  <c r="O1644" i="3"/>
  <c r="O1645" i="3"/>
  <c r="O1646" i="3"/>
  <c r="O1647" i="3"/>
  <c r="O1648" i="3"/>
  <c r="O1649" i="3"/>
  <c r="O1650" i="3"/>
  <c r="O1651" i="3"/>
  <c r="O1652" i="3"/>
  <c r="O1653" i="3"/>
  <c r="O1654" i="3"/>
  <c r="O1655" i="3"/>
  <c r="O1656" i="3"/>
  <c r="O1657" i="3"/>
  <c r="O1658" i="3"/>
  <c r="O1659" i="3"/>
  <c r="O1660" i="3"/>
  <c r="O1661" i="3"/>
  <c r="O1662" i="3"/>
  <c r="O1663" i="3"/>
  <c r="O1664" i="3"/>
  <c r="O1665" i="3"/>
  <c r="O1666" i="3"/>
  <c r="O1667" i="3"/>
  <c r="O1668" i="3"/>
  <c r="O1669" i="3"/>
  <c r="O1715" i="3"/>
  <c r="O1716" i="3"/>
  <c r="O1717" i="3"/>
  <c r="O1718" i="3"/>
  <c r="O1719" i="3"/>
  <c r="O1720" i="3"/>
  <c r="O1721" i="3"/>
  <c r="O1722" i="3"/>
  <c r="O1723" i="3"/>
  <c r="O1724" i="3"/>
  <c r="O1725" i="3"/>
  <c r="O1726" i="3"/>
  <c r="O1727" i="3"/>
  <c r="O1728" i="3"/>
  <c r="O1729" i="3"/>
  <c r="O1730" i="3"/>
  <c r="O1731" i="3"/>
  <c r="O1732" i="3"/>
  <c r="O1733" i="3"/>
  <c r="O1734" i="3"/>
  <c r="O1735" i="3"/>
  <c r="O1736" i="3"/>
  <c r="O1737" i="3"/>
  <c r="O1738" i="3"/>
  <c r="O1739" i="3"/>
  <c r="O1740" i="3"/>
  <c r="O1741" i="3"/>
  <c r="O1742" i="3"/>
  <c r="O1743" i="3"/>
  <c r="O1744" i="3"/>
  <c r="O1745" i="3"/>
  <c r="O1746" i="3"/>
  <c r="O1747" i="3"/>
  <c r="O1748" i="3"/>
  <c r="O1749" i="3"/>
  <c r="O1750" i="3"/>
  <c r="O1751" i="3"/>
  <c r="O1752" i="3"/>
  <c r="O1753" i="3"/>
  <c r="O1754" i="3"/>
  <c r="O1755" i="3"/>
  <c r="O1756" i="3"/>
  <c r="O1757" i="3"/>
  <c r="O1758" i="3"/>
  <c r="O1759" i="3"/>
  <c r="O1760" i="3"/>
  <c r="O1761" i="3"/>
  <c r="O1762" i="3"/>
  <c r="O1763" i="3"/>
  <c r="O1764" i="3"/>
  <c r="O1765" i="3"/>
  <c r="O1766" i="3"/>
  <c r="O1767" i="3"/>
  <c r="O1768" i="3"/>
  <c r="O1769" i="3"/>
  <c r="O1770" i="3"/>
  <c r="O1771" i="3"/>
  <c r="O1772" i="3"/>
  <c r="O1773" i="3"/>
  <c r="O1774" i="3"/>
  <c r="O1775" i="3"/>
  <c r="O1776" i="3"/>
  <c r="O1777" i="3"/>
  <c r="O1778" i="3"/>
  <c r="O1779" i="3"/>
  <c r="O1780" i="3"/>
  <c r="O1781" i="3"/>
  <c r="O1782" i="3"/>
  <c r="O1783" i="3"/>
  <c r="O1784" i="3"/>
  <c r="O1805" i="3"/>
  <c r="O1806" i="3"/>
  <c r="O1807" i="3"/>
  <c r="O1808" i="3"/>
  <c r="O1809" i="3"/>
  <c r="O1810" i="3"/>
  <c r="O1811" i="3"/>
  <c r="O1812" i="3"/>
  <c r="O1813" i="3"/>
  <c r="O1814" i="3"/>
  <c r="O1815" i="3"/>
  <c r="O1816" i="3"/>
  <c r="O1817" i="3"/>
  <c r="O1818" i="3"/>
  <c r="O1819" i="3"/>
  <c r="O1820" i="3"/>
  <c r="O1821" i="3"/>
  <c r="O1822" i="3"/>
  <c r="O1823" i="3"/>
  <c r="O1824" i="3"/>
  <c r="O1825" i="3"/>
  <c r="O1826" i="3"/>
  <c r="O1827" i="3"/>
  <c r="O1828" i="3"/>
  <c r="O1829" i="3"/>
  <c r="O1830" i="3"/>
  <c r="O1831" i="3"/>
  <c r="O1832" i="3"/>
  <c r="O1833" i="3"/>
  <c r="O1834" i="3"/>
  <c r="O1835" i="3"/>
  <c r="O1836" i="3"/>
  <c r="O1837" i="3"/>
  <c r="O1838" i="3"/>
  <c r="O1839" i="3"/>
  <c r="O1840" i="3"/>
  <c r="O1841" i="3"/>
  <c r="O1842" i="3"/>
  <c r="O1898" i="3"/>
  <c r="O1899" i="3"/>
  <c r="O1900" i="3"/>
  <c r="O1901" i="3"/>
  <c r="O1902" i="3"/>
  <c r="O1903" i="3"/>
  <c r="O1904" i="3"/>
  <c r="O1905" i="3"/>
  <c r="O1906" i="3"/>
  <c r="O1907" i="3"/>
  <c r="O1908" i="3"/>
  <c r="O1909" i="3"/>
  <c r="O1910" i="3"/>
  <c r="O1911" i="3"/>
  <c r="O1912" i="3"/>
  <c r="O1913" i="3"/>
  <c r="O1914" i="3"/>
  <c r="O1915" i="3"/>
  <c r="O1916" i="3"/>
  <c r="O1917" i="3"/>
  <c r="O1918" i="3"/>
  <c r="O1919" i="3"/>
  <c r="O1920" i="3"/>
  <c r="O1921" i="3"/>
  <c r="O1922" i="3"/>
  <c r="O1923" i="3"/>
  <c r="O1924" i="3"/>
  <c r="O1925" i="3"/>
  <c r="O1926" i="3"/>
  <c r="O1927" i="3"/>
  <c r="O1928" i="3"/>
  <c r="O1929" i="3"/>
  <c r="O1930" i="3"/>
  <c r="O1931" i="3"/>
  <c r="O1972" i="3"/>
  <c r="O1973" i="3"/>
  <c r="O1974" i="3"/>
  <c r="O1975" i="3"/>
  <c r="O1976" i="3"/>
  <c r="O1977" i="3"/>
  <c r="O1978" i="3"/>
  <c r="O1979" i="3"/>
  <c r="O1980" i="3"/>
  <c r="O1981" i="3"/>
  <c r="O1982" i="3"/>
  <c r="O1983" i="3"/>
  <c r="O2004" i="3"/>
  <c r="O2005" i="3"/>
  <c r="O2006" i="3"/>
  <c r="O2007" i="3"/>
  <c r="O2008" i="3"/>
  <c r="O2009" i="3"/>
  <c r="O2010" i="3"/>
  <c r="O2011" i="3"/>
  <c r="O2012" i="3"/>
  <c r="O2013" i="3"/>
  <c r="O2014" i="3"/>
  <c r="O2015" i="3"/>
  <c r="O2016" i="3"/>
  <c r="O2017" i="3"/>
  <c r="O2018" i="3"/>
  <c r="O2019" i="3"/>
  <c r="O2020" i="3"/>
  <c r="O2021" i="3"/>
  <c r="O2022" i="3"/>
  <c r="O2023" i="3"/>
  <c r="O2024" i="3"/>
  <c r="O2025" i="3"/>
  <c r="O2026" i="3"/>
  <c r="O2028" i="3"/>
  <c r="O2030" i="3"/>
  <c r="O2033" i="3"/>
  <c r="O2034" i="3"/>
  <c r="O2036" i="3"/>
  <c r="O2037" i="3"/>
  <c r="O2038" i="3"/>
  <c r="O2039" i="3"/>
  <c r="O2040" i="3"/>
  <c r="O2041" i="3"/>
  <c r="O2042" i="3"/>
  <c r="O2043" i="3"/>
  <c r="O2044" i="3"/>
  <c r="O2045" i="3"/>
  <c r="O2046" i="3"/>
  <c r="O2047" i="3"/>
  <c r="O2048" i="3"/>
  <c r="O2049" i="3"/>
  <c r="O2050" i="3"/>
  <c r="O2051" i="3"/>
  <c r="O2052" i="3"/>
  <c r="O2053" i="3"/>
  <c r="O2054" i="3"/>
  <c r="O2055" i="3"/>
  <c r="O2056" i="3"/>
  <c r="O2057" i="3"/>
  <c r="O2058" i="3"/>
  <c r="O2059" i="3"/>
  <c r="O2060" i="3"/>
  <c r="O2061" i="3"/>
  <c r="O2063" i="3"/>
  <c r="O2064" i="3"/>
  <c r="O2065" i="3"/>
  <c r="O2066" i="3"/>
  <c r="O2068" i="3"/>
  <c r="O2069" i="3"/>
  <c r="O2070" i="3"/>
  <c r="O2071" i="3"/>
  <c r="O2072" i="3"/>
  <c r="O2073" i="3"/>
  <c r="O2074" i="3"/>
  <c r="O2075" i="3"/>
  <c r="O2076" i="3"/>
  <c r="O2077" i="3"/>
  <c r="O2078" i="3"/>
  <c r="O2079" i="3"/>
  <c r="O2080" i="3"/>
  <c r="O2081" i="3"/>
  <c r="O2082" i="3"/>
  <c r="O2083" i="3"/>
  <c r="O2084" i="3"/>
  <c r="O2085" i="3"/>
  <c r="O2086" i="3"/>
  <c r="O2087" i="3"/>
  <c r="O2088" i="3"/>
  <c r="O2089" i="3"/>
  <c r="O2090" i="3"/>
  <c r="O2091" i="3"/>
  <c r="O2092" i="3"/>
  <c r="O2093" i="3"/>
  <c r="O2094" i="3"/>
  <c r="O2095" i="3"/>
  <c r="O2096" i="3"/>
  <c r="O2097" i="3"/>
  <c r="O2098" i="3"/>
  <c r="O2099" i="3"/>
  <c r="O2100" i="3"/>
  <c r="O2101" i="3"/>
  <c r="O2102" i="3"/>
  <c r="O2103" i="3"/>
  <c r="O2104" i="3"/>
  <c r="O2105" i="3"/>
  <c r="O2106" i="3"/>
  <c r="O2107" i="3"/>
  <c r="O2108" i="3"/>
  <c r="O2109" i="3"/>
  <c r="O2110" i="3"/>
  <c r="O2111" i="3"/>
  <c r="O2112" i="3"/>
  <c r="O2113" i="3"/>
  <c r="O2114" i="3"/>
  <c r="O2115" i="3"/>
  <c r="O2116" i="3"/>
  <c r="O2117" i="3"/>
  <c r="O2118" i="3"/>
  <c r="O2119" i="3"/>
  <c r="O2120" i="3"/>
  <c r="O2121" i="3"/>
  <c r="O2122" i="3"/>
  <c r="O2123" i="3"/>
  <c r="O2124" i="3"/>
  <c r="O2125" i="3"/>
  <c r="O2126" i="3"/>
  <c r="O2127" i="3"/>
  <c r="O2128" i="3"/>
  <c r="O2129" i="3"/>
  <c r="O2130" i="3"/>
  <c r="O2131" i="3"/>
  <c r="O2132" i="3"/>
  <c r="O2133" i="3"/>
  <c r="O2134" i="3"/>
  <c r="O2135" i="3"/>
  <c r="O2136" i="3"/>
  <c r="O2137" i="3"/>
  <c r="O2138" i="3"/>
  <c r="O2139" i="3"/>
  <c r="O2140" i="3"/>
  <c r="O2141" i="3"/>
  <c r="O2142" i="3"/>
  <c r="O2143" i="3"/>
  <c r="O2144" i="3"/>
  <c r="O2145" i="3"/>
  <c r="O2146" i="3"/>
  <c r="O2147" i="3"/>
  <c r="O2148" i="3"/>
  <c r="O2149" i="3"/>
  <c r="O2150" i="3"/>
  <c r="O2151" i="3"/>
  <c r="O2152" i="3"/>
  <c r="O2153" i="3"/>
  <c r="O2154" i="3"/>
  <c r="O2155" i="3"/>
  <c r="O2156" i="3"/>
  <c r="O2157" i="3"/>
  <c r="O2158" i="3"/>
  <c r="O2159" i="3"/>
  <c r="O2160" i="3"/>
  <c r="O2161" i="3"/>
  <c r="O2162" i="3"/>
  <c r="O2163" i="3"/>
  <c r="O2164" i="3"/>
  <c r="O2165" i="3"/>
  <c r="O2166" i="3"/>
  <c r="O2167" i="3"/>
  <c r="O2168" i="3"/>
  <c r="O2169" i="3"/>
  <c r="O2170" i="3"/>
  <c r="O2171" i="3"/>
  <c r="O2172" i="3"/>
  <c r="O2173" i="3"/>
  <c r="O2174" i="3"/>
  <c r="O2175" i="3"/>
  <c r="O2176" i="3"/>
  <c r="O2177" i="3"/>
  <c r="O2178" i="3"/>
  <c r="O2179" i="3"/>
  <c r="O2180" i="3"/>
  <c r="O2181" i="3"/>
  <c r="O2182" i="3"/>
  <c r="O2183" i="3"/>
  <c r="O2184" i="3"/>
  <c r="O2185" i="3"/>
  <c r="O2186" i="3"/>
  <c r="O2187" i="3"/>
  <c r="O2188" i="3"/>
  <c r="O2189" i="3"/>
  <c r="O2190" i="3"/>
  <c r="O2191" i="3"/>
  <c r="O2192" i="3"/>
  <c r="O2193" i="3"/>
  <c r="O2194" i="3"/>
  <c r="O2195" i="3"/>
  <c r="O2196" i="3"/>
  <c r="O2197" i="3"/>
  <c r="O2198" i="3"/>
  <c r="O2199" i="3"/>
  <c r="O2200" i="3"/>
  <c r="O2201" i="3"/>
  <c r="O2202" i="3"/>
  <c r="O2203" i="3"/>
  <c r="O2204" i="3"/>
  <c r="O2205" i="3"/>
  <c r="O2206" i="3"/>
  <c r="O2207" i="3"/>
  <c r="O2208" i="3"/>
  <c r="O2209" i="3"/>
  <c r="O2210" i="3"/>
  <c r="O2211" i="3"/>
  <c r="O2212" i="3"/>
  <c r="O2213" i="3"/>
  <c r="O2214" i="3"/>
  <c r="O2215" i="3"/>
  <c r="O2216" i="3"/>
  <c r="O2217" i="3"/>
  <c r="O2218" i="3"/>
  <c r="O2219" i="3"/>
  <c r="O2220" i="3"/>
  <c r="O2221" i="3"/>
  <c r="O2222" i="3"/>
  <c r="O2223" i="3"/>
  <c r="O2224" i="3"/>
  <c r="O2225" i="3"/>
  <c r="O2226" i="3"/>
  <c r="O2306" i="3"/>
  <c r="O2307" i="3"/>
  <c r="O2308" i="3"/>
  <c r="O2309" i="3"/>
  <c r="O2311" i="3"/>
  <c r="O2312" i="3"/>
  <c r="O2313" i="3"/>
  <c r="O2314" i="3"/>
  <c r="O2315" i="3"/>
  <c r="O2316" i="3"/>
  <c r="O2317" i="3"/>
  <c r="O2318" i="3"/>
  <c r="O2319" i="3"/>
  <c r="O2320" i="3"/>
  <c r="O2321" i="3"/>
  <c r="O2330" i="3"/>
  <c r="O2331" i="3"/>
  <c r="O2332" i="3"/>
  <c r="O2333" i="3"/>
  <c r="O2334" i="3"/>
  <c r="O2335" i="3"/>
  <c r="O2336" i="3"/>
  <c r="O2337" i="3"/>
  <c r="O2338" i="3"/>
  <c r="O2339" i="3"/>
  <c r="O2340" i="3"/>
  <c r="O2344" i="3"/>
  <c r="O2345" i="3"/>
  <c r="O2346" i="3"/>
  <c r="O2347" i="3"/>
  <c r="O2348" i="3"/>
  <c r="O2349" i="3"/>
  <c r="O2350" i="3"/>
  <c r="O2351" i="3"/>
  <c r="O2352" i="3"/>
  <c r="O2353" i="3"/>
  <c r="O2354" i="3"/>
  <c r="O2355" i="3"/>
  <c r="O2356" i="3"/>
  <c r="O2357" i="3"/>
  <c r="O2358" i="3"/>
  <c r="O2359" i="3"/>
  <c r="O2360" i="3"/>
  <c r="O2361" i="3"/>
  <c r="O2362" i="3"/>
  <c r="O2363" i="3"/>
  <c r="O2364" i="3"/>
  <c r="O2365" i="3"/>
  <c r="O2366" i="3"/>
  <c r="O2367" i="3"/>
  <c r="O2369" i="3"/>
  <c r="O2370" i="3"/>
  <c r="O2371" i="3"/>
  <c r="O2372" i="3"/>
  <c r="O2373" i="3"/>
  <c r="O2374" i="3"/>
  <c r="O2375" i="3"/>
  <c r="O2376" i="3"/>
  <c r="O2377" i="3"/>
  <c r="O2378" i="3"/>
  <c r="O2379" i="3"/>
  <c r="O2380" i="3"/>
  <c r="O2381" i="3"/>
  <c r="O2382" i="3"/>
  <c r="O2383" i="3"/>
  <c r="O2384" i="3"/>
  <c r="O2385" i="3"/>
  <c r="O2386" i="3"/>
  <c r="O2387" i="3"/>
  <c r="O2388" i="3"/>
  <c r="O2389" i="3"/>
  <c r="O2390" i="3"/>
  <c r="O2391" i="3"/>
  <c r="O2392" i="3"/>
  <c r="O2393" i="3"/>
  <c r="O2394" i="3"/>
  <c r="O2395" i="3"/>
  <c r="O2396" i="3"/>
  <c r="O2397" i="3"/>
  <c r="O2398" i="3"/>
  <c r="O2399" i="3"/>
  <c r="O2400" i="3"/>
  <c r="O2401" i="3"/>
  <c r="O2402" i="3"/>
  <c r="O2403" i="3"/>
  <c r="O2404" i="3"/>
  <c r="O2405" i="3"/>
  <c r="O2407" i="3"/>
  <c r="O2409" i="3"/>
  <c r="O2411" i="3"/>
  <c r="O2412" i="3"/>
  <c r="O2413" i="3"/>
  <c r="O2414" i="3"/>
  <c r="O2415" i="3"/>
  <c r="O2416" i="3"/>
  <c r="O2417" i="3"/>
  <c r="O2418" i="3"/>
  <c r="O2419" i="3"/>
  <c r="O2420" i="3"/>
  <c r="O2421" i="3"/>
  <c r="O2422" i="3"/>
  <c r="O2423" i="3"/>
  <c r="O2424" i="3"/>
  <c r="O2425" i="3"/>
  <c r="O2426" i="3"/>
  <c r="O2427" i="3"/>
  <c r="O2428" i="3"/>
  <c r="O2429" i="3"/>
  <c r="O2430" i="3"/>
  <c r="O2431" i="3"/>
  <c r="O2432" i="3"/>
  <c r="O2433" i="3"/>
  <c r="O2434" i="3"/>
  <c r="O2435" i="3"/>
  <c r="O2436" i="3"/>
  <c r="O2437" i="3"/>
  <c r="O2438" i="3"/>
  <c r="O2439" i="3"/>
  <c r="O2440" i="3"/>
  <c r="O2441" i="3"/>
  <c r="O2442" i="3"/>
  <c r="O2443" i="3"/>
  <c r="O2444" i="3"/>
  <c r="O2445" i="3"/>
  <c r="O2447" i="3"/>
  <c r="O2449" i="3"/>
  <c r="O2451" i="3"/>
  <c r="O2452" i="3"/>
  <c r="O2453" i="3"/>
  <c r="O2454" i="3"/>
  <c r="O2455" i="3"/>
  <c r="O2456" i="3"/>
  <c r="O2457" i="3"/>
  <c r="O2458" i="3"/>
  <c r="O2459" i="3"/>
  <c r="O2460" i="3"/>
  <c r="O2461" i="3"/>
  <c r="O2462" i="3"/>
  <c r="O2463" i="3"/>
  <c r="O2464" i="3"/>
  <c r="O2465" i="3"/>
  <c r="O2466" i="3"/>
  <c r="O2467" i="3"/>
  <c r="O2468" i="3"/>
  <c r="O2469" i="3"/>
  <c r="O2470" i="3"/>
  <c r="O2471" i="3"/>
  <c r="O2472" i="3"/>
  <c r="O2473" i="3"/>
  <c r="O2474" i="3"/>
  <c r="O2475" i="3"/>
  <c r="O2476" i="3"/>
  <c r="O2477" i="3"/>
  <c r="O2478" i="3"/>
  <c r="O2479" i="3"/>
  <c r="O2480" i="3"/>
  <c r="O2481" i="3"/>
  <c r="O2482" i="3"/>
  <c r="O2483" i="3"/>
  <c r="O2484" i="3"/>
  <c r="O2485" i="3"/>
  <c r="O2486" i="3"/>
  <c r="O2487" i="3"/>
  <c r="O2488" i="3"/>
  <c r="O2489" i="3"/>
  <c r="O2490" i="3"/>
  <c r="O2491" i="3"/>
  <c r="O2492" i="3"/>
  <c r="O2493" i="3"/>
  <c r="O2494" i="3"/>
  <c r="O2495" i="3"/>
  <c r="O2496" i="3"/>
  <c r="O2497" i="3"/>
  <c r="O2498" i="3"/>
  <c r="O2499" i="3"/>
  <c r="O2500" i="3"/>
  <c r="O2501" i="3"/>
  <c r="O2502" i="3"/>
  <c r="O2503" i="3"/>
  <c r="O2504" i="3"/>
  <c r="O2505" i="3"/>
  <c r="O2506" i="3"/>
  <c r="O2507" i="3"/>
  <c r="O2508" i="3"/>
  <c r="O2509" i="3"/>
  <c r="O2510" i="3"/>
  <c r="O2511" i="3"/>
  <c r="O2512" i="3"/>
  <c r="O2513" i="3"/>
  <c r="O2514" i="3"/>
  <c r="O2515" i="3"/>
  <c r="O2516" i="3"/>
  <c r="O2517" i="3"/>
  <c r="O2518" i="3"/>
  <c r="O2519" i="3"/>
  <c r="O2520" i="3"/>
  <c r="O2521" i="3"/>
  <c r="O2522" i="3"/>
  <c r="O2523" i="3"/>
  <c r="O2524" i="3"/>
  <c r="O2525" i="3"/>
  <c r="O2526" i="3"/>
  <c r="O2527" i="3"/>
  <c r="O2528" i="3"/>
  <c r="O2529" i="3"/>
  <c r="O2530" i="3"/>
  <c r="O2531" i="3"/>
  <c r="O2532" i="3"/>
  <c r="O2533" i="3"/>
  <c r="O2534" i="3"/>
  <c r="O2535" i="3"/>
  <c r="O2536" i="3"/>
  <c r="O2537" i="3"/>
  <c r="O2538" i="3"/>
  <c r="O2539" i="3"/>
  <c r="O2540" i="3"/>
  <c r="O2541" i="3"/>
  <c r="O2542" i="3"/>
  <c r="O2543" i="3"/>
  <c r="O2544" i="3"/>
  <c r="O2545" i="3"/>
  <c r="O2546" i="3"/>
  <c r="O2547" i="3"/>
  <c r="O2548" i="3"/>
  <c r="O2549" i="3"/>
  <c r="O2550" i="3"/>
  <c r="O2551" i="3"/>
  <c r="O2552" i="3"/>
  <c r="O2553" i="3"/>
  <c r="O2554" i="3"/>
  <c r="O2555" i="3"/>
  <c r="O2556" i="3"/>
  <c r="O2557" i="3"/>
  <c r="O2558" i="3"/>
  <c r="O2559" i="3"/>
  <c r="O2560" i="3"/>
  <c r="O2561" i="3"/>
  <c r="O2562" i="3"/>
  <c r="O2563" i="3"/>
  <c r="O2564" i="3"/>
  <c r="O2565" i="3"/>
  <c r="O2566" i="3"/>
  <c r="O2567" i="3"/>
  <c r="O2568" i="3"/>
  <c r="O2569" i="3"/>
  <c r="O2571" i="3"/>
  <c r="O2573" i="3"/>
  <c r="O2575" i="3"/>
  <c r="O2576" i="3"/>
  <c r="O2577" i="3"/>
  <c r="O2578" i="3"/>
  <c r="O2579" i="3"/>
  <c r="O2581" i="3"/>
  <c r="O2583" i="3"/>
  <c r="O2584" i="3"/>
  <c r="O2585" i="3"/>
  <c r="O2586" i="3"/>
  <c r="O2587" i="3"/>
  <c r="O2589" i="3"/>
  <c r="O2591" i="3"/>
  <c r="O2592" i="3"/>
  <c r="O2593" i="3"/>
  <c r="O2594" i="3"/>
  <c r="O2595" i="3"/>
  <c r="O2597" i="3"/>
  <c r="O2599" i="3"/>
  <c r="O2600" i="3"/>
  <c r="O2601" i="3"/>
  <c r="O2603" i="3"/>
  <c r="O2604" i="3"/>
  <c r="O2605" i="3"/>
  <c r="O2606" i="3"/>
  <c r="O2607" i="3"/>
  <c r="O2608" i="3"/>
  <c r="O2609" i="3"/>
  <c r="O2610" i="3"/>
  <c r="O2611" i="3"/>
  <c r="O2612" i="3"/>
  <c r="O2613" i="3"/>
  <c r="O2614" i="3"/>
  <c r="O2615" i="3"/>
  <c r="O2616" i="3"/>
  <c r="O2617" i="3"/>
  <c r="O2618" i="3"/>
  <c r="O2619" i="3"/>
  <c r="O2620" i="3"/>
  <c r="O2621" i="3"/>
  <c r="O2622" i="3"/>
  <c r="O2623" i="3"/>
  <c r="O2624" i="3"/>
  <c r="O2625" i="3"/>
  <c r="O2626" i="3"/>
  <c r="O2627" i="3"/>
  <c r="O2628" i="3"/>
  <c r="O2629" i="3"/>
  <c r="O2630" i="3"/>
  <c r="O2631" i="3"/>
  <c r="O2632" i="3"/>
  <c r="O2633" i="3"/>
  <c r="O2635" i="3"/>
  <c r="O2636" i="3"/>
  <c r="O2637" i="3"/>
  <c r="O2639" i="3"/>
  <c r="O2641" i="3"/>
  <c r="O2642" i="3"/>
  <c r="O2643" i="3"/>
  <c r="O2644" i="3"/>
  <c r="O2645" i="3"/>
  <c r="O2647" i="3"/>
  <c r="O2649" i="3"/>
  <c r="O2650" i="3"/>
  <c r="O2651" i="3"/>
  <c r="O2652" i="3"/>
  <c r="O2653" i="3"/>
  <c r="O2655" i="3"/>
  <c r="O2657" i="3"/>
  <c r="O2658" i="3"/>
  <c r="O2659" i="3"/>
  <c r="O2660" i="3"/>
  <c r="O2661" i="3"/>
  <c r="O2663" i="3"/>
  <c r="O2665" i="3"/>
  <c r="O2666" i="3"/>
  <c r="O2667" i="3"/>
  <c r="O2668" i="3"/>
  <c r="O2669" i="3"/>
  <c r="O2671" i="3"/>
  <c r="O2673" i="3"/>
  <c r="O2674" i="3"/>
  <c r="O2675" i="3"/>
  <c r="O2676" i="3"/>
  <c r="O2677" i="3"/>
  <c r="O2679" i="3"/>
  <c r="O2681" i="3"/>
  <c r="O2682" i="3"/>
  <c r="O2683" i="3"/>
  <c r="O2684" i="3"/>
  <c r="O2685" i="3"/>
  <c r="O2687" i="3"/>
  <c r="O2689" i="3"/>
  <c r="O2690" i="3"/>
  <c r="O2691" i="3"/>
  <c r="O2692" i="3"/>
  <c r="O2693" i="3"/>
  <c r="O2695" i="3"/>
  <c r="O2697" i="3"/>
  <c r="O2698" i="3"/>
  <c r="O2699" i="3"/>
  <c r="O2700" i="3"/>
  <c r="O2701" i="3"/>
  <c r="O2703" i="3"/>
  <c r="O2705" i="3"/>
  <c r="O2706" i="3"/>
  <c r="O2707" i="3"/>
  <c r="O2708" i="3"/>
  <c r="O2709" i="3"/>
  <c r="O2711" i="3"/>
  <c r="O2713" i="3"/>
  <c r="O2714" i="3"/>
  <c r="O2715" i="3"/>
  <c r="O2716" i="3"/>
  <c r="O2717" i="3"/>
  <c r="O2719" i="3"/>
  <c r="O2721" i="3"/>
  <c r="O2722" i="3"/>
  <c r="O2723" i="3"/>
  <c r="O2724" i="3"/>
  <c r="O2725" i="3"/>
  <c r="O2727" i="3"/>
  <c r="O2729" i="3"/>
  <c r="O2730" i="3"/>
  <c r="O2731" i="3"/>
  <c r="O2732" i="3"/>
  <c r="O2733" i="3"/>
  <c r="O2735" i="3"/>
  <c r="O2737" i="3"/>
  <c r="O2738" i="3"/>
  <c r="O2739" i="3"/>
  <c r="O2740" i="3"/>
  <c r="O2741" i="3"/>
  <c r="O2743" i="3"/>
  <c r="O2745" i="3"/>
  <c r="O2746" i="3"/>
  <c r="O2747" i="3"/>
  <c r="O2748" i="3"/>
  <c r="O2749" i="3"/>
  <c r="O2751" i="3"/>
  <c r="O2753" i="3"/>
  <c r="O2754" i="3"/>
  <c r="O2755" i="3"/>
  <c r="O2756" i="3"/>
  <c r="O2757" i="3"/>
  <c r="O2759" i="3"/>
  <c r="O2761" i="3"/>
  <c r="O2762" i="3"/>
  <c r="O2763" i="3"/>
  <c r="O2764" i="3"/>
  <c r="O2765" i="3"/>
  <c r="O2767" i="3"/>
  <c r="O2769" i="3"/>
  <c r="O2770" i="3"/>
  <c r="O2783" i="3"/>
  <c r="O2784" i="3"/>
  <c r="O2785" i="3"/>
  <c r="O2787" i="3"/>
  <c r="O2789" i="3"/>
  <c r="O2790" i="3"/>
  <c r="O2791" i="3"/>
  <c r="O2792" i="3"/>
  <c r="O2793" i="3"/>
  <c r="O2795" i="3"/>
  <c r="O2797" i="3"/>
  <c r="O2798" i="3"/>
  <c r="O2799" i="3"/>
  <c r="O2800" i="3"/>
  <c r="O2801" i="3"/>
  <c r="O2803" i="3"/>
  <c r="O2805" i="3"/>
  <c r="O2806" i="3"/>
  <c r="O2807" i="3"/>
  <c r="O2808" i="3"/>
  <c r="O2809" i="3"/>
  <c r="O2811" i="3"/>
  <c r="O2813" i="3"/>
  <c r="O2814" i="3"/>
  <c r="O2815" i="3"/>
  <c r="O2816" i="3"/>
  <c r="O2817" i="3"/>
  <c r="O3552" i="3"/>
  <c r="O3553" i="3"/>
  <c r="O3554" i="3"/>
  <c r="O3555" i="3"/>
  <c r="O3556" i="3"/>
  <c r="O3557" i="3"/>
  <c r="O3558" i="3"/>
  <c r="O3559" i="3"/>
  <c r="O3560" i="3"/>
  <c r="O3561" i="3"/>
  <c r="O3562" i="3"/>
  <c r="O3563" i="3"/>
  <c r="O3564" i="3"/>
  <c r="O3565" i="3"/>
  <c r="O3566" i="3"/>
  <c r="O3567" i="3"/>
  <c r="O3568" i="3"/>
  <c r="O3569" i="3"/>
  <c r="O3570" i="3"/>
  <c r="O3571" i="3"/>
  <c r="O3572" i="3"/>
  <c r="O3573" i="3"/>
  <c r="O3574" i="3"/>
  <c r="O3575" i="3"/>
  <c r="O3576" i="3"/>
  <c r="O3577" i="3"/>
  <c r="O3578" i="3"/>
  <c r="O3579" i="3"/>
  <c r="O3580" i="3"/>
  <c r="O3581" i="3"/>
  <c r="O3582" i="3"/>
  <c r="O3583" i="3"/>
  <c r="O3584" i="3"/>
  <c r="O3585" i="3"/>
  <c r="O3586" i="3"/>
  <c r="O3587" i="3"/>
  <c r="O3588" i="3"/>
  <c r="O3589" i="3"/>
  <c r="O3590" i="3"/>
  <c r="O3591" i="3"/>
  <c r="O3592" i="3"/>
  <c r="O3593" i="3"/>
  <c r="O3594" i="3"/>
  <c r="O3595" i="3"/>
  <c r="O3596" i="3"/>
  <c r="O3597" i="3"/>
  <c r="O3598" i="3"/>
  <c r="O3599" i="3"/>
  <c r="O3600" i="3"/>
  <c r="O3601" i="3"/>
  <c r="O3602" i="3"/>
  <c r="O3603" i="3"/>
  <c r="O3604" i="3"/>
  <c r="O3605" i="3"/>
  <c r="O3606" i="3"/>
  <c r="O3607" i="3"/>
  <c r="O3608" i="3"/>
  <c r="O3609" i="3"/>
  <c r="O3610" i="3"/>
  <c r="O3611" i="3"/>
  <c r="O3612" i="3"/>
  <c r="O3613" i="3"/>
  <c r="O3614" i="3"/>
  <c r="O3615" i="3"/>
  <c r="O3616" i="3"/>
  <c r="O3617" i="3"/>
  <c r="O3618" i="3"/>
  <c r="O3619" i="3"/>
  <c r="O3620" i="3"/>
  <c r="O3621" i="3"/>
  <c r="O3622" i="3"/>
  <c r="O3623" i="3"/>
  <c r="O3624" i="3"/>
  <c r="O3625" i="3"/>
  <c r="O3626" i="3"/>
  <c r="O3627" i="3"/>
  <c r="O3628" i="3"/>
  <c r="O3629" i="3"/>
  <c r="O3630" i="3"/>
  <c r="O3631" i="3"/>
  <c r="O3632" i="3"/>
  <c r="O3633" i="3"/>
  <c r="O3634" i="3"/>
  <c r="O3635" i="3"/>
  <c r="O3636" i="3"/>
  <c r="O3637" i="3"/>
  <c r="O3638" i="3"/>
  <c r="O3639" i="3"/>
  <c r="O3640" i="3"/>
  <c r="O3641" i="3"/>
  <c r="O3642" i="3"/>
  <c r="O3643" i="3"/>
  <c r="O3644" i="3"/>
  <c r="O3645" i="3"/>
  <c r="O3646" i="3"/>
  <c r="O3647" i="3"/>
  <c r="O3648" i="3"/>
  <c r="O3649" i="3"/>
  <c r="O3650" i="3"/>
  <c r="O3651" i="3"/>
  <c r="O3652" i="3"/>
  <c r="O3653" i="3"/>
  <c r="O3654" i="3"/>
  <c r="O3655" i="3"/>
  <c r="O3656" i="3"/>
  <c r="O3657" i="3"/>
  <c r="O3658" i="3"/>
  <c r="O3659" i="3"/>
  <c r="O3660" i="3"/>
  <c r="O3661" i="3"/>
  <c r="O3662" i="3"/>
  <c r="O3663" i="3"/>
  <c r="O3664" i="3"/>
  <c r="O3665" i="3"/>
  <c r="O3666" i="3"/>
  <c r="O3667" i="3"/>
  <c r="O3668" i="3"/>
  <c r="O3669" i="3"/>
  <c r="O3670" i="3"/>
  <c r="O3671" i="3"/>
  <c r="O3672" i="3"/>
  <c r="O3673" i="3"/>
  <c r="O3674" i="3"/>
  <c r="O3675" i="3"/>
  <c r="O3676" i="3"/>
  <c r="O3677" i="3"/>
  <c r="O3678" i="3"/>
  <c r="O3679" i="3"/>
  <c r="O3680" i="3"/>
  <c r="O3681" i="3"/>
  <c r="O3682" i="3"/>
  <c r="O3683" i="3"/>
  <c r="O3684" i="3"/>
  <c r="O3685" i="3"/>
  <c r="O3686" i="3"/>
  <c r="O3687" i="3"/>
  <c r="O3688" i="3"/>
  <c r="O3689" i="3"/>
  <c r="O3690" i="3"/>
  <c r="O3691" i="3"/>
  <c r="O3692" i="3"/>
  <c r="O3693" i="3"/>
  <c r="O3694" i="3"/>
  <c r="O3695" i="3"/>
  <c r="O3696" i="3"/>
  <c r="O3697" i="3"/>
  <c r="O3698" i="3"/>
  <c r="O3699" i="3"/>
  <c r="O3700" i="3"/>
  <c r="O3701" i="3"/>
  <c r="O3702" i="3"/>
  <c r="O3703" i="3"/>
  <c r="O3704" i="3"/>
  <c r="O3705" i="3"/>
  <c r="O3706" i="3"/>
  <c r="O3707" i="3"/>
  <c r="O3708" i="3"/>
  <c r="O3709" i="3"/>
  <c r="O3710" i="3"/>
  <c r="O3711" i="3"/>
  <c r="O3712" i="3"/>
  <c r="O3713" i="3"/>
  <c r="O3714" i="3"/>
  <c r="O3715" i="3"/>
  <c r="O3716" i="3"/>
  <c r="O3717" i="3"/>
  <c r="O3718" i="3"/>
  <c r="O3719" i="3"/>
  <c r="O3720" i="3"/>
  <c r="O3721" i="3"/>
  <c r="O3722" i="3"/>
  <c r="O3723" i="3"/>
  <c r="O3724" i="3"/>
  <c r="O3725" i="3"/>
  <c r="O3726" i="3"/>
  <c r="O3727" i="3"/>
  <c r="O3728" i="3"/>
  <c r="O3729" i="3"/>
  <c r="O3730" i="3"/>
  <c r="O3731" i="3"/>
  <c r="O3732" i="3"/>
  <c r="O3733" i="3"/>
  <c r="O3734" i="3"/>
  <c r="O3735" i="3"/>
  <c r="O3736" i="3"/>
  <c r="O3737" i="3"/>
  <c r="O3738" i="3"/>
  <c r="O3739" i="3"/>
  <c r="O3740" i="3"/>
  <c r="O3741" i="3"/>
  <c r="O3742" i="3"/>
  <c r="O3743" i="3"/>
  <c r="O3744" i="3"/>
  <c r="O3745" i="3"/>
  <c r="O3746" i="3"/>
  <c r="O3747" i="3"/>
  <c r="O3748" i="3"/>
  <c r="O3749" i="3"/>
  <c r="O3750" i="3"/>
  <c r="O3751" i="3"/>
  <c r="O3752" i="3"/>
  <c r="O3753" i="3"/>
  <c r="O3754" i="3"/>
  <c r="O3755" i="3"/>
  <c r="O3756" i="3"/>
  <c r="O3757" i="3"/>
  <c r="O3758" i="3"/>
  <c r="O3759" i="3"/>
  <c r="O3760" i="3"/>
  <c r="O3761" i="3"/>
  <c r="O3762" i="3"/>
  <c r="O3763" i="3"/>
  <c r="O3764" i="3"/>
  <c r="O3765" i="3"/>
  <c r="O3766" i="3"/>
  <c r="O3767" i="3"/>
  <c r="O3768" i="3"/>
  <c r="O3769" i="3"/>
  <c r="O3770" i="3"/>
  <c r="O3771" i="3"/>
  <c r="O3772" i="3"/>
  <c r="O3773" i="3"/>
  <c r="O3774" i="3"/>
  <c r="O3775" i="3"/>
  <c r="O3776" i="3"/>
  <c r="O3777" i="3"/>
  <c r="O3778" i="3"/>
  <c r="O3779" i="3"/>
  <c r="O3780" i="3"/>
  <c r="O3781" i="3"/>
  <c r="O3782" i="3"/>
  <c r="O3783" i="3"/>
  <c r="O3784" i="3"/>
  <c r="O3785" i="3"/>
  <c r="O3786" i="3"/>
  <c r="O3787" i="3"/>
  <c r="O3788" i="3"/>
  <c r="O3789" i="3"/>
  <c r="O3790" i="3"/>
  <c r="O3791" i="3"/>
  <c r="O3792" i="3"/>
  <c r="O3793" i="3"/>
  <c r="O3794" i="3"/>
  <c r="O3795" i="3"/>
  <c r="O3796" i="3"/>
  <c r="O3797" i="3"/>
  <c r="O3798" i="3"/>
  <c r="O3799" i="3"/>
  <c r="O3800" i="3"/>
  <c r="O3801" i="3"/>
  <c r="O3802" i="3"/>
  <c r="O3803" i="3"/>
  <c r="O3804" i="3"/>
  <c r="O3805" i="3"/>
  <c r="O3806" i="3"/>
  <c r="O3807" i="3"/>
  <c r="O3808" i="3"/>
  <c r="O3809" i="3"/>
  <c r="O3810" i="3"/>
  <c r="O3811" i="3"/>
  <c r="O3812" i="3"/>
  <c r="O3813" i="3"/>
  <c r="O3814" i="3"/>
  <c r="O3815" i="3"/>
  <c r="O3816" i="3"/>
  <c r="O3817" i="3"/>
  <c r="O3818" i="3"/>
  <c r="O3819" i="3"/>
  <c r="O3820" i="3"/>
  <c r="O3821" i="3"/>
  <c r="O3822" i="3"/>
  <c r="O3823" i="3"/>
  <c r="O3824" i="3"/>
  <c r="O3825" i="3"/>
  <c r="O3826" i="3"/>
  <c r="O3827" i="3"/>
  <c r="O3828" i="3"/>
  <c r="O3829" i="3"/>
  <c r="O3830" i="3"/>
  <c r="O3831" i="3"/>
  <c r="O3832" i="3"/>
  <c r="O3833" i="3"/>
  <c r="O3834" i="3"/>
  <c r="O3835" i="3"/>
  <c r="O3836" i="3"/>
  <c r="O3837" i="3"/>
  <c r="O3838" i="3"/>
  <c r="O3839" i="3"/>
  <c r="O3840" i="3"/>
  <c r="O3841" i="3"/>
  <c r="O3842" i="3"/>
  <c r="O3843" i="3"/>
  <c r="O3844" i="3"/>
  <c r="O3845" i="3"/>
  <c r="O3846" i="3"/>
  <c r="O3847" i="3"/>
  <c r="O3848" i="3"/>
  <c r="O3849" i="3"/>
  <c r="O3850" i="3"/>
  <c r="O3851" i="3"/>
  <c r="O3852" i="3"/>
  <c r="O3853" i="3"/>
  <c r="O3854" i="3"/>
  <c r="O3855" i="3"/>
  <c r="O3856" i="3"/>
  <c r="O3857" i="3"/>
  <c r="O3858" i="3"/>
  <c r="O3859" i="3"/>
  <c r="O3860" i="3"/>
  <c r="O3861" i="3"/>
  <c r="O3862" i="3"/>
  <c r="O3863" i="3"/>
  <c r="O3864" i="3"/>
  <c r="O3865" i="3"/>
  <c r="O3866" i="3"/>
  <c r="O3867" i="3"/>
  <c r="O3868" i="3"/>
  <c r="O3869" i="3"/>
  <c r="O3870" i="3"/>
  <c r="O3871" i="3"/>
  <c r="O3872" i="3"/>
  <c r="O3873" i="3"/>
  <c r="O3874" i="3"/>
  <c r="O3875" i="3"/>
  <c r="O3876" i="3"/>
  <c r="O3877" i="3"/>
  <c r="O3878" i="3"/>
  <c r="O3879" i="3"/>
  <c r="O3880" i="3"/>
  <c r="O3881" i="3"/>
  <c r="O3882" i="3"/>
  <c r="O3883" i="3"/>
  <c r="O3884" i="3"/>
  <c r="O3885" i="3"/>
  <c r="O3886" i="3"/>
  <c r="O3887" i="3"/>
  <c r="O3888" i="3"/>
  <c r="O3889" i="3"/>
  <c r="O3890" i="3"/>
  <c r="O3891" i="3"/>
  <c r="O3892" i="3"/>
  <c r="O3893" i="3"/>
  <c r="O3894" i="3"/>
  <c r="O3895" i="3"/>
  <c r="O3896" i="3"/>
  <c r="O3897" i="3"/>
  <c r="O66" i="3"/>
  <c r="O67" i="3"/>
  <c r="O68" i="3"/>
  <c r="O69" i="3"/>
  <c r="O70" i="3"/>
  <c r="O71" i="3"/>
  <c r="O72" i="3"/>
  <c r="O74" i="3"/>
  <c r="O75" i="3"/>
  <c r="O76" i="3"/>
  <c r="O77" i="3"/>
  <c r="O78" i="3"/>
  <c r="O79" i="3"/>
  <c r="O80" i="3"/>
  <c r="O82" i="3"/>
  <c r="O83" i="3"/>
  <c r="O84" i="3"/>
  <c r="O106" i="3"/>
  <c r="O107" i="3"/>
  <c r="O108" i="3"/>
  <c r="O109" i="3"/>
  <c r="O110" i="3"/>
  <c r="O111" i="3"/>
  <c r="O112" i="3"/>
  <c r="O114" i="3"/>
  <c r="O115" i="3"/>
  <c r="O116" i="3"/>
  <c r="O117" i="3"/>
  <c r="O118" i="3"/>
  <c r="O119" i="3"/>
  <c r="O120" i="3"/>
  <c r="O121" i="3"/>
  <c r="O122" i="3"/>
  <c r="O123" i="3"/>
  <c r="O124"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1079" i="3"/>
  <c r="O1080" i="3"/>
  <c r="O1081" i="3"/>
  <c r="O1082" i="3"/>
  <c r="O1083" i="3"/>
  <c r="O1084" i="3"/>
  <c r="O1085" i="3"/>
  <c r="O1086" i="3"/>
  <c r="O1087" i="3"/>
  <c r="O1088" i="3"/>
  <c r="O1089" i="3"/>
  <c r="O1090" i="3"/>
  <c r="O1091" i="3"/>
  <c r="O1092" i="3"/>
  <c r="O1093" i="3"/>
  <c r="O1094" i="3"/>
  <c r="O1095" i="3"/>
  <c r="O1096" i="3"/>
  <c r="O1097" i="3"/>
  <c r="O1098" i="3"/>
  <c r="O1099" i="3"/>
  <c r="O1100" i="3"/>
  <c r="O1101" i="3"/>
  <c r="O1102" i="3"/>
  <c r="O1103" i="3"/>
  <c r="O1104" i="3"/>
  <c r="O1105" i="3"/>
  <c r="O1106" i="3"/>
  <c r="O1107" i="3"/>
  <c r="O1108" i="3"/>
  <c r="O1109" i="3"/>
  <c r="O1110" i="3"/>
  <c r="O1111" i="3"/>
  <c r="O1112" i="3"/>
  <c r="O1113" i="3"/>
  <c r="O1114" i="3"/>
  <c r="O1115" i="3"/>
  <c r="O1116" i="3"/>
  <c r="O1117" i="3"/>
  <c r="O1118" i="3"/>
  <c r="O1131" i="3"/>
  <c r="O1132" i="3"/>
  <c r="O1133" i="3"/>
  <c r="O1134" i="3"/>
  <c r="O1135" i="3"/>
  <c r="O1136" i="3"/>
  <c r="O1137" i="3"/>
  <c r="O1138" i="3"/>
  <c r="O1139" i="3"/>
  <c r="O1140" i="3"/>
  <c r="O1141" i="3"/>
  <c r="O1142" i="3"/>
  <c r="O1143" i="3"/>
  <c r="O1144" i="3"/>
  <c r="O1145" i="3"/>
  <c r="O1146" i="3"/>
  <c r="O1147" i="3"/>
  <c r="O1148" i="3"/>
  <c r="O1149" i="3"/>
  <c r="O1150" i="3"/>
  <c r="O1332" i="3"/>
  <c r="O1333" i="3"/>
  <c r="O1334" i="3"/>
  <c r="O1335" i="3"/>
  <c r="O1336" i="3"/>
  <c r="O1337" i="3"/>
  <c r="O1338" i="3"/>
  <c r="O1339" i="3"/>
  <c r="O1340" i="3"/>
  <c r="O1341" i="3"/>
  <c r="O1670" i="3"/>
  <c r="O1671" i="3"/>
  <c r="O1672" i="3"/>
  <c r="O1673" i="3"/>
  <c r="O1674" i="3"/>
  <c r="O1675" i="3"/>
  <c r="O1676" i="3"/>
  <c r="O1677" i="3"/>
  <c r="O1678" i="3"/>
  <c r="O1679" i="3"/>
  <c r="O1680" i="3"/>
  <c r="O1681" i="3"/>
  <c r="O1682" i="3"/>
  <c r="O1683" i="3"/>
  <c r="O1684" i="3"/>
  <c r="O1685" i="3"/>
  <c r="O1686" i="3"/>
  <c r="O1687" i="3"/>
  <c r="O1688" i="3"/>
  <c r="O1689" i="3"/>
  <c r="O1690" i="3"/>
  <c r="O1691" i="3"/>
  <c r="O1692" i="3"/>
  <c r="O1693" i="3"/>
  <c r="O1694" i="3"/>
  <c r="O1695" i="3"/>
  <c r="O1696" i="3"/>
  <c r="O1697" i="3"/>
  <c r="O1698" i="3"/>
  <c r="O1699" i="3"/>
  <c r="O1700" i="3"/>
  <c r="O1701" i="3"/>
  <c r="O1702" i="3"/>
  <c r="O1703" i="3"/>
  <c r="O1704" i="3"/>
  <c r="O1705" i="3"/>
  <c r="O1706" i="3"/>
  <c r="O1707" i="3"/>
  <c r="O1708" i="3"/>
  <c r="O1709" i="3"/>
  <c r="O2227" i="3"/>
  <c r="O2228" i="3"/>
  <c r="O2229" i="3"/>
  <c r="O2230" i="3"/>
  <c r="O2232" i="3"/>
  <c r="O2233" i="3"/>
  <c r="O2234" i="3"/>
  <c r="O2235" i="3"/>
  <c r="O2236" i="3"/>
  <c r="O2237" i="3"/>
  <c r="O2238" i="3"/>
  <c r="O2239" i="3"/>
  <c r="O2240" i="3"/>
  <c r="O2241" i="3"/>
  <c r="O2242" i="3"/>
  <c r="O2243" i="3"/>
  <c r="O2244" i="3"/>
  <c r="O2245" i="3"/>
  <c r="O2246" i="3"/>
  <c r="O2247" i="3"/>
  <c r="O2248" i="3"/>
  <c r="O2249" i="3"/>
  <c r="O2250" i="3"/>
  <c r="O2251" i="3"/>
  <c r="O2252" i="3"/>
  <c r="O2253" i="3"/>
  <c r="O2254" i="3"/>
  <c r="O2255" i="3"/>
  <c r="O2256" i="3"/>
  <c r="O2257" i="3"/>
  <c r="O2258" i="3"/>
  <c r="O2259" i="3"/>
  <c r="O2260" i="3"/>
  <c r="O2261" i="3"/>
  <c r="O2262" i="3"/>
  <c r="O2263" i="3"/>
  <c r="O2264" i="3"/>
  <c r="O2265" i="3"/>
  <c r="O2266" i="3"/>
  <c r="O2267" i="3"/>
  <c r="O2268" i="3"/>
  <c r="O2269" i="3"/>
  <c r="O2270" i="3"/>
  <c r="O2271" i="3"/>
  <c r="O2272" i="3"/>
  <c r="O2273" i="3"/>
  <c r="O2274" i="3"/>
  <c r="O2275" i="3"/>
  <c r="O2276" i="3"/>
  <c r="O2277" i="3"/>
  <c r="O2278" i="3"/>
  <c r="O2279" i="3"/>
  <c r="O2280" i="3"/>
  <c r="O2281" i="3"/>
  <c r="O2282" i="3"/>
  <c r="O2283" i="3"/>
  <c r="O2284" i="3"/>
  <c r="O2285" i="3"/>
  <c r="O2286" i="3"/>
  <c r="O2287" i="3"/>
  <c r="O2288" i="3"/>
  <c r="O2289" i="3"/>
  <c r="O2290" i="3"/>
  <c r="O2291" i="3"/>
  <c r="O2292" i="3"/>
  <c r="O2293" i="3"/>
  <c r="O2294" i="3"/>
  <c r="O2295" i="3"/>
  <c r="O2296" i="3"/>
  <c r="O2297" i="3"/>
  <c r="O2298" i="3"/>
  <c r="O2299" i="3"/>
  <c r="O2300" i="3"/>
  <c r="O2301" i="3"/>
  <c r="O2302" i="3"/>
  <c r="O2303" i="3"/>
  <c r="O2304" i="3"/>
  <c r="O2305" i="3"/>
  <c r="O2322" i="3"/>
  <c r="O2323" i="3"/>
  <c r="O2324" i="3"/>
  <c r="O2326" i="3"/>
  <c r="O2327" i="3"/>
  <c r="O2328" i="3"/>
  <c r="O2329" i="3"/>
  <c r="O2341" i="3"/>
  <c r="O2342" i="3"/>
  <c r="O2343" i="3"/>
  <c r="O2819" i="3"/>
  <c r="O2821" i="3"/>
  <c r="O2823" i="3"/>
  <c r="O2825" i="3"/>
  <c r="O2827" i="3"/>
  <c r="O2830" i="3"/>
  <c r="O2831" i="3"/>
  <c r="O2832" i="3"/>
  <c r="O2833" i="3"/>
  <c r="O2835" i="3"/>
  <c r="O2837" i="3"/>
  <c r="O2838" i="3"/>
  <c r="O2839" i="3"/>
  <c r="O2841" i="3"/>
  <c r="O2843" i="3"/>
  <c r="O2845" i="3"/>
  <c r="O2846" i="3"/>
  <c r="O2848" i="3"/>
  <c r="O2849" i="3"/>
  <c r="O2851" i="3"/>
  <c r="O2853" i="3"/>
  <c r="O2855" i="3"/>
  <c r="O2857" i="3"/>
  <c r="O2859" i="3"/>
  <c r="O2861" i="3"/>
  <c r="O2862" i="3"/>
  <c r="O2863" i="3"/>
  <c r="O2864" i="3"/>
  <c r="O2865" i="3"/>
  <c r="O2869" i="3"/>
  <c r="O2870" i="3"/>
  <c r="O2871" i="3"/>
  <c r="O2872" i="3"/>
  <c r="O2873" i="3"/>
  <c r="O2875" i="3"/>
  <c r="O2881" i="3"/>
  <c r="O2883" i="3"/>
  <c r="O2886" i="3"/>
  <c r="O2888" i="3"/>
  <c r="O2891" i="3"/>
  <c r="O2893" i="3"/>
  <c r="O2894" i="3"/>
  <c r="O2895" i="3"/>
  <c r="O2896" i="3"/>
  <c r="O2897" i="3"/>
  <c r="O2899" i="3"/>
  <c r="O2904" i="3"/>
  <c r="O2907" i="3"/>
  <c r="O2909" i="3"/>
  <c r="O2910" i="3"/>
  <c r="O2911" i="3"/>
  <c r="O2912" i="3"/>
  <c r="O2913" i="3"/>
  <c r="O2915" i="3"/>
  <c r="O2917" i="3"/>
  <c r="O2918" i="3"/>
  <c r="O2919" i="3"/>
  <c r="O2920" i="3"/>
  <c r="O2921" i="3"/>
  <c r="O2925" i="3"/>
  <c r="O2926" i="3"/>
  <c r="O2927" i="3"/>
  <c r="O2928" i="3"/>
  <c r="O2929" i="3"/>
  <c r="O2931" i="3"/>
  <c r="O2933" i="3"/>
  <c r="O2935" i="3"/>
  <c r="O2937" i="3"/>
  <c r="O2939" i="3"/>
  <c r="O2941" i="3"/>
  <c r="O2942" i="3"/>
  <c r="O2943" i="3"/>
  <c r="O2944" i="3"/>
  <c r="O2945" i="3"/>
  <c r="O2947" i="3"/>
  <c r="O2949" i="3"/>
  <c r="O2950" i="3"/>
  <c r="O2951" i="3"/>
  <c r="O2952" i="3"/>
  <c r="O2953" i="3"/>
  <c r="O2957" i="3"/>
  <c r="O2958" i="3"/>
  <c r="O2959" i="3"/>
  <c r="O2960" i="3"/>
  <c r="O2961" i="3"/>
  <c r="O2965" i="3"/>
  <c r="O2967" i="3"/>
  <c r="O2968" i="3"/>
  <c r="O2969" i="3"/>
  <c r="O2971" i="3"/>
  <c r="O2973" i="3"/>
  <c r="O2975" i="3"/>
  <c r="O2977" i="3"/>
  <c r="O2979" i="3"/>
  <c r="O2981" i="3"/>
  <c r="O2982" i="3"/>
  <c r="O2983" i="3"/>
  <c r="O2984" i="3"/>
  <c r="O2985" i="3"/>
  <c r="O2989" i="3"/>
  <c r="O2990" i="3"/>
  <c r="O2991" i="3"/>
  <c r="O2992" i="3"/>
  <c r="O2993" i="3"/>
  <c r="O2995" i="3"/>
  <c r="O2997" i="3"/>
  <c r="O2999" i="3"/>
  <c r="O3001" i="3"/>
  <c r="O3003" i="3"/>
  <c r="O3005" i="3"/>
  <c r="O3006" i="3"/>
  <c r="O3007" i="3"/>
  <c r="O3008" i="3"/>
  <c r="O3009" i="3"/>
  <c r="O3011" i="3"/>
  <c r="O3013" i="3"/>
  <c r="O3014" i="3"/>
  <c r="O3015" i="3"/>
  <c r="O3016" i="3"/>
  <c r="O3017" i="3"/>
  <c r="O3021" i="3"/>
  <c r="O3022" i="3"/>
  <c r="O3023" i="3"/>
  <c r="O3024" i="3"/>
  <c r="O3025" i="3"/>
  <c r="O3027" i="3"/>
  <c r="O3029" i="3"/>
  <c r="O3031" i="3"/>
  <c r="O3033" i="3"/>
  <c r="O3035" i="3"/>
  <c r="O3037" i="3"/>
  <c r="O3039" i="3"/>
  <c r="O3041" i="3"/>
  <c r="O3043" i="3"/>
  <c r="O3045" i="3"/>
  <c r="O3046" i="3"/>
  <c r="O3047" i="3"/>
  <c r="O3048" i="3"/>
  <c r="O3049" i="3"/>
  <c r="O3051" i="3"/>
  <c r="O3053" i="3"/>
  <c r="O3054" i="3"/>
  <c r="O3055" i="3"/>
  <c r="O3056" i="3"/>
  <c r="O3057" i="3"/>
  <c r="O3061" i="3"/>
  <c r="O3062" i="3"/>
  <c r="O3063" i="3"/>
  <c r="O3064" i="3"/>
  <c r="O3065" i="3"/>
  <c r="O3067" i="3"/>
  <c r="O3069" i="3"/>
  <c r="O3071" i="3"/>
  <c r="O3073" i="3"/>
  <c r="O3075" i="3"/>
  <c r="O3077" i="3"/>
  <c r="O3078" i="3"/>
  <c r="O3079" i="3"/>
  <c r="O3080" i="3"/>
  <c r="O3081" i="3"/>
  <c r="O3083" i="3"/>
  <c r="O3085" i="3"/>
  <c r="O3086" i="3"/>
  <c r="O3087" i="3"/>
  <c r="O3088" i="3"/>
  <c r="O3089" i="3"/>
  <c r="O3093" i="3"/>
  <c r="O3094" i="3"/>
  <c r="O3095" i="3"/>
  <c r="O3096" i="3"/>
  <c r="O3097" i="3"/>
  <c r="O3099" i="3"/>
  <c r="O3101" i="3"/>
  <c r="O3103" i="3"/>
  <c r="O3105" i="3"/>
  <c r="O3107" i="3"/>
  <c r="O3109" i="3"/>
  <c r="O3110" i="3"/>
  <c r="O3111" i="3"/>
  <c r="O3112" i="3"/>
  <c r="O3113" i="3"/>
  <c r="O3115" i="3"/>
  <c r="O3117" i="3"/>
  <c r="O3118" i="3"/>
  <c r="O3119" i="3"/>
  <c r="O3120" i="3"/>
  <c r="O3121" i="3"/>
  <c r="O3125" i="3"/>
  <c r="O3126" i="3"/>
  <c r="O3127" i="3"/>
  <c r="O3128" i="3"/>
  <c r="O3129" i="3"/>
  <c r="O3131" i="3"/>
  <c r="O3133" i="3"/>
  <c r="O3135" i="3"/>
  <c r="O3137" i="3"/>
  <c r="O3139" i="3"/>
  <c r="O3141" i="3"/>
  <c r="O3142" i="3"/>
  <c r="O3143" i="3"/>
  <c r="O3144" i="3"/>
  <c r="O3145" i="3"/>
  <c r="O3147" i="3"/>
  <c r="O3149" i="3"/>
  <c r="O3150" i="3"/>
  <c r="O3151" i="3"/>
  <c r="O3152" i="3"/>
  <c r="O3153" i="3"/>
  <c r="O3155" i="3"/>
  <c r="O3157" i="3"/>
  <c r="O3158" i="3"/>
  <c r="O3159" i="3"/>
  <c r="O3160" i="3"/>
  <c r="O3161" i="3"/>
  <c r="O3163" i="3"/>
  <c r="O3165" i="3"/>
  <c r="O3166" i="3"/>
  <c r="O3167" i="3"/>
  <c r="O3168" i="3"/>
  <c r="O3169" i="3"/>
  <c r="O3171" i="3"/>
  <c r="O3173" i="3"/>
  <c r="O3174" i="3"/>
  <c r="O3175" i="3"/>
  <c r="O3176" i="3"/>
  <c r="O3177" i="3"/>
  <c r="O3179" i="3"/>
  <c r="O3181" i="3"/>
  <c r="O3182" i="3"/>
  <c r="O3183" i="3"/>
  <c r="O3184" i="3"/>
  <c r="O3185" i="3"/>
  <c r="O3189" i="3"/>
  <c r="O3190" i="3"/>
  <c r="O3191" i="3"/>
  <c r="O3192" i="3"/>
  <c r="O3193" i="3"/>
  <c r="O3195" i="3"/>
  <c r="O3197" i="3"/>
  <c r="O3198" i="3"/>
  <c r="O3199" i="3"/>
  <c r="O3200" i="3"/>
  <c r="O3201" i="3"/>
  <c r="O3203" i="3"/>
  <c r="O3205" i="3"/>
  <c r="O3206" i="3"/>
  <c r="O3207" i="3"/>
  <c r="O3208" i="3"/>
  <c r="O3209" i="3"/>
  <c r="O3211" i="3"/>
  <c r="O3213" i="3"/>
  <c r="O3214" i="3"/>
  <c r="O3215" i="3"/>
  <c r="O3216" i="3"/>
  <c r="O3217" i="3"/>
  <c r="O3219" i="3"/>
  <c r="O3221" i="3"/>
  <c r="O3222" i="3"/>
  <c r="O3223" i="3"/>
  <c r="O3224" i="3"/>
  <c r="O3225" i="3"/>
  <c r="O3227" i="3"/>
  <c r="O3229" i="3"/>
  <c r="O3230" i="3"/>
  <c r="O3231" i="3"/>
  <c r="O3232" i="3"/>
  <c r="O3233" i="3"/>
  <c r="O3234" i="3"/>
  <c r="O3235" i="3"/>
  <c r="O3236" i="3"/>
  <c r="O3237" i="3"/>
  <c r="O3238" i="3"/>
  <c r="O3239" i="3"/>
  <c r="O3240" i="3"/>
  <c r="O3241" i="3"/>
  <c r="O3242" i="3"/>
  <c r="O3243" i="3"/>
  <c r="O3244" i="3"/>
  <c r="O3245" i="3"/>
  <c r="O3246" i="3"/>
  <c r="O3247" i="3"/>
  <c r="O3248" i="3"/>
  <c r="O3249" i="3"/>
  <c r="O3250" i="3"/>
  <c r="O3251" i="3"/>
  <c r="O3252" i="3"/>
  <c r="O3253" i="3"/>
  <c r="O3254" i="3"/>
  <c r="O3255" i="3"/>
  <c r="O3256" i="3"/>
  <c r="O3257" i="3"/>
  <c r="O3258" i="3"/>
  <c r="O3259" i="3"/>
  <c r="O3260" i="3"/>
  <c r="O3261" i="3"/>
  <c r="O3262" i="3"/>
  <c r="O3263" i="3"/>
  <c r="O3264" i="3"/>
  <c r="O3265" i="3"/>
  <c r="O3266" i="3"/>
  <c r="O3267" i="3"/>
  <c r="O3268" i="3"/>
  <c r="O3269" i="3"/>
  <c r="O3270" i="3"/>
  <c r="O3271" i="3"/>
  <c r="O3272" i="3"/>
  <c r="O3273" i="3"/>
  <c r="O3274" i="3"/>
  <c r="O3275" i="3"/>
  <c r="O3276" i="3"/>
  <c r="O3277" i="3"/>
  <c r="O3278" i="3"/>
  <c r="O3279" i="3"/>
  <c r="O3280" i="3"/>
  <c r="O3281" i="3"/>
  <c r="O3282" i="3"/>
  <c r="O3283" i="3"/>
  <c r="O3284" i="3"/>
  <c r="O3285" i="3"/>
  <c r="O3286" i="3"/>
  <c r="O3287" i="3"/>
  <c r="O3288" i="3"/>
  <c r="O3289" i="3"/>
  <c r="O3290" i="3"/>
  <c r="O3291" i="3"/>
  <c r="O3292" i="3"/>
  <c r="O3293" i="3"/>
  <c r="O3294" i="3"/>
  <c r="O3295" i="3"/>
  <c r="O3296" i="3"/>
  <c r="O3297" i="3"/>
  <c r="O3298" i="3"/>
  <c r="O3299" i="3"/>
  <c r="O3300" i="3"/>
  <c r="O3301" i="3"/>
  <c r="O3302" i="3"/>
  <c r="O3303" i="3"/>
  <c r="O3304" i="3"/>
  <c r="O3305" i="3"/>
  <c r="O3306" i="3"/>
  <c r="O3307" i="3"/>
  <c r="O3308" i="3"/>
  <c r="O3309" i="3"/>
  <c r="O3310" i="3"/>
  <c r="O3311" i="3"/>
  <c r="O3312" i="3"/>
  <c r="O3313" i="3"/>
  <c r="O3314" i="3"/>
  <c r="O3315" i="3"/>
  <c r="O3316" i="3"/>
  <c r="O3317" i="3"/>
  <c r="O3318" i="3"/>
  <c r="O3319" i="3"/>
  <c r="O3320" i="3"/>
  <c r="O3321" i="3"/>
  <c r="O3322" i="3"/>
  <c r="O3323" i="3"/>
  <c r="O3324" i="3"/>
  <c r="O3325" i="3"/>
  <c r="O3326" i="3"/>
  <c r="O3327" i="3"/>
  <c r="O3328" i="3"/>
  <c r="O3329" i="3"/>
  <c r="O3330" i="3"/>
  <c r="O3331" i="3"/>
  <c r="O3332" i="3"/>
  <c r="O3333" i="3"/>
  <c r="O3334" i="3"/>
  <c r="O3335" i="3"/>
  <c r="O3336" i="3"/>
  <c r="O3337" i="3"/>
  <c r="O3338" i="3"/>
  <c r="O3339" i="3"/>
  <c r="O3340" i="3"/>
  <c r="O3341" i="3"/>
  <c r="O3342" i="3"/>
  <c r="O3343" i="3"/>
  <c r="O3344" i="3"/>
  <c r="O3345" i="3"/>
  <c r="O3346" i="3"/>
  <c r="O3347" i="3"/>
  <c r="O3348" i="3"/>
  <c r="O3349" i="3"/>
  <c r="O3350" i="3"/>
  <c r="O3351" i="3"/>
  <c r="O3352" i="3"/>
  <c r="O3353" i="3"/>
  <c r="O3354" i="3"/>
  <c r="O3355" i="3"/>
  <c r="O3356" i="3"/>
  <c r="O3357" i="3"/>
  <c r="O3358" i="3"/>
  <c r="O3359" i="3"/>
  <c r="O3360" i="3"/>
  <c r="O3361" i="3"/>
  <c r="O3362" i="3"/>
  <c r="O3363" i="3"/>
  <c r="O3364" i="3"/>
  <c r="O3365" i="3"/>
  <c r="O3366" i="3"/>
  <c r="O3367" i="3"/>
  <c r="O3368" i="3"/>
  <c r="O3369" i="3"/>
  <c r="O3370" i="3"/>
  <c r="O3371" i="3"/>
  <c r="O3372" i="3"/>
  <c r="O3373" i="3"/>
  <c r="O3374" i="3"/>
  <c r="O3375" i="3"/>
  <c r="O3376" i="3"/>
  <c r="O3377" i="3"/>
  <c r="O3378" i="3"/>
  <c r="O3379" i="3"/>
  <c r="O3380" i="3"/>
  <c r="O3381" i="3"/>
  <c r="O3382" i="3"/>
  <c r="O3383" i="3"/>
  <c r="O3384" i="3"/>
  <c r="O3385" i="3"/>
  <c r="O3386" i="3"/>
  <c r="O3387" i="3"/>
  <c r="O3388" i="3"/>
  <c r="O3389" i="3"/>
  <c r="O3403" i="3"/>
  <c r="O3404" i="3"/>
  <c r="O3405" i="3"/>
  <c r="O3406" i="3"/>
  <c r="O3407" i="3"/>
  <c r="O3408" i="3"/>
  <c r="O3409" i="3"/>
  <c r="O3410" i="3"/>
  <c r="O3411" i="3"/>
  <c r="O3412" i="3"/>
  <c r="O3413" i="3"/>
  <c r="O3414" i="3"/>
  <c r="O3415" i="3"/>
  <c r="O3416" i="3"/>
  <c r="O3417" i="3"/>
  <c r="O3418" i="3"/>
  <c r="O3419" i="3"/>
  <c r="O3420" i="3"/>
  <c r="O3421" i="3"/>
  <c r="O3422" i="3"/>
  <c r="O3423" i="3"/>
  <c r="O3424" i="3"/>
  <c r="O3425" i="3"/>
  <c r="O3426" i="3"/>
  <c r="O3427" i="3"/>
  <c r="O3428" i="3"/>
  <c r="O3429" i="3"/>
  <c r="O3430" i="3"/>
  <c r="O3431" i="3"/>
  <c r="O3432" i="3"/>
  <c r="O3433" i="3"/>
  <c r="O3434" i="3"/>
  <c r="O3435" i="3"/>
  <c r="O3436" i="3"/>
  <c r="O3437" i="3"/>
  <c r="O3438" i="3"/>
  <c r="O3439" i="3"/>
  <c r="O3440" i="3"/>
  <c r="O3441" i="3"/>
  <c r="O3442" i="3"/>
  <c r="O3443" i="3"/>
  <c r="O3444" i="3"/>
  <c r="O3445" i="3"/>
  <c r="O3446" i="3"/>
  <c r="O3447" i="3"/>
  <c r="O3448" i="3"/>
  <c r="O3449" i="3"/>
  <c r="O3450" i="3"/>
  <c r="O3451" i="3"/>
  <c r="O3452" i="3"/>
  <c r="O3453" i="3"/>
  <c r="O3454" i="3"/>
  <c r="O3455" i="3"/>
  <c r="O3456" i="3"/>
  <c r="O3457" i="3"/>
  <c r="O3458" i="3"/>
  <c r="O3459" i="3"/>
  <c r="O3460" i="3"/>
  <c r="O3461" i="3"/>
  <c r="O3462" i="3"/>
  <c r="O3463" i="3"/>
  <c r="O3464" i="3"/>
  <c r="O3465" i="3"/>
  <c r="O3466" i="3"/>
  <c r="O3467" i="3"/>
  <c r="O3468" i="3"/>
  <c r="O3469" i="3"/>
  <c r="O3470" i="3"/>
  <c r="O3471" i="3"/>
  <c r="O3472" i="3"/>
  <c r="O3473" i="3"/>
  <c r="O3474" i="3"/>
  <c r="O3475" i="3"/>
  <c r="O3476" i="3"/>
  <c r="O3477" i="3"/>
  <c r="O3478" i="3"/>
  <c r="O3479" i="3"/>
  <c r="O3480" i="3"/>
  <c r="O3481" i="3"/>
  <c r="O3482" i="3"/>
  <c r="O3483" i="3"/>
  <c r="O3484" i="3"/>
  <c r="O3485" i="3"/>
  <c r="O3486" i="3"/>
  <c r="O3487" i="3"/>
  <c r="O3488" i="3"/>
  <c r="O3489" i="3"/>
  <c r="O3490" i="3"/>
  <c r="O3491" i="3"/>
  <c r="O3492" i="3"/>
  <c r="O3493" i="3"/>
  <c r="O3494" i="3"/>
  <c r="O3495" i="3"/>
  <c r="O3496" i="3"/>
  <c r="O3497" i="3"/>
  <c r="O3498" i="3"/>
  <c r="O3499" i="3"/>
  <c r="O3500" i="3"/>
  <c r="O3501" i="3"/>
  <c r="O3502" i="3"/>
  <c r="O3503" i="3"/>
  <c r="O3504" i="3"/>
  <c r="O3505" i="3"/>
  <c r="O3506" i="3"/>
  <c r="O3507" i="3"/>
  <c r="O3508" i="3"/>
  <c r="O3509" i="3"/>
  <c r="O3510" i="3"/>
  <c r="O3511" i="3"/>
  <c r="O3512" i="3"/>
  <c r="O3513" i="3"/>
  <c r="O3514" i="3"/>
  <c r="O3515" i="3"/>
  <c r="O3516" i="3"/>
  <c r="O3517" i="3"/>
  <c r="O3518" i="3"/>
  <c r="O3519" i="3"/>
  <c r="O3520" i="3"/>
  <c r="O3521" i="3"/>
  <c r="O3522" i="3"/>
  <c r="O3523" i="3"/>
  <c r="O3524" i="3"/>
  <c r="O3525" i="3"/>
  <c r="O3526" i="3"/>
  <c r="O3527" i="3"/>
  <c r="O3528" i="3"/>
  <c r="O3529" i="3"/>
  <c r="O3530" i="3"/>
  <c r="O3531" i="3"/>
  <c r="O3532" i="3"/>
  <c r="O3533" i="3"/>
  <c r="O3534" i="3"/>
  <c r="O3535" i="3"/>
  <c r="O3536" i="3"/>
  <c r="O3537" i="3"/>
  <c r="O3538" i="3"/>
  <c r="O3539" i="3"/>
  <c r="O3540" i="3"/>
  <c r="O3541" i="3"/>
  <c r="O3542" i="3"/>
  <c r="O3543" i="3"/>
  <c r="O3544" i="3"/>
  <c r="O3545" i="3"/>
  <c r="O3546" i="3"/>
  <c r="O3547" i="3"/>
  <c r="O3548" i="3"/>
  <c r="O3549" i="3"/>
  <c r="O3550" i="3"/>
  <c r="O3551" i="3"/>
  <c r="O1932" i="3"/>
  <c r="O1933" i="3"/>
  <c r="O1934" i="3"/>
  <c r="O1935" i="3"/>
  <c r="O1936" i="3"/>
  <c r="O1937" i="3"/>
  <c r="O1938" i="3"/>
  <c r="O1939" i="3"/>
  <c r="O1940" i="3"/>
  <c r="O1941" i="3"/>
  <c r="O1942" i="3"/>
  <c r="O1943" i="3"/>
  <c r="O1944" i="3"/>
  <c r="O1945" i="3"/>
  <c r="O1946" i="3"/>
  <c r="O1947" i="3"/>
  <c r="O1948" i="3"/>
  <c r="O1949" i="3"/>
  <c r="O1950" i="3"/>
  <c r="O1951" i="3"/>
  <c r="O1952" i="3"/>
  <c r="O1953" i="3"/>
  <c r="O1954" i="3"/>
  <c r="O1955" i="3"/>
  <c r="O1956" i="3"/>
  <c r="O1957" i="3"/>
  <c r="O1958" i="3"/>
  <c r="O1959" i="3"/>
  <c r="O1960" i="3"/>
  <c r="O1961" i="3"/>
  <c r="O1962" i="3"/>
  <c r="O1963" i="3"/>
  <c r="O1964" i="3"/>
  <c r="O1965" i="3"/>
  <c r="O1966" i="3"/>
  <c r="O1967" i="3"/>
  <c r="O1968" i="3"/>
  <c r="O1969" i="3"/>
  <c r="O1970" i="3"/>
  <c r="O1971" i="3"/>
  <c r="O1984" i="3"/>
  <c r="O1985" i="3"/>
  <c r="O1986" i="3"/>
  <c r="O1987" i="3"/>
  <c r="O1988" i="3"/>
  <c r="O1989" i="3"/>
  <c r="O1990" i="3"/>
  <c r="O1991" i="3"/>
  <c r="O1992" i="3"/>
  <c r="O1993" i="3"/>
  <c r="O1994" i="3"/>
  <c r="O1995" i="3"/>
  <c r="O1996" i="3"/>
  <c r="O1997" i="3"/>
  <c r="O1998" i="3"/>
  <c r="O1999" i="3"/>
  <c r="O2000" i="3"/>
  <c r="O2001" i="3"/>
  <c r="O2002" i="3"/>
  <c r="O2003" i="3"/>
  <c r="O2062" i="3"/>
  <c r="O2771" i="3"/>
  <c r="O2772" i="3"/>
  <c r="O2773" i="3"/>
  <c r="O2774" i="3"/>
  <c r="O2775" i="3"/>
  <c r="O2776" i="3"/>
  <c r="O2777" i="3"/>
  <c r="O2778" i="3"/>
  <c r="O2779" i="3"/>
  <c r="O2780" i="3"/>
  <c r="O2781" i="3"/>
  <c r="O2782" i="3"/>
  <c r="O3390" i="3"/>
  <c r="O3391" i="3"/>
  <c r="O3392" i="3"/>
  <c r="O3393" i="3"/>
  <c r="O3394" i="3"/>
  <c r="O3395" i="3"/>
  <c r="O3396" i="3"/>
  <c r="O3397" i="3"/>
  <c r="O3398" i="3"/>
  <c r="O3399" i="3"/>
  <c r="O3400" i="3"/>
  <c r="O3401" i="3"/>
  <c r="O3402" i="3"/>
  <c r="O3898" i="3"/>
  <c r="O3899" i="3"/>
  <c r="O3900" i="3"/>
  <c r="O3901" i="3"/>
  <c r="O3903" i="3"/>
  <c r="CL78" i="16"/>
  <c r="I1078" i="3"/>
  <c r="CL77" i="16"/>
  <c r="I1077" i="3"/>
  <c r="CL76" i="16"/>
  <c r="I1076" i="3"/>
  <c r="CL75" i="16"/>
  <c r="I1075" i="3"/>
  <c r="CL74" i="16"/>
  <c r="I1074" i="3"/>
  <c r="CL73" i="16"/>
  <c r="I1073" i="3"/>
  <c r="CL72" i="16"/>
  <c r="I1072" i="3"/>
  <c r="CL71" i="16"/>
  <c r="I1071" i="3"/>
  <c r="CL70" i="16"/>
  <c r="I1070" i="3"/>
  <c r="CL69" i="16"/>
  <c r="I1069" i="3"/>
  <c r="CL68" i="16"/>
  <c r="I1068" i="3"/>
  <c r="CL67" i="16"/>
  <c r="I1067" i="3"/>
  <c r="CL66" i="16"/>
  <c r="I1066" i="3"/>
  <c r="CL65" i="16"/>
  <c r="I1065" i="3"/>
  <c r="CL64" i="16"/>
  <c r="I1064" i="3"/>
  <c r="CL63" i="16"/>
  <c r="I1063" i="3"/>
  <c r="CL62" i="16"/>
  <c r="I1062" i="3"/>
  <c r="CL61" i="16"/>
  <c r="I1061" i="3"/>
  <c r="CL60" i="16"/>
  <c r="I1060" i="3"/>
  <c r="CL59" i="16"/>
  <c r="I1059" i="3"/>
  <c r="CL58" i="16"/>
  <c r="I1058" i="3"/>
  <c r="CL57" i="16"/>
  <c r="I1057" i="3"/>
  <c r="CL56" i="16"/>
  <c r="I1056" i="3"/>
  <c r="CL55" i="16"/>
  <c r="I1055" i="3"/>
  <c r="CL54" i="16"/>
  <c r="I1054" i="3"/>
  <c r="CL53" i="16"/>
  <c r="I1053" i="3"/>
  <c r="CL52" i="16"/>
  <c r="I1052" i="3"/>
  <c r="CL51" i="16"/>
  <c r="I1051" i="3"/>
  <c r="CL50" i="16"/>
  <c r="I1050" i="3"/>
  <c r="CL49" i="16"/>
  <c r="I1049" i="3"/>
  <c r="CL48" i="16"/>
  <c r="I1048" i="3"/>
  <c r="CL47" i="16"/>
  <c r="I1047" i="3"/>
  <c r="CL46" i="16"/>
  <c r="I1046" i="3"/>
  <c r="O79" i="16"/>
  <c r="I1024" i="3"/>
  <c r="O78" i="16"/>
  <c r="I1023" i="3"/>
  <c r="O77" i="16"/>
  <c r="I1022" i="3"/>
  <c r="O76" i="16"/>
  <c r="I1021" i="3"/>
  <c r="O75" i="16"/>
  <c r="I1020" i="3"/>
  <c r="O74" i="16"/>
  <c r="I1019" i="3"/>
  <c r="O73" i="16"/>
  <c r="I1018" i="3"/>
  <c r="O72" i="16"/>
  <c r="I1017" i="3"/>
  <c r="O71" i="16"/>
  <c r="I1016" i="3"/>
  <c r="O70" i="16"/>
  <c r="I1015" i="3"/>
  <c r="O69" i="16"/>
  <c r="I1014" i="3"/>
  <c r="O68" i="16"/>
  <c r="I1013" i="3"/>
  <c r="O67" i="16"/>
  <c r="I1012" i="3"/>
  <c r="O66" i="16"/>
  <c r="I1011" i="3"/>
  <c r="O65" i="16"/>
  <c r="I1010" i="3"/>
  <c r="O64" i="16"/>
  <c r="I1009" i="3"/>
  <c r="O63" i="16"/>
  <c r="I1008" i="3"/>
  <c r="O62" i="16"/>
  <c r="I1007" i="3"/>
  <c r="O61" i="16"/>
  <c r="I1006" i="3"/>
  <c r="O60" i="16"/>
  <c r="I1005" i="3"/>
  <c r="O59" i="16"/>
  <c r="I1004" i="3"/>
  <c r="O58" i="16"/>
  <c r="I1003" i="3"/>
  <c r="O57" i="16"/>
  <c r="I1002" i="3"/>
  <c r="O56" i="16"/>
  <c r="I1001" i="3"/>
  <c r="O55" i="16"/>
  <c r="I1000" i="3"/>
  <c r="O54" i="16"/>
  <c r="I999" i="3"/>
  <c r="O53" i="16"/>
  <c r="I998" i="3"/>
  <c r="O52" i="16"/>
  <c r="I997" i="3"/>
  <c r="O51" i="16"/>
  <c r="I996" i="3"/>
  <c r="O50" i="16"/>
  <c r="I995" i="3"/>
  <c r="O49" i="16"/>
  <c r="I994" i="3"/>
  <c r="O48" i="16"/>
  <c r="I993" i="3"/>
  <c r="O47" i="16"/>
  <c r="I992" i="3"/>
  <c r="O46" i="16"/>
  <c r="I991" i="3"/>
  <c r="CO25" i="16"/>
  <c r="I951" i="3"/>
  <c r="CO24" i="16"/>
  <c r="I950" i="3"/>
  <c r="CO23" i="16"/>
  <c r="I949" i="3"/>
  <c r="CO22" i="16"/>
  <c r="I948" i="3"/>
  <c r="CO21" i="16"/>
  <c r="I947" i="3"/>
  <c r="CO20" i="16"/>
  <c r="I946" i="3"/>
  <c r="CO19" i="16"/>
  <c r="I945" i="3"/>
  <c r="CO18" i="16"/>
  <c r="I944" i="3"/>
  <c r="CO17" i="16"/>
  <c r="I943" i="3"/>
  <c r="CO16" i="16"/>
  <c r="I942" i="3"/>
  <c r="CO15" i="16"/>
  <c r="I941" i="3"/>
  <c r="CO14" i="16"/>
  <c r="I940" i="3"/>
  <c r="CO13" i="16"/>
  <c r="I939" i="3"/>
  <c r="CO12" i="16"/>
  <c r="I938" i="3"/>
  <c r="CO11" i="16"/>
  <c r="I937" i="3"/>
  <c r="CO10" i="16"/>
  <c r="I936" i="3"/>
  <c r="CO9" i="16"/>
  <c r="I935" i="3"/>
  <c r="CO8" i="16"/>
  <c r="I934" i="3"/>
  <c r="CO7" i="16"/>
  <c r="I933" i="3"/>
  <c r="O40" i="16"/>
  <c r="I891" i="3"/>
  <c r="O39" i="16"/>
  <c r="I890" i="3"/>
  <c r="O38" i="16"/>
  <c r="I889" i="3"/>
  <c r="O37" i="16"/>
  <c r="I888" i="3"/>
  <c r="O36" i="16"/>
  <c r="I887" i="3"/>
  <c r="O35" i="16"/>
  <c r="I886" i="3"/>
  <c r="O34" i="16"/>
  <c r="I885" i="3"/>
  <c r="O33" i="16"/>
  <c r="I884" i="3"/>
  <c r="O32" i="16"/>
  <c r="I883" i="3"/>
  <c r="O31" i="16"/>
  <c r="I882" i="3"/>
  <c r="O30" i="16"/>
  <c r="I881" i="3"/>
  <c r="O29" i="16"/>
  <c r="I880" i="3"/>
  <c r="O28" i="16"/>
  <c r="I879" i="3"/>
  <c r="O27" i="16"/>
  <c r="I878" i="3"/>
  <c r="O26" i="16"/>
  <c r="I877" i="3"/>
  <c r="O25" i="16"/>
  <c r="I876" i="3"/>
  <c r="O24" i="16"/>
  <c r="I875" i="3"/>
  <c r="O23" i="16"/>
  <c r="I874" i="3"/>
  <c r="O22" i="16"/>
  <c r="I873" i="3"/>
  <c r="O21" i="16"/>
  <c r="I872" i="3"/>
  <c r="O20" i="16"/>
  <c r="I871" i="3"/>
  <c r="O19" i="16"/>
  <c r="I870" i="3"/>
  <c r="O18" i="16"/>
  <c r="I869" i="3"/>
  <c r="O17" i="16"/>
  <c r="I868" i="3"/>
  <c r="O16" i="16"/>
  <c r="I867" i="3"/>
  <c r="O15" i="16"/>
  <c r="I866" i="3"/>
  <c r="O14" i="16"/>
  <c r="I865" i="3"/>
  <c r="O13" i="16"/>
  <c r="I864" i="3"/>
  <c r="O12" i="16"/>
  <c r="I863" i="3"/>
  <c r="O11" i="16"/>
  <c r="I862" i="3"/>
  <c r="O10" i="16"/>
  <c r="I861" i="3"/>
  <c r="O9" i="16"/>
  <c r="O8" i="16"/>
  <c r="I1712" i="3"/>
  <c r="O7" i="16"/>
  <c r="I1711" i="3"/>
  <c r="CR6" i="16"/>
  <c r="CS6" i="16"/>
  <c r="CT6" i="16"/>
  <c r="CU6" i="16"/>
  <c r="CV6" i="16"/>
  <c r="CW6" i="16"/>
  <c r="CY6" i="16"/>
  <c r="CZ6" i="16"/>
  <c r="DA6" i="16"/>
  <c r="DB6" i="16"/>
  <c r="DC6" i="16"/>
  <c r="DD6" i="16"/>
  <c r="DE6" i="16"/>
  <c r="DF6" i="16"/>
  <c r="EL6" i="16"/>
  <c r="EI45" i="16"/>
  <c r="EM6" i="16"/>
  <c r="EJ45" i="16"/>
  <c r="EN6" i="16"/>
  <c r="EK45" i="16"/>
  <c r="EO6" i="16"/>
  <c r="EL45" i="16"/>
  <c r="EP6" i="16"/>
  <c r="EM45" i="16"/>
  <c r="EQ6" i="16"/>
  <c r="EN45" i="16"/>
  <c r="ER6" i="16"/>
  <c r="EO45" i="16"/>
  <c r="AM856" i="3"/>
  <c r="ES6" i="16"/>
  <c r="ET6" i="16"/>
  <c r="AO892" i="3"/>
  <c r="AP892" i="3"/>
  <c r="AQ892" i="3"/>
  <c r="AR892" i="3"/>
  <c r="EY6" i="16"/>
  <c r="EZ6" i="16"/>
  <c r="EW45" i="16"/>
  <c r="CR7" i="16"/>
  <c r="CS7" i="16"/>
  <c r="CT7" i="16"/>
  <c r="CU7" i="16"/>
  <c r="CV7" i="16"/>
  <c r="CW7" i="16"/>
  <c r="CY7" i="16"/>
  <c r="CZ7" i="16"/>
  <c r="DA7" i="16"/>
  <c r="DB7" i="16"/>
  <c r="DC7" i="16"/>
  <c r="DD7" i="16"/>
  <c r="DE7" i="16"/>
  <c r="DF7" i="16"/>
  <c r="EL7" i="16"/>
  <c r="EI46" i="16"/>
  <c r="EM7" i="16"/>
  <c r="EJ46" i="16"/>
  <c r="EN7" i="16"/>
  <c r="EK46" i="16"/>
  <c r="EO7" i="16"/>
  <c r="EL46" i="16"/>
  <c r="EP7" i="16"/>
  <c r="EM46" i="16"/>
  <c r="EQ7" i="16"/>
  <c r="EN46" i="16"/>
  <c r="ER7" i="16"/>
  <c r="EO46" i="16"/>
  <c r="L857" i="3"/>
  <c r="AM857" i="3"/>
  <c r="ES7" i="16"/>
  <c r="ET7" i="16"/>
  <c r="AO893" i="3"/>
  <c r="AP893" i="3"/>
  <c r="AQ893" i="3"/>
  <c r="AR893" i="3"/>
  <c r="EY7" i="16"/>
  <c r="CR8" i="16"/>
  <c r="CS8" i="16"/>
  <c r="CT8" i="16"/>
  <c r="CU8" i="16"/>
  <c r="CV8" i="16"/>
  <c r="CW8" i="16"/>
  <c r="CY8" i="16"/>
  <c r="CZ8" i="16"/>
  <c r="DA8" i="16"/>
  <c r="DB8" i="16"/>
  <c r="DC8" i="16"/>
  <c r="DD8" i="16"/>
  <c r="DE8" i="16"/>
  <c r="DF8" i="16"/>
  <c r="EL8" i="16"/>
  <c r="EI47" i="16"/>
  <c r="EM8" i="16"/>
  <c r="EJ47" i="16"/>
  <c r="EN8" i="16"/>
  <c r="EK47" i="16"/>
  <c r="EO8" i="16"/>
  <c r="EL47" i="16"/>
  <c r="EP8" i="16"/>
  <c r="EM47" i="16"/>
  <c r="EQ8" i="16"/>
  <c r="EN47" i="16"/>
  <c r="ER8" i="16"/>
  <c r="EO47" i="16"/>
  <c r="L858" i="3"/>
  <c r="AM858" i="3"/>
  <c r="ET8" i="16"/>
  <c r="AO894" i="3"/>
  <c r="AP894" i="3"/>
  <c r="BU894" i="3"/>
  <c r="AQ894" i="3"/>
  <c r="BY894" i="3"/>
  <c r="AR894" i="3"/>
  <c r="EY8" i="16"/>
  <c r="EZ8" i="16"/>
  <c r="CR9" i="16"/>
  <c r="CS9" i="16"/>
  <c r="CT9" i="16"/>
  <c r="CU9" i="16"/>
  <c r="CV9" i="16"/>
  <c r="CW9" i="16"/>
  <c r="CY9" i="16"/>
  <c r="CZ9" i="16"/>
  <c r="DA9" i="16"/>
  <c r="DB9" i="16"/>
  <c r="DC9" i="16"/>
  <c r="DD9" i="16"/>
  <c r="DE9" i="16"/>
  <c r="DF9" i="16"/>
  <c r="EL9" i="16"/>
  <c r="EI48" i="16"/>
  <c r="EM9" i="16"/>
  <c r="EJ48" i="16"/>
  <c r="EN9" i="16"/>
  <c r="EK48" i="16"/>
  <c r="EO9" i="16"/>
  <c r="EL48" i="16"/>
  <c r="EP9" i="16"/>
  <c r="EM48" i="16"/>
  <c r="EQ9" i="16"/>
  <c r="EN48" i="16"/>
  <c r="ER9" i="16"/>
  <c r="EO48" i="16"/>
  <c r="L859" i="3"/>
  <c r="AM859" i="3"/>
  <c r="BR48" i="16"/>
  <c r="ET9" i="16"/>
  <c r="AO895" i="3"/>
  <c r="AP895" i="3"/>
  <c r="AQ895" i="3"/>
  <c r="AR895" i="3"/>
  <c r="EY9" i="16"/>
  <c r="CR10" i="16"/>
  <c r="CS10" i="16"/>
  <c r="CT10" i="16"/>
  <c r="CU10" i="16"/>
  <c r="CV10" i="16"/>
  <c r="CW10" i="16"/>
  <c r="CY10" i="16"/>
  <c r="CZ10" i="16"/>
  <c r="DA10" i="16"/>
  <c r="DB10" i="16"/>
  <c r="DC10" i="16"/>
  <c r="DD10" i="16"/>
  <c r="DE10" i="16"/>
  <c r="DF10" i="16"/>
  <c r="EL10" i="16"/>
  <c r="EI49" i="16"/>
  <c r="EM10" i="16"/>
  <c r="EJ49" i="16"/>
  <c r="EN10" i="16"/>
  <c r="EK49" i="16"/>
  <c r="EO10" i="16"/>
  <c r="EL49" i="16"/>
  <c r="EP10" i="16"/>
  <c r="EM49" i="16"/>
  <c r="EQ10" i="16"/>
  <c r="EN49" i="16"/>
  <c r="ER10" i="16"/>
  <c r="EO49" i="16"/>
  <c r="L860" i="3"/>
  <c r="AM860" i="3"/>
  <c r="BR49" i="16"/>
  <c r="ET10" i="16"/>
  <c r="AO896" i="3"/>
  <c r="AP896" i="3"/>
  <c r="AQ896" i="3"/>
  <c r="AR896" i="3"/>
  <c r="EY10" i="16"/>
  <c r="EZ10" i="16"/>
  <c r="CR11" i="16"/>
  <c r="CS11" i="16"/>
  <c r="CT11" i="16"/>
  <c r="CU11" i="16"/>
  <c r="CV11" i="16"/>
  <c r="CW11" i="16"/>
  <c r="CY11" i="16"/>
  <c r="CZ11" i="16"/>
  <c r="DA11" i="16"/>
  <c r="DB11" i="16"/>
  <c r="DC11" i="16"/>
  <c r="DD11" i="16"/>
  <c r="DE11" i="16"/>
  <c r="DF11" i="16"/>
  <c r="EL11" i="16"/>
  <c r="EI50" i="16"/>
  <c r="EM11" i="16"/>
  <c r="EJ50" i="16"/>
  <c r="EN11" i="16"/>
  <c r="EK50" i="16"/>
  <c r="EO11" i="16"/>
  <c r="EL50" i="16"/>
  <c r="EP11" i="16"/>
  <c r="EM50" i="16"/>
  <c r="EQ11" i="16"/>
  <c r="EN50" i="16"/>
  <c r="ER11" i="16"/>
  <c r="EO50" i="16"/>
  <c r="L861" i="3"/>
  <c r="AM861" i="3"/>
  <c r="ET11" i="16"/>
  <c r="AO897" i="3"/>
  <c r="AP897" i="3"/>
  <c r="AQ897" i="3"/>
  <c r="AR897" i="3"/>
  <c r="CD897" i="3"/>
  <c r="EY11" i="16"/>
  <c r="CR12" i="16"/>
  <c r="CS12" i="16"/>
  <c r="CT12" i="16"/>
  <c r="CU12" i="16"/>
  <c r="CV12" i="16"/>
  <c r="CW12" i="16"/>
  <c r="CY12" i="16"/>
  <c r="CZ12" i="16"/>
  <c r="DA12" i="16"/>
  <c r="DB12" i="16"/>
  <c r="DC12" i="16"/>
  <c r="DD12" i="16"/>
  <c r="DE12" i="16"/>
  <c r="DF12" i="16"/>
  <c r="EL12" i="16"/>
  <c r="EI51" i="16"/>
  <c r="EM12" i="16"/>
  <c r="EJ51" i="16"/>
  <c r="EN12" i="16"/>
  <c r="EK51" i="16"/>
  <c r="EO12" i="16"/>
  <c r="EL51" i="16"/>
  <c r="EP12" i="16"/>
  <c r="EM51" i="16"/>
  <c r="EQ12" i="16"/>
  <c r="EN51" i="16"/>
  <c r="ER12" i="16"/>
  <c r="EO51" i="16"/>
  <c r="L862" i="3"/>
  <c r="AM862" i="3"/>
  <c r="ET12" i="16"/>
  <c r="AO898" i="3"/>
  <c r="AP898" i="3"/>
  <c r="AQ898" i="3"/>
  <c r="AR898" i="3"/>
  <c r="CC898" i="3"/>
  <c r="EY12" i="16"/>
  <c r="EZ12" i="16"/>
  <c r="CR13" i="16"/>
  <c r="CS13" i="16"/>
  <c r="CT13" i="16"/>
  <c r="CU13" i="16"/>
  <c r="CV13" i="16"/>
  <c r="CW13" i="16"/>
  <c r="CY13" i="16"/>
  <c r="CZ13" i="16"/>
  <c r="DA13" i="16"/>
  <c r="DB13" i="16"/>
  <c r="DC13" i="16"/>
  <c r="DD13" i="16"/>
  <c r="DE13" i="16"/>
  <c r="DF13" i="16"/>
  <c r="EL13" i="16"/>
  <c r="EI52" i="16"/>
  <c r="EM13" i="16"/>
  <c r="EJ52" i="16"/>
  <c r="EN13" i="16"/>
  <c r="EK52" i="16"/>
  <c r="EO13" i="16"/>
  <c r="EL52" i="16"/>
  <c r="EP13" i="16"/>
  <c r="EM52" i="16"/>
  <c r="EQ13" i="16"/>
  <c r="EN52" i="16"/>
  <c r="ER13" i="16"/>
  <c r="EO52" i="16"/>
  <c r="L863" i="3"/>
  <c r="AM863" i="3"/>
  <c r="ET13" i="16"/>
  <c r="AO899" i="3"/>
  <c r="EU13" i="16"/>
  <c r="AP899" i="3"/>
  <c r="AQ899" i="3"/>
  <c r="AR899" i="3"/>
  <c r="CD899" i="3"/>
  <c r="EY13" i="16"/>
  <c r="CR14" i="16"/>
  <c r="CS14" i="16"/>
  <c r="CT14" i="16"/>
  <c r="CU14" i="16"/>
  <c r="CV14" i="16"/>
  <c r="CW14" i="16"/>
  <c r="CY14" i="16"/>
  <c r="CZ14" i="16"/>
  <c r="DA14" i="16"/>
  <c r="DB14" i="16"/>
  <c r="DC14" i="16"/>
  <c r="DD14" i="16"/>
  <c r="DE14" i="16"/>
  <c r="DF14" i="16"/>
  <c r="EL14" i="16"/>
  <c r="EI53" i="16"/>
  <c r="EM14" i="16"/>
  <c r="EJ53" i="16"/>
  <c r="EN14" i="16"/>
  <c r="EK53" i="16"/>
  <c r="EO14" i="16"/>
  <c r="EL53" i="16"/>
  <c r="EP14" i="16"/>
  <c r="EM53" i="16"/>
  <c r="EQ14" i="16"/>
  <c r="EN53" i="16"/>
  <c r="ER14" i="16"/>
  <c r="EO53" i="16"/>
  <c r="L864" i="3"/>
  <c r="AM864" i="3"/>
  <c r="ET14" i="16"/>
  <c r="AO900" i="3"/>
  <c r="AP900" i="3"/>
  <c r="AQ900" i="3"/>
  <c r="BZ900" i="3"/>
  <c r="AR900" i="3"/>
  <c r="EY14" i="16"/>
  <c r="EZ14" i="16"/>
  <c r="CR15" i="16"/>
  <c r="CS15" i="16"/>
  <c r="CT15" i="16"/>
  <c r="CU15" i="16"/>
  <c r="CV15" i="16"/>
  <c r="CW15" i="16"/>
  <c r="CY15" i="16"/>
  <c r="CZ15" i="16"/>
  <c r="DA15" i="16"/>
  <c r="DB15" i="16"/>
  <c r="DC15" i="16"/>
  <c r="DD15" i="16"/>
  <c r="DE15" i="16"/>
  <c r="DF15" i="16"/>
  <c r="EL15" i="16"/>
  <c r="EI54" i="16"/>
  <c r="EM15" i="16"/>
  <c r="EJ54" i="16"/>
  <c r="EN15" i="16"/>
  <c r="EK54" i="16"/>
  <c r="EO15" i="16"/>
  <c r="EL54" i="16"/>
  <c r="EP15" i="16"/>
  <c r="EM54" i="16"/>
  <c r="EQ15" i="16"/>
  <c r="EN54" i="16"/>
  <c r="ER15" i="16"/>
  <c r="EO54" i="16"/>
  <c r="L865" i="3"/>
  <c r="AM865" i="3"/>
  <c r="ET15" i="16"/>
  <c r="AO901" i="3"/>
  <c r="BR901" i="3"/>
  <c r="AP901" i="3"/>
  <c r="AQ901" i="3"/>
  <c r="AR901" i="3"/>
  <c r="EY15" i="16"/>
  <c r="CR16" i="16"/>
  <c r="CS16" i="16"/>
  <c r="CT16" i="16"/>
  <c r="CU16" i="16"/>
  <c r="CV16" i="16"/>
  <c r="CW16" i="16"/>
  <c r="CY16" i="16"/>
  <c r="CZ16" i="16"/>
  <c r="DA16" i="16"/>
  <c r="DB16" i="16"/>
  <c r="DC16" i="16"/>
  <c r="DD16" i="16"/>
  <c r="DE16" i="16"/>
  <c r="DF16" i="16"/>
  <c r="EL16" i="16"/>
  <c r="EI55" i="16"/>
  <c r="EM16" i="16"/>
  <c r="EJ55" i="16"/>
  <c r="EN16" i="16"/>
  <c r="EK55" i="16"/>
  <c r="EO16" i="16"/>
  <c r="EL55" i="16"/>
  <c r="EP16" i="16"/>
  <c r="EM55" i="16"/>
  <c r="EQ16" i="16"/>
  <c r="EN55" i="16"/>
  <c r="ER16" i="16"/>
  <c r="EO55" i="16"/>
  <c r="L866" i="3"/>
  <c r="AM866" i="3"/>
  <c r="ET16" i="16"/>
  <c r="AO902" i="3"/>
  <c r="AP902" i="3"/>
  <c r="AQ902" i="3"/>
  <c r="AR902" i="3"/>
  <c r="EY16" i="16"/>
  <c r="EZ16" i="16"/>
  <c r="CR17" i="16"/>
  <c r="CS17" i="16"/>
  <c r="CT17" i="16"/>
  <c r="CU17" i="16"/>
  <c r="CV17" i="16"/>
  <c r="CW17" i="16"/>
  <c r="CY17" i="16"/>
  <c r="CZ17" i="16"/>
  <c r="DA17" i="16"/>
  <c r="DB17" i="16"/>
  <c r="DC17" i="16"/>
  <c r="DD17" i="16"/>
  <c r="DE17" i="16"/>
  <c r="DF17" i="16"/>
  <c r="EL17" i="16"/>
  <c r="EI56" i="16"/>
  <c r="EM17" i="16"/>
  <c r="EJ56" i="16"/>
  <c r="EN17" i="16"/>
  <c r="EK56" i="16"/>
  <c r="EO17" i="16"/>
  <c r="EL56" i="16"/>
  <c r="EP17" i="16"/>
  <c r="EM56" i="16"/>
  <c r="EQ17" i="16"/>
  <c r="EN56" i="16"/>
  <c r="ER17" i="16"/>
  <c r="EO56" i="16"/>
  <c r="L867" i="3"/>
  <c r="AM867" i="3"/>
  <c r="ET17" i="16"/>
  <c r="AO903" i="3"/>
  <c r="AP903" i="3"/>
  <c r="BW903" i="3"/>
  <c r="AQ903" i="3"/>
  <c r="AR903" i="3"/>
  <c r="EY17" i="16"/>
  <c r="CR18" i="16"/>
  <c r="CS18" i="16"/>
  <c r="CT18" i="16"/>
  <c r="CU18" i="16"/>
  <c r="CV18" i="16"/>
  <c r="CW18" i="16"/>
  <c r="CY18" i="16"/>
  <c r="CZ18" i="16"/>
  <c r="DA18" i="16"/>
  <c r="DB18" i="16"/>
  <c r="DC18" i="16"/>
  <c r="DD18" i="16"/>
  <c r="DE18" i="16"/>
  <c r="DF18" i="16"/>
  <c r="EL18" i="16"/>
  <c r="EI57" i="16"/>
  <c r="EM18" i="16"/>
  <c r="EJ57" i="16"/>
  <c r="EN18" i="16"/>
  <c r="EK57" i="16"/>
  <c r="EO18" i="16"/>
  <c r="EL57" i="16"/>
  <c r="EP18" i="16"/>
  <c r="EM57" i="16"/>
  <c r="EQ18" i="16"/>
  <c r="EN57" i="16"/>
  <c r="ER18" i="16"/>
  <c r="EO57" i="16"/>
  <c r="L868" i="3"/>
  <c r="AM868" i="3"/>
  <c r="ET18" i="16"/>
  <c r="AO904" i="3"/>
  <c r="AP904" i="3"/>
  <c r="BV904" i="3"/>
  <c r="AQ904" i="3"/>
  <c r="AR904" i="3"/>
  <c r="EY18" i="16"/>
  <c r="EZ18" i="16"/>
  <c r="CR19" i="16"/>
  <c r="CS19" i="16"/>
  <c r="CT19" i="16"/>
  <c r="CU19" i="16"/>
  <c r="CV19" i="16"/>
  <c r="CW19" i="16"/>
  <c r="CY19" i="16"/>
  <c r="CZ19" i="16"/>
  <c r="DA19" i="16"/>
  <c r="DB19" i="16"/>
  <c r="DC19" i="16"/>
  <c r="DD19" i="16"/>
  <c r="DE19" i="16"/>
  <c r="DF19" i="16"/>
  <c r="EL19" i="16"/>
  <c r="EI58" i="16"/>
  <c r="EM19" i="16"/>
  <c r="EJ58" i="16"/>
  <c r="EN19" i="16"/>
  <c r="EK58" i="16"/>
  <c r="EO19" i="16"/>
  <c r="EL58" i="16"/>
  <c r="EP19" i="16"/>
  <c r="EM58" i="16"/>
  <c r="EQ19" i="16"/>
  <c r="EN58" i="16"/>
  <c r="ER19" i="16"/>
  <c r="EO58" i="16"/>
  <c r="L869" i="3"/>
  <c r="AM869" i="3"/>
  <c r="ET19" i="16"/>
  <c r="AO905" i="3"/>
  <c r="AP905" i="3"/>
  <c r="AQ905" i="3"/>
  <c r="AR905" i="3"/>
  <c r="EY19" i="16"/>
  <c r="CR20" i="16"/>
  <c r="CS20" i="16"/>
  <c r="CT20" i="16"/>
  <c r="CU20" i="16"/>
  <c r="CV20" i="16"/>
  <c r="CW20" i="16"/>
  <c r="CY20" i="16"/>
  <c r="CZ20" i="16"/>
  <c r="DA20" i="16"/>
  <c r="DB20" i="16"/>
  <c r="DC20" i="16"/>
  <c r="DD20" i="16"/>
  <c r="DE20" i="16"/>
  <c r="DF20" i="16"/>
  <c r="EL20" i="16"/>
  <c r="EI59" i="16"/>
  <c r="EM20" i="16"/>
  <c r="EJ59" i="16"/>
  <c r="EN20" i="16"/>
  <c r="EK59" i="16"/>
  <c r="EO20" i="16"/>
  <c r="EL59" i="16"/>
  <c r="EP20" i="16"/>
  <c r="EM59" i="16"/>
  <c r="EQ20" i="16"/>
  <c r="EN59" i="16"/>
  <c r="ER20" i="16"/>
  <c r="EO59" i="16"/>
  <c r="L870" i="3"/>
  <c r="AM870" i="3"/>
  <c r="ET20" i="16"/>
  <c r="AO906" i="3"/>
  <c r="AP906" i="3"/>
  <c r="AQ906" i="3"/>
  <c r="AR906" i="3"/>
  <c r="EY20" i="16"/>
  <c r="EZ20" i="16"/>
  <c r="CR21" i="16"/>
  <c r="CS21" i="16"/>
  <c r="CT21" i="16"/>
  <c r="CU21" i="16"/>
  <c r="CV21" i="16"/>
  <c r="CW21" i="16"/>
  <c r="CY21" i="16"/>
  <c r="CZ21" i="16"/>
  <c r="DA21" i="16"/>
  <c r="DB21" i="16"/>
  <c r="DC21" i="16"/>
  <c r="DD21" i="16"/>
  <c r="DE21" i="16"/>
  <c r="DF21" i="16"/>
  <c r="EL21" i="16"/>
  <c r="EI60" i="16"/>
  <c r="EM21" i="16"/>
  <c r="EJ60" i="16"/>
  <c r="EN21" i="16"/>
  <c r="EK60" i="16"/>
  <c r="EO21" i="16"/>
  <c r="EL60" i="16"/>
  <c r="EP21" i="16"/>
  <c r="EM60" i="16"/>
  <c r="EQ21" i="16"/>
  <c r="EN60" i="16"/>
  <c r="ER21" i="16"/>
  <c r="EO60" i="16"/>
  <c r="L871" i="3"/>
  <c r="AM871" i="3"/>
  <c r="ET21" i="16"/>
  <c r="AO907" i="3"/>
  <c r="AP907" i="3"/>
  <c r="AQ907" i="3"/>
  <c r="AR907" i="3"/>
  <c r="EY21" i="16"/>
  <c r="CR22" i="16"/>
  <c r="CS22" i="16"/>
  <c r="CT22" i="16"/>
  <c r="CU22" i="16"/>
  <c r="CV22" i="16"/>
  <c r="CW22" i="16"/>
  <c r="CY22" i="16"/>
  <c r="CZ22" i="16"/>
  <c r="DA22" i="16"/>
  <c r="DB22" i="16"/>
  <c r="DC22" i="16"/>
  <c r="DD22" i="16"/>
  <c r="DE22" i="16"/>
  <c r="DF22" i="16"/>
  <c r="EL22" i="16"/>
  <c r="EI61" i="16"/>
  <c r="EM22" i="16"/>
  <c r="EJ61" i="16"/>
  <c r="EN22" i="16"/>
  <c r="EK61" i="16"/>
  <c r="EO22" i="16"/>
  <c r="EL61" i="16"/>
  <c r="EP22" i="16"/>
  <c r="EM61" i="16"/>
  <c r="EQ22" i="16"/>
  <c r="EN61" i="16"/>
  <c r="ER22" i="16"/>
  <c r="EO61" i="16"/>
  <c r="L872" i="3"/>
  <c r="AM872" i="3"/>
  <c r="ET22" i="16"/>
  <c r="AO908" i="3"/>
  <c r="AP908" i="3"/>
  <c r="AQ908" i="3"/>
  <c r="AR908" i="3"/>
  <c r="EY22" i="16"/>
  <c r="EZ22" i="16"/>
  <c r="EW61" i="16"/>
  <c r="CR23" i="16"/>
  <c r="CS23" i="16"/>
  <c r="CT23" i="16"/>
  <c r="CU23" i="16"/>
  <c r="CV23" i="16"/>
  <c r="CW23" i="16"/>
  <c r="CY23" i="16"/>
  <c r="CZ23" i="16"/>
  <c r="DA23" i="16"/>
  <c r="DB23" i="16"/>
  <c r="DC23" i="16"/>
  <c r="DD23" i="16"/>
  <c r="DE23" i="16"/>
  <c r="DF23" i="16"/>
  <c r="EL23" i="16"/>
  <c r="EI62" i="16"/>
  <c r="EM23" i="16"/>
  <c r="EJ62" i="16"/>
  <c r="EN23" i="16"/>
  <c r="EK62" i="16"/>
  <c r="EO23" i="16"/>
  <c r="EL62" i="16"/>
  <c r="EP23" i="16"/>
  <c r="EM62" i="16"/>
  <c r="EQ23" i="16"/>
  <c r="EN62" i="16"/>
  <c r="ER23" i="16"/>
  <c r="EO62" i="16"/>
  <c r="L873" i="3"/>
  <c r="AM873" i="3"/>
  <c r="BR62" i="16"/>
  <c r="ET23" i="16"/>
  <c r="AO909" i="3"/>
  <c r="AP909" i="3"/>
  <c r="AQ909" i="3"/>
  <c r="AR909" i="3"/>
  <c r="EY23" i="16"/>
  <c r="CR24" i="16"/>
  <c r="CS24" i="16"/>
  <c r="CT24" i="16"/>
  <c r="CU24" i="16"/>
  <c r="CV24" i="16"/>
  <c r="CW24" i="16"/>
  <c r="CY24" i="16"/>
  <c r="CZ24" i="16"/>
  <c r="DA24" i="16"/>
  <c r="DB24" i="16"/>
  <c r="DC24" i="16"/>
  <c r="DD24" i="16"/>
  <c r="DE24" i="16"/>
  <c r="DF24" i="16"/>
  <c r="EL24" i="16"/>
  <c r="EI63" i="16"/>
  <c r="EM24" i="16"/>
  <c r="EJ63" i="16"/>
  <c r="EN24" i="16"/>
  <c r="EK63" i="16"/>
  <c r="EO24" i="16"/>
  <c r="EL63" i="16"/>
  <c r="EP24" i="16"/>
  <c r="EM63" i="16"/>
  <c r="EQ24" i="16"/>
  <c r="EN63" i="16"/>
  <c r="ER24" i="16"/>
  <c r="EO63" i="16"/>
  <c r="L874" i="3"/>
  <c r="AM874" i="3"/>
  <c r="ET24" i="16"/>
  <c r="AO910" i="3"/>
  <c r="AP910" i="3"/>
  <c r="AQ910" i="3"/>
  <c r="AR910" i="3"/>
  <c r="EY24" i="16"/>
  <c r="EZ24" i="16"/>
  <c r="CR25" i="16"/>
  <c r="CS25" i="16"/>
  <c r="CT25" i="16"/>
  <c r="CU25" i="16"/>
  <c r="CV25" i="16"/>
  <c r="CW25" i="16"/>
  <c r="CY25" i="16"/>
  <c r="CZ25" i="16"/>
  <c r="DA25" i="16"/>
  <c r="DB25" i="16"/>
  <c r="DC25" i="16"/>
  <c r="DD25" i="16"/>
  <c r="DE25" i="16"/>
  <c r="DF25" i="16"/>
  <c r="EL25" i="16"/>
  <c r="EI64" i="16"/>
  <c r="EM25" i="16"/>
  <c r="EJ64" i="16"/>
  <c r="EN25" i="16"/>
  <c r="EK64" i="16"/>
  <c r="EO25" i="16"/>
  <c r="EL64" i="16"/>
  <c r="EP25" i="16"/>
  <c r="EM64" i="16"/>
  <c r="EQ25" i="16"/>
  <c r="EN64" i="16"/>
  <c r="ER25" i="16"/>
  <c r="EO64" i="16"/>
  <c r="L875" i="3"/>
  <c r="AM875" i="3"/>
  <c r="ET25" i="16"/>
  <c r="AO911" i="3"/>
  <c r="AP911" i="3"/>
  <c r="AQ911" i="3"/>
  <c r="AR911" i="3"/>
  <c r="EY25" i="16"/>
  <c r="CR26" i="16"/>
  <c r="CS27" i="16"/>
  <c r="CR45" i="16"/>
  <c r="CS45" i="16"/>
  <c r="CT45" i="16"/>
  <c r="CU45" i="16"/>
  <c r="CV45" i="16"/>
  <c r="CW45" i="16"/>
  <c r="CY45" i="16"/>
  <c r="CZ45" i="16"/>
  <c r="DA45" i="16"/>
  <c r="DB45" i="16"/>
  <c r="DC45" i="16"/>
  <c r="DD45" i="16"/>
  <c r="EP45" i="16"/>
  <c r="EQ45" i="16"/>
  <c r="AO1025" i="3"/>
  <c r="ER45" i="16"/>
  <c r="AP1025" i="3"/>
  <c r="AQ1025" i="3"/>
  <c r="AR1025" i="3"/>
  <c r="EV45" i="16"/>
  <c r="CR46" i="16"/>
  <c r="CS46" i="16"/>
  <c r="CT46" i="16"/>
  <c r="CU46" i="16"/>
  <c r="CV46" i="16"/>
  <c r="CW46" i="16"/>
  <c r="CY46" i="16"/>
  <c r="CZ46" i="16"/>
  <c r="DA46" i="16"/>
  <c r="DB46" i="16"/>
  <c r="DC46" i="16"/>
  <c r="DD46" i="16"/>
  <c r="EP46" i="16"/>
  <c r="EQ46" i="16"/>
  <c r="AO1026" i="3"/>
  <c r="ER46" i="16"/>
  <c r="AP1026" i="3"/>
  <c r="AQ1026" i="3"/>
  <c r="AR1026" i="3"/>
  <c r="EV46" i="16"/>
  <c r="CR47" i="16"/>
  <c r="CS47" i="16"/>
  <c r="CT47" i="16"/>
  <c r="CU47" i="16"/>
  <c r="CV47" i="16"/>
  <c r="CW47" i="16"/>
  <c r="CY47" i="16"/>
  <c r="CZ47" i="16"/>
  <c r="DA47" i="16"/>
  <c r="DB47" i="16"/>
  <c r="DC47" i="16"/>
  <c r="DD47" i="16"/>
  <c r="EP47" i="16"/>
  <c r="EQ47" i="16"/>
  <c r="AO1027" i="3"/>
  <c r="AP1027" i="3"/>
  <c r="AQ1027" i="3"/>
  <c r="AR1027" i="3"/>
  <c r="EV47" i="16"/>
  <c r="EW47" i="16"/>
  <c r="CR48" i="16"/>
  <c r="CS48" i="16"/>
  <c r="CT48" i="16"/>
  <c r="CU48" i="16"/>
  <c r="CV48" i="16"/>
  <c r="CW48" i="16"/>
  <c r="CY48" i="16"/>
  <c r="CZ48" i="16"/>
  <c r="DA48" i="16"/>
  <c r="DB48" i="16"/>
  <c r="DC48" i="16"/>
  <c r="DD48" i="16"/>
  <c r="EP48" i="16"/>
  <c r="EQ48" i="16"/>
  <c r="AO1028" i="3"/>
  <c r="BS1028" i="3"/>
  <c r="AP1028" i="3"/>
  <c r="AQ1028" i="3"/>
  <c r="AR1028" i="3"/>
  <c r="EV48" i="16"/>
  <c r="CR49" i="16"/>
  <c r="CS49" i="16"/>
  <c r="CT49" i="16"/>
  <c r="CU49" i="16"/>
  <c r="CV49" i="16"/>
  <c r="CW49" i="16"/>
  <c r="CY49" i="16"/>
  <c r="CM49" i="16"/>
  <c r="N1902" i="3"/>
  <c r="CZ49" i="16"/>
  <c r="DA49" i="16"/>
  <c r="DB49" i="16"/>
  <c r="DC49" i="16"/>
  <c r="DD49" i="16"/>
  <c r="EP49" i="16"/>
  <c r="EQ49" i="16"/>
  <c r="AO1029" i="3"/>
  <c r="AP1029" i="3"/>
  <c r="ES49" i="16"/>
  <c r="AQ1029" i="3"/>
  <c r="AR1029" i="3"/>
  <c r="EV49" i="16"/>
  <c r="EW49" i="16"/>
  <c r="CR50" i="16"/>
  <c r="CS50" i="16"/>
  <c r="CT50" i="16"/>
  <c r="CU50" i="16"/>
  <c r="CV50" i="16"/>
  <c r="CW50" i="16"/>
  <c r="CY50" i="16"/>
  <c r="CM50" i="16"/>
  <c r="CZ50" i="16"/>
  <c r="DA50" i="16"/>
  <c r="DB50" i="16"/>
  <c r="DC50" i="16"/>
  <c r="DD50" i="16"/>
  <c r="EP50" i="16"/>
  <c r="EQ50" i="16"/>
  <c r="AO1030" i="3"/>
  <c r="AP1030" i="3"/>
  <c r="AQ1030" i="3"/>
  <c r="AR1030" i="3"/>
  <c r="CE1030" i="3"/>
  <c r="EV50" i="16"/>
  <c r="CR51" i="16"/>
  <c r="CS51" i="16"/>
  <c r="CT51" i="16"/>
  <c r="CU51" i="16"/>
  <c r="CV51" i="16"/>
  <c r="CW51" i="16"/>
  <c r="CY51" i="16"/>
  <c r="CZ51" i="16"/>
  <c r="DA51" i="16"/>
  <c r="DB51" i="16"/>
  <c r="DC51" i="16"/>
  <c r="DD51" i="16"/>
  <c r="EP51" i="16"/>
  <c r="EQ51" i="16"/>
  <c r="AO1031" i="3"/>
  <c r="AP1031" i="3"/>
  <c r="AQ1031" i="3"/>
  <c r="AR1031" i="3"/>
  <c r="EV51" i="16"/>
  <c r="EW51" i="16"/>
  <c r="CR52" i="16"/>
  <c r="CS52" i="16"/>
  <c r="CT52" i="16"/>
  <c r="CU52" i="16"/>
  <c r="CV52" i="16"/>
  <c r="CW52" i="16"/>
  <c r="CY52" i="16"/>
  <c r="CZ52" i="16"/>
  <c r="DA52" i="16"/>
  <c r="DB52" i="16"/>
  <c r="DC52" i="16"/>
  <c r="DD52" i="16"/>
  <c r="EP52" i="16"/>
  <c r="EQ52" i="16"/>
  <c r="AO1032" i="3"/>
  <c r="AP1032" i="3"/>
  <c r="AQ1032" i="3"/>
  <c r="AR1032" i="3"/>
  <c r="EV52" i="16"/>
  <c r="CR53" i="16"/>
  <c r="CS53" i="16"/>
  <c r="CT53" i="16"/>
  <c r="CU53" i="16"/>
  <c r="CV53" i="16"/>
  <c r="CW53" i="16"/>
  <c r="CY53" i="16"/>
  <c r="CZ53" i="16"/>
  <c r="DA53" i="16"/>
  <c r="DB53" i="16"/>
  <c r="DC53" i="16"/>
  <c r="DD53" i="16"/>
  <c r="EP53" i="16"/>
  <c r="EQ53" i="16"/>
  <c r="AO1033" i="3"/>
  <c r="AP1033" i="3"/>
  <c r="AQ1033" i="3"/>
  <c r="AR1033" i="3"/>
  <c r="EV53" i="16"/>
  <c r="EW53" i="16"/>
  <c r="CR54" i="16"/>
  <c r="CS54" i="16"/>
  <c r="CT54" i="16"/>
  <c r="CU54" i="16"/>
  <c r="CV54" i="16"/>
  <c r="CW54" i="16"/>
  <c r="CY54" i="16"/>
  <c r="CZ54" i="16"/>
  <c r="DA54" i="16"/>
  <c r="DB54" i="16"/>
  <c r="DC54" i="16"/>
  <c r="DD54" i="16"/>
  <c r="EP54" i="16"/>
  <c r="EQ54" i="16"/>
  <c r="AO1034" i="3"/>
  <c r="BR1034" i="3"/>
  <c r="AP1034" i="3"/>
  <c r="BW1034" i="3"/>
  <c r="AQ1034" i="3"/>
  <c r="BZ1034" i="3"/>
  <c r="AR1034" i="3"/>
  <c r="EV54" i="16"/>
  <c r="CR55" i="16"/>
  <c r="CS55" i="16"/>
  <c r="CT55" i="16"/>
  <c r="CU55" i="16"/>
  <c r="CV55" i="16"/>
  <c r="CW55" i="16"/>
  <c r="CY55" i="16"/>
  <c r="CZ55" i="16"/>
  <c r="DA55" i="16"/>
  <c r="DB55" i="16"/>
  <c r="DC55" i="16"/>
  <c r="DD55" i="16"/>
  <c r="EP55" i="16"/>
  <c r="EQ55" i="16"/>
  <c r="AO1035" i="3"/>
  <c r="BS1035" i="3"/>
  <c r="AP1035" i="3"/>
  <c r="BV1035" i="3"/>
  <c r="AQ1035" i="3"/>
  <c r="AR1035" i="3"/>
  <c r="EV55" i="16"/>
  <c r="EW55" i="16"/>
  <c r="CR56" i="16"/>
  <c r="CS56" i="16"/>
  <c r="CT56" i="16"/>
  <c r="CU56" i="16"/>
  <c r="CV56" i="16"/>
  <c r="CW56" i="16"/>
  <c r="CY56" i="16"/>
  <c r="CZ56" i="16"/>
  <c r="DA56" i="16"/>
  <c r="DB56" i="16"/>
  <c r="DC56" i="16"/>
  <c r="DD56" i="16"/>
  <c r="EP56" i="16"/>
  <c r="EQ56" i="16"/>
  <c r="AO1036" i="3"/>
  <c r="ER56" i="16"/>
  <c r="AP1036" i="3"/>
  <c r="BW1036" i="3"/>
  <c r="AQ1036" i="3"/>
  <c r="CA1036" i="3"/>
  <c r="AR1036" i="3"/>
  <c r="EV56" i="16"/>
  <c r="CR57" i="16"/>
  <c r="CS57" i="16"/>
  <c r="CT57" i="16"/>
  <c r="CU57" i="16"/>
  <c r="CV57" i="16"/>
  <c r="CW57" i="16"/>
  <c r="CY57" i="16"/>
  <c r="CZ57" i="16"/>
  <c r="DA57" i="16"/>
  <c r="DB57" i="16"/>
  <c r="DC57" i="16"/>
  <c r="DD57" i="16"/>
  <c r="EP57" i="16"/>
  <c r="EQ57" i="16"/>
  <c r="AO1037" i="3"/>
  <c r="AP1037" i="3"/>
  <c r="AQ1037" i="3"/>
  <c r="BZ1037" i="3"/>
  <c r="AR1037" i="3"/>
  <c r="EV57" i="16"/>
  <c r="EW57" i="16"/>
  <c r="CR58" i="16"/>
  <c r="CS58" i="16"/>
  <c r="CT58" i="16"/>
  <c r="CU58" i="16"/>
  <c r="CV58" i="16"/>
  <c r="CW58" i="16"/>
  <c r="CY58" i="16"/>
  <c r="CZ58" i="16"/>
  <c r="DA58" i="16"/>
  <c r="DB58" i="16"/>
  <c r="DC58" i="16"/>
  <c r="DD58" i="16"/>
  <c r="EP58" i="16"/>
  <c r="EQ58" i="16"/>
  <c r="AO1038" i="3"/>
  <c r="AP1038" i="3"/>
  <c r="AQ1038" i="3"/>
  <c r="BZ1038" i="3"/>
  <c r="AR1038" i="3"/>
  <c r="EV58" i="16"/>
  <c r="CR59" i="16"/>
  <c r="CS59" i="16"/>
  <c r="CT59" i="16"/>
  <c r="CU59" i="16"/>
  <c r="CV59" i="16"/>
  <c r="CW59" i="16"/>
  <c r="CY59" i="16"/>
  <c r="CZ59" i="16"/>
  <c r="DA59" i="16"/>
  <c r="DB59" i="16"/>
  <c r="DC59" i="16"/>
  <c r="DD59" i="16"/>
  <c r="EP59" i="16"/>
  <c r="EQ59" i="16"/>
  <c r="AO1039" i="3"/>
  <c r="AP1039" i="3"/>
  <c r="BV1039" i="3"/>
  <c r="AQ1039" i="3"/>
  <c r="AR1039" i="3"/>
  <c r="EV59" i="16"/>
  <c r="EW59" i="16"/>
  <c r="CR60" i="16"/>
  <c r="CS60" i="16"/>
  <c r="CT60" i="16"/>
  <c r="CU60" i="16"/>
  <c r="CV60" i="16"/>
  <c r="CW60" i="16"/>
  <c r="CY60" i="16"/>
  <c r="CZ60" i="16"/>
  <c r="DA60" i="16"/>
  <c r="DB60" i="16"/>
  <c r="DC60" i="16"/>
  <c r="DD60" i="16"/>
  <c r="EP60" i="16"/>
  <c r="EQ60" i="16"/>
  <c r="AO1040" i="3"/>
  <c r="AP1040" i="3"/>
  <c r="AQ1040" i="3"/>
  <c r="AR1040" i="3"/>
  <c r="EU60" i="16"/>
  <c r="EV60" i="16"/>
  <c r="CR61" i="16"/>
  <c r="CS61" i="16"/>
  <c r="CT61" i="16"/>
  <c r="CU61" i="16"/>
  <c r="CV61" i="16"/>
  <c r="CW61" i="16"/>
  <c r="CY61" i="16"/>
  <c r="CZ61" i="16"/>
  <c r="DA61" i="16"/>
  <c r="DB61" i="16"/>
  <c r="DC61" i="16"/>
  <c r="DD61" i="16"/>
  <c r="EP61" i="16"/>
  <c r="EQ61" i="16"/>
  <c r="AO1041" i="3"/>
  <c r="BR1041" i="3"/>
  <c r="AP1041" i="3"/>
  <c r="ES61" i="16"/>
  <c r="AQ1041" i="3"/>
  <c r="ET61" i="16"/>
  <c r="AR1041" i="3"/>
  <c r="CD1041" i="3"/>
  <c r="EV61" i="16"/>
  <c r="CR62" i="16"/>
  <c r="CS62" i="16"/>
  <c r="CT62" i="16"/>
  <c r="CU62" i="16"/>
  <c r="CV62" i="16"/>
  <c r="CW62" i="16"/>
  <c r="CY62" i="16"/>
  <c r="CZ62" i="16"/>
  <c r="DA62" i="16"/>
  <c r="DB62" i="16"/>
  <c r="DC62" i="16"/>
  <c r="DD62" i="16"/>
  <c r="EP62" i="16"/>
  <c r="EQ62" i="16"/>
  <c r="AO1042" i="3"/>
  <c r="AP1042" i="3"/>
  <c r="AQ1042" i="3"/>
  <c r="AR1042" i="3"/>
  <c r="EU62" i="16"/>
  <c r="EV62" i="16"/>
  <c r="CR63" i="16"/>
  <c r="CS63" i="16"/>
  <c r="CT63" i="16"/>
  <c r="CU63" i="16"/>
  <c r="CV63" i="16"/>
  <c r="CW63" i="16"/>
  <c r="CY63" i="16"/>
  <c r="CZ63" i="16"/>
  <c r="DA63" i="16"/>
  <c r="DB63" i="16"/>
  <c r="DC63" i="16"/>
  <c r="DD63" i="16"/>
  <c r="EP63" i="16"/>
  <c r="EQ63" i="16"/>
  <c r="AO1043" i="3"/>
  <c r="ER63" i="16"/>
  <c r="AP1043" i="3"/>
  <c r="AQ1043" i="3"/>
  <c r="AR1043" i="3"/>
  <c r="EV63" i="16"/>
  <c r="EW63" i="16"/>
  <c r="CR64" i="16"/>
  <c r="CS64" i="16"/>
  <c r="CT64" i="16"/>
  <c r="CU64" i="16"/>
  <c r="CV64" i="16"/>
  <c r="CW64" i="16"/>
  <c r="CY64" i="16"/>
  <c r="CZ64" i="16"/>
  <c r="DA64" i="16"/>
  <c r="DB64" i="16"/>
  <c r="DC64" i="16"/>
  <c r="DD64" i="16"/>
  <c r="EP64" i="16"/>
  <c r="EQ64" i="16"/>
  <c r="AO1044" i="3"/>
  <c r="AP1044" i="3"/>
  <c r="AQ1044" i="3"/>
  <c r="CA1044" i="3"/>
  <c r="AR1044" i="3"/>
  <c r="EV64" i="16"/>
  <c r="CR65" i="16"/>
  <c r="CS65" i="16"/>
  <c r="CT65" i="16"/>
  <c r="CU65" i="16"/>
  <c r="CV65" i="16"/>
  <c r="CW65" i="16"/>
  <c r="CY65" i="16"/>
  <c r="CZ65" i="16"/>
  <c r="DA65" i="16"/>
  <c r="DB65" i="16"/>
  <c r="DC65" i="16"/>
  <c r="DD65" i="16"/>
  <c r="CR66" i="16"/>
  <c r="CS66" i="16"/>
  <c r="CT66" i="16"/>
  <c r="CU66" i="16"/>
  <c r="CV66" i="16"/>
  <c r="CW66" i="16"/>
  <c r="CY66" i="16"/>
  <c r="CZ66" i="16"/>
  <c r="CM66" i="16"/>
  <c r="N1919" i="3"/>
  <c r="DA66" i="16"/>
  <c r="DB66" i="16"/>
  <c r="DC66" i="16"/>
  <c r="DD66" i="16"/>
  <c r="CR67" i="16"/>
  <c r="CS67" i="16"/>
  <c r="CT67" i="16"/>
  <c r="CU67" i="16"/>
  <c r="CV67" i="16"/>
  <c r="CW67" i="16"/>
  <c r="CY67" i="16"/>
  <c r="CZ67" i="16"/>
  <c r="DA67" i="16"/>
  <c r="DB67" i="16"/>
  <c r="DC67" i="16"/>
  <c r="DD67" i="16"/>
  <c r="CR68" i="16"/>
  <c r="CS68" i="16"/>
  <c r="CT68" i="16"/>
  <c r="CU68" i="16"/>
  <c r="CV68" i="16"/>
  <c r="CW68" i="16"/>
  <c r="CY68" i="16"/>
  <c r="CZ68" i="16"/>
  <c r="DA68" i="16"/>
  <c r="DB68" i="16"/>
  <c r="DC68" i="16"/>
  <c r="DD68" i="16"/>
  <c r="CR69" i="16"/>
  <c r="CS69" i="16"/>
  <c r="CT69" i="16"/>
  <c r="CU69" i="16"/>
  <c r="CV69" i="16"/>
  <c r="CW69" i="16"/>
  <c r="CY69" i="16"/>
  <c r="CZ69" i="16"/>
  <c r="DA69" i="16"/>
  <c r="DB69" i="16"/>
  <c r="DC69" i="16"/>
  <c r="DD69" i="16"/>
  <c r="CR70" i="16"/>
  <c r="CS70" i="16"/>
  <c r="CT70" i="16"/>
  <c r="CU70" i="16"/>
  <c r="CV70" i="16"/>
  <c r="CW70" i="16"/>
  <c r="CY70" i="16"/>
  <c r="CZ70" i="16"/>
  <c r="DA70" i="16"/>
  <c r="DB70" i="16"/>
  <c r="DC70" i="16"/>
  <c r="DD70" i="16"/>
  <c r="CR71" i="16"/>
  <c r="CS71" i="16"/>
  <c r="CT71" i="16"/>
  <c r="CU71" i="16"/>
  <c r="CV71" i="16"/>
  <c r="CW71" i="16"/>
  <c r="CY71" i="16"/>
  <c r="CZ71" i="16"/>
  <c r="DA71" i="16"/>
  <c r="DB71" i="16"/>
  <c r="DC71" i="16"/>
  <c r="DD71" i="16"/>
  <c r="CR72" i="16"/>
  <c r="CS72" i="16"/>
  <c r="CT72" i="16"/>
  <c r="CU72" i="16"/>
  <c r="CV72" i="16"/>
  <c r="CW72" i="16"/>
  <c r="CY72" i="16"/>
  <c r="CZ72" i="16"/>
  <c r="DA72" i="16"/>
  <c r="DB72" i="16"/>
  <c r="DC72" i="16"/>
  <c r="DD72" i="16"/>
  <c r="CR73" i="16"/>
  <c r="CS73" i="16"/>
  <c r="CT73" i="16"/>
  <c r="CU73" i="16"/>
  <c r="CV73" i="16"/>
  <c r="CW73" i="16"/>
  <c r="CY73" i="16"/>
  <c r="CZ73" i="16"/>
  <c r="DA73" i="16"/>
  <c r="DB73" i="16"/>
  <c r="DC73" i="16"/>
  <c r="DD73" i="16"/>
  <c r="CR74" i="16"/>
  <c r="CS74" i="16"/>
  <c r="CT74" i="16"/>
  <c r="CU74" i="16"/>
  <c r="CV74" i="16"/>
  <c r="CW74" i="16"/>
  <c r="CY74" i="16"/>
  <c r="CZ74" i="16"/>
  <c r="DA74" i="16"/>
  <c r="DB74" i="16"/>
  <c r="DC74" i="16"/>
  <c r="DD74" i="16"/>
  <c r="CR75" i="16"/>
  <c r="CS75" i="16"/>
  <c r="CT75" i="16"/>
  <c r="CU75" i="16"/>
  <c r="CV75" i="16"/>
  <c r="CW75" i="16"/>
  <c r="CY75" i="16"/>
  <c r="CZ75" i="16"/>
  <c r="DA75" i="16"/>
  <c r="DB75" i="16"/>
  <c r="DC75" i="16"/>
  <c r="DD75" i="16"/>
  <c r="CR76" i="16"/>
  <c r="CS76" i="16"/>
  <c r="CT76" i="16"/>
  <c r="CU76" i="16"/>
  <c r="CV76" i="16"/>
  <c r="CW76" i="16"/>
  <c r="CY76" i="16"/>
  <c r="CZ76" i="16"/>
  <c r="DA76" i="16"/>
  <c r="DB76" i="16"/>
  <c r="DC76" i="16"/>
  <c r="DD76" i="16"/>
  <c r="CR77" i="16"/>
  <c r="CS77" i="16"/>
  <c r="CT77" i="16"/>
  <c r="CU77" i="16"/>
  <c r="CV77" i="16"/>
  <c r="CW77" i="16"/>
  <c r="CY77" i="16"/>
  <c r="CZ77" i="16"/>
  <c r="DA77" i="16"/>
  <c r="DB77" i="16"/>
  <c r="DC77" i="16"/>
  <c r="DD77" i="16"/>
  <c r="CR78" i="16"/>
  <c r="CS78" i="16"/>
  <c r="CT78" i="16"/>
  <c r="CU78" i="16"/>
  <c r="CV78" i="16"/>
  <c r="CW78" i="16"/>
  <c r="CY78" i="16"/>
  <c r="CZ78" i="16"/>
  <c r="DA78" i="16"/>
  <c r="DB78" i="16"/>
  <c r="DC78" i="16"/>
  <c r="DD78" i="16"/>
  <c r="H3551" i="3"/>
  <c r="H3550" i="3"/>
  <c r="H3549" i="3"/>
  <c r="H3548" i="3"/>
  <c r="H3547" i="3"/>
  <c r="H3546" i="3"/>
  <c r="H3545" i="3"/>
  <c r="H3544" i="3"/>
  <c r="H3543" i="3"/>
  <c r="H3542" i="3"/>
  <c r="H3541" i="3"/>
  <c r="H3540" i="3"/>
  <c r="H3539" i="3"/>
  <c r="H3538" i="3"/>
  <c r="H3537" i="3"/>
  <c r="H3536" i="3"/>
  <c r="H3535" i="3"/>
  <c r="H3534" i="3"/>
  <c r="H3533" i="3"/>
  <c r="BK2374" i="3"/>
  <c r="BH3064" i="3"/>
  <c r="BI3064" i="3"/>
  <c r="N3064" i="3"/>
  <c r="BK2373" i="3"/>
  <c r="BK2372" i="3"/>
  <c r="BK2371" i="3"/>
  <c r="H3528" i="3"/>
  <c r="H3527" i="3"/>
  <c r="H3526" i="3"/>
  <c r="H3525" i="3"/>
  <c r="H3524" i="3"/>
  <c r="H3523" i="3"/>
  <c r="H3522" i="3"/>
  <c r="H3521" i="3"/>
  <c r="H3520" i="3"/>
  <c r="H3519" i="3"/>
  <c r="H3518" i="3"/>
  <c r="H3517" i="3"/>
  <c r="H3516" i="3"/>
  <c r="H3515" i="3"/>
  <c r="H3514" i="3"/>
  <c r="H3513" i="3"/>
  <c r="H3512" i="3"/>
  <c r="H3511" i="3"/>
  <c r="H3510" i="3"/>
  <c r="H3509" i="3"/>
  <c r="H3508" i="3"/>
  <c r="H3507" i="3"/>
  <c r="H3506" i="3"/>
  <c r="H3505" i="3"/>
  <c r="H3504" i="3"/>
  <c r="H3503" i="3"/>
  <c r="H3502" i="3"/>
  <c r="H3497" i="3"/>
  <c r="H3496" i="3"/>
  <c r="H3495" i="3"/>
  <c r="H3494" i="3"/>
  <c r="H3493" i="3"/>
  <c r="H3492" i="3"/>
  <c r="H3491" i="3"/>
  <c r="H3490" i="3"/>
  <c r="H3489" i="3"/>
  <c r="H3488" i="3"/>
  <c r="H3487" i="3"/>
  <c r="H3486" i="3"/>
  <c r="H3485" i="3"/>
  <c r="H3484" i="3"/>
  <c r="H3483" i="3"/>
  <c r="H3482" i="3"/>
  <c r="H3481" i="3"/>
  <c r="H3480" i="3"/>
  <c r="H3479" i="3"/>
  <c r="H3478" i="3"/>
  <c r="H3477" i="3"/>
  <c r="H3476" i="3"/>
  <c r="H3475" i="3"/>
  <c r="H3474" i="3"/>
  <c r="H3473" i="3"/>
  <c r="H3472" i="3"/>
  <c r="H3471" i="3"/>
  <c r="H3470" i="3"/>
  <c r="H3469" i="3"/>
  <c r="H3468" i="3"/>
  <c r="H3467" i="3"/>
  <c r="H3466" i="3"/>
  <c r="H3465" i="3"/>
  <c r="H3464" i="3"/>
  <c r="H3463" i="3"/>
  <c r="H3462" i="3"/>
  <c r="H3461" i="3"/>
  <c r="H3460" i="3"/>
  <c r="H3459" i="3"/>
  <c r="H3458" i="3"/>
  <c r="H3457" i="3"/>
  <c r="H3456" i="3"/>
  <c r="H3455" i="3"/>
  <c r="H3454" i="3"/>
  <c r="H3453" i="3"/>
  <c r="H3452" i="3"/>
  <c r="H3451" i="3"/>
  <c r="H3450" i="3"/>
  <c r="H3449" i="3"/>
  <c r="H3448" i="3"/>
  <c r="H3447" i="3"/>
  <c r="H3446" i="3"/>
  <c r="H3445" i="3"/>
  <c r="H3444" i="3"/>
  <c r="H3443" i="3"/>
  <c r="H3442" i="3"/>
  <c r="H3441" i="3"/>
  <c r="H3440" i="3"/>
  <c r="H3439" i="3"/>
  <c r="H3438" i="3"/>
  <c r="H3437" i="3"/>
  <c r="H3436" i="3"/>
  <c r="H3435" i="3"/>
  <c r="H3434" i="3"/>
  <c r="H3433" i="3"/>
  <c r="H3432" i="3"/>
  <c r="H3431" i="3"/>
  <c r="H3430" i="3"/>
  <c r="H3429" i="3"/>
  <c r="H3428" i="3"/>
  <c r="H3427" i="3"/>
  <c r="H3426" i="3"/>
  <c r="H3425" i="3"/>
  <c r="H3424" i="3"/>
  <c r="H3423" i="3"/>
  <c r="H3422" i="3"/>
  <c r="H3421" i="3"/>
  <c r="H3420" i="3"/>
  <c r="H3419" i="3"/>
  <c r="H3418" i="3"/>
  <c r="H3417" i="3"/>
  <c r="H3416" i="3"/>
  <c r="H3415" i="3"/>
  <c r="H3414" i="3"/>
  <c r="H3413" i="3"/>
  <c r="H3412" i="3"/>
  <c r="H3411" i="3"/>
  <c r="H3410" i="3"/>
  <c r="H3409" i="3"/>
  <c r="H3408" i="3"/>
  <c r="H3407" i="3"/>
  <c r="H3406" i="3"/>
  <c r="H3405" i="3"/>
  <c r="H3404" i="3"/>
  <c r="H3403" i="3"/>
  <c r="H3367" i="3"/>
  <c r="H3366" i="3"/>
  <c r="H3365" i="3"/>
  <c r="H3364" i="3"/>
  <c r="H3363" i="3"/>
  <c r="H3362" i="3"/>
  <c r="H3361" i="3"/>
  <c r="H3360" i="3"/>
  <c r="H3359" i="3"/>
  <c r="H3358" i="3"/>
  <c r="H3357" i="3"/>
  <c r="H3356" i="3"/>
  <c r="H3355" i="3"/>
  <c r="H3354" i="3"/>
  <c r="H3353" i="3"/>
  <c r="H3352" i="3"/>
  <c r="H3351" i="3"/>
  <c r="H3350" i="3"/>
  <c r="H3349" i="3"/>
  <c r="H3348" i="3"/>
  <c r="H3347" i="3"/>
  <c r="H3346" i="3"/>
  <c r="H3345" i="3"/>
  <c r="H3344" i="3"/>
  <c r="H3343" i="3"/>
  <c r="H3342" i="3"/>
  <c r="H3341" i="3"/>
  <c r="H3340" i="3"/>
  <c r="H3339" i="3"/>
  <c r="H3338" i="3"/>
  <c r="H3337" i="3"/>
  <c r="H3336" i="3"/>
  <c r="H3335" i="3"/>
  <c r="H3334" i="3"/>
  <c r="H3333" i="3"/>
  <c r="H3332" i="3"/>
  <c r="H3331" i="3"/>
  <c r="H3330" i="3"/>
  <c r="H3329" i="3"/>
  <c r="H3328" i="3"/>
  <c r="H3327" i="3"/>
  <c r="H3326" i="3"/>
  <c r="H3325" i="3"/>
  <c r="H3324" i="3"/>
  <c r="H3323" i="3"/>
  <c r="H3322" i="3"/>
  <c r="H3317" i="3"/>
  <c r="H3316" i="3"/>
  <c r="H3315" i="3"/>
  <c r="H3314" i="3"/>
  <c r="H3313" i="3"/>
  <c r="H3312" i="3"/>
  <c r="H3311" i="3"/>
  <c r="H3310" i="3"/>
  <c r="H3309" i="3"/>
  <c r="H3308" i="3"/>
  <c r="H3307" i="3"/>
  <c r="H3306" i="3"/>
  <c r="H3305" i="3"/>
  <c r="H3304" i="3"/>
  <c r="H3303" i="3"/>
  <c r="H3302" i="3"/>
  <c r="H3301" i="3"/>
  <c r="H3300" i="3"/>
  <c r="H3299" i="3"/>
  <c r="H3298" i="3"/>
  <c r="H3297" i="3"/>
  <c r="H3296" i="3"/>
  <c r="H3295" i="3"/>
  <c r="H3294" i="3"/>
  <c r="H3293" i="3"/>
  <c r="H3292" i="3"/>
  <c r="H3291" i="3"/>
  <c r="H3286" i="3"/>
  <c r="H3285" i="3"/>
  <c r="H3284" i="3"/>
  <c r="H3283" i="3"/>
  <c r="H3282" i="3"/>
  <c r="H3281" i="3"/>
  <c r="H3280" i="3"/>
  <c r="H3279" i="3"/>
  <c r="H3278" i="3"/>
  <c r="H3277" i="3"/>
  <c r="H3276" i="3"/>
  <c r="H3275" i="3"/>
  <c r="H3274" i="3"/>
  <c r="H3273" i="3"/>
  <c r="H3272" i="3"/>
  <c r="H3271" i="3"/>
  <c r="H3270" i="3"/>
  <c r="H3269" i="3"/>
  <c r="H3268" i="3"/>
  <c r="H3267" i="3"/>
  <c r="H3266" i="3"/>
  <c r="H3265" i="3"/>
  <c r="H3264" i="3"/>
  <c r="H3263" i="3"/>
  <c r="H3262" i="3"/>
  <c r="H3261" i="3"/>
  <c r="H3260" i="3"/>
  <c r="H3255" i="3"/>
  <c r="H3254" i="3"/>
  <c r="H3253" i="3"/>
  <c r="H3252" i="3"/>
  <c r="H3251" i="3"/>
  <c r="H3250" i="3"/>
  <c r="H3249" i="3"/>
  <c r="H3248" i="3"/>
  <c r="H3247" i="3"/>
  <c r="H3246" i="3"/>
  <c r="H3245" i="3"/>
  <c r="H3244" i="3"/>
  <c r="H3243" i="3"/>
  <c r="H3242" i="3"/>
  <c r="H3241" i="3"/>
  <c r="H3240" i="3"/>
  <c r="H3239" i="3"/>
  <c r="H3238" i="3"/>
  <c r="H3237" i="3"/>
  <c r="H3236" i="3"/>
  <c r="H3235" i="3"/>
  <c r="H3234" i="3"/>
  <c r="H3233" i="3"/>
  <c r="H3232" i="3"/>
  <c r="H3231" i="3"/>
  <c r="H3230" i="3"/>
  <c r="H3229" i="3"/>
  <c r="H3224" i="3"/>
  <c r="H3223" i="3"/>
  <c r="H3222" i="3"/>
  <c r="H3221" i="3"/>
  <c r="H3220" i="3"/>
  <c r="H3219" i="3"/>
  <c r="H3218" i="3"/>
  <c r="H3217" i="3"/>
  <c r="H3216" i="3"/>
  <c r="H3215" i="3"/>
  <c r="H3214" i="3"/>
  <c r="H3213" i="3"/>
  <c r="H3212" i="3"/>
  <c r="H3211" i="3"/>
  <c r="H3210" i="3"/>
  <c r="H3209" i="3"/>
  <c r="H3208" i="3"/>
  <c r="H3207" i="3"/>
  <c r="H3206" i="3"/>
  <c r="H3205" i="3"/>
  <c r="H3204" i="3"/>
  <c r="H3203" i="3"/>
  <c r="H3202" i="3"/>
  <c r="H3201" i="3"/>
  <c r="H3200" i="3"/>
  <c r="H3199" i="3"/>
  <c r="H3198" i="3"/>
  <c r="H3193" i="3"/>
  <c r="H3192" i="3"/>
  <c r="H3191" i="3"/>
  <c r="H3190" i="3"/>
  <c r="H3185" i="3"/>
  <c r="H3184" i="3"/>
  <c r="H3183" i="3"/>
  <c r="H3182" i="3"/>
  <c r="H3181" i="3"/>
  <c r="H3180" i="3"/>
  <c r="H3179" i="3"/>
  <c r="H3178" i="3"/>
  <c r="H3173" i="3"/>
  <c r="H3172" i="3"/>
  <c r="H3171" i="3"/>
  <c r="H3170" i="3"/>
  <c r="H3169" i="3"/>
  <c r="H3168" i="3"/>
  <c r="H3167" i="3"/>
  <c r="H3166" i="3"/>
  <c r="H3165" i="3"/>
  <c r="H3164" i="3"/>
  <c r="H3163" i="3"/>
  <c r="H3162" i="3"/>
  <c r="H3161" i="3"/>
  <c r="H3160" i="3"/>
  <c r="H3159" i="3"/>
  <c r="H3158" i="3"/>
  <c r="H3157" i="3"/>
  <c r="H3156" i="3"/>
  <c r="H3155" i="3"/>
  <c r="H3154" i="3"/>
  <c r="H3153" i="3"/>
  <c r="H3152" i="3"/>
  <c r="H3151" i="3"/>
  <c r="H3150" i="3"/>
  <c r="H3149" i="3"/>
  <c r="H3148" i="3"/>
  <c r="H3147" i="3"/>
  <c r="H3142" i="3"/>
  <c r="H3141" i="3"/>
  <c r="H3140" i="3"/>
  <c r="H3139" i="3"/>
  <c r="H3138" i="3"/>
  <c r="H3137" i="3"/>
  <c r="H3136" i="3"/>
  <c r="H3135" i="3"/>
  <c r="H3134" i="3"/>
  <c r="H3133" i="3"/>
  <c r="H3132" i="3"/>
  <c r="H3131" i="3"/>
  <c r="H3130" i="3"/>
  <c r="H3129" i="3"/>
  <c r="H3128" i="3"/>
  <c r="H3127" i="3"/>
  <c r="H3126" i="3"/>
  <c r="H3125" i="3"/>
  <c r="H3124" i="3"/>
  <c r="H3123" i="3"/>
  <c r="H3122" i="3"/>
  <c r="H3121" i="3"/>
  <c r="H3120" i="3"/>
  <c r="H3119" i="3"/>
  <c r="H3118" i="3"/>
  <c r="H3117" i="3"/>
  <c r="H3116" i="3"/>
  <c r="H3111" i="3"/>
  <c r="H3110" i="3"/>
  <c r="H3109" i="3"/>
  <c r="H3108" i="3"/>
  <c r="H3107" i="3"/>
  <c r="H3106" i="3"/>
  <c r="H3105" i="3"/>
  <c r="H3104" i="3"/>
  <c r="H3103" i="3"/>
  <c r="H3102" i="3"/>
  <c r="H3101" i="3"/>
  <c r="H3100" i="3"/>
  <c r="H3099" i="3"/>
  <c r="H3098" i="3"/>
  <c r="H3097" i="3"/>
  <c r="H3096" i="3"/>
  <c r="H3095" i="3"/>
  <c r="H3094" i="3"/>
  <c r="H3093" i="3"/>
  <c r="H3092" i="3"/>
  <c r="H3091" i="3"/>
  <c r="H3090" i="3"/>
  <c r="H3089" i="3"/>
  <c r="H3088" i="3"/>
  <c r="H3087" i="3"/>
  <c r="H3086" i="3"/>
  <c r="H3085" i="3"/>
  <c r="H3080" i="3"/>
  <c r="H3079" i="3"/>
  <c r="H3078" i="3"/>
  <c r="H3077" i="3"/>
  <c r="H3072" i="3"/>
  <c r="H3071" i="3"/>
  <c r="H3070" i="3"/>
  <c r="H3069" i="3"/>
  <c r="H3068" i="3"/>
  <c r="H3067" i="3"/>
  <c r="H3066" i="3"/>
  <c r="H3065" i="3"/>
  <c r="H3060" i="3"/>
  <c r="H3059" i="3"/>
  <c r="H3058" i="3"/>
  <c r="H3057" i="3"/>
  <c r="H3056" i="3"/>
  <c r="H3055" i="3"/>
  <c r="H3054" i="3"/>
  <c r="H3053" i="3"/>
  <c r="H3052" i="3"/>
  <c r="H3051" i="3"/>
  <c r="H3050" i="3"/>
  <c r="H3049" i="3"/>
  <c r="H3048" i="3"/>
  <c r="H3047" i="3"/>
  <c r="H3046" i="3"/>
  <c r="H3045" i="3"/>
  <c r="H3044" i="3"/>
  <c r="H3043" i="3"/>
  <c r="H3042" i="3"/>
  <c r="H3041" i="3"/>
  <c r="H3040" i="3"/>
  <c r="H3039" i="3"/>
  <c r="H3038" i="3"/>
  <c r="H3037" i="3"/>
  <c r="H3036" i="3"/>
  <c r="H3035" i="3"/>
  <c r="H3034" i="3"/>
  <c r="H3029" i="3"/>
  <c r="H3028" i="3"/>
  <c r="H3027" i="3"/>
  <c r="H3026" i="3"/>
  <c r="H3021" i="3"/>
  <c r="H3020" i="3"/>
  <c r="H3019" i="3"/>
  <c r="H3018" i="3"/>
  <c r="H3017" i="3"/>
  <c r="H3016" i="3"/>
  <c r="H3015" i="3"/>
  <c r="H3014" i="3"/>
  <c r="H3009" i="3"/>
  <c r="H3008" i="3"/>
  <c r="H3007" i="3"/>
  <c r="H3006" i="3"/>
  <c r="H3005" i="3"/>
  <c r="H3004" i="3"/>
  <c r="H3003" i="3"/>
  <c r="H3002" i="3"/>
  <c r="H3001" i="3"/>
  <c r="H3000" i="3"/>
  <c r="H2999" i="3"/>
  <c r="H2998" i="3"/>
  <c r="H2997" i="3"/>
  <c r="H2996" i="3"/>
  <c r="H2995" i="3"/>
  <c r="H2994" i="3"/>
  <c r="H2993" i="3"/>
  <c r="H2992" i="3"/>
  <c r="H2991" i="3"/>
  <c r="H2990" i="3"/>
  <c r="H2989" i="3"/>
  <c r="H2988" i="3"/>
  <c r="H2987" i="3"/>
  <c r="H2986" i="3"/>
  <c r="H2985" i="3"/>
  <c r="H2984" i="3"/>
  <c r="H2983" i="3"/>
  <c r="H2978" i="3"/>
  <c r="H2977" i="3"/>
  <c r="H2976" i="3"/>
  <c r="H2975" i="3"/>
  <c r="H2970" i="3"/>
  <c r="H2969" i="3"/>
  <c r="H2968" i="3"/>
  <c r="H2967" i="3"/>
  <c r="H2966" i="3"/>
  <c r="H2965" i="3"/>
  <c r="H2964" i="3"/>
  <c r="H2963" i="3"/>
  <c r="H2958" i="3"/>
  <c r="H2957" i="3"/>
  <c r="H2956" i="3"/>
  <c r="H2955" i="3"/>
  <c r="H2954" i="3"/>
  <c r="H2953" i="3"/>
  <c r="H2952" i="3"/>
  <c r="H2951" i="3"/>
  <c r="H2950" i="3"/>
  <c r="H2949" i="3"/>
  <c r="H2948" i="3"/>
  <c r="H2947" i="3"/>
  <c r="H2946" i="3"/>
  <c r="H2945" i="3"/>
  <c r="H2944" i="3"/>
  <c r="H2943" i="3"/>
  <c r="H2942" i="3"/>
  <c r="H2941" i="3"/>
  <c r="H2940" i="3"/>
  <c r="H2939" i="3"/>
  <c r="H2938" i="3"/>
  <c r="H2937" i="3"/>
  <c r="H2936" i="3"/>
  <c r="H2935" i="3"/>
  <c r="H2934" i="3"/>
  <c r="H2933" i="3"/>
  <c r="H2932" i="3"/>
  <c r="H2927" i="3"/>
  <c r="H2926" i="3"/>
  <c r="H2925" i="3"/>
  <c r="H2924" i="3"/>
  <c r="H2919" i="3"/>
  <c r="H2918" i="3"/>
  <c r="H2917" i="3"/>
  <c r="H2916" i="3"/>
  <c r="H2915" i="3"/>
  <c r="H2914" i="3"/>
  <c r="H2913" i="3"/>
  <c r="H2912" i="3"/>
  <c r="H2907" i="3"/>
  <c r="H2906" i="3"/>
  <c r="H2905" i="3"/>
  <c r="H2904" i="3"/>
  <c r="H2903" i="3"/>
  <c r="H2902" i="3"/>
  <c r="H2901" i="3"/>
  <c r="H2900" i="3"/>
  <c r="H2899" i="3"/>
  <c r="H2898" i="3"/>
  <c r="H2897" i="3"/>
  <c r="H2896" i="3"/>
  <c r="H2895" i="3"/>
  <c r="H2894" i="3"/>
  <c r="H2893" i="3"/>
  <c r="H2892" i="3"/>
  <c r="H2891" i="3"/>
  <c r="H2890" i="3"/>
  <c r="H2889" i="3"/>
  <c r="H2888" i="3"/>
  <c r="H2887" i="3"/>
  <c r="H2886" i="3"/>
  <c r="H2885" i="3"/>
  <c r="H2884" i="3"/>
  <c r="H2883" i="3"/>
  <c r="H2882" i="3"/>
  <c r="H2881" i="3"/>
  <c r="N2880" i="3"/>
  <c r="BL2374" i="3"/>
  <c r="N2879" i="3"/>
  <c r="BL2373" i="3"/>
  <c r="N2878" i="3"/>
  <c r="BL2372" i="3"/>
  <c r="N2877" i="3"/>
  <c r="N2876" i="3"/>
  <c r="N2875" i="3"/>
  <c r="N2874" i="3"/>
  <c r="N2873" i="3"/>
  <c r="N2872" i="3"/>
  <c r="N2871" i="3"/>
  <c r="N2870" i="3"/>
  <c r="N2869" i="3"/>
  <c r="N2868" i="3"/>
  <c r="N2867" i="3"/>
  <c r="N2866" i="3"/>
  <c r="N2865" i="3"/>
  <c r="N2864" i="3"/>
  <c r="N2863" i="3"/>
  <c r="N2862" i="3"/>
  <c r="N2861" i="3"/>
  <c r="N2860" i="3"/>
  <c r="N2859" i="3"/>
  <c r="N2858" i="3"/>
  <c r="N2857" i="3"/>
  <c r="N2856" i="3"/>
  <c r="N2855" i="3"/>
  <c r="N2854" i="3"/>
  <c r="N2853" i="3"/>
  <c r="N2852" i="3"/>
  <c r="N2851" i="3"/>
  <c r="N2850" i="3"/>
  <c r="N2849" i="3"/>
  <c r="N2848" i="3"/>
  <c r="N2847" i="3"/>
  <c r="N2846" i="3"/>
  <c r="N2845" i="3"/>
  <c r="N2844" i="3"/>
  <c r="N2843" i="3"/>
  <c r="N2842" i="3"/>
  <c r="N2841" i="3"/>
  <c r="N2840" i="3"/>
  <c r="N2839" i="3"/>
  <c r="N2838" i="3"/>
  <c r="N2837" i="3"/>
  <c r="N2836" i="3"/>
  <c r="N2835" i="3"/>
  <c r="N2834" i="3"/>
  <c r="N2833" i="3"/>
  <c r="N2832" i="3"/>
  <c r="N2831" i="3"/>
  <c r="N2830" i="3"/>
  <c r="N2829" i="3"/>
  <c r="N2828" i="3"/>
  <c r="N2827" i="3"/>
  <c r="N2826" i="3"/>
  <c r="N2825" i="3"/>
  <c r="N2824" i="3"/>
  <c r="N2823" i="3"/>
  <c r="N2822" i="3"/>
  <c r="N2821" i="3"/>
  <c r="N2820" i="3"/>
  <c r="N2819" i="3"/>
  <c r="H2818" i="3"/>
  <c r="H2817" i="3"/>
  <c r="H2816" i="3"/>
  <c r="H2815" i="3"/>
  <c r="H2814" i="3"/>
  <c r="H2813" i="3"/>
  <c r="H2812" i="3"/>
  <c r="H2811" i="3"/>
  <c r="H2810" i="3"/>
  <c r="H2809" i="3"/>
  <c r="H2808" i="3"/>
  <c r="H2807" i="3"/>
  <c r="H2806" i="3"/>
  <c r="H2805" i="3"/>
  <c r="H2804" i="3"/>
  <c r="H2803" i="3"/>
  <c r="H2802" i="3"/>
  <c r="H2801" i="3"/>
  <c r="H2800" i="3"/>
  <c r="H2799" i="3"/>
  <c r="H2798" i="3"/>
  <c r="H2797" i="3"/>
  <c r="H2796" i="3"/>
  <c r="H2795" i="3"/>
  <c r="H2794" i="3"/>
  <c r="H2793" i="3"/>
  <c r="H2792" i="3"/>
  <c r="H2791" i="3"/>
  <c r="H2790" i="3"/>
  <c r="H2789" i="3"/>
  <c r="H2788" i="3"/>
  <c r="H2787" i="3"/>
  <c r="H2786" i="3"/>
  <c r="H2785" i="3"/>
  <c r="H2784" i="3"/>
  <c r="H2783" i="3"/>
  <c r="H2782" i="3"/>
  <c r="H2781" i="3"/>
  <c r="H2780" i="3"/>
  <c r="H2779" i="3"/>
  <c r="H2778" i="3"/>
  <c r="H2777" i="3"/>
  <c r="H2776" i="3"/>
  <c r="H2775" i="3"/>
  <c r="H2774" i="3"/>
  <c r="H2773" i="3"/>
  <c r="H2772" i="3"/>
  <c r="H2771" i="3"/>
  <c r="H2770" i="3"/>
  <c r="H2769" i="3"/>
  <c r="H2768" i="3"/>
  <c r="H2767" i="3"/>
  <c r="H2766" i="3"/>
  <c r="H2765" i="3"/>
  <c r="H2764" i="3"/>
  <c r="H2763" i="3"/>
  <c r="H2762" i="3"/>
  <c r="H2761" i="3"/>
  <c r="H2760" i="3"/>
  <c r="H2759" i="3"/>
  <c r="H2758" i="3"/>
  <c r="H2757" i="3"/>
  <c r="H2756" i="3"/>
  <c r="H2755" i="3"/>
  <c r="H2754" i="3"/>
  <c r="H2753" i="3"/>
  <c r="H2752" i="3"/>
  <c r="H2751" i="3"/>
  <c r="H2750" i="3"/>
  <c r="H2749" i="3"/>
  <c r="H2748" i="3"/>
  <c r="H2747" i="3"/>
  <c r="H2746" i="3"/>
  <c r="H2745" i="3"/>
  <c r="H2744" i="3"/>
  <c r="H2743" i="3"/>
  <c r="H2742" i="3"/>
  <c r="H2741" i="3"/>
  <c r="H2740" i="3"/>
  <c r="H2739" i="3"/>
  <c r="H2738" i="3"/>
  <c r="H2737" i="3"/>
  <c r="H2736" i="3"/>
  <c r="H2735" i="3"/>
  <c r="H2734" i="3"/>
  <c r="H2733" i="3"/>
  <c r="H2732" i="3"/>
  <c r="H2731" i="3"/>
  <c r="H2730" i="3"/>
  <c r="H2729" i="3"/>
  <c r="H2728" i="3"/>
  <c r="H2727" i="3"/>
  <c r="H2726" i="3"/>
  <c r="H2725" i="3"/>
  <c r="H2724" i="3"/>
  <c r="H2723" i="3"/>
  <c r="H2722" i="3"/>
  <c r="H2721" i="3"/>
  <c r="H2720" i="3"/>
  <c r="H2719" i="3"/>
  <c r="H2718" i="3"/>
  <c r="H2717" i="3"/>
  <c r="H2716" i="3"/>
  <c r="H2715" i="3"/>
  <c r="H2714" i="3"/>
  <c r="H2713" i="3"/>
  <c r="H2712" i="3"/>
  <c r="H2711" i="3"/>
  <c r="H2710" i="3"/>
  <c r="H2709" i="3"/>
  <c r="H2708" i="3"/>
  <c r="H2707" i="3"/>
  <c r="H2706" i="3"/>
  <c r="H2705" i="3"/>
  <c r="H2704" i="3"/>
  <c r="H2703" i="3"/>
  <c r="H2702" i="3"/>
  <c r="H2701" i="3"/>
  <c r="H2700" i="3"/>
  <c r="H2699" i="3"/>
  <c r="H2698" i="3"/>
  <c r="H2697" i="3"/>
  <c r="H2696" i="3"/>
  <c r="H2695" i="3"/>
  <c r="H2694" i="3"/>
  <c r="H2693" i="3"/>
  <c r="H2692" i="3"/>
  <c r="H2691" i="3"/>
  <c r="H2690" i="3"/>
  <c r="H2689" i="3"/>
  <c r="H2688" i="3"/>
  <c r="H2687" i="3"/>
  <c r="H2686" i="3"/>
  <c r="H2685" i="3"/>
  <c r="H2684" i="3"/>
  <c r="H2683" i="3"/>
  <c r="H2682" i="3"/>
  <c r="H2681" i="3"/>
  <c r="H2680" i="3"/>
  <c r="H2679" i="3"/>
  <c r="H2678" i="3"/>
  <c r="H2677" i="3"/>
  <c r="H2676" i="3"/>
  <c r="H2675" i="3"/>
  <c r="H2674" i="3"/>
  <c r="H2673" i="3"/>
  <c r="H2672" i="3"/>
  <c r="H2671" i="3"/>
  <c r="H2670" i="3"/>
  <c r="H2669" i="3"/>
  <c r="H2668" i="3"/>
  <c r="H2667" i="3"/>
  <c r="H2666" i="3"/>
  <c r="H2665" i="3"/>
  <c r="H2664" i="3"/>
  <c r="H2663" i="3"/>
  <c r="H2658" i="3"/>
  <c r="H2657" i="3"/>
  <c r="H2656" i="3"/>
  <c r="H2655" i="3"/>
  <c r="H2654" i="3"/>
  <c r="H2653" i="3"/>
  <c r="H2652" i="3"/>
  <c r="H2651" i="3"/>
  <c r="H2650" i="3"/>
  <c r="H2649" i="3"/>
  <c r="H2648" i="3"/>
  <c r="H2647" i="3"/>
  <c r="H2646" i="3"/>
  <c r="H2645" i="3"/>
  <c r="H2644" i="3"/>
  <c r="H2643" i="3"/>
  <c r="H2642" i="3"/>
  <c r="H2641" i="3"/>
  <c r="H2640" i="3"/>
  <c r="H2639" i="3"/>
  <c r="H2638" i="3"/>
  <c r="H2637" i="3"/>
  <c r="H2636" i="3"/>
  <c r="H2635" i="3"/>
  <c r="H2634" i="3"/>
  <c r="H2633" i="3"/>
  <c r="H2632" i="3"/>
  <c r="H2631" i="3"/>
  <c r="H2626" i="3"/>
  <c r="H2625" i="3"/>
  <c r="H2624" i="3"/>
  <c r="H2623" i="3"/>
  <c r="H2622" i="3"/>
  <c r="H2621" i="3"/>
  <c r="H2620" i="3"/>
  <c r="H2619" i="3"/>
  <c r="H2618" i="3"/>
  <c r="H2617" i="3"/>
  <c r="H2616" i="3"/>
  <c r="H2615" i="3"/>
  <c r="H2614" i="3"/>
  <c r="H2613" i="3"/>
  <c r="H2612" i="3"/>
  <c r="H2611" i="3"/>
  <c r="H2610" i="3"/>
  <c r="H2609" i="3"/>
  <c r="H2608" i="3"/>
  <c r="H2607" i="3"/>
  <c r="H2606" i="3"/>
  <c r="H2605" i="3"/>
  <c r="H2604" i="3"/>
  <c r="H2603" i="3"/>
  <c r="H2602" i="3"/>
  <c r="H2601" i="3"/>
  <c r="H2600" i="3"/>
  <c r="H2599" i="3"/>
  <c r="H2594" i="3"/>
  <c r="H2593" i="3"/>
  <c r="H2592" i="3"/>
  <c r="H2591" i="3"/>
  <c r="H2590" i="3"/>
  <c r="H2589" i="3"/>
  <c r="H2588" i="3"/>
  <c r="H2587" i="3"/>
  <c r="H2586" i="3"/>
  <c r="H2585" i="3"/>
  <c r="H2584" i="3"/>
  <c r="H2583" i="3"/>
  <c r="H2582" i="3"/>
  <c r="H2581" i="3"/>
  <c r="H2580" i="3"/>
  <c r="H2579" i="3"/>
  <c r="H2578" i="3"/>
  <c r="H2577" i="3"/>
  <c r="H2576" i="3"/>
  <c r="H2575" i="3"/>
  <c r="H2574" i="3"/>
  <c r="H2573" i="3"/>
  <c r="H2572" i="3"/>
  <c r="H2571" i="3"/>
  <c r="H2570" i="3"/>
  <c r="H2569" i="3"/>
  <c r="H2568" i="3"/>
  <c r="H2567" i="3"/>
  <c r="H2562" i="3"/>
  <c r="H2561" i="3"/>
  <c r="H2560" i="3"/>
  <c r="H2559" i="3"/>
  <c r="H2558" i="3"/>
  <c r="H2557" i="3"/>
  <c r="H2556" i="3"/>
  <c r="H2555" i="3"/>
  <c r="H2554" i="3"/>
  <c r="H2553" i="3"/>
  <c r="H2552" i="3"/>
  <c r="H2551" i="3"/>
  <c r="H2550" i="3"/>
  <c r="H2549" i="3"/>
  <c r="H2548" i="3"/>
  <c r="H2547" i="3"/>
  <c r="H2546" i="3"/>
  <c r="H2545" i="3"/>
  <c r="H2544" i="3"/>
  <c r="H2543" i="3"/>
  <c r="H2542" i="3"/>
  <c r="H2541" i="3"/>
  <c r="H2540" i="3"/>
  <c r="H2539" i="3"/>
  <c r="H2538" i="3"/>
  <c r="H2537" i="3"/>
  <c r="H2536" i="3"/>
  <c r="H2535" i="3"/>
  <c r="H2530" i="3"/>
  <c r="H2529" i="3"/>
  <c r="H2528" i="3"/>
  <c r="H2527" i="3"/>
  <c r="H2526" i="3"/>
  <c r="H2525" i="3"/>
  <c r="H2524" i="3"/>
  <c r="H2523" i="3"/>
  <c r="H2522" i="3"/>
  <c r="H2521" i="3"/>
  <c r="H2520" i="3"/>
  <c r="H2519" i="3"/>
  <c r="H2518" i="3"/>
  <c r="H2517" i="3"/>
  <c r="H2516" i="3"/>
  <c r="H2515" i="3"/>
  <c r="H2514" i="3"/>
  <c r="H2513" i="3"/>
  <c r="H2512" i="3"/>
  <c r="H2511" i="3"/>
  <c r="H2510" i="3"/>
  <c r="H2509" i="3"/>
  <c r="H2508" i="3"/>
  <c r="H2507" i="3"/>
  <c r="H2506" i="3"/>
  <c r="H2505" i="3"/>
  <c r="H2504" i="3"/>
  <c r="H2503" i="3"/>
  <c r="H2502" i="3"/>
  <c r="H2501" i="3"/>
  <c r="H2500" i="3"/>
  <c r="H2499" i="3"/>
  <c r="H2498" i="3"/>
  <c r="H2497" i="3"/>
  <c r="H2496" i="3"/>
  <c r="H2495" i="3"/>
  <c r="H2490" i="3"/>
  <c r="H2489" i="3"/>
  <c r="H2488" i="3"/>
  <c r="H2487" i="3"/>
  <c r="H2486" i="3"/>
  <c r="H2485" i="3"/>
  <c r="H2484" i="3"/>
  <c r="H2483" i="3"/>
  <c r="H2482" i="3"/>
  <c r="H2481" i="3"/>
  <c r="H2480" i="3"/>
  <c r="H2479" i="3"/>
  <c r="H2478" i="3"/>
  <c r="H2477" i="3"/>
  <c r="H2476" i="3"/>
  <c r="H2475" i="3"/>
  <c r="H2474" i="3"/>
  <c r="H2473" i="3"/>
  <c r="H2472" i="3"/>
  <c r="H2471" i="3"/>
  <c r="H2470" i="3"/>
  <c r="H2469" i="3"/>
  <c r="H2468" i="3"/>
  <c r="H2467" i="3"/>
  <c r="H2466" i="3"/>
  <c r="H2465" i="3"/>
  <c r="H2464" i="3"/>
  <c r="H2463" i="3"/>
  <c r="H2462" i="3"/>
  <c r="H2461" i="3"/>
  <c r="H2460" i="3"/>
  <c r="H2459" i="3"/>
  <c r="H2458" i="3"/>
  <c r="H2457" i="3"/>
  <c r="H2456" i="3"/>
  <c r="H2455" i="3"/>
  <c r="H2450" i="3"/>
  <c r="H2449" i="3"/>
  <c r="H2448" i="3"/>
  <c r="H2447" i="3"/>
  <c r="H2446" i="3"/>
  <c r="H2445" i="3"/>
  <c r="H2444" i="3"/>
  <c r="H2443" i="3"/>
  <c r="H2442" i="3"/>
  <c r="H2441" i="3"/>
  <c r="H2440" i="3"/>
  <c r="H2439" i="3"/>
  <c r="H2438" i="3"/>
  <c r="H2437" i="3"/>
  <c r="H2436" i="3"/>
  <c r="H2435" i="3"/>
  <c r="H2434" i="3"/>
  <c r="H2433" i="3"/>
  <c r="H2432" i="3"/>
  <c r="H2431" i="3"/>
  <c r="H2430" i="3"/>
  <c r="H2429" i="3"/>
  <c r="H2428" i="3"/>
  <c r="H2427" i="3"/>
  <c r="H2426" i="3"/>
  <c r="H2425" i="3"/>
  <c r="H2424" i="3"/>
  <c r="H2423" i="3"/>
  <c r="H2422" i="3"/>
  <c r="H2421" i="3"/>
  <c r="H2420" i="3"/>
  <c r="H2419" i="3"/>
  <c r="H2418" i="3"/>
  <c r="H2417" i="3"/>
  <c r="H2416" i="3"/>
  <c r="H2415" i="3"/>
  <c r="H2410" i="3"/>
  <c r="H2409" i="3"/>
  <c r="H2408" i="3"/>
  <c r="H2407" i="3"/>
  <c r="H2406" i="3"/>
  <c r="H2405" i="3"/>
  <c r="H2404" i="3"/>
  <c r="H2403" i="3"/>
  <c r="H2402" i="3"/>
  <c r="H2401" i="3"/>
  <c r="H2400" i="3"/>
  <c r="H2399" i="3"/>
  <c r="H2398" i="3"/>
  <c r="H2397" i="3"/>
  <c r="H2396" i="3"/>
  <c r="H2395" i="3"/>
  <c r="H2394" i="3"/>
  <c r="H2393" i="3"/>
  <c r="H2392" i="3"/>
  <c r="H2391" i="3"/>
  <c r="H2390" i="3"/>
  <c r="H2389" i="3"/>
  <c r="H2388" i="3"/>
  <c r="H2387" i="3"/>
  <c r="H2386" i="3"/>
  <c r="H2385" i="3"/>
  <c r="H2384" i="3"/>
  <c r="H2383" i="3"/>
  <c r="H2382" i="3"/>
  <c r="H2381" i="3"/>
  <c r="H2380" i="3"/>
  <c r="H2379" i="3"/>
  <c r="H2378" i="3"/>
  <c r="H2377" i="3"/>
  <c r="H2376" i="3"/>
  <c r="H2375" i="3"/>
  <c r="H2370" i="3"/>
  <c r="H2369" i="3"/>
  <c r="H2368" i="3"/>
  <c r="H2367" i="3"/>
  <c r="H2366" i="3"/>
  <c r="H2365" i="3"/>
  <c r="H2364" i="3"/>
  <c r="H2363" i="3"/>
  <c r="H2362" i="3"/>
  <c r="H2361" i="3"/>
  <c r="H2360" i="3"/>
  <c r="H2359" i="3"/>
  <c r="H2358" i="3"/>
  <c r="H2357" i="3"/>
  <c r="H2356" i="3"/>
  <c r="H2355" i="3"/>
  <c r="H2354" i="3"/>
  <c r="H2353" i="3"/>
  <c r="H2352" i="3"/>
  <c r="H2351" i="3"/>
  <c r="H2350" i="3"/>
  <c r="H2349" i="3"/>
  <c r="H2348" i="3"/>
  <c r="H2347" i="3"/>
  <c r="H2346" i="3"/>
  <c r="H2345" i="3"/>
  <c r="H2344" i="3"/>
  <c r="AE99" i="16"/>
  <c r="AF99" i="16"/>
  <c r="AG99" i="16"/>
  <c r="AH99" i="16"/>
  <c r="AI99" i="16"/>
  <c r="AJ99" i="16"/>
  <c r="AK99" i="16"/>
  <c r="AL99" i="16"/>
  <c r="AM99" i="16"/>
  <c r="AN99" i="16"/>
  <c r="AO99" i="16"/>
  <c r="AP99" i="16"/>
  <c r="AQ99" i="16"/>
  <c r="AR99" i="16"/>
  <c r="AS99" i="16"/>
  <c r="AT99" i="16"/>
  <c r="AU99" i="16"/>
  <c r="AV99" i="16"/>
  <c r="AW99" i="16"/>
  <c r="AX99" i="16"/>
  <c r="Y3904" i="3"/>
  <c r="S3458" i="3"/>
  <c r="S3459" i="3"/>
  <c r="O98" i="16"/>
  <c r="O97" i="16"/>
  <c r="O96" i="16"/>
  <c r="O95" i="16"/>
  <c r="O94" i="16"/>
  <c r="N1979" i="3"/>
  <c r="O93" i="16"/>
  <c r="N1978" i="3"/>
  <c r="O92" i="16"/>
  <c r="O91" i="16"/>
  <c r="O90" i="16"/>
  <c r="N1122" i="3"/>
  <c r="O89" i="16"/>
  <c r="N1974" i="3"/>
  <c r="O88" i="16"/>
  <c r="O87" i="16"/>
  <c r="Y79" i="16"/>
  <c r="Z79" i="16"/>
  <c r="AA79" i="16"/>
  <c r="AB79" i="16"/>
  <c r="AC79" i="16"/>
  <c r="AD79" i="16"/>
  <c r="Y78" i="16"/>
  <c r="Z78" i="16"/>
  <c r="AA78" i="16"/>
  <c r="AB78" i="16"/>
  <c r="AC78" i="16"/>
  <c r="AD78" i="16"/>
  <c r="Y77" i="16"/>
  <c r="Z77" i="16"/>
  <c r="AA77" i="16"/>
  <c r="AB77" i="16"/>
  <c r="AC77" i="16"/>
  <c r="AD77" i="16"/>
  <c r="Y76" i="16"/>
  <c r="Z76" i="16"/>
  <c r="AA76" i="16"/>
  <c r="AB76" i="16"/>
  <c r="AC76" i="16"/>
  <c r="AD76" i="16"/>
  <c r="Y75" i="16"/>
  <c r="Z75" i="16"/>
  <c r="AA75" i="16"/>
  <c r="AB75" i="16"/>
  <c r="AC75" i="16"/>
  <c r="AD75" i="16"/>
  <c r="Y74" i="16"/>
  <c r="Z74" i="16"/>
  <c r="AA74" i="16"/>
  <c r="AB74" i="16"/>
  <c r="AC74" i="16"/>
  <c r="AD74" i="16"/>
  <c r="Y73" i="16"/>
  <c r="Z73" i="16"/>
  <c r="AA73" i="16"/>
  <c r="AB73" i="16"/>
  <c r="AC73" i="16"/>
  <c r="AD73" i="16"/>
  <c r="Y72" i="16"/>
  <c r="Z72" i="16"/>
  <c r="AA72" i="16"/>
  <c r="AB72" i="16"/>
  <c r="AC72" i="16"/>
  <c r="AD72" i="16"/>
  <c r="Y71" i="16"/>
  <c r="Z71" i="16"/>
  <c r="AA71" i="16"/>
  <c r="AB71" i="16"/>
  <c r="AC71" i="16"/>
  <c r="AD71" i="16"/>
  <c r="Y70" i="16"/>
  <c r="Z70" i="16"/>
  <c r="AA70" i="16"/>
  <c r="AB70" i="16"/>
  <c r="AC70" i="16"/>
  <c r="AD70" i="16"/>
  <c r="Y69" i="16"/>
  <c r="Z69" i="16"/>
  <c r="AA69" i="16"/>
  <c r="AB69" i="16"/>
  <c r="AC69" i="16"/>
  <c r="AD69" i="16"/>
  <c r="Y68" i="16"/>
  <c r="Z68" i="16"/>
  <c r="AA68" i="16"/>
  <c r="AB68" i="16"/>
  <c r="AC68" i="16"/>
  <c r="AD68" i="16"/>
  <c r="Y67" i="16"/>
  <c r="Z67" i="16"/>
  <c r="AA67" i="16"/>
  <c r="AB67" i="16"/>
  <c r="AC67" i="16"/>
  <c r="AD67" i="16"/>
  <c r="Y66" i="16"/>
  <c r="Z66" i="16"/>
  <c r="AA66" i="16"/>
  <c r="AB66" i="16"/>
  <c r="AC66" i="16"/>
  <c r="AD66" i="16"/>
  <c r="Y65" i="16"/>
  <c r="Z65" i="16"/>
  <c r="AA65" i="16"/>
  <c r="AB65" i="16"/>
  <c r="AC65" i="16"/>
  <c r="AD65" i="16"/>
  <c r="Y64" i="16"/>
  <c r="Z64" i="16"/>
  <c r="AA64" i="16"/>
  <c r="AB64" i="16"/>
  <c r="AC64" i="16"/>
  <c r="AD64" i="16"/>
  <c r="Y63" i="16"/>
  <c r="Z63" i="16"/>
  <c r="AA63" i="16"/>
  <c r="AB63" i="16"/>
  <c r="AC63" i="16"/>
  <c r="AD63" i="16"/>
  <c r="Y62" i="16"/>
  <c r="Z62" i="16"/>
  <c r="AA62" i="16"/>
  <c r="AB62" i="16"/>
  <c r="AC62" i="16"/>
  <c r="AD62" i="16"/>
  <c r="Y61" i="16"/>
  <c r="Z61" i="16"/>
  <c r="AA61" i="16"/>
  <c r="AB61" i="16"/>
  <c r="AC61" i="16"/>
  <c r="AD61" i="16"/>
  <c r="Y60" i="16"/>
  <c r="Z60" i="16"/>
  <c r="AA60" i="16"/>
  <c r="AB60" i="16"/>
  <c r="AC60" i="16"/>
  <c r="AD60" i="16"/>
  <c r="Y59" i="16"/>
  <c r="Z59" i="16"/>
  <c r="AA59" i="16"/>
  <c r="AB59" i="16"/>
  <c r="AC59" i="16"/>
  <c r="AD59" i="16"/>
  <c r="Y58" i="16"/>
  <c r="Z58" i="16"/>
  <c r="AA58" i="16"/>
  <c r="AB58" i="16"/>
  <c r="AC58" i="16"/>
  <c r="AD58" i="16"/>
  <c r="Y57" i="16"/>
  <c r="Z57" i="16"/>
  <c r="AA57" i="16"/>
  <c r="AB57" i="16"/>
  <c r="AC57" i="16"/>
  <c r="AD57" i="16"/>
  <c r="Y56" i="16"/>
  <c r="Z56" i="16"/>
  <c r="AA56" i="16"/>
  <c r="AB56" i="16"/>
  <c r="AC56" i="16"/>
  <c r="AD56" i="16"/>
  <c r="Y55" i="16"/>
  <c r="Z55" i="16"/>
  <c r="AA55" i="16"/>
  <c r="AB55" i="16"/>
  <c r="AC55" i="16"/>
  <c r="AD55" i="16"/>
  <c r="Y54" i="16"/>
  <c r="Z54" i="16"/>
  <c r="AA54" i="16"/>
  <c r="AB54" i="16"/>
  <c r="AC54" i="16"/>
  <c r="AD54" i="16"/>
  <c r="Y53" i="16"/>
  <c r="Z53" i="16"/>
  <c r="AA53" i="16"/>
  <c r="AB53" i="16"/>
  <c r="AC53" i="16"/>
  <c r="AD53" i="16"/>
  <c r="Y52" i="16"/>
  <c r="Z52" i="16"/>
  <c r="AA52" i="16"/>
  <c r="AB52" i="16"/>
  <c r="AC52" i="16"/>
  <c r="AD52" i="16"/>
  <c r="Y51" i="16"/>
  <c r="Z51" i="16"/>
  <c r="AA51" i="16"/>
  <c r="AB51" i="16"/>
  <c r="AC51" i="16"/>
  <c r="AD51" i="16"/>
  <c r="Y50" i="16"/>
  <c r="Z50" i="16"/>
  <c r="AA50" i="16"/>
  <c r="AB50" i="16"/>
  <c r="AC50" i="16"/>
  <c r="AD50" i="16"/>
  <c r="Y49" i="16"/>
  <c r="Z49" i="16"/>
  <c r="AA49" i="16"/>
  <c r="AB49" i="16"/>
  <c r="AC49" i="16"/>
  <c r="AD49" i="16"/>
  <c r="Y48" i="16"/>
  <c r="Z48" i="16"/>
  <c r="AA48" i="16"/>
  <c r="AB48" i="16"/>
  <c r="AC48" i="16"/>
  <c r="AD48" i="16"/>
  <c r="Y47" i="16"/>
  <c r="Z47" i="16"/>
  <c r="AA47" i="16"/>
  <c r="AB47" i="16"/>
  <c r="AC47" i="16"/>
  <c r="AD47" i="16"/>
  <c r="Z46" i="16"/>
  <c r="AA46" i="16"/>
  <c r="AB46" i="16"/>
  <c r="AC46" i="16"/>
  <c r="AD46" i="16"/>
  <c r="Z45" i="16"/>
  <c r="AA45" i="16"/>
  <c r="AC45" i="16"/>
  <c r="AD45" i="16"/>
  <c r="Y40" i="16"/>
  <c r="Z40" i="16"/>
  <c r="AA40" i="16"/>
  <c r="AB40" i="16"/>
  <c r="AC40" i="16"/>
  <c r="AD40" i="16"/>
  <c r="Y39" i="16"/>
  <c r="Z39" i="16"/>
  <c r="AA39" i="16"/>
  <c r="AB39" i="16"/>
  <c r="AC39" i="16"/>
  <c r="AD39" i="16"/>
  <c r="Y38" i="16"/>
  <c r="Z38" i="16"/>
  <c r="AA38" i="16"/>
  <c r="AB38" i="16"/>
  <c r="AC38" i="16"/>
  <c r="AD38" i="16"/>
  <c r="Y37" i="16"/>
  <c r="Z37" i="16"/>
  <c r="AA37" i="16"/>
  <c r="AB37" i="16"/>
  <c r="AC37" i="16"/>
  <c r="AD37" i="16"/>
  <c r="Y36" i="16"/>
  <c r="Z36" i="16"/>
  <c r="AA36" i="16"/>
  <c r="AB36" i="16"/>
  <c r="AC36" i="16"/>
  <c r="AD36" i="16"/>
  <c r="Y35" i="16"/>
  <c r="Z35" i="16"/>
  <c r="AA35" i="16"/>
  <c r="AB35" i="16"/>
  <c r="AC35" i="16"/>
  <c r="AD35" i="16"/>
  <c r="Y34" i="16"/>
  <c r="Z34" i="16"/>
  <c r="AA34" i="16"/>
  <c r="AB34" i="16"/>
  <c r="AC34" i="16"/>
  <c r="AD34" i="16"/>
  <c r="Y33" i="16"/>
  <c r="Z33" i="16"/>
  <c r="AA33" i="16"/>
  <c r="AB33" i="16"/>
  <c r="AC33" i="16"/>
  <c r="AD33" i="16"/>
  <c r="Y32" i="16"/>
  <c r="Z32" i="16"/>
  <c r="AA32" i="16"/>
  <c r="AB32" i="16"/>
  <c r="AC32" i="16"/>
  <c r="AD32" i="16"/>
  <c r="Y31" i="16"/>
  <c r="Z31" i="16"/>
  <c r="AA31" i="16"/>
  <c r="AB31" i="16"/>
  <c r="AC31" i="16"/>
  <c r="AD31" i="16"/>
  <c r="Y30" i="16"/>
  <c r="Z30" i="16"/>
  <c r="AA30" i="16"/>
  <c r="AB30" i="16"/>
  <c r="AC30" i="16"/>
  <c r="AD30" i="16"/>
  <c r="Y29" i="16"/>
  <c r="Z29" i="16"/>
  <c r="AA29" i="16"/>
  <c r="AB29" i="16"/>
  <c r="AC29" i="16"/>
  <c r="AD29" i="16"/>
  <c r="Y28" i="16"/>
  <c r="Z28" i="16"/>
  <c r="AA28" i="16"/>
  <c r="AB28" i="16"/>
  <c r="AC28" i="16"/>
  <c r="AD28" i="16"/>
  <c r="Y27" i="16"/>
  <c r="Z27" i="16"/>
  <c r="AA27" i="16"/>
  <c r="AB27" i="16"/>
  <c r="AC27" i="16"/>
  <c r="AD27" i="16"/>
  <c r="Y26" i="16"/>
  <c r="Z26" i="16"/>
  <c r="AA26" i="16"/>
  <c r="AB26" i="16"/>
  <c r="AC26" i="16"/>
  <c r="AD26" i="16"/>
  <c r="Y25" i="16"/>
  <c r="Z25" i="16"/>
  <c r="AA25" i="16"/>
  <c r="AB25" i="16"/>
  <c r="AC25" i="16"/>
  <c r="AD25" i="16"/>
  <c r="Y24" i="16"/>
  <c r="Z24" i="16"/>
  <c r="AA24" i="16"/>
  <c r="AB24" i="16"/>
  <c r="AC24" i="16"/>
  <c r="AD24" i="16"/>
  <c r="Y23" i="16"/>
  <c r="Z23" i="16"/>
  <c r="AA23" i="16"/>
  <c r="AB23" i="16"/>
  <c r="AC23" i="16"/>
  <c r="AD23" i="16"/>
  <c r="Y22" i="16"/>
  <c r="Z22" i="16"/>
  <c r="AA22" i="16"/>
  <c r="AB22" i="16"/>
  <c r="AC22" i="16"/>
  <c r="AD22" i="16"/>
  <c r="Y21" i="16"/>
  <c r="P21" i="16"/>
  <c r="N872" i="3"/>
  <c r="Z21" i="16"/>
  <c r="AA21" i="16"/>
  <c r="AB21" i="16"/>
  <c r="AC21" i="16"/>
  <c r="AD21" i="16"/>
  <c r="Y20" i="16"/>
  <c r="Z20" i="16"/>
  <c r="AA20" i="16"/>
  <c r="AB20" i="16"/>
  <c r="AC20" i="16"/>
  <c r="AD20" i="16"/>
  <c r="Y19" i="16"/>
  <c r="Z19" i="16"/>
  <c r="AA19" i="16"/>
  <c r="AB19" i="16"/>
  <c r="AC19" i="16"/>
  <c r="AD19" i="16"/>
  <c r="Y18" i="16"/>
  <c r="Z18" i="16"/>
  <c r="AA18" i="16"/>
  <c r="AB18" i="16"/>
  <c r="AC18" i="16"/>
  <c r="AD18" i="16"/>
  <c r="Y17" i="16"/>
  <c r="Z17" i="16"/>
  <c r="AA17" i="16"/>
  <c r="AB17" i="16"/>
  <c r="AC17" i="16"/>
  <c r="AD17" i="16"/>
  <c r="Y16" i="16"/>
  <c r="Z16" i="16"/>
  <c r="AA16" i="16"/>
  <c r="AB16" i="16"/>
  <c r="AC16" i="16"/>
  <c r="AD16" i="16"/>
  <c r="Y15" i="16"/>
  <c r="Z15" i="16"/>
  <c r="AA15" i="16"/>
  <c r="AB15" i="16"/>
  <c r="AC15" i="16"/>
  <c r="AD15" i="16"/>
  <c r="Y14" i="16"/>
  <c r="Z14" i="16"/>
  <c r="AA14" i="16"/>
  <c r="AB14" i="16"/>
  <c r="AC14" i="16"/>
  <c r="AD14" i="16"/>
  <c r="Y13" i="16"/>
  <c r="Z13" i="16"/>
  <c r="AA13" i="16"/>
  <c r="AB13" i="16"/>
  <c r="AC13" i="16"/>
  <c r="AD13" i="16"/>
  <c r="Y12" i="16"/>
  <c r="Z12" i="16"/>
  <c r="AA12" i="16"/>
  <c r="AB12" i="16"/>
  <c r="AC12" i="16"/>
  <c r="AD12" i="16"/>
  <c r="Y11" i="16"/>
  <c r="Z11" i="16"/>
  <c r="AA11" i="16"/>
  <c r="AB11" i="16"/>
  <c r="AC11" i="16"/>
  <c r="AD11" i="16"/>
  <c r="Z10" i="16"/>
  <c r="AA10" i="16"/>
  <c r="AC10" i="16"/>
  <c r="AD10" i="16"/>
  <c r="Z9" i="16"/>
  <c r="AA9" i="16"/>
  <c r="AC9" i="16"/>
  <c r="AD9" i="16"/>
  <c r="Z8" i="16"/>
  <c r="AA8" i="16"/>
  <c r="AC8" i="16"/>
  <c r="AD8" i="16"/>
  <c r="Z7" i="16"/>
  <c r="AA7" i="16"/>
  <c r="AC7" i="16"/>
  <c r="AD7" i="16"/>
  <c r="V1" i="6"/>
  <c r="AH24" i="6"/>
  <c r="N3903" i="3"/>
  <c r="S3897" i="3"/>
  <c r="S3896" i="3"/>
  <c r="S3895" i="3"/>
  <c r="S3894" i="3"/>
  <c r="S3893" i="3"/>
  <c r="S3892" i="3"/>
  <c r="S3891" i="3"/>
  <c r="S3890" i="3"/>
  <c r="S3889" i="3"/>
  <c r="S3888" i="3"/>
  <c r="S3887" i="3"/>
  <c r="S3886" i="3"/>
  <c r="S3885" i="3"/>
  <c r="S3884" i="3"/>
  <c r="S3883" i="3"/>
  <c r="S3882" i="3"/>
  <c r="S3881" i="3"/>
  <c r="S3880" i="3"/>
  <c r="S3879" i="3"/>
  <c r="S3878" i="3"/>
  <c r="S3877" i="3"/>
  <c r="S3876" i="3"/>
  <c r="S3875" i="3"/>
  <c r="S3874" i="3"/>
  <c r="S3873" i="3"/>
  <c r="S3872" i="3"/>
  <c r="S3871" i="3"/>
  <c r="S3870" i="3"/>
  <c r="S3869" i="3"/>
  <c r="S3868" i="3"/>
  <c r="S3867" i="3"/>
  <c r="S3866" i="3"/>
  <c r="S3865" i="3"/>
  <c r="S3864" i="3"/>
  <c r="S3863" i="3"/>
  <c r="S3862" i="3"/>
  <c r="S3861" i="3"/>
  <c r="S3860" i="3"/>
  <c r="S3859" i="3"/>
  <c r="S3858" i="3"/>
  <c r="S3857" i="3"/>
  <c r="S3856" i="3"/>
  <c r="S3855" i="3"/>
  <c r="S3854" i="3"/>
  <c r="S3853" i="3"/>
  <c r="S3852" i="3"/>
  <c r="S3851" i="3"/>
  <c r="S3850" i="3"/>
  <c r="S3849" i="3"/>
  <c r="S3848" i="3"/>
  <c r="S3847" i="3"/>
  <c r="S3846" i="3"/>
  <c r="S3845" i="3"/>
  <c r="S3844" i="3"/>
  <c r="S3843" i="3"/>
  <c r="S3842" i="3"/>
  <c r="S3841" i="3"/>
  <c r="S3840" i="3"/>
  <c r="S3839" i="3"/>
  <c r="S3838" i="3"/>
  <c r="S3837" i="3"/>
  <c r="S3836" i="3"/>
  <c r="S3835" i="3"/>
  <c r="S3834" i="3"/>
  <c r="S3833" i="3"/>
  <c r="S3832" i="3"/>
  <c r="S3831" i="3"/>
  <c r="S3830" i="3"/>
  <c r="S3829" i="3"/>
  <c r="S3828" i="3"/>
  <c r="S3827" i="3"/>
  <c r="S3826" i="3"/>
  <c r="S3825" i="3"/>
  <c r="S3824" i="3"/>
  <c r="S3823" i="3"/>
  <c r="S3822" i="3"/>
  <c r="S3821" i="3"/>
  <c r="S3820" i="3"/>
  <c r="S3819" i="3"/>
  <c r="S3818" i="3"/>
  <c r="S3817" i="3"/>
  <c r="S3816" i="3"/>
  <c r="S3815" i="3"/>
  <c r="S3814" i="3"/>
  <c r="S3813" i="3"/>
  <c r="S3812" i="3"/>
  <c r="S3811" i="3"/>
  <c r="S3810" i="3"/>
  <c r="S3809" i="3"/>
  <c r="S3808" i="3"/>
  <c r="S3807" i="3"/>
  <c r="S3806" i="3"/>
  <c r="S3805" i="3"/>
  <c r="S3804" i="3"/>
  <c r="S3803" i="3"/>
  <c r="S3802" i="3"/>
  <c r="S3801" i="3"/>
  <c r="S3800" i="3"/>
  <c r="S3799" i="3"/>
  <c r="S3798" i="3"/>
  <c r="S3797" i="3"/>
  <c r="S3796" i="3"/>
  <c r="S3795" i="3"/>
  <c r="S3794" i="3"/>
  <c r="S3793" i="3"/>
  <c r="S3792" i="3"/>
  <c r="S3791" i="3"/>
  <c r="S3790" i="3"/>
  <c r="S3789" i="3"/>
  <c r="S3788" i="3"/>
  <c r="S3787" i="3"/>
  <c r="S3786" i="3"/>
  <c r="S3785" i="3"/>
  <c r="S3784" i="3"/>
  <c r="S3783" i="3"/>
  <c r="S3782" i="3"/>
  <c r="S3781" i="3"/>
  <c r="S3780" i="3"/>
  <c r="S3779" i="3"/>
  <c r="S3778" i="3"/>
  <c r="S3777" i="3"/>
  <c r="S3776" i="3"/>
  <c r="S3775" i="3"/>
  <c r="S3774" i="3"/>
  <c r="S3773" i="3"/>
  <c r="S3772" i="3"/>
  <c r="S3771" i="3"/>
  <c r="S3770" i="3"/>
  <c r="S3769" i="3"/>
  <c r="S3768" i="3"/>
  <c r="S3767" i="3"/>
  <c r="S3766" i="3"/>
  <c r="S3765" i="3"/>
  <c r="S3764" i="3"/>
  <c r="S3763" i="3"/>
  <c r="S3762" i="3"/>
  <c r="S3761" i="3"/>
  <c r="S3760" i="3"/>
  <c r="S3759" i="3"/>
  <c r="S3758" i="3"/>
  <c r="S3757" i="3"/>
  <c r="S3756" i="3"/>
  <c r="S3755" i="3"/>
  <c r="S3754" i="3"/>
  <c r="S3753" i="3"/>
  <c r="S3752" i="3"/>
  <c r="S3751" i="3"/>
  <c r="S3750" i="3"/>
  <c r="S3749" i="3"/>
  <c r="S3748" i="3"/>
  <c r="S3747" i="3"/>
  <c r="S3746" i="3"/>
  <c r="S3745" i="3"/>
  <c r="S3744" i="3"/>
  <c r="S3743" i="3"/>
  <c r="S3742" i="3"/>
  <c r="S3741" i="3"/>
  <c r="S3740" i="3"/>
  <c r="S3739" i="3"/>
  <c r="S3738" i="3"/>
  <c r="S3737" i="3"/>
  <c r="S3736" i="3"/>
  <c r="S3735" i="3"/>
  <c r="S3734" i="3"/>
  <c r="S3733" i="3"/>
  <c r="S3732" i="3"/>
  <c r="S3731" i="3"/>
  <c r="S3730" i="3"/>
  <c r="S3729" i="3"/>
  <c r="S3728" i="3"/>
  <c r="S3727" i="3"/>
  <c r="S3726" i="3"/>
  <c r="S3725" i="3"/>
  <c r="S3724" i="3"/>
  <c r="S3723" i="3"/>
  <c r="S3722" i="3"/>
  <c r="S3721" i="3"/>
  <c r="S3720" i="3"/>
  <c r="S3719" i="3"/>
  <c r="S3718" i="3"/>
  <c r="S3717" i="3"/>
  <c r="S3716" i="3"/>
  <c r="S3715" i="3"/>
  <c r="S3714" i="3"/>
  <c r="S3713" i="3"/>
  <c r="S3712" i="3"/>
  <c r="S3711" i="3"/>
  <c r="S3710" i="3"/>
  <c r="S3709" i="3"/>
  <c r="S3708" i="3"/>
  <c r="S3707" i="3"/>
  <c r="S3706" i="3"/>
  <c r="S3705" i="3"/>
  <c r="S3704" i="3"/>
  <c r="S3703" i="3"/>
  <c r="S3702" i="3"/>
  <c r="S3701" i="3"/>
  <c r="S3700" i="3"/>
  <c r="S3699" i="3"/>
  <c r="S3698" i="3"/>
  <c r="S3697" i="3"/>
  <c r="S3696" i="3"/>
  <c r="S3695" i="3"/>
  <c r="S3694" i="3"/>
  <c r="S3693" i="3"/>
  <c r="S3692" i="3"/>
  <c r="S3691" i="3"/>
  <c r="S3690" i="3"/>
  <c r="S3689" i="3"/>
  <c r="S3688" i="3"/>
  <c r="S3687" i="3"/>
  <c r="S3686" i="3"/>
  <c r="S3685" i="3"/>
  <c r="S3684" i="3"/>
  <c r="S3683" i="3"/>
  <c r="S3682" i="3"/>
  <c r="S3681" i="3"/>
  <c r="S3680" i="3"/>
  <c r="S3679" i="3"/>
  <c r="S3678" i="3"/>
  <c r="S3677" i="3"/>
  <c r="S3676" i="3"/>
  <c r="S3675" i="3"/>
  <c r="S3674" i="3"/>
  <c r="S3673" i="3"/>
  <c r="S3672" i="3"/>
  <c r="S3671" i="3"/>
  <c r="S3670" i="3"/>
  <c r="S3669" i="3"/>
  <c r="S3668" i="3"/>
  <c r="S3667" i="3"/>
  <c r="S3666" i="3"/>
  <c r="S3665" i="3"/>
  <c r="S3664" i="3"/>
  <c r="S3663" i="3"/>
  <c r="S3662" i="3"/>
  <c r="S3661" i="3"/>
  <c r="S3660" i="3"/>
  <c r="S3659" i="3"/>
  <c r="S3658" i="3"/>
  <c r="S3657" i="3"/>
  <c r="S3656" i="3"/>
  <c r="S3655" i="3"/>
  <c r="S3654" i="3"/>
  <c r="S3653" i="3"/>
  <c r="S3652" i="3"/>
  <c r="S3651" i="3"/>
  <c r="S3650" i="3"/>
  <c r="S3649" i="3"/>
  <c r="S3648" i="3"/>
  <c r="S3647" i="3"/>
  <c r="S3646" i="3"/>
  <c r="S3645" i="3"/>
  <c r="S3644" i="3"/>
  <c r="S3643" i="3"/>
  <c r="S3642" i="3"/>
  <c r="S3641" i="3"/>
  <c r="S3640" i="3"/>
  <c r="S3639" i="3"/>
  <c r="S3638" i="3"/>
  <c r="S3637" i="3"/>
  <c r="S3636" i="3"/>
  <c r="S3635" i="3"/>
  <c r="S3634" i="3"/>
  <c r="S3633" i="3"/>
  <c r="S3632" i="3"/>
  <c r="S3631" i="3"/>
  <c r="S3630" i="3"/>
  <c r="S3629" i="3"/>
  <c r="S3628" i="3"/>
  <c r="S3627" i="3"/>
  <c r="S3626" i="3"/>
  <c r="S3625" i="3"/>
  <c r="S3624" i="3"/>
  <c r="S3623" i="3"/>
  <c r="S3622" i="3"/>
  <c r="S3621" i="3"/>
  <c r="S3620" i="3"/>
  <c r="S3619" i="3"/>
  <c r="S3618" i="3"/>
  <c r="S3617" i="3"/>
  <c r="S3616" i="3"/>
  <c r="S3615" i="3"/>
  <c r="S3614" i="3"/>
  <c r="S3613" i="3"/>
  <c r="S3612" i="3"/>
  <c r="S3611" i="3"/>
  <c r="S3610" i="3"/>
  <c r="S3609" i="3"/>
  <c r="S3608" i="3"/>
  <c r="S3607" i="3"/>
  <c r="S3606" i="3"/>
  <c r="S3605" i="3"/>
  <c r="S3604" i="3"/>
  <c r="S3603" i="3"/>
  <c r="S3602" i="3"/>
  <c r="S3601" i="3"/>
  <c r="S3600" i="3"/>
  <c r="S3599" i="3"/>
  <c r="S3598" i="3"/>
  <c r="S3597" i="3"/>
  <c r="S3596" i="3"/>
  <c r="S3595" i="3"/>
  <c r="S3594" i="3"/>
  <c r="S3593" i="3"/>
  <c r="S3592" i="3"/>
  <c r="S3591" i="3"/>
  <c r="S3590" i="3"/>
  <c r="S3589" i="3"/>
  <c r="S3588" i="3"/>
  <c r="S3587" i="3"/>
  <c r="S3586" i="3"/>
  <c r="S3585" i="3"/>
  <c r="S3584" i="3"/>
  <c r="S3583" i="3"/>
  <c r="S3582" i="3"/>
  <c r="S3581" i="3"/>
  <c r="S3580" i="3"/>
  <c r="S3579" i="3"/>
  <c r="S3578" i="3"/>
  <c r="S3577" i="3"/>
  <c r="S3576" i="3"/>
  <c r="S3575" i="3"/>
  <c r="S3574" i="3"/>
  <c r="S3573" i="3"/>
  <c r="S3572" i="3"/>
  <c r="S3571" i="3"/>
  <c r="S3570" i="3"/>
  <c r="S3569" i="3"/>
  <c r="S3568" i="3"/>
  <c r="S3567" i="3"/>
  <c r="S3566" i="3"/>
  <c r="S3565" i="3"/>
  <c r="S3564" i="3"/>
  <c r="S3563" i="3"/>
  <c r="S3562" i="3"/>
  <c r="S3561" i="3"/>
  <c r="S3560" i="3"/>
  <c r="S3559" i="3"/>
  <c r="S3558" i="3"/>
  <c r="S3557" i="3"/>
  <c r="S3556" i="3"/>
  <c r="S3555" i="3"/>
  <c r="S3554" i="3"/>
  <c r="S3553" i="3"/>
  <c r="S3552" i="3"/>
  <c r="S3551" i="3"/>
  <c r="S3550" i="3"/>
  <c r="S3549" i="3"/>
  <c r="S3548" i="3"/>
  <c r="S3547" i="3"/>
  <c r="S3546" i="3"/>
  <c r="S3545" i="3"/>
  <c r="S3544" i="3"/>
  <c r="S3543" i="3"/>
  <c r="S3542" i="3"/>
  <c r="S3541" i="3"/>
  <c r="S3540" i="3"/>
  <c r="S3539" i="3"/>
  <c r="S3538" i="3"/>
  <c r="S3537" i="3"/>
  <c r="S3536" i="3"/>
  <c r="S3535" i="3"/>
  <c r="S3534" i="3"/>
  <c r="S3533" i="3"/>
  <c r="S3532" i="3"/>
  <c r="S3531" i="3"/>
  <c r="S3530" i="3"/>
  <c r="S3529" i="3"/>
  <c r="S3528" i="3"/>
  <c r="S3527" i="3"/>
  <c r="S3526" i="3"/>
  <c r="S3525" i="3"/>
  <c r="S3524" i="3"/>
  <c r="S3523" i="3"/>
  <c r="S3522" i="3"/>
  <c r="S3521" i="3"/>
  <c r="S3520" i="3"/>
  <c r="S3519" i="3"/>
  <c r="S3518" i="3"/>
  <c r="S3517" i="3"/>
  <c r="S3516" i="3"/>
  <c r="S3515" i="3"/>
  <c r="S3514" i="3"/>
  <c r="S3513" i="3"/>
  <c r="S3512" i="3"/>
  <c r="S3511" i="3"/>
  <c r="S3510" i="3"/>
  <c r="S3509" i="3"/>
  <c r="S3508" i="3"/>
  <c r="S3507" i="3"/>
  <c r="S3506" i="3"/>
  <c r="S3505" i="3"/>
  <c r="S3504" i="3"/>
  <c r="S3503" i="3"/>
  <c r="S3502" i="3"/>
  <c r="S3501" i="3"/>
  <c r="S3500" i="3"/>
  <c r="S3499" i="3"/>
  <c r="S3498" i="3"/>
  <c r="S3497" i="3"/>
  <c r="S3496" i="3"/>
  <c r="S3495" i="3"/>
  <c r="S3494" i="3"/>
  <c r="S3493" i="3"/>
  <c r="S3492" i="3"/>
  <c r="S3491" i="3"/>
  <c r="S3490" i="3"/>
  <c r="S3489" i="3"/>
  <c r="S3488" i="3"/>
  <c r="S3487" i="3"/>
  <c r="S3486" i="3"/>
  <c r="S3485" i="3"/>
  <c r="S3484" i="3"/>
  <c r="S3483" i="3"/>
  <c r="S3482" i="3"/>
  <c r="S3481" i="3"/>
  <c r="S3480" i="3"/>
  <c r="S3479" i="3"/>
  <c r="S3478" i="3"/>
  <c r="S3477" i="3"/>
  <c r="S3476" i="3"/>
  <c r="S3475" i="3"/>
  <c r="S3474" i="3"/>
  <c r="S3473" i="3"/>
  <c r="S3472" i="3"/>
  <c r="S3471" i="3"/>
  <c r="S3470" i="3"/>
  <c r="S3469" i="3"/>
  <c r="S3468" i="3"/>
  <c r="S3467" i="3"/>
  <c r="S3466" i="3"/>
  <c r="S3465" i="3"/>
  <c r="S3464" i="3"/>
  <c r="S3463" i="3"/>
  <c r="S3462" i="3"/>
  <c r="S3461" i="3"/>
  <c r="S3460" i="3"/>
  <c r="S3457" i="3"/>
  <c r="S3456" i="3"/>
  <c r="S3455" i="3"/>
  <c r="S3454" i="3"/>
  <c r="S3453" i="3"/>
  <c r="S3452" i="3"/>
  <c r="S3451" i="3"/>
  <c r="S3450" i="3"/>
  <c r="S3449" i="3"/>
  <c r="S3448" i="3"/>
  <c r="S3447" i="3"/>
  <c r="S3446" i="3"/>
  <c r="S3445" i="3"/>
  <c r="S3444" i="3"/>
  <c r="S3443" i="3"/>
  <c r="S3442" i="3"/>
  <c r="S3441" i="3"/>
  <c r="S3440" i="3"/>
  <c r="S3439" i="3"/>
  <c r="S3438" i="3"/>
  <c r="S3437" i="3"/>
  <c r="S3436" i="3"/>
  <c r="S3435" i="3"/>
  <c r="S3434" i="3"/>
  <c r="S3433" i="3"/>
  <c r="S3432" i="3"/>
  <c r="S3431" i="3"/>
  <c r="S3430" i="3"/>
  <c r="S3429" i="3"/>
  <c r="S3428" i="3"/>
  <c r="S3427" i="3"/>
  <c r="S3426" i="3"/>
  <c r="S3425" i="3"/>
  <c r="S3424" i="3"/>
  <c r="S3423" i="3"/>
  <c r="S3422" i="3"/>
  <c r="S3421" i="3"/>
  <c r="S3420" i="3"/>
  <c r="S3419" i="3"/>
  <c r="S3418" i="3"/>
  <c r="S3417" i="3"/>
  <c r="S3416" i="3"/>
  <c r="S3415" i="3"/>
  <c r="S3414" i="3"/>
  <c r="S3413" i="3"/>
  <c r="S3412" i="3"/>
  <c r="S3411" i="3"/>
  <c r="S3410" i="3"/>
  <c r="S3409" i="3"/>
  <c r="S3408" i="3"/>
  <c r="S3407" i="3"/>
  <c r="S3406" i="3"/>
  <c r="S3405" i="3"/>
  <c r="S3404" i="3"/>
  <c r="S3403" i="3"/>
  <c r="S3402" i="3"/>
  <c r="S3401" i="3"/>
  <c r="S3400" i="3"/>
  <c r="S3399" i="3"/>
  <c r="S3398" i="3"/>
  <c r="S3397" i="3"/>
  <c r="S3396" i="3"/>
  <c r="S3395" i="3"/>
  <c r="S3394" i="3"/>
  <c r="S3393" i="3"/>
  <c r="S3392" i="3"/>
  <c r="S3391" i="3"/>
  <c r="S3390" i="3"/>
  <c r="S3389" i="3"/>
  <c r="S3388" i="3"/>
  <c r="S3387" i="3"/>
  <c r="S3386" i="3"/>
  <c r="S3385" i="3"/>
  <c r="S3384" i="3"/>
  <c r="S3383" i="3"/>
  <c r="S3382" i="3"/>
  <c r="S3381" i="3"/>
  <c r="S3380" i="3"/>
  <c r="S3379" i="3"/>
  <c r="S3378" i="3"/>
  <c r="S3377" i="3"/>
  <c r="S3376" i="3"/>
  <c r="S3375" i="3"/>
  <c r="S3374" i="3"/>
  <c r="S3373" i="3"/>
  <c r="S3372" i="3"/>
  <c r="S3371" i="3"/>
  <c r="S3370" i="3"/>
  <c r="S3369" i="3"/>
  <c r="S3368" i="3"/>
  <c r="S3367" i="3"/>
  <c r="S3366" i="3"/>
  <c r="S3365" i="3"/>
  <c r="S3364" i="3"/>
  <c r="S3363" i="3"/>
  <c r="S3362" i="3"/>
  <c r="S3361" i="3"/>
  <c r="S3360" i="3"/>
  <c r="S3359" i="3"/>
  <c r="S3358" i="3"/>
  <c r="S3357" i="3"/>
  <c r="S3356" i="3"/>
  <c r="S3355" i="3"/>
  <c r="S3354" i="3"/>
  <c r="S3353" i="3"/>
  <c r="S3352" i="3"/>
  <c r="S3351" i="3"/>
  <c r="S3350" i="3"/>
  <c r="S3349" i="3"/>
  <c r="S3348" i="3"/>
  <c r="S3347" i="3"/>
  <c r="S3346" i="3"/>
  <c r="S3345" i="3"/>
  <c r="S3344" i="3"/>
  <c r="S3343" i="3"/>
  <c r="S3342" i="3"/>
  <c r="S3341" i="3"/>
  <c r="S3340" i="3"/>
  <c r="S3339" i="3"/>
  <c r="S3338" i="3"/>
  <c r="S3337" i="3"/>
  <c r="S3336" i="3"/>
  <c r="S3335" i="3"/>
  <c r="S3334" i="3"/>
  <c r="S3333" i="3"/>
  <c r="S3332" i="3"/>
  <c r="S3331" i="3"/>
  <c r="S3330" i="3"/>
  <c r="S3329" i="3"/>
  <c r="S3328" i="3"/>
  <c r="S3327" i="3"/>
  <c r="S3326" i="3"/>
  <c r="S3325" i="3"/>
  <c r="S3324" i="3"/>
  <c r="S3323" i="3"/>
  <c r="S3322" i="3"/>
  <c r="S3321" i="3"/>
  <c r="S3320" i="3"/>
  <c r="S3319" i="3"/>
  <c r="S3318" i="3"/>
  <c r="S3317" i="3"/>
  <c r="S3316" i="3"/>
  <c r="S3315" i="3"/>
  <c r="S3314" i="3"/>
  <c r="S3313" i="3"/>
  <c r="S3312" i="3"/>
  <c r="S3311" i="3"/>
  <c r="S3310" i="3"/>
  <c r="S3309" i="3"/>
  <c r="S3308" i="3"/>
  <c r="S3307" i="3"/>
  <c r="S3306" i="3"/>
  <c r="S3305" i="3"/>
  <c r="S3304" i="3"/>
  <c r="S3303" i="3"/>
  <c r="S3302" i="3"/>
  <c r="S3301" i="3"/>
  <c r="S3300" i="3"/>
  <c r="S3299" i="3"/>
  <c r="S3298" i="3"/>
  <c r="S3297" i="3"/>
  <c r="S3296" i="3"/>
  <c r="S3295" i="3"/>
  <c r="S3294" i="3"/>
  <c r="S3293" i="3"/>
  <c r="S3292" i="3"/>
  <c r="S3291" i="3"/>
  <c r="S3290" i="3"/>
  <c r="S3289" i="3"/>
  <c r="S3288" i="3"/>
  <c r="S3287" i="3"/>
  <c r="S3286" i="3"/>
  <c r="S3285" i="3"/>
  <c r="S3284" i="3"/>
  <c r="S3283" i="3"/>
  <c r="S3282" i="3"/>
  <c r="S3281" i="3"/>
  <c r="S3280" i="3"/>
  <c r="S3279" i="3"/>
  <c r="S3278" i="3"/>
  <c r="S3277" i="3"/>
  <c r="S3276" i="3"/>
  <c r="S3275" i="3"/>
  <c r="S3274" i="3"/>
  <c r="S3273" i="3"/>
  <c r="S3272" i="3"/>
  <c r="S3271" i="3"/>
  <c r="S3270" i="3"/>
  <c r="S3269" i="3"/>
  <c r="S3268" i="3"/>
  <c r="S3267" i="3"/>
  <c r="S3266" i="3"/>
  <c r="S3265" i="3"/>
  <c r="S3264" i="3"/>
  <c r="S3263" i="3"/>
  <c r="S3262" i="3"/>
  <c r="S3261" i="3"/>
  <c r="S3260" i="3"/>
  <c r="S3259" i="3"/>
  <c r="S3258" i="3"/>
  <c r="S3257" i="3"/>
  <c r="S3256" i="3"/>
  <c r="S3255" i="3"/>
  <c r="S3254" i="3"/>
  <c r="S3253" i="3"/>
  <c r="S3252" i="3"/>
  <c r="S3251" i="3"/>
  <c r="S3250" i="3"/>
  <c r="S3249" i="3"/>
  <c r="S3248" i="3"/>
  <c r="S3247" i="3"/>
  <c r="S3246" i="3"/>
  <c r="S3245" i="3"/>
  <c r="S3244" i="3"/>
  <c r="S3243" i="3"/>
  <c r="S3242" i="3"/>
  <c r="S3241" i="3"/>
  <c r="S3240" i="3"/>
  <c r="S3239" i="3"/>
  <c r="S3238" i="3"/>
  <c r="S3237" i="3"/>
  <c r="S3236" i="3"/>
  <c r="S3235" i="3"/>
  <c r="S3234" i="3"/>
  <c r="S3233" i="3"/>
  <c r="S3232" i="3"/>
  <c r="S3231" i="3"/>
  <c r="S3230" i="3"/>
  <c r="S3229" i="3"/>
  <c r="S3228" i="3"/>
  <c r="S3227" i="3"/>
  <c r="S3226" i="3"/>
  <c r="S3225" i="3"/>
  <c r="S3224" i="3"/>
  <c r="S3223" i="3"/>
  <c r="S3222" i="3"/>
  <c r="S3221" i="3"/>
  <c r="S3220" i="3"/>
  <c r="S3219" i="3"/>
  <c r="S3218" i="3"/>
  <c r="S3217" i="3"/>
  <c r="S3216" i="3"/>
  <c r="S3215" i="3"/>
  <c r="S3214" i="3"/>
  <c r="S3213" i="3"/>
  <c r="S3212" i="3"/>
  <c r="S3211" i="3"/>
  <c r="S3210" i="3"/>
  <c r="S3209" i="3"/>
  <c r="S3208" i="3"/>
  <c r="S3207" i="3"/>
  <c r="S3206" i="3"/>
  <c r="S3205" i="3"/>
  <c r="S3204" i="3"/>
  <c r="S3203" i="3"/>
  <c r="S3202" i="3"/>
  <c r="S3201" i="3"/>
  <c r="S3200" i="3"/>
  <c r="S3199" i="3"/>
  <c r="S3198" i="3"/>
  <c r="S3197" i="3"/>
  <c r="S3196" i="3"/>
  <c r="S3195" i="3"/>
  <c r="S3194" i="3"/>
  <c r="S3193" i="3"/>
  <c r="S3192" i="3"/>
  <c r="S3191" i="3"/>
  <c r="S3190" i="3"/>
  <c r="S3189" i="3"/>
  <c r="S3188" i="3"/>
  <c r="S3187" i="3"/>
  <c r="S3186" i="3"/>
  <c r="S3185" i="3"/>
  <c r="S3184" i="3"/>
  <c r="S3183" i="3"/>
  <c r="S3182" i="3"/>
  <c r="S3181" i="3"/>
  <c r="S3180" i="3"/>
  <c r="S3179" i="3"/>
  <c r="S3178" i="3"/>
  <c r="S3177" i="3"/>
  <c r="S3176" i="3"/>
  <c r="S3175" i="3"/>
  <c r="S3174" i="3"/>
  <c r="S3173" i="3"/>
  <c r="S3172" i="3"/>
  <c r="S3171" i="3"/>
  <c r="S3170" i="3"/>
  <c r="S3169" i="3"/>
  <c r="S3168" i="3"/>
  <c r="S3167" i="3"/>
  <c r="S3166" i="3"/>
  <c r="S3165" i="3"/>
  <c r="S3164" i="3"/>
  <c r="S3163" i="3"/>
  <c r="S3162" i="3"/>
  <c r="S3161" i="3"/>
  <c r="S3160" i="3"/>
  <c r="S3159" i="3"/>
  <c r="S3158" i="3"/>
  <c r="S3157" i="3"/>
  <c r="S3156" i="3"/>
  <c r="S3155" i="3"/>
  <c r="S3154" i="3"/>
  <c r="S3153" i="3"/>
  <c r="S3152" i="3"/>
  <c r="S3151" i="3"/>
  <c r="S3150" i="3"/>
  <c r="S3149" i="3"/>
  <c r="S3148" i="3"/>
  <c r="S3147" i="3"/>
  <c r="S3146" i="3"/>
  <c r="S3145" i="3"/>
  <c r="S3144" i="3"/>
  <c r="S3143" i="3"/>
  <c r="S3142" i="3"/>
  <c r="S3141" i="3"/>
  <c r="S3140" i="3"/>
  <c r="S3139" i="3"/>
  <c r="S3138" i="3"/>
  <c r="S3137" i="3"/>
  <c r="S3136" i="3"/>
  <c r="S3135" i="3"/>
  <c r="S3134" i="3"/>
  <c r="S3133" i="3"/>
  <c r="S3132" i="3"/>
  <c r="S3131" i="3"/>
  <c r="S3130" i="3"/>
  <c r="S3129" i="3"/>
  <c r="S3128" i="3"/>
  <c r="S3127" i="3"/>
  <c r="S3126" i="3"/>
  <c r="S3125" i="3"/>
  <c r="S3124" i="3"/>
  <c r="S3123" i="3"/>
  <c r="S3122" i="3"/>
  <c r="S3121" i="3"/>
  <c r="S3120" i="3"/>
  <c r="S3119" i="3"/>
  <c r="S3118" i="3"/>
  <c r="S3117" i="3"/>
  <c r="S3116" i="3"/>
  <c r="S3115" i="3"/>
  <c r="S3114" i="3"/>
  <c r="S3113" i="3"/>
  <c r="S3112" i="3"/>
  <c r="S3111" i="3"/>
  <c r="S3110" i="3"/>
  <c r="S3109" i="3"/>
  <c r="S3108" i="3"/>
  <c r="S3107" i="3"/>
  <c r="S3106" i="3"/>
  <c r="S3105" i="3"/>
  <c r="S3104" i="3"/>
  <c r="S3103" i="3"/>
  <c r="S3102" i="3"/>
  <c r="S3101" i="3"/>
  <c r="S3100" i="3"/>
  <c r="S3099" i="3"/>
  <c r="S3098" i="3"/>
  <c r="S3097" i="3"/>
  <c r="S3096" i="3"/>
  <c r="S3095" i="3"/>
  <c r="S3094" i="3"/>
  <c r="S3093" i="3"/>
  <c r="S3092" i="3"/>
  <c r="S3091" i="3"/>
  <c r="S3090" i="3"/>
  <c r="S3089" i="3"/>
  <c r="S3088" i="3"/>
  <c r="S3087" i="3"/>
  <c r="S3086" i="3"/>
  <c r="S3085" i="3"/>
  <c r="S3084" i="3"/>
  <c r="S3083" i="3"/>
  <c r="S3082" i="3"/>
  <c r="S3081" i="3"/>
  <c r="S3080" i="3"/>
  <c r="S3079" i="3"/>
  <c r="S3078" i="3"/>
  <c r="S3077" i="3"/>
  <c r="S3076" i="3"/>
  <c r="S3075" i="3"/>
  <c r="S3074" i="3"/>
  <c r="S3073" i="3"/>
  <c r="S3072" i="3"/>
  <c r="S3071" i="3"/>
  <c r="S3070" i="3"/>
  <c r="S3069" i="3"/>
  <c r="S3068" i="3"/>
  <c r="S3067" i="3"/>
  <c r="S3066" i="3"/>
  <c r="S3065" i="3"/>
  <c r="S3064" i="3"/>
  <c r="S3063" i="3"/>
  <c r="S3062" i="3"/>
  <c r="S3061" i="3"/>
  <c r="S3060" i="3"/>
  <c r="S3059" i="3"/>
  <c r="S3058" i="3"/>
  <c r="S3057" i="3"/>
  <c r="S3056" i="3"/>
  <c r="S3055" i="3"/>
  <c r="S3054" i="3"/>
  <c r="S3053" i="3"/>
  <c r="S3052" i="3"/>
  <c r="S3051" i="3"/>
  <c r="S3050" i="3"/>
  <c r="S3049" i="3"/>
  <c r="S3048" i="3"/>
  <c r="S3047" i="3"/>
  <c r="S3046" i="3"/>
  <c r="S3045" i="3"/>
  <c r="S3044" i="3"/>
  <c r="S3043" i="3"/>
  <c r="S3042" i="3"/>
  <c r="S3041" i="3"/>
  <c r="S3040" i="3"/>
  <c r="S3039" i="3"/>
  <c r="S3038" i="3"/>
  <c r="S3037" i="3"/>
  <c r="S3036" i="3"/>
  <c r="S3035" i="3"/>
  <c r="S3034" i="3"/>
  <c r="S3033" i="3"/>
  <c r="S3032" i="3"/>
  <c r="S3031" i="3"/>
  <c r="S3030" i="3"/>
  <c r="S3029" i="3"/>
  <c r="S3028" i="3"/>
  <c r="S3027" i="3"/>
  <c r="S3026" i="3"/>
  <c r="S3025" i="3"/>
  <c r="S3024" i="3"/>
  <c r="S3023" i="3"/>
  <c r="S3022" i="3"/>
  <c r="S3021" i="3"/>
  <c r="S3020" i="3"/>
  <c r="S3019" i="3"/>
  <c r="S3018" i="3"/>
  <c r="S3017" i="3"/>
  <c r="S3016" i="3"/>
  <c r="S3015" i="3"/>
  <c r="S3014" i="3"/>
  <c r="S3013" i="3"/>
  <c r="S3012" i="3"/>
  <c r="S3011" i="3"/>
  <c r="S3010" i="3"/>
  <c r="S3009" i="3"/>
  <c r="S3008" i="3"/>
  <c r="S3007" i="3"/>
  <c r="S3006" i="3"/>
  <c r="S3005" i="3"/>
  <c r="S3004" i="3"/>
  <c r="S3003" i="3"/>
  <c r="S3002" i="3"/>
  <c r="S3001" i="3"/>
  <c r="S3000" i="3"/>
  <c r="S2999" i="3"/>
  <c r="S2998" i="3"/>
  <c r="S2997" i="3"/>
  <c r="S2996" i="3"/>
  <c r="S2995" i="3"/>
  <c r="S2994" i="3"/>
  <c r="S2993" i="3"/>
  <c r="S2992" i="3"/>
  <c r="S2991" i="3"/>
  <c r="S2990" i="3"/>
  <c r="S2989" i="3"/>
  <c r="S2988" i="3"/>
  <c r="S2987" i="3"/>
  <c r="S2986" i="3"/>
  <c r="S2985" i="3"/>
  <c r="S2984" i="3"/>
  <c r="S2983" i="3"/>
  <c r="S2982" i="3"/>
  <c r="S2981" i="3"/>
  <c r="S2980" i="3"/>
  <c r="S2979" i="3"/>
  <c r="S2978" i="3"/>
  <c r="S2977" i="3"/>
  <c r="S2976" i="3"/>
  <c r="S2975" i="3"/>
  <c r="S2974" i="3"/>
  <c r="S2973" i="3"/>
  <c r="S2972" i="3"/>
  <c r="S2971" i="3"/>
  <c r="S2970" i="3"/>
  <c r="S2969" i="3"/>
  <c r="S2968" i="3"/>
  <c r="S2967" i="3"/>
  <c r="S2966" i="3"/>
  <c r="S2965" i="3"/>
  <c r="S2964" i="3"/>
  <c r="S2963" i="3"/>
  <c r="S2962" i="3"/>
  <c r="S2961" i="3"/>
  <c r="S2960" i="3"/>
  <c r="S2959" i="3"/>
  <c r="S2958" i="3"/>
  <c r="S2957" i="3"/>
  <c r="S2956" i="3"/>
  <c r="S2955" i="3"/>
  <c r="S2954" i="3"/>
  <c r="S2953" i="3"/>
  <c r="S2952" i="3"/>
  <c r="S2951" i="3"/>
  <c r="S2950" i="3"/>
  <c r="S2949" i="3"/>
  <c r="S2948" i="3"/>
  <c r="S2947" i="3"/>
  <c r="S2946" i="3"/>
  <c r="S2945" i="3"/>
  <c r="S2944" i="3"/>
  <c r="S2943" i="3"/>
  <c r="S2942" i="3"/>
  <c r="S2941" i="3"/>
  <c r="S2940" i="3"/>
  <c r="S2939" i="3"/>
  <c r="S2938" i="3"/>
  <c r="S2937" i="3"/>
  <c r="S2936" i="3"/>
  <c r="S2935" i="3"/>
  <c r="S2934" i="3"/>
  <c r="S2933" i="3"/>
  <c r="S2932" i="3"/>
  <c r="S2931" i="3"/>
  <c r="S2930" i="3"/>
  <c r="S2929" i="3"/>
  <c r="S2928" i="3"/>
  <c r="S2927" i="3"/>
  <c r="S2926" i="3"/>
  <c r="S2925" i="3"/>
  <c r="S2924" i="3"/>
  <c r="S2923" i="3"/>
  <c r="S2922" i="3"/>
  <c r="S2921" i="3"/>
  <c r="S2920" i="3"/>
  <c r="S2919" i="3"/>
  <c r="S2918" i="3"/>
  <c r="S2917" i="3"/>
  <c r="S2916" i="3"/>
  <c r="S2915" i="3"/>
  <c r="S2914" i="3"/>
  <c r="S2913" i="3"/>
  <c r="S2912" i="3"/>
  <c r="S2911" i="3"/>
  <c r="S2910" i="3"/>
  <c r="S2909" i="3"/>
  <c r="S2908" i="3"/>
  <c r="S2907" i="3"/>
  <c r="S2906" i="3"/>
  <c r="S2905" i="3"/>
  <c r="S2904" i="3"/>
  <c r="S2903" i="3"/>
  <c r="S2902" i="3"/>
  <c r="S2901" i="3"/>
  <c r="S2900" i="3"/>
  <c r="S2899" i="3"/>
  <c r="S2898" i="3"/>
  <c r="S2897" i="3"/>
  <c r="S2896" i="3"/>
  <c r="S2895" i="3"/>
  <c r="S2894" i="3"/>
  <c r="S2893" i="3"/>
  <c r="S2892" i="3"/>
  <c r="S2891" i="3"/>
  <c r="S2890" i="3"/>
  <c r="S2889" i="3"/>
  <c r="S2888" i="3"/>
  <c r="S2887" i="3"/>
  <c r="S2886" i="3"/>
  <c r="S2885" i="3"/>
  <c r="S2884" i="3"/>
  <c r="S2883" i="3"/>
  <c r="S2882" i="3"/>
  <c r="S2881" i="3"/>
  <c r="S2880" i="3"/>
  <c r="S2879" i="3"/>
  <c r="S2878" i="3"/>
  <c r="S2877" i="3"/>
  <c r="S2876" i="3"/>
  <c r="S2875" i="3"/>
  <c r="S2874" i="3"/>
  <c r="S2873" i="3"/>
  <c r="S2872" i="3"/>
  <c r="S2871" i="3"/>
  <c r="S2870" i="3"/>
  <c r="S2869" i="3"/>
  <c r="S2868" i="3"/>
  <c r="S2867" i="3"/>
  <c r="S2866" i="3"/>
  <c r="S2865" i="3"/>
  <c r="S2864" i="3"/>
  <c r="S2863" i="3"/>
  <c r="S2862" i="3"/>
  <c r="S2861" i="3"/>
  <c r="S2860" i="3"/>
  <c r="S2859" i="3"/>
  <c r="S2858" i="3"/>
  <c r="S2857" i="3"/>
  <c r="S2856" i="3"/>
  <c r="S2855" i="3"/>
  <c r="S2854" i="3"/>
  <c r="S2853" i="3"/>
  <c r="S2852" i="3"/>
  <c r="S2851" i="3"/>
  <c r="S2850" i="3"/>
  <c r="S2849" i="3"/>
  <c r="S2848" i="3"/>
  <c r="S2847" i="3"/>
  <c r="S2846" i="3"/>
  <c r="S2845" i="3"/>
  <c r="S2844" i="3"/>
  <c r="S2843" i="3"/>
  <c r="S2842" i="3"/>
  <c r="S2841" i="3"/>
  <c r="S2840" i="3"/>
  <c r="S2839" i="3"/>
  <c r="S2838" i="3"/>
  <c r="S2837" i="3"/>
  <c r="S2836" i="3"/>
  <c r="S2835" i="3"/>
  <c r="S2834" i="3"/>
  <c r="S2833" i="3"/>
  <c r="S2832" i="3"/>
  <c r="S2831" i="3"/>
  <c r="S2830" i="3"/>
  <c r="S2829" i="3"/>
  <c r="S2828" i="3"/>
  <c r="S2827" i="3"/>
  <c r="S2826" i="3"/>
  <c r="S2825" i="3"/>
  <c r="S2824" i="3"/>
  <c r="S2823" i="3"/>
  <c r="S2822" i="3"/>
  <c r="S2821" i="3"/>
  <c r="S2820" i="3"/>
  <c r="S2819" i="3"/>
  <c r="S2818" i="3"/>
  <c r="S2817" i="3"/>
  <c r="S2816" i="3"/>
  <c r="S2815" i="3"/>
  <c r="S2814" i="3"/>
  <c r="S2813" i="3"/>
  <c r="S2812" i="3"/>
  <c r="S2811" i="3"/>
  <c r="S2810" i="3"/>
  <c r="S2809" i="3"/>
  <c r="S2808" i="3"/>
  <c r="S2807" i="3"/>
  <c r="S2806" i="3"/>
  <c r="S2805" i="3"/>
  <c r="S2804" i="3"/>
  <c r="S2803" i="3"/>
  <c r="S2802" i="3"/>
  <c r="S2801" i="3"/>
  <c r="S2800" i="3"/>
  <c r="S2799" i="3"/>
  <c r="S2798" i="3"/>
  <c r="S2797" i="3"/>
  <c r="S2796" i="3"/>
  <c r="S2795" i="3"/>
  <c r="S2794" i="3"/>
  <c r="S2793" i="3"/>
  <c r="S2792" i="3"/>
  <c r="S2791" i="3"/>
  <c r="S2790" i="3"/>
  <c r="S2789" i="3"/>
  <c r="S2788" i="3"/>
  <c r="S2787" i="3"/>
  <c r="S2786" i="3"/>
  <c r="S2785" i="3"/>
  <c r="S2784" i="3"/>
  <c r="S2783" i="3"/>
  <c r="S2782" i="3"/>
  <c r="S2781" i="3"/>
  <c r="S2780" i="3"/>
  <c r="S2779" i="3"/>
  <c r="S2778" i="3"/>
  <c r="S2777" i="3"/>
  <c r="S2776" i="3"/>
  <c r="S2775" i="3"/>
  <c r="S2774" i="3"/>
  <c r="S2773" i="3"/>
  <c r="S2772" i="3"/>
  <c r="S2771" i="3"/>
  <c r="S2770" i="3"/>
  <c r="S2769" i="3"/>
  <c r="S2768" i="3"/>
  <c r="S2767" i="3"/>
  <c r="S2766" i="3"/>
  <c r="S2765" i="3"/>
  <c r="S2764" i="3"/>
  <c r="S2763" i="3"/>
  <c r="S2762" i="3"/>
  <c r="S2761" i="3"/>
  <c r="S2760" i="3"/>
  <c r="S2759" i="3"/>
  <c r="S2758" i="3"/>
  <c r="S2757" i="3"/>
  <c r="S2756" i="3"/>
  <c r="S2755" i="3"/>
  <c r="S2754" i="3"/>
  <c r="S2753" i="3"/>
  <c r="S2752" i="3"/>
  <c r="S2751" i="3"/>
  <c r="S2750" i="3"/>
  <c r="S2749" i="3"/>
  <c r="S2748" i="3"/>
  <c r="S2747" i="3"/>
  <c r="S2746" i="3"/>
  <c r="S2745" i="3"/>
  <c r="S2744" i="3"/>
  <c r="S2743" i="3"/>
  <c r="S2742" i="3"/>
  <c r="S2741" i="3"/>
  <c r="S2740" i="3"/>
  <c r="S2739" i="3"/>
  <c r="S2738" i="3"/>
  <c r="S2737" i="3"/>
  <c r="S2736" i="3"/>
  <c r="S2735" i="3"/>
  <c r="S2734" i="3"/>
  <c r="S2733" i="3"/>
  <c r="S2732" i="3"/>
  <c r="S2731" i="3"/>
  <c r="S2730" i="3"/>
  <c r="S2729" i="3"/>
  <c r="S2728" i="3"/>
  <c r="S2727" i="3"/>
  <c r="S2726" i="3"/>
  <c r="S2725" i="3"/>
  <c r="S2724" i="3"/>
  <c r="S2723" i="3"/>
  <c r="S2722" i="3"/>
  <c r="S2721" i="3"/>
  <c r="S2720" i="3"/>
  <c r="S2719" i="3"/>
  <c r="S2718" i="3"/>
  <c r="S2717" i="3"/>
  <c r="S2716" i="3"/>
  <c r="S2715" i="3"/>
  <c r="S2714" i="3"/>
  <c r="S2713" i="3"/>
  <c r="S2712" i="3"/>
  <c r="S2711" i="3"/>
  <c r="S2710" i="3"/>
  <c r="S2709" i="3"/>
  <c r="S2708" i="3"/>
  <c r="S2707" i="3"/>
  <c r="S2706" i="3"/>
  <c r="S2705" i="3"/>
  <c r="S2704" i="3"/>
  <c r="S2703" i="3"/>
  <c r="S2702" i="3"/>
  <c r="S2701" i="3"/>
  <c r="S2700" i="3"/>
  <c r="S2699" i="3"/>
  <c r="S2698" i="3"/>
  <c r="S2697" i="3"/>
  <c r="S2696" i="3"/>
  <c r="S2695" i="3"/>
  <c r="S2694" i="3"/>
  <c r="S2693" i="3"/>
  <c r="S2692" i="3"/>
  <c r="S2691" i="3"/>
  <c r="S2690" i="3"/>
  <c r="S2689" i="3"/>
  <c r="S2688" i="3"/>
  <c r="S2687" i="3"/>
  <c r="S2686" i="3"/>
  <c r="S2685" i="3"/>
  <c r="S2684" i="3"/>
  <c r="S2683" i="3"/>
  <c r="S2682" i="3"/>
  <c r="S2681" i="3"/>
  <c r="S2680" i="3"/>
  <c r="S2679" i="3"/>
  <c r="S2678" i="3"/>
  <c r="S2677" i="3"/>
  <c r="S2676" i="3"/>
  <c r="S2675" i="3"/>
  <c r="S2674" i="3"/>
  <c r="S2673" i="3"/>
  <c r="S2672" i="3"/>
  <c r="S2671" i="3"/>
  <c r="S2670" i="3"/>
  <c r="S2669" i="3"/>
  <c r="S2668" i="3"/>
  <c r="S2667" i="3"/>
  <c r="S2666" i="3"/>
  <c r="S2665" i="3"/>
  <c r="S2664" i="3"/>
  <c r="S2663" i="3"/>
  <c r="S2662" i="3"/>
  <c r="S2661" i="3"/>
  <c r="S2660" i="3"/>
  <c r="S2659" i="3"/>
  <c r="S2658" i="3"/>
  <c r="S2657" i="3"/>
  <c r="S2656" i="3"/>
  <c r="S2655" i="3"/>
  <c r="S2654" i="3"/>
  <c r="S2653" i="3"/>
  <c r="S2652" i="3"/>
  <c r="S2651" i="3"/>
  <c r="S2650" i="3"/>
  <c r="S2649" i="3"/>
  <c r="S2648" i="3"/>
  <c r="S2647" i="3"/>
  <c r="S2646" i="3"/>
  <c r="S2645" i="3"/>
  <c r="S2644" i="3"/>
  <c r="S2643" i="3"/>
  <c r="S2642" i="3"/>
  <c r="S2641" i="3"/>
  <c r="S2640" i="3"/>
  <c r="S2639" i="3"/>
  <c r="S2638" i="3"/>
  <c r="S2637" i="3"/>
  <c r="S2636" i="3"/>
  <c r="S2635" i="3"/>
  <c r="S2634" i="3"/>
  <c r="S2633" i="3"/>
  <c r="S2632" i="3"/>
  <c r="S2631" i="3"/>
  <c r="S2630" i="3"/>
  <c r="S2629" i="3"/>
  <c r="S2628" i="3"/>
  <c r="S2627" i="3"/>
  <c r="S2626" i="3"/>
  <c r="S2625" i="3"/>
  <c r="S2624" i="3"/>
  <c r="S2623" i="3"/>
  <c r="S2622" i="3"/>
  <c r="S2621" i="3"/>
  <c r="S2620" i="3"/>
  <c r="S2619" i="3"/>
  <c r="S2618" i="3"/>
  <c r="S2617" i="3"/>
  <c r="S2616" i="3"/>
  <c r="S2615" i="3"/>
  <c r="S2614" i="3"/>
  <c r="S2613" i="3"/>
  <c r="S2612" i="3"/>
  <c r="S2611" i="3"/>
  <c r="S2610" i="3"/>
  <c r="S2609" i="3"/>
  <c r="S2608" i="3"/>
  <c r="S2607" i="3"/>
  <c r="S2606" i="3"/>
  <c r="S2605" i="3"/>
  <c r="S2604" i="3"/>
  <c r="S2603" i="3"/>
  <c r="S2602" i="3"/>
  <c r="S2601" i="3"/>
  <c r="S2600" i="3"/>
  <c r="S2599" i="3"/>
  <c r="S2598" i="3"/>
  <c r="S2597" i="3"/>
  <c r="S2596" i="3"/>
  <c r="S2595" i="3"/>
  <c r="S2594" i="3"/>
  <c r="S2593" i="3"/>
  <c r="S2592" i="3"/>
  <c r="S2591" i="3"/>
  <c r="S2590" i="3"/>
  <c r="S2589" i="3"/>
  <c r="S2588" i="3"/>
  <c r="S2587" i="3"/>
  <c r="S2586" i="3"/>
  <c r="S2585" i="3"/>
  <c r="S2584" i="3"/>
  <c r="S2583" i="3"/>
  <c r="S2582" i="3"/>
  <c r="S2581" i="3"/>
  <c r="S2580" i="3"/>
  <c r="S2579" i="3"/>
  <c r="S2578" i="3"/>
  <c r="S2577" i="3"/>
  <c r="S2576" i="3"/>
  <c r="S2575" i="3"/>
  <c r="S2574" i="3"/>
  <c r="S2573" i="3"/>
  <c r="S2572" i="3"/>
  <c r="S2571" i="3"/>
  <c r="S2570" i="3"/>
  <c r="S2569" i="3"/>
  <c r="S2568" i="3"/>
  <c r="S2567" i="3"/>
  <c r="S2566" i="3"/>
  <c r="S2565" i="3"/>
  <c r="S2564" i="3"/>
  <c r="S2563" i="3"/>
  <c r="S2562" i="3"/>
  <c r="S2561" i="3"/>
  <c r="S2560" i="3"/>
  <c r="S2559" i="3"/>
  <c r="S2558" i="3"/>
  <c r="S2557" i="3"/>
  <c r="S2556" i="3"/>
  <c r="S2555" i="3"/>
  <c r="S2554" i="3"/>
  <c r="S2553" i="3"/>
  <c r="S2552" i="3"/>
  <c r="S2551" i="3"/>
  <c r="S2550" i="3"/>
  <c r="S2549" i="3"/>
  <c r="S2548" i="3"/>
  <c r="S2547" i="3"/>
  <c r="S2546" i="3"/>
  <c r="S2545" i="3"/>
  <c r="S2544" i="3"/>
  <c r="S2543" i="3"/>
  <c r="S2542" i="3"/>
  <c r="S2541" i="3"/>
  <c r="S2540" i="3"/>
  <c r="S2539" i="3"/>
  <c r="S2538" i="3"/>
  <c r="S2537" i="3"/>
  <c r="S2536" i="3"/>
  <c r="S2535" i="3"/>
  <c r="S2534" i="3"/>
  <c r="S2533" i="3"/>
  <c r="S2532" i="3"/>
  <c r="S2531" i="3"/>
  <c r="S2530" i="3"/>
  <c r="S2529" i="3"/>
  <c r="S2528" i="3"/>
  <c r="S2527" i="3"/>
  <c r="S2526" i="3"/>
  <c r="S2525" i="3"/>
  <c r="S2524" i="3"/>
  <c r="S2523" i="3"/>
  <c r="S2522" i="3"/>
  <c r="S2521" i="3"/>
  <c r="S2520" i="3"/>
  <c r="S2519" i="3"/>
  <c r="S2518" i="3"/>
  <c r="S2517" i="3"/>
  <c r="S2516" i="3"/>
  <c r="S2515" i="3"/>
  <c r="S2514" i="3"/>
  <c r="S2513" i="3"/>
  <c r="S2512" i="3"/>
  <c r="S2511" i="3"/>
  <c r="S2510" i="3"/>
  <c r="S2509" i="3"/>
  <c r="S2508" i="3"/>
  <c r="S2507" i="3"/>
  <c r="S2506" i="3"/>
  <c r="S2505" i="3"/>
  <c r="S2504" i="3"/>
  <c r="S2503" i="3"/>
  <c r="S2502" i="3"/>
  <c r="S2501" i="3"/>
  <c r="S2500" i="3"/>
  <c r="S2499" i="3"/>
  <c r="S2498" i="3"/>
  <c r="S2497" i="3"/>
  <c r="S2496" i="3"/>
  <c r="S2495" i="3"/>
  <c r="S2494" i="3"/>
  <c r="S2493" i="3"/>
  <c r="S2492" i="3"/>
  <c r="S2491" i="3"/>
  <c r="S2490" i="3"/>
  <c r="S2489" i="3"/>
  <c r="S2488" i="3"/>
  <c r="S2487" i="3"/>
  <c r="S2486" i="3"/>
  <c r="S2485" i="3"/>
  <c r="S2484" i="3"/>
  <c r="S2483" i="3"/>
  <c r="S2482" i="3"/>
  <c r="S2481" i="3"/>
  <c r="S2480" i="3"/>
  <c r="S2479" i="3"/>
  <c r="S2478" i="3"/>
  <c r="S2477" i="3"/>
  <c r="S2476" i="3"/>
  <c r="S2475" i="3"/>
  <c r="S2474" i="3"/>
  <c r="S2473" i="3"/>
  <c r="S2472" i="3"/>
  <c r="S2471" i="3"/>
  <c r="S2470" i="3"/>
  <c r="S2469" i="3"/>
  <c r="S2468" i="3"/>
  <c r="S2467" i="3"/>
  <c r="S2466" i="3"/>
  <c r="S2465" i="3"/>
  <c r="S2464" i="3"/>
  <c r="S2463" i="3"/>
  <c r="S2462" i="3"/>
  <c r="S2461" i="3"/>
  <c r="S2460" i="3"/>
  <c r="S2459" i="3"/>
  <c r="S2458" i="3"/>
  <c r="S2457" i="3"/>
  <c r="S2456" i="3"/>
  <c r="S2455" i="3"/>
  <c r="S2454" i="3"/>
  <c r="S2453" i="3"/>
  <c r="S2452" i="3"/>
  <c r="S2451" i="3"/>
  <c r="S2450" i="3"/>
  <c r="S2449" i="3"/>
  <c r="S2448" i="3"/>
  <c r="S2447" i="3"/>
  <c r="S2446" i="3"/>
  <c r="S2445" i="3"/>
  <c r="S2444" i="3"/>
  <c r="S2443" i="3"/>
  <c r="S2442" i="3"/>
  <c r="S2441" i="3"/>
  <c r="S2440" i="3"/>
  <c r="S2439" i="3"/>
  <c r="S2438" i="3"/>
  <c r="S2437" i="3"/>
  <c r="S2436" i="3"/>
  <c r="S2435" i="3"/>
  <c r="S2434" i="3"/>
  <c r="S2433" i="3"/>
  <c r="S2432" i="3"/>
  <c r="S2431" i="3"/>
  <c r="S2430" i="3"/>
  <c r="S2429" i="3"/>
  <c r="S2428" i="3"/>
  <c r="S2427" i="3"/>
  <c r="S2426" i="3"/>
  <c r="S2425" i="3"/>
  <c r="S2424" i="3"/>
  <c r="S2423" i="3"/>
  <c r="S2422" i="3"/>
  <c r="S2421" i="3"/>
  <c r="S2420" i="3"/>
  <c r="S2419" i="3"/>
  <c r="S2418" i="3"/>
  <c r="S2417" i="3"/>
  <c r="S2416" i="3"/>
  <c r="S2415" i="3"/>
  <c r="S2414" i="3"/>
  <c r="S2413" i="3"/>
  <c r="S2412" i="3"/>
  <c r="S2411" i="3"/>
  <c r="S2410" i="3"/>
  <c r="S2409" i="3"/>
  <c r="S2408" i="3"/>
  <c r="S2407" i="3"/>
  <c r="S2406" i="3"/>
  <c r="S2405" i="3"/>
  <c r="S2404" i="3"/>
  <c r="S2403" i="3"/>
  <c r="S2402" i="3"/>
  <c r="S2401" i="3"/>
  <c r="S2400" i="3"/>
  <c r="S2399" i="3"/>
  <c r="S2398" i="3"/>
  <c r="S2397" i="3"/>
  <c r="S2396" i="3"/>
  <c r="S2395" i="3"/>
  <c r="S2394" i="3"/>
  <c r="S2393" i="3"/>
  <c r="S2392" i="3"/>
  <c r="S2391" i="3"/>
  <c r="S2390" i="3"/>
  <c r="S2389" i="3"/>
  <c r="S2388" i="3"/>
  <c r="S2387" i="3"/>
  <c r="S2386" i="3"/>
  <c r="S2385" i="3"/>
  <c r="S2384" i="3"/>
  <c r="S2383" i="3"/>
  <c r="S2382" i="3"/>
  <c r="S2381" i="3"/>
  <c r="S2380" i="3"/>
  <c r="S2379" i="3"/>
  <c r="S2378" i="3"/>
  <c r="S2377" i="3"/>
  <c r="S2376" i="3"/>
  <c r="S2375" i="3"/>
  <c r="S2374" i="3"/>
  <c r="S2373" i="3"/>
  <c r="S2372" i="3"/>
  <c r="S2371" i="3"/>
  <c r="S2370" i="3"/>
  <c r="S2369" i="3"/>
  <c r="S2368" i="3"/>
  <c r="S2367" i="3"/>
  <c r="S2366" i="3"/>
  <c r="S2365" i="3"/>
  <c r="S2364" i="3"/>
  <c r="S2363" i="3"/>
  <c r="S2362" i="3"/>
  <c r="S2361" i="3"/>
  <c r="S2360" i="3"/>
  <c r="S2359" i="3"/>
  <c r="S2358" i="3"/>
  <c r="S2357" i="3"/>
  <c r="S2356" i="3"/>
  <c r="S2355" i="3"/>
  <c r="S2354" i="3"/>
  <c r="S2353" i="3"/>
  <c r="S2352" i="3"/>
  <c r="S2351" i="3"/>
  <c r="S2350" i="3"/>
  <c r="S2349" i="3"/>
  <c r="S2348" i="3"/>
  <c r="S2347" i="3"/>
  <c r="S2346" i="3"/>
  <c r="S2345" i="3"/>
  <c r="S2344" i="3"/>
  <c r="N3897" i="3"/>
  <c r="N3896" i="3"/>
  <c r="N3895" i="3"/>
  <c r="N3894" i="3"/>
  <c r="N3893" i="3"/>
  <c r="N3892" i="3"/>
  <c r="N3891" i="3"/>
  <c r="N3890" i="3"/>
  <c r="N3889" i="3"/>
  <c r="N3888" i="3"/>
  <c r="N3887" i="3"/>
  <c r="N3886" i="3"/>
  <c r="N3885" i="3"/>
  <c r="N3884" i="3"/>
  <c r="N3883" i="3"/>
  <c r="N3882" i="3"/>
  <c r="N3881" i="3"/>
  <c r="N3880" i="3"/>
  <c r="N3879" i="3"/>
  <c r="N3878" i="3"/>
  <c r="N3877" i="3"/>
  <c r="N3876" i="3"/>
  <c r="N3875" i="3"/>
  <c r="N3874" i="3"/>
  <c r="N3873" i="3"/>
  <c r="N3872" i="3"/>
  <c r="N3871" i="3"/>
  <c r="N3870" i="3"/>
  <c r="N3869" i="3"/>
  <c r="N3868" i="3"/>
  <c r="N3867" i="3"/>
  <c r="N3866" i="3"/>
  <c r="N3865" i="3"/>
  <c r="N3864" i="3"/>
  <c r="N3863" i="3"/>
  <c r="N3862" i="3"/>
  <c r="N3861" i="3"/>
  <c r="N3860" i="3"/>
  <c r="N3859" i="3"/>
  <c r="N3858" i="3"/>
  <c r="N3857" i="3"/>
  <c r="N3856" i="3"/>
  <c r="N3855" i="3"/>
  <c r="N3854" i="3"/>
  <c r="N3853" i="3"/>
  <c r="N3852" i="3"/>
  <c r="N3851" i="3"/>
  <c r="N3850" i="3"/>
  <c r="N3849" i="3"/>
  <c r="N3848" i="3"/>
  <c r="N3847" i="3"/>
  <c r="N3846" i="3"/>
  <c r="N3845" i="3"/>
  <c r="N3844" i="3"/>
  <c r="N3843" i="3"/>
  <c r="N3842" i="3"/>
  <c r="N3841" i="3"/>
  <c r="N3840" i="3"/>
  <c r="N3839" i="3"/>
  <c r="N3838" i="3"/>
  <c r="N3837" i="3"/>
  <c r="N3836" i="3"/>
  <c r="N3835" i="3"/>
  <c r="N3834" i="3"/>
  <c r="N3833" i="3"/>
  <c r="N3832" i="3"/>
  <c r="N3831" i="3"/>
  <c r="N3830" i="3"/>
  <c r="N3829" i="3"/>
  <c r="N3828" i="3"/>
  <c r="N3827" i="3"/>
  <c r="N3826" i="3"/>
  <c r="N3825" i="3"/>
  <c r="N3824" i="3"/>
  <c r="N3823" i="3"/>
  <c r="N3822" i="3"/>
  <c r="N3821" i="3"/>
  <c r="N3820" i="3"/>
  <c r="N3819" i="3"/>
  <c r="N3818" i="3"/>
  <c r="N3817" i="3"/>
  <c r="N3816" i="3"/>
  <c r="N3815" i="3"/>
  <c r="N3814" i="3"/>
  <c r="N3813" i="3"/>
  <c r="N3812" i="3"/>
  <c r="N3811" i="3"/>
  <c r="N3810" i="3"/>
  <c r="N3809" i="3"/>
  <c r="N3808" i="3"/>
  <c r="N3807" i="3"/>
  <c r="N3806" i="3"/>
  <c r="N3805" i="3"/>
  <c r="N3804" i="3"/>
  <c r="N3803" i="3"/>
  <c r="N3802" i="3"/>
  <c r="N3801" i="3"/>
  <c r="N3800" i="3"/>
  <c r="N3799" i="3"/>
  <c r="N3798" i="3"/>
  <c r="N3797" i="3"/>
  <c r="N3796" i="3"/>
  <c r="N3795" i="3"/>
  <c r="N3794" i="3"/>
  <c r="N3793" i="3"/>
  <c r="N3792" i="3"/>
  <c r="N3791" i="3"/>
  <c r="N3790" i="3"/>
  <c r="N3789" i="3"/>
  <c r="N3788" i="3"/>
  <c r="N3787" i="3"/>
  <c r="N3786" i="3"/>
  <c r="N3785" i="3"/>
  <c r="N3784" i="3"/>
  <c r="N3783" i="3"/>
  <c r="N3782" i="3"/>
  <c r="N3781" i="3"/>
  <c r="N3780" i="3"/>
  <c r="N3779" i="3"/>
  <c r="N3778" i="3"/>
  <c r="N3777" i="3"/>
  <c r="N3776" i="3"/>
  <c r="N3775" i="3"/>
  <c r="N3774" i="3"/>
  <c r="N3773" i="3"/>
  <c r="N3772" i="3"/>
  <c r="N3771" i="3"/>
  <c r="N3770" i="3"/>
  <c r="N3769" i="3"/>
  <c r="N3768" i="3"/>
  <c r="N3767" i="3"/>
  <c r="N3766" i="3"/>
  <c r="N3765" i="3"/>
  <c r="N3764" i="3"/>
  <c r="N3763" i="3"/>
  <c r="N3762" i="3"/>
  <c r="N3761" i="3"/>
  <c r="N3760" i="3"/>
  <c r="N3759" i="3"/>
  <c r="N3758" i="3"/>
  <c r="N3757" i="3"/>
  <c r="N3756" i="3"/>
  <c r="N3755" i="3"/>
  <c r="N3754" i="3"/>
  <c r="N3753" i="3"/>
  <c r="N3752" i="3"/>
  <c r="N3751" i="3"/>
  <c r="N3750" i="3"/>
  <c r="N3749" i="3"/>
  <c r="N3748" i="3"/>
  <c r="N3747" i="3"/>
  <c r="N3746" i="3"/>
  <c r="N3745" i="3"/>
  <c r="N3744" i="3"/>
  <c r="N3743" i="3"/>
  <c r="N3742" i="3"/>
  <c r="N3741" i="3"/>
  <c r="N3740" i="3"/>
  <c r="N3739" i="3"/>
  <c r="N3738" i="3"/>
  <c r="N3737" i="3"/>
  <c r="N3736" i="3"/>
  <c r="N3735" i="3"/>
  <c r="N3734" i="3"/>
  <c r="N3733" i="3"/>
  <c r="N3732" i="3"/>
  <c r="N3731" i="3"/>
  <c r="N3730" i="3"/>
  <c r="N3729" i="3"/>
  <c r="N3728" i="3"/>
  <c r="N3727" i="3"/>
  <c r="N3726" i="3"/>
  <c r="N3725" i="3"/>
  <c r="N3724" i="3"/>
  <c r="N3723" i="3"/>
  <c r="N3722" i="3"/>
  <c r="N3721" i="3"/>
  <c r="N3720" i="3"/>
  <c r="N3719" i="3"/>
  <c r="N3718" i="3"/>
  <c r="N3717" i="3"/>
  <c r="N3716" i="3"/>
  <c r="N3715" i="3"/>
  <c r="N3714" i="3"/>
  <c r="N3713" i="3"/>
  <c r="N3712" i="3"/>
  <c r="N3711" i="3"/>
  <c r="N3710" i="3"/>
  <c r="N3709" i="3"/>
  <c r="N3708" i="3"/>
  <c r="N3707" i="3"/>
  <c r="N3706" i="3"/>
  <c r="N3705" i="3"/>
  <c r="N3704" i="3"/>
  <c r="N3703" i="3"/>
  <c r="N3702" i="3"/>
  <c r="N3701" i="3"/>
  <c r="N3700" i="3"/>
  <c r="N3699" i="3"/>
  <c r="N3698" i="3"/>
  <c r="N3697" i="3"/>
  <c r="N3696" i="3"/>
  <c r="N3695" i="3"/>
  <c r="N3694" i="3"/>
  <c r="N3693" i="3"/>
  <c r="N3692" i="3"/>
  <c r="N3691" i="3"/>
  <c r="N3690" i="3"/>
  <c r="N3689" i="3"/>
  <c r="N3688" i="3"/>
  <c r="N3687" i="3"/>
  <c r="N3686" i="3"/>
  <c r="N3685" i="3"/>
  <c r="N3684" i="3"/>
  <c r="N3683" i="3"/>
  <c r="N3682" i="3"/>
  <c r="N3681" i="3"/>
  <c r="N3680" i="3"/>
  <c r="N3679" i="3"/>
  <c r="N3678" i="3"/>
  <c r="N3677" i="3"/>
  <c r="N3676" i="3"/>
  <c r="N3675" i="3"/>
  <c r="N3674" i="3"/>
  <c r="N3673" i="3"/>
  <c r="N3672" i="3"/>
  <c r="N3671" i="3"/>
  <c r="N3670" i="3"/>
  <c r="N3669" i="3"/>
  <c r="N3668" i="3"/>
  <c r="N3667" i="3"/>
  <c r="N3666" i="3"/>
  <c r="N3665" i="3"/>
  <c r="N3664" i="3"/>
  <c r="N3663" i="3"/>
  <c r="N3662" i="3"/>
  <c r="N3661" i="3"/>
  <c r="N3660" i="3"/>
  <c r="N3659" i="3"/>
  <c r="N3658" i="3"/>
  <c r="N3657" i="3"/>
  <c r="N3656" i="3"/>
  <c r="N3655" i="3"/>
  <c r="N3654" i="3"/>
  <c r="N3653" i="3"/>
  <c r="N3652" i="3"/>
  <c r="N3651" i="3"/>
  <c r="N3650" i="3"/>
  <c r="N3649" i="3"/>
  <c r="N3648" i="3"/>
  <c r="N3647" i="3"/>
  <c r="N3646" i="3"/>
  <c r="N3645" i="3"/>
  <c r="N3644" i="3"/>
  <c r="N3643" i="3"/>
  <c r="N3642" i="3"/>
  <c r="N3641" i="3"/>
  <c r="N3640" i="3"/>
  <c r="N3639" i="3"/>
  <c r="N3638" i="3"/>
  <c r="N3637" i="3"/>
  <c r="N3636" i="3"/>
  <c r="N3635" i="3"/>
  <c r="N3634" i="3"/>
  <c r="N3633" i="3"/>
  <c r="N3632" i="3"/>
  <c r="N3631" i="3"/>
  <c r="N3630" i="3"/>
  <c r="N3629" i="3"/>
  <c r="N3628" i="3"/>
  <c r="N3627" i="3"/>
  <c r="N3626" i="3"/>
  <c r="N3625" i="3"/>
  <c r="N3624" i="3"/>
  <c r="N3623" i="3"/>
  <c r="N3622" i="3"/>
  <c r="N3621" i="3"/>
  <c r="N3620" i="3"/>
  <c r="N3619" i="3"/>
  <c r="N3618" i="3"/>
  <c r="N3617" i="3"/>
  <c r="N3616" i="3"/>
  <c r="N3615" i="3"/>
  <c r="N3614" i="3"/>
  <c r="N3613" i="3"/>
  <c r="N3612" i="3"/>
  <c r="N3611" i="3"/>
  <c r="N3610" i="3"/>
  <c r="N3609" i="3"/>
  <c r="N3608" i="3"/>
  <c r="N3607" i="3"/>
  <c r="N3606" i="3"/>
  <c r="N3605" i="3"/>
  <c r="N3604" i="3"/>
  <c r="N3603" i="3"/>
  <c r="N3602" i="3"/>
  <c r="N3601" i="3"/>
  <c r="N3600" i="3"/>
  <c r="N3599" i="3"/>
  <c r="N3598" i="3"/>
  <c r="N3597" i="3"/>
  <c r="N3596" i="3"/>
  <c r="N3595" i="3"/>
  <c r="N3594" i="3"/>
  <c r="N3593" i="3"/>
  <c r="N3592" i="3"/>
  <c r="N3591" i="3"/>
  <c r="N3590" i="3"/>
  <c r="N3589" i="3"/>
  <c r="N3588" i="3"/>
  <c r="N3587" i="3"/>
  <c r="N3586" i="3"/>
  <c r="N3585" i="3"/>
  <c r="N3584" i="3"/>
  <c r="N3583" i="3"/>
  <c r="N3582" i="3"/>
  <c r="N3581" i="3"/>
  <c r="N3580" i="3"/>
  <c r="N3579" i="3"/>
  <c r="N3578" i="3"/>
  <c r="N3577" i="3"/>
  <c r="N3576" i="3"/>
  <c r="N3575" i="3"/>
  <c r="N3574" i="3"/>
  <c r="N3573" i="3"/>
  <c r="N3572" i="3"/>
  <c r="N3571" i="3"/>
  <c r="N3570" i="3"/>
  <c r="N3569" i="3"/>
  <c r="N3568" i="3"/>
  <c r="N3567" i="3"/>
  <c r="N3566" i="3"/>
  <c r="N3565" i="3"/>
  <c r="N3564" i="3"/>
  <c r="N3563" i="3"/>
  <c r="N3562" i="3"/>
  <c r="N3561" i="3"/>
  <c r="N3560" i="3"/>
  <c r="N3559" i="3"/>
  <c r="N3558" i="3"/>
  <c r="N3557" i="3"/>
  <c r="N3556" i="3"/>
  <c r="N3555" i="3"/>
  <c r="N3554" i="3"/>
  <c r="N3553" i="3"/>
  <c r="N3552" i="3"/>
  <c r="N3402" i="3"/>
  <c r="N3401" i="3"/>
  <c r="N3400" i="3"/>
  <c r="N3399" i="3"/>
  <c r="N3398" i="3"/>
  <c r="N3397" i="3"/>
  <c r="N3396" i="3"/>
  <c r="N3395" i="3"/>
  <c r="N3394" i="3"/>
  <c r="N3393" i="3"/>
  <c r="N3392" i="3"/>
  <c r="N3391" i="3"/>
  <c r="N3390" i="3"/>
  <c r="N3389" i="3"/>
  <c r="N3388" i="3"/>
  <c r="N3387" i="3"/>
  <c r="N3386" i="3"/>
  <c r="N3385" i="3"/>
  <c r="N3384" i="3"/>
  <c r="N3383" i="3"/>
  <c r="N3382" i="3"/>
  <c r="N3381" i="3"/>
  <c r="N3380" i="3"/>
  <c r="N3379" i="3"/>
  <c r="N3378" i="3"/>
  <c r="N3377" i="3"/>
  <c r="N3376" i="3"/>
  <c r="N3375" i="3"/>
  <c r="N3374" i="3"/>
  <c r="N3373" i="3"/>
  <c r="N3372" i="3"/>
  <c r="N2343" i="3"/>
  <c r="N2342" i="3"/>
  <c r="N2341" i="3"/>
  <c r="N2340" i="3"/>
  <c r="N2339" i="3"/>
  <c r="N2338" i="3"/>
  <c r="N2337" i="3"/>
  <c r="N2336" i="3"/>
  <c r="N2335" i="3"/>
  <c r="N2334" i="3"/>
  <c r="N2333" i="3"/>
  <c r="N2332" i="3"/>
  <c r="N2331" i="3"/>
  <c r="N2330" i="3"/>
  <c r="N2329" i="3"/>
  <c r="N2328" i="3"/>
  <c r="N2327" i="3"/>
  <c r="N2326" i="3"/>
  <c r="N2325" i="3"/>
  <c r="N2324" i="3"/>
  <c r="N2323" i="3"/>
  <c r="N2322" i="3"/>
  <c r="N2321" i="3"/>
  <c r="N2320" i="3"/>
  <c r="N2319" i="3"/>
  <c r="N2318" i="3"/>
  <c r="N2317" i="3"/>
  <c r="N2316" i="3"/>
  <c r="N2315" i="3"/>
  <c r="N2314" i="3"/>
  <c r="N2313" i="3"/>
  <c r="N2312" i="3"/>
  <c r="N2311" i="3"/>
  <c r="N2310" i="3"/>
  <c r="N2309" i="3"/>
  <c r="N2308" i="3"/>
  <c r="N2307" i="3"/>
  <c r="N2306" i="3"/>
  <c r="N2305" i="3"/>
  <c r="N2304" i="3"/>
  <c r="N2303" i="3"/>
  <c r="N2302" i="3"/>
  <c r="N2301" i="3"/>
  <c r="N2300" i="3"/>
  <c r="N2299" i="3"/>
  <c r="N2298" i="3"/>
  <c r="N2297" i="3"/>
  <c r="N2296" i="3"/>
  <c r="N2295" i="3"/>
  <c r="N2294" i="3"/>
  <c r="N2293" i="3"/>
  <c r="N2292" i="3"/>
  <c r="N2291" i="3"/>
  <c r="N2290" i="3"/>
  <c r="N2289" i="3"/>
  <c r="N2288" i="3"/>
  <c r="N2287" i="3"/>
  <c r="N2286" i="3"/>
  <c r="N2285" i="3"/>
  <c r="N2284" i="3"/>
  <c r="N2283" i="3"/>
  <c r="N2282" i="3"/>
  <c r="N2281" i="3"/>
  <c r="N2280" i="3"/>
  <c r="N2279" i="3"/>
  <c r="N2278" i="3"/>
  <c r="N2277" i="3"/>
  <c r="N2276" i="3"/>
  <c r="N2275" i="3"/>
  <c r="N2274" i="3"/>
  <c r="N2273" i="3"/>
  <c r="N2272" i="3"/>
  <c r="N2271" i="3"/>
  <c r="N2270" i="3"/>
  <c r="N2269" i="3"/>
  <c r="N2268" i="3"/>
  <c r="N2267" i="3"/>
  <c r="N2266" i="3"/>
  <c r="N2265" i="3"/>
  <c r="N2264" i="3"/>
  <c r="N2263" i="3"/>
  <c r="N2262" i="3"/>
  <c r="N2261" i="3"/>
  <c r="N2260" i="3"/>
  <c r="N2259" i="3"/>
  <c r="N2258" i="3"/>
  <c r="N2257" i="3"/>
  <c r="N2256" i="3"/>
  <c r="N2255" i="3"/>
  <c r="N2254" i="3"/>
  <c r="N2253" i="3"/>
  <c r="N2252" i="3"/>
  <c r="N2251" i="3"/>
  <c r="N2250" i="3"/>
  <c r="N2249" i="3"/>
  <c r="N2248" i="3"/>
  <c r="N2247" i="3"/>
  <c r="N2246" i="3"/>
  <c r="N2245" i="3"/>
  <c r="N2244" i="3"/>
  <c r="N2243" i="3"/>
  <c r="N2242" i="3"/>
  <c r="N2241" i="3"/>
  <c r="N2240" i="3"/>
  <c r="N2239" i="3"/>
  <c r="N2238" i="3"/>
  <c r="N2237" i="3"/>
  <c r="N2236" i="3"/>
  <c r="N2235" i="3"/>
  <c r="N2234" i="3"/>
  <c r="N2233" i="3"/>
  <c r="N2232" i="3"/>
  <c r="N2231" i="3"/>
  <c r="O2231" i="3"/>
  <c r="N2230" i="3"/>
  <c r="N2229" i="3"/>
  <c r="N2228" i="3"/>
  <c r="N2227" i="3"/>
  <c r="N2226" i="3"/>
  <c r="N2225" i="3"/>
  <c r="N2224" i="3"/>
  <c r="N2223" i="3"/>
  <c r="N2222" i="3"/>
  <c r="N2221" i="3"/>
  <c r="N2220" i="3"/>
  <c r="N2219" i="3"/>
  <c r="N2218" i="3"/>
  <c r="N2217" i="3"/>
  <c r="N2216" i="3"/>
  <c r="N2215" i="3"/>
  <c r="N2214" i="3"/>
  <c r="N2213" i="3"/>
  <c r="N2212" i="3"/>
  <c r="N2211" i="3"/>
  <c r="N2210" i="3"/>
  <c r="N2209" i="3"/>
  <c r="N2208" i="3"/>
  <c r="N2207" i="3"/>
  <c r="N2206" i="3"/>
  <c r="N2205" i="3"/>
  <c r="N2204" i="3"/>
  <c r="N2203" i="3"/>
  <c r="N2202" i="3"/>
  <c r="N2201" i="3"/>
  <c r="N2200" i="3"/>
  <c r="N2199" i="3"/>
  <c r="N2198" i="3"/>
  <c r="N2197" i="3"/>
  <c r="N2196" i="3"/>
  <c r="N2195" i="3"/>
  <c r="N2194" i="3"/>
  <c r="N2193" i="3"/>
  <c r="N2192" i="3"/>
  <c r="N2191" i="3"/>
  <c r="N2190" i="3"/>
  <c r="N2189" i="3"/>
  <c r="N2188" i="3"/>
  <c r="N2187" i="3"/>
  <c r="N2186" i="3"/>
  <c r="N2185" i="3"/>
  <c r="N2184" i="3"/>
  <c r="N2183" i="3"/>
  <c r="N2182" i="3"/>
  <c r="N2181" i="3"/>
  <c r="N2180" i="3"/>
  <c r="N2179" i="3"/>
  <c r="N2178" i="3"/>
  <c r="N2177" i="3"/>
  <c r="N2176" i="3"/>
  <c r="N2175" i="3"/>
  <c r="N2174" i="3"/>
  <c r="N2173" i="3"/>
  <c r="N2172" i="3"/>
  <c r="N2171" i="3"/>
  <c r="N2170" i="3"/>
  <c r="N2169" i="3"/>
  <c r="N2168" i="3"/>
  <c r="N2167" i="3"/>
  <c r="N2166" i="3"/>
  <c r="N2165" i="3"/>
  <c r="N2164" i="3"/>
  <c r="N2163" i="3"/>
  <c r="N2162" i="3"/>
  <c r="N2161" i="3"/>
  <c r="N2160" i="3"/>
  <c r="N2159" i="3"/>
  <c r="N2158" i="3"/>
  <c r="N2157" i="3"/>
  <c r="N2156" i="3"/>
  <c r="N2155" i="3"/>
  <c r="N2154" i="3"/>
  <c r="N2153" i="3"/>
  <c r="N2152" i="3"/>
  <c r="N2151" i="3"/>
  <c r="N2150" i="3"/>
  <c r="N2149" i="3"/>
  <c r="N2148" i="3"/>
  <c r="N2147" i="3"/>
  <c r="N2146" i="3"/>
  <c r="N2145" i="3"/>
  <c r="N2144" i="3"/>
  <c r="N2143" i="3"/>
  <c r="N2142" i="3"/>
  <c r="N2141" i="3"/>
  <c r="N2140" i="3"/>
  <c r="N2139" i="3"/>
  <c r="N2138" i="3"/>
  <c r="N2137" i="3"/>
  <c r="N2136" i="3"/>
  <c r="N2135" i="3"/>
  <c r="N2134" i="3"/>
  <c r="N2133" i="3"/>
  <c r="N2132" i="3"/>
  <c r="N2131" i="3"/>
  <c r="N2130" i="3"/>
  <c r="N2129" i="3"/>
  <c r="N2128" i="3"/>
  <c r="N2127" i="3"/>
  <c r="N2126" i="3"/>
  <c r="N2125" i="3"/>
  <c r="N2124" i="3"/>
  <c r="N2123" i="3"/>
  <c r="N2122" i="3"/>
  <c r="N2121" i="3"/>
  <c r="N2120" i="3"/>
  <c r="N2119" i="3"/>
  <c r="N2118" i="3"/>
  <c r="N2117" i="3"/>
  <c r="N2116" i="3"/>
  <c r="N2115" i="3"/>
  <c r="N2114" i="3"/>
  <c r="N2113" i="3"/>
  <c r="N2112" i="3"/>
  <c r="N2111" i="3"/>
  <c r="N2110" i="3"/>
  <c r="N2109" i="3"/>
  <c r="N2108" i="3"/>
  <c r="N2107" i="3"/>
  <c r="N2106" i="3"/>
  <c r="N2105" i="3"/>
  <c r="N2104" i="3"/>
  <c r="N2103" i="3"/>
  <c r="N2102" i="3"/>
  <c r="N2101" i="3"/>
  <c r="N2100" i="3"/>
  <c r="N2099" i="3"/>
  <c r="N2098" i="3"/>
  <c r="N2097" i="3"/>
  <c r="N2096" i="3"/>
  <c r="N2095" i="3"/>
  <c r="N2094" i="3"/>
  <c r="N2093" i="3"/>
  <c r="N2092" i="3"/>
  <c r="N2091" i="3"/>
  <c r="N2090" i="3"/>
  <c r="N2089" i="3"/>
  <c r="N2088" i="3"/>
  <c r="N2087" i="3"/>
  <c r="N2086" i="3"/>
  <c r="N2085" i="3"/>
  <c r="N2084" i="3"/>
  <c r="N2083" i="3"/>
  <c r="N2082" i="3"/>
  <c r="N2081" i="3"/>
  <c r="N2080" i="3"/>
  <c r="N2079" i="3"/>
  <c r="N2078" i="3"/>
  <c r="N2077" i="3"/>
  <c r="N2076" i="3"/>
  <c r="N2075" i="3"/>
  <c r="N2074" i="3"/>
  <c r="N2073" i="3"/>
  <c r="N2072" i="3"/>
  <c r="N2071" i="3"/>
  <c r="N2070" i="3"/>
  <c r="N2069" i="3"/>
  <c r="N2068" i="3"/>
  <c r="N2067" i="3"/>
  <c r="N2066" i="3"/>
  <c r="N2065" i="3"/>
  <c r="N2064" i="3"/>
  <c r="N2063" i="3"/>
  <c r="N2062" i="3"/>
  <c r="N2061" i="3"/>
  <c r="N2060" i="3"/>
  <c r="N2059" i="3"/>
  <c r="N2058" i="3"/>
  <c r="N2057" i="3"/>
  <c r="N2056" i="3"/>
  <c r="N2055" i="3"/>
  <c r="N2054" i="3"/>
  <c r="N2053" i="3"/>
  <c r="N2052" i="3"/>
  <c r="N2051" i="3"/>
  <c r="N2050" i="3"/>
  <c r="N2049" i="3"/>
  <c r="N2048" i="3"/>
  <c r="N2047" i="3"/>
  <c r="N2046" i="3"/>
  <c r="N2045" i="3"/>
  <c r="N2044" i="3"/>
  <c r="N2043" i="3"/>
  <c r="N2042" i="3"/>
  <c r="N2041" i="3"/>
  <c r="N2040" i="3"/>
  <c r="N2039" i="3"/>
  <c r="N2038" i="3"/>
  <c r="N2037" i="3"/>
  <c r="N2036" i="3"/>
  <c r="N2035" i="3"/>
  <c r="N2034" i="3"/>
  <c r="N2033" i="3"/>
  <c r="N2032" i="3"/>
  <c r="N2031" i="3"/>
  <c r="N2030" i="3"/>
  <c r="N2029" i="3"/>
  <c r="N2028" i="3"/>
  <c r="N2027" i="3"/>
  <c r="N2026" i="3"/>
  <c r="N2025" i="3"/>
  <c r="N2024" i="3"/>
  <c r="N2023" i="3"/>
  <c r="N2022" i="3"/>
  <c r="N2021" i="3"/>
  <c r="N2020" i="3"/>
  <c r="N2019" i="3"/>
  <c r="N2018" i="3"/>
  <c r="N2017" i="3"/>
  <c r="N2016" i="3"/>
  <c r="N2015" i="3"/>
  <c r="N2014" i="3"/>
  <c r="N2013" i="3"/>
  <c r="N2012" i="3"/>
  <c r="N2011" i="3"/>
  <c r="N2010" i="3"/>
  <c r="N2009" i="3"/>
  <c r="N2008" i="3"/>
  <c r="N2007" i="3"/>
  <c r="N2006" i="3"/>
  <c r="N2005" i="3"/>
  <c r="N2004" i="3"/>
  <c r="N2003" i="3"/>
  <c r="N2002" i="3"/>
  <c r="N2001" i="3"/>
  <c r="N2000" i="3"/>
  <c r="N1999" i="3"/>
  <c r="N1998" i="3"/>
  <c r="N1997" i="3"/>
  <c r="N1996" i="3"/>
  <c r="N1995" i="3"/>
  <c r="N1994" i="3"/>
  <c r="N1993" i="3"/>
  <c r="N1992" i="3"/>
  <c r="N1991" i="3"/>
  <c r="N1990" i="3"/>
  <c r="N1989" i="3"/>
  <c r="N1988" i="3"/>
  <c r="N1987" i="3"/>
  <c r="N1986" i="3"/>
  <c r="N1985" i="3"/>
  <c r="N1984" i="3"/>
  <c r="N1971" i="3"/>
  <c r="N1970" i="3"/>
  <c r="N1969" i="3"/>
  <c r="N1968" i="3"/>
  <c r="N1967" i="3"/>
  <c r="N1966" i="3"/>
  <c r="N1965" i="3"/>
  <c r="N1964" i="3"/>
  <c r="N1963" i="3"/>
  <c r="N1962" i="3"/>
  <c r="N1961" i="3"/>
  <c r="N1960" i="3"/>
  <c r="N1959" i="3"/>
  <c r="N1958" i="3"/>
  <c r="N1957" i="3"/>
  <c r="N1956" i="3"/>
  <c r="N1955" i="3"/>
  <c r="N1954" i="3"/>
  <c r="N1953" i="3"/>
  <c r="N1952" i="3"/>
  <c r="N1951" i="3"/>
  <c r="N1950" i="3"/>
  <c r="N1949" i="3"/>
  <c r="N1948" i="3"/>
  <c r="N1947" i="3"/>
  <c r="N1946" i="3"/>
  <c r="N1945" i="3"/>
  <c r="N1944" i="3"/>
  <c r="N1943" i="3"/>
  <c r="N1942" i="3"/>
  <c r="N1941" i="3"/>
  <c r="N1940" i="3"/>
  <c r="N1939" i="3"/>
  <c r="N1938" i="3"/>
  <c r="N1937" i="3"/>
  <c r="N1936" i="3"/>
  <c r="N1935" i="3"/>
  <c r="N1934" i="3"/>
  <c r="N1933" i="3"/>
  <c r="N1932" i="3"/>
  <c r="N1897" i="3"/>
  <c r="N1896" i="3"/>
  <c r="N1895" i="3"/>
  <c r="N1894" i="3"/>
  <c r="N1893" i="3"/>
  <c r="N1892" i="3"/>
  <c r="N1891" i="3"/>
  <c r="N1890" i="3"/>
  <c r="N1889" i="3"/>
  <c r="N1888" i="3"/>
  <c r="N1887" i="3"/>
  <c r="N1886" i="3"/>
  <c r="N1885" i="3"/>
  <c r="N1884" i="3"/>
  <c r="N1883" i="3"/>
  <c r="N1882" i="3"/>
  <c r="N1881" i="3"/>
  <c r="N1880" i="3"/>
  <c r="N1879" i="3"/>
  <c r="N1878" i="3"/>
  <c r="N1842" i="3"/>
  <c r="N1841" i="3"/>
  <c r="N1840" i="3"/>
  <c r="N1839" i="3"/>
  <c r="N1838" i="3"/>
  <c r="N1837" i="3"/>
  <c r="N1836" i="3"/>
  <c r="N1835" i="3"/>
  <c r="N1834" i="3"/>
  <c r="N1833" i="3"/>
  <c r="N1832" i="3"/>
  <c r="N1831" i="3"/>
  <c r="N1830" i="3"/>
  <c r="N1829" i="3"/>
  <c r="N1828" i="3"/>
  <c r="N1827" i="3"/>
  <c r="N1826" i="3"/>
  <c r="N1825" i="3"/>
  <c r="N1824" i="3"/>
  <c r="N1823" i="3"/>
  <c r="N1822" i="3"/>
  <c r="N1821" i="3"/>
  <c r="N1820" i="3"/>
  <c r="N1819" i="3"/>
  <c r="N1818" i="3"/>
  <c r="N1817" i="3"/>
  <c r="N1816" i="3"/>
  <c r="N1815" i="3"/>
  <c r="N1814" i="3"/>
  <c r="N1813" i="3"/>
  <c r="N1812" i="3"/>
  <c r="N1811" i="3"/>
  <c r="N1810" i="3"/>
  <c r="N1809" i="3"/>
  <c r="N1808" i="3"/>
  <c r="N1807" i="3"/>
  <c r="N1806" i="3"/>
  <c r="N1805" i="3"/>
  <c r="N1784" i="3"/>
  <c r="N1783" i="3"/>
  <c r="N1782" i="3"/>
  <c r="N1781" i="3"/>
  <c r="N1780" i="3"/>
  <c r="N1779" i="3"/>
  <c r="N1778" i="3"/>
  <c r="N1777" i="3"/>
  <c r="N1776" i="3"/>
  <c r="N1775" i="3"/>
  <c r="N1774" i="3"/>
  <c r="N1773" i="3"/>
  <c r="N1772" i="3"/>
  <c r="N1771" i="3"/>
  <c r="N1770" i="3"/>
  <c r="N1769" i="3"/>
  <c r="N1768" i="3"/>
  <c r="N1767" i="3"/>
  <c r="N1766" i="3"/>
  <c r="N1765" i="3"/>
  <c r="N1764" i="3"/>
  <c r="N1763" i="3"/>
  <c r="N1762" i="3"/>
  <c r="BY98" i="16"/>
  <c r="N1761" i="3"/>
  <c r="BY97" i="16"/>
  <c r="N1760" i="3"/>
  <c r="BY96" i="16"/>
  <c r="N1759" i="3"/>
  <c r="BY95" i="16"/>
  <c r="N1758" i="3"/>
  <c r="BY94" i="16"/>
  <c r="N1757" i="3"/>
  <c r="BY93" i="16"/>
  <c r="N1756" i="3"/>
  <c r="BY92" i="16"/>
  <c r="N1755" i="3"/>
  <c r="BY91" i="16"/>
  <c r="N1754" i="3"/>
  <c r="BY90" i="16"/>
  <c r="N1753" i="3"/>
  <c r="BY89" i="16"/>
  <c r="N1752" i="3"/>
  <c r="BY88" i="16"/>
  <c r="N1751" i="3"/>
  <c r="N1750" i="3"/>
  <c r="N1749" i="3"/>
  <c r="N1748" i="3"/>
  <c r="N1747" i="3"/>
  <c r="N1746" i="3"/>
  <c r="N1745" i="3"/>
  <c r="N1709" i="3"/>
  <c r="N1708" i="3"/>
  <c r="N1707" i="3"/>
  <c r="N1706" i="3"/>
  <c r="N1705" i="3"/>
  <c r="N1704" i="3"/>
  <c r="N1703" i="3"/>
  <c r="N1702" i="3"/>
  <c r="N1701" i="3"/>
  <c r="N1700" i="3"/>
  <c r="N1699" i="3"/>
  <c r="N1698" i="3"/>
  <c r="N1697" i="3"/>
  <c r="N1696" i="3"/>
  <c r="N1695" i="3"/>
  <c r="N1694" i="3"/>
  <c r="N1693" i="3"/>
  <c r="N1692" i="3"/>
  <c r="N1691" i="3"/>
  <c r="N1690" i="3"/>
  <c r="N1689" i="3"/>
  <c r="BX25" i="16"/>
  <c r="N1688" i="3"/>
  <c r="BX24" i="16"/>
  <c r="N1687" i="3"/>
  <c r="BX23" i="16"/>
  <c r="N1686" i="3"/>
  <c r="BX22" i="16"/>
  <c r="N1685" i="3"/>
  <c r="BX21" i="16"/>
  <c r="AB10" i="16"/>
  <c r="N1684" i="3"/>
  <c r="BX20" i="16"/>
  <c r="N1683" i="3"/>
  <c r="N1682" i="3"/>
  <c r="N1681" i="3"/>
  <c r="BX17" i="16"/>
  <c r="N1680" i="3"/>
  <c r="BX16" i="16"/>
  <c r="N1679" i="3"/>
  <c r="BX15" i="16"/>
  <c r="N1678" i="3"/>
  <c r="BX14" i="16"/>
  <c r="N1677" i="3"/>
  <c r="BX13" i="16"/>
  <c r="N1676" i="3"/>
  <c r="BX12" i="16"/>
  <c r="N1675" i="3"/>
  <c r="BX11" i="16"/>
  <c r="N1674" i="3"/>
  <c r="BX10" i="16"/>
  <c r="N1672" i="3"/>
  <c r="BX8" i="16"/>
  <c r="N1671" i="3"/>
  <c r="BX7" i="16"/>
  <c r="N1670" i="3"/>
  <c r="N1669" i="3"/>
  <c r="N1668" i="3"/>
  <c r="N1667" i="3"/>
  <c r="N1666" i="3"/>
  <c r="N1665" i="3"/>
  <c r="N1664" i="3"/>
  <c r="N1663" i="3"/>
  <c r="N1662" i="3"/>
  <c r="N1661" i="3"/>
  <c r="N1660" i="3"/>
  <c r="N1659" i="3"/>
  <c r="N1658" i="3"/>
  <c r="N1657" i="3"/>
  <c r="N1656" i="3"/>
  <c r="N1655" i="3"/>
  <c r="N1654" i="3"/>
  <c r="N1653" i="3"/>
  <c r="N1652" i="3"/>
  <c r="N1651" i="3"/>
  <c r="N1650" i="3"/>
  <c r="N1649" i="3"/>
  <c r="N1648" i="3"/>
  <c r="N1647" i="3"/>
  <c r="N1646" i="3"/>
  <c r="N1645" i="3"/>
  <c r="N1644" i="3"/>
  <c r="N1643" i="3"/>
  <c r="N1642" i="3"/>
  <c r="N1641" i="3"/>
  <c r="N1640" i="3"/>
  <c r="N1639" i="3"/>
  <c r="N1638" i="3"/>
  <c r="N1637" i="3"/>
  <c r="N1636" i="3"/>
  <c r="N1635" i="3"/>
  <c r="N1634" i="3"/>
  <c r="N1633" i="3"/>
  <c r="N1632" i="3"/>
  <c r="N1631" i="3"/>
  <c r="N1630" i="3"/>
  <c r="N1629" i="3"/>
  <c r="N1628" i="3"/>
  <c r="N1627" i="3"/>
  <c r="N1626" i="3"/>
  <c r="N1625" i="3"/>
  <c r="N1624" i="3"/>
  <c r="N1623" i="3"/>
  <c r="N1622" i="3"/>
  <c r="N1621" i="3"/>
  <c r="N1620" i="3"/>
  <c r="N1619" i="3"/>
  <c r="N1618" i="3"/>
  <c r="N1617" i="3"/>
  <c r="N1616" i="3"/>
  <c r="N1615" i="3"/>
  <c r="N1614" i="3"/>
  <c r="N1613" i="3"/>
  <c r="N1612" i="3"/>
  <c r="N1611" i="3"/>
  <c r="N1610" i="3"/>
  <c r="N1609" i="3"/>
  <c r="N1608" i="3"/>
  <c r="N1607" i="3"/>
  <c r="N1606" i="3"/>
  <c r="N1605" i="3"/>
  <c r="N1604" i="3"/>
  <c r="N1603" i="3"/>
  <c r="N1602" i="3"/>
  <c r="N1601" i="3"/>
  <c r="N1600" i="3"/>
  <c r="N1599" i="3"/>
  <c r="N1598" i="3"/>
  <c r="N1597" i="3"/>
  <c r="N1596" i="3"/>
  <c r="N1595" i="3"/>
  <c r="N1594" i="3"/>
  <c r="N1593" i="3"/>
  <c r="N1592" i="3"/>
  <c r="N1591" i="3"/>
  <c r="N1590" i="3"/>
  <c r="N1589" i="3"/>
  <c r="N1588" i="3"/>
  <c r="N1587" i="3"/>
  <c r="N1586" i="3"/>
  <c r="N1585" i="3"/>
  <c r="N1584" i="3"/>
  <c r="N1583" i="3"/>
  <c r="N1582" i="3"/>
  <c r="N1581" i="3"/>
  <c r="N1580" i="3"/>
  <c r="N1579" i="3"/>
  <c r="N1578" i="3"/>
  <c r="N1577" i="3"/>
  <c r="N1576" i="3"/>
  <c r="N1575" i="3"/>
  <c r="N1574" i="3"/>
  <c r="N1573" i="3"/>
  <c r="N1572" i="3"/>
  <c r="N1571" i="3"/>
  <c r="N1570" i="3"/>
  <c r="N1569" i="3"/>
  <c r="N1568" i="3"/>
  <c r="N1567" i="3"/>
  <c r="N1566" i="3"/>
  <c r="N1565" i="3"/>
  <c r="N1564" i="3"/>
  <c r="N1563" i="3"/>
  <c r="N1562" i="3"/>
  <c r="N1561" i="3"/>
  <c r="N1560" i="3"/>
  <c r="N1559" i="3"/>
  <c r="N1558" i="3"/>
  <c r="N1557" i="3"/>
  <c r="N1556" i="3"/>
  <c r="N1555" i="3"/>
  <c r="N1554" i="3"/>
  <c r="N1553" i="3"/>
  <c r="N1552" i="3"/>
  <c r="N1551" i="3"/>
  <c r="N1550" i="3"/>
  <c r="N1549" i="3"/>
  <c r="N1548" i="3"/>
  <c r="N1547" i="3"/>
  <c r="N1546" i="3"/>
  <c r="N1545" i="3"/>
  <c r="N1544" i="3"/>
  <c r="N1543" i="3"/>
  <c r="N1542" i="3"/>
  <c r="N1541" i="3"/>
  <c r="N1540" i="3"/>
  <c r="N1539" i="3"/>
  <c r="N1538" i="3"/>
  <c r="N1537" i="3"/>
  <c r="N1536" i="3"/>
  <c r="N1535" i="3"/>
  <c r="N1534" i="3"/>
  <c r="N1533" i="3"/>
  <c r="N1532" i="3"/>
  <c r="N1531" i="3"/>
  <c r="N1530" i="3"/>
  <c r="N1529" i="3"/>
  <c r="N1528" i="3"/>
  <c r="N1527" i="3"/>
  <c r="N1526" i="3"/>
  <c r="N1525" i="3"/>
  <c r="N1524" i="3"/>
  <c r="N1523" i="3"/>
  <c r="N1522" i="3"/>
  <c r="N1521" i="3"/>
  <c r="N1520" i="3"/>
  <c r="N1519" i="3"/>
  <c r="N1518" i="3"/>
  <c r="N1517" i="3"/>
  <c r="N1516" i="3"/>
  <c r="N1515" i="3"/>
  <c r="N1514" i="3"/>
  <c r="N1513" i="3"/>
  <c r="N1512" i="3"/>
  <c r="N1506" i="3"/>
  <c r="N1505" i="3"/>
  <c r="N1504" i="3"/>
  <c r="N1503" i="3"/>
  <c r="N1502" i="3"/>
  <c r="N1501" i="3"/>
  <c r="N1500" i="3"/>
  <c r="N1499" i="3"/>
  <c r="N1498" i="3"/>
  <c r="N1497" i="3"/>
  <c r="N1496" i="3"/>
  <c r="N1495" i="3"/>
  <c r="N1494" i="3"/>
  <c r="N1493" i="3"/>
  <c r="N1492" i="3"/>
  <c r="N1491" i="3"/>
  <c r="N1490" i="3"/>
  <c r="N1489" i="3"/>
  <c r="N1488" i="3"/>
  <c r="N1487" i="3"/>
  <c r="N1486" i="3"/>
  <c r="N1485" i="3"/>
  <c r="N1484" i="3"/>
  <c r="N1483" i="3"/>
  <c r="N1482" i="3"/>
  <c r="N1481" i="3"/>
  <c r="N1480" i="3"/>
  <c r="N1479" i="3"/>
  <c r="N1478" i="3"/>
  <c r="N1477" i="3"/>
  <c r="N1476" i="3"/>
  <c r="N1475" i="3"/>
  <c r="N1474" i="3"/>
  <c r="N1473" i="3"/>
  <c r="N1472" i="3"/>
  <c r="N1471" i="3"/>
  <c r="N1470" i="3"/>
  <c r="N1469" i="3"/>
  <c r="N1468" i="3"/>
  <c r="N1467" i="3"/>
  <c r="N1466" i="3"/>
  <c r="N1465" i="3"/>
  <c r="N1464" i="3"/>
  <c r="N1463" i="3"/>
  <c r="N1462" i="3"/>
  <c r="N1461" i="3"/>
  <c r="N1460" i="3"/>
  <c r="N1459" i="3"/>
  <c r="N1458" i="3"/>
  <c r="N1457" i="3"/>
  <c r="N1456" i="3"/>
  <c r="N1455" i="3"/>
  <c r="N1454" i="3"/>
  <c r="N1453" i="3"/>
  <c r="N1452" i="3"/>
  <c r="N1451" i="3"/>
  <c r="N1441" i="3"/>
  <c r="N1440" i="3"/>
  <c r="N1439" i="3"/>
  <c r="N1438" i="3"/>
  <c r="N1437" i="3"/>
  <c r="N1436" i="3"/>
  <c r="N1435" i="3"/>
  <c r="N1434" i="3"/>
  <c r="N1433" i="3"/>
  <c r="N1432" i="3"/>
  <c r="N1431" i="3"/>
  <c r="N1430" i="3"/>
  <c r="N1429" i="3"/>
  <c r="N1428" i="3"/>
  <c r="N1427" i="3"/>
  <c r="N1426" i="3"/>
  <c r="N1425" i="3"/>
  <c r="N1424" i="3"/>
  <c r="N1423" i="3"/>
  <c r="N1422" i="3"/>
  <c r="N1421" i="3"/>
  <c r="N1420" i="3"/>
  <c r="N1419" i="3"/>
  <c r="N1418" i="3"/>
  <c r="N1417" i="3"/>
  <c r="N1416" i="3"/>
  <c r="N1415" i="3"/>
  <c r="N1414" i="3"/>
  <c r="N1413" i="3"/>
  <c r="N1412" i="3"/>
  <c r="N1411" i="3"/>
  <c r="N1410" i="3"/>
  <c r="N1409" i="3"/>
  <c r="N1408" i="3"/>
  <c r="N1407" i="3"/>
  <c r="N1406" i="3"/>
  <c r="N1405" i="3"/>
  <c r="N1404" i="3"/>
  <c r="N1403" i="3"/>
  <c r="N1402" i="3"/>
  <c r="N1401" i="3"/>
  <c r="N1400" i="3"/>
  <c r="N1399" i="3"/>
  <c r="N1398" i="3"/>
  <c r="N1397" i="3"/>
  <c r="N1396" i="3"/>
  <c r="N1395" i="3"/>
  <c r="N1394" i="3"/>
  <c r="N1393" i="3"/>
  <c r="N1392" i="3"/>
  <c r="N1391" i="3"/>
  <c r="Q1391" i="3"/>
  <c r="R1391" i="3"/>
  <c r="N1390" i="3"/>
  <c r="N1389" i="3"/>
  <c r="N1388" i="3"/>
  <c r="N1387" i="3"/>
  <c r="N1386" i="3"/>
  <c r="N1385" i="3"/>
  <c r="N1384" i="3"/>
  <c r="N1383" i="3"/>
  <c r="N1382" i="3"/>
  <c r="N1381" i="3"/>
  <c r="N1380" i="3"/>
  <c r="N1379" i="3"/>
  <c r="N1378" i="3"/>
  <c r="N1377" i="3"/>
  <c r="N1376" i="3"/>
  <c r="N1375" i="3"/>
  <c r="N1374" i="3"/>
  <c r="N1373" i="3"/>
  <c r="N1372" i="3"/>
  <c r="N1371" i="3"/>
  <c r="N1370" i="3"/>
  <c r="N1369" i="3"/>
  <c r="N1368" i="3"/>
  <c r="N1367" i="3"/>
  <c r="N1366" i="3"/>
  <c r="N1365" i="3"/>
  <c r="N1364" i="3"/>
  <c r="N1363" i="3"/>
  <c r="N1362" i="3"/>
  <c r="N1361" i="3"/>
  <c r="N1360" i="3"/>
  <c r="N1359" i="3"/>
  <c r="N1358" i="3"/>
  <c r="N1357" i="3"/>
  <c r="N1356" i="3"/>
  <c r="N1355" i="3"/>
  <c r="N1354" i="3"/>
  <c r="N1353" i="3"/>
  <c r="N1352" i="3"/>
  <c r="N1351" i="3"/>
  <c r="N1350" i="3"/>
  <c r="N1349" i="3"/>
  <c r="N1348" i="3"/>
  <c r="N1347" i="3"/>
  <c r="N1346" i="3"/>
  <c r="N1345" i="3"/>
  <c r="N1344" i="3"/>
  <c r="N1343" i="3"/>
  <c r="N1342" i="3"/>
  <c r="N1341" i="3"/>
  <c r="N1340" i="3"/>
  <c r="N1339" i="3"/>
  <c r="N1338" i="3"/>
  <c r="N1337" i="3"/>
  <c r="N1336" i="3"/>
  <c r="N1335" i="3"/>
  <c r="N1334" i="3"/>
  <c r="N1333" i="3"/>
  <c r="N1332" i="3"/>
  <c r="N1331" i="3"/>
  <c r="N1330" i="3"/>
  <c r="N1329" i="3"/>
  <c r="N1328" i="3"/>
  <c r="N1327" i="3"/>
  <c r="N1326" i="3"/>
  <c r="N1325" i="3"/>
  <c r="N1324" i="3"/>
  <c r="N1323" i="3"/>
  <c r="N1322" i="3"/>
  <c r="N1321" i="3"/>
  <c r="N1320" i="3"/>
  <c r="N1319" i="3"/>
  <c r="N1318" i="3"/>
  <c r="N1317" i="3"/>
  <c r="N1316" i="3"/>
  <c r="N1315" i="3"/>
  <c r="N1314" i="3"/>
  <c r="N1313" i="3"/>
  <c r="N1312" i="3"/>
  <c r="N1311" i="3"/>
  <c r="N1310" i="3"/>
  <c r="N1309" i="3"/>
  <c r="N1308" i="3"/>
  <c r="N1307" i="3"/>
  <c r="N1306" i="3"/>
  <c r="N1305" i="3"/>
  <c r="N1304" i="3"/>
  <c r="N1303" i="3"/>
  <c r="N1302" i="3"/>
  <c r="N1301" i="3"/>
  <c r="N1300" i="3"/>
  <c r="N1299" i="3"/>
  <c r="N1298" i="3"/>
  <c r="N1297" i="3"/>
  <c r="N1296" i="3"/>
  <c r="N1295" i="3"/>
  <c r="N1294" i="3"/>
  <c r="N1293" i="3"/>
  <c r="N1292" i="3"/>
  <c r="N1291" i="3"/>
  <c r="N1290" i="3"/>
  <c r="N1289" i="3"/>
  <c r="N1288" i="3"/>
  <c r="N1287" i="3"/>
  <c r="N1286" i="3"/>
  <c r="N1285" i="3"/>
  <c r="N1284" i="3"/>
  <c r="N1283" i="3"/>
  <c r="N1282" i="3"/>
  <c r="N1281" i="3"/>
  <c r="N1280" i="3"/>
  <c r="N1279" i="3"/>
  <c r="N1278" i="3"/>
  <c r="N1277" i="3"/>
  <c r="N1276" i="3"/>
  <c r="N1275" i="3"/>
  <c r="N1274" i="3"/>
  <c r="N1273" i="3"/>
  <c r="N1272" i="3"/>
  <c r="N1271" i="3"/>
  <c r="N1270" i="3"/>
  <c r="N1269" i="3"/>
  <c r="N1268" i="3"/>
  <c r="N1267" i="3"/>
  <c r="N1266" i="3"/>
  <c r="N1265" i="3"/>
  <c r="N1264" i="3"/>
  <c r="N1263" i="3"/>
  <c r="N1262" i="3"/>
  <c r="N1261" i="3"/>
  <c r="N1260" i="3"/>
  <c r="N1259" i="3"/>
  <c r="N1258" i="3"/>
  <c r="N1257" i="3"/>
  <c r="N1256" i="3"/>
  <c r="N1255" i="3"/>
  <c r="N1254" i="3"/>
  <c r="N1253" i="3"/>
  <c r="N1252" i="3"/>
  <c r="N1251" i="3"/>
  <c r="N1250" i="3"/>
  <c r="N1249" i="3"/>
  <c r="N1248" i="3"/>
  <c r="N1247" i="3"/>
  <c r="N1246" i="3"/>
  <c r="N1245" i="3"/>
  <c r="N1244" i="3"/>
  <c r="N1243" i="3"/>
  <c r="N1242" i="3"/>
  <c r="N1241" i="3"/>
  <c r="N1240" i="3"/>
  <c r="N1239" i="3"/>
  <c r="N1238" i="3"/>
  <c r="N1237" i="3"/>
  <c r="N1236" i="3"/>
  <c r="N1235" i="3"/>
  <c r="N1234" i="3"/>
  <c r="N1233" i="3"/>
  <c r="N1232" i="3"/>
  <c r="N1231" i="3"/>
  <c r="N1230" i="3"/>
  <c r="N1229" i="3"/>
  <c r="N1228" i="3"/>
  <c r="N1227" i="3"/>
  <c r="N1226" i="3"/>
  <c r="N1225" i="3"/>
  <c r="N1224" i="3"/>
  <c r="N1223" i="3"/>
  <c r="N1222" i="3"/>
  <c r="N1221" i="3"/>
  <c r="N1220" i="3"/>
  <c r="N1219" i="3"/>
  <c r="N1218" i="3"/>
  <c r="N1217" i="3"/>
  <c r="N1216" i="3"/>
  <c r="N1215" i="3"/>
  <c r="N1214" i="3"/>
  <c r="N1213" i="3"/>
  <c r="N1212" i="3"/>
  <c r="N1211" i="3"/>
  <c r="N1210" i="3"/>
  <c r="N1209" i="3"/>
  <c r="N1208" i="3"/>
  <c r="N1207" i="3"/>
  <c r="N1206" i="3"/>
  <c r="N1205" i="3"/>
  <c r="N1204" i="3"/>
  <c r="N1203" i="3"/>
  <c r="N1202" i="3"/>
  <c r="N1201" i="3"/>
  <c r="N1200" i="3"/>
  <c r="N1199" i="3"/>
  <c r="N1198" i="3"/>
  <c r="N1197" i="3"/>
  <c r="N1196" i="3"/>
  <c r="N1195" i="3"/>
  <c r="N1194" i="3"/>
  <c r="N1193" i="3"/>
  <c r="N1192" i="3"/>
  <c r="N1191" i="3"/>
  <c r="N1190" i="3"/>
  <c r="N1189" i="3"/>
  <c r="N1188" i="3"/>
  <c r="N1187" i="3"/>
  <c r="N1186" i="3"/>
  <c r="N1185" i="3"/>
  <c r="N1184" i="3"/>
  <c r="N1183" i="3"/>
  <c r="N1182" i="3"/>
  <c r="Q1182" i="3"/>
  <c r="R1182" i="3"/>
  <c r="N1181" i="3"/>
  <c r="N1180" i="3"/>
  <c r="N1179" i="3"/>
  <c r="N1178" i="3"/>
  <c r="N1177" i="3"/>
  <c r="N1176" i="3"/>
  <c r="N1175" i="3"/>
  <c r="N1174" i="3"/>
  <c r="Q1174" i="3"/>
  <c r="N1173" i="3"/>
  <c r="N1172" i="3"/>
  <c r="N1171" i="3"/>
  <c r="N1170" i="3"/>
  <c r="N1169" i="3"/>
  <c r="N1168" i="3"/>
  <c r="N1167" i="3"/>
  <c r="N1166" i="3"/>
  <c r="N1165" i="3"/>
  <c r="N1164" i="3"/>
  <c r="N1163" i="3"/>
  <c r="N1162" i="3"/>
  <c r="N1161" i="3"/>
  <c r="N1160" i="3"/>
  <c r="N1159" i="3"/>
  <c r="N1158" i="3"/>
  <c r="N1157" i="3"/>
  <c r="N1156" i="3"/>
  <c r="N1155" i="3"/>
  <c r="N1154" i="3"/>
  <c r="N1153" i="3"/>
  <c r="N1152" i="3"/>
  <c r="N1151" i="3"/>
  <c r="N1150" i="3"/>
  <c r="N1149" i="3"/>
  <c r="N1148" i="3"/>
  <c r="N1147" i="3"/>
  <c r="N1146" i="3"/>
  <c r="N1145" i="3"/>
  <c r="N1144" i="3"/>
  <c r="N1143" i="3"/>
  <c r="N1142" i="3"/>
  <c r="N1141" i="3"/>
  <c r="N1140" i="3"/>
  <c r="N1139" i="3"/>
  <c r="N1138" i="3"/>
  <c r="N1137" i="3"/>
  <c r="N1136" i="3"/>
  <c r="N1135" i="3"/>
  <c r="N1134" i="3"/>
  <c r="N1133" i="3"/>
  <c r="N1132" i="3"/>
  <c r="N1131" i="3"/>
  <c r="N1118" i="3"/>
  <c r="N1117" i="3"/>
  <c r="N1116" i="3"/>
  <c r="N1115" i="3"/>
  <c r="N1114" i="3"/>
  <c r="N1113" i="3"/>
  <c r="N1112" i="3"/>
  <c r="N1111" i="3"/>
  <c r="N1110" i="3"/>
  <c r="N1109" i="3"/>
  <c r="N1108" i="3"/>
  <c r="N1107" i="3"/>
  <c r="N1106" i="3"/>
  <c r="N1105" i="3"/>
  <c r="N1104" i="3"/>
  <c r="N1103" i="3"/>
  <c r="N1102" i="3"/>
  <c r="N1101" i="3"/>
  <c r="N1100" i="3"/>
  <c r="N1099" i="3"/>
  <c r="N1098" i="3"/>
  <c r="N1097" i="3"/>
  <c r="N1096" i="3"/>
  <c r="N1095" i="3"/>
  <c r="N1094" i="3"/>
  <c r="N1093" i="3"/>
  <c r="N1092" i="3"/>
  <c r="N1091" i="3"/>
  <c r="N1090" i="3"/>
  <c r="N1089" i="3"/>
  <c r="N1088" i="3"/>
  <c r="N1087" i="3"/>
  <c r="N1086" i="3"/>
  <c r="N1085" i="3"/>
  <c r="N1084" i="3"/>
  <c r="N1083" i="3"/>
  <c r="N1082" i="3"/>
  <c r="N1081" i="3"/>
  <c r="N1080" i="3"/>
  <c r="N1079" i="3"/>
  <c r="N1044" i="3"/>
  <c r="N1043" i="3"/>
  <c r="N1042" i="3"/>
  <c r="N1041" i="3"/>
  <c r="N1040" i="3"/>
  <c r="N1039" i="3"/>
  <c r="N1038" i="3"/>
  <c r="N1037" i="3"/>
  <c r="N1036" i="3"/>
  <c r="N1035" i="3"/>
  <c r="N1034" i="3"/>
  <c r="N1033" i="3"/>
  <c r="N1032" i="3"/>
  <c r="N1031" i="3"/>
  <c r="N1030" i="3"/>
  <c r="N1029" i="3"/>
  <c r="N1028" i="3"/>
  <c r="N1027" i="3"/>
  <c r="N1026" i="3"/>
  <c r="N1025"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31" i="3"/>
  <c r="N930" i="3"/>
  <c r="N929" i="3"/>
  <c r="N928" i="3"/>
  <c r="N927" i="3"/>
  <c r="N926" i="3"/>
  <c r="N925" i="3"/>
  <c r="N924" i="3"/>
  <c r="N923" i="3"/>
  <c r="N922" i="3"/>
  <c r="N921" i="3"/>
  <c r="N920" i="3"/>
  <c r="N919" i="3"/>
  <c r="N918" i="3"/>
  <c r="N917" i="3"/>
  <c r="N916" i="3"/>
  <c r="N915" i="3"/>
  <c r="N914" i="3"/>
  <c r="N913" i="3"/>
  <c r="N912" i="3"/>
  <c r="N911" i="3"/>
  <c r="N910" i="3"/>
  <c r="N909" i="3"/>
  <c r="N908" i="3"/>
  <c r="N907" i="3"/>
  <c r="N906" i="3"/>
  <c r="N905" i="3"/>
  <c r="N904" i="3"/>
  <c r="N903" i="3"/>
  <c r="N902" i="3"/>
  <c r="N901" i="3"/>
  <c r="N900" i="3"/>
  <c r="N899" i="3"/>
  <c r="N898" i="3"/>
  <c r="N897" i="3"/>
  <c r="N896" i="3"/>
  <c r="N895" i="3"/>
  <c r="N894" i="3"/>
  <c r="N893" i="3"/>
  <c r="N892" i="3"/>
  <c r="N856" i="3"/>
  <c r="N855" i="3"/>
  <c r="N854" i="3"/>
  <c r="N853" i="3"/>
  <c r="N852" i="3"/>
  <c r="N851" i="3"/>
  <c r="N850" i="3"/>
  <c r="N849" i="3"/>
  <c r="N848"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2" i="3"/>
  <c r="N811" i="3"/>
  <c r="N810" i="3"/>
  <c r="N809" i="3"/>
  <c r="N808" i="3"/>
  <c r="N807" i="3"/>
  <c r="N806" i="3"/>
  <c r="N805" i="3"/>
  <c r="N804" i="3"/>
  <c r="N803" i="3"/>
  <c r="N802" i="3"/>
  <c r="N801" i="3"/>
  <c r="N800" i="3"/>
  <c r="N799" i="3"/>
  <c r="N798" i="3"/>
  <c r="N797" i="3"/>
  <c r="N796" i="3"/>
  <c r="N795" i="3"/>
  <c r="N794" i="3"/>
  <c r="N793" i="3"/>
  <c r="N792" i="3"/>
  <c r="N791" i="3"/>
  <c r="N790" i="3"/>
  <c r="N789" i="3"/>
  <c r="N788" i="3"/>
  <c r="N787" i="3"/>
  <c r="N786" i="3"/>
  <c r="N785" i="3"/>
  <c r="N784" i="3"/>
  <c r="N783" i="3"/>
  <c r="N782" i="3"/>
  <c r="N781" i="3"/>
  <c r="N780" i="3"/>
  <c r="N779" i="3"/>
  <c r="N778" i="3"/>
  <c r="N777" i="3"/>
  <c r="N776" i="3"/>
  <c r="N775" i="3"/>
  <c r="N774" i="3"/>
  <c r="N773" i="3"/>
  <c r="N772" i="3"/>
  <c r="N771" i="3"/>
  <c r="N770" i="3"/>
  <c r="N769" i="3"/>
  <c r="N768" i="3"/>
  <c r="N767" i="3"/>
  <c r="N766" i="3"/>
  <c r="N765" i="3"/>
  <c r="N764" i="3"/>
  <c r="N763" i="3"/>
  <c r="N762" i="3"/>
  <c r="N761" i="3"/>
  <c r="N760" i="3"/>
  <c r="N759" i="3"/>
  <c r="N758" i="3"/>
  <c r="N757" i="3"/>
  <c r="N756" i="3"/>
  <c r="N755" i="3"/>
  <c r="N754" i="3"/>
  <c r="N753" i="3"/>
  <c r="N752" i="3"/>
  <c r="N751" i="3"/>
  <c r="N750" i="3"/>
  <c r="N749" i="3"/>
  <c r="N748" i="3"/>
  <c r="N747" i="3"/>
  <c r="N746" i="3"/>
  <c r="N745" i="3"/>
  <c r="N744" i="3"/>
  <c r="N743" i="3"/>
  <c r="N742" i="3"/>
  <c r="N741" i="3"/>
  <c r="N740" i="3"/>
  <c r="N739" i="3"/>
  <c r="N738" i="3"/>
  <c r="N737" i="3"/>
  <c r="N736" i="3"/>
  <c r="N735" i="3"/>
  <c r="N734" i="3"/>
  <c r="N733" i="3"/>
  <c r="N732" i="3"/>
  <c r="N731" i="3"/>
  <c r="N730" i="3"/>
  <c r="N729" i="3"/>
  <c r="N728" i="3"/>
  <c r="N727" i="3"/>
  <c r="N726" i="3"/>
  <c r="N725" i="3"/>
  <c r="N724" i="3"/>
  <c r="N723" i="3"/>
  <c r="N722" i="3"/>
  <c r="N721" i="3"/>
  <c r="N720" i="3"/>
  <c r="N719" i="3"/>
  <c r="N718" i="3"/>
  <c r="N717" i="3"/>
  <c r="N716" i="3"/>
  <c r="N715" i="3"/>
  <c r="N714" i="3"/>
  <c r="N713" i="3"/>
  <c r="N712" i="3"/>
  <c r="N711" i="3"/>
  <c r="N710" i="3"/>
  <c r="N709" i="3"/>
  <c r="N708" i="3"/>
  <c r="N707" i="3"/>
  <c r="N706" i="3"/>
  <c r="N705" i="3"/>
  <c r="N704" i="3"/>
  <c r="N703" i="3"/>
  <c r="N702" i="3"/>
  <c r="N701" i="3"/>
  <c r="N700" i="3"/>
  <c r="N699" i="3"/>
  <c r="N698" i="3"/>
  <c r="N697" i="3"/>
  <c r="N696" i="3"/>
  <c r="N695" i="3"/>
  <c r="N694" i="3"/>
  <c r="N693" i="3"/>
  <c r="N692" i="3"/>
  <c r="N691" i="3"/>
  <c r="N690" i="3"/>
  <c r="N689" i="3"/>
  <c r="N688" i="3"/>
  <c r="N687" i="3"/>
  <c r="N686" i="3"/>
  <c r="N685" i="3"/>
  <c r="N684" i="3"/>
  <c r="N683" i="3"/>
  <c r="N682" i="3"/>
  <c r="N681"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4" i="3"/>
  <c r="N643" i="3"/>
  <c r="N642" i="3"/>
  <c r="N641" i="3"/>
  <c r="N640" i="3"/>
  <c r="N639" i="3"/>
  <c r="N638" i="3"/>
  <c r="N637" i="3"/>
  <c r="N636" i="3"/>
  <c r="N635" i="3"/>
  <c r="N634" i="3"/>
  <c r="N633" i="3"/>
  <c r="N632" i="3"/>
  <c r="N631" i="3"/>
  <c r="N630" i="3"/>
  <c r="N629" i="3"/>
  <c r="N628" i="3"/>
  <c r="N627" i="3"/>
  <c r="N626" i="3"/>
  <c r="N616" i="3"/>
  <c r="N615" i="3"/>
  <c r="N614" i="3"/>
  <c r="N613" i="3"/>
  <c r="N612" i="3"/>
  <c r="N611" i="3"/>
  <c r="N610" i="3"/>
  <c r="N609" i="3"/>
  <c r="N608" i="3"/>
  <c r="N607" i="3"/>
  <c r="N606" i="3"/>
  <c r="N605" i="3"/>
  <c r="N604" i="3"/>
  <c r="N603" i="3"/>
  <c r="N602" i="3"/>
  <c r="N601" i="3"/>
  <c r="N600" i="3"/>
  <c r="N599" i="3"/>
  <c r="N598" i="3"/>
  <c r="N597" i="3"/>
  <c r="N596" i="3"/>
  <c r="N595" i="3"/>
  <c r="N594" i="3"/>
  <c r="N593" i="3"/>
  <c r="N592" i="3"/>
  <c r="N591" i="3"/>
  <c r="N590" i="3"/>
  <c r="N589" i="3"/>
  <c r="N588" i="3"/>
  <c r="N587" i="3"/>
  <c r="N586" i="3"/>
  <c r="N585" i="3"/>
  <c r="N584" i="3"/>
  <c r="N583" i="3"/>
  <c r="N582" i="3"/>
  <c r="N581" i="3"/>
  <c r="N580" i="3"/>
  <c r="N579" i="3"/>
  <c r="N578" i="3"/>
  <c r="N577" i="3"/>
  <c r="N576" i="3"/>
  <c r="N575" i="3"/>
  <c r="N574" i="3"/>
  <c r="N573" i="3"/>
  <c r="N572" i="3"/>
  <c r="N571" i="3"/>
  <c r="N570" i="3"/>
  <c r="N569" i="3"/>
  <c r="N568" i="3"/>
  <c r="N567" i="3"/>
  <c r="N566" i="3"/>
  <c r="N565" i="3"/>
  <c r="N564" i="3"/>
  <c r="N563" i="3"/>
  <c r="N562" i="3"/>
  <c r="N561" i="3"/>
  <c r="N560" i="3"/>
  <c r="N559" i="3"/>
  <c r="N558" i="3"/>
  <c r="N557" i="3"/>
  <c r="N556" i="3"/>
  <c r="N555" i="3"/>
  <c r="N554" i="3"/>
  <c r="N553" i="3"/>
  <c r="N552" i="3"/>
  <c r="N551" i="3"/>
  <c r="N550" i="3"/>
  <c r="N549" i="3"/>
  <c r="N548" i="3"/>
  <c r="N547" i="3"/>
  <c r="N546" i="3"/>
  <c r="N545" i="3"/>
  <c r="N544" i="3"/>
  <c r="N543" i="3"/>
  <c r="N542" i="3"/>
  <c r="N541" i="3"/>
  <c r="N540" i="3"/>
  <c r="N539" i="3"/>
  <c r="N538" i="3"/>
  <c r="N537" i="3"/>
  <c r="N536" i="3"/>
  <c r="N535" i="3"/>
  <c r="N534" i="3"/>
  <c r="N533" i="3"/>
  <c r="N532" i="3"/>
  <c r="N531" i="3"/>
  <c r="N530" i="3"/>
  <c r="N529" i="3"/>
  <c r="N528" i="3"/>
  <c r="N527" i="3"/>
  <c r="N526" i="3"/>
  <c r="N525" i="3"/>
  <c r="N524" i="3"/>
  <c r="N523" i="3"/>
  <c r="N522" i="3"/>
  <c r="N521" i="3"/>
  <c r="N520" i="3"/>
  <c r="N519" i="3"/>
  <c r="N518" i="3"/>
  <c r="N517" i="3"/>
  <c r="N516" i="3"/>
  <c r="N515" i="3"/>
  <c r="N514" i="3"/>
  <c r="N513" i="3"/>
  <c r="N512" i="3"/>
  <c r="N511" i="3"/>
  <c r="N510" i="3"/>
  <c r="N509" i="3"/>
  <c r="N508" i="3"/>
  <c r="N507" i="3"/>
  <c r="N506" i="3"/>
  <c r="N505" i="3"/>
  <c r="N504" i="3"/>
  <c r="N503" i="3"/>
  <c r="N502" i="3"/>
  <c r="N501" i="3"/>
  <c r="N500" i="3"/>
  <c r="N499" i="3"/>
  <c r="N498" i="3"/>
  <c r="N497" i="3"/>
  <c r="N496" i="3"/>
  <c r="N495" i="3"/>
  <c r="N494" i="3"/>
  <c r="N493" i="3"/>
  <c r="N492" i="3"/>
  <c r="N491" i="3"/>
  <c r="N490" i="3"/>
  <c r="N489" i="3"/>
  <c r="N488" i="3"/>
  <c r="N487" i="3"/>
  <c r="N486" i="3"/>
  <c r="N485" i="3"/>
  <c r="N484" i="3"/>
  <c r="N483" i="3"/>
  <c r="N482" i="3"/>
  <c r="N481" i="3"/>
  <c r="N480" i="3"/>
  <c r="N479" i="3"/>
  <c r="N478" i="3"/>
  <c r="N477" i="3"/>
  <c r="N476" i="3"/>
  <c r="N475" i="3"/>
  <c r="N474" i="3"/>
  <c r="N473" i="3"/>
  <c r="N472" i="3"/>
  <c r="N471" i="3"/>
  <c r="N470" i="3"/>
  <c r="N469" i="3"/>
  <c r="N468" i="3"/>
  <c r="N467" i="3"/>
  <c r="N466" i="3"/>
  <c r="N465" i="3"/>
  <c r="N464" i="3"/>
  <c r="N463" i="3"/>
  <c r="N462" i="3"/>
  <c r="N461" i="3"/>
  <c r="N460" i="3"/>
  <c r="N459" i="3"/>
  <c r="N458" i="3"/>
  <c r="N457" i="3"/>
  <c r="N456" i="3"/>
  <c r="N455" i="3"/>
  <c r="N454" i="3"/>
  <c r="N453" i="3"/>
  <c r="N452" i="3"/>
  <c r="N451" i="3"/>
  <c r="N450" i="3"/>
  <c r="N449" i="3"/>
  <c r="N448" i="3"/>
  <c r="N447" i="3"/>
  <c r="N446" i="3"/>
  <c r="N445" i="3"/>
  <c r="N444" i="3"/>
  <c r="N443" i="3"/>
  <c r="N442" i="3"/>
  <c r="N441"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Q284" i="3"/>
  <c r="R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Q224" i="3"/>
  <c r="R224" i="3"/>
  <c r="N223" i="3"/>
  <c r="N222" i="3"/>
  <c r="N221" i="3"/>
  <c r="N220" i="3"/>
  <c r="Q220" i="3"/>
  <c r="R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Q186" i="3"/>
  <c r="R186" i="3"/>
  <c r="N185" i="3"/>
  <c r="N184" i="3"/>
  <c r="N183" i="3"/>
  <c r="N182" i="3"/>
  <c r="N181" i="3"/>
  <c r="N180" i="3"/>
  <c r="O180" i="3"/>
  <c r="N179" i="3"/>
  <c r="N178" i="3"/>
  <c r="N177" i="3"/>
  <c r="N176" i="3"/>
  <c r="N175" i="3"/>
  <c r="N174" i="3"/>
  <c r="Q174" i="3"/>
  <c r="R174" i="3"/>
  <c r="N173" i="3"/>
  <c r="N172" i="3"/>
  <c r="N171" i="3"/>
  <c r="N170" i="3"/>
  <c r="N169" i="3"/>
  <c r="N168" i="3"/>
  <c r="N167" i="3"/>
  <c r="N166" i="3"/>
  <c r="N165" i="3"/>
  <c r="N164" i="3"/>
  <c r="N163" i="3"/>
  <c r="N162" i="3"/>
  <c r="N161" i="3"/>
  <c r="N160" i="3"/>
  <c r="N159" i="3"/>
  <c r="N158" i="3"/>
  <c r="N157" i="3"/>
  <c r="N156" i="3"/>
  <c r="N155" i="3"/>
  <c r="N154" i="3"/>
  <c r="Q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Q44" i="3"/>
  <c r="N43" i="3"/>
  <c r="N42" i="3"/>
  <c r="N41" i="3"/>
  <c r="N40" i="3"/>
  <c r="N39" i="3"/>
  <c r="N38" i="3"/>
  <c r="N37" i="3"/>
  <c r="N36" i="3"/>
  <c r="N35" i="3"/>
  <c r="N34" i="3"/>
  <c r="N33" i="3"/>
  <c r="N32" i="3"/>
  <c r="N31" i="3"/>
  <c r="N30" i="3"/>
  <c r="N29" i="3"/>
  <c r="N28" i="3"/>
  <c r="N27" i="3"/>
  <c r="Q27" i="3"/>
  <c r="R27" i="3"/>
  <c r="N26" i="3"/>
  <c r="N25" i="3"/>
  <c r="S25" i="3"/>
  <c r="AM25" i="3"/>
  <c r="S3901" i="3"/>
  <c r="P3901" i="3"/>
  <c r="S3900" i="3"/>
  <c r="P3900" i="3"/>
  <c r="S3899" i="3"/>
  <c r="P3899" i="3"/>
  <c r="S3898" i="3"/>
  <c r="P3898" i="3"/>
  <c r="P3897" i="3"/>
  <c r="P3896" i="3"/>
  <c r="P3895" i="3"/>
  <c r="P3894" i="3"/>
  <c r="P3893" i="3"/>
  <c r="P3892" i="3"/>
  <c r="P3891" i="3"/>
  <c r="P3890" i="3"/>
  <c r="P3889" i="3"/>
  <c r="P3888" i="3"/>
  <c r="P3887" i="3"/>
  <c r="P3886" i="3"/>
  <c r="P3885" i="3"/>
  <c r="P3884" i="3"/>
  <c r="P3883" i="3"/>
  <c r="P3882" i="3"/>
  <c r="P3881" i="3"/>
  <c r="P3880" i="3"/>
  <c r="P3879" i="3"/>
  <c r="P3878" i="3"/>
  <c r="P3877" i="3"/>
  <c r="P3876" i="3"/>
  <c r="P3875" i="3"/>
  <c r="P3874" i="3"/>
  <c r="P3873" i="3"/>
  <c r="P3872" i="3"/>
  <c r="P3871" i="3"/>
  <c r="P3870" i="3"/>
  <c r="P3869" i="3"/>
  <c r="P3868" i="3"/>
  <c r="P3867" i="3"/>
  <c r="P3866" i="3"/>
  <c r="P3865" i="3"/>
  <c r="P3864" i="3"/>
  <c r="P3863" i="3"/>
  <c r="P3862" i="3"/>
  <c r="P3861" i="3"/>
  <c r="P3860" i="3"/>
  <c r="P3859" i="3"/>
  <c r="P3858" i="3"/>
  <c r="P3857" i="3"/>
  <c r="P3856" i="3"/>
  <c r="P3855" i="3"/>
  <c r="P3854" i="3"/>
  <c r="P3853" i="3"/>
  <c r="P3852" i="3"/>
  <c r="P3851" i="3"/>
  <c r="P3850" i="3"/>
  <c r="P3849" i="3"/>
  <c r="P3848" i="3"/>
  <c r="P3847" i="3"/>
  <c r="P3846" i="3"/>
  <c r="P3845" i="3"/>
  <c r="P3844" i="3"/>
  <c r="P3843" i="3"/>
  <c r="P3842" i="3"/>
  <c r="P3841" i="3"/>
  <c r="P3840" i="3"/>
  <c r="P3839" i="3"/>
  <c r="P3838" i="3"/>
  <c r="P3837" i="3"/>
  <c r="P3836" i="3"/>
  <c r="P3835" i="3"/>
  <c r="P3834" i="3"/>
  <c r="P3833" i="3"/>
  <c r="P3832" i="3"/>
  <c r="P3831" i="3"/>
  <c r="P3830" i="3"/>
  <c r="P3829" i="3"/>
  <c r="P3828" i="3"/>
  <c r="P3827" i="3"/>
  <c r="P3826" i="3"/>
  <c r="P3825" i="3"/>
  <c r="P3824" i="3"/>
  <c r="P3823" i="3"/>
  <c r="P3822" i="3"/>
  <c r="P3821" i="3"/>
  <c r="P3820" i="3"/>
  <c r="P3819" i="3"/>
  <c r="P3818" i="3"/>
  <c r="P3817" i="3"/>
  <c r="P3816" i="3"/>
  <c r="P3815" i="3"/>
  <c r="P3814" i="3"/>
  <c r="P3813" i="3"/>
  <c r="P3812" i="3"/>
  <c r="P3811" i="3"/>
  <c r="P3810" i="3"/>
  <c r="P3809" i="3"/>
  <c r="P3808" i="3"/>
  <c r="P3807" i="3"/>
  <c r="P3806" i="3"/>
  <c r="P3805" i="3"/>
  <c r="P3804" i="3"/>
  <c r="P3803" i="3"/>
  <c r="P3802" i="3"/>
  <c r="P3801" i="3"/>
  <c r="P3800" i="3"/>
  <c r="P3799" i="3"/>
  <c r="P3798" i="3"/>
  <c r="P3797" i="3"/>
  <c r="P3796" i="3"/>
  <c r="P3795" i="3"/>
  <c r="P3794" i="3"/>
  <c r="P3793" i="3"/>
  <c r="P3792" i="3"/>
  <c r="P3791" i="3"/>
  <c r="P3790" i="3"/>
  <c r="P3789" i="3"/>
  <c r="P3788" i="3"/>
  <c r="P3787" i="3"/>
  <c r="P3786" i="3"/>
  <c r="P3785" i="3"/>
  <c r="P3784" i="3"/>
  <c r="P3783" i="3"/>
  <c r="P3782" i="3"/>
  <c r="P3781" i="3"/>
  <c r="P3780" i="3"/>
  <c r="P3779" i="3"/>
  <c r="P3778" i="3"/>
  <c r="P3777" i="3"/>
  <c r="P3776" i="3"/>
  <c r="P3775" i="3"/>
  <c r="P3774" i="3"/>
  <c r="P3773" i="3"/>
  <c r="P3772" i="3"/>
  <c r="P3771" i="3"/>
  <c r="P3770" i="3"/>
  <c r="P3769" i="3"/>
  <c r="P3768" i="3"/>
  <c r="P3767" i="3"/>
  <c r="P3766" i="3"/>
  <c r="P3765" i="3"/>
  <c r="P3764" i="3"/>
  <c r="P3763" i="3"/>
  <c r="P3762" i="3"/>
  <c r="P3761" i="3"/>
  <c r="P3760" i="3"/>
  <c r="P3759" i="3"/>
  <c r="P3758" i="3"/>
  <c r="P3757" i="3"/>
  <c r="P3756" i="3"/>
  <c r="P3755" i="3"/>
  <c r="P3754" i="3"/>
  <c r="P3753" i="3"/>
  <c r="P3752" i="3"/>
  <c r="P3751" i="3"/>
  <c r="P3750" i="3"/>
  <c r="P3749" i="3"/>
  <c r="P3748" i="3"/>
  <c r="P3747" i="3"/>
  <c r="P3746" i="3"/>
  <c r="P3745" i="3"/>
  <c r="P3744" i="3"/>
  <c r="P3743" i="3"/>
  <c r="P3742" i="3"/>
  <c r="P3741" i="3"/>
  <c r="P3740" i="3"/>
  <c r="P3739" i="3"/>
  <c r="P3738" i="3"/>
  <c r="P3737" i="3"/>
  <c r="P3736" i="3"/>
  <c r="P3735" i="3"/>
  <c r="P3734" i="3"/>
  <c r="P3733" i="3"/>
  <c r="P3732" i="3"/>
  <c r="P3731" i="3"/>
  <c r="P3730" i="3"/>
  <c r="P3729" i="3"/>
  <c r="P3728" i="3"/>
  <c r="P3727" i="3"/>
  <c r="P3726" i="3"/>
  <c r="P3725" i="3"/>
  <c r="P3724" i="3"/>
  <c r="P3723" i="3"/>
  <c r="P3722" i="3"/>
  <c r="P3721" i="3"/>
  <c r="P3720" i="3"/>
  <c r="P3719" i="3"/>
  <c r="P3718" i="3"/>
  <c r="P3717" i="3"/>
  <c r="P3716" i="3"/>
  <c r="P3715" i="3"/>
  <c r="P3714" i="3"/>
  <c r="P3713" i="3"/>
  <c r="P3712" i="3"/>
  <c r="P3711" i="3"/>
  <c r="P3710" i="3"/>
  <c r="P3709" i="3"/>
  <c r="P3708" i="3"/>
  <c r="P3707" i="3"/>
  <c r="P3706" i="3"/>
  <c r="P3705" i="3"/>
  <c r="P3704" i="3"/>
  <c r="P3703" i="3"/>
  <c r="P3702" i="3"/>
  <c r="P3701" i="3"/>
  <c r="P3700" i="3"/>
  <c r="P3699" i="3"/>
  <c r="P3698" i="3"/>
  <c r="P3697" i="3"/>
  <c r="P3696" i="3"/>
  <c r="P3695" i="3"/>
  <c r="P3694" i="3"/>
  <c r="P3693" i="3"/>
  <c r="P3692" i="3"/>
  <c r="P3691" i="3"/>
  <c r="P3690" i="3"/>
  <c r="P3689" i="3"/>
  <c r="P3688" i="3"/>
  <c r="P3687" i="3"/>
  <c r="P3686" i="3"/>
  <c r="P3685" i="3"/>
  <c r="P3684" i="3"/>
  <c r="P3683" i="3"/>
  <c r="P3682" i="3"/>
  <c r="P3681" i="3"/>
  <c r="P3680" i="3"/>
  <c r="P3679" i="3"/>
  <c r="P3678" i="3"/>
  <c r="P3677" i="3"/>
  <c r="P3676" i="3"/>
  <c r="P3675" i="3"/>
  <c r="P3674" i="3"/>
  <c r="P3673" i="3"/>
  <c r="P3672" i="3"/>
  <c r="P3671" i="3"/>
  <c r="P3670" i="3"/>
  <c r="P3669" i="3"/>
  <c r="P3668" i="3"/>
  <c r="P3667" i="3"/>
  <c r="P3666" i="3"/>
  <c r="P3665" i="3"/>
  <c r="P3664" i="3"/>
  <c r="P3663" i="3"/>
  <c r="P3662" i="3"/>
  <c r="P3661" i="3"/>
  <c r="P3660" i="3"/>
  <c r="P3659" i="3"/>
  <c r="P3658" i="3"/>
  <c r="P3657" i="3"/>
  <c r="P3656" i="3"/>
  <c r="P3655" i="3"/>
  <c r="P3654" i="3"/>
  <c r="P3653" i="3"/>
  <c r="P3652" i="3"/>
  <c r="P3651" i="3"/>
  <c r="P3650" i="3"/>
  <c r="P3649" i="3"/>
  <c r="P3648" i="3"/>
  <c r="P3647" i="3"/>
  <c r="P3646" i="3"/>
  <c r="P3645" i="3"/>
  <c r="P3644" i="3"/>
  <c r="P3643" i="3"/>
  <c r="P3642" i="3"/>
  <c r="P3641" i="3"/>
  <c r="P3640" i="3"/>
  <c r="P3639" i="3"/>
  <c r="P3638" i="3"/>
  <c r="P3637" i="3"/>
  <c r="P3636" i="3"/>
  <c r="P3635" i="3"/>
  <c r="P3634" i="3"/>
  <c r="P3633" i="3"/>
  <c r="P3632" i="3"/>
  <c r="P3631" i="3"/>
  <c r="P3630" i="3"/>
  <c r="P3629" i="3"/>
  <c r="P3628" i="3"/>
  <c r="P3627" i="3"/>
  <c r="P3626" i="3"/>
  <c r="P3625" i="3"/>
  <c r="P3624" i="3"/>
  <c r="P3623" i="3"/>
  <c r="P3622" i="3"/>
  <c r="P3621" i="3"/>
  <c r="P3620" i="3"/>
  <c r="P3619" i="3"/>
  <c r="P3618" i="3"/>
  <c r="P3617" i="3"/>
  <c r="P3616" i="3"/>
  <c r="P3615" i="3"/>
  <c r="P3614" i="3"/>
  <c r="P3613" i="3"/>
  <c r="P3612" i="3"/>
  <c r="P3611" i="3"/>
  <c r="P3610" i="3"/>
  <c r="P3609" i="3"/>
  <c r="P3608" i="3"/>
  <c r="P3607" i="3"/>
  <c r="P3606" i="3"/>
  <c r="P3605" i="3"/>
  <c r="P3604" i="3"/>
  <c r="P3603" i="3"/>
  <c r="P3602" i="3"/>
  <c r="P3601" i="3"/>
  <c r="P3600" i="3"/>
  <c r="P3599" i="3"/>
  <c r="P3598" i="3"/>
  <c r="P3597" i="3"/>
  <c r="P3596" i="3"/>
  <c r="P3595" i="3"/>
  <c r="P3594" i="3"/>
  <c r="P3593" i="3"/>
  <c r="P3592" i="3"/>
  <c r="P3591" i="3"/>
  <c r="P3590" i="3"/>
  <c r="P3589" i="3"/>
  <c r="P3588" i="3"/>
  <c r="P3587" i="3"/>
  <c r="P3586" i="3"/>
  <c r="P3585" i="3"/>
  <c r="P3584" i="3"/>
  <c r="P3583" i="3"/>
  <c r="P3582" i="3"/>
  <c r="P3581" i="3"/>
  <c r="P3580" i="3"/>
  <c r="P3579" i="3"/>
  <c r="P3578" i="3"/>
  <c r="P3577" i="3"/>
  <c r="P3576" i="3"/>
  <c r="P3575" i="3"/>
  <c r="P3574" i="3"/>
  <c r="P3573" i="3"/>
  <c r="P3572" i="3"/>
  <c r="P3571" i="3"/>
  <c r="P3570" i="3"/>
  <c r="P3569" i="3"/>
  <c r="P3568" i="3"/>
  <c r="P3567" i="3"/>
  <c r="P3566" i="3"/>
  <c r="P3565" i="3"/>
  <c r="P3564" i="3"/>
  <c r="P3563" i="3"/>
  <c r="P3562" i="3"/>
  <c r="P3561" i="3"/>
  <c r="P3560" i="3"/>
  <c r="P3559" i="3"/>
  <c r="P3558" i="3"/>
  <c r="P3557" i="3"/>
  <c r="P3556" i="3"/>
  <c r="P3555" i="3"/>
  <c r="P3554" i="3"/>
  <c r="P3553" i="3"/>
  <c r="P3552" i="3"/>
  <c r="P3551" i="3"/>
  <c r="P3550" i="3"/>
  <c r="P3549" i="3"/>
  <c r="P3548" i="3"/>
  <c r="P3547" i="3"/>
  <c r="P3546" i="3"/>
  <c r="P3545" i="3"/>
  <c r="P3544" i="3"/>
  <c r="P3543" i="3"/>
  <c r="P3542" i="3"/>
  <c r="P3541" i="3"/>
  <c r="P3540" i="3"/>
  <c r="P3539" i="3"/>
  <c r="P3538" i="3"/>
  <c r="P3537" i="3"/>
  <c r="P3536" i="3"/>
  <c r="P3535" i="3"/>
  <c r="P3534" i="3"/>
  <c r="P3533" i="3"/>
  <c r="P3532" i="3"/>
  <c r="P3531" i="3"/>
  <c r="P3530" i="3"/>
  <c r="P3529" i="3"/>
  <c r="P3528" i="3"/>
  <c r="P3527" i="3"/>
  <c r="P3526" i="3"/>
  <c r="P3525" i="3"/>
  <c r="P3524" i="3"/>
  <c r="P3523" i="3"/>
  <c r="P3522" i="3"/>
  <c r="P3521" i="3"/>
  <c r="P3520" i="3"/>
  <c r="P3519" i="3"/>
  <c r="P3518" i="3"/>
  <c r="P3517" i="3"/>
  <c r="P3516" i="3"/>
  <c r="P3515" i="3"/>
  <c r="P3514" i="3"/>
  <c r="P3513" i="3"/>
  <c r="P3512" i="3"/>
  <c r="P3511" i="3"/>
  <c r="P3510" i="3"/>
  <c r="P3509" i="3"/>
  <c r="P3508" i="3"/>
  <c r="P3507" i="3"/>
  <c r="P3506" i="3"/>
  <c r="P3505" i="3"/>
  <c r="P3504" i="3"/>
  <c r="P3503" i="3"/>
  <c r="P3502" i="3"/>
  <c r="P3501" i="3"/>
  <c r="P3500" i="3"/>
  <c r="P3499" i="3"/>
  <c r="P3498" i="3"/>
  <c r="P3497" i="3"/>
  <c r="P3496" i="3"/>
  <c r="P3495" i="3"/>
  <c r="P3494" i="3"/>
  <c r="P3493" i="3"/>
  <c r="P3492" i="3"/>
  <c r="P3491" i="3"/>
  <c r="P3490" i="3"/>
  <c r="P3489" i="3"/>
  <c r="P3488" i="3"/>
  <c r="P3487" i="3"/>
  <c r="P3486" i="3"/>
  <c r="P3485" i="3"/>
  <c r="P3484" i="3"/>
  <c r="P3483" i="3"/>
  <c r="P3482" i="3"/>
  <c r="P3481" i="3"/>
  <c r="P3480" i="3"/>
  <c r="P3479" i="3"/>
  <c r="P3478" i="3"/>
  <c r="P3477" i="3"/>
  <c r="P3476" i="3"/>
  <c r="P3475" i="3"/>
  <c r="P3474" i="3"/>
  <c r="P3473" i="3"/>
  <c r="P3472" i="3"/>
  <c r="P3471" i="3"/>
  <c r="P3470" i="3"/>
  <c r="P3469" i="3"/>
  <c r="P3468" i="3"/>
  <c r="P3467" i="3"/>
  <c r="P3466" i="3"/>
  <c r="P3465" i="3"/>
  <c r="P3464" i="3"/>
  <c r="P3463" i="3"/>
  <c r="P3462" i="3"/>
  <c r="P3461" i="3"/>
  <c r="P3460" i="3"/>
  <c r="P3459" i="3"/>
  <c r="P3458" i="3"/>
  <c r="P3457" i="3"/>
  <c r="P3456" i="3"/>
  <c r="P3455" i="3"/>
  <c r="P3454" i="3"/>
  <c r="P3453" i="3"/>
  <c r="P3452" i="3"/>
  <c r="P3451" i="3"/>
  <c r="P3450" i="3"/>
  <c r="P3449" i="3"/>
  <c r="P3448" i="3"/>
  <c r="P3447" i="3"/>
  <c r="P3446" i="3"/>
  <c r="P3445" i="3"/>
  <c r="P3444" i="3"/>
  <c r="P3443" i="3"/>
  <c r="P3442" i="3"/>
  <c r="P3441" i="3"/>
  <c r="P3440" i="3"/>
  <c r="P3439" i="3"/>
  <c r="P3438" i="3"/>
  <c r="P3437" i="3"/>
  <c r="P3436" i="3"/>
  <c r="P3435" i="3"/>
  <c r="P3434" i="3"/>
  <c r="P3433" i="3"/>
  <c r="P3432" i="3"/>
  <c r="P3431" i="3"/>
  <c r="P3430" i="3"/>
  <c r="P3429" i="3"/>
  <c r="P3428" i="3"/>
  <c r="P3427" i="3"/>
  <c r="P3426" i="3"/>
  <c r="P3425" i="3"/>
  <c r="P3424" i="3"/>
  <c r="P3423" i="3"/>
  <c r="P3422" i="3"/>
  <c r="P3421" i="3"/>
  <c r="P3420" i="3"/>
  <c r="P3419" i="3"/>
  <c r="P3418" i="3"/>
  <c r="P3417" i="3"/>
  <c r="P3416" i="3"/>
  <c r="P3415" i="3"/>
  <c r="P3414" i="3"/>
  <c r="P3413" i="3"/>
  <c r="P3412" i="3"/>
  <c r="P3411" i="3"/>
  <c r="P3410" i="3"/>
  <c r="P3409" i="3"/>
  <c r="P3408" i="3"/>
  <c r="P3407" i="3"/>
  <c r="P3406" i="3"/>
  <c r="P3405" i="3"/>
  <c r="P3404" i="3"/>
  <c r="P3403" i="3"/>
  <c r="P3402" i="3"/>
  <c r="P3401" i="3"/>
  <c r="P3400" i="3"/>
  <c r="P3399" i="3"/>
  <c r="P3398" i="3"/>
  <c r="P3397" i="3"/>
  <c r="P3396" i="3"/>
  <c r="P3395" i="3"/>
  <c r="P3394" i="3"/>
  <c r="P3393" i="3"/>
  <c r="P3392" i="3"/>
  <c r="P3391" i="3"/>
  <c r="P3390" i="3"/>
  <c r="P3389" i="3"/>
  <c r="P3388" i="3"/>
  <c r="P3387" i="3"/>
  <c r="P3386" i="3"/>
  <c r="P3385" i="3"/>
  <c r="P3384" i="3"/>
  <c r="P3383" i="3"/>
  <c r="P3382" i="3"/>
  <c r="P3381" i="3"/>
  <c r="P3380" i="3"/>
  <c r="P3379" i="3"/>
  <c r="P3378" i="3"/>
  <c r="P3377" i="3"/>
  <c r="P3376" i="3"/>
  <c r="P3375" i="3"/>
  <c r="P3374" i="3"/>
  <c r="P3373" i="3"/>
  <c r="P3372" i="3"/>
  <c r="P3371" i="3"/>
  <c r="P3370" i="3"/>
  <c r="P3369" i="3"/>
  <c r="P3368" i="3"/>
  <c r="P3367" i="3"/>
  <c r="P3366" i="3"/>
  <c r="P3365" i="3"/>
  <c r="P3364" i="3"/>
  <c r="P3363" i="3"/>
  <c r="P3362" i="3"/>
  <c r="P3361" i="3"/>
  <c r="P3360" i="3"/>
  <c r="P3359" i="3"/>
  <c r="P3358" i="3"/>
  <c r="P3357" i="3"/>
  <c r="P3356" i="3"/>
  <c r="P3355" i="3"/>
  <c r="P3354" i="3"/>
  <c r="P3353" i="3"/>
  <c r="P3352" i="3"/>
  <c r="P3351" i="3"/>
  <c r="P3350" i="3"/>
  <c r="P3349" i="3"/>
  <c r="P3348" i="3"/>
  <c r="P3347" i="3"/>
  <c r="P3346" i="3"/>
  <c r="P3345" i="3"/>
  <c r="P3344" i="3"/>
  <c r="P3343" i="3"/>
  <c r="P3342" i="3"/>
  <c r="P3341" i="3"/>
  <c r="P3340" i="3"/>
  <c r="P3339" i="3"/>
  <c r="P3338" i="3"/>
  <c r="P3337" i="3"/>
  <c r="P3336" i="3"/>
  <c r="P3335" i="3"/>
  <c r="P3334" i="3"/>
  <c r="P3333" i="3"/>
  <c r="P3332" i="3"/>
  <c r="P3331" i="3"/>
  <c r="P3330" i="3"/>
  <c r="P3329" i="3"/>
  <c r="P3328" i="3"/>
  <c r="P3327" i="3"/>
  <c r="P3326" i="3"/>
  <c r="P3325" i="3"/>
  <c r="P3324" i="3"/>
  <c r="P3323" i="3"/>
  <c r="P3322" i="3"/>
  <c r="P3321" i="3"/>
  <c r="P3320" i="3"/>
  <c r="P3319" i="3"/>
  <c r="P3318" i="3"/>
  <c r="P3317" i="3"/>
  <c r="P3316" i="3"/>
  <c r="P3315" i="3"/>
  <c r="P3314" i="3"/>
  <c r="P3313" i="3"/>
  <c r="P3312" i="3"/>
  <c r="P3311" i="3"/>
  <c r="P3310" i="3"/>
  <c r="P3309" i="3"/>
  <c r="P3308" i="3"/>
  <c r="P3307" i="3"/>
  <c r="P3306" i="3"/>
  <c r="P3305" i="3"/>
  <c r="P3304" i="3"/>
  <c r="P3303" i="3"/>
  <c r="P3302" i="3"/>
  <c r="P3301" i="3"/>
  <c r="P3300" i="3"/>
  <c r="P3299" i="3"/>
  <c r="P3298" i="3"/>
  <c r="P3297" i="3"/>
  <c r="P3296" i="3"/>
  <c r="P3295" i="3"/>
  <c r="P3294" i="3"/>
  <c r="P3293" i="3"/>
  <c r="P3292" i="3"/>
  <c r="P3291" i="3"/>
  <c r="P3290" i="3"/>
  <c r="P3289" i="3"/>
  <c r="P3288" i="3"/>
  <c r="P3287" i="3"/>
  <c r="P3286" i="3"/>
  <c r="P3285" i="3"/>
  <c r="P3284" i="3"/>
  <c r="P3283" i="3"/>
  <c r="P3282" i="3"/>
  <c r="P3281" i="3"/>
  <c r="P3280" i="3"/>
  <c r="P3279" i="3"/>
  <c r="P3278" i="3"/>
  <c r="P3277" i="3"/>
  <c r="P3276" i="3"/>
  <c r="P3275" i="3"/>
  <c r="P3274" i="3"/>
  <c r="P3273" i="3"/>
  <c r="P3272" i="3"/>
  <c r="P3271" i="3"/>
  <c r="P3270" i="3"/>
  <c r="P3269" i="3"/>
  <c r="P3268" i="3"/>
  <c r="P3267" i="3"/>
  <c r="P3266" i="3"/>
  <c r="P3265" i="3"/>
  <c r="P3264" i="3"/>
  <c r="P3263" i="3"/>
  <c r="P3262" i="3"/>
  <c r="P3261" i="3"/>
  <c r="P3260" i="3"/>
  <c r="P3259" i="3"/>
  <c r="P3258" i="3"/>
  <c r="P3257" i="3"/>
  <c r="P3256" i="3"/>
  <c r="P3255" i="3"/>
  <c r="P3254" i="3"/>
  <c r="P3253" i="3"/>
  <c r="P3252" i="3"/>
  <c r="P3251" i="3"/>
  <c r="P3250" i="3"/>
  <c r="P3249" i="3"/>
  <c r="P3248" i="3"/>
  <c r="P3247" i="3"/>
  <c r="P3246" i="3"/>
  <c r="P3245" i="3"/>
  <c r="P3244" i="3"/>
  <c r="P3243" i="3"/>
  <c r="P3242" i="3"/>
  <c r="P3241" i="3"/>
  <c r="P3240" i="3"/>
  <c r="P3239" i="3"/>
  <c r="P3238" i="3"/>
  <c r="P3237" i="3"/>
  <c r="P3236" i="3"/>
  <c r="P3235" i="3"/>
  <c r="P3234" i="3"/>
  <c r="P3233" i="3"/>
  <c r="P3232" i="3"/>
  <c r="P3231" i="3"/>
  <c r="P3230" i="3"/>
  <c r="P3229" i="3"/>
  <c r="P3228" i="3"/>
  <c r="P3227" i="3"/>
  <c r="P3226" i="3"/>
  <c r="P3225" i="3"/>
  <c r="P3224" i="3"/>
  <c r="P3223" i="3"/>
  <c r="P3222" i="3"/>
  <c r="P3221" i="3"/>
  <c r="P3220" i="3"/>
  <c r="P3219" i="3"/>
  <c r="P3218" i="3"/>
  <c r="P3217" i="3"/>
  <c r="P3216" i="3"/>
  <c r="P3215" i="3"/>
  <c r="P3214" i="3"/>
  <c r="P3213" i="3"/>
  <c r="P3212" i="3"/>
  <c r="P3211" i="3"/>
  <c r="P3210" i="3"/>
  <c r="P3209" i="3"/>
  <c r="P3208" i="3"/>
  <c r="P3207" i="3"/>
  <c r="P3206" i="3"/>
  <c r="P3205" i="3"/>
  <c r="P3204" i="3"/>
  <c r="P3203" i="3"/>
  <c r="P3202" i="3"/>
  <c r="P3201" i="3"/>
  <c r="P3200" i="3"/>
  <c r="P3199" i="3"/>
  <c r="P3198" i="3"/>
  <c r="P3197" i="3"/>
  <c r="P3196" i="3"/>
  <c r="P3195" i="3"/>
  <c r="P3194" i="3"/>
  <c r="P3193" i="3"/>
  <c r="P3192" i="3"/>
  <c r="P3191" i="3"/>
  <c r="P3190" i="3"/>
  <c r="P3189" i="3"/>
  <c r="P3188" i="3"/>
  <c r="P3187" i="3"/>
  <c r="P3186" i="3"/>
  <c r="P3185" i="3"/>
  <c r="P3184" i="3"/>
  <c r="P3183" i="3"/>
  <c r="P3182" i="3"/>
  <c r="P3181" i="3"/>
  <c r="P3180" i="3"/>
  <c r="P3179" i="3"/>
  <c r="P3178" i="3"/>
  <c r="P3177" i="3"/>
  <c r="P3176" i="3"/>
  <c r="P3175" i="3"/>
  <c r="P3174" i="3"/>
  <c r="P3173" i="3"/>
  <c r="P3172" i="3"/>
  <c r="P3171" i="3"/>
  <c r="P3170" i="3"/>
  <c r="P3169" i="3"/>
  <c r="P3168" i="3"/>
  <c r="P3167" i="3"/>
  <c r="P3166" i="3"/>
  <c r="P3165" i="3"/>
  <c r="P3164" i="3"/>
  <c r="P3163" i="3"/>
  <c r="P3162" i="3"/>
  <c r="P3161" i="3"/>
  <c r="P3160" i="3"/>
  <c r="P3159" i="3"/>
  <c r="P3158" i="3"/>
  <c r="P3157" i="3"/>
  <c r="P3156" i="3"/>
  <c r="P3155" i="3"/>
  <c r="P3154" i="3"/>
  <c r="P3153" i="3"/>
  <c r="P3152" i="3"/>
  <c r="P3151" i="3"/>
  <c r="P3150" i="3"/>
  <c r="P3149" i="3"/>
  <c r="P3148" i="3"/>
  <c r="P3147" i="3"/>
  <c r="P3146" i="3"/>
  <c r="P3145" i="3"/>
  <c r="P3144" i="3"/>
  <c r="P3143" i="3"/>
  <c r="P3142" i="3"/>
  <c r="P3141" i="3"/>
  <c r="P3140" i="3"/>
  <c r="P3139" i="3"/>
  <c r="P3138" i="3"/>
  <c r="P3137" i="3"/>
  <c r="P3136" i="3"/>
  <c r="P3135" i="3"/>
  <c r="P3134" i="3"/>
  <c r="P3133" i="3"/>
  <c r="P3132" i="3"/>
  <c r="P3131" i="3"/>
  <c r="P3130" i="3"/>
  <c r="P3129" i="3"/>
  <c r="P3128" i="3"/>
  <c r="P3127" i="3"/>
  <c r="P3126" i="3"/>
  <c r="P3125" i="3"/>
  <c r="P3124" i="3"/>
  <c r="P3123" i="3"/>
  <c r="P3122" i="3"/>
  <c r="P3121" i="3"/>
  <c r="P3120" i="3"/>
  <c r="P3119" i="3"/>
  <c r="P3118" i="3"/>
  <c r="P3117" i="3"/>
  <c r="P3116" i="3"/>
  <c r="P3115" i="3"/>
  <c r="P3114" i="3"/>
  <c r="P3113" i="3"/>
  <c r="P3112" i="3"/>
  <c r="P3111" i="3"/>
  <c r="P3110" i="3"/>
  <c r="P3109" i="3"/>
  <c r="P3108" i="3"/>
  <c r="P3107" i="3"/>
  <c r="P3106" i="3"/>
  <c r="P3105" i="3"/>
  <c r="P3104" i="3"/>
  <c r="P3103" i="3"/>
  <c r="P3102" i="3"/>
  <c r="P3101" i="3"/>
  <c r="P3100" i="3"/>
  <c r="P3099" i="3"/>
  <c r="P3098" i="3"/>
  <c r="P3097" i="3"/>
  <c r="P3096" i="3"/>
  <c r="P3095" i="3"/>
  <c r="P3094" i="3"/>
  <c r="P3093" i="3"/>
  <c r="P3092" i="3"/>
  <c r="P3091" i="3"/>
  <c r="P3090" i="3"/>
  <c r="P3089" i="3"/>
  <c r="P3088" i="3"/>
  <c r="P3087" i="3"/>
  <c r="P3086" i="3"/>
  <c r="P3085" i="3"/>
  <c r="P3084" i="3"/>
  <c r="P3083" i="3"/>
  <c r="P3082" i="3"/>
  <c r="P3081" i="3"/>
  <c r="P3080" i="3"/>
  <c r="P3079" i="3"/>
  <c r="P3078" i="3"/>
  <c r="P3077" i="3"/>
  <c r="P3076" i="3"/>
  <c r="P3075" i="3"/>
  <c r="P3074" i="3"/>
  <c r="P3073" i="3"/>
  <c r="P3072" i="3"/>
  <c r="P3071" i="3"/>
  <c r="P3070" i="3"/>
  <c r="P3069" i="3"/>
  <c r="P3068" i="3"/>
  <c r="P3067" i="3"/>
  <c r="P3066" i="3"/>
  <c r="P3065" i="3"/>
  <c r="P3064" i="3"/>
  <c r="P3063" i="3"/>
  <c r="P3062" i="3"/>
  <c r="P3061" i="3"/>
  <c r="P3060" i="3"/>
  <c r="P3059" i="3"/>
  <c r="P3058" i="3"/>
  <c r="P3057" i="3"/>
  <c r="P3056" i="3"/>
  <c r="P3055" i="3"/>
  <c r="P3054" i="3"/>
  <c r="P3053" i="3"/>
  <c r="P3052" i="3"/>
  <c r="P3051" i="3"/>
  <c r="P3050" i="3"/>
  <c r="P3049" i="3"/>
  <c r="P3048" i="3"/>
  <c r="P3047" i="3"/>
  <c r="P3046" i="3"/>
  <c r="P3045" i="3"/>
  <c r="P3044" i="3"/>
  <c r="P3043" i="3"/>
  <c r="P3042" i="3"/>
  <c r="P3041" i="3"/>
  <c r="P3040" i="3"/>
  <c r="P3039" i="3"/>
  <c r="P3038" i="3"/>
  <c r="P3037" i="3"/>
  <c r="P3036" i="3"/>
  <c r="P3035" i="3"/>
  <c r="P3034" i="3"/>
  <c r="P3033" i="3"/>
  <c r="P3032" i="3"/>
  <c r="P3031" i="3"/>
  <c r="P3030" i="3"/>
  <c r="P3029" i="3"/>
  <c r="P3028" i="3"/>
  <c r="P3027" i="3"/>
  <c r="P3026" i="3"/>
  <c r="P3025" i="3"/>
  <c r="P3024" i="3"/>
  <c r="P3023" i="3"/>
  <c r="P3022" i="3"/>
  <c r="P3021" i="3"/>
  <c r="P3020" i="3"/>
  <c r="P3019" i="3"/>
  <c r="P3018" i="3"/>
  <c r="P3017" i="3"/>
  <c r="P3016" i="3"/>
  <c r="P3015" i="3"/>
  <c r="P3014" i="3"/>
  <c r="P3013" i="3"/>
  <c r="P3012" i="3"/>
  <c r="P3011" i="3"/>
  <c r="P3010" i="3"/>
  <c r="P3009" i="3"/>
  <c r="P3008" i="3"/>
  <c r="P3007" i="3"/>
  <c r="P3006" i="3"/>
  <c r="P3005" i="3"/>
  <c r="P3004" i="3"/>
  <c r="P3003" i="3"/>
  <c r="P3002" i="3"/>
  <c r="P3001" i="3"/>
  <c r="P3000" i="3"/>
  <c r="P2999" i="3"/>
  <c r="P2998" i="3"/>
  <c r="P2997" i="3"/>
  <c r="P2996" i="3"/>
  <c r="P2995" i="3"/>
  <c r="P2994" i="3"/>
  <c r="P2993" i="3"/>
  <c r="P2992" i="3"/>
  <c r="P2991" i="3"/>
  <c r="P2990" i="3"/>
  <c r="P2989" i="3"/>
  <c r="P2988" i="3"/>
  <c r="P2987" i="3"/>
  <c r="P2986" i="3"/>
  <c r="P2985" i="3"/>
  <c r="P2984" i="3"/>
  <c r="P2983" i="3"/>
  <c r="P2982" i="3"/>
  <c r="P2981" i="3"/>
  <c r="P2980" i="3"/>
  <c r="P2979" i="3"/>
  <c r="P2978" i="3"/>
  <c r="P2977" i="3"/>
  <c r="P2976" i="3"/>
  <c r="P2975" i="3"/>
  <c r="P2974" i="3"/>
  <c r="P2973" i="3"/>
  <c r="P2972" i="3"/>
  <c r="P2971" i="3"/>
  <c r="P2970" i="3"/>
  <c r="P2969" i="3"/>
  <c r="P2968" i="3"/>
  <c r="P2967" i="3"/>
  <c r="P2966" i="3"/>
  <c r="P2965" i="3"/>
  <c r="P2964" i="3"/>
  <c r="P2963" i="3"/>
  <c r="P2962" i="3"/>
  <c r="P2961" i="3"/>
  <c r="P2960" i="3"/>
  <c r="P2959" i="3"/>
  <c r="P2958" i="3"/>
  <c r="P2957" i="3"/>
  <c r="P2956" i="3"/>
  <c r="P2955" i="3"/>
  <c r="P2954" i="3"/>
  <c r="P2953" i="3"/>
  <c r="P2952" i="3"/>
  <c r="P2951" i="3"/>
  <c r="P2950" i="3"/>
  <c r="P2949" i="3"/>
  <c r="P2948" i="3"/>
  <c r="P2947" i="3"/>
  <c r="P2946" i="3"/>
  <c r="P2945" i="3"/>
  <c r="P2944" i="3"/>
  <c r="P2943" i="3"/>
  <c r="P2942" i="3"/>
  <c r="P2941" i="3"/>
  <c r="P2940" i="3"/>
  <c r="P2939" i="3"/>
  <c r="P2938" i="3"/>
  <c r="P2937" i="3"/>
  <c r="P2936" i="3"/>
  <c r="P2935" i="3"/>
  <c r="P2934" i="3"/>
  <c r="P2933" i="3"/>
  <c r="P2932" i="3"/>
  <c r="P2931" i="3"/>
  <c r="P2930" i="3"/>
  <c r="P2929" i="3"/>
  <c r="P2928" i="3"/>
  <c r="P2927" i="3"/>
  <c r="P2926" i="3"/>
  <c r="P2925" i="3"/>
  <c r="P2924" i="3"/>
  <c r="P2923" i="3"/>
  <c r="P2922" i="3"/>
  <c r="P2921" i="3"/>
  <c r="P2920" i="3"/>
  <c r="P2919" i="3"/>
  <c r="P2918" i="3"/>
  <c r="P2917" i="3"/>
  <c r="P2916" i="3"/>
  <c r="P2915" i="3"/>
  <c r="P2914" i="3"/>
  <c r="P2913" i="3"/>
  <c r="P2912" i="3"/>
  <c r="P2911" i="3"/>
  <c r="P2910" i="3"/>
  <c r="P2909" i="3"/>
  <c r="P2908" i="3"/>
  <c r="P2907" i="3"/>
  <c r="P2906" i="3"/>
  <c r="P2905" i="3"/>
  <c r="P2904" i="3"/>
  <c r="P2903" i="3"/>
  <c r="P2902" i="3"/>
  <c r="P2901" i="3"/>
  <c r="P2900" i="3"/>
  <c r="P2899" i="3"/>
  <c r="P2898" i="3"/>
  <c r="P2897" i="3"/>
  <c r="P2896" i="3"/>
  <c r="P2895" i="3"/>
  <c r="P2894" i="3"/>
  <c r="P2893" i="3"/>
  <c r="P2892" i="3"/>
  <c r="P2891" i="3"/>
  <c r="P2890" i="3"/>
  <c r="P2889" i="3"/>
  <c r="P2888" i="3"/>
  <c r="P2887" i="3"/>
  <c r="P2886" i="3"/>
  <c r="P2885" i="3"/>
  <c r="P2884" i="3"/>
  <c r="P2883" i="3"/>
  <c r="P2882" i="3"/>
  <c r="P2881" i="3"/>
  <c r="P2880" i="3"/>
  <c r="P2879" i="3"/>
  <c r="P2878" i="3"/>
  <c r="P2877" i="3"/>
  <c r="P2876" i="3"/>
  <c r="P2875" i="3"/>
  <c r="P2874" i="3"/>
  <c r="P2873" i="3"/>
  <c r="P2872" i="3"/>
  <c r="P2871" i="3"/>
  <c r="P2870" i="3"/>
  <c r="P2869" i="3"/>
  <c r="P2868" i="3"/>
  <c r="P2867" i="3"/>
  <c r="P2866" i="3"/>
  <c r="P2865" i="3"/>
  <c r="P2864" i="3"/>
  <c r="P2863" i="3"/>
  <c r="P2862" i="3"/>
  <c r="P2861" i="3"/>
  <c r="P2860" i="3"/>
  <c r="P2859" i="3"/>
  <c r="P2858" i="3"/>
  <c r="P2857" i="3"/>
  <c r="P2856" i="3"/>
  <c r="P2855" i="3"/>
  <c r="P2854" i="3"/>
  <c r="P2853" i="3"/>
  <c r="P2852" i="3"/>
  <c r="P2851" i="3"/>
  <c r="P2850" i="3"/>
  <c r="P2849" i="3"/>
  <c r="P2848" i="3"/>
  <c r="P2847" i="3"/>
  <c r="P2846" i="3"/>
  <c r="P2845" i="3"/>
  <c r="P2844" i="3"/>
  <c r="P2843" i="3"/>
  <c r="P2842" i="3"/>
  <c r="P2841" i="3"/>
  <c r="P2840" i="3"/>
  <c r="P2839" i="3"/>
  <c r="P2838" i="3"/>
  <c r="P2837" i="3"/>
  <c r="P2836" i="3"/>
  <c r="P2835" i="3"/>
  <c r="P2834" i="3"/>
  <c r="P2833" i="3"/>
  <c r="P2832" i="3"/>
  <c r="P2831" i="3"/>
  <c r="P2830" i="3"/>
  <c r="P2829" i="3"/>
  <c r="P2828" i="3"/>
  <c r="P2827" i="3"/>
  <c r="P2826" i="3"/>
  <c r="P2825" i="3"/>
  <c r="P2824" i="3"/>
  <c r="P2823" i="3"/>
  <c r="P2822" i="3"/>
  <c r="P2821" i="3"/>
  <c r="P2820" i="3"/>
  <c r="P2819" i="3"/>
  <c r="P2818" i="3"/>
  <c r="P2817" i="3"/>
  <c r="P2816" i="3"/>
  <c r="P2815" i="3"/>
  <c r="P2814" i="3"/>
  <c r="P2813" i="3"/>
  <c r="P2812" i="3"/>
  <c r="P2811" i="3"/>
  <c r="P2810" i="3"/>
  <c r="P2809" i="3"/>
  <c r="P2808" i="3"/>
  <c r="P2807" i="3"/>
  <c r="P2806" i="3"/>
  <c r="P2805" i="3"/>
  <c r="P2804" i="3"/>
  <c r="P2803" i="3"/>
  <c r="P2802" i="3"/>
  <c r="P2801" i="3"/>
  <c r="P2800" i="3"/>
  <c r="P2799" i="3"/>
  <c r="P2798" i="3"/>
  <c r="P2797" i="3"/>
  <c r="P2796" i="3"/>
  <c r="P2795" i="3"/>
  <c r="P2794" i="3"/>
  <c r="P2793" i="3"/>
  <c r="P2792" i="3"/>
  <c r="P2791" i="3"/>
  <c r="P2790" i="3"/>
  <c r="P2789" i="3"/>
  <c r="P2788" i="3"/>
  <c r="P2787" i="3"/>
  <c r="P2786" i="3"/>
  <c r="P2785" i="3"/>
  <c r="P2784" i="3"/>
  <c r="P2783" i="3"/>
  <c r="P2782" i="3"/>
  <c r="P2781" i="3"/>
  <c r="P2780" i="3"/>
  <c r="P2779" i="3"/>
  <c r="P2778" i="3"/>
  <c r="P2777" i="3"/>
  <c r="P2776" i="3"/>
  <c r="P2775" i="3"/>
  <c r="P2774" i="3"/>
  <c r="P2773" i="3"/>
  <c r="P2772" i="3"/>
  <c r="P2771" i="3"/>
  <c r="P2770" i="3"/>
  <c r="P2769" i="3"/>
  <c r="P2768" i="3"/>
  <c r="P2767" i="3"/>
  <c r="P2766" i="3"/>
  <c r="P2765" i="3"/>
  <c r="P2764" i="3"/>
  <c r="P2763" i="3"/>
  <c r="P2762" i="3"/>
  <c r="P2761" i="3"/>
  <c r="P2760" i="3"/>
  <c r="P2759" i="3"/>
  <c r="P2758" i="3"/>
  <c r="P2757" i="3"/>
  <c r="P2756" i="3"/>
  <c r="P2755" i="3"/>
  <c r="P2754" i="3"/>
  <c r="P2753" i="3"/>
  <c r="P2752" i="3"/>
  <c r="P2751" i="3"/>
  <c r="P2750" i="3"/>
  <c r="P2749" i="3"/>
  <c r="P2748" i="3"/>
  <c r="P2747" i="3"/>
  <c r="P2746" i="3"/>
  <c r="P2745" i="3"/>
  <c r="P2744" i="3"/>
  <c r="P2743" i="3"/>
  <c r="P2742" i="3"/>
  <c r="P2741" i="3"/>
  <c r="P2740" i="3"/>
  <c r="P2739" i="3"/>
  <c r="P2738" i="3"/>
  <c r="P2737" i="3"/>
  <c r="P2736" i="3"/>
  <c r="P2735" i="3"/>
  <c r="P2734" i="3"/>
  <c r="P2733" i="3"/>
  <c r="P2732" i="3"/>
  <c r="P2731" i="3"/>
  <c r="P2730" i="3"/>
  <c r="P2729" i="3"/>
  <c r="P2728" i="3"/>
  <c r="P2727" i="3"/>
  <c r="P2726" i="3"/>
  <c r="P2725" i="3"/>
  <c r="P2724" i="3"/>
  <c r="P2723" i="3"/>
  <c r="P2722" i="3"/>
  <c r="P2721" i="3"/>
  <c r="P2720" i="3"/>
  <c r="P2719" i="3"/>
  <c r="P2718" i="3"/>
  <c r="P2717" i="3"/>
  <c r="P2716" i="3"/>
  <c r="P2715" i="3"/>
  <c r="P2714" i="3"/>
  <c r="P2713" i="3"/>
  <c r="P2712" i="3"/>
  <c r="P2711" i="3"/>
  <c r="P2710" i="3"/>
  <c r="P2709" i="3"/>
  <c r="P2708" i="3"/>
  <c r="P2707" i="3"/>
  <c r="P2706" i="3"/>
  <c r="P2705" i="3"/>
  <c r="P2704" i="3"/>
  <c r="P2703" i="3"/>
  <c r="P2702" i="3"/>
  <c r="P2701" i="3"/>
  <c r="P2700" i="3"/>
  <c r="P2699" i="3"/>
  <c r="P2698" i="3"/>
  <c r="P2697" i="3"/>
  <c r="P2696" i="3"/>
  <c r="P2695" i="3"/>
  <c r="P2694" i="3"/>
  <c r="P2693" i="3"/>
  <c r="P2692" i="3"/>
  <c r="P2691" i="3"/>
  <c r="P2690" i="3"/>
  <c r="P2689" i="3"/>
  <c r="P2688" i="3"/>
  <c r="P2687" i="3"/>
  <c r="P2686" i="3"/>
  <c r="P2685" i="3"/>
  <c r="P2684" i="3"/>
  <c r="P2683" i="3"/>
  <c r="P2682" i="3"/>
  <c r="P2681" i="3"/>
  <c r="P2680" i="3"/>
  <c r="P2679" i="3"/>
  <c r="P2678" i="3"/>
  <c r="P2677" i="3"/>
  <c r="P2676" i="3"/>
  <c r="P2675" i="3"/>
  <c r="P2674" i="3"/>
  <c r="P2673" i="3"/>
  <c r="P2672" i="3"/>
  <c r="P2671" i="3"/>
  <c r="P2670" i="3"/>
  <c r="P2669" i="3"/>
  <c r="P2668" i="3"/>
  <c r="P2667" i="3"/>
  <c r="P2666" i="3"/>
  <c r="P2665" i="3"/>
  <c r="P2664" i="3"/>
  <c r="P2663" i="3"/>
  <c r="P2662" i="3"/>
  <c r="P2661" i="3"/>
  <c r="P2660" i="3"/>
  <c r="P2659" i="3"/>
  <c r="P2658" i="3"/>
  <c r="P2657" i="3"/>
  <c r="P2656" i="3"/>
  <c r="P2655" i="3"/>
  <c r="P2654" i="3"/>
  <c r="P2653" i="3"/>
  <c r="P2652" i="3"/>
  <c r="P2651" i="3"/>
  <c r="P2650" i="3"/>
  <c r="P2649" i="3"/>
  <c r="P2648" i="3"/>
  <c r="P2647" i="3"/>
  <c r="P2646" i="3"/>
  <c r="P2645" i="3"/>
  <c r="P2644" i="3"/>
  <c r="P2643" i="3"/>
  <c r="P2642" i="3"/>
  <c r="P2641" i="3"/>
  <c r="P2640" i="3"/>
  <c r="P2639" i="3"/>
  <c r="P2638" i="3"/>
  <c r="P2637" i="3"/>
  <c r="P2636" i="3"/>
  <c r="P2635" i="3"/>
  <c r="P2634" i="3"/>
  <c r="P2633" i="3"/>
  <c r="P2632" i="3"/>
  <c r="P2631" i="3"/>
  <c r="P2630" i="3"/>
  <c r="P2629" i="3"/>
  <c r="P2628" i="3"/>
  <c r="P2627" i="3"/>
  <c r="P2626" i="3"/>
  <c r="P2625" i="3"/>
  <c r="P2624" i="3"/>
  <c r="P2623" i="3"/>
  <c r="P2622" i="3"/>
  <c r="P2621" i="3"/>
  <c r="P2620" i="3"/>
  <c r="P2619" i="3"/>
  <c r="P2618" i="3"/>
  <c r="P2617" i="3"/>
  <c r="P2616" i="3"/>
  <c r="P2615" i="3"/>
  <c r="P2614" i="3"/>
  <c r="P2613" i="3"/>
  <c r="P2612" i="3"/>
  <c r="P2611" i="3"/>
  <c r="P2610" i="3"/>
  <c r="P2609" i="3"/>
  <c r="P2608" i="3"/>
  <c r="P2607" i="3"/>
  <c r="P2606" i="3"/>
  <c r="P2605" i="3"/>
  <c r="P2604" i="3"/>
  <c r="P2603" i="3"/>
  <c r="P2602" i="3"/>
  <c r="P2601" i="3"/>
  <c r="P2600" i="3"/>
  <c r="P2599" i="3"/>
  <c r="P2598" i="3"/>
  <c r="P2597" i="3"/>
  <c r="P2596" i="3"/>
  <c r="P2595" i="3"/>
  <c r="P2594" i="3"/>
  <c r="P2593" i="3"/>
  <c r="P2592" i="3"/>
  <c r="P2591" i="3"/>
  <c r="P2590" i="3"/>
  <c r="P2589" i="3"/>
  <c r="P2588" i="3"/>
  <c r="P2587" i="3"/>
  <c r="P2586" i="3"/>
  <c r="P2585" i="3"/>
  <c r="P2584" i="3"/>
  <c r="P2583" i="3"/>
  <c r="P2582" i="3"/>
  <c r="P2581" i="3"/>
  <c r="P2580" i="3"/>
  <c r="P2579" i="3"/>
  <c r="P2578" i="3"/>
  <c r="P2577" i="3"/>
  <c r="P2576" i="3"/>
  <c r="P2575" i="3"/>
  <c r="P2574" i="3"/>
  <c r="P2573" i="3"/>
  <c r="P2572" i="3"/>
  <c r="P2571" i="3"/>
  <c r="P2570" i="3"/>
  <c r="P2569" i="3"/>
  <c r="P2568" i="3"/>
  <c r="P2567" i="3"/>
  <c r="P2566" i="3"/>
  <c r="P2565" i="3"/>
  <c r="P2564" i="3"/>
  <c r="P2563" i="3"/>
  <c r="P2562" i="3"/>
  <c r="P2561" i="3"/>
  <c r="P2560" i="3"/>
  <c r="P2559" i="3"/>
  <c r="P2558" i="3"/>
  <c r="P2557" i="3"/>
  <c r="P2556" i="3"/>
  <c r="P2555" i="3"/>
  <c r="P2554" i="3"/>
  <c r="P2553" i="3"/>
  <c r="P2552" i="3"/>
  <c r="P2551" i="3"/>
  <c r="P2550" i="3"/>
  <c r="P2549" i="3"/>
  <c r="P2548" i="3"/>
  <c r="P2547" i="3"/>
  <c r="P2546" i="3"/>
  <c r="P2545" i="3"/>
  <c r="P2544" i="3"/>
  <c r="P2543" i="3"/>
  <c r="P2542" i="3"/>
  <c r="P2541" i="3"/>
  <c r="P2540" i="3"/>
  <c r="P2539" i="3"/>
  <c r="P2538" i="3"/>
  <c r="P2537" i="3"/>
  <c r="P2536" i="3"/>
  <c r="P2535" i="3"/>
  <c r="P2534" i="3"/>
  <c r="P2533" i="3"/>
  <c r="P2532" i="3"/>
  <c r="P2531" i="3"/>
  <c r="P2530" i="3"/>
  <c r="P2529" i="3"/>
  <c r="P2528" i="3"/>
  <c r="P2527" i="3"/>
  <c r="P2526" i="3"/>
  <c r="P2525" i="3"/>
  <c r="P2524" i="3"/>
  <c r="P2523" i="3"/>
  <c r="P2522" i="3"/>
  <c r="P2521" i="3"/>
  <c r="P2520" i="3"/>
  <c r="P2519" i="3"/>
  <c r="P2518" i="3"/>
  <c r="P2517" i="3"/>
  <c r="P2516" i="3"/>
  <c r="P2515" i="3"/>
  <c r="P2514" i="3"/>
  <c r="P2513" i="3"/>
  <c r="P2512" i="3"/>
  <c r="P2511" i="3"/>
  <c r="P2510" i="3"/>
  <c r="P2509" i="3"/>
  <c r="P2508" i="3"/>
  <c r="P2507" i="3"/>
  <c r="P2506" i="3"/>
  <c r="P2505" i="3"/>
  <c r="P2504" i="3"/>
  <c r="P2503" i="3"/>
  <c r="P2502" i="3"/>
  <c r="P2501" i="3"/>
  <c r="P2500" i="3"/>
  <c r="P2499" i="3"/>
  <c r="P2498" i="3"/>
  <c r="P2497" i="3"/>
  <c r="P2496" i="3"/>
  <c r="P2495" i="3"/>
  <c r="P2494" i="3"/>
  <c r="P2493" i="3"/>
  <c r="P2492" i="3"/>
  <c r="P2491" i="3"/>
  <c r="P2490" i="3"/>
  <c r="P2489" i="3"/>
  <c r="P2488" i="3"/>
  <c r="P2487" i="3"/>
  <c r="P2486" i="3"/>
  <c r="P2485" i="3"/>
  <c r="P2484" i="3"/>
  <c r="P2483" i="3"/>
  <c r="P2482" i="3"/>
  <c r="P2481" i="3"/>
  <c r="P2480" i="3"/>
  <c r="P2479" i="3"/>
  <c r="P2478" i="3"/>
  <c r="P2477" i="3"/>
  <c r="P2476" i="3"/>
  <c r="P2475" i="3"/>
  <c r="P2474" i="3"/>
  <c r="P2473" i="3"/>
  <c r="P2472" i="3"/>
  <c r="P2471" i="3"/>
  <c r="P2470" i="3"/>
  <c r="P2469" i="3"/>
  <c r="P2468" i="3"/>
  <c r="P2467" i="3"/>
  <c r="P2466" i="3"/>
  <c r="P2465" i="3"/>
  <c r="P2464" i="3"/>
  <c r="P2463" i="3"/>
  <c r="P2462" i="3"/>
  <c r="P2461" i="3"/>
  <c r="P2460" i="3"/>
  <c r="P2459" i="3"/>
  <c r="P2458" i="3"/>
  <c r="P2457" i="3"/>
  <c r="P2456" i="3"/>
  <c r="P2455" i="3"/>
  <c r="P2454" i="3"/>
  <c r="P2453" i="3"/>
  <c r="P2452" i="3"/>
  <c r="P2451" i="3"/>
  <c r="P2450" i="3"/>
  <c r="P2449" i="3"/>
  <c r="P2448" i="3"/>
  <c r="P2447" i="3"/>
  <c r="P2446" i="3"/>
  <c r="P2445" i="3"/>
  <c r="P2444" i="3"/>
  <c r="P2443" i="3"/>
  <c r="P2442" i="3"/>
  <c r="P2441" i="3"/>
  <c r="P2440" i="3"/>
  <c r="P2439" i="3"/>
  <c r="P2438" i="3"/>
  <c r="P2437" i="3"/>
  <c r="P2436" i="3"/>
  <c r="P2435" i="3"/>
  <c r="P2434" i="3"/>
  <c r="P2433" i="3"/>
  <c r="P2432" i="3"/>
  <c r="P2431" i="3"/>
  <c r="P2430" i="3"/>
  <c r="P2429" i="3"/>
  <c r="P2428" i="3"/>
  <c r="P2427" i="3"/>
  <c r="P2426" i="3"/>
  <c r="P2425" i="3"/>
  <c r="P2424" i="3"/>
  <c r="P2423" i="3"/>
  <c r="P2422" i="3"/>
  <c r="P2421" i="3"/>
  <c r="P2420" i="3"/>
  <c r="P2419" i="3"/>
  <c r="P2418" i="3"/>
  <c r="P2417" i="3"/>
  <c r="P2416" i="3"/>
  <c r="P2415" i="3"/>
  <c r="P2414" i="3"/>
  <c r="P2413" i="3"/>
  <c r="P2412" i="3"/>
  <c r="P2411" i="3"/>
  <c r="P2410" i="3"/>
  <c r="P2409" i="3"/>
  <c r="P2408" i="3"/>
  <c r="P2407" i="3"/>
  <c r="P2406" i="3"/>
  <c r="P2405" i="3"/>
  <c r="P2404" i="3"/>
  <c r="P2403" i="3"/>
  <c r="P2402" i="3"/>
  <c r="P2401" i="3"/>
  <c r="P2400" i="3"/>
  <c r="P2399" i="3"/>
  <c r="P2398" i="3"/>
  <c r="P2397" i="3"/>
  <c r="P2396" i="3"/>
  <c r="P2395" i="3"/>
  <c r="P2394" i="3"/>
  <c r="P2393" i="3"/>
  <c r="P2392" i="3"/>
  <c r="P2391" i="3"/>
  <c r="P2390" i="3"/>
  <c r="P2389" i="3"/>
  <c r="P2388" i="3"/>
  <c r="P2387" i="3"/>
  <c r="P2386" i="3"/>
  <c r="P2385" i="3"/>
  <c r="P2384" i="3"/>
  <c r="P2383" i="3"/>
  <c r="P2382" i="3"/>
  <c r="P2381" i="3"/>
  <c r="P2380" i="3"/>
  <c r="P2379" i="3"/>
  <c r="P2378" i="3"/>
  <c r="P2377" i="3"/>
  <c r="P2376" i="3"/>
  <c r="P2375" i="3"/>
  <c r="P2374" i="3"/>
  <c r="P2373" i="3"/>
  <c r="P2372" i="3"/>
  <c r="P2371" i="3"/>
  <c r="P2370" i="3"/>
  <c r="P2369" i="3"/>
  <c r="P2368" i="3"/>
  <c r="P2367" i="3"/>
  <c r="P2366" i="3"/>
  <c r="P2365" i="3"/>
  <c r="P2364" i="3"/>
  <c r="P2363" i="3"/>
  <c r="P2362" i="3"/>
  <c r="P2361" i="3"/>
  <c r="P2360" i="3"/>
  <c r="P2359" i="3"/>
  <c r="P2358" i="3"/>
  <c r="P2357" i="3"/>
  <c r="P2356" i="3"/>
  <c r="P2355" i="3"/>
  <c r="P2354" i="3"/>
  <c r="P2353" i="3"/>
  <c r="P2352" i="3"/>
  <c r="P2351" i="3"/>
  <c r="P2350" i="3"/>
  <c r="P2349" i="3"/>
  <c r="P2348" i="3"/>
  <c r="P2347" i="3"/>
  <c r="P2346" i="3"/>
  <c r="P2345" i="3"/>
  <c r="P2344" i="3"/>
  <c r="S2343" i="3"/>
  <c r="P2343" i="3"/>
  <c r="S2342" i="3"/>
  <c r="P2342" i="3"/>
  <c r="S2341" i="3"/>
  <c r="P2341" i="3"/>
  <c r="S2340" i="3"/>
  <c r="P2340" i="3"/>
  <c r="S2339" i="3"/>
  <c r="P2339" i="3"/>
  <c r="S2338" i="3"/>
  <c r="P2338" i="3"/>
  <c r="S2337" i="3"/>
  <c r="P2337" i="3"/>
  <c r="S2336" i="3"/>
  <c r="P2336" i="3"/>
  <c r="S2335" i="3"/>
  <c r="P2335" i="3"/>
  <c r="S2334" i="3"/>
  <c r="P2334" i="3"/>
  <c r="S2333" i="3"/>
  <c r="P2333" i="3"/>
  <c r="S2332" i="3"/>
  <c r="P2332" i="3"/>
  <c r="S2331" i="3"/>
  <c r="P2331" i="3"/>
  <c r="S2330" i="3"/>
  <c r="P2330" i="3"/>
  <c r="S2329" i="3"/>
  <c r="P2329" i="3"/>
  <c r="S2328" i="3"/>
  <c r="P2328" i="3"/>
  <c r="S2327" i="3"/>
  <c r="P2327" i="3"/>
  <c r="S2326" i="3"/>
  <c r="P2326" i="3"/>
  <c r="S2325" i="3"/>
  <c r="P2325" i="3"/>
  <c r="S2324" i="3"/>
  <c r="P2324" i="3"/>
  <c r="S2323" i="3"/>
  <c r="P2323" i="3"/>
  <c r="S2322" i="3"/>
  <c r="P2322" i="3"/>
  <c r="S2321" i="3"/>
  <c r="P2321" i="3"/>
  <c r="S2320" i="3"/>
  <c r="P2320" i="3"/>
  <c r="S2319" i="3"/>
  <c r="P2319" i="3"/>
  <c r="S2318" i="3"/>
  <c r="P2318" i="3"/>
  <c r="S2317" i="3"/>
  <c r="P2317" i="3"/>
  <c r="S2316" i="3"/>
  <c r="P2316" i="3"/>
  <c r="S2315" i="3"/>
  <c r="P2315" i="3"/>
  <c r="S2314" i="3"/>
  <c r="P2314" i="3"/>
  <c r="S2313" i="3"/>
  <c r="P2313" i="3"/>
  <c r="S2312" i="3"/>
  <c r="P2312" i="3"/>
  <c r="S2311" i="3"/>
  <c r="P2311" i="3"/>
  <c r="S2310" i="3"/>
  <c r="P2310" i="3"/>
  <c r="S2309" i="3"/>
  <c r="P2309" i="3"/>
  <c r="S2308" i="3"/>
  <c r="P2308" i="3"/>
  <c r="S2307" i="3"/>
  <c r="P2307" i="3"/>
  <c r="S2306" i="3"/>
  <c r="P2306" i="3"/>
  <c r="S2305" i="3"/>
  <c r="P2305" i="3"/>
  <c r="S2304" i="3"/>
  <c r="P2304" i="3"/>
  <c r="S2303" i="3"/>
  <c r="P2303" i="3"/>
  <c r="S2302" i="3"/>
  <c r="P2302" i="3"/>
  <c r="S2301" i="3"/>
  <c r="P2301" i="3"/>
  <c r="S2300" i="3"/>
  <c r="P2300" i="3"/>
  <c r="S2299" i="3"/>
  <c r="P2299" i="3"/>
  <c r="S2298" i="3"/>
  <c r="P2298" i="3"/>
  <c r="S2297" i="3"/>
  <c r="P2297" i="3"/>
  <c r="S2296" i="3"/>
  <c r="P2296" i="3"/>
  <c r="S2295" i="3"/>
  <c r="P2295" i="3"/>
  <c r="S2294" i="3"/>
  <c r="P2294" i="3"/>
  <c r="S2293" i="3"/>
  <c r="P2293" i="3"/>
  <c r="S2292" i="3"/>
  <c r="P2292" i="3"/>
  <c r="S2291" i="3"/>
  <c r="P2291" i="3"/>
  <c r="S2290" i="3"/>
  <c r="P2290" i="3"/>
  <c r="S2289" i="3"/>
  <c r="P2289" i="3"/>
  <c r="S2288" i="3"/>
  <c r="P2288" i="3"/>
  <c r="S2287" i="3"/>
  <c r="P2287" i="3"/>
  <c r="S2286" i="3"/>
  <c r="P2286" i="3"/>
  <c r="S2285" i="3"/>
  <c r="P2285" i="3"/>
  <c r="S2284" i="3"/>
  <c r="P2284" i="3"/>
  <c r="S2283" i="3"/>
  <c r="P2283" i="3"/>
  <c r="S2282" i="3"/>
  <c r="P2282" i="3"/>
  <c r="S2281" i="3"/>
  <c r="P2281" i="3"/>
  <c r="S2280" i="3"/>
  <c r="P2280" i="3"/>
  <c r="S2279" i="3"/>
  <c r="P2279" i="3"/>
  <c r="S2278" i="3"/>
  <c r="P2278" i="3"/>
  <c r="S2277" i="3"/>
  <c r="P2277" i="3"/>
  <c r="S2276" i="3"/>
  <c r="P2276" i="3"/>
  <c r="S2275" i="3"/>
  <c r="P2275" i="3"/>
  <c r="S2274" i="3"/>
  <c r="P2274" i="3"/>
  <c r="S2273" i="3"/>
  <c r="P2273" i="3"/>
  <c r="S2272" i="3"/>
  <c r="P2272" i="3"/>
  <c r="S2271" i="3"/>
  <c r="P2271" i="3"/>
  <c r="S2270" i="3"/>
  <c r="P2270" i="3"/>
  <c r="S2269" i="3"/>
  <c r="P2269" i="3"/>
  <c r="S2268" i="3"/>
  <c r="P2268" i="3"/>
  <c r="S2267" i="3"/>
  <c r="P2267" i="3"/>
  <c r="S2266" i="3"/>
  <c r="P2266" i="3"/>
  <c r="S2265" i="3"/>
  <c r="P2265" i="3"/>
  <c r="S2264" i="3"/>
  <c r="P2264" i="3"/>
  <c r="S2263" i="3"/>
  <c r="P2263" i="3"/>
  <c r="S2262" i="3"/>
  <c r="P2262" i="3"/>
  <c r="S2261" i="3"/>
  <c r="P2261" i="3"/>
  <c r="S2260" i="3"/>
  <c r="P2260" i="3"/>
  <c r="S2259" i="3"/>
  <c r="P2259" i="3"/>
  <c r="S2258" i="3"/>
  <c r="P2258" i="3"/>
  <c r="S2257" i="3"/>
  <c r="P2257" i="3"/>
  <c r="S2256" i="3"/>
  <c r="P2256" i="3"/>
  <c r="S2255" i="3"/>
  <c r="P2255" i="3"/>
  <c r="S2254" i="3"/>
  <c r="P2254" i="3"/>
  <c r="S2253" i="3"/>
  <c r="P2253" i="3"/>
  <c r="S2252" i="3"/>
  <c r="P2252" i="3"/>
  <c r="S2251" i="3"/>
  <c r="P2251" i="3"/>
  <c r="S2250" i="3"/>
  <c r="P2250" i="3"/>
  <c r="S2249" i="3"/>
  <c r="P2249" i="3"/>
  <c r="S2248" i="3"/>
  <c r="P2248" i="3"/>
  <c r="S2247" i="3"/>
  <c r="P2247" i="3"/>
  <c r="S2246" i="3"/>
  <c r="P2246" i="3"/>
  <c r="S2245" i="3"/>
  <c r="P2245" i="3"/>
  <c r="S2244" i="3"/>
  <c r="P2244" i="3"/>
  <c r="S2243" i="3"/>
  <c r="P2243" i="3"/>
  <c r="S2242" i="3"/>
  <c r="P2242" i="3"/>
  <c r="S2241" i="3"/>
  <c r="P2241" i="3"/>
  <c r="S2240" i="3"/>
  <c r="P2240" i="3"/>
  <c r="S2239" i="3"/>
  <c r="P2239" i="3"/>
  <c r="S2238" i="3"/>
  <c r="P2238" i="3"/>
  <c r="S2237" i="3"/>
  <c r="P2237" i="3"/>
  <c r="S2236" i="3"/>
  <c r="P2236" i="3"/>
  <c r="S2235" i="3"/>
  <c r="P2235" i="3"/>
  <c r="S2234" i="3"/>
  <c r="P2234" i="3"/>
  <c r="S2233" i="3"/>
  <c r="P2233" i="3"/>
  <c r="S2232" i="3"/>
  <c r="P2232" i="3"/>
  <c r="S2231" i="3"/>
  <c r="P2231" i="3"/>
  <c r="S2230" i="3"/>
  <c r="P2230" i="3"/>
  <c r="S2229" i="3"/>
  <c r="P2229" i="3"/>
  <c r="S2228" i="3"/>
  <c r="P2228" i="3"/>
  <c r="S2227" i="3"/>
  <c r="P2227" i="3"/>
  <c r="S2226" i="3"/>
  <c r="P2226" i="3"/>
  <c r="S2225" i="3"/>
  <c r="P2225" i="3"/>
  <c r="S2224" i="3"/>
  <c r="P2224" i="3"/>
  <c r="S2223" i="3"/>
  <c r="P2223" i="3"/>
  <c r="S2222" i="3"/>
  <c r="P2222" i="3"/>
  <c r="S2221" i="3"/>
  <c r="P2221" i="3"/>
  <c r="S2220" i="3"/>
  <c r="P2220" i="3"/>
  <c r="S2219" i="3"/>
  <c r="P2219" i="3"/>
  <c r="S2218" i="3"/>
  <c r="P2218" i="3"/>
  <c r="S2217" i="3"/>
  <c r="P2217" i="3"/>
  <c r="S2216" i="3"/>
  <c r="P2216" i="3"/>
  <c r="S2215" i="3"/>
  <c r="P2215" i="3"/>
  <c r="S2214" i="3"/>
  <c r="P2214" i="3"/>
  <c r="S2213" i="3"/>
  <c r="P2213" i="3"/>
  <c r="S2212" i="3"/>
  <c r="P2212" i="3"/>
  <c r="S2211" i="3"/>
  <c r="P2211" i="3"/>
  <c r="S2210" i="3"/>
  <c r="P2210" i="3"/>
  <c r="S2209" i="3"/>
  <c r="P2209" i="3"/>
  <c r="S2208" i="3"/>
  <c r="P2208" i="3"/>
  <c r="S2207" i="3"/>
  <c r="P2207" i="3"/>
  <c r="S2206" i="3"/>
  <c r="P2206" i="3"/>
  <c r="S2205" i="3"/>
  <c r="P2205" i="3"/>
  <c r="S2204" i="3"/>
  <c r="P2204" i="3"/>
  <c r="S2203" i="3"/>
  <c r="P2203" i="3"/>
  <c r="S2202" i="3"/>
  <c r="P2202" i="3"/>
  <c r="S2201" i="3"/>
  <c r="P2201" i="3"/>
  <c r="S2200" i="3"/>
  <c r="P2200" i="3"/>
  <c r="S2199" i="3"/>
  <c r="P2199" i="3"/>
  <c r="S2198" i="3"/>
  <c r="P2198" i="3"/>
  <c r="S2197" i="3"/>
  <c r="P2197" i="3"/>
  <c r="S2196" i="3"/>
  <c r="P2196" i="3"/>
  <c r="S2195" i="3"/>
  <c r="P2195" i="3"/>
  <c r="S2194" i="3"/>
  <c r="P2194" i="3"/>
  <c r="S2193" i="3"/>
  <c r="P2193" i="3"/>
  <c r="S2192" i="3"/>
  <c r="P2192" i="3"/>
  <c r="S2191" i="3"/>
  <c r="P2191" i="3"/>
  <c r="S2190" i="3"/>
  <c r="P2190" i="3"/>
  <c r="S2189" i="3"/>
  <c r="P2189" i="3"/>
  <c r="S2188" i="3"/>
  <c r="P2188" i="3"/>
  <c r="S2187" i="3"/>
  <c r="P2187" i="3"/>
  <c r="S2186" i="3"/>
  <c r="P2186" i="3"/>
  <c r="S2185" i="3"/>
  <c r="P2185" i="3"/>
  <c r="S2184" i="3"/>
  <c r="P2184" i="3"/>
  <c r="S2183" i="3"/>
  <c r="P2183" i="3"/>
  <c r="S2182" i="3"/>
  <c r="P2182" i="3"/>
  <c r="S2181" i="3"/>
  <c r="P2181" i="3"/>
  <c r="S2180" i="3"/>
  <c r="P2180" i="3"/>
  <c r="S2179" i="3"/>
  <c r="P2179" i="3"/>
  <c r="S2178" i="3"/>
  <c r="P2178" i="3"/>
  <c r="S2177" i="3"/>
  <c r="P2177" i="3"/>
  <c r="S2176" i="3"/>
  <c r="P2176" i="3"/>
  <c r="S2175" i="3"/>
  <c r="P2175" i="3"/>
  <c r="S2174" i="3"/>
  <c r="P2174" i="3"/>
  <c r="S2173" i="3"/>
  <c r="P2173" i="3"/>
  <c r="S2172" i="3"/>
  <c r="P2172" i="3"/>
  <c r="S2171" i="3"/>
  <c r="P2171" i="3"/>
  <c r="S2170" i="3"/>
  <c r="P2170" i="3"/>
  <c r="S2169" i="3"/>
  <c r="P2169" i="3"/>
  <c r="S2168" i="3"/>
  <c r="P2168" i="3"/>
  <c r="S2167" i="3"/>
  <c r="P2167" i="3"/>
  <c r="S2166" i="3"/>
  <c r="P2166" i="3"/>
  <c r="S2165" i="3"/>
  <c r="P2165" i="3"/>
  <c r="S2164" i="3"/>
  <c r="P2164" i="3"/>
  <c r="S2163" i="3"/>
  <c r="P2163" i="3"/>
  <c r="S2162" i="3"/>
  <c r="P2162" i="3"/>
  <c r="S2161" i="3"/>
  <c r="P2161" i="3"/>
  <c r="S2160" i="3"/>
  <c r="P2160" i="3"/>
  <c r="S2159" i="3"/>
  <c r="P2159" i="3"/>
  <c r="S2158" i="3"/>
  <c r="P2158" i="3"/>
  <c r="S2157" i="3"/>
  <c r="P2157" i="3"/>
  <c r="S2156" i="3"/>
  <c r="P2156" i="3"/>
  <c r="S2155" i="3"/>
  <c r="P2155" i="3"/>
  <c r="S2154" i="3"/>
  <c r="P2154" i="3"/>
  <c r="S2153" i="3"/>
  <c r="P2153" i="3"/>
  <c r="S2152" i="3"/>
  <c r="P2152" i="3"/>
  <c r="S2151" i="3"/>
  <c r="P2151" i="3"/>
  <c r="S2150" i="3"/>
  <c r="P2150" i="3"/>
  <c r="S2149" i="3"/>
  <c r="P2149" i="3"/>
  <c r="S2148" i="3"/>
  <c r="P2148" i="3"/>
  <c r="S2147" i="3"/>
  <c r="P2147" i="3"/>
  <c r="S2146" i="3"/>
  <c r="P2146" i="3"/>
  <c r="S2145" i="3"/>
  <c r="P2145" i="3"/>
  <c r="S2144" i="3"/>
  <c r="P2144" i="3"/>
  <c r="S2143" i="3"/>
  <c r="P2143" i="3"/>
  <c r="S2142" i="3"/>
  <c r="P2142" i="3"/>
  <c r="S2141" i="3"/>
  <c r="P2141" i="3"/>
  <c r="S2140" i="3"/>
  <c r="P2140" i="3"/>
  <c r="S2139" i="3"/>
  <c r="P2139" i="3"/>
  <c r="S2138" i="3"/>
  <c r="P2138" i="3"/>
  <c r="S2137" i="3"/>
  <c r="P2137" i="3"/>
  <c r="S2136" i="3"/>
  <c r="P2136" i="3"/>
  <c r="S2135" i="3"/>
  <c r="P2135" i="3"/>
  <c r="S2134" i="3"/>
  <c r="P2134" i="3"/>
  <c r="S2133" i="3"/>
  <c r="P2133" i="3"/>
  <c r="S2132" i="3"/>
  <c r="P2132" i="3"/>
  <c r="S2131" i="3"/>
  <c r="P2131" i="3"/>
  <c r="S2130" i="3"/>
  <c r="P2130" i="3"/>
  <c r="S2129" i="3"/>
  <c r="P2129" i="3"/>
  <c r="S2128" i="3"/>
  <c r="P2128" i="3"/>
  <c r="S2127" i="3"/>
  <c r="P2127" i="3"/>
  <c r="S2126" i="3"/>
  <c r="P2126" i="3"/>
  <c r="S2125" i="3"/>
  <c r="P2125" i="3"/>
  <c r="S2124" i="3"/>
  <c r="P2124" i="3"/>
  <c r="S2123" i="3"/>
  <c r="P2123" i="3"/>
  <c r="S2122" i="3"/>
  <c r="P2122" i="3"/>
  <c r="S2121" i="3"/>
  <c r="P2121" i="3"/>
  <c r="S2120" i="3"/>
  <c r="P2120" i="3"/>
  <c r="S2119" i="3"/>
  <c r="P2119" i="3"/>
  <c r="S2118" i="3"/>
  <c r="P2118" i="3"/>
  <c r="S2117" i="3"/>
  <c r="P2117" i="3"/>
  <c r="S2116" i="3"/>
  <c r="P2116" i="3"/>
  <c r="S2115" i="3"/>
  <c r="P2115" i="3"/>
  <c r="S2114" i="3"/>
  <c r="P2114" i="3"/>
  <c r="S2113" i="3"/>
  <c r="P2113" i="3"/>
  <c r="S2112" i="3"/>
  <c r="P2112" i="3"/>
  <c r="S2111" i="3"/>
  <c r="P2111" i="3"/>
  <c r="S2110" i="3"/>
  <c r="P2110" i="3"/>
  <c r="S2109" i="3"/>
  <c r="P2109" i="3"/>
  <c r="S2108" i="3"/>
  <c r="P2108" i="3"/>
  <c r="S2107" i="3"/>
  <c r="P2107" i="3"/>
  <c r="S2106" i="3"/>
  <c r="P2106" i="3"/>
  <c r="S2105" i="3"/>
  <c r="P2105" i="3"/>
  <c r="S2104" i="3"/>
  <c r="P2104" i="3"/>
  <c r="S2103" i="3"/>
  <c r="P2103" i="3"/>
  <c r="S2102" i="3"/>
  <c r="P2102" i="3"/>
  <c r="S2101" i="3"/>
  <c r="P2101" i="3"/>
  <c r="S2100" i="3"/>
  <c r="P2100" i="3"/>
  <c r="S2099" i="3"/>
  <c r="P2099" i="3"/>
  <c r="S2098" i="3"/>
  <c r="P2098" i="3"/>
  <c r="S2097" i="3"/>
  <c r="P2097" i="3"/>
  <c r="S2096" i="3"/>
  <c r="P2096" i="3"/>
  <c r="S2095" i="3"/>
  <c r="P2095" i="3"/>
  <c r="S2094" i="3"/>
  <c r="P2094" i="3"/>
  <c r="S2093" i="3"/>
  <c r="P2093" i="3"/>
  <c r="S2092" i="3"/>
  <c r="P2092" i="3"/>
  <c r="S2091" i="3"/>
  <c r="P2091" i="3"/>
  <c r="S2090" i="3"/>
  <c r="P2090" i="3"/>
  <c r="S2089" i="3"/>
  <c r="P2089" i="3"/>
  <c r="S2088" i="3"/>
  <c r="P2088" i="3"/>
  <c r="S2087" i="3"/>
  <c r="P2087" i="3"/>
  <c r="S2086" i="3"/>
  <c r="P2086" i="3"/>
  <c r="S2085" i="3"/>
  <c r="P2085" i="3"/>
  <c r="S2084" i="3"/>
  <c r="P2084" i="3"/>
  <c r="S2083" i="3"/>
  <c r="P2083" i="3"/>
  <c r="S2082" i="3"/>
  <c r="P2082" i="3"/>
  <c r="S2081" i="3"/>
  <c r="P2081" i="3"/>
  <c r="S2080" i="3"/>
  <c r="P2080" i="3"/>
  <c r="S2079" i="3"/>
  <c r="P2079" i="3"/>
  <c r="S2078" i="3"/>
  <c r="P2078" i="3"/>
  <c r="S2077" i="3"/>
  <c r="P2077" i="3"/>
  <c r="S2076" i="3"/>
  <c r="P2076" i="3"/>
  <c r="S2075" i="3"/>
  <c r="P2075" i="3"/>
  <c r="S2074" i="3"/>
  <c r="P2074" i="3"/>
  <c r="S2073" i="3"/>
  <c r="P2073" i="3"/>
  <c r="S2072" i="3"/>
  <c r="P2072" i="3"/>
  <c r="S2071" i="3"/>
  <c r="P2071" i="3"/>
  <c r="S2070" i="3"/>
  <c r="P2070" i="3"/>
  <c r="S2069" i="3"/>
  <c r="P2069" i="3"/>
  <c r="S2068" i="3"/>
  <c r="P2068" i="3"/>
  <c r="S2067" i="3"/>
  <c r="P2067" i="3"/>
  <c r="S2066" i="3"/>
  <c r="P2066" i="3"/>
  <c r="S2065" i="3"/>
  <c r="P2065" i="3"/>
  <c r="S2064" i="3"/>
  <c r="P2064" i="3"/>
  <c r="S2063" i="3"/>
  <c r="P2063" i="3"/>
  <c r="S2062" i="3"/>
  <c r="P2062" i="3"/>
  <c r="S2061" i="3"/>
  <c r="P2061" i="3"/>
  <c r="S2060" i="3"/>
  <c r="P2060" i="3"/>
  <c r="S2059" i="3"/>
  <c r="P2059" i="3"/>
  <c r="S2058" i="3"/>
  <c r="P2058" i="3"/>
  <c r="S2057" i="3"/>
  <c r="P2057" i="3"/>
  <c r="S2056" i="3"/>
  <c r="P2056" i="3"/>
  <c r="S2055" i="3"/>
  <c r="P2055" i="3"/>
  <c r="S2054" i="3"/>
  <c r="P2054" i="3"/>
  <c r="S2053" i="3"/>
  <c r="P2053" i="3"/>
  <c r="S2052" i="3"/>
  <c r="P2052" i="3"/>
  <c r="S2051" i="3"/>
  <c r="P2051" i="3"/>
  <c r="S2050" i="3"/>
  <c r="P2050" i="3"/>
  <c r="S2049" i="3"/>
  <c r="P2049" i="3"/>
  <c r="S2048" i="3"/>
  <c r="P2048" i="3"/>
  <c r="S2047" i="3"/>
  <c r="P2047" i="3"/>
  <c r="S2046" i="3"/>
  <c r="P2046" i="3"/>
  <c r="S2045" i="3"/>
  <c r="P2045" i="3"/>
  <c r="S2044" i="3"/>
  <c r="P2044" i="3"/>
  <c r="S2043" i="3"/>
  <c r="P2043" i="3"/>
  <c r="S2042" i="3"/>
  <c r="P2042" i="3"/>
  <c r="S2041" i="3"/>
  <c r="P2041" i="3"/>
  <c r="S2040" i="3"/>
  <c r="P2040" i="3"/>
  <c r="S2039" i="3"/>
  <c r="P2039" i="3"/>
  <c r="S2038" i="3"/>
  <c r="P2038" i="3"/>
  <c r="S2037" i="3"/>
  <c r="P2037" i="3"/>
  <c r="S2036" i="3"/>
  <c r="P2036" i="3"/>
  <c r="S2035" i="3"/>
  <c r="P2035" i="3"/>
  <c r="S2034" i="3"/>
  <c r="P2034" i="3"/>
  <c r="S2033" i="3"/>
  <c r="P2033" i="3"/>
  <c r="S2032" i="3"/>
  <c r="P2032" i="3"/>
  <c r="S2031" i="3"/>
  <c r="P2031" i="3"/>
  <c r="S2030" i="3"/>
  <c r="P2030" i="3"/>
  <c r="S2029" i="3"/>
  <c r="P2029" i="3"/>
  <c r="S2028" i="3"/>
  <c r="P2028" i="3"/>
  <c r="S2027" i="3"/>
  <c r="P2027" i="3"/>
  <c r="S2026" i="3"/>
  <c r="P2026" i="3"/>
  <c r="S2025" i="3"/>
  <c r="P2025" i="3"/>
  <c r="S2024" i="3"/>
  <c r="P2024" i="3"/>
  <c r="S2023" i="3"/>
  <c r="P2023" i="3"/>
  <c r="S2022" i="3"/>
  <c r="P2022" i="3"/>
  <c r="S2021" i="3"/>
  <c r="P2021" i="3"/>
  <c r="S2020" i="3"/>
  <c r="P2020" i="3"/>
  <c r="S2019" i="3"/>
  <c r="P2019" i="3"/>
  <c r="S2018" i="3"/>
  <c r="P2018" i="3"/>
  <c r="S2017" i="3"/>
  <c r="P2017" i="3"/>
  <c r="S2016" i="3"/>
  <c r="P2016" i="3"/>
  <c r="S2015" i="3"/>
  <c r="P2015" i="3"/>
  <c r="S2014" i="3"/>
  <c r="P2014" i="3"/>
  <c r="S2013" i="3"/>
  <c r="P2013" i="3"/>
  <c r="S2012" i="3"/>
  <c r="P2012" i="3"/>
  <c r="S2011" i="3"/>
  <c r="P2011" i="3"/>
  <c r="S2010" i="3"/>
  <c r="P2010" i="3"/>
  <c r="S2009" i="3"/>
  <c r="P2009" i="3"/>
  <c r="S2008" i="3"/>
  <c r="P2008" i="3"/>
  <c r="S2007" i="3"/>
  <c r="P2007" i="3"/>
  <c r="S2006" i="3"/>
  <c r="P2006" i="3"/>
  <c r="S2005" i="3"/>
  <c r="P2005" i="3"/>
  <c r="S2004" i="3"/>
  <c r="P2004" i="3"/>
  <c r="S2003" i="3"/>
  <c r="P2003" i="3"/>
  <c r="S2002" i="3"/>
  <c r="P2002" i="3"/>
  <c r="S2001" i="3"/>
  <c r="P2001" i="3"/>
  <c r="S2000" i="3"/>
  <c r="P2000" i="3"/>
  <c r="S1999" i="3"/>
  <c r="P1999" i="3"/>
  <c r="S1998" i="3"/>
  <c r="P1998" i="3"/>
  <c r="S1997" i="3"/>
  <c r="P1997" i="3"/>
  <c r="S1996" i="3"/>
  <c r="P1996" i="3"/>
  <c r="S1995" i="3"/>
  <c r="P1995" i="3"/>
  <c r="S1994" i="3"/>
  <c r="P1994" i="3"/>
  <c r="S1993" i="3"/>
  <c r="P1993" i="3"/>
  <c r="S1992" i="3"/>
  <c r="P1992" i="3"/>
  <c r="S1991" i="3"/>
  <c r="P1991" i="3"/>
  <c r="S1990" i="3"/>
  <c r="P1990" i="3"/>
  <c r="S1989" i="3"/>
  <c r="P1989" i="3"/>
  <c r="S1988" i="3"/>
  <c r="P1988" i="3"/>
  <c r="S1987" i="3"/>
  <c r="P1987" i="3"/>
  <c r="S1986" i="3"/>
  <c r="P1986" i="3"/>
  <c r="S1985" i="3"/>
  <c r="P1985" i="3"/>
  <c r="S1984" i="3"/>
  <c r="P1984" i="3"/>
  <c r="S1983" i="3"/>
  <c r="P1983" i="3"/>
  <c r="S1982" i="3"/>
  <c r="P1982" i="3"/>
  <c r="S1981" i="3"/>
  <c r="P1981" i="3"/>
  <c r="S1980" i="3"/>
  <c r="P1980" i="3"/>
  <c r="S1979" i="3"/>
  <c r="P1979" i="3"/>
  <c r="S1978" i="3"/>
  <c r="P1978" i="3"/>
  <c r="S1977" i="3"/>
  <c r="P1977" i="3"/>
  <c r="S1976" i="3"/>
  <c r="P1976" i="3"/>
  <c r="S1975" i="3"/>
  <c r="P1975" i="3"/>
  <c r="S1974" i="3"/>
  <c r="P1974" i="3"/>
  <c r="S1973" i="3"/>
  <c r="P1973" i="3"/>
  <c r="S1972" i="3"/>
  <c r="P1972" i="3"/>
  <c r="S1971" i="3"/>
  <c r="P1971" i="3"/>
  <c r="S1970" i="3"/>
  <c r="P1970" i="3"/>
  <c r="S1969" i="3"/>
  <c r="P1969" i="3"/>
  <c r="S1968" i="3"/>
  <c r="P1968" i="3"/>
  <c r="S1967" i="3"/>
  <c r="P1967" i="3"/>
  <c r="S1966" i="3"/>
  <c r="P1966" i="3"/>
  <c r="S1965" i="3"/>
  <c r="P1965" i="3"/>
  <c r="S1964" i="3"/>
  <c r="P1964" i="3"/>
  <c r="S1963" i="3"/>
  <c r="P1963" i="3"/>
  <c r="S1962" i="3"/>
  <c r="P1962" i="3"/>
  <c r="S1961" i="3"/>
  <c r="P1961" i="3"/>
  <c r="S1960" i="3"/>
  <c r="P1960" i="3"/>
  <c r="S1959" i="3"/>
  <c r="P1959" i="3"/>
  <c r="S1958" i="3"/>
  <c r="P1958" i="3"/>
  <c r="S1957" i="3"/>
  <c r="P1957" i="3"/>
  <c r="S1956" i="3"/>
  <c r="P1956" i="3"/>
  <c r="S1955" i="3"/>
  <c r="P1955" i="3"/>
  <c r="S1954" i="3"/>
  <c r="P1954" i="3"/>
  <c r="S1953" i="3"/>
  <c r="P1953" i="3"/>
  <c r="S1952" i="3"/>
  <c r="P1952" i="3"/>
  <c r="S1951" i="3"/>
  <c r="P1951" i="3"/>
  <c r="S1950" i="3"/>
  <c r="P1950" i="3"/>
  <c r="S1949" i="3"/>
  <c r="P1949" i="3"/>
  <c r="S1948" i="3"/>
  <c r="P1948" i="3"/>
  <c r="S1947" i="3"/>
  <c r="P1947" i="3"/>
  <c r="S1946" i="3"/>
  <c r="P1946" i="3"/>
  <c r="S1945" i="3"/>
  <c r="P1945" i="3"/>
  <c r="S1944" i="3"/>
  <c r="P1944" i="3"/>
  <c r="S1943" i="3"/>
  <c r="P1943" i="3"/>
  <c r="S1942" i="3"/>
  <c r="P1942" i="3"/>
  <c r="S1941" i="3"/>
  <c r="P1941" i="3"/>
  <c r="S1940" i="3"/>
  <c r="P1940" i="3"/>
  <c r="S1939" i="3"/>
  <c r="P1939" i="3"/>
  <c r="S1938" i="3"/>
  <c r="P1938" i="3"/>
  <c r="S1937" i="3"/>
  <c r="P1937" i="3"/>
  <c r="S1936" i="3"/>
  <c r="P1936" i="3"/>
  <c r="S1935" i="3"/>
  <c r="P1935" i="3"/>
  <c r="S1934" i="3"/>
  <c r="P1934" i="3"/>
  <c r="S1933" i="3"/>
  <c r="P1933" i="3"/>
  <c r="S1932" i="3"/>
  <c r="P1932" i="3"/>
  <c r="S1931" i="3"/>
  <c r="P1931" i="3"/>
  <c r="S1930" i="3"/>
  <c r="P1930" i="3"/>
  <c r="S1929" i="3"/>
  <c r="P1929" i="3"/>
  <c r="S1928" i="3"/>
  <c r="P1928" i="3"/>
  <c r="S1927" i="3"/>
  <c r="P1927" i="3"/>
  <c r="S1926" i="3"/>
  <c r="P1926" i="3"/>
  <c r="S1925" i="3"/>
  <c r="P1925" i="3"/>
  <c r="S1924" i="3"/>
  <c r="P1924" i="3"/>
  <c r="S1923" i="3"/>
  <c r="P1923" i="3"/>
  <c r="S1922" i="3"/>
  <c r="P1922" i="3"/>
  <c r="S1921" i="3"/>
  <c r="P1921" i="3"/>
  <c r="S1920" i="3"/>
  <c r="P1920" i="3"/>
  <c r="S1919" i="3"/>
  <c r="P1919" i="3"/>
  <c r="S1918" i="3"/>
  <c r="P1918" i="3"/>
  <c r="S1917" i="3"/>
  <c r="P1917" i="3"/>
  <c r="S1916" i="3"/>
  <c r="P1916" i="3"/>
  <c r="S1915" i="3"/>
  <c r="P1915" i="3"/>
  <c r="S1914" i="3"/>
  <c r="P1914" i="3"/>
  <c r="S1913" i="3"/>
  <c r="P1913" i="3"/>
  <c r="S1912" i="3"/>
  <c r="P1912" i="3"/>
  <c r="S1911" i="3"/>
  <c r="P1911" i="3"/>
  <c r="S1910" i="3"/>
  <c r="P1910" i="3"/>
  <c r="S1909" i="3"/>
  <c r="P1909" i="3"/>
  <c r="S1908" i="3"/>
  <c r="P1908" i="3"/>
  <c r="S1907" i="3"/>
  <c r="P1907" i="3"/>
  <c r="S1906" i="3"/>
  <c r="P1906" i="3"/>
  <c r="S1905" i="3"/>
  <c r="P1905" i="3"/>
  <c r="S1904" i="3"/>
  <c r="P1904" i="3"/>
  <c r="S1903" i="3"/>
  <c r="P1903" i="3"/>
  <c r="S1902" i="3"/>
  <c r="P1902" i="3"/>
  <c r="S1901" i="3"/>
  <c r="P1901" i="3"/>
  <c r="S1900" i="3"/>
  <c r="P1900" i="3"/>
  <c r="S1899" i="3"/>
  <c r="P1899" i="3"/>
  <c r="S1898" i="3"/>
  <c r="P1898" i="3"/>
  <c r="S1897" i="3"/>
  <c r="P1897" i="3"/>
  <c r="S1896" i="3"/>
  <c r="P1896" i="3"/>
  <c r="S1895" i="3"/>
  <c r="P1895" i="3"/>
  <c r="S1894" i="3"/>
  <c r="P1894" i="3"/>
  <c r="S1893" i="3"/>
  <c r="P1893" i="3"/>
  <c r="S1892" i="3"/>
  <c r="P1892" i="3"/>
  <c r="S1891" i="3"/>
  <c r="P1891" i="3"/>
  <c r="S1890" i="3"/>
  <c r="P1890" i="3"/>
  <c r="S1889" i="3"/>
  <c r="P1889" i="3"/>
  <c r="S1888" i="3"/>
  <c r="P1888" i="3"/>
  <c r="S1887" i="3"/>
  <c r="P1887" i="3"/>
  <c r="S1886" i="3"/>
  <c r="P1886" i="3"/>
  <c r="S1885" i="3"/>
  <c r="P1885" i="3"/>
  <c r="S1884" i="3"/>
  <c r="P1884" i="3"/>
  <c r="S1883" i="3"/>
  <c r="P1883" i="3"/>
  <c r="S1882" i="3"/>
  <c r="P1882" i="3"/>
  <c r="S1881" i="3"/>
  <c r="P1881" i="3"/>
  <c r="S1880" i="3"/>
  <c r="P1880" i="3"/>
  <c r="S1879" i="3"/>
  <c r="P1879" i="3"/>
  <c r="S1878" i="3"/>
  <c r="P1878" i="3"/>
  <c r="S1877" i="3"/>
  <c r="P1877" i="3"/>
  <c r="S1876" i="3"/>
  <c r="P1876" i="3"/>
  <c r="S1875" i="3"/>
  <c r="P1875" i="3"/>
  <c r="S1874" i="3"/>
  <c r="P1874" i="3"/>
  <c r="S1873" i="3"/>
  <c r="P1873" i="3"/>
  <c r="S1872" i="3"/>
  <c r="P1872" i="3"/>
  <c r="S1871" i="3"/>
  <c r="P1871" i="3"/>
  <c r="S1870" i="3"/>
  <c r="P1870" i="3"/>
  <c r="S1869" i="3"/>
  <c r="P1869" i="3"/>
  <c r="S1868" i="3"/>
  <c r="P1868" i="3"/>
  <c r="S1867" i="3"/>
  <c r="P1867" i="3"/>
  <c r="S1866" i="3"/>
  <c r="P1866" i="3"/>
  <c r="S1865" i="3"/>
  <c r="P1865" i="3"/>
  <c r="S1864" i="3"/>
  <c r="P1864" i="3"/>
  <c r="S1863" i="3"/>
  <c r="P1863" i="3"/>
  <c r="S1862" i="3"/>
  <c r="P1862" i="3"/>
  <c r="S1861" i="3"/>
  <c r="P1861" i="3"/>
  <c r="S1860" i="3"/>
  <c r="P1860" i="3"/>
  <c r="S1859" i="3"/>
  <c r="P1859" i="3"/>
  <c r="S1858" i="3"/>
  <c r="P1858" i="3"/>
  <c r="S1857" i="3"/>
  <c r="P1857" i="3"/>
  <c r="S1856" i="3"/>
  <c r="P1856" i="3"/>
  <c r="S1855" i="3"/>
  <c r="P1855" i="3"/>
  <c r="S1854" i="3"/>
  <c r="P1854" i="3"/>
  <c r="S1853" i="3"/>
  <c r="P1853" i="3"/>
  <c r="S1852" i="3"/>
  <c r="P1852" i="3"/>
  <c r="S1851" i="3"/>
  <c r="P1851" i="3"/>
  <c r="S1850" i="3"/>
  <c r="P1850" i="3"/>
  <c r="S1849" i="3"/>
  <c r="P1849" i="3"/>
  <c r="S1848" i="3"/>
  <c r="P1848" i="3"/>
  <c r="S1847" i="3"/>
  <c r="P1847" i="3"/>
  <c r="S1846" i="3"/>
  <c r="P1846" i="3"/>
  <c r="S1845" i="3"/>
  <c r="P1845" i="3"/>
  <c r="S1844" i="3"/>
  <c r="P1844" i="3"/>
  <c r="S1843" i="3"/>
  <c r="P1843" i="3"/>
  <c r="S1842" i="3"/>
  <c r="P1842" i="3"/>
  <c r="S1841" i="3"/>
  <c r="P1841" i="3"/>
  <c r="S1840" i="3"/>
  <c r="P1840" i="3"/>
  <c r="S1839" i="3"/>
  <c r="P1839" i="3"/>
  <c r="S1838" i="3"/>
  <c r="P1838" i="3"/>
  <c r="S1837" i="3"/>
  <c r="P1837" i="3"/>
  <c r="S1836" i="3"/>
  <c r="P1836" i="3"/>
  <c r="S1835" i="3"/>
  <c r="P1835" i="3"/>
  <c r="S1834" i="3"/>
  <c r="P1834" i="3"/>
  <c r="S1833" i="3"/>
  <c r="P1833" i="3"/>
  <c r="S1832" i="3"/>
  <c r="P1832" i="3"/>
  <c r="S1831" i="3"/>
  <c r="P1831" i="3"/>
  <c r="S1830" i="3"/>
  <c r="P1830" i="3"/>
  <c r="S1829" i="3"/>
  <c r="P1829" i="3"/>
  <c r="S1828" i="3"/>
  <c r="P1828" i="3"/>
  <c r="S1827" i="3"/>
  <c r="P1827" i="3"/>
  <c r="S1826" i="3"/>
  <c r="P1826" i="3"/>
  <c r="S1825" i="3"/>
  <c r="P1825" i="3"/>
  <c r="S1824" i="3"/>
  <c r="P1824" i="3"/>
  <c r="S1823" i="3"/>
  <c r="P1823" i="3"/>
  <c r="S1822" i="3"/>
  <c r="P1822" i="3"/>
  <c r="S1821" i="3"/>
  <c r="P1821" i="3"/>
  <c r="S1820" i="3"/>
  <c r="P1820" i="3"/>
  <c r="S1819" i="3"/>
  <c r="P1819" i="3"/>
  <c r="S1818" i="3"/>
  <c r="P1818" i="3"/>
  <c r="S1817" i="3"/>
  <c r="P1817" i="3"/>
  <c r="S1816" i="3"/>
  <c r="P1816" i="3"/>
  <c r="S1815" i="3"/>
  <c r="P1815" i="3"/>
  <c r="S1814" i="3"/>
  <c r="P1814" i="3"/>
  <c r="S1813" i="3"/>
  <c r="P1813" i="3"/>
  <c r="S1812" i="3"/>
  <c r="P1812" i="3"/>
  <c r="S1811" i="3"/>
  <c r="P1811" i="3"/>
  <c r="S1810" i="3"/>
  <c r="P1810" i="3"/>
  <c r="S1809" i="3"/>
  <c r="P1809" i="3"/>
  <c r="S1808" i="3"/>
  <c r="P1808" i="3"/>
  <c r="S1807" i="3"/>
  <c r="P1807" i="3"/>
  <c r="S1806" i="3"/>
  <c r="P1806" i="3"/>
  <c r="S1805" i="3"/>
  <c r="P1805" i="3"/>
  <c r="S1804" i="3"/>
  <c r="P1804" i="3"/>
  <c r="S1803" i="3"/>
  <c r="P1803" i="3"/>
  <c r="S1802" i="3"/>
  <c r="P1802" i="3"/>
  <c r="S1801" i="3"/>
  <c r="P1801" i="3"/>
  <c r="S1800" i="3"/>
  <c r="P1800" i="3"/>
  <c r="S1799" i="3"/>
  <c r="P1799" i="3"/>
  <c r="S1798" i="3"/>
  <c r="P1798" i="3"/>
  <c r="S1797" i="3"/>
  <c r="P1797" i="3"/>
  <c r="S1796" i="3"/>
  <c r="P1796" i="3"/>
  <c r="S1795" i="3"/>
  <c r="P1795" i="3"/>
  <c r="S1794" i="3"/>
  <c r="P1794" i="3"/>
  <c r="S1793" i="3"/>
  <c r="P1793" i="3"/>
  <c r="S1792" i="3"/>
  <c r="P1792" i="3"/>
  <c r="S1791" i="3"/>
  <c r="P1791" i="3"/>
  <c r="S1790" i="3"/>
  <c r="P1790" i="3"/>
  <c r="S1789" i="3"/>
  <c r="P1789" i="3"/>
  <c r="S1788" i="3"/>
  <c r="P1788" i="3"/>
  <c r="S1787" i="3"/>
  <c r="P1787" i="3"/>
  <c r="S1786" i="3"/>
  <c r="P1786" i="3"/>
  <c r="S1785" i="3"/>
  <c r="P1785" i="3"/>
  <c r="S1784" i="3"/>
  <c r="P1784" i="3"/>
  <c r="S1783" i="3"/>
  <c r="P1783" i="3"/>
  <c r="S1782" i="3"/>
  <c r="P1782" i="3"/>
  <c r="S1781" i="3"/>
  <c r="P1781" i="3"/>
  <c r="S1780" i="3"/>
  <c r="P1780" i="3"/>
  <c r="S1779" i="3"/>
  <c r="P1779" i="3"/>
  <c r="S1778" i="3"/>
  <c r="P1778" i="3"/>
  <c r="S1777" i="3"/>
  <c r="P1777" i="3"/>
  <c r="S1776" i="3"/>
  <c r="P1776" i="3"/>
  <c r="S1775" i="3"/>
  <c r="P1775" i="3"/>
  <c r="S1774" i="3"/>
  <c r="P1774" i="3"/>
  <c r="S1773" i="3"/>
  <c r="P1773" i="3"/>
  <c r="S1772" i="3"/>
  <c r="P1772" i="3"/>
  <c r="S1771" i="3"/>
  <c r="P1771" i="3"/>
  <c r="S1770" i="3"/>
  <c r="P1770" i="3"/>
  <c r="S1769" i="3"/>
  <c r="P1769" i="3"/>
  <c r="S1768" i="3"/>
  <c r="P1768" i="3"/>
  <c r="S1767" i="3"/>
  <c r="P1767" i="3"/>
  <c r="S1766" i="3"/>
  <c r="P1766" i="3"/>
  <c r="S1765" i="3"/>
  <c r="P1765" i="3"/>
  <c r="S1764" i="3"/>
  <c r="P1764" i="3"/>
  <c r="S1763" i="3"/>
  <c r="P1763" i="3"/>
  <c r="S1762" i="3"/>
  <c r="P1762" i="3"/>
  <c r="S1761" i="3"/>
  <c r="P1761" i="3"/>
  <c r="S1760" i="3"/>
  <c r="P1760" i="3"/>
  <c r="S1759" i="3"/>
  <c r="P1759" i="3"/>
  <c r="S1758" i="3"/>
  <c r="P1758" i="3"/>
  <c r="S1757" i="3"/>
  <c r="P1757" i="3"/>
  <c r="S1756" i="3"/>
  <c r="P1756" i="3"/>
  <c r="S1755" i="3"/>
  <c r="P1755" i="3"/>
  <c r="S1754" i="3"/>
  <c r="P1754" i="3"/>
  <c r="S1753" i="3"/>
  <c r="P1753" i="3"/>
  <c r="S1752" i="3"/>
  <c r="P1752" i="3"/>
  <c r="S1751" i="3"/>
  <c r="P1751" i="3"/>
  <c r="S1750" i="3"/>
  <c r="P1750" i="3"/>
  <c r="S1749" i="3"/>
  <c r="P1749" i="3"/>
  <c r="S1748" i="3"/>
  <c r="P1748" i="3"/>
  <c r="S1747" i="3"/>
  <c r="P1747" i="3"/>
  <c r="S1746" i="3"/>
  <c r="P1746" i="3"/>
  <c r="S1745" i="3"/>
  <c r="P1745" i="3"/>
  <c r="S1744" i="3"/>
  <c r="P1744" i="3"/>
  <c r="S1743" i="3"/>
  <c r="P1743" i="3"/>
  <c r="S1742" i="3"/>
  <c r="P1742" i="3"/>
  <c r="S1741" i="3"/>
  <c r="P1741" i="3"/>
  <c r="S1740" i="3"/>
  <c r="P1740" i="3"/>
  <c r="S1739" i="3"/>
  <c r="P1739" i="3"/>
  <c r="S1738" i="3"/>
  <c r="P1738" i="3"/>
  <c r="S1737" i="3"/>
  <c r="P1737" i="3"/>
  <c r="S1736" i="3"/>
  <c r="P1736" i="3"/>
  <c r="S1735" i="3"/>
  <c r="P1735" i="3"/>
  <c r="S1734" i="3"/>
  <c r="P1734" i="3"/>
  <c r="S1733" i="3"/>
  <c r="P1733" i="3"/>
  <c r="S1732" i="3"/>
  <c r="P1732" i="3"/>
  <c r="S1731" i="3"/>
  <c r="P1731" i="3"/>
  <c r="S1730" i="3"/>
  <c r="P1730" i="3"/>
  <c r="S1729" i="3"/>
  <c r="P1729" i="3"/>
  <c r="S1728" i="3"/>
  <c r="P1728" i="3"/>
  <c r="S1727" i="3"/>
  <c r="P1727" i="3"/>
  <c r="S1726" i="3"/>
  <c r="P1726" i="3"/>
  <c r="S1725" i="3"/>
  <c r="P1725" i="3"/>
  <c r="S1724" i="3"/>
  <c r="P1724" i="3"/>
  <c r="S1723" i="3"/>
  <c r="P1723" i="3"/>
  <c r="S1722" i="3"/>
  <c r="P1722" i="3"/>
  <c r="S1721" i="3"/>
  <c r="P1721" i="3"/>
  <c r="S1720" i="3"/>
  <c r="P1720" i="3"/>
  <c r="S1719" i="3"/>
  <c r="P1719" i="3"/>
  <c r="S1718" i="3"/>
  <c r="P1718" i="3"/>
  <c r="S1717" i="3"/>
  <c r="P1717" i="3"/>
  <c r="S1716" i="3"/>
  <c r="P1716" i="3"/>
  <c r="S1715" i="3"/>
  <c r="P1715" i="3"/>
  <c r="S1714" i="3"/>
  <c r="P1714" i="3"/>
  <c r="S1713" i="3"/>
  <c r="P1713" i="3"/>
  <c r="S1712" i="3"/>
  <c r="P1712" i="3"/>
  <c r="S1711" i="3"/>
  <c r="P1711" i="3"/>
  <c r="S1710" i="3"/>
  <c r="P1710" i="3"/>
  <c r="S1709" i="3"/>
  <c r="P1709" i="3"/>
  <c r="S1708" i="3"/>
  <c r="P1708" i="3"/>
  <c r="S1707" i="3"/>
  <c r="P1707" i="3"/>
  <c r="S1706" i="3"/>
  <c r="P1706" i="3"/>
  <c r="S1705" i="3"/>
  <c r="P1705" i="3"/>
  <c r="S1704" i="3"/>
  <c r="P1704" i="3"/>
  <c r="S1703" i="3"/>
  <c r="P1703" i="3"/>
  <c r="S1702" i="3"/>
  <c r="P1702" i="3"/>
  <c r="S1701" i="3"/>
  <c r="P1701" i="3"/>
  <c r="S1700" i="3"/>
  <c r="P1700" i="3"/>
  <c r="S1699" i="3"/>
  <c r="P1699" i="3"/>
  <c r="S1698" i="3"/>
  <c r="P1698" i="3"/>
  <c r="S1697" i="3"/>
  <c r="P1697" i="3"/>
  <c r="S1696" i="3"/>
  <c r="P1696" i="3"/>
  <c r="S1695" i="3"/>
  <c r="P1695" i="3"/>
  <c r="S1694" i="3"/>
  <c r="P1694" i="3"/>
  <c r="S1693" i="3"/>
  <c r="P1693" i="3"/>
  <c r="S1692" i="3"/>
  <c r="P1692" i="3"/>
  <c r="S1691" i="3"/>
  <c r="P1691" i="3"/>
  <c r="S1690" i="3"/>
  <c r="P1690" i="3"/>
  <c r="S1689" i="3"/>
  <c r="P1689" i="3"/>
  <c r="S1688" i="3"/>
  <c r="P1688" i="3"/>
  <c r="S1687" i="3"/>
  <c r="P1687" i="3"/>
  <c r="S1686" i="3"/>
  <c r="P1686" i="3"/>
  <c r="S1685" i="3"/>
  <c r="P1685" i="3"/>
  <c r="S1684" i="3"/>
  <c r="P1684" i="3"/>
  <c r="S1683" i="3"/>
  <c r="P1683" i="3"/>
  <c r="S1682" i="3"/>
  <c r="P1682" i="3"/>
  <c r="S1681" i="3"/>
  <c r="P1681" i="3"/>
  <c r="S1680" i="3"/>
  <c r="P1680" i="3"/>
  <c r="S1679" i="3"/>
  <c r="P1679" i="3"/>
  <c r="S1678" i="3"/>
  <c r="P1678" i="3"/>
  <c r="S1677" i="3"/>
  <c r="P1677" i="3"/>
  <c r="S1676" i="3"/>
  <c r="P1676" i="3"/>
  <c r="S1675" i="3"/>
  <c r="P1675" i="3"/>
  <c r="S1674" i="3"/>
  <c r="P1674" i="3"/>
  <c r="S1673" i="3"/>
  <c r="P1673" i="3"/>
  <c r="S1672" i="3"/>
  <c r="P1672" i="3"/>
  <c r="S1671" i="3"/>
  <c r="P1671" i="3"/>
  <c r="S1670" i="3"/>
  <c r="P1670" i="3"/>
  <c r="S1669" i="3"/>
  <c r="P1669" i="3"/>
  <c r="S1668" i="3"/>
  <c r="P1668" i="3"/>
  <c r="S1667" i="3"/>
  <c r="P1667" i="3"/>
  <c r="S1666" i="3"/>
  <c r="P1666" i="3"/>
  <c r="S1665" i="3"/>
  <c r="P1665" i="3"/>
  <c r="S1664" i="3"/>
  <c r="P1664" i="3"/>
  <c r="S1663" i="3"/>
  <c r="P1663" i="3"/>
  <c r="S1662" i="3"/>
  <c r="P1662" i="3"/>
  <c r="S1661" i="3"/>
  <c r="P1661" i="3"/>
  <c r="S1660" i="3"/>
  <c r="P1660" i="3"/>
  <c r="S1659" i="3"/>
  <c r="P1659" i="3"/>
  <c r="S1658" i="3"/>
  <c r="P1658" i="3"/>
  <c r="S1657" i="3"/>
  <c r="P1657" i="3"/>
  <c r="S1656" i="3"/>
  <c r="P1656" i="3"/>
  <c r="S1655" i="3"/>
  <c r="P1655" i="3"/>
  <c r="S1654" i="3"/>
  <c r="P1654" i="3"/>
  <c r="S1653" i="3"/>
  <c r="P1653" i="3"/>
  <c r="S1652" i="3"/>
  <c r="P1652" i="3"/>
  <c r="S1651" i="3"/>
  <c r="P1651" i="3"/>
  <c r="S1650" i="3"/>
  <c r="P1650" i="3"/>
  <c r="S1649" i="3"/>
  <c r="P1649" i="3"/>
  <c r="S1648" i="3"/>
  <c r="P1648" i="3"/>
  <c r="S1647" i="3"/>
  <c r="P1647" i="3"/>
  <c r="S1646" i="3"/>
  <c r="P1646" i="3"/>
  <c r="S1645" i="3"/>
  <c r="P1645" i="3"/>
  <c r="S1644" i="3"/>
  <c r="P1644" i="3"/>
  <c r="S1643" i="3"/>
  <c r="P1643" i="3"/>
  <c r="S1642" i="3"/>
  <c r="P1642" i="3"/>
  <c r="S1641" i="3"/>
  <c r="P1641" i="3"/>
  <c r="S1640" i="3"/>
  <c r="P1640" i="3"/>
  <c r="S1639" i="3"/>
  <c r="P1639" i="3"/>
  <c r="S1638" i="3"/>
  <c r="P1638" i="3"/>
  <c r="S1637" i="3"/>
  <c r="P1637" i="3"/>
  <c r="S1636" i="3"/>
  <c r="P1636" i="3"/>
  <c r="S1635" i="3"/>
  <c r="P1635" i="3"/>
  <c r="S1634" i="3"/>
  <c r="P1634" i="3"/>
  <c r="S1633" i="3"/>
  <c r="P1633" i="3"/>
  <c r="S1632" i="3"/>
  <c r="P1632" i="3"/>
  <c r="S1631" i="3"/>
  <c r="P1631" i="3"/>
  <c r="S1630" i="3"/>
  <c r="P1630" i="3"/>
  <c r="S1629" i="3"/>
  <c r="P1629" i="3"/>
  <c r="S1628" i="3"/>
  <c r="P1628" i="3"/>
  <c r="S1627" i="3"/>
  <c r="P1627" i="3"/>
  <c r="S1626" i="3"/>
  <c r="P1626" i="3"/>
  <c r="S1625" i="3"/>
  <c r="P1625" i="3"/>
  <c r="S1624" i="3"/>
  <c r="P1624" i="3"/>
  <c r="S1623" i="3"/>
  <c r="P1623" i="3"/>
  <c r="S1622" i="3"/>
  <c r="P1622" i="3"/>
  <c r="S1621" i="3"/>
  <c r="P1621" i="3"/>
  <c r="S1620" i="3"/>
  <c r="P1620" i="3"/>
  <c r="S1619" i="3"/>
  <c r="P1619" i="3"/>
  <c r="S1618" i="3"/>
  <c r="P1618" i="3"/>
  <c r="S1617" i="3"/>
  <c r="P1617" i="3"/>
  <c r="S1616" i="3"/>
  <c r="P1616" i="3"/>
  <c r="S1615" i="3"/>
  <c r="P1615" i="3"/>
  <c r="S1614" i="3"/>
  <c r="P1614" i="3"/>
  <c r="S1613" i="3"/>
  <c r="P1613" i="3"/>
  <c r="S1612" i="3"/>
  <c r="P1612" i="3"/>
  <c r="S1611" i="3"/>
  <c r="P1611" i="3"/>
  <c r="S1610" i="3"/>
  <c r="P1610" i="3"/>
  <c r="S1609" i="3"/>
  <c r="P1609" i="3"/>
  <c r="S1608" i="3"/>
  <c r="P1608" i="3"/>
  <c r="S1607" i="3"/>
  <c r="P1607" i="3"/>
  <c r="S1606" i="3"/>
  <c r="P1606" i="3"/>
  <c r="S1605" i="3"/>
  <c r="P1605" i="3"/>
  <c r="S1604" i="3"/>
  <c r="P1604" i="3"/>
  <c r="S1603" i="3"/>
  <c r="P1603" i="3"/>
  <c r="S1602" i="3"/>
  <c r="P1602" i="3"/>
  <c r="S1601" i="3"/>
  <c r="P1601" i="3"/>
  <c r="S1600" i="3"/>
  <c r="P1600" i="3"/>
  <c r="S1599" i="3"/>
  <c r="P1599" i="3"/>
  <c r="S1598" i="3"/>
  <c r="P1598" i="3"/>
  <c r="S1597" i="3"/>
  <c r="P1597" i="3"/>
  <c r="S1596" i="3"/>
  <c r="P1596" i="3"/>
  <c r="S1595" i="3"/>
  <c r="P1595" i="3"/>
  <c r="S1594" i="3"/>
  <c r="P1594" i="3"/>
  <c r="S1593" i="3"/>
  <c r="P1593" i="3"/>
  <c r="S1592" i="3"/>
  <c r="P1592" i="3"/>
  <c r="S1591" i="3"/>
  <c r="P1591" i="3"/>
  <c r="S1590" i="3"/>
  <c r="P1590" i="3"/>
  <c r="S1589" i="3"/>
  <c r="P1589" i="3"/>
  <c r="S1588" i="3"/>
  <c r="P1588" i="3"/>
  <c r="S1587" i="3"/>
  <c r="P1587" i="3"/>
  <c r="S1586" i="3"/>
  <c r="P1586" i="3"/>
  <c r="S1585" i="3"/>
  <c r="P1585" i="3"/>
  <c r="S1584" i="3"/>
  <c r="P1584" i="3"/>
  <c r="S1583" i="3"/>
  <c r="P1583" i="3"/>
  <c r="S1582" i="3"/>
  <c r="P1582" i="3"/>
  <c r="S1581" i="3"/>
  <c r="P1581" i="3"/>
  <c r="S1580" i="3"/>
  <c r="P1580" i="3"/>
  <c r="S1579" i="3"/>
  <c r="P1579" i="3"/>
  <c r="S1578" i="3"/>
  <c r="P1578" i="3"/>
  <c r="S1577" i="3"/>
  <c r="P1577" i="3"/>
  <c r="S1576" i="3"/>
  <c r="P1576" i="3"/>
  <c r="S1575" i="3"/>
  <c r="P1575" i="3"/>
  <c r="S1574" i="3"/>
  <c r="P1574" i="3"/>
  <c r="S1573" i="3"/>
  <c r="P1573" i="3"/>
  <c r="S1572" i="3"/>
  <c r="P1572" i="3"/>
  <c r="S1571" i="3"/>
  <c r="P1571" i="3"/>
  <c r="S1570" i="3"/>
  <c r="P1570" i="3"/>
  <c r="S1569" i="3"/>
  <c r="P1569" i="3"/>
  <c r="S1568" i="3"/>
  <c r="P1568" i="3"/>
  <c r="S1567" i="3"/>
  <c r="P1567" i="3"/>
  <c r="S1566" i="3"/>
  <c r="P1566" i="3"/>
  <c r="S1565" i="3"/>
  <c r="P1565" i="3"/>
  <c r="S1564" i="3"/>
  <c r="P1564" i="3"/>
  <c r="S1563" i="3"/>
  <c r="P1563" i="3"/>
  <c r="S1562" i="3"/>
  <c r="P1562" i="3"/>
  <c r="S1561" i="3"/>
  <c r="P1561" i="3"/>
  <c r="S1560" i="3"/>
  <c r="P1560" i="3"/>
  <c r="S1559" i="3"/>
  <c r="P1559" i="3"/>
  <c r="S1558" i="3"/>
  <c r="P1558" i="3"/>
  <c r="S1557" i="3"/>
  <c r="P1557" i="3"/>
  <c r="S1556" i="3"/>
  <c r="P1556" i="3"/>
  <c r="S1555" i="3"/>
  <c r="P1555" i="3"/>
  <c r="S1554" i="3"/>
  <c r="P1554" i="3"/>
  <c r="S1553" i="3"/>
  <c r="P1553" i="3"/>
  <c r="S1552" i="3"/>
  <c r="P1552" i="3"/>
  <c r="S1551" i="3"/>
  <c r="P1551" i="3"/>
  <c r="S1550" i="3"/>
  <c r="P1550" i="3"/>
  <c r="S1549" i="3"/>
  <c r="P1549" i="3"/>
  <c r="S1548" i="3"/>
  <c r="P1548" i="3"/>
  <c r="S1547" i="3"/>
  <c r="P1547" i="3"/>
  <c r="S1546" i="3"/>
  <c r="P1546" i="3"/>
  <c r="S1545" i="3"/>
  <c r="P1545" i="3"/>
  <c r="S1544" i="3"/>
  <c r="P1544" i="3"/>
  <c r="S1543" i="3"/>
  <c r="P1543" i="3"/>
  <c r="S1542" i="3"/>
  <c r="P1542" i="3"/>
  <c r="S1541" i="3"/>
  <c r="P1541" i="3"/>
  <c r="S1540" i="3"/>
  <c r="P1540" i="3"/>
  <c r="S1539" i="3"/>
  <c r="P1539" i="3"/>
  <c r="S1538" i="3"/>
  <c r="P1538" i="3"/>
  <c r="S1537" i="3"/>
  <c r="P1537" i="3"/>
  <c r="S1536" i="3"/>
  <c r="P1536" i="3"/>
  <c r="S1535" i="3"/>
  <c r="P1535" i="3"/>
  <c r="S1534" i="3"/>
  <c r="P1534" i="3"/>
  <c r="S1533" i="3"/>
  <c r="P1533" i="3"/>
  <c r="S1532" i="3"/>
  <c r="P1532" i="3"/>
  <c r="S1531" i="3"/>
  <c r="P1531" i="3"/>
  <c r="S1530" i="3"/>
  <c r="P1530" i="3"/>
  <c r="S1529" i="3"/>
  <c r="P1529" i="3"/>
  <c r="S1528" i="3"/>
  <c r="P1528" i="3"/>
  <c r="S1527" i="3"/>
  <c r="P1527" i="3"/>
  <c r="S1526" i="3"/>
  <c r="P1526" i="3"/>
  <c r="S1525" i="3"/>
  <c r="P1525" i="3"/>
  <c r="S1524" i="3"/>
  <c r="P1524" i="3"/>
  <c r="S1523" i="3"/>
  <c r="P1523" i="3"/>
  <c r="S1522" i="3"/>
  <c r="P1522" i="3"/>
  <c r="S1521" i="3"/>
  <c r="P1521" i="3"/>
  <c r="S1520" i="3"/>
  <c r="P1520" i="3"/>
  <c r="S1519" i="3"/>
  <c r="P1519" i="3"/>
  <c r="S1518" i="3"/>
  <c r="P1518" i="3"/>
  <c r="S1517" i="3"/>
  <c r="P1517" i="3"/>
  <c r="S1516" i="3"/>
  <c r="P1516" i="3"/>
  <c r="S1515" i="3"/>
  <c r="P1515" i="3"/>
  <c r="S1514" i="3"/>
  <c r="P1514" i="3"/>
  <c r="S1513" i="3"/>
  <c r="P1513" i="3"/>
  <c r="S1512" i="3"/>
  <c r="P1512" i="3"/>
  <c r="S1511" i="3"/>
  <c r="P1511" i="3"/>
  <c r="S1510" i="3"/>
  <c r="P1510" i="3"/>
  <c r="S1509" i="3"/>
  <c r="P1509" i="3"/>
  <c r="S1508" i="3"/>
  <c r="P1508" i="3"/>
  <c r="S1507" i="3"/>
  <c r="P1507" i="3"/>
  <c r="S1506" i="3"/>
  <c r="P1506" i="3"/>
  <c r="S1505" i="3"/>
  <c r="P1505" i="3"/>
  <c r="S1504" i="3"/>
  <c r="P1504" i="3"/>
  <c r="S1503" i="3"/>
  <c r="P1503" i="3"/>
  <c r="S1502" i="3"/>
  <c r="P1502" i="3"/>
  <c r="S1501" i="3"/>
  <c r="P1501" i="3"/>
  <c r="S1500" i="3"/>
  <c r="P1500" i="3"/>
  <c r="S1499" i="3"/>
  <c r="P1499" i="3"/>
  <c r="S1498" i="3"/>
  <c r="P1498" i="3"/>
  <c r="S1497" i="3"/>
  <c r="P1497" i="3"/>
  <c r="S1496" i="3"/>
  <c r="P1496" i="3"/>
  <c r="S1495" i="3"/>
  <c r="P1495" i="3"/>
  <c r="S1494" i="3"/>
  <c r="P1494" i="3"/>
  <c r="S1493" i="3"/>
  <c r="P1493" i="3"/>
  <c r="S1492" i="3"/>
  <c r="P1492" i="3"/>
  <c r="S1491" i="3"/>
  <c r="P1491" i="3"/>
  <c r="S1490" i="3"/>
  <c r="P1490" i="3"/>
  <c r="S1489" i="3"/>
  <c r="P1489" i="3"/>
  <c r="S1488" i="3"/>
  <c r="P1488" i="3"/>
  <c r="S1487" i="3"/>
  <c r="P1487" i="3"/>
  <c r="S1486" i="3"/>
  <c r="P1486" i="3"/>
  <c r="S1485" i="3"/>
  <c r="P1485" i="3"/>
  <c r="S1484" i="3"/>
  <c r="P1484" i="3"/>
  <c r="S1483" i="3"/>
  <c r="P1483" i="3"/>
  <c r="S1482" i="3"/>
  <c r="P1482" i="3"/>
  <c r="S1481" i="3"/>
  <c r="P1481" i="3"/>
  <c r="S1480" i="3"/>
  <c r="P1480" i="3"/>
  <c r="S1479" i="3"/>
  <c r="P1479" i="3"/>
  <c r="S1478" i="3"/>
  <c r="P1478" i="3"/>
  <c r="S1477" i="3"/>
  <c r="P1477" i="3"/>
  <c r="S1476" i="3"/>
  <c r="P1476" i="3"/>
  <c r="S1475" i="3"/>
  <c r="P1475" i="3"/>
  <c r="S1474" i="3"/>
  <c r="P1474" i="3"/>
  <c r="S1473" i="3"/>
  <c r="P1473" i="3"/>
  <c r="S1472" i="3"/>
  <c r="P1472" i="3"/>
  <c r="S1471" i="3"/>
  <c r="P1471" i="3"/>
  <c r="S1470" i="3"/>
  <c r="P1470" i="3"/>
  <c r="S1469" i="3"/>
  <c r="P1469" i="3"/>
  <c r="S1468" i="3"/>
  <c r="P1468" i="3"/>
  <c r="S1467" i="3"/>
  <c r="P1467" i="3"/>
  <c r="S1466" i="3"/>
  <c r="P1466" i="3"/>
  <c r="S1465" i="3"/>
  <c r="P1465" i="3"/>
  <c r="S1464" i="3"/>
  <c r="P1464" i="3"/>
  <c r="S1463" i="3"/>
  <c r="P1463" i="3"/>
  <c r="S1462" i="3"/>
  <c r="P1462" i="3"/>
  <c r="S1461" i="3"/>
  <c r="P1461" i="3"/>
  <c r="S1460" i="3"/>
  <c r="P1460" i="3"/>
  <c r="S1459" i="3"/>
  <c r="P1459" i="3"/>
  <c r="S1458" i="3"/>
  <c r="P1458" i="3"/>
  <c r="S1457" i="3"/>
  <c r="P1457" i="3"/>
  <c r="S1456" i="3"/>
  <c r="P1456" i="3"/>
  <c r="S1455" i="3"/>
  <c r="P1455" i="3"/>
  <c r="S1454" i="3"/>
  <c r="P1454" i="3"/>
  <c r="S1453" i="3"/>
  <c r="P1453" i="3"/>
  <c r="S1452" i="3"/>
  <c r="P1452" i="3"/>
  <c r="S1451" i="3"/>
  <c r="P1451" i="3"/>
  <c r="S1450" i="3"/>
  <c r="P1450" i="3"/>
  <c r="S1449" i="3"/>
  <c r="P1449" i="3"/>
  <c r="S1448" i="3"/>
  <c r="P1448" i="3"/>
  <c r="S1447" i="3"/>
  <c r="P1447" i="3"/>
  <c r="S1446" i="3"/>
  <c r="P1446" i="3"/>
  <c r="S1445" i="3"/>
  <c r="P1445" i="3"/>
  <c r="S1444" i="3"/>
  <c r="P1444" i="3"/>
  <c r="S1443" i="3"/>
  <c r="P1443" i="3"/>
  <c r="S1442" i="3"/>
  <c r="P1442" i="3"/>
  <c r="P1441" i="3"/>
  <c r="P1440" i="3"/>
  <c r="P1439" i="3"/>
  <c r="P1438" i="3"/>
  <c r="P1437" i="3"/>
  <c r="P1436" i="3"/>
  <c r="P1435" i="3"/>
  <c r="P1434" i="3"/>
  <c r="P1433" i="3"/>
  <c r="P1432" i="3"/>
  <c r="P1431" i="3"/>
  <c r="P1430" i="3"/>
  <c r="P1429" i="3"/>
  <c r="P1428" i="3"/>
  <c r="P1427" i="3"/>
  <c r="P1426" i="3"/>
  <c r="P1425" i="3"/>
  <c r="P1424" i="3"/>
  <c r="P1423" i="3"/>
  <c r="P1422" i="3"/>
  <c r="P1421" i="3"/>
  <c r="P1420" i="3"/>
  <c r="P1419" i="3"/>
  <c r="P1418" i="3"/>
  <c r="P1417" i="3"/>
  <c r="P1416" i="3"/>
  <c r="P1415" i="3"/>
  <c r="P1414" i="3"/>
  <c r="P1413" i="3"/>
  <c r="P1412" i="3"/>
  <c r="P1411" i="3"/>
  <c r="P1410" i="3"/>
  <c r="P1409" i="3"/>
  <c r="P1408" i="3"/>
  <c r="P1407" i="3"/>
  <c r="P1406" i="3"/>
  <c r="P1405" i="3"/>
  <c r="P1404" i="3"/>
  <c r="P1403" i="3"/>
  <c r="P1402" i="3"/>
  <c r="S1401" i="3"/>
  <c r="P1401" i="3"/>
  <c r="S1400" i="3"/>
  <c r="P1400" i="3"/>
  <c r="S1399" i="3"/>
  <c r="P1399" i="3"/>
  <c r="S1398" i="3"/>
  <c r="P1398" i="3"/>
  <c r="S1397" i="3"/>
  <c r="P1397" i="3"/>
  <c r="S1396" i="3"/>
  <c r="P1396" i="3"/>
  <c r="S1395" i="3"/>
  <c r="P1395" i="3"/>
  <c r="S1394" i="3"/>
  <c r="P1394" i="3"/>
  <c r="S1393" i="3"/>
  <c r="P1393" i="3"/>
  <c r="S1392" i="3"/>
  <c r="P1392" i="3"/>
  <c r="S1391" i="3"/>
  <c r="P1391" i="3"/>
  <c r="S1390" i="3"/>
  <c r="P1390" i="3"/>
  <c r="S1389" i="3"/>
  <c r="P1389" i="3"/>
  <c r="S1388" i="3"/>
  <c r="P1388" i="3"/>
  <c r="S1387" i="3"/>
  <c r="P1387" i="3"/>
  <c r="S1386" i="3"/>
  <c r="P1386" i="3"/>
  <c r="S1385" i="3"/>
  <c r="P1385" i="3"/>
  <c r="S1384" i="3"/>
  <c r="P1384" i="3"/>
  <c r="S1383" i="3"/>
  <c r="P1383" i="3"/>
  <c r="S1382" i="3"/>
  <c r="P1382" i="3"/>
  <c r="S1381" i="3"/>
  <c r="P1381" i="3"/>
  <c r="S1380" i="3"/>
  <c r="P1380" i="3"/>
  <c r="S1379" i="3"/>
  <c r="P1379" i="3"/>
  <c r="S1378" i="3"/>
  <c r="P1378" i="3"/>
  <c r="S1377" i="3"/>
  <c r="P1377" i="3"/>
  <c r="S1376" i="3"/>
  <c r="P1376" i="3"/>
  <c r="S1375" i="3"/>
  <c r="P1375" i="3"/>
  <c r="S1374" i="3"/>
  <c r="P1374" i="3"/>
  <c r="S1373" i="3"/>
  <c r="P1373" i="3"/>
  <c r="S1372" i="3"/>
  <c r="P1372" i="3"/>
  <c r="S1371" i="3"/>
  <c r="P1371" i="3"/>
  <c r="S1370" i="3"/>
  <c r="P1370" i="3"/>
  <c r="S1369" i="3"/>
  <c r="P1369" i="3"/>
  <c r="S1368" i="3"/>
  <c r="P1368" i="3"/>
  <c r="S1367" i="3"/>
  <c r="P1367" i="3"/>
  <c r="S1366" i="3"/>
  <c r="P1366" i="3"/>
  <c r="S1365" i="3"/>
  <c r="P1365" i="3"/>
  <c r="S1364" i="3"/>
  <c r="P1364" i="3"/>
  <c r="S1363" i="3"/>
  <c r="P1363" i="3"/>
  <c r="S1362" i="3"/>
  <c r="P1362" i="3"/>
  <c r="S1361" i="3"/>
  <c r="P1361" i="3"/>
  <c r="S1360" i="3"/>
  <c r="P1360" i="3"/>
  <c r="S1359" i="3"/>
  <c r="P1359" i="3"/>
  <c r="S1358" i="3"/>
  <c r="P1358" i="3"/>
  <c r="S1357" i="3"/>
  <c r="P1357" i="3"/>
  <c r="S1356" i="3"/>
  <c r="P1356" i="3"/>
  <c r="S1355" i="3"/>
  <c r="P1355" i="3"/>
  <c r="S1354" i="3"/>
  <c r="P1354" i="3"/>
  <c r="S1353" i="3"/>
  <c r="P1353" i="3"/>
  <c r="S1352" i="3"/>
  <c r="P1352" i="3"/>
  <c r="S1351" i="3"/>
  <c r="P1351" i="3"/>
  <c r="S1350" i="3"/>
  <c r="P1350" i="3"/>
  <c r="S1349" i="3"/>
  <c r="P1349" i="3"/>
  <c r="S1348" i="3"/>
  <c r="P1348" i="3"/>
  <c r="S1347" i="3"/>
  <c r="P1347" i="3"/>
  <c r="S1346" i="3"/>
  <c r="P1346" i="3"/>
  <c r="S1345" i="3"/>
  <c r="P1345" i="3"/>
  <c r="S1344" i="3"/>
  <c r="P1344" i="3"/>
  <c r="S1343" i="3"/>
  <c r="P1343" i="3"/>
  <c r="S1342" i="3"/>
  <c r="P1342" i="3"/>
  <c r="S1341" i="3"/>
  <c r="P1341" i="3"/>
  <c r="S1340" i="3"/>
  <c r="P1340" i="3"/>
  <c r="S1339" i="3"/>
  <c r="P1339" i="3"/>
  <c r="S1338" i="3"/>
  <c r="P1338" i="3"/>
  <c r="S1337" i="3"/>
  <c r="P1337" i="3"/>
  <c r="S1336" i="3"/>
  <c r="P1336" i="3"/>
  <c r="S1335" i="3"/>
  <c r="P1335" i="3"/>
  <c r="S1334" i="3"/>
  <c r="P1334" i="3"/>
  <c r="S1333" i="3"/>
  <c r="P1333" i="3"/>
  <c r="S1332" i="3"/>
  <c r="P1332" i="3"/>
  <c r="S1331" i="3"/>
  <c r="P1331" i="3"/>
  <c r="S1330" i="3"/>
  <c r="P1330" i="3"/>
  <c r="S1329" i="3"/>
  <c r="P1329" i="3"/>
  <c r="S1328" i="3"/>
  <c r="P1328" i="3"/>
  <c r="S1327" i="3"/>
  <c r="P1327" i="3"/>
  <c r="S1326" i="3"/>
  <c r="P1326" i="3"/>
  <c r="S1325" i="3"/>
  <c r="P1325" i="3"/>
  <c r="S1324" i="3"/>
  <c r="P1324" i="3"/>
  <c r="S1323" i="3"/>
  <c r="P1323" i="3"/>
  <c r="S1322" i="3"/>
  <c r="P1322" i="3"/>
  <c r="S1321" i="3"/>
  <c r="P1321" i="3"/>
  <c r="S1320" i="3"/>
  <c r="P1320" i="3"/>
  <c r="S1319" i="3"/>
  <c r="P1319" i="3"/>
  <c r="S1318" i="3"/>
  <c r="P1318" i="3"/>
  <c r="S1317" i="3"/>
  <c r="P1317" i="3"/>
  <c r="S1316" i="3"/>
  <c r="P1316" i="3"/>
  <c r="S1315" i="3"/>
  <c r="P1315" i="3"/>
  <c r="S1314" i="3"/>
  <c r="P1314" i="3"/>
  <c r="S1313" i="3"/>
  <c r="P1313" i="3"/>
  <c r="S1312" i="3"/>
  <c r="P1312" i="3"/>
  <c r="S1311" i="3"/>
  <c r="P1311" i="3"/>
  <c r="S1310" i="3"/>
  <c r="P1310" i="3"/>
  <c r="S1309" i="3"/>
  <c r="P1309" i="3"/>
  <c r="S1308" i="3"/>
  <c r="P1308" i="3"/>
  <c r="S1307" i="3"/>
  <c r="P1307" i="3"/>
  <c r="S1306" i="3"/>
  <c r="P1306" i="3"/>
  <c r="S1305" i="3"/>
  <c r="P1305" i="3"/>
  <c r="S1304" i="3"/>
  <c r="P1304" i="3"/>
  <c r="S1303" i="3"/>
  <c r="P1303" i="3"/>
  <c r="S1302" i="3"/>
  <c r="P1302" i="3"/>
  <c r="S1301" i="3"/>
  <c r="P1301" i="3"/>
  <c r="S1300" i="3"/>
  <c r="P1300" i="3"/>
  <c r="S1299" i="3"/>
  <c r="P1299" i="3"/>
  <c r="S1298" i="3"/>
  <c r="P1298" i="3"/>
  <c r="S1297" i="3"/>
  <c r="P1297" i="3"/>
  <c r="S1296" i="3"/>
  <c r="P1296" i="3"/>
  <c r="S1295" i="3"/>
  <c r="P1295" i="3"/>
  <c r="S1294" i="3"/>
  <c r="P1294" i="3"/>
  <c r="S1293" i="3"/>
  <c r="P1293" i="3"/>
  <c r="S1292" i="3"/>
  <c r="P1292" i="3"/>
  <c r="S1291" i="3"/>
  <c r="P1291" i="3"/>
  <c r="P1290" i="3"/>
  <c r="P1289" i="3"/>
  <c r="P1288" i="3"/>
  <c r="P1287" i="3"/>
  <c r="P1286" i="3"/>
  <c r="P1285" i="3"/>
  <c r="P1284" i="3"/>
  <c r="P1283" i="3"/>
  <c r="P1282" i="3"/>
  <c r="P1281" i="3"/>
  <c r="P1280" i="3"/>
  <c r="P1279" i="3"/>
  <c r="P1278" i="3"/>
  <c r="P1277" i="3"/>
  <c r="P1276" i="3"/>
  <c r="P1275" i="3"/>
  <c r="P1274" i="3"/>
  <c r="P1273" i="3"/>
  <c r="P1272" i="3"/>
  <c r="P1271" i="3"/>
  <c r="S1270" i="3"/>
  <c r="P1270" i="3"/>
  <c r="S1269" i="3"/>
  <c r="P1269" i="3"/>
  <c r="S1268" i="3"/>
  <c r="P1268" i="3"/>
  <c r="S1267" i="3"/>
  <c r="P1267" i="3"/>
  <c r="S1266" i="3"/>
  <c r="P1266" i="3"/>
  <c r="S1265" i="3"/>
  <c r="P1265" i="3"/>
  <c r="S1264" i="3"/>
  <c r="P1264" i="3"/>
  <c r="S1263" i="3"/>
  <c r="P1263" i="3"/>
  <c r="S1262" i="3"/>
  <c r="P1262" i="3"/>
  <c r="S1261" i="3"/>
  <c r="P1261" i="3"/>
  <c r="S1260" i="3"/>
  <c r="P1260" i="3"/>
  <c r="S1259" i="3"/>
  <c r="P1259" i="3"/>
  <c r="S1258" i="3"/>
  <c r="P1258" i="3"/>
  <c r="S1257" i="3"/>
  <c r="P1257" i="3"/>
  <c r="S1256" i="3"/>
  <c r="P1256" i="3"/>
  <c r="S1255" i="3"/>
  <c r="P1255" i="3"/>
  <c r="S1254" i="3"/>
  <c r="P1254" i="3"/>
  <c r="S1253" i="3"/>
  <c r="P1253" i="3"/>
  <c r="S1252" i="3"/>
  <c r="P1252" i="3"/>
  <c r="S1251" i="3"/>
  <c r="P1251" i="3"/>
  <c r="S1250" i="3"/>
  <c r="P1250" i="3"/>
  <c r="S1249" i="3"/>
  <c r="P1249" i="3"/>
  <c r="S1248" i="3"/>
  <c r="P1248" i="3"/>
  <c r="S1247" i="3"/>
  <c r="P1247" i="3"/>
  <c r="S1246" i="3"/>
  <c r="P1246" i="3"/>
  <c r="S1245" i="3"/>
  <c r="P1245" i="3"/>
  <c r="S1244" i="3"/>
  <c r="P1244" i="3"/>
  <c r="S1243" i="3"/>
  <c r="P1243" i="3"/>
  <c r="S1242" i="3"/>
  <c r="P1242" i="3"/>
  <c r="S1241" i="3"/>
  <c r="P1241" i="3"/>
  <c r="S1240" i="3"/>
  <c r="P1240" i="3"/>
  <c r="S1239" i="3"/>
  <c r="P1239" i="3"/>
  <c r="S1238" i="3"/>
  <c r="P1238" i="3"/>
  <c r="S1237" i="3"/>
  <c r="P1237" i="3"/>
  <c r="S1236" i="3"/>
  <c r="P1236" i="3"/>
  <c r="S1235" i="3"/>
  <c r="P1235" i="3"/>
  <c r="S1234" i="3"/>
  <c r="P1234" i="3"/>
  <c r="S1233" i="3"/>
  <c r="P1233" i="3"/>
  <c r="S1232" i="3"/>
  <c r="P1232" i="3"/>
  <c r="S1231" i="3"/>
  <c r="P1231" i="3"/>
  <c r="S1230" i="3"/>
  <c r="P1230" i="3"/>
  <c r="S1229" i="3"/>
  <c r="P1229" i="3"/>
  <c r="S1228" i="3"/>
  <c r="P1228" i="3"/>
  <c r="S1227" i="3"/>
  <c r="P1227" i="3"/>
  <c r="S1226" i="3"/>
  <c r="P1226" i="3"/>
  <c r="S1225" i="3"/>
  <c r="P1225" i="3"/>
  <c r="S1224" i="3"/>
  <c r="P1224" i="3"/>
  <c r="S1223" i="3"/>
  <c r="P1223" i="3"/>
  <c r="S1222" i="3"/>
  <c r="P1222" i="3"/>
  <c r="S1221" i="3"/>
  <c r="P1221" i="3"/>
  <c r="S1220" i="3"/>
  <c r="P1220" i="3"/>
  <c r="S1219" i="3"/>
  <c r="P1219" i="3"/>
  <c r="S1218" i="3"/>
  <c r="P1218" i="3"/>
  <c r="S1217" i="3"/>
  <c r="P1217" i="3"/>
  <c r="S1216" i="3"/>
  <c r="P1216" i="3"/>
  <c r="S1215" i="3"/>
  <c r="P1215" i="3"/>
  <c r="S1214" i="3"/>
  <c r="P1214" i="3"/>
  <c r="S1213" i="3"/>
  <c r="P1213" i="3"/>
  <c r="S1212" i="3"/>
  <c r="P1212" i="3"/>
  <c r="S1211" i="3"/>
  <c r="P1211" i="3"/>
  <c r="S1210" i="3"/>
  <c r="P1210" i="3"/>
  <c r="S1209" i="3"/>
  <c r="P1209" i="3"/>
  <c r="S1208" i="3"/>
  <c r="P1208" i="3"/>
  <c r="S1207" i="3"/>
  <c r="P1207" i="3"/>
  <c r="S1206" i="3"/>
  <c r="P1206" i="3"/>
  <c r="S1205" i="3"/>
  <c r="P1205" i="3"/>
  <c r="S1204" i="3"/>
  <c r="P1204" i="3"/>
  <c r="S1203" i="3"/>
  <c r="P1203" i="3"/>
  <c r="S1202" i="3"/>
  <c r="P1202" i="3"/>
  <c r="S1201" i="3"/>
  <c r="P1201" i="3"/>
  <c r="S1200" i="3"/>
  <c r="P1200" i="3"/>
  <c r="S1199" i="3"/>
  <c r="P1199" i="3"/>
  <c r="S1198" i="3"/>
  <c r="P1198" i="3"/>
  <c r="S1197" i="3"/>
  <c r="P1197" i="3"/>
  <c r="S1196" i="3"/>
  <c r="P1196" i="3"/>
  <c r="S1195" i="3"/>
  <c r="P1195" i="3"/>
  <c r="S1194" i="3"/>
  <c r="P1194" i="3"/>
  <c r="S1193" i="3"/>
  <c r="P1193" i="3"/>
  <c r="S1192" i="3"/>
  <c r="P1192" i="3"/>
  <c r="S1191" i="3"/>
  <c r="P1191" i="3"/>
  <c r="S1190" i="3"/>
  <c r="P1190" i="3"/>
  <c r="S1189" i="3"/>
  <c r="P1189" i="3"/>
  <c r="S1188" i="3"/>
  <c r="P1188" i="3"/>
  <c r="S1187" i="3"/>
  <c r="P1187" i="3"/>
  <c r="S1186" i="3"/>
  <c r="P1186" i="3"/>
  <c r="S1185" i="3"/>
  <c r="P1185" i="3"/>
  <c r="S1184" i="3"/>
  <c r="P1184" i="3"/>
  <c r="S1183" i="3"/>
  <c r="P1183" i="3"/>
  <c r="S1182" i="3"/>
  <c r="P1182" i="3"/>
  <c r="S1181" i="3"/>
  <c r="P1181" i="3"/>
  <c r="S1180" i="3"/>
  <c r="P1180" i="3"/>
  <c r="S1179" i="3"/>
  <c r="P1179" i="3"/>
  <c r="S1178" i="3"/>
  <c r="P1178" i="3"/>
  <c r="S1177" i="3"/>
  <c r="P1177" i="3"/>
  <c r="S1176" i="3"/>
  <c r="P1176" i="3"/>
  <c r="S1175" i="3"/>
  <c r="P1175" i="3"/>
  <c r="S1174" i="3"/>
  <c r="P1174" i="3"/>
  <c r="S1173" i="3"/>
  <c r="P1173" i="3"/>
  <c r="S1172" i="3"/>
  <c r="P1172" i="3"/>
  <c r="S1171" i="3"/>
  <c r="P1171" i="3"/>
  <c r="S1170" i="3"/>
  <c r="P1170" i="3"/>
  <c r="S1169" i="3"/>
  <c r="P1169" i="3"/>
  <c r="S1168" i="3"/>
  <c r="P1168" i="3"/>
  <c r="S1167" i="3"/>
  <c r="P1167" i="3"/>
  <c r="S1166" i="3"/>
  <c r="P1166" i="3"/>
  <c r="S1165" i="3"/>
  <c r="P1165" i="3"/>
  <c r="S1164" i="3"/>
  <c r="P1164" i="3"/>
  <c r="S1163" i="3"/>
  <c r="P1163" i="3"/>
  <c r="S1162" i="3"/>
  <c r="P1162" i="3"/>
  <c r="S1161" i="3"/>
  <c r="P1161" i="3"/>
  <c r="S1160" i="3"/>
  <c r="P1160" i="3"/>
  <c r="S1159" i="3"/>
  <c r="P1159" i="3"/>
  <c r="S1158" i="3"/>
  <c r="P1158" i="3"/>
  <c r="S1157" i="3"/>
  <c r="P1157" i="3"/>
  <c r="S1156" i="3"/>
  <c r="P1156" i="3"/>
  <c r="S1155" i="3"/>
  <c r="P1155" i="3"/>
  <c r="S1154" i="3"/>
  <c r="P1154" i="3"/>
  <c r="S1153" i="3"/>
  <c r="P1153" i="3"/>
  <c r="S1152" i="3"/>
  <c r="P1152" i="3"/>
  <c r="S1151" i="3"/>
  <c r="P1151" i="3"/>
  <c r="S1150" i="3"/>
  <c r="P1150" i="3"/>
  <c r="S1149" i="3"/>
  <c r="P1149" i="3"/>
  <c r="S1148" i="3"/>
  <c r="P1148" i="3"/>
  <c r="S1147" i="3"/>
  <c r="P1147" i="3"/>
  <c r="S1146" i="3"/>
  <c r="P1146" i="3"/>
  <c r="S1145" i="3"/>
  <c r="P1145" i="3"/>
  <c r="S1144" i="3"/>
  <c r="P1144" i="3"/>
  <c r="S1143" i="3"/>
  <c r="P1143" i="3"/>
  <c r="S1142" i="3"/>
  <c r="P1142" i="3"/>
  <c r="S1141" i="3"/>
  <c r="P1141" i="3"/>
  <c r="S1140" i="3"/>
  <c r="P1140" i="3"/>
  <c r="S1139" i="3"/>
  <c r="P1139" i="3"/>
  <c r="S1138" i="3"/>
  <c r="P1138" i="3"/>
  <c r="S1137" i="3"/>
  <c r="P1137" i="3"/>
  <c r="S1136" i="3"/>
  <c r="P1136" i="3"/>
  <c r="S1135" i="3"/>
  <c r="P1135" i="3"/>
  <c r="S1134" i="3"/>
  <c r="P1134" i="3"/>
  <c r="S1133" i="3"/>
  <c r="P1133" i="3"/>
  <c r="S1132" i="3"/>
  <c r="P1132" i="3"/>
  <c r="S1131" i="3"/>
  <c r="P1131" i="3"/>
  <c r="S1130" i="3"/>
  <c r="P1130" i="3"/>
  <c r="S1129" i="3"/>
  <c r="P1129" i="3"/>
  <c r="S1128" i="3"/>
  <c r="P1128" i="3"/>
  <c r="S1127" i="3"/>
  <c r="P1127" i="3"/>
  <c r="S1126" i="3"/>
  <c r="P1126" i="3"/>
  <c r="S1125" i="3"/>
  <c r="P1125" i="3"/>
  <c r="S1124" i="3"/>
  <c r="P1124" i="3"/>
  <c r="S1123" i="3"/>
  <c r="P1123" i="3"/>
  <c r="S1122" i="3"/>
  <c r="P1122" i="3"/>
  <c r="S1121" i="3"/>
  <c r="P1121" i="3"/>
  <c r="S1120" i="3"/>
  <c r="P1120" i="3"/>
  <c r="S1119" i="3"/>
  <c r="P1119" i="3"/>
  <c r="S1118" i="3"/>
  <c r="P1118" i="3"/>
  <c r="S1117" i="3"/>
  <c r="P1117" i="3"/>
  <c r="S1116" i="3"/>
  <c r="P1116" i="3"/>
  <c r="S1115" i="3"/>
  <c r="P1115" i="3"/>
  <c r="S1114" i="3"/>
  <c r="P1114" i="3"/>
  <c r="S1113" i="3"/>
  <c r="P1113" i="3"/>
  <c r="S1112" i="3"/>
  <c r="P1112" i="3"/>
  <c r="S1111" i="3"/>
  <c r="P1111" i="3"/>
  <c r="S1110" i="3"/>
  <c r="P1110" i="3"/>
  <c r="S1109" i="3"/>
  <c r="P1109" i="3"/>
  <c r="S1108" i="3"/>
  <c r="P1108" i="3"/>
  <c r="S1107" i="3"/>
  <c r="P1107" i="3"/>
  <c r="S1106" i="3"/>
  <c r="P1106" i="3"/>
  <c r="S1105" i="3"/>
  <c r="P1105" i="3"/>
  <c r="S1104" i="3"/>
  <c r="P1104" i="3"/>
  <c r="S1103" i="3"/>
  <c r="P1103" i="3"/>
  <c r="S1102" i="3"/>
  <c r="P1102" i="3"/>
  <c r="S1101" i="3"/>
  <c r="P1101" i="3"/>
  <c r="S1100" i="3"/>
  <c r="P1100" i="3"/>
  <c r="S1099" i="3"/>
  <c r="P1099" i="3"/>
  <c r="S1098" i="3"/>
  <c r="P1098" i="3"/>
  <c r="S1097" i="3"/>
  <c r="P1097" i="3"/>
  <c r="S1096" i="3"/>
  <c r="P1096" i="3"/>
  <c r="S1095" i="3"/>
  <c r="P1095" i="3"/>
  <c r="S1094" i="3"/>
  <c r="P1094" i="3"/>
  <c r="S1093" i="3"/>
  <c r="P1093" i="3"/>
  <c r="S1092" i="3"/>
  <c r="P1092" i="3"/>
  <c r="S1091" i="3"/>
  <c r="P1091" i="3"/>
  <c r="S1090" i="3"/>
  <c r="P1090" i="3"/>
  <c r="S1089" i="3"/>
  <c r="P1089" i="3"/>
  <c r="S1088" i="3"/>
  <c r="P1088" i="3"/>
  <c r="S1087" i="3"/>
  <c r="P1087" i="3"/>
  <c r="S1086" i="3"/>
  <c r="P1086" i="3"/>
  <c r="S1085" i="3"/>
  <c r="P1085" i="3"/>
  <c r="S1084" i="3"/>
  <c r="P1084" i="3"/>
  <c r="S1083" i="3"/>
  <c r="P1083" i="3"/>
  <c r="S1082" i="3"/>
  <c r="P1082" i="3"/>
  <c r="S1081" i="3"/>
  <c r="P1081" i="3"/>
  <c r="S1080" i="3"/>
  <c r="P1080" i="3"/>
  <c r="S1079" i="3"/>
  <c r="P1079" i="3"/>
  <c r="S1078" i="3"/>
  <c r="P1078" i="3"/>
  <c r="S1077" i="3"/>
  <c r="P1077" i="3"/>
  <c r="S1076" i="3"/>
  <c r="P1076" i="3"/>
  <c r="S1075" i="3"/>
  <c r="P1075" i="3"/>
  <c r="S1074" i="3"/>
  <c r="P1074" i="3"/>
  <c r="S1073" i="3"/>
  <c r="P1073" i="3"/>
  <c r="S1072" i="3"/>
  <c r="P1072" i="3"/>
  <c r="S1071" i="3"/>
  <c r="P1071" i="3"/>
  <c r="S1070" i="3"/>
  <c r="P1070" i="3"/>
  <c r="S1069" i="3"/>
  <c r="P1069" i="3"/>
  <c r="S1068" i="3"/>
  <c r="P1068" i="3"/>
  <c r="S1067" i="3"/>
  <c r="P1067" i="3"/>
  <c r="S1066" i="3"/>
  <c r="P1066" i="3"/>
  <c r="S1065" i="3"/>
  <c r="P1065" i="3"/>
  <c r="S1064" i="3"/>
  <c r="P1064" i="3"/>
  <c r="S1063" i="3"/>
  <c r="P1063" i="3"/>
  <c r="S1062" i="3"/>
  <c r="P1062" i="3"/>
  <c r="S1061" i="3"/>
  <c r="P1061" i="3"/>
  <c r="S1060" i="3"/>
  <c r="P1060" i="3"/>
  <c r="S1059" i="3"/>
  <c r="P1059" i="3"/>
  <c r="S1058" i="3"/>
  <c r="P1058" i="3"/>
  <c r="S1057" i="3"/>
  <c r="P1057" i="3"/>
  <c r="S1056" i="3"/>
  <c r="P1056" i="3"/>
  <c r="S1055" i="3"/>
  <c r="P1055" i="3"/>
  <c r="S1054" i="3"/>
  <c r="P1054" i="3"/>
  <c r="S1053" i="3"/>
  <c r="P1053" i="3"/>
  <c r="S1052" i="3"/>
  <c r="P1052" i="3"/>
  <c r="S1051" i="3"/>
  <c r="P1051" i="3"/>
  <c r="S1050" i="3"/>
  <c r="P1050" i="3"/>
  <c r="S1049" i="3"/>
  <c r="P1049" i="3"/>
  <c r="S1048" i="3"/>
  <c r="P1048" i="3"/>
  <c r="S1047" i="3"/>
  <c r="P1047" i="3"/>
  <c r="S1046" i="3"/>
  <c r="P1046" i="3"/>
  <c r="S1045" i="3"/>
  <c r="P1045" i="3"/>
  <c r="S1044" i="3"/>
  <c r="P1044" i="3"/>
  <c r="S1043" i="3"/>
  <c r="P1043" i="3"/>
  <c r="S1042" i="3"/>
  <c r="P1042" i="3"/>
  <c r="S1041" i="3"/>
  <c r="P1041" i="3"/>
  <c r="S1040" i="3"/>
  <c r="P1040" i="3"/>
  <c r="S1039" i="3"/>
  <c r="P1039" i="3"/>
  <c r="S1038" i="3"/>
  <c r="P1038" i="3"/>
  <c r="S1037" i="3"/>
  <c r="P1037" i="3"/>
  <c r="S1036" i="3"/>
  <c r="P1036" i="3"/>
  <c r="S1035" i="3"/>
  <c r="P1035" i="3"/>
  <c r="S1034" i="3"/>
  <c r="P1034" i="3"/>
  <c r="S1033" i="3"/>
  <c r="P1033" i="3"/>
  <c r="S1032" i="3"/>
  <c r="P1032" i="3"/>
  <c r="S1031" i="3"/>
  <c r="P1031" i="3"/>
  <c r="S1030" i="3"/>
  <c r="P1030" i="3"/>
  <c r="S1029" i="3"/>
  <c r="P1029" i="3"/>
  <c r="S1028" i="3"/>
  <c r="P1028" i="3"/>
  <c r="S1027" i="3"/>
  <c r="P1027" i="3"/>
  <c r="S1026" i="3"/>
  <c r="P1026" i="3"/>
  <c r="S1025" i="3"/>
  <c r="P1025" i="3"/>
  <c r="S1024" i="3"/>
  <c r="P1024" i="3"/>
  <c r="S1023" i="3"/>
  <c r="P1023" i="3"/>
  <c r="S1022" i="3"/>
  <c r="P1022" i="3"/>
  <c r="S1021" i="3"/>
  <c r="P1021" i="3"/>
  <c r="S1020" i="3"/>
  <c r="P1020" i="3"/>
  <c r="S1019" i="3"/>
  <c r="P1019" i="3"/>
  <c r="S1018" i="3"/>
  <c r="P1018" i="3"/>
  <c r="S1017" i="3"/>
  <c r="P1017" i="3"/>
  <c r="S1016" i="3"/>
  <c r="P1016" i="3"/>
  <c r="S1015" i="3"/>
  <c r="P1015" i="3"/>
  <c r="S1014" i="3"/>
  <c r="P1014" i="3"/>
  <c r="S1013" i="3"/>
  <c r="P1013" i="3"/>
  <c r="S1012" i="3"/>
  <c r="P1012" i="3"/>
  <c r="S1011" i="3"/>
  <c r="P1011" i="3"/>
  <c r="S1010" i="3"/>
  <c r="P1010" i="3"/>
  <c r="S1009" i="3"/>
  <c r="P1009" i="3"/>
  <c r="S1008" i="3"/>
  <c r="P1008" i="3"/>
  <c r="S1007" i="3"/>
  <c r="P1007" i="3"/>
  <c r="S1006" i="3"/>
  <c r="P1006" i="3"/>
  <c r="S1005" i="3"/>
  <c r="P1005" i="3"/>
  <c r="S1004" i="3"/>
  <c r="P1004" i="3"/>
  <c r="S1003" i="3"/>
  <c r="P1003" i="3"/>
  <c r="S1002" i="3"/>
  <c r="P1002" i="3"/>
  <c r="S1001" i="3"/>
  <c r="P1001" i="3"/>
  <c r="S1000" i="3"/>
  <c r="P1000" i="3"/>
  <c r="S999" i="3"/>
  <c r="P999" i="3"/>
  <c r="S998" i="3"/>
  <c r="P998" i="3"/>
  <c r="S997" i="3"/>
  <c r="P997" i="3"/>
  <c r="S996" i="3"/>
  <c r="P996" i="3"/>
  <c r="S995" i="3"/>
  <c r="P995" i="3"/>
  <c r="S994" i="3"/>
  <c r="P994" i="3"/>
  <c r="S993" i="3"/>
  <c r="P993" i="3"/>
  <c r="S992" i="3"/>
  <c r="P992" i="3"/>
  <c r="S991" i="3"/>
  <c r="P991" i="3"/>
  <c r="S990" i="3"/>
  <c r="P990" i="3"/>
  <c r="S989" i="3"/>
  <c r="P989" i="3"/>
  <c r="S988" i="3"/>
  <c r="P988" i="3"/>
  <c r="S987" i="3"/>
  <c r="P987" i="3"/>
  <c r="S986" i="3"/>
  <c r="P986" i="3"/>
  <c r="S985" i="3"/>
  <c r="P985" i="3"/>
  <c r="S984" i="3"/>
  <c r="P984" i="3"/>
  <c r="S983" i="3"/>
  <c r="P983" i="3"/>
  <c r="S982" i="3"/>
  <c r="P982" i="3"/>
  <c r="S981" i="3"/>
  <c r="P981" i="3"/>
  <c r="S980" i="3"/>
  <c r="P980" i="3"/>
  <c r="S979" i="3"/>
  <c r="P979" i="3"/>
  <c r="S978" i="3"/>
  <c r="P978" i="3"/>
  <c r="S977" i="3"/>
  <c r="P977" i="3"/>
  <c r="S976" i="3"/>
  <c r="P976" i="3"/>
  <c r="S975" i="3"/>
  <c r="P975" i="3"/>
  <c r="S974" i="3"/>
  <c r="P974" i="3"/>
  <c r="S973" i="3"/>
  <c r="P973" i="3"/>
  <c r="S972" i="3"/>
  <c r="P972" i="3"/>
  <c r="S971" i="3"/>
  <c r="P971" i="3"/>
  <c r="S970" i="3"/>
  <c r="P970" i="3"/>
  <c r="S969" i="3"/>
  <c r="P969" i="3"/>
  <c r="S968" i="3"/>
  <c r="P968" i="3"/>
  <c r="S967" i="3"/>
  <c r="P967" i="3"/>
  <c r="S966" i="3"/>
  <c r="P966" i="3"/>
  <c r="S965" i="3"/>
  <c r="P965" i="3"/>
  <c r="S964" i="3"/>
  <c r="P964" i="3"/>
  <c r="S963" i="3"/>
  <c r="P963" i="3"/>
  <c r="S962" i="3"/>
  <c r="P962" i="3"/>
  <c r="S961" i="3"/>
  <c r="P961" i="3"/>
  <c r="S960" i="3"/>
  <c r="P960" i="3"/>
  <c r="S959" i="3"/>
  <c r="P959" i="3"/>
  <c r="S958" i="3"/>
  <c r="P958" i="3"/>
  <c r="S957" i="3"/>
  <c r="P957" i="3"/>
  <c r="S956" i="3"/>
  <c r="P956" i="3"/>
  <c r="S955" i="3"/>
  <c r="P955" i="3"/>
  <c r="S954" i="3"/>
  <c r="P954" i="3"/>
  <c r="S953" i="3"/>
  <c r="P953" i="3"/>
  <c r="S952" i="3"/>
  <c r="P952" i="3"/>
  <c r="S951" i="3"/>
  <c r="P951" i="3"/>
  <c r="S950" i="3"/>
  <c r="P950" i="3"/>
  <c r="S949" i="3"/>
  <c r="P949" i="3"/>
  <c r="S948" i="3"/>
  <c r="P948" i="3"/>
  <c r="S947" i="3"/>
  <c r="P947" i="3"/>
  <c r="S946" i="3"/>
  <c r="P946" i="3"/>
  <c r="S945" i="3"/>
  <c r="P945" i="3"/>
  <c r="S944" i="3"/>
  <c r="P944" i="3"/>
  <c r="S943" i="3"/>
  <c r="P943" i="3"/>
  <c r="S942" i="3"/>
  <c r="P942" i="3"/>
  <c r="S941" i="3"/>
  <c r="P941" i="3"/>
  <c r="S940" i="3"/>
  <c r="P940" i="3"/>
  <c r="S939" i="3"/>
  <c r="P939" i="3"/>
  <c r="S938" i="3"/>
  <c r="P938" i="3"/>
  <c r="S937" i="3"/>
  <c r="P937" i="3"/>
  <c r="S936" i="3"/>
  <c r="P936" i="3"/>
  <c r="S935" i="3"/>
  <c r="P935" i="3"/>
  <c r="S934" i="3"/>
  <c r="P934" i="3"/>
  <c r="S933" i="3"/>
  <c r="P933" i="3"/>
  <c r="S932" i="3"/>
  <c r="P932" i="3"/>
  <c r="S931" i="3"/>
  <c r="P931" i="3"/>
  <c r="S930" i="3"/>
  <c r="P930" i="3"/>
  <c r="S929" i="3"/>
  <c r="P929" i="3"/>
  <c r="S928" i="3"/>
  <c r="P928" i="3"/>
  <c r="S927" i="3"/>
  <c r="P927" i="3"/>
  <c r="S926" i="3"/>
  <c r="P926" i="3"/>
  <c r="S925" i="3"/>
  <c r="P925" i="3"/>
  <c r="S924" i="3"/>
  <c r="P924" i="3"/>
  <c r="S923" i="3"/>
  <c r="P923" i="3"/>
  <c r="S922" i="3"/>
  <c r="P922" i="3"/>
  <c r="S921" i="3"/>
  <c r="P921" i="3"/>
  <c r="S920" i="3"/>
  <c r="P920" i="3"/>
  <c r="S919" i="3"/>
  <c r="P919" i="3"/>
  <c r="S918" i="3"/>
  <c r="P918" i="3"/>
  <c r="S917" i="3"/>
  <c r="P917" i="3"/>
  <c r="S916" i="3"/>
  <c r="P916" i="3"/>
  <c r="S915" i="3"/>
  <c r="P915" i="3"/>
  <c r="S914" i="3"/>
  <c r="P914" i="3"/>
  <c r="S913" i="3"/>
  <c r="P913" i="3"/>
  <c r="S912" i="3"/>
  <c r="P912" i="3"/>
  <c r="S911" i="3"/>
  <c r="P911" i="3"/>
  <c r="S910" i="3"/>
  <c r="P910" i="3"/>
  <c r="S909" i="3"/>
  <c r="P909" i="3"/>
  <c r="S908" i="3"/>
  <c r="P908" i="3"/>
  <c r="S907" i="3"/>
  <c r="P907" i="3"/>
  <c r="S906" i="3"/>
  <c r="P906" i="3"/>
  <c r="S905" i="3"/>
  <c r="P905" i="3"/>
  <c r="S904" i="3"/>
  <c r="P904" i="3"/>
  <c r="S903" i="3"/>
  <c r="P903" i="3"/>
  <c r="S902" i="3"/>
  <c r="P902" i="3"/>
  <c r="S901" i="3"/>
  <c r="P901" i="3"/>
  <c r="S900" i="3"/>
  <c r="P900" i="3"/>
  <c r="S899" i="3"/>
  <c r="P899" i="3"/>
  <c r="S898" i="3"/>
  <c r="P898" i="3"/>
  <c r="S897" i="3"/>
  <c r="P897" i="3"/>
  <c r="S896" i="3"/>
  <c r="P896" i="3"/>
  <c r="S895" i="3"/>
  <c r="P895" i="3"/>
  <c r="S894" i="3"/>
  <c r="P894" i="3"/>
  <c r="S893" i="3"/>
  <c r="P893" i="3"/>
  <c r="S892" i="3"/>
  <c r="P892" i="3"/>
  <c r="S891" i="3"/>
  <c r="P891" i="3"/>
  <c r="S890" i="3"/>
  <c r="P890" i="3"/>
  <c r="S889" i="3"/>
  <c r="P889" i="3"/>
  <c r="S888" i="3"/>
  <c r="P888" i="3"/>
  <c r="S887" i="3"/>
  <c r="P887" i="3"/>
  <c r="S886" i="3"/>
  <c r="P886" i="3"/>
  <c r="S885" i="3"/>
  <c r="P885" i="3"/>
  <c r="S884" i="3"/>
  <c r="P884" i="3"/>
  <c r="S883" i="3"/>
  <c r="P883" i="3"/>
  <c r="S882" i="3"/>
  <c r="P882" i="3"/>
  <c r="S881" i="3"/>
  <c r="P881" i="3"/>
  <c r="S880" i="3"/>
  <c r="P880" i="3"/>
  <c r="S879" i="3"/>
  <c r="P879" i="3"/>
  <c r="S878" i="3"/>
  <c r="P878" i="3"/>
  <c r="S877" i="3"/>
  <c r="P877" i="3"/>
  <c r="S876" i="3"/>
  <c r="P876" i="3"/>
  <c r="S875" i="3"/>
  <c r="P875" i="3"/>
  <c r="S874" i="3"/>
  <c r="P874" i="3"/>
  <c r="S873" i="3"/>
  <c r="P873" i="3"/>
  <c r="S872" i="3"/>
  <c r="P872" i="3"/>
  <c r="S871" i="3"/>
  <c r="P871" i="3"/>
  <c r="S870" i="3"/>
  <c r="P870" i="3"/>
  <c r="S869" i="3"/>
  <c r="P869" i="3"/>
  <c r="S868" i="3"/>
  <c r="P868" i="3"/>
  <c r="S867" i="3"/>
  <c r="P867" i="3"/>
  <c r="S866" i="3"/>
  <c r="P866" i="3"/>
  <c r="S865" i="3"/>
  <c r="P865" i="3"/>
  <c r="S864" i="3"/>
  <c r="P864" i="3"/>
  <c r="S863" i="3"/>
  <c r="P863" i="3"/>
  <c r="S862" i="3"/>
  <c r="P862" i="3"/>
  <c r="S861" i="3"/>
  <c r="P861" i="3"/>
  <c r="S860" i="3"/>
  <c r="P860" i="3"/>
  <c r="S859" i="3"/>
  <c r="P859" i="3"/>
  <c r="S858" i="3"/>
  <c r="P858" i="3"/>
  <c r="S857" i="3"/>
  <c r="P857" i="3"/>
  <c r="S856" i="3"/>
  <c r="P856" i="3"/>
  <c r="S855" i="3"/>
  <c r="P855" i="3"/>
  <c r="S854" i="3"/>
  <c r="P854" i="3"/>
  <c r="S853" i="3"/>
  <c r="P853" i="3"/>
  <c r="S852" i="3"/>
  <c r="P852" i="3"/>
  <c r="S851" i="3"/>
  <c r="P851" i="3"/>
  <c r="S850" i="3"/>
  <c r="P850" i="3"/>
  <c r="S849" i="3"/>
  <c r="P849" i="3"/>
  <c r="S848" i="3"/>
  <c r="P848" i="3"/>
  <c r="S847" i="3"/>
  <c r="P847" i="3"/>
  <c r="S846" i="3"/>
  <c r="P846" i="3"/>
  <c r="S845" i="3"/>
  <c r="P845" i="3"/>
  <c r="S844" i="3"/>
  <c r="P844" i="3"/>
  <c r="S843" i="3"/>
  <c r="P843" i="3"/>
  <c r="S842" i="3"/>
  <c r="P842" i="3"/>
  <c r="S841" i="3"/>
  <c r="P841" i="3"/>
  <c r="S840" i="3"/>
  <c r="P840" i="3"/>
  <c r="S839" i="3"/>
  <c r="P839" i="3"/>
  <c r="S838" i="3"/>
  <c r="P838" i="3"/>
  <c r="S837" i="3"/>
  <c r="P837" i="3"/>
  <c r="S836" i="3"/>
  <c r="P836" i="3"/>
  <c r="S835" i="3"/>
  <c r="P835" i="3"/>
  <c r="S834" i="3"/>
  <c r="P834" i="3"/>
  <c r="S833" i="3"/>
  <c r="P833" i="3"/>
  <c r="S832" i="3"/>
  <c r="P832" i="3"/>
  <c r="S831" i="3"/>
  <c r="P831" i="3"/>
  <c r="S830" i="3"/>
  <c r="P830" i="3"/>
  <c r="S829" i="3"/>
  <c r="P829" i="3"/>
  <c r="S828" i="3"/>
  <c r="P828" i="3"/>
  <c r="S827" i="3"/>
  <c r="P827" i="3"/>
  <c r="S826" i="3"/>
  <c r="P826" i="3"/>
  <c r="S825" i="3"/>
  <c r="P825" i="3"/>
  <c r="S824" i="3"/>
  <c r="P824" i="3"/>
  <c r="S823" i="3"/>
  <c r="P823" i="3"/>
  <c r="S822" i="3"/>
  <c r="P822" i="3"/>
  <c r="S821" i="3"/>
  <c r="P821" i="3"/>
  <c r="S820" i="3"/>
  <c r="P820" i="3"/>
  <c r="S819" i="3"/>
  <c r="P819" i="3"/>
  <c r="S818" i="3"/>
  <c r="P818" i="3"/>
  <c r="S817" i="3"/>
  <c r="P8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3" i="3"/>
  <c r="P622" i="3"/>
  <c r="P621" i="3"/>
  <c r="P620" i="3"/>
  <c r="P619" i="3"/>
  <c r="P618" i="3"/>
  <c r="P617" i="3"/>
  <c r="S616" i="3"/>
  <c r="P616" i="3"/>
  <c r="S615" i="3"/>
  <c r="P615" i="3"/>
  <c r="S614" i="3"/>
  <c r="P614" i="3"/>
  <c r="S613" i="3"/>
  <c r="P613" i="3"/>
  <c r="S612" i="3"/>
  <c r="P612" i="3"/>
  <c r="S611" i="3"/>
  <c r="P611" i="3"/>
  <c r="S610" i="3"/>
  <c r="P610" i="3"/>
  <c r="S609" i="3"/>
  <c r="P609" i="3"/>
  <c r="S608" i="3"/>
  <c r="P608" i="3"/>
  <c r="S607" i="3"/>
  <c r="P607" i="3"/>
  <c r="S606" i="3"/>
  <c r="P606" i="3"/>
  <c r="S605" i="3"/>
  <c r="P605" i="3"/>
  <c r="S604" i="3"/>
  <c r="P604" i="3"/>
  <c r="S603" i="3"/>
  <c r="P603" i="3"/>
  <c r="S602" i="3"/>
  <c r="P602" i="3"/>
  <c r="S601" i="3"/>
  <c r="P601" i="3"/>
  <c r="S600" i="3"/>
  <c r="P600" i="3"/>
  <c r="S599" i="3"/>
  <c r="P599" i="3"/>
  <c r="S598" i="3"/>
  <c r="P598" i="3"/>
  <c r="S597" i="3"/>
  <c r="P597" i="3"/>
  <c r="S596" i="3"/>
  <c r="P596" i="3"/>
  <c r="S595" i="3"/>
  <c r="P595" i="3"/>
  <c r="S594" i="3"/>
  <c r="P594" i="3"/>
  <c r="S593" i="3"/>
  <c r="P593" i="3"/>
  <c r="S592" i="3"/>
  <c r="P592" i="3"/>
  <c r="S591" i="3"/>
  <c r="P591" i="3"/>
  <c r="S590" i="3"/>
  <c r="P590" i="3"/>
  <c r="S589" i="3"/>
  <c r="P589" i="3"/>
  <c r="S588" i="3"/>
  <c r="P588" i="3"/>
  <c r="S587" i="3"/>
  <c r="P587" i="3"/>
  <c r="S586" i="3"/>
  <c r="P586" i="3"/>
  <c r="S585" i="3"/>
  <c r="P585" i="3"/>
  <c r="S584" i="3"/>
  <c r="P584" i="3"/>
  <c r="S583" i="3"/>
  <c r="P583" i="3"/>
  <c r="S582" i="3"/>
  <c r="P582" i="3"/>
  <c r="S581" i="3"/>
  <c r="P581" i="3"/>
  <c r="S580" i="3"/>
  <c r="P580" i="3"/>
  <c r="S579" i="3"/>
  <c r="P579" i="3"/>
  <c r="S578" i="3"/>
  <c r="P578" i="3"/>
  <c r="S577" i="3"/>
  <c r="P577" i="3"/>
  <c r="S576" i="3"/>
  <c r="P576" i="3"/>
  <c r="S575" i="3"/>
  <c r="P575" i="3"/>
  <c r="S574" i="3"/>
  <c r="P574" i="3"/>
  <c r="S573" i="3"/>
  <c r="P573" i="3"/>
  <c r="S572" i="3"/>
  <c r="P572" i="3"/>
  <c r="S571" i="3"/>
  <c r="P571" i="3"/>
  <c r="S570" i="3"/>
  <c r="P570" i="3"/>
  <c r="S569" i="3"/>
  <c r="P569" i="3"/>
  <c r="S568" i="3"/>
  <c r="P568" i="3"/>
  <c r="S567" i="3"/>
  <c r="P567" i="3"/>
  <c r="S566" i="3"/>
  <c r="P566" i="3"/>
  <c r="S565" i="3"/>
  <c r="P565" i="3"/>
  <c r="S564" i="3"/>
  <c r="P564" i="3"/>
  <c r="S563" i="3"/>
  <c r="P563" i="3"/>
  <c r="S562" i="3"/>
  <c r="P562" i="3"/>
  <c r="S561" i="3"/>
  <c r="P561" i="3"/>
  <c r="S560" i="3"/>
  <c r="P560" i="3"/>
  <c r="S559" i="3"/>
  <c r="P559" i="3"/>
  <c r="S558" i="3"/>
  <c r="P558" i="3"/>
  <c r="S557" i="3"/>
  <c r="P557" i="3"/>
  <c r="S556" i="3"/>
  <c r="P556" i="3"/>
  <c r="S555" i="3"/>
  <c r="P555" i="3"/>
  <c r="S554" i="3"/>
  <c r="P554" i="3"/>
  <c r="S553" i="3"/>
  <c r="P553" i="3"/>
  <c r="S552" i="3"/>
  <c r="P552" i="3"/>
  <c r="S551" i="3"/>
  <c r="P551" i="3"/>
  <c r="S550" i="3"/>
  <c r="P550" i="3"/>
  <c r="S549" i="3"/>
  <c r="P549" i="3"/>
  <c r="S548" i="3"/>
  <c r="P548" i="3"/>
  <c r="S547" i="3"/>
  <c r="P547" i="3"/>
  <c r="S546" i="3"/>
  <c r="P546" i="3"/>
  <c r="S545" i="3"/>
  <c r="P545" i="3"/>
  <c r="S544" i="3"/>
  <c r="P544" i="3"/>
  <c r="S543" i="3"/>
  <c r="P543" i="3"/>
  <c r="S542" i="3"/>
  <c r="P542" i="3"/>
  <c r="S541" i="3"/>
  <c r="P541" i="3"/>
  <c r="S540" i="3"/>
  <c r="P540" i="3"/>
  <c r="S539" i="3"/>
  <c r="P539" i="3"/>
  <c r="S538" i="3"/>
  <c r="P538" i="3"/>
  <c r="S537" i="3"/>
  <c r="P537" i="3"/>
  <c r="S536" i="3"/>
  <c r="P536" i="3"/>
  <c r="S535" i="3"/>
  <c r="P535" i="3"/>
  <c r="S534" i="3"/>
  <c r="P534" i="3"/>
  <c r="S533" i="3"/>
  <c r="P533" i="3"/>
  <c r="S532" i="3"/>
  <c r="P532" i="3"/>
  <c r="S531" i="3"/>
  <c r="P531" i="3"/>
  <c r="S530" i="3"/>
  <c r="P530" i="3"/>
  <c r="S529" i="3"/>
  <c r="P529" i="3"/>
  <c r="S528" i="3"/>
  <c r="P528" i="3"/>
  <c r="S527" i="3"/>
  <c r="P527" i="3"/>
  <c r="S526" i="3"/>
  <c r="P526" i="3"/>
  <c r="S525" i="3"/>
  <c r="P525" i="3"/>
  <c r="S524" i="3"/>
  <c r="P524" i="3"/>
  <c r="S523" i="3"/>
  <c r="P523" i="3"/>
  <c r="S522" i="3"/>
  <c r="P522" i="3"/>
  <c r="S521" i="3"/>
  <c r="P521" i="3"/>
  <c r="S520" i="3"/>
  <c r="P520" i="3"/>
  <c r="S519" i="3"/>
  <c r="P519" i="3"/>
  <c r="S518" i="3"/>
  <c r="P518" i="3"/>
  <c r="S517" i="3"/>
  <c r="P517" i="3"/>
  <c r="S516" i="3"/>
  <c r="P516" i="3"/>
  <c r="S515" i="3"/>
  <c r="P515" i="3"/>
  <c r="S514" i="3"/>
  <c r="P514" i="3"/>
  <c r="S513" i="3"/>
  <c r="P513" i="3"/>
  <c r="S512" i="3"/>
  <c r="P512" i="3"/>
  <c r="S511" i="3"/>
  <c r="P511" i="3"/>
  <c r="S510" i="3"/>
  <c r="P510" i="3"/>
  <c r="S509" i="3"/>
  <c r="P509" i="3"/>
  <c r="S508" i="3"/>
  <c r="P508" i="3"/>
  <c r="S507" i="3"/>
  <c r="P507" i="3"/>
  <c r="S506" i="3"/>
  <c r="P506" i="3"/>
  <c r="S505" i="3"/>
  <c r="P505" i="3"/>
  <c r="S504" i="3"/>
  <c r="P504" i="3"/>
  <c r="S503" i="3"/>
  <c r="P503" i="3"/>
  <c r="S502" i="3"/>
  <c r="P502" i="3"/>
  <c r="S501" i="3"/>
  <c r="P501" i="3"/>
  <c r="S500" i="3"/>
  <c r="P500" i="3"/>
  <c r="S499" i="3"/>
  <c r="P499" i="3"/>
  <c r="S498" i="3"/>
  <c r="P498" i="3"/>
  <c r="S497" i="3"/>
  <c r="P497" i="3"/>
  <c r="S496" i="3"/>
  <c r="P496" i="3"/>
  <c r="S495" i="3"/>
  <c r="P495" i="3"/>
  <c r="S494" i="3"/>
  <c r="P494" i="3"/>
  <c r="S493" i="3"/>
  <c r="P493" i="3"/>
  <c r="S492" i="3"/>
  <c r="P492" i="3"/>
  <c r="S491" i="3"/>
  <c r="P491" i="3"/>
  <c r="S490" i="3"/>
  <c r="P490" i="3"/>
  <c r="S489" i="3"/>
  <c r="P489" i="3"/>
  <c r="S488" i="3"/>
  <c r="P488" i="3"/>
  <c r="S487" i="3"/>
  <c r="P487" i="3"/>
  <c r="S486" i="3"/>
  <c r="P486" i="3"/>
  <c r="S485" i="3"/>
  <c r="P485" i="3"/>
  <c r="S484" i="3"/>
  <c r="P484" i="3"/>
  <c r="S483" i="3"/>
  <c r="P483" i="3"/>
  <c r="S482" i="3"/>
  <c r="P482" i="3"/>
  <c r="S481" i="3"/>
  <c r="P481" i="3"/>
  <c r="S480" i="3"/>
  <c r="P480" i="3"/>
  <c r="S479" i="3"/>
  <c r="P479" i="3"/>
  <c r="S478" i="3"/>
  <c r="P478" i="3"/>
  <c r="S477" i="3"/>
  <c r="P477" i="3"/>
  <c r="S476" i="3"/>
  <c r="P476" i="3"/>
  <c r="S475" i="3"/>
  <c r="P475" i="3"/>
  <c r="S474" i="3"/>
  <c r="P474" i="3"/>
  <c r="S473" i="3"/>
  <c r="P473" i="3"/>
  <c r="S472" i="3"/>
  <c r="P472" i="3"/>
  <c r="S471" i="3"/>
  <c r="P471" i="3"/>
  <c r="S470" i="3"/>
  <c r="P470" i="3"/>
  <c r="S469" i="3"/>
  <c r="P469" i="3"/>
  <c r="S468" i="3"/>
  <c r="P468" i="3"/>
  <c r="S467" i="3"/>
  <c r="P467" i="3"/>
  <c r="S466" i="3"/>
  <c r="P466" i="3"/>
  <c r="S465" i="3"/>
  <c r="P465" i="3"/>
  <c r="S464" i="3"/>
  <c r="P464" i="3"/>
  <c r="S463" i="3"/>
  <c r="P463" i="3"/>
  <c r="S462" i="3"/>
  <c r="P462" i="3"/>
  <c r="S461" i="3"/>
  <c r="P461" i="3"/>
  <c r="S460" i="3"/>
  <c r="P460" i="3"/>
  <c r="S459" i="3"/>
  <c r="P459" i="3"/>
  <c r="S458" i="3"/>
  <c r="P458" i="3"/>
  <c r="S457" i="3"/>
  <c r="P457" i="3"/>
  <c r="S456" i="3"/>
  <c r="P456" i="3"/>
  <c r="S455" i="3"/>
  <c r="P455" i="3"/>
  <c r="S454" i="3"/>
  <c r="P454" i="3"/>
  <c r="S453" i="3"/>
  <c r="P453" i="3"/>
  <c r="S452" i="3"/>
  <c r="P452" i="3"/>
  <c r="S451" i="3"/>
  <c r="P451" i="3"/>
  <c r="S450" i="3"/>
  <c r="P450" i="3"/>
  <c r="S449" i="3"/>
  <c r="P449" i="3"/>
  <c r="S448" i="3"/>
  <c r="P448" i="3"/>
  <c r="S447" i="3"/>
  <c r="P447" i="3"/>
  <c r="S446" i="3"/>
  <c r="P446" i="3"/>
  <c r="S445" i="3"/>
  <c r="P445" i="3"/>
  <c r="S444" i="3"/>
  <c r="P444" i="3"/>
  <c r="S443" i="3"/>
  <c r="P443" i="3"/>
  <c r="S442" i="3"/>
  <c r="P442" i="3"/>
  <c r="S441" i="3"/>
  <c r="P441" i="3"/>
  <c r="S440" i="3"/>
  <c r="P440" i="3"/>
  <c r="S439" i="3"/>
  <c r="P439" i="3"/>
  <c r="S438" i="3"/>
  <c r="P438" i="3"/>
  <c r="S437" i="3"/>
  <c r="P437" i="3"/>
  <c r="S436" i="3"/>
  <c r="P436" i="3"/>
  <c r="S435" i="3"/>
  <c r="P435" i="3"/>
  <c r="S434" i="3"/>
  <c r="P434" i="3"/>
  <c r="S433" i="3"/>
  <c r="P433" i="3"/>
  <c r="S432" i="3"/>
  <c r="P432" i="3"/>
  <c r="S431" i="3"/>
  <c r="P431" i="3"/>
  <c r="S430" i="3"/>
  <c r="P430" i="3"/>
  <c r="S429" i="3"/>
  <c r="P429" i="3"/>
  <c r="S428" i="3"/>
  <c r="P428" i="3"/>
  <c r="S427" i="3"/>
  <c r="P427" i="3"/>
  <c r="S426" i="3"/>
  <c r="P426" i="3"/>
  <c r="S425" i="3"/>
  <c r="P425" i="3"/>
  <c r="S424" i="3"/>
  <c r="P424" i="3"/>
  <c r="S423" i="3"/>
  <c r="P423" i="3"/>
  <c r="S422" i="3"/>
  <c r="P422" i="3"/>
  <c r="S421" i="3"/>
  <c r="P421" i="3"/>
  <c r="S420" i="3"/>
  <c r="P420" i="3"/>
  <c r="S419" i="3"/>
  <c r="P419" i="3"/>
  <c r="S418" i="3"/>
  <c r="P418" i="3"/>
  <c r="S417" i="3"/>
  <c r="P417" i="3"/>
  <c r="S416" i="3"/>
  <c r="P416" i="3"/>
  <c r="S415" i="3"/>
  <c r="P415" i="3"/>
  <c r="S414" i="3"/>
  <c r="P414" i="3"/>
  <c r="S413" i="3"/>
  <c r="P413" i="3"/>
  <c r="S412" i="3"/>
  <c r="P412" i="3"/>
  <c r="S411" i="3"/>
  <c r="P411" i="3"/>
  <c r="S410" i="3"/>
  <c r="P410" i="3"/>
  <c r="S409" i="3"/>
  <c r="P409" i="3"/>
  <c r="S408" i="3"/>
  <c r="P408" i="3"/>
  <c r="S407" i="3"/>
  <c r="P407" i="3"/>
  <c r="S406" i="3"/>
  <c r="P406" i="3"/>
  <c r="S405" i="3"/>
  <c r="P405" i="3"/>
  <c r="S404" i="3"/>
  <c r="P404" i="3"/>
  <c r="S403" i="3"/>
  <c r="P403" i="3"/>
  <c r="S402" i="3"/>
  <c r="P402" i="3"/>
  <c r="S401" i="3"/>
  <c r="P401" i="3"/>
  <c r="S400" i="3"/>
  <c r="P400" i="3"/>
  <c r="S399" i="3"/>
  <c r="P399" i="3"/>
  <c r="S398" i="3"/>
  <c r="P398" i="3"/>
  <c r="S397" i="3"/>
  <c r="P397" i="3"/>
  <c r="S396" i="3"/>
  <c r="P396" i="3"/>
  <c r="S395" i="3"/>
  <c r="P395" i="3"/>
  <c r="S394" i="3"/>
  <c r="P394" i="3"/>
  <c r="S393" i="3"/>
  <c r="P393" i="3"/>
  <c r="S392" i="3"/>
  <c r="P392" i="3"/>
  <c r="S391" i="3"/>
  <c r="P391" i="3"/>
  <c r="S390" i="3"/>
  <c r="P390" i="3"/>
  <c r="S389" i="3"/>
  <c r="P389" i="3"/>
  <c r="S388" i="3"/>
  <c r="P388" i="3"/>
  <c r="S387" i="3"/>
  <c r="P387" i="3"/>
  <c r="S386" i="3"/>
  <c r="P386" i="3"/>
  <c r="S385" i="3"/>
  <c r="P385" i="3"/>
  <c r="S384" i="3"/>
  <c r="P384" i="3"/>
  <c r="S383" i="3"/>
  <c r="P383" i="3"/>
  <c r="S382" i="3"/>
  <c r="P382" i="3"/>
  <c r="S381" i="3"/>
  <c r="P381" i="3"/>
  <c r="S380" i="3"/>
  <c r="P380" i="3"/>
  <c r="S379" i="3"/>
  <c r="P379" i="3"/>
  <c r="S378" i="3"/>
  <c r="P378" i="3"/>
  <c r="S377" i="3"/>
  <c r="P377" i="3"/>
  <c r="S376" i="3"/>
  <c r="P376" i="3"/>
  <c r="S375" i="3"/>
  <c r="P375" i="3"/>
  <c r="S374" i="3"/>
  <c r="P374" i="3"/>
  <c r="S373" i="3"/>
  <c r="P373" i="3"/>
  <c r="S372" i="3"/>
  <c r="P372" i="3"/>
  <c r="S371" i="3"/>
  <c r="P371" i="3"/>
  <c r="S370" i="3"/>
  <c r="P370" i="3"/>
  <c r="S369" i="3"/>
  <c r="P369" i="3"/>
  <c r="S368" i="3"/>
  <c r="P368" i="3"/>
  <c r="S367" i="3"/>
  <c r="P367" i="3"/>
  <c r="S366" i="3"/>
  <c r="P366" i="3"/>
  <c r="S365" i="3"/>
  <c r="P365" i="3"/>
  <c r="S364" i="3"/>
  <c r="P364" i="3"/>
  <c r="S363" i="3"/>
  <c r="P363" i="3"/>
  <c r="S362" i="3"/>
  <c r="P362" i="3"/>
  <c r="S361" i="3"/>
  <c r="P361" i="3"/>
  <c r="S360" i="3"/>
  <c r="P360" i="3"/>
  <c r="S359" i="3"/>
  <c r="P359" i="3"/>
  <c r="S358" i="3"/>
  <c r="P358" i="3"/>
  <c r="S357" i="3"/>
  <c r="P357" i="3"/>
  <c r="S356" i="3"/>
  <c r="P356" i="3"/>
  <c r="S355" i="3"/>
  <c r="P355" i="3"/>
  <c r="S354" i="3"/>
  <c r="P354" i="3"/>
  <c r="S353" i="3"/>
  <c r="P353" i="3"/>
  <c r="S352" i="3"/>
  <c r="P352" i="3"/>
  <c r="S351" i="3"/>
  <c r="P351" i="3"/>
  <c r="S350" i="3"/>
  <c r="P350" i="3"/>
  <c r="S349" i="3"/>
  <c r="P349" i="3"/>
  <c r="S348" i="3"/>
  <c r="P348" i="3"/>
  <c r="S347" i="3"/>
  <c r="P347" i="3"/>
  <c r="S346" i="3"/>
  <c r="P346" i="3"/>
  <c r="S345" i="3"/>
  <c r="P345" i="3"/>
  <c r="S344" i="3"/>
  <c r="P344" i="3"/>
  <c r="S343" i="3"/>
  <c r="P343" i="3"/>
  <c r="S342" i="3"/>
  <c r="P342" i="3"/>
  <c r="S341" i="3"/>
  <c r="P341" i="3"/>
  <c r="S340" i="3"/>
  <c r="P340" i="3"/>
  <c r="S339" i="3"/>
  <c r="P339" i="3"/>
  <c r="S338" i="3"/>
  <c r="P338" i="3"/>
  <c r="S337" i="3"/>
  <c r="P337" i="3"/>
  <c r="S336" i="3"/>
  <c r="P336" i="3"/>
  <c r="S335" i="3"/>
  <c r="P335" i="3"/>
  <c r="S334" i="3"/>
  <c r="P334" i="3"/>
  <c r="S333" i="3"/>
  <c r="P333" i="3"/>
  <c r="S332" i="3"/>
  <c r="P332" i="3"/>
  <c r="S331" i="3"/>
  <c r="P331" i="3"/>
  <c r="S330" i="3"/>
  <c r="P330" i="3"/>
  <c r="S329" i="3"/>
  <c r="P329" i="3"/>
  <c r="S328" i="3"/>
  <c r="P328" i="3"/>
  <c r="S327" i="3"/>
  <c r="P327" i="3"/>
  <c r="S326" i="3"/>
  <c r="P326" i="3"/>
  <c r="S325" i="3"/>
  <c r="P325" i="3"/>
  <c r="S324" i="3"/>
  <c r="P324" i="3"/>
  <c r="S323" i="3"/>
  <c r="P323" i="3"/>
  <c r="S322" i="3"/>
  <c r="P322" i="3"/>
  <c r="S321" i="3"/>
  <c r="P321" i="3"/>
  <c r="S320" i="3"/>
  <c r="P320" i="3"/>
  <c r="S319" i="3"/>
  <c r="P319" i="3"/>
  <c r="S318" i="3"/>
  <c r="P318" i="3"/>
  <c r="S317" i="3"/>
  <c r="P317" i="3"/>
  <c r="S316" i="3"/>
  <c r="P316" i="3"/>
  <c r="S315" i="3"/>
  <c r="P315" i="3"/>
  <c r="S314" i="3"/>
  <c r="P314" i="3"/>
  <c r="S313" i="3"/>
  <c r="P313" i="3"/>
  <c r="S312" i="3"/>
  <c r="P312" i="3"/>
  <c r="S311" i="3"/>
  <c r="P311" i="3"/>
  <c r="S310" i="3"/>
  <c r="P310" i="3"/>
  <c r="S309" i="3"/>
  <c r="P309" i="3"/>
  <c r="S308" i="3"/>
  <c r="P308" i="3"/>
  <c r="S307" i="3"/>
  <c r="P307" i="3"/>
  <c r="S306" i="3"/>
  <c r="P306" i="3"/>
  <c r="S305" i="3"/>
  <c r="P305" i="3"/>
  <c r="S304" i="3"/>
  <c r="P304" i="3"/>
  <c r="S303" i="3"/>
  <c r="P303" i="3"/>
  <c r="S302" i="3"/>
  <c r="P302" i="3"/>
  <c r="S301" i="3"/>
  <c r="P301" i="3"/>
  <c r="S300" i="3"/>
  <c r="P300" i="3"/>
  <c r="S299" i="3"/>
  <c r="P299" i="3"/>
  <c r="S298" i="3"/>
  <c r="P298" i="3"/>
  <c r="S297" i="3"/>
  <c r="P297" i="3"/>
  <c r="S296" i="3"/>
  <c r="P296" i="3"/>
  <c r="S295" i="3"/>
  <c r="P295" i="3"/>
  <c r="S294" i="3"/>
  <c r="P294" i="3"/>
  <c r="S293" i="3"/>
  <c r="P293" i="3"/>
  <c r="S292" i="3"/>
  <c r="P292" i="3"/>
  <c r="S291" i="3"/>
  <c r="P291" i="3"/>
  <c r="S290" i="3"/>
  <c r="P290" i="3"/>
  <c r="S289" i="3"/>
  <c r="P289" i="3"/>
  <c r="S288" i="3"/>
  <c r="P288" i="3"/>
  <c r="S287" i="3"/>
  <c r="P287" i="3"/>
  <c r="S286" i="3"/>
  <c r="P286" i="3"/>
  <c r="S285" i="3"/>
  <c r="P285" i="3"/>
  <c r="S284" i="3"/>
  <c r="P284" i="3"/>
  <c r="S283" i="3"/>
  <c r="P283" i="3"/>
  <c r="S282" i="3"/>
  <c r="P282" i="3"/>
  <c r="S281" i="3"/>
  <c r="P281" i="3"/>
  <c r="S280" i="3"/>
  <c r="P280" i="3"/>
  <c r="S279" i="3"/>
  <c r="P279" i="3"/>
  <c r="S278" i="3"/>
  <c r="P278" i="3"/>
  <c r="S277" i="3"/>
  <c r="P277" i="3"/>
  <c r="S276" i="3"/>
  <c r="P276" i="3"/>
  <c r="S275" i="3"/>
  <c r="P275" i="3"/>
  <c r="S274" i="3"/>
  <c r="P274" i="3"/>
  <c r="S273" i="3"/>
  <c r="P273" i="3"/>
  <c r="S272" i="3"/>
  <c r="P272" i="3"/>
  <c r="S271" i="3"/>
  <c r="P271" i="3"/>
  <c r="S270" i="3"/>
  <c r="P270" i="3"/>
  <c r="S269" i="3"/>
  <c r="P269" i="3"/>
  <c r="S268" i="3"/>
  <c r="P268" i="3"/>
  <c r="S267" i="3"/>
  <c r="P267" i="3"/>
  <c r="S266" i="3"/>
  <c r="P266" i="3"/>
  <c r="S265" i="3"/>
  <c r="P265" i="3"/>
  <c r="S264" i="3"/>
  <c r="P264" i="3"/>
  <c r="S263" i="3"/>
  <c r="P263" i="3"/>
  <c r="S262" i="3"/>
  <c r="P262" i="3"/>
  <c r="S261" i="3"/>
  <c r="P261" i="3"/>
  <c r="S260" i="3"/>
  <c r="P260" i="3"/>
  <c r="S259" i="3"/>
  <c r="P259" i="3"/>
  <c r="S258" i="3"/>
  <c r="P258" i="3"/>
  <c r="S257" i="3"/>
  <c r="P257" i="3"/>
  <c r="S256" i="3"/>
  <c r="P256" i="3"/>
  <c r="S255" i="3"/>
  <c r="P255" i="3"/>
  <c r="S254" i="3"/>
  <c r="P254" i="3"/>
  <c r="S253" i="3"/>
  <c r="P253" i="3"/>
  <c r="S252" i="3"/>
  <c r="P252" i="3"/>
  <c r="S251" i="3"/>
  <c r="P251" i="3"/>
  <c r="S250" i="3"/>
  <c r="P250" i="3"/>
  <c r="S249" i="3"/>
  <c r="P249" i="3"/>
  <c r="S248" i="3"/>
  <c r="P248" i="3"/>
  <c r="S247" i="3"/>
  <c r="P247" i="3"/>
  <c r="S246" i="3"/>
  <c r="P246" i="3"/>
  <c r="S245" i="3"/>
  <c r="P245" i="3"/>
  <c r="S244" i="3"/>
  <c r="P244" i="3"/>
  <c r="S243" i="3"/>
  <c r="P243" i="3"/>
  <c r="S242" i="3"/>
  <c r="P242" i="3"/>
  <c r="S241" i="3"/>
  <c r="P241" i="3"/>
  <c r="S240" i="3"/>
  <c r="P240" i="3"/>
  <c r="S239" i="3"/>
  <c r="P239" i="3"/>
  <c r="S238" i="3"/>
  <c r="P238" i="3"/>
  <c r="S237" i="3"/>
  <c r="P237" i="3"/>
  <c r="S236" i="3"/>
  <c r="P236" i="3"/>
  <c r="S235" i="3"/>
  <c r="P235" i="3"/>
  <c r="S234" i="3"/>
  <c r="P234" i="3"/>
  <c r="S233" i="3"/>
  <c r="P233" i="3"/>
  <c r="S232" i="3"/>
  <c r="P232" i="3"/>
  <c r="S231" i="3"/>
  <c r="P231" i="3"/>
  <c r="S230" i="3"/>
  <c r="P230" i="3"/>
  <c r="S229" i="3"/>
  <c r="P229" i="3"/>
  <c r="S228" i="3"/>
  <c r="P228" i="3"/>
  <c r="S227" i="3"/>
  <c r="P227" i="3"/>
  <c r="S226" i="3"/>
  <c r="P226" i="3"/>
  <c r="S225" i="3"/>
  <c r="P225" i="3"/>
  <c r="S224" i="3"/>
  <c r="P224" i="3"/>
  <c r="S223" i="3"/>
  <c r="P223" i="3"/>
  <c r="S222" i="3"/>
  <c r="P222" i="3"/>
  <c r="S221" i="3"/>
  <c r="P221" i="3"/>
  <c r="S220" i="3"/>
  <c r="P220" i="3"/>
  <c r="S219" i="3"/>
  <c r="P219" i="3"/>
  <c r="S218" i="3"/>
  <c r="P218" i="3"/>
  <c r="S217" i="3"/>
  <c r="P217" i="3"/>
  <c r="S216" i="3"/>
  <c r="P216" i="3"/>
  <c r="S215" i="3"/>
  <c r="P215" i="3"/>
  <c r="S214" i="3"/>
  <c r="P214" i="3"/>
  <c r="S213" i="3"/>
  <c r="P213" i="3"/>
  <c r="S212" i="3"/>
  <c r="P212" i="3"/>
  <c r="S211" i="3"/>
  <c r="P211" i="3"/>
  <c r="S210" i="3"/>
  <c r="P210" i="3"/>
  <c r="S209" i="3"/>
  <c r="P209" i="3"/>
  <c r="S208" i="3"/>
  <c r="P208" i="3"/>
  <c r="S207" i="3"/>
  <c r="P207" i="3"/>
  <c r="S206" i="3"/>
  <c r="P206" i="3"/>
  <c r="S205" i="3"/>
  <c r="P205" i="3"/>
  <c r="S204" i="3"/>
  <c r="P204" i="3"/>
  <c r="S203" i="3"/>
  <c r="P203" i="3"/>
  <c r="S202" i="3"/>
  <c r="P202" i="3"/>
  <c r="S201" i="3"/>
  <c r="P201" i="3"/>
  <c r="S200" i="3"/>
  <c r="P200" i="3"/>
  <c r="S199" i="3"/>
  <c r="P199" i="3"/>
  <c r="S198" i="3"/>
  <c r="P198" i="3"/>
  <c r="S197" i="3"/>
  <c r="P197" i="3"/>
  <c r="S196" i="3"/>
  <c r="P196" i="3"/>
  <c r="S195" i="3"/>
  <c r="P195" i="3"/>
  <c r="S194" i="3"/>
  <c r="P194" i="3"/>
  <c r="S193" i="3"/>
  <c r="P193" i="3"/>
  <c r="S192" i="3"/>
  <c r="P192" i="3"/>
  <c r="S191" i="3"/>
  <c r="P191" i="3"/>
  <c r="S190" i="3"/>
  <c r="P190" i="3"/>
  <c r="S189" i="3"/>
  <c r="P189" i="3"/>
  <c r="S188" i="3"/>
  <c r="P188" i="3"/>
  <c r="S187" i="3"/>
  <c r="P187" i="3"/>
  <c r="S186" i="3"/>
  <c r="P186" i="3"/>
  <c r="S185" i="3"/>
  <c r="P185" i="3"/>
  <c r="S184" i="3"/>
  <c r="P184" i="3"/>
  <c r="S183" i="3"/>
  <c r="P183" i="3"/>
  <c r="S182" i="3"/>
  <c r="P182" i="3"/>
  <c r="S181" i="3"/>
  <c r="P181" i="3"/>
  <c r="S180" i="3"/>
  <c r="P180" i="3"/>
  <c r="S179" i="3"/>
  <c r="P179" i="3"/>
  <c r="S178" i="3"/>
  <c r="P178" i="3"/>
  <c r="S177" i="3"/>
  <c r="P177" i="3"/>
  <c r="S176" i="3"/>
  <c r="P176" i="3"/>
  <c r="S175" i="3"/>
  <c r="P175" i="3"/>
  <c r="S174" i="3"/>
  <c r="P174" i="3"/>
  <c r="S173" i="3"/>
  <c r="P173" i="3"/>
  <c r="S172" i="3"/>
  <c r="P172" i="3"/>
  <c r="S171" i="3"/>
  <c r="P171" i="3"/>
  <c r="S170" i="3"/>
  <c r="P170" i="3"/>
  <c r="S169" i="3"/>
  <c r="P169" i="3"/>
  <c r="S168" i="3"/>
  <c r="P168" i="3"/>
  <c r="S167" i="3"/>
  <c r="P167" i="3"/>
  <c r="S166" i="3"/>
  <c r="P166" i="3"/>
  <c r="S165" i="3"/>
  <c r="P165" i="3"/>
  <c r="S164" i="3"/>
  <c r="P164" i="3"/>
  <c r="S163" i="3"/>
  <c r="P163" i="3"/>
  <c r="S162" i="3"/>
  <c r="P162" i="3"/>
  <c r="S161" i="3"/>
  <c r="P161" i="3"/>
  <c r="S160" i="3"/>
  <c r="P160" i="3"/>
  <c r="S159" i="3"/>
  <c r="P159" i="3"/>
  <c r="S158" i="3"/>
  <c r="P158" i="3"/>
  <c r="S157" i="3"/>
  <c r="P157" i="3"/>
  <c r="S156" i="3"/>
  <c r="P156" i="3"/>
  <c r="S155" i="3"/>
  <c r="P155" i="3"/>
  <c r="S154" i="3"/>
  <c r="P154" i="3"/>
  <c r="S153" i="3"/>
  <c r="P153" i="3"/>
  <c r="S152" i="3"/>
  <c r="P152" i="3"/>
  <c r="S151" i="3"/>
  <c r="P151" i="3"/>
  <c r="S150" i="3"/>
  <c r="P150" i="3"/>
  <c r="S149" i="3"/>
  <c r="P149" i="3"/>
  <c r="S148" i="3"/>
  <c r="P148" i="3"/>
  <c r="S147" i="3"/>
  <c r="P147" i="3"/>
  <c r="S146" i="3"/>
  <c r="P146" i="3"/>
  <c r="S145" i="3"/>
  <c r="P145" i="3"/>
  <c r="S144" i="3"/>
  <c r="P144" i="3"/>
  <c r="S143" i="3"/>
  <c r="P143" i="3"/>
  <c r="S142" i="3"/>
  <c r="P142" i="3"/>
  <c r="S141" i="3"/>
  <c r="P141" i="3"/>
  <c r="S140" i="3"/>
  <c r="P140" i="3"/>
  <c r="S139" i="3"/>
  <c r="P139" i="3"/>
  <c r="S138" i="3"/>
  <c r="P138" i="3"/>
  <c r="S137" i="3"/>
  <c r="P137" i="3"/>
  <c r="S136" i="3"/>
  <c r="P136" i="3"/>
  <c r="S135" i="3"/>
  <c r="P135" i="3"/>
  <c r="S134" i="3"/>
  <c r="P134" i="3"/>
  <c r="S133" i="3"/>
  <c r="P133" i="3"/>
  <c r="S132" i="3"/>
  <c r="P132" i="3"/>
  <c r="S131" i="3"/>
  <c r="P131" i="3"/>
  <c r="S130" i="3"/>
  <c r="P130" i="3"/>
  <c r="S129" i="3"/>
  <c r="P129" i="3"/>
  <c r="S128" i="3"/>
  <c r="P128" i="3"/>
  <c r="S127" i="3"/>
  <c r="P127" i="3"/>
  <c r="S126" i="3"/>
  <c r="P126" i="3"/>
  <c r="S125" i="3"/>
  <c r="P125" i="3"/>
  <c r="S124" i="3"/>
  <c r="P124" i="3"/>
  <c r="S123" i="3"/>
  <c r="P123" i="3"/>
  <c r="S122" i="3"/>
  <c r="P122" i="3"/>
  <c r="S121" i="3"/>
  <c r="P121" i="3"/>
  <c r="S120" i="3"/>
  <c r="P120" i="3"/>
  <c r="S119" i="3"/>
  <c r="P119" i="3"/>
  <c r="S118" i="3"/>
  <c r="P118" i="3"/>
  <c r="S117" i="3"/>
  <c r="P117" i="3"/>
  <c r="S116" i="3"/>
  <c r="P116" i="3"/>
  <c r="S115" i="3"/>
  <c r="P115" i="3"/>
  <c r="S114" i="3"/>
  <c r="P114" i="3"/>
  <c r="S113" i="3"/>
  <c r="P113" i="3"/>
  <c r="S112" i="3"/>
  <c r="P112" i="3"/>
  <c r="S111" i="3"/>
  <c r="P111" i="3"/>
  <c r="S110" i="3"/>
  <c r="P110" i="3"/>
  <c r="S109" i="3"/>
  <c r="P109" i="3"/>
  <c r="S108" i="3"/>
  <c r="P108" i="3"/>
  <c r="S107" i="3"/>
  <c r="P107" i="3"/>
  <c r="S106" i="3"/>
  <c r="P106" i="3"/>
  <c r="S105" i="3"/>
  <c r="P105" i="3"/>
  <c r="S104" i="3"/>
  <c r="P104" i="3"/>
  <c r="S103" i="3"/>
  <c r="P103" i="3"/>
  <c r="S102" i="3"/>
  <c r="P102" i="3"/>
  <c r="S101" i="3"/>
  <c r="P101" i="3"/>
  <c r="S100" i="3"/>
  <c r="P100" i="3"/>
  <c r="S99" i="3"/>
  <c r="P99" i="3"/>
  <c r="S98" i="3"/>
  <c r="P98" i="3"/>
  <c r="S97" i="3"/>
  <c r="P97" i="3"/>
  <c r="S96" i="3"/>
  <c r="P96" i="3"/>
  <c r="S95" i="3"/>
  <c r="P95" i="3"/>
  <c r="S94" i="3"/>
  <c r="P94" i="3"/>
  <c r="S93" i="3"/>
  <c r="P93" i="3"/>
  <c r="S92" i="3"/>
  <c r="P92" i="3"/>
  <c r="S91" i="3"/>
  <c r="P91" i="3"/>
  <c r="S90" i="3"/>
  <c r="P90" i="3"/>
  <c r="S89" i="3"/>
  <c r="P89" i="3"/>
  <c r="S88" i="3"/>
  <c r="P88" i="3"/>
  <c r="S87" i="3"/>
  <c r="P87" i="3"/>
  <c r="S86" i="3"/>
  <c r="P86" i="3"/>
  <c r="S85" i="3"/>
  <c r="P85" i="3"/>
  <c r="S84" i="3"/>
  <c r="P84" i="3"/>
  <c r="S83" i="3"/>
  <c r="P83" i="3"/>
  <c r="S82" i="3"/>
  <c r="P82" i="3"/>
  <c r="S81" i="3"/>
  <c r="P81" i="3"/>
  <c r="S80" i="3"/>
  <c r="P80" i="3"/>
  <c r="S79" i="3"/>
  <c r="P79" i="3"/>
  <c r="S78" i="3"/>
  <c r="P78" i="3"/>
  <c r="S77" i="3"/>
  <c r="P77" i="3"/>
  <c r="S76" i="3"/>
  <c r="P76" i="3"/>
  <c r="S75" i="3"/>
  <c r="P75" i="3"/>
  <c r="S74" i="3"/>
  <c r="P74" i="3"/>
  <c r="S73" i="3"/>
  <c r="P73" i="3"/>
  <c r="S72" i="3"/>
  <c r="P72" i="3"/>
  <c r="S71" i="3"/>
  <c r="P71" i="3"/>
  <c r="S70" i="3"/>
  <c r="P70" i="3"/>
  <c r="S69" i="3"/>
  <c r="P69" i="3"/>
  <c r="S68" i="3"/>
  <c r="P68" i="3"/>
  <c r="S67" i="3"/>
  <c r="P67" i="3"/>
  <c r="S66" i="3"/>
  <c r="P66" i="3"/>
  <c r="S65" i="3"/>
  <c r="P65" i="3"/>
  <c r="S64" i="3"/>
  <c r="P64" i="3"/>
  <c r="S63" i="3"/>
  <c r="P63" i="3"/>
  <c r="S62" i="3"/>
  <c r="P62" i="3"/>
  <c r="S61" i="3"/>
  <c r="P61" i="3"/>
  <c r="S60" i="3"/>
  <c r="P60" i="3"/>
  <c r="S59" i="3"/>
  <c r="P59" i="3"/>
  <c r="S58" i="3"/>
  <c r="P58" i="3"/>
  <c r="S57" i="3"/>
  <c r="P57" i="3"/>
  <c r="S56" i="3"/>
  <c r="P56" i="3"/>
  <c r="S55" i="3"/>
  <c r="P55" i="3"/>
  <c r="S54" i="3"/>
  <c r="P54" i="3"/>
  <c r="S53" i="3"/>
  <c r="P53" i="3"/>
  <c r="S52" i="3"/>
  <c r="P52" i="3"/>
  <c r="S51" i="3"/>
  <c r="P51" i="3"/>
  <c r="S50" i="3"/>
  <c r="P50" i="3"/>
  <c r="S49" i="3"/>
  <c r="P49" i="3"/>
  <c r="S48" i="3"/>
  <c r="P48" i="3"/>
  <c r="S47" i="3"/>
  <c r="P47" i="3"/>
  <c r="S46" i="3"/>
  <c r="P46" i="3"/>
  <c r="S45" i="3"/>
  <c r="P45" i="3"/>
  <c r="S44" i="3"/>
  <c r="P44" i="3"/>
  <c r="S43" i="3"/>
  <c r="P43" i="3"/>
  <c r="S42" i="3"/>
  <c r="P42" i="3"/>
  <c r="S41" i="3"/>
  <c r="P41" i="3"/>
  <c r="S40" i="3"/>
  <c r="P40" i="3"/>
  <c r="S39" i="3"/>
  <c r="P39" i="3"/>
  <c r="S38" i="3"/>
  <c r="P38" i="3"/>
  <c r="S37" i="3"/>
  <c r="P37" i="3"/>
  <c r="S36" i="3"/>
  <c r="P36" i="3"/>
  <c r="S35" i="3"/>
  <c r="P35" i="3"/>
  <c r="S34" i="3"/>
  <c r="P34" i="3"/>
  <c r="S33" i="3"/>
  <c r="P33" i="3"/>
  <c r="S32" i="3"/>
  <c r="P32" i="3"/>
  <c r="S31" i="3"/>
  <c r="P31" i="3"/>
  <c r="S30" i="3"/>
  <c r="P30" i="3"/>
  <c r="S29" i="3"/>
  <c r="P29" i="3"/>
  <c r="S28" i="3"/>
  <c r="P28" i="3"/>
  <c r="S27" i="3"/>
  <c r="P27" i="3"/>
  <c r="S26" i="3"/>
  <c r="P26" i="3"/>
  <c r="P25" i="3"/>
  <c r="AM3898" i="3"/>
  <c r="AM3899" i="3"/>
  <c r="AM3900" i="3"/>
  <c r="AM3901" i="3"/>
  <c r="AA3904" i="3"/>
  <c r="R98" i="16"/>
  <c r="R97" i="16"/>
  <c r="R96" i="16"/>
  <c r="R95" i="16"/>
  <c r="R94" i="16"/>
  <c r="R93" i="16"/>
  <c r="R92" i="16"/>
  <c r="R91" i="16"/>
  <c r="R90" i="16"/>
  <c r="R89" i="16"/>
  <c r="R88" i="16"/>
  <c r="AB87" i="16"/>
  <c r="Y98" i="16"/>
  <c r="Y97" i="16"/>
  <c r="Y96" i="16"/>
  <c r="Y95" i="16"/>
  <c r="Y94" i="16"/>
  <c r="Y93" i="16"/>
  <c r="Y92" i="16"/>
  <c r="Y91" i="16"/>
  <c r="Y90" i="16"/>
  <c r="Y89" i="16"/>
  <c r="Y88" i="16"/>
  <c r="CN25" i="16"/>
  <c r="CN24" i="16"/>
  <c r="CN23" i="16"/>
  <c r="G949" i="3"/>
  <c r="CN22" i="16"/>
  <c r="CN21" i="16"/>
  <c r="CN20" i="16"/>
  <c r="CN19" i="16"/>
  <c r="G945" i="3"/>
  <c r="CN18" i="16"/>
  <c r="CN17" i="16"/>
  <c r="CN16" i="16"/>
  <c r="CN15" i="16"/>
  <c r="G941" i="3"/>
  <c r="CN14" i="16"/>
  <c r="CN13" i="16"/>
  <c r="CN12" i="16"/>
  <c r="CN11" i="16"/>
  <c r="G937" i="3"/>
  <c r="CN10" i="16"/>
  <c r="CN9" i="16"/>
  <c r="CN8" i="16"/>
  <c r="CN7" i="16"/>
  <c r="CN6" i="16"/>
  <c r="AX98" i="16"/>
  <c r="AW98" i="16"/>
  <c r="AV98" i="16"/>
  <c r="AU98" i="16"/>
  <c r="AT98" i="16"/>
  <c r="AS98" i="16"/>
  <c r="AR98" i="16"/>
  <c r="AQ98" i="16"/>
  <c r="AP98" i="16"/>
  <c r="AO98" i="16"/>
  <c r="AN98" i="16"/>
  <c r="AM98" i="16"/>
  <c r="AL98" i="16"/>
  <c r="AK98" i="16"/>
  <c r="AJ98" i="16"/>
  <c r="AI98" i="16"/>
  <c r="AH98" i="16"/>
  <c r="AG98" i="16"/>
  <c r="AF98" i="16"/>
  <c r="AE98" i="16"/>
  <c r="AX97" i="16"/>
  <c r="AW97" i="16"/>
  <c r="AV97" i="16"/>
  <c r="AU97" i="16"/>
  <c r="AT97" i="16"/>
  <c r="AS97" i="16"/>
  <c r="AR97" i="16"/>
  <c r="AQ97" i="16"/>
  <c r="AP97" i="16"/>
  <c r="AO97" i="16"/>
  <c r="AN97" i="16"/>
  <c r="AM97" i="16"/>
  <c r="AL97" i="16"/>
  <c r="AK97" i="16"/>
  <c r="AJ97" i="16"/>
  <c r="AI97" i="16"/>
  <c r="AH97" i="16"/>
  <c r="AG97" i="16"/>
  <c r="AF97" i="16"/>
  <c r="AE97" i="16"/>
  <c r="AX96" i="16"/>
  <c r="AW96" i="16"/>
  <c r="AV96" i="16"/>
  <c r="AU96" i="16"/>
  <c r="AT96" i="16"/>
  <c r="AS96" i="16"/>
  <c r="AR96" i="16"/>
  <c r="AQ96" i="16"/>
  <c r="AP96" i="16"/>
  <c r="AO96" i="16"/>
  <c r="AN96" i="16"/>
  <c r="AM96" i="16"/>
  <c r="AL96" i="16"/>
  <c r="AK96" i="16"/>
  <c r="AJ96" i="16"/>
  <c r="AI96" i="16"/>
  <c r="AH96" i="16"/>
  <c r="AG96" i="16"/>
  <c r="AF96" i="16"/>
  <c r="AE96" i="16"/>
  <c r="AX95" i="16"/>
  <c r="AW95" i="16"/>
  <c r="AV95" i="16"/>
  <c r="AU95" i="16"/>
  <c r="AT95" i="16"/>
  <c r="AS95" i="16"/>
  <c r="AR95" i="16"/>
  <c r="AQ95" i="16"/>
  <c r="AP95" i="16"/>
  <c r="AO95" i="16"/>
  <c r="AN95" i="16"/>
  <c r="AM95" i="16"/>
  <c r="AL95" i="16"/>
  <c r="AK95" i="16"/>
  <c r="AJ95" i="16"/>
  <c r="AI95" i="16"/>
  <c r="AH95" i="16"/>
  <c r="AG95" i="16"/>
  <c r="AF95" i="16"/>
  <c r="AE95" i="16"/>
  <c r="AX94" i="16"/>
  <c r="AW94" i="16"/>
  <c r="AV94" i="16"/>
  <c r="AU94" i="16"/>
  <c r="AT94" i="16"/>
  <c r="AS94" i="16"/>
  <c r="AR94" i="16"/>
  <c r="AQ94" i="16"/>
  <c r="AP94" i="16"/>
  <c r="AO94" i="16"/>
  <c r="AN94" i="16"/>
  <c r="AM94" i="16"/>
  <c r="AL94" i="16"/>
  <c r="AK94" i="16"/>
  <c r="AJ94" i="16"/>
  <c r="AI94" i="16"/>
  <c r="AH94" i="16"/>
  <c r="AG94" i="16"/>
  <c r="AF94" i="16"/>
  <c r="AE94" i="16"/>
  <c r="AX93" i="16"/>
  <c r="AW93" i="16"/>
  <c r="AV93" i="16"/>
  <c r="AU93" i="16"/>
  <c r="AT93" i="16"/>
  <c r="AS93" i="16"/>
  <c r="AR93" i="16"/>
  <c r="AQ93" i="16"/>
  <c r="AP93" i="16"/>
  <c r="AO93" i="16"/>
  <c r="AN93" i="16"/>
  <c r="AM93" i="16"/>
  <c r="AL93" i="16"/>
  <c r="AK93" i="16"/>
  <c r="AJ93" i="16"/>
  <c r="AI93" i="16"/>
  <c r="AH93" i="16"/>
  <c r="AG93" i="16"/>
  <c r="AF93" i="16"/>
  <c r="AE93" i="16"/>
  <c r="AX92" i="16"/>
  <c r="AW92" i="16"/>
  <c r="AV92" i="16"/>
  <c r="AU92" i="16"/>
  <c r="AT92" i="16"/>
  <c r="AS92" i="16"/>
  <c r="AR92" i="16"/>
  <c r="AQ92" i="16"/>
  <c r="AP92" i="16"/>
  <c r="AO92" i="16"/>
  <c r="AN92" i="16"/>
  <c r="AM92" i="16"/>
  <c r="AL92" i="16"/>
  <c r="AK92" i="16"/>
  <c r="AJ92" i="16"/>
  <c r="AI92" i="16"/>
  <c r="AH92" i="16"/>
  <c r="AG92" i="16"/>
  <c r="AF92" i="16"/>
  <c r="AE92" i="16"/>
  <c r="AX91" i="16"/>
  <c r="AW91" i="16"/>
  <c r="AV91" i="16"/>
  <c r="AU91" i="16"/>
  <c r="AT91" i="16"/>
  <c r="AS91" i="16"/>
  <c r="AR91" i="16"/>
  <c r="AQ91" i="16"/>
  <c r="AP91" i="16"/>
  <c r="AO91" i="16"/>
  <c r="AN91" i="16"/>
  <c r="AM91" i="16"/>
  <c r="AL91" i="16"/>
  <c r="AK91" i="16"/>
  <c r="AJ91" i="16"/>
  <c r="AI91" i="16"/>
  <c r="AH91" i="16"/>
  <c r="AG91" i="16"/>
  <c r="AF91" i="16"/>
  <c r="AE91" i="16"/>
  <c r="AX90" i="16"/>
  <c r="AW90" i="16"/>
  <c r="AV90" i="16"/>
  <c r="AU90" i="16"/>
  <c r="AT90" i="16"/>
  <c r="AS90" i="16"/>
  <c r="AR90" i="16"/>
  <c r="AQ90" i="16"/>
  <c r="AP90" i="16"/>
  <c r="AO90" i="16"/>
  <c r="AN90" i="16"/>
  <c r="AM90" i="16"/>
  <c r="AL90" i="16"/>
  <c r="AK90" i="16"/>
  <c r="AJ90" i="16"/>
  <c r="AI90" i="16"/>
  <c r="AH90" i="16"/>
  <c r="AG90" i="16"/>
  <c r="AF90" i="16"/>
  <c r="AE90" i="16"/>
  <c r="AX89" i="16"/>
  <c r="AW89" i="16"/>
  <c r="AV89" i="16"/>
  <c r="AU89" i="16"/>
  <c r="AT89" i="16"/>
  <c r="AS89" i="16"/>
  <c r="AR89" i="16"/>
  <c r="AQ89" i="16"/>
  <c r="AP89" i="16"/>
  <c r="AO89" i="16"/>
  <c r="AN89" i="16"/>
  <c r="AM89" i="16"/>
  <c r="AL89" i="16"/>
  <c r="AK89" i="16"/>
  <c r="AJ89" i="16"/>
  <c r="AI89" i="16"/>
  <c r="AH89" i="16"/>
  <c r="AG89" i="16"/>
  <c r="AF89" i="16"/>
  <c r="AE89" i="16"/>
  <c r="AX88" i="16"/>
  <c r="AW88" i="16"/>
  <c r="AV88" i="16"/>
  <c r="AU88" i="16"/>
  <c r="AT88" i="16"/>
  <c r="AS88" i="16"/>
  <c r="AR88" i="16"/>
  <c r="AQ88" i="16"/>
  <c r="AP88" i="16"/>
  <c r="AO88" i="16"/>
  <c r="AN88" i="16"/>
  <c r="AM88" i="16"/>
  <c r="AL88" i="16"/>
  <c r="AK88" i="16"/>
  <c r="AJ88" i="16"/>
  <c r="AI88" i="16"/>
  <c r="AH88" i="16"/>
  <c r="AG88" i="16"/>
  <c r="AF88" i="16"/>
  <c r="AE88" i="16"/>
  <c r="AX87" i="16"/>
  <c r="AW87" i="16"/>
  <c r="AV87" i="16"/>
  <c r="AU87" i="16"/>
  <c r="AT87" i="16"/>
  <c r="AS87" i="16"/>
  <c r="AR87" i="16"/>
  <c r="AQ87" i="16"/>
  <c r="AP87" i="16"/>
  <c r="AO87" i="16"/>
  <c r="AN87" i="16"/>
  <c r="AM87" i="16"/>
  <c r="AL87" i="16"/>
  <c r="AK87" i="16"/>
  <c r="AJ87" i="16"/>
  <c r="AI87" i="16"/>
  <c r="AH87" i="16"/>
  <c r="AG87" i="16"/>
  <c r="AF87" i="16"/>
  <c r="AE87" i="16"/>
  <c r="L1130" i="3"/>
  <c r="AM1130" i="3"/>
  <c r="L1129" i="3"/>
  <c r="AM1129" i="3"/>
  <c r="L1128" i="3"/>
  <c r="AM1128" i="3"/>
  <c r="L1127" i="3"/>
  <c r="AM1127" i="3"/>
  <c r="L1126" i="3"/>
  <c r="AM1126" i="3"/>
  <c r="L1125" i="3"/>
  <c r="AM1125" i="3"/>
  <c r="L1124" i="3"/>
  <c r="AM1124" i="3"/>
  <c r="L1123" i="3"/>
  <c r="AM1123" i="3"/>
  <c r="L1122" i="3"/>
  <c r="AM1122" i="3"/>
  <c r="L1121" i="3"/>
  <c r="AM1121" i="3"/>
  <c r="L1120" i="3"/>
  <c r="AM1120" i="3"/>
  <c r="L1119" i="3"/>
  <c r="AM1119" i="3"/>
  <c r="L1078" i="3"/>
  <c r="AM1078" i="3"/>
  <c r="L1077" i="3"/>
  <c r="AM1077" i="3"/>
  <c r="L1076" i="3"/>
  <c r="AM1076" i="3"/>
  <c r="L1075" i="3"/>
  <c r="AM1075" i="3"/>
  <c r="L1074" i="3"/>
  <c r="AM1074" i="3"/>
  <c r="L1073" i="3"/>
  <c r="AM1073" i="3"/>
  <c r="L1072" i="3"/>
  <c r="AM1072" i="3"/>
  <c r="L1071" i="3"/>
  <c r="AM1071" i="3"/>
  <c r="L1070" i="3"/>
  <c r="AM1070" i="3"/>
  <c r="L1069" i="3"/>
  <c r="AM1069" i="3"/>
  <c r="L1068" i="3"/>
  <c r="AM1068" i="3"/>
  <c r="L1067" i="3"/>
  <c r="AM1067" i="3"/>
  <c r="L1066" i="3"/>
  <c r="AM1066" i="3"/>
  <c r="L1065" i="3"/>
  <c r="AM1065" i="3"/>
  <c r="L1064" i="3"/>
  <c r="AM1064" i="3"/>
  <c r="L1063" i="3"/>
  <c r="AM1063" i="3"/>
  <c r="L1062" i="3"/>
  <c r="AM1062" i="3"/>
  <c r="L1061" i="3"/>
  <c r="AM1061" i="3"/>
  <c r="L1060" i="3"/>
  <c r="AM1060" i="3"/>
  <c r="L1059" i="3"/>
  <c r="AM1059" i="3"/>
  <c r="L1058" i="3"/>
  <c r="AM1058" i="3"/>
  <c r="L1057" i="3"/>
  <c r="AM1057" i="3"/>
  <c r="L1056" i="3"/>
  <c r="AM1056" i="3"/>
  <c r="L1055" i="3"/>
  <c r="AM1055" i="3"/>
  <c r="L1054" i="3"/>
  <c r="AM1054" i="3"/>
  <c r="L1053" i="3"/>
  <c r="AM1053" i="3"/>
  <c r="L1052" i="3"/>
  <c r="AM1052" i="3"/>
  <c r="L1051" i="3"/>
  <c r="AM1051" i="3"/>
  <c r="L1050" i="3"/>
  <c r="AM1050" i="3"/>
  <c r="L1049" i="3"/>
  <c r="AM1049" i="3"/>
  <c r="L1048" i="3"/>
  <c r="AM1048" i="3"/>
  <c r="L1047" i="3"/>
  <c r="AM1047" i="3"/>
  <c r="L1046" i="3"/>
  <c r="AM1046" i="3"/>
  <c r="L1045" i="3"/>
  <c r="AM1045" i="3"/>
  <c r="L1024" i="3"/>
  <c r="AM1024" i="3"/>
  <c r="L1023" i="3"/>
  <c r="AM1023" i="3"/>
  <c r="L1022" i="3"/>
  <c r="AM1022" i="3"/>
  <c r="L1021" i="3"/>
  <c r="AM1021" i="3"/>
  <c r="L1020" i="3"/>
  <c r="AM1020" i="3"/>
  <c r="L1019" i="3"/>
  <c r="AM1019" i="3"/>
  <c r="L1018" i="3"/>
  <c r="AM1018" i="3"/>
  <c r="L1017" i="3"/>
  <c r="AM1017" i="3"/>
  <c r="L1016" i="3"/>
  <c r="AM1016" i="3"/>
  <c r="L1015" i="3"/>
  <c r="AM1015" i="3"/>
  <c r="L1014" i="3"/>
  <c r="AM1014" i="3"/>
  <c r="L1013" i="3"/>
  <c r="AM1013" i="3"/>
  <c r="L1012" i="3"/>
  <c r="AM1012" i="3"/>
  <c r="L1011" i="3"/>
  <c r="AM1011" i="3"/>
  <c r="L1010" i="3"/>
  <c r="AM1010" i="3"/>
  <c r="L1009" i="3"/>
  <c r="AM1009" i="3"/>
  <c r="L1008" i="3"/>
  <c r="AM1008" i="3"/>
  <c r="L1007" i="3"/>
  <c r="AM1007" i="3"/>
  <c r="L1006" i="3"/>
  <c r="AM1006" i="3"/>
  <c r="L1005" i="3"/>
  <c r="AM1005" i="3"/>
  <c r="L1004" i="3"/>
  <c r="AM1004" i="3"/>
  <c r="L1003" i="3"/>
  <c r="AM1003" i="3"/>
  <c r="L1002" i="3"/>
  <c r="AM1002" i="3"/>
  <c r="L1001" i="3"/>
  <c r="AM1001" i="3"/>
  <c r="L1000" i="3"/>
  <c r="AM1000" i="3"/>
  <c r="L999" i="3"/>
  <c r="AM999" i="3"/>
  <c r="L998" i="3"/>
  <c r="AM998" i="3"/>
  <c r="L997" i="3"/>
  <c r="AM997" i="3"/>
  <c r="L996" i="3"/>
  <c r="AM996" i="3"/>
  <c r="L995" i="3"/>
  <c r="AM995" i="3"/>
  <c r="L994" i="3"/>
  <c r="AM994" i="3"/>
  <c r="L993" i="3"/>
  <c r="AM993" i="3"/>
  <c r="L992" i="3"/>
  <c r="AM992" i="3"/>
  <c r="L991" i="3"/>
  <c r="AM991" i="3"/>
  <c r="L990" i="3"/>
  <c r="AM990" i="3"/>
  <c r="L951" i="3"/>
  <c r="AM951" i="3"/>
  <c r="L950" i="3"/>
  <c r="AM950" i="3"/>
  <c r="L949" i="3"/>
  <c r="AM949" i="3"/>
  <c r="L948" i="3"/>
  <c r="AM948" i="3"/>
  <c r="L947" i="3"/>
  <c r="AM947" i="3"/>
  <c r="L946" i="3"/>
  <c r="AM946" i="3"/>
  <c r="L945" i="3"/>
  <c r="AM945" i="3"/>
  <c r="L944" i="3"/>
  <c r="AM944" i="3"/>
  <c r="L943" i="3"/>
  <c r="AM943" i="3"/>
  <c r="L942" i="3"/>
  <c r="AM942" i="3"/>
  <c r="L941" i="3"/>
  <c r="AM941" i="3"/>
  <c r="L940" i="3"/>
  <c r="AM940" i="3"/>
  <c r="L939" i="3"/>
  <c r="AM939" i="3"/>
  <c r="L938" i="3"/>
  <c r="AM938" i="3"/>
  <c r="L937" i="3"/>
  <c r="AM937" i="3"/>
  <c r="L936" i="3"/>
  <c r="AM936" i="3"/>
  <c r="L935" i="3"/>
  <c r="AM935" i="3"/>
  <c r="L934" i="3"/>
  <c r="AM934" i="3"/>
  <c r="L933" i="3"/>
  <c r="AM933" i="3"/>
  <c r="L932" i="3"/>
  <c r="AM932" i="3"/>
  <c r="L891" i="3"/>
  <c r="AM891" i="3"/>
  <c r="L890" i="3"/>
  <c r="AM890" i="3"/>
  <c r="L889" i="3"/>
  <c r="AM889" i="3"/>
  <c r="L888" i="3"/>
  <c r="AM888" i="3"/>
  <c r="L887" i="3"/>
  <c r="AM887" i="3"/>
  <c r="L886" i="3"/>
  <c r="AM886" i="3"/>
  <c r="L885" i="3"/>
  <c r="AM885" i="3"/>
  <c r="L884" i="3"/>
  <c r="AM884" i="3"/>
  <c r="L883" i="3"/>
  <c r="AM883" i="3"/>
  <c r="L882" i="3"/>
  <c r="AM882" i="3"/>
  <c r="L881" i="3"/>
  <c r="AM881" i="3"/>
  <c r="L880" i="3"/>
  <c r="AM880" i="3"/>
  <c r="L879" i="3"/>
  <c r="AM879" i="3"/>
  <c r="L878" i="3"/>
  <c r="AM878" i="3"/>
  <c r="L877" i="3"/>
  <c r="AM877" i="3"/>
  <c r="L876" i="3"/>
  <c r="AM876" i="3"/>
  <c r="CK78" i="16"/>
  <c r="G1931" i="3"/>
  <c r="CK77" i="16"/>
  <c r="CK76" i="16"/>
  <c r="CK75" i="16"/>
  <c r="CK74" i="16"/>
  <c r="G1927" i="3"/>
  <c r="CK73" i="16"/>
  <c r="CK72" i="16"/>
  <c r="CK71" i="16"/>
  <c r="CK70" i="16"/>
  <c r="G1923" i="3"/>
  <c r="CK69" i="16"/>
  <c r="CK68" i="16"/>
  <c r="CK67" i="16"/>
  <c r="CK66" i="16"/>
  <c r="G1919" i="3"/>
  <c r="CK65" i="16"/>
  <c r="CK64" i="16"/>
  <c r="CK63" i="16"/>
  <c r="CK62" i="16"/>
  <c r="G1915" i="3"/>
  <c r="CK61" i="16"/>
  <c r="CK60" i="16"/>
  <c r="CK59" i="16"/>
  <c r="CK58" i="16"/>
  <c r="G1911" i="3"/>
  <c r="CK57" i="16"/>
  <c r="CK56" i="16"/>
  <c r="CK55" i="16"/>
  <c r="CK54" i="16"/>
  <c r="G1907" i="3"/>
  <c r="CK53" i="16"/>
  <c r="CK52" i="16"/>
  <c r="CK51" i="16"/>
  <c r="CK50" i="16"/>
  <c r="G1903" i="3"/>
  <c r="CK49" i="16"/>
  <c r="CK48" i="16"/>
  <c r="CK47" i="16"/>
  <c r="CK46" i="16"/>
  <c r="G1899" i="3"/>
  <c r="CL45" i="16"/>
  <c r="CK45" i="16"/>
  <c r="G1898" i="3"/>
  <c r="N98" i="16"/>
  <c r="I1130" i="3"/>
  <c r="N97" i="16"/>
  <c r="I1129" i="3"/>
  <c r="N96" i="16"/>
  <c r="I1128" i="3"/>
  <c r="N95" i="16"/>
  <c r="I1127" i="3"/>
  <c r="N94" i="16"/>
  <c r="I1126" i="3"/>
  <c r="N93" i="16"/>
  <c r="I1125" i="3"/>
  <c r="N92" i="16"/>
  <c r="I1124" i="3"/>
  <c r="N91" i="16"/>
  <c r="I1123" i="3"/>
  <c r="N90" i="16"/>
  <c r="I1122" i="3"/>
  <c r="N89" i="16"/>
  <c r="I1121" i="3"/>
  <c r="N88" i="16"/>
  <c r="I1120" i="3"/>
  <c r="S98" i="16"/>
  <c r="L98" i="16"/>
  <c r="E1130" i="3"/>
  <c r="J98" i="16"/>
  <c r="S97" i="16"/>
  <c r="L97" i="16"/>
  <c r="E1129" i="3"/>
  <c r="J97" i="16"/>
  <c r="S96" i="16"/>
  <c r="L96" i="16"/>
  <c r="E1128" i="3"/>
  <c r="J96" i="16"/>
  <c r="S95" i="16"/>
  <c r="L95" i="16"/>
  <c r="E1127" i="3"/>
  <c r="J95" i="16"/>
  <c r="S94" i="16"/>
  <c r="L94" i="16"/>
  <c r="G1126" i="3"/>
  <c r="E1126" i="3"/>
  <c r="J94" i="16"/>
  <c r="S93" i="16"/>
  <c r="L93" i="16"/>
  <c r="E1125" i="3"/>
  <c r="J93" i="16"/>
  <c r="S92" i="16"/>
  <c r="L92" i="16"/>
  <c r="E1124" i="3"/>
  <c r="J92" i="16"/>
  <c r="S91" i="16"/>
  <c r="L91" i="16"/>
  <c r="E1123" i="3"/>
  <c r="J91" i="16"/>
  <c r="S90" i="16"/>
  <c r="L90" i="16"/>
  <c r="E1122" i="3"/>
  <c r="J90" i="16"/>
  <c r="S89" i="16"/>
  <c r="L89" i="16"/>
  <c r="E1121" i="3"/>
  <c r="J89" i="16"/>
  <c r="S88" i="16"/>
  <c r="L88" i="16"/>
  <c r="E1120" i="3"/>
  <c r="J88" i="16"/>
  <c r="BT88" i="16"/>
  <c r="Y87" i="16"/>
  <c r="N87" i="16"/>
  <c r="I1119" i="3"/>
  <c r="S87" i="16"/>
  <c r="L87" i="16"/>
  <c r="E1119" i="3"/>
  <c r="R87" i="16"/>
  <c r="J87" i="16"/>
  <c r="I1983" i="3"/>
  <c r="E1983" i="3"/>
  <c r="I1982" i="3"/>
  <c r="E1982" i="3"/>
  <c r="I1981" i="3"/>
  <c r="E1981" i="3"/>
  <c r="I1980" i="3"/>
  <c r="E1980" i="3"/>
  <c r="I1979" i="3"/>
  <c r="E1979" i="3"/>
  <c r="I1978" i="3"/>
  <c r="E1978" i="3"/>
  <c r="I1977" i="3"/>
  <c r="E1977" i="3"/>
  <c r="I1976" i="3"/>
  <c r="E1976" i="3"/>
  <c r="I1975" i="3"/>
  <c r="E1975" i="3"/>
  <c r="I1974" i="3"/>
  <c r="E1974" i="3"/>
  <c r="I1973" i="3"/>
  <c r="E1973" i="3"/>
  <c r="I1972" i="3"/>
  <c r="BK7" i="16"/>
  <c r="BK46" i="16"/>
  <c r="E1972" i="3"/>
  <c r="P98" i="16"/>
  <c r="P97" i="16"/>
  <c r="P96" i="16"/>
  <c r="P95" i="16"/>
  <c r="P94" i="16"/>
  <c r="P93" i="16"/>
  <c r="P92" i="16"/>
  <c r="P91" i="16"/>
  <c r="P90" i="16"/>
  <c r="P89" i="16"/>
  <c r="P87" i="16"/>
  <c r="P88" i="16"/>
  <c r="BY87" i="16"/>
  <c r="AM1752" i="3"/>
  <c r="D1752" i="3"/>
  <c r="BL7" i="16"/>
  <c r="BL46" i="16"/>
  <c r="T87" i="16"/>
  <c r="BK23" i="16"/>
  <c r="BK62" i="16"/>
  <c r="BR106" i="16"/>
  <c r="BQ106" i="16"/>
  <c r="BP106" i="16"/>
  <c r="BO106" i="16"/>
  <c r="BN106" i="16"/>
  <c r="BM106" i="16"/>
  <c r="BL106" i="16"/>
  <c r="BR105" i="16"/>
  <c r="BQ105" i="16"/>
  <c r="BP105" i="16"/>
  <c r="BO105" i="16"/>
  <c r="BN105" i="16"/>
  <c r="BM105" i="16"/>
  <c r="BL105" i="16"/>
  <c r="BR104" i="16"/>
  <c r="BQ104" i="16"/>
  <c r="BP104" i="16"/>
  <c r="BO104" i="16"/>
  <c r="BN104" i="16"/>
  <c r="BM104" i="16"/>
  <c r="BL104" i="16"/>
  <c r="BR103" i="16"/>
  <c r="BQ103" i="16"/>
  <c r="BP103" i="16"/>
  <c r="BO103" i="16"/>
  <c r="BN103" i="16"/>
  <c r="BM103" i="16"/>
  <c r="BL103" i="16"/>
  <c r="BR102" i="16"/>
  <c r="BQ102" i="16"/>
  <c r="BP102" i="16"/>
  <c r="BO102" i="16"/>
  <c r="BN102" i="16"/>
  <c r="BM102" i="16"/>
  <c r="BL102" i="16"/>
  <c r="BR101" i="16"/>
  <c r="BQ101" i="16"/>
  <c r="BP101" i="16"/>
  <c r="BO101" i="16"/>
  <c r="BN101" i="16"/>
  <c r="BM101" i="16"/>
  <c r="BL101" i="16"/>
  <c r="BR100" i="16"/>
  <c r="BQ100" i="16"/>
  <c r="BP100" i="16"/>
  <c r="BO100" i="16"/>
  <c r="BN100" i="16"/>
  <c r="BM100" i="16"/>
  <c r="BL100" i="16"/>
  <c r="BR99" i="16"/>
  <c r="BQ99" i="16"/>
  <c r="BP99" i="16"/>
  <c r="BO99" i="16"/>
  <c r="BN99" i="16"/>
  <c r="BM99" i="16"/>
  <c r="BL99" i="16"/>
  <c r="AR1098" i="3"/>
  <c r="CE1098" i="3"/>
  <c r="AQ1098" i="3"/>
  <c r="BW106" i="16"/>
  <c r="AP1098" i="3"/>
  <c r="BW1098" i="3"/>
  <c r="AO1098" i="3"/>
  <c r="BT106" i="16"/>
  <c r="AR1097" i="3"/>
  <c r="AQ1097" i="3"/>
  <c r="BZ1097" i="3"/>
  <c r="AP1097" i="3"/>
  <c r="BW1097" i="3"/>
  <c r="AO1097" i="3"/>
  <c r="BR1097" i="3"/>
  <c r="BT105" i="16"/>
  <c r="AR1096" i="3"/>
  <c r="AQ1096" i="3"/>
  <c r="AP1096" i="3"/>
  <c r="AO1096" i="3"/>
  <c r="BT104" i="16"/>
  <c r="AR1095" i="3"/>
  <c r="AQ1095" i="3"/>
  <c r="BZ1095" i="3"/>
  <c r="AP1095" i="3"/>
  <c r="BW1095" i="3"/>
  <c r="AO1095" i="3"/>
  <c r="BT103" i="16"/>
  <c r="AR1094" i="3"/>
  <c r="CE1094" i="3"/>
  <c r="AQ1094" i="3"/>
  <c r="AP1094" i="3"/>
  <c r="BW1094" i="3"/>
  <c r="AO1094" i="3"/>
  <c r="BT102" i="16"/>
  <c r="AR1093" i="3"/>
  <c r="AQ1093" i="3"/>
  <c r="BZ1093" i="3"/>
  <c r="AP1093" i="3"/>
  <c r="BW1093" i="3"/>
  <c r="AO1093" i="3"/>
  <c r="BR1093" i="3"/>
  <c r="BT101" i="16"/>
  <c r="AR1092" i="3"/>
  <c r="CE1092" i="3"/>
  <c r="AQ1092" i="3"/>
  <c r="AP1092" i="3"/>
  <c r="BW1092" i="3"/>
  <c r="AO1092" i="3"/>
  <c r="BT100" i="16"/>
  <c r="AR1091" i="3"/>
  <c r="BX99" i="16"/>
  <c r="AQ1091" i="3"/>
  <c r="BZ1091" i="3"/>
  <c r="AP1091" i="3"/>
  <c r="BV99" i="16"/>
  <c r="AO1091" i="3"/>
  <c r="BR1091" i="3"/>
  <c r="BT99" i="16"/>
  <c r="AR1090" i="3"/>
  <c r="AQ1090" i="3"/>
  <c r="AP1090" i="3"/>
  <c r="AO1090" i="3"/>
  <c r="BT98" i="16"/>
  <c r="AR1089" i="3"/>
  <c r="AQ1089" i="3"/>
  <c r="BZ1089" i="3"/>
  <c r="AP1089" i="3"/>
  <c r="BW1089" i="3"/>
  <c r="AO1089" i="3"/>
  <c r="BR1089" i="3"/>
  <c r="BT97" i="16"/>
  <c r="AR1088" i="3"/>
  <c r="AQ1088" i="3"/>
  <c r="AP1088" i="3"/>
  <c r="BW1088" i="3"/>
  <c r="AO1088" i="3"/>
  <c r="BT96" i="16"/>
  <c r="AR1087" i="3"/>
  <c r="AQ1087" i="3"/>
  <c r="AP1087" i="3"/>
  <c r="AO1087" i="3"/>
  <c r="BS1087" i="3"/>
  <c r="BT95" i="16"/>
  <c r="AR1086" i="3"/>
  <c r="CE1086" i="3"/>
  <c r="AQ1086" i="3"/>
  <c r="BW94" i="16"/>
  <c r="AP1086" i="3"/>
  <c r="AO1086" i="3"/>
  <c r="BT94" i="16"/>
  <c r="AR1085" i="3"/>
  <c r="BX93" i="16"/>
  <c r="AQ1085" i="3"/>
  <c r="BZ1085" i="3"/>
  <c r="AP1085" i="3"/>
  <c r="AO1085" i="3"/>
  <c r="BS1085" i="3"/>
  <c r="BT93" i="16"/>
  <c r="AR1084" i="3"/>
  <c r="CE1084" i="3"/>
  <c r="AQ1084" i="3"/>
  <c r="BZ1084" i="3"/>
  <c r="AP1084" i="3"/>
  <c r="BV1084" i="3"/>
  <c r="AO1084" i="3"/>
  <c r="BS1084" i="3"/>
  <c r="BT92" i="16"/>
  <c r="AR1083" i="3"/>
  <c r="AQ1083" i="3"/>
  <c r="CA1083" i="3"/>
  <c r="AP1083" i="3"/>
  <c r="BV1083" i="3"/>
  <c r="AO1083" i="3"/>
  <c r="BT91" i="16"/>
  <c r="AR1082" i="3"/>
  <c r="CD1082" i="3"/>
  <c r="AQ1082" i="3"/>
  <c r="BZ1082" i="3"/>
  <c r="AP1082" i="3"/>
  <c r="AO1082" i="3"/>
  <c r="BR1082" i="3"/>
  <c r="BT90" i="16"/>
  <c r="AR1081" i="3"/>
  <c r="BX89" i="16"/>
  <c r="AQ1081" i="3"/>
  <c r="BW89" i="16"/>
  <c r="AP1081" i="3"/>
  <c r="BW1081" i="3"/>
  <c r="AO1081" i="3"/>
  <c r="BR1081" i="3"/>
  <c r="BT89" i="16"/>
  <c r="AR1080" i="3"/>
  <c r="AQ1080" i="3"/>
  <c r="CA1080" i="3"/>
  <c r="AP1080" i="3"/>
  <c r="BW1080" i="3"/>
  <c r="AO1080" i="3"/>
  <c r="AR1079" i="3"/>
  <c r="AQ1079" i="3"/>
  <c r="AP1079" i="3"/>
  <c r="AO1079" i="3"/>
  <c r="BT87" i="16"/>
  <c r="BS23" i="16"/>
  <c r="AO818" i="3"/>
  <c r="BZ98" i="16"/>
  <c r="AM1762" i="3"/>
  <c r="AM909" i="3"/>
  <c r="F909" i="3"/>
  <c r="BR98" i="16"/>
  <c r="BQ98" i="16"/>
  <c r="BP98" i="16"/>
  <c r="BO98" i="16"/>
  <c r="BN98" i="16"/>
  <c r="BM98" i="16"/>
  <c r="BL98" i="16"/>
  <c r="AB98" i="16"/>
  <c r="W98" i="16"/>
  <c r="V98" i="16"/>
  <c r="U98" i="16"/>
  <c r="T98" i="16"/>
  <c r="I98" i="16"/>
  <c r="BZ97" i="16"/>
  <c r="AM1761" i="3"/>
  <c r="AM908" i="3"/>
  <c r="D908" i="3"/>
  <c r="BR97" i="16"/>
  <c r="BQ97" i="16"/>
  <c r="BP97" i="16"/>
  <c r="BO97" i="16"/>
  <c r="BN97" i="16"/>
  <c r="BM97" i="16"/>
  <c r="BL97" i="16"/>
  <c r="AB97" i="16"/>
  <c r="W97" i="16"/>
  <c r="V97" i="16"/>
  <c r="U97" i="16"/>
  <c r="T97" i="16"/>
  <c r="I97" i="16"/>
  <c r="BZ96" i="16"/>
  <c r="AM1760" i="3"/>
  <c r="AM907" i="3"/>
  <c r="D907" i="3"/>
  <c r="BR96" i="16"/>
  <c r="BQ96" i="16"/>
  <c r="BP96" i="16"/>
  <c r="BO96" i="16"/>
  <c r="BN96" i="16"/>
  <c r="BM96" i="16"/>
  <c r="BL96" i="16"/>
  <c r="AB96" i="16"/>
  <c r="W96" i="16"/>
  <c r="V96" i="16"/>
  <c r="U96" i="16"/>
  <c r="T96" i="16"/>
  <c r="I96" i="16"/>
  <c r="BZ95" i="16"/>
  <c r="AM1759" i="3"/>
  <c r="D1759" i="3"/>
  <c r="AM906" i="3"/>
  <c r="BR95" i="16"/>
  <c r="BQ95" i="16"/>
  <c r="BP95" i="16"/>
  <c r="BO95" i="16"/>
  <c r="BN95" i="16"/>
  <c r="BM95" i="16"/>
  <c r="BL95" i="16"/>
  <c r="AB95" i="16"/>
  <c r="W95" i="16"/>
  <c r="V95" i="16"/>
  <c r="U95" i="16"/>
  <c r="T95" i="16"/>
  <c r="I95" i="16"/>
  <c r="BZ94" i="16"/>
  <c r="AM1758" i="3"/>
  <c r="AM905" i="3"/>
  <c r="BR94" i="16"/>
  <c r="BQ94" i="16"/>
  <c r="BP94" i="16"/>
  <c r="BO94" i="16"/>
  <c r="BN94" i="16"/>
  <c r="BM94" i="16"/>
  <c r="BL94" i="16"/>
  <c r="AB94" i="16"/>
  <c r="W94" i="16"/>
  <c r="V94" i="16"/>
  <c r="U94" i="16"/>
  <c r="T94" i="16"/>
  <c r="I94" i="16"/>
  <c r="BZ93" i="16"/>
  <c r="AM1757" i="3"/>
  <c r="D1757" i="3"/>
  <c r="AM904" i="3"/>
  <c r="F904" i="3"/>
  <c r="BR93" i="16"/>
  <c r="BQ93" i="16"/>
  <c r="BP93" i="16"/>
  <c r="BO93" i="16"/>
  <c r="BN93" i="16"/>
  <c r="BM93" i="16"/>
  <c r="BL93" i="16"/>
  <c r="AB93" i="16"/>
  <c r="W93" i="16"/>
  <c r="V93" i="16"/>
  <c r="U93" i="16"/>
  <c r="T93" i="16"/>
  <c r="I93" i="16"/>
  <c r="BZ92" i="16"/>
  <c r="AM1756" i="3"/>
  <c r="AM903" i="3"/>
  <c r="F903" i="3"/>
  <c r="BR92" i="16"/>
  <c r="BQ92" i="16"/>
  <c r="BP92" i="16"/>
  <c r="BO92" i="16"/>
  <c r="BN92" i="16"/>
  <c r="BM92" i="16"/>
  <c r="BL92" i="16"/>
  <c r="AB92" i="16"/>
  <c r="W92" i="16"/>
  <c r="V92" i="16"/>
  <c r="U92" i="16"/>
  <c r="T92" i="16"/>
  <c r="I92" i="16"/>
  <c r="BZ91" i="16"/>
  <c r="AM1755" i="3"/>
  <c r="AM902" i="3"/>
  <c r="D902" i="3"/>
  <c r="BR91" i="16"/>
  <c r="BQ91" i="16"/>
  <c r="BP91" i="16"/>
  <c r="BO91" i="16"/>
  <c r="BN91" i="16"/>
  <c r="BM91" i="16"/>
  <c r="BL91" i="16"/>
  <c r="AB91" i="16"/>
  <c r="W91" i="16"/>
  <c r="V91" i="16"/>
  <c r="U91" i="16"/>
  <c r="T91" i="16"/>
  <c r="I91" i="16"/>
  <c r="BZ90" i="16"/>
  <c r="AM1754" i="3"/>
  <c r="AM901" i="3"/>
  <c r="BR90" i="16"/>
  <c r="BQ90" i="16"/>
  <c r="BP90" i="16"/>
  <c r="BO90" i="16"/>
  <c r="BN90" i="16"/>
  <c r="BM90" i="16"/>
  <c r="BL90" i="16"/>
  <c r="AB90" i="16"/>
  <c r="W90" i="16"/>
  <c r="V90" i="16"/>
  <c r="U90" i="16"/>
  <c r="T90" i="16"/>
  <c r="I90" i="16"/>
  <c r="BZ89" i="16"/>
  <c r="AM1753" i="3"/>
  <c r="AM900" i="3"/>
  <c r="F900" i="3"/>
  <c r="BR89" i="16"/>
  <c r="BQ89" i="16"/>
  <c r="BP89" i="16"/>
  <c r="BO89" i="16"/>
  <c r="BN89" i="16"/>
  <c r="BM89" i="16"/>
  <c r="BL89" i="16"/>
  <c r="AB89" i="16"/>
  <c r="W89" i="16"/>
  <c r="V89" i="16"/>
  <c r="U89" i="16"/>
  <c r="T89" i="16"/>
  <c r="I89" i="16"/>
  <c r="BZ88" i="16"/>
  <c r="AM899" i="3"/>
  <c r="BR88" i="16"/>
  <c r="BQ88" i="16"/>
  <c r="BP88" i="16"/>
  <c r="BO88" i="16"/>
  <c r="BN88" i="16"/>
  <c r="BM88" i="16"/>
  <c r="BL88" i="16"/>
  <c r="AB88" i="16"/>
  <c r="W88" i="16"/>
  <c r="V88" i="16"/>
  <c r="U88" i="16"/>
  <c r="T88" i="16"/>
  <c r="I88" i="16"/>
  <c r="BZ87" i="16"/>
  <c r="AM898" i="3"/>
  <c r="D898" i="3"/>
  <c r="BR87" i="16"/>
  <c r="BQ87" i="16"/>
  <c r="BP87" i="16"/>
  <c r="BO87" i="16"/>
  <c r="BN87" i="16"/>
  <c r="BM87" i="16"/>
  <c r="BL87" i="16"/>
  <c r="AM1687" i="3"/>
  <c r="AM1671" i="3"/>
  <c r="BO23" i="16"/>
  <c r="BO62" i="16"/>
  <c r="BO7" i="16"/>
  <c r="BO46" i="16"/>
  <c r="W87" i="16"/>
  <c r="BN23" i="16"/>
  <c r="BN62" i="16"/>
  <c r="BN7" i="16"/>
  <c r="BN46" i="16"/>
  <c r="V87" i="16"/>
  <c r="BM23" i="16"/>
  <c r="BM62" i="16"/>
  <c r="BM7" i="16"/>
  <c r="BM46" i="16"/>
  <c r="U87" i="16"/>
  <c r="BL23" i="16"/>
  <c r="I87" i="16"/>
  <c r="N2" i="16"/>
  <c r="F2" i="16"/>
  <c r="L1931" i="3"/>
  <c r="I1931" i="3"/>
  <c r="E1931" i="3"/>
  <c r="CJ78" i="16"/>
  <c r="L1930" i="3"/>
  <c r="I1930" i="3"/>
  <c r="G1930" i="3"/>
  <c r="E1930" i="3"/>
  <c r="CJ77" i="16"/>
  <c r="D1077" i="3"/>
  <c r="L1929" i="3"/>
  <c r="I1929" i="3"/>
  <c r="E1929" i="3"/>
  <c r="CJ76" i="16"/>
  <c r="L1928" i="3"/>
  <c r="I1928" i="3"/>
  <c r="G1928" i="3"/>
  <c r="E1928" i="3"/>
  <c r="CJ75" i="16"/>
  <c r="L1927" i="3"/>
  <c r="I1927" i="3"/>
  <c r="E1927" i="3"/>
  <c r="CJ74" i="16"/>
  <c r="L1926" i="3"/>
  <c r="I1926" i="3"/>
  <c r="G1926" i="3"/>
  <c r="E1926" i="3"/>
  <c r="CJ73" i="16"/>
  <c r="D1926" i="3"/>
  <c r="L1925" i="3"/>
  <c r="I1925" i="3"/>
  <c r="E1925" i="3"/>
  <c r="CJ72" i="16"/>
  <c r="L1924" i="3"/>
  <c r="I1924" i="3"/>
  <c r="G1924" i="3"/>
  <c r="E1924" i="3"/>
  <c r="CJ71" i="16"/>
  <c r="L1923" i="3"/>
  <c r="I1923" i="3"/>
  <c r="E1923" i="3"/>
  <c r="CJ70" i="16"/>
  <c r="L1922" i="3"/>
  <c r="I1922" i="3"/>
  <c r="G1922" i="3"/>
  <c r="E1922" i="3"/>
  <c r="CJ69" i="16"/>
  <c r="L1921" i="3"/>
  <c r="I1921" i="3"/>
  <c r="E1921" i="3"/>
  <c r="CJ68" i="16"/>
  <c r="L1920" i="3"/>
  <c r="I1920" i="3"/>
  <c r="G1920" i="3"/>
  <c r="E1920" i="3"/>
  <c r="CJ67" i="16"/>
  <c r="L1919" i="3"/>
  <c r="I1919" i="3"/>
  <c r="E1919" i="3"/>
  <c r="CJ66" i="16"/>
  <c r="D1066" i="3"/>
  <c r="L1918" i="3"/>
  <c r="I1918" i="3"/>
  <c r="G1918" i="3"/>
  <c r="E1918" i="3"/>
  <c r="CJ65" i="16"/>
  <c r="L1917" i="3"/>
  <c r="I1917" i="3"/>
  <c r="E1917" i="3"/>
  <c r="CJ64" i="16"/>
  <c r="L1916" i="3"/>
  <c r="I1916" i="3"/>
  <c r="G1916" i="3"/>
  <c r="E1916" i="3"/>
  <c r="CJ63" i="16"/>
  <c r="L1915" i="3"/>
  <c r="I1915" i="3"/>
  <c r="E1915" i="3"/>
  <c r="CJ62" i="16"/>
  <c r="L1914" i="3"/>
  <c r="I1914" i="3"/>
  <c r="G1914" i="3"/>
  <c r="E1914" i="3"/>
  <c r="CJ61" i="16"/>
  <c r="L1913" i="3"/>
  <c r="I1913" i="3"/>
  <c r="E1913" i="3"/>
  <c r="CJ60" i="16"/>
  <c r="L1912" i="3"/>
  <c r="I1912" i="3"/>
  <c r="G1912" i="3"/>
  <c r="E1912" i="3"/>
  <c r="CJ59" i="16"/>
  <c r="L1911" i="3"/>
  <c r="I1911" i="3"/>
  <c r="E1911" i="3"/>
  <c r="CJ58" i="16"/>
  <c r="L1910" i="3"/>
  <c r="I1910" i="3"/>
  <c r="G1910" i="3"/>
  <c r="E1910" i="3"/>
  <c r="CJ57" i="16"/>
  <c r="L1909" i="3"/>
  <c r="I1909" i="3"/>
  <c r="E1909" i="3"/>
  <c r="CJ56" i="16"/>
  <c r="L1908" i="3"/>
  <c r="I1908" i="3"/>
  <c r="G1908" i="3"/>
  <c r="E1908" i="3"/>
  <c r="CJ55" i="16"/>
  <c r="L1907" i="3"/>
  <c r="I1907" i="3"/>
  <c r="E1907" i="3"/>
  <c r="CJ54" i="16"/>
  <c r="L1906" i="3"/>
  <c r="I1906" i="3"/>
  <c r="G1906" i="3"/>
  <c r="E1906" i="3"/>
  <c r="CJ53" i="16"/>
  <c r="L1905" i="3"/>
  <c r="I1905" i="3"/>
  <c r="E1905" i="3"/>
  <c r="CJ52" i="16"/>
  <c r="D1052" i="3"/>
  <c r="L1904" i="3"/>
  <c r="I1904" i="3"/>
  <c r="G1904" i="3"/>
  <c r="E1904" i="3"/>
  <c r="CJ51" i="16"/>
  <c r="L1903" i="3"/>
  <c r="I1903" i="3"/>
  <c r="E1903" i="3"/>
  <c r="CJ50" i="16"/>
  <c r="L1902" i="3"/>
  <c r="I1902" i="3"/>
  <c r="G1902" i="3"/>
  <c r="E1902" i="3"/>
  <c r="CJ49" i="16"/>
  <c r="L1901" i="3"/>
  <c r="I1901" i="3"/>
  <c r="E1901" i="3"/>
  <c r="CJ48" i="16"/>
  <c r="D1048" i="3"/>
  <c r="L1900" i="3"/>
  <c r="I1900" i="3"/>
  <c r="G1900" i="3"/>
  <c r="E1900" i="3"/>
  <c r="CJ47" i="16"/>
  <c r="L1899" i="3"/>
  <c r="I1899" i="3"/>
  <c r="E1899" i="3"/>
  <c r="CJ46" i="16"/>
  <c r="L1898" i="3"/>
  <c r="I1898" i="3"/>
  <c r="E1898" i="3"/>
  <c r="CJ45" i="16"/>
  <c r="L1877" i="3"/>
  <c r="I1877" i="3"/>
  <c r="N79" i="16"/>
  <c r="E1877" i="3"/>
  <c r="M79" i="16"/>
  <c r="D1024" i="3"/>
  <c r="L1876" i="3"/>
  <c r="I1876" i="3"/>
  <c r="N78" i="16"/>
  <c r="G1876" i="3"/>
  <c r="E1876" i="3"/>
  <c r="M78" i="16"/>
  <c r="L1875" i="3"/>
  <c r="I1875" i="3"/>
  <c r="N77" i="16"/>
  <c r="G1875" i="3"/>
  <c r="E1875" i="3"/>
  <c r="M77" i="16"/>
  <c r="L1874" i="3"/>
  <c r="I1874" i="3"/>
  <c r="N76" i="16"/>
  <c r="G1874" i="3"/>
  <c r="E1874" i="3"/>
  <c r="M76" i="16"/>
  <c r="L1873" i="3"/>
  <c r="I1873" i="3"/>
  <c r="N75" i="16"/>
  <c r="E1873" i="3"/>
  <c r="M75" i="16"/>
  <c r="L1872" i="3"/>
  <c r="I1872" i="3"/>
  <c r="N74" i="16"/>
  <c r="G1872" i="3"/>
  <c r="E1872" i="3"/>
  <c r="M74" i="16"/>
  <c r="D1872" i="3"/>
  <c r="L1871" i="3"/>
  <c r="I1871" i="3"/>
  <c r="N73" i="16"/>
  <c r="G1871" i="3"/>
  <c r="E1871" i="3"/>
  <c r="M73" i="16"/>
  <c r="L1870" i="3"/>
  <c r="I1870" i="3"/>
  <c r="N72" i="16"/>
  <c r="G1870" i="3"/>
  <c r="E1870" i="3"/>
  <c r="M72" i="16"/>
  <c r="D1017" i="3"/>
  <c r="L1869" i="3"/>
  <c r="I1869" i="3"/>
  <c r="N71" i="16"/>
  <c r="E1869" i="3"/>
  <c r="M71" i="16"/>
  <c r="D1869" i="3"/>
  <c r="L1868" i="3"/>
  <c r="I1868" i="3"/>
  <c r="N70" i="16"/>
  <c r="G1868" i="3"/>
  <c r="E1868" i="3"/>
  <c r="M70" i="16"/>
  <c r="D1015" i="3"/>
  <c r="L1867" i="3"/>
  <c r="I1867" i="3"/>
  <c r="N69" i="16"/>
  <c r="G1867" i="3"/>
  <c r="E1867" i="3"/>
  <c r="M69" i="16"/>
  <c r="L1866" i="3"/>
  <c r="I1866" i="3"/>
  <c r="N68" i="16"/>
  <c r="G1866" i="3"/>
  <c r="E1866" i="3"/>
  <c r="M68" i="16"/>
  <c r="L1865" i="3"/>
  <c r="I1865" i="3"/>
  <c r="N67" i="16"/>
  <c r="E1865" i="3"/>
  <c r="M67" i="16"/>
  <c r="D1012" i="3"/>
  <c r="L1864" i="3"/>
  <c r="I1864" i="3"/>
  <c r="N66" i="16"/>
  <c r="G1864" i="3"/>
  <c r="E1864" i="3"/>
  <c r="M66" i="16"/>
  <c r="L1863" i="3"/>
  <c r="I1863" i="3"/>
  <c r="N65" i="16"/>
  <c r="G1863" i="3"/>
  <c r="E1863" i="3"/>
  <c r="M65" i="16"/>
  <c r="D1010" i="3"/>
  <c r="L1862" i="3"/>
  <c r="I1862" i="3"/>
  <c r="N64" i="16"/>
  <c r="G1862" i="3"/>
  <c r="E1862" i="3"/>
  <c r="M64" i="16"/>
  <c r="L1861" i="3"/>
  <c r="I1861" i="3"/>
  <c r="N63" i="16"/>
  <c r="E1861" i="3"/>
  <c r="M63" i="16"/>
  <c r="D1008" i="3"/>
  <c r="L1860" i="3"/>
  <c r="I1860" i="3"/>
  <c r="N62" i="16"/>
  <c r="G1860" i="3"/>
  <c r="E1860" i="3"/>
  <c r="M62" i="16"/>
  <c r="L1859" i="3"/>
  <c r="I1859" i="3"/>
  <c r="N61" i="16"/>
  <c r="G1859" i="3"/>
  <c r="E1859" i="3"/>
  <c r="M61" i="16"/>
  <c r="L1858" i="3"/>
  <c r="I1858" i="3"/>
  <c r="N60" i="16"/>
  <c r="G1858" i="3"/>
  <c r="E1858" i="3"/>
  <c r="M60" i="16"/>
  <c r="L1857" i="3"/>
  <c r="I1857" i="3"/>
  <c r="N59" i="16"/>
  <c r="E1857" i="3"/>
  <c r="M59" i="16"/>
  <c r="D1857" i="3"/>
  <c r="L1856" i="3"/>
  <c r="I1856" i="3"/>
  <c r="N58" i="16"/>
  <c r="G1856" i="3"/>
  <c r="E1856" i="3"/>
  <c r="M58" i="16"/>
  <c r="L1855" i="3"/>
  <c r="I1855" i="3"/>
  <c r="N57" i="16"/>
  <c r="G1855" i="3"/>
  <c r="E1855" i="3"/>
  <c r="M57" i="16"/>
  <c r="L1854" i="3"/>
  <c r="I1854" i="3"/>
  <c r="N56" i="16"/>
  <c r="G1854" i="3"/>
  <c r="E1854" i="3"/>
  <c r="M56" i="16"/>
  <c r="L1853" i="3"/>
  <c r="I1853" i="3"/>
  <c r="N55" i="16"/>
  <c r="E1853" i="3"/>
  <c r="M55" i="16"/>
  <c r="D1853" i="3"/>
  <c r="L1852" i="3"/>
  <c r="I1852" i="3"/>
  <c r="N54" i="16"/>
  <c r="G1852" i="3"/>
  <c r="E1852" i="3"/>
  <c r="M54" i="16"/>
  <c r="L1851" i="3"/>
  <c r="I1851" i="3"/>
  <c r="N53" i="16"/>
  <c r="G1851" i="3"/>
  <c r="E1851" i="3"/>
  <c r="M53" i="16"/>
  <c r="L1850" i="3"/>
  <c r="I1850" i="3"/>
  <c r="N52" i="16"/>
  <c r="G1850" i="3"/>
  <c r="E1850" i="3"/>
  <c r="M52" i="16"/>
  <c r="D1850" i="3"/>
  <c r="L1849" i="3"/>
  <c r="I1849" i="3"/>
  <c r="N51" i="16"/>
  <c r="E1849" i="3"/>
  <c r="M51" i="16"/>
  <c r="D1849" i="3"/>
  <c r="BS47" i="16"/>
  <c r="BL2345" i="3"/>
  <c r="L1848" i="3"/>
  <c r="I1848" i="3"/>
  <c r="N50" i="16"/>
  <c r="G1848" i="3"/>
  <c r="E1848" i="3"/>
  <c r="BK8" i="16"/>
  <c r="BK47" i="16"/>
  <c r="S50" i="16"/>
  <c r="R50" i="16"/>
  <c r="M50" i="16"/>
  <c r="AQ969" i="3"/>
  <c r="BZ969" i="3"/>
  <c r="L1847" i="3"/>
  <c r="I1847" i="3"/>
  <c r="N49" i="16"/>
  <c r="G1847" i="3"/>
  <c r="E1847" i="3"/>
  <c r="BK24" i="16"/>
  <c r="BK63" i="16"/>
  <c r="S49" i="16"/>
  <c r="BL24" i="16"/>
  <c r="BL63" i="16"/>
  <c r="T49" i="16"/>
  <c r="BM24" i="16"/>
  <c r="BM63" i="16"/>
  <c r="U49" i="16"/>
  <c r="BN24" i="16"/>
  <c r="BN63" i="16"/>
  <c r="V49" i="16"/>
  <c r="R49" i="16"/>
  <c r="M49" i="16"/>
  <c r="BS48" i="16"/>
  <c r="L1846" i="3"/>
  <c r="I1846" i="3"/>
  <c r="N48" i="16"/>
  <c r="G1846" i="3"/>
  <c r="E1846" i="3"/>
  <c r="BK9" i="16"/>
  <c r="BK48" i="16"/>
  <c r="S48" i="16"/>
  <c r="R48" i="16"/>
  <c r="M48" i="16"/>
  <c r="L1845" i="3"/>
  <c r="I1845" i="3"/>
  <c r="N47" i="16"/>
  <c r="E1845" i="3"/>
  <c r="S47" i="16"/>
  <c r="R47" i="16"/>
  <c r="M47" i="16"/>
  <c r="D1845" i="3"/>
  <c r="L1844" i="3"/>
  <c r="N46" i="16"/>
  <c r="G1844" i="3"/>
  <c r="E1844" i="3"/>
  <c r="R46" i="16"/>
  <c r="BS46" i="16"/>
  <c r="L1843" i="3"/>
  <c r="O45" i="16"/>
  <c r="I1843" i="3"/>
  <c r="N45" i="16"/>
  <c r="G1843" i="3"/>
  <c r="E1843" i="3"/>
  <c r="R45" i="16"/>
  <c r="L1804" i="3"/>
  <c r="I1804" i="3"/>
  <c r="E1804" i="3"/>
  <c r="CM25" i="16"/>
  <c r="L1803" i="3"/>
  <c r="I1803" i="3"/>
  <c r="G1803" i="3"/>
  <c r="E1803" i="3"/>
  <c r="CM24" i="16"/>
  <c r="D1803" i="3"/>
  <c r="L1802" i="3"/>
  <c r="I1802" i="3"/>
  <c r="E1802" i="3"/>
  <c r="CM23" i="16"/>
  <c r="L1801" i="3"/>
  <c r="I1801" i="3"/>
  <c r="G1801" i="3"/>
  <c r="E1801" i="3"/>
  <c r="CM22" i="16"/>
  <c r="L1800" i="3"/>
  <c r="I1800" i="3"/>
  <c r="E1800" i="3"/>
  <c r="CM21" i="16"/>
  <c r="L1799" i="3"/>
  <c r="I1799" i="3"/>
  <c r="G1799" i="3"/>
  <c r="E1799" i="3"/>
  <c r="CM20" i="16"/>
  <c r="L1798" i="3"/>
  <c r="I1798" i="3"/>
  <c r="E1798" i="3"/>
  <c r="CM19" i="16"/>
  <c r="L1797" i="3"/>
  <c r="I1797" i="3"/>
  <c r="G1797" i="3"/>
  <c r="E1797" i="3"/>
  <c r="CM18" i="16"/>
  <c r="D1797" i="3"/>
  <c r="L1796" i="3"/>
  <c r="I1796" i="3"/>
  <c r="E1796" i="3"/>
  <c r="CM17" i="16"/>
  <c r="D943" i="3"/>
  <c r="L1795" i="3"/>
  <c r="I1795" i="3"/>
  <c r="G1795" i="3"/>
  <c r="E1795" i="3"/>
  <c r="CM16" i="16"/>
  <c r="D1795" i="3"/>
  <c r="L1794" i="3"/>
  <c r="I1794" i="3"/>
  <c r="E1794" i="3"/>
  <c r="CM15" i="16"/>
  <c r="D1794" i="3"/>
  <c r="L1793" i="3"/>
  <c r="I1793" i="3"/>
  <c r="G1793" i="3"/>
  <c r="E1793" i="3"/>
  <c r="CM14" i="16"/>
  <c r="L1792" i="3"/>
  <c r="I1792" i="3"/>
  <c r="E1792" i="3"/>
  <c r="CM13" i="16"/>
  <c r="L1791" i="3"/>
  <c r="I1791" i="3"/>
  <c r="G1791" i="3"/>
  <c r="E1791" i="3"/>
  <c r="CM12" i="16"/>
  <c r="L1790" i="3"/>
  <c r="I1790" i="3"/>
  <c r="E1790" i="3"/>
  <c r="CM11" i="16"/>
  <c r="D937" i="3"/>
  <c r="L1789" i="3"/>
  <c r="I1789" i="3"/>
  <c r="G1789" i="3"/>
  <c r="E1789" i="3"/>
  <c r="CM10" i="16"/>
  <c r="L1788" i="3"/>
  <c r="I1788" i="3"/>
  <c r="E1788" i="3"/>
  <c r="CM9" i="16"/>
  <c r="L1787" i="3"/>
  <c r="I1787" i="3"/>
  <c r="G1787" i="3"/>
  <c r="E1787" i="3"/>
  <c r="BL8" i="16"/>
  <c r="BL47" i="16"/>
  <c r="CM8" i="16"/>
  <c r="L1786" i="3"/>
  <c r="I1786" i="3"/>
  <c r="E1786" i="3"/>
  <c r="CM7" i="16"/>
  <c r="L1785" i="3"/>
  <c r="CO6" i="16"/>
  <c r="I1785" i="3"/>
  <c r="G1785" i="3"/>
  <c r="E1785" i="3"/>
  <c r="BK15" i="16"/>
  <c r="BK54" i="16"/>
  <c r="BL15" i="16"/>
  <c r="BL54" i="16"/>
  <c r="BM15" i="16"/>
  <c r="BN15" i="16"/>
  <c r="BN54" i="16"/>
  <c r="BO15" i="16"/>
  <c r="BO54" i="16"/>
  <c r="CM6" i="16"/>
  <c r="L1744" i="3"/>
  <c r="I1744" i="3"/>
  <c r="N40" i="16"/>
  <c r="G1744" i="3"/>
  <c r="E1744" i="3"/>
  <c r="M40" i="16"/>
  <c r="L1743" i="3"/>
  <c r="I1743" i="3"/>
  <c r="N39" i="16"/>
  <c r="G1743" i="3"/>
  <c r="E1743" i="3"/>
  <c r="M39" i="16"/>
  <c r="D1743" i="3"/>
  <c r="L1742" i="3"/>
  <c r="I1742" i="3"/>
  <c r="N38" i="16"/>
  <c r="G1742" i="3"/>
  <c r="E1742" i="3"/>
  <c r="M38" i="16"/>
  <c r="L1741" i="3"/>
  <c r="I1741" i="3"/>
  <c r="N37" i="16"/>
  <c r="G1741" i="3"/>
  <c r="E1741" i="3"/>
  <c r="M37" i="16"/>
  <c r="L1740" i="3"/>
  <c r="I1740" i="3"/>
  <c r="N36" i="16"/>
  <c r="G1740" i="3"/>
  <c r="E1740" i="3"/>
  <c r="M36" i="16"/>
  <c r="L1739" i="3"/>
  <c r="I1739" i="3"/>
  <c r="N35" i="16"/>
  <c r="G1739" i="3"/>
  <c r="E1739" i="3"/>
  <c r="M35" i="16"/>
  <c r="L1738" i="3"/>
  <c r="I1738" i="3"/>
  <c r="N34" i="16"/>
  <c r="G1738" i="3"/>
  <c r="E1738" i="3"/>
  <c r="M34" i="16"/>
  <c r="L1737" i="3"/>
  <c r="I1737" i="3"/>
  <c r="N33" i="16"/>
  <c r="G1737" i="3"/>
  <c r="E1737" i="3"/>
  <c r="M33" i="16"/>
  <c r="L1736" i="3"/>
  <c r="I1736" i="3"/>
  <c r="N32" i="16"/>
  <c r="G1736" i="3"/>
  <c r="E1736" i="3"/>
  <c r="M32" i="16"/>
  <c r="L1735" i="3"/>
  <c r="I1735" i="3"/>
  <c r="N31" i="16"/>
  <c r="G1735" i="3"/>
  <c r="E1735" i="3"/>
  <c r="M31" i="16"/>
  <c r="L1734" i="3"/>
  <c r="I1734" i="3"/>
  <c r="N30" i="16"/>
  <c r="G1734" i="3"/>
  <c r="E1734" i="3"/>
  <c r="M30" i="16"/>
  <c r="L1733" i="3"/>
  <c r="I1733" i="3"/>
  <c r="N29" i="16"/>
  <c r="G1733" i="3"/>
  <c r="E1733" i="3"/>
  <c r="M29" i="16"/>
  <c r="D1733" i="3"/>
  <c r="L1732" i="3"/>
  <c r="I1732" i="3"/>
  <c r="N28" i="16"/>
  <c r="G1732" i="3"/>
  <c r="E1732" i="3"/>
  <c r="M28" i="16"/>
  <c r="L1731" i="3"/>
  <c r="I1731" i="3"/>
  <c r="N27" i="16"/>
  <c r="G1731" i="3"/>
  <c r="E1731" i="3"/>
  <c r="M27" i="16"/>
  <c r="L1730" i="3"/>
  <c r="I1730" i="3"/>
  <c r="N26" i="16"/>
  <c r="G1730" i="3"/>
  <c r="E1730" i="3"/>
  <c r="M26" i="16"/>
  <c r="L1729" i="3"/>
  <c r="I1729" i="3"/>
  <c r="N25" i="16"/>
  <c r="G1729" i="3"/>
  <c r="E1729" i="3"/>
  <c r="M25" i="16"/>
  <c r="L1728" i="3"/>
  <c r="I1728" i="3"/>
  <c r="N24" i="16"/>
  <c r="G1728" i="3"/>
  <c r="E1728" i="3"/>
  <c r="M24" i="16"/>
  <c r="L1727" i="3"/>
  <c r="I1727" i="3"/>
  <c r="N23" i="16"/>
  <c r="G1727" i="3"/>
  <c r="E1727" i="3"/>
  <c r="M23" i="16"/>
  <c r="L1726" i="3"/>
  <c r="I1726" i="3"/>
  <c r="N22" i="16"/>
  <c r="G1726" i="3"/>
  <c r="E1726" i="3"/>
  <c r="M22" i="16"/>
  <c r="L1725" i="3"/>
  <c r="I1725" i="3"/>
  <c r="N21" i="16"/>
  <c r="G1725" i="3"/>
  <c r="E1725" i="3"/>
  <c r="M21" i="16"/>
  <c r="L1724" i="3"/>
  <c r="I1724" i="3"/>
  <c r="N20" i="16"/>
  <c r="G1724" i="3"/>
  <c r="E1724" i="3"/>
  <c r="M20" i="16"/>
  <c r="L1723" i="3"/>
  <c r="I1723" i="3"/>
  <c r="N19" i="16"/>
  <c r="G1723" i="3"/>
  <c r="E1723" i="3"/>
  <c r="M19" i="16"/>
  <c r="L1722" i="3"/>
  <c r="I1722" i="3"/>
  <c r="N18" i="16"/>
  <c r="G1722" i="3"/>
  <c r="E1722" i="3"/>
  <c r="M18" i="16"/>
  <c r="L1721" i="3"/>
  <c r="I1721" i="3"/>
  <c r="N17" i="16"/>
  <c r="G1721" i="3"/>
  <c r="E1721" i="3"/>
  <c r="M17" i="16"/>
  <c r="L1720" i="3"/>
  <c r="I1720" i="3"/>
  <c r="N16" i="16"/>
  <c r="G1720" i="3"/>
  <c r="E1720" i="3"/>
  <c r="M16" i="16"/>
  <c r="L1719" i="3"/>
  <c r="I1719" i="3"/>
  <c r="N15" i="16"/>
  <c r="G1719" i="3"/>
  <c r="E1719" i="3"/>
  <c r="M15" i="16"/>
  <c r="L1718" i="3"/>
  <c r="I1718" i="3"/>
  <c r="N14" i="16"/>
  <c r="G1718" i="3"/>
  <c r="E1718" i="3"/>
  <c r="M14" i="16"/>
  <c r="L1717" i="3"/>
  <c r="I1717" i="3"/>
  <c r="N13" i="16"/>
  <c r="G1717" i="3"/>
  <c r="E1717" i="3"/>
  <c r="M13" i="16"/>
  <c r="L1716" i="3"/>
  <c r="I1716" i="3"/>
  <c r="N12" i="16"/>
  <c r="G1716" i="3"/>
  <c r="E1716" i="3"/>
  <c r="M12" i="16"/>
  <c r="L1715" i="3"/>
  <c r="I1715" i="3"/>
  <c r="N11" i="16"/>
  <c r="G1715" i="3"/>
  <c r="E1715" i="3"/>
  <c r="M11" i="16"/>
  <c r="AQ835" i="3"/>
  <c r="L1714" i="3"/>
  <c r="N10" i="16"/>
  <c r="G861" i="3"/>
  <c r="E1714" i="3"/>
  <c r="R10" i="16"/>
  <c r="L1713" i="3"/>
  <c r="N9" i="16"/>
  <c r="E1713" i="3"/>
  <c r="R9" i="16"/>
  <c r="BS8" i="16"/>
  <c r="L1712" i="3"/>
  <c r="N8" i="16"/>
  <c r="G1712" i="3"/>
  <c r="G859" i="3"/>
  <c r="E1712" i="3"/>
  <c r="R8" i="16"/>
  <c r="L1711" i="3"/>
  <c r="N7" i="16"/>
  <c r="G858" i="3"/>
  <c r="E1711" i="3"/>
  <c r="R7" i="16"/>
  <c r="BS7" i="16"/>
  <c r="L1710" i="3"/>
  <c r="O6" i="16"/>
  <c r="I857" i="3"/>
  <c r="N6" i="16"/>
  <c r="G1710" i="3"/>
  <c r="E1710" i="3"/>
  <c r="R6" i="16"/>
  <c r="G1078" i="3"/>
  <c r="E1078" i="3"/>
  <c r="G1077" i="3"/>
  <c r="E1077" i="3"/>
  <c r="E1076" i="3"/>
  <c r="G1075" i="3"/>
  <c r="E1075" i="3"/>
  <c r="E1074" i="3"/>
  <c r="G1073" i="3"/>
  <c r="E1073" i="3"/>
  <c r="E1072" i="3"/>
  <c r="G1071" i="3"/>
  <c r="E1071" i="3"/>
  <c r="G1070" i="3"/>
  <c r="E1070" i="3"/>
  <c r="G1069" i="3"/>
  <c r="E1069" i="3"/>
  <c r="E1068" i="3"/>
  <c r="G1067" i="3"/>
  <c r="E1067" i="3"/>
  <c r="E1066" i="3"/>
  <c r="G1065" i="3"/>
  <c r="E1065" i="3"/>
  <c r="E1064" i="3"/>
  <c r="G1063" i="3"/>
  <c r="E1063" i="3"/>
  <c r="G1062" i="3"/>
  <c r="E1062" i="3"/>
  <c r="G1061" i="3"/>
  <c r="E1061" i="3"/>
  <c r="E1060" i="3"/>
  <c r="G1059" i="3"/>
  <c r="E1059" i="3"/>
  <c r="E1058" i="3"/>
  <c r="G1057" i="3"/>
  <c r="E1057" i="3"/>
  <c r="E1056" i="3"/>
  <c r="G1055" i="3"/>
  <c r="E1055" i="3"/>
  <c r="G1054" i="3"/>
  <c r="E1054" i="3"/>
  <c r="G1053" i="3"/>
  <c r="E1053" i="3"/>
  <c r="E1052" i="3"/>
  <c r="G1051" i="3"/>
  <c r="E1051" i="3"/>
  <c r="E1050" i="3"/>
  <c r="G1049" i="3"/>
  <c r="E1049" i="3"/>
  <c r="E1048" i="3"/>
  <c r="G1047" i="3"/>
  <c r="E1047" i="3"/>
  <c r="G1046" i="3"/>
  <c r="E1046" i="3"/>
  <c r="I1045" i="3"/>
  <c r="E1045" i="3"/>
  <c r="E1024" i="3"/>
  <c r="G1023" i="3"/>
  <c r="E1023" i="3"/>
  <c r="G1022" i="3"/>
  <c r="E1022" i="3"/>
  <c r="G1021" i="3"/>
  <c r="E1021" i="3"/>
  <c r="E1020" i="3"/>
  <c r="G1019" i="3"/>
  <c r="E1019" i="3"/>
  <c r="G1018" i="3"/>
  <c r="E1018" i="3"/>
  <c r="G1017" i="3"/>
  <c r="E1017" i="3"/>
  <c r="E1016" i="3"/>
  <c r="G1015" i="3"/>
  <c r="E1015" i="3"/>
  <c r="G1014" i="3"/>
  <c r="E1014" i="3"/>
  <c r="G1013" i="3"/>
  <c r="E1013" i="3"/>
  <c r="E1012" i="3"/>
  <c r="G1011" i="3"/>
  <c r="E1011" i="3"/>
  <c r="G1010" i="3"/>
  <c r="E1010" i="3"/>
  <c r="G1009" i="3"/>
  <c r="E1009" i="3"/>
  <c r="E1008" i="3"/>
  <c r="G1007" i="3"/>
  <c r="E1007" i="3"/>
  <c r="G1006" i="3"/>
  <c r="E1006" i="3"/>
  <c r="G1005" i="3"/>
  <c r="E1005" i="3"/>
  <c r="E1004" i="3"/>
  <c r="G1003" i="3"/>
  <c r="E1003" i="3"/>
  <c r="G1002" i="3"/>
  <c r="E1002" i="3"/>
  <c r="G1001" i="3"/>
  <c r="E1001" i="3"/>
  <c r="E1000" i="3"/>
  <c r="G999" i="3"/>
  <c r="E999" i="3"/>
  <c r="G998" i="3"/>
  <c r="E998" i="3"/>
  <c r="G997" i="3"/>
  <c r="E997" i="3"/>
  <c r="E996" i="3"/>
  <c r="G995" i="3"/>
  <c r="E995" i="3"/>
  <c r="G994" i="3"/>
  <c r="E994" i="3"/>
  <c r="G993" i="3"/>
  <c r="E993" i="3"/>
  <c r="E992" i="3"/>
  <c r="G991" i="3"/>
  <c r="E991" i="3"/>
  <c r="E990" i="3"/>
  <c r="E951" i="3"/>
  <c r="G950" i="3"/>
  <c r="E950" i="3"/>
  <c r="E949" i="3"/>
  <c r="G948" i="3"/>
  <c r="E948" i="3"/>
  <c r="E947" i="3"/>
  <c r="G946" i="3"/>
  <c r="E946" i="3"/>
  <c r="E945" i="3"/>
  <c r="G944" i="3"/>
  <c r="E944" i="3"/>
  <c r="E943" i="3"/>
  <c r="G942" i="3"/>
  <c r="E942" i="3"/>
  <c r="E941" i="3"/>
  <c r="G940" i="3"/>
  <c r="E940" i="3"/>
  <c r="E939" i="3"/>
  <c r="G938" i="3"/>
  <c r="E938" i="3"/>
  <c r="E937" i="3"/>
  <c r="G936" i="3"/>
  <c r="E936" i="3"/>
  <c r="E935" i="3"/>
  <c r="G934" i="3"/>
  <c r="E934" i="3"/>
  <c r="E933" i="3"/>
  <c r="I932" i="3"/>
  <c r="G932" i="3"/>
  <c r="E932" i="3"/>
  <c r="BO25" i="16"/>
  <c r="BN25" i="16"/>
  <c r="BN64" i="16"/>
  <c r="BM25" i="16"/>
  <c r="BL25" i="16"/>
  <c r="BL64" i="16"/>
  <c r="BK25" i="16"/>
  <c r="BO24" i="16"/>
  <c r="BO63" i="16"/>
  <c r="BO22" i="16"/>
  <c r="BO61" i="16"/>
  <c r="BN22" i="16"/>
  <c r="BN61" i="16"/>
  <c r="BM22" i="16"/>
  <c r="BM61" i="16"/>
  <c r="BL22" i="16"/>
  <c r="BL61" i="16"/>
  <c r="BK22" i="16"/>
  <c r="BK61" i="16"/>
  <c r="BO21" i="16"/>
  <c r="BO60" i="16"/>
  <c r="BN21" i="16"/>
  <c r="BM21" i="16"/>
  <c r="BM60" i="16"/>
  <c r="BL21" i="16"/>
  <c r="BK21" i="16"/>
  <c r="BK60" i="16"/>
  <c r="BO20" i="16"/>
  <c r="BO59" i="16"/>
  <c r="BN20" i="16"/>
  <c r="BN59" i="16"/>
  <c r="BM20" i="16"/>
  <c r="BM59" i="16"/>
  <c r="BL20" i="16"/>
  <c r="BL59" i="16"/>
  <c r="BK20" i="16"/>
  <c r="BK59" i="16"/>
  <c r="BO19" i="16"/>
  <c r="BN19" i="16"/>
  <c r="BM19" i="16"/>
  <c r="BM58" i="16"/>
  <c r="BL19" i="16"/>
  <c r="BL58" i="16"/>
  <c r="BK19" i="16"/>
  <c r="BO18" i="16"/>
  <c r="BO57" i="16"/>
  <c r="BN18" i="16"/>
  <c r="BN57" i="16"/>
  <c r="BM18" i="16"/>
  <c r="BM57" i="16"/>
  <c r="BL18" i="16"/>
  <c r="BL57" i="16"/>
  <c r="BK18" i="16"/>
  <c r="BK57" i="16"/>
  <c r="BO17" i="16"/>
  <c r="BO56" i="16"/>
  <c r="BN17" i="16"/>
  <c r="BN56" i="16"/>
  <c r="BM17" i="16"/>
  <c r="BL17" i="16"/>
  <c r="BL56" i="16"/>
  <c r="BK17" i="16"/>
  <c r="BO16" i="16"/>
  <c r="BO55" i="16"/>
  <c r="BN16" i="16"/>
  <c r="BN55" i="16"/>
  <c r="BM16" i="16"/>
  <c r="BM55" i="16"/>
  <c r="BL16" i="16"/>
  <c r="BL55" i="16"/>
  <c r="BK16" i="16"/>
  <c r="BK55" i="16"/>
  <c r="BO14" i="16"/>
  <c r="BO53" i="16"/>
  <c r="BN14" i="16"/>
  <c r="BN53" i="16"/>
  <c r="BM14" i="16"/>
  <c r="BM53" i="16"/>
  <c r="BL14" i="16"/>
  <c r="BL53" i="16"/>
  <c r="BK14" i="16"/>
  <c r="BK53" i="16"/>
  <c r="BO13" i="16"/>
  <c r="BN13" i="16"/>
  <c r="BM13" i="16"/>
  <c r="BL13" i="16"/>
  <c r="BL52" i="16"/>
  <c r="BK13" i="16"/>
  <c r="BO12" i="16"/>
  <c r="BO51" i="16"/>
  <c r="BN12" i="16"/>
  <c r="BN51" i="16"/>
  <c r="BM12" i="16"/>
  <c r="BM51" i="16"/>
  <c r="BL12" i="16"/>
  <c r="BL51" i="16"/>
  <c r="BK12" i="16"/>
  <c r="BK51" i="16"/>
  <c r="BO11" i="16"/>
  <c r="BO50" i="16"/>
  <c r="BN11" i="16"/>
  <c r="BN50" i="16"/>
  <c r="BM11" i="16"/>
  <c r="BM50" i="16"/>
  <c r="BL11" i="16"/>
  <c r="BL50" i="16"/>
  <c r="BK11" i="16"/>
  <c r="BK50" i="16"/>
  <c r="BO10" i="16"/>
  <c r="BO49" i="16"/>
  <c r="BN10" i="16"/>
  <c r="BN49" i="16"/>
  <c r="BM10" i="16"/>
  <c r="BM49" i="16"/>
  <c r="BL10" i="16"/>
  <c r="BK10" i="16"/>
  <c r="BK49" i="16"/>
  <c r="BO9" i="16"/>
  <c r="BO48" i="16"/>
  <c r="BN9" i="16"/>
  <c r="BN48" i="16"/>
  <c r="BM9" i="16"/>
  <c r="BM48" i="16"/>
  <c r="BL9" i="16"/>
  <c r="BL48" i="16"/>
  <c r="BO8" i="16"/>
  <c r="BO47" i="16"/>
  <c r="BN8" i="16"/>
  <c r="BN47" i="16"/>
  <c r="BM8" i="16"/>
  <c r="BM47" i="16"/>
  <c r="BO6" i="16"/>
  <c r="BO45" i="16"/>
  <c r="BN6" i="16"/>
  <c r="BN45" i="16"/>
  <c r="BM6" i="16"/>
  <c r="BM45" i="16"/>
  <c r="BL6" i="16"/>
  <c r="BL45" i="16"/>
  <c r="BK6" i="16"/>
  <c r="BK45" i="16"/>
  <c r="CI45" i="16"/>
  <c r="CI46" i="16"/>
  <c r="AM1672" i="3"/>
  <c r="CI47" i="16"/>
  <c r="CI48" i="16"/>
  <c r="AM1673" i="3"/>
  <c r="CI49" i="16"/>
  <c r="AM1688" i="3"/>
  <c r="CI50" i="16"/>
  <c r="CI51" i="16"/>
  <c r="CI52" i="16"/>
  <c r="CI53" i="16"/>
  <c r="CI54" i="16"/>
  <c r="CI55" i="16"/>
  <c r="CI56" i="16"/>
  <c r="CI57" i="16"/>
  <c r="CI58" i="16"/>
  <c r="CI59" i="16"/>
  <c r="CI60" i="16"/>
  <c r="CI61" i="16"/>
  <c r="CI62" i="16"/>
  <c r="CI63" i="16"/>
  <c r="CI64" i="16"/>
  <c r="CI65" i="16"/>
  <c r="CI66" i="16"/>
  <c r="CI67" i="16"/>
  <c r="CI68" i="16"/>
  <c r="CI69" i="16"/>
  <c r="CI70" i="16"/>
  <c r="CI71" i="16"/>
  <c r="CI72" i="16"/>
  <c r="CI73" i="16"/>
  <c r="CI74" i="16"/>
  <c r="CI75" i="16"/>
  <c r="CI76" i="16"/>
  <c r="CI77" i="16"/>
  <c r="CI78" i="16"/>
  <c r="R79" i="16"/>
  <c r="R78" i="16"/>
  <c r="R77" i="16"/>
  <c r="R76" i="16"/>
  <c r="R75" i="16"/>
  <c r="R74" i="16"/>
  <c r="R73" i="16"/>
  <c r="R72" i="16"/>
  <c r="R71" i="16"/>
  <c r="R70" i="16"/>
  <c r="R69" i="16"/>
  <c r="R68" i="16"/>
  <c r="R67" i="16"/>
  <c r="R66" i="16"/>
  <c r="R65" i="16"/>
  <c r="R64" i="16"/>
  <c r="R63" i="16"/>
  <c r="R62" i="16"/>
  <c r="R61" i="16"/>
  <c r="R60" i="16"/>
  <c r="R59" i="16"/>
  <c r="R58" i="16"/>
  <c r="R57" i="16"/>
  <c r="R56" i="16"/>
  <c r="R55" i="16"/>
  <c r="R54" i="16"/>
  <c r="R53" i="16"/>
  <c r="R52" i="16"/>
  <c r="R51" i="16"/>
  <c r="BX64" i="16"/>
  <c r="BX63" i="16"/>
  <c r="BX62" i="16"/>
  <c r="BX61" i="16"/>
  <c r="BX60" i="16"/>
  <c r="BX59" i="16"/>
  <c r="BX58" i="16"/>
  <c r="BX57" i="16"/>
  <c r="BX56" i="16"/>
  <c r="BX55" i="16"/>
  <c r="BX54" i="16"/>
  <c r="BX53" i="16"/>
  <c r="BX52" i="16"/>
  <c r="BX51" i="16"/>
  <c r="BX50" i="16"/>
  <c r="BX49" i="16"/>
  <c r="BX48" i="16"/>
  <c r="BX47" i="16"/>
  <c r="BX46" i="16"/>
  <c r="BX45" i="16"/>
  <c r="BY64" i="16"/>
  <c r="BY63" i="16"/>
  <c r="BY62" i="16"/>
  <c r="BY61" i="16"/>
  <c r="BY60" i="16"/>
  <c r="BY59" i="16"/>
  <c r="BY58" i="16"/>
  <c r="BY57" i="16"/>
  <c r="BY56" i="16"/>
  <c r="BY55" i="16"/>
  <c r="BY54" i="16"/>
  <c r="BY53" i="16"/>
  <c r="BY52" i="16"/>
  <c r="BY51" i="16"/>
  <c r="BY50" i="16"/>
  <c r="BY49" i="16"/>
  <c r="BY48" i="16"/>
  <c r="BY47" i="16"/>
  <c r="BY46" i="16"/>
  <c r="BY45" i="16"/>
  <c r="AR970" i="3"/>
  <c r="AQ970" i="3"/>
  <c r="AP970" i="3"/>
  <c r="BV970" i="3"/>
  <c r="AO970" i="3"/>
  <c r="BS64" i="16"/>
  <c r="AR969" i="3"/>
  <c r="AP969" i="3"/>
  <c r="BW969" i="3"/>
  <c r="AO969" i="3"/>
  <c r="BS63" i="16"/>
  <c r="AR968" i="3"/>
  <c r="CE968" i="3"/>
  <c r="AQ968" i="3"/>
  <c r="AP968" i="3"/>
  <c r="AO968" i="3"/>
  <c r="BS62" i="16"/>
  <c r="AR967" i="3"/>
  <c r="CE967" i="3"/>
  <c r="AQ967" i="3"/>
  <c r="AP967" i="3"/>
  <c r="AO967" i="3"/>
  <c r="BS61" i="16"/>
  <c r="AR966" i="3"/>
  <c r="AQ966" i="3"/>
  <c r="AP966" i="3"/>
  <c r="AO966" i="3"/>
  <c r="BS60" i="16"/>
  <c r="AR965" i="3"/>
  <c r="AQ965" i="3"/>
  <c r="BV59" i="16"/>
  <c r="AP965" i="3"/>
  <c r="BW965" i="3"/>
  <c r="AO965" i="3"/>
  <c r="BS59" i="16"/>
  <c r="AR964" i="3"/>
  <c r="AQ964" i="3"/>
  <c r="CA964" i="3"/>
  <c r="AP964" i="3"/>
  <c r="AO964" i="3"/>
  <c r="BS58" i="16"/>
  <c r="AR963" i="3"/>
  <c r="AQ963" i="3"/>
  <c r="AP963" i="3"/>
  <c r="BU57" i="16"/>
  <c r="AO963" i="3"/>
  <c r="BS57" i="16"/>
  <c r="AR962" i="3"/>
  <c r="AQ962" i="3"/>
  <c r="AP962" i="3"/>
  <c r="AO962" i="3"/>
  <c r="BS56" i="16"/>
  <c r="AR961" i="3"/>
  <c r="AQ961" i="3"/>
  <c r="AP961" i="3"/>
  <c r="BW961" i="3"/>
  <c r="AO961" i="3"/>
  <c r="BS55" i="16"/>
  <c r="AR960" i="3"/>
  <c r="AQ960" i="3"/>
  <c r="AP960" i="3"/>
  <c r="BU54" i="16"/>
  <c r="AO960" i="3"/>
  <c r="BS54" i="16"/>
  <c r="AR959" i="3"/>
  <c r="CE959" i="3"/>
  <c r="AQ959" i="3"/>
  <c r="AP959" i="3"/>
  <c r="BV959" i="3"/>
  <c r="AO959" i="3"/>
  <c r="BS53" i="16"/>
  <c r="AR958" i="3"/>
  <c r="BW52" i="16"/>
  <c r="AQ958" i="3"/>
  <c r="CA958" i="3"/>
  <c r="AP958" i="3"/>
  <c r="BV958" i="3"/>
  <c r="AO958" i="3"/>
  <c r="BS52" i="16"/>
  <c r="AR957" i="3"/>
  <c r="AQ957" i="3"/>
  <c r="AP957" i="3"/>
  <c r="BW957" i="3"/>
  <c r="AO957" i="3"/>
  <c r="BS51" i="16"/>
  <c r="AR956" i="3"/>
  <c r="AQ956" i="3"/>
  <c r="CA956" i="3"/>
  <c r="AP956" i="3"/>
  <c r="AO956" i="3"/>
  <c r="BS50" i="16"/>
  <c r="AR955" i="3"/>
  <c r="CE955" i="3"/>
  <c r="AQ955" i="3"/>
  <c r="AP955" i="3"/>
  <c r="AO955" i="3"/>
  <c r="BS49" i="16"/>
  <c r="AR954" i="3"/>
  <c r="CE954" i="3"/>
  <c r="AQ954" i="3"/>
  <c r="AP954" i="3"/>
  <c r="AO954" i="3"/>
  <c r="AR953" i="3"/>
  <c r="AQ953" i="3"/>
  <c r="AP953" i="3"/>
  <c r="AO953" i="3"/>
  <c r="AR952" i="3"/>
  <c r="AQ952" i="3"/>
  <c r="AP952" i="3"/>
  <c r="BW952" i="3"/>
  <c r="AO952" i="3"/>
  <c r="BS45" i="16"/>
  <c r="W79" i="16"/>
  <c r="V79" i="16"/>
  <c r="U79" i="16"/>
  <c r="T79" i="16"/>
  <c r="S79" i="16"/>
  <c r="L79" i="16"/>
  <c r="W78" i="16"/>
  <c r="V78" i="16"/>
  <c r="U78" i="16"/>
  <c r="T78" i="16"/>
  <c r="S78" i="16"/>
  <c r="L78" i="16"/>
  <c r="W77" i="16"/>
  <c r="V77" i="16"/>
  <c r="U77" i="16"/>
  <c r="T77" i="16"/>
  <c r="S77" i="16"/>
  <c r="L77" i="16"/>
  <c r="W76" i="16"/>
  <c r="V76" i="16"/>
  <c r="U76" i="16"/>
  <c r="T76" i="16"/>
  <c r="S76" i="16"/>
  <c r="L76" i="16"/>
  <c r="W75" i="16"/>
  <c r="V75" i="16"/>
  <c r="U75" i="16"/>
  <c r="T75" i="16"/>
  <c r="S75" i="16"/>
  <c r="L75" i="16"/>
  <c r="W74" i="16"/>
  <c r="V74" i="16"/>
  <c r="U74" i="16"/>
  <c r="T74" i="16"/>
  <c r="S74" i="16"/>
  <c r="L74" i="16"/>
  <c r="W73" i="16"/>
  <c r="V73" i="16"/>
  <c r="U73" i="16"/>
  <c r="T73" i="16"/>
  <c r="S73" i="16"/>
  <c r="L73" i="16"/>
  <c r="W72" i="16"/>
  <c r="V72" i="16"/>
  <c r="U72" i="16"/>
  <c r="T72" i="16"/>
  <c r="S72" i="16"/>
  <c r="L72" i="16"/>
  <c r="W71" i="16"/>
  <c r="V71" i="16"/>
  <c r="U71" i="16"/>
  <c r="T71" i="16"/>
  <c r="S71" i="16"/>
  <c r="L71" i="16"/>
  <c r="W70" i="16"/>
  <c r="V70" i="16"/>
  <c r="U70" i="16"/>
  <c r="T70" i="16"/>
  <c r="S70" i="16"/>
  <c r="L70" i="16"/>
  <c r="W69" i="16"/>
  <c r="V69" i="16"/>
  <c r="U69" i="16"/>
  <c r="T69" i="16"/>
  <c r="S69" i="16"/>
  <c r="L69" i="16"/>
  <c r="W68" i="16"/>
  <c r="V68" i="16"/>
  <c r="U68" i="16"/>
  <c r="T68" i="16"/>
  <c r="S68" i="16"/>
  <c r="L68" i="16"/>
  <c r="W67" i="16"/>
  <c r="V67" i="16"/>
  <c r="U67" i="16"/>
  <c r="T67" i="16"/>
  <c r="S67" i="16"/>
  <c r="L67" i="16"/>
  <c r="W66" i="16"/>
  <c r="V66" i="16"/>
  <c r="U66" i="16"/>
  <c r="T66" i="16"/>
  <c r="S66" i="16"/>
  <c r="L66" i="16"/>
  <c r="W65" i="16"/>
  <c r="V65" i="16"/>
  <c r="U65" i="16"/>
  <c r="T65" i="16"/>
  <c r="S65" i="16"/>
  <c r="L65" i="16"/>
  <c r="BQ64" i="16"/>
  <c r="BP64" i="16"/>
  <c r="W64" i="16"/>
  <c r="V64" i="16"/>
  <c r="U64" i="16"/>
  <c r="T64" i="16"/>
  <c r="S64" i="16"/>
  <c r="L64" i="16"/>
  <c r="BQ63" i="16"/>
  <c r="BP63" i="16"/>
  <c r="W63" i="16"/>
  <c r="V63" i="16"/>
  <c r="U63" i="16"/>
  <c r="T63" i="16"/>
  <c r="S63" i="16"/>
  <c r="L63" i="16"/>
  <c r="BQ62" i="16"/>
  <c r="BP62" i="16"/>
  <c r="W62" i="16"/>
  <c r="V62" i="16"/>
  <c r="U62" i="16"/>
  <c r="T62" i="16"/>
  <c r="S62" i="16"/>
  <c r="L62" i="16"/>
  <c r="BQ61" i="16"/>
  <c r="BP61" i="16"/>
  <c r="W61" i="16"/>
  <c r="V61" i="16"/>
  <c r="U61" i="16"/>
  <c r="T61" i="16"/>
  <c r="S61" i="16"/>
  <c r="L61" i="16"/>
  <c r="BQ60" i="16"/>
  <c r="BP60" i="16"/>
  <c r="W60" i="16"/>
  <c r="V60" i="16"/>
  <c r="U60" i="16"/>
  <c r="T60" i="16"/>
  <c r="S60" i="16"/>
  <c r="L60" i="16"/>
  <c r="BQ59" i="16"/>
  <c r="BP59" i="16"/>
  <c r="W59" i="16"/>
  <c r="V59" i="16"/>
  <c r="U59" i="16"/>
  <c r="T59" i="16"/>
  <c r="S59" i="16"/>
  <c r="L59" i="16"/>
  <c r="BQ58" i="16"/>
  <c r="BP58" i="16"/>
  <c r="W58" i="16"/>
  <c r="V58" i="16"/>
  <c r="U58" i="16"/>
  <c r="T58" i="16"/>
  <c r="S58" i="16"/>
  <c r="L58" i="16"/>
  <c r="BQ57" i="16"/>
  <c r="BP57" i="16"/>
  <c r="W57" i="16"/>
  <c r="V57" i="16"/>
  <c r="U57" i="16"/>
  <c r="T57" i="16"/>
  <c r="S57" i="16"/>
  <c r="L57" i="16"/>
  <c r="BQ56" i="16"/>
  <c r="BP56" i="16"/>
  <c r="W56" i="16"/>
  <c r="V56" i="16"/>
  <c r="U56" i="16"/>
  <c r="T56" i="16"/>
  <c r="S56" i="16"/>
  <c r="L56" i="16"/>
  <c r="BQ55" i="16"/>
  <c r="BP55" i="16"/>
  <c r="W55" i="16"/>
  <c r="V55" i="16"/>
  <c r="U55" i="16"/>
  <c r="T55" i="16"/>
  <c r="S55" i="16"/>
  <c r="L55" i="16"/>
  <c r="BQ54" i="16"/>
  <c r="BP54" i="16"/>
  <c r="W54" i="16"/>
  <c r="V54" i="16"/>
  <c r="U54" i="16"/>
  <c r="T54" i="16"/>
  <c r="S54" i="16"/>
  <c r="L54" i="16"/>
  <c r="BQ53" i="16"/>
  <c r="BP53" i="16"/>
  <c r="W53" i="16"/>
  <c r="V53" i="16"/>
  <c r="U53" i="16"/>
  <c r="T53" i="16"/>
  <c r="S53" i="16"/>
  <c r="L53" i="16"/>
  <c r="BQ52" i="16"/>
  <c r="BP52" i="16"/>
  <c r="W52" i="16"/>
  <c r="V52" i="16"/>
  <c r="U52" i="16"/>
  <c r="T52" i="16"/>
  <c r="S52" i="16"/>
  <c r="L52" i="16"/>
  <c r="BQ51" i="16"/>
  <c r="BP51" i="16"/>
  <c r="W51" i="16"/>
  <c r="V51" i="16"/>
  <c r="U51" i="16"/>
  <c r="T51" i="16"/>
  <c r="S51" i="16"/>
  <c r="L51" i="16"/>
  <c r="BQ50" i="16"/>
  <c r="BP50" i="16"/>
  <c r="W50" i="16"/>
  <c r="V50" i="16"/>
  <c r="U50" i="16"/>
  <c r="T50" i="16"/>
  <c r="L50" i="16"/>
  <c r="BQ49" i="16"/>
  <c r="BP49" i="16"/>
  <c r="W49" i="16"/>
  <c r="L49" i="16"/>
  <c r="BQ48" i="16"/>
  <c r="BP48" i="16"/>
  <c r="W48" i="16"/>
  <c r="V48" i="16"/>
  <c r="U48" i="16"/>
  <c r="T48" i="16"/>
  <c r="L48" i="16"/>
  <c r="BQ47" i="16"/>
  <c r="BP47" i="16"/>
  <c r="W47" i="16"/>
  <c r="V47" i="16"/>
  <c r="U47" i="16"/>
  <c r="T47" i="16"/>
  <c r="L47" i="16"/>
  <c r="BQ46" i="16"/>
  <c r="BP46" i="16"/>
  <c r="T46" i="16"/>
  <c r="L46" i="16"/>
  <c r="BQ45" i="16"/>
  <c r="BP45" i="16"/>
  <c r="U45" i="16"/>
  <c r="T45" i="16"/>
  <c r="L45" i="16"/>
  <c r="AA2" i="2"/>
  <c r="D3" i="3"/>
  <c r="K3" i="3"/>
  <c r="D5" i="3"/>
  <c r="K5" i="3"/>
  <c r="D6" i="3"/>
  <c r="K6" i="3"/>
  <c r="D7" i="3"/>
  <c r="K7" i="3"/>
  <c r="D8" i="3"/>
  <c r="K8" i="3"/>
  <c r="D9" i="3"/>
  <c r="K9" i="3"/>
  <c r="D10" i="3"/>
  <c r="F10" i="3"/>
  <c r="K10" i="3"/>
  <c r="O10" i="3"/>
  <c r="D12" i="3"/>
  <c r="D13" i="3"/>
  <c r="I13" i="3"/>
  <c r="D14" i="3"/>
  <c r="D16" i="3"/>
  <c r="D18" i="3"/>
  <c r="K19" i="3"/>
  <c r="E20" i="3"/>
  <c r="AO25" i="3"/>
  <c r="AP25" i="3"/>
  <c r="AQ25" i="3"/>
  <c r="CA25" i="3"/>
  <c r="AR25" i="3"/>
  <c r="AS25" i="3"/>
  <c r="AT25" i="3"/>
  <c r="AM26" i="3"/>
  <c r="AO26" i="3"/>
  <c r="AP26" i="3"/>
  <c r="AQ26" i="3"/>
  <c r="AR26" i="3"/>
  <c r="AS26" i="3"/>
  <c r="AT26" i="3"/>
  <c r="AM27" i="3"/>
  <c r="AO27" i="3"/>
  <c r="AP27" i="3"/>
  <c r="BW27" i="3"/>
  <c r="AQ27" i="3"/>
  <c r="CA27" i="3"/>
  <c r="AR27" i="3"/>
  <c r="CC27" i="3"/>
  <c r="AS27" i="3"/>
  <c r="AT27" i="3"/>
  <c r="AM28" i="3"/>
  <c r="M28" i="3"/>
  <c r="AO28" i="3"/>
  <c r="AP28" i="3"/>
  <c r="AQ28" i="3"/>
  <c r="AR28" i="3"/>
  <c r="CE28" i="3"/>
  <c r="AS28" i="3"/>
  <c r="AT28" i="3"/>
  <c r="AM29" i="3"/>
  <c r="AO29" i="3"/>
  <c r="BR29" i="3"/>
  <c r="AP29" i="3"/>
  <c r="AQ29" i="3"/>
  <c r="CA29" i="3"/>
  <c r="AR29" i="3"/>
  <c r="CD29" i="3"/>
  <c r="AS29" i="3"/>
  <c r="AT29" i="3"/>
  <c r="CM29" i="3"/>
  <c r="AM30" i="3"/>
  <c r="F30" i="3"/>
  <c r="AO30" i="3"/>
  <c r="AP30" i="3"/>
  <c r="BV30" i="3"/>
  <c r="AQ30" i="3"/>
  <c r="AR30" i="3"/>
  <c r="AS30" i="3"/>
  <c r="CH30" i="3"/>
  <c r="AT30" i="3"/>
  <c r="AM31" i="3"/>
  <c r="AO31" i="3"/>
  <c r="AP31" i="3"/>
  <c r="AQ31" i="3"/>
  <c r="AR31" i="3"/>
  <c r="AS31" i="3"/>
  <c r="AT31" i="3"/>
  <c r="AM32" i="3"/>
  <c r="F32" i="3"/>
  <c r="AO32" i="3"/>
  <c r="BR32" i="3"/>
  <c r="AP32" i="3"/>
  <c r="AQ32" i="3"/>
  <c r="AR32" i="3"/>
  <c r="AS32" i="3"/>
  <c r="CH32" i="3"/>
  <c r="AT32" i="3"/>
  <c r="AM33" i="3"/>
  <c r="AO33" i="3"/>
  <c r="BR33" i="3"/>
  <c r="AP33" i="3"/>
  <c r="AQ33" i="3"/>
  <c r="AR33" i="3"/>
  <c r="AS33" i="3"/>
  <c r="CH33" i="3"/>
  <c r="AT33" i="3"/>
  <c r="AM34" i="3"/>
  <c r="AO34" i="3"/>
  <c r="AP34" i="3"/>
  <c r="AQ34" i="3"/>
  <c r="CA34" i="3"/>
  <c r="AR34" i="3"/>
  <c r="AS34" i="3"/>
  <c r="AT34" i="3"/>
  <c r="AM35" i="3"/>
  <c r="AO35" i="3"/>
  <c r="AP35" i="3"/>
  <c r="BW35" i="3"/>
  <c r="AQ35" i="3"/>
  <c r="AR35" i="3"/>
  <c r="AS35" i="3"/>
  <c r="CH35" i="3"/>
  <c r="AT35" i="3"/>
  <c r="AM36" i="3"/>
  <c r="AO36" i="3"/>
  <c r="BS36" i="3"/>
  <c r="AP36" i="3"/>
  <c r="AQ36" i="3"/>
  <c r="AR36" i="3"/>
  <c r="AS36" i="3"/>
  <c r="AT36" i="3"/>
  <c r="CM36" i="3"/>
  <c r="AM37" i="3"/>
  <c r="AO37" i="3"/>
  <c r="AP37" i="3"/>
  <c r="BW37" i="3"/>
  <c r="AQ37" i="3"/>
  <c r="AR37" i="3"/>
  <c r="AS37" i="3"/>
  <c r="AT37" i="3"/>
  <c r="AM38" i="3"/>
  <c r="D38" i="3"/>
  <c r="AO38" i="3"/>
  <c r="AP38" i="3"/>
  <c r="BW38" i="3"/>
  <c r="AQ38" i="3"/>
  <c r="AR38" i="3"/>
  <c r="AS38" i="3"/>
  <c r="AT38" i="3"/>
  <c r="AM39" i="3"/>
  <c r="AO39" i="3"/>
  <c r="AP39" i="3"/>
  <c r="BV39" i="3"/>
  <c r="AQ39" i="3"/>
  <c r="BZ39" i="3"/>
  <c r="AR39" i="3"/>
  <c r="AS39" i="3"/>
  <c r="AT39" i="3"/>
  <c r="AM40" i="3"/>
  <c r="AO40" i="3"/>
  <c r="AP40" i="3"/>
  <c r="AQ40" i="3"/>
  <c r="CA40" i="3"/>
  <c r="AR40" i="3"/>
  <c r="CD40" i="3"/>
  <c r="AS40" i="3"/>
  <c r="CI40" i="3"/>
  <c r="AT40" i="3"/>
  <c r="AM41" i="3"/>
  <c r="AO41" i="3"/>
  <c r="AP41" i="3"/>
  <c r="BV41" i="3"/>
  <c r="AQ41" i="3"/>
  <c r="AR41" i="3"/>
  <c r="CD41" i="3"/>
  <c r="AS41" i="3"/>
  <c r="AT41" i="3"/>
  <c r="CL41" i="3"/>
  <c r="AM42" i="3"/>
  <c r="AO42" i="3"/>
  <c r="AP42" i="3"/>
  <c r="AQ42" i="3"/>
  <c r="AR42" i="3"/>
  <c r="AS42" i="3"/>
  <c r="CI42" i="3"/>
  <c r="AT42" i="3"/>
  <c r="CL42" i="3"/>
  <c r="AM43" i="3"/>
  <c r="AO43" i="3"/>
  <c r="BR43" i="3"/>
  <c r="AP43" i="3"/>
  <c r="AQ43" i="3"/>
  <c r="AR43" i="3"/>
  <c r="AS43" i="3"/>
  <c r="CH43" i="3"/>
  <c r="AT43" i="3"/>
  <c r="AM44" i="3"/>
  <c r="AO44" i="3"/>
  <c r="AP44" i="3"/>
  <c r="AQ44" i="3"/>
  <c r="AR44" i="3"/>
  <c r="AS44" i="3"/>
  <c r="AT44" i="3"/>
  <c r="CL44" i="3"/>
  <c r="D45" i="3"/>
  <c r="F45" i="3"/>
  <c r="M45" i="3"/>
  <c r="AO45" i="3"/>
  <c r="BS45" i="3"/>
  <c r="AP45" i="3"/>
  <c r="BU45" i="3"/>
  <c r="AQ45" i="3"/>
  <c r="AR45" i="3"/>
  <c r="AS45" i="3"/>
  <c r="CG45" i="3"/>
  <c r="AT45" i="3"/>
  <c r="D46" i="3"/>
  <c r="F46" i="3"/>
  <c r="M46" i="3"/>
  <c r="AO46" i="3"/>
  <c r="AP46" i="3"/>
  <c r="BW46" i="3"/>
  <c r="AQ46" i="3"/>
  <c r="AR46" i="3"/>
  <c r="CC46" i="3"/>
  <c r="AS46" i="3"/>
  <c r="AT46" i="3"/>
  <c r="CM46" i="3"/>
  <c r="D47" i="3"/>
  <c r="F47" i="3"/>
  <c r="M47" i="3"/>
  <c r="AO47" i="3"/>
  <c r="AP47" i="3"/>
  <c r="BU47" i="3"/>
  <c r="AQ47" i="3"/>
  <c r="AR47" i="3"/>
  <c r="AS47" i="3"/>
  <c r="CG47" i="3"/>
  <c r="AT47" i="3"/>
  <c r="D48" i="3"/>
  <c r="F48" i="3"/>
  <c r="M48" i="3"/>
  <c r="AO48" i="3"/>
  <c r="AP48" i="3"/>
  <c r="BV48" i="3"/>
  <c r="AQ48" i="3"/>
  <c r="BY48" i="3"/>
  <c r="AR48" i="3"/>
  <c r="AS48" i="3"/>
  <c r="CG48" i="3"/>
  <c r="AT48" i="3"/>
  <c r="D49" i="3"/>
  <c r="F49" i="3"/>
  <c r="M49" i="3"/>
  <c r="AO49" i="3"/>
  <c r="BS49" i="3"/>
  <c r="AP49" i="3"/>
  <c r="AQ49" i="3"/>
  <c r="CA49" i="3"/>
  <c r="AR49" i="3"/>
  <c r="CC49" i="3"/>
  <c r="AS49" i="3"/>
  <c r="AT49" i="3"/>
  <c r="CK49" i="3"/>
  <c r="D50" i="3"/>
  <c r="F50" i="3"/>
  <c r="M50" i="3"/>
  <c r="AO50" i="3"/>
  <c r="AP50" i="3"/>
  <c r="BU50" i="3"/>
  <c r="AQ50" i="3"/>
  <c r="CA50" i="3"/>
  <c r="AR50" i="3"/>
  <c r="CE50" i="3"/>
  <c r="AS50" i="3"/>
  <c r="AT50" i="3"/>
  <c r="D51" i="3"/>
  <c r="F51" i="3"/>
  <c r="M51" i="3"/>
  <c r="AO51" i="3"/>
  <c r="BS51" i="3"/>
  <c r="AP51" i="3"/>
  <c r="AQ51" i="3"/>
  <c r="BY51" i="3"/>
  <c r="AR51" i="3"/>
  <c r="CD51" i="3"/>
  <c r="AS51" i="3"/>
  <c r="AT51" i="3"/>
  <c r="D52" i="3"/>
  <c r="F52" i="3"/>
  <c r="M52" i="3"/>
  <c r="AO52" i="3"/>
  <c r="AP52" i="3"/>
  <c r="BU52" i="3"/>
  <c r="AQ52" i="3"/>
  <c r="AR52" i="3"/>
  <c r="AS52" i="3"/>
  <c r="AT52" i="3"/>
  <c r="D53" i="3"/>
  <c r="F53" i="3"/>
  <c r="M53" i="3"/>
  <c r="AO53" i="3"/>
  <c r="BR53" i="3"/>
  <c r="AP53" i="3"/>
  <c r="BW53" i="3"/>
  <c r="AQ53" i="3"/>
  <c r="BZ53" i="3"/>
  <c r="AR53" i="3"/>
  <c r="AS53" i="3"/>
  <c r="AT53" i="3"/>
  <c r="D54" i="3"/>
  <c r="F54" i="3"/>
  <c r="M54" i="3"/>
  <c r="AO54" i="3"/>
  <c r="BR54" i="3"/>
  <c r="AP54" i="3"/>
  <c r="BV54" i="3"/>
  <c r="AQ54" i="3"/>
  <c r="AR54" i="3"/>
  <c r="CC54" i="3"/>
  <c r="AS54" i="3"/>
  <c r="AT54" i="3"/>
  <c r="CM54" i="3"/>
  <c r="D55" i="3"/>
  <c r="F55" i="3"/>
  <c r="M55" i="3"/>
  <c r="AO55" i="3"/>
  <c r="BS55" i="3"/>
  <c r="AP55" i="3"/>
  <c r="AQ55" i="3"/>
  <c r="AR55" i="3"/>
  <c r="AS55" i="3"/>
  <c r="AT55" i="3"/>
  <c r="D56" i="3"/>
  <c r="F56" i="3"/>
  <c r="M56" i="3"/>
  <c r="AO56" i="3"/>
  <c r="AP56" i="3"/>
  <c r="AQ56" i="3"/>
  <c r="BY56" i="3"/>
  <c r="AR56" i="3"/>
  <c r="CE56" i="3"/>
  <c r="AS56" i="3"/>
  <c r="AT56" i="3"/>
  <c r="CK56" i="3"/>
  <c r="D57" i="3"/>
  <c r="F57" i="3"/>
  <c r="M57" i="3"/>
  <c r="AO57" i="3"/>
  <c r="BS57" i="3"/>
  <c r="AP57" i="3"/>
  <c r="BU57" i="3"/>
  <c r="AQ57" i="3"/>
  <c r="CA57" i="3"/>
  <c r="AR57" i="3"/>
  <c r="CC57" i="3"/>
  <c r="AS57" i="3"/>
  <c r="CG57" i="3"/>
  <c r="AT57" i="3"/>
  <c r="D58" i="3"/>
  <c r="F58" i="3"/>
  <c r="M58" i="3"/>
  <c r="AO58" i="3"/>
  <c r="AP58" i="3"/>
  <c r="BU58" i="3"/>
  <c r="AQ58" i="3"/>
  <c r="AR58" i="3"/>
  <c r="AS58" i="3"/>
  <c r="CG58" i="3"/>
  <c r="AT58" i="3"/>
  <c r="CL58" i="3"/>
  <c r="D59" i="3"/>
  <c r="F59" i="3"/>
  <c r="M59" i="3"/>
  <c r="AO59" i="3"/>
  <c r="AP59" i="3"/>
  <c r="AQ59" i="3"/>
  <c r="AR59" i="3"/>
  <c r="AS59" i="3"/>
  <c r="CH59" i="3"/>
  <c r="AT59" i="3"/>
  <c r="D60" i="3"/>
  <c r="F60" i="3"/>
  <c r="M60" i="3"/>
  <c r="AO60" i="3"/>
  <c r="AP60" i="3"/>
  <c r="AQ60" i="3"/>
  <c r="AR60" i="3"/>
  <c r="AS60" i="3"/>
  <c r="AT60" i="3"/>
  <c r="D61" i="3"/>
  <c r="F61" i="3"/>
  <c r="M61" i="3"/>
  <c r="AO61" i="3"/>
  <c r="BR61" i="3"/>
  <c r="AP61" i="3"/>
  <c r="BV61" i="3"/>
  <c r="AQ61" i="3"/>
  <c r="BZ61" i="3"/>
  <c r="AR61" i="3"/>
  <c r="CC61" i="3"/>
  <c r="AS61" i="3"/>
  <c r="CG61" i="3"/>
  <c r="AT61" i="3"/>
  <c r="CM61" i="3"/>
  <c r="D62" i="3"/>
  <c r="F62" i="3"/>
  <c r="M62" i="3"/>
  <c r="AO62" i="3"/>
  <c r="AP62" i="3"/>
  <c r="BV62" i="3"/>
  <c r="AQ62" i="3"/>
  <c r="CA62" i="3"/>
  <c r="AR62" i="3"/>
  <c r="CE62" i="3"/>
  <c r="AS62" i="3"/>
  <c r="AT62" i="3"/>
  <c r="CK62" i="3"/>
  <c r="D63" i="3"/>
  <c r="F63" i="3"/>
  <c r="M63" i="3"/>
  <c r="AO63" i="3"/>
  <c r="AP63" i="3"/>
  <c r="BV63" i="3"/>
  <c r="AQ63" i="3"/>
  <c r="AR63" i="3"/>
  <c r="CD63" i="3"/>
  <c r="AS63" i="3"/>
  <c r="AT63" i="3"/>
  <c r="D64" i="3"/>
  <c r="F64" i="3"/>
  <c r="M64" i="3"/>
  <c r="AO64" i="3"/>
  <c r="BQ64" i="3"/>
  <c r="AP64" i="3"/>
  <c r="BU64" i="3"/>
  <c r="AQ64" i="3"/>
  <c r="CA64" i="3"/>
  <c r="AR64" i="3"/>
  <c r="CE64" i="3"/>
  <c r="AS64" i="3"/>
  <c r="AT64" i="3"/>
  <c r="CM64" i="3"/>
  <c r="D65" i="3"/>
  <c r="F65" i="3"/>
  <c r="M65" i="3"/>
  <c r="AO65" i="3"/>
  <c r="AP65" i="3"/>
  <c r="AQ65" i="3"/>
  <c r="AR65" i="3"/>
  <c r="CC65" i="3"/>
  <c r="AS65" i="3"/>
  <c r="AT65" i="3"/>
  <c r="D66" i="3"/>
  <c r="F66" i="3"/>
  <c r="M66" i="3"/>
  <c r="AO66" i="3"/>
  <c r="AP66" i="3"/>
  <c r="AQ66" i="3"/>
  <c r="AR66" i="3"/>
  <c r="CC66" i="3"/>
  <c r="AS66" i="3"/>
  <c r="CG66" i="3"/>
  <c r="AT66" i="3"/>
  <c r="D67" i="3"/>
  <c r="F67" i="3"/>
  <c r="M67" i="3"/>
  <c r="AO67" i="3"/>
  <c r="AP67" i="3"/>
  <c r="BU67" i="3"/>
  <c r="AQ67" i="3"/>
  <c r="CA67" i="3"/>
  <c r="AR67" i="3"/>
  <c r="AS67" i="3"/>
  <c r="CI67" i="3"/>
  <c r="AT67" i="3"/>
  <c r="CM67" i="3"/>
  <c r="D68" i="3"/>
  <c r="F68" i="3"/>
  <c r="M68" i="3"/>
  <c r="AO68" i="3"/>
  <c r="AP68" i="3"/>
  <c r="AQ68" i="3"/>
  <c r="AR68" i="3"/>
  <c r="AS68" i="3"/>
  <c r="CI68" i="3"/>
  <c r="AT68" i="3"/>
  <c r="D69" i="3"/>
  <c r="F69" i="3"/>
  <c r="M69" i="3"/>
  <c r="AO69" i="3"/>
  <c r="BR69" i="3"/>
  <c r="AP69" i="3"/>
  <c r="BW69" i="3"/>
  <c r="AQ69" i="3"/>
  <c r="AR69" i="3"/>
  <c r="CC69" i="3"/>
  <c r="AS69" i="3"/>
  <c r="CG69" i="3"/>
  <c r="AT69" i="3"/>
  <c r="D70" i="3"/>
  <c r="F70" i="3"/>
  <c r="M70" i="3"/>
  <c r="AO70" i="3"/>
  <c r="AP70" i="3"/>
  <c r="BW70" i="3"/>
  <c r="AQ70" i="3"/>
  <c r="CA70" i="3"/>
  <c r="AR70" i="3"/>
  <c r="CC70" i="3"/>
  <c r="AS70" i="3"/>
  <c r="CG70" i="3"/>
  <c r="AT70" i="3"/>
  <c r="D71" i="3"/>
  <c r="F71" i="3"/>
  <c r="M71" i="3"/>
  <c r="AO71" i="3"/>
  <c r="BR71" i="3"/>
  <c r="AP71" i="3"/>
  <c r="AQ71" i="3"/>
  <c r="AR71" i="3"/>
  <c r="AS71" i="3"/>
  <c r="CG71" i="3"/>
  <c r="AT71" i="3"/>
  <c r="CL71" i="3"/>
  <c r="D72" i="3"/>
  <c r="F72" i="3"/>
  <c r="M72" i="3"/>
  <c r="AO72" i="3"/>
  <c r="BQ72" i="3"/>
  <c r="AP72" i="3"/>
  <c r="BU72" i="3"/>
  <c r="AQ72" i="3"/>
  <c r="AR72" i="3"/>
  <c r="AS72" i="3"/>
  <c r="CI72" i="3"/>
  <c r="AT72" i="3"/>
  <c r="CL72" i="3"/>
  <c r="D73" i="3"/>
  <c r="F73" i="3"/>
  <c r="M73" i="3"/>
  <c r="AO73" i="3"/>
  <c r="BS73" i="3"/>
  <c r="AP73" i="3"/>
  <c r="AQ73" i="3"/>
  <c r="BY73" i="3"/>
  <c r="AR73" i="3"/>
  <c r="CE73" i="3"/>
  <c r="AS73" i="3"/>
  <c r="AT73" i="3"/>
  <c r="CK73" i="3"/>
  <c r="D74" i="3"/>
  <c r="F74" i="3"/>
  <c r="M74" i="3"/>
  <c r="AO74" i="3"/>
  <c r="BQ74" i="3"/>
  <c r="AP74" i="3"/>
  <c r="AQ74" i="3"/>
  <c r="AR74" i="3"/>
  <c r="CC74" i="3"/>
  <c r="AS74" i="3"/>
  <c r="CG74" i="3"/>
  <c r="AT74" i="3"/>
  <c r="D75" i="3"/>
  <c r="F75" i="3"/>
  <c r="M75" i="3"/>
  <c r="AO75" i="3"/>
  <c r="BR75" i="3"/>
  <c r="AP75" i="3"/>
  <c r="BW75" i="3"/>
  <c r="AQ75" i="3"/>
  <c r="BZ75" i="3"/>
  <c r="AR75" i="3"/>
  <c r="AS75" i="3"/>
  <c r="CG75" i="3"/>
  <c r="AT75" i="3"/>
  <c r="D76" i="3"/>
  <c r="F76" i="3"/>
  <c r="M76" i="3"/>
  <c r="AO76" i="3"/>
  <c r="AP76" i="3"/>
  <c r="BW76" i="3"/>
  <c r="AQ76" i="3"/>
  <c r="BY76" i="3"/>
  <c r="AR76" i="3"/>
  <c r="CD76" i="3"/>
  <c r="AS76" i="3"/>
  <c r="AT76" i="3"/>
  <c r="D77" i="3"/>
  <c r="F77" i="3"/>
  <c r="M77" i="3"/>
  <c r="AO77" i="3"/>
  <c r="BS77" i="3"/>
  <c r="AP77" i="3"/>
  <c r="BU77" i="3"/>
  <c r="AQ77" i="3"/>
  <c r="BY77" i="3"/>
  <c r="AR77" i="3"/>
  <c r="CC77" i="3"/>
  <c r="AS77" i="3"/>
  <c r="CG77" i="3"/>
  <c r="AT77" i="3"/>
  <c r="CL77" i="3"/>
  <c r="D78" i="3"/>
  <c r="F78" i="3"/>
  <c r="M78" i="3"/>
  <c r="AO78" i="3"/>
  <c r="AP78" i="3"/>
  <c r="BW78" i="3"/>
  <c r="AQ78" i="3"/>
  <c r="AR78" i="3"/>
  <c r="CD78" i="3"/>
  <c r="AS78" i="3"/>
  <c r="CI78" i="3"/>
  <c r="AT78" i="3"/>
  <c r="CL78" i="3"/>
  <c r="D79" i="3"/>
  <c r="F79" i="3"/>
  <c r="M79" i="3"/>
  <c r="AO79" i="3"/>
  <c r="BR79" i="3"/>
  <c r="AP79" i="3"/>
  <c r="AQ79" i="3"/>
  <c r="AR79" i="3"/>
  <c r="AS79" i="3"/>
  <c r="CH79" i="3"/>
  <c r="AT79" i="3"/>
  <c r="D80" i="3"/>
  <c r="F80" i="3"/>
  <c r="M80" i="3"/>
  <c r="AO80" i="3"/>
  <c r="BR80" i="3"/>
  <c r="AP80" i="3"/>
  <c r="AQ80" i="3"/>
  <c r="AR80" i="3"/>
  <c r="AS80" i="3"/>
  <c r="AT80" i="3"/>
  <c r="CM80" i="3"/>
  <c r="D81" i="3"/>
  <c r="F81" i="3"/>
  <c r="M81" i="3"/>
  <c r="AO81" i="3"/>
  <c r="BQ81" i="3"/>
  <c r="AP81" i="3"/>
  <c r="BW81" i="3"/>
  <c r="AQ81" i="3"/>
  <c r="AR81" i="3"/>
  <c r="AS81" i="3"/>
  <c r="CG81" i="3"/>
  <c r="AT81" i="3"/>
  <c r="D82" i="3"/>
  <c r="F82" i="3"/>
  <c r="M82" i="3"/>
  <c r="AO82" i="3"/>
  <c r="AP82" i="3"/>
  <c r="BU82" i="3"/>
  <c r="AQ82" i="3"/>
  <c r="AR82" i="3"/>
  <c r="AS82" i="3"/>
  <c r="CH82" i="3"/>
  <c r="AT82" i="3"/>
  <c r="CL82" i="3"/>
  <c r="D83" i="3"/>
  <c r="F83" i="3"/>
  <c r="M83" i="3"/>
  <c r="AO83" i="3"/>
  <c r="AP83" i="3"/>
  <c r="AQ83" i="3"/>
  <c r="AR83" i="3"/>
  <c r="CC83" i="3"/>
  <c r="AS83" i="3"/>
  <c r="AT83" i="3"/>
  <c r="D84" i="3"/>
  <c r="F84" i="3"/>
  <c r="M84" i="3"/>
  <c r="AO84" i="3"/>
  <c r="AP84" i="3"/>
  <c r="BW84" i="3"/>
  <c r="AQ84" i="3"/>
  <c r="AR84" i="3"/>
  <c r="CC84" i="3"/>
  <c r="AS84" i="3"/>
  <c r="CI84" i="3"/>
  <c r="AT84" i="3"/>
  <c r="D85" i="3"/>
  <c r="F85" i="3"/>
  <c r="M85" i="3"/>
  <c r="AO85" i="3"/>
  <c r="BQ85" i="3"/>
  <c r="AP85" i="3"/>
  <c r="AQ85" i="3"/>
  <c r="AR85" i="3"/>
  <c r="CE85" i="3"/>
  <c r="AS85" i="3"/>
  <c r="CG85" i="3"/>
  <c r="AT85" i="3"/>
  <c r="CM85" i="3"/>
  <c r="D86" i="3"/>
  <c r="F86" i="3"/>
  <c r="M86" i="3"/>
  <c r="AO86" i="3"/>
  <c r="BR86" i="3"/>
  <c r="AP86" i="3"/>
  <c r="AQ86" i="3"/>
  <c r="AR86" i="3"/>
  <c r="AS86" i="3"/>
  <c r="AT86" i="3"/>
  <c r="D87" i="3"/>
  <c r="F87" i="3"/>
  <c r="M87" i="3"/>
  <c r="AO87" i="3"/>
  <c r="BR87" i="3"/>
  <c r="AP87" i="3"/>
  <c r="BU87" i="3"/>
  <c r="AQ87" i="3"/>
  <c r="AR87" i="3"/>
  <c r="AS87" i="3"/>
  <c r="CH87" i="3"/>
  <c r="AT87" i="3"/>
  <c r="CM87" i="3"/>
  <c r="D88" i="3"/>
  <c r="F88" i="3"/>
  <c r="M88" i="3"/>
  <c r="AO88" i="3"/>
  <c r="AP88" i="3"/>
  <c r="AQ88" i="3"/>
  <c r="BY88" i="3"/>
  <c r="AR88" i="3"/>
  <c r="CC88" i="3"/>
  <c r="AS88" i="3"/>
  <c r="AT88" i="3"/>
  <c r="CL88" i="3"/>
  <c r="D89" i="3"/>
  <c r="F89" i="3"/>
  <c r="M89" i="3"/>
  <c r="AO89" i="3"/>
  <c r="BS89" i="3"/>
  <c r="AP89" i="3"/>
  <c r="BU89" i="3"/>
  <c r="AQ89" i="3"/>
  <c r="AR89" i="3"/>
  <c r="CC89" i="3"/>
  <c r="AS89" i="3"/>
  <c r="CH89" i="3"/>
  <c r="AT89" i="3"/>
  <c r="D90" i="3"/>
  <c r="F90" i="3"/>
  <c r="M90" i="3"/>
  <c r="AO90" i="3"/>
  <c r="AP90" i="3"/>
  <c r="BW90" i="3"/>
  <c r="AQ90" i="3"/>
  <c r="AR90" i="3"/>
  <c r="CD90" i="3"/>
  <c r="AS90" i="3"/>
  <c r="AT90" i="3"/>
  <c r="CM90" i="3"/>
  <c r="D91" i="3"/>
  <c r="F91" i="3"/>
  <c r="M91" i="3"/>
  <c r="AO91" i="3"/>
  <c r="AP91" i="3"/>
  <c r="AQ91" i="3"/>
  <c r="BZ91" i="3"/>
  <c r="AR91" i="3"/>
  <c r="CC91" i="3"/>
  <c r="AS91" i="3"/>
  <c r="CG91" i="3"/>
  <c r="AT91" i="3"/>
  <c r="D92" i="3"/>
  <c r="F92" i="3"/>
  <c r="M92" i="3"/>
  <c r="AO92" i="3"/>
  <c r="AP92" i="3"/>
  <c r="AQ92" i="3"/>
  <c r="AR92" i="3"/>
  <c r="CE92" i="3"/>
  <c r="AS92" i="3"/>
  <c r="AT92" i="3"/>
  <c r="CK92" i="3"/>
  <c r="D93" i="3"/>
  <c r="F93" i="3"/>
  <c r="M93" i="3"/>
  <c r="AO93" i="3"/>
  <c r="BQ93" i="3"/>
  <c r="AP93" i="3"/>
  <c r="AQ93" i="3"/>
  <c r="AR93" i="3"/>
  <c r="CC93" i="3"/>
  <c r="AS93" i="3"/>
  <c r="CG93" i="3"/>
  <c r="AT93" i="3"/>
  <c r="D94" i="3"/>
  <c r="F94" i="3"/>
  <c r="M94" i="3"/>
  <c r="AO94" i="3"/>
  <c r="BR94" i="3"/>
  <c r="AP94" i="3"/>
  <c r="AQ94" i="3"/>
  <c r="CA94" i="3"/>
  <c r="AR94" i="3"/>
  <c r="CC94" i="3"/>
  <c r="AS94" i="3"/>
  <c r="CH94" i="3"/>
  <c r="AT94" i="3"/>
  <c r="D95" i="3"/>
  <c r="F95" i="3"/>
  <c r="M95" i="3"/>
  <c r="AO95" i="3"/>
  <c r="BS95" i="3"/>
  <c r="AP95" i="3"/>
  <c r="AQ95" i="3"/>
  <c r="AR95" i="3"/>
  <c r="AS95" i="3"/>
  <c r="AT95" i="3"/>
  <c r="D96" i="3"/>
  <c r="F96" i="3"/>
  <c r="M96" i="3"/>
  <c r="AO96" i="3"/>
  <c r="AP96" i="3"/>
  <c r="BU96" i="3"/>
  <c r="AQ96" i="3"/>
  <c r="AR96" i="3"/>
  <c r="AS96" i="3"/>
  <c r="AT96" i="3"/>
  <c r="D97" i="3"/>
  <c r="F97" i="3"/>
  <c r="M97" i="3"/>
  <c r="AO97" i="3"/>
  <c r="AP97" i="3"/>
  <c r="AQ97" i="3"/>
  <c r="BZ97" i="3"/>
  <c r="AR97" i="3"/>
  <c r="CC97" i="3"/>
  <c r="AS97" i="3"/>
  <c r="AT97" i="3"/>
  <c r="D98" i="3"/>
  <c r="F98" i="3"/>
  <c r="M98" i="3"/>
  <c r="AO98" i="3"/>
  <c r="AP98" i="3"/>
  <c r="BW98" i="3"/>
  <c r="AQ98" i="3"/>
  <c r="CA98" i="3"/>
  <c r="AR98" i="3"/>
  <c r="AS98" i="3"/>
  <c r="CH98" i="3"/>
  <c r="AT98" i="3"/>
  <c r="CM98" i="3"/>
  <c r="D99" i="3"/>
  <c r="F99" i="3"/>
  <c r="M99" i="3"/>
  <c r="AO99" i="3"/>
  <c r="BR99" i="3"/>
  <c r="AP99" i="3"/>
  <c r="AQ99" i="3"/>
  <c r="BZ99" i="3"/>
  <c r="AR99" i="3"/>
  <c r="CE99" i="3"/>
  <c r="AS99" i="3"/>
  <c r="CG99" i="3"/>
  <c r="AT99" i="3"/>
  <c r="CK99" i="3"/>
  <c r="D100" i="3"/>
  <c r="F100" i="3"/>
  <c r="M100" i="3"/>
  <c r="AO100" i="3"/>
  <c r="AP100" i="3"/>
  <c r="BV100" i="3"/>
  <c r="AQ100" i="3"/>
  <c r="AR100" i="3"/>
  <c r="CC100" i="3"/>
  <c r="AS100" i="3"/>
  <c r="CI100" i="3"/>
  <c r="AT100" i="3"/>
  <c r="D101" i="3"/>
  <c r="F101" i="3"/>
  <c r="M101" i="3"/>
  <c r="AO101" i="3"/>
  <c r="AP101" i="3"/>
  <c r="AQ101" i="3"/>
  <c r="AR101" i="3"/>
  <c r="CE101" i="3"/>
  <c r="AS101" i="3"/>
  <c r="CG101" i="3"/>
  <c r="AT101" i="3"/>
  <c r="D102" i="3"/>
  <c r="F102" i="3"/>
  <c r="M102" i="3"/>
  <c r="AO102" i="3"/>
  <c r="AP102" i="3"/>
  <c r="AQ102" i="3"/>
  <c r="AR102" i="3"/>
  <c r="AS102" i="3"/>
  <c r="CI102" i="3"/>
  <c r="AT102" i="3"/>
  <c r="CL102" i="3"/>
  <c r="D103" i="3"/>
  <c r="F103" i="3"/>
  <c r="M103" i="3"/>
  <c r="AO103" i="3"/>
  <c r="BR103" i="3"/>
  <c r="AP103" i="3"/>
  <c r="AQ103" i="3"/>
  <c r="BZ103" i="3"/>
  <c r="AR103" i="3"/>
  <c r="AS103" i="3"/>
  <c r="AT103" i="3"/>
  <c r="D104" i="3"/>
  <c r="F104" i="3"/>
  <c r="M104" i="3"/>
  <c r="AO104" i="3"/>
  <c r="AP104" i="3"/>
  <c r="BU104" i="3"/>
  <c r="AQ104" i="3"/>
  <c r="AR104" i="3"/>
  <c r="CD104" i="3"/>
  <c r="AS104" i="3"/>
  <c r="AT104" i="3"/>
  <c r="CK104" i="3"/>
  <c r="D105" i="3"/>
  <c r="F105" i="3"/>
  <c r="M105" i="3"/>
  <c r="AO105" i="3"/>
  <c r="AP105" i="3"/>
  <c r="BU105" i="3"/>
  <c r="AQ105" i="3"/>
  <c r="CA105" i="3"/>
  <c r="AR105" i="3"/>
  <c r="AS105" i="3"/>
  <c r="AT105" i="3"/>
  <c r="D106" i="3"/>
  <c r="F106" i="3"/>
  <c r="M106" i="3"/>
  <c r="AO106" i="3"/>
  <c r="BQ106" i="3"/>
  <c r="AP106" i="3"/>
  <c r="BU106" i="3"/>
  <c r="AQ106" i="3"/>
  <c r="CA106" i="3"/>
  <c r="AR106" i="3"/>
  <c r="CD106" i="3"/>
  <c r="AS106" i="3"/>
  <c r="CG106" i="3"/>
  <c r="AT106" i="3"/>
  <c r="CM106" i="3"/>
  <c r="D107" i="3"/>
  <c r="F107" i="3"/>
  <c r="M107" i="3"/>
  <c r="AO107" i="3"/>
  <c r="AP107" i="3"/>
  <c r="BW107" i="3"/>
  <c r="AQ107" i="3"/>
  <c r="AR107" i="3"/>
  <c r="AS107" i="3"/>
  <c r="CG107" i="3"/>
  <c r="AT107" i="3"/>
  <c r="D108" i="3"/>
  <c r="F108" i="3"/>
  <c r="M108" i="3"/>
  <c r="AO108" i="3"/>
  <c r="AP108" i="3"/>
  <c r="BW108" i="3"/>
  <c r="AQ108" i="3"/>
  <c r="AR108" i="3"/>
  <c r="AS108" i="3"/>
  <c r="AT108" i="3"/>
  <c r="CK108" i="3"/>
  <c r="D109" i="3"/>
  <c r="F109" i="3"/>
  <c r="M109" i="3"/>
  <c r="AO109" i="3"/>
  <c r="BS109" i="3"/>
  <c r="AP109" i="3"/>
  <c r="AQ109" i="3"/>
  <c r="BY109" i="3"/>
  <c r="AR109" i="3"/>
  <c r="AS109" i="3"/>
  <c r="AT109" i="3"/>
  <c r="CM109" i="3"/>
  <c r="D110" i="3"/>
  <c r="F110" i="3"/>
  <c r="M110" i="3"/>
  <c r="AO110" i="3"/>
  <c r="AP110" i="3"/>
  <c r="AQ110" i="3"/>
  <c r="AR110" i="3"/>
  <c r="AS110" i="3"/>
  <c r="AT110" i="3"/>
  <c r="CM110" i="3"/>
  <c r="D111" i="3"/>
  <c r="F111" i="3"/>
  <c r="M111" i="3"/>
  <c r="AO111" i="3"/>
  <c r="AP111" i="3"/>
  <c r="AQ111" i="3"/>
  <c r="AR111" i="3"/>
  <c r="AS111" i="3"/>
  <c r="AT111" i="3"/>
  <c r="D112" i="3"/>
  <c r="F112" i="3"/>
  <c r="M112" i="3"/>
  <c r="AO112" i="3"/>
  <c r="AP112" i="3"/>
  <c r="BW112" i="3"/>
  <c r="AQ112" i="3"/>
  <c r="AR112" i="3"/>
  <c r="AS112" i="3"/>
  <c r="AT112" i="3"/>
  <c r="D113" i="3"/>
  <c r="F113" i="3"/>
  <c r="M113" i="3"/>
  <c r="AO113" i="3"/>
  <c r="BS113" i="3"/>
  <c r="AP113" i="3"/>
  <c r="AQ113" i="3"/>
  <c r="BZ113" i="3"/>
  <c r="AR113" i="3"/>
  <c r="CC113" i="3"/>
  <c r="AS113" i="3"/>
  <c r="AT113" i="3"/>
  <c r="CM113" i="3"/>
  <c r="D114" i="3"/>
  <c r="F114" i="3"/>
  <c r="M114" i="3"/>
  <c r="AO114" i="3"/>
  <c r="AP114" i="3"/>
  <c r="BW114" i="3"/>
  <c r="AQ114" i="3"/>
  <c r="AR114" i="3"/>
  <c r="AS114" i="3"/>
  <c r="CI114" i="3"/>
  <c r="AT114" i="3"/>
  <c r="CL114" i="3"/>
  <c r="D115" i="3"/>
  <c r="F115" i="3"/>
  <c r="M115" i="3"/>
  <c r="AO115" i="3"/>
  <c r="AP115" i="3"/>
  <c r="BU115" i="3"/>
  <c r="AQ115" i="3"/>
  <c r="AR115" i="3"/>
  <c r="CD115" i="3"/>
  <c r="AS115" i="3"/>
  <c r="AT115" i="3"/>
  <c r="CM115" i="3"/>
  <c r="D116" i="3"/>
  <c r="F116" i="3"/>
  <c r="M116" i="3"/>
  <c r="AO116" i="3"/>
  <c r="BS116" i="3"/>
  <c r="AP116" i="3"/>
  <c r="BV116" i="3"/>
  <c r="AQ116" i="3"/>
  <c r="BY116" i="3"/>
  <c r="AR116" i="3"/>
  <c r="AS116" i="3"/>
  <c r="AT116" i="3"/>
  <c r="CK116" i="3"/>
  <c r="D117" i="3"/>
  <c r="F117" i="3"/>
  <c r="M117" i="3"/>
  <c r="AO117" i="3"/>
  <c r="BR117" i="3"/>
  <c r="AP117" i="3"/>
  <c r="AQ117" i="3"/>
  <c r="AR117" i="3"/>
  <c r="AS117" i="3"/>
  <c r="AT117" i="3"/>
  <c r="CM117" i="3"/>
  <c r="D118" i="3"/>
  <c r="F118" i="3"/>
  <c r="M118" i="3"/>
  <c r="AO118" i="3"/>
  <c r="AP118" i="3"/>
  <c r="BV118" i="3"/>
  <c r="AQ118" i="3"/>
  <c r="AR118" i="3"/>
  <c r="AS118" i="3"/>
  <c r="AT118" i="3"/>
  <c r="CM118" i="3"/>
  <c r="D119" i="3"/>
  <c r="F119" i="3"/>
  <c r="M119" i="3"/>
  <c r="AO119" i="3"/>
  <c r="AP119" i="3"/>
  <c r="BW119" i="3"/>
  <c r="AQ119" i="3"/>
  <c r="CA119" i="3"/>
  <c r="AR119" i="3"/>
  <c r="AS119" i="3"/>
  <c r="CH119" i="3"/>
  <c r="AT119" i="3"/>
  <c r="D120" i="3"/>
  <c r="F120" i="3"/>
  <c r="M120" i="3"/>
  <c r="AO120" i="3"/>
  <c r="AP120" i="3"/>
  <c r="AQ120" i="3"/>
  <c r="BY120" i="3"/>
  <c r="AR120" i="3"/>
  <c r="AS120" i="3"/>
  <c r="AT120" i="3"/>
  <c r="D121" i="3"/>
  <c r="F121" i="3"/>
  <c r="M121" i="3"/>
  <c r="AO121" i="3"/>
  <c r="BS121" i="3"/>
  <c r="AP121" i="3"/>
  <c r="BU121" i="3"/>
  <c r="AQ121" i="3"/>
  <c r="BZ121" i="3"/>
  <c r="AR121" i="3"/>
  <c r="CD121" i="3"/>
  <c r="AS121" i="3"/>
  <c r="CI121" i="3"/>
  <c r="AT121" i="3"/>
  <c r="CK121" i="3"/>
  <c r="D122" i="3"/>
  <c r="F122" i="3"/>
  <c r="M122" i="3"/>
  <c r="AO122" i="3"/>
  <c r="BR122" i="3"/>
  <c r="AP122" i="3"/>
  <c r="AQ122" i="3"/>
  <c r="AR122" i="3"/>
  <c r="AS122" i="3"/>
  <c r="CI122" i="3"/>
  <c r="AT122" i="3"/>
  <c r="CM122" i="3"/>
  <c r="D123" i="3"/>
  <c r="F123" i="3"/>
  <c r="M123" i="3"/>
  <c r="AO123" i="3"/>
  <c r="AP123" i="3"/>
  <c r="BU123" i="3"/>
  <c r="AQ123" i="3"/>
  <c r="BZ123" i="3"/>
  <c r="AR123" i="3"/>
  <c r="AS123" i="3"/>
  <c r="AT123" i="3"/>
  <c r="D124" i="3"/>
  <c r="F124" i="3"/>
  <c r="M124" i="3"/>
  <c r="AO124" i="3"/>
  <c r="BQ124" i="3"/>
  <c r="AP124" i="3"/>
  <c r="BV124" i="3"/>
  <c r="AQ124" i="3"/>
  <c r="AR124" i="3"/>
  <c r="CC124" i="3"/>
  <c r="AS124" i="3"/>
  <c r="AT124" i="3"/>
  <c r="AM125" i="3"/>
  <c r="F125" i="3"/>
  <c r="AO125" i="3"/>
  <c r="AP125" i="3"/>
  <c r="AQ125" i="3"/>
  <c r="BZ125" i="3"/>
  <c r="AR125" i="3"/>
  <c r="CD125" i="3"/>
  <c r="AS125" i="3"/>
  <c r="AT125" i="3"/>
  <c r="AM126" i="3"/>
  <c r="AO126" i="3"/>
  <c r="BQ126" i="3"/>
  <c r="AP126" i="3"/>
  <c r="BV126" i="3"/>
  <c r="AQ126" i="3"/>
  <c r="AR126" i="3"/>
  <c r="AS126" i="3"/>
  <c r="CI126" i="3"/>
  <c r="AT126" i="3"/>
  <c r="AM127" i="3"/>
  <c r="AO127" i="3"/>
  <c r="AP127" i="3"/>
  <c r="AQ127" i="3"/>
  <c r="BY127" i="3"/>
  <c r="AR127" i="3"/>
  <c r="AS127" i="3"/>
  <c r="CG127" i="3"/>
  <c r="AT127" i="3"/>
  <c r="AM128" i="3"/>
  <c r="AO128" i="3"/>
  <c r="AP128" i="3"/>
  <c r="BU128" i="3"/>
  <c r="AQ128" i="3"/>
  <c r="BY128" i="3"/>
  <c r="AR128" i="3"/>
  <c r="AS128" i="3"/>
  <c r="AT128" i="3"/>
  <c r="AM129" i="3"/>
  <c r="F129" i="3"/>
  <c r="AO129" i="3"/>
  <c r="BS129" i="3"/>
  <c r="AP129" i="3"/>
  <c r="AQ129" i="3"/>
  <c r="AR129" i="3"/>
  <c r="CE129" i="3"/>
  <c r="AS129" i="3"/>
  <c r="AT129" i="3"/>
  <c r="AM130" i="3"/>
  <c r="M130" i="3"/>
  <c r="AO130" i="3"/>
  <c r="BQ130" i="3"/>
  <c r="AP130" i="3"/>
  <c r="BU130" i="3"/>
  <c r="AQ130" i="3"/>
  <c r="AR130" i="3"/>
  <c r="CD130" i="3"/>
  <c r="AS130" i="3"/>
  <c r="CI130" i="3"/>
  <c r="AT130" i="3"/>
  <c r="AM131" i="3"/>
  <c r="AO131" i="3"/>
  <c r="AP131" i="3"/>
  <c r="AQ131" i="3"/>
  <c r="AR131" i="3"/>
  <c r="CE131" i="3"/>
  <c r="AS131" i="3"/>
  <c r="CG131" i="3"/>
  <c r="AT131" i="3"/>
  <c r="AM132" i="3"/>
  <c r="AO132" i="3"/>
  <c r="BQ132" i="3"/>
  <c r="AP132" i="3"/>
  <c r="AQ132" i="3"/>
  <c r="BY132" i="3"/>
  <c r="AR132" i="3"/>
  <c r="CD132" i="3"/>
  <c r="AS132" i="3"/>
  <c r="AT132" i="3"/>
  <c r="AM133" i="3"/>
  <c r="AO133" i="3"/>
  <c r="AP133" i="3"/>
  <c r="AQ133" i="3"/>
  <c r="CA133" i="3"/>
  <c r="AR133" i="3"/>
  <c r="CC133" i="3"/>
  <c r="AS133" i="3"/>
  <c r="CG133" i="3"/>
  <c r="AT133" i="3"/>
  <c r="AM134" i="3"/>
  <c r="AO134" i="3"/>
  <c r="BR134" i="3"/>
  <c r="AP134" i="3"/>
  <c r="AQ134" i="3"/>
  <c r="AR134" i="3"/>
  <c r="AS134" i="3"/>
  <c r="CI134" i="3"/>
  <c r="AT134" i="3"/>
  <c r="AM135" i="3"/>
  <c r="F135" i="3"/>
  <c r="AO135" i="3"/>
  <c r="AP135" i="3"/>
  <c r="BW135" i="3"/>
  <c r="AQ135" i="3"/>
  <c r="AR135" i="3"/>
  <c r="AS135" i="3"/>
  <c r="AT135" i="3"/>
  <c r="CK135" i="3"/>
  <c r="AM136" i="3"/>
  <c r="AO136" i="3"/>
  <c r="BQ136" i="3"/>
  <c r="AP136" i="3"/>
  <c r="BU136" i="3"/>
  <c r="AQ136" i="3"/>
  <c r="BY136" i="3"/>
  <c r="AR136" i="3"/>
  <c r="CD136" i="3"/>
  <c r="AS136" i="3"/>
  <c r="CG136" i="3"/>
  <c r="AT136" i="3"/>
  <c r="CM136" i="3"/>
  <c r="AM137" i="3"/>
  <c r="F137" i="3"/>
  <c r="AO137" i="3"/>
  <c r="AP137" i="3"/>
  <c r="BW137" i="3"/>
  <c r="AQ137" i="3"/>
  <c r="BY137" i="3"/>
  <c r="AR137" i="3"/>
  <c r="CD137" i="3"/>
  <c r="AS137" i="3"/>
  <c r="CI137" i="3"/>
  <c r="AT137" i="3"/>
  <c r="CL137" i="3"/>
  <c r="AM138" i="3"/>
  <c r="AO138" i="3"/>
  <c r="AP138" i="3"/>
  <c r="AQ138" i="3"/>
  <c r="BY138" i="3"/>
  <c r="AR138" i="3"/>
  <c r="AS138" i="3"/>
  <c r="AT138" i="3"/>
  <c r="AM139" i="3"/>
  <c r="AO139" i="3"/>
  <c r="BQ139" i="3"/>
  <c r="AP139" i="3"/>
  <c r="AQ139" i="3"/>
  <c r="AR139" i="3"/>
  <c r="CE139" i="3"/>
  <c r="AS139" i="3"/>
  <c r="CH139" i="3"/>
  <c r="AT139" i="3"/>
  <c r="AM140" i="3"/>
  <c r="AO140" i="3"/>
  <c r="BQ140" i="3"/>
  <c r="AP140" i="3"/>
  <c r="BU140" i="3"/>
  <c r="AQ140" i="3"/>
  <c r="AR140" i="3"/>
  <c r="CD140" i="3"/>
  <c r="AS140" i="3"/>
  <c r="AT140" i="3"/>
  <c r="CK140" i="3"/>
  <c r="AM141" i="3"/>
  <c r="I141" i="3"/>
  <c r="AO141" i="3"/>
  <c r="AP141" i="3"/>
  <c r="AQ141" i="3"/>
  <c r="AR141" i="3"/>
  <c r="CE141" i="3"/>
  <c r="AS141" i="3"/>
  <c r="AT141" i="3"/>
  <c r="CM141" i="3"/>
  <c r="AM142" i="3"/>
  <c r="D142" i="3"/>
  <c r="I142" i="3"/>
  <c r="AO142" i="3"/>
  <c r="AP142" i="3"/>
  <c r="AQ142" i="3"/>
  <c r="AR142" i="3"/>
  <c r="CD142" i="3"/>
  <c r="AS142" i="3"/>
  <c r="AT142" i="3"/>
  <c r="AM143" i="3"/>
  <c r="D143" i="3"/>
  <c r="BQ143" i="3"/>
  <c r="I143" i="3"/>
  <c r="AO143" i="3"/>
  <c r="AP143" i="3"/>
  <c r="BW143" i="3"/>
  <c r="AQ143" i="3"/>
  <c r="AR143" i="3"/>
  <c r="CE143" i="3"/>
  <c r="AS143" i="3"/>
  <c r="CH143" i="3"/>
  <c r="AT143" i="3"/>
  <c r="AM144" i="3"/>
  <c r="F144" i="3"/>
  <c r="I144" i="3"/>
  <c r="AO144" i="3"/>
  <c r="BR144" i="3"/>
  <c r="AP144" i="3"/>
  <c r="BV144" i="3"/>
  <c r="AQ144" i="3"/>
  <c r="CA144" i="3"/>
  <c r="AR144" i="3"/>
  <c r="AS144" i="3"/>
  <c r="CI144" i="3"/>
  <c r="AT144" i="3"/>
  <c r="CM144" i="3"/>
  <c r="AM145" i="3"/>
  <c r="I145" i="3"/>
  <c r="AO145" i="3"/>
  <c r="AP145" i="3"/>
  <c r="AQ145" i="3"/>
  <c r="BZ145" i="3"/>
  <c r="AR145" i="3"/>
  <c r="AS145" i="3"/>
  <c r="CH145" i="3"/>
  <c r="AT145" i="3"/>
  <c r="CM145" i="3"/>
  <c r="AM146" i="3"/>
  <c r="F146" i="3"/>
  <c r="I146" i="3"/>
  <c r="AO146" i="3"/>
  <c r="BR146" i="3"/>
  <c r="AP146" i="3"/>
  <c r="AQ146" i="3"/>
  <c r="AR146" i="3"/>
  <c r="AS146" i="3"/>
  <c r="AT146" i="3"/>
  <c r="AM147" i="3"/>
  <c r="I147" i="3"/>
  <c r="AO147" i="3"/>
  <c r="AP147" i="3"/>
  <c r="AQ147" i="3"/>
  <c r="AR147" i="3"/>
  <c r="CE147" i="3"/>
  <c r="AS147" i="3"/>
  <c r="AT147" i="3"/>
  <c r="AM148" i="3"/>
  <c r="I148" i="3"/>
  <c r="AO148" i="3"/>
  <c r="AP148" i="3"/>
  <c r="AQ148" i="3"/>
  <c r="AR148" i="3"/>
  <c r="AS148" i="3"/>
  <c r="CI148" i="3"/>
  <c r="AT148" i="3"/>
  <c r="CK148" i="3"/>
  <c r="AM149" i="3"/>
  <c r="I149" i="3"/>
  <c r="AO149" i="3"/>
  <c r="AP149" i="3"/>
  <c r="BV149" i="3"/>
  <c r="AQ149" i="3"/>
  <c r="AR149" i="3"/>
  <c r="CD149" i="3"/>
  <c r="AS149" i="3"/>
  <c r="CG149" i="3"/>
  <c r="AT149" i="3"/>
  <c r="CM149" i="3"/>
  <c r="AM150" i="3"/>
  <c r="I150" i="3"/>
  <c r="AO150" i="3"/>
  <c r="BR150" i="3"/>
  <c r="AP150" i="3"/>
  <c r="AQ150" i="3"/>
  <c r="BZ150" i="3"/>
  <c r="AR150" i="3"/>
  <c r="AS150" i="3"/>
  <c r="AT150" i="3"/>
  <c r="CM150" i="3"/>
  <c r="AM151" i="3"/>
  <c r="I151" i="3"/>
  <c r="AO151" i="3"/>
  <c r="AP151" i="3"/>
  <c r="BV151" i="3"/>
  <c r="AQ151" i="3"/>
  <c r="AR151" i="3"/>
  <c r="CD151" i="3"/>
  <c r="AS151" i="3"/>
  <c r="CH151" i="3"/>
  <c r="AT151" i="3"/>
  <c r="AM152" i="3"/>
  <c r="I152" i="3"/>
  <c r="AO152" i="3"/>
  <c r="AP152" i="3"/>
  <c r="AQ152" i="3"/>
  <c r="CA152" i="3"/>
  <c r="AR152" i="3"/>
  <c r="AS152" i="3"/>
  <c r="CH152" i="3"/>
  <c r="AT152" i="3"/>
  <c r="CK152" i="3"/>
  <c r="AM153" i="3"/>
  <c r="F153" i="3"/>
  <c r="I153" i="3"/>
  <c r="AO153" i="3"/>
  <c r="BR153" i="3"/>
  <c r="AP153" i="3"/>
  <c r="AQ153" i="3"/>
  <c r="AR153" i="3"/>
  <c r="CD153" i="3"/>
  <c r="AS153" i="3"/>
  <c r="AT153" i="3"/>
  <c r="CM153" i="3"/>
  <c r="AM154" i="3"/>
  <c r="D154" i="3"/>
  <c r="I154" i="3"/>
  <c r="AO154" i="3"/>
  <c r="AP154" i="3"/>
  <c r="AQ154" i="3"/>
  <c r="AR154" i="3"/>
  <c r="AS154" i="3"/>
  <c r="CI154" i="3"/>
  <c r="AT154" i="3"/>
  <c r="AM155" i="3"/>
  <c r="M155" i="3"/>
  <c r="I155" i="3"/>
  <c r="AO155" i="3"/>
  <c r="BR155" i="3"/>
  <c r="AP155" i="3"/>
  <c r="BW155" i="3"/>
  <c r="AQ155" i="3"/>
  <c r="BZ155" i="3"/>
  <c r="AR155" i="3"/>
  <c r="AS155" i="3"/>
  <c r="CG155" i="3"/>
  <c r="AT155" i="3"/>
  <c r="CK155" i="3"/>
  <c r="AM156" i="3"/>
  <c r="F156" i="3"/>
  <c r="I156" i="3"/>
  <c r="AO156" i="3"/>
  <c r="AP156" i="3"/>
  <c r="AQ156" i="3"/>
  <c r="BZ156" i="3"/>
  <c r="AR156" i="3"/>
  <c r="AS156" i="3"/>
  <c r="AT156" i="3"/>
  <c r="AM157" i="3"/>
  <c r="I157" i="3"/>
  <c r="AO157" i="3"/>
  <c r="AP157" i="3"/>
  <c r="BV157" i="3"/>
  <c r="AQ157" i="3"/>
  <c r="AR157" i="3"/>
  <c r="AS157" i="3"/>
  <c r="CH157" i="3"/>
  <c r="AT157" i="3"/>
  <c r="CM157" i="3"/>
  <c r="AM158" i="3"/>
  <c r="I158" i="3"/>
  <c r="AO158" i="3"/>
  <c r="BS158" i="3"/>
  <c r="AP158" i="3"/>
  <c r="AQ158" i="3"/>
  <c r="AR158" i="3"/>
  <c r="AS158" i="3"/>
  <c r="AT158" i="3"/>
  <c r="CL158" i="3"/>
  <c r="AM159" i="3"/>
  <c r="I159" i="3"/>
  <c r="AO159" i="3"/>
  <c r="AP159" i="3"/>
  <c r="AQ159" i="3"/>
  <c r="AR159" i="3"/>
  <c r="AS159" i="3"/>
  <c r="CH159" i="3"/>
  <c r="AT159" i="3"/>
  <c r="CL159" i="3"/>
  <c r="AM160" i="3"/>
  <c r="I160" i="3"/>
  <c r="AO160" i="3"/>
  <c r="BS160" i="3"/>
  <c r="AP160" i="3"/>
  <c r="BW160" i="3"/>
  <c r="AQ160" i="3"/>
  <c r="BZ160" i="3"/>
  <c r="AR160" i="3"/>
  <c r="CD160" i="3"/>
  <c r="AS160" i="3"/>
  <c r="CH160" i="3"/>
  <c r="AT160" i="3"/>
  <c r="AM161" i="3"/>
  <c r="I161" i="3"/>
  <c r="AO161" i="3"/>
  <c r="AP161" i="3"/>
  <c r="BV161" i="3"/>
  <c r="AQ161" i="3"/>
  <c r="BZ161" i="3"/>
  <c r="AR161" i="3"/>
  <c r="AS161" i="3"/>
  <c r="CI161" i="3"/>
  <c r="AT161" i="3"/>
  <c r="AM162" i="3"/>
  <c r="M162" i="3"/>
  <c r="I162" i="3"/>
  <c r="AO162" i="3"/>
  <c r="AP162" i="3"/>
  <c r="AQ162" i="3"/>
  <c r="AR162" i="3"/>
  <c r="AS162" i="3"/>
  <c r="AT162" i="3"/>
  <c r="CK162" i="3"/>
  <c r="AM163" i="3"/>
  <c r="I163" i="3"/>
  <c r="AO163" i="3"/>
  <c r="AP163" i="3"/>
  <c r="AQ163" i="3"/>
  <c r="AR163" i="3"/>
  <c r="AS163" i="3"/>
  <c r="CH163" i="3"/>
  <c r="AT163" i="3"/>
  <c r="CK163" i="3"/>
  <c r="AM164" i="3"/>
  <c r="M164" i="3"/>
  <c r="I164" i="3"/>
  <c r="AO164" i="3"/>
  <c r="AP164" i="3"/>
  <c r="BV164" i="3"/>
  <c r="AQ164" i="3"/>
  <c r="CA164" i="3"/>
  <c r="AR164" i="3"/>
  <c r="AS164" i="3"/>
  <c r="AT164" i="3"/>
  <c r="AM165" i="3"/>
  <c r="I165" i="3"/>
  <c r="AO165" i="3"/>
  <c r="AP165" i="3"/>
  <c r="AQ165" i="3"/>
  <c r="AR165" i="3"/>
  <c r="CE165" i="3"/>
  <c r="AS165" i="3"/>
  <c r="CG165" i="3"/>
  <c r="AT165" i="3"/>
  <c r="CM165" i="3"/>
  <c r="AM166" i="3"/>
  <c r="M166" i="3"/>
  <c r="I166" i="3"/>
  <c r="AO166" i="3"/>
  <c r="AP166" i="3"/>
  <c r="AQ166" i="3"/>
  <c r="AR166" i="3"/>
  <c r="AS166" i="3"/>
  <c r="AT166" i="3"/>
  <c r="AM167" i="3"/>
  <c r="F167" i="3"/>
  <c r="I167" i="3"/>
  <c r="AO167" i="3"/>
  <c r="BS167" i="3"/>
  <c r="AP167" i="3"/>
  <c r="BW167" i="3"/>
  <c r="AQ167" i="3"/>
  <c r="AR167" i="3"/>
  <c r="AS167" i="3"/>
  <c r="AT167" i="3"/>
  <c r="AM168" i="3"/>
  <c r="I168" i="3"/>
  <c r="AO168" i="3"/>
  <c r="AP168" i="3"/>
  <c r="BW168" i="3"/>
  <c r="AQ168" i="3"/>
  <c r="BZ168" i="3"/>
  <c r="AR168" i="3"/>
  <c r="AS168" i="3"/>
  <c r="AT168" i="3"/>
  <c r="CL168" i="3"/>
  <c r="AM169" i="3"/>
  <c r="I169" i="3"/>
  <c r="AO169" i="3"/>
  <c r="AP169" i="3"/>
  <c r="BV169" i="3"/>
  <c r="AQ169" i="3"/>
  <c r="CA169" i="3"/>
  <c r="AR169" i="3"/>
  <c r="CD169" i="3"/>
  <c r="AS169" i="3"/>
  <c r="AT169" i="3"/>
  <c r="AM170" i="3"/>
  <c r="D170" i="3"/>
  <c r="CC170" i="3"/>
  <c r="I170" i="3"/>
  <c r="AO170" i="3"/>
  <c r="AP170" i="3"/>
  <c r="AQ170" i="3"/>
  <c r="CA170" i="3"/>
  <c r="AR170" i="3"/>
  <c r="AS170" i="3"/>
  <c r="AT170" i="3"/>
  <c r="AM171" i="3"/>
  <c r="I171" i="3"/>
  <c r="AO171" i="3"/>
  <c r="AP171" i="3"/>
  <c r="BV171" i="3"/>
  <c r="AQ171" i="3"/>
  <c r="AR171" i="3"/>
  <c r="AS171" i="3"/>
  <c r="AT171" i="3"/>
  <c r="AM172" i="3"/>
  <c r="I172" i="3"/>
  <c r="AO172" i="3"/>
  <c r="AP172" i="3"/>
  <c r="AQ172" i="3"/>
  <c r="AR172" i="3"/>
  <c r="AS172" i="3"/>
  <c r="AT172" i="3"/>
  <c r="AM173" i="3"/>
  <c r="D173" i="3"/>
  <c r="BU173" i="3"/>
  <c r="I173" i="3"/>
  <c r="AO173" i="3"/>
  <c r="AP173" i="3"/>
  <c r="BV173" i="3"/>
  <c r="AQ173" i="3"/>
  <c r="BY173" i="3"/>
  <c r="AR173" i="3"/>
  <c r="CD173" i="3"/>
  <c r="AS173" i="3"/>
  <c r="AT173" i="3"/>
  <c r="CM173" i="3"/>
  <c r="AM174" i="3"/>
  <c r="I174" i="3"/>
  <c r="AO174" i="3"/>
  <c r="AP174" i="3"/>
  <c r="AQ174" i="3"/>
  <c r="AR174" i="3"/>
  <c r="AS174" i="3"/>
  <c r="AT174" i="3"/>
  <c r="CM174" i="3"/>
  <c r="AM175" i="3"/>
  <c r="M175" i="3"/>
  <c r="I175" i="3"/>
  <c r="AO175" i="3"/>
  <c r="AP175" i="3"/>
  <c r="AQ175" i="3"/>
  <c r="AR175" i="3"/>
  <c r="AS175" i="3"/>
  <c r="AT175" i="3"/>
  <c r="CM175" i="3"/>
  <c r="AM176" i="3"/>
  <c r="F176" i="3"/>
  <c r="I176" i="3"/>
  <c r="AO176" i="3"/>
  <c r="AP176" i="3"/>
  <c r="BV176" i="3"/>
  <c r="AQ176" i="3"/>
  <c r="AR176" i="3"/>
  <c r="AS176" i="3"/>
  <c r="AT176" i="3"/>
  <c r="CK176" i="3"/>
  <c r="AM177" i="3"/>
  <c r="I177" i="3"/>
  <c r="AO177" i="3"/>
  <c r="BR177" i="3"/>
  <c r="AP177" i="3"/>
  <c r="BV177" i="3"/>
  <c r="AQ177" i="3"/>
  <c r="AR177" i="3"/>
  <c r="AS177" i="3"/>
  <c r="AT177" i="3"/>
  <c r="CK177" i="3"/>
  <c r="AM178" i="3"/>
  <c r="M178" i="3"/>
  <c r="I178" i="3"/>
  <c r="AO178" i="3"/>
  <c r="BS178" i="3"/>
  <c r="AP178" i="3"/>
  <c r="AQ178" i="3"/>
  <c r="BZ178" i="3"/>
  <c r="AR178" i="3"/>
  <c r="AS178" i="3"/>
  <c r="AT178" i="3"/>
  <c r="CM178" i="3"/>
  <c r="AM179" i="3"/>
  <c r="M179" i="3"/>
  <c r="I179" i="3"/>
  <c r="AO179" i="3"/>
  <c r="BS179" i="3"/>
  <c r="AP179" i="3"/>
  <c r="BV179" i="3"/>
  <c r="AQ179" i="3"/>
  <c r="CA179" i="3"/>
  <c r="AR179" i="3"/>
  <c r="CE179" i="3"/>
  <c r="AS179" i="3"/>
  <c r="AT179" i="3"/>
  <c r="AM180" i="3"/>
  <c r="D180" i="3"/>
  <c r="I180" i="3"/>
  <c r="AO180" i="3"/>
  <c r="AP180" i="3"/>
  <c r="BW180" i="3"/>
  <c r="AQ180" i="3"/>
  <c r="AR180" i="3"/>
  <c r="AS180" i="3"/>
  <c r="AT180" i="3"/>
  <c r="CK180" i="3"/>
  <c r="AM181" i="3"/>
  <c r="D181" i="3"/>
  <c r="I181" i="3"/>
  <c r="AO181" i="3"/>
  <c r="AP181" i="3"/>
  <c r="AQ181" i="3"/>
  <c r="BY181" i="3"/>
  <c r="AR181" i="3"/>
  <c r="AS181" i="3"/>
  <c r="CH181" i="3"/>
  <c r="AT181" i="3"/>
  <c r="AM182" i="3"/>
  <c r="D182" i="3"/>
  <c r="I182" i="3"/>
  <c r="AO182" i="3"/>
  <c r="BS182" i="3"/>
  <c r="AP182" i="3"/>
  <c r="BW182" i="3"/>
  <c r="AQ182" i="3"/>
  <c r="AR182" i="3"/>
  <c r="CC182" i="3"/>
  <c r="AS182" i="3"/>
  <c r="AT182" i="3"/>
  <c r="CM182" i="3"/>
  <c r="AM183" i="3"/>
  <c r="M183" i="3"/>
  <c r="I183" i="3"/>
  <c r="AO183" i="3"/>
  <c r="AP183" i="3"/>
  <c r="AQ183" i="3"/>
  <c r="AR183" i="3"/>
  <c r="CE183" i="3"/>
  <c r="AS183" i="3"/>
  <c r="AT183" i="3"/>
  <c r="CL183" i="3"/>
  <c r="AM184" i="3"/>
  <c r="I184" i="3"/>
  <c r="AO184" i="3"/>
  <c r="BS184" i="3"/>
  <c r="AP184" i="3"/>
  <c r="AQ184" i="3"/>
  <c r="BZ184" i="3"/>
  <c r="AR184" i="3"/>
  <c r="AS184" i="3"/>
  <c r="AT184" i="3"/>
  <c r="CL184" i="3"/>
  <c r="AM185" i="3"/>
  <c r="I185" i="3"/>
  <c r="AO185" i="3"/>
  <c r="BR185" i="3"/>
  <c r="AP185" i="3"/>
  <c r="AQ185" i="3"/>
  <c r="AR185" i="3"/>
  <c r="CE185" i="3"/>
  <c r="AS185" i="3"/>
  <c r="AT185" i="3"/>
  <c r="CK185" i="3"/>
  <c r="AM186" i="3"/>
  <c r="I186" i="3"/>
  <c r="AO186" i="3"/>
  <c r="AP186" i="3"/>
  <c r="BV186" i="3"/>
  <c r="AQ186" i="3"/>
  <c r="AR186" i="3"/>
  <c r="CE186" i="3"/>
  <c r="AS186" i="3"/>
  <c r="CI186" i="3"/>
  <c r="AT186" i="3"/>
  <c r="CM186" i="3"/>
  <c r="AM187" i="3"/>
  <c r="I187" i="3"/>
  <c r="AO187" i="3"/>
  <c r="AP187" i="3"/>
  <c r="BW187" i="3"/>
  <c r="AQ187" i="3"/>
  <c r="AR187" i="3"/>
  <c r="CE187" i="3"/>
  <c r="AS187" i="3"/>
  <c r="AT187" i="3"/>
  <c r="AM188" i="3"/>
  <c r="I188" i="3"/>
  <c r="AO188" i="3"/>
  <c r="BR188" i="3"/>
  <c r="AP188" i="3"/>
  <c r="BV188" i="3"/>
  <c r="AQ188" i="3"/>
  <c r="AR188" i="3"/>
  <c r="CE188" i="3"/>
  <c r="AS188" i="3"/>
  <c r="AT188" i="3"/>
  <c r="AM189" i="3"/>
  <c r="I189" i="3"/>
  <c r="AO189" i="3"/>
  <c r="AP189" i="3"/>
  <c r="AQ189" i="3"/>
  <c r="AR189" i="3"/>
  <c r="CD189" i="3"/>
  <c r="AS189" i="3"/>
  <c r="CI189" i="3"/>
  <c r="AT189" i="3"/>
  <c r="AM190" i="3"/>
  <c r="I190" i="3"/>
  <c r="AO190" i="3"/>
  <c r="BR190" i="3"/>
  <c r="AP190" i="3"/>
  <c r="AQ190" i="3"/>
  <c r="AR190" i="3"/>
  <c r="AS190" i="3"/>
  <c r="CI190" i="3"/>
  <c r="AT190" i="3"/>
  <c r="CM190" i="3"/>
  <c r="AM191" i="3"/>
  <c r="M191" i="3"/>
  <c r="I191" i="3"/>
  <c r="AO191" i="3"/>
  <c r="BR191" i="3"/>
  <c r="AP191" i="3"/>
  <c r="AQ191" i="3"/>
  <c r="AR191" i="3"/>
  <c r="CD191" i="3"/>
  <c r="AS191" i="3"/>
  <c r="AT191" i="3"/>
  <c r="CM191" i="3"/>
  <c r="AM192" i="3"/>
  <c r="I192" i="3"/>
  <c r="AO192" i="3"/>
  <c r="BR192" i="3"/>
  <c r="AP192" i="3"/>
  <c r="AQ192" i="3"/>
  <c r="CA192" i="3"/>
  <c r="AR192" i="3"/>
  <c r="AS192" i="3"/>
  <c r="CH192" i="3"/>
  <c r="AT192" i="3"/>
  <c r="CL192" i="3"/>
  <c r="AM193" i="3"/>
  <c r="I193" i="3"/>
  <c r="AO193" i="3"/>
  <c r="BS193" i="3"/>
  <c r="AP193" i="3"/>
  <c r="AQ193" i="3"/>
  <c r="BZ193" i="3"/>
  <c r="AR193" i="3"/>
  <c r="AS193" i="3"/>
  <c r="CI193" i="3"/>
  <c r="AT193" i="3"/>
  <c r="CM193" i="3"/>
  <c r="AM194" i="3"/>
  <c r="M194" i="3"/>
  <c r="I194" i="3"/>
  <c r="AO194" i="3"/>
  <c r="BS194" i="3"/>
  <c r="AP194" i="3"/>
  <c r="AQ194" i="3"/>
  <c r="BZ194" i="3"/>
  <c r="AR194" i="3"/>
  <c r="CE194" i="3"/>
  <c r="AS194" i="3"/>
  <c r="CI194" i="3"/>
  <c r="AT194" i="3"/>
  <c r="AM195" i="3"/>
  <c r="I195" i="3"/>
  <c r="AO195" i="3"/>
  <c r="AP195" i="3"/>
  <c r="AQ195" i="3"/>
  <c r="AR195" i="3"/>
  <c r="AS195" i="3"/>
  <c r="CG195" i="3"/>
  <c r="AT195" i="3"/>
  <c r="AM196" i="3"/>
  <c r="D196" i="3"/>
  <c r="I196" i="3"/>
  <c r="AO196" i="3"/>
  <c r="AP196" i="3"/>
  <c r="BW196" i="3"/>
  <c r="AQ196" i="3"/>
  <c r="CA196" i="3"/>
  <c r="AR196" i="3"/>
  <c r="AS196" i="3"/>
  <c r="CI196" i="3"/>
  <c r="AT196" i="3"/>
  <c r="CL196" i="3"/>
  <c r="AM197" i="3"/>
  <c r="I197" i="3"/>
  <c r="AO197" i="3"/>
  <c r="BR197" i="3"/>
  <c r="AP197" i="3"/>
  <c r="AQ197" i="3"/>
  <c r="BZ197" i="3"/>
  <c r="AR197" i="3"/>
  <c r="CE197" i="3"/>
  <c r="AS197" i="3"/>
  <c r="AT197" i="3"/>
  <c r="AM198" i="3"/>
  <c r="I198" i="3"/>
  <c r="AO198" i="3"/>
  <c r="AP198" i="3"/>
  <c r="BV198" i="3"/>
  <c r="AQ198" i="3"/>
  <c r="AR198" i="3"/>
  <c r="AS198" i="3"/>
  <c r="CI198" i="3"/>
  <c r="AT198" i="3"/>
  <c r="CL198" i="3"/>
  <c r="AM199" i="3"/>
  <c r="I199" i="3"/>
  <c r="AO199" i="3"/>
  <c r="BR199" i="3"/>
  <c r="AP199" i="3"/>
  <c r="AQ199" i="3"/>
  <c r="BZ199" i="3"/>
  <c r="AR199" i="3"/>
  <c r="CE199" i="3"/>
  <c r="AS199" i="3"/>
  <c r="AT199" i="3"/>
  <c r="AM200" i="3"/>
  <c r="I200" i="3"/>
  <c r="AO200" i="3"/>
  <c r="BS200" i="3"/>
  <c r="AP200" i="3"/>
  <c r="BV200" i="3"/>
  <c r="AQ200" i="3"/>
  <c r="AR200" i="3"/>
  <c r="CE200" i="3"/>
  <c r="AS200" i="3"/>
  <c r="CG200" i="3"/>
  <c r="AT200" i="3"/>
  <c r="CL200" i="3"/>
  <c r="AM201" i="3"/>
  <c r="I201" i="3"/>
  <c r="AO201" i="3"/>
  <c r="AP201" i="3"/>
  <c r="AQ201" i="3"/>
  <c r="AR201" i="3"/>
  <c r="AS201" i="3"/>
  <c r="CG201" i="3"/>
  <c r="AT201" i="3"/>
  <c r="AM202" i="3"/>
  <c r="M202" i="3"/>
  <c r="I202" i="3"/>
  <c r="AO202" i="3"/>
  <c r="BR202" i="3"/>
  <c r="AP202" i="3"/>
  <c r="AQ202" i="3"/>
  <c r="AR202" i="3"/>
  <c r="AS202" i="3"/>
  <c r="AT202" i="3"/>
  <c r="AM203" i="3"/>
  <c r="I203" i="3"/>
  <c r="AO203" i="3"/>
  <c r="BR203" i="3"/>
  <c r="AP203" i="3"/>
  <c r="BW203" i="3"/>
  <c r="AQ203" i="3"/>
  <c r="AR203" i="3"/>
  <c r="CE203" i="3"/>
  <c r="AS203" i="3"/>
  <c r="CH203" i="3"/>
  <c r="AT203" i="3"/>
  <c r="CK203" i="3"/>
  <c r="AM204" i="3"/>
  <c r="M204" i="3"/>
  <c r="I204" i="3"/>
  <c r="AO204" i="3"/>
  <c r="AP204" i="3"/>
  <c r="AQ204" i="3"/>
  <c r="CA204" i="3"/>
  <c r="AR204" i="3"/>
  <c r="AS204" i="3"/>
  <c r="AT204" i="3"/>
  <c r="AM205" i="3"/>
  <c r="F205" i="3"/>
  <c r="AO205" i="3"/>
  <c r="AP205" i="3"/>
  <c r="AQ205" i="3"/>
  <c r="AR205" i="3"/>
  <c r="CD205" i="3"/>
  <c r="AS205" i="3"/>
  <c r="CH205" i="3"/>
  <c r="AT205" i="3"/>
  <c r="CK205" i="3"/>
  <c r="AM206" i="3"/>
  <c r="AO206" i="3"/>
  <c r="AP206" i="3"/>
  <c r="AQ206" i="3"/>
  <c r="AR206" i="3"/>
  <c r="AS206" i="3"/>
  <c r="AT206" i="3"/>
  <c r="CL206" i="3"/>
  <c r="AM207" i="3"/>
  <c r="AO207" i="3"/>
  <c r="BS207" i="3"/>
  <c r="AP207" i="3"/>
  <c r="AQ207" i="3"/>
  <c r="AR207" i="3"/>
  <c r="CD207" i="3"/>
  <c r="AS207" i="3"/>
  <c r="CG207" i="3"/>
  <c r="AT207" i="3"/>
  <c r="CL207" i="3"/>
  <c r="AM208" i="3"/>
  <c r="D208" i="3"/>
  <c r="AO208" i="3"/>
  <c r="AP208" i="3"/>
  <c r="AQ208" i="3"/>
  <c r="BY208" i="3"/>
  <c r="AR208" i="3"/>
  <c r="CD208" i="3"/>
  <c r="AS208" i="3"/>
  <c r="AT208" i="3"/>
  <c r="AM209" i="3"/>
  <c r="AO209" i="3"/>
  <c r="BR209" i="3"/>
  <c r="AP209" i="3"/>
  <c r="BU209" i="3"/>
  <c r="AQ209" i="3"/>
  <c r="AR209" i="3"/>
  <c r="AS209" i="3"/>
  <c r="CH209" i="3"/>
  <c r="AT209" i="3"/>
  <c r="AM210" i="3"/>
  <c r="AO210" i="3"/>
  <c r="BQ210" i="3"/>
  <c r="AP210" i="3"/>
  <c r="AQ210" i="3"/>
  <c r="BY210" i="3"/>
  <c r="AR210" i="3"/>
  <c r="CE210" i="3"/>
  <c r="AS210" i="3"/>
  <c r="CI210" i="3"/>
  <c r="AT210" i="3"/>
  <c r="AM211" i="3"/>
  <c r="F211" i="3"/>
  <c r="AO211" i="3"/>
  <c r="BS211" i="3"/>
  <c r="AP211" i="3"/>
  <c r="AQ211" i="3"/>
  <c r="AR211" i="3"/>
  <c r="AS211" i="3"/>
  <c r="CG211" i="3"/>
  <c r="AT211" i="3"/>
  <c r="AM212" i="3"/>
  <c r="AO212" i="3"/>
  <c r="AP212" i="3"/>
  <c r="AQ212" i="3"/>
  <c r="AR212" i="3"/>
  <c r="CD212" i="3"/>
  <c r="AS212" i="3"/>
  <c r="AT212" i="3"/>
  <c r="AM213" i="3"/>
  <c r="F213" i="3"/>
  <c r="AO213" i="3"/>
  <c r="BQ213" i="3"/>
  <c r="AP213" i="3"/>
  <c r="AQ213" i="3"/>
  <c r="AR213" i="3"/>
  <c r="CE213" i="3"/>
  <c r="AS213" i="3"/>
  <c r="CH213" i="3"/>
  <c r="AT213" i="3"/>
  <c r="CL213" i="3"/>
  <c r="AM214" i="3"/>
  <c r="AO214" i="3"/>
  <c r="AP214" i="3"/>
  <c r="BU214" i="3"/>
  <c r="AQ214" i="3"/>
  <c r="AR214" i="3"/>
  <c r="CC214" i="3"/>
  <c r="AS214" i="3"/>
  <c r="CG214" i="3"/>
  <c r="AT214" i="3"/>
  <c r="CL214" i="3"/>
  <c r="AM215" i="3"/>
  <c r="AO215" i="3"/>
  <c r="BS215" i="3"/>
  <c r="AP215" i="3"/>
  <c r="BV215" i="3"/>
  <c r="AQ215" i="3"/>
  <c r="AR215" i="3"/>
  <c r="CD215" i="3"/>
  <c r="AS215" i="3"/>
  <c r="AT215" i="3"/>
  <c r="CL215" i="3"/>
  <c r="AM216" i="3"/>
  <c r="AO216" i="3"/>
  <c r="BS216" i="3"/>
  <c r="AP216" i="3"/>
  <c r="BW216" i="3"/>
  <c r="AQ216" i="3"/>
  <c r="AR216" i="3"/>
  <c r="AS216" i="3"/>
  <c r="CI216" i="3"/>
  <c r="AT216" i="3"/>
  <c r="CL216" i="3"/>
  <c r="AM217" i="3"/>
  <c r="AO217" i="3"/>
  <c r="AP217" i="3"/>
  <c r="BV217" i="3"/>
  <c r="AQ217" i="3"/>
  <c r="AR217" i="3"/>
  <c r="AS217" i="3"/>
  <c r="AT217" i="3"/>
  <c r="CK217" i="3"/>
  <c r="AM218" i="3"/>
  <c r="AO218" i="3"/>
  <c r="AP218" i="3"/>
  <c r="BW218" i="3"/>
  <c r="AQ218" i="3"/>
  <c r="AR218" i="3"/>
  <c r="AS218" i="3"/>
  <c r="CH218" i="3"/>
  <c r="AT218" i="3"/>
  <c r="CL218" i="3"/>
  <c r="AM219" i="3"/>
  <c r="I219" i="3"/>
  <c r="AO219" i="3"/>
  <c r="AP219" i="3"/>
  <c r="BW219" i="3"/>
  <c r="AQ219" i="3"/>
  <c r="AR219" i="3"/>
  <c r="AS219" i="3"/>
  <c r="AT219" i="3"/>
  <c r="CM219" i="3"/>
  <c r="AM220" i="3"/>
  <c r="I220" i="3"/>
  <c r="AO220" i="3"/>
  <c r="AP220" i="3"/>
  <c r="AQ220" i="3"/>
  <c r="AR220" i="3"/>
  <c r="AS220" i="3"/>
  <c r="AT220" i="3"/>
  <c r="CM220" i="3"/>
  <c r="AM221" i="3"/>
  <c r="M221" i="3"/>
  <c r="I221" i="3"/>
  <c r="AO221" i="3"/>
  <c r="AP221" i="3"/>
  <c r="AQ221" i="3"/>
  <c r="AR221" i="3"/>
  <c r="CE221" i="3"/>
  <c r="AS221" i="3"/>
  <c r="AT221" i="3"/>
  <c r="CM221" i="3"/>
  <c r="AM222" i="3"/>
  <c r="F222" i="3"/>
  <c r="I222" i="3"/>
  <c r="AO222" i="3"/>
  <c r="BS222" i="3"/>
  <c r="AP222" i="3"/>
  <c r="BW222" i="3"/>
  <c r="AQ222" i="3"/>
  <c r="CA222" i="3"/>
  <c r="AR222" i="3"/>
  <c r="AS222" i="3"/>
  <c r="AT222" i="3"/>
  <c r="CM222" i="3"/>
  <c r="AM223" i="3"/>
  <c r="I223" i="3"/>
  <c r="AO223" i="3"/>
  <c r="BR223" i="3"/>
  <c r="AP223" i="3"/>
  <c r="BW223" i="3"/>
  <c r="AQ223" i="3"/>
  <c r="AR223" i="3"/>
  <c r="AS223" i="3"/>
  <c r="CI223" i="3"/>
  <c r="AT223" i="3"/>
  <c r="CM223" i="3"/>
  <c r="AM224" i="3"/>
  <c r="I224" i="3"/>
  <c r="AO224" i="3"/>
  <c r="AP224" i="3"/>
  <c r="AQ224" i="3"/>
  <c r="AR224" i="3"/>
  <c r="AS224" i="3"/>
  <c r="AT224" i="3"/>
  <c r="CM224" i="3"/>
  <c r="AM225" i="3"/>
  <c r="M225" i="3"/>
  <c r="I225" i="3"/>
  <c r="AO225" i="3"/>
  <c r="BR225" i="3"/>
  <c r="AP225" i="3"/>
  <c r="BW225" i="3"/>
  <c r="AQ225" i="3"/>
  <c r="CA225" i="3"/>
  <c r="AR225" i="3"/>
  <c r="CE225" i="3"/>
  <c r="AS225" i="3"/>
  <c r="CH225" i="3"/>
  <c r="AT225" i="3"/>
  <c r="AM226" i="3"/>
  <c r="I226" i="3"/>
  <c r="AO226" i="3"/>
  <c r="AP226" i="3"/>
  <c r="BV226" i="3"/>
  <c r="AQ226" i="3"/>
  <c r="AR226" i="3"/>
  <c r="CE226" i="3"/>
  <c r="AS226" i="3"/>
  <c r="CG226" i="3"/>
  <c r="AT226" i="3"/>
  <c r="CK226" i="3"/>
  <c r="AM227" i="3"/>
  <c r="I227" i="3"/>
  <c r="AO227" i="3"/>
  <c r="AP227" i="3"/>
  <c r="AQ227" i="3"/>
  <c r="AR227" i="3"/>
  <c r="AS227" i="3"/>
  <c r="AT227" i="3"/>
  <c r="AM228" i="3"/>
  <c r="I228" i="3"/>
  <c r="AO228" i="3"/>
  <c r="BS228" i="3"/>
  <c r="AP228" i="3"/>
  <c r="BV228" i="3"/>
  <c r="AQ228" i="3"/>
  <c r="CA228" i="3"/>
  <c r="AR228" i="3"/>
  <c r="AS228" i="3"/>
  <c r="AT228" i="3"/>
  <c r="CL228" i="3"/>
  <c r="AM229" i="3"/>
  <c r="I229" i="3"/>
  <c r="AO229" i="3"/>
  <c r="AP229" i="3"/>
  <c r="AQ229" i="3"/>
  <c r="AR229" i="3"/>
  <c r="AS229" i="3"/>
  <c r="AT229" i="3"/>
  <c r="AM230" i="3"/>
  <c r="I230" i="3"/>
  <c r="AO230" i="3"/>
  <c r="AP230" i="3"/>
  <c r="BV230" i="3"/>
  <c r="AQ230" i="3"/>
  <c r="CA230" i="3"/>
  <c r="AR230" i="3"/>
  <c r="CE230" i="3"/>
  <c r="AS230" i="3"/>
  <c r="CI230" i="3"/>
  <c r="AT230" i="3"/>
  <c r="CM230" i="3"/>
  <c r="AM231" i="3"/>
  <c r="I231" i="3"/>
  <c r="AO231" i="3"/>
  <c r="AP231" i="3"/>
  <c r="BV231" i="3"/>
  <c r="AQ231" i="3"/>
  <c r="AR231" i="3"/>
  <c r="CE231" i="3"/>
  <c r="AS231" i="3"/>
  <c r="AT231" i="3"/>
  <c r="CM231" i="3"/>
  <c r="AM232" i="3"/>
  <c r="M232" i="3"/>
  <c r="I232" i="3"/>
  <c r="AO232" i="3"/>
  <c r="AP232" i="3"/>
  <c r="AQ232" i="3"/>
  <c r="AR232" i="3"/>
  <c r="AS232" i="3"/>
  <c r="CG232" i="3"/>
  <c r="AT232" i="3"/>
  <c r="CL232" i="3"/>
  <c r="AM233" i="3"/>
  <c r="F233" i="3"/>
  <c r="I233" i="3"/>
  <c r="AO233" i="3"/>
  <c r="AP233" i="3"/>
  <c r="AQ233" i="3"/>
  <c r="BZ233" i="3"/>
  <c r="AR233" i="3"/>
  <c r="CE233" i="3"/>
  <c r="AS233" i="3"/>
  <c r="CG233" i="3"/>
  <c r="AT233" i="3"/>
  <c r="CK233" i="3"/>
  <c r="AM234" i="3"/>
  <c r="I234" i="3"/>
  <c r="AO234" i="3"/>
  <c r="AP234" i="3"/>
  <c r="AQ234" i="3"/>
  <c r="CA234" i="3"/>
  <c r="AR234" i="3"/>
  <c r="AS234" i="3"/>
  <c r="AT234" i="3"/>
  <c r="CL234" i="3"/>
  <c r="AM235" i="3"/>
  <c r="D235" i="3"/>
  <c r="AO235" i="3"/>
  <c r="AP235" i="3"/>
  <c r="BW235" i="3"/>
  <c r="AQ235" i="3"/>
  <c r="BY235" i="3"/>
  <c r="AR235" i="3"/>
  <c r="CD235" i="3"/>
  <c r="AS235" i="3"/>
  <c r="CI235" i="3"/>
  <c r="AT235" i="3"/>
  <c r="CK235" i="3"/>
  <c r="AM236" i="3"/>
  <c r="AO236" i="3"/>
  <c r="BQ236" i="3"/>
  <c r="AP236" i="3"/>
  <c r="BW236" i="3"/>
  <c r="AQ236" i="3"/>
  <c r="BZ236" i="3"/>
  <c r="AR236" i="3"/>
  <c r="CC236" i="3"/>
  <c r="AS236" i="3"/>
  <c r="AT236" i="3"/>
  <c r="AM237" i="3"/>
  <c r="AO237" i="3"/>
  <c r="AP237" i="3"/>
  <c r="BU237" i="3"/>
  <c r="AQ237" i="3"/>
  <c r="AR237" i="3"/>
  <c r="CE237" i="3"/>
  <c r="AS237" i="3"/>
  <c r="AT237" i="3"/>
  <c r="CK237" i="3"/>
  <c r="AM238" i="3"/>
  <c r="F238" i="3"/>
  <c r="AO238" i="3"/>
  <c r="AP238" i="3"/>
  <c r="BV238" i="3"/>
  <c r="AQ238" i="3"/>
  <c r="BY238" i="3"/>
  <c r="AR238" i="3"/>
  <c r="CE238" i="3"/>
  <c r="AS238" i="3"/>
  <c r="CI238" i="3"/>
  <c r="AT238" i="3"/>
  <c r="CK238" i="3"/>
  <c r="AM239" i="3"/>
  <c r="AO239" i="3"/>
  <c r="AP239" i="3"/>
  <c r="AQ239" i="3"/>
  <c r="AR239" i="3"/>
  <c r="AS239" i="3"/>
  <c r="AT239" i="3"/>
  <c r="AM240" i="3"/>
  <c r="AO240" i="3"/>
  <c r="AP240" i="3"/>
  <c r="AQ240" i="3"/>
  <c r="BY240" i="3"/>
  <c r="AR240" i="3"/>
  <c r="AS240" i="3"/>
  <c r="AT240" i="3"/>
  <c r="AM241" i="3"/>
  <c r="AO241" i="3"/>
  <c r="BS241" i="3"/>
  <c r="AP241" i="3"/>
  <c r="AQ241" i="3"/>
  <c r="AR241" i="3"/>
  <c r="CC241" i="3"/>
  <c r="AS241" i="3"/>
  <c r="CI241" i="3"/>
  <c r="AT241" i="3"/>
  <c r="AM242" i="3"/>
  <c r="F242" i="3"/>
  <c r="AO242" i="3"/>
  <c r="AP242" i="3"/>
  <c r="BW242" i="3"/>
  <c r="AQ242" i="3"/>
  <c r="BZ242" i="3"/>
  <c r="AR242" i="3"/>
  <c r="AS242" i="3"/>
  <c r="CH242" i="3"/>
  <c r="AT242" i="3"/>
  <c r="AM243" i="3"/>
  <c r="AO243" i="3"/>
  <c r="AP243" i="3"/>
  <c r="BU243" i="3"/>
  <c r="AQ243" i="3"/>
  <c r="AR243" i="3"/>
  <c r="AS243" i="3"/>
  <c r="CI243" i="3"/>
  <c r="AT243" i="3"/>
  <c r="AM244" i="3"/>
  <c r="F244" i="3"/>
  <c r="AO244" i="3"/>
  <c r="AP244" i="3"/>
  <c r="BU244" i="3"/>
  <c r="AQ244" i="3"/>
  <c r="BY244" i="3"/>
  <c r="AR244" i="3"/>
  <c r="AS244" i="3"/>
  <c r="AT244" i="3"/>
  <c r="CK244" i="3"/>
  <c r="AM245" i="3"/>
  <c r="AO245" i="3"/>
  <c r="AP245" i="3"/>
  <c r="AQ245" i="3"/>
  <c r="AR245" i="3"/>
  <c r="CD245" i="3"/>
  <c r="AS245" i="3"/>
  <c r="CI245" i="3"/>
  <c r="AT245" i="3"/>
  <c r="CM245" i="3"/>
  <c r="AM246" i="3"/>
  <c r="AO246" i="3"/>
  <c r="AP246" i="3"/>
  <c r="BV246" i="3"/>
  <c r="AQ246" i="3"/>
  <c r="BZ246" i="3"/>
  <c r="AR246" i="3"/>
  <c r="CD246" i="3"/>
  <c r="AS246" i="3"/>
  <c r="AT246" i="3"/>
  <c r="CL246" i="3"/>
  <c r="AM247" i="3"/>
  <c r="AO247" i="3"/>
  <c r="AP247" i="3"/>
  <c r="AQ247" i="3"/>
  <c r="BY247" i="3"/>
  <c r="AR247" i="3"/>
  <c r="CC247" i="3"/>
  <c r="AS247" i="3"/>
  <c r="CI247" i="3"/>
  <c r="AT247" i="3"/>
  <c r="AM248" i="3"/>
  <c r="AO248" i="3"/>
  <c r="AP248" i="3"/>
  <c r="AQ248" i="3"/>
  <c r="AR248" i="3"/>
  <c r="AS248" i="3"/>
  <c r="AT248" i="3"/>
  <c r="AM249" i="3"/>
  <c r="I249" i="3"/>
  <c r="AO249" i="3"/>
  <c r="BR249" i="3"/>
  <c r="AP249" i="3"/>
  <c r="BW249" i="3"/>
  <c r="AQ249" i="3"/>
  <c r="AR249" i="3"/>
  <c r="AS249" i="3"/>
  <c r="AT249" i="3"/>
  <c r="CM249" i="3"/>
  <c r="AM250" i="3"/>
  <c r="I250" i="3"/>
  <c r="AO250" i="3"/>
  <c r="BR250" i="3"/>
  <c r="AP250" i="3"/>
  <c r="AQ250" i="3"/>
  <c r="AR250" i="3"/>
  <c r="AS250" i="3"/>
  <c r="AT250" i="3"/>
  <c r="CM250" i="3"/>
  <c r="AM251" i="3"/>
  <c r="I251" i="3"/>
  <c r="AO251" i="3"/>
  <c r="AP251" i="3"/>
  <c r="AQ251" i="3"/>
  <c r="AR251" i="3"/>
  <c r="AS251" i="3"/>
  <c r="CI251" i="3"/>
  <c r="AT251" i="3"/>
  <c r="AM252" i="3"/>
  <c r="I252" i="3"/>
  <c r="AO252" i="3"/>
  <c r="AP252" i="3"/>
  <c r="AQ252" i="3"/>
  <c r="AR252" i="3"/>
  <c r="AS252" i="3"/>
  <c r="AT252" i="3"/>
  <c r="AM253" i="3"/>
  <c r="I253" i="3"/>
  <c r="AO253" i="3"/>
  <c r="AP253" i="3"/>
  <c r="AQ253" i="3"/>
  <c r="BZ253" i="3"/>
  <c r="AR253" i="3"/>
  <c r="CD253" i="3"/>
  <c r="AS253" i="3"/>
  <c r="CI253" i="3"/>
  <c r="AT253" i="3"/>
  <c r="AM254" i="3"/>
  <c r="F254" i="3"/>
  <c r="I254" i="3"/>
  <c r="AO254" i="3"/>
  <c r="AP254" i="3"/>
  <c r="AQ254" i="3"/>
  <c r="CA254" i="3"/>
  <c r="AR254" i="3"/>
  <c r="AS254" i="3"/>
  <c r="AT254" i="3"/>
  <c r="CK254" i="3"/>
  <c r="AM255" i="3"/>
  <c r="I255" i="3"/>
  <c r="AO255" i="3"/>
  <c r="BS255" i="3"/>
  <c r="AP255" i="3"/>
  <c r="AQ255" i="3"/>
  <c r="AR255" i="3"/>
  <c r="AS255" i="3"/>
  <c r="CI255" i="3"/>
  <c r="AT255" i="3"/>
  <c r="AM256" i="3"/>
  <c r="I256" i="3"/>
  <c r="AO256" i="3"/>
  <c r="AP256" i="3"/>
  <c r="AQ256" i="3"/>
  <c r="CA256" i="3"/>
  <c r="AR256" i="3"/>
  <c r="AS256" i="3"/>
  <c r="AT256" i="3"/>
  <c r="AM257" i="3"/>
  <c r="I257" i="3"/>
  <c r="AO257" i="3"/>
  <c r="AP257" i="3"/>
  <c r="AQ257" i="3"/>
  <c r="CA257" i="3"/>
  <c r="AR257" i="3"/>
  <c r="CE257" i="3"/>
  <c r="AS257" i="3"/>
  <c r="CH257" i="3"/>
  <c r="AT257" i="3"/>
  <c r="AM258" i="3"/>
  <c r="I258" i="3"/>
  <c r="AO258" i="3"/>
  <c r="AP258" i="3"/>
  <c r="AQ258" i="3"/>
  <c r="BZ258" i="3"/>
  <c r="AR258" i="3"/>
  <c r="AS258" i="3"/>
  <c r="CI258" i="3"/>
  <c r="AT258" i="3"/>
  <c r="AM259" i="3"/>
  <c r="M259" i="3"/>
  <c r="I259" i="3"/>
  <c r="AO259" i="3"/>
  <c r="AP259" i="3"/>
  <c r="AQ259" i="3"/>
  <c r="AR259" i="3"/>
  <c r="AS259" i="3"/>
  <c r="CH259" i="3"/>
  <c r="AT259" i="3"/>
  <c r="AM260" i="3"/>
  <c r="I260" i="3"/>
  <c r="AO260" i="3"/>
  <c r="AP260" i="3"/>
  <c r="AQ260" i="3"/>
  <c r="AR260" i="3"/>
  <c r="AS260" i="3"/>
  <c r="AT260" i="3"/>
  <c r="CK260" i="3"/>
  <c r="AM261" i="3"/>
  <c r="M261" i="3"/>
  <c r="I261" i="3"/>
  <c r="AO261" i="3"/>
  <c r="AP261" i="3"/>
  <c r="BW261" i="3"/>
  <c r="AQ261" i="3"/>
  <c r="AR261" i="3"/>
  <c r="CD261" i="3"/>
  <c r="AS261" i="3"/>
  <c r="AT261" i="3"/>
  <c r="AM262" i="3"/>
  <c r="I262" i="3"/>
  <c r="AO262" i="3"/>
  <c r="AP262" i="3"/>
  <c r="AQ262" i="3"/>
  <c r="AR262" i="3"/>
  <c r="CE262" i="3"/>
  <c r="AS262" i="3"/>
  <c r="CH262" i="3"/>
  <c r="AT262" i="3"/>
  <c r="CL262" i="3"/>
  <c r="AM263" i="3"/>
  <c r="I263" i="3"/>
  <c r="AO263" i="3"/>
  <c r="AP263" i="3"/>
  <c r="AQ263" i="3"/>
  <c r="AR263" i="3"/>
  <c r="CD263" i="3"/>
  <c r="AS263" i="3"/>
  <c r="CG263" i="3"/>
  <c r="AT263" i="3"/>
  <c r="AM264" i="3"/>
  <c r="D264" i="3"/>
  <c r="I264" i="3"/>
  <c r="AO264" i="3"/>
  <c r="AP264" i="3"/>
  <c r="AQ264" i="3"/>
  <c r="AR264" i="3"/>
  <c r="AS264" i="3"/>
  <c r="AT264" i="3"/>
  <c r="CM264" i="3"/>
  <c r="AM265" i="3"/>
  <c r="D265" i="3"/>
  <c r="AO265" i="3"/>
  <c r="AP265" i="3"/>
  <c r="AQ265" i="3"/>
  <c r="BY265" i="3"/>
  <c r="AR265" i="3"/>
  <c r="AS265" i="3"/>
  <c r="AT265" i="3"/>
  <c r="CM265" i="3"/>
  <c r="AM266" i="3"/>
  <c r="AO266" i="3"/>
  <c r="BQ266" i="3"/>
  <c r="AP266" i="3"/>
  <c r="AQ266" i="3"/>
  <c r="BZ266" i="3"/>
  <c r="AR266" i="3"/>
  <c r="CC266" i="3"/>
  <c r="AS266" i="3"/>
  <c r="AT266" i="3"/>
  <c r="CL266" i="3"/>
  <c r="AM267" i="3"/>
  <c r="F267" i="3"/>
  <c r="AO267" i="3"/>
  <c r="AP267" i="3"/>
  <c r="AQ267" i="3"/>
  <c r="CA267" i="3"/>
  <c r="AR267" i="3"/>
  <c r="CC267" i="3"/>
  <c r="AS267" i="3"/>
  <c r="AT267" i="3"/>
  <c r="AM268" i="3"/>
  <c r="F268" i="3"/>
  <c r="AO268" i="3"/>
  <c r="AP268" i="3"/>
  <c r="AQ268" i="3"/>
  <c r="AR268" i="3"/>
  <c r="AS268" i="3"/>
  <c r="CG268" i="3"/>
  <c r="AT268" i="3"/>
  <c r="AM269" i="3"/>
  <c r="AO269" i="3"/>
  <c r="AP269" i="3"/>
  <c r="BU269" i="3"/>
  <c r="AQ269" i="3"/>
  <c r="AR269" i="3"/>
  <c r="AS269" i="3"/>
  <c r="AT269" i="3"/>
  <c r="AM270" i="3"/>
  <c r="AO270" i="3"/>
  <c r="AP270" i="3"/>
  <c r="AQ270" i="3"/>
  <c r="BY270" i="3"/>
  <c r="AR270" i="3"/>
  <c r="CD270" i="3"/>
  <c r="AS270" i="3"/>
  <c r="CG270" i="3"/>
  <c r="AT270" i="3"/>
  <c r="CL270" i="3"/>
  <c r="AM271" i="3"/>
  <c r="AO271" i="3"/>
  <c r="BR271" i="3"/>
  <c r="AP271" i="3"/>
  <c r="AQ271" i="3"/>
  <c r="AR271" i="3"/>
  <c r="CC271" i="3"/>
  <c r="AS271" i="3"/>
  <c r="AT271" i="3"/>
  <c r="AM272" i="3"/>
  <c r="AO272" i="3"/>
  <c r="AP272" i="3"/>
  <c r="AQ272" i="3"/>
  <c r="AR272" i="3"/>
  <c r="AS272" i="3"/>
  <c r="CI272" i="3"/>
  <c r="AT272" i="3"/>
  <c r="AM273" i="3"/>
  <c r="F273" i="3"/>
  <c r="AO273" i="3"/>
  <c r="AP273" i="3"/>
  <c r="AQ273" i="3"/>
  <c r="AR273" i="3"/>
  <c r="AS273" i="3"/>
  <c r="CG273" i="3"/>
  <c r="AT273" i="3"/>
  <c r="AM274" i="3"/>
  <c r="AO274" i="3"/>
  <c r="BS274" i="3"/>
  <c r="AP274" i="3"/>
  <c r="BV274" i="3"/>
  <c r="AQ274" i="3"/>
  <c r="AR274" i="3"/>
  <c r="CD274" i="3"/>
  <c r="AS274" i="3"/>
  <c r="AT274" i="3"/>
  <c r="CL274" i="3"/>
  <c r="AM275" i="3"/>
  <c r="M275" i="3"/>
  <c r="AO275" i="3"/>
  <c r="AP275" i="3"/>
  <c r="AQ275" i="3"/>
  <c r="AR275" i="3"/>
  <c r="CD275" i="3"/>
  <c r="AS275" i="3"/>
  <c r="CI275" i="3"/>
  <c r="AT275" i="3"/>
  <c r="CL275" i="3"/>
  <c r="AM276" i="3"/>
  <c r="M276" i="3"/>
  <c r="AO276" i="3"/>
  <c r="BS276" i="3"/>
  <c r="AP276" i="3"/>
  <c r="AQ276" i="3"/>
  <c r="CA276" i="3"/>
  <c r="AR276" i="3"/>
  <c r="CE276" i="3"/>
  <c r="AS276" i="3"/>
  <c r="AT276" i="3"/>
  <c r="AM277" i="3"/>
  <c r="F277" i="3"/>
  <c r="AO277" i="3"/>
  <c r="BR277" i="3"/>
  <c r="AP277" i="3"/>
  <c r="BW277" i="3"/>
  <c r="AQ277" i="3"/>
  <c r="CA277" i="3"/>
  <c r="AR277" i="3"/>
  <c r="AS277" i="3"/>
  <c r="AT277" i="3"/>
  <c r="CL277" i="3"/>
  <c r="AM278" i="3"/>
  <c r="AO278" i="3"/>
  <c r="AP278" i="3"/>
  <c r="BV278" i="3"/>
  <c r="AQ278" i="3"/>
  <c r="AR278" i="3"/>
  <c r="CD278" i="3"/>
  <c r="AS278" i="3"/>
  <c r="AT278" i="3"/>
  <c r="AM279" i="3"/>
  <c r="I279" i="3"/>
  <c r="AO279" i="3"/>
  <c r="BR279" i="3"/>
  <c r="AP279" i="3"/>
  <c r="AQ279" i="3"/>
  <c r="BZ279" i="3"/>
  <c r="AR279" i="3"/>
  <c r="AS279" i="3"/>
  <c r="CH279" i="3"/>
  <c r="AT279" i="3"/>
  <c r="CL279" i="3"/>
  <c r="AM280" i="3"/>
  <c r="I280" i="3"/>
  <c r="AO280" i="3"/>
  <c r="AP280" i="3"/>
  <c r="AQ280" i="3"/>
  <c r="AR280" i="3"/>
  <c r="AS280" i="3"/>
  <c r="CH280" i="3"/>
  <c r="AT280" i="3"/>
  <c r="CK280" i="3"/>
  <c r="AM281" i="3"/>
  <c r="I281" i="3"/>
  <c r="AO281" i="3"/>
  <c r="AP281" i="3"/>
  <c r="BV281" i="3"/>
  <c r="AQ281" i="3"/>
  <c r="CA281" i="3"/>
  <c r="AR281" i="3"/>
  <c r="AS281" i="3"/>
  <c r="CI281" i="3"/>
  <c r="AT281" i="3"/>
  <c r="AM282" i="3"/>
  <c r="I282" i="3"/>
  <c r="AO282" i="3"/>
  <c r="AP282" i="3"/>
  <c r="BV282" i="3"/>
  <c r="AQ282" i="3"/>
  <c r="BZ282" i="3"/>
  <c r="AR282" i="3"/>
  <c r="AS282" i="3"/>
  <c r="CI282" i="3"/>
  <c r="AT282" i="3"/>
  <c r="CK282" i="3"/>
  <c r="AM283" i="3"/>
  <c r="M283" i="3"/>
  <c r="I283" i="3"/>
  <c r="AO283" i="3"/>
  <c r="BS283" i="3"/>
  <c r="AP283" i="3"/>
  <c r="BW283" i="3"/>
  <c r="AQ283" i="3"/>
  <c r="CA283" i="3"/>
  <c r="AR283" i="3"/>
  <c r="AS283" i="3"/>
  <c r="AT283" i="3"/>
  <c r="AM284" i="3"/>
  <c r="I284" i="3"/>
  <c r="AO284" i="3"/>
  <c r="AP284" i="3"/>
  <c r="AQ284" i="3"/>
  <c r="AR284" i="3"/>
  <c r="AS284" i="3"/>
  <c r="AT284" i="3"/>
  <c r="CK284" i="3"/>
  <c r="AM285" i="3"/>
  <c r="D285" i="3"/>
  <c r="I285" i="3"/>
  <c r="AO285" i="3"/>
  <c r="BR285" i="3"/>
  <c r="AP285" i="3"/>
  <c r="AQ285" i="3"/>
  <c r="AR285" i="3"/>
  <c r="AS285" i="3"/>
  <c r="CG285" i="3"/>
  <c r="AT285" i="3"/>
  <c r="AM286" i="3"/>
  <c r="I286" i="3"/>
  <c r="AO286" i="3"/>
  <c r="AP286" i="3"/>
  <c r="BW286" i="3"/>
  <c r="AQ286" i="3"/>
  <c r="AR286" i="3"/>
  <c r="AS286" i="3"/>
  <c r="CI286" i="3"/>
  <c r="AT286" i="3"/>
  <c r="CM286" i="3"/>
  <c r="AM287" i="3"/>
  <c r="I287" i="3"/>
  <c r="AO287" i="3"/>
  <c r="BR287" i="3"/>
  <c r="AP287" i="3"/>
  <c r="BV287" i="3"/>
  <c r="AQ287" i="3"/>
  <c r="AR287" i="3"/>
  <c r="CD287" i="3"/>
  <c r="AS287" i="3"/>
  <c r="CH287" i="3"/>
  <c r="AT287" i="3"/>
  <c r="CM287" i="3"/>
  <c r="AM288" i="3"/>
  <c r="I288" i="3"/>
  <c r="AO288" i="3"/>
  <c r="AP288" i="3"/>
  <c r="AQ288" i="3"/>
  <c r="AR288" i="3"/>
  <c r="AS288" i="3"/>
  <c r="AT288" i="3"/>
  <c r="AM289" i="3"/>
  <c r="I289" i="3"/>
  <c r="AO289" i="3"/>
  <c r="AP289" i="3"/>
  <c r="AQ289" i="3"/>
  <c r="CA289" i="3"/>
  <c r="AR289" i="3"/>
  <c r="AS289" i="3"/>
  <c r="CI289" i="3"/>
  <c r="AT289" i="3"/>
  <c r="CK289" i="3"/>
  <c r="AM290" i="3"/>
  <c r="I290" i="3"/>
  <c r="AO290" i="3"/>
  <c r="AP290" i="3"/>
  <c r="AQ290" i="3"/>
  <c r="AR290" i="3"/>
  <c r="CE290" i="3"/>
  <c r="AS290" i="3"/>
  <c r="AT290" i="3"/>
  <c r="CK290" i="3"/>
  <c r="AM291" i="3"/>
  <c r="I291" i="3"/>
  <c r="AO291" i="3"/>
  <c r="AP291" i="3"/>
  <c r="AQ291" i="3"/>
  <c r="AR291" i="3"/>
  <c r="AS291" i="3"/>
  <c r="AT291" i="3"/>
  <c r="AM292" i="3"/>
  <c r="I292" i="3"/>
  <c r="AO292" i="3"/>
  <c r="BR292" i="3"/>
  <c r="AP292" i="3"/>
  <c r="BV292" i="3"/>
  <c r="AQ292" i="3"/>
  <c r="AR292" i="3"/>
  <c r="AS292" i="3"/>
  <c r="CH292" i="3"/>
  <c r="AT292" i="3"/>
  <c r="AM293" i="3"/>
  <c r="I293" i="3"/>
  <c r="AO293" i="3"/>
  <c r="AP293" i="3"/>
  <c r="BW293" i="3"/>
  <c r="AQ293" i="3"/>
  <c r="AR293" i="3"/>
  <c r="CE293" i="3"/>
  <c r="AS293" i="3"/>
  <c r="AT293" i="3"/>
  <c r="CM293" i="3"/>
  <c r="AM294" i="3"/>
  <c r="M294" i="3"/>
  <c r="I294" i="3"/>
  <c r="AO294" i="3"/>
  <c r="AP294" i="3"/>
  <c r="AQ294" i="3"/>
  <c r="BZ294" i="3"/>
  <c r="AR294" i="3"/>
  <c r="AS294" i="3"/>
  <c r="CH294" i="3"/>
  <c r="AT294" i="3"/>
  <c r="CK294" i="3"/>
  <c r="AM295" i="3"/>
  <c r="AO295" i="3"/>
  <c r="AP295" i="3"/>
  <c r="AQ295" i="3"/>
  <c r="AR295" i="3"/>
  <c r="CD295" i="3"/>
  <c r="AS295" i="3"/>
  <c r="CH295" i="3"/>
  <c r="AT295" i="3"/>
  <c r="AM296" i="3"/>
  <c r="F296" i="3"/>
  <c r="AO296" i="3"/>
  <c r="AP296" i="3"/>
  <c r="BV296" i="3"/>
  <c r="AQ296" i="3"/>
  <c r="BY296" i="3"/>
  <c r="AR296" i="3"/>
  <c r="AS296" i="3"/>
  <c r="CG296" i="3"/>
  <c r="AT296" i="3"/>
  <c r="CL296" i="3"/>
  <c r="AM297" i="3"/>
  <c r="AO297" i="3"/>
  <c r="AP297" i="3"/>
  <c r="BU297" i="3"/>
  <c r="AQ297" i="3"/>
  <c r="AR297" i="3"/>
  <c r="AS297" i="3"/>
  <c r="AT297" i="3"/>
  <c r="AM298" i="3"/>
  <c r="F298" i="3"/>
  <c r="AO298" i="3"/>
  <c r="AP298" i="3"/>
  <c r="AQ298" i="3"/>
  <c r="BY298" i="3"/>
  <c r="AR298" i="3"/>
  <c r="CE298" i="3"/>
  <c r="AS298" i="3"/>
  <c r="CH298" i="3"/>
  <c r="AT298" i="3"/>
  <c r="CL298" i="3"/>
  <c r="AM299" i="3"/>
  <c r="F299" i="3"/>
  <c r="AO299" i="3"/>
  <c r="AP299" i="3"/>
  <c r="AQ299" i="3"/>
  <c r="BY299" i="3"/>
  <c r="AR299" i="3"/>
  <c r="CE299" i="3"/>
  <c r="AS299" i="3"/>
  <c r="AT299" i="3"/>
  <c r="AM300" i="3"/>
  <c r="F300" i="3"/>
  <c r="AO300" i="3"/>
  <c r="BR300" i="3"/>
  <c r="AP300" i="3"/>
  <c r="BV300" i="3"/>
  <c r="AQ300" i="3"/>
  <c r="AR300" i="3"/>
  <c r="CC300" i="3"/>
  <c r="AS300" i="3"/>
  <c r="AT300" i="3"/>
  <c r="AM301" i="3"/>
  <c r="AO301" i="3"/>
  <c r="BR301" i="3"/>
  <c r="AP301" i="3"/>
  <c r="AQ301" i="3"/>
  <c r="AR301" i="3"/>
  <c r="AS301" i="3"/>
  <c r="AT301" i="3"/>
  <c r="AM302" i="3"/>
  <c r="AO302" i="3"/>
  <c r="AP302" i="3"/>
  <c r="BV302" i="3"/>
  <c r="AQ302" i="3"/>
  <c r="BZ302" i="3"/>
  <c r="AR302" i="3"/>
  <c r="AS302" i="3"/>
  <c r="CG302" i="3"/>
  <c r="AT302" i="3"/>
  <c r="AM303" i="3"/>
  <c r="AO303" i="3"/>
  <c r="BS303" i="3"/>
  <c r="AP303" i="3"/>
  <c r="BV303" i="3"/>
  <c r="AQ303" i="3"/>
  <c r="AR303" i="3"/>
  <c r="CE303" i="3"/>
  <c r="AS303" i="3"/>
  <c r="AT303" i="3"/>
  <c r="CL303" i="3"/>
  <c r="AM304" i="3"/>
  <c r="F304" i="3"/>
  <c r="AO304" i="3"/>
  <c r="AP304" i="3"/>
  <c r="AQ304" i="3"/>
  <c r="AR304" i="3"/>
  <c r="CE304" i="3"/>
  <c r="AS304" i="3"/>
  <c r="AT304" i="3"/>
  <c r="CL304" i="3"/>
  <c r="AM305" i="3"/>
  <c r="AO305" i="3"/>
  <c r="AP305" i="3"/>
  <c r="AQ305" i="3"/>
  <c r="AR305" i="3"/>
  <c r="AS305" i="3"/>
  <c r="CH305" i="3"/>
  <c r="AT305" i="3"/>
  <c r="AM306" i="3"/>
  <c r="AO306" i="3"/>
  <c r="AP306" i="3"/>
  <c r="AQ306" i="3"/>
  <c r="AR306" i="3"/>
  <c r="CD306" i="3"/>
  <c r="AS306" i="3"/>
  <c r="AT306" i="3"/>
  <c r="CL306" i="3"/>
  <c r="AM307" i="3"/>
  <c r="AO307" i="3"/>
  <c r="AP307" i="3"/>
  <c r="AQ307" i="3"/>
  <c r="BZ307" i="3"/>
  <c r="AR307" i="3"/>
  <c r="AS307" i="3"/>
  <c r="CI307" i="3"/>
  <c r="AT307" i="3"/>
  <c r="CM307" i="3"/>
  <c r="AM308" i="3"/>
  <c r="AO308" i="3"/>
  <c r="BS308" i="3"/>
  <c r="AP308" i="3"/>
  <c r="BV308" i="3"/>
  <c r="AQ308" i="3"/>
  <c r="AR308" i="3"/>
  <c r="CC308" i="3"/>
  <c r="AS308" i="3"/>
  <c r="AT308" i="3"/>
  <c r="AM309" i="3"/>
  <c r="I309" i="3"/>
  <c r="AO309" i="3"/>
  <c r="AP309" i="3"/>
  <c r="AQ309" i="3"/>
  <c r="AR309" i="3"/>
  <c r="AS309" i="3"/>
  <c r="CH309" i="3"/>
  <c r="AT309" i="3"/>
  <c r="AM310" i="3"/>
  <c r="I310" i="3"/>
  <c r="AO310" i="3"/>
  <c r="BR310" i="3"/>
  <c r="AP310" i="3"/>
  <c r="AQ310" i="3"/>
  <c r="CA310" i="3"/>
  <c r="AR310" i="3"/>
  <c r="AS310" i="3"/>
  <c r="AT310" i="3"/>
  <c r="AM311" i="3"/>
  <c r="I311" i="3"/>
  <c r="AO311" i="3"/>
  <c r="AP311" i="3"/>
  <c r="AQ311" i="3"/>
  <c r="CA311" i="3"/>
  <c r="AR311" i="3"/>
  <c r="CE311" i="3"/>
  <c r="AS311" i="3"/>
  <c r="AT311" i="3"/>
  <c r="CM311" i="3"/>
  <c r="AM312" i="3"/>
  <c r="I312" i="3"/>
  <c r="AO312" i="3"/>
  <c r="AP312" i="3"/>
  <c r="AQ312" i="3"/>
  <c r="AR312" i="3"/>
  <c r="AS312" i="3"/>
  <c r="CI312" i="3"/>
  <c r="AT312" i="3"/>
  <c r="AM313" i="3"/>
  <c r="M313" i="3"/>
  <c r="I313" i="3"/>
  <c r="AO313" i="3"/>
  <c r="BR313" i="3"/>
  <c r="AP313" i="3"/>
  <c r="AQ313" i="3"/>
  <c r="CA313" i="3"/>
  <c r="AR313" i="3"/>
  <c r="AS313" i="3"/>
  <c r="CG313" i="3"/>
  <c r="AT313" i="3"/>
  <c r="CL313" i="3"/>
  <c r="AM314" i="3"/>
  <c r="I314" i="3"/>
  <c r="AO314" i="3"/>
  <c r="BR314" i="3"/>
  <c r="AP314" i="3"/>
  <c r="AQ314" i="3"/>
  <c r="AR314" i="3"/>
  <c r="CD314" i="3"/>
  <c r="AS314" i="3"/>
  <c r="AT314" i="3"/>
  <c r="AM315" i="3"/>
  <c r="M315" i="3"/>
  <c r="I315" i="3"/>
  <c r="AO315" i="3"/>
  <c r="AP315" i="3"/>
  <c r="AQ315" i="3"/>
  <c r="AR315" i="3"/>
  <c r="CE315" i="3"/>
  <c r="AS315" i="3"/>
  <c r="CI315" i="3"/>
  <c r="AT315" i="3"/>
  <c r="CM315" i="3"/>
  <c r="AM316" i="3"/>
  <c r="D316" i="3"/>
  <c r="I316" i="3"/>
  <c r="AO316" i="3"/>
  <c r="BS316" i="3"/>
  <c r="AP316" i="3"/>
  <c r="BV316" i="3"/>
  <c r="AQ316" i="3"/>
  <c r="BZ316" i="3"/>
  <c r="AR316" i="3"/>
  <c r="AS316" i="3"/>
  <c r="CH316" i="3"/>
  <c r="AT316" i="3"/>
  <c r="CK316" i="3"/>
  <c r="AM317" i="3"/>
  <c r="F317" i="3"/>
  <c r="I317" i="3"/>
  <c r="AO317" i="3"/>
  <c r="BR317" i="3"/>
  <c r="AP317" i="3"/>
  <c r="AQ317" i="3"/>
  <c r="AR317" i="3"/>
  <c r="CD317" i="3"/>
  <c r="AS317" i="3"/>
  <c r="AT317" i="3"/>
  <c r="AM318" i="3"/>
  <c r="D318" i="3"/>
  <c r="I318" i="3"/>
  <c r="AO318" i="3"/>
  <c r="BR318" i="3"/>
  <c r="AP318" i="3"/>
  <c r="AQ318" i="3"/>
  <c r="CA318" i="3"/>
  <c r="AR318" i="3"/>
  <c r="CE318" i="3"/>
  <c r="AS318" i="3"/>
  <c r="AT318" i="3"/>
  <c r="CK318" i="3"/>
  <c r="AM319" i="3"/>
  <c r="I319" i="3"/>
  <c r="AO319" i="3"/>
  <c r="AP319" i="3"/>
  <c r="AQ319" i="3"/>
  <c r="AR319" i="3"/>
  <c r="CE319" i="3"/>
  <c r="AS319" i="3"/>
  <c r="AT319" i="3"/>
  <c r="AM320" i="3"/>
  <c r="I320" i="3"/>
  <c r="AO320" i="3"/>
  <c r="AP320" i="3"/>
  <c r="BV320" i="3"/>
  <c r="AQ320" i="3"/>
  <c r="AR320" i="3"/>
  <c r="CE320" i="3"/>
  <c r="AS320" i="3"/>
  <c r="AT320" i="3"/>
  <c r="CL320" i="3"/>
  <c r="AM321" i="3"/>
  <c r="I321" i="3"/>
  <c r="AO321" i="3"/>
  <c r="BR321" i="3"/>
  <c r="AP321" i="3"/>
  <c r="AQ321" i="3"/>
  <c r="AR321" i="3"/>
  <c r="AS321" i="3"/>
  <c r="CH321" i="3"/>
  <c r="AT321" i="3"/>
  <c r="CK321" i="3"/>
  <c r="AM322" i="3"/>
  <c r="F322" i="3"/>
  <c r="I322" i="3"/>
  <c r="AO322" i="3"/>
  <c r="AP322" i="3"/>
  <c r="AQ322" i="3"/>
  <c r="AR322" i="3"/>
  <c r="AS322" i="3"/>
  <c r="CH322" i="3"/>
  <c r="AT322" i="3"/>
  <c r="AM323" i="3"/>
  <c r="M323" i="3"/>
  <c r="I323" i="3"/>
  <c r="AO323" i="3"/>
  <c r="BR323" i="3"/>
  <c r="AP323" i="3"/>
  <c r="AQ323" i="3"/>
  <c r="AR323" i="3"/>
  <c r="CE323" i="3"/>
  <c r="AS323" i="3"/>
  <c r="CI323" i="3"/>
  <c r="AT323" i="3"/>
  <c r="AM324" i="3"/>
  <c r="F324" i="3"/>
  <c r="I324" i="3"/>
  <c r="AO324" i="3"/>
  <c r="AP324" i="3"/>
  <c r="AQ324" i="3"/>
  <c r="CA324" i="3"/>
  <c r="AR324" i="3"/>
  <c r="CE324" i="3"/>
  <c r="AS324" i="3"/>
  <c r="CI324" i="3"/>
  <c r="AT324" i="3"/>
  <c r="CL324" i="3"/>
  <c r="AM325" i="3"/>
  <c r="AO325" i="3"/>
  <c r="BS325" i="3"/>
  <c r="AP325" i="3"/>
  <c r="AQ325" i="3"/>
  <c r="BY325" i="3"/>
  <c r="AR325" i="3"/>
  <c r="CE325" i="3"/>
  <c r="AS325" i="3"/>
  <c r="CG325" i="3"/>
  <c r="AT325" i="3"/>
  <c r="AM326" i="3"/>
  <c r="F326" i="3"/>
  <c r="AO326" i="3"/>
  <c r="AP326" i="3"/>
  <c r="AQ326" i="3"/>
  <c r="AR326" i="3"/>
  <c r="CD326" i="3"/>
  <c r="AS326" i="3"/>
  <c r="CG326" i="3"/>
  <c r="AT326" i="3"/>
  <c r="CL326" i="3"/>
  <c r="AM327" i="3"/>
  <c r="AO327" i="3"/>
  <c r="BS327" i="3"/>
  <c r="AP327" i="3"/>
  <c r="AQ327" i="3"/>
  <c r="AR327" i="3"/>
  <c r="CC327" i="3"/>
  <c r="AS327" i="3"/>
  <c r="AT327" i="3"/>
  <c r="CK327" i="3"/>
  <c r="AM328" i="3"/>
  <c r="F328" i="3"/>
  <c r="AO328" i="3"/>
  <c r="AP328" i="3"/>
  <c r="BV328" i="3"/>
  <c r="AQ328" i="3"/>
  <c r="CA328" i="3"/>
  <c r="AR328" i="3"/>
  <c r="CC328" i="3"/>
  <c r="AS328" i="3"/>
  <c r="CH328" i="3"/>
  <c r="AT328" i="3"/>
  <c r="CM328" i="3"/>
  <c r="AM329" i="3"/>
  <c r="AO329" i="3"/>
  <c r="BS329" i="3"/>
  <c r="AP329" i="3"/>
  <c r="BW329" i="3"/>
  <c r="AQ329" i="3"/>
  <c r="BY329" i="3"/>
  <c r="AR329" i="3"/>
  <c r="AS329" i="3"/>
  <c r="CH329" i="3"/>
  <c r="AT329" i="3"/>
  <c r="CL329" i="3"/>
  <c r="AM330" i="3"/>
  <c r="I330" i="3"/>
  <c r="AO330" i="3"/>
  <c r="BS330" i="3"/>
  <c r="AP330" i="3"/>
  <c r="AQ330" i="3"/>
  <c r="AR330" i="3"/>
  <c r="AS330" i="3"/>
  <c r="CH330" i="3"/>
  <c r="AT330" i="3"/>
  <c r="AM331" i="3"/>
  <c r="F331" i="3"/>
  <c r="I331" i="3"/>
  <c r="AO331" i="3"/>
  <c r="BS331" i="3"/>
  <c r="AP331" i="3"/>
  <c r="AQ331" i="3"/>
  <c r="AR331" i="3"/>
  <c r="AS331" i="3"/>
  <c r="AT331" i="3"/>
  <c r="CL331" i="3"/>
  <c r="AM332" i="3"/>
  <c r="I332" i="3"/>
  <c r="AO332" i="3"/>
  <c r="AP332" i="3"/>
  <c r="AQ332" i="3"/>
  <c r="AR332" i="3"/>
  <c r="AS332" i="3"/>
  <c r="AT332" i="3"/>
  <c r="CK332" i="3"/>
  <c r="AM333" i="3"/>
  <c r="I333" i="3"/>
  <c r="AO333" i="3"/>
  <c r="AP333" i="3"/>
  <c r="AQ333" i="3"/>
  <c r="AR333" i="3"/>
  <c r="CD333" i="3"/>
  <c r="AS333" i="3"/>
  <c r="AT333" i="3"/>
  <c r="AM334" i="3"/>
  <c r="I334" i="3"/>
  <c r="AO334" i="3"/>
  <c r="AP334" i="3"/>
  <c r="AQ334" i="3"/>
  <c r="AR334" i="3"/>
  <c r="CD334" i="3"/>
  <c r="AS334" i="3"/>
  <c r="CG334" i="3"/>
  <c r="AT334" i="3"/>
  <c r="AM335" i="3"/>
  <c r="I335" i="3"/>
  <c r="AO335" i="3"/>
  <c r="BR335" i="3"/>
  <c r="AP335" i="3"/>
  <c r="BV335" i="3"/>
  <c r="AQ335" i="3"/>
  <c r="AR335" i="3"/>
  <c r="CE335" i="3"/>
  <c r="AS335" i="3"/>
  <c r="AT335" i="3"/>
  <c r="AM336" i="3"/>
  <c r="I336" i="3"/>
  <c r="AO336" i="3"/>
  <c r="AP336" i="3"/>
  <c r="AQ336" i="3"/>
  <c r="AR336" i="3"/>
  <c r="CE336" i="3"/>
  <c r="AS336" i="3"/>
  <c r="AT336" i="3"/>
  <c r="CL336" i="3"/>
  <c r="AM337" i="3"/>
  <c r="F337" i="3"/>
  <c r="I337" i="3"/>
  <c r="AO337" i="3"/>
  <c r="AP337" i="3"/>
  <c r="AQ337" i="3"/>
  <c r="AR337" i="3"/>
  <c r="AS337" i="3"/>
  <c r="CI337" i="3"/>
  <c r="AT337" i="3"/>
  <c r="AM338" i="3"/>
  <c r="M338" i="3"/>
  <c r="I338" i="3"/>
  <c r="AO338" i="3"/>
  <c r="AP338" i="3"/>
  <c r="AQ338" i="3"/>
  <c r="AR338" i="3"/>
  <c r="AS338" i="3"/>
  <c r="AT338" i="3"/>
  <c r="AM339" i="3"/>
  <c r="M339" i="3"/>
  <c r="I339" i="3"/>
  <c r="AO339" i="3"/>
  <c r="AP339" i="3"/>
  <c r="AQ339" i="3"/>
  <c r="AR339" i="3"/>
  <c r="CD339" i="3"/>
  <c r="AS339" i="3"/>
  <c r="AT339" i="3"/>
  <c r="CL339" i="3"/>
  <c r="AM340" i="3"/>
  <c r="I340" i="3"/>
  <c r="AO340" i="3"/>
  <c r="AP340" i="3"/>
  <c r="AQ340" i="3"/>
  <c r="AR340" i="3"/>
  <c r="CD340" i="3"/>
  <c r="AS340" i="3"/>
  <c r="AT340" i="3"/>
  <c r="CM340" i="3"/>
  <c r="AM341" i="3"/>
  <c r="I341" i="3"/>
  <c r="AO341" i="3"/>
  <c r="AP341" i="3"/>
  <c r="BV341" i="3"/>
  <c r="AQ341" i="3"/>
  <c r="AR341" i="3"/>
  <c r="AS341" i="3"/>
  <c r="CH341" i="3"/>
  <c r="AT341" i="3"/>
  <c r="CM341" i="3"/>
  <c r="AM342" i="3"/>
  <c r="I342" i="3"/>
  <c r="AO342" i="3"/>
  <c r="AP342" i="3"/>
  <c r="BW342" i="3"/>
  <c r="AQ342" i="3"/>
  <c r="AR342" i="3"/>
  <c r="AS342" i="3"/>
  <c r="AT342" i="3"/>
  <c r="CM342" i="3"/>
  <c r="AM343" i="3"/>
  <c r="I343" i="3"/>
  <c r="AO343" i="3"/>
  <c r="AP343" i="3"/>
  <c r="AQ343" i="3"/>
  <c r="CA343" i="3"/>
  <c r="AR343" i="3"/>
  <c r="CE343" i="3"/>
  <c r="AS343" i="3"/>
  <c r="AT343" i="3"/>
  <c r="CK343" i="3"/>
  <c r="AM344" i="3"/>
  <c r="I344" i="3"/>
  <c r="AO344" i="3"/>
  <c r="AP344" i="3"/>
  <c r="AQ344" i="3"/>
  <c r="AR344" i="3"/>
  <c r="CE344" i="3"/>
  <c r="AS344" i="3"/>
  <c r="AT344" i="3"/>
  <c r="AM345" i="3"/>
  <c r="I345" i="3"/>
  <c r="AO345" i="3"/>
  <c r="AP345" i="3"/>
  <c r="BV345" i="3"/>
  <c r="AQ345" i="3"/>
  <c r="BZ345" i="3"/>
  <c r="AR345" i="3"/>
  <c r="AS345" i="3"/>
  <c r="CI345" i="3"/>
  <c r="AT345" i="3"/>
  <c r="AM346" i="3"/>
  <c r="AO346" i="3"/>
  <c r="AP346" i="3"/>
  <c r="AQ346" i="3"/>
  <c r="AR346" i="3"/>
  <c r="AS346" i="3"/>
  <c r="AT346" i="3"/>
  <c r="AM347" i="3"/>
  <c r="AO347" i="3"/>
  <c r="AP347" i="3"/>
  <c r="AQ347" i="3"/>
  <c r="AR347" i="3"/>
  <c r="AS347" i="3"/>
  <c r="CG347" i="3"/>
  <c r="AT347" i="3"/>
  <c r="CK347" i="3"/>
  <c r="AM348" i="3"/>
  <c r="AO348" i="3"/>
  <c r="AP348" i="3"/>
  <c r="BU348" i="3"/>
  <c r="AQ348" i="3"/>
  <c r="BY348" i="3"/>
  <c r="AR348" i="3"/>
  <c r="AS348" i="3"/>
  <c r="AT348" i="3"/>
  <c r="CK348" i="3"/>
  <c r="AM349" i="3"/>
  <c r="AO349" i="3"/>
  <c r="AP349" i="3"/>
  <c r="AQ349" i="3"/>
  <c r="CA349" i="3"/>
  <c r="AR349" i="3"/>
  <c r="AS349" i="3"/>
  <c r="CG349" i="3"/>
  <c r="AT349" i="3"/>
  <c r="AM350" i="3"/>
  <c r="F350" i="3"/>
  <c r="AO350" i="3"/>
  <c r="AP350" i="3"/>
  <c r="AQ350" i="3"/>
  <c r="AR350" i="3"/>
  <c r="CE350" i="3"/>
  <c r="AS350" i="3"/>
  <c r="CI350" i="3"/>
  <c r="AT350" i="3"/>
  <c r="AM351" i="3"/>
  <c r="F351" i="3"/>
  <c r="I351" i="3"/>
  <c r="AO351" i="3"/>
  <c r="BR351" i="3"/>
  <c r="AP351" i="3"/>
  <c r="AQ351" i="3"/>
  <c r="AR351" i="3"/>
  <c r="AS351" i="3"/>
  <c r="CH351" i="3"/>
  <c r="AT351" i="3"/>
  <c r="CL351" i="3"/>
  <c r="AM352" i="3"/>
  <c r="I352" i="3"/>
  <c r="AO352" i="3"/>
  <c r="AP352" i="3"/>
  <c r="AQ352" i="3"/>
  <c r="CA352" i="3"/>
  <c r="AR352" i="3"/>
  <c r="AS352" i="3"/>
  <c r="CH352" i="3"/>
  <c r="AT352" i="3"/>
  <c r="CK352" i="3"/>
  <c r="AM353" i="3"/>
  <c r="I353" i="3"/>
  <c r="AO353" i="3"/>
  <c r="AP353" i="3"/>
  <c r="AQ353" i="3"/>
  <c r="AR353" i="3"/>
  <c r="CE353" i="3"/>
  <c r="AS353" i="3"/>
  <c r="AT353" i="3"/>
  <c r="AM354" i="3"/>
  <c r="I354" i="3"/>
  <c r="AO354" i="3"/>
  <c r="AP354" i="3"/>
  <c r="AQ354" i="3"/>
  <c r="AR354" i="3"/>
  <c r="CE354" i="3"/>
  <c r="AS354" i="3"/>
  <c r="CI354" i="3"/>
  <c r="AT354" i="3"/>
  <c r="CK354" i="3"/>
  <c r="AM355" i="3"/>
  <c r="I355" i="3"/>
  <c r="AO355" i="3"/>
  <c r="AP355" i="3"/>
  <c r="BV355" i="3"/>
  <c r="AQ355" i="3"/>
  <c r="AR355" i="3"/>
  <c r="AS355" i="3"/>
  <c r="AT355" i="3"/>
  <c r="AM356" i="3"/>
  <c r="D356" i="3"/>
  <c r="I356" i="3"/>
  <c r="AO356" i="3"/>
  <c r="BR356" i="3"/>
  <c r="AP356" i="3"/>
  <c r="BW356" i="3"/>
  <c r="AQ356" i="3"/>
  <c r="AR356" i="3"/>
  <c r="AS356" i="3"/>
  <c r="CH356" i="3"/>
  <c r="AT356" i="3"/>
  <c r="CK356" i="3"/>
  <c r="AM357" i="3"/>
  <c r="D357" i="3"/>
  <c r="I357" i="3"/>
  <c r="AO357" i="3"/>
  <c r="AP357" i="3"/>
  <c r="AQ357" i="3"/>
  <c r="CA357" i="3"/>
  <c r="AR357" i="3"/>
  <c r="AS357" i="3"/>
  <c r="AT357" i="3"/>
  <c r="CM357" i="3"/>
  <c r="AM358" i="3"/>
  <c r="I358" i="3"/>
  <c r="AO358" i="3"/>
  <c r="AP358" i="3"/>
  <c r="BV358" i="3"/>
  <c r="AQ358" i="3"/>
  <c r="CA358" i="3"/>
  <c r="AR358" i="3"/>
  <c r="AS358" i="3"/>
  <c r="AT358" i="3"/>
  <c r="AM359" i="3"/>
  <c r="I359" i="3"/>
  <c r="AO359" i="3"/>
  <c r="AP359" i="3"/>
  <c r="AQ359" i="3"/>
  <c r="AR359" i="3"/>
  <c r="AS359" i="3"/>
  <c r="AT359" i="3"/>
  <c r="CM359" i="3"/>
  <c r="AM360" i="3"/>
  <c r="I360" i="3"/>
  <c r="AO360" i="3"/>
  <c r="AP360" i="3"/>
  <c r="AQ360" i="3"/>
  <c r="CA360" i="3"/>
  <c r="AR360" i="3"/>
  <c r="AS360" i="3"/>
  <c r="AT360" i="3"/>
  <c r="CM360" i="3"/>
  <c r="AM361" i="3"/>
  <c r="I361" i="3"/>
  <c r="AO361" i="3"/>
  <c r="AP361" i="3"/>
  <c r="AQ361" i="3"/>
  <c r="AR361" i="3"/>
  <c r="CE361" i="3"/>
  <c r="AS361" i="3"/>
  <c r="AT361" i="3"/>
  <c r="CK361" i="3"/>
  <c r="AM362" i="3"/>
  <c r="M362" i="3"/>
  <c r="I362" i="3"/>
  <c r="AO362" i="3"/>
  <c r="AP362" i="3"/>
  <c r="AQ362" i="3"/>
  <c r="AR362" i="3"/>
  <c r="CE362" i="3"/>
  <c r="AS362" i="3"/>
  <c r="CI362" i="3"/>
  <c r="AT362" i="3"/>
  <c r="AM363" i="3"/>
  <c r="D363" i="3"/>
  <c r="I363" i="3"/>
  <c r="AO363" i="3"/>
  <c r="AP363" i="3"/>
  <c r="AQ363" i="3"/>
  <c r="AR363" i="3"/>
  <c r="AS363" i="3"/>
  <c r="AT363" i="3"/>
  <c r="CM363" i="3"/>
  <c r="AM364" i="3"/>
  <c r="I364" i="3"/>
  <c r="AO364" i="3"/>
  <c r="AP364" i="3"/>
  <c r="AQ364" i="3"/>
  <c r="CA364" i="3"/>
  <c r="AR364" i="3"/>
  <c r="AS364" i="3"/>
  <c r="AT364" i="3"/>
  <c r="AM365" i="3"/>
  <c r="F365" i="3"/>
  <c r="I365" i="3"/>
  <c r="AO365" i="3"/>
  <c r="AP365" i="3"/>
  <c r="BW365" i="3"/>
  <c r="AQ365" i="3"/>
  <c r="BZ365" i="3"/>
  <c r="AR365" i="3"/>
  <c r="CE365" i="3"/>
  <c r="AS365" i="3"/>
  <c r="CG365" i="3"/>
  <c r="AT365" i="3"/>
  <c r="CK365" i="3"/>
  <c r="AM366" i="3"/>
  <c r="I366" i="3"/>
  <c r="AO366" i="3"/>
  <c r="BS366" i="3"/>
  <c r="AP366" i="3"/>
  <c r="BW366" i="3"/>
  <c r="AQ366" i="3"/>
  <c r="CA366" i="3"/>
  <c r="AR366" i="3"/>
  <c r="AS366" i="3"/>
  <c r="CI366" i="3"/>
  <c r="AT366" i="3"/>
  <c r="CM366" i="3"/>
  <c r="AM367" i="3"/>
  <c r="AO367" i="3"/>
  <c r="BR367" i="3"/>
  <c r="AP367" i="3"/>
  <c r="AQ367" i="3"/>
  <c r="BY367" i="3"/>
  <c r="AR367" i="3"/>
  <c r="AS367" i="3"/>
  <c r="CI367" i="3"/>
  <c r="AT367" i="3"/>
  <c r="CM367" i="3"/>
  <c r="AM368" i="3"/>
  <c r="AO368" i="3"/>
  <c r="AP368" i="3"/>
  <c r="BU368" i="3"/>
  <c r="AQ368" i="3"/>
  <c r="CA368" i="3"/>
  <c r="AR368" i="3"/>
  <c r="CC368" i="3"/>
  <c r="AS368" i="3"/>
  <c r="AT368" i="3"/>
  <c r="AM369" i="3"/>
  <c r="AO369" i="3"/>
  <c r="BS369" i="3"/>
  <c r="AP369" i="3"/>
  <c r="AQ369" i="3"/>
  <c r="AR369" i="3"/>
  <c r="CD369" i="3"/>
  <c r="AS369" i="3"/>
  <c r="AT369" i="3"/>
  <c r="CL369" i="3"/>
  <c r="AM370" i="3"/>
  <c r="AO370" i="3"/>
  <c r="AP370" i="3"/>
  <c r="BV370" i="3"/>
  <c r="AQ370" i="3"/>
  <c r="AR370" i="3"/>
  <c r="AS370" i="3"/>
  <c r="AT370" i="3"/>
  <c r="CM370" i="3"/>
  <c r="AM371" i="3"/>
  <c r="D371" i="3"/>
  <c r="AO371" i="3"/>
  <c r="BR371" i="3"/>
  <c r="AP371" i="3"/>
  <c r="AQ371" i="3"/>
  <c r="AR371" i="3"/>
  <c r="CC371" i="3"/>
  <c r="AS371" i="3"/>
  <c r="AT371" i="3"/>
  <c r="AM372" i="3"/>
  <c r="I372" i="3"/>
  <c r="AO372" i="3"/>
  <c r="AP372" i="3"/>
  <c r="BW372" i="3"/>
  <c r="AQ372" i="3"/>
  <c r="BZ372" i="3"/>
  <c r="AR372" i="3"/>
  <c r="CD372" i="3"/>
  <c r="AS372" i="3"/>
  <c r="AT372" i="3"/>
  <c r="AM373" i="3"/>
  <c r="F373" i="3"/>
  <c r="I373" i="3"/>
  <c r="AO373" i="3"/>
  <c r="BR373" i="3"/>
  <c r="AP373" i="3"/>
  <c r="AQ373" i="3"/>
  <c r="AR373" i="3"/>
  <c r="CD373" i="3"/>
  <c r="AS373" i="3"/>
  <c r="CI373" i="3"/>
  <c r="AT373" i="3"/>
  <c r="CL373" i="3"/>
  <c r="AM374" i="3"/>
  <c r="I374" i="3"/>
  <c r="AO374" i="3"/>
  <c r="AP374" i="3"/>
  <c r="AQ374" i="3"/>
  <c r="AR374" i="3"/>
  <c r="AS374" i="3"/>
  <c r="CH374" i="3"/>
  <c r="AT374" i="3"/>
  <c r="CM374" i="3"/>
  <c r="AM375" i="3"/>
  <c r="I375" i="3"/>
  <c r="AO375" i="3"/>
  <c r="AP375" i="3"/>
  <c r="AQ375" i="3"/>
  <c r="BZ375" i="3"/>
  <c r="AR375" i="3"/>
  <c r="AS375" i="3"/>
  <c r="CI375" i="3"/>
  <c r="AT375" i="3"/>
  <c r="AM376" i="3"/>
  <c r="I376" i="3"/>
  <c r="AO376" i="3"/>
  <c r="AP376" i="3"/>
  <c r="AQ376" i="3"/>
  <c r="BZ376" i="3"/>
  <c r="AR376" i="3"/>
  <c r="CD376" i="3"/>
  <c r="AS376" i="3"/>
  <c r="AT376" i="3"/>
  <c r="AM377" i="3"/>
  <c r="I377" i="3"/>
  <c r="AO377" i="3"/>
  <c r="BS377" i="3"/>
  <c r="AP377" i="3"/>
  <c r="BV377" i="3"/>
  <c r="AQ377" i="3"/>
  <c r="BZ377" i="3"/>
  <c r="AR377" i="3"/>
  <c r="CE377" i="3"/>
  <c r="AS377" i="3"/>
  <c r="CG377" i="3"/>
  <c r="AT377" i="3"/>
  <c r="AM378" i="3"/>
  <c r="F378" i="3"/>
  <c r="I378" i="3"/>
  <c r="AO378" i="3"/>
  <c r="AP378" i="3"/>
  <c r="AQ378" i="3"/>
  <c r="AR378" i="3"/>
  <c r="AS378" i="3"/>
  <c r="CG378" i="3"/>
  <c r="AT378" i="3"/>
  <c r="AM379" i="3"/>
  <c r="I379" i="3"/>
  <c r="AO379" i="3"/>
  <c r="AP379" i="3"/>
  <c r="BV379" i="3"/>
  <c r="AQ379" i="3"/>
  <c r="AR379" i="3"/>
  <c r="CE379" i="3"/>
  <c r="AS379" i="3"/>
  <c r="CH379" i="3"/>
  <c r="AT379" i="3"/>
  <c r="CK379" i="3"/>
  <c r="AM380" i="3"/>
  <c r="I380" i="3"/>
  <c r="AO380" i="3"/>
  <c r="BR380" i="3"/>
  <c r="AP380" i="3"/>
  <c r="BW380" i="3"/>
  <c r="AQ380" i="3"/>
  <c r="AR380" i="3"/>
  <c r="AS380" i="3"/>
  <c r="CH380" i="3"/>
  <c r="AT380" i="3"/>
  <c r="AM381" i="3"/>
  <c r="I381" i="3"/>
  <c r="AO381" i="3"/>
  <c r="AP381" i="3"/>
  <c r="AQ381" i="3"/>
  <c r="BZ381" i="3"/>
  <c r="AR381" i="3"/>
  <c r="AS381" i="3"/>
  <c r="CG381" i="3"/>
  <c r="AT381" i="3"/>
  <c r="AM382" i="3"/>
  <c r="I382" i="3"/>
  <c r="AO382" i="3"/>
  <c r="AP382" i="3"/>
  <c r="BV382" i="3"/>
  <c r="AQ382" i="3"/>
  <c r="BZ382" i="3"/>
  <c r="AR382" i="3"/>
  <c r="CE382" i="3"/>
  <c r="AS382" i="3"/>
  <c r="AT382" i="3"/>
  <c r="CM382" i="3"/>
  <c r="AM383" i="3"/>
  <c r="M383" i="3"/>
  <c r="I383" i="3"/>
  <c r="AO383" i="3"/>
  <c r="BR383" i="3"/>
  <c r="AP383" i="3"/>
  <c r="AQ383" i="3"/>
  <c r="BZ383" i="3"/>
  <c r="AR383" i="3"/>
  <c r="AS383" i="3"/>
  <c r="CH383" i="3"/>
  <c r="AT383" i="3"/>
  <c r="CM383" i="3"/>
  <c r="AM384" i="3"/>
  <c r="I384" i="3"/>
  <c r="AO384" i="3"/>
  <c r="AP384" i="3"/>
  <c r="BW384" i="3"/>
  <c r="AQ384" i="3"/>
  <c r="AR384" i="3"/>
  <c r="AS384" i="3"/>
  <c r="AT384" i="3"/>
  <c r="AM385" i="3"/>
  <c r="I385" i="3"/>
  <c r="AO385" i="3"/>
  <c r="BR385" i="3"/>
  <c r="AP385" i="3"/>
  <c r="AQ385" i="3"/>
  <c r="BZ385" i="3"/>
  <c r="AR385" i="3"/>
  <c r="CE385" i="3"/>
  <c r="AS385" i="3"/>
  <c r="CH385" i="3"/>
  <c r="AT385" i="3"/>
  <c r="AM386" i="3"/>
  <c r="I386" i="3"/>
  <c r="AO386" i="3"/>
  <c r="AP386" i="3"/>
  <c r="AQ386" i="3"/>
  <c r="BZ386" i="3"/>
  <c r="AR386" i="3"/>
  <c r="AS386" i="3"/>
  <c r="AT386" i="3"/>
  <c r="CK386" i="3"/>
  <c r="AM387" i="3"/>
  <c r="M387" i="3"/>
  <c r="I387" i="3"/>
  <c r="AO387" i="3"/>
  <c r="BR387" i="3"/>
  <c r="AP387" i="3"/>
  <c r="AQ387" i="3"/>
  <c r="BZ387" i="3"/>
  <c r="AR387" i="3"/>
  <c r="AS387" i="3"/>
  <c r="CH387" i="3"/>
  <c r="AT387" i="3"/>
  <c r="CK387" i="3"/>
  <c r="AM388" i="3"/>
  <c r="F388" i="3"/>
  <c r="AO388" i="3"/>
  <c r="AP388" i="3"/>
  <c r="AQ388" i="3"/>
  <c r="AR388" i="3"/>
  <c r="CC388" i="3"/>
  <c r="AS388" i="3"/>
  <c r="AT388" i="3"/>
  <c r="AM389" i="3"/>
  <c r="AO389" i="3"/>
  <c r="BR389" i="3"/>
  <c r="AP389" i="3"/>
  <c r="AQ389" i="3"/>
  <c r="AR389" i="3"/>
  <c r="CD389" i="3"/>
  <c r="AS389" i="3"/>
  <c r="CI389" i="3"/>
  <c r="AT389" i="3"/>
  <c r="CL389" i="3"/>
  <c r="AM390" i="3"/>
  <c r="AO390" i="3"/>
  <c r="AP390" i="3"/>
  <c r="AQ390" i="3"/>
  <c r="AR390" i="3"/>
  <c r="AS390" i="3"/>
  <c r="CH390" i="3"/>
  <c r="AT390" i="3"/>
  <c r="AM391" i="3"/>
  <c r="AO391" i="3"/>
  <c r="BR391" i="3"/>
  <c r="AP391" i="3"/>
  <c r="AQ391" i="3"/>
  <c r="AR391" i="3"/>
  <c r="CE391" i="3"/>
  <c r="AS391" i="3"/>
  <c r="AT391" i="3"/>
  <c r="AM392" i="3"/>
  <c r="F392" i="3"/>
  <c r="AO392" i="3"/>
  <c r="AP392" i="3"/>
  <c r="AQ392" i="3"/>
  <c r="AR392" i="3"/>
  <c r="AS392" i="3"/>
  <c r="AT392" i="3"/>
  <c r="AM393" i="3"/>
  <c r="D393" i="3"/>
  <c r="AO393" i="3"/>
  <c r="AP393" i="3"/>
  <c r="AQ393" i="3"/>
  <c r="AR393" i="3"/>
  <c r="AS393" i="3"/>
  <c r="AT393" i="3"/>
  <c r="AM394" i="3"/>
  <c r="M394" i="3"/>
  <c r="AO394" i="3"/>
  <c r="AP394" i="3"/>
  <c r="BV394" i="3"/>
  <c r="AQ394" i="3"/>
  <c r="AR394" i="3"/>
  <c r="AS394" i="3"/>
  <c r="CI394" i="3"/>
  <c r="AT394" i="3"/>
  <c r="AM395" i="3"/>
  <c r="D395" i="3"/>
  <c r="AO395" i="3"/>
  <c r="BR395" i="3"/>
  <c r="AP395" i="3"/>
  <c r="AQ395" i="3"/>
  <c r="AR395" i="3"/>
  <c r="CE395" i="3"/>
  <c r="AS395" i="3"/>
  <c r="CI395" i="3"/>
  <c r="AT395" i="3"/>
  <c r="CL395" i="3"/>
  <c r="AM396" i="3"/>
  <c r="AO396" i="3"/>
  <c r="BS396" i="3"/>
  <c r="AP396" i="3"/>
  <c r="AQ396" i="3"/>
  <c r="CA396" i="3"/>
  <c r="AR396" i="3"/>
  <c r="AS396" i="3"/>
  <c r="AT396" i="3"/>
  <c r="AM397" i="3"/>
  <c r="D397" i="3"/>
  <c r="AO397" i="3"/>
  <c r="AP397" i="3"/>
  <c r="AQ397" i="3"/>
  <c r="AR397" i="3"/>
  <c r="CE397" i="3"/>
  <c r="AS397" i="3"/>
  <c r="AT397" i="3"/>
  <c r="CL397" i="3"/>
  <c r="AM398" i="3"/>
  <c r="AO398" i="3"/>
  <c r="BR398" i="3"/>
  <c r="AP398" i="3"/>
  <c r="AQ398" i="3"/>
  <c r="AR398" i="3"/>
  <c r="AS398" i="3"/>
  <c r="AT398" i="3"/>
  <c r="CL398" i="3"/>
  <c r="AM399" i="3"/>
  <c r="M399" i="3"/>
  <c r="AO399" i="3"/>
  <c r="AP399" i="3"/>
  <c r="BV399" i="3"/>
  <c r="AQ399" i="3"/>
  <c r="CA399" i="3"/>
  <c r="AR399" i="3"/>
  <c r="AS399" i="3"/>
  <c r="CG399" i="3"/>
  <c r="AT399" i="3"/>
  <c r="AM400" i="3"/>
  <c r="F400" i="3"/>
  <c r="AO400" i="3"/>
  <c r="AP400" i="3"/>
  <c r="BV400" i="3"/>
  <c r="AQ400" i="3"/>
  <c r="AR400" i="3"/>
  <c r="AS400" i="3"/>
  <c r="AT400" i="3"/>
  <c r="CK400" i="3"/>
  <c r="AM401" i="3"/>
  <c r="F401" i="3"/>
  <c r="AO401" i="3"/>
  <c r="BS401" i="3"/>
  <c r="AP401" i="3"/>
  <c r="BW401" i="3"/>
  <c r="AQ401" i="3"/>
  <c r="AR401" i="3"/>
  <c r="AS401" i="3"/>
  <c r="AT401" i="3"/>
  <c r="AM402" i="3"/>
  <c r="M402" i="3"/>
  <c r="AO402" i="3"/>
  <c r="BR402" i="3"/>
  <c r="AP402" i="3"/>
  <c r="AQ402" i="3"/>
  <c r="AR402" i="3"/>
  <c r="AS402" i="3"/>
  <c r="AT402" i="3"/>
  <c r="CK402" i="3"/>
  <c r="AM403" i="3"/>
  <c r="M403" i="3"/>
  <c r="AO403" i="3"/>
  <c r="BR403" i="3"/>
  <c r="AP403" i="3"/>
  <c r="AQ403" i="3"/>
  <c r="AR403" i="3"/>
  <c r="AS403" i="3"/>
  <c r="CH403" i="3"/>
  <c r="AT403" i="3"/>
  <c r="CK403" i="3"/>
  <c r="AM404" i="3"/>
  <c r="M404" i="3"/>
  <c r="AO404" i="3"/>
  <c r="AP404" i="3"/>
  <c r="AQ404" i="3"/>
  <c r="AR404" i="3"/>
  <c r="AS404" i="3"/>
  <c r="AT404" i="3"/>
  <c r="CK404" i="3"/>
  <c r="AM405" i="3"/>
  <c r="AO405" i="3"/>
  <c r="BS405" i="3"/>
  <c r="AP405" i="3"/>
  <c r="AQ405" i="3"/>
  <c r="CA405" i="3"/>
  <c r="AR405" i="3"/>
  <c r="CD405" i="3"/>
  <c r="AS405" i="3"/>
  <c r="AT405" i="3"/>
  <c r="CL405" i="3"/>
  <c r="AM406" i="3"/>
  <c r="M406" i="3"/>
  <c r="AO406" i="3"/>
  <c r="AP406" i="3"/>
  <c r="AQ406" i="3"/>
  <c r="AR406" i="3"/>
  <c r="CE406" i="3"/>
  <c r="AS406" i="3"/>
  <c r="CI406" i="3"/>
  <c r="AT406" i="3"/>
  <c r="CK406" i="3"/>
  <c r="AM407" i="3"/>
  <c r="AO407" i="3"/>
  <c r="AP407" i="3"/>
  <c r="BV407" i="3"/>
  <c r="AQ407" i="3"/>
  <c r="BZ407" i="3"/>
  <c r="AR407" i="3"/>
  <c r="CD407" i="3"/>
  <c r="AS407" i="3"/>
  <c r="AT407" i="3"/>
  <c r="AM408" i="3"/>
  <c r="M408" i="3"/>
  <c r="AO408" i="3"/>
  <c r="BS408" i="3"/>
  <c r="AP408" i="3"/>
  <c r="AQ408" i="3"/>
  <c r="AR408" i="3"/>
  <c r="CE408" i="3"/>
  <c r="AS408" i="3"/>
  <c r="AT408" i="3"/>
  <c r="AM409" i="3"/>
  <c r="AO409" i="3"/>
  <c r="BR409" i="3"/>
  <c r="AP409" i="3"/>
  <c r="BU409" i="3"/>
  <c r="AQ409" i="3"/>
  <c r="BZ409" i="3"/>
  <c r="AR409" i="3"/>
  <c r="CE409" i="3"/>
  <c r="AS409" i="3"/>
  <c r="CG409" i="3"/>
  <c r="AT409" i="3"/>
  <c r="AM410" i="3"/>
  <c r="AO410" i="3"/>
  <c r="BS410" i="3"/>
  <c r="AP410" i="3"/>
  <c r="AQ410" i="3"/>
  <c r="BY410" i="3"/>
  <c r="AR410" i="3"/>
  <c r="CE410" i="3"/>
  <c r="AS410" i="3"/>
  <c r="CG410" i="3"/>
  <c r="AT410" i="3"/>
  <c r="CM410" i="3"/>
  <c r="AM411" i="3"/>
  <c r="F411" i="3"/>
  <c r="AO411" i="3"/>
  <c r="AP411" i="3"/>
  <c r="BW411" i="3"/>
  <c r="AQ411" i="3"/>
  <c r="AR411" i="3"/>
  <c r="CE411" i="3"/>
  <c r="AS411" i="3"/>
  <c r="AT411" i="3"/>
  <c r="AM412" i="3"/>
  <c r="AO412" i="3"/>
  <c r="BQ412" i="3"/>
  <c r="AP412" i="3"/>
  <c r="AQ412" i="3"/>
  <c r="BZ412" i="3"/>
  <c r="AR412" i="3"/>
  <c r="AS412" i="3"/>
  <c r="CH412" i="3"/>
  <c r="AT412" i="3"/>
  <c r="AM413" i="3"/>
  <c r="AO413" i="3"/>
  <c r="AP413" i="3"/>
  <c r="AQ413" i="3"/>
  <c r="AR413" i="3"/>
  <c r="AS413" i="3"/>
  <c r="AT413" i="3"/>
  <c r="AM414" i="3"/>
  <c r="AO414" i="3"/>
  <c r="BR414" i="3"/>
  <c r="AP414" i="3"/>
  <c r="BU414" i="3"/>
  <c r="AQ414" i="3"/>
  <c r="AR414" i="3"/>
  <c r="CC414" i="3"/>
  <c r="AS414" i="3"/>
  <c r="AT414" i="3"/>
  <c r="AM415" i="3"/>
  <c r="AO415" i="3"/>
  <c r="BR415" i="3"/>
  <c r="AP415" i="3"/>
  <c r="AQ415" i="3"/>
  <c r="AR415" i="3"/>
  <c r="AS415" i="3"/>
  <c r="AT415" i="3"/>
  <c r="CK415" i="3"/>
  <c r="AM416" i="3"/>
  <c r="AO416" i="3"/>
  <c r="AP416" i="3"/>
  <c r="AQ416" i="3"/>
  <c r="BY416" i="3"/>
  <c r="AR416" i="3"/>
  <c r="AS416" i="3"/>
  <c r="CH416" i="3"/>
  <c r="AT416" i="3"/>
  <c r="AM417" i="3"/>
  <c r="AO417" i="3"/>
  <c r="AP417" i="3"/>
  <c r="AQ417" i="3"/>
  <c r="CA417" i="3"/>
  <c r="AR417" i="3"/>
  <c r="CD417" i="3"/>
  <c r="AS417" i="3"/>
  <c r="AT417" i="3"/>
  <c r="CM417" i="3"/>
  <c r="AM418" i="3"/>
  <c r="AO418" i="3"/>
  <c r="AP418" i="3"/>
  <c r="AQ418" i="3"/>
  <c r="BY418" i="3"/>
  <c r="AR418" i="3"/>
  <c r="AS418" i="3"/>
  <c r="CI418" i="3"/>
  <c r="AT418" i="3"/>
  <c r="AM419" i="3"/>
  <c r="AO419" i="3"/>
  <c r="BQ419" i="3"/>
  <c r="AP419" i="3"/>
  <c r="BW419" i="3"/>
  <c r="AQ419" i="3"/>
  <c r="CA419" i="3"/>
  <c r="AR419" i="3"/>
  <c r="CC419" i="3"/>
  <c r="AS419" i="3"/>
  <c r="AT419" i="3"/>
  <c r="CL419" i="3"/>
  <c r="AM420" i="3"/>
  <c r="F420" i="3"/>
  <c r="AO420" i="3"/>
  <c r="BQ420" i="3"/>
  <c r="AP420" i="3"/>
  <c r="BV420" i="3"/>
  <c r="AQ420" i="3"/>
  <c r="CA420" i="3"/>
  <c r="AR420" i="3"/>
  <c r="CD420" i="3"/>
  <c r="AS420" i="3"/>
  <c r="AT420" i="3"/>
  <c r="AM421" i="3"/>
  <c r="F421" i="3"/>
  <c r="AO421" i="3"/>
  <c r="AP421" i="3"/>
  <c r="AQ421" i="3"/>
  <c r="CA421" i="3"/>
  <c r="AR421" i="3"/>
  <c r="CC421" i="3"/>
  <c r="AS421" i="3"/>
  <c r="CH421" i="3"/>
  <c r="AT421" i="3"/>
  <c r="AM422" i="3"/>
  <c r="AO422" i="3"/>
  <c r="AP422" i="3"/>
  <c r="BV422" i="3"/>
  <c r="AQ422" i="3"/>
  <c r="AR422" i="3"/>
  <c r="CD422" i="3"/>
  <c r="AS422" i="3"/>
  <c r="AT422" i="3"/>
  <c r="CL422" i="3"/>
  <c r="AM423" i="3"/>
  <c r="AO423" i="3"/>
  <c r="AP423" i="3"/>
  <c r="AQ423" i="3"/>
  <c r="AR423" i="3"/>
  <c r="CC423" i="3"/>
  <c r="AS423" i="3"/>
  <c r="CG423" i="3"/>
  <c r="AT423" i="3"/>
  <c r="CM423" i="3"/>
  <c r="AM424" i="3"/>
  <c r="AO424" i="3"/>
  <c r="BQ424" i="3"/>
  <c r="AP424" i="3"/>
  <c r="AQ424" i="3"/>
  <c r="CA424" i="3"/>
  <c r="AR424" i="3"/>
  <c r="AS424" i="3"/>
  <c r="CH424" i="3"/>
  <c r="AT424" i="3"/>
  <c r="AM425" i="3"/>
  <c r="AO425" i="3"/>
  <c r="BS425" i="3"/>
  <c r="AP425" i="3"/>
  <c r="AQ425" i="3"/>
  <c r="AR425" i="3"/>
  <c r="AS425" i="3"/>
  <c r="CG425" i="3"/>
  <c r="AT425" i="3"/>
  <c r="AM426" i="3"/>
  <c r="AO426" i="3"/>
  <c r="AP426" i="3"/>
  <c r="BV426" i="3"/>
  <c r="AQ426" i="3"/>
  <c r="AR426" i="3"/>
  <c r="CC426" i="3"/>
  <c r="AS426" i="3"/>
  <c r="AT426" i="3"/>
  <c r="AM427" i="3"/>
  <c r="AO427" i="3"/>
  <c r="BQ427" i="3"/>
  <c r="AP427" i="3"/>
  <c r="BW427" i="3"/>
  <c r="AQ427" i="3"/>
  <c r="CA427" i="3"/>
  <c r="AR427" i="3"/>
  <c r="CE427" i="3"/>
  <c r="AS427" i="3"/>
  <c r="CG427" i="3"/>
  <c r="AT427" i="3"/>
  <c r="AM428" i="3"/>
  <c r="AO428" i="3"/>
  <c r="AP428" i="3"/>
  <c r="AQ428" i="3"/>
  <c r="CA428" i="3"/>
  <c r="AR428" i="3"/>
  <c r="CE428" i="3"/>
  <c r="AS428" i="3"/>
  <c r="CG428" i="3"/>
  <c r="AT428" i="3"/>
  <c r="AM429" i="3"/>
  <c r="AO429" i="3"/>
  <c r="BS429" i="3"/>
  <c r="AP429" i="3"/>
  <c r="AQ429" i="3"/>
  <c r="AR429" i="3"/>
  <c r="AS429" i="3"/>
  <c r="CI429" i="3"/>
  <c r="AT429" i="3"/>
  <c r="CL429" i="3"/>
  <c r="AM430" i="3"/>
  <c r="AO430" i="3"/>
  <c r="BS430" i="3"/>
  <c r="AP430" i="3"/>
  <c r="AQ430" i="3"/>
  <c r="AR430" i="3"/>
  <c r="AS430" i="3"/>
  <c r="AT430" i="3"/>
  <c r="AM431" i="3"/>
  <c r="M431" i="3"/>
  <c r="AO431" i="3"/>
  <c r="AP431" i="3"/>
  <c r="BU431" i="3"/>
  <c r="AQ431" i="3"/>
  <c r="AR431" i="3"/>
  <c r="CC431" i="3"/>
  <c r="AS431" i="3"/>
  <c r="CG431" i="3"/>
  <c r="AT431" i="3"/>
  <c r="CK431" i="3"/>
  <c r="AM432" i="3"/>
  <c r="AO432" i="3"/>
  <c r="AP432" i="3"/>
  <c r="AQ432" i="3"/>
  <c r="AR432" i="3"/>
  <c r="AS432" i="3"/>
  <c r="CH432" i="3"/>
  <c r="AT432" i="3"/>
  <c r="AM433" i="3"/>
  <c r="AO433" i="3"/>
  <c r="BR433" i="3"/>
  <c r="AP433" i="3"/>
  <c r="AQ433" i="3"/>
  <c r="AR433" i="3"/>
  <c r="CD433" i="3"/>
  <c r="AS433" i="3"/>
  <c r="AT433" i="3"/>
  <c r="AM434" i="3"/>
  <c r="AO434" i="3"/>
  <c r="BR434" i="3"/>
  <c r="AP434" i="3"/>
  <c r="AQ434" i="3"/>
  <c r="CA434" i="3"/>
  <c r="AR434" i="3"/>
  <c r="CC434" i="3"/>
  <c r="AS434" i="3"/>
  <c r="CI434" i="3"/>
  <c r="AT434" i="3"/>
  <c r="AM435" i="3"/>
  <c r="AO435" i="3"/>
  <c r="AP435" i="3"/>
  <c r="BW435" i="3"/>
  <c r="AQ435" i="3"/>
  <c r="AR435" i="3"/>
  <c r="CE435" i="3"/>
  <c r="AS435" i="3"/>
  <c r="AT435" i="3"/>
  <c r="CL435" i="3"/>
  <c r="AM436" i="3"/>
  <c r="AO436" i="3"/>
  <c r="AP436" i="3"/>
  <c r="AQ436" i="3"/>
  <c r="CA436" i="3"/>
  <c r="AR436" i="3"/>
  <c r="AS436" i="3"/>
  <c r="AT436" i="3"/>
  <c r="AM437" i="3"/>
  <c r="F437" i="3"/>
  <c r="AO437" i="3"/>
  <c r="AP437" i="3"/>
  <c r="AQ437" i="3"/>
  <c r="AR437" i="3"/>
  <c r="AS437" i="3"/>
  <c r="AT437" i="3"/>
  <c r="CM437" i="3"/>
  <c r="AM438" i="3"/>
  <c r="AO438" i="3"/>
  <c r="AP438" i="3"/>
  <c r="BW438" i="3"/>
  <c r="AQ438" i="3"/>
  <c r="BY438" i="3"/>
  <c r="AR438" i="3"/>
  <c r="CC438" i="3"/>
  <c r="AS438" i="3"/>
  <c r="CI438" i="3"/>
  <c r="AT438" i="3"/>
  <c r="AM439" i="3"/>
  <c r="D439" i="3"/>
  <c r="AO439" i="3"/>
  <c r="AP439" i="3"/>
  <c r="BV439" i="3"/>
  <c r="AQ439" i="3"/>
  <c r="AR439" i="3"/>
  <c r="AS439" i="3"/>
  <c r="AT439" i="3"/>
  <c r="AM440" i="3"/>
  <c r="AO440" i="3"/>
  <c r="BQ440" i="3"/>
  <c r="AP440" i="3"/>
  <c r="AQ440" i="3"/>
  <c r="AR440" i="3"/>
  <c r="AS440" i="3"/>
  <c r="CG440" i="3"/>
  <c r="AT440" i="3"/>
  <c r="AM441" i="3"/>
  <c r="F441" i="3"/>
  <c r="AO441" i="3"/>
  <c r="BS441" i="3"/>
  <c r="AP441" i="3"/>
  <c r="BU441" i="3"/>
  <c r="AQ441" i="3"/>
  <c r="AR441" i="3"/>
  <c r="CD441" i="3"/>
  <c r="AS441" i="3"/>
  <c r="AT441" i="3"/>
  <c r="AM442" i="3"/>
  <c r="D442" i="3"/>
  <c r="AO442" i="3"/>
  <c r="AP442" i="3"/>
  <c r="AQ442" i="3"/>
  <c r="AR442" i="3"/>
  <c r="AS442" i="3"/>
  <c r="CI442" i="3"/>
  <c r="AT442" i="3"/>
  <c r="BY442" i="3"/>
  <c r="AM443" i="3"/>
  <c r="AO443" i="3"/>
  <c r="AP443" i="3"/>
  <c r="BW443" i="3"/>
  <c r="AQ443" i="3"/>
  <c r="CA443" i="3"/>
  <c r="AR443" i="3"/>
  <c r="CE443" i="3"/>
  <c r="AS443" i="3"/>
  <c r="AT443" i="3"/>
  <c r="AM444" i="3"/>
  <c r="F444" i="3"/>
  <c r="AO444" i="3"/>
  <c r="BQ444" i="3"/>
  <c r="AP444" i="3"/>
  <c r="BU444" i="3"/>
  <c r="AQ444" i="3"/>
  <c r="AR444" i="3"/>
  <c r="CC444" i="3"/>
  <c r="AS444" i="3"/>
  <c r="AT444" i="3"/>
  <c r="AM445" i="3"/>
  <c r="D445" i="3"/>
  <c r="AO445" i="3"/>
  <c r="BS445" i="3"/>
  <c r="AP445" i="3"/>
  <c r="BV445" i="3"/>
  <c r="AQ445" i="3"/>
  <c r="CA445" i="3"/>
  <c r="AR445" i="3"/>
  <c r="AS445" i="3"/>
  <c r="AT445" i="3"/>
  <c r="CL445" i="3"/>
  <c r="AM446" i="3"/>
  <c r="AO446" i="3"/>
  <c r="AP446" i="3"/>
  <c r="AQ446" i="3"/>
  <c r="CA446" i="3"/>
  <c r="AR446" i="3"/>
  <c r="AS446" i="3"/>
  <c r="CH446" i="3"/>
  <c r="AT446" i="3"/>
  <c r="AM447" i="3"/>
  <c r="M447" i="3"/>
  <c r="AO447" i="3"/>
  <c r="BR447" i="3"/>
  <c r="AP447" i="3"/>
  <c r="BV447" i="3"/>
  <c r="AQ447" i="3"/>
  <c r="AR447" i="3"/>
  <c r="CC447" i="3"/>
  <c r="AS447" i="3"/>
  <c r="AT447" i="3"/>
  <c r="AM448" i="3"/>
  <c r="AO448" i="3"/>
  <c r="AP448" i="3"/>
  <c r="AQ448" i="3"/>
  <c r="AR448" i="3"/>
  <c r="CD448" i="3"/>
  <c r="AS448" i="3"/>
  <c r="CH448" i="3"/>
  <c r="AT448" i="3"/>
  <c r="AM449" i="3"/>
  <c r="AO449" i="3"/>
  <c r="AP449" i="3"/>
  <c r="AQ449" i="3"/>
  <c r="AR449" i="3"/>
  <c r="CC449" i="3"/>
  <c r="AS449" i="3"/>
  <c r="AT449" i="3"/>
  <c r="CK449" i="3"/>
  <c r="AM450" i="3"/>
  <c r="AO450" i="3"/>
  <c r="AP450" i="3"/>
  <c r="BU450" i="3"/>
  <c r="AQ450" i="3"/>
  <c r="AR450" i="3"/>
  <c r="AS450" i="3"/>
  <c r="CI450" i="3"/>
  <c r="AT450" i="3"/>
  <c r="AM451" i="3"/>
  <c r="AO451" i="3"/>
  <c r="AP451" i="3"/>
  <c r="AQ451" i="3"/>
  <c r="AR451" i="3"/>
  <c r="AS451" i="3"/>
  <c r="AT451" i="3"/>
  <c r="AM452" i="3"/>
  <c r="AO452" i="3"/>
  <c r="BR452" i="3"/>
  <c r="AP452" i="3"/>
  <c r="AQ452" i="3"/>
  <c r="CA452" i="3"/>
  <c r="AR452" i="3"/>
  <c r="CD452" i="3"/>
  <c r="AS452" i="3"/>
  <c r="AT452" i="3"/>
  <c r="AM453" i="3"/>
  <c r="AO453" i="3"/>
  <c r="AP453" i="3"/>
  <c r="AQ453" i="3"/>
  <c r="AR453" i="3"/>
  <c r="CD453" i="3"/>
  <c r="AS453" i="3"/>
  <c r="AT453" i="3"/>
  <c r="AM454" i="3"/>
  <c r="D454" i="3"/>
  <c r="AO454" i="3"/>
  <c r="AP454" i="3"/>
  <c r="AQ454" i="3"/>
  <c r="AR454" i="3"/>
  <c r="CC454" i="3"/>
  <c r="AS454" i="3"/>
  <c r="AT454" i="3"/>
  <c r="AM455" i="3"/>
  <c r="M455" i="3"/>
  <c r="AO455" i="3"/>
  <c r="BR455" i="3"/>
  <c r="AP455" i="3"/>
  <c r="BV455" i="3"/>
  <c r="AQ455" i="3"/>
  <c r="AR455" i="3"/>
  <c r="CC455" i="3"/>
  <c r="AS455" i="3"/>
  <c r="AT455" i="3"/>
  <c r="AM456" i="3"/>
  <c r="AO456" i="3"/>
  <c r="AP456" i="3"/>
  <c r="BU456" i="3"/>
  <c r="AQ456" i="3"/>
  <c r="AR456" i="3"/>
  <c r="CE456" i="3"/>
  <c r="AS456" i="3"/>
  <c r="CH456" i="3"/>
  <c r="AT456" i="3"/>
  <c r="AM457" i="3"/>
  <c r="M457" i="3"/>
  <c r="AO457" i="3"/>
  <c r="AP457" i="3"/>
  <c r="AQ457" i="3"/>
  <c r="BZ457" i="3"/>
  <c r="AR457" i="3"/>
  <c r="CC457" i="3"/>
  <c r="AS457" i="3"/>
  <c r="AT457" i="3"/>
  <c r="CA457" i="3"/>
  <c r="AM458" i="3"/>
  <c r="AO458" i="3"/>
  <c r="AP458" i="3"/>
  <c r="BV458" i="3"/>
  <c r="AQ458" i="3"/>
  <c r="BZ458" i="3"/>
  <c r="AR458" i="3"/>
  <c r="AS458" i="3"/>
  <c r="AT458" i="3"/>
  <c r="CK458" i="3"/>
  <c r="AM459" i="3"/>
  <c r="D459" i="3"/>
  <c r="AO459" i="3"/>
  <c r="AP459" i="3"/>
  <c r="AQ459" i="3"/>
  <c r="CA459" i="3"/>
  <c r="AR459" i="3"/>
  <c r="AS459" i="3"/>
  <c r="CG459" i="3"/>
  <c r="AT459" i="3"/>
  <c r="AM460" i="3"/>
  <c r="AO460" i="3"/>
  <c r="BQ460" i="3"/>
  <c r="AP460" i="3"/>
  <c r="AQ460" i="3"/>
  <c r="AR460" i="3"/>
  <c r="AS460" i="3"/>
  <c r="AT460" i="3"/>
  <c r="CA460" i="3"/>
  <c r="CE460" i="3"/>
  <c r="AM461" i="3"/>
  <c r="F461" i="3"/>
  <c r="AO461" i="3"/>
  <c r="AP461" i="3"/>
  <c r="AQ461" i="3"/>
  <c r="AR461" i="3"/>
  <c r="AS461" i="3"/>
  <c r="CH461" i="3"/>
  <c r="AT461" i="3"/>
  <c r="AM462" i="3"/>
  <c r="AO462" i="3"/>
  <c r="AP462" i="3"/>
  <c r="AQ462" i="3"/>
  <c r="AR462" i="3"/>
  <c r="AS462" i="3"/>
  <c r="CI462" i="3"/>
  <c r="AT462" i="3"/>
  <c r="CL462" i="3"/>
  <c r="AM463" i="3"/>
  <c r="M463" i="3"/>
  <c r="AO463" i="3"/>
  <c r="AP463" i="3"/>
  <c r="AQ463" i="3"/>
  <c r="CA463" i="3"/>
  <c r="AR463" i="3"/>
  <c r="CC463" i="3"/>
  <c r="AS463" i="3"/>
  <c r="CG463" i="3"/>
  <c r="AT463" i="3"/>
  <c r="AM464" i="3"/>
  <c r="F464" i="3"/>
  <c r="AO464" i="3"/>
  <c r="BQ464" i="3"/>
  <c r="AP464" i="3"/>
  <c r="AQ464" i="3"/>
  <c r="BY464" i="3"/>
  <c r="AR464" i="3"/>
  <c r="AS464" i="3"/>
  <c r="CH464" i="3"/>
  <c r="AT464" i="3"/>
  <c r="AM465" i="3"/>
  <c r="AO465" i="3"/>
  <c r="AP465" i="3"/>
  <c r="BV465" i="3"/>
  <c r="AQ465" i="3"/>
  <c r="CA465" i="3"/>
  <c r="AR465" i="3"/>
  <c r="AS465" i="3"/>
  <c r="AT465" i="3"/>
  <c r="AM466" i="3"/>
  <c r="AO466" i="3"/>
  <c r="BQ466" i="3"/>
  <c r="AP466" i="3"/>
  <c r="AQ466" i="3"/>
  <c r="AR466" i="3"/>
  <c r="AS466" i="3"/>
  <c r="CI466" i="3"/>
  <c r="AT466" i="3"/>
  <c r="AM467" i="3"/>
  <c r="AO467" i="3"/>
  <c r="AP467" i="3"/>
  <c r="BU467" i="3"/>
  <c r="AQ467" i="3"/>
  <c r="AR467" i="3"/>
  <c r="AS467" i="3"/>
  <c r="AT467" i="3"/>
  <c r="AM468" i="3"/>
  <c r="AO468" i="3"/>
  <c r="BS468" i="3"/>
  <c r="AP468" i="3"/>
  <c r="AQ468" i="3"/>
  <c r="AR468" i="3"/>
  <c r="AS468" i="3"/>
  <c r="AT468" i="3"/>
  <c r="CK468" i="3"/>
  <c r="BY468" i="3"/>
  <c r="AM469" i="3"/>
  <c r="F469" i="3"/>
  <c r="AO469" i="3"/>
  <c r="AP469" i="3"/>
  <c r="AQ469" i="3"/>
  <c r="CA469" i="3"/>
  <c r="AR469" i="3"/>
  <c r="CD469" i="3"/>
  <c r="AS469" i="3"/>
  <c r="AT469" i="3"/>
  <c r="AM470" i="3"/>
  <c r="D470" i="3"/>
  <c r="AO470" i="3"/>
  <c r="AP470" i="3"/>
  <c r="BV470" i="3"/>
  <c r="AQ470" i="3"/>
  <c r="AR470" i="3"/>
  <c r="AS470" i="3"/>
  <c r="AT470" i="3"/>
  <c r="CL470" i="3"/>
  <c r="AM471" i="3"/>
  <c r="AO471" i="3"/>
  <c r="AP471" i="3"/>
  <c r="AQ471" i="3"/>
  <c r="CA471" i="3"/>
  <c r="AR471" i="3"/>
  <c r="AS471" i="3"/>
  <c r="CG471" i="3"/>
  <c r="AT471" i="3"/>
  <c r="CM471" i="3"/>
  <c r="AM472" i="3"/>
  <c r="AO472" i="3"/>
  <c r="AP472" i="3"/>
  <c r="BU472" i="3"/>
  <c r="AQ472" i="3"/>
  <c r="CA472" i="3"/>
  <c r="AR472" i="3"/>
  <c r="AS472" i="3"/>
  <c r="CI472" i="3"/>
  <c r="AT472" i="3"/>
  <c r="AM473" i="3"/>
  <c r="AO473" i="3"/>
  <c r="AP473" i="3"/>
  <c r="BW473" i="3"/>
  <c r="AQ473" i="3"/>
  <c r="AR473" i="3"/>
  <c r="CC473" i="3"/>
  <c r="AS473" i="3"/>
  <c r="AT473" i="3"/>
  <c r="CM473" i="3"/>
  <c r="AM474" i="3"/>
  <c r="D474" i="3"/>
  <c r="AO474" i="3"/>
  <c r="BR474" i="3"/>
  <c r="AP474" i="3"/>
  <c r="BW474" i="3"/>
  <c r="AQ474" i="3"/>
  <c r="BZ474" i="3"/>
  <c r="AR474" i="3"/>
  <c r="AS474" i="3"/>
  <c r="CG474" i="3"/>
  <c r="AT474" i="3"/>
  <c r="CK474" i="3"/>
  <c r="AM475" i="3"/>
  <c r="M475" i="3"/>
  <c r="AO475" i="3"/>
  <c r="BQ475" i="3"/>
  <c r="AP475" i="3"/>
  <c r="AQ475" i="3"/>
  <c r="CA475" i="3"/>
  <c r="AR475" i="3"/>
  <c r="AS475" i="3"/>
  <c r="CI475" i="3"/>
  <c r="AT475" i="3"/>
  <c r="CM475" i="3"/>
  <c r="AM476" i="3"/>
  <c r="F476" i="3"/>
  <c r="AO476" i="3"/>
  <c r="BS476" i="3"/>
  <c r="AP476" i="3"/>
  <c r="AQ476" i="3"/>
  <c r="CA476" i="3"/>
  <c r="AR476" i="3"/>
  <c r="CC476" i="3"/>
  <c r="AS476" i="3"/>
  <c r="CG476" i="3"/>
  <c r="AT476" i="3"/>
  <c r="CM476" i="3"/>
  <c r="AM477" i="3"/>
  <c r="AO477" i="3"/>
  <c r="BQ477" i="3"/>
  <c r="AP477" i="3"/>
  <c r="AQ477" i="3"/>
  <c r="AR477" i="3"/>
  <c r="AS477" i="3"/>
  <c r="AT477" i="3"/>
  <c r="CK477" i="3"/>
  <c r="AM478" i="3"/>
  <c r="D478" i="3"/>
  <c r="AO478" i="3"/>
  <c r="BR478" i="3"/>
  <c r="AP478" i="3"/>
  <c r="BW478" i="3"/>
  <c r="AQ478" i="3"/>
  <c r="AR478" i="3"/>
  <c r="AS478" i="3"/>
  <c r="CI478" i="3"/>
  <c r="AT478" i="3"/>
  <c r="AM479" i="3"/>
  <c r="AO479" i="3"/>
  <c r="AP479" i="3"/>
  <c r="AQ479" i="3"/>
  <c r="BY479" i="3"/>
  <c r="AR479" i="3"/>
  <c r="AS479" i="3"/>
  <c r="AT479" i="3"/>
  <c r="AM480" i="3"/>
  <c r="M480" i="3"/>
  <c r="AO480" i="3"/>
  <c r="AP480" i="3"/>
  <c r="AQ480" i="3"/>
  <c r="AR480" i="3"/>
  <c r="AS480" i="3"/>
  <c r="CG480" i="3"/>
  <c r="AT480" i="3"/>
  <c r="AM481" i="3"/>
  <c r="AO481" i="3"/>
  <c r="BS481" i="3"/>
  <c r="AP481" i="3"/>
  <c r="BW481" i="3"/>
  <c r="AQ481" i="3"/>
  <c r="BY481" i="3"/>
  <c r="AR481" i="3"/>
  <c r="AS481" i="3"/>
  <c r="CH481" i="3"/>
  <c r="AT481" i="3"/>
  <c r="CK481" i="3"/>
  <c r="AM482" i="3"/>
  <c r="AO482" i="3"/>
  <c r="AP482" i="3"/>
  <c r="AQ482" i="3"/>
  <c r="AR482" i="3"/>
  <c r="CC482" i="3"/>
  <c r="AS482" i="3"/>
  <c r="CI482" i="3"/>
  <c r="AT482" i="3"/>
  <c r="CM482" i="3"/>
  <c r="AM483" i="3"/>
  <c r="AO483" i="3"/>
  <c r="AP483" i="3"/>
  <c r="AQ483" i="3"/>
  <c r="BZ483" i="3"/>
  <c r="AR483" i="3"/>
  <c r="CD483" i="3"/>
  <c r="AS483" i="3"/>
  <c r="AT483" i="3"/>
  <c r="AM484" i="3"/>
  <c r="M484" i="3"/>
  <c r="AO484" i="3"/>
  <c r="AP484" i="3"/>
  <c r="AQ484" i="3"/>
  <c r="AR484" i="3"/>
  <c r="CC484" i="3"/>
  <c r="AS484" i="3"/>
  <c r="CI484" i="3"/>
  <c r="AT484" i="3"/>
  <c r="AM485" i="3"/>
  <c r="M485" i="3"/>
  <c r="AO485" i="3"/>
  <c r="BR485" i="3"/>
  <c r="AP485" i="3"/>
  <c r="BU485" i="3"/>
  <c r="AQ485" i="3"/>
  <c r="AR485" i="3"/>
  <c r="AS485" i="3"/>
  <c r="CH485" i="3"/>
  <c r="AT485" i="3"/>
  <c r="CK485" i="3"/>
  <c r="AM486" i="3"/>
  <c r="AO486" i="3"/>
  <c r="AP486" i="3"/>
  <c r="BW486" i="3"/>
  <c r="AQ486" i="3"/>
  <c r="BZ486" i="3"/>
  <c r="AR486" i="3"/>
  <c r="AS486" i="3"/>
  <c r="CI486" i="3"/>
  <c r="AT486" i="3"/>
  <c r="CM486" i="3"/>
  <c r="AM487" i="3"/>
  <c r="D487" i="3"/>
  <c r="AO487" i="3"/>
  <c r="AP487" i="3"/>
  <c r="AQ487" i="3"/>
  <c r="CA487" i="3"/>
  <c r="AR487" i="3"/>
  <c r="AS487" i="3"/>
  <c r="CI487" i="3"/>
  <c r="AT487" i="3"/>
  <c r="AM488" i="3"/>
  <c r="M488" i="3"/>
  <c r="AO488" i="3"/>
  <c r="AP488" i="3"/>
  <c r="BU488" i="3"/>
  <c r="AQ488" i="3"/>
  <c r="BY488" i="3"/>
  <c r="AR488" i="3"/>
  <c r="CE488" i="3"/>
  <c r="AS488" i="3"/>
  <c r="AT488" i="3"/>
  <c r="CK488" i="3"/>
  <c r="AM489" i="3"/>
  <c r="AO489" i="3"/>
  <c r="AP489" i="3"/>
  <c r="BW489" i="3"/>
  <c r="AQ489" i="3"/>
  <c r="AR489" i="3"/>
  <c r="CC489" i="3"/>
  <c r="AS489" i="3"/>
  <c r="CH489" i="3"/>
  <c r="AT489" i="3"/>
  <c r="CK489" i="3"/>
  <c r="AM490" i="3"/>
  <c r="AO490" i="3"/>
  <c r="BR490" i="3"/>
  <c r="AP490" i="3"/>
  <c r="BW490" i="3"/>
  <c r="AQ490" i="3"/>
  <c r="AR490" i="3"/>
  <c r="AS490" i="3"/>
  <c r="CG490" i="3"/>
  <c r="AT490" i="3"/>
  <c r="CM490" i="3"/>
  <c r="AM491" i="3"/>
  <c r="AO491" i="3"/>
  <c r="AP491" i="3"/>
  <c r="AQ491" i="3"/>
  <c r="CA491" i="3"/>
  <c r="AR491" i="3"/>
  <c r="CD491" i="3"/>
  <c r="AS491" i="3"/>
  <c r="AT491" i="3"/>
  <c r="CL491" i="3"/>
  <c r="AM492" i="3"/>
  <c r="M492" i="3"/>
  <c r="AO492" i="3"/>
  <c r="BS492" i="3"/>
  <c r="AP492" i="3"/>
  <c r="AQ492" i="3"/>
  <c r="AR492" i="3"/>
  <c r="AS492" i="3"/>
  <c r="AT492" i="3"/>
  <c r="AM493" i="3"/>
  <c r="AO493" i="3"/>
  <c r="BR493" i="3"/>
  <c r="AP493" i="3"/>
  <c r="AQ493" i="3"/>
  <c r="BZ493" i="3"/>
  <c r="AR493" i="3"/>
  <c r="CD493" i="3"/>
  <c r="AS493" i="3"/>
  <c r="CH493" i="3"/>
  <c r="AT493" i="3"/>
  <c r="CK493" i="3"/>
  <c r="AM494" i="3"/>
  <c r="AO494" i="3"/>
  <c r="BR494" i="3"/>
  <c r="AP494" i="3"/>
  <c r="AQ494" i="3"/>
  <c r="AR494" i="3"/>
  <c r="AS494" i="3"/>
  <c r="AT494" i="3"/>
  <c r="AM495" i="3"/>
  <c r="AO495" i="3"/>
  <c r="AP495" i="3"/>
  <c r="BV495" i="3"/>
  <c r="AQ495" i="3"/>
  <c r="AR495" i="3"/>
  <c r="AS495" i="3"/>
  <c r="AT495" i="3"/>
  <c r="CL495" i="3"/>
  <c r="AM496" i="3"/>
  <c r="M496" i="3"/>
  <c r="AO496" i="3"/>
  <c r="BS496" i="3"/>
  <c r="AP496" i="3"/>
  <c r="AQ496" i="3"/>
  <c r="BY496" i="3"/>
  <c r="AR496" i="3"/>
  <c r="AS496" i="3"/>
  <c r="AT496" i="3"/>
  <c r="AM497" i="3"/>
  <c r="F497" i="3"/>
  <c r="AO497" i="3"/>
  <c r="BR497" i="3"/>
  <c r="AP497" i="3"/>
  <c r="BV497" i="3"/>
  <c r="AQ497" i="3"/>
  <c r="AR497" i="3"/>
  <c r="AS497" i="3"/>
  <c r="CH497" i="3"/>
  <c r="AT497" i="3"/>
  <c r="CK497" i="3"/>
  <c r="AM498" i="3"/>
  <c r="M498" i="3"/>
  <c r="AO498" i="3"/>
  <c r="AP498" i="3"/>
  <c r="BW498" i="3"/>
  <c r="AQ498" i="3"/>
  <c r="AR498" i="3"/>
  <c r="AS498" i="3"/>
  <c r="AT498" i="3"/>
  <c r="CK498" i="3"/>
  <c r="AM499" i="3"/>
  <c r="AO499" i="3"/>
  <c r="BQ499" i="3"/>
  <c r="AP499" i="3"/>
  <c r="BU499" i="3"/>
  <c r="AQ499" i="3"/>
  <c r="BZ499" i="3"/>
  <c r="AR499" i="3"/>
  <c r="AS499" i="3"/>
  <c r="CI499" i="3"/>
  <c r="AT499" i="3"/>
  <c r="AM500" i="3"/>
  <c r="AO500" i="3"/>
  <c r="AP500" i="3"/>
  <c r="AQ500" i="3"/>
  <c r="BY500" i="3"/>
  <c r="AR500" i="3"/>
  <c r="CD500" i="3"/>
  <c r="AS500" i="3"/>
  <c r="CH500" i="3"/>
  <c r="AT500" i="3"/>
  <c r="AM501" i="3"/>
  <c r="M501" i="3"/>
  <c r="AO501" i="3"/>
  <c r="AP501" i="3"/>
  <c r="BU501" i="3"/>
  <c r="AQ501" i="3"/>
  <c r="BY501" i="3"/>
  <c r="AR501" i="3"/>
  <c r="CC501" i="3"/>
  <c r="AS501" i="3"/>
  <c r="CH501" i="3"/>
  <c r="AT501" i="3"/>
  <c r="AM502" i="3"/>
  <c r="AO502" i="3"/>
  <c r="AP502" i="3"/>
  <c r="AQ502" i="3"/>
  <c r="BY502" i="3"/>
  <c r="AR502" i="3"/>
  <c r="CD502" i="3"/>
  <c r="AS502" i="3"/>
  <c r="CI502" i="3"/>
  <c r="AT502" i="3"/>
  <c r="CA502" i="3"/>
  <c r="AM503" i="3"/>
  <c r="M503" i="3"/>
  <c r="AO503" i="3"/>
  <c r="AP503" i="3"/>
  <c r="BV503" i="3"/>
  <c r="AQ503" i="3"/>
  <c r="AR503" i="3"/>
  <c r="AS503" i="3"/>
  <c r="AT503" i="3"/>
  <c r="CM503" i="3"/>
  <c r="AM504" i="3"/>
  <c r="AO504" i="3"/>
  <c r="BQ504" i="3"/>
  <c r="AP504" i="3"/>
  <c r="BV504" i="3"/>
  <c r="AQ504" i="3"/>
  <c r="BZ504" i="3"/>
  <c r="AR504" i="3"/>
  <c r="AS504" i="3"/>
  <c r="CH504" i="3"/>
  <c r="AT504" i="3"/>
  <c r="AM505" i="3"/>
  <c r="AO505" i="3"/>
  <c r="AP505" i="3"/>
  <c r="BU505" i="3"/>
  <c r="AQ505" i="3"/>
  <c r="AR505" i="3"/>
  <c r="AS505" i="3"/>
  <c r="AT505" i="3"/>
  <c r="CK505" i="3"/>
  <c r="AM506" i="3"/>
  <c r="AO506" i="3"/>
  <c r="BR506" i="3"/>
  <c r="AP506" i="3"/>
  <c r="AQ506" i="3"/>
  <c r="AR506" i="3"/>
  <c r="CE506" i="3"/>
  <c r="AS506" i="3"/>
  <c r="AT506" i="3"/>
  <c r="AM507" i="3"/>
  <c r="D507" i="3"/>
  <c r="AO507" i="3"/>
  <c r="AP507" i="3"/>
  <c r="AQ507" i="3"/>
  <c r="CA507" i="3"/>
  <c r="AR507" i="3"/>
  <c r="CE507" i="3"/>
  <c r="AS507" i="3"/>
  <c r="AT507" i="3"/>
  <c r="AM508" i="3"/>
  <c r="AO508" i="3"/>
  <c r="AP508" i="3"/>
  <c r="AQ508" i="3"/>
  <c r="AR508" i="3"/>
  <c r="CE508" i="3"/>
  <c r="AS508" i="3"/>
  <c r="AT508" i="3"/>
  <c r="AM509" i="3"/>
  <c r="M509" i="3"/>
  <c r="AO509" i="3"/>
  <c r="BR509" i="3"/>
  <c r="AP509" i="3"/>
  <c r="BW509" i="3"/>
  <c r="AQ509" i="3"/>
  <c r="CA509" i="3"/>
  <c r="AR509" i="3"/>
  <c r="AS509" i="3"/>
  <c r="CH509" i="3"/>
  <c r="AT509" i="3"/>
  <c r="CM509" i="3"/>
  <c r="AM510" i="3"/>
  <c r="AO510" i="3"/>
  <c r="BR510" i="3"/>
  <c r="AP510" i="3"/>
  <c r="BW510" i="3"/>
  <c r="AQ510" i="3"/>
  <c r="AR510" i="3"/>
  <c r="CE510" i="3"/>
  <c r="AS510" i="3"/>
  <c r="AT510" i="3"/>
  <c r="CM510" i="3"/>
  <c r="AM511" i="3"/>
  <c r="AO511" i="3"/>
  <c r="AP511" i="3"/>
  <c r="BV511" i="3"/>
  <c r="AQ511" i="3"/>
  <c r="AR511" i="3"/>
  <c r="CE511" i="3"/>
  <c r="AS511" i="3"/>
  <c r="CG511" i="3"/>
  <c r="AT511" i="3"/>
  <c r="CM511" i="3"/>
  <c r="AM512" i="3"/>
  <c r="M512" i="3"/>
  <c r="AO512" i="3"/>
  <c r="AP512" i="3"/>
  <c r="AQ512" i="3"/>
  <c r="BZ512" i="3"/>
  <c r="AR512" i="3"/>
  <c r="AS512" i="3"/>
  <c r="CH512" i="3"/>
  <c r="AT512" i="3"/>
  <c r="AM513" i="3"/>
  <c r="F513" i="3"/>
  <c r="AO513" i="3"/>
  <c r="BR513" i="3"/>
  <c r="AP513" i="3"/>
  <c r="AQ513" i="3"/>
  <c r="AR513" i="3"/>
  <c r="CE513" i="3"/>
  <c r="AS513" i="3"/>
  <c r="CH513" i="3"/>
  <c r="AT513" i="3"/>
  <c r="CL513" i="3"/>
  <c r="AM514" i="3"/>
  <c r="AO514" i="3"/>
  <c r="BQ514" i="3"/>
  <c r="AP514" i="3"/>
  <c r="BW514" i="3"/>
  <c r="AQ514" i="3"/>
  <c r="AR514" i="3"/>
  <c r="CC514" i="3"/>
  <c r="AS514" i="3"/>
  <c r="CG514" i="3"/>
  <c r="AT514" i="3"/>
  <c r="CM514" i="3"/>
  <c r="AM515" i="3"/>
  <c r="M515" i="3"/>
  <c r="AO515" i="3"/>
  <c r="AP515" i="3"/>
  <c r="AQ515" i="3"/>
  <c r="BY515" i="3"/>
  <c r="AR515" i="3"/>
  <c r="CD515" i="3"/>
  <c r="AS515" i="3"/>
  <c r="AT515" i="3"/>
  <c r="CK515" i="3"/>
  <c r="AM516" i="3"/>
  <c r="M516" i="3"/>
  <c r="AO516" i="3"/>
  <c r="AP516" i="3"/>
  <c r="AQ516" i="3"/>
  <c r="AR516" i="3"/>
  <c r="CC516" i="3"/>
  <c r="AS516" i="3"/>
  <c r="AT516" i="3"/>
  <c r="AM517" i="3"/>
  <c r="F517" i="3"/>
  <c r="AO517" i="3"/>
  <c r="BR517" i="3"/>
  <c r="AP517" i="3"/>
  <c r="AQ517" i="3"/>
  <c r="CA517" i="3"/>
  <c r="AR517" i="3"/>
  <c r="AS517" i="3"/>
  <c r="CH517" i="3"/>
  <c r="AT517" i="3"/>
  <c r="CL517" i="3"/>
  <c r="AM518" i="3"/>
  <c r="AO518" i="3"/>
  <c r="BR518" i="3"/>
  <c r="AP518" i="3"/>
  <c r="AQ518" i="3"/>
  <c r="CA518" i="3"/>
  <c r="AR518" i="3"/>
  <c r="AS518" i="3"/>
  <c r="CI518" i="3"/>
  <c r="AT518" i="3"/>
  <c r="AM519" i="3"/>
  <c r="M519" i="3"/>
  <c r="AO519" i="3"/>
  <c r="AP519" i="3"/>
  <c r="AQ519" i="3"/>
  <c r="AR519" i="3"/>
  <c r="CD519" i="3"/>
  <c r="AS519" i="3"/>
  <c r="AT519" i="3"/>
  <c r="AM520" i="3"/>
  <c r="AO520" i="3"/>
  <c r="AP520" i="3"/>
  <c r="AQ520" i="3"/>
  <c r="AR520" i="3"/>
  <c r="CC520" i="3"/>
  <c r="AS520" i="3"/>
  <c r="AT520" i="3"/>
  <c r="BZ520" i="3"/>
  <c r="AM521" i="3"/>
  <c r="AO521" i="3"/>
  <c r="AP521" i="3"/>
  <c r="BW521" i="3"/>
  <c r="AQ521" i="3"/>
  <c r="BZ521" i="3"/>
  <c r="AR521" i="3"/>
  <c r="AS521" i="3"/>
  <c r="AT521" i="3"/>
  <c r="CK521" i="3"/>
  <c r="AM522" i="3"/>
  <c r="AO522" i="3"/>
  <c r="AP522" i="3"/>
  <c r="AQ522" i="3"/>
  <c r="BZ522" i="3"/>
  <c r="AR522" i="3"/>
  <c r="CC522" i="3"/>
  <c r="AS522" i="3"/>
  <c r="CI522" i="3"/>
  <c r="AT522" i="3"/>
  <c r="AM523" i="3"/>
  <c r="D523" i="3"/>
  <c r="AO523" i="3"/>
  <c r="BS523" i="3"/>
  <c r="AP523" i="3"/>
  <c r="AQ523" i="3"/>
  <c r="CA523" i="3"/>
  <c r="AR523" i="3"/>
  <c r="AS523" i="3"/>
  <c r="AT523" i="3"/>
  <c r="AM524" i="3"/>
  <c r="AO524" i="3"/>
  <c r="BS524" i="3"/>
  <c r="AP524" i="3"/>
  <c r="AQ524" i="3"/>
  <c r="BZ524" i="3"/>
  <c r="AR524" i="3"/>
  <c r="CC524" i="3"/>
  <c r="AS524" i="3"/>
  <c r="CH524" i="3"/>
  <c r="AT524" i="3"/>
  <c r="AM525" i="3"/>
  <c r="AO525" i="3"/>
  <c r="AP525" i="3"/>
  <c r="BU525" i="3"/>
  <c r="AQ525" i="3"/>
  <c r="AR525" i="3"/>
  <c r="CD525" i="3"/>
  <c r="AS525" i="3"/>
  <c r="AT525" i="3"/>
  <c r="AM526" i="3"/>
  <c r="AO526" i="3"/>
  <c r="BR526" i="3"/>
  <c r="AP526" i="3"/>
  <c r="AQ526" i="3"/>
  <c r="AR526" i="3"/>
  <c r="AS526" i="3"/>
  <c r="CI526" i="3"/>
  <c r="AT526" i="3"/>
  <c r="AM527" i="3"/>
  <c r="AO527" i="3"/>
  <c r="AP527" i="3"/>
  <c r="AQ527" i="3"/>
  <c r="AR527" i="3"/>
  <c r="AS527" i="3"/>
  <c r="AT527" i="3"/>
  <c r="CM527" i="3"/>
  <c r="AM528" i="3"/>
  <c r="M528" i="3"/>
  <c r="AO528" i="3"/>
  <c r="BS528" i="3"/>
  <c r="AP528" i="3"/>
  <c r="AQ528" i="3"/>
  <c r="BY528" i="3"/>
  <c r="AR528" i="3"/>
  <c r="CC528" i="3"/>
  <c r="AS528" i="3"/>
  <c r="AT528" i="3"/>
  <c r="AM529" i="3"/>
  <c r="AO529" i="3"/>
  <c r="BR529" i="3"/>
  <c r="AP529" i="3"/>
  <c r="AQ529" i="3"/>
  <c r="AR529" i="3"/>
  <c r="CE529" i="3"/>
  <c r="AS529" i="3"/>
  <c r="CH529" i="3"/>
  <c r="AT529" i="3"/>
  <c r="CK529" i="3"/>
  <c r="AM530" i="3"/>
  <c r="AO530" i="3"/>
  <c r="BR530" i="3"/>
  <c r="AP530" i="3"/>
  <c r="BW530" i="3"/>
  <c r="AQ530" i="3"/>
  <c r="BY530" i="3"/>
  <c r="AR530" i="3"/>
  <c r="AS530" i="3"/>
  <c r="AT530" i="3"/>
  <c r="AM531" i="3"/>
  <c r="AO531" i="3"/>
  <c r="AP531" i="3"/>
  <c r="AQ531" i="3"/>
  <c r="BY531" i="3"/>
  <c r="AR531" i="3"/>
  <c r="AS531" i="3"/>
  <c r="AT531" i="3"/>
  <c r="CM531" i="3"/>
  <c r="AM532" i="3"/>
  <c r="M532" i="3"/>
  <c r="AO532" i="3"/>
  <c r="AP532" i="3"/>
  <c r="AQ532" i="3"/>
  <c r="BY532" i="3"/>
  <c r="AR532" i="3"/>
  <c r="AS532" i="3"/>
  <c r="AT532" i="3"/>
  <c r="AM533" i="3"/>
  <c r="M533" i="3"/>
  <c r="AO533" i="3"/>
  <c r="AP533" i="3"/>
  <c r="BW533" i="3"/>
  <c r="AQ533" i="3"/>
  <c r="AR533" i="3"/>
  <c r="AS533" i="3"/>
  <c r="AT533" i="3"/>
  <c r="CK533" i="3"/>
  <c r="AM534" i="3"/>
  <c r="AO534" i="3"/>
  <c r="AP534" i="3"/>
  <c r="AQ534" i="3"/>
  <c r="AR534" i="3"/>
  <c r="AS534" i="3"/>
  <c r="AT534" i="3"/>
  <c r="AM535" i="3"/>
  <c r="AO535" i="3"/>
  <c r="AP535" i="3"/>
  <c r="AQ535" i="3"/>
  <c r="BZ535" i="3"/>
  <c r="AR535" i="3"/>
  <c r="CC535" i="3"/>
  <c r="AS535" i="3"/>
  <c r="AT535" i="3"/>
  <c r="AM536" i="3"/>
  <c r="F536" i="3"/>
  <c r="AO536" i="3"/>
  <c r="BS536" i="3"/>
  <c r="AP536" i="3"/>
  <c r="AQ536" i="3"/>
  <c r="AR536" i="3"/>
  <c r="AS536" i="3"/>
  <c r="AT536" i="3"/>
  <c r="AM537" i="3"/>
  <c r="AO537" i="3"/>
  <c r="BR537" i="3"/>
  <c r="AP537" i="3"/>
  <c r="AQ537" i="3"/>
  <c r="CA537" i="3"/>
  <c r="AR537" i="3"/>
  <c r="CE537" i="3"/>
  <c r="AS537" i="3"/>
  <c r="CH537" i="3"/>
  <c r="AT537" i="3"/>
  <c r="AM538" i="3"/>
  <c r="AO538" i="3"/>
  <c r="BR538" i="3"/>
  <c r="AP538" i="3"/>
  <c r="BW538" i="3"/>
  <c r="AQ538" i="3"/>
  <c r="BY538" i="3"/>
  <c r="AR538" i="3"/>
  <c r="AS538" i="3"/>
  <c r="AT538" i="3"/>
  <c r="CM538" i="3"/>
  <c r="AM539" i="3"/>
  <c r="D539" i="3"/>
  <c r="AO539" i="3"/>
  <c r="AP539" i="3"/>
  <c r="BW539" i="3"/>
  <c r="AQ539" i="3"/>
  <c r="AR539" i="3"/>
  <c r="AS539" i="3"/>
  <c r="AT539" i="3"/>
  <c r="CM539" i="3"/>
  <c r="AM540" i="3"/>
  <c r="M540" i="3"/>
  <c r="AO540" i="3"/>
  <c r="BS540" i="3"/>
  <c r="AP540" i="3"/>
  <c r="AQ540" i="3"/>
  <c r="AR540" i="3"/>
  <c r="AS540" i="3"/>
  <c r="AT540" i="3"/>
  <c r="AM541" i="3"/>
  <c r="F541" i="3"/>
  <c r="AO541" i="3"/>
  <c r="BR541" i="3"/>
  <c r="AP541" i="3"/>
  <c r="AQ541" i="3"/>
  <c r="BY541" i="3"/>
  <c r="AR541" i="3"/>
  <c r="AS541" i="3"/>
  <c r="CH541" i="3"/>
  <c r="AT541" i="3"/>
  <c r="CL541" i="3"/>
  <c r="AM542" i="3"/>
  <c r="AO542" i="3"/>
  <c r="AP542" i="3"/>
  <c r="AQ542" i="3"/>
  <c r="AR542" i="3"/>
  <c r="AS542" i="3"/>
  <c r="CI542" i="3"/>
  <c r="AT542" i="3"/>
  <c r="CM542" i="3"/>
  <c r="AM543" i="3"/>
  <c r="AO543" i="3"/>
  <c r="AP543" i="3"/>
  <c r="AQ543" i="3"/>
  <c r="AR543" i="3"/>
  <c r="CE543" i="3"/>
  <c r="AS543" i="3"/>
  <c r="AT543" i="3"/>
  <c r="AM544" i="3"/>
  <c r="AO544" i="3"/>
  <c r="BS544" i="3"/>
  <c r="AP544" i="3"/>
  <c r="AQ544" i="3"/>
  <c r="AR544" i="3"/>
  <c r="CC544" i="3"/>
  <c r="AS544" i="3"/>
  <c r="AT544" i="3"/>
  <c r="AM545" i="3"/>
  <c r="D545" i="3"/>
  <c r="AO545" i="3"/>
  <c r="AP545" i="3"/>
  <c r="BU545" i="3"/>
  <c r="AQ545" i="3"/>
  <c r="AR545" i="3"/>
  <c r="CC545" i="3"/>
  <c r="AS545" i="3"/>
  <c r="CH545" i="3"/>
  <c r="AT545" i="3"/>
  <c r="CL545" i="3"/>
  <c r="AM546" i="3"/>
  <c r="D546" i="3"/>
  <c r="AO546" i="3"/>
  <c r="AP546" i="3"/>
  <c r="BW546" i="3"/>
  <c r="AQ546" i="3"/>
  <c r="AR546" i="3"/>
  <c r="AS546" i="3"/>
  <c r="AT546" i="3"/>
  <c r="AM547" i="3"/>
  <c r="D547" i="3"/>
  <c r="AO547" i="3"/>
  <c r="AP547" i="3"/>
  <c r="BU547" i="3"/>
  <c r="AQ547" i="3"/>
  <c r="BZ547" i="3"/>
  <c r="AR547" i="3"/>
  <c r="CD547" i="3"/>
  <c r="AS547" i="3"/>
  <c r="AT547" i="3"/>
  <c r="AM548" i="3"/>
  <c r="AO548" i="3"/>
  <c r="AP548" i="3"/>
  <c r="AQ548" i="3"/>
  <c r="AR548" i="3"/>
  <c r="AS548" i="3"/>
  <c r="AT548" i="3"/>
  <c r="AM549" i="3"/>
  <c r="D549" i="3"/>
  <c r="AO549" i="3"/>
  <c r="AP549" i="3"/>
  <c r="BW549" i="3"/>
  <c r="AQ549" i="3"/>
  <c r="AR549" i="3"/>
  <c r="AS549" i="3"/>
  <c r="AT549" i="3"/>
  <c r="AM550" i="3"/>
  <c r="AO550" i="3"/>
  <c r="AP550" i="3"/>
  <c r="BU550" i="3"/>
  <c r="AQ550" i="3"/>
  <c r="BZ550" i="3"/>
  <c r="AR550" i="3"/>
  <c r="AS550" i="3"/>
  <c r="CI550" i="3"/>
  <c r="AT550" i="3"/>
  <c r="AM551" i="3"/>
  <c r="AO551" i="3"/>
  <c r="BQ551" i="3"/>
  <c r="AP551" i="3"/>
  <c r="BU551" i="3"/>
  <c r="AQ551" i="3"/>
  <c r="CA551" i="3"/>
  <c r="AR551" i="3"/>
  <c r="CC551" i="3"/>
  <c r="AS551" i="3"/>
  <c r="AT551" i="3"/>
  <c r="AM552" i="3"/>
  <c r="AO552" i="3"/>
  <c r="BS552" i="3"/>
  <c r="AP552" i="3"/>
  <c r="AQ552" i="3"/>
  <c r="BZ552" i="3"/>
  <c r="AR552" i="3"/>
  <c r="AS552" i="3"/>
  <c r="AT552" i="3"/>
  <c r="CK552" i="3"/>
  <c r="AM553" i="3"/>
  <c r="M553" i="3"/>
  <c r="AO553" i="3"/>
  <c r="AP553" i="3"/>
  <c r="BU553" i="3"/>
  <c r="AQ553" i="3"/>
  <c r="CA553" i="3"/>
  <c r="AR553" i="3"/>
  <c r="CE553" i="3"/>
  <c r="AS553" i="3"/>
  <c r="CH553" i="3"/>
  <c r="AT553" i="3"/>
  <c r="AM554" i="3"/>
  <c r="AO554" i="3"/>
  <c r="BR554" i="3"/>
  <c r="AP554" i="3"/>
  <c r="BW554" i="3"/>
  <c r="AQ554" i="3"/>
  <c r="BY554" i="3"/>
  <c r="AR554" i="3"/>
  <c r="AS554" i="3"/>
  <c r="CG554" i="3"/>
  <c r="AT554" i="3"/>
  <c r="AM555" i="3"/>
  <c r="M555" i="3"/>
  <c r="AO555" i="3"/>
  <c r="AP555" i="3"/>
  <c r="AQ555" i="3"/>
  <c r="AR555" i="3"/>
  <c r="AS555" i="3"/>
  <c r="AT555" i="3"/>
  <c r="CL555" i="3"/>
  <c r="AM556" i="3"/>
  <c r="M556" i="3"/>
  <c r="AO556" i="3"/>
  <c r="BQ556" i="3"/>
  <c r="AP556" i="3"/>
  <c r="BV556" i="3"/>
  <c r="AQ556" i="3"/>
  <c r="AR556" i="3"/>
  <c r="AS556" i="3"/>
  <c r="AT556" i="3"/>
  <c r="BZ556" i="3"/>
  <c r="AM557" i="3"/>
  <c r="AO557" i="3"/>
  <c r="AP557" i="3"/>
  <c r="AQ557" i="3"/>
  <c r="AR557" i="3"/>
  <c r="AS557" i="3"/>
  <c r="AT557" i="3"/>
  <c r="AM558" i="3"/>
  <c r="AO558" i="3"/>
  <c r="AP558" i="3"/>
  <c r="AQ558" i="3"/>
  <c r="AR558" i="3"/>
  <c r="AS558" i="3"/>
  <c r="AT558" i="3"/>
  <c r="CM558" i="3"/>
  <c r="AM559" i="3"/>
  <c r="AO559" i="3"/>
  <c r="AP559" i="3"/>
  <c r="BU559" i="3"/>
  <c r="AQ559" i="3"/>
  <c r="AR559" i="3"/>
  <c r="CE559" i="3"/>
  <c r="AS559" i="3"/>
  <c r="AT559" i="3"/>
  <c r="CK559" i="3"/>
  <c r="AM560" i="3"/>
  <c r="M560" i="3"/>
  <c r="AO560" i="3"/>
  <c r="AP560" i="3"/>
  <c r="AQ560" i="3"/>
  <c r="AR560" i="3"/>
  <c r="AS560" i="3"/>
  <c r="CH560" i="3"/>
  <c r="AT560" i="3"/>
  <c r="AM561" i="3"/>
  <c r="AO561" i="3"/>
  <c r="AP561" i="3"/>
  <c r="AQ561" i="3"/>
  <c r="BZ561" i="3"/>
  <c r="AR561" i="3"/>
  <c r="AS561" i="3"/>
  <c r="AT561" i="3"/>
  <c r="AM562" i="3"/>
  <c r="AO562" i="3"/>
  <c r="BS562" i="3"/>
  <c r="AP562" i="3"/>
  <c r="AQ562" i="3"/>
  <c r="AR562" i="3"/>
  <c r="AS562" i="3"/>
  <c r="AT562" i="3"/>
  <c r="AM563" i="3"/>
  <c r="AO563" i="3"/>
  <c r="AP563" i="3"/>
  <c r="BW563" i="3"/>
  <c r="AQ563" i="3"/>
  <c r="BY563" i="3"/>
  <c r="AR563" i="3"/>
  <c r="AS563" i="3"/>
  <c r="CH563" i="3"/>
  <c r="AT563" i="3"/>
  <c r="AM564" i="3"/>
  <c r="M564" i="3"/>
  <c r="AO564" i="3"/>
  <c r="BQ564" i="3"/>
  <c r="AP564" i="3"/>
  <c r="AQ564" i="3"/>
  <c r="BZ564" i="3"/>
  <c r="AR564" i="3"/>
  <c r="AS564" i="3"/>
  <c r="CI564" i="3"/>
  <c r="AT564" i="3"/>
  <c r="AM565" i="3"/>
  <c r="M565" i="3"/>
  <c r="AO565" i="3"/>
  <c r="BR565" i="3"/>
  <c r="AP565" i="3"/>
  <c r="AQ565" i="3"/>
  <c r="AR565" i="3"/>
  <c r="AS565" i="3"/>
  <c r="CH565" i="3"/>
  <c r="AT565" i="3"/>
  <c r="AM566" i="3"/>
  <c r="AO566" i="3"/>
  <c r="AP566" i="3"/>
  <c r="BW566" i="3"/>
  <c r="AQ566" i="3"/>
  <c r="AR566" i="3"/>
  <c r="CE566" i="3"/>
  <c r="AS566" i="3"/>
  <c r="AT566" i="3"/>
  <c r="CM566" i="3"/>
  <c r="AM567" i="3"/>
  <c r="M567" i="3"/>
  <c r="AO567" i="3"/>
  <c r="AP567" i="3"/>
  <c r="BV567" i="3"/>
  <c r="AQ567" i="3"/>
  <c r="CA567" i="3"/>
  <c r="AR567" i="3"/>
  <c r="CC567" i="3"/>
  <c r="AS567" i="3"/>
  <c r="AT567" i="3"/>
  <c r="CK567" i="3"/>
  <c r="AM568" i="3"/>
  <c r="AO568" i="3"/>
  <c r="BR568" i="3"/>
  <c r="AP568" i="3"/>
  <c r="AQ568" i="3"/>
  <c r="CA568" i="3"/>
  <c r="AR568" i="3"/>
  <c r="CD568" i="3"/>
  <c r="AS568" i="3"/>
  <c r="AT568" i="3"/>
  <c r="AM569" i="3"/>
  <c r="AO569" i="3"/>
  <c r="AP569" i="3"/>
  <c r="AQ569" i="3"/>
  <c r="AR569" i="3"/>
  <c r="AS569" i="3"/>
  <c r="CG569" i="3"/>
  <c r="AT569" i="3"/>
  <c r="AM570" i="3"/>
  <c r="AO570" i="3"/>
  <c r="AP570" i="3"/>
  <c r="AQ570" i="3"/>
  <c r="BY570" i="3"/>
  <c r="AR570" i="3"/>
  <c r="AS570" i="3"/>
  <c r="AT570" i="3"/>
  <c r="AM571" i="3"/>
  <c r="AO571" i="3"/>
  <c r="AP571" i="3"/>
  <c r="AQ571" i="3"/>
  <c r="AR571" i="3"/>
  <c r="AS571" i="3"/>
  <c r="AT571" i="3"/>
  <c r="AM572" i="3"/>
  <c r="AO572" i="3"/>
  <c r="AP572" i="3"/>
  <c r="AQ572" i="3"/>
  <c r="BY572" i="3"/>
  <c r="AR572" i="3"/>
  <c r="CD572" i="3"/>
  <c r="AS572" i="3"/>
  <c r="AT572" i="3"/>
  <c r="AM573" i="3"/>
  <c r="AO573" i="3"/>
  <c r="AP573" i="3"/>
  <c r="AQ573" i="3"/>
  <c r="AR573" i="3"/>
  <c r="AS573" i="3"/>
  <c r="CG573" i="3"/>
  <c r="AT573" i="3"/>
  <c r="CM573" i="3"/>
  <c r="AM574" i="3"/>
  <c r="AO574" i="3"/>
  <c r="AP574" i="3"/>
  <c r="AQ574" i="3"/>
  <c r="AR574" i="3"/>
  <c r="AS574" i="3"/>
  <c r="AT574" i="3"/>
  <c r="AM575" i="3"/>
  <c r="D575" i="3"/>
  <c r="AO575" i="3"/>
  <c r="AP575" i="3"/>
  <c r="AQ575" i="3"/>
  <c r="AR575" i="3"/>
  <c r="CD575" i="3"/>
  <c r="AS575" i="3"/>
  <c r="AT575" i="3"/>
  <c r="CK575" i="3"/>
  <c r="AM576" i="3"/>
  <c r="M576" i="3"/>
  <c r="AO576" i="3"/>
  <c r="AP576" i="3"/>
  <c r="AQ576" i="3"/>
  <c r="BY576" i="3"/>
  <c r="AR576" i="3"/>
  <c r="AS576" i="3"/>
  <c r="AT576" i="3"/>
  <c r="AM577" i="3"/>
  <c r="AO577" i="3"/>
  <c r="BR577" i="3"/>
  <c r="AP577" i="3"/>
  <c r="AQ577" i="3"/>
  <c r="CA577" i="3"/>
  <c r="AR577" i="3"/>
  <c r="CD577" i="3"/>
  <c r="AS577" i="3"/>
  <c r="CH577" i="3"/>
  <c r="AT577" i="3"/>
  <c r="CM577" i="3"/>
  <c r="AM578" i="3"/>
  <c r="AO578" i="3"/>
  <c r="BQ578" i="3"/>
  <c r="AP578" i="3"/>
  <c r="BW578" i="3"/>
  <c r="AQ578" i="3"/>
  <c r="AR578" i="3"/>
  <c r="CE578" i="3"/>
  <c r="AS578" i="3"/>
  <c r="CG578" i="3"/>
  <c r="AT578" i="3"/>
  <c r="CM578" i="3"/>
  <c r="AM579" i="3"/>
  <c r="M579" i="3"/>
  <c r="AO579" i="3"/>
  <c r="AP579" i="3"/>
  <c r="AQ579" i="3"/>
  <c r="AR579" i="3"/>
  <c r="CE579" i="3"/>
  <c r="AS579" i="3"/>
  <c r="AT579" i="3"/>
  <c r="CL579" i="3"/>
  <c r="AM580" i="3"/>
  <c r="M580" i="3"/>
  <c r="AO580" i="3"/>
  <c r="BR580" i="3"/>
  <c r="AP580" i="3"/>
  <c r="AQ580" i="3"/>
  <c r="CA580" i="3"/>
  <c r="AR580" i="3"/>
  <c r="CD580" i="3"/>
  <c r="AS580" i="3"/>
  <c r="CI580" i="3"/>
  <c r="AT580" i="3"/>
  <c r="AM581" i="3"/>
  <c r="AO581" i="3"/>
  <c r="BR581" i="3"/>
  <c r="AP581" i="3"/>
  <c r="BW581" i="3"/>
  <c r="AQ581" i="3"/>
  <c r="CA581" i="3"/>
  <c r="AR581" i="3"/>
  <c r="AS581" i="3"/>
  <c r="CH581" i="3"/>
  <c r="AT581" i="3"/>
  <c r="CM581" i="3"/>
  <c r="AM582" i="3"/>
  <c r="AO582" i="3"/>
  <c r="BQ582" i="3"/>
  <c r="AP582" i="3"/>
  <c r="AQ582" i="3"/>
  <c r="BZ582" i="3"/>
  <c r="AR582" i="3"/>
  <c r="AS582" i="3"/>
  <c r="AT582" i="3"/>
  <c r="CM582" i="3"/>
  <c r="AM583" i="3"/>
  <c r="AO583" i="3"/>
  <c r="AP583" i="3"/>
  <c r="BV583" i="3"/>
  <c r="AQ583" i="3"/>
  <c r="AR583" i="3"/>
  <c r="CC583" i="3"/>
  <c r="AS583" i="3"/>
  <c r="AT583" i="3"/>
  <c r="CM583" i="3"/>
  <c r="AM584" i="3"/>
  <c r="AO584" i="3"/>
  <c r="AP584" i="3"/>
  <c r="AQ584" i="3"/>
  <c r="AR584" i="3"/>
  <c r="AS584" i="3"/>
  <c r="CI584" i="3"/>
  <c r="AT584" i="3"/>
  <c r="CK584" i="3"/>
  <c r="AM585" i="3"/>
  <c r="M585" i="3"/>
  <c r="AO585" i="3"/>
  <c r="BR585" i="3"/>
  <c r="AP585" i="3"/>
  <c r="AQ585" i="3"/>
  <c r="AR585" i="3"/>
  <c r="CE585" i="3"/>
  <c r="AS585" i="3"/>
  <c r="CH585" i="3"/>
  <c r="AT585" i="3"/>
  <c r="AM586" i="3"/>
  <c r="F586" i="3"/>
  <c r="AO586" i="3"/>
  <c r="AP586" i="3"/>
  <c r="BW586" i="3"/>
  <c r="AQ586" i="3"/>
  <c r="AR586" i="3"/>
  <c r="AS586" i="3"/>
  <c r="AT586" i="3"/>
  <c r="AM587" i="3"/>
  <c r="M587" i="3"/>
  <c r="AO587" i="3"/>
  <c r="BS587" i="3"/>
  <c r="AP587" i="3"/>
  <c r="BW587" i="3"/>
  <c r="AQ587" i="3"/>
  <c r="AR587" i="3"/>
  <c r="CC587" i="3"/>
  <c r="AS587" i="3"/>
  <c r="CG587" i="3"/>
  <c r="AT587" i="3"/>
  <c r="CM587" i="3"/>
  <c r="AM588" i="3"/>
  <c r="M588" i="3"/>
  <c r="AO588" i="3"/>
  <c r="AP588" i="3"/>
  <c r="BW588" i="3"/>
  <c r="AQ588" i="3"/>
  <c r="BY588" i="3"/>
  <c r="AR588" i="3"/>
  <c r="AS588" i="3"/>
  <c r="CG588" i="3"/>
  <c r="AT588" i="3"/>
  <c r="AM589" i="3"/>
  <c r="F589" i="3"/>
  <c r="AO589" i="3"/>
  <c r="BR589" i="3"/>
  <c r="AP589" i="3"/>
  <c r="BU589" i="3"/>
  <c r="AQ589" i="3"/>
  <c r="AR589" i="3"/>
  <c r="AS589" i="3"/>
  <c r="AT589" i="3"/>
  <c r="CM589" i="3"/>
  <c r="AM590" i="3"/>
  <c r="AO590" i="3"/>
  <c r="BR590" i="3"/>
  <c r="AP590" i="3"/>
  <c r="BW590" i="3"/>
  <c r="AQ590" i="3"/>
  <c r="BZ590" i="3"/>
  <c r="AR590" i="3"/>
  <c r="AS590" i="3"/>
  <c r="CH590" i="3"/>
  <c r="AT590" i="3"/>
  <c r="AM591" i="3"/>
  <c r="AO591" i="3"/>
  <c r="BR591" i="3"/>
  <c r="AP591" i="3"/>
  <c r="AQ591" i="3"/>
  <c r="BZ591" i="3"/>
  <c r="AR591" i="3"/>
  <c r="CC591" i="3"/>
  <c r="AS591" i="3"/>
  <c r="AT591" i="3"/>
  <c r="CM591" i="3"/>
  <c r="AM592" i="3"/>
  <c r="M592" i="3"/>
  <c r="AO592" i="3"/>
  <c r="BR592" i="3"/>
  <c r="AP592" i="3"/>
  <c r="AQ592" i="3"/>
  <c r="AR592" i="3"/>
  <c r="CC592" i="3"/>
  <c r="AS592" i="3"/>
  <c r="AT592" i="3"/>
  <c r="AM593" i="3"/>
  <c r="M593" i="3"/>
  <c r="AO593" i="3"/>
  <c r="BR593" i="3"/>
  <c r="AP593" i="3"/>
  <c r="AQ593" i="3"/>
  <c r="AR593" i="3"/>
  <c r="CE593" i="3"/>
  <c r="AS593" i="3"/>
  <c r="AT593" i="3"/>
  <c r="CM593" i="3"/>
  <c r="AM594" i="3"/>
  <c r="AO594" i="3"/>
  <c r="AP594" i="3"/>
  <c r="AQ594" i="3"/>
  <c r="CA594" i="3"/>
  <c r="AR594" i="3"/>
  <c r="CE594" i="3"/>
  <c r="AS594" i="3"/>
  <c r="CH594" i="3"/>
  <c r="AT594" i="3"/>
  <c r="AM595" i="3"/>
  <c r="M595" i="3"/>
  <c r="AO595" i="3"/>
  <c r="AP595" i="3"/>
  <c r="BU595" i="3"/>
  <c r="AQ595" i="3"/>
  <c r="BZ595" i="3"/>
  <c r="AR595" i="3"/>
  <c r="CE595" i="3"/>
  <c r="AS595" i="3"/>
  <c r="AT595" i="3"/>
  <c r="CM595" i="3"/>
  <c r="AM596" i="3"/>
  <c r="AO596" i="3"/>
  <c r="AP596" i="3"/>
  <c r="BU596" i="3"/>
  <c r="AQ596" i="3"/>
  <c r="BZ596" i="3"/>
  <c r="AR596" i="3"/>
  <c r="CE596" i="3"/>
  <c r="AS596" i="3"/>
  <c r="AT596" i="3"/>
  <c r="AM597" i="3"/>
  <c r="F597" i="3"/>
  <c r="AO597" i="3"/>
  <c r="AP597" i="3"/>
  <c r="BW597" i="3"/>
  <c r="AQ597" i="3"/>
  <c r="CA597" i="3"/>
  <c r="AR597" i="3"/>
  <c r="AS597" i="3"/>
  <c r="AT597" i="3"/>
  <c r="CK597" i="3"/>
  <c r="AM598" i="3"/>
  <c r="AO598" i="3"/>
  <c r="BR598" i="3"/>
  <c r="AP598" i="3"/>
  <c r="AQ598" i="3"/>
  <c r="BZ598" i="3"/>
  <c r="AR598" i="3"/>
  <c r="AS598" i="3"/>
  <c r="CG598" i="3"/>
  <c r="AT598" i="3"/>
  <c r="AM599" i="3"/>
  <c r="AO599" i="3"/>
  <c r="AP599" i="3"/>
  <c r="BU599" i="3"/>
  <c r="AQ599" i="3"/>
  <c r="CA599" i="3"/>
  <c r="AR599" i="3"/>
  <c r="CC599" i="3"/>
  <c r="AS599" i="3"/>
  <c r="AT599" i="3"/>
  <c r="CM599" i="3"/>
  <c r="AM600" i="3"/>
  <c r="M600" i="3"/>
  <c r="AO600" i="3"/>
  <c r="AP600" i="3"/>
  <c r="AQ600" i="3"/>
  <c r="BY600" i="3"/>
  <c r="AR600" i="3"/>
  <c r="CC600" i="3"/>
  <c r="AS600" i="3"/>
  <c r="CI600" i="3"/>
  <c r="AT600" i="3"/>
  <c r="AM601" i="3"/>
  <c r="AO601" i="3"/>
  <c r="BR601" i="3"/>
  <c r="AP601" i="3"/>
  <c r="AQ601" i="3"/>
  <c r="BY601" i="3"/>
  <c r="AR601" i="3"/>
  <c r="AS601" i="3"/>
  <c r="AT601" i="3"/>
  <c r="CL601" i="3"/>
  <c r="AM602" i="3"/>
  <c r="AO602" i="3"/>
  <c r="BR602" i="3"/>
  <c r="AP602" i="3"/>
  <c r="AQ602" i="3"/>
  <c r="BY602" i="3"/>
  <c r="AR602" i="3"/>
  <c r="AS602" i="3"/>
  <c r="AT602" i="3"/>
  <c r="CM602" i="3"/>
  <c r="AM603" i="3"/>
  <c r="AO603" i="3"/>
  <c r="BR603" i="3"/>
  <c r="AP603" i="3"/>
  <c r="BW603" i="3"/>
  <c r="AQ603" i="3"/>
  <c r="CA603" i="3"/>
  <c r="AR603" i="3"/>
  <c r="CE603" i="3"/>
  <c r="AS603" i="3"/>
  <c r="AT603" i="3"/>
  <c r="CM603" i="3"/>
  <c r="AM604" i="3"/>
  <c r="M604" i="3"/>
  <c r="AO604" i="3"/>
  <c r="AP604" i="3"/>
  <c r="AQ604" i="3"/>
  <c r="BY604" i="3"/>
  <c r="AR604" i="3"/>
  <c r="CC604" i="3"/>
  <c r="AS604" i="3"/>
  <c r="CG604" i="3"/>
  <c r="AT604" i="3"/>
  <c r="AM605" i="3"/>
  <c r="F605" i="3"/>
  <c r="AO605" i="3"/>
  <c r="BR605" i="3"/>
  <c r="AP605" i="3"/>
  <c r="AQ605" i="3"/>
  <c r="BZ605" i="3"/>
  <c r="AR605" i="3"/>
  <c r="AS605" i="3"/>
  <c r="AT605" i="3"/>
  <c r="AM606" i="3"/>
  <c r="AO606" i="3"/>
  <c r="BQ606" i="3"/>
  <c r="AP606" i="3"/>
  <c r="AQ606" i="3"/>
  <c r="AR606" i="3"/>
  <c r="AS606" i="3"/>
  <c r="AT606" i="3"/>
  <c r="CM606" i="3"/>
  <c r="AM607" i="3"/>
  <c r="AO607" i="3"/>
  <c r="AP607" i="3"/>
  <c r="BW607" i="3"/>
  <c r="AQ607" i="3"/>
  <c r="AR607" i="3"/>
  <c r="AS607" i="3"/>
  <c r="AT607" i="3"/>
  <c r="AM608" i="3"/>
  <c r="M608" i="3"/>
  <c r="AO608" i="3"/>
  <c r="BR608" i="3"/>
  <c r="AP608" i="3"/>
  <c r="AQ608" i="3"/>
  <c r="AR608" i="3"/>
  <c r="CE608" i="3"/>
  <c r="AS608" i="3"/>
  <c r="CH608" i="3"/>
  <c r="AT608" i="3"/>
  <c r="CL608" i="3"/>
  <c r="AM609" i="3"/>
  <c r="AO609" i="3"/>
  <c r="AP609" i="3"/>
  <c r="BU609" i="3"/>
  <c r="AQ609" i="3"/>
  <c r="AR609" i="3"/>
  <c r="AS609" i="3"/>
  <c r="AT609" i="3"/>
  <c r="CM609" i="3"/>
  <c r="AM610" i="3"/>
  <c r="AO610" i="3"/>
  <c r="AP610" i="3"/>
  <c r="BV610" i="3"/>
  <c r="AQ610" i="3"/>
  <c r="BY610" i="3"/>
  <c r="AR610" i="3"/>
  <c r="CE610" i="3"/>
  <c r="AS610" i="3"/>
  <c r="CH610" i="3"/>
  <c r="AT610" i="3"/>
  <c r="CL610" i="3"/>
  <c r="AM611" i="3"/>
  <c r="M611" i="3"/>
  <c r="AO611" i="3"/>
  <c r="AP611" i="3"/>
  <c r="BU611" i="3"/>
  <c r="AQ611" i="3"/>
  <c r="AR611" i="3"/>
  <c r="AS611" i="3"/>
  <c r="CG611" i="3"/>
  <c r="AT611" i="3"/>
  <c r="AM612" i="3"/>
  <c r="M612" i="3"/>
  <c r="AO612" i="3"/>
  <c r="BQ612" i="3"/>
  <c r="AP612" i="3"/>
  <c r="AQ612" i="3"/>
  <c r="BY612" i="3"/>
  <c r="AR612" i="3"/>
  <c r="AS612" i="3"/>
  <c r="CI612" i="3"/>
  <c r="AT612" i="3"/>
  <c r="CK612" i="3"/>
  <c r="AM613" i="3"/>
  <c r="AO613" i="3"/>
  <c r="BR613" i="3"/>
  <c r="AP613" i="3"/>
  <c r="AQ613" i="3"/>
  <c r="CA613" i="3"/>
  <c r="AR613" i="3"/>
  <c r="AS613" i="3"/>
  <c r="CH613" i="3"/>
  <c r="AT613" i="3"/>
  <c r="AM614" i="3"/>
  <c r="AO614" i="3"/>
  <c r="BR614" i="3"/>
  <c r="AP614" i="3"/>
  <c r="BW614" i="3"/>
  <c r="AQ614" i="3"/>
  <c r="AR614" i="3"/>
  <c r="AS614" i="3"/>
  <c r="CI614" i="3"/>
  <c r="AT614" i="3"/>
  <c r="CM614" i="3"/>
  <c r="AM615" i="3"/>
  <c r="AO615" i="3"/>
  <c r="AP615" i="3"/>
  <c r="AQ615" i="3"/>
  <c r="AR615" i="3"/>
  <c r="CC615" i="3"/>
  <c r="AS615" i="3"/>
  <c r="AT615" i="3"/>
  <c r="AM616" i="3"/>
  <c r="M616" i="3"/>
  <c r="AO616" i="3"/>
  <c r="AP616" i="3"/>
  <c r="AQ616" i="3"/>
  <c r="BY616" i="3"/>
  <c r="AR616" i="3"/>
  <c r="AS616" i="3"/>
  <c r="CI616" i="3"/>
  <c r="AT616" i="3"/>
  <c r="CK616" i="3"/>
  <c r="AM617" i="3"/>
  <c r="AO617" i="3"/>
  <c r="AP617" i="3"/>
  <c r="BW617" i="3"/>
  <c r="AQ617" i="3"/>
  <c r="BZ617" i="3"/>
  <c r="AR617" i="3"/>
  <c r="CC617" i="3"/>
  <c r="AS617" i="3"/>
  <c r="AT617" i="3"/>
  <c r="AM618" i="3"/>
  <c r="AO618" i="3"/>
  <c r="BR618" i="3"/>
  <c r="AP618" i="3"/>
  <c r="BU618" i="3"/>
  <c r="AQ618" i="3"/>
  <c r="AR618" i="3"/>
  <c r="CC618" i="3"/>
  <c r="AS618" i="3"/>
  <c r="CH618" i="3"/>
  <c r="AT618" i="3"/>
  <c r="AM619" i="3"/>
  <c r="AO619" i="3"/>
  <c r="BQ619" i="3"/>
  <c r="AP619" i="3"/>
  <c r="AQ619" i="3"/>
  <c r="AR619" i="3"/>
  <c r="CE619" i="3"/>
  <c r="AS619" i="3"/>
  <c r="AT619" i="3"/>
  <c r="CL619" i="3"/>
  <c r="AM620" i="3"/>
  <c r="AO620" i="3"/>
  <c r="BQ620" i="3"/>
  <c r="AP620" i="3"/>
  <c r="AQ620" i="3"/>
  <c r="AR620" i="3"/>
  <c r="CD620" i="3"/>
  <c r="AS620" i="3"/>
  <c r="CH620" i="3"/>
  <c r="AT620" i="3"/>
  <c r="CK620" i="3"/>
  <c r="AM621" i="3"/>
  <c r="F621" i="3"/>
  <c r="AO621" i="3"/>
  <c r="BR621" i="3"/>
  <c r="AP621" i="3"/>
  <c r="BV621" i="3"/>
  <c r="AQ621" i="3"/>
  <c r="CA621" i="3"/>
  <c r="AR621" i="3"/>
  <c r="CE621" i="3"/>
  <c r="AS621" i="3"/>
  <c r="AT621" i="3"/>
  <c r="AM622" i="3"/>
  <c r="F622" i="3"/>
  <c r="AO622" i="3"/>
  <c r="BR622" i="3"/>
  <c r="AP622" i="3"/>
  <c r="BU622" i="3"/>
  <c r="AQ622" i="3"/>
  <c r="AR622" i="3"/>
  <c r="AS622" i="3"/>
  <c r="AT622" i="3"/>
  <c r="AM623" i="3"/>
  <c r="AO623" i="3"/>
  <c r="AP623" i="3"/>
  <c r="AQ623" i="3"/>
  <c r="AR623" i="3"/>
  <c r="AS623" i="3"/>
  <c r="CG623" i="3"/>
  <c r="AT623" i="3"/>
  <c r="AM624" i="3"/>
  <c r="AO624" i="3"/>
  <c r="AP624" i="3"/>
  <c r="BW624" i="3"/>
  <c r="AQ624" i="3"/>
  <c r="AR624" i="3"/>
  <c r="CD624" i="3"/>
  <c r="AS624" i="3"/>
  <c r="AT624" i="3"/>
  <c r="AM625" i="3"/>
  <c r="AO625" i="3"/>
  <c r="AP625" i="3"/>
  <c r="AQ625" i="3"/>
  <c r="AR625" i="3"/>
  <c r="AS625" i="3"/>
  <c r="CH625" i="3"/>
  <c r="AT625" i="3"/>
  <c r="IS625" i="3"/>
  <c r="AM626" i="3"/>
  <c r="AO626" i="3"/>
  <c r="BQ626" i="3"/>
  <c r="AP626" i="3"/>
  <c r="BU626" i="3"/>
  <c r="AQ626" i="3"/>
  <c r="AR626" i="3"/>
  <c r="AS626" i="3"/>
  <c r="CG626" i="3"/>
  <c r="AT626" i="3"/>
  <c r="AM627" i="3"/>
  <c r="F627" i="3"/>
  <c r="AO627" i="3"/>
  <c r="BS627" i="3"/>
  <c r="AP627" i="3"/>
  <c r="AQ627" i="3"/>
  <c r="CA627" i="3"/>
  <c r="AR627" i="3"/>
  <c r="CE627" i="3"/>
  <c r="AS627" i="3"/>
  <c r="CG627" i="3"/>
  <c r="AT627" i="3"/>
  <c r="IS627" i="3"/>
  <c r="AM628" i="3"/>
  <c r="AO628" i="3"/>
  <c r="AP628" i="3"/>
  <c r="AQ628" i="3"/>
  <c r="AR628" i="3"/>
  <c r="AS628" i="3"/>
  <c r="AT628" i="3"/>
  <c r="CK628" i="3"/>
  <c r="AM629" i="3"/>
  <c r="AO629" i="3"/>
  <c r="AP629" i="3"/>
  <c r="BW629" i="3"/>
  <c r="AQ629" i="3"/>
  <c r="BY629" i="3"/>
  <c r="AR629" i="3"/>
  <c r="AS629" i="3"/>
  <c r="AT629" i="3"/>
  <c r="IS629" i="3"/>
  <c r="AM630" i="3"/>
  <c r="AO630" i="3"/>
  <c r="AP630" i="3"/>
  <c r="BU630" i="3"/>
  <c r="AQ630" i="3"/>
  <c r="AR630" i="3"/>
  <c r="AS630" i="3"/>
  <c r="CH630" i="3"/>
  <c r="AT630" i="3"/>
  <c r="AM631" i="3"/>
  <c r="AO631" i="3"/>
  <c r="BR631" i="3"/>
  <c r="AP631" i="3"/>
  <c r="AQ631" i="3"/>
  <c r="BY631" i="3"/>
  <c r="AR631" i="3"/>
  <c r="CE631" i="3"/>
  <c r="AS631" i="3"/>
  <c r="CH631" i="3"/>
  <c r="AT631" i="3"/>
  <c r="AM632" i="3"/>
  <c r="AO632" i="3"/>
  <c r="AP632" i="3"/>
  <c r="AQ632" i="3"/>
  <c r="AR632" i="3"/>
  <c r="AS632" i="3"/>
  <c r="AT632" i="3"/>
  <c r="CA632" i="3"/>
  <c r="AM633" i="3"/>
  <c r="F633" i="3"/>
  <c r="AO633" i="3"/>
  <c r="AP633" i="3"/>
  <c r="BU633" i="3"/>
  <c r="AQ633" i="3"/>
  <c r="BY633" i="3"/>
  <c r="AR633" i="3"/>
  <c r="CE633" i="3"/>
  <c r="AS633" i="3"/>
  <c r="AT633" i="3"/>
  <c r="IS633" i="3"/>
  <c r="AM634" i="3"/>
  <c r="AO634" i="3"/>
  <c r="BS634" i="3"/>
  <c r="AP634" i="3"/>
  <c r="AQ634" i="3"/>
  <c r="AR634" i="3"/>
  <c r="AS634" i="3"/>
  <c r="AT634" i="3"/>
  <c r="CL634" i="3"/>
  <c r="AM635" i="3"/>
  <c r="AO635" i="3"/>
  <c r="AP635" i="3"/>
  <c r="BW635" i="3"/>
  <c r="AQ635" i="3"/>
  <c r="AR635" i="3"/>
  <c r="AS635" i="3"/>
  <c r="CI635" i="3"/>
  <c r="AT635" i="3"/>
  <c r="AM636" i="3"/>
  <c r="AO636" i="3"/>
  <c r="AP636" i="3"/>
  <c r="AQ636" i="3"/>
  <c r="BY636" i="3"/>
  <c r="AR636" i="3"/>
  <c r="AS636" i="3"/>
  <c r="CH636" i="3"/>
  <c r="AT636" i="3"/>
  <c r="AM637" i="3"/>
  <c r="M637" i="3"/>
  <c r="AO637" i="3"/>
  <c r="AP637" i="3"/>
  <c r="AQ637" i="3"/>
  <c r="AR637" i="3"/>
  <c r="CE637" i="3"/>
  <c r="AS637" i="3"/>
  <c r="CH637" i="3"/>
  <c r="AT637" i="3"/>
  <c r="AM638" i="3"/>
  <c r="F638" i="3"/>
  <c r="AO638" i="3"/>
  <c r="BQ638" i="3"/>
  <c r="AP638" i="3"/>
  <c r="AQ638" i="3"/>
  <c r="AR638" i="3"/>
  <c r="CE638" i="3"/>
  <c r="AS638" i="3"/>
  <c r="AT638" i="3"/>
  <c r="AM639" i="3"/>
  <c r="AO639" i="3"/>
  <c r="AP639" i="3"/>
  <c r="BW639" i="3"/>
  <c r="AQ639" i="3"/>
  <c r="CA639" i="3"/>
  <c r="AR639" i="3"/>
  <c r="CD639" i="3"/>
  <c r="AS639" i="3"/>
  <c r="CG639" i="3"/>
  <c r="AT639" i="3"/>
  <c r="CM639" i="3"/>
  <c r="AM640" i="3"/>
  <c r="AO640" i="3"/>
  <c r="BQ640" i="3"/>
  <c r="AP640" i="3"/>
  <c r="AQ640" i="3"/>
  <c r="AR640" i="3"/>
  <c r="CE640" i="3"/>
  <c r="AS640" i="3"/>
  <c r="AT640" i="3"/>
  <c r="AM641" i="3"/>
  <c r="M641" i="3"/>
  <c r="AO641" i="3"/>
  <c r="BQ641" i="3"/>
  <c r="AP641" i="3"/>
  <c r="AQ641" i="3"/>
  <c r="CA641" i="3"/>
  <c r="AR641" i="3"/>
  <c r="AS641" i="3"/>
  <c r="CG641" i="3"/>
  <c r="AT641" i="3"/>
  <c r="CL641" i="3"/>
  <c r="AM642" i="3"/>
  <c r="AO642" i="3"/>
  <c r="AP642" i="3"/>
  <c r="BW642" i="3"/>
  <c r="AQ642" i="3"/>
  <c r="CA642" i="3"/>
  <c r="AR642" i="3"/>
  <c r="CC642" i="3"/>
  <c r="AS642" i="3"/>
  <c r="CG642" i="3"/>
  <c r="AT642" i="3"/>
  <c r="CL642" i="3"/>
  <c r="AM643" i="3"/>
  <c r="AO643" i="3"/>
  <c r="BQ643" i="3"/>
  <c r="AP643" i="3"/>
  <c r="AQ643" i="3"/>
  <c r="CA643" i="3"/>
  <c r="AR643" i="3"/>
  <c r="AS643" i="3"/>
  <c r="AT643" i="3"/>
  <c r="CL643" i="3"/>
  <c r="AM644" i="3"/>
  <c r="AO644" i="3"/>
  <c r="BR644" i="3"/>
  <c r="AP644" i="3"/>
  <c r="BU644" i="3"/>
  <c r="AQ644" i="3"/>
  <c r="BZ644" i="3"/>
  <c r="AR644" i="3"/>
  <c r="AS644" i="3"/>
  <c r="CI644" i="3"/>
  <c r="AT644" i="3"/>
  <c r="AM645" i="3"/>
  <c r="AO645" i="3"/>
  <c r="BS645" i="3"/>
  <c r="AP645" i="3"/>
  <c r="AQ645" i="3"/>
  <c r="BY645" i="3"/>
  <c r="AR645" i="3"/>
  <c r="AS645" i="3"/>
  <c r="CH645" i="3"/>
  <c r="AT645" i="3"/>
  <c r="CK645" i="3"/>
  <c r="AM646" i="3"/>
  <c r="F646" i="3"/>
  <c r="AO646" i="3"/>
  <c r="AP646" i="3"/>
  <c r="AQ646" i="3"/>
  <c r="AR646" i="3"/>
  <c r="AS646" i="3"/>
  <c r="AT646" i="3"/>
  <c r="CM646" i="3"/>
  <c r="AM647" i="3"/>
  <c r="F647" i="3"/>
  <c r="AO647" i="3"/>
  <c r="BQ647" i="3"/>
  <c r="AP647" i="3"/>
  <c r="AQ647" i="3"/>
  <c r="CA647" i="3"/>
  <c r="AR647" i="3"/>
  <c r="CC647" i="3"/>
  <c r="AS647" i="3"/>
  <c r="AT647" i="3"/>
  <c r="AM648" i="3"/>
  <c r="AO648" i="3"/>
  <c r="AP648" i="3"/>
  <c r="AQ648" i="3"/>
  <c r="BZ648" i="3"/>
  <c r="AR648" i="3"/>
  <c r="CC648" i="3"/>
  <c r="AS648" i="3"/>
  <c r="AT648" i="3"/>
  <c r="AM649" i="3"/>
  <c r="M649" i="3"/>
  <c r="AO649" i="3"/>
  <c r="BR649" i="3"/>
  <c r="AP649" i="3"/>
  <c r="BV649" i="3"/>
  <c r="AQ649" i="3"/>
  <c r="AR649" i="3"/>
  <c r="CC649" i="3"/>
  <c r="AS649" i="3"/>
  <c r="CG649" i="3"/>
  <c r="AT649" i="3"/>
  <c r="AM650" i="3"/>
  <c r="AO650" i="3"/>
  <c r="BS650" i="3"/>
  <c r="AP650" i="3"/>
  <c r="BW650" i="3"/>
  <c r="AQ650" i="3"/>
  <c r="AR650" i="3"/>
  <c r="AS650" i="3"/>
  <c r="CH650" i="3"/>
  <c r="AT650" i="3"/>
  <c r="CK650" i="3"/>
  <c r="AM651" i="3"/>
  <c r="AO651" i="3"/>
  <c r="BS651" i="3"/>
  <c r="AP651" i="3"/>
  <c r="BV651" i="3"/>
  <c r="AQ651" i="3"/>
  <c r="CA651" i="3"/>
  <c r="AR651" i="3"/>
  <c r="AS651" i="3"/>
  <c r="CH651" i="3"/>
  <c r="AT651" i="3"/>
  <c r="CL651" i="3"/>
  <c r="AM652" i="3"/>
  <c r="AO652" i="3"/>
  <c r="BR652" i="3"/>
  <c r="AP652" i="3"/>
  <c r="BU652" i="3"/>
  <c r="AQ652" i="3"/>
  <c r="BY652" i="3"/>
  <c r="AR652" i="3"/>
  <c r="AS652" i="3"/>
  <c r="AT652" i="3"/>
  <c r="CL652" i="3"/>
  <c r="AM653" i="3"/>
  <c r="M653" i="3"/>
  <c r="AO653" i="3"/>
  <c r="BQ653" i="3"/>
  <c r="AP653" i="3"/>
  <c r="AQ653" i="3"/>
  <c r="AR653" i="3"/>
  <c r="CC653" i="3"/>
  <c r="AS653" i="3"/>
  <c r="AT653" i="3"/>
  <c r="AM654" i="3"/>
  <c r="F654" i="3"/>
  <c r="AO654" i="3"/>
  <c r="AP654" i="3"/>
  <c r="BU654" i="3"/>
  <c r="AQ654" i="3"/>
  <c r="AR654" i="3"/>
  <c r="AS654" i="3"/>
  <c r="AT654" i="3"/>
  <c r="AM655" i="3"/>
  <c r="AO655" i="3"/>
  <c r="AP655" i="3"/>
  <c r="AQ655" i="3"/>
  <c r="BY655" i="3"/>
  <c r="AR655" i="3"/>
  <c r="AS655" i="3"/>
  <c r="CH655" i="3"/>
  <c r="AT655" i="3"/>
  <c r="CM655" i="3"/>
  <c r="AM656" i="3"/>
  <c r="AO656" i="3"/>
  <c r="AP656" i="3"/>
  <c r="BU656" i="3"/>
  <c r="AQ656" i="3"/>
  <c r="BY656" i="3"/>
  <c r="AR656" i="3"/>
  <c r="AS656" i="3"/>
  <c r="AT656" i="3"/>
  <c r="AM657" i="3"/>
  <c r="AO657" i="3"/>
  <c r="BQ657" i="3"/>
  <c r="AP657" i="3"/>
  <c r="AQ657" i="3"/>
  <c r="AR657" i="3"/>
  <c r="AS657" i="3"/>
  <c r="CG657" i="3"/>
  <c r="AT657" i="3"/>
  <c r="AM658" i="3"/>
  <c r="AO658" i="3"/>
  <c r="AP658" i="3"/>
  <c r="BW658" i="3"/>
  <c r="AQ658" i="3"/>
  <c r="AR658" i="3"/>
  <c r="CC658" i="3"/>
  <c r="AS658" i="3"/>
  <c r="AT658" i="3"/>
  <c r="AM659" i="3"/>
  <c r="M659" i="3"/>
  <c r="AO659" i="3"/>
  <c r="AP659" i="3"/>
  <c r="AQ659" i="3"/>
  <c r="AR659" i="3"/>
  <c r="CD659" i="3"/>
  <c r="AS659" i="3"/>
  <c r="AT659" i="3"/>
  <c r="CM659" i="3"/>
  <c r="AM660" i="3"/>
  <c r="AO660" i="3"/>
  <c r="BR660" i="3"/>
  <c r="AP660" i="3"/>
  <c r="AQ660" i="3"/>
  <c r="BZ660" i="3"/>
  <c r="AR660" i="3"/>
  <c r="AS660" i="3"/>
  <c r="AT660" i="3"/>
  <c r="CL660" i="3"/>
  <c r="AM661" i="3"/>
  <c r="AO661" i="3"/>
  <c r="BQ661" i="3"/>
  <c r="AP661" i="3"/>
  <c r="AQ661" i="3"/>
  <c r="CA661" i="3"/>
  <c r="AR661" i="3"/>
  <c r="CC661" i="3"/>
  <c r="AS661" i="3"/>
  <c r="AT661" i="3"/>
  <c r="AM662" i="3"/>
  <c r="F662" i="3"/>
  <c r="AO662" i="3"/>
  <c r="BR662" i="3"/>
  <c r="AP662" i="3"/>
  <c r="BU662" i="3"/>
  <c r="AQ662" i="3"/>
  <c r="BZ662" i="3"/>
  <c r="AR662" i="3"/>
  <c r="AS662" i="3"/>
  <c r="CG662" i="3"/>
  <c r="AT662" i="3"/>
  <c r="AM663" i="3"/>
  <c r="AO663" i="3"/>
  <c r="AP663" i="3"/>
  <c r="BW663" i="3"/>
  <c r="AQ663" i="3"/>
  <c r="AR663" i="3"/>
  <c r="AS663" i="3"/>
  <c r="CG663" i="3"/>
  <c r="AT663" i="3"/>
  <c r="BY663" i="3"/>
  <c r="AM664" i="3"/>
  <c r="AO664" i="3"/>
  <c r="AP664" i="3"/>
  <c r="BW664" i="3"/>
  <c r="AQ664" i="3"/>
  <c r="AR664" i="3"/>
  <c r="AS664" i="3"/>
  <c r="AT664" i="3"/>
  <c r="BY664" i="3"/>
  <c r="AM665" i="3"/>
  <c r="AO665" i="3"/>
  <c r="BQ665" i="3"/>
  <c r="AP665" i="3"/>
  <c r="AQ665" i="3"/>
  <c r="BY665" i="3"/>
  <c r="AR665" i="3"/>
  <c r="CC665" i="3"/>
  <c r="AS665" i="3"/>
  <c r="CH665" i="3"/>
  <c r="AT665" i="3"/>
  <c r="CM665" i="3"/>
  <c r="AM666" i="3"/>
  <c r="AO666" i="3"/>
  <c r="BS666" i="3"/>
  <c r="AP666" i="3"/>
  <c r="AQ666" i="3"/>
  <c r="AR666" i="3"/>
  <c r="AS666" i="3"/>
  <c r="CG666" i="3"/>
  <c r="AT666" i="3"/>
  <c r="CL666" i="3"/>
  <c r="AM667" i="3"/>
  <c r="AO667" i="3"/>
  <c r="AP667" i="3"/>
  <c r="BW667" i="3"/>
  <c r="AQ667" i="3"/>
  <c r="AR667" i="3"/>
  <c r="AS667" i="3"/>
  <c r="CI667" i="3"/>
  <c r="AT667" i="3"/>
  <c r="CL667" i="3"/>
  <c r="AM668" i="3"/>
  <c r="F668" i="3"/>
  <c r="AO668" i="3"/>
  <c r="BR668" i="3"/>
  <c r="AP668" i="3"/>
  <c r="BU668" i="3"/>
  <c r="AQ668" i="3"/>
  <c r="AR668" i="3"/>
  <c r="CD668" i="3"/>
  <c r="AS668" i="3"/>
  <c r="CH668" i="3"/>
  <c r="AT668" i="3"/>
  <c r="AM669" i="3"/>
  <c r="F669" i="3"/>
  <c r="AO669" i="3"/>
  <c r="AP669" i="3"/>
  <c r="BW669" i="3"/>
  <c r="AQ669" i="3"/>
  <c r="AR669" i="3"/>
  <c r="AS669" i="3"/>
  <c r="AT669" i="3"/>
  <c r="AM670" i="3"/>
  <c r="F670" i="3"/>
  <c r="AO670" i="3"/>
  <c r="BQ670" i="3"/>
  <c r="AP670" i="3"/>
  <c r="BU670" i="3"/>
  <c r="AQ670" i="3"/>
  <c r="AR670" i="3"/>
  <c r="CE670" i="3"/>
  <c r="AS670" i="3"/>
  <c r="AT670" i="3"/>
  <c r="CL670" i="3"/>
  <c r="AM671" i="3"/>
  <c r="AO671" i="3"/>
  <c r="AP671" i="3"/>
  <c r="AQ671" i="3"/>
  <c r="BY671" i="3"/>
  <c r="AR671" i="3"/>
  <c r="CD671" i="3"/>
  <c r="AS671" i="3"/>
  <c r="CH671" i="3"/>
  <c r="AT671" i="3"/>
  <c r="CM671" i="3"/>
  <c r="AM672" i="3"/>
  <c r="F672" i="3"/>
  <c r="AO672" i="3"/>
  <c r="AP672" i="3"/>
  <c r="AQ672" i="3"/>
  <c r="BZ672" i="3"/>
  <c r="AR672" i="3"/>
  <c r="CC672" i="3"/>
  <c r="AS672" i="3"/>
  <c r="AT672" i="3"/>
  <c r="AM673" i="3"/>
  <c r="M673" i="3"/>
  <c r="AO673" i="3"/>
  <c r="BQ673" i="3"/>
  <c r="AP673" i="3"/>
  <c r="AQ673" i="3"/>
  <c r="CA673" i="3"/>
  <c r="AR673" i="3"/>
  <c r="AS673" i="3"/>
  <c r="CG673" i="3"/>
  <c r="AT673" i="3"/>
  <c r="CL673" i="3"/>
  <c r="AM674" i="3"/>
  <c r="AO674" i="3"/>
  <c r="AP674" i="3"/>
  <c r="AQ674" i="3"/>
  <c r="AR674" i="3"/>
  <c r="CC674" i="3"/>
  <c r="AS674" i="3"/>
  <c r="AT674" i="3"/>
  <c r="CL674" i="3"/>
  <c r="AM675" i="3"/>
  <c r="AO675" i="3"/>
  <c r="BQ675" i="3"/>
  <c r="AP675" i="3"/>
  <c r="AQ675" i="3"/>
  <c r="AR675" i="3"/>
  <c r="AS675" i="3"/>
  <c r="AT675" i="3"/>
  <c r="CM675" i="3"/>
  <c r="AM676" i="3"/>
  <c r="AO676" i="3"/>
  <c r="AP676" i="3"/>
  <c r="AQ676" i="3"/>
  <c r="AR676" i="3"/>
  <c r="AS676" i="3"/>
  <c r="CH676" i="3"/>
  <c r="AT676" i="3"/>
  <c r="CM676" i="3"/>
  <c r="AM677" i="3"/>
  <c r="AO677" i="3"/>
  <c r="BS677" i="3"/>
  <c r="AP677" i="3"/>
  <c r="BU677" i="3"/>
  <c r="AQ677" i="3"/>
  <c r="AR677" i="3"/>
  <c r="CE677" i="3"/>
  <c r="AS677" i="3"/>
  <c r="AT677" i="3"/>
  <c r="CK677" i="3"/>
  <c r="AM678" i="3"/>
  <c r="F678" i="3"/>
  <c r="AO678" i="3"/>
  <c r="AP678" i="3"/>
  <c r="BU678" i="3"/>
  <c r="AQ678" i="3"/>
  <c r="AR678" i="3"/>
  <c r="CE678" i="3"/>
  <c r="AS678" i="3"/>
  <c r="AT678" i="3"/>
  <c r="AM679" i="3"/>
  <c r="AO679" i="3"/>
  <c r="BQ679" i="3"/>
  <c r="AP679" i="3"/>
  <c r="AQ679" i="3"/>
  <c r="BY679" i="3"/>
  <c r="AR679" i="3"/>
  <c r="AS679" i="3"/>
  <c r="AT679" i="3"/>
  <c r="CM679" i="3"/>
  <c r="AM680" i="3"/>
  <c r="F680" i="3"/>
  <c r="AO680" i="3"/>
  <c r="AP680" i="3"/>
  <c r="AQ680" i="3"/>
  <c r="BY680" i="3"/>
  <c r="AR680" i="3"/>
  <c r="CC680" i="3"/>
  <c r="AS680" i="3"/>
  <c r="AT680" i="3"/>
  <c r="AM681" i="3"/>
  <c r="AO681" i="3"/>
  <c r="BQ681" i="3"/>
  <c r="AP681" i="3"/>
  <c r="BV681" i="3"/>
  <c r="AQ681" i="3"/>
  <c r="AR681" i="3"/>
  <c r="CC681" i="3"/>
  <c r="AS681" i="3"/>
  <c r="CH681" i="3"/>
  <c r="AT681" i="3"/>
  <c r="AM682" i="3"/>
  <c r="AO682" i="3"/>
  <c r="BS682" i="3"/>
  <c r="AP682" i="3"/>
  <c r="AQ682" i="3"/>
  <c r="AR682" i="3"/>
  <c r="CD682" i="3"/>
  <c r="AS682" i="3"/>
  <c r="AT682" i="3"/>
  <c r="AM683" i="3"/>
  <c r="AO683" i="3"/>
  <c r="BQ683" i="3"/>
  <c r="AP683" i="3"/>
  <c r="AQ683" i="3"/>
  <c r="AR683" i="3"/>
  <c r="AS683" i="3"/>
  <c r="CI683" i="3"/>
  <c r="AT683" i="3"/>
  <c r="AM684" i="3"/>
  <c r="AO684" i="3"/>
  <c r="BR684" i="3"/>
  <c r="AP684" i="3"/>
  <c r="AQ684" i="3"/>
  <c r="BY684" i="3"/>
  <c r="AR684" i="3"/>
  <c r="CD684" i="3"/>
  <c r="AS684" i="3"/>
  <c r="CH684" i="3"/>
  <c r="AT684" i="3"/>
  <c r="CM684" i="3"/>
  <c r="AM685" i="3"/>
  <c r="AO685" i="3"/>
  <c r="BS685" i="3"/>
  <c r="AP685" i="3"/>
  <c r="AQ685" i="3"/>
  <c r="AR685" i="3"/>
  <c r="CE685" i="3"/>
  <c r="AS685" i="3"/>
  <c r="AT685" i="3"/>
  <c r="AM686" i="3"/>
  <c r="F686" i="3"/>
  <c r="AO686" i="3"/>
  <c r="AP686" i="3"/>
  <c r="AQ686" i="3"/>
  <c r="CA686" i="3"/>
  <c r="AR686" i="3"/>
  <c r="AS686" i="3"/>
  <c r="AT686" i="3"/>
  <c r="AM687" i="3"/>
  <c r="AO687" i="3"/>
  <c r="BS687" i="3"/>
  <c r="AP687" i="3"/>
  <c r="AQ687" i="3"/>
  <c r="BY687" i="3"/>
  <c r="AR687" i="3"/>
  <c r="AS687" i="3"/>
  <c r="CG687" i="3"/>
  <c r="AT687" i="3"/>
  <c r="CM687" i="3"/>
  <c r="AM688" i="3"/>
  <c r="AO688" i="3"/>
  <c r="AP688" i="3"/>
  <c r="BV688" i="3"/>
  <c r="AQ688" i="3"/>
  <c r="BY688" i="3"/>
  <c r="AR688" i="3"/>
  <c r="CD688" i="3"/>
  <c r="AS688" i="3"/>
  <c r="AT688" i="3"/>
  <c r="AM689" i="3"/>
  <c r="AO689" i="3"/>
  <c r="AP689" i="3"/>
  <c r="AQ689" i="3"/>
  <c r="CA689" i="3"/>
  <c r="AR689" i="3"/>
  <c r="CC689" i="3"/>
  <c r="AS689" i="3"/>
  <c r="CG689" i="3"/>
  <c r="AT689" i="3"/>
  <c r="CL689" i="3"/>
  <c r="AM690" i="3"/>
  <c r="F690" i="3"/>
  <c r="AO690" i="3"/>
  <c r="AP690" i="3"/>
  <c r="BW690" i="3"/>
  <c r="AQ690" i="3"/>
  <c r="AR690" i="3"/>
  <c r="AS690" i="3"/>
  <c r="AT690" i="3"/>
  <c r="AM691" i="3"/>
  <c r="AO691" i="3"/>
  <c r="AP691" i="3"/>
  <c r="BU691" i="3"/>
  <c r="AQ691" i="3"/>
  <c r="BZ691" i="3"/>
  <c r="AR691" i="3"/>
  <c r="CD691" i="3"/>
  <c r="AS691" i="3"/>
  <c r="CG691" i="3"/>
  <c r="AT691" i="3"/>
  <c r="AM692" i="3"/>
  <c r="AO692" i="3"/>
  <c r="BR692" i="3"/>
  <c r="AP692" i="3"/>
  <c r="AQ692" i="3"/>
  <c r="BY692" i="3"/>
  <c r="AR692" i="3"/>
  <c r="CE692" i="3"/>
  <c r="AS692" i="3"/>
  <c r="CH692" i="3"/>
  <c r="AT692" i="3"/>
  <c r="AM693" i="3"/>
  <c r="AO693" i="3"/>
  <c r="AP693" i="3"/>
  <c r="BU693" i="3"/>
  <c r="AQ693" i="3"/>
  <c r="AR693" i="3"/>
  <c r="CE693" i="3"/>
  <c r="AS693" i="3"/>
  <c r="AT693" i="3"/>
  <c r="AM694" i="3"/>
  <c r="M694" i="3"/>
  <c r="AO694" i="3"/>
  <c r="AP694" i="3"/>
  <c r="BU694" i="3"/>
  <c r="AQ694" i="3"/>
  <c r="AR694" i="3"/>
  <c r="AS694" i="3"/>
  <c r="CI694" i="3"/>
  <c r="AT694" i="3"/>
  <c r="AM695" i="3"/>
  <c r="AO695" i="3"/>
  <c r="AP695" i="3"/>
  <c r="BU695" i="3"/>
  <c r="AQ695" i="3"/>
  <c r="BY695" i="3"/>
  <c r="AR695" i="3"/>
  <c r="CC695" i="3"/>
  <c r="AS695" i="3"/>
  <c r="CG695" i="3"/>
  <c r="AT695" i="3"/>
  <c r="CL695" i="3"/>
  <c r="AM696" i="3"/>
  <c r="AO696" i="3"/>
  <c r="AP696" i="3"/>
  <c r="BV696" i="3"/>
  <c r="AQ696" i="3"/>
  <c r="BY696" i="3"/>
  <c r="AR696" i="3"/>
  <c r="CE696" i="3"/>
  <c r="AS696" i="3"/>
  <c r="AT696" i="3"/>
  <c r="AM697" i="3"/>
  <c r="M697" i="3"/>
  <c r="AO697" i="3"/>
  <c r="BQ697" i="3"/>
  <c r="AP697" i="3"/>
  <c r="AQ697" i="3"/>
  <c r="AR697" i="3"/>
  <c r="CD697" i="3"/>
  <c r="AS697" i="3"/>
  <c r="CG697" i="3"/>
  <c r="AT697" i="3"/>
  <c r="CL697" i="3"/>
  <c r="AM698" i="3"/>
  <c r="AO698" i="3"/>
  <c r="BQ698" i="3"/>
  <c r="AP698" i="3"/>
  <c r="AQ698" i="3"/>
  <c r="AR698" i="3"/>
  <c r="AS698" i="3"/>
  <c r="CI698" i="3"/>
  <c r="AT698" i="3"/>
  <c r="CK698" i="3"/>
  <c r="AM699" i="3"/>
  <c r="AO699" i="3"/>
  <c r="BQ699" i="3"/>
  <c r="AP699" i="3"/>
  <c r="AQ699" i="3"/>
  <c r="AR699" i="3"/>
  <c r="AS699" i="3"/>
  <c r="AT699" i="3"/>
  <c r="AM700" i="3"/>
  <c r="AO700" i="3"/>
  <c r="BR700" i="3"/>
  <c r="AP700" i="3"/>
  <c r="BU700" i="3"/>
  <c r="AQ700" i="3"/>
  <c r="AR700" i="3"/>
  <c r="CE700" i="3"/>
  <c r="AS700" i="3"/>
  <c r="CH700" i="3"/>
  <c r="AT700" i="3"/>
  <c r="CM700" i="3"/>
  <c r="AM701" i="3"/>
  <c r="F701" i="3"/>
  <c r="AO701" i="3"/>
  <c r="AP701" i="3"/>
  <c r="BU701" i="3"/>
  <c r="AQ701" i="3"/>
  <c r="AR701" i="3"/>
  <c r="CE701" i="3"/>
  <c r="AS701" i="3"/>
  <c r="CI701" i="3"/>
  <c r="AT701" i="3"/>
  <c r="AM702" i="3"/>
  <c r="AO702" i="3"/>
  <c r="AP702" i="3"/>
  <c r="AQ702" i="3"/>
  <c r="AR702" i="3"/>
  <c r="AS702" i="3"/>
  <c r="CG702" i="3"/>
  <c r="AT702" i="3"/>
  <c r="AM703" i="3"/>
  <c r="AO703" i="3"/>
  <c r="AP703" i="3"/>
  <c r="BW703" i="3"/>
  <c r="AQ703" i="3"/>
  <c r="AR703" i="3"/>
  <c r="CE703" i="3"/>
  <c r="AS703" i="3"/>
  <c r="AT703" i="3"/>
  <c r="CM703" i="3"/>
  <c r="AM704" i="3"/>
  <c r="AO704" i="3"/>
  <c r="AP704" i="3"/>
  <c r="AQ704" i="3"/>
  <c r="BY704" i="3"/>
  <c r="AR704" i="3"/>
  <c r="AS704" i="3"/>
  <c r="CG704" i="3"/>
  <c r="AT704" i="3"/>
  <c r="CK704" i="3"/>
  <c r="AM705" i="3"/>
  <c r="M705" i="3"/>
  <c r="AO705" i="3"/>
  <c r="BQ705" i="3"/>
  <c r="AP705" i="3"/>
  <c r="BV705" i="3"/>
  <c r="AQ705" i="3"/>
  <c r="CA705" i="3"/>
  <c r="AR705" i="3"/>
  <c r="CC705" i="3"/>
  <c r="AS705" i="3"/>
  <c r="AT705" i="3"/>
  <c r="CL705" i="3"/>
  <c r="AM706" i="3"/>
  <c r="AO706" i="3"/>
  <c r="AP706" i="3"/>
  <c r="BW706" i="3"/>
  <c r="AQ706" i="3"/>
  <c r="BZ706" i="3"/>
  <c r="AR706" i="3"/>
  <c r="CD706" i="3"/>
  <c r="AS706" i="3"/>
  <c r="AT706" i="3"/>
  <c r="AM707" i="3"/>
  <c r="AO707" i="3"/>
  <c r="BR707" i="3"/>
  <c r="AP707" i="3"/>
  <c r="BU707" i="3"/>
  <c r="AQ707" i="3"/>
  <c r="BY707" i="3"/>
  <c r="AR707" i="3"/>
  <c r="CC707" i="3"/>
  <c r="AS707" i="3"/>
  <c r="CG707" i="3"/>
  <c r="AT707" i="3"/>
  <c r="CK707" i="3"/>
  <c r="AM708" i="3"/>
  <c r="AO708" i="3"/>
  <c r="BR708" i="3"/>
  <c r="AP708" i="3"/>
  <c r="AQ708" i="3"/>
  <c r="AR708" i="3"/>
  <c r="CD708" i="3"/>
  <c r="AS708" i="3"/>
  <c r="CH708" i="3"/>
  <c r="AT708" i="3"/>
  <c r="AM709" i="3"/>
  <c r="F709" i="3"/>
  <c r="AO709" i="3"/>
  <c r="AP709" i="3"/>
  <c r="BW709" i="3"/>
  <c r="AQ709" i="3"/>
  <c r="AR709" i="3"/>
  <c r="AS709" i="3"/>
  <c r="AT709" i="3"/>
  <c r="AM710" i="3"/>
  <c r="AO710" i="3"/>
  <c r="BS710" i="3"/>
  <c r="AP710" i="3"/>
  <c r="AQ710" i="3"/>
  <c r="AR710" i="3"/>
  <c r="AS710" i="3"/>
  <c r="CI710" i="3"/>
  <c r="AT710" i="3"/>
  <c r="AM711" i="3"/>
  <c r="AO711" i="3"/>
  <c r="AP711" i="3"/>
  <c r="BW711" i="3"/>
  <c r="AQ711" i="3"/>
  <c r="BY711" i="3"/>
  <c r="AR711" i="3"/>
  <c r="AS711" i="3"/>
  <c r="AT711" i="3"/>
  <c r="CL711" i="3"/>
  <c r="AM712" i="3"/>
  <c r="M712" i="3"/>
  <c r="AO712" i="3"/>
  <c r="AP712" i="3"/>
  <c r="AQ712" i="3"/>
  <c r="BY712" i="3"/>
  <c r="AR712" i="3"/>
  <c r="CC712" i="3"/>
  <c r="AS712" i="3"/>
  <c r="AT712" i="3"/>
  <c r="CK712" i="3"/>
  <c r="AM713" i="3"/>
  <c r="AO713" i="3"/>
  <c r="AP713" i="3"/>
  <c r="BU713" i="3"/>
  <c r="AQ713" i="3"/>
  <c r="BZ713" i="3"/>
  <c r="AR713" i="3"/>
  <c r="AS713" i="3"/>
  <c r="CG713" i="3"/>
  <c r="AT713" i="3"/>
  <c r="AM714" i="3"/>
  <c r="AO714" i="3"/>
  <c r="BQ714" i="3"/>
  <c r="AP714" i="3"/>
  <c r="AQ714" i="3"/>
  <c r="AR714" i="3"/>
  <c r="CE714" i="3"/>
  <c r="AS714" i="3"/>
  <c r="CG714" i="3"/>
  <c r="AT714" i="3"/>
  <c r="AM715" i="3"/>
  <c r="AO715" i="3"/>
  <c r="BS715" i="3"/>
  <c r="AP715" i="3"/>
  <c r="BW715" i="3"/>
  <c r="AQ715" i="3"/>
  <c r="AR715" i="3"/>
  <c r="AS715" i="3"/>
  <c r="AT715" i="3"/>
  <c r="BY715" i="3"/>
  <c r="AM716" i="3"/>
  <c r="AO716" i="3"/>
  <c r="AP716" i="3"/>
  <c r="AQ716" i="3"/>
  <c r="BY716" i="3"/>
  <c r="AR716" i="3"/>
  <c r="CE716" i="3"/>
  <c r="AS716" i="3"/>
  <c r="AT716" i="3"/>
  <c r="CM716" i="3"/>
  <c r="AM717" i="3"/>
  <c r="AO717" i="3"/>
  <c r="BS717" i="3"/>
  <c r="AP717" i="3"/>
  <c r="AQ717" i="3"/>
  <c r="AR717" i="3"/>
  <c r="AS717" i="3"/>
  <c r="AT717" i="3"/>
  <c r="AM718" i="3"/>
  <c r="AO718" i="3"/>
  <c r="BR718" i="3"/>
  <c r="AP718" i="3"/>
  <c r="AQ718" i="3"/>
  <c r="CA718" i="3"/>
  <c r="AR718" i="3"/>
  <c r="AS718" i="3"/>
  <c r="CI718" i="3"/>
  <c r="AT718" i="3"/>
  <c r="CM718" i="3"/>
  <c r="AM719" i="3"/>
  <c r="AO719" i="3"/>
  <c r="AP719" i="3"/>
  <c r="BU719" i="3"/>
  <c r="AQ719" i="3"/>
  <c r="BY719" i="3"/>
  <c r="AR719" i="3"/>
  <c r="CC719" i="3"/>
  <c r="AS719" i="3"/>
  <c r="AT719" i="3"/>
  <c r="AM720" i="3"/>
  <c r="AO720" i="3"/>
  <c r="AP720" i="3"/>
  <c r="BU720" i="3"/>
  <c r="AQ720" i="3"/>
  <c r="BZ720" i="3"/>
  <c r="AR720" i="3"/>
  <c r="CC720" i="3"/>
  <c r="AS720" i="3"/>
  <c r="CH720" i="3"/>
  <c r="AT720" i="3"/>
  <c r="AM721" i="3"/>
  <c r="AO721" i="3"/>
  <c r="BR721" i="3"/>
  <c r="AP721" i="3"/>
  <c r="BU721" i="3"/>
  <c r="AQ721" i="3"/>
  <c r="BY721" i="3"/>
  <c r="AR721" i="3"/>
  <c r="CC721" i="3"/>
  <c r="AS721" i="3"/>
  <c r="CG721" i="3"/>
  <c r="AT721" i="3"/>
  <c r="AM722" i="3"/>
  <c r="AO722" i="3"/>
  <c r="BS722" i="3"/>
  <c r="AP722" i="3"/>
  <c r="BV722" i="3"/>
  <c r="AQ722" i="3"/>
  <c r="AR722" i="3"/>
  <c r="CE722" i="3"/>
  <c r="AS722" i="3"/>
  <c r="AT722" i="3"/>
  <c r="AM723" i="3"/>
  <c r="AO723" i="3"/>
  <c r="BS723" i="3"/>
  <c r="AP723" i="3"/>
  <c r="AQ723" i="3"/>
  <c r="AR723" i="3"/>
  <c r="AS723" i="3"/>
  <c r="CI723" i="3"/>
  <c r="AT723" i="3"/>
  <c r="AM724" i="3"/>
  <c r="AO724" i="3"/>
  <c r="AP724" i="3"/>
  <c r="BW724" i="3"/>
  <c r="AQ724" i="3"/>
  <c r="CA724" i="3"/>
  <c r="AR724" i="3"/>
  <c r="AS724" i="3"/>
  <c r="CH724" i="3"/>
  <c r="AT724" i="3"/>
  <c r="AM725" i="3"/>
  <c r="AO725" i="3"/>
  <c r="BQ725" i="3"/>
  <c r="AP725" i="3"/>
  <c r="BV725" i="3"/>
  <c r="AQ725" i="3"/>
  <c r="AR725" i="3"/>
  <c r="CD725" i="3"/>
  <c r="AS725" i="3"/>
  <c r="CI725" i="3"/>
  <c r="AT725" i="3"/>
  <c r="CM725" i="3"/>
  <c r="IS725" i="3"/>
  <c r="AM726" i="3"/>
  <c r="AO726" i="3"/>
  <c r="AP726" i="3"/>
  <c r="AQ726" i="3"/>
  <c r="AR726" i="3"/>
  <c r="CC726" i="3"/>
  <c r="AS726" i="3"/>
  <c r="CH726" i="3"/>
  <c r="AT726" i="3"/>
  <c r="AM727" i="3"/>
  <c r="F727" i="3"/>
  <c r="AO727" i="3"/>
  <c r="BR727" i="3"/>
  <c r="AP727" i="3"/>
  <c r="AQ727" i="3"/>
  <c r="AR727" i="3"/>
  <c r="CE727" i="3"/>
  <c r="AS727" i="3"/>
  <c r="AT727" i="3"/>
  <c r="CL727" i="3"/>
  <c r="IS727" i="3"/>
  <c r="AM728" i="3"/>
  <c r="M728" i="3"/>
  <c r="AO728" i="3"/>
  <c r="BR728" i="3"/>
  <c r="AP728" i="3"/>
  <c r="BU728" i="3"/>
  <c r="AQ728" i="3"/>
  <c r="BY728" i="3"/>
  <c r="AR728" i="3"/>
  <c r="AS728" i="3"/>
  <c r="AT728" i="3"/>
  <c r="AM729" i="3"/>
  <c r="AO729" i="3"/>
  <c r="AP729" i="3"/>
  <c r="AQ729" i="3"/>
  <c r="AR729" i="3"/>
  <c r="AS729" i="3"/>
  <c r="CG729" i="3"/>
  <c r="AT729" i="3"/>
  <c r="IS729" i="3"/>
  <c r="AM730" i="3"/>
  <c r="AO730" i="3"/>
  <c r="AP730" i="3"/>
  <c r="BW730" i="3"/>
  <c r="AQ730" i="3"/>
  <c r="AR730" i="3"/>
  <c r="CC730" i="3"/>
  <c r="AS730" i="3"/>
  <c r="AT730" i="3"/>
  <c r="AM731" i="3"/>
  <c r="AO731" i="3"/>
  <c r="AP731" i="3"/>
  <c r="BU731" i="3"/>
  <c r="AQ731" i="3"/>
  <c r="AR731" i="3"/>
  <c r="CD731" i="3"/>
  <c r="AS731" i="3"/>
  <c r="CH731" i="3"/>
  <c r="AT731" i="3"/>
  <c r="AM732" i="3"/>
  <c r="AO732" i="3"/>
  <c r="BS732" i="3"/>
  <c r="AP732" i="3"/>
  <c r="AQ732" i="3"/>
  <c r="AR732" i="3"/>
  <c r="AS732" i="3"/>
  <c r="AT732" i="3"/>
  <c r="AM733" i="3"/>
  <c r="AO733" i="3"/>
  <c r="AP733" i="3"/>
  <c r="AQ733" i="3"/>
  <c r="BZ733" i="3"/>
  <c r="AR733" i="3"/>
  <c r="AS733" i="3"/>
  <c r="CG733" i="3"/>
  <c r="AT733" i="3"/>
  <c r="CK733" i="3"/>
  <c r="IS733" i="3"/>
  <c r="AM734" i="3"/>
  <c r="AO734" i="3"/>
  <c r="BQ734" i="3"/>
  <c r="AP734" i="3"/>
  <c r="AQ734" i="3"/>
  <c r="BZ734" i="3"/>
  <c r="AR734" i="3"/>
  <c r="AS734" i="3"/>
  <c r="CG734" i="3"/>
  <c r="AT734" i="3"/>
  <c r="AM735" i="3"/>
  <c r="AO735" i="3"/>
  <c r="AP735" i="3"/>
  <c r="AQ735" i="3"/>
  <c r="CA735" i="3"/>
  <c r="AR735" i="3"/>
  <c r="CD735" i="3"/>
  <c r="AS735" i="3"/>
  <c r="AT735" i="3"/>
  <c r="CK735" i="3"/>
  <c r="AM736" i="3"/>
  <c r="M736" i="3"/>
  <c r="AO736" i="3"/>
  <c r="BQ736" i="3"/>
  <c r="AP736" i="3"/>
  <c r="AQ736" i="3"/>
  <c r="CA736" i="3"/>
  <c r="AR736" i="3"/>
  <c r="AS736" i="3"/>
  <c r="AT736" i="3"/>
  <c r="AM737" i="3"/>
  <c r="AO737" i="3"/>
  <c r="AP737" i="3"/>
  <c r="BV737" i="3"/>
  <c r="AQ737" i="3"/>
  <c r="BY737" i="3"/>
  <c r="AR737" i="3"/>
  <c r="CD737" i="3"/>
  <c r="AS737" i="3"/>
  <c r="AT737" i="3"/>
  <c r="CL737" i="3"/>
  <c r="AM738" i="3"/>
  <c r="M738" i="3"/>
  <c r="AO738" i="3"/>
  <c r="BQ738" i="3"/>
  <c r="AP738" i="3"/>
  <c r="AQ738" i="3"/>
  <c r="AR738" i="3"/>
  <c r="AS738" i="3"/>
  <c r="AT738" i="3"/>
  <c r="AM739" i="3"/>
  <c r="M739" i="3"/>
  <c r="AO739" i="3"/>
  <c r="BS739" i="3"/>
  <c r="AP739" i="3"/>
  <c r="BW739" i="3"/>
  <c r="AQ739" i="3"/>
  <c r="BY739" i="3"/>
  <c r="AR739" i="3"/>
  <c r="AS739" i="3"/>
  <c r="AT739" i="3"/>
  <c r="CM739" i="3"/>
  <c r="AM740" i="3"/>
  <c r="AO740" i="3"/>
  <c r="AP740" i="3"/>
  <c r="AQ740" i="3"/>
  <c r="CA740" i="3"/>
  <c r="AR740" i="3"/>
  <c r="AS740" i="3"/>
  <c r="CI740" i="3"/>
  <c r="AT740" i="3"/>
  <c r="CK740" i="3"/>
  <c r="AM741" i="3"/>
  <c r="M741" i="3"/>
  <c r="AO741" i="3"/>
  <c r="AP741" i="3"/>
  <c r="AQ741" i="3"/>
  <c r="CA741" i="3"/>
  <c r="AR741" i="3"/>
  <c r="CD741" i="3"/>
  <c r="AS741" i="3"/>
  <c r="CI741" i="3"/>
  <c r="AT741" i="3"/>
  <c r="AM742" i="3"/>
  <c r="AO742" i="3"/>
  <c r="BQ742" i="3"/>
  <c r="AP742" i="3"/>
  <c r="AQ742" i="3"/>
  <c r="AR742" i="3"/>
  <c r="CD742" i="3"/>
  <c r="AS742" i="3"/>
  <c r="AT742" i="3"/>
  <c r="CM742" i="3"/>
  <c r="AM743" i="3"/>
  <c r="AO743" i="3"/>
  <c r="AP743" i="3"/>
  <c r="AQ743" i="3"/>
  <c r="AR743" i="3"/>
  <c r="AS743" i="3"/>
  <c r="AT743" i="3"/>
  <c r="AM744" i="3"/>
  <c r="AO744" i="3"/>
  <c r="BR744" i="3"/>
  <c r="AP744" i="3"/>
  <c r="AQ744" i="3"/>
  <c r="BY744" i="3"/>
  <c r="AR744" i="3"/>
  <c r="AS744" i="3"/>
  <c r="CG744" i="3"/>
  <c r="AT744" i="3"/>
  <c r="CK744" i="3"/>
  <c r="AM745" i="3"/>
  <c r="F745" i="3"/>
  <c r="AO745" i="3"/>
  <c r="BR745" i="3"/>
  <c r="AP745" i="3"/>
  <c r="AQ745" i="3"/>
  <c r="CA745" i="3"/>
  <c r="AR745" i="3"/>
  <c r="CC745" i="3"/>
  <c r="AS745" i="3"/>
  <c r="CI745" i="3"/>
  <c r="AT745" i="3"/>
  <c r="AM746" i="3"/>
  <c r="F746" i="3"/>
  <c r="AO746" i="3"/>
  <c r="BQ746" i="3"/>
  <c r="AP746" i="3"/>
  <c r="BW746" i="3"/>
  <c r="AQ746" i="3"/>
  <c r="AR746" i="3"/>
  <c r="AS746" i="3"/>
  <c r="CI746" i="3"/>
  <c r="AT746" i="3"/>
  <c r="CK746" i="3"/>
  <c r="AM747" i="3"/>
  <c r="AO747" i="3"/>
  <c r="AP747" i="3"/>
  <c r="AQ747" i="3"/>
  <c r="AR747" i="3"/>
  <c r="AS747" i="3"/>
  <c r="AT747" i="3"/>
  <c r="AM748" i="3"/>
  <c r="AO748" i="3"/>
  <c r="BS748" i="3"/>
  <c r="AP748" i="3"/>
  <c r="AQ748" i="3"/>
  <c r="AR748" i="3"/>
  <c r="CC748" i="3"/>
  <c r="AS748" i="3"/>
  <c r="CG748" i="3"/>
  <c r="AT748" i="3"/>
  <c r="AM749" i="3"/>
  <c r="AO749" i="3"/>
  <c r="AP749" i="3"/>
  <c r="BV749" i="3"/>
  <c r="AQ749" i="3"/>
  <c r="AR749" i="3"/>
  <c r="CC749" i="3"/>
  <c r="AS749" i="3"/>
  <c r="CH749" i="3"/>
  <c r="AT749" i="3"/>
  <c r="AM750" i="3"/>
  <c r="M750" i="3"/>
  <c r="AO750" i="3"/>
  <c r="BS750" i="3"/>
  <c r="AP750" i="3"/>
  <c r="BU750" i="3"/>
  <c r="AQ750" i="3"/>
  <c r="AR750" i="3"/>
  <c r="AS750" i="3"/>
  <c r="CI750" i="3"/>
  <c r="AT750" i="3"/>
  <c r="CK750" i="3"/>
  <c r="AM751" i="3"/>
  <c r="AO751" i="3"/>
  <c r="AP751" i="3"/>
  <c r="AQ751" i="3"/>
  <c r="BY751" i="3"/>
  <c r="AR751" i="3"/>
  <c r="CE751" i="3"/>
  <c r="AS751" i="3"/>
  <c r="AT751" i="3"/>
  <c r="AM752" i="3"/>
  <c r="AO752" i="3"/>
  <c r="BQ752" i="3"/>
  <c r="AP752" i="3"/>
  <c r="AQ752" i="3"/>
  <c r="AR752" i="3"/>
  <c r="AS752" i="3"/>
  <c r="CG752" i="3"/>
  <c r="AT752" i="3"/>
  <c r="CM752" i="3"/>
  <c r="AM753" i="3"/>
  <c r="AO753" i="3"/>
  <c r="BS753" i="3"/>
  <c r="AP753" i="3"/>
  <c r="AQ753" i="3"/>
  <c r="AR753" i="3"/>
  <c r="AS753" i="3"/>
  <c r="CI753" i="3"/>
  <c r="AT753" i="3"/>
  <c r="CK753" i="3"/>
  <c r="AM754" i="3"/>
  <c r="M754" i="3"/>
  <c r="AO754" i="3"/>
  <c r="BQ754" i="3"/>
  <c r="AP754" i="3"/>
  <c r="AQ754" i="3"/>
  <c r="AR754" i="3"/>
  <c r="AS754" i="3"/>
  <c r="CI754" i="3"/>
  <c r="AT754" i="3"/>
  <c r="AM755" i="3"/>
  <c r="F755" i="3"/>
  <c r="AO755" i="3"/>
  <c r="AP755" i="3"/>
  <c r="BU755" i="3"/>
  <c r="AQ755" i="3"/>
  <c r="AR755" i="3"/>
  <c r="AS755" i="3"/>
  <c r="AT755" i="3"/>
  <c r="CK755" i="3"/>
  <c r="AM756" i="3"/>
  <c r="AO756" i="3"/>
  <c r="AP756" i="3"/>
  <c r="BW756" i="3"/>
  <c r="AQ756" i="3"/>
  <c r="CA756" i="3"/>
  <c r="AR756" i="3"/>
  <c r="CC756" i="3"/>
  <c r="AS756" i="3"/>
  <c r="AT756" i="3"/>
  <c r="CM756" i="3"/>
  <c r="AM757" i="3"/>
  <c r="AO757" i="3"/>
  <c r="BR757" i="3"/>
  <c r="AP757" i="3"/>
  <c r="AQ757" i="3"/>
  <c r="AR757" i="3"/>
  <c r="CE757" i="3"/>
  <c r="AS757" i="3"/>
  <c r="AT757" i="3"/>
  <c r="BY757" i="3"/>
  <c r="AM758" i="3"/>
  <c r="F758" i="3"/>
  <c r="AO758" i="3"/>
  <c r="AP758" i="3"/>
  <c r="BW758" i="3"/>
  <c r="AQ758" i="3"/>
  <c r="BZ758" i="3"/>
  <c r="AR758" i="3"/>
  <c r="AS758" i="3"/>
  <c r="AT758" i="3"/>
  <c r="AM759" i="3"/>
  <c r="F759" i="3"/>
  <c r="AO759" i="3"/>
  <c r="AP759" i="3"/>
  <c r="BV759" i="3"/>
  <c r="AQ759" i="3"/>
  <c r="AR759" i="3"/>
  <c r="AS759" i="3"/>
  <c r="CH759" i="3"/>
  <c r="AT759" i="3"/>
  <c r="AM760" i="3"/>
  <c r="AO760" i="3"/>
  <c r="AP760" i="3"/>
  <c r="AQ760" i="3"/>
  <c r="AR760" i="3"/>
  <c r="AS760" i="3"/>
  <c r="AT760" i="3"/>
  <c r="CM760" i="3"/>
  <c r="AM761" i="3"/>
  <c r="AO761" i="3"/>
  <c r="AP761" i="3"/>
  <c r="BV761" i="3"/>
  <c r="AQ761" i="3"/>
  <c r="BZ761" i="3"/>
  <c r="AR761" i="3"/>
  <c r="CE761" i="3"/>
  <c r="AS761" i="3"/>
  <c r="AT761" i="3"/>
  <c r="AM762" i="3"/>
  <c r="AO762" i="3"/>
  <c r="AP762" i="3"/>
  <c r="AQ762" i="3"/>
  <c r="AR762" i="3"/>
  <c r="CE762" i="3"/>
  <c r="AS762" i="3"/>
  <c r="AT762" i="3"/>
  <c r="AM763" i="3"/>
  <c r="AO763" i="3"/>
  <c r="BS763" i="3"/>
  <c r="AP763" i="3"/>
  <c r="BU763" i="3"/>
  <c r="AQ763" i="3"/>
  <c r="BY763" i="3"/>
  <c r="AR763" i="3"/>
  <c r="AS763" i="3"/>
  <c r="CI763" i="3"/>
  <c r="AT763" i="3"/>
  <c r="CM763" i="3"/>
  <c r="AM764" i="3"/>
  <c r="AO764" i="3"/>
  <c r="AP764" i="3"/>
  <c r="BW764" i="3"/>
  <c r="AQ764" i="3"/>
  <c r="BZ764" i="3"/>
  <c r="AR764" i="3"/>
  <c r="AS764" i="3"/>
  <c r="CH764" i="3"/>
  <c r="AT764" i="3"/>
  <c r="AM765" i="3"/>
  <c r="AO765" i="3"/>
  <c r="AP765" i="3"/>
  <c r="AQ765" i="3"/>
  <c r="AR765" i="3"/>
  <c r="AS765" i="3"/>
  <c r="AT765" i="3"/>
  <c r="AM766" i="3"/>
  <c r="M766" i="3"/>
  <c r="AO766" i="3"/>
  <c r="BQ766" i="3"/>
  <c r="AP766" i="3"/>
  <c r="BU766" i="3"/>
  <c r="AQ766" i="3"/>
  <c r="AR766" i="3"/>
  <c r="AS766" i="3"/>
  <c r="AT766" i="3"/>
  <c r="CL766" i="3"/>
  <c r="AM767" i="3"/>
  <c r="AO767" i="3"/>
  <c r="BS767" i="3"/>
  <c r="AP767" i="3"/>
  <c r="BW767" i="3"/>
  <c r="AQ767" i="3"/>
  <c r="AR767" i="3"/>
  <c r="AS767" i="3"/>
  <c r="CH767" i="3"/>
  <c r="AT767" i="3"/>
  <c r="CL767" i="3"/>
  <c r="AM768" i="3"/>
  <c r="F768" i="3"/>
  <c r="AO768" i="3"/>
  <c r="BS768" i="3"/>
  <c r="AP768" i="3"/>
  <c r="AQ768" i="3"/>
  <c r="AR768" i="3"/>
  <c r="AS768" i="3"/>
  <c r="AT768" i="3"/>
  <c r="CM768" i="3"/>
  <c r="AM769" i="3"/>
  <c r="AO769" i="3"/>
  <c r="AP769" i="3"/>
  <c r="AQ769" i="3"/>
  <c r="CA769" i="3"/>
  <c r="AR769" i="3"/>
  <c r="CE769" i="3"/>
  <c r="AS769" i="3"/>
  <c r="AT769" i="3"/>
  <c r="AM770" i="3"/>
  <c r="AO770" i="3"/>
  <c r="BQ770" i="3"/>
  <c r="AP770" i="3"/>
  <c r="AQ770" i="3"/>
  <c r="AR770" i="3"/>
  <c r="AS770" i="3"/>
  <c r="CI770" i="3"/>
  <c r="AT770" i="3"/>
  <c r="AM771" i="3"/>
  <c r="AO771" i="3"/>
  <c r="BS771" i="3"/>
  <c r="AP771" i="3"/>
  <c r="AQ771" i="3"/>
  <c r="AR771" i="3"/>
  <c r="CD771" i="3"/>
  <c r="AS771" i="3"/>
  <c r="CG771" i="3"/>
  <c r="AT771" i="3"/>
  <c r="CK771" i="3"/>
  <c r="AM772" i="3"/>
  <c r="AO772" i="3"/>
  <c r="AP772" i="3"/>
  <c r="BW772" i="3"/>
  <c r="AQ772" i="3"/>
  <c r="CA772" i="3"/>
  <c r="AR772" i="3"/>
  <c r="AS772" i="3"/>
  <c r="AT772" i="3"/>
  <c r="AM773" i="3"/>
  <c r="AO773" i="3"/>
  <c r="AP773" i="3"/>
  <c r="AQ773" i="3"/>
  <c r="CA773" i="3"/>
  <c r="AR773" i="3"/>
  <c r="AS773" i="3"/>
  <c r="CG773" i="3"/>
  <c r="AT773" i="3"/>
  <c r="CL773" i="3"/>
  <c r="AM774" i="3"/>
  <c r="AO774" i="3"/>
  <c r="BS774" i="3"/>
  <c r="AP774" i="3"/>
  <c r="AQ774" i="3"/>
  <c r="AR774" i="3"/>
  <c r="AS774" i="3"/>
  <c r="AT774" i="3"/>
  <c r="AM775" i="3"/>
  <c r="AO775" i="3"/>
  <c r="AP775" i="3"/>
  <c r="AQ775" i="3"/>
  <c r="AR775" i="3"/>
  <c r="CE775" i="3"/>
  <c r="AS775" i="3"/>
  <c r="CH775" i="3"/>
  <c r="AT775" i="3"/>
  <c r="AM776" i="3"/>
  <c r="F776" i="3"/>
  <c r="AO776" i="3"/>
  <c r="AP776" i="3"/>
  <c r="BU776" i="3"/>
  <c r="AQ776" i="3"/>
  <c r="BY776" i="3"/>
  <c r="AR776" i="3"/>
  <c r="CC776" i="3"/>
  <c r="AS776" i="3"/>
  <c r="AT776" i="3"/>
  <c r="CM776" i="3"/>
  <c r="AM777" i="3"/>
  <c r="M777" i="3"/>
  <c r="AO777" i="3"/>
  <c r="BR777" i="3"/>
  <c r="AP777" i="3"/>
  <c r="AQ777" i="3"/>
  <c r="BY777" i="3"/>
  <c r="AR777" i="3"/>
  <c r="AS777" i="3"/>
  <c r="CG777" i="3"/>
  <c r="AT777" i="3"/>
  <c r="AM778" i="3"/>
  <c r="F778" i="3"/>
  <c r="AO778" i="3"/>
  <c r="BR778" i="3"/>
  <c r="AP778" i="3"/>
  <c r="BU778" i="3"/>
  <c r="AQ778" i="3"/>
  <c r="AR778" i="3"/>
  <c r="AS778" i="3"/>
  <c r="AT778" i="3"/>
  <c r="AM779" i="3"/>
  <c r="AO779" i="3"/>
  <c r="AP779" i="3"/>
  <c r="BU779" i="3"/>
  <c r="AQ779" i="3"/>
  <c r="CA779" i="3"/>
  <c r="AR779" i="3"/>
  <c r="AS779" i="3"/>
  <c r="AT779" i="3"/>
  <c r="CL779" i="3"/>
  <c r="AM780" i="3"/>
  <c r="M780" i="3"/>
  <c r="AO780" i="3"/>
  <c r="AP780" i="3"/>
  <c r="AQ780" i="3"/>
  <c r="AR780" i="3"/>
  <c r="AS780" i="3"/>
  <c r="AT780" i="3"/>
  <c r="AM781" i="3"/>
  <c r="AO781" i="3"/>
  <c r="BQ781" i="3"/>
  <c r="AP781" i="3"/>
  <c r="BV781" i="3"/>
  <c r="AQ781" i="3"/>
  <c r="BY781" i="3"/>
  <c r="AR781" i="3"/>
  <c r="CD781" i="3"/>
  <c r="AS781" i="3"/>
  <c r="AT781" i="3"/>
  <c r="AM782" i="3"/>
  <c r="AO782" i="3"/>
  <c r="BQ782" i="3"/>
  <c r="AP782" i="3"/>
  <c r="AQ782" i="3"/>
  <c r="AR782" i="3"/>
  <c r="CC782" i="3"/>
  <c r="AS782" i="3"/>
  <c r="CI782" i="3"/>
  <c r="AT782" i="3"/>
  <c r="CL782" i="3"/>
  <c r="AM783" i="3"/>
  <c r="AO783" i="3"/>
  <c r="AP783" i="3"/>
  <c r="BV783" i="3"/>
  <c r="AQ783" i="3"/>
  <c r="AR783" i="3"/>
  <c r="AS783" i="3"/>
  <c r="AT783" i="3"/>
  <c r="AM784" i="3"/>
  <c r="M784" i="3"/>
  <c r="AO784" i="3"/>
  <c r="BS784" i="3"/>
  <c r="AP784" i="3"/>
  <c r="AQ784" i="3"/>
  <c r="BY784" i="3"/>
  <c r="AR784" i="3"/>
  <c r="AS784" i="3"/>
  <c r="AT784" i="3"/>
  <c r="CM784" i="3"/>
  <c r="AM785" i="3"/>
  <c r="F785" i="3"/>
  <c r="AO785" i="3"/>
  <c r="AP785" i="3"/>
  <c r="BV785" i="3"/>
  <c r="AQ785" i="3"/>
  <c r="AR785" i="3"/>
  <c r="CD785" i="3"/>
  <c r="AS785" i="3"/>
  <c r="CG785" i="3"/>
  <c r="AT785" i="3"/>
  <c r="AM786" i="3"/>
  <c r="AO786" i="3"/>
  <c r="AP786" i="3"/>
  <c r="BW786" i="3"/>
  <c r="AQ786" i="3"/>
  <c r="AR786" i="3"/>
  <c r="AS786" i="3"/>
  <c r="CI786" i="3"/>
  <c r="AT786" i="3"/>
  <c r="AM787" i="3"/>
  <c r="M787" i="3"/>
  <c r="AO787" i="3"/>
  <c r="BR787" i="3"/>
  <c r="AP787" i="3"/>
  <c r="AQ787" i="3"/>
  <c r="AR787" i="3"/>
  <c r="CD787" i="3"/>
  <c r="AS787" i="3"/>
  <c r="AT787" i="3"/>
  <c r="CL787" i="3"/>
  <c r="AM788" i="3"/>
  <c r="AO788" i="3"/>
  <c r="BR788" i="3"/>
  <c r="AP788" i="3"/>
  <c r="AQ788" i="3"/>
  <c r="AR788" i="3"/>
  <c r="AS788" i="3"/>
  <c r="CI788" i="3"/>
  <c r="AT788" i="3"/>
  <c r="AM789" i="3"/>
  <c r="AO789" i="3"/>
  <c r="AP789" i="3"/>
  <c r="AQ789" i="3"/>
  <c r="AR789" i="3"/>
  <c r="AS789" i="3"/>
  <c r="AT789" i="3"/>
  <c r="CL789" i="3"/>
  <c r="AM790" i="3"/>
  <c r="AO790" i="3"/>
  <c r="BQ790" i="3"/>
  <c r="AP790" i="3"/>
  <c r="AQ790" i="3"/>
  <c r="CA790" i="3"/>
  <c r="AR790" i="3"/>
  <c r="CE790" i="3"/>
  <c r="AS790" i="3"/>
  <c r="CH790" i="3"/>
  <c r="AT790" i="3"/>
  <c r="CK790" i="3"/>
  <c r="AM791" i="3"/>
  <c r="AO791" i="3"/>
  <c r="BR791" i="3"/>
  <c r="AP791" i="3"/>
  <c r="AQ791" i="3"/>
  <c r="CA791" i="3"/>
  <c r="AR791" i="3"/>
  <c r="CD791" i="3"/>
  <c r="AS791" i="3"/>
  <c r="CI791" i="3"/>
  <c r="AT791" i="3"/>
  <c r="AM792" i="3"/>
  <c r="AO792" i="3"/>
  <c r="AP792" i="3"/>
  <c r="AQ792" i="3"/>
  <c r="BY792" i="3"/>
  <c r="AR792" i="3"/>
  <c r="AS792" i="3"/>
  <c r="AT792" i="3"/>
  <c r="CM792" i="3"/>
  <c r="AM793" i="3"/>
  <c r="AO793" i="3"/>
  <c r="AP793" i="3"/>
  <c r="AQ793" i="3"/>
  <c r="CA793" i="3"/>
  <c r="AR793" i="3"/>
  <c r="AS793" i="3"/>
  <c r="CI793" i="3"/>
  <c r="AT793" i="3"/>
  <c r="BZ793" i="3"/>
  <c r="AM794" i="3"/>
  <c r="M794" i="3"/>
  <c r="AO794" i="3"/>
  <c r="AP794" i="3"/>
  <c r="AQ794" i="3"/>
  <c r="AR794" i="3"/>
  <c r="CD794" i="3"/>
  <c r="AS794" i="3"/>
  <c r="CI794" i="3"/>
  <c r="AT794" i="3"/>
  <c r="AM795" i="3"/>
  <c r="AO795" i="3"/>
  <c r="AP795" i="3"/>
  <c r="BW795" i="3"/>
  <c r="AQ795" i="3"/>
  <c r="AR795" i="3"/>
  <c r="AS795" i="3"/>
  <c r="AT795" i="3"/>
  <c r="CL795" i="3"/>
  <c r="AM796" i="3"/>
  <c r="AO796" i="3"/>
  <c r="AP796" i="3"/>
  <c r="AQ796" i="3"/>
  <c r="BY796" i="3"/>
  <c r="AR796" i="3"/>
  <c r="AS796" i="3"/>
  <c r="CG796" i="3"/>
  <c r="AT796" i="3"/>
  <c r="CM796" i="3"/>
  <c r="AM797" i="3"/>
  <c r="AO797" i="3"/>
  <c r="AP797" i="3"/>
  <c r="BU797" i="3"/>
  <c r="AQ797" i="3"/>
  <c r="AR797" i="3"/>
  <c r="AS797" i="3"/>
  <c r="AT797" i="3"/>
  <c r="AM798" i="3"/>
  <c r="AO798" i="3"/>
  <c r="AP798" i="3"/>
  <c r="BW798" i="3"/>
  <c r="AQ798" i="3"/>
  <c r="BZ798" i="3"/>
  <c r="AR798" i="3"/>
  <c r="AS798" i="3"/>
  <c r="AT798" i="3"/>
  <c r="CL798" i="3"/>
  <c r="AM799" i="3"/>
  <c r="AO799" i="3"/>
  <c r="BS799" i="3"/>
  <c r="AP799" i="3"/>
  <c r="AQ799" i="3"/>
  <c r="BY799" i="3"/>
  <c r="AR799" i="3"/>
  <c r="CC799" i="3"/>
  <c r="AS799" i="3"/>
  <c r="CI799" i="3"/>
  <c r="AT799" i="3"/>
  <c r="AM800" i="3"/>
  <c r="AO800" i="3"/>
  <c r="AP800" i="3"/>
  <c r="BV800" i="3"/>
  <c r="AQ800" i="3"/>
  <c r="AR800" i="3"/>
  <c r="AS800" i="3"/>
  <c r="AT800" i="3"/>
  <c r="BY800" i="3"/>
  <c r="AM801" i="3"/>
  <c r="AO801" i="3"/>
  <c r="AP801" i="3"/>
  <c r="AQ801" i="3"/>
  <c r="BZ801" i="3"/>
  <c r="AR801" i="3"/>
  <c r="CD801" i="3"/>
  <c r="AS801" i="3"/>
  <c r="AT801" i="3"/>
  <c r="CK801" i="3"/>
  <c r="AM802" i="3"/>
  <c r="M802" i="3"/>
  <c r="AO802" i="3"/>
  <c r="AP802" i="3"/>
  <c r="AQ802" i="3"/>
  <c r="AR802" i="3"/>
  <c r="AS802" i="3"/>
  <c r="AT802" i="3"/>
  <c r="AM803" i="3"/>
  <c r="AO803" i="3"/>
  <c r="BR803" i="3"/>
  <c r="AP803" i="3"/>
  <c r="BW803" i="3"/>
  <c r="AQ803" i="3"/>
  <c r="AR803" i="3"/>
  <c r="AS803" i="3"/>
  <c r="CG803" i="3"/>
  <c r="AT803" i="3"/>
  <c r="AM804" i="3"/>
  <c r="M804" i="3"/>
  <c r="AO804" i="3"/>
  <c r="BR804" i="3"/>
  <c r="AP804" i="3"/>
  <c r="AQ804" i="3"/>
  <c r="AR804" i="3"/>
  <c r="CC804" i="3"/>
  <c r="AS804" i="3"/>
  <c r="AT804" i="3"/>
  <c r="AM805" i="3"/>
  <c r="AO805" i="3"/>
  <c r="AP805" i="3"/>
  <c r="BU805" i="3"/>
  <c r="AQ805" i="3"/>
  <c r="BZ805" i="3"/>
  <c r="AR805" i="3"/>
  <c r="CE805" i="3"/>
  <c r="AS805" i="3"/>
  <c r="CG805" i="3"/>
  <c r="AT805" i="3"/>
  <c r="AM806" i="3"/>
  <c r="AO806" i="3"/>
  <c r="BQ806" i="3"/>
  <c r="AP806" i="3"/>
  <c r="BV806" i="3"/>
  <c r="AQ806" i="3"/>
  <c r="BZ806" i="3"/>
  <c r="AR806" i="3"/>
  <c r="AS806" i="3"/>
  <c r="AT806" i="3"/>
  <c r="CL806" i="3"/>
  <c r="AM807" i="3"/>
  <c r="F807" i="3"/>
  <c r="AO807" i="3"/>
  <c r="AP807" i="3"/>
  <c r="AQ807" i="3"/>
  <c r="CA807" i="3"/>
  <c r="AR807" i="3"/>
  <c r="CE807" i="3"/>
  <c r="AS807" i="3"/>
  <c r="AT807" i="3"/>
  <c r="CL807" i="3"/>
  <c r="AM808" i="3"/>
  <c r="M808" i="3"/>
  <c r="AO808" i="3"/>
  <c r="BQ808" i="3"/>
  <c r="AP808" i="3"/>
  <c r="AQ808" i="3"/>
  <c r="AR808" i="3"/>
  <c r="AS808" i="3"/>
  <c r="CI808" i="3"/>
  <c r="AT808" i="3"/>
  <c r="BY808" i="3"/>
  <c r="AM809" i="3"/>
  <c r="AO809" i="3"/>
  <c r="BS809" i="3"/>
  <c r="AP809" i="3"/>
  <c r="AQ809" i="3"/>
  <c r="BY809" i="3"/>
  <c r="AR809" i="3"/>
  <c r="CE809" i="3"/>
  <c r="AS809" i="3"/>
  <c r="CI809" i="3"/>
  <c r="AT809" i="3"/>
  <c r="AM810" i="3"/>
  <c r="AO810" i="3"/>
  <c r="BR810" i="3"/>
  <c r="AP810" i="3"/>
  <c r="BU810" i="3"/>
  <c r="AQ810" i="3"/>
  <c r="AR810" i="3"/>
  <c r="AS810" i="3"/>
  <c r="AT810" i="3"/>
  <c r="CK810" i="3"/>
  <c r="AM811" i="3"/>
  <c r="AO811" i="3"/>
  <c r="BQ811" i="3"/>
  <c r="AP811" i="3"/>
  <c r="AQ811" i="3"/>
  <c r="CA811" i="3"/>
  <c r="AR811" i="3"/>
  <c r="CD811" i="3"/>
  <c r="AS811" i="3"/>
  <c r="CH811" i="3"/>
  <c r="AT811" i="3"/>
  <c r="AM812" i="3"/>
  <c r="AO812" i="3"/>
  <c r="AP812" i="3"/>
  <c r="AQ812" i="3"/>
  <c r="BZ812" i="3"/>
  <c r="AR812" i="3"/>
  <c r="AS812" i="3"/>
  <c r="CI812" i="3"/>
  <c r="AT812" i="3"/>
  <c r="CL812" i="3"/>
  <c r="AM813" i="3"/>
  <c r="M813" i="3"/>
  <c r="AO813" i="3"/>
  <c r="AP813" i="3"/>
  <c r="BV813" i="3"/>
  <c r="AQ813" i="3"/>
  <c r="CA813" i="3"/>
  <c r="AR813" i="3"/>
  <c r="CD813" i="3"/>
  <c r="AS813" i="3"/>
  <c r="CG813" i="3"/>
  <c r="AT813" i="3"/>
  <c r="AM814" i="3"/>
  <c r="AO814" i="3"/>
  <c r="BR814" i="3"/>
  <c r="AP814" i="3"/>
  <c r="AQ814" i="3"/>
  <c r="BZ814" i="3"/>
  <c r="AR814" i="3"/>
  <c r="CC814" i="3"/>
  <c r="AS814" i="3"/>
  <c r="AT814" i="3"/>
  <c r="CL814" i="3"/>
  <c r="AM815" i="3"/>
  <c r="F815" i="3"/>
  <c r="AO815" i="3"/>
  <c r="BQ815" i="3"/>
  <c r="AP815" i="3"/>
  <c r="AQ815" i="3"/>
  <c r="AR815" i="3"/>
  <c r="CD815" i="3"/>
  <c r="AS815" i="3"/>
  <c r="CI815" i="3"/>
  <c r="AT815" i="3"/>
  <c r="AM816" i="3"/>
  <c r="F816" i="3"/>
  <c r="AO816" i="3"/>
  <c r="BR816" i="3"/>
  <c r="AP816" i="3"/>
  <c r="BU816" i="3"/>
  <c r="AQ816" i="3"/>
  <c r="CA816" i="3"/>
  <c r="AR816" i="3"/>
  <c r="CE816" i="3"/>
  <c r="AS816" i="3"/>
  <c r="AT816" i="3"/>
  <c r="CM816" i="3"/>
  <c r="AM817" i="3"/>
  <c r="BR6" i="16"/>
  <c r="AO817" i="3"/>
  <c r="BT6" i="16"/>
  <c r="AP817" i="3"/>
  <c r="AQ817" i="3"/>
  <c r="AR817" i="3"/>
  <c r="AS817" i="3"/>
  <c r="AT817" i="3"/>
  <c r="CL817" i="3"/>
  <c r="AM818" i="3"/>
  <c r="F818" i="3"/>
  <c r="AP818" i="3"/>
  <c r="AQ818" i="3"/>
  <c r="BY818" i="3"/>
  <c r="AR818" i="3"/>
  <c r="AS818" i="3"/>
  <c r="AT818" i="3"/>
  <c r="CK818" i="3"/>
  <c r="AM819" i="3"/>
  <c r="BR8" i="16"/>
  <c r="AO819" i="3"/>
  <c r="AP819" i="3"/>
  <c r="BU8" i="16"/>
  <c r="AQ819" i="3"/>
  <c r="CA819" i="3"/>
  <c r="AR819" i="3"/>
  <c r="AS819" i="3"/>
  <c r="AT819" i="3"/>
  <c r="AM820" i="3"/>
  <c r="BR9" i="16"/>
  <c r="AO820" i="3"/>
  <c r="AP820" i="3"/>
  <c r="AQ820" i="3"/>
  <c r="AR820" i="3"/>
  <c r="BW9" i="16"/>
  <c r="AS820" i="3"/>
  <c r="AT820" i="3"/>
  <c r="AM821" i="3"/>
  <c r="AO821" i="3"/>
  <c r="BT10" i="16"/>
  <c r="AP821" i="3"/>
  <c r="BU10" i="16"/>
  <c r="AQ821" i="3"/>
  <c r="BV10" i="16"/>
  <c r="AR821" i="3"/>
  <c r="AS821" i="3"/>
  <c r="CH821" i="3"/>
  <c r="AT821" i="3"/>
  <c r="AM822" i="3"/>
  <c r="AO822" i="3"/>
  <c r="BS822" i="3"/>
  <c r="AP822" i="3"/>
  <c r="BU11" i="16"/>
  <c r="AQ822" i="3"/>
  <c r="BZ822" i="3"/>
  <c r="AR822" i="3"/>
  <c r="CD822" i="3"/>
  <c r="AS822" i="3"/>
  <c r="AT822" i="3"/>
  <c r="AM823" i="3"/>
  <c r="BR12" i="16"/>
  <c r="AO823" i="3"/>
  <c r="BR823" i="3"/>
  <c r="AP823" i="3"/>
  <c r="BV823" i="3"/>
  <c r="AQ823" i="3"/>
  <c r="AR823" i="3"/>
  <c r="BW12" i="16"/>
  <c r="AS823" i="3"/>
  <c r="CG823" i="3"/>
  <c r="AT823" i="3"/>
  <c r="AM824" i="3"/>
  <c r="BR13" i="16"/>
  <c r="AO824" i="3"/>
  <c r="AP824" i="3"/>
  <c r="BV824" i="3"/>
  <c r="AQ824" i="3"/>
  <c r="AR824" i="3"/>
  <c r="BW13" i="16"/>
  <c r="AS824" i="3"/>
  <c r="AT824" i="3"/>
  <c r="AM825" i="3"/>
  <c r="AO825" i="3"/>
  <c r="BT14" i="16"/>
  <c r="AP825" i="3"/>
  <c r="AQ825" i="3"/>
  <c r="AR825" i="3"/>
  <c r="AS825" i="3"/>
  <c r="CG825" i="3"/>
  <c r="AT825" i="3"/>
  <c r="AM826" i="3"/>
  <c r="BR15" i="16"/>
  <c r="AO826" i="3"/>
  <c r="BT15" i="16"/>
  <c r="AP826" i="3"/>
  <c r="BW826" i="3"/>
  <c r="AQ826" i="3"/>
  <c r="AR826" i="3"/>
  <c r="AS826" i="3"/>
  <c r="AT826" i="3"/>
  <c r="AM827" i="3"/>
  <c r="AO827" i="3"/>
  <c r="BS827" i="3"/>
  <c r="AP827" i="3"/>
  <c r="AQ827" i="3"/>
  <c r="BZ827" i="3"/>
  <c r="AR827" i="3"/>
  <c r="AS827" i="3"/>
  <c r="AT827" i="3"/>
  <c r="AM828" i="3"/>
  <c r="BR17" i="16"/>
  <c r="AO828" i="3"/>
  <c r="AP828" i="3"/>
  <c r="AQ828" i="3"/>
  <c r="BZ828" i="3"/>
  <c r="AR828" i="3"/>
  <c r="BW17" i="16"/>
  <c r="AS828" i="3"/>
  <c r="AT828" i="3"/>
  <c r="AM829" i="3"/>
  <c r="AO829" i="3"/>
  <c r="AP829" i="3"/>
  <c r="BW829" i="3"/>
  <c r="AQ829" i="3"/>
  <c r="BZ829" i="3"/>
  <c r="AR829" i="3"/>
  <c r="AS829" i="3"/>
  <c r="AT829" i="3"/>
  <c r="AM830" i="3"/>
  <c r="AO830" i="3"/>
  <c r="AP830" i="3"/>
  <c r="AQ830" i="3"/>
  <c r="AR830" i="3"/>
  <c r="CD830" i="3"/>
  <c r="AS830" i="3"/>
  <c r="CG830" i="3"/>
  <c r="AT830" i="3"/>
  <c r="CL830" i="3"/>
  <c r="AM831" i="3"/>
  <c r="AO831" i="3"/>
  <c r="AP831" i="3"/>
  <c r="AQ831" i="3"/>
  <c r="AR831" i="3"/>
  <c r="AS831" i="3"/>
  <c r="AT831" i="3"/>
  <c r="CK831" i="3"/>
  <c r="AM832" i="3"/>
  <c r="AO832" i="3"/>
  <c r="AP832" i="3"/>
  <c r="AQ832" i="3"/>
  <c r="BV21" i="16"/>
  <c r="AR832" i="3"/>
  <c r="AS832" i="3"/>
  <c r="CG832" i="3"/>
  <c r="AT832" i="3"/>
  <c r="AM833" i="3"/>
  <c r="BR22" i="16"/>
  <c r="AO833" i="3"/>
  <c r="AP833" i="3"/>
  <c r="AQ833" i="3"/>
  <c r="BZ833" i="3"/>
  <c r="AR833" i="3"/>
  <c r="AS833" i="3"/>
  <c r="AT833" i="3"/>
  <c r="CM833" i="3"/>
  <c r="AM834" i="3"/>
  <c r="AO834" i="3"/>
  <c r="BT23" i="16"/>
  <c r="AP834" i="3"/>
  <c r="BU23" i="16"/>
  <c r="AQ834" i="3"/>
  <c r="BV23" i="16"/>
  <c r="AR834" i="3"/>
  <c r="AS834" i="3"/>
  <c r="AT834" i="3"/>
  <c r="AM835" i="3"/>
  <c r="F835" i="3"/>
  <c r="AO835" i="3"/>
  <c r="AP835" i="3"/>
  <c r="BU24" i="16"/>
  <c r="AR835" i="3"/>
  <c r="AS835" i="3"/>
  <c r="AT835" i="3"/>
  <c r="CK835" i="3"/>
  <c r="AM836" i="3"/>
  <c r="AO836" i="3"/>
  <c r="BS836" i="3"/>
  <c r="AP836" i="3"/>
  <c r="BV836" i="3"/>
  <c r="AQ836" i="3"/>
  <c r="BZ836" i="3"/>
  <c r="AR836" i="3"/>
  <c r="BW25" i="16"/>
  <c r="AS836" i="3"/>
  <c r="AT836" i="3"/>
  <c r="AM837" i="3"/>
  <c r="D837" i="3"/>
  <c r="AO837" i="3"/>
  <c r="BS837" i="3"/>
  <c r="AP837" i="3"/>
  <c r="AQ837" i="3"/>
  <c r="AR837" i="3"/>
  <c r="CE837" i="3"/>
  <c r="AS837" i="3"/>
  <c r="CG837" i="3"/>
  <c r="AT837" i="3"/>
  <c r="AM838" i="3"/>
  <c r="D838" i="3"/>
  <c r="BU838" i="3"/>
  <c r="AO838" i="3"/>
  <c r="AP838" i="3"/>
  <c r="AQ838" i="3"/>
  <c r="CA838" i="3"/>
  <c r="AR838" i="3"/>
  <c r="CE838" i="3"/>
  <c r="AS838" i="3"/>
  <c r="AT838" i="3"/>
  <c r="CM838" i="3"/>
  <c r="AM839" i="3"/>
  <c r="D839" i="3"/>
  <c r="AO839" i="3"/>
  <c r="BR839" i="3"/>
  <c r="AP839" i="3"/>
  <c r="AQ839" i="3"/>
  <c r="BZ839" i="3"/>
  <c r="AR839" i="3"/>
  <c r="AS839" i="3"/>
  <c r="CG839" i="3"/>
  <c r="AT839" i="3"/>
  <c r="AM840" i="3"/>
  <c r="AO840" i="3"/>
  <c r="AP840" i="3"/>
  <c r="BV840" i="3"/>
  <c r="AQ840" i="3"/>
  <c r="AR840" i="3"/>
  <c r="AS840" i="3"/>
  <c r="AT840" i="3"/>
  <c r="CK840" i="3"/>
  <c r="AM841" i="3"/>
  <c r="F841" i="3"/>
  <c r="AO841" i="3"/>
  <c r="AP841" i="3"/>
  <c r="BV841" i="3"/>
  <c r="AQ841" i="3"/>
  <c r="AR841" i="3"/>
  <c r="AS841" i="3"/>
  <c r="AT841" i="3"/>
  <c r="AM842" i="3"/>
  <c r="F842" i="3"/>
  <c r="AO842" i="3"/>
  <c r="AP842" i="3"/>
  <c r="AQ842" i="3"/>
  <c r="CA842" i="3"/>
  <c r="AR842" i="3"/>
  <c r="AS842" i="3"/>
  <c r="CI842" i="3"/>
  <c r="AT842" i="3"/>
  <c r="CK842" i="3"/>
  <c r="AM843" i="3"/>
  <c r="D843" i="3"/>
  <c r="AO843" i="3"/>
  <c r="AP843" i="3"/>
  <c r="BW843" i="3"/>
  <c r="AQ843" i="3"/>
  <c r="AR843" i="3"/>
  <c r="AS843" i="3"/>
  <c r="CG843" i="3"/>
  <c r="AT843" i="3"/>
  <c r="CL843" i="3"/>
  <c r="AM844" i="3"/>
  <c r="D844" i="3"/>
  <c r="AO844" i="3"/>
  <c r="BS844" i="3"/>
  <c r="AP844" i="3"/>
  <c r="BV844" i="3"/>
  <c r="AQ844" i="3"/>
  <c r="BZ844" i="3"/>
  <c r="AR844" i="3"/>
  <c r="AS844" i="3"/>
  <c r="CG844" i="3"/>
  <c r="AT844" i="3"/>
  <c r="AM845" i="3"/>
  <c r="AO845" i="3"/>
  <c r="BR845" i="3"/>
  <c r="AP845" i="3"/>
  <c r="AQ845" i="3"/>
  <c r="CA845" i="3"/>
  <c r="AR845" i="3"/>
  <c r="AS845" i="3"/>
  <c r="CI845" i="3"/>
  <c r="AT845" i="3"/>
  <c r="AM846" i="3"/>
  <c r="AO846" i="3"/>
  <c r="AP846" i="3"/>
  <c r="BW846" i="3"/>
  <c r="AQ846" i="3"/>
  <c r="AR846" i="3"/>
  <c r="AS846" i="3"/>
  <c r="AT846" i="3"/>
  <c r="CK846" i="3"/>
  <c r="AM847" i="3"/>
  <c r="D847" i="3"/>
  <c r="AO847" i="3"/>
  <c r="BR847" i="3"/>
  <c r="AP847" i="3"/>
  <c r="AQ847" i="3"/>
  <c r="AR847" i="3"/>
  <c r="AS847" i="3"/>
  <c r="AT847" i="3"/>
  <c r="AM848" i="3"/>
  <c r="AO848" i="3"/>
  <c r="AP848" i="3"/>
  <c r="BV848" i="3"/>
  <c r="AQ848" i="3"/>
  <c r="AR848" i="3"/>
  <c r="AS848" i="3"/>
  <c r="AT848" i="3"/>
  <c r="AM849" i="3"/>
  <c r="AO849" i="3"/>
  <c r="AP849" i="3"/>
  <c r="AQ849" i="3"/>
  <c r="BZ849" i="3"/>
  <c r="AR849" i="3"/>
  <c r="AS849" i="3"/>
  <c r="CI849" i="3"/>
  <c r="AT849" i="3"/>
  <c r="CK849" i="3"/>
  <c r="AM850" i="3"/>
  <c r="AO850" i="3"/>
  <c r="AP850" i="3"/>
  <c r="AQ850" i="3"/>
  <c r="AR850" i="3"/>
  <c r="CE850" i="3"/>
  <c r="AS850" i="3"/>
  <c r="AT850" i="3"/>
  <c r="AM851" i="3"/>
  <c r="D851" i="3"/>
  <c r="AO851" i="3"/>
  <c r="AP851" i="3"/>
  <c r="AQ851" i="3"/>
  <c r="BZ851" i="3"/>
  <c r="AR851" i="3"/>
  <c r="AS851" i="3"/>
  <c r="AT851" i="3"/>
  <c r="AM852" i="3"/>
  <c r="D852" i="3"/>
  <c r="AO852" i="3"/>
  <c r="BR852" i="3"/>
  <c r="AP852" i="3"/>
  <c r="AQ852" i="3"/>
  <c r="AR852" i="3"/>
  <c r="CD852" i="3"/>
  <c r="AS852" i="3"/>
  <c r="CG852" i="3"/>
  <c r="AT852" i="3"/>
  <c r="CM852" i="3"/>
  <c r="AM853" i="3"/>
  <c r="AO853" i="3"/>
  <c r="AP853" i="3"/>
  <c r="AQ853" i="3"/>
  <c r="BZ853" i="3"/>
  <c r="AR853" i="3"/>
  <c r="CE853" i="3"/>
  <c r="AS853" i="3"/>
  <c r="AT853" i="3"/>
  <c r="CK853" i="3"/>
  <c r="AM854" i="3"/>
  <c r="F854" i="3"/>
  <c r="AO854" i="3"/>
  <c r="AP854" i="3"/>
  <c r="AQ854" i="3"/>
  <c r="BZ854" i="3"/>
  <c r="AR854" i="3"/>
  <c r="AS854" i="3"/>
  <c r="CI854" i="3"/>
  <c r="AT854" i="3"/>
  <c r="CK854" i="3"/>
  <c r="AM855" i="3"/>
  <c r="AO855" i="3"/>
  <c r="AP855" i="3"/>
  <c r="AQ855" i="3"/>
  <c r="AR855" i="3"/>
  <c r="AS855" i="3"/>
  <c r="CI855" i="3"/>
  <c r="AT855" i="3"/>
  <c r="AO856" i="3"/>
  <c r="BS856" i="3"/>
  <c r="AP856" i="3"/>
  <c r="AQ856" i="3"/>
  <c r="AR856" i="3"/>
  <c r="AS856" i="3"/>
  <c r="CH856" i="3"/>
  <c r="AT856" i="3"/>
  <c r="CK856" i="3"/>
  <c r="E857" i="3"/>
  <c r="E858" i="3"/>
  <c r="E859" i="3"/>
  <c r="E860" i="3"/>
  <c r="E861" i="3"/>
  <c r="E862" i="3"/>
  <c r="E863" i="3"/>
  <c r="G863" i="3"/>
  <c r="E864" i="3"/>
  <c r="G864" i="3"/>
  <c r="E865" i="3"/>
  <c r="G865" i="3"/>
  <c r="E866" i="3"/>
  <c r="G866" i="3"/>
  <c r="E867" i="3"/>
  <c r="G867" i="3"/>
  <c r="E868" i="3"/>
  <c r="G868" i="3"/>
  <c r="E869" i="3"/>
  <c r="G869" i="3"/>
  <c r="E870" i="3"/>
  <c r="G870" i="3"/>
  <c r="E871" i="3"/>
  <c r="G871" i="3"/>
  <c r="E872" i="3"/>
  <c r="G872" i="3"/>
  <c r="E873" i="3"/>
  <c r="G873" i="3"/>
  <c r="E874" i="3"/>
  <c r="G874" i="3"/>
  <c r="E875" i="3"/>
  <c r="G875" i="3"/>
  <c r="E876" i="3"/>
  <c r="G876" i="3"/>
  <c r="E877" i="3"/>
  <c r="G877" i="3"/>
  <c r="E878" i="3"/>
  <c r="G878" i="3"/>
  <c r="E879" i="3"/>
  <c r="G879" i="3"/>
  <c r="E880" i="3"/>
  <c r="G880" i="3"/>
  <c r="E881" i="3"/>
  <c r="G881" i="3"/>
  <c r="E882" i="3"/>
  <c r="G882" i="3"/>
  <c r="E883" i="3"/>
  <c r="G883" i="3"/>
  <c r="E884" i="3"/>
  <c r="G884" i="3"/>
  <c r="E885" i="3"/>
  <c r="G885" i="3"/>
  <c r="E886" i="3"/>
  <c r="G886" i="3"/>
  <c r="E887" i="3"/>
  <c r="G887" i="3"/>
  <c r="E888" i="3"/>
  <c r="G888" i="3"/>
  <c r="E889" i="3"/>
  <c r="G889" i="3"/>
  <c r="E890" i="3"/>
  <c r="G890" i="3"/>
  <c r="E891" i="3"/>
  <c r="G891" i="3"/>
  <c r="AM892" i="3"/>
  <c r="F892" i="3"/>
  <c r="AS892" i="3"/>
  <c r="AT892" i="3"/>
  <c r="CK892" i="3"/>
  <c r="CD892" i="3"/>
  <c r="AM893" i="3"/>
  <c r="AS893" i="3"/>
  <c r="CI893" i="3"/>
  <c r="AT893" i="3"/>
  <c r="CM893" i="3"/>
  <c r="BU893" i="3"/>
  <c r="AM894" i="3"/>
  <c r="F894" i="3"/>
  <c r="AS894" i="3"/>
  <c r="CI894" i="3"/>
  <c r="AT894" i="3"/>
  <c r="BR894" i="3"/>
  <c r="AM895" i="3"/>
  <c r="AS895" i="3"/>
  <c r="AT895" i="3"/>
  <c r="CM895" i="3"/>
  <c r="AM896" i="3"/>
  <c r="F896" i="3"/>
  <c r="AS896" i="3"/>
  <c r="AT896" i="3"/>
  <c r="CK896" i="3"/>
  <c r="AM897" i="3"/>
  <c r="F897" i="3"/>
  <c r="AS897" i="3"/>
  <c r="CH897" i="3"/>
  <c r="AT897" i="3"/>
  <c r="CK897" i="3"/>
  <c r="AS898" i="3"/>
  <c r="CH898" i="3"/>
  <c r="AT898" i="3"/>
  <c r="CM898" i="3"/>
  <c r="AS899" i="3"/>
  <c r="CI899" i="3"/>
  <c r="AT899" i="3"/>
  <c r="CL899" i="3"/>
  <c r="AS900" i="3"/>
  <c r="CI900" i="3"/>
  <c r="AT900" i="3"/>
  <c r="AS901" i="3"/>
  <c r="CG901" i="3"/>
  <c r="AT901" i="3"/>
  <c r="AS902" i="3"/>
  <c r="CG902" i="3"/>
  <c r="AT902" i="3"/>
  <c r="CK902" i="3"/>
  <c r="AS903" i="3"/>
  <c r="AT903" i="3"/>
  <c r="AS904" i="3"/>
  <c r="AT904" i="3"/>
  <c r="AS905" i="3"/>
  <c r="CG905" i="3"/>
  <c r="AT905" i="3"/>
  <c r="CK905" i="3"/>
  <c r="AS906" i="3"/>
  <c r="CG906" i="3"/>
  <c r="AT906" i="3"/>
  <c r="AS907" i="3"/>
  <c r="CI907" i="3"/>
  <c r="AT907" i="3"/>
  <c r="CK907" i="3"/>
  <c r="BW907" i="3"/>
  <c r="AS908" i="3"/>
  <c r="AT908" i="3"/>
  <c r="CM908" i="3"/>
  <c r="BV908" i="3"/>
  <c r="CE908" i="3"/>
  <c r="AS909" i="3"/>
  <c r="CH909" i="3"/>
  <c r="AT909" i="3"/>
  <c r="CK909" i="3"/>
  <c r="AM910" i="3"/>
  <c r="F910" i="3"/>
  <c r="AS910" i="3"/>
  <c r="CI910" i="3"/>
  <c r="AT910" i="3"/>
  <c r="AM911" i="3"/>
  <c r="D911" i="3"/>
  <c r="AS911" i="3"/>
  <c r="AT911" i="3"/>
  <c r="AM912" i="3"/>
  <c r="AO912" i="3"/>
  <c r="AP912" i="3"/>
  <c r="AQ912" i="3"/>
  <c r="CA912" i="3"/>
  <c r="AR912" i="3"/>
  <c r="AS912" i="3"/>
  <c r="CI912" i="3"/>
  <c r="AT912" i="3"/>
  <c r="CM912" i="3"/>
  <c r="AM913" i="3"/>
  <c r="F913" i="3"/>
  <c r="AO913" i="3"/>
  <c r="BS913" i="3"/>
  <c r="AP913" i="3"/>
  <c r="BW913" i="3"/>
  <c r="AQ913" i="3"/>
  <c r="CA913" i="3"/>
  <c r="AR913" i="3"/>
  <c r="AS913" i="3"/>
  <c r="CH913" i="3"/>
  <c r="AT913" i="3"/>
  <c r="AM914" i="3"/>
  <c r="AO914" i="3"/>
  <c r="AP914" i="3"/>
  <c r="AQ914" i="3"/>
  <c r="AR914" i="3"/>
  <c r="CD914" i="3"/>
  <c r="AS914" i="3"/>
  <c r="CI914" i="3"/>
  <c r="AT914" i="3"/>
  <c r="AM915" i="3"/>
  <c r="AO915" i="3"/>
  <c r="AP915" i="3"/>
  <c r="AQ915" i="3"/>
  <c r="BZ915" i="3"/>
  <c r="AR915" i="3"/>
  <c r="AS915" i="3"/>
  <c r="CH915" i="3"/>
  <c r="AT915" i="3"/>
  <c r="AM916" i="3"/>
  <c r="D916" i="3"/>
  <c r="AO916" i="3"/>
  <c r="BS916" i="3"/>
  <c r="AP916" i="3"/>
  <c r="BW916" i="3"/>
  <c r="AQ916" i="3"/>
  <c r="CA916" i="3"/>
  <c r="AR916" i="3"/>
  <c r="CD916" i="3"/>
  <c r="AS916" i="3"/>
  <c r="CH916" i="3"/>
  <c r="AT916" i="3"/>
  <c r="AM917" i="3"/>
  <c r="AO917" i="3"/>
  <c r="AP917" i="3"/>
  <c r="BW917" i="3"/>
  <c r="AQ917" i="3"/>
  <c r="AR917" i="3"/>
  <c r="CD917" i="3"/>
  <c r="AS917" i="3"/>
  <c r="CI917" i="3"/>
  <c r="AT917" i="3"/>
  <c r="CM917" i="3"/>
  <c r="AM918" i="3"/>
  <c r="AO918" i="3"/>
  <c r="BS918" i="3"/>
  <c r="AP918" i="3"/>
  <c r="AQ918" i="3"/>
  <c r="AR918" i="3"/>
  <c r="AS918" i="3"/>
  <c r="AT918" i="3"/>
  <c r="CK918" i="3"/>
  <c r="AM919" i="3"/>
  <c r="F919" i="3"/>
  <c r="AO919" i="3"/>
  <c r="AP919" i="3"/>
  <c r="AQ919" i="3"/>
  <c r="CA919" i="3"/>
  <c r="AR919" i="3"/>
  <c r="AS919" i="3"/>
  <c r="CG919" i="3"/>
  <c r="AT919" i="3"/>
  <c r="AM920" i="3"/>
  <c r="AO920" i="3"/>
  <c r="AP920" i="3"/>
  <c r="AQ920" i="3"/>
  <c r="CA920" i="3"/>
  <c r="AR920" i="3"/>
  <c r="AS920" i="3"/>
  <c r="CI920" i="3"/>
  <c r="AT920" i="3"/>
  <c r="AM921" i="3"/>
  <c r="AO921" i="3"/>
  <c r="BS921" i="3"/>
  <c r="AP921" i="3"/>
  <c r="AQ921" i="3"/>
  <c r="BZ921" i="3"/>
  <c r="AR921" i="3"/>
  <c r="AS921" i="3"/>
  <c r="AT921" i="3"/>
  <c r="AM922" i="3"/>
  <c r="AO922" i="3"/>
  <c r="BS922" i="3"/>
  <c r="AP922" i="3"/>
  <c r="AQ922" i="3"/>
  <c r="AR922" i="3"/>
  <c r="AS922" i="3"/>
  <c r="AT922" i="3"/>
  <c r="CK922" i="3"/>
  <c r="AM923" i="3"/>
  <c r="AO923" i="3"/>
  <c r="AP923" i="3"/>
  <c r="BV923" i="3"/>
  <c r="AQ923" i="3"/>
  <c r="CA923" i="3"/>
  <c r="AR923" i="3"/>
  <c r="CD923" i="3"/>
  <c r="AS923" i="3"/>
  <c r="AT923" i="3"/>
  <c r="CM923" i="3"/>
  <c r="AM924" i="3"/>
  <c r="AO924" i="3"/>
  <c r="AP924" i="3"/>
  <c r="BW924" i="3"/>
  <c r="AQ924" i="3"/>
  <c r="AR924" i="3"/>
  <c r="CE924" i="3"/>
  <c r="AS924" i="3"/>
  <c r="CH924" i="3"/>
  <c r="AT924" i="3"/>
  <c r="CL924" i="3"/>
  <c r="AM925" i="3"/>
  <c r="AO925" i="3"/>
  <c r="AP925" i="3"/>
  <c r="BW925" i="3"/>
  <c r="AQ925" i="3"/>
  <c r="AR925" i="3"/>
  <c r="AS925" i="3"/>
  <c r="CG925" i="3"/>
  <c r="AT925" i="3"/>
  <c r="AM926" i="3"/>
  <c r="AO926" i="3"/>
  <c r="AP926" i="3"/>
  <c r="AQ926" i="3"/>
  <c r="AR926" i="3"/>
  <c r="AS926" i="3"/>
  <c r="CG926" i="3"/>
  <c r="AT926" i="3"/>
  <c r="AM927" i="3"/>
  <c r="AO927" i="3"/>
  <c r="AP927" i="3"/>
  <c r="AQ927" i="3"/>
  <c r="CA927" i="3"/>
  <c r="AR927" i="3"/>
  <c r="AS927" i="3"/>
  <c r="CH927" i="3"/>
  <c r="AT927" i="3"/>
  <c r="AM928" i="3"/>
  <c r="AO928" i="3"/>
  <c r="AP928" i="3"/>
  <c r="BV928" i="3"/>
  <c r="AQ928" i="3"/>
  <c r="CA928" i="3"/>
  <c r="AR928" i="3"/>
  <c r="AS928" i="3"/>
  <c r="AT928" i="3"/>
  <c r="AM929" i="3"/>
  <c r="D929" i="3"/>
  <c r="AO929" i="3"/>
  <c r="BQ929" i="3"/>
  <c r="AP929" i="3"/>
  <c r="AQ929" i="3"/>
  <c r="BZ929" i="3"/>
  <c r="AR929" i="3"/>
  <c r="CD929" i="3"/>
  <c r="AS929" i="3"/>
  <c r="CH929" i="3"/>
  <c r="AT929" i="3"/>
  <c r="AM930" i="3"/>
  <c r="AO930" i="3"/>
  <c r="BS930" i="3"/>
  <c r="AP930" i="3"/>
  <c r="AQ930" i="3"/>
  <c r="AR930" i="3"/>
  <c r="AS930" i="3"/>
  <c r="AT930" i="3"/>
  <c r="AM931" i="3"/>
  <c r="AO931" i="3"/>
  <c r="BS931" i="3"/>
  <c r="AP931" i="3"/>
  <c r="AQ931" i="3"/>
  <c r="AR931" i="3"/>
  <c r="CE931" i="3"/>
  <c r="AS931" i="3"/>
  <c r="AT931" i="3"/>
  <c r="CL931" i="3"/>
  <c r="AM952" i="3"/>
  <c r="F952" i="3"/>
  <c r="AS952" i="3"/>
  <c r="AT952" i="3"/>
  <c r="BU952" i="3"/>
  <c r="AM953" i="3"/>
  <c r="AS953" i="3"/>
  <c r="CI953" i="3"/>
  <c r="AT953" i="3"/>
  <c r="AM954" i="3"/>
  <c r="AS954" i="3"/>
  <c r="AT954" i="3"/>
  <c r="CK954" i="3"/>
  <c r="AM955" i="3"/>
  <c r="AS955" i="3"/>
  <c r="CI955" i="3"/>
  <c r="AT955" i="3"/>
  <c r="BR955" i="3"/>
  <c r="AM956" i="3"/>
  <c r="F956" i="3"/>
  <c r="AS956" i="3"/>
  <c r="AT956" i="3"/>
  <c r="CL956" i="3"/>
  <c r="CE956" i="3"/>
  <c r="AM957" i="3"/>
  <c r="AS957" i="3"/>
  <c r="AT957" i="3"/>
  <c r="BZ957" i="3"/>
  <c r="AM958" i="3"/>
  <c r="AS958" i="3"/>
  <c r="CG958" i="3"/>
  <c r="AT958" i="3"/>
  <c r="BR958" i="3"/>
  <c r="CD958" i="3"/>
  <c r="CE958" i="3"/>
  <c r="AM959" i="3"/>
  <c r="F959" i="3"/>
  <c r="AS959" i="3"/>
  <c r="AT959" i="3"/>
  <c r="AM960" i="3"/>
  <c r="AS960" i="3"/>
  <c r="AT960" i="3"/>
  <c r="BV960" i="3"/>
  <c r="BW960" i="3"/>
  <c r="AM961" i="3"/>
  <c r="D961" i="3"/>
  <c r="AS961" i="3"/>
  <c r="CH961" i="3"/>
  <c r="AT961" i="3"/>
  <c r="CK961" i="3"/>
  <c r="BS961" i="3"/>
  <c r="AM962" i="3"/>
  <c r="AS962" i="3"/>
  <c r="CG962" i="3"/>
  <c r="AT962" i="3"/>
  <c r="CK962" i="3"/>
  <c r="CA962" i="3"/>
  <c r="CE962" i="3"/>
  <c r="AM963" i="3"/>
  <c r="AS963" i="3"/>
  <c r="CG963" i="3"/>
  <c r="AT963" i="3"/>
  <c r="CL963" i="3"/>
  <c r="BW963" i="3"/>
  <c r="AM964" i="3"/>
  <c r="AS964" i="3"/>
  <c r="CG964" i="3"/>
  <c r="AT964" i="3"/>
  <c r="CL964" i="3"/>
  <c r="BS964" i="3"/>
  <c r="AM965" i="3"/>
  <c r="AS965" i="3"/>
  <c r="CG965" i="3"/>
  <c r="AT965" i="3"/>
  <c r="CD965" i="3"/>
  <c r="AM966" i="3"/>
  <c r="AS966" i="3"/>
  <c r="CG966" i="3"/>
  <c r="AT966" i="3"/>
  <c r="BZ966" i="3"/>
  <c r="AM967" i="3"/>
  <c r="F967" i="3"/>
  <c r="AS967" i="3"/>
  <c r="CI967" i="3"/>
  <c r="AT967" i="3"/>
  <c r="AM968" i="3"/>
  <c r="AS968" i="3"/>
  <c r="CG968" i="3"/>
  <c r="AT968" i="3"/>
  <c r="AM969" i="3"/>
  <c r="AS969" i="3"/>
  <c r="AT969" i="3"/>
  <c r="AM970" i="3"/>
  <c r="AS970" i="3"/>
  <c r="CG970" i="3"/>
  <c r="AT970" i="3"/>
  <c r="BR970" i="3"/>
  <c r="AM971" i="3"/>
  <c r="AO971" i="3"/>
  <c r="BS971" i="3"/>
  <c r="AP971" i="3"/>
  <c r="AQ971" i="3"/>
  <c r="AR971" i="3"/>
  <c r="CE971" i="3"/>
  <c r="AS971" i="3"/>
  <c r="CI971" i="3"/>
  <c r="AT971" i="3"/>
  <c r="CM971" i="3"/>
  <c r="AM972" i="3"/>
  <c r="AO972" i="3"/>
  <c r="AP972" i="3"/>
  <c r="AQ972" i="3"/>
  <c r="AR972" i="3"/>
  <c r="CD972" i="3"/>
  <c r="AS972" i="3"/>
  <c r="AT972" i="3"/>
  <c r="CL972" i="3"/>
  <c r="AM973" i="3"/>
  <c r="AO973" i="3"/>
  <c r="BS973" i="3"/>
  <c r="AP973" i="3"/>
  <c r="AQ973" i="3"/>
  <c r="AR973" i="3"/>
  <c r="AS973" i="3"/>
  <c r="CG973" i="3"/>
  <c r="AT973" i="3"/>
  <c r="AM974" i="3"/>
  <c r="AO974" i="3"/>
  <c r="AP974" i="3"/>
  <c r="AQ974" i="3"/>
  <c r="BZ974" i="3"/>
  <c r="AR974" i="3"/>
  <c r="AS974" i="3"/>
  <c r="CG974" i="3"/>
  <c r="AT974" i="3"/>
  <c r="AM975" i="3"/>
  <c r="AO975" i="3"/>
  <c r="BS975" i="3"/>
  <c r="AP975" i="3"/>
  <c r="AQ975" i="3"/>
  <c r="AR975" i="3"/>
  <c r="AS975" i="3"/>
  <c r="CH975" i="3"/>
  <c r="AT975" i="3"/>
  <c r="AM976" i="3"/>
  <c r="AO976" i="3"/>
  <c r="AP976" i="3"/>
  <c r="BW976" i="3"/>
  <c r="AQ976" i="3"/>
  <c r="AR976" i="3"/>
  <c r="CD976" i="3"/>
  <c r="AS976" i="3"/>
  <c r="CI976" i="3"/>
  <c r="AT976" i="3"/>
  <c r="CK976" i="3"/>
  <c r="AM977" i="3"/>
  <c r="F977" i="3"/>
  <c r="AO977" i="3"/>
  <c r="AP977" i="3"/>
  <c r="AQ977" i="3"/>
  <c r="BZ977" i="3"/>
  <c r="AR977" i="3"/>
  <c r="AS977" i="3"/>
  <c r="CH977" i="3"/>
  <c r="AT977" i="3"/>
  <c r="CM977" i="3"/>
  <c r="AM978" i="3"/>
  <c r="AO978" i="3"/>
  <c r="AP978" i="3"/>
  <c r="AQ978" i="3"/>
  <c r="AR978" i="3"/>
  <c r="CE978" i="3"/>
  <c r="AS978" i="3"/>
  <c r="AT978" i="3"/>
  <c r="AM979" i="3"/>
  <c r="AO979" i="3"/>
  <c r="AP979" i="3"/>
  <c r="AQ979" i="3"/>
  <c r="AR979" i="3"/>
  <c r="CE979" i="3"/>
  <c r="AS979" i="3"/>
  <c r="AT979" i="3"/>
  <c r="CK979" i="3"/>
  <c r="AM980" i="3"/>
  <c r="AO980" i="3"/>
  <c r="BS980" i="3"/>
  <c r="AP980" i="3"/>
  <c r="AQ980" i="3"/>
  <c r="AR980" i="3"/>
  <c r="AS980" i="3"/>
  <c r="AT980" i="3"/>
  <c r="CK980" i="3"/>
  <c r="AM981" i="3"/>
  <c r="AO981" i="3"/>
  <c r="BS981" i="3"/>
  <c r="AP981" i="3"/>
  <c r="BV981" i="3"/>
  <c r="AQ981" i="3"/>
  <c r="AR981" i="3"/>
  <c r="CE981" i="3"/>
  <c r="AS981" i="3"/>
  <c r="AT981" i="3"/>
  <c r="BZ981" i="3"/>
  <c r="AM982" i="3"/>
  <c r="AO982" i="3"/>
  <c r="BS982" i="3"/>
  <c r="AP982" i="3"/>
  <c r="BV982" i="3"/>
  <c r="AQ982" i="3"/>
  <c r="AR982" i="3"/>
  <c r="CE982" i="3"/>
  <c r="AS982" i="3"/>
  <c r="CI982" i="3"/>
  <c r="AT982" i="3"/>
  <c r="AM983" i="3"/>
  <c r="AO983" i="3"/>
  <c r="BS983" i="3"/>
  <c r="AP983" i="3"/>
  <c r="AQ983" i="3"/>
  <c r="AR983" i="3"/>
  <c r="AS983" i="3"/>
  <c r="AT983" i="3"/>
  <c r="AM984" i="3"/>
  <c r="AO984" i="3"/>
  <c r="BS984" i="3"/>
  <c r="AP984" i="3"/>
  <c r="AQ984" i="3"/>
  <c r="AR984" i="3"/>
  <c r="AS984" i="3"/>
  <c r="CH984" i="3"/>
  <c r="AT984" i="3"/>
  <c r="CM984" i="3"/>
  <c r="AM985" i="3"/>
  <c r="AO985" i="3"/>
  <c r="BS985" i="3"/>
  <c r="AP985" i="3"/>
  <c r="BV985" i="3"/>
  <c r="AQ985" i="3"/>
  <c r="AR985" i="3"/>
  <c r="CE985" i="3"/>
  <c r="AS985" i="3"/>
  <c r="CG985" i="3"/>
  <c r="AT985" i="3"/>
  <c r="AM986" i="3"/>
  <c r="D986" i="3"/>
  <c r="AO986" i="3"/>
  <c r="AP986" i="3"/>
  <c r="AQ986" i="3"/>
  <c r="AR986" i="3"/>
  <c r="AS986" i="3"/>
  <c r="CI986" i="3"/>
  <c r="AT986" i="3"/>
  <c r="CL986" i="3"/>
  <c r="AM987" i="3"/>
  <c r="AO987" i="3"/>
  <c r="BR987" i="3"/>
  <c r="AP987" i="3"/>
  <c r="AQ987" i="3"/>
  <c r="BZ987" i="3"/>
  <c r="AR987" i="3"/>
  <c r="AS987" i="3"/>
  <c r="AT987" i="3"/>
  <c r="AM988" i="3"/>
  <c r="D988" i="3"/>
  <c r="AO988" i="3"/>
  <c r="BS988" i="3"/>
  <c r="AP988" i="3"/>
  <c r="BW988" i="3"/>
  <c r="AQ988" i="3"/>
  <c r="AR988" i="3"/>
  <c r="AS988" i="3"/>
  <c r="AT988" i="3"/>
  <c r="AM989" i="3"/>
  <c r="AO989" i="3"/>
  <c r="AP989" i="3"/>
  <c r="BW989" i="3"/>
  <c r="AQ989" i="3"/>
  <c r="AR989" i="3"/>
  <c r="AS989" i="3"/>
  <c r="AT989" i="3"/>
  <c r="AM1025" i="3"/>
  <c r="D1025" i="3"/>
  <c r="BQ1025" i="3"/>
  <c r="AS1025" i="3"/>
  <c r="CI1025" i="3"/>
  <c r="AT1025" i="3"/>
  <c r="AM1026" i="3"/>
  <c r="AS1026" i="3"/>
  <c r="AT1026" i="3"/>
  <c r="CK1026" i="3"/>
  <c r="AM1027" i="3"/>
  <c r="AS1027" i="3"/>
  <c r="AT1027" i="3"/>
  <c r="CK1027" i="3"/>
  <c r="AM1028" i="3"/>
  <c r="AS1028" i="3"/>
  <c r="CH1028" i="3"/>
  <c r="AT1028" i="3"/>
  <c r="CK1028" i="3"/>
  <c r="CD1028" i="3"/>
  <c r="AM1029" i="3"/>
  <c r="F1029" i="3"/>
  <c r="AS1029" i="3"/>
  <c r="CI1029" i="3"/>
  <c r="AT1029" i="3"/>
  <c r="AM1030" i="3"/>
  <c r="AS1030" i="3"/>
  <c r="AT1030" i="3"/>
  <c r="AM1031" i="3"/>
  <c r="AS1031" i="3"/>
  <c r="CH1031" i="3"/>
  <c r="AT1031" i="3"/>
  <c r="AM1032" i="3"/>
  <c r="F1032" i="3"/>
  <c r="AS1032" i="3"/>
  <c r="AT1032" i="3"/>
  <c r="AM1033" i="3"/>
  <c r="AS1033" i="3"/>
  <c r="CI1033" i="3"/>
  <c r="AT1033" i="3"/>
  <c r="AM1034" i="3"/>
  <c r="AS1034" i="3"/>
  <c r="AT1034" i="3"/>
  <c r="AM1035" i="3"/>
  <c r="AS1035" i="3"/>
  <c r="AT1035" i="3"/>
  <c r="AM1036" i="3"/>
  <c r="AS1036" i="3"/>
  <c r="CH1036" i="3"/>
  <c r="AT1036" i="3"/>
  <c r="AM1037" i="3"/>
  <c r="AS1037" i="3"/>
  <c r="AT1037" i="3"/>
  <c r="CM1037" i="3"/>
  <c r="AM1038" i="3"/>
  <c r="F1038" i="3"/>
  <c r="AS1038" i="3"/>
  <c r="CI1038" i="3"/>
  <c r="AT1038" i="3"/>
  <c r="CK1038" i="3"/>
  <c r="AM1039" i="3"/>
  <c r="F1039" i="3"/>
  <c r="AS1039" i="3"/>
  <c r="AT1039" i="3"/>
  <c r="CK1039" i="3"/>
  <c r="CE1039" i="3"/>
  <c r="AM1040" i="3"/>
  <c r="AS1040" i="3"/>
  <c r="CH1040" i="3"/>
  <c r="AT1040" i="3"/>
  <c r="CD1040" i="3"/>
  <c r="CE1040" i="3"/>
  <c r="AM1041" i="3"/>
  <c r="AS1041" i="3"/>
  <c r="CI1041" i="3"/>
  <c r="AT1041" i="3"/>
  <c r="BZ1041" i="3"/>
  <c r="CA1041" i="3"/>
  <c r="AM1042" i="3"/>
  <c r="AS1042" i="3"/>
  <c r="CH1042" i="3"/>
  <c r="AT1042" i="3"/>
  <c r="CD1042" i="3"/>
  <c r="CE1042" i="3"/>
  <c r="AM1043" i="3"/>
  <c r="AS1043" i="3"/>
  <c r="CG1043" i="3"/>
  <c r="AT1043" i="3"/>
  <c r="CK1043" i="3"/>
  <c r="BR1043" i="3"/>
  <c r="BS1043" i="3"/>
  <c r="AM1044" i="3"/>
  <c r="AS1044" i="3"/>
  <c r="CH1044" i="3"/>
  <c r="AT1044" i="3"/>
  <c r="BW1044" i="3"/>
  <c r="AM1079" i="3"/>
  <c r="AS1079" i="3"/>
  <c r="AT1079" i="3"/>
  <c r="AM1080" i="3"/>
  <c r="AS1080" i="3"/>
  <c r="AT1080" i="3"/>
  <c r="CM1080" i="3"/>
  <c r="BV1080" i="3"/>
  <c r="AM1081" i="3"/>
  <c r="D1081" i="3"/>
  <c r="AS1081" i="3"/>
  <c r="CG1081" i="3"/>
  <c r="AT1081" i="3"/>
  <c r="CL1081" i="3"/>
  <c r="BS1081" i="3"/>
  <c r="CC1081" i="3"/>
  <c r="CD1081" i="3"/>
  <c r="CE1081" i="3"/>
  <c r="AM1082" i="3"/>
  <c r="F1082" i="3"/>
  <c r="AS1082" i="3"/>
  <c r="AT1082" i="3"/>
  <c r="CK1082" i="3"/>
  <c r="AM1083" i="3"/>
  <c r="F1083" i="3"/>
  <c r="AS1083" i="3"/>
  <c r="CG1083" i="3"/>
  <c r="AT1083" i="3"/>
  <c r="CK1083" i="3"/>
  <c r="AM1084" i="3"/>
  <c r="AS1084" i="3"/>
  <c r="CH1084" i="3"/>
  <c r="AT1084" i="3"/>
  <c r="AM1085" i="3"/>
  <c r="AS1085" i="3"/>
  <c r="AT1085" i="3"/>
  <c r="CL1085" i="3"/>
  <c r="CD1085" i="3"/>
  <c r="AM1086" i="3"/>
  <c r="AS1086" i="3"/>
  <c r="CH1086" i="3"/>
  <c r="AT1086" i="3"/>
  <c r="CK1086" i="3"/>
  <c r="BZ1086" i="3"/>
  <c r="CA1086" i="3"/>
  <c r="AM1087" i="3"/>
  <c r="D1087" i="3"/>
  <c r="CC1087" i="3"/>
  <c r="AS1087" i="3"/>
  <c r="CG1087" i="3"/>
  <c r="AT1087" i="3"/>
  <c r="BV1087" i="3"/>
  <c r="AM1088" i="3"/>
  <c r="F1088" i="3"/>
  <c r="AS1088" i="3"/>
  <c r="CI1088" i="3"/>
  <c r="AT1088" i="3"/>
  <c r="CL1088" i="3"/>
  <c r="BS1088" i="3"/>
  <c r="AM1089" i="3"/>
  <c r="AS1089" i="3"/>
  <c r="CG1089" i="3"/>
  <c r="AT1089" i="3"/>
  <c r="CK1089" i="3"/>
  <c r="AM1090" i="3"/>
  <c r="AS1090" i="3"/>
  <c r="AT1090" i="3"/>
  <c r="CL1090" i="3"/>
  <c r="CA1090" i="3"/>
  <c r="CD1090" i="3"/>
  <c r="AM1091" i="3"/>
  <c r="AS1091" i="3"/>
  <c r="CG1091" i="3"/>
  <c r="AT1091" i="3"/>
  <c r="BV1091" i="3"/>
  <c r="BW1091" i="3"/>
  <c r="AM1092" i="3"/>
  <c r="F1092" i="3"/>
  <c r="AS1092" i="3"/>
  <c r="AT1092" i="3"/>
  <c r="CK1092" i="3"/>
  <c r="BS1092" i="3"/>
  <c r="AM1093" i="3"/>
  <c r="AS1093" i="3"/>
  <c r="AT1093" i="3"/>
  <c r="AM1094" i="3"/>
  <c r="AS1094" i="3"/>
  <c r="AT1094" i="3"/>
  <c r="CA1094" i="3"/>
  <c r="AM1095" i="3"/>
  <c r="AS1095" i="3"/>
  <c r="AT1095" i="3"/>
  <c r="CK1095" i="3"/>
  <c r="BR1095" i="3"/>
  <c r="AM1096" i="3"/>
  <c r="AS1096" i="3"/>
  <c r="AT1096" i="3"/>
  <c r="CK1096" i="3"/>
  <c r="BS1096" i="3"/>
  <c r="BW1096" i="3"/>
  <c r="BZ1096" i="3"/>
  <c r="AM1097" i="3"/>
  <c r="AS1097" i="3"/>
  <c r="AT1097" i="3"/>
  <c r="CD1097" i="3"/>
  <c r="AM1098" i="3"/>
  <c r="D1098" i="3"/>
  <c r="AS1098" i="3"/>
  <c r="AT1098" i="3"/>
  <c r="CM1098" i="3"/>
  <c r="BZ1098" i="3"/>
  <c r="CA1098" i="3"/>
  <c r="AM1099" i="3"/>
  <c r="AO1099" i="3"/>
  <c r="AP1099" i="3"/>
  <c r="AQ1099" i="3"/>
  <c r="BY1099" i="3"/>
  <c r="AR1099" i="3"/>
  <c r="AS1099" i="3"/>
  <c r="CI1099" i="3"/>
  <c r="AT1099" i="3"/>
  <c r="AM1100" i="3"/>
  <c r="AO1100" i="3"/>
  <c r="BS1100" i="3"/>
  <c r="AP1100" i="3"/>
  <c r="BU1100" i="3"/>
  <c r="AQ1100" i="3"/>
  <c r="AR1100" i="3"/>
  <c r="CE1100" i="3"/>
  <c r="AS1100" i="3"/>
  <c r="AT1100" i="3"/>
  <c r="CK1100" i="3"/>
  <c r="AM1101" i="3"/>
  <c r="AO1101" i="3"/>
  <c r="BR1101" i="3"/>
  <c r="AP1101" i="3"/>
  <c r="BW1101" i="3"/>
  <c r="AQ1101" i="3"/>
  <c r="AR1101" i="3"/>
  <c r="CD1101" i="3"/>
  <c r="AS1101" i="3"/>
  <c r="CG1101" i="3"/>
  <c r="AT1101" i="3"/>
  <c r="CK1101" i="3"/>
  <c r="AM1102" i="3"/>
  <c r="D1102" i="3"/>
  <c r="AO1102" i="3"/>
  <c r="BS1102" i="3"/>
  <c r="AP1102" i="3"/>
  <c r="AQ1102" i="3"/>
  <c r="AR1102" i="3"/>
  <c r="AS1102" i="3"/>
  <c r="AT1102" i="3"/>
  <c r="AM1103" i="3"/>
  <c r="AO1103" i="3"/>
  <c r="AP1103" i="3"/>
  <c r="BV1103" i="3"/>
  <c r="AQ1103" i="3"/>
  <c r="CA1103" i="3"/>
  <c r="AR1103" i="3"/>
  <c r="CD1103" i="3"/>
  <c r="AS1103" i="3"/>
  <c r="CI1103" i="3"/>
  <c r="AT1103" i="3"/>
  <c r="CM1103" i="3"/>
  <c r="AM1104" i="3"/>
  <c r="AO1104" i="3"/>
  <c r="BR1104" i="3"/>
  <c r="AP1104" i="3"/>
  <c r="AQ1104" i="3"/>
  <c r="CA1104" i="3"/>
  <c r="AR1104" i="3"/>
  <c r="AS1104" i="3"/>
  <c r="CH1104" i="3"/>
  <c r="AT1104" i="3"/>
  <c r="AM1105" i="3"/>
  <c r="AO1105" i="3"/>
  <c r="AP1105" i="3"/>
  <c r="BV1105" i="3"/>
  <c r="AQ1105" i="3"/>
  <c r="CA1105" i="3"/>
  <c r="AR1105" i="3"/>
  <c r="AS1105" i="3"/>
  <c r="AT1105" i="3"/>
  <c r="AM1106" i="3"/>
  <c r="AO1106" i="3"/>
  <c r="AP1106" i="3"/>
  <c r="AQ1106" i="3"/>
  <c r="BZ1106" i="3"/>
  <c r="AR1106" i="3"/>
  <c r="AS1106" i="3"/>
  <c r="AT1106" i="3"/>
  <c r="AM1107" i="3"/>
  <c r="F1107" i="3"/>
  <c r="AO1107" i="3"/>
  <c r="BS1107" i="3"/>
  <c r="AP1107" i="3"/>
  <c r="BW1107" i="3"/>
  <c r="AQ1107" i="3"/>
  <c r="BZ1107" i="3"/>
  <c r="AR1107" i="3"/>
  <c r="AS1107" i="3"/>
  <c r="AT1107" i="3"/>
  <c r="CL1107" i="3"/>
  <c r="AM1108" i="3"/>
  <c r="AO1108" i="3"/>
  <c r="AP1108" i="3"/>
  <c r="AQ1108" i="3"/>
  <c r="CA1108" i="3"/>
  <c r="AR1108" i="3"/>
  <c r="CD1108" i="3"/>
  <c r="AS1108" i="3"/>
  <c r="AT1108" i="3"/>
  <c r="CK1108" i="3"/>
  <c r="AM1109" i="3"/>
  <c r="AO1109" i="3"/>
  <c r="BS1109" i="3"/>
  <c r="AP1109" i="3"/>
  <c r="AQ1109" i="3"/>
  <c r="AR1109" i="3"/>
  <c r="AS1109" i="3"/>
  <c r="AT1109" i="3"/>
  <c r="CM1109" i="3"/>
  <c r="AM1110" i="3"/>
  <c r="D1110" i="3"/>
  <c r="AO1110" i="3"/>
  <c r="AP1110" i="3"/>
  <c r="AQ1110" i="3"/>
  <c r="AR1110" i="3"/>
  <c r="CD1110" i="3"/>
  <c r="AS1110" i="3"/>
  <c r="CG1110" i="3"/>
  <c r="AT1110" i="3"/>
  <c r="CM1110" i="3"/>
  <c r="AM1111" i="3"/>
  <c r="AO1111" i="3"/>
  <c r="BS1111" i="3"/>
  <c r="AP1111" i="3"/>
  <c r="BV1111" i="3"/>
  <c r="AQ1111" i="3"/>
  <c r="AR1111" i="3"/>
  <c r="AS1111" i="3"/>
  <c r="AT1111" i="3"/>
  <c r="AM1112" i="3"/>
  <c r="AO1112" i="3"/>
  <c r="BS1112" i="3"/>
  <c r="AP1112" i="3"/>
  <c r="BW1112" i="3"/>
  <c r="AQ1112" i="3"/>
  <c r="CA1112" i="3"/>
  <c r="AR1112" i="3"/>
  <c r="AS1112" i="3"/>
  <c r="CH1112" i="3"/>
  <c r="AT1112" i="3"/>
  <c r="CK1112" i="3"/>
  <c r="AM1113" i="3"/>
  <c r="AO1113" i="3"/>
  <c r="AP1113" i="3"/>
  <c r="BW1113" i="3"/>
  <c r="AQ1113" i="3"/>
  <c r="BZ1113" i="3"/>
  <c r="AR1113" i="3"/>
  <c r="AS1113" i="3"/>
  <c r="CI1113" i="3"/>
  <c r="AT1113" i="3"/>
  <c r="CA1113" i="3"/>
  <c r="AM1114" i="3"/>
  <c r="AO1114" i="3"/>
  <c r="AP1114" i="3"/>
  <c r="BW1114" i="3"/>
  <c r="AQ1114" i="3"/>
  <c r="AR1114" i="3"/>
  <c r="AS1114" i="3"/>
  <c r="AT1114" i="3"/>
  <c r="CK1114" i="3"/>
  <c r="AM1115" i="3"/>
  <c r="AO1115" i="3"/>
  <c r="AP1115" i="3"/>
  <c r="AQ1115" i="3"/>
  <c r="AR1115" i="3"/>
  <c r="AS1115" i="3"/>
  <c r="AT1115" i="3"/>
  <c r="CL1115" i="3"/>
  <c r="AM1116" i="3"/>
  <c r="D1116" i="3"/>
  <c r="AO1116" i="3"/>
  <c r="BS1116" i="3"/>
  <c r="AP1116" i="3"/>
  <c r="AQ1116" i="3"/>
  <c r="AR1116" i="3"/>
  <c r="AS1116" i="3"/>
  <c r="CH1116" i="3"/>
  <c r="AT1116" i="3"/>
  <c r="CM1116" i="3"/>
  <c r="AM1117" i="3"/>
  <c r="AO1117" i="3"/>
  <c r="BS1117" i="3"/>
  <c r="AP1117" i="3"/>
  <c r="BV1117" i="3"/>
  <c r="AQ1117" i="3"/>
  <c r="AR1117" i="3"/>
  <c r="CE1117" i="3"/>
  <c r="AS1117" i="3"/>
  <c r="AT1117" i="3"/>
  <c r="AM1118" i="3"/>
  <c r="AO1118" i="3"/>
  <c r="AP1118" i="3"/>
  <c r="BW1118" i="3"/>
  <c r="AQ1118" i="3"/>
  <c r="BZ1118" i="3"/>
  <c r="AR1118" i="3"/>
  <c r="AS1118" i="3"/>
  <c r="CI1118" i="3"/>
  <c r="AT1118" i="3"/>
  <c r="CM1118" i="3"/>
  <c r="AM1131" i="3"/>
  <c r="AO1131" i="3"/>
  <c r="BS1131" i="3"/>
  <c r="AP1131" i="3"/>
  <c r="AQ1131" i="3"/>
  <c r="BZ1131" i="3"/>
  <c r="AR1131" i="3"/>
  <c r="CD1131" i="3"/>
  <c r="AS1131" i="3"/>
  <c r="AT1131" i="3"/>
  <c r="CK1131" i="3"/>
  <c r="AM1132" i="3"/>
  <c r="AO1132" i="3"/>
  <c r="AP1132" i="3"/>
  <c r="BV1132" i="3"/>
  <c r="AQ1132" i="3"/>
  <c r="AR1132" i="3"/>
  <c r="AS1132" i="3"/>
  <c r="AT1132" i="3"/>
  <c r="CK1132" i="3"/>
  <c r="AM1133" i="3"/>
  <c r="AO1133" i="3"/>
  <c r="AP1133" i="3"/>
  <c r="AQ1133" i="3"/>
  <c r="BY1133" i="3"/>
  <c r="AR1133" i="3"/>
  <c r="CD1133" i="3"/>
  <c r="AS1133" i="3"/>
  <c r="CH1133" i="3"/>
  <c r="AT1133" i="3"/>
  <c r="AM1134" i="3"/>
  <c r="AO1134" i="3"/>
  <c r="AP1134" i="3"/>
  <c r="AQ1134" i="3"/>
  <c r="CA1134" i="3"/>
  <c r="AR1134" i="3"/>
  <c r="CE1134" i="3"/>
  <c r="AS1134" i="3"/>
  <c r="CI1134" i="3"/>
  <c r="AT1134" i="3"/>
  <c r="CL1134" i="3"/>
  <c r="AM1135" i="3"/>
  <c r="AO1135" i="3"/>
  <c r="BS1135" i="3"/>
  <c r="AP1135" i="3"/>
  <c r="BV1135" i="3"/>
  <c r="AQ1135" i="3"/>
  <c r="AR1135" i="3"/>
  <c r="AS1135" i="3"/>
  <c r="CG1135" i="3"/>
  <c r="AT1135" i="3"/>
  <c r="CK1135" i="3"/>
  <c r="AM1136" i="3"/>
  <c r="AO1136" i="3"/>
  <c r="AP1136" i="3"/>
  <c r="AQ1136" i="3"/>
  <c r="CA1136" i="3"/>
  <c r="AR1136" i="3"/>
  <c r="CE1136" i="3"/>
  <c r="AS1136" i="3"/>
  <c r="AT1136" i="3"/>
  <c r="CK1136" i="3"/>
  <c r="AM1137" i="3"/>
  <c r="AO1137" i="3"/>
  <c r="BR1137" i="3"/>
  <c r="AP1137" i="3"/>
  <c r="AQ1137" i="3"/>
  <c r="AR1137" i="3"/>
  <c r="AS1137" i="3"/>
  <c r="CI1137" i="3"/>
  <c r="AT1137" i="3"/>
  <c r="AM1138" i="3"/>
  <c r="D1138" i="3"/>
  <c r="AO1138" i="3"/>
  <c r="AP1138" i="3"/>
  <c r="AQ1138" i="3"/>
  <c r="CA1138" i="3"/>
  <c r="AR1138" i="3"/>
  <c r="CE1138" i="3"/>
  <c r="AS1138" i="3"/>
  <c r="CG1138" i="3"/>
  <c r="AT1138" i="3"/>
  <c r="AM1139" i="3"/>
  <c r="AO1139" i="3"/>
  <c r="AP1139" i="3"/>
  <c r="AQ1139" i="3"/>
  <c r="AR1139" i="3"/>
  <c r="CE1139" i="3"/>
  <c r="AS1139" i="3"/>
  <c r="CG1139" i="3"/>
  <c r="AT1139" i="3"/>
  <c r="AM1140" i="3"/>
  <c r="AO1140" i="3"/>
  <c r="AP1140" i="3"/>
  <c r="AQ1140" i="3"/>
  <c r="CA1140" i="3"/>
  <c r="AR1140" i="3"/>
  <c r="AS1140" i="3"/>
  <c r="AT1140" i="3"/>
  <c r="CK1140" i="3"/>
  <c r="AM1141" i="3"/>
  <c r="AO1141" i="3"/>
  <c r="AP1141" i="3"/>
  <c r="AQ1141" i="3"/>
  <c r="CA1141" i="3"/>
  <c r="AR1141" i="3"/>
  <c r="AS1141" i="3"/>
  <c r="CH1141" i="3"/>
  <c r="AT1141" i="3"/>
  <c r="AM1142" i="3"/>
  <c r="D1142" i="3"/>
  <c r="AO1142" i="3"/>
  <c r="AP1142" i="3"/>
  <c r="BW1142" i="3"/>
  <c r="AQ1142" i="3"/>
  <c r="AR1142" i="3"/>
  <c r="CE1142" i="3"/>
  <c r="AS1142" i="3"/>
  <c r="CG1142" i="3"/>
  <c r="AT1142" i="3"/>
  <c r="CK1142" i="3"/>
  <c r="AM1143" i="3"/>
  <c r="AO1143" i="3"/>
  <c r="AP1143" i="3"/>
  <c r="BV1143" i="3"/>
  <c r="AQ1143" i="3"/>
  <c r="AR1143" i="3"/>
  <c r="AS1143" i="3"/>
  <c r="CG1143" i="3"/>
  <c r="AT1143" i="3"/>
  <c r="CK1143" i="3"/>
  <c r="AM1144" i="3"/>
  <c r="D1144" i="3"/>
  <c r="AO1144" i="3"/>
  <c r="AP1144" i="3"/>
  <c r="BV1144" i="3"/>
  <c r="AQ1144" i="3"/>
  <c r="CA1144" i="3"/>
  <c r="AR1144" i="3"/>
  <c r="CE1144" i="3"/>
  <c r="AS1144" i="3"/>
  <c r="CI1144" i="3"/>
  <c r="AT1144" i="3"/>
  <c r="AM1145" i="3"/>
  <c r="F1145" i="3"/>
  <c r="AO1145" i="3"/>
  <c r="BR1145" i="3"/>
  <c r="AP1145" i="3"/>
  <c r="AQ1145" i="3"/>
  <c r="CA1145" i="3"/>
  <c r="AR1145" i="3"/>
  <c r="CE1145" i="3"/>
  <c r="AS1145" i="3"/>
  <c r="CG1145" i="3"/>
  <c r="AT1145" i="3"/>
  <c r="AM1146" i="3"/>
  <c r="F1146" i="3"/>
  <c r="AO1146" i="3"/>
  <c r="AP1146" i="3"/>
  <c r="AQ1146" i="3"/>
  <c r="AR1146" i="3"/>
  <c r="AS1146" i="3"/>
  <c r="AT1146" i="3"/>
  <c r="CK1146" i="3"/>
  <c r="AM1147" i="3"/>
  <c r="AO1147" i="3"/>
  <c r="AP1147" i="3"/>
  <c r="BV1147" i="3"/>
  <c r="AQ1147" i="3"/>
  <c r="AR1147" i="3"/>
  <c r="AS1147" i="3"/>
  <c r="CG1147" i="3"/>
  <c r="AT1147" i="3"/>
  <c r="CK1147" i="3"/>
  <c r="AM1148" i="3"/>
  <c r="AO1148" i="3"/>
  <c r="BS1148" i="3"/>
  <c r="AP1148" i="3"/>
  <c r="BV1148" i="3"/>
  <c r="AQ1148" i="3"/>
  <c r="AR1148" i="3"/>
  <c r="AS1148" i="3"/>
  <c r="CG1148" i="3"/>
  <c r="AT1148" i="3"/>
  <c r="AM1149" i="3"/>
  <c r="D1149" i="3"/>
  <c r="AO1149" i="3"/>
  <c r="AP1149" i="3"/>
  <c r="AQ1149" i="3"/>
  <c r="AR1149" i="3"/>
  <c r="CE1149" i="3"/>
  <c r="AS1149" i="3"/>
  <c r="CI1149" i="3"/>
  <c r="AT1149" i="3"/>
  <c r="AM1150" i="3"/>
  <c r="AO1150" i="3"/>
  <c r="BR1150" i="3"/>
  <c r="AP1150" i="3"/>
  <c r="AQ1150" i="3"/>
  <c r="BZ1150" i="3"/>
  <c r="AR1150" i="3"/>
  <c r="CE1150" i="3"/>
  <c r="AS1150" i="3"/>
  <c r="CG1150" i="3"/>
  <c r="AT1150" i="3"/>
  <c r="AM1151" i="3"/>
  <c r="AO1151" i="3"/>
  <c r="AP1151" i="3"/>
  <c r="BV1151" i="3"/>
  <c r="AQ1151" i="3"/>
  <c r="AR1151" i="3"/>
  <c r="AS1151" i="3"/>
  <c r="CI1151" i="3"/>
  <c r="AT1151" i="3"/>
  <c r="AM1152" i="3"/>
  <c r="AO1152" i="3"/>
  <c r="AP1152" i="3"/>
  <c r="AQ1152" i="3"/>
  <c r="BZ1152" i="3"/>
  <c r="AR1152" i="3"/>
  <c r="CC1152" i="3"/>
  <c r="AS1152" i="3"/>
  <c r="CH1152" i="3"/>
  <c r="AT1152" i="3"/>
  <c r="AM1153" i="3"/>
  <c r="AO1153" i="3"/>
  <c r="AP1153" i="3"/>
  <c r="AQ1153" i="3"/>
  <c r="CA1153" i="3"/>
  <c r="AR1153" i="3"/>
  <c r="AS1153" i="3"/>
  <c r="CI1153" i="3"/>
  <c r="AT1153" i="3"/>
  <c r="AM1154" i="3"/>
  <c r="AO1154" i="3"/>
  <c r="AP1154" i="3"/>
  <c r="AQ1154" i="3"/>
  <c r="AR1154" i="3"/>
  <c r="AS1154" i="3"/>
  <c r="AT1154" i="3"/>
  <c r="AM1155" i="3"/>
  <c r="F1155" i="3"/>
  <c r="AO1155" i="3"/>
  <c r="AP1155" i="3"/>
  <c r="AQ1155" i="3"/>
  <c r="AR1155" i="3"/>
  <c r="AS1155" i="3"/>
  <c r="CI1155" i="3"/>
  <c r="AT1155" i="3"/>
  <c r="AM1156" i="3"/>
  <c r="AO1156" i="3"/>
  <c r="AP1156" i="3"/>
  <c r="BW1156" i="3"/>
  <c r="AQ1156" i="3"/>
  <c r="CA1156" i="3"/>
  <c r="AR1156" i="3"/>
  <c r="AS1156" i="3"/>
  <c r="AT1156" i="3"/>
  <c r="AM1157" i="3"/>
  <c r="AO1157" i="3"/>
  <c r="BS1157" i="3"/>
  <c r="AP1157" i="3"/>
  <c r="AQ1157" i="3"/>
  <c r="CA1157" i="3"/>
  <c r="AR1157" i="3"/>
  <c r="CE1157" i="3"/>
  <c r="AS1157" i="3"/>
  <c r="CI1157" i="3"/>
  <c r="AT1157" i="3"/>
  <c r="AM1158" i="3"/>
  <c r="AO1158" i="3"/>
  <c r="AP1158" i="3"/>
  <c r="BV1158" i="3"/>
  <c r="AQ1158" i="3"/>
  <c r="AR1158" i="3"/>
  <c r="AS1158" i="3"/>
  <c r="AT1158" i="3"/>
  <c r="AM1159" i="3"/>
  <c r="AO1159" i="3"/>
  <c r="BR1159" i="3"/>
  <c r="AP1159" i="3"/>
  <c r="BV1159" i="3"/>
  <c r="AQ1159" i="3"/>
  <c r="AR1159" i="3"/>
  <c r="CE1159" i="3"/>
  <c r="AS1159" i="3"/>
  <c r="AT1159" i="3"/>
  <c r="AM1160" i="3"/>
  <c r="D1160" i="3"/>
  <c r="AO1160" i="3"/>
  <c r="AP1160" i="3"/>
  <c r="BW1160" i="3"/>
  <c r="AQ1160" i="3"/>
  <c r="CA1160" i="3"/>
  <c r="AR1160" i="3"/>
  <c r="AS1160" i="3"/>
  <c r="CI1160" i="3"/>
  <c r="AT1160" i="3"/>
  <c r="AM1161" i="3"/>
  <c r="AO1161" i="3"/>
  <c r="BS1161" i="3"/>
  <c r="AP1161" i="3"/>
  <c r="BV1161" i="3"/>
  <c r="AQ1161" i="3"/>
  <c r="BZ1161" i="3"/>
  <c r="AR1161" i="3"/>
  <c r="AS1161" i="3"/>
  <c r="CI1161" i="3"/>
  <c r="AT1161" i="3"/>
  <c r="AM1162" i="3"/>
  <c r="F1162" i="3"/>
  <c r="AO1162" i="3"/>
  <c r="AP1162" i="3"/>
  <c r="BV1162" i="3"/>
  <c r="AQ1162" i="3"/>
  <c r="BZ1162" i="3"/>
  <c r="AR1162" i="3"/>
  <c r="AS1162" i="3"/>
  <c r="AT1162" i="3"/>
  <c r="CL1162" i="3"/>
  <c r="AM1163" i="3"/>
  <c r="AO1163" i="3"/>
  <c r="AP1163" i="3"/>
  <c r="AQ1163" i="3"/>
  <c r="AR1163" i="3"/>
  <c r="AS1163" i="3"/>
  <c r="AT1163" i="3"/>
  <c r="AM1164" i="3"/>
  <c r="AO1164" i="3"/>
  <c r="AP1164" i="3"/>
  <c r="AQ1164" i="3"/>
  <c r="CA1164" i="3"/>
  <c r="AR1164" i="3"/>
  <c r="CE1164" i="3"/>
  <c r="AS1164" i="3"/>
  <c r="AT1164" i="3"/>
  <c r="CL1164" i="3"/>
  <c r="AM1165" i="3"/>
  <c r="AO1165" i="3"/>
  <c r="AP1165" i="3"/>
  <c r="AQ1165" i="3"/>
  <c r="BZ1165" i="3"/>
  <c r="AR1165" i="3"/>
  <c r="AS1165" i="3"/>
  <c r="AT1165" i="3"/>
  <c r="CK1165" i="3"/>
  <c r="AM1166" i="3"/>
  <c r="AO1166" i="3"/>
  <c r="AP1166" i="3"/>
  <c r="AQ1166" i="3"/>
  <c r="AR1166" i="3"/>
  <c r="CE1166" i="3"/>
  <c r="AS1166" i="3"/>
  <c r="AT1166" i="3"/>
  <c r="AM1167" i="3"/>
  <c r="AO1167" i="3"/>
  <c r="AP1167" i="3"/>
  <c r="BV1167" i="3"/>
  <c r="AQ1167" i="3"/>
  <c r="AR1167" i="3"/>
  <c r="AS1167" i="3"/>
  <c r="CG1167" i="3"/>
  <c r="AT1167" i="3"/>
  <c r="CK1167" i="3"/>
  <c r="AM1168" i="3"/>
  <c r="AO1168" i="3"/>
  <c r="AP1168" i="3"/>
  <c r="AQ1168" i="3"/>
  <c r="CA1168" i="3"/>
  <c r="AR1168" i="3"/>
  <c r="AS1168" i="3"/>
  <c r="AT1168" i="3"/>
  <c r="CM1168" i="3"/>
  <c r="AM1169" i="3"/>
  <c r="AO1169" i="3"/>
  <c r="AP1169" i="3"/>
  <c r="AQ1169" i="3"/>
  <c r="AR1169" i="3"/>
  <c r="AS1169" i="3"/>
  <c r="AT1169" i="3"/>
  <c r="CK1169" i="3"/>
  <c r="AM1170" i="3"/>
  <c r="AO1170" i="3"/>
  <c r="AP1170" i="3"/>
  <c r="AQ1170" i="3"/>
  <c r="CA1170" i="3"/>
  <c r="AR1170" i="3"/>
  <c r="AS1170" i="3"/>
  <c r="CI1170" i="3"/>
  <c r="AT1170" i="3"/>
  <c r="CK1170" i="3"/>
  <c r="AM1171" i="3"/>
  <c r="AO1171" i="3"/>
  <c r="AP1171" i="3"/>
  <c r="BV1171" i="3"/>
  <c r="AQ1171" i="3"/>
  <c r="AR1171" i="3"/>
  <c r="CE1171" i="3"/>
  <c r="AS1171" i="3"/>
  <c r="AT1171" i="3"/>
  <c r="AM1172" i="3"/>
  <c r="AO1172" i="3"/>
  <c r="BS1172" i="3"/>
  <c r="AP1172" i="3"/>
  <c r="AQ1172" i="3"/>
  <c r="BZ1172" i="3"/>
  <c r="AR1172" i="3"/>
  <c r="CE1172" i="3"/>
  <c r="AS1172" i="3"/>
  <c r="AT1172" i="3"/>
  <c r="CM1172" i="3"/>
  <c r="AM1173" i="3"/>
  <c r="AO1173" i="3"/>
  <c r="AP1173" i="3"/>
  <c r="AQ1173" i="3"/>
  <c r="CA1173" i="3"/>
  <c r="AR1173" i="3"/>
  <c r="AS1173" i="3"/>
  <c r="AT1173" i="3"/>
  <c r="CM1173" i="3"/>
  <c r="AM1174" i="3"/>
  <c r="D1174" i="3"/>
  <c r="AO1174" i="3"/>
  <c r="BR1174" i="3"/>
  <c r="AP1174" i="3"/>
  <c r="BW1174" i="3"/>
  <c r="AQ1174" i="3"/>
  <c r="AR1174" i="3"/>
  <c r="CE1174" i="3"/>
  <c r="AS1174" i="3"/>
  <c r="CH1174" i="3"/>
  <c r="AT1174" i="3"/>
  <c r="CL1174" i="3"/>
  <c r="AM1175" i="3"/>
  <c r="F1175" i="3"/>
  <c r="AO1175" i="3"/>
  <c r="BS1175" i="3"/>
  <c r="AP1175" i="3"/>
  <c r="AQ1175" i="3"/>
  <c r="CA1175" i="3"/>
  <c r="AR1175" i="3"/>
  <c r="AS1175" i="3"/>
  <c r="AT1175" i="3"/>
  <c r="CL1175" i="3"/>
  <c r="AM1176" i="3"/>
  <c r="F1176" i="3"/>
  <c r="AO1176" i="3"/>
  <c r="AP1176" i="3"/>
  <c r="AQ1176" i="3"/>
  <c r="AR1176" i="3"/>
  <c r="AS1176" i="3"/>
  <c r="AT1176" i="3"/>
  <c r="AM1177" i="3"/>
  <c r="AO1177" i="3"/>
  <c r="BR1177" i="3"/>
  <c r="AP1177" i="3"/>
  <c r="AQ1177" i="3"/>
  <c r="AR1177" i="3"/>
  <c r="AS1177" i="3"/>
  <c r="AT1177" i="3"/>
  <c r="AM1178" i="3"/>
  <c r="AO1178" i="3"/>
  <c r="AP1178" i="3"/>
  <c r="BV1178" i="3"/>
  <c r="AQ1178" i="3"/>
  <c r="AR1178" i="3"/>
  <c r="CE1178" i="3"/>
  <c r="AS1178" i="3"/>
  <c r="AT1178" i="3"/>
  <c r="AM1179" i="3"/>
  <c r="AO1179" i="3"/>
  <c r="AP1179" i="3"/>
  <c r="BV1179" i="3"/>
  <c r="AQ1179" i="3"/>
  <c r="AR1179" i="3"/>
  <c r="AS1179" i="3"/>
  <c r="CH1179" i="3"/>
  <c r="AT1179" i="3"/>
  <c r="AM1180" i="3"/>
  <c r="AO1180" i="3"/>
  <c r="AP1180" i="3"/>
  <c r="AQ1180" i="3"/>
  <c r="CA1180" i="3"/>
  <c r="AR1180" i="3"/>
  <c r="AS1180" i="3"/>
  <c r="AT1180" i="3"/>
  <c r="AM1181" i="3"/>
  <c r="AO1181" i="3"/>
  <c r="AP1181" i="3"/>
  <c r="AQ1181" i="3"/>
  <c r="BZ1181" i="3"/>
  <c r="AR1181" i="3"/>
  <c r="AS1181" i="3"/>
  <c r="AT1181" i="3"/>
  <c r="CL1181" i="3"/>
  <c r="AM1182" i="3"/>
  <c r="AO1182" i="3"/>
  <c r="AP1182" i="3"/>
  <c r="BV1182" i="3"/>
  <c r="AQ1182" i="3"/>
  <c r="AR1182" i="3"/>
  <c r="CE1182" i="3"/>
  <c r="AS1182" i="3"/>
  <c r="CI1182" i="3"/>
  <c r="AT1182" i="3"/>
  <c r="CK1182" i="3"/>
  <c r="AM1183" i="3"/>
  <c r="AO1183" i="3"/>
  <c r="AP1183" i="3"/>
  <c r="AQ1183" i="3"/>
  <c r="AR1183" i="3"/>
  <c r="CE1183" i="3"/>
  <c r="AS1183" i="3"/>
  <c r="AT1183" i="3"/>
  <c r="CK1183" i="3"/>
  <c r="AM1184" i="3"/>
  <c r="AO1184" i="3"/>
  <c r="AP1184" i="3"/>
  <c r="AQ1184" i="3"/>
  <c r="CA1184" i="3"/>
  <c r="AR1184" i="3"/>
  <c r="AS1184" i="3"/>
  <c r="AT1184" i="3"/>
  <c r="CM1184" i="3"/>
  <c r="AM1185" i="3"/>
  <c r="D1185" i="3"/>
  <c r="AO1185" i="3"/>
  <c r="AP1185" i="3"/>
  <c r="AQ1185" i="3"/>
  <c r="AR1185" i="3"/>
  <c r="AS1185" i="3"/>
  <c r="AT1185" i="3"/>
  <c r="CL1185" i="3"/>
  <c r="AM1186" i="3"/>
  <c r="AO1186" i="3"/>
  <c r="AP1186" i="3"/>
  <c r="AQ1186" i="3"/>
  <c r="AR1186" i="3"/>
  <c r="AS1186" i="3"/>
  <c r="AT1186" i="3"/>
  <c r="AM1187" i="3"/>
  <c r="AO1187" i="3"/>
  <c r="AP1187" i="3"/>
  <c r="AQ1187" i="3"/>
  <c r="CA1187" i="3"/>
  <c r="AR1187" i="3"/>
  <c r="CE1187" i="3"/>
  <c r="AS1187" i="3"/>
  <c r="AT1187" i="3"/>
  <c r="AM1188" i="3"/>
  <c r="AO1188" i="3"/>
  <c r="AP1188" i="3"/>
  <c r="AQ1188" i="3"/>
  <c r="CA1188" i="3"/>
  <c r="AR1188" i="3"/>
  <c r="CE1188" i="3"/>
  <c r="AS1188" i="3"/>
  <c r="AT1188" i="3"/>
  <c r="CL1188" i="3"/>
  <c r="AM1189" i="3"/>
  <c r="F1189" i="3"/>
  <c r="AO1189" i="3"/>
  <c r="BR1189" i="3"/>
  <c r="AP1189" i="3"/>
  <c r="BW1189" i="3"/>
  <c r="AQ1189" i="3"/>
  <c r="AR1189" i="3"/>
  <c r="AS1189" i="3"/>
  <c r="AT1189" i="3"/>
  <c r="CK1189" i="3"/>
  <c r="AM1190" i="3"/>
  <c r="AO1190" i="3"/>
  <c r="BS1190" i="3"/>
  <c r="AP1190" i="3"/>
  <c r="BV1190" i="3"/>
  <c r="AQ1190" i="3"/>
  <c r="AR1190" i="3"/>
  <c r="CE1190" i="3"/>
  <c r="AS1190" i="3"/>
  <c r="AT1190" i="3"/>
  <c r="CK1190" i="3"/>
  <c r="AM1191" i="3"/>
  <c r="AO1191" i="3"/>
  <c r="AP1191" i="3"/>
  <c r="BW1191" i="3"/>
  <c r="AQ1191" i="3"/>
  <c r="AR1191" i="3"/>
  <c r="CE1191" i="3"/>
  <c r="AS1191" i="3"/>
  <c r="AT1191" i="3"/>
  <c r="CM1191" i="3"/>
  <c r="AM1192" i="3"/>
  <c r="AO1192" i="3"/>
  <c r="BS1192" i="3"/>
  <c r="AP1192" i="3"/>
  <c r="BW1192" i="3"/>
  <c r="AQ1192" i="3"/>
  <c r="AR1192" i="3"/>
  <c r="CC1192" i="3"/>
  <c r="AS1192" i="3"/>
  <c r="AT1192" i="3"/>
  <c r="AM1193" i="3"/>
  <c r="AO1193" i="3"/>
  <c r="AP1193" i="3"/>
  <c r="BW1193" i="3"/>
  <c r="AQ1193" i="3"/>
  <c r="CA1193" i="3"/>
  <c r="AR1193" i="3"/>
  <c r="CD1193" i="3"/>
  <c r="AS1193" i="3"/>
  <c r="CI1193" i="3"/>
  <c r="AT1193" i="3"/>
  <c r="AM1194" i="3"/>
  <c r="D1194" i="3"/>
  <c r="AO1194" i="3"/>
  <c r="BR1194" i="3"/>
  <c r="AP1194" i="3"/>
  <c r="AQ1194" i="3"/>
  <c r="AR1194" i="3"/>
  <c r="CE1194" i="3"/>
  <c r="AS1194" i="3"/>
  <c r="AT1194" i="3"/>
  <c r="CK1194" i="3"/>
  <c r="AM1195" i="3"/>
  <c r="AO1195" i="3"/>
  <c r="BR1195" i="3"/>
  <c r="AP1195" i="3"/>
  <c r="AQ1195" i="3"/>
  <c r="CA1195" i="3"/>
  <c r="AR1195" i="3"/>
  <c r="AS1195" i="3"/>
  <c r="CI1195" i="3"/>
  <c r="AT1195" i="3"/>
  <c r="BZ1195" i="3"/>
  <c r="CE1195" i="3"/>
  <c r="AM1196" i="3"/>
  <c r="AO1196" i="3"/>
  <c r="BS1196" i="3"/>
  <c r="AP1196" i="3"/>
  <c r="BW1196" i="3"/>
  <c r="AQ1196" i="3"/>
  <c r="AR1196" i="3"/>
  <c r="AS1196" i="3"/>
  <c r="AT1196" i="3"/>
  <c r="CL1196" i="3"/>
  <c r="AM1197" i="3"/>
  <c r="AO1197" i="3"/>
  <c r="AP1197" i="3"/>
  <c r="AQ1197" i="3"/>
  <c r="AR1197" i="3"/>
  <c r="AS1197" i="3"/>
  <c r="AT1197" i="3"/>
  <c r="CL1197" i="3"/>
  <c r="AM1198" i="3"/>
  <c r="D1198" i="3"/>
  <c r="AO1198" i="3"/>
  <c r="AP1198" i="3"/>
  <c r="BW1198" i="3"/>
  <c r="AQ1198" i="3"/>
  <c r="AR1198" i="3"/>
  <c r="AS1198" i="3"/>
  <c r="AT1198" i="3"/>
  <c r="AM1199" i="3"/>
  <c r="M1199" i="3"/>
  <c r="AO1199" i="3"/>
  <c r="BR1199" i="3"/>
  <c r="AP1199" i="3"/>
  <c r="AQ1199" i="3"/>
  <c r="CA1199" i="3"/>
  <c r="AR1199" i="3"/>
  <c r="AS1199" i="3"/>
  <c r="CH1199" i="3"/>
  <c r="AT1199" i="3"/>
  <c r="AM1200" i="3"/>
  <c r="F1200" i="3"/>
  <c r="AO1200" i="3"/>
  <c r="BS1200" i="3"/>
  <c r="AP1200" i="3"/>
  <c r="AQ1200" i="3"/>
  <c r="AR1200" i="3"/>
  <c r="AS1200" i="3"/>
  <c r="AT1200" i="3"/>
  <c r="CL1200" i="3"/>
  <c r="AM1201" i="3"/>
  <c r="AO1201" i="3"/>
  <c r="AP1201" i="3"/>
  <c r="AQ1201" i="3"/>
  <c r="AR1201" i="3"/>
  <c r="AS1201" i="3"/>
  <c r="AT1201" i="3"/>
  <c r="CK1201" i="3"/>
  <c r="AM1202" i="3"/>
  <c r="AO1202" i="3"/>
  <c r="AP1202" i="3"/>
  <c r="AQ1202" i="3"/>
  <c r="AR1202" i="3"/>
  <c r="CE1202" i="3"/>
  <c r="AS1202" i="3"/>
  <c r="CH1202" i="3"/>
  <c r="AT1202" i="3"/>
  <c r="CK1202" i="3"/>
  <c r="AM1203" i="3"/>
  <c r="AO1203" i="3"/>
  <c r="BS1203" i="3"/>
  <c r="AP1203" i="3"/>
  <c r="AQ1203" i="3"/>
  <c r="CA1203" i="3"/>
  <c r="AR1203" i="3"/>
  <c r="CD1203" i="3"/>
  <c r="AS1203" i="3"/>
  <c r="CI1203" i="3"/>
  <c r="AT1203" i="3"/>
  <c r="AM1204" i="3"/>
  <c r="AO1204" i="3"/>
  <c r="BS1204" i="3"/>
  <c r="AP1204" i="3"/>
  <c r="BW1204" i="3"/>
  <c r="AQ1204" i="3"/>
  <c r="AR1204" i="3"/>
  <c r="AS1204" i="3"/>
  <c r="AT1204" i="3"/>
  <c r="AM1205" i="3"/>
  <c r="M1205" i="3"/>
  <c r="AO1205" i="3"/>
  <c r="AP1205" i="3"/>
  <c r="AQ1205" i="3"/>
  <c r="AR1205" i="3"/>
  <c r="AS1205" i="3"/>
  <c r="AT1205" i="3"/>
  <c r="AM1206" i="3"/>
  <c r="AO1206" i="3"/>
  <c r="BR1206" i="3"/>
  <c r="AP1206" i="3"/>
  <c r="AQ1206" i="3"/>
  <c r="AR1206" i="3"/>
  <c r="CE1206" i="3"/>
  <c r="AS1206" i="3"/>
  <c r="AT1206" i="3"/>
  <c r="CK1206" i="3"/>
  <c r="AM1207" i="3"/>
  <c r="AO1207" i="3"/>
  <c r="AP1207" i="3"/>
  <c r="BW1207" i="3"/>
  <c r="AQ1207" i="3"/>
  <c r="AR1207" i="3"/>
  <c r="AS1207" i="3"/>
  <c r="CI1207" i="3"/>
  <c r="AT1207" i="3"/>
  <c r="CM1207" i="3"/>
  <c r="AM1208" i="3"/>
  <c r="AO1208" i="3"/>
  <c r="BS1208" i="3"/>
  <c r="AP1208" i="3"/>
  <c r="BW1208" i="3"/>
  <c r="AQ1208" i="3"/>
  <c r="AR1208" i="3"/>
  <c r="AS1208" i="3"/>
  <c r="CH1208" i="3"/>
  <c r="AT1208" i="3"/>
  <c r="CK1208" i="3"/>
  <c r="AM1209" i="3"/>
  <c r="AO1209" i="3"/>
  <c r="AP1209" i="3"/>
  <c r="BW1209" i="3"/>
  <c r="AQ1209" i="3"/>
  <c r="AR1209" i="3"/>
  <c r="AS1209" i="3"/>
  <c r="CI1209" i="3"/>
  <c r="AT1209" i="3"/>
  <c r="CK1209" i="3"/>
  <c r="AM1210" i="3"/>
  <c r="D1210" i="3"/>
  <c r="AO1210" i="3"/>
  <c r="BR1210" i="3"/>
  <c r="AP1210" i="3"/>
  <c r="AQ1210" i="3"/>
  <c r="AR1210" i="3"/>
  <c r="AS1210" i="3"/>
  <c r="AT1210" i="3"/>
  <c r="AM1211" i="3"/>
  <c r="AO1211" i="3"/>
  <c r="AP1211" i="3"/>
  <c r="BU1211" i="3"/>
  <c r="AQ1211" i="3"/>
  <c r="CA1211" i="3"/>
  <c r="AR1211" i="3"/>
  <c r="AS1211" i="3"/>
  <c r="CH1211" i="3"/>
  <c r="AT1211" i="3"/>
  <c r="CK1211" i="3"/>
  <c r="AM1212" i="3"/>
  <c r="AO1212" i="3"/>
  <c r="BR1212" i="3"/>
  <c r="AP1212" i="3"/>
  <c r="BV1212" i="3"/>
  <c r="AQ1212" i="3"/>
  <c r="BZ1212" i="3"/>
  <c r="AR1212" i="3"/>
  <c r="CC1212" i="3"/>
  <c r="AS1212" i="3"/>
  <c r="CH1212" i="3"/>
  <c r="AT1212" i="3"/>
  <c r="AM1213" i="3"/>
  <c r="D1213" i="3"/>
  <c r="AO1213" i="3"/>
  <c r="AP1213" i="3"/>
  <c r="BU1213" i="3"/>
  <c r="AQ1213" i="3"/>
  <c r="AR1213" i="3"/>
  <c r="CC1213" i="3"/>
  <c r="AS1213" i="3"/>
  <c r="CI1213" i="3"/>
  <c r="AT1213" i="3"/>
  <c r="CL1213" i="3"/>
  <c r="AM1214" i="3"/>
  <c r="AO1214" i="3"/>
  <c r="AP1214" i="3"/>
  <c r="BU1214" i="3"/>
  <c r="AQ1214" i="3"/>
  <c r="BZ1214" i="3"/>
  <c r="AR1214" i="3"/>
  <c r="CD1214" i="3"/>
  <c r="AS1214" i="3"/>
  <c r="CG1214" i="3"/>
  <c r="AT1214" i="3"/>
  <c r="CL1214" i="3"/>
  <c r="AM1215" i="3"/>
  <c r="AO1215" i="3"/>
  <c r="AP1215" i="3"/>
  <c r="AQ1215" i="3"/>
  <c r="AR1215" i="3"/>
  <c r="AS1215" i="3"/>
  <c r="AT1215" i="3"/>
  <c r="AM1216" i="3"/>
  <c r="AO1216" i="3"/>
  <c r="AP1216" i="3"/>
  <c r="AQ1216" i="3"/>
  <c r="AR1216" i="3"/>
  <c r="CE1216" i="3"/>
  <c r="AS1216" i="3"/>
  <c r="CI1216" i="3"/>
  <c r="AT1216" i="3"/>
  <c r="CK1216" i="3"/>
  <c r="AM1217" i="3"/>
  <c r="AO1217" i="3"/>
  <c r="AP1217" i="3"/>
  <c r="BV1217" i="3"/>
  <c r="AQ1217" i="3"/>
  <c r="AR1217" i="3"/>
  <c r="CE1217" i="3"/>
  <c r="AS1217" i="3"/>
  <c r="AT1217" i="3"/>
  <c r="AM1218" i="3"/>
  <c r="D1218" i="3"/>
  <c r="AO1218" i="3"/>
  <c r="BS1218" i="3"/>
  <c r="AP1218" i="3"/>
  <c r="AQ1218" i="3"/>
  <c r="CA1218" i="3"/>
  <c r="AR1218" i="3"/>
  <c r="CE1218" i="3"/>
  <c r="AS1218" i="3"/>
  <c r="AT1218" i="3"/>
  <c r="AM1219" i="3"/>
  <c r="F1219" i="3"/>
  <c r="AO1219" i="3"/>
  <c r="BR1219" i="3"/>
  <c r="AP1219" i="3"/>
  <c r="AQ1219" i="3"/>
  <c r="AR1219" i="3"/>
  <c r="AS1219" i="3"/>
  <c r="AT1219" i="3"/>
  <c r="AM1220" i="3"/>
  <c r="AO1220" i="3"/>
  <c r="BS1220" i="3"/>
  <c r="AP1220" i="3"/>
  <c r="AQ1220" i="3"/>
  <c r="BZ1220" i="3"/>
  <c r="AR1220" i="3"/>
  <c r="AS1220" i="3"/>
  <c r="AT1220" i="3"/>
  <c r="AM1221" i="3"/>
  <c r="AO1221" i="3"/>
  <c r="AP1221" i="3"/>
  <c r="AQ1221" i="3"/>
  <c r="CA1221" i="3"/>
  <c r="AR1221" i="3"/>
  <c r="CD1221" i="3"/>
  <c r="AS1221" i="3"/>
  <c r="AT1221" i="3"/>
  <c r="AM1222" i="3"/>
  <c r="AO1222" i="3"/>
  <c r="AP1222" i="3"/>
  <c r="BW1222" i="3"/>
  <c r="AQ1222" i="3"/>
  <c r="AR1222" i="3"/>
  <c r="CD1222" i="3"/>
  <c r="AS1222" i="3"/>
  <c r="CI1222" i="3"/>
  <c r="AT1222" i="3"/>
  <c r="AM1223" i="3"/>
  <c r="D1223" i="3"/>
  <c r="AO1223" i="3"/>
  <c r="AP1223" i="3"/>
  <c r="AQ1223" i="3"/>
  <c r="AR1223" i="3"/>
  <c r="AS1223" i="3"/>
  <c r="AT1223" i="3"/>
  <c r="CL1223" i="3"/>
  <c r="AM1224" i="3"/>
  <c r="AO1224" i="3"/>
  <c r="BS1224" i="3"/>
  <c r="AP1224" i="3"/>
  <c r="AQ1224" i="3"/>
  <c r="BZ1224" i="3"/>
  <c r="AR1224" i="3"/>
  <c r="CE1224" i="3"/>
  <c r="AS1224" i="3"/>
  <c r="AT1224" i="3"/>
  <c r="AM1225" i="3"/>
  <c r="AO1225" i="3"/>
  <c r="BS1225" i="3"/>
  <c r="AP1225" i="3"/>
  <c r="BV1225" i="3"/>
  <c r="AQ1225" i="3"/>
  <c r="AR1225" i="3"/>
  <c r="CD1225" i="3"/>
  <c r="AS1225" i="3"/>
  <c r="AT1225" i="3"/>
  <c r="CM1225" i="3"/>
  <c r="AM1226" i="3"/>
  <c r="D1226" i="3"/>
  <c r="AO1226" i="3"/>
  <c r="AP1226" i="3"/>
  <c r="BW1226" i="3"/>
  <c r="AQ1226" i="3"/>
  <c r="CA1226" i="3"/>
  <c r="AR1226" i="3"/>
  <c r="AS1226" i="3"/>
  <c r="AT1226" i="3"/>
  <c r="AM1227" i="3"/>
  <c r="AO1227" i="3"/>
  <c r="BR1227" i="3"/>
  <c r="AP1227" i="3"/>
  <c r="BW1227" i="3"/>
  <c r="AQ1227" i="3"/>
  <c r="AR1227" i="3"/>
  <c r="AS1227" i="3"/>
  <c r="CG1227" i="3"/>
  <c r="AT1227" i="3"/>
  <c r="CL1227" i="3"/>
  <c r="AM1228" i="3"/>
  <c r="AO1228" i="3"/>
  <c r="AP1228" i="3"/>
  <c r="AQ1228" i="3"/>
  <c r="AR1228" i="3"/>
  <c r="AS1228" i="3"/>
  <c r="AT1228" i="3"/>
  <c r="BZ1228" i="3"/>
  <c r="AM1229" i="3"/>
  <c r="AO1229" i="3"/>
  <c r="AP1229" i="3"/>
  <c r="AQ1229" i="3"/>
  <c r="BZ1229" i="3"/>
  <c r="AR1229" i="3"/>
  <c r="AS1229" i="3"/>
  <c r="CI1229" i="3"/>
  <c r="AT1229" i="3"/>
  <c r="CK1229" i="3"/>
  <c r="AM1230" i="3"/>
  <c r="D1230" i="3"/>
  <c r="AO1230" i="3"/>
  <c r="AP1230" i="3"/>
  <c r="AQ1230" i="3"/>
  <c r="CA1230" i="3"/>
  <c r="AR1230" i="3"/>
  <c r="AS1230" i="3"/>
  <c r="AT1230" i="3"/>
  <c r="D1231" i="3"/>
  <c r="F1231" i="3"/>
  <c r="AS1231" i="3"/>
  <c r="CH1231" i="3"/>
  <c r="AT1231" i="3"/>
  <c r="BQ1231" i="3"/>
  <c r="BR1231" i="3"/>
  <c r="BS1231" i="3"/>
  <c r="BU1231" i="3"/>
  <c r="BV1231" i="3"/>
  <c r="BW1231" i="3"/>
  <c r="BY1231" i="3"/>
  <c r="BZ1231" i="3"/>
  <c r="CA1231" i="3"/>
  <c r="CC1231" i="3"/>
  <c r="CD1231" i="3"/>
  <c r="CE1231" i="3"/>
  <c r="D1232" i="3"/>
  <c r="F1232" i="3"/>
  <c r="AS1232" i="3"/>
  <c r="AT1232" i="3"/>
  <c r="BQ1232" i="3"/>
  <c r="BR1232" i="3"/>
  <c r="BS1232" i="3"/>
  <c r="BU1232" i="3"/>
  <c r="BV1232" i="3"/>
  <c r="BW1232" i="3"/>
  <c r="BY1232" i="3"/>
  <c r="BZ1232" i="3"/>
  <c r="CA1232" i="3"/>
  <c r="CC1232" i="3"/>
  <c r="CD1232" i="3"/>
  <c r="CE1232" i="3"/>
  <c r="D1233" i="3"/>
  <c r="F1233" i="3"/>
  <c r="AS1233" i="3"/>
  <c r="AT1233" i="3"/>
  <c r="BQ1233" i="3"/>
  <c r="BR1233" i="3"/>
  <c r="BS1233" i="3"/>
  <c r="BU1233" i="3"/>
  <c r="BV1233" i="3"/>
  <c r="BW1233" i="3"/>
  <c r="BY1233" i="3"/>
  <c r="BZ1233" i="3"/>
  <c r="CA1233" i="3"/>
  <c r="CC1233" i="3"/>
  <c r="CD1233" i="3"/>
  <c r="CE1233" i="3"/>
  <c r="D1234" i="3"/>
  <c r="F1234" i="3"/>
  <c r="AS1234" i="3"/>
  <c r="AT1234" i="3"/>
  <c r="CK1234" i="3"/>
  <c r="BQ1234" i="3"/>
  <c r="BR1234" i="3"/>
  <c r="BS1234" i="3"/>
  <c r="BU1234" i="3"/>
  <c r="BV1234" i="3"/>
  <c r="BW1234" i="3"/>
  <c r="BY1234" i="3"/>
  <c r="BZ1234" i="3"/>
  <c r="CA1234" i="3"/>
  <c r="CC1234" i="3"/>
  <c r="CD1234" i="3"/>
  <c r="CE1234" i="3"/>
  <c r="D1235" i="3"/>
  <c r="F1235" i="3"/>
  <c r="AS1235" i="3"/>
  <c r="CI1235" i="3"/>
  <c r="AT1235" i="3"/>
  <c r="BQ1235" i="3"/>
  <c r="BR1235" i="3"/>
  <c r="BS1235" i="3"/>
  <c r="BU1235" i="3"/>
  <c r="BV1235" i="3"/>
  <c r="BW1235" i="3"/>
  <c r="BY1235" i="3"/>
  <c r="BZ1235" i="3"/>
  <c r="CA1235" i="3"/>
  <c r="CC1235" i="3"/>
  <c r="CD1235" i="3"/>
  <c r="CE1235" i="3"/>
  <c r="D1236" i="3"/>
  <c r="F1236" i="3"/>
  <c r="AS1236" i="3"/>
  <c r="AT1236" i="3"/>
  <c r="CM1236" i="3"/>
  <c r="BQ1236" i="3"/>
  <c r="BR1236" i="3"/>
  <c r="BS1236" i="3"/>
  <c r="BU1236" i="3"/>
  <c r="BV1236" i="3"/>
  <c r="BW1236" i="3"/>
  <c r="BY1236" i="3"/>
  <c r="BZ1236" i="3"/>
  <c r="CA1236" i="3"/>
  <c r="CC1236" i="3"/>
  <c r="CD1236" i="3"/>
  <c r="CE1236" i="3"/>
  <c r="D1237" i="3"/>
  <c r="F1237" i="3"/>
  <c r="AS1237" i="3"/>
  <c r="CH1237" i="3"/>
  <c r="AT1237" i="3"/>
  <c r="CL1237" i="3"/>
  <c r="BQ1237" i="3"/>
  <c r="BR1237" i="3"/>
  <c r="BS1237" i="3"/>
  <c r="BU1237" i="3"/>
  <c r="BV1237" i="3"/>
  <c r="BW1237" i="3"/>
  <c r="BY1237" i="3"/>
  <c r="BZ1237" i="3"/>
  <c r="CA1237" i="3"/>
  <c r="CC1237" i="3"/>
  <c r="CD1237" i="3"/>
  <c r="CE1237" i="3"/>
  <c r="D1238" i="3"/>
  <c r="F1238" i="3"/>
  <c r="AS1238" i="3"/>
  <c r="CG1238" i="3"/>
  <c r="AT1238" i="3"/>
  <c r="CM1238" i="3"/>
  <c r="BQ1238" i="3"/>
  <c r="BR1238" i="3"/>
  <c r="BS1238" i="3"/>
  <c r="BU1238" i="3"/>
  <c r="BV1238" i="3"/>
  <c r="BW1238" i="3"/>
  <c r="BY1238" i="3"/>
  <c r="BZ1238" i="3"/>
  <c r="CA1238" i="3"/>
  <c r="CC1238" i="3"/>
  <c r="CD1238" i="3"/>
  <c r="CE1238" i="3"/>
  <c r="D1239" i="3"/>
  <c r="F1239" i="3"/>
  <c r="AS1239" i="3"/>
  <c r="AT1239" i="3"/>
  <c r="CK1239" i="3"/>
  <c r="BQ1239" i="3"/>
  <c r="BR1239" i="3"/>
  <c r="BS1239" i="3"/>
  <c r="BU1239" i="3"/>
  <c r="BV1239" i="3"/>
  <c r="BW1239" i="3"/>
  <c r="BY1239" i="3"/>
  <c r="BZ1239" i="3"/>
  <c r="CA1239" i="3"/>
  <c r="CC1239" i="3"/>
  <c r="CD1239" i="3"/>
  <c r="CE1239" i="3"/>
  <c r="D1240" i="3"/>
  <c r="F1240" i="3"/>
  <c r="AS1240" i="3"/>
  <c r="AT1240" i="3"/>
  <c r="CK1240" i="3"/>
  <c r="BQ1240" i="3"/>
  <c r="BR1240" i="3"/>
  <c r="BS1240" i="3"/>
  <c r="BU1240" i="3"/>
  <c r="BV1240" i="3"/>
  <c r="BW1240" i="3"/>
  <c r="BY1240" i="3"/>
  <c r="BZ1240" i="3"/>
  <c r="CA1240" i="3"/>
  <c r="CC1240" i="3"/>
  <c r="CD1240" i="3"/>
  <c r="CE1240" i="3"/>
  <c r="D1241" i="3"/>
  <c r="F1241" i="3"/>
  <c r="AS1241" i="3"/>
  <c r="CG1241" i="3"/>
  <c r="AT1241" i="3"/>
  <c r="BQ1241" i="3"/>
  <c r="BR1241" i="3"/>
  <c r="BS1241" i="3"/>
  <c r="BU1241" i="3"/>
  <c r="BV1241" i="3"/>
  <c r="BW1241" i="3"/>
  <c r="BY1241" i="3"/>
  <c r="BZ1241" i="3"/>
  <c r="CA1241" i="3"/>
  <c r="CC1241" i="3"/>
  <c r="CD1241" i="3"/>
  <c r="CE1241" i="3"/>
  <c r="D1242" i="3"/>
  <c r="F1242" i="3"/>
  <c r="AS1242" i="3"/>
  <c r="CI1242" i="3"/>
  <c r="AT1242" i="3"/>
  <c r="BQ1242" i="3"/>
  <c r="BR1242" i="3"/>
  <c r="BS1242" i="3"/>
  <c r="BU1242" i="3"/>
  <c r="BV1242" i="3"/>
  <c r="BW1242" i="3"/>
  <c r="BY1242" i="3"/>
  <c r="BZ1242" i="3"/>
  <c r="CA1242" i="3"/>
  <c r="CC1242" i="3"/>
  <c r="CD1242" i="3"/>
  <c r="CE1242" i="3"/>
  <c r="D1243" i="3"/>
  <c r="F1243" i="3"/>
  <c r="AS1243" i="3"/>
  <c r="CI1243" i="3"/>
  <c r="AT1243" i="3"/>
  <c r="BQ1243" i="3"/>
  <c r="BR1243" i="3"/>
  <c r="BS1243" i="3"/>
  <c r="BU1243" i="3"/>
  <c r="BV1243" i="3"/>
  <c r="BW1243" i="3"/>
  <c r="BY1243" i="3"/>
  <c r="BZ1243" i="3"/>
  <c r="CA1243" i="3"/>
  <c r="CC1243" i="3"/>
  <c r="CD1243" i="3"/>
  <c r="CE1243" i="3"/>
  <c r="D1244" i="3"/>
  <c r="F1244" i="3"/>
  <c r="AS1244" i="3"/>
  <c r="CI1244" i="3"/>
  <c r="AT1244" i="3"/>
  <c r="CM1244" i="3"/>
  <c r="BQ1244" i="3"/>
  <c r="BR1244" i="3"/>
  <c r="BS1244" i="3"/>
  <c r="BU1244" i="3"/>
  <c r="BV1244" i="3"/>
  <c r="BW1244" i="3"/>
  <c r="BY1244" i="3"/>
  <c r="BZ1244" i="3"/>
  <c r="CA1244" i="3"/>
  <c r="CC1244" i="3"/>
  <c r="CD1244" i="3"/>
  <c r="CE1244" i="3"/>
  <c r="D1245" i="3"/>
  <c r="F1245" i="3"/>
  <c r="AS1245" i="3"/>
  <c r="AT1245" i="3"/>
  <c r="CK1245" i="3"/>
  <c r="BQ1245" i="3"/>
  <c r="BR1245" i="3"/>
  <c r="BS1245" i="3"/>
  <c r="BU1245" i="3"/>
  <c r="BV1245" i="3"/>
  <c r="BW1245" i="3"/>
  <c r="BY1245" i="3"/>
  <c r="BZ1245" i="3"/>
  <c r="CA1245" i="3"/>
  <c r="CC1245" i="3"/>
  <c r="CD1245" i="3"/>
  <c r="CE1245" i="3"/>
  <c r="D1246" i="3"/>
  <c r="F1246" i="3"/>
  <c r="AS1246" i="3"/>
  <c r="CI1246" i="3"/>
  <c r="AT1246" i="3"/>
  <c r="CK1246" i="3"/>
  <c r="BQ1246" i="3"/>
  <c r="BR1246" i="3"/>
  <c r="BS1246" i="3"/>
  <c r="BU1246" i="3"/>
  <c r="BV1246" i="3"/>
  <c r="BW1246" i="3"/>
  <c r="BY1246" i="3"/>
  <c r="BZ1246" i="3"/>
  <c r="CA1246" i="3"/>
  <c r="CC1246" i="3"/>
  <c r="CD1246" i="3"/>
  <c r="CE1246" i="3"/>
  <c r="D1247" i="3"/>
  <c r="F1247" i="3"/>
  <c r="AS1247" i="3"/>
  <c r="CG1247" i="3"/>
  <c r="AT1247" i="3"/>
  <c r="CL1247" i="3"/>
  <c r="BQ1247" i="3"/>
  <c r="BR1247" i="3"/>
  <c r="BS1247" i="3"/>
  <c r="BU1247" i="3"/>
  <c r="BV1247" i="3"/>
  <c r="BW1247" i="3"/>
  <c r="BY1247" i="3"/>
  <c r="BZ1247" i="3"/>
  <c r="CA1247" i="3"/>
  <c r="CC1247" i="3"/>
  <c r="CD1247" i="3"/>
  <c r="CE1247" i="3"/>
  <c r="D1248" i="3"/>
  <c r="F1248" i="3"/>
  <c r="AS1248" i="3"/>
  <c r="AT1248" i="3"/>
  <c r="BQ1248" i="3"/>
  <c r="BR1248" i="3"/>
  <c r="BS1248" i="3"/>
  <c r="BU1248" i="3"/>
  <c r="BV1248" i="3"/>
  <c r="BW1248" i="3"/>
  <c r="BY1248" i="3"/>
  <c r="BZ1248" i="3"/>
  <c r="CA1248" i="3"/>
  <c r="CC1248" i="3"/>
  <c r="CD1248" i="3"/>
  <c r="CE1248" i="3"/>
  <c r="D1249" i="3"/>
  <c r="F1249" i="3"/>
  <c r="AS1249" i="3"/>
  <c r="CH1249" i="3"/>
  <c r="AT1249" i="3"/>
  <c r="BQ1249" i="3"/>
  <c r="BR1249" i="3"/>
  <c r="BS1249" i="3"/>
  <c r="BU1249" i="3"/>
  <c r="BV1249" i="3"/>
  <c r="BW1249" i="3"/>
  <c r="BY1249" i="3"/>
  <c r="BZ1249" i="3"/>
  <c r="CA1249" i="3"/>
  <c r="CC1249" i="3"/>
  <c r="CD1249" i="3"/>
  <c r="CE1249" i="3"/>
  <c r="D1250" i="3"/>
  <c r="F1250" i="3"/>
  <c r="AS1250" i="3"/>
  <c r="CH1250" i="3"/>
  <c r="AT1250" i="3"/>
  <c r="BQ1250" i="3"/>
  <c r="BR1250" i="3"/>
  <c r="BS1250" i="3"/>
  <c r="BU1250" i="3"/>
  <c r="BV1250" i="3"/>
  <c r="BW1250" i="3"/>
  <c r="BY1250" i="3"/>
  <c r="BZ1250" i="3"/>
  <c r="CA1250" i="3"/>
  <c r="CC1250" i="3"/>
  <c r="CD1250" i="3"/>
  <c r="CE1250" i="3"/>
  <c r="AM1251" i="3"/>
  <c r="M1251" i="3"/>
  <c r="AO1251" i="3"/>
  <c r="AP1251" i="3"/>
  <c r="BW1251" i="3"/>
  <c r="AQ1251" i="3"/>
  <c r="BY1251" i="3"/>
  <c r="AR1251" i="3"/>
  <c r="CE1251" i="3"/>
  <c r="AS1251" i="3"/>
  <c r="CI1251" i="3"/>
  <c r="AT1251" i="3"/>
  <c r="CM1251" i="3"/>
  <c r="AM1252" i="3"/>
  <c r="AO1252" i="3"/>
  <c r="BQ1252" i="3"/>
  <c r="AP1252" i="3"/>
  <c r="AQ1252" i="3"/>
  <c r="AR1252" i="3"/>
  <c r="CE1252" i="3"/>
  <c r="AS1252" i="3"/>
  <c r="AT1252" i="3"/>
  <c r="CM1252" i="3"/>
  <c r="AM1253" i="3"/>
  <c r="D1253" i="3"/>
  <c r="AO1253" i="3"/>
  <c r="BR1253" i="3"/>
  <c r="AP1253" i="3"/>
  <c r="AQ1253" i="3"/>
  <c r="BZ1253" i="3"/>
  <c r="AR1253" i="3"/>
  <c r="CC1253" i="3"/>
  <c r="AS1253" i="3"/>
  <c r="CG1253" i="3"/>
  <c r="AT1253" i="3"/>
  <c r="CK1253" i="3"/>
  <c r="AM1254" i="3"/>
  <c r="AO1254" i="3"/>
  <c r="BQ1254" i="3"/>
  <c r="AP1254" i="3"/>
  <c r="BW1254" i="3"/>
  <c r="AQ1254" i="3"/>
  <c r="AR1254" i="3"/>
  <c r="CE1254" i="3"/>
  <c r="AS1254" i="3"/>
  <c r="CH1254" i="3"/>
  <c r="AT1254" i="3"/>
  <c r="AM1255" i="3"/>
  <c r="F1255" i="3"/>
  <c r="AO1255" i="3"/>
  <c r="AP1255" i="3"/>
  <c r="BU1255" i="3"/>
  <c r="AQ1255" i="3"/>
  <c r="AR1255" i="3"/>
  <c r="CD1255" i="3"/>
  <c r="AS1255" i="3"/>
  <c r="CH1255" i="3"/>
  <c r="AT1255" i="3"/>
  <c r="CK1255" i="3"/>
  <c r="AM1256" i="3"/>
  <c r="AO1256" i="3"/>
  <c r="BS1256" i="3"/>
  <c r="AP1256" i="3"/>
  <c r="AQ1256" i="3"/>
  <c r="AR1256" i="3"/>
  <c r="AS1256" i="3"/>
  <c r="AT1256" i="3"/>
  <c r="CM1256" i="3"/>
  <c r="AM1257" i="3"/>
  <c r="AO1257" i="3"/>
  <c r="AP1257" i="3"/>
  <c r="BU1257" i="3"/>
  <c r="AQ1257" i="3"/>
  <c r="CA1257" i="3"/>
  <c r="AR1257" i="3"/>
  <c r="AS1257" i="3"/>
  <c r="CG1257" i="3"/>
  <c r="AT1257" i="3"/>
  <c r="CK1257" i="3"/>
  <c r="AM1258" i="3"/>
  <c r="F1258" i="3"/>
  <c r="AO1258" i="3"/>
  <c r="AP1258" i="3"/>
  <c r="BU1258" i="3"/>
  <c r="AQ1258" i="3"/>
  <c r="CA1258" i="3"/>
  <c r="AR1258" i="3"/>
  <c r="AS1258" i="3"/>
  <c r="AT1258" i="3"/>
  <c r="CK1258" i="3"/>
  <c r="AM1259" i="3"/>
  <c r="AO1259" i="3"/>
  <c r="AP1259" i="3"/>
  <c r="AQ1259" i="3"/>
  <c r="BY1259" i="3"/>
  <c r="AR1259" i="3"/>
  <c r="AS1259" i="3"/>
  <c r="CI1259" i="3"/>
  <c r="AT1259" i="3"/>
  <c r="AM1260" i="3"/>
  <c r="AO1260" i="3"/>
  <c r="BS1260" i="3"/>
  <c r="AP1260" i="3"/>
  <c r="AQ1260" i="3"/>
  <c r="BY1260" i="3"/>
  <c r="AR1260" i="3"/>
  <c r="AS1260" i="3"/>
  <c r="CI1260" i="3"/>
  <c r="AT1260" i="3"/>
  <c r="AM1261" i="3"/>
  <c r="AO1261" i="3"/>
  <c r="BQ1261" i="3"/>
  <c r="AP1261" i="3"/>
  <c r="BV1261" i="3"/>
  <c r="AQ1261" i="3"/>
  <c r="BY1261" i="3"/>
  <c r="AR1261" i="3"/>
  <c r="AS1261" i="3"/>
  <c r="CH1261" i="3"/>
  <c r="AT1261" i="3"/>
  <c r="CK1261" i="3"/>
  <c r="AM1262" i="3"/>
  <c r="D1262" i="3"/>
  <c r="AO1262" i="3"/>
  <c r="AP1262" i="3"/>
  <c r="AQ1262" i="3"/>
  <c r="BY1262" i="3"/>
  <c r="AR1262" i="3"/>
  <c r="AS1262" i="3"/>
  <c r="AT1262" i="3"/>
  <c r="CK1262" i="3"/>
  <c r="AM1263" i="3"/>
  <c r="AO1263" i="3"/>
  <c r="AP1263" i="3"/>
  <c r="AQ1263" i="3"/>
  <c r="BY1263" i="3"/>
  <c r="AR1263" i="3"/>
  <c r="AS1263" i="3"/>
  <c r="AT1263" i="3"/>
  <c r="AM1264" i="3"/>
  <c r="M1264" i="3"/>
  <c r="AO1264" i="3"/>
  <c r="BS1264" i="3"/>
  <c r="AP1264" i="3"/>
  <c r="AQ1264" i="3"/>
  <c r="BY1264" i="3"/>
  <c r="AR1264" i="3"/>
  <c r="CE1264" i="3"/>
  <c r="AS1264" i="3"/>
  <c r="CI1264" i="3"/>
  <c r="AT1264" i="3"/>
  <c r="AM1265" i="3"/>
  <c r="AO1265" i="3"/>
  <c r="AP1265" i="3"/>
  <c r="BU1265" i="3"/>
  <c r="AQ1265" i="3"/>
  <c r="AR1265" i="3"/>
  <c r="AS1265" i="3"/>
  <c r="CI1265" i="3"/>
  <c r="AT1265" i="3"/>
  <c r="CK1265" i="3"/>
  <c r="AM1266" i="3"/>
  <c r="F1266" i="3"/>
  <c r="AO1266" i="3"/>
  <c r="AP1266" i="3"/>
  <c r="BW1266" i="3"/>
  <c r="AQ1266" i="3"/>
  <c r="CA1266" i="3"/>
  <c r="AR1266" i="3"/>
  <c r="AS1266" i="3"/>
  <c r="AT1266" i="3"/>
  <c r="CL1266" i="3"/>
  <c r="AM1267" i="3"/>
  <c r="AO1267" i="3"/>
  <c r="BS1267" i="3"/>
  <c r="AP1267" i="3"/>
  <c r="AQ1267" i="3"/>
  <c r="AR1267" i="3"/>
  <c r="CE1267" i="3"/>
  <c r="AS1267" i="3"/>
  <c r="AT1267" i="3"/>
  <c r="AM1268" i="3"/>
  <c r="M1268" i="3"/>
  <c r="AO1268" i="3"/>
  <c r="AP1268" i="3"/>
  <c r="AQ1268" i="3"/>
  <c r="AR1268" i="3"/>
  <c r="AS1268" i="3"/>
  <c r="CI1268" i="3"/>
  <c r="AT1268" i="3"/>
  <c r="AM1269" i="3"/>
  <c r="D1269" i="3"/>
  <c r="AO1269" i="3"/>
  <c r="BR1269" i="3"/>
  <c r="AP1269" i="3"/>
  <c r="AQ1269" i="3"/>
  <c r="AR1269" i="3"/>
  <c r="AS1269" i="3"/>
  <c r="AT1269" i="3"/>
  <c r="CK1269" i="3"/>
  <c r="AM1270" i="3"/>
  <c r="AO1270" i="3"/>
  <c r="AP1270" i="3"/>
  <c r="AQ1270" i="3"/>
  <c r="BZ1270" i="3"/>
  <c r="AR1270" i="3"/>
  <c r="CE1270" i="3"/>
  <c r="AS1270" i="3"/>
  <c r="CI1270" i="3"/>
  <c r="AT1270" i="3"/>
  <c r="CK1270" i="3"/>
  <c r="AM1271" i="3"/>
  <c r="AO1271" i="3"/>
  <c r="BQ1271" i="3"/>
  <c r="AP1271" i="3"/>
  <c r="BU1271" i="3"/>
  <c r="AQ1271" i="3"/>
  <c r="BY1271" i="3"/>
  <c r="AR1271" i="3"/>
  <c r="CD1271" i="3"/>
  <c r="AS1271" i="3"/>
  <c r="AT1271" i="3"/>
  <c r="AM1272" i="3"/>
  <c r="AO1272" i="3"/>
  <c r="BS1272" i="3"/>
  <c r="AP1272" i="3"/>
  <c r="AQ1272" i="3"/>
  <c r="CA1272" i="3"/>
  <c r="AR1272" i="3"/>
  <c r="CC1272" i="3"/>
  <c r="AS1272" i="3"/>
  <c r="CI1272" i="3"/>
  <c r="AT1272" i="3"/>
  <c r="CM1272" i="3"/>
  <c r="AM1273" i="3"/>
  <c r="D1273" i="3"/>
  <c r="AO1273" i="3"/>
  <c r="BS1273" i="3"/>
  <c r="AP1273" i="3"/>
  <c r="AQ1273" i="3"/>
  <c r="BZ1273" i="3"/>
  <c r="AR1273" i="3"/>
  <c r="AS1273" i="3"/>
  <c r="AT1273" i="3"/>
  <c r="CK1273" i="3"/>
  <c r="AM1274" i="3"/>
  <c r="AO1274" i="3"/>
  <c r="AP1274" i="3"/>
  <c r="AQ1274" i="3"/>
  <c r="BY1274" i="3"/>
  <c r="AR1274" i="3"/>
  <c r="CD1274" i="3"/>
  <c r="AS1274" i="3"/>
  <c r="AT1274" i="3"/>
  <c r="CM1274" i="3"/>
  <c r="AM1275" i="3"/>
  <c r="AO1275" i="3"/>
  <c r="AP1275" i="3"/>
  <c r="AQ1275" i="3"/>
  <c r="BZ1275" i="3"/>
  <c r="AR1275" i="3"/>
  <c r="AS1275" i="3"/>
  <c r="AT1275" i="3"/>
  <c r="AM1276" i="3"/>
  <c r="AO1276" i="3"/>
  <c r="AP1276" i="3"/>
  <c r="AQ1276" i="3"/>
  <c r="BY1276" i="3"/>
  <c r="AR1276" i="3"/>
  <c r="CE1276" i="3"/>
  <c r="AS1276" i="3"/>
  <c r="CI1276" i="3"/>
  <c r="AT1276" i="3"/>
  <c r="AM1277" i="3"/>
  <c r="D1277" i="3"/>
  <c r="AO1277" i="3"/>
  <c r="AP1277" i="3"/>
  <c r="BU1277" i="3"/>
  <c r="AQ1277" i="3"/>
  <c r="AR1277" i="3"/>
  <c r="AS1277" i="3"/>
  <c r="CH1277" i="3"/>
  <c r="AT1277" i="3"/>
  <c r="CK1277" i="3"/>
  <c r="AM1278" i="3"/>
  <c r="AO1278" i="3"/>
  <c r="AP1278" i="3"/>
  <c r="BU1278" i="3"/>
  <c r="AQ1278" i="3"/>
  <c r="BY1278" i="3"/>
  <c r="AR1278" i="3"/>
  <c r="CE1278" i="3"/>
  <c r="AS1278" i="3"/>
  <c r="AT1278" i="3"/>
  <c r="AM1279" i="3"/>
  <c r="AO1279" i="3"/>
  <c r="BR1279" i="3"/>
  <c r="AP1279" i="3"/>
  <c r="BW1279" i="3"/>
  <c r="AQ1279" i="3"/>
  <c r="BY1279" i="3"/>
  <c r="AR1279" i="3"/>
  <c r="CC1279" i="3"/>
  <c r="AS1279" i="3"/>
  <c r="AT1279" i="3"/>
  <c r="AM1280" i="3"/>
  <c r="AO1280" i="3"/>
  <c r="BR1280" i="3"/>
  <c r="AP1280" i="3"/>
  <c r="AQ1280" i="3"/>
  <c r="AR1280" i="3"/>
  <c r="CD1280" i="3"/>
  <c r="AS1280" i="3"/>
  <c r="CI1280" i="3"/>
  <c r="AT1280" i="3"/>
  <c r="CM1280" i="3"/>
  <c r="AM1281" i="3"/>
  <c r="D1281" i="3"/>
  <c r="AO1281" i="3"/>
  <c r="AP1281" i="3"/>
  <c r="BV1281" i="3"/>
  <c r="AQ1281" i="3"/>
  <c r="BY1281" i="3"/>
  <c r="AR1281" i="3"/>
  <c r="AS1281" i="3"/>
  <c r="CI1281" i="3"/>
  <c r="AT1281" i="3"/>
  <c r="CL1281" i="3"/>
  <c r="AM1282" i="3"/>
  <c r="F1282" i="3"/>
  <c r="AO1282" i="3"/>
  <c r="BR1282" i="3"/>
  <c r="AP1282" i="3"/>
  <c r="BU1282" i="3"/>
  <c r="AQ1282" i="3"/>
  <c r="BY1282" i="3"/>
  <c r="AR1282" i="3"/>
  <c r="CC1282" i="3"/>
  <c r="AS1282" i="3"/>
  <c r="AT1282" i="3"/>
  <c r="CM1282" i="3"/>
  <c r="AM1283" i="3"/>
  <c r="AO1283" i="3"/>
  <c r="AP1283" i="3"/>
  <c r="AQ1283" i="3"/>
  <c r="BY1283" i="3"/>
  <c r="AR1283" i="3"/>
  <c r="AS1283" i="3"/>
  <c r="AT1283" i="3"/>
  <c r="AM1284" i="3"/>
  <c r="M1284" i="3"/>
  <c r="AO1284" i="3"/>
  <c r="BS1284" i="3"/>
  <c r="AP1284" i="3"/>
  <c r="BU1284" i="3"/>
  <c r="AQ1284" i="3"/>
  <c r="CA1284" i="3"/>
  <c r="AR1284" i="3"/>
  <c r="AS1284" i="3"/>
  <c r="AT1284" i="3"/>
  <c r="CM1284" i="3"/>
  <c r="AM1285" i="3"/>
  <c r="AO1285" i="3"/>
  <c r="AP1285" i="3"/>
  <c r="BU1285" i="3"/>
  <c r="AQ1285" i="3"/>
  <c r="BY1285" i="3"/>
  <c r="AR1285" i="3"/>
  <c r="AS1285" i="3"/>
  <c r="CG1285" i="3"/>
  <c r="AT1285" i="3"/>
  <c r="CK1285" i="3"/>
  <c r="AM1286" i="3"/>
  <c r="M1286" i="3"/>
  <c r="AO1286" i="3"/>
  <c r="AP1286" i="3"/>
  <c r="BV1286" i="3"/>
  <c r="AQ1286" i="3"/>
  <c r="AR1286" i="3"/>
  <c r="CE1286" i="3"/>
  <c r="AS1286" i="3"/>
  <c r="AT1286" i="3"/>
  <c r="AM1287" i="3"/>
  <c r="M1287" i="3"/>
  <c r="AO1287" i="3"/>
  <c r="BR1287" i="3"/>
  <c r="AP1287" i="3"/>
  <c r="BW1287" i="3"/>
  <c r="AQ1287" i="3"/>
  <c r="BY1287" i="3"/>
  <c r="AR1287" i="3"/>
  <c r="CD1287" i="3"/>
  <c r="AS1287" i="3"/>
  <c r="CH1287" i="3"/>
  <c r="AT1287" i="3"/>
  <c r="AM1288" i="3"/>
  <c r="M1288" i="3"/>
  <c r="AO1288" i="3"/>
  <c r="AP1288" i="3"/>
  <c r="BU1288" i="3"/>
  <c r="AQ1288" i="3"/>
  <c r="CA1288" i="3"/>
  <c r="AR1288" i="3"/>
  <c r="CD1288" i="3"/>
  <c r="AS1288" i="3"/>
  <c r="CI1288" i="3"/>
  <c r="AT1288" i="3"/>
  <c r="CM1288" i="3"/>
  <c r="AM1289" i="3"/>
  <c r="D1289" i="3"/>
  <c r="AO1289" i="3"/>
  <c r="AP1289" i="3"/>
  <c r="AQ1289" i="3"/>
  <c r="BY1289" i="3"/>
  <c r="AR1289" i="3"/>
  <c r="AS1289" i="3"/>
  <c r="AT1289" i="3"/>
  <c r="AM1290" i="3"/>
  <c r="D1290" i="3"/>
  <c r="AO1290" i="3"/>
  <c r="AP1290" i="3"/>
  <c r="BU1290" i="3"/>
  <c r="AQ1290" i="3"/>
  <c r="AR1290" i="3"/>
  <c r="CC1290" i="3"/>
  <c r="AS1290" i="3"/>
  <c r="AT1290" i="3"/>
  <c r="CK1290" i="3"/>
  <c r="AM1291" i="3"/>
  <c r="M1291" i="3"/>
  <c r="AO1291" i="3"/>
  <c r="AP1291" i="3"/>
  <c r="BW1291" i="3"/>
  <c r="AQ1291" i="3"/>
  <c r="CA1291" i="3"/>
  <c r="AR1291" i="3"/>
  <c r="CE1291" i="3"/>
  <c r="AS1291" i="3"/>
  <c r="CI1291" i="3"/>
  <c r="AT1291" i="3"/>
  <c r="AM1292" i="3"/>
  <c r="M1292" i="3"/>
  <c r="AO1292" i="3"/>
  <c r="BS1292" i="3"/>
  <c r="AP1292" i="3"/>
  <c r="BU1292" i="3"/>
  <c r="AQ1292" i="3"/>
  <c r="BY1292" i="3"/>
  <c r="AR1292" i="3"/>
  <c r="CC1292" i="3"/>
  <c r="AS1292" i="3"/>
  <c r="CG1292" i="3"/>
  <c r="AT1292" i="3"/>
  <c r="CK1292" i="3"/>
  <c r="AM1293" i="3"/>
  <c r="AO1293" i="3"/>
  <c r="BQ1293" i="3"/>
  <c r="AP1293" i="3"/>
  <c r="AQ1293" i="3"/>
  <c r="BY1293" i="3"/>
  <c r="AR1293" i="3"/>
  <c r="AS1293" i="3"/>
  <c r="CH1293" i="3"/>
  <c r="AT1293" i="3"/>
  <c r="AM1294" i="3"/>
  <c r="M1294" i="3"/>
  <c r="AO1294" i="3"/>
  <c r="BR1294" i="3"/>
  <c r="AP1294" i="3"/>
  <c r="BU1294" i="3"/>
  <c r="AQ1294" i="3"/>
  <c r="CA1294" i="3"/>
  <c r="AR1294" i="3"/>
  <c r="AS1294" i="3"/>
  <c r="CG1294" i="3"/>
  <c r="AT1294" i="3"/>
  <c r="CK1294" i="3"/>
  <c r="AM1295" i="3"/>
  <c r="AO1295" i="3"/>
  <c r="AP1295" i="3"/>
  <c r="BW1295" i="3"/>
  <c r="AQ1295" i="3"/>
  <c r="BY1295" i="3"/>
  <c r="AR1295" i="3"/>
  <c r="AS1295" i="3"/>
  <c r="AT1295" i="3"/>
  <c r="AM1296" i="3"/>
  <c r="AO1296" i="3"/>
  <c r="AP1296" i="3"/>
  <c r="AQ1296" i="3"/>
  <c r="AR1296" i="3"/>
  <c r="CC1296" i="3"/>
  <c r="AS1296" i="3"/>
  <c r="AT1296" i="3"/>
  <c r="CM1296" i="3"/>
  <c r="AM1297" i="3"/>
  <c r="D1297" i="3"/>
  <c r="AO1297" i="3"/>
  <c r="AP1297" i="3"/>
  <c r="BV1297" i="3"/>
  <c r="AQ1297" i="3"/>
  <c r="AR1297" i="3"/>
  <c r="AS1297" i="3"/>
  <c r="AT1297" i="3"/>
  <c r="CL1297" i="3"/>
  <c r="BY1297" i="3"/>
  <c r="AM1298" i="3"/>
  <c r="AO1298" i="3"/>
  <c r="BR1298" i="3"/>
  <c r="AP1298" i="3"/>
  <c r="BV1298" i="3"/>
  <c r="AQ1298" i="3"/>
  <c r="CA1298" i="3"/>
  <c r="AR1298" i="3"/>
  <c r="CC1298" i="3"/>
  <c r="AS1298" i="3"/>
  <c r="AT1298" i="3"/>
  <c r="AM1299" i="3"/>
  <c r="AO1299" i="3"/>
  <c r="BR1299" i="3"/>
  <c r="AP1299" i="3"/>
  <c r="AQ1299" i="3"/>
  <c r="BZ1299" i="3"/>
  <c r="AR1299" i="3"/>
  <c r="CE1299" i="3"/>
  <c r="AS1299" i="3"/>
  <c r="CH1299" i="3"/>
  <c r="AT1299" i="3"/>
  <c r="AM1300" i="3"/>
  <c r="D1300" i="3"/>
  <c r="AO1300" i="3"/>
  <c r="BS1300" i="3"/>
  <c r="AP1300" i="3"/>
  <c r="AQ1300" i="3"/>
  <c r="BZ1300" i="3"/>
  <c r="AR1300" i="3"/>
  <c r="AS1300" i="3"/>
  <c r="CI1300" i="3"/>
  <c r="AT1300" i="3"/>
  <c r="CL1300" i="3"/>
  <c r="AM1301" i="3"/>
  <c r="D1301" i="3"/>
  <c r="AO1301" i="3"/>
  <c r="BQ1301" i="3"/>
  <c r="AP1301" i="3"/>
  <c r="BU1301" i="3"/>
  <c r="AQ1301" i="3"/>
  <c r="BZ1301" i="3"/>
  <c r="AR1301" i="3"/>
  <c r="AS1301" i="3"/>
  <c r="AT1301" i="3"/>
  <c r="CK1301" i="3"/>
  <c r="AM1302" i="3"/>
  <c r="M1302" i="3"/>
  <c r="AO1302" i="3"/>
  <c r="AP1302" i="3"/>
  <c r="BW1302" i="3"/>
  <c r="AQ1302" i="3"/>
  <c r="BY1302" i="3"/>
  <c r="AR1302" i="3"/>
  <c r="CE1302" i="3"/>
  <c r="AS1302" i="3"/>
  <c r="AT1302" i="3"/>
  <c r="CL1302" i="3"/>
  <c r="AM1303" i="3"/>
  <c r="AO1303" i="3"/>
  <c r="BR1303" i="3"/>
  <c r="AP1303" i="3"/>
  <c r="AQ1303" i="3"/>
  <c r="BY1303" i="3"/>
  <c r="AR1303" i="3"/>
  <c r="CE1303" i="3"/>
  <c r="AS1303" i="3"/>
  <c r="AT1303" i="3"/>
  <c r="AM1304" i="3"/>
  <c r="M1304" i="3"/>
  <c r="AO1304" i="3"/>
  <c r="BS1304" i="3"/>
  <c r="AP1304" i="3"/>
  <c r="BW1304" i="3"/>
  <c r="AQ1304" i="3"/>
  <c r="AR1304" i="3"/>
  <c r="CE1304" i="3"/>
  <c r="AS1304" i="3"/>
  <c r="CI1304" i="3"/>
  <c r="AT1304" i="3"/>
  <c r="CK1304" i="3"/>
  <c r="AM1305" i="3"/>
  <c r="D1305" i="3"/>
  <c r="AO1305" i="3"/>
  <c r="BQ1305" i="3"/>
  <c r="AP1305" i="3"/>
  <c r="BU1305" i="3"/>
  <c r="AQ1305" i="3"/>
  <c r="AR1305" i="3"/>
  <c r="AS1305" i="3"/>
  <c r="CH1305" i="3"/>
  <c r="AT1305" i="3"/>
  <c r="AM1306" i="3"/>
  <c r="AO1306" i="3"/>
  <c r="AP1306" i="3"/>
  <c r="BU1306" i="3"/>
  <c r="AQ1306" i="3"/>
  <c r="AR1306" i="3"/>
  <c r="AS1306" i="3"/>
  <c r="AT1306" i="3"/>
  <c r="AM1307" i="3"/>
  <c r="AO1307" i="3"/>
  <c r="AP1307" i="3"/>
  <c r="BW1307" i="3"/>
  <c r="AQ1307" i="3"/>
  <c r="AR1307" i="3"/>
  <c r="AS1307" i="3"/>
  <c r="CH1307" i="3"/>
  <c r="AT1307" i="3"/>
  <c r="CA1307" i="3"/>
  <c r="AM1308" i="3"/>
  <c r="D1308" i="3"/>
  <c r="AO1308" i="3"/>
  <c r="AP1308" i="3"/>
  <c r="BU1308" i="3"/>
  <c r="AQ1308" i="3"/>
  <c r="BY1308" i="3"/>
  <c r="AR1308" i="3"/>
  <c r="CC1308" i="3"/>
  <c r="AS1308" i="3"/>
  <c r="CG1308" i="3"/>
  <c r="AT1308" i="3"/>
  <c r="AM1309" i="3"/>
  <c r="AO1309" i="3"/>
  <c r="BS1309" i="3"/>
  <c r="AP1309" i="3"/>
  <c r="BV1309" i="3"/>
  <c r="AQ1309" i="3"/>
  <c r="AR1309" i="3"/>
  <c r="AS1309" i="3"/>
  <c r="CH1309" i="3"/>
  <c r="AT1309" i="3"/>
  <c r="CK1309" i="3"/>
  <c r="AM1310" i="3"/>
  <c r="AO1310" i="3"/>
  <c r="BR1310" i="3"/>
  <c r="AP1310" i="3"/>
  <c r="BU1310" i="3"/>
  <c r="AQ1310" i="3"/>
  <c r="AR1310" i="3"/>
  <c r="AS1310" i="3"/>
  <c r="AT1310" i="3"/>
  <c r="AM1311" i="3"/>
  <c r="AO1311" i="3"/>
  <c r="BR1311" i="3"/>
  <c r="AP1311" i="3"/>
  <c r="BW1311" i="3"/>
  <c r="AQ1311" i="3"/>
  <c r="BY1311" i="3"/>
  <c r="AR1311" i="3"/>
  <c r="CE1311" i="3"/>
  <c r="AS1311" i="3"/>
  <c r="AT1311" i="3"/>
  <c r="AM1312" i="3"/>
  <c r="AO1312" i="3"/>
  <c r="AP1312" i="3"/>
  <c r="BV1312" i="3"/>
  <c r="AQ1312" i="3"/>
  <c r="AR1312" i="3"/>
  <c r="AS1312" i="3"/>
  <c r="CG1312" i="3"/>
  <c r="AT1312" i="3"/>
  <c r="CM1312" i="3"/>
  <c r="AM1313" i="3"/>
  <c r="AO1313" i="3"/>
  <c r="AP1313" i="3"/>
  <c r="BU1313" i="3"/>
  <c r="AQ1313" i="3"/>
  <c r="BY1313" i="3"/>
  <c r="AR1313" i="3"/>
  <c r="AS1313" i="3"/>
  <c r="CH1313" i="3"/>
  <c r="AT1313" i="3"/>
  <c r="CK1313" i="3"/>
  <c r="AM1314" i="3"/>
  <c r="F1314" i="3"/>
  <c r="AO1314" i="3"/>
  <c r="AP1314" i="3"/>
  <c r="BW1314" i="3"/>
  <c r="AQ1314" i="3"/>
  <c r="CA1314" i="3"/>
  <c r="AR1314" i="3"/>
  <c r="AS1314" i="3"/>
  <c r="CG1314" i="3"/>
  <c r="AT1314" i="3"/>
  <c r="AM1315" i="3"/>
  <c r="AO1315" i="3"/>
  <c r="BR1315" i="3"/>
  <c r="AP1315" i="3"/>
  <c r="BU1315" i="3"/>
  <c r="AQ1315" i="3"/>
  <c r="AR1315" i="3"/>
  <c r="AS1315" i="3"/>
  <c r="CI1315" i="3"/>
  <c r="AT1315" i="3"/>
  <c r="CL1315" i="3"/>
  <c r="AM1316" i="3"/>
  <c r="AO1316" i="3"/>
  <c r="AP1316" i="3"/>
  <c r="AQ1316" i="3"/>
  <c r="BY1316" i="3"/>
  <c r="AR1316" i="3"/>
  <c r="CE1316" i="3"/>
  <c r="AS1316" i="3"/>
  <c r="AT1316" i="3"/>
  <c r="CM1316" i="3"/>
  <c r="CA1316" i="3"/>
  <c r="AM1317" i="3"/>
  <c r="D1317" i="3"/>
  <c r="AO1317" i="3"/>
  <c r="AP1317" i="3"/>
  <c r="BU1317" i="3"/>
  <c r="AQ1317" i="3"/>
  <c r="BY1317" i="3"/>
  <c r="AR1317" i="3"/>
  <c r="AS1317" i="3"/>
  <c r="CG1317" i="3"/>
  <c r="AT1317" i="3"/>
  <c r="CK1317" i="3"/>
  <c r="AM1318" i="3"/>
  <c r="F1318" i="3"/>
  <c r="AO1318" i="3"/>
  <c r="BS1318" i="3"/>
  <c r="AP1318" i="3"/>
  <c r="BU1318" i="3"/>
  <c r="AQ1318" i="3"/>
  <c r="BZ1318" i="3"/>
  <c r="AR1318" i="3"/>
  <c r="CD1318" i="3"/>
  <c r="AS1318" i="3"/>
  <c r="AT1318" i="3"/>
  <c r="CK1318" i="3"/>
  <c r="AM1319" i="3"/>
  <c r="AO1319" i="3"/>
  <c r="BR1319" i="3"/>
  <c r="AP1319" i="3"/>
  <c r="AQ1319" i="3"/>
  <c r="BY1319" i="3"/>
  <c r="AR1319" i="3"/>
  <c r="AS1319" i="3"/>
  <c r="AT1319" i="3"/>
  <c r="AM1320" i="3"/>
  <c r="M1320" i="3"/>
  <c r="AO1320" i="3"/>
  <c r="AP1320" i="3"/>
  <c r="AQ1320" i="3"/>
  <c r="AR1320" i="3"/>
  <c r="CD1320" i="3"/>
  <c r="AS1320" i="3"/>
  <c r="CI1320" i="3"/>
  <c r="AT1320" i="3"/>
  <c r="AM1321" i="3"/>
  <c r="AO1321" i="3"/>
  <c r="AP1321" i="3"/>
  <c r="AQ1321" i="3"/>
  <c r="BZ1321" i="3"/>
  <c r="AR1321" i="3"/>
  <c r="AS1321" i="3"/>
  <c r="AT1321" i="3"/>
  <c r="CK1321" i="3"/>
  <c r="AM1322" i="3"/>
  <c r="AO1322" i="3"/>
  <c r="AP1322" i="3"/>
  <c r="BU1322" i="3"/>
  <c r="AQ1322" i="3"/>
  <c r="AR1322" i="3"/>
  <c r="CD1322" i="3"/>
  <c r="AS1322" i="3"/>
  <c r="AT1322" i="3"/>
  <c r="AM1323" i="3"/>
  <c r="AO1323" i="3"/>
  <c r="BR1323" i="3"/>
  <c r="AP1323" i="3"/>
  <c r="BW1323" i="3"/>
  <c r="AQ1323" i="3"/>
  <c r="AR1323" i="3"/>
  <c r="AS1323" i="3"/>
  <c r="AT1323" i="3"/>
  <c r="BY1323" i="3"/>
  <c r="AM1324" i="3"/>
  <c r="AO1324" i="3"/>
  <c r="BS1324" i="3"/>
  <c r="AP1324" i="3"/>
  <c r="BW1324" i="3"/>
  <c r="AQ1324" i="3"/>
  <c r="AR1324" i="3"/>
  <c r="CC1324" i="3"/>
  <c r="AS1324" i="3"/>
  <c r="CH1324" i="3"/>
  <c r="AT1324" i="3"/>
  <c r="AM1325" i="3"/>
  <c r="F1325" i="3"/>
  <c r="AO1325" i="3"/>
  <c r="AP1325" i="3"/>
  <c r="BU1325" i="3"/>
  <c r="AQ1325" i="3"/>
  <c r="AR1325" i="3"/>
  <c r="AS1325" i="3"/>
  <c r="AT1325" i="3"/>
  <c r="CK1325" i="3"/>
  <c r="AM1326" i="3"/>
  <c r="AO1326" i="3"/>
  <c r="AP1326" i="3"/>
  <c r="BW1326" i="3"/>
  <c r="AQ1326" i="3"/>
  <c r="AR1326" i="3"/>
  <c r="CD1326" i="3"/>
  <c r="AS1326" i="3"/>
  <c r="AT1326" i="3"/>
  <c r="AM1327" i="3"/>
  <c r="AO1327" i="3"/>
  <c r="BR1327" i="3"/>
  <c r="AP1327" i="3"/>
  <c r="AQ1327" i="3"/>
  <c r="AR1327" i="3"/>
  <c r="CD1327" i="3"/>
  <c r="AS1327" i="3"/>
  <c r="CG1327" i="3"/>
  <c r="AT1327" i="3"/>
  <c r="BY1327" i="3"/>
  <c r="AM1328" i="3"/>
  <c r="AO1328" i="3"/>
  <c r="BS1328" i="3"/>
  <c r="AP1328" i="3"/>
  <c r="AQ1328" i="3"/>
  <c r="AR1328" i="3"/>
  <c r="CD1328" i="3"/>
  <c r="AS1328" i="3"/>
  <c r="AT1328" i="3"/>
  <c r="AM1329" i="3"/>
  <c r="D1329" i="3"/>
  <c r="AO1329" i="3"/>
  <c r="BR1329" i="3"/>
  <c r="AP1329" i="3"/>
  <c r="BV1329" i="3"/>
  <c r="AQ1329" i="3"/>
  <c r="AR1329" i="3"/>
  <c r="AS1329" i="3"/>
  <c r="AT1329" i="3"/>
  <c r="CK1329" i="3"/>
  <c r="AM1330" i="3"/>
  <c r="AO1330" i="3"/>
  <c r="AP1330" i="3"/>
  <c r="AQ1330" i="3"/>
  <c r="AR1330" i="3"/>
  <c r="CE1330" i="3"/>
  <c r="AS1330" i="3"/>
  <c r="AT1330" i="3"/>
  <c r="CM1330" i="3"/>
  <c r="AM1331" i="3"/>
  <c r="AO1331" i="3"/>
  <c r="BQ1331" i="3"/>
  <c r="AP1331" i="3"/>
  <c r="AQ1331" i="3"/>
  <c r="CA1331" i="3"/>
  <c r="AR1331" i="3"/>
  <c r="CE1331" i="3"/>
  <c r="AS1331" i="3"/>
  <c r="CI1331" i="3"/>
  <c r="AT1331" i="3"/>
  <c r="AM1332" i="3"/>
  <c r="M1332" i="3"/>
  <c r="AO1332" i="3"/>
  <c r="AP1332" i="3"/>
  <c r="AQ1332" i="3"/>
  <c r="AR1332" i="3"/>
  <c r="CD1332" i="3"/>
  <c r="AS1332" i="3"/>
  <c r="CI1332" i="3"/>
  <c r="AT1332" i="3"/>
  <c r="CM1332" i="3"/>
  <c r="AM1333" i="3"/>
  <c r="D1333" i="3"/>
  <c r="AO1333" i="3"/>
  <c r="BQ1333" i="3"/>
  <c r="AP1333" i="3"/>
  <c r="BU1333" i="3"/>
  <c r="AQ1333" i="3"/>
  <c r="BZ1333" i="3"/>
  <c r="AR1333" i="3"/>
  <c r="CD1333" i="3"/>
  <c r="AS1333" i="3"/>
  <c r="CH1333" i="3"/>
  <c r="AT1333" i="3"/>
  <c r="AM1334" i="3"/>
  <c r="F1334" i="3"/>
  <c r="AO1334" i="3"/>
  <c r="BR1334" i="3"/>
  <c r="AP1334" i="3"/>
  <c r="BV1334" i="3"/>
  <c r="AQ1334" i="3"/>
  <c r="AR1334" i="3"/>
  <c r="AS1334" i="3"/>
  <c r="CG1334" i="3"/>
  <c r="AT1334" i="3"/>
  <c r="BZ1334" i="3"/>
  <c r="AM1335" i="3"/>
  <c r="AO1335" i="3"/>
  <c r="BR1335" i="3"/>
  <c r="AP1335" i="3"/>
  <c r="AQ1335" i="3"/>
  <c r="AR1335" i="3"/>
  <c r="AS1335" i="3"/>
  <c r="AT1335" i="3"/>
  <c r="AM1336" i="3"/>
  <c r="AO1336" i="3"/>
  <c r="AP1336" i="3"/>
  <c r="BW1336" i="3"/>
  <c r="AQ1336" i="3"/>
  <c r="BY1336" i="3"/>
  <c r="AR1336" i="3"/>
  <c r="AS1336" i="3"/>
  <c r="AT1336" i="3"/>
  <c r="AM1337" i="3"/>
  <c r="D1337" i="3"/>
  <c r="AO1337" i="3"/>
  <c r="BR1337" i="3"/>
  <c r="AP1337" i="3"/>
  <c r="BU1337" i="3"/>
  <c r="AQ1337" i="3"/>
  <c r="AR1337" i="3"/>
  <c r="AS1337" i="3"/>
  <c r="AT1337" i="3"/>
  <c r="CK1337" i="3"/>
  <c r="AM1338" i="3"/>
  <c r="M1338" i="3"/>
  <c r="AO1338" i="3"/>
  <c r="BS1338" i="3"/>
  <c r="AP1338" i="3"/>
  <c r="AQ1338" i="3"/>
  <c r="AR1338" i="3"/>
  <c r="AS1338" i="3"/>
  <c r="AT1338" i="3"/>
  <c r="AM1339" i="3"/>
  <c r="F1339" i="3"/>
  <c r="AO1339" i="3"/>
  <c r="AP1339" i="3"/>
  <c r="BW1339" i="3"/>
  <c r="AQ1339" i="3"/>
  <c r="CA1339" i="3"/>
  <c r="AR1339" i="3"/>
  <c r="AS1339" i="3"/>
  <c r="AT1339" i="3"/>
  <c r="AM1340" i="3"/>
  <c r="AO1340" i="3"/>
  <c r="AP1340" i="3"/>
  <c r="BW1340" i="3"/>
  <c r="AQ1340" i="3"/>
  <c r="CA1340" i="3"/>
  <c r="AR1340" i="3"/>
  <c r="AS1340" i="3"/>
  <c r="AT1340" i="3"/>
  <c r="AM1341" i="3"/>
  <c r="M1341" i="3"/>
  <c r="AO1341" i="3"/>
  <c r="BQ1341" i="3"/>
  <c r="AP1341" i="3"/>
  <c r="BW1341" i="3"/>
  <c r="AQ1341" i="3"/>
  <c r="AR1341" i="3"/>
  <c r="AS1341" i="3"/>
  <c r="AT1341" i="3"/>
  <c r="AM1342" i="3"/>
  <c r="D1342" i="3"/>
  <c r="AO1342" i="3"/>
  <c r="BR1342" i="3"/>
  <c r="AP1342" i="3"/>
  <c r="AQ1342" i="3"/>
  <c r="BZ1342" i="3"/>
  <c r="AR1342" i="3"/>
  <c r="CE1342" i="3"/>
  <c r="AS1342" i="3"/>
  <c r="CG1342" i="3"/>
  <c r="AT1342" i="3"/>
  <c r="AM1343" i="3"/>
  <c r="F1343" i="3"/>
  <c r="AO1343" i="3"/>
  <c r="BS1343" i="3"/>
  <c r="AP1343" i="3"/>
  <c r="AQ1343" i="3"/>
  <c r="CA1343" i="3"/>
  <c r="AR1343" i="3"/>
  <c r="AS1343" i="3"/>
  <c r="CH1343" i="3"/>
  <c r="AT1343" i="3"/>
  <c r="CL1343" i="3"/>
  <c r="AM1344" i="3"/>
  <c r="M1344" i="3"/>
  <c r="AO1344" i="3"/>
  <c r="BR1344" i="3"/>
  <c r="AP1344" i="3"/>
  <c r="AQ1344" i="3"/>
  <c r="BZ1344" i="3"/>
  <c r="AR1344" i="3"/>
  <c r="AS1344" i="3"/>
  <c r="AT1344" i="3"/>
  <c r="CM1344" i="3"/>
  <c r="AM1345" i="3"/>
  <c r="AO1345" i="3"/>
  <c r="BS1345" i="3"/>
  <c r="AP1345" i="3"/>
  <c r="AQ1345" i="3"/>
  <c r="AR1345" i="3"/>
  <c r="AS1345" i="3"/>
  <c r="CG1345" i="3"/>
  <c r="AT1345" i="3"/>
  <c r="AM1346" i="3"/>
  <c r="D1346" i="3"/>
  <c r="AO1346" i="3"/>
  <c r="AP1346" i="3"/>
  <c r="BW1346" i="3"/>
  <c r="AQ1346" i="3"/>
  <c r="AR1346" i="3"/>
  <c r="AS1346" i="3"/>
  <c r="AT1346" i="3"/>
  <c r="CM1346" i="3"/>
  <c r="AM1347" i="3"/>
  <c r="AO1347" i="3"/>
  <c r="BS1347" i="3"/>
  <c r="AP1347" i="3"/>
  <c r="AQ1347" i="3"/>
  <c r="AR1347" i="3"/>
  <c r="AS1347" i="3"/>
  <c r="AT1347" i="3"/>
  <c r="AM1348" i="3"/>
  <c r="AO1348" i="3"/>
  <c r="AP1348" i="3"/>
  <c r="AQ1348" i="3"/>
  <c r="BZ1348" i="3"/>
  <c r="AR1348" i="3"/>
  <c r="AS1348" i="3"/>
  <c r="AT1348" i="3"/>
  <c r="CM1348" i="3"/>
  <c r="AM1349" i="3"/>
  <c r="F1349" i="3"/>
  <c r="AO1349" i="3"/>
  <c r="AP1349" i="3"/>
  <c r="BW1349" i="3"/>
  <c r="AQ1349" i="3"/>
  <c r="AR1349" i="3"/>
  <c r="CE1349" i="3"/>
  <c r="AS1349" i="3"/>
  <c r="CI1349" i="3"/>
  <c r="AT1349" i="3"/>
  <c r="CK1349" i="3"/>
  <c r="AM1350" i="3"/>
  <c r="AO1350" i="3"/>
  <c r="BR1350" i="3"/>
  <c r="AP1350" i="3"/>
  <c r="BV1350" i="3"/>
  <c r="AQ1350" i="3"/>
  <c r="CA1350" i="3"/>
  <c r="AR1350" i="3"/>
  <c r="AS1350" i="3"/>
  <c r="CI1350" i="3"/>
  <c r="AT1350" i="3"/>
  <c r="CL1350" i="3"/>
  <c r="AM1351" i="3"/>
  <c r="AO1351" i="3"/>
  <c r="BS1351" i="3"/>
  <c r="AP1351" i="3"/>
  <c r="AQ1351" i="3"/>
  <c r="AR1351" i="3"/>
  <c r="AS1351" i="3"/>
  <c r="AT1351" i="3"/>
  <c r="AM1352" i="3"/>
  <c r="D1352" i="3"/>
  <c r="AO1352" i="3"/>
  <c r="AP1352" i="3"/>
  <c r="AQ1352" i="3"/>
  <c r="CA1352" i="3"/>
  <c r="AR1352" i="3"/>
  <c r="CD1352" i="3"/>
  <c r="AS1352" i="3"/>
  <c r="AT1352" i="3"/>
  <c r="AM1353" i="3"/>
  <c r="F1353" i="3"/>
  <c r="AO1353" i="3"/>
  <c r="AP1353" i="3"/>
  <c r="AQ1353" i="3"/>
  <c r="AR1353" i="3"/>
  <c r="CE1353" i="3"/>
  <c r="AS1353" i="3"/>
  <c r="AT1353" i="3"/>
  <c r="CK1353" i="3"/>
  <c r="AM1354" i="3"/>
  <c r="F1354" i="3"/>
  <c r="AO1354" i="3"/>
  <c r="AP1354" i="3"/>
  <c r="AQ1354" i="3"/>
  <c r="AR1354" i="3"/>
  <c r="AS1354" i="3"/>
  <c r="CH1354" i="3"/>
  <c r="AT1354" i="3"/>
  <c r="AM1355" i="3"/>
  <c r="F1355" i="3"/>
  <c r="AO1355" i="3"/>
  <c r="BR1355" i="3"/>
  <c r="AP1355" i="3"/>
  <c r="BW1355" i="3"/>
  <c r="AQ1355" i="3"/>
  <c r="BZ1355" i="3"/>
  <c r="AR1355" i="3"/>
  <c r="AS1355" i="3"/>
  <c r="CG1355" i="3"/>
  <c r="AT1355" i="3"/>
  <c r="CM1355" i="3"/>
  <c r="AM1356" i="3"/>
  <c r="M1356" i="3"/>
  <c r="AO1356" i="3"/>
  <c r="BR1356" i="3"/>
  <c r="AP1356" i="3"/>
  <c r="AQ1356" i="3"/>
  <c r="AR1356" i="3"/>
  <c r="AS1356" i="3"/>
  <c r="CI1356" i="3"/>
  <c r="AT1356" i="3"/>
  <c r="CK1356" i="3"/>
  <c r="AM1357" i="3"/>
  <c r="AO1357" i="3"/>
  <c r="AP1357" i="3"/>
  <c r="BW1357" i="3"/>
  <c r="AQ1357" i="3"/>
  <c r="AR1357" i="3"/>
  <c r="CE1357" i="3"/>
  <c r="AS1357" i="3"/>
  <c r="CI1357" i="3"/>
  <c r="AT1357" i="3"/>
  <c r="CM1357" i="3"/>
  <c r="AM1358" i="3"/>
  <c r="AO1358" i="3"/>
  <c r="BR1358" i="3"/>
  <c r="AP1358" i="3"/>
  <c r="BV1358" i="3"/>
  <c r="AQ1358" i="3"/>
  <c r="AR1358" i="3"/>
  <c r="CE1358" i="3"/>
  <c r="AS1358" i="3"/>
  <c r="AT1358" i="3"/>
  <c r="AM1359" i="3"/>
  <c r="M1359" i="3"/>
  <c r="AO1359" i="3"/>
  <c r="BS1359" i="3"/>
  <c r="AP1359" i="3"/>
  <c r="AQ1359" i="3"/>
  <c r="AR1359" i="3"/>
  <c r="CD1359" i="3"/>
  <c r="AS1359" i="3"/>
  <c r="AT1359" i="3"/>
  <c r="CL1359" i="3"/>
  <c r="AM1360" i="3"/>
  <c r="AO1360" i="3"/>
  <c r="BR1360" i="3"/>
  <c r="AP1360" i="3"/>
  <c r="AQ1360" i="3"/>
  <c r="AR1360" i="3"/>
  <c r="CE1360" i="3"/>
  <c r="AS1360" i="3"/>
  <c r="AT1360" i="3"/>
  <c r="CL1360" i="3"/>
  <c r="AM1361" i="3"/>
  <c r="AO1361" i="3"/>
  <c r="AP1361" i="3"/>
  <c r="AQ1361" i="3"/>
  <c r="BZ1361" i="3"/>
  <c r="AR1361" i="3"/>
  <c r="AS1361" i="3"/>
  <c r="CH1361" i="3"/>
  <c r="AT1361" i="3"/>
  <c r="CK1361" i="3"/>
  <c r="AM1362" i="3"/>
  <c r="AO1362" i="3"/>
  <c r="BR1362" i="3"/>
  <c r="AP1362" i="3"/>
  <c r="BU1362" i="3"/>
  <c r="AQ1362" i="3"/>
  <c r="CA1362" i="3"/>
  <c r="AR1362" i="3"/>
  <c r="CD1362" i="3"/>
  <c r="AS1362" i="3"/>
  <c r="CG1362" i="3"/>
  <c r="AT1362" i="3"/>
  <c r="AM1363" i="3"/>
  <c r="AO1363" i="3"/>
  <c r="BS1363" i="3"/>
  <c r="AP1363" i="3"/>
  <c r="AQ1363" i="3"/>
  <c r="BY1363" i="3"/>
  <c r="AR1363" i="3"/>
  <c r="AS1363" i="3"/>
  <c r="CI1363" i="3"/>
  <c r="AT1363" i="3"/>
  <c r="AM1364" i="3"/>
  <c r="M1364" i="3"/>
  <c r="AO1364" i="3"/>
  <c r="BR1364" i="3"/>
  <c r="AP1364" i="3"/>
  <c r="BU1364" i="3"/>
  <c r="AQ1364" i="3"/>
  <c r="AR1364" i="3"/>
  <c r="AS1364" i="3"/>
  <c r="AT1364" i="3"/>
  <c r="CM1364" i="3"/>
  <c r="BY1364" i="3"/>
  <c r="AM1365" i="3"/>
  <c r="D1365" i="3"/>
  <c r="AO1365" i="3"/>
  <c r="AP1365" i="3"/>
  <c r="BW1365" i="3"/>
  <c r="AQ1365" i="3"/>
  <c r="AR1365" i="3"/>
  <c r="AS1365" i="3"/>
  <c r="AT1365" i="3"/>
  <c r="AM1366" i="3"/>
  <c r="D1366" i="3"/>
  <c r="AO1366" i="3"/>
  <c r="BS1366" i="3"/>
  <c r="AP1366" i="3"/>
  <c r="AQ1366" i="3"/>
  <c r="AR1366" i="3"/>
  <c r="CE1366" i="3"/>
  <c r="AS1366" i="3"/>
  <c r="AT1366" i="3"/>
  <c r="AM1367" i="3"/>
  <c r="AO1367" i="3"/>
  <c r="BS1367" i="3"/>
  <c r="AP1367" i="3"/>
  <c r="BW1367" i="3"/>
  <c r="AQ1367" i="3"/>
  <c r="AR1367" i="3"/>
  <c r="AS1367" i="3"/>
  <c r="CG1367" i="3"/>
  <c r="AT1367" i="3"/>
  <c r="AM1368" i="3"/>
  <c r="F1368" i="3"/>
  <c r="AO1368" i="3"/>
  <c r="BR1368" i="3"/>
  <c r="AP1368" i="3"/>
  <c r="AQ1368" i="3"/>
  <c r="AR1368" i="3"/>
  <c r="CE1368" i="3"/>
  <c r="AS1368" i="3"/>
  <c r="CH1368" i="3"/>
  <c r="AT1368" i="3"/>
  <c r="AM1369" i="3"/>
  <c r="D1369" i="3"/>
  <c r="AO1369" i="3"/>
  <c r="BS1369" i="3"/>
  <c r="AP1369" i="3"/>
  <c r="BV1369" i="3"/>
  <c r="AQ1369" i="3"/>
  <c r="AR1369" i="3"/>
  <c r="CE1369" i="3"/>
  <c r="AS1369" i="3"/>
  <c r="AT1369" i="3"/>
  <c r="CM1369" i="3"/>
  <c r="AM1370" i="3"/>
  <c r="AO1370" i="3"/>
  <c r="BS1370" i="3"/>
  <c r="AP1370" i="3"/>
  <c r="AQ1370" i="3"/>
  <c r="CA1370" i="3"/>
  <c r="AR1370" i="3"/>
  <c r="AS1370" i="3"/>
  <c r="AT1370" i="3"/>
  <c r="AM1371" i="3"/>
  <c r="F1371" i="3"/>
  <c r="AO1371" i="3"/>
  <c r="BS1371" i="3"/>
  <c r="AP1371" i="3"/>
  <c r="BW1371" i="3"/>
  <c r="AQ1371" i="3"/>
  <c r="AR1371" i="3"/>
  <c r="AS1371" i="3"/>
  <c r="AT1371" i="3"/>
  <c r="AM1372" i="3"/>
  <c r="AO1372" i="3"/>
  <c r="BR1372" i="3"/>
  <c r="AP1372" i="3"/>
  <c r="AQ1372" i="3"/>
  <c r="AR1372" i="3"/>
  <c r="AS1372" i="3"/>
  <c r="AT1372" i="3"/>
  <c r="CL1372" i="3"/>
  <c r="AM1373" i="3"/>
  <c r="AO1373" i="3"/>
  <c r="AP1373" i="3"/>
  <c r="AQ1373" i="3"/>
  <c r="AR1373" i="3"/>
  <c r="CE1373" i="3"/>
  <c r="AS1373" i="3"/>
  <c r="CI1373" i="3"/>
  <c r="AT1373" i="3"/>
  <c r="AM1374" i="3"/>
  <c r="F1374" i="3"/>
  <c r="AO1374" i="3"/>
  <c r="AP1374" i="3"/>
  <c r="BV1374" i="3"/>
  <c r="AQ1374" i="3"/>
  <c r="AR1374" i="3"/>
  <c r="CE1374" i="3"/>
  <c r="AS1374" i="3"/>
  <c r="CG1374" i="3"/>
  <c r="AT1374" i="3"/>
  <c r="AM1375" i="3"/>
  <c r="D1375" i="3"/>
  <c r="AO1375" i="3"/>
  <c r="BS1375" i="3"/>
  <c r="AP1375" i="3"/>
  <c r="AQ1375" i="3"/>
  <c r="AR1375" i="3"/>
  <c r="AS1375" i="3"/>
  <c r="CG1375" i="3"/>
  <c r="AT1375" i="3"/>
  <c r="CM1375" i="3"/>
  <c r="AM1376" i="3"/>
  <c r="M1376" i="3"/>
  <c r="AO1376" i="3"/>
  <c r="BR1376" i="3"/>
  <c r="AP1376" i="3"/>
  <c r="BV1376" i="3"/>
  <c r="AQ1376" i="3"/>
  <c r="BZ1376" i="3"/>
  <c r="AR1376" i="3"/>
  <c r="AS1376" i="3"/>
  <c r="CI1376" i="3"/>
  <c r="AT1376" i="3"/>
  <c r="CM1376" i="3"/>
  <c r="AM1377" i="3"/>
  <c r="F1377" i="3"/>
  <c r="AO1377" i="3"/>
  <c r="BR1377" i="3"/>
  <c r="AP1377" i="3"/>
  <c r="BV1377" i="3"/>
  <c r="AQ1377" i="3"/>
  <c r="BZ1377" i="3"/>
  <c r="AR1377" i="3"/>
  <c r="CE1377" i="3"/>
  <c r="AS1377" i="3"/>
  <c r="CG1377" i="3"/>
  <c r="AT1377" i="3"/>
  <c r="CA1377" i="3"/>
  <c r="AM1378" i="3"/>
  <c r="AO1378" i="3"/>
  <c r="BS1378" i="3"/>
  <c r="AP1378" i="3"/>
  <c r="AQ1378" i="3"/>
  <c r="BZ1378" i="3"/>
  <c r="AR1378" i="3"/>
  <c r="AS1378" i="3"/>
  <c r="AT1378" i="3"/>
  <c r="AM1379" i="3"/>
  <c r="AO1379" i="3"/>
  <c r="AP1379" i="3"/>
  <c r="BW1379" i="3"/>
  <c r="AQ1379" i="3"/>
  <c r="AR1379" i="3"/>
  <c r="AS1379" i="3"/>
  <c r="CI1379" i="3"/>
  <c r="AT1379" i="3"/>
  <c r="AM1380" i="3"/>
  <c r="M1380" i="3"/>
  <c r="AO1380" i="3"/>
  <c r="BR1380" i="3"/>
  <c r="AP1380" i="3"/>
  <c r="AQ1380" i="3"/>
  <c r="AR1380" i="3"/>
  <c r="AS1380" i="3"/>
  <c r="CI1380" i="3"/>
  <c r="AT1380" i="3"/>
  <c r="AM1381" i="3"/>
  <c r="AO1381" i="3"/>
  <c r="BS1381" i="3"/>
  <c r="AP1381" i="3"/>
  <c r="AQ1381" i="3"/>
  <c r="CA1381" i="3"/>
  <c r="AR1381" i="3"/>
  <c r="CE1381" i="3"/>
  <c r="AS1381" i="3"/>
  <c r="AT1381" i="3"/>
  <c r="CL1381" i="3"/>
  <c r="AM1382" i="3"/>
  <c r="AO1382" i="3"/>
  <c r="BS1382" i="3"/>
  <c r="AP1382" i="3"/>
  <c r="BV1382" i="3"/>
  <c r="AQ1382" i="3"/>
  <c r="AR1382" i="3"/>
  <c r="AS1382" i="3"/>
  <c r="CH1382" i="3"/>
  <c r="AT1382" i="3"/>
  <c r="CK1382" i="3"/>
  <c r="AM1383" i="3"/>
  <c r="AO1383" i="3"/>
  <c r="BS1383" i="3"/>
  <c r="AP1383" i="3"/>
  <c r="BW1383" i="3"/>
  <c r="AQ1383" i="3"/>
  <c r="CA1383" i="3"/>
  <c r="AR1383" i="3"/>
  <c r="AS1383" i="3"/>
  <c r="CH1383" i="3"/>
  <c r="AT1383" i="3"/>
  <c r="AM1384" i="3"/>
  <c r="M1384" i="3"/>
  <c r="AO1384" i="3"/>
  <c r="BR1384" i="3"/>
  <c r="AP1384" i="3"/>
  <c r="BU1384" i="3"/>
  <c r="AQ1384" i="3"/>
  <c r="BY1384" i="3"/>
  <c r="AR1384" i="3"/>
  <c r="AS1384" i="3"/>
  <c r="AT1384" i="3"/>
  <c r="AM1385" i="3"/>
  <c r="F1385" i="3"/>
  <c r="AO1385" i="3"/>
  <c r="BS1385" i="3"/>
  <c r="AP1385" i="3"/>
  <c r="AQ1385" i="3"/>
  <c r="AR1385" i="3"/>
  <c r="AS1385" i="3"/>
  <c r="AT1385" i="3"/>
  <c r="CK1385" i="3"/>
  <c r="AM1386" i="3"/>
  <c r="AO1386" i="3"/>
  <c r="AP1386" i="3"/>
  <c r="BV1386" i="3"/>
  <c r="AQ1386" i="3"/>
  <c r="AR1386" i="3"/>
  <c r="AS1386" i="3"/>
  <c r="AT1386" i="3"/>
  <c r="AM1387" i="3"/>
  <c r="AO1387" i="3"/>
  <c r="BS1387" i="3"/>
  <c r="AP1387" i="3"/>
  <c r="BV1387" i="3"/>
  <c r="AQ1387" i="3"/>
  <c r="AR1387" i="3"/>
  <c r="CD1387" i="3"/>
  <c r="AS1387" i="3"/>
  <c r="AT1387" i="3"/>
  <c r="CK1387" i="3"/>
  <c r="AM1388" i="3"/>
  <c r="M1388" i="3"/>
  <c r="AO1388" i="3"/>
  <c r="BR1388" i="3"/>
  <c r="AP1388" i="3"/>
  <c r="BV1388" i="3"/>
  <c r="AQ1388" i="3"/>
  <c r="AR1388" i="3"/>
  <c r="AS1388" i="3"/>
  <c r="CH1388" i="3"/>
  <c r="AT1388" i="3"/>
  <c r="AM1389" i="3"/>
  <c r="AO1389" i="3"/>
  <c r="BS1389" i="3"/>
  <c r="AP1389" i="3"/>
  <c r="BW1389" i="3"/>
  <c r="AQ1389" i="3"/>
  <c r="AR1389" i="3"/>
  <c r="AS1389" i="3"/>
  <c r="AT1389" i="3"/>
  <c r="CK1389" i="3"/>
  <c r="AM1390" i="3"/>
  <c r="AO1390" i="3"/>
  <c r="AP1390" i="3"/>
  <c r="AQ1390" i="3"/>
  <c r="AR1390" i="3"/>
  <c r="AS1390" i="3"/>
  <c r="CH1390" i="3"/>
  <c r="AT1390" i="3"/>
  <c r="AM1391" i="3"/>
  <c r="F1391" i="3"/>
  <c r="AO1391" i="3"/>
  <c r="AP1391" i="3"/>
  <c r="BW1391" i="3"/>
  <c r="AQ1391" i="3"/>
  <c r="AR1391" i="3"/>
  <c r="AS1391" i="3"/>
  <c r="AT1391" i="3"/>
  <c r="CL1391" i="3"/>
  <c r="AM1392" i="3"/>
  <c r="M1392" i="3"/>
  <c r="AO1392" i="3"/>
  <c r="AP1392" i="3"/>
  <c r="AQ1392" i="3"/>
  <c r="AR1392" i="3"/>
  <c r="CE1392" i="3"/>
  <c r="AS1392" i="3"/>
  <c r="CI1392" i="3"/>
  <c r="AT1392" i="3"/>
  <c r="CM1392" i="3"/>
  <c r="AM1393" i="3"/>
  <c r="AO1393" i="3"/>
  <c r="AP1393" i="3"/>
  <c r="AQ1393" i="3"/>
  <c r="AR1393" i="3"/>
  <c r="CE1393" i="3"/>
  <c r="AS1393" i="3"/>
  <c r="CH1393" i="3"/>
  <c r="AT1393" i="3"/>
  <c r="AM1394" i="3"/>
  <c r="AO1394" i="3"/>
  <c r="AP1394" i="3"/>
  <c r="AQ1394" i="3"/>
  <c r="AR1394" i="3"/>
  <c r="AS1394" i="3"/>
  <c r="AT1394" i="3"/>
  <c r="CM1394" i="3"/>
  <c r="AM1395" i="3"/>
  <c r="AO1395" i="3"/>
  <c r="BS1395" i="3"/>
  <c r="AP1395" i="3"/>
  <c r="AQ1395" i="3"/>
  <c r="AR1395" i="3"/>
  <c r="CD1395" i="3"/>
  <c r="AS1395" i="3"/>
  <c r="AT1395" i="3"/>
  <c r="AM1396" i="3"/>
  <c r="M1396" i="3"/>
  <c r="AO1396" i="3"/>
  <c r="BR1396" i="3"/>
  <c r="AP1396" i="3"/>
  <c r="AQ1396" i="3"/>
  <c r="AR1396" i="3"/>
  <c r="AS1396" i="3"/>
  <c r="AT1396" i="3"/>
  <c r="BZ1396" i="3"/>
  <c r="AM1397" i="3"/>
  <c r="AO1397" i="3"/>
  <c r="AP1397" i="3"/>
  <c r="AQ1397" i="3"/>
  <c r="AR1397" i="3"/>
  <c r="CE1397" i="3"/>
  <c r="AS1397" i="3"/>
  <c r="CI1397" i="3"/>
  <c r="AT1397" i="3"/>
  <c r="AM1398" i="3"/>
  <c r="AO1398" i="3"/>
  <c r="BS1398" i="3"/>
  <c r="AP1398" i="3"/>
  <c r="AQ1398" i="3"/>
  <c r="AR1398" i="3"/>
  <c r="AS1398" i="3"/>
  <c r="CH1398" i="3"/>
  <c r="AT1398" i="3"/>
  <c r="AM1399" i="3"/>
  <c r="AO1399" i="3"/>
  <c r="BS1399" i="3"/>
  <c r="AP1399" i="3"/>
  <c r="AQ1399" i="3"/>
  <c r="AR1399" i="3"/>
  <c r="AS1399" i="3"/>
  <c r="AT1399" i="3"/>
  <c r="CK1399" i="3"/>
  <c r="AM1400" i="3"/>
  <c r="AO1400" i="3"/>
  <c r="BR1400" i="3"/>
  <c r="AP1400" i="3"/>
  <c r="BV1400" i="3"/>
  <c r="AQ1400" i="3"/>
  <c r="AR1400" i="3"/>
  <c r="AS1400" i="3"/>
  <c r="CG1400" i="3"/>
  <c r="AT1400" i="3"/>
  <c r="AM1401" i="3"/>
  <c r="D1401" i="3"/>
  <c r="AO1401" i="3"/>
  <c r="AP1401" i="3"/>
  <c r="AQ1401" i="3"/>
  <c r="BZ1401" i="3"/>
  <c r="AR1401" i="3"/>
  <c r="CE1401" i="3"/>
  <c r="AS1401" i="3"/>
  <c r="CI1401" i="3"/>
  <c r="AT1401" i="3"/>
  <c r="AM1402" i="3"/>
  <c r="D1402" i="3"/>
  <c r="AO1402" i="3"/>
  <c r="BQ1402" i="3"/>
  <c r="AP1402" i="3"/>
  <c r="BV1402" i="3"/>
  <c r="AQ1402" i="3"/>
  <c r="AR1402" i="3"/>
  <c r="AS1402" i="3"/>
  <c r="AT1402" i="3"/>
  <c r="CA1402" i="3"/>
  <c r="AM1403" i="3"/>
  <c r="AO1403" i="3"/>
  <c r="AP1403" i="3"/>
  <c r="AQ1403" i="3"/>
  <c r="AR1403" i="3"/>
  <c r="AS1403" i="3"/>
  <c r="CH1403" i="3"/>
  <c r="AT1403" i="3"/>
  <c r="CL1403" i="3"/>
  <c r="AM1404" i="3"/>
  <c r="D1404" i="3"/>
  <c r="AO1404" i="3"/>
  <c r="AP1404" i="3"/>
  <c r="BW1404" i="3"/>
  <c r="AQ1404" i="3"/>
  <c r="BY1404" i="3"/>
  <c r="AR1404" i="3"/>
  <c r="CC1404" i="3"/>
  <c r="AS1404" i="3"/>
  <c r="AT1404" i="3"/>
  <c r="CL1404" i="3"/>
  <c r="AM1405" i="3"/>
  <c r="AO1405" i="3"/>
  <c r="AP1405" i="3"/>
  <c r="BW1405" i="3"/>
  <c r="AQ1405" i="3"/>
  <c r="CA1405" i="3"/>
  <c r="AR1405" i="3"/>
  <c r="AS1405" i="3"/>
  <c r="CI1405" i="3"/>
  <c r="AT1405" i="3"/>
  <c r="AM1406" i="3"/>
  <c r="AO1406" i="3"/>
  <c r="AP1406" i="3"/>
  <c r="BU1406" i="3"/>
  <c r="AQ1406" i="3"/>
  <c r="AR1406" i="3"/>
  <c r="AS1406" i="3"/>
  <c r="AT1406" i="3"/>
  <c r="CK1406" i="3"/>
  <c r="BZ1406" i="3"/>
  <c r="AM1407" i="3"/>
  <c r="AO1407" i="3"/>
  <c r="AP1407" i="3"/>
  <c r="AQ1407" i="3"/>
  <c r="BZ1407" i="3"/>
  <c r="AR1407" i="3"/>
  <c r="CC1407" i="3"/>
  <c r="AS1407" i="3"/>
  <c r="AT1407" i="3"/>
  <c r="AM1408" i="3"/>
  <c r="AO1408" i="3"/>
  <c r="BS1408" i="3"/>
  <c r="AP1408" i="3"/>
  <c r="BU1408" i="3"/>
  <c r="AQ1408" i="3"/>
  <c r="BY1408" i="3"/>
  <c r="AR1408" i="3"/>
  <c r="CD1408" i="3"/>
  <c r="AS1408" i="3"/>
  <c r="AT1408" i="3"/>
  <c r="AM1409" i="3"/>
  <c r="AO1409" i="3"/>
  <c r="AP1409" i="3"/>
  <c r="BV1409" i="3"/>
  <c r="AQ1409" i="3"/>
  <c r="AR1409" i="3"/>
  <c r="CE1409" i="3"/>
  <c r="AS1409" i="3"/>
  <c r="AT1409" i="3"/>
  <c r="AM1410" i="3"/>
  <c r="AO1410" i="3"/>
  <c r="AP1410" i="3"/>
  <c r="BV1410" i="3"/>
  <c r="AQ1410" i="3"/>
  <c r="BY1410" i="3"/>
  <c r="AR1410" i="3"/>
  <c r="CE1410" i="3"/>
  <c r="AS1410" i="3"/>
  <c r="AT1410" i="3"/>
  <c r="AM1411" i="3"/>
  <c r="AO1411" i="3"/>
  <c r="BQ1411" i="3"/>
  <c r="AP1411" i="3"/>
  <c r="AQ1411" i="3"/>
  <c r="AR1411" i="3"/>
  <c r="CD1411" i="3"/>
  <c r="AS1411" i="3"/>
  <c r="AT1411" i="3"/>
  <c r="AM1412" i="3"/>
  <c r="AO1412" i="3"/>
  <c r="AP1412" i="3"/>
  <c r="BU1412" i="3"/>
  <c r="AQ1412" i="3"/>
  <c r="BY1412" i="3"/>
  <c r="AR1412" i="3"/>
  <c r="AS1412" i="3"/>
  <c r="CI1412" i="3"/>
  <c r="AT1412" i="3"/>
  <c r="CL1412" i="3"/>
  <c r="AM1413" i="3"/>
  <c r="AO1413" i="3"/>
  <c r="AP1413" i="3"/>
  <c r="BW1413" i="3"/>
  <c r="AQ1413" i="3"/>
  <c r="BZ1413" i="3"/>
  <c r="AR1413" i="3"/>
  <c r="CC1413" i="3"/>
  <c r="AS1413" i="3"/>
  <c r="CI1413" i="3"/>
  <c r="AT1413" i="3"/>
  <c r="AM1414" i="3"/>
  <c r="AO1414" i="3"/>
  <c r="BS1414" i="3"/>
  <c r="AP1414" i="3"/>
  <c r="AQ1414" i="3"/>
  <c r="AR1414" i="3"/>
  <c r="AS1414" i="3"/>
  <c r="CG1414" i="3"/>
  <c r="AT1414" i="3"/>
  <c r="AM1415" i="3"/>
  <c r="AO1415" i="3"/>
  <c r="AP1415" i="3"/>
  <c r="AQ1415" i="3"/>
  <c r="BZ1415" i="3"/>
  <c r="AR1415" i="3"/>
  <c r="AS1415" i="3"/>
  <c r="AT1415" i="3"/>
  <c r="AM1416" i="3"/>
  <c r="AO1416" i="3"/>
  <c r="BQ1416" i="3"/>
  <c r="AP1416" i="3"/>
  <c r="BV1416" i="3"/>
  <c r="AQ1416" i="3"/>
  <c r="AR1416" i="3"/>
  <c r="CD1416" i="3"/>
  <c r="AS1416" i="3"/>
  <c r="CG1416" i="3"/>
  <c r="AT1416" i="3"/>
  <c r="CL1416" i="3"/>
  <c r="AM1417" i="3"/>
  <c r="AO1417" i="3"/>
  <c r="AP1417" i="3"/>
  <c r="AQ1417" i="3"/>
  <c r="AR1417" i="3"/>
  <c r="CC1417" i="3"/>
  <c r="AS1417" i="3"/>
  <c r="AT1417" i="3"/>
  <c r="CA1417" i="3"/>
  <c r="AM1418" i="3"/>
  <c r="AO1418" i="3"/>
  <c r="AP1418" i="3"/>
  <c r="AQ1418" i="3"/>
  <c r="AR1418" i="3"/>
  <c r="AS1418" i="3"/>
  <c r="CI1418" i="3"/>
  <c r="AT1418" i="3"/>
  <c r="AM1419" i="3"/>
  <c r="D1419" i="3"/>
  <c r="AO1419" i="3"/>
  <c r="AP1419" i="3"/>
  <c r="AQ1419" i="3"/>
  <c r="AR1419" i="3"/>
  <c r="AS1419" i="3"/>
  <c r="CG1419" i="3"/>
  <c r="AT1419" i="3"/>
  <c r="AM1420" i="3"/>
  <c r="AO1420" i="3"/>
  <c r="BS1420" i="3"/>
  <c r="AP1420" i="3"/>
  <c r="BV1420" i="3"/>
  <c r="AQ1420" i="3"/>
  <c r="BY1420" i="3"/>
  <c r="AR1420" i="3"/>
  <c r="AS1420" i="3"/>
  <c r="CI1420" i="3"/>
  <c r="AT1420" i="3"/>
  <c r="CL1420" i="3"/>
  <c r="AM1421" i="3"/>
  <c r="AO1421" i="3"/>
  <c r="AP1421" i="3"/>
  <c r="AQ1421" i="3"/>
  <c r="BY1421" i="3"/>
  <c r="AR1421" i="3"/>
  <c r="AS1421" i="3"/>
  <c r="CG1421" i="3"/>
  <c r="AT1421" i="3"/>
  <c r="AM1422" i="3"/>
  <c r="AO1422" i="3"/>
  <c r="BS1422" i="3"/>
  <c r="AP1422" i="3"/>
  <c r="AQ1422" i="3"/>
  <c r="BY1422" i="3"/>
  <c r="AR1422" i="3"/>
  <c r="CD1422" i="3"/>
  <c r="AS1422" i="3"/>
  <c r="CG1422" i="3"/>
  <c r="AT1422" i="3"/>
  <c r="AM1423" i="3"/>
  <c r="D1423" i="3"/>
  <c r="AO1423" i="3"/>
  <c r="AP1423" i="3"/>
  <c r="BV1423" i="3"/>
  <c r="AQ1423" i="3"/>
  <c r="AR1423" i="3"/>
  <c r="CD1423" i="3"/>
  <c r="AS1423" i="3"/>
  <c r="CG1423" i="3"/>
  <c r="AT1423" i="3"/>
  <c r="CK1423" i="3"/>
  <c r="AM1424" i="3"/>
  <c r="AO1424" i="3"/>
  <c r="AP1424" i="3"/>
  <c r="BU1424" i="3"/>
  <c r="AQ1424" i="3"/>
  <c r="AR1424" i="3"/>
  <c r="AS1424" i="3"/>
  <c r="CI1424" i="3"/>
  <c r="AT1424" i="3"/>
  <c r="CK1424" i="3"/>
  <c r="AM1425" i="3"/>
  <c r="AO1425" i="3"/>
  <c r="AP1425" i="3"/>
  <c r="BV1425" i="3"/>
  <c r="AQ1425" i="3"/>
  <c r="AR1425" i="3"/>
  <c r="CE1425" i="3"/>
  <c r="AS1425" i="3"/>
  <c r="CI1425" i="3"/>
  <c r="AT1425" i="3"/>
  <c r="AM1426" i="3"/>
  <c r="AO1426" i="3"/>
  <c r="BS1426" i="3"/>
  <c r="AP1426" i="3"/>
  <c r="AQ1426" i="3"/>
  <c r="BZ1426" i="3"/>
  <c r="AR1426" i="3"/>
  <c r="CC1426" i="3"/>
  <c r="AS1426" i="3"/>
  <c r="CG1426" i="3"/>
  <c r="AT1426" i="3"/>
  <c r="AM1427" i="3"/>
  <c r="AO1427" i="3"/>
  <c r="AP1427" i="3"/>
  <c r="BW1427" i="3"/>
  <c r="AQ1427" i="3"/>
  <c r="AR1427" i="3"/>
  <c r="CC1427" i="3"/>
  <c r="AS1427" i="3"/>
  <c r="AT1427" i="3"/>
  <c r="CM1427" i="3"/>
  <c r="AM1428" i="3"/>
  <c r="AO1428" i="3"/>
  <c r="BS1428" i="3"/>
  <c r="AP1428" i="3"/>
  <c r="BW1428" i="3"/>
  <c r="AQ1428" i="3"/>
  <c r="AR1428" i="3"/>
  <c r="CC1428" i="3"/>
  <c r="AS1428" i="3"/>
  <c r="AT1428" i="3"/>
  <c r="AM1429" i="3"/>
  <c r="AO1429" i="3"/>
  <c r="BR1429" i="3"/>
  <c r="AP1429" i="3"/>
  <c r="BW1429" i="3"/>
  <c r="AQ1429" i="3"/>
  <c r="AR1429" i="3"/>
  <c r="AS1429" i="3"/>
  <c r="CH1429" i="3"/>
  <c r="AT1429" i="3"/>
  <c r="CM1429" i="3"/>
  <c r="AM1430" i="3"/>
  <c r="AO1430" i="3"/>
  <c r="BS1430" i="3"/>
  <c r="AP1430" i="3"/>
  <c r="BU1430" i="3"/>
  <c r="AQ1430" i="3"/>
  <c r="BZ1430" i="3"/>
  <c r="AR1430" i="3"/>
  <c r="AS1430" i="3"/>
  <c r="AT1430" i="3"/>
  <c r="CK1430" i="3"/>
  <c r="AM1431" i="3"/>
  <c r="AO1431" i="3"/>
  <c r="BS1431" i="3"/>
  <c r="AP1431" i="3"/>
  <c r="BW1431" i="3"/>
  <c r="AQ1431" i="3"/>
  <c r="AR1431" i="3"/>
  <c r="CC1431" i="3"/>
  <c r="AS1431" i="3"/>
  <c r="CI1431" i="3"/>
  <c r="AT1431" i="3"/>
  <c r="AM1432" i="3"/>
  <c r="AO1432" i="3"/>
  <c r="AP1432" i="3"/>
  <c r="AQ1432" i="3"/>
  <c r="BZ1432" i="3"/>
  <c r="AR1432" i="3"/>
  <c r="AS1432" i="3"/>
  <c r="CI1432" i="3"/>
  <c r="AT1432" i="3"/>
  <c r="AM1433" i="3"/>
  <c r="AO1433" i="3"/>
  <c r="BS1433" i="3"/>
  <c r="AP1433" i="3"/>
  <c r="AQ1433" i="3"/>
  <c r="AR1433" i="3"/>
  <c r="CE1433" i="3"/>
  <c r="AS1433" i="3"/>
  <c r="AT1433" i="3"/>
  <c r="AM1434" i="3"/>
  <c r="AO1434" i="3"/>
  <c r="AP1434" i="3"/>
  <c r="AQ1434" i="3"/>
  <c r="CA1434" i="3"/>
  <c r="AR1434" i="3"/>
  <c r="CD1434" i="3"/>
  <c r="AS1434" i="3"/>
  <c r="AT1434" i="3"/>
  <c r="AM1435" i="3"/>
  <c r="AO1435" i="3"/>
  <c r="AP1435" i="3"/>
  <c r="AQ1435" i="3"/>
  <c r="AR1435" i="3"/>
  <c r="CC1435" i="3"/>
  <c r="AS1435" i="3"/>
  <c r="CH1435" i="3"/>
  <c r="AT1435" i="3"/>
  <c r="AM1436" i="3"/>
  <c r="F1436" i="3"/>
  <c r="AO1436" i="3"/>
  <c r="AP1436" i="3"/>
  <c r="AQ1436" i="3"/>
  <c r="AR1436" i="3"/>
  <c r="CC1436" i="3"/>
  <c r="AS1436" i="3"/>
  <c r="AT1436" i="3"/>
  <c r="AM1437" i="3"/>
  <c r="AO1437" i="3"/>
  <c r="BR1437" i="3"/>
  <c r="AP1437" i="3"/>
  <c r="BW1437" i="3"/>
  <c r="AQ1437" i="3"/>
  <c r="AR1437" i="3"/>
  <c r="AS1437" i="3"/>
  <c r="AT1437" i="3"/>
  <c r="AM1438" i="3"/>
  <c r="D1438" i="3"/>
  <c r="AO1438" i="3"/>
  <c r="BS1438" i="3"/>
  <c r="AP1438" i="3"/>
  <c r="BU1438" i="3"/>
  <c r="AQ1438" i="3"/>
  <c r="AR1438" i="3"/>
  <c r="CE1438" i="3"/>
  <c r="AS1438" i="3"/>
  <c r="CI1438" i="3"/>
  <c r="AT1438" i="3"/>
  <c r="CK1438" i="3"/>
  <c r="AM1439" i="3"/>
  <c r="AO1439" i="3"/>
  <c r="BS1439" i="3"/>
  <c r="AP1439" i="3"/>
  <c r="BU1439" i="3"/>
  <c r="AQ1439" i="3"/>
  <c r="CA1439" i="3"/>
  <c r="AR1439" i="3"/>
  <c r="AS1439" i="3"/>
  <c r="AT1439" i="3"/>
  <c r="AM1440" i="3"/>
  <c r="F1440" i="3"/>
  <c r="AO1440" i="3"/>
  <c r="AP1440" i="3"/>
  <c r="BW1440" i="3"/>
  <c r="AQ1440" i="3"/>
  <c r="AR1440" i="3"/>
  <c r="AS1440" i="3"/>
  <c r="CH1440" i="3"/>
  <c r="AT1440" i="3"/>
  <c r="AM1441" i="3"/>
  <c r="AO1441" i="3"/>
  <c r="BS1441" i="3"/>
  <c r="AP1441" i="3"/>
  <c r="AQ1441" i="3"/>
  <c r="AR1441" i="3"/>
  <c r="AS1441" i="3"/>
  <c r="AT1441" i="3"/>
  <c r="CA1441" i="3"/>
  <c r="AM1442" i="3"/>
  <c r="AO1442" i="3"/>
  <c r="AP1442" i="3"/>
  <c r="BU1442" i="3"/>
  <c r="AQ1442" i="3"/>
  <c r="AR1442" i="3"/>
  <c r="AS1442" i="3"/>
  <c r="AT1442" i="3"/>
  <c r="CM1442" i="3"/>
  <c r="AM1443" i="3"/>
  <c r="AO1443" i="3"/>
  <c r="AP1443" i="3"/>
  <c r="AQ1443" i="3"/>
  <c r="BY1443" i="3"/>
  <c r="AR1443" i="3"/>
  <c r="CD1443" i="3"/>
  <c r="AS1443" i="3"/>
  <c r="CI1443" i="3"/>
  <c r="AT1443" i="3"/>
  <c r="AM1444" i="3"/>
  <c r="AO1444" i="3"/>
  <c r="BS1444" i="3"/>
  <c r="AP1444" i="3"/>
  <c r="AQ1444" i="3"/>
  <c r="AR1444" i="3"/>
  <c r="AS1444" i="3"/>
  <c r="AT1444" i="3"/>
  <c r="AM1445" i="3"/>
  <c r="D1445" i="3"/>
  <c r="AO1445" i="3"/>
  <c r="BS1445" i="3"/>
  <c r="AP1445" i="3"/>
  <c r="BU1445" i="3"/>
  <c r="AQ1445" i="3"/>
  <c r="BY1445" i="3"/>
  <c r="AR1445" i="3"/>
  <c r="AS1445" i="3"/>
  <c r="CG1445" i="3"/>
  <c r="AT1445" i="3"/>
  <c r="CL1445" i="3"/>
  <c r="AM1446" i="3"/>
  <c r="D1446" i="3"/>
  <c r="AO1446" i="3"/>
  <c r="AP1446" i="3"/>
  <c r="AQ1446" i="3"/>
  <c r="BZ1446" i="3"/>
  <c r="AR1446" i="3"/>
  <c r="AS1446" i="3"/>
  <c r="AT1446" i="3"/>
  <c r="AM1447" i="3"/>
  <c r="AO1447" i="3"/>
  <c r="AP1447" i="3"/>
  <c r="AQ1447" i="3"/>
  <c r="AR1447" i="3"/>
  <c r="AS1447" i="3"/>
  <c r="AT1447" i="3"/>
  <c r="CL1447" i="3"/>
  <c r="AM1448" i="3"/>
  <c r="AO1448" i="3"/>
  <c r="AP1448" i="3"/>
  <c r="AQ1448" i="3"/>
  <c r="AR1448" i="3"/>
  <c r="CE1448" i="3"/>
  <c r="AS1448" i="3"/>
  <c r="CH1448" i="3"/>
  <c r="AT1448" i="3"/>
  <c r="CM1448" i="3"/>
  <c r="AM1449" i="3"/>
  <c r="AO1449" i="3"/>
  <c r="AP1449" i="3"/>
  <c r="AQ1449" i="3"/>
  <c r="AR1449" i="3"/>
  <c r="CE1449" i="3"/>
  <c r="AS1449" i="3"/>
  <c r="AT1449" i="3"/>
  <c r="CL1449" i="3"/>
  <c r="AM1450" i="3"/>
  <c r="M1450" i="3"/>
  <c r="AO1450" i="3"/>
  <c r="BS1450" i="3"/>
  <c r="AP1450" i="3"/>
  <c r="AQ1450" i="3"/>
  <c r="AR1450" i="3"/>
  <c r="AS1450" i="3"/>
  <c r="AT1450" i="3"/>
  <c r="AM1451" i="3"/>
  <c r="AO1451" i="3"/>
  <c r="AP1451" i="3"/>
  <c r="BW1451" i="3"/>
  <c r="AQ1451" i="3"/>
  <c r="AR1451" i="3"/>
  <c r="CE1451" i="3"/>
  <c r="AS1451" i="3"/>
  <c r="CH1451" i="3"/>
  <c r="AT1451" i="3"/>
  <c r="CK1451" i="3"/>
  <c r="AM1452" i="3"/>
  <c r="AO1452" i="3"/>
  <c r="AP1452" i="3"/>
  <c r="AQ1452" i="3"/>
  <c r="AR1452" i="3"/>
  <c r="CC1452" i="3"/>
  <c r="AS1452" i="3"/>
  <c r="CI1452" i="3"/>
  <c r="AT1452" i="3"/>
  <c r="AM1453" i="3"/>
  <c r="D1453" i="3"/>
  <c r="AO1453" i="3"/>
  <c r="BR1453" i="3"/>
  <c r="AP1453" i="3"/>
  <c r="AQ1453" i="3"/>
  <c r="AR1453" i="3"/>
  <c r="AS1453" i="3"/>
  <c r="AT1453" i="3"/>
  <c r="AM1454" i="3"/>
  <c r="F1454" i="3"/>
  <c r="AO1454" i="3"/>
  <c r="BS1454" i="3"/>
  <c r="AP1454" i="3"/>
  <c r="BU1454" i="3"/>
  <c r="AQ1454" i="3"/>
  <c r="BZ1454" i="3"/>
  <c r="AR1454" i="3"/>
  <c r="CC1454" i="3"/>
  <c r="AS1454" i="3"/>
  <c r="AT1454" i="3"/>
  <c r="AM1455" i="3"/>
  <c r="AO1455" i="3"/>
  <c r="AP1455" i="3"/>
  <c r="BW1455" i="3"/>
  <c r="AQ1455" i="3"/>
  <c r="AR1455" i="3"/>
  <c r="CE1455" i="3"/>
  <c r="AS1455" i="3"/>
  <c r="CH1455" i="3"/>
  <c r="AT1455" i="3"/>
  <c r="AM1456" i="3"/>
  <c r="AO1456" i="3"/>
  <c r="AP1456" i="3"/>
  <c r="BU1456" i="3"/>
  <c r="AQ1456" i="3"/>
  <c r="CA1456" i="3"/>
  <c r="AR1456" i="3"/>
  <c r="AS1456" i="3"/>
  <c r="AT1456" i="3"/>
  <c r="AM1457" i="3"/>
  <c r="AO1457" i="3"/>
  <c r="BQ1457" i="3"/>
  <c r="AP1457" i="3"/>
  <c r="AQ1457" i="3"/>
  <c r="CA1457" i="3"/>
  <c r="AR1457" i="3"/>
  <c r="AS1457" i="3"/>
  <c r="CH1457" i="3"/>
  <c r="AT1457" i="3"/>
  <c r="CL1457" i="3"/>
  <c r="AM1458" i="3"/>
  <c r="AO1458" i="3"/>
  <c r="BQ1458" i="3"/>
  <c r="AP1458" i="3"/>
  <c r="BU1458" i="3"/>
  <c r="AQ1458" i="3"/>
  <c r="CA1458" i="3"/>
  <c r="AR1458" i="3"/>
  <c r="CE1458" i="3"/>
  <c r="AS1458" i="3"/>
  <c r="AT1458" i="3"/>
  <c r="CK1458" i="3"/>
  <c r="AM1459" i="3"/>
  <c r="F1459" i="3"/>
  <c r="AO1459" i="3"/>
  <c r="AP1459" i="3"/>
  <c r="AQ1459" i="3"/>
  <c r="AR1459" i="3"/>
  <c r="AS1459" i="3"/>
  <c r="CH1459" i="3"/>
  <c r="AT1459" i="3"/>
  <c r="CM1459" i="3"/>
  <c r="AM1460" i="3"/>
  <c r="AO1460" i="3"/>
  <c r="AP1460" i="3"/>
  <c r="AQ1460" i="3"/>
  <c r="CA1460" i="3"/>
  <c r="AR1460" i="3"/>
  <c r="CC1460" i="3"/>
  <c r="AS1460" i="3"/>
  <c r="CG1460" i="3"/>
  <c r="AT1460" i="3"/>
  <c r="AM1461" i="3"/>
  <c r="AO1461" i="3"/>
  <c r="AP1461" i="3"/>
  <c r="AQ1461" i="3"/>
  <c r="BZ1461" i="3"/>
  <c r="AR1461" i="3"/>
  <c r="AS1461" i="3"/>
  <c r="AT1461" i="3"/>
  <c r="AM1462" i="3"/>
  <c r="AO1462" i="3"/>
  <c r="BR1462" i="3"/>
  <c r="AP1462" i="3"/>
  <c r="BW1462" i="3"/>
  <c r="AQ1462" i="3"/>
  <c r="AR1462" i="3"/>
  <c r="CE1462" i="3"/>
  <c r="AS1462" i="3"/>
  <c r="CH1462" i="3"/>
  <c r="AT1462" i="3"/>
  <c r="CM1462" i="3"/>
  <c r="AM1463" i="3"/>
  <c r="AO1463" i="3"/>
  <c r="BQ1463" i="3"/>
  <c r="AP1463" i="3"/>
  <c r="AQ1463" i="3"/>
  <c r="BY1463" i="3"/>
  <c r="AR1463" i="3"/>
  <c r="CE1463" i="3"/>
  <c r="AS1463" i="3"/>
  <c r="CG1463" i="3"/>
  <c r="AT1463" i="3"/>
  <c r="AM1464" i="3"/>
  <c r="AO1464" i="3"/>
  <c r="AP1464" i="3"/>
  <c r="AQ1464" i="3"/>
  <c r="BZ1464" i="3"/>
  <c r="AR1464" i="3"/>
  <c r="CD1464" i="3"/>
  <c r="AS1464" i="3"/>
  <c r="CG1464" i="3"/>
  <c r="AT1464" i="3"/>
  <c r="AM1465" i="3"/>
  <c r="AO1465" i="3"/>
  <c r="AP1465" i="3"/>
  <c r="AQ1465" i="3"/>
  <c r="CA1465" i="3"/>
  <c r="AR1465" i="3"/>
  <c r="CE1465" i="3"/>
  <c r="AS1465" i="3"/>
  <c r="CI1465" i="3"/>
  <c r="AT1465" i="3"/>
  <c r="CK1465" i="3"/>
  <c r="AM1466" i="3"/>
  <c r="F1466" i="3"/>
  <c r="AO1466" i="3"/>
  <c r="AP1466" i="3"/>
  <c r="AQ1466" i="3"/>
  <c r="BZ1466" i="3"/>
  <c r="AR1466" i="3"/>
  <c r="CE1466" i="3"/>
  <c r="AS1466" i="3"/>
  <c r="AT1466" i="3"/>
  <c r="AM1467" i="3"/>
  <c r="D1467" i="3"/>
  <c r="AO1467" i="3"/>
  <c r="AP1467" i="3"/>
  <c r="BW1467" i="3"/>
  <c r="AQ1467" i="3"/>
  <c r="AR1467" i="3"/>
  <c r="CC1467" i="3"/>
  <c r="AS1467" i="3"/>
  <c r="CG1467" i="3"/>
  <c r="AT1467" i="3"/>
  <c r="CM1467" i="3"/>
  <c r="AM1468" i="3"/>
  <c r="AO1468" i="3"/>
  <c r="AP1468" i="3"/>
  <c r="AQ1468" i="3"/>
  <c r="AR1468" i="3"/>
  <c r="CE1468" i="3"/>
  <c r="AS1468" i="3"/>
  <c r="CI1468" i="3"/>
  <c r="AT1468" i="3"/>
  <c r="AM1469" i="3"/>
  <c r="AO1469" i="3"/>
  <c r="AP1469" i="3"/>
  <c r="AQ1469" i="3"/>
  <c r="AR1469" i="3"/>
  <c r="AS1469" i="3"/>
  <c r="CI1469" i="3"/>
  <c r="AT1469" i="3"/>
  <c r="AM1470" i="3"/>
  <c r="AO1470" i="3"/>
  <c r="AP1470" i="3"/>
  <c r="BU1470" i="3"/>
  <c r="AQ1470" i="3"/>
  <c r="AR1470" i="3"/>
  <c r="CE1470" i="3"/>
  <c r="AS1470" i="3"/>
  <c r="CH1470" i="3"/>
  <c r="AT1470" i="3"/>
  <c r="AM1471" i="3"/>
  <c r="AO1471" i="3"/>
  <c r="BQ1471" i="3"/>
  <c r="AP1471" i="3"/>
  <c r="BW1471" i="3"/>
  <c r="AQ1471" i="3"/>
  <c r="AR1471" i="3"/>
  <c r="AS1471" i="3"/>
  <c r="CI1471" i="3"/>
  <c r="AT1471" i="3"/>
  <c r="AM1472" i="3"/>
  <c r="AO1472" i="3"/>
  <c r="AP1472" i="3"/>
  <c r="BU1472" i="3"/>
  <c r="AQ1472" i="3"/>
  <c r="AR1472" i="3"/>
  <c r="CE1472" i="3"/>
  <c r="AS1472" i="3"/>
  <c r="AT1472" i="3"/>
  <c r="AM1473" i="3"/>
  <c r="AO1473" i="3"/>
  <c r="BS1473" i="3"/>
  <c r="AP1473" i="3"/>
  <c r="BU1473" i="3"/>
  <c r="AQ1473" i="3"/>
  <c r="BY1473" i="3"/>
  <c r="AR1473" i="3"/>
  <c r="CE1473" i="3"/>
  <c r="AS1473" i="3"/>
  <c r="CI1473" i="3"/>
  <c r="AT1473" i="3"/>
  <c r="CM1473" i="3"/>
  <c r="AM1474" i="3"/>
  <c r="D1474" i="3"/>
  <c r="AO1474" i="3"/>
  <c r="AP1474" i="3"/>
  <c r="BU1474" i="3"/>
  <c r="AQ1474" i="3"/>
  <c r="BY1474" i="3"/>
  <c r="AR1474" i="3"/>
  <c r="AS1474" i="3"/>
  <c r="AT1474" i="3"/>
  <c r="CK1474" i="3"/>
  <c r="AM1475" i="3"/>
  <c r="D1475" i="3"/>
  <c r="AO1475" i="3"/>
  <c r="BQ1475" i="3"/>
  <c r="AP1475" i="3"/>
  <c r="BW1475" i="3"/>
  <c r="AQ1475" i="3"/>
  <c r="AR1475" i="3"/>
  <c r="CE1475" i="3"/>
  <c r="AS1475" i="3"/>
  <c r="AT1475" i="3"/>
  <c r="CK1475" i="3"/>
  <c r="AM1476" i="3"/>
  <c r="D1476" i="3"/>
  <c r="AO1476" i="3"/>
  <c r="AP1476" i="3"/>
  <c r="BW1476" i="3"/>
  <c r="AQ1476" i="3"/>
  <c r="CA1476" i="3"/>
  <c r="AR1476" i="3"/>
  <c r="CC1476" i="3"/>
  <c r="AS1476" i="3"/>
  <c r="AT1476" i="3"/>
  <c r="AM1477" i="3"/>
  <c r="F1477" i="3"/>
  <c r="AO1477" i="3"/>
  <c r="BQ1477" i="3"/>
  <c r="AP1477" i="3"/>
  <c r="AQ1477" i="3"/>
  <c r="AR1477" i="3"/>
  <c r="CC1477" i="3"/>
  <c r="AS1477" i="3"/>
  <c r="CI1477" i="3"/>
  <c r="AT1477" i="3"/>
  <c r="AM1478" i="3"/>
  <c r="AO1478" i="3"/>
  <c r="BQ1478" i="3"/>
  <c r="AP1478" i="3"/>
  <c r="AQ1478" i="3"/>
  <c r="CA1478" i="3"/>
  <c r="AR1478" i="3"/>
  <c r="CD1478" i="3"/>
  <c r="AS1478" i="3"/>
  <c r="AT1478" i="3"/>
  <c r="CM1478" i="3"/>
  <c r="AM1479" i="3"/>
  <c r="AO1479" i="3"/>
  <c r="AP1479" i="3"/>
  <c r="BU1479" i="3"/>
  <c r="AQ1479" i="3"/>
  <c r="CA1479" i="3"/>
  <c r="AR1479" i="3"/>
  <c r="CE1479" i="3"/>
  <c r="AS1479" i="3"/>
  <c r="CH1479" i="3"/>
  <c r="AT1479" i="3"/>
  <c r="CK1479" i="3"/>
  <c r="AM1480" i="3"/>
  <c r="AO1480" i="3"/>
  <c r="BQ1480" i="3"/>
  <c r="AP1480" i="3"/>
  <c r="AQ1480" i="3"/>
  <c r="CA1480" i="3"/>
  <c r="AR1480" i="3"/>
  <c r="AS1480" i="3"/>
  <c r="CI1480" i="3"/>
  <c r="AT1480" i="3"/>
  <c r="AM1481" i="3"/>
  <c r="F1481" i="3"/>
  <c r="AO1481" i="3"/>
  <c r="BR1481" i="3"/>
  <c r="AP1481" i="3"/>
  <c r="BW1481" i="3"/>
  <c r="AQ1481" i="3"/>
  <c r="AR1481" i="3"/>
  <c r="CE1481" i="3"/>
  <c r="AS1481" i="3"/>
  <c r="AT1481" i="3"/>
  <c r="CL1481" i="3"/>
  <c r="AM1482" i="3"/>
  <c r="AO1482" i="3"/>
  <c r="AP1482" i="3"/>
  <c r="BW1482" i="3"/>
  <c r="AQ1482" i="3"/>
  <c r="AR1482" i="3"/>
  <c r="AS1482" i="3"/>
  <c r="CH1482" i="3"/>
  <c r="AT1482" i="3"/>
  <c r="AM1483" i="3"/>
  <c r="AO1483" i="3"/>
  <c r="AP1483" i="3"/>
  <c r="BW1483" i="3"/>
  <c r="AQ1483" i="3"/>
  <c r="AR1483" i="3"/>
  <c r="AS1483" i="3"/>
  <c r="AT1483" i="3"/>
  <c r="AM1484" i="3"/>
  <c r="D1484" i="3"/>
  <c r="AO1484" i="3"/>
  <c r="AP1484" i="3"/>
  <c r="AQ1484" i="3"/>
  <c r="BZ1484" i="3"/>
  <c r="AR1484" i="3"/>
  <c r="CE1484" i="3"/>
  <c r="AS1484" i="3"/>
  <c r="CH1484" i="3"/>
  <c r="AT1484" i="3"/>
  <c r="AM1485" i="3"/>
  <c r="D1485" i="3"/>
  <c r="AO1485" i="3"/>
  <c r="BS1485" i="3"/>
  <c r="AP1485" i="3"/>
  <c r="AQ1485" i="3"/>
  <c r="AR1485" i="3"/>
  <c r="CE1485" i="3"/>
  <c r="AS1485" i="3"/>
  <c r="CH1485" i="3"/>
  <c r="AT1485" i="3"/>
  <c r="CL1485" i="3"/>
  <c r="AM1486" i="3"/>
  <c r="AO1486" i="3"/>
  <c r="BQ1486" i="3"/>
  <c r="AP1486" i="3"/>
  <c r="BU1486" i="3"/>
  <c r="AQ1486" i="3"/>
  <c r="AR1486" i="3"/>
  <c r="AS1486" i="3"/>
  <c r="CH1486" i="3"/>
  <c r="AT1486" i="3"/>
  <c r="AM1487" i="3"/>
  <c r="AO1487" i="3"/>
  <c r="BQ1487" i="3"/>
  <c r="AP1487" i="3"/>
  <c r="BW1487" i="3"/>
  <c r="AQ1487" i="3"/>
  <c r="BY1487" i="3"/>
  <c r="AR1487" i="3"/>
  <c r="CC1487" i="3"/>
  <c r="AS1487" i="3"/>
  <c r="CI1487" i="3"/>
  <c r="AT1487" i="3"/>
  <c r="AM1488" i="3"/>
  <c r="AO1488" i="3"/>
  <c r="AP1488" i="3"/>
  <c r="AQ1488" i="3"/>
  <c r="AR1488" i="3"/>
  <c r="AS1488" i="3"/>
  <c r="CH1488" i="3"/>
  <c r="AT1488" i="3"/>
  <c r="AM1489" i="3"/>
  <c r="AO1489" i="3"/>
  <c r="BS1489" i="3"/>
  <c r="AP1489" i="3"/>
  <c r="AQ1489" i="3"/>
  <c r="AR1489" i="3"/>
  <c r="CE1489" i="3"/>
  <c r="AS1489" i="3"/>
  <c r="AT1489" i="3"/>
  <c r="AM1490" i="3"/>
  <c r="AO1490" i="3"/>
  <c r="BR1490" i="3"/>
  <c r="AP1490" i="3"/>
  <c r="BV1490" i="3"/>
  <c r="AQ1490" i="3"/>
  <c r="AR1490" i="3"/>
  <c r="AS1490" i="3"/>
  <c r="CH1490" i="3"/>
  <c r="AT1490" i="3"/>
  <c r="CK1490" i="3"/>
  <c r="AM1491" i="3"/>
  <c r="AO1491" i="3"/>
  <c r="BQ1491" i="3"/>
  <c r="AP1491" i="3"/>
  <c r="BW1491" i="3"/>
  <c r="AQ1491" i="3"/>
  <c r="BZ1491" i="3"/>
  <c r="AR1491" i="3"/>
  <c r="AS1491" i="3"/>
  <c r="AT1491" i="3"/>
  <c r="CL1491" i="3"/>
  <c r="AM1492" i="3"/>
  <c r="AO1492" i="3"/>
  <c r="AP1492" i="3"/>
  <c r="BW1492" i="3"/>
  <c r="AQ1492" i="3"/>
  <c r="AR1492" i="3"/>
  <c r="CD1492" i="3"/>
  <c r="AS1492" i="3"/>
  <c r="AT1492" i="3"/>
  <c r="AM1493" i="3"/>
  <c r="D1493" i="3"/>
  <c r="AO1493" i="3"/>
  <c r="AP1493" i="3"/>
  <c r="AQ1493" i="3"/>
  <c r="BZ1493" i="3"/>
  <c r="AR1493" i="3"/>
  <c r="CE1493" i="3"/>
  <c r="AS1493" i="3"/>
  <c r="CG1493" i="3"/>
  <c r="AT1493" i="3"/>
  <c r="CK1493" i="3"/>
  <c r="AM1494" i="3"/>
  <c r="AO1494" i="3"/>
  <c r="AP1494" i="3"/>
  <c r="AQ1494" i="3"/>
  <c r="AR1494" i="3"/>
  <c r="CE1494" i="3"/>
  <c r="AS1494" i="3"/>
  <c r="CH1494" i="3"/>
  <c r="AT1494" i="3"/>
  <c r="CM1494" i="3"/>
  <c r="AM1495" i="3"/>
  <c r="AO1495" i="3"/>
  <c r="BQ1495" i="3"/>
  <c r="AP1495" i="3"/>
  <c r="AQ1495" i="3"/>
  <c r="AR1495" i="3"/>
  <c r="AS1495" i="3"/>
  <c r="AT1495" i="3"/>
  <c r="AM1496" i="3"/>
  <c r="AO1496" i="3"/>
  <c r="AP1496" i="3"/>
  <c r="AQ1496" i="3"/>
  <c r="CA1496" i="3"/>
  <c r="AR1496" i="3"/>
  <c r="CD1496" i="3"/>
  <c r="AS1496" i="3"/>
  <c r="CI1496" i="3"/>
  <c r="AT1496" i="3"/>
  <c r="AM1497" i="3"/>
  <c r="AO1497" i="3"/>
  <c r="BR1497" i="3"/>
  <c r="AP1497" i="3"/>
  <c r="AQ1497" i="3"/>
  <c r="AR1497" i="3"/>
  <c r="CE1497" i="3"/>
  <c r="AS1497" i="3"/>
  <c r="CI1497" i="3"/>
  <c r="AT1497" i="3"/>
  <c r="AM1498" i="3"/>
  <c r="F1498" i="3"/>
  <c r="AO1498" i="3"/>
  <c r="BR1498" i="3"/>
  <c r="AP1498" i="3"/>
  <c r="BU1498" i="3"/>
  <c r="AQ1498" i="3"/>
  <c r="AR1498" i="3"/>
  <c r="AS1498" i="3"/>
  <c r="CH1498" i="3"/>
  <c r="AT1498" i="3"/>
  <c r="CM1498" i="3"/>
  <c r="AM1499" i="3"/>
  <c r="F1499" i="3"/>
  <c r="AO1499" i="3"/>
  <c r="BQ1499" i="3"/>
  <c r="AP1499" i="3"/>
  <c r="AQ1499" i="3"/>
  <c r="AR1499" i="3"/>
  <c r="AS1499" i="3"/>
  <c r="AT1499" i="3"/>
  <c r="CL1499" i="3"/>
  <c r="AM1500" i="3"/>
  <c r="AO1500" i="3"/>
  <c r="BR1500" i="3"/>
  <c r="AP1500" i="3"/>
  <c r="AQ1500" i="3"/>
  <c r="BY1500" i="3"/>
  <c r="AR1500" i="3"/>
  <c r="CE1500" i="3"/>
  <c r="AS1500" i="3"/>
  <c r="CH1500" i="3"/>
  <c r="AT1500" i="3"/>
  <c r="AM1501" i="3"/>
  <c r="F1501" i="3"/>
  <c r="AO1501" i="3"/>
  <c r="AP1501" i="3"/>
  <c r="AQ1501" i="3"/>
  <c r="BZ1501" i="3"/>
  <c r="AR1501" i="3"/>
  <c r="CE1501" i="3"/>
  <c r="AS1501" i="3"/>
  <c r="CI1501" i="3"/>
  <c r="AT1501" i="3"/>
  <c r="AM1502" i="3"/>
  <c r="AO1502" i="3"/>
  <c r="AP1502" i="3"/>
  <c r="BU1502" i="3"/>
  <c r="AQ1502" i="3"/>
  <c r="AR1502" i="3"/>
  <c r="AS1502" i="3"/>
  <c r="CH1502" i="3"/>
  <c r="AT1502" i="3"/>
  <c r="AM1503" i="3"/>
  <c r="AO1503" i="3"/>
  <c r="BQ1503" i="3"/>
  <c r="AP1503" i="3"/>
  <c r="BW1503" i="3"/>
  <c r="AQ1503" i="3"/>
  <c r="AR1503" i="3"/>
  <c r="AS1503" i="3"/>
  <c r="AT1503" i="3"/>
  <c r="AM1504" i="3"/>
  <c r="AO1504" i="3"/>
  <c r="BQ1504" i="3"/>
  <c r="AP1504" i="3"/>
  <c r="AQ1504" i="3"/>
  <c r="CA1504" i="3"/>
  <c r="AR1504" i="3"/>
  <c r="CD1504" i="3"/>
  <c r="AS1504" i="3"/>
  <c r="CH1504" i="3"/>
  <c r="AT1504" i="3"/>
  <c r="AM1505" i="3"/>
  <c r="AO1505" i="3"/>
  <c r="BS1505" i="3"/>
  <c r="AP1505" i="3"/>
  <c r="AQ1505" i="3"/>
  <c r="AR1505" i="3"/>
  <c r="CE1505" i="3"/>
  <c r="AS1505" i="3"/>
  <c r="AT1505" i="3"/>
  <c r="AM1506" i="3"/>
  <c r="AO1506" i="3"/>
  <c r="BQ1506" i="3"/>
  <c r="AP1506" i="3"/>
  <c r="AQ1506" i="3"/>
  <c r="AR1506" i="3"/>
  <c r="AS1506" i="3"/>
  <c r="CH1506" i="3"/>
  <c r="AT1506" i="3"/>
  <c r="CK1506" i="3"/>
  <c r="AM1507" i="3"/>
  <c r="AO1507" i="3"/>
  <c r="BQ1507" i="3"/>
  <c r="AP1507" i="3"/>
  <c r="BW1507" i="3"/>
  <c r="AQ1507" i="3"/>
  <c r="CA1507" i="3"/>
  <c r="AR1507" i="3"/>
  <c r="AS1507" i="3"/>
  <c r="CI1507" i="3"/>
  <c r="AT1507" i="3"/>
  <c r="AM1508" i="3"/>
  <c r="AO1508" i="3"/>
  <c r="BS1508" i="3"/>
  <c r="AP1508" i="3"/>
  <c r="AQ1508" i="3"/>
  <c r="AR1508" i="3"/>
  <c r="CC1508" i="3"/>
  <c r="AS1508" i="3"/>
  <c r="AT1508" i="3"/>
  <c r="AM1509" i="3"/>
  <c r="AO1509" i="3"/>
  <c r="BQ1509" i="3"/>
  <c r="AP1509" i="3"/>
  <c r="AQ1509" i="3"/>
  <c r="AR1509" i="3"/>
  <c r="CE1509" i="3"/>
  <c r="AS1509" i="3"/>
  <c r="CI1509" i="3"/>
  <c r="AT1509" i="3"/>
  <c r="AM1510" i="3"/>
  <c r="M1510" i="3"/>
  <c r="AO1510" i="3"/>
  <c r="AP1510" i="3"/>
  <c r="AQ1510" i="3"/>
  <c r="BY1510" i="3"/>
  <c r="AR1510" i="3"/>
  <c r="CD1510" i="3"/>
  <c r="AS1510" i="3"/>
  <c r="CH1510" i="3"/>
  <c r="AT1510" i="3"/>
  <c r="CM1510" i="3"/>
  <c r="AM1511" i="3"/>
  <c r="AO1511" i="3"/>
  <c r="BQ1511" i="3"/>
  <c r="AP1511" i="3"/>
  <c r="BW1511" i="3"/>
  <c r="AQ1511" i="3"/>
  <c r="CA1511" i="3"/>
  <c r="AR1511" i="3"/>
  <c r="AS1511" i="3"/>
  <c r="CH1511" i="3"/>
  <c r="AT1511" i="3"/>
  <c r="AM1512" i="3"/>
  <c r="AO1512" i="3"/>
  <c r="AP1512" i="3"/>
  <c r="AQ1512" i="3"/>
  <c r="CA1512" i="3"/>
  <c r="AR1512" i="3"/>
  <c r="CE1512" i="3"/>
  <c r="AS1512" i="3"/>
  <c r="CI1512" i="3"/>
  <c r="AT1512" i="3"/>
  <c r="AM1513" i="3"/>
  <c r="AO1513" i="3"/>
  <c r="BR1513" i="3"/>
  <c r="AP1513" i="3"/>
  <c r="BU1513" i="3"/>
  <c r="AQ1513" i="3"/>
  <c r="AR1513" i="3"/>
  <c r="AS1513" i="3"/>
  <c r="CH1513" i="3"/>
  <c r="AT1513" i="3"/>
  <c r="AM1514" i="3"/>
  <c r="AO1514" i="3"/>
  <c r="AP1514" i="3"/>
  <c r="BW1514" i="3"/>
  <c r="AQ1514" i="3"/>
  <c r="BZ1514" i="3"/>
  <c r="AR1514" i="3"/>
  <c r="AS1514" i="3"/>
  <c r="AT1514" i="3"/>
  <c r="AM1515" i="3"/>
  <c r="AO1515" i="3"/>
  <c r="BQ1515" i="3"/>
  <c r="AP1515" i="3"/>
  <c r="AQ1515" i="3"/>
  <c r="AR1515" i="3"/>
  <c r="AS1515" i="3"/>
  <c r="AT1515" i="3"/>
  <c r="AM1516" i="3"/>
  <c r="D1516" i="3"/>
  <c r="AO1516" i="3"/>
  <c r="AP1516" i="3"/>
  <c r="AQ1516" i="3"/>
  <c r="AR1516" i="3"/>
  <c r="AS1516" i="3"/>
  <c r="CI1516" i="3"/>
  <c r="AT1516" i="3"/>
  <c r="CK1516" i="3"/>
  <c r="AM1517" i="3"/>
  <c r="M1517" i="3"/>
  <c r="AO1517" i="3"/>
  <c r="AP1517" i="3"/>
  <c r="AQ1517" i="3"/>
  <c r="BZ1517" i="3"/>
  <c r="AR1517" i="3"/>
  <c r="CE1517" i="3"/>
  <c r="AS1517" i="3"/>
  <c r="CH1517" i="3"/>
  <c r="AT1517" i="3"/>
  <c r="AM1518" i="3"/>
  <c r="D1518" i="3"/>
  <c r="AO1518" i="3"/>
  <c r="AP1518" i="3"/>
  <c r="BU1518" i="3"/>
  <c r="AQ1518" i="3"/>
  <c r="AR1518" i="3"/>
  <c r="AS1518" i="3"/>
  <c r="CI1518" i="3"/>
  <c r="AT1518" i="3"/>
  <c r="CM1518" i="3"/>
  <c r="AM1519" i="3"/>
  <c r="AO1519" i="3"/>
  <c r="AP1519" i="3"/>
  <c r="AQ1519" i="3"/>
  <c r="AR1519" i="3"/>
  <c r="AS1519" i="3"/>
  <c r="AT1519" i="3"/>
  <c r="CM1519" i="3"/>
  <c r="AM1520" i="3"/>
  <c r="AO1520" i="3"/>
  <c r="AP1520" i="3"/>
  <c r="BW1520" i="3"/>
  <c r="AQ1520" i="3"/>
  <c r="AR1520" i="3"/>
  <c r="AS1520" i="3"/>
  <c r="CH1520" i="3"/>
  <c r="AT1520" i="3"/>
  <c r="AM1521" i="3"/>
  <c r="AO1521" i="3"/>
  <c r="BS1521" i="3"/>
  <c r="AP1521" i="3"/>
  <c r="AQ1521" i="3"/>
  <c r="BY1521" i="3"/>
  <c r="AR1521" i="3"/>
  <c r="AS1521" i="3"/>
  <c r="CI1521" i="3"/>
  <c r="AT1521" i="3"/>
  <c r="CM1521" i="3"/>
  <c r="AM1522" i="3"/>
  <c r="F1522" i="3"/>
  <c r="AO1522" i="3"/>
  <c r="BS1522" i="3"/>
  <c r="AP1522" i="3"/>
  <c r="BW1522" i="3"/>
  <c r="AQ1522" i="3"/>
  <c r="AR1522" i="3"/>
  <c r="AS1522" i="3"/>
  <c r="AT1522" i="3"/>
  <c r="AM1523" i="3"/>
  <c r="AO1523" i="3"/>
  <c r="AP1523" i="3"/>
  <c r="BW1523" i="3"/>
  <c r="AQ1523" i="3"/>
  <c r="AR1523" i="3"/>
  <c r="CD1523" i="3"/>
  <c r="AS1523" i="3"/>
  <c r="AT1523" i="3"/>
  <c r="CM1523" i="3"/>
  <c r="AM1524" i="3"/>
  <c r="AO1524" i="3"/>
  <c r="AP1524" i="3"/>
  <c r="AQ1524" i="3"/>
  <c r="BZ1524" i="3"/>
  <c r="AR1524" i="3"/>
  <c r="AS1524" i="3"/>
  <c r="CG1524" i="3"/>
  <c r="AT1524" i="3"/>
  <c r="AM1525" i="3"/>
  <c r="AO1525" i="3"/>
  <c r="BR1525" i="3"/>
  <c r="AP1525" i="3"/>
  <c r="AQ1525" i="3"/>
  <c r="AR1525" i="3"/>
  <c r="AS1525" i="3"/>
  <c r="AT1525" i="3"/>
  <c r="CM1525" i="3"/>
  <c r="AM1526" i="3"/>
  <c r="AO1526" i="3"/>
  <c r="AP1526" i="3"/>
  <c r="BW1526" i="3"/>
  <c r="AQ1526" i="3"/>
  <c r="AR1526" i="3"/>
  <c r="AS1526" i="3"/>
  <c r="AT1526" i="3"/>
  <c r="CA1526" i="3"/>
  <c r="CE1526" i="3"/>
  <c r="AM1527" i="3"/>
  <c r="D1527" i="3"/>
  <c r="AO1527" i="3"/>
  <c r="AP1527" i="3"/>
  <c r="AQ1527" i="3"/>
  <c r="CA1527" i="3"/>
  <c r="AR1527" i="3"/>
  <c r="CC1527" i="3"/>
  <c r="AS1527" i="3"/>
  <c r="AT1527" i="3"/>
  <c r="AM1528" i="3"/>
  <c r="AO1528" i="3"/>
  <c r="BR1528" i="3"/>
  <c r="AP1528" i="3"/>
  <c r="BU1528" i="3"/>
  <c r="AQ1528" i="3"/>
  <c r="AR1528" i="3"/>
  <c r="CD1528" i="3"/>
  <c r="AS1528" i="3"/>
  <c r="CI1528" i="3"/>
  <c r="AT1528" i="3"/>
  <c r="CK1528" i="3"/>
  <c r="AM1529" i="3"/>
  <c r="M1529" i="3"/>
  <c r="AO1529" i="3"/>
  <c r="AP1529" i="3"/>
  <c r="BU1529" i="3"/>
  <c r="AQ1529" i="3"/>
  <c r="AR1529" i="3"/>
  <c r="AS1529" i="3"/>
  <c r="AT1529" i="3"/>
  <c r="BY1529" i="3"/>
  <c r="AM1530" i="3"/>
  <c r="AO1530" i="3"/>
  <c r="BQ1530" i="3"/>
  <c r="AP1530" i="3"/>
  <c r="AQ1530" i="3"/>
  <c r="AR1530" i="3"/>
  <c r="AS1530" i="3"/>
  <c r="CI1530" i="3"/>
  <c r="AT1530" i="3"/>
  <c r="CM1530" i="3"/>
  <c r="AM1531" i="3"/>
  <c r="D1531" i="3"/>
  <c r="AO1531" i="3"/>
  <c r="BR1531" i="3"/>
  <c r="AP1531" i="3"/>
  <c r="BU1531" i="3"/>
  <c r="AQ1531" i="3"/>
  <c r="BY1531" i="3"/>
  <c r="AR1531" i="3"/>
  <c r="AS1531" i="3"/>
  <c r="CG1531" i="3"/>
  <c r="AT1531" i="3"/>
  <c r="CL1531" i="3"/>
  <c r="AM1532" i="3"/>
  <c r="F1532" i="3"/>
  <c r="AO1532" i="3"/>
  <c r="BS1532" i="3"/>
  <c r="AP1532" i="3"/>
  <c r="BW1532" i="3"/>
  <c r="AQ1532" i="3"/>
  <c r="AR1532" i="3"/>
  <c r="CC1532" i="3"/>
  <c r="AS1532" i="3"/>
  <c r="CI1532" i="3"/>
  <c r="AT1532" i="3"/>
  <c r="CK1532" i="3"/>
  <c r="AM1533" i="3"/>
  <c r="AO1533" i="3"/>
  <c r="BS1533" i="3"/>
  <c r="AP1533" i="3"/>
  <c r="BV1533" i="3"/>
  <c r="AQ1533" i="3"/>
  <c r="CA1533" i="3"/>
  <c r="AR1533" i="3"/>
  <c r="AS1533" i="3"/>
  <c r="AT1533" i="3"/>
  <c r="AM1534" i="3"/>
  <c r="AO1534" i="3"/>
  <c r="AP1534" i="3"/>
  <c r="AQ1534" i="3"/>
  <c r="AR1534" i="3"/>
  <c r="CC1534" i="3"/>
  <c r="AS1534" i="3"/>
  <c r="CI1534" i="3"/>
  <c r="AT1534" i="3"/>
  <c r="CM1534" i="3"/>
  <c r="AM1535" i="3"/>
  <c r="M1535" i="3"/>
  <c r="AO1535" i="3"/>
  <c r="AP1535" i="3"/>
  <c r="BW1535" i="3"/>
  <c r="AQ1535" i="3"/>
  <c r="AR1535" i="3"/>
  <c r="CE1535" i="3"/>
  <c r="AS1535" i="3"/>
  <c r="CH1535" i="3"/>
  <c r="AT1535" i="3"/>
  <c r="CL1535" i="3"/>
  <c r="AM1536" i="3"/>
  <c r="F1536" i="3"/>
  <c r="AO1536" i="3"/>
  <c r="AP1536" i="3"/>
  <c r="BW1536" i="3"/>
  <c r="AQ1536" i="3"/>
  <c r="BZ1536" i="3"/>
  <c r="AR1536" i="3"/>
  <c r="CC1536" i="3"/>
  <c r="AS1536" i="3"/>
  <c r="AT1536" i="3"/>
  <c r="CM1536" i="3"/>
  <c r="AM1537" i="3"/>
  <c r="AO1537" i="3"/>
  <c r="BS1537" i="3"/>
  <c r="AP1537" i="3"/>
  <c r="BW1537" i="3"/>
  <c r="AQ1537" i="3"/>
  <c r="BZ1537" i="3"/>
  <c r="AR1537" i="3"/>
  <c r="CC1537" i="3"/>
  <c r="AS1537" i="3"/>
  <c r="AT1537" i="3"/>
  <c r="CL1537" i="3"/>
  <c r="AM1538" i="3"/>
  <c r="M1538" i="3"/>
  <c r="AO1538" i="3"/>
  <c r="AP1538" i="3"/>
  <c r="BV1538" i="3"/>
  <c r="AQ1538" i="3"/>
  <c r="AR1538" i="3"/>
  <c r="AS1538" i="3"/>
  <c r="AT1538" i="3"/>
  <c r="AM1539" i="3"/>
  <c r="D1539" i="3"/>
  <c r="AO1539" i="3"/>
  <c r="AP1539" i="3"/>
  <c r="AQ1539" i="3"/>
  <c r="BY1539" i="3"/>
  <c r="AR1539" i="3"/>
  <c r="CE1539" i="3"/>
  <c r="AS1539" i="3"/>
  <c r="CH1539" i="3"/>
  <c r="AT1539" i="3"/>
  <c r="CK1539" i="3"/>
  <c r="AM1540" i="3"/>
  <c r="M1540" i="3"/>
  <c r="AO1540" i="3"/>
  <c r="AP1540" i="3"/>
  <c r="AQ1540" i="3"/>
  <c r="AR1540" i="3"/>
  <c r="AS1540" i="3"/>
  <c r="CI1540" i="3"/>
  <c r="AT1540" i="3"/>
  <c r="AM1541" i="3"/>
  <c r="AO1541" i="3"/>
  <c r="BR1541" i="3"/>
  <c r="AP1541" i="3"/>
  <c r="AQ1541" i="3"/>
  <c r="AR1541" i="3"/>
  <c r="AS1541" i="3"/>
  <c r="CH1541" i="3"/>
  <c r="AT1541" i="3"/>
  <c r="CM1541" i="3"/>
  <c r="AM1542" i="3"/>
  <c r="AO1542" i="3"/>
  <c r="BR1542" i="3"/>
  <c r="AP1542" i="3"/>
  <c r="BU1542" i="3"/>
  <c r="AQ1542" i="3"/>
  <c r="CA1542" i="3"/>
  <c r="AR1542" i="3"/>
  <c r="CC1542" i="3"/>
  <c r="AS1542" i="3"/>
  <c r="CH1542" i="3"/>
  <c r="AT1542" i="3"/>
  <c r="CM1542" i="3"/>
  <c r="AM1543" i="3"/>
  <c r="AO1543" i="3"/>
  <c r="AP1543" i="3"/>
  <c r="BW1543" i="3"/>
  <c r="AQ1543" i="3"/>
  <c r="BY1543" i="3"/>
  <c r="AR1543" i="3"/>
  <c r="CC1543" i="3"/>
  <c r="AS1543" i="3"/>
  <c r="CG1543" i="3"/>
  <c r="AT1543" i="3"/>
  <c r="CM1543" i="3"/>
  <c r="AM1544" i="3"/>
  <c r="F1544" i="3"/>
  <c r="AO1544" i="3"/>
  <c r="BS1544" i="3"/>
  <c r="AP1544" i="3"/>
  <c r="BV1544" i="3"/>
  <c r="AQ1544" i="3"/>
  <c r="BY1544" i="3"/>
  <c r="AR1544" i="3"/>
  <c r="CC1544" i="3"/>
  <c r="AS1544" i="3"/>
  <c r="AT1544" i="3"/>
  <c r="AM1545" i="3"/>
  <c r="F1545" i="3"/>
  <c r="AO1545" i="3"/>
  <c r="BS1545" i="3"/>
  <c r="AP1545" i="3"/>
  <c r="AQ1545" i="3"/>
  <c r="AR1545" i="3"/>
  <c r="AS1545" i="3"/>
  <c r="CH1545" i="3"/>
  <c r="AT1545" i="3"/>
  <c r="AM1546" i="3"/>
  <c r="AO1546" i="3"/>
  <c r="AP1546" i="3"/>
  <c r="AQ1546" i="3"/>
  <c r="CA1546" i="3"/>
  <c r="AR1546" i="3"/>
  <c r="AS1546" i="3"/>
  <c r="AT1546" i="3"/>
  <c r="AM1547" i="3"/>
  <c r="AO1547" i="3"/>
  <c r="AP1547" i="3"/>
  <c r="AQ1547" i="3"/>
  <c r="AR1547" i="3"/>
  <c r="CE1547" i="3"/>
  <c r="AS1547" i="3"/>
  <c r="CH1547" i="3"/>
  <c r="AT1547" i="3"/>
  <c r="CK1547" i="3"/>
  <c r="AM1548" i="3"/>
  <c r="AO1548" i="3"/>
  <c r="AP1548" i="3"/>
  <c r="AQ1548" i="3"/>
  <c r="AR1548" i="3"/>
  <c r="AS1548" i="3"/>
  <c r="AT1548" i="3"/>
  <c r="AM1549" i="3"/>
  <c r="M1549" i="3"/>
  <c r="AO1549" i="3"/>
  <c r="BQ1549" i="3"/>
  <c r="AP1549" i="3"/>
  <c r="AQ1549" i="3"/>
  <c r="AR1549" i="3"/>
  <c r="AS1549" i="3"/>
  <c r="CI1549" i="3"/>
  <c r="AT1549" i="3"/>
  <c r="CK1549" i="3"/>
  <c r="AM1550" i="3"/>
  <c r="AO1550" i="3"/>
  <c r="AP1550" i="3"/>
  <c r="BU1550" i="3"/>
  <c r="AQ1550" i="3"/>
  <c r="BY1550" i="3"/>
  <c r="AR1550" i="3"/>
  <c r="AS1550" i="3"/>
  <c r="AT1550" i="3"/>
  <c r="CM1550" i="3"/>
  <c r="AM1551" i="3"/>
  <c r="D1551" i="3"/>
  <c r="AO1551" i="3"/>
  <c r="BQ1551" i="3"/>
  <c r="AP1551" i="3"/>
  <c r="BU1551" i="3"/>
  <c r="AQ1551" i="3"/>
  <c r="AR1551" i="3"/>
  <c r="AS1551" i="3"/>
  <c r="AT1551" i="3"/>
  <c r="AM1552" i="3"/>
  <c r="AO1552" i="3"/>
  <c r="AP1552" i="3"/>
  <c r="AQ1552" i="3"/>
  <c r="CA1552" i="3"/>
  <c r="AR1552" i="3"/>
  <c r="AS1552" i="3"/>
  <c r="AT1552" i="3"/>
  <c r="AM1553" i="3"/>
  <c r="F1553" i="3"/>
  <c r="AO1553" i="3"/>
  <c r="AP1553" i="3"/>
  <c r="BU1553" i="3"/>
  <c r="AQ1553" i="3"/>
  <c r="BZ1553" i="3"/>
  <c r="AR1553" i="3"/>
  <c r="AS1553" i="3"/>
  <c r="AT1553" i="3"/>
  <c r="CK1553" i="3"/>
  <c r="AM1554" i="3"/>
  <c r="AO1554" i="3"/>
  <c r="AP1554" i="3"/>
  <c r="BU1554" i="3"/>
  <c r="AQ1554" i="3"/>
  <c r="CA1554" i="3"/>
  <c r="AR1554" i="3"/>
  <c r="CC1554" i="3"/>
  <c r="AS1554" i="3"/>
  <c r="AT1554" i="3"/>
  <c r="CM1554" i="3"/>
  <c r="AM1555" i="3"/>
  <c r="D1555" i="3"/>
  <c r="AO1555" i="3"/>
  <c r="AP1555" i="3"/>
  <c r="BW1555" i="3"/>
  <c r="AQ1555" i="3"/>
  <c r="BY1555" i="3"/>
  <c r="AR1555" i="3"/>
  <c r="AS1555" i="3"/>
  <c r="AT1555" i="3"/>
  <c r="CL1555" i="3"/>
  <c r="AM1556" i="3"/>
  <c r="D1556" i="3"/>
  <c r="AO1556" i="3"/>
  <c r="BS1556" i="3"/>
  <c r="AP1556" i="3"/>
  <c r="AQ1556" i="3"/>
  <c r="BY1556" i="3"/>
  <c r="AR1556" i="3"/>
  <c r="CD1556" i="3"/>
  <c r="AS1556" i="3"/>
  <c r="AT1556" i="3"/>
  <c r="AM1557" i="3"/>
  <c r="F1557" i="3"/>
  <c r="AO1557" i="3"/>
  <c r="BS1557" i="3"/>
  <c r="AP1557" i="3"/>
  <c r="BU1557" i="3"/>
  <c r="AQ1557" i="3"/>
  <c r="BY1557" i="3"/>
  <c r="AR1557" i="3"/>
  <c r="AS1557" i="3"/>
  <c r="CI1557" i="3"/>
  <c r="AT1557" i="3"/>
  <c r="CK1557" i="3"/>
  <c r="AM1558" i="3"/>
  <c r="AO1558" i="3"/>
  <c r="AP1558" i="3"/>
  <c r="BW1558" i="3"/>
  <c r="AQ1558" i="3"/>
  <c r="CA1558" i="3"/>
  <c r="AR1558" i="3"/>
  <c r="AS1558" i="3"/>
  <c r="AT1558" i="3"/>
  <c r="CM1558" i="3"/>
  <c r="AM1559" i="3"/>
  <c r="AO1559" i="3"/>
  <c r="AP1559" i="3"/>
  <c r="AQ1559" i="3"/>
  <c r="AR1559" i="3"/>
  <c r="CC1559" i="3"/>
  <c r="AS1559" i="3"/>
  <c r="AT1559" i="3"/>
  <c r="AM1560" i="3"/>
  <c r="AO1560" i="3"/>
  <c r="BS1560" i="3"/>
  <c r="AP1560" i="3"/>
  <c r="BU1560" i="3"/>
  <c r="AQ1560" i="3"/>
  <c r="BZ1560" i="3"/>
  <c r="AR1560" i="3"/>
  <c r="AS1560" i="3"/>
  <c r="AT1560" i="3"/>
  <c r="CM1560" i="3"/>
  <c r="AM1561" i="3"/>
  <c r="M1561" i="3"/>
  <c r="AO1561" i="3"/>
  <c r="BS1561" i="3"/>
  <c r="AP1561" i="3"/>
  <c r="BU1561" i="3"/>
  <c r="AQ1561" i="3"/>
  <c r="AR1561" i="3"/>
  <c r="AS1561" i="3"/>
  <c r="AT1561" i="3"/>
  <c r="CM1561" i="3"/>
  <c r="AM1562" i="3"/>
  <c r="AO1562" i="3"/>
  <c r="AP1562" i="3"/>
  <c r="AQ1562" i="3"/>
  <c r="BZ1562" i="3"/>
  <c r="AR1562" i="3"/>
  <c r="AS1562" i="3"/>
  <c r="AT1562" i="3"/>
  <c r="AM1563" i="3"/>
  <c r="M1563" i="3"/>
  <c r="AO1563" i="3"/>
  <c r="BQ1563" i="3"/>
  <c r="AP1563" i="3"/>
  <c r="BU1563" i="3"/>
  <c r="AQ1563" i="3"/>
  <c r="CA1563" i="3"/>
  <c r="AR1563" i="3"/>
  <c r="AS1563" i="3"/>
  <c r="CH1563" i="3"/>
  <c r="AT1563" i="3"/>
  <c r="CK1563" i="3"/>
  <c r="AM1564" i="3"/>
  <c r="M1564" i="3"/>
  <c r="AO1564" i="3"/>
  <c r="AP1564" i="3"/>
  <c r="AQ1564" i="3"/>
  <c r="BZ1564" i="3"/>
  <c r="AR1564" i="3"/>
  <c r="AS1564" i="3"/>
  <c r="CH1564" i="3"/>
  <c r="AT1564" i="3"/>
  <c r="CK1564" i="3"/>
  <c r="AM1565" i="3"/>
  <c r="AO1565" i="3"/>
  <c r="BS1565" i="3"/>
  <c r="AP1565" i="3"/>
  <c r="BU1565" i="3"/>
  <c r="AQ1565" i="3"/>
  <c r="BY1565" i="3"/>
  <c r="AR1565" i="3"/>
  <c r="AS1565" i="3"/>
  <c r="CI1565" i="3"/>
  <c r="AT1565" i="3"/>
  <c r="CL1565" i="3"/>
  <c r="AM1566" i="3"/>
  <c r="AO1566" i="3"/>
  <c r="AP1566" i="3"/>
  <c r="BU1566" i="3"/>
  <c r="AQ1566" i="3"/>
  <c r="BY1566" i="3"/>
  <c r="AR1566" i="3"/>
  <c r="CD1566" i="3"/>
  <c r="AS1566" i="3"/>
  <c r="CG1566" i="3"/>
  <c r="AT1566" i="3"/>
  <c r="CL1566" i="3"/>
  <c r="AM1567" i="3"/>
  <c r="AO1567" i="3"/>
  <c r="BQ1567" i="3"/>
  <c r="AP1567" i="3"/>
  <c r="AQ1567" i="3"/>
  <c r="BZ1567" i="3"/>
  <c r="AR1567" i="3"/>
  <c r="CC1567" i="3"/>
  <c r="AS1567" i="3"/>
  <c r="AT1567" i="3"/>
  <c r="CK1567" i="3"/>
  <c r="AM1568" i="3"/>
  <c r="F1568" i="3"/>
  <c r="AO1568" i="3"/>
  <c r="BS1568" i="3"/>
  <c r="AP1568" i="3"/>
  <c r="AQ1568" i="3"/>
  <c r="CA1568" i="3"/>
  <c r="AR1568" i="3"/>
  <c r="CC1568" i="3"/>
  <c r="AS1568" i="3"/>
  <c r="AT1568" i="3"/>
  <c r="BZ1568" i="3"/>
  <c r="AM1569" i="3"/>
  <c r="M1569" i="3"/>
  <c r="AO1569" i="3"/>
  <c r="BR1569" i="3"/>
  <c r="AP1569" i="3"/>
  <c r="AQ1569" i="3"/>
  <c r="AR1569" i="3"/>
  <c r="AS1569" i="3"/>
  <c r="CH1569" i="3"/>
  <c r="AT1569" i="3"/>
  <c r="CK1569" i="3"/>
  <c r="BZ1569" i="3"/>
  <c r="AM1570" i="3"/>
  <c r="AO1570" i="3"/>
  <c r="AP1570" i="3"/>
  <c r="BU1570" i="3"/>
  <c r="AQ1570" i="3"/>
  <c r="AR1570" i="3"/>
  <c r="CD1570" i="3"/>
  <c r="AS1570" i="3"/>
  <c r="CH1570" i="3"/>
  <c r="AT1570" i="3"/>
  <c r="BY1570" i="3"/>
  <c r="AM1571" i="3"/>
  <c r="AO1571" i="3"/>
  <c r="AP1571" i="3"/>
  <c r="AQ1571" i="3"/>
  <c r="CA1571" i="3"/>
  <c r="AR1571" i="3"/>
  <c r="CC1571" i="3"/>
  <c r="AS1571" i="3"/>
  <c r="AT1571" i="3"/>
  <c r="AM1572" i="3"/>
  <c r="AO1572" i="3"/>
  <c r="BQ1572" i="3"/>
  <c r="AP1572" i="3"/>
  <c r="BU1572" i="3"/>
  <c r="AQ1572" i="3"/>
  <c r="AR1572" i="3"/>
  <c r="AS1572" i="3"/>
  <c r="AT1572" i="3"/>
  <c r="CK1572" i="3"/>
  <c r="AM1573" i="3"/>
  <c r="D1573" i="3"/>
  <c r="AO1573" i="3"/>
  <c r="AP1573" i="3"/>
  <c r="AQ1573" i="3"/>
  <c r="AR1573" i="3"/>
  <c r="AS1573" i="3"/>
  <c r="CH1573" i="3"/>
  <c r="AT1573" i="3"/>
  <c r="AM1574" i="3"/>
  <c r="AO1574" i="3"/>
  <c r="BR1574" i="3"/>
  <c r="AP1574" i="3"/>
  <c r="BU1574" i="3"/>
  <c r="AQ1574" i="3"/>
  <c r="CA1574" i="3"/>
  <c r="AR1574" i="3"/>
  <c r="AS1574" i="3"/>
  <c r="CH1574" i="3"/>
  <c r="AT1574" i="3"/>
  <c r="AM1575" i="3"/>
  <c r="AO1575" i="3"/>
  <c r="BQ1575" i="3"/>
  <c r="AP1575" i="3"/>
  <c r="BW1575" i="3"/>
  <c r="AQ1575" i="3"/>
  <c r="AR1575" i="3"/>
  <c r="CE1575" i="3"/>
  <c r="AS1575" i="3"/>
  <c r="CI1575" i="3"/>
  <c r="AT1575" i="3"/>
  <c r="AM1576" i="3"/>
  <c r="AO1576" i="3"/>
  <c r="AP1576" i="3"/>
  <c r="BU1576" i="3"/>
  <c r="AQ1576" i="3"/>
  <c r="BZ1576" i="3"/>
  <c r="AR1576" i="3"/>
  <c r="AS1576" i="3"/>
  <c r="CH1576" i="3"/>
  <c r="AT1576" i="3"/>
  <c r="AM1577" i="3"/>
  <c r="M1577" i="3"/>
  <c r="AO1577" i="3"/>
  <c r="AP1577" i="3"/>
  <c r="BU1577" i="3"/>
  <c r="AQ1577" i="3"/>
  <c r="BZ1577" i="3"/>
  <c r="AR1577" i="3"/>
  <c r="AS1577" i="3"/>
  <c r="CH1577" i="3"/>
  <c r="AT1577" i="3"/>
  <c r="CM1577" i="3"/>
  <c r="AM1578" i="3"/>
  <c r="AO1578" i="3"/>
  <c r="BS1578" i="3"/>
  <c r="AP1578" i="3"/>
  <c r="BU1578" i="3"/>
  <c r="AQ1578" i="3"/>
  <c r="BZ1578" i="3"/>
  <c r="AR1578" i="3"/>
  <c r="AS1578" i="3"/>
  <c r="CG1578" i="3"/>
  <c r="AT1578" i="3"/>
  <c r="AM1579" i="3"/>
  <c r="AO1579" i="3"/>
  <c r="AP1579" i="3"/>
  <c r="BU1579" i="3"/>
  <c r="AQ1579" i="3"/>
  <c r="CA1579" i="3"/>
  <c r="AR1579" i="3"/>
  <c r="AS1579" i="3"/>
  <c r="AT1579" i="3"/>
  <c r="AM1580" i="3"/>
  <c r="D1580" i="3"/>
  <c r="AO1580" i="3"/>
  <c r="BS1580" i="3"/>
  <c r="AP1580" i="3"/>
  <c r="AQ1580" i="3"/>
  <c r="AR1580" i="3"/>
  <c r="AS1580" i="3"/>
  <c r="AT1580" i="3"/>
  <c r="AM1581" i="3"/>
  <c r="D1581" i="3"/>
  <c r="AO1581" i="3"/>
  <c r="BS1581" i="3"/>
  <c r="AP1581" i="3"/>
  <c r="BU1581" i="3"/>
  <c r="AQ1581" i="3"/>
  <c r="AR1581" i="3"/>
  <c r="AS1581" i="3"/>
  <c r="AT1581" i="3"/>
  <c r="BY1581" i="3"/>
  <c r="AM1582" i="3"/>
  <c r="D1582" i="3"/>
  <c r="AO1582" i="3"/>
  <c r="AP1582" i="3"/>
  <c r="BU1582" i="3"/>
  <c r="AQ1582" i="3"/>
  <c r="AR1582" i="3"/>
  <c r="AS1582" i="3"/>
  <c r="CH1582" i="3"/>
  <c r="AT1582" i="3"/>
  <c r="CM1582" i="3"/>
  <c r="AM1583" i="3"/>
  <c r="F1583" i="3"/>
  <c r="AO1583" i="3"/>
  <c r="AP1583" i="3"/>
  <c r="AQ1583" i="3"/>
  <c r="BY1583" i="3"/>
  <c r="AR1583" i="3"/>
  <c r="CE1583" i="3"/>
  <c r="AS1583" i="3"/>
  <c r="CH1583" i="3"/>
  <c r="AT1583" i="3"/>
  <c r="AM1584" i="3"/>
  <c r="AO1584" i="3"/>
  <c r="AP1584" i="3"/>
  <c r="BU1584" i="3"/>
  <c r="AQ1584" i="3"/>
  <c r="CA1584" i="3"/>
  <c r="AR1584" i="3"/>
  <c r="AS1584" i="3"/>
  <c r="AT1584" i="3"/>
  <c r="CM1584" i="3"/>
  <c r="AM1585" i="3"/>
  <c r="F1585" i="3"/>
  <c r="AO1585" i="3"/>
  <c r="BR1585" i="3"/>
  <c r="AP1585" i="3"/>
  <c r="AQ1585" i="3"/>
  <c r="BY1585" i="3"/>
  <c r="AR1585" i="3"/>
  <c r="AS1585" i="3"/>
  <c r="CH1585" i="3"/>
  <c r="AT1585" i="3"/>
  <c r="CK1585" i="3"/>
  <c r="AM1586" i="3"/>
  <c r="AO1586" i="3"/>
  <c r="AP1586" i="3"/>
  <c r="AQ1586" i="3"/>
  <c r="BZ1586" i="3"/>
  <c r="AR1586" i="3"/>
  <c r="AS1586" i="3"/>
  <c r="CH1586" i="3"/>
  <c r="AT1586" i="3"/>
  <c r="CL1586" i="3"/>
  <c r="AM1587" i="3"/>
  <c r="F1587" i="3"/>
  <c r="AO1587" i="3"/>
  <c r="AP1587" i="3"/>
  <c r="BU1587" i="3"/>
  <c r="AQ1587" i="3"/>
  <c r="AR1587" i="3"/>
  <c r="AS1587" i="3"/>
  <c r="CH1587" i="3"/>
  <c r="AT1587" i="3"/>
  <c r="CK1587" i="3"/>
  <c r="AM1588" i="3"/>
  <c r="M1588" i="3"/>
  <c r="AO1588" i="3"/>
  <c r="AP1588" i="3"/>
  <c r="BU1588" i="3"/>
  <c r="AQ1588" i="3"/>
  <c r="AR1588" i="3"/>
  <c r="CD1588" i="3"/>
  <c r="AS1588" i="3"/>
  <c r="CH1588" i="3"/>
  <c r="AT1588" i="3"/>
  <c r="AM1589" i="3"/>
  <c r="AO1589" i="3"/>
  <c r="BQ1589" i="3"/>
  <c r="AP1589" i="3"/>
  <c r="BU1589" i="3"/>
  <c r="AQ1589" i="3"/>
  <c r="BZ1589" i="3"/>
  <c r="AR1589" i="3"/>
  <c r="AS1589" i="3"/>
  <c r="AT1589" i="3"/>
  <c r="CK1589" i="3"/>
  <c r="AM1590" i="3"/>
  <c r="F1590" i="3"/>
  <c r="AO1590" i="3"/>
  <c r="BR1590" i="3"/>
  <c r="AP1590" i="3"/>
  <c r="AQ1590" i="3"/>
  <c r="BY1590" i="3"/>
  <c r="AR1590" i="3"/>
  <c r="CD1590" i="3"/>
  <c r="AS1590" i="3"/>
  <c r="CH1590" i="3"/>
  <c r="AT1590" i="3"/>
  <c r="CM1590" i="3"/>
  <c r="AM1591" i="3"/>
  <c r="D1591" i="3"/>
  <c r="AO1591" i="3"/>
  <c r="AP1591" i="3"/>
  <c r="AQ1591" i="3"/>
  <c r="AR1591" i="3"/>
  <c r="CC1591" i="3"/>
  <c r="AS1591" i="3"/>
  <c r="CH1591" i="3"/>
  <c r="AT1591" i="3"/>
  <c r="CK1591" i="3"/>
  <c r="AM1592" i="3"/>
  <c r="AO1592" i="3"/>
  <c r="BR1592" i="3"/>
  <c r="AP1592" i="3"/>
  <c r="BV1592" i="3"/>
  <c r="AQ1592" i="3"/>
  <c r="AR1592" i="3"/>
  <c r="AS1592" i="3"/>
  <c r="AT1592" i="3"/>
  <c r="CM1592" i="3"/>
  <c r="AM1593" i="3"/>
  <c r="M1593" i="3"/>
  <c r="AO1593" i="3"/>
  <c r="BS1593" i="3"/>
  <c r="AP1593" i="3"/>
  <c r="AQ1593" i="3"/>
  <c r="BZ1593" i="3"/>
  <c r="AR1593" i="3"/>
  <c r="AS1593" i="3"/>
  <c r="AT1593" i="3"/>
  <c r="CK1593" i="3"/>
  <c r="AM1594" i="3"/>
  <c r="AO1594" i="3"/>
  <c r="BS1594" i="3"/>
  <c r="AP1594" i="3"/>
  <c r="AQ1594" i="3"/>
  <c r="BZ1594" i="3"/>
  <c r="AR1594" i="3"/>
  <c r="CC1594" i="3"/>
  <c r="AS1594" i="3"/>
  <c r="CH1594" i="3"/>
  <c r="AT1594" i="3"/>
  <c r="CM1594" i="3"/>
  <c r="AM1595" i="3"/>
  <c r="D1595" i="3"/>
  <c r="AO1595" i="3"/>
  <c r="AP1595" i="3"/>
  <c r="BU1595" i="3"/>
  <c r="AQ1595" i="3"/>
  <c r="AR1595" i="3"/>
  <c r="AS1595" i="3"/>
  <c r="CI1595" i="3"/>
  <c r="AT1595" i="3"/>
  <c r="AM1596" i="3"/>
  <c r="AO1596" i="3"/>
  <c r="BS1596" i="3"/>
  <c r="AP1596" i="3"/>
  <c r="BU1596" i="3"/>
  <c r="AQ1596" i="3"/>
  <c r="BY1596" i="3"/>
  <c r="AR1596" i="3"/>
  <c r="AS1596" i="3"/>
  <c r="AT1596" i="3"/>
  <c r="CK1596" i="3"/>
  <c r="AM1597" i="3"/>
  <c r="AO1597" i="3"/>
  <c r="BS1597" i="3"/>
  <c r="AP1597" i="3"/>
  <c r="AQ1597" i="3"/>
  <c r="BY1597" i="3"/>
  <c r="AR1597" i="3"/>
  <c r="CE1597" i="3"/>
  <c r="AS1597" i="3"/>
  <c r="CG1597" i="3"/>
  <c r="AT1597" i="3"/>
  <c r="CK1597" i="3"/>
  <c r="AM1598" i="3"/>
  <c r="AO1598" i="3"/>
  <c r="AP1598" i="3"/>
  <c r="BU1598" i="3"/>
  <c r="AQ1598" i="3"/>
  <c r="AR1598" i="3"/>
  <c r="AS1598" i="3"/>
  <c r="AT1598" i="3"/>
  <c r="CL1598" i="3"/>
  <c r="AM1599" i="3"/>
  <c r="D1599" i="3"/>
  <c r="AO1599" i="3"/>
  <c r="AP1599" i="3"/>
  <c r="BU1599" i="3"/>
  <c r="AQ1599" i="3"/>
  <c r="AR1599" i="3"/>
  <c r="CC1599" i="3"/>
  <c r="AS1599" i="3"/>
  <c r="CG1599" i="3"/>
  <c r="AT1599" i="3"/>
  <c r="AM1600" i="3"/>
  <c r="F1600" i="3"/>
  <c r="AO1600" i="3"/>
  <c r="AP1600" i="3"/>
  <c r="BU1600" i="3"/>
  <c r="AQ1600" i="3"/>
  <c r="AR1600" i="3"/>
  <c r="AS1600" i="3"/>
  <c r="CH1600" i="3"/>
  <c r="AT1600" i="3"/>
  <c r="CM1600" i="3"/>
  <c r="AM1601" i="3"/>
  <c r="AO1601" i="3"/>
  <c r="BR1601" i="3"/>
  <c r="AP1601" i="3"/>
  <c r="BU1601" i="3"/>
  <c r="AQ1601" i="3"/>
  <c r="AR1601" i="3"/>
  <c r="AS1601" i="3"/>
  <c r="CH1601" i="3"/>
  <c r="AT1601" i="3"/>
  <c r="CL1601" i="3"/>
  <c r="AM1602" i="3"/>
  <c r="D1602" i="3"/>
  <c r="AO1602" i="3"/>
  <c r="AP1602" i="3"/>
  <c r="BU1602" i="3"/>
  <c r="AQ1602" i="3"/>
  <c r="BY1602" i="3"/>
  <c r="AR1602" i="3"/>
  <c r="AS1602" i="3"/>
  <c r="CH1602" i="3"/>
  <c r="AT1602" i="3"/>
  <c r="AM1603" i="3"/>
  <c r="D1603" i="3"/>
  <c r="AO1603" i="3"/>
  <c r="AP1603" i="3"/>
  <c r="BU1603" i="3"/>
  <c r="AQ1603" i="3"/>
  <c r="AR1603" i="3"/>
  <c r="AS1603" i="3"/>
  <c r="CI1603" i="3"/>
  <c r="AT1603" i="3"/>
  <c r="AM1604" i="3"/>
  <c r="F1604" i="3"/>
  <c r="AO1604" i="3"/>
  <c r="AP1604" i="3"/>
  <c r="BV1604" i="3"/>
  <c r="AQ1604" i="3"/>
  <c r="AR1604" i="3"/>
  <c r="CE1604" i="3"/>
  <c r="AS1604" i="3"/>
  <c r="AT1604" i="3"/>
  <c r="CM1604" i="3"/>
  <c r="AM1605" i="3"/>
  <c r="AO1605" i="3"/>
  <c r="BR1605" i="3"/>
  <c r="AP1605" i="3"/>
  <c r="AQ1605" i="3"/>
  <c r="BY1605" i="3"/>
  <c r="AR1605" i="3"/>
  <c r="CD1605" i="3"/>
  <c r="AS1605" i="3"/>
  <c r="AT1605" i="3"/>
  <c r="CK1605" i="3"/>
  <c r="AM1606" i="3"/>
  <c r="AO1606" i="3"/>
  <c r="AP1606" i="3"/>
  <c r="AQ1606" i="3"/>
  <c r="CA1606" i="3"/>
  <c r="AR1606" i="3"/>
  <c r="AS1606" i="3"/>
  <c r="AT1606" i="3"/>
  <c r="AM1607" i="3"/>
  <c r="AO1607" i="3"/>
  <c r="BR1607" i="3"/>
  <c r="AP1607" i="3"/>
  <c r="AQ1607" i="3"/>
  <c r="AR1607" i="3"/>
  <c r="AS1607" i="3"/>
  <c r="AT1607" i="3"/>
  <c r="CK1607" i="3"/>
  <c r="AM1608" i="3"/>
  <c r="AO1608" i="3"/>
  <c r="AP1608" i="3"/>
  <c r="AQ1608" i="3"/>
  <c r="CA1608" i="3"/>
  <c r="AR1608" i="3"/>
  <c r="AS1608" i="3"/>
  <c r="AT1608" i="3"/>
  <c r="CM1608" i="3"/>
  <c r="AM1609" i="3"/>
  <c r="AO1609" i="3"/>
  <c r="AP1609" i="3"/>
  <c r="AQ1609" i="3"/>
  <c r="BZ1609" i="3"/>
  <c r="AR1609" i="3"/>
  <c r="AS1609" i="3"/>
  <c r="CH1609" i="3"/>
  <c r="AT1609" i="3"/>
  <c r="AM1610" i="3"/>
  <c r="D1610" i="3"/>
  <c r="AO1610" i="3"/>
  <c r="AP1610" i="3"/>
  <c r="AQ1610" i="3"/>
  <c r="BZ1610" i="3"/>
  <c r="AR1610" i="3"/>
  <c r="CE1610" i="3"/>
  <c r="AS1610" i="3"/>
  <c r="CH1610" i="3"/>
  <c r="AT1610" i="3"/>
  <c r="AM1611" i="3"/>
  <c r="AO1611" i="3"/>
  <c r="BQ1611" i="3"/>
  <c r="AP1611" i="3"/>
  <c r="BU1611" i="3"/>
  <c r="AQ1611" i="3"/>
  <c r="AR1611" i="3"/>
  <c r="AS1611" i="3"/>
  <c r="CI1611" i="3"/>
  <c r="AT1611" i="3"/>
  <c r="CM1611" i="3"/>
  <c r="AM1612" i="3"/>
  <c r="AO1612" i="3"/>
  <c r="AP1612" i="3"/>
  <c r="BU1612" i="3"/>
  <c r="AQ1612" i="3"/>
  <c r="BY1612" i="3"/>
  <c r="AR1612" i="3"/>
  <c r="CE1612" i="3"/>
  <c r="AS1612" i="3"/>
  <c r="CH1612" i="3"/>
  <c r="AT1612" i="3"/>
  <c r="AM1613" i="3"/>
  <c r="F1613" i="3"/>
  <c r="AO1613" i="3"/>
  <c r="AP1613" i="3"/>
  <c r="AQ1613" i="3"/>
  <c r="AR1613" i="3"/>
  <c r="AS1613" i="3"/>
  <c r="CG1613" i="3"/>
  <c r="AT1613" i="3"/>
  <c r="CM1613" i="3"/>
  <c r="AM1614" i="3"/>
  <c r="AO1614" i="3"/>
  <c r="AP1614" i="3"/>
  <c r="AQ1614" i="3"/>
  <c r="AR1614" i="3"/>
  <c r="AS1614" i="3"/>
  <c r="CI1614" i="3"/>
  <c r="AT1614" i="3"/>
  <c r="AM1615" i="3"/>
  <c r="F1615" i="3"/>
  <c r="AO1615" i="3"/>
  <c r="AP1615" i="3"/>
  <c r="AQ1615" i="3"/>
  <c r="AR1615" i="3"/>
  <c r="CE1615" i="3"/>
  <c r="AS1615" i="3"/>
  <c r="CH1615" i="3"/>
  <c r="AT1615" i="3"/>
  <c r="AM1616" i="3"/>
  <c r="AO1616" i="3"/>
  <c r="BS1616" i="3"/>
  <c r="AP1616" i="3"/>
  <c r="BU1616" i="3"/>
  <c r="AQ1616" i="3"/>
  <c r="CA1616" i="3"/>
  <c r="AR1616" i="3"/>
  <c r="AS1616" i="3"/>
  <c r="CH1616" i="3"/>
  <c r="AT1616" i="3"/>
  <c r="CK1616" i="3"/>
  <c r="AM1617" i="3"/>
  <c r="F1617" i="3"/>
  <c r="AO1617" i="3"/>
  <c r="AP1617" i="3"/>
  <c r="AQ1617" i="3"/>
  <c r="AR1617" i="3"/>
  <c r="AS1617" i="3"/>
  <c r="AT1617" i="3"/>
  <c r="CK1617" i="3"/>
  <c r="AM1618" i="3"/>
  <c r="D1618" i="3"/>
  <c r="AO1618" i="3"/>
  <c r="BS1618" i="3"/>
  <c r="AP1618" i="3"/>
  <c r="AQ1618" i="3"/>
  <c r="CA1618" i="3"/>
  <c r="AR1618" i="3"/>
  <c r="CD1618" i="3"/>
  <c r="AS1618" i="3"/>
  <c r="AT1618" i="3"/>
  <c r="CK1618" i="3"/>
  <c r="AM1619" i="3"/>
  <c r="F1619" i="3"/>
  <c r="AO1619" i="3"/>
  <c r="AP1619" i="3"/>
  <c r="AQ1619" i="3"/>
  <c r="AR1619" i="3"/>
  <c r="AS1619" i="3"/>
  <c r="CI1619" i="3"/>
  <c r="AT1619" i="3"/>
  <c r="AM1620" i="3"/>
  <c r="M1620" i="3"/>
  <c r="AO1620" i="3"/>
  <c r="BQ1620" i="3"/>
  <c r="AP1620" i="3"/>
  <c r="AQ1620" i="3"/>
  <c r="AR1620" i="3"/>
  <c r="AS1620" i="3"/>
  <c r="AT1620" i="3"/>
  <c r="AM1621" i="3"/>
  <c r="M1621" i="3"/>
  <c r="AO1621" i="3"/>
  <c r="AP1621" i="3"/>
  <c r="BU1621" i="3"/>
  <c r="AQ1621" i="3"/>
  <c r="AR1621" i="3"/>
  <c r="AS1621" i="3"/>
  <c r="CH1621" i="3"/>
  <c r="AT1621" i="3"/>
  <c r="AM1622" i="3"/>
  <c r="AO1622" i="3"/>
  <c r="AP1622" i="3"/>
  <c r="AQ1622" i="3"/>
  <c r="BY1622" i="3"/>
  <c r="AR1622" i="3"/>
  <c r="CD1622" i="3"/>
  <c r="AS1622" i="3"/>
  <c r="AT1622" i="3"/>
  <c r="AM1623" i="3"/>
  <c r="D1623" i="3"/>
  <c r="AO1623" i="3"/>
  <c r="AP1623" i="3"/>
  <c r="AQ1623" i="3"/>
  <c r="AR1623" i="3"/>
  <c r="CC1623" i="3"/>
  <c r="AS1623" i="3"/>
  <c r="AT1623" i="3"/>
  <c r="AM1624" i="3"/>
  <c r="AO1624" i="3"/>
  <c r="BS1624" i="3"/>
  <c r="AP1624" i="3"/>
  <c r="AQ1624" i="3"/>
  <c r="BZ1624" i="3"/>
  <c r="AR1624" i="3"/>
  <c r="CC1624" i="3"/>
  <c r="AS1624" i="3"/>
  <c r="AT1624" i="3"/>
  <c r="CM1624" i="3"/>
  <c r="AM1625" i="3"/>
  <c r="M1625" i="3"/>
  <c r="AO1625" i="3"/>
  <c r="AP1625" i="3"/>
  <c r="BU1625" i="3"/>
  <c r="AQ1625" i="3"/>
  <c r="AR1625" i="3"/>
  <c r="CD1625" i="3"/>
  <c r="AS1625" i="3"/>
  <c r="AT1625" i="3"/>
  <c r="CK1625" i="3"/>
  <c r="AM1626" i="3"/>
  <c r="F1626" i="3"/>
  <c r="AO1626" i="3"/>
  <c r="AP1626" i="3"/>
  <c r="AQ1626" i="3"/>
  <c r="BZ1626" i="3"/>
  <c r="AR1626" i="3"/>
  <c r="AS1626" i="3"/>
  <c r="CH1626" i="3"/>
  <c r="AT1626" i="3"/>
  <c r="AM1627" i="3"/>
  <c r="AO1627" i="3"/>
  <c r="AP1627" i="3"/>
  <c r="BW1627" i="3"/>
  <c r="AQ1627" i="3"/>
  <c r="CA1627" i="3"/>
  <c r="AR1627" i="3"/>
  <c r="AS1627" i="3"/>
  <c r="AT1627" i="3"/>
  <c r="AM1628" i="3"/>
  <c r="M1628" i="3"/>
  <c r="AO1628" i="3"/>
  <c r="AP1628" i="3"/>
  <c r="AQ1628" i="3"/>
  <c r="BZ1628" i="3"/>
  <c r="AR1628" i="3"/>
  <c r="CE1628" i="3"/>
  <c r="AS1628" i="3"/>
  <c r="CI1628" i="3"/>
  <c r="AT1628" i="3"/>
  <c r="AM1629" i="3"/>
  <c r="AO1629" i="3"/>
  <c r="AP1629" i="3"/>
  <c r="BU1629" i="3"/>
  <c r="AQ1629" i="3"/>
  <c r="AR1629" i="3"/>
  <c r="CE1629" i="3"/>
  <c r="AS1629" i="3"/>
  <c r="AT1629" i="3"/>
  <c r="CM1629" i="3"/>
  <c r="AM1630" i="3"/>
  <c r="AO1630" i="3"/>
  <c r="BQ1630" i="3"/>
  <c r="AP1630" i="3"/>
  <c r="BU1630" i="3"/>
  <c r="AQ1630" i="3"/>
  <c r="AR1630" i="3"/>
  <c r="AS1630" i="3"/>
  <c r="CG1630" i="3"/>
  <c r="AT1630" i="3"/>
  <c r="CK1630" i="3"/>
  <c r="AM1631" i="3"/>
  <c r="M1631" i="3"/>
  <c r="AO1631" i="3"/>
  <c r="AP1631" i="3"/>
  <c r="AQ1631" i="3"/>
  <c r="BY1631" i="3"/>
  <c r="AR1631" i="3"/>
  <c r="CE1631" i="3"/>
  <c r="AS1631" i="3"/>
  <c r="AT1631" i="3"/>
  <c r="AM1632" i="3"/>
  <c r="M1632" i="3"/>
  <c r="AO1632" i="3"/>
  <c r="AP1632" i="3"/>
  <c r="AQ1632" i="3"/>
  <c r="AR1632" i="3"/>
  <c r="CC1632" i="3"/>
  <c r="AS1632" i="3"/>
  <c r="AT1632" i="3"/>
  <c r="AM1633" i="3"/>
  <c r="AO1633" i="3"/>
  <c r="BR1633" i="3"/>
  <c r="AP1633" i="3"/>
  <c r="BV1633" i="3"/>
  <c r="AQ1633" i="3"/>
  <c r="AR1633" i="3"/>
  <c r="AS1633" i="3"/>
  <c r="AT1633" i="3"/>
  <c r="AM1634" i="3"/>
  <c r="AO1634" i="3"/>
  <c r="BQ1634" i="3"/>
  <c r="AP1634" i="3"/>
  <c r="BW1634" i="3"/>
  <c r="AQ1634" i="3"/>
  <c r="CA1634" i="3"/>
  <c r="AR1634" i="3"/>
  <c r="CC1634" i="3"/>
  <c r="AS1634" i="3"/>
  <c r="AT1634" i="3"/>
  <c r="AM1635" i="3"/>
  <c r="AO1635" i="3"/>
  <c r="BR1635" i="3"/>
  <c r="AP1635" i="3"/>
  <c r="BU1635" i="3"/>
  <c r="AQ1635" i="3"/>
  <c r="AR1635" i="3"/>
  <c r="CE1635" i="3"/>
  <c r="AS1635" i="3"/>
  <c r="CI1635" i="3"/>
  <c r="AT1635" i="3"/>
  <c r="AM1636" i="3"/>
  <c r="M1636" i="3"/>
  <c r="AO1636" i="3"/>
  <c r="BQ1636" i="3"/>
  <c r="AP1636" i="3"/>
  <c r="AQ1636" i="3"/>
  <c r="CA1636" i="3"/>
  <c r="AR1636" i="3"/>
  <c r="AS1636" i="3"/>
  <c r="CH1636" i="3"/>
  <c r="AT1636" i="3"/>
  <c r="AM1637" i="3"/>
  <c r="AO1637" i="3"/>
  <c r="BR1637" i="3"/>
  <c r="AP1637" i="3"/>
  <c r="AQ1637" i="3"/>
  <c r="CA1637" i="3"/>
  <c r="AR1637" i="3"/>
  <c r="CD1637" i="3"/>
  <c r="AS1637" i="3"/>
  <c r="AT1637" i="3"/>
  <c r="AM1638" i="3"/>
  <c r="F1638" i="3"/>
  <c r="AO1638" i="3"/>
  <c r="BR1638" i="3"/>
  <c r="AP1638" i="3"/>
  <c r="AQ1638" i="3"/>
  <c r="AR1638" i="3"/>
  <c r="CC1638" i="3"/>
  <c r="AS1638" i="3"/>
  <c r="CH1638" i="3"/>
  <c r="AT1638" i="3"/>
  <c r="AM1639" i="3"/>
  <c r="AO1639" i="3"/>
  <c r="BS1639" i="3"/>
  <c r="AP1639" i="3"/>
  <c r="BV1639" i="3"/>
  <c r="AQ1639" i="3"/>
  <c r="CA1639" i="3"/>
  <c r="AR1639" i="3"/>
  <c r="AS1639" i="3"/>
  <c r="CI1639" i="3"/>
  <c r="AT1639" i="3"/>
  <c r="CM1639" i="3"/>
  <c r="AM1640" i="3"/>
  <c r="AO1640" i="3"/>
  <c r="AP1640" i="3"/>
  <c r="AQ1640" i="3"/>
  <c r="BZ1640" i="3"/>
  <c r="AR1640" i="3"/>
  <c r="AS1640" i="3"/>
  <c r="AT1640" i="3"/>
  <c r="CM1640" i="3"/>
  <c r="AM1641" i="3"/>
  <c r="AO1641" i="3"/>
  <c r="AP1641" i="3"/>
  <c r="AQ1641" i="3"/>
  <c r="CA1641" i="3"/>
  <c r="AR1641" i="3"/>
  <c r="CD1641" i="3"/>
  <c r="AS1641" i="3"/>
  <c r="AT1641" i="3"/>
  <c r="AM1642" i="3"/>
  <c r="F1642" i="3"/>
  <c r="AO1642" i="3"/>
  <c r="AP1642" i="3"/>
  <c r="AQ1642" i="3"/>
  <c r="AR1642" i="3"/>
  <c r="AS1642" i="3"/>
  <c r="AT1642" i="3"/>
  <c r="CM1642" i="3"/>
  <c r="AM1643" i="3"/>
  <c r="F1643" i="3"/>
  <c r="AO1643" i="3"/>
  <c r="AP1643" i="3"/>
  <c r="AQ1643" i="3"/>
  <c r="AR1643" i="3"/>
  <c r="CC1643" i="3"/>
  <c r="AS1643" i="3"/>
  <c r="CI1643" i="3"/>
  <c r="AT1643" i="3"/>
  <c r="AM1644" i="3"/>
  <c r="AO1644" i="3"/>
  <c r="AP1644" i="3"/>
  <c r="BU1644" i="3"/>
  <c r="AQ1644" i="3"/>
  <c r="CA1644" i="3"/>
  <c r="AR1644" i="3"/>
  <c r="CD1644" i="3"/>
  <c r="AS1644" i="3"/>
  <c r="AT1644" i="3"/>
  <c r="AM1645" i="3"/>
  <c r="D1645" i="3"/>
  <c r="AO1645" i="3"/>
  <c r="BS1645" i="3"/>
  <c r="AP1645" i="3"/>
  <c r="BV1645" i="3"/>
  <c r="AQ1645" i="3"/>
  <c r="AR1645" i="3"/>
  <c r="CD1645" i="3"/>
  <c r="AS1645" i="3"/>
  <c r="AT1645" i="3"/>
  <c r="AM1646" i="3"/>
  <c r="AO1646" i="3"/>
  <c r="AP1646" i="3"/>
  <c r="AQ1646" i="3"/>
  <c r="AR1646" i="3"/>
  <c r="AS1646" i="3"/>
  <c r="CI1646" i="3"/>
  <c r="AT1646" i="3"/>
  <c r="AM1647" i="3"/>
  <c r="AO1647" i="3"/>
  <c r="BS1647" i="3"/>
  <c r="AP1647" i="3"/>
  <c r="AQ1647" i="3"/>
  <c r="AR1647" i="3"/>
  <c r="CC1647" i="3"/>
  <c r="AS1647" i="3"/>
  <c r="AT1647" i="3"/>
  <c r="CK1647" i="3"/>
  <c r="AM1648" i="3"/>
  <c r="AO1648" i="3"/>
  <c r="AP1648" i="3"/>
  <c r="BV1648" i="3"/>
  <c r="AQ1648" i="3"/>
  <c r="BZ1648" i="3"/>
  <c r="AR1648" i="3"/>
  <c r="AS1648" i="3"/>
  <c r="AT1648" i="3"/>
  <c r="CM1648" i="3"/>
  <c r="AM1649" i="3"/>
  <c r="AO1649" i="3"/>
  <c r="AP1649" i="3"/>
  <c r="AQ1649" i="3"/>
  <c r="CA1649" i="3"/>
  <c r="AR1649" i="3"/>
  <c r="AS1649" i="3"/>
  <c r="CH1649" i="3"/>
  <c r="AT1649" i="3"/>
  <c r="AM1650" i="3"/>
  <c r="AO1650" i="3"/>
  <c r="BR1650" i="3"/>
  <c r="AP1650" i="3"/>
  <c r="AQ1650" i="3"/>
  <c r="BY1650" i="3"/>
  <c r="AR1650" i="3"/>
  <c r="AS1650" i="3"/>
  <c r="AT1650" i="3"/>
  <c r="AM1651" i="3"/>
  <c r="AO1651" i="3"/>
  <c r="BS1651" i="3"/>
  <c r="AP1651" i="3"/>
  <c r="AQ1651" i="3"/>
  <c r="AR1651" i="3"/>
  <c r="AS1651" i="3"/>
  <c r="CH1651" i="3"/>
  <c r="AT1651" i="3"/>
  <c r="AM1652" i="3"/>
  <c r="AO1652" i="3"/>
  <c r="AP1652" i="3"/>
  <c r="BU1652" i="3"/>
  <c r="AQ1652" i="3"/>
  <c r="AR1652" i="3"/>
  <c r="AS1652" i="3"/>
  <c r="AT1652" i="3"/>
  <c r="CL1652" i="3"/>
  <c r="AM1653" i="3"/>
  <c r="AO1653" i="3"/>
  <c r="AP1653" i="3"/>
  <c r="BV1653" i="3"/>
  <c r="AQ1653" i="3"/>
  <c r="AR1653" i="3"/>
  <c r="AS1653" i="3"/>
  <c r="AT1653" i="3"/>
  <c r="AM1654" i="3"/>
  <c r="AO1654" i="3"/>
  <c r="AP1654" i="3"/>
  <c r="BW1654" i="3"/>
  <c r="AQ1654" i="3"/>
  <c r="CA1654" i="3"/>
  <c r="AR1654" i="3"/>
  <c r="AS1654" i="3"/>
  <c r="CI1654" i="3"/>
  <c r="AT1654" i="3"/>
  <c r="AM1655" i="3"/>
  <c r="AO1655" i="3"/>
  <c r="AP1655" i="3"/>
  <c r="AQ1655" i="3"/>
  <c r="BZ1655" i="3"/>
  <c r="AR1655" i="3"/>
  <c r="CE1655" i="3"/>
  <c r="AS1655" i="3"/>
  <c r="CG1655" i="3"/>
  <c r="AT1655" i="3"/>
  <c r="AM1656" i="3"/>
  <c r="F1656" i="3"/>
  <c r="AO1656" i="3"/>
  <c r="AP1656" i="3"/>
  <c r="AQ1656" i="3"/>
  <c r="AR1656" i="3"/>
  <c r="AS1656" i="3"/>
  <c r="AT1656" i="3"/>
  <c r="AM1657" i="3"/>
  <c r="AO1657" i="3"/>
  <c r="AP1657" i="3"/>
  <c r="BW1657" i="3"/>
  <c r="AQ1657" i="3"/>
  <c r="AR1657" i="3"/>
  <c r="CE1657" i="3"/>
  <c r="AS1657" i="3"/>
  <c r="AT1657" i="3"/>
  <c r="AM1658" i="3"/>
  <c r="AO1658" i="3"/>
  <c r="AP1658" i="3"/>
  <c r="AQ1658" i="3"/>
  <c r="CA1658" i="3"/>
  <c r="AR1658" i="3"/>
  <c r="CC1658" i="3"/>
  <c r="AS1658" i="3"/>
  <c r="CG1658" i="3"/>
  <c r="AT1658" i="3"/>
  <c r="AM1659" i="3"/>
  <c r="AO1659" i="3"/>
  <c r="AP1659" i="3"/>
  <c r="BW1659" i="3"/>
  <c r="AQ1659" i="3"/>
  <c r="CA1659" i="3"/>
  <c r="AR1659" i="3"/>
  <c r="AS1659" i="3"/>
  <c r="AT1659" i="3"/>
  <c r="AM1660" i="3"/>
  <c r="D1660" i="3"/>
  <c r="AO1660" i="3"/>
  <c r="BR1660" i="3"/>
  <c r="AP1660" i="3"/>
  <c r="AQ1660" i="3"/>
  <c r="BY1660" i="3"/>
  <c r="AR1660" i="3"/>
  <c r="AS1660" i="3"/>
  <c r="AT1660" i="3"/>
  <c r="AM1661" i="3"/>
  <c r="D1661" i="3"/>
  <c r="AO1661" i="3"/>
  <c r="BQ1661" i="3"/>
  <c r="AP1661" i="3"/>
  <c r="BV1661" i="3"/>
  <c r="AQ1661" i="3"/>
  <c r="CA1661" i="3"/>
  <c r="AR1661" i="3"/>
  <c r="CC1661" i="3"/>
  <c r="AS1661" i="3"/>
  <c r="AT1661" i="3"/>
  <c r="CL1661" i="3"/>
  <c r="AM1662" i="3"/>
  <c r="AO1662" i="3"/>
  <c r="BQ1662" i="3"/>
  <c r="AP1662" i="3"/>
  <c r="BV1662" i="3"/>
  <c r="AQ1662" i="3"/>
  <c r="AR1662" i="3"/>
  <c r="AS1662" i="3"/>
  <c r="CG1662" i="3"/>
  <c r="AT1662" i="3"/>
  <c r="CK1662" i="3"/>
  <c r="AM1663" i="3"/>
  <c r="AO1663" i="3"/>
  <c r="AP1663" i="3"/>
  <c r="AQ1663" i="3"/>
  <c r="AR1663" i="3"/>
  <c r="CC1663" i="3"/>
  <c r="AS1663" i="3"/>
  <c r="AT1663" i="3"/>
  <c r="AM1664" i="3"/>
  <c r="M1664" i="3"/>
  <c r="AO1664" i="3"/>
  <c r="BR1664" i="3"/>
  <c r="AP1664" i="3"/>
  <c r="AQ1664" i="3"/>
  <c r="BZ1664" i="3"/>
  <c r="AR1664" i="3"/>
  <c r="AS1664" i="3"/>
  <c r="AT1664" i="3"/>
  <c r="AM1665" i="3"/>
  <c r="AO1665" i="3"/>
  <c r="BQ1665" i="3"/>
  <c r="AP1665" i="3"/>
  <c r="BV1665" i="3"/>
  <c r="AQ1665" i="3"/>
  <c r="CA1665" i="3"/>
  <c r="AR1665" i="3"/>
  <c r="AS1665" i="3"/>
  <c r="CG1665" i="3"/>
  <c r="AT1665" i="3"/>
  <c r="CM1665" i="3"/>
  <c r="AM1666" i="3"/>
  <c r="M1666" i="3"/>
  <c r="AO1666" i="3"/>
  <c r="AP1666" i="3"/>
  <c r="BW1666" i="3"/>
  <c r="AQ1666" i="3"/>
  <c r="AR1666" i="3"/>
  <c r="AS1666" i="3"/>
  <c r="AT1666" i="3"/>
  <c r="CM1666" i="3"/>
  <c r="AM1667" i="3"/>
  <c r="M1667" i="3"/>
  <c r="AO1667" i="3"/>
  <c r="AP1667" i="3"/>
  <c r="AQ1667" i="3"/>
  <c r="AR1667" i="3"/>
  <c r="CC1667" i="3"/>
  <c r="AS1667" i="3"/>
  <c r="AT1667" i="3"/>
  <c r="AM1668" i="3"/>
  <c r="AO1668" i="3"/>
  <c r="BR1668" i="3"/>
  <c r="AP1668" i="3"/>
  <c r="BU1668" i="3"/>
  <c r="AQ1668" i="3"/>
  <c r="AR1668" i="3"/>
  <c r="AS1668" i="3"/>
  <c r="CG1668" i="3"/>
  <c r="AT1668" i="3"/>
  <c r="CL1668" i="3"/>
  <c r="AM1669" i="3"/>
  <c r="D1669" i="3"/>
  <c r="AO1669" i="3"/>
  <c r="AP1669" i="3"/>
  <c r="BV1669" i="3"/>
  <c r="AQ1669" i="3"/>
  <c r="AR1669" i="3"/>
  <c r="CE1669" i="3"/>
  <c r="AS1669" i="3"/>
  <c r="AT1669" i="3"/>
  <c r="AM1670" i="3"/>
  <c r="AO1670" i="3"/>
  <c r="AP1670" i="3"/>
  <c r="BV1670" i="3"/>
  <c r="AQ1670" i="3"/>
  <c r="CA1670" i="3"/>
  <c r="AR1670" i="3"/>
  <c r="AS1670" i="3"/>
  <c r="AT1670" i="3"/>
  <c r="AO1671" i="3"/>
  <c r="AP1671" i="3"/>
  <c r="BW1671" i="3"/>
  <c r="AQ1671" i="3"/>
  <c r="AR1671" i="3"/>
  <c r="AS1671" i="3"/>
  <c r="CH1671" i="3"/>
  <c r="AT1671" i="3"/>
  <c r="CK1671" i="3"/>
  <c r="AO1672" i="3"/>
  <c r="BR1672" i="3"/>
  <c r="AP1672" i="3"/>
  <c r="AQ1672" i="3"/>
  <c r="CA1672" i="3"/>
  <c r="AR1672" i="3"/>
  <c r="CC1672" i="3"/>
  <c r="AS1672" i="3"/>
  <c r="CH1672" i="3"/>
  <c r="AT1672" i="3"/>
  <c r="D1673" i="3"/>
  <c r="F1673" i="3"/>
  <c r="AO1673" i="3"/>
  <c r="BR1673" i="3"/>
  <c r="AP1673" i="3"/>
  <c r="AQ1673" i="3"/>
  <c r="AR1673" i="3"/>
  <c r="AS1673" i="3"/>
  <c r="AT1673" i="3"/>
  <c r="AM1674" i="3"/>
  <c r="AO1674" i="3"/>
  <c r="BQ1674" i="3"/>
  <c r="AP1674" i="3"/>
  <c r="BV1674" i="3"/>
  <c r="AQ1674" i="3"/>
  <c r="CA1674" i="3"/>
  <c r="AR1674" i="3"/>
  <c r="CC1674" i="3"/>
  <c r="AS1674" i="3"/>
  <c r="CG1674" i="3"/>
  <c r="AT1674" i="3"/>
  <c r="CM1674" i="3"/>
  <c r="AM1675" i="3"/>
  <c r="AO1675" i="3"/>
  <c r="BR1675" i="3"/>
  <c r="AP1675" i="3"/>
  <c r="AQ1675" i="3"/>
  <c r="BY1675" i="3"/>
  <c r="AR1675" i="3"/>
  <c r="CC1675" i="3"/>
  <c r="AS1675" i="3"/>
  <c r="CI1675" i="3"/>
  <c r="AT1675" i="3"/>
  <c r="AM1676" i="3"/>
  <c r="D1676" i="3"/>
  <c r="AO1676" i="3"/>
  <c r="BQ1676" i="3"/>
  <c r="AP1676" i="3"/>
  <c r="BW1676" i="3"/>
  <c r="AQ1676" i="3"/>
  <c r="BY1676" i="3"/>
  <c r="AR1676" i="3"/>
  <c r="CC1676" i="3"/>
  <c r="AS1676" i="3"/>
  <c r="CG1676" i="3"/>
  <c r="AT1676" i="3"/>
  <c r="CK1676" i="3"/>
  <c r="AM1677" i="3"/>
  <c r="AO1677" i="3"/>
  <c r="BS1677" i="3"/>
  <c r="AP1677" i="3"/>
  <c r="AQ1677" i="3"/>
  <c r="BZ1677" i="3"/>
  <c r="AR1677" i="3"/>
  <c r="CC1677" i="3"/>
  <c r="AS1677" i="3"/>
  <c r="AT1677" i="3"/>
  <c r="BR1677" i="3"/>
  <c r="AM1678" i="3"/>
  <c r="AO1678" i="3"/>
  <c r="BR1678" i="3"/>
  <c r="AP1678" i="3"/>
  <c r="AQ1678" i="3"/>
  <c r="BY1678" i="3"/>
  <c r="AR1678" i="3"/>
  <c r="AS1678" i="3"/>
  <c r="CH1678" i="3"/>
  <c r="AT1678" i="3"/>
  <c r="CM1678" i="3"/>
  <c r="AM1679" i="3"/>
  <c r="AO1679" i="3"/>
  <c r="AP1679" i="3"/>
  <c r="AQ1679" i="3"/>
  <c r="AR1679" i="3"/>
  <c r="CD1679" i="3"/>
  <c r="AS1679" i="3"/>
  <c r="CH1679" i="3"/>
  <c r="AT1679" i="3"/>
  <c r="AM1680" i="3"/>
  <c r="AO1680" i="3"/>
  <c r="BR1680" i="3"/>
  <c r="AP1680" i="3"/>
  <c r="AQ1680" i="3"/>
  <c r="BZ1680" i="3"/>
  <c r="AR1680" i="3"/>
  <c r="AS1680" i="3"/>
  <c r="AT1680" i="3"/>
  <c r="AM1681" i="3"/>
  <c r="F1681" i="3"/>
  <c r="AO1681" i="3"/>
  <c r="AP1681" i="3"/>
  <c r="BW1681" i="3"/>
  <c r="AQ1681" i="3"/>
  <c r="BZ1681" i="3"/>
  <c r="AR1681" i="3"/>
  <c r="AS1681" i="3"/>
  <c r="AT1681" i="3"/>
  <c r="AM1682" i="3"/>
  <c r="AO1682" i="3"/>
  <c r="BR1682" i="3"/>
  <c r="AP1682" i="3"/>
  <c r="AQ1682" i="3"/>
  <c r="CA1682" i="3"/>
  <c r="AR1682" i="3"/>
  <c r="CC1682" i="3"/>
  <c r="AS1682" i="3"/>
  <c r="AT1682" i="3"/>
  <c r="CL1682" i="3"/>
  <c r="AM1683" i="3"/>
  <c r="AO1683" i="3"/>
  <c r="AP1683" i="3"/>
  <c r="BW1683" i="3"/>
  <c r="AQ1683" i="3"/>
  <c r="BZ1683" i="3"/>
  <c r="AR1683" i="3"/>
  <c r="AS1683" i="3"/>
  <c r="AT1683" i="3"/>
  <c r="AM1684" i="3"/>
  <c r="AO1684" i="3"/>
  <c r="BR1684" i="3"/>
  <c r="AP1684" i="3"/>
  <c r="BV1684" i="3"/>
  <c r="AQ1684" i="3"/>
  <c r="AR1684" i="3"/>
  <c r="CD1684" i="3"/>
  <c r="AS1684" i="3"/>
  <c r="CG1684" i="3"/>
  <c r="AT1684" i="3"/>
  <c r="AM1685" i="3"/>
  <c r="AO1685" i="3"/>
  <c r="AP1685" i="3"/>
  <c r="AQ1685" i="3"/>
  <c r="AR1685" i="3"/>
  <c r="AS1685" i="3"/>
  <c r="CH1685" i="3"/>
  <c r="AT1685" i="3"/>
  <c r="CK1685" i="3"/>
  <c r="AM1686" i="3"/>
  <c r="AO1686" i="3"/>
  <c r="AP1686" i="3"/>
  <c r="AQ1686" i="3"/>
  <c r="CA1686" i="3"/>
  <c r="AR1686" i="3"/>
  <c r="CD1686" i="3"/>
  <c r="AS1686" i="3"/>
  <c r="CG1686" i="3"/>
  <c r="AT1686" i="3"/>
  <c r="CK1686" i="3"/>
  <c r="AO1687" i="3"/>
  <c r="BR1687" i="3"/>
  <c r="AP1687" i="3"/>
  <c r="BV1687" i="3"/>
  <c r="AQ1687" i="3"/>
  <c r="AR1687" i="3"/>
  <c r="AS1687" i="3"/>
  <c r="CG1687" i="3"/>
  <c r="AT1687" i="3"/>
  <c r="CM1687" i="3"/>
  <c r="AO1688" i="3"/>
  <c r="BR1688" i="3"/>
  <c r="AP1688" i="3"/>
  <c r="AQ1688" i="3"/>
  <c r="CA1688" i="3"/>
  <c r="AR1688" i="3"/>
  <c r="AS1688" i="3"/>
  <c r="AT1688" i="3"/>
  <c r="CL1688" i="3"/>
  <c r="AM1689" i="3"/>
  <c r="AO1689" i="3"/>
  <c r="AP1689" i="3"/>
  <c r="BW1689" i="3"/>
  <c r="AQ1689" i="3"/>
  <c r="BY1689" i="3"/>
  <c r="AR1689" i="3"/>
  <c r="AS1689" i="3"/>
  <c r="CH1689" i="3"/>
  <c r="AT1689" i="3"/>
  <c r="CM1689" i="3"/>
  <c r="AM1690" i="3"/>
  <c r="AO1690" i="3"/>
  <c r="BR1690" i="3"/>
  <c r="AP1690" i="3"/>
  <c r="AQ1690" i="3"/>
  <c r="AR1690" i="3"/>
  <c r="CC1690" i="3"/>
  <c r="AS1690" i="3"/>
  <c r="CI1690" i="3"/>
  <c r="AT1690" i="3"/>
  <c r="CL1690" i="3"/>
  <c r="AM1691" i="3"/>
  <c r="D1691" i="3"/>
  <c r="AO1691" i="3"/>
  <c r="AP1691" i="3"/>
  <c r="AQ1691" i="3"/>
  <c r="BZ1691" i="3"/>
  <c r="AR1691" i="3"/>
  <c r="AS1691" i="3"/>
  <c r="AT1691" i="3"/>
  <c r="AM1692" i="3"/>
  <c r="AO1692" i="3"/>
  <c r="AP1692" i="3"/>
  <c r="BW1692" i="3"/>
  <c r="AQ1692" i="3"/>
  <c r="CA1692" i="3"/>
  <c r="AR1692" i="3"/>
  <c r="CD1692" i="3"/>
  <c r="AS1692" i="3"/>
  <c r="CH1692" i="3"/>
  <c r="AT1692" i="3"/>
  <c r="AM1693" i="3"/>
  <c r="AO1693" i="3"/>
  <c r="BQ1693" i="3"/>
  <c r="AP1693" i="3"/>
  <c r="AQ1693" i="3"/>
  <c r="BY1693" i="3"/>
  <c r="AR1693" i="3"/>
  <c r="CD1693" i="3"/>
  <c r="AS1693" i="3"/>
  <c r="CG1693" i="3"/>
  <c r="AT1693" i="3"/>
  <c r="CM1693" i="3"/>
  <c r="AM1694" i="3"/>
  <c r="F1694" i="3"/>
  <c r="AO1694" i="3"/>
  <c r="BQ1694" i="3"/>
  <c r="AP1694" i="3"/>
  <c r="AQ1694" i="3"/>
  <c r="BY1694" i="3"/>
  <c r="AR1694" i="3"/>
  <c r="AS1694" i="3"/>
  <c r="CI1694" i="3"/>
  <c r="AT1694" i="3"/>
  <c r="CK1694" i="3"/>
  <c r="AM1695" i="3"/>
  <c r="AO1695" i="3"/>
  <c r="BQ1695" i="3"/>
  <c r="AP1695" i="3"/>
  <c r="AQ1695" i="3"/>
  <c r="BZ1695" i="3"/>
  <c r="AR1695" i="3"/>
  <c r="CD1695" i="3"/>
  <c r="AS1695" i="3"/>
  <c r="AT1695" i="3"/>
  <c r="CK1695" i="3"/>
  <c r="AM1696" i="3"/>
  <c r="AO1696" i="3"/>
  <c r="BQ1696" i="3"/>
  <c r="AP1696" i="3"/>
  <c r="BU1696" i="3"/>
  <c r="AQ1696" i="3"/>
  <c r="CA1696" i="3"/>
  <c r="AR1696" i="3"/>
  <c r="CC1696" i="3"/>
  <c r="AS1696" i="3"/>
  <c r="CI1696" i="3"/>
  <c r="AT1696" i="3"/>
  <c r="AM1697" i="3"/>
  <c r="AO1697" i="3"/>
  <c r="AP1697" i="3"/>
  <c r="BV1697" i="3"/>
  <c r="AQ1697" i="3"/>
  <c r="AR1697" i="3"/>
  <c r="AS1697" i="3"/>
  <c r="CH1697" i="3"/>
  <c r="AT1697" i="3"/>
  <c r="CL1697" i="3"/>
  <c r="AM1698" i="3"/>
  <c r="AO1698" i="3"/>
  <c r="BQ1698" i="3"/>
  <c r="AP1698" i="3"/>
  <c r="AQ1698" i="3"/>
  <c r="AR1698" i="3"/>
  <c r="AS1698" i="3"/>
  <c r="CG1698" i="3"/>
  <c r="AT1698" i="3"/>
  <c r="AM1699" i="3"/>
  <c r="AO1699" i="3"/>
  <c r="BR1699" i="3"/>
  <c r="AP1699" i="3"/>
  <c r="BU1699" i="3"/>
  <c r="AQ1699" i="3"/>
  <c r="BZ1699" i="3"/>
  <c r="AR1699" i="3"/>
  <c r="AS1699" i="3"/>
  <c r="CH1699" i="3"/>
  <c r="AT1699" i="3"/>
  <c r="AM1700" i="3"/>
  <c r="AO1700" i="3"/>
  <c r="AP1700" i="3"/>
  <c r="AQ1700" i="3"/>
  <c r="CA1700" i="3"/>
  <c r="AR1700" i="3"/>
  <c r="AS1700" i="3"/>
  <c r="CH1700" i="3"/>
  <c r="AT1700" i="3"/>
  <c r="CL1700" i="3"/>
  <c r="AM1701" i="3"/>
  <c r="AO1701" i="3"/>
  <c r="AP1701" i="3"/>
  <c r="AQ1701" i="3"/>
  <c r="BY1701" i="3"/>
  <c r="AR1701" i="3"/>
  <c r="CE1701" i="3"/>
  <c r="AS1701" i="3"/>
  <c r="AT1701" i="3"/>
  <c r="AM1702" i="3"/>
  <c r="AO1702" i="3"/>
  <c r="BQ1702" i="3"/>
  <c r="AP1702" i="3"/>
  <c r="AQ1702" i="3"/>
  <c r="CA1702" i="3"/>
  <c r="AR1702" i="3"/>
  <c r="CD1702" i="3"/>
  <c r="AS1702" i="3"/>
  <c r="AT1702" i="3"/>
  <c r="AM1703" i="3"/>
  <c r="AO1703" i="3"/>
  <c r="AP1703" i="3"/>
  <c r="BW1703" i="3"/>
  <c r="AQ1703" i="3"/>
  <c r="AR1703" i="3"/>
  <c r="AS1703" i="3"/>
  <c r="CI1703" i="3"/>
  <c r="AT1703" i="3"/>
  <c r="CK1703" i="3"/>
  <c r="AM1704" i="3"/>
  <c r="AO1704" i="3"/>
  <c r="AP1704" i="3"/>
  <c r="AQ1704" i="3"/>
  <c r="AR1704" i="3"/>
  <c r="CC1704" i="3"/>
  <c r="AS1704" i="3"/>
  <c r="AT1704" i="3"/>
  <c r="CK1704" i="3"/>
  <c r="AM1705" i="3"/>
  <c r="AO1705" i="3"/>
  <c r="BR1705" i="3"/>
  <c r="AP1705" i="3"/>
  <c r="AQ1705" i="3"/>
  <c r="CA1705" i="3"/>
  <c r="AR1705" i="3"/>
  <c r="AS1705" i="3"/>
  <c r="CG1705" i="3"/>
  <c r="AT1705" i="3"/>
  <c r="CM1705" i="3"/>
  <c r="AM1706" i="3"/>
  <c r="D1706" i="3"/>
  <c r="AO1706" i="3"/>
  <c r="AP1706" i="3"/>
  <c r="BV1706" i="3"/>
  <c r="AQ1706" i="3"/>
  <c r="CA1706" i="3"/>
  <c r="AR1706" i="3"/>
  <c r="CE1706" i="3"/>
  <c r="AS1706" i="3"/>
  <c r="CG1706" i="3"/>
  <c r="AT1706" i="3"/>
  <c r="AM1707" i="3"/>
  <c r="AO1707" i="3"/>
  <c r="BR1707" i="3"/>
  <c r="AP1707" i="3"/>
  <c r="AQ1707" i="3"/>
  <c r="BZ1707" i="3"/>
  <c r="AR1707" i="3"/>
  <c r="AS1707" i="3"/>
  <c r="CH1707" i="3"/>
  <c r="AT1707" i="3"/>
  <c r="CM1707" i="3"/>
  <c r="AM1708" i="3"/>
  <c r="AO1708" i="3"/>
  <c r="AP1708" i="3"/>
  <c r="AQ1708" i="3"/>
  <c r="AR1708" i="3"/>
  <c r="AS1708" i="3"/>
  <c r="AT1708" i="3"/>
  <c r="CK1708" i="3"/>
  <c r="AM1709" i="3"/>
  <c r="AO1709" i="3"/>
  <c r="BR1709" i="3"/>
  <c r="AP1709" i="3"/>
  <c r="BW1709" i="3"/>
  <c r="AQ1709" i="3"/>
  <c r="CA1709" i="3"/>
  <c r="AR1709" i="3"/>
  <c r="CC1709" i="3"/>
  <c r="AS1709" i="3"/>
  <c r="AT1709" i="3"/>
  <c r="CL1709" i="3"/>
  <c r="AM1745" i="3"/>
  <c r="AO1745" i="3"/>
  <c r="AP1745" i="3"/>
  <c r="AQ1745" i="3"/>
  <c r="CA1745" i="3"/>
  <c r="AR1745" i="3"/>
  <c r="AS1745" i="3"/>
  <c r="CG1745" i="3"/>
  <c r="AT1745" i="3"/>
  <c r="CK1745" i="3"/>
  <c r="AM1746" i="3"/>
  <c r="AO1746" i="3"/>
  <c r="AP1746" i="3"/>
  <c r="AQ1746" i="3"/>
  <c r="BZ1746" i="3"/>
  <c r="AR1746" i="3"/>
  <c r="CC1746" i="3"/>
  <c r="AS1746" i="3"/>
  <c r="AT1746" i="3"/>
  <c r="CK1746" i="3"/>
  <c r="AM1747" i="3"/>
  <c r="AO1747" i="3"/>
  <c r="AP1747" i="3"/>
  <c r="AQ1747" i="3"/>
  <c r="CA1747" i="3"/>
  <c r="AR1747" i="3"/>
  <c r="AS1747" i="3"/>
  <c r="AT1747" i="3"/>
  <c r="CK1747" i="3"/>
  <c r="AM1748" i="3"/>
  <c r="F1748" i="3"/>
  <c r="AO1748" i="3"/>
  <c r="BS1748" i="3"/>
  <c r="AP1748" i="3"/>
  <c r="AQ1748" i="3"/>
  <c r="BZ1748" i="3"/>
  <c r="AR1748" i="3"/>
  <c r="CE1748" i="3"/>
  <c r="AS1748" i="3"/>
  <c r="AT1748" i="3"/>
  <c r="AM1749" i="3"/>
  <c r="D1749" i="3"/>
  <c r="AO1749" i="3"/>
  <c r="BS1749" i="3"/>
  <c r="AP1749" i="3"/>
  <c r="BU1749" i="3"/>
  <c r="AQ1749" i="3"/>
  <c r="AR1749" i="3"/>
  <c r="CC1749" i="3"/>
  <c r="AS1749" i="3"/>
  <c r="CG1749" i="3"/>
  <c r="AT1749" i="3"/>
  <c r="AM1750" i="3"/>
  <c r="AO1750" i="3"/>
  <c r="BQ1750" i="3"/>
  <c r="AP1750" i="3"/>
  <c r="AQ1750" i="3"/>
  <c r="BZ1750" i="3"/>
  <c r="AR1750" i="3"/>
  <c r="AS1750" i="3"/>
  <c r="AT1750" i="3"/>
  <c r="AM1751" i="3"/>
  <c r="D1751" i="3"/>
  <c r="AO1751" i="3"/>
  <c r="AP1751" i="3"/>
  <c r="BV1751" i="3"/>
  <c r="AQ1751" i="3"/>
  <c r="CA1751" i="3"/>
  <c r="AR1751" i="3"/>
  <c r="CC1751" i="3"/>
  <c r="AS1751" i="3"/>
  <c r="AT1751" i="3"/>
  <c r="CL1751" i="3"/>
  <c r="F1752" i="3"/>
  <c r="AO1752" i="3"/>
  <c r="BQ1752" i="3"/>
  <c r="AP1752" i="3"/>
  <c r="AQ1752" i="3"/>
  <c r="BZ1752" i="3"/>
  <c r="AR1752" i="3"/>
  <c r="AS1752" i="3"/>
  <c r="AT1752" i="3"/>
  <c r="CL1752" i="3"/>
  <c r="AO1753" i="3"/>
  <c r="BR1753" i="3"/>
  <c r="AP1753" i="3"/>
  <c r="BV1753" i="3"/>
  <c r="AQ1753" i="3"/>
  <c r="AR1753" i="3"/>
  <c r="CE1753" i="3"/>
  <c r="AS1753" i="3"/>
  <c r="CI1753" i="3"/>
  <c r="AT1753" i="3"/>
  <c r="AO1754" i="3"/>
  <c r="AP1754" i="3"/>
  <c r="BV1754" i="3"/>
  <c r="AQ1754" i="3"/>
  <c r="BY1754" i="3"/>
  <c r="AR1754" i="3"/>
  <c r="CD1754" i="3"/>
  <c r="AS1754" i="3"/>
  <c r="CG1754" i="3"/>
  <c r="AT1754" i="3"/>
  <c r="CK1754" i="3"/>
  <c r="AO1755" i="3"/>
  <c r="AP1755" i="3"/>
  <c r="AQ1755" i="3"/>
  <c r="BY1755" i="3"/>
  <c r="AR1755" i="3"/>
  <c r="AS1755" i="3"/>
  <c r="CG1755" i="3"/>
  <c r="AT1755" i="3"/>
  <c r="AO1756" i="3"/>
  <c r="BQ1756" i="3"/>
  <c r="AP1756" i="3"/>
  <c r="AQ1756" i="3"/>
  <c r="BZ1756" i="3"/>
  <c r="AR1756" i="3"/>
  <c r="AS1756" i="3"/>
  <c r="CG1756" i="3"/>
  <c r="AT1756" i="3"/>
  <c r="AO1757" i="3"/>
  <c r="BS1757" i="3"/>
  <c r="AP1757" i="3"/>
  <c r="BV1757" i="3"/>
  <c r="AQ1757" i="3"/>
  <c r="BY1757" i="3"/>
  <c r="AR1757" i="3"/>
  <c r="CE1757" i="3"/>
  <c r="AS1757" i="3"/>
  <c r="CI1757" i="3"/>
  <c r="AT1757" i="3"/>
  <c r="AO1758" i="3"/>
  <c r="AP1758" i="3"/>
  <c r="BV1758" i="3"/>
  <c r="AQ1758" i="3"/>
  <c r="AR1758" i="3"/>
  <c r="AS1758" i="3"/>
  <c r="CG1758" i="3"/>
  <c r="AT1758" i="3"/>
  <c r="CK1758" i="3"/>
  <c r="F1759" i="3"/>
  <c r="AO1759" i="3"/>
  <c r="BR1759" i="3"/>
  <c r="AP1759" i="3"/>
  <c r="AQ1759" i="3"/>
  <c r="AR1759" i="3"/>
  <c r="CC1759" i="3"/>
  <c r="AS1759" i="3"/>
  <c r="AT1759" i="3"/>
  <c r="AO1760" i="3"/>
  <c r="BS1760" i="3"/>
  <c r="AP1760" i="3"/>
  <c r="BV1760" i="3"/>
  <c r="AQ1760" i="3"/>
  <c r="AR1760" i="3"/>
  <c r="CD1760" i="3"/>
  <c r="AS1760" i="3"/>
  <c r="CG1760" i="3"/>
  <c r="AT1760" i="3"/>
  <c r="CL1760" i="3"/>
  <c r="AO1761" i="3"/>
  <c r="AP1761" i="3"/>
  <c r="AQ1761" i="3"/>
  <c r="AR1761" i="3"/>
  <c r="AS1761" i="3"/>
  <c r="AT1761" i="3"/>
  <c r="CK1761" i="3"/>
  <c r="AO1762" i="3"/>
  <c r="BQ1762" i="3"/>
  <c r="AP1762" i="3"/>
  <c r="AQ1762" i="3"/>
  <c r="CA1762" i="3"/>
  <c r="AR1762" i="3"/>
  <c r="CE1762" i="3"/>
  <c r="AS1762" i="3"/>
  <c r="CI1762" i="3"/>
  <c r="AT1762" i="3"/>
  <c r="AM1763" i="3"/>
  <c r="AO1763" i="3"/>
  <c r="BQ1763" i="3"/>
  <c r="AP1763" i="3"/>
  <c r="BU1763" i="3"/>
  <c r="AQ1763" i="3"/>
  <c r="AR1763" i="3"/>
  <c r="AS1763" i="3"/>
  <c r="AT1763" i="3"/>
  <c r="CK1763" i="3"/>
  <c r="AM1764" i="3"/>
  <c r="AO1764" i="3"/>
  <c r="BS1764" i="3"/>
  <c r="AP1764" i="3"/>
  <c r="BW1764" i="3"/>
  <c r="AQ1764" i="3"/>
  <c r="CA1764" i="3"/>
  <c r="AR1764" i="3"/>
  <c r="AS1764" i="3"/>
  <c r="CG1764" i="3"/>
  <c r="AT1764" i="3"/>
  <c r="CK1764" i="3"/>
  <c r="AM1765" i="3"/>
  <c r="AO1765" i="3"/>
  <c r="AP1765" i="3"/>
  <c r="AQ1765" i="3"/>
  <c r="AR1765" i="3"/>
  <c r="AS1765" i="3"/>
  <c r="AT1765" i="3"/>
  <c r="CK1765" i="3"/>
  <c r="AM1766" i="3"/>
  <c r="D1766" i="3"/>
  <c r="AO1766" i="3"/>
  <c r="AP1766" i="3"/>
  <c r="BU1766" i="3"/>
  <c r="AQ1766" i="3"/>
  <c r="AR1766" i="3"/>
  <c r="CC1766" i="3"/>
  <c r="AS1766" i="3"/>
  <c r="AT1766" i="3"/>
  <c r="AM1767" i="3"/>
  <c r="F1767" i="3"/>
  <c r="AO1767" i="3"/>
  <c r="AP1767" i="3"/>
  <c r="BU1767" i="3"/>
  <c r="AQ1767" i="3"/>
  <c r="AR1767" i="3"/>
  <c r="AS1767" i="3"/>
  <c r="AT1767" i="3"/>
  <c r="CL1767" i="3"/>
  <c r="AM1768" i="3"/>
  <c r="AO1768" i="3"/>
  <c r="AP1768" i="3"/>
  <c r="BU1768" i="3"/>
  <c r="AQ1768" i="3"/>
  <c r="AR1768" i="3"/>
  <c r="CC1768" i="3"/>
  <c r="AS1768" i="3"/>
  <c r="AT1768" i="3"/>
  <c r="AM1769" i="3"/>
  <c r="AO1769" i="3"/>
  <c r="BR1769" i="3"/>
  <c r="AP1769" i="3"/>
  <c r="AQ1769" i="3"/>
  <c r="AR1769" i="3"/>
  <c r="AS1769" i="3"/>
  <c r="AT1769" i="3"/>
  <c r="CM1769" i="3"/>
  <c r="AM1770" i="3"/>
  <c r="D1770" i="3"/>
  <c r="AO1770" i="3"/>
  <c r="AP1770" i="3"/>
  <c r="BU1770" i="3"/>
  <c r="AQ1770" i="3"/>
  <c r="AR1770" i="3"/>
  <c r="AS1770" i="3"/>
  <c r="CI1770" i="3"/>
  <c r="AT1770" i="3"/>
  <c r="CM1770" i="3"/>
  <c r="AM1771" i="3"/>
  <c r="AO1771" i="3"/>
  <c r="AP1771" i="3"/>
  <c r="BW1771" i="3"/>
  <c r="AQ1771" i="3"/>
  <c r="BZ1771" i="3"/>
  <c r="AR1771" i="3"/>
  <c r="CE1771" i="3"/>
  <c r="AS1771" i="3"/>
  <c r="AT1771" i="3"/>
  <c r="CK1771" i="3"/>
  <c r="AM1772" i="3"/>
  <c r="F1772" i="3"/>
  <c r="AO1772" i="3"/>
  <c r="AP1772" i="3"/>
  <c r="AQ1772" i="3"/>
  <c r="AR1772" i="3"/>
  <c r="CD1772" i="3"/>
  <c r="AS1772" i="3"/>
  <c r="AT1772" i="3"/>
  <c r="CK1772" i="3"/>
  <c r="AM1773" i="3"/>
  <c r="AO1773" i="3"/>
  <c r="BR1773" i="3"/>
  <c r="AP1773" i="3"/>
  <c r="BV1773" i="3"/>
  <c r="AQ1773" i="3"/>
  <c r="BZ1773" i="3"/>
  <c r="AR1773" i="3"/>
  <c r="AS1773" i="3"/>
  <c r="AT1773" i="3"/>
  <c r="CM1773" i="3"/>
  <c r="AM1774" i="3"/>
  <c r="AO1774" i="3"/>
  <c r="BS1774" i="3"/>
  <c r="AP1774" i="3"/>
  <c r="BU1774" i="3"/>
  <c r="AQ1774" i="3"/>
  <c r="CA1774" i="3"/>
  <c r="AR1774" i="3"/>
  <c r="AS1774" i="3"/>
  <c r="AT1774" i="3"/>
  <c r="CM1774" i="3"/>
  <c r="AM1775" i="3"/>
  <c r="AO1775" i="3"/>
  <c r="BS1775" i="3"/>
  <c r="AP1775" i="3"/>
  <c r="AQ1775" i="3"/>
  <c r="CA1775" i="3"/>
  <c r="AR1775" i="3"/>
  <c r="CD1775" i="3"/>
  <c r="AS1775" i="3"/>
  <c r="CG1775" i="3"/>
  <c r="AT1775" i="3"/>
  <c r="CL1775" i="3"/>
  <c r="AM1776" i="3"/>
  <c r="F1776" i="3"/>
  <c r="AO1776" i="3"/>
  <c r="BS1776" i="3"/>
  <c r="AP1776" i="3"/>
  <c r="AQ1776" i="3"/>
  <c r="AR1776" i="3"/>
  <c r="CC1776" i="3"/>
  <c r="AS1776" i="3"/>
  <c r="CH1776" i="3"/>
  <c r="AT1776" i="3"/>
  <c r="AM1777" i="3"/>
  <c r="AO1777" i="3"/>
  <c r="BR1777" i="3"/>
  <c r="AP1777" i="3"/>
  <c r="BV1777" i="3"/>
  <c r="AQ1777" i="3"/>
  <c r="BZ1777" i="3"/>
  <c r="AR1777" i="3"/>
  <c r="CE1777" i="3"/>
  <c r="AS1777" i="3"/>
  <c r="CI1777" i="3"/>
  <c r="AT1777" i="3"/>
  <c r="AM1778" i="3"/>
  <c r="AO1778" i="3"/>
  <c r="AP1778" i="3"/>
  <c r="AQ1778" i="3"/>
  <c r="CA1778" i="3"/>
  <c r="AR1778" i="3"/>
  <c r="CD1778" i="3"/>
  <c r="AS1778" i="3"/>
  <c r="AT1778" i="3"/>
  <c r="AM1779" i="3"/>
  <c r="AO1779" i="3"/>
  <c r="BS1779" i="3"/>
  <c r="AP1779" i="3"/>
  <c r="BV1779" i="3"/>
  <c r="AQ1779" i="3"/>
  <c r="BZ1779" i="3"/>
  <c r="AR1779" i="3"/>
  <c r="AS1779" i="3"/>
  <c r="AT1779" i="3"/>
  <c r="AM1780" i="3"/>
  <c r="AO1780" i="3"/>
  <c r="BR1780" i="3"/>
  <c r="AP1780" i="3"/>
  <c r="BU1780" i="3"/>
  <c r="AQ1780" i="3"/>
  <c r="BY1780" i="3"/>
  <c r="AR1780" i="3"/>
  <c r="CE1780" i="3"/>
  <c r="AS1780" i="3"/>
  <c r="AT1780" i="3"/>
  <c r="AM1781" i="3"/>
  <c r="AO1781" i="3"/>
  <c r="BR1781" i="3"/>
  <c r="AP1781" i="3"/>
  <c r="AQ1781" i="3"/>
  <c r="AR1781" i="3"/>
  <c r="AS1781" i="3"/>
  <c r="CH1781" i="3"/>
  <c r="AT1781" i="3"/>
  <c r="AM1782" i="3"/>
  <c r="AO1782" i="3"/>
  <c r="AP1782" i="3"/>
  <c r="BV1782" i="3"/>
  <c r="AQ1782" i="3"/>
  <c r="BY1782" i="3"/>
  <c r="AR1782" i="3"/>
  <c r="CC1782" i="3"/>
  <c r="AS1782" i="3"/>
  <c r="CH1782" i="3"/>
  <c r="AT1782" i="3"/>
  <c r="CL1782" i="3"/>
  <c r="AM1783" i="3"/>
  <c r="AO1783" i="3"/>
  <c r="BS1783" i="3"/>
  <c r="AP1783" i="3"/>
  <c r="AQ1783" i="3"/>
  <c r="BY1783" i="3"/>
  <c r="AR1783" i="3"/>
  <c r="CE1783" i="3"/>
  <c r="AS1783" i="3"/>
  <c r="CI1783" i="3"/>
  <c r="AT1783" i="3"/>
  <c r="AM1784" i="3"/>
  <c r="D1784" i="3"/>
  <c r="AO1784" i="3"/>
  <c r="BR1784" i="3"/>
  <c r="AP1784" i="3"/>
  <c r="AQ1784" i="3"/>
  <c r="AR1784" i="3"/>
  <c r="AS1784" i="3"/>
  <c r="AT1784" i="3"/>
  <c r="AM1805" i="3"/>
  <c r="D1805" i="3"/>
  <c r="AO1805" i="3"/>
  <c r="AP1805" i="3"/>
  <c r="BU1805" i="3"/>
  <c r="AQ1805" i="3"/>
  <c r="AR1805" i="3"/>
  <c r="AS1805" i="3"/>
  <c r="AT1805" i="3"/>
  <c r="CL1805" i="3"/>
  <c r="AM1806" i="3"/>
  <c r="AO1806" i="3"/>
  <c r="BS1806" i="3"/>
  <c r="AP1806" i="3"/>
  <c r="BV1806" i="3"/>
  <c r="AQ1806" i="3"/>
  <c r="AR1806" i="3"/>
  <c r="CD1806" i="3"/>
  <c r="AS1806" i="3"/>
  <c r="CG1806" i="3"/>
  <c r="AT1806" i="3"/>
  <c r="AM1807" i="3"/>
  <c r="AO1807" i="3"/>
  <c r="AP1807" i="3"/>
  <c r="BU1807" i="3"/>
  <c r="AQ1807" i="3"/>
  <c r="AR1807" i="3"/>
  <c r="AS1807" i="3"/>
  <c r="CI1807" i="3"/>
  <c r="AT1807" i="3"/>
  <c r="CL1807" i="3"/>
  <c r="AM1808" i="3"/>
  <c r="AO1808" i="3"/>
  <c r="AP1808" i="3"/>
  <c r="AQ1808" i="3"/>
  <c r="BZ1808" i="3"/>
  <c r="AR1808" i="3"/>
  <c r="AS1808" i="3"/>
  <c r="CH1808" i="3"/>
  <c r="AT1808" i="3"/>
  <c r="CK1808" i="3"/>
  <c r="AM1809" i="3"/>
  <c r="F1809" i="3"/>
  <c r="AO1809" i="3"/>
  <c r="AP1809" i="3"/>
  <c r="AQ1809" i="3"/>
  <c r="AR1809" i="3"/>
  <c r="AS1809" i="3"/>
  <c r="AT1809" i="3"/>
  <c r="AM1810" i="3"/>
  <c r="AO1810" i="3"/>
  <c r="BR1810" i="3"/>
  <c r="AP1810" i="3"/>
  <c r="BV1810" i="3"/>
  <c r="AQ1810" i="3"/>
  <c r="CA1810" i="3"/>
  <c r="AR1810" i="3"/>
  <c r="CD1810" i="3"/>
  <c r="AS1810" i="3"/>
  <c r="CH1810" i="3"/>
  <c r="AT1810" i="3"/>
  <c r="AM1811" i="3"/>
  <c r="AO1811" i="3"/>
  <c r="BS1811" i="3"/>
  <c r="AP1811" i="3"/>
  <c r="AQ1811" i="3"/>
  <c r="AR1811" i="3"/>
  <c r="AS1811" i="3"/>
  <c r="CG1811" i="3"/>
  <c r="AT1811" i="3"/>
  <c r="AM1812" i="3"/>
  <c r="F1812" i="3"/>
  <c r="AO1812" i="3"/>
  <c r="BR1812" i="3"/>
  <c r="AP1812" i="3"/>
  <c r="BV1812" i="3"/>
  <c r="AQ1812" i="3"/>
  <c r="AR1812" i="3"/>
  <c r="CC1812" i="3"/>
  <c r="AS1812" i="3"/>
  <c r="CI1812" i="3"/>
  <c r="AT1812" i="3"/>
  <c r="CM1812" i="3"/>
  <c r="AM1813" i="3"/>
  <c r="D1813" i="3"/>
  <c r="AO1813" i="3"/>
  <c r="AP1813" i="3"/>
  <c r="BU1813" i="3"/>
  <c r="AQ1813" i="3"/>
  <c r="CA1813" i="3"/>
  <c r="AR1813" i="3"/>
  <c r="CE1813" i="3"/>
  <c r="AS1813" i="3"/>
  <c r="CI1813" i="3"/>
  <c r="AT1813" i="3"/>
  <c r="AM1814" i="3"/>
  <c r="F1814" i="3"/>
  <c r="AO1814" i="3"/>
  <c r="BS1814" i="3"/>
  <c r="AP1814" i="3"/>
  <c r="BU1814" i="3"/>
  <c r="AQ1814" i="3"/>
  <c r="AR1814" i="3"/>
  <c r="AS1814" i="3"/>
  <c r="CG1814" i="3"/>
  <c r="AT1814" i="3"/>
  <c r="AM1815" i="3"/>
  <c r="AO1815" i="3"/>
  <c r="AP1815" i="3"/>
  <c r="BU1815" i="3"/>
  <c r="AQ1815" i="3"/>
  <c r="AR1815" i="3"/>
  <c r="CE1815" i="3"/>
  <c r="AS1815" i="3"/>
  <c r="CI1815" i="3"/>
  <c r="AT1815" i="3"/>
  <c r="CM1815" i="3"/>
  <c r="AM1816" i="3"/>
  <c r="AO1816" i="3"/>
  <c r="BQ1816" i="3"/>
  <c r="AP1816" i="3"/>
  <c r="AQ1816" i="3"/>
  <c r="AR1816" i="3"/>
  <c r="CD1816" i="3"/>
  <c r="AS1816" i="3"/>
  <c r="CI1816" i="3"/>
  <c r="AT1816" i="3"/>
  <c r="AM1817" i="3"/>
  <c r="AO1817" i="3"/>
  <c r="AP1817" i="3"/>
  <c r="BV1817" i="3"/>
  <c r="AQ1817" i="3"/>
  <c r="BZ1817" i="3"/>
  <c r="AR1817" i="3"/>
  <c r="AS1817" i="3"/>
  <c r="AT1817" i="3"/>
  <c r="AM1818" i="3"/>
  <c r="AO1818" i="3"/>
  <c r="AP1818" i="3"/>
  <c r="BW1818" i="3"/>
  <c r="AQ1818" i="3"/>
  <c r="AR1818" i="3"/>
  <c r="AS1818" i="3"/>
  <c r="AT1818" i="3"/>
  <c r="CM1818" i="3"/>
  <c r="AM1819" i="3"/>
  <c r="AO1819" i="3"/>
  <c r="BQ1819" i="3"/>
  <c r="AP1819" i="3"/>
  <c r="BW1819" i="3"/>
  <c r="AQ1819" i="3"/>
  <c r="AR1819" i="3"/>
  <c r="AS1819" i="3"/>
  <c r="CG1819" i="3"/>
  <c r="AT1819" i="3"/>
  <c r="CK1819" i="3"/>
  <c r="AM1820" i="3"/>
  <c r="AO1820" i="3"/>
  <c r="BS1820" i="3"/>
  <c r="AP1820" i="3"/>
  <c r="AQ1820" i="3"/>
  <c r="CA1820" i="3"/>
  <c r="AR1820" i="3"/>
  <c r="AS1820" i="3"/>
  <c r="CI1820" i="3"/>
  <c r="AT1820" i="3"/>
  <c r="AM1821" i="3"/>
  <c r="D1821" i="3"/>
  <c r="AO1821" i="3"/>
  <c r="AP1821" i="3"/>
  <c r="AQ1821" i="3"/>
  <c r="AR1821" i="3"/>
  <c r="AS1821" i="3"/>
  <c r="AT1821" i="3"/>
  <c r="CK1821" i="3"/>
  <c r="AM1822" i="3"/>
  <c r="AO1822" i="3"/>
  <c r="AP1822" i="3"/>
  <c r="BV1822" i="3"/>
  <c r="AQ1822" i="3"/>
  <c r="AR1822" i="3"/>
  <c r="CD1822" i="3"/>
  <c r="AS1822" i="3"/>
  <c r="CG1822" i="3"/>
  <c r="AT1822" i="3"/>
  <c r="CL1822" i="3"/>
  <c r="AM1823" i="3"/>
  <c r="AO1823" i="3"/>
  <c r="BQ1823" i="3"/>
  <c r="AP1823" i="3"/>
  <c r="AQ1823" i="3"/>
  <c r="BY1823" i="3"/>
  <c r="AR1823" i="3"/>
  <c r="AS1823" i="3"/>
  <c r="CH1823" i="3"/>
  <c r="AT1823" i="3"/>
  <c r="CL1823" i="3"/>
  <c r="AM1824" i="3"/>
  <c r="AO1824" i="3"/>
  <c r="AP1824" i="3"/>
  <c r="AQ1824" i="3"/>
  <c r="AR1824" i="3"/>
  <c r="CD1824" i="3"/>
  <c r="AS1824" i="3"/>
  <c r="CH1824" i="3"/>
  <c r="AT1824" i="3"/>
  <c r="CM1824" i="3"/>
  <c r="AM1825" i="3"/>
  <c r="F1825" i="3"/>
  <c r="AO1825" i="3"/>
  <c r="BS1825" i="3"/>
  <c r="AP1825" i="3"/>
  <c r="AQ1825" i="3"/>
  <c r="BY1825" i="3"/>
  <c r="AR1825" i="3"/>
  <c r="CC1825" i="3"/>
  <c r="AS1825" i="3"/>
  <c r="CI1825" i="3"/>
  <c r="AT1825" i="3"/>
  <c r="AM1826" i="3"/>
  <c r="AO1826" i="3"/>
  <c r="AP1826" i="3"/>
  <c r="BU1826" i="3"/>
  <c r="AQ1826" i="3"/>
  <c r="AR1826" i="3"/>
  <c r="CC1826" i="3"/>
  <c r="AS1826" i="3"/>
  <c r="CG1826" i="3"/>
  <c r="AT1826" i="3"/>
  <c r="AM1827" i="3"/>
  <c r="AO1827" i="3"/>
  <c r="BR1827" i="3"/>
  <c r="AP1827" i="3"/>
  <c r="BU1827" i="3"/>
  <c r="AQ1827" i="3"/>
  <c r="AR1827" i="3"/>
  <c r="AS1827" i="3"/>
  <c r="CG1827" i="3"/>
  <c r="AT1827" i="3"/>
  <c r="AM1828" i="3"/>
  <c r="AO1828" i="3"/>
  <c r="AP1828" i="3"/>
  <c r="AQ1828" i="3"/>
  <c r="AR1828" i="3"/>
  <c r="AS1828" i="3"/>
  <c r="AT1828" i="3"/>
  <c r="CM1828" i="3"/>
  <c r="AM1829" i="3"/>
  <c r="AO1829" i="3"/>
  <c r="BS1829" i="3"/>
  <c r="AP1829" i="3"/>
  <c r="AQ1829" i="3"/>
  <c r="CA1829" i="3"/>
  <c r="AR1829" i="3"/>
  <c r="AS1829" i="3"/>
  <c r="AT1829" i="3"/>
  <c r="AM1830" i="3"/>
  <c r="F1830" i="3"/>
  <c r="AO1830" i="3"/>
  <c r="BQ1830" i="3"/>
  <c r="AP1830" i="3"/>
  <c r="AQ1830" i="3"/>
  <c r="CA1830" i="3"/>
  <c r="AR1830" i="3"/>
  <c r="CD1830" i="3"/>
  <c r="AS1830" i="3"/>
  <c r="CG1830" i="3"/>
  <c r="AT1830" i="3"/>
  <c r="AM1831" i="3"/>
  <c r="AO1831" i="3"/>
  <c r="BS1831" i="3"/>
  <c r="AP1831" i="3"/>
  <c r="BV1831" i="3"/>
  <c r="AQ1831" i="3"/>
  <c r="CA1831" i="3"/>
  <c r="AR1831" i="3"/>
  <c r="AS1831" i="3"/>
  <c r="AT1831" i="3"/>
  <c r="CK1831" i="3"/>
  <c r="AM1832" i="3"/>
  <c r="AO1832" i="3"/>
  <c r="BR1832" i="3"/>
  <c r="AP1832" i="3"/>
  <c r="AQ1832" i="3"/>
  <c r="AR1832" i="3"/>
  <c r="AS1832" i="3"/>
  <c r="AT1832" i="3"/>
  <c r="BY1832" i="3"/>
  <c r="AM1833" i="3"/>
  <c r="AO1833" i="3"/>
  <c r="AP1833" i="3"/>
  <c r="BU1833" i="3"/>
  <c r="AQ1833" i="3"/>
  <c r="AR1833" i="3"/>
  <c r="AS1833" i="3"/>
  <c r="AT1833" i="3"/>
  <c r="CK1833" i="3"/>
  <c r="AM1834" i="3"/>
  <c r="AO1834" i="3"/>
  <c r="BQ1834" i="3"/>
  <c r="AP1834" i="3"/>
  <c r="BU1834" i="3"/>
  <c r="AQ1834" i="3"/>
  <c r="CA1834" i="3"/>
  <c r="AR1834" i="3"/>
  <c r="AS1834" i="3"/>
  <c r="CH1834" i="3"/>
  <c r="AT1834" i="3"/>
  <c r="AM1835" i="3"/>
  <c r="AO1835" i="3"/>
  <c r="BQ1835" i="3"/>
  <c r="AP1835" i="3"/>
  <c r="BW1835" i="3"/>
  <c r="AQ1835" i="3"/>
  <c r="CA1835" i="3"/>
  <c r="AR1835" i="3"/>
  <c r="AS1835" i="3"/>
  <c r="CI1835" i="3"/>
  <c r="AT1835" i="3"/>
  <c r="CM1835" i="3"/>
  <c r="AM1836" i="3"/>
  <c r="AO1836" i="3"/>
  <c r="BR1836" i="3"/>
  <c r="AP1836" i="3"/>
  <c r="BW1836" i="3"/>
  <c r="AQ1836" i="3"/>
  <c r="AR1836" i="3"/>
  <c r="AS1836" i="3"/>
  <c r="CI1836" i="3"/>
  <c r="AT1836" i="3"/>
  <c r="CM1836" i="3"/>
  <c r="AM1837" i="3"/>
  <c r="AO1837" i="3"/>
  <c r="AP1837" i="3"/>
  <c r="AQ1837" i="3"/>
  <c r="AR1837" i="3"/>
  <c r="AS1837" i="3"/>
  <c r="AT1837" i="3"/>
  <c r="CK1837" i="3"/>
  <c r="AM1838" i="3"/>
  <c r="AO1838" i="3"/>
  <c r="BQ1838" i="3"/>
  <c r="AP1838" i="3"/>
  <c r="BU1838" i="3"/>
  <c r="AQ1838" i="3"/>
  <c r="AR1838" i="3"/>
  <c r="AS1838" i="3"/>
  <c r="CI1838" i="3"/>
  <c r="AT1838" i="3"/>
  <c r="AM1839" i="3"/>
  <c r="AO1839" i="3"/>
  <c r="AP1839" i="3"/>
  <c r="BW1839" i="3"/>
  <c r="AQ1839" i="3"/>
  <c r="BZ1839" i="3"/>
  <c r="AR1839" i="3"/>
  <c r="AS1839" i="3"/>
  <c r="AT1839" i="3"/>
  <c r="AM1840" i="3"/>
  <c r="D1840" i="3"/>
  <c r="AO1840" i="3"/>
  <c r="AP1840" i="3"/>
  <c r="BW1840" i="3"/>
  <c r="AQ1840" i="3"/>
  <c r="AR1840" i="3"/>
  <c r="CD1840" i="3"/>
  <c r="AS1840" i="3"/>
  <c r="AT1840" i="3"/>
  <c r="CL1840" i="3"/>
  <c r="AM1841" i="3"/>
  <c r="AO1841" i="3"/>
  <c r="AP1841" i="3"/>
  <c r="BU1841" i="3"/>
  <c r="AQ1841" i="3"/>
  <c r="AR1841" i="3"/>
  <c r="CC1841" i="3"/>
  <c r="AS1841" i="3"/>
  <c r="CG1841" i="3"/>
  <c r="AT1841" i="3"/>
  <c r="CK1841" i="3"/>
  <c r="AM1842" i="3"/>
  <c r="AO1842" i="3"/>
  <c r="BS1842" i="3"/>
  <c r="AP1842" i="3"/>
  <c r="BU1842" i="3"/>
  <c r="AQ1842" i="3"/>
  <c r="CA1842" i="3"/>
  <c r="AR1842" i="3"/>
  <c r="CE1842" i="3"/>
  <c r="AS1842" i="3"/>
  <c r="AT1842" i="3"/>
  <c r="CL1842" i="3"/>
  <c r="AM1878" i="3"/>
  <c r="AO1878" i="3"/>
  <c r="BS1878" i="3"/>
  <c r="AP1878" i="3"/>
  <c r="BW1878" i="3"/>
  <c r="AQ1878" i="3"/>
  <c r="AR1878" i="3"/>
  <c r="CE1878" i="3"/>
  <c r="AS1878" i="3"/>
  <c r="CH1878" i="3"/>
  <c r="AT1878" i="3"/>
  <c r="AM1879" i="3"/>
  <c r="F1879" i="3"/>
  <c r="AO1879" i="3"/>
  <c r="AP1879" i="3"/>
  <c r="BU1879" i="3"/>
  <c r="AQ1879" i="3"/>
  <c r="AR1879" i="3"/>
  <c r="AS1879" i="3"/>
  <c r="AT1879" i="3"/>
  <c r="AM1880" i="3"/>
  <c r="F1880" i="3"/>
  <c r="AO1880" i="3"/>
  <c r="BR1880" i="3"/>
  <c r="AP1880" i="3"/>
  <c r="AQ1880" i="3"/>
  <c r="CA1880" i="3"/>
  <c r="AR1880" i="3"/>
  <c r="CC1880" i="3"/>
  <c r="AS1880" i="3"/>
  <c r="CH1880" i="3"/>
  <c r="AT1880" i="3"/>
  <c r="CL1880" i="3"/>
  <c r="AM1881" i="3"/>
  <c r="AO1881" i="3"/>
  <c r="BR1881" i="3"/>
  <c r="AP1881" i="3"/>
  <c r="BV1881" i="3"/>
  <c r="AQ1881" i="3"/>
  <c r="BZ1881" i="3"/>
  <c r="AR1881" i="3"/>
  <c r="AS1881" i="3"/>
  <c r="AT1881" i="3"/>
  <c r="CL1881" i="3"/>
  <c r="AM1882" i="3"/>
  <c r="AO1882" i="3"/>
  <c r="BQ1882" i="3"/>
  <c r="AP1882" i="3"/>
  <c r="BV1882" i="3"/>
  <c r="AQ1882" i="3"/>
  <c r="AR1882" i="3"/>
  <c r="AS1882" i="3"/>
  <c r="AT1882" i="3"/>
  <c r="AM1883" i="3"/>
  <c r="AO1883" i="3"/>
  <c r="AP1883" i="3"/>
  <c r="AQ1883" i="3"/>
  <c r="BZ1883" i="3"/>
  <c r="AR1883" i="3"/>
  <c r="CE1883" i="3"/>
  <c r="AS1883" i="3"/>
  <c r="CG1883" i="3"/>
  <c r="AT1883" i="3"/>
  <c r="CK1883" i="3"/>
  <c r="AM1884" i="3"/>
  <c r="AO1884" i="3"/>
  <c r="BS1884" i="3"/>
  <c r="AP1884" i="3"/>
  <c r="BW1884" i="3"/>
  <c r="AQ1884" i="3"/>
  <c r="BZ1884" i="3"/>
  <c r="AR1884" i="3"/>
  <c r="CD1884" i="3"/>
  <c r="AS1884" i="3"/>
  <c r="CH1884" i="3"/>
  <c r="AT1884" i="3"/>
  <c r="CM1884" i="3"/>
  <c r="AM1885" i="3"/>
  <c r="AO1885" i="3"/>
  <c r="BR1885" i="3"/>
  <c r="AP1885" i="3"/>
  <c r="AQ1885" i="3"/>
  <c r="AR1885" i="3"/>
  <c r="CC1885" i="3"/>
  <c r="AS1885" i="3"/>
  <c r="CH1885" i="3"/>
  <c r="AT1885" i="3"/>
  <c r="AM1886" i="3"/>
  <c r="F1886" i="3"/>
  <c r="AO1886" i="3"/>
  <c r="AP1886" i="3"/>
  <c r="AQ1886" i="3"/>
  <c r="BZ1886" i="3"/>
  <c r="AR1886" i="3"/>
  <c r="CE1886" i="3"/>
  <c r="AS1886" i="3"/>
  <c r="CI1886" i="3"/>
  <c r="AT1886" i="3"/>
  <c r="AM1887" i="3"/>
  <c r="AO1887" i="3"/>
  <c r="BS1887" i="3"/>
  <c r="AP1887" i="3"/>
  <c r="BV1887" i="3"/>
  <c r="AQ1887" i="3"/>
  <c r="BY1887" i="3"/>
  <c r="AR1887" i="3"/>
  <c r="CE1887" i="3"/>
  <c r="AS1887" i="3"/>
  <c r="CG1887" i="3"/>
  <c r="AT1887" i="3"/>
  <c r="AM1888" i="3"/>
  <c r="AO1888" i="3"/>
  <c r="AP1888" i="3"/>
  <c r="BU1888" i="3"/>
  <c r="AQ1888" i="3"/>
  <c r="CA1888" i="3"/>
  <c r="AR1888" i="3"/>
  <c r="AS1888" i="3"/>
  <c r="CH1888" i="3"/>
  <c r="AT1888" i="3"/>
  <c r="AM1889" i="3"/>
  <c r="AO1889" i="3"/>
  <c r="AP1889" i="3"/>
  <c r="BV1889" i="3"/>
  <c r="AQ1889" i="3"/>
  <c r="AR1889" i="3"/>
  <c r="CC1889" i="3"/>
  <c r="AS1889" i="3"/>
  <c r="AT1889" i="3"/>
  <c r="CM1889" i="3"/>
  <c r="AM1890" i="3"/>
  <c r="AO1890" i="3"/>
  <c r="BR1890" i="3"/>
  <c r="AP1890" i="3"/>
  <c r="AQ1890" i="3"/>
  <c r="CA1890" i="3"/>
  <c r="AR1890" i="3"/>
  <c r="AS1890" i="3"/>
  <c r="AT1890" i="3"/>
  <c r="CK1890" i="3"/>
  <c r="AM1891" i="3"/>
  <c r="D1891" i="3"/>
  <c r="AO1891" i="3"/>
  <c r="AP1891" i="3"/>
  <c r="AQ1891" i="3"/>
  <c r="CA1891" i="3"/>
  <c r="AR1891" i="3"/>
  <c r="CE1891" i="3"/>
  <c r="AS1891" i="3"/>
  <c r="CI1891" i="3"/>
  <c r="AT1891" i="3"/>
  <c r="CL1891" i="3"/>
  <c r="AM1892" i="3"/>
  <c r="AO1892" i="3"/>
  <c r="AP1892" i="3"/>
  <c r="AQ1892" i="3"/>
  <c r="AR1892" i="3"/>
  <c r="CC1892" i="3"/>
  <c r="AS1892" i="3"/>
  <c r="CG1892" i="3"/>
  <c r="AT1892" i="3"/>
  <c r="CK1892" i="3"/>
  <c r="AM1893" i="3"/>
  <c r="F1893" i="3"/>
  <c r="AO1893" i="3"/>
  <c r="BQ1893" i="3"/>
  <c r="AP1893" i="3"/>
  <c r="AQ1893" i="3"/>
  <c r="AR1893" i="3"/>
  <c r="CE1893" i="3"/>
  <c r="AS1893" i="3"/>
  <c r="AT1893" i="3"/>
  <c r="AM1894" i="3"/>
  <c r="AO1894" i="3"/>
  <c r="AP1894" i="3"/>
  <c r="BU1894" i="3"/>
  <c r="AQ1894" i="3"/>
  <c r="BY1894" i="3"/>
  <c r="AR1894" i="3"/>
  <c r="CC1894" i="3"/>
  <c r="AS1894" i="3"/>
  <c r="CG1894" i="3"/>
  <c r="AT1894" i="3"/>
  <c r="CM1894" i="3"/>
  <c r="AM1895" i="3"/>
  <c r="AO1895" i="3"/>
  <c r="BR1895" i="3"/>
  <c r="AP1895" i="3"/>
  <c r="BV1895" i="3"/>
  <c r="AQ1895" i="3"/>
  <c r="BY1895" i="3"/>
  <c r="AR1895" i="3"/>
  <c r="AS1895" i="3"/>
  <c r="CG1895" i="3"/>
  <c r="AT1895" i="3"/>
  <c r="CM1895" i="3"/>
  <c r="AM1896" i="3"/>
  <c r="D1896" i="3"/>
  <c r="AO1896" i="3"/>
  <c r="AP1896" i="3"/>
  <c r="AQ1896" i="3"/>
  <c r="AR1896" i="3"/>
  <c r="CE1896" i="3"/>
  <c r="AS1896" i="3"/>
  <c r="AT1896" i="3"/>
  <c r="CK1896" i="3"/>
  <c r="AM1897" i="3"/>
  <c r="AO1897" i="3"/>
  <c r="BQ1897" i="3"/>
  <c r="AP1897" i="3"/>
  <c r="AQ1897" i="3"/>
  <c r="AR1897" i="3"/>
  <c r="AS1897" i="3"/>
  <c r="CI1897" i="3"/>
  <c r="AT1897" i="3"/>
  <c r="AM1932" i="3"/>
  <c r="AO1932" i="3"/>
  <c r="BS1932" i="3"/>
  <c r="AP1932" i="3"/>
  <c r="AQ1932" i="3"/>
  <c r="AR1932" i="3"/>
  <c r="AS1932" i="3"/>
  <c r="CH1932" i="3"/>
  <c r="AT1932" i="3"/>
  <c r="CM1932" i="3"/>
  <c r="AM1933" i="3"/>
  <c r="AO1933" i="3"/>
  <c r="AP1933" i="3"/>
  <c r="BW1933" i="3"/>
  <c r="AQ1933" i="3"/>
  <c r="BZ1933" i="3"/>
  <c r="AR1933" i="3"/>
  <c r="AS1933" i="3"/>
  <c r="CG1933" i="3"/>
  <c r="AT1933" i="3"/>
  <c r="AM1934" i="3"/>
  <c r="AO1934" i="3"/>
  <c r="AP1934" i="3"/>
  <c r="AQ1934" i="3"/>
  <c r="BY1934" i="3"/>
  <c r="AR1934" i="3"/>
  <c r="CD1934" i="3"/>
  <c r="AS1934" i="3"/>
  <c r="AT1934" i="3"/>
  <c r="CK1934" i="3"/>
  <c r="AM1935" i="3"/>
  <c r="AO1935" i="3"/>
  <c r="BS1935" i="3"/>
  <c r="AP1935" i="3"/>
  <c r="AQ1935" i="3"/>
  <c r="BY1935" i="3"/>
  <c r="AR1935" i="3"/>
  <c r="AS1935" i="3"/>
  <c r="CI1935" i="3"/>
  <c r="AT1935" i="3"/>
  <c r="AM1936" i="3"/>
  <c r="AO1936" i="3"/>
  <c r="AP1936" i="3"/>
  <c r="AQ1936" i="3"/>
  <c r="AR1936" i="3"/>
  <c r="AS1936" i="3"/>
  <c r="CH1936" i="3"/>
  <c r="AT1936" i="3"/>
  <c r="CK1936" i="3"/>
  <c r="AM1937" i="3"/>
  <c r="AO1937" i="3"/>
  <c r="BR1937" i="3"/>
  <c r="AP1937" i="3"/>
  <c r="AQ1937" i="3"/>
  <c r="BZ1937" i="3"/>
  <c r="AR1937" i="3"/>
  <c r="AS1937" i="3"/>
  <c r="AT1937" i="3"/>
  <c r="CM1937" i="3"/>
  <c r="AM1938" i="3"/>
  <c r="AO1938" i="3"/>
  <c r="BS1938" i="3"/>
  <c r="AP1938" i="3"/>
  <c r="BW1938" i="3"/>
  <c r="AQ1938" i="3"/>
  <c r="BY1938" i="3"/>
  <c r="AR1938" i="3"/>
  <c r="CE1938" i="3"/>
  <c r="AS1938" i="3"/>
  <c r="CI1938" i="3"/>
  <c r="AT1938" i="3"/>
  <c r="CL1938" i="3"/>
  <c r="AM1939" i="3"/>
  <c r="AO1939" i="3"/>
  <c r="BR1939" i="3"/>
  <c r="AP1939" i="3"/>
  <c r="BU1939" i="3"/>
  <c r="AQ1939" i="3"/>
  <c r="CA1939" i="3"/>
  <c r="AR1939" i="3"/>
  <c r="CE1939" i="3"/>
  <c r="AS1939" i="3"/>
  <c r="CI1939" i="3"/>
  <c r="AT1939" i="3"/>
  <c r="CL1939" i="3"/>
  <c r="AM1940" i="3"/>
  <c r="AO1940" i="3"/>
  <c r="AP1940" i="3"/>
  <c r="BW1940" i="3"/>
  <c r="AQ1940" i="3"/>
  <c r="CA1940" i="3"/>
  <c r="AR1940" i="3"/>
  <c r="CC1940" i="3"/>
  <c r="AS1940" i="3"/>
  <c r="AT1940" i="3"/>
  <c r="CM1940" i="3"/>
  <c r="AM1941" i="3"/>
  <c r="AO1941" i="3"/>
  <c r="AP1941" i="3"/>
  <c r="BV1941" i="3"/>
  <c r="AQ1941" i="3"/>
  <c r="CA1941" i="3"/>
  <c r="AR1941" i="3"/>
  <c r="CD1941" i="3"/>
  <c r="AS1941" i="3"/>
  <c r="CI1941" i="3"/>
  <c r="AT1941" i="3"/>
  <c r="AM1942" i="3"/>
  <c r="D1942" i="3"/>
  <c r="AO1942" i="3"/>
  <c r="BQ1942" i="3"/>
  <c r="AP1942" i="3"/>
  <c r="AQ1942" i="3"/>
  <c r="CA1942" i="3"/>
  <c r="AR1942" i="3"/>
  <c r="CE1942" i="3"/>
  <c r="AS1942" i="3"/>
  <c r="AT1942" i="3"/>
  <c r="AM1943" i="3"/>
  <c r="AO1943" i="3"/>
  <c r="BS1943" i="3"/>
  <c r="AP1943" i="3"/>
  <c r="BW1943" i="3"/>
  <c r="AQ1943" i="3"/>
  <c r="CA1943" i="3"/>
  <c r="AR1943" i="3"/>
  <c r="CE1943" i="3"/>
  <c r="AS1943" i="3"/>
  <c r="CH1943" i="3"/>
  <c r="AT1943" i="3"/>
  <c r="CL1943" i="3"/>
  <c r="AM1944" i="3"/>
  <c r="AO1944" i="3"/>
  <c r="BS1944" i="3"/>
  <c r="AP1944" i="3"/>
  <c r="BW1944" i="3"/>
  <c r="AQ1944" i="3"/>
  <c r="AR1944" i="3"/>
  <c r="CD1944" i="3"/>
  <c r="AS1944" i="3"/>
  <c r="CH1944" i="3"/>
  <c r="AT1944" i="3"/>
  <c r="CK1944" i="3"/>
  <c r="AM1945" i="3"/>
  <c r="AO1945" i="3"/>
  <c r="AP1945" i="3"/>
  <c r="AQ1945" i="3"/>
  <c r="AR1945" i="3"/>
  <c r="AS1945" i="3"/>
  <c r="AT1945" i="3"/>
  <c r="CM1945" i="3"/>
  <c r="AM1946" i="3"/>
  <c r="D1946" i="3"/>
  <c r="AO1946" i="3"/>
  <c r="AP1946" i="3"/>
  <c r="AQ1946" i="3"/>
  <c r="AR1946" i="3"/>
  <c r="CE1946" i="3"/>
  <c r="AS1946" i="3"/>
  <c r="AT1946" i="3"/>
  <c r="AM1947" i="3"/>
  <c r="F1947" i="3"/>
  <c r="AO1947" i="3"/>
  <c r="AP1947" i="3"/>
  <c r="BV1947" i="3"/>
  <c r="AQ1947" i="3"/>
  <c r="AR1947" i="3"/>
  <c r="CC1947" i="3"/>
  <c r="AS1947" i="3"/>
  <c r="AT1947" i="3"/>
  <c r="AM1948" i="3"/>
  <c r="F1948" i="3"/>
  <c r="AO1948" i="3"/>
  <c r="AP1948" i="3"/>
  <c r="AQ1948" i="3"/>
  <c r="AR1948" i="3"/>
  <c r="CC1948" i="3"/>
  <c r="AS1948" i="3"/>
  <c r="CG1948" i="3"/>
  <c r="AT1948" i="3"/>
  <c r="CL1948" i="3"/>
  <c r="AM1949" i="3"/>
  <c r="AO1949" i="3"/>
  <c r="BQ1949" i="3"/>
  <c r="AP1949" i="3"/>
  <c r="BV1949" i="3"/>
  <c r="AQ1949" i="3"/>
  <c r="BZ1949" i="3"/>
  <c r="AR1949" i="3"/>
  <c r="CD1949" i="3"/>
  <c r="AS1949" i="3"/>
  <c r="CI1949" i="3"/>
  <c r="AT1949" i="3"/>
  <c r="CL1949" i="3"/>
  <c r="AM1950" i="3"/>
  <c r="AO1950" i="3"/>
  <c r="BS1950" i="3"/>
  <c r="AP1950" i="3"/>
  <c r="BV1950" i="3"/>
  <c r="AQ1950" i="3"/>
  <c r="AR1950" i="3"/>
  <c r="CE1950" i="3"/>
  <c r="AS1950" i="3"/>
  <c r="AT1950" i="3"/>
  <c r="AM1951" i="3"/>
  <c r="F1951" i="3"/>
  <c r="AO1951" i="3"/>
  <c r="BS1951" i="3"/>
  <c r="AP1951" i="3"/>
  <c r="BV1951" i="3"/>
  <c r="AQ1951" i="3"/>
  <c r="BY1951" i="3"/>
  <c r="AR1951" i="3"/>
  <c r="CC1951" i="3"/>
  <c r="AS1951" i="3"/>
  <c r="AT1951" i="3"/>
  <c r="CM1951" i="3"/>
  <c r="AM1952" i="3"/>
  <c r="AO1952" i="3"/>
  <c r="BR1952" i="3"/>
  <c r="AP1952" i="3"/>
  <c r="AQ1952" i="3"/>
  <c r="BZ1952" i="3"/>
  <c r="AR1952" i="3"/>
  <c r="CC1952" i="3"/>
  <c r="AS1952" i="3"/>
  <c r="AT1952" i="3"/>
  <c r="CL1952" i="3"/>
  <c r="AM1953" i="3"/>
  <c r="AO1953" i="3"/>
  <c r="AP1953" i="3"/>
  <c r="BW1953" i="3"/>
  <c r="AQ1953" i="3"/>
  <c r="BY1953" i="3"/>
  <c r="AR1953" i="3"/>
  <c r="AS1953" i="3"/>
  <c r="CH1953" i="3"/>
  <c r="AT1953" i="3"/>
  <c r="AM1954" i="3"/>
  <c r="D1954" i="3"/>
  <c r="AO1954" i="3"/>
  <c r="BS1954" i="3"/>
  <c r="AP1954" i="3"/>
  <c r="AQ1954" i="3"/>
  <c r="CA1954" i="3"/>
  <c r="AR1954" i="3"/>
  <c r="CC1954" i="3"/>
  <c r="AS1954" i="3"/>
  <c r="AT1954" i="3"/>
  <c r="CL1954" i="3"/>
  <c r="AM1955" i="3"/>
  <c r="AO1955" i="3"/>
  <c r="AP1955" i="3"/>
  <c r="AQ1955" i="3"/>
  <c r="BY1955" i="3"/>
  <c r="AR1955" i="3"/>
  <c r="AS1955" i="3"/>
  <c r="CH1955" i="3"/>
  <c r="AT1955" i="3"/>
  <c r="CK1955" i="3"/>
  <c r="AM1956" i="3"/>
  <c r="AO1956" i="3"/>
  <c r="BS1956" i="3"/>
  <c r="AP1956" i="3"/>
  <c r="BW1956" i="3"/>
  <c r="AQ1956" i="3"/>
  <c r="BY1956" i="3"/>
  <c r="AR1956" i="3"/>
  <c r="CD1956" i="3"/>
  <c r="AS1956" i="3"/>
  <c r="CH1956" i="3"/>
  <c r="AT1956" i="3"/>
  <c r="CK1956" i="3"/>
  <c r="AM1957" i="3"/>
  <c r="D1957" i="3"/>
  <c r="AO1957" i="3"/>
  <c r="AP1957" i="3"/>
  <c r="BU1957" i="3"/>
  <c r="AQ1957" i="3"/>
  <c r="AR1957" i="3"/>
  <c r="AS1957" i="3"/>
  <c r="AT1957" i="3"/>
  <c r="CM1957" i="3"/>
  <c r="AM1958" i="3"/>
  <c r="F1958" i="3"/>
  <c r="AO1958" i="3"/>
  <c r="AP1958" i="3"/>
  <c r="BV1958" i="3"/>
  <c r="AQ1958" i="3"/>
  <c r="BZ1958" i="3"/>
  <c r="AR1958" i="3"/>
  <c r="AS1958" i="3"/>
  <c r="CG1958" i="3"/>
  <c r="AT1958" i="3"/>
  <c r="CK1958" i="3"/>
  <c r="AM1959" i="3"/>
  <c r="D1959" i="3"/>
  <c r="AO1959" i="3"/>
  <c r="AP1959" i="3"/>
  <c r="BV1959" i="3"/>
  <c r="AQ1959" i="3"/>
  <c r="CA1959" i="3"/>
  <c r="AR1959" i="3"/>
  <c r="AS1959" i="3"/>
  <c r="AT1959" i="3"/>
  <c r="AM1960" i="3"/>
  <c r="F1960" i="3"/>
  <c r="AO1960" i="3"/>
  <c r="BR1960" i="3"/>
  <c r="AP1960" i="3"/>
  <c r="BU1960" i="3"/>
  <c r="AQ1960" i="3"/>
  <c r="BY1960" i="3"/>
  <c r="AR1960" i="3"/>
  <c r="CE1960" i="3"/>
  <c r="AS1960" i="3"/>
  <c r="CI1960" i="3"/>
  <c r="AT1960" i="3"/>
  <c r="AM1961" i="3"/>
  <c r="D1961" i="3"/>
  <c r="AO1961" i="3"/>
  <c r="AP1961" i="3"/>
  <c r="BV1961" i="3"/>
  <c r="AQ1961" i="3"/>
  <c r="AR1961" i="3"/>
  <c r="AS1961" i="3"/>
  <c r="AT1961" i="3"/>
  <c r="CM1961" i="3"/>
  <c r="AM1962" i="3"/>
  <c r="D1962" i="3"/>
  <c r="AO1962" i="3"/>
  <c r="AP1962" i="3"/>
  <c r="BW1962" i="3"/>
  <c r="AQ1962" i="3"/>
  <c r="AR1962" i="3"/>
  <c r="AS1962" i="3"/>
  <c r="CG1962" i="3"/>
  <c r="AT1962" i="3"/>
  <c r="AM1963" i="3"/>
  <c r="AO1963" i="3"/>
  <c r="AP1963" i="3"/>
  <c r="BV1963" i="3"/>
  <c r="AQ1963" i="3"/>
  <c r="BY1963" i="3"/>
  <c r="AR1963" i="3"/>
  <c r="AS1963" i="3"/>
  <c r="CI1963" i="3"/>
  <c r="AT1963" i="3"/>
  <c r="CL1963" i="3"/>
  <c r="AM1964" i="3"/>
  <c r="F1964" i="3"/>
  <c r="AO1964" i="3"/>
  <c r="AP1964" i="3"/>
  <c r="BU1964" i="3"/>
  <c r="AQ1964" i="3"/>
  <c r="BZ1964" i="3"/>
  <c r="AR1964" i="3"/>
  <c r="CE1964" i="3"/>
  <c r="AS1964" i="3"/>
  <c r="CG1964" i="3"/>
  <c r="AT1964" i="3"/>
  <c r="CM1964" i="3"/>
  <c r="AM1965" i="3"/>
  <c r="AO1965" i="3"/>
  <c r="AP1965" i="3"/>
  <c r="BU1965" i="3"/>
  <c r="AQ1965" i="3"/>
  <c r="CA1965" i="3"/>
  <c r="AR1965" i="3"/>
  <c r="AS1965" i="3"/>
  <c r="AT1965" i="3"/>
  <c r="AM1966" i="3"/>
  <c r="AO1966" i="3"/>
  <c r="AP1966" i="3"/>
  <c r="AQ1966" i="3"/>
  <c r="AR1966" i="3"/>
  <c r="CD1966" i="3"/>
  <c r="AS1966" i="3"/>
  <c r="CI1966" i="3"/>
  <c r="AT1966" i="3"/>
  <c r="CM1966" i="3"/>
  <c r="AM1967" i="3"/>
  <c r="AO1967" i="3"/>
  <c r="BR1967" i="3"/>
  <c r="AP1967" i="3"/>
  <c r="BW1967" i="3"/>
  <c r="AQ1967" i="3"/>
  <c r="AR1967" i="3"/>
  <c r="AS1967" i="3"/>
  <c r="CH1967" i="3"/>
  <c r="AT1967" i="3"/>
  <c r="AM1968" i="3"/>
  <c r="AO1968" i="3"/>
  <c r="BQ1968" i="3"/>
  <c r="AP1968" i="3"/>
  <c r="AQ1968" i="3"/>
  <c r="BZ1968" i="3"/>
  <c r="AR1968" i="3"/>
  <c r="AS1968" i="3"/>
  <c r="CG1968" i="3"/>
  <c r="AT1968" i="3"/>
  <c r="AM1969" i="3"/>
  <c r="AO1969" i="3"/>
  <c r="BS1969" i="3"/>
  <c r="AP1969" i="3"/>
  <c r="BW1969" i="3"/>
  <c r="AQ1969" i="3"/>
  <c r="BY1969" i="3"/>
  <c r="AR1969" i="3"/>
  <c r="AS1969" i="3"/>
  <c r="AT1969" i="3"/>
  <c r="CK1969" i="3"/>
  <c r="AM1970" i="3"/>
  <c r="AO1970" i="3"/>
  <c r="AP1970" i="3"/>
  <c r="AQ1970" i="3"/>
  <c r="AR1970" i="3"/>
  <c r="CE1970" i="3"/>
  <c r="AS1970" i="3"/>
  <c r="AT1970" i="3"/>
  <c r="CL1970" i="3"/>
  <c r="AM1971" i="3"/>
  <c r="AO1971" i="3"/>
  <c r="BR1971" i="3"/>
  <c r="AP1971" i="3"/>
  <c r="AQ1971" i="3"/>
  <c r="AR1971" i="3"/>
  <c r="AS1971" i="3"/>
  <c r="CG1971" i="3"/>
  <c r="AT1971" i="3"/>
  <c r="BY1971" i="3"/>
  <c r="AM1984" i="3"/>
  <c r="AO1984" i="3"/>
  <c r="BR1984" i="3"/>
  <c r="AP1984" i="3"/>
  <c r="AQ1984" i="3"/>
  <c r="BZ1984" i="3"/>
  <c r="AR1984" i="3"/>
  <c r="CC1984" i="3"/>
  <c r="AS1984" i="3"/>
  <c r="CI1984" i="3"/>
  <c r="AT1984" i="3"/>
  <c r="AM1985" i="3"/>
  <c r="AO1985" i="3"/>
  <c r="BR1985" i="3"/>
  <c r="AP1985" i="3"/>
  <c r="BV1985" i="3"/>
  <c r="AQ1985" i="3"/>
  <c r="AR1985" i="3"/>
  <c r="CC1985" i="3"/>
  <c r="AS1985" i="3"/>
  <c r="AT1985" i="3"/>
  <c r="CM1985" i="3"/>
  <c r="AM1986" i="3"/>
  <c r="AO1986" i="3"/>
  <c r="AP1986" i="3"/>
  <c r="BW1986" i="3"/>
  <c r="AQ1986" i="3"/>
  <c r="AR1986" i="3"/>
  <c r="AS1986" i="3"/>
  <c r="CG1986" i="3"/>
  <c r="AT1986" i="3"/>
  <c r="AM1987" i="3"/>
  <c r="AO1987" i="3"/>
  <c r="AP1987" i="3"/>
  <c r="AQ1987" i="3"/>
  <c r="BY1987" i="3"/>
  <c r="AR1987" i="3"/>
  <c r="AS1987" i="3"/>
  <c r="AT1987" i="3"/>
  <c r="AM1988" i="3"/>
  <c r="F1988" i="3"/>
  <c r="AO1988" i="3"/>
  <c r="BR1988" i="3"/>
  <c r="AP1988" i="3"/>
  <c r="AQ1988" i="3"/>
  <c r="AR1988" i="3"/>
  <c r="AS1988" i="3"/>
  <c r="AT1988" i="3"/>
  <c r="AM1989" i="3"/>
  <c r="AO1989" i="3"/>
  <c r="BS1989" i="3"/>
  <c r="AP1989" i="3"/>
  <c r="AQ1989" i="3"/>
  <c r="AR1989" i="3"/>
  <c r="CC1989" i="3"/>
  <c r="AS1989" i="3"/>
  <c r="CG1989" i="3"/>
  <c r="AT1989" i="3"/>
  <c r="CM1989" i="3"/>
  <c r="AM1990" i="3"/>
  <c r="AO1990" i="3"/>
  <c r="AP1990" i="3"/>
  <c r="BU1990" i="3"/>
  <c r="AQ1990" i="3"/>
  <c r="BZ1990" i="3"/>
  <c r="AR1990" i="3"/>
  <c r="CD1990" i="3"/>
  <c r="AS1990" i="3"/>
  <c r="CH1990" i="3"/>
  <c r="AT1990" i="3"/>
  <c r="CL1990" i="3"/>
  <c r="AM1991" i="3"/>
  <c r="F1991" i="3"/>
  <c r="AO1991" i="3"/>
  <c r="BR1991" i="3"/>
  <c r="AP1991" i="3"/>
  <c r="AQ1991" i="3"/>
  <c r="CA1991" i="3"/>
  <c r="AR1991" i="3"/>
  <c r="CE1991" i="3"/>
  <c r="AS1991" i="3"/>
  <c r="AT1991" i="3"/>
  <c r="AM1992" i="3"/>
  <c r="AO1992" i="3"/>
  <c r="AP1992" i="3"/>
  <c r="AQ1992" i="3"/>
  <c r="AR1992" i="3"/>
  <c r="AS1992" i="3"/>
  <c r="CI1992" i="3"/>
  <c r="AT1992" i="3"/>
  <c r="AM1993" i="3"/>
  <c r="AO1993" i="3"/>
  <c r="BR1993" i="3"/>
  <c r="AP1993" i="3"/>
  <c r="AQ1993" i="3"/>
  <c r="AR1993" i="3"/>
  <c r="CC1993" i="3"/>
  <c r="AS1993" i="3"/>
  <c r="CG1993" i="3"/>
  <c r="AT1993" i="3"/>
  <c r="CL1993" i="3"/>
  <c r="AM1994" i="3"/>
  <c r="AO1994" i="3"/>
  <c r="AP1994" i="3"/>
  <c r="BW1994" i="3"/>
  <c r="AQ1994" i="3"/>
  <c r="BZ1994" i="3"/>
  <c r="AR1994" i="3"/>
  <c r="CD1994" i="3"/>
  <c r="AS1994" i="3"/>
  <c r="CI1994" i="3"/>
  <c r="AT1994" i="3"/>
  <c r="CL1994" i="3"/>
  <c r="AM1995" i="3"/>
  <c r="F1995" i="3"/>
  <c r="AO1995" i="3"/>
  <c r="AP1995" i="3"/>
  <c r="BV1995" i="3"/>
  <c r="AQ1995" i="3"/>
  <c r="BZ1995" i="3"/>
  <c r="AR1995" i="3"/>
  <c r="CC1995" i="3"/>
  <c r="AS1995" i="3"/>
  <c r="AT1995" i="3"/>
  <c r="AM1996" i="3"/>
  <c r="AO1996" i="3"/>
  <c r="BS1996" i="3"/>
  <c r="AP1996" i="3"/>
  <c r="AQ1996" i="3"/>
  <c r="AR1996" i="3"/>
  <c r="CE1996" i="3"/>
  <c r="AS1996" i="3"/>
  <c r="CI1996" i="3"/>
  <c r="AT1996" i="3"/>
  <c r="AM1997" i="3"/>
  <c r="D1997" i="3"/>
  <c r="AO1997" i="3"/>
  <c r="AP1997" i="3"/>
  <c r="BV1997" i="3"/>
  <c r="AQ1997" i="3"/>
  <c r="AR1997" i="3"/>
  <c r="AS1997" i="3"/>
  <c r="AT1997" i="3"/>
  <c r="AM1998" i="3"/>
  <c r="AO1998" i="3"/>
  <c r="BR1998" i="3"/>
  <c r="AP1998" i="3"/>
  <c r="AQ1998" i="3"/>
  <c r="BZ1998" i="3"/>
  <c r="AR1998" i="3"/>
  <c r="AS1998" i="3"/>
  <c r="AT1998" i="3"/>
  <c r="AM1999" i="3"/>
  <c r="F1999" i="3"/>
  <c r="AO1999" i="3"/>
  <c r="BR1999" i="3"/>
  <c r="AP1999" i="3"/>
  <c r="BV1999" i="3"/>
  <c r="AQ1999" i="3"/>
  <c r="AR1999" i="3"/>
  <c r="AS1999" i="3"/>
  <c r="CG1999" i="3"/>
  <c r="AT1999" i="3"/>
  <c r="CM1999" i="3"/>
  <c r="AM2000" i="3"/>
  <c r="D2000" i="3"/>
  <c r="AO2000" i="3"/>
  <c r="AP2000" i="3"/>
  <c r="BV2000" i="3"/>
  <c r="AQ2000" i="3"/>
  <c r="CA2000" i="3"/>
  <c r="AR2000" i="3"/>
  <c r="AS2000" i="3"/>
  <c r="AT2000" i="3"/>
  <c r="AM2001" i="3"/>
  <c r="F2001" i="3"/>
  <c r="AO2001" i="3"/>
  <c r="BQ2001" i="3"/>
  <c r="AP2001" i="3"/>
  <c r="AQ2001" i="3"/>
  <c r="CA2001" i="3"/>
  <c r="AR2001" i="3"/>
  <c r="AS2001" i="3"/>
  <c r="CG2001" i="3"/>
  <c r="AT2001" i="3"/>
  <c r="CL2001" i="3"/>
  <c r="AM2002" i="3"/>
  <c r="F2002" i="3"/>
  <c r="AO2002" i="3"/>
  <c r="BS2002" i="3"/>
  <c r="AP2002" i="3"/>
  <c r="AQ2002" i="3"/>
  <c r="CA2002" i="3"/>
  <c r="AR2002" i="3"/>
  <c r="CC2002" i="3"/>
  <c r="AS2002" i="3"/>
  <c r="AT2002" i="3"/>
  <c r="CL2002" i="3"/>
  <c r="AM2003" i="3"/>
  <c r="AO2003" i="3"/>
  <c r="AP2003" i="3"/>
  <c r="AQ2003" i="3"/>
  <c r="BY2003" i="3"/>
  <c r="AR2003" i="3"/>
  <c r="AS2003" i="3"/>
  <c r="AT2003" i="3"/>
  <c r="CM2003" i="3"/>
  <c r="AM2004" i="3"/>
  <c r="AO2004" i="3"/>
  <c r="BR2004" i="3"/>
  <c r="AP2004" i="3"/>
  <c r="AQ2004" i="3"/>
  <c r="AR2004" i="3"/>
  <c r="CD2004" i="3"/>
  <c r="AS2004" i="3"/>
  <c r="CI2004" i="3"/>
  <c r="AT2004" i="3"/>
  <c r="AM2005" i="3"/>
  <c r="AO2005" i="3"/>
  <c r="AP2005" i="3"/>
  <c r="BV2005" i="3"/>
  <c r="AQ2005" i="3"/>
  <c r="AR2005" i="3"/>
  <c r="CC2005" i="3"/>
  <c r="AS2005" i="3"/>
  <c r="CI2005" i="3"/>
  <c r="AT2005" i="3"/>
  <c r="CK2005" i="3"/>
  <c r="AM2006" i="3"/>
  <c r="D2006" i="3"/>
  <c r="AO2006" i="3"/>
  <c r="AP2006" i="3"/>
  <c r="BU2006" i="3"/>
  <c r="AQ2006" i="3"/>
  <c r="BZ2006" i="3"/>
  <c r="AR2006" i="3"/>
  <c r="AS2006" i="3"/>
  <c r="AT2006" i="3"/>
  <c r="AM2007" i="3"/>
  <c r="D2007" i="3"/>
  <c r="AO2007" i="3"/>
  <c r="BQ2007" i="3"/>
  <c r="AP2007" i="3"/>
  <c r="AQ2007" i="3"/>
  <c r="AR2007" i="3"/>
  <c r="CE2007" i="3"/>
  <c r="AS2007" i="3"/>
  <c r="AT2007" i="3"/>
  <c r="AM2008" i="3"/>
  <c r="F2008" i="3"/>
  <c r="AO2008" i="3"/>
  <c r="BQ2008" i="3"/>
  <c r="AP2008" i="3"/>
  <c r="BU2008" i="3"/>
  <c r="AQ2008" i="3"/>
  <c r="AR2008" i="3"/>
  <c r="AS2008" i="3"/>
  <c r="AT2008" i="3"/>
  <c r="AM2009" i="3"/>
  <c r="AO2009" i="3"/>
  <c r="AP2009" i="3"/>
  <c r="AQ2009" i="3"/>
  <c r="AR2009" i="3"/>
  <c r="AS2009" i="3"/>
  <c r="CI2009" i="3"/>
  <c r="AT2009" i="3"/>
  <c r="CK2009" i="3"/>
  <c r="AM2010" i="3"/>
  <c r="D2010" i="3"/>
  <c r="AO2010" i="3"/>
  <c r="AP2010" i="3"/>
  <c r="AQ2010" i="3"/>
  <c r="BY2010" i="3"/>
  <c r="AR2010" i="3"/>
  <c r="AS2010" i="3"/>
  <c r="CI2010" i="3"/>
  <c r="AT2010" i="3"/>
  <c r="CK2010" i="3"/>
  <c r="AM2011" i="3"/>
  <c r="AO2011" i="3"/>
  <c r="AP2011" i="3"/>
  <c r="BU2011" i="3"/>
  <c r="AQ2011" i="3"/>
  <c r="BY2011" i="3"/>
  <c r="AR2011" i="3"/>
  <c r="AS2011" i="3"/>
  <c r="AT2011" i="3"/>
  <c r="AM2012" i="3"/>
  <c r="F2012" i="3"/>
  <c r="AO2012" i="3"/>
  <c r="BS2012" i="3"/>
  <c r="AP2012" i="3"/>
  <c r="AQ2012" i="3"/>
  <c r="AR2012" i="3"/>
  <c r="CD2012" i="3"/>
  <c r="AS2012" i="3"/>
  <c r="CG2012" i="3"/>
  <c r="AT2012" i="3"/>
  <c r="AM2013" i="3"/>
  <c r="D2013" i="3"/>
  <c r="AO2013" i="3"/>
  <c r="AP2013" i="3"/>
  <c r="AQ2013" i="3"/>
  <c r="BZ2013" i="3"/>
  <c r="AR2013" i="3"/>
  <c r="AS2013" i="3"/>
  <c r="CG2013" i="3"/>
  <c r="AT2013" i="3"/>
  <c r="CK2013" i="3"/>
  <c r="AM2014" i="3"/>
  <c r="AO2014" i="3"/>
  <c r="BR2014" i="3"/>
  <c r="AP2014" i="3"/>
  <c r="AQ2014" i="3"/>
  <c r="BY2014" i="3"/>
  <c r="AR2014" i="3"/>
  <c r="CE2014" i="3"/>
  <c r="AS2014" i="3"/>
  <c r="AT2014" i="3"/>
  <c r="AM2015" i="3"/>
  <c r="F2015" i="3"/>
  <c r="AO2015" i="3"/>
  <c r="AP2015" i="3"/>
  <c r="BW2015" i="3"/>
  <c r="AQ2015" i="3"/>
  <c r="BZ2015" i="3"/>
  <c r="AR2015" i="3"/>
  <c r="CE2015" i="3"/>
  <c r="AS2015" i="3"/>
  <c r="CI2015" i="3"/>
  <c r="AT2015" i="3"/>
  <c r="AM2016" i="3"/>
  <c r="AO2016" i="3"/>
  <c r="AP2016" i="3"/>
  <c r="BU2016" i="3"/>
  <c r="AQ2016" i="3"/>
  <c r="BY2016" i="3"/>
  <c r="AR2016" i="3"/>
  <c r="CE2016" i="3"/>
  <c r="AS2016" i="3"/>
  <c r="AT2016" i="3"/>
  <c r="AM2017" i="3"/>
  <c r="AO2017" i="3"/>
  <c r="AP2017" i="3"/>
  <c r="AQ2017" i="3"/>
  <c r="CA2017" i="3"/>
  <c r="AR2017" i="3"/>
  <c r="AS2017" i="3"/>
  <c r="CG2017" i="3"/>
  <c r="AT2017" i="3"/>
  <c r="AM2018" i="3"/>
  <c r="D2018" i="3"/>
  <c r="AO2018" i="3"/>
  <c r="BQ2018" i="3"/>
  <c r="AP2018" i="3"/>
  <c r="AQ2018" i="3"/>
  <c r="AR2018" i="3"/>
  <c r="CE2018" i="3"/>
  <c r="AS2018" i="3"/>
  <c r="AT2018" i="3"/>
  <c r="CL2018" i="3"/>
  <c r="AM2019" i="3"/>
  <c r="AO2019" i="3"/>
  <c r="AP2019" i="3"/>
  <c r="AQ2019" i="3"/>
  <c r="BZ2019" i="3"/>
  <c r="AR2019" i="3"/>
  <c r="AS2019" i="3"/>
  <c r="CI2019" i="3"/>
  <c r="AT2019" i="3"/>
  <c r="CL2019" i="3"/>
  <c r="AM2020" i="3"/>
  <c r="D2020" i="3"/>
  <c r="AO2020" i="3"/>
  <c r="AP2020" i="3"/>
  <c r="BV2020" i="3"/>
  <c r="AQ2020" i="3"/>
  <c r="BZ2020" i="3"/>
  <c r="AR2020" i="3"/>
  <c r="AS2020" i="3"/>
  <c r="CH2020" i="3"/>
  <c r="AT2020" i="3"/>
  <c r="AM2021" i="3"/>
  <c r="F2021" i="3"/>
  <c r="AO2021" i="3"/>
  <c r="BQ2021" i="3"/>
  <c r="AP2021" i="3"/>
  <c r="BU2021" i="3"/>
  <c r="AQ2021" i="3"/>
  <c r="BY2021" i="3"/>
  <c r="AR2021" i="3"/>
  <c r="CC2021" i="3"/>
  <c r="AS2021" i="3"/>
  <c r="AT2021" i="3"/>
  <c r="AM2022" i="3"/>
  <c r="AO2022" i="3"/>
  <c r="AP2022" i="3"/>
  <c r="BV2022" i="3"/>
  <c r="AQ2022" i="3"/>
  <c r="AR2022" i="3"/>
  <c r="CD2022" i="3"/>
  <c r="AS2022" i="3"/>
  <c r="CH2022" i="3"/>
  <c r="AT2022" i="3"/>
  <c r="AM2023" i="3"/>
  <c r="D2023" i="3"/>
  <c r="AO2023" i="3"/>
  <c r="AP2023" i="3"/>
  <c r="BW2023" i="3"/>
  <c r="AQ2023" i="3"/>
  <c r="AR2023" i="3"/>
  <c r="AS2023" i="3"/>
  <c r="AT2023" i="3"/>
  <c r="CL2023" i="3"/>
  <c r="AM2024" i="3"/>
  <c r="F2024" i="3"/>
  <c r="AO2024" i="3"/>
  <c r="AP2024" i="3"/>
  <c r="BW2024" i="3"/>
  <c r="AQ2024" i="3"/>
  <c r="BZ2024" i="3"/>
  <c r="AR2024" i="3"/>
  <c r="CD2024" i="3"/>
  <c r="AS2024" i="3"/>
  <c r="AT2024" i="3"/>
  <c r="CL2024" i="3"/>
  <c r="AM2025" i="3"/>
  <c r="AO2025" i="3"/>
  <c r="AP2025" i="3"/>
  <c r="AQ2025" i="3"/>
  <c r="AR2025" i="3"/>
  <c r="CD2025" i="3"/>
  <c r="AS2025" i="3"/>
  <c r="CH2025" i="3"/>
  <c r="AT2025" i="3"/>
  <c r="CM2025" i="3"/>
  <c r="AM2026" i="3"/>
  <c r="AO2026" i="3"/>
  <c r="BR2026" i="3"/>
  <c r="AP2026" i="3"/>
  <c r="BU2026" i="3"/>
  <c r="AQ2026" i="3"/>
  <c r="CA2026" i="3"/>
  <c r="AR2026" i="3"/>
  <c r="CE2026" i="3"/>
  <c r="AS2026" i="3"/>
  <c r="AT2026" i="3"/>
  <c r="CM2026" i="3"/>
  <c r="AM2027" i="3"/>
  <c r="AO2027" i="3"/>
  <c r="BS2027" i="3"/>
  <c r="AP2027" i="3"/>
  <c r="BU2027" i="3"/>
  <c r="AQ2027" i="3"/>
  <c r="BZ2027" i="3"/>
  <c r="AR2027" i="3"/>
  <c r="AS2027" i="3"/>
  <c r="AT2027" i="3"/>
  <c r="CM2027" i="3"/>
  <c r="AM2028" i="3"/>
  <c r="AO2028" i="3"/>
  <c r="AP2028" i="3"/>
  <c r="BV2028" i="3"/>
  <c r="AQ2028" i="3"/>
  <c r="AR2028" i="3"/>
  <c r="CE2028" i="3"/>
  <c r="AS2028" i="3"/>
  <c r="AT2028" i="3"/>
  <c r="AM2029" i="3"/>
  <c r="AO2029" i="3"/>
  <c r="AP2029" i="3"/>
  <c r="AQ2029" i="3"/>
  <c r="AR2029" i="3"/>
  <c r="AS2029" i="3"/>
  <c r="AT2029" i="3"/>
  <c r="AM2030" i="3"/>
  <c r="AO2030" i="3"/>
  <c r="BS2030" i="3"/>
  <c r="AP2030" i="3"/>
  <c r="BU2030" i="3"/>
  <c r="AQ2030" i="3"/>
  <c r="CA2030" i="3"/>
  <c r="AR2030" i="3"/>
  <c r="CC2030" i="3"/>
  <c r="AS2030" i="3"/>
  <c r="AT2030" i="3"/>
  <c r="AM2031" i="3"/>
  <c r="AO2031" i="3"/>
  <c r="AP2031" i="3"/>
  <c r="AQ2031" i="3"/>
  <c r="AR2031" i="3"/>
  <c r="AS2031" i="3"/>
  <c r="AT2031" i="3"/>
  <c r="CK2031" i="3"/>
  <c r="AM2032" i="3"/>
  <c r="F2032" i="3"/>
  <c r="AO2032" i="3"/>
  <c r="AP2032" i="3"/>
  <c r="AQ2032" i="3"/>
  <c r="AR2032" i="3"/>
  <c r="AS2032" i="3"/>
  <c r="AT2032" i="3"/>
  <c r="AM2033" i="3"/>
  <c r="AO2033" i="3"/>
  <c r="BR2033" i="3"/>
  <c r="AP2033" i="3"/>
  <c r="AQ2033" i="3"/>
  <c r="BZ2033" i="3"/>
  <c r="AR2033" i="3"/>
  <c r="AS2033" i="3"/>
  <c r="AT2033" i="3"/>
  <c r="CL2033" i="3"/>
  <c r="AM2034" i="3"/>
  <c r="F2034" i="3"/>
  <c r="AO2034" i="3"/>
  <c r="BQ2034" i="3"/>
  <c r="AP2034" i="3"/>
  <c r="AQ2034" i="3"/>
  <c r="AR2034" i="3"/>
  <c r="AS2034" i="3"/>
  <c r="CI2034" i="3"/>
  <c r="AT2034" i="3"/>
  <c r="CL2034" i="3"/>
  <c r="AM2035" i="3"/>
  <c r="AO2035" i="3"/>
  <c r="BR2035" i="3"/>
  <c r="AP2035" i="3"/>
  <c r="BV2035" i="3"/>
  <c r="AQ2035" i="3"/>
  <c r="BZ2035" i="3"/>
  <c r="AR2035" i="3"/>
  <c r="CD2035" i="3"/>
  <c r="AS2035" i="3"/>
  <c r="AT2035" i="3"/>
  <c r="AM2036" i="3"/>
  <c r="AO2036" i="3"/>
  <c r="AP2036" i="3"/>
  <c r="AQ2036" i="3"/>
  <c r="AR2036" i="3"/>
  <c r="AS2036" i="3"/>
  <c r="AT2036" i="3"/>
  <c r="AM2037" i="3"/>
  <c r="AO2037" i="3"/>
  <c r="AP2037" i="3"/>
  <c r="BV2037" i="3"/>
  <c r="AQ2037" i="3"/>
  <c r="AR2037" i="3"/>
  <c r="AS2037" i="3"/>
  <c r="CG2037" i="3"/>
  <c r="AT2037" i="3"/>
  <c r="CL2037" i="3"/>
  <c r="AM2038" i="3"/>
  <c r="D2038" i="3"/>
  <c r="AO2038" i="3"/>
  <c r="AP2038" i="3"/>
  <c r="BV2038" i="3"/>
  <c r="AQ2038" i="3"/>
  <c r="BZ2038" i="3"/>
  <c r="AR2038" i="3"/>
  <c r="CE2038" i="3"/>
  <c r="AS2038" i="3"/>
  <c r="AT2038" i="3"/>
  <c r="CL2038" i="3"/>
  <c r="AM2039" i="3"/>
  <c r="AO2039" i="3"/>
  <c r="AP2039" i="3"/>
  <c r="AQ2039" i="3"/>
  <c r="BY2039" i="3"/>
  <c r="AR2039" i="3"/>
  <c r="AS2039" i="3"/>
  <c r="CI2039" i="3"/>
  <c r="AT2039" i="3"/>
  <c r="AM2040" i="3"/>
  <c r="AO2040" i="3"/>
  <c r="AP2040" i="3"/>
  <c r="BU2040" i="3"/>
  <c r="AQ2040" i="3"/>
  <c r="AR2040" i="3"/>
  <c r="AS2040" i="3"/>
  <c r="AT2040" i="3"/>
  <c r="AM2041" i="3"/>
  <c r="AO2041" i="3"/>
  <c r="BR2041" i="3"/>
  <c r="AP2041" i="3"/>
  <c r="AQ2041" i="3"/>
  <c r="AR2041" i="3"/>
  <c r="AS2041" i="3"/>
  <c r="CI2041" i="3"/>
  <c r="AT2041" i="3"/>
  <c r="AM2042" i="3"/>
  <c r="AO2042" i="3"/>
  <c r="BQ2042" i="3"/>
  <c r="AP2042" i="3"/>
  <c r="BW2042" i="3"/>
  <c r="AQ2042" i="3"/>
  <c r="AR2042" i="3"/>
  <c r="CC2042" i="3"/>
  <c r="AS2042" i="3"/>
  <c r="AT2042" i="3"/>
  <c r="AM2043" i="3"/>
  <c r="F2043" i="3"/>
  <c r="AO2043" i="3"/>
  <c r="AP2043" i="3"/>
  <c r="BU2043" i="3"/>
  <c r="AQ2043" i="3"/>
  <c r="AR2043" i="3"/>
  <c r="CE2043" i="3"/>
  <c r="AS2043" i="3"/>
  <c r="CH2043" i="3"/>
  <c r="AT2043" i="3"/>
  <c r="CM2043" i="3"/>
  <c r="AM2044" i="3"/>
  <c r="M2044" i="3"/>
  <c r="AO2044" i="3"/>
  <c r="AP2044" i="3"/>
  <c r="AQ2044" i="3"/>
  <c r="BY2044" i="3"/>
  <c r="AR2044" i="3"/>
  <c r="CC2044" i="3"/>
  <c r="AS2044" i="3"/>
  <c r="CG2044" i="3"/>
  <c r="AT2044" i="3"/>
  <c r="CL2044" i="3"/>
  <c r="AM2045" i="3"/>
  <c r="F2045" i="3"/>
  <c r="AO2045" i="3"/>
  <c r="BS2045" i="3"/>
  <c r="AP2045" i="3"/>
  <c r="AQ2045" i="3"/>
  <c r="BZ2045" i="3"/>
  <c r="AR2045" i="3"/>
  <c r="CD2045" i="3"/>
  <c r="AS2045" i="3"/>
  <c r="AT2045" i="3"/>
  <c r="CL2045" i="3"/>
  <c r="AM2046" i="3"/>
  <c r="M2046" i="3"/>
  <c r="AO2046" i="3"/>
  <c r="AP2046" i="3"/>
  <c r="AQ2046" i="3"/>
  <c r="AR2046" i="3"/>
  <c r="CE2046" i="3"/>
  <c r="AS2046" i="3"/>
  <c r="CI2046" i="3"/>
  <c r="AT2046" i="3"/>
  <c r="CM2046" i="3"/>
  <c r="AM2047" i="3"/>
  <c r="D2047" i="3"/>
  <c r="AO2047" i="3"/>
  <c r="BS2047" i="3"/>
  <c r="AP2047" i="3"/>
  <c r="BV2047" i="3"/>
  <c r="AQ2047" i="3"/>
  <c r="AR2047" i="3"/>
  <c r="AS2047" i="3"/>
  <c r="AT2047" i="3"/>
  <c r="CA2047" i="3"/>
  <c r="AM2048" i="3"/>
  <c r="AO2048" i="3"/>
  <c r="AP2048" i="3"/>
  <c r="AQ2048" i="3"/>
  <c r="AR2048" i="3"/>
  <c r="CC2048" i="3"/>
  <c r="AS2048" i="3"/>
  <c r="CI2048" i="3"/>
  <c r="AT2048" i="3"/>
  <c r="CL2048" i="3"/>
  <c r="AM2049" i="3"/>
  <c r="D2049" i="3"/>
  <c r="AO2049" i="3"/>
  <c r="AP2049" i="3"/>
  <c r="AQ2049" i="3"/>
  <c r="AR2049" i="3"/>
  <c r="CC2049" i="3"/>
  <c r="AS2049" i="3"/>
  <c r="AT2049" i="3"/>
  <c r="CL2049" i="3"/>
  <c r="AM2050" i="3"/>
  <c r="AO2050" i="3"/>
  <c r="AP2050" i="3"/>
  <c r="AQ2050" i="3"/>
  <c r="AR2050" i="3"/>
  <c r="CE2050" i="3"/>
  <c r="AS2050" i="3"/>
  <c r="CI2050" i="3"/>
  <c r="AT2050" i="3"/>
  <c r="AM2051" i="3"/>
  <c r="AO2051" i="3"/>
  <c r="BS2051" i="3"/>
  <c r="AP2051" i="3"/>
  <c r="BW2051" i="3"/>
  <c r="AQ2051" i="3"/>
  <c r="AR2051" i="3"/>
  <c r="AS2051" i="3"/>
  <c r="AT2051" i="3"/>
  <c r="AM2052" i="3"/>
  <c r="M2052" i="3"/>
  <c r="AO2052" i="3"/>
  <c r="AP2052" i="3"/>
  <c r="BU2052" i="3"/>
  <c r="AQ2052" i="3"/>
  <c r="AR2052" i="3"/>
  <c r="CC2052" i="3"/>
  <c r="AS2052" i="3"/>
  <c r="AT2052" i="3"/>
  <c r="AM2053" i="3"/>
  <c r="AO2053" i="3"/>
  <c r="AP2053" i="3"/>
  <c r="AQ2053" i="3"/>
  <c r="AR2053" i="3"/>
  <c r="AS2053" i="3"/>
  <c r="AT2053" i="3"/>
  <c r="AM2054" i="3"/>
  <c r="AO2054" i="3"/>
  <c r="BQ2054" i="3"/>
  <c r="AP2054" i="3"/>
  <c r="AQ2054" i="3"/>
  <c r="AR2054" i="3"/>
  <c r="CC2054" i="3"/>
  <c r="AS2054" i="3"/>
  <c r="CI2054" i="3"/>
  <c r="AT2054" i="3"/>
  <c r="CL2054" i="3"/>
  <c r="BZ2054" i="3"/>
  <c r="AM2055" i="3"/>
  <c r="AO2055" i="3"/>
  <c r="BS2055" i="3"/>
  <c r="AP2055" i="3"/>
  <c r="BV2055" i="3"/>
  <c r="AQ2055" i="3"/>
  <c r="CA2055" i="3"/>
  <c r="AR2055" i="3"/>
  <c r="CE2055" i="3"/>
  <c r="AS2055" i="3"/>
  <c r="CH2055" i="3"/>
  <c r="AT2055" i="3"/>
  <c r="AM2056" i="3"/>
  <c r="F2056" i="3"/>
  <c r="AO2056" i="3"/>
  <c r="BQ2056" i="3"/>
  <c r="AP2056" i="3"/>
  <c r="BW2056" i="3"/>
  <c r="AQ2056" i="3"/>
  <c r="AR2056" i="3"/>
  <c r="AS2056" i="3"/>
  <c r="CI2056" i="3"/>
  <c r="AT2056" i="3"/>
  <c r="CL2056" i="3"/>
  <c r="AM2057" i="3"/>
  <c r="AO2057" i="3"/>
  <c r="BQ2057" i="3"/>
  <c r="AP2057" i="3"/>
  <c r="BU2057" i="3"/>
  <c r="AQ2057" i="3"/>
  <c r="AR2057" i="3"/>
  <c r="CE2057" i="3"/>
  <c r="AS2057" i="3"/>
  <c r="CI2057" i="3"/>
  <c r="AT2057" i="3"/>
  <c r="AM2058" i="3"/>
  <c r="D2058" i="3"/>
  <c r="AO2058" i="3"/>
  <c r="BR2058" i="3"/>
  <c r="AP2058" i="3"/>
  <c r="BV2058" i="3"/>
  <c r="AQ2058" i="3"/>
  <c r="BZ2058" i="3"/>
  <c r="AR2058" i="3"/>
  <c r="AS2058" i="3"/>
  <c r="CG2058" i="3"/>
  <c r="AT2058" i="3"/>
  <c r="CM2058" i="3"/>
  <c r="AM2059" i="3"/>
  <c r="M2059" i="3"/>
  <c r="AO2059" i="3"/>
  <c r="AP2059" i="3"/>
  <c r="AQ2059" i="3"/>
  <c r="BZ2059" i="3"/>
  <c r="AR2059" i="3"/>
  <c r="AS2059" i="3"/>
  <c r="CH2059" i="3"/>
  <c r="AT2059" i="3"/>
  <c r="AM2060" i="3"/>
  <c r="AO2060" i="3"/>
  <c r="AP2060" i="3"/>
  <c r="BU2060" i="3"/>
  <c r="AQ2060" i="3"/>
  <c r="BZ2060" i="3"/>
  <c r="AR2060" i="3"/>
  <c r="CC2060" i="3"/>
  <c r="AS2060" i="3"/>
  <c r="CH2060" i="3"/>
  <c r="AT2060" i="3"/>
  <c r="CL2060" i="3"/>
  <c r="AM2061" i="3"/>
  <c r="M2061" i="3"/>
  <c r="AO2061" i="3"/>
  <c r="BR2061" i="3"/>
  <c r="AP2061" i="3"/>
  <c r="AQ2061" i="3"/>
  <c r="CA2061" i="3"/>
  <c r="AR2061" i="3"/>
  <c r="CE2061" i="3"/>
  <c r="AS2061" i="3"/>
  <c r="CI2061" i="3"/>
  <c r="AT2061" i="3"/>
  <c r="CK2061" i="3"/>
  <c r="AM2062" i="3"/>
  <c r="D2062" i="3"/>
  <c r="AO2062" i="3"/>
  <c r="AP2062" i="3"/>
  <c r="AQ2062" i="3"/>
  <c r="AR2062" i="3"/>
  <c r="AS2062" i="3"/>
  <c r="AT2062" i="3"/>
  <c r="AM2063" i="3"/>
  <c r="M2063" i="3"/>
  <c r="AO2063" i="3"/>
  <c r="AP2063" i="3"/>
  <c r="AQ2063" i="3"/>
  <c r="BZ2063" i="3"/>
  <c r="AR2063" i="3"/>
  <c r="AS2063" i="3"/>
  <c r="CG2063" i="3"/>
  <c r="AT2063" i="3"/>
  <c r="AM2064" i="3"/>
  <c r="F2064" i="3"/>
  <c r="AO2064" i="3"/>
  <c r="AP2064" i="3"/>
  <c r="AQ2064" i="3"/>
  <c r="AR2064" i="3"/>
  <c r="CE2064" i="3"/>
  <c r="AS2064" i="3"/>
  <c r="AT2064" i="3"/>
  <c r="CM2064" i="3"/>
  <c r="AM2065" i="3"/>
  <c r="AO2065" i="3"/>
  <c r="AP2065" i="3"/>
  <c r="AQ2065" i="3"/>
  <c r="AR2065" i="3"/>
  <c r="CD2065" i="3"/>
  <c r="AS2065" i="3"/>
  <c r="AT2065" i="3"/>
  <c r="CK2065" i="3"/>
  <c r="AM2066" i="3"/>
  <c r="AO2066" i="3"/>
  <c r="AP2066" i="3"/>
  <c r="BW2066" i="3"/>
  <c r="AQ2066" i="3"/>
  <c r="AR2066" i="3"/>
  <c r="CD2066" i="3"/>
  <c r="AS2066" i="3"/>
  <c r="AT2066" i="3"/>
  <c r="CK2066" i="3"/>
  <c r="AM2067" i="3"/>
  <c r="D2067" i="3"/>
  <c r="AO2067" i="3"/>
  <c r="BQ2067" i="3"/>
  <c r="AP2067" i="3"/>
  <c r="AQ2067" i="3"/>
  <c r="AR2067" i="3"/>
  <c r="CD2067" i="3"/>
  <c r="AS2067" i="3"/>
  <c r="AT2067" i="3"/>
  <c r="AM2068" i="3"/>
  <c r="AO2068" i="3"/>
  <c r="BS2068" i="3"/>
  <c r="AP2068" i="3"/>
  <c r="AQ2068" i="3"/>
  <c r="AR2068" i="3"/>
  <c r="CE2068" i="3"/>
  <c r="AS2068" i="3"/>
  <c r="CI2068" i="3"/>
  <c r="AT2068" i="3"/>
  <c r="CL2068" i="3"/>
  <c r="AM2069" i="3"/>
  <c r="AO2069" i="3"/>
  <c r="BS2069" i="3"/>
  <c r="AP2069" i="3"/>
  <c r="AQ2069" i="3"/>
  <c r="CA2069" i="3"/>
  <c r="AR2069" i="3"/>
  <c r="CC2069" i="3"/>
  <c r="AS2069" i="3"/>
  <c r="CG2069" i="3"/>
  <c r="AT2069" i="3"/>
  <c r="CK2069" i="3"/>
  <c r="AM2070" i="3"/>
  <c r="AO2070" i="3"/>
  <c r="BQ2070" i="3"/>
  <c r="AP2070" i="3"/>
  <c r="AQ2070" i="3"/>
  <c r="CA2070" i="3"/>
  <c r="AR2070" i="3"/>
  <c r="AS2070" i="3"/>
  <c r="AT2070" i="3"/>
  <c r="CL2070" i="3"/>
  <c r="AM2071" i="3"/>
  <c r="F2071" i="3"/>
  <c r="AO2071" i="3"/>
  <c r="AP2071" i="3"/>
  <c r="AQ2071" i="3"/>
  <c r="BZ2071" i="3"/>
  <c r="AR2071" i="3"/>
  <c r="AS2071" i="3"/>
  <c r="CG2071" i="3"/>
  <c r="AT2071" i="3"/>
  <c r="CK2071" i="3"/>
  <c r="AM2072" i="3"/>
  <c r="AO2072" i="3"/>
  <c r="BR2072" i="3"/>
  <c r="AP2072" i="3"/>
  <c r="BW2072" i="3"/>
  <c r="AQ2072" i="3"/>
  <c r="AR2072" i="3"/>
  <c r="CC2072" i="3"/>
  <c r="AS2072" i="3"/>
  <c r="CG2072" i="3"/>
  <c r="AT2072" i="3"/>
  <c r="AM2073" i="3"/>
  <c r="D2073" i="3"/>
  <c r="AO2073" i="3"/>
  <c r="BQ2073" i="3"/>
  <c r="AP2073" i="3"/>
  <c r="BV2073" i="3"/>
  <c r="AQ2073" i="3"/>
  <c r="AR2073" i="3"/>
  <c r="AS2073" i="3"/>
  <c r="AT2073" i="3"/>
  <c r="AM2074" i="3"/>
  <c r="D2074" i="3"/>
  <c r="AO2074" i="3"/>
  <c r="BR2074" i="3"/>
  <c r="AP2074" i="3"/>
  <c r="AQ2074" i="3"/>
  <c r="BZ2074" i="3"/>
  <c r="AR2074" i="3"/>
  <c r="CD2074" i="3"/>
  <c r="AS2074" i="3"/>
  <c r="CH2074" i="3"/>
  <c r="AT2074" i="3"/>
  <c r="AM2075" i="3"/>
  <c r="AO2075" i="3"/>
  <c r="BQ2075" i="3"/>
  <c r="AP2075" i="3"/>
  <c r="BW2075" i="3"/>
  <c r="AQ2075" i="3"/>
  <c r="AR2075" i="3"/>
  <c r="CE2075" i="3"/>
  <c r="AS2075" i="3"/>
  <c r="CH2075" i="3"/>
  <c r="AT2075" i="3"/>
  <c r="CL2075" i="3"/>
  <c r="AM2076" i="3"/>
  <c r="AO2076" i="3"/>
  <c r="BQ2076" i="3"/>
  <c r="AP2076" i="3"/>
  <c r="AQ2076" i="3"/>
  <c r="BY2076" i="3"/>
  <c r="AR2076" i="3"/>
  <c r="AS2076" i="3"/>
  <c r="AT2076" i="3"/>
  <c r="CM2076" i="3"/>
  <c r="AM2077" i="3"/>
  <c r="D2077" i="3"/>
  <c r="AO2077" i="3"/>
  <c r="BQ2077" i="3"/>
  <c r="AP2077" i="3"/>
  <c r="BV2077" i="3"/>
  <c r="AQ2077" i="3"/>
  <c r="AR2077" i="3"/>
  <c r="CE2077" i="3"/>
  <c r="AS2077" i="3"/>
  <c r="CI2077" i="3"/>
  <c r="AT2077" i="3"/>
  <c r="AM2078" i="3"/>
  <c r="D2078" i="3"/>
  <c r="AO2078" i="3"/>
  <c r="BR2078" i="3"/>
  <c r="AP2078" i="3"/>
  <c r="BV2078" i="3"/>
  <c r="AQ2078" i="3"/>
  <c r="AR2078" i="3"/>
  <c r="AS2078" i="3"/>
  <c r="CG2078" i="3"/>
  <c r="AT2078" i="3"/>
  <c r="CK2078" i="3"/>
  <c r="AM2079" i="3"/>
  <c r="AO2079" i="3"/>
  <c r="AP2079" i="3"/>
  <c r="AQ2079" i="3"/>
  <c r="AR2079" i="3"/>
  <c r="CD2079" i="3"/>
  <c r="AS2079" i="3"/>
  <c r="AT2079" i="3"/>
  <c r="CM2079" i="3"/>
  <c r="AM2080" i="3"/>
  <c r="F2080" i="3"/>
  <c r="AO2080" i="3"/>
  <c r="BQ2080" i="3"/>
  <c r="AP2080" i="3"/>
  <c r="BU2080" i="3"/>
  <c r="AQ2080" i="3"/>
  <c r="AR2080" i="3"/>
  <c r="AS2080" i="3"/>
  <c r="AT2080" i="3"/>
  <c r="CM2080" i="3"/>
  <c r="AM2081" i="3"/>
  <c r="D2081" i="3"/>
  <c r="AO2081" i="3"/>
  <c r="AP2081" i="3"/>
  <c r="AQ2081" i="3"/>
  <c r="AR2081" i="3"/>
  <c r="CD2081" i="3"/>
  <c r="AS2081" i="3"/>
  <c r="CH2081" i="3"/>
  <c r="AT2081" i="3"/>
  <c r="CK2081" i="3"/>
  <c r="AM2082" i="3"/>
  <c r="D2082" i="3"/>
  <c r="AO2082" i="3"/>
  <c r="AP2082" i="3"/>
  <c r="AQ2082" i="3"/>
  <c r="AR2082" i="3"/>
  <c r="CC2082" i="3"/>
  <c r="AS2082" i="3"/>
  <c r="CH2082" i="3"/>
  <c r="AT2082" i="3"/>
  <c r="AM2083" i="3"/>
  <c r="F2083" i="3"/>
  <c r="AO2083" i="3"/>
  <c r="BQ2083" i="3"/>
  <c r="AP2083" i="3"/>
  <c r="BW2083" i="3"/>
  <c r="AQ2083" i="3"/>
  <c r="AR2083" i="3"/>
  <c r="AS2083" i="3"/>
  <c r="CH2083" i="3"/>
  <c r="AT2083" i="3"/>
  <c r="AM2084" i="3"/>
  <c r="AO2084" i="3"/>
  <c r="BR2084" i="3"/>
  <c r="AP2084" i="3"/>
  <c r="BU2084" i="3"/>
  <c r="AQ2084" i="3"/>
  <c r="AR2084" i="3"/>
  <c r="CD2084" i="3"/>
  <c r="AS2084" i="3"/>
  <c r="AT2084" i="3"/>
  <c r="BZ2084" i="3"/>
  <c r="CE2084" i="3"/>
  <c r="AM2085" i="3"/>
  <c r="AO2085" i="3"/>
  <c r="BR2085" i="3"/>
  <c r="AP2085" i="3"/>
  <c r="BV2085" i="3"/>
  <c r="AQ2085" i="3"/>
  <c r="CA2085" i="3"/>
  <c r="AR2085" i="3"/>
  <c r="CC2085" i="3"/>
  <c r="AS2085" i="3"/>
  <c r="CI2085" i="3"/>
  <c r="AT2085" i="3"/>
  <c r="CK2085" i="3"/>
  <c r="AM2086" i="3"/>
  <c r="AO2086" i="3"/>
  <c r="AP2086" i="3"/>
  <c r="AQ2086" i="3"/>
  <c r="AR2086" i="3"/>
  <c r="CC2086" i="3"/>
  <c r="AS2086" i="3"/>
  <c r="AT2086" i="3"/>
  <c r="AM2087" i="3"/>
  <c r="F2087" i="3"/>
  <c r="AO2087" i="3"/>
  <c r="BQ2087" i="3"/>
  <c r="AP2087" i="3"/>
  <c r="BU2087" i="3"/>
  <c r="AQ2087" i="3"/>
  <c r="AR2087" i="3"/>
  <c r="AS2087" i="3"/>
  <c r="AT2087" i="3"/>
  <c r="AM2088" i="3"/>
  <c r="AO2088" i="3"/>
  <c r="BS2088" i="3"/>
  <c r="AP2088" i="3"/>
  <c r="BW2088" i="3"/>
  <c r="AQ2088" i="3"/>
  <c r="AR2088" i="3"/>
  <c r="CE2088" i="3"/>
  <c r="AS2088" i="3"/>
  <c r="AT2088" i="3"/>
  <c r="CK2088" i="3"/>
  <c r="AM2089" i="3"/>
  <c r="F2089" i="3"/>
  <c r="AO2089" i="3"/>
  <c r="BS2089" i="3"/>
  <c r="AP2089" i="3"/>
  <c r="BW2089" i="3"/>
  <c r="AQ2089" i="3"/>
  <c r="BY2089" i="3"/>
  <c r="AR2089" i="3"/>
  <c r="CD2089" i="3"/>
  <c r="AS2089" i="3"/>
  <c r="CG2089" i="3"/>
  <c r="AT2089" i="3"/>
  <c r="CL2089" i="3"/>
  <c r="AM2090" i="3"/>
  <c r="D2090" i="3"/>
  <c r="AO2090" i="3"/>
  <c r="BR2090" i="3"/>
  <c r="AP2090" i="3"/>
  <c r="AQ2090" i="3"/>
  <c r="BY2090" i="3"/>
  <c r="AR2090" i="3"/>
  <c r="CE2090" i="3"/>
  <c r="AS2090" i="3"/>
  <c r="CG2090" i="3"/>
  <c r="AT2090" i="3"/>
  <c r="AM2091" i="3"/>
  <c r="AO2091" i="3"/>
  <c r="BQ2091" i="3"/>
  <c r="AP2091" i="3"/>
  <c r="BU2091" i="3"/>
  <c r="AQ2091" i="3"/>
  <c r="AR2091" i="3"/>
  <c r="CE2091" i="3"/>
  <c r="AS2091" i="3"/>
  <c r="CI2091" i="3"/>
  <c r="AT2091" i="3"/>
  <c r="AM2092" i="3"/>
  <c r="F2092" i="3"/>
  <c r="AO2092" i="3"/>
  <c r="BS2092" i="3"/>
  <c r="AP2092" i="3"/>
  <c r="AQ2092" i="3"/>
  <c r="BZ2092" i="3"/>
  <c r="AR2092" i="3"/>
  <c r="AS2092" i="3"/>
  <c r="CG2092" i="3"/>
  <c r="AT2092" i="3"/>
  <c r="CM2092" i="3"/>
  <c r="AM2093" i="3"/>
  <c r="D2093" i="3"/>
  <c r="AO2093" i="3"/>
  <c r="AP2093" i="3"/>
  <c r="BU2093" i="3"/>
  <c r="AQ2093" i="3"/>
  <c r="AR2093" i="3"/>
  <c r="CD2093" i="3"/>
  <c r="AS2093" i="3"/>
  <c r="CG2093" i="3"/>
  <c r="AT2093" i="3"/>
  <c r="CK2093" i="3"/>
  <c r="AM2094" i="3"/>
  <c r="AO2094" i="3"/>
  <c r="AP2094" i="3"/>
  <c r="BU2094" i="3"/>
  <c r="AQ2094" i="3"/>
  <c r="CA2094" i="3"/>
  <c r="AR2094" i="3"/>
  <c r="AS2094" i="3"/>
  <c r="CH2094" i="3"/>
  <c r="AT2094" i="3"/>
  <c r="CK2094" i="3"/>
  <c r="AM2095" i="3"/>
  <c r="AO2095" i="3"/>
  <c r="AP2095" i="3"/>
  <c r="AQ2095" i="3"/>
  <c r="CA2095" i="3"/>
  <c r="AR2095" i="3"/>
  <c r="CD2095" i="3"/>
  <c r="AS2095" i="3"/>
  <c r="CH2095" i="3"/>
  <c r="AT2095" i="3"/>
  <c r="AM2096" i="3"/>
  <c r="AO2096" i="3"/>
  <c r="AP2096" i="3"/>
  <c r="AQ2096" i="3"/>
  <c r="BY2096" i="3"/>
  <c r="AR2096" i="3"/>
  <c r="AS2096" i="3"/>
  <c r="CI2096" i="3"/>
  <c r="AT2096" i="3"/>
  <c r="CL2096" i="3"/>
  <c r="AM2097" i="3"/>
  <c r="AO2097" i="3"/>
  <c r="BS2097" i="3"/>
  <c r="AP2097" i="3"/>
  <c r="BV2097" i="3"/>
  <c r="AQ2097" i="3"/>
  <c r="AR2097" i="3"/>
  <c r="CC2097" i="3"/>
  <c r="AS2097" i="3"/>
  <c r="CI2097" i="3"/>
  <c r="AT2097" i="3"/>
  <c r="CM2097" i="3"/>
  <c r="AM2098" i="3"/>
  <c r="AO2098" i="3"/>
  <c r="BQ2098" i="3"/>
  <c r="AP2098" i="3"/>
  <c r="AQ2098" i="3"/>
  <c r="AR2098" i="3"/>
  <c r="CC2098" i="3"/>
  <c r="AS2098" i="3"/>
  <c r="CI2098" i="3"/>
  <c r="AT2098" i="3"/>
  <c r="AM2099" i="3"/>
  <c r="D2099" i="3"/>
  <c r="AO2099" i="3"/>
  <c r="AP2099" i="3"/>
  <c r="BU2099" i="3"/>
  <c r="AQ2099" i="3"/>
  <c r="CA2099" i="3"/>
  <c r="AR2099" i="3"/>
  <c r="CD2099" i="3"/>
  <c r="AS2099" i="3"/>
  <c r="AT2099" i="3"/>
  <c r="CM2099" i="3"/>
  <c r="AM2100" i="3"/>
  <c r="AO2100" i="3"/>
  <c r="AP2100" i="3"/>
  <c r="BU2100" i="3"/>
  <c r="AQ2100" i="3"/>
  <c r="AR2100" i="3"/>
  <c r="CC2100" i="3"/>
  <c r="AS2100" i="3"/>
  <c r="CH2100" i="3"/>
  <c r="AT2100" i="3"/>
  <c r="AM2101" i="3"/>
  <c r="AO2101" i="3"/>
  <c r="AP2101" i="3"/>
  <c r="BV2101" i="3"/>
  <c r="AQ2101" i="3"/>
  <c r="AR2101" i="3"/>
  <c r="AS2101" i="3"/>
  <c r="CI2101" i="3"/>
  <c r="AT2101" i="3"/>
  <c r="AM2102" i="3"/>
  <c r="AO2102" i="3"/>
  <c r="AP2102" i="3"/>
  <c r="AQ2102" i="3"/>
  <c r="BZ2102" i="3"/>
  <c r="AR2102" i="3"/>
  <c r="AS2102" i="3"/>
  <c r="CI2102" i="3"/>
  <c r="AT2102" i="3"/>
  <c r="AM2103" i="3"/>
  <c r="AO2103" i="3"/>
  <c r="AP2103" i="3"/>
  <c r="AQ2103" i="3"/>
  <c r="BY2103" i="3"/>
  <c r="AR2103" i="3"/>
  <c r="CD2103" i="3"/>
  <c r="AS2103" i="3"/>
  <c r="AT2103" i="3"/>
  <c r="CM2103" i="3"/>
  <c r="AM2104" i="3"/>
  <c r="D2104" i="3"/>
  <c r="AO2104" i="3"/>
  <c r="AP2104" i="3"/>
  <c r="BV2104" i="3"/>
  <c r="AQ2104" i="3"/>
  <c r="AR2104" i="3"/>
  <c r="AS2104" i="3"/>
  <c r="CI2104" i="3"/>
  <c r="AT2104" i="3"/>
  <c r="AM2105" i="3"/>
  <c r="M2105" i="3"/>
  <c r="AO2105" i="3"/>
  <c r="BR2105" i="3"/>
  <c r="AP2105" i="3"/>
  <c r="AQ2105" i="3"/>
  <c r="AR2105" i="3"/>
  <c r="CC2105" i="3"/>
  <c r="AS2105" i="3"/>
  <c r="CG2105" i="3"/>
  <c r="AT2105" i="3"/>
  <c r="CM2105" i="3"/>
  <c r="AM2106" i="3"/>
  <c r="D2106" i="3"/>
  <c r="AO2106" i="3"/>
  <c r="AP2106" i="3"/>
  <c r="AQ2106" i="3"/>
  <c r="AR2106" i="3"/>
  <c r="AS2106" i="3"/>
  <c r="AT2106" i="3"/>
  <c r="AM2107" i="3"/>
  <c r="M2107" i="3"/>
  <c r="AO2107" i="3"/>
  <c r="AP2107" i="3"/>
  <c r="BU2107" i="3"/>
  <c r="AQ2107" i="3"/>
  <c r="AR2107" i="3"/>
  <c r="AS2107" i="3"/>
  <c r="CG2107" i="3"/>
  <c r="AT2107" i="3"/>
  <c r="CK2107" i="3"/>
  <c r="AM2108" i="3"/>
  <c r="AO2108" i="3"/>
  <c r="BS2108" i="3"/>
  <c r="AP2108" i="3"/>
  <c r="BU2108" i="3"/>
  <c r="AQ2108" i="3"/>
  <c r="AR2108" i="3"/>
  <c r="CD2108" i="3"/>
  <c r="AS2108" i="3"/>
  <c r="CH2108" i="3"/>
  <c r="AT2108" i="3"/>
  <c r="AM2109" i="3"/>
  <c r="D2109" i="3"/>
  <c r="AO2109" i="3"/>
  <c r="BS2109" i="3"/>
  <c r="AP2109" i="3"/>
  <c r="BV2109" i="3"/>
  <c r="AQ2109" i="3"/>
  <c r="AR2109" i="3"/>
  <c r="CD2109" i="3"/>
  <c r="AS2109" i="3"/>
  <c r="AT2109" i="3"/>
  <c r="AM2110" i="3"/>
  <c r="M2110" i="3"/>
  <c r="AO2110" i="3"/>
  <c r="BQ2110" i="3"/>
  <c r="AP2110" i="3"/>
  <c r="AQ2110" i="3"/>
  <c r="AR2110" i="3"/>
  <c r="AS2110" i="3"/>
  <c r="CH2110" i="3"/>
  <c r="AT2110" i="3"/>
  <c r="CM2110" i="3"/>
  <c r="AM2111" i="3"/>
  <c r="F2111" i="3"/>
  <c r="AO2111" i="3"/>
  <c r="BR2111" i="3"/>
  <c r="AP2111" i="3"/>
  <c r="BU2111" i="3"/>
  <c r="AQ2111" i="3"/>
  <c r="BY2111" i="3"/>
  <c r="AR2111" i="3"/>
  <c r="CD2111" i="3"/>
  <c r="AS2111" i="3"/>
  <c r="CG2111" i="3"/>
  <c r="AT2111" i="3"/>
  <c r="CM2111" i="3"/>
  <c r="AM2112" i="3"/>
  <c r="D2112" i="3"/>
  <c r="AO2112" i="3"/>
  <c r="BR2112" i="3"/>
  <c r="AP2112" i="3"/>
  <c r="AQ2112" i="3"/>
  <c r="BY2112" i="3"/>
  <c r="AR2112" i="3"/>
  <c r="AS2112" i="3"/>
  <c r="AT2112" i="3"/>
  <c r="CL2112" i="3"/>
  <c r="AM2113" i="3"/>
  <c r="AO2113" i="3"/>
  <c r="AP2113" i="3"/>
  <c r="AQ2113" i="3"/>
  <c r="BZ2113" i="3"/>
  <c r="AR2113" i="3"/>
  <c r="CD2113" i="3"/>
  <c r="AS2113" i="3"/>
  <c r="CG2113" i="3"/>
  <c r="AT2113" i="3"/>
  <c r="CL2113" i="3"/>
  <c r="AM2114" i="3"/>
  <c r="D2114" i="3"/>
  <c r="AO2114" i="3"/>
  <c r="BS2114" i="3"/>
  <c r="AP2114" i="3"/>
  <c r="AQ2114" i="3"/>
  <c r="BY2114" i="3"/>
  <c r="AR2114" i="3"/>
  <c r="CD2114" i="3"/>
  <c r="AS2114" i="3"/>
  <c r="AT2114" i="3"/>
  <c r="CK2114" i="3"/>
  <c r="AM2115" i="3"/>
  <c r="AO2115" i="3"/>
  <c r="BS2115" i="3"/>
  <c r="AP2115" i="3"/>
  <c r="BV2115" i="3"/>
  <c r="AQ2115" i="3"/>
  <c r="BZ2115" i="3"/>
  <c r="AR2115" i="3"/>
  <c r="AS2115" i="3"/>
  <c r="CG2115" i="3"/>
  <c r="AT2115" i="3"/>
  <c r="CL2115" i="3"/>
  <c r="AM2116" i="3"/>
  <c r="D2116" i="3"/>
  <c r="AO2116" i="3"/>
  <c r="AP2116" i="3"/>
  <c r="AQ2116" i="3"/>
  <c r="AR2116" i="3"/>
  <c r="CC2116" i="3"/>
  <c r="AS2116" i="3"/>
  <c r="CI2116" i="3"/>
  <c r="AT2116" i="3"/>
  <c r="CL2116" i="3"/>
  <c r="AM2117" i="3"/>
  <c r="AO2117" i="3"/>
  <c r="AP2117" i="3"/>
  <c r="BW2117" i="3"/>
  <c r="AQ2117" i="3"/>
  <c r="AR2117" i="3"/>
  <c r="AS2117" i="3"/>
  <c r="AT2117" i="3"/>
  <c r="CM2117" i="3"/>
  <c r="AM2118" i="3"/>
  <c r="AO2118" i="3"/>
  <c r="BS2118" i="3"/>
  <c r="AP2118" i="3"/>
  <c r="BU2118" i="3"/>
  <c r="AQ2118" i="3"/>
  <c r="AR2118" i="3"/>
  <c r="CD2118" i="3"/>
  <c r="AS2118" i="3"/>
  <c r="CI2118" i="3"/>
  <c r="AT2118" i="3"/>
  <c r="CL2118" i="3"/>
  <c r="AM2119" i="3"/>
  <c r="F2119" i="3"/>
  <c r="AO2119" i="3"/>
  <c r="BR2119" i="3"/>
  <c r="AP2119" i="3"/>
  <c r="AQ2119" i="3"/>
  <c r="AR2119" i="3"/>
  <c r="AS2119" i="3"/>
  <c r="CI2119" i="3"/>
  <c r="AT2119" i="3"/>
  <c r="AM2120" i="3"/>
  <c r="M2120" i="3"/>
  <c r="AO2120" i="3"/>
  <c r="AP2120" i="3"/>
  <c r="BW2120" i="3"/>
  <c r="AQ2120" i="3"/>
  <c r="AR2120" i="3"/>
  <c r="CE2120" i="3"/>
  <c r="AS2120" i="3"/>
  <c r="CG2120" i="3"/>
  <c r="AT2120" i="3"/>
  <c r="AM2121" i="3"/>
  <c r="M2121" i="3"/>
  <c r="AO2121" i="3"/>
  <c r="BS2121" i="3"/>
  <c r="AP2121" i="3"/>
  <c r="AQ2121" i="3"/>
  <c r="AR2121" i="3"/>
  <c r="AS2121" i="3"/>
  <c r="CG2121" i="3"/>
  <c r="AT2121" i="3"/>
  <c r="CL2121" i="3"/>
  <c r="AM2122" i="3"/>
  <c r="AO2122" i="3"/>
  <c r="BR2122" i="3"/>
  <c r="AP2122" i="3"/>
  <c r="AQ2122" i="3"/>
  <c r="BZ2122" i="3"/>
  <c r="AR2122" i="3"/>
  <c r="CD2122" i="3"/>
  <c r="AS2122" i="3"/>
  <c r="AT2122" i="3"/>
  <c r="CM2122" i="3"/>
  <c r="AM2123" i="3"/>
  <c r="F2123" i="3"/>
  <c r="AO2123" i="3"/>
  <c r="AP2123" i="3"/>
  <c r="BU2123" i="3"/>
  <c r="AQ2123" i="3"/>
  <c r="AR2123" i="3"/>
  <c r="CD2123" i="3"/>
  <c r="AS2123" i="3"/>
  <c r="CG2123" i="3"/>
  <c r="AT2123" i="3"/>
  <c r="AM2124" i="3"/>
  <c r="F2124" i="3"/>
  <c r="AO2124" i="3"/>
  <c r="BR2124" i="3"/>
  <c r="AP2124" i="3"/>
  <c r="BU2124" i="3"/>
  <c r="AQ2124" i="3"/>
  <c r="BY2124" i="3"/>
  <c r="AR2124" i="3"/>
  <c r="CD2124" i="3"/>
  <c r="AS2124" i="3"/>
  <c r="CI2124" i="3"/>
  <c r="AT2124" i="3"/>
  <c r="CK2124" i="3"/>
  <c r="AM2125" i="3"/>
  <c r="D2125" i="3"/>
  <c r="AO2125" i="3"/>
  <c r="AP2125" i="3"/>
  <c r="BV2125" i="3"/>
  <c r="AQ2125" i="3"/>
  <c r="BY2125" i="3"/>
  <c r="AR2125" i="3"/>
  <c r="AS2125" i="3"/>
  <c r="CI2125" i="3"/>
  <c r="AT2125" i="3"/>
  <c r="CK2125" i="3"/>
  <c r="AM2126" i="3"/>
  <c r="F2126" i="3"/>
  <c r="AO2126" i="3"/>
  <c r="AP2126" i="3"/>
  <c r="BW2126" i="3"/>
  <c r="AQ2126" i="3"/>
  <c r="CA2126" i="3"/>
  <c r="AR2126" i="3"/>
  <c r="AS2126" i="3"/>
  <c r="AT2126" i="3"/>
  <c r="CM2126" i="3"/>
  <c r="AM2127" i="3"/>
  <c r="F2127" i="3"/>
  <c r="AO2127" i="3"/>
  <c r="BR2127" i="3"/>
  <c r="AP2127" i="3"/>
  <c r="AQ2127" i="3"/>
  <c r="AR2127" i="3"/>
  <c r="CC2127" i="3"/>
  <c r="AS2127" i="3"/>
  <c r="CG2127" i="3"/>
  <c r="AT2127" i="3"/>
  <c r="CL2127" i="3"/>
  <c r="AM2128" i="3"/>
  <c r="D2128" i="3"/>
  <c r="AO2128" i="3"/>
  <c r="BR2128" i="3"/>
  <c r="AP2128" i="3"/>
  <c r="BV2128" i="3"/>
  <c r="AQ2128" i="3"/>
  <c r="CA2128" i="3"/>
  <c r="AR2128" i="3"/>
  <c r="CD2128" i="3"/>
  <c r="AS2128" i="3"/>
  <c r="CI2128" i="3"/>
  <c r="AT2128" i="3"/>
  <c r="CM2128" i="3"/>
  <c r="AM2129" i="3"/>
  <c r="M2129" i="3"/>
  <c r="AO2129" i="3"/>
  <c r="BQ2129" i="3"/>
  <c r="AP2129" i="3"/>
  <c r="BV2129" i="3"/>
  <c r="AQ2129" i="3"/>
  <c r="AR2129" i="3"/>
  <c r="CD2129" i="3"/>
  <c r="AS2129" i="3"/>
  <c r="AT2129" i="3"/>
  <c r="AM2130" i="3"/>
  <c r="AO2130" i="3"/>
  <c r="BQ2130" i="3"/>
  <c r="AP2130" i="3"/>
  <c r="BW2130" i="3"/>
  <c r="AQ2130" i="3"/>
  <c r="AR2130" i="3"/>
  <c r="CD2130" i="3"/>
  <c r="AS2130" i="3"/>
  <c r="CG2130" i="3"/>
  <c r="AT2130" i="3"/>
  <c r="AM2131" i="3"/>
  <c r="AO2131" i="3"/>
  <c r="AP2131" i="3"/>
  <c r="BU2131" i="3"/>
  <c r="AQ2131" i="3"/>
  <c r="AR2131" i="3"/>
  <c r="CD2131" i="3"/>
  <c r="AS2131" i="3"/>
  <c r="AT2131" i="3"/>
  <c r="CL2131" i="3"/>
  <c r="AM2132" i="3"/>
  <c r="M2132" i="3"/>
  <c r="AO2132" i="3"/>
  <c r="AP2132" i="3"/>
  <c r="BV2132" i="3"/>
  <c r="AQ2132" i="3"/>
  <c r="AR2132" i="3"/>
  <c r="CD2132" i="3"/>
  <c r="AS2132" i="3"/>
  <c r="CH2132" i="3"/>
  <c r="AT2132" i="3"/>
  <c r="CK2132" i="3"/>
  <c r="AM2133" i="3"/>
  <c r="D2133" i="3"/>
  <c r="AO2133" i="3"/>
  <c r="BS2133" i="3"/>
  <c r="AP2133" i="3"/>
  <c r="AQ2133" i="3"/>
  <c r="AR2133" i="3"/>
  <c r="AS2133" i="3"/>
  <c r="CG2133" i="3"/>
  <c r="AT2133" i="3"/>
  <c r="CK2133" i="3"/>
  <c r="AM2134" i="3"/>
  <c r="M2134" i="3"/>
  <c r="AO2134" i="3"/>
  <c r="BQ2134" i="3"/>
  <c r="AP2134" i="3"/>
  <c r="BU2134" i="3"/>
  <c r="AQ2134" i="3"/>
  <c r="BZ2134" i="3"/>
  <c r="AR2134" i="3"/>
  <c r="CD2134" i="3"/>
  <c r="AS2134" i="3"/>
  <c r="CG2134" i="3"/>
  <c r="AT2134" i="3"/>
  <c r="AM2135" i="3"/>
  <c r="D2135" i="3"/>
  <c r="AO2135" i="3"/>
  <c r="BR2135" i="3"/>
  <c r="AP2135" i="3"/>
  <c r="BW2135" i="3"/>
  <c r="AQ2135" i="3"/>
  <c r="AR2135" i="3"/>
  <c r="AS2135" i="3"/>
  <c r="CG2135" i="3"/>
  <c r="AT2135" i="3"/>
  <c r="CM2135" i="3"/>
  <c r="AM2136" i="3"/>
  <c r="AO2136" i="3"/>
  <c r="AP2136" i="3"/>
  <c r="BV2136" i="3"/>
  <c r="AQ2136" i="3"/>
  <c r="AR2136" i="3"/>
  <c r="AS2136" i="3"/>
  <c r="CG2136" i="3"/>
  <c r="AT2136" i="3"/>
  <c r="AM2137" i="3"/>
  <c r="AO2137" i="3"/>
  <c r="AP2137" i="3"/>
  <c r="AQ2137" i="3"/>
  <c r="AR2137" i="3"/>
  <c r="AS2137" i="3"/>
  <c r="CH2137" i="3"/>
  <c r="AT2137" i="3"/>
  <c r="AM2138" i="3"/>
  <c r="AO2138" i="3"/>
  <c r="BS2138" i="3"/>
  <c r="AP2138" i="3"/>
  <c r="AQ2138" i="3"/>
  <c r="AR2138" i="3"/>
  <c r="CE2138" i="3"/>
  <c r="AS2138" i="3"/>
  <c r="CH2138" i="3"/>
  <c r="AT2138" i="3"/>
  <c r="AM2139" i="3"/>
  <c r="AO2139" i="3"/>
  <c r="BS2139" i="3"/>
  <c r="AP2139" i="3"/>
  <c r="BV2139" i="3"/>
  <c r="AQ2139" i="3"/>
  <c r="AR2139" i="3"/>
  <c r="CD2139" i="3"/>
  <c r="AS2139" i="3"/>
  <c r="AT2139" i="3"/>
  <c r="AM2140" i="3"/>
  <c r="AO2140" i="3"/>
  <c r="AP2140" i="3"/>
  <c r="AQ2140" i="3"/>
  <c r="BY2140" i="3"/>
  <c r="AR2140" i="3"/>
  <c r="CD2140" i="3"/>
  <c r="AS2140" i="3"/>
  <c r="AT2140" i="3"/>
  <c r="AM2141" i="3"/>
  <c r="D2141" i="3"/>
  <c r="AO2141" i="3"/>
  <c r="AP2141" i="3"/>
  <c r="AQ2141" i="3"/>
  <c r="AR2141" i="3"/>
  <c r="AS2141" i="3"/>
  <c r="CH2141" i="3"/>
  <c r="AT2141" i="3"/>
  <c r="CM2141" i="3"/>
  <c r="AM2142" i="3"/>
  <c r="F2142" i="3"/>
  <c r="AO2142" i="3"/>
  <c r="BS2142" i="3"/>
  <c r="AP2142" i="3"/>
  <c r="BU2142" i="3"/>
  <c r="AQ2142" i="3"/>
  <c r="CA2142" i="3"/>
  <c r="AR2142" i="3"/>
  <c r="AS2142" i="3"/>
  <c r="CI2142" i="3"/>
  <c r="AT2142" i="3"/>
  <c r="AM2143" i="3"/>
  <c r="D2143" i="3"/>
  <c r="AO2143" i="3"/>
  <c r="BS2143" i="3"/>
  <c r="AP2143" i="3"/>
  <c r="AQ2143" i="3"/>
  <c r="AR2143" i="3"/>
  <c r="CD2143" i="3"/>
  <c r="AS2143" i="3"/>
  <c r="AT2143" i="3"/>
  <c r="CM2143" i="3"/>
  <c r="AM2144" i="3"/>
  <c r="AO2144" i="3"/>
  <c r="BR2144" i="3"/>
  <c r="AP2144" i="3"/>
  <c r="BW2144" i="3"/>
  <c r="AQ2144" i="3"/>
  <c r="BY2144" i="3"/>
  <c r="AR2144" i="3"/>
  <c r="CD2144" i="3"/>
  <c r="AS2144" i="3"/>
  <c r="CG2144" i="3"/>
  <c r="AT2144" i="3"/>
  <c r="AM2145" i="3"/>
  <c r="F2145" i="3"/>
  <c r="AO2145" i="3"/>
  <c r="BR2145" i="3"/>
  <c r="AP2145" i="3"/>
  <c r="BW2145" i="3"/>
  <c r="AQ2145" i="3"/>
  <c r="BZ2145" i="3"/>
  <c r="AR2145" i="3"/>
  <c r="CC2145" i="3"/>
  <c r="AS2145" i="3"/>
  <c r="AT2145" i="3"/>
  <c r="AM2146" i="3"/>
  <c r="M2146" i="3"/>
  <c r="AO2146" i="3"/>
  <c r="AP2146" i="3"/>
  <c r="AQ2146" i="3"/>
  <c r="AR2146" i="3"/>
  <c r="AS2146" i="3"/>
  <c r="AT2146" i="3"/>
  <c r="CK2146" i="3"/>
  <c r="AM2147" i="3"/>
  <c r="M2147" i="3"/>
  <c r="AO2147" i="3"/>
  <c r="BR2147" i="3"/>
  <c r="AP2147" i="3"/>
  <c r="AQ2147" i="3"/>
  <c r="BZ2147" i="3"/>
  <c r="AR2147" i="3"/>
  <c r="CD2147" i="3"/>
  <c r="AS2147" i="3"/>
  <c r="AT2147" i="3"/>
  <c r="CL2147" i="3"/>
  <c r="AM2148" i="3"/>
  <c r="AO2148" i="3"/>
  <c r="AP2148" i="3"/>
  <c r="BU2148" i="3"/>
  <c r="AQ2148" i="3"/>
  <c r="BY2148" i="3"/>
  <c r="AR2148" i="3"/>
  <c r="CD2148" i="3"/>
  <c r="AS2148" i="3"/>
  <c r="AT2148" i="3"/>
  <c r="CM2148" i="3"/>
  <c r="AM2149" i="3"/>
  <c r="AO2149" i="3"/>
  <c r="BR2149" i="3"/>
  <c r="AP2149" i="3"/>
  <c r="AQ2149" i="3"/>
  <c r="AR2149" i="3"/>
  <c r="AS2149" i="3"/>
  <c r="CH2149" i="3"/>
  <c r="AT2149" i="3"/>
  <c r="AM2150" i="3"/>
  <c r="AO2150" i="3"/>
  <c r="AP2150" i="3"/>
  <c r="AQ2150" i="3"/>
  <c r="CA2150" i="3"/>
  <c r="AR2150" i="3"/>
  <c r="CD2150" i="3"/>
  <c r="AS2150" i="3"/>
  <c r="CG2150" i="3"/>
  <c r="AT2150" i="3"/>
  <c r="CK2150" i="3"/>
  <c r="AM2151" i="3"/>
  <c r="AO2151" i="3"/>
  <c r="AP2151" i="3"/>
  <c r="BU2151" i="3"/>
  <c r="AQ2151" i="3"/>
  <c r="BZ2151" i="3"/>
  <c r="AR2151" i="3"/>
  <c r="AS2151" i="3"/>
  <c r="AT2151" i="3"/>
  <c r="CM2151" i="3"/>
  <c r="AM2152" i="3"/>
  <c r="AO2152" i="3"/>
  <c r="AP2152" i="3"/>
  <c r="AQ2152" i="3"/>
  <c r="CA2152" i="3"/>
  <c r="AR2152" i="3"/>
  <c r="CD2152" i="3"/>
  <c r="AS2152" i="3"/>
  <c r="CI2152" i="3"/>
  <c r="AT2152" i="3"/>
  <c r="CK2152" i="3"/>
  <c r="AM2153" i="3"/>
  <c r="M2153" i="3"/>
  <c r="AO2153" i="3"/>
  <c r="BR2153" i="3"/>
  <c r="AP2153" i="3"/>
  <c r="AQ2153" i="3"/>
  <c r="AR2153" i="3"/>
  <c r="AS2153" i="3"/>
  <c r="CG2153" i="3"/>
  <c r="AT2153" i="3"/>
  <c r="AM2154" i="3"/>
  <c r="AO2154" i="3"/>
  <c r="BR2154" i="3"/>
  <c r="AP2154" i="3"/>
  <c r="AQ2154" i="3"/>
  <c r="BY2154" i="3"/>
  <c r="AR2154" i="3"/>
  <c r="AS2154" i="3"/>
  <c r="CI2154" i="3"/>
  <c r="AT2154" i="3"/>
  <c r="AM2155" i="3"/>
  <c r="D2155" i="3"/>
  <c r="AO2155" i="3"/>
  <c r="AP2155" i="3"/>
  <c r="BU2155" i="3"/>
  <c r="AQ2155" i="3"/>
  <c r="AR2155" i="3"/>
  <c r="CD2155" i="3"/>
  <c r="AS2155" i="3"/>
  <c r="CH2155" i="3"/>
  <c r="AT2155" i="3"/>
  <c r="CK2155" i="3"/>
  <c r="AM2156" i="3"/>
  <c r="AO2156" i="3"/>
  <c r="BR2156" i="3"/>
  <c r="AP2156" i="3"/>
  <c r="AQ2156" i="3"/>
  <c r="AR2156" i="3"/>
  <c r="CE2156" i="3"/>
  <c r="AS2156" i="3"/>
  <c r="CG2156" i="3"/>
  <c r="AT2156" i="3"/>
  <c r="CM2156" i="3"/>
  <c r="AM2157" i="3"/>
  <c r="AO2157" i="3"/>
  <c r="BQ2157" i="3"/>
  <c r="AP2157" i="3"/>
  <c r="AQ2157" i="3"/>
  <c r="BZ2157" i="3"/>
  <c r="AR2157" i="3"/>
  <c r="CD2157" i="3"/>
  <c r="AS2157" i="3"/>
  <c r="CI2157" i="3"/>
  <c r="AT2157" i="3"/>
  <c r="AM2158" i="3"/>
  <c r="AO2158" i="3"/>
  <c r="BQ2158" i="3"/>
  <c r="AP2158" i="3"/>
  <c r="AQ2158" i="3"/>
  <c r="BZ2158" i="3"/>
  <c r="AR2158" i="3"/>
  <c r="CD2158" i="3"/>
  <c r="AS2158" i="3"/>
  <c r="CI2158" i="3"/>
  <c r="AT2158" i="3"/>
  <c r="AM2159" i="3"/>
  <c r="D2159" i="3"/>
  <c r="AO2159" i="3"/>
  <c r="BR2159" i="3"/>
  <c r="AP2159" i="3"/>
  <c r="AQ2159" i="3"/>
  <c r="CA2159" i="3"/>
  <c r="AR2159" i="3"/>
  <c r="CD2159" i="3"/>
  <c r="AS2159" i="3"/>
  <c r="CG2159" i="3"/>
  <c r="AT2159" i="3"/>
  <c r="CL2159" i="3"/>
  <c r="AM2160" i="3"/>
  <c r="D2160" i="3"/>
  <c r="AO2160" i="3"/>
  <c r="BQ2160" i="3"/>
  <c r="AP2160" i="3"/>
  <c r="BV2160" i="3"/>
  <c r="AQ2160" i="3"/>
  <c r="AR2160" i="3"/>
  <c r="CD2160" i="3"/>
  <c r="AS2160" i="3"/>
  <c r="AT2160" i="3"/>
  <c r="AM2161" i="3"/>
  <c r="AO2161" i="3"/>
  <c r="BR2161" i="3"/>
  <c r="AP2161" i="3"/>
  <c r="BW2161" i="3"/>
  <c r="AQ2161" i="3"/>
  <c r="AR2161" i="3"/>
  <c r="AS2161" i="3"/>
  <c r="CG2161" i="3"/>
  <c r="AT2161" i="3"/>
  <c r="CL2161" i="3"/>
  <c r="AM2162" i="3"/>
  <c r="AO2162" i="3"/>
  <c r="AP2162" i="3"/>
  <c r="AQ2162" i="3"/>
  <c r="AR2162" i="3"/>
  <c r="CD2162" i="3"/>
  <c r="AS2162" i="3"/>
  <c r="AT2162" i="3"/>
  <c r="CM2162" i="3"/>
  <c r="AM2163" i="3"/>
  <c r="M2163" i="3"/>
  <c r="AO2163" i="3"/>
  <c r="BS2163" i="3"/>
  <c r="AP2163" i="3"/>
  <c r="AQ2163" i="3"/>
  <c r="CA2163" i="3"/>
  <c r="AR2163" i="3"/>
  <c r="CD2163" i="3"/>
  <c r="AS2163" i="3"/>
  <c r="CG2163" i="3"/>
  <c r="AT2163" i="3"/>
  <c r="AM2164" i="3"/>
  <c r="D2164" i="3"/>
  <c r="AO2164" i="3"/>
  <c r="BS2164" i="3"/>
  <c r="AP2164" i="3"/>
  <c r="AQ2164" i="3"/>
  <c r="BZ2164" i="3"/>
  <c r="AR2164" i="3"/>
  <c r="AS2164" i="3"/>
  <c r="AT2164" i="3"/>
  <c r="CL2164" i="3"/>
  <c r="AM2165" i="3"/>
  <c r="AO2165" i="3"/>
  <c r="BS2165" i="3"/>
  <c r="AP2165" i="3"/>
  <c r="AQ2165" i="3"/>
  <c r="BY2165" i="3"/>
  <c r="AR2165" i="3"/>
  <c r="CD2165" i="3"/>
  <c r="AS2165" i="3"/>
  <c r="AT2165" i="3"/>
  <c r="AM2166" i="3"/>
  <c r="AO2166" i="3"/>
  <c r="AP2166" i="3"/>
  <c r="BV2166" i="3"/>
  <c r="AQ2166" i="3"/>
  <c r="AR2166" i="3"/>
  <c r="AS2166" i="3"/>
  <c r="AT2166" i="3"/>
  <c r="CK2166" i="3"/>
  <c r="AM2167" i="3"/>
  <c r="D2167" i="3"/>
  <c r="AO2167" i="3"/>
  <c r="AP2167" i="3"/>
  <c r="AQ2167" i="3"/>
  <c r="CA2167" i="3"/>
  <c r="AR2167" i="3"/>
  <c r="AS2167" i="3"/>
  <c r="AT2167" i="3"/>
  <c r="AM2168" i="3"/>
  <c r="D2168" i="3"/>
  <c r="AO2168" i="3"/>
  <c r="AP2168" i="3"/>
  <c r="BV2168" i="3"/>
  <c r="AQ2168" i="3"/>
  <c r="AR2168" i="3"/>
  <c r="CD2168" i="3"/>
  <c r="AS2168" i="3"/>
  <c r="AT2168" i="3"/>
  <c r="CL2168" i="3"/>
  <c r="AM2169" i="3"/>
  <c r="AO2169" i="3"/>
  <c r="AP2169" i="3"/>
  <c r="BW2169" i="3"/>
  <c r="AQ2169" i="3"/>
  <c r="AR2169" i="3"/>
  <c r="AS2169" i="3"/>
  <c r="AT2169" i="3"/>
  <c r="AM2170" i="3"/>
  <c r="D2170" i="3"/>
  <c r="AO2170" i="3"/>
  <c r="AP2170" i="3"/>
  <c r="BU2170" i="3"/>
  <c r="AQ2170" i="3"/>
  <c r="AR2170" i="3"/>
  <c r="CD2170" i="3"/>
  <c r="AS2170" i="3"/>
  <c r="AT2170" i="3"/>
  <c r="CM2170" i="3"/>
  <c r="AM2171" i="3"/>
  <c r="AO2171" i="3"/>
  <c r="AP2171" i="3"/>
  <c r="AQ2171" i="3"/>
  <c r="BZ2171" i="3"/>
  <c r="AR2171" i="3"/>
  <c r="CE2171" i="3"/>
  <c r="AS2171" i="3"/>
  <c r="CH2171" i="3"/>
  <c r="AT2171" i="3"/>
  <c r="CM2171" i="3"/>
  <c r="AM2172" i="3"/>
  <c r="D2172" i="3"/>
  <c r="AO2172" i="3"/>
  <c r="AP2172" i="3"/>
  <c r="AQ2172" i="3"/>
  <c r="AR2172" i="3"/>
  <c r="CE2172" i="3"/>
  <c r="AS2172" i="3"/>
  <c r="CG2172" i="3"/>
  <c r="AT2172" i="3"/>
  <c r="AM2173" i="3"/>
  <c r="AO2173" i="3"/>
  <c r="BQ2173" i="3"/>
  <c r="AP2173" i="3"/>
  <c r="AQ2173" i="3"/>
  <c r="BZ2173" i="3"/>
  <c r="AR2173" i="3"/>
  <c r="CD2173" i="3"/>
  <c r="AS2173" i="3"/>
  <c r="AT2173" i="3"/>
  <c r="AM2174" i="3"/>
  <c r="AO2174" i="3"/>
  <c r="AP2174" i="3"/>
  <c r="BU2174" i="3"/>
  <c r="AQ2174" i="3"/>
  <c r="AR2174" i="3"/>
  <c r="AS2174" i="3"/>
  <c r="AT2174" i="3"/>
  <c r="CM2174" i="3"/>
  <c r="AM2175" i="3"/>
  <c r="M2175" i="3"/>
  <c r="AO2175" i="3"/>
  <c r="AP2175" i="3"/>
  <c r="AQ2175" i="3"/>
  <c r="AR2175" i="3"/>
  <c r="CD2175" i="3"/>
  <c r="AS2175" i="3"/>
  <c r="AT2175" i="3"/>
  <c r="AM2176" i="3"/>
  <c r="D2176" i="3"/>
  <c r="AO2176" i="3"/>
  <c r="BS2176" i="3"/>
  <c r="AP2176" i="3"/>
  <c r="BV2176" i="3"/>
  <c r="AQ2176" i="3"/>
  <c r="AR2176" i="3"/>
  <c r="CD2176" i="3"/>
  <c r="AS2176" i="3"/>
  <c r="CI2176" i="3"/>
  <c r="AT2176" i="3"/>
  <c r="CM2176" i="3"/>
  <c r="AM2177" i="3"/>
  <c r="AO2177" i="3"/>
  <c r="AP2177" i="3"/>
  <c r="AQ2177" i="3"/>
  <c r="AR2177" i="3"/>
  <c r="AS2177" i="3"/>
  <c r="CG2177" i="3"/>
  <c r="AT2177" i="3"/>
  <c r="CK2177" i="3"/>
  <c r="AM2178" i="3"/>
  <c r="AO2178" i="3"/>
  <c r="BR2178" i="3"/>
  <c r="AP2178" i="3"/>
  <c r="AQ2178" i="3"/>
  <c r="AR2178" i="3"/>
  <c r="AS2178" i="3"/>
  <c r="AT2178" i="3"/>
  <c r="CL2178" i="3"/>
  <c r="AM2179" i="3"/>
  <c r="D2179" i="3"/>
  <c r="AO2179" i="3"/>
  <c r="AP2179" i="3"/>
  <c r="AQ2179" i="3"/>
  <c r="AR2179" i="3"/>
  <c r="AS2179" i="3"/>
  <c r="CG2179" i="3"/>
  <c r="AT2179" i="3"/>
  <c r="AM2180" i="3"/>
  <c r="AO2180" i="3"/>
  <c r="AP2180" i="3"/>
  <c r="BU2180" i="3"/>
  <c r="AQ2180" i="3"/>
  <c r="CA2180" i="3"/>
  <c r="AR2180" i="3"/>
  <c r="AS2180" i="3"/>
  <c r="AT2180" i="3"/>
  <c r="AM2181" i="3"/>
  <c r="AO2181" i="3"/>
  <c r="AP2181" i="3"/>
  <c r="BV2181" i="3"/>
  <c r="AQ2181" i="3"/>
  <c r="CA2181" i="3"/>
  <c r="AR2181" i="3"/>
  <c r="AS2181" i="3"/>
  <c r="AT2181" i="3"/>
  <c r="CM2181" i="3"/>
  <c r="AM2182" i="3"/>
  <c r="F2182" i="3"/>
  <c r="AO2182" i="3"/>
  <c r="BR2182" i="3"/>
  <c r="AP2182" i="3"/>
  <c r="BW2182" i="3"/>
  <c r="AQ2182" i="3"/>
  <c r="AR2182" i="3"/>
  <c r="CD2182" i="3"/>
  <c r="AS2182" i="3"/>
  <c r="AT2182" i="3"/>
  <c r="CM2182" i="3"/>
  <c r="AM2183" i="3"/>
  <c r="M2183" i="3"/>
  <c r="AO2183" i="3"/>
  <c r="BQ2183" i="3"/>
  <c r="AP2183" i="3"/>
  <c r="AQ2183" i="3"/>
  <c r="BY2183" i="3"/>
  <c r="AR2183" i="3"/>
  <c r="CD2183" i="3"/>
  <c r="AS2183" i="3"/>
  <c r="AT2183" i="3"/>
  <c r="AM2184" i="3"/>
  <c r="AO2184" i="3"/>
  <c r="AP2184" i="3"/>
  <c r="BU2184" i="3"/>
  <c r="AQ2184" i="3"/>
  <c r="CA2184" i="3"/>
  <c r="AR2184" i="3"/>
  <c r="AS2184" i="3"/>
  <c r="CG2184" i="3"/>
  <c r="AT2184" i="3"/>
  <c r="AM2185" i="3"/>
  <c r="D2185" i="3"/>
  <c r="AO2185" i="3"/>
  <c r="BS2185" i="3"/>
  <c r="AP2185" i="3"/>
  <c r="BW2185" i="3"/>
  <c r="AQ2185" i="3"/>
  <c r="AR2185" i="3"/>
  <c r="CE2185" i="3"/>
  <c r="AS2185" i="3"/>
  <c r="CG2185" i="3"/>
  <c r="AT2185" i="3"/>
  <c r="AM2186" i="3"/>
  <c r="D2186" i="3"/>
  <c r="AO2186" i="3"/>
  <c r="AP2186" i="3"/>
  <c r="BU2186" i="3"/>
  <c r="AQ2186" i="3"/>
  <c r="AR2186" i="3"/>
  <c r="CD2186" i="3"/>
  <c r="AS2186" i="3"/>
  <c r="CI2186" i="3"/>
  <c r="AT2186" i="3"/>
  <c r="AM2187" i="3"/>
  <c r="D2187" i="3"/>
  <c r="AO2187" i="3"/>
  <c r="AP2187" i="3"/>
  <c r="BV2187" i="3"/>
  <c r="AQ2187" i="3"/>
  <c r="BY2187" i="3"/>
  <c r="AR2187" i="3"/>
  <c r="AS2187" i="3"/>
  <c r="CI2187" i="3"/>
  <c r="AT2187" i="3"/>
  <c r="CL2187" i="3"/>
  <c r="AM2188" i="3"/>
  <c r="D2188" i="3"/>
  <c r="AO2188" i="3"/>
  <c r="BS2188" i="3"/>
  <c r="AP2188" i="3"/>
  <c r="BW2188" i="3"/>
  <c r="AQ2188" i="3"/>
  <c r="CA2188" i="3"/>
  <c r="AR2188" i="3"/>
  <c r="AS2188" i="3"/>
  <c r="CG2188" i="3"/>
  <c r="AT2188" i="3"/>
  <c r="AM2189" i="3"/>
  <c r="AO2189" i="3"/>
  <c r="AP2189" i="3"/>
  <c r="BW2189" i="3"/>
  <c r="AQ2189" i="3"/>
  <c r="AR2189" i="3"/>
  <c r="CD2189" i="3"/>
  <c r="AS2189" i="3"/>
  <c r="CI2189" i="3"/>
  <c r="AT2189" i="3"/>
  <c r="CK2189" i="3"/>
  <c r="AM2190" i="3"/>
  <c r="AO2190" i="3"/>
  <c r="AP2190" i="3"/>
  <c r="AQ2190" i="3"/>
  <c r="AR2190" i="3"/>
  <c r="CD2190" i="3"/>
  <c r="AS2190" i="3"/>
  <c r="CG2190" i="3"/>
  <c r="AT2190" i="3"/>
  <c r="CK2190" i="3"/>
  <c r="AM2191" i="3"/>
  <c r="D2191" i="3"/>
  <c r="AO2191" i="3"/>
  <c r="BQ2191" i="3"/>
  <c r="AP2191" i="3"/>
  <c r="AQ2191" i="3"/>
  <c r="AR2191" i="3"/>
  <c r="AS2191" i="3"/>
  <c r="CG2191" i="3"/>
  <c r="AT2191" i="3"/>
  <c r="AM2192" i="3"/>
  <c r="AO2192" i="3"/>
  <c r="BS2192" i="3"/>
  <c r="AP2192" i="3"/>
  <c r="BV2192" i="3"/>
  <c r="AQ2192" i="3"/>
  <c r="AR2192" i="3"/>
  <c r="AS2192" i="3"/>
  <c r="CI2192" i="3"/>
  <c r="AT2192" i="3"/>
  <c r="AM2193" i="3"/>
  <c r="AO2193" i="3"/>
  <c r="BQ2193" i="3"/>
  <c r="AP2193" i="3"/>
  <c r="BU2193" i="3"/>
  <c r="AQ2193" i="3"/>
  <c r="AR2193" i="3"/>
  <c r="AS2193" i="3"/>
  <c r="AT2193" i="3"/>
  <c r="CM2193" i="3"/>
  <c r="AM2194" i="3"/>
  <c r="M2194" i="3"/>
  <c r="AO2194" i="3"/>
  <c r="BQ2194" i="3"/>
  <c r="AP2194" i="3"/>
  <c r="BU2194" i="3"/>
  <c r="AQ2194" i="3"/>
  <c r="BZ2194" i="3"/>
  <c r="AR2194" i="3"/>
  <c r="CD2194" i="3"/>
  <c r="AS2194" i="3"/>
  <c r="AT2194" i="3"/>
  <c r="CL2194" i="3"/>
  <c r="AM2195" i="3"/>
  <c r="D2195" i="3"/>
  <c r="AO2195" i="3"/>
  <c r="AP2195" i="3"/>
  <c r="AQ2195" i="3"/>
  <c r="AR2195" i="3"/>
  <c r="CD2195" i="3"/>
  <c r="AS2195" i="3"/>
  <c r="CG2195" i="3"/>
  <c r="AT2195" i="3"/>
  <c r="AM2196" i="3"/>
  <c r="F2196" i="3"/>
  <c r="AO2196" i="3"/>
  <c r="BS2196" i="3"/>
  <c r="AP2196" i="3"/>
  <c r="BW2196" i="3"/>
  <c r="AQ2196" i="3"/>
  <c r="BZ2196" i="3"/>
  <c r="AR2196" i="3"/>
  <c r="CD2196" i="3"/>
  <c r="AS2196" i="3"/>
  <c r="CH2196" i="3"/>
  <c r="AT2196" i="3"/>
  <c r="CK2196" i="3"/>
  <c r="AM2197" i="3"/>
  <c r="AO2197" i="3"/>
  <c r="AP2197" i="3"/>
  <c r="BV2197" i="3"/>
  <c r="AQ2197" i="3"/>
  <c r="BY2197" i="3"/>
  <c r="AR2197" i="3"/>
  <c r="CD2197" i="3"/>
  <c r="AS2197" i="3"/>
  <c r="AT2197" i="3"/>
  <c r="AM2198" i="3"/>
  <c r="D2198" i="3"/>
  <c r="AO2198" i="3"/>
  <c r="BR2198" i="3"/>
  <c r="AP2198" i="3"/>
  <c r="BU2198" i="3"/>
  <c r="AQ2198" i="3"/>
  <c r="BZ2198" i="3"/>
  <c r="AR2198" i="3"/>
  <c r="CD2198" i="3"/>
  <c r="AS2198" i="3"/>
  <c r="CH2198" i="3"/>
  <c r="AT2198" i="3"/>
  <c r="AM2199" i="3"/>
  <c r="D2199" i="3"/>
  <c r="AO2199" i="3"/>
  <c r="AP2199" i="3"/>
  <c r="BU2199" i="3"/>
  <c r="AQ2199" i="3"/>
  <c r="CA2199" i="3"/>
  <c r="AR2199" i="3"/>
  <c r="AS2199" i="3"/>
  <c r="AT2199" i="3"/>
  <c r="AM2200" i="3"/>
  <c r="AO2200" i="3"/>
  <c r="AP2200" i="3"/>
  <c r="AQ2200" i="3"/>
  <c r="AR2200" i="3"/>
  <c r="AS2200" i="3"/>
  <c r="AT2200" i="3"/>
  <c r="CL2200" i="3"/>
  <c r="AM2201" i="3"/>
  <c r="F2201" i="3"/>
  <c r="AO2201" i="3"/>
  <c r="BR2201" i="3"/>
  <c r="AP2201" i="3"/>
  <c r="AQ2201" i="3"/>
  <c r="CA2201" i="3"/>
  <c r="AR2201" i="3"/>
  <c r="CD2201" i="3"/>
  <c r="AS2201" i="3"/>
  <c r="CG2201" i="3"/>
  <c r="AT2201" i="3"/>
  <c r="CL2201" i="3"/>
  <c r="AM2202" i="3"/>
  <c r="D2202" i="3"/>
  <c r="AO2202" i="3"/>
  <c r="BR2202" i="3"/>
  <c r="AP2202" i="3"/>
  <c r="BV2202" i="3"/>
  <c r="AQ2202" i="3"/>
  <c r="AR2202" i="3"/>
  <c r="AS2202" i="3"/>
  <c r="CI2202" i="3"/>
  <c r="AT2202" i="3"/>
  <c r="CL2202" i="3"/>
  <c r="AM2203" i="3"/>
  <c r="D2203" i="3"/>
  <c r="AO2203" i="3"/>
  <c r="AP2203" i="3"/>
  <c r="AQ2203" i="3"/>
  <c r="CA2203" i="3"/>
  <c r="AR2203" i="3"/>
  <c r="CD2203" i="3"/>
  <c r="AS2203" i="3"/>
  <c r="CG2203" i="3"/>
  <c r="AT2203" i="3"/>
  <c r="CM2203" i="3"/>
  <c r="AM2204" i="3"/>
  <c r="F2204" i="3"/>
  <c r="AO2204" i="3"/>
  <c r="AP2204" i="3"/>
  <c r="BW2204" i="3"/>
  <c r="AQ2204" i="3"/>
  <c r="CA2204" i="3"/>
  <c r="AR2204" i="3"/>
  <c r="AS2204" i="3"/>
  <c r="CH2204" i="3"/>
  <c r="AT2204" i="3"/>
  <c r="AM2205" i="3"/>
  <c r="D2205" i="3"/>
  <c r="AO2205" i="3"/>
  <c r="BQ2205" i="3"/>
  <c r="AP2205" i="3"/>
  <c r="AQ2205" i="3"/>
  <c r="AR2205" i="3"/>
  <c r="CD2205" i="3"/>
  <c r="AS2205" i="3"/>
  <c r="CG2205" i="3"/>
  <c r="AT2205" i="3"/>
  <c r="CL2205" i="3"/>
  <c r="AM2206" i="3"/>
  <c r="M2206" i="3"/>
  <c r="AO2206" i="3"/>
  <c r="AP2206" i="3"/>
  <c r="AQ2206" i="3"/>
  <c r="AR2206" i="3"/>
  <c r="CD2206" i="3"/>
  <c r="AS2206" i="3"/>
  <c r="CI2206" i="3"/>
  <c r="AT2206" i="3"/>
  <c r="CK2206" i="3"/>
  <c r="AM2207" i="3"/>
  <c r="D2207" i="3"/>
  <c r="AO2207" i="3"/>
  <c r="AP2207" i="3"/>
  <c r="BW2207" i="3"/>
  <c r="AQ2207" i="3"/>
  <c r="BZ2207" i="3"/>
  <c r="AR2207" i="3"/>
  <c r="AS2207" i="3"/>
  <c r="CG2207" i="3"/>
  <c r="AT2207" i="3"/>
  <c r="CK2207" i="3"/>
  <c r="AM2208" i="3"/>
  <c r="D2208" i="3"/>
  <c r="AO2208" i="3"/>
  <c r="AP2208" i="3"/>
  <c r="BV2208" i="3"/>
  <c r="AQ2208" i="3"/>
  <c r="AR2208" i="3"/>
  <c r="CE2208" i="3"/>
  <c r="AS2208" i="3"/>
  <c r="CG2208" i="3"/>
  <c r="AT2208" i="3"/>
  <c r="CK2208" i="3"/>
  <c r="AM2209" i="3"/>
  <c r="F2209" i="3"/>
  <c r="AO2209" i="3"/>
  <c r="AP2209" i="3"/>
  <c r="BW2209" i="3"/>
  <c r="AQ2209" i="3"/>
  <c r="BY2209" i="3"/>
  <c r="AR2209" i="3"/>
  <c r="AS2209" i="3"/>
  <c r="AT2209" i="3"/>
  <c r="CL2209" i="3"/>
  <c r="AM2210" i="3"/>
  <c r="AO2210" i="3"/>
  <c r="AP2210" i="3"/>
  <c r="BW2210" i="3"/>
  <c r="AQ2210" i="3"/>
  <c r="AR2210" i="3"/>
  <c r="CE2210" i="3"/>
  <c r="AS2210" i="3"/>
  <c r="CG2210" i="3"/>
  <c r="AT2210" i="3"/>
  <c r="AM2211" i="3"/>
  <c r="F2211" i="3"/>
  <c r="AO2211" i="3"/>
  <c r="BS2211" i="3"/>
  <c r="AP2211" i="3"/>
  <c r="BU2211" i="3"/>
  <c r="AQ2211" i="3"/>
  <c r="AR2211" i="3"/>
  <c r="CC2211" i="3"/>
  <c r="AS2211" i="3"/>
  <c r="CG2211" i="3"/>
  <c r="AT2211" i="3"/>
  <c r="CL2211" i="3"/>
  <c r="AM2212" i="3"/>
  <c r="AO2212" i="3"/>
  <c r="AP2212" i="3"/>
  <c r="BU2212" i="3"/>
  <c r="AQ2212" i="3"/>
  <c r="BZ2212" i="3"/>
  <c r="AR2212" i="3"/>
  <c r="CC2212" i="3"/>
  <c r="AS2212" i="3"/>
  <c r="CH2212" i="3"/>
  <c r="AT2212" i="3"/>
  <c r="CL2212" i="3"/>
  <c r="AM2213" i="3"/>
  <c r="AO2213" i="3"/>
  <c r="AP2213" i="3"/>
  <c r="AQ2213" i="3"/>
  <c r="CA2213" i="3"/>
  <c r="AR2213" i="3"/>
  <c r="AS2213" i="3"/>
  <c r="CH2213" i="3"/>
  <c r="AT2213" i="3"/>
  <c r="AM2214" i="3"/>
  <c r="D2214" i="3"/>
  <c r="AO2214" i="3"/>
  <c r="AP2214" i="3"/>
  <c r="AQ2214" i="3"/>
  <c r="AR2214" i="3"/>
  <c r="AS2214" i="3"/>
  <c r="AT2214" i="3"/>
  <c r="CL2214" i="3"/>
  <c r="AM2215" i="3"/>
  <c r="D2215" i="3"/>
  <c r="AO2215" i="3"/>
  <c r="BR2215" i="3"/>
  <c r="AP2215" i="3"/>
  <c r="AQ2215" i="3"/>
  <c r="AR2215" i="3"/>
  <c r="CD2215" i="3"/>
  <c r="AS2215" i="3"/>
  <c r="AT2215" i="3"/>
  <c r="CM2215" i="3"/>
  <c r="AM2216" i="3"/>
  <c r="D2216" i="3"/>
  <c r="AO2216" i="3"/>
  <c r="BQ2216" i="3"/>
  <c r="AP2216" i="3"/>
  <c r="BV2216" i="3"/>
  <c r="AQ2216" i="3"/>
  <c r="BY2216" i="3"/>
  <c r="AR2216" i="3"/>
  <c r="CD2216" i="3"/>
  <c r="AS2216" i="3"/>
  <c r="CG2216" i="3"/>
  <c r="AT2216" i="3"/>
  <c r="AM2217" i="3"/>
  <c r="AO2217" i="3"/>
  <c r="AP2217" i="3"/>
  <c r="BW2217" i="3"/>
  <c r="AQ2217" i="3"/>
  <c r="AR2217" i="3"/>
  <c r="CD2217" i="3"/>
  <c r="AS2217" i="3"/>
  <c r="AT2217" i="3"/>
  <c r="AM2218" i="3"/>
  <c r="AO2218" i="3"/>
  <c r="AP2218" i="3"/>
  <c r="AQ2218" i="3"/>
  <c r="AR2218" i="3"/>
  <c r="AS2218" i="3"/>
  <c r="AT2218" i="3"/>
  <c r="CK2218" i="3"/>
  <c r="AM2219" i="3"/>
  <c r="D2219" i="3"/>
  <c r="AO2219" i="3"/>
  <c r="BQ2219" i="3"/>
  <c r="AP2219" i="3"/>
  <c r="BV2219" i="3"/>
  <c r="AQ2219" i="3"/>
  <c r="AR2219" i="3"/>
  <c r="AS2219" i="3"/>
  <c r="CI2219" i="3"/>
  <c r="AT2219" i="3"/>
  <c r="AM2220" i="3"/>
  <c r="D2220" i="3"/>
  <c r="AO2220" i="3"/>
  <c r="BQ2220" i="3"/>
  <c r="AP2220" i="3"/>
  <c r="AQ2220" i="3"/>
  <c r="CA2220" i="3"/>
  <c r="AR2220" i="3"/>
  <c r="AS2220" i="3"/>
  <c r="AT2220" i="3"/>
  <c r="CL2220" i="3"/>
  <c r="AM2221" i="3"/>
  <c r="AO2221" i="3"/>
  <c r="BS2221" i="3"/>
  <c r="AP2221" i="3"/>
  <c r="AQ2221" i="3"/>
  <c r="CA2221" i="3"/>
  <c r="AR2221" i="3"/>
  <c r="CD2221" i="3"/>
  <c r="AS2221" i="3"/>
  <c r="CG2221" i="3"/>
  <c r="AT2221" i="3"/>
  <c r="AM2222" i="3"/>
  <c r="F2222" i="3"/>
  <c r="AO2222" i="3"/>
  <c r="AP2222" i="3"/>
  <c r="BV2222" i="3"/>
  <c r="AQ2222" i="3"/>
  <c r="CA2222" i="3"/>
  <c r="AR2222" i="3"/>
  <c r="AS2222" i="3"/>
  <c r="CI2222" i="3"/>
  <c r="AT2222" i="3"/>
  <c r="AM2223" i="3"/>
  <c r="D2223" i="3"/>
  <c r="AO2223" i="3"/>
  <c r="AP2223" i="3"/>
  <c r="BW2223" i="3"/>
  <c r="AQ2223" i="3"/>
  <c r="BZ2223" i="3"/>
  <c r="AR2223" i="3"/>
  <c r="AS2223" i="3"/>
  <c r="CI2223" i="3"/>
  <c r="AT2223" i="3"/>
  <c r="AM2224" i="3"/>
  <c r="D2224" i="3"/>
  <c r="AO2224" i="3"/>
  <c r="BR2224" i="3"/>
  <c r="AP2224" i="3"/>
  <c r="AQ2224" i="3"/>
  <c r="AR2224" i="3"/>
  <c r="CD2224" i="3"/>
  <c r="AS2224" i="3"/>
  <c r="AT2224" i="3"/>
  <c r="CL2224" i="3"/>
  <c r="AM2225" i="3"/>
  <c r="F2225" i="3"/>
  <c r="AO2225" i="3"/>
  <c r="AP2225" i="3"/>
  <c r="BW2225" i="3"/>
  <c r="AQ2225" i="3"/>
  <c r="BY2225" i="3"/>
  <c r="AR2225" i="3"/>
  <c r="CC2225" i="3"/>
  <c r="AS2225" i="3"/>
  <c r="CI2225" i="3"/>
  <c r="AT2225" i="3"/>
  <c r="AM2226" i="3"/>
  <c r="M2226" i="3"/>
  <c r="AO2226" i="3"/>
  <c r="BQ2226" i="3"/>
  <c r="AP2226" i="3"/>
  <c r="AQ2226" i="3"/>
  <c r="AR2226" i="3"/>
  <c r="CE2226" i="3"/>
  <c r="AS2226" i="3"/>
  <c r="AT2226" i="3"/>
  <c r="AM2227" i="3"/>
  <c r="AO2227" i="3"/>
  <c r="BR2227" i="3"/>
  <c r="AP2227" i="3"/>
  <c r="BV2227" i="3"/>
  <c r="AQ2227" i="3"/>
  <c r="AR2227" i="3"/>
  <c r="AS2227" i="3"/>
  <c r="CG2227" i="3"/>
  <c r="AT2227" i="3"/>
  <c r="AM2228" i="3"/>
  <c r="M2228" i="3"/>
  <c r="AO2228" i="3"/>
  <c r="BS2228" i="3"/>
  <c r="AP2228" i="3"/>
  <c r="BW2228" i="3"/>
  <c r="AQ2228" i="3"/>
  <c r="CA2228" i="3"/>
  <c r="AR2228" i="3"/>
  <c r="AS2228" i="3"/>
  <c r="CG2228" i="3"/>
  <c r="AT2228" i="3"/>
  <c r="CL2228" i="3"/>
  <c r="AM2229" i="3"/>
  <c r="D2229" i="3"/>
  <c r="AO2229" i="3"/>
  <c r="AP2229" i="3"/>
  <c r="BV2229" i="3"/>
  <c r="AQ2229" i="3"/>
  <c r="AR2229" i="3"/>
  <c r="CD2229" i="3"/>
  <c r="AS2229" i="3"/>
  <c r="CI2229" i="3"/>
  <c r="AT2229" i="3"/>
  <c r="AM2230" i="3"/>
  <c r="D2230" i="3"/>
  <c r="AO2230" i="3"/>
  <c r="AP2230" i="3"/>
  <c r="BV2230" i="3"/>
  <c r="AQ2230" i="3"/>
  <c r="BZ2230" i="3"/>
  <c r="AR2230" i="3"/>
  <c r="CD2230" i="3"/>
  <c r="AS2230" i="3"/>
  <c r="CG2230" i="3"/>
  <c r="AT2230" i="3"/>
  <c r="AM2231" i="3"/>
  <c r="D2231" i="3"/>
  <c r="AO2231" i="3"/>
  <c r="AP2231" i="3"/>
  <c r="BU2231" i="3"/>
  <c r="AQ2231" i="3"/>
  <c r="AR2231" i="3"/>
  <c r="AS2231" i="3"/>
  <c r="AT2231" i="3"/>
  <c r="CK2231" i="3"/>
  <c r="AM2232" i="3"/>
  <c r="AO2232" i="3"/>
  <c r="BQ2232" i="3"/>
  <c r="AP2232" i="3"/>
  <c r="AQ2232" i="3"/>
  <c r="AR2232" i="3"/>
  <c r="AS2232" i="3"/>
  <c r="CG2232" i="3"/>
  <c r="AT2232" i="3"/>
  <c r="AM2233" i="3"/>
  <c r="M2233" i="3"/>
  <c r="AO2233" i="3"/>
  <c r="AP2233" i="3"/>
  <c r="AQ2233" i="3"/>
  <c r="CA2233" i="3"/>
  <c r="AR2233" i="3"/>
  <c r="AS2233" i="3"/>
  <c r="AT2233" i="3"/>
  <c r="AM2234" i="3"/>
  <c r="D2234" i="3"/>
  <c r="AO2234" i="3"/>
  <c r="AP2234" i="3"/>
  <c r="BW2234" i="3"/>
  <c r="AQ2234" i="3"/>
  <c r="BZ2234" i="3"/>
  <c r="AR2234" i="3"/>
  <c r="AS2234" i="3"/>
  <c r="CG2234" i="3"/>
  <c r="AT2234" i="3"/>
  <c r="AM2235" i="3"/>
  <c r="M2235" i="3"/>
  <c r="AO2235" i="3"/>
  <c r="BS2235" i="3"/>
  <c r="AP2235" i="3"/>
  <c r="BV2235" i="3"/>
  <c r="AQ2235" i="3"/>
  <c r="AR2235" i="3"/>
  <c r="AS2235" i="3"/>
  <c r="AT2235" i="3"/>
  <c r="AM2236" i="3"/>
  <c r="AO2236" i="3"/>
  <c r="AP2236" i="3"/>
  <c r="BU2236" i="3"/>
  <c r="AQ2236" i="3"/>
  <c r="AR2236" i="3"/>
  <c r="AS2236" i="3"/>
  <c r="AT2236" i="3"/>
  <c r="CM2236" i="3"/>
  <c r="AM2237" i="3"/>
  <c r="AO2237" i="3"/>
  <c r="AP2237" i="3"/>
  <c r="AQ2237" i="3"/>
  <c r="AR2237" i="3"/>
  <c r="AS2237" i="3"/>
  <c r="AT2237" i="3"/>
  <c r="CM2237" i="3"/>
  <c r="AM2238" i="3"/>
  <c r="AO2238" i="3"/>
  <c r="AP2238" i="3"/>
  <c r="BU2238" i="3"/>
  <c r="AQ2238" i="3"/>
  <c r="AR2238" i="3"/>
  <c r="AS2238" i="3"/>
  <c r="AT2238" i="3"/>
  <c r="AM2239" i="3"/>
  <c r="AO2239" i="3"/>
  <c r="AP2239" i="3"/>
  <c r="BW2239" i="3"/>
  <c r="AQ2239" i="3"/>
  <c r="AR2239" i="3"/>
  <c r="CD2239" i="3"/>
  <c r="AS2239" i="3"/>
  <c r="CI2239" i="3"/>
  <c r="AT2239" i="3"/>
  <c r="AM2240" i="3"/>
  <c r="D2240" i="3"/>
  <c r="AO2240" i="3"/>
  <c r="AP2240" i="3"/>
  <c r="BV2240" i="3"/>
  <c r="AQ2240" i="3"/>
  <c r="AR2240" i="3"/>
  <c r="CD2240" i="3"/>
  <c r="AS2240" i="3"/>
  <c r="AT2240" i="3"/>
  <c r="AM2241" i="3"/>
  <c r="AO2241" i="3"/>
  <c r="AP2241" i="3"/>
  <c r="AQ2241" i="3"/>
  <c r="CA2241" i="3"/>
  <c r="AR2241" i="3"/>
  <c r="AS2241" i="3"/>
  <c r="AT2241" i="3"/>
  <c r="CK2241" i="3"/>
  <c r="AM2242" i="3"/>
  <c r="D2242" i="3"/>
  <c r="AO2242" i="3"/>
  <c r="BS2242" i="3"/>
  <c r="AP2242" i="3"/>
  <c r="AQ2242" i="3"/>
  <c r="CA2242" i="3"/>
  <c r="AR2242" i="3"/>
  <c r="AS2242" i="3"/>
  <c r="CG2242" i="3"/>
  <c r="AT2242" i="3"/>
  <c r="CK2242" i="3"/>
  <c r="AM2243" i="3"/>
  <c r="AA2243" i="3"/>
  <c r="AO2243" i="3"/>
  <c r="AP2243" i="3"/>
  <c r="AQ2243" i="3"/>
  <c r="AR2243" i="3"/>
  <c r="AS2243" i="3"/>
  <c r="CG2243" i="3"/>
  <c r="AT2243" i="3"/>
  <c r="AM2244" i="3"/>
  <c r="AA2244" i="3"/>
  <c r="AO2244" i="3"/>
  <c r="AP2244" i="3"/>
  <c r="AQ2244" i="3"/>
  <c r="BY2244" i="3"/>
  <c r="AR2244" i="3"/>
  <c r="AS2244" i="3"/>
  <c r="AT2244" i="3"/>
  <c r="AM2245" i="3"/>
  <c r="AA2245" i="3"/>
  <c r="AO2245" i="3"/>
  <c r="AP2245" i="3"/>
  <c r="AQ2245" i="3"/>
  <c r="AR2245" i="3"/>
  <c r="AS2245" i="3"/>
  <c r="CH2245" i="3"/>
  <c r="AT2245" i="3"/>
  <c r="AM2246" i="3"/>
  <c r="AA2246" i="3"/>
  <c r="AO2246" i="3"/>
  <c r="BQ2246" i="3"/>
  <c r="AP2246" i="3"/>
  <c r="AQ2246" i="3"/>
  <c r="BY2246" i="3"/>
  <c r="AR2246" i="3"/>
  <c r="CD2246" i="3"/>
  <c r="AS2246" i="3"/>
  <c r="CI2246" i="3"/>
  <c r="AT2246" i="3"/>
  <c r="CL2246" i="3"/>
  <c r="AM2247" i="3"/>
  <c r="AA2247" i="3"/>
  <c r="AO2247" i="3"/>
  <c r="BS2247" i="3"/>
  <c r="AP2247" i="3"/>
  <c r="BU2247" i="3"/>
  <c r="AQ2247" i="3"/>
  <c r="AR2247" i="3"/>
  <c r="CC2247" i="3"/>
  <c r="AS2247" i="3"/>
  <c r="AT2247" i="3"/>
  <c r="AM2248" i="3"/>
  <c r="AA2248" i="3"/>
  <c r="AO2248" i="3"/>
  <c r="BR2248" i="3"/>
  <c r="AP2248" i="3"/>
  <c r="BV2248" i="3"/>
  <c r="AQ2248" i="3"/>
  <c r="AR2248" i="3"/>
  <c r="CC2248" i="3"/>
  <c r="AS2248" i="3"/>
  <c r="AT2248" i="3"/>
  <c r="AM2249" i="3"/>
  <c r="F2249" i="3"/>
  <c r="AA2249" i="3"/>
  <c r="AO2249" i="3"/>
  <c r="AP2249" i="3"/>
  <c r="BU2249" i="3"/>
  <c r="AQ2249" i="3"/>
  <c r="BZ2249" i="3"/>
  <c r="AR2249" i="3"/>
  <c r="CE2249" i="3"/>
  <c r="AS2249" i="3"/>
  <c r="AT2249" i="3"/>
  <c r="CK2249" i="3"/>
  <c r="AM2250" i="3"/>
  <c r="M2250" i="3"/>
  <c r="AA2250" i="3"/>
  <c r="AO2250" i="3"/>
  <c r="BQ2250" i="3"/>
  <c r="AP2250" i="3"/>
  <c r="AQ2250" i="3"/>
  <c r="CA2250" i="3"/>
  <c r="AR2250" i="3"/>
  <c r="CD2250" i="3"/>
  <c r="AS2250" i="3"/>
  <c r="CI2250" i="3"/>
  <c r="AT2250" i="3"/>
  <c r="CL2250" i="3"/>
  <c r="AM2251" i="3"/>
  <c r="D2251" i="3"/>
  <c r="AA2251" i="3"/>
  <c r="AO2251" i="3"/>
  <c r="BQ2251" i="3"/>
  <c r="AP2251" i="3"/>
  <c r="BW2251" i="3"/>
  <c r="AQ2251" i="3"/>
  <c r="BZ2251" i="3"/>
  <c r="AR2251" i="3"/>
  <c r="CE2251" i="3"/>
  <c r="AS2251" i="3"/>
  <c r="AT2251" i="3"/>
  <c r="AM2252" i="3"/>
  <c r="AA2252" i="3"/>
  <c r="AO2252" i="3"/>
  <c r="AP2252" i="3"/>
  <c r="BV2252" i="3"/>
  <c r="AQ2252" i="3"/>
  <c r="BY2252" i="3"/>
  <c r="AR2252" i="3"/>
  <c r="CC2252" i="3"/>
  <c r="AS2252" i="3"/>
  <c r="AT2252" i="3"/>
  <c r="CL2252" i="3"/>
  <c r="AM2253" i="3"/>
  <c r="F2253" i="3"/>
  <c r="AA2253" i="3"/>
  <c r="AO2253" i="3"/>
  <c r="AP2253" i="3"/>
  <c r="BV2253" i="3"/>
  <c r="AQ2253" i="3"/>
  <c r="AR2253" i="3"/>
  <c r="AS2253" i="3"/>
  <c r="AT2253" i="3"/>
  <c r="CM2253" i="3"/>
  <c r="AM2254" i="3"/>
  <c r="D2254" i="3"/>
  <c r="AA2254" i="3"/>
  <c r="AO2254" i="3"/>
  <c r="BS2254" i="3"/>
  <c r="AP2254" i="3"/>
  <c r="BV2254" i="3"/>
  <c r="AQ2254" i="3"/>
  <c r="BY2254" i="3"/>
  <c r="AR2254" i="3"/>
  <c r="CD2254" i="3"/>
  <c r="AS2254" i="3"/>
  <c r="AT2254" i="3"/>
  <c r="AM2255" i="3"/>
  <c r="D2255" i="3"/>
  <c r="AA2255" i="3"/>
  <c r="AO2255" i="3"/>
  <c r="BS2255" i="3"/>
  <c r="AP2255" i="3"/>
  <c r="BV2255" i="3"/>
  <c r="AQ2255" i="3"/>
  <c r="AR2255" i="3"/>
  <c r="AS2255" i="3"/>
  <c r="AT2255" i="3"/>
  <c r="AM2256" i="3"/>
  <c r="AA2256" i="3"/>
  <c r="AO2256" i="3"/>
  <c r="BQ2256" i="3"/>
  <c r="AP2256" i="3"/>
  <c r="AQ2256" i="3"/>
  <c r="AR2256" i="3"/>
  <c r="AS2256" i="3"/>
  <c r="AT2256" i="3"/>
  <c r="CL2256" i="3"/>
  <c r="AM2257" i="3"/>
  <c r="D2257" i="3"/>
  <c r="AA2257" i="3"/>
  <c r="AO2257" i="3"/>
  <c r="BS2257" i="3"/>
  <c r="AP2257" i="3"/>
  <c r="BU2257" i="3"/>
  <c r="AQ2257" i="3"/>
  <c r="AR2257" i="3"/>
  <c r="AS2257" i="3"/>
  <c r="AT2257" i="3"/>
  <c r="AM2258" i="3"/>
  <c r="AA2258" i="3"/>
  <c r="AO2258" i="3"/>
  <c r="BS2258" i="3"/>
  <c r="AP2258" i="3"/>
  <c r="AQ2258" i="3"/>
  <c r="BY2258" i="3"/>
  <c r="AR2258" i="3"/>
  <c r="AS2258" i="3"/>
  <c r="CH2258" i="3"/>
  <c r="AT2258" i="3"/>
  <c r="CL2258" i="3"/>
  <c r="AM2259" i="3"/>
  <c r="D2259" i="3"/>
  <c r="AA2259" i="3"/>
  <c r="AO2259" i="3"/>
  <c r="BQ2259" i="3"/>
  <c r="AP2259" i="3"/>
  <c r="BW2259" i="3"/>
  <c r="AQ2259" i="3"/>
  <c r="BZ2259" i="3"/>
  <c r="AR2259" i="3"/>
  <c r="AS2259" i="3"/>
  <c r="AT2259" i="3"/>
  <c r="CK2259" i="3"/>
  <c r="AM2260" i="3"/>
  <c r="M2260" i="3"/>
  <c r="AA2260" i="3"/>
  <c r="AO2260" i="3"/>
  <c r="AP2260" i="3"/>
  <c r="BV2260" i="3"/>
  <c r="AQ2260" i="3"/>
  <c r="BY2260" i="3"/>
  <c r="AR2260" i="3"/>
  <c r="CE2260" i="3"/>
  <c r="AS2260" i="3"/>
  <c r="AT2260" i="3"/>
  <c r="CL2260" i="3"/>
  <c r="AM2261" i="3"/>
  <c r="AA2261" i="3"/>
  <c r="AO2261" i="3"/>
  <c r="AP2261" i="3"/>
  <c r="BW2261" i="3"/>
  <c r="AQ2261" i="3"/>
  <c r="AR2261" i="3"/>
  <c r="CD2261" i="3"/>
  <c r="AS2261" i="3"/>
  <c r="CI2261" i="3"/>
  <c r="AT2261" i="3"/>
  <c r="AM2262" i="3"/>
  <c r="D2262" i="3"/>
  <c r="AA2262" i="3"/>
  <c r="AO2262" i="3"/>
  <c r="BR2262" i="3"/>
  <c r="AP2262" i="3"/>
  <c r="BU2262" i="3"/>
  <c r="AQ2262" i="3"/>
  <c r="AR2262" i="3"/>
  <c r="CD2262" i="3"/>
  <c r="AS2262" i="3"/>
  <c r="CG2262" i="3"/>
  <c r="AT2262" i="3"/>
  <c r="AM2263" i="3"/>
  <c r="AA2263" i="3"/>
  <c r="AO2263" i="3"/>
  <c r="AP2263" i="3"/>
  <c r="BW2263" i="3"/>
  <c r="AQ2263" i="3"/>
  <c r="AR2263" i="3"/>
  <c r="AS2263" i="3"/>
  <c r="AT2263" i="3"/>
  <c r="CL2263" i="3"/>
  <c r="CA2263" i="3"/>
  <c r="AM2264" i="3"/>
  <c r="AO2264" i="3"/>
  <c r="AP2264" i="3"/>
  <c r="BV2264" i="3"/>
  <c r="AQ2264" i="3"/>
  <c r="AR2264" i="3"/>
  <c r="CC2264" i="3"/>
  <c r="AS2264" i="3"/>
  <c r="CH2264" i="3"/>
  <c r="AT2264" i="3"/>
  <c r="CL2264" i="3"/>
  <c r="AM2265" i="3"/>
  <c r="AA2265" i="3"/>
  <c r="AO2265" i="3"/>
  <c r="AP2265" i="3"/>
  <c r="BV2265" i="3"/>
  <c r="AQ2265" i="3"/>
  <c r="AR2265" i="3"/>
  <c r="CE2265" i="3"/>
  <c r="AS2265" i="3"/>
  <c r="AT2265" i="3"/>
  <c r="CL2265" i="3"/>
  <c r="AM2266" i="3"/>
  <c r="AO2266" i="3"/>
  <c r="BS2266" i="3"/>
  <c r="AP2266" i="3"/>
  <c r="BV2266" i="3"/>
  <c r="AQ2266" i="3"/>
  <c r="AR2266" i="3"/>
  <c r="AS2266" i="3"/>
  <c r="CH2266" i="3"/>
  <c r="AT2266" i="3"/>
  <c r="AM2267" i="3"/>
  <c r="F2267" i="3"/>
  <c r="AA2267" i="3"/>
  <c r="AO2267" i="3"/>
  <c r="BS2267" i="3"/>
  <c r="AP2267" i="3"/>
  <c r="BU2267" i="3"/>
  <c r="AQ2267" i="3"/>
  <c r="BZ2267" i="3"/>
  <c r="AR2267" i="3"/>
  <c r="CC2267" i="3"/>
  <c r="AS2267" i="3"/>
  <c r="CH2267" i="3"/>
  <c r="AT2267" i="3"/>
  <c r="AM2268" i="3"/>
  <c r="AA2268" i="3"/>
  <c r="AO2268" i="3"/>
  <c r="BQ2268" i="3"/>
  <c r="AP2268" i="3"/>
  <c r="BW2268" i="3"/>
  <c r="AQ2268" i="3"/>
  <c r="CA2268" i="3"/>
  <c r="AR2268" i="3"/>
  <c r="CC2268" i="3"/>
  <c r="AS2268" i="3"/>
  <c r="CG2268" i="3"/>
  <c r="AT2268" i="3"/>
  <c r="CL2268" i="3"/>
  <c r="AM2269" i="3"/>
  <c r="M2269" i="3"/>
  <c r="AA2269" i="3"/>
  <c r="AO2269" i="3"/>
  <c r="AP2269" i="3"/>
  <c r="BW2269" i="3"/>
  <c r="AQ2269" i="3"/>
  <c r="AR2269" i="3"/>
  <c r="CE2269" i="3"/>
  <c r="AS2269" i="3"/>
  <c r="CH2269" i="3"/>
  <c r="AT2269" i="3"/>
  <c r="AM2270" i="3"/>
  <c r="AA2270" i="3"/>
  <c r="AO2270" i="3"/>
  <c r="BR2270" i="3"/>
  <c r="AP2270" i="3"/>
  <c r="BV2270" i="3"/>
  <c r="AQ2270" i="3"/>
  <c r="BZ2270" i="3"/>
  <c r="AR2270" i="3"/>
  <c r="AS2270" i="3"/>
  <c r="CH2270" i="3"/>
  <c r="AT2270" i="3"/>
  <c r="CM2270" i="3"/>
  <c r="AM2271" i="3"/>
  <c r="AA2271" i="3"/>
  <c r="AO2271" i="3"/>
  <c r="BR2271" i="3"/>
  <c r="AP2271" i="3"/>
  <c r="BW2271" i="3"/>
  <c r="AQ2271" i="3"/>
  <c r="BY2271" i="3"/>
  <c r="AR2271" i="3"/>
  <c r="AS2271" i="3"/>
  <c r="CI2271" i="3"/>
  <c r="AT2271" i="3"/>
  <c r="CL2271" i="3"/>
  <c r="AM2272" i="3"/>
  <c r="F2272" i="3"/>
  <c r="AA2272" i="3"/>
  <c r="AO2272" i="3"/>
  <c r="BR2272" i="3"/>
  <c r="AP2272" i="3"/>
  <c r="BV2272" i="3"/>
  <c r="AQ2272" i="3"/>
  <c r="BY2272" i="3"/>
  <c r="AR2272" i="3"/>
  <c r="AS2272" i="3"/>
  <c r="AT2272" i="3"/>
  <c r="AM2273" i="3"/>
  <c r="AA2273" i="3"/>
  <c r="AO2273" i="3"/>
  <c r="BQ2273" i="3"/>
  <c r="AP2273" i="3"/>
  <c r="BU2273" i="3"/>
  <c r="AQ2273" i="3"/>
  <c r="BY2273" i="3"/>
  <c r="AR2273" i="3"/>
  <c r="AS2273" i="3"/>
  <c r="AT2273" i="3"/>
  <c r="CK2273" i="3"/>
  <c r="AM2274" i="3"/>
  <c r="M2274" i="3"/>
  <c r="AA2274" i="3"/>
  <c r="AO2274" i="3"/>
  <c r="BS2274" i="3"/>
  <c r="AP2274" i="3"/>
  <c r="BW2274" i="3"/>
  <c r="AQ2274" i="3"/>
  <c r="AR2274" i="3"/>
  <c r="CC2274" i="3"/>
  <c r="AS2274" i="3"/>
  <c r="AT2274" i="3"/>
  <c r="CK2274" i="3"/>
  <c r="AM2275" i="3"/>
  <c r="M2275" i="3"/>
  <c r="AA2275" i="3"/>
  <c r="AO2275" i="3"/>
  <c r="BR2275" i="3"/>
  <c r="AP2275" i="3"/>
  <c r="AQ2275" i="3"/>
  <c r="BZ2275" i="3"/>
  <c r="AR2275" i="3"/>
  <c r="CD2275" i="3"/>
  <c r="AS2275" i="3"/>
  <c r="AT2275" i="3"/>
  <c r="AM2276" i="3"/>
  <c r="AA2276" i="3"/>
  <c r="AO2276" i="3"/>
  <c r="BQ2276" i="3"/>
  <c r="AP2276" i="3"/>
  <c r="BW2276" i="3"/>
  <c r="AQ2276" i="3"/>
  <c r="AR2276" i="3"/>
  <c r="AS2276" i="3"/>
  <c r="CI2276" i="3"/>
  <c r="AT2276" i="3"/>
  <c r="CM2276" i="3"/>
  <c r="AM2277" i="3"/>
  <c r="AA2277" i="3"/>
  <c r="AO2277" i="3"/>
  <c r="BQ2277" i="3"/>
  <c r="AP2277" i="3"/>
  <c r="BW2277" i="3"/>
  <c r="AQ2277" i="3"/>
  <c r="AR2277" i="3"/>
  <c r="AS2277" i="3"/>
  <c r="AT2277" i="3"/>
  <c r="AM2278" i="3"/>
  <c r="AA2278" i="3"/>
  <c r="AO2278" i="3"/>
  <c r="AP2278" i="3"/>
  <c r="AQ2278" i="3"/>
  <c r="AR2278" i="3"/>
  <c r="AS2278" i="3"/>
  <c r="CG2278" i="3"/>
  <c r="AT2278" i="3"/>
  <c r="AM2279" i="3"/>
  <c r="D2279" i="3"/>
  <c r="AA2279" i="3"/>
  <c r="AO2279" i="3"/>
  <c r="AP2279" i="3"/>
  <c r="AQ2279" i="3"/>
  <c r="BY2279" i="3"/>
  <c r="AR2279" i="3"/>
  <c r="CE2279" i="3"/>
  <c r="AS2279" i="3"/>
  <c r="CH2279" i="3"/>
  <c r="AT2279" i="3"/>
  <c r="CM2279" i="3"/>
  <c r="AM2280" i="3"/>
  <c r="D2280" i="3"/>
  <c r="AA2280" i="3"/>
  <c r="AO2280" i="3"/>
  <c r="AP2280" i="3"/>
  <c r="BV2280" i="3"/>
  <c r="AQ2280" i="3"/>
  <c r="AR2280" i="3"/>
  <c r="CD2280" i="3"/>
  <c r="AS2280" i="3"/>
  <c r="AT2280" i="3"/>
  <c r="CM2280" i="3"/>
  <c r="AM2281" i="3"/>
  <c r="AA2281" i="3"/>
  <c r="AO2281" i="3"/>
  <c r="AP2281" i="3"/>
  <c r="BU2281" i="3"/>
  <c r="AQ2281" i="3"/>
  <c r="AR2281" i="3"/>
  <c r="CD2281" i="3"/>
  <c r="AS2281" i="3"/>
  <c r="AT2281" i="3"/>
  <c r="AM2282" i="3"/>
  <c r="AA2282" i="3"/>
  <c r="AO2282" i="3"/>
  <c r="BR2282" i="3"/>
  <c r="AP2282" i="3"/>
  <c r="BV2282" i="3"/>
  <c r="AQ2282" i="3"/>
  <c r="AR2282" i="3"/>
  <c r="AS2282" i="3"/>
  <c r="AT2282" i="3"/>
  <c r="CL2282" i="3"/>
  <c r="AM2283" i="3"/>
  <c r="AA2283" i="3"/>
  <c r="AO2283" i="3"/>
  <c r="AP2283" i="3"/>
  <c r="BW2283" i="3"/>
  <c r="AQ2283" i="3"/>
  <c r="AR2283" i="3"/>
  <c r="AS2283" i="3"/>
  <c r="CH2283" i="3"/>
  <c r="AT2283" i="3"/>
  <c r="CM2283" i="3"/>
  <c r="AM2284" i="3"/>
  <c r="AA2284" i="3"/>
  <c r="AO2284" i="3"/>
  <c r="BR2284" i="3"/>
  <c r="AP2284" i="3"/>
  <c r="AQ2284" i="3"/>
  <c r="CA2284" i="3"/>
  <c r="AR2284" i="3"/>
  <c r="CC2284" i="3"/>
  <c r="AS2284" i="3"/>
  <c r="AT2284" i="3"/>
  <c r="AM2285" i="3"/>
  <c r="AA2285" i="3"/>
  <c r="AO2285" i="3"/>
  <c r="AP2285" i="3"/>
  <c r="AQ2285" i="3"/>
  <c r="BZ2285" i="3"/>
  <c r="AR2285" i="3"/>
  <c r="AS2285" i="3"/>
  <c r="CG2285" i="3"/>
  <c r="AT2285" i="3"/>
  <c r="CL2285" i="3"/>
  <c r="AM2286" i="3"/>
  <c r="D2286" i="3"/>
  <c r="AA2286" i="3"/>
  <c r="AO2286" i="3"/>
  <c r="BS2286" i="3"/>
  <c r="AP2286" i="3"/>
  <c r="AQ2286" i="3"/>
  <c r="BY2286" i="3"/>
  <c r="AR2286" i="3"/>
  <c r="CC2286" i="3"/>
  <c r="AS2286" i="3"/>
  <c r="AT2286" i="3"/>
  <c r="AM2287" i="3"/>
  <c r="D2287" i="3"/>
  <c r="AA2287" i="3"/>
  <c r="AO2287" i="3"/>
  <c r="AP2287" i="3"/>
  <c r="BU2287" i="3"/>
  <c r="AQ2287" i="3"/>
  <c r="AR2287" i="3"/>
  <c r="AS2287" i="3"/>
  <c r="CG2287" i="3"/>
  <c r="AT2287" i="3"/>
  <c r="AM2288" i="3"/>
  <c r="M2288" i="3"/>
  <c r="AA2288" i="3"/>
  <c r="AO2288" i="3"/>
  <c r="AP2288" i="3"/>
  <c r="BV2288" i="3"/>
  <c r="AQ2288" i="3"/>
  <c r="AR2288" i="3"/>
  <c r="AS2288" i="3"/>
  <c r="CG2288" i="3"/>
  <c r="AT2288" i="3"/>
  <c r="AM2289" i="3"/>
  <c r="AA2289" i="3"/>
  <c r="AO2289" i="3"/>
  <c r="AP2289" i="3"/>
  <c r="BU2289" i="3"/>
  <c r="AQ2289" i="3"/>
  <c r="BY2289" i="3"/>
  <c r="AR2289" i="3"/>
  <c r="CD2289" i="3"/>
  <c r="AS2289" i="3"/>
  <c r="CG2289" i="3"/>
  <c r="AT2289" i="3"/>
  <c r="CK2289" i="3"/>
  <c r="AM2290" i="3"/>
  <c r="AA2290" i="3"/>
  <c r="AO2290" i="3"/>
  <c r="AP2290" i="3"/>
  <c r="AQ2290" i="3"/>
  <c r="BZ2290" i="3"/>
  <c r="AR2290" i="3"/>
  <c r="CC2290" i="3"/>
  <c r="AS2290" i="3"/>
  <c r="AT2290" i="3"/>
  <c r="CK2290" i="3"/>
  <c r="AM2291" i="3"/>
  <c r="M2291" i="3"/>
  <c r="AA2291" i="3"/>
  <c r="AO2291" i="3"/>
  <c r="AP2291" i="3"/>
  <c r="AQ2291" i="3"/>
  <c r="CA2291" i="3"/>
  <c r="AR2291" i="3"/>
  <c r="CE2291" i="3"/>
  <c r="AS2291" i="3"/>
  <c r="AT2291" i="3"/>
  <c r="AM2292" i="3"/>
  <c r="D2292" i="3"/>
  <c r="AA2292" i="3"/>
  <c r="AO2292" i="3"/>
  <c r="BR2292" i="3"/>
  <c r="AP2292" i="3"/>
  <c r="BW2292" i="3"/>
  <c r="AQ2292" i="3"/>
  <c r="BY2292" i="3"/>
  <c r="AR2292" i="3"/>
  <c r="AS2292" i="3"/>
  <c r="CH2292" i="3"/>
  <c r="AT2292" i="3"/>
  <c r="CM2292" i="3"/>
  <c r="AM2293" i="3"/>
  <c r="AA2293" i="3"/>
  <c r="AO2293" i="3"/>
  <c r="BR2293" i="3"/>
  <c r="AP2293" i="3"/>
  <c r="BU2293" i="3"/>
  <c r="AQ2293" i="3"/>
  <c r="BZ2293" i="3"/>
  <c r="AR2293" i="3"/>
  <c r="CE2293" i="3"/>
  <c r="AS2293" i="3"/>
  <c r="CI2293" i="3"/>
  <c r="AT2293" i="3"/>
  <c r="AM2294" i="3"/>
  <c r="AA2294" i="3"/>
  <c r="AO2294" i="3"/>
  <c r="AP2294" i="3"/>
  <c r="AQ2294" i="3"/>
  <c r="AR2294" i="3"/>
  <c r="AS2294" i="3"/>
  <c r="AT2294" i="3"/>
  <c r="CK2294" i="3"/>
  <c r="AM2295" i="3"/>
  <c r="D2295" i="3"/>
  <c r="AA2295" i="3"/>
  <c r="AO2295" i="3"/>
  <c r="AP2295" i="3"/>
  <c r="AQ2295" i="3"/>
  <c r="CA2295" i="3"/>
  <c r="AR2295" i="3"/>
  <c r="AS2295" i="3"/>
  <c r="AT2295" i="3"/>
  <c r="CM2295" i="3"/>
  <c r="AM2296" i="3"/>
  <c r="AA2296" i="3"/>
  <c r="AO2296" i="3"/>
  <c r="BQ2296" i="3"/>
  <c r="AP2296" i="3"/>
  <c r="BV2296" i="3"/>
  <c r="AQ2296" i="3"/>
  <c r="BZ2296" i="3"/>
  <c r="AR2296" i="3"/>
  <c r="CC2296" i="3"/>
  <c r="AS2296" i="3"/>
  <c r="CG2296" i="3"/>
  <c r="AT2296" i="3"/>
  <c r="CM2296" i="3"/>
  <c r="AM2297" i="3"/>
  <c r="F2297" i="3"/>
  <c r="AA2297" i="3"/>
  <c r="AO2297" i="3"/>
  <c r="AP2297" i="3"/>
  <c r="BU2297" i="3"/>
  <c r="AQ2297" i="3"/>
  <c r="AR2297" i="3"/>
  <c r="AS2297" i="3"/>
  <c r="CI2297" i="3"/>
  <c r="AT2297" i="3"/>
  <c r="AM2298" i="3"/>
  <c r="AA2298" i="3"/>
  <c r="AO2298" i="3"/>
  <c r="BQ2298" i="3"/>
  <c r="AP2298" i="3"/>
  <c r="BU2298" i="3"/>
  <c r="AQ2298" i="3"/>
  <c r="BY2298" i="3"/>
  <c r="AR2298" i="3"/>
  <c r="CE2298" i="3"/>
  <c r="AS2298" i="3"/>
  <c r="CH2298" i="3"/>
  <c r="AT2298" i="3"/>
  <c r="CM2298" i="3"/>
  <c r="AM2299" i="3"/>
  <c r="D2299" i="3"/>
  <c r="AA2299" i="3"/>
  <c r="AO2299" i="3"/>
  <c r="AP2299" i="3"/>
  <c r="AQ2299" i="3"/>
  <c r="AR2299" i="3"/>
  <c r="CD2299" i="3"/>
  <c r="AS2299" i="3"/>
  <c r="CG2299" i="3"/>
  <c r="AT2299" i="3"/>
  <c r="CL2299" i="3"/>
  <c r="AM2300" i="3"/>
  <c r="AA2300" i="3"/>
  <c r="AO2300" i="3"/>
  <c r="BQ2300" i="3"/>
  <c r="AP2300" i="3"/>
  <c r="AQ2300" i="3"/>
  <c r="AR2300" i="3"/>
  <c r="CC2300" i="3"/>
  <c r="AS2300" i="3"/>
  <c r="CG2300" i="3"/>
  <c r="AT2300" i="3"/>
  <c r="CL2300" i="3"/>
  <c r="AM2301" i="3"/>
  <c r="AA2301" i="3"/>
  <c r="AO2301" i="3"/>
  <c r="AP2301" i="3"/>
  <c r="BW2301" i="3"/>
  <c r="AQ2301" i="3"/>
  <c r="AR2301" i="3"/>
  <c r="CE2301" i="3"/>
  <c r="AS2301" i="3"/>
  <c r="AT2301" i="3"/>
  <c r="CK2301" i="3"/>
  <c r="AM2302" i="3"/>
  <c r="AA2302" i="3"/>
  <c r="AO2302" i="3"/>
  <c r="BR2302" i="3"/>
  <c r="AP2302" i="3"/>
  <c r="AQ2302" i="3"/>
  <c r="AR2302" i="3"/>
  <c r="CD2302" i="3"/>
  <c r="AS2302" i="3"/>
  <c r="AT2302" i="3"/>
  <c r="AM2303" i="3"/>
  <c r="AA2303" i="3"/>
  <c r="AO2303" i="3"/>
  <c r="BS2303" i="3"/>
  <c r="AP2303" i="3"/>
  <c r="BU2303" i="3"/>
  <c r="AQ2303" i="3"/>
  <c r="AR2303" i="3"/>
  <c r="CE2303" i="3"/>
  <c r="AS2303" i="3"/>
  <c r="AT2303" i="3"/>
  <c r="AM2304" i="3"/>
  <c r="F2304" i="3"/>
  <c r="AA2304" i="3"/>
  <c r="AO2304" i="3"/>
  <c r="BQ2304" i="3"/>
  <c r="AP2304" i="3"/>
  <c r="BU2304" i="3"/>
  <c r="AQ2304" i="3"/>
  <c r="BY2304" i="3"/>
  <c r="AR2304" i="3"/>
  <c r="AS2304" i="3"/>
  <c r="AT2304" i="3"/>
  <c r="CK2304" i="3"/>
  <c r="AM2305" i="3"/>
  <c r="AA2305" i="3"/>
  <c r="AO2305" i="3"/>
  <c r="AP2305" i="3"/>
  <c r="BV2305" i="3"/>
  <c r="AQ2305" i="3"/>
  <c r="AR2305" i="3"/>
  <c r="AS2305" i="3"/>
  <c r="AT2305" i="3"/>
  <c r="CK2305" i="3"/>
  <c r="AM2306" i="3"/>
  <c r="D2306" i="3"/>
  <c r="AO2306" i="3"/>
  <c r="AP2306" i="3"/>
  <c r="BW2306" i="3"/>
  <c r="AQ2306" i="3"/>
  <c r="BY2306" i="3"/>
  <c r="AR2306" i="3"/>
  <c r="CD2306" i="3"/>
  <c r="AS2306" i="3"/>
  <c r="AT2306" i="3"/>
  <c r="CL2306" i="3"/>
  <c r="AM2307" i="3"/>
  <c r="M2307" i="3"/>
  <c r="AO2307" i="3"/>
  <c r="BQ2307" i="3"/>
  <c r="AP2307" i="3"/>
  <c r="BU2307" i="3"/>
  <c r="AQ2307" i="3"/>
  <c r="AR2307" i="3"/>
  <c r="AS2307" i="3"/>
  <c r="CH2307" i="3"/>
  <c r="AT2307" i="3"/>
  <c r="AM2308" i="3"/>
  <c r="D2308" i="3"/>
  <c r="AO2308" i="3"/>
  <c r="BR2308" i="3"/>
  <c r="AP2308" i="3"/>
  <c r="BW2308" i="3"/>
  <c r="AQ2308" i="3"/>
  <c r="AR2308" i="3"/>
  <c r="AS2308" i="3"/>
  <c r="CI2308" i="3"/>
  <c r="AT2308" i="3"/>
  <c r="AM2309" i="3"/>
  <c r="AO2309" i="3"/>
  <c r="BR2309" i="3"/>
  <c r="AP2309" i="3"/>
  <c r="AQ2309" i="3"/>
  <c r="BY2309" i="3"/>
  <c r="AR2309" i="3"/>
  <c r="CE2309" i="3"/>
  <c r="AS2309" i="3"/>
  <c r="AT2309" i="3"/>
  <c r="CK2309" i="3"/>
  <c r="AM2310" i="3"/>
  <c r="F2310" i="3"/>
  <c r="AO2310" i="3"/>
  <c r="BS2310" i="3"/>
  <c r="AP2310" i="3"/>
  <c r="AQ2310" i="3"/>
  <c r="BY2310" i="3"/>
  <c r="AR2310" i="3"/>
  <c r="AS2310" i="3"/>
  <c r="CI2310" i="3"/>
  <c r="AT2310" i="3"/>
  <c r="AM2311" i="3"/>
  <c r="D2311" i="3"/>
  <c r="AO2311" i="3"/>
  <c r="AP2311" i="3"/>
  <c r="AQ2311" i="3"/>
  <c r="BZ2311" i="3"/>
  <c r="AR2311" i="3"/>
  <c r="CE2311" i="3"/>
  <c r="AS2311" i="3"/>
  <c r="AT2311" i="3"/>
  <c r="CM2311" i="3"/>
  <c r="BY2311" i="3"/>
  <c r="AM2312" i="3"/>
  <c r="AO2312" i="3"/>
  <c r="AP2312" i="3"/>
  <c r="BW2312" i="3"/>
  <c r="AQ2312" i="3"/>
  <c r="AR2312" i="3"/>
  <c r="CD2312" i="3"/>
  <c r="AS2312" i="3"/>
  <c r="CH2312" i="3"/>
  <c r="AT2312" i="3"/>
  <c r="CK2312" i="3"/>
  <c r="AM2313" i="3"/>
  <c r="AO2313" i="3"/>
  <c r="AP2313" i="3"/>
  <c r="AQ2313" i="3"/>
  <c r="BY2313" i="3"/>
  <c r="AR2313" i="3"/>
  <c r="CD2313" i="3"/>
  <c r="AS2313" i="3"/>
  <c r="AT2313" i="3"/>
  <c r="AM2314" i="3"/>
  <c r="D2314" i="3"/>
  <c r="F2314" i="3"/>
  <c r="AO2314" i="3"/>
  <c r="AP2314" i="3"/>
  <c r="BV2314" i="3"/>
  <c r="AQ2314" i="3"/>
  <c r="BY2314" i="3"/>
  <c r="AR2314" i="3"/>
  <c r="AS2314" i="3"/>
  <c r="AT2314" i="3"/>
  <c r="CM2314" i="3"/>
  <c r="AM2315" i="3"/>
  <c r="M2315" i="3"/>
  <c r="AO2315" i="3"/>
  <c r="AP2315" i="3"/>
  <c r="AQ2315" i="3"/>
  <c r="AR2315" i="3"/>
  <c r="CE2315" i="3"/>
  <c r="AS2315" i="3"/>
  <c r="CG2315" i="3"/>
  <c r="AT2315" i="3"/>
  <c r="AM2316" i="3"/>
  <c r="D2316" i="3"/>
  <c r="AO2316" i="3"/>
  <c r="AP2316" i="3"/>
  <c r="BV2316" i="3"/>
  <c r="AQ2316" i="3"/>
  <c r="BY2316" i="3"/>
  <c r="AR2316" i="3"/>
  <c r="AS2316" i="3"/>
  <c r="AT2316" i="3"/>
  <c r="CK2316" i="3"/>
  <c r="AM2317" i="3"/>
  <c r="D2317" i="3"/>
  <c r="AO2317" i="3"/>
  <c r="BR2317" i="3"/>
  <c r="AP2317" i="3"/>
  <c r="BW2317" i="3"/>
  <c r="AQ2317" i="3"/>
  <c r="AR2317" i="3"/>
  <c r="CC2317" i="3"/>
  <c r="AS2317" i="3"/>
  <c r="CI2317" i="3"/>
  <c r="AT2317" i="3"/>
  <c r="CK2317" i="3"/>
  <c r="AM2318" i="3"/>
  <c r="D2318" i="3"/>
  <c r="AO2318" i="3"/>
  <c r="AP2318" i="3"/>
  <c r="BW2318" i="3"/>
  <c r="AQ2318" i="3"/>
  <c r="AR2318" i="3"/>
  <c r="CD2318" i="3"/>
  <c r="AS2318" i="3"/>
  <c r="CI2318" i="3"/>
  <c r="AT2318" i="3"/>
  <c r="AM2319" i="3"/>
  <c r="AO2319" i="3"/>
  <c r="BR2319" i="3"/>
  <c r="AP2319" i="3"/>
  <c r="AQ2319" i="3"/>
  <c r="AR2319" i="3"/>
  <c r="AS2319" i="3"/>
  <c r="CG2319" i="3"/>
  <c r="AT2319" i="3"/>
  <c r="AM2320" i="3"/>
  <c r="M2320" i="3"/>
  <c r="AO2320" i="3"/>
  <c r="BS2320" i="3"/>
  <c r="AP2320" i="3"/>
  <c r="AQ2320" i="3"/>
  <c r="BY2320" i="3"/>
  <c r="AR2320" i="3"/>
  <c r="AS2320" i="3"/>
  <c r="AT2320" i="3"/>
  <c r="CK2320" i="3"/>
  <c r="AM2321" i="3"/>
  <c r="D2321" i="3"/>
  <c r="AO2321" i="3"/>
  <c r="AP2321" i="3"/>
  <c r="BW2321" i="3"/>
  <c r="AQ2321" i="3"/>
  <c r="BY2321" i="3"/>
  <c r="AR2321" i="3"/>
  <c r="AS2321" i="3"/>
  <c r="CI2321" i="3"/>
  <c r="AT2321" i="3"/>
  <c r="CK2321" i="3"/>
  <c r="AM2322" i="3"/>
  <c r="AO2322" i="3"/>
  <c r="AP2322" i="3"/>
  <c r="AQ2322" i="3"/>
  <c r="BY2322" i="3"/>
  <c r="AR2322" i="3"/>
  <c r="CC2322" i="3"/>
  <c r="AS2322" i="3"/>
  <c r="CG2322" i="3"/>
  <c r="AT2322" i="3"/>
  <c r="AM2323" i="3"/>
  <c r="M2323" i="3"/>
  <c r="AO2323" i="3"/>
  <c r="AP2323" i="3"/>
  <c r="BU2323" i="3"/>
  <c r="AQ2323" i="3"/>
  <c r="AR2323" i="3"/>
  <c r="CD2323" i="3"/>
  <c r="AS2323" i="3"/>
  <c r="CH2323" i="3"/>
  <c r="AT2323" i="3"/>
  <c r="AM2324" i="3"/>
  <c r="M2324" i="3"/>
  <c r="AO2324" i="3"/>
  <c r="AP2324" i="3"/>
  <c r="AQ2324" i="3"/>
  <c r="AR2324" i="3"/>
  <c r="CE2324" i="3"/>
  <c r="AS2324" i="3"/>
  <c r="AT2324" i="3"/>
  <c r="CK2324" i="3"/>
  <c r="AM2325" i="3"/>
  <c r="AO2325" i="3"/>
  <c r="AP2325" i="3"/>
  <c r="AQ2325" i="3"/>
  <c r="BY2325" i="3"/>
  <c r="AR2325" i="3"/>
  <c r="AS2325" i="3"/>
  <c r="CI2325" i="3"/>
  <c r="AT2325" i="3"/>
  <c r="CL2325" i="3"/>
  <c r="AM2326" i="3"/>
  <c r="AO2326" i="3"/>
  <c r="AP2326" i="3"/>
  <c r="BW2326" i="3"/>
  <c r="AQ2326" i="3"/>
  <c r="AR2326" i="3"/>
  <c r="CC2326" i="3"/>
  <c r="AS2326" i="3"/>
  <c r="CI2326" i="3"/>
  <c r="AT2326" i="3"/>
  <c r="CL2326" i="3"/>
  <c r="AM2327" i="3"/>
  <c r="D2327" i="3"/>
  <c r="AO2327" i="3"/>
  <c r="BR2327" i="3"/>
  <c r="AP2327" i="3"/>
  <c r="AQ2327" i="3"/>
  <c r="CA2327" i="3"/>
  <c r="AR2327" i="3"/>
  <c r="AS2327" i="3"/>
  <c r="AT2327" i="3"/>
  <c r="AM2328" i="3"/>
  <c r="D2328" i="3"/>
  <c r="AO2328" i="3"/>
  <c r="BS2328" i="3"/>
  <c r="AP2328" i="3"/>
  <c r="AQ2328" i="3"/>
  <c r="BY2328" i="3"/>
  <c r="AR2328" i="3"/>
  <c r="AS2328" i="3"/>
  <c r="AT2328" i="3"/>
  <c r="CK2328" i="3"/>
  <c r="AM2329" i="3"/>
  <c r="AO2329" i="3"/>
  <c r="BS2329" i="3"/>
  <c r="AP2329" i="3"/>
  <c r="AQ2329" i="3"/>
  <c r="BY2329" i="3"/>
  <c r="AR2329" i="3"/>
  <c r="AS2329" i="3"/>
  <c r="AT2329" i="3"/>
  <c r="CK2329" i="3"/>
  <c r="AM2330" i="3"/>
  <c r="AO2330" i="3"/>
  <c r="BS2330" i="3"/>
  <c r="AP2330" i="3"/>
  <c r="BW2330" i="3"/>
  <c r="AQ2330" i="3"/>
  <c r="BY2330" i="3"/>
  <c r="AR2330" i="3"/>
  <c r="CE2330" i="3"/>
  <c r="AS2330" i="3"/>
  <c r="CH2330" i="3"/>
  <c r="AT2330" i="3"/>
  <c r="CM2330" i="3"/>
  <c r="AM2331" i="3"/>
  <c r="AO2331" i="3"/>
  <c r="BQ2331" i="3"/>
  <c r="AP2331" i="3"/>
  <c r="AQ2331" i="3"/>
  <c r="CA2331" i="3"/>
  <c r="AR2331" i="3"/>
  <c r="AS2331" i="3"/>
  <c r="AT2331" i="3"/>
  <c r="CK2331" i="3"/>
  <c r="AM2332" i="3"/>
  <c r="D2332" i="3"/>
  <c r="AO2332" i="3"/>
  <c r="BR2332" i="3"/>
  <c r="AP2332" i="3"/>
  <c r="BW2332" i="3"/>
  <c r="AQ2332" i="3"/>
  <c r="BY2332" i="3"/>
  <c r="AR2332" i="3"/>
  <c r="AS2332" i="3"/>
  <c r="CI2332" i="3"/>
  <c r="AT2332" i="3"/>
  <c r="AM2333" i="3"/>
  <c r="AO2333" i="3"/>
  <c r="BS2333" i="3"/>
  <c r="AP2333" i="3"/>
  <c r="BW2333" i="3"/>
  <c r="AQ2333" i="3"/>
  <c r="BY2333" i="3"/>
  <c r="AR2333" i="3"/>
  <c r="CC2333" i="3"/>
  <c r="AS2333" i="3"/>
  <c r="CI2333" i="3"/>
  <c r="AT2333" i="3"/>
  <c r="CK2333" i="3"/>
  <c r="AM2334" i="3"/>
  <c r="AO2334" i="3"/>
  <c r="BR2334" i="3"/>
  <c r="AP2334" i="3"/>
  <c r="AQ2334" i="3"/>
  <c r="BY2334" i="3"/>
  <c r="AR2334" i="3"/>
  <c r="CD2334" i="3"/>
  <c r="AS2334" i="3"/>
  <c r="AT2334" i="3"/>
  <c r="AM2335" i="3"/>
  <c r="D2335" i="3"/>
  <c r="AO2335" i="3"/>
  <c r="BS2335" i="3"/>
  <c r="AP2335" i="3"/>
  <c r="AQ2335" i="3"/>
  <c r="AR2335" i="3"/>
  <c r="AS2335" i="3"/>
  <c r="CG2335" i="3"/>
  <c r="AT2335" i="3"/>
  <c r="AM2336" i="3"/>
  <c r="D2336" i="3"/>
  <c r="AO2336" i="3"/>
  <c r="BQ2336" i="3"/>
  <c r="AP2336" i="3"/>
  <c r="BW2336" i="3"/>
  <c r="AQ2336" i="3"/>
  <c r="BY2336" i="3"/>
  <c r="AR2336" i="3"/>
  <c r="AS2336" i="3"/>
  <c r="AT2336" i="3"/>
  <c r="CK2336" i="3"/>
  <c r="AM2337" i="3"/>
  <c r="AO2337" i="3"/>
  <c r="BQ2337" i="3"/>
  <c r="AP2337" i="3"/>
  <c r="AQ2337" i="3"/>
  <c r="BY2337" i="3"/>
  <c r="AR2337" i="3"/>
  <c r="AS2337" i="3"/>
  <c r="AT2337" i="3"/>
  <c r="CK2337" i="3"/>
  <c r="AM2338" i="3"/>
  <c r="AO2338" i="3"/>
  <c r="AP2338" i="3"/>
  <c r="BW2338" i="3"/>
  <c r="AQ2338" i="3"/>
  <c r="BY2338" i="3"/>
  <c r="AR2338" i="3"/>
  <c r="CE2338" i="3"/>
  <c r="AS2338" i="3"/>
  <c r="AT2338" i="3"/>
  <c r="CL2338" i="3"/>
  <c r="AM2339" i="3"/>
  <c r="AO2339" i="3"/>
  <c r="AP2339" i="3"/>
  <c r="BU2339" i="3"/>
  <c r="AQ2339" i="3"/>
  <c r="BY2339" i="3"/>
  <c r="AR2339" i="3"/>
  <c r="AS2339" i="3"/>
  <c r="AT2339" i="3"/>
  <c r="AM2340" i="3"/>
  <c r="M2340" i="3"/>
  <c r="AO2340" i="3"/>
  <c r="BS2340" i="3"/>
  <c r="AP2340" i="3"/>
  <c r="BW2340" i="3"/>
  <c r="BU2340" i="3"/>
  <c r="AQ2340" i="3"/>
  <c r="BY2340" i="3"/>
  <c r="AR2340" i="3"/>
  <c r="AS2340" i="3"/>
  <c r="CI2340" i="3"/>
  <c r="AT2340" i="3"/>
  <c r="AM2341" i="3"/>
  <c r="F2341" i="3"/>
  <c r="AO2341" i="3"/>
  <c r="AP2341" i="3"/>
  <c r="BV2341" i="3"/>
  <c r="AQ2341" i="3"/>
  <c r="BY2341" i="3"/>
  <c r="AR2341" i="3"/>
  <c r="AS2341" i="3"/>
  <c r="CG2341" i="3"/>
  <c r="AT2341" i="3"/>
  <c r="CM2341" i="3"/>
  <c r="AM2342" i="3"/>
  <c r="AO2342" i="3"/>
  <c r="BS2342" i="3"/>
  <c r="AP2342" i="3"/>
  <c r="BW2342" i="3"/>
  <c r="AQ2342" i="3"/>
  <c r="AR2342" i="3"/>
  <c r="AS2342" i="3"/>
  <c r="AT2342" i="3"/>
  <c r="CL2342" i="3"/>
  <c r="AM2343" i="3"/>
  <c r="AO2343" i="3"/>
  <c r="BS2343" i="3"/>
  <c r="AP2343" i="3"/>
  <c r="AQ2343" i="3"/>
  <c r="BY2343" i="3"/>
  <c r="AR2343" i="3"/>
  <c r="AS2343" i="3"/>
  <c r="CI2343" i="3"/>
  <c r="AT2343" i="3"/>
  <c r="AM2344" i="3"/>
  <c r="D2344" i="3"/>
  <c r="AO2344" i="3"/>
  <c r="AP2344" i="3"/>
  <c r="BV2344" i="3"/>
  <c r="AQ2344" i="3"/>
  <c r="BZ2344" i="3"/>
  <c r="AR2344" i="3"/>
  <c r="AS2344" i="3"/>
  <c r="CG2344" i="3"/>
  <c r="AT2344" i="3"/>
  <c r="CK2344" i="3"/>
  <c r="BK2344" i="3"/>
  <c r="AM2345" i="3"/>
  <c r="M2345" i="3"/>
  <c r="AO2345" i="3"/>
  <c r="BS2345" i="3"/>
  <c r="AP2345" i="3"/>
  <c r="AQ2345" i="3"/>
  <c r="AR2345" i="3"/>
  <c r="AS2345" i="3"/>
  <c r="CH2345" i="3"/>
  <c r="AT2345" i="3"/>
  <c r="BK2345" i="3"/>
  <c r="AM2346" i="3"/>
  <c r="M2346" i="3"/>
  <c r="BL2346" i="3"/>
  <c r="AO2346" i="3"/>
  <c r="AP2346" i="3"/>
  <c r="BW2346" i="3"/>
  <c r="AQ2346" i="3"/>
  <c r="BZ2346" i="3"/>
  <c r="AR2346" i="3"/>
  <c r="AS2346" i="3"/>
  <c r="AT2346" i="3"/>
  <c r="CK2346" i="3"/>
  <c r="BK2346" i="3"/>
  <c r="AM2347" i="3"/>
  <c r="D2347" i="3"/>
  <c r="BL2347" i="3"/>
  <c r="AO2347" i="3"/>
  <c r="BR2347" i="3"/>
  <c r="AP2347" i="3"/>
  <c r="BV2347" i="3"/>
  <c r="AQ2347" i="3"/>
  <c r="AR2347" i="3"/>
  <c r="AS2347" i="3"/>
  <c r="CH2347" i="3"/>
  <c r="AT2347" i="3"/>
  <c r="BK2347" i="3"/>
  <c r="AM2348" i="3"/>
  <c r="BL2348" i="3"/>
  <c r="AO2348" i="3"/>
  <c r="BR2348" i="3"/>
  <c r="AP2348" i="3"/>
  <c r="BW2348" i="3"/>
  <c r="AQ2348" i="3"/>
  <c r="AR2348" i="3"/>
  <c r="CE2348" i="3"/>
  <c r="AS2348" i="3"/>
  <c r="AT2348" i="3"/>
  <c r="BK2348" i="3"/>
  <c r="AM2349" i="3"/>
  <c r="D2349" i="3"/>
  <c r="BL2349" i="3"/>
  <c r="AO2349" i="3"/>
  <c r="BR2349" i="3"/>
  <c r="AP2349" i="3"/>
  <c r="AQ2349" i="3"/>
  <c r="AR2349" i="3"/>
  <c r="AS2349" i="3"/>
  <c r="AT2349" i="3"/>
  <c r="BK2349" i="3"/>
  <c r="AM2350" i="3"/>
  <c r="M2350" i="3"/>
  <c r="BL2350" i="3"/>
  <c r="AO2350" i="3"/>
  <c r="AP2350" i="3"/>
  <c r="BW2350" i="3"/>
  <c r="AQ2350" i="3"/>
  <c r="BZ2350" i="3"/>
  <c r="AR2350" i="3"/>
  <c r="AS2350" i="3"/>
  <c r="CI2350" i="3"/>
  <c r="AT2350" i="3"/>
  <c r="BK2350" i="3"/>
  <c r="AM2351" i="3"/>
  <c r="F2351" i="3"/>
  <c r="BL2351" i="3"/>
  <c r="AO2351" i="3"/>
  <c r="BR2351" i="3"/>
  <c r="AP2351" i="3"/>
  <c r="AQ2351" i="3"/>
  <c r="BZ2351" i="3"/>
  <c r="AR2351" i="3"/>
  <c r="AS2351" i="3"/>
  <c r="CH2351" i="3"/>
  <c r="AT2351" i="3"/>
  <c r="BK2351" i="3"/>
  <c r="CE2351" i="3"/>
  <c r="AM2352" i="3"/>
  <c r="D2352" i="3"/>
  <c r="BL2352" i="3"/>
  <c r="BH3541" i="3"/>
  <c r="BI3541" i="3"/>
  <c r="AO2352" i="3"/>
  <c r="AP2352" i="3"/>
  <c r="AQ2352" i="3"/>
  <c r="BZ2352" i="3"/>
  <c r="AR2352" i="3"/>
  <c r="CE2352" i="3"/>
  <c r="AS2352" i="3"/>
  <c r="AT2352" i="3"/>
  <c r="BK2352" i="3"/>
  <c r="AM2353" i="3"/>
  <c r="BL2353" i="3"/>
  <c r="AO2353" i="3"/>
  <c r="AP2353" i="3"/>
  <c r="BW2353" i="3"/>
  <c r="AQ2353" i="3"/>
  <c r="AR2353" i="3"/>
  <c r="CD2353" i="3"/>
  <c r="AS2353" i="3"/>
  <c r="AT2353" i="3"/>
  <c r="CM2353" i="3"/>
  <c r="BK2353" i="3"/>
  <c r="AM2354" i="3"/>
  <c r="BL2354" i="3"/>
  <c r="BH2434" i="3"/>
  <c r="BI2434" i="3"/>
  <c r="AO2354" i="3"/>
  <c r="BS2354" i="3"/>
  <c r="AP2354" i="3"/>
  <c r="AQ2354" i="3"/>
  <c r="AR2354" i="3"/>
  <c r="CE2354" i="3"/>
  <c r="AS2354" i="3"/>
  <c r="AT2354" i="3"/>
  <c r="BK2354" i="3"/>
  <c r="AM2355" i="3"/>
  <c r="D2355" i="3"/>
  <c r="BL2355" i="3"/>
  <c r="AO2355" i="3"/>
  <c r="AP2355" i="3"/>
  <c r="BW2355" i="3"/>
  <c r="AQ2355" i="3"/>
  <c r="AR2355" i="3"/>
  <c r="AS2355" i="3"/>
  <c r="CI2355" i="3"/>
  <c r="AT2355" i="3"/>
  <c r="CK2355" i="3"/>
  <c r="BK2355" i="3"/>
  <c r="AM2356" i="3"/>
  <c r="D2356" i="3"/>
  <c r="BL2356" i="3"/>
  <c r="BH2548" i="3"/>
  <c r="BI2548" i="3"/>
  <c r="AO2356" i="3"/>
  <c r="AP2356" i="3"/>
  <c r="AQ2356" i="3"/>
  <c r="AR2356" i="3"/>
  <c r="CD2356" i="3"/>
  <c r="AS2356" i="3"/>
  <c r="AT2356" i="3"/>
  <c r="CK2356" i="3"/>
  <c r="BK2356" i="3"/>
  <c r="AM2357" i="3"/>
  <c r="D2357" i="3"/>
  <c r="BL2357" i="3"/>
  <c r="AO2357" i="3"/>
  <c r="BS2357" i="3"/>
  <c r="AP2357" i="3"/>
  <c r="BW2357" i="3"/>
  <c r="AQ2357" i="3"/>
  <c r="BY2357" i="3"/>
  <c r="AR2357" i="3"/>
  <c r="AS2357" i="3"/>
  <c r="CI2357" i="3"/>
  <c r="AT2357" i="3"/>
  <c r="CM2357" i="3"/>
  <c r="BK2357" i="3"/>
  <c r="AM2358" i="3"/>
  <c r="BL2358" i="3"/>
  <c r="AO2358" i="3"/>
  <c r="AP2358" i="3"/>
  <c r="BV2358" i="3"/>
  <c r="AQ2358" i="3"/>
  <c r="AR2358" i="3"/>
  <c r="CD2358" i="3"/>
  <c r="AS2358" i="3"/>
  <c r="AT2358" i="3"/>
  <c r="BK2358" i="3"/>
  <c r="AM2359" i="3"/>
  <c r="BL2359" i="3"/>
  <c r="AO2359" i="3"/>
  <c r="AP2359" i="3"/>
  <c r="BW2359" i="3"/>
  <c r="AQ2359" i="3"/>
  <c r="AR2359" i="3"/>
  <c r="CD2359" i="3"/>
  <c r="AS2359" i="3"/>
  <c r="AT2359" i="3"/>
  <c r="CM2359" i="3"/>
  <c r="BK2359" i="3"/>
  <c r="AM2360" i="3"/>
  <c r="D2360" i="3"/>
  <c r="CC2360" i="3"/>
  <c r="BL2360" i="3"/>
  <c r="AO2360" i="3"/>
  <c r="BS2360" i="3"/>
  <c r="AP2360" i="3"/>
  <c r="AQ2360" i="3"/>
  <c r="AR2360" i="3"/>
  <c r="AS2360" i="3"/>
  <c r="AT2360" i="3"/>
  <c r="CL2360" i="3"/>
  <c r="BK2360" i="3"/>
  <c r="AM2361" i="3"/>
  <c r="BL2361" i="3"/>
  <c r="AO2361" i="3"/>
  <c r="AP2361" i="3"/>
  <c r="AQ2361" i="3"/>
  <c r="AR2361" i="3"/>
  <c r="AS2361" i="3"/>
  <c r="CI2361" i="3"/>
  <c r="AT2361" i="3"/>
  <c r="CK2361" i="3"/>
  <c r="BK2361" i="3"/>
  <c r="AM2362" i="3"/>
  <c r="D2362" i="3"/>
  <c r="BL2362" i="3"/>
  <c r="AO2362" i="3"/>
  <c r="AP2362" i="3"/>
  <c r="BW2362" i="3"/>
  <c r="AQ2362" i="3"/>
  <c r="CA2362" i="3"/>
  <c r="AR2362" i="3"/>
  <c r="AS2362" i="3"/>
  <c r="AT2362" i="3"/>
  <c r="CL2362" i="3"/>
  <c r="BK2362" i="3"/>
  <c r="AM2363" i="3"/>
  <c r="F2363" i="3"/>
  <c r="BL2363" i="3"/>
  <c r="AO2363" i="3"/>
  <c r="AP2363" i="3"/>
  <c r="AQ2363" i="3"/>
  <c r="BZ2363" i="3"/>
  <c r="AR2363" i="3"/>
  <c r="AS2363" i="3"/>
  <c r="CH2363" i="3"/>
  <c r="AT2363" i="3"/>
  <c r="BK2363" i="3"/>
  <c r="AM2364" i="3"/>
  <c r="BL2364" i="3"/>
  <c r="BH2444" i="3"/>
  <c r="BI2444" i="3"/>
  <c r="N2444" i="3"/>
  <c r="AO2364" i="3"/>
  <c r="AP2364" i="3"/>
  <c r="AQ2364" i="3"/>
  <c r="BZ2364" i="3"/>
  <c r="AR2364" i="3"/>
  <c r="CE2364" i="3"/>
  <c r="AS2364" i="3"/>
  <c r="AT2364" i="3"/>
  <c r="BK2364" i="3"/>
  <c r="AM2365" i="3"/>
  <c r="F2365" i="3"/>
  <c r="BL2365" i="3"/>
  <c r="AO2365" i="3"/>
  <c r="BR2365" i="3"/>
  <c r="AP2365" i="3"/>
  <c r="AQ2365" i="3"/>
  <c r="BZ2365" i="3"/>
  <c r="AR2365" i="3"/>
  <c r="CE2365" i="3"/>
  <c r="AS2365" i="3"/>
  <c r="AT2365" i="3"/>
  <c r="BK2365" i="3"/>
  <c r="AM2366" i="3"/>
  <c r="BL2366" i="3"/>
  <c r="AO2366" i="3"/>
  <c r="AP2366" i="3"/>
  <c r="BW2366" i="3"/>
  <c r="AQ2366" i="3"/>
  <c r="CA2366" i="3"/>
  <c r="AR2366" i="3"/>
  <c r="CE2366" i="3"/>
  <c r="AS2366" i="3"/>
  <c r="CG2366" i="3"/>
  <c r="AT2366" i="3"/>
  <c r="BK2366" i="3"/>
  <c r="AM2367" i="3"/>
  <c r="F2367" i="3"/>
  <c r="BL2367" i="3"/>
  <c r="AO2367" i="3"/>
  <c r="BS2367" i="3"/>
  <c r="AP2367" i="3"/>
  <c r="AQ2367" i="3"/>
  <c r="BZ2367" i="3"/>
  <c r="AR2367" i="3"/>
  <c r="AS2367" i="3"/>
  <c r="AT2367" i="3"/>
  <c r="CK2367" i="3"/>
  <c r="BK2367" i="3"/>
  <c r="AM2368" i="3"/>
  <c r="BL2368" i="3"/>
  <c r="AO2368" i="3"/>
  <c r="AP2368" i="3"/>
  <c r="AQ2368" i="3"/>
  <c r="AR2368" i="3"/>
  <c r="CE2368" i="3"/>
  <c r="AS2368" i="3"/>
  <c r="AT2368" i="3"/>
  <c r="CM2368" i="3"/>
  <c r="BK2368" i="3"/>
  <c r="AM2369" i="3"/>
  <c r="BL2369" i="3"/>
  <c r="AO2369" i="3"/>
  <c r="BS2369" i="3"/>
  <c r="AP2369" i="3"/>
  <c r="AQ2369" i="3"/>
  <c r="AR2369" i="3"/>
  <c r="AS2369" i="3"/>
  <c r="CI2369" i="3"/>
  <c r="AT2369" i="3"/>
  <c r="CM2369" i="3"/>
  <c r="BK2369" i="3"/>
  <c r="AM2370" i="3"/>
  <c r="BL2370" i="3"/>
  <c r="AO2370" i="3"/>
  <c r="BS2370" i="3"/>
  <c r="AP2370" i="3"/>
  <c r="AQ2370" i="3"/>
  <c r="BZ2370" i="3"/>
  <c r="AR2370" i="3"/>
  <c r="AS2370" i="3"/>
  <c r="AT2370" i="3"/>
  <c r="CK2370" i="3"/>
  <c r="BK2370" i="3"/>
  <c r="AM2371" i="3"/>
  <c r="AO2371" i="3"/>
  <c r="AP2371" i="3"/>
  <c r="AQ2371" i="3"/>
  <c r="CA2371" i="3"/>
  <c r="AR2371" i="3"/>
  <c r="AS2371" i="3"/>
  <c r="CH2371" i="3"/>
  <c r="AT2371" i="3"/>
  <c r="CL2371" i="3"/>
  <c r="AM2877" i="3"/>
  <c r="BL2371" i="3"/>
  <c r="AM2372" i="3"/>
  <c r="D2372" i="3"/>
  <c r="AO2372" i="3"/>
  <c r="BS2372" i="3"/>
  <c r="AP2372" i="3"/>
  <c r="AQ2372" i="3"/>
  <c r="BZ2372" i="3"/>
  <c r="AR2372" i="3"/>
  <c r="AS2372" i="3"/>
  <c r="CH2372" i="3"/>
  <c r="AT2372" i="3"/>
  <c r="CL2372" i="3"/>
  <c r="AM2878" i="3"/>
  <c r="AM2373" i="3"/>
  <c r="AO2373" i="3"/>
  <c r="BR2373" i="3"/>
  <c r="AP2373" i="3"/>
  <c r="AQ2373" i="3"/>
  <c r="AR2373" i="3"/>
  <c r="CD2373" i="3"/>
  <c r="AS2373" i="3"/>
  <c r="CG2373" i="3"/>
  <c r="AT2373" i="3"/>
  <c r="CM2373" i="3"/>
  <c r="AM2879" i="3"/>
  <c r="AM2374" i="3"/>
  <c r="D2374" i="3"/>
  <c r="AO2374" i="3"/>
  <c r="AP2374" i="3"/>
  <c r="AQ2374" i="3"/>
  <c r="AR2374" i="3"/>
  <c r="AS2374" i="3"/>
  <c r="AT2374" i="3"/>
  <c r="CL2374" i="3"/>
  <c r="AM2880" i="3"/>
  <c r="M2880" i="3"/>
  <c r="AM2375" i="3"/>
  <c r="AO2375" i="3"/>
  <c r="AP2375" i="3"/>
  <c r="BV2375" i="3"/>
  <c r="AQ2375" i="3"/>
  <c r="AR2375" i="3"/>
  <c r="CC2375" i="3"/>
  <c r="AS2375" i="3"/>
  <c r="AT2375" i="3"/>
  <c r="CK2375" i="3"/>
  <c r="AM2376" i="3"/>
  <c r="F2376" i="3"/>
  <c r="AO2376" i="3"/>
  <c r="BR2376" i="3"/>
  <c r="AP2376" i="3"/>
  <c r="BU2376" i="3"/>
  <c r="AQ2376" i="3"/>
  <c r="BY2376" i="3"/>
  <c r="AR2376" i="3"/>
  <c r="CC2376" i="3"/>
  <c r="AS2376" i="3"/>
  <c r="AT2376" i="3"/>
  <c r="CK2376" i="3"/>
  <c r="AM2377" i="3"/>
  <c r="AO2377" i="3"/>
  <c r="BR2377" i="3"/>
  <c r="AP2377" i="3"/>
  <c r="BV2377" i="3"/>
  <c r="AQ2377" i="3"/>
  <c r="AR2377" i="3"/>
  <c r="CE2377" i="3"/>
  <c r="AS2377" i="3"/>
  <c r="CI2377" i="3"/>
  <c r="AT2377" i="3"/>
  <c r="AM2378" i="3"/>
  <c r="AO2378" i="3"/>
  <c r="BQ2378" i="3"/>
  <c r="AP2378" i="3"/>
  <c r="BW2378" i="3"/>
  <c r="AQ2378" i="3"/>
  <c r="CA2378" i="3"/>
  <c r="AR2378" i="3"/>
  <c r="AS2378" i="3"/>
  <c r="AT2378" i="3"/>
  <c r="CK2378" i="3"/>
  <c r="AM2379" i="3"/>
  <c r="AO2379" i="3"/>
  <c r="BQ2379" i="3"/>
  <c r="AP2379" i="3"/>
  <c r="BU2379" i="3"/>
  <c r="AQ2379" i="3"/>
  <c r="BZ2379" i="3"/>
  <c r="AR2379" i="3"/>
  <c r="AS2379" i="3"/>
  <c r="CH2379" i="3"/>
  <c r="AT2379" i="3"/>
  <c r="CM2379" i="3"/>
  <c r="AM2380" i="3"/>
  <c r="D2380" i="3"/>
  <c r="AO2380" i="3"/>
  <c r="BR2380" i="3"/>
  <c r="AP2380" i="3"/>
  <c r="BW2380" i="3"/>
  <c r="AQ2380" i="3"/>
  <c r="BY2380" i="3"/>
  <c r="AR2380" i="3"/>
  <c r="CE2380" i="3"/>
  <c r="AS2380" i="3"/>
  <c r="CH2380" i="3"/>
  <c r="AT2380" i="3"/>
  <c r="CK2380" i="3"/>
  <c r="AM2381" i="3"/>
  <c r="D2381" i="3"/>
  <c r="AO2381" i="3"/>
  <c r="BS2381" i="3"/>
  <c r="AP2381" i="3"/>
  <c r="AQ2381" i="3"/>
  <c r="AR2381" i="3"/>
  <c r="AS2381" i="3"/>
  <c r="CH2381" i="3"/>
  <c r="AT2381" i="3"/>
  <c r="AM2382" i="3"/>
  <c r="AO2382" i="3"/>
  <c r="AP2382" i="3"/>
  <c r="BV2382" i="3"/>
  <c r="AQ2382" i="3"/>
  <c r="BY2382" i="3"/>
  <c r="AR2382" i="3"/>
  <c r="CC2382" i="3"/>
  <c r="AS2382" i="3"/>
  <c r="AT2382" i="3"/>
  <c r="CK2382" i="3"/>
  <c r="AM2383" i="3"/>
  <c r="F2383" i="3"/>
  <c r="AO2383" i="3"/>
  <c r="AP2383" i="3"/>
  <c r="AQ2383" i="3"/>
  <c r="BZ2383" i="3"/>
  <c r="AR2383" i="3"/>
  <c r="CC2383" i="3"/>
  <c r="AS2383" i="3"/>
  <c r="AT2383" i="3"/>
  <c r="CK2383" i="3"/>
  <c r="AM2384" i="3"/>
  <c r="AO2384" i="3"/>
  <c r="BR2384" i="3"/>
  <c r="AP2384" i="3"/>
  <c r="BU2384" i="3"/>
  <c r="AQ2384" i="3"/>
  <c r="AR2384" i="3"/>
  <c r="CE2384" i="3"/>
  <c r="AS2384" i="3"/>
  <c r="AT2384" i="3"/>
  <c r="CM2384" i="3"/>
  <c r="AM2385" i="3"/>
  <c r="AO2385" i="3"/>
  <c r="AP2385" i="3"/>
  <c r="BW2385" i="3"/>
  <c r="AQ2385" i="3"/>
  <c r="BZ2385" i="3"/>
  <c r="AR2385" i="3"/>
  <c r="CD2385" i="3"/>
  <c r="AS2385" i="3"/>
  <c r="AT2385" i="3"/>
  <c r="AM2386" i="3"/>
  <c r="AO2386" i="3"/>
  <c r="BR2386" i="3"/>
  <c r="AP2386" i="3"/>
  <c r="BV2386" i="3"/>
  <c r="AQ2386" i="3"/>
  <c r="AR2386" i="3"/>
  <c r="CE2386" i="3"/>
  <c r="AS2386" i="3"/>
  <c r="AT2386" i="3"/>
  <c r="AM2387" i="3"/>
  <c r="D2387" i="3"/>
  <c r="I2387" i="3"/>
  <c r="AO2387" i="3"/>
  <c r="BR2387" i="3"/>
  <c r="AP2387" i="3"/>
  <c r="BW2387" i="3"/>
  <c r="AQ2387" i="3"/>
  <c r="AR2387" i="3"/>
  <c r="AS2387" i="3"/>
  <c r="CI2387" i="3"/>
  <c r="AT2387" i="3"/>
  <c r="CL2387" i="3"/>
  <c r="AM2388" i="3"/>
  <c r="I2388" i="3"/>
  <c r="AO2388" i="3"/>
  <c r="AP2388" i="3"/>
  <c r="BV2388" i="3"/>
  <c r="AQ2388" i="3"/>
  <c r="BZ2388" i="3"/>
  <c r="AR2388" i="3"/>
  <c r="CD2388" i="3"/>
  <c r="AS2388" i="3"/>
  <c r="AT2388" i="3"/>
  <c r="CK2388" i="3"/>
  <c r="AM2389" i="3"/>
  <c r="I2389" i="3"/>
  <c r="AO2389" i="3"/>
  <c r="AP2389" i="3"/>
  <c r="BW2389" i="3"/>
  <c r="AQ2389" i="3"/>
  <c r="BZ2389" i="3"/>
  <c r="AR2389" i="3"/>
  <c r="AS2389" i="3"/>
  <c r="CH2389" i="3"/>
  <c r="AT2389" i="3"/>
  <c r="AM2390" i="3"/>
  <c r="I2390" i="3"/>
  <c r="AO2390" i="3"/>
  <c r="BR2390" i="3"/>
  <c r="AP2390" i="3"/>
  <c r="AQ2390" i="3"/>
  <c r="BZ2390" i="3"/>
  <c r="AR2390" i="3"/>
  <c r="AS2390" i="3"/>
  <c r="AT2390" i="3"/>
  <c r="CK2390" i="3"/>
  <c r="AM2391" i="3"/>
  <c r="D2391" i="3"/>
  <c r="I2391" i="3"/>
  <c r="AO2391" i="3"/>
  <c r="BR2391" i="3"/>
  <c r="AP2391" i="3"/>
  <c r="AQ2391" i="3"/>
  <c r="AR2391" i="3"/>
  <c r="AS2391" i="3"/>
  <c r="CH2391" i="3"/>
  <c r="AT2391" i="3"/>
  <c r="AM2392" i="3"/>
  <c r="I2392" i="3"/>
  <c r="AO2392" i="3"/>
  <c r="BR2392" i="3"/>
  <c r="AP2392" i="3"/>
  <c r="BV2392" i="3"/>
  <c r="AQ2392" i="3"/>
  <c r="AR2392" i="3"/>
  <c r="AS2392" i="3"/>
  <c r="CH2392" i="3"/>
  <c r="AT2392" i="3"/>
  <c r="AM2393" i="3"/>
  <c r="M2393" i="3"/>
  <c r="I2393" i="3"/>
  <c r="AO2393" i="3"/>
  <c r="AP2393" i="3"/>
  <c r="AQ2393" i="3"/>
  <c r="AR2393" i="3"/>
  <c r="AS2393" i="3"/>
  <c r="AT2393" i="3"/>
  <c r="IS2393" i="3"/>
  <c r="AM2394" i="3"/>
  <c r="I2394" i="3"/>
  <c r="AO2394" i="3"/>
  <c r="BS2394" i="3"/>
  <c r="AP2394" i="3"/>
  <c r="AQ2394" i="3"/>
  <c r="AR2394" i="3"/>
  <c r="AS2394" i="3"/>
  <c r="CI2394" i="3"/>
  <c r="AT2394" i="3"/>
  <c r="CL2394" i="3"/>
  <c r="AM2395" i="3"/>
  <c r="D2395" i="3"/>
  <c r="I2395" i="3"/>
  <c r="AO2395" i="3"/>
  <c r="BS2395" i="3"/>
  <c r="AP2395" i="3"/>
  <c r="AQ2395" i="3"/>
  <c r="AR2395" i="3"/>
  <c r="AS2395" i="3"/>
  <c r="CG2395" i="3"/>
  <c r="AT2395" i="3"/>
  <c r="IS2395" i="3"/>
  <c r="AM2396" i="3"/>
  <c r="I2396" i="3"/>
  <c r="AO2396" i="3"/>
  <c r="AP2396" i="3"/>
  <c r="BW2396" i="3"/>
  <c r="AQ2396" i="3"/>
  <c r="AR2396" i="3"/>
  <c r="AS2396" i="3"/>
  <c r="CG2396" i="3"/>
  <c r="AT2396" i="3"/>
  <c r="CL2396" i="3"/>
  <c r="AM2397" i="3"/>
  <c r="D2397" i="3"/>
  <c r="I2397" i="3"/>
  <c r="AO2397" i="3"/>
  <c r="AP2397" i="3"/>
  <c r="AQ2397" i="3"/>
  <c r="CA2397" i="3"/>
  <c r="AR2397" i="3"/>
  <c r="CE2397" i="3"/>
  <c r="AS2397" i="3"/>
  <c r="CG2397" i="3"/>
  <c r="AT2397" i="3"/>
  <c r="CL2397" i="3"/>
  <c r="IS2397" i="3"/>
  <c r="AM2398" i="3"/>
  <c r="M2398" i="3"/>
  <c r="I2398" i="3"/>
  <c r="AO2398" i="3"/>
  <c r="AP2398" i="3"/>
  <c r="BW2398" i="3"/>
  <c r="AQ2398" i="3"/>
  <c r="AR2398" i="3"/>
  <c r="AS2398" i="3"/>
  <c r="CG2398" i="3"/>
  <c r="AT2398" i="3"/>
  <c r="AM2399" i="3"/>
  <c r="I2399" i="3"/>
  <c r="AO2399" i="3"/>
  <c r="AP2399" i="3"/>
  <c r="BW2399" i="3"/>
  <c r="AQ2399" i="3"/>
  <c r="AR2399" i="3"/>
  <c r="CE2399" i="3"/>
  <c r="AS2399" i="3"/>
  <c r="AT2399" i="3"/>
  <c r="CL2399" i="3"/>
  <c r="IS2399" i="3"/>
  <c r="AM2400" i="3"/>
  <c r="I2400" i="3"/>
  <c r="AO2400" i="3"/>
  <c r="AP2400" i="3"/>
  <c r="AQ2400" i="3"/>
  <c r="AR2400" i="3"/>
  <c r="AS2400" i="3"/>
  <c r="CG2400" i="3"/>
  <c r="AT2400" i="3"/>
  <c r="AM2401" i="3"/>
  <c r="F2401" i="3"/>
  <c r="I2401" i="3"/>
  <c r="AO2401" i="3"/>
  <c r="AP2401" i="3"/>
  <c r="BV2401" i="3"/>
  <c r="AQ2401" i="3"/>
  <c r="AR2401" i="3"/>
  <c r="CD2401" i="3"/>
  <c r="AS2401" i="3"/>
  <c r="AT2401" i="3"/>
  <c r="CK2401" i="3"/>
  <c r="AM2402" i="3"/>
  <c r="I2402" i="3"/>
  <c r="AO2402" i="3"/>
  <c r="AP2402" i="3"/>
  <c r="BV2402" i="3"/>
  <c r="AQ2402" i="3"/>
  <c r="CA2402" i="3"/>
  <c r="AR2402" i="3"/>
  <c r="AS2402" i="3"/>
  <c r="CH2402" i="3"/>
  <c r="AT2402" i="3"/>
  <c r="AM2403" i="3"/>
  <c r="I2403" i="3"/>
  <c r="AO2403" i="3"/>
  <c r="AP2403" i="3"/>
  <c r="BV2403" i="3"/>
  <c r="AQ2403" i="3"/>
  <c r="CA2403" i="3"/>
  <c r="AR2403" i="3"/>
  <c r="CC2403" i="3"/>
  <c r="AS2403" i="3"/>
  <c r="CH2403" i="3"/>
  <c r="AT2403" i="3"/>
  <c r="AM2404" i="3"/>
  <c r="I2404" i="3"/>
  <c r="AO2404" i="3"/>
  <c r="AP2404" i="3"/>
  <c r="BV2404" i="3"/>
  <c r="AQ2404" i="3"/>
  <c r="BZ2404" i="3"/>
  <c r="AR2404" i="3"/>
  <c r="AS2404" i="3"/>
  <c r="AT2404" i="3"/>
  <c r="AM2405" i="3"/>
  <c r="I2405" i="3"/>
  <c r="AO2405" i="3"/>
  <c r="BS2405" i="3"/>
  <c r="AP2405" i="3"/>
  <c r="BW2405" i="3"/>
  <c r="AQ2405" i="3"/>
  <c r="CA2405" i="3"/>
  <c r="AR2405" i="3"/>
  <c r="AS2405" i="3"/>
  <c r="CI2405" i="3"/>
  <c r="AT2405" i="3"/>
  <c r="CK2405" i="3"/>
  <c r="AM2406" i="3"/>
  <c r="I2406" i="3"/>
  <c r="AO2406" i="3"/>
  <c r="BS2406" i="3"/>
  <c r="AP2406" i="3"/>
  <c r="AQ2406" i="3"/>
  <c r="BZ2406" i="3"/>
  <c r="AR2406" i="3"/>
  <c r="CC2406" i="3"/>
  <c r="AS2406" i="3"/>
  <c r="AT2406" i="3"/>
  <c r="AM2407" i="3"/>
  <c r="I2407" i="3"/>
  <c r="AO2407" i="3"/>
  <c r="AP2407" i="3"/>
  <c r="AQ2407" i="3"/>
  <c r="CA2407" i="3"/>
  <c r="AR2407" i="3"/>
  <c r="AS2407" i="3"/>
  <c r="AT2407" i="3"/>
  <c r="AM2408" i="3"/>
  <c r="I2408" i="3"/>
  <c r="AO2408" i="3"/>
  <c r="AP2408" i="3"/>
  <c r="AQ2408" i="3"/>
  <c r="AR2408" i="3"/>
  <c r="AS2408" i="3"/>
  <c r="CH2408" i="3"/>
  <c r="AT2408" i="3"/>
  <c r="AM2409" i="3"/>
  <c r="D2409" i="3"/>
  <c r="I2409" i="3"/>
  <c r="AO2409" i="3"/>
  <c r="BR2409" i="3"/>
  <c r="AP2409" i="3"/>
  <c r="BV2409" i="3"/>
  <c r="AQ2409" i="3"/>
  <c r="BZ2409" i="3"/>
  <c r="AR2409" i="3"/>
  <c r="CD2409" i="3"/>
  <c r="AS2409" i="3"/>
  <c r="AT2409" i="3"/>
  <c r="AM2410" i="3"/>
  <c r="F2410" i="3"/>
  <c r="I2410" i="3"/>
  <c r="AO2410" i="3"/>
  <c r="BS2410" i="3"/>
  <c r="AP2410" i="3"/>
  <c r="BV2410" i="3"/>
  <c r="AQ2410" i="3"/>
  <c r="AR2410" i="3"/>
  <c r="CE2410" i="3"/>
  <c r="AS2410" i="3"/>
  <c r="AT2410" i="3"/>
  <c r="CK2410" i="3"/>
  <c r="AM2411" i="3"/>
  <c r="I2411" i="3"/>
  <c r="AO2411" i="3"/>
  <c r="BS2411" i="3"/>
  <c r="AP2411" i="3"/>
  <c r="BV2411" i="3"/>
  <c r="AQ2411" i="3"/>
  <c r="CA2411" i="3"/>
  <c r="AR2411" i="3"/>
  <c r="AS2411" i="3"/>
  <c r="CG2411" i="3"/>
  <c r="AT2411" i="3"/>
  <c r="CK2411" i="3"/>
  <c r="AM2412" i="3"/>
  <c r="I2412" i="3"/>
  <c r="AO2412" i="3"/>
  <c r="AP2412" i="3"/>
  <c r="BV2412" i="3"/>
  <c r="AQ2412" i="3"/>
  <c r="CA2412" i="3"/>
  <c r="AR2412" i="3"/>
  <c r="AS2412" i="3"/>
  <c r="CH2412" i="3"/>
  <c r="AT2412" i="3"/>
  <c r="CM2412" i="3"/>
  <c r="AM2413" i="3"/>
  <c r="I2413" i="3"/>
  <c r="AO2413" i="3"/>
  <c r="BR2413" i="3"/>
  <c r="AP2413" i="3"/>
  <c r="BV2413" i="3"/>
  <c r="AQ2413" i="3"/>
  <c r="AR2413" i="3"/>
  <c r="CC2413" i="3"/>
  <c r="AS2413" i="3"/>
  <c r="CI2413" i="3"/>
  <c r="AT2413" i="3"/>
  <c r="CL2413" i="3"/>
  <c r="AM2414" i="3"/>
  <c r="I2414" i="3"/>
  <c r="AO2414" i="3"/>
  <c r="AP2414" i="3"/>
  <c r="BV2414" i="3"/>
  <c r="AQ2414" i="3"/>
  <c r="CA2414" i="3"/>
  <c r="AR2414" i="3"/>
  <c r="CC2414" i="3"/>
  <c r="AS2414" i="3"/>
  <c r="AT2414" i="3"/>
  <c r="CL2414" i="3"/>
  <c r="AM2415" i="3"/>
  <c r="AO2415" i="3"/>
  <c r="BR2415" i="3"/>
  <c r="AP2415" i="3"/>
  <c r="BV2415" i="3"/>
  <c r="AQ2415" i="3"/>
  <c r="BY2415" i="3"/>
  <c r="AR2415" i="3"/>
  <c r="AS2415" i="3"/>
  <c r="CI2415" i="3"/>
  <c r="AT2415" i="3"/>
  <c r="AM2416" i="3"/>
  <c r="M2416" i="3"/>
  <c r="AO2416" i="3"/>
  <c r="AP2416" i="3"/>
  <c r="AQ2416" i="3"/>
  <c r="AR2416" i="3"/>
  <c r="CD2416" i="3"/>
  <c r="AS2416" i="3"/>
  <c r="CI2416" i="3"/>
  <c r="AT2416" i="3"/>
  <c r="AM2417" i="3"/>
  <c r="F2417" i="3"/>
  <c r="AO2417" i="3"/>
  <c r="AP2417" i="3"/>
  <c r="AQ2417" i="3"/>
  <c r="BY2417" i="3"/>
  <c r="AR2417" i="3"/>
  <c r="CE2417" i="3"/>
  <c r="AS2417" i="3"/>
  <c r="CG2417" i="3"/>
  <c r="AT2417" i="3"/>
  <c r="AM2418" i="3"/>
  <c r="AO2418" i="3"/>
  <c r="BS2418" i="3"/>
  <c r="AP2418" i="3"/>
  <c r="BU2418" i="3"/>
  <c r="AQ2418" i="3"/>
  <c r="AR2418" i="3"/>
  <c r="CE2418" i="3"/>
  <c r="AS2418" i="3"/>
  <c r="CG2418" i="3"/>
  <c r="AT2418" i="3"/>
  <c r="CK2418" i="3"/>
  <c r="AM2419" i="3"/>
  <c r="D2419" i="3"/>
  <c r="AO2419" i="3"/>
  <c r="BQ2419" i="3"/>
  <c r="AP2419" i="3"/>
  <c r="BW2419" i="3"/>
  <c r="AQ2419" i="3"/>
  <c r="BY2419" i="3"/>
  <c r="AR2419" i="3"/>
  <c r="CE2419" i="3"/>
  <c r="AS2419" i="3"/>
  <c r="CI2419" i="3"/>
  <c r="AT2419" i="3"/>
  <c r="AM2420" i="3"/>
  <c r="D2420" i="3"/>
  <c r="AO2420" i="3"/>
  <c r="AP2420" i="3"/>
  <c r="BV2420" i="3"/>
  <c r="AQ2420" i="3"/>
  <c r="CA2420" i="3"/>
  <c r="AR2420" i="3"/>
  <c r="AS2420" i="3"/>
  <c r="CI2420" i="3"/>
  <c r="AT2420" i="3"/>
  <c r="CK2420" i="3"/>
  <c r="AM2421" i="3"/>
  <c r="D2421" i="3"/>
  <c r="AO2421" i="3"/>
  <c r="BQ2421" i="3"/>
  <c r="AP2421" i="3"/>
  <c r="AQ2421" i="3"/>
  <c r="AR2421" i="3"/>
  <c r="AS2421" i="3"/>
  <c r="AT2421" i="3"/>
  <c r="AM2422" i="3"/>
  <c r="D2422" i="3"/>
  <c r="AO2422" i="3"/>
  <c r="AP2422" i="3"/>
  <c r="BU2422" i="3"/>
  <c r="AQ2422" i="3"/>
  <c r="BY2422" i="3"/>
  <c r="AR2422" i="3"/>
  <c r="CE2422" i="3"/>
  <c r="AS2422" i="3"/>
  <c r="CI2422" i="3"/>
  <c r="AT2422" i="3"/>
  <c r="CL2422" i="3"/>
  <c r="AM2423" i="3"/>
  <c r="AO2423" i="3"/>
  <c r="AP2423" i="3"/>
  <c r="BU2423" i="3"/>
  <c r="AQ2423" i="3"/>
  <c r="AR2423" i="3"/>
  <c r="AS2423" i="3"/>
  <c r="CH2423" i="3"/>
  <c r="AT2423" i="3"/>
  <c r="CK2423" i="3"/>
  <c r="AM2424" i="3"/>
  <c r="AO2424" i="3"/>
  <c r="AP2424" i="3"/>
  <c r="BW2424" i="3"/>
  <c r="AQ2424" i="3"/>
  <c r="CA2424" i="3"/>
  <c r="AR2424" i="3"/>
  <c r="AS2424" i="3"/>
  <c r="CH2424" i="3"/>
  <c r="AT2424" i="3"/>
  <c r="AM2425" i="3"/>
  <c r="M2425" i="3"/>
  <c r="AO2425" i="3"/>
  <c r="AP2425" i="3"/>
  <c r="BW2425" i="3"/>
  <c r="AQ2425" i="3"/>
  <c r="CA2425" i="3"/>
  <c r="AR2425" i="3"/>
  <c r="AS2425" i="3"/>
  <c r="AT2425" i="3"/>
  <c r="CK2425" i="3"/>
  <c r="AM2426" i="3"/>
  <c r="D2426" i="3"/>
  <c r="AO2426" i="3"/>
  <c r="BS2426" i="3"/>
  <c r="AP2426" i="3"/>
  <c r="AQ2426" i="3"/>
  <c r="BY2426" i="3"/>
  <c r="AR2426" i="3"/>
  <c r="AS2426" i="3"/>
  <c r="AT2426" i="3"/>
  <c r="AM2427" i="3"/>
  <c r="I2427" i="3"/>
  <c r="AO2427" i="3"/>
  <c r="AP2427" i="3"/>
  <c r="AQ2427" i="3"/>
  <c r="CA2427" i="3"/>
  <c r="AR2427" i="3"/>
  <c r="AS2427" i="3"/>
  <c r="CI2427" i="3"/>
  <c r="AT2427" i="3"/>
  <c r="AM2428" i="3"/>
  <c r="I2428" i="3"/>
  <c r="AO2428" i="3"/>
  <c r="AP2428" i="3"/>
  <c r="AQ2428" i="3"/>
  <c r="CA2428" i="3"/>
  <c r="AR2428" i="3"/>
  <c r="CD2428" i="3"/>
  <c r="AS2428" i="3"/>
  <c r="AT2428" i="3"/>
  <c r="CK2428" i="3"/>
  <c r="AM2429" i="3"/>
  <c r="I2429" i="3"/>
  <c r="AO2429" i="3"/>
  <c r="AP2429" i="3"/>
  <c r="BW2429" i="3"/>
  <c r="AQ2429" i="3"/>
  <c r="CA2429" i="3"/>
  <c r="AR2429" i="3"/>
  <c r="CD2429" i="3"/>
  <c r="AS2429" i="3"/>
  <c r="AT2429" i="3"/>
  <c r="CL2429" i="3"/>
  <c r="AM2430" i="3"/>
  <c r="D2430" i="3"/>
  <c r="I2430" i="3"/>
  <c r="AO2430" i="3"/>
  <c r="AP2430" i="3"/>
  <c r="BW2430" i="3"/>
  <c r="AQ2430" i="3"/>
  <c r="CA2430" i="3"/>
  <c r="AR2430" i="3"/>
  <c r="AS2430" i="3"/>
  <c r="CH2430" i="3"/>
  <c r="AT2430" i="3"/>
  <c r="CL2430" i="3"/>
  <c r="AM2431" i="3"/>
  <c r="I2431" i="3"/>
  <c r="AO2431" i="3"/>
  <c r="AP2431" i="3"/>
  <c r="AQ2431" i="3"/>
  <c r="CA2431" i="3"/>
  <c r="AR2431" i="3"/>
  <c r="CE2431" i="3"/>
  <c r="AS2431" i="3"/>
  <c r="AT2431" i="3"/>
  <c r="CL2431" i="3"/>
  <c r="IS2431" i="3"/>
  <c r="AM2432" i="3"/>
  <c r="D2432" i="3"/>
  <c r="I2432" i="3"/>
  <c r="AO2432" i="3"/>
  <c r="BR2432" i="3"/>
  <c r="AP2432" i="3"/>
  <c r="AQ2432" i="3"/>
  <c r="CA2432" i="3"/>
  <c r="AR2432" i="3"/>
  <c r="CE2432" i="3"/>
  <c r="AS2432" i="3"/>
  <c r="CI2432" i="3"/>
  <c r="AT2432" i="3"/>
  <c r="CL2432" i="3"/>
  <c r="AM2433" i="3"/>
  <c r="M2433" i="3"/>
  <c r="I2433" i="3"/>
  <c r="AO2433" i="3"/>
  <c r="AP2433" i="3"/>
  <c r="BV2433" i="3"/>
  <c r="AQ2433" i="3"/>
  <c r="AR2433" i="3"/>
  <c r="AS2433" i="3"/>
  <c r="AT2433" i="3"/>
  <c r="IS2433" i="3"/>
  <c r="AM2434" i="3"/>
  <c r="F2434" i="3"/>
  <c r="I2434" i="3"/>
  <c r="AO2434" i="3"/>
  <c r="BR2434" i="3"/>
  <c r="AP2434" i="3"/>
  <c r="BW2434" i="3"/>
  <c r="AQ2434" i="3"/>
  <c r="AR2434" i="3"/>
  <c r="AS2434" i="3"/>
  <c r="CI2434" i="3"/>
  <c r="AT2434" i="3"/>
  <c r="AM2435" i="3"/>
  <c r="I2435" i="3"/>
  <c r="AO2435" i="3"/>
  <c r="BS2435" i="3"/>
  <c r="AP2435" i="3"/>
  <c r="AQ2435" i="3"/>
  <c r="AR2435" i="3"/>
  <c r="AS2435" i="3"/>
  <c r="AT2435" i="3"/>
  <c r="CK2435" i="3"/>
  <c r="IS2435" i="3"/>
  <c r="AM2436" i="3"/>
  <c r="I2436" i="3"/>
  <c r="AO2436" i="3"/>
  <c r="AP2436" i="3"/>
  <c r="BV2436" i="3"/>
  <c r="AQ2436" i="3"/>
  <c r="CA2436" i="3"/>
  <c r="AR2436" i="3"/>
  <c r="AS2436" i="3"/>
  <c r="CI2436" i="3"/>
  <c r="AT2436" i="3"/>
  <c r="CL2436" i="3"/>
  <c r="AM2437" i="3"/>
  <c r="I2437" i="3"/>
  <c r="AO2437" i="3"/>
  <c r="AP2437" i="3"/>
  <c r="BV2437" i="3"/>
  <c r="AQ2437" i="3"/>
  <c r="AR2437" i="3"/>
  <c r="CD2437" i="3"/>
  <c r="AS2437" i="3"/>
  <c r="AT2437" i="3"/>
  <c r="CL2437" i="3"/>
  <c r="IS2437" i="3"/>
  <c r="AM2438" i="3"/>
  <c r="I2438" i="3"/>
  <c r="AO2438" i="3"/>
  <c r="AP2438" i="3"/>
  <c r="BW2438" i="3"/>
  <c r="AQ2438" i="3"/>
  <c r="AR2438" i="3"/>
  <c r="AS2438" i="3"/>
  <c r="CI2438" i="3"/>
  <c r="AT2438" i="3"/>
  <c r="AM2439" i="3"/>
  <c r="F2439" i="3"/>
  <c r="I2439" i="3"/>
  <c r="AO2439" i="3"/>
  <c r="AP2439" i="3"/>
  <c r="AQ2439" i="3"/>
  <c r="CA2439" i="3"/>
  <c r="AR2439" i="3"/>
  <c r="AS2439" i="3"/>
  <c r="CH2439" i="3"/>
  <c r="AT2439" i="3"/>
  <c r="IS2439" i="3"/>
  <c r="AM2440" i="3"/>
  <c r="F2440" i="3"/>
  <c r="I2440" i="3"/>
  <c r="AO2440" i="3"/>
  <c r="AP2440" i="3"/>
  <c r="BV2440" i="3"/>
  <c r="AQ2440" i="3"/>
  <c r="CA2440" i="3"/>
  <c r="AR2440" i="3"/>
  <c r="AS2440" i="3"/>
  <c r="AT2440" i="3"/>
  <c r="CL2440" i="3"/>
  <c r="AM2441" i="3"/>
  <c r="I2441" i="3"/>
  <c r="AO2441" i="3"/>
  <c r="AP2441" i="3"/>
  <c r="AQ2441" i="3"/>
  <c r="AR2441" i="3"/>
  <c r="CD2441" i="3"/>
  <c r="AS2441" i="3"/>
  <c r="CI2441" i="3"/>
  <c r="AT2441" i="3"/>
  <c r="AM2442" i="3"/>
  <c r="I2442" i="3"/>
  <c r="AO2442" i="3"/>
  <c r="BS2442" i="3"/>
  <c r="AP2442" i="3"/>
  <c r="BW2442" i="3"/>
  <c r="AQ2442" i="3"/>
  <c r="AR2442" i="3"/>
  <c r="CE2442" i="3"/>
  <c r="AS2442" i="3"/>
  <c r="AT2442" i="3"/>
  <c r="AM2443" i="3"/>
  <c r="I2443" i="3"/>
  <c r="AO2443" i="3"/>
  <c r="AP2443" i="3"/>
  <c r="BV2443" i="3"/>
  <c r="AQ2443" i="3"/>
  <c r="BZ2443" i="3"/>
  <c r="AR2443" i="3"/>
  <c r="CD2443" i="3"/>
  <c r="AS2443" i="3"/>
  <c r="CG2443" i="3"/>
  <c r="AT2443" i="3"/>
  <c r="CK2443" i="3"/>
  <c r="AM2444" i="3"/>
  <c r="F2444" i="3"/>
  <c r="I2444" i="3"/>
  <c r="AO2444" i="3"/>
  <c r="BS2444" i="3"/>
  <c r="AP2444" i="3"/>
  <c r="BW2444" i="3"/>
  <c r="AQ2444" i="3"/>
  <c r="AR2444" i="3"/>
  <c r="AS2444" i="3"/>
  <c r="CI2444" i="3"/>
  <c r="AT2444" i="3"/>
  <c r="CK2444" i="3"/>
  <c r="AM2445" i="3"/>
  <c r="I2445" i="3"/>
  <c r="AO2445" i="3"/>
  <c r="AP2445" i="3"/>
  <c r="BV2445" i="3"/>
  <c r="AQ2445" i="3"/>
  <c r="BZ2445" i="3"/>
  <c r="AR2445" i="3"/>
  <c r="CD2445" i="3"/>
  <c r="AS2445" i="3"/>
  <c r="AT2445" i="3"/>
  <c r="CL2445" i="3"/>
  <c r="AM2446" i="3"/>
  <c r="F2446" i="3"/>
  <c r="I2446" i="3"/>
  <c r="AO2446" i="3"/>
  <c r="AP2446" i="3"/>
  <c r="AQ2446" i="3"/>
  <c r="AR2446" i="3"/>
  <c r="AS2446" i="3"/>
  <c r="AT2446" i="3"/>
  <c r="CL2446" i="3"/>
  <c r="AM2447" i="3"/>
  <c r="I2447" i="3"/>
  <c r="AO2447" i="3"/>
  <c r="AP2447" i="3"/>
  <c r="AQ2447" i="3"/>
  <c r="AR2447" i="3"/>
  <c r="CD2447" i="3"/>
  <c r="AS2447" i="3"/>
  <c r="AT2447" i="3"/>
  <c r="AM2448" i="3"/>
  <c r="D2448" i="3"/>
  <c r="I2448" i="3"/>
  <c r="AO2448" i="3"/>
  <c r="AP2448" i="3"/>
  <c r="BW2448" i="3"/>
  <c r="AQ2448" i="3"/>
  <c r="AR2448" i="3"/>
  <c r="AS2448" i="3"/>
  <c r="CH2448" i="3"/>
  <c r="AT2448" i="3"/>
  <c r="AM2449" i="3"/>
  <c r="I2449" i="3"/>
  <c r="AO2449" i="3"/>
  <c r="BR2449" i="3"/>
  <c r="AP2449" i="3"/>
  <c r="BW2449" i="3"/>
  <c r="AQ2449" i="3"/>
  <c r="AR2449" i="3"/>
  <c r="AS2449" i="3"/>
  <c r="CG2449" i="3"/>
  <c r="AT2449" i="3"/>
  <c r="CM2449" i="3"/>
  <c r="AM2450" i="3"/>
  <c r="D2450" i="3"/>
  <c r="I2450" i="3"/>
  <c r="AO2450" i="3"/>
  <c r="BR2450" i="3"/>
  <c r="AP2450" i="3"/>
  <c r="AQ2450" i="3"/>
  <c r="AR2450" i="3"/>
  <c r="AS2450" i="3"/>
  <c r="CG2450" i="3"/>
  <c r="AT2450" i="3"/>
  <c r="CL2450" i="3"/>
  <c r="AM2451" i="3"/>
  <c r="I2451" i="3"/>
  <c r="AO2451" i="3"/>
  <c r="BR2451" i="3"/>
  <c r="AP2451" i="3"/>
  <c r="BW2451" i="3"/>
  <c r="AQ2451" i="3"/>
  <c r="AR2451" i="3"/>
  <c r="AS2451" i="3"/>
  <c r="CG2451" i="3"/>
  <c r="AT2451" i="3"/>
  <c r="AM2452" i="3"/>
  <c r="D2452" i="3"/>
  <c r="I2452" i="3"/>
  <c r="AO2452" i="3"/>
  <c r="AP2452" i="3"/>
  <c r="AQ2452" i="3"/>
  <c r="AR2452" i="3"/>
  <c r="AS2452" i="3"/>
  <c r="AT2452" i="3"/>
  <c r="CL2452" i="3"/>
  <c r="AM2453" i="3"/>
  <c r="I2453" i="3"/>
  <c r="AO2453" i="3"/>
  <c r="AP2453" i="3"/>
  <c r="BV2453" i="3"/>
  <c r="AQ2453" i="3"/>
  <c r="AR2453" i="3"/>
  <c r="AS2453" i="3"/>
  <c r="CI2453" i="3"/>
  <c r="AT2453" i="3"/>
  <c r="AM2454" i="3"/>
  <c r="I2454" i="3"/>
  <c r="AO2454" i="3"/>
  <c r="AP2454" i="3"/>
  <c r="BW2454" i="3"/>
  <c r="AQ2454" i="3"/>
  <c r="AR2454" i="3"/>
  <c r="AS2454" i="3"/>
  <c r="CI2454" i="3"/>
  <c r="AT2454" i="3"/>
  <c r="AM2455" i="3"/>
  <c r="M2455" i="3"/>
  <c r="AO2455" i="3"/>
  <c r="AP2455" i="3"/>
  <c r="AQ2455" i="3"/>
  <c r="CA2455" i="3"/>
  <c r="AR2455" i="3"/>
  <c r="CE2455" i="3"/>
  <c r="AS2455" i="3"/>
  <c r="AT2455" i="3"/>
  <c r="AM2456" i="3"/>
  <c r="AO2456" i="3"/>
  <c r="BS2456" i="3"/>
  <c r="AP2456" i="3"/>
  <c r="AQ2456" i="3"/>
  <c r="CA2456" i="3"/>
  <c r="AR2456" i="3"/>
  <c r="CD2456" i="3"/>
  <c r="AS2456" i="3"/>
  <c r="AT2456" i="3"/>
  <c r="AM2457" i="3"/>
  <c r="D2457" i="3"/>
  <c r="AO2457" i="3"/>
  <c r="AP2457" i="3"/>
  <c r="BV2457" i="3"/>
  <c r="AQ2457" i="3"/>
  <c r="AR2457" i="3"/>
  <c r="AS2457" i="3"/>
  <c r="CH2457" i="3"/>
  <c r="AT2457" i="3"/>
  <c r="AM2458" i="3"/>
  <c r="AO2458" i="3"/>
  <c r="AP2458" i="3"/>
  <c r="BV2458" i="3"/>
  <c r="AQ2458" i="3"/>
  <c r="AR2458" i="3"/>
  <c r="CD2458" i="3"/>
  <c r="AS2458" i="3"/>
  <c r="CI2458" i="3"/>
  <c r="AT2458" i="3"/>
  <c r="CK2458" i="3"/>
  <c r="AM2459" i="3"/>
  <c r="AO2459" i="3"/>
  <c r="BS2459" i="3"/>
  <c r="AP2459" i="3"/>
  <c r="BW2459" i="3"/>
  <c r="AQ2459" i="3"/>
  <c r="BZ2459" i="3"/>
  <c r="AR2459" i="3"/>
  <c r="CD2459" i="3"/>
  <c r="AS2459" i="3"/>
  <c r="CG2459" i="3"/>
  <c r="AT2459" i="3"/>
  <c r="AM2460" i="3"/>
  <c r="AO2460" i="3"/>
  <c r="BS2460" i="3"/>
  <c r="AP2460" i="3"/>
  <c r="BW2460" i="3"/>
  <c r="AQ2460" i="3"/>
  <c r="CA2460" i="3"/>
  <c r="AR2460" i="3"/>
  <c r="AS2460" i="3"/>
  <c r="CG2460" i="3"/>
  <c r="AT2460" i="3"/>
  <c r="AM2461" i="3"/>
  <c r="AO2461" i="3"/>
  <c r="BQ2461" i="3"/>
  <c r="AP2461" i="3"/>
  <c r="AQ2461" i="3"/>
  <c r="AR2461" i="3"/>
  <c r="CD2461" i="3"/>
  <c r="AS2461" i="3"/>
  <c r="CH2461" i="3"/>
  <c r="AT2461" i="3"/>
  <c r="AM2462" i="3"/>
  <c r="AO2462" i="3"/>
  <c r="AP2462" i="3"/>
  <c r="AQ2462" i="3"/>
  <c r="AR2462" i="3"/>
  <c r="AS2462" i="3"/>
  <c r="AT2462" i="3"/>
  <c r="CL2462" i="3"/>
  <c r="AM2463" i="3"/>
  <c r="AO2463" i="3"/>
  <c r="BS2463" i="3"/>
  <c r="AP2463" i="3"/>
  <c r="BV2463" i="3"/>
  <c r="AQ2463" i="3"/>
  <c r="CA2463" i="3"/>
  <c r="AR2463" i="3"/>
  <c r="AS2463" i="3"/>
  <c r="AT2463" i="3"/>
  <c r="CK2463" i="3"/>
  <c r="AM2464" i="3"/>
  <c r="F2464" i="3"/>
  <c r="AO2464" i="3"/>
  <c r="AP2464" i="3"/>
  <c r="AQ2464" i="3"/>
  <c r="AR2464" i="3"/>
  <c r="AS2464" i="3"/>
  <c r="AT2464" i="3"/>
  <c r="AM2465" i="3"/>
  <c r="D2465" i="3"/>
  <c r="AO2465" i="3"/>
  <c r="AP2465" i="3"/>
  <c r="BU2465" i="3"/>
  <c r="AQ2465" i="3"/>
  <c r="AR2465" i="3"/>
  <c r="AS2465" i="3"/>
  <c r="CG2465" i="3"/>
  <c r="AT2465" i="3"/>
  <c r="AM2466" i="3"/>
  <c r="F2466" i="3"/>
  <c r="AO2466" i="3"/>
  <c r="BS2466" i="3"/>
  <c r="AP2466" i="3"/>
  <c r="AQ2466" i="3"/>
  <c r="AR2466" i="3"/>
  <c r="CD2466" i="3"/>
  <c r="AS2466" i="3"/>
  <c r="AT2466" i="3"/>
  <c r="CM2466" i="3"/>
  <c r="AM2467" i="3"/>
  <c r="I2467" i="3"/>
  <c r="AO2467" i="3"/>
  <c r="AP2467" i="3"/>
  <c r="BV2467" i="3"/>
  <c r="AQ2467" i="3"/>
  <c r="CA2467" i="3"/>
  <c r="AR2467" i="3"/>
  <c r="CD2467" i="3"/>
  <c r="AS2467" i="3"/>
  <c r="AT2467" i="3"/>
  <c r="AM2468" i="3"/>
  <c r="M2468" i="3"/>
  <c r="I2468" i="3"/>
  <c r="AO2468" i="3"/>
  <c r="BS2468" i="3"/>
  <c r="AP2468" i="3"/>
  <c r="BV2468" i="3"/>
  <c r="AQ2468" i="3"/>
  <c r="AR2468" i="3"/>
  <c r="AS2468" i="3"/>
  <c r="CI2468" i="3"/>
  <c r="AT2468" i="3"/>
  <c r="AM2469" i="3"/>
  <c r="M2469" i="3"/>
  <c r="I2469" i="3"/>
  <c r="AO2469" i="3"/>
  <c r="BR2469" i="3"/>
  <c r="AP2469" i="3"/>
  <c r="AQ2469" i="3"/>
  <c r="CA2469" i="3"/>
  <c r="AR2469" i="3"/>
  <c r="AS2469" i="3"/>
  <c r="CI2469" i="3"/>
  <c r="AT2469" i="3"/>
  <c r="AM2470" i="3"/>
  <c r="M2470" i="3"/>
  <c r="I2470" i="3"/>
  <c r="AO2470" i="3"/>
  <c r="BR2470" i="3"/>
  <c r="AP2470" i="3"/>
  <c r="AQ2470" i="3"/>
  <c r="CA2470" i="3"/>
  <c r="AR2470" i="3"/>
  <c r="CE2470" i="3"/>
  <c r="AS2470" i="3"/>
  <c r="CH2470" i="3"/>
  <c r="AT2470" i="3"/>
  <c r="AM2471" i="3"/>
  <c r="I2471" i="3"/>
  <c r="AO2471" i="3"/>
  <c r="AP2471" i="3"/>
  <c r="AQ2471" i="3"/>
  <c r="AR2471" i="3"/>
  <c r="CD2471" i="3"/>
  <c r="AS2471" i="3"/>
  <c r="CH2471" i="3"/>
  <c r="AT2471" i="3"/>
  <c r="IS2471" i="3"/>
  <c r="AM2472" i="3"/>
  <c r="F2472" i="3"/>
  <c r="I2472" i="3"/>
  <c r="AO2472" i="3"/>
  <c r="AP2472" i="3"/>
  <c r="BV2472" i="3"/>
  <c r="AQ2472" i="3"/>
  <c r="CA2472" i="3"/>
  <c r="AR2472" i="3"/>
  <c r="CD2472" i="3"/>
  <c r="AS2472" i="3"/>
  <c r="CH2472" i="3"/>
  <c r="AT2472" i="3"/>
  <c r="CM2472" i="3"/>
  <c r="BZ2472" i="3"/>
  <c r="AM2473" i="3"/>
  <c r="F2473" i="3"/>
  <c r="I2473" i="3"/>
  <c r="AO2473" i="3"/>
  <c r="AP2473" i="3"/>
  <c r="BW2473" i="3"/>
  <c r="AQ2473" i="3"/>
  <c r="CA2473" i="3"/>
  <c r="AR2473" i="3"/>
  <c r="AS2473" i="3"/>
  <c r="CI2473" i="3"/>
  <c r="AT2473" i="3"/>
  <c r="CM2473" i="3"/>
  <c r="IS2473" i="3"/>
  <c r="AM2474" i="3"/>
  <c r="F2474" i="3"/>
  <c r="I2474" i="3"/>
  <c r="AO2474" i="3"/>
  <c r="BS2474" i="3"/>
  <c r="AP2474" i="3"/>
  <c r="BW2474" i="3"/>
  <c r="AQ2474" i="3"/>
  <c r="CA2474" i="3"/>
  <c r="AR2474" i="3"/>
  <c r="AS2474" i="3"/>
  <c r="CG2474" i="3"/>
  <c r="AT2474" i="3"/>
  <c r="CL2474" i="3"/>
  <c r="AM2475" i="3"/>
  <c r="D2475" i="3"/>
  <c r="I2475" i="3"/>
  <c r="AO2475" i="3"/>
  <c r="BR2475" i="3"/>
  <c r="AP2475" i="3"/>
  <c r="AQ2475" i="3"/>
  <c r="AR2475" i="3"/>
  <c r="CE2475" i="3"/>
  <c r="AS2475" i="3"/>
  <c r="CH2475" i="3"/>
  <c r="AT2475" i="3"/>
  <c r="IS2475" i="3"/>
  <c r="AM2476" i="3"/>
  <c r="I2476" i="3"/>
  <c r="AO2476" i="3"/>
  <c r="BS2476" i="3"/>
  <c r="AP2476" i="3"/>
  <c r="AQ2476" i="3"/>
  <c r="AR2476" i="3"/>
  <c r="CE2476" i="3"/>
  <c r="AS2476" i="3"/>
  <c r="CH2476" i="3"/>
  <c r="AT2476" i="3"/>
  <c r="CM2476" i="3"/>
  <c r="AM2477" i="3"/>
  <c r="F2477" i="3"/>
  <c r="I2477" i="3"/>
  <c r="AO2477" i="3"/>
  <c r="BS2477" i="3"/>
  <c r="AP2477" i="3"/>
  <c r="BV2477" i="3"/>
  <c r="AQ2477" i="3"/>
  <c r="CA2477" i="3"/>
  <c r="AR2477" i="3"/>
  <c r="CD2477" i="3"/>
  <c r="AS2477" i="3"/>
  <c r="CI2477" i="3"/>
  <c r="AT2477" i="3"/>
  <c r="IS2477" i="3"/>
  <c r="AM2478" i="3"/>
  <c r="I2478" i="3"/>
  <c r="AO2478" i="3"/>
  <c r="BR2478" i="3"/>
  <c r="AP2478" i="3"/>
  <c r="BV2478" i="3"/>
  <c r="AQ2478" i="3"/>
  <c r="AR2478" i="3"/>
  <c r="AS2478" i="3"/>
  <c r="AT2478" i="3"/>
  <c r="AM2479" i="3"/>
  <c r="F2479" i="3"/>
  <c r="I2479" i="3"/>
  <c r="AO2479" i="3"/>
  <c r="AP2479" i="3"/>
  <c r="AQ2479" i="3"/>
  <c r="AR2479" i="3"/>
  <c r="AS2479" i="3"/>
  <c r="AT2479" i="3"/>
  <c r="CL2479" i="3"/>
  <c r="IS2479" i="3"/>
  <c r="AM2480" i="3"/>
  <c r="F2480" i="3"/>
  <c r="I2480" i="3"/>
  <c r="AO2480" i="3"/>
  <c r="BS2480" i="3"/>
  <c r="AP2480" i="3"/>
  <c r="BW2480" i="3"/>
  <c r="AQ2480" i="3"/>
  <c r="AR2480" i="3"/>
  <c r="CE2480" i="3"/>
  <c r="AS2480" i="3"/>
  <c r="AT2480" i="3"/>
  <c r="CK2480" i="3"/>
  <c r="AM2481" i="3"/>
  <c r="F2481" i="3"/>
  <c r="I2481" i="3"/>
  <c r="AO2481" i="3"/>
  <c r="AP2481" i="3"/>
  <c r="BW2481" i="3"/>
  <c r="AQ2481" i="3"/>
  <c r="CA2481" i="3"/>
  <c r="AR2481" i="3"/>
  <c r="AS2481" i="3"/>
  <c r="CI2481" i="3"/>
  <c r="AT2481" i="3"/>
  <c r="AM2482" i="3"/>
  <c r="I2482" i="3"/>
  <c r="AO2482" i="3"/>
  <c r="BS2482" i="3"/>
  <c r="AP2482" i="3"/>
  <c r="AQ2482" i="3"/>
  <c r="CA2482" i="3"/>
  <c r="AR2482" i="3"/>
  <c r="AS2482" i="3"/>
  <c r="CH2482" i="3"/>
  <c r="AT2482" i="3"/>
  <c r="AM2483" i="3"/>
  <c r="F2483" i="3"/>
  <c r="I2483" i="3"/>
  <c r="AO2483" i="3"/>
  <c r="BS2483" i="3"/>
  <c r="AP2483" i="3"/>
  <c r="AQ2483" i="3"/>
  <c r="AR2483" i="3"/>
  <c r="AS2483" i="3"/>
  <c r="AT2483" i="3"/>
  <c r="CM2483" i="3"/>
  <c r="AM2484" i="3"/>
  <c r="I2484" i="3"/>
  <c r="AO2484" i="3"/>
  <c r="BS2484" i="3"/>
  <c r="AP2484" i="3"/>
  <c r="AQ2484" i="3"/>
  <c r="CA2484" i="3"/>
  <c r="AR2484" i="3"/>
  <c r="CC2484" i="3"/>
  <c r="AS2484" i="3"/>
  <c r="AT2484" i="3"/>
  <c r="CM2484" i="3"/>
  <c r="AM2485" i="3"/>
  <c r="I2485" i="3"/>
  <c r="AO2485" i="3"/>
  <c r="AP2485" i="3"/>
  <c r="BW2485" i="3"/>
  <c r="AQ2485" i="3"/>
  <c r="AR2485" i="3"/>
  <c r="CE2485" i="3"/>
  <c r="AS2485" i="3"/>
  <c r="AT2485" i="3"/>
  <c r="CM2485" i="3"/>
  <c r="AM2486" i="3"/>
  <c r="I2486" i="3"/>
  <c r="AO2486" i="3"/>
  <c r="BR2486" i="3"/>
  <c r="AP2486" i="3"/>
  <c r="BW2486" i="3"/>
  <c r="AQ2486" i="3"/>
  <c r="BZ2486" i="3"/>
  <c r="AR2486" i="3"/>
  <c r="AS2486" i="3"/>
  <c r="CG2486" i="3"/>
  <c r="AT2486" i="3"/>
  <c r="AM2487" i="3"/>
  <c r="I2487" i="3"/>
  <c r="AO2487" i="3"/>
  <c r="AP2487" i="3"/>
  <c r="BW2487" i="3"/>
  <c r="AQ2487" i="3"/>
  <c r="AR2487" i="3"/>
  <c r="AS2487" i="3"/>
  <c r="AT2487" i="3"/>
  <c r="AM2488" i="3"/>
  <c r="I2488" i="3"/>
  <c r="AO2488" i="3"/>
  <c r="BR2488" i="3"/>
  <c r="AP2488" i="3"/>
  <c r="BW2488" i="3"/>
  <c r="AQ2488" i="3"/>
  <c r="BZ2488" i="3"/>
  <c r="AR2488" i="3"/>
  <c r="AS2488" i="3"/>
  <c r="CI2488" i="3"/>
  <c r="AT2488" i="3"/>
  <c r="CM2488" i="3"/>
  <c r="AM2489" i="3"/>
  <c r="F2489" i="3"/>
  <c r="I2489" i="3"/>
  <c r="AO2489" i="3"/>
  <c r="AP2489" i="3"/>
  <c r="AQ2489" i="3"/>
  <c r="AR2489" i="3"/>
  <c r="CD2489" i="3"/>
  <c r="AS2489" i="3"/>
  <c r="AT2489" i="3"/>
  <c r="CM2489" i="3"/>
  <c r="AM2490" i="3"/>
  <c r="I2490" i="3"/>
  <c r="AO2490" i="3"/>
  <c r="BR2490" i="3"/>
  <c r="AP2490" i="3"/>
  <c r="AQ2490" i="3"/>
  <c r="BZ2490" i="3"/>
  <c r="AR2490" i="3"/>
  <c r="AS2490" i="3"/>
  <c r="CG2490" i="3"/>
  <c r="AT2490" i="3"/>
  <c r="AM2491" i="3"/>
  <c r="I2491" i="3"/>
  <c r="AO2491" i="3"/>
  <c r="AP2491" i="3"/>
  <c r="BV2491" i="3"/>
  <c r="AQ2491" i="3"/>
  <c r="AR2491" i="3"/>
  <c r="AS2491" i="3"/>
  <c r="AT2491" i="3"/>
  <c r="AM2492" i="3"/>
  <c r="I2492" i="3"/>
  <c r="AO2492" i="3"/>
  <c r="BR2492" i="3"/>
  <c r="AP2492" i="3"/>
  <c r="AQ2492" i="3"/>
  <c r="AR2492" i="3"/>
  <c r="AS2492" i="3"/>
  <c r="CG2492" i="3"/>
  <c r="AT2492" i="3"/>
  <c r="AM2493" i="3"/>
  <c r="I2493" i="3"/>
  <c r="AO2493" i="3"/>
  <c r="AP2493" i="3"/>
  <c r="AQ2493" i="3"/>
  <c r="AR2493" i="3"/>
  <c r="AS2493" i="3"/>
  <c r="AT2493" i="3"/>
  <c r="AM2494" i="3"/>
  <c r="D2494" i="3"/>
  <c r="I2494" i="3"/>
  <c r="AO2494" i="3"/>
  <c r="BR2494" i="3"/>
  <c r="AP2494" i="3"/>
  <c r="AQ2494" i="3"/>
  <c r="AR2494" i="3"/>
  <c r="AS2494" i="3"/>
  <c r="CI2494" i="3"/>
  <c r="AT2494" i="3"/>
  <c r="CL2494" i="3"/>
  <c r="AM2495" i="3"/>
  <c r="AO2495" i="3"/>
  <c r="AP2495" i="3"/>
  <c r="BW2495" i="3"/>
  <c r="AQ2495" i="3"/>
  <c r="BY2495" i="3"/>
  <c r="AR2495" i="3"/>
  <c r="AS2495" i="3"/>
  <c r="CH2495" i="3"/>
  <c r="AT2495" i="3"/>
  <c r="CL2495" i="3"/>
  <c r="AM2496" i="3"/>
  <c r="M2496" i="3"/>
  <c r="AO2496" i="3"/>
  <c r="AP2496" i="3"/>
  <c r="BV2496" i="3"/>
  <c r="AQ2496" i="3"/>
  <c r="BZ2496" i="3"/>
  <c r="AR2496" i="3"/>
  <c r="AS2496" i="3"/>
  <c r="CG2496" i="3"/>
  <c r="AT2496" i="3"/>
  <c r="CM2496" i="3"/>
  <c r="AM2497" i="3"/>
  <c r="M2497" i="3"/>
  <c r="AO2497" i="3"/>
  <c r="AP2497" i="3"/>
  <c r="BW2497" i="3"/>
  <c r="AQ2497" i="3"/>
  <c r="AR2497" i="3"/>
  <c r="AS2497" i="3"/>
  <c r="CG2497" i="3"/>
  <c r="AT2497" i="3"/>
  <c r="AM2498" i="3"/>
  <c r="F2498" i="3"/>
  <c r="AO2498" i="3"/>
  <c r="BQ2498" i="3"/>
  <c r="AP2498" i="3"/>
  <c r="AQ2498" i="3"/>
  <c r="BY2498" i="3"/>
  <c r="AR2498" i="3"/>
  <c r="AS2498" i="3"/>
  <c r="CG2498" i="3"/>
  <c r="AT2498" i="3"/>
  <c r="AM2499" i="3"/>
  <c r="AO2499" i="3"/>
  <c r="BS2499" i="3"/>
  <c r="AP2499" i="3"/>
  <c r="BU2499" i="3"/>
  <c r="AQ2499" i="3"/>
  <c r="CA2499" i="3"/>
  <c r="AR2499" i="3"/>
  <c r="CC2499" i="3"/>
  <c r="AS2499" i="3"/>
  <c r="CG2499" i="3"/>
  <c r="AT2499" i="3"/>
  <c r="AM2500" i="3"/>
  <c r="AO2500" i="3"/>
  <c r="BQ2500" i="3"/>
  <c r="AP2500" i="3"/>
  <c r="AQ2500" i="3"/>
  <c r="CA2500" i="3"/>
  <c r="AR2500" i="3"/>
  <c r="CC2500" i="3"/>
  <c r="AS2500" i="3"/>
  <c r="CI2500" i="3"/>
  <c r="AT2500" i="3"/>
  <c r="AM2501" i="3"/>
  <c r="AO2501" i="3"/>
  <c r="BS2501" i="3"/>
  <c r="AP2501" i="3"/>
  <c r="BV2501" i="3"/>
  <c r="AQ2501" i="3"/>
  <c r="BY2501" i="3"/>
  <c r="AR2501" i="3"/>
  <c r="AS2501" i="3"/>
  <c r="CH2501" i="3"/>
  <c r="AT2501" i="3"/>
  <c r="AM2502" i="3"/>
  <c r="AO2502" i="3"/>
  <c r="AP2502" i="3"/>
  <c r="AQ2502" i="3"/>
  <c r="AR2502" i="3"/>
  <c r="AS2502" i="3"/>
  <c r="CH2502" i="3"/>
  <c r="AT2502" i="3"/>
  <c r="AM2503" i="3"/>
  <c r="D2503" i="3"/>
  <c r="AO2503" i="3"/>
  <c r="AP2503" i="3"/>
  <c r="BV2503" i="3"/>
  <c r="AQ2503" i="3"/>
  <c r="BY2503" i="3"/>
  <c r="AR2503" i="3"/>
  <c r="AS2503" i="3"/>
  <c r="CI2503" i="3"/>
  <c r="AT2503" i="3"/>
  <c r="CL2503" i="3"/>
  <c r="AM2504" i="3"/>
  <c r="AO2504" i="3"/>
  <c r="AP2504" i="3"/>
  <c r="BV2504" i="3"/>
  <c r="AQ2504" i="3"/>
  <c r="AR2504" i="3"/>
  <c r="CD2504" i="3"/>
  <c r="AS2504" i="3"/>
  <c r="AT2504" i="3"/>
  <c r="BZ2504" i="3"/>
  <c r="AM2505" i="3"/>
  <c r="M2505" i="3"/>
  <c r="AO2505" i="3"/>
  <c r="BS2505" i="3"/>
  <c r="AP2505" i="3"/>
  <c r="BW2505" i="3"/>
  <c r="AQ2505" i="3"/>
  <c r="BZ2505" i="3"/>
  <c r="AR2505" i="3"/>
  <c r="CC2505" i="3"/>
  <c r="AS2505" i="3"/>
  <c r="CH2505" i="3"/>
  <c r="AT2505" i="3"/>
  <c r="CK2505" i="3"/>
  <c r="AM2506" i="3"/>
  <c r="D2506" i="3"/>
  <c r="AO2506" i="3"/>
  <c r="AP2506" i="3"/>
  <c r="BV2506" i="3"/>
  <c r="AQ2506" i="3"/>
  <c r="AR2506" i="3"/>
  <c r="AS2506" i="3"/>
  <c r="AT2506" i="3"/>
  <c r="CK2506" i="3"/>
  <c r="AM2507" i="3"/>
  <c r="M2507" i="3"/>
  <c r="I2507" i="3"/>
  <c r="AO2507" i="3"/>
  <c r="AP2507" i="3"/>
  <c r="AQ2507" i="3"/>
  <c r="AR2507" i="3"/>
  <c r="CE2507" i="3"/>
  <c r="AS2507" i="3"/>
  <c r="CI2507" i="3"/>
  <c r="AT2507" i="3"/>
  <c r="CK2507" i="3"/>
  <c r="AM2508" i="3"/>
  <c r="F2508" i="3"/>
  <c r="I2508" i="3"/>
  <c r="AO2508" i="3"/>
  <c r="AP2508" i="3"/>
  <c r="BV2508" i="3"/>
  <c r="AQ2508" i="3"/>
  <c r="CA2508" i="3"/>
  <c r="AR2508" i="3"/>
  <c r="CD2508" i="3"/>
  <c r="AS2508" i="3"/>
  <c r="CH2508" i="3"/>
  <c r="AT2508" i="3"/>
  <c r="AM2509" i="3"/>
  <c r="D2509" i="3"/>
  <c r="I2509" i="3"/>
  <c r="AO2509" i="3"/>
  <c r="AP2509" i="3"/>
  <c r="BV2509" i="3"/>
  <c r="AQ2509" i="3"/>
  <c r="AR2509" i="3"/>
  <c r="CE2509" i="3"/>
  <c r="AS2509" i="3"/>
  <c r="AT2509" i="3"/>
  <c r="AM2510" i="3"/>
  <c r="F2510" i="3"/>
  <c r="I2510" i="3"/>
  <c r="AO2510" i="3"/>
  <c r="BR2510" i="3"/>
  <c r="AP2510" i="3"/>
  <c r="AQ2510" i="3"/>
  <c r="AR2510" i="3"/>
  <c r="AS2510" i="3"/>
  <c r="CH2510" i="3"/>
  <c r="AT2510" i="3"/>
  <c r="AM2511" i="3"/>
  <c r="D2511" i="3"/>
  <c r="BQ2511" i="3"/>
  <c r="I2511" i="3"/>
  <c r="AO2511" i="3"/>
  <c r="AP2511" i="3"/>
  <c r="BV2511" i="3"/>
  <c r="AQ2511" i="3"/>
  <c r="CA2511" i="3"/>
  <c r="AR2511" i="3"/>
  <c r="CD2511" i="3"/>
  <c r="AS2511" i="3"/>
  <c r="CI2511" i="3"/>
  <c r="AT2511" i="3"/>
  <c r="CK2511" i="3"/>
  <c r="IS2511" i="3"/>
  <c r="AM2512" i="3"/>
  <c r="D2512" i="3"/>
  <c r="I2512" i="3"/>
  <c r="AO2512" i="3"/>
  <c r="AP2512" i="3"/>
  <c r="AQ2512" i="3"/>
  <c r="AR2512" i="3"/>
  <c r="AS2512" i="3"/>
  <c r="CG2512" i="3"/>
  <c r="AT2512" i="3"/>
  <c r="CM2512" i="3"/>
  <c r="AM2513" i="3"/>
  <c r="I2513" i="3"/>
  <c r="AO2513" i="3"/>
  <c r="AP2513" i="3"/>
  <c r="BW2513" i="3"/>
  <c r="AQ2513" i="3"/>
  <c r="BZ2513" i="3"/>
  <c r="AR2513" i="3"/>
  <c r="CE2513" i="3"/>
  <c r="AS2513" i="3"/>
  <c r="CI2513" i="3"/>
  <c r="AT2513" i="3"/>
  <c r="CM2513" i="3"/>
  <c r="IS2513" i="3"/>
  <c r="AM2514" i="3"/>
  <c r="I2514" i="3"/>
  <c r="AO2514" i="3"/>
  <c r="AP2514" i="3"/>
  <c r="AQ2514" i="3"/>
  <c r="AR2514" i="3"/>
  <c r="CE2514" i="3"/>
  <c r="AS2514" i="3"/>
  <c r="CI2514" i="3"/>
  <c r="AT2514" i="3"/>
  <c r="CL2514" i="3"/>
  <c r="AM2515" i="3"/>
  <c r="D2515" i="3"/>
  <c r="I2515" i="3"/>
  <c r="AO2515" i="3"/>
  <c r="BR2515" i="3"/>
  <c r="AP2515" i="3"/>
  <c r="BV2515" i="3"/>
  <c r="AQ2515" i="3"/>
  <c r="AR2515" i="3"/>
  <c r="AS2515" i="3"/>
  <c r="CI2515" i="3"/>
  <c r="AT2515" i="3"/>
  <c r="CM2515" i="3"/>
  <c r="IS2515" i="3"/>
  <c r="AM2516" i="3"/>
  <c r="I2516" i="3"/>
  <c r="AO2516" i="3"/>
  <c r="BR2516" i="3"/>
  <c r="AP2516" i="3"/>
  <c r="AQ2516" i="3"/>
  <c r="CA2516" i="3"/>
  <c r="AR2516" i="3"/>
  <c r="CE2516" i="3"/>
  <c r="AS2516" i="3"/>
  <c r="CH2516" i="3"/>
  <c r="AT2516" i="3"/>
  <c r="AM2517" i="3"/>
  <c r="F2517" i="3"/>
  <c r="I2517" i="3"/>
  <c r="AO2517" i="3"/>
  <c r="BR2517" i="3"/>
  <c r="AP2517" i="3"/>
  <c r="AQ2517" i="3"/>
  <c r="AR2517" i="3"/>
  <c r="CE2517" i="3"/>
  <c r="AS2517" i="3"/>
  <c r="AT2517" i="3"/>
  <c r="CM2517" i="3"/>
  <c r="IS2517" i="3"/>
  <c r="AM2518" i="3"/>
  <c r="M2518" i="3"/>
  <c r="I2518" i="3"/>
  <c r="AO2518" i="3"/>
  <c r="BR2518" i="3"/>
  <c r="AP2518" i="3"/>
  <c r="AQ2518" i="3"/>
  <c r="AR2518" i="3"/>
  <c r="AS2518" i="3"/>
  <c r="CH2518" i="3"/>
  <c r="AT2518" i="3"/>
  <c r="AM2519" i="3"/>
  <c r="F2519" i="3"/>
  <c r="I2519" i="3"/>
  <c r="AO2519" i="3"/>
  <c r="BS2519" i="3"/>
  <c r="AP2519" i="3"/>
  <c r="BV2519" i="3"/>
  <c r="AQ2519" i="3"/>
  <c r="AR2519" i="3"/>
  <c r="AS2519" i="3"/>
  <c r="AT2519" i="3"/>
  <c r="CM2519" i="3"/>
  <c r="IS2519" i="3"/>
  <c r="AM2520" i="3"/>
  <c r="D2520" i="3"/>
  <c r="I2520" i="3"/>
  <c r="AO2520" i="3"/>
  <c r="AP2520" i="3"/>
  <c r="AQ2520" i="3"/>
  <c r="AR2520" i="3"/>
  <c r="CE2520" i="3"/>
  <c r="AS2520" i="3"/>
  <c r="CI2520" i="3"/>
  <c r="AT2520" i="3"/>
  <c r="AM2521" i="3"/>
  <c r="I2521" i="3"/>
  <c r="AO2521" i="3"/>
  <c r="BS2521" i="3"/>
  <c r="AP2521" i="3"/>
  <c r="AQ2521" i="3"/>
  <c r="AR2521" i="3"/>
  <c r="CE2521" i="3"/>
  <c r="AS2521" i="3"/>
  <c r="CH2521" i="3"/>
  <c r="AT2521" i="3"/>
  <c r="AM2522" i="3"/>
  <c r="I2522" i="3"/>
  <c r="AO2522" i="3"/>
  <c r="BR2522" i="3"/>
  <c r="AP2522" i="3"/>
  <c r="AQ2522" i="3"/>
  <c r="AR2522" i="3"/>
  <c r="AS2522" i="3"/>
  <c r="CH2522" i="3"/>
  <c r="AT2522" i="3"/>
  <c r="AM2523" i="3"/>
  <c r="F2523" i="3"/>
  <c r="I2523" i="3"/>
  <c r="AO2523" i="3"/>
  <c r="AP2523" i="3"/>
  <c r="AQ2523" i="3"/>
  <c r="BZ2523" i="3"/>
  <c r="AR2523" i="3"/>
  <c r="CC2523" i="3"/>
  <c r="AS2523" i="3"/>
  <c r="CH2523" i="3"/>
  <c r="AT2523" i="3"/>
  <c r="AM2524" i="3"/>
  <c r="F2524" i="3"/>
  <c r="I2524" i="3"/>
  <c r="AO2524" i="3"/>
  <c r="AP2524" i="3"/>
  <c r="BW2524" i="3"/>
  <c r="AQ2524" i="3"/>
  <c r="AR2524" i="3"/>
  <c r="AS2524" i="3"/>
  <c r="CG2524" i="3"/>
  <c r="AT2524" i="3"/>
  <c r="AM2525" i="3"/>
  <c r="F2525" i="3"/>
  <c r="I2525" i="3"/>
  <c r="AO2525" i="3"/>
  <c r="AP2525" i="3"/>
  <c r="AQ2525" i="3"/>
  <c r="BZ2525" i="3"/>
  <c r="AR2525" i="3"/>
  <c r="CE2525" i="3"/>
  <c r="AS2525" i="3"/>
  <c r="AT2525" i="3"/>
  <c r="CK2525" i="3"/>
  <c r="AM2526" i="3"/>
  <c r="F2526" i="3"/>
  <c r="I2526" i="3"/>
  <c r="AO2526" i="3"/>
  <c r="BR2526" i="3"/>
  <c r="AP2526" i="3"/>
  <c r="BW2526" i="3"/>
  <c r="AQ2526" i="3"/>
  <c r="BZ2526" i="3"/>
  <c r="AR2526" i="3"/>
  <c r="CD2526" i="3"/>
  <c r="AS2526" i="3"/>
  <c r="CI2526" i="3"/>
  <c r="AT2526" i="3"/>
  <c r="AM2527" i="3"/>
  <c r="D2527" i="3"/>
  <c r="I2527" i="3"/>
  <c r="AO2527" i="3"/>
  <c r="BR2527" i="3"/>
  <c r="AP2527" i="3"/>
  <c r="AQ2527" i="3"/>
  <c r="AR2527" i="3"/>
  <c r="AS2527" i="3"/>
  <c r="CI2527" i="3"/>
  <c r="AT2527" i="3"/>
  <c r="CL2527" i="3"/>
  <c r="AM2528" i="3"/>
  <c r="F2528" i="3"/>
  <c r="I2528" i="3"/>
  <c r="AO2528" i="3"/>
  <c r="AP2528" i="3"/>
  <c r="BV2528" i="3"/>
  <c r="AQ2528" i="3"/>
  <c r="AR2528" i="3"/>
  <c r="AS2528" i="3"/>
  <c r="AT2528" i="3"/>
  <c r="AM2529" i="3"/>
  <c r="I2529" i="3"/>
  <c r="AO2529" i="3"/>
  <c r="BR2529" i="3"/>
  <c r="AP2529" i="3"/>
  <c r="AQ2529" i="3"/>
  <c r="AR2529" i="3"/>
  <c r="CE2529" i="3"/>
  <c r="AS2529" i="3"/>
  <c r="AT2529" i="3"/>
  <c r="CL2529" i="3"/>
  <c r="AM2530" i="3"/>
  <c r="D2530" i="3"/>
  <c r="I2530" i="3"/>
  <c r="AO2530" i="3"/>
  <c r="AP2530" i="3"/>
  <c r="BW2530" i="3"/>
  <c r="AQ2530" i="3"/>
  <c r="CA2530" i="3"/>
  <c r="AR2530" i="3"/>
  <c r="AS2530" i="3"/>
  <c r="AT2530" i="3"/>
  <c r="CM2530" i="3"/>
  <c r="AM2531" i="3"/>
  <c r="I2531" i="3"/>
  <c r="AO2531" i="3"/>
  <c r="AP2531" i="3"/>
  <c r="BV2531" i="3"/>
  <c r="AQ2531" i="3"/>
  <c r="AR2531" i="3"/>
  <c r="AS2531" i="3"/>
  <c r="AT2531" i="3"/>
  <c r="AM2532" i="3"/>
  <c r="I2532" i="3"/>
  <c r="AO2532" i="3"/>
  <c r="AP2532" i="3"/>
  <c r="BW2532" i="3"/>
  <c r="AQ2532" i="3"/>
  <c r="AR2532" i="3"/>
  <c r="CC2532" i="3"/>
  <c r="AS2532" i="3"/>
  <c r="CI2532" i="3"/>
  <c r="AT2532" i="3"/>
  <c r="AM2533" i="3"/>
  <c r="I2533" i="3"/>
  <c r="AO2533" i="3"/>
  <c r="AP2533" i="3"/>
  <c r="AQ2533" i="3"/>
  <c r="AR2533" i="3"/>
  <c r="AS2533" i="3"/>
  <c r="AT2533" i="3"/>
  <c r="CL2533" i="3"/>
  <c r="AM2534" i="3"/>
  <c r="D2534" i="3"/>
  <c r="BU2534" i="3"/>
  <c r="I2534" i="3"/>
  <c r="AO2534" i="3"/>
  <c r="AP2534" i="3"/>
  <c r="AQ2534" i="3"/>
  <c r="CA2534" i="3"/>
  <c r="AR2534" i="3"/>
  <c r="CE2534" i="3"/>
  <c r="AS2534" i="3"/>
  <c r="AT2534" i="3"/>
  <c r="CM2534" i="3"/>
  <c r="AM2535" i="3"/>
  <c r="M2535" i="3"/>
  <c r="AO2535" i="3"/>
  <c r="AP2535" i="3"/>
  <c r="AQ2535" i="3"/>
  <c r="AR2535" i="3"/>
  <c r="AS2535" i="3"/>
  <c r="CG2535" i="3"/>
  <c r="AT2535" i="3"/>
  <c r="CM2535" i="3"/>
  <c r="AM2536" i="3"/>
  <c r="AO2536" i="3"/>
  <c r="BS2536" i="3"/>
  <c r="AP2536" i="3"/>
  <c r="BU2536" i="3"/>
  <c r="AQ2536" i="3"/>
  <c r="CA2536" i="3"/>
  <c r="AR2536" i="3"/>
  <c r="CD2536" i="3"/>
  <c r="AS2536" i="3"/>
  <c r="AT2536" i="3"/>
  <c r="CK2536" i="3"/>
  <c r="AM2537" i="3"/>
  <c r="D2537" i="3"/>
  <c r="AO2537" i="3"/>
  <c r="BR2537" i="3"/>
  <c r="AP2537" i="3"/>
  <c r="BU2537" i="3"/>
  <c r="AQ2537" i="3"/>
  <c r="BZ2537" i="3"/>
  <c r="AR2537" i="3"/>
  <c r="CE2537" i="3"/>
  <c r="AS2537" i="3"/>
  <c r="CI2537" i="3"/>
  <c r="AT2537" i="3"/>
  <c r="CK2537" i="3"/>
  <c r="AM2538" i="3"/>
  <c r="M2538" i="3"/>
  <c r="AO2538" i="3"/>
  <c r="AP2538" i="3"/>
  <c r="AQ2538" i="3"/>
  <c r="BZ2538" i="3"/>
  <c r="AR2538" i="3"/>
  <c r="AS2538" i="3"/>
  <c r="CI2538" i="3"/>
  <c r="AT2538" i="3"/>
  <c r="AM2539" i="3"/>
  <c r="D2539" i="3"/>
  <c r="I2539" i="3"/>
  <c r="AO2539" i="3"/>
  <c r="AP2539" i="3"/>
  <c r="AQ2539" i="3"/>
  <c r="BZ2539" i="3"/>
  <c r="AR2539" i="3"/>
  <c r="AS2539" i="3"/>
  <c r="CH2539" i="3"/>
  <c r="AT2539" i="3"/>
  <c r="AM2540" i="3"/>
  <c r="F2540" i="3"/>
  <c r="I2540" i="3"/>
  <c r="AO2540" i="3"/>
  <c r="BR2540" i="3"/>
  <c r="AP2540" i="3"/>
  <c r="BW2540" i="3"/>
  <c r="AQ2540" i="3"/>
  <c r="BZ2540" i="3"/>
  <c r="AR2540" i="3"/>
  <c r="AS2540" i="3"/>
  <c r="CI2540" i="3"/>
  <c r="AT2540" i="3"/>
  <c r="CM2540" i="3"/>
  <c r="AM2541" i="3"/>
  <c r="I2541" i="3"/>
  <c r="AO2541" i="3"/>
  <c r="BR2541" i="3"/>
  <c r="AP2541" i="3"/>
  <c r="AQ2541" i="3"/>
  <c r="AR2541" i="3"/>
  <c r="CE2541" i="3"/>
  <c r="AS2541" i="3"/>
  <c r="CH2541" i="3"/>
  <c r="AT2541" i="3"/>
  <c r="CM2541" i="3"/>
  <c r="AM2542" i="3"/>
  <c r="D2542" i="3"/>
  <c r="I2542" i="3"/>
  <c r="AO2542" i="3"/>
  <c r="BS2542" i="3"/>
  <c r="AP2542" i="3"/>
  <c r="BW2542" i="3"/>
  <c r="AQ2542" i="3"/>
  <c r="BZ2542" i="3"/>
  <c r="AR2542" i="3"/>
  <c r="AS2542" i="3"/>
  <c r="CH2542" i="3"/>
  <c r="AT2542" i="3"/>
  <c r="CM2542" i="3"/>
  <c r="AM2543" i="3"/>
  <c r="D2543" i="3"/>
  <c r="CG2543" i="3"/>
  <c r="I2543" i="3"/>
  <c r="AO2543" i="3"/>
  <c r="AP2543" i="3"/>
  <c r="BV2543" i="3"/>
  <c r="AQ2543" i="3"/>
  <c r="AR2543" i="3"/>
  <c r="AS2543" i="3"/>
  <c r="AT2543" i="3"/>
  <c r="CK2543" i="3"/>
  <c r="AM2544" i="3"/>
  <c r="M2544" i="3"/>
  <c r="I2544" i="3"/>
  <c r="AO2544" i="3"/>
  <c r="BS2544" i="3"/>
  <c r="AP2544" i="3"/>
  <c r="AQ2544" i="3"/>
  <c r="CA2544" i="3"/>
  <c r="AR2544" i="3"/>
  <c r="AS2544" i="3"/>
  <c r="AT2544" i="3"/>
  <c r="CM2544" i="3"/>
  <c r="AM2545" i="3"/>
  <c r="F2545" i="3"/>
  <c r="I2545" i="3"/>
  <c r="AO2545" i="3"/>
  <c r="AP2545" i="3"/>
  <c r="BV2545" i="3"/>
  <c r="AQ2545" i="3"/>
  <c r="AR2545" i="3"/>
  <c r="AS2545" i="3"/>
  <c r="CG2545" i="3"/>
  <c r="AT2545" i="3"/>
  <c r="CK2545" i="3"/>
  <c r="AM2546" i="3"/>
  <c r="I2546" i="3"/>
  <c r="AO2546" i="3"/>
  <c r="AP2546" i="3"/>
  <c r="AQ2546" i="3"/>
  <c r="CA2546" i="3"/>
  <c r="AR2546" i="3"/>
  <c r="AS2546" i="3"/>
  <c r="CI2546" i="3"/>
  <c r="AT2546" i="3"/>
  <c r="AM2547" i="3"/>
  <c r="I2547" i="3"/>
  <c r="AO2547" i="3"/>
  <c r="BR2547" i="3"/>
  <c r="AP2547" i="3"/>
  <c r="AQ2547" i="3"/>
  <c r="BZ2547" i="3"/>
  <c r="AR2547" i="3"/>
  <c r="AS2547" i="3"/>
  <c r="AT2547" i="3"/>
  <c r="CM2547" i="3"/>
  <c r="AM2548" i="3"/>
  <c r="D2548" i="3"/>
  <c r="I2548" i="3"/>
  <c r="AO2548" i="3"/>
  <c r="BS2548" i="3"/>
  <c r="AP2548" i="3"/>
  <c r="AQ2548" i="3"/>
  <c r="BY2548" i="3"/>
  <c r="AR2548" i="3"/>
  <c r="CD2548" i="3"/>
  <c r="AS2548" i="3"/>
  <c r="CI2548" i="3"/>
  <c r="AT2548" i="3"/>
  <c r="AM2549" i="3"/>
  <c r="M2549" i="3"/>
  <c r="I2549" i="3"/>
  <c r="AO2549" i="3"/>
  <c r="BR2549" i="3"/>
  <c r="AP2549" i="3"/>
  <c r="BW2549" i="3"/>
  <c r="AQ2549" i="3"/>
  <c r="AR2549" i="3"/>
  <c r="AS2549" i="3"/>
  <c r="AT2549" i="3"/>
  <c r="AM2550" i="3"/>
  <c r="I2550" i="3"/>
  <c r="AO2550" i="3"/>
  <c r="BR2550" i="3"/>
  <c r="AP2550" i="3"/>
  <c r="AQ2550" i="3"/>
  <c r="CA2550" i="3"/>
  <c r="AR2550" i="3"/>
  <c r="CD2550" i="3"/>
  <c r="AS2550" i="3"/>
  <c r="AT2550" i="3"/>
  <c r="CM2550" i="3"/>
  <c r="AM2551" i="3"/>
  <c r="D2551" i="3"/>
  <c r="CC2551" i="3"/>
  <c r="I2551" i="3"/>
  <c r="AO2551" i="3"/>
  <c r="AP2551" i="3"/>
  <c r="AQ2551" i="3"/>
  <c r="CA2551" i="3"/>
  <c r="AR2551" i="3"/>
  <c r="AS2551" i="3"/>
  <c r="AT2551" i="3"/>
  <c r="AM2552" i="3"/>
  <c r="I2552" i="3"/>
  <c r="AO2552" i="3"/>
  <c r="BR2552" i="3"/>
  <c r="AP2552" i="3"/>
  <c r="AQ2552" i="3"/>
  <c r="BZ2552" i="3"/>
  <c r="AR2552" i="3"/>
  <c r="CD2552" i="3"/>
  <c r="AS2552" i="3"/>
  <c r="CI2552" i="3"/>
  <c r="AT2552" i="3"/>
  <c r="AM2553" i="3"/>
  <c r="I2553" i="3"/>
  <c r="AO2553" i="3"/>
  <c r="AP2553" i="3"/>
  <c r="AQ2553" i="3"/>
  <c r="AR2553" i="3"/>
  <c r="CD2553" i="3"/>
  <c r="AS2553" i="3"/>
  <c r="CH2553" i="3"/>
  <c r="AT2553" i="3"/>
  <c r="AM2554" i="3"/>
  <c r="D2554" i="3"/>
  <c r="I2554" i="3"/>
  <c r="AO2554" i="3"/>
  <c r="BR2554" i="3"/>
  <c r="AP2554" i="3"/>
  <c r="BV2554" i="3"/>
  <c r="AQ2554" i="3"/>
  <c r="AR2554" i="3"/>
  <c r="AS2554" i="3"/>
  <c r="CG2554" i="3"/>
  <c r="AT2554" i="3"/>
  <c r="AM2555" i="3"/>
  <c r="D2555" i="3"/>
  <c r="BY2555" i="3"/>
  <c r="I2555" i="3"/>
  <c r="AO2555" i="3"/>
  <c r="AP2555" i="3"/>
  <c r="BV2555" i="3"/>
  <c r="AQ2555" i="3"/>
  <c r="BZ2555" i="3"/>
  <c r="AR2555" i="3"/>
  <c r="CD2555" i="3"/>
  <c r="AS2555" i="3"/>
  <c r="AT2555" i="3"/>
  <c r="CM2555" i="3"/>
  <c r="AM2556" i="3"/>
  <c r="I2556" i="3"/>
  <c r="AO2556" i="3"/>
  <c r="BS2556" i="3"/>
  <c r="AP2556" i="3"/>
  <c r="AQ2556" i="3"/>
  <c r="AR2556" i="3"/>
  <c r="CC2556" i="3"/>
  <c r="AS2556" i="3"/>
  <c r="CH2556" i="3"/>
  <c r="AT2556" i="3"/>
  <c r="CM2556" i="3"/>
  <c r="AM2557" i="3"/>
  <c r="F2557" i="3"/>
  <c r="I2557" i="3"/>
  <c r="AO2557" i="3"/>
  <c r="BS2557" i="3"/>
  <c r="AP2557" i="3"/>
  <c r="AQ2557" i="3"/>
  <c r="CA2557" i="3"/>
  <c r="AR2557" i="3"/>
  <c r="AS2557" i="3"/>
  <c r="CI2557" i="3"/>
  <c r="AT2557" i="3"/>
  <c r="AM2558" i="3"/>
  <c r="I2558" i="3"/>
  <c r="AO2558" i="3"/>
  <c r="BS2558" i="3"/>
  <c r="AP2558" i="3"/>
  <c r="AQ2558" i="3"/>
  <c r="BZ2558" i="3"/>
  <c r="AR2558" i="3"/>
  <c r="CE2558" i="3"/>
  <c r="AS2558" i="3"/>
  <c r="AT2558" i="3"/>
  <c r="AM2559" i="3"/>
  <c r="F2559" i="3"/>
  <c r="I2559" i="3"/>
  <c r="AO2559" i="3"/>
  <c r="AP2559" i="3"/>
  <c r="BV2559" i="3"/>
  <c r="AQ2559" i="3"/>
  <c r="AR2559" i="3"/>
  <c r="CE2559" i="3"/>
  <c r="AS2559" i="3"/>
  <c r="CH2559" i="3"/>
  <c r="AT2559" i="3"/>
  <c r="CL2559" i="3"/>
  <c r="AM2560" i="3"/>
  <c r="I2560" i="3"/>
  <c r="AO2560" i="3"/>
  <c r="AP2560" i="3"/>
  <c r="BW2560" i="3"/>
  <c r="AQ2560" i="3"/>
  <c r="AR2560" i="3"/>
  <c r="CC2560" i="3"/>
  <c r="AS2560" i="3"/>
  <c r="AT2560" i="3"/>
  <c r="CL2560" i="3"/>
  <c r="AM2561" i="3"/>
  <c r="I2561" i="3"/>
  <c r="AO2561" i="3"/>
  <c r="AP2561" i="3"/>
  <c r="AQ2561" i="3"/>
  <c r="AR2561" i="3"/>
  <c r="CC2561" i="3"/>
  <c r="AS2561" i="3"/>
  <c r="CH2561" i="3"/>
  <c r="AT2561" i="3"/>
  <c r="CL2561" i="3"/>
  <c r="AM2562" i="3"/>
  <c r="D2562" i="3"/>
  <c r="BU2562" i="3"/>
  <c r="I2562" i="3"/>
  <c r="AO2562" i="3"/>
  <c r="AP2562" i="3"/>
  <c r="AQ2562" i="3"/>
  <c r="CA2562" i="3"/>
  <c r="AR2562" i="3"/>
  <c r="AS2562" i="3"/>
  <c r="CI2562" i="3"/>
  <c r="AT2562" i="3"/>
  <c r="CL2562" i="3"/>
  <c r="AM2563" i="3"/>
  <c r="F2563" i="3"/>
  <c r="I2563" i="3"/>
  <c r="AO2563" i="3"/>
  <c r="AP2563" i="3"/>
  <c r="BW2563" i="3"/>
  <c r="AQ2563" i="3"/>
  <c r="AR2563" i="3"/>
  <c r="AS2563" i="3"/>
  <c r="AT2563" i="3"/>
  <c r="CL2563" i="3"/>
  <c r="AM2564" i="3"/>
  <c r="I2564" i="3"/>
  <c r="AO2564" i="3"/>
  <c r="AP2564" i="3"/>
  <c r="AQ2564" i="3"/>
  <c r="AR2564" i="3"/>
  <c r="CC2564" i="3"/>
  <c r="AS2564" i="3"/>
  <c r="CH2564" i="3"/>
  <c r="AT2564" i="3"/>
  <c r="AM2565" i="3"/>
  <c r="I2565" i="3"/>
  <c r="AO2565" i="3"/>
  <c r="BR2565" i="3"/>
  <c r="AP2565" i="3"/>
  <c r="BW2565" i="3"/>
  <c r="AQ2565" i="3"/>
  <c r="AR2565" i="3"/>
  <c r="AS2565" i="3"/>
  <c r="AT2565" i="3"/>
  <c r="CL2565" i="3"/>
  <c r="AM2566" i="3"/>
  <c r="I2566" i="3"/>
  <c r="AO2566" i="3"/>
  <c r="BR2566" i="3"/>
  <c r="AP2566" i="3"/>
  <c r="AQ2566" i="3"/>
  <c r="AR2566" i="3"/>
  <c r="CC2566" i="3"/>
  <c r="AS2566" i="3"/>
  <c r="AT2566" i="3"/>
  <c r="AM2567" i="3"/>
  <c r="D2567" i="3"/>
  <c r="AO2567" i="3"/>
  <c r="AP2567" i="3"/>
  <c r="BU2567" i="3"/>
  <c r="AQ2567" i="3"/>
  <c r="AR2567" i="3"/>
  <c r="AS2567" i="3"/>
  <c r="CH2567" i="3"/>
  <c r="AT2567" i="3"/>
  <c r="CL2567" i="3"/>
  <c r="AM2568" i="3"/>
  <c r="M2568" i="3"/>
  <c r="AO2568" i="3"/>
  <c r="AP2568" i="3"/>
  <c r="BW2568" i="3"/>
  <c r="AQ2568" i="3"/>
  <c r="AR2568" i="3"/>
  <c r="CC2568" i="3"/>
  <c r="AS2568" i="3"/>
  <c r="CH2568" i="3"/>
  <c r="AT2568" i="3"/>
  <c r="AM2569" i="3"/>
  <c r="AO2569" i="3"/>
  <c r="BR2569" i="3"/>
  <c r="AP2569" i="3"/>
  <c r="BU2569" i="3"/>
  <c r="AQ2569" i="3"/>
  <c r="AR2569" i="3"/>
  <c r="CD2569" i="3"/>
  <c r="AS2569" i="3"/>
  <c r="CG2569" i="3"/>
  <c r="AT2569" i="3"/>
  <c r="AM2570" i="3"/>
  <c r="F2570" i="3"/>
  <c r="AO2570" i="3"/>
  <c r="AP2570" i="3"/>
  <c r="AQ2570" i="3"/>
  <c r="CA2570" i="3"/>
  <c r="AR2570" i="3"/>
  <c r="AS2570" i="3"/>
  <c r="AT2570" i="3"/>
  <c r="CL2570" i="3"/>
  <c r="AM2571" i="3"/>
  <c r="F2571" i="3"/>
  <c r="I2571" i="3"/>
  <c r="AO2571" i="3"/>
  <c r="AP2571" i="3"/>
  <c r="AQ2571" i="3"/>
  <c r="BZ2571" i="3"/>
  <c r="AR2571" i="3"/>
  <c r="AS2571" i="3"/>
  <c r="CH2571" i="3"/>
  <c r="AT2571" i="3"/>
  <c r="CL2571" i="3"/>
  <c r="AM2572" i="3"/>
  <c r="M2572" i="3"/>
  <c r="I2572" i="3"/>
  <c r="AO2572" i="3"/>
  <c r="AP2572" i="3"/>
  <c r="BW2572" i="3"/>
  <c r="AQ2572" i="3"/>
  <c r="AR2572" i="3"/>
  <c r="AS2572" i="3"/>
  <c r="AT2572" i="3"/>
  <c r="CK2572" i="3"/>
  <c r="AM2573" i="3"/>
  <c r="D2573" i="3"/>
  <c r="I2573" i="3"/>
  <c r="AO2573" i="3"/>
  <c r="BR2573" i="3"/>
  <c r="AP2573" i="3"/>
  <c r="BW2573" i="3"/>
  <c r="AQ2573" i="3"/>
  <c r="BZ2573" i="3"/>
  <c r="AR2573" i="3"/>
  <c r="AS2573" i="3"/>
  <c r="CH2573" i="3"/>
  <c r="AT2573" i="3"/>
  <c r="AM2574" i="3"/>
  <c r="I2574" i="3"/>
  <c r="AO2574" i="3"/>
  <c r="BR2574" i="3"/>
  <c r="AP2574" i="3"/>
  <c r="BV2574" i="3"/>
  <c r="AQ2574" i="3"/>
  <c r="CA2574" i="3"/>
  <c r="AR2574" i="3"/>
  <c r="AS2574" i="3"/>
  <c r="CI2574" i="3"/>
  <c r="AT2574" i="3"/>
  <c r="CL2574" i="3"/>
  <c r="AM2575" i="3"/>
  <c r="I2575" i="3"/>
  <c r="AO2575" i="3"/>
  <c r="BS2575" i="3"/>
  <c r="AP2575" i="3"/>
  <c r="BV2575" i="3"/>
  <c r="AQ2575" i="3"/>
  <c r="AR2575" i="3"/>
  <c r="CE2575" i="3"/>
  <c r="AS2575" i="3"/>
  <c r="AT2575" i="3"/>
  <c r="CL2575" i="3"/>
  <c r="AM2576" i="3"/>
  <c r="M2576" i="3"/>
  <c r="I2576" i="3"/>
  <c r="AO2576" i="3"/>
  <c r="BS2576" i="3"/>
  <c r="AP2576" i="3"/>
  <c r="AQ2576" i="3"/>
  <c r="BZ2576" i="3"/>
  <c r="AR2576" i="3"/>
  <c r="AS2576" i="3"/>
  <c r="CH2576" i="3"/>
  <c r="AT2576" i="3"/>
  <c r="AM2577" i="3"/>
  <c r="M2577" i="3"/>
  <c r="I2577" i="3"/>
  <c r="AO2577" i="3"/>
  <c r="BS2577" i="3"/>
  <c r="AP2577" i="3"/>
  <c r="AQ2577" i="3"/>
  <c r="CA2577" i="3"/>
  <c r="AR2577" i="3"/>
  <c r="CD2577" i="3"/>
  <c r="AS2577" i="3"/>
  <c r="AT2577" i="3"/>
  <c r="CK2577" i="3"/>
  <c r="AM2578" i="3"/>
  <c r="M2578" i="3"/>
  <c r="I2578" i="3"/>
  <c r="AO2578" i="3"/>
  <c r="BR2578" i="3"/>
  <c r="AP2578" i="3"/>
  <c r="BV2578" i="3"/>
  <c r="AQ2578" i="3"/>
  <c r="CA2578" i="3"/>
  <c r="AR2578" i="3"/>
  <c r="AS2578" i="3"/>
  <c r="CG2578" i="3"/>
  <c r="AT2578" i="3"/>
  <c r="CK2578" i="3"/>
  <c r="AM2579" i="3"/>
  <c r="D2579" i="3"/>
  <c r="I2579" i="3"/>
  <c r="AO2579" i="3"/>
  <c r="BR2579" i="3"/>
  <c r="AP2579" i="3"/>
  <c r="AQ2579" i="3"/>
  <c r="BZ2579" i="3"/>
  <c r="AR2579" i="3"/>
  <c r="AS2579" i="3"/>
  <c r="CH2579" i="3"/>
  <c r="AT2579" i="3"/>
  <c r="AM2580" i="3"/>
  <c r="I2580" i="3"/>
  <c r="AO2580" i="3"/>
  <c r="AP2580" i="3"/>
  <c r="AQ2580" i="3"/>
  <c r="CA2580" i="3"/>
  <c r="AR2580" i="3"/>
  <c r="AS2580" i="3"/>
  <c r="CG2580" i="3"/>
  <c r="AT2580" i="3"/>
  <c r="AM2581" i="3"/>
  <c r="I2581" i="3"/>
  <c r="AO2581" i="3"/>
  <c r="AP2581" i="3"/>
  <c r="AQ2581" i="3"/>
  <c r="BZ2581" i="3"/>
  <c r="AR2581" i="3"/>
  <c r="AS2581" i="3"/>
  <c r="CI2581" i="3"/>
  <c r="AT2581" i="3"/>
  <c r="AM2582" i="3"/>
  <c r="I2582" i="3"/>
  <c r="AO2582" i="3"/>
  <c r="AP2582" i="3"/>
  <c r="AQ2582" i="3"/>
  <c r="BZ2582" i="3"/>
  <c r="AR2582" i="3"/>
  <c r="AS2582" i="3"/>
  <c r="CI2582" i="3"/>
  <c r="AT2582" i="3"/>
  <c r="CL2582" i="3"/>
  <c r="AM2583" i="3"/>
  <c r="D2583" i="3"/>
  <c r="I2583" i="3"/>
  <c r="AO2583" i="3"/>
  <c r="BR2583" i="3"/>
  <c r="AP2583" i="3"/>
  <c r="AQ2583" i="3"/>
  <c r="AR2583" i="3"/>
  <c r="CE2583" i="3"/>
  <c r="AS2583" i="3"/>
  <c r="AT2583" i="3"/>
  <c r="AM2584" i="3"/>
  <c r="F2584" i="3"/>
  <c r="I2584" i="3"/>
  <c r="AO2584" i="3"/>
  <c r="BR2584" i="3"/>
  <c r="AP2584" i="3"/>
  <c r="AQ2584" i="3"/>
  <c r="BZ2584" i="3"/>
  <c r="AR2584" i="3"/>
  <c r="CE2584" i="3"/>
  <c r="AS2584" i="3"/>
  <c r="CG2584" i="3"/>
  <c r="AT2584" i="3"/>
  <c r="CM2584" i="3"/>
  <c r="AM2585" i="3"/>
  <c r="I2585" i="3"/>
  <c r="AO2585" i="3"/>
  <c r="BR2585" i="3"/>
  <c r="AP2585" i="3"/>
  <c r="AQ2585" i="3"/>
  <c r="AR2585" i="3"/>
  <c r="AS2585" i="3"/>
  <c r="AT2585" i="3"/>
  <c r="CM2585" i="3"/>
  <c r="AM2586" i="3"/>
  <c r="I2586" i="3"/>
  <c r="AO2586" i="3"/>
  <c r="BS2586" i="3"/>
  <c r="AP2586" i="3"/>
  <c r="AQ2586" i="3"/>
  <c r="AR2586" i="3"/>
  <c r="AS2586" i="3"/>
  <c r="CG2586" i="3"/>
  <c r="AT2586" i="3"/>
  <c r="AM2587" i="3"/>
  <c r="I2587" i="3"/>
  <c r="AO2587" i="3"/>
  <c r="BR2587" i="3"/>
  <c r="AP2587" i="3"/>
  <c r="BV2587" i="3"/>
  <c r="AQ2587" i="3"/>
  <c r="AR2587" i="3"/>
  <c r="CC2587" i="3"/>
  <c r="AS2587" i="3"/>
  <c r="AT2587" i="3"/>
  <c r="CK2587" i="3"/>
  <c r="AM2588" i="3"/>
  <c r="I2588" i="3"/>
  <c r="AO2588" i="3"/>
  <c r="BS2588" i="3"/>
  <c r="AP2588" i="3"/>
  <c r="BW2588" i="3"/>
  <c r="AQ2588" i="3"/>
  <c r="AR2588" i="3"/>
  <c r="AS2588" i="3"/>
  <c r="CI2588" i="3"/>
  <c r="AT2588" i="3"/>
  <c r="AM2589" i="3"/>
  <c r="I2589" i="3"/>
  <c r="AO2589" i="3"/>
  <c r="BR2589" i="3"/>
  <c r="AP2589" i="3"/>
  <c r="BW2589" i="3"/>
  <c r="AQ2589" i="3"/>
  <c r="AR2589" i="3"/>
  <c r="CC2589" i="3"/>
  <c r="AS2589" i="3"/>
  <c r="CH2589" i="3"/>
  <c r="AT2589" i="3"/>
  <c r="AM2590" i="3"/>
  <c r="I2590" i="3"/>
  <c r="AO2590" i="3"/>
  <c r="BR2590" i="3"/>
  <c r="AP2590" i="3"/>
  <c r="AQ2590" i="3"/>
  <c r="AR2590" i="3"/>
  <c r="CC2590" i="3"/>
  <c r="AS2590" i="3"/>
  <c r="AT2590" i="3"/>
  <c r="CL2590" i="3"/>
  <c r="AM2591" i="3"/>
  <c r="D2591" i="3"/>
  <c r="I2591" i="3"/>
  <c r="AO2591" i="3"/>
  <c r="BR2591" i="3"/>
  <c r="AP2591" i="3"/>
  <c r="AQ2591" i="3"/>
  <c r="AR2591" i="3"/>
  <c r="CE2591" i="3"/>
  <c r="AS2591" i="3"/>
  <c r="AT2591" i="3"/>
  <c r="CL2591" i="3"/>
  <c r="AM2592" i="3"/>
  <c r="I2592" i="3"/>
  <c r="AO2592" i="3"/>
  <c r="BS2592" i="3"/>
  <c r="AP2592" i="3"/>
  <c r="BV2592" i="3"/>
  <c r="AQ2592" i="3"/>
  <c r="BZ2592" i="3"/>
  <c r="AR2592" i="3"/>
  <c r="CE2592" i="3"/>
  <c r="AS2592" i="3"/>
  <c r="CI2592" i="3"/>
  <c r="AT2592" i="3"/>
  <c r="CL2592" i="3"/>
  <c r="AM2593" i="3"/>
  <c r="D2593" i="3"/>
  <c r="I2593" i="3"/>
  <c r="AO2593" i="3"/>
  <c r="BS2593" i="3"/>
  <c r="AP2593" i="3"/>
  <c r="AQ2593" i="3"/>
  <c r="BZ2593" i="3"/>
  <c r="AR2593" i="3"/>
  <c r="AS2593" i="3"/>
  <c r="AT2593" i="3"/>
  <c r="CL2593" i="3"/>
  <c r="AM2594" i="3"/>
  <c r="D2594" i="3"/>
  <c r="I2594" i="3"/>
  <c r="AO2594" i="3"/>
  <c r="BS2594" i="3"/>
  <c r="AP2594" i="3"/>
  <c r="AQ2594" i="3"/>
  <c r="AR2594" i="3"/>
  <c r="CC2594" i="3"/>
  <c r="AS2594" i="3"/>
  <c r="CG2594" i="3"/>
  <c r="AT2594" i="3"/>
  <c r="CL2594" i="3"/>
  <c r="AM2595" i="3"/>
  <c r="D2595" i="3"/>
  <c r="I2595" i="3"/>
  <c r="AO2595" i="3"/>
  <c r="AP2595" i="3"/>
  <c r="AQ2595" i="3"/>
  <c r="AR2595" i="3"/>
  <c r="AS2595" i="3"/>
  <c r="CG2595" i="3"/>
  <c r="AT2595" i="3"/>
  <c r="AM2596" i="3"/>
  <c r="D2596" i="3"/>
  <c r="I2596" i="3"/>
  <c r="AO2596" i="3"/>
  <c r="BR2596" i="3"/>
  <c r="AP2596" i="3"/>
  <c r="BV2596" i="3"/>
  <c r="AQ2596" i="3"/>
  <c r="BZ2596" i="3"/>
  <c r="AR2596" i="3"/>
  <c r="AS2596" i="3"/>
  <c r="AT2596" i="3"/>
  <c r="AM2597" i="3"/>
  <c r="D2597" i="3"/>
  <c r="I2597" i="3"/>
  <c r="AO2597" i="3"/>
  <c r="AP2597" i="3"/>
  <c r="AQ2597" i="3"/>
  <c r="BY2597" i="3"/>
  <c r="AR2597" i="3"/>
  <c r="AS2597" i="3"/>
  <c r="AT2597" i="3"/>
  <c r="AM2598" i="3"/>
  <c r="I2598" i="3"/>
  <c r="AO2598" i="3"/>
  <c r="AP2598" i="3"/>
  <c r="BV2598" i="3"/>
  <c r="AQ2598" i="3"/>
  <c r="AR2598" i="3"/>
  <c r="CD2598" i="3"/>
  <c r="AS2598" i="3"/>
  <c r="CH2598" i="3"/>
  <c r="AT2598" i="3"/>
  <c r="CL2598" i="3"/>
  <c r="AM2599" i="3"/>
  <c r="M2599" i="3"/>
  <c r="AO2599" i="3"/>
  <c r="AP2599" i="3"/>
  <c r="BV2599" i="3"/>
  <c r="AQ2599" i="3"/>
  <c r="BY2599" i="3"/>
  <c r="AR2599" i="3"/>
  <c r="CC2599" i="3"/>
  <c r="AS2599" i="3"/>
  <c r="CG2599" i="3"/>
  <c r="AT2599" i="3"/>
  <c r="CL2599" i="3"/>
  <c r="AM2600" i="3"/>
  <c r="M2600" i="3"/>
  <c r="AO2600" i="3"/>
  <c r="BR2600" i="3"/>
  <c r="AP2600" i="3"/>
  <c r="AQ2600" i="3"/>
  <c r="AR2600" i="3"/>
  <c r="CE2600" i="3"/>
  <c r="AS2600" i="3"/>
  <c r="CG2600" i="3"/>
  <c r="AT2600" i="3"/>
  <c r="CM2600" i="3"/>
  <c r="AM2601" i="3"/>
  <c r="AO2601" i="3"/>
  <c r="BR2601" i="3"/>
  <c r="AP2601" i="3"/>
  <c r="AQ2601" i="3"/>
  <c r="CA2601" i="3"/>
  <c r="AR2601" i="3"/>
  <c r="AS2601" i="3"/>
  <c r="AT2601" i="3"/>
  <c r="AM2602" i="3"/>
  <c r="D2602" i="3"/>
  <c r="AO2602" i="3"/>
  <c r="AP2602" i="3"/>
  <c r="BU2602" i="3"/>
  <c r="AQ2602" i="3"/>
  <c r="BZ2602" i="3"/>
  <c r="AR2602" i="3"/>
  <c r="AS2602" i="3"/>
  <c r="AT2602" i="3"/>
  <c r="AM2603" i="3"/>
  <c r="I2603" i="3"/>
  <c r="AO2603" i="3"/>
  <c r="BR2603" i="3"/>
  <c r="AP2603" i="3"/>
  <c r="AQ2603" i="3"/>
  <c r="BZ2603" i="3"/>
  <c r="AR2603" i="3"/>
  <c r="AS2603" i="3"/>
  <c r="AT2603" i="3"/>
  <c r="AM2604" i="3"/>
  <c r="I2604" i="3"/>
  <c r="AO2604" i="3"/>
  <c r="BR2604" i="3"/>
  <c r="AP2604" i="3"/>
  <c r="AQ2604" i="3"/>
  <c r="BZ2604" i="3"/>
  <c r="AR2604" i="3"/>
  <c r="AS2604" i="3"/>
  <c r="CH2604" i="3"/>
  <c r="AT2604" i="3"/>
  <c r="CK2604" i="3"/>
  <c r="AM2605" i="3"/>
  <c r="D2605" i="3"/>
  <c r="I2605" i="3"/>
  <c r="AO2605" i="3"/>
  <c r="AP2605" i="3"/>
  <c r="AQ2605" i="3"/>
  <c r="BZ2605" i="3"/>
  <c r="AR2605" i="3"/>
  <c r="CD2605" i="3"/>
  <c r="AS2605" i="3"/>
  <c r="AT2605" i="3"/>
  <c r="CK2605" i="3"/>
  <c r="AM2606" i="3"/>
  <c r="I2606" i="3"/>
  <c r="AO2606" i="3"/>
  <c r="AP2606" i="3"/>
  <c r="AQ2606" i="3"/>
  <c r="AR2606" i="3"/>
  <c r="AS2606" i="3"/>
  <c r="CI2606" i="3"/>
  <c r="AT2606" i="3"/>
  <c r="CK2606" i="3"/>
  <c r="AM2607" i="3"/>
  <c r="F2607" i="3"/>
  <c r="I2607" i="3"/>
  <c r="AO2607" i="3"/>
  <c r="AP2607" i="3"/>
  <c r="AQ2607" i="3"/>
  <c r="AR2607" i="3"/>
  <c r="AS2607" i="3"/>
  <c r="AT2607" i="3"/>
  <c r="CK2607" i="3"/>
  <c r="AM2608" i="3"/>
  <c r="I2608" i="3"/>
  <c r="AO2608" i="3"/>
  <c r="BR2608" i="3"/>
  <c r="AP2608" i="3"/>
  <c r="AQ2608" i="3"/>
  <c r="AR2608" i="3"/>
  <c r="CE2608" i="3"/>
  <c r="AS2608" i="3"/>
  <c r="CH2608" i="3"/>
  <c r="AT2608" i="3"/>
  <c r="CM2608" i="3"/>
  <c r="AM2609" i="3"/>
  <c r="F2609" i="3"/>
  <c r="I2609" i="3"/>
  <c r="AO2609" i="3"/>
  <c r="BS2609" i="3"/>
  <c r="AP2609" i="3"/>
  <c r="AQ2609" i="3"/>
  <c r="CA2609" i="3"/>
  <c r="AR2609" i="3"/>
  <c r="AS2609" i="3"/>
  <c r="AT2609" i="3"/>
  <c r="CM2609" i="3"/>
  <c r="AM2610" i="3"/>
  <c r="I2610" i="3"/>
  <c r="AO2610" i="3"/>
  <c r="AP2610" i="3"/>
  <c r="AQ2610" i="3"/>
  <c r="AR2610" i="3"/>
  <c r="AS2610" i="3"/>
  <c r="CG2610" i="3"/>
  <c r="AT2610" i="3"/>
  <c r="AM2611" i="3"/>
  <c r="I2611" i="3"/>
  <c r="AO2611" i="3"/>
  <c r="AP2611" i="3"/>
  <c r="AQ2611" i="3"/>
  <c r="AR2611" i="3"/>
  <c r="CE2611" i="3"/>
  <c r="AS2611" i="3"/>
  <c r="AT2611" i="3"/>
  <c r="CK2611" i="3"/>
  <c r="AM2612" i="3"/>
  <c r="F2612" i="3"/>
  <c r="I2612" i="3"/>
  <c r="AO2612" i="3"/>
  <c r="BS2612" i="3"/>
  <c r="AP2612" i="3"/>
  <c r="AQ2612" i="3"/>
  <c r="AR2612" i="3"/>
  <c r="CD2612" i="3"/>
  <c r="AS2612" i="3"/>
  <c r="AT2612" i="3"/>
  <c r="AM2613" i="3"/>
  <c r="F2613" i="3"/>
  <c r="I2613" i="3"/>
  <c r="AO2613" i="3"/>
  <c r="AP2613" i="3"/>
  <c r="AQ2613" i="3"/>
  <c r="AR2613" i="3"/>
  <c r="CD2613" i="3"/>
  <c r="AS2613" i="3"/>
  <c r="AT2613" i="3"/>
  <c r="CK2613" i="3"/>
  <c r="AM2614" i="3"/>
  <c r="I2614" i="3"/>
  <c r="AO2614" i="3"/>
  <c r="AP2614" i="3"/>
  <c r="AQ2614" i="3"/>
  <c r="AR2614" i="3"/>
  <c r="CE2614" i="3"/>
  <c r="AS2614" i="3"/>
  <c r="AT2614" i="3"/>
  <c r="AM2615" i="3"/>
  <c r="I2615" i="3"/>
  <c r="AO2615" i="3"/>
  <c r="AP2615" i="3"/>
  <c r="AQ2615" i="3"/>
  <c r="AR2615" i="3"/>
  <c r="AS2615" i="3"/>
  <c r="AT2615" i="3"/>
  <c r="AM2616" i="3"/>
  <c r="I2616" i="3"/>
  <c r="AO2616" i="3"/>
  <c r="BS2616" i="3"/>
  <c r="AP2616" i="3"/>
  <c r="AQ2616" i="3"/>
  <c r="AR2616" i="3"/>
  <c r="CD2616" i="3"/>
  <c r="AS2616" i="3"/>
  <c r="CI2616" i="3"/>
  <c r="AT2616" i="3"/>
  <c r="CL2616" i="3"/>
  <c r="AM2617" i="3"/>
  <c r="F2617" i="3"/>
  <c r="I2617" i="3"/>
  <c r="AO2617" i="3"/>
  <c r="AP2617" i="3"/>
  <c r="AQ2617" i="3"/>
  <c r="CA2617" i="3"/>
  <c r="AR2617" i="3"/>
  <c r="CE2617" i="3"/>
  <c r="AS2617" i="3"/>
  <c r="AT2617" i="3"/>
  <c r="AM2618" i="3"/>
  <c r="I2618" i="3"/>
  <c r="AO2618" i="3"/>
  <c r="AP2618" i="3"/>
  <c r="AQ2618" i="3"/>
  <c r="CA2618" i="3"/>
  <c r="AR2618" i="3"/>
  <c r="AS2618" i="3"/>
  <c r="CG2618" i="3"/>
  <c r="AT2618" i="3"/>
  <c r="CL2618" i="3"/>
  <c r="AM2619" i="3"/>
  <c r="I2619" i="3"/>
  <c r="AO2619" i="3"/>
  <c r="BR2619" i="3"/>
  <c r="AP2619" i="3"/>
  <c r="AQ2619" i="3"/>
  <c r="CA2619" i="3"/>
  <c r="AR2619" i="3"/>
  <c r="AS2619" i="3"/>
  <c r="AT2619" i="3"/>
  <c r="AM2620" i="3"/>
  <c r="I2620" i="3"/>
  <c r="AO2620" i="3"/>
  <c r="AP2620" i="3"/>
  <c r="AQ2620" i="3"/>
  <c r="CA2620" i="3"/>
  <c r="AR2620" i="3"/>
  <c r="AS2620" i="3"/>
  <c r="CI2620" i="3"/>
  <c r="AT2620" i="3"/>
  <c r="CK2620" i="3"/>
  <c r="AM2621" i="3"/>
  <c r="I2621" i="3"/>
  <c r="AO2621" i="3"/>
  <c r="AP2621" i="3"/>
  <c r="AQ2621" i="3"/>
  <c r="CA2621" i="3"/>
  <c r="AR2621" i="3"/>
  <c r="CC2621" i="3"/>
  <c r="AS2621" i="3"/>
  <c r="AT2621" i="3"/>
  <c r="AM2622" i="3"/>
  <c r="F2622" i="3"/>
  <c r="I2622" i="3"/>
  <c r="AO2622" i="3"/>
  <c r="AP2622" i="3"/>
  <c r="AQ2622" i="3"/>
  <c r="BZ2622" i="3"/>
  <c r="AR2622" i="3"/>
  <c r="AS2622" i="3"/>
  <c r="AT2622" i="3"/>
  <c r="CM2622" i="3"/>
  <c r="AM2623" i="3"/>
  <c r="I2623" i="3"/>
  <c r="AO2623" i="3"/>
  <c r="AP2623" i="3"/>
  <c r="AQ2623" i="3"/>
  <c r="BZ2623" i="3"/>
  <c r="AR2623" i="3"/>
  <c r="AS2623" i="3"/>
  <c r="AT2623" i="3"/>
  <c r="CM2623" i="3"/>
  <c r="AM2624" i="3"/>
  <c r="I2624" i="3"/>
  <c r="AO2624" i="3"/>
  <c r="BR2624" i="3"/>
  <c r="AP2624" i="3"/>
  <c r="AQ2624" i="3"/>
  <c r="AR2624" i="3"/>
  <c r="AS2624" i="3"/>
  <c r="AT2624" i="3"/>
  <c r="AM2625" i="3"/>
  <c r="D2625" i="3"/>
  <c r="I2625" i="3"/>
  <c r="AO2625" i="3"/>
  <c r="AP2625" i="3"/>
  <c r="BV2625" i="3"/>
  <c r="AQ2625" i="3"/>
  <c r="BZ2625" i="3"/>
  <c r="AR2625" i="3"/>
  <c r="AS2625" i="3"/>
  <c r="AT2625" i="3"/>
  <c r="CK2625" i="3"/>
  <c r="AM2626" i="3"/>
  <c r="I2626" i="3"/>
  <c r="AO2626" i="3"/>
  <c r="AP2626" i="3"/>
  <c r="AQ2626" i="3"/>
  <c r="CA2626" i="3"/>
  <c r="AR2626" i="3"/>
  <c r="CC2626" i="3"/>
  <c r="AS2626" i="3"/>
  <c r="AT2626" i="3"/>
  <c r="CK2626" i="3"/>
  <c r="AM2627" i="3"/>
  <c r="I2627" i="3"/>
  <c r="AO2627" i="3"/>
  <c r="BS2627" i="3"/>
  <c r="AP2627" i="3"/>
  <c r="AQ2627" i="3"/>
  <c r="AR2627" i="3"/>
  <c r="AS2627" i="3"/>
  <c r="CG2627" i="3"/>
  <c r="AT2627" i="3"/>
  <c r="CL2627" i="3"/>
  <c r="AM2628" i="3"/>
  <c r="D2628" i="3"/>
  <c r="BU2628" i="3"/>
  <c r="I2628" i="3"/>
  <c r="AO2628" i="3"/>
  <c r="BS2628" i="3"/>
  <c r="AP2628" i="3"/>
  <c r="AQ2628" i="3"/>
  <c r="AR2628" i="3"/>
  <c r="AS2628" i="3"/>
  <c r="CG2628" i="3"/>
  <c r="AT2628" i="3"/>
  <c r="CL2628" i="3"/>
  <c r="AM2629" i="3"/>
  <c r="D2629" i="3"/>
  <c r="BU2629" i="3"/>
  <c r="I2629" i="3"/>
  <c r="AO2629" i="3"/>
  <c r="AP2629" i="3"/>
  <c r="AQ2629" i="3"/>
  <c r="AR2629" i="3"/>
  <c r="AS2629" i="3"/>
  <c r="CH2629" i="3"/>
  <c r="AT2629" i="3"/>
  <c r="AM2630" i="3"/>
  <c r="I2630" i="3"/>
  <c r="AO2630" i="3"/>
  <c r="AP2630" i="3"/>
  <c r="AQ2630" i="3"/>
  <c r="AR2630" i="3"/>
  <c r="AS2630" i="3"/>
  <c r="CI2630" i="3"/>
  <c r="AT2630" i="3"/>
  <c r="AM2631" i="3"/>
  <c r="AO2631" i="3"/>
  <c r="AP2631" i="3"/>
  <c r="BV2631" i="3"/>
  <c r="AQ2631" i="3"/>
  <c r="CA2631" i="3"/>
  <c r="AR2631" i="3"/>
  <c r="CD2631" i="3"/>
  <c r="AS2631" i="3"/>
  <c r="AT2631" i="3"/>
  <c r="CM2631" i="3"/>
  <c r="AM2632" i="3"/>
  <c r="AO2632" i="3"/>
  <c r="AP2632" i="3"/>
  <c r="BU2632" i="3"/>
  <c r="AQ2632" i="3"/>
  <c r="BY2632" i="3"/>
  <c r="AR2632" i="3"/>
  <c r="AS2632" i="3"/>
  <c r="CG2632" i="3"/>
  <c r="AT2632" i="3"/>
  <c r="CK2632" i="3"/>
  <c r="AM2633" i="3"/>
  <c r="AO2633" i="3"/>
  <c r="BR2633" i="3"/>
  <c r="AP2633" i="3"/>
  <c r="AQ2633" i="3"/>
  <c r="CA2633" i="3"/>
  <c r="AR2633" i="3"/>
  <c r="AS2633" i="3"/>
  <c r="CG2633" i="3"/>
  <c r="AT2633" i="3"/>
  <c r="CL2633" i="3"/>
  <c r="AM2634" i="3"/>
  <c r="AO2634" i="3"/>
  <c r="AP2634" i="3"/>
  <c r="AQ2634" i="3"/>
  <c r="CA2634" i="3"/>
  <c r="AR2634" i="3"/>
  <c r="AS2634" i="3"/>
  <c r="AT2634" i="3"/>
  <c r="AM2635" i="3"/>
  <c r="M2635" i="3"/>
  <c r="I2635" i="3"/>
  <c r="AO2635" i="3"/>
  <c r="AP2635" i="3"/>
  <c r="BW2635" i="3"/>
  <c r="AQ2635" i="3"/>
  <c r="BZ2635" i="3"/>
  <c r="AR2635" i="3"/>
  <c r="AS2635" i="3"/>
  <c r="AT2635" i="3"/>
  <c r="AM2636" i="3"/>
  <c r="I2636" i="3"/>
  <c r="AO2636" i="3"/>
  <c r="BS2636" i="3"/>
  <c r="AP2636" i="3"/>
  <c r="AQ2636" i="3"/>
  <c r="AR2636" i="3"/>
  <c r="AS2636" i="3"/>
  <c r="AT2636" i="3"/>
  <c r="CK2636" i="3"/>
  <c r="AM2637" i="3"/>
  <c r="I2637" i="3"/>
  <c r="AO2637" i="3"/>
  <c r="BR2637" i="3"/>
  <c r="AP2637" i="3"/>
  <c r="AQ2637" i="3"/>
  <c r="AR2637" i="3"/>
  <c r="AS2637" i="3"/>
  <c r="AT2637" i="3"/>
  <c r="AM2638" i="3"/>
  <c r="M2638" i="3"/>
  <c r="I2638" i="3"/>
  <c r="AO2638" i="3"/>
  <c r="AP2638" i="3"/>
  <c r="BV2638" i="3"/>
  <c r="AQ2638" i="3"/>
  <c r="CA2638" i="3"/>
  <c r="AR2638" i="3"/>
  <c r="CE2638" i="3"/>
  <c r="AS2638" i="3"/>
  <c r="CI2638" i="3"/>
  <c r="AT2638" i="3"/>
  <c r="CL2638" i="3"/>
  <c r="AM2639" i="3"/>
  <c r="I2639" i="3"/>
  <c r="AO2639" i="3"/>
  <c r="AP2639" i="3"/>
  <c r="BV2639" i="3"/>
  <c r="AQ2639" i="3"/>
  <c r="AR2639" i="3"/>
  <c r="CE2639" i="3"/>
  <c r="AS2639" i="3"/>
  <c r="CH2639" i="3"/>
  <c r="AT2639" i="3"/>
  <c r="AM2640" i="3"/>
  <c r="D2640" i="3"/>
  <c r="I2640" i="3"/>
  <c r="AO2640" i="3"/>
  <c r="AP2640" i="3"/>
  <c r="BW2640" i="3"/>
  <c r="AQ2640" i="3"/>
  <c r="AR2640" i="3"/>
  <c r="AS2640" i="3"/>
  <c r="AT2640" i="3"/>
  <c r="CK2640" i="3"/>
  <c r="AM2641" i="3"/>
  <c r="F2641" i="3"/>
  <c r="I2641" i="3"/>
  <c r="AO2641" i="3"/>
  <c r="AP2641" i="3"/>
  <c r="BW2641" i="3"/>
  <c r="AQ2641" i="3"/>
  <c r="AR2641" i="3"/>
  <c r="CD2641" i="3"/>
  <c r="AS2641" i="3"/>
  <c r="CH2641" i="3"/>
  <c r="AT2641" i="3"/>
  <c r="CK2641" i="3"/>
  <c r="AM2642" i="3"/>
  <c r="F2642" i="3"/>
  <c r="I2642" i="3"/>
  <c r="AO2642" i="3"/>
  <c r="BR2642" i="3"/>
  <c r="AP2642" i="3"/>
  <c r="AQ2642" i="3"/>
  <c r="AR2642" i="3"/>
  <c r="CE2642" i="3"/>
  <c r="AS2642" i="3"/>
  <c r="AT2642" i="3"/>
  <c r="CL2642" i="3"/>
  <c r="AM2643" i="3"/>
  <c r="F2643" i="3"/>
  <c r="I2643" i="3"/>
  <c r="AO2643" i="3"/>
  <c r="AP2643" i="3"/>
  <c r="AQ2643" i="3"/>
  <c r="AR2643" i="3"/>
  <c r="AS2643" i="3"/>
  <c r="CH2643" i="3"/>
  <c r="AT2643" i="3"/>
  <c r="CK2643" i="3"/>
  <c r="AM2644" i="3"/>
  <c r="M2644" i="3"/>
  <c r="I2644" i="3"/>
  <c r="AO2644" i="3"/>
  <c r="AP2644" i="3"/>
  <c r="AQ2644" i="3"/>
  <c r="BZ2644" i="3"/>
  <c r="AR2644" i="3"/>
  <c r="AS2644" i="3"/>
  <c r="CI2644" i="3"/>
  <c r="AT2644" i="3"/>
  <c r="AM2645" i="3"/>
  <c r="M2645" i="3"/>
  <c r="I2645" i="3"/>
  <c r="AO2645" i="3"/>
  <c r="AP2645" i="3"/>
  <c r="BV2645" i="3"/>
  <c r="AQ2645" i="3"/>
  <c r="CA2645" i="3"/>
  <c r="AR2645" i="3"/>
  <c r="AS2645" i="3"/>
  <c r="AT2645" i="3"/>
  <c r="CM2645" i="3"/>
  <c r="AM2646" i="3"/>
  <c r="M2646" i="3"/>
  <c r="I2646" i="3"/>
  <c r="AO2646" i="3"/>
  <c r="AP2646" i="3"/>
  <c r="BW2646" i="3"/>
  <c r="AQ2646" i="3"/>
  <c r="BZ2646" i="3"/>
  <c r="AR2646" i="3"/>
  <c r="AS2646" i="3"/>
  <c r="CH2646" i="3"/>
  <c r="AT2646" i="3"/>
  <c r="CM2646" i="3"/>
  <c r="AM2647" i="3"/>
  <c r="I2647" i="3"/>
  <c r="AO2647" i="3"/>
  <c r="BR2647" i="3"/>
  <c r="AP2647" i="3"/>
  <c r="AQ2647" i="3"/>
  <c r="BZ2647" i="3"/>
  <c r="AR2647" i="3"/>
  <c r="AS2647" i="3"/>
  <c r="CI2647" i="3"/>
  <c r="AT2647" i="3"/>
  <c r="CL2647" i="3"/>
  <c r="AM2648" i="3"/>
  <c r="D2648" i="3"/>
  <c r="I2648" i="3"/>
  <c r="AO2648" i="3"/>
  <c r="AP2648" i="3"/>
  <c r="BV2648" i="3"/>
  <c r="AQ2648" i="3"/>
  <c r="AR2648" i="3"/>
  <c r="AS2648" i="3"/>
  <c r="AT2648" i="3"/>
  <c r="AM2649" i="3"/>
  <c r="D2649" i="3"/>
  <c r="I2649" i="3"/>
  <c r="AO2649" i="3"/>
  <c r="BR2649" i="3"/>
  <c r="AP2649" i="3"/>
  <c r="AQ2649" i="3"/>
  <c r="AR2649" i="3"/>
  <c r="CE2649" i="3"/>
  <c r="AS2649" i="3"/>
  <c r="AT2649" i="3"/>
  <c r="CL2649" i="3"/>
  <c r="AM2650" i="3"/>
  <c r="I2650" i="3"/>
  <c r="AO2650" i="3"/>
  <c r="BS2650" i="3"/>
  <c r="AP2650" i="3"/>
  <c r="BW2650" i="3"/>
  <c r="AQ2650" i="3"/>
  <c r="AR2650" i="3"/>
  <c r="AS2650" i="3"/>
  <c r="AT2650" i="3"/>
  <c r="CK2650" i="3"/>
  <c r="AM2651" i="3"/>
  <c r="D2651" i="3"/>
  <c r="I2651" i="3"/>
  <c r="AO2651" i="3"/>
  <c r="AP2651" i="3"/>
  <c r="BV2651" i="3"/>
  <c r="AQ2651" i="3"/>
  <c r="AR2651" i="3"/>
  <c r="CD2651" i="3"/>
  <c r="AS2651" i="3"/>
  <c r="CI2651" i="3"/>
  <c r="AT2651" i="3"/>
  <c r="CM2651" i="3"/>
  <c r="AM2652" i="3"/>
  <c r="I2652" i="3"/>
  <c r="AO2652" i="3"/>
  <c r="AP2652" i="3"/>
  <c r="BW2652" i="3"/>
  <c r="AQ2652" i="3"/>
  <c r="AR2652" i="3"/>
  <c r="CE2652" i="3"/>
  <c r="AS2652" i="3"/>
  <c r="AT2652" i="3"/>
  <c r="AM2653" i="3"/>
  <c r="I2653" i="3"/>
  <c r="AO2653" i="3"/>
  <c r="AP2653" i="3"/>
  <c r="AQ2653" i="3"/>
  <c r="CA2653" i="3"/>
  <c r="AR2653" i="3"/>
  <c r="CD2653" i="3"/>
  <c r="AS2653" i="3"/>
  <c r="CH2653" i="3"/>
  <c r="AT2653" i="3"/>
  <c r="CM2653" i="3"/>
  <c r="AM2654" i="3"/>
  <c r="F2654" i="3"/>
  <c r="I2654" i="3"/>
  <c r="AO2654" i="3"/>
  <c r="AP2654" i="3"/>
  <c r="AQ2654" i="3"/>
  <c r="AR2654" i="3"/>
  <c r="AS2654" i="3"/>
  <c r="AT2654" i="3"/>
  <c r="CK2654" i="3"/>
  <c r="AM2655" i="3"/>
  <c r="D2655" i="3"/>
  <c r="I2655" i="3"/>
  <c r="AO2655" i="3"/>
  <c r="AP2655" i="3"/>
  <c r="BV2655" i="3"/>
  <c r="AQ2655" i="3"/>
  <c r="AR2655" i="3"/>
  <c r="CC2655" i="3"/>
  <c r="AS2655" i="3"/>
  <c r="CG2655" i="3"/>
  <c r="AT2655" i="3"/>
  <c r="CK2655" i="3"/>
  <c r="AM2656" i="3"/>
  <c r="F2656" i="3"/>
  <c r="I2656" i="3"/>
  <c r="AO2656" i="3"/>
  <c r="BR2656" i="3"/>
  <c r="AP2656" i="3"/>
  <c r="AQ2656" i="3"/>
  <c r="CA2656" i="3"/>
  <c r="AR2656" i="3"/>
  <c r="AS2656" i="3"/>
  <c r="CH2656" i="3"/>
  <c r="AT2656" i="3"/>
  <c r="AM2657" i="3"/>
  <c r="D2657" i="3"/>
  <c r="I2657" i="3"/>
  <c r="AO2657" i="3"/>
  <c r="BS2657" i="3"/>
  <c r="AP2657" i="3"/>
  <c r="AQ2657" i="3"/>
  <c r="CA2657" i="3"/>
  <c r="AR2657" i="3"/>
  <c r="CE2657" i="3"/>
  <c r="AS2657" i="3"/>
  <c r="CG2657" i="3"/>
  <c r="AT2657" i="3"/>
  <c r="AM2658" i="3"/>
  <c r="D2658" i="3"/>
  <c r="BU2658" i="3"/>
  <c r="I2658" i="3"/>
  <c r="AO2658" i="3"/>
  <c r="BR2658" i="3"/>
  <c r="AP2658" i="3"/>
  <c r="AQ2658" i="3"/>
  <c r="BZ2658" i="3"/>
  <c r="AR2658" i="3"/>
  <c r="AS2658" i="3"/>
  <c r="CG2658" i="3"/>
  <c r="AT2658" i="3"/>
  <c r="CL2658" i="3"/>
  <c r="AM2659" i="3"/>
  <c r="I2659" i="3"/>
  <c r="AO2659" i="3"/>
  <c r="BS2659" i="3"/>
  <c r="AP2659" i="3"/>
  <c r="AQ2659" i="3"/>
  <c r="CA2659" i="3"/>
  <c r="AR2659" i="3"/>
  <c r="CE2659" i="3"/>
  <c r="AS2659" i="3"/>
  <c r="CG2659" i="3"/>
  <c r="AT2659" i="3"/>
  <c r="CK2659" i="3"/>
  <c r="AM2660" i="3"/>
  <c r="D2660" i="3"/>
  <c r="I2660" i="3"/>
  <c r="AO2660" i="3"/>
  <c r="AP2660" i="3"/>
  <c r="AQ2660" i="3"/>
  <c r="BZ2660" i="3"/>
  <c r="AR2660" i="3"/>
  <c r="AS2660" i="3"/>
  <c r="AT2660" i="3"/>
  <c r="AM2661" i="3"/>
  <c r="I2661" i="3"/>
  <c r="AO2661" i="3"/>
  <c r="BS2661" i="3"/>
  <c r="AP2661" i="3"/>
  <c r="AQ2661" i="3"/>
  <c r="AR2661" i="3"/>
  <c r="AS2661" i="3"/>
  <c r="AT2661" i="3"/>
  <c r="CM2661" i="3"/>
  <c r="AM2662" i="3"/>
  <c r="F2662" i="3"/>
  <c r="I2662" i="3"/>
  <c r="AO2662" i="3"/>
  <c r="AP2662" i="3"/>
  <c r="AQ2662" i="3"/>
  <c r="BZ2662" i="3"/>
  <c r="AR2662" i="3"/>
  <c r="AS2662" i="3"/>
  <c r="CH2662" i="3"/>
  <c r="AT2662" i="3"/>
  <c r="AM2663" i="3"/>
  <c r="M2663" i="3"/>
  <c r="AO2663" i="3"/>
  <c r="BR2663" i="3"/>
  <c r="AP2663" i="3"/>
  <c r="AQ2663" i="3"/>
  <c r="AR2663" i="3"/>
  <c r="CC2663" i="3"/>
  <c r="AS2663" i="3"/>
  <c r="CI2663" i="3"/>
  <c r="AT2663" i="3"/>
  <c r="AM2664" i="3"/>
  <c r="AO2664" i="3"/>
  <c r="BS2664" i="3"/>
  <c r="AP2664" i="3"/>
  <c r="AQ2664" i="3"/>
  <c r="BY2664" i="3"/>
  <c r="AR2664" i="3"/>
  <c r="AS2664" i="3"/>
  <c r="CI2664" i="3"/>
  <c r="AT2664" i="3"/>
  <c r="AM2665" i="3"/>
  <c r="AO2665" i="3"/>
  <c r="BS2665" i="3"/>
  <c r="AP2665" i="3"/>
  <c r="BU2665" i="3"/>
  <c r="AQ2665" i="3"/>
  <c r="CA2665" i="3"/>
  <c r="AR2665" i="3"/>
  <c r="CE2665" i="3"/>
  <c r="AS2665" i="3"/>
  <c r="CH2665" i="3"/>
  <c r="AT2665" i="3"/>
  <c r="CM2665" i="3"/>
  <c r="AM2666" i="3"/>
  <c r="AO2666" i="3"/>
  <c r="AP2666" i="3"/>
  <c r="BV2666" i="3"/>
  <c r="AQ2666" i="3"/>
  <c r="AR2666" i="3"/>
  <c r="AS2666" i="3"/>
  <c r="AT2666" i="3"/>
  <c r="CM2666" i="3"/>
  <c r="AM2667" i="3"/>
  <c r="M2667" i="3"/>
  <c r="AO2667" i="3"/>
  <c r="BS2667" i="3"/>
  <c r="AP2667" i="3"/>
  <c r="AQ2667" i="3"/>
  <c r="CA2667" i="3"/>
  <c r="AR2667" i="3"/>
  <c r="CD2667" i="3"/>
  <c r="AS2667" i="3"/>
  <c r="CG2667" i="3"/>
  <c r="AT2667" i="3"/>
  <c r="CM2667" i="3"/>
  <c r="AM2668" i="3"/>
  <c r="M2668" i="3"/>
  <c r="AO2668" i="3"/>
  <c r="BQ2668" i="3"/>
  <c r="AP2668" i="3"/>
  <c r="BU2668" i="3"/>
  <c r="AQ2668" i="3"/>
  <c r="AR2668" i="3"/>
  <c r="CE2668" i="3"/>
  <c r="AS2668" i="3"/>
  <c r="AT2668" i="3"/>
  <c r="AM2669" i="3"/>
  <c r="D2669" i="3"/>
  <c r="AO2669" i="3"/>
  <c r="BS2669" i="3"/>
  <c r="AP2669" i="3"/>
  <c r="BW2669" i="3"/>
  <c r="AQ2669" i="3"/>
  <c r="BZ2669" i="3"/>
  <c r="AR2669" i="3"/>
  <c r="CE2669" i="3"/>
  <c r="AS2669" i="3"/>
  <c r="CG2669" i="3"/>
  <c r="AT2669" i="3"/>
  <c r="CL2669" i="3"/>
  <c r="AM2670" i="3"/>
  <c r="AO2670" i="3"/>
  <c r="AP2670" i="3"/>
  <c r="AQ2670" i="3"/>
  <c r="CA2670" i="3"/>
  <c r="AR2670" i="3"/>
  <c r="CE2670" i="3"/>
  <c r="AS2670" i="3"/>
  <c r="AT2670" i="3"/>
  <c r="CM2670" i="3"/>
  <c r="AM2671" i="3"/>
  <c r="F2671" i="3"/>
  <c r="AO2671" i="3"/>
  <c r="AP2671" i="3"/>
  <c r="BU2671" i="3"/>
  <c r="AQ2671" i="3"/>
  <c r="AR2671" i="3"/>
  <c r="AS2671" i="3"/>
  <c r="AT2671" i="3"/>
  <c r="AM2672" i="3"/>
  <c r="AO2672" i="3"/>
  <c r="AP2672" i="3"/>
  <c r="BU2672" i="3"/>
  <c r="AQ2672" i="3"/>
  <c r="BY2672" i="3"/>
  <c r="AR2672" i="3"/>
  <c r="CE2672" i="3"/>
  <c r="AS2672" i="3"/>
  <c r="CI2672" i="3"/>
  <c r="AT2672" i="3"/>
  <c r="CK2672" i="3"/>
  <c r="AM2673" i="3"/>
  <c r="D2673" i="3"/>
  <c r="AO2673" i="3"/>
  <c r="AP2673" i="3"/>
  <c r="AQ2673" i="3"/>
  <c r="AR2673" i="3"/>
  <c r="CD2673" i="3"/>
  <c r="AS2673" i="3"/>
  <c r="AT2673" i="3"/>
  <c r="CL2673" i="3"/>
  <c r="AM2674" i="3"/>
  <c r="AO2674" i="3"/>
  <c r="BS2674" i="3"/>
  <c r="AP2674" i="3"/>
  <c r="BU2674" i="3"/>
  <c r="AQ2674" i="3"/>
  <c r="AR2674" i="3"/>
  <c r="AS2674" i="3"/>
  <c r="CI2674" i="3"/>
  <c r="AT2674" i="3"/>
  <c r="AM2675" i="3"/>
  <c r="AO2675" i="3"/>
  <c r="AP2675" i="3"/>
  <c r="AQ2675" i="3"/>
  <c r="BY2675" i="3"/>
  <c r="AR2675" i="3"/>
  <c r="CC2675" i="3"/>
  <c r="AS2675" i="3"/>
  <c r="AT2675" i="3"/>
  <c r="AM2676" i="3"/>
  <c r="AO2676" i="3"/>
  <c r="BR2676" i="3"/>
  <c r="AP2676" i="3"/>
  <c r="BW2676" i="3"/>
  <c r="AQ2676" i="3"/>
  <c r="BZ2676" i="3"/>
  <c r="AR2676" i="3"/>
  <c r="CE2676" i="3"/>
  <c r="AS2676" i="3"/>
  <c r="AT2676" i="3"/>
  <c r="CL2676" i="3"/>
  <c r="AM2677" i="3"/>
  <c r="M2677" i="3"/>
  <c r="AO2677" i="3"/>
  <c r="AP2677" i="3"/>
  <c r="BW2677" i="3"/>
  <c r="AQ2677" i="3"/>
  <c r="BY2677" i="3"/>
  <c r="AR2677" i="3"/>
  <c r="CC2677" i="3"/>
  <c r="AS2677" i="3"/>
  <c r="CG2677" i="3"/>
  <c r="AT2677" i="3"/>
  <c r="CM2677" i="3"/>
  <c r="AM2678" i="3"/>
  <c r="M2678" i="3"/>
  <c r="AO2678" i="3"/>
  <c r="BQ2678" i="3"/>
  <c r="AP2678" i="3"/>
  <c r="BU2678" i="3"/>
  <c r="AQ2678" i="3"/>
  <c r="CA2678" i="3"/>
  <c r="AR2678" i="3"/>
  <c r="AS2678" i="3"/>
  <c r="AT2678" i="3"/>
  <c r="AM2679" i="3"/>
  <c r="D2679" i="3"/>
  <c r="AO2679" i="3"/>
  <c r="BR2679" i="3"/>
  <c r="AP2679" i="3"/>
  <c r="BU2679" i="3"/>
  <c r="AQ2679" i="3"/>
  <c r="BY2679" i="3"/>
  <c r="AR2679" i="3"/>
  <c r="CD2679" i="3"/>
  <c r="AS2679" i="3"/>
  <c r="CH2679" i="3"/>
  <c r="AT2679" i="3"/>
  <c r="CM2679" i="3"/>
  <c r="AM2680" i="3"/>
  <c r="AO2680" i="3"/>
  <c r="AP2680" i="3"/>
  <c r="BV2680" i="3"/>
  <c r="AQ2680" i="3"/>
  <c r="CA2680" i="3"/>
  <c r="AR2680" i="3"/>
  <c r="AS2680" i="3"/>
  <c r="AT2680" i="3"/>
  <c r="CL2680" i="3"/>
  <c r="AM2681" i="3"/>
  <c r="M2681" i="3"/>
  <c r="AO2681" i="3"/>
  <c r="AP2681" i="3"/>
  <c r="BU2681" i="3"/>
  <c r="AQ2681" i="3"/>
  <c r="CA2681" i="3"/>
  <c r="AR2681" i="3"/>
  <c r="CD2681" i="3"/>
  <c r="AS2681" i="3"/>
  <c r="AT2681" i="3"/>
  <c r="AM2682" i="3"/>
  <c r="AO2682" i="3"/>
  <c r="BR2682" i="3"/>
  <c r="AP2682" i="3"/>
  <c r="AQ2682" i="3"/>
  <c r="AR2682" i="3"/>
  <c r="CD2682" i="3"/>
  <c r="AS2682" i="3"/>
  <c r="CI2682" i="3"/>
  <c r="AT2682" i="3"/>
  <c r="CM2682" i="3"/>
  <c r="AM2683" i="3"/>
  <c r="D2683" i="3"/>
  <c r="AO2683" i="3"/>
  <c r="AP2683" i="3"/>
  <c r="BW2683" i="3"/>
  <c r="AQ2683" i="3"/>
  <c r="BY2683" i="3"/>
  <c r="AR2683" i="3"/>
  <c r="AS2683" i="3"/>
  <c r="CG2683" i="3"/>
  <c r="AT2683" i="3"/>
  <c r="CK2683" i="3"/>
  <c r="AM2684" i="3"/>
  <c r="F2684" i="3"/>
  <c r="AO2684" i="3"/>
  <c r="AP2684" i="3"/>
  <c r="AQ2684" i="3"/>
  <c r="AR2684" i="3"/>
  <c r="CD2684" i="3"/>
  <c r="AS2684" i="3"/>
  <c r="CI2684" i="3"/>
  <c r="AT2684" i="3"/>
  <c r="AM2685" i="3"/>
  <c r="D2685" i="3"/>
  <c r="AO2685" i="3"/>
  <c r="AP2685" i="3"/>
  <c r="BW2685" i="3"/>
  <c r="AQ2685" i="3"/>
  <c r="AR2685" i="3"/>
  <c r="CD2685" i="3"/>
  <c r="AS2685" i="3"/>
  <c r="CG2685" i="3"/>
  <c r="AT2685" i="3"/>
  <c r="CK2685" i="3"/>
  <c r="AM2686" i="3"/>
  <c r="D2686" i="3"/>
  <c r="AO2686" i="3"/>
  <c r="AP2686" i="3"/>
  <c r="AQ2686" i="3"/>
  <c r="BY2686" i="3"/>
  <c r="AR2686" i="3"/>
  <c r="AS2686" i="3"/>
  <c r="AT2686" i="3"/>
  <c r="CL2686" i="3"/>
  <c r="AM2687" i="3"/>
  <c r="AO2687" i="3"/>
  <c r="BS2687" i="3"/>
  <c r="AP2687" i="3"/>
  <c r="BV2687" i="3"/>
  <c r="AQ2687" i="3"/>
  <c r="CA2687" i="3"/>
  <c r="AR2687" i="3"/>
  <c r="AS2687" i="3"/>
  <c r="CG2687" i="3"/>
  <c r="AT2687" i="3"/>
  <c r="AM2688" i="3"/>
  <c r="F2688" i="3"/>
  <c r="AO2688" i="3"/>
  <c r="AP2688" i="3"/>
  <c r="BW2688" i="3"/>
  <c r="AQ2688" i="3"/>
  <c r="BZ2688" i="3"/>
  <c r="AR2688" i="3"/>
  <c r="CE2688" i="3"/>
  <c r="AS2688" i="3"/>
  <c r="CH2688" i="3"/>
  <c r="AT2688" i="3"/>
  <c r="CK2688" i="3"/>
  <c r="AM2689" i="3"/>
  <c r="AO2689" i="3"/>
  <c r="BS2689" i="3"/>
  <c r="AP2689" i="3"/>
  <c r="AQ2689" i="3"/>
  <c r="CA2689" i="3"/>
  <c r="AR2689" i="3"/>
  <c r="AS2689" i="3"/>
  <c r="AT2689" i="3"/>
  <c r="CL2689" i="3"/>
  <c r="AM2690" i="3"/>
  <c r="D2690" i="3"/>
  <c r="AO2690" i="3"/>
  <c r="BS2690" i="3"/>
  <c r="AP2690" i="3"/>
  <c r="BW2690" i="3"/>
  <c r="AQ2690" i="3"/>
  <c r="AR2690" i="3"/>
  <c r="CE2690" i="3"/>
  <c r="AS2690" i="3"/>
  <c r="AT2690" i="3"/>
  <c r="CL2690" i="3"/>
  <c r="AM2691" i="3"/>
  <c r="F2691" i="3"/>
  <c r="AO2691" i="3"/>
  <c r="AP2691" i="3"/>
  <c r="BV2691" i="3"/>
  <c r="AQ2691" i="3"/>
  <c r="CA2691" i="3"/>
  <c r="AR2691" i="3"/>
  <c r="CD2691" i="3"/>
  <c r="AS2691" i="3"/>
  <c r="AT2691" i="3"/>
  <c r="CL2691" i="3"/>
  <c r="AM2692" i="3"/>
  <c r="M2692" i="3"/>
  <c r="AO2692" i="3"/>
  <c r="AP2692" i="3"/>
  <c r="BU2692" i="3"/>
  <c r="AQ2692" i="3"/>
  <c r="AR2692" i="3"/>
  <c r="CC2692" i="3"/>
  <c r="AS2692" i="3"/>
  <c r="CI2692" i="3"/>
  <c r="AT2692" i="3"/>
  <c r="AM2693" i="3"/>
  <c r="AO2693" i="3"/>
  <c r="AP2693" i="3"/>
  <c r="AQ2693" i="3"/>
  <c r="AR2693" i="3"/>
  <c r="CE2693" i="3"/>
  <c r="AS2693" i="3"/>
  <c r="CG2693" i="3"/>
  <c r="AT2693" i="3"/>
  <c r="CM2693" i="3"/>
  <c r="AM2694" i="3"/>
  <c r="AO2694" i="3"/>
  <c r="AP2694" i="3"/>
  <c r="BW2694" i="3"/>
  <c r="AQ2694" i="3"/>
  <c r="AR2694" i="3"/>
  <c r="AS2694" i="3"/>
  <c r="CI2694" i="3"/>
  <c r="AT2694" i="3"/>
  <c r="AM2695" i="3"/>
  <c r="AO2695" i="3"/>
  <c r="BQ2695" i="3"/>
  <c r="AP2695" i="3"/>
  <c r="AQ2695" i="3"/>
  <c r="CA2695" i="3"/>
  <c r="AR2695" i="3"/>
  <c r="AS2695" i="3"/>
  <c r="AT2695" i="3"/>
  <c r="CL2695" i="3"/>
  <c r="AM2696" i="3"/>
  <c r="M2696" i="3"/>
  <c r="AO2696" i="3"/>
  <c r="BS2696" i="3"/>
  <c r="AP2696" i="3"/>
  <c r="AQ2696" i="3"/>
  <c r="CA2696" i="3"/>
  <c r="AR2696" i="3"/>
  <c r="CD2696" i="3"/>
  <c r="AS2696" i="3"/>
  <c r="CH2696" i="3"/>
  <c r="AT2696" i="3"/>
  <c r="CM2696" i="3"/>
  <c r="AM2697" i="3"/>
  <c r="F2697" i="3"/>
  <c r="AO2697" i="3"/>
  <c r="BS2697" i="3"/>
  <c r="AP2697" i="3"/>
  <c r="BU2697" i="3"/>
  <c r="AQ2697" i="3"/>
  <c r="CA2697" i="3"/>
  <c r="AR2697" i="3"/>
  <c r="AS2697" i="3"/>
  <c r="CG2697" i="3"/>
  <c r="AT2697" i="3"/>
  <c r="CK2697" i="3"/>
  <c r="AM2698" i="3"/>
  <c r="M2698" i="3"/>
  <c r="AO2698" i="3"/>
  <c r="AP2698" i="3"/>
  <c r="AQ2698" i="3"/>
  <c r="CA2698" i="3"/>
  <c r="AR2698" i="3"/>
  <c r="CE2698" i="3"/>
  <c r="AS2698" i="3"/>
  <c r="CI2698" i="3"/>
  <c r="AT2698" i="3"/>
  <c r="CL2698" i="3"/>
  <c r="AM2699" i="3"/>
  <c r="F2699" i="3"/>
  <c r="AO2699" i="3"/>
  <c r="AP2699" i="3"/>
  <c r="BW2699" i="3"/>
  <c r="AQ2699" i="3"/>
  <c r="BZ2699" i="3"/>
  <c r="AR2699" i="3"/>
  <c r="CE2699" i="3"/>
  <c r="AS2699" i="3"/>
  <c r="AT2699" i="3"/>
  <c r="CK2699" i="3"/>
  <c r="AM2700" i="3"/>
  <c r="AO2700" i="3"/>
  <c r="BQ2700" i="3"/>
  <c r="AP2700" i="3"/>
  <c r="AQ2700" i="3"/>
  <c r="AR2700" i="3"/>
  <c r="CE2700" i="3"/>
  <c r="AS2700" i="3"/>
  <c r="CG2700" i="3"/>
  <c r="AT2700" i="3"/>
  <c r="CL2700" i="3"/>
  <c r="AM2701" i="3"/>
  <c r="D2701" i="3"/>
  <c r="AO2701" i="3"/>
  <c r="BR2701" i="3"/>
  <c r="AP2701" i="3"/>
  <c r="AQ2701" i="3"/>
  <c r="CA2701" i="3"/>
  <c r="AR2701" i="3"/>
  <c r="AS2701" i="3"/>
  <c r="AT2701" i="3"/>
  <c r="AM2702" i="3"/>
  <c r="AO2702" i="3"/>
  <c r="BQ2702" i="3"/>
  <c r="AP2702" i="3"/>
  <c r="BW2702" i="3"/>
  <c r="AQ2702" i="3"/>
  <c r="BY2702" i="3"/>
  <c r="AR2702" i="3"/>
  <c r="AS2702" i="3"/>
  <c r="AT2702" i="3"/>
  <c r="CM2702" i="3"/>
  <c r="AM2703" i="3"/>
  <c r="AO2703" i="3"/>
  <c r="BR2703" i="3"/>
  <c r="AP2703" i="3"/>
  <c r="AQ2703" i="3"/>
  <c r="AR2703" i="3"/>
  <c r="CC2703" i="3"/>
  <c r="AS2703" i="3"/>
  <c r="CG2703" i="3"/>
  <c r="AT2703" i="3"/>
  <c r="CL2703" i="3"/>
  <c r="AM2704" i="3"/>
  <c r="AO2704" i="3"/>
  <c r="BQ2704" i="3"/>
  <c r="AP2704" i="3"/>
  <c r="BW2704" i="3"/>
  <c r="AQ2704" i="3"/>
  <c r="AR2704" i="3"/>
  <c r="AS2704" i="3"/>
  <c r="CG2704" i="3"/>
  <c r="AT2704" i="3"/>
  <c r="CM2704" i="3"/>
  <c r="AM2705" i="3"/>
  <c r="M2705" i="3"/>
  <c r="AO2705" i="3"/>
  <c r="BS2705" i="3"/>
  <c r="AP2705" i="3"/>
  <c r="AQ2705" i="3"/>
  <c r="CA2705" i="3"/>
  <c r="AR2705" i="3"/>
  <c r="CC2705" i="3"/>
  <c r="AS2705" i="3"/>
  <c r="CG2705" i="3"/>
  <c r="AT2705" i="3"/>
  <c r="AM2706" i="3"/>
  <c r="D2706" i="3"/>
  <c r="AO2706" i="3"/>
  <c r="BQ2706" i="3"/>
  <c r="AP2706" i="3"/>
  <c r="BV2706" i="3"/>
  <c r="AQ2706" i="3"/>
  <c r="BY2706" i="3"/>
  <c r="AR2706" i="3"/>
  <c r="CD2706" i="3"/>
  <c r="AS2706" i="3"/>
  <c r="AT2706" i="3"/>
  <c r="AM2707" i="3"/>
  <c r="AO2707" i="3"/>
  <c r="AP2707" i="3"/>
  <c r="BW2707" i="3"/>
  <c r="AQ2707" i="3"/>
  <c r="CA2707" i="3"/>
  <c r="AR2707" i="3"/>
  <c r="AS2707" i="3"/>
  <c r="AT2707" i="3"/>
  <c r="CL2707" i="3"/>
  <c r="AM2708" i="3"/>
  <c r="AO2708" i="3"/>
  <c r="AP2708" i="3"/>
  <c r="BU2708" i="3"/>
  <c r="AQ2708" i="3"/>
  <c r="AR2708" i="3"/>
  <c r="AS2708" i="3"/>
  <c r="CI2708" i="3"/>
  <c r="AT2708" i="3"/>
  <c r="CL2708" i="3"/>
  <c r="AM2709" i="3"/>
  <c r="AO2709" i="3"/>
  <c r="AP2709" i="3"/>
  <c r="AQ2709" i="3"/>
  <c r="CA2709" i="3"/>
  <c r="AR2709" i="3"/>
  <c r="AS2709" i="3"/>
  <c r="CI2709" i="3"/>
  <c r="AT2709" i="3"/>
  <c r="AM2710" i="3"/>
  <c r="M2710" i="3"/>
  <c r="AO2710" i="3"/>
  <c r="BQ2710" i="3"/>
  <c r="AP2710" i="3"/>
  <c r="AQ2710" i="3"/>
  <c r="BZ2710" i="3"/>
  <c r="AR2710" i="3"/>
  <c r="AS2710" i="3"/>
  <c r="AT2710" i="3"/>
  <c r="CL2710" i="3"/>
  <c r="AM2711" i="3"/>
  <c r="AO2711" i="3"/>
  <c r="BS2711" i="3"/>
  <c r="AP2711" i="3"/>
  <c r="AQ2711" i="3"/>
  <c r="BZ2711" i="3"/>
  <c r="AR2711" i="3"/>
  <c r="CC2711" i="3"/>
  <c r="AS2711" i="3"/>
  <c r="CG2711" i="3"/>
  <c r="AT2711" i="3"/>
  <c r="CL2711" i="3"/>
  <c r="AM2712" i="3"/>
  <c r="AO2712" i="3"/>
  <c r="BQ2712" i="3"/>
  <c r="AP2712" i="3"/>
  <c r="BV2712" i="3"/>
  <c r="AQ2712" i="3"/>
  <c r="CA2712" i="3"/>
  <c r="AR2712" i="3"/>
  <c r="CD2712" i="3"/>
  <c r="AS2712" i="3"/>
  <c r="AT2712" i="3"/>
  <c r="CM2712" i="3"/>
  <c r="AM2713" i="3"/>
  <c r="D2713" i="3"/>
  <c r="AO2713" i="3"/>
  <c r="BS2713" i="3"/>
  <c r="AP2713" i="3"/>
  <c r="AQ2713" i="3"/>
  <c r="CA2713" i="3"/>
  <c r="AR2713" i="3"/>
  <c r="AS2713" i="3"/>
  <c r="CG2713" i="3"/>
  <c r="AT2713" i="3"/>
  <c r="AM2714" i="3"/>
  <c r="F2714" i="3"/>
  <c r="AO2714" i="3"/>
  <c r="AP2714" i="3"/>
  <c r="BW2714" i="3"/>
  <c r="AQ2714" i="3"/>
  <c r="AR2714" i="3"/>
  <c r="AS2714" i="3"/>
  <c r="CI2714" i="3"/>
  <c r="AT2714" i="3"/>
  <c r="AM2715" i="3"/>
  <c r="F2715" i="3"/>
  <c r="AO2715" i="3"/>
  <c r="AP2715" i="3"/>
  <c r="BU2715" i="3"/>
  <c r="AQ2715" i="3"/>
  <c r="AR2715" i="3"/>
  <c r="CE2715" i="3"/>
  <c r="AS2715" i="3"/>
  <c r="CG2715" i="3"/>
  <c r="AT2715" i="3"/>
  <c r="CL2715" i="3"/>
  <c r="AM2716" i="3"/>
  <c r="AO2716" i="3"/>
  <c r="AP2716" i="3"/>
  <c r="AQ2716" i="3"/>
  <c r="AR2716" i="3"/>
  <c r="AS2716" i="3"/>
  <c r="CG2716" i="3"/>
  <c r="AT2716" i="3"/>
  <c r="AM2717" i="3"/>
  <c r="AO2717" i="3"/>
  <c r="BS2717" i="3"/>
  <c r="AP2717" i="3"/>
  <c r="BU2717" i="3"/>
  <c r="AQ2717" i="3"/>
  <c r="CA2717" i="3"/>
  <c r="AR2717" i="3"/>
  <c r="AS2717" i="3"/>
  <c r="CG2717" i="3"/>
  <c r="AT2717" i="3"/>
  <c r="CM2717" i="3"/>
  <c r="AM2718" i="3"/>
  <c r="M2718" i="3"/>
  <c r="AO2718" i="3"/>
  <c r="BQ2718" i="3"/>
  <c r="AP2718" i="3"/>
  <c r="AQ2718" i="3"/>
  <c r="CA2718" i="3"/>
  <c r="AR2718" i="3"/>
  <c r="AS2718" i="3"/>
  <c r="AT2718" i="3"/>
  <c r="CK2718" i="3"/>
  <c r="AM2719" i="3"/>
  <c r="AO2719" i="3"/>
  <c r="AP2719" i="3"/>
  <c r="BU2719" i="3"/>
  <c r="AQ2719" i="3"/>
  <c r="AR2719" i="3"/>
  <c r="AS2719" i="3"/>
  <c r="AT2719" i="3"/>
  <c r="CL2719" i="3"/>
  <c r="AM2720" i="3"/>
  <c r="AO2720" i="3"/>
  <c r="AP2720" i="3"/>
  <c r="BV2720" i="3"/>
  <c r="AQ2720" i="3"/>
  <c r="CA2720" i="3"/>
  <c r="AR2720" i="3"/>
  <c r="CE2720" i="3"/>
  <c r="AS2720" i="3"/>
  <c r="CG2720" i="3"/>
  <c r="AT2720" i="3"/>
  <c r="AM2721" i="3"/>
  <c r="AO2721" i="3"/>
  <c r="BS2721" i="3"/>
  <c r="AP2721" i="3"/>
  <c r="AQ2721" i="3"/>
  <c r="CA2721" i="3"/>
  <c r="AR2721" i="3"/>
  <c r="CD2721" i="3"/>
  <c r="AS2721" i="3"/>
  <c r="AT2721" i="3"/>
  <c r="AM2722" i="3"/>
  <c r="M2722" i="3"/>
  <c r="AO2722" i="3"/>
  <c r="AP2722" i="3"/>
  <c r="AQ2722" i="3"/>
  <c r="AR2722" i="3"/>
  <c r="CC2722" i="3"/>
  <c r="AS2722" i="3"/>
  <c r="CG2722" i="3"/>
  <c r="AT2722" i="3"/>
  <c r="CL2722" i="3"/>
  <c r="AM2723" i="3"/>
  <c r="AO2723" i="3"/>
  <c r="AP2723" i="3"/>
  <c r="BV2723" i="3"/>
  <c r="AQ2723" i="3"/>
  <c r="BY2723" i="3"/>
  <c r="AR2723" i="3"/>
  <c r="CD2723" i="3"/>
  <c r="AS2723" i="3"/>
  <c r="AT2723" i="3"/>
  <c r="AM2724" i="3"/>
  <c r="AO2724" i="3"/>
  <c r="BQ2724" i="3"/>
  <c r="AP2724" i="3"/>
  <c r="AQ2724" i="3"/>
  <c r="AR2724" i="3"/>
  <c r="AS2724" i="3"/>
  <c r="CH2724" i="3"/>
  <c r="AT2724" i="3"/>
  <c r="CL2724" i="3"/>
  <c r="AM2725" i="3"/>
  <c r="AO2725" i="3"/>
  <c r="AP2725" i="3"/>
  <c r="BV2725" i="3"/>
  <c r="AQ2725" i="3"/>
  <c r="AR2725" i="3"/>
  <c r="AS2725" i="3"/>
  <c r="CG2725" i="3"/>
  <c r="AT2725" i="3"/>
  <c r="AM2726" i="3"/>
  <c r="M2726" i="3"/>
  <c r="AO2726" i="3"/>
  <c r="BS2726" i="3"/>
  <c r="AP2726" i="3"/>
  <c r="AQ2726" i="3"/>
  <c r="CA2726" i="3"/>
  <c r="AR2726" i="3"/>
  <c r="CE2726" i="3"/>
  <c r="AS2726" i="3"/>
  <c r="CH2726" i="3"/>
  <c r="AT2726" i="3"/>
  <c r="CL2726" i="3"/>
  <c r="AM2727" i="3"/>
  <c r="D2727" i="3"/>
  <c r="AO2727" i="3"/>
  <c r="BR2727" i="3"/>
  <c r="AP2727" i="3"/>
  <c r="BU2727" i="3"/>
  <c r="AQ2727" i="3"/>
  <c r="AR2727" i="3"/>
  <c r="CD2727" i="3"/>
  <c r="AS2727" i="3"/>
  <c r="AT2727" i="3"/>
  <c r="AM2728" i="3"/>
  <c r="F2728" i="3"/>
  <c r="AO2728" i="3"/>
  <c r="BR2728" i="3"/>
  <c r="AP2728" i="3"/>
  <c r="AQ2728" i="3"/>
  <c r="BY2728" i="3"/>
  <c r="AR2728" i="3"/>
  <c r="CC2728" i="3"/>
  <c r="AS2728" i="3"/>
  <c r="CH2728" i="3"/>
  <c r="AT2728" i="3"/>
  <c r="CK2728" i="3"/>
  <c r="AM2729" i="3"/>
  <c r="M2729" i="3"/>
  <c r="AO2729" i="3"/>
  <c r="BS2729" i="3"/>
  <c r="AP2729" i="3"/>
  <c r="AQ2729" i="3"/>
  <c r="AR2729" i="3"/>
  <c r="AS2729" i="3"/>
  <c r="CI2729" i="3"/>
  <c r="AT2729" i="3"/>
  <c r="AM2730" i="3"/>
  <c r="M2730" i="3"/>
  <c r="AO2730" i="3"/>
  <c r="BQ2730" i="3"/>
  <c r="AP2730" i="3"/>
  <c r="AQ2730" i="3"/>
  <c r="BZ2730" i="3"/>
  <c r="AR2730" i="3"/>
  <c r="CD2730" i="3"/>
  <c r="AS2730" i="3"/>
  <c r="CG2730" i="3"/>
  <c r="AT2730" i="3"/>
  <c r="CL2730" i="3"/>
  <c r="AM2731" i="3"/>
  <c r="M2731" i="3"/>
  <c r="AO2731" i="3"/>
  <c r="AP2731" i="3"/>
  <c r="BV2731" i="3"/>
  <c r="AQ2731" i="3"/>
  <c r="AR2731" i="3"/>
  <c r="AS2731" i="3"/>
  <c r="CG2731" i="3"/>
  <c r="AT2731" i="3"/>
  <c r="AM2732" i="3"/>
  <c r="AO2732" i="3"/>
  <c r="AP2732" i="3"/>
  <c r="AQ2732" i="3"/>
  <c r="BY2732" i="3"/>
  <c r="AR2732" i="3"/>
  <c r="CC2732" i="3"/>
  <c r="AS2732" i="3"/>
  <c r="CH2732" i="3"/>
  <c r="AT2732" i="3"/>
  <c r="AM2733" i="3"/>
  <c r="AO2733" i="3"/>
  <c r="BS2733" i="3"/>
  <c r="AP2733" i="3"/>
  <c r="AQ2733" i="3"/>
  <c r="AR2733" i="3"/>
  <c r="CC2733" i="3"/>
  <c r="AS2733" i="3"/>
  <c r="AT2733" i="3"/>
  <c r="CK2733" i="3"/>
  <c r="AM2734" i="3"/>
  <c r="F2734" i="3"/>
  <c r="AO2734" i="3"/>
  <c r="AP2734" i="3"/>
  <c r="AQ2734" i="3"/>
  <c r="AR2734" i="3"/>
  <c r="AS2734" i="3"/>
  <c r="AT2734" i="3"/>
  <c r="AM2735" i="3"/>
  <c r="D2735" i="3"/>
  <c r="AO2735" i="3"/>
  <c r="AP2735" i="3"/>
  <c r="AQ2735" i="3"/>
  <c r="AR2735" i="3"/>
  <c r="CD2735" i="3"/>
  <c r="AS2735" i="3"/>
  <c r="AT2735" i="3"/>
  <c r="CL2735" i="3"/>
  <c r="AM2736" i="3"/>
  <c r="AO2736" i="3"/>
  <c r="BR2736" i="3"/>
  <c r="AP2736" i="3"/>
  <c r="BU2736" i="3"/>
  <c r="AQ2736" i="3"/>
  <c r="AR2736" i="3"/>
  <c r="AS2736" i="3"/>
  <c r="AT2736" i="3"/>
  <c r="AM2737" i="3"/>
  <c r="AO2737" i="3"/>
  <c r="AP2737" i="3"/>
  <c r="AQ2737" i="3"/>
  <c r="CA2737" i="3"/>
  <c r="AR2737" i="3"/>
  <c r="CE2737" i="3"/>
  <c r="AS2737" i="3"/>
  <c r="AT2737" i="3"/>
  <c r="CL2737" i="3"/>
  <c r="AM2738" i="3"/>
  <c r="AO2738" i="3"/>
  <c r="AP2738" i="3"/>
  <c r="AQ2738" i="3"/>
  <c r="AR2738" i="3"/>
  <c r="CE2738" i="3"/>
  <c r="AS2738" i="3"/>
  <c r="AT2738" i="3"/>
  <c r="AM2739" i="3"/>
  <c r="AO2739" i="3"/>
  <c r="BS2739" i="3"/>
  <c r="AP2739" i="3"/>
  <c r="AQ2739" i="3"/>
  <c r="AR2739" i="3"/>
  <c r="AS2739" i="3"/>
  <c r="AT2739" i="3"/>
  <c r="CK2739" i="3"/>
  <c r="AM2740" i="3"/>
  <c r="AO2740" i="3"/>
  <c r="BQ2740" i="3"/>
  <c r="AP2740" i="3"/>
  <c r="AQ2740" i="3"/>
  <c r="AR2740" i="3"/>
  <c r="AS2740" i="3"/>
  <c r="CH2740" i="3"/>
  <c r="AT2740" i="3"/>
  <c r="AM2741" i="3"/>
  <c r="F2741" i="3"/>
  <c r="AO2741" i="3"/>
  <c r="BS2741" i="3"/>
  <c r="AP2741" i="3"/>
  <c r="AQ2741" i="3"/>
  <c r="AR2741" i="3"/>
  <c r="AS2741" i="3"/>
  <c r="CG2741" i="3"/>
  <c r="AT2741" i="3"/>
  <c r="AM2742" i="3"/>
  <c r="M2742" i="3"/>
  <c r="AO2742" i="3"/>
  <c r="BR2742" i="3"/>
  <c r="AP2742" i="3"/>
  <c r="BU2742" i="3"/>
  <c r="AQ2742" i="3"/>
  <c r="BZ2742" i="3"/>
  <c r="AR2742" i="3"/>
  <c r="AS2742" i="3"/>
  <c r="CH2742" i="3"/>
  <c r="AT2742" i="3"/>
  <c r="AM2743" i="3"/>
  <c r="AO2743" i="3"/>
  <c r="AP2743" i="3"/>
  <c r="BV2743" i="3"/>
  <c r="AQ2743" i="3"/>
  <c r="AR2743" i="3"/>
  <c r="AS2743" i="3"/>
  <c r="AT2743" i="3"/>
  <c r="CK2743" i="3"/>
  <c r="AM2744" i="3"/>
  <c r="AO2744" i="3"/>
  <c r="BQ2744" i="3"/>
  <c r="AP2744" i="3"/>
  <c r="BV2744" i="3"/>
  <c r="AQ2744" i="3"/>
  <c r="CA2744" i="3"/>
  <c r="AR2744" i="3"/>
  <c r="CC2744" i="3"/>
  <c r="AS2744" i="3"/>
  <c r="AT2744" i="3"/>
  <c r="AM2745" i="3"/>
  <c r="M2745" i="3"/>
  <c r="AO2745" i="3"/>
  <c r="BS2745" i="3"/>
  <c r="AP2745" i="3"/>
  <c r="AQ2745" i="3"/>
  <c r="AR2745" i="3"/>
  <c r="CD2745" i="3"/>
  <c r="AS2745" i="3"/>
  <c r="CG2745" i="3"/>
  <c r="AT2745" i="3"/>
  <c r="AM2746" i="3"/>
  <c r="AO2746" i="3"/>
  <c r="AP2746" i="3"/>
  <c r="AQ2746" i="3"/>
  <c r="AR2746" i="3"/>
  <c r="AS2746" i="3"/>
  <c r="CH2746" i="3"/>
  <c r="AT2746" i="3"/>
  <c r="AM2747" i="3"/>
  <c r="AO2747" i="3"/>
  <c r="AP2747" i="3"/>
  <c r="BW2747" i="3"/>
  <c r="AQ2747" i="3"/>
  <c r="AR2747" i="3"/>
  <c r="AS2747" i="3"/>
  <c r="CH2747" i="3"/>
  <c r="AT2747" i="3"/>
  <c r="AM2748" i="3"/>
  <c r="D2748" i="3"/>
  <c r="AO2748" i="3"/>
  <c r="AP2748" i="3"/>
  <c r="AQ2748" i="3"/>
  <c r="BY2748" i="3"/>
  <c r="AR2748" i="3"/>
  <c r="AS2748" i="3"/>
  <c r="AT2748" i="3"/>
  <c r="CL2748" i="3"/>
  <c r="AM2749" i="3"/>
  <c r="AO2749" i="3"/>
  <c r="AP2749" i="3"/>
  <c r="AQ2749" i="3"/>
  <c r="BZ2749" i="3"/>
  <c r="AR2749" i="3"/>
  <c r="AS2749" i="3"/>
  <c r="AT2749" i="3"/>
  <c r="AM2750" i="3"/>
  <c r="D2750" i="3"/>
  <c r="AO2750" i="3"/>
  <c r="AP2750" i="3"/>
  <c r="AQ2750" i="3"/>
  <c r="BZ2750" i="3"/>
  <c r="AR2750" i="3"/>
  <c r="CC2750" i="3"/>
  <c r="AS2750" i="3"/>
  <c r="AT2750" i="3"/>
  <c r="CM2750" i="3"/>
  <c r="AM2751" i="3"/>
  <c r="D2751" i="3"/>
  <c r="AO2751" i="3"/>
  <c r="AP2751" i="3"/>
  <c r="AQ2751" i="3"/>
  <c r="CA2751" i="3"/>
  <c r="AR2751" i="3"/>
  <c r="CC2751" i="3"/>
  <c r="AS2751" i="3"/>
  <c r="AT2751" i="3"/>
  <c r="AM2752" i="3"/>
  <c r="F2752" i="3"/>
  <c r="AO2752" i="3"/>
  <c r="BR2752" i="3"/>
  <c r="AP2752" i="3"/>
  <c r="AQ2752" i="3"/>
  <c r="AR2752" i="3"/>
  <c r="AS2752" i="3"/>
  <c r="AT2752" i="3"/>
  <c r="AM2753" i="3"/>
  <c r="AO2753" i="3"/>
  <c r="AP2753" i="3"/>
  <c r="AQ2753" i="3"/>
  <c r="BY2753" i="3"/>
  <c r="AR2753" i="3"/>
  <c r="AS2753" i="3"/>
  <c r="AT2753" i="3"/>
  <c r="AM2754" i="3"/>
  <c r="AO2754" i="3"/>
  <c r="BS2754" i="3"/>
  <c r="AP2754" i="3"/>
  <c r="AQ2754" i="3"/>
  <c r="CA2754" i="3"/>
  <c r="AR2754" i="3"/>
  <c r="AS2754" i="3"/>
  <c r="CI2754" i="3"/>
  <c r="AT2754" i="3"/>
  <c r="CM2754" i="3"/>
  <c r="AM2755" i="3"/>
  <c r="AO2755" i="3"/>
  <c r="BS2755" i="3"/>
  <c r="AP2755" i="3"/>
  <c r="AQ2755" i="3"/>
  <c r="BY2755" i="3"/>
  <c r="AR2755" i="3"/>
  <c r="AS2755" i="3"/>
  <c r="CH2755" i="3"/>
  <c r="AT2755" i="3"/>
  <c r="AM2756" i="3"/>
  <c r="AO2756" i="3"/>
  <c r="AP2756" i="3"/>
  <c r="AQ2756" i="3"/>
  <c r="AR2756" i="3"/>
  <c r="AS2756" i="3"/>
  <c r="AT2756" i="3"/>
  <c r="AM2757" i="3"/>
  <c r="AO2757" i="3"/>
  <c r="AP2757" i="3"/>
  <c r="AQ2757" i="3"/>
  <c r="AR2757" i="3"/>
  <c r="CC2757" i="3"/>
  <c r="AS2757" i="3"/>
  <c r="CH2757" i="3"/>
  <c r="AT2757" i="3"/>
  <c r="AM2758" i="3"/>
  <c r="M2758" i="3"/>
  <c r="AO2758" i="3"/>
  <c r="BQ2758" i="3"/>
  <c r="AP2758" i="3"/>
  <c r="AQ2758" i="3"/>
  <c r="AR2758" i="3"/>
  <c r="AS2758" i="3"/>
  <c r="AT2758" i="3"/>
  <c r="AM2759" i="3"/>
  <c r="M2759" i="3"/>
  <c r="AO2759" i="3"/>
  <c r="BR2759" i="3"/>
  <c r="AP2759" i="3"/>
  <c r="BW2759" i="3"/>
  <c r="AQ2759" i="3"/>
  <c r="BZ2759" i="3"/>
  <c r="AR2759" i="3"/>
  <c r="AS2759" i="3"/>
  <c r="AT2759" i="3"/>
  <c r="AM2760" i="3"/>
  <c r="D2760" i="3"/>
  <c r="AO2760" i="3"/>
  <c r="AP2760" i="3"/>
  <c r="AQ2760" i="3"/>
  <c r="AR2760" i="3"/>
  <c r="CD2760" i="3"/>
  <c r="AS2760" i="3"/>
  <c r="AT2760" i="3"/>
  <c r="AM2761" i="3"/>
  <c r="AO2761" i="3"/>
  <c r="BS2761" i="3"/>
  <c r="AP2761" i="3"/>
  <c r="AQ2761" i="3"/>
  <c r="AR2761" i="3"/>
  <c r="CC2761" i="3"/>
  <c r="AS2761" i="3"/>
  <c r="CG2761" i="3"/>
  <c r="AT2761" i="3"/>
  <c r="AM2762" i="3"/>
  <c r="M2762" i="3"/>
  <c r="AO2762" i="3"/>
  <c r="AP2762" i="3"/>
  <c r="AQ2762" i="3"/>
  <c r="AR2762" i="3"/>
  <c r="CD2762" i="3"/>
  <c r="AS2762" i="3"/>
  <c r="CH2762" i="3"/>
  <c r="AT2762" i="3"/>
  <c r="CK2762" i="3"/>
  <c r="AM2763" i="3"/>
  <c r="D2763" i="3"/>
  <c r="AO2763" i="3"/>
  <c r="AP2763" i="3"/>
  <c r="AQ2763" i="3"/>
  <c r="AR2763" i="3"/>
  <c r="AS2763" i="3"/>
  <c r="CG2763" i="3"/>
  <c r="AT2763" i="3"/>
  <c r="AM2764" i="3"/>
  <c r="AO2764" i="3"/>
  <c r="AP2764" i="3"/>
  <c r="AQ2764" i="3"/>
  <c r="CA2764" i="3"/>
  <c r="AR2764" i="3"/>
  <c r="AS2764" i="3"/>
  <c r="AT2764" i="3"/>
  <c r="AM2765" i="3"/>
  <c r="F2765" i="3"/>
  <c r="AO2765" i="3"/>
  <c r="BS2765" i="3"/>
  <c r="AP2765" i="3"/>
  <c r="BV2765" i="3"/>
  <c r="AQ2765" i="3"/>
  <c r="CA2765" i="3"/>
  <c r="AR2765" i="3"/>
  <c r="AS2765" i="3"/>
  <c r="AT2765" i="3"/>
  <c r="CL2765" i="3"/>
  <c r="AM2766" i="3"/>
  <c r="D2766" i="3"/>
  <c r="AO2766" i="3"/>
  <c r="AP2766" i="3"/>
  <c r="AQ2766" i="3"/>
  <c r="AR2766" i="3"/>
  <c r="CC2766" i="3"/>
  <c r="AS2766" i="3"/>
  <c r="AT2766" i="3"/>
  <c r="CK2766" i="3"/>
  <c r="AM2767" i="3"/>
  <c r="AO2767" i="3"/>
  <c r="AP2767" i="3"/>
  <c r="BW2767" i="3"/>
  <c r="AQ2767" i="3"/>
  <c r="AR2767" i="3"/>
  <c r="AS2767" i="3"/>
  <c r="AT2767" i="3"/>
  <c r="AM2768" i="3"/>
  <c r="F2768" i="3"/>
  <c r="AO2768" i="3"/>
  <c r="AP2768" i="3"/>
  <c r="AQ2768" i="3"/>
  <c r="BZ2768" i="3"/>
  <c r="AR2768" i="3"/>
  <c r="AS2768" i="3"/>
  <c r="CI2768" i="3"/>
  <c r="AT2768" i="3"/>
  <c r="CM2768" i="3"/>
  <c r="AM2769" i="3"/>
  <c r="F2769" i="3"/>
  <c r="AO2769" i="3"/>
  <c r="AP2769" i="3"/>
  <c r="BU2769" i="3"/>
  <c r="AQ2769" i="3"/>
  <c r="BZ2769" i="3"/>
  <c r="AR2769" i="3"/>
  <c r="AS2769" i="3"/>
  <c r="AT2769" i="3"/>
  <c r="AM2770" i="3"/>
  <c r="D2770" i="3"/>
  <c r="AO2770" i="3"/>
  <c r="AP2770" i="3"/>
  <c r="AQ2770" i="3"/>
  <c r="BZ2770" i="3"/>
  <c r="AR2770" i="3"/>
  <c r="CE2770" i="3"/>
  <c r="AS2770" i="3"/>
  <c r="CI2770" i="3"/>
  <c r="AT2770" i="3"/>
  <c r="CM2770" i="3"/>
  <c r="AM2771" i="3"/>
  <c r="M2771" i="3"/>
  <c r="AO2771" i="3"/>
  <c r="AP2771" i="3"/>
  <c r="AQ2771" i="3"/>
  <c r="BY2771" i="3"/>
  <c r="AR2771" i="3"/>
  <c r="CD2771" i="3"/>
  <c r="AS2771" i="3"/>
  <c r="CH2771" i="3"/>
  <c r="AT2771" i="3"/>
  <c r="AM2772" i="3"/>
  <c r="AO2772" i="3"/>
  <c r="AP2772" i="3"/>
  <c r="AQ2772" i="3"/>
  <c r="BZ2772" i="3"/>
  <c r="AR2772" i="3"/>
  <c r="CD2772" i="3"/>
  <c r="AS2772" i="3"/>
  <c r="CG2772" i="3"/>
  <c r="AT2772" i="3"/>
  <c r="AM2773" i="3"/>
  <c r="F2773" i="3"/>
  <c r="AO2773" i="3"/>
  <c r="BS2773" i="3"/>
  <c r="AP2773" i="3"/>
  <c r="BV2773" i="3"/>
  <c r="AQ2773" i="3"/>
  <c r="AR2773" i="3"/>
  <c r="CC2773" i="3"/>
  <c r="AS2773" i="3"/>
  <c r="CG2773" i="3"/>
  <c r="AT2773" i="3"/>
  <c r="CM2773" i="3"/>
  <c r="AM2774" i="3"/>
  <c r="AO2774" i="3"/>
  <c r="AP2774" i="3"/>
  <c r="AQ2774" i="3"/>
  <c r="BY2774" i="3"/>
  <c r="AR2774" i="3"/>
  <c r="CC2774" i="3"/>
  <c r="AS2774" i="3"/>
  <c r="AT2774" i="3"/>
  <c r="CM2774" i="3"/>
  <c r="AM2775" i="3"/>
  <c r="D2775" i="3"/>
  <c r="AO2775" i="3"/>
  <c r="BR2775" i="3"/>
  <c r="AP2775" i="3"/>
  <c r="BW2775" i="3"/>
  <c r="AQ2775" i="3"/>
  <c r="BZ2775" i="3"/>
  <c r="AR2775" i="3"/>
  <c r="AS2775" i="3"/>
  <c r="CG2775" i="3"/>
  <c r="AT2775" i="3"/>
  <c r="AM2776" i="3"/>
  <c r="F2776" i="3"/>
  <c r="AO2776" i="3"/>
  <c r="AP2776" i="3"/>
  <c r="BW2776" i="3"/>
  <c r="AQ2776" i="3"/>
  <c r="CA2776" i="3"/>
  <c r="AR2776" i="3"/>
  <c r="AS2776" i="3"/>
  <c r="CI2776" i="3"/>
  <c r="AT2776" i="3"/>
  <c r="AM2777" i="3"/>
  <c r="AO2777" i="3"/>
  <c r="AP2777" i="3"/>
  <c r="AQ2777" i="3"/>
  <c r="CA2777" i="3"/>
  <c r="AR2777" i="3"/>
  <c r="AS2777" i="3"/>
  <c r="AT2777" i="3"/>
  <c r="CM2777" i="3"/>
  <c r="AM2778" i="3"/>
  <c r="F2778" i="3"/>
  <c r="AO2778" i="3"/>
  <c r="BQ2778" i="3"/>
  <c r="AP2778" i="3"/>
  <c r="AQ2778" i="3"/>
  <c r="BZ2778" i="3"/>
  <c r="AR2778" i="3"/>
  <c r="CE2778" i="3"/>
  <c r="AS2778" i="3"/>
  <c r="AT2778" i="3"/>
  <c r="CK2778" i="3"/>
  <c r="AM2779" i="3"/>
  <c r="F2779" i="3"/>
  <c r="AO2779" i="3"/>
  <c r="BQ2779" i="3"/>
  <c r="AP2779" i="3"/>
  <c r="AQ2779" i="3"/>
  <c r="BZ2779" i="3"/>
  <c r="AR2779" i="3"/>
  <c r="CD2779" i="3"/>
  <c r="AS2779" i="3"/>
  <c r="AT2779" i="3"/>
  <c r="AM2780" i="3"/>
  <c r="F2780" i="3"/>
  <c r="AO2780" i="3"/>
  <c r="AP2780" i="3"/>
  <c r="BV2780" i="3"/>
  <c r="AQ2780" i="3"/>
  <c r="AR2780" i="3"/>
  <c r="CD2780" i="3"/>
  <c r="AS2780" i="3"/>
  <c r="CI2780" i="3"/>
  <c r="AT2780" i="3"/>
  <c r="AM2781" i="3"/>
  <c r="AO2781" i="3"/>
  <c r="BS2781" i="3"/>
  <c r="AP2781" i="3"/>
  <c r="BU2781" i="3"/>
  <c r="AQ2781" i="3"/>
  <c r="BZ2781" i="3"/>
  <c r="AR2781" i="3"/>
  <c r="AS2781" i="3"/>
  <c r="CG2781" i="3"/>
  <c r="AT2781" i="3"/>
  <c r="AM2782" i="3"/>
  <c r="F2782" i="3"/>
  <c r="AO2782" i="3"/>
  <c r="AP2782" i="3"/>
  <c r="BW2782" i="3"/>
  <c r="AQ2782" i="3"/>
  <c r="BZ2782" i="3"/>
  <c r="AR2782" i="3"/>
  <c r="CE2782" i="3"/>
  <c r="AS2782" i="3"/>
  <c r="AT2782" i="3"/>
  <c r="AM2783" i="3"/>
  <c r="AO2783" i="3"/>
  <c r="BR2783" i="3"/>
  <c r="AP2783" i="3"/>
  <c r="AQ2783" i="3"/>
  <c r="BZ2783" i="3"/>
  <c r="AR2783" i="3"/>
  <c r="CC2783" i="3"/>
  <c r="AS2783" i="3"/>
  <c r="AT2783" i="3"/>
  <c r="AM2784" i="3"/>
  <c r="F2784" i="3"/>
  <c r="AO2784" i="3"/>
  <c r="BQ2784" i="3"/>
  <c r="AP2784" i="3"/>
  <c r="AQ2784" i="3"/>
  <c r="AR2784" i="3"/>
  <c r="CD2784" i="3"/>
  <c r="AS2784" i="3"/>
  <c r="CI2784" i="3"/>
  <c r="AT2784" i="3"/>
  <c r="AM2785" i="3"/>
  <c r="AO2785" i="3"/>
  <c r="BQ2785" i="3"/>
  <c r="AP2785" i="3"/>
  <c r="BW2785" i="3"/>
  <c r="AQ2785" i="3"/>
  <c r="AR2785" i="3"/>
  <c r="AS2785" i="3"/>
  <c r="AT2785" i="3"/>
  <c r="AM2786" i="3"/>
  <c r="D2786" i="3"/>
  <c r="AO2786" i="3"/>
  <c r="AP2786" i="3"/>
  <c r="BU2786" i="3"/>
  <c r="AQ2786" i="3"/>
  <c r="CA2786" i="3"/>
  <c r="AR2786" i="3"/>
  <c r="AS2786" i="3"/>
  <c r="AT2786" i="3"/>
  <c r="AM2787" i="3"/>
  <c r="D2787" i="3"/>
  <c r="AO2787" i="3"/>
  <c r="BS2787" i="3"/>
  <c r="AP2787" i="3"/>
  <c r="AQ2787" i="3"/>
  <c r="BZ2787" i="3"/>
  <c r="AR2787" i="3"/>
  <c r="CD2787" i="3"/>
  <c r="AS2787" i="3"/>
  <c r="CG2787" i="3"/>
  <c r="AT2787" i="3"/>
  <c r="AM2788" i="3"/>
  <c r="M2788" i="3"/>
  <c r="AO2788" i="3"/>
  <c r="AP2788" i="3"/>
  <c r="BU2788" i="3"/>
  <c r="AQ2788" i="3"/>
  <c r="AR2788" i="3"/>
  <c r="CD2788" i="3"/>
  <c r="AS2788" i="3"/>
  <c r="CG2788" i="3"/>
  <c r="AT2788" i="3"/>
  <c r="CK2788" i="3"/>
  <c r="AM2789" i="3"/>
  <c r="AO2789" i="3"/>
  <c r="AP2789" i="3"/>
  <c r="BW2789" i="3"/>
  <c r="AQ2789" i="3"/>
  <c r="CA2789" i="3"/>
  <c r="AR2789" i="3"/>
  <c r="AS2789" i="3"/>
  <c r="AT2789" i="3"/>
  <c r="CM2789" i="3"/>
  <c r="AM2790" i="3"/>
  <c r="M2790" i="3"/>
  <c r="AO2790" i="3"/>
  <c r="BQ2790" i="3"/>
  <c r="AP2790" i="3"/>
  <c r="AQ2790" i="3"/>
  <c r="AR2790" i="3"/>
  <c r="CE2790" i="3"/>
  <c r="AS2790" i="3"/>
  <c r="CH2790" i="3"/>
  <c r="AT2790" i="3"/>
  <c r="CL2790" i="3"/>
  <c r="AM2791" i="3"/>
  <c r="M2791" i="3"/>
  <c r="AO2791" i="3"/>
  <c r="BS2791" i="3"/>
  <c r="AP2791" i="3"/>
  <c r="AQ2791" i="3"/>
  <c r="BY2791" i="3"/>
  <c r="AR2791" i="3"/>
  <c r="AS2791" i="3"/>
  <c r="CG2791" i="3"/>
  <c r="AT2791" i="3"/>
  <c r="CM2791" i="3"/>
  <c r="AM2792" i="3"/>
  <c r="M2792" i="3"/>
  <c r="AO2792" i="3"/>
  <c r="BQ2792" i="3"/>
  <c r="AP2792" i="3"/>
  <c r="BV2792" i="3"/>
  <c r="AQ2792" i="3"/>
  <c r="AR2792" i="3"/>
  <c r="CD2792" i="3"/>
  <c r="AS2792" i="3"/>
  <c r="AT2792" i="3"/>
  <c r="CL2792" i="3"/>
  <c r="AM2793" i="3"/>
  <c r="AO2793" i="3"/>
  <c r="BQ2793" i="3"/>
  <c r="AP2793" i="3"/>
  <c r="BW2793" i="3"/>
  <c r="AQ2793" i="3"/>
  <c r="CA2793" i="3"/>
  <c r="AR2793" i="3"/>
  <c r="CE2793" i="3"/>
  <c r="AS2793" i="3"/>
  <c r="CH2793" i="3"/>
  <c r="AT2793" i="3"/>
  <c r="CK2793" i="3"/>
  <c r="AM2794" i="3"/>
  <c r="D2794" i="3"/>
  <c r="AO2794" i="3"/>
  <c r="AP2794" i="3"/>
  <c r="AQ2794" i="3"/>
  <c r="BZ2794" i="3"/>
  <c r="AR2794" i="3"/>
  <c r="CE2794" i="3"/>
  <c r="AS2794" i="3"/>
  <c r="AT2794" i="3"/>
  <c r="CL2794" i="3"/>
  <c r="AM2795" i="3"/>
  <c r="M2795" i="3"/>
  <c r="AO2795" i="3"/>
  <c r="BS2795" i="3"/>
  <c r="AP2795" i="3"/>
  <c r="BW2795" i="3"/>
  <c r="AQ2795" i="3"/>
  <c r="CA2795" i="3"/>
  <c r="AR2795" i="3"/>
  <c r="CE2795" i="3"/>
  <c r="AS2795" i="3"/>
  <c r="CG2795" i="3"/>
  <c r="AT2795" i="3"/>
  <c r="AM2796" i="3"/>
  <c r="AO2796" i="3"/>
  <c r="BQ2796" i="3"/>
  <c r="AP2796" i="3"/>
  <c r="BW2796" i="3"/>
  <c r="AQ2796" i="3"/>
  <c r="BZ2796" i="3"/>
  <c r="AR2796" i="3"/>
  <c r="AS2796" i="3"/>
  <c r="CH2796" i="3"/>
  <c r="AT2796" i="3"/>
  <c r="CM2796" i="3"/>
  <c r="AM2797" i="3"/>
  <c r="AO2797" i="3"/>
  <c r="AP2797" i="3"/>
  <c r="BV2797" i="3"/>
  <c r="AQ2797" i="3"/>
  <c r="AR2797" i="3"/>
  <c r="AS2797" i="3"/>
  <c r="AT2797" i="3"/>
  <c r="AM2798" i="3"/>
  <c r="D2798" i="3"/>
  <c r="AO2798" i="3"/>
  <c r="AP2798" i="3"/>
  <c r="BV2798" i="3"/>
  <c r="AQ2798" i="3"/>
  <c r="BZ2798" i="3"/>
  <c r="AR2798" i="3"/>
  <c r="CD2798" i="3"/>
  <c r="AS2798" i="3"/>
  <c r="AT2798" i="3"/>
  <c r="CK2798" i="3"/>
  <c r="AM2799" i="3"/>
  <c r="F2799" i="3"/>
  <c r="AO2799" i="3"/>
  <c r="BQ2799" i="3"/>
  <c r="AP2799" i="3"/>
  <c r="BW2799" i="3"/>
  <c r="AQ2799" i="3"/>
  <c r="CA2799" i="3"/>
  <c r="AR2799" i="3"/>
  <c r="CE2799" i="3"/>
  <c r="AS2799" i="3"/>
  <c r="AT2799" i="3"/>
  <c r="AM2800" i="3"/>
  <c r="AO2800" i="3"/>
  <c r="AP2800" i="3"/>
  <c r="AQ2800" i="3"/>
  <c r="BZ2800" i="3"/>
  <c r="AR2800" i="3"/>
  <c r="AS2800" i="3"/>
  <c r="AT2800" i="3"/>
  <c r="AM2801" i="3"/>
  <c r="AO2801" i="3"/>
  <c r="AP2801" i="3"/>
  <c r="BU2801" i="3"/>
  <c r="AQ2801" i="3"/>
  <c r="AR2801" i="3"/>
  <c r="AS2801" i="3"/>
  <c r="CG2801" i="3"/>
  <c r="AT2801" i="3"/>
  <c r="CL2801" i="3"/>
  <c r="AM2802" i="3"/>
  <c r="M2802" i="3"/>
  <c r="AO2802" i="3"/>
  <c r="BS2802" i="3"/>
  <c r="AP2802" i="3"/>
  <c r="BW2802" i="3"/>
  <c r="AQ2802" i="3"/>
  <c r="BY2802" i="3"/>
  <c r="AR2802" i="3"/>
  <c r="CE2802" i="3"/>
  <c r="AS2802" i="3"/>
  <c r="AT2802" i="3"/>
  <c r="CM2802" i="3"/>
  <c r="AM2803" i="3"/>
  <c r="M2803" i="3"/>
  <c r="AO2803" i="3"/>
  <c r="AP2803" i="3"/>
  <c r="BU2803" i="3"/>
  <c r="AQ2803" i="3"/>
  <c r="CA2803" i="3"/>
  <c r="AR2803" i="3"/>
  <c r="CD2803" i="3"/>
  <c r="AS2803" i="3"/>
  <c r="CH2803" i="3"/>
  <c r="AT2803" i="3"/>
  <c r="CK2803" i="3"/>
  <c r="AM2804" i="3"/>
  <c r="F2804" i="3"/>
  <c r="AO2804" i="3"/>
  <c r="BQ2804" i="3"/>
  <c r="AP2804" i="3"/>
  <c r="BU2804" i="3"/>
  <c r="AQ2804" i="3"/>
  <c r="AR2804" i="3"/>
  <c r="CE2804" i="3"/>
  <c r="AS2804" i="3"/>
  <c r="CH2804" i="3"/>
  <c r="AT2804" i="3"/>
  <c r="AM2805" i="3"/>
  <c r="M2805" i="3"/>
  <c r="AO2805" i="3"/>
  <c r="BR2805" i="3"/>
  <c r="AP2805" i="3"/>
  <c r="BV2805" i="3"/>
  <c r="AQ2805" i="3"/>
  <c r="AR2805" i="3"/>
  <c r="AS2805" i="3"/>
  <c r="CI2805" i="3"/>
  <c r="AT2805" i="3"/>
  <c r="AM2806" i="3"/>
  <c r="D2806" i="3"/>
  <c r="AO2806" i="3"/>
  <c r="AP2806" i="3"/>
  <c r="AQ2806" i="3"/>
  <c r="AR2806" i="3"/>
  <c r="AS2806" i="3"/>
  <c r="AT2806" i="3"/>
  <c r="CM2806" i="3"/>
  <c r="AM2807" i="3"/>
  <c r="D2807" i="3"/>
  <c r="AO2807" i="3"/>
  <c r="AP2807" i="3"/>
  <c r="AQ2807" i="3"/>
  <c r="AR2807" i="3"/>
  <c r="CC2807" i="3"/>
  <c r="AS2807" i="3"/>
  <c r="AT2807" i="3"/>
  <c r="AM2808" i="3"/>
  <c r="AO2808" i="3"/>
  <c r="BQ2808" i="3"/>
  <c r="AP2808" i="3"/>
  <c r="AQ2808" i="3"/>
  <c r="AR2808" i="3"/>
  <c r="CD2808" i="3"/>
  <c r="AS2808" i="3"/>
  <c r="CH2808" i="3"/>
  <c r="AT2808" i="3"/>
  <c r="AM2809" i="3"/>
  <c r="AO2809" i="3"/>
  <c r="BR2809" i="3"/>
  <c r="AP2809" i="3"/>
  <c r="AQ2809" i="3"/>
  <c r="BZ2809" i="3"/>
  <c r="AR2809" i="3"/>
  <c r="CE2809" i="3"/>
  <c r="AS2809" i="3"/>
  <c r="CG2809" i="3"/>
  <c r="AT2809" i="3"/>
  <c r="AM2810" i="3"/>
  <c r="AO2810" i="3"/>
  <c r="AP2810" i="3"/>
  <c r="BW2810" i="3"/>
  <c r="AQ2810" i="3"/>
  <c r="AR2810" i="3"/>
  <c r="AS2810" i="3"/>
  <c r="CH2810" i="3"/>
  <c r="AT2810" i="3"/>
  <c r="CM2810" i="3"/>
  <c r="AM2811" i="3"/>
  <c r="AO2811" i="3"/>
  <c r="AP2811" i="3"/>
  <c r="AQ2811" i="3"/>
  <c r="CA2811" i="3"/>
  <c r="AR2811" i="3"/>
  <c r="CC2811" i="3"/>
  <c r="AS2811" i="3"/>
  <c r="CH2811" i="3"/>
  <c r="AT2811" i="3"/>
  <c r="AM2812" i="3"/>
  <c r="AO2812" i="3"/>
  <c r="BQ2812" i="3"/>
  <c r="AP2812" i="3"/>
  <c r="AQ2812" i="3"/>
  <c r="AR2812" i="3"/>
  <c r="CD2812" i="3"/>
  <c r="AS2812" i="3"/>
  <c r="AT2812" i="3"/>
  <c r="CL2812" i="3"/>
  <c r="AM2813" i="3"/>
  <c r="M2813" i="3"/>
  <c r="AO2813" i="3"/>
  <c r="BS2813" i="3"/>
  <c r="AP2813" i="3"/>
  <c r="AQ2813" i="3"/>
  <c r="AR2813" i="3"/>
  <c r="CE2813" i="3"/>
  <c r="AS2813" i="3"/>
  <c r="CG2813" i="3"/>
  <c r="AT2813" i="3"/>
  <c r="CM2813" i="3"/>
  <c r="AM2814" i="3"/>
  <c r="F2814" i="3"/>
  <c r="AO2814" i="3"/>
  <c r="AP2814" i="3"/>
  <c r="BU2814" i="3"/>
  <c r="AQ2814" i="3"/>
  <c r="AR2814" i="3"/>
  <c r="CC2814" i="3"/>
  <c r="AS2814" i="3"/>
  <c r="AT2814" i="3"/>
  <c r="AM2815" i="3"/>
  <c r="M2815" i="3"/>
  <c r="AO2815" i="3"/>
  <c r="AP2815" i="3"/>
  <c r="AQ2815" i="3"/>
  <c r="BZ2815" i="3"/>
  <c r="AR2815" i="3"/>
  <c r="AS2815" i="3"/>
  <c r="AT2815" i="3"/>
  <c r="CK2815" i="3"/>
  <c r="AM2816" i="3"/>
  <c r="F2816" i="3"/>
  <c r="AO2816" i="3"/>
  <c r="AP2816" i="3"/>
  <c r="BW2816" i="3"/>
  <c r="AQ2816" i="3"/>
  <c r="AR2816" i="3"/>
  <c r="CE2816" i="3"/>
  <c r="AS2816" i="3"/>
  <c r="AT2816" i="3"/>
  <c r="CK2816" i="3"/>
  <c r="AM2817" i="3"/>
  <c r="M2817" i="3"/>
  <c r="AO2817" i="3"/>
  <c r="AP2817" i="3"/>
  <c r="BW2817" i="3"/>
  <c r="AQ2817" i="3"/>
  <c r="BY2817" i="3"/>
  <c r="AR2817" i="3"/>
  <c r="CC2817" i="3"/>
  <c r="AS2817" i="3"/>
  <c r="AT2817" i="3"/>
  <c r="AM2818" i="3"/>
  <c r="M2818" i="3"/>
  <c r="AO2818" i="3"/>
  <c r="AP2818" i="3"/>
  <c r="AQ2818" i="3"/>
  <c r="AR2818" i="3"/>
  <c r="AS2818" i="3"/>
  <c r="AT2818" i="3"/>
  <c r="AM2819" i="3"/>
  <c r="M2819" i="3"/>
  <c r="BQ2819" i="3"/>
  <c r="BR2819" i="3"/>
  <c r="BS2819" i="3"/>
  <c r="BU2819" i="3"/>
  <c r="BV2819" i="3"/>
  <c r="BW2819" i="3"/>
  <c r="BY2819" i="3"/>
  <c r="BZ2819" i="3"/>
  <c r="CA2819" i="3"/>
  <c r="CC2819" i="3"/>
  <c r="CD2819" i="3"/>
  <c r="CE2819" i="3"/>
  <c r="CG2819" i="3"/>
  <c r="CH2819" i="3"/>
  <c r="CI2819" i="3"/>
  <c r="CK2819" i="3"/>
  <c r="CL2819" i="3"/>
  <c r="CM2819" i="3"/>
  <c r="AM2820" i="3"/>
  <c r="M2820" i="3"/>
  <c r="BQ2820" i="3"/>
  <c r="BR2820" i="3"/>
  <c r="BS2820" i="3"/>
  <c r="BU2820" i="3"/>
  <c r="BV2820" i="3"/>
  <c r="BW2820" i="3"/>
  <c r="BY2820" i="3"/>
  <c r="BZ2820" i="3"/>
  <c r="CA2820" i="3"/>
  <c r="CC2820" i="3"/>
  <c r="CD2820" i="3"/>
  <c r="CE2820" i="3"/>
  <c r="CG2820" i="3"/>
  <c r="CH2820" i="3"/>
  <c r="CI2820" i="3"/>
  <c r="CK2820" i="3"/>
  <c r="CL2820" i="3"/>
  <c r="CM2820" i="3"/>
  <c r="AM2821" i="3"/>
  <c r="M2821" i="3"/>
  <c r="BQ2821" i="3"/>
  <c r="BR2821" i="3"/>
  <c r="BS2821" i="3"/>
  <c r="BU2821" i="3"/>
  <c r="BV2821" i="3"/>
  <c r="BW2821" i="3"/>
  <c r="BY2821" i="3"/>
  <c r="BZ2821" i="3"/>
  <c r="CA2821" i="3"/>
  <c r="CC2821" i="3"/>
  <c r="CD2821" i="3"/>
  <c r="CE2821" i="3"/>
  <c r="CG2821" i="3"/>
  <c r="CH2821" i="3"/>
  <c r="CI2821" i="3"/>
  <c r="CK2821" i="3"/>
  <c r="CL2821" i="3"/>
  <c r="CM2821" i="3"/>
  <c r="AM2822" i="3"/>
  <c r="M2822" i="3"/>
  <c r="BQ2822" i="3"/>
  <c r="BR2822" i="3"/>
  <c r="BS2822" i="3"/>
  <c r="BU2822" i="3"/>
  <c r="BV2822" i="3"/>
  <c r="BW2822" i="3"/>
  <c r="BY2822" i="3"/>
  <c r="BZ2822" i="3"/>
  <c r="CA2822" i="3"/>
  <c r="CC2822" i="3"/>
  <c r="CD2822" i="3"/>
  <c r="CE2822" i="3"/>
  <c r="CG2822" i="3"/>
  <c r="CH2822" i="3"/>
  <c r="CI2822" i="3"/>
  <c r="CK2822" i="3"/>
  <c r="CL2822" i="3"/>
  <c r="CM2822" i="3"/>
  <c r="AM2823" i="3"/>
  <c r="M2823" i="3"/>
  <c r="BQ2823" i="3"/>
  <c r="BR2823" i="3"/>
  <c r="BS2823" i="3"/>
  <c r="BU2823" i="3"/>
  <c r="BV2823" i="3"/>
  <c r="BW2823" i="3"/>
  <c r="BY2823" i="3"/>
  <c r="BZ2823" i="3"/>
  <c r="CA2823" i="3"/>
  <c r="CC2823" i="3"/>
  <c r="CD2823" i="3"/>
  <c r="CE2823" i="3"/>
  <c r="CG2823" i="3"/>
  <c r="CH2823" i="3"/>
  <c r="CI2823" i="3"/>
  <c r="CK2823" i="3"/>
  <c r="CL2823" i="3"/>
  <c r="CM2823" i="3"/>
  <c r="AM2824" i="3"/>
  <c r="M2824" i="3"/>
  <c r="BQ2824" i="3"/>
  <c r="BR2824" i="3"/>
  <c r="BS2824" i="3"/>
  <c r="BU2824" i="3"/>
  <c r="BV2824" i="3"/>
  <c r="BW2824" i="3"/>
  <c r="BY2824" i="3"/>
  <c r="BZ2824" i="3"/>
  <c r="CA2824" i="3"/>
  <c r="CC2824" i="3"/>
  <c r="CD2824" i="3"/>
  <c r="CE2824" i="3"/>
  <c r="CG2824" i="3"/>
  <c r="CH2824" i="3"/>
  <c r="CI2824" i="3"/>
  <c r="CK2824" i="3"/>
  <c r="CL2824" i="3"/>
  <c r="CM2824" i="3"/>
  <c r="AM2825" i="3"/>
  <c r="M2825" i="3"/>
  <c r="BQ2825" i="3"/>
  <c r="BR2825" i="3"/>
  <c r="BS2825" i="3"/>
  <c r="BU2825" i="3"/>
  <c r="BV2825" i="3"/>
  <c r="BW2825" i="3"/>
  <c r="BY2825" i="3"/>
  <c r="BZ2825" i="3"/>
  <c r="CA2825" i="3"/>
  <c r="CC2825" i="3"/>
  <c r="CD2825" i="3"/>
  <c r="CE2825" i="3"/>
  <c r="CG2825" i="3"/>
  <c r="CH2825" i="3"/>
  <c r="CI2825" i="3"/>
  <c r="CK2825" i="3"/>
  <c r="CL2825" i="3"/>
  <c r="CM2825" i="3"/>
  <c r="AM2826" i="3"/>
  <c r="M2826" i="3"/>
  <c r="BQ2826" i="3"/>
  <c r="BR2826" i="3"/>
  <c r="BS2826" i="3"/>
  <c r="BU2826" i="3"/>
  <c r="BV2826" i="3"/>
  <c r="BW2826" i="3"/>
  <c r="BY2826" i="3"/>
  <c r="BZ2826" i="3"/>
  <c r="CA2826" i="3"/>
  <c r="CC2826" i="3"/>
  <c r="CD2826" i="3"/>
  <c r="CE2826" i="3"/>
  <c r="CG2826" i="3"/>
  <c r="CH2826" i="3"/>
  <c r="CI2826" i="3"/>
  <c r="CK2826" i="3"/>
  <c r="CL2826" i="3"/>
  <c r="CM2826" i="3"/>
  <c r="AM2827" i="3"/>
  <c r="M2827" i="3"/>
  <c r="BQ2827" i="3"/>
  <c r="BR2827" i="3"/>
  <c r="BS2827" i="3"/>
  <c r="BU2827" i="3"/>
  <c r="BV2827" i="3"/>
  <c r="BW2827" i="3"/>
  <c r="BY2827" i="3"/>
  <c r="BZ2827" i="3"/>
  <c r="CA2827" i="3"/>
  <c r="CC2827" i="3"/>
  <c r="CD2827" i="3"/>
  <c r="CE2827" i="3"/>
  <c r="CG2827" i="3"/>
  <c r="CH2827" i="3"/>
  <c r="CI2827" i="3"/>
  <c r="CK2827" i="3"/>
  <c r="CL2827" i="3"/>
  <c r="CM2827" i="3"/>
  <c r="AM2828" i="3"/>
  <c r="M2828" i="3"/>
  <c r="BQ2828" i="3"/>
  <c r="BR2828" i="3"/>
  <c r="BS2828" i="3"/>
  <c r="BU2828" i="3"/>
  <c r="BV2828" i="3"/>
  <c r="BW2828" i="3"/>
  <c r="BY2828" i="3"/>
  <c r="BZ2828" i="3"/>
  <c r="CA2828" i="3"/>
  <c r="CC2828" i="3"/>
  <c r="CD2828" i="3"/>
  <c r="CE2828" i="3"/>
  <c r="CG2828" i="3"/>
  <c r="CH2828" i="3"/>
  <c r="CI2828" i="3"/>
  <c r="CK2828" i="3"/>
  <c r="CL2828" i="3"/>
  <c r="CM2828" i="3"/>
  <c r="AM2829" i="3"/>
  <c r="M2829" i="3"/>
  <c r="BQ2829" i="3"/>
  <c r="BR2829" i="3"/>
  <c r="BS2829" i="3"/>
  <c r="BU2829" i="3"/>
  <c r="BV2829" i="3"/>
  <c r="BW2829" i="3"/>
  <c r="BY2829" i="3"/>
  <c r="BZ2829" i="3"/>
  <c r="CA2829" i="3"/>
  <c r="CC2829" i="3"/>
  <c r="CD2829" i="3"/>
  <c r="CE2829" i="3"/>
  <c r="CG2829" i="3"/>
  <c r="CH2829" i="3"/>
  <c r="CI2829" i="3"/>
  <c r="CK2829" i="3"/>
  <c r="CL2829" i="3"/>
  <c r="CM2829" i="3"/>
  <c r="AM2830" i="3"/>
  <c r="M2830" i="3"/>
  <c r="BQ2830" i="3"/>
  <c r="BR2830" i="3"/>
  <c r="BS2830" i="3"/>
  <c r="BU2830" i="3"/>
  <c r="BV2830" i="3"/>
  <c r="BW2830" i="3"/>
  <c r="BY2830" i="3"/>
  <c r="BZ2830" i="3"/>
  <c r="CA2830" i="3"/>
  <c r="CC2830" i="3"/>
  <c r="CD2830" i="3"/>
  <c r="CE2830" i="3"/>
  <c r="CG2830" i="3"/>
  <c r="CH2830" i="3"/>
  <c r="CI2830" i="3"/>
  <c r="CK2830" i="3"/>
  <c r="CL2830" i="3"/>
  <c r="CM2830" i="3"/>
  <c r="AM2831" i="3"/>
  <c r="M2831" i="3"/>
  <c r="BQ2831" i="3"/>
  <c r="BR2831" i="3"/>
  <c r="BS2831" i="3"/>
  <c r="BU2831" i="3"/>
  <c r="BV2831" i="3"/>
  <c r="BW2831" i="3"/>
  <c r="BY2831" i="3"/>
  <c r="BZ2831" i="3"/>
  <c r="CA2831" i="3"/>
  <c r="CC2831" i="3"/>
  <c r="CD2831" i="3"/>
  <c r="CE2831" i="3"/>
  <c r="CG2831" i="3"/>
  <c r="CH2831" i="3"/>
  <c r="CI2831" i="3"/>
  <c r="CK2831" i="3"/>
  <c r="CL2831" i="3"/>
  <c r="CM2831" i="3"/>
  <c r="AM2832" i="3"/>
  <c r="M2832" i="3"/>
  <c r="BQ2832" i="3"/>
  <c r="BR2832" i="3"/>
  <c r="BS2832" i="3"/>
  <c r="BU2832" i="3"/>
  <c r="BV2832" i="3"/>
  <c r="BW2832" i="3"/>
  <c r="BY2832" i="3"/>
  <c r="BZ2832" i="3"/>
  <c r="CA2832" i="3"/>
  <c r="CC2832" i="3"/>
  <c r="CD2832" i="3"/>
  <c r="CE2832" i="3"/>
  <c r="CG2832" i="3"/>
  <c r="CH2832" i="3"/>
  <c r="CI2832" i="3"/>
  <c r="CK2832" i="3"/>
  <c r="CL2832" i="3"/>
  <c r="CM2832" i="3"/>
  <c r="AM2833" i="3"/>
  <c r="M2833" i="3"/>
  <c r="BQ2833" i="3"/>
  <c r="BR2833" i="3"/>
  <c r="BS2833" i="3"/>
  <c r="BU2833" i="3"/>
  <c r="BV2833" i="3"/>
  <c r="BW2833" i="3"/>
  <c r="BY2833" i="3"/>
  <c r="BZ2833" i="3"/>
  <c r="CA2833" i="3"/>
  <c r="CC2833" i="3"/>
  <c r="CD2833" i="3"/>
  <c r="CE2833" i="3"/>
  <c r="CG2833" i="3"/>
  <c r="CH2833" i="3"/>
  <c r="CI2833" i="3"/>
  <c r="CK2833" i="3"/>
  <c r="CL2833" i="3"/>
  <c r="CM2833" i="3"/>
  <c r="AM2834" i="3"/>
  <c r="M2834" i="3"/>
  <c r="BQ2834" i="3"/>
  <c r="BR2834" i="3"/>
  <c r="BS2834" i="3"/>
  <c r="BU2834" i="3"/>
  <c r="BV2834" i="3"/>
  <c r="BW2834" i="3"/>
  <c r="BY2834" i="3"/>
  <c r="BZ2834" i="3"/>
  <c r="CA2834" i="3"/>
  <c r="CC2834" i="3"/>
  <c r="CD2834" i="3"/>
  <c r="CE2834" i="3"/>
  <c r="CG2834" i="3"/>
  <c r="CH2834" i="3"/>
  <c r="CI2834" i="3"/>
  <c r="CK2834" i="3"/>
  <c r="CL2834" i="3"/>
  <c r="CM2834" i="3"/>
  <c r="AM2835" i="3"/>
  <c r="M2835" i="3"/>
  <c r="BQ2835" i="3"/>
  <c r="BR2835" i="3"/>
  <c r="BS2835" i="3"/>
  <c r="BU2835" i="3"/>
  <c r="BV2835" i="3"/>
  <c r="BW2835" i="3"/>
  <c r="BY2835" i="3"/>
  <c r="BZ2835" i="3"/>
  <c r="CA2835" i="3"/>
  <c r="CC2835" i="3"/>
  <c r="CD2835" i="3"/>
  <c r="CE2835" i="3"/>
  <c r="CG2835" i="3"/>
  <c r="CH2835" i="3"/>
  <c r="CI2835" i="3"/>
  <c r="CK2835" i="3"/>
  <c r="CL2835" i="3"/>
  <c r="CM2835" i="3"/>
  <c r="AM2836" i="3"/>
  <c r="M2836" i="3"/>
  <c r="BQ2836" i="3"/>
  <c r="BR2836" i="3"/>
  <c r="BS2836" i="3"/>
  <c r="BU2836" i="3"/>
  <c r="BV2836" i="3"/>
  <c r="BW2836" i="3"/>
  <c r="BY2836" i="3"/>
  <c r="BZ2836" i="3"/>
  <c r="CA2836" i="3"/>
  <c r="CC2836" i="3"/>
  <c r="CD2836" i="3"/>
  <c r="CE2836" i="3"/>
  <c r="CG2836" i="3"/>
  <c r="CH2836" i="3"/>
  <c r="CI2836" i="3"/>
  <c r="CK2836" i="3"/>
  <c r="CL2836" i="3"/>
  <c r="CM2836" i="3"/>
  <c r="AM2837" i="3"/>
  <c r="M2837" i="3"/>
  <c r="BQ2837" i="3"/>
  <c r="BR2837" i="3"/>
  <c r="BS2837" i="3"/>
  <c r="BU2837" i="3"/>
  <c r="BV2837" i="3"/>
  <c r="BW2837" i="3"/>
  <c r="BY2837" i="3"/>
  <c r="BZ2837" i="3"/>
  <c r="CA2837" i="3"/>
  <c r="CC2837" i="3"/>
  <c r="CD2837" i="3"/>
  <c r="CE2837" i="3"/>
  <c r="CG2837" i="3"/>
  <c r="CH2837" i="3"/>
  <c r="CI2837" i="3"/>
  <c r="CK2837" i="3"/>
  <c r="CL2837" i="3"/>
  <c r="CM2837" i="3"/>
  <c r="AM2838" i="3"/>
  <c r="M2838" i="3"/>
  <c r="BQ2838" i="3"/>
  <c r="BR2838" i="3"/>
  <c r="BS2838" i="3"/>
  <c r="BU2838" i="3"/>
  <c r="BV2838" i="3"/>
  <c r="BW2838" i="3"/>
  <c r="BY2838" i="3"/>
  <c r="BZ2838" i="3"/>
  <c r="CA2838" i="3"/>
  <c r="CC2838" i="3"/>
  <c r="CD2838" i="3"/>
  <c r="CE2838" i="3"/>
  <c r="CG2838" i="3"/>
  <c r="CH2838" i="3"/>
  <c r="CI2838" i="3"/>
  <c r="CK2838" i="3"/>
  <c r="CL2838" i="3"/>
  <c r="CM2838" i="3"/>
  <c r="AM2839" i="3"/>
  <c r="M2839" i="3"/>
  <c r="BQ2839" i="3"/>
  <c r="BR2839" i="3"/>
  <c r="BS2839" i="3"/>
  <c r="BU2839" i="3"/>
  <c r="BV2839" i="3"/>
  <c r="BW2839" i="3"/>
  <c r="BY2839" i="3"/>
  <c r="BZ2839" i="3"/>
  <c r="CA2839" i="3"/>
  <c r="CC2839" i="3"/>
  <c r="CD2839" i="3"/>
  <c r="CE2839" i="3"/>
  <c r="CG2839" i="3"/>
  <c r="CH2839" i="3"/>
  <c r="CI2839" i="3"/>
  <c r="CK2839" i="3"/>
  <c r="CL2839" i="3"/>
  <c r="CM2839" i="3"/>
  <c r="AM2840" i="3"/>
  <c r="M2840" i="3"/>
  <c r="BQ2840" i="3"/>
  <c r="BR2840" i="3"/>
  <c r="BS2840" i="3"/>
  <c r="BU2840" i="3"/>
  <c r="BV2840" i="3"/>
  <c r="BW2840" i="3"/>
  <c r="BY2840" i="3"/>
  <c r="BZ2840" i="3"/>
  <c r="CA2840" i="3"/>
  <c r="CC2840" i="3"/>
  <c r="CD2840" i="3"/>
  <c r="CE2840" i="3"/>
  <c r="CG2840" i="3"/>
  <c r="CH2840" i="3"/>
  <c r="CI2840" i="3"/>
  <c r="CK2840" i="3"/>
  <c r="CL2840" i="3"/>
  <c r="CM2840" i="3"/>
  <c r="AM2841" i="3"/>
  <c r="M2841" i="3"/>
  <c r="BQ2841" i="3"/>
  <c r="BR2841" i="3"/>
  <c r="BS2841" i="3"/>
  <c r="BU2841" i="3"/>
  <c r="BV2841" i="3"/>
  <c r="BW2841" i="3"/>
  <c r="BY2841" i="3"/>
  <c r="BZ2841" i="3"/>
  <c r="CA2841" i="3"/>
  <c r="CC2841" i="3"/>
  <c r="CD2841" i="3"/>
  <c r="CE2841" i="3"/>
  <c r="CG2841" i="3"/>
  <c r="CH2841" i="3"/>
  <c r="CI2841" i="3"/>
  <c r="CK2841" i="3"/>
  <c r="CL2841" i="3"/>
  <c r="CM2841" i="3"/>
  <c r="AM2842" i="3"/>
  <c r="M2842" i="3"/>
  <c r="BQ2842" i="3"/>
  <c r="BR2842" i="3"/>
  <c r="BS2842" i="3"/>
  <c r="BU2842" i="3"/>
  <c r="BV2842" i="3"/>
  <c r="BW2842" i="3"/>
  <c r="BY2842" i="3"/>
  <c r="BZ2842" i="3"/>
  <c r="CA2842" i="3"/>
  <c r="CC2842" i="3"/>
  <c r="CD2842" i="3"/>
  <c r="CE2842" i="3"/>
  <c r="CG2842" i="3"/>
  <c r="CH2842" i="3"/>
  <c r="CI2842" i="3"/>
  <c r="CK2842" i="3"/>
  <c r="CL2842" i="3"/>
  <c r="CM2842" i="3"/>
  <c r="AM2843" i="3"/>
  <c r="M2843" i="3"/>
  <c r="BQ2843" i="3"/>
  <c r="BR2843" i="3"/>
  <c r="BS2843" i="3"/>
  <c r="BU2843" i="3"/>
  <c r="BV2843" i="3"/>
  <c r="BW2843" i="3"/>
  <c r="BY2843" i="3"/>
  <c r="BZ2843" i="3"/>
  <c r="CA2843" i="3"/>
  <c r="CC2843" i="3"/>
  <c r="CD2843" i="3"/>
  <c r="CE2843" i="3"/>
  <c r="CG2843" i="3"/>
  <c r="CH2843" i="3"/>
  <c r="CI2843" i="3"/>
  <c r="CK2843" i="3"/>
  <c r="CL2843" i="3"/>
  <c r="CM2843" i="3"/>
  <c r="AM2844" i="3"/>
  <c r="M2844" i="3"/>
  <c r="BQ2844" i="3"/>
  <c r="BR2844" i="3"/>
  <c r="BS2844" i="3"/>
  <c r="BU2844" i="3"/>
  <c r="BV2844" i="3"/>
  <c r="BW2844" i="3"/>
  <c r="BY2844" i="3"/>
  <c r="BZ2844" i="3"/>
  <c r="CA2844" i="3"/>
  <c r="CC2844" i="3"/>
  <c r="CD2844" i="3"/>
  <c r="CE2844" i="3"/>
  <c r="CG2844" i="3"/>
  <c r="CH2844" i="3"/>
  <c r="CI2844" i="3"/>
  <c r="CK2844" i="3"/>
  <c r="CL2844" i="3"/>
  <c r="CM2844" i="3"/>
  <c r="AM2845" i="3"/>
  <c r="M2845" i="3"/>
  <c r="BQ2845" i="3"/>
  <c r="BR2845" i="3"/>
  <c r="BS2845" i="3"/>
  <c r="BU2845" i="3"/>
  <c r="BV2845" i="3"/>
  <c r="BW2845" i="3"/>
  <c r="BY2845" i="3"/>
  <c r="BZ2845" i="3"/>
  <c r="CA2845" i="3"/>
  <c r="CC2845" i="3"/>
  <c r="CD2845" i="3"/>
  <c r="CE2845" i="3"/>
  <c r="CG2845" i="3"/>
  <c r="CH2845" i="3"/>
  <c r="CI2845" i="3"/>
  <c r="CK2845" i="3"/>
  <c r="CL2845" i="3"/>
  <c r="CM2845" i="3"/>
  <c r="AM2846" i="3"/>
  <c r="M2846" i="3"/>
  <c r="BQ2846" i="3"/>
  <c r="BR2846" i="3"/>
  <c r="BS2846" i="3"/>
  <c r="BU2846" i="3"/>
  <c r="BV2846" i="3"/>
  <c r="BW2846" i="3"/>
  <c r="BY2846" i="3"/>
  <c r="BZ2846" i="3"/>
  <c r="CA2846" i="3"/>
  <c r="CC2846" i="3"/>
  <c r="CD2846" i="3"/>
  <c r="CE2846" i="3"/>
  <c r="CG2846" i="3"/>
  <c r="CH2846" i="3"/>
  <c r="CI2846" i="3"/>
  <c r="CK2846" i="3"/>
  <c r="CL2846" i="3"/>
  <c r="CM2846" i="3"/>
  <c r="AM2847" i="3"/>
  <c r="M2847" i="3"/>
  <c r="BQ2847" i="3"/>
  <c r="BR2847" i="3"/>
  <c r="BS2847" i="3"/>
  <c r="BU2847" i="3"/>
  <c r="BV2847" i="3"/>
  <c r="BW2847" i="3"/>
  <c r="BY2847" i="3"/>
  <c r="BZ2847" i="3"/>
  <c r="CA2847" i="3"/>
  <c r="CC2847" i="3"/>
  <c r="CD2847" i="3"/>
  <c r="CE2847" i="3"/>
  <c r="CG2847" i="3"/>
  <c r="CH2847" i="3"/>
  <c r="CI2847" i="3"/>
  <c r="CK2847" i="3"/>
  <c r="CL2847" i="3"/>
  <c r="CM2847" i="3"/>
  <c r="AM2848" i="3"/>
  <c r="M2848" i="3"/>
  <c r="BQ2848" i="3"/>
  <c r="BR2848" i="3"/>
  <c r="BS2848" i="3"/>
  <c r="BU2848" i="3"/>
  <c r="BV2848" i="3"/>
  <c r="BW2848" i="3"/>
  <c r="BY2848" i="3"/>
  <c r="BZ2848" i="3"/>
  <c r="CA2848" i="3"/>
  <c r="CC2848" i="3"/>
  <c r="CD2848" i="3"/>
  <c r="CE2848" i="3"/>
  <c r="CG2848" i="3"/>
  <c r="CH2848" i="3"/>
  <c r="CI2848" i="3"/>
  <c r="CK2848" i="3"/>
  <c r="CL2848" i="3"/>
  <c r="CM2848" i="3"/>
  <c r="AM2849" i="3"/>
  <c r="M2849" i="3"/>
  <c r="BQ2849" i="3"/>
  <c r="BR2849" i="3"/>
  <c r="BS2849" i="3"/>
  <c r="BU2849" i="3"/>
  <c r="BV2849" i="3"/>
  <c r="BW2849" i="3"/>
  <c r="BY2849" i="3"/>
  <c r="BZ2849" i="3"/>
  <c r="CA2849" i="3"/>
  <c r="CC2849" i="3"/>
  <c r="CD2849" i="3"/>
  <c r="CE2849" i="3"/>
  <c r="CG2849" i="3"/>
  <c r="CH2849" i="3"/>
  <c r="CI2849" i="3"/>
  <c r="CK2849" i="3"/>
  <c r="CL2849" i="3"/>
  <c r="CM2849" i="3"/>
  <c r="AM2850" i="3"/>
  <c r="AO2850" i="3"/>
  <c r="AP2850" i="3"/>
  <c r="AQ2850" i="3"/>
  <c r="BY2850" i="3"/>
  <c r="AR2850" i="3"/>
  <c r="AS2850" i="3"/>
  <c r="CH2850" i="3"/>
  <c r="AT2850" i="3"/>
  <c r="CL2850" i="3"/>
  <c r="AM2851" i="3"/>
  <c r="F2851" i="3"/>
  <c r="AO2851" i="3"/>
  <c r="AP2851" i="3"/>
  <c r="AQ2851" i="3"/>
  <c r="AR2851" i="3"/>
  <c r="CE2851" i="3"/>
  <c r="AS2851" i="3"/>
  <c r="CH2851" i="3"/>
  <c r="AT2851" i="3"/>
  <c r="AM2852" i="3"/>
  <c r="AO2852" i="3"/>
  <c r="AP2852" i="3"/>
  <c r="AQ2852" i="3"/>
  <c r="BY2852" i="3"/>
  <c r="AR2852" i="3"/>
  <c r="CC2852" i="3"/>
  <c r="AS2852" i="3"/>
  <c r="CG2852" i="3"/>
  <c r="AT2852" i="3"/>
  <c r="CK2852" i="3"/>
  <c r="AM2853" i="3"/>
  <c r="AO2853" i="3"/>
  <c r="AP2853" i="3"/>
  <c r="BU2853" i="3"/>
  <c r="AQ2853" i="3"/>
  <c r="BZ2853" i="3"/>
  <c r="AR2853" i="3"/>
  <c r="AS2853" i="3"/>
  <c r="CI2853" i="3"/>
  <c r="AT2853" i="3"/>
  <c r="AM2854" i="3"/>
  <c r="F2854" i="3"/>
  <c r="AO2854" i="3"/>
  <c r="BS2854" i="3"/>
  <c r="AP2854" i="3"/>
  <c r="AQ2854" i="3"/>
  <c r="AR2854" i="3"/>
  <c r="AS2854" i="3"/>
  <c r="AT2854" i="3"/>
  <c r="AM2855" i="3"/>
  <c r="AO2855" i="3"/>
  <c r="BR2855" i="3"/>
  <c r="AP2855" i="3"/>
  <c r="BW2855" i="3"/>
  <c r="AQ2855" i="3"/>
  <c r="BY2855" i="3"/>
  <c r="AR2855" i="3"/>
  <c r="CD2855" i="3"/>
  <c r="AS2855" i="3"/>
  <c r="AT2855" i="3"/>
  <c r="CK2855" i="3"/>
  <c r="AM2856" i="3"/>
  <c r="AO2856" i="3"/>
  <c r="BS2856" i="3"/>
  <c r="AP2856" i="3"/>
  <c r="BU2856" i="3"/>
  <c r="AQ2856" i="3"/>
  <c r="AR2856" i="3"/>
  <c r="CD2856" i="3"/>
  <c r="AS2856" i="3"/>
  <c r="AT2856" i="3"/>
  <c r="CL2856" i="3"/>
  <c r="AM2857" i="3"/>
  <c r="AO2857" i="3"/>
  <c r="BS2857" i="3"/>
  <c r="AP2857" i="3"/>
  <c r="AQ2857" i="3"/>
  <c r="CA2857" i="3"/>
  <c r="AR2857" i="3"/>
  <c r="CC2857" i="3"/>
  <c r="AS2857" i="3"/>
  <c r="CG2857" i="3"/>
  <c r="AT2857" i="3"/>
  <c r="CM2857" i="3"/>
  <c r="AM2858" i="3"/>
  <c r="AO2858" i="3"/>
  <c r="AP2858" i="3"/>
  <c r="BU2858" i="3"/>
  <c r="AQ2858" i="3"/>
  <c r="AR2858" i="3"/>
  <c r="CE2858" i="3"/>
  <c r="AS2858" i="3"/>
  <c r="AT2858" i="3"/>
  <c r="AM2859" i="3"/>
  <c r="M2859" i="3"/>
  <c r="AO2859" i="3"/>
  <c r="BS2859" i="3"/>
  <c r="AP2859" i="3"/>
  <c r="BV2859" i="3"/>
  <c r="AQ2859" i="3"/>
  <c r="AR2859" i="3"/>
  <c r="CD2859" i="3"/>
  <c r="AS2859" i="3"/>
  <c r="AT2859" i="3"/>
  <c r="AM2860" i="3"/>
  <c r="F2860" i="3"/>
  <c r="AO2860" i="3"/>
  <c r="BQ2860" i="3"/>
  <c r="AP2860" i="3"/>
  <c r="BU2860" i="3"/>
  <c r="AQ2860" i="3"/>
  <c r="CA2860" i="3"/>
  <c r="AR2860" i="3"/>
  <c r="CD2860" i="3"/>
  <c r="AS2860" i="3"/>
  <c r="AT2860" i="3"/>
  <c r="AM2861" i="3"/>
  <c r="AO2861" i="3"/>
  <c r="BQ2861" i="3"/>
  <c r="AP2861" i="3"/>
  <c r="BW2861" i="3"/>
  <c r="AQ2861" i="3"/>
  <c r="CA2861" i="3"/>
  <c r="AR2861" i="3"/>
  <c r="AS2861" i="3"/>
  <c r="AT2861" i="3"/>
  <c r="AM2862" i="3"/>
  <c r="M2862" i="3"/>
  <c r="AO2862" i="3"/>
  <c r="BQ2862" i="3"/>
  <c r="AP2862" i="3"/>
  <c r="BV2862" i="3"/>
  <c r="AQ2862" i="3"/>
  <c r="CA2862" i="3"/>
  <c r="AR2862" i="3"/>
  <c r="AS2862" i="3"/>
  <c r="CG2862" i="3"/>
  <c r="AT2862" i="3"/>
  <c r="AM2863" i="3"/>
  <c r="AO2863" i="3"/>
  <c r="AP2863" i="3"/>
  <c r="BV2863" i="3"/>
  <c r="AQ2863" i="3"/>
  <c r="AR2863" i="3"/>
  <c r="AS2863" i="3"/>
  <c r="AT2863" i="3"/>
  <c r="CM2863" i="3"/>
  <c r="AM2864" i="3"/>
  <c r="M2864" i="3"/>
  <c r="AO2864" i="3"/>
  <c r="BS2864" i="3"/>
  <c r="AP2864" i="3"/>
  <c r="BU2864" i="3"/>
  <c r="AQ2864" i="3"/>
  <c r="CA2864" i="3"/>
  <c r="AR2864" i="3"/>
  <c r="AS2864" i="3"/>
  <c r="CG2864" i="3"/>
  <c r="AT2864" i="3"/>
  <c r="CM2864" i="3"/>
  <c r="BZ2864" i="3"/>
  <c r="AM2865" i="3"/>
  <c r="AO2865" i="3"/>
  <c r="AP2865" i="3"/>
  <c r="AQ2865" i="3"/>
  <c r="BY2865" i="3"/>
  <c r="AR2865" i="3"/>
  <c r="AS2865" i="3"/>
  <c r="CH2865" i="3"/>
  <c r="AT2865" i="3"/>
  <c r="CM2865" i="3"/>
  <c r="AM2866" i="3"/>
  <c r="M2866" i="3"/>
  <c r="AO2866" i="3"/>
  <c r="AP2866" i="3"/>
  <c r="BW2866" i="3"/>
  <c r="AQ2866" i="3"/>
  <c r="BZ2866" i="3"/>
  <c r="AR2866" i="3"/>
  <c r="CD2866" i="3"/>
  <c r="AS2866" i="3"/>
  <c r="AT2866" i="3"/>
  <c r="AM2867" i="3"/>
  <c r="F2867" i="3"/>
  <c r="AO2867" i="3"/>
  <c r="BQ2867" i="3"/>
  <c r="AP2867" i="3"/>
  <c r="AQ2867" i="3"/>
  <c r="BZ2867" i="3"/>
  <c r="AR2867" i="3"/>
  <c r="CE2867" i="3"/>
  <c r="AS2867" i="3"/>
  <c r="AT2867" i="3"/>
  <c r="CM2867" i="3"/>
  <c r="AM2868" i="3"/>
  <c r="AO2868" i="3"/>
  <c r="BS2868" i="3"/>
  <c r="AP2868" i="3"/>
  <c r="AQ2868" i="3"/>
  <c r="CA2868" i="3"/>
  <c r="AR2868" i="3"/>
  <c r="AS2868" i="3"/>
  <c r="AT2868" i="3"/>
  <c r="CL2868" i="3"/>
  <c r="AM2869" i="3"/>
  <c r="AO2869" i="3"/>
  <c r="AP2869" i="3"/>
  <c r="BU2869" i="3"/>
  <c r="AQ2869" i="3"/>
  <c r="BY2869" i="3"/>
  <c r="AR2869" i="3"/>
  <c r="AS2869" i="3"/>
  <c r="CG2869" i="3"/>
  <c r="AT2869" i="3"/>
  <c r="CM2869" i="3"/>
  <c r="AM2870" i="3"/>
  <c r="F2870" i="3"/>
  <c r="AO2870" i="3"/>
  <c r="BQ2870" i="3"/>
  <c r="AP2870" i="3"/>
  <c r="BU2870" i="3"/>
  <c r="AQ2870" i="3"/>
  <c r="AR2870" i="3"/>
  <c r="CC2870" i="3"/>
  <c r="AS2870" i="3"/>
  <c r="CH2870" i="3"/>
  <c r="AT2870" i="3"/>
  <c r="CK2870" i="3"/>
  <c r="AM2871" i="3"/>
  <c r="AO2871" i="3"/>
  <c r="BS2871" i="3"/>
  <c r="AP2871" i="3"/>
  <c r="AQ2871" i="3"/>
  <c r="BY2871" i="3"/>
  <c r="AR2871" i="3"/>
  <c r="AS2871" i="3"/>
  <c r="AT2871" i="3"/>
  <c r="AM2872" i="3"/>
  <c r="M2872" i="3"/>
  <c r="AO2872" i="3"/>
  <c r="AP2872" i="3"/>
  <c r="BU2872" i="3"/>
  <c r="AQ2872" i="3"/>
  <c r="AR2872" i="3"/>
  <c r="CC2872" i="3"/>
  <c r="AS2872" i="3"/>
  <c r="AT2872" i="3"/>
  <c r="CM2872" i="3"/>
  <c r="AM2873" i="3"/>
  <c r="M2873" i="3"/>
  <c r="AO2873" i="3"/>
  <c r="BQ2873" i="3"/>
  <c r="AP2873" i="3"/>
  <c r="AQ2873" i="3"/>
  <c r="AR2873" i="3"/>
  <c r="AS2873" i="3"/>
  <c r="CH2873" i="3"/>
  <c r="AT2873" i="3"/>
  <c r="CM2873" i="3"/>
  <c r="AM2874" i="3"/>
  <c r="F2874" i="3"/>
  <c r="AO2874" i="3"/>
  <c r="AP2874" i="3"/>
  <c r="BU2874" i="3"/>
  <c r="AQ2874" i="3"/>
  <c r="BY2874" i="3"/>
  <c r="AR2874" i="3"/>
  <c r="CD2874" i="3"/>
  <c r="AS2874" i="3"/>
  <c r="CH2874" i="3"/>
  <c r="AT2874" i="3"/>
  <c r="CL2874" i="3"/>
  <c r="AM2875" i="3"/>
  <c r="AO2875" i="3"/>
  <c r="AP2875" i="3"/>
  <c r="BU2875" i="3"/>
  <c r="AQ2875" i="3"/>
  <c r="CA2875" i="3"/>
  <c r="AR2875" i="3"/>
  <c r="AS2875" i="3"/>
  <c r="CG2875" i="3"/>
  <c r="AT2875" i="3"/>
  <c r="CL2875" i="3"/>
  <c r="AM2876" i="3"/>
  <c r="M2876" i="3"/>
  <c r="AO2876" i="3"/>
  <c r="AP2876" i="3"/>
  <c r="AQ2876" i="3"/>
  <c r="BZ2876" i="3"/>
  <c r="AR2876" i="3"/>
  <c r="CD2876" i="3"/>
  <c r="AS2876" i="3"/>
  <c r="CI2876" i="3"/>
  <c r="AT2876" i="3"/>
  <c r="AO2877" i="3"/>
  <c r="BQ2877" i="3"/>
  <c r="AP2877" i="3"/>
  <c r="BW2877" i="3"/>
  <c r="AQ2877" i="3"/>
  <c r="AR2877" i="3"/>
  <c r="AS2877" i="3"/>
  <c r="AT2877" i="3"/>
  <c r="AO2878" i="3"/>
  <c r="BQ2878" i="3"/>
  <c r="AP2878" i="3"/>
  <c r="BW2878" i="3"/>
  <c r="AQ2878" i="3"/>
  <c r="AR2878" i="3"/>
  <c r="AS2878" i="3"/>
  <c r="AT2878" i="3"/>
  <c r="AO2879" i="3"/>
  <c r="AP2879" i="3"/>
  <c r="AQ2879" i="3"/>
  <c r="AR2879" i="3"/>
  <c r="CE2879" i="3"/>
  <c r="AS2879" i="3"/>
  <c r="CI2879" i="3"/>
  <c r="AT2879" i="3"/>
  <c r="AO2880" i="3"/>
  <c r="BQ2880" i="3"/>
  <c r="AP2880" i="3"/>
  <c r="BV2880" i="3"/>
  <c r="AQ2880" i="3"/>
  <c r="AR2880" i="3"/>
  <c r="CC2880" i="3"/>
  <c r="AS2880" i="3"/>
  <c r="AT2880" i="3"/>
  <c r="CK2880" i="3"/>
  <c r="AM2881" i="3"/>
  <c r="D2881" i="3"/>
  <c r="AO2881" i="3"/>
  <c r="AP2881" i="3"/>
  <c r="AQ2881" i="3"/>
  <c r="BZ2881" i="3"/>
  <c r="AR2881" i="3"/>
  <c r="AS2881" i="3"/>
  <c r="CG2881" i="3"/>
  <c r="AT2881" i="3"/>
  <c r="AM2882" i="3"/>
  <c r="AO2882" i="3"/>
  <c r="BS2882" i="3"/>
  <c r="AP2882" i="3"/>
  <c r="AQ2882" i="3"/>
  <c r="BY2882" i="3"/>
  <c r="AR2882" i="3"/>
  <c r="AS2882" i="3"/>
  <c r="AT2882" i="3"/>
  <c r="CK2882" i="3"/>
  <c r="AM2883" i="3"/>
  <c r="AO2883" i="3"/>
  <c r="BR2883" i="3"/>
  <c r="AP2883" i="3"/>
  <c r="AQ2883" i="3"/>
  <c r="AR2883" i="3"/>
  <c r="CC2883" i="3"/>
  <c r="AS2883" i="3"/>
  <c r="AT2883" i="3"/>
  <c r="AM2884" i="3"/>
  <c r="D2884" i="3"/>
  <c r="AO2884" i="3"/>
  <c r="BR2884" i="3"/>
  <c r="AP2884" i="3"/>
  <c r="AQ2884" i="3"/>
  <c r="BZ2884" i="3"/>
  <c r="AR2884" i="3"/>
  <c r="CD2884" i="3"/>
  <c r="AS2884" i="3"/>
  <c r="AT2884" i="3"/>
  <c r="CL2884" i="3"/>
  <c r="AM2885" i="3"/>
  <c r="AO2885" i="3"/>
  <c r="BR2885" i="3"/>
  <c r="AP2885" i="3"/>
  <c r="AQ2885" i="3"/>
  <c r="AR2885" i="3"/>
  <c r="AS2885" i="3"/>
  <c r="CG2885" i="3"/>
  <c r="AT2885" i="3"/>
  <c r="CM2885" i="3"/>
  <c r="AM2886" i="3"/>
  <c r="AO2886" i="3"/>
  <c r="AP2886" i="3"/>
  <c r="BV2886" i="3"/>
  <c r="AQ2886" i="3"/>
  <c r="AR2886" i="3"/>
  <c r="AS2886" i="3"/>
  <c r="AT2886" i="3"/>
  <c r="AM2887" i="3"/>
  <c r="F2887" i="3"/>
  <c r="AO2887" i="3"/>
  <c r="BR2887" i="3"/>
  <c r="AP2887" i="3"/>
  <c r="BV2887" i="3"/>
  <c r="AQ2887" i="3"/>
  <c r="BZ2887" i="3"/>
  <c r="AR2887" i="3"/>
  <c r="AS2887" i="3"/>
  <c r="AT2887" i="3"/>
  <c r="CM2887" i="3"/>
  <c r="AM2888" i="3"/>
  <c r="AO2888" i="3"/>
  <c r="AP2888" i="3"/>
  <c r="BV2888" i="3"/>
  <c r="AQ2888" i="3"/>
  <c r="AR2888" i="3"/>
  <c r="AS2888" i="3"/>
  <c r="CH2888" i="3"/>
  <c r="AT2888" i="3"/>
  <c r="BZ2888" i="3"/>
  <c r="AM2889" i="3"/>
  <c r="F2889" i="3"/>
  <c r="AO2889" i="3"/>
  <c r="BR2889" i="3"/>
  <c r="AP2889" i="3"/>
  <c r="AQ2889" i="3"/>
  <c r="BZ2889" i="3"/>
  <c r="AR2889" i="3"/>
  <c r="AS2889" i="3"/>
  <c r="CG2889" i="3"/>
  <c r="AT2889" i="3"/>
  <c r="CM2889" i="3"/>
  <c r="AM2890" i="3"/>
  <c r="AO2890" i="3"/>
  <c r="AP2890" i="3"/>
  <c r="BV2890" i="3"/>
  <c r="AQ2890" i="3"/>
  <c r="BZ2890" i="3"/>
  <c r="AR2890" i="3"/>
  <c r="CE2890" i="3"/>
  <c r="AS2890" i="3"/>
  <c r="AT2890" i="3"/>
  <c r="CK2890" i="3"/>
  <c r="AM2891" i="3"/>
  <c r="D2891" i="3"/>
  <c r="AO2891" i="3"/>
  <c r="BR2891" i="3"/>
  <c r="AP2891" i="3"/>
  <c r="AQ2891" i="3"/>
  <c r="AR2891" i="3"/>
  <c r="CE2891" i="3"/>
  <c r="AS2891" i="3"/>
  <c r="CI2891" i="3"/>
  <c r="AT2891" i="3"/>
  <c r="CM2891" i="3"/>
  <c r="AM2892" i="3"/>
  <c r="D2892" i="3"/>
  <c r="AO2892" i="3"/>
  <c r="AP2892" i="3"/>
  <c r="AQ2892" i="3"/>
  <c r="AR2892" i="3"/>
  <c r="CD2892" i="3"/>
  <c r="AS2892" i="3"/>
  <c r="AT2892" i="3"/>
  <c r="CL2892" i="3"/>
  <c r="AM2893" i="3"/>
  <c r="AO2893" i="3"/>
  <c r="AP2893" i="3"/>
  <c r="BV2893" i="3"/>
  <c r="AQ2893" i="3"/>
  <c r="BZ2893" i="3"/>
  <c r="AR2893" i="3"/>
  <c r="AS2893" i="3"/>
  <c r="CG2893" i="3"/>
  <c r="AT2893" i="3"/>
  <c r="AM2894" i="3"/>
  <c r="D2894" i="3"/>
  <c r="AO2894" i="3"/>
  <c r="BR2894" i="3"/>
  <c r="AP2894" i="3"/>
  <c r="BW2894" i="3"/>
  <c r="AQ2894" i="3"/>
  <c r="BZ2894" i="3"/>
  <c r="AR2894" i="3"/>
  <c r="CD2894" i="3"/>
  <c r="AS2894" i="3"/>
  <c r="CG2894" i="3"/>
  <c r="AT2894" i="3"/>
  <c r="CL2894" i="3"/>
  <c r="AM2895" i="3"/>
  <c r="AO2895" i="3"/>
  <c r="BR2895" i="3"/>
  <c r="AP2895" i="3"/>
  <c r="AQ2895" i="3"/>
  <c r="BZ2895" i="3"/>
  <c r="AR2895" i="3"/>
  <c r="AS2895" i="3"/>
  <c r="CG2895" i="3"/>
  <c r="AT2895" i="3"/>
  <c r="AM2896" i="3"/>
  <c r="D2896" i="3"/>
  <c r="AO2896" i="3"/>
  <c r="AP2896" i="3"/>
  <c r="BW2896" i="3"/>
  <c r="AQ2896" i="3"/>
  <c r="CA2896" i="3"/>
  <c r="AR2896" i="3"/>
  <c r="CD2896" i="3"/>
  <c r="AS2896" i="3"/>
  <c r="CI2896" i="3"/>
  <c r="AT2896" i="3"/>
  <c r="CK2896" i="3"/>
  <c r="AM2897" i="3"/>
  <c r="AO2897" i="3"/>
  <c r="AP2897" i="3"/>
  <c r="AQ2897" i="3"/>
  <c r="AR2897" i="3"/>
  <c r="CD2897" i="3"/>
  <c r="AS2897" i="3"/>
  <c r="CH2897" i="3"/>
  <c r="AT2897" i="3"/>
  <c r="AM2898" i="3"/>
  <c r="D2898" i="3"/>
  <c r="AO2898" i="3"/>
  <c r="AP2898" i="3"/>
  <c r="AQ2898" i="3"/>
  <c r="BZ2898" i="3"/>
  <c r="AR2898" i="3"/>
  <c r="CD2898" i="3"/>
  <c r="AS2898" i="3"/>
  <c r="AT2898" i="3"/>
  <c r="AM2899" i="3"/>
  <c r="AO2899" i="3"/>
  <c r="BR2899" i="3"/>
  <c r="AP2899" i="3"/>
  <c r="AQ2899" i="3"/>
  <c r="AR2899" i="3"/>
  <c r="AS2899" i="3"/>
  <c r="AT2899" i="3"/>
  <c r="CL2899" i="3"/>
  <c r="AM2900" i="3"/>
  <c r="D2900" i="3"/>
  <c r="AO2900" i="3"/>
  <c r="BR2900" i="3"/>
  <c r="AP2900" i="3"/>
  <c r="BV2900" i="3"/>
  <c r="AQ2900" i="3"/>
  <c r="AR2900" i="3"/>
  <c r="CD2900" i="3"/>
  <c r="AS2900" i="3"/>
  <c r="CI2900" i="3"/>
  <c r="AT2900" i="3"/>
  <c r="CL2900" i="3"/>
  <c r="AM2901" i="3"/>
  <c r="D2901" i="3"/>
  <c r="AO2901" i="3"/>
  <c r="AP2901" i="3"/>
  <c r="BW2901" i="3"/>
  <c r="AQ2901" i="3"/>
  <c r="CA2901" i="3"/>
  <c r="AR2901" i="3"/>
  <c r="AS2901" i="3"/>
  <c r="AT2901" i="3"/>
  <c r="CL2901" i="3"/>
  <c r="AM2902" i="3"/>
  <c r="AO2902" i="3"/>
  <c r="BS2902" i="3"/>
  <c r="AP2902" i="3"/>
  <c r="AQ2902" i="3"/>
  <c r="BZ2902" i="3"/>
  <c r="AR2902" i="3"/>
  <c r="CC2902" i="3"/>
  <c r="AS2902" i="3"/>
  <c r="CH2902" i="3"/>
  <c r="AT2902" i="3"/>
  <c r="CM2902" i="3"/>
  <c r="AM2903" i="3"/>
  <c r="D2903" i="3"/>
  <c r="AO2903" i="3"/>
  <c r="AP2903" i="3"/>
  <c r="AQ2903" i="3"/>
  <c r="BZ2903" i="3"/>
  <c r="AR2903" i="3"/>
  <c r="AS2903" i="3"/>
  <c r="CH2903" i="3"/>
  <c r="AT2903" i="3"/>
  <c r="CL2903" i="3"/>
  <c r="AM2904" i="3"/>
  <c r="AO2904" i="3"/>
  <c r="AP2904" i="3"/>
  <c r="BV2904" i="3"/>
  <c r="AQ2904" i="3"/>
  <c r="BZ2904" i="3"/>
  <c r="AR2904" i="3"/>
  <c r="AS2904" i="3"/>
  <c r="AT2904" i="3"/>
  <c r="CL2904" i="3"/>
  <c r="AM2905" i="3"/>
  <c r="AO2905" i="3"/>
  <c r="AP2905" i="3"/>
  <c r="AQ2905" i="3"/>
  <c r="BZ2905" i="3"/>
  <c r="AR2905" i="3"/>
  <c r="CD2905" i="3"/>
  <c r="AS2905" i="3"/>
  <c r="CI2905" i="3"/>
  <c r="AT2905" i="3"/>
  <c r="AM2906" i="3"/>
  <c r="AO2906" i="3"/>
  <c r="AP2906" i="3"/>
  <c r="AQ2906" i="3"/>
  <c r="AR2906" i="3"/>
  <c r="AS2906" i="3"/>
  <c r="AT2906" i="3"/>
  <c r="CM2906" i="3"/>
  <c r="AM2907" i="3"/>
  <c r="AO2907" i="3"/>
  <c r="AP2907" i="3"/>
  <c r="BW2907" i="3"/>
  <c r="AQ2907" i="3"/>
  <c r="AR2907" i="3"/>
  <c r="AS2907" i="3"/>
  <c r="CG2907" i="3"/>
  <c r="AT2907" i="3"/>
  <c r="AM2908" i="3"/>
  <c r="AO2908" i="3"/>
  <c r="BR2908" i="3"/>
  <c r="AP2908" i="3"/>
  <c r="AQ2908" i="3"/>
  <c r="BZ2908" i="3"/>
  <c r="AR2908" i="3"/>
  <c r="CD2908" i="3"/>
  <c r="AS2908" i="3"/>
  <c r="CI2908" i="3"/>
  <c r="AT2908" i="3"/>
  <c r="CM2908" i="3"/>
  <c r="AM2909" i="3"/>
  <c r="AO2909" i="3"/>
  <c r="AP2909" i="3"/>
  <c r="BW2909" i="3"/>
  <c r="AQ2909" i="3"/>
  <c r="CA2909" i="3"/>
  <c r="AR2909" i="3"/>
  <c r="AS2909" i="3"/>
  <c r="CG2909" i="3"/>
  <c r="AT2909" i="3"/>
  <c r="CL2909" i="3"/>
  <c r="AM2910" i="3"/>
  <c r="AO2910" i="3"/>
  <c r="AP2910" i="3"/>
  <c r="BV2910" i="3"/>
  <c r="AQ2910" i="3"/>
  <c r="AR2910" i="3"/>
  <c r="CD2910" i="3"/>
  <c r="AS2910" i="3"/>
  <c r="AT2910" i="3"/>
  <c r="CM2910" i="3"/>
  <c r="AM2911" i="3"/>
  <c r="AO2911" i="3"/>
  <c r="AP2911" i="3"/>
  <c r="BV2911" i="3"/>
  <c r="AQ2911" i="3"/>
  <c r="BZ2911" i="3"/>
  <c r="AR2911" i="3"/>
  <c r="AS2911" i="3"/>
  <c r="CG2911" i="3"/>
  <c r="AT2911" i="3"/>
  <c r="AM2912" i="3"/>
  <c r="AO2912" i="3"/>
  <c r="AP2912" i="3"/>
  <c r="AQ2912" i="3"/>
  <c r="CA2912" i="3"/>
  <c r="AR2912" i="3"/>
  <c r="AS2912" i="3"/>
  <c r="AT2912" i="3"/>
  <c r="AM2913" i="3"/>
  <c r="F2913" i="3"/>
  <c r="AO2913" i="3"/>
  <c r="BR2913" i="3"/>
  <c r="AP2913" i="3"/>
  <c r="AQ2913" i="3"/>
  <c r="AR2913" i="3"/>
  <c r="CE2913" i="3"/>
  <c r="AS2913" i="3"/>
  <c r="AT2913" i="3"/>
  <c r="CM2913" i="3"/>
  <c r="AM2914" i="3"/>
  <c r="AO2914" i="3"/>
  <c r="BR2914" i="3"/>
  <c r="AP2914" i="3"/>
  <c r="AQ2914" i="3"/>
  <c r="AR2914" i="3"/>
  <c r="CE2914" i="3"/>
  <c r="AS2914" i="3"/>
  <c r="CH2914" i="3"/>
  <c r="AT2914" i="3"/>
  <c r="CM2914" i="3"/>
  <c r="AM2915" i="3"/>
  <c r="AO2915" i="3"/>
  <c r="AP2915" i="3"/>
  <c r="AQ2915" i="3"/>
  <c r="AR2915" i="3"/>
  <c r="CE2915" i="3"/>
  <c r="AS2915" i="3"/>
  <c r="CI2915" i="3"/>
  <c r="AT2915" i="3"/>
  <c r="CL2915" i="3"/>
  <c r="AM2916" i="3"/>
  <c r="AO2916" i="3"/>
  <c r="BS2916" i="3"/>
  <c r="AP2916" i="3"/>
  <c r="BW2916" i="3"/>
  <c r="AQ2916" i="3"/>
  <c r="AR2916" i="3"/>
  <c r="AS2916" i="3"/>
  <c r="CI2916" i="3"/>
  <c r="AT2916" i="3"/>
  <c r="CM2916" i="3"/>
  <c r="AM2917" i="3"/>
  <c r="AO2917" i="3"/>
  <c r="BR2917" i="3"/>
  <c r="AP2917" i="3"/>
  <c r="AQ2917" i="3"/>
  <c r="CA2917" i="3"/>
  <c r="AR2917" i="3"/>
  <c r="CC2917" i="3"/>
  <c r="AS2917" i="3"/>
  <c r="AT2917" i="3"/>
  <c r="AM2918" i="3"/>
  <c r="F2918" i="3"/>
  <c r="AO2918" i="3"/>
  <c r="BR2918" i="3"/>
  <c r="AP2918" i="3"/>
  <c r="BW2918" i="3"/>
  <c r="AQ2918" i="3"/>
  <c r="BZ2918" i="3"/>
  <c r="AR2918" i="3"/>
  <c r="AS2918" i="3"/>
  <c r="CG2918" i="3"/>
  <c r="AT2918" i="3"/>
  <c r="AM2919" i="3"/>
  <c r="D2919" i="3"/>
  <c r="AO2919" i="3"/>
  <c r="BS2919" i="3"/>
  <c r="AP2919" i="3"/>
  <c r="BV2919" i="3"/>
  <c r="AQ2919" i="3"/>
  <c r="BZ2919" i="3"/>
  <c r="AR2919" i="3"/>
  <c r="CD2919" i="3"/>
  <c r="AS2919" i="3"/>
  <c r="CG2919" i="3"/>
  <c r="AT2919" i="3"/>
  <c r="AM2920" i="3"/>
  <c r="AO2920" i="3"/>
  <c r="AP2920" i="3"/>
  <c r="BV2920" i="3"/>
  <c r="AQ2920" i="3"/>
  <c r="BZ2920" i="3"/>
  <c r="AR2920" i="3"/>
  <c r="CE2920" i="3"/>
  <c r="AS2920" i="3"/>
  <c r="AT2920" i="3"/>
  <c r="CK2920" i="3"/>
  <c r="AM2921" i="3"/>
  <c r="F2921" i="3"/>
  <c r="AO2921" i="3"/>
  <c r="BR2921" i="3"/>
  <c r="AP2921" i="3"/>
  <c r="BW2921" i="3"/>
  <c r="AQ2921" i="3"/>
  <c r="BZ2921" i="3"/>
  <c r="AR2921" i="3"/>
  <c r="CC2921" i="3"/>
  <c r="AS2921" i="3"/>
  <c r="AT2921" i="3"/>
  <c r="CL2921" i="3"/>
  <c r="AM2922" i="3"/>
  <c r="D2922" i="3"/>
  <c r="AO2922" i="3"/>
  <c r="AP2922" i="3"/>
  <c r="BV2922" i="3"/>
  <c r="AQ2922" i="3"/>
  <c r="AR2922" i="3"/>
  <c r="CD2922" i="3"/>
  <c r="AS2922" i="3"/>
  <c r="AT2922" i="3"/>
  <c r="AM2923" i="3"/>
  <c r="D2923" i="3"/>
  <c r="AO2923" i="3"/>
  <c r="BR2923" i="3"/>
  <c r="AP2923" i="3"/>
  <c r="AQ2923" i="3"/>
  <c r="CA2923" i="3"/>
  <c r="AR2923" i="3"/>
  <c r="CC2923" i="3"/>
  <c r="AS2923" i="3"/>
  <c r="AT2923" i="3"/>
  <c r="AM2924" i="3"/>
  <c r="AO2924" i="3"/>
  <c r="BS2924" i="3"/>
  <c r="AP2924" i="3"/>
  <c r="AQ2924" i="3"/>
  <c r="CA2924" i="3"/>
  <c r="AR2924" i="3"/>
  <c r="CE2924" i="3"/>
  <c r="AS2924" i="3"/>
  <c r="CG2924" i="3"/>
  <c r="AT2924" i="3"/>
  <c r="AM2925" i="3"/>
  <c r="F2925" i="3"/>
  <c r="AO2925" i="3"/>
  <c r="BR2925" i="3"/>
  <c r="AP2925" i="3"/>
  <c r="BW2925" i="3"/>
  <c r="AQ2925" i="3"/>
  <c r="AR2925" i="3"/>
  <c r="AS2925" i="3"/>
  <c r="CH2925" i="3"/>
  <c r="AT2925" i="3"/>
  <c r="AM2926" i="3"/>
  <c r="AO2926" i="3"/>
  <c r="BS2926" i="3"/>
  <c r="AP2926" i="3"/>
  <c r="BV2926" i="3"/>
  <c r="AQ2926" i="3"/>
  <c r="BZ2926" i="3"/>
  <c r="AR2926" i="3"/>
  <c r="CD2926" i="3"/>
  <c r="AS2926" i="3"/>
  <c r="AT2926" i="3"/>
  <c r="CM2926" i="3"/>
  <c r="AM2927" i="3"/>
  <c r="AO2927" i="3"/>
  <c r="BR2927" i="3"/>
  <c r="AP2927" i="3"/>
  <c r="BV2927" i="3"/>
  <c r="AQ2927" i="3"/>
  <c r="BZ2927" i="3"/>
  <c r="AR2927" i="3"/>
  <c r="AS2927" i="3"/>
  <c r="CG2927" i="3"/>
  <c r="AT2927" i="3"/>
  <c r="AM2928" i="3"/>
  <c r="D2928" i="3"/>
  <c r="AO2928" i="3"/>
  <c r="AP2928" i="3"/>
  <c r="AQ2928" i="3"/>
  <c r="AR2928" i="3"/>
  <c r="CD2928" i="3"/>
  <c r="AS2928" i="3"/>
  <c r="AT2928" i="3"/>
  <c r="CM2928" i="3"/>
  <c r="AM2929" i="3"/>
  <c r="F2929" i="3"/>
  <c r="AO2929" i="3"/>
  <c r="BR2929" i="3"/>
  <c r="AP2929" i="3"/>
  <c r="AQ2929" i="3"/>
  <c r="AR2929" i="3"/>
  <c r="AS2929" i="3"/>
  <c r="CH2929" i="3"/>
  <c r="AT2929" i="3"/>
  <c r="AM2930" i="3"/>
  <c r="AO2930" i="3"/>
  <c r="BR2930" i="3"/>
  <c r="AP2930" i="3"/>
  <c r="BW2930" i="3"/>
  <c r="AQ2930" i="3"/>
  <c r="AR2930" i="3"/>
  <c r="CD2930" i="3"/>
  <c r="AS2930" i="3"/>
  <c r="CH2930" i="3"/>
  <c r="AT2930" i="3"/>
  <c r="CK2930" i="3"/>
  <c r="AM2931" i="3"/>
  <c r="D2931" i="3"/>
  <c r="AO2931" i="3"/>
  <c r="BR2931" i="3"/>
  <c r="AP2931" i="3"/>
  <c r="BW2931" i="3"/>
  <c r="AQ2931" i="3"/>
  <c r="BZ2931" i="3"/>
  <c r="AR2931" i="3"/>
  <c r="CD2931" i="3"/>
  <c r="AS2931" i="3"/>
  <c r="CH2931" i="3"/>
  <c r="AT2931" i="3"/>
  <c r="CM2931" i="3"/>
  <c r="AM2932" i="3"/>
  <c r="AO2932" i="3"/>
  <c r="AP2932" i="3"/>
  <c r="BU2932" i="3"/>
  <c r="AQ2932" i="3"/>
  <c r="AR2932" i="3"/>
  <c r="CE2932" i="3"/>
  <c r="AS2932" i="3"/>
  <c r="CH2932" i="3"/>
  <c r="AT2932" i="3"/>
  <c r="CM2932" i="3"/>
  <c r="AM2933" i="3"/>
  <c r="AO2933" i="3"/>
  <c r="AP2933" i="3"/>
  <c r="BU2933" i="3"/>
  <c r="AQ2933" i="3"/>
  <c r="BZ2933" i="3"/>
  <c r="AR2933" i="3"/>
  <c r="CD2933" i="3"/>
  <c r="AS2933" i="3"/>
  <c r="CG2933" i="3"/>
  <c r="AT2933" i="3"/>
  <c r="AM2934" i="3"/>
  <c r="D2934" i="3"/>
  <c r="AO2934" i="3"/>
  <c r="AP2934" i="3"/>
  <c r="AQ2934" i="3"/>
  <c r="BZ2934" i="3"/>
  <c r="AR2934" i="3"/>
  <c r="CE2934" i="3"/>
  <c r="AS2934" i="3"/>
  <c r="AT2934" i="3"/>
  <c r="AM2935" i="3"/>
  <c r="F2935" i="3"/>
  <c r="AO2935" i="3"/>
  <c r="BS2935" i="3"/>
  <c r="AP2935" i="3"/>
  <c r="BV2935" i="3"/>
  <c r="AQ2935" i="3"/>
  <c r="BZ2935" i="3"/>
  <c r="AR2935" i="3"/>
  <c r="CE2935" i="3"/>
  <c r="AS2935" i="3"/>
  <c r="CI2935" i="3"/>
  <c r="AT2935" i="3"/>
  <c r="CK2935" i="3"/>
  <c r="AM2936" i="3"/>
  <c r="AO2936" i="3"/>
  <c r="AP2936" i="3"/>
  <c r="BV2936" i="3"/>
  <c r="AQ2936" i="3"/>
  <c r="AR2936" i="3"/>
  <c r="CD2936" i="3"/>
  <c r="AS2936" i="3"/>
  <c r="CH2936" i="3"/>
  <c r="AT2936" i="3"/>
  <c r="AM2937" i="3"/>
  <c r="AO2937" i="3"/>
  <c r="BS2937" i="3"/>
  <c r="AP2937" i="3"/>
  <c r="BW2937" i="3"/>
  <c r="AQ2937" i="3"/>
  <c r="AR2937" i="3"/>
  <c r="CE2937" i="3"/>
  <c r="AS2937" i="3"/>
  <c r="CH2937" i="3"/>
  <c r="AT2937" i="3"/>
  <c r="AM2938" i="3"/>
  <c r="D2938" i="3"/>
  <c r="AO2938" i="3"/>
  <c r="BR2938" i="3"/>
  <c r="AP2938" i="3"/>
  <c r="BV2938" i="3"/>
  <c r="AQ2938" i="3"/>
  <c r="BZ2938" i="3"/>
  <c r="AR2938" i="3"/>
  <c r="AS2938" i="3"/>
  <c r="AT2938" i="3"/>
  <c r="CL2938" i="3"/>
  <c r="AM2939" i="3"/>
  <c r="AO2939" i="3"/>
  <c r="BR2939" i="3"/>
  <c r="AP2939" i="3"/>
  <c r="BV2939" i="3"/>
  <c r="AQ2939" i="3"/>
  <c r="BZ2939" i="3"/>
  <c r="AR2939" i="3"/>
  <c r="CE2939" i="3"/>
  <c r="AS2939" i="3"/>
  <c r="CH2939" i="3"/>
  <c r="AT2939" i="3"/>
  <c r="CL2939" i="3"/>
  <c r="AM2940" i="3"/>
  <c r="AO2940" i="3"/>
  <c r="BR2940" i="3"/>
  <c r="AP2940" i="3"/>
  <c r="BW2940" i="3"/>
  <c r="AQ2940" i="3"/>
  <c r="AR2940" i="3"/>
  <c r="AS2940" i="3"/>
  <c r="CG2940" i="3"/>
  <c r="AT2940" i="3"/>
  <c r="CK2940" i="3"/>
  <c r="AM2941" i="3"/>
  <c r="D2941" i="3"/>
  <c r="BY2941" i="3"/>
  <c r="AO2941" i="3"/>
  <c r="AP2941" i="3"/>
  <c r="BV2941" i="3"/>
  <c r="AQ2941" i="3"/>
  <c r="AR2941" i="3"/>
  <c r="CE2941" i="3"/>
  <c r="AS2941" i="3"/>
  <c r="AT2941" i="3"/>
  <c r="AM2942" i="3"/>
  <c r="AO2942" i="3"/>
  <c r="AP2942" i="3"/>
  <c r="AQ2942" i="3"/>
  <c r="CA2942" i="3"/>
  <c r="AR2942" i="3"/>
  <c r="AS2942" i="3"/>
  <c r="CI2942" i="3"/>
  <c r="AT2942" i="3"/>
  <c r="AM2943" i="3"/>
  <c r="D2943" i="3"/>
  <c r="AO2943" i="3"/>
  <c r="AP2943" i="3"/>
  <c r="BU2943" i="3"/>
  <c r="AQ2943" i="3"/>
  <c r="AR2943" i="3"/>
  <c r="AS2943" i="3"/>
  <c r="CG2943" i="3"/>
  <c r="AT2943" i="3"/>
  <c r="CL2943" i="3"/>
  <c r="AM2944" i="3"/>
  <c r="AO2944" i="3"/>
  <c r="BR2944" i="3"/>
  <c r="AP2944" i="3"/>
  <c r="BV2944" i="3"/>
  <c r="AQ2944" i="3"/>
  <c r="CA2944" i="3"/>
  <c r="AR2944" i="3"/>
  <c r="CE2944" i="3"/>
  <c r="AS2944" i="3"/>
  <c r="AT2944" i="3"/>
  <c r="AM2945" i="3"/>
  <c r="F2945" i="3"/>
  <c r="AO2945" i="3"/>
  <c r="BS2945" i="3"/>
  <c r="AP2945" i="3"/>
  <c r="BW2945" i="3"/>
  <c r="AQ2945" i="3"/>
  <c r="BZ2945" i="3"/>
  <c r="AR2945" i="3"/>
  <c r="CE2945" i="3"/>
  <c r="AS2945" i="3"/>
  <c r="AT2945" i="3"/>
  <c r="CM2945" i="3"/>
  <c r="AM2946" i="3"/>
  <c r="AO2946" i="3"/>
  <c r="BR2946" i="3"/>
  <c r="AP2946" i="3"/>
  <c r="BW2946" i="3"/>
  <c r="AQ2946" i="3"/>
  <c r="AR2946" i="3"/>
  <c r="CE2946" i="3"/>
  <c r="AS2946" i="3"/>
  <c r="AT2946" i="3"/>
  <c r="AM2947" i="3"/>
  <c r="AO2947" i="3"/>
  <c r="BR2947" i="3"/>
  <c r="AP2947" i="3"/>
  <c r="AQ2947" i="3"/>
  <c r="AR2947" i="3"/>
  <c r="AS2947" i="3"/>
  <c r="CG2947" i="3"/>
  <c r="AT2947" i="3"/>
  <c r="AM2948" i="3"/>
  <c r="AO2948" i="3"/>
  <c r="AP2948" i="3"/>
  <c r="BV2948" i="3"/>
  <c r="AQ2948" i="3"/>
  <c r="AR2948" i="3"/>
  <c r="AS2948" i="3"/>
  <c r="CH2948" i="3"/>
  <c r="AT2948" i="3"/>
  <c r="AM2949" i="3"/>
  <c r="AO2949" i="3"/>
  <c r="BS2949" i="3"/>
  <c r="AP2949" i="3"/>
  <c r="BW2949" i="3"/>
  <c r="AQ2949" i="3"/>
  <c r="CA2949" i="3"/>
  <c r="AR2949" i="3"/>
  <c r="CD2949" i="3"/>
  <c r="CE2949" i="3"/>
  <c r="AS2949" i="3"/>
  <c r="AT2949" i="3"/>
  <c r="CL2949" i="3"/>
  <c r="AM2950" i="3"/>
  <c r="AO2950" i="3"/>
  <c r="AP2950" i="3"/>
  <c r="AQ2950" i="3"/>
  <c r="CA2950" i="3"/>
  <c r="AR2950" i="3"/>
  <c r="CE2950" i="3"/>
  <c r="AS2950" i="3"/>
  <c r="AT2950" i="3"/>
  <c r="CM2950" i="3"/>
  <c r="AM2951" i="3"/>
  <c r="F2951" i="3"/>
  <c r="AO2951" i="3"/>
  <c r="BR2951" i="3"/>
  <c r="AP2951" i="3"/>
  <c r="AQ2951" i="3"/>
  <c r="AR2951" i="3"/>
  <c r="AS2951" i="3"/>
  <c r="CG2951" i="3"/>
  <c r="AT2951" i="3"/>
  <c r="AM2952" i="3"/>
  <c r="AO2952" i="3"/>
  <c r="AP2952" i="3"/>
  <c r="AQ2952" i="3"/>
  <c r="CA2952" i="3"/>
  <c r="AR2952" i="3"/>
  <c r="AS2952" i="3"/>
  <c r="AT2952" i="3"/>
  <c r="CL2952" i="3"/>
  <c r="AM2953" i="3"/>
  <c r="AO2953" i="3"/>
  <c r="BS2953" i="3"/>
  <c r="AP2953" i="3"/>
  <c r="AQ2953" i="3"/>
  <c r="AR2953" i="3"/>
  <c r="CC2953" i="3"/>
  <c r="AS2953" i="3"/>
  <c r="CI2953" i="3"/>
  <c r="AT2953" i="3"/>
  <c r="CL2953" i="3"/>
  <c r="AM2954" i="3"/>
  <c r="AO2954" i="3"/>
  <c r="BR2954" i="3"/>
  <c r="AP2954" i="3"/>
  <c r="AQ2954" i="3"/>
  <c r="AR2954" i="3"/>
  <c r="AS2954" i="3"/>
  <c r="AT2954" i="3"/>
  <c r="CL2954" i="3"/>
  <c r="AM2955" i="3"/>
  <c r="AO2955" i="3"/>
  <c r="BR2955" i="3"/>
  <c r="AP2955" i="3"/>
  <c r="BV2955" i="3"/>
  <c r="AQ2955" i="3"/>
  <c r="BZ2955" i="3"/>
  <c r="AR2955" i="3"/>
  <c r="AS2955" i="3"/>
  <c r="AT2955" i="3"/>
  <c r="AM2956" i="3"/>
  <c r="D2956" i="3"/>
  <c r="AO2956" i="3"/>
  <c r="AP2956" i="3"/>
  <c r="BV2956" i="3"/>
  <c r="AQ2956" i="3"/>
  <c r="AR2956" i="3"/>
  <c r="CC2956" i="3"/>
  <c r="AS2956" i="3"/>
  <c r="CI2956" i="3"/>
  <c r="AT2956" i="3"/>
  <c r="AM2957" i="3"/>
  <c r="AO2957" i="3"/>
  <c r="AP2957" i="3"/>
  <c r="AQ2957" i="3"/>
  <c r="AR2957" i="3"/>
  <c r="CD2957" i="3"/>
  <c r="AS2957" i="3"/>
  <c r="CH2957" i="3"/>
  <c r="AT2957" i="3"/>
  <c r="CK2957" i="3"/>
  <c r="AM2958" i="3"/>
  <c r="F2958" i="3"/>
  <c r="AO2958" i="3"/>
  <c r="AP2958" i="3"/>
  <c r="AQ2958" i="3"/>
  <c r="BZ2958" i="3"/>
  <c r="AR2958" i="3"/>
  <c r="AS2958" i="3"/>
  <c r="AT2958" i="3"/>
  <c r="CM2958" i="3"/>
  <c r="AM2959" i="3"/>
  <c r="F2959" i="3"/>
  <c r="AO2959" i="3"/>
  <c r="AP2959" i="3"/>
  <c r="BW2959" i="3"/>
  <c r="AQ2959" i="3"/>
  <c r="BZ2959" i="3"/>
  <c r="AR2959" i="3"/>
  <c r="AS2959" i="3"/>
  <c r="CG2959" i="3"/>
  <c r="AT2959" i="3"/>
  <c r="CM2959" i="3"/>
  <c r="AM2960" i="3"/>
  <c r="D2960" i="3"/>
  <c r="AO2960" i="3"/>
  <c r="BR2960" i="3"/>
  <c r="AP2960" i="3"/>
  <c r="BV2960" i="3"/>
  <c r="AQ2960" i="3"/>
  <c r="AR2960" i="3"/>
  <c r="CE2960" i="3"/>
  <c r="AS2960" i="3"/>
  <c r="AT2960" i="3"/>
  <c r="AM2961" i="3"/>
  <c r="D2961" i="3"/>
  <c r="AO2961" i="3"/>
  <c r="AP2961" i="3"/>
  <c r="AQ2961" i="3"/>
  <c r="BZ2961" i="3"/>
  <c r="AR2961" i="3"/>
  <c r="CE2961" i="3"/>
  <c r="AS2961" i="3"/>
  <c r="CI2961" i="3"/>
  <c r="AT2961" i="3"/>
  <c r="AM2962" i="3"/>
  <c r="D2962" i="3"/>
  <c r="AO2962" i="3"/>
  <c r="AP2962" i="3"/>
  <c r="AQ2962" i="3"/>
  <c r="AR2962" i="3"/>
  <c r="AS2962" i="3"/>
  <c r="AT2962" i="3"/>
  <c r="AM2963" i="3"/>
  <c r="F2963" i="3"/>
  <c r="AO2963" i="3"/>
  <c r="AP2963" i="3"/>
  <c r="AQ2963" i="3"/>
  <c r="AR2963" i="3"/>
  <c r="AS2963" i="3"/>
  <c r="CG2963" i="3"/>
  <c r="AT2963" i="3"/>
  <c r="CK2963" i="3"/>
  <c r="AM2964" i="3"/>
  <c r="D2964" i="3"/>
  <c r="BU2964" i="3"/>
  <c r="AO2964" i="3"/>
  <c r="BS2964" i="3"/>
  <c r="AP2964" i="3"/>
  <c r="AQ2964" i="3"/>
  <c r="AR2964" i="3"/>
  <c r="AS2964" i="3"/>
  <c r="CI2964" i="3"/>
  <c r="AT2964" i="3"/>
  <c r="AM2965" i="3"/>
  <c r="F2965" i="3"/>
  <c r="AO2965" i="3"/>
  <c r="BR2965" i="3"/>
  <c r="AP2965" i="3"/>
  <c r="BW2965" i="3"/>
  <c r="AQ2965" i="3"/>
  <c r="CA2965" i="3"/>
  <c r="AR2965" i="3"/>
  <c r="CE2965" i="3"/>
  <c r="AS2965" i="3"/>
  <c r="AT2965" i="3"/>
  <c r="CM2965" i="3"/>
  <c r="AM2966" i="3"/>
  <c r="D2966" i="3"/>
  <c r="BY2966" i="3"/>
  <c r="AO2966" i="3"/>
  <c r="BR2966" i="3"/>
  <c r="AP2966" i="3"/>
  <c r="AQ2966" i="3"/>
  <c r="BZ2966" i="3"/>
  <c r="AR2966" i="3"/>
  <c r="CC2966" i="3"/>
  <c r="AS2966" i="3"/>
  <c r="AT2966" i="3"/>
  <c r="AM2967" i="3"/>
  <c r="D2967" i="3"/>
  <c r="AO2967" i="3"/>
  <c r="AP2967" i="3"/>
  <c r="BW2967" i="3"/>
  <c r="AQ2967" i="3"/>
  <c r="BZ2967" i="3"/>
  <c r="AR2967" i="3"/>
  <c r="CE2967" i="3"/>
  <c r="AS2967" i="3"/>
  <c r="AT2967" i="3"/>
  <c r="CL2967" i="3"/>
  <c r="AM2968" i="3"/>
  <c r="D2968" i="3"/>
  <c r="AO2968" i="3"/>
  <c r="AP2968" i="3"/>
  <c r="AQ2968" i="3"/>
  <c r="AR2968" i="3"/>
  <c r="AS2968" i="3"/>
  <c r="AT2968" i="3"/>
  <c r="CL2968" i="3"/>
  <c r="AM2969" i="3"/>
  <c r="AO2969" i="3"/>
  <c r="AP2969" i="3"/>
  <c r="AQ2969" i="3"/>
  <c r="CA2969" i="3"/>
  <c r="AR2969" i="3"/>
  <c r="CD2969" i="3"/>
  <c r="AS2969" i="3"/>
  <c r="CH2969" i="3"/>
  <c r="AT2969" i="3"/>
  <c r="AM2970" i="3"/>
  <c r="AO2970" i="3"/>
  <c r="AP2970" i="3"/>
  <c r="AQ2970" i="3"/>
  <c r="CA2970" i="3"/>
  <c r="AR2970" i="3"/>
  <c r="AS2970" i="3"/>
  <c r="CI2970" i="3"/>
  <c r="AT2970" i="3"/>
  <c r="CM2970" i="3"/>
  <c r="AM2971" i="3"/>
  <c r="D2971" i="3"/>
  <c r="AO2971" i="3"/>
  <c r="BR2971" i="3"/>
  <c r="AP2971" i="3"/>
  <c r="AQ2971" i="3"/>
  <c r="AR2971" i="3"/>
  <c r="CE2971" i="3"/>
  <c r="AS2971" i="3"/>
  <c r="CH2971" i="3"/>
  <c r="AT2971" i="3"/>
  <c r="AM2972" i="3"/>
  <c r="D2972" i="3"/>
  <c r="AO2972" i="3"/>
  <c r="AP2972" i="3"/>
  <c r="BV2972" i="3"/>
  <c r="AQ2972" i="3"/>
  <c r="BZ2972" i="3"/>
  <c r="AR2972" i="3"/>
  <c r="CC2972" i="3"/>
  <c r="AS2972" i="3"/>
  <c r="CH2972" i="3"/>
  <c r="AT2972" i="3"/>
  <c r="CK2972" i="3"/>
  <c r="AM2973" i="3"/>
  <c r="D2973" i="3"/>
  <c r="F2973" i="3"/>
  <c r="AO2973" i="3"/>
  <c r="BR2973" i="3"/>
  <c r="AP2973" i="3"/>
  <c r="AQ2973" i="3"/>
  <c r="BY2973" i="3"/>
  <c r="AR2973" i="3"/>
  <c r="CE2973" i="3"/>
  <c r="AS2973" i="3"/>
  <c r="CI2973" i="3"/>
  <c r="AT2973" i="3"/>
  <c r="AM2974" i="3"/>
  <c r="F2974" i="3"/>
  <c r="AO2974" i="3"/>
  <c r="BS2974" i="3"/>
  <c r="AP2974" i="3"/>
  <c r="BW2974" i="3"/>
  <c r="AQ2974" i="3"/>
  <c r="CA2974" i="3"/>
  <c r="AR2974" i="3"/>
  <c r="CE2974" i="3"/>
  <c r="AS2974" i="3"/>
  <c r="AT2974" i="3"/>
  <c r="CM2974" i="3"/>
  <c r="AM2975" i="3"/>
  <c r="F2975" i="3"/>
  <c r="AO2975" i="3"/>
  <c r="AP2975" i="3"/>
  <c r="BV2975" i="3"/>
  <c r="AQ2975" i="3"/>
  <c r="AR2975" i="3"/>
  <c r="AS2975" i="3"/>
  <c r="AT2975" i="3"/>
  <c r="CM2975" i="3"/>
  <c r="AM2976" i="3"/>
  <c r="AO2976" i="3"/>
  <c r="BS2976" i="3"/>
  <c r="AP2976" i="3"/>
  <c r="AQ2976" i="3"/>
  <c r="CA2976" i="3"/>
  <c r="AR2976" i="3"/>
  <c r="CD2976" i="3"/>
  <c r="AS2976" i="3"/>
  <c r="CG2976" i="3"/>
  <c r="AT2976" i="3"/>
  <c r="AM2977" i="3"/>
  <c r="F2977" i="3"/>
  <c r="AO2977" i="3"/>
  <c r="BS2977" i="3"/>
  <c r="AP2977" i="3"/>
  <c r="BV2977" i="3"/>
  <c r="AQ2977" i="3"/>
  <c r="CA2977" i="3"/>
  <c r="AR2977" i="3"/>
  <c r="CD2977" i="3"/>
  <c r="AS2977" i="3"/>
  <c r="CG2977" i="3"/>
  <c r="AT2977" i="3"/>
  <c r="CK2977" i="3"/>
  <c r="AM2978" i="3"/>
  <c r="D2978" i="3"/>
  <c r="AO2978" i="3"/>
  <c r="BS2978" i="3"/>
  <c r="AP2978" i="3"/>
  <c r="AQ2978" i="3"/>
  <c r="BZ2978" i="3"/>
  <c r="AR2978" i="3"/>
  <c r="CE2978" i="3"/>
  <c r="AS2978" i="3"/>
  <c r="CG2978" i="3"/>
  <c r="AT2978" i="3"/>
  <c r="CK2978" i="3"/>
  <c r="AM2979" i="3"/>
  <c r="AO2979" i="3"/>
  <c r="AP2979" i="3"/>
  <c r="AQ2979" i="3"/>
  <c r="BZ2979" i="3"/>
  <c r="AR2979" i="3"/>
  <c r="CC2979" i="3"/>
  <c r="AS2979" i="3"/>
  <c r="AT2979" i="3"/>
  <c r="CK2979" i="3"/>
  <c r="AM2980" i="3"/>
  <c r="AO2980" i="3"/>
  <c r="BS2980" i="3"/>
  <c r="AP2980" i="3"/>
  <c r="BW2980" i="3"/>
  <c r="AQ2980" i="3"/>
  <c r="AR2980" i="3"/>
  <c r="AS2980" i="3"/>
  <c r="CH2980" i="3"/>
  <c r="AT2980" i="3"/>
  <c r="CM2980" i="3"/>
  <c r="AM2981" i="3"/>
  <c r="D2981" i="3"/>
  <c r="AO2981" i="3"/>
  <c r="BS2981" i="3"/>
  <c r="AP2981" i="3"/>
  <c r="BV2981" i="3"/>
  <c r="AQ2981" i="3"/>
  <c r="AR2981" i="3"/>
  <c r="CE2981" i="3"/>
  <c r="AS2981" i="3"/>
  <c r="CH2981" i="3"/>
  <c r="AT2981" i="3"/>
  <c r="CK2981" i="3"/>
  <c r="AM2982" i="3"/>
  <c r="AO2982" i="3"/>
  <c r="BS2982" i="3"/>
  <c r="AP2982" i="3"/>
  <c r="BV2982" i="3"/>
  <c r="AQ2982" i="3"/>
  <c r="CA2982" i="3"/>
  <c r="AR2982" i="3"/>
  <c r="CD2982" i="3"/>
  <c r="AS2982" i="3"/>
  <c r="CH2982" i="3"/>
  <c r="AT2982" i="3"/>
  <c r="AM2983" i="3"/>
  <c r="AO2983" i="3"/>
  <c r="BR2983" i="3"/>
  <c r="AP2983" i="3"/>
  <c r="BW2983" i="3"/>
  <c r="AQ2983" i="3"/>
  <c r="AR2983" i="3"/>
  <c r="AS2983" i="3"/>
  <c r="AT2983" i="3"/>
  <c r="AM2984" i="3"/>
  <c r="D2984" i="3"/>
  <c r="AO2984" i="3"/>
  <c r="AP2984" i="3"/>
  <c r="BV2984" i="3"/>
  <c r="AQ2984" i="3"/>
  <c r="CA2984" i="3"/>
  <c r="AR2984" i="3"/>
  <c r="AS2984" i="3"/>
  <c r="CI2984" i="3"/>
  <c r="AT2984" i="3"/>
  <c r="CM2984" i="3"/>
  <c r="AM2985" i="3"/>
  <c r="D2985" i="3"/>
  <c r="BQ2985" i="3"/>
  <c r="AO2985" i="3"/>
  <c r="BR2985" i="3"/>
  <c r="AP2985" i="3"/>
  <c r="AQ2985" i="3"/>
  <c r="AR2985" i="3"/>
  <c r="CC2985" i="3"/>
  <c r="AS2985" i="3"/>
  <c r="AT2985" i="3"/>
  <c r="CM2985" i="3"/>
  <c r="AM2986" i="3"/>
  <c r="F2986" i="3"/>
  <c r="AO2986" i="3"/>
  <c r="BR2986" i="3"/>
  <c r="AP2986" i="3"/>
  <c r="BW2986" i="3"/>
  <c r="AQ2986" i="3"/>
  <c r="BZ2986" i="3"/>
  <c r="AR2986" i="3"/>
  <c r="AS2986" i="3"/>
  <c r="AT2986" i="3"/>
  <c r="AM2987" i="3"/>
  <c r="AO2987" i="3"/>
  <c r="BS2987" i="3"/>
  <c r="AP2987" i="3"/>
  <c r="BV2987" i="3"/>
  <c r="AQ2987" i="3"/>
  <c r="CA2987" i="3"/>
  <c r="AR2987" i="3"/>
  <c r="AS2987" i="3"/>
  <c r="AT2987" i="3"/>
  <c r="CK2987" i="3"/>
  <c r="AM2988" i="3"/>
  <c r="D2988" i="3"/>
  <c r="AO2988" i="3"/>
  <c r="AP2988" i="3"/>
  <c r="AQ2988" i="3"/>
  <c r="CA2988" i="3"/>
  <c r="AR2988" i="3"/>
  <c r="AS2988" i="3"/>
  <c r="CH2988" i="3"/>
  <c r="AT2988" i="3"/>
  <c r="CL2988" i="3"/>
  <c r="AM2989" i="3"/>
  <c r="D2989" i="3"/>
  <c r="AO2989" i="3"/>
  <c r="AP2989" i="3"/>
  <c r="AQ2989" i="3"/>
  <c r="AR2989" i="3"/>
  <c r="CE2989" i="3"/>
  <c r="AS2989" i="3"/>
  <c r="AT2989" i="3"/>
  <c r="AM2990" i="3"/>
  <c r="AO2990" i="3"/>
  <c r="AP2990" i="3"/>
  <c r="BW2990" i="3"/>
  <c r="AQ2990" i="3"/>
  <c r="AR2990" i="3"/>
  <c r="CD2990" i="3"/>
  <c r="AS2990" i="3"/>
  <c r="AT2990" i="3"/>
  <c r="AM2991" i="3"/>
  <c r="D2991" i="3"/>
  <c r="AO2991" i="3"/>
  <c r="AP2991" i="3"/>
  <c r="AQ2991" i="3"/>
  <c r="BZ2991" i="3"/>
  <c r="AR2991" i="3"/>
  <c r="AS2991" i="3"/>
  <c r="CH2991" i="3"/>
  <c r="AT2991" i="3"/>
  <c r="CK2991" i="3"/>
  <c r="AM2992" i="3"/>
  <c r="AO2992" i="3"/>
  <c r="BR2992" i="3"/>
  <c r="AP2992" i="3"/>
  <c r="AQ2992" i="3"/>
  <c r="BZ2992" i="3"/>
  <c r="AR2992" i="3"/>
  <c r="CD2992" i="3"/>
  <c r="AS2992" i="3"/>
  <c r="CG2992" i="3"/>
  <c r="AT2992" i="3"/>
  <c r="AM2993" i="3"/>
  <c r="F2993" i="3"/>
  <c r="AO2993" i="3"/>
  <c r="BR2993" i="3"/>
  <c r="AP2993" i="3"/>
  <c r="AQ2993" i="3"/>
  <c r="AR2993" i="3"/>
  <c r="AS2993" i="3"/>
  <c r="CH2993" i="3"/>
  <c r="AT2993" i="3"/>
  <c r="AM2994" i="3"/>
  <c r="AO2994" i="3"/>
  <c r="AP2994" i="3"/>
  <c r="AQ2994" i="3"/>
  <c r="AR2994" i="3"/>
  <c r="AS2994" i="3"/>
  <c r="AT2994" i="3"/>
  <c r="AM2995" i="3"/>
  <c r="AO2995" i="3"/>
  <c r="AP2995" i="3"/>
  <c r="AQ2995" i="3"/>
  <c r="AR2995" i="3"/>
  <c r="CE2995" i="3"/>
  <c r="AS2995" i="3"/>
  <c r="AT2995" i="3"/>
  <c r="AM2996" i="3"/>
  <c r="F2996" i="3"/>
  <c r="AO2996" i="3"/>
  <c r="BS2996" i="3"/>
  <c r="AP2996" i="3"/>
  <c r="BW2996" i="3"/>
  <c r="AQ2996" i="3"/>
  <c r="AR2996" i="3"/>
  <c r="AS2996" i="3"/>
  <c r="CH2996" i="3"/>
  <c r="AT2996" i="3"/>
  <c r="AM2997" i="3"/>
  <c r="F2997" i="3"/>
  <c r="AO2997" i="3"/>
  <c r="AP2997" i="3"/>
  <c r="AQ2997" i="3"/>
  <c r="AR2997" i="3"/>
  <c r="AS2997" i="3"/>
  <c r="AT2997" i="3"/>
  <c r="AM2998" i="3"/>
  <c r="D2998" i="3"/>
  <c r="AO2998" i="3"/>
  <c r="AP2998" i="3"/>
  <c r="AQ2998" i="3"/>
  <c r="BZ2998" i="3"/>
  <c r="AR2998" i="3"/>
  <c r="AS2998" i="3"/>
  <c r="CH2998" i="3"/>
  <c r="AT2998" i="3"/>
  <c r="CM2998" i="3"/>
  <c r="AM2999" i="3"/>
  <c r="AO2999" i="3"/>
  <c r="BR2999" i="3"/>
  <c r="AP2999" i="3"/>
  <c r="BV2999" i="3"/>
  <c r="AQ2999" i="3"/>
  <c r="BZ2999" i="3"/>
  <c r="AR2999" i="3"/>
  <c r="AS2999" i="3"/>
  <c r="CI2999" i="3"/>
  <c r="AT2999" i="3"/>
  <c r="CK2999" i="3"/>
  <c r="AM3000" i="3"/>
  <c r="D3000" i="3"/>
  <c r="AO3000" i="3"/>
  <c r="BS3000" i="3"/>
  <c r="AP3000" i="3"/>
  <c r="BV3000" i="3"/>
  <c r="AQ3000" i="3"/>
  <c r="AR3000" i="3"/>
  <c r="CE3000" i="3"/>
  <c r="AS3000" i="3"/>
  <c r="AT3000" i="3"/>
  <c r="CL3000" i="3"/>
  <c r="AM3001" i="3"/>
  <c r="F3001" i="3"/>
  <c r="AO3001" i="3"/>
  <c r="AP3001" i="3"/>
  <c r="BW3001" i="3"/>
  <c r="AQ3001" i="3"/>
  <c r="AR3001" i="3"/>
  <c r="CE3001" i="3"/>
  <c r="AS3001" i="3"/>
  <c r="AT3001" i="3"/>
  <c r="CM3001" i="3"/>
  <c r="AM3002" i="3"/>
  <c r="AO3002" i="3"/>
  <c r="AP3002" i="3"/>
  <c r="AQ3002" i="3"/>
  <c r="AR3002" i="3"/>
  <c r="CD3002" i="3"/>
  <c r="AS3002" i="3"/>
  <c r="CG3002" i="3"/>
  <c r="AT3002" i="3"/>
  <c r="AM3003" i="3"/>
  <c r="AO3003" i="3"/>
  <c r="BR3003" i="3"/>
  <c r="AP3003" i="3"/>
  <c r="BW3003" i="3"/>
  <c r="AQ3003" i="3"/>
  <c r="BZ3003" i="3"/>
  <c r="AR3003" i="3"/>
  <c r="AS3003" i="3"/>
  <c r="CI3003" i="3"/>
  <c r="AT3003" i="3"/>
  <c r="AM3004" i="3"/>
  <c r="AO3004" i="3"/>
  <c r="BR3004" i="3"/>
  <c r="AP3004" i="3"/>
  <c r="BW3004" i="3"/>
  <c r="AQ3004" i="3"/>
  <c r="BZ3004" i="3"/>
  <c r="AR3004" i="3"/>
  <c r="CD3004" i="3"/>
  <c r="AS3004" i="3"/>
  <c r="CH3004" i="3"/>
  <c r="AT3004" i="3"/>
  <c r="CL3004" i="3"/>
  <c r="AM3005" i="3"/>
  <c r="F3005" i="3"/>
  <c r="AO3005" i="3"/>
  <c r="BS3005" i="3"/>
  <c r="AP3005" i="3"/>
  <c r="BV3005" i="3"/>
  <c r="AQ3005" i="3"/>
  <c r="AR3005" i="3"/>
  <c r="CD3005" i="3"/>
  <c r="AS3005" i="3"/>
  <c r="CG3005" i="3"/>
  <c r="AT3005" i="3"/>
  <c r="AM3006" i="3"/>
  <c r="D3006" i="3"/>
  <c r="AO3006" i="3"/>
  <c r="BS3006" i="3"/>
  <c r="AP3006" i="3"/>
  <c r="AQ3006" i="3"/>
  <c r="BZ3006" i="3"/>
  <c r="AR3006" i="3"/>
  <c r="AS3006" i="3"/>
  <c r="CH3006" i="3"/>
  <c r="AT3006" i="3"/>
  <c r="CL3006" i="3"/>
  <c r="AM3007" i="3"/>
  <c r="AO3007" i="3"/>
  <c r="AP3007" i="3"/>
  <c r="AQ3007" i="3"/>
  <c r="AR3007" i="3"/>
  <c r="CE3007" i="3"/>
  <c r="AS3007" i="3"/>
  <c r="AT3007" i="3"/>
  <c r="CK3007" i="3"/>
  <c r="AM3008" i="3"/>
  <c r="D3008" i="3"/>
  <c r="AO3008" i="3"/>
  <c r="AP3008" i="3"/>
  <c r="AQ3008" i="3"/>
  <c r="AR3008" i="3"/>
  <c r="AS3008" i="3"/>
  <c r="CH3008" i="3"/>
  <c r="AT3008" i="3"/>
  <c r="CM3008" i="3"/>
  <c r="AM3009" i="3"/>
  <c r="AO3009" i="3"/>
  <c r="AP3009" i="3"/>
  <c r="BW3009" i="3"/>
  <c r="AQ3009" i="3"/>
  <c r="AR3009" i="3"/>
  <c r="CD3009" i="3"/>
  <c r="AS3009" i="3"/>
  <c r="CH3009" i="3"/>
  <c r="AT3009" i="3"/>
  <c r="CK3009" i="3"/>
  <c r="AM3010" i="3"/>
  <c r="F3010" i="3"/>
  <c r="AO3010" i="3"/>
  <c r="AP3010" i="3"/>
  <c r="AQ3010" i="3"/>
  <c r="AR3010" i="3"/>
  <c r="CD3010" i="3"/>
  <c r="AS3010" i="3"/>
  <c r="CG3010" i="3"/>
  <c r="AT3010" i="3"/>
  <c r="AM3011" i="3"/>
  <c r="AO3011" i="3"/>
  <c r="BR3011" i="3"/>
  <c r="AP3011" i="3"/>
  <c r="AQ3011" i="3"/>
  <c r="AR3011" i="3"/>
  <c r="AS3011" i="3"/>
  <c r="AT3011" i="3"/>
  <c r="CK3011" i="3"/>
  <c r="AM3012" i="3"/>
  <c r="AO3012" i="3"/>
  <c r="AP3012" i="3"/>
  <c r="BV3012" i="3"/>
  <c r="AQ3012" i="3"/>
  <c r="CA3012" i="3"/>
  <c r="AR3012" i="3"/>
  <c r="CC3012" i="3"/>
  <c r="AS3012" i="3"/>
  <c r="AT3012" i="3"/>
  <c r="AM3013" i="3"/>
  <c r="F3013" i="3"/>
  <c r="AO3013" i="3"/>
  <c r="BR3013" i="3"/>
  <c r="AP3013" i="3"/>
  <c r="BV3013" i="3"/>
  <c r="AQ3013" i="3"/>
  <c r="AR3013" i="3"/>
  <c r="AS3013" i="3"/>
  <c r="AT3013" i="3"/>
  <c r="AM3014" i="3"/>
  <c r="AO3014" i="3"/>
  <c r="AP3014" i="3"/>
  <c r="BV3014" i="3"/>
  <c r="AQ3014" i="3"/>
  <c r="CA3014" i="3"/>
  <c r="AR3014" i="3"/>
  <c r="CE3014" i="3"/>
  <c r="AS3014" i="3"/>
  <c r="CI3014" i="3"/>
  <c r="AT3014" i="3"/>
  <c r="CM3014" i="3"/>
  <c r="BZ3014" i="3"/>
  <c r="AM3015" i="3"/>
  <c r="AO3015" i="3"/>
  <c r="AP3015" i="3"/>
  <c r="BV3015" i="3"/>
  <c r="AQ3015" i="3"/>
  <c r="AR3015" i="3"/>
  <c r="CE3015" i="3"/>
  <c r="AS3015" i="3"/>
  <c r="CG3015" i="3"/>
  <c r="AT3015" i="3"/>
  <c r="CK3015" i="3"/>
  <c r="AM3016" i="3"/>
  <c r="AO3016" i="3"/>
  <c r="BS3016" i="3"/>
  <c r="AP3016" i="3"/>
  <c r="BW3016" i="3"/>
  <c r="AQ3016" i="3"/>
  <c r="AR3016" i="3"/>
  <c r="CE3016" i="3"/>
  <c r="AS3016" i="3"/>
  <c r="AT3016" i="3"/>
  <c r="CK3016" i="3"/>
  <c r="AM3017" i="3"/>
  <c r="AO3017" i="3"/>
  <c r="AP3017" i="3"/>
  <c r="AQ3017" i="3"/>
  <c r="BZ3017" i="3"/>
  <c r="AR3017" i="3"/>
  <c r="CD3017" i="3"/>
  <c r="AS3017" i="3"/>
  <c r="AT3017" i="3"/>
  <c r="CM3017" i="3"/>
  <c r="AM3018" i="3"/>
  <c r="D3018" i="3"/>
  <c r="AO3018" i="3"/>
  <c r="BS3018" i="3"/>
  <c r="AP3018" i="3"/>
  <c r="AQ3018" i="3"/>
  <c r="BZ3018" i="3"/>
  <c r="AR3018" i="3"/>
  <c r="AS3018" i="3"/>
  <c r="CH3018" i="3"/>
  <c r="AT3018" i="3"/>
  <c r="CM3018" i="3"/>
  <c r="AM3019" i="3"/>
  <c r="F3019" i="3"/>
  <c r="AO3019" i="3"/>
  <c r="BR3019" i="3"/>
  <c r="AP3019" i="3"/>
  <c r="AQ3019" i="3"/>
  <c r="AR3019" i="3"/>
  <c r="CC3019" i="3"/>
  <c r="AS3019" i="3"/>
  <c r="AT3019" i="3"/>
  <c r="AM3020" i="3"/>
  <c r="D3020" i="3"/>
  <c r="AO3020" i="3"/>
  <c r="BR3020" i="3"/>
  <c r="AP3020" i="3"/>
  <c r="AQ3020" i="3"/>
  <c r="AR3020" i="3"/>
  <c r="CD3020" i="3"/>
  <c r="AS3020" i="3"/>
  <c r="AT3020" i="3"/>
  <c r="CL3020" i="3"/>
  <c r="AM3021" i="3"/>
  <c r="AO3021" i="3"/>
  <c r="BS3021" i="3"/>
  <c r="AP3021" i="3"/>
  <c r="BV3021" i="3"/>
  <c r="AQ3021" i="3"/>
  <c r="AR3021" i="3"/>
  <c r="CD3021" i="3"/>
  <c r="AS3021" i="3"/>
  <c r="CI3021" i="3"/>
  <c r="AT3021" i="3"/>
  <c r="CL3021" i="3"/>
  <c r="AM3022" i="3"/>
  <c r="F3022" i="3"/>
  <c r="AO3022" i="3"/>
  <c r="BS3022" i="3"/>
  <c r="AP3022" i="3"/>
  <c r="BV3022" i="3"/>
  <c r="AQ3022" i="3"/>
  <c r="CA3022" i="3"/>
  <c r="AR3022" i="3"/>
  <c r="CD3022" i="3"/>
  <c r="AS3022" i="3"/>
  <c r="CI3022" i="3"/>
  <c r="AT3022" i="3"/>
  <c r="CM3022" i="3"/>
  <c r="AM3023" i="3"/>
  <c r="F3023" i="3"/>
  <c r="AO3023" i="3"/>
  <c r="AP3023" i="3"/>
  <c r="BV3023" i="3"/>
  <c r="AQ3023" i="3"/>
  <c r="AR3023" i="3"/>
  <c r="CE3023" i="3"/>
  <c r="AS3023" i="3"/>
  <c r="CH3023" i="3"/>
  <c r="AT3023" i="3"/>
  <c r="CL3023" i="3"/>
  <c r="AM3024" i="3"/>
  <c r="D3024" i="3"/>
  <c r="AO3024" i="3"/>
  <c r="AP3024" i="3"/>
  <c r="BV3024" i="3"/>
  <c r="AQ3024" i="3"/>
  <c r="CA3024" i="3"/>
  <c r="AR3024" i="3"/>
  <c r="CC3024" i="3"/>
  <c r="AS3024" i="3"/>
  <c r="AT3024" i="3"/>
  <c r="CM3024" i="3"/>
  <c r="AM3025" i="3"/>
  <c r="F3025" i="3"/>
  <c r="AO3025" i="3"/>
  <c r="BR3025" i="3"/>
  <c r="AP3025" i="3"/>
  <c r="AQ3025" i="3"/>
  <c r="AR3025" i="3"/>
  <c r="CD3025" i="3"/>
  <c r="AS3025" i="3"/>
  <c r="AT3025" i="3"/>
  <c r="CK3025" i="3"/>
  <c r="AM3026" i="3"/>
  <c r="AO3026" i="3"/>
  <c r="AP3026" i="3"/>
  <c r="BV3026" i="3"/>
  <c r="AQ3026" i="3"/>
  <c r="BZ3026" i="3"/>
  <c r="AR3026" i="3"/>
  <c r="CE3026" i="3"/>
  <c r="AS3026" i="3"/>
  <c r="CH3026" i="3"/>
  <c r="AT3026" i="3"/>
  <c r="AM3027" i="3"/>
  <c r="AO3027" i="3"/>
  <c r="AP3027" i="3"/>
  <c r="BV3027" i="3"/>
  <c r="AQ3027" i="3"/>
  <c r="BZ3027" i="3"/>
  <c r="AR3027" i="3"/>
  <c r="CE3027" i="3"/>
  <c r="AS3027" i="3"/>
  <c r="CH3027" i="3"/>
  <c r="AT3027" i="3"/>
  <c r="CK3027" i="3"/>
  <c r="AM3028" i="3"/>
  <c r="F3028" i="3"/>
  <c r="AO3028" i="3"/>
  <c r="BR3028" i="3"/>
  <c r="AP3028" i="3"/>
  <c r="AQ3028" i="3"/>
  <c r="CA3028" i="3"/>
  <c r="AR3028" i="3"/>
  <c r="AS3028" i="3"/>
  <c r="CI3028" i="3"/>
  <c r="AT3028" i="3"/>
  <c r="AM3029" i="3"/>
  <c r="F3029" i="3"/>
  <c r="AO3029" i="3"/>
  <c r="AP3029" i="3"/>
  <c r="BV3029" i="3"/>
  <c r="AQ3029" i="3"/>
  <c r="CA3029" i="3"/>
  <c r="AR3029" i="3"/>
  <c r="CC3029" i="3"/>
  <c r="AS3029" i="3"/>
  <c r="AT3029" i="3"/>
  <c r="CM3029" i="3"/>
  <c r="AM3030" i="3"/>
  <c r="D3030" i="3"/>
  <c r="AO3030" i="3"/>
  <c r="BS3030" i="3"/>
  <c r="AP3030" i="3"/>
  <c r="AQ3030" i="3"/>
  <c r="AR3030" i="3"/>
  <c r="CC3030" i="3"/>
  <c r="AS3030" i="3"/>
  <c r="AT3030" i="3"/>
  <c r="AM3031" i="3"/>
  <c r="AO3031" i="3"/>
  <c r="AP3031" i="3"/>
  <c r="BW3031" i="3"/>
  <c r="AQ3031" i="3"/>
  <c r="BZ3031" i="3"/>
  <c r="AR3031" i="3"/>
  <c r="CE3031" i="3"/>
  <c r="AS3031" i="3"/>
  <c r="AT3031" i="3"/>
  <c r="AM3032" i="3"/>
  <c r="AO3032" i="3"/>
  <c r="AP3032" i="3"/>
  <c r="BW3032" i="3"/>
  <c r="AQ3032" i="3"/>
  <c r="AR3032" i="3"/>
  <c r="CE3032" i="3"/>
  <c r="AS3032" i="3"/>
  <c r="CI3032" i="3"/>
  <c r="AT3032" i="3"/>
  <c r="AM3033" i="3"/>
  <c r="D3033" i="3"/>
  <c r="AO3033" i="3"/>
  <c r="BS3033" i="3"/>
  <c r="AP3033" i="3"/>
  <c r="BW3033" i="3"/>
  <c r="AQ3033" i="3"/>
  <c r="AR3033" i="3"/>
  <c r="AS3033" i="3"/>
  <c r="AT3033" i="3"/>
  <c r="CK3033" i="3"/>
  <c r="AM3034" i="3"/>
  <c r="D3034" i="3"/>
  <c r="AO3034" i="3"/>
  <c r="BR3034" i="3"/>
  <c r="AP3034" i="3"/>
  <c r="AQ3034" i="3"/>
  <c r="CA3034" i="3"/>
  <c r="AR3034" i="3"/>
  <c r="CC3034" i="3"/>
  <c r="AS3034" i="3"/>
  <c r="CH3034" i="3"/>
  <c r="AT3034" i="3"/>
  <c r="CK3034" i="3"/>
  <c r="AM3035" i="3"/>
  <c r="D3035" i="3"/>
  <c r="BQ3035" i="3"/>
  <c r="AO3035" i="3"/>
  <c r="AP3035" i="3"/>
  <c r="BV3035" i="3"/>
  <c r="AQ3035" i="3"/>
  <c r="AR3035" i="3"/>
  <c r="AS3035" i="3"/>
  <c r="AT3035" i="3"/>
  <c r="CK3035" i="3"/>
  <c r="AM3036" i="3"/>
  <c r="AO3036" i="3"/>
  <c r="BR3036" i="3"/>
  <c r="AP3036" i="3"/>
  <c r="BV3036" i="3"/>
  <c r="AQ3036" i="3"/>
  <c r="AR3036" i="3"/>
  <c r="CE3036" i="3"/>
  <c r="AS3036" i="3"/>
  <c r="AT3036" i="3"/>
  <c r="AM3037" i="3"/>
  <c r="F3037" i="3"/>
  <c r="AO3037" i="3"/>
  <c r="BR3037" i="3"/>
  <c r="AP3037" i="3"/>
  <c r="BW3037" i="3"/>
  <c r="AQ3037" i="3"/>
  <c r="AR3037" i="3"/>
  <c r="AS3037" i="3"/>
  <c r="CH3037" i="3"/>
  <c r="AT3037" i="3"/>
  <c r="AM3038" i="3"/>
  <c r="AO3038" i="3"/>
  <c r="BS3038" i="3"/>
  <c r="AP3038" i="3"/>
  <c r="AQ3038" i="3"/>
  <c r="AR3038" i="3"/>
  <c r="AS3038" i="3"/>
  <c r="AT3038" i="3"/>
  <c r="CK3038" i="3"/>
  <c r="AM3039" i="3"/>
  <c r="F3039" i="3"/>
  <c r="AO3039" i="3"/>
  <c r="BR3039" i="3"/>
  <c r="AP3039" i="3"/>
  <c r="BV3039" i="3"/>
  <c r="AQ3039" i="3"/>
  <c r="AR3039" i="3"/>
  <c r="AS3039" i="3"/>
  <c r="AT3039" i="3"/>
  <c r="CK3039" i="3"/>
  <c r="AM3040" i="3"/>
  <c r="D3040" i="3"/>
  <c r="AO3040" i="3"/>
  <c r="BR3040" i="3"/>
  <c r="AP3040" i="3"/>
  <c r="AQ3040" i="3"/>
  <c r="AR3040" i="3"/>
  <c r="CE3040" i="3"/>
  <c r="AS3040" i="3"/>
  <c r="CH3040" i="3"/>
  <c r="AT3040" i="3"/>
  <c r="AM3041" i="3"/>
  <c r="AO3041" i="3"/>
  <c r="BR3041" i="3"/>
  <c r="AP3041" i="3"/>
  <c r="AQ3041" i="3"/>
  <c r="AR3041" i="3"/>
  <c r="CD3041" i="3"/>
  <c r="AS3041" i="3"/>
  <c r="CI3041" i="3"/>
  <c r="AT3041" i="3"/>
  <c r="AM3042" i="3"/>
  <c r="F3042" i="3"/>
  <c r="AO3042" i="3"/>
  <c r="BS3042" i="3"/>
  <c r="AP3042" i="3"/>
  <c r="AQ3042" i="3"/>
  <c r="AR3042" i="3"/>
  <c r="AS3042" i="3"/>
  <c r="AT3042" i="3"/>
  <c r="AM3043" i="3"/>
  <c r="D3043" i="3"/>
  <c r="BY3043" i="3"/>
  <c r="AO3043" i="3"/>
  <c r="BR3043" i="3"/>
  <c r="AP3043" i="3"/>
  <c r="BV3043" i="3"/>
  <c r="AQ3043" i="3"/>
  <c r="AR3043" i="3"/>
  <c r="CD3043" i="3"/>
  <c r="AS3043" i="3"/>
  <c r="AT3043" i="3"/>
  <c r="AM3044" i="3"/>
  <c r="D3044" i="3"/>
  <c r="AO3044" i="3"/>
  <c r="BR3044" i="3"/>
  <c r="AP3044" i="3"/>
  <c r="BV3044" i="3"/>
  <c r="AQ3044" i="3"/>
  <c r="CA3044" i="3"/>
  <c r="AR3044" i="3"/>
  <c r="AS3044" i="3"/>
  <c r="CI3044" i="3"/>
  <c r="AT3044" i="3"/>
  <c r="CK3044" i="3"/>
  <c r="AM3045" i="3"/>
  <c r="AO3045" i="3"/>
  <c r="AP3045" i="3"/>
  <c r="AQ3045" i="3"/>
  <c r="BZ3045" i="3"/>
  <c r="AR3045" i="3"/>
  <c r="CE3045" i="3"/>
  <c r="AS3045" i="3"/>
  <c r="CI3045" i="3"/>
  <c r="AT3045" i="3"/>
  <c r="CM3045" i="3"/>
  <c r="AM3046" i="3"/>
  <c r="D3046" i="3"/>
  <c r="AO3046" i="3"/>
  <c r="BS3046" i="3"/>
  <c r="AP3046" i="3"/>
  <c r="AQ3046" i="3"/>
  <c r="BZ3046" i="3"/>
  <c r="AR3046" i="3"/>
  <c r="CD3046" i="3"/>
  <c r="AS3046" i="3"/>
  <c r="AT3046" i="3"/>
  <c r="CM3046" i="3"/>
  <c r="AM3047" i="3"/>
  <c r="AO3047" i="3"/>
  <c r="AP3047" i="3"/>
  <c r="BV3047" i="3"/>
  <c r="AQ3047" i="3"/>
  <c r="BZ3047" i="3"/>
  <c r="AR3047" i="3"/>
  <c r="CE3047" i="3"/>
  <c r="AS3047" i="3"/>
  <c r="CH3047" i="3"/>
  <c r="AT3047" i="3"/>
  <c r="CK3047" i="3"/>
  <c r="AM3048" i="3"/>
  <c r="D3048" i="3"/>
  <c r="CC3048" i="3"/>
  <c r="AO3048" i="3"/>
  <c r="BR3048" i="3"/>
  <c r="AP3048" i="3"/>
  <c r="AQ3048" i="3"/>
  <c r="AR3048" i="3"/>
  <c r="CD3048" i="3"/>
  <c r="AS3048" i="3"/>
  <c r="CG3048" i="3"/>
  <c r="AT3048" i="3"/>
  <c r="AM3049" i="3"/>
  <c r="D3049" i="3"/>
  <c r="AO3049" i="3"/>
  <c r="AP3049" i="3"/>
  <c r="BV3049" i="3"/>
  <c r="AQ3049" i="3"/>
  <c r="AR3049" i="3"/>
  <c r="CD3049" i="3"/>
  <c r="AS3049" i="3"/>
  <c r="CG3049" i="3"/>
  <c r="AT3049" i="3"/>
  <c r="AM3050" i="3"/>
  <c r="AO3050" i="3"/>
  <c r="AP3050" i="3"/>
  <c r="BW3050" i="3"/>
  <c r="AQ3050" i="3"/>
  <c r="BZ3050" i="3"/>
  <c r="AR3050" i="3"/>
  <c r="CE3050" i="3"/>
  <c r="AS3050" i="3"/>
  <c r="CI3050" i="3"/>
  <c r="AT3050" i="3"/>
  <c r="CL3050" i="3"/>
  <c r="AM3051" i="3"/>
  <c r="AO3051" i="3"/>
  <c r="AP3051" i="3"/>
  <c r="BV3051" i="3"/>
  <c r="AQ3051" i="3"/>
  <c r="AR3051" i="3"/>
  <c r="AS3051" i="3"/>
  <c r="CI3051" i="3"/>
  <c r="AT3051" i="3"/>
  <c r="AM3052" i="3"/>
  <c r="D3052" i="3"/>
  <c r="BU3052" i="3"/>
  <c r="AO3052" i="3"/>
  <c r="BS3052" i="3"/>
  <c r="AP3052" i="3"/>
  <c r="BV3052" i="3"/>
  <c r="AQ3052" i="3"/>
  <c r="AR3052" i="3"/>
  <c r="AS3052" i="3"/>
  <c r="CH3052" i="3"/>
  <c r="AT3052" i="3"/>
  <c r="CL3052" i="3"/>
  <c r="AM3053" i="3"/>
  <c r="AO3053" i="3"/>
  <c r="AP3053" i="3"/>
  <c r="AQ3053" i="3"/>
  <c r="BZ3053" i="3"/>
  <c r="AR3053" i="3"/>
  <c r="CC3053" i="3"/>
  <c r="AS3053" i="3"/>
  <c r="AT3053" i="3"/>
  <c r="AM3054" i="3"/>
  <c r="D3054" i="3"/>
  <c r="AO3054" i="3"/>
  <c r="AP3054" i="3"/>
  <c r="BW3054" i="3"/>
  <c r="AQ3054" i="3"/>
  <c r="AR3054" i="3"/>
  <c r="AS3054" i="3"/>
  <c r="CI3054" i="3"/>
  <c r="AT3054" i="3"/>
  <c r="CK3054" i="3"/>
  <c r="AM3055" i="3"/>
  <c r="AO3055" i="3"/>
  <c r="BS3055" i="3"/>
  <c r="AP3055" i="3"/>
  <c r="BV3055" i="3"/>
  <c r="AQ3055" i="3"/>
  <c r="BZ3055" i="3"/>
  <c r="AR3055" i="3"/>
  <c r="AS3055" i="3"/>
  <c r="AT3055" i="3"/>
  <c r="AM3056" i="3"/>
  <c r="D3056" i="3"/>
  <c r="AO3056" i="3"/>
  <c r="BS3056" i="3"/>
  <c r="AP3056" i="3"/>
  <c r="AQ3056" i="3"/>
  <c r="AR3056" i="3"/>
  <c r="AS3056" i="3"/>
  <c r="AT3056" i="3"/>
  <c r="CL3056" i="3"/>
  <c r="AM3057" i="3"/>
  <c r="AO3057" i="3"/>
  <c r="AP3057" i="3"/>
  <c r="BW3057" i="3"/>
  <c r="AQ3057" i="3"/>
  <c r="AR3057" i="3"/>
  <c r="AS3057" i="3"/>
  <c r="CG3057" i="3"/>
  <c r="AT3057" i="3"/>
  <c r="CM3057" i="3"/>
  <c r="AM3058" i="3"/>
  <c r="F3058" i="3"/>
  <c r="AO3058" i="3"/>
  <c r="AP3058" i="3"/>
  <c r="BW3058" i="3"/>
  <c r="AQ3058" i="3"/>
  <c r="AR3058" i="3"/>
  <c r="AS3058" i="3"/>
  <c r="CI3058" i="3"/>
  <c r="AT3058" i="3"/>
  <c r="AM3059" i="3"/>
  <c r="D3059" i="3"/>
  <c r="AO3059" i="3"/>
  <c r="AP3059" i="3"/>
  <c r="BV3059" i="3"/>
  <c r="AQ3059" i="3"/>
  <c r="BZ3059" i="3"/>
  <c r="AR3059" i="3"/>
  <c r="CC3059" i="3"/>
  <c r="AS3059" i="3"/>
  <c r="AT3059" i="3"/>
  <c r="CL3059" i="3"/>
  <c r="AM3060" i="3"/>
  <c r="AO3060" i="3"/>
  <c r="BS3060" i="3"/>
  <c r="AP3060" i="3"/>
  <c r="AQ3060" i="3"/>
  <c r="BZ3060" i="3"/>
  <c r="AR3060" i="3"/>
  <c r="AS3060" i="3"/>
  <c r="CH3060" i="3"/>
  <c r="AT3060" i="3"/>
  <c r="CL3060" i="3"/>
  <c r="AM3061" i="3"/>
  <c r="F3061" i="3"/>
  <c r="AO3061" i="3"/>
  <c r="BR3061" i="3"/>
  <c r="AP3061" i="3"/>
  <c r="BV3061" i="3"/>
  <c r="AQ3061" i="3"/>
  <c r="BZ3061" i="3"/>
  <c r="AR3061" i="3"/>
  <c r="CE3061" i="3"/>
  <c r="AS3061" i="3"/>
  <c r="CH3061" i="3"/>
  <c r="AT3061" i="3"/>
  <c r="CL3061" i="3"/>
  <c r="AM3062" i="3"/>
  <c r="AO3062" i="3"/>
  <c r="BR3062" i="3"/>
  <c r="AP3062" i="3"/>
  <c r="BW3062" i="3"/>
  <c r="AQ3062" i="3"/>
  <c r="AR3062" i="3"/>
  <c r="AS3062" i="3"/>
  <c r="AT3062" i="3"/>
  <c r="CK3062" i="3"/>
  <c r="AM3063" i="3"/>
  <c r="F3063" i="3"/>
  <c r="AO3063" i="3"/>
  <c r="BR3063" i="3"/>
  <c r="AP3063" i="3"/>
  <c r="BV3063" i="3"/>
  <c r="AQ3063" i="3"/>
  <c r="AR3063" i="3"/>
  <c r="AS3063" i="3"/>
  <c r="AT3063" i="3"/>
  <c r="CK3063" i="3"/>
  <c r="AM3064" i="3"/>
  <c r="AO3064" i="3"/>
  <c r="AP3064" i="3"/>
  <c r="BV3064" i="3"/>
  <c r="AQ3064" i="3"/>
  <c r="BZ3064" i="3"/>
  <c r="AR3064" i="3"/>
  <c r="AS3064" i="3"/>
  <c r="CH3064" i="3"/>
  <c r="AT3064" i="3"/>
  <c r="CL3064" i="3"/>
  <c r="AM3065" i="3"/>
  <c r="AO3065" i="3"/>
  <c r="AP3065" i="3"/>
  <c r="BW3065" i="3"/>
  <c r="AQ3065" i="3"/>
  <c r="AR3065" i="3"/>
  <c r="CD3065" i="3"/>
  <c r="AS3065" i="3"/>
  <c r="CG3065" i="3"/>
  <c r="AT3065" i="3"/>
  <c r="AM3066" i="3"/>
  <c r="F3066" i="3"/>
  <c r="AO3066" i="3"/>
  <c r="AP3066" i="3"/>
  <c r="BW3066" i="3"/>
  <c r="AQ3066" i="3"/>
  <c r="AR3066" i="3"/>
  <c r="CC3066" i="3"/>
  <c r="AS3066" i="3"/>
  <c r="CI3066" i="3"/>
  <c r="AT3066" i="3"/>
  <c r="AM3067" i="3"/>
  <c r="AO3067" i="3"/>
  <c r="BR3067" i="3"/>
  <c r="AP3067" i="3"/>
  <c r="BV3067" i="3"/>
  <c r="AQ3067" i="3"/>
  <c r="AR3067" i="3"/>
  <c r="AS3067" i="3"/>
  <c r="CG3067" i="3"/>
  <c r="AT3067" i="3"/>
  <c r="CL3067" i="3"/>
  <c r="AM3068" i="3"/>
  <c r="D3068" i="3"/>
  <c r="AO3068" i="3"/>
  <c r="AP3068" i="3"/>
  <c r="BU3068" i="3"/>
  <c r="AQ3068" i="3"/>
  <c r="CA3068" i="3"/>
  <c r="AR3068" i="3"/>
  <c r="AS3068" i="3"/>
  <c r="CI3068" i="3"/>
  <c r="AT3068" i="3"/>
  <c r="AM3069" i="3"/>
  <c r="AO3069" i="3"/>
  <c r="BR3069" i="3"/>
  <c r="AP3069" i="3"/>
  <c r="AQ3069" i="3"/>
  <c r="CA3069" i="3"/>
  <c r="AR3069" i="3"/>
  <c r="AS3069" i="3"/>
  <c r="AT3069" i="3"/>
  <c r="CM3069" i="3"/>
  <c r="AM3070" i="3"/>
  <c r="F3070" i="3"/>
  <c r="AO3070" i="3"/>
  <c r="BR3070" i="3"/>
  <c r="AP3070" i="3"/>
  <c r="BW3070" i="3"/>
  <c r="AQ3070" i="3"/>
  <c r="AR3070" i="3"/>
  <c r="AS3070" i="3"/>
  <c r="AT3070" i="3"/>
  <c r="AM3071" i="3"/>
  <c r="AO3071" i="3"/>
  <c r="BS3071" i="3"/>
  <c r="AP3071" i="3"/>
  <c r="BV3071" i="3"/>
  <c r="AQ3071" i="3"/>
  <c r="AR3071" i="3"/>
  <c r="CE3071" i="3"/>
  <c r="AS3071" i="3"/>
  <c r="CG3071" i="3"/>
  <c r="AT3071" i="3"/>
  <c r="CM3071" i="3"/>
  <c r="AM3072" i="3"/>
  <c r="AO3072" i="3"/>
  <c r="AP3072" i="3"/>
  <c r="BV3072" i="3"/>
  <c r="AQ3072" i="3"/>
  <c r="AR3072" i="3"/>
  <c r="CC3072" i="3"/>
  <c r="AS3072" i="3"/>
  <c r="AT3072" i="3"/>
  <c r="AM3073" i="3"/>
  <c r="AO3073" i="3"/>
  <c r="BR3073" i="3"/>
  <c r="AP3073" i="3"/>
  <c r="BV3073" i="3"/>
  <c r="AQ3073" i="3"/>
  <c r="AR3073" i="3"/>
  <c r="AS3073" i="3"/>
  <c r="CI3073" i="3"/>
  <c r="AT3073" i="3"/>
  <c r="CK3073" i="3"/>
  <c r="AM3074" i="3"/>
  <c r="AO3074" i="3"/>
  <c r="AP3074" i="3"/>
  <c r="AQ3074" i="3"/>
  <c r="AR3074" i="3"/>
  <c r="CC3074" i="3"/>
  <c r="AS3074" i="3"/>
  <c r="AT3074" i="3"/>
  <c r="CK3074" i="3"/>
  <c r="AM3075" i="3"/>
  <c r="AO3075" i="3"/>
  <c r="BS3075" i="3"/>
  <c r="AP3075" i="3"/>
  <c r="AQ3075" i="3"/>
  <c r="CA3075" i="3"/>
  <c r="AR3075" i="3"/>
  <c r="CE3075" i="3"/>
  <c r="AS3075" i="3"/>
  <c r="CI3075" i="3"/>
  <c r="AT3075" i="3"/>
  <c r="AM3076" i="3"/>
  <c r="D3076" i="3"/>
  <c r="AO3076" i="3"/>
  <c r="BS3076" i="3"/>
  <c r="AP3076" i="3"/>
  <c r="BW3076" i="3"/>
  <c r="AQ3076" i="3"/>
  <c r="AR3076" i="3"/>
  <c r="AS3076" i="3"/>
  <c r="AT3076" i="3"/>
  <c r="CL3076" i="3"/>
  <c r="AM3077" i="3"/>
  <c r="D3077" i="3"/>
  <c r="AO3077" i="3"/>
  <c r="AP3077" i="3"/>
  <c r="AQ3077" i="3"/>
  <c r="AR3077" i="3"/>
  <c r="CD3077" i="3"/>
  <c r="AS3077" i="3"/>
  <c r="AT3077" i="3"/>
  <c r="AM3078" i="3"/>
  <c r="AO3078" i="3"/>
  <c r="BS3078" i="3"/>
  <c r="AP3078" i="3"/>
  <c r="AQ3078" i="3"/>
  <c r="BZ3078" i="3"/>
  <c r="AR3078" i="3"/>
  <c r="CC3078" i="3"/>
  <c r="AS3078" i="3"/>
  <c r="CH3078" i="3"/>
  <c r="AT3078" i="3"/>
  <c r="CM3078" i="3"/>
  <c r="AM3079" i="3"/>
  <c r="F3079" i="3"/>
  <c r="AO3079" i="3"/>
  <c r="BS3079" i="3"/>
  <c r="AP3079" i="3"/>
  <c r="BW3079" i="3"/>
  <c r="AQ3079" i="3"/>
  <c r="CA3079" i="3"/>
  <c r="AR3079" i="3"/>
  <c r="CD3079" i="3"/>
  <c r="AS3079" i="3"/>
  <c r="CH3079" i="3"/>
  <c r="AT3079" i="3"/>
  <c r="AM3080" i="3"/>
  <c r="F3080" i="3"/>
  <c r="AO3080" i="3"/>
  <c r="AP3080" i="3"/>
  <c r="BW3080" i="3"/>
  <c r="AQ3080" i="3"/>
  <c r="CA3080" i="3"/>
  <c r="AR3080" i="3"/>
  <c r="AS3080" i="3"/>
  <c r="CG3080" i="3"/>
  <c r="AT3080" i="3"/>
  <c r="CL3080" i="3"/>
  <c r="AM3081" i="3"/>
  <c r="D3081" i="3"/>
  <c r="AO3081" i="3"/>
  <c r="BR3081" i="3"/>
  <c r="AP3081" i="3"/>
  <c r="AQ3081" i="3"/>
  <c r="CA3081" i="3"/>
  <c r="AR3081" i="3"/>
  <c r="CE3081" i="3"/>
  <c r="AS3081" i="3"/>
  <c r="CG3081" i="3"/>
  <c r="AT3081" i="3"/>
  <c r="AM3082" i="3"/>
  <c r="F3082" i="3"/>
  <c r="AO3082" i="3"/>
  <c r="AP3082" i="3"/>
  <c r="AQ3082" i="3"/>
  <c r="BZ3082" i="3"/>
  <c r="AR3082" i="3"/>
  <c r="AS3082" i="3"/>
  <c r="CG3082" i="3"/>
  <c r="AT3082" i="3"/>
  <c r="AM3083" i="3"/>
  <c r="D3083" i="3"/>
  <c r="BU3083" i="3"/>
  <c r="AO3083" i="3"/>
  <c r="BR3083" i="3"/>
  <c r="AP3083" i="3"/>
  <c r="AQ3083" i="3"/>
  <c r="AR3083" i="3"/>
  <c r="CE3083" i="3"/>
  <c r="AS3083" i="3"/>
  <c r="AT3083" i="3"/>
  <c r="CM3083" i="3"/>
  <c r="AM3084" i="3"/>
  <c r="D3084" i="3"/>
  <c r="AO3084" i="3"/>
  <c r="AP3084" i="3"/>
  <c r="BV3084" i="3"/>
  <c r="AQ3084" i="3"/>
  <c r="BZ3084" i="3"/>
  <c r="AR3084" i="3"/>
  <c r="AS3084" i="3"/>
  <c r="CG3084" i="3"/>
  <c r="AT3084" i="3"/>
  <c r="CM3084" i="3"/>
  <c r="AM3085" i="3"/>
  <c r="D3085" i="3"/>
  <c r="AO3085" i="3"/>
  <c r="AP3085" i="3"/>
  <c r="BW3085" i="3"/>
  <c r="AQ3085" i="3"/>
  <c r="AR3085" i="3"/>
  <c r="AS3085" i="3"/>
  <c r="AT3085" i="3"/>
  <c r="AM3086" i="3"/>
  <c r="AO3086" i="3"/>
  <c r="AP3086" i="3"/>
  <c r="AQ3086" i="3"/>
  <c r="BY3086" i="3"/>
  <c r="AR3086" i="3"/>
  <c r="AS3086" i="3"/>
  <c r="CG3086" i="3"/>
  <c r="AT3086" i="3"/>
  <c r="AM3087" i="3"/>
  <c r="AO3087" i="3"/>
  <c r="BR3087" i="3"/>
  <c r="AP3087" i="3"/>
  <c r="BW3087" i="3"/>
  <c r="AQ3087" i="3"/>
  <c r="AR3087" i="3"/>
  <c r="CE3087" i="3"/>
  <c r="AS3087" i="3"/>
  <c r="CG3087" i="3"/>
  <c r="AT3087" i="3"/>
  <c r="CK3087" i="3"/>
  <c r="AM3088" i="3"/>
  <c r="AO3088" i="3"/>
  <c r="BS3088" i="3"/>
  <c r="AP3088" i="3"/>
  <c r="BV3088" i="3"/>
  <c r="AQ3088" i="3"/>
  <c r="AR3088" i="3"/>
  <c r="AS3088" i="3"/>
  <c r="AT3088" i="3"/>
  <c r="CL3088" i="3"/>
  <c r="AM3089" i="3"/>
  <c r="AO3089" i="3"/>
  <c r="AP3089" i="3"/>
  <c r="AQ3089" i="3"/>
  <c r="AR3089" i="3"/>
  <c r="AS3089" i="3"/>
  <c r="AT3089" i="3"/>
  <c r="CK3089" i="3"/>
  <c r="AM3090" i="3"/>
  <c r="AO3090" i="3"/>
  <c r="BS3090" i="3"/>
  <c r="AP3090" i="3"/>
  <c r="AQ3090" i="3"/>
  <c r="CA3090" i="3"/>
  <c r="AR3090" i="3"/>
  <c r="CD3090" i="3"/>
  <c r="AS3090" i="3"/>
  <c r="CH3090" i="3"/>
  <c r="AT3090" i="3"/>
  <c r="CK3090" i="3"/>
  <c r="AM3091" i="3"/>
  <c r="D3091" i="3"/>
  <c r="AO3091" i="3"/>
  <c r="AP3091" i="3"/>
  <c r="BV3091" i="3"/>
  <c r="AQ3091" i="3"/>
  <c r="AR3091" i="3"/>
  <c r="AS3091" i="3"/>
  <c r="CH3091" i="3"/>
  <c r="AT3091" i="3"/>
  <c r="CK3091" i="3"/>
  <c r="AM3092" i="3"/>
  <c r="AO3092" i="3"/>
  <c r="BS3092" i="3"/>
  <c r="AP3092" i="3"/>
  <c r="AQ3092" i="3"/>
  <c r="CA3092" i="3"/>
  <c r="AR3092" i="3"/>
  <c r="AS3092" i="3"/>
  <c r="CG3092" i="3"/>
  <c r="AT3092" i="3"/>
  <c r="CM3092" i="3"/>
  <c r="AM3093" i="3"/>
  <c r="F3093" i="3"/>
  <c r="AO3093" i="3"/>
  <c r="BS3093" i="3"/>
  <c r="AP3093" i="3"/>
  <c r="BW3093" i="3"/>
  <c r="AQ3093" i="3"/>
  <c r="BZ3093" i="3"/>
  <c r="AR3093" i="3"/>
  <c r="AS3093" i="3"/>
  <c r="CI3093" i="3"/>
  <c r="AT3093" i="3"/>
  <c r="CM3093" i="3"/>
  <c r="AM3094" i="3"/>
  <c r="F3094" i="3"/>
  <c r="AO3094" i="3"/>
  <c r="BS3094" i="3"/>
  <c r="AP3094" i="3"/>
  <c r="BW3094" i="3"/>
  <c r="AQ3094" i="3"/>
  <c r="AR3094" i="3"/>
  <c r="AS3094" i="3"/>
  <c r="AT3094" i="3"/>
  <c r="CK3094" i="3"/>
  <c r="AM3095" i="3"/>
  <c r="F3095" i="3"/>
  <c r="AO3095" i="3"/>
  <c r="AP3095" i="3"/>
  <c r="BV3095" i="3"/>
  <c r="AQ3095" i="3"/>
  <c r="BZ3095" i="3"/>
  <c r="AR3095" i="3"/>
  <c r="AS3095" i="3"/>
  <c r="AT3095" i="3"/>
  <c r="AM3096" i="3"/>
  <c r="AO3096" i="3"/>
  <c r="AP3096" i="3"/>
  <c r="BV3096" i="3"/>
  <c r="AQ3096" i="3"/>
  <c r="CA3096" i="3"/>
  <c r="AR3096" i="3"/>
  <c r="CD3096" i="3"/>
  <c r="AS3096" i="3"/>
  <c r="CG3096" i="3"/>
  <c r="AT3096" i="3"/>
  <c r="AM3097" i="3"/>
  <c r="AO3097" i="3"/>
  <c r="AP3097" i="3"/>
  <c r="BV3097" i="3"/>
  <c r="AQ3097" i="3"/>
  <c r="CA3097" i="3"/>
  <c r="AR3097" i="3"/>
  <c r="AS3097" i="3"/>
  <c r="AT3097" i="3"/>
  <c r="AM3098" i="3"/>
  <c r="F3098" i="3"/>
  <c r="AO3098" i="3"/>
  <c r="BS3098" i="3"/>
  <c r="AP3098" i="3"/>
  <c r="BW3098" i="3"/>
  <c r="AQ3098" i="3"/>
  <c r="AR3098" i="3"/>
  <c r="AS3098" i="3"/>
  <c r="AT3098" i="3"/>
  <c r="CK3098" i="3"/>
  <c r="AM3099" i="3"/>
  <c r="F3099" i="3"/>
  <c r="AO3099" i="3"/>
  <c r="BS3099" i="3"/>
  <c r="AP3099" i="3"/>
  <c r="AQ3099" i="3"/>
  <c r="BZ3099" i="3"/>
  <c r="AR3099" i="3"/>
  <c r="AS3099" i="3"/>
  <c r="AT3099" i="3"/>
  <c r="AM3100" i="3"/>
  <c r="AO3100" i="3"/>
  <c r="AP3100" i="3"/>
  <c r="BV3100" i="3"/>
  <c r="AQ3100" i="3"/>
  <c r="CA3100" i="3"/>
  <c r="AR3100" i="3"/>
  <c r="CE3100" i="3"/>
  <c r="AS3100" i="3"/>
  <c r="CG3100" i="3"/>
  <c r="AT3100" i="3"/>
  <c r="CM3100" i="3"/>
  <c r="AM3101" i="3"/>
  <c r="AO3101" i="3"/>
  <c r="AP3101" i="3"/>
  <c r="AQ3101" i="3"/>
  <c r="AR3101" i="3"/>
  <c r="AS3101" i="3"/>
  <c r="AT3101" i="3"/>
  <c r="AM3102" i="3"/>
  <c r="AO3102" i="3"/>
  <c r="BS3102" i="3"/>
  <c r="AP3102" i="3"/>
  <c r="AQ3102" i="3"/>
  <c r="CA3102" i="3"/>
  <c r="AR3102" i="3"/>
  <c r="AS3102" i="3"/>
  <c r="CG3102" i="3"/>
  <c r="AT3102" i="3"/>
  <c r="CL3102" i="3"/>
  <c r="AM3103" i="3"/>
  <c r="AO3103" i="3"/>
  <c r="BR3103" i="3"/>
  <c r="AP3103" i="3"/>
  <c r="BW3103" i="3"/>
  <c r="AQ3103" i="3"/>
  <c r="AR3103" i="3"/>
  <c r="CE3103" i="3"/>
  <c r="AS3103" i="3"/>
  <c r="CI3103" i="3"/>
  <c r="AT3103" i="3"/>
  <c r="AM3104" i="3"/>
  <c r="AO3104" i="3"/>
  <c r="AP3104" i="3"/>
  <c r="BW3104" i="3"/>
  <c r="AQ3104" i="3"/>
  <c r="AR3104" i="3"/>
  <c r="CE3104" i="3"/>
  <c r="AS3104" i="3"/>
  <c r="AT3104" i="3"/>
  <c r="CL3104" i="3"/>
  <c r="AM3105" i="3"/>
  <c r="AO3105" i="3"/>
  <c r="AP3105" i="3"/>
  <c r="BW3105" i="3"/>
  <c r="AQ3105" i="3"/>
  <c r="AR3105" i="3"/>
  <c r="AS3105" i="3"/>
  <c r="AT3105" i="3"/>
  <c r="CK3105" i="3"/>
  <c r="AM3106" i="3"/>
  <c r="AO3106" i="3"/>
  <c r="AP3106" i="3"/>
  <c r="BW3106" i="3"/>
  <c r="AQ3106" i="3"/>
  <c r="AR3106" i="3"/>
  <c r="AS3106" i="3"/>
  <c r="AT3106" i="3"/>
  <c r="CM3106" i="3"/>
  <c r="AM3107" i="3"/>
  <c r="D3107" i="3"/>
  <c r="AO3107" i="3"/>
  <c r="BR3107" i="3"/>
  <c r="AP3107" i="3"/>
  <c r="BW3107" i="3"/>
  <c r="AQ3107" i="3"/>
  <c r="AR3107" i="3"/>
  <c r="AS3107" i="3"/>
  <c r="CI3107" i="3"/>
  <c r="AT3107" i="3"/>
  <c r="AM3108" i="3"/>
  <c r="D3108" i="3"/>
  <c r="AO3108" i="3"/>
  <c r="BR3108" i="3"/>
  <c r="AP3108" i="3"/>
  <c r="BW3108" i="3"/>
  <c r="AQ3108" i="3"/>
  <c r="CA3108" i="3"/>
  <c r="AR3108" i="3"/>
  <c r="AS3108" i="3"/>
  <c r="AT3108" i="3"/>
  <c r="CL3108" i="3"/>
  <c r="AM3109" i="3"/>
  <c r="F3109" i="3"/>
  <c r="AO3109" i="3"/>
  <c r="BR3109" i="3"/>
  <c r="AP3109" i="3"/>
  <c r="AQ3109" i="3"/>
  <c r="CA3109" i="3"/>
  <c r="AR3109" i="3"/>
  <c r="AS3109" i="3"/>
  <c r="AT3109" i="3"/>
  <c r="AM3110" i="3"/>
  <c r="AO3110" i="3"/>
  <c r="BS3110" i="3"/>
  <c r="AP3110" i="3"/>
  <c r="AQ3110" i="3"/>
  <c r="AR3110" i="3"/>
  <c r="CD3110" i="3"/>
  <c r="AS3110" i="3"/>
  <c r="CG3110" i="3"/>
  <c r="AT3110" i="3"/>
  <c r="AM3111" i="3"/>
  <c r="AO3111" i="3"/>
  <c r="BS3111" i="3"/>
  <c r="AP3111" i="3"/>
  <c r="AQ3111" i="3"/>
  <c r="BZ3111" i="3"/>
  <c r="AR3111" i="3"/>
  <c r="CE3111" i="3"/>
  <c r="AS3111" i="3"/>
  <c r="AT3111" i="3"/>
  <c r="CL3111" i="3"/>
  <c r="AM3112" i="3"/>
  <c r="AO3112" i="3"/>
  <c r="BR3112" i="3"/>
  <c r="AP3112" i="3"/>
  <c r="AQ3112" i="3"/>
  <c r="AR3112" i="3"/>
  <c r="AS3112" i="3"/>
  <c r="CG3112" i="3"/>
  <c r="AT3112" i="3"/>
  <c r="AM3113" i="3"/>
  <c r="F3113" i="3"/>
  <c r="AO3113" i="3"/>
  <c r="BR3113" i="3"/>
  <c r="AP3113" i="3"/>
  <c r="AQ3113" i="3"/>
  <c r="AR3113" i="3"/>
  <c r="AS3113" i="3"/>
  <c r="CH3113" i="3"/>
  <c r="AT3113" i="3"/>
  <c r="CL3113" i="3"/>
  <c r="AM3114" i="3"/>
  <c r="D3114" i="3"/>
  <c r="AO3114" i="3"/>
  <c r="BS3114" i="3"/>
  <c r="AP3114" i="3"/>
  <c r="BV3114" i="3"/>
  <c r="AQ3114" i="3"/>
  <c r="BZ3114" i="3"/>
  <c r="AR3114" i="3"/>
  <c r="CE3114" i="3"/>
  <c r="AS3114" i="3"/>
  <c r="AT3114" i="3"/>
  <c r="AM3115" i="3"/>
  <c r="AO3115" i="3"/>
  <c r="AP3115" i="3"/>
  <c r="AQ3115" i="3"/>
  <c r="AR3115" i="3"/>
  <c r="AS3115" i="3"/>
  <c r="AT3115" i="3"/>
  <c r="AM3116" i="3"/>
  <c r="AO3116" i="3"/>
  <c r="BS3116" i="3"/>
  <c r="AP3116" i="3"/>
  <c r="BU3116" i="3"/>
  <c r="AQ3116" i="3"/>
  <c r="BZ3116" i="3"/>
  <c r="AR3116" i="3"/>
  <c r="AS3116" i="3"/>
  <c r="CG3116" i="3"/>
  <c r="AT3116" i="3"/>
  <c r="CL3116" i="3"/>
  <c r="AM3117" i="3"/>
  <c r="F3117" i="3"/>
  <c r="AO3117" i="3"/>
  <c r="BS3117" i="3"/>
  <c r="AP3117" i="3"/>
  <c r="BW3117" i="3"/>
  <c r="AQ3117" i="3"/>
  <c r="AR3117" i="3"/>
  <c r="CD3117" i="3"/>
  <c r="AS3117" i="3"/>
  <c r="AT3117" i="3"/>
  <c r="AM3118" i="3"/>
  <c r="AO3118" i="3"/>
  <c r="AP3118" i="3"/>
  <c r="BV3118" i="3"/>
  <c r="AQ3118" i="3"/>
  <c r="AR3118" i="3"/>
  <c r="AS3118" i="3"/>
  <c r="AT3118" i="3"/>
  <c r="CK3118" i="3"/>
  <c r="AM3119" i="3"/>
  <c r="AO3119" i="3"/>
  <c r="AP3119" i="3"/>
  <c r="AQ3119" i="3"/>
  <c r="AR3119" i="3"/>
  <c r="CD3119" i="3"/>
  <c r="AS3119" i="3"/>
  <c r="AT3119" i="3"/>
  <c r="CM3119" i="3"/>
  <c r="AM3120" i="3"/>
  <c r="D3120" i="3"/>
  <c r="AO3120" i="3"/>
  <c r="AP3120" i="3"/>
  <c r="AQ3120" i="3"/>
  <c r="CA3120" i="3"/>
  <c r="AR3120" i="3"/>
  <c r="CD3120" i="3"/>
  <c r="AS3120" i="3"/>
  <c r="CG3120" i="3"/>
  <c r="AT3120" i="3"/>
  <c r="CL3120" i="3"/>
  <c r="AM3121" i="3"/>
  <c r="F3121" i="3"/>
  <c r="AO3121" i="3"/>
  <c r="AP3121" i="3"/>
  <c r="AQ3121" i="3"/>
  <c r="AR3121" i="3"/>
  <c r="AS3121" i="3"/>
  <c r="AT3121" i="3"/>
  <c r="CL3121" i="3"/>
  <c r="AM3122" i="3"/>
  <c r="AO3122" i="3"/>
  <c r="AP3122" i="3"/>
  <c r="BW3122" i="3"/>
  <c r="AQ3122" i="3"/>
  <c r="AR3122" i="3"/>
  <c r="AS3122" i="3"/>
  <c r="AT3122" i="3"/>
  <c r="CL3122" i="3"/>
  <c r="AM3123" i="3"/>
  <c r="D3123" i="3"/>
  <c r="AO3123" i="3"/>
  <c r="BR3123" i="3"/>
  <c r="AP3123" i="3"/>
  <c r="AQ3123" i="3"/>
  <c r="CA3123" i="3"/>
  <c r="AR3123" i="3"/>
  <c r="AS3123" i="3"/>
  <c r="AT3123" i="3"/>
  <c r="CL3123" i="3"/>
  <c r="AM3124" i="3"/>
  <c r="D3124" i="3"/>
  <c r="AO3124" i="3"/>
  <c r="AP3124" i="3"/>
  <c r="AQ3124" i="3"/>
  <c r="AR3124" i="3"/>
  <c r="CD3124" i="3"/>
  <c r="AS3124" i="3"/>
  <c r="AT3124" i="3"/>
  <c r="CM3124" i="3"/>
  <c r="AM3125" i="3"/>
  <c r="AO3125" i="3"/>
  <c r="AP3125" i="3"/>
  <c r="AQ3125" i="3"/>
  <c r="AR3125" i="3"/>
  <c r="CD3125" i="3"/>
  <c r="AS3125" i="3"/>
  <c r="CH3125" i="3"/>
  <c r="AT3125" i="3"/>
  <c r="AM3126" i="3"/>
  <c r="AO3126" i="3"/>
  <c r="AP3126" i="3"/>
  <c r="AQ3126" i="3"/>
  <c r="AR3126" i="3"/>
  <c r="AS3126" i="3"/>
  <c r="CH3126" i="3"/>
  <c r="AT3126" i="3"/>
  <c r="CM3126" i="3"/>
  <c r="AM3127" i="3"/>
  <c r="AO3127" i="3"/>
  <c r="BR3127" i="3"/>
  <c r="AP3127" i="3"/>
  <c r="AQ3127" i="3"/>
  <c r="AR3127" i="3"/>
  <c r="AS3127" i="3"/>
  <c r="CG3127" i="3"/>
  <c r="AT3127" i="3"/>
  <c r="AM3128" i="3"/>
  <c r="D3128" i="3"/>
  <c r="AO3128" i="3"/>
  <c r="BS3128" i="3"/>
  <c r="AP3128" i="3"/>
  <c r="BV3128" i="3"/>
  <c r="AQ3128" i="3"/>
  <c r="BZ3128" i="3"/>
  <c r="AR3128" i="3"/>
  <c r="AS3128" i="3"/>
  <c r="AT3128" i="3"/>
  <c r="AM3129" i="3"/>
  <c r="F3129" i="3"/>
  <c r="AO3129" i="3"/>
  <c r="BR3129" i="3"/>
  <c r="AP3129" i="3"/>
  <c r="AQ3129" i="3"/>
  <c r="CA3129" i="3"/>
  <c r="AR3129" i="3"/>
  <c r="CE3129" i="3"/>
  <c r="AS3129" i="3"/>
  <c r="AT3129" i="3"/>
  <c r="AM3130" i="3"/>
  <c r="F3130" i="3"/>
  <c r="AO3130" i="3"/>
  <c r="BS3130" i="3"/>
  <c r="AP3130" i="3"/>
  <c r="AQ3130" i="3"/>
  <c r="AR3130" i="3"/>
  <c r="AS3130" i="3"/>
  <c r="CG3130" i="3"/>
  <c r="AT3130" i="3"/>
  <c r="CL3130" i="3"/>
  <c r="AM3131" i="3"/>
  <c r="AO3131" i="3"/>
  <c r="AP3131" i="3"/>
  <c r="BV3131" i="3"/>
  <c r="AQ3131" i="3"/>
  <c r="AR3131" i="3"/>
  <c r="CE3131" i="3"/>
  <c r="AS3131" i="3"/>
  <c r="AT3131" i="3"/>
  <c r="CL3131" i="3"/>
  <c r="AM3132" i="3"/>
  <c r="AO3132" i="3"/>
  <c r="BS3132" i="3"/>
  <c r="AP3132" i="3"/>
  <c r="BW3132" i="3"/>
  <c r="AQ3132" i="3"/>
  <c r="AR3132" i="3"/>
  <c r="CD3132" i="3"/>
  <c r="AS3132" i="3"/>
  <c r="CH3132" i="3"/>
  <c r="AT3132" i="3"/>
  <c r="CM3132" i="3"/>
  <c r="AM3133" i="3"/>
  <c r="F3133" i="3"/>
  <c r="AO3133" i="3"/>
  <c r="AP3133" i="3"/>
  <c r="AQ3133" i="3"/>
  <c r="BZ3133" i="3"/>
  <c r="AR3133" i="3"/>
  <c r="AS3133" i="3"/>
  <c r="AT3133" i="3"/>
  <c r="CL3133" i="3"/>
  <c r="AM3134" i="3"/>
  <c r="D3134" i="3"/>
  <c r="AO3134" i="3"/>
  <c r="BR3134" i="3"/>
  <c r="AP3134" i="3"/>
  <c r="AQ3134" i="3"/>
  <c r="BZ3134" i="3"/>
  <c r="AR3134" i="3"/>
  <c r="CE3134" i="3"/>
  <c r="AS3134" i="3"/>
  <c r="CH3134" i="3"/>
  <c r="AT3134" i="3"/>
  <c r="AM3135" i="3"/>
  <c r="AO3135" i="3"/>
  <c r="AP3135" i="3"/>
  <c r="BV3135" i="3"/>
  <c r="AQ3135" i="3"/>
  <c r="AR3135" i="3"/>
  <c r="CC3135" i="3"/>
  <c r="AS3135" i="3"/>
  <c r="AT3135" i="3"/>
  <c r="AM3136" i="3"/>
  <c r="AO3136" i="3"/>
  <c r="AP3136" i="3"/>
  <c r="BW3136" i="3"/>
  <c r="AQ3136" i="3"/>
  <c r="BZ3136" i="3"/>
  <c r="AR3136" i="3"/>
  <c r="CD3136" i="3"/>
  <c r="AS3136" i="3"/>
  <c r="CH3136" i="3"/>
  <c r="AT3136" i="3"/>
  <c r="AM3137" i="3"/>
  <c r="AO3137" i="3"/>
  <c r="BR3137" i="3"/>
  <c r="AP3137" i="3"/>
  <c r="BW3137" i="3"/>
  <c r="AQ3137" i="3"/>
  <c r="AR3137" i="3"/>
  <c r="CC3137" i="3"/>
  <c r="AS3137" i="3"/>
  <c r="AT3137" i="3"/>
  <c r="AM3138" i="3"/>
  <c r="D3138" i="3"/>
  <c r="AO3138" i="3"/>
  <c r="BR3138" i="3"/>
  <c r="AP3138" i="3"/>
  <c r="BW3138" i="3"/>
  <c r="AQ3138" i="3"/>
  <c r="BZ3138" i="3"/>
  <c r="AR3138" i="3"/>
  <c r="AS3138" i="3"/>
  <c r="CG3138" i="3"/>
  <c r="AT3138" i="3"/>
  <c r="AM3139" i="3"/>
  <c r="AO3139" i="3"/>
  <c r="AP3139" i="3"/>
  <c r="AQ3139" i="3"/>
  <c r="AR3139" i="3"/>
  <c r="CD3139" i="3"/>
  <c r="AS3139" i="3"/>
  <c r="AT3139" i="3"/>
  <c r="AM3140" i="3"/>
  <c r="AO3140" i="3"/>
  <c r="AP3140" i="3"/>
  <c r="AQ3140" i="3"/>
  <c r="AR3140" i="3"/>
  <c r="AS3140" i="3"/>
  <c r="CH3140" i="3"/>
  <c r="AT3140" i="3"/>
  <c r="AM3141" i="3"/>
  <c r="AO3141" i="3"/>
  <c r="BS3141" i="3"/>
  <c r="AP3141" i="3"/>
  <c r="AQ3141" i="3"/>
  <c r="CA3141" i="3"/>
  <c r="AR3141" i="3"/>
  <c r="CD3141" i="3"/>
  <c r="AS3141" i="3"/>
  <c r="AT3141" i="3"/>
  <c r="CM3141" i="3"/>
  <c r="AM3142" i="3"/>
  <c r="D3142" i="3"/>
  <c r="AO3142" i="3"/>
  <c r="AP3142" i="3"/>
  <c r="BV3142" i="3"/>
  <c r="AQ3142" i="3"/>
  <c r="BZ3142" i="3"/>
  <c r="AR3142" i="3"/>
  <c r="CD3142" i="3"/>
  <c r="AS3142" i="3"/>
  <c r="AT3142" i="3"/>
  <c r="CM3142" i="3"/>
  <c r="AM3143" i="3"/>
  <c r="AO3143" i="3"/>
  <c r="AP3143" i="3"/>
  <c r="AQ3143" i="3"/>
  <c r="BZ3143" i="3"/>
  <c r="AR3143" i="3"/>
  <c r="AS3143" i="3"/>
  <c r="AT3143" i="3"/>
  <c r="CM3143" i="3"/>
  <c r="AM3144" i="3"/>
  <c r="AO3144" i="3"/>
  <c r="BS3144" i="3"/>
  <c r="AP3144" i="3"/>
  <c r="AQ3144" i="3"/>
  <c r="AR3144" i="3"/>
  <c r="AS3144" i="3"/>
  <c r="AT3144" i="3"/>
  <c r="AM3145" i="3"/>
  <c r="AO3145" i="3"/>
  <c r="AP3145" i="3"/>
  <c r="BW3145" i="3"/>
  <c r="AQ3145" i="3"/>
  <c r="CA3145" i="3"/>
  <c r="AR3145" i="3"/>
  <c r="CD3145" i="3"/>
  <c r="AS3145" i="3"/>
  <c r="AT3145" i="3"/>
  <c r="AM3146" i="3"/>
  <c r="F3146" i="3"/>
  <c r="AO3146" i="3"/>
  <c r="BR3146" i="3"/>
  <c r="AP3146" i="3"/>
  <c r="BW3146" i="3"/>
  <c r="AQ3146" i="3"/>
  <c r="CA3146" i="3"/>
  <c r="AR3146" i="3"/>
  <c r="CE3146" i="3"/>
  <c r="AS3146" i="3"/>
  <c r="CG3146" i="3"/>
  <c r="AT3146" i="3"/>
  <c r="AM3147" i="3"/>
  <c r="F3147" i="3"/>
  <c r="AO3147" i="3"/>
  <c r="BR3147" i="3"/>
  <c r="AP3147" i="3"/>
  <c r="AQ3147" i="3"/>
  <c r="BY3147" i="3"/>
  <c r="AR3147" i="3"/>
  <c r="AS3147" i="3"/>
  <c r="AT3147" i="3"/>
  <c r="AM3148" i="3"/>
  <c r="D3148" i="3"/>
  <c r="AO3148" i="3"/>
  <c r="BR3148" i="3"/>
  <c r="AP3148" i="3"/>
  <c r="BW3148" i="3"/>
  <c r="AQ3148" i="3"/>
  <c r="AR3148" i="3"/>
  <c r="AS3148" i="3"/>
  <c r="AT3148" i="3"/>
  <c r="CK3148" i="3"/>
  <c r="AM3149" i="3"/>
  <c r="AO3149" i="3"/>
  <c r="BR3149" i="3"/>
  <c r="AP3149" i="3"/>
  <c r="BV3149" i="3"/>
  <c r="AQ3149" i="3"/>
  <c r="AR3149" i="3"/>
  <c r="CE3149" i="3"/>
  <c r="AS3149" i="3"/>
  <c r="AT3149" i="3"/>
  <c r="AM3150" i="3"/>
  <c r="AO3150" i="3"/>
  <c r="AP3150" i="3"/>
  <c r="AQ3150" i="3"/>
  <c r="CA3150" i="3"/>
  <c r="AR3150" i="3"/>
  <c r="CD3150" i="3"/>
  <c r="AS3150" i="3"/>
  <c r="AT3150" i="3"/>
  <c r="CM3150" i="3"/>
  <c r="AM3151" i="3"/>
  <c r="AO3151" i="3"/>
  <c r="AP3151" i="3"/>
  <c r="BW3151" i="3"/>
  <c r="AQ3151" i="3"/>
  <c r="CA3151" i="3"/>
  <c r="AR3151" i="3"/>
  <c r="AS3151" i="3"/>
  <c r="CI3151" i="3"/>
  <c r="AT3151" i="3"/>
  <c r="AM3152" i="3"/>
  <c r="AO3152" i="3"/>
  <c r="BS3152" i="3"/>
  <c r="AP3152" i="3"/>
  <c r="BW3152" i="3"/>
  <c r="AQ3152" i="3"/>
  <c r="AR3152" i="3"/>
  <c r="CE3152" i="3"/>
  <c r="AS3152" i="3"/>
  <c r="CI3152" i="3"/>
  <c r="AT3152" i="3"/>
  <c r="CM3152" i="3"/>
  <c r="AM3153" i="3"/>
  <c r="AO3153" i="3"/>
  <c r="AP3153" i="3"/>
  <c r="AQ3153" i="3"/>
  <c r="BZ3153" i="3"/>
  <c r="AR3153" i="3"/>
  <c r="AS3153" i="3"/>
  <c r="AT3153" i="3"/>
  <c r="CM3153" i="3"/>
  <c r="AM3154" i="3"/>
  <c r="F3154" i="3"/>
  <c r="AO3154" i="3"/>
  <c r="AP3154" i="3"/>
  <c r="BV3154" i="3"/>
  <c r="AQ3154" i="3"/>
  <c r="AR3154" i="3"/>
  <c r="CE3154" i="3"/>
  <c r="AS3154" i="3"/>
  <c r="AT3154" i="3"/>
  <c r="CK3154" i="3"/>
  <c r="AM3155" i="3"/>
  <c r="D3155" i="3"/>
  <c r="AO3155" i="3"/>
  <c r="AP3155" i="3"/>
  <c r="BW3155" i="3"/>
  <c r="AQ3155" i="3"/>
  <c r="CA3155" i="3"/>
  <c r="AR3155" i="3"/>
  <c r="AS3155" i="3"/>
  <c r="CH3155" i="3"/>
  <c r="AT3155" i="3"/>
  <c r="CL3155" i="3"/>
  <c r="AM3156" i="3"/>
  <c r="AO3156" i="3"/>
  <c r="BR3156" i="3"/>
  <c r="AP3156" i="3"/>
  <c r="BW3156" i="3"/>
  <c r="AQ3156" i="3"/>
  <c r="CA3156" i="3"/>
  <c r="AR3156" i="3"/>
  <c r="CD3156" i="3"/>
  <c r="AS3156" i="3"/>
  <c r="AT3156" i="3"/>
  <c r="CM3156" i="3"/>
  <c r="AM3157" i="3"/>
  <c r="F3157" i="3"/>
  <c r="AO3157" i="3"/>
  <c r="BS3157" i="3"/>
  <c r="AP3157" i="3"/>
  <c r="BW3157" i="3"/>
  <c r="AQ3157" i="3"/>
  <c r="CA3157" i="3"/>
  <c r="AR3157" i="3"/>
  <c r="CE3157" i="3"/>
  <c r="AS3157" i="3"/>
  <c r="CH3157" i="3"/>
  <c r="AT3157" i="3"/>
  <c r="AM3158" i="3"/>
  <c r="F3158" i="3"/>
  <c r="AO3158" i="3"/>
  <c r="BR3158" i="3"/>
  <c r="AP3158" i="3"/>
  <c r="AQ3158" i="3"/>
  <c r="CA3158" i="3"/>
  <c r="AR3158" i="3"/>
  <c r="CD3158" i="3"/>
  <c r="AS3158" i="3"/>
  <c r="CG3158" i="3"/>
  <c r="AT3158" i="3"/>
  <c r="AM3159" i="3"/>
  <c r="F3159" i="3"/>
  <c r="AO3159" i="3"/>
  <c r="BR3159" i="3"/>
  <c r="AP3159" i="3"/>
  <c r="BV3159" i="3"/>
  <c r="AQ3159" i="3"/>
  <c r="AR3159" i="3"/>
  <c r="CE3159" i="3"/>
  <c r="AS3159" i="3"/>
  <c r="CH3159" i="3"/>
  <c r="AT3159" i="3"/>
  <c r="AM3160" i="3"/>
  <c r="AO3160" i="3"/>
  <c r="BS3160" i="3"/>
  <c r="AP3160" i="3"/>
  <c r="BW3160" i="3"/>
  <c r="AQ3160" i="3"/>
  <c r="AR3160" i="3"/>
  <c r="AS3160" i="3"/>
  <c r="CH3160" i="3"/>
  <c r="AT3160" i="3"/>
  <c r="CL3160" i="3"/>
  <c r="AM3161" i="3"/>
  <c r="F3161" i="3"/>
  <c r="AO3161" i="3"/>
  <c r="AP3161" i="3"/>
  <c r="BW3161" i="3"/>
  <c r="AQ3161" i="3"/>
  <c r="BZ3161" i="3"/>
  <c r="AR3161" i="3"/>
  <c r="CE3161" i="3"/>
  <c r="AS3161" i="3"/>
  <c r="CG3161" i="3"/>
  <c r="AT3161" i="3"/>
  <c r="CM3161" i="3"/>
  <c r="AM3162" i="3"/>
  <c r="AO3162" i="3"/>
  <c r="AP3162" i="3"/>
  <c r="BW3162" i="3"/>
  <c r="AQ3162" i="3"/>
  <c r="AR3162" i="3"/>
  <c r="AS3162" i="3"/>
  <c r="CH3162" i="3"/>
  <c r="AT3162" i="3"/>
  <c r="CK3162" i="3"/>
  <c r="AM3163" i="3"/>
  <c r="AO3163" i="3"/>
  <c r="BS3163" i="3"/>
  <c r="AP3163" i="3"/>
  <c r="BV3163" i="3"/>
  <c r="AQ3163" i="3"/>
  <c r="CA3163" i="3"/>
  <c r="AR3163" i="3"/>
  <c r="AS3163" i="3"/>
  <c r="CH3163" i="3"/>
  <c r="AT3163" i="3"/>
  <c r="CK3163" i="3"/>
  <c r="AM3164" i="3"/>
  <c r="AO3164" i="3"/>
  <c r="AP3164" i="3"/>
  <c r="BW3164" i="3"/>
  <c r="AQ3164" i="3"/>
  <c r="BZ3164" i="3"/>
  <c r="AR3164" i="3"/>
  <c r="CE3164" i="3"/>
  <c r="AS3164" i="3"/>
  <c r="CH3164" i="3"/>
  <c r="AT3164" i="3"/>
  <c r="AM3165" i="3"/>
  <c r="AO3165" i="3"/>
  <c r="BR3165" i="3"/>
  <c r="AP3165" i="3"/>
  <c r="BW3165" i="3"/>
  <c r="AQ3165" i="3"/>
  <c r="AR3165" i="3"/>
  <c r="AS3165" i="3"/>
  <c r="CG3165" i="3"/>
  <c r="AT3165" i="3"/>
  <c r="CK3165" i="3"/>
  <c r="AM3166" i="3"/>
  <c r="F3166" i="3"/>
  <c r="AO3166" i="3"/>
  <c r="AP3166" i="3"/>
  <c r="BW3166" i="3"/>
  <c r="AQ3166" i="3"/>
  <c r="AR3166" i="3"/>
  <c r="CE3166" i="3"/>
  <c r="AS3166" i="3"/>
  <c r="CI3166" i="3"/>
  <c r="AT3166" i="3"/>
  <c r="AM3167" i="3"/>
  <c r="D3167" i="3"/>
  <c r="AO3167" i="3"/>
  <c r="AP3167" i="3"/>
  <c r="AQ3167" i="3"/>
  <c r="BZ3167" i="3"/>
  <c r="AR3167" i="3"/>
  <c r="CE3167" i="3"/>
  <c r="AS3167" i="3"/>
  <c r="CG3167" i="3"/>
  <c r="AT3167" i="3"/>
  <c r="CK3167" i="3"/>
  <c r="AM3168" i="3"/>
  <c r="D3168" i="3"/>
  <c r="AO3168" i="3"/>
  <c r="AP3168" i="3"/>
  <c r="AQ3168" i="3"/>
  <c r="AR3168" i="3"/>
  <c r="CD3168" i="3"/>
  <c r="AS3168" i="3"/>
  <c r="AT3168" i="3"/>
  <c r="CK3168" i="3"/>
  <c r="AM3169" i="3"/>
  <c r="F3169" i="3"/>
  <c r="AO3169" i="3"/>
  <c r="AP3169" i="3"/>
  <c r="BW3169" i="3"/>
  <c r="AQ3169" i="3"/>
  <c r="CA3169" i="3"/>
  <c r="AR3169" i="3"/>
  <c r="CD3169" i="3"/>
  <c r="AS3169" i="3"/>
  <c r="CG3169" i="3"/>
  <c r="AT3169" i="3"/>
  <c r="AM3170" i="3"/>
  <c r="D3170" i="3"/>
  <c r="AO3170" i="3"/>
  <c r="BR3170" i="3"/>
  <c r="AP3170" i="3"/>
  <c r="AQ3170" i="3"/>
  <c r="CA3170" i="3"/>
  <c r="AR3170" i="3"/>
  <c r="CE3170" i="3"/>
  <c r="AS3170" i="3"/>
  <c r="AT3170" i="3"/>
  <c r="AM3171" i="3"/>
  <c r="F3171" i="3"/>
  <c r="AO3171" i="3"/>
  <c r="BR3171" i="3"/>
  <c r="AP3171" i="3"/>
  <c r="BW3171" i="3"/>
  <c r="AQ3171" i="3"/>
  <c r="AR3171" i="3"/>
  <c r="CD3171" i="3"/>
  <c r="AS3171" i="3"/>
  <c r="CI3171" i="3"/>
  <c r="AT3171" i="3"/>
  <c r="AM3172" i="3"/>
  <c r="F3172" i="3"/>
  <c r="AO3172" i="3"/>
  <c r="AP3172" i="3"/>
  <c r="BV3172" i="3"/>
  <c r="AQ3172" i="3"/>
  <c r="CA3172" i="3"/>
  <c r="AR3172" i="3"/>
  <c r="AS3172" i="3"/>
  <c r="AT3172" i="3"/>
  <c r="CK3172" i="3"/>
  <c r="AM3173" i="3"/>
  <c r="AO3173" i="3"/>
  <c r="BR3173" i="3"/>
  <c r="AP3173" i="3"/>
  <c r="AQ3173" i="3"/>
  <c r="CA3173" i="3"/>
  <c r="AR3173" i="3"/>
  <c r="CC3173" i="3"/>
  <c r="AS3173" i="3"/>
  <c r="CH3173" i="3"/>
  <c r="AT3173" i="3"/>
  <c r="CM3173" i="3"/>
  <c r="AM3174" i="3"/>
  <c r="AO3174" i="3"/>
  <c r="AP3174" i="3"/>
  <c r="BV3174" i="3"/>
  <c r="AQ3174" i="3"/>
  <c r="AR3174" i="3"/>
  <c r="CD3174" i="3"/>
  <c r="AS3174" i="3"/>
  <c r="CH3174" i="3"/>
  <c r="AT3174" i="3"/>
  <c r="AM3175" i="3"/>
  <c r="F3175" i="3"/>
  <c r="AO3175" i="3"/>
  <c r="AP3175" i="3"/>
  <c r="AQ3175" i="3"/>
  <c r="BZ3175" i="3"/>
  <c r="AR3175" i="3"/>
  <c r="AS3175" i="3"/>
  <c r="CG3175" i="3"/>
  <c r="AT3175" i="3"/>
  <c r="AM3176" i="3"/>
  <c r="AO3176" i="3"/>
  <c r="BR3176" i="3"/>
  <c r="AP3176" i="3"/>
  <c r="AQ3176" i="3"/>
  <c r="CA3176" i="3"/>
  <c r="AR3176" i="3"/>
  <c r="CC3176" i="3"/>
  <c r="AS3176" i="3"/>
  <c r="AT3176" i="3"/>
  <c r="AM3177" i="3"/>
  <c r="AO3177" i="3"/>
  <c r="BS3177" i="3"/>
  <c r="AP3177" i="3"/>
  <c r="BW3177" i="3"/>
  <c r="AQ3177" i="3"/>
  <c r="AR3177" i="3"/>
  <c r="CD3177" i="3"/>
  <c r="AS3177" i="3"/>
  <c r="AT3177" i="3"/>
  <c r="C3178" i="3"/>
  <c r="AM3178" i="3"/>
  <c r="F3178" i="3"/>
  <c r="AO3178" i="3"/>
  <c r="BS3178" i="3"/>
  <c r="AP3178" i="3"/>
  <c r="BW3178" i="3"/>
  <c r="AQ3178" i="3"/>
  <c r="CA3178" i="3"/>
  <c r="AR3178" i="3"/>
  <c r="AS3178" i="3"/>
  <c r="AT3178" i="3"/>
  <c r="CK3178" i="3"/>
  <c r="C3179" i="3"/>
  <c r="AM3179" i="3"/>
  <c r="F3179" i="3"/>
  <c r="AO3179" i="3"/>
  <c r="BS3179" i="3"/>
  <c r="AP3179" i="3"/>
  <c r="AQ3179" i="3"/>
  <c r="AR3179" i="3"/>
  <c r="AS3179" i="3"/>
  <c r="CH3179" i="3"/>
  <c r="AT3179" i="3"/>
  <c r="C3180" i="3"/>
  <c r="AM3180" i="3"/>
  <c r="AO3180" i="3"/>
  <c r="BS3180" i="3"/>
  <c r="AP3180" i="3"/>
  <c r="BW3180" i="3"/>
  <c r="AQ3180" i="3"/>
  <c r="CA3180" i="3"/>
  <c r="AR3180" i="3"/>
  <c r="AS3180" i="3"/>
  <c r="AT3180" i="3"/>
  <c r="CK3180" i="3"/>
  <c r="C3181" i="3"/>
  <c r="AM3181" i="3"/>
  <c r="F3181" i="3"/>
  <c r="AO3181" i="3"/>
  <c r="AP3181" i="3"/>
  <c r="AQ3181" i="3"/>
  <c r="AR3181" i="3"/>
  <c r="AS3181" i="3"/>
  <c r="AT3181" i="3"/>
  <c r="C3182" i="3"/>
  <c r="AM3182" i="3"/>
  <c r="F3182" i="3"/>
  <c r="AO3182" i="3"/>
  <c r="BR3182" i="3"/>
  <c r="AP3182" i="3"/>
  <c r="AQ3182" i="3"/>
  <c r="CA3182" i="3"/>
  <c r="AR3182" i="3"/>
  <c r="AS3182" i="3"/>
  <c r="CG3182" i="3"/>
  <c r="AT3182" i="3"/>
  <c r="C3183" i="3"/>
  <c r="AM3183" i="3"/>
  <c r="AO3183" i="3"/>
  <c r="BR3183" i="3"/>
  <c r="AP3183" i="3"/>
  <c r="AQ3183" i="3"/>
  <c r="AR3183" i="3"/>
  <c r="CC3183" i="3"/>
  <c r="AS3183" i="3"/>
  <c r="CI3183" i="3"/>
  <c r="AT3183" i="3"/>
  <c r="C3184" i="3"/>
  <c r="AM3184" i="3"/>
  <c r="F3184" i="3"/>
  <c r="AO3184" i="3"/>
  <c r="BS3184" i="3"/>
  <c r="AP3184" i="3"/>
  <c r="AQ3184" i="3"/>
  <c r="BZ3184" i="3"/>
  <c r="AR3184" i="3"/>
  <c r="CD3184" i="3"/>
  <c r="AS3184" i="3"/>
  <c r="AT3184" i="3"/>
  <c r="CL3184" i="3"/>
  <c r="C3185" i="3"/>
  <c r="AM3185" i="3"/>
  <c r="F3185" i="3"/>
  <c r="AO3185" i="3"/>
  <c r="BS3185" i="3"/>
  <c r="AP3185" i="3"/>
  <c r="AQ3185" i="3"/>
  <c r="AR3185" i="3"/>
  <c r="AS3185" i="3"/>
  <c r="CG3185" i="3"/>
  <c r="AT3185" i="3"/>
  <c r="C3186" i="3"/>
  <c r="AM3186" i="3"/>
  <c r="AO3186" i="3"/>
  <c r="AP3186" i="3"/>
  <c r="AQ3186" i="3"/>
  <c r="AR3186" i="3"/>
  <c r="AS3186" i="3"/>
  <c r="CG3186" i="3"/>
  <c r="AT3186" i="3"/>
  <c r="C3187" i="3"/>
  <c r="AM3187" i="3"/>
  <c r="F3187" i="3"/>
  <c r="AO3187" i="3"/>
  <c r="AP3187" i="3"/>
  <c r="AQ3187" i="3"/>
  <c r="AR3187" i="3"/>
  <c r="AS3187" i="3"/>
  <c r="AT3187" i="3"/>
  <c r="CM3187" i="3"/>
  <c r="C3188" i="3"/>
  <c r="AM3188" i="3"/>
  <c r="F3188" i="3"/>
  <c r="AO3188" i="3"/>
  <c r="BS3188" i="3"/>
  <c r="AP3188" i="3"/>
  <c r="AQ3188" i="3"/>
  <c r="CA3188" i="3"/>
  <c r="AR3188" i="3"/>
  <c r="CD3188" i="3"/>
  <c r="AS3188" i="3"/>
  <c r="CH3188" i="3"/>
  <c r="AT3188" i="3"/>
  <c r="CL3188" i="3"/>
  <c r="C3189" i="3"/>
  <c r="AM3189" i="3"/>
  <c r="F3189" i="3"/>
  <c r="AO3189" i="3"/>
  <c r="AP3189" i="3"/>
  <c r="AQ3189" i="3"/>
  <c r="CA3189" i="3"/>
  <c r="AR3189" i="3"/>
  <c r="CD3189" i="3"/>
  <c r="AS3189" i="3"/>
  <c r="AT3189" i="3"/>
  <c r="CK3189" i="3"/>
  <c r="C3190" i="3"/>
  <c r="AM3190" i="3"/>
  <c r="F3190" i="3"/>
  <c r="AO3190" i="3"/>
  <c r="AP3190" i="3"/>
  <c r="BW3190" i="3"/>
  <c r="AQ3190" i="3"/>
  <c r="AR3190" i="3"/>
  <c r="AS3190" i="3"/>
  <c r="AT3190" i="3"/>
  <c r="CM3190" i="3"/>
  <c r="C3191" i="3"/>
  <c r="AM3191" i="3"/>
  <c r="AO3191" i="3"/>
  <c r="AP3191" i="3"/>
  <c r="BW3191" i="3"/>
  <c r="AQ3191" i="3"/>
  <c r="AR3191" i="3"/>
  <c r="AS3191" i="3"/>
  <c r="AT3191" i="3"/>
  <c r="CL3191" i="3"/>
  <c r="C3192" i="3"/>
  <c r="AM3192" i="3"/>
  <c r="F3192" i="3"/>
  <c r="AO3192" i="3"/>
  <c r="AP3192" i="3"/>
  <c r="AQ3192" i="3"/>
  <c r="AR3192" i="3"/>
  <c r="CD3192" i="3"/>
  <c r="AS3192" i="3"/>
  <c r="CH3192" i="3"/>
  <c r="AT3192" i="3"/>
  <c r="C3193" i="3"/>
  <c r="AM3193" i="3"/>
  <c r="AO3193" i="3"/>
  <c r="BS3193" i="3"/>
  <c r="AP3193" i="3"/>
  <c r="AQ3193" i="3"/>
  <c r="CA3193" i="3"/>
  <c r="AR3193" i="3"/>
  <c r="AS3193" i="3"/>
  <c r="AT3193" i="3"/>
  <c r="C3194" i="3"/>
  <c r="AM3194" i="3"/>
  <c r="F3194" i="3"/>
  <c r="AO3194" i="3"/>
  <c r="BS3194" i="3"/>
  <c r="AP3194" i="3"/>
  <c r="AQ3194" i="3"/>
  <c r="AR3194" i="3"/>
  <c r="CC3194" i="3"/>
  <c r="AS3194" i="3"/>
  <c r="CG3194" i="3"/>
  <c r="AT3194" i="3"/>
  <c r="CK3194" i="3"/>
  <c r="C3195" i="3"/>
  <c r="AM3195" i="3"/>
  <c r="F3195" i="3"/>
  <c r="AO3195" i="3"/>
  <c r="BR3195" i="3"/>
  <c r="AP3195" i="3"/>
  <c r="AQ3195" i="3"/>
  <c r="AR3195" i="3"/>
  <c r="AS3195" i="3"/>
  <c r="CG3195" i="3"/>
  <c r="AT3195" i="3"/>
  <c r="C3196" i="3"/>
  <c r="AM3196" i="3"/>
  <c r="F3196" i="3"/>
  <c r="AO3196" i="3"/>
  <c r="BR3196" i="3"/>
  <c r="AP3196" i="3"/>
  <c r="BV3196" i="3"/>
  <c r="AQ3196" i="3"/>
  <c r="AR3196" i="3"/>
  <c r="CC3196" i="3"/>
  <c r="AS3196" i="3"/>
  <c r="AT3196" i="3"/>
  <c r="C3197" i="3"/>
  <c r="AM3197" i="3"/>
  <c r="F3197" i="3"/>
  <c r="AO3197" i="3"/>
  <c r="BR3197" i="3"/>
  <c r="AP3197" i="3"/>
  <c r="AQ3197" i="3"/>
  <c r="CA3197" i="3"/>
  <c r="AR3197" i="3"/>
  <c r="CC3197" i="3"/>
  <c r="AS3197" i="3"/>
  <c r="CH3197" i="3"/>
  <c r="AT3197" i="3"/>
  <c r="CM3197" i="3"/>
  <c r="AM3198" i="3"/>
  <c r="AO3198" i="3"/>
  <c r="BS3198" i="3"/>
  <c r="AP3198" i="3"/>
  <c r="BW3198" i="3"/>
  <c r="AQ3198" i="3"/>
  <c r="AR3198" i="3"/>
  <c r="CD3198" i="3"/>
  <c r="AS3198" i="3"/>
  <c r="CH3198" i="3"/>
  <c r="AT3198" i="3"/>
  <c r="CK3198" i="3"/>
  <c r="AM3199" i="3"/>
  <c r="AO3199" i="3"/>
  <c r="AP3199" i="3"/>
  <c r="AQ3199" i="3"/>
  <c r="BZ3199" i="3"/>
  <c r="AR3199" i="3"/>
  <c r="AS3199" i="3"/>
  <c r="CH3199" i="3"/>
  <c r="AT3199" i="3"/>
  <c r="CM3199" i="3"/>
  <c r="AM3200" i="3"/>
  <c r="D3200" i="3"/>
  <c r="AO3200" i="3"/>
  <c r="BR3200" i="3"/>
  <c r="AP3200" i="3"/>
  <c r="BW3200" i="3"/>
  <c r="AQ3200" i="3"/>
  <c r="BZ3200" i="3"/>
  <c r="AR3200" i="3"/>
  <c r="CE3200" i="3"/>
  <c r="AS3200" i="3"/>
  <c r="AT3200" i="3"/>
  <c r="AM3201" i="3"/>
  <c r="AO3201" i="3"/>
  <c r="AP3201" i="3"/>
  <c r="BW3201" i="3"/>
  <c r="AQ3201" i="3"/>
  <c r="AR3201" i="3"/>
  <c r="AS3201" i="3"/>
  <c r="AT3201" i="3"/>
  <c r="CK3201" i="3"/>
  <c r="AM3202" i="3"/>
  <c r="AO3202" i="3"/>
  <c r="AP3202" i="3"/>
  <c r="BW3202" i="3"/>
  <c r="AQ3202" i="3"/>
  <c r="AR3202" i="3"/>
  <c r="CE3202" i="3"/>
  <c r="AS3202" i="3"/>
  <c r="AT3202" i="3"/>
  <c r="CM3202" i="3"/>
  <c r="AM3203" i="3"/>
  <c r="AO3203" i="3"/>
  <c r="BS3203" i="3"/>
  <c r="AP3203" i="3"/>
  <c r="BV3203" i="3"/>
  <c r="AQ3203" i="3"/>
  <c r="CA3203" i="3"/>
  <c r="AR3203" i="3"/>
  <c r="AS3203" i="3"/>
  <c r="AT3203" i="3"/>
  <c r="AM3204" i="3"/>
  <c r="F3204" i="3"/>
  <c r="AO3204" i="3"/>
  <c r="AP3204" i="3"/>
  <c r="AQ3204" i="3"/>
  <c r="AR3204" i="3"/>
  <c r="CD3204" i="3"/>
  <c r="AS3204" i="3"/>
  <c r="AT3204" i="3"/>
  <c r="AM3205" i="3"/>
  <c r="AO3205" i="3"/>
  <c r="BS3205" i="3"/>
  <c r="AP3205" i="3"/>
  <c r="BV3205" i="3"/>
  <c r="AQ3205" i="3"/>
  <c r="AR3205" i="3"/>
  <c r="CE3205" i="3"/>
  <c r="AS3205" i="3"/>
  <c r="CG3205" i="3"/>
  <c r="AT3205" i="3"/>
  <c r="CL3205" i="3"/>
  <c r="AM3206" i="3"/>
  <c r="D3206" i="3"/>
  <c r="AO3206" i="3"/>
  <c r="BS3206" i="3"/>
  <c r="AP3206" i="3"/>
  <c r="BW3206" i="3"/>
  <c r="AQ3206" i="3"/>
  <c r="AR3206" i="3"/>
  <c r="AS3206" i="3"/>
  <c r="CH3206" i="3"/>
  <c r="AT3206" i="3"/>
  <c r="CL3206" i="3"/>
  <c r="AM3207" i="3"/>
  <c r="AO3207" i="3"/>
  <c r="AP3207" i="3"/>
  <c r="AQ3207" i="3"/>
  <c r="BZ3207" i="3"/>
  <c r="AR3207" i="3"/>
  <c r="CE3207" i="3"/>
  <c r="AS3207" i="3"/>
  <c r="CI3207" i="3"/>
  <c r="AT3207" i="3"/>
  <c r="CM3207" i="3"/>
  <c r="AM3208" i="3"/>
  <c r="F3208" i="3"/>
  <c r="AO3208" i="3"/>
  <c r="BR3208" i="3"/>
  <c r="AP3208" i="3"/>
  <c r="AQ3208" i="3"/>
  <c r="AR3208" i="3"/>
  <c r="CD3208" i="3"/>
  <c r="AS3208" i="3"/>
  <c r="CH3208" i="3"/>
  <c r="AT3208" i="3"/>
  <c r="AM3209" i="3"/>
  <c r="F3209" i="3"/>
  <c r="AO3209" i="3"/>
  <c r="AP3209" i="3"/>
  <c r="AQ3209" i="3"/>
  <c r="AR3209" i="3"/>
  <c r="CD3209" i="3"/>
  <c r="AS3209" i="3"/>
  <c r="CG3209" i="3"/>
  <c r="AT3209" i="3"/>
  <c r="AM3210" i="3"/>
  <c r="AO3210" i="3"/>
  <c r="BR3210" i="3"/>
  <c r="AP3210" i="3"/>
  <c r="BV3210" i="3"/>
  <c r="AQ3210" i="3"/>
  <c r="AR3210" i="3"/>
  <c r="CD3210" i="3"/>
  <c r="AS3210" i="3"/>
  <c r="AT3210" i="3"/>
  <c r="CM3210" i="3"/>
  <c r="AM3211" i="3"/>
  <c r="F3211" i="3"/>
  <c r="AO3211" i="3"/>
  <c r="BS3211" i="3"/>
  <c r="AP3211" i="3"/>
  <c r="AQ3211" i="3"/>
  <c r="AR3211" i="3"/>
  <c r="CE3211" i="3"/>
  <c r="AS3211" i="3"/>
  <c r="AT3211" i="3"/>
  <c r="CM3211" i="3"/>
  <c r="AM3212" i="3"/>
  <c r="F3212" i="3"/>
  <c r="AO3212" i="3"/>
  <c r="AP3212" i="3"/>
  <c r="AQ3212" i="3"/>
  <c r="AR3212" i="3"/>
  <c r="CD3212" i="3"/>
  <c r="AS3212" i="3"/>
  <c r="AT3212" i="3"/>
  <c r="AM3213" i="3"/>
  <c r="F3213" i="3"/>
  <c r="AO3213" i="3"/>
  <c r="BR3213" i="3"/>
  <c r="AP3213" i="3"/>
  <c r="AQ3213" i="3"/>
  <c r="CA3213" i="3"/>
  <c r="AR3213" i="3"/>
  <c r="AS3213" i="3"/>
  <c r="CH3213" i="3"/>
  <c r="AT3213" i="3"/>
  <c r="CM3213" i="3"/>
  <c r="AM3214" i="3"/>
  <c r="F3214" i="3"/>
  <c r="AO3214" i="3"/>
  <c r="BS3214" i="3"/>
  <c r="AP3214" i="3"/>
  <c r="AQ3214" i="3"/>
  <c r="BZ3214" i="3"/>
  <c r="AR3214" i="3"/>
  <c r="AS3214" i="3"/>
  <c r="CG3214" i="3"/>
  <c r="AT3214" i="3"/>
  <c r="CM3214" i="3"/>
  <c r="AM3215" i="3"/>
  <c r="D3215" i="3"/>
  <c r="AO3215" i="3"/>
  <c r="AP3215" i="3"/>
  <c r="AQ3215" i="3"/>
  <c r="CA3215" i="3"/>
  <c r="AR3215" i="3"/>
  <c r="CE3215" i="3"/>
  <c r="AS3215" i="3"/>
  <c r="AT3215" i="3"/>
  <c r="AM3216" i="3"/>
  <c r="D3216" i="3"/>
  <c r="AO3216" i="3"/>
  <c r="AP3216" i="3"/>
  <c r="BV3216" i="3"/>
  <c r="AQ3216" i="3"/>
  <c r="BZ3216" i="3"/>
  <c r="AR3216" i="3"/>
  <c r="AS3216" i="3"/>
  <c r="CG3216" i="3"/>
  <c r="AT3216" i="3"/>
  <c r="AM3217" i="3"/>
  <c r="AO3217" i="3"/>
  <c r="AP3217" i="3"/>
  <c r="BV3217" i="3"/>
  <c r="AQ3217" i="3"/>
  <c r="CA3217" i="3"/>
  <c r="AR3217" i="3"/>
  <c r="AS3217" i="3"/>
  <c r="CG3217" i="3"/>
  <c r="AT3217" i="3"/>
  <c r="AM3218" i="3"/>
  <c r="D3218" i="3"/>
  <c r="AO3218" i="3"/>
  <c r="AP3218" i="3"/>
  <c r="BW3218" i="3"/>
  <c r="AQ3218" i="3"/>
  <c r="CA3218" i="3"/>
  <c r="AR3218" i="3"/>
  <c r="AS3218" i="3"/>
  <c r="CG3218" i="3"/>
  <c r="AT3218" i="3"/>
  <c r="AM3219" i="3"/>
  <c r="F3219" i="3"/>
  <c r="AO3219" i="3"/>
  <c r="BS3219" i="3"/>
  <c r="AP3219" i="3"/>
  <c r="BV3219" i="3"/>
  <c r="AQ3219" i="3"/>
  <c r="AR3219" i="3"/>
  <c r="CE3219" i="3"/>
  <c r="AS3219" i="3"/>
  <c r="AT3219" i="3"/>
  <c r="AM3220" i="3"/>
  <c r="D3220" i="3"/>
  <c r="AO3220" i="3"/>
  <c r="AP3220" i="3"/>
  <c r="AQ3220" i="3"/>
  <c r="BZ3220" i="3"/>
  <c r="AR3220" i="3"/>
  <c r="CE3220" i="3"/>
  <c r="AS3220" i="3"/>
  <c r="AT3220" i="3"/>
  <c r="CK3220" i="3"/>
  <c r="AM3221" i="3"/>
  <c r="AO3221" i="3"/>
  <c r="BS3221" i="3"/>
  <c r="AP3221" i="3"/>
  <c r="AQ3221" i="3"/>
  <c r="BZ3221" i="3"/>
  <c r="AR3221" i="3"/>
  <c r="CC3221" i="3"/>
  <c r="AS3221" i="3"/>
  <c r="AT3221" i="3"/>
  <c r="AM3222" i="3"/>
  <c r="D3222" i="3"/>
  <c r="AO3222" i="3"/>
  <c r="BR3222" i="3"/>
  <c r="AP3222" i="3"/>
  <c r="AQ3222" i="3"/>
  <c r="BZ3222" i="3"/>
  <c r="AR3222" i="3"/>
  <c r="CE3222" i="3"/>
  <c r="AS3222" i="3"/>
  <c r="AT3222" i="3"/>
  <c r="CK3222" i="3"/>
  <c r="AM3223" i="3"/>
  <c r="D3223" i="3"/>
  <c r="AO3223" i="3"/>
  <c r="AP3223" i="3"/>
  <c r="AQ3223" i="3"/>
  <c r="AR3223" i="3"/>
  <c r="CD3223" i="3"/>
  <c r="AS3223" i="3"/>
  <c r="CH3223" i="3"/>
  <c r="AT3223" i="3"/>
  <c r="AM3224" i="3"/>
  <c r="D3224" i="3"/>
  <c r="AO3224" i="3"/>
  <c r="BR3224" i="3"/>
  <c r="AP3224" i="3"/>
  <c r="BW3224" i="3"/>
  <c r="AQ3224" i="3"/>
  <c r="AR3224" i="3"/>
  <c r="AS3224" i="3"/>
  <c r="CG3224" i="3"/>
  <c r="AT3224" i="3"/>
  <c r="AM3225" i="3"/>
  <c r="F3225" i="3"/>
  <c r="AO3225" i="3"/>
  <c r="BS3225" i="3"/>
  <c r="AP3225" i="3"/>
  <c r="BW3225" i="3"/>
  <c r="AQ3225" i="3"/>
  <c r="BZ3225" i="3"/>
  <c r="AR3225" i="3"/>
  <c r="CE3225" i="3"/>
  <c r="AS3225" i="3"/>
  <c r="CH3225" i="3"/>
  <c r="AT3225" i="3"/>
  <c r="CK3225" i="3"/>
  <c r="AM3226" i="3"/>
  <c r="F3226" i="3"/>
  <c r="AO3226" i="3"/>
  <c r="BR3226" i="3"/>
  <c r="AP3226" i="3"/>
  <c r="AQ3226" i="3"/>
  <c r="BZ3226" i="3"/>
  <c r="AR3226" i="3"/>
  <c r="CE3226" i="3"/>
  <c r="AS3226" i="3"/>
  <c r="CH3226" i="3"/>
  <c r="AT3226" i="3"/>
  <c r="CK3226" i="3"/>
  <c r="AM3227" i="3"/>
  <c r="AO3227" i="3"/>
  <c r="AP3227" i="3"/>
  <c r="BW3227" i="3"/>
  <c r="AQ3227" i="3"/>
  <c r="CA3227" i="3"/>
  <c r="AR3227" i="3"/>
  <c r="CC3227" i="3"/>
  <c r="AS3227" i="3"/>
  <c r="CI3227" i="3"/>
  <c r="AT3227" i="3"/>
  <c r="AM3228" i="3"/>
  <c r="F3228" i="3"/>
  <c r="AO3228" i="3"/>
  <c r="AP3228" i="3"/>
  <c r="BV3228" i="3"/>
  <c r="AQ3228" i="3"/>
  <c r="CA3228" i="3"/>
  <c r="AR3228" i="3"/>
  <c r="AS3228" i="3"/>
  <c r="CI3228" i="3"/>
  <c r="AT3228" i="3"/>
  <c r="AM3229" i="3"/>
  <c r="AO3229" i="3"/>
  <c r="BR3229" i="3"/>
  <c r="AP3229" i="3"/>
  <c r="AQ3229" i="3"/>
  <c r="AR3229" i="3"/>
  <c r="AS3229" i="3"/>
  <c r="CG3229" i="3"/>
  <c r="AT3229" i="3"/>
  <c r="AM3230" i="3"/>
  <c r="AO3230" i="3"/>
  <c r="AP3230" i="3"/>
  <c r="BW3230" i="3"/>
  <c r="AQ3230" i="3"/>
  <c r="AR3230" i="3"/>
  <c r="CC3230" i="3"/>
  <c r="AS3230" i="3"/>
  <c r="CH3230" i="3"/>
  <c r="AT3230" i="3"/>
  <c r="CL3230" i="3"/>
  <c r="AM3231" i="3"/>
  <c r="F3231" i="3"/>
  <c r="AO3231" i="3"/>
  <c r="BR3231" i="3"/>
  <c r="AP3231" i="3"/>
  <c r="AQ3231" i="3"/>
  <c r="AR3231" i="3"/>
  <c r="AS3231" i="3"/>
  <c r="AT3231" i="3"/>
  <c r="CM3231" i="3"/>
  <c r="AM3232" i="3"/>
  <c r="D3232" i="3"/>
  <c r="AO3232" i="3"/>
  <c r="BS3232" i="3"/>
  <c r="AP3232" i="3"/>
  <c r="BW3232" i="3"/>
  <c r="AQ3232" i="3"/>
  <c r="AR3232" i="3"/>
  <c r="CD3232" i="3"/>
  <c r="AS3232" i="3"/>
  <c r="CH3232" i="3"/>
  <c r="AT3232" i="3"/>
  <c r="AM3233" i="3"/>
  <c r="D3233" i="3"/>
  <c r="AO3233" i="3"/>
  <c r="BS3233" i="3"/>
  <c r="AP3233" i="3"/>
  <c r="AQ3233" i="3"/>
  <c r="CA3233" i="3"/>
  <c r="AR3233" i="3"/>
  <c r="AS3233" i="3"/>
  <c r="AT3233" i="3"/>
  <c r="CK3233" i="3"/>
  <c r="AM3234" i="3"/>
  <c r="D3234" i="3"/>
  <c r="AO3234" i="3"/>
  <c r="AP3234" i="3"/>
  <c r="BV3234" i="3"/>
  <c r="AQ3234" i="3"/>
  <c r="AR3234" i="3"/>
  <c r="CD3234" i="3"/>
  <c r="AS3234" i="3"/>
  <c r="AT3234" i="3"/>
  <c r="AM3235" i="3"/>
  <c r="F3235" i="3"/>
  <c r="AO3235" i="3"/>
  <c r="BR3235" i="3"/>
  <c r="AP3235" i="3"/>
  <c r="BW3235" i="3"/>
  <c r="AQ3235" i="3"/>
  <c r="CA3235" i="3"/>
  <c r="AR3235" i="3"/>
  <c r="AS3235" i="3"/>
  <c r="CI3235" i="3"/>
  <c r="AT3235" i="3"/>
  <c r="AM3236" i="3"/>
  <c r="F3236" i="3"/>
  <c r="AO3236" i="3"/>
  <c r="BS3236" i="3"/>
  <c r="AP3236" i="3"/>
  <c r="AQ3236" i="3"/>
  <c r="BZ3236" i="3"/>
  <c r="AR3236" i="3"/>
  <c r="AS3236" i="3"/>
  <c r="CH3236" i="3"/>
  <c r="AT3236" i="3"/>
  <c r="CL3236" i="3"/>
  <c r="AM3237" i="3"/>
  <c r="AO3237" i="3"/>
  <c r="BR3237" i="3"/>
  <c r="AP3237" i="3"/>
  <c r="AQ3237" i="3"/>
  <c r="CA3237" i="3"/>
  <c r="AR3237" i="3"/>
  <c r="CE3237" i="3"/>
  <c r="AS3237" i="3"/>
  <c r="CH3237" i="3"/>
  <c r="AT3237" i="3"/>
  <c r="AM3238" i="3"/>
  <c r="AO3238" i="3"/>
  <c r="BR3238" i="3"/>
  <c r="AP3238" i="3"/>
  <c r="AQ3238" i="3"/>
  <c r="BZ3238" i="3"/>
  <c r="AR3238" i="3"/>
  <c r="CD3238" i="3"/>
  <c r="AS3238" i="3"/>
  <c r="AT3238" i="3"/>
  <c r="AM3239" i="3"/>
  <c r="D3239" i="3"/>
  <c r="AO3239" i="3"/>
  <c r="BQ3239" i="3"/>
  <c r="AP3239" i="3"/>
  <c r="AQ3239" i="3"/>
  <c r="BZ3239" i="3"/>
  <c r="AR3239" i="3"/>
  <c r="CD3239" i="3"/>
  <c r="AS3239" i="3"/>
  <c r="AT3239" i="3"/>
  <c r="AM3240" i="3"/>
  <c r="D3240" i="3"/>
  <c r="BQ3240" i="3"/>
  <c r="AO3240" i="3"/>
  <c r="AP3240" i="3"/>
  <c r="BV3240" i="3"/>
  <c r="AQ3240" i="3"/>
  <c r="AR3240" i="3"/>
  <c r="AS3240" i="3"/>
  <c r="CH3240" i="3"/>
  <c r="AT3240" i="3"/>
  <c r="AM3241" i="3"/>
  <c r="D3241" i="3"/>
  <c r="AO3241" i="3"/>
  <c r="AP3241" i="3"/>
  <c r="BW3241" i="3"/>
  <c r="AQ3241" i="3"/>
  <c r="AR3241" i="3"/>
  <c r="AS3241" i="3"/>
  <c r="AT3241" i="3"/>
  <c r="CM3241" i="3"/>
  <c r="AM3242" i="3"/>
  <c r="AO3242" i="3"/>
  <c r="BR3242" i="3"/>
  <c r="AP3242" i="3"/>
  <c r="AQ3242" i="3"/>
  <c r="AR3242" i="3"/>
  <c r="AS3242" i="3"/>
  <c r="CI3242" i="3"/>
  <c r="AT3242" i="3"/>
  <c r="AM3243" i="3"/>
  <c r="AO3243" i="3"/>
  <c r="AP3243" i="3"/>
  <c r="BW3243" i="3"/>
  <c r="AQ3243" i="3"/>
  <c r="CA3243" i="3"/>
  <c r="AR3243" i="3"/>
  <c r="AS3243" i="3"/>
  <c r="AT3243" i="3"/>
  <c r="AM3244" i="3"/>
  <c r="AO3244" i="3"/>
  <c r="AP3244" i="3"/>
  <c r="BW3244" i="3"/>
  <c r="AQ3244" i="3"/>
  <c r="BZ3244" i="3"/>
  <c r="AR3244" i="3"/>
  <c r="CD3244" i="3"/>
  <c r="AS3244" i="3"/>
  <c r="CG3244" i="3"/>
  <c r="AT3244" i="3"/>
  <c r="AM3245" i="3"/>
  <c r="F3245" i="3"/>
  <c r="AO3245" i="3"/>
  <c r="BS3245" i="3"/>
  <c r="AP3245" i="3"/>
  <c r="BV3245" i="3"/>
  <c r="AQ3245" i="3"/>
  <c r="CA3245" i="3"/>
  <c r="AR3245" i="3"/>
  <c r="AS3245" i="3"/>
  <c r="AT3245" i="3"/>
  <c r="CL3245" i="3"/>
  <c r="AM3246" i="3"/>
  <c r="F3246" i="3"/>
  <c r="AO3246" i="3"/>
  <c r="BS3246" i="3"/>
  <c r="AP3246" i="3"/>
  <c r="BV3246" i="3"/>
  <c r="AQ3246" i="3"/>
  <c r="BZ3246" i="3"/>
  <c r="AR3246" i="3"/>
  <c r="AS3246" i="3"/>
  <c r="CH3246" i="3"/>
  <c r="AT3246" i="3"/>
  <c r="CK3246" i="3"/>
  <c r="AM3247" i="3"/>
  <c r="AO3247" i="3"/>
  <c r="AP3247" i="3"/>
  <c r="BW3247" i="3"/>
  <c r="AQ3247" i="3"/>
  <c r="AR3247" i="3"/>
  <c r="AS3247" i="3"/>
  <c r="CI3247" i="3"/>
  <c r="AT3247" i="3"/>
  <c r="CL3247" i="3"/>
  <c r="AM3248" i="3"/>
  <c r="F3248" i="3"/>
  <c r="AO3248" i="3"/>
  <c r="AP3248" i="3"/>
  <c r="BW3248" i="3"/>
  <c r="AQ3248" i="3"/>
  <c r="CA3248" i="3"/>
  <c r="AR3248" i="3"/>
  <c r="AS3248" i="3"/>
  <c r="CI3248" i="3"/>
  <c r="AT3248" i="3"/>
  <c r="AM3249" i="3"/>
  <c r="D3249" i="3"/>
  <c r="AO3249" i="3"/>
  <c r="AP3249" i="3"/>
  <c r="AQ3249" i="3"/>
  <c r="CA3249" i="3"/>
  <c r="AR3249" i="3"/>
  <c r="CC3249" i="3"/>
  <c r="AS3249" i="3"/>
  <c r="CI3249" i="3"/>
  <c r="AT3249" i="3"/>
  <c r="AM3250" i="3"/>
  <c r="AO3250" i="3"/>
  <c r="BS3250" i="3"/>
  <c r="AP3250" i="3"/>
  <c r="BW3250" i="3"/>
  <c r="AQ3250" i="3"/>
  <c r="CA3250" i="3"/>
  <c r="AR3250" i="3"/>
  <c r="CC3250" i="3"/>
  <c r="AS3250" i="3"/>
  <c r="AT3250" i="3"/>
  <c r="AM3251" i="3"/>
  <c r="AO3251" i="3"/>
  <c r="BR3251" i="3"/>
  <c r="AP3251" i="3"/>
  <c r="AQ3251" i="3"/>
  <c r="BZ3251" i="3"/>
  <c r="AR3251" i="3"/>
  <c r="CE3251" i="3"/>
  <c r="AS3251" i="3"/>
  <c r="AT3251" i="3"/>
  <c r="AM3252" i="3"/>
  <c r="D3252" i="3"/>
  <c r="AO3252" i="3"/>
  <c r="AP3252" i="3"/>
  <c r="AQ3252" i="3"/>
  <c r="BZ3252" i="3"/>
  <c r="AR3252" i="3"/>
  <c r="CC3252" i="3"/>
  <c r="AS3252" i="3"/>
  <c r="AT3252" i="3"/>
  <c r="CK3252" i="3"/>
  <c r="AM3253" i="3"/>
  <c r="AO3253" i="3"/>
  <c r="AP3253" i="3"/>
  <c r="AQ3253" i="3"/>
  <c r="BZ3253" i="3"/>
  <c r="AR3253" i="3"/>
  <c r="CE3253" i="3"/>
  <c r="AS3253" i="3"/>
  <c r="AT3253" i="3"/>
  <c r="CM3253" i="3"/>
  <c r="AM3254" i="3"/>
  <c r="F3254" i="3"/>
  <c r="AO3254" i="3"/>
  <c r="BR3254" i="3"/>
  <c r="AP3254" i="3"/>
  <c r="BW3254" i="3"/>
  <c r="AQ3254" i="3"/>
  <c r="AR3254" i="3"/>
  <c r="CC3254" i="3"/>
  <c r="AS3254" i="3"/>
  <c r="AT3254" i="3"/>
  <c r="CK3254" i="3"/>
  <c r="AM3255" i="3"/>
  <c r="D3255" i="3"/>
  <c r="AO3255" i="3"/>
  <c r="BR3255" i="3"/>
  <c r="AP3255" i="3"/>
  <c r="BW3255" i="3"/>
  <c r="AQ3255" i="3"/>
  <c r="CA3255" i="3"/>
  <c r="AR3255" i="3"/>
  <c r="AS3255" i="3"/>
  <c r="CH3255" i="3"/>
  <c r="AT3255" i="3"/>
  <c r="CK3255" i="3"/>
  <c r="AM3256" i="3"/>
  <c r="F3256" i="3"/>
  <c r="AO3256" i="3"/>
  <c r="AP3256" i="3"/>
  <c r="BW3256" i="3"/>
  <c r="AQ3256" i="3"/>
  <c r="CA3256" i="3"/>
  <c r="AR3256" i="3"/>
  <c r="AS3256" i="3"/>
  <c r="AT3256" i="3"/>
  <c r="AM3257" i="3"/>
  <c r="D3257" i="3"/>
  <c r="BY3257" i="3"/>
  <c r="AO3257" i="3"/>
  <c r="BR3257" i="3"/>
  <c r="AP3257" i="3"/>
  <c r="AQ3257" i="3"/>
  <c r="BZ3257" i="3"/>
  <c r="AR3257" i="3"/>
  <c r="CD3257" i="3"/>
  <c r="AS3257" i="3"/>
  <c r="CI3257" i="3"/>
  <c r="AT3257" i="3"/>
  <c r="AM3258" i="3"/>
  <c r="D3258" i="3"/>
  <c r="AO3258" i="3"/>
  <c r="AP3258" i="3"/>
  <c r="BV3258" i="3"/>
  <c r="AQ3258" i="3"/>
  <c r="CA3258" i="3"/>
  <c r="AR3258" i="3"/>
  <c r="CE3258" i="3"/>
  <c r="AS3258" i="3"/>
  <c r="CI3258" i="3"/>
  <c r="AT3258" i="3"/>
  <c r="AM3259" i="3"/>
  <c r="AO3259" i="3"/>
  <c r="AP3259" i="3"/>
  <c r="BW3259" i="3"/>
  <c r="AQ3259" i="3"/>
  <c r="CA3259" i="3"/>
  <c r="AR3259" i="3"/>
  <c r="AS3259" i="3"/>
  <c r="AT3259" i="3"/>
  <c r="CM3259" i="3"/>
  <c r="C3260" i="3"/>
  <c r="AM3260" i="3"/>
  <c r="F3260" i="3"/>
  <c r="AO3260" i="3"/>
  <c r="BR3260" i="3"/>
  <c r="AP3260" i="3"/>
  <c r="BW3260" i="3"/>
  <c r="AQ3260" i="3"/>
  <c r="AR3260" i="3"/>
  <c r="AS3260" i="3"/>
  <c r="CI3260" i="3"/>
  <c r="AT3260" i="3"/>
  <c r="CK3260" i="3"/>
  <c r="C3261" i="3"/>
  <c r="AM3261" i="3"/>
  <c r="AO3261" i="3"/>
  <c r="BR3261" i="3"/>
  <c r="AP3261" i="3"/>
  <c r="BV3261" i="3"/>
  <c r="AQ3261" i="3"/>
  <c r="AR3261" i="3"/>
  <c r="AS3261" i="3"/>
  <c r="AT3261" i="3"/>
  <c r="C3262" i="3"/>
  <c r="AM3262" i="3"/>
  <c r="AO3262" i="3"/>
  <c r="AP3262" i="3"/>
  <c r="BV3262" i="3"/>
  <c r="AQ3262" i="3"/>
  <c r="CA3262" i="3"/>
  <c r="AR3262" i="3"/>
  <c r="CD3262" i="3"/>
  <c r="AS3262" i="3"/>
  <c r="CI3262" i="3"/>
  <c r="AT3262" i="3"/>
  <c r="CL3262" i="3"/>
  <c r="C3263" i="3"/>
  <c r="AM3263" i="3"/>
  <c r="AO3263" i="3"/>
  <c r="BS3263" i="3"/>
  <c r="AP3263" i="3"/>
  <c r="BV3263" i="3"/>
  <c r="AQ3263" i="3"/>
  <c r="AR3263" i="3"/>
  <c r="AS3263" i="3"/>
  <c r="AT3263" i="3"/>
  <c r="C3264" i="3"/>
  <c r="AM3264" i="3"/>
  <c r="AO3264" i="3"/>
  <c r="BR3264" i="3"/>
  <c r="AP3264" i="3"/>
  <c r="AQ3264" i="3"/>
  <c r="BZ3264" i="3"/>
  <c r="AR3264" i="3"/>
  <c r="CE3264" i="3"/>
  <c r="AS3264" i="3"/>
  <c r="AT3264" i="3"/>
  <c r="CK3264" i="3"/>
  <c r="C3265" i="3"/>
  <c r="AM3265" i="3"/>
  <c r="AO3265" i="3"/>
  <c r="BS3265" i="3"/>
  <c r="AP3265" i="3"/>
  <c r="AQ3265" i="3"/>
  <c r="BZ3265" i="3"/>
  <c r="AR3265" i="3"/>
  <c r="AS3265" i="3"/>
  <c r="CH3265" i="3"/>
  <c r="AT3265" i="3"/>
  <c r="CL3265" i="3"/>
  <c r="C3266" i="3"/>
  <c r="AM3266" i="3"/>
  <c r="AO3266" i="3"/>
  <c r="AP3266" i="3"/>
  <c r="BW3266" i="3"/>
  <c r="AQ3266" i="3"/>
  <c r="BZ3266" i="3"/>
  <c r="AR3266" i="3"/>
  <c r="AS3266" i="3"/>
  <c r="AT3266" i="3"/>
  <c r="CM3266" i="3"/>
  <c r="C3267" i="3"/>
  <c r="AM3267" i="3"/>
  <c r="F3267" i="3"/>
  <c r="AO3267" i="3"/>
  <c r="BS3267" i="3"/>
  <c r="AP3267" i="3"/>
  <c r="AQ3267" i="3"/>
  <c r="AR3267" i="3"/>
  <c r="CE3267" i="3"/>
  <c r="AS3267" i="3"/>
  <c r="AT3267" i="3"/>
  <c r="CK3267" i="3"/>
  <c r="C3268" i="3"/>
  <c r="AM3268" i="3"/>
  <c r="AO3268" i="3"/>
  <c r="BR3268" i="3"/>
  <c r="AP3268" i="3"/>
  <c r="BW3268" i="3"/>
  <c r="AQ3268" i="3"/>
  <c r="CA3268" i="3"/>
  <c r="AR3268" i="3"/>
  <c r="CE3268" i="3"/>
  <c r="AS3268" i="3"/>
  <c r="CG3268" i="3"/>
  <c r="AT3268" i="3"/>
  <c r="CL3268" i="3"/>
  <c r="C3269" i="3"/>
  <c r="AM3269" i="3"/>
  <c r="F3269" i="3"/>
  <c r="AO3269" i="3"/>
  <c r="BS3269" i="3"/>
  <c r="AP3269" i="3"/>
  <c r="AQ3269" i="3"/>
  <c r="AR3269" i="3"/>
  <c r="AS3269" i="3"/>
  <c r="AT3269" i="3"/>
  <c r="CK3269" i="3"/>
  <c r="C3270" i="3"/>
  <c r="AM3270" i="3"/>
  <c r="AO3270" i="3"/>
  <c r="AP3270" i="3"/>
  <c r="BV3270" i="3"/>
  <c r="AQ3270" i="3"/>
  <c r="CA3270" i="3"/>
  <c r="AR3270" i="3"/>
  <c r="AS3270" i="3"/>
  <c r="AT3270" i="3"/>
  <c r="C3271" i="3"/>
  <c r="AM3271" i="3"/>
  <c r="F3271" i="3"/>
  <c r="AO3271" i="3"/>
  <c r="AP3271" i="3"/>
  <c r="AQ3271" i="3"/>
  <c r="AR3271" i="3"/>
  <c r="AS3271" i="3"/>
  <c r="AT3271" i="3"/>
  <c r="C3272" i="3"/>
  <c r="AM3272" i="3"/>
  <c r="AO3272" i="3"/>
  <c r="BS3272" i="3"/>
  <c r="AP3272" i="3"/>
  <c r="AQ3272" i="3"/>
  <c r="CA3272" i="3"/>
  <c r="AR3272" i="3"/>
  <c r="CE3272" i="3"/>
  <c r="AS3272" i="3"/>
  <c r="AT3272" i="3"/>
  <c r="C3273" i="3"/>
  <c r="AM3273" i="3"/>
  <c r="F3273" i="3"/>
  <c r="AO3273" i="3"/>
  <c r="AP3273" i="3"/>
  <c r="BW3273" i="3"/>
  <c r="AQ3273" i="3"/>
  <c r="CA3273" i="3"/>
  <c r="AR3273" i="3"/>
  <c r="AS3273" i="3"/>
  <c r="AT3273" i="3"/>
  <c r="C3274" i="3"/>
  <c r="AM3274" i="3"/>
  <c r="F3274" i="3"/>
  <c r="AO3274" i="3"/>
  <c r="AP3274" i="3"/>
  <c r="AQ3274" i="3"/>
  <c r="AR3274" i="3"/>
  <c r="CE3274" i="3"/>
  <c r="AS3274" i="3"/>
  <c r="CG3274" i="3"/>
  <c r="AT3274" i="3"/>
  <c r="C3275" i="3"/>
  <c r="AM3275" i="3"/>
  <c r="F3275" i="3"/>
  <c r="AO3275" i="3"/>
  <c r="AP3275" i="3"/>
  <c r="BV3275" i="3"/>
  <c r="AQ3275" i="3"/>
  <c r="BZ3275" i="3"/>
  <c r="AR3275" i="3"/>
  <c r="AS3275" i="3"/>
  <c r="CG3275" i="3"/>
  <c r="AT3275" i="3"/>
  <c r="C3276" i="3"/>
  <c r="AM3276" i="3"/>
  <c r="AO3276" i="3"/>
  <c r="BR3276" i="3"/>
  <c r="AP3276" i="3"/>
  <c r="BW3276" i="3"/>
  <c r="AQ3276" i="3"/>
  <c r="BZ3276" i="3"/>
  <c r="AR3276" i="3"/>
  <c r="CD3276" i="3"/>
  <c r="AS3276" i="3"/>
  <c r="AT3276" i="3"/>
  <c r="CM3276" i="3"/>
  <c r="C3277" i="3"/>
  <c r="AM3277" i="3"/>
  <c r="F3277" i="3"/>
  <c r="AO3277" i="3"/>
  <c r="AP3277" i="3"/>
  <c r="AQ3277" i="3"/>
  <c r="CA3277" i="3"/>
  <c r="AR3277" i="3"/>
  <c r="CD3277" i="3"/>
  <c r="AS3277" i="3"/>
  <c r="AT3277" i="3"/>
  <c r="AM3278" i="3"/>
  <c r="AO3278" i="3"/>
  <c r="AP3278" i="3"/>
  <c r="AQ3278" i="3"/>
  <c r="BZ3278" i="3"/>
  <c r="AR3278" i="3"/>
  <c r="AS3278" i="3"/>
  <c r="CH3278" i="3"/>
  <c r="AT3278" i="3"/>
  <c r="CL3278" i="3"/>
  <c r="AM3279" i="3"/>
  <c r="AO3279" i="3"/>
  <c r="AP3279" i="3"/>
  <c r="AQ3279" i="3"/>
  <c r="BZ3279" i="3"/>
  <c r="AR3279" i="3"/>
  <c r="CD3279" i="3"/>
  <c r="AS3279" i="3"/>
  <c r="AT3279" i="3"/>
  <c r="AM3280" i="3"/>
  <c r="D3280" i="3"/>
  <c r="BQ3280" i="3"/>
  <c r="AO3280" i="3"/>
  <c r="BS3280" i="3"/>
  <c r="AP3280" i="3"/>
  <c r="BW3280" i="3"/>
  <c r="AQ3280" i="3"/>
  <c r="AR3280" i="3"/>
  <c r="CE3280" i="3"/>
  <c r="AS3280" i="3"/>
  <c r="AT3280" i="3"/>
  <c r="AM3281" i="3"/>
  <c r="AO3281" i="3"/>
  <c r="BR3281" i="3"/>
  <c r="AP3281" i="3"/>
  <c r="AQ3281" i="3"/>
  <c r="BZ3281" i="3"/>
  <c r="AR3281" i="3"/>
  <c r="CE3281" i="3"/>
  <c r="AS3281" i="3"/>
  <c r="CI3281" i="3"/>
  <c r="AT3281" i="3"/>
  <c r="CK3281" i="3"/>
  <c r="AM3282" i="3"/>
  <c r="F3282" i="3"/>
  <c r="AO3282" i="3"/>
  <c r="BR3282" i="3"/>
  <c r="AP3282" i="3"/>
  <c r="AQ3282" i="3"/>
  <c r="BZ3282" i="3"/>
  <c r="AR3282" i="3"/>
  <c r="AS3282" i="3"/>
  <c r="CH3282" i="3"/>
  <c r="AT3282" i="3"/>
  <c r="AM3283" i="3"/>
  <c r="AO3283" i="3"/>
  <c r="BS3283" i="3"/>
  <c r="AP3283" i="3"/>
  <c r="BW3283" i="3"/>
  <c r="AQ3283" i="3"/>
  <c r="AR3283" i="3"/>
  <c r="CD3283" i="3"/>
  <c r="AS3283" i="3"/>
  <c r="CH3283" i="3"/>
  <c r="AT3283" i="3"/>
  <c r="AM3284" i="3"/>
  <c r="D3284" i="3"/>
  <c r="AO3284" i="3"/>
  <c r="AP3284" i="3"/>
  <c r="BW3284" i="3"/>
  <c r="AQ3284" i="3"/>
  <c r="CA3284" i="3"/>
  <c r="AR3284" i="3"/>
  <c r="CE3284" i="3"/>
  <c r="AS3284" i="3"/>
  <c r="AT3284" i="3"/>
  <c r="CM3284" i="3"/>
  <c r="AM3285" i="3"/>
  <c r="AO3285" i="3"/>
  <c r="AP3285" i="3"/>
  <c r="AQ3285" i="3"/>
  <c r="BZ3285" i="3"/>
  <c r="AR3285" i="3"/>
  <c r="CC3285" i="3"/>
  <c r="AS3285" i="3"/>
  <c r="CG3285" i="3"/>
  <c r="AT3285" i="3"/>
  <c r="AM3286" i="3"/>
  <c r="AO3286" i="3"/>
  <c r="AP3286" i="3"/>
  <c r="BW3286" i="3"/>
  <c r="AQ3286" i="3"/>
  <c r="AR3286" i="3"/>
  <c r="CE3286" i="3"/>
  <c r="AS3286" i="3"/>
  <c r="CI3286" i="3"/>
  <c r="AT3286" i="3"/>
  <c r="AM3287" i="3"/>
  <c r="AO3287" i="3"/>
  <c r="BS3287" i="3"/>
  <c r="AP3287" i="3"/>
  <c r="BW3287" i="3"/>
  <c r="AQ3287" i="3"/>
  <c r="CA3287" i="3"/>
  <c r="AR3287" i="3"/>
  <c r="CE3287" i="3"/>
  <c r="AS3287" i="3"/>
  <c r="CH3287" i="3"/>
  <c r="AT3287" i="3"/>
  <c r="CK3287" i="3"/>
  <c r="AM3288" i="3"/>
  <c r="F3288" i="3"/>
  <c r="AO3288" i="3"/>
  <c r="AP3288" i="3"/>
  <c r="BV3288" i="3"/>
  <c r="AQ3288" i="3"/>
  <c r="BZ3288" i="3"/>
  <c r="AR3288" i="3"/>
  <c r="AS3288" i="3"/>
  <c r="AT3288" i="3"/>
  <c r="AM3289" i="3"/>
  <c r="F3289" i="3"/>
  <c r="AO3289" i="3"/>
  <c r="BR3289" i="3"/>
  <c r="AP3289" i="3"/>
  <c r="BV3289" i="3"/>
  <c r="AQ3289" i="3"/>
  <c r="AR3289" i="3"/>
  <c r="CE3289" i="3"/>
  <c r="AS3289" i="3"/>
  <c r="AT3289" i="3"/>
  <c r="AM3290" i="3"/>
  <c r="AO3290" i="3"/>
  <c r="AP3290" i="3"/>
  <c r="BW3290" i="3"/>
  <c r="AQ3290" i="3"/>
  <c r="AR3290" i="3"/>
  <c r="CC3290" i="3"/>
  <c r="AS3290" i="3"/>
  <c r="AT3290" i="3"/>
  <c r="CL3290" i="3"/>
  <c r="C3291" i="3"/>
  <c r="AM3291" i="3"/>
  <c r="AO3291" i="3"/>
  <c r="AP3291" i="3"/>
  <c r="BV3291" i="3"/>
  <c r="AQ3291" i="3"/>
  <c r="CA3291" i="3"/>
  <c r="AR3291" i="3"/>
  <c r="AS3291" i="3"/>
  <c r="CI3291" i="3"/>
  <c r="AT3291" i="3"/>
  <c r="CK3291" i="3"/>
  <c r="C3292" i="3"/>
  <c r="AM3292" i="3"/>
  <c r="AO3292" i="3"/>
  <c r="BR3292" i="3"/>
  <c r="AP3292" i="3"/>
  <c r="BW3292" i="3"/>
  <c r="AQ3292" i="3"/>
  <c r="AR3292" i="3"/>
  <c r="AS3292" i="3"/>
  <c r="CI3292" i="3"/>
  <c r="AT3292" i="3"/>
  <c r="CL3292" i="3"/>
  <c r="C3293" i="3"/>
  <c r="AM3293" i="3"/>
  <c r="AO3293" i="3"/>
  <c r="BS3293" i="3"/>
  <c r="AP3293" i="3"/>
  <c r="AQ3293" i="3"/>
  <c r="BZ3293" i="3"/>
  <c r="AR3293" i="3"/>
  <c r="AS3293" i="3"/>
  <c r="CI3293" i="3"/>
  <c r="AT3293" i="3"/>
  <c r="C3294" i="3"/>
  <c r="AM3294" i="3"/>
  <c r="F3294" i="3"/>
  <c r="AO3294" i="3"/>
  <c r="BR3294" i="3"/>
  <c r="AP3294" i="3"/>
  <c r="AQ3294" i="3"/>
  <c r="CA3294" i="3"/>
  <c r="AR3294" i="3"/>
  <c r="AS3294" i="3"/>
  <c r="AT3294" i="3"/>
  <c r="C3295" i="3"/>
  <c r="AM3295" i="3"/>
  <c r="AO3295" i="3"/>
  <c r="AP3295" i="3"/>
  <c r="AQ3295" i="3"/>
  <c r="BZ3295" i="3"/>
  <c r="AR3295" i="3"/>
  <c r="CE3295" i="3"/>
  <c r="AS3295" i="3"/>
  <c r="AT3295" i="3"/>
  <c r="CM3295" i="3"/>
  <c r="C3296" i="3"/>
  <c r="AM3296" i="3"/>
  <c r="F3296" i="3"/>
  <c r="AO3296" i="3"/>
  <c r="AP3296" i="3"/>
  <c r="BW3296" i="3"/>
  <c r="AQ3296" i="3"/>
  <c r="BZ3296" i="3"/>
  <c r="AR3296" i="3"/>
  <c r="AS3296" i="3"/>
  <c r="CH3296" i="3"/>
  <c r="AT3296" i="3"/>
  <c r="CL3296" i="3"/>
  <c r="C3297" i="3"/>
  <c r="D3297" i="3"/>
  <c r="AM3297" i="3"/>
  <c r="F3297" i="3"/>
  <c r="AO3297" i="3"/>
  <c r="AP3297" i="3"/>
  <c r="BW3297" i="3"/>
  <c r="AQ3297" i="3"/>
  <c r="AR3297" i="3"/>
  <c r="CE3297" i="3"/>
  <c r="AS3297" i="3"/>
  <c r="CI3297" i="3"/>
  <c r="AT3297" i="3"/>
  <c r="CM3297" i="3"/>
  <c r="C3298" i="3"/>
  <c r="AM3298" i="3"/>
  <c r="AO3298" i="3"/>
  <c r="BS3298" i="3"/>
  <c r="AP3298" i="3"/>
  <c r="BW3298" i="3"/>
  <c r="AQ3298" i="3"/>
  <c r="AR3298" i="3"/>
  <c r="CE3298" i="3"/>
  <c r="AS3298" i="3"/>
  <c r="AT3298" i="3"/>
  <c r="C3299" i="3"/>
  <c r="AM3299" i="3"/>
  <c r="F3299" i="3"/>
  <c r="AO3299" i="3"/>
  <c r="AP3299" i="3"/>
  <c r="AQ3299" i="3"/>
  <c r="CA3299" i="3"/>
  <c r="AR3299" i="3"/>
  <c r="CE3299" i="3"/>
  <c r="AS3299" i="3"/>
  <c r="AT3299" i="3"/>
  <c r="CL3299" i="3"/>
  <c r="C3300" i="3"/>
  <c r="AM3300" i="3"/>
  <c r="F3300" i="3"/>
  <c r="AO3300" i="3"/>
  <c r="BS3300" i="3"/>
  <c r="AP3300" i="3"/>
  <c r="BV3300" i="3"/>
  <c r="AQ3300" i="3"/>
  <c r="BZ3300" i="3"/>
  <c r="AR3300" i="3"/>
  <c r="AS3300" i="3"/>
  <c r="CG3300" i="3"/>
  <c r="AT3300" i="3"/>
  <c r="CK3300" i="3"/>
  <c r="C3301" i="3"/>
  <c r="AM3301" i="3"/>
  <c r="F3301" i="3"/>
  <c r="AO3301" i="3"/>
  <c r="AP3301" i="3"/>
  <c r="BV3301" i="3"/>
  <c r="AQ3301" i="3"/>
  <c r="AR3301" i="3"/>
  <c r="CD3301" i="3"/>
  <c r="AS3301" i="3"/>
  <c r="AT3301" i="3"/>
  <c r="CL3301" i="3"/>
  <c r="C3302" i="3"/>
  <c r="AM3302" i="3"/>
  <c r="F3302" i="3"/>
  <c r="AO3302" i="3"/>
  <c r="AP3302" i="3"/>
  <c r="AQ3302" i="3"/>
  <c r="BZ3302" i="3"/>
  <c r="AR3302" i="3"/>
  <c r="CE3302" i="3"/>
  <c r="AS3302" i="3"/>
  <c r="AT3302" i="3"/>
  <c r="C3303" i="3"/>
  <c r="AM3303" i="3"/>
  <c r="AO3303" i="3"/>
  <c r="AP3303" i="3"/>
  <c r="BV3303" i="3"/>
  <c r="AQ3303" i="3"/>
  <c r="CA3303" i="3"/>
  <c r="AR3303" i="3"/>
  <c r="CE3303" i="3"/>
  <c r="AS3303" i="3"/>
  <c r="AT3303" i="3"/>
  <c r="CL3303" i="3"/>
  <c r="C3304" i="3"/>
  <c r="AM3304" i="3"/>
  <c r="F3304" i="3"/>
  <c r="AO3304" i="3"/>
  <c r="BR3304" i="3"/>
  <c r="AP3304" i="3"/>
  <c r="AQ3304" i="3"/>
  <c r="BZ3304" i="3"/>
  <c r="AR3304" i="3"/>
  <c r="AS3304" i="3"/>
  <c r="AT3304" i="3"/>
  <c r="CL3304" i="3"/>
  <c r="C3305" i="3"/>
  <c r="AM3305" i="3"/>
  <c r="AO3305" i="3"/>
  <c r="BS3305" i="3"/>
  <c r="AP3305" i="3"/>
  <c r="AQ3305" i="3"/>
  <c r="AR3305" i="3"/>
  <c r="AS3305" i="3"/>
  <c r="AT3305" i="3"/>
  <c r="CM3305" i="3"/>
  <c r="C3306" i="3"/>
  <c r="AM3306" i="3"/>
  <c r="AO3306" i="3"/>
  <c r="AP3306" i="3"/>
  <c r="AQ3306" i="3"/>
  <c r="AR3306" i="3"/>
  <c r="AS3306" i="3"/>
  <c r="CH3306" i="3"/>
  <c r="AT3306" i="3"/>
  <c r="CM3306" i="3"/>
  <c r="C3307" i="3"/>
  <c r="AM3307" i="3"/>
  <c r="F3307" i="3"/>
  <c r="AO3307" i="3"/>
  <c r="AP3307" i="3"/>
  <c r="BW3307" i="3"/>
  <c r="AQ3307" i="3"/>
  <c r="AR3307" i="3"/>
  <c r="AS3307" i="3"/>
  <c r="CG3307" i="3"/>
  <c r="AT3307" i="3"/>
  <c r="C3308" i="3"/>
  <c r="AM3308" i="3"/>
  <c r="AO3308" i="3"/>
  <c r="AP3308" i="3"/>
  <c r="BV3308" i="3"/>
  <c r="AQ3308" i="3"/>
  <c r="AR3308" i="3"/>
  <c r="CD3308" i="3"/>
  <c r="AS3308" i="3"/>
  <c r="AT3308" i="3"/>
  <c r="CM3308" i="3"/>
  <c r="AM3309" i="3"/>
  <c r="AO3309" i="3"/>
  <c r="AP3309" i="3"/>
  <c r="AQ3309" i="3"/>
  <c r="AR3309" i="3"/>
  <c r="CD3309" i="3"/>
  <c r="AS3309" i="3"/>
  <c r="CH3309" i="3"/>
  <c r="AT3309" i="3"/>
  <c r="CL3309" i="3"/>
  <c r="AM3310" i="3"/>
  <c r="D3310" i="3"/>
  <c r="AO3310" i="3"/>
  <c r="BR3310" i="3"/>
  <c r="AP3310" i="3"/>
  <c r="AQ3310" i="3"/>
  <c r="AR3310" i="3"/>
  <c r="AS3310" i="3"/>
  <c r="CH3310" i="3"/>
  <c r="AT3310" i="3"/>
  <c r="AM3311" i="3"/>
  <c r="AO3311" i="3"/>
  <c r="BS3311" i="3"/>
  <c r="AP3311" i="3"/>
  <c r="BV3311" i="3"/>
  <c r="AQ3311" i="3"/>
  <c r="AR3311" i="3"/>
  <c r="CD3311" i="3"/>
  <c r="AS3311" i="3"/>
  <c r="AT3311" i="3"/>
  <c r="CL3311" i="3"/>
  <c r="AM3312" i="3"/>
  <c r="F3312" i="3"/>
  <c r="AO3312" i="3"/>
  <c r="AP3312" i="3"/>
  <c r="BW3312" i="3"/>
  <c r="AQ3312" i="3"/>
  <c r="AR3312" i="3"/>
  <c r="AS3312" i="3"/>
  <c r="CG3312" i="3"/>
  <c r="AT3312" i="3"/>
  <c r="AM3313" i="3"/>
  <c r="F3313" i="3"/>
  <c r="AO3313" i="3"/>
  <c r="BR3313" i="3"/>
  <c r="AP3313" i="3"/>
  <c r="AQ3313" i="3"/>
  <c r="CA3313" i="3"/>
  <c r="AR3313" i="3"/>
  <c r="CD3313" i="3"/>
  <c r="AS3313" i="3"/>
  <c r="AT3313" i="3"/>
  <c r="AM3314" i="3"/>
  <c r="F3314" i="3"/>
  <c r="AO3314" i="3"/>
  <c r="AP3314" i="3"/>
  <c r="AQ3314" i="3"/>
  <c r="BZ3314" i="3"/>
  <c r="AR3314" i="3"/>
  <c r="CE3314" i="3"/>
  <c r="AS3314" i="3"/>
  <c r="AT3314" i="3"/>
  <c r="CM3314" i="3"/>
  <c r="AM3315" i="3"/>
  <c r="F3315" i="3"/>
  <c r="AO3315" i="3"/>
  <c r="BS3315" i="3"/>
  <c r="AP3315" i="3"/>
  <c r="BW3315" i="3"/>
  <c r="AQ3315" i="3"/>
  <c r="BZ3315" i="3"/>
  <c r="AR3315" i="3"/>
  <c r="AS3315" i="3"/>
  <c r="AT3315" i="3"/>
  <c r="CK3315" i="3"/>
  <c r="AM3316" i="3"/>
  <c r="D3316" i="3"/>
  <c r="AO3316" i="3"/>
  <c r="BS3316" i="3"/>
  <c r="AP3316" i="3"/>
  <c r="BW3316" i="3"/>
  <c r="AQ3316" i="3"/>
  <c r="AR3316" i="3"/>
  <c r="CD3316" i="3"/>
  <c r="AS3316" i="3"/>
  <c r="CH3316" i="3"/>
  <c r="AT3316" i="3"/>
  <c r="CM3316" i="3"/>
  <c r="AM3317" i="3"/>
  <c r="AO3317" i="3"/>
  <c r="AP3317" i="3"/>
  <c r="AQ3317" i="3"/>
  <c r="BY3317" i="3"/>
  <c r="AR3317" i="3"/>
  <c r="CC3317" i="3"/>
  <c r="AS3317" i="3"/>
  <c r="CG3317" i="3"/>
  <c r="AT3317" i="3"/>
  <c r="AM3318" i="3"/>
  <c r="F3318" i="3"/>
  <c r="AO3318" i="3"/>
  <c r="AP3318" i="3"/>
  <c r="AQ3318" i="3"/>
  <c r="AR3318" i="3"/>
  <c r="AS3318" i="3"/>
  <c r="CI3318" i="3"/>
  <c r="AT3318" i="3"/>
  <c r="CK3318" i="3"/>
  <c r="AM3319" i="3"/>
  <c r="AO3319" i="3"/>
  <c r="BS3319" i="3"/>
  <c r="AP3319" i="3"/>
  <c r="AQ3319" i="3"/>
  <c r="CA3319" i="3"/>
  <c r="AR3319" i="3"/>
  <c r="CC3319" i="3"/>
  <c r="AS3319" i="3"/>
  <c r="CI3319" i="3"/>
  <c r="AT3319" i="3"/>
  <c r="CM3319" i="3"/>
  <c r="AM3320" i="3"/>
  <c r="F3320" i="3"/>
  <c r="AO3320" i="3"/>
  <c r="BQ3320" i="3"/>
  <c r="AP3320" i="3"/>
  <c r="BW3320" i="3"/>
  <c r="AQ3320" i="3"/>
  <c r="AR3320" i="3"/>
  <c r="CE3320" i="3"/>
  <c r="AS3320" i="3"/>
  <c r="CH3320" i="3"/>
  <c r="AT3320" i="3"/>
  <c r="AM3321" i="3"/>
  <c r="F3321" i="3"/>
  <c r="AO3321" i="3"/>
  <c r="BS3321" i="3"/>
  <c r="AP3321" i="3"/>
  <c r="BU3321" i="3"/>
  <c r="AQ3321" i="3"/>
  <c r="CA3321" i="3"/>
  <c r="AR3321" i="3"/>
  <c r="CC3321" i="3"/>
  <c r="AS3321" i="3"/>
  <c r="AT3321" i="3"/>
  <c r="CK3321" i="3"/>
  <c r="C3322" i="3"/>
  <c r="AM3322" i="3"/>
  <c r="D3322" i="3"/>
  <c r="BY3322" i="3"/>
  <c r="AO3322" i="3"/>
  <c r="AP3322" i="3"/>
  <c r="BV3322" i="3"/>
  <c r="AQ3322" i="3"/>
  <c r="AR3322" i="3"/>
  <c r="AS3322" i="3"/>
  <c r="CI3322" i="3"/>
  <c r="AT3322" i="3"/>
  <c r="CM3322" i="3"/>
  <c r="C3323" i="3"/>
  <c r="AM3323" i="3"/>
  <c r="F3323" i="3"/>
  <c r="AO3323" i="3"/>
  <c r="BR3323" i="3"/>
  <c r="AP3323" i="3"/>
  <c r="BV3323" i="3"/>
  <c r="AQ3323" i="3"/>
  <c r="CA3323" i="3"/>
  <c r="AR3323" i="3"/>
  <c r="CE3323" i="3"/>
  <c r="AS3323" i="3"/>
  <c r="AT3323" i="3"/>
  <c r="CL3323" i="3"/>
  <c r="C3324" i="3"/>
  <c r="AM3324" i="3"/>
  <c r="AO3324" i="3"/>
  <c r="AP3324" i="3"/>
  <c r="BV3324" i="3"/>
  <c r="AQ3324" i="3"/>
  <c r="AR3324" i="3"/>
  <c r="CE3324" i="3"/>
  <c r="AS3324" i="3"/>
  <c r="CI3324" i="3"/>
  <c r="AT3324" i="3"/>
  <c r="CM3324" i="3"/>
  <c r="C3325" i="3"/>
  <c r="AM3325" i="3"/>
  <c r="AO3325" i="3"/>
  <c r="AP3325" i="3"/>
  <c r="AQ3325" i="3"/>
  <c r="BZ3325" i="3"/>
  <c r="AR3325" i="3"/>
  <c r="AS3325" i="3"/>
  <c r="AT3325" i="3"/>
  <c r="C3326" i="3"/>
  <c r="AM3326" i="3"/>
  <c r="F3326" i="3"/>
  <c r="AO3326" i="3"/>
  <c r="BR3326" i="3"/>
  <c r="AP3326" i="3"/>
  <c r="AQ3326" i="3"/>
  <c r="BZ3326" i="3"/>
  <c r="AR3326" i="3"/>
  <c r="CD3326" i="3"/>
  <c r="AS3326" i="3"/>
  <c r="CH3326" i="3"/>
  <c r="AT3326" i="3"/>
  <c r="C3327" i="3"/>
  <c r="AM3327" i="3"/>
  <c r="F3327" i="3"/>
  <c r="AO3327" i="3"/>
  <c r="AP3327" i="3"/>
  <c r="AQ3327" i="3"/>
  <c r="AR3327" i="3"/>
  <c r="AS3327" i="3"/>
  <c r="AT3327" i="3"/>
  <c r="C3328" i="3"/>
  <c r="AM3328" i="3"/>
  <c r="M3328" i="3"/>
  <c r="AO3328" i="3"/>
  <c r="AP3328" i="3"/>
  <c r="BV3328" i="3"/>
  <c r="AQ3328" i="3"/>
  <c r="CA3328" i="3"/>
  <c r="AR3328" i="3"/>
  <c r="AS3328" i="3"/>
  <c r="AT3328" i="3"/>
  <c r="C3329" i="3"/>
  <c r="AM3329" i="3"/>
  <c r="M3329" i="3"/>
  <c r="AO3329" i="3"/>
  <c r="AP3329" i="3"/>
  <c r="BW3329" i="3"/>
  <c r="AQ3329" i="3"/>
  <c r="AR3329" i="3"/>
  <c r="AS3329" i="3"/>
  <c r="CI3329" i="3"/>
  <c r="AT3329" i="3"/>
  <c r="C3330" i="3"/>
  <c r="AM3330" i="3"/>
  <c r="AO3330" i="3"/>
  <c r="BR3330" i="3"/>
  <c r="AP3330" i="3"/>
  <c r="AQ3330" i="3"/>
  <c r="AR3330" i="3"/>
  <c r="AS3330" i="3"/>
  <c r="CH3330" i="3"/>
  <c r="AT3330" i="3"/>
  <c r="C3331" i="3"/>
  <c r="AM3331" i="3"/>
  <c r="F3331" i="3"/>
  <c r="AO3331" i="3"/>
  <c r="AP3331" i="3"/>
  <c r="AQ3331" i="3"/>
  <c r="BZ3331" i="3"/>
  <c r="AR3331" i="3"/>
  <c r="CD3331" i="3"/>
  <c r="AS3331" i="3"/>
  <c r="CH3331" i="3"/>
  <c r="AT3331" i="3"/>
  <c r="CK3331" i="3"/>
  <c r="C3332" i="3"/>
  <c r="AM3332" i="3"/>
  <c r="AO3332" i="3"/>
  <c r="BR3332" i="3"/>
  <c r="AP3332" i="3"/>
  <c r="AQ3332" i="3"/>
  <c r="CA3332" i="3"/>
  <c r="AR3332" i="3"/>
  <c r="AS3332" i="3"/>
  <c r="AT3332" i="3"/>
  <c r="CL3332" i="3"/>
  <c r="C3333" i="3"/>
  <c r="AM3333" i="3"/>
  <c r="F3333" i="3"/>
  <c r="AO3333" i="3"/>
  <c r="AP3333" i="3"/>
  <c r="BW3333" i="3"/>
  <c r="AQ3333" i="3"/>
  <c r="BZ3333" i="3"/>
  <c r="AR3333" i="3"/>
  <c r="CE3333" i="3"/>
  <c r="AS3333" i="3"/>
  <c r="CI3333" i="3"/>
  <c r="AT3333" i="3"/>
  <c r="C3334" i="3"/>
  <c r="AM3334" i="3"/>
  <c r="F3334" i="3"/>
  <c r="AO3334" i="3"/>
  <c r="AP3334" i="3"/>
  <c r="BW3334" i="3"/>
  <c r="AQ3334" i="3"/>
  <c r="AR3334" i="3"/>
  <c r="AS3334" i="3"/>
  <c r="AT3334" i="3"/>
  <c r="C3335" i="3"/>
  <c r="AM3335" i="3"/>
  <c r="AO3335" i="3"/>
  <c r="AP3335" i="3"/>
  <c r="BW3335" i="3"/>
  <c r="AQ3335" i="3"/>
  <c r="AR3335" i="3"/>
  <c r="CD3335" i="3"/>
  <c r="AS3335" i="3"/>
  <c r="AT3335" i="3"/>
  <c r="C3336" i="3"/>
  <c r="AM3336" i="3"/>
  <c r="F3336" i="3"/>
  <c r="AO3336" i="3"/>
  <c r="BS3336" i="3"/>
  <c r="AP3336" i="3"/>
  <c r="AQ3336" i="3"/>
  <c r="AR3336" i="3"/>
  <c r="CD3336" i="3"/>
  <c r="AS3336" i="3"/>
  <c r="CI3336" i="3"/>
  <c r="AT3336" i="3"/>
  <c r="C3337" i="3"/>
  <c r="AM3337" i="3"/>
  <c r="F3337" i="3"/>
  <c r="AO3337" i="3"/>
  <c r="BS3337" i="3"/>
  <c r="AP3337" i="3"/>
  <c r="AQ3337" i="3"/>
  <c r="AR3337" i="3"/>
  <c r="CD3337" i="3"/>
  <c r="AS3337" i="3"/>
  <c r="AT3337" i="3"/>
  <c r="CL3337" i="3"/>
  <c r="C3338" i="3"/>
  <c r="AM3338" i="3"/>
  <c r="AO3338" i="3"/>
  <c r="AP3338" i="3"/>
  <c r="AQ3338" i="3"/>
  <c r="BZ3338" i="3"/>
  <c r="AR3338" i="3"/>
  <c r="CE3338" i="3"/>
  <c r="AS3338" i="3"/>
  <c r="CI3338" i="3"/>
  <c r="AT3338" i="3"/>
  <c r="C3339" i="3"/>
  <c r="AM3339" i="3"/>
  <c r="AO3339" i="3"/>
  <c r="BS3339" i="3"/>
  <c r="AP3339" i="3"/>
  <c r="AQ3339" i="3"/>
  <c r="AR3339" i="3"/>
  <c r="AS3339" i="3"/>
  <c r="CH3339" i="3"/>
  <c r="AT3339" i="3"/>
  <c r="CL3339" i="3"/>
  <c r="AM3340" i="3"/>
  <c r="F3340" i="3"/>
  <c r="AO3340" i="3"/>
  <c r="BR3340" i="3"/>
  <c r="AP3340" i="3"/>
  <c r="BW3340" i="3"/>
  <c r="AQ3340" i="3"/>
  <c r="AR3340" i="3"/>
  <c r="CE3340" i="3"/>
  <c r="AS3340" i="3"/>
  <c r="CH3340" i="3"/>
  <c r="AT3340" i="3"/>
  <c r="CM3340" i="3"/>
  <c r="C3341" i="3"/>
  <c r="AM3341" i="3"/>
  <c r="AO3341" i="3"/>
  <c r="BR3341" i="3"/>
  <c r="AP3341" i="3"/>
  <c r="BW3341" i="3"/>
  <c r="AQ3341" i="3"/>
  <c r="BZ3341" i="3"/>
  <c r="AR3341" i="3"/>
  <c r="CE3341" i="3"/>
  <c r="AS3341" i="3"/>
  <c r="CG3341" i="3"/>
  <c r="AT3341" i="3"/>
  <c r="C3342" i="3"/>
  <c r="AM3342" i="3"/>
  <c r="AO3342" i="3"/>
  <c r="BR3342" i="3"/>
  <c r="AP3342" i="3"/>
  <c r="AQ3342" i="3"/>
  <c r="AR3342" i="3"/>
  <c r="AS3342" i="3"/>
  <c r="AT3342" i="3"/>
  <c r="BZ3342" i="3"/>
  <c r="C3343" i="3"/>
  <c r="AM3343" i="3"/>
  <c r="AO3343" i="3"/>
  <c r="AP3343" i="3"/>
  <c r="BW3343" i="3"/>
  <c r="AQ3343" i="3"/>
  <c r="BZ3343" i="3"/>
  <c r="AR3343" i="3"/>
  <c r="CC3343" i="3"/>
  <c r="AS3343" i="3"/>
  <c r="CG3343" i="3"/>
  <c r="AT3343" i="3"/>
  <c r="C3344" i="3"/>
  <c r="AM3344" i="3"/>
  <c r="F3344" i="3"/>
  <c r="AO3344" i="3"/>
  <c r="AP3344" i="3"/>
  <c r="AQ3344" i="3"/>
  <c r="CA3344" i="3"/>
  <c r="AR3344" i="3"/>
  <c r="AS3344" i="3"/>
  <c r="CH3344" i="3"/>
  <c r="AT3344" i="3"/>
  <c r="CK3344" i="3"/>
  <c r="C3345" i="3"/>
  <c r="AM3345" i="3"/>
  <c r="AO3345" i="3"/>
  <c r="BS3345" i="3"/>
  <c r="AP3345" i="3"/>
  <c r="BV3345" i="3"/>
  <c r="AQ3345" i="3"/>
  <c r="AR3345" i="3"/>
  <c r="CD3345" i="3"/>
  <c r="AS3345" i="3"/>
  <c r="CI3345" i="3"/>
  <c r="AT3345" i="3"/>
  <c r="CK3345" i="3"/>
  <c r="C3346" i="3"/>
  <c r="AM3346" i="3"/>
  <c r="AO3346" i="3"/>
  <c r="AP3346" i="3"/>
  <c r="BV3346" i="3"/>
  <c r="AQ3346" i="3"/>
  <c r="CA3346" i="3"/>
  <c r="AR3346" i="3"/>
  <c r="AS3346" i="3"/>
  <c r="AT3346" i="3"/>
  <c r="CK3346" i="3"/>
  <c r="C3347" i="3"/>
  <c r="AM3347" i="3"/>
  <c r="AO3347" i="3"/>
  <c r="BS3347" i="3"/>
  <c r="AP3347" i="3"/>
  <c r="AQ3347" i="3"/>
  <c r="AR3347" i="3"/>
  <c r="CD3347" i="3"/>
  <c r="AS3347" i="3"/>
  <c r="CI3347" i="3"/>
  <c r="AT3347" i="3"/>
  <c r="CL3347" i="3"/>
  <c r="C3348" i="3"/>
  <c r="AM3348" i="3"/>
  <c r="AO3348" i="3"/>
  <c r="BR3348" i="3"/>
  <c r="AP3348" i="3"/>
  <c r="BV3348" i="3"/>
  <c r="AQ3348" i="3"/>
  <c r="AR3348" i="3"/>
  <c r="CD3348" i="3"/>
  <c r="AS3348" i="3"/>
  <c r="AT3348" i="3"/>
  <c r="CM3348" i="3"/>
  <c r="C3349" i="3"/>
  <c r="AM3349" i="3"/>
  <c r="AO3349" i="3"/>
  <c r="AP3349" i="3"/>
  <c r="BV3349" i="3"/>
  <c r="AQ3349" i="3"/>
  <c r="CA3349" i="3"/>
  <c r="AR3349" i="3"/>
  <c r="CD3349" i="3"/>
  <c r="AS3349" i="3"/>
  <c r="CG3349" i="3"/>
  <c r="AT3349" i="3"/>
  <c r="CL3349" i="3"/>
  <c r="C3350" i="3"/>
  <c r="AM3350" i="3"/>
  <c r="F3350" i="3"/>
  <c r="AO3350" i="3"/>
  <c r="BR3350" i="3"/>
  <c r="AP3350" i="3"/>
  <c r="AQ3350" i="3"/>
  <c r="AR3350" i="3"/>
  <c r="CD3350" i="3"/>
  <c r="AS3350" i="3"/>
  <c r="CG3350" i="3"/>
  <c r="AT3350" i="3"/>
  <c r="C3351" i="3"/>
  <c r="AM3351" i="3"/>
  <c r="AO3351" i="3"/>
  <c r="BR3351" i="3"/>
  <c r="AP3351" i="3"/>
  <c r="AQ3351" i="3"/>
  <c r="BZ3351" i="3"/>
  <c r="AR3351" i="3"/>
  <c r="CE3351" i="3"/>
  <c r="AS3351" i="3"/>
  <c r="CH3351" i="3"/>
  <c r="AT3351" i="3"/>
  <c r="C3352" i="3"/>
  <c r="AM3352" i="3"/>
  <c r="AO3352" i="3"/>
  <c r="AP3352" i="3"/>
  <c r="BW3352" i="3"/>
  <c r="AQ3352" i="3"/>
  <c r="BZ3352" i="3"/>
  <c r="AR3352" i="3"/>
  <c r="CE3352" i="3"/>
  <c r="AS3352" i="3"/>
  <c r="CI3352" i="3"/>
  <c r="AT3352" i="3"/>
  <c r="C3353" i="3"/>
  <c r="AM3353" i="3"/>
  <c r="F3353" i="3"/>
  <c r="AO3353" i="3"/>
  <c r="AP3353" i="3"/>
  <c r="AQ3353" i="3"/>
  <c r="BZ3353" i="3"/>
  <c r="AR3353" i="3"/>
  <c r="AS3353" i="3"/>
  <c r="CG3353" i="3"/>
  <c r="AT3353" i="3"/>
  <c r="CK3353" i="3"/>
  <c r="C3354" i="3"/>
  <c r="D3354" i="3"/>
  <c r="AM3354" i="3"/>
  <c r="AO3354" i="3"/>
  <c r="AP3354" i="3"/>
  <c r="BV3354" i="3"/>
  <c r="AQ3354" i="3"/>
  <c r="AR3354" i="3"/>
  <c r="AS3354" i="3"/>
  <c r="AT3354" i="3"/>
  <c r="CL3354" i="3"/>
  <c r="C3355" i="3"/>
  <c r="AM3355" i="3"/>
  <c r="F3355" i="3"/>
  <c r="AO3355" i="3"/>
  <c r="BS3355" i="3"/>
  <c r="AP3355" i="3"/>
  <c r="AQ3355" i="3"/>
  <c r="AR3355" i="3"/>
  <c r="AS3355" i="3"/>
  <c r="AT3355" i="3"/>
  <c r="C3356" i="3"/>
  <c r="AM3356" i="3"/>
  <c r="F3356" i="3"/>
  <c r="AO3356" i="3"/>
  <c r="AP3356" i="3"/>
  <c r="BV3356" i="3"/>
  <c r="AQ3356" i="3"/>
  <c r="CA3356" i="3"/>
  <c r="AR3356" i="3"/>
  <c r="AS3356" i="3"/>
  <c r="AT3356" i="3"/>
  <c r="C3357" i="3"/>
  <c r="AM3357" i="3"/>
  <c r="F3357" i="3"/>
  <c r="AO3357" i="3"/>
  <c r="BS3357" i="3"/>
  <c r="AP3357" i="3"/>
  <c r="BV3357" i="3"/>
  <c r="AQ3357" i="3"/>
  <c r="CA3357" i="3"/>
  <c r="AR3357" i="3"/>
  <c r="CD3357" i="3"/>
  <c r="AS3357" i="3"/>
  <c r="CH3357" i="3"/>
  <c r="AT3357" i="3"/>
  <c r="CK3357" i="3"/>
  <c r="C3358" i="3"/>
  <c r="AM3358" i="3"/>
  <c r="F3358" i="3"/>
  <c r="AO3358" i="3"/>
  <c r="BS3358" i="3"/>
  <c r="AP3358" i="3"/>
  <c r="BW3358" i="3"/>
  <c r="AQ3358" i="3"/>
  <c r="AR3358" i="3"/>
  <c r="AS3358" i="3"/>
  <c r="CG3358" i="3"/>
  <c r="AT3358" i="3"/>
  <c r="CK3358" i="3"/>
  <c r="AM3359" i="3"/>
  <c r="AO3359" i="3"/>
  <c r="AP3359" i="3"/>
  <c r="BW3359" i="3"/>
  <c r="AQ3359" i="3"/>
  <c r="CA3359" i="3"/>
  <c r="AR3359" i="3"/>
  <c r="AS3359" i="3"/>
  <c r="AT3359" i="3"/>
  <c r="CM3359" i="3"/>
  <c r="AM3360" i="3"/>
  <c r="D3360" i="3"/>
  <c r="BY3360" i="3"/>
  <c r="AO3360" i="3"/>
  <c r="AP3360" i="3"/>
  <c r="BW3360" i="3"/>
  <c r="AQ3360" i="3"/>
  <c r="CA3360" i="3"/>
  <c r="AR3360" i="3"/>
  <c r="CD3360" i="3"/>
  <c r="AS3360" i="3"/>
  <c r="AT3360" i="3"/>
  <c r="AM3361" i="3"/>
  <c r="F3361" i="3"/>
  <c r="AO3361" i="3"/>
  <c r="BR3361" i="3"/>
  <c r="AP3361" i="3"/>
  <c r="AQ3361" i="3"/>
  <c r="BZ3361" i="3"/>
  <c r="AR3361" i="3"/>
  <c r="CE3361" i="3"/>
  <c r="AS3361" i="3"/>
  <c r="CG3361" i="3"/>
  <c r="AT3361" i="3"/>
  <c r="CK3361" i="3"/>
  <c r="AM3362" i="3"/>
  <c r="F3362" i="3"/>
  <c r="AO3362" i="3"/>
  <c r="AP3362" i="3"/>
  <c r="AQ3362" i="3"/>
  <c r="CA3362" i="3"/>
  <c r="AR3362" i="3"/>
  <c r="CD3362" i="3"/>
  <c r="AS3362" i="3"/>
  <c r="CI3362" i="3"/>
  <c r="AT3362" i="3"/>
  <c r="CK3362" i="3"/>
  <c r="AM3363" i="3"/>
  <c r="F3363" i="3"/>
  <c r="AO3363" i="3"/>
  <c r="AP3363" i="3"/>
  <c r="AQ3363" i="3"/>
  <c r="AR3363" i="3"/>
  <c r="CE3363" i="3"/>
  <c r="AS3363" i="3"/>
  <c r="AT3363" i="3"/>
  <c r="CL3363" i="3"/>
  <c r="AM3364" i="3"/>
  <c r="D3364" i="3"/>
  <c r="AO3364" i="3"/>
  <c r="BS3364" i="3"/>
  <c r="AP3364" i="3"/>
  <c r="BW3364" i="3"/>
  <c r="AQ3364" i="3"/>
  <c r="BZ3364" i="3"/>
  <c r="AR3364" i="3"/>
  <c r="CC3364" i="3"/>
  <c r="AS3364" i="3"/>
  <c r="CG3364" i="3"/>
  <c r="AT3364" i="3"/>
  <c r="CK3364" i="3"/>
  <c r="AM3365" i="3"/>
  <c r="AO3365" i="3"/>
  <c r="AP3365" i="3"/>
  <c r="BW3365" i="3"/>
  <c r="AQ3365" i="3"/>
  <c r="BZ3365" i="3"/>
  <c r="AR3365" i="3"/>
  <c r="AS3365" i="3"/>
  <c r="AT3365" i="3"/>
  <c r="CK3365" i="3"/>
  <c r="AM3366" i="3"/>
  <c r="AO3366" i="3"/>
  <c r="BR3366" i="3"/>
  <c r="AP3366" i="3"/>
  <c r="AQ3366" i="3"/>
  <c r="CA3366" i="3"/>
  <c r="AR3366" i="3"/>
  <c r="CC3366" i="3"/>
  <c r="AS3366" i="3"/>
  <c r="CG3366" i="3"/>
  <c r="AT3366" i="3"/>
  <c r="CL3366" i="3"/>
  <c r="AM3367" i="3"/>
  <c r="D3367" i="3"/>
  <c r="BQ3367" i="3"/>
  <c r="AO3367" i="3"/>
  <c r="BS3367" i="3"/>
  <c r="AP3367" i="3"/>
  <c r="BV3367" i="3"/>
  <c r="AQ3367" i="3"/>
  <c r="AR3367" i="3"/>
  <c r="CC3367" i="3"/>
  <c r="AS3367" i="3"/>
  <c r="CI3367" i="3"/>
  <c r="AT3367" i="3"/>
  <c r="CL3367" i="3"/>
  <c r="CA3367" i="3"/>
  <c r="AM3368" i="3"/>
  <c r="D3368" i="3"/>
  <c r="AO3368" i="3"/>
  <c r="BR3368" i="3"/>
  <c r="AP3368" i="3"/>
  <c r="BW3368" i="3"/>
  <c r="AQ3368" i="3"/>
  <c r="AR3368" i="3"/>
  <c r="AS3368" i="3"/>
  <c r="CI3368" i="3"/>
  <c r="AT3368" i="3"/>
  <c r="CL3368" i="3"/>
  <c r="AM3369" i="3"/>
  <c r="D3369" i="3"/>
  <c r="AO3369" i="3"/>
  <c r="BR3369" i="3"/>
  <c r="AP3369" i="3"/>
  <c r="AQ3369" i="3"/>
  <c r="AR3369" i="3"/>
  <c r="AS3369" i="3"/>
  <c r="CH3369" i="3"/>
  <c r="AT3369" i="3"/>
  <c r="AM3370" i="3"/>
  <c r="AO3370" i="3"/>
  <c r="AP3370" i="3"/>
  <c r="BV3370" i="3"/>
  <c r="AQ3370" i="3"/>
  <c r="BZ3370" i="3"/>
  <c r="AR3370" i="3"/>
  <c r="CD3370" i="3"/>
  <c r="AS3370" i="3"/>
  <c r="CI3370" i="3"/>
  <c r="AT3370" i="3"/>
  <c r="CM3370" i="3"/>
  <c r="AM3371" i="3"/>
  <c r="D3371" i="3"/>
  <c r="AO3371" i="3"/>
  <c r="BR3371" i="3"/>
  <c r="AP3371" i="3"/>
  <c r="BV3371" i="3"/>
  <c r="AQ3371" i="3"/>
  <c r="AR3371" i="3"/>
  <c r="CC3371" i="3"/>
  <c r="AS3371" i="3"/>
  <c r="AT3371" i="3"/>
  <c r="C3372" i="3"/>
  <c r="AM3372" i="3"/>
  <c r="F3372" i="3"/>
  <c r="H3372" i="3"/>
  <c r="AO3372" i="3"/>
  <c r="AP3372" i="3"/>
  <c r="BU3372" i="3"/>
  <c r="AQ3372" i="3"/>
  <c r="AR3372" i="3"/>
  <c r="AS3372" i="3"/>
  <c r="CH3372" i="3"/>
  <c r="AT3372" i="3"/>
  <c r="CK3372" i="3"/>
  <c r="C3373" i="3"/>
  <c r="AM3373" i="3"/>
  <c r="F3373" i="3"/>
  <c r="H3373" i="3"/>
  <c r="AO3373" i="3"/>
  <c r="BQ3373" i="3"/>
  <c r="AP3373" i="3"/>
  <c r="BW3373" i="3"/>
  <c r="AQ3373" i="3"/>
  <c r="AR3373" i="3"/>
  <c r="CE3373" i="3"/>
  <c r="AS3373" i="3"/>
  <c r="AT3373" i="3"/>
  <c r="CL3373" i="3"/>
  <c r="C3374" i="3"/>
  <c r="AM3374" i="3"/>
  <c r="F3374" i="3"/>
  <c r="H3374" i="3"/>
  <c r="AO3374" i="3"/>
  <c r="BS3374" i="3"/>
  <c r="AP3374" i="3"/>
  <c r="BW3374" i="3"/>
  <c r="AQ3374" i="3"/>
  <c r="BY3374" i="3"/>
  <c r="AR3374" i="3"/>
  <c r="AS3374" i="3"/>
  <c r="AT3374" i="3"/>
  <c r="CM3374" i="3"/>
  <c r="BZ3374" i="3"/>
  <c r="C3375" i="3"/>
  <c r="AM3375" i="3"/>
  <c r="F3375" i="3"/>
  <c r="H3375" i="3"/>
  <c r="AO3375" i="3"/>
  <c r="BS3375" i="3"/>
  <c r="AP3375" i="3"/>
  <c r="AQ3375" i="3"/>
  <c r="AR3375" i="3"/>
  <c r="AS3375" i="3"/>
  <c r="CG3375" i="3"/>
  <c r="AT3375" i="3"/>
  <c r="CK3375" i="3"/>
  <c r="C3376" i="3"/>
  <c r="AM3376" i="3"/>
  <c r="F3376" i="3"/>
  <c r="H3376" i="3"/>
  <c r="AO3376" i="3"/>
  <c r="BS3376" i="3"/>
  <c r="AP3376" i="3"/>
  <c r="BW3376" i="3"/>
  <c r="AQ3376" i="3"/>
  <c r="AR3376" i="3"/>
  <c r="CE3376" i="3"/>
  <c r="AS3376" i="3"/>
  <c r="CH3376" i="3"/>
  <c r="AT3376" i="3"/>
  <c r="CM3376" i="3"/>
  <c r="C3377" i="3"/>
  <c r="AM3377" i="3"/>
  <c r="H3377" i="3"/>
  <c r="AO3377" i="3"/>
  <c r="AP3377" i="3"/>
  <c r="BU3377" i="3"/>
  <c r="AQ3377" i="3"/>
  <c r="CA3377" i="3"/>
  <c r="AR3377" i="3"/>
  <c r="AS3377" i="3"/>
  <c r="AT3377" i="3"/>
  <c r="CL3377" i="3"/>
  <c r="C3378" i="3"/>
  <c r="D3378" i="3"/>
  <c r="AM3378" i="3"/>
  <c r="F3378" i="3"/>
  <c r="H3378" i="3"/>
  <c r="AO3378" i="3"/>
  <c r="BQ3378" i="3"/>
  <c r="AP3378" i="3"/>
  <c r="BV3378" i="3"/>
  <c r="AQ3378" i="3"/>
  <c r="CA3378" i="3"/>
  <c r="AR3378" i="3"/>
  <c r="AS3378" i="3"/>
  <c r="CI3378" i="3"/>
  <c r="AT3378" i="3"/>
  <c r="CM3378" i="3"/>
  <c r="C3379" i="3"/>
  <c r="AM3379" i="3"/>
  <c r="F3379" i="3"/>
  <c r="H3379" i="3"/>
  <c r="AO3379" i="3"/>
  <c r="BS3379" i="3"/>
  <c r="AP3379" i="3"/>
  <c r="BV3379" i="3"/>
  <c r="AQ3379" i="3"/>
  <c r="AR3379" i="3"/>
  <c r="AS3379" i="3"/>
  <c r="AT3379" i="3"/>
  <c r="C3380" i="3"/>
  <c r="AM3380" i="3"/>
  <c r="H3380" i="3"/>
  <c r="AO3380" i="3"/>
  <c r="BS3380" i="3"/>
  <c r="AP3380" i="3"/>
  <c r="BW3380" i="3"/>
  <c r="AQ3380" i="3"/>
  <c r="CA3380" i="3"/>
  <c r="AR3380" i="3"/>
  <c r="CC3380" i="3"/>
  <c r="AS3380" i="3"/>
  <c r="AT3380" i="3"/>
  <c r="CK3380" i="3"/>
  <c r="C3381" i="3"/>
  <c r="AM3381" i="3"/>
  <c r="H3381" i="3"/>
  <c r="AO3381" i="3"/>
  <c r="BS3381" i="3"/>
  <c r="AP3381" i="3"/>
  <c r="BU3381" i="3"/>
  <c r="AQ3381" i="3"/>
  <c r="AR3381" i="3"/>
  <c r="CE3381" i="3"/>
  <c r="AS3381" i="3"/>
  <c r="CG3381" i="3"/>
  <c r="AT3381" i="3"/>
  <c r="C3382" i="3"/>
  <c r="AM3382" i="3"/>
  <c r="F3382" i="3"/>
  <c r="H3382" i="3"/>
  <c r="AO3382" i="3"/>
  <c r="BR3382" i="3"/>
  <c r="AP3382" i="3"/>
  <c r="BV3382" i="3"/>
  <c r="AQ3382" i="3"/>
  <c r="AR3382" i="3"/>
  <c r="AS3382" i="3"/>
  <c r="AT3382" i="3"/>
  <c r="CL3382" i="3"/>
  <c r="C3383" i="3"/>
  <c r="D3383" i="3"/>
  <c r="AM3383" i="3"/>
  <c r="H3383" i="3"/>
  <c r="AO3383" i="3"/>
  <c r="AP3383" i="3"/>
  <c r="AQ3383" i="3"/>
  <c r="AR3383" i="3"/>
  <c r="CE3383" i="3"/>
  <c r="AS3383" i="3"/>
  <c r="CH3383" i="3"/>
  <c r="AT3383" i="3"/>
  <c r="CK3383" i="3"/>
  <c r="C3384" i="3"/>
  <c r="AM3384" i="3"/>
  <c r="F3384" i="3"/>
  <c r="H3384" i="3"/>
  <c r="AO3384" i="3"/>
  <c r="BR3384" i="3"/>
  <c r="AP3384" i="3"/>
  <c r="AQ3384" i="3"/>
  <c r="BY3384" i="3"/>
  <c r="AR3384" i="3"/>
  <c r="CD3384" i="3"/>
  <c r="AS3384" i="3"/>
  <c r="CH3384" i="3"/>
  <c r="AT3384" i="3"/>
  <c r="C3385" i="3"/>
  <c r="AM3385" i="3"/>
  <c r="F3385" i="3"/>
  <c r="H3385" i="3"/>
  <c r="AO3385" i="3"/>
  <c r="AP3385" i="3"/>
  <c r="BV3385" i="3"/>
  <c r="AQ3385" i="3"/>
  <c r="BZ3385" i="3"/>
  <c r="AR3385" i="3"/>
  <c r="CE3385" i="3"/>
  <c r="AS3385" i="3"/>
  <c r="CH3385" i="3"/>
  <c r="AT3385" i="3"/>
  <c r="CM3385" i="3"/>
  <c r="C3386" i="3"/>
  <c r="AM3386" i="3"/>
  <c r="F3386" i="3"/>
  <c r="H3386" i="3"/>
  <c r="AO3386" i="3"/>
  <c r="AP3386" i="3"/>
  <c r="BW3386" i="3"/>
  <c r="AQ3386" i="3"/>
  <c r="CA3386" i="3"/>
  <c r="AR3386" i="3"/>
  <c r="AS3386" i="3"/>
  <c r="CH3386" i="3"/>
  <c r="AT3386" i="3"/>
  <c r="CL3386" i="3"/>
  <c r="BZ3386" i="3"/>
  <c r="C3387" i="3"/>
  <c r="AM3387" i="3"/>
  <c r="H3387" i="3"/>
  <c r="AO3387" i="3"/>
  <c r="BQ3387" i="3"/>
  <c r="AP3387" i="3"/>
  <c r="AQ3387" i="3"/>
  <c r="BY3387" i="3"/>
  <c r="AR3387" i="3"/>
  <c r="CD3387" i="3"/>
  <c r="AS3387" i="3"/>
  <c r="CI3387" i="3"/>
  <c r="AT3387" i="3"/>
  <c r="CK3387" i="3"/>
  <c r="C3388" i="3"/>
  <c r="AM3388" i="3"/>
  <c r="F3388" i="3"/>
  <c r="H3388" i="3"/>
  <c r="AO3388" i="3"/>
  <c r="BS3388" i="3"/>
  <c r="AP3388" i="3"/>
  <c r="BU3388" i="3"/>
  <c r="AQ3388" i="3"/>
  <c r="BY3388" i="3"/>
  <c r="AR3388" i="3"/>
  <c r="CC3388" i="3"/>
  <c r="AS3388" i="3"/>
  <c r="CG3388" i="3"/>
  <c r="AT3388" i="3"/>
  <c r="CK3388" i="3"/>
  <c r="C3389" i="3"/>
  <c r="AM3389" i="3"/>
  <c r="F3389" i="3"/>
  <c r="H3389" i="3"/>
  <c r="AO3389" i="3"/>
  <c r="BQ3389" i="3"/>
  <c r="AP3389" i="3"/>
  <c r="AQ3389" i="3"/>
  <c r="BY3389" i="3"/>
  <c r="AR3389" i="3"/>
  <c r="AS3389" i="3"/>
  <c r="CI3389" i="3"/>
  <c r="AT3389" i="3"/>
  <c r="AM3390" i="3"/>
  <c r="F3390" i="3"/>
  <c r="H3390" i="3"/>
  <c r="AO3390" i="3"/>
  <c r="AP3390" i="3"/>
  <c r="AQ3390" i="3"/>
  <c r="AR3390" i="3"/>
  <c r="AS3390" i="3"/>
  <c r="CI3390" i="3"/>
  <c r="AT3390" i="3"/>
  <c r="AM3391" i="3"/>
  <c r="H3391" i="3"/>
  <c r="AO3391" i="3"/>
  <c r="BR3391" i="3"/>
  <c r="AP3391" i="3"/>
  <c r="BV3391" i="3"/>
  <c r="AQ3391" i="3"/>
  <c r="AR3391" i="3"/>
  <c r="AS3391" i="3"/>
  <c r="CH3391" i="3"/>
  <c r="AT3391" i="3"/>
  <c r="AM3392" i="3"/>
  <c r="F3392" i="3"/>
  <c r="H3392" i="3"/>
  <c r="AO3392" i="3"/>
  <c r="BR3392" i="3"/>
  <c r="AP3392" i="3"/>
  <c r="AQ3392" i="3"/>
  <c r="BY3392" i="3"/>
  <c r="AR3392" i="3"/>
  <c r="AS3392" i="3"/>
  <c r="AT3392" i="3"/>
  <c r="AM3393" i="3"/>
  <c r="F3393" i="3"/>
  <c r="H3393" i="3"/>
  <c r="AO3393" i="3"/>
  <c r="BR3393" i="3"/>
  <c r="AP3393" i="3"/>
  <c r="BV3393" i="3"/>
  <c r="AQ3393" i="3"/>
  <c r="AR3393" i="3"/>
  <c r="CD3393" i="3"/>
  <c r="AS3393" i="3"/>
  <c r="CH3393" i="3"/>
  <c r="AT3393" i="3"/>
  <c r="AM3394" i="3"/>
  <c r="H3394" i="3"/>
  <c r="AO3394" i="3"/>
  <c r="BQ3394" i="3"/>
  <c r="AP3394" i="3"/>
  <c r="AQ3394" i="3"/>
  <c r="BY3394" i="3"/>
  <c r="AR3394" i="3"/>
  <c r="AS3394" i="3"/>
  <c r="CG3394" i="3"/>
  <c r="AT3394" i="3"/>
  <c r="AM3395" i="3"/>
  <c r="H3395" i="3"/>
  <c r="AO3395" i="3"/>
  <c r="BQ3395" i="3"/>
  <c r="AP3395" i="3"/>
  <c r="BV3395" i="3"/>
  <c r="AQ3395" i="3"/>
  <c r="BZ3395" i="3"/>
  <c r="AR3395" i="3"/>
  <c r="CE3395" i="3"/>
  <c r="AS3395" i="3"/>
  <c r="CI3395" i="3"/>
  <c r="AT3395" i="3"/>
  <c r="CM3395" i="3"/>
  <c r="AM3396" i="3"/>
  <c r="H3396" i="3"/>
  <c r="AO3396" i="3"/>
  <c r="AP3396" i="3"/>
  <c r="AQ3396" i="3"/>
  <c r="AR3396" i="3"/>
  <c r="AS3396" i="3"/>
  <c r="AT3396" i="3"/>
  <c r="CK3396" i="3"/>
  <c r="AM3397" i="3"/>
  <c r="H3397" i="3"/>
  <c r="AO3397" i="3"/>
  <c r="BR3397" i="3"/>
  <c r="AP3397" i="3"/>
  <c r="AQ3397" i="3"/>
  <c r="CA3397" i="3"/>
  <c r="AR3397" i="3"/>
  <c r="CC3397" i="3"/>
  <c r="AS3397" i="3"/>
  <c r="AT3397" i="3"/>
  <c r="CL3397" i="3"/>
  <c r="AM3398" i="3"/>
  <c r="D3398" i="3"/>
  <c r="H3398" i="3"/>
  <c r="AO3398" i="3"/>
  <c r="AP3398" i="3"/>
  <c r="BV3398" i="3"/>
  <c r="AQ3398" i="3"/>
  <c r="AR3398" i="3"/>
  <c r="CC3398" i="3"/>
  <c r="AS3398" i="3"/>
  <c r="AT3398" i="3"/>
  <c r="CK3398" i="3"/>
  <c r="AM3399" i="3"/>
  <c r="D3399" i="3"/>
  <c r="AO3399" i="3"/>
  <c r="BQ3399" i="3"/>
  <c r="AP3399" i="3"/>
  <c r="BU3399" i="3"/>
  <c r="AQ3399" i="3"/>
  <c r="CA3399" i="3"/>
  <c r="BY3399" i="3"/>
  <c r="AR3399" i="3"/>
  <c r="CC3399" i="3"/>
  <c r="AS3399" i="3"/>
  <c r="AT3399" i="3"/>
  <c r="AM3400" i="3"/>
  <c r="F3400" i="3"/>
  <c r="AO3400" i="3"/>
  <c r="AP3400" i="3"/>
  <c r="BU3400" i="3"/>
  <c r="AQ3400" i="3"/>
  <c r="BY3400" i="3"/>
  <c r="AR3400" i="3"/>
  <c r="CD3400" i="3"/>
  <c r="AS3400" i="3"/>
  <c r="AT3400" i="3"/>
  <c r="CK3400" i="3"/>
  <c r="AM3401" i="3"/>
  <c r="AO3401" i="3"/>
  <c r="BR3401" i="3"/>
  <c r="AP3401" i="3"/>
  <c r="BW3401" i="3"/>
  <c r="AQ3401" i="3"/>
  <c r="BY3401" i="3"/>
  <c r="AR3401" i="3"/>
  <c r="CD3401" i="3"/>
  <c r="AS3401" i="3"/>
  <c r="CI3401" i="3"/>
  <c r="AT3401" i="3"/>
  <c r="CM3401" i="3"/>
  <c r="AM3402" i="3"/>
  <c r="F3402" i="3"/>
  <c r="AO3402" i="3"/>
  <c r="BS3402" i="3"/>
  <c r="AP3402" i="3"/>
  <c r="AQ3402" i="3"/>
  <c r="CA3402" i="3"/>
  <c r="AR3402" i="3"/>
  <c r="AS3402" i="3"/>
  <c r="CG3402" i="3"/>
  <c r="AT3402" i="3"/>
  <c r="CM3402" i="3"/>
  <c r="C3403" i="3"/>
  <c r="AM3403" i="3"/>
  <c r="M3403" i="3"/>
  <c r="AO3403" i="3"/>
  <c r="BR3403" i="3"/>
  <c r="AP3403" i="3"/>
  <c r="BV3403" i="3"/>
  <c r="AQ3403" i="3"/>
  <c r="BZ3403" i="3"/>
  <c r="AR3403" i="3"/>
  <c r="AS3403" i="3"/>
  <c r="CI3403" i="3"/>
  <c r="AT3403" i="3"/>
  <c r="C3404" i="3"/>
  <c r="D3404" i="3"/>
  <c r="AM3404" i="3"/>
  <c r="AO3404" i="3"/>
  <c r="BQ3404" i="3"/>
  <c r="AP3404" i="3"/>
  <c r="AQ3404" i="3"/>
  <c r="CA3404" i="3"/>
  <c r="AR3404" i="3"/>
  <c r="CE3404" i="3"/>
  <c r="AS3404" i="3"/>
  <c r="CI3404" i="3"/>
  <c r="AT3404" i="3"/>
  <c r="CK3404" i="3"/>
  <c r="C3405" i="3"/>
  <c r="D3405" i="3"/>
  <c r="AM3405" i="3"/>
  <c r="M3405" i="3"/>
  <c r="AO3405" i="3"/>
  <c r="BR3405" i="3"/>
  <c r="AP3405" i="3"/>
  <c r="BV3405" i="3"/>
  <c r="AQ3405" i="3"/>
  <c r="BZ3405" i="3"/>
  <c r="AR3405" i="3"/>
  <c r="AS3405" i="3"/>
  <c r="AT3405" i="3"/>
  <c r="CK3405" i="3"/>
  <c r="C3406" i="3"/>
  <c r="D3406" i="3"/>
  <c r="AM3406" i="3"/>
  <c r="AO3406" i="3"/>
  <c r="AP3406" i="3"/>
  <c r="BV3406" i="3"/>
  <c r="AQ3406" i="3"/>
  <c r="BZ3406" i="3"/>
  <c r="AR3406" i="3"/>
  <c r="CD3406" i="3"/>
  <c r="AS3406" i="3"/>
  <c r="CI3406" i="3"/>
  <c r="AT3406" i="3"/>
  <c r="C3407" i="3"/>
  <c r="D3407" i="3"/>
  <c r="AM3407" i="3"/>
  <c r="AO3407" i="3"/>
  <c r="BQ3407" i="3"/>
  <c r="AP3407" i="3"/>
  <c r="BW3407" i="3"/>
  <c r="AQ3407" i="3"/>
  <c r="BY3407" i="3"/>
  <c r="AR3407" i="3"/>
  <c r="CE3407" i="3"/>
  <c r="AS3407" i="3"/>
  <c r="CI3407" i="3"/>
  <c r="AT3407" i="3"/>
  <c r="C3408" i="3"/>
  <c r="AM3408" i="3"/>
  <c r="F3408" i="3"/>
  <c r="AO3408" i="3"/>
  <c r="BQ3408" i="3"/>
  <c r="AP3408" i="3"/>
  <c r="BV3408" i="3"/>
  <c r="AQ3408" i="3"/>
  <c r="AR3408" i="3"/>
  <c r="AS3408" i="3"/>
  <c r="CH3408" i="3"/>
  <c r="AT3408" i="3"/>
  <c r="CL3408" i="3"/>
  <c r="C3409" i="3"/>
  <c r="D3409" i="3"/>
  <c r="AM3409" i="3"/>
  <c r="F3409" i="3"/>
  <c r="AO3409" i="3"/>
  <c r="BS3409" i="3"/>
  <c r="AP3409" i="3"/>
  <c r="AQ3409" i="3"/>
  <c r="AR3409" i="3"/>
  <c r="CC3409" i="3"/>
  <c r="AS3409" i="3"/>
  <c r="AT3409" i="3"/>
  <c r="CL3409" i="3"/>
  <c r="C3410" i="3"/>
  <c r="AM3410" i="3"/>
  <c r="AO3410" i="3"/>
  <c r="BR3410" i="3"/>
  <c r="AP3410" i="3"/>
  <c r="BU3410" i="3"/>
  <c r="AQ3410" i="3"/>
  <c r="CA3410" i="3"/>
  <c r="AR3410" i="3"/>
  <c r="CC3410" i="3"/>
  <c r="AS3410" i="3"/>
  <c r="CG3410" i="3"/>
  <c r="AT3410" i="3"/>
  <c r="CK3410" i="3"/>
  <c r="C3411" i="3"/>
  <c r="D3411" i="3"/>
  <c r="AM3411" i="3"/>
  <c r="AO3411" i="3"/>
  <c r="BR3411" i="3"/>
  <c r="AP3411" i="3"/>
  <c r="AQ3411" i="3"/>
  <c r="BY3411" i="3"/>
  <c r="AR3411" i="3"/>
  <c r="CD3411" i="3"/>
  <c r="AS3411" i="3"/>
  <c r="AT3411" i="3"/>
  <c r="C3412" i="3"/>
  <c r="AM3412" i="3"/>
  <c r="F3412" i="3"/>
  <c r="AO3412" i="3"/>
  <c r="AP3412" i="3"/>
  <c r="AQ3412" i="3"/>
  <c r="BY3412" i="3"/>
  <c r="AR3412" i="3"/>
  <c r="AS3412" i="3"/>
  <c r="CG3412" i="3"/>
  <c r="AT3412" i="3"/>
  <c r="CL3412" i="3"/>
  <c r="C3413" i="3"/>
  <c r="AM3413" i="3"/>
  <c r="F3413" i="3"/>
  <c r="AO3413" i="3"/>
  <c r="AP3413" i="3"/>
  <c r="BV3413" i="3"/>
  <c r="AQ3413" i="3"/>
  <c r="CA3413" i="3"/>
  <c r="AR3413" i="3"/>
  <c r="CD3413" i="3"/>
  <c r="AS3413" i="3"/>
  <c r="AT3413" i="3"/>
  <c r="C3414" i="3"/>
  <c r="AM3414" i="3"/>
  <c r="AO3414" i="3"/>
  <c r="AP3414" i="3"/>
  <c r="AQ3414" i="3"/>
  <c r="AR3414" i="3"/>
  <c r="CE3414" i="3"/>
  <c r="AS3414" i="3"/>
  <c r="CG3414" i="3"/>
  <c r="AT3414" i="3"/>
  <c r="CM3414" i="3"/>
  <c r="C3415" i="3"/>
  <c r="AM3415" i="3"/>
  <c r="D3415" i="3"/>
  <c r="AO3415" i="3"/>
  <c r="AP3415" i="3"/>
  <c r="BW3415" i="3"/>
  <c r="AQ3415" i="3"/>
  <c r="AR3415" i="3"/>
  <c r="CC3415" i="3"/>
  <c r="AS3415" i="3"/>
  <c r="CI3415" i="3"/>
  <c r="AT3415" i="3"/>
  <c r="CL3415" i="3"/>
  <c r="C3416" i="3"/>
  <c r="AM3416" i="3"/>
  <c r="D3416" i="3"/>
  <c r="AO3416" i="3"/>
  <c r="AP3416" i="3"/>
  <c r="BV3416" i="3"/>
  <c r="AQ3416" i="3"/>
  <c r="CA3416" i="3"/>
  <c r="AR3416" i="3"/>
  <c r="CE3416" i="3"/>
  <c r="AS3416" i="3"/>
  <c r="AT3416" i="3"/>
  <c r="CK3416" i="3"/>
  <c r="C3417" i="3"/>
  <c r="AM3417" i="3"/>
  <c r="F3417" i="3"/>
  <c r="AO3417" i="3"/>
  <c r="AP3417" i="3"/>
  <c r="AQ3417" i="3"/>
  <c r="BZ3417" i="3"/>
  <c r="AR3417" i="3"/>
  <c r="CC3417" i="3"/>
  <c r="AS3417" i="3"/>
  <c r="AT3417" i="3"/>
  <c r="C3418" i="3"/>
  <c r="AM3418" i="3"/>
  <c r="AO3418" i="3"/>
  <c r="BQ3418" i="3"/>
  <c r="AP3418" i="3"/>
  <c r="AQ3418" i="3"/>
  <c r="AR3418" i="3"/>
  <c r="CE3418" i="3"/>
  <c r="AS3418" i="3"/>
  <c r="CH3418" i="3"/>
  <c r="AT3418" i="3"/>
  <c r="CM3418" i="3"/>
  <c r="C3419" i="3"/>
  <c r="AM3419" i="3"/>
  <c r="D3419" i="3"/>
  <c r="AO3419" i="3"/>
  <c r="AP3419" i="3"/>
  <c r="BW3419" i="3"/>
  <c r="AQ3419" i="3"/>
  <c r="AR3419" i="3"/>
  <c r="AS3419" i="3"/>
  <c r="AT3419" i="3"/>
  <c r="CL3419" i="3"/>
  <c r="C3420" i="3"/>
  <c r="AM3420" i="3"/>
  <c r="F3420" i="3"/>
  <c r="AO3420" i="3"/>
  <c r="AP3420" i="3"/>
  <c r="BV3420" i="3"/>
  <c r="AQ3420" i="3"/>
  <c r="AR3420" i="3"/>
  <c r="CE3420" i="3"/>
  <c r="AS3420" i="3"/>
  <c r="AT3420" i="3"/>
  <c r="C3421" i="3"/>
  <c r="AM3421" i="3"/>
  <c r="M3421" i="3"/>
  <c r="AO3421" i="3"/>
  <c r="BQ3421" i="3"/>
  <c r="AP3421" i="3"/>
  <c r="BV3421" i="3"/>
  <c r="AQ3421" i="3"/>
  <c r="AR3421" i="3"/>
  <c r="CD3421" i="3"/>
  <c r="AS3421" i="3"/>
  <c r="CG3421" i="3"/>
  <c r="AT3421" i="3"/>
  <c r="CL3421" i="3"/>
  <c r="C3422" i="3"/>
  <c r="AM3422" i="3"/>
  <c r="M3422" i="3"/>
  <c r="AO3422" i="3"/>
  <c r="BR3422" i="3"/>
  <c r="AP3422" i="3"/>
  <c r="BW3422" i="3"/>
  <c r="AQ3422" i="3"/>
  <c r="AR3422" i="3"/>
  <c r="CC3422" i="3"/>
  <c r="AS3422" i="3"/>
  <c r="AT3422" i="3"/>
  <c r="CL3422" i="3"/>
  <c r="C3423" i="3"/>
  <c r="AM3423" i="3"/>
  <c r="D3423" i="3"/>
  <c r="AO3423" i="3"/>
  <c r="AP3423" i="3"/>
  <c r="BU3423" i="3"/>
  <c r="AQ3423" i="3"/>
  <c r="BY3423" i="3"/>
  <c r="AR3423" i="3"/>
  <c r="CE3423" i="3"/>
  <c r="AS3423" i="3"/>
  <c r="CG3423" i="3"/>
  <c r="AT3423" i="3"/>
  <c r="CK3423" i="3"/>
  <c r="C3424" i="3"/>
  <c r="AM3424" i="3"/>
  <c r="F3424" i="3"/>
  <c r="AO3424" i="3"/>
  <c r="AP3424" i="3"/>
  <c r="AQ3424" i="3"/>
  <c r="AR3424" i="3"/>
  <c r="CD3424" i="3"/>
  <c r="AS3424" i="3"/>
  <c r="CG3424" i="3"/>
  <c r="AT3424" i="3"/>
  <c r="C3425" i="3"/>
  <c r="AM3425" i="3"/>
  <c r="M3425" i="3"/>
  <c r="AO3425" i="3"/>
  <c r="BQ3425" i="3"/>
  <c r="AP3425" i="3"/>
  <c r="AQ3425" i="3"/>
  <c r="AR3425" i="3"/>
  <c r="CD3425" i="3"/>
  <c r="AS3425" i="3"/>
  <c r="CG3425" i="3"/>
  <c r="AT3425" i="3"/>
  <c r="CM3425" i="3"/>
  <c r="C3426" i="3"/>
  <c r="AM3426" i="3"/>
  <c r="M3426" i="3"/>
  <c r="AO3426" i="3"/>
  <c r="AP3426" i="3"/>
  <c r="BW3426" i="3"/>
  <c r="AQ3426" i="3"/>
  <c r="BY3426" i="3"/>
  <c r="AR3426" i="3"/>
  <c r="CD3426" i="3"/>
  <c r="AS3426" i="3"/>
  <c r="AT3426" i="3"/>
  <c r="CK3426" i="3"/>
  <c r="C3427" i="3"/>
  <c r="AM3427" i="3"/>
  <c r="AO3427" i="3"/>
  <c r="BQ3427" i="3"/>
  <c r="AP3427" i="3"/>
  <c r="BU3427" i="3"/>
  <c r="AQ3427" i="3"/>
  <c r="AR3427" i="3"/>
  <c r="CE3427" i="3"/>
  <c r="AS3427" i="3"/>
  <c r="CH3427" i="3"/>
  <c r="AT3427" i="3"/>
  <c r="C3428" i="3"/>
  <c r="AM3428" i="3"/>
  <c r="M3428" i="3"/>
  <c r="AO3428" i="3"/>
  <c r="BS3428" i="3"/>
  <c r="AP3428" i="3"/>
  <c r="AQ3428" i="3"/>
  <c r="AR3428" i="3"/>
  <c r="AS3428" i="3"/>
  <c r="CI3428" i="3"/>
  <c r="AT3428" i="3"/>
  <c r="C3429" i="3"/>
  <c r="AM3429" i="3"/>
  <c r="F3429" i="3"/>
  <c r="AO3429" i="3"/>
  <c r="AP3429" i="3"/>
  <c r="BV3429" i="3"/>
  <c r="AQ3429" i="3"/>
  <c r="BY3429" i="3"/>
  <c r="AR3429" i="3"/>
  <c r="AS3429" i="3"/>
  <c r="CI3429" i="3"/>
  <c r="AT3429" i="3"/>
  <c r="CK3429" i="3"/>
  <c r="C3430" i="3"/>
  <c r="AM3430" i="3"/>
  <c r="F3430" i="3"/>
  <c r="AO3430" i="3"/>
  <c r="AP3430" i="3"/>
  <c r="BW3430" i="3"/>
  <c r="AQ3430" i="3"/>
  <c r="CA3430" i="3"/>
  <c r="AR3430" i="3"/>
  <c r="AS3430" i="3"/>
  <c r="CG3430" i="3"/>
  <c r="AT3430" i="3"/>
  <c r="C3431" i="3"/>
  <c r="AM3431" i="3"/>
  <c r="F3431" i="3"/>
  <c r="AO3431" i="3"/>
  <c r="BS3431" i="3"/>
  <c r="AP3431" i="3"/>
  <c r="BW3431" i="3"/>
  <c r="AQ3431" i="3"/>
  <c r="AR3431" i="3"/>
  <c r="CD3431" i="3"/>
  <c r="AS3431" i="3"/>
  <c r="AT3431" i="3"/>
  <c r="C3432" i="3"/>
  <c r="AM3432" i="3"/>
  <c r="AO3432" i="3"/>
  <c r="AP3432" i="3"/>
  <c r="BU3432" i="3"/>
  <c r="AQ3432" i="3"/>
  <c r="CA3432" i="3"/>
  <c r="AR3432" i="3"/>
  <c r="CD3432" i="3"/>
  <c r="AS3432" i="3"/>
  <c r="AT3432" i="3"/>
  <c r="CL3432" i="3"/>
  <c r="C3433" i="3"/>
  <c r="AM3433" i="3"/>
  <c r="F3433" i="3"/>
  <c r="AO3433" i="3"/>
  <c r="AP3433" i="3"/>
  <c r="BU3433" i="3"/>
  <c r="AQ3433" i="3"/>
  <c r="AR3433" i="3"/>
  <c r="CD3433" i="3"/>
  <c r="AS3433" i="3"/>
  <c r="AT3433" i="3"/>
  <c r="CM3433" i="3"/>
  <c r="C3434" i="3"/>
  <c r="AM3434" i="3"/>
  <c r="F3434" i="3"/>
  <c r="AO3434" i="3"/>
  <c r="AP3434" i="3"/>
  <c r="BW3434" i="3"/>
  <c r="AQ3434" i="3"/>
  <c r="AR3434" i="3"/>
  <c r="CC3434" i="3"/>
  <c r="AS3434" i="3"/>
  <c r="CI3434" i="3"/>
  <c r="AT3434" i="3"/>
  <c r="C3435" i="3"/>
  <c r="AM3435" i="3"/>
  <c r="F3435" i="3"/>
  <c r="AO3435" i="3"/>
  <c r="BR3435" i="3"/>
  <c r="AP3435" i="3"/>
  <c r="BW3435" i="3"/>
  <c r="AQ3435" i="3"/>
  <c r="AR3435" i="3"/>
  <c r="CD3435" i="3"/>
  <c r="AS3435" i="3"/>
  <c r="AT3435" i="3"/>
  <c r="C3436" i="3"/>
  <c r="D3436" i="3"/>
  <c r="AM3436" i="3"/>
  <c r="AO3436" i="3"/>
  <c r="BR3436" i="3"/>
  <c r="AP3436" i="3"/>
  <c r="BW3436" i="3"/>
  <c r="AQ3436" i="3"/>
  <c r="BY3436" i="3"/>
  <c r="AR3436" i="3"/>
  <c r="CC3436" i="3"/>
  <c r="AS3436" i="3"/>
  <c r="CI3436" i="3"/>
  <c r="AT3436" i="3"/>
  <c r="CK3436" i="3"/>
  <c r="C3437" i="3"/>
  <c r="D3437" i="3"/>
  <c r="AM3437" i="3"/>
  <c r="F3437" i="3"/>
  <c r="AO3437" i="3"/>
  <c r="BR3437" i="3"/>
  <c r="AP3437" i="3"/>
  <c r="AQ3437" i="3"/>
  <c r="CA3437" i="3"/>
  <c r="AR3437" i="3"/>
  <c r="AS3437" i="3"/>
  <c r="CH3437" i="3"/>
  <c r="AT3437" i="3"/>
  <c r="C3438" i="3"/>
  <c r="D3438" i="3"/>
  <c r="AM3438" i="3"/>
  <c r="F3438" i="3"/>
  <c r="AO3438" i="3"/>
  <c r="AP3438" i="3"/>
  <c r="BW3438" i="3"/>
  <c r="AQ3438" i="3"/>
  <c r="BZ3438" i="3"/>
  <c r="AR3438" i="3"/>
  <c r="AS3438" i="3"/>
  <c r="AT3438" i="3"/>
  <c r="CK3438" i="3"/>
  <c r="C3439" i="3"/>
  <c r="AM3439" i="3"/>
  <c r="AO3439" i="3"/>
  <c r="BQ3439" i="3"/>
  <c r="AP3439" i="3"/>
  <c r="AQ3439" i="3"/>
  <c r="CA3439" i="3"/>
  <c r="AR3439" i="3"/>
  <c r="CC3439" i="3"/>
  <c r="AS3439" i="3"/>
  <c r="CI3439" i="3"/>
  <c r="AT3439" i="3"/>
  <c r="C3440" i="3"/>
  <c r="AM3440" i="3"/>
  <c r="AO3440" i="3"/>
  <c r="AP3440" i="3"/>
  <c r="BU3440" i="3"/>
  <c r="AQ3440" i="3"/>
  <c r="BZ3440" i="3"/>
  <c r="AR3440" i="3"/>
  <c r="CC3440" i="3"/>
  <c r="AS3440" i="3"/>
  <c r="AT3440" i="3"/>
  <c r="CK3440" i="3"/>
  <c r="C3441" i="3"/>
  <c r="D3441" i="3"/>
  <c r="AM3441" i="3"/>
  <c r="AO3441" i="3"/>
  <c r="BS3441" i="3"/>
  <c r="AP3441" i="3"/>
  <c r="BW3441" i="3"/>
  <c r="AQ3441" i="3"/>
  <c r="BY3441" i="3"/>
  <c r="AR3441" i="3"/>
  <c r="CE3441" i="3"/>
  <c r="AS3441" i="3"/>
  <c r="CG3441" i="3"/>
  <c r="AT3441" i="3"/>
  <c r="C3442" i="3"/>
  <c r="AM3442" i="3"/>
  <c r="AO3442" i="3"/>
  <c r="BR3442" i="3"/>
  <c r="AP3442" i="3"/>
  <c r="AQ3442" i="3"/>
  <c r="BZ3442" i="3"/>
  <c r="AR3442" i="3"/>
  <c r="CC3442" i="3"/>
  <c r="AS3442" i="3"/>
  <c r="CI3442" i="3"/>
  <c r="AT3442" i="3"/>
  <c r="CL3442" i="3"/>
  <c r="C3443" i="3"/>
  <c r="AM3443" i="3"/>
  <c r="F3443" i="3"/>
  <c r="AO3443" i="3"/>
  <c r="BR3443" i="3"/>
  <c r="AP3443" i="3"/>
  <c r="AQ3443" i="3"/>
  <c r="BY3443" i="3"/>
  <c r="AR3443" i="3"/>
  <c r="AS3443" i="3"/>
  <c r="AT3443" i="3"/>
  <c r="CM3443" i="3"/>
  <c r="C3444" i="3"/>
  <c r="AM3444" i="3"/>
  <c r="AO3444" i="3"/>
  <c r="BQ3444" i="3"/>
  <c r="AP3444" i="3"/>
  <c r="BV3444" i="3"/>
  <c r="AQ3444" i="3"/>
  <c r="AR3444" i="3"/>
  <c r="CE3444" i="3"/>
  <c r="AS3444" i="3"/>
  <c r="AT3444" i="3"/>
  <c r="C3445" i="3"/>
  <c r="AM3445" i="3"/>
  <c r="F3445" i="3"/>
  <c r="AO3445" i="3"/>
  <c r="AP3445" i="3"/>
  <c r="AQ3445" i="3"/>
  <c r="CA3445" i="3"/>
  <c r="AR3445" i="3"/>
  <c r="CC3445" i="3"/>
  <c r="AS3445" i="3"/>
  <c r="CI3445" i="3"/>
  <c r="AT3445" i="3"/>
  <c r="C3446" i="3"/>
  <c r="AM3446" i="3"/>
  <c r="AO3446" i="3"/>
  <c r="BS3446" i="3"/>
  <c r="AP3446" i="3"/>
  <c r="AQ3446" i="3"/>
  <c r="BY3446" i="3"/>
  <c r="AR3446" i="3"/>
  <c r="CE3446" i="3"/>
  <c r="AS3446" i="3"/>
  <c r="CG3446" i="3"/>
  <c r="AT3446" i="3"/>
  <c r="C3447" i="3"/>
  <c r="D3447" i="3"/>
  <c r="AM3447" i="3"/>
  <c r="F3447" i="3"/>
  <c r="AO3447" i="3"/>
  <c r="AP3447" i="3"/>
  <c r="AQ3447" i="3"/>
  <c r="BY3447" i="3"/>
  <c r="AR3447" i="3"/>
  <c r="AS3447" i="3"/>
  <c r="AT3447" i="3"/>
  <c r="CL3447" i="3"/>
  <c r="C3448" i="3"/>
  <c r="AM3448" i="3"/>
  <c r="F3448" i="3"/>
  <c r="AO3448" i="3"/>
  <c r="BQ3448" i="3"/>
  <c r="AP3448" i="3"/>
  <c r="AQ3448" i="3"/>
  <c r="BZ3448" i="3"/>
  <c r="AR3448" i="3"/>
  <c r="CE3448" i="3"/>
  <c r="AS3448" i="3"/>
  <c r="CI3448" i="3"/>
  <c r="AT3448" i="3"/>
  <c r="CM3448" i="3"/>
  <c r="C3449" i="3"/>
  <c r="AM3449" i="3"/>
  <c r="AO3449" i="3"/>
  <c r="AP3449" i="3"/>
  <c r="BU3449" i="3"/>
  <c r="AQ3449" i="3"/>
  <c r="BZ3449" i="3"/>
  <c r="AR3449" i="3"/>
  <c r="CC3449" i="3"/>
  <c r="AS3449" i="3"/>
  <c r="CI3449" i="3"/>
  <c r="AT3449" i="3"/>
  <c r="CK3449" i="3"/>
  <c r="C3450" i="3"/>
  <c r="AM3450" i="3"/>
  <c r="AO3450" i="3"/>
  <c r="AP3450" i="3"/>
  <c r="BV3450" i="3"/>
  <c r="AQ3450" i="3"/>
  <c r="BZ3450" i="3"/>
  <c r="AR3450" i="3"/>
  <c r="CC3450" i="3"/>
  <c r="AS3450" i="3"/>
  <c r="AT3450" i="3"/>
  <c r="CL3450" i="3"/>
  <c r="C3451" i="3"/>
  <c r="AM3451" i="3"/>
  <c r="M3451" i="3"/>
  <c r="AO3451" i="3"/>
  <c r="BR3451" i="3"/>
  <c r="AP3451" i="3"/>
  <c r="BU3451" i="3"/>
  <c r="AQ3451" i="3"/>
  <c r="AR3451" i="3"/>
  <c r="AS3451" i="3"/>
  <c r="CH3451" i="3"/>
  <c r="AT3451" i="3"/>
  <c r="CL3451" i="3"/>
  <c r="C3452" i="3"/>
  <c r="AM3452" i="3"/>
  <c r="F3452" i="3"/>
  <c r="AO3452" i="3"/>
  <c r="AP3452" i="3"/>
  <c r="BU3452" i="3"/>
  <c r="AQ3452" i="3"/>
  <c r="BY3452" i="3"/>
  <c r="AR3452" i="3"/>
  <c r="CD3452" i="3"/>
  <c r="AS3452" i="3"/>
  <c r="AT3452" i="3"/>
  <c r="CK3452" i="3"/>
  <c r="C3453" i="3"/>
  <c r="AM3453" i="3"/>
  <c r="M3453" i="3"/>
  <c r="AO3453" i="3"/>
  <c r="BR3453" i="3"/>
  <c r="AP3453" i="3"/>
  <c r="BW3453" i="3"/>
  <c r="AQ3453" i="3"/>
  <c r="AR3453" i="3"/>
  <c r="CD3453" i="3"/>
  <c r="AS3453" i="3"/>
  <c r="CI3453" i="3"/>
  <c r="AT3453" i="3"/>
  <c r="CM3453" i="3"/>
  <c r="C3454" i="3"/>
  <c r="AM3454" i="3"/>
  <c r="F3454" i="3"/>
  <c r="AO3454" i="3"/>
  <c r="AP3454" i="3"/>
  <c r="AQ3454" i="3"/>
  <c r="AR3454" i="3"/>
  <c r="AS3454" i="3"/>
  <c r="CG3454" i="3"/>
  <c r="AT3454" i="3"/>
  <c r="CL3454" i="3"/>
  <c r="C3455" i="3"/>
  <c r="AM3455" i="3"/>
  <c r="AO3455" i="3"/>
  <c r="BR3455" i="3"/>
  <c r="AP3455" i="3"/>
  <c r="BV3455" i="3"/>
  <c r="AQ3455" i="3"/>
  <c r="BZ3455" i="3"/>
  <c r="AR3455" i="3"/>
  <c r="AS3455" i="3"/>
  <c r="CI3455" i="3"/>
  <c r="AT3455" i="3"/>
  <c r="C3456" i="3"/>
  <c r="AM3456" i="3"/>
  <c r="M3456" i="3"/>
  <c r="AO3456" i="3"/>
  <c r="AP3456" i="3"/>
  <c r="AQ3456" i="3"/>
  <c r="AR3456" i="3"/>
  <c r="CE3456" i="3"/>
  <c r="AS3456" i="3"/>
  <c r="AT3456" i="3"/>
  <c r="CK3456" i="3"/>
  <c r="C3457" i="3"/>
  <c r="AM3457" i="3"/>
  <c r="AO3457" i="3"/>
  <c r="BR3457" i="3"/>
  <c r="AP3457" i="3"/>
  <c r="AQ3457" i="3"/>
  <c r="AR3457" i="3"/>
  <c r="AS3457" i="3"/>
  <c r="CG3457" i="3"/>
  <c r="AT3457" i="3"/>
  <c r="CK3457" i="3"/>
  <c r="C3458" i="3"/>
  <c r="AM3458" i="3"/>
  <c r="AO3458" i="3"/>
  <c r="BR3458" i="3"/>
  <c r="AP3458" i="3"/>
  <c r="AQ3458" i="3"/>
  <c r="AR3458" i="3"/>
  <c r="AS3458" i="3"/>
  <c r="AT3458" i="3"/>
  <c r="CK3458" i="3"/>
  <c r="C3459" i="3"/>
  <c r="AM3459" i="3"/>
  <c r="F3459" i="3"/>
  <c r="AO3459" i="3"/>
  <c r="AP3459" i="3"/>
  <c r="AQ3459" i="3"/>
  <c r="AR3459" i="3"/>
  <c r="AS3459" i="3"/>
  <c r="AT3459" i="3"/>
  <c r="CK3459" i="3"/>
  <c r="BZ3459" i="3"/>
  <c r="C3460" i="3"/>
  <c r="AM3460" i="3"/>
  <c r="F3460" i="3"/>
  <c r="AO3460" i="3"/>
  <c r="AP3460" i="3"/>
  <c r="AQ3460" i="3"/>
  <c r="BZ3460" i="3"/>
  <c r="AR3460" i="3"/>
  <c r="CE3460" i="3"/>
  <c r="AS3460" i="3"/>
  <c r="CI3460" i="3"/>
  <c r="AT3460" i="3"/>
  <c r="C3461" i="3"/>
  <c r="AM3461" i="3"/>
  <c r="AO3461" i="3"/>
  <c r="BS3461" i="3"/>
  <c r="AP3461" i="3"/>
  <c r="AQ3461" i="3"/>
  <c r="AR3461" i="3"/>
  <c r="AS3461" i="3"/>
  <c r="AT3461" i="3"/>
  <c r="CM3461" i="3"/>
  <c r="C3462" i="3"/>
  <c r="AM3462" i="3"/>
  <c r="AO3462" i="3"/>
  <c r="BS3462" i="3"/>
  <c r="AP3462" i="3"/>
  <c r="BW3462" i="3"/>
  <c r="AQ3462" i="3"/>
  <c r="AR3462" i="3"/>
  <c r="CE3462" i="3"/>
  <c r="AS3462" i="3"/>
  <c r="AT3462" i="3"/>
  <c r="CM3462" i="3"/>
  <c r="C3463" i="3"/>
  <c r="AM3463" i="3"/>
  <c r="AO3463" i="3"/>
  <c r="AP3463" i="3"/>
  <c r="AQ3463" i="3"/>
  <c r="CA3463" i="3"/>
  <c r="AR3463" i="3"/>
  <c r="AS3463" i="3"/>
  <c r="AT3463" i="3"/>
  <c r="CK3463" i="3"/>
  <c r="C3464" i="3"/>
  <c r="AM3464" i="3"/>
  <c r="AO3464" i="3"/>
  <c r="AP3464" i="3"/>
  <c r="BV3464" i="3"/>
  <c r="AQ3464" i="3"/>
  <c r="BZ3464" i="3"/>
  <c r="AR3464" i="3"/>
  <c r="CE3464" i="3"/>
  <c r="AS3464" i="3"/>
  <c r="CH3464" i="3"/>
  <c r="AT3464" i="3"/>
  <c r="CL3464" i="3"/>
  <c r="C3465" i="3"/>
  <c r="AM3465" i="3"/>
  <c r="AO3465" i="3"/>
  <c r="AP3465" i="3"/>
  <c r="AQ3465" i="3"/>
  <c r="BZ3465" i="3"/>
  <c r="AR3465" i="3"/>
  <c r="AS3465" i="3"/>
  <c r="CH3465" i="3"/>
  <c r="AT3465" i="3"/>
  <c r="CK3465" i="3"/>
  <c r="C3466" i="3"/>
  <c r="AM3466" i="3"/>
  <c r="AO3466" i="3"/>
  <c r="BS3466" i="3"/>
  <c r="AP3466" i="3"/>
  <c r="BW3466" i="3"/>
  <c r="AQ3466" i="3"/>
  <c r="CA3466" i="3"/>
  <c r="AR3466" i="3"/>
  <c r="AS3466" i="3"/>
  <c r="CI3466" i="3"/>
  <c r="AT3466" i="3"/>
  <c r="C3467" i="3"/>
  <c r="AM3467" i="3"/>
  <c r="AO3467" i="3"/>
  <c r="AP3467" i="3"/>
  <c r="BV3467" i="3"/>
  <c r="AQ3467" i="3"/>
  <c r="AR3467" i="3"/>
  <c r="CD3467" i="3"/>
  <c r="AS3467" i="3"/>
  <c r="AT3467" i="3"/>
  <c r="CL3467" i="3"/>
  <c r="C3468" i="3"/>
  <c r="AM3468" i="3"/>
  <c r="F3468" i="3"/>
  <c r="AO3468" i="3"/>
  <c r="AP3468" i="3"/>
  <c r="AQ3468" i="3"/>
  <c r="AR3468" i="3"/>
  <c r="CD3468" i="3"/>
  <c r="AS3468" i="3"/>
  <c r="AT3468" i="3"/>
  <c r="CM3468" i="3"/>
  <c r="C3469" i="3"/>
  <c r="AM3469" i="3"/>
  <c r="AO3469" i="3"/>
  <c r="AP3469" i="3"/>
  <c r="AQ3469" i="3"/>
  <c r="BZ3469" i="3"/>
  <c r="AR3469" i="3"/>
  <c r="AS3469" i="3"/>
  <c r="CI3469" i="3"/>
  <c r="AT3469" i="3"/>
  <c r="C3470" i="3"/>
  <c r="AM3470" i="3"/>
  <c r="F3470" i="3"/>
  <c r="AO3470" i="3"/>
  <c r="BR3470" i="3"/>
  <c r="AP3470" i="3"/>
  <c r="AQ3470" i="3"/>
  <c r="AR3470" i="3"/>
  <c r="CE3470" i="3"/>
  <c r="AS3470" i="3"/>
  <c r="AT3470" i="3"/>
  <c r="C3471" i="3"/>
  <c r="AM3471" i="3"/>
  <c r="F3471" i="3"/>
  <c r="AO3471" i="3"/>
  <c r="AP3471" i="3"/>
  <c r="AQ3471" i="3"/>
  <c r="AR3471" i="3"/>
  <c r="AS3471" i="3"/>
  <c r="CH3471" i="3"/>
  <c r="AT3471" i="3"/>
  <c r="C3472" i="3"/>
  <c r="AM3472" i="3"/>
  <c r="M3472" i="3"/>
  <c r="AO3472" i="3"/>
  <c r="AP3472" i="3"/>
  <c r="BV3472" i="3"/>
  <c r="AQ3472" i="3"/>
  <c r="AR3472" i="3"/>
  <c r="AS3472" i="3"/>
  <c r="AT3472" i="3"/>
  <c r="CM3472" i="3"/>
  <c r="C3473" i="3"/>
  <c r="AM3473" i="3"/>
  <c r="AO3473" i="3"/>
  <c r="AP3473" i="3"/>
  <c r="BV3473" i="3"/>
  <c r="AQ3473" i="3"/>
  <c r="AR3473" i="3"/>
  <c r="AS3473" i="3"/>
  <c r="CH3473" i="3"/>
  <c r="AT3473" i="3"/>
  <c r="C3474" i="3"/>
  <c r="AM3474" i="3"/>
  <c r="M3474" i="3"/>
  <c r="AO3474" i="3"/>
  <c r="BR3474" i="3"/>
  <c r="AP3474" i="3"/>
  <c r="BW3474" i="3"/>
  <c r="AQ3474" i="3"/>
  <c r="CA3474" i="3"/>
  <c r="AR3474" i="3"/>
  <c r="CD3474" i="3"/>
  <c r="AS3474" i="3"/>
  <c r="CI3474" i="3"/>
  <c r="AT3474" i="3"/>
  <c r="CM3474" i="3"/>
  <c r="C3475" i="3"/>
  <c r="AM3475" i="3"/>
  <c r="AO3475" i="3"/>
  <c r="BS3475" i="3"/>
  <c r="AP3475" i="3"/>
  <c r="BW3475" i="3"/>
  <c r="AQ3475" i="3"/>
  <c r="BZ3475" i="3"/>
  <c r="AR3475" i="3"/>
  <c r="CD3475" i="3"/>
  <c r="AS3475" i="3"/>
  <c r="CH3475" i="3"/>
  <c r="AT3475" i="3"/>
  <c r="C3476" i="3"/>
  <c r="AM3476" i="3"/>
  <c r="M3476" i="3"/>
  <c r="AO3476" i="3"/>
  <c r="AP3476" i="3"/>
  <c r="AQ3476" i="3"/>
  <c r="CA3476" i="3"/>
  <c r="AR3476" i="3"/>
  <c r="AS3476" i="3"/>
  <c r="AT3476" i="3"/>
  <c r="C3477" i="3"/>
  <c r="AM3477" i="3"/>
  <c r="F3477" i="3"/>
  <c r="AO3477" i="3"/>
  <c r="BR3477" i="3"/>
  <c r="AP3477" i="3"/>
  <c r="BW3477" i="3"/>
  <c r="AQ3477" i="3"/>
  <c r="AR3477" i="3"/>
  <c r="CE3477" i="3"/>
  <c r="AS3477" i="3"/>
  <c r="CI3477" i="3"/>
  <c r="AT3477" i="3"/>
  <c r="C3478" i="3"/>
  <c r="AM3478" i="3"/>
  <c r="AO3478" i="3"/>
  <c r="BR3478" i="3"/>
  <c r="AP3478" i="3"/>
  <c r="BW3478" i="3"/>
  <c r="AQ3478" i="3"/>
  <c r="BZ3478" i="3"/>
  <c r="AR3478" i="3"/>
  <c r="CE3478" i="3"/>
  <c r="AS3478" i="3"/>
  <c r="CG3478" i="3"/>
  <c r="AT3478" i="3"/>
  <c r="CK3478" i="3"/>
  <c r="C3479" i="3"/>
  <c r="AM3479" i="3"/>
  <c r="M3479" i="3"/>
  <c r="AO3479" i="3"/>
  <c r="BS3479" i="3"/>
  <c r="AP3479" i="3"/>
  <c r="BW3479" i="3"/>
  <c r="AQ3479" i="3"/>
  <c r="AR3479" i="3"/>
  <c r="CE3479" i="3"/>
  <c r="AS3479" i="3"/>
  <c r="AT3479" i="3"/>
  <c r="CK3479" i="3"/>
  <c r="C3480" i="3"/>
  <c r="AM3480" i="3"/>
  <c r="M3480" i="3"/>
  <c r="AO3480" i="3"/>
  <c r="BS3480" i="3"/>
  <c r="AP3480" i="3"/>
  <c r="BW3480" i="3"/>
  <c r="AQ3480" i="3"/>
  <c r="CA3480" i="3"/>
  <c r="AR3480" i="3"/>
  <c r="AS3480" i="3"/>
  <c r="CH3480" i="3"/>
  <c r="AT3480" i="3"/>
  <c r="CM3480" i="3"/>
  <c r="C3481" i="3"/>
  <c r="AM3481" i="3"/>
  <c r="F3481" i="3"/>
  <c r="AO3481" i="3"/>
  <c r="BS3481" i="3"/>
  <c r="AP3481" i="3"/>
  <c r="AQ3481" i="3"/>
  <c r="AR3481" i="3"/>
  <c r="CE3481" i="3"/>
  <c r="AS3481" i="3"/>
  <c r="CG3481" i="3"/>
  <c r="AT3481" i="3"/>
  <c r="CM3481" i="3"/>
  <c r="C3482" i="3"/>
  <c r="AM3482" i="3"/>
  <c r="M3482" i="3"/>
  <c r="AO3482" i="3"/>
  <c r="BR3482" i="3"/>
  <c r="AP3482" i="3"/>
  <c r="BV3482" i="3"/>
  <c r="AQ3482" i="3"/>
  <c r="AR3482" i="3"/>
  <c r="CD3482" i="3"/>
  <c r="AS3482" i="3"/>
  <c r="AT3482" i="3"/>
  <c r="CL3482" i="3"/>
  <c r="C3483" i="3"/>
  <c r="AM3483" i="3"/>
  <c r="AO3483" i="3"/>
  <c r="BR3483" i="3"/>
  <c r="AP3483" i="3"/>
  <c r="BV3483" i="3"/>
  <c r="AQ3483" i="3"/>
  <c r="AR3483" i="3"/>
  <c r="CE3483" i="3"/>
  <c r="AS3483" i="3"/>
  <c r="CI3483" i="3"/>
  <c r="AT3483" i="3"/>
  <c r="CK3483" i="3"/>
  <c r="C3484" i="3"/>
  <c r="AM3484" i="3"/>
  <c r="AO3484" i="3"/>
  <c r="AP3484" i="3"/>
  <c r="BW3484" i="3"/>
  <c r="AQ3484" i="3"/>
  <c r="AR3484" i="3"/>
  <c r="CE3484" i="3"/>
  <c r="AS3484" i="3"/>
  <c r="AT3484" i="3"/>
  <c r="CL3484" i="3"/>
  <c r="C3485" i="3"/>
  <c r="AM3485" i="3"/>
  <c r="M3485" i="3"/>
  <c r="AO3485" i="3"/>
  <c r="BR3485" i="3"/>
  <c r="AP3485" i="3"/>
  <c r="BW3485" i="3"/>
  <c r="AQ3485" i="3"/>
  <c r="AR3485" i="3"/>
  <c r="CE3485" i="3"/>
  <c r="AS3485" i="3"/>
  <c r="AT3485" i="3"/>
  <c r="CM3485" i="3"/>
  <c r="C3486" i="3"/>
  <c r="AM3486" i="3"/>
  <c r="F3486" i="3"/>
  <c r="AO3486" i="3"/>
  <c r="AP3486" i="3"/>
  <c r="BV3486" i="3"/>
  <c r="AQ3486" i="3"/>
  <c r="AR3486" i="3"/>
  <c r="CD3486" i="3"/>
  <c r="AS3486" i="3"/>
  <c r="AT3486" i="3"/>
  <c r="CL3486" i="3"/>
  <c r="C3487" i="3"/>
  <c r="AM3487" i="3"/>
  <c r="F3487" i="3"/>
  <c r="AO3487" i="3"/>
  <c r="BS3487" i="3"/>
  <c r="AP3487" i="3"/>
  <c r="AQ3487" i="3"/>
  <c r="BZ3487" i="3"/>
  <c r="AR3487" i="3"/>
  <c r="AS3487" i="3"/>
  <c r="AT3487" i="3"/>
  <c r="C3488" i="3"/>
  <c r="AM3488" i="3"/>
  <c r="AO3488" i="3"/>
  <c r="BR3488" i="3"/>
  <c r="AP3488" i="3"/>
  <c r="AQ3488" i="3"/>
  <c r="CA3488" i="3"/>
  <c r="AR3488" i="3"/>
  <c r="CD3488" i="3"/>
  <c r="AS3488" i="3"/>
  <c r="CI3488" i="3"/>
  <c r="AT3488" i="3"/>
  <c r="CM3488" i="3"/>
  <c r="AM3489" i="3"/>
  <c r="F3489" i="3"/>
  <c r="AO3489" i="3"/>
  <c r="BQ3489" i="3"/>
  <c r="AP3489" i="3"/>
  <c r="AQ3489" i="3"/>
  <c r="BY3489" i="3"/>
  <c r="AR3489" i="3"/>
  <c r="AS3489" i="3"/>
  <c r="CH3489" i="3"/>
  <c r="AT3489" i="3"/>
  <c r="CM3489" i="3"/>
  <c r="AM3490" i="3"/>
  <c r="F3490" i="3"/>
  <c r="AO3490" i="3"/>
  <c r="AP3490" i="3"/>
  <c r="BV3490" i="3"/>
  <c r="AQ3490" i="3"/>
  <c r="BY3490" i="3"/>
  <c r="AR3490" i="3"/>
  <c r="AS3490" i="3"/>
  <c r="AT3490" i="3"/>
  <c r="AM3491" i="3"/>
  <c r="D3491" i="3"/>
  <c r="AO3491" i="3"/>
  <c r="AP3491" i="3"/>
  <c r="BU3491" i="3"/>
  <c r="AQ3491" i="3"/>
  <c r="AR3491" i="3"/>
  <c r="CC3491" i="3"/>
  <c r="AS3491" i="3"/>
  <c r="CI3491" i="3"/>
  <c r="AT3491" i="3"/>
  <c r="CM3491" i="3"/>
  <c r="AM3492" i="3"/>
  <c r="AO3492" i="3"/>
  <c r="BS3492" i="3"/>
  <c r="AP3492" i="3"/>
  <c r="AQ3492" i="3"/>
  <c r="BY3492" i="3"/>
  <c r="AR3492" i="3"/>
  <c r="AS3492" i="3"/>
  <c r="CH3492" i="3"/>
  <c r="AT3492" i="3"/>
  <c r="CK3492" i="3"/>
  <c r="AM3493" i="3"/>
  <c r="AO3493" i="3"/>
  <c r="AP3493" i="3"/>
  <c r="BV3493" i="3"/>
  <c r="AQ3493" i="3"/>
  <c r="BY3493" i="3"/>
  <c r="AR3493" i="3"/>
  <c r="CC3493" i="3"/>
  <c r="AS3493" i="3"/>
  <c r="AT3493" i="3"/>
  <c r="AM3494" i="3"/>
  <c r="AO3494" i="3"/>
  <c r="BR3494" i="3"/>
  <c r="AP3494" i="3"/>
  <c r="AQ3494" i="3"/>
  <c r="AR3494" i="3"/>
  <c r="AS3494" i="3"/>
  <c r="CH3494" i="3"/>
  <c r="AT3494" i="3"/>
  <c r="AM3495" i="3"/>
  <c r="F3495" i="3"/>
  <c r="AO3495" i="3"/>
  <c r="AP3495" i="3"/>
  <c r="BU3495" i="3"/>
  <c r="AQ3495" i="3"/>
  <c r="BY3495" i="3"/>
  <c r="AR3495" i="3"/>
  <c r="AS3495" i="3"/>
  <c r="CI3495" i="3"/>
  <c r="AT3495" i="3"/>
  <c r="CL3495" i="3"/>
  <c r="AM3496" i="3"/>
  <c r="D3496" i="3"/>
  <c r="AO3496" i="3"/>
  <c r="BR3496" i="3"/>
  <c r="AP3496" i="3"/>
  <c r="BW3496" i="3"/>
  <c r="AQ3496" i="3"/>
  <c r="AR3496" i="3"/>
  <c r="AS3496" i="3"/>
  <c r="CH3496" i="3"/>
  <c r="AT3496" i="3"/>
  <c r="CM3496" i="3"/>
  <c r="AM3497" i="3"/>
  <c r="AO3497" i="3"/>
  <c r="BS3497" i="3"/>
  <c r="AP3497" i="3"/>
  <c r="AQ3497" i="3"/>
  <c r="CA3497" i="3"/>
  <c r="AR3497" i="3"/>
  <c r="CD3497" i="3"/>
  <c r="AS3497" i="3"/>
  <c r="AT3497" i="3"/>
  <c r="AM3498" i="3"/>
  <c r="AO3498" i="3"/>
  <c r="BR3498" i="3"/>
  <c r="AP3498" i="3"/>
  <c r="BW3498" i="3"/>
  <c r="AQ3498" i="3"/>
  <c r="BY3498" i="3"/>
  <c r="AR3498" i="3"/>
  <c r="AS3498" i="3"/>
  <c r="CI3498" i="3"/>
  <c r="AT3498" i="3"/>
  <c r="CM3498" i="3"/>
  <c r="AM3499" i="3"/>
  <c r="AO3499" i="3"/>
  <c r="BR3499" i="3"/>
  <c r="AP3499" i="3"/>
  <c r="BW3499" i="3"/>
  <c r="AQ3499" i="3"/>
  <c r="AR3499" i="3"/>
  <c r="AS3499" i="3"/>
  <c r="CG3499" i="3"/>
  <c r="AT3499" i="3"/>
  <c r="AM3500" i="3"/>
  <c r="AO3500" i="3"/>
  <c r="BQ3500" i="3"/>
  <c r="AP3500" i="3"/>
  <c r="BW3500" i="3"/>
  <c r="AQ3500" i="3"/>
  <c r="BY3500" i="3"/>
  <c r="AR3500" i="3"/>
  <c r="AS3500" i="3"/>
  <c r="AT3500" i="3"/>
  <c r="AM3501" i="3"/>
  <c r="F3501" i="3"/>
  <c r="AO3501" i="3"/>
  <c r="AP3501" i="3"/>
  <c r="BU3501" i="3"/>
  <c r="AQ3501" i="3"/>
  <c r="BZ3501" i="3"/>
  <c r="AR3501" i="3"/>
  <c r="CE3501" i="3"/>
  <c r="AS3501" i="3"/>
  <c r="CH3501" i="3"/>
  <c r="AT3501" i="3"/>
  <c r="CK3501" i="3"/>
  <c r="C3502" i="3"/>
  <c r="D3502" i="3"/>
  <c r="BQ3502" i="3"/>
  <c r="AM3502" i="3"/>
  <c r="F3502" i="3"/>
  <c r="AO3502" i="3"/>
  <c r="BR3502" i="3"/>
  <c r="AP3502" i="3"/>
  <c r="BV3502" i="3"/>
  <c r="AQ3502" i="3"/>
  <c r="CA3502" i="3"/>
  <c r="AR3502" i="3"/>
  <c r="AS3502" i="3"/>
  <c r="AT3502" i="3"/>
  <c r="C3503" i="3"/>
  <c r="AM3503" i="3"/>
  <c r="AO3503" i="3"/>
  <c r="AP3503" i="3"/>
  <c r="BV3503" i="3"/>
  <c r="AQ3503" i="3"/>
  <c r="BZ3503" i="3"/>
  <c r="AR3503" i="3"/>
  <c r="CD3503" i="3"/>
  <c r="AS3503" i="3"/>
  <c r="CG3503" i="3"/>
  <c r="AT3503" i="3"/>
  <c r="C3504" i="3"/>
  <c r="D3504" i="3"/>
  <c r="AM3504" i="3"/>
  <c r="AO3504" i="3"/>
  <c r="AP3504" i="3"/>
  <c r="BU3504" i="3"/>
  <c r="AQ3504" i="3"/>
  <c r="AR3504" i="3"/>
  <c r="CD3504" i="3"/>
  <c r="AS3504" i="3"/>
  <c r="AT3504" i="3"/>
  <c r="CM3504" i="3"/>
  <c r="C3505" i="3"/>
  <c r="AM3505" i="3"/>
  <c r="AO3505" i="3"/>
  <c r="BS3505" i="3"/>
  <c r="AP3505" i="3"/>
  <c r="BW3505" i="3"/>
  <c r="AQ3505" i="3"/>
  <c r="BZ3505" i="3"/>
  <c r="AR3505" i="3"/>
  <c r="AS3505" i="3"/>
  <c r="CH3505" i="3"/>
  <c r="AT3505" i="3"/>
  <c r="C3506" i="3"/>
  <c r="AM3506" i="3"/>
  <c r="AO3506" i="3"/>
  <c r="AP3506" i="3"/>
  <c r="AQ3506" i="3"/>
  <c r="CA3506" i="3"/>
  <c r="AR3506" i="3"/>
  <c r="CD3506" i="3"/>
  <c r="AS3506" i="3"/>
  <c r="AT3506" i="3"/>
  <c r="CK3506" i="3"/>
  <c r="C3507" i="3"/>
  <c r="AM3507" i="3"/>
  <c r="M3507" i="3"/>
  <c r="AO3507" i="3"/>
  <c r="BS3507" i="3"/>
  <c r="BR3507" i="3"/>
  <c r="AP3507" i="3"/>
  <c r="AQ3507" i="3"/>
  <c r="AR3507" i="3"/>
  <c r="AS3507" i="3"/>
  <c r="CG3507" i="3"/>
  <c r="AT3507" i="3"/>
  <c r="C3508" i="3"/>
  <c r="AM3508" i="3"/>
  <c r="AO3508" i="3"/>
  <c r="AP3508" i="3"/>
  <c r="AQ3508" i="3"/>
  <c r="AR3508" i="3"/>
  <c r="AS3508" i="3"/>
  <c r="AT3508" i="3"/>
  <c r="CL3508" i="3"/>
  <c r="C3509" i="3"/>
  <c r="AM3509" i="3"/>
  <c r="AO3509" i="3"/>
  <c r="BS3509" i="3"/>
  <c r="AP3509" i="3"/>
  <c r="AQ3509" i="3"/>
  <c r="AR3509" i="3"/>
  <c r="CD3509" i="3"/>
  <c r="AS3509" i="3"/>
  <c r="CH3509" i="3"/>
  <c r="AT3509" i="3"/>
  <c r="CM3509" i="3"/>
  <c r="C3510" i="3"/>
  <c r="AM3510" i="3"/>
  <c r="M3510" i="3"/>
  <c r="AO3510" i="3"/>
  <c r="BR3510" i="3"/>
  <c r="AP3510" i="3"/>
  <c r="BV3510" i="3"/>
  <c r="AQ3510" i="3"/>
  <c r="CA3510" i="3"/>
  <c r="AR3510" i="3"/>
  <c r="AS3510" i="3"/>
  <c r="CG3510" i="3"/>
  <c r="AT3510" i="3"/>
  <c r="C3511" i="3"/>
  <c r="AM3511" i="3"/>
  <c r="AO3511" i="3"/>
  <c r="BR3511" i="3"/>
  <c r="AP3511" i="3"/>
  <c r="BV3511" i="3"/>
  <c r="AQ3511" i="3"/>
  <c r="AR3511" i="3"/>
  <c r="AS3511" i="3"/>
  <c r="CG3511" i="3"/>
  <c r="AT3511" i="3"/>
  <c r="C3512" i="3"/>
  <c r="AM3512" i="3"/>
  <c r="AO3512" i="3"/>
  <c r="BR3512" i="3"/>
  <c r="AP3512" i="3"/>
  <c r="BV3512" i="3"/>
  <c r="AQ3512" i="3"/>
  <c r="AR3512" i="3"/>
  <c r="CE3512" i="3"/>
  <c r="AS3512" i="3"/>
  <c r="AT3512" i="3"/>
  <c r="C3513" i="3"/>
  <c r="AM3513" i="3"/>
  <c r="AO3513" i="3"/>
  <c r="BR3513" i="3"/>
  <c r="AP3513" i="3"/>
  <c r="BW3513" i="3"/>
  <c r="AQ3513" i="3"/>
  <c r="BZ3513" i="3"/>
  <c r="AR3513" i="3"/>
  <c r="AS3513" i="3"/>
  <c r="CG3513" i="3"/>
  <c r="AT3513" i="3"/>
  <c r="C3514" i="3"/>
  <c r="D3514" i="3"/>
  <c r="AM3514" i="3"/>
  <c r="AO3514" i="3"/>
  <c r="BR3514" i="3"/>
  <c r="AP3514" i="3"/>
  <c r="BW3514" i="3"/>
  <c r="AQ3514" i="3"/>
  <c r="CA3514" i="3"/>
  <c r="AR3514" i="3"/>
  <c r="AS3514" i="3"/>
  <c r="CH3514" i="3"/>
  <c r="AT3514" i="3"/>
  <c r="CK3514" i="3"/>
  <c r="C3515" i="3"/>
  <c r="AM3515" i="3"/>
  <c r="F3515" i="3"/>
  <c r="AO3515" i="3"/>
  <c r="BR3515" i="3"/>
  <c r="AP3515" i="3"/>
  <c r="BV3515" i="3"/>
  <c r="AQ3515" i="3"/>
  <c r="CA3515" i="3"/>
  <c r="AR3515" i="3"/>
  <c r="CE3515" i="3"/>
  <c r="AS3515" i="3"/>
  <c r="CH3515" i="3"/>
  <c r="AT3515" i="3"/>
  <c r="CM3515" i="3"/>
  <c r="C3516" i="3"/>
  <c r="AM3516" i="3"/>
  <c r="AO3516" i="3"/>
  <c r="AP3516" i="3"/>
  <c r="BV3516" i="3"/>
  <c r="AQ3516" i="3"/>
  <c r="CA3516" i="3"/>
  <c r="AR3516" i="3"/>
  <c r="AS3516" i="3"/>
  <c r="CH3516" i="3"/>
  <c r="AT3516" i="3"/>
  <c r="C3517" i="3"/>
  <c r="AM3517" i="3"/>
  <c r="AO3517" i="3"/>
  <c r="AP3517" i="3"/>
  <c r="BV3517" i="3"/>
  <c r="AQ3517" i="3"/>
  <c r="CA3517" i="3"/>
  <c r="AR3517" i="3"/>
  <c r="AS3517" i="3"/>
  <c r="CI3517" i="3"/>
  <c r="AT3517" i="3"/>
  <c r="CM3517" i="3"/>
  <c r="C3518" i="3"/>
  <c r="AM3518" i="3"/>
  <c r="F3518" i="3"/>
  <c r="AO3518" i="3"/>
  <c r="AP3518" i="3"/>
  <c r="AQ3518" i="3"/>
  <c r="AR3518" i="3"/>
  <c r="CE3518" i="3"/>
  <c r="AS3518" i="3"/>
  <c r="CI3518" i="3"/>
  <c r="AT3518" i="3"/>
  <c r="C3519" i="3"/>
  <c r="AM3519" i="3"/>
  <c r="AO3519" i="3"/>
  <c r="AP3519" i="3"/>
  <c r="AQ3519" i="3"/>
  <c r="CA3519" i="3"/>
  <c r="AR3519" i="3"/>
  <c r="CD3519" i="3"/>
  <c r="AS3519" i="3"/>
  <c r="AT3519" i="3"/>
  <c r="CM3519" i="3"/>
  <c r="BZ3519" i="3"/>
  <c r="AM3520" i="3"/>
  <c r="BQ3520" i="3"/>
  <c r="BS3520" i="3"/>
  <c r="BU3520" i="3"/>
  <c r="BW3520" i="3"/>
  <c r="BY3520" i="3"/>
  <c r="CA3520" i="3"/>
  <c r="CC3520" i="3"/>
  <c r="CE3520" i="3"/>
  <c r="CG3520" i="3"/>
  <c r="CI3520" i="3"/>
  <c r="CK3520" i="3"/>
  <c r="CM3520" i="3"/>
  <c r="AM3521" i="3"/>
  <c r="BQ3521" i="3"/>
  <c r="BS3521" i="3"/>
  <c r="BU3521" i="3"/>
  <c r="BW3521" i="3"/>
  <c r="BY3521" i="3"/>
  <c r="CA3521" i="3"/>
  <c r="CC3521" i="3"/>
  <c r="CE3521" i="3"/>
  <c r="CG3521" i="3"/>
  <c r="CI3521" i="3"/>
  <c r="CK3521" i="3"/>
  <c r="CM3521" i="3"/>
  <c r="AM3522" i="3"/>
  <c r="BQ3522" i="3"/>
  <c r="BS3522" i="3"/>
  <c r="BU3522" i="3"/>
  <c r="BW3522" i="3"/>
  <c r="BY3522" i="3"/>
  <c r="CA3522" i="3"/>
  <c r="CC3522" i="3"/>
  <c r="CE3522" i="3"/>
  <c r="CG3522" i="3"/>
  <c r="CI3522" i="3"/>
  <c r="CK3522" i="3"/>
  <c r="CM3522" i="3"/>
  <c r="AM3523" i="3"/>
  <c r="D3523" i="3"/>
  <c r="BQ3523" i="3"/>
  <c r="BS3523" i="3"/>
  <c r="BU3523" i="3"/>
  <c r="BW3523" i="3"/>
  <c r="BY3523" i="3"/>
  <c r="CA3523" i="3"/>
  <c r="CC3523" i="3"/>
  <c r="CE3523" i="3"/>
  <c r="CG3523" i="3"/>
  <c r="CI3523" i="3"/>
  <c r="CK3523" i="3"/>
  <c r="CM3523" i="3"/>
  <c r="AM3524" i="3"/>
  <c r="F3524" i="3"/>
  <c r="BQ3524" i="3"/>
  <c r="BS3524" i="3"/>
  <c r="BU3524" i="3"/>
  <c r="BW3524" i="3"/>
  <c r="BY3524" i="3"/>
  <c r="CA3524" i="3"/>
  <c r="CC3524" i="3"/>
  <c r="CE3524" i="3"/>
  <c r="CG3524" i="3"/>
  <c r="CI3524" i="3"/>
  <c r="CK3524" i="3"/>
  <c r="CM3524" i="3"/>
  <c r="AM3525" i="3"/>
  <c r="BQ3525" i="3"/>
  <c r="BS3525" i="3"/>
  <c r="BU3525" i="3"/>
  <c r="BW3525" i="3"/>
  <c r="BY3525" i="3"/>
  <c r="CA3525" i="3"/>
  <c r="CC3525" i="3"/>
  <c r="CE3525" i="3"/>
  <c r="CG3525" i="3"/>
  <c r="CI3525" i="3"/>
  <c r="CK3525" i="3"/>
  <c r="CM3525" i="3"/>
  <c r="AM3526" i="3"/>
  <c r="D3526" i="3"/>
  <c r="BQ3526" i="3"/>
  <c r="BS3526" i="3"/>
  <c r="BU3526" i="3"/>
  <c r="BW3526" i="3"/>
  <c r="BY3526" i="3"/>
  <c r="CA3526" i="3"/>
  <c r="CC3526" i="3"/>
  <c r="CE3526" i="3"/>
  <c r="CG3526" i="3"/>
  <c r="CI3526" i="3"/>
  <c r="CK3526" i="3"/>
  <c r="CM3526" i="3"/>
  <c r="AM3527" i="3"/>
  <c r="F3527" i="3"/>
  <c r="BQ3527" i="3"/>
  <c r="BS3527" i="3"/>
  <c r="BU3527" i="3"/>
  <c r="BW3527" i="3"/>
  <c r="BY3527" i="3"/>
  <c r="CA3527" i="3"/>
  <c r="CC3527" i="3"/>
  <c r="CE3527" i="3"/>
  <c r="CG3527" i="3"/>
  <c r="CI3527" i="3"/>
  <c r="CK3527" i="3"/>
  <c r="CM3527" i="3"/>
  <c r="AM3528" i="3"/>
  <c r="BQ3528" i="3"/>
  <c r="BS3528" i="3"/>
  <c r="BU3528" i="3"/>
  <c r="BW3528" i="3"/>
  <c r="BY3528" i="3"/>
  <c r="CA3528" i="3"/>
  <c r="CC3528" i="3"/>
  <c r="CE3528" i="3"/>
  <c r="CG3528" i="3"/>
  <c r="CI3528" i="3"/>
  <c r="CK3528" i="3"/>
  <c r="CM3528" i="3"/>
  <c r="AM3529" i="3"/>
  <c r="BQ3529" i="3"/>
  <c r="BS3529" i="3"/>
  <c r="BU3529" i="3"/>
  <c r="BW3529" i="3"/>
  <c r="BY3529" i="3"/>
  <c r="CA3529" i="3"/>
  <c r="CC3529" i="3"/>
  <c r="CE3529" i="3"/>
  <c r="CG3529" i="3"/>
  <c r="CI3529" i="3"/>
  <c r="CK3529" i="3"/>
  <c r="CM3529" i="3"/>
  <c r="AM3530" i="3"/>
  <c r="BQ3530" i="3"/>
  <c r="BS3530" i="3"/>
  <c r="BU3530" i="3"/>
  <c r="BW3530" i="3"/>
  <c r="BY3530" i="3"/>
  <c r="CA3530" i="3"/>
  <c r="CC3530" i="3"/>
  <c r="CE3530" i="3"/>
  <c r="CG3530" i="3"/>
  <c r="CI3530" i="3"/>
  <c r="CK3530" i="3"/>
  <c r="CM3530" i="3"/>
  <c r="AM3531" i="3"/>
  <c r="BQ3531" i="3"/>
  <c r="BS3531" i="3"/>
  <c r="BU3531" i="3"/>
  <c r="BW3531" i="3"/>
  <c r="BY3531" i="3"/>
  <c r="CA3531" i="3"/>
  <c r="CC3531" i="3"/>
  <c r="CE3531" i="3"/>
  <c r="CG3531" i="3"/>
  <c r="CI3531" i="3"/>
  <c r="CK3531" i="3"/>
  <c r="CM3531" i="3"/>
  <c r="AM3532" i="3"/>
  <c r="F3532" i="3"/>
  <c r="BQ3532" i="3"/>
  <c r="BS3532" i="3"/>
  <c r="BU3532" i="3"/>
  <c r="BW3532" i="3"/>
  <c r="BY3532" i="3"/>
  <c r="CA3532" i="3"/>
  <c r="CC3532" i="3"/>
  <c r="CE3532" i="3"/>
  <c r="CG3532" i="3"/>
  <c r="CI3532" i="3"/>
  <c r="CK3532" i="3"/>
  <c r="CM3532" i="3"/>
  <c r="AM3533" i="3"/>
  <c r="BQ3533" i="3"/>
  <c r="BS3533" i="3"/>
  <c r="BU3533" i="3"/>
  <c r="BW3533" i="3"/>
  <c r="BY3533" i="3"/>
  <c r="CA3533" i="3"/>
  <c r="CC3533" i="3"/>
  <c r="CE3533" i="3"/>
  <c r="CG3533" i="3"/>
  <c r="CI3533" i="3"/>
  <c r="CK3533" i="3"/>
  <c r="CM3533" i="3"/>
  <c r="AM3534" i="3"/>
  <c r="BQ3534" i="3"/>
  <c r="BS3534" i="3"/>
  <c r="BU3534" i="3"/>
  <c r="BW3534" i="3"/>
  <c r="BY3534" i="3"/>
  <c r="CA3534" i="3"/>
  <c r="CC3534" i="3"/>
  <c r="CE3534" i="3"/>
  <c r="CG3534" i="3"/>
  <c r="CI3534" i="3"/>
  <c r="CK3534" i="3"/>
  <c r="CM3534" i="3"/>
  <c r="AM3535" i="3"/>
  <c r="D3535" i="3"/>
  <c r="BQ3535" i="3"/>
  <c r="BS3535" i="3"/>
  <c r="BU3535" i="3"/>
  <c r="BW3535" i="3"/>
  <c r="BY3535" i="3"/>
  <c r="CA3535" i="3"/>
  <c r="CC3535" i="3"/>
  <c r="CE3535" i="3"/>
  <c r="CG3535" i="3"/>
  <c r="CI3535" i="3"/>
  <c r="CK3535" i="3"/>
  <c r="CM3535" i="3"/>
  <c r="AM3536" i="3"/>
  <c r="BQ3536" i="3"/>
  <c r="BS3536" i="3"/>
  <c r="BU3536" i="3"/>
  <c r="BW3536" i="3"/>
  <c r="BY3536" i="3"/>
  <c r="CA3536" i="3"/>
  <c r="CC3536" i="3"/>
  <c r="CE3536" i="3"/>
  <c r="CG3536" i="3"/>
  <c r="CI3536" i="3"/>
  <c r="CK3536" i="3"/>
  <c r="CM3536" i="3"/>
  <c r="AM3537" i="3"/>
  <c r="D3537" i="3"/>
  <c r="BQ3537" i="3"/>
  <c r="BS3537" i="3"/>
  <c r="BU3537" i="3"/>
  <c r="BW3537" i="3"/>
  <c r="BY3537" i="3"/>
  <c r="CA3537" i="3"/>
  <c r="CC3537" i="3"/>
  <c r="CE3537" i="3"/>
  <c r="CG3537" i="3"/>
  <c r="CI3537" i="3"/>
  <c r="CK3537" i="3"/>
  <c r="CM3537" i="3"/>
  <c r="AM3538" i="3"/>
  <c r="M3538" i="3"/>
  <c r="BQ3538" i="3"/>
  <c r="BS3538" i="3"/>
  <c r="BU3538" i="3"/>
  <c r="BW3538" i="3"/>
  <c r="BY3538" i="3"/>
  <c r="CA3538" i="3"/>
  <c r="CC3538" i="3"/>
  <c r="CE3538" i="3"/>
  <c r="CG3538" i="3"/>
  <c r="CI3538" i="3"/>
  <c r="CK3538" i="3"/>
  <c r="CM3538" i="3"/>
  <c r="AM3539" i="3"/>
  <c r="BQ3539" i="3"/>
  <c r="BS3539" i="3"/>
  <c r="BU3539" i="3"/>
  <c r="BW3539" i="3"/>
  <c r="BY3539" i="3"/>
  <c r="CA3539" i="3"/>
  <c r="CC3539" i="3"/>
  <c r="CE3539" i="3"/>
  <c r="CG3539" i="3"/>
  <c r="CI3539" i="3"/>
  <c r="CK3539" i="3"/>
  <c r="CM3539" i="3"/>
  <c r="AM3540" i="3"/>
  <c r="BQ3540" i="3"/>
  <c r="BS3540" i="3"/>
  <c r="BU3540" i="3"/>
  <c r="BW3540" i="3"/>
  <c r="BY3540" i="3"/>
  <c r="CA3540" i="3"/>
  <c r="CC3540" i="3"/>
  <c r="CE3540" i="3"/>
  <c r="CG3540" i="3"/>
  <c r="CI3540" i="3"/>
  <c r="CK3540" i="3"/>
  <c r="CM3540" i="3"/>
  <c r="AM3541" i="3"/>
  <c r="F3541" i="3"/>
  <c r="BQ3541" i="3"/>
  <c r="BS3541" i="3"/>
  <c r="BU3541" i="3"/>
  <c r="BW3541" i="3"/>
  <c r="BY3541" i="3"/>
  <c r="CA3541" i="3"/>
  <c r="CC3541" i="3"/>
  <c r="CE3541" i="3"/>
  <c r="CG3541" i="3"/>
  <c r="CI3541" i="3"/>
  <c r="CK3541" i="3"/>
  <c r="CM3541" i="3"/>
  <c r="AM3542" i="3"/>
  <c r="BQ3542" i="3"/>
  <c r="BS3542" i="3"/>
  <c r="BU3542" i="3"/>
  <c r="BW3542" i="3"/>
  <c r="BY3542" i="3"/>
  <c r="CA3542" i="3"/>
  <c r="CC3542" i="3"/>
  <c r="CE3542" i="3"/>
  <c r="CG3542" i="3"/>
  <c r="CI3542" i="3"/>
  <c r="CK3542" i="3"/>
  <c r="CM3542" i="3"/>
  <c r="AM3543" i="3"/>
  <c r="D3543" i="3"/>
  <c r="BQ3543" i="3"/>
  <c r="BS3543" i="3"/>
  <c r="BU3543" i="3"/>
  <c r="BW3543" i="3"/>
  <c r="BY3543" i="3"/>
  <c r="CA3543" i="3"/>
  <c r="CC3543" i="3"/>
  <c r="CE3543" i="3"/>
  <c r="CG3543" i="3"/>
  <c r="CI3543" i="3"/>
  <c r="CK3543" i="3"/>
  <c r="CM3543" i="3"/>
  <c r="AM3544" i="3"/>
  <c r="D3544" i="3"/>
  <c r="BQ3544" i="3"/>
  <c r="BS3544" i="3"/>
  <c r="BU3544" i="3"/>
  <c r="BW3544" i="3"/>
  <c r="BY3544" i="3"/>
  <c r="CA3544" i="3"/>
  <c r="CC3544" i="3"/>
  <c r="CE3544" i="3"/>
  <c r="CG3544" i="3"/>
  <c r="CI3544" i="3"/>
  <c r="CK3544" i="3"/>
  <c r="CM3544" i="3"/>
  <c r="AM3545" i="3"/>
  <c r="M3545" i="3"/>
  <c r="BQ3545" i="3"/>
  <c r="BS3545" i="3"/>
  <c r="BU3545" i="3"/>
  <c r="BW3545" i="3"/>
  <c r="BY3545" i="3"/>
  <c r="CA3545" i="3"/>
  <c r="CC3545" i="3"/>
  <c r="CE3545" i="3"/>
  <c r="CG3545" i="3"/>
  <c r="CI3545" i="3"/>
  <c r="CK3545" i="3"/>
  <c r="CM3545" i="3"/>
  <c r="AM3546" i="3"/>
  <c r="BQ3546" i="3"/>
  <c r="BS3546" i="3"/>
  <c r="BU3546" i="3"/>
  <c r="BW3546" i="3"/>
  <c r="BY3546" i="3"/>
  <c r="CA3546" i="3"/>
  <c r="CC3546" i="3"/>
  <c r="CE3546" i="3"/>
  <c r="CG3546" i="3"/>
  <c r="CI3546" i="3"/>
  <c r="CK3546" i="3"/>
  <c r="CM3546" i="3"/>
  <c r="AM3547" i="3"/>
  <c r="BQ3547" i="3"/>
  <c r="BS3547" i="3"/>
  <c r="BU3547" i="3"/>
  <c r="BW3547" i="3"/>
  <c r="BY3547" i="3"/>
  <c r="CA3547" i="3"/>
  <c r="CC3547" i="3"/>
  <c r="CE3547" i="3"/>
  <c r="CG3547" i="3"/>
  <c r="CI3547" i="3"/>
  <c r="CK3547" i="3"/>
  <c r="CM3547" i="3"/>
  <c r="AM3548" i="3"/>
  <c r="D3548" i="3"/>
  <c r="BQ3548" i="3"/>
  <c r="BS3548" i="3"/>
  <c r="BU3548" i="3"/>
  <c r="BW3548" i="3"/>
  <c r="BY3548" i="3"/>
  <c r="CA3548" i="3"/>
  <c r="CC3548" i="3"/>
  <c r="CE3548" i="3"/>
  <c r="CG3548" i="3"/>
  <c r="CI3548" i="3"/>
  <c r="CK3548" i="3"/>
  <c r="CM3548" i="3"/>
  <c r="AM3549" i="3"/>
  <c r="D3549" i="3"/>
  <c r="BQ3549" i="3"/>
  <c r="BS3549" i="3"/>
  <c r="BU3549" i="3"/>
  <c r="BW3549" i="3"/>
  <c r="BY3549" i="3"/>
  <c r="CA3549" i="3"/>
  <c r="CC3549" i="3"/>
  <c r="CE3549" i="3"/>
  <c r="CG3549" i="3"/>
  <c r="CI3549" i="3"/>
  <c r="CK3549" i="3"/>
  <c r="CM3549" i="3"/>
  <c r="AM3550" i="3"/>
  <c r="F3550" i="3"/>
  <c r="BQ3550" i="3"/>
  <c r="BS3550" i="3"/>
  <c r="BU3550" i="3"/>
  <c r="BW3550" i="3"/>
  <c r="BY3550" i="3"/>
  <c r="CA3550" i="3"/>
  <c r="CC3550" i="3"/>
  <c r="CE3550" i="3"/>
  <c r="CG3550" i="3"/>
  <c r="CI3550" i="3"/>
  <c r="CK3550" i="3"/>
  <c r="CM3550" i="3"/>
  <c r="AM3551" i="3"/>
  <c r="F3551" i="3"/>
  <c r="BQ3551" i="3"/>
  <c r="BS3551" i="3"/>
  <c r="BU3551" i="3"/>
  <c r="BW3551" i="3"/>
  <c r="BY3551" i="3"/>
  <c r="CA3551" i="3"/>
  <c r="CC3551" i="3"/>
  <c r="CE3551" i="3"/>
  <c r="CG3551" i="3"/>
  <c r="CI3551" i="3"/>
  <c r="CK3551" i="3"/>
  <c r="CM3551" i="3"/>
  <c r="AM3552" i="3"/>
  <c r="BQ3552" i="3"/>
  <c r="BS3552" i="3"/>
  <c r="BU3552" i="3"/>
  <c r="BW3552" i="3"/>
  <c r="BY3552" i="3"/>
  <c r="CA3552" i="3"/>
  <c r="CC3552" i="3"/>
  <c r="CE3552" i="3"/>
  <c r="CG3552" i="3"/>
  <c r="CI3552" i="3"/>
  <c r="CK3552" i="3"/>
  <c r="CM3552" i="3"/>
  <c r="AM3553" i="3"/>
  <c r="D3553" i="3"/>
  <c r="BQ3553" i="3"/>
  <c r="BS3553" i="3"/>
  <c r="BU3553" i="3"/>
  <c r="BW3553" i="3"/>
  <c r="BY3553" i="3"/>
  <c r="CA3553" i="3"/>
  <c r="CC3553" i="3"/>
  <c r="CE3553" i="3"/>
  <c r="CG3553" i="3"/>
  <c r="CI3553" i="3"/>
  <c r="CK3553" i="3"/>
  <c r="CM3553" i="3"/>
  <c r="AM3554" i="3"/>
  <c r="F3554" i="3"/>
  <c r="BQ3554" i="3"/>
  <c r="BS3554" i="3"/>
  <c r="BU3554" i="3"/>
  <c r="BW3554" i="3"/>
  <c r="BY3554" i="3"/>
  <c r="CA3554" i="3"/>
  <c r="CC3554" i="3"/>
  <c r="CE3554" i="3"/>
  <c r="CG3554" i="3"/>
  <c r="CI3554" i="3"/>
  <c r="CK3554" i="3"/>
  <c r="CM3554" i="3"/>
  <c r="AM3555" i="3"/>
  <c r="BQ3555" i="3"/>
  <c r="BS3555" i="3"/>
  <c r="BU3555" i="3"/>
  <c r="BW3555" i="3"/>
  <c r="BY3555" i="3"/>
  <c r="CA3555" i="3"/>
  <c r="CC3555" i="3"/>
  <c r="CE3555" i="3"/>
  <c r="CG3555" i="3"/>
  <c r="CI3555" i="3"/>
  <c r="CK3555" i="3"/>
  <c r="CM3555" i="3"/>
  <c r="AM3556" i="3"/>
  <c r="BQ3556" i="3"/>
  <c r="BS3556" i="3"/>
  <c r="BU3556" i="3"/>
  <c r="BW3556" i="3"/>
  <c r="BY3556" i="3"/>
  <c r="CA3556" i="3"/>
  <c r="CC3556" i="3"/>
  <c r="CE3556" i="3"/>
  <c r="CG3556" i="3"/>
  <c r="CI3556" i="3"/>
  <c r="CK3556" i="3"/>
  <c r="CM3556" i="3"/>
  <c r="AM3557" i="3"/>
  <c r="M3557" i="3"/>
  <c r="BQ3557" i="3"/>
  <c r="BS3557" i="3"/>
  <c r="BU3557" i="3"/>
  <c r="BW3557" i="3"/>
  <c r="BY3557" i="3"/>
  <c r="CA3557" i="3"/>
  <c r="CC3557" i="3"/>
  <c r="CE3557" i="3"/>
  <c r="CG3557" i="3"/>
  <c r="CI3557" i="3"/>
  <c r="CK3557" i="3"/>
  <c r="CM3557" i="3"/>
  <c r="AM3558" i="3"/>
  <c r="BQ3558" i="3"/>
  <c r="BS3558" i="3"/>
  <c r="BU3558" i="3"/>
  <c r="BW3558" i="3"/>
  <c r="BY3558" i="3"/>
  <c r="CA3558" i="3"/>
  <c r="CC3558" i="3"/>
  <c r="CE3558" i="3"/>
  <c r="CG3558" i="3"/>
  <c r="CI3558" i="3"/>
  <c r="CK3558" i="3"/>
  <c r="CM3558" i="3"/>
  <c r="AM3559" i="3"/>
  <c r="D3559" i="3"/>
  <c r="BQ3559" i="3"/>
  <c r="BS3559" i="3"/>
  <c r="BU3559" i="3"/>
  <c r="BW3559" i="3"/>
  <c r="BY3559" i="3"/>
  <c r="CA3559" i="3"/>
  <c r="CC3559" i="3"/>
  <c r="CE3559" i="3"/>
  <c r="CG3559" i="3"/>
  <c r="CI3559" i="3"/>
  <c r="CK3559" i="3"/>
  <c r="CM3559" i="3"/>
  <c r="AM3560" i="3"/>
  <c r="BQ3560" i="3"/>
  <c r="BS3560" i="3"/>
  <c r="BU3560" i="3"/>
  <c r="BW3560" i="3"/>
  <c r="BY3560" i="3"/>
  <c r="CA3560" i="3"/>
  <c r="CC3560" i="3"/>
  <c r="CE3560" i="3"/>
  <c r="CG3560" i="3"/>
  <c r="CI3560" i="3"/>
  <c r="CK3560" i="3"/>
  <c r="CM3560" i="3"/>
  <c r="AM3561" i="3"/>
  <c r="M3561" i="3"/>
  <c r="BQ3561" i="3"/>
  <c r="BS3561" i="3"/>
  <c r="BU3561" i="3"/>
  <c r="BW3561" i="3"/>
  <c r="BY3561" i="3"/>
  <c r="CA3561" i="3"/>
  <c r="CC3561" i="3"/>
  <c r="CE3561" i="3"/>
  <c r="CG3561" i="3"/>
  <c r="CI3561" i="3"/>
  <c r="CK3561" i="3"/>
  <c r="CM3561" i="3"/>
  <c r="AM3562" i="3"/>
  <c r="BQ3562" i="3"/>
  <c r="BS3562" i="3"/>
  <c r="BU3562" i="3"/>
  <c r="BW3562" i="3"/>
  <c r="BY3562" i="3"/>
  <c r="CA3562" i="3"/>
  <c r="CC3562" i="3"/>
  <c r="CE3562" i="3"/>
  <c r="CG3562" i="3"/>
  <c r="CI3562" i="3"/>
  <c r="CK3562" i="3"/>
  <c r="CM3562" i="3"/>
  <c r="AM3563" i="3"/>
  <c r="BQ3563" i="3"/>
  <c r="BS3563" i="3"/>
  <c r="BU3563" i="3"/>
  <c r="BW3563" i="3"/>
  <c r="BY3563" i="3"/>
  <c r="CA3563" i="3"/>
  <c r="CC3563" i="3"/>
  <c r="CE3563" i="3"/>
  <c r="CG3563" i="3"/>
  <c r="CI3563" i="3"/>
  <c r="CK3563" i="3"/>
  <c r="CM3563" i="3"/>
  <c r="AM3564" i="3"/>
  <c r="M3564" i="3"/>
  <c r="BQ3564" i="3"/>
  <c r="BS3564" i="3"/>
  <c r="BU3564" i="3"/>
  <c r="BW3564" i="3"/>
  <c r="BY3564" i="3"/>
  <c r="CA3564" i="3"/>
  <c r="CC3564" i="3"/>
  <c r="CE3564" i="3"/>
  <c r="CG3564" i="3"/>
  <c r="CI3564" i="3"/>
  <c r="CK3564" i="3"/>
  <c r="CM3564" i="3"/>
  <c r="AM3565" i="3"/>
  <c r="F3565" i="3"/>
  <c r="BQ3565" i="3"/>
  <c r="BS3565" i="3"/>
  <c r="BU3565" i="3"/>
  <c r="BW3565" i="3"/>
  <c r="BY3565" i="3"/>
  <c r="CA3565" i="3"/>
  <c r="CC3565" i="3"/>
  <c r="CE3565" i="3"/>
  <c r="CG3565" i="3"/>
  <c r="CI3565" i="3"/>
  <c r="CK3565" i="3"/>
  <c r="CM3565" i="3"/>
  <c r="AM3566" i="3"/>
  <c r="BQ3566" i="3"/>
  <c r="BS3566" i="3"/>
  <c r="BU3566" i="3"/>
  <c r="BW3566" i="3"/>
  <c r="BY3566" i="3"/>
  <c r="CA3566" i="3"/>
  <c r="CC3566" i="3"/>
  <c r="CE3566" i="3"/>
  <c r="CG3566" i="3"/>
  <c r="CI3566" i="3"/>
  <c r="CK3566" i="3"/>
  <c r="CM3566" i="3"/>
  <c r="AM3567" i="3"/>
  <c r="F3567" i="3"/>
  <c r="BQ3567" i="3"/>
  <c r="BS3567" i="3"/>
  <c r="BU3567" i="3"/>
  <c r="BW3567" i="3"/>
  <c r="BY3567" i="3"/>
  <c r="CA3567" i="3"/>
  <c r="CC3567" i="3"/>
  <c r="CE3567" i="3"/>
  <c r="CG3567" i="3"/>
  <c r="CI3567" i="3"/>
  <c r="CK3567" i="3"/>
  <c r="CM3567" i="3"/>
  <c r="AM3568" i="3"/>
  <c r="BQ3568" i="3"/>
  <c r="BS3568" i="3"/>
  <c r="BU3568" i="3"/>
  <c r="BW3568" i="3"/>
  <c r="BY3568" i="3"/>
  <c r="CA3568" i="3"/>
  <c r="CC3568" i="3"/>
  <c r="CE3568" i="3"/>
  <c r="CG3568" i="3"/>
  <c r="CI3568" i="3"/>
  <c r="CK3568" i="3"/>
  <c r="CM3568" i="3"/>
  <c r="AM3569" i="3"/>
  <c r="BQ3569" i="3"/>
  <c r="BS3569" i="3"/>
  <c r="BU3569" i="3"/>
  <c r="BW3569" i="3"/>
  <c r="BY3569" i="3"/>
  <c r="CA3569" i="3"/>
  <c r="CC3569" i="3"/>
  <c r="CE3569" i="3"/>
  <c r="CG3569" i="3"/>
  <c r="CI3569" i="3"/>
  <c r="CK3569" i="3"/>
  <c r="CM3569" i="3"/>
  <c r="AM3570" i="3"/>
  <c r="BQ3570" i="3"/>
  <c r="BS3570" i="3"/>
  <c r="BU3570" i="3"/>
  <c r="BW3570" i="3"/>
  <c r="BY3570" i="3"/>
  <c r="CA3570" i="3"/>
  <c r="CC3570" i="3"/>
  <c r="CE3570" i="3"/>
  <c r="CG3570" i="3"/>
  <c r="CI3570" i="3"/>
  <c r="CK3570" i="3"/>
  <c r="CM3570" i="3"/>
  <c r="AM3571" i="3"/>
  <c r="BQ3571" i="3"/>
  <c r="BS3571" i="3"/>
  <c r="BU3571" i="3"/>
  <c r="BW3571" i="3"/>
  <c r="BY3571" i="3"/>
  <c r="CA3571" i="3"/>
  <c r="CC3571" i="3"/>
  <c r="CE3571" i="3"/>
  <c r="CG3571" i="3"/>
  <c r="CI3571" i="3"/>
  <c r="CK3571" i="3"/>
  <c r="CM3571" i="3"/>
  <c r="AM3572" i="3"/>
  <c r="BQ3572" i="3"/>
  <c r="BS3572" i="3"/>
  <c r="BU3572" i="3"/>
  <c r="BW3572" i="3"/>
  <c r="BY3572" i="3"/>
  <c r="CA3572" i="3"/>
  <c r="CC3572" i="3"/>
  <c r="CE3572" i="3"/>
  <c r="CG3572" i="3"/>
  <c r="CI3572" i="3"/>
  <c r="CK3572" i="3"/>
  <c r="CM3572" i="3"/>
  <c r="AM3573" i="3"/>
  <c r="BQ3573" i="3"/>
  <c r="BS3573" i="3"/>
  <c r="BU3573" i="3"/>
  <c r="BW3573" i="3"/>
  <c r="BY3573" i="3"/>
  <c r="CA3573" i="3"/>
  <c r="CC3573" i="3"/>
  <c r="CE3573" i="3"/>
  <c r="CG3573" i="3"/>
  <c r="CI3573" i="3"/>
  <c r="CK3573" i="3"/>
  <c r="CM3573" i="3"/>
  <c r="AM3574" i="3"/>
  <c r="M3574" i="3"/>
  <c r="BQ3574" i="3"/>
  <c r="BS3574" i="3"/>
  <c r="BU3574" i="3"/>
  <c r="BW3574" i="3"/>
  <c r="BY3574" i="3"/>
  <c r="CA3574" i="3"/>
  <c r="CC3574" i="3"/>
  <c r="CE3574" i="3"/>
  <c r="CG3574" i="3"/>
  <c r="CI3574" i="3"/>
  <c r="CK3574" i="3"/>
  <c r="CM3574" i="3"/>
  <c r="AM3575" i="3"/>
  <c r="D3575" i="3"/>
  <c r="BQ3575" i="3"/>
  <c r="BS3575" i="3"/>
  <c r="BU3575" i="3"/>
  <c r="BW3575" i="3"/>
  <c r="BY3575" i="3"/>
  <c r="CA3575" i="3"/>
  <c r="CC3575" i="3"/>
  <c r="CE3575" i="3"/>
  <c r="CG3575" i="3"/>
  <c r="CI3575" i="3"/>
  <c r="CK3575" i="3"/>
  <c r="CM3575" i="3"/>
  <c r="AM3576" i="3"/>
  <c r="M3576" i="3"/>
  <c r="BQ3576" i="3"/>
  <c r="BS3576" i="3"/>
  <c r="BU3576" i="3"/>
  <c r="BW3576" i="3"/>
  <c r="BY3576" i="3"/>
  <c r="CA3576" i="3"/>
  <c r="CC3576" i="3"/>
  <c r="CE3576" i="3"/>
  <c r="CG3576" i="3"/>
  <c r="CI3576" i="3"/>
  <c r="CK3576" i="3"/>
  <c r="CM3576" i="3"/>
  <c r="AM3577" i="3"/>
  <c r="BQ3577" i="3"/>
  <c r="BS3577" i="3"/>
  <c r="BU3577" i="3"/>
  <c r="BW3577" i="3"/>
  <c r="BY3577" i="3"/>
  <c r="CA3577" i="3"/>
  <c r="CC3577" i="3"/>
  <c r="CE3577" i="3"/>
  <c r="CG3577" i="3"/>
  <c r="CI3577" i="3"/>
  <c r="CK3577" i="3"/>
  <c r="CM3577" i="3"/>
  <c r="AM3578" i="3"/>
  <c r="D3578" i="3"/>
  <c r="BQ3578" i="3"/>
  <c r="BS3578" i="3"/>
  <c r="BU3578" i="3"/>
  <c r="BW3578" i="3"/>
  <c r="BY3578" i="3"/>
  <c r="CA3578" i="3"/>
  <c r="CC3578" i="3"/>
  <c r="CE3578" i="3"/>
  <c r="CG3578" i="3"/>
  <c r="CI3578" i="3"/>
  <c r="CK3578" i="3"/>
  <c r="CM3578" i="3"/>
  <c r="AM3579" i="3"/>
  <c r="BQ3579" i="3"/>
  <c r="BS3579" i="3"/>
  <c r="BU3579" i="3"/>
  <c r="BW3579" i="3"/>
  <c r="BY3579" i="3"/>
  <c r="CA3579" i="3"/>
  <c r="CC3579" i="3"/>
  <c r="CE3579" i="3"/>
  <c r="CG3579" i="3"/>
  <c r="CI3579" i="3"/>
  <c r="CK3579" i="3"/>
  <c r="CM3579" i="3"/>
  <c r="AM3580" i="3"/>
  <c r="M3580" i="3"/>
  <c r="BQ3580" i="3"/>
  <c r="BS3580" i="3"/>
  <c r="BU3580" i="3"/>
  <c r="BW3580" i="3"/>
  <c r="BY3580" i="3"/>
  <c r="CA3580" i="3"/>
  <c r="CC3580" i="3"/>
  <c r="CE3580" i="3"/>
  <c r="CG3580" i="3"/>
  <c r="CI3580" i="3"/>
  <c r="CK3580" i="3"/>
  <c r="CM3580" i="3"/>
  <c r="AM3581" i="3"/>
  <c r="M3581" i="3"/>
  <c r="BQ3581" i="3"/>
  <c r="BS3581" i="3"/>
  <c r="BU3581" i="3"/>
  <c r="BW3581" i="3"/>
  <c r="BY3581" i="3"/>
  <c r="CA3581" i="3"/>
  <c r="CC3581" i="3"/>
  <c r="CE3581" i="3"/>
  <c r="CG3581" i="3"/>
  <c r="CI3581" i="3"/>
  <c r="CK3581" i="3"/>
  <c r="CM3581" i="3"/>
  <c r="AM3582" i="3"/>
  <c r="D3582" i="3"/>
  <c r="BQ3582" i="3"/>
  <c r="BS3582" i="3"/>
  <c r="BU3582" i="3"/>
  <c r="BW3582" i="3"/>
  <c r="BY3582" i="3"/>
  <c r="CA3582" i="3"/>
  <c r="CC3582" i="3"/>
  <c r="CE3582" i="3"/>
  <c r="CG3582" i="3"/>
  <c r="CI3582" i="3"/>
  <c r="CK3582" i="3"/>
  <c r="CM3582" i="3"/>
  <c r="AM3583" i="3"/>
  <c r="F3583" i="3"/>
  <c r="BQ3583" i="3"/>
  <c r="BS3583" i="3"/>
  <c r="BU3583" i="3"/>
  <c r="BW3583" i="3"/>
  <c r="BY3583" i="3"/>
  <c r="CA3583" i="3"/>
  <c r="CC3583" i="3"/>
  <c r="CE3583" i="3"/>
  <c r="CG3583" i="3"/>
  <c r="CI3583" i="3"/>
  <c r="CK3583" i="3"/>
  <c r="CM3583" i="3"/>
  <c r="AM3584" i="3"/>
  <c r="F3584" i="3"/>
  <c r="BQ3584" i="3"/>
  <c r="BS3584" i="3"/>
  <c r="BU3584" i="3"/>
  <c r="BW3584" i="3"/>
  <c r="BY3584" i="3"/>
  <c r="CA3584" i="3"/>
  <c r="CC3584" i="3"/>
  <c r="CE3584" i="3"/>
  <c r="CG3584" i="3"/>
  <c r="CI3584" i="3"/>
  <c r="CK3584" i="3"/>
  <c r="CM3584" i="3"/>
  <c r="AM3585" i="3"/>
  <c r="D3585" i="3"/>
  <c r="BQ3585" i="3"/>
  <c r="BS3585" i="3"/>
  <c r="BU3585" i="3"/>
  <c r="BW3585" i="3"/>
  <c r="BY3585" i="3"/>
  <c r="CA3585" i="3"/>
  <c r="CC3585" i="3"/>
  <c r="CE3585" i="3"/>
  <c r="CG3585" i="3"/>
  <c r="CI3585" i="3"/>
  <c r="CK3585" i="3"/>
  <c r="CM3585" i="3"/>
  <c r="AM3586" i="3"/>
  <c r="BQ3586" i="3"/>
  <c r="BS3586" i="3"/>
  <c r="BU3586" i="3"/>
  <c r="BW3586" i="3"/>
  <c r="BY3586" i="3"/>
  <c r="CA3586" i="3"/>
  <c r="CC3586" i="3"/>
  <c r="CE3586" i="3"/>
  <c r="CG3586" i="3"/>
  <c r="CI3586" i="3"/>
  <c r="CK3586" i="3"/>
  <c r="CM3586" i="3"/>
  <c r="AM3587" i="3"/>
  <c r="M3587" i="3"/>
  <c r="BQ3587" i="3"/>
  <c r="BS3587" i="3"/>
  <c r="BU3587" i="3"/>
  <c r="BW3587" i="3"/>
  <c r="BY3587" i="3"/>
  <c r="CA3587" i="3"/>
  <c r="CC3587" i="3"/>
  <c r="CE3587" i="3"/>
  <c r="CG3587" i="3"/>
  <c r="CI3587" i="3"/>
  <c r="CK3587" i="3"/>
  <c r="CM3587" i="3"/>
  <c r="AM3588" i="3"/>
  <c r="D3588" i="3"/>
  <c r="BQ3588" i="3"/>
  <c r="BS3588" i="3"/>
  <c r="BU3588" i="3"/>
  <c r="BW3588" i="3"/>
  <c r="BY3588" i="3"/>
  <c r="CA3588" i="3"/>
  <c r="CC3588" i="3"/>
  <c r="CE3588" i="3"/>
  <c r="CG3588" i="3"/>
  <c r="CI3588" i="3"/>
  <c r="CK3588" i="3"/>
  <c r="CM3588" i="3"/>
  <c r="AM3589" i="3"/>
  <c r="BQ3589" i="3"/>
  <c r="BS3589" i="3"/>
  <c r="BU3589" i="3"/>
  <c r="BW3589" i="3"/>
  <c r="BY3589" i="3"/>
  <c r="CA3589" i="3"/>
  <c r="CC3589" i="3"/>
  <c r="CE3589" i="3"/>
  <c r="CG3589" i="3"/>
  <c r="CI3589" i="3"/>
  <c r="CK3589" i="3"/>
  <c r="CM3589" i="3"/>
  <c r="AM3590" i="3"/>
  <c r="BQ3590" i="3"/>
  <c r="BS3590" i="3"/>
  <c r="BU3590" i="3"/>
  <c r="BW3590" i="3"/>
  <c r="BY3590" i="3"/>
  <c r="CA3590" i="3"/>
  <c r="CC3590" i="3"/>
  <c r="CE3590" i="3"/>
  <c r="CG3590" i="3"/>
  <c r="CI3590" i="3"/>
  <c r="CK3590" i="3"/>
  <c r="CM3590" i="3"/>
  <c r="AM3591" i="3"/>
  <c r="D3591" i="3"/>
  <c r="BQ3591" i="3"/>
  <c r="BS3591" i="3"/>
  <c r="BU3591" i="3"/>
  <c r="BW3591" i="3"/>
  <c r="BY3591" i="3"/>
  <c r="CA3591" i="3"/>
  <c r="CC3591" i="3"/>
  <c r="CE3591" i="3"/>
  <c r="CG3591" i="3"/>
  <c r="CI3591" i="3"/>
  <c r="CK3591" i="3"/>
  <c r="CM3591" i="3"/>
  <c r="AM3592" i="3"/>
  <c r="F3592" i="3"/>
  <c r="BQ3592" i="3"/>
  <c r="BS3592" i="3"/>
  <c r="BU3592" i="3"/>
  <c r="BW3592" i="3"/>
  <c r="BY3592" i="3"/>
  <c r="CA3592" i="3"/>
  <c r="CC3592" i="3"/>
  <c r="CE3592" i="3"/>
  <c r="CG3592" i="3"/>
  <c r="CI3592" i="3"/>
  <c r="CK3592" i="3"/>
  <c r="CM3592" i="3"/>
  <c r="AM3593" i="3"/>
  <c r="D3593" i="3"/>
  <c r="BQ3593" i="3"/>
  <c r="BS3593" i="3"/>
  <c r="BU3593" i="3"/>
  <c r="BW3593" i="3"/>
  <c r="BY3593" i="3"/>
  <c r="CA3593" i="3"/>
  <c r="CC3593" i="3"/>
  <c r="CE3593" i="3"/>
  <c r="CG3593" i="3"/>
  <c r="CI3593" i="3"/>
  <c r="CK3593" i="3"/>
  <c r="CM3593" i="3"/>
  <c r="AM3594" i="3"/>
  <c r="BQ3594" i="3"/>
  <c r="BS3594" i="3"/>
  <c r="BU3594" i="3"/>
  <c r="BW3594" i="3"/>
  <c r="BY3594" i="3"/>
  <c r="CA3594" i="3"/>
  <c r="CC3594" i="3"/>
  <c r="CE3594" i="3"/>
  <c r="CG3594" i="3"/>
  <c r="CI3594" i="3"/>
  <c r="CK3594" i="3"/>
  <c r="CM3594" i="3"/>
  <c r="AM3595" i="3"/>
  <c r="F3595" i="3"/>
  <c r="BQ3595" i="3"/>
  <c r="BS3595" i="3"/>
  <c r="BU3595" i="3"/>
  <c r="BW3595" i="3"/>
  <c r="BY3595" i="3"/>
  <c r="CA3595" i="3"/>
  <c r="CC3595" i="3"/>
  <c r="CE3595" i="3"/>
  <c r="CG3595" i="3"/>
  <c r="CI3595" i="3"/>
  <c r="CK3595" i="3"/>
  <c r="CM3595" i="3"/>
  <c r="AM3596" i="3"/>
  <c r="BQ3596" i="3"/>
  <c r="BS3596" i="3"/>
  <c r="BU3596" i="3"/>
  <c r="BW3596" i="3"/>
  <c r="BY3596" i="3"/>
  <c r="CA3596" i="3"/>
  <c r="CC3596" i="3"/>
  <c r="CE3596" i="3"/>
  <c r="CG3596" i="3"/>
  <c r="CI3596" i="3"/>
  <c r="CK3596" i="3"/>
  <c r="CM3596" i="3"/>
  <c r="AM3597" i="3"/>
  <c r="BQ3597" i="3"/>
  <c r="BS3597" i="3"/>
  <c r="BU3597" i="3"/>
  <c r="BW3597" i="3"/>
  <c r="BY3597" i="3"/>
  <c r="CA3597" i="3"/>
  <c r="CC3597" i="3"/>
  <c r="CE3597" i="3"/>
  <c r="CG3597" i="3"/>
  <c r="CI3597" i="3"/>
  <c r="CK3597" i="3"/>
  <c r="CM3597" i="3"/>
  <c r="AM3598" i="3"/>
  <c r="F3598" i="3"/>
  <c r="BQ3598" i="3"/>
  <c r="BS3598" i="3"/>
  <c r="BU3598" i="3"/>
  <c r="BW3598" i="3"/>
  <c r="BY3598" i="3"/>
  <c r="CA3598" i="3"/>
  <c r="CC3598" i="3"/>
  <c r="CE3598" i="3"/>
  <c r="CG3598" i="3"/>
  <c r="CI3598" i="3"/>
  <c r="CK3598" i="3"/>
  <c r="CM3598" i="3"/>
  <c r="AM3599" i="3"/>
  <c r="F3599" i="3"/>
  <c r="BQ3599" i="3"/>
  <c r="BS3599" i="3"/>
  <c r="BU3599" i="3"/>
  <c r="BW3599" i="3"/>
  <c r="BY3599" i="3"/>
  <c r="CA3599" i="3"/>
  <c r="CC3599" i="3"/>
  <c r="CE3599" i="3"/>
  <c r="CG3599" i="3"/>
  <c r="CI3599" i="3"/>
  <c r="CK3599" i="3"/>
  <c r="CM3599" i="3"/>
  <c r="AM3600" i="3"/>
  <c r="BQ3600" i="3"/>
  <c r="BS3600" i="3"/>
  <c r="BU3600" i="3"/>
  <c r="BW3600" i="3"/>
  <c r="BY3600" i="3"/>
  <c r="CA3600" i="3"/>
  <c r="CC3600" i="3"/>
  <c r="CE3600" i="3"/>
  <c r="CG3600" i="3"/>
  <c r="CI3600" i="3"/>
  <c r="CK3600" i="3"/>
  <c r="CM3600" i="3"/>
  <c r="AM3601" i="3"/>
  <c r="F3601" i="3"/>
  <c r="BQ3601" i="3"/>
  <c r="BS3601" i="3"/>
  <c r="BU3601" i="3"/>
  <c r="BW3601" i="3"/>
  <c r="BY3601" i="3"/>
  <c r="CA3601" i="3"/>
  <c r="CC3601" i="3"/>
  <c r="CE3601" i="3"/>
  <c r="CG3601" i="3"/>
  <c r="CI3601" i="3"/>
  <c r="CK3601" i="3"/>
  <c r="CM3601" i="3"/>
  <c r="AM3602" i="3"/>
  <c r="F3602" i="3"/>
  <c r="BQ3602" i="3"/>
  <c r="BS3602" i="3"/>
  <c r="BU3602" i="3"/>
  <c r="BW3602" i="3"/>
  <c r="BY3602" i="3"/>
  <c r="CA3602" i="3"/>
  <c r="CC3602" i="3"/>
  <c r="CE3602" i="3"/>
  <c r="CG3602" i="3"/>
  <c r="CI3602" i="3"/>
  <c r="CK3602" i="3"/>
  <c r="CM3602" i="3"/>
  <c r="AM3603" i="3"/>
  <c r="BQ3603" i="3"/>
  <c r="BS3603" i="3"/>
  <c r="BU3603" i="3"/>
  <c r="BW3603" i="3"/>
  <c r="BY3603" i="3"/>
  <c r="CA3603" i="3"/>
  <c r="CC3603" i="3"/>
  <c r="CE3603" i="3"/>
  <c r="CG3603" i="3"/>
  <c r="CI3603" i="3"/>
  <c r="CK3603" i="3"/>
  <c r="CM3603" i="3"/>
  <c r="AM3604" i="3"/>
  <c r="BQ3604" i="3"/>
  <c r="BS3604" i="3"/>
  <c r="BU3604" i="3"/>
  <c r="BW3604" i="3"/>
  <c r="BY3604" i="3"/>
  <c r="CA3604" i="3"/>
  <c r="CC3604" i="3"/>
  <c r="CE3604" i="3"/>
  <c r="CG3604" i="3"/>
  <c r="CI3604" i="3"/>
  <c r="CK3604" i="3"/>
  <c r="CM3604" i="3"/>
  <c r="AM3605" i="3"/>
  <c r="D3605" i="3"/>
  <c r="BQ3605" i="3"/>
  <c r="BS3605" i="3"/>
  <c r="BU3605" i="3"/>
  <c r="BW3605" i="3"/>
  <c r="BY3605" i="3"/>
  <c r="CA3605" i="3"/>
  <c r="CC3605" i="3"/>
  <c r="CE3605" i="3"/>
  <c r="CG3605" i="3"/>
  <c r="CI3605" i="3"/>
  <c r="CK3605" i="3"/>
  <c r="CM3605" i="3"/>
  <c r="AM3606" i="3"/>
  <c r="BQ3606" i="3"/>
  <c r="BS3606" i="3"/>
  <c r="BU3606" i="3"/>
  <c r="BW3606" i="3"/>
  <c r="BY3606" i="3"/>
  <c r="CA3606" i="3"/>
  <c r="CC3606" i="3"/>
  <c r="CE3606" i="3"/>
  <c r="CG3606" i="3"/>
  <c r="CI3606" i="3"/>
  <c r="CK3606" i="3"/>
  <c r="CM3606" i="3"/>
  <c r="AM3607" i="3"/>
  <c r="BQ3607" i="3"/>
  <c r="BS3607" i="3"/>
  <c r="BU3607" i="3"/>
  <c r="BW3607" i="3"/>
  <c r="BY3607" i="3"/>
  <c r="CA3607" i="3"/>
  <c r="CC3607" i="3"/>
  <c r="CE3607" i="3"/>
  <c r="CG3607" i="3"/>
  <c r="CI3607" i="3"/>
  <c r="CK3607" i="3"/>
  <c r="CM3607" i="3"/>
  <c r="AM3608" i="3"/>
  <c r="F3608" i="3"/>
  <c r="BQ3608" i="3"/>
  <c r="BS3608" i="3"/>
  <c r="BU3608" i="3"/>
  <c r="BW3608" i="3"/>
  <c r="BY3608" i="3"/>
  <c r="CA3608" i="3"/>
  <c r="CC3608" i="3"/>
  <c r="CE3608" i="3"/>
  <c r="CG3608" i="3"/>
  <c r="CI3608" i="3"/>
  <c r="CK3608" i="3"/>
  <c r="CM3608" i="3"/>
  <c r="AM3609" i="3"/>
  <c r="D3609" i="3"/>
  <c r="BQ3609" i="3"/>
  <c r="BS3609" i="3"/>
  <c r="BU3609" i="3"/>
  <c r="BW3609" i="3"/>
  <c r="BY3609" i="3"/>
  <c r="CA3609" i="3"/>
  <c r="CC3609" i="3"/>
  <c r="CE3609" i="3"/>
  <c r="CG3609" i="3"/>
  <c r="CI3609" i="3"/>
  <c r="CK3609" i="3"/>
  <c r="CM3609" i="3"/>
  <c r="AM3610" i="3"/>
  <c r="D3610" i="3"/>
  <c r="BQ3610" i="3"/>
  <c r="BS3610" i="3"/>
  <c r="BU3610" i="3"/>
  <c r="BW3610" i="3"/>
  <c r="BY3610" i="3"/>
  <c r="CA3610" i="3"/>
  <c r="CC3610" i="3"/>
  <c r="CE3610" i="3"/>
  <c r="CG3610" i="3"/>
  <c r="CI3610" i="3"/>
  <c r="CK3610" i="3"/>
  <c r="CM3610" i="3"/>
  <c r="AM3611" i="3"/>
  <c r="BQ3611" i="3"/>
  <c r="BS3611" i="3"/>
  <c r="BU3611" i="3"/>
  <c r="BW3611" i="3"/>
  <c r="BY3611" i="3"/>
  <c r="CA3611" i="3"/>
  <c r="CC3611" i="3"/>
  <c r="CE3611" i="3"/>
  <c r="CG3611" i="3"/>
  <c r="CI3611" i="3"/>
  <c r="CK3611" i="3"/>
  <c r="CM3611" i="3"/>
  <c r="AM3612" i="3"/>
  <c r="BQ3612" i="3"/>
  <c r="BS3612" i="3"/>
  <c r="BU3612" i="3"/>
  <c r="BW3612" i="3"/>
  <c r="BY3612" i="3"/>
  <c r="CA3612" i="3"/>
  <c r="CC3612" i="3"/>
  <c r="CE3612" i="3"/>
  <c r="CG3612" i="3"/>
  <c r="CI3612" i="3"/>
  <c r="CK3612" i="3"/>
  <c r="CM3612" i="3"/>
  <c r="AM3613" i="3"/>
  <c r="F3613" i="3"/>
  <c r="BQ3613" i="3"/>
  <c r="BS3613" i="3"/>
  <c r="BU3613" i="3"/>
  <c r="BW3613" i="3"/>
  <c r="BY3613" i="3"/>
  <c r="CA3613" i="3"/>
  <c r="CC3613" i="3"/>
  <c r="CE3613" i="3"/>
  <c r="CG3613" i="3"/>
  <c r="CI3613" i="3"/>
  <c r="CK3613" i="3"/>
  <c r="CM3613" i="3"/>
  <c r="AM3614" i="3"/>
  <c r="BQ3614" i="3"/>
  <c r="BS3614" i="3"/>
  <c r="BU3614" i="3"/>
  <c r="BW3614" i="3"/>
  <c r="BY3614" i="3"/>
  <c r="CA3614" i="3"/>
  <c r="CC3614" i="3"/>
  <c r="CE3614" i="3"/>
  <c r="CG3614" i="3"/>
  <c r="CI3614" i="3"/>
  <c r="CK3614" i="3"/>
  <c r="CM3614" i="3"/>
  <c r="AM3615" i="3"/>
  <c r="BQ3615" i="3"/>
  <c r="BS3615" i="3"/>
  <c r="BU3615" i="3"/>
  <c r="BW3615" i="3"/>
  <c r="BY3615" i="3"/>
  <c r="CA3615" i="3"/>
  <c r="CC3615" i="3"/>
  <c r="CE3615" i="3"/>
  <c r="CG3615" i="3"/>
  <c r="CI3615" i="3"/>
  <c r="CK3615" i="3"/>
  <c r="CM3615" i="3"/>
  <c r="AM3616" i="3"/>
  <c r="D3616" i="3"/>
  <c r="BQ3616" i="3"/>
  <c r="BS3616" i="3"/>
  <c r="BU3616" i="3"/>
  <c r="BW3616" i="3"/>
  <c r="BY3616" i="3"/>
  <c r="CA3616" i="3"/>
  <c r="CC3616" i="3"/>
  <c r="CE3616" i="3"/>
  <c r="CG3616" i="3"/>
  <c r="CI3616" i="3"/>
  <c r="CK3616" i="3"/>
  <c r="CM3616" i="3"/>
  <c r="AM3617" i="3"/>
  <c r="BQ3617" i="3"/>
  <c r="BS3617" i="3"/>
  <c r="BU3617" i="3"/>
  <c r="BW3617" i="3"/>
  <c r="BY3617" i="3"/>
  <c r="CA3617" i="3"/>
  <c r="CC3617" i="3"/>
  <c r="CE3617" i="3"/>
  <c r="CG3617" i="3"/>
  <c r="CI3617" i="3"/>
  <c r="CK3617" i="3"/>
  <c r="CM3617" i="3"/>
  <c r="AM3618" i="3"/>
  <c r="BQ3618" i="3"/>
  <c r="BS3618" i="3"/>
  <c r="BU3618" i="3"/>
  <c r="BW3618" i="3"/>
  <c r="BY3618" i="3"/>
  <c r="CA3618" i="3"/>
  <c r="CC3618" i="3"/>
  <c r="CE3618" i="3"/>
  <c r="CG3618" i="3"/>
  <c r="CI3618" i="3"/>
  <c r="CK3618" i="3"/>
  <c r="CM3618" i="3"/>
  <c r="AM3619" i="3"/>
  <c r="BQ3619" i="3"/>
  <c r="BS3619" i="3"/>
  <c r="BU3619" i="3"/>
  <c r="BW3619" i="3"/>
  <c r="BY3619" i="3"/>
  <c r="CA3619" i="3"/>
  <c r="CC3619" i="3"/>
  <c r="CE3619" i="3"/>
  <c r="CG3619" i="3"/>
  <c r="CI3619" i="3"/>
  <c r="CK3619" i="3"/>
  <c r="CM3619" i="3"/>
  <c r="AM3620" i="3"/>
  <c r="BQ3620" i="3"/>
  <c r="BS3620" i="3"/>
  <c r="BU3620" i="3"/>
  <c r="BW3620" i="3"/>
  <c r="BY3620" i="3"/>
  <c r="CA3620" i="3"/>
  <c r="CC3620" i="3"/>
  <c r="CE3620" i="3"/>
  <c r="CG3620" i="3"/>
  <c r="CI3620" i="3"/>
  <c r="CK3620" i="3"/>
  <c r="CM3620" i="3"/>
  <c r="AM3621" i="3"/>
  <c r="BQ3621" i="3"/>
  <c r="BS3621" i="3"/>
  <c r="BU3621" i="3"/>
  <c r="BW3621" i="3"/>
  <c r="BY3621" i="3"/>
  <c r="CA3621" i="3"/>
  <c r="CC3621" i="3"/>
  <c r="CE3621" i="3"/>
  <c r="CG3621" i="3"/>
  <c r="CI3621" i="3"/>
  <c r="CK3621" i="3"/>
  <c r="CM3621" i="3"/>
  <c r="AM3622" i="3"/>
  <c r="BQ3622" i="3"/>
  <c r="BS3622" i="3"/>
  <c r="BU3622" i="3"/>
  <c r="BW3622" i="3"/>
  <c r="BY3622" i="3"/>
  <c r="CA3622" i="3"/>
  <c r="CC3622" i="3"/>
  <c r="CE3622" i="3"/>
  <c r="CG3622" i="3"/>
  <c r="CI3622" i="3"/>
  <c r="CK3622" i="3"/>
  <c r="CM3622" i="3"/>
  <c r="AM3623" i="3"/>
  <c r="D3623" i="3"/>
  <c r="BQ3623" i="3"/>
  <c r="BS3623" i="3"/>
  <c r="BU3623" i="3"/>
  <c r="BW3623" i="3"/>
  <c r="BY3623" i="3"/>
  <c r="CA3623" i="3"/>
  <c r="CC3623" i="3"/>
  <c r="CE3623" i="3"/>
  <c r="CG3623" i="3"/>
  <c r="CI3623" i="3"/>
  <c r="CK3623" i="3"/>
  <c r="CM3623" i="3"/>
  <c r="AM3624" i="3"/>
  <c r="M3624" i="3"/>
  <c r="BQ3624" i="3"/>
  <c r="BS3624" i="3"/>
  <c r="BU3624" i="3"/>
  <c r="BW3624" i="3"/>
  <c r="BY3624" i="3"/>
  <c r="CA3624" i="3"/>
  <c r="CC3624" i="3"/>
  <c r="CE3624" i="3"/>
  <c r="CG3624" i="3"/>
  <c r="CI3624" i="3"/>
  <c r="CK3624" i="3"/>
  <c r="CM3624" i="3"/>
  <c r="AM3625" i="3"/>
  <c r="F3625" i="3"/>
  <c r="BQ3625" i="3"/>
  <c r="BS3625" i="3"/>
  <c r="BU3625" i="3"/>
  <c r="BW3625" i="3"/>
  <c r="BY3625" i="3"/>
  <c r="CA3625" i="3"/>
  <c r="CC3625" i="3"/>
  <c r="CE3625" i="3"/>
  <c r="CG3625" i="3"/>
  <c r="CI3625" i="3"/>
  <c r="CK3625" i="3"/>
  <c r="CM3625" i="3"/>
  <c r="AM3626" i="3"/>
  <c r="D3626" i="3"/>
  <c r="BQ3626" i="3"/>
  <c r="BS3626" i="3"/>
  <c r="BU3626" i="3"/>
  <c r="BW3626" i="3"/>
  <c r="BY3626" i="3"/>
  <c r="CA3626" i="3"/>
  <c r="CC3626" i="3"/>
  <c r="CE3626" i="3"/>
  <c r="CG3626" i="3"/>
  <c r="CI3626" i="3"/>
  <c r="CK3626" i="3"/>
  <c r="CM3626" i="3"/>
  <c r="AM3627" i="3"/>
  <c r="F3627" i="3"/>
  <c r="BQ3627" i="3"/>
  <c r="BS3627" i="3"/>
  <c r="BU3627" i="3"/>
  <c r="BW3627" i="3"/>
  <c r="BY3627" i="3"/>
  <c r="CA3627" i="3"/>
  <c r="CC3627" i="3"/>
  <c r="CE3627" i="3"/>
  <c r="CG3627" i="3"/>
  <c r="CI3627" i="3"/>
  <c r="CK3627" i="3"/>
  <c r="CM3627" i="3"/>
  <c r="AM3628" i="3"/>
  <c r="BQ3628" i="3"/>
  <c r="BS3628" i="3"/>
  <c r="BU3628" i="3"/>
  <c r="BW3628" i="3"/>
  <c r="BY3628" i="3"/>
  <c r="CA3628" i="3"/>
  <c r="CC3628" i="3"/>
  <c r="CE3628" i="3"/>
  <c r="CG3628" i="3"/>
  <c r="CI3628" i="3"/>
  <c r="CK3628" i="3"/>
  <c r="CM3628" i="3"/>
  <c r="AM3629" i="3"/>
  <c r="BQ3629" i="3"/>
  <c r="BS3629" i="3"/>
  <c r="BU3629" i="3"/>
  <c r="BW3629" i="3"/>
  <c r="BY3629" i="3"/>
  <c r="CA3629" i="3"/>
  <c r="CC3629" i="3"/>
  <c r="CE3629" i="3"/>
  <c r="CG3629" i="3"/>
  <c r="CI3629" i="3"/>
  <c r="CK3629" i="3"/>
  <c r="CM3629" i="3"/>
  <c r="AM3630" i="3"/>
  <c r="BQ3630" i="3"/>
  <c r="BS3630" i="3"/>
  <c r="BU3630" i="3"/>
  <c r="BW3630" i="3"/>
  <c r="BY3630" i="3"/>
  <c r="CA3630" i="3"/>
  <c r="CC3630" i="3"/>
  <c r="CE3630" i="3"/>
  <c r="CG3630" i="3"/>
  <c r="CI3630" i="3"/>
  <c r="CK3630" i="3"/>
  <c r="CM3630" i="3"/>
  <c r="AM3631" i="3"/>
  <c r="F3631" i="3"/>
  <c r="BQ3631" i="3"/>
  <c r="BS3631" i="3"/>
  <c r="BU3631" i="3"/>
  <c r="BW3631" i="3"/>
  <c r="BY3631" i="3"/>
  <c r="CA3631" i="3"/>
  <c r="CC3631" i="3"/>
  <c r="CE3631" i="3"/>
  <c r="CG3631" i="3"/>
  <c r="CI3631" i="3"/>
  <c r="CK3631" i="3"/>
  <c r="CM3631" i="3"/>
  <c r="AM3632" i="3"/>
  <c r="BQ3632" i="3"/>
  <c r="BS3632" i="3"/>
  <c r="BU3632" i="3"/>
  <c r="BW3632" i="3"/>
  <c r="BY3632" i="3"/>
  <c r="CA3632" i="3"/>
  <c r="CC3632" i="3"/>
  <c r="CE3632" i="3"/>
  <c r="CG3632" i="3"/>
  <c r="CI3632" i="3"/>
  <c r="CK3632" i="3"/>
  <c r="CM3632" i="3"/>
  <c r="AM3633" i="3"/>
  <c r="BQ3633" i="3"/>
  <c r="BS3633" i="3"/>
  <c r="BU3633" i="3"/>
  <c r="BW3633" i="3"/>
  <c r="BY3633" i="3"/>
  <c r="CA3633" i="3"/>
  <c r="CC3633" i="3"/>
  <c r="CE3633" i="3"/>
  <c r="CG3633" i="3"/>
  <c r="CI3633" i="3"/>
  <c r="CK3633" i="3"/>
  <c r="CM3633" i="3"/>
  <c r="AM3634" i="3"/>
  <c r="F3634" i="3"/>
  <c r="BQ3634" i="3"/>
  <c r="BS3634" i="3"/>
  <c r="BU3634" i="3"/>
  <c r="BW3634" i="3"/>
  <c r="BY3634" i="3"/>
  <c r="CA3634" i="3"/>
  <c r="CC3634" i="3"/>
  <c r="CE3634" i="3"/>
  <c r="CG3634" i="3"/>
  <c r="CI3634" i="3"/>
  <c r="CK3634" i="3"/>
  <c r="CM3634" i="3"/>
  <c r="AM3635" i="3"/>
  <c r="BQ3635" i="3"/>
  <c r="BS3635" i="3"/>
  <c r="BU3635" i="3"/>
  <c r="BW3635" i="3"/>
  <c r="BY3635" i="3"/>
  <c r="CA3635" i="3"/>
  <c r="CC3635" i="3"/>
  <c r="CE3635" i="3"/>
  <c r="CG3635" i="3"/>
  <c r="CI3635" i="3"/>
  <c r="CK3635" i="3"/>
  <c r="CM3635" i="3"/>
  <c r="AM3636" i="3"/>
  <c r="D3636" i="3"/>
  <c r="BQ3636" i="3"/>
  <c r="BS3636" i="3"/>
  <c r="BU3636" i="3"/>
  <c r="BW3636" i="3"/>
  <c r="BY3636" i="3"/>
  <c r="CA3636" i="3"/>
  <c r="CC3636" i="3"/>
  <c r="CE3636" i="3"/>
  <c r="CG3636" i="3"/>
  <c r="CI3636" i="3"/>
  <c r="CK3636" i="3"/>
  <c r="CM3636" i="3"/>
  <c r="AM3637" i="3"/>
  <c r="D3637" i="3"/>
  <c r="BQ3637" i="3"/>
  <c r="BS3637" i="3"/>
  <c r="BU3637" i="3"/>
  <c r="BW3637" i="3"/>
  <c r="BY3637" i="3"/>
  <c r="CA3637" i="3"/>
  <c r="CC3637" i="3"/>
  <c r="CE3637" i="3"/>
  <c r="CG3637" i="3"/>
  <c r="CI3637" i="3"/>
  <c r="CK3637" i="3"/>
  <c r="CM3637" i="3"/>
  <c r="AM3638" i="3"/>
  <c r="D3638" i="3"/>
  <c r="BQ3638" i="3"/>
  <c r="BS3638" i="3"/>
  <c r="BU3638" i="3"/>
  <c r="BW3638" i="3"/>
  <c r="BY3638" i="3"/>
  <c r="CA3638" i="3"/>
  <c r="CC3638" i="3"/>
  <c r="CE3638" i="3"/>
  <c r="CG3638" i="3"/>
  <c r="CI3638" i="3"/>
  <c r="CK3638" i="3"/>
  <c r="CM3638" i="3"/>
  <c r="AM3639" i="3"/>
  <c r="M3639" i="3"/>
  <c r="BQ3639" i="3"/>
  <c r="BS3639" i="3"/>
  <c r="BU3639" i="3"/>
  <c r="BW3639" i="3"/>
  <c r="BY3639" i="3"/>
  <c r="CA3639" i="3"/>
  <c r="CC3639" i="3"/>
  <c r="CE3639" i="3"/>
  <c r="CG3639" i="3"/>
  <c r="CI3639" i="3"/>
  <c r="CK3639" i="3"/>
  <c r="CM3639" i="3"/>
  <c r="AM3640" i="3"/>
  <c r="BQ3640" i="3"/>
  <c r="BS3640" i="3"/>
  <c r="BU3640" i="3"/>
  <c r="BW3640" i="3"/>
  <c r="BY3640" i="3"/>
  <c r="CA3640" i="3"/>
  <c r="CC3640" i="3"/>
  <c r="CE3640" i="3"/>
  <c r="CG3640" i="3"/>
  <c r="CI3640" i="3"/>
  <c r="CK3640" i="3"/>
  <c r="CM3640" i="3"/>
  <c r="AM3641" i="3"/>
  <c r="BQ3641" i="3"/>
  <c r="BS3641" i="3"/>
  <c r="BU3641" i="3"/>
  <c r="BW3641" i="3"/>
  <c r="BY3641" i="3"/>
  <c r="CA3641" i="3"/>
  <c r="CC3641" i="3"/>
  <c r="CE3641" i="3"/>
  <c r="CG3641" i="3"/>
  <c r="CI3641" i="3"/>
  <c r="CK3641" i="3"/>
  <c r="CM3641" i="3"/>
  <c r="AM3642" i="3"/>
  <c r="D3642" i="3"/>
  <c r="BQ3642" i="3"/>
  <c r="BS3642" i="3"/>
  <c r="BU3642" i="3"/>
  <c r="BW3642" i="3"/>
  <c r="BY3642" i="3"/>
  <c r="CA3642" i="3"/>
  <c r="CC3642" i="3"/>
  <c r="CE3642" i="3"/>
  <c r="CG3642" i="3"/>
  <c r="CI3642" i="3"/>
  <c r="CK3642" i="3"/>
  <c r="CM3642" i="3"/>
  <c r="AM3643" i="3"/>
  <c r="F3643" i="3"/>
  <c r="BQ3643" i="3"/>
  <c r="BS3643" i="3"/>
  <c r="BU3643" i="3"/>
  <c r="BW3643" i="3"/>
  <c r="BY3643" i="3"/>
  <c r="CA3643" i="3"/>
  <c r="CC3643" i="3"/>
  <c r="CE3643" i="3"/>
  <c r="CG3643" i="3"/>
  <c r="CI3643" i="3"/>
  <c r="CK3643" i="3"/>
  <c r="CM3643" i="3"/>
  <c r="AM3644" i="3"/>
  <c r="BQ3644" i="3"/>
  <c r="BS3644" i="3"/>
  <c r="BU3644" i="3"/>
  <c r="BW3644" i="3"/>
  <c r="BY3644" i="3"/>
  <c r="CA3644" i="3"/>
  <c r="CC3644" i="3"/>
  <c r="CE3644" i="3"/>
  <c r="CG3644" i="3"/>
  <c r="CI3644" i="3"/>
  <c r="CK3644" i="3"/>
  <c r="CM3644" i="3"/>
  <c r="AM3645" i="3"/>
  <c r="F3645" i="3"/>
  <c r="BQ3645" i="3"/>
  <c r="BS3645" i="3"/>
  <c r="BU3645" i="3"/>
  <c r="BW3645" i="3"/>
  <c r="BY3645" i="3"/>
  <c r="CA3645" i="3"/>
  <c r="CC3645" i="3"/>
  <c r="CE3645" i="3"/>
  <c r="CG3645" i="3"/>
  <c r="CI3645" i="3"/>
  <c r="CK3645" i="3"/>
  <c r="CM3645" i="3"/>
  <c r="AM3646" i="3"/>
  <c r="D3646" i="3"/>
  <c r="BQ3646" i="3"/>
  <c r="BS3646" i="3"/>
  <c r="BU3646" i="3"/>
  <c r="BW3646" i="3"/>
  <c r="BY3646" i="3"/>
  <c r="CA3646" i="3"/>
  <c r="CC3646" i="3"/>
  <c r="CE3646" i="3"/>
  <c r="CG3646" i="3"/>
  <c r="CI3646" i="3"/>
  <c r="CK3646" i="3"/>
  <c r="CM3646" i="3"/>
  <c r="AM3647" i="3"/>
  <c r="BQ3647" i="3"/>
  <c r="BS3647" i="3"/>
  <c r="BU3647" i="3"/>
  <c r="BW3647" i="3"/>
  <c r="BY3647" i="3"/>
  <c r="CA3647" i="3"/>
  <c r="CC3647" i="3"/>
  <c r="CE3647" i="3"/>
  <c r="CG3647" i="3"/>
  <c r="CI3647" i="3"/>
  <c r="CK3647" i="3"/>
  <c r="CM3647" i="3"/>
  <c r="AM3648" i="3"/>
  <c r="F3648" i="3"/>
  <c r="BQ3648" i="3"/>
  <c r="BS3648" i="3"/>
  <c r="BU3648" i="3"/>
  <c r="BW3648" i="3"/>
  <c r="BY3648" i="3"/>
  <c r="CA3648" i="3"/>
  <c r="CC3648" i="3"/>
  <c r="CE3648" i="3"/>
  <c r="CG3648" i="3"/>
  <c r="CI3648" i="3"/>
  <c r="CK3648" i="3"/>
  <c r="CM3648" i="3"/>
  <c r="AM3649" i="3"/>
  <c r="F3649" i="3"/>
  <c r="BQ3649" i="3"/>
  <c r="BS3649" i="3"/>
  <c r="BU3649" i="3"/>
  <c r="BW3649" i="3"/>
  <c r="BY3649" i="3"/>
  <c r="CA3649" i="3"/>
  <c r="CC3649" i="3"/>
  <c r="CE3649" i="3"/>
  <c r="CG3649" i="3"/>
  <c r="CI3649" i="3"/>
  <c r="CK3649" i="3"/>
  <c r="CM3649" i="3"/>
  <c r="AM3650" i="3"/>
  <c r="BQ3650" i="3"/>
  <c r="BS3650" i="3"/>
  <c r="BU3650" i="3"/>
  <c r="BW3650" i="3"/>
  <c r="BY3650" i="3"/>
  <c r="CA3650" i="3"/>
  <c r="CC3650" i="3"/>
  <c r="CE3650" i="3"/>
  <c r="CG3650" i="3"/>
  <c r="CI3650" i="3"/>
  <c r="CK3650" i="3"/>
  <c r="CM3650" i="3"/>
  <c r="AM3651" i="3"/>
  <c r="D3651" i="3"/>
  <c r="BQ3651" i="3"/>
  <c r="BS3651" i="3"/>
  <c r="BU3651" i="3"/>
  <c r="BW3651" i="3"/>
  <c r="BY3651" i="3"/>
  <c r="CA3651" i="3"/>
  <c r="CC3651" i="3"/>
  <c r="CE3651" i="3"/>
  <c r="CG3651" i="3"/>
  <c r="CI3651" i="3"/>
  <c r="CK3651" i="3"/>
  <c r="CM3651" i="3"/>
  <c r="AM3652" i="3"/>
  <c r="BQ3652" i="3"/>
  <c r="BS3652" i="3"/>
  <c r="BU3652" i="3"/>
  <c r="BW3652" i="3"/>
  <c r="BY3652" i="3"/>
  <c r="CA3652" i="3"/>
  <c r="CC3652" i="3"/>
  <c r="CE3652" i="3"/>
  <c r="CG3652" i="3"/>
  <c r="CI3652" i="3"/>
  <c r="CK3652" i="3"/>
  <c r="CM3652" i="3"/>
  <c r="AM3653" i="3"/>
  <c r="D3653" i="3"/>
  <c r="BQ3653" i="3"/>
  <c r="BS3653" i="3"/>
  <c r="BU3653" i="3"/>
  <c r="BW3653" i="3"/>
  <c r="BY3653" i="3"/>
  <c r="CA3653" i="3"/>
  <c r="CC3653" i="3"/>
  <c r="CE3653" i="3"/>
  <c r="CG3653" i="3"/>
  <c r="CI3653" i="3"/>
  <c r="CK3653" i="3"/>
  <c r="CM3653" i="3"/>
  <c r="AM3654" i="3"/>
  <c r="BQ3654" i="3"/>
  <c r="BS3654" i="3"/>
  <c r="BU3654" i="3"/>
  <c r="BW3654" i="3"/>
  <c r="BY3654" i="3"/>
  <c r="CA3654" i="3"/>
  <c r="CC3654" i="3"/>
  <c r="CE3654" i="3"/>
  <c r="CG3654" i="3"/>
  <c r="CI3654" i="3"/>
  <c r="CK3654" i="3"/>
  <c r="CM3654" i="3"/>
  <c r="AM3655" i="3"/>
  <c r="F3655" i="3"/>
  <c r="BQ3655" i="3"/>
  <c r="BS3655" i="3"/>
  <c r="BU3655" i="3"/>
  <c r="BW3655" i="3"/>
  <c r="BY3655" i="3"/>
  <c r="CA3655" i="3"/>
  <c r="CC3655" i="3"/>
  <c r="CE3655" i="3"/>
  <c r="CG3655" i="3"/>
  <c r="CI3655" i="3"/>
  <c r="CK3655" i="3"/>
  <c r="CM3655" i="3"/>
  <c r="AM3656" i="3"/>
  <c r="BQ3656" i="3"/>
  <c r="BS3656" i="3"/>
  <c r="BU3656" i="3"/>
  <c r="BW3656" i="3"/>
  <c r="BY3656" i="3"/>
  <c r="CA3656" i="3"/>
  <c r="CC3656" i="3"/>
  <c r="CE3656" i="3"/>
  <c r="CG3656" i="3"/>
  <c r="CI3656" i="3"/>
  <c r="CK3656" i="3"/>
  <c r="CM3656" i="3"/>
  <c r="AM3657" i="3"/>
  <c r="BQ3657" i="3"/>
  <c r="BS3657" i="3"/>
  <c r="BU3657" i="3"/>
  <c r="BW3657" i="3"/>
  <c r="BY3657" i="3"/>
  <c r="CA3657" i="3"/>
  <c r="CC3657" i="3"/>
  <c r="CE3657" i="3"/>
  <c r="CG3657" i="3"/>
  <c r="CI3657" i="3"/>
  <c r="CK3657" i="3"/>
  <c r="CM3657" i="3"/>
  <c r="AM3658" i="3"/>
  <c r="D3658" i="3"/>
  <c r="BQ3658" i="3"/>
  <c r="BS3658" i="3"/>
  <c r="BU3658" i="3"/>
  <c r="BW3658" i="3"/>
  <c r="BY3658" i="3"/>
  <c r="CA3658" i="3"/>
  <c r="CC3658" i="3"/>
  <c r="CE3658" i="3"/>
  <c r="CG3658" i="3"/>
  <c r="CI3658" i="3"/>
  <c r="CK3658" i="3"/>
  <c r="CM3658" i="3"/>
  <c r="AM3659" i="3"/>
  <c r="BQ3659" i="3"/>
  <c r="BS3659" i="3"/>
  <c r="BU3659" i="3"/>
  <c r="BW3659" i="3"/>
  <c r="BY3659" i="3"/>
  <c r="CA3659" i="3"/>
  <c r="CC3659" i="3"/>
  <c r="CE3659" i="3"/>
  <c r="CG3659" i="3"/>
  <c r="CI3659" i="3"/>
  <c r="CK3659" i="3"/>
  <c r="CM3659" i="3"/>
  <c r="AM3660" i="3"/>
  <c r="F3660" i="3"/>
  <c r="BQ3660" i="3"/>
  <c r="BS3660" i="3"/>
  <c r="BU3660" i="3"/>
  <c r="BW3660" i="3"/>
  <c r="BY3660" i="3"/>
  <c r="CA3660" i="3"/>
  <c r="CC3660" i="3"/>
  <c r="CE3660" i="3"/>
  <c r="CG3660" i="3"/>
  <c r="CI3660" i="3"/>
  <c r="CK3660" i="3"/>
  <c r="CM3660" i="3"/>
  <c r="AM3661" i="3"/>
  <c r="D3661" i="3"/>
  <c r="BQ3661" i="3"/>
  <c r="BS3661" i="3"/>
  <c r="BU3661" i="3"/>
  <c r="BW3661" i="3"/>
  <c r="BY3661" i="3"/>
  <c r="CA3661" i="3"/>
  <c r="CC3661" i="3"/>
  <c r="CE3661" i="3"/>
  <c r="CG3661" i="3"/>
  <c r="CI3661" i="3"/>
  <c r="CK3661" i="3"/>
  <c r="CM3661" i="3"/>
  <c r="AM3662" i="3"/>
  <c r="D3662" i="3"/>
  <c r="BQ3662" i="3"/>
  <c r="BS3662" i="3"/>
  <c r="BU3662" i="3"/>
  <c r="BW3662" i="3"/>
  <c r="BY3662" i="3"/>
  <c r="CA3662" i="3"/>
  <c r="CC3662" i="3"/>
  <c r="CE3662" i="3"/>
  <c r="CG3662" i="3"/>
  <c r="CI3662" i="3"/>
  <c r="CK3662" i="3"/>
  <c r="CM3662" i="3"/>
  <c r="AM3663" i="3"/>
  <c r="F3663" i="3"/>
  <c r="BQ3663" i="3"/>
  <c r="BS3663" i="3"/>
  <c r="BU3663" i="3"/>
  <c r="BW3663" i="3"/>
  <c r="BY3663" i="3"/>
  <c r="CA3663" i="3"/>
  <c r="CC3663" i="3"/>
  <c r="CE3663" i="3"/>
  <c r="CG3663" i="3"/>
  <c r="CI3663" i="3"/>
  <c r="CK3663" i="3"/>
  <c r="CM3663" i="3"/>
  <c r="AM3664" i="3"/>
  <c r="BQ3664" i="3"/>
  <c r="BS3664" i="3"/>
  <c r="BU3664" i="3"/>
  <c r="BW3664" i="3"/>
  <c r="BY3664" i="3"/>
  <c r="CA3664" i="3"/>
  <c r="CC3664" i="3"/>
  <c r="CE3664" i="3"/>
  <c r="CG3664" i="3"/>
  <c r="CI3664" i="3"/>
  <c r="CK3664" i="3"/>
  <c r="CM3664" i="3"/>
  <c r="AM3665" i="3"/>
  <c r="F3665" i="3"/>
  <c r="BQ3665" i="3"/>
  <c r="BS3665" i="3"/>
  <c r="BU3665" i="3"/>
  <c r="BW3665" i="3"/>
  <c r="BY3665" i="3"/>
  <c r="CA3665" i="3"/>
  <c r="CC3665" i="3"/>
  <c r="CE3665" i="3"/>
  <c r="CG3665" i="3"/>
  <c r="CI3665" i="3"/>
  <c r="CK3665" i="3"/>
  <c r="CM3665" i="3"/>
  <c r="AM3666" i="3"/>
  <c r="BQ3666" i="3"/>
  <c r="BS3666" i="3"/>
  <c r="BU3666" i="3"/>
  <c r="BW3666" i="3"/>
  <c r="BY3666" i="3"/>
  <c r="CA3666" i="3"/>
  <c r="CC3666" i="3"/>
  <c r="CE3666" i="3"/>
  <c r="CG3666" i="3"/>
  <c r="CI3666" i="3"/>
  <c r="CK3666" i="3"/>
  <c r="CM3666" i="3"/>
  <c r="AM3667" i="3"/>
  <c r="BQ3667" i="3"/>
  <c r="BS3667" i="3"/>
  <c r="BU3667" i="3"/>
  <c r="BW3667" i="3"/>
  <c r="BY3667" i="3"/>
  <c r="CA3667" i="3"/>
  <c r="CC3667" i="3"/>
  <c r="CE3667" i="3"/>
  <c r="CG3667" i="3"/>
  <c r="CI3667" i="3"/>
  <c r="CK3667" i="3"/>
  <c r="CM3667" i="3"/>
  <c r="AM3668" i="3"/>
  <c r="F3668" i="3"/>
  <c r="BQ3668" i="3"/>
  <c r="BS3668" i="3"/>
  <c r="BU3668" i="3"/>
  <c r="BW3668" i="3"/>
  <c r="BY3668" i="3"/>
  <c r="CA3668" i="3"/>
  <c r="CC3668" i="3"/>
  <c r="CE3668" i="3"/>
  <c r="CG3668" i="3"/>
  <c r="CI3668" i="3"/>
  <c r="CK3668" i="3"/>
  <c r="CM3668" i="3"/>
  <c r="AM3669" i="3"/>
  <c r="BQ3669" i="3"/>
  <c r="BS3669" i="3"/>
  <c r="BU3669" i="3"/>
  <c r="BW3669" i="3"/>
  <c r="BY3669" i="3"/>
  <c r="CA3669" i="3"/>
  <c r="CC3669" i="3"/>
  <c r="CE3669" i="3"/>
  <c r="CG3669" i="3"/>
  <c r="CI3669" i="3"/>
  <c r="CK3669" i="3"/>
  <c r="CM3669" i="3"/>
  <c r="AM3670" i="3"/>
  <c r="BQ3670" i="3"/>
  <c r="BS3670" i="3"/>
  <c r="BU3670" i="3"/>
  <c r="BW3670" i="3"/>
  <c r="BY3670" i="3"/>
  <c r="CA3670" i="3"/>
  <c r="CC3670" i="3"/>
  <c r="CE3670" i="3"/>
  <c r="CG3670" i="3"/>
  <c r="CI3670" i="3"/>
  <c r="CK3670" i="3"/>
  <c r="CM3670" i="3"/>
  <c r="AM3671" i="3"/>
  <c r="BQ3671" i="3"/>
  <c r="BS3671" i="3"/>
  <c r="BU3671" i="3"/>
  <c r="BW3671" i="3"/>
  <c r="BY3671" i="3"/>
  <c r="CA3671" i="3"/>
  <c r="CC3671" i="3"/>
  <c r="CE3671" i="3"/>
  <c r="CG3671" i="3"/>
  <c r="CI3671" i="3"/>
  <c r="CK3671" i="3"/>
  <c r="CM3671" i="3"/>
  <c r="AM3672" i="3"/>
  <c r="D3672" i="3"/>
  <c r="BQ3672" i="3"/>
  <c r="BS3672" i="3"/>
  <c r="BU3672" i="3"/>
  <c r="BW3672" i="3"/>
  <c r="BY3672" i="3"/>
  <c r="CA3672" i="3"/>
  <c r="CC3672" i="3"/>
  <c r="CE3672" i="3"/>
  <c r="CG3672" i="3"/>
  <c r="CI3672" i="3"/>
  <c r="CK3672" i="3"/>
  <c r="CM3672" i="3"/>
  <c r="AM3673" i="3"/>
  <c r="BQ3673" i="3"/>
  <c r="BS3673" i="3"/>
  <c r="BU3673" i="3"/>
  <c r="BW3673" i="3"/>
  <c r="BY3673" i="3"/>
  <c r="CA3673" i="3"/>
  <c r="CC3673" i="3"/>
  <c r="CE3673" i="3"/>
  <c r="CG3673" i="3"/>
  <c r="CI3673" i="3"/>
  <c r="CK3673" i="3"/>
  <c r="CM3673" i="3"/>
  <c r="AM3674" i="3"/>
  <c r="F3674" i="3"/>
  <c r="BQ3674" i="3"/>
  <c r="BS3674" i="3"/>
  <c r="BU3674" i="3"/>
  <c r="BW3674" i="3"/>
  <c r="BY3674" i="3"/>
  <c r="CA3674" i="3"/>
  <c r="CC3674" i="3"/>
  <c r="CE3674" i="3"/>
  <c r="CG3674" i="3"/>
  <c r="CI3674" i="3"/>
  <c r="CK3674" i="3"/>
  <c r="CM3674" i="3"/>
  <c r="AM3675" i="3"/>
  <c r="D3675" i="3"/>
  <c r="BQ3675" i="3"/>
  <c r="BS3675" i="3"/>
  <c r="BU3675" i="3"/>
  <c r="BW3675" i="3"/>
  <c r="BY3675" i="3"/>
  <c r="CA3675" i="3"/>
  <c r="CC3675" i="3"/>
  <c r="CE3675" i="3"/>
  <c r="CG3675" i="3"/>
  <c r="CI3675" i="3"/>
  <c r="CK3675" i="3"/>
  <c r="CM3675" i="3"/>
  <c r="AM3676" i="3"/>
  <c r="BQ3676" i="3"/>
  <c r="BS3676" i="3"/>
  <c r="BU3676" i="3"/>
  <c r="BW3676" i="3"/>
  <c r="BY3676" i="3"/>
  <c r="CA3676" i="3"/>
  <c r="CC3676" i="3"/>
  <c r="CE3676" i="3"/>
  <c r="CG3676" i="3"/>
  <c r="CI3676" i="3"/>
  <c r="CK3676" i="3"/>
  <c r="CM3676" i="3"/>
  <c r="AM3677" i="3"/>
  <c r="BQ3677" i="3"/>
  <c r="BS3677" i="3"/>
  <c r="BU3677" i="3"/>
  <c r="BW3677" i="3"/>
  <c r="BY3677" i="3"/>
  <c r="CA3677" i="3"/>
  <c r="CC3677" i="3"/>
  <c r="CE3677" i="3"/>
  <c r="CG3677" i="3"/>
  <c r="CI3677" i="3"/>
  <c r="CK3677" i="3"/>
  <c r="CM3677" i="3"/>
  <c r="AM3678" i="3"/>
  <c r="F3678" i="3"/>
  <c r="BQ3678" i="3"/>
  <c r="BS3678" i="3"/>
  <c r="BU3678" i="3"/>
  <c r="BW3678" i="3"/>
  <c r="BY3678" i="3"/>
  <c r="CA3678" i="3"/>
  <c r="CC3678" i="3"/>
  <c r="CE3678" i="3"/>
  <c r="CG3678" i="3"/>
  <c r="CI3678" i="3"/>
  <c r="CK3678" i="3"/>
  <c r="CM3678" i="3"/>
  <c r="AM3679" i="3"/>
  <c r="BQ3679" i="3"/>
  <c r="BS3679" i="3"/>
  <c r="BU3679" i="3"/>
  <c r="BW3679" i="3"/>
  <c r="BY3679" i="3"/>
  <c r="CA3679" i="3"/>
  <c r="CC3679" i="3"/>
  <c r="CE3679" i="3"/>
  <c r="CG3679" i="3"/>
  <c r="CI3679" i="3"/>
  <c r="CK3679" i="3"/>
  <c r="CM3679" i="3"/>
  <c r="AM3680" i="3"/>
  <c r="BQ3680" i="3"/>
  <c r="BS3680" i="3"/>
  <c r="BU3680" i="3"/>
  <c r="BW3680" i="3"/>
  <c r="BY3680" i="3"/>
  <c r="CA3680" i="3"/>
  <c r="CC3680" i="3"/>
  <c r="CE3680" i="3"/>
  <c r="CG3680" i="3"/>
  <c r="CI3680" i="3"/>
  <c r="CK3680" i="3"/>
  <c r="CM3680" i="3"/>
  <c r="AM3681" i="3"/>
  <c r="BQ3681" i="3"/>
  <c r="BS3681" i="3"/>
  <c r="BU3681" i="3"/>
  <c r="BW3681" i="3"/>
  <c r="BY3681" i="3"/>
  <c r="CA3681" i="3"/>
  <c r="CC3681" i="3"/>
  <c r="CE3681" i="3"/>
  <c r="CG3681" i="3"/>
  <c r="CI3681" i="3"/>
  <c r="CK3681" i="3"/>
  <c r="CM3681" i="3"/>
  <c r="AM3682" i="3"/>
  <c r="D3682" i="3"/>
  <c r="BQ3682" i="3"/>
  <c r="BS3682" i="3"/>
  <c r="BU3682" i="3"/>
  <c r="BW3682" i="3"/>
  <c r="BY3682" i="3"/>
  <c r="CA3682" i="3"/>
  <c r="CC3682" i="3"/>
  <c r="CE3682" i="3"/>
  <c r="CG3682" i="3"/>
  <c r="CI3682" i="3"/>
  <c r="CK3682" i="3"/>
  <c r="CM3682" i="3"/>
  <c r="AM3683" i="3"/>
  <c r="F3683" i="3"/>
  <c r="BQ3683" i="3"/>
  <c r="BS3683" i="3"/>
  <c r="BU3683" i="3"/>
  <c r="BW3683" i="3"/>
  <c r="BY3683" i="3"/>
  <c r="CA3683" i="3"/>
  <c r="CC3683" i="3"/>
  <c r="CE3683" i="3"/>
  <c r="CG3683" i="3"/>
  <c r="CI3683" i="3"/>
  <c r="CK3683" i="3"/>
  <c r="CM3683" i="3"/>
  <c r="AM3684" i="3"/>
  <c r="BQ3684" i="3"/>
  <c r="BS3684" i="3"/>
  <c r="BU3684" i="3"/>
  <c r="BW3684" i="3"/>
  <c r="BY3684" i="3"/>
  <c r="CA3684" i="3"/>
  <c r="CC3684" i="3"/>
  <c r="CE3684" i="3"/>
  <c r="CG3684" i="3"/>
  <c r="CI3684" i="3"/>
  <c r="CK3684" i="3"/>
  <c r="CM3684" i="3"/>
  <c r="AM3685" i="3"/>
  <c r="BQ3685" i="3"/>
  <c r="BS3685" i="3"/>
  <c r="BU3685" i="3"/>
  <c r="BW3685" i="3"/>
  <c r="BY3685" i="3"/>
  <c r="CA3685" i="3"/>
  <c r="CC3685" i="3"/>
  <c r="CE3685" i="3"/>
  <c r="CG3685" i="3"/>
  <c r="CI3685" i="3"/>
  <c r="CK3685" i="3"/>
  <c r="CM3685" i="3"/>
  <c r="AM3686" i="3"/>
  <c r="D3686" i="3"/>
  <c r="BQ3686" i="3"/>
  <c r="BS3686" i="3"/>
  <c r="BU3686" i="3"/>
  <c r="BW3686" i="3"/>
  <c r="BY3686" i="3"/>
  <c r="CA3686" i="3"/>
  <c r="CC3686" i="3"/>
  <c r="CE3686" i="3"/>
  <c r="CG3686" i="3"/>
  <c r="CI3686" i="3"/>
  <c r="CK3686" i="3"/>
  <c r="CM3686" i="3"/>
  <c r="AM3687" i="3"/>
  <c r="BQ3687" i="3"/>
  <c r="BS3687" i="3"/>
  <c r="BU3687" i="3"/>
  <c r="BW3687" i="3"/>
  <c r="BY3687" i="3"/>
  <c r="CA3687" i="3"/>
  <c r="CC3687" i="3"/>
  <c r="CE3687" i="3"/>
  <c r="CG3687" i="3"/>
  <c r="CI3687" i="3"/>
  <c r="CK3687" i="3"/>
  <c r="CM3687" i="3"/>
  <c r="AM3688" i="3"/>
  <c r="F3688" i="3"/>
  <c r="BQ3688" i="3"/>
  <c r="BS3688" i="3"/>
  <c r="BU3688" i="3"/>
  <c r="BW3688" i="3"/>
  <c r="BY3688" i="3"/>
  <c r="CA3688" i="3"/>
  <c r="CC3688" i="3"/>
  <c r="CE3688" i="3"/>
  <c r="CG3688" i="3"/>
  <c r="CI3688" i="3"/>
  <c r="CK3688" i="3"/>
  <c r="CM3688" i="3"/>
  <c r="AM3689" i="3"/>
  <c r="F3689" i="3"/>
  <c r="BQ3689" i="3"/>
  <c r="BS3689" i="3"/>
  <c r="BU3689" i="3"/>
  <c r="BW3689" i="3"/>
  <c r="BY3689" i="3"/>
  <c r="CA3689" i="3"/>
  <c r="CC3689" i="3"/>
  <c r="CE3689" i="3"/>
  <c r="CG3689" i="3"/>
  <c r="CI3689" i="3"/>
  <c r="CK3689" i="3"/>
  <c r="CM3689" i="3"/>
  <c r="AM3690" i="3"/>
  <c r="BQ3690" i="3"/>
  <c r="BS3690" i="3"/>
  <c r="BU3690" i="3"/>
  <c r="BW3690" i="3"/>
  <c r="BY3690" i="3"/>
  <c r="CA3690" i="3"/>
  <c r="CC3690" i="3"/>
  <c r="CE3690" i="3"/>
  <c r="CG3690" i="3"/>
  <c r="CI3690" i="3"/>
  <c r="CK3690" i="3"/>
  <c r="CM3690" i="3"/>
  <c r="AM3691" i="3"/>
  <c r="F3691" i="3"/>
  <c r="BQ3691" i="3"/>
  <c r="BS3691" i="3"/>
  <c r="BU3691" i="3"/>
  <c r="BW3691" i="3"/>
  <c r="BY3691" i="3"/>
  <c r="CA3691" i="3"/>
  <c r="CC3691" i="3"/>
  <c r="CE3691" i="3"/>
  <c r="CG3691" i="3"/>
  <c r="CI3691" i="3"/>
  <c r="CK3691" i="3"/>
  <c r="CM3691" i="3"/>
  <c r="AM3692" i="3"/>
  <c r="BQ3692" i="3"/>
  <c r="BS3692" i="3"/>
  <c r="BU3692" i="3"/>
  <c r="BW3692" i="3"/>
  <c r="BY3692" i="3"/>
  <c r="CA3692" i="3"/>
  <c r="CC3692" i="3"/>
  <c r="CE3692" i="3"/>
  <c r="CG3692" i="3"/>
  <c r="CI3692" i="3"/>
  <c r="CK3692" i="3"/>
  <c r="CM3692" i="3"/>
  <c r="AM3693" i="3"/>
  <c r="BQ3693" i="3"/>
  <c r="BS3693" i="3"/>
  <c r="BU3693" i="3"/>
  <c r="BW3693" i="3"/>
  <c r="BY3693" i="3"/>
  <c r="CA3693" i="3"/>
  <c r="CC3693" i="3"/>
  <c r="CE3693" i="3"/>
  <c r="CG3693" i="3"/>
  <c r="CI3693" i="3"/>
  <c r="CK3693" i="3"/>
  <c r="CM3693" i="3"/>
  <c r="AM3694" i="3"/>
  <c r="F3694" i="3"/>
  <c r="BQ3694" i="3"/>
  <c r="BS3694" i="3"/>
  <c r="BU3694" i="3"/>
  <c r="BW3694" i="3"/>
  <c r="BY3694" i="3"/>
  <c r="CA3694" i="3"/>
  <c r="CC3694" i="3"/>
  <c r="CE3694" i="3"/>
  <c r="CG3694" i="3"/>
  <c r="CI3694" i="3"/>
  <c r="CK3694" i="3"/>
  <c r="CM3694" i="3"/>
  <c r="AM3695" i="3"/>
  <c r="BQ3695" i="3"/>
  <c r="BS3695" i="3"/>
  <c r="BU3695" i="3"/>
  <c r="BW3695" i="3"/>
  <c r="BY3695" i="3"/>
  <c r="CA3695" i="3"/>
  <c r="CC3695" i="3"/>
  <c r="CE3695" i="3"/>
  <c r="CG3695" i="3"/>
  <c r="CI3695" i="3"/>
  <c r="CK3695" i="3"/>
  <c r="CM3695" i="3"/>
  <c r="AM3696" i="3"/>
  <c r="BQ3696" i="3"/>
  <c r="BS3696" i="3"/>
  <c r="BU3696" i="3"/>
  <c r="BW3696" i="3"/>
  <c r="BY3696" i="3"/>
  <c r="CA3696" i="3"/>
  <c r="CC3696" i="3"/>
  <c r="CE3696" i="3"/>
  <c r="CG3696" i="3"/>
  <c r="CI3696" i="3"/>
  <c r="CK3696" i="3"/>
  <c r="CM3696" i="3"/>
  <c r="AM3697" i="3"/>
  <c r="BQ3697" i="3"/>
  <c r="BS3697" i="3"/>
  <c r="BU3697" i="3"/>
  <c r="BW3697" i="3"/>
  <c r="BY3697" i="3"/>
  <c r="CA3697" i="3"/>
  <c r="CC3697" i="3"/>
  <c r="CE3697" i="3"/>
  <c r="CG3697" i="3"/>
  <c r="CI3697" i="3"/>
  <c r="CK3697" i="3"/>
  <c r="CM3697" i="3"/>
  <c r="AM3698" i="3"/>
  <c r="D3698" i="3"/>
  <c r="BQ3698" i="3"/>
  <c r="BS3698" i="3"/>
  <c r="BU3698" i="3"/>
  <c r="BW3698" i="3"/>
  <c r="BY3698" i="3"/>
  <c r="CA3698" i="3"/>
  <c r="CC3698" i="3"/>
  <c r="CE3698" i="3"/>
  <c r="CG3698" i="3"/>
  <c r="CI3698" i="3"/>
  <c r="CK3698" i="3"/>
  <c r="CM3698" i="3"/>
  <c r="AM3699" i="3"/>
  <c r="F3699" i="3"/>
  <c r="BQ3699" i="3"/>
  <c r="BS3699" i="3"/>
  <c r="BU3699" i="3"/>
  <c r="BW3699" i="3"/>
  <c r="BY3699" i="3"/>
  <c r="CA3699" i="3"/>
  <c r="CC3699" i="3"/>
  <c r="CE3699" i="3"/>
  <c r="CG3699" i="3"/>
  <c r="CI3699" i="3"/>
  <c r="CK3699" i="3"/>
  <c r="CM3699" i="3"/>
  <c r="AM3700" i="3"/>
  <c r="BQ3700" i="3"/>
  <c r="BS3700" i="3"/>
  <c r="BU3700" i="3"/>
  <c r="BW3700" i="3"/>
  <c r="BY3700" i="3"/>
  <c r="CA3700" i="3"/>
  <c r="CC3700" i="3"/>
  <c r="CE3700" i="3"/>
  <c r="CG3700" i="3"/>
  <c r="CI3700" i="3"/>
  <c r="CK3700" i="3"/>
  <c r="CM3700" i="3"/>
  <c r="AM3701" i="3"/>
  <c r="F3701" i="3"/>
  <c r="BQ3701" i="3"/>
  <c r="BS3701" i="3"/>
  <c r="BU3701" i="3"/>
  <c r="BW3701" i="3"/>
  <c r="BY3701" i="3"/>
  <c r="CA3701" i="3"/>
  <c r="CC3701" i="3"/>
  <c r="CE3701" i="3"/>
  <c r="CG3701" i="3"/>
  <c r="CI3701" i="3"/>
  <c r="CK3701" i="3"/>
  <c r="CM3701" i="3"/>
  <c r="AM3702" i="3"/>
  <c r="BQ3702" i="3"/>
  <c r="BS3702" i="3"/>
  <c r="BU3702" i="3"/>
  <c r="BW3702" i="3"/>
  <c r="BY3702" i="3"/>
  <c r="CA3702" i="3"/>
  <c r="CC3702" i="3"/>
  <c r="CE3702" i="3"/>
  <c r="CG3702" i="3"/>
  <c r="CI3702" i="3"/>
  <c r="CK3702" i="3"/>
  <c r="CM3702" i="3"/>
  <c r="AM3703" i="3"/>
  <c r="F3703" i="3"/>
  <c r="BQ3703" i="3"/>
  <c r="BS3703" i="3"/>
  <c r="BU3703" i="3"/>
  <c r="BW3703" i="3"/>
  <c r="BY3703" i="3"/>
  <c r="CA3703" i="3"/>
  <c r="CC3703" i="3"/>
  <c r="CE3703" i="3"/>
  <c r="CG3703" i="3"/>
  <c r="CI3703" i="3"/>
  <c r="CK3703" i="3"/>
  <c r="CM3703" i="3"/>
  <c r="AM3704" i="3"/>
  <c r="F3704" i="3"/>
  <c r="BQ3704" i="3"/>
  <c r="BS3704" i="3"/>
  <c r="BU3704" i="3"/>
  <c r="BW3704" i="3"/>
  <c r="BY3704" i="3"/>
  <c r="CA3704" i="3"/>
  <c r="CC3704" i="3"/>
  <c r="CE3704" i="3"/>
  <c r="CG3704" i="3"/>
  <c r="CI3704" i="3"/>
  <c r="CK3704" i="3"/>
  <c r="CM3704" i="3"/>
  <c r="AM3705" i="3"/>
  <c r="F3705" i="3"/>
  <c r="BQ3705" i="3"/>
  <c r="BS3705" i="3"/>
  <c r="BU3705" i="3"/>
  <c r="BW3705" i="3"/>
  <c r="BY3705" i="3"/>
  <c r="CA3705" i="3"/>
  <c r="CC3705" i="3"/>
  <c r="CE3705" i="3"/>
  <c r="CG3705" i="3"/>
  <c r="CI3705" i="3"/>
  <c r="CK3705" i="3"/>
  <c r="CM3705" i="3"/>
  <c r="AM3706" i="3"/>
  <c r="BQ3706" i="3"/>
  <c r="BS3706" i="3"/>
  <c r="BU3706" i="3"/>
  <c r="BW3706" i="3"/>
  <c r="BY3706" i="3"/>
  <c r="CA3706" i="3"/>
  <c r="CC3706" i="3"/>
  <c r="CE3706" i="3"/>
  <c r="CG3706" i="3"/>
  <c r="CI3706" i="3"/>
  <c r="CK3706" i="3"/>
  <c r="CM3706" i="3"/>
  <c r="AM3707" i="3"/>
  <c r="BQ3707" i="3"/>
  <c r="BS3707" i="3"/>
  <c r="BU3707" i="3"/>
  <c r="BW3707" i="3"/>
  <c r="BY3707" i="3"/>
  <c r="CA3707" i="3"/>
  <c r="CC3707" i="3"/>
  <c r="CE3707" i="3"/>
  <c r="CG3707" i="3"/>
  <c r="CI3707" i="3"/>
  <c r="CK3707" i="3"/>
  <c r="CM3707" i="3"/>
  <c r="AM3708" i="3"/>
  <c r="D3708" i="3"/>
  <c r="BQ3708" i="3"/>
  <c r="BS3708" i="3"/>
  <c r="BU3708" i="3"/>
  <c r="BW3708" i="3"/>
  <c r="BY3708" i="3"/>
  <c r="CA3708" i="3"/>
  <c r="CC3708" i="3"/>
  <c r="CE3708" i="3"/>
  <c r="CG3708" i="3"/>
  <c r="CI3708" i="3"/>
  <c r="CK3708" i="3"/>
  <c r="CM3708" i="3"/>
  <c r="AM3709" i="3"/>
  <c r="BQ3709" i="3"/>
  <c r="BS3709" i="3"/>
  <c r="BU3709" i="3"/>
  <c r="BW3709" i="3"/>
  <c r="BY3709" i="3"/>
  <c r="CA3709" i="3"/>
  <c r="CC3709" i="3"/>
  <c r="CE3709" i="3"/>
  <c r="CG3709" i="3"/>
  <c r="CI3709" i="3"/>
  <c r="CK3709" i="3"/>
  <c r="CM3709" i="3"/>
  <c r="AM3710" i="3"/>
  <c r="D3710" i="3"/>
  <c r="BQ3710" i="3"/>
  <c r="BS3710" i="3"/>
  <c r="BU3710" i="3"/>
  <c r="BW3710" i="3"/>
  <c r="BY3710" i="3"/>
  <c r="CA3710" i="3"/>
  <c r="CC3710" i="3"/>
  <c r="CE3710" i="3"/>
  <c r="CG3710" i="3"/>
  <c r="CI3710" i="3"/>
  <c r="CK3710" i="3"/>
  <c r="CM3710" i="3"/>
  <c r="AM3711" i="3"/>
  <c r="F3711" i="3"/>
  <c r="BQ3711" i="3"/>
  <c r="BS3711" i="3"/>
  <c r="BU3711" i="3"/>
  <c r="BW3711" i="3"/>
  <c r="BY3711" i="3"/>
  <c r="CA3711" i="3"/>
  <c r="CC3711" i="3"/>
  <c r="CE3711" i="3"/>
  <c r="CG3711" i="3"/>
  <c r="CI3711" i="3"/>
  <c r="CK3711" i="3"/>
  <c r="CM3711" i="3"/>
  <c r="AM3712" i="3"/>
  <c r="BQ3712" i="3"/>
  <c r="BS3712" i="3"/>
  <c r="BU3712" i="3"/>
  <c r="BW3712" i="3"/>
  <c r="BY3712" i="3"/>
  <c r="CA3712" i="3"/>
  <c r="CC3712" i="3"/>
  <c r="CE3712" i="3"/>
  <c r="CG3712" i="3"/>
  <c r="CI3712" i="3"/>
  <c r="CK3712" i="3"/>
  <c r="CM3712" i="3"/>
  <c r="AM3713" i="3"/>
  <c r="D3713" i="3"/>
  <c r="BQ3713" i="3"/>
  <c r="BS3713" i="3"/>
  <c r="BU3713" i="3"/>
  <c r="BW3713" i="3"/>
  <c r="BY3713" i="3"/>
  <c r="CA3713" i="3"/>
  <c r="CC3713" i="3"/>
  <c r="CE3713" i="3"/>
  <c r="CG3713" i="3"/>
  <c r="CI3713" i="3"/>
  <c r="CK3713" i="3"/>
  <c r="CM3713" i="3"/>
  <c r="AM3714" i="3"/>
  <c r="D3714" i="3"/>
  <c r="BQ3714" i="3"/>
  <c r="BS3714" i="3"/>
  <c r="BU3714" i="3"/>
  <c r="BW3714" i="3"/>
  <c r="BY3714" i="3"/>
  <c r="CA3714" i="3"/>
  <c r="CC3714" i="3"/>
  <c r="CE3714" i="3"/>
  <c r="CG3714" i="3"/>
  <c r="CI3714" i="3"/>
  <c r="CK3714" i="3"/>
  <c r="CM3714" i="3"/>
  <c r="AM3715" i="3"/>
  <c r="F3715" i="3"/>
  <c r="BQ3715" i="3"/>
  <c r="BS3715" i="3"/>
  <c r="BU3715" i="3"/>
  <c r="BW3715" i="3"/>
  <c r="BY3715" i="3"/>
  <c r="CA3715" i="3"/>
  <c r="CC3715" i="3"/>
  <c r="CE3715" i="3"/>
  <c r="CG3715" i="3"/>
  <c r="CI3715" i="3"/>
  <c r="CK3715" i="3"/>
  <c r="CM3715" i="3"/>
  <c r="AM3716" i="3"/>
  <c r="BQ3716" i="3"/>
  <c r="BS3716" i="3"/>
  <c r="BU3716" i="3"/>
  <c r="BW3716" i="3"/>
  <c r="BY3716" i="3"/>
  <c r="CA3716" i="3"/>
  <c r="CC3716" i="3"/>
  <c r="CE3716" i="3"/>
  <c r="CG3716" i="3"/>
  <c r="CI3716" i="3"/>
  <c r="CK3716" i="3"/>
  <c r="CM3716" i="3"/>
  <c r="AM3717" i="3"/>
  <c r="F3717" i="3"/>
  <c r="BQ3717" i="3"/>
  <c r="BS3717" i="3"/>
  <c r="BU3717" i="3"/>
  <c r="BW3717" i="3"/>
  <c r="BY3717" i="3"/>
  <c r="CA3717" i="3"/>
  <c r="CC3717" i="3"/>
  <c r="CE3717" i="3"/>
  <c r="CG3717" i="3"/>
  <c r="CI3717" i="3"/>
  <c r="CK3717" i="3"/>
  <c r="CM3717" i="3"/>
  <c r="AM3718" i="3"/>
  <c r="D3718" i="3"/>
  <c r="BQ3718" i="3"/>
  <c r="BS3718" i="3"/>
  <c r="BU3718" i="3"/>
  <c r="BW3718" i="3"/>
  <c r="BY3718" i="3"/>
  <c r="CA3718" i="3"/>
  <c r="CC3718" i="3"/>
  <c r="CE3718" i="3"/>
  <c r="CG3718" i="3"/>
  <c r="CI3718" i="3"/>
  <c r="CK3718" i="3"/>
  <c r="CM3718" i="3"/>
  <c r="AM3719" i="3"/>
  <c r="F3719" i="3"/>
  <c r="BQ3719" i="3"/>
  <c r="BS3719" i="3"/>
  <c r="BU3719" i="3"/>
  <c r="BW3719" i="3"/>
  <c r="BY3719" i="3"/>
  <c r="CA3719" i="3"/>
  <c r="CC3719" i="3"/>
  <c r="CE3719" i="3"/>
  <c r="CG3719" i="3"/>
  <c r="CI3719" i="3"/>
  <c r="CK3719" i="3"/>
  <c r="CM3719" i="3"/>
  <c r="AM3720" i="3"/>
  <c r="F3720" i="3"/>
  <c r="BQ3720" i="3"/>
  <c r="BS3720" i="3"/>
  <c r="BU3720" i="3"/>
  <c r="BW3720" i="3"/>
  <c r="BY3720" i="3"/>
  <c r="CA3720" i="3"/>
  <c r="CC3720" i="3"/>
  <c r="CE3720" i="3"/>
  <c r="CG3720" i="3"/>
  <c r="CI3720" i="3"/>
  <c r="CK3720" i="3"/>
  <c r="CM3720" i="3"/>
  <c r="AM3721" i="3"/>
  <c r="F3721" i="3"/>
  <c r="BQ3721" i="3"/>
  <c r="BS3721" i="3"/>
  <c r="BU3721" i="3"/>
  <c r="BW3721" i="3"/>
  <c r="BY3721" i="3"/>
  <c r="CA3721" i="3"/>
  <c r="CC3721" i="3"/>
  <c r="CE3721" i="3"/>
  <c r="CG3721" i="3"/>
  <c r="CI3721" i="3"/>
  <c r="CK3721" i="3"/>
  <c r="CM3721" i="3"/>
  <c r="AM3722" i="3"/>
  <c r="D3722" i="3"/>
  <c r="BQ3722" i="3"/>
  <c r="BS3722" i="3"/>
  <c r="BU3722" i="3"/>
  <c r="BW3722" i="3"/>
  <c r="BY3722" i="3"/>
  <c r="CA3722" i="3"/>
  <c r="CC3722" i="3"/>
  <c r="CE3722" i="3"/>
  <c r="CG3722" i="3"/>
  <c r="CI3722" i="3"/>
  <c r="CK3722" i="3"/>
  <c r="CM3722" i="3"/>
  <c r="AM3723" i="3"/>
  <c r="BQ3723" i="3"/>
  <c r="BS3723" i="3"/>
  <c r="BU3723" i="3"/>
  <c r="BW3723" i="3"/>
  <c r="BY3723" i="3"/>
  <c r="CA3723" i="3"/>
  <c r="CC3723" i="3"/>
  <c r="CE3723" i="3"/>
  <c r="CG3723" i="3"/>
  <c r="CI3723" i="3"/>
  <c r="CK3723" i="3"/>
  <c r="CM3723" i="3"/>
  <c r="AM3724" i="3"/>
  <c r="D3724" i="3"/>
  <c r="BQ3724" i="3"/>
  <c r="BS3724" i="3"/>
  <c r="BU3724" i="3"/>
  <c r="BW3724" i="3"/>
  <c r="BY3724" i="3"/>
  <c r="CA3724" i="3"/>
  <c r="CC3724" i="3"/>
  <c r="CE3724" i="3"/>
  <c r="CG3724" i="3"/>
  <c r="CI3724" i="3"/>
  <c r="CK3724" i="3"/>
  <c r="CM3724" i="3"/>
  <c r="AM3725" i="3"/>
  <c r="BQ3725" i="3"/>
  <c r="BS3725" i="3"/>
  <c r="BU3725" i="3"/>
  <c r="BW3725" i="3"/>
  <c r="BY3725" i="3"/>
  <c r="CA3725" i="3"/>
  <c r="CC3725" i="3"/>
  <c r="CE3725" i="3"/>
  <c r="CG3725" i="3"/>
  <c r="CI3725" i="3"/>
  <c r="CK3725" i="3"/>
  <c r="CM3725" i="3"/>
  <c r="AM3726" i="3"/>
  <c r="BQ3726" i="3"/>
  <c r="BS3726" i="3"/>
  <c r="BU3726" i="3"/>
  <c r="BW3726" i="3"/>
  <c r="BY3726" i="3"/>
  <c r="CA3726" i="3"/>
  <c r="CC3726" i="3"/>
  <c r="CE3726" i="3"/>
  <c r="CG3726" i="3"/>
  <c r="CI3726" i="3"/>
  <c r="CK3726" i="3"/>
  <c r="CM3726" i="3"/>
  <c r="AM3727" i="3"/>
  <c r="BQ3727" i="3"/>
  <c r="BS3727" i="3"/>
  <c r="BU3727" i="3"/>
  <c r="BW3727" i="3"/>
  <c r="BY3727" i="3"/>
  <c r="CA3727" i="3"/>
  <c r="CC3727" i="3"/>
  <c r="CE3727" i="3"/>
  <c r="CG3727" i="3"/>
  <c r="CI3727" i="3"/>
  <c r="CK3727" i="3"/>
  <c r="CM3727" i="3"/>
  <c r="AM3728" i="3"/>
  <c r="D3728" i="3"/>
  <c r="BQ3728" i="3"/>
  <c r="BS3728" i="3"/>
  <c r="BU3728" i="3"/>
  <c r="BW3728" i="3"/>
  <c r="BY3728" i="3"/>
  <c r="CA3728" i="3"/>
  <c r="CC3728" i="3"/>
  <c r="CE3728" i="3"/>
  <c r="CG3728" i="3"/>
  <c r="CI3728" i="3"/>
  <c r="CK3728" i="3"/>
  <c r="CM3728" i="3"/>
  <c r="AM3729" i="3"/>
  <c r="BQ3729" i="3"/>
  <c r="BS3729" i="3"/>
  <c r="BU3729" i="3"/>
  <c r="BW3729" i="3"/>
  <c r="BY3729" i="3"/>
  <c r="CA3729" i="3"/>
  <c r="CC3729" i="3"/>
  <c r="CE3729" i="3"/>
  <c r="CG3729" i="3"/>
  <c r="CI3729" i="3"/>
  <c r="CK3729" i="3"/>
  <c r="CM3729" i="3"/>
  <c r="AM3730" i="3"/>
  <c r="BQ3730" i="3"/>
  <c r="BS3730" i="3"/>
  <c r="BU3730" i="3"/>
  <c r="BW3730" i="3"/>
  <c r="BY3730" i="3"/>
  <c r="CA3730" i="3"/>
  <c r="CC3730" i="3"/>
  <c r="CE3730" i="3"/>
  <c r="CG3730" i="3"/>
  <c r="CI3730" i="3"/>
  <c r="CK3730" i="3"/>
  <c r="CM3730" i="3"/>
  <c r="AM3731" i="3"/>
  <c r="F3731" i="3"/>
  <c r="BQ3731" i="3"/>
  <c r="BS3731" i="3"/>
  <c r="BU3731" i="3"/>
  <c r="BW3731" i="3"/>
  <c r="BY3731" i="3"/>
  <c r="CA3731" i="3"/>
  <c r="CC3731" i="3"/>
  <c r="CE3731" i="3"/>
  <c r="CG3731" i="3"/>
  <c r="CI3731" i="3"/>
  <c r="CK3731" i="3"/>
  <c r="CM3731" i="3"/>
  <c r="AM3732" i="3"/>
  <c r="F3732" i="3"/>
  <c r="BQ3732" i="3"/>
  <c r="BS3732" i="3"/>
  <c r="BU3732" i="3"/>
  <c r="BW3732" i="3"/>
  <c r="BY3732" i="3"/>
  <c r="CA3732" i="3"/>
  <c r="CC3732" i="3"/>
  <c r="CE3732" i="3"/>
  <c r="CG3732" i="3"/>
  <c r="CI3732" i="3"/>
  <c r="CK3732" i="3"/>
  <c r="CM3732" i="3"/>
  <c r="AM3733" i="3"/>
  <c r="BQ3733" i="3"/>
  <c r="BS3733" i="3"/>
  <c r="BU3733" i="3"/>
  <c r="BW3733" i="3"/>
  <c r="BY3733" i="3"/>
  <c r="CA3733" i="3"/>
  <c r="CC3733" i="3"/>
  <c r="CE3733" i="3"/>
  <c r="CG3733" i="3"/>
  <c r="CI3733" i="3"/>
  <c r="CK3733" i="3"/>
  <c r="CM3733" i="3"/>
  <c r="AM3734" i="3"/>
  <c r="F3734" i="3"/>
  <c r="BQ3734" i="3"/>
  <c r="BS3734" i="3"/>
  <c r="BU3734" i="3"/>
  <c r="BW3734" i="3"/>
  <c r="BY3734" i="3"/>
  <c r="CA3734" i="3"/>
  <c r="CC3734" i="3"/>
  <c r="CE3734" i="3"/>
  <c r="CG3734" i="3"/>
  <c r="CI3734" i="3"/>
  <c r="CK3734" i="3"/>
  <c r="CM3734" i="3"/>
  <c r="AM3735" i="3"/>
  <c r="BQ3735" i="3"/>
  <c r="BS3735" i="3"/>
  <c r="BU3735" i="3"/>
  <c r="BW3735" i="3"/>
  <c r="BY3735" i="3"/>
  <c r="CA3735" i="3"/>
  <c r="CC3735" i="3"/>
  <c r="CE3735" i="3"/>
  <c r="CG3735" i="3"/>
  <c r="CI3735" i="3"/>
  <c r="CK3735" i="3"/>
  <c r="CM3735" i="3"/>
  <c r="AM3736" i="3"/>
  <c r="BQ3736" i="3"/>
  <c r="BS3736" i="3"/>
  <c r="BU3736" i="3"/>
  <c r="BW3736" i="3"/>
  <c r="BY3736" i="3"/>
  <c r="CA3736" i="3"/>
  <c r="CC3736" i="3"/>
  <c r="CE3736" i="3"/>
  <c r="CG3736" i="3"/>
  <c r="CI3736" i="3"/>
  <c r="CK3736" i="3"/>
  <c r="CM3736" i="3"/>
  <c r="AM3737" i="3"/>
  <c r="BQ3737" i="3"/>
  <c r="BS3737" i="3"/>
  <c r="BU3737" i="3"/>
  <c r="BW3737" i="3"/>
  <c r="BY3737" i="3"/>
  <c r="CA3737" i="3"/>
  <c r="CC3737" i="3"/>
  <c r="CE3737" i="3"/>
  <c r="CG3737" i="3"/>
  <c r="CI3737" i="3"/>
  <c r="CK3737" i="3"/>
  <c r="CM3737" i="3"/>
  <c r="AM3738" i="3"/>
  <c r="F3738" i="3"/>
  <c r="BQ3738" i="3"/>
  <c r="BS3738" i="3"/>
  <c r="BU3738" i="3"/>
  <c r="BW3738" i="3"/>
  <c r="BY3738" i="3"/>
  <c r="CA3738" i="3"/>
  <c r="CC3738" i="3"/>
  <c r="CE3738" i="3"/>
  <c r="CG3738" i="3"/>
  <c r="CI3738" i="3"/>
  <c r="CK3738" i="3"/>
  <c r="CM3738" i="3"/>
  <c r="AM3739" i="3"/>
  <c r="F3739" i="3"/>
  <c r="BQ3739" i="3"/>
  <c r="BS3739" i="3"/>
  <c r="BU3739" i="3"/>
  <c r="BW3739" i="3"/>
  <c r="BY3739" i="3"/>
  <c r="CA3739" i="3"/>
  <c r="CC3739" i="3"/>
  <c r="CE3739" i="3"/>
  <c r="CG3739" i="3"/>
  <c r="CI3739" i="3"/>
  <c r="CK3739" i="3"/>
  <c r="CM3739" i="3"/>
  <c r="AM3740" i="3"/>
  <c r="BQ3740" i="3"/>
  <c r="BS3740" i="3"/>
  <c r="BU3740" i="3"/>
  <c r="BW3740" i="3"/>
  <c r="BY3740" i="3"/>
  <c r="CA3740" i="3"/>
  <c r="CC3740" i="3"/>
  <c r="CE3740" i="3"/>
  <c r="CG3740" i="3"/>
  <c r="CI3740" i="3"/>
  <c r="CK3740" i="3"/>
  <c r="CM3740" i="3"/>
  <c r="AM3741" i="3"/>
  <c r="F3741" i="3"/>
  <c r="BQ3741" i="3"/>
  <c r="BS3741" i="3"/>
  <c r="BU3741" i="3"/>
  <c r="BW3741" i="3"/>
  <c r="BY3741" i="3"/>
  <c r="CA3741" i="3"/>
  <c r="CC3741" i="3"/>
  <c r="CE3741" i="3"/>
  <c r="CG3741" i="3"/>
  <c r="CI3741" i="3"/>
  <c r="CK3741" i="3"/>
  <c r="CM3741" i="3"/>
  <c r="AM3742" i="3"/>
  <c r="BQ3742" i="3"/>
  <c r="BS3742" i="3"/>
  <c r="BU3742" i="3"/>
  <c r="BW3742" i="3"/>
  <c r="BY3742" i="3"/>
  <c r="CA3742" i="3"/>
  <c r="CC3742" i="3"/>
  <c r="CE3742" i="3"/>
  <c r="CG3742" i="3"/>
  <c r="CI3742" i="3"/>
  <c r="CK3742" i="3"/>
  <c r="CM3742" i="3"/>
  <c r="AM3743" i="3"/>
  <c r="BQ3743" i="3"/>
  <c r="BS3743" i="3"/>
  <c r="BU3743" i="3"/>
  <c r="BW3743" i="3"/>
  <c r="BY3743" i="3"/>
  <c r="CA3743" i="3"/>
  <c r="CC3743" i="3"/>
  <c r="CE3743" i="3"/>
  <c r="CG3743" i="3"/>
  <c r="CI3743" i="3"/>
  <c r="CK3743" i="3"/>
  <c r="CM3743" i="3"/>
  <c r="AM3744" i="3"/>
  <c r="BQ3744" i="3"/>
  <c r="BS3744" i="3"/>
  <c r="BU3744" i="3"/>
  <c r="BW3744" i="3"/>
  <c r="BY3744" i="3"/>
  <c r="CA3744" i="3"/>
  <c r="CC3744" i="3"/>
  <c r="CE3744" i="3"/>
  <c r="CG3744" i="3"/>
  <c r="CI3744" i="3"/>
  <c r="CK3744" i="3"/>
  <c r="CM3744" i="3"/>
  <c r="AM3745" i="3"/>
  <c r="BQ3745" i="3"/>
  <c r="BS3745" i="3"/>
  <c r="BU3745" i="3"/>
  <c r="BW3745" i="3"/>
  <c r="BY3745" i="3"/>
  <c r="CA3745" i="3"/>
  <c r="CC3745" i="3"/>
  <c r="CE3745" i="3"/>
  <c r="CG3745" i="3"/>
  <c r="CI3745" i="3"/>
  <c r="CK3745" i="3"/>
  <c r="CM3745" i="3"/>
  <c r="AM3746" i="3"/>
  <c r="BQ3746" i="3"/>
  <c r="BS3746" i="3"/>
  <c r="BU3746" i="3"/>
  <c r="BW3746" i="3"/>
  <c r="BY3746" i="3"/>
  <c r="CA3746" i="3"/>
  <c r="CC3746" i="3"/>
  <c r="CE3746" i="3"/>
  <c r="CG3746" i="3"/>
  <c r="CI3746" i="3"/>
  <c r="CK3746" i="3"/>
  <c r="CM3746" i="3"/>
  <c r="AM3747" i="3"/>
  <c r="F3747" i="3"/>
  <c r="BQ3747" i="3"/>
  <c r="BS3747" i="3"/>
  <c r="BU3747" i="3"/>
  <c r="BW3747" i="3"/>
  <c r="BY3747" i="3"/>
  <c r="CA3747" i="3"/>
  <c r="CC3747" i="3"/>
  <c r="CE3747" i="3"/>
  <c r="CG3747" i="3"/>
  <c r="CI3747" i="3"/>
  <c r="CK3747" i="3"/>
  <c r="CM3747" i="3"/>
  <c r="AM3748" i="3"/>
  <c r="F3748" i="3"/>
  <c r="BQ3748" i="3"/>
  <c r="BS3748" i="3"/>
  <c r="BU3748" i="3"/>
  <c r="BW3748" i="3"/>
  <c r="BY3748" i="3"/>
  <c r="CA3748" i="3"/>
  <c r="CC3748" i="3"/>
  <c r="CE3748" i="3"/>
  <c r="CG3748" i="3"/>
  <c r="CI3748" i="3"/>
  <c r="CK3748" i="3"/>
  <c r="CM3748" i="3"/>
  <c r="AM3749" i="3"/>
  <c r="BQ3749" i="3"/>
  <c r="BS3749" i="3"/>
  <c r="BU3749" i="3"/>
  <c r="BW3749" i="3"/>
  <c r="BY3749" i="3"/>
  <c r="CA3749" i="3"/>
  <c r="CC3749" i="3"/>
  <c r="CE3749" i="3"/>
  <c r="CG3749" i="3"/>
  <c r="CI3749" i="3"/>
  <c r="CK3749" i="3"/>
  <c r="CM3749" i="3"/>
  <c r="AM3750" i="3"/>
  <c r="D3750" i="3"/>
  <c r="BQ3750" i="3"/>
  <c r="BS3750" i="3"/>
  <c r="BU3750" i="3"/>
  <c r="BW3750" i="3"/>
  <c r="BY3750" i="3"/>
  <c r="CA3750" i="3"/>
  <c r="CC3750" i="3"/>
  <c r="CE3750" i="3"/>
  <c r="CG3750" i="3"/>
  <c r="CI3750" i="3"/>
  <c r="CK3750" i="3"/>
  <c r="CM3750" i="3"/>
  <c r="AM3751" i="3"/>
  <c r="BQ3751" i="3"/>
  <c r="BS3751" i="3"/>
  <c r="BU3751" i="3"/>
  <c r="BW3751" i="3"/>
  <c r="BY3751" i="3"/>
  <c r="CA3751" i="3"/>
  <c r="CC3751" i="3"/>
  <c r="CE3751" i="3"/>
  <c r="CG3751" i="3"/>
  <c r="CI3751" i="3"/>
  <c r="CK3751" i="3"/>
  <c r="CM3751" i="3"/>
  <c r="AM3752" i="3"/>
  <c r="F3752" i="3"/>
  <c r="BQ3752" i="3"/>
  <c r="BS3752" i="3"/>
  <c r="BU3752" i="3"/>
  <c r="BW3752" i="3"/>
  <c r="BY3752" i="3"/>
  <c r="CA3752" i="3"/>
  <c r="CC3752" i="3"/>
  <c r="CE3752" i="3"/>
  <c r="CG3752" i="3"/>
  <c r="CI3752" i="3"/>
  <c r="CK3752" i="3"/>
  <c r="CM3752" i="3"/>
  <c r="D3753" i="3"/>
  <c r="BQ3753" i="3"/>
  <c r="BS3753" i="3"/>
  <c r="BU3753" i="3"/>
  <c r="BW3753" i="3"/>
  <c r="BY3753" i="3"/>
  <c r="CA3753" i="3"/>
  <c r="CC3753" i="3"/>
  <c r="CE3753" i="3"/>
  <c r="CG3753" i="3"/>
  <c r="CI3753" i="3"/>
  <c r="CK3753" i="3"/>
  <c r="CM3753" i="3"/>
  <c r="D3754" i="3"/>
  <c r="BQ3754" i="3"/>
  <c r="BS3754" i="3"/>
  <c r="BU3754" i="3"/>
  <c r="BW3754" i="3"/>
  <c r="BY3754" i="3"/>
  <c r="CA3754" i="3"/>
  <c r="CC3754" i="3"/>
  <c r="CE3754" i="3"/>
  <c r="CG3754" i="3"/>
  <c r="CI3754" i="3"/>
  <c r="CK3754" i="3"/>
  <c r="CM3754" i="3"/>
  <c r="D3755" i="3"/>
  <c r="BQ3755" i="3"/>
  <c r="BS3755" i="3"/>
  <c r="BU3755" i="3"/>
  <c r="BW3755" i="3"/>
  <c r="BY3755" i="3"/>
  <c r="CA3755" i="3"/>
  <c r="CC3755" i="3"/>
  <c r="CE3755" i="3"/>
  <c r="CG3755" i="3"/>
  <c r="CI3755" i="3"/>
  <c r="CK3755" i="3"/>
  <c r="CM3755" i="3"/>
  <c r="D3756" i="3"/>
  <c r="BQ3756" i="3"/>
  <c r="BS3756" i="3"/>
  <c r="BU3756" i="3"/>
  <c r="BW3756" i="3"/>
  <c r="BY3756" i="3"/>
  <c r="CA3756" i="3"/>
  <c r="CC3756" i="3"/>
  <c r="CE3756" i="3"/>
  <c r="CG3756" i="3"/>
  <c r="CI3756" i="3"/>
  <c r="CK3756" i="3"/>
  <c r="CM3756" i="3"/>
  <c r="D3757" i="3"/>
  <c r="BQ3757" i="3"/>
  <c r="BS3757" i="3"/>
  <c r="BU3757" i="3"/>
  <c r="BW3757" i="3"/>
  <c r="BY3757" i="3"/>
  <c r="CA3757" i="3"/>
  <c r="CC3757" i="3"/>
  <c r="CE3757" i="3"/>
  <c r="CG3757" i="3"/>
  <c r="CI3757" i="3"/>
  <c r="CK3757" i="3"/>
  <c r="CM3757" i="3"/>
  <c r="D3758" i="3"/>
  <c r="BQ3758" i="3"/>
  <c r="BS3758" i="3"/>
  <c r="BU3758" i="3"/>
  <c r="BW3758" i="3"/>
  <c r="BY3758" i="3"/>
  <c r="CA3758" i="3"/>
  <c r="CC3758" i="3"/>
  <c r="CE3758" i="3"/>
  <c r="CG3758" i="3"/>
  <c r="CI3758" i="3"/>
  <c r="CK3758" i="3"/>
  <c r="CM3758" i="3"/>
  <c r="D3759" i="3"/>
  <c r="BQ3759" i="3"/>
  <c r="BS3759" i="3"/>
  <c r="BU3759" i="3"/>
  <c r="BW3759" i="3"/>
  <c r="BY3759" i="3"/>
  <c r="CA3759" i="3"/>
  <c r="CC3759" i="3"/>
  <c r="CE3759" i="3"/>
  <c r="CG3759" i="3"/>
  <c r="CI3759" i="3"/>
  <c r="CK3759" i="3"/>
  <c r="CM3759" i="3"/>
  <c r="D3760" i="3"/>
  <c r="BQ3760" i="3"/>
  <c r="BS3760" i="3"/>
  <c r="BU3760" i="3"/>
  <c r="BW3760" i="3"/>
  <c r="BY3760" i="3"/>
  <c r="CA3760" i="3"/>
  <c r="CC3760" i="3"/>
  <c r="CE3760" i="3"/>
  <c r="CG3760" i="3"/>
  <c r="CI3760" i="3"/>
  <c r="CK3760" i="3"/>
  <c r="CM3760" i="3"/>
  <c r="D3761" i="3"/>
  <c r="BQ3761" i="3"/>
  <c r="BS3761" i="3"/>
  <c r="BU3761" i="3"/>
  <c r="BW3761" i="3"/>
  <c r="BY3761" i="3"/>
  <c r="CA3761" i="3"/>
  <c r="CC3761" i="3"/>
  <c r="CE3761" i="3"/>
  <c r="CG3761" i="3"/>
  <c r="CI3761" i="3"/>
  <c r="CK3761" i="3"/>
  <c r="CM3761" i="3"/>
  <c r="D3762" i="3"/>
  <c r="BQ3762" i="3"/>
  <c r="BS3762" i="3"/>
  <c r="BU3762" i="3"/>
  <c r="BW3762" i="3"/>
  <c r="BY3762" i="3"/>
  <c r="CA3762" i="3"/>
  <c r="CC3762" i="3"/>
  <c r="CE3762" i="3"/>
  <c r="CG3762" i="3"/>
  <c r="CI3762" i="3"/>
  <c r="CK3762" i="3"/>
  <c r="CM3762" i="3"/>
  <c r="D3763" i="3"/>
  <c r="BQ3763" i="3"/>
  <c r="BS3763" i="3"/>
  <c r="BU3763" i="3"/>
  <c r="BW3763" i="3"/>
  <c r="BY3763" i="3"/>
  <c r="CA3763" i="3"/>
  <c r="CC3763" i="3"/>
  <c r="CE3763" i="3"/>
  <c r="CG3763" i="3"/>
  <c r="CI3763" i="3"/>
  <c r="CK3763" i="3"/>
  <c r="CM3763" i="3"/>
  <c r="D3764" i="3"/>
  <c r="BQ3764" i="3"/>
  <c r="BS3764" i="3"/>
  <c r="BU3764" i="3"/>
  <c r="BW3764" i="3"/>
  <c r="BY3764" i="3"/>
  <c r="CA3764" i="3"/>
  <c r="CC3764" i="3"/>
  <c r="CE3764" i="3"/>
  <c r="CG3764" i="3"/>
  <c r="CI3764" i="3"/>
  <c r="CK3764" i="3"/>
  <c r="CM3764" i="3"/>
  <c r="D3765" i="3"/>
  <c r="BQ3765" i="3"/>
  <c r="BS3765" i="3"/>
  <c r="BU3765" i="3"/>
  <c r="BW3765" i="3"/>
  <c r="BY3765" i="3"/>
  <c r="CA3765" i="3"/>
  <c r="CC3765" i="3"/>
  <c r="CE3765" i="3"/>
  <c r="CG3765" i="3"/>
  <c r="CI3765" i="3"/>
  <c r="CK3765" i="3"/>
  <c r="CM3765" i="3"/>
  <c r="D3766" i="3"/>
  <c r="BQ3766" i="3"/>
  <c r="BS3766" i="3"/>
  <c r="BU3766" i="3"/>
  <c r="BW3766" i="3"/>
  <c r="BY3766" i="3"/>
  <c r="CA3766" i="3"/>
  <c r="CC3766" i="3"/>
  <c r="CE3766" i="3"/>
  <c r="CG3766" i="3"/>
  <c r="CI3766" i="3"/>
  <c r="CK3766" i="3"/>
  <c r="CM3766" i="3"/>
  <c r="D3767" i="3"/>
  <c r="BQ3767" i="3"/>
  <c r="BS3767" i="3"/>
  <c r="BU3767" i="3"/>
  <c r="BW3767" i="3"/>
  <c r="BY3767" i="3"/>
  <c r="CA3767" i="3"/>
  <c r="CC3767" i="3"/>
  <c r="CE3767" i="3"/>
  <c r="CG3767" i="3"/>
  <c r="CI3767" i="3"/>
  <c r="CK3767" i="3"/>
  <c r="CM3767" i="3"/>
  <c r="D3768" i="3"/>
  <c r="BQ3768" i="3"/>
  <c r="BS3768" i="3"/>
  <c r="BU3768" i="3"/>
  <c r="BW3768" i="3"/>
  <c r="BY3768" i="3"/>
  <c r="CA3768" i="3"/>
  <c r="CC3768" i="3"/>
  <c r="CE3768" i="3"/>
  <c r="CG3768" i="3"/>
  <c r="CI3768" i="3"/>
  <c r="CK3768" i="3"/>
  <c r="CM3768" i="3"/>
  <c r="D3769" i="3"/>
  <c r="BQ3769" i="3"/>
  <c r="BS3769" i="3"/>
  <c r="BU3769" i="3"/>
  <c r="BW3769" i="3"/>
  <c r="BY3769" i="3"/>
  <c r="CA3769" i="3"/>
  <c r="CC3769" i="3"/>
  <c r="CE3769" i="3"/>
  <c r="CG3769" i="3"/>
  <c r="CI3769" i="3"/>
  <c r="CK3769" i="3"/>
  <c r="CM3769" i="3"/>
  <c r="D3770" i="3"/>
  <c r="BQ3770" i="3"/>
  <c r="BS3770" i="3"/>
  <c r="BU3770" i="3"/>
  <c r="BW3770" i="3"/>
  <c r="BY3770" i="3"/>
  <c r="CA3770" i="3"/>
  <c r="CC3770" i="3"/>
  <c r="CE3770" i="3"/>
  <c r="CG3770" i="3"/>
  <c r="CI3770" i="3"/>
  <c r="CK3770" i="3"/>
  <c r="CM3770" i="3"/>
  <c r="D3771" i="3"/>
  <c r="BQ3771" i="3"/>
  <c r="BS3771" i="3"/>
  <c r="BU3771" i="3"/>
  <c r="BW3771" i="3"/>
  <c r="BY3771" i="3"/>
  <c r="CA3771" i="3"/>
  <c r="CC3771" i="3"/>
  <c r="CE3771" i="3"/>
  <c r="CG3771" i="3"/>
  <c r="CI3771" i="3"/>
  <c r="CK3771" i="3"/>
  <c r="CM3771" i="3"/>
  <c r="AM3772" i="3"/>
  <c r="F3772" i="3"/>
  <c r="BQ3772" i="3"/>
  <c r="BS3772" i="3"/>
  <c r="BU3772" i="3"/>
  <c r="BW3772" i="3"/>
  <c r="BY3772" i="3"/>
  <c r="CA3772" i="3"/>
  <c r="CC3772" i="3"/>
  <c r="CE3772" i="3"/>
  <c r="CG3772" i="3"/>
  <c r="CI3772" i="3"/>
  <c r="CK3772" i="3"/>
  <c r="CM3772" i="3"/>
  <c r="AM3773" i="3"/>
  <c r="F3773" i="3"/>
  <c r="BQ3773" i="3"/>
  <c r="BS3773" i="3"/>
  <c r="BU3773" i="3"/>
  <c r="BW3773" i="3"/>
  <c r="BY3773" i="3"/>
  <c r="CA3773" i="3"/>
  <c r="CC3773" i="3"/>
  <c r="CE3773" i="3"/>
  <c r="CG3773" i="3"/>
  <c r="CI3773" i="3"/>
  <c r="CK3773" i="3"/>
  <c r="CM3773" i="3"/>
  <c r="AM3774" i="3"/>
  <c r="BQ3774" i="3"/>
  <c r="BS3774" i="3"/>
  <c r="BU3774" i="3"/>
  <c r="BW3774" i="3"/>
  <c r="BY3774" i="3"/>
  <c r="CA3774" i="3"/>
  <c r="CC3774" i="3"/>
  <c r="CE3774" i="3"/>
  <c r="CG3774" i="3"/>
  <c r="CI3774" i="3"/>
  <c r="CK3774" i="3"/>
  <c r="CM3774" i="3"/>
  <c r="AM3775" i="3"/>
  <c r="BQ3775" i="3"/>
  <c r="BS3775" i="3"/>
  <c r="BU3775" i="3"/>
  <c r="BW3775" i="3"/>
  <c r="BY3775" i="3"/>
  <c r="CA3775" i="3"/>
  <c r="CC3775" i="3"/>
  <c r="CE3775" i="3"/>
  <c r="CG3775" i="3"/>
  <c r="CI3775" i="3"/>
  <c r="CK3775" i="3"/>
  <c r="CM3775" i="3"/>
  <c r="AM3776" i="3"/>
  <c r="BQ3776" i="3"/>
  <c r="BS3776" i="3"/>
  <c r="BU3776" i="3"/>
  <c r="BW3776" i="3"/>
  <c r="BY3776" i="3"/>
  <c r="CA3776" i="3"/>
  <c r="CC3776" i="3"/>
  <c r="CE3776" i="3"/>
  <c r="CG3776" i="3"/>
  <c r="CI3776" i="3"/>
  <c r="CK3776" i="3"/>
  <c r="CM3776" i="3"/>
  <c r="AM3777" i="3"/>
  <c r="D3777" i="3"/>
  <c r="BQ3777" i="3"/>
  <c r="BS3777" i="3"/>
  <c r="BU3777" i="3"/>
  <c r="BW3777" i="3"/>
  <c r="BY3777" i="3"/>
  <c r="CA3777" i="3"/>
  <c r="CC3777" i="3"/>
  <c r="CE3777" i="3"/>
  <c r="CG3777" i="3"/>
  <c r="CI3777" i="3"/>
  <c r="CK3777" i="3"/>
  <c r="CM3777" i="3"/>
  <c r="AM3778" i="3"/>
  <c r="D3778" i="3"/>
  <c r="BQ3778" i="3"/>
  <c r="BS3778" i="3"/>
  <c r="BU3778" i="3"/>
  <c r="BW3778" i="3"/>
  <c r="BY3778" i="3"/>
  <c r="CA3778" i="3"/>
  <c r="CC3778" i="3"/>
  <c r="CE3778" i="3"/>
  <c r="CG3778" i="3"/>
  <c r="CI3778" i="3"/>
  <c r="CK3778" i="3"/>
  <c r="CM3778" i="3"/>
  <c r="AM3779" i="3"/>
  <c r="F3779" i="3"/>
  <c r="BQ3779" i="3"/>
  <c r="BS3779" i="3"/>
  <c r="BU3779" i="3"/>
  <c r="BW3779" i="3"/>
  <c r="BY3779" i="3"/>
  <c r="CA3779" i="3"/>
  <c r="CC3779" i="3"/>
  <c r="CE3779" i="3"/>
  <c r="CG3779" i="3"/>
  <c r="CI3779" i="3"/>
  <c r="CK3779" i="3"/>
  <c r="CM3779" i="3"/>
  <c r="AM3780" i="3"/>
  <c r="BQ3780" i="3"/>
  <c r="BS3780" i="3"/>
  <c r="BU3780" i="3"/>
  <c r="BW3780" i="3"/>
  <c r="BY3780" i="3"/>
  <c r="CA3780" i="3"/>
  <c r="CC3780" i="3"/>
  <c r="CE3780" i="3"/>
  <c r="CG3780" i="3"/>
  <c r="CI3780" i="3"/>
  <c r="CK3780" i="3"/>
  <c r="CM3780" i="3"/>
  <c r="AM3781" i="3"/>
  <c r="F3781" i="3"/>
  <c r="BQ3781" i="3"/>
  <c r="BS3781" i="3"/>
  <c r="BU3781" i="3"/>
  <c r="BW3781" i="3"/>
  <c r="BY3781" i="3"/>
  <c r="CA3781" i="3"/>
  <c r="CC3781" i="3"/>
  <c r="CE3781" i="3"/>
  <c r="CG3781" i="3"/>
  <c r="CI3781" i="3"/>
  <c r="CK3781" i="3"/>
  <c r="CM3781" i="3"/>
  <c r="AM3782" i="3"/>
  <c r="D3782" i="3"/>
  <c r="BQ3782" i="3"/>
  <c r="BS3782" i="3"/>
  <c r="BU3782" i="3"/>
  <c r="BW3782" i="3"/>
  <c r="BY3782" i="3"/>
  <c r="CA3782" i="3"/>
  <c r="CC3782" i="3"/>
  <c r="CE3782" i="3"/>
  <c r="CG3782" i="3"/>
  <c r="CI3782" i="3"/>
  <c r="CK3782" i="3"/>
  <c r="CM3782" i="3"/>
  <c r="AM3783" i="3"/>
  <c r="BQ3783" i="3"/>
  <c r="BS3783" i="3"/>
  <c r="BU3783" i="3"/>
  <c r="BW3783" i="3"/>
  <c r="BY3783" i="3"/>
  <c r="CA3783" i="3"/>
  <c r="CC3783" i="3"/>
  <c r="CE3783" i="3"/>
  <c r="CG3783" i="3"/>
  <c r="CI3783" i="3"/>
  <c r="CK3783" i="3"/>
  <c r="CM3783" i="3"/>
  <c r="AM3784" i="3"/>
  <c r="D3784" i="3"/>
  <c r="BQ3784" i="3"/>
  <c r="BS3784" i="3"/>
  <c r="BU3784" i="3"/>
  <c r="BW3784" i="3"/>
  <c r="BY3784" i="3"/>
  <c r="CA3784" i="3"/>
  <c r="CC3784" i="3"/>
  <c r="CE3784" i="3"/>
  <c r="CG3784" i="3"/>
  <c r="CI3784" i="3"/>
  <c r="CK3784" i="3"/>
  <c r="CM3784" i="3"/>
  <c r="AM3785" i="3"/>
  <c r="F3785" i="3"/>
  <c r="BQ3785" i="3"/>
  <c r="BS3785" i="3"/>
  <c r="BU3785" i="3"/>
  <c r="BW3785" i="3"/>
  <c r="BY3785" i="3"/>
  <c r="CA3785" i="3"/>
  <c r="CC3785" i="3"/>
  <c r="CE3785" i="3"/>
  <c r="CG3785" i="3"/>
  <c r="CI3785" i="3"/>
  <c r="CK3785" i="3"/>
  <c r="CM3785" i="3"/>
  <c r="AM3786" i="3"/>
  <c r="D3786" i="3"/>
  <c r="BQ3786" i="3"/>
  <c r="BS3786" i="3"/>
  <c r="BU3786" i="3"/>
  <c r="BW3786" i="3"/>
  <c r="BY3786" i="3"/>
  <c r="CA3786" i="3"/>
  <c r="CC3786" i="3"/>
  <c r="CE3786" i="3"/>
  <c r="CG3786" i="3"/>
  <c r="CI3786" i="3"/>
  <c r="CK3786" i="3"/>
  <c r="CM3786" i="3"/>
  <c r="AM3787" i="3"/>
  <c r="D3787" i="3"/>
  <c r="BQ3787" i="3"/>
  <c r="BS3787" i="3"/>
  <c r="BU3787" i="3"/>
  <c r="BW3787" i="3"/>
  <c r="BY3787" i="3"/>
  <c r="CA3787" i="3"/>
  <c r="CC3787" i="3"/>
  <c r="CE3787" i="3"/>
  <c r="CG3787" i="3"/>
  <c r="CI3787" i="3"/>
  <c r="CK3787" i="3"/>
  <c r="CM3787" i="3"/>
  <c r="AM3788" i="3"/>
  <c r="D3788" i="3"/>
  <c r="BQ3788" i="3"/>
  <c r="BS3788" i="3"/>
  <c r="BU3788" i="3"/>
  <c r="BW3788" i="3"/>
  <c r="BY3788" i="3"/>
  <c r="CA3788" i="3"/>
  <c r="CC3788" i="3"/>
  <c r="CE3788" i="3"/>
  <c r="CG3788" i="3"/>
  <c r="CI3788" i="3"/>
  <c r="CK3788" i="3"/>
  <c r="CM3788" i="3"/>
  <c r="AM3789" i="3"/>
  <c r="BQ3789" i="3"/>
  <c r="BS3789" i="3"/>
  <c r="BU3789" i="3"/>
  <c r="BW3789" i="3"/>
  <c r="BY3789" i="3"/>
  <c r="CA3789" i="3"/>
  <c r="CC3789" i="3"/>
  <c r="CE3789" i="3"/>
  <c r="CG3789" i="3"/>
  <c r="CI3789" i="3"/>
  <c r="CK3789" i="3"/>
  <c r="CM3789" i="3"/>
  <c r="AM3790" i="3"/>
  <c r="BQ3790" i="3"/>
  <c r="BS3790" i="3"/>
  <c r="BU3790" i="3"/>
  <c r="BW3790" i="3"/>
  <c r="BY3790" i="3"/>
  <c r="CA3790" i="3"/>
  <c r="CC3790" i="3"/>
  <c r="CE3790" i="3"/>
  <c r="CG3790" i="3"/>
  <c r="CI3790" i="3"/>
  <c r="CK3790" i="3"/>
  <c r="CM3790" i="3"/>
  <c r="AM3791" i="3"/>
  <c r="F3791" i="3"/>
  <c r="BQ3791" i="3"/>
  <c r="BS3791" i="3"/>
  <c r="BU3791" i="3"/>
  <c r="BW3791" i="3"/>
  <c r="BY3791" i="3"/>
  <c r="CA3791" i="3"/>
  <c r="CC3791" i="3"/>
  <c r="CE3791" i="3"/>
  <c r="CG3791" i="3"/>
  <c r="CI3791" i="3"/>
  <c r="CK3791" i="3"/>
  <c r="CM3791" i="3"/>
  <c r="AM3792" i="3"/>
  <c r="BQ3792" i="3"/>
  <c r="BS3792" i="3"/>
  <c r="BU3792" i="3"/>
  <c r="BW3792" i="3"/>
  <c r="BY3792" i="3"/>
  <c r="CA3792" i="3"/>
  <c r="CC3792" i="3"/>
  <c r="CE3792" i="3"/>
  <c r="CG3792" i="3"/>
  <c r="CI3792" i="3"/>
  <c r="CK3792" i="3"/>
  <c r="CM3792" i="3"/>
  <c r="AM3793" i="3"/>
  <c r="D3793" i="3"/>
  <c r="BQ3793" i="3"/>
  <c r="BS3793" i="3"/>
  <c r="BU3793" i="3"/>
  <c r="BW3793" i="3"/>
  <c r="BY3793" i="3"/>
  <c r="CA3793" i="3"/>
  <c r="CC3793" i="3"/>
  <c r="CE3793" i="3"/>
  <c r="CG3793" i="3"/>
  <c r="CI3793" i="3"/>
  <c r="CK3793" i="3"/>
  <c r="CM3793" i="3"/>
  <c r="AM3794" i="3"/>
  <c r="F3794" i="3"/>
  <c r="BQ3794" i="3"/>
  <c r="BS3794" i="3"/>
  <c r="BU3794" i="3"/>
  <c r="BW3794" i="3"/>
  <c r="BY3794" i="3"/>
  <c r="CA3794" i="3"/>
  <c r="CC3794" i="3"/>
  <c r="CE3794" i="3"/>
  <c r="CG3794" i="3"/>
  <c r="CI3794" i="3"/>
  <c r="CK3794" i="3"/>
  <c r="CM3794" i="3"/>
  <c r="AM3795" i="3"/>
  <c r="BQ3795" i="3"/>
  <c r="BS3795" i="3"/>
  <c r="BU3795" i="3"/>
  <c r="BW3795" i="3"/>
  <c r="BY3795" i="3"/>
  <c r="CA3795" i="3"/>
  <c r="CC3795" i="3"/>
  <c r="CE3795" i="3"/>
  <c r="CG3795" i="3"/>
  <c r="CI3795" i="3"/>
  <c r="CK3795" i="3"/>
  <c r="CM3795" i="3"/>
  <c r="AM3796" i="3"/>
  <c r="BQ3796" i="3"/>
  <c r="BS3796" i="3"/>
  <c r="BU3796" i="3"/>
  <c r="BW3796" i="3"/>
  <c r="BY3796" i="3"/>
  <c r="CA3796" i="3"/>
  <c r="CC3796" i="3"/>
  <c r="CE3796" i="3"/>
  <c r="CG3796" i="3"/>
  <c r="CI3796" i="3"/>
  <c r="CK3796" i="3"/>
  <c r="CM3796" i="3"/>
  <c r="AM3797" i="3"/>
  <c r="F3797" i="3"/>
  <c r="BQ3797" i="3"/>
  <c r="BS3797" i="3"/>
  <c r="BU3797" i="3"/>
  <c r="BW3797" i="3"/>
  <c r="BY3797" i="3"/>
  <c r="CA3797" i="3"/>
  <c r="CC3797" i="3"/>
  <c r="CE3797" i="3"/>
  <c r="CG3797" i="3"/>
  <c r="CI3797" i="3"/>
  <c r="CK3797" i="3"/>
  <c r="CM3797" i="3"/>
  <c r="AM3798" i="3"/>
  <c r="D3798" i="3"/>
  <c r="BQ3798" i="3"/>
  <c r="BS3798" i="3"/>
  <c r="BU3798" i="3"/>
  <c r="BW3798" i="3"/>
  <c r="BY3798" i="3"/>
  <c r="CA3798" i="3"/>
  <c r="CC3798" i="3"/>
  <c r="CE3798" i="3"/>
  <c r="CG3798" i="3"/>
  <c r="CI3798" i="3"/>
  <c r="CK3798" i="3"/>
  <c r="CM3798" i="3"/>
  <c r="AM3799" i="3"/>
  <c r="F3799" i="3"/>
  <c r="BQ3799" i="3"/>
  <c r="BS3799" i="3"/>
  <c r="BU3799" i="3"/>
  <c r="BW3799" i="3"/>
  <c r="BY3799" i="3"/>
  <c r="CA3799" i="3"/>
  <c r="CC3799" i="3"/>
  <c r="CE3799" i="3"/>
  <c r="CG3799" i="3"/>
  <c r="CI3799" i="3"/>
  <c r="CK3799" i="3"/>
  <c r="CM3799" i="3"/>
  <c r="AM3800" i="3"/>
  <c r="BQ3800" i="3"/>
  <c r="BS3800" i="3"/>
  <c r="BU3800" i="3"/>
  <c r="BW3800" i="3"/>
  <c r="BY3800" i="3"/>
  <c r="CA3800" i="3"/>
  <c r="CC3800" i="3"/>
  <c r="CE3800" i="3"/>
  <c r="CG3800" i="3"/>
  <c r="CI3800" i="3"/>
  <c r="CK3800" i="3"/>
  <c r="CM3800" i="3"/>
  <c r="AM3801" i="3"/>
  <c r="BQ3801" i="3"/>
  <c r="BS3801" i="3"/>
  <c r="BU3801" i="3"/>
  <c r="BW3801" i="3"/>
  <c r="BY3801" i="3"/>
  <c r="CA3801" i="3"/>
  <c r="CC3801" i="3"/>
  <c r="CE3801" i="3"/>
  <c r="CG3801" i="3"/>
  <c r="CI3801" i="3"/>
  <c r="CK3801" i="3"/>
  <c r="CM3801" i="3"/>
  <c r="AM3802" i="3"/>
  <c r="BQ3802" i="3"/>
  <c r="BS3802" i="3"/>
  <c r="BU3802" i="3"/>
  <c r="BW3802" i="3"/>
  <c r="BY3802" i="3"/>
  <c r="CA3802" i="3"/>
  <c r="CC3802" i="3"/>
  <c r="CE3802" i="3"/>
  <c r="CG3802" i="3"/>
  <c r="CI3802" i="3"/>
  <c r="CK3802" i="3"/>
  <c r="CM3802" i="3"/>
  <c r="AM3803" i="3"/>
  <c r="BQ3803" i="3"/>
  <c r="BS3803" i="3"/>
  <c r="BU3803" i="3"/>
  <c r="BW3803" i="3"/>
  <c r="BY3803" i="3"/>
  <c r="CA3803" i="3"/>
  <c r="CC3803" i="3"/>
  <c r="CE3803" i="3"/>
  <c r="CG3803" i="3"/>
  <c r="CI3803" i="3"/>
  <c r="CK3803" i="3"/>
  <c r="CM3803" i="3"/>
  <c r="AM3804" i="3"/>
  <c r="BQ3804" i="3"/>
  <c r="BS3804" i="3"/>
  <c r="BU3804" i="3"/>
  <c r="BW3804" i="3"/>
  <c r="BY3804" i="3"/>
  <c r="CA3804" i="3"/>
  <c r="CC3804" i="3"/>
  <c r="CE3804" i="3"/>
  <c r="CG3804" i="3"/>
  <c r="CI3804" i="3"/>
  <c r="CK3804" i="3"/>
  <c r="CM3804" i="3"/>
  <c r="AM3805" i="3"/>
  <c r="D3805" i="3"/>
  <c r="BQ3805" i="3"/>
  <c r="BS3805" i="3"/>
  <c r="BU3805" i="3"/>
  <c r="BW3805" i="3"/>
  <c r="BY3805" i="3"/>
  <c r="CA3805" i="3"/>
  <c r="CC3805" i="3"/>
  <c r="CE3805" i="3"/>
  <c r="CG3805" i="3"/>
  <c r="CI3805" i="3"/>
  <c r="CK3805" i="3"/>
  <c r="CM3805" i="3"/>
  <c r="AM3806" i="3"/>
  <c r="D3806" i="3"/>
  <c r="BQ3806" i="3"/>
  <c r="BS3806" i="3"/>
  <c r="BU3806" i="3"/>
  <c r="BW3806" i="3"/>
  <c r="BY3806" i="3"/>
  <c r="CA3806" i="3"/>
  <c r="CC3806" i="3"/>
  <c r="CE3806" i="3"/>
  <c r="CG3806" i="3"/>
  <c r="CI3806" i="3"/>
  <c r="CK3806" i="3"/>
  <c r="CM3806" i="3"/>
  <c r="AM3807" i="3"/>
  <c r="D3807" i="3"/>
  <c r="BQ3807" i="3"/>
  <c r="BS3807" i="3"/>
  <c r="BU3807" i="3"/>
  <c r="BW3807" i="3"/>
  <c r="BY3807" i="3"/>
  <c r="CA3807" i="3"/>
  <c r="CC3807" i="3"/>
  <c r="CE3807" i="3"/>
  <c r="CG3807" i="3"/>
  <c r="CI3807" i="3"/>
  <c r="CK3807" i="3"/>
  <c r="CM3807" i="3"/>
  <c r="AM3808" i="3"/>
  <c r="BQ3808" i="3"/>
  <c r="BS3808" i="3"/>
  <c r="BU3808" i="3"/>
  <c r="BW3808" i="3"/>
  <c r="BY3808" i="3"/>
  <c r="CA3808" i="3"/>
  <c r="CC3808" i="3"/>
  <c r="CE3808" i="3"/>
  <c r="CG3808" i="3"/>
  <c r="CI3808" i="3"/>
  <c r="CK3808" i="3"/>
  <c r="CM3808" i="3"/>
  <c r="AM3809" i="3"/>
  <c r="D3809" i="3"/>
  <c r="BQ3809" i="3"/>
  <c r="BS3809" i="3"/>
  <c r="BU3809" i="3"/>
  <c r="BW3809" i="3"/>
  <c r="BY3809" i="3"/>
  <c r="CA3809" i="3"/>
  <c r="CC3809" i="3"/>
  <c r="CE3809" i="3"/>
  <c r="CG3809" i="3"/>
  <c r="CI3809" i="3"/>
  <c r="CK3809" i="3"/>
  <c r="CM3809" i="3"/>
  <c r="AM3810" i="3"/>
  <c r="F3810" i="3"/>
  <c r="BQ3810" i="3"/>
  <c r="BS3810" i="3"/>
  <c r="BU3810" i="3"/>
  <c r="BW3810" i="3"/>
  <c r="BY3810" i="3"/>
  <c r="CA3810" i="3"/>
  <c r="CC3810" i="3"/>
  <c r="CE3810" i="3"/>
  <c r="CG3810" i="3"/>
  <c r="CI3810" i="3"/>
  <c r="CK3810" i="3"/>
  <c r="CM3810" i="3"/>
  <c r="AM3811" i="3"/>
  <c r="BQ3811" i="3"/>
  <c r="BS3811" i="3"/>
  <c r="BU3811" i="3"/>
  <c r="BW3811" i="3"/>
  <c r="BY3811" i="3"/>
  <c r="CA3811" i="3"/>
  <c r="CC3811" i="3"/>
  <c r="CE3811" i="3"/>
  <c r="CG3811" i="3"/>
  <c r="CI3811" i="3"/>
  <c r="CK3811" i="3"/>
  <c r="CM3811" i="3"/>
  <c r="AM3812" i="3"/>
  <c r="F3812" i="3"/>
  <c r="BQ3812" i="3"/>
  <c r="BS3812" i="3"/>
  <c r="BU3812" i="3"/>
  <c r="BW3812" i="3"/>
  <c r="BY3812" i="3"/>
  <c r="CA3812" i="3"/>
  <c r="CC3812" i="3"/>
  <c r="CE3812" i="3"/>
  <c r="CG3812" i="3"/>
  <c r="CI3812" i="3"/>
  <c r="CK3812" i="3"/>
  <c r="CM3812" i="3"/>
  <c r="AM3813" i="3"/>
  <c r="F3813" i="3"/>
  <c r="BQ3813" i="3"/>
  <c r="BS3813" i="3"/>
  <c r="BU3813" i="3"/>
  <c r="BW3813" i="3"/>
  <c r="BY3813" i="3"/>
  <c r="CA3813" i="3"/>
  <c r="CC3813" i="3"/>
  <c r="CE3813" i="3"/>
  <c r="CG3813" i="3"/>
  <c r="CI3813" i="3"/>
  <c r="CK3813" i="3"/>
  <c r="CM3813" i="3"/>
  <c r="AM3814" i="3"/>
  <c r="F3814" i="3"/>
  <c r="BQ3814" i="3"/>
  <c r="BS3814" i="3"/>
  <c r="BU3814" i="3"/>
  <c r="BW3814" i="3"/>
  <c r="BY3814" i="3"/>
  <c r="CA3814" i="3"/>
  <c r="CC3814" i="3"/>
  <c r="CE3814" i="3"/>
  <c r="CG3814" i="3"/>
  <c r="CI3814" i="3"/>
  <c r="CK3814" i="3"/>
  <c r="CM3814" i="3"/>
  <c r="AM3815" i="3"/>
  <c r="BQ3815" i="3"/>
  <c r="BS3815" i="3"/>
  <c r="BU3815" i="3"/>
  <c r="BW3815" i="3"/>
  <c r="BY3815" i="3"/>
  <c r="CA3815" i="3"/>
  <c r="CC3815" i="3"/>
  <c r="CE3815" i="3"/>
  <c r="CG3815" i="3"/>
  <c r="CI3815" i="3"/>
  <c r="CK3815" i="3"/>
  <c r="CM3815" i="3"/>
  <c r="AM3816" i="3"/>
  <c r="BQ3816" i="3"/>
  <c r="BS3816" i="3"/>
  <c r="BU3816" i="3"/>
  <c r="BW3816" i="3"/>
  <c r="BY3816" i="3"/>
  <c r="CA3816" i="3"/>
  <c r="CC3816" i="3"/>
  <c r="CE3816" i="3"/>
  <c r="CG3816" i="3"/>
  <c r="CI3816" i="3"/>
  <c r="CK3816" i="3"/>
  <c r="CM3816" i="3"/>
  <c r="AM3817" i="3"/>
  <c r="BQ3817" i="3"/>
  <c r="BS3817" i="3"/>
  <c r="BU3817" i="3"/>
  <c r="BW3817" i="3"/>
  <c r="BY3817" i="3"/>
  <c r="CA3817" i="3"/>
  <c r="CC3817" i="3"/>
  <c r="CE3817" i="3"/>
  <c r="CG3817" i="3"/>
  <c r="CI3817" i="3"/>
  <c r="CK3817" i="3"/>
  <c r="CM3817" i="3"/>
  <c r="AM3818" i="3"/>
  <c r="F3818" i="3"/>
  <c r="BQ3818" i="3"/>
  <c r="BS3818" i="3"/>
  <c r="BU3818" i="3"/>
  <c r="BW3818" i="3"/>
  <c r="BY3818" i="3"/>
  <c r="CA3818" i="3"/>
  <c r="CC3818" i="3"/>
  <c r="CE3818" i="3"/>
  <c r="CG3818" i="3"/>
  <c r="CI3818" i="3"/>
  <c r="CK3818" i="3"/>
  <c r="CM3818" i="3"/>
  <c r="AM3819" i="3"/>
  <c r="BQ3819" i="3"/>
  <c r="BS3819" i="3"/>
  <c r="BU3819" i="3"/>
  <c r="BW3819" i="3"/>
  <c r="BY3819" i="3"/>
  <c r="CA3819" i="3"/>
  <c r="CC3819" i="3"/>
  <c r="CE3819" i="3"/>
  <c r="CG3819" i="3"/>
  <c r="CI3819" i="3"/>
  <c r="CK3819" i="3"/>
  <c r="CM3819" i="3"/>
  <c r="AM3820" i="3"/>
  <c r="D3820" i="3"/>
  <c r="BQ3820" i="3"/>
  <c r="BS3820" i="3"/>
  <c r="BU3820" i="3"/>
  <c r="BW3820" i="3"/>
  <c r="BY3820" i="3"/>
  <c r="CA3820" i="3"/>
  <c r="CC3820" i="3"/>
  <c r="CE3820" i="3"/>
  <c r="CG3820" i="3"/>
  <c r="CI3820" i="3"/>
  <c r="CK3820" i="3"/>
  <c r="CM3820" i="3"/>
  <c r="AM3821" i="3"/>
  <c r="F3821" i="3"/>
  <c r="BQ3821" i="3"/>
  <c r="BS3821" i="3"/>
  <c r="BU3821" i="3"/>
  <c r="BW3821" i="3"/>
  <c r="BY3821" i="3"/>
  <c r="CA3821" i="3"/>
  <c r="CC3821" i="3"/>
  <c r="CE3821" i="3"/>
  <c r="CG3821" i="3"/>
  <c r="CI3821" i="3"/>
  <c r="CK3821" i="3"/>
  <c r="CM3821" i="3"/>
  <c r="AM3822" i="3"/>
  <c r="BQ3822" i="3"/>
  <c r="BS3822" i="3"/>
  <c r="BU3822" i="3"/>
  <c r="BW3822" i="3"/>
  <c r="BY3822" i="3"/>
  <c r="CA3822" i="3"/>
  <c r="CC3822" i="3"/>
  <c r="CE3822" i="3"/>
  <c r="CG3822" i="3"/>
  <c r="CI3822" i="3"/>
  <c r="CK3822" i="3"/>
  <c r="CM3822" i="3"/>
  <c r="AM3823" i="3"/>
  <c r="BQ3823" i="3"/>
  <c r="BS3823" i="3"/>
  <c r="BU3823" i="3"/>
  <c r="BW3823" i="3"/>
  <c r="BY3823" i="3"/>
  <c r="CA3823" i="3"/>
  <c r="CC3823" i="3"/>
  <c r="CE3823" i="3"/>
  <c r="CG3823" i="3"/>
  <c r="CI3823" i="3"/>
  <c r="CK3823" i="3"/>
  <c r="CM3823" i="3"/>
  <c r="AM3824" i="3"/>
  <c r="D3824" i="3"/>
  <c r="BQ3824" i="3"/>
  <c r="BS3824" i="3"/>
  <c r="BU3824" i="3"/>
  <c r="BW3824" i="3"/>
  <c r="BY3824" i="3"/>
  <c r="CA3824" i="3"/>
  <c r="CC3824" i="3"/>
  <c r="CE3824" i="3"/>
  <c r="CG3824" i="3"/>
  <c r="CI3824" i="3"/>
  <c r="CK3824" i="3"/>
  <c r="CM3824" i="3"/>
  <c r="AM3825" i="3"/>
  <c r="D3825" i="3"/>
  <c r="BQ3825" i="3"/>
  <c r="BS3825" i="3"/>
  <c r="BU3825" i="3"/>
  <c r="BW3825" i="3"/>
  <c r="BY3825" i="3"/>
  <c r="CA3825" i="3"/>
  <c r="CC3825" i="3"/>
  <c r="CE3825" i="3"/>
  <c r="CG3825" i="3"/>
  <c r="CI3825" i="3"/>
  <c r="CK3825" i="3"/>
  <c r="CM3825" i="3"/>
  <c r="AM3826" i="3"/>
  <c r="F3826" i="3"/>
  <c r="BQ3826" i="3"/>
  <c r="BS3826" i="3"/>
  <c r="BU3826" i="3"/>
  <c r="BW3826" i="3"/>
  <c r="BY3826" i="3"/>
  <c r="CA3826" i="3"/>
  <c r="CC3826" i="3"/>
  <c r="CE3826" i="3"/>
  <c r="CG3826" i="3"/>
  <c r="CI3826" i="3"/>
  <c r="CK3826" i="3"/>
  <c r="CM3826" i="3"/>
  <c r="AM3827" i="3"/>
  <c r="D3827" i="3"/>
  <c r="BQ3827" i="3"/>
  <c r="BS3827" i="3"/>
  <c r="BU3827" i="3"/>
  <c r="BW3827" i="3"/>
  <c r="BY3827" i="3"/>
  <c r="CA3827" i="3"/>
  <c r="CC3827" i="3"/>
  <c r="CE3827" i="3"/>
  <c r="CG3827" i="3"/>
  <c r="CI3827" i="3"/>
  <c r="CK3827" i="3"/>
  <c r="CM3827" i="3"/>
  <c r="AM3828" i="3"/>
  <c r="BQ3828" i="3"/>
  <c r="BS3828" i="3"/>
  <c r="BU3828" i="3"/>
  <c r="BW3828" i="3"/>
  <c r="BY3828" i="3"/>
  <c r="CA3828" i="3"/>
  <c r="CC3828" i="3"/>
  <c r="CE3828" i="3"/>
  <c r="CG3828" i="3"/>
  <c r="CI3828" i="3"/>
  <c r="CK3828" i="3"/>
  <c r="CM3828" i="3"/>
  <c r="AM3829" i="3"/>
  <c r="BQ3829" i="3"/>
  <c r="BS3829" i="3"/>
  <c r="BU3829" i="3"/>
  <c r="BW3829" i="3"/>
  <c r="BY3829" i="3"/>
  <c r="CA3829" i="3"/>
  <c r="CC3829" i="3"/>
  <c r="CE3829" i="3"/>
  <c r="CG3829" i="3"/>
  <c r="CI3829" i="3"/>
  <c r="CK3829" i="3"/>
  <c r="CM3829" i="3"/>
  <c r="AM3830" i="3"/>
  <c r="F3830" i="3"/>
  <c r="BQ3830" i="3"/>
  <c r="BS3830" i="3"/>
  <c r="BU3830" i="3"/>
  <c r="BW3830" i="3"/>
  <c r="BY3830" i="3"/>
  <c r="CA3830" i="3"/>
  <c r="CC3830" i="3"/>
  <c r="CE3830" i="3"/>
  <c r="CG3830" i="3"/>
  <c r="CI3830" i="3"/>
  <c r="CK3830" i="3"/>
  <c r="CM3830" i="3"/>
  <c r="AM3831" i="3"/>
  <c r="BQ3831" i="3"/>
  <c r="BS3831" i="3"/>
  <c r="BU3831" i="3"/>
  <c r="BW3831" i="3"/>
  <c r="BY3831" i="3"/>
  <c r="CA3831" i="3"/>
  <c r="CC3831" i="3"/>
  <c r="CE3831" i="3"/>
  <c r="CG3831" i="3"/>
  <c r="CI3831" i="3"/>
  <c r="CK3831" i="3"/>
  <c r="CM3831" i="3"/>
  <c r="AM3832" i="3"/>
  <c r="BQ3832" i="3"/>
  <c r="BS3832" i="3"/>
  <c r="BU3832" i="3"/>
  <c r="BW3832" i="3"/>
  <c r="BY3832" i="3"/>
  <c r="CA3832" i="3"/>
  <c r="CC3832" i="3"/>
  <c r="CE3832" i="3"/>
  <c r="CG3832" i="3"/>
  <c r="CI3832" i="3"/>
  <c r="CK3832" i="3"/>
  <c r="CM3832" i="3"/>
  <c r="AM3833" i="3"/>
  <c r="BQ3833" i="3"/>
  <c r="BS3833" i="3"/>
  <c r="BU3833" i="3"/>
  <c r="BW3833" i="3"/>
  <c r="BY3833" i="3"/>
  <c r="CA3833" i="3"/>
  <c r="CC3833" i="3"/>
  <c r="CE3833" i="3"/>
  <c r="CG3833" i="3"/>
  <c r="CI3833" i="3"/>
  <c r="CK3833" i="3"/>
  <c r="CM3833" i="3"/>
  <c r="AM3834" i="3"/>
  <c r="BQ3834" i="3"/>
  <c r="BS3834" i="3"/>
  <c r="BU3834" i="3"/>
  <c r="BW3834" i="3"/>
  <c r="BY3834" i="3"/>
  <c r="CA3834" i="3"/>
  <c r="CC3834" i="3"/>
  <c r="CE3834" i="3"/>
  <c r="CG3834" i="3"/>
  <c r="CI3834" i="3"/>
  <c r="CK3834" i="3"/>
  <c r="CM3834" i="3"/>
  <c r="AM3835" i="3"/>
  <c r="BQ3835" i="3"/>
  <c r="BS3835" i="3"/>
  <c r="BU3835" i="3"/>
  <c r="BW3835" i="3"/>
  <c r="BY3835" i="3"/>
  <c r="CA3835" i="3"/>
  <c r="CC3835" i="3"/>
  <c r="CE3835" i="3"/>
  <c r="CG3835" i="3"/>
  <c r="CI3835" i="3"/>
  <c r="CK3835" i="3"/>
  <c r="CM3835" i="3"/>
  <c r="AM3836" i="3"/>
  <c r="M3836" i="3"/>
  <c r="BQ3836" i="3"/>
  <c r="BS3836" i="3"/>
  <c r="BU3836" i="3"/>
  <c r="BW3836" i="3"/>
  <c r="BY3836" i="3"/>
  <c r="CA3836" i="3"/>
  <c r="CC3836" i="3"/>
  <c r="CE3836" i="3"/>
  <c r="CG3836" i="3"/>
  <c r="CI3836" i="3"/>
  <c r="CK3836" i="3"/>
  <c r="CM3836" i="3"/>
  <c r="AM3837" i="3"/>
  <c r="D3837" i="3"/>
  <c r="BQ3837" i="3"/>
  <c r="BS3837" i="3"/>
  <c r="BU3837" i="3"/>
  <c r="BW3837" i="3"/>
  <c r="BY3837" i="3"/>
  <c r="CA3837" i="3"/>
  <c r="CC3837" i="3"/>
  <c r="CE3837" i="3"/>
  <c r="CG3837" i="3"/>
  <c r="CI3837" i="3"/>
  <c r="CK3837" i="3"/>
  <c r="CM3837" i="3"/>
  <c r="AM3838" i="3"/>
  <c r="D3838" i="3"/>
  <c r="BQ3838" i="3"/>
  <c r="BS3838" i="3"/>
  <c r="BU3838" i="3"/>
  <c r="BW3838" i="3"/>
  <c r="BY3838" i="3"/>
  <c r="CA3838" i="3"/>
  <c r="CC3838" i="3"/>
  <c r="CE3838" i="3"/>
  <c r="CG3838" i="3"/>
  <c r="CI3838" i="3"/>
  <c r="CK3838" i="3"/>
  <c r="CM3838" i="3"/>
  <c r="AM3839" i="3"/>
  <c r="BQ3839" i="3"/>
  <c r="BS3839" i="3"/>
  <c r="BU3839" i="3"/>
  <c r="BW3839" i="3"/>
  <c r="BY3839" i="3"/>
  <c r="CA3839" i="3"/>
  <c r="CC3839" i="3"/>
  <c r="CE3839" i="3"/>
  <c r="CG3839" i="3"/>
  <c r="CI3839" i="3"/>
  <c r="CK3839" i="3"/>
  <c r="CM3839" i="3"/>
  <c r="AM3840" i="3"/>
  <c r="F3840" i="3"/>
  <c r="BQ3840" i="3"/>
  <c r="BS3840" i="3"/>
  <c r="BU3840" i="3"/>
  <c r="BW3840" i="3"/>
  <c r="BY3840" i="3"/>
  <c r="CA3840" i="3"/>
  <c r="CC3840" i="3"/>
  <c r="CE3840" i="3"/>
  <c r="CG3840" i="3"/>
  <c r="CI3840" i="3"/>
  <c r="CK3840" i="3"/>
  <c r="CM3840" i="3"/>
  <c r="AM3841" i="3"/>
  <c r="F3841" i="3"/>
  <c r="BQ3841" i="3"/>
  <c r="BS3841" i="3"/>
  <c r="BU3841" i="3"/>
  <c r="BW3841" i="3"/>
  <c r="BY3841" i="3"/>
  <c r="CA3841" i="3"/>
  <c r="CC3841" i="3"/>
  <c r="CE3841" i="3"/>
  <c r="CG3841" i="3"/>
  <c r="CI3841" i="3"/>
  <c r="CK3841" i="3"/>
  <c r="CM3841" i="3"/>
  <c r="AM3842" i="3"/>
  <c r="D3842" i="3"/>
  <c r="BQ3842" i="3"/>
  <c r="BS3842" i="3"/>
  <c r="BU3842" i="3"/>
  <c r="BW3842" i="3"/>
  <c r="BY3842" i="3"/>
  <c r="CA3842" i="3"/>
  <c r="CC3842" i="3"/>
  <c r="CE3842" i="3"/>
  <c r="CG3842" i="3"/>
  <c r="CI3842" i="3"/>
  <c r="CK3842" i="3"/>
  <c r="CM3842" i="3"/>
  <c r="AM3843" i="3"/>
  <c r="BQ3843" i="3"/>
  <c r="BS3843" i="3"/>
  <c r="BU3843" i="3"/>
  <c r="BW3843" i="3"/>
  <c r="BY3843" i="3"/>
  <c r="CA3843" i="3"/>
  <c r="CC3843" i="3"/>
  <c r="CE3843" i="3"/>
  <c r="CG3843" i="3"/>
  <c r="CI3843" i="3"/>
  <c r="CK3843" i="3"/>
  <c r="CM3843" i="3"/>
  <c r="AM3844" i="3"/>
  <c r="BQ3844" i="3"/>
  <c r="BS3844" i="3"/>
  <c r="BU3844" i="3"/>
  <c r="BW3844" i="3"/>
  <c r="BY3844" i="3"/>
  <c r="CA3844" i="3"/>
  <c r="CC3844" i="3"/>
  <c r="CE3844" i="3"/>
  <c r="CG3844" i="3"/>
  <c r="CI3844" i="3"/>
  <c r="CK3844" i="3"/>
  <c r="CM3844" i="3"/>
  <c r="AM3845" i="3"/>
  <c r="D3845" i="3"/>
  <c r="BQ3845" i="3"/>
  <c r="BS3845" i="3"/>
  <c r="BU3845" i="3"/>
  <c r="BW3845" i="3"/>
  <c r="BY3845" i="3"/>
  <c r="CA3845" i="3"/>
  <c r="CC3845" i="3"/>
  <c r="CE3845" i="3"/>
  <c r="CG3845" i="3"/>
  <c r="CI3845" i="3"/>
  <c r="CK3845" i="3"/>
  <c r="CM3845" i="3"/>
  <c r="AM3846" i="3"/>
  <c r="BQ3846" i="3"/>
  <c r="BS3846" i="3"/>
  <c r="BU3846" i="3"/>
  <c r="BW3846" i="3"/>
  <c r="BY3846" i="3"/>
  <c r="CA3846" i="3"/>
  <c r="CC3846" i="3"/>
  <c r="CE3846" i="3"/>
  <c r="CG3846" i="3"/>
  <c r="CI3846" i="3"/>
  <c r="CK3846" i="3"/>
  <c r="CM3846" i="3"/>
  <c r="AM3847" i="3"/>
  <c r="BQ3847" i="3"/>
  <c r="BS3847" i="3"/>
  <c r="BU3847" i="3"/>
  <c r="BW3847" i="3"/>
  <c r="BY3847" i="3"/>
  <c r="CA3847" i="3"/>
  <c r="CC3847" i="3"/>
  <c r="CE3847" i="3"/>
  <c r="CG3847" i="3"/>
  <c r="CI3847" i="3"/>
  <c r="CK3847" i="3"/>
  <c r="CM3847" i="3"/>
  <c r="AM3848" i="3"/>
  <c r="F3848" i="3"/>
  <c r="BQ3848" i="3"/>
  <c r="BS3848" i="3"/>
  <c r="BU3848" i="3"/>
  <c r="BW3848" i="3"/>
  <c r="BY3848" i="3"/>
  <c r="CA3848" i="3"/>
  <c r="CC3848" i="3"/>
  <c r="CE3848" i="3"/>
  <c r="CG3848" i="3"/>
  <c r="CI3848" i="3"/>
  <c r="CK3848" i="3"/>
  <c r="CM3848" i="3"/>
  <c r="AM3849" i="3"/>
  <c r="D3849" i="3"/>
  <c r="BQ3849" i="3"/>
  <c r="BS3849" i="3"/>
  <c r="BU3849" i="3"/>
  <c r="BW3849" i="3"/>
  <c r="BY3849" i="3"/>
  <c r="CA3849" i="3"/>
  <c r="CC3849" i="3"/>
  <c r="CE3849" i="3"/>
  <c r="CG3849" i="3"/>
  <c r="CI3849" i="3"/>
  <c r="CK3849" i="3"/>
  <c r="CM3849" i="3"/>
  <c r="AM3850" i="3"/>
  <c r="BQ3850" i="3"/>
  <c r="BS3850" i="3"/>
  <c r="BU3850" i="3"/>
  <c r="BW3850" i="3"/>
  <c r="BY3850" i="3"/>
  <c r="CA3850" i="3"/>
  <c r="CC3850" i="3"/>
  <c r="CE3850" i="3"/>
  <c r="CG3850" i="3"/>
  <c r="CI3850" i="3"/>
  <c r="CK3850" i="3"/>
  <c r="CM3850" i="3"/>
  <c r="AM3851" i="3"/>
  <c r="BQ3851" i="3"/>
  <c r="BS3851" i="3"/>
  <c r="BU3851" i="3"/>
  <c r="BW3851" i="3"/>
  <c r="BY3851" i="3"/>
  <c r="CA3851" i="3"/>
  <c r="CC3851" i="3"/>
  <c r="CE3851" i="3"/>
  <c r="CG3851" i="3"/>
  <c r="CI3851" i="3"/>
  <c r="CK3851" i="3"/>
  <c r="CM3851" i="3"/>
  <c r="AM3852" i="3"/>
  <c r="D3852" i="3"/>
  <c r="BQ3852" i="3"/>
  <c r="BS3852" i="3"/>
  <c r="BU3852" i="3"/>
  <c r="BW3852" i="3"/>
  <c r="BY3852" i="3"/>
  <c r="CA3852" i="3"/>
  <c r="CC3852" i="3"/>
  <c r="CE3852" i="3"/>
  <c r="CG3852" i="3"/>
  <c r="CI3852" i="3"/>
  <c r="CK3852" i="3"/>
  <c r="CM3852" i="3"/>
  <c r="AM3853" i="3"/>
  <c r="F3853" i="3"/>
  <c r="BQ3853" i="3"/>
  <c r="BS3853" i="3"/>
  <c r="BU3853" i="3"/>
  <c r="BW3853" i="3"/>
  <c r="BY3853" i="3"/>
  <c r="CA3853" i="3"/>
  <c r="CC3853" i="3"/>
  <c r="CE3853" i="3"/>
  <c r="CG3853" i="3"/>
  <c r="CI3853" i="3"/>
  <c r="CK3853" i="3"/>
  <c r="CM3853" i="3"/>
  <c r="AM3854" i="3"/>
  <c r="M3854" i="3"/>
  <c r="BQ3854" i="3"/>
  <c r="BS3854" i="3"/>
  <c r="BU3854" i="3"/>
  <c r="BW3854" i="3"/>
  <c r="BY3854" i="3"/>
  <c r="CA3854" i="3"/>
  <c r="CC3854" i="3"/>
  <c r="CE3854" i="3"/>
  <c r="CG3854" i="3"/>
  <c r="CI3854" i="3"/>
  <c r="CK3854" i="3"/>
  <c r="CM3854" i="3"/>
  <c r="AM3855" i="3"/>
  <c r="BQ3855" i="3"/>
  <c r="BS3855" i="3"/>
  <c r="BU3855" i="3"/>
  <c r="BW3855" i="3"/>
  <c r="BY3855" i="3"/>
  <c r="CA3855" i="3"/>
  <c r="CC3855" i="3"/>
  <c r="CE3855" i="3"/>
  <c r="CG3855" i="3"/>
  <c r="CI3855" i="3"/>
  <c r="CK3855" i="3"/>
  <c r="CM3855" i="3"/>
  <c r="AM3856" i="3"/>
  <c r="BQ3856" i="3"/>
  <c r="BS3856" i="3"/>
  <c r="BU3856" i="3"/>
  <c r="BW3856" i="3"/>
  <c r="BY3856" i="3"/>
  <c r="CA3856" i="3"/>
  <c r="CC3856" i="3"/>
  <c r="CE3856" i="3"/>
  <c r="CG3856" i="3"/>
  <c r="CI3856" i="3"/>
  <c r="CK3856" i="3"/>
  <c r="CM3856" i="3"/>
  <c r="AM3857" i="3"/>
  <c r="BQ3857" i="3"/>
  <c r="BS3857" i="3"/>
  <c r="BU3857" i="3"/>
  <c r="BW3857" i="3"/>
  <c r="BY3857" i="3"/>
  <c r="CA3857" i="3"/>
  <c r="CC3857" i="3"/>
  <c r="CE3857" i="3"/>
  <c r="CG3857" i="3"/>
  <c r="CI3857" i="3"/>
  <c r="CK3857" i="3"/>
  <c r="CM3857" i="3"/>
  <c r="AM3858" i="3"/>
  <c r="D3858" i="3"/>
  <c r="BQ3858" i="3"/>
  <c r="BS3858" i="3"/>
  <c r="BU3858" i="3"/>
  <c r="BW3858" i="3"/>
  <c r="BY3858" i="3"/>
  <c r="CA3858" i="3"/>
  <c r="CC3858" i="3"/>
  <c r="CE3858" i="3"/>
  <c r="CG3858" i="3"/>
  <c r="CI3858" i="3"/>
  <c r="CK3858" i="3"/>
  <c r="CM3858" i="3"/>
  <c r="AM3859" i="3"/>
  <c r="BQ3859" i="3"/>
  <c r="BS3859" i="3"/>
  <c r="BU3859" i="3"/>
  <c r="BW3859" i="3"/>
  <c r="BY3859" i="3"/>
  <c r="CA3859" i="3"/>
  <c r="CC3859" i="3"/>
  <c r="CE3859" i="3"/>
  <c r="CG3859" i="3"/>
  <c r="CI3859" i="3"/>
  <c r="CK3859" i="3"/>
  <c r="CM3859" i="3"/>
  <c r="AM3860" i="3"/>
  <c r="D3860" i="3"/>
  <c r="BQ3860" i="3"/>
  <c r="BS3860" i="3"/>
  <c r="BU3860" i="3"/>
  <c r="BW3860" i="3"/>
  <c r="BY3860" i="3"/>
  <c r="CA3860" i="3"/>
  <c r="CC3860" i="3"/>
  <c r="CE3860" i="3"/>
  <c r="CG3860" i="3"/>
  <c r="CI3860" i="3"/>
  <c r="CK3860" i="3"/>
  <c r="CM3860" i="3"/>
  <c r="AM3861" i="3"/>
  <c r="BQ3861" i="3"/>
  <c r="BS3861" i="3"/>
  <c r="BU3861" i="3"/>
  <c r="BW3861" i="3"/>
  <c r="BY3861" i="3"/>
  <c r="CA3861" i="3"/>
  <c r="CC3861" i="3"/>
  <c r="CE3861" i="3"/>
  <c r="CG3861" i="3"/>
  <c r="CI3861" i="3"/>
  <c r="CK3861" i="3"/>
  <c r="CM3861" i="3"/>
  <c r="AM3862" i="3"/>
  <c r="BQ3862" i="3"/>
  <c r="BS3862" i="3"/>
  <c r="BU3862" i="3"/>
  <c r="BW3862" i="3"/>
  <c r="BY3862" i="3"/>
  <c r="CA3862" i="3"/>
  <c r="CC3862" i="3"/>
  <c r="CE3862" i="3"/>
  <c r="CG3862" i="3"/>
  <c r="CI3862" i="3"/>
  <c r="CK3862" i="3"/>
  <c r="CM3862" i="3"/>
  <c r="AM3863" i="3"/>
  <c r="BQ3863" i="3"/>
  <c r="BS3863" i="3"/>
  <c r="BU3863" i="3"/>
  <c r="BW3863" i="3"/>
  <c r="BY3863" i="3"/>
  <c r="CA3863" i="3"/>
  <c r="CC3863" i="3"/>
  <c r="CE3863" i="3"/>
  <c r="CG3863" i="3"/>
  <c r="CI3863" i="3"/>
  <c r="CK3863" i="3"/>
  <c r="CM3863" i="3"/>
  <c r="AM3864" i="3"/>
  <c r="BQ3864" i="3"/>
  <c r="BS3864" i="3"/>
  <c r="BU3864" i="3"/>
  <c r="BW3864" i="3"/>
  <c r="BY3864" i="3"/>
  <c r="CA3864" i="3"/>
  <c r="CC3864" i="3"/>
  <c r="CE3864" i="3"/>
  <c r="CG3864" i="3"/>
  <c r="CI3864" i="3"/>
  <c r="CK3864" i="3"/>
  <c r="CM3864" i="3"/>
  <c r="AM3865" i="3"/>
  <c r="F3865" i="3"/>
  <c r="BQ3865" i="3"/>
  <c r="BS3865" i="3"/>
  <c r="BU3865" i="3"/>
  <c r="BW3865" i="3"/>
  <c r="BY3865" i="3"/>
  <c r="CA3865" i="3"/>
  <c r="CC3865" i="3"/>
  <c r="CE3865" i="3"/>
  <c r="CG3865" i="3"/>
  <c r="CI3865" i="3"/>
  <c r="CK3865" i="3"/>
  <c r="CM3865" i="3"/>
  <c r="AM3866" i="3"/>
  <c r="D3866" i="3"/>
  <c r="BQ3866" i="3"/>
  <c r="BS3866" i="3"/>
  <c r="BU3866" i="3"/>
  <c r="BW3866" i="3"/>
  <c r="BY3866" i="3"/>
  <c r="CA3866" i="3"/>
  <c r="CC3866" i="3"/>
  <c r="CE3866" i="3"/>
  <c r="CG3866" i="3"/>
  <c r="CI3866" i="3"/>
  <c r="CK3866" i="3"/>
  <c r="CM3866" i="3"/>
  <c r="AM3867" i="3"/>
  <c r="BQ3867" i="3"/>
  <c r="BS3867" i="3"/>
  <c r="BU3867" i="3"/>
  <c r="BW3867" i="3"/>
  <c r="BY3867" i="3"/>
  <c r="CA3867" i="3"/>
  <c r="CC3867" i="3"/>
  <c r="CE3867" i="3"/>
  <c r="CG3867" i="3"/>
  <c r="CI3867" i="3"/>
  <c r="CK3867" i="3"/>
  <c r="CM3867" i="3"/>
  <c r="AM3868" i="3"/>
  <c r="BQ3868" i="3"/>
  <c r="BS3868" i="3"/>
  <c r="BU3868" i="3"/>
  <c r="BW3868" i="3"/>
  <c r="BY3868" i="3"/>
  <c r="CA3868" i="3"/>
  <c r="CC3868" i="3"/>
  <c r="CE3868" i="3"/>
  <c r="CG3868" i="3"/>
  <c r="CI3868" i="3"/>
  <c r="CK3868" i="3"/>
  <c r="CM3868" i="3"/>
  <c r="AM3869" i="3"/>
  <c r="F3869" i="3"/>
  <c r="BQ3869" i="3"/>
  <c r="BS3869" i="3"/>
  <c r="BU3869" i="3"/>
  <c r="BW3869" i="3"/>
  <c r="BY3869" i="3"/>
  <c r="CA3869" i="3"/>
  <c r="CC3869" i="3"/>
  <c r="CE3869" i="3"/>
  <c r="CG3869" i="3"/>
  <c r="CI3869" i="3"/>
  <c r="CK3869" i="3"/>
  <c r="CM3869" i="3"/>
  <c r="AM3870" i="3"/>
  <c r="D3870" i="3"/>
  <c r="BQ3870" i="3"/>
  <c r="BS3870" i="3"/>
  <c r="BU3870" i="3"/>
  <c r="BW3870" i="3"/>
  <c r="BY3870" i="3"/>
  <c r="CA3870" i="3"/>
  <c r="CC3870" i="3"/>
  <c r="CE3870" i="3"/>
  <c r="CG3870" i="3"/>
  <c r="CI3870" i="3"/>
  <c r="CK3870" i="3"/>
  <c r="CM3870" i="3"/>
  <c r="AM3871" i="3"/>
  <c r="BQ3871" i="3"/>
  <c r="BS3871" i="3"/>
  <c r="BU3871" i="3"/>
  <c r="BW3871" i="3"/>
  <c r="BY3871" i="3"/>
  <c r="CA3871" i="3"/>
  <c r="CC3871" i="3"/>
  <c r="CE3871" i="3"/>
  <c r="CG3871" i="3"/>
  <c r="CI3871" i="3"/>
  <c r="CK3871" i="3"/>
  <c r="CM3871" i="3"/>
  <c r="AM3872" i="3"/>
  <c r="BQ3872" i="3"/>
  <c r="BS3872" i="3"/>
  <c r="BU3872" i="3"/>
  <c r="BW3872" i="3"/>
  <c r="BY3872" i="3"/>
  <c r="CA3872" i="3"/>
  <c r="CC3872" i="3"/>
  <c r="CE3872" i="3"/>
  <c r="CG3872" i="3"/>
  <c r="CI3872" i="3"/>
  <c r="CK3872" i="3"/>
  <c r="CM3872" i="3"/>
  <c r="AM3873" i="3"/>
  <c r="BQ3873" i="3"/>
  <c r="BS3873" i="3"/>
  <c r="BU3873" i="3"/>
  <c r="BW3873" i="3"/>
  <c r="BY3873" i="3"/>
  <c r="CA3873" i="3"/>
  <c r="CC3873" i="3"/>
  <c r="CE3873" i="3"/>
  <c r="CG3873" i="3"/>
  <c r="CI3873" i="3"/>
  <c r="CK3873" i="3"/>
  <c r="CM3873" i="3"/>
  <c r="AM3874" i="3"/>
  <c r="BQ3874" i="3"/>
  <c r="BS3874" i="3"/>
  <c r="BU3874" i="3"/>
  <c r="BW3874" i="3"/>
  <c r="BY3874" i="3"/>
  <c r="CA3874" i="3"/>
  <c r="CC3874" i="3"/>
  <c r="CE3874" i="3"/>
  <c r="CG3874" i="3"/>
  <c r="CI3874" i="3"/>
  <c r="CK3874" i="3"/>
  <c r="CM3874" i="3"/>
  <c r="AM3875" i="3"/>
  <c r="BQ3875" i="3"/>
  <c r="BS3875" i="3"/>
  <c r="BU3875" i="3"/>
  <c r="BW3875" i="3"/>
  <c r="BY3875" i="3"/>
  <c r="CA3875" i="3"/>
  <c r="CC3875" i="3"/>
  <c r="CE3875" i="3"/>
  <c r="CG3875" i="3"/>
  <c r="CI3875" i="3"/>
  <c r="CK3875" i="3"/>
  <c r="CM3875" i="3"/>
  <c r="AM3876" i="3"/>
  <c r="F3876" i="3"/>
  <c r="BQ3876" i="3"/>
  <c r="BS3876" i="3"/>
  <c r="BU3876" i="3"/>
  <c r="BW3876" i="3"/>
  <c r="BY3876" i="3"/>
  <c r="CA3876" i="3"/>
  <c r="CC3876" i="3"/>
  <c r="CE3876" i="3"/>
  <c r="CG3876" i="3"/>
  <c r="CI3876" i="3"/>
  <c r="CK3876" i="3"/>
  <c r="CM3876" i="3"/>
  <c r="AM3877" i="3"/>
  <c r="F3877" i="3"/>
  <c r="BQ3877" i="3"/>
  <c r="BS3877" i="3"/>
  <c r="BU3877" i="3"/>
  <c r="BW3877" i="3"/>
  <c r="BY3877" i="3"/>
  <c r="CA3877" i="3"/>
  <c r="CC3877" i="3"/>
  <c r="CE3877" i="3"/>
  <c r="CG3877" i="3"/>
  <c r="CI3877" i="3"/>
  <c r="CK3877" i="3"/>
  <c r="CM3877" i="3"/>
  <c r="AM3878" i="3"/>
  <c r="F3878" i="3"/>
  <c r="BQ3878" i="3"/>
  <c r="BS3878" i="3"/>
  <c r="BU3878" i="3"/>
  <c r="BW3878" i="3"/>
  <c r="BY3878" i="3"/>
  <c r="CA3878" i="3"/>
  <c r="CC3878" i="3"/>
  <c r="CE3878" i="3"/>
  <c r="CG3878" i="3"/>
  <c r="CI3878" i="3"/>
  <c r="CK3878" i="3"/>
  <c r="CM3878" i="3"/>
  <c r="AM3879" i="3"/>
  <c r="D3879" i="3"/>
  <c r="BQ3879" i="3"/>
  <c r="BS3879" i="3"/>
  <c r="BU3879" i="3"/>
  <c r="BW3879" i="3"/>
  <c r="BY3879" i="3"/>
  <c r="CA3879" i="3"/>
  <c r="CC3879" i="3"/>
  <c r="CE3879" i="3"/>
  <c r="CG3879" i="3"/>
  <c r="CI3879" i="3"/>
  <c r="CK3879" i="3"/>
  <c r="CM3879" i="3"/>
  <c r="AM3880" i="3"/>
  <c r="D3880" i="3"/>
  <c r="BQ3880" i="3"/>
  <c r="BS3880" i="3"/>
  <c r="BU3880" i="3"/>
  <c r="BW3880" i="3"/>
  <c r="BY3880" i="3"/>
  <c r="CA3880" i="3"/>
  <c r="CC3880" i="3"/>
  <c r="CE3880" i="3"/>
  <c r="CG3880" i="3"/>
  <c r="CI3880" i="3"/>
  <c r="CK3880" i="3"/>
  <c r="CM3880" i="3"/>
  <c r="AM3881" i="3"/>
  <c r="BQ3881" i="3"/>
  <c r="BS3881" i="3"/>
  <c r="BU3881" i="3"/>
  <c r="BW3881" i="3"/>
  <c r="BY3881" i="3"/>
  <c r="CA3881" i="3"/>
  <c r="CC3881" i="3"/>
  <c r="CE3881" i="3"/>
  <c r="CG3881" i="3"/>
  <c r="CI3881" i="3"/>
  <c r="CK3881" i="3"/>
  <c r="CM3881" i="3"/>
  <c r="AM3882" i="3"/>
  <c r="BQ3882" i="3"/>
  <c r="BS3882" i="3"/>
  <c r="BU3882" i="3"/>
  <c r="BW3882" i="3"/>
  <c r="BY3882" i="3"/>
  <c r="CA3882" i="3"/>
  <c r="CC3882" i="3"/>
  <c r="CE3882" i="3"/>
  <c r="CG3882" i="3"/>
  <c r="CI3882" i="3"/>
  <c r="CK3882" i="3"/>
  <c r="CM3882" i="3"/>
  <c r="AM3883" i="3"/>
  <c r="BQ3883" i="3"/>
  <c r="BS3883" i="3"/>
  <c r="BU3883" i="3"/>
  <c r="BW3883" i="3"/>
  <c r="BY3883" i="3"/>
  <c r="CA3883" i="3"/>
  <c r="CC3883" i="3"/>
  <c r="CE3883" i="3"/>
  <c r="CG3883" i="3"/>
  <c r="CI3883" i="3"/>
  <c r="CK3883" i="3"/>
  <c r="CM3883" i="3"/>
  <c r="AM3884" i="3"/>
  <c r="BQ3884" i="3"/>
  <c r="BS3884" i="3"/>
  <c r="BU3884" i="3"/>
  <c r="BW3884" i="3"/>
  <c r="BY3884" i="3"/>
  <c r="CA3884" i="3"/>
  <c r="CC3884" i="3"/>
  <c r="CE3884" i="3"/>
  <c r="CG3884" i="3"/>
  <c r="CI3884" i="3"/>
  <c r="CK3884" i="3"/>
  <c r="CM3884" i="3"/>
  <c r="AM3885" i="3"/>
  <c r="F3885" i="3"/>
  <c r="BQ3885" i="3"/>
  <c r="BS3885" i="3"/>
  <c r="BU3885" i="3"/>
  <c r="BW3885" i="3"/>
  <c r="BY3885" i="3"/>
  <c r="CA3885" i="3"/>
  <c r="CC3885" i="3"/>
  <c r="CE3885" i="3"/>
  <c r="CG3885" i="3"/>
  <c r="CI3885" i="3"/>
  <c r="CK3885" i="3"/>
  <c r="CM3885" i="3"/>
  <c r="AM3886" i="3"/>
  <c r="BQ3886" i="3"/>
  <c r="BS3886" i="3"/>
  <c r="BU3886" i="3"/>
  <c r="BW3886" i="3"/>
  <c r="BY3886" i="3"/>
  <c r="CA3886" i="3"/>
  <c r="CC3886" i="3"/>
  <c r="CE3886" i="3"/>
  <c r="CG3886" i="3"/>
  <c r="CI3886" i="3"/>
  <c r="CK3886" i="3"/>
  <c r="CM3886" i="3"/>
  <c r="AM3887" i="3"/>
  <c r="BQ3887" i="3"/>
  <c r="BS3887" i="3"/>
  <c r="BU3887" i="3"/>
  <c r="BW3887" i="3"/>
  <c r="BY3887" i="3"/>
  <c r="CA3887" i="3"/>
  <c r="CC3887" i="3"/>
  <c r="CE3887" i="3"/>
  <c r="CG3887" i="3"/>
  <c r="CI3887" i="3"/>
  <c r="CK3887" i="3"/>
  <c r="CM3887" i="3"/>
  <c r="AM3888" i="3"/>
  <c r="M3888" i="3"/>
  <c r="BQ3888" i="3"/>
  <c r="BS3888" i="3"/>
  <c r="BU3888" i="3"/>
  <c r="BW3888" i="3"/>
  <c r="BY3888" i="3"/>
  <c r="CA3888" i="3"/>
  <c r="CC3888" i="3"/>
  <c r="CE3888" i="3"/>
  <c r="CG3888" i="3"/>
  <c r="CI3888" i="3"/>
  <c r="CK3888" i="3"/>
  <c r="CM3888" i="3"/>
  <c r="AM3889" i="3"/>
  <c r="D3889" i="3"/>
  <c r="BQ3889" i="3"/>
  <c r="BS3889" i="3"/>
  <c r="BU3889" i="3"/>
  <c r="BW3889" i="3"/>
  <c r="BY3889" i="3"/>
  <c r="CA3889" i="3"/>
  <c r="CC3889" i="3"/>
  <c r="CE3889" i="3"/>
  <c r="CG3889" i="3"/>
  <c r="CI3889" i="3"/>
  <c r="CK3889" i="3"/>
  <c r="CM3889" i="3"/>
  <c r="AM3890" i="3"/>
  <c r="F3890" i="3"/>
  <c r="BQ3890" i="3"/>
  <c r="BS3890" i="3"/>
  <c r="BU3890" i="3"/>
  <c r="BW3890" i="3"/>
  <c r="BY3890" i="3"/>
  <c r="CA3890" i="3"/>
  <c r="CC3890" i="3"/>
  <c r="CE3890" i="3"/>
  <c r="CG3890" i="3"/>
  <c r="CI3890" i="3"/>
  <c r="CK3890" i="3"/>
  <c r="CM3890" i="3"/>
  <c r="AM3891" i="3"/>
  <c r="BQ3891" i="3"/>
  <c r="BS3891" i="3"/>
  <c r="BU3891" i="3"/>
  <c r="BW3891" i="3"/>
  <c r="BY3891" i="3"/>
  <c r="CA3891" i="3"/>
  <c r="CC3891" i="3"/>
  <c r="CE3891" i="3"/>
  <c r="CG3891" i="3"/>
  <c r="CI3891" i="3"/>
  <c r="CK3891" i="3"/>
  <c r="CM3891" i="3"/>
  <c r="AM3892" i="3"/>
  <c r="BQ3892" i="3"/>
  <c r="BS3892" i="3"/>
  <c r="BU3892" i="3"/>
  <c r="BW3892" i="3"/>
  <c r="BY3892" i="3"/>
  <c r="CA3892" i="3"/>
  <c r="CC3892" i="3"/>
  <c r="CE3892" i="3"/>
  <c r="CG3892" i="3"/>
  <c r="CI3892" i="3"/>
  <c r="CK3892" i="3"/>
  <c r="CM3892" i="3"/>
  <c r="AM3893" i="3"/>
  <c r="F3893" i="3"/>
  <c r="BQ3893" i="3"/>
  <c r="BS3893" i="3"/>
  <c r="BU3893" i="3"/>
  <c r="BW3893" i="3"/>
  <c r="BY3893" i="3"/>
  <c r="CA3893" i="3"/>
  <c r="CC3893" i="3"/>
  <c r="CE3893" i="3"/>
  <c r="CG3893" i="3"/>
  <c r="CI3893" i="3"/>
  <c r="CK3893" i="3"/>
  <c r="CM3893" i="3"/>
  <c r="AM3894" i="3"/>
  <c r="M3894" i="3"/>
  <c r="BQ3894" i="3"/>
  <c r="BS3894" i="3"/>
  <c r="BU3894" i="3"/>
  <c r="BW3894" i="3"/>
  <c r="BY3894" i="3"/>
  <c r="CA3894" i="3"/>
  <c r="CC3894" i="3"/>
  <c r="CE3894" i="3"/>
  <c r="CG3894" i="3"/>
  <c r="CI3894" i="3"/>
  <c r="CK3894" i="3"/>
  <c r="CM3894" i="3"/>
  <c r="AM3895" i="3"/>
  <c r="BQ3895" i="3"/>
  <c r="BS3895" i="3"/>
  <c r="BU3895" i="3"/>
  <c r="BW3895" i="3"/>
  <c r="BY3895" i="3"/>
  <c r="CA3895" i="3"/>
  <c r="CC3895" i="3"/>
  <c r="CE3895" i="3"/>
  <c r="CG3895" i="3"/>
  <c r="CI3895" i="3"/>
  <c r="CK3895" i="3"/>
  <c r="CM3895" i="3"/>
  <c r="AM3896" i="3"/>
  <c r="M3896" i="3"/>
  <c r="BQ3896" i="3"/>
  <c r="BS3896" i="3"/>
  <c r="BU3896" i="3"/>
  <c r="BW3896" i="3"/>
  <c r="BY3896" i="3"/>
  <c r="CA3896" i="3"/>
  <c r="CC3896" i="3"/>
  <c r="CE3896" i="3"/>
  <c r="CG3896" i="3"/>
  <c r="CI3896" i="3"/>
  <c r="CK3896" i="3"/>
  <c r="CM3896" i="3"/>
  <c r="AM3897" i="3"/>
  <c r="BQ3897" i="3"/>
  <c r="BS3897" i="3"/>
  <c r="BU3897" i="3"/>
  <c r="BW3897" i="3"/>
  <c r="BY3897" i="3"/>
  <c r="CA3897" i="3"/>
  <c r="CC3897" i="3"/>
  <c r="CE3897" i="3"/>
  <c r="CG3897" i="3"/>
  <c r="CI3897" i="3"/>
  <c r="CK3897" i="3"/>
  <c r="CM3897" i="3"/>
  <c r="J3903" i="3"/>
  <c r="K3904" i="3"/>
  <c r="Z3905" i="3"/>
  <c r="D3906" i="3"/>
  <c r="E3907" i="3"/>
  <c r="AI1" i="7"/>
  <c r="AU1" i="7"/>
  <c r="T1" i="8"/>
  <c r="AA1" i="8"/>
  <c r="AV4" i="8"/>
  <c r="AW4" i="8"/>
  <c r="BA6" i="8"/>
  <c r="BC6" i="8"/>
  <c r="E1" i="6"/>
  <c r="M1" i="6"/>
  <c r="AP1" i="6"/>
  <c r="L6" i="16"/>
  <c r="BP6" i="16"/>
  <c r="BQ6" i="16"/>
  <c r="BS6" i="16"/>
  <c r="BV6" i="16"/>
  <c r="BX6" i="16"/>
  <c r="L7" i="16"/>
  <c r="U7" i="16"/>
  <c r="V7" i="16"/>
  <c r="W7" i="16"/>
  <c r="BP7" i="16"/>
  <c r="BQ7" i="16"/>
  <c r="BR7" i="16"/>
  <c r="BV7" i="16"/>
  <c r="L8" i="16"/>
  <c r="T8" i="16"/>
  <c r="U8" i="16"/>
  <c r="V8" i="16"/>
  <c r="BP8" i="16"/>
  <c r="BQ8" i="16"/>
  <c r="L9" i="16"/>
  <c r="U9" i="16"/>
  <c r="W9" i="16"/>
  <c r="BP9" i="16"/>
  <c r="BQ9" i="16"/>
  <c r="L10" i="16"/>
  <c r="W10" i="16"/>
  <c r="BP10" i="16"/>
  <c r="BQ10" i="16"/>
  <c r="BS10" i="16"/>
  <c r="L11" i="16"/>
  <c r="R11" i="16"/>
  <c r="S11" i="16"/>
  <c r="T11" i="16"/>
  <c r="U11" i="16"/>
  <c r="V11" i="16"/>
  <c r="W11" i="16"/>
  <c r="BP11" i="16"/>
  <c r="BQ11" i="16"/>
  <c r="BS11" i="16"/>
  <c r="BT11" i="16"/>
  <c r="L12" i="16"/>
  <c r="R12" i="16"/>
  <c r="S12" i="16"/>
  <c r="T12" i="16"/>
  <c r="U12" i="16"/>
  <c r="V12" i="16"/>
  <c r="W12" i="16"/>
  <c r="BP12" i="16"/>
  <c r="BQ12" i="16"/>
  <c r="BS12" i="16"/>
  <c r="BU12" i="16"/>
  <c r="L13" i="16"/>
  <c r="R13" i="16"/>
  <c r="S13" i="16"/>
  <c r="T13" i="16"/>
  <c r="U13" i="16"/>
  <c r="V13" i="16"/>
  <c r="W13" i="16"/>
  <c r="BP13" i="16"/>
  <c r="BQ13" i="16"/>
  <c r="BS13" i="16"/>
  <c r="BT13" i="16"/>
  <c r="BU13" i="16"/>
  <c r="L14" i="16"/>
  <c r="R14" i="16"/>
  <c r="S14" i="16"/>
  <c r="T14" i="16"/>
  <c r="U14" i="16"/>
  <c r="V14" i="16"/>
  <c r="W14" i="16"/>
  <c r="BP14" i="16"/>
  <c r="BQ14" i="16"/>
  <c r="BS14" i="16"/>
  <c r="BV14" i="16"/>
  <c r="L15" i="16"/>
  <c r="R15" i="16"/>
  <c r="S15" i="16"/>
  <c r="T15" i="16"/>
  <c r="U15" i="16"/>
  <c r="V15" i="16"/>
  <c r="W15" i="16"/>
  <c r="BP15" i="16"/>
  <c r="BQ15" i="16"/>
  <c r="BS15" i="16"/>
  <c r="BW15" i="16"/>
  <c r="L16" i="16"/>
  <c r="R16" i="16"/>
  <c r="S16" i="16"/>
  <c r="T16" i="16"/>
  <c r="U16" i="16"/>
  <c r="V16" i="16"/>
  <c r="W16" i="16"/>
  <c r="BP16" i="16"/>
  <c r="BQ16" i="16"/>
  <c r="BR16" i="16"/>
  <c r="BS16" i="16"/>
  <c r="BT16" i="16"/>
  <c r="L17" i="16"/>
  <c r="R17" i="16"/>
  <c r="S17" i="16"/>
  <c r="T17" i="16"/>
  <c r="U17" i="16"/>
  <c r="V17" i="16"/>
  <c r="W17" i="16"/>
  <c r="BP17" i="16"/>
  <c r="BQ17" i="16"/>
  <c r="BS17" i="16"/>
  <c r="BU17" i="16"/>
  <c r="BV17" i="16"/>
  <c r="L18" i="16"/>
  <c r="R18" i="16"/>
  <c r="S18" i="16"/>
  <c r="T18" i="16"/>
  <c r="U18" i="16"/>
  <c r="V18" i="16"/>
  <c r="W18" i="16"/>
  <c r="BP18" i="16"/>
  <c r="BQ18" i="16"/>
  <c r="BR18" i="16"/>
  <c r="BS18" i="16"/>
  <c r="BV18" i="16"/>
  <c r="BX18" i="16"/>
  <c r="L19" i="16"/>
  <c r="R19" i="16"/>
  <c r="S19" i="16"/>
  <c r="T19" i="16"/>
  <c r="U19" i="16"/>
  <c r="V19" i="16"/>
  <c r="W19" i="16"/>
  <c r="BP19" i="16"/>
  <c r="BQ19" i="16"/>
  <c r="BR19" i="16"/>
  <c r="BS19" i="16"/>
  <c r="BT19" i="16"/>
  <c r="BV19" i="16"/>
  <c r="BW19" i="16"/>
  <c r="BX19" i="16"/>
  <c r="L20" i="16"/>
  <c r="R20" i="16"/>
  <c r="S20" i="16"/>
  <c r="T20" i="16"/>
  <c r="U20" i="16"/>
  <c r="V20" i="16"/>
  <c r="W20" i="16"/>
  <c r="BP20" i="16"/>
  <c r="BQ20" i="16"/>
  <c r="BS20" i="16"/>
  <c r="BT20" i="16"/>
  <c r="BU20" i="16"/>
  <c r="L21" i="16"/>
  <c r="R21" i="16"/>
  <c r="S21" i="16"/>
  <c r="T21" i="16"/>
  <c r="U21" i="16"/>
  <c r="V21" i="16"/>
  <c r="W21" i="16"/>
  <c r="BP21" i="16"/>
  <c r="BQ21" i="16"/>
  <c r="BS21" i="16"/>
  <c r="Y10" i="16"/>
  <c r="BT21" i="16"/>
  <c r="BU21" i="16"/>
  <c r="L22" i="16"/>
  <c r="R22" i="16"/>
  <c r="S22" i="16"/>
  <c r="T22" i="16"/>
  <c r="U22" i="16"/>
  <c r="V22" i="16"/>
  <c r="W22" i="16"/>
  <c r="BP22" i="16"/>
  <c r="BQ22" i="16"/>
  <c r="BS22" i="16"/>
  <c r="BT22" i="16"/>
  <c r="BU22" i="16"/>
  <c r="BV22" i="16"/>
  <c r="L23" i="16"/>
  <c r="R23" i="16"/>
  <c r="S23" i="16"/>
  <c r="T23" i="16"/>
  <c r="U23" i="16"/>
  <c r="V23" i="16"/>
  <c r="W23" i="16"/>
  <c r="BP23" i="16"/>
  <c r="BQ23" i="16"/>
  <c r="L24" i="16"/>
  <c r="R24" i="16"/>
  <c r="S24" i="16"/>
  <c r="T24" i="16"/>
  <c r="U24" i="16"/>
  <c r="V24" i="16"/>
  <c r="W24" i="16"/>
  <c r="BP24" i="16"/>
  <c r="BQ24" i="16"/>
  <c r="BS24" i="16"/>
  <c r="BW24" i="16"/>
  <c r="L25" i="16"/>
  <c r="R25" i="16"/>
  <c r="S25" i="16"/>
  <c r="T25" i="16"/>
  <c r="U25" i="16"/>
  <c r="V25" i="16"/>
  <c r="W25" i="16"/>
  <c r="BP25" i="16"/>
  <c r="BQ25" i="16"/>
  <c r="BS25" i="16"/>
  <c r="Y6" i="16"/>
  <c r="BT25" i="16"/>
  <c r="L26" i="16"/>
  <c r="R26" i="16"/>
  <c r="S26" i="16"/>
  <c r="T26" i="16"/>
  <c r="U26" i="16"/>
  <c r="V26" i="16"/>
  <c r="W26" i="16"/>
  <c r="L27" i="16"/>
  <c r="R27" i="16"/>
  <c r="S27" i="16"/>
  <c r="T27" i="16"/>
  <c r="U27" i="16"/>
  <c r="V27" i="16"/>
  <c r="W27" i="16"/>
  <c r="L28" i="16"/>
  <c r="R28" i="16"/>
  <c r="S28" i="16"/>
  <c r="T28" i="16"/>
  <c r="U28" i="16"/>
  <c r="V28" i="16"/>
  <c r="W28" i="16"/>
  <c r="L29" i="16"/>
  <c r="R29" i="16"/>
  <c r="S29" i="16"/>
  <c r="T29" i="16"/>
  <c r="U29" i="16"/>
  <c r="V29" i="16"/>
  <c r="W29" i="16"/>
  <c r="L30" i="16"/>
  <c r="R30" i="16"/>
  <c r="S30" i="16"/>
  <c r="T30" i="16"/>
  <c r="U30" i="16"/>
  <c r="V30" i="16"/>
  <c r="W30" i="16"/>
  <c r="L31" i="16"/>
  <c r="R31" i="16"/>
  <c r="S31" i="16"/>
  <c r="T31" i="16"/>
  <c r="U31" i="16"/>
  <c r="V31" i="16"/>
  <c r="W31" i="16"/>
  <c r="L32" i="16"/>
  <c r="R32" i="16"/>
  <c r="S32" i="16"/>
  <c r="T32" i="16"/>
  <c r="U32" i="16"/>
  <c r="V32" i="16"/>
  <c r="W32" i="16"/>
  <c r="L33" i="16"/>
  <c r="R33" i="16"/>
  <c r="S33" i="16"/>
  <c r="T33" i="16"/>
  <c r="U33" i="16"/>
  <c r="V33" i="16"/>
  <c r="W33" i="16"/>
  <c r="L34" i="16"/>
  <c r="R34" i="16"/>
  <c r="S34" i="16"/>
  <c r="T34" i="16"/>
  <c r="U34" i="16"/>
  <c r="V34" i="16"/>
  <c r="W34" i="16"/>
  <c r="L35" i="16"/>
  <c r="R35" i="16"/>
  <c r="S35" i="16"/>
  <c r="T35" i="16"/>
  <c r="U35" i="16"/>
  <c r="V35" i="16"/>
  <c r="W35" i="16"/>
  <c r="L36" i="16"/>
  <c r="R36" i="16"/>
  <c r="S36" i="16"/>
  <c r="T36" i="16"/>
  <c r="U36" i="16"/>
  <c r="V36" i="16"/>
  <c r="W36" i="16"/>
  <c r="L37" i="16"/>
  <c r="R37" i="16"/>
  <c r="S37" i="16"/>
  <c r="T37" i="16"/>
  <c r="U37" i="16"/>
  <c r="V37" i="16"/>
  <c r="W37" i="16"/>
  <c r="L38" i="16"/>
  <c r="R38" i="16"/>
  <c r="S38" i="16"/>
  <c r="T38" i="16"/>
  <c r="U38" i="16"/>
  <c r="V38" i="16"/>
  <c r="W38" i="16"/>
  <c r="L39" i="16"/>
  <c r="R39" i="16"/>
  <c r="S39" i="16"/>
  <c r="T39" i="16"/>
  <c r="U39" i="16"/>
  <c r="V39" i="16"/>
  <c r="W39" i="16"/>
  <c r="L40" i="16"/>
  <c r="R40" i="16"/>
  <c r="S40" i="16"/>
  <c r="T40" i="16"/>
  <c r="U40" i="16"/>
  <c r="V40" i="16"/>
  <c r="W40" i="16"/>
  <c r="CL6" i="16"/>
  <c r="CL7" i="16"/>
  <c r="CL8" i="16"/>
  <c r="CL9" i="16"/>
  <c r="CL10" i="16"/>
  <c r="CL11" i="16"/>
  <c r="CL12" i="16"/>
  <c r="CL13" i="16"/>
  <c r="CL14" i="16"/>
  <c r="CL15" i="16"/>
  <c r="CL16" i="16"/>
  <c r="CL17" i="16"/>
  <c r="CL18" i="16"/>
  <c r="CL19" i="16"/>
  <c r="CL20" i="16"/>
  <c r="CL21" i="16"/>
  <c r="CL22" i="16"/>
  <c r="CL23" i="16"/>
  <c r="CL24" i="16"/>
  <c r="CL25" i="16"/>
  <c r="H1" i="5"/>
  <c r="P1" i="5"/>
  <c r="BU1" i="5"/>
  <c r="BU4" i="5"/>
  <c r="E28" i="5"/>
  <c r="BO14" i="2"/>
  <c r="AN2" i="2"/>
  <c r="AN10" i="2"/>
  <c r="AM3" i="2"/>
  <c r="AM4" i="2"/>
  <c r="AM5" i="2"/>
  <c r="AM6" i="2"/>
  <c r="AM8" i="2"/>
  <c r="AN9" i="2"/>
  <c r="S37" i="2"/>
  <c r="T37" i="2"/>
  <c r="BE15" i="2"/>
  <c r="U37" i="2"/>
  <c r="BM17" i="2"/>
  <c r="BM18" i="2"/>
  <c r="BM19" i="2"/>
  <c r="BM20" i="2"/>
  <c r="BM21" i="2"/>
  <c r="BM22" i="2"/>
  <c r="BM23" i="2"/>
  <c r="BM24" i="2"/>
  <c r="BM25" i="2"/>
  <c r="BM26" i="2"/>
  <c r="BM27" i="2"/>
  <c r="BM28" i="2"/>
  <c r="BM29" i="2"/>
  <c r="BM30" i="2"/>
  <c r="BM31" i="2"/>
  <c r="BM32" i="2"/>
  <c r="BM33" i="2"/>
  <c r="BM34" i="2"/>
  <c r="BM35" i="2"/>
  <c r="BM16" i="2"/>
  <c r="BM15" i="2"/>
  <c r="BI16" i="2"/>
  <c r="BJ16" i="2"/>
  <c r="BK16" i="2"/>
  <c r="BD17" i="2"/>
  <c r="BF17" i="2"/>
  <c r="BG17" i="2"/>
  <c r="BH17" i="2"/>
  <c r="BI17" i="2"/>
  <c r="BI18" i="2"/>
  <c r="BI19" i="2"/>
  <c r="BI20" i="2"/>
  <c r="BI21" i="2"/>
  <c r="BI22" i="2"/>
  <c r="BI23" i="2"/>
  <c r="BI24" i="2"/>
  <c r="BI25" i="2"/>
  <c r="BI26" i="2"/>
  <c r="BI27" i="2"/>
  <c r="BI28" i="2"/>
  <c r="BI29" i="2"/>
  <c r="BI30" i="2"/>
  <c r="BI31" i="2"/>
  <c r="BI32" i="2"/>
  <c r="BI33" i="2"/>
  <c r="BI34" i="2"/>
  <c r="BI35" i="2"/>
  <c r="BJ35" i="2"/>
  <c r="BD18" i="2"/>
  <c r="BF18" i="2"/>
  <c r="BG18" i="2"/>
  <c r="BH18" i="2"/>
  <c r="BD19" i="2"/>
  <c r="BF19" i="2"/>
  <c r="BG19" i="2"/>
  <c r="BH19" i="2"/>
  <c r="BD20" i="2"/>
  <c r="BF20" i="2"/>
  <c r="BG20" i="2"/>
  <c r="BH20" i="2"/>
  <c r="BD21" i="2"/>
  <c r="BF21" i="2"/>
  <c r="BG21" i="2"/>
  <c r="BH21" i="2"/>
  <c r="BD22" i="2"/>
  <c r="BF22" i="2"/>
  <c r="BG22" i="2"/>
  <c r="BH22" i="2"/>
  <c r="BD23" i="2"/>
  <c r="BF23" i="2"/>
  <c r="BG23" i="2"/>
  <c r="BH23" i="2"/>
  <c r="BD24" i="2"/>
  <c r="BF24" i="2"/>
  <c r="BG24" i="2"/>
  <c r="BH24" i="2"/>
  <c r="BD25" i="2"/>
  <c r="BF25" i="2"/>
  <c r="BG25" i="2"/>
  <c r="BH25" i="2"/>
  <c r="BD26" i="2"/>
  <c r="BF26" i="2"/>
  <c r="BG26" i="2"/>
  <c r="BH26" i="2"/>
  <c r="BD27" i="2"/>
  <c r="BF27" i="2"/>
  <c r="BG27" i="2"/>
  <c r="BH27" i="2"/>
  <c r="BD28" i="2"/>
  <c r="BF28" i="2"/>
  <c r="BG28" i="2"/>
  <c r="BH28" i="2"/>
  <c r="BD29" i="2"/>
  <c r="BF29" i="2"/>
  <c r="BG29" i="2"/>
  <c r="BH29" i="2"/>
  <c r="BD30" i="2"/>
  <c r="BF30" i="2"/>
  <c r="BG30" i="2"/>
  <c r="BH30" i="2"/>
  <c r="BD31" i="2"/>
  <c r="BF31" i="2"/>
  <c r="BG31" i="2"/>
  <c r="BH31" i="2"/>
  <c r="BD32" i="2"/>
  <c r="BF32" i="2"/>
  <c r="BG32" i="2"/>
  <c r="BH32" i="2"/>
  <c r="BD33" i="2"/>
  <c r="BF33" i="2"/>
  <c r="BG33" i="2"/>
  <c r="BH33" i="2"/>
  <c r="BD34" i="2"/>
  <c r="BF34" i="2"/>
  <c r="BG34" i="2"/>
  <c r="BH34" i="2"/>
  <c r="BD35" i="2"/>
  <c r="BF35" i="2"/>
  <c r="BG35" i="2"/>
  <c r="BH35" i="2"/>
  <c r="BD36" i="2"/>
  <c r="BF36" i="2"/>
  <c r="BG36" i="2"/>
  <c r="BH36" i="2"/>
  <c r="BI36" i="2"/>
  <c r="BJ36" i="2"/>
  <c r="BL36" i="2"/>
  <c r="BM36" i="2"/>
  <c r="AM37" i="2"/>
  <c r="AN37" i="2"/>
  <c r="BO39" i="2"/>
  <c r="U1277" i="3"/>
  <c r="U1481" i="3"/>
  <c r="U1443" i="3"/>
  <c r="U1441" i="3"/>
  <c r="U1439" i="3"/>
  <c r="U1437" i="3"/>
  <c r="U1433" i="3"/>
  <c r="U1429" i="3"/>
  <c r="U1427" i="3"/>
  <c r="U1425" i="3"/>
  <c r="U1421" i="3"/>
  <c r="U1419" i="3"/>
  <c r="U1417" i="3"/>
  <c r="U1401" i="3"/>
  <c r="U1397" i="3"/>
  <c r="U1385" i="3"/>
  <c r="U1381" i="3"/>
  <c r="U1379" i="3"/>
  <c r="U1375" i="3"/>
  <c r="U1373" i="3"/>
  <c r="U1367" i="3"/>
  <c r="U1357" i="3"/>
  <c r="U1349" i="3"/>
  <c r="U1323" i="3"/>
  <c r="U1315" i="3"/>
  <c r="U1303" i="3"/>
  <c r="U1301" i="3"/>
  <c r="U1295" i="3"/>
  <c r="U1289" i="3"/>
  <c r="U1285" i="3"/>
  <c r="U1281" i="3"/>
  <c r="U1279" i="3"/>
  <c r="BL35" i="2"/>
  <c r="BJ34" i="2"/>
  <c r="BL34" i="2"/>
  <c r="BJ33" i="2"/>
  <c r="D2801" i="3"/>
  <c r="M2713" i="3"/>
  <c r="CH2596" i="3"/>
  <c r="CM2522" i="3"/>
  <c r="BW2477" i="3"/>
  <c r="F2452" i="3"/>
  <c r="CE2327" i="3"/>
  <c r="CC2319" i="3"/>
  <c r="CI2081" i="3"/>
  <c r="CG2081" i="3"/>
  <c r="CA2053" i="3"/>
  <c r="CG1969" i="3"/>
  <c r="F1889" i="3"/>
  <c r="D1889" i="3"/>
  <c r="BY1839" i="3"/>
  <c r="CA1839" i="3"/>
  <c r="CA1807" i="3"/>
  <c r="BR1768" i="3"/>
  <c r="CL1705" i="3"/>
  <c r="BV973" i="3"/>
  <c r="BW973" i="3"/>
  <c r="BZ924" i="3"/>
  <c r="CA924" i="3"/>
  <c r="BV3233" i="3"/>
  <c r="CL3161" i="3"/>
  <c r="BV3157" i="3"/>
  <c r="BV3145" i="3"/>
  <c r="CM3072" i="3"/>
  <c r="CG3047" i="3"/>
  <c r="F3034" i="3"/>
  <c r="F2938" i="3"/>
  <c r="CE2864" i="3"/>
  <c r="M2778" i="3"/>
  <c r="CG2769" i="3"/>
  <c r="CA2757" i="3"/>
  <c r="BS2749" i="3"/>
  <c r="F2713" i="3"/>
  <c r="BS2709" i="3"/>
  <c r="BS2701" i="3"/>
  <c r="BQ2690" i="3"/>
  <c r="BS2685" i="3"/>
  <c r="D2678" i="3"/>
  <c r="BS2673" i="3"/>
  <c r="M2670" i="3"/>
  <c r="BS2630" i="3"/>
  <c r="CI2626" i="3"/>
  <c r="BS2601" i="3"/>
  <c r="F2593" i="3"/>
  <c r="CI2587" i="3"/>
  <c r="CH2566" i="3"/>
  <c r="CA2513" i="3"/>
  <c r="D2513" i="3"/>
  <c r="BY2513" i="3"/>
  <c r="M2513" i="3"/>
  <c r="F2513" i="3"/>
  <c r="CK2481" i="3"/>
  <c r="CG2436" i="3"/>
  <c r="CE2342" i="3"/>
  <c r="CD2338" i="3"/>
  <c r="CC2338" i="3"/>
  <c r="CE2334" i="3"/>
  <c r="CC2334" i="3"/>
  <c r="BY2282" i="3"/>
  <c r="BZ2274" i="3"/>
  <c r="BY2274" i="3"/>
  <c r="CA2274" i="3"/>
  <c r="CA2236" i="3"/>
  <c r="BY2172" i="3"/>
  <c r="CA2148" i="3"/>
  <c r="BZ2140" i="3"/>
  <c r="BZ2132" i="3"/>
  <c r="BZ2124" i="3"/>
  <c r="CA2124" i="3"/>
  <c r="CA2108" i="3"/>
  <c r="CD2092" i="3"/>
  <c r="CH2087" i="3"/>
  <c r="BQ2074" i="3"/>
  <c r="BS2074" i="3"/>
  <c r="BS2038" i="3"/>
  <c r="BZ2023" i="3"/>
  <c r="CH2019" i="3"/>
  <c r="CG2019" i="3"/>
  <c r="CG2006" i="3"/>
  <c r="BQ2006" i="3"/>
  <c r="BR1943" i="3"/>
  <c r="BQ1943" i="3"/>
  <c r="F1942" i="3"/>
  <c r="BR1896" i="3"/>
  <c r="D2753" i="3"/>
  <c r="D2709" i="3"/>
  <c r="CH2592" i="3"/>
  <c r="CM2586" i="3"/>
  <c r="CH2563" i="3"/>
  <c r="CL2547" i="3"/>
  <c r="CH2526" i="3"/>
  <c r="BW2522" i="3"/>
  <c r="CA2503" i="3"/>
  <c r="BY2499" i="3"/>
  <c r="F2450" i="3"/>
  <c r="BZ2394" i="3"/>
  <c r="CA2394" i="3"/>
  <c r="CD2331" i="3"/>
  <c r="BZ2077" i="3"/>
  <c r="BR1969" i="3"/>
  <c r="BQ1969" i="3"/>
  <c r="CL1944" i="3"/>
  <c r="CM1944" i="3"/>
  <c r="BZ1823" i="3"/>
  <c r="CA1823" i="3"/>
  <c r="CA1815" i="3"/>
  <c r="BY1811" i="3"/>
  <c r="BZ1811" i="3"/>
  <c r="CA1811" i="3"/>
  <c r="CL973" i="3"/>
  <c r="CK973" i="3"/>
  <c r="CM973" i="3"/>
  <c r="D969" i="3"/>
  <c r="F969" i="3"/>
  <c r="BR3373" i="3"/>
  <c r="BZ3230" i="3"/>
  <c r="CH3224" i="3"/>
  <c r="BZ3150" i="3"/>
  <c r="BR3132" i="3"/>
  <c r="BS3129" i="3"/>
  <c r="CK3109" i="3"/>
  <c r="CA3054" i="3"/>
  <c r="CA3003" i="3"/>
  <c r="CK3000" i="3"/>
  <c r="BS2929" i="3"/>
  <c r="CE2877" i="3"/>
  <c r="CM2856" i="3"/>
  <c r="M2854" i="3"/>
  <c r="D2772" i="3"/>
  <c r="CA2771" i="3"/>
  <c r="BS2767" i="3"/>
  <c r="CA2747" i="3"/>
  <c r="CA2739" i="3"/>
  <c r="M2720" i="3"/>
  <c r="BS2719" i="3"/>
  <c r="D2700" i="3"/>
  <c r="CA2699" i="3"/>
  <c r="BS2691" i="3"/>
  <c r="M2684" i="3"/>
  <c r="M2676" i="3"/>
  <c r="F2655" i="3"/>
  <c r="F2651" i="3"/>
  <c r="F2648" i="3"/>
  <c r="F2625" i="3"/>
  <c r="BS2604" i="3"/>
  <c r="CH2593" i="3"/>
  <c r="F2591" i="3"/>
  <c r="M2575" i="3"/>
  <c r="CM2511" i="3"/>
  <c r="BV2487" i="3"/>
  <c r="D2469" i="3"/>
  <c r="F2469" i="3"/>
  <c r="BZ2456" i="3"/>
  <c r="BY2456" i="3"/>
  <c r="CE2340" i="3"/>
  <c r="CC2245" i="3"/>
  <c r="BY2232" i="3"/>
  <c r="BZ2208" i="3"/>
  <c r="BY2176" i="3"/>
  <c r="BZ2152" i="3"/>
  <c r="BY2152" i="3"/>
  <c r="BY2136" i="3"/>
  <c r="CA2120" i="3"/>
  <c r="CA2112" i="3"/>
  <c r="BY2104" i="3"/>
  <c r="CL2098" i="3"/>
  <c r="BV2098" i="3"/>
  <c r="BZ3090" i="3"/>
  <c r="CE3004" i="3"/>
  <c r="CC2984" i="3"/>
  <c r="D2811" i="3"/>
  <c r="D2783" i="3"/>
  <c r="D2715" i="3"/>
  <c r="M2715" i="3"/>
  <c r="M2711" i="3"/>
  <c r="D2699" i="3"/>
  <c r="M2695" i="3"/>
  <c r="BQ2671" i="3"/>
  <c r="BS2590" i="3"/>
  <c r="CL2578" i="3"/>
  <c r="CA2573" i="3"/>
  <c r="F2573" i="3"/>
  <c r="BW2543" i="3"/>
  <c r="CG2525" i="3"/>
  <c r="BV2522" i="3"/>
  <c r="CD2509" i="3"/>
  <c r="BZ2503" i="3"/>
  <c r="BZ2501" i="3"/>
  <c r="BZ2499" i="3"/>
  <c r="BZ2460" i="3"/>
  <c r="BY2460" i="3"/>
  <c r="CG2444" i="3"/>
  <c r="BR2444" i="3"/>
  <c r="CD2383" i="3"/>
  <c r="CE2383" i="3"/>
  <c r="CD2382" i="3"/>
  <c r="CG2346" i="3"/>
  <c r="CD2337" i="3"/>
  <c r="CE2337" i="3"/>
  <c r="CC2337" i="3"/>
  <c r="CD2329" i="3"/>
  <c r="CE2317" i="3"/>
  <c r="CC2281" i="3"/>
  <c r="CA2262" i="3"/>
  <c r="CL2534" i="3"/>
  <c r="CE2479" i="3"/>
  <c r="CD2479" i="3"/>
  <c r="BW2467" i="3"/>
  <c r="BY2455" i="3"/>
  <c r="CG2442" i="3"/>
  <c r="CO2442" i="3"/>
  <c r="D2440" i="3"/>
  <c r="CD2434" i="3"/>
  <c r="CE2434" i="3"/>
  <c r="BZ2431" i="3"/>
  <c r="CM2430" i="3"/>
  <c r="D2428" i="3"/>
  <c r="BY2428" i="3"/>
  <c r="BZ2427" i="3"/>
  <c r="CD2411" i="3"/>
  <c r="CD2405" i="3"/>
  <c r="CD2403" i="3"/>
  <c r="CE2403" i="3"/>
  <c r="CE2401" i="3"/>
  <c r="BV2395" i="3"/>
  <c r="BW2395" i="3"/>
  <c r="CL2369" i="3"/>
  <c r="CE2367" i="3"/>
  <c r="CD2367" i="3"/>
  <c r="CE2359" i="3"/>
  <c r="CA2351" i="3"/>
  <c r="BS2348" i="3"/>
  <c r="F2285" i="3"/>
  <c r="CH2276" i="3"/>
  <c r="CG2276" i="3"/>
  <c r="BV2271" i="3"/>
  <c r="F2265" i="3"/>
  <c r="CL2259" i="3"/>
  <c r="CM2259" i="3"/>
  <c r="D2249" i="3"/>
  <c r="BY2239" i="3"/>
  <c r="BZ2235" i="3"/>
  <c r="BZ2231" i="3"/>
  <c r="BY2223" i="3"/>
  <c r="BY2215" i="3"/>
  <c r="BY2167" i="3"/>
  <c r="BZ2163" i="3"/>
  <c r="BY2163" i="3"/>
  <c r="BY2159" i="3"/>
  <c r="BY2135" i="3"/>
  <c r="BY2107" i="3"/>
  <c r="D2102" i="3"/>
  <c r="F2102" i="3"/>
  <c r="CH2101" i="3"/>
  <c r="CG2101" i="3"/>
  <c r="CD2100" i="3"/>
  <c r="CE2100" i="3"/>
  <c r="CL2094" i="3"/>
  <c r="CM2094" i="3"/>
  <c r="BV2094" i="3"/>
  <c r="BW2094" i="3"/>
  <c r="CC2084" i="3"/>
  <c r="BZ2083" i="3"/>
  <c r="CL2080" i="3"/>
  <c r="CK2080" i="3"/>
  <c r="BV2080" i="3"/>
  <c r="BW2080" i="3"/>
  <c r="BR2079" i="3"/>
  <c r="BS2079" i="3"/>
  <c r="BQ2079" i="3"/>
  <c r="F2078" i="3"/>
  <c r="CI2073" i="3"/>
  <c r="BY2069" i="3"/>
  <c r="CG2066" i="3"/>
  <c r="BQ2066" i="3"/>
  <c r="D2064" i="3"/>
  <c r="CL2052" i="3"/>
  <c r="CI2051" i="3"/>
  <c r="BU2044" i="3"/>
  <c r="BR2043" i="3"/>
  <c r="BS2043" i="3"/>
  <c r="BQ2043" i="3"/>
  <c r="D2042" i="3"/>
  <c r="F2042" i="3"/>
  <c r="CH2037" i="3"/>
  <c r="CI2037" i="3"/>
  <c r="CG2030" i="3"/>
  <c r="BR2030" i="3"/>
  <c r="F2023" i="3"/>
  <c r="CD2016" i="3"/>
  <c r="F2010" i="3"/>
  <c r="CI1998" i="3"/>
  <c r="BZ1971" i="3"/>
  <c r="CA1971" i="3"/>
  <c r="BS1967" i="3"/>
  <c r="CI1954" i="3"/>
  <c r="BR1954" i="3"/>
  <c r="D1952" i="3"/>
  <c r="F1952" i="3"/>
  <c r="BW1936" i="3"/>
  <c r="BZ1891" i="3"/>
  <c r="CG1888" i="3"/>
  <c r="CI1888" i="3"/>
  <c r="BS1888" i="3"/>
  <c r="D1886" i="3"/>
  <c r="CD1767" i="3"/>
  <c r="CE1767" i="3"/>
  <c r="CC1767" i="3"/>
  <c r="BZ1745" i="3"/>
  <c r="BY1745" i="3"/>
  <c r="CG1654" i="3"/>
  <c r="CH1650" i="3"/>
  <c r="CL1627" i="3"/>
  <c r="CM1619" i="3"/>
  <c r="BW1619" i="3"/>
  <c r="BV1611" i="3"/>
  <c r="BW1611" i="3"/>
  <c r="BV1603" i="3"/>
  <c r="BW1603" i="3"/>
  <c r="CL1571" i="3"/>
  <c r="CK1571" i="3"/>
  <c r="CM1571" i="3"/>
  <c r="BV1571" i="3"/>
  <c r="BU1571" i="3"/>
  <c r="BW1571" i="3"/>
  <c r="CK1555" i="3"/>
  <c r="CM1139" i="3"/>
  <c r="CL1139" i="3"/>
  <c r="CK1139" i="3"/>
  <c r="BW1139" i="3"/>
  <c r="BV1139" i="3"/>
  <c r="CL2536" i="3"/>
  <c r="CM2514" i="3"/>
  <c r="CA2490" i="3"/>
  <c r="CA2488" i="3"/>
  <c r="CE2478" i="3"/>
  <c r="CD2478" i="3"/>
  <c r="D2433" i="3"/>
  <c r="F2433" i="3"/>
  <c r="BZ2432" i="3"/>
  <c r="CE2414" i="3"/>
  <c r="CE2408" i="3"/>
  <c r="CL2388" i="3"/>
  <c r="BV2299" i="3"/>
  <c r="CL2291" i="3"/>
  <c r="M2289" i="3"/>
  <c r="BQ2288" i="3"/>
  <c r="BQ2280" i="3"/>
  <c r="CL2275" i="3"/>
  <c r="BV2275" i="3"/>
  <c r="F2273" i="3"/>
  <c r="D2261" i="3"/>
  <c r="BV2247" i="3"/>
  <c r="D2245" i="3"/>
  <c r="BZ2241" i="3"/>
  <c r="BY2241" i="3"/>
  <c r="BY2237" i="3"/>
  <c r="BY2229" i="3"/>
  <c r="BZ2221" i="3"/>
  <c r="BY2221" i="3"/>
  <c r="BY2217" i="3"/>
  <c r="BZ2213" i="3"/>
  <c r="BY2213" i="3"/>
  <c r="BZ2201" i="3"/>
  <c r="BY2201" i="3"/>
  <c r="BY2189" i="3"/>
  <c r="BY2185" i="3"/>
  <c r="BZ2161" i="3"/>
  <c r="BZ2109" i="3"/>
  <c r="CL2102" i="3"/>
  <c r="BZ2095" i="3"/>
  <c r="BY2095" i="3"/>
  <c r="D2094" i="3"/>
  <c r="F2094" i="3"/>
  <c r="CH2089" i="3"/>
  <c r="CI2089" i="3"/>
  <c r="CI2082" i="3"/>
  <c r="BR2082" i="3"/>
  <c r="CL2064" i="3"/>
  <c r="CK2064" i="3"/>
  <c r="BV2064" i="3"/>
  <c r="CH2063" i="3"/>
  <c r="CM2048" i="3"/>
  <c r="CK2048" i="3"/>
  <c r="BR2047" i="3"/>
  <c r="BQ2047" i="3"/>
  <c r="D2026" i="3"/>
  <c r="F2026" i="3"/>
  <c r="D2012" i="3"/>
  <c r="CK1996" i="3"/>
  <c r="BS1995" i="3"/>
  <c r="CH1989" i="3"/>
  <c r="CI1989" i="3"/>
  <c r="BR1989" i="3"/>
  <c r="BQ1989" i="3"/>
  <c r="BZ1955" i="3"/>
  <c r="CA1955" i="3"/>
  <c r="BQ1938" i="3"/>
  <c r="BR1938" i="3"/>
  <c r="CD1890" i="3"/>
  <c r="BQ1885" i="3"/>
  <c r="BY1774" i="3"/>
  <c r="CE1685" i="3"/>
  <c r="M1657" i="3"/>
  <c r="BV1631" i="3"/>
  <c r="BW1623" i="3"/>
  <c r="BW1615" i="3"/>
  <c r="CL1607" i="3"/>
  <c r="CM1607" i="3"/>
  <c r="BV1607" i="3"/>
  <c r="BU1607" i="3"/>
  <c r="BW1607" i="3"/>
  <c r="CL1591" i="3"/>
  <c r="CM1591" i="3"/>
  <c r="BV1591" i="3"/>
  <c r="BU1591" i="3"/>
  <c r="BW1591" i="3"/>
  <c r="CL1583" i="3"/>
  <c r="CK1583" i="3"/>
  <c r="CM1583" i="3"/>
  <c r="BV1583" i="3"/>
  <c r="BU1583" i="3"/>
  <c r="BW1583" i="3"/>
  <c r="BW1559" i="3"/>
  <c r="CL1543" i="3"/>
  <c r="CK1543" i="3"/>
  <c r="BV1543" i="3"/>
  <c r="BU1543" i="3"/>
  <c r="CI1537" i="3"/>
  <c r="BQ1537" i="3"/>
  <c r="BR1537" i="3"/>
  <c r="BV1531" i="3"/>
  <c r="BW1531" i="3"/>
  <c r="CG1530" i="3"/>
  <c r="CH1530" i="3"/>
  <c r="BR1530" i="3"/>
  <c r="BS1530" i="3"/>
  <c r="CD1369" i="3"/>
  <c r="CI1342" i="3"/>
  <c r="CH1342" i="3"/>
  <c r="BS1342" i="3"/>
  <c r="CH1334" i="3"/>
  <c r="BQ1334" i="3"/>
  <c r="BS1334" i="3"/>
  <c r="CG1326" i="3"/>
  <c r="CI1326" i="3"/>
  <c r="CH1326" i="3"/>
  <c r="CI1310" i="3"/>
  <c r="BS1310" i="3"/>
  <c r="BS1294" i="3"/>
  <c r="BQ1286" i="3"/>
  <c r="BR1286" i="3"/>
  <c r="BS1286" i="3"/>
  <c r="CG1278" i="3"/>
  <c r="CI1278" i="3"/>
  <c r="CH1278" i="3"/>
  <c r="CH1270" i="3"/>
  <c r="CG1254" i="3"/>
  <c r="CI1254" i="3"/>
  <c r="BS1254" i="3"/>
  <c r="F1227" i="3"/>
  <c r="D1227" i="3"/>
  <c r="CH1222" i="3"/>
  <c r="BR1222" i="3"/>
  <c r="BS1222" i="3"/>
  <c r="CE1221" i="3"/>
  <c r="BV1214" i="3"/>
  <c r="BW1214" i="3"/>
  <c r="CH1203" i="3"/>
  <c r="CD1184" i="3"/>
  <c r="CE1184" i="3"/>
  <c r="CI783" i="3"/>
  <c r="CG783" i="3"/>
  <c r="CH783" i="3"/>
  <c r="BQ783" i="3"/>
  <c r="BR783" i="3"/>
  <c r="BS783" i="3"/>
  <c r="BY770" i="3"/>
  <c r="CA770" i="3"/>
  <c r="BZ770" i="3"/>
  <c r="CD748" i="3"/>
  <c r="CE748" i="3"/>
  <c r="CM678" i="3"/>
  <c r="BV678" i="3"/>
  <c r="BW678" i="3"/>
  <c r="BZ675" i="3"/>
  <c r="CA675" i="3"/>
  <c r="BY675" i="3"/>
  <c r="M672" i="3"/>
  <c r="CL646" i="3"/>
  <c r="F640" i="3"/>
  <c r="M640" i="3"/>
  <c r="BZ239" i="3"/>
  <c r="CE2379" i="3"/>
  <c r="CD2375" i="3"/>
  <c r="CE2375" i="3"/>
  <c r="F2374" i="3"/>
  <c r="CG2370" i="3"/>
  <c r="BZ2278" i="3"/>
  <c r="BZ2222" i="3"/>
  <c r="BY2222" i="3"/>
  <c r="BY2218" i="3"/>
  <c r="BY2214" i="3"/>
  <c r="BY2210" i="3"/>
  <c r="BY2206" i="3"/>
  <c r="BY2190" i="3"/>
  <c r="BZ2186" i="3"/>
  <c r="BZ2150" i="3"/>
  <c r="BY2150" i="3"/>
  <c r="BY2146" i="3"/>
  <c r="BZ2142" i="3"/>
  <c r="BY2142" i="3"/>
  <c r="BY2130" i="3"/>
  <c r="BZ2126" i="3"/>
  <c r="BY2126" i="3"/>
  <c r="BY2110" i="3"/>
  <c r="BY2106" i="3"/>
  <c r="BZ2099" i="3"/>
  <c r="BY2099" i="3"/>
  <c r="D2098" i="3"/>
  <c r="F2098" i="3"/>
  <c r="CH2097" i="3"/>
  <c r="CG2097" i="3"/>
  <c r="BR2097" i="3"/>
  <c r="BQ2097" i="3"/>
  <c r="CE2096" i="3"/>
  <c r="CA2093" i="3"/>
  <c r="D2088" i="3"/>
  <c r="F2088" i="3"/>
  <c r="D2083" i="3"/>
  <c r="CD2076" i="3"/>
  <c r="CA2075" i="3"/>
  <c r="CH2071" i="3"/>
  <c r="CI2071" i="3"/>
  <c r="D2070" i="3"/>
  <c r="F2070" i="3"/>
  <c r="CH2065" i="3"/>
  <c r="CA2057" i="3"/>
  <c r="CA2049" i="3"/>
  <c r="BZ2039" i="3"/>
  <c r="CA2039" i="3"/>
  <c r="CL2036" i="3"/>
  <c r="CA2025" i="3"/>
  <c r="CG2022" i="3"/>
  <c r="CI2022" i="3"/>
  <c r="BQ2022" i="3"/>
  <c r="BS2022" i="3"/>
  <c r="BR2022" i="3"/>
  <c r="F2020" i="3"/>
  <c r="D2015" i="3"/>
  <c r="BZ2007" i="3"/>
  <c r="CG1990" i="3"/>
  <c r="CI1990" i="3"/>
  <c r="CA1963" i="3"/>
  <c r="CL1960" i="3"/>
  <c r="BV1960" i="3"/>
  <c r="BW1960" i="3"/>
  <c r="D1958" i="3"/>
  <c r="BR1953" i="3"/>
  <c r="BY1949" i="3"/>
  <c r="CK1894" i="3"/>
  <c r="BV1894" i="3"/>
  <c r="BW1894" i="3"/>
  <c r="BR1893" i="3"/>
  <c r="BS1893" i="3"/>
  <c r="CH1887" i="3"/>
  <c r="CI1887" i="3"/>
  <c r="BR1887" i="3"/>
  <c r="BQ1887" i="3"/>
  <c r="CA1883" i="3"/>
  <c r="CE1832" i="3"/>
  <c r="CD1832" i="3"/>
  <c r="CC1832" i="3"/>
  <c r="CE1820" i="3"/>
  <c r="CC1816" i="3"/>
  <c r="CL1769" i="3"/>
  <c r="CH1704" i="3"/>
  <c r="CG1704" i="3"/>
  <c r="CI1704" i="3"/>
  <c r="BV2474" i="3"/>
  <c r="CD2462" i="3"/>
  <c r="CD2457" i="3"/>
  <c r="CD2455" i="3"/>
  <c r="BV2454" i="3"/>
  <c r="CD2449" i="3"/>
  <c r="CL2448" i="3"/>
  <c r="BV2448" i="3"/>
  <c r="BV2442" i="3"/>
  <c r="D2439" i="3"/>
  <c r="CD2432" i="3"/>
  <c r="BV2429" i="3"/>
  <c r="D2425" i="3"/>
  <c r="BV2399" i="3"/>
  <c r="D2394" i="3"/>
  <c r="D2384" i="3"/>
  <c r="BQ2384" i="3"/>
  <c r="D2383" i="3"/>
  <c r="D2382" i="3"/>
  <c r="D2379" i="3"/>
  <c r="D2377" i="3"/>
  <c r="BR2372" i="3"/>
  <c r="D2367" i="3"/>
  <c r="CK2362" i="3"/>
  <c r="D2353" i="3"/>
  <c r="BY2353" i="3"/>
  <c r="D2351" i="3"/>
  <c r="CC2345" i="3"/>
  <c r="D2340" i="3"/>
  <c r="D2339" i="3"/>
  <c r="D2329" i="3"/>
  <c r="D2324" i="3"/>
  <c r="D2319" i="3"/>
  <c r="D2313" i="3"/>
  <c r="D2309" i="3"/>
  <c r="CL2304" i="3"/>
  <c r="CL2296" i="3"/>
  <c r="BV2292" i="3"/>
  <c r="CL2288" i="3"/>
  <c r="CD2282" i="3"/>
  <c r="D2282" i="3"/>
  <c r="CD2278" i="3"/>
  <c r="CL2276" i="3"/>
  <c r="BV2276" i="3"/>
  <c r="D2274" i="3"/>
  <c r="CL2272" i="3"/>
  <c r="D2270" i="3"/>
  <c r="BV2268" i="3"/>
  <c r="D2250" i="3"/>
  <c r="CL2248" i="3"/>
  <c r="CL2244" i="3"/>
  <c r="CD2238" i="3"/>
  <c r="CD2234" i="3"/>
  <c r="CD2232" i="3"/>
  <c r="CD2226" i="3"/>
  <c r="CD2223" i="3"/>
  <c r="CD2219" i="3"/>
  <c r="CD2218" i="3"/>
  <c r="CD2214" i="3"/>
  <c r="CD2213" i="3"/>
  <c r="CD2210" i="3"/>
  <c r="CD2208" i="3"/>
  <c r="CD2202" i="3"/>
  <c r="CD2200" i="3"/>
  <c r="CD2191" i="3"/>
  <c r="CD2187" i="3"/>
  <c r="CD2184" i="3"/>
  <c r="CD2181" i="3"/>
  <c r="CD2179" i="3"/>
  <c r="CD2164" i="3"/>
  <c r="CD2154" i="3"/>
  <c r="CD2153" i="3"/>
  <c r="CD2149" i="3"/>
  <c r="CD2145" i="3"/>
  <c r="CD2137" i="3"/>
  <c r="CD2136" i="3"/>
  <c r="CD2133" i="3"/>
  <c r="CD2125" i="3"/>
  <c r="CD2121" i="3"/>
  <c r="CD2115" i="3"/>
  <c r="CD2112" i="3"/>
  <c r="CD2110" i="3"/>
  <c r="CD2107" i="3"/>
  <c r="CD2106" i="3"/>
  <c r="CD2105" i="3"/>
  <c r="CD2104" i="3"/>
  <c r="CL2097" i="3"/>
  <c r="CK2082" i="3"/>
  <c r="CK2079" i="3"/>
  <c r="D2063" i="3"/>
  <c r="CI2062" i="3"/>
  <c r="D2059" i="3"/>
  <c r="CI2058" i="3"/>
  <c r="BZ2056" i="3"/>
  <c r="BZ2048" i="3"/>
  <c r="CK2043" i="3"/>
  <c r="CK2038" i="3"/>
  <c r="CK1990" i="3"/>
  <c r="CK1970" i="3"/>
  <c r="CK1954" i="3"/>
  <c r="CK1951" i="3"/>
  <c r="CG1837" i="3"/>
  <c r="BQ1833" i="3"/>
  <c r="BQ1829" i="3"/>
  <c r="BR1829" i="3"/>
  <c r="CG1825" i="3"/>
  <c r="CH1825" i="3"/>
  <c r="BQ1825" i="3"/>
  <c r="BR1825" i="3"/>
  <c r="CG1821" i="3"/>
  <c r="CL1818" i="3"/>
  <c r="CH1817" i="3"/>
  <c r="BR1817" i="3"/>
  <c r="CL1814" i="3"/>
  <c r="CG1813" i="3"/>
  <c r="CH1813" i="3"/>
  <c r="CL1810" i="3"/>
  <c r="CM1777" i="3"/>
  <c r="BW1748" i="3"/>
  <c r="CD1746" i="3"/>
  <c r="CE1746" i="3"/>
  <c r="BZ1702" i="3"/>
  <c r="BY1702" i="3"/>
  <c r="CL1679" i="3"/>
  <c r="CD1677" i="3"/>
  <c r="CE1677" i="3"/>
  <c r="D1655" i="3"/>
  <c r="M1639" i="3"/>
  <c r="CC1625" i="3"/>
  <c r="D1619" i="3"/>
  <c r="D1615" i="3"/>
  <c r="M1615" i="3"/>
  <c r="F1611" i="3"/>
  <c r="D1611" i="3"/>
  <c r="M1611" i="3"/>
  <c r="CD1609" i="3"/>
  <c r="CC1609" i="3"/>
  <c r="F1607" i="3"/>
  <c r="D1607" i="3"/>
  <c r="M1607" i="3"/>
  <c r="F1603" i="3"/>
  <c r="M1603" i="3"/>
  <c r="CD1601" i="3"/>
  <c r="CC1601" i="3"/>
  <c r="CD1597" i="3"/>
  <c r="CC1597" i="3"/>
  <c r="F1595" i="3"/>
  <c r="F1591" i="3"/>
  <c r="M1591" i="3"/>
  <c r="CD1589" i="3"/>
  <c r="CC1589" i="3"/>
  <c r="D1587" i="3"/>
  <c r="M1587" i="3"/>
  <c r="CD1585" i="3"/>
  <c r="CC1585" i="3"/>
  <c r="D1579" i="3"/>
  <c r="CD1573" i="3"/>
  <c r="CC1573" i="3"/>
  <c r="F1571" i="3"/>
  <c r="D1571" i="3"/>
  <c r="M1571" i="3"/>
  <c r="CD1569" i="3"/>
  <c r="CC1569" i="3"/>
  <c r="CC1565" i="3"/>
  <c r="CD1557" i="3"/>
  <c r="CC1557" i="3"/>
  <c r="F1547" i="3"/>
  <c r="CD1545" i="3"/>
  <c r="CC1545" i="3"/>
  <c r="F1543" i="3"/>
  <c r="D1543" i="3"/>
  <c r="M1543" i="3"/>
  <c r="BR1522" i="3"/>
  <c r="BR1514" i="3"/>
  <c r="CI1510" i="3"/>
  <c r="BQ1510" i="3"/>
  <c r="BR1510" i="3"/>
  <c r="BS1510" i="3"/>
  <c r="CG1506" i="3"/>
  <c r="CI1506" i="3"/>
  <c r="BR1506" i="3"/>
  <c r="BS1506" i="3"/>
  <c r="CG1502" i="3"/>
  <c r="CI1502" i="3"/>
  <c r="BQ1502" i="3"/>
  <c r="BR1502" i="3"/>
  <c r="BS1502" i="3"/>
  <c r="CI1498" i="3"/>
  <c r="BQ1498" i="3"/>
  <c r="BS1498" i="3"/>
  <c r="CG1494" i="3"/>
  <c r="CI1494" i="3"/>
  <c r="BQ1494" i="3"/>
  <c r="BR1494" i="3"/>
  <c r="BS1494" i="3"/>
  <c r="CG1490" i="3"/>
  <c r="CI1490" i="3"/>
  <c r="BQ1490" i="3"/>
  <c r="BS1490" i="3"/>
  <c r="CG1486" i="3"/>
  <c r="CI1486" i="3"/>
  <c r="BR1486" i="3"/>
  <c r="BS1486" i="3"/>
  <c r="CG1482" i="3"/>
  <c r="BQ1482" i="3"/>
  <c r="BR1482" i="3"/>
  <c r="BS1482" i="3"/>
  <c r="CG1478" i="3"/>
  <c r="BR1478" i="3"/>
  <c r="BS1478" i="3"/>
  <c r="BQ1474" i="3"/>
  <c r="BR1474" i="3"/>
  <c r="BS1474" i="3"/>
  <c r="CG1470" i="3"/>
  <c r="CI1470" i="3"/>
  <c r="BQ1470" i="3"/>
  <c r="BR1470" i="3"/>
  <c r="BS1470" i="3"/>
  <c r="CG1466" i="3"/>
  <c r="BQ1466" i="3"/>
  <c r="BR1466" i="3"/>
  <c r="BS1466" i="3"/>
  <c r="CG1462" i="3"/>
  <c r="CI1462" i="3"/>
  <c r="BQ1462" i="3"/>
  <c r="CM1418" i="3"/>
  <c r="CK1418" i="3"/>
  <c r="CL1418" i="3"/>
  <c r="BW1418" i="3"/>
  <c r="BU1418" i="3"/>
  <c r="BV1418" i="3"/>
  <c r="CD1377" i="3"/>
  <c r="CH1362" i="3"/>
  <c r="BS1362" i="3"/>
  <c r="CD1349" i="3"/>
  <c r="BR1338" i="3"/>
  <c r="CG1330" i="3"/>
  <c r="CI1330" i="3"/>
  <c r="CH1330" i="3"/>
  <c r="BQ1330" i="3"/>
  <c r="CG1322" i="3"/>
  <c r="CI1322" i="3"/>
  <c r="CH1322" i="3"/>
  <c r="BS1322" i="3"/>
  <c r="BQ1314" i="3"/>
  <c r="BR1314" i="3"/>
  <c r="BS1314" i="3"/>
  <c r="CG1306" i="3"/>
  <c r="CI1306" i="3"/>
  <c r="CH1306" i="3"/>
  <c r="BQ1306" i="3"/>
  <c r="BR1306" i="3"/>
  <c r="BS1306" i="3"/>
  <c r="BQ1298" i="3"/>
  <c r="BS1298" i="3"/>
  <c r="CH1290" i="3"/>
  <c r="BQ1290" i="3"/>
  <c r="CI1274" i="3"/>
  <c r="BS1274" i="3"/>
  <c r="BQ1266" i="3"/>
  <c r="CI1258" i="3"/>
  <c r="BS1258" i="3"/>
  <c r="BR1230" i="3"/>
  <c r="CE1229" i="3"/>
  <c r="CD1229" i="3"/>
  <c r="D1219" i="3"/>
  <c r="CM1211" i="3"/>
  <c r="CL1211" i="3"/>
  <c r="D1200" i="3"/>
  <c r="D1196" i="3"/>
  <c r="CM1187" i="3"/>
  <c r="CL1187" i="3"/>
  <c r="CK1187" i="3"/>
  <c r="BW1187" i="3"/>
  <c r="BV1187" i="3"/>
  <c r="CA1172" i="3"/>
  <c r="D1154" i="3"/>
  <c r="F1154" i="3"/>
  <c r="CD1136" i="3"/>
  <c r="CL1114" i="3"/>
  <c r="CM1114" i="3"/>
  <c r="BV1114" i="3"/>
  <c r="CM983" i="3"/>
  <c r="CK983" i="3"/>
  <c r="CL983" i="3"/>
  <c r="BV983" i="3"/>
  <c r="BW983" i="3"/>
  <c r="D923" i="3"/>
  <c r="F923" i="3"/>
  <c r="CG916" i="3"/>
  <c r="CI916" i="3"/>
  <c r="CD915" i="3"/>
  <c r="CE915" i="3"/>
  <c r="CD913" i="3"/>
  <c r="CG854" i="3"/>
  <c r="CH854" i="3"/>
  <c r="CH813" i="3"/>
  <c r="BR813" i="3"/>
  <c r="BQ813" i="3"/>
  <c r="BS813" i="3"/>
  <c r="CE812" i="3"/>
  <c r="CC812" i="3"/>
  <c r="CD812" i="3"/>
  <c r="CD1878" i="3"/>
  <c r="D1833" i="3"/>
  <c r="F1833" i="3"/>
  <c r="CD1831" i="3"/>
  <c r="D1829" i="3"/>
  <c r="F1829" i="3"/>
  <c r="D1825" i="3"/>
  <c r="CD1823" i="3"/>
  <c r="CD1819" i="3"/>
  <c r="CE1819" i="3"/>
  <c r="D1809" i="3"/>
  <c r="CD1807" i="3"/>
  <c r="CE1807" i="3"/>
  <c r="D1781" i="3"/>
  <c r="F1781" i="3"/>
  <c r="BZ1778" i="3"/>
  <c r="BW1773" i="3"/>
  <c r="BR1772" i="3"/>
  <c r="BQ1772" i="3"/>
  <c r="BZ1762" i="3"/>
  <c r="BY1762" i="3"/>
  <c r="BZ1760" i="3"/>
  <c r="BZ1749" i="3"/>
  <c r="BQ1708" i="3"/>
  <c r="D1701" i="3"/>
  <c r="F1701" i="3"/>
  <c r="BY1698" i="3"/>
  <c r="CH1674" i="3"/>
  <c r="BR1674" i="3"/>
  <c r="CE1673" i="3"/>
  <c r="D1668" i="3"/>
  <c r="BR1665" i="3"/>
  <c r="M1656" i="3"/>
  <c r="D1656" i="3"/>
  <c r="CH1653" i="3"/>
  <c r="CG1653" i="3"/>
  <c r="M1652" i="3"/>
  <c r="D1652" i="3"/>
  <c r="F1652" i="3"/>
  <c r="BR1645" i="3"/>
  <c r="BQ1645" i="3"/>
  <c r="M1644" i="3"/>
  <c r="D1644" i="3"/>
  <c r="F1644" i="3"/>
  <c r="CH1641" i="3"/>
  <c r="CG1641" i="3"/>
  <c r="BV1421" i="3"/>
  <c r="BU1421" i="3"/>
  <c r="BW1421" i="3"/>
  <c r="CL1395" i="3"/>
  <c r="CK1395" i="3"/>
  <c r="CM1395" i="3"/>
  <c r="BV1395" i="3"/>
  <c r="BW1395" i="3"/>
  <c r="CL1387" i="3"/>
  <c r="BW1387" i="3"/>
  <c r="CD1381" i="3"/>
  <c r="CC1365" i="3"/>
  <c r="CD1353" i="3"/>
  <c r="D1339" i="3"/>
  <c r="M1339" i="3"/>
  <c r="F1331" i="3"/>
  <c r="D1331" i="3"/>
  <c r="M1331" i="3"/>
  <c r="F1323" i="3"/>
  <c r="D1323" i="3"/>
  <c r="M1323" i="3"/>
  <c r="CD1317" i="3"/>
  <c r="F1315" i="3"/>
  <c r="D1315" i="3"/>
  <c r="M1315" i="3"/>
  <c r="CC1309" i="3"/>
  <c r="CD1309" i="3"/>
  <c r="CE1309" i="3"/>
  <c r="F1307" i="3"/>
  <c r="D1307" i="3"/>
  <c r="M1307" i="3"/>
  <c r="F1299" i="3"/>
  <c r="CC1293" i="3"/>
  <c r="CD1293" i="3"/>
  <c r="CE1293" i="3"/>
  <c r="D1291" i="3"/>
  <c r="M1283" i="3"/>
  <c r="CD1261" i="3"/>
  <c r="CD1253" i="3"/>
  <c r="CE1253" i="3"/>
  <c r="F1251" i="3"/>
  <c r="D1251" i="3"/>
  <c r="BR1226" i="3"/>
  <c r="CH1207" i="3"/>
  <c r="CL901" i="3"/>
  <c r="CM901" i="3"/>
  <c r="CK901" i="3"/>
  <c r="BZ837" i="3"/>
  <c r="CA837" i="3"/>
  <c r="BR835" i="3"/>
  <c r="CK718" i="3"/>
  <c r="F716" i="3"/>
  <c r="M716" i="3"/>
  <c r="F2090" i="3"/>
  <c r="D2087" i="3"/>
  <c r="CI2086" i="3"/>
  <c r="CI2083" i="3"/>
  <c r="F2082" i="3"/>
  <c r="BZ2080" i="3"/>
  <c r="CL2079" i="3"/>
  <c r="CI2078" i="3"/>
  <c r="CI2075" i="3"/>
  <c r="F2074" i="3"/>
  <c r="BZ2072" i="3"/>
  <c r="D2071" i="3"/>
  <c r="CI2070" i="3"/>
  <c r="CI2067" i="3"/>
  <c r="F2063" i="3"/>
  <c r="CK2062" i="3"/>
  <c r="BQ2062" i="3"/>
  <c r="F2059" i="3"/>
  <c r="BQ2058" i="3"/>
  <c r="CK2054" i="3"/>
  <c r="D2054" i="3"/>
  <c r="CI2053" i="3"/>
  <c r="BQ2050" i="3"/>
  <c r="D2050" i="3"/>
  <c r="CI2049" i="3"/>
  <c r="BQ2046" i="3"/>
  <c r="D2046" i="3"/>
  <c r="CL2043" i="3"/>
  <c r="CI2042" i="3"/>
  <c r="CM2038" i="3"/>
  <c r="CI2031" i="3"/>
  <c r="BZ2028" i="3"/>
  <c r="CI2023" i="3"/>
  <c r="CI2018" i="3"/>
  <c r="BZ2012" i="3"/>
  <c r="CI2007" i="3"/>
  <c r="CI2002" i="3"/>
  <c r="D1995" i="3"/>
  <c r="CM1990" i="3"/>
  <c r="BZ1988" i="3"/>
  <c r="CI1986" i="3"/>
  <c r="CI1958" i="3"/>
  <c r="CM1954" i="3"/>
  <c r="F1954" i="3"/>
  <c r="CL1951" i="3"/>
  <c r="D1951" i="3"/>
  <c r="CI1950" i="3"/>
  <c r="CI1947" i="3"/>
  <c r="F1946" i="3"/>
  <c r="CI1942" i="3"/>
  <c r="CL1935" i="3"/>
  <c r="F1896" i="3"/>
  <c r="CI1889" i="3"/>
  <c r="CL1885" i="3"/>
  <c r="CC1882" i="3"/>
  <c r="CL1841" i="3"/>
  <c r="CM1841" i="3"/>
  <c r="BV1841" i="3"/>
  <c r="BW1841" i="3"/>
  <c r="BR1840" i="3"/>
  <c r="CL1833" i="3"/>
  <c r="CM1833" i="3"/>
  <c r="BV1833" i="3"/>
  <c r="BW1833" i="3"/>
  <c r="D1830" i="3"/>
  <c r="CM1829" i="3"/>
  <c r="BR1824" i="3"/>
  <c r="CA1822" i="3"/>
  <c r="CL1821" i="3"/>
  <c r="CM1821" i="3"/>
  <c r="BW1821" i="3"/>
  <c r="CC1819" i="3"/>
  <c r="CA1814" i="3"/>
  <c r="BV1813" i="3"/>
  <c r="BW1813" i="3"/>
  <c r="CC1811" i="3"/>
  <c r="CM1809" i="3"/>
  <c r="BR1808" i="3"/>
  <c r="CC1807" i="3"/>
  <c r="CA1806" i="3"/>
  <c r="CM1805" i="3"/>
  <c r="BV1805" i="3"/>
  <c r="CL1781" i="3"/>
  <c r="BV1781" i="3"/>
  <c r="CG1780" i="3"/>
  <c r="CD1779" i="3"/>
  <c r="CK1773" i="3"/>
  <c r="BU1773" i="3"/>
  <c r="BS1772" i="3"/>
  <c r="BY1770" i="3"/>
  <c r="CL1765" i="3"/>
  <c r="CM1765" i="3"/>
  <c r="BW1765" i="3"/>
  <c r="BR1764" i="3"/>
  <c r="BQ1764" i="3"/>
  <c r="CD1763" i="3"/>
  <c r="CH1757" i="3"/>
  <c r="CG1757" i="3"/>
  <c r="BQ1757" i="3"/>
  <c r="CH1753" i="3"/>
  <c r="CG1753" i="3"/>
  <c r="CH1751" i="3"/>
  <c r="CD1750" i="3"/>
  <c r="CI1708" i="3"/>
  <c r="BZ1706" i="3"/>
  <c r="BY1706" i="3"/>
  <c r="BW1701" i="3"/>
  <c r="BZ1690" i="3"/>
  <c r="CH1682" i="3"/>
  <c r="CI1674" i="3"/>
  <c r="BS1674" i="3"/>
  <c r="CH1667" i="3"/>
  <c r="BS1665" i="3"/>
  <c r="BQ1663" i="3"/>
  <c r="BS1657" i="3"/>
  <c r="CI1653" i="3"/>
  <c r="BR1651" i="3"/>
  <c r="BQ1651" i="3"/>
  <c r="M1650" i="3"/>
  <c r="D1650" i="3"/>
  <c r="F1650" i="3"/>
  <c r="BR1647" i="3"/>
  <c r="BQ1647" i="3"/>
  <c r="M1646" i="3"/>
  <c r="D1646" i="3"/>
  <c r="F1646" i="3"/>
  <c r="BR1643" i="3"/>
  <c r="CI1641" i="3"/>
  <c r="CH1639" i="3"/>
  <c r="CG1639" i="3"/>
  <c r="BR1639" i="3"/>
  <c r="BQ1639" i="3"/>
  <c r="CG1626" i="3"/>
  <c r="CI1626" i="3"/>
  <c r="BQ1626" i="3"/>
  <c r="BS1626" i="3"/>
  <c r="BR1626" i="3"/>
  <c r="CE1625" i="3"/>
  <c r="CI1622" i="3"/>
  <c r="BQ1622" i="3"/>
  <c r="BS1622" i="3"/>
  <c r="BR1622" i="3"/>
  <c r="BQ1618" i="3"/>
  <c r="BQ1614" i="3"/>
  <c r="BS1614" i="3"/>
  <c r="BR1614" i="3"/>
  <c r="CG1610" i="3"/>
  <c r="CI1610" i="3"/>
  <c r="CE1609" i="3"/>
  <c r="CG1606" i="3"/>
  <c r="CG1602" i="3"/>
  <c r="CI1602" i="3"/>
  <c r="CE1601" i="3"/>
  <c r="CI1598" i="3"/>
  <c r="BQ1598" i="3"/>
  <c r="BS1598" i="3"/>
  <c r="BR1598" i="3"/>
  <c r="CG1594" i="3"/>
  <c r="CI1594" i="3"/>
  <c r="BR1594" i="3"/>
  <c r="CG1590" i="3"/>
  <c r="CI1590" i="3"/>
  <c r="BQ1590" i="3"/>
  <c r="BS1590" i="3"/>
  <c r="CE1589" i="3"/>
  <c r="CG1586" i="3"/>
  <c r="CI1586" i="3"/>
  <c r="BQ1586" i="3"/>
  <c r="BS1586" i="3"/>
  <c r="BR1586" i="3"/>
  <c r="CE1585" i="3"/>
  <c r="CG1582" i="3"/>
  <c r="CI1582" i="3"/>
  <c r="BQ1582" i="3"/>
  <c r="BS1582" i="3"/>
  <c r="BR1582" i="3"/>
  <c r="CG1574" i="3"/>
  <c r="CI1574" i="3"/>
  <c r="BQ1574" i="3"/>
  <c r="BS1574" i="3"/>
  <c r="CE1573" i="3"/>
  <c r="CG1570" i="3"/>
  <c r="CI1570" i="3"/>
  <c r="CE1569" i="3"/>
  <c r="BR1566" i="3"/>
  <c r="BQ1558" i="3"/>
  <c r="BS1558" i="3"/>
  <c r="BR1558" i="3"/>
  <c r="CE1557" i="3"/>
  <c r="BQ1554" i="3"/>
  <c r="BQ1546" i="3"/>
  <c r="BS1546" i="3"/>
  <c r="BR1546" i="3"/>
  <c r="CE1545" i="3"/>
  <c r="CG1542" i="3"/>
  <c r="CI1542" i="3"/>
  <c r="BQ1542" i="3"/>
  <c r="BS1542" i="3"/>
  <c r="CL1539" i="3"/>
  <c r="CM1539" i="3"/>
  <c r="BV1539" i="3"/>
  <c r="BW1539" i="3"/>
  <c r="BU1539" i="3"/>
  <c r="CG1538" i="3"/>
  <c r="CI1538" i="3"/>
  <c r="CH1538" i="3"/>
  <c r="CL1527" i="3"/>
  <c r="BV1527" i="3"/>
  <c r="BU1527" i="3"/>
  <c r="BW1527" i="3"/>
  <c r="BZ1427" i="3"/>
  <c r="CD1417" i="3"/>
  <c r="CE1417" i="3"/>
  <c r="CM1399" i="3"/>
  <c r="BV1399" i="3"/>
  <c r="BW1399" i="3"/>
  <c r="CM1391" i="3"/>
  <c r="BV1391" i="3"/>
  <c r="CD1373" i="3"/>
  <c r="CD1361" i="3"/>
  <c r="CC1345" i="3"/>
  <c r="D1343" i="3"/>
  <c r="BQ1343" i="3"/>
  <c r="M1343" i="3"/>
  <c r="F1335" i="3"/>
  <c r="CD1329" i="3"/>
  <c r="F1327" i="3"/>
  <c r="D1327" i="3"/>
  <c r="M1327" i="3"/>
  <c r="CD1321" i="3"/>
  <c r="M1319" i="3"/>
  <c r="CC1313" i="3"/>
  <c r="CD1313" i="3"/>
  <c r="CE1313" i="3"/>
  <c r="D1311" i="3"/>
  <c r="F1303" i="3"/>
  <c r="CC1297" i="3"/>
  <c r="CD1297" i="3"/>
  <c r="CE1297" i="3"/>
  <c r="F1295" i="3"/>
  <c r="D1295" i="3"/>
  <c r="M1295" i="3"/>
  <c r="CC1289" i="3"/>
  <c r="D1287" i="3"/>
  <c r="F1279" i="3"/>
  <c r="D1279" i="3"/>
  <c r="M1279" i="3"/>
  <c r="CC1273" i="3"/>
  <c r="D1263" i="3"/>
  <c r="CC1257" i="3"/>
  <c r="CD1257" i="3"/>
  <c r="CE1257" i="3"/>
  <c r="D1255" i="3"/>
  <c r="M1255" i="3"/>
  <c r="CC1223" i="3"/>
  <c r="BR1218" i="3"/>
  <c r="D1204" i="3"/>
  <c r="CC1204" i="3"/>
  <c r="BS1199" i="3"/>
  <c r="BS1195" i="3"/>
  <c r="CD1186" i="3"/>
  <c r="CE1186" i="3"/>
  <c r="CM1163" i="3"/>
  <c r="CL1163" i="3"/>
  <c r="CK1163" i="3"/>
  <c r="BW1163" i="3"/>
  <c r="BV1163" i="3"/>
  <c r="BZ1145" i="3"/>
  <c r="CL1103" i="3"/>
  <c r="CK1103" i="3"/>
  <c r="BW1103" i="3"/>
  <c r="BZ927" i="3"/>
  <c r="CD844" i="3"/>
  <c r="CE844" i="3"/>
  <c r="CE826" i="3"/>
  <c r="CD826" i="3"/>
  <c r="CE808" i="3"/>
  <c r="BZ803" i="3"/>
  <c r="BY803" i="3"/>
  <c r="CA803" i="3"/>
  <c r="BY798" i="3"/>
  <c r="CA798" i="3"/>
  <c r="CK702" i="3"/>
  <c r="CC698" i="3"/>
  <c r="CH1765" i="3"/>
  <c r="BR1765" i="3"/>
  <c r="CH1748" i="3"/>
  <c r="BR1748" i="3"/>
  <c r="CH1709" i="3"/>
  <c r="BZ1703" i="3"/>
  <c r="BR1697" i="3"/>
  <c r="CH1693" i="3"/>
  <c r="BR1693" i="3"/>
  <c r="BZ1685" i="3"/>
  <c r="BR1683" i="3"/>
  <c r="BZ1671" i="3"/>
  <c r="CD1638" i="3"/>
  <c r="BU1636" i="3"/>
  <c r="CD1634" i="3"/>
  <c r="BU1632" i="3"/>
  <c r="BS1611" i="3"/>
  <c r="CD1610" i="3"/>
  <c r="BU1604" i="3"/>
  <c r="BU1580" i="3"/>
  <c r="CD1578" i="3"/>
  <c r="BS1575" i="3"/>
  <c r="BU1568" i="3"/>
  <c r="BS1567" i="3"/>
  <c r="BU1564" i="3"/>
  <c r="BS1563" i="3"/>
  <c r="BS1559" i="3"/>
  <c r="CD1558" i="3"/>
  <c r="CD1554" i="3"/>
  <c r="BU1552" i="3"/>
  <c r="BS1551" i="3"/>
  <c r="CD1550" i="3"/>
  <c r="F1538" i="3"/>
  <c r="D1538" i="3"/>
  <c r="CE1537" i="3"/>
  <c r="CG1533" i="3"/>
  <c r="CI1533" i="3"/>
  <c r="CH1531" i="3"/>
  <c r="D1530" i="3"/>
  <c r="BQ1526" i="3"/>
  <c r="BR1526" i="3"/>
  <c r="BS1526" i="3"/>
  <c r="CL1437" i="3"/>
  <c r="CK1437" i="3"/>
  <c r="CM1437" i="3"/>
  <c r="BV1437" i="3"/>
  <c r="BU1437" i="3"/>
  <c r="CL1434" i="3"/>
  <c r="CC1433" i="3"/>
  <c r="CD1433" i="3"/>
  <c r="CE1416" i="3"/>
  <c r="CC1416" i="3"/>
  <c r="BY1411" i="3"/>
  <c r="BZ1411" i="3"/>
  <c r="CA1411" i="3"/>
  <c r="CL1405" i="3"/>
  <c r="CK1405" i="3"/>
  <c r="CM1405" i="3"/>
  <c r="BV1405" i="3"/>
  <c r="BU1405" i="3"/>
  <c r="CM1402" i="3"/>
  <c r="CK1402" i="3"/>
  <c r="CL1402" i="3"/>
  <c r="BW1402" i="3"/>
  <c r="BU1402" i="3"/>
  <c r="F1399" i="3"/>
  <c r="D1399" i="3"/>
  <c r="CC1399" i="3"/>
  <c r="M1399" i="3"/>
  <c r="CG1398" i="3"/>
  <c r="CI1398" i="3"/>
  <c r="BR1398" i="3"/>
  <c r="F1395" i="3"/>
  <c r="D1395" i="3"/>
  <c r="BU1395" i="3"/>
  <c r="M1395" i="3"/>
  <c r="CG1394" i="3"/>
  <c r="BR1394" i="3"/>
  <c r="BS1394" i="3"/>
  <c r="D1391" i="3"/>
  <c r="CC1391" i="3"/>
  <c r="M1391" i="3"/>
  <c r="CG1390" i="3"/>
  <c r="CI1390" i="3"/>
  <c r="BR1390" i="3"/>
  <c r="BS1390" i="3"/>
  <c r="M1387" i="3"/>
  <c r="CG1386" i="3"/>
  <c r="BR1386" i="3"/>
  <c r="BS1386" i="3"/>
  <c r="CL1363" i="3"/>
  <c r="CK1363" i="3"/>
  <c r="CM1363" i="3"/>
  <c r="CK1343" i="3"/>
  <c r="BV1343" i="3"/>
  <c r="CL1339" i="3"/>
  <c r="CK1339" i="3"/>
  <c r="CM1339" i="3"/>
  <c r="CL1335" i="3"/>
  <c r="CK1335" i="3"/>
  <c r="CM1335" i="3"/>
  <c r="BV1331" i="3"/>
  <c r="CL1327" i="3"/>
  <c r="CK1327" i="3"/>
  <c r="CM1327" i="3"/>
  <c r="BV1327" i="3"/>
  <c r="CL1323" i="3"/>
  <c r="CK1323" i="3"/>
  <c r="CM1323" i="3"/>
  <c r="BV1323" i="3"/>
  <c r="BU1323" i="3"/>
  <c r="BV1319" i="3"/>
  <c r="CK1315" i="3"/>
  <c r="CM1315" i="3"/>
  <c r="CK1311" i="3"/>
  <c r="BV1311" i="3"/>
  <c r="BU1311" i="3"/>
  <c r="CL1307" i="3"/>
  <c r="BV1307" i="3"/>
  <c r="BU1307" i="3"/>
  <c r="CM1303" i="3"/>
  <c r="CL1295" i="3"/>
  <c r="CK1295" i="3"/>
  <c r="CM1295" i="3"/>
  <c r="BV1295" i="3"/>
  <c r="BU1295" i="3"/>
  <c r="BV1291" i="3"/>
  <c r="BU1291" i="3"/>
  <c r="CL1287" i="3"/>
  <c r="CK1287" i="3"/>
  <c r="CM1287" i="3"/>
  <c r="BV1287" i="3"/>
  <c r="BU1287" i="3"/>
  <c r="CM1283" i="3"/>
  <c r="BV1279" i="3"/>
  <c r="BU1279" i="3"/>
  <c r="CM1275" i="3"/>
  <c r="CK1271" i="3"/>
  <c r="CM1267" i="3"/>
  <c r="CK1263" i="3"/>
  <c r="BV1259" i="3"/>
  <c r="CL1255" i="3"/>
  <c r="CM1255" i="3"/>
  <c r="CL1251" i="3"/>
  <c r="BV1251" i="3"/>
  <c r="BU1251" i="3"/>
  <c r="CK1204" i="3"/>
  <c r="BV1204" i="3"/>
  <c r="CM1200" i="3"/>
  <c r="BV1196" i="3"/>
  <c r="BZ1185" i="3"/>
  <c r="CA1185" i="3"/>
  <c r="CD1180" i="3"/>
  <c r="CH1175" i="3"/>
  <c r="CK1171" i="3"/>
  <c r="BW1171" i="3"/>
  <c r="CD1168" i="3"/>
  <c r="CM1159" i="3"/>
  <c r="CL1159" i="3"/>
  <c r="BW1159" i="3"/>
  <c r="BZ1156" i="3"/>
  <c r="CM1147" i="3"/>
  <c r="CL1147" i="3"/>
  <c r="BW1147" i="3"/>
  <c r="CD1144" i="3"/>
  <c r="CA1099" i="3"/>
  <c r="F1098" i="3"/>
  <c r="CH1089" i="3"/>
  <c r="CI1089" i="3"/>
  <c r="D979" i="3"/>
  <c r="CC979" i="3"/>
  <c r="F979" i="3"/>
  <c r="BW978" i="3"/>
  <c r="BV978" i="3"/>
  <c r="CI977" i="3"/>
  <c r="F974" i="3"/>
  <c r="D974" i="3"/>
  <c r="F961" i="3"/>
  <c r="CK926" i="3"/>
  <c r="CL923" i="3"/>
  <c r="CK923" i="3"/>
  <c r="BW923" i="3"/>
  <c r="CL921" i="3"/>
  <c r="BV921" i="3"/>
  <c r="BW921" i="3"/>
  <c r="CG896" i="3"/>
  <c r="CH896" i="3"/>
  <c r="CI896" i="3"/>
  <c r="CE856" i="3"/>
  <c r="CD856" i="3"/>
  <c r="CA853" i="3"/>
  <c r="CH851" i="3"/>
  <c r="CG851" i="3"/>
  <c r="CI851" i="3"/>
  <c r="CL831" i="3"/>
  <c r="CM831" i="3"/>
  <c r="BV831" i="3"/>
  <c r="BW831" i="3"/>
  <c r="BZ830" i="3"/>
  <c r="CA830" i="3"/>
  <c r="CI822" i="3"/>
  <c r="CG822" i="3"/>
  <c r="CH822" i="3"/>
  <c r="BR822" i="3"/>
  <c r="CM817" i="3"/>
  <c r="CK817" i="3"/>
  <c r="CH816" i="3"/>
  <c r="BQ816" i="3"/>
  <c r="CC795" i="3"/>
  <c r="CD792" i="3"/>
  <c r="CE792" i="3"/>
  <c r="CC792" i="3"/>
  <c r="M782" i="3"/>
  <c r="F782" i="3"/>
  <c r="CK731" i="3"/>
  <c r="BW731" i="3"/>
  <c r="F724" i="3"/>
  <c r="M724" i="3"/>
  <c r="CD722" i="3"/>
  <c r="CC722" i="3"/>
  <c r="BV710" i="3"/>
  <c r="F708" i="3"/>
  <c r="M708" i="3"/>
  <c r="CL694" i="3"/>
  <c r="CM694" i="3"/>
  <c r="BV694" i="3"/>
  <c r="BW694" i="3"/>
  <c r="F688" i="3"/>
  <c r="M688" i="3"/>
  <c r="CL662" i="3"/>
  <c r="CM662" i="3"/>
  <c r="CK662" i="3"/>
  <c r="BV662" i="3"/>
  <c r="BW662" i="3"/>
  <c r="BZ659" i="3"/>
  <c r="CA659" i="3"/>
  <c r="BY659" i="3"/>
  <c r="F656" i="3"/>
  <c r="M656" i="3"/>
  <c r="CL633" i="3"/>
  <c r="CM633" i="3"/>
  <c r="CK633" i="3"/>
  <c r="BV633" i="3"/>
  <c r="BW633" i="3"/>
  <c r="BZ630" i="3"/>
  <c r="CA630" i="3"/>
  <c r="BY630" i="3"/>
  <c r="CD628" i="3"/>
  <c r="CC628" i="3"/>
  <c r="CE628" i="3"/>
  <c r="BU1637" i="3"/>
  <c r="CM1636" i="3"/>
  <c r="BS1636" i="3"/>
  <c r="CM1632" i="3"/>
  <c r="BR1627" i="3"/>
  <c r="BS1620" i="3"/>
  <c r="BU1613" i="3"/>
  <c r="BS1612" i="3"/>
  <c r="BU1609" i="3"/>
  <c r="BU1605" i="3"/>
  <c r="M1600" i="3"/>
  <c r="BU1597" i="3"/>
  <c r="M1596" i="3"/>
  <c r="BU1593" i="3"/>
  <c r="BS1592" i="3"/>
  <c r="BS1584" i="3"/>
  <c r="M1580" i="3"/>
  <c r="CM1576" i="3"/>
  <c r="BR1575" i="3"/>
  <c r="BU1573" i="3"/>
  <c r="BS1572" i="3"/>
  <c r="BU1569" i="3"/>
  <c r="CM1568" i="3"/>
  <c r="M1568" i="3"/>
  <c r="BR1567" i="3"/>
  <c r="CM1564" i="3"/>
  <c r="BR1563" i="3"/>
  <c r="CM1556" i="3"/>
  <c r="M1556" i="3"/>
  <c r="CM1552" i="3"/>
  <c r="M1552" i="3"/>
  <c r="BR1551" i="3"/>
  <c r="BU1549" i="3"/>
  <c r="M1548" i="3"/>
  <c r="BU1545" i="3"/>
  <c r="BU1540" i="3"/>
  <c r="F1539" i="3"/>
  <c r="M1539" i="3"/>
  <c r="CD1537" i="3"/>
  <c r="M1536" i="3"/>
  <c r="BQ1535" i="3"/>
  <c r="CH1533" i="3"/>
  <c r="BV1532" i="3"/>
  <c r="BU1532" i="3"/>
  <c r="F1531" i="3"/>
  <c r="M1531" i="3"/>
  <c r="CL1530" i="3"/>
  <c r="CK1530" i="3"/>
  <c r="F1527" i="3"/>
  <c r="M1527" i="3"/>
  <c r="F1526" i="3"/>
  <c r="D1526" i="3"/>
  <c r="M1526" i="3"/>
  <c r="CL1523" i="3"/>
  <c r="CK1523" i="3"/>
  <c r="BV1523" i="3"/>
  <c r="BU1523" i="3"/>
  <c r="CL1519" i="3"/>
  <c r="CK1519" i="3"/>
  <c r="BV1519" i="3"/>
  <c r="CL1515" i="3"/>
  <c r="CK1515" i="3"/>
  <c r="CM1515" i="3"/>
  <c r="BV1515" i="3"/>
  <c r="CL1511" i="3"/>
  <c r="CK1511" i="3"/>
  <c r="CM1511" i="3"/>
  <c r="BV1511" i="3"/>
  <c r="BU1511" i="3"/>
  <c r="CL1507" i="3"/>
  <c r="CK1507" i="3"/>
  <c r="CM1507" i="3"/>
  <c r="BV1507" i="3"/>
  <c r="BU1507" i="3"/>
  <c r="CL1503" i="3"/>
  <c r="CK1503" i="3"/>
  <c r="CM1503" i="3"/>
  <c r="BV1503" i="3"/>
  <c r="BU1503" i="3"/>
  <c r="CK1499" i="3"/>
  <c r="CM1499" i="3"/>
  <c r="BV1499" i="3"/>
  <c r="CL1495" i="3"/>
  <c r="CK1495" i="3"/>
  <c r="CM1495" i="3"/>
  <c r="BV1495" i="3"/>
  <c r="CK1491" i="3"/>
  <c r="CM1491" i="3"/>
  <c r="BV1491" i="3"/>
  <c r="BU1491" i="3"/>
  <c r="CL1487" i="3"/>
  <c r="CK1487" i="3"/>
  <c r="CM1487" i="3"/>
  <c r="BV1487" i="3"/>
  <c r="BU1487" i="3"/>
  <c r="CL1483" i="3"/>
  <c r="CK1483" i="3"/>
  <c r="CM1483" i="3"/>
  <c r="BV1483" i="3"/>
  <c r="BU1483" i="3"/>
  <c r="CL1479" i="3"/>
  <c r="CM1479" i="3"/>
  <c r="CL1475" i="3"/>
  <c r="CM1475" i="3"/>
  <c r="BV1475" i="3"/>
  <c r="CL1471" i="3"/>
  <c r="CK1471" i="3"/>
  <c r="CM1471" i="3"/>
  <c r="BV1471" i="3"/>
  <c r="BU1471" i="3"/>
  <c r="CL1467" i="3"/>
  <c r="CK1467" i="3"/>
  <c r="BV1467" i="3"/>
  <c r="BU1467" i="3"/>
  <c r="CL1459" i="3"/>
  <c r="CK1459" i="3"/>
  <c r="BU1459" i="3"/>
  <c r="CL1455" i="3"/>
  <c r="CK1455" i="3"/>
  <c r="CM1455" i="3"/>
  <c r="BV1455" i="3"/>
  <c r="BU1455" i="3"/>
  <c r="CL1451" i="3"/>
  <c r="BV1451" i="3"/>
  <c r="BU1451" i="3"/>
  <c r="CK1447" i="3"/>
  <c r="BV1447" i="3"/>
  <c r="CC1440" i="3"/>
  <c r="CL1429" i="3"/>
  <c r="BV1429" i="3"/>
  <c r="BU1429" i="3"/>
  <c r="CC1425" i="3"/>
  <c r="CD1425" i="3"/>
  <c r="CE1408" i="3"/>
  <c r="CC1408" i="3"/>
  <c r="BY1403" i="3"/>
  <c r="CL1383" i="3"/>
  <c r="CK1383" i="3"/>
  <c r="CM1383" i="3"/>
  <c r="BV1383" i="3"/>
  <c r="BU1383" i="3"/>
  <c r="CK1379" i="3"/>
  <c r="CL1375" i="3"/>
  <c r="CK1375" i="3"/>
  <c r="CL1371" i="3"/>
  <c r="CK1371" i="3"/>
  <c r="CM1371" i="3"/>
  <c r="BV1371" i="3"/>
  <c r="CK1367" i="3"/>
  <c r="CK1359" i="3"/>
  <c r="CM1359" i="3"/>
  <c r="CL1355" i="3"/>
  <c r="CK1355" i="3"/>
  <c r="BV1355" i="3"/>
  <c r="CL1351" i="3"/>
  <c r="CK1351" i="3"/>
  <c r="CM1351" i="3"/>
  <c r="CD1206" i="3"/>
  <c r="CD1202" i="3"/>
  <c r="CD1194" i="3"/>
  <c r="CK1192" i="3"/>
  <c r="BZ1189" i="3"/>
  <c r="CA1189" i="3"/>
  <c r="CM1183" i="3"/>
  <c r="CL1183" i="3"/>
  <c r="CD1182" i="3"/>
  <c r="CE1180" i="3"/>
  <c r="CI1175" i="3"/>
  <c r="CE1168" i="3"/>
  <c r="CA1165" i="3"/>
  <c r="CH1155" i="3"/>
  <c r="BW1151" i="3"/>
  <c r="CD1150" i="3"/>
  <c r="BZ1141" i="3"/>
  <c r="CM1135" i="3"/>
  <c r="BW1135" i="3"/>
  <c r="CD1134" i="3"/>
  <c r="CL1118" i="3"/>
  <c r="CK1118" i="3"/>
  <c r="BV1118" i="3"/>
  <c r="CK1116" i="3"/>
  <c r="CL1116" i="3"/>
  <c r="BV1116" i="3"/>
  <c r="BW1116" i="3"/>
  <c r="CH1109" i="3"/>
  <c r="CD1106" i="3"/>
  <c r="CE1106" i="3"/>
  <c r="BZ1099" i="3"/>
  <c r="CL1092" i="3"/>
  <c r="CM1092" i="3"/>
  <c r="CL1082" i="3"/>
  <c r="CE984" i="3"/>
  <c r="CD984" i="3"/>
  <c r="CD975" i="3"/>
  <c r="CE975" i="3"/>
  <c r="CA974" i="3"/>
  <c r="CL970" i="3"/>
  <c r="D965" i="3"/>
  <c r="F965" i="3"/>
  <c r="CM954" i="3"/>
  <c r="CL954" i="3"/>
  <c r="CK904" i="3"/>
  <c r="F895" i="3"/>
  <c r="D895" i="3"/>
  <c r="CD850" i="3"/>
  <c r="F847" i="3"/>
  <c r="CD823" i="3"/>
  <c r="D821" i="3"/>
  <c r="CK820" i="3"/>
  <c r="CG800" i="3"/>
  <c r="CH800" i="3"/>
  <c r="CI800" i="3"/>
  <c r="BR800" i="3"/>
  <c r="M798" i="3"/>
  <c r="F798" i="3"/>
  <c r="BY782" i="3"/>
  <c r="CA782" i="3"/>
  <c r="BZ782" i="3"/>
  <c r="CK694" i="3"/>
  <c r="CK670" i="3"/>
  <c r="BV670" i="3"/>
  <c r="BW670" i="3"/>
  <c r="BZ667" i="3"/>
  <c r="CA667" i="3"/>
  <c r="BY667" i="3"/>
  <c r="F664" i="3"/>
  <c r="M664" i="3"/>
  <c r="BV638" i="3"/>
  <c r="BZ635" i="3"/>
  <c r="CA635" i="3"/>
  <c r="BY635" i="3"/>
  <c r="BV1536" i="3"/>
  <c r="CL1534" i="3"/>
  <c r="CK1534" i="3"/>
  <c r="BQ1531" i="3"/>
  <c r="BS1531" i="3"/>
  <c r="CL1526" i="3"/>
  <c r="CC1525" i="3"/>
  <c r="CC1517" i="3"/>
  <c r="CD1517" i="3"/>
  <c r="F1515" i="3"/>
  <c r="D1515" i="3"/>
  <c r="M1515" i="3"/>
  <c r="F1511" i="3"/>
  <c r="CC1509" i="3"/>
  <c r="CD1509" i="3"/>
  <c r="F1507" i="3"/>
  <c r="D1507" i="3"/>
  <c r="M1507" i="3"/>
  <c r="CC1505" i="3"/>
  <c r="CD1505" i="3"/>
  <c r="F1503" i="3"/>
  <c r="D1503" i="3"/>
  <c r="M1503" i="3"/>
  <c r="CC1501" i="3"/>
  <c r="CD1501" i="3"/>
  <c r="D1499" i="3"/>
  <c r="M1499" i="3"/>
  <c r="CC1497" i="3"/>
  <c r="CD1497" i="3"/>
  <c r="F1495" i="3"/>
  <c r="D1495" i="3"/>
  <c r="M1495" i="3"/>
  <c r="CC1493" i="3"/>
  <c r="CD1493" i="3"/>
  <c r="F1491" i="3"/>
  <c r="D1491" i="3"/>
  <c r="M1491" i="3"/>
  <c r="CC1489" i="3"/>
  <c r="CD1489" i="3"/>
  <c r="F1487" i="3"/>
  <c r="D1487" i="3"/>
  <c r="M1487" i="3"/>
  <c r="CC1485" i="3"/>
  <c r="CD1485" i="3"/>
  <c r="F1483" i="3"/>
  <c r="D1483" i="3"/>
  <c r="M1483" i="3"/>
  <c r="CC1481" i="3"/>
  <c r="F1479" i="3"/>
  <c r="D1479" i="3"/>
  <c r="M1479" i="3"/>
  <c r="F1475" i="3"/>
  <c r="CC1473" i="3"/>
  <c r="CD1473" i="3"/>
  <c r="F1471" i="3"/>
  <c r="D1471" i="3"/>
  <c r="M1471" i="3"/>
  <c r="CD1469" i="3"/>
  <c r="M1467" i="3"/>
  <c r="CC1465" i="3"/>
  <c r="CD1465" i="3"/>
  <c r="F1463" i="3"/>
  <c r="D1463" i="3"/>
  <c r="M1463" i="3"/>
  <c r="CC1461" i="3"/>
  <c r="D1459" i="3"/>
  <c r="M1459" i="3"/>
  <c r="CI1458" i="3"/>
  <c r="BR1458" i="3"/>
  <c r="CC1457" i="3"/>
  <c r="F1455" i="3"/>
  <c r="D1455" i="3"/>
  <c r="M1455" i="3"/>
  <c r="CI1454" i="3"/>
  <c r="BR1454" i="3"/>
  <c r="CC1453" i="3"/>
  <c r="F1451" i="3"/>
  <c r="D1451" i="3"/>
  <c r="M1451" i="3"/>
  <c r="CI1450" i="3"/>
  <c r="BR1450" i="3"/>
  <c r="CC1449" i="3"/>
  <c r="CD1449" i="3"/>
  <c r="F1447" i="3"/>
  <c r="D1447" i="3"/>
  <c r="M1447" i="3"/>
  <c r="BS1446" i="3"/>
  <c r="M1443" i="3"/>
  <c r="BR1442" i="3"/>
  <c r="BY1419" i="3"/>
  <c r="BZ1419" i="3"/>
  <c r="CA1419" i="3"/>
  <c r="CL1413" i="3"/>
  <c r="CK1413" i="3"/>
  <c r="CM1413" i="3"/>
  <c r="BV1413" i="3"/>
  <c r="BU1413" i="3"/>
  <c r="CM1410" i="3"/>
  <c r="CK1410" i="3"/>
  <c r="CL1410" i="3"/>
  <c r="BW1410" i="3"/>
  <c r="BU1410" i="3"/>
  <c r="CC1409" i="3"/>
  <c r="CD1409" i="3"/>
  <c r="CD1401" i="3"/>
  <c r="CD1397" i="3"/>
  <c r="CD1393" i="3"/>
  <c r="CC1385" i="3"/>
  <c r="F1383" i="3"/>
  <c r="D1383" i="3"/>
  <c r="BQ1383" i="3"/>
  <c r="M1383" i="3"/>
  <c r="CG1382" i="3"/>
  <c r="CI1382" i="3"/>
  <c r="BR1382" i="3"/>
  <c r="D1379" i="3"/>
  <c r="BU1379" i="3"/>
  <c r="BR1378" i="3"/>
  <c r="M1375" i="3"/>
  <c r="BR1374" i="3"/>
  <c r="BS1374" i="3"/>
  <c r="D1371" i="3"/>
  <c r="M1371" i="3"/>
  <c r="BR1370" i="3"/>
  <c r="F1367" i="3"/>
  <c r="D1367" i="3"/>
  <c r="M1367" i="3"/>
  <c r="CI1366" i="3"/>
  <c r="CI1358" i="3"/>
  <c r="D1355" i="3"/>
  <c r="BU1355" i="3"/>
  <c r="M1355" i="3"/>
  <c r="CG1354" i="3"/>
  <c r="CI1354" i="3"/>
  <c r="BR1354" i="3"/>
  <c r="BS1354" i="3"/>
  <c r="BU1352" i="3"/>
  <c r="CC1352" i="3"/>
  <c r="M1351" i="3"/>
  <c r="BS1350" i="3"/>
  <c r="F1347" i="3"/>
  <c r="D1347" i="3"/>
  <c r="BQ1347" i="3"/>
  <c r="M1347" i="3"/>
  <c r="BR1346" i="3"/>
  <c r="BS1346" i="3"/>
  <c r="CG1248" i="3"/>
  <c r="CG1244" i="3"/>
  <c r="CH1244" i="3"/>
  <c r="CH1240" i="3"/>
  <c r="CG1236" i="3"/>
  <c r="CH1236" i="3"/>
  <c r="CI1236" i="3"/>
  <c r="CG1232" i="3"/>
  <c r="CH1232" i="3"/>
  <c r="CI1232" i="3"/>
  <c r="BZ1227" i="3"/>
  <c r="CA1227" i="3"/>
  <c r="BZ1223" i="3"/>
  <c r="CA1223" i="3"/>
  <c r="BZ1219" i="3"/>
  <c r="CA1219" i="3"/>
  <c r="CA1212" i="3"/>
  <c r="D1192" i="3"/>
  <c r="BQ1192" i="3"/>
  <c r="BR1191" i="3"/>
  <c r="BS1191" i="3"/>
  <c r="CD1190" i="3"/>
  <c r="CD1188" i="3"/>
  <c r="CA1181" i="3"/>
  <c r="CM1179" i="3"/>
  <c r="CL1179" i="3"/>
  <c r="BW1179" i="3"/>
  <c r="CD1178" i="3"/>
  <c r="BZ1176" i="3"/>
  <c r="CA1176" i="3"/>
  <c r="CM1167" i="3"/>
  <c r="CL1167" i="3"/>
  <c r="BW1167" i="3"/>
  <c r="CD1166" i="3"/>
  <c r="CD1164" i="3"/>
  <c r="CA1152" i="3"/>
  <c r="BZ1149" i="3"/>
  <c r="CA1149" i="3"/>
  <c r="CM1143" i="3"/>
  <c r="CL1143" i="3"/>
  <c r="BW1143" i="3"/>
  <c r="CD1142" i="3"/>
  <c r="CE1133" i="3"/>
  <c r="CC1133" i="3"/>
  <c r="CI1117" i="3"/>
  <c r="BR1117" i="3"/>
  <c r="F1116" i="3"/>
  <c r="F1102" i="3"/>
  <c r="F1099" i="3"/>
  <c r="D1099" i="3"/>
  <c r="CG1090" i="3"/>
  <c r="CH1090" i="3"/>
  <c r="CI1090" i="3"/>
  <c r="D1040" i="3"/>
  <c r="F1040" i="3"/>
  <c r="CL989" i="3"/>
  <c r="CK989" i="3"/>
  <c r="CM989" i="3"/>
  <c r="BV989" i="3"/>
  <c r="CI980" i="3"/>
  <c r="CG980" i="3"/>
  <c r="CH980" i="3"/>
  <c r="CM962" i="3"/>
  <c r="CL962" i="3"/>
  <c r="D957" i="3"/>
  <c r="F957" i="3"/>
  <c r="CI952" i="3"/>
  <c r="CE929" i="3"/>
  <c r="D910" i="3"/>
  <c r="CM894" i="3"/>
  <c r="CK894" i="3"/>
  <c r="CL894" i="3"/>
  <c r="D893" i="3"/>
  <c r="F893" i="3"/>
  <c r="CL855" i="3"/>
  <c r="BW855" i="3"/>
  <c r="BV855" i="3"/>
  <c r="CK825" i="3"/>
  <c r="BZ787" i="3"/>
  <c r="BY787" i="3"/>
  <c r="CA787" i="3"/>
  <c r="CC775" i="3"/>
  <c r="CD775" i="3"/>
  <c r="CL686" i="3"/>
  <c r="CM686" i="3"/>
  <c r="CK686" i="3"/>
  <c r="BZ683" i="3"/>
  <c r="CA683" i="3"/>
  <c r="BY683" i="3"/>
  <c r="M680" i="3"/>
  <c r="CL654" i="3"/>
  <c r="CM654" i="3"/>
  <c r="CK654" i="3"/>
  <c r="BV654" i="3"/>
  <c r="BW654" i="3"/>
  <c r="CG615" i="3"/>
  <c r="CI615" i="3"/>
  <c r="CH615" i="3"/>
  <c r="BQ615" i="3"/>
  <c r="BS615" i="3"/>
  <c r="BR615" i="3"/>
  <c r="CM612" i="3"/>
  <c r="BV612" i="3"/>
  <c r="BU612" i="3"/>
  <c r="BW612" i="3"/>
  <c r="F606" i="3"/>
  <c r="D606" i="3"/>
  <c r="M606" i="3"/>
  <c r="CG599" i="3"/>
  <c r="CI599" i="3"/>
  <c r="CH599" i="3"/>
  <c r="BQ599" i="3"/>
  <c r="BS599" i="3"/>
  <c r="BR599" i="3"/>
  <c r="CL596" i="3"/>
  <c r="CK596" i="3"/>
  <c r="CM596" i="3"/>
  <c r="BW596" i="3"/>
  <c r="F590" i="3"/>
  <c r="D590" i="3"/>
  <c r="M590" i="3"/>
  <c r="BQ583" i="3"/>
  <c r="BS583" i="3"/>
  <c r="BR583" i="3"/>
  <c r="CL580" i="3"/>
  <c r="CK580" i="3"/>
  <c r="CM580" i="3"/>
  <c r="BV580" i="3"/>
  <c r="BU580" i="3"/>
  <c r="BW580" i="3"/>
  <c r="CL564" i="3"/>
  <c r="CK564" i="3"/>
  <c r="CM564" i="3"/>
  <c r="BV564" i="3"/>
  <c r="BU564" i="3"/>
  <c r="BW564" i="3"/>
  <c r="F558" i="3"/>
  <c r="D558" i="3"/>
  <c r="M558" i="3"/>
  <c r="BS551" i="3"/>
  <c r="BR551" i="3"/>
  <c r="CL548" i="3"/>
  <c r="CK548" i="3"/>
  <c r="CM548" i="3"/>
  <c r="BV548" i="3"/>
  <c r="BU548" i="3"/>
  <c r="BW548" i="3"/>
  <c r="M542" i="3"/>
  <c r="CG535" i="3"/>
  <c r="CI535" i="3"/>
  <c r="CH535" i="3"/>
  <c r="BQ535" i="3"/>
  <c r="BS535" i="3"/>
  <c r="BR535" i="3"/>
  <c r="CL532" i="3"/>
  <c r="CK532" i="3"/>
  <c r="CM532" i="3"/>
  <c r="BW532" i="3"/>
  <c r="F526" i="3"/>
  <c r="D526" i="3"/>
  <c r="M526" i="3"/>
  <c r="F522" i="3"/>
  <c r="D522" i="3"/>
  <c r="M522" i="3"/>
  <c r="CG495" i="3"/>
  <c r="BQ495" i="3"/>
  <c r="BS495" i="3"/>
  <c r="BR495" i="3"/>
  <c r="CL492" i="3"/>
  <c r="CK492" i="3"/>
  <c r="CM492" i="3"/>
  <c r="BV492" i="3"/>
  <c r="BU492" i="3"/>
  <c r="BW492" i="3"/>
  <c r="F486" i="3"/>
  <c r="D486" i="3"/>
  <c r="M486" i="3"/>
  <c r="F466" i="3"/>
  <c r="CM464" i="3"/>
  <c r="CK464" i="3"/>
  <c r="CL464" i="3"/>
  <c r="BW464" i="3"/>
  <c r="BU464" i="3"/>
  <c r="BV464" i="3"/>
  <c r="CM440" i="3"/>
  <c r="BU440" i="3"/>
  <c r="CL432" i="3"/>
  <c r="BU424" i="3"/>
  <c r="CM416" i="3"/>
  <c r="CK416" i="3"/>
  <c r="CL416" i="3"/>
  <c r="D1461" i="3"/>
  <c r="CI1460" i="3"/>
  <c r="CK1457" i="3"/>
  <c r="D1457" i="3"/>
  <c r="CK1453" i="3"/>
  <c r="CK1449" i="3"/>
  <c r="D1449" i="3"/>
  <c r="CI1448" i="3"/>
  <c r="CK1445" i="3"/>
  <c r="CK1441" i="3"/>
  <c r="CK1433" i="3"/>
  <c r="CK1425" i="3"/>
  <c r="CK1422" i="3"/>
  <c r="CK1417" i="3"/>
  <c r="CK1414" i="3"/>
  <c r="CK1409" i="3"/>
  <c r="CK1401" i="3"/>
  <c r="CI1400" i="3"/>
  <c r="CK1397" i="3"/>
  <c r="CI1396" i="3"/>
  <c r="CK1393" i="3"/>
  <c r="D1393" i="3"/>
  <c r="D1389" i="3"/>
  <c r="BU1389" i="3"/>
  <c r="CI1384" i="3"/>
  <c r="CK1381" i="3"/>
  <c r="D1381" i="3"/>
  <c r="BY1381" i="3"/>
  <c r="CK1377" i="3"/>
  <c r="D1377" i="3"/>
  <c r="CK1373" i="3"/>
  <c r="D1373" i="3"/>
  <c r="CI1372" i="3"/>
  <c r="CI1368" i="3"/>
  <c r="CI1364" i="3"/>
  <c r="D1361" i="3"/>
  <c r="BQ1361" i="3"/>
  <c r="CI1360" i="3"/>
  <c r="D1357" i="3"/>
  <c r="D1353" i="3"/>
  <c r="CI1352" i="3"/>
  <c r="D1349" i="3"/>
  <c r="CK1345" i="3"/>
  <c r="D1345" i="3"/>
  <c r="CI1344" i="3"/>
  <c r="CK1341" i="3"/>
  <c r="D1341" i="3"/>
  <c r="CI1340" i="3"/>
  <c r="CI1336" i="3"/>
  <c r="CK1333" i="3"/>
  <c r="CI1328" i="3"/>
  <c r="CI1324" i="3"/>
  <c r="D1321" i="3"/>
  <c r="CI1316" i="3"/>
  <c r="D1313" i="3"/>
  <c r="CI1312" i="3"/>
  <c r="D1309" i="3"/>
  <c r="CI1308" i="3"/>
  <c r="CK1305" i="3"/>
  <c r="CK1293" i="3"/>
  <c r="D1293" i="3"/>
  <c r="CI1292" i="3"/>
  <c r="CK1289" i="3"/>
  <c r="CK1281" i="3"/>
  <c r="D1261" i="3"/>
  <c r="D1257" i="3"/>
  <c r="CI1256" i="3"/>
  <c r="CI1252" i="3"/>
  <c r="F1230" i="3"/>
  <c r="F1226" i="3"/>
  <c r="F1218" i="3"/>
  <c r="CK1215" i="3"/>
  <c r="CK1210" i="3"/>
  <c r="D1206" i="3"/>
  <c r="D1202" i="3"/>
  <c r="CI1189" i="3"/>
  <c r="CK1186" i="3"/>
  <c r="CI1185" i="3"/>
  <c r="CI1181" i="3"/>
  <c r="D1175" i="3"/>
  <c r="CG1175" i="3"/>
  <c r="CI1169" i="3"/>
  <c r="CK1166" i="3"/>
  <c r="CI1165" i="3"/>
  <c r="CK1162" i="3"/>
  <c r="D1155" i="3"/>
  <c r="CK1150" i="3"/>
  <c r="CI1145" i="3"/>
  <c r="CI1141" i="3"/>
  <c r="CK1134" i="3"/>
  <c r="F1110" i="3"/>
  <c r="CG1107" i="3"/>
  <c r="CM1106" i="3"/>
  <c r="BZ1105" i="3"/>
  <c r="BR1103" i="3"/>
  <c r="BW1099" i="3"/>
  <c r="CL1094" i="3"/>
  <c r="CH1093" i="3"/>
  <c r="CM1087" i="3"/>
  <c r="CK1087" i="3"/>
  <c r="CH1085" i="3"/>
  <c r="D1083" i="3"/>
  <c r="CG1079" i="3"/>
  <c r="CM1079" i="3"/>
  <c r="CK1079" i="3"/>
  <c r="CH1041" i="3"/>
  <c r="CG1041" i="3"/>
  <c r="CM1040" i="3"/>
  <c r="CK1037" i="3"/>
  <c r="CH1033" i="3"/>
  <c r="CG1033" i="3"/>
  <c r="CM1029" i="3"/>
  <c r="CK1029" i="3"/>
  <c r="CM1025" i="3"/>
  <c r="CK1025" i="3"/>
  <c r="BR989" i="3"/>
  <c r="CE980" i="3"/>
  <c r="BW974" i="3"/>
  <c r="BR973" i="3"/>
  <c r="CD971" i="3"/>
  <c r="CH970" i="3"/>
  <c r="CI970" i="3"/>
  <c r="CH966" i="3"/>
  <c r="CI966" i="3"/>
  <c r="CH962" i="3"/>
  <c r="CI962" i="3"/>
  <c r="CH958" i="3"/>
  <c r="CI958" i="3"/>
  <c r="CH954" i="3"/>
  <c r="BZ928" i="3"/>
  <c r="BR926" i="3"/>
  <c r="BV925" i="3"/>
  <c r="CL914" i="3"/>
  <c r="CL905" i="3"/>
  <c r="CM905" i="3"/>
  <c r="CH855" i="3"/>
  <c r="CG855" i="3"/>
  <c r="BR855" i="3"/>
  <c r="BS855" i="3"/>
  <c r="F851" i="3"/>
  <c r="BQ851" i="3"/>
  <c r="CA844" i="3"/>
  <c r="BW832" i="3"/>
  <c r="BR831" i="3"/>
  <c r="CL827" i="3"/>
  <c r="CD810" i="3"/>
  <c r="CE800" i="3"/>
  <c r="CC786" i="3"/>
  <c r="CE783" i="3"/>
  <c r="CC783" i="3"/>
  <c r="CD783" i="3"/>
  <c r="CE780" i="3"/>
  <c r="BY778" i="3"/>
  <c r="CA778" i="3"/>
  <c r="BZ778" i="3"/>
  <c r="CE771" i="3"/>
  <c r="CC771" i="3"/>
  <c r="CI759" i="3"/>
  <c r="CG759" i="3"/>
  <c r="BQ759" i="3"/>
  <c r="BR759" i="3"/>
  <c r="BY758" i="3"/>
  <c r="CA758" i="3"/>
  <c r="CL745" i="3"/>
  <c r="BZ723" i="3"/>
  <c r="CG720" i="3"/>
  <c r="CI720" i="3"/>
  <c r="BS720" i="3"/>
  <c r="CH717" i="3"/>
  <c r="CI717" i="3"/>
  <c r="CG717" i="3"/>
  <c r="BR717" i="3"/>
  <c r="BQ717" i="3"/>
  <c r="BZ715" i="3"/>
  <c r="CA715" i="3"/>
  <c r="CG712" i="3"/>
  <c r="CI712" i="3"/>
  <c r="CH712" i="3"/>
  <c r="BQ712" i="3"/>
  <c r="BS712" i="3"/>
  <c r="BR712" i="3"/>
  <c r="CH709" i="3"/>
  <c r="CI709" i="3"/>
  <c r="CG709" i="3"/>
  <c r="BR709" i="3"/>
  <c r="BS709" i="3"/>
  <c r="BQ709" i="3"/>
  <c r="BZ707" i="3"/>
  <c r="CA707" i="3"/>
  <c r="CH704" i="3"/>
  <c r="BQ704" i="3"/>
  <c r="BS704" i="3"/>
  <c r="BR704" i="3"/>
  <c r="BR701" i="3"/>
  <c r="CI696" i="3"/>
  <c r="BR696" i="3"/>
  <c r="CH693" i="3"/>
  <c r="CI693" i="3"/>
  <c r="CG693" i="3"/>
  <c r="BS693" i="3"/>
  <c r="CH685" i="3"/>
  <c r="CI685" i="3"/>
  <c r="CG685" i="3"/>
  <c r="BR685" i="3"/>
  <c r="BQ685" i="3"/>
  <c r="CH677" i="3"/>
  <c r="CI677" i="3"/>
  <c r="CG677" i="3"/>
  <c r="BR677" i="3"/>
  <c r="BQ677" i="3"/>
  <c r="CH669" i="3"/>
  <c r="CI669" i="3"/>
  <c r="CG669" i="3"/>
  <c r="BR669" i="3"/>
  <c r="BS669" i="3"/>
  <c r="BQ669" i="3"/>
  <c r="CH661" i="3"/>
  <c r="CI661" i="3"/>
  <c r="CG661" i="3"/>
  <c r="BR661" i="3"/>
  <c r="BS661" i="3"/>
  <c r="CH653" i="3"/>
  <c r="CI653" i="3"/>
  <c r="CG653" i="3"/>
  <c r="BR653" i="3"/>
  <c r="BS653" i="3"/>
  <c r="CI645" i="3"/>
  <c r="CG645" i="3"/>
  <c r="CG637" i="3"/>
  <c r="BR637" i="3"/>
  <c r="BS637" i="3"/>
  <c r="BQ637" i="3"/>
  <c r="CH632" i="3"/>
  <c r="CI632" i="3"/>
  <c r="CG632" i="3"/>
  <c r="BR632" i="3"/>
  <c r="BS632" i="3"/>
  <c r="BQ632" i="3"/>
  <c r="BZ626" i="3"/>
  <c r="BY626" i="3"/>
  <c r="BY622" i="3"/>
  <c r="CA622" i="3"/>
  <c r="BZ622" i="3"/>
  <c r="CI611" i="3"/>
  <c r="CH611" i="3"/>
  <c r="BR611" i="3"/>
  <c r="F602" i="3"/>
  <c r="D602" i="3"/>
  <c r="M602" i="3"/>
  <c r="CI595" i="3"/>
  <c r="CL592" i="3"/>
  <c r="CK592" i="3"/>
  <c r="CM592" i="3"/>
  <c r="BV592" i="3"/>
  <c r="BU592" i="3"/>
  <c r="BW592" i="3"/>
  <c r="D586" i="3"/>
  <c r="CG579" i="3"/>
  <c r="CI579" i="3"/>
  <c r="CH579" i="3"/>
  <c r="BQ579" i="3"/>
  <c r="BS579" i="3"/>
  <c r="BR579" i="3"/>
  <c r="CL576" i="3"/>
  <c r="CK576" i="3"/>
  <c r="CM576" i="3"/>
  <c r="BV576" i="3"/>
  <c r="BU576" i="3"/>
  <c r="BW576" i="3"/>
  <c r="F570" i="3"/>
  <c r="D570" i="3"/>
  <c r="M570" i="3"/>
  <c r="BQ563" i="3"/>
  <c r="BS563" i="3"/>
  <c r="BR563" i="3"/>
  <c r="CL560" i="3"/>
  <c r="CK560" i="3"/>
  <c r="CM560" i="3"/>
  <c r="BV560" i="3"/>
  <c r="BU560" i="3"/>
  <c r="BW560" i="3"/>
  <c r="F554" i="3"/>
  <c r="D554" i="3"/>
  <c r="M554" i="3"/>
  <c r="CG547" i="3"/>
  <c r="CI547" i="3"/>
  <c r="CH547" i="3"/>
  <c r="BQ547" i="3"/>
  <c r="BS547" i="3"/>
  <c r="BR547" i="3"/>
  <c r="CM544" i="3"/>
  <c r="F538" i="3"/>
  <c r="D538" i="3"/>
  <c r="M538" i="3"/>
  <c r="CG531" i="3"/>
  <c r="CI531" i="3"/>
  <c r="CH531" i="3"/>
  <c r="BQ531" i="3"/>
  <c r="BS531" i="3"/>
  <c r="BR531" i="3"/>
  <c r="CL528" i="3"/>
  <c r="CK528" i="3"/>
  <c r="CM528" i="3"/>
  <c r="BV528" i="3"/>
  <c r="BU528" i="3"/>
  <c r="BW528" i="3"/>
  <c r="CL524" i="3"/>
  <c r="CK524" i="3"/>
  <c r="CM524" i="3"/>
  <c r="BU524" i="3"/>
  <c r="CK520" i="3"/>
  <c r="F514" i="3"/>
  <c r="D514" i="3"/>
  <c r="M514" i="3"/>
  <c r="CL504" i="3"/>
  <c r="CK504" i="3"/>
  <c r="CM504" i="3"/>
  <c r="F498" i="3"/>
  <c r="D498" i="3"/>
  <c r="CG491" i="3"/>
  <c r="CI491" i="3"/>
  <c r="CH491" i="3"/>
  <c r="BQ491" i="3"/>
  <c r="BS491" i="3"/>
  <c r="BR491" i="3"/>
  <c r="CM488" i="3"/>
  <c r="CD482" i="3"/>
  <c r="BV480" i="3"/>
  <c r="CD474" i="3"/>
  <c r="CE474" i="3"/>
  <c r="CC474" i="3"/>
  <c r="M462" i="3"/>
  <c r="D462" i="3"/>
  <c r="F462" i="3"/>
  <c r="F414" i="3"/>
  <c r="CK412" i="3"/>
  <c r="BV412" i="3"/>
  <c r="BR360" i="3"/>
  <c r="CH303" i="3"/>
  <c r="BR303" i="3"/>
  <c r="CM300" i="3"/>
  <c r="CL197" i="3"/>
  <c r="CK197" i="3"/>
  <c r="CM197" i="3"/>
  <c r="BV197" i="3"/>
  <c r="BW197" i="3"/>
  <c r="CH25" i="3"/>
  <c r="CI25" i="3"/>
  <c r="CG25" i="3"/>
  <c r="BR25" i="3"/>
  <c r="BS25" i="3"/>
  <c r="BS1527" i="3"/>
  <c r="BU1524" i="3"/>
  <c r="BU1520" i="3"/>
  <c r="BU1516" i="3"/>
  <c r="BS1515" i="3"/>
  <c r="CD1514" i="3"/>
  <c r="BS1511" i="3"/>
  <c r="BU1508" i="3"/>
  <c r="BS1507" i="3"/>
  <c r="CD1506" i="3"/>
  <c r="BU1504" i="3"/>
  <c r="BS1503" i="3"/>
  <c r="CD1502" i="3"/>
  <c r="BU1500" i="3"/>
  <c r="BS1499" i="3"/>
  <c r="CD1498" i="3"/>
  <c r="BU1496" i="3"/>
  <c r="BS1495" i="3"/>
  <c r="CD1494" i="3"/>
  <c r="BU1492" i="3"/>
  <c r="BS1491" i="3"/>
  <c r="CD1490" i="3"/>
  <c r="BU1488" i="3"/>
  <c r="BS1487" i="3"/>
  <c r="BU1480" i="3"/>
  <c r="BU1476" i="3"/>
  <c r="BS1475" i="3"/>
  <c r="CD1474" i="3"/>
  <c r="BS1471" i="3"/>
  <c r="CD1470" i="3"/>
  <c r="BU1468" i="3"/>
  <c r="CD1466" i="3"/>
  <c r="BU1464" i="3"/>
  <c r="BS1463" i="3"/>
  <c r="CD1462" i="3"/>
  <c r="BZ1112" i="3"/>
  <c r="BR1107" i="3"/>
  <c r="BV1106" i="3"/>
  <c r="CH1091" i="3"/>
  <c r="CI1091" i="3"/>
  <c r="CL1025" i="3"/>
  <c r="CI989" i="3"/>
  <c r="CM985" i="3"/>
  <c r="BW985" i="3"/>
  <c r="BR985" i="3"/>
  <c r="CK981" i="3"/>
  <c r="CH976" i="3"/>
  <c r="BR976" i="3"/>
  <c r="CE976" i="3"/>
  <c r="CL974" i="3"/>
  <c r="BV974" i="3"/>
  <c r="CI973" i="3"/>
  <c r="BR930" i="3"/>
  <c r="BZ919" i="3"/>
  <c r="CM918" i="3"/>
  <c r="CL918" i="3"/>
  <c r="CE917" i="3"/>
  <c r="BZ916" i="3"/>
  <c r="BV913" i="3"/>
  <c r="CH910" i="3"/>
  <c r="CG910" i="3"/>
  <c r="CL909" i="3"/>
  <c r="CM909" i="3"/>
  <c r="BU902" i="3"/>
  <c r="CK899" i="3"/>
  <c r="CL893" i="3"/>
  <c r="CK893" i="3"/>
  <c r="F855" i="3"/>
  <c r="D855" i="3"/>
  <c r="CC855" i="3"/>
  <c r="CE854" i="3"/>
  <c r="CG846" i="3"/>
  <c r="BV843" i="3"/>
  <c r="F839" i="3"/>
  <c r="BR834" i="3"/>
  <c r="CL832" i="3"/>
  <c r="BV832" i="3"/>
  <c r="BW828" i="3"/>
  <c r="BR827" i="3"/>
  <c r="CD825" i="3"/>
  <c r="CL823" i="3"/>
  <c r="CK823" i="3"/>
  <c r="CC818" i="3"/>
  <c r="CH815" i="3"/>
  <c r="BS815" i="3"/>
  <c r="CE815" i="3"/>
  <c r="CC815" i="3"/>
  <c r="CE811" i="3"/>
  <c r="CC811" i="3"/>
  <c r="BQ807" i="3"/>
  <c r="CD802" i="3"/>
  <c r="BQ797" i="3"/>
  <c r="BY786" i="3"/>
  <c r="CA786" i="3"/>
  <c r="BZ786" i="3"/>
  <c r="CC779" i="3"/>
  <c r="CD776" i="3"/>
  <c r="CE776" i="3"/>
  <c r="CI767" i="3"/>
  <c r="CG767" i="3"/>
  <c r="BQ767" i="3"/>
  <c r="BR767" i="3"/>
  <c r="BY766" i="3"/>
  <c r="CD762" i="3"/>
  <c r="CC762" i="3"/>
  <c r="CE756" i="3"/>
  <c r="CD756" i="3"/>
  <c r="BY754" i="3"/>
  <c r="BV740" i="3"/>
  <c r="BU740" i="3"/>
  <c r="F720" i="3"/>
  <c r="M720" i="3"/>
  <c r="F718" i="3"/>
  <c r="M718" i="3"/>
  <c r="F712" i="3"/>
  <c r="CD690" i="3"/>
  <c r="CC690" i="3"/>
  <c r="CE690" i="3"/>
  <c r="CD674" i="3"/>
  <c r="CE674" i="3"/>
  <c r="CD666" i="3"/>
  <c r="CC666" i="3"/>
  <c r="CE666" i="3"/>
  <c r="CD658" i="3"/>
  <c r="CE658" i="3"/>
  <c r="CD650" i="3"/>
  <c r="CC650" i="3"/>
  <c r="CE650" i="3"/>
  <c r="CD642" i="3"/>
  <c r="CE642" i="3"/>
  <c r="CD634" i="3"/>
  <c r="CC634" i="3"/>
  <c r="CE634" i="3"/>
  <c r="CA626" i="3"/>
  <c r="D614" i="3"/>
  <c r="CH607" i="3"/>
  <c r="CL604" i="3"/>
  <c r="CK604" i="3"/>
  <c r="CM604" i="3"/>
  <c r="BU604" i="3"/>
  <c r="F598" i="3"/>
  <c r="D598" i="3"/>
  <c r="M598" i="3"/>
  <c r="CG591" i="3"/>
  <c r="CI591" i="3"/>
  <c r="CH591" i="3"/>
  <c r="BQ591" i="3"/>
  <c r="BS591" i="3"/>
  <c r="F582" i="3"/>
  <c r="D582" i="3"/>
  <c r="M582" i="3"/>
  <c r="CG575" i="3"/>
  <c r="CI575" i="3"/>
  <c r="CH575" i="3"/>
  <c r="BQ575" i="3"/>
  <c r="BS575" i="3"/>
  <c r="BR575" i="3"/>
  <c r="CL572" i="3"/>
  <c r="CK572" i="3"/>
  <c r="CM572" i="3"/>
  <c r="BV572" i="3"/>
  <c r="BU572" i="3"/>
  <c r="BW572" i="3"/>
  <c r="CG559" i="3"/>
  <c r="CI559" i="3"/>
  <c r="CH559" i="3"/>
  <c r="BQ559" i="3"/>
  <c r="BS559" i="3"/>
  <c r="BR559" i="3"/>
  <c r="BU556" i="3"/>
  <c r="F550" i="3"/>
  <c r="D550" i="3"/>
  <c r="M550" i="3"/>
  <c r="CG543" i="3"/>
  <c r="BS543" i="3"/>
  <c r="BV540" i="3"/>
  <c r="F534" i="3"/>
  <c r="D534" i="3"/>
  <c r="M534" i="3"/>
  <c r="CG527" i="3"/>
  <c r="CI527" i="3"/>
  <c r="CH527" i="3"/>
  <c r="BQ527" i="3"/>
  <c r="BS527" i="3"/>
  <c r="BR527" i="3"/>
  <c r="BQ523" i="3"/>
  <c r="BS519" i="3"/>
  <c r="CL516" i="3"/>
  <c r="CK516" i="3"/>
  <c r="CM516" i="3"/>
  <c r="BV516" i="3"/>
  <c r="BU516" i="3"/>
  <c r="BW516" i="3"/>
  <c r="BQ503" i="3"/>
  <c r="BS503" i="3"/>
  <c r="BR503" i="3"/>
  <c r="M494" i="3"/>
  <c r="BQ487" i="3"/>
  <c r="BS487" i="3"/>
  <c r="BR487" i="3"/>
  <c r="CL484" i="3"/>
  <c r="CK484" i="3"/>
  <c r="CM484" i="3"/>
  <c r="BV484" i="3"/>
  <c r="BU484" i="3"/>
  <c r="BW484" i="3"/>
  <c r="BW472" i="3"/>
  <c r="CM460" i="3"/>
  <c r="CK460" i="3"/>
  <c r="CL460" i="3"/>
  <c r="BW460" i="3"/>
  <c r="BU460" i="3"/>
  <c r="BV460" i="3"/>
  <c r="CK444" i="3"/>
  <c r="BV444" i="3"/>
  <c r="CM428" i="3"/>
  <c r="CK428" i="3"/>
  <c r="CL428" i="3"/>
  <c r="CM420" i="3"/>
  <c r="CK420" i="3"/>
  <c r="CL420" i="3"/>
  <c r="BU420" i="3"/>
  <c r="BZ397" i="3"/>
  <c r="CA397" i="3"/>
  <c r="BY327" i="3"/>
  <c r="BS29" i="3"/>
  <c r="CM1524" i="3"/>
  <c r="M1524" i="3"/>
  <c r="BU1521" i="3"/>
  <c r="CM1520" i="3"/>
  <c r="M1520" i="3"/>
  <c r="BU1517" i="3"/>
  <c r="CM1516" i="3"/>
  <c r="BR1515" i="3"/>
  <c r="CM1512" i="3"/>
  <c r="BS1512" i="3"/>
  <c r="M1512" i="3"/>
  <c r="BR1511" i="3"/>
  <c r="BU1509" i="3"/>
  <c r="CM1508" i="3"/>
  <c r="M1508" i="3"/>
  <c r="BR1507" i="3"/>
  <c r="BU1505" i="3"/>
  <c r="CM1504" i="3"/>
  <c r="BS1504" i="3"/>
  <c r="M1504" i="3"/>
  <c r="BR1503" i="3"/>
  <c r="BU1501" i="3"/>
  <c r="CM1500" i="3"/>
  <c r="BS1500" i="3"/>
  <c r="M1500" i="3"/>
  <c r="BR1499" i="3"/>
  <c r="BU1497" i="3"/>
  <c r="CM1496" i="3"/>
  <c r="BS1496" i="3"/>
  <c r="M1496" i="3"/>
  <c r="BR1495" i="3"/>
  <c r="BU1493" i="3"/>
  <c r="CM1492" i="3"/>
  <c r="BS1492" i="3"/>
  <c r="M1492" i="3"/>
  <c r="BR1491" i="3"/>
  <c r="BU1489" i="3"/>
  <c r="CM1488" i="3"/>
  <c r="M1488" i="3"/>
  <c r="BR1487" i="3"/>
  <c r="BU1485" i="3"/>
  <c r="BS1484" i="3"/>
  <c r="M1484" i="3"/>
  <c r="BU1481" i="3"/>
  <c r="CM1480" i="3"/>
  <c r="BS1480" i="3"/>
  <c r="M1480" i="3"/>
  <c r="BU1477" i="3"/>
  <c r="CM1476" i="3"/>
  <c r="BS1476" i="3"/>
  <c r="M1476" i="3"/>
  <c r="BR1475" i="3"/>
  <c r="BS1472" i="3"/>
  <c r="M1472" i="3"/>
  <c r="BR1471" i="3"/>
  <c r="BU1469" i="3"/>
  <c r="CM1468" i="3"/>
  <c r="BS1468" i="3"/>
  <c r="M1468" i="3"/>
  <c r="CM1464" i="3"/>
  <c r="BS1464" i="3"/>
  <c r="M1464" i="3"/>
  <c r="BR1463" i="3"/>
  <c r="BU1461" i="3"/>
  <c r="CM1460" i="3"/>
  <c r="BS1460" i="3"/>
  <c r="M1460" i="3"/>
  <c r="BR1459" i="3"/>
  <c r="BU1457" i="3"/>
  <c r="CM1456" i="3"/>
  <c r="BS1456" i="3"/>
  <c r="BR1455" i="3"/>
  <c r="BU1453" i="3"/>
  <c r="CM1452" i="3"/>
  <c r="M1452" i="3"/>
  <c r="BR1451" i="3"/>
  <c r="BU1449" i="3"/>
  <c r="BS1448" i="3"/>
  <c r="M1448" i="3"/>
  <c r="BR1447" i="3"/>
  <c r="CM1444" i="3"/>
  <c r="M1444" i="3"/>
  <c r="BR1443" i="3"/>
  <c r="BU1441" i="3"/>
  <c r="BY1440" i="3"/>
  <c r="BQ1434" i="3"/>
  <c r="BU1433" i="3"/>
  <c r="BY1432" i="3"/>
  <c r="BQ1426" i="3"/>
  <c r="BU1425" i="3"/>
  <c r="BY1424" i="3"/>
  <c r="BR1421" i="3"/>
  <c r="CC1420" i="3"/>
  <c r="BQ1418" i="3"/>
  <c r="BU1417" i="3"/>
  <c r="BY1416" i="3"/>
  <c r="CA1415" i="3"/>
  <c r="BU1414" i="3"/>
  <c r="CC1412" i="3"/>
  <c r="BQ1410" i="3"/>
  <c r="BU1409" i="3"/>
  <c r="BR1405" i="3"/>
  <c r="CM1400" i="3"/>
  <c r="BS1400" i="3"/>
  <c r="M1400" i="3"/>
  <c r="BR1399" i="3"/>
  <c r="CM1396" i="3"/>
  <c r="BS1396" i="3"/>
  <c r="BR1395" i="3"/>
  <c r="CM1388" i="3"/>
  <c r="BS1388" i="3"/>
  <c r="BR1387" i="3"/>
  <c r="CM1384" i="3"/>
  <c r="BS1384" i="3"/>
  <c r="BR1383" i="3"/>
  <c r="CM1380" i="3"/>
  <c r="BS1380" i="3"/>
  <c r="BR1375" i="3"/>
  <c r="CM1372" i="3"/>
  <c r="BS1372" i="3"/>
  <c r="M1372" i="3"/>
  <c r="BR1371" i="3"/>
  <c r="CM1368" i="3"/>
  <c r="M1368" i="3"/>
  <c r="BR1367" i="3"/>
  <c r="BS1364" i="3"/>
  <c r="BR1363" i="3"/>
  <c r="BU1361" i="3"/>
  <c r="BS1360" i="3"/>
  <c r="BR1359" i="3"/>
  <c r="CM1356" i="3"/>
  <c r="CM1352" i="3"/>
  <c r="M1352" i="3"/>
  <c r="BR1351" i="3"/>
  <c r="M1348" i="3"/>
  <c r="BR1347" i="3"/>
  <c r="BS1344" i="3"/>
  <c r="BR1343" i="3"/>
  <c r="BU1341" i="3"/>
  <c r="CM1340" i="3"/>
  <c r="BS1340" i="3"/>
  <c r="M1340" i="3"/>
  <c r="BR1339" i="3"/>
  <c r="BS1336" i="3"/>
  <c r="M1336" i="3"/>
  <c r="BR1331" i="3"/>
  <c r="BU1329" i="3"/>
  <c r="CM1328" i="3"/>
  <c r="M1328" i="3"/>
  <c r="CM1324" i="3"/>
  <c r="M1324" i="3"/>
  <c r="BU1321" i="3"/>
  <c r="CM1320" i="3"/>
  <c r="BS1320" i="3"/>
  <c r="BS1316" i="3"/>
  <c r="BS1312" i="3"/>
  <c r="BU1309" i="3"/>
  <c r="BS1308" i="3"/>
  <c r="CM1304" i="3"/>
  <c r="CM1300" i="3"/>
  <c r="M1300" i="3"/>
  <c r="BS1296" i="3"/>
  <c r="M1296" i="3"/>
  <c r="BU1293" i="3"/>
  <c r="BU1289" i="3"/>
  <c r="BS1288" i="3"/>
  <c r="BS1280" i="3"/>
  <c r="M1280" i="3"/>
  <c r="CM1276" i="3"/>
  <c r="M1276" i="3"/>
  <c r="BR1275" i="3"/>
  <c r="M1272" i="3"/>
  <c r="BR1271" i="3"/>
  <c r="CM1268" i="3"/>
  <c r="BS1268" i="3"/>
  <c r="BR1267" i="3"/>
  <c r="CM1264" i="3"/>
  <c r="BR1263" i="3"/>
  <c r="BU1261" i="3"/>
  <c r="CM1260" i="3"/>
  <c r="M1260" i="3"/>
  <c r="BR1259" i="3"/>
  <c r="M1256" i="3"/>
  <c r="BR1255" i="3"/>
  <c r="BU1253" i="3"/>
  <c r="M1252" i="3"/>
  <c r="BR1251" i="3"/>
  <c r="CI1250" i="3"/>
  <c r="CI1238" i="3"/>
  <c r="CI1234" i="3"/>
  <c r="CA1229" i="3"/>
  <c r="CA1228" i="3"/>
  <c r="BS1227" i="3"/>
  <c r="CA1224" i="3"/>
  <c r="CG1223" i="3"/>
  <c r="CA1220" i="3"/>
  <c r="CG1219" i="3"/>
  <c r="CA1216" i="3"/>
  <c r="BR1214" i="3"/>
  <c r="BQ1211" i="3"/>
  <c r="CM1209" i="3"/>
  <c r="M1209" i="3"/>
  <c r="BR1208" i="3"/>
  <c r="CM1205" i="3"/>
  <c r="BR1204" i="3"/>
  <c r="CM1201" i="3"/>
  <c r="M1201" i="3"/>
  <c r="BR1200" i="3"/>
  <c r="CM1197" i="3"/>
  <c r="M1197" i="3"/>
  <c r="BR1196" i="3"/>
  <c r="CM1193" i="3"/>
  <c r="M1193" i="3"/>
  <c r="BR1192" i="3"/>
  <c r="BZ1188" i="3"/>
  <c r="BZ1184" i="3"/>
  <c r="BZ1180" i="3"/>
  <c r="CD1177" i="3"/>
  <c r="BS1174" i="3"/>
  <c r="CD1173" i="3"/>
  <c r="BZ1168" i="3"/>
  <c r="BZ1164" i="3"/>
  <c r="BZ1160" i="3"/>
  <c r="CD1157" i="3"/>
  <c r="CD1153" i="3"/>
  <c r="BZ1144" i="3"/>
  <c r="BZ1140" i="3"/>
  <c r="BZ1136" i="3"/>
  <c r="CA1132" i="3"/>
  <c r="BU1131" i="3"/>
  <c r="BR1118" i="3"/>
  <c r="BR1111" i="3"/>
  <c r="BU1110" i="3"/>
  <c r="BW1106" i="3"/>
  <c r="CM1104" i="3"/>
  <c r="BS1103" i="3"/>
  <c r="CA1100" i="3"/>
  <c r="CL1087" i="3"/>
  <c r="F1087" i="3"/>
  <c r="CG1086" i="3"/>
  <c r="CI1086" i="3"/>
  <c r="CK1084" i="3"/>
  <c r="CM1083" i="3"/>
  <c r="CL1083" i="3"/>
  <c r="CL1079" i="3"/>
  <c r="F1079" i="3"/>
  <c r="D1079" i="3"/>
  <c r="CG1044" i="3"/>
  <c r="CI1044" i="3"/>
  <c r="F1037" i="3"/>
  <c r="D1037" i="3"/>
  <c r="CG1036" i="3"/>
  <c r="CI1036" i="3"/>
  <c r="CL1029" i="3"/>
  <c r="D1029" i="3"/>
  <c r="CG1028" i="3"/>
  <c r="CI1028" i="3"/>
  <c r="BS989" i="3"/>
  <c r="CH988" i="3"/>
  <c r="CI985" i="3"/>
  <c r="CA984" i="3"/>
  <c r="BW982" i="3"/>
  <c r="BW981" i="3"/>
  <c r="BR981" i="3"/>
  <c r="CD980" i="3"/>
  <c r="CD979" i="3"/>
  <c r="CL977" i="3"/>
  <c r="CK977" i="3"/>
  <c r="CG976" i="3"/>
  <c r="CH973" i="3"/>
  <c r="CH972" i="3"/>
  <c r="CE972" i="3"/>
  <c r="CG953" i="3"/>
  <c r="CH953" i="3"/>
  <c r="CM927" i="3"/>
  <c r="CI926" i="3"/>
  <c r="BS926" i="3"/>
  <c r="BS924" i="3"/>
  <c r="BZ923" i="3"/>
  <c r="CM922" i="3"/>
  <c r="CL922" i="3"/>
  <c r="BR918" i="3"/>
  <c r="BV917" i="3"/>
  <c r="CA915" i="3"/>
  <c r="CM899" i="3"/>
  <c r="CL897" i="3"/>
  <c r="CM897" i="3"/>
  <c r="CD854" i="3"/>
  <c r="BY852" i="3"/>
  <c r="CG850" i="3"/>
  <c r="CA849" i="3"/>
  <c r="CE848" i="3"/>
  <c r="CD845" i="3"/>
  <c r="F843" i="3"/>
  <c r="CA836" i="3"/>
  <c r="CG834" i="3"/>
  <c r="CH831" i="3"/>
  <c r="BS831" i="3"/>
  <c r="CH830" i="3"/>
  <c r="CE830" i="3"/>
  <c r="CL828" i="3"/>
  <c r="BV828" i="3"/>
  <c r="CI827" i="3"/>
  <c r="BW824" i="3"/>
  <c r="CM823" i="3"/>
  <c r="BW823" i="3"/>
  <c r="CD821" i="3"/>
  <c r="CL819" i="3"/>
  <c r="CL816" i="3"/>
  <c r="CK816" i="3"/>
  <c r="CG815" i="3"/>
  <c r="BR815" i="3"/>
  <c r="BZ811" i="3"/>
  <c r="BY811" i="3"/>
  <c r="CD804" i="3"/>
  <c r="BV804" i="3"/>
  <c r="BQ799" i="3"/>
  <c r="BR799" i="3"/>
  <c r="CG797" i="3"/>
  <c r="BY794" i="3"/>
  <c r="CA794" i="3"/>
  <c r="BZ794" i="3"/>
  <c r="BS791" i="3"/>
  <c r="CE787" i="3"/>
  <c r="CC784" i="3"/>
  <c r="BZ779" i="3"/>
  <c r="BY779" i="3"/>
  <c r="CI775" i="3"/>
  <c r="CG775" i="3"/>
  <c r="BR775" i="3"/>
  <c r="CC767" i="3"/>
  <c r="BS759" i="3"/>
  <c r="CC755" i="3"/>
  <c r="CD752" i="3"/>
  <c r="CE752" i="3"/>
  <c r="CC752" i="3"/>
  <c r="CM741" i="3"/>
  <c r="BW740" i="3"/>
  <c r="BR719" i="3"/>
  <c r="BR703" i="3"/>
  <c r="BQ695" i="3"/>
  <c r="CM625" i="3"/>
  <c r="CK625" i="3"/>
  <c r="CL625" i="3"/>
  <c r="BW625" i="3"/>
  <c r="BU625" i="3"/>
  <c r="BV625" i="3"/>
  <c r="BV616" i="3"/>
  <c r="BU616" i="3"/>
  <c r="BW616" i="3"/>
  <c r="F610" i="3"/>
  <c r="D610" i="3"/>
  <c r="M610" i="3"/>
  <c r="BQ603" i="3"/>
  <c r="BS603" i="3"/>
  <c r="CL600" i="3"/>
  <c r="CK600" i="3"/>
  <c r="CM600" i="3"/>
  <c r="BV600" i="3"/>
  <c r="BU600" i="3"/>
  <c r="BW600" i="3"/>
  <c r="M594" i="3"/>
  <c r="CI587" i="3"/>
  <c r="CH587" i="3"/>
  <c r="BQ587" i="3"/>
  <c r="BR587" i="3"/>
  <c r="CL584" i="3"/>
  <c r="BV584" i="3"/>
  <c r="BU584" i="3"/>
  <c r="BW584" i="3"/>
  <c r="CG571" i="3"/>
  <c r="CI571" i="3"/>
  <c r="CH571" i="3"/>
  <c r="BQ571" i="3"/>
  <c r="BS571" i="3"/>
  <c r="BR571" i="3"/>
  <c r="CL568" i="3"/>
  <c r="CK568" i="3"/>
  <c r="CM568" i="3"/>
  <c r="BV568" i="3"/>
  <c r="BU568" i="3"/>
  <c r="BW568" i="3"/>
  <c r="F562" i="3"/>
  <c r="D562" i="3"/>
  <c r="M562" i="3"/>
  <c r="CG555" i="3"/>
  <c r="CI555" i="3"/>
  <c r="CH555" i="3"/>
  <c r="BQ555" i="3"/>
  <c r="BS555" i="3"/>
  <c r="BR555" i="3"/>
  <c r="CL552" i="3"/>
  <c r="F546" i="3"/>
  <c r="CG539" i="3"/>
  <c r="CI539" i="3"/>
  <c r="CH539" i="3"/>
  <c r="BQ539" i="3"/>
  <c r="BS539" i="3"/>
  <c r="BR539" i="3"/>
  <c r="BV536" i="3"/>
  <c r="F530" i="3"/>
  <c r="D530" i="3"/>
  <c r="M530" i="3"/>
  <c r="CG515" i="3"/>
  <c r="CI515" i="3"/>
  <c r="CH515" i="3"/>
  <c r="BQ515" i="3"/>
  <c r="BS515" i="3"/>
  <c r="BR515" i="3"/>
  <c r="BS499" i="3"/>
  <c r="BR499" i="3"/>
  <c r="CM496" i="3"/>
  <c r="BV496" i="3"/>
  <c r="F490" i="3"/>
  <c r="D490" i="3"/>
  <c r="M490" i="3"/>
  <c r="CG483" i="3"/>
  <c r="CI483" i="3"/>
  <c r="CH483" i="3"/>
  <c r="BQ483" i="3"/>
  <c r="BS483" i="3"/>
  <c r="BR483" i="3"/>
  <c r="CE478" i="3"/>
  <c r="CL476" i="3"/>
  <c r="CK476" i="3"/>
  <c r="BU476" i="3"/>
  <c r="F470" i="3"/>
  <c r="M458" i="3"/>
  <c r="D458" i="3"/>
  <c r="F458" i="3"/>
  <c r="D450" i="3"/>
  <c r="M442" i="3"/>
  <c r="F442" i="3"/>
  <c r="M434" i="3"/>
  <c r="D434" i="3"/>
  <c r="F434" i="3"/>
  <c r="M426" i="3"/>
  <c r="D426" i="3"/>
  <c r="F426" i="3"/>
  <c r="M418" i="3"/>
  <c r="D418" i="3"/>
  <c r="F418" i="3"/>
  <c r="BZ404" i="3"/>
  <c r="CA404" i="3"/>
  <c r="CH367" i="3"/>
  <c r="CG367" i="3"/>
  <c r="BS367" i="3"/>
  <c r="CG261" i="3"/>
  <c r="CI261" i="3"/>
  <c r="CH261" i="3"/>
  <c r="CH260" i="3"/>
  <c r="CG260" i="3"/>
  <c r="CI260" i="3"/>
  <c r="BR260" i="3"/>
  <c r="BS260" i="3"/>
  <c r="CH212" i="3"/>
  <c r="CG212" i="3"/>
  <c r="CI212" i="3"/>
  <c r="BR212" i="3"/>
  <c r="CH206" i="3"/>
  <c r="CG206" i="3"/>
  <c r="CI206" i="3"/>
  <c r="BR206" i="3"/>
  <c r="BS206" i="3"/>
  <c r="BQ206" i="3"/>
  <c r="CH190" i="3"/>
  <c r="D149" i="3"/>
  <c r="M149" i="3"/>
  <c r="F149" i="3"/>
  <c r="F130" i="3"/>
  <c r="BR789" i="3"/>
  <c r="BV788" i="3"/>
  <c r="BW785" i="3"/>
  <c r="BU785" i="3"/>
  <c r="BQ784" i="3"/>
  <c r="BR784" i="3"/>
  <c r="BQ776" i="3"/>
  <c r="BV772" i="3"/>
  <c r="BU772" i="3"/>
  <c r="BQ768" i="3"/>
  <c r="BR768" i="3"/>
  <c r="BV764" i="3"/>
  <c r="BU764" i="3"/>
  <c r="BW761" i="3"/>
  <c r="BU761" i="3"/>
  <c r="BR760" i="3"/>
  <c r="BV756" i="3"/>
  <c r="BU756" i="3"/>
  <c r="BW753" i="3"/>
  <c r="CC747" i="3"/>
  <c r="CE735" i="3"/>
  <c r="CC735" i="3"/>
  <c r="CK732" i="3"/>
  <c r="BU732" i="3"/>
  <c r="CG724" i="3"/>
  <c r="CI724" i="3"/>
  <c r="BS724" i="3"/>
  <c r="M721" i="3"/>
  <c r="F721" i="3"/>
  <c r="CG716" i="3"/>
  <c r="BQ716" i="3"/>
  <c r="M713" i="3"/>
  <c r="F713" i="3"/>
  <c r="CG708" i="3"/>
  <c r="CI708" i="3"/>
  <c r="BS708" i="3"/>
  <c r="F705" i="3"/>
  <c r="CC702" i="3"/>
  <c r="CG700" i="3"/>
  <c r="CI700" i="3"/>
  <c r="BQ700" i="3"/>
  <c r="BS700" i="3"/>
  <c r="CD694" i="3"/>
  <c r="CG692" i="3"/>
  <c r="CI692" i="3"/>
  <c r="BQ692" i="3"/>
  <c r="BS692" i="3"/>
  <c r="M689" i="3"/>
  <c r="F689" i="3"/>
  <c r="CD686" i="3"/>
  <c r="M686" i="3"/>
  <c r="CG684" i="3"/>
  <c r="CI684" i="3"/>
  <c r="BQ684" i="3"/>
  <c r="BS684" i="3"/>
  <c r="M681" i="3"/>
  <c r="F681" i="3"/>
  <c r="CD678" i="3"/>
  <c r="CC678" i="3"/>
  <c r="M678" i="3"/>
  <c r="CI676" i="3"/>
  <c r="BQ676" i="3"/>
  <c r="F673" i="3"/>
  <c r="CD670" i="3"/>
  <c r="CC670" i="3"/>
  <c r="M670" i="3"/>
  <c r="CG668" i="3"/>
  <c r="CI668" i="3"/>
  <c r="BQ668" i="3"/>
  <c r="BS668" i="3"/>
  <c r="M665" i="3"/>
  <c r="F665" i="3"/>
  <c r="M662" i="3"/>
  <c r="CG660" i="3"/>
  <c r="BQ660" i="3"/>
  <c r="BS660" i="3"/>
  <c r="M657" i="3"/>
  <c r="F657" i="3"/>
  <c r="CD654" i="3"/>
  <c r="M654" i="3"/>
  <c r="CG652" i="3"/>
  <c r="BQ652" i="3"/>
  <c r="BS652" i="3"/>
  <c r="CD646" i="3"/>
  <c r="M646" i="3"/>
  <c r="BQ644" i="3"/>
  <c r="BS644" i="3"/>
  <c r="F641" i="3"/>
  <c r="CD638" i="3"/>
  <c r="CC638" i="3"/>
  <c r="M638" i="3"/>
  <c r="CG636" i="3"/>
  <c r="CI636" i="3"/>
  <c r="BQ636" i="3"/>
  <c r="CD633" i="3"/>
  <c r="CC633" i="3"/>
  <c r="M633" i="3"/>
  <c r="CG631" i="3"/>
  <c r="CI631" i="3"/>
  <c r="BQ631" i="3"/>
  <c r="BS631" i="3"/>
  <c r="BS629" i="3"/>
  <c r="BW627" i="3"/>
  <c r="CH626" i="3"/>
  <c r="CI626" i="3"/>
  <c r="BR626" i="3"/>
  <c r="BS626" i="3"/>
  <c r="CE614" i="3"/>
  <c r="CE602" i="3"/>
  <c r="CE598" i="3"/>
  <c r="CE590" i="3"/>
  <c r="CE586" i="3"/>
  <c r="CE582" i="3"/>
  <c r="CE570" i="3"/>
  <c r="CE562" i="3"/>
  <c r="CE558" i="3"/>
  <c r="CE554" i="3"/>
  <c r="CE550" i="3"/>
  <c r="CE546" i="3"/>
  <c r="CE538" i="3"/>
  <c r="CE534" i="3"/>
  <c r="CE530" i="3"/>
  <c r="CE526" i="3"/>
  <c r="CE522" i="3"/>
  <c r="CE514" i="3"/>
  <c r="CE494" i="3"/>
  <c r="CE490" i="3"/>
  <c r="CE486" i="3"/>
  <c r="CL482" i="3"/>
  <c r="CK482" i="3"/>
  <c r="BV482" i="3"/>
  <c r="BV478" i="3"/>
  <c r="BU478" i="3"/>
  <c r="CD476" i="3"/>
  <c r="CE476" i="3"/>
  <c r="CL474" i="3"/>
  <c r="CM474" i="3"/>
  <c r="BV474" i="3"/>
  <c r="BU474" i="3"/>
  <c r="CI408" i="3"/>
  <c r="BR408" i="3"/>
  <c r="CH404" i="3"/>
  <c r="CG404" i="3"/>
  <c r="CI404" i="3"/>
  <c r="BR404" i="3"/>
  <c r="BS404" i="3"/>
  <c r="BR401" i="3"/>
  <c r="CH397" i="3"/>
  <c r="BR397" i="3"/>
  <c r="BS397" i="3"/>
  <c r="CA382" i="3"/>
  <c r="CI352" i="3"/>
  <c r="BR352" i="3"/>
  <c r="BS352" i="3"/>
  <c r="D338" i="3"/>
  <c r="F338" i="3"/>
  <c r="M334" i="3"/>
  <c r="CI329" i="3"/>
  <c r="CG329" i="3"/>
  <c r="CM326" i="3"/>
  <c r="BW326" i="3"/>
  <c r="BU326" i="3"/>
  <c r="BV326" i="3"/>
  <c r="BR322" i="3"/>
  <c r="BS322" i="3"/>
  <c r="BZ310" i="3"/>
  <c r="M310" i="3"/>
  <c r="BY301" i="3"/>
  <c r="CG288" i="3"/>
  <c r="BR288" i="3"/>
  <c r="BS288" i="3"/>
  <c r="BZ222" i="3"/>
  <c r="CC173" i="3"/>
  <c r="CE173" i="3"/>
  <c r="BZ158" i="3"/>
  <c r="CA158" i="3"/>
  <c r="CH134" i="3"/>
  <c r="CG134" i="3"/>
  <c r="BQ134" i="3"/>
  <c r="BQ116" i="3"/>
  <c r="CH31" i="3"/>
  <c r="CI31" i="3"/>
  <c r="BR31" i="3"/>
  <c r="BS31" i="3"/>
  <c r="BR27" i="3"/>
  <c r="BS27" i="3"/>
  <c r="D1793" i="3"/>
  <c r="D940" i="3"/>
  <c r="D1801" i="3"/>
  <c r="D948" i="3"/>
  <c r="D992" i="3"/>
  <c r="G1845" i="3"/>
  <c r="G992" i="3"/>
  <c r="G1849" i="3"/>
  <c r="G996" i="3"/>
  <c r="G1853" i="3"/>
  <c r="G1000" i="3"/>
  <c r="G1857" i="3"/>
  <c r="G1004" i="3"/>
  <c r="G1861" i="3"/>
  <c r="G1008" i="3"/>
  <c r="CG688" i="3"/>
  <c r="CI688" i="3"/>
  <c r="BQ688" i="3"/>
  <c r="BS688" i="3"/>
  <c r="F684" i="3"/>
  <c r="M684" i="3"/>
  <c r="CG680" i="3"/>
  <c r="CI680" i="3"/>
  <c r="BQ680" i="3"/>
  <c r="BS680" i="3"/>
  <c r="F676" i="3"/>
  <c r="M676" i="3"/>
  <c r="CG672" i="3"/>
  <c r="CI672" i="3"/>
  <c r="BQ672" i="3"/>
  <c r="BS672" i="3"/>
  <c r="BQ664" i="3"/>
  <c r="BS664" i="3"/>
  <c r="F660" i="3"/>
  <c r="M660" i="3"/>
  <c r="CG656" i="3"/>
  <c r="CI656" i="3"/>
  <c r="BQ656" i="3"/>
  <c r="BS656" i="3"/>
  <c r="F652" i="3"/>
  <c r="M652" i="3"/>
  <c r="CG648" i="3"/>
  <c r="CI648" i="3"/>
  <c r="BQ648" i="3"/>
  <c r="BS648" i="3"/>
  <c r="CG640" i="3"/>
  <c r="CI640" i="3"/>
  <c r="BS640" i="3"/>
  <c r="F636" i="3"/>
  <c r="M636" i="3"/>
  <c r="BZ629" i="3"/>
  <c r="CA629" i="3"/>
  <c r="M626" i="3"/>
  <c r="F626" i="3"/>
  <c r="CL624" i="3"/>
  <c r="BV624" i="3"/>
  <c r="BU624" i="3"/>
  <c r="CE623" i="3"/>
  <c r="CC623" i="3"/>
  <c r="BV620" i="3"/>
  <c r="BU620" i="3"/>
  <c r="F616" i="3"/>
  <c r="D616" i="3"/>
  <c r="F612" i="3"/>
  <c r="D612" i="3"/>
  <c r="F608" i="3"/>
  <c r="D608" i="3"/>
  <c r="F604" i="3"/>
  <c r="D604" i="3"/>
  <c r="F600" i="3"/>
  <c r="F592" i="3"/>
  <c r="D592" i="3"/>
  <c r="F588" i="3"/>
  <c r="D588" i="3"/>
  <c r="F584" i="3"/>
  <c r="F580" i="3"/>
  <c r="D580" i="3"/>
  <c r="F576" i="3"/>
  <c r="D576" i="3"/>
  <c r="D568" i="3"/>
  <c r="F564" i="3"/>
  <c r="D564" i="3"/>
  <c r="F560" i="3"/>
  <c r="D560" i="3"/>
  <c r="F556" i="3"/>
  <c r="D556" i="3"/>
  <c r="D552" i="3"/>
  <c r="F544" i="3"/>
  <c r="F540" i="3"/>
  <c r="D540" i="3"/>
  <c r="F532" i="3"/>
  <c r="D532" i="3"/>
  <c r="F528" i="3"/>
  <c r="D528" i="3"/>
  <c r="F520" i="3"/>
  <c r="F516" i="3"/>
  <c r="D516" i="3"/>
  <c r="F512" i="3"/>
  <c r="D512" i="3"/>
  <c r="F500" i="3"/>
  <c r="F496" i="3"/>
  <c r="D496" i="3"/>
  <c r="F492" i="3"/>
  <c r="D492" i="3"/>
  <c r="F488" i="3"/>
  <c r="D488" i="3"/>
  <c r="F484" i="3"/>
  <c r="D484" i="3"/>
  <c r="CL479" i="3"/>
  <c r="CM479" i="3"/>
  <c r="BU479" i="3"/>
  <c r="CD477" i="3"/>
  <c r="CL475" i="3"/>
  <c r="CD473" i="3"/>
  <c r="CE473" i="3"/>
  <c r="CH471" i="3"/>
  <c r="CI471" i="3"/>
  <c r="BR471" i="3"/>
  <c r="BS471" i="3"/>
  <c r="CH469" i="3"/>
  <c r="BR469" i="3"/>
  <c r="BS469" i="3"/>
  <c r="BS467" i="3"/>
  <c r="CI465" i="3"/>
  <c r="BR465" i="3"/>
  <c r="BS465" i="3"/>
  <c r="CH463" i="3"/>
  <c r="CI463" i="3"/>
  <c r="BR463" i="3"/>
  <c r="BS463" i="3"/>
  <c r="BR461" i="3"/>
  <c r="BS461" i="3"/>
  <c r="CH459" i="3"/>
  <c r="CI459" i="3"/>
  <c r="BR459" i="3"/>
  <c r="BS459" i="3"/>
  <c r="CI457" i="3"/>
  <c r="BS457" i="3"/>
  <c r="CI455" i="3"/>
  <c r="CI453" i="3"/>
  <c r="CI447" i="3"/>
  <c r="CI445" i="3"/>
  <c r="BR445" i="3"/>
  <c r="BR439" i="3"/>
  <c r="CH435" i="3"/>
  <c r="BR435" i="3"/>
  <c r="CH433" i="3"/>
  <c r="CH431" i="3"/>
  <c r="CI431" i="3"/>
  <c r="BR431" i="3"/>
  <c r="BS431" i="3"/>
  <c r="CH427" i="3"/>
  <c r="CI427" i="3"/>
  <c r="CH425" i="3"/>
  <c r="CI425" i="3"/>
  <c r="BR425" i="3"/>
  <c r="CH423" i="3"/>
  <c r="CI423" i="3"/>
  <c r="BR423" i="3"/>
  <c r="BS423" i="3"/>
  <c r="BR421" i="3"/>
  <c r="BS421" i="3"/>
  <c r="CI419" i="3"/>
  <c r="BR417" i="3"/>
  <c r="BS415" i="3"/>
  <c r="CI411" i="3"/>
  <c r="BS411" i="3"/>
  <c r="CH409" i="3"/>
  <c r="CI409" i="3"/>
  <c r="BR405" i="3"/>
  <c r="BW390" i="3"/>
  <c r="BW375" i="3"/>
  <c r="BV375" i="3"/>
  <c r="CK368" i="3"/>
  <c r="BW368" i="3"/>
  <c r="BV368" i="3"/>
  <c r="BZ364" i="3"/>
  <c r="F364" i="3"/>
  <c r="D364" i="3"/>
  <c r="M364" i="3"/>
  <c r="BY363" i="3"/>
  <c r="CG314" i="3"/>
  <c r="BS314" i="3"/>
  <c r="CM304" i="3"/>
  <c r="CK304" i="3"/>
  <c r="BU304" i="3"/>
  <c r="BZ297" i="3"/>
  <c r="CH283" i="3"/>
  <c r="BR283" i="3"/>
  <c r="BY271" i="3"/>
  <c r="CH269" i="3"/>
  <c r="CI269" i="3"/>
  <c r="CG269" i="3"/>
  <c r="BR269" i="3"/>
  <c r="BS269" i="3"/>
  <c r="BQ269" i="3"/>
  <c r="F243" i="3"/>
  <c r="CH228" i="3"/>
  <c r="BR228" i="3"/>
  <c r="M208" i="3"/>
  <c r="F208" i="3"/>
  <c r="D183" i="3"/>
  <c r="F183" i="3"/>
  <c r="CL179" i="3"/>
  <c r="D140" i="3"/>
  <c r="M140" i="3"/>
  <c r="F140" i="3"/>
  <c r="D138" i="3"/>
  <c r="BY104" i="3"/>
  <c r="D44" i="3"/>
  <c r="D40" i="3"/>
  <c r="M40" i="3"/>
  <c r="F40" i="3"/>
  <c r="BW49" i="16"/>
  <c r="CD955" i="3"/>
  <c r="BU51" i="16"/>
  <c r="BV957" i="3"/>
  <c r="BW53" i="16"/>
  <c r="CD959" i="3"/>
  <c r="BU55" i="16"/>
  <c r="BV961" i="3"/>
  <c r="BU59" i="16"/>
  <c r="BV965" i="3"/>
  <c r="BW61" i="16"/>
  <c r="CD967" i="3"/>
  <c r="BU63" i="16"/>
  <c r="BV969" i="3"/>
  <c r="CK808" i="3"/>
  <c r="CL800" i="3"/>
  <c r="CK797" i="3"/>
  <c r="CL792" i="3"/>
  <c r="CK792" i="3"/>
  <c r="CK789" i="3"/>
  <c r="CM788" i="3"/>
  <c r="CL784" i="3"/>
  <c r="CK784" i="3"/>
  <c r="CM781" i="3"/>
  <c r="CM780" i="3"/>
  <c r="CL776" i="3"/>
  <c r="CK776" i="3"/>
  <c r="CM773" i="3"/>
  <c r="CK773" i="3"/>
  <c r="CM772" i="3"/>
  <c r="CL768" i="3"/>
  <c r="CK768" i="3"/>
  <c r="CM765" i="3"/>
  <c r="CM764" i="3"/>
  <c r="CL760" i="3"/>
  <c r="CK760" i="3"/>
  <c r="CL752" i="3"/>
  <c r="CK752" i="3"/>
  <c r="CM737" i="3"/>
  <c r="CK737" i="3"/>
  <c r="BW737" i="3"/>
  <c r="BU737" i="3"/>
  <c r="BY734" i="3"/>
  <c r="CA734" i="3"/>
  <c r="BY733" i="3"/>
  <c r="CE731" i="3"/>
  <c r="BW722" i="3"/>
  <c r="CH721" i="3"/>
  <c r="CI721" i="3"/>
  <c r="BZ719" i="3"/>
  <c r="CA719" i="3"/>
  <c r="M717" i="3"/>
  <c r="F717" i="3"/>
  <c r="BW714" i="3"/>
  <c r="CH713" i="3"/>
  <c r="CI713" i="3"/>
  <c r="BR713" i="3"/>
  <c r="BZ711" i="3"/>
  <c r="CA711" i="3"/>
  <c r="BR705" i="3"/>
  <c r="BS705" i="3"/>
  <c r="BZ703" i="3"/>
  <c r="M701" i="3"/>
  <c r="BW698" i="3"/>
  <c r="CH697" i="3"/>
  <c r="CI697" i="3"/>
  <c r="BR697" i="3"/>
  <c r="BS697" i="3"/>
  <c r="BZ695" i="3"/>
  <c r="CA695" i="3"/>
  <c r="CH689" i="3"/>
  <c r="CI689" i="3"/>
  <c r="BR689" i="3"/>
  <c r="CH688" i="3"/>
  <c r="BR688" i="3"/>
  <c r="BQ687" i="3"/>
  <c r="BZ687" i="3"/>
  <c r="CA687" i="3"/>
  <c r="M685" i="3"/>
  <c r="F685" i="3"/>
  <c r="BW682" i="3"/>
  <c r="BR681" i="3"/>
  <c r="BS681" i="3"/>
  <c r="CH680" i="3"/>
  <c r="BR680" i="3"/>
  <c r="CG679" i="3"/>
  <c r="BZ679" i="3"/>
  <c r="CA679" i="3"/>
  <c r="M677" i="3"/>
  <c r="F677" i="3"/>
  <c r="BW674" i="3"/>
  <c r="CH673" i="3"/>
  <c r="CI673" i="3"/>
  <c r="BR673" i="3"/>
  <c r="BS673" i="3"/>
  <c r="CH672" i="3"/>
  <c r="BR672" i="3"/>
  <c r="CG671" i="3"/>
  <c r="BQ671" i="3"/>
  <c r="BZ671" i="3"/>
  <c r="CA671" i="3"/>
  <c r="M669" i="3"/>
  <c r="BW666" i="3"/>
  <c r="BR665" i="3"/>
  <c r="BS665" i="3"/>
  <c r="BR664" i="3"/>
  <c r="BQ663" i="3"/>
  <c r="BZ663" i="3"/>
  <c r="CA663" i="3"/>
  <c r="M661" i="3"/>
  <c r="F661" i="3"/>
  <c r="CH657" i="3"/>
  <c r="CI657" i="3"/>
  <c r="BR657" i="3"/>
  <c r="BS657" i="3"/>
  <c r="CH656" i="3"/>
  <c r="BR656" i="3"/>
  <c r="BQ655" i="3"/>
  <c r="BZ655" i="3"/>
  <c r="CA655" i="3"/>
  <c r="F653" i="3"/>
  <c r="CH649" i="3"/>
  <c r="CI649" i="3"/>
  <c r="CH648" i="3"/>
  <c r="BR648" i="3"/>
  <c r="CG647" i="3"/>
  <c r="M645" i="3"/>
  <c r="F645" i="3"/>
  <c r="CH641" i="3"/>
  <c r="CI641" i="3"/>
  <c r="BR641" i="3"/>
  <c r="BS641" i="3"/>
  <c r="CH640" i="3"/>
  <c r="BR640" i="3"/>
  <c r="BQ639" i="3"/>
  <c r="F637" i="3"/>
  <c r="BW634" i="3"/>
  <c r="M632" i="3"/>
  <c r="F632" i="3"/>
  <c r="CD627" i="3"/>
  <c r="CC627" i="3"/>
  <c r="M627" i="3"/>
  <c r="CD623" i="3"/>
  <c r="CM620" i="3"/>
  <c r="BW620" i="3"/>
  <c r="CA618" i="3"/>
  <c r="CK617" i="3"/>
  <c r="CL614" i="3"/>
  <c r="CK614" i="3"/>
  <c r="BV614" i="3"/>
  <c r="BU614" i="3"/>
  <c r="CG613" i="3"/>
  <c r="CI613" i="3"/>
  <c r="BQ613" i="3"/>
  <c r="BS613" i="3"/>
  <c r="CI609" i="3"/>
  <c r="CL606" i="3"/>
  <c r="CK606" i="3"/>
  <c r="BU606" i="3"/>
  <c r="BQ605" i="3"/>
  <c r="BS605" i="3"/>
  <c r="CL602" i="3"/>
  <c r="CK602" i="3"/>
  <c r="BU602" i="3"/>
  <c r="CI601" i="3"/>
  <c r="BQ601" i="3"/>
  <c r="BS601" i="3"/>
  <c r="CG597" i="3"/>
  <c r="CG593" i="3"/>
  <c r="BQ593" i="3"/>
  <c r="BS593" i="3"/>
  <c r="BV590" i="3"/>
  <c r="BU590" i="3"/>
  <c r="CG589" i="3"/>
  <c r="BQ589" i="3"/>
  <c r="BS589" i="3"/>
  <c r="CL586" i="3"/>
  <c r="BV586" i="3"/>
  <c r="BU586" i="3"/>
  <c r="CG585" i="3"/>
  <c r="CI585" i="3"/>
  <c r="BQ585" i="3"/>
  <c r="BS585" i="3"/>
  <c r="CL582" i="3"/>
  <c r="CK582" i="3"/>
  <c r="BV582" i="3"/>
  <c r="CG581" i="3"/>
  <c r="CI581" i="3"/>
  <c r="BQ581" i="3"/>
  <c r="BS581" i="3"/>
  <c r="CL578" i="3"/>
  <c r="CK578" i="3"/>
  <c r="BV578" i="3"/>
  <c r="BU578" i="3"/>
  <c r="CG577" i="3"/>
  <c r="CI577" i="3"/>
  <c r="BQ577" i="3"/>
  <c r="BS577" i="3"/>
  <c r="CL566" i="3"/>
  <c r="CK566" i="3"/>
  <c r="BV566" i="3"/>
  <c r="BU566" i="3"/>
  <c r="CG565" i="3"/>
  <c r="CI565" i="3"/>
  <c r="BQ565" i="3"/>
  <c r="BS565" i="3"/>
  <c r="CL558" i="3"/>
  <c r="CK558" i="3"/>
  <c r="BV558" i="3"/>
  <c r="CL554" i="3"/>
  <c r="BV554" i="3"/>
  <c r="BU554" i="3"/>
  <c r="CG553" i="3"/>
  <c r="CI553" i="3"/>
  <c r="CK550" i="3"/>
  <c r="BV546" i="3"/>
  <c r="BU546" i="3"/>
  <c r="CG545" i="3"/>
  <c r="CI545" i="3"/>
  <c r="CL542" i="3"/>
  <c r="CK542" i="3"/>
  <c r="CG541" i="3"/>
  <c r="BQ541" i="3"/>
  <c r="BS541" i="3"/>
  <c r="CL538" i="3"/>
  <c r="CK538" i="3"/>
  <c r="BV538" i="3"/>
  <c r="BU538" i="3"/>
  <c r="CG537" i="3"/>
  <c r="CI537" i="3"/>
  <c r="BQ537" i="3"/>
  <c r="BS537" i="3"/>
  <c r="CL530" i="3"/>
  <c r="BV530" i="3"/>
  <c r="BU530" i="3"/>
  <c r="CG529" i="3"/>
  <c r="CI529" i="3"/>
  <c r="BQ529" i="3"/>
  <c r="BS529" i="3"/>
  <c r="BU522" i="3"/>
  <c r="CL518" i="3"/>
  <c r="BV518" i="3"/>
  <c r="CG517" i="3"/>
  <c r="CI517" i="3"/>
  <c r="BQ517" i="3"/>
  <c r="BS517" i="3"/>
  <c r="CL514" i="3"/>
  <c r="CK514" i="3"/>
  <c r="BV514" i="3"/>
  <c r="BU514" i="3"/>
  <c r="CG513" i="3"/>
  <c r="CI513" i="3"/>
  <c r="BQ513" i="3"/>
  <c r="BS513" i="3"/>
  <c r="CL510" i="3"/>
  <c r="CK510" i="3"/>
  <c r="BV510" i="3"/>
  <c r="BU510" i="3"/>
  <c r="CG509" i="3"/>
  <c r="CI509" i="3"/>
  <c r="BQ509" i="3"/>
  <c r="BS509" i="3"/>
  <c r="CG505" i="3"/>
  <c r="CL502" i="3"/>
  <c r="CG501" i="3"/>
  <c r="CI501" i="3"/>
  <c r="BQ501" i="3"/>
  <c r="BV498" i="3"/>
  <c r="BU498" i="3"/>
  <c r="CG497" i="3"/>
  <c r="CI497" i="3"/>
  <c r="BQ497" i="3"/>
  <c r="BS497" i="3"/>
  <c r="BV494" i="3"/>
  <c r="CG493" i="3"/>
  <c r="CI493" i="3"/>
  <c r="BQ493" i="3"/>
  <c r="BS493" i="3"/>
  <c r="CL490" i="3"/>
  <c r="CK490" i="3"/>
  <c r="BV490" i="3"/>
  <c r="BU490" i="3"/>
  <c r="CG489" i="3"/>
  <c r="CI489" i="3"/>
  <c r="BQ489" i="3"/>
  <c r="CL486" i="3"/>
  <c r="CK486" i="3"/>
  <c r="BV486" i="3"/>
  <c r="BU486" i="3"/>
  <c r="CG485" i="3"/>
  <c r="CI485" i="3"/>
  <c r="BQ485" i="3"/>
  <c r="BS485" i="3"/>
  <c r="CL481" i="3"/>
  <c r="CM481" i="3"/>
  <c r="BV481" i="3"/>
  <c r="BU481" i="3"/>
  <c r="CK479" i="3"/>
  <c r="CL477" i="3"/>
  <c r="CM477" i="3"/>
  <c r="CK475" i="3"/>
  <c r="BV473" i="3"/>
  <c r="BU473" i="3"/>
  <c r="BQ471" i="3"/>
  <c r="BZ471" i="3"/>
  <c r="BY471" i="3"/>
  <c r="BQ469" i="3"/>
  <c r="BZ469" i="3"/>
  <c r="BY469" i="3"/>
  <c r="BZ467" i="3"/>
  <c r="BQ465" i="3"/>
  <c r="BZ465" i="3"/>
  <c r="BY465" i="3"/>
  <c r="BQ463" i="3"/>
  <c r="BZ463" i="3"/>
  <c r="BY463" i="3"/>
  <c r="BQ461" i="3"/>
  <c r="BY461" i="3"/>
  <c r="BQ459" i="3"/>
  <c r="BZ459" i="3"/>
  <c r="BY459" i="3"/>
  <c r="BY453" i="3"/>
  <c r="BZ445" i="3"/>
  <c r="BY445" i="3"/>
  <c r="BZ443" i="3"/>
  <c r="BY443" i="3"/>
  <c r="BY441" i="3"/>
  <c r="BQ437" i="3"/>
  <c r="BZ433" i="3"/>
  <c r="BQ431" i="3"/>
  <c r="BY429" i="3"/>
  <c r="BZ427" i="3"/>
  <c r="BY427" i="3"/>
  <c r="BQ425" i="3"/>
  <c r="BQ423" i="3"/>
  <c r="BQ421" i="3"/>
  <c r="BZ421" i="3"/>
  <c r="BY421" i="3"/>
  <c r="BZ419" i="3"/>
  <c r="BY419" i="3"/>
  <c r="BZ417" i="3"/>
  <c r="BY417" i="3"/>
  <c r="BY415" i="3"/>
  <c r="BY413" i="3"/>
  <c r="BZ411" i="3"/>
  <c r="CH400" i="3"/>
  <c r="CG400" i="3"/>
  <c r="CI400" i="3"/>
  <c r="BR400" i="3"/>
  <c r="BS400" i="3"/>
  <c r="M372" i="3"/>
  <c r="BZ369" i="3"/>
  <c r="F356" i="3"/>
  <c r="M356" i="3"/>
  <c r="CG355" i="3"/>
  <c r="CI355" i="3"/>
  <c r="CH355" i="3"/>
  <c r="BS355" i="3"/>
  <c r="BR355" i="3"/>
  <c r="M308" i="3"/>
  <c r="D308" i="3"/>
  <c r="BQ308" i="3"/>
  <c r="F308" i="3"/>
  <c r="BZ305" i="3"/>
  <c r="CG299" i="3"/>
  <c r="CM296" i="3"/>
  <c r="CK296" i="3"/>
  <c r="CG291" i="3"/>
  <c r="CI291" i="3"/>
  <c r="CH291" i="3"/>
  <c r="BS291" i="3"/>
  <c r="BR291" i="3"/>
  <c r="CH273" i="3"/>
  <c r="CI273" i="3"/>
  <c r="BR273" i="3"/>
  <c r="BS273" i="3"/>
  <c r="BQ273" i="3"/>
  <c r="BZ267" i="3"/>
  <c r="BY267" i="3"/>
  <c r="CH265" i="3"/>
  <c r="CI265" i="3"/>
  <c r="CG265" i="3"/>
  <c r="BR265" i="3"/>
  <c r="BS265" i="3"/>
  <c r="BQ265" i="3"/>
  <c r="CM257" i="3"/>
  <c r="D253" i="3"/>
  <c r="F253" i="3"/>
  <c r="M253" i="3"/>
  <c r="CH237" i="3"/>
  <c r="BR237" i="3"/>
  <c r="BS237" i="3"/>
  <c r="BQ237" i="3"/>
  <c r="CL231" i="3"/>
  <c r="BW231" i="3"/>
  <c r="D227" i="3"/>
  <c r="F227" i="3"/>
  <c r="M227" i="3"/>
  <c r="D195" i="3"/>
  <c r="BQ195" i="3"/>
  <c r="M195" i="3"/>
  <c r="F195" i="3"/>
  <c r="CH172" i="3"/>
  <c r="CG172" i="3"/>
  <c r="CI172" i="3"/>
  <c r="BR172" i="3"/>
  <c r="BS172" i="3"/>
  <c r="CL153" i="3"/>
  <c r="CK153" i="3"/>
  <c r="BV153" i="3"/>
  <c r="BW153" i="3"/>
  <c r="CM392" i="3"/>
  <c r="CK392" i="3"/>
  <c r="BU392" i="3"/>
  <c r="BS391" i="3"/>
  <c r="CD377" i="3"/>
  <c r="M370" i="3"/>
  <c r="D370" i="3"/>
  <c r="BR369" i="3"/>
  <c r="BZ360" i="3"/>
  <c r="M360" i="3"/>
  <c r="CI356" i="3"/>
  <c r="CG356" i="3"/>
  <c r="BZ352" i="3"/>
  <c r="F352" i="3"/>
  <c r="D352" i="3"/>
  <c r="M352" i="3"/>
  <c r="CI351" i="3"/>
  <c r="BS351" i="3"/>
  <c r="BU350" i="3"/>
  <c r="M348" i="3"/>
  <c r="BW345" i="3"/>
  <c r="CD343" i="3"/>
  <c r="BW341" i="3"/>
  <c r="CA336" i="3"/>
  <c r="D336" i="3"/>
  <c r="M336" i="3"/>
  <c r="F336" i="3"/>
  <c r="CD335" i="3"/>
  <c r="CA332" i="3"/>
  <c r="D332" i="3"/>
  <c r="M332" i="3"/>
  <c r="F332" i="3"/>
  <c r="CK328" i="3"/>
  <c r="BW328" i="3"/>
  <c r="BU328" i="3"/>
  <c r="BR327" i="3"/>
  <c r="M322" i="3"/>
  <c r="D322" i="3"/>
  <c r="BU322" i="3"/>
  <c r="CI318" i="3"/>
  <c r="F314" i="3"/>
  <c r="M306" i="3"/>
  <c r="D306" i="3"/>
  <c r="BQ306" i="3"/>
  <c r="D302" i="3"/>
  <c r="M298" i="3"/>
  <c r="BS297" i="3"/>
  <c r="CG287" i="3"/>
  <c r="CI287" i="3"/>
  <c r="BS287" i="3"/>
  <c r="F280" i="3"/>
  <c r="D280" i="3"/>
  <c r="M280" i="3"/>
  <c r="CI279" i="3"/>
  <c r="BS279" i="3"/>
  <c r="CK278" i="3"/>
  <c r="BW278" i="3"/>
  <c r="BU278" i="3"/>
  <c r="D276" i="3"/>
  <c r="CH264" i="3"/>
  <c r="CG264" i="3"/>
  <c r="BR264" i="3"/>
  <c r="BS264" i="3"/>
  <c r="CD257" i="3"/>
  <c r="D251" i="3"/>
  <c r="D247" i="3"/>
  <c r="BQ247" i="3"/>
  <c r="M247" i="3"/>
  <c r="F247" i="3"/>
  <c r="CH245" i="3"/>
  <c r="CG245" i="3"/>
  <c r="D241" i="3"/>
  <c r="M241" i="3"/>
  <c r="F241" i="3"/>
  <c r="CH239" i="3"/>
  <c r="BS239" i="3"/>
  <c r="BZ237" i="3"/>
  <c r="CA237" i="3"/>
  <c r="M235" i="3"/>
  <c r="F235" i="3"/>
  <c r="CD231" i="3"/>
  <c r="BZ228" i="3"/>
  <c r="CH222" i="3"/>
  <c r="BR222" i="3"/>
  <c r="BZ218" i="3"/>
  <c r="CA218" i="3"/>
  <c r="D216" i="3"/>
  <c r="BQ216" i="3"/>
  <c r="CH214" i="3"/>
  <c r="BR214" i="3"/>
  <c r="BZ212" i="3"/>
  <c r="D210" i="3"/>
  <c r="M210" i="3"/>
  <c r="F210" i="3"/>
  <c r="BZ204" i="3"/>
  <c r="CD197" i="3"/>
  <c r="D193" i="3"/>
  <c r="BY193" i="3"/>
  <c r="M193" i="3"/>
  <c r="F193" i="3"/>
  <c r="BZ190" i="3"/>
  <c r="CA190" i="3"/>
  <c r="D189" i="3"/>
  <c r="M189" i="3"/>
  <c r="F189" i="3"/>
  <c r="CD185" i="3"/>
  <c r="CG184" i="3"/>
  <c r="CD179" i="3"/>
  <c r="CL173" i="3"/>
  <c r="CK173" i="3"/>
  <c r="BW173" i="3"/>
  <c r="M169" i="3"/>
  <c r="D136" i="3"/>
  <c r="M136" i="3"/>
  <c r="F136" i="3"/>
  <c r="BZ134" i="3"/>
  <c r="CA134" i="3"/>
  <c r="BY134" i="3"/>
  <c r="CG132" i="3"/>
  <c r="BR132" i="3"/>
  <c r="BS132" i="3"/>
  <c r="CH84" i="3"/>
  <c r="CG84" i="3"/>
  <c r="BR84" i="3"/>
  <c r="BS84" i="3"/>
  <c r="BQ84" i="3"/>
  <c r="BZ72" i="3"/>
  <c r="CA72" i="3"/>
  <c r="CA68" i="3"/>
  <c r="BZ29" i="3"/>
  <c r="BZ27" i="3"/>
  <c r="BZ25" i="3"/>
  <c r="BY25" i="3"/>
  <c r="D1789" i="3"/>
  <c r="D936" i="3"/>
  <c r="D944" i="3"/>
  <c r="D996" i="3"/>
  <c r="D1000" i="3"/>
  <c r="D1004" i="3"/>
  <c r="D1865" i="3"/>
  <c r="D1873" i="3"/>
  <c r="D1020" i="3"/>
  <c r="D1877" i="3"/>
  <c r="BS98" i="16"/>
  <c r="D909" i="3"/>
  <c r="BY909" i="3"/>
  <c r="CC1079" i="3"/>
  <c r="BX92" i="16"/>
  <c r="CD1084" i="3"/>
  <c r="BU94" i="16"/>
  <c r="BX100" i="16"/>
  <c r="CD1092" i="3"/>
  <c r="BU102" i="16"/>
  <c r="G1119" i="3"/>
  <c r="G1972" i="3"/>
  <c r="G1125" i="3"/>
  <c r="G1978" i="3"/>
  <c r="G1130" i="3"/>
  <c r="G1983" i="3"/>
  <c r="G1901" i="3"/>
  <c r="G1048" i="3"/>
  <c r="G1905" i="3"/>
  <c r="G1052" i="3"/>
  <c r="G1909" i="3"/>
  <c r="G1056" i="3"/>
  <c r="G1913" i="3"/>
  <c r="G1060" i="3"/>
  <c r="G1917" i="3"/>
  <c r="G1064" i="3"/>
  <c r="G1921" i="3"/>
  <c r="G1068" i="3"/>
  <c r="G1925" i="3"/>
  <c r="G1072" i="3"/>
  <c r="G1929" i="3"/>
  <c r="G1076" i="3"/>
  <c r="G935" i="3"/>
  <c r="G1788" i="3"/>
  <c r="G939" i="3"/>
  <c r="G1792" i="3"/>
  <c r="G943" i="3"/>
  <c r="G1796" i="3"/>
  <c r="G947" i="3"/>
  <c r="G1800" i="3"/>
  <c r="G951" i="3"/>
  <c r="G1804" i="3"/>
  <c r="D25" i="3"/>
  <c r="BU25" i="3"/>
  <c r="M25" i="3"/>
  <c r="F25" i="3"/>
  <c r="BV967" i="3"/>
  <c r="BV963" i="3"/>
  <c r="BQ749" i="3"/>
  <c r="BY747" i="3"/>
  <c r="BQ741" i="3"/>
  <c r="BR736" i="3"/>
  <c r="BQ726" i="3"/>
  <c r="CM724" i="3"/>
  <c r="BZ722" i="3"/>
  <c r="CL721" i="3"/>
  <c r="BZ714" i="3"/>
  <c r="CL713" i="3"/>
  <c r="CM692" i="3"/>
  <c r="BZ690" i="3"/>
  <c r="BZ682" i="3"/>
  <c r="CL681" i="3"/>
  <c r="BZ674" i="3"/>
  <c r="CM668" i="3"/>
  <c r="BZ666" i="3"/>
  <c r="CL665" i="3"/>
  <c r="CM660" i="3"/>
  <c r="BZ658" i="3"/>
  <c r="CL657" i="3"/>
  <c r="CM652" i="3"/>
  <c r="BZ650" i="3"/>
  <c r="CL649" i="3"/>
  <c r="CM644" i="3"/>
  <c r="BZ642" i="3"/>
  <c r="CM636" i="3"/>
  <c r="BZ634" i="3"/>
  <c r="CM631" i="3"/>
  <c r="BZ627" i="3"/>
  <c r="CL626" i="3"/>
  <c r="BQ625" i="3"/>
  <c r="BY623" i="3"/>
  <c r="BR620" i="3"/>
  <c r="BQ617" i="3"/>
  <c r="CM615" i="3"/>
  <c r="CM611" i="3"/>
  <c r="BR610" i="3"/>
  <c r="CM607" i="3"/>
  <c r="M607" i="3"/>
  <c r="BR606" i="3"/>
  <c r="M603" i="3"/>
  <c r="M599" i="3"/>
  <c r="BR594" i="3"/>
  <c r="M591" i="3"/>
  <c r="BR586" i="3"/>
  <c r="M583" i="3"/>
  <c r="BR582" i="3"/>
  <c r="BR578" i="3"/>
  <c r="M575" i="3"/>
  <c r="BR574" i="3"/>
  <c r="CM571" i="3"/>
  <c r="M571" i="3"/>
  <c r="BR570" i="3"/>
  <c r="CM567" i="3"/>
  <c r="BR566" i="3"/>
  <c r="CM563" i="3"/>
  <c r="M563" i="3"/>
  <c r="CM559" i="3"/>
  <c r="M559" i="3"/>
  <c r="BR558" i="3"/>
  <c r="CM555" i="3"/>
  <c r="CM551" i="3"/>
  <c r="M551" i="3"/>
  <c r="BR550" i="3"/>
  <c r="CM547" i="3"/>
  <c r="M547" i="3"/>
  <c r="BR546" i="3"/>
  <c r="CM543" i="3"/>
  <c r="M543" i="3"/>
  <c r="BR542" i="3"/>
  <c r="M539" i="3"/>
  <c r="M535" i="3"/>
  <c r="M531" i="3"/>
  <c r="M527" i="3"/>
  <c r="CM523" i="3"/>
  <c r="M523" i="3"/>
  <c r="BR522" i="3"/>
  <c r="CM519" i="3"/>
  <c r="M511" i="3"/>
  <c r="CM507" i="3"/>
  <c r="M507" i="3"/>
  <c r="BR502" i="3"/>
  <c r="CM499" i="3"/>
  <c r="M499" i="3"/>
  <c r="M495" i="3"/>
  <c r="CM487" i="3"/>
  <c r="M487" i="3"/>
  <c r="BR486" i="3"/>
  <c r="CM483" i="3"/>
  <c r="M483" i="3"/>
  <c r="CH406" i="3"/>
  <c r="CG406" i="3"/>
  <c r="BR406" i="3"/>
  <c r="BS406" i="3"/>
  <c r="CH398" i="3"/>
  <c r="CH395" i="3"/>
  <c r="BS395" i="3"/>
  <c r="CL392" i="3"/>
  <c r="M390" i="3"/>
  <c r="BS389" i="3"/>
  <c r="CM387" i="3"/>
  <c r="CL387" i="3"/>
  <c r="CE381" i="3"/>
  <c r="CD381" i="3"/>
  <c r="D378" i="3"/>
  <c r="BU378" i="3"/>
  <c r="M378" i="3"/>
  <c r="CK372" i="3"/>
  <c r="BV372" i="3"/>
  <c r="BW370" i="3"/>
  <c r="BU370" i="3"/>
  <c r="CH366" i="3"/>
  <c r="CG366" i="3"/>
  <c r="BR366" i="3"/>
  <c r="CD365" i="3"/>
  <c r="CC357" i="3"/>
  <c r="BS356" i="3"/>
  <c r="CH347" i="3"/>
  <c r="CI347" i="3"/>
  <c r="BR347" i="3"/>
  <c r="BS347" i="3"/>
  <c r="CL342" i="3"/>
  <c r="CK342" i="3"/>
  <c r="BV342" i="3"/>
  <c r="CL328" i="3"/>
  <c r="M326" i="3"/>
  <c r="D326" i="3"/>
  <c r="BQ326" i="3"/>
  <c r="CH325" i="3"/>
  <c r="CI325" i="3"/>
  <c r="BR325" i="3"/>
  <c r="CG321" i="3"/>
  <c r="CI321" i="3"/>
  <c r="BS321" i="3"/>
  <c r="CG320" i="3"/>
  <c r="BR320" i="3"/>
  <c r="BS320" i="3"/>
  <c r="CD319" i="3"/>
  <c r="BS318" i="3"/>
  <c r="BS313" i="3"/>
  <c r="CH312" i="3"/>
  <c r="BR312" i="3"/>
  <c r="BS312" i="3"/>
  <c r="CD311" i="3"/>
  <c r="BS310" i="3"/>
  <c r="CM306" i="3"/>
  <c r="CK306" i="3"/>
  <c r="BW306" i="3"/>
  <c r="M304" i="3"/>
  <c r="D304" i="3"/>
  <c r="BY303" i="3"/>
  <c r="CK302" i="3"/>
  <c r="BW302" i="3"/>
  <c r="BU302" i="3"/>
  <c r="M300" i="3"/>
  <c r="D300" i="3"/>
  <c r="CM298" i="3"/>
  <c r="CK298" i="3"/>
  <c r="BU298" i="3"/>
  <c r="M296" i="3"/>
  <c r="D296" i="3"/>
  <c r="BY295" i="3"/>
  <c r="CD293" i="3"/>
  <c r="BS292" i="3"/>
  <c r="CH286" i="3"/>
  <c r="CG286" i="3"/>
  <c r="BR286" i="3"/>
  <c r="BS286" i="3"/>
  <c r="CG256" i="3"/>
  <c r="BZ247" i="3"/>
  <c r="CA247" i="3"/>
  <c r="CH243" i="3"/>
  <c r="CG243" i="3"/>
  <c r="BR243" i="3"/>
  <c r="D239" i="3"/>
  <c r="M239" i="3"/>
  <c r="F239" i="3"/>
  <c r="BY237" i="3"/>
  <c r="BZ235" i="3"/>
  <c r="CA235" i="3"/>
  <c r="CD233" i="3"/>
  <c r="CH230" i="3"/>
  <c r="CG230" i="3"/>
  <c r="BR230" i="3"/>
  <c r="BS230" i="3"/>
  <c r="CL223" i="3"/>
  <c r="CK223" i="3"/>
  <c r="BV223" i="3"/>
  <c r="CI222" i="3"/>
  <c r="CL219" i="3"/>
  <c r="CK219" i="3"/>
  <c r="BV219" i="3"/>
  <c r="BY218" i="3"/>
  <c r="CA216" i="3"/>
  <c r="D214" i="3"/>
  <c r="M214" i="3"/>
  <c r="F214" i="3"/>
  <c r="BZ210" i="3"/>
  <c r="CA210" i="3"/>
  <c r="CH208" i="3"/>
  <c r="CH196" i="3"/>
  <c r="CG196" i="3"/>
  <c r="BR196" i="3"/>
  <c r="BS196" i="3"/>
  <c r="BU196" i="3"/>
  <c r="CH194" i="3"/>
  <c r="CG194" i="3"/>
  <c r="CD187" i="3"/>
  <c r="BR176" i="3"/>
  <c r="BS176" i="3"/>
  <c r="CH170" i="3"/>
  <c r="CL165" i="3"/>
  <c r="CK165" i="3"/>
  <c r="BV165" i="3"/>
  <c r="BW165" i="3"/>
  <c r="BZ162" i="3"/>
  <c r="CA162" i="3"/>
  <c r="D159" i="3"/>
  <c r="BY159" i="3"/>
  <c r="F159" i="3"/>
  <c r="M159" i="3"/>
  <c r="CL155" i="3"/>
  <c r="CM155" i="3"/>
  <c r="BV155" i="3"/>
  <c r="CE153" i="3"/>
  <c r="D151" i="3"/>
  <c r="BY151" i="3"/>
  <c r="M151" i="3"/>
  <c r="F151" i="3"/>
  <c r="CH144" i="3"/>
  <c r="CD143" i="3"/>
  <c r="CG140" i="3"/>
  <c r="BR140" i="3"/>
  <c r="BS140" i="3"/>
  <c r="CG138" i="3"/>
  <c r="BS138" i="3"/>
  <c r="BZ136" i="3"/>
  <c r="CA136" i="3"/>
  <c r="BZ124" i="3"/>
  <c r="CA124" i="3"/>
  <c r="BY124" i="3"/>
  <c r="BZ96" i="3"/>
  <c r="CA96" i="3"/>
  <c r="BY96" i="3"/>
  <c r="CH76" i="3"/>
  <c r="BS76" i="3"/>
  <c r="BY72" i="3"/>
  <c r="CG64" i="3"/>
  <c r="BR64" i="3"/>
  <c r="BS64" i="3"/>
  <c r="BZ60" i="3"/>
  <c r="CA60" i="3"/>
  <c r="BY60" i="3"/>
  <c r="BZ48" i="3"/>
  <c r="CA48" i="3"/>
  <c r="CH42" i="3"/>
  <c r="BR42" i="3"/>
  <c r="BS42" i="3"/>
  <c r="CH40" i="3"/>
  <c r="F38" i="3"/>
  <c r="CM470" i="3"/>
  <c r="CK470" i="3"/>
  <c r="BW470" i="3"/>
  <c r="BU470" i="3"/>
  <c r="D468" i="3"/>
  <c r="CK466" i="3"/>
  <c r="BU466" i="3"/>
  <c r="M464" i="3"/>
  <c r="D464" i="3"/>
  <c r="CM462" i="3"/>
  <c r="CK462" i="3"/>
  <c r="BW462" i="3"/>
  <c r="BW458" i="3"/>
  <c r="BU458" i="3"/>
  <c r="M456" i="3"/>
  <c r="BU454" i="3"/>
  <c r="CK446" i="3"/>
  <c r="BU446" i="3"/>
  <c r="M444" i="3"/>
  <c r="D444" i="3"/>
  <c r="M436" i="3"/>
  <c r="M432" i="3"/>
  <c r="BW430" i="3"/>
  <c r="CK426" i="3"/>
  <c r="BW426" i="3"/>
  <c r="BU426" i="3"/>
  <c r="CM422" i="3"/>
  <c r="CK422" i="3"/>
  <c r="BW422" i="3"/>
  <c r="BU422" i="3"/>
  <c r="M420" i="3"/>
  <c r="D420" i="3"/>
  <c r="CK418" i="3"/>
  <c r="M416" i="3"/>
  <c r="D412" i="3"/>
  <c r="BU410" i="3"/>
  <c r="CG407" i="3"/>
  <c r="BS402" i="3"/>
  <c r="CH394" i="3"/>
  <c r="BR394" i="3"/>
  <c r="BS394" i="3"/>
  <c r="M392" i="3"/>
  <c r="D392" i="3"/>
  <c r="BQ392" i="3"/>
  <c r="BW388" i="3"/>
  <c r="F386" i="3"/>
  <c r="BV380" i="3"/>
  <c r="F380" i="3"/>
  <c r="CM379" i="3"/>
  <c r="CL379" i="3"/>
  <c r="BW379" i="3"/>
  <c r="CE376" i="3"/>
  <c r="BS371" i="3"/>
  <c r="F370" i="3"/>
  <c r="CH362" i="3"/>
  <c r="CG362" i="3"/>
  <c r="BR362" i="3"/>
  <c r="BS362" i="3"/>
  <c r="CD361" i="3"/>
  <c r="CH354" i="3"/>
  <c r="BR354" i="3"/>
  <c r="BS354" i="3"/>
  <c r="CD353" i="3"/>
  <c r="M350" i="3"/>
  <c r="D350" i="3"/>
  <c r="CH349" i="3"/>
  <c r="CM346" i="3"/>
  <c r="BU346" i="3"/>
  <c r="CK341" i="3"/>
  <c r="BZ336" i="3"/>
  <c r="BZ332" i="3"/>
  <c r="M328" i="3"/>
  <c r="D328" i="3"/>
  <c r="CH324" i="3"/>
  <c r="CG324" i="3"/>
  <c r="CD323" i="3"/>
  <c r="CG317" i="3"/>
  <c r="BS317" i="3"/>
  <c r="BR316" i="3"/>
  <c r="CD315" i="3"/>
  <c r="CI309" i="3"/>
  <c r="BU308" i="3"/>
  <c r="F306" i="3"/>
  <c r="CG290" i="3"/>
  <c r="BR290" i="3"/>
  <c r="BS290" i="3"/>
  <c r="CH282" i="3"/>
  <c r="D278" i="3"/>
  <c r="BQ278" i="3"/>
  <c r="CH277" i="3"/>
  <c r="BS277" i="3"/>
  <c r="F276" i="3"/>
  <c r="CM274" i="3"/>
  <c r="CK274" i="3"/>
  <c r="BW274" i="3"/>
  <c r="BU274" i="3"/>
  <c r="D272" i="3"/>
  <c r="CM270" i="3"/>
  <c r="CK270" i="3"/>
  <c r="BU270" i="3"/>
  <c r="M268" i="3"/>
  <c r="D268" i="3"/>
  <c r="CM266" i="3"/>
  <c r="CK266" i="3"/>
  <c r="BU266" i="3"/>
  <c r="CI264" i="3"/>
  <c r="CE263" i="3"/>
  <c r="CG262" i="3"/>
  <c r="CI262" i="3"/>
  <c r="BZ256" i="3"/>
  <c r="D255" i="3"/>
  <c r="BU255" i="3"/>
  <c r="M249" i="3"/>
  <c r="CH247" i="3"/>
  <c r="CG247" i="3"/>
  <c r="BR247" i="3"/>
  <c r="BS247" i="3"/>
  <c r="CA243" i="3"/>
  <c r="CH241" i="3"/>
  <c r="CG241" i="3"/>
  <c r="D237" i="3"/>
  <c r="M237" i="3"/>
  <c r="F237" i="3"/>
  <c r="CH235" i="3"/>
  <c r="CG235" i="3"/>
  <c r="CL233" i="3"/>
  <c r="CM233" i="3"/>
  <c r="BZ230" i="3"/>
  <c r="D229" i="3"/>
  <c r="F229" i="3"/>
  <c r="M229" i="3"/>
  <c r="CL225" i="3"/>
  <c r="BV225" i="3"/>
  <c r="CL221" i="3"/>
  <c r="CK221" i="3"/>
  <c r="M218" i="3"/>
  <c r="CH216" i="3"/>
  <c r="CG216" i="3"/>
  <c r="BR216" i="3"/>
  <c r="CI214" i="3"/>
  <c r="D212" i="3"/>
  <c r="M212" i="3"/>
  <c r="F212" i="3"/>
  <c r="CH210" i="3"/>
  <c r="CG210" i="3"/>
  <c r="BR210" i="3"/>
  <c r="BS210" i="3"/>
  <c r="BZ208" i="3"/>
  <c r="CA208" i="3"/>
  <c r="D206" i="3"/>
  <c r="D201" i="3"/>
  <c r="BU201" i="3"/>
  <c r="F201" i="3"/>
  <c r="M201" i="3"/>
  <c r="BZ196" i="3"/>
  <c r="BY196" i="3"/>
  <c r="CA194" i="3"/>
  <c r="F191" i="3"/>
  <c r="BV187" i="3"/>
  <c r="BW177" i="3"/>
  <c r="CD165" i="3"/>
  <c r="CG162" i="3"/>
  <c r="D161" i="3"/>
  <c r="F161" i="3"/>
  <c r="M161" i="3"/>
  <c r="CG150" i="3"/>
  <c r="CD147" i="3"/>
  <c r="CL145" i="3"/>
  <c r="CK145" i="3"/>
  <c r="BV145" i="3"/>
  <c r="BW145" i="3"/>
  <c r="CL143" i="3"/>
  <c r="CK143" i="3"/>
  <c r="CM143" i="3"/>
  <c r="BV143" i="3"/>
  <c r="BU142" i="3"/>
  <c r="BZ140" i="3"/>
  <c r="CA140" i="3"/>
  <c r="BY140" i="3"/>
  <c r="D134" i="3"/>
  <c r="M134" i="3"/>
  <c r="F134" i="3"/>
  <c r="CA130" i="3"/>
  <c r="CG126" i="3"/>
  <c r="BR126" i="3"/>
  <c r="BS126" i="3"/>
  <c r="CH124" i="3"/>
  <c r="CG124" i="3"/>
  <c r="CI124" i="3"/>
  <c r="BR124" i="3"/>
  <c r="BS124" i="3"/>
  <c r="CH108" i="3"/>
  <c r="BS108" i="3"/>
  <c r="CH96" i="3"/>
  <c r="BS96" i="3"/>
  <c r="BZ92" i="3"/>
  <c r="CA92" i="3"/>
  <c r="BY92" i="3"/>
  <c r="CA80" i="3"/>
  <c r="BZ76" i="3"/>
  <c r="CA76" i="3"/>
  <c r="BZ64" i="3"/>
  <c r="BY64" i="3"/>
  <c r="D28" i="3"/>
  <c r="F28" i="3"/>
  <c r="D26" i="3"/>
  <c r="M26" i="3"/>
  <c r="F26" i="3"/>
  <c r="G1045" i="3"/>
  <c r="D1718" i="3"/>
  <c r="D865" i="3"/>
  <c r="D942" i="3"/>
  <c r="BR182" i="3"/>
  <c r="M181" i="3"/>
  <c r="CM167" i="3"/>
  <c r="BV167" i="3"/>
  <c r="D163" i="3"/>
  <c r="CC163" i="3"/>
  <c r="F163" i="3"/>
  <c r="M163" i="3"/>
  <c r="BY154" i="3"/>
  <c r="CA150" i="3"/>
  <c r="BZ144" i="3"/>
  <c r="CL141" i="3"/>
  <c r="CK141" i="3"/>
  <c r="BZ138" i="3"/>
  <c r="CA138" i="3"/>
  <c r="BR136" i="3"/>
  <c r="BS136" i="3"/>
  <c r="CH130" i="3"/>
  <c r="CG130" i="3"/>
  <c r="BR130" i="3"/>
  <c r="BS130" i="3"/>
  <c r="CA128" i="3"/>
  <c r="BZ120" i="3"/>
  <c r="CA120" i="3"/>
  <c r="BZ116" i="3"/>
  <c r="CA116" i="3"/>
  <c r="BR104" i="3"/>
  <c r="CH100" i="3"/>
  <c r="CG100" i="3"/>
  <c r="BS100" i="3"/>
  <c r="BZ88" i="3"/>
  <c r="CA88" i="3"/>
  <c r="BZ84" i="3"/>
  <c r="CG72" i="3"/>
  <c r="BR72" i="3"/>
  <c r="BS72" i="3"/>
  <c r="CH68" i="3"/>
  <c r="CG68" i="3"/>
  <c r="BS68" i="3"/>
  <c r="BZ56" i="3"/>
  <c r="CA56" i="3"/>
  <c r="BZ40" i="3"/>
  <c r="D36" i="3"/>
  <c r="M36" i="3"/>
  <c r="F36" i="3"/>
  <c r="Q862" i="3"/>
  <c r="R862" i="3"/>
  <c r="G1865" i="3"/>
  <c r="G1012" i="3"/>
  <c r="G1869" i="3"/>
  <c r="G1016" i="3"/>
  <c r="G1873" i="3"/>
  <c r="G1020" i="3"/>
  <c r="G1877" i="3"/>
  <c r="G1024" i="3"/>
  <c r="D1900" i="3"/>
  <c r="D1047" i="3"/>
  <c r="D1904" i="3"/>
  <c r="D1051" i="3"/>
  <c r="D1908" i="3"/>
  <c r="D1055" i="3"/>
  <c r="D1912" i="3"/>
  <c r="D1059" i="3"/>
  <c r="D1916" i="3"/>
  <c r="D1063" i="3"/>
  <c r="D1920" i="3"/>
  <c r="D1067" i="3"/>
  <c r="D1924" i="3"/>
  <c r="D1071" i="3"/>
  <c r="D1928" i="3"/>
  <c r="D1075" i="3"/>
  <c r="D1978" i="3"/>
  <c r="D1125" i="3"/>
  <c r="G1127" i="3"/>
  <c r="G1980" i="3"/>
  <c r="G1786" i="3"/>
  <c r="G933" i="3"/>
  <c r="DQ79" i="16"/>
  <c r="DO79" i="16"/>
  <c r="T267" i="3"/>
  <c r="U267" i="3"/>
  <c r="Q267" i="3"/>
  <c r="R267" i="3"/>
  <c r="T259" i="3"/>
  <c r="U259" i="3"/>
  <c r="Q259" i="3"/>
  <c r="R259" i="3"/>
  <c r="T251" i="3"/>
  <c r="U251" i="3"/>
  <c r="Q251" i="3"/>
  <c r="R251" i="3"/>
  <c r="T243" i="3"/>
  <c r="U243" i="3"/>
  <c r="Q243" i="3"/>
  <c r="R243" i="3"/>
  <c r="T235" i="3"/>
  <c r="U235" i="3"/>
  <c r="Q235" i="3"/>
  <c r="R235" i="3"/>
  <c r="T227" i="3"/>
  <c r="U227" i="3"/>
  <c r="T219" i="3"/>
  <c r="U219" i="3"/>
  <c r="Q219" i="3"/>
  <c r="R219" i="3"/>
  <c r="O219" i="3"/>
  <c r="T211" i="3"/>
  <c r="U211" i="3"/>
  <c r="Q211" i="3"/>
  <c r="R211" i="3"/>
  <c r="O211" i="3"/>
  <c r="T203" i="3"/>
  <c r="U203" i="3"/>
  <c r="Q203" i="3"/>
  <c r="R203" i="3"/>
  <c r="O203" i="3"/>
  <c r="T195" i="3"/>
  <c r="U195" i="3"/>
  <c r="Q195" i="3"/>
  <c r="R195" i="3"/>
  <c r="O195" i="3"/>
  <c r="T170" i="3"/>
  <c r="U170" i="3"/>
  <c r="Q170" i="3"/>
  <c r="R170" i="3"/>
  <c r="O170" i="3"/>
  <c r="T138" i="3"/>
  <c r="U138" i="3"/>
  <c r="Q138" i="3"/>
  <c r="R138" i="3"/>
  <c r="O138" i="3"/>
  <c r="T133" i="3"/>
  <c r="U133" i="3"/>
  <c r="Q133" i="3"/>
  <c r="R133" i="3"/>
  <c r="O133" i="3"/>
  <c r="T113" i="3"/>
  <c r="U113" i="3"/>
  <c r="Q113" i="3"/>
  <c r="R113" i="3"/>
  <c r="O113" i="3"/>
  <c r="T105" i="3"/>
  <c r="U105" i="3"/>
  <c r="Q105" i="3"/>
  <c r="R105" i="3"/>
  <c r="O105" i="3"/>
  <c r="T97" i="3"/>
  <c r="Q97" i="3"/>
  <c r="O97" i="3"/>
  <c r="T89" i="3"/>
  <c r="U89" i="3"/>
  <c r="Q89" i="3"/>
  <c r="R89" i="3"/>
  <c r="O89" i="3"/>
  <c r="T81" i="3"/>
  <c r="U81" i="3"/>
  <c r="Q81" i="3"/>
  <c r="R81" i="3"/>
  <c r="O81" i="3"/>
  <c r="T73" i="3"/>
  <c r="U73" i="3"/>
  <c r="Q73" i="3"/>
  <c r="R73" i="3"/>
  <c r="O73" i="3"/>
  <c r="T65" i="3"/>
  <c r="U65" i="3"/>
  <c r="Q65" i="3"/>
  <c r="R65" i="3"/>
  <c r="O65" i="3"/>
  <c r="T49" i="3"/>
  <c r="U49" i="3"/>
  <c r="Q49" i="3"/>
  <c r="R49" i="3"/>
  <c r="O49" i="3"/>
  <c r="T33" i="3"/>
  <c r="U33" i="3"/>
  <c r="Q33" i="3"/>
  <c r="R33" i="3"/>
  <c r="O33" i="3"/>
  <c r="T25" i="3"/>
  <c r="U25" i="3"/>
  <c r="Q25" i="3"/>
  <c r="R25" i="3"/>
  <c r="O25" i="3"/>
  <c r="CD1096" i="3"/>
  <c r="CD1088" i="3"/>
  <c r="D905" i="3"/>
  <c r="CC905" i="3"/>
  <c r="BQ472" i="3"/>
  <c r="CL469" i="3"/>
  <c r="BQ468" i="3"/>
  <c r="CL465" i="3"/>
  <c r="F465" i="3"/>
  <c r="CL461" i="3"/>
  <c r="CL457" i="3"/>
  <c r="F457" i="3"/>
  <c r="BQ456" i="3"/>
  <c r="CL453" i="3"/>
  <c r="F453" i="3"/>
  <c r="BQ452" i="3"/>
  <c r="CL449" i="3"/>
  <c r="F449" i="3"/>
  <c r="BQ448" i="3"/>
  <c r="CL441" i="3"/>
  <c r="CL437" i="3"/>
  <c r="BQ436" i="3"/>
  <c r="CL433" i="3"/>
  <c r="BQ432" i="3"/>
  <c r="BQ428" i="3"/>
  <c r="CL425" i="3"/>
  <c r="CL421" i="3"/>
  <c r="CL417" i="3"/>
  <c r="F417" i="3"/>
  <c r="BQ416" i="3"/>
  <c r="CL413" i="3"/>
  <c r="F413" i="3"/>
  <c r="F409" i="3"/>
  <c r="F407" i="3"/>
  <c r="F405" i="3"/>
  <c r="F403" i="3"/>
  <c r="F399" i="3"/>
  <c r="F393" i="3"/>
  <c r="F389" i="3"/>
  <c r="CA385" i="3"/>
  <c r="CA381" i="3"/>
  <c r="CA377" i="3"/>
  <c r="CA373" i="3"/>
  <c r="F369" i="3"/>
  <c r="BY357" i="3"/>
  <c r="CM351" i="3"/>
  <c r="F349" i="3"/>
  <c r="F329" i="3"/>
  <c r="CL325" i="3"/>
  <c r="F325" i="3"/>
  <c r="BZ311" i="3"/>
  <c r="CL305" i="3"/>
  <c r="F305" i="3"/>
  <c r="CL301" i="3"/>
  <c r="BQ300" i="3"/>
  <c r="CM279" i="3"/>
  <c r="CL273" i="3"/>
  <c r="BQ272" i="3"/>
  <c r="CL269" i="3"/>
  <c r="BQ268" i="3"/>
  <c r="CL265" i="3"/>
  <c r="D248" i="3"/>
  <c r="BQ248" i="3"/>
  <c r="D244" i="3"/>
  <c r="BQ244" i="3"/>
  <c r="M244" i="3"/>
  <c r="BQ240" i="3"/>
  <c r="M240" i="3"/>
  <c r="D236" i="3"/>
  <c r="CI234" i="3"/>
  <c r="CI224" i="3"/>
  <c r="D211" i="3"/>
  <c r="M211" i="3"/>
  <c r="BQ207" i="3"/>
  <c r="CI192" i="3"/>
  <c r="CE191" i="3"/>
  <c r="CI188" i="3"/>
  <c r="CI178" i="3"/>
  <c r="CI174" i="3"/>
  <c r="CE169" i="3"/>
  <c r="CE151" i="3"/>
  <c r="CE149" i="3"/>
  <c r="BY143" i="3"/>
  <c r="BQ135" i="3"/>
  <c r="D135" i="3"/>
  <c r="M135" i="3"/>
  <c r="BQ131" i="3"/>
  <c r="BQ127" i="3"/>
  <c r="BQ122" i="3"/>
  <c r="CC119" i="3"/>
  <c r="CA118" i="3"/>
  <c r="BQ114" i="3"/>
  <c r="CA102" i="3"/>
  <c r="BQ98" i="3"/>
  <c r="CC95" i="3"/>
  <c r="CM93" i="3"/>
  <c r="BQ90" i="3"/>
  <c r="CC87" i="3"/>
  <c r="CA86" i="3"/>
  <c r="BQ82" i="3"/>
  <c r="CC81" i="3"/>
  <c r="CC79" i="3"/>
  <c r="CM77" i="3"/>
  <c r="CC73" i="3"/>
  <c r="CC71" i="3"/>
  <c r="BQ66" i="3"/>
  <c r="CC63" i="3"/>
  <c r="BQ58" i="3"/>
  <c r="CC55" i="3"/>
  <c r="BQ50" i="3"/>
  <c r="CC47" i="3"/>
  <c r="CM45" i="3"/>
  <c r="CI43" i="3"/>
  <c r="CI35" i="3"/>
  <c r="CI33" i="3"/>
  <c r="CI30" i="3"/>
  <c r="D30" i="3"/>
  <c r="M30" i="3"/>
  <c r="G1058" i="3"/>
  <c r="G1074" i="3"/>
  <c r="D1788" i="3"/>
  <c r="D935" i="3"/>
  <c r="G1790" i="3"/>
  <c r="D1792" i="3"/>
  <c r="D939" i="3"/>
  <c r="G1794" i="3"/>
  <c r="D1796" i="3"/>
  <c r="G1798" i="3"/>
  <c r="D1800" i="3"/>
  <c r="D947" i="3"/>
  <c r="G1802" i="3"/>
  <c r="D1804" i="3"/>
  <c r="D951" i="3"/>
  <c r="D1974" i="3"/>
  <c r="D1121" i="3"/>
  <c r="G1123" i="3"/>
  <c r="G1976" i="3"/>
  <c r="BH3031" i="3"/>
  <c r="BI3031" i="3"/>
  <c r="N3031" i="3"/>
  <c r="BH3532" i="3"/>
  <c r="BI3532" i="3"/>
  <c r="N3532" i="3"/>
  <c r="BH3371" i="3"/>
  <c r="BI3371" i="3"/>
  <c r="N3371" i="3"/>
  <c r="BH3189" i="3"/>
  <c r="BI3189" i="3"/>
  <c r="N3189" i="3"/>
  <c r="BH3076" i="3"/>
  <c r="BI3076" i="3"/>
  <c r="N3076" i="3"/>
  <c r="BH3025" i="3"/>
  <c r="BI3025" i="3"/>
  <c r="N3025" i="3"/>
  <c r="BH2974" i="3"/>
  <c r="BI2974" i="3"/>
  <c r="N2974" i="3"/>
  <c r="BH2923" i="3"/>
  <c r="BI2923" i="3"/>
  <c r="N2923" i="3"/>
  <c r="BH2566" i="3"/>
  <c r="BI2566" i="3"/>
  <c r="N2566" i="3"/>
  <c r="BH2414" i="3"/>
  <c r="BI2414" i="3"/>
  <c r="N2414" i="3"/>
  <c r="BH3501" i="3"/>
  <c r="BI3501" i="3"/>
  <c r="N3501" i="3"/>
  <c r="BH2630" i="3"/>
  <c r="BI2630" i="3"/>
  <c r="N2630" i="3"/>
  <c r="BH2494" i="3"/>
  <c r="BI2494" i="3"/>
  <c r="N2494" i="3"/>
  <c r="ES15" i="16"/>
  <c r="BR54" i="16"/>
  <c r="DY26" i="16"/>
  <c r="DH79" i="16"/>
  <c r="D246" i="3"/>
  <c r="BQ246" i="3"/>
  <c r="D242" i="3"/>
  <c r="M242" i="3"/>
  <c r="D238" i="3"/>
  <c r="M238" i="3"/>
  <c r="D213" i="3"/>
  <c r="M213" i="3"/>
  <c r="D205" i="3"/>
  <c r="M205" i="3"/>
  <c r="CG143" i="3"/>
  <c r="D137" i="3"/>
  <c r="M137" i="3"/>
  <c r="D133" i="3"/>
  <c r="D129" i="3"/>
  <c r="M129" i="3"/>
  <c r="D125" i="3"/>
  <c r="M125" i="3"/>
  <c r="D41" i="3"/>
  <c r="M32" i="3"/>
  <c r="G1050" i="3"/>
  <c r="G1066" i="3"/>
  <c r="D1790" i="3"/>
  <c r="D945" i="3"/>
  <c r="D1798" i="3"/>
  <c r="D1982" i="3"/>
  <c r="D1129" i="3"/>
  <c r="BH3530" i="3"/>
  <c r="BI3530" i="3"/>
  <c r="N3530" i="3"/>
  <c r="BH3288" i="3"/>
  <c r="BI3288" i="3"/>
  <c r="N3288" i="3"/>
  <c r="BH3023" i="3"/>
  <c r="BI3023" i="3"/>
  <c r="N3023" i="3"/>
  <c r="BH2452" i="3"/>
  <c r="BI2452" i="3"/>
  <c r="N2452" i="3"/>
  <c r="BH2532" i="3"/>
  <c r="BI2532" i="3"/>
  <c r="N2532" i="3"/>
  <c r="BH2372" i="3"/>
  <c r="BI2372" i="3"/>
  <c r="N2372" i="3"/>
  <c r="ES23" i="16"/>
  <c r="ES20" i="16"/>
  <c r="BR59" i="16"/>
  <c r="O267" i="3"/>
  <c r="O259" i="3"/>
  <c r="O251" i="3"/>
  <c r="O243" i="3"/>
  <c r="O235" i="3"/>
  <c r="O227" i="3"/>
  <c r="DF79" i="16"/>
  <c r="BH3256" i="3"/>
  <c r="BI3256" i="3"/>
  <c r="N3256" i="3"/>
  <c r="BH3061" i="3"/>
  <c r="BI3061" i="3"/>
  <c r="N3061" i="3"/>
  <c r="DU79" i="16"/>
  <c r="DU26" i="16"/>
  <c r="DL79" i="16"/>
  <c r="DJ79" i="16"/>
  <c r="T3226" i="3"/>
  <c r="U3226" i="3"/>
  <c r="O3226" i="3"/>
  <c r="Q3226" i="3"/>
  <c r="R3226" i="3"/>
  <c r="T3204" i="3"/>
  <c r="U3204" i="3"/>
  <c r="O3204" i="3"/>
  <c r="Q3204" i="3"/>
  <c r="R3204" i="3"/>
  <c r="T3194" i="3"/>
  <c r="U3194" i="3"/>
  <c r="O3194" i="3"/>
  <c r="Q3194" i="3"/>
  <c r="R3194" i="3"/>
  <c r="T3172" i="3"/>
  <c r="U3172" i="3"/>
  <c r="O3172" i="3"/>
  <c r="Q3172" i="3"/>
  <c r="R3172" i="3"/>
  <c r="T3162" i="3"/>
  <c r="U3162" i="3"/>
  <c r="O3162" i="3"/>
  <c r="Q3162" i="3"/>
  <c r="R3162" i="3"/>
  <c r="T3140" i="3"/>
  <c r="U3140" i="3"/>
  <c r="Q3140" i="3"/>
  <c r="R3140" i="3"/>
  <c r="T3130" i="3"/>
  <c r="U3130" i="3"/>
  <c r="O3130" i="3"/>
  <c r="Q3130" i="3"/>
  <c r="R3130" i="3"/>
  <c r="T3108" i="3"/>
  <c r="U3108" i="3"/>
  <c r="Q3108" i="3"/>
  <c r="R3108" i="3"/>
  <c r="T3098" i="3"/>
  <c r="U3098" i="3"/>
  <c r="O3098" i="3"/>
  <c r="Q3098" i="3"/>
  <c r="R3098" i="3"/>
  <c r="T3076" i="3"/>
  <c r="U3076" i="3"/>
  <c r="Q3076" i="3"/>
  <c r="R3076" i="3"/>
  <c r="T3066" i="3"/>
  <c r="U3066" i="3"/>
  <c r="O3066" i="3"/>
  <c r="Q3066" i="3"/>
  <c r="R3066" i="3"/>
  <c r="T3044" i="3"/>
  <c r="U3044" i="3"/>
  <c r="Q3044" i="3"/>
  <c r="R3044" i="3"/>
  <c r="T3034" i="3"/>
  <c r="U3034" i="3"/>
  <c r="O3034" i="3"/>
  <c r="Q3034" i="3"/>
  <c r="R3034" i="3"/>
  <c r="T3012" i="3"/>
  <c r="U3012" i="3"/>
  <c r="O3012" i="3"/>
  <c r="Q3012" i="3"/>
  <c r="R3012" i="3"/>
  <c r="T3002" i="3"/>
  <c r="U3002" i="3"/>
  <c r="O3002" i="3"/>
  <c r="Q3002" i="3"/>
  <c r="R3002" i="3"/>
  <c r="T2980" i="3"/>
  <c r="U2980" i="3"/>
  <c r="O2980" i="3"/>
  <c r="Q2980" i="3"/>
  <c r="R2980" i="3"/>
  <c r="T2970" i="3"/>
  <c r="U2970" i="3"/>
  <c r="O2970" i="3"/>
  <c r="Q2970" i="3"/>
  <c r="R2970" i="3"/>
  <c r="T2948" i="3"/>
  <c r="U2948" i="3"/>
  <c r="O2948" i="3"/>
  <c r="Q2948" i="3"/>
  <c r="R2948" i="3"/>
  <c r="T2938" i="3"/>
  <c r="U2938" i="3"/>
  <c r="O2938" i="3"/>
  <c r="Q2938" i="3"/>
  <c r="R2938" i="3"/>
  <c r="T2916" i="3"/>
  <c r="U2916" i="3"/>
  <c r="O2916" i="3"/>
  <c r="Q2916" i="3"/>
  <c r="R2916" i="3"/>
  <c r="T2906" i="3"/>
  <c r="U2906" i="3"/>
  <c r="O2906" i="3"/>
  <c r="Q2906" i="3"/>
  <c r="R2906" i="3"/>
  <c r="T2884" i="3"/>
  <c r="U2884" i="3"/>
  <c r="O2884" i="3"/>
  <c r="Q2884" i="3"/>
  <c r="R2884" i="3"/>
  <c r="T2852" i="3"/>
  <c r="U2852" i="3"/>
  <c r="O2852" i="3"/>
  <c r="Q2852" i="3"/>
  <c r="R2852" i="3"/>
  <c r="T2842" i="3"/>
  <c r="U2842" i="3"/>
  <c r="O2842" i="3"/>
  <c r="Q2842" i="3"/>
  <c r="R2842" i="3"/>
  <c r="T2820" i="3"/>
  <c r="U2820" i="3"/>
  <c r="Q2820" i="3"/>
  <c r="R2820" i="3"/>
  <c r="T2810" i="3"/>
  <c r="U2810" i="3"/>
  <c r="O2810" i="3"/>
  <c r="Q2810" i="3"/>
  <c r="R2810" i="3"/>
  <c r="T2788" i="3"/>
  <c r="U2788" i="3"/>
  <c r="O2788" i="3"/>
  <c r="Q2788" i="3"/>
  <c r="R2788" i="3"/>
  <c r="T2766" i="3"/>
  <c r="U2766" i="3"/>
  <c r="O2766" i="3"/>
  <c r="Q2766" i="3"/>
  <c r="R2766" i="3"/>
  <c r="T2744" i="3"/>
  <c r="U2744" i="3"/>
  <c r="O2744" i="3"/>
  <c r="Q2744" i="3"/>
  <c r="R2744" i="3"/>
  <c r="T2734" i="3"/>
  <c r="U2734" i="3"/>
  <c r="O2734" i="3"/>
  <c r="Q2734" i="3"/>
  <c r="R2734" i="3"/>
  <c r="T2712" i="3"/>
  <c r="U2712" i="3"/>
  <c r="O2712" i="3"/>
  <c r="Q2712" i="3"/>
  <c r="R2712" i="3"/>
  <c r="T2702" i="3"/>
  <c r="U2702" i="3"/>
  <c r="O2702" i="3"/>
  <c r="Q2702" i="3"/>
  <c r="R2702" i="3"/>
  <c r="T2680" i="3"/>
  <c r="U2680" i="3"/>
  <c r="O2680" i="3"/>
  <c r="Q2680" i="3"/>
  <c r="R2680" i="3"/>
  <c r="T2670" i="3"/>
  <c r="U2670" i="3"/>
  <c r="O2670" i="3"/>
  <c r="Q2670" i="3"/>
  <c r="R2670" i="3"/>
  <c r="Q2654" i="3"/>
  <c r="R2654" i="3"/>
  <c r="T2654" i="3"/>
  <c r="U2654" i="3"/>
  <c r="O2654" i="3"/>
  <c r="Q2638" i="3"/>
  <c r="R2638" i="3"/>
  <c r="T2638" i="3"/>
  <c r="U2638" i="3"/>
  <c r="O2638" i="3"/>
  <c r="Q2622" i="3"/>
  <c r="R2622" i="3"/>
  <c r="T2622" i="3"/>
  <c r="U2622" i="3"/>
  <c r="BH3500" i="3"/>
  <c r="BI3500" i="3"/>
  <c r="N3500" i="3"/>
  <c r="BH3370" i="3"/>
  <c r="BI3370" i="3"/>
  <c r="N3370" i="3"/>
  <c r="BH3320" i="3"/>
  <c r="BI3320" i="3"/>
  <c r="N3320" i="3"/>
  <c r="BH3289" i="3"/>
  <c r="BI3289" i="3"/>
  <c r="N3289" i="3"/>
  <c r="BH3531" i="3"/>
  <c r="BI3531" i="3"/>
  <c r="N3531" i="3"/>
  <c r="BH2661" i="3"/>
  <c r="BI2661" i="3"/>
  <c r="N2661" i="3"/>
  <c r="BH2629" i="3"/>
  <c r="BI2629" i="3"/>
  <c r="N2629" i="3"/>
  <c r="BH2597" i="3"/>
  <c r="BI2597" i="3"/>
  <c r="N2597" i="3"/>
  <c r="BH2565" i="3"/>
  <c r="BI2565" i="3"/>
  <c r="N2565" i="3"/>
  <c r="BH2533" i="3"/>
  <c r="BI2533" i="3"/>
  <c r="N2533" i="3"/>
  <c r="BH2493" i="3"/>
  <c r="BI2493" i="3"/>
  <c r="N2493" i="3"/>
  <c r="BH2453" i="3"/>
  <c r="BI2453" i="3"/>
  <c r="N2453" i="3"/>
  <c r="BH2413" i="3"/>
  <c r="BI2413" i="3"/>
  <c r="N2413" i="3"/>
  <c r="BH2373" i="3"/>
  <c r="BI2373" i="3"/>
  <c r="N2373" i="3"/>
  <c r="DM79" i="16"/>
  <c r="T3220" i="3"/>
  <c r="U3220" i="3"/>
  <c r="O3220" i="3"/>
  <c r="Q3220" i="3"/>
  <c r="R3220" i="3"/>
  <c r="T3210" i="3"/>
  <c r="U3210" i="3"/>
  <c r="O3210" i="3"/>
  <c r="Q3210" i="3"/>
  <c r="R3210" i="3"/>
  <c r="T3188" i="3"/>
  <c r="U3188" i="3"/>
  <c r="O3188" i="3"/>
  <c r="Q3188" i="3"/>
  <c r="R3188" i="3"/>
  <c r="O3178" i="3"/>
  <c r="T3156" i="3"/>
  <c r="U3156" i="3"/>
  <c r="O3156" i="3"/>
  <c r="Q3156" i="3"/>
  <c r="R3156" i="3"/>
  <c r="O3146" i="3"/>
  <c r="T3124" i="3"/>
  <c r="U3124" i="3"/>
  <c r="O3124" i="3"/>
  <c r="Q3124" i="3"/>
  <c r="R3124" i="3"/>
  <c r="O3114" i="3"/>
  <c r="T3092" i="3"/>
  <c r="U3092" i="3"/>
  <c r="O3092" i="3"/>
  <c r="Q3092" i="3"/>
  <c r="R3092" i="3"/>
  <c r="O3082" i="3"/>
  <c r="T3060" i="3"/>
  <c r="U3060" i="3"/>
  <c r="O3060" i="3"/>
  <c r="Q3060" i="3"/>
  <c r="R3060" i="3"/>
  <c r="O3050" i="3"/>
  <c r="T3028" i="3"/>
  <c r="U3028" i="3"/>
  <c r="O3028" i="3"/>
  <c r="Q3028" i="3"/>
  <c r="R3028" i="3"/>
  <c r="T3018" i="3"/>
  <c r="U3018" i="3"/>
  <c r="O3018" i="3"/>
  <c r="Q3018" i="3"/>
  <c r="R3018" i="3"/>
  <c r="T2996" i="3"/>
  <c r="U2996" i="3"/>
  <c r="O2996" i="3"/>
  <c r="Q2996" i="3"/>
  <c r="R2996" i="3"/>
  <c r="T2986" i="3"/>
  <c r="U2986" i="3"/>
  <c r="O2986" i="3"/>
  <c r="Q2986" i="3"/>
  <c r="R2986" i="3"/>
  <c r="T2964" i="3"/>
  <c r="U2964" i="3"/>
  <c r="O2964" i="3"/>
  <c r="Q2964" i="3"/>
  <c r="R2964" i="3"/>
  <c r="T2954" i="3"/>
  <c r="U2954" i="3"/>
  <c r="O2954" i="3"/>
  <c r="Q2954" i="3"/>
  <c r="R2954" i="3"/>
  <c r="T2932" i="3"/>
  <c r="U2932" i="3"/>
  <c r="O2932" i="3"/>
  <c r="Q2932" i="3"/>
  <c r="R2932" i="3"/>
  <c r="T2922" i="3"/>
  <c r="U2922" i="3"/>
  <c r="O2922" i="3"/>
  <c r="Q2922" i="3"/>
  <c r="R2922" i="3"/>
  <c r="T2900" i="3"/>
  <c r="U2900" i="3"/>
  <c r="O2900" i="3"/>
  <c r="Q2900" i="3"/>
  <c r="R2900" i="3"/>
  <c r="T2890" i="3"/>
  <c r="U2890" i="3"/>
  <c r="O2890" i="3"/>
  <c r="Q2890" i="3"/>
  <c r="R2890" i="3"/>
  <c r="T2868" i="3"/>
  <c r="U2868" i="3"/>
  <c r="O2868" i="3"/>
  <c r="Q2868" i="3"/>
  <c r="R2868" i="3"/>
  <c r="T2858" i="3"/>
  <c r="U2858" i="3"/>
  <c r="O2858" i="3"/>
  <c r="Q2858" i="3"/>
  <c r="R2858" i="3"/>
  <c r="T2836" i="3"/>
  <c r="U2836" i="3"/>
  <c r="O2836" i="3"/>
  <c r="Q2836" i="3"/>
  <c r="R2836" i="3"/>
  <c r="T2804" i="3"/>
  <c r="U2804" i="3"/>
  <c r="O2804" i="3"/>
  <c r="Q2804" i="3"/>
  <c r="R2804" i="3"/>
  <c r="T2794" i="3"/>
  <c r="U2794" i="3"/>
  <c r="O2794" i="3"/>
  <c r="Q2794" i="3"/>
  <c r="R2794" i="3"/>
  <c r="T2760" i="3"/>
  <c r="U2760" i="3"/>
  <c r="O2760" i="3"/>
  <c r="Q2760" i="3"/>
  <c r="R2760" i="3"/>
  <c r="T2750" i="3"/>
  <c r="U2750" i="3"/>
  <c r="O2750" i="3"/>
  <c r="Q2750" i="3"/>
  <c r="R2750" i="3"/>
  <c r="T2728" i="3"/>
  <c r="U2728" i="3"/>
  <c r="O2728" i="3"/>
  <c r="Q2728" i="3"/>
  <c r="R2728" i="3"/>
  <c r="T2718" i="3"/>
  <c r="U2718" i="3"/>
  <c r="O2718" i="3"/>
  <c r="Q2718" i="3"/>
  <c r="R2718" i="3"/>
  <c r="T2696" i="3"/>
  <c r="U2696" i="3"/>
  <c r="O2696" i="3"/>
  <c r="Q2696" i="3"/>
  <c r="R2696" i="3"/>
  <c r="T2686" i="3"/>
  <c r="U2686" i="3"/>
  <c r="O2686" i="3"/>
  <c r="Q2686" i="3"/>
  <c r="R2686" i="3"/>
  <c r="T2664" i="3"/>
  <c r="U2664" i="3"/>
  <c r="Q2664" i="3"/>
  <c r="R2664" i="3"/>
  <c r="O2664" i="3"/>
  <c r="T2648" i="3"/>
  <c r="U2648" i="3"/>
  <c r="Q2648" i="3"/>
  <c r="R2648" i="3"/>
  <c r="O2648" i="3"/>
  <c r="T2632" i="3"/>
  <c r="U2632" i="3"/>
  <c r="Q2632" i="3"/>
  <c r="R2632" i="3"/>
  <c r="T2616" i="3"/>
  <c r="U2616" i="3"/>
  <c r="Q2616" i="3"/>
  <c r="R2616" i="3"/>
  <c r="EA26" i="16"/>
  <c r="DW79" i="16"/>
  <c r="DS26" i="16"/>
  <c r="DI79" i="16"/>
  <c r="DE79" i="16"/>
  <c r="T3894" i="3"/>
  <c r="U3894" i="3"/>
  <c r="T3886" i="3"/>
  <c r="U3886" i="3"/>
  <c r="T3878" i="3"/>
  <c r="U3878" i="3"/>
  <c r="T3870" i="3"/>
  <c r="U3870" i="3"/>
  <c r="R3870" i="3"/>
  <c r="T3862" i="3"/>
  <c r="U3862" i="3"/>
  <c r="T3854" i="3"/>
  <c r="U3854" i="3"/>
  <c r="T3846" i="3"/>
  <c r="U3846" i="3"/>
  <c r="T3838" i="3"/>
  <c r="U3838" i="3"/>
  <c r="R3838" i="3"/>
  <c r="T3830" i="3"/>
  <c r="U3830" i="3"/>
  <c r="T3822" i="3"/>
  <c r="U3822" i="3"/>
  <c r="R3822" i="3"/>
  <c r="T3814" i="3"/>
  <c r="U3814" i="3"/>
  <c r="R3814" i="3"/>
  <c r="T3806" i="3"/>
  <c r="U3806" i="3"/>
  <c r="R3806" i="3"/>
  <c r="T3798" i="3"/>
  <c r="U3798" i="3"/>
  <c r="R3798" i="3"/>
  <c r="T3790" i="3"/>
  <c r="U3790" i="3"/>
  <c r="R3790" i="3"/>
  <c r="T3782" i="3"/>
  <c r="U3782" i="3"/>
  <c r="R3782" i="3"/>
  <c r="T3774" i="3"/>
  <c r="U3774" i="3"/>
  <c r="T3766" i="3"/>
  <c r="U3766" i="3"/>
  <c r="R3766" i="3"/>
  <c r="T3758" i="3"/>
  <c r="U3758" i="3"/>
  <c r="T3750" i="3"/>
  <c r="U3750" i="3"/>
  <c r="T3742" i="3"/>
  <c r="U3742" i="3"/>
  <c r="R3742" i="3"/>
  <c r="T3734" i="3"/>
  <c r="U3734" i="3"/>
  <c r="R3734" i="3"/>
  <c r="T3726" i="3"/>
  <c r="U3726" i="3"/>
  <c r="R3726" i="3"/>
  <c r="T3718" i="3"/>
  <c r="U3718" i="3"/>
  <c r="R3718" i="3"/>
  <c r="T3710" i="3"/>
  <c r="U3710" i="3"/>
  <c r="R3710" i="3"/>
  <c r="T3702" i="3"/>
  <c r="U3702" i="3"/>
  <c r="R3702" i="3"/>
  <c r="T3694" i="3"/>
  <c r="U3694" i="3"/>
  <c r="R3694" i="3"/>
  <c r="T3686" i="3"/>
  <c r="U3686" i="3"/>
  <c r="R3686" i="3"/>
  <c r="T3678" i="3"/>
  <c r="U3678" i="3"/>
  <c r="R3678" i="3"/>
  <c r="T3670" i="3"/>
  <c r="U3670" i="3"/>
  <c r="T3662" i="3"/>
  <c r="U3662" i="3"/>
  <c r="T3654" i="3"/>
  <c r="U3654" i="3"/>
  <c r="R3654" i="3"/>
  <c r="T3646" i="3"/>
  <c r="U3646" i="3"/>
  <c r="R3646" i="3"/>
  <c r="T3638" i="3"/>
  <c r="U3638" i="3"/>
  <c r="R3638" i="3"/>
  <c r="T3630" i="3"/>
  <c r="U3630" i="3"/>
  <c r="T3622" i="3"/>
  <c r="U3622" i="3"/>
  <c r="R3622" i="3"/>
  <c r="T3614" i="3"/>
  <c r="U3614" i="3"/>
  <c r="R3614" i="3"/>
  <c r="T3606" i="3"/>
  <c r="U3606" i="3"/>
  <c r="R3606" i="3"/>
  <c r="T3598" i="3"/>
  <c r="U3598" i="3"/>
  <c r="T3590" i="3"/>
  <c r="U3590" i="3"/>
  <c r="R3590" i="3"/>
  <c r="T3582" i="3"/>
  <c r="U3582" i="3"/>
  <c r="R3582" i="3"/>
  <c r="T3574" i="3"/>
  <c r="U3574" i="3"/>
  <c r="T3566" i="3"/>
  <c r="U3566" i="3"/>
  <c r="T3558" i="3"/>
  <c r="U3558" i="3"/>
  <c r="R3558" i="3"/>
  <c r="T3550" i="3"/>
  <c r="U3550" i="3"/>
  <c r="R3550" i="3"/>
  <c r="T3542" i="3"/>
  <c r="U3542" i="3"/>
  <c r="R3542" i="3"/>
  <c r="T3534" i="3"/>
  <c r="U3534" i="3"/>
  <c r="R3534" i="3"/>
  <c r="T3526" i="3"/>
  <c r="U3526" i="3"/>
  <c r="T3518" i="3"/>
  <c r="U3518" i="3"/>
  <c r="T3510" i="3"/>
  <c r="U3510" i="3"/>
  <c r="R3510" i="3"/>
  <c r="T3502" i="3"/>
  <c r="U3502" i="3"/>
  <c r="R3502" i="3"/>
  <c r="T3494" i="3"/>
  <c r="U3494" i="3"/>
  <c r="R3494" i="3"/>
  <c r="T3486" i="3"/>
  <c r="U3486" i="3"/>
  <c r="R3486" i="3"/>
  <c r="T3478" i="3"/>
  <c r="U3478" i="3"/>
  <c r="T3470" i="3"/>
  <c r="U3470" i="3"/>
  <c r="T3462" i="3"/>
  <c r="U3462" i="3"/>
  <c r="R3462" i="3"/>
  <c r="T3454" i="3"/>
  <c r="U3454" i="3"/>
  <c r="R3454" i="3"/>
  <c r="T3446" i="3"/>
  <c r="U3446" i="3"/>
  <c r="T3438" i="3"/>
  <c r="U3438" i="3"/>
  <c r="R3438" i="3"/>
  <c r="T3430" i="3"/>
  <c r="U3430" i="3"/>
  <c r="T3422" i="3"/>
  <c r="U3422" i="3"/>
  <c r="T3414" i="3"/>
  <c r="U3414" i="3"/>
  <c r="T3406" i="3"/>
  <c r="U3406" i="3"/>
  <c r="R3406" i="3"/>
  <c r="T3228" i="3"/>
  <c r="U3228" i="3"/>
  <c r="R3228" i="3"/>
  <c r="O3228" i="3"/>
  <c r="T3218" i="3"/>
  <c r="U3218" i="3"/>
  <c r="R3218" i="3"/>
  <c r="O3218" i="3"/>
  <c r="T3196" i="3"/>
  <c r="U3196" i="3"/>
  <c r="O3196" i="3"/>
  <c r="T3186" i="3"/>
  <c r="U3186" i="3"/>
  <c r="R3186" i="3"/>
  <c r="O3186" i="3"/>
  <c r="T3164" i="3"/>
  <c r="U3164" i="3"/>
  <c r="O3164" i="3"/>
  <c r="T3154" i="3"/>
  <c r="U3154" i="3"/>
  <c r="O3154" i="3"/>
  <c r="T3132" i="3"/>
  <c r="U3132" i="3"/>
  <c r="R3132" i="3"/>
  <c r="O3132" i="3"/>
  <c r="T3122" i="3"/>
  <c r="U3122" i="3"/>
  <c r="R3122" i="3"/>
  <c r="O3122" i="3"/>
  <c r="T3100" i="3"/>
  <c r="U3100" i="3"/>
  <c r="R3100" i="3"/>
  <c r="O3100" i="3"/>
  <c r="T3090" i="3"/>
  <c r="U3090" i="3"/>
  <c r="R3090" i="3"/>
  <c r="O3090" i="3"/>
  <c r="T3068" i="3"/>
  <c r="U3068" i="3"/>
  <c r="O3068" i="3"/>
  <c r="T3058" i="3"/>
  <c r="U3058" i="3"/>
  <c r="O3058" i="3"/>
  <c r="T3036" i="3"/>
  <c r="U3036" i="3"/>
  <c r="O3036" i="3"/>
  <c r="T3026" i="3"/>
  <c r="U3026" i="3"/>
  <c r="O3026" i="3"/>
  <c r="T2994" i="3"/>
  <c r="U2994" i="3"/>
  <c r="O2994" i="3"/>
  <c r="T2972" i="3"/>
  <c r="U2972" i="3"/>
  <c r="R2972" i="3"/>
  <c r="O2972" i="3"/>
  <c r="T2962" i="3"/>
  <c r="U2962" i="3"/>
  <c r="O2962" i="3"/>
  <c r="R2940" i="3"/>
  <c r="T2930" i="3"/>
  <c r="U2930" i="3"/>
  <c r="R2930" i="3"/>
  <c r="O2930" i="3"/>
  <c r="R2908" i="3"/>
  <c r="T2898" i="3"/>
  <c r="U2898" i="3"/>
  <c r="R2898" i="3"/>
  <c r="O2898" i="3"/>
  <c r="T2876" i="3"/>
  <c r="U2876" i="3"/>
  <c r="O2876" i="3"/>
  <c r="T2866" i="3"/>
  <c r="U2866" i="3"/>
  <c r="O2866" i="3"/>
  <c r="T2844" i="3"/>
  <c r="U2844" i="3"/>
  <c r="R2844" i="3"/>
  <c r="O2844" i="3"/>
  <c r="T2834" i="3"/>
  <c r="U2834" i="3"/>
  <c r="R2834" i="3"/>
  <c r="O2834" i="3"/>
  <c r="T2812" i="3"/>
  <c r="U2812" i="3"/>
  <c r="R2812" i="3"/>
  <c r="O2812" i="3"/>
  <c r="T2802" i="3"/>
  <c r="U2802" i="3"/>
  <c r="O2802" i="3"/>
  <c r="T2768" i="3"/>
  <c r="U2768" i="3"/>
  <c r="R2768" i="3"/>
  <c r="O2768" i="3"/>
  <c r="T2758" i="3"/>
  <c r="U2758" i="3"/>
  <c r="O2758" i="3"/>
  <c r="T2736" i="3"/>
  <c r="U2736" i="3"/>
  <c r="O2736" i="3"/>
  <c r="T2726" i="3"/>
  <c r="U2726" i="3"/>
  <c r="R2726" i="3"/>
  <c r="O2726" i="3"/>
  <c r="T2704" i="3"/>
  <c r="U2704" i="3"/>
  <c r="R2704" i="3"/>
  <c r="O2704" i="3"/>
  <c r="T2694" i="3"/>
  <c r="U2694" i="3"/>
  <c r="O2694" i="3"/>
  <c r="T2672" i="3"/>
  <c r="U2672" i="3"/>
  <c r="R2672" i="3"/>
  <c r="O2672" i="3"/>
  <c r="Q2662" i="3"/>
  <c r="R2662" i="3"/>
  <c r="T2662" i="3"/>
  <c r="U2662" i="3"/>
  <c r="O2662" i="3"/>
  <c r="T2640" i="3"/>
  <c r="U2640" i="3"/>
  <c r="Q2640" i="3"/>
  <c r="R2640" i="3"/>
  <c r="O2640" i="3"/>
  <c r="Q2630" i="3"/>
  <c r="R2630" i="3"/>
  <c r="T2630" i="3"/>
  <c r="U2630" i="3"/>
  <c r="T2612" i="3"/>
  <c r="U2612" i="3"/>
  <c r="Q2612" i="3"/>
  <c r="R2612" i="3"/>
  <c r="Q2606" i="3"/>
  <c r="R2606" i="3"/>
  <c r="T2606" i="3"/>
  <c r="U2606" i="3"/>
  <c r="T2596" i="3"/>
  <c r="U2596" i="3"/>
  <c r="Q2596" i="3"/>
  <c r="R2596" i="3"/>
  <c r="O2596" i="3"/>
  <c r="Q2590" i="3"/>
  <c r="R2590" i="3"/>
  <c r="T2590" i="3"/>
  <c r="U2590" i="3"/>
  <c r="O2590" i="3"/>
  <c r="T2580" i="3"/>
  <c r="U2580" i="3"/>
  <c r="Q2580" i="3"/>
  <c r="R2580" i="3"/>
  <c r="O2580" i="3"/>
  <c r="Q2574" i="3"/>
  <c r="R2574" i="3"/>
  <c r="T2574" i="3"/>
  <c r="U2574" i="3"/>
  <c r="O2574" i="3"/>
  <c r="T2564" i="3"/>
  <c r="U2564" i="3"/>
  <c r="Q2564" i="3"/>
  <c r="R2564" i="3"/>
  <c r="Q2558" i="3"/>
  <c r="R2558" i="3"/>
  <c r="T2558" i="3"/>
  <c r="U2558" i="3"/>
  <c r="T2548" i="3"/>
  <c r="U2548" i="3"/>
  <c r="Q2548" i="3"/>
  <c r="R2548" i="3"/>
  <c r="Q2542" i="3"/>
  <c r="R2542" i="3"/>
  <c r="T2542" i="3"/>
  <c r="U2542" i="3"/>
  <c r="T2532" i="3"/>
  <c r="U2532" i="3"/>
  <c r="Q2532" i="3"/>
  <c r="R2532" i="3"/>
  <c r="Q2526" i="3"/>
  <c r="R2526" i="3"/>
  <c r="T2526" i="3"/>
  <c r="U2526" i="3"/>
  <c r="T2516" i="3"/>
  <c r="U2516" i="3"/>
  <c r="Q2516" i="3"/>
  <c r="R2516" i="3"/>
  <c r="Q2510" i="3"/>
  <c r="R2510" i="3"/>
  <c r="T2510" i="3"/>
  <c r="U2510" i="3"/>
  <c r="T2500" i="3"/>
  <c r="U2500" i="3"/>
  <c r="Q2500" i="3"/>
  <c r="R2500" i="3"/>
  <c r="Q2494" i="3"/>
  <c r="R2494" i="3"/>
  <c r="T2494" i="3"/>
  <c r="U2494" i="3"/>
  <c r="T2484" i="3"/>
  <c r="U2484" i="3"/>
  <c r="Q2484" i="3"/>
  <c r="R2484" i="3"/>
  <c r="Q2478" i="3"/>
  <c r="R2478" i="3"/>
  <c r="T2478" i="3"/>
  <c r="U2478" i="3"/>
  <c r="T2468" i="3"/>
  <c r="U2468" i="3"/>
  <c r="Q2468" i="3"/>
  <c r="R2468" i="3"/>
  <c r="Q2462" i="3"/>
  <c r="R2462" i="3"/>
  <c r="T2462" i="3"/>
  <c r="U2462" i="3"/>
  <c r="T2452" i="3"/>
  <c r="U2452" i="3"/>
  <c r="Q2452" i="3"/>
  <c r="R2452" i="3"/>
  <c r="T2446" i="3"/>
  <c r="U2446" i="3"/>
  <c r="T2436" i="3"/>
  <c r="U2436" i="3"/>
  <c r="Q2436" i="3"/>
  <c r="R2436" i="3"/>
  <c r="Q2430" i="3"/>
  <c r="R2430" i="3"/>
  <c r="T2430" i="3"/>
  <c r="U2430" i="3"/>
  <c r="T2420" i="3"/>
  <c r="U2420" i="3"/>
  <c r="Q2420" i="3"/>
  <c r="R2420" i="3"/>
  <c r="DW26" i="16"/>
  <c r="DS79" i="16"/>
  <c r="AQ80" i="16"/>
  <c r="DN79" i="16"/>
  <c r="DK79" i="16"/>
  <c r="DG79" i="16"/>
  <c r="AF80" i="16"/>
  <c r="T3890" i="3"/>
  <c r="U3890" i="3"/>
  <c r="T3882" i="3"/>
  <c r="U3882" i="3"/>
  <c r="T3874" i="3"/>
  <c r="U3874" i="3"/>
  <c r="T3866" i="3"/>
  <c r="U3866" i="3"/>
  <c r="T3858" i="3"/>
  <c r="U3858" i="3"/>
  <c r="R3858" i="3"/>
  <c r="T3850" i="3"/>
  <c r="U3850" i="3"/>
  <c r="T3842" i="3"/>
  <c r="U3842" i="3"/>
  <c r="T3834" i="3"/>
  <c r="U3834" i="3"/>
  <c r="T3826" i="3"/>
  <c r="U3826" i="3"/>
  <c r="T3818" i="3"/>
  <c r="U3818" i="3"/>
  <c r="T3810" i="3"/>
  <c r="U3810" i="3"/>
  <c r="T3802" i="3"/>
  <c r="U3802" i="3"/>
  <c r="R3802" i="3"/>
  <c r="T3794" i="3"/>
  <c r="U3794" i="3"/>
  <c r="R3794" i="3"/>
  <c r="T3786" i="3"/>
  <c r="U3786" i="3"/>
  <c r="R3786" i="3"/>
  <c r="T3778" i="3"/>
  <c r="U3778" i="3"/>
  <c r="T3770" i="3"/>
  <c r="U3770" i="3"/>
  <c r="T3762" i="3"/>
  <c r="U3762" i="3"/>
  <c r="T3754" i="3"/>
  <c r="U3754" i="3"/>
  <c r="T3746" i="3"/>
  <c r="U3746" i="3"/>
  <c r="R3746" i="3"/>
  <c r="T3738" i="3"/>
  <c r="U3738" i="3"/>
  <c r="R3738" i="3"/>
  <c r="T3730" i="3"/>
  <c r="U3730" i="3"/>
  <c r="R3730" i="3"/>
  <c r="T3722" i="3"/>
  <c r="U3722" i="3"/>
  <c r="R3722" i="3"/>
  <c r="T3714" i="3"/>
  <c r="U3714" i="3"/>
  <c r="R3714" i="3"/>
  <c r="T3706" i="3"/>
  <c r="U3706" i="3"/>
  <c r="R3706" i="3"/>
  <c r="T3698" i="3"/>
  <c r="U3698" i="3"/>
  <c r="R3698" i="3"/>
  <c r="T3690" i="3"/>
  <c r="U3690" i="3"/>
  <c r="R3690" i="3"/>
  <c r="T3682" i="3"/>
  <c r="U3682" i="3"/>
  <c r="T3674" i="3"/>
  <c r="U3674" i="3"/>
  <c r="R3674" i="3"/>
  <c r="T3666" i="3"/>
  <c r="U3666" i="3"/>
  <c r="T3658" i="3"/>
  <c r="U3658" i="3"/>
  <c r="R3658" i="3"/>
  <c r="T3650" i="3"/>
  <c r="U3650" i="3"/>
  <c r="R3650" i="3"/>
  <c r="T3642" i="3"/>
  <c r="U3642" i="3"/>
  <c r="R3642" i="3"/>
  <c r="T3634" i="3"/>
  <c r="U3634" i="3"/>
  <c r="R3634" i="3"/>
  <c r="T3626" i="3"/>
  <c r="U3626" i="3"/>
  <c r="R3626" i="3"/>
  <c r="T3618" i="3"/>
  <c r="U3618" i="3"/>
  <c r="R3618" i="3"/>
  <c r="T3610" i="3"/>
  <c r="U3610" i="3"/>
  <c r="R3610" i="3"/>
  <c r="T3602" i="3"/>
  <c r="U3602" i="3"/>
  <c r="R3602" i="3"/>
  <c r="T3594" i="3"/>
  <c r="U3594" i="3"/>
  <c r="R3594" i="3"/>
  <c r="T3586" i="3"/>
  <c r="U3586" i="3"/>
  <c r="R3586" i="3"/>
  <c r="T3578" i="3"/>
  <c r="U3578" i="3"/>
  <c r="R3578" i="3"/>
  <c r="T3570" i="3"/>
  <c r="U3570" i="3"/>
  <c r="R3570" i="3"/>
  <c r="T3562" i="3"/>
  <c r="U3562" i="3"/>
  <c r="R3562" i="3"/>
  <c r="T3554" i="3"/>
  <c r="U3554" i="3"/>
  <c r="R3554" i="3"/>
  <c r="T3546" i="3"/>
  <c r="U3546" i="3"/>
  <c r="R3546" i="3"/>
  <c r="T3538" i="3"/>
  <c r="U3538" i="3"/>
  <c r="R3538" i="3"/>
  <c r="T3530" i="3"/>
  <c r="U3530" i="3"/>
  <c r="R3530" i="3"/>
  <c r="T3522" i="3"/>
  <c r="U3522" i="3"/>
  <c r="R3522" i="3"/>
  <c r="T3514" i="3"/>
  <c r="U3514" i="3"/>
  <c r="T3506" i="3"/>
  <c r="U3506" i="3"/>
  <c r="R3506" i="3"/>
  <c r="T3498" i="3"/>
  <c r="U3498" i="3"/>
  <c r="R3498" i="3"/>
  <c r="T3490" i="3"/>
  <c r="U3490" i="3"/>
  <c r="R3490" i="3"/>
  <c r="T3482" i="3"/>
  <c r="U3482" i="3"/>
  <c r="R3482" i="3"/>
  <c r="T3474" i="3"/>
  <c r="U3474" i="3"/>
  <c r="T3466" i="3"/>
  <c r="U3466" i="3"/>
  <c r="R3466" i="3"/>
  <c r="T3458" i="3"/>
  <c r="U3458" i="3"/>
  <c r="R3458" i="3"/>
  <c r="T3450" i="3"/>
  <c r="U3450" i="3"/>
  <c r="T3442" i="3"/>
  <c r="U3442" i="3"/>
  <c r="T3434" i="3"/>
  <c r="U3434" i="3"/>
  <c r="R3434" i="3"/>
  <c r="T3426" i="3"/>
  <c r="U3426" i="3"/>
  <c r="T3418" i="3"/>
  <c r="U3418" i="3"/>
  <c r="R3418" i="3"/>
  <c r="T3410" i="3"/>
  <c r="U3410" i="3"/>
  <c r="T3212" i="3"/>
  <c r="U3212" i="3"/>
  <c r="R3212" i="3"/>
  <c r="O3212" i="3"/>
  <c r="T3202" i="3"/>
  <c r="U3202" i="3"/>
  <c r="O3202" i="3"/>
  <c r="T3180" i="3"/>
  <c r="U3180" i="3"/>
  <c r="O3180" i="3"/>
  <c r="T3170" i="3"/>
  <c r="U3170" i="3"/>
  <c r="R3170" i="3"/>
  <c r="O3170" i="3"/>
  <c r="T3148" i="3"/>
  <c r="U3148" i="3"/>
  <c r="R3148" i="3"/>
  <c r="O3148" i="3"/>
  <c r="T3138" i="3"/>
  <c r="U3138" i="3"/>
  <c r="R3138" i="3"/>
  <c r="O3138" i="3"/>
  <c r="T3116" i="3"/>
  <c r="U3116" i="3"/>
  <c r="R3116" i="3"/>
  <c r="O3116" i="3"/>
  <c r="T3106" i="3"/>
  <c r="U3106" i="3"/>
  <c r="R3106" i="3"/>
  <c r="O3106" i="3"/>
  <c r="T3084" i="3"/>
  <c r="U3084" i="3"/>
  <c r="O3084" i="3"/>
  <c r="T3074" i="3"/>
  <c r="U3074" i="3"/>
  <c r="R3074" i="3"/>
  <c r="O3074" i="3"/>
  <c r="T3052" i="3"/>
  <c r="U3052" i="3"/>
  <c r="R3052" i="3"/>
  <c r="O3052" i="3"/>
  <c r="T3042" i="3"/>
  <c r="U3042" i="3"/>
  <c r="O3042" i="3"/>
  <c r="T3020" i="3"/>
  <c r="U3020" i="3"/>
  <c r="O3020" i="3"/>
  <c r="T2988" i="3"/>
  <c r="U2988" i="3"/>
  <c r="O2988" i="3"/>
  <c r="O2978" i="3"/>
  <c r="T2956" i="3"/>
  <c r="U2956" i="3"/>
  <c r="O2956" i="3"/>
  <c r="T2946" i="3"/>
  <c r="U2946" i="3"/>
  <c r="O2946" i="3"/>
  <c r="T2924" i="3"/>
  <c r="U2924" i="3"/>
  <c r="R2924" i="3"/>
  <c r="O2924" i="3"/>
  <c r="T2914" i="3"/>
  <c r="U2914" i="3"/>
  <c r="O2914" i="3"/>
  <c r="T2892" i="3"/>
  <c r="U2892" i="3"/>
  <c r="O2892" i="3"/>
  <c r="T2882" i="3"/>
  <c r="U2882" i="3"/>
  <c r="T2860" i="3"/>
  <c r="U2860" i="3"/>
  <c r="R2860" i="3"/>
  <c r="O2860" i="3"/>
  <c r="T2850" i="3"/>
  <c r="U2850" i="3"/>
  <c r="R2850" i="3"/>
  <c r="O2850" i="3"/>
  <c r="T2828" i="3"/>
  <c r="U2828" i="3"/>
  <c r="R2828" i="3"/>
  <c r="O2828" i="3"/>
  <c r="T2818" i="3"/>
  <c r="U2818" i="3"/>
  <c r="R2818" i="3"/>
  <c r="O2818" i="3"/>
  <c r="T2796" i="3"/>
  <c r="U2796" i="3"/>
  <c r="O2796" i="3"/>
  <c r="T2786" i="3"/>
  <c r="U2786" i="3"/>
  <c r="O2786" i="3"/>
  <c r="T2752" i="3"/>
  <c r="U2752" i="3"/>
  <c r="O2752" i="3"/>
  <c r="T2742" i="3"/>
  <c r="U2742" i="3"/>
  <c r="R2742" i="3"/>
  <c r="O2742" i="3"/>
  <c r="T2720" i="3"/>
  <c r="U2720" i="3"/>
  <c r="O2720" i="3"/>
  <c r="T2710" i="3"/>
  <c r="U2710" i="3"/>
  <c r="R2710" i="3"/>
  <c r="O2710" i="3"/>
  <c r="T2688" i="3"/>
  <c r="U2688" i="3"/>
  <c r="R2688" i="3"/>
  <c r="O2688" i="3"/>
  <c r="T2678" i="3"/>
  <c r="U2678" i="3"/>
  <c r="R2678" i="3"/>
  <c r="O2678" i="3"/>
  <c r="T2656" i="3"/>
  <c r="U2656" i="3"/>
  <c r="Q2656" i="3"/>
  <c r="R2656" i="3"/>
  <c r="O2656" i="3"/>
  <c r="Q2646" i="3"/>
  <c r="R2646" i="3"/>
  <c r="T2646" i="3"/>
  <c r="U2646" i="3"/>
  <c r="O2646" i="3"/>
  <c r="T2624" i="3"/>
  <c r="U2624" i="3"/>
  <c r="Q2624" i="3"/>
  <c r="R2624" i="3"/>
  <c r="Q2614" i="3"/>
  <c r="R2614" i="3"/>
  <c r="T2614" i="3"/>
  <c r="U2614" i="3"/>
  <c r="T2604" i="3"/>
  <c r="U2604" i="3"/>
  <c r="Q2604" i="3"/>
  <c r="R2604" i="3"/>
  <c r="Q2598" i="3"/>
  <c r="R2598" i="3"/>
  <c r="T2598" i="3"/>
  <c r="U2598" i="3"/>
  <c r="O2598" i="3"/>
  <c r="T2588" i="3"/>
  <c r="U2588" i="3"/>
  <c r="Q2588" i="3"/>
  <c r="R2588" i="3"/>
  <c r="O2588" i="3"/>
  <c r="Q2582" i="3"/>
  <c r="R2582" i="3"/>
  <c r="T2582" i="3"/>
  <c r="U2582" i="3"/>
  <c r="O2582" i="3"/>
  <c r="T2572" i="3"/>
  <c r="U2572" i="3"/>
  <c r="Q2572" i="3"/>
  <c r="R2572" i="3"/>
  <c r="O2572" i="3"/>
  <c r="Q2566" i="3"/>
  <c r="R2566" i="3"/>
  <c r="T2566" i="3"/>
  <c r="U2566" i="3"/>
  <c r="T2556" i="3"/>
  <c r="U2556" i="3"/>
  <c r="Q2556" i="3"/>
  <c r="R2556" i="3"/>
  <c r="Q2550" i="3"/>
  <c r="R2550" i="3"/>
  <c r="T2550" i="3"/>
  <c r="U2550" i="3"/>
  <c r="T2540" i="3"/>
  <c r="U2540" i="3"/>
  <c r="Q2540" i="3"/>
  <c r="R2540" i="3"/>
  <c r="Q2534" i="3"/>
  <c r="R2534" i="3"/>
  <c r="T2534" i="3"/>
  <c r="U2534" i="3"/>
  <c r="T2524" i="3"/>
  <c r="U2524" i="3"/>
  <c r="Q2524" i="3"/>
  <c r="R2524" i="3"/>
  <c r="Q2518" i="3"/>
  <c r="R2518" i="3"/>
  <c r="T2518" i="3"/>
  <c r="U2518" i="3"/>
  <c r="T2508" i="3"/>
  <c r="U2508" i="3"/>
  <c r="Q2508" i="3"/>
  <c r="R2508" i="3"/>
  <c r="Q2502" i="3"/>
  <c r="R2502" i="3"/>
  <c r="T2502" i="3"/>
  <c r="U2502" i="3"/>
  <c r="T2492" i="3"/>
  <c r="U2492" i="3"/>
  <c r="Q2492" i="3"/>
  <c r="R2492" i="3"/>
  <c r="Q2486" i="3"/>
  <c r="R2486" i="3"/>
  <c r="T2486" i="3"/>
  <c r="U2486" i="3"/>
  <c r="T2476" i="3"/>
  <c r="U2476" i="3"/>
  <c r="Q2476" i="3"/>
  <c r="R2476" i="3"/>
  <c r="Q2470" i="3"/>
  <c r="R2470" i="3"/>
  <c r="T2470" i="3"/>
  <c r="U2470" i="3"/>
  <c r="T2460" i="3"/>
  <c r="U2460" i="3"/>
  <c r="Q2460" i="3"/>
  <c r="R2460" i="3"/>
  <c r="Q2454" i="3"/>
  <c r="R2454" i="3"/>
  <c r="T2454" i="3"/>
  <c r="U2454" i="3"/>
  <c r="T2444" i="3"/>
  <c r="U2444" i="3"/>
  <c r="Q2444" i="3"/>
  <c r="R2444" i="3"/>
  <c r="Q2438" i="3"/>
  <c r="R2438" i="3"/>
  <c r="T2438" i="3"/>
  <c r="U2438" i="3"/>
  <c r="T2428" i="3"/>
  <c r="U2428" i="3"/>
  <c r="Q2428" i="3"/>
  <c r="R2428" i="3"/>
  <c r="Q2422" i="3"/>
  <c r="R2422" i="3"/>
  <c r="T2422" i="3"/>
  <c r="U2422" i="3"/>
  <c r="T3893" i="3"/>
  <c r="U3893" i="3"/>
  <c r="T3885" i="3"/>
  <c r="U3885" i="3"/>
  <c r="T3877" i="3"/>
  <c r="U3877" i="3"/>
  <c r="T3869" i="3"/>
  <c r="U3869" i="3"/>
  <c r="T3861" i="3"/>
  <c r="U3861" i="3"/>
  <c r="T3853" i="3"/>
  <c r="U3853" i="3"/>
  <c r="T3845" i="3"/>
  <c r="U3845" i="3"/>
  <c r="T3837" i="3"/>
  <c r="U3837" i="3"/>
  <c r="T3829" i="3"/>
  <c r="U3829" i="3"/>
  <c r="T3821" i="3"/>
  <c r="U3821" i="3"/>
  <c r="T3813" i="3"/>
  <c r="U3813" i="3"/>
  <c r="T3805" i="3"/>
  <c r="U3805" i="3"/>
  <c r="T3797" i="3"/>
  <c r="U3797" i="3"/>
  <c r="T3789" i="3"/>
  <c r="U3789" i="3"/>
  <c r="T3781" i="3"/>
  <c r="U3781" i="3"/>
  <c r="T3773" i="3"/>
  <c r="U3773" i="3"/>
  <c r="T3765" i="3"/>
  <c r="U3765" i="3"/>
  <c r="T3757" i="3"/>
  <c r="U3757" i="3"/>
  <c r="T3749" i="3"/>
  <c r="U3749" i="3"/>
  <c r="T3741" i="3"/>
  <c r="U3741" i="3"/>
  <c r="T3733" i="3"/>
  <c r="U3733" i="3"/>
  <c r="T3725" i="3"/>
  <c r="U3725" i="3"/>
  <c r="T3717" i="3"/>
  <c r="U3717" i="3"/>
  <c r="T3709" i="3"/>
  <c r="U3709" i="3"/>
  <c r="T3701" i="3"/>
  <c r="U3701" i="3"/>
  <c r="T3693" i="3"/>
  <c r="U3693" i="3"/>
  <c r="T3685" i="3"/>
  <c r="U3685" i="3"/>
  <c r="T3677" i="3"/>
  <c r="U3677" i="3"/>
  <c r="T3669" i="3"/>
  <c r="U3669" i="3"/>
  <c r="T3661" i="3"/>
  <c r="U3661" i="3"/>
  <c r="T3653" i="3"/>
  <c r="U3653" i="3"/>
  <c r="T3645" i="3"/>
  <c r="U3645" i="3"/>
  <c r="T3637" i="3"/>
  <c r="U3637" i="3"/>
  <c r="T3629" i="3"/>
  <c r="U3629" i="3"/>
  <c r="T3621" i="3"/>
  <c r="U3621" i="3"/>
  <c r="T3613" i="3"/>
  <c r="U3613" i="3"/>
  <c r="T3605" i="3"/>
  <c r="U3605" i="3"/>
  <c r="T3597" i="3"/>
  <c r="U3597" i="3"/>
  <c r="T3589" i="3"/>
  <c r="U3589" i="3"/>
  <c r="T3581" i="3"/>
  <c r="U3581" i="3"/>
  <c r="T3573" i="3"/>
  <c r="U3573" i="3"/>
  <c r="T3565" i="3"/>
  <c r="U3565" i="3"/>
  <c r="T3557" i="3"/>
  <c r="U3557" i="3"/>
  <c r="T3549" i="3"/>
  <c r="U3549" i="3"/>
  <c r="T3541" i="3"/>
  <c r="U3541" i="3"/>
  <c r="T3533" i="3"/>
  <c r="U3533" i="3"/>
  <c r="T3525" i="3"/>
  <c r="U3525" i="3"/>
  <c r="T3517" i="3"/>
  <c r="U3517" i="3"/>
  <c r="T3509" i="3"/>
  <c r="U3509" i="3"/>
  <c r="T3501" i="3"/>
  <c r="U3501" i="3"/>
  <c r="T3493" i="3"/>
  <c r="U3493" i="3"/>
  <c r="T3485" i="3"/>
  <c r="U3485" i="3"/>
  <c r="T3477" i="3"/>
  <c r="U3477" i="3"/>
  <c r="T3469" i="3"/>
  <c r="U3469" i="3"/>
  <c r="T3461" i="3"/>
  <c r="U3461" i="3"/>
  <c r="T3453" i="3"/>
  <c r="U3453" i="3"/>
  <c r="T3445" i="3"/>
  <c r="U3445" i="3"/>
  <c r="T3437" i="3"/>
  <c r="U3437" i="3"/>
  <c r="T3429" i="3"/>
  <c r="U3429" i="3"/>
  <c r="T3421" i="3"/>
  <c r="U3421" i="3"/>
  <c r="T3413" i="3"/>
  <c r="U3413" i="3"/>
  <c r="T3405" i="3"/>
  <c r="U3405" i="3"/>
  <c r="U3376" i="3"/>
  <c r="U3360" i="3"/>
  <c r="U3344" i="3"/>
  <c r="U3328" i="3"/>
  <c r="U3312" i="3"/>
  <c r="U3296" i="3"/>
  <c r="U3280" i="3"/>
  <c r="U3264" i="3"/>
  <c r="U3248" i="3"/>
  <c r="U3232" i="3"/>
  <c r="T2608" i="3"/>
  <c r="U2608" i="3"/>
  <c r="Q2608" i="3"/>
  <c r="R2608" i="3"/>
  <c r="T2602" i="3"/>
  <c r="U2602" i="3"/>
  <c r="Q2602" i="3"/>
  <c r="R2602" i="3"/>
  <c r="T2592" i="3"/>
  <c r="U2592" i="3"/>
  <c r="Q2592" i="3"/>
  <c r="R2592" i="3"/>
  <c r="T2586" i="3"/>
  <c r="U2586" i="3"/>
  <c r="Q2586" i="3"/>
  <c r="R2586" i="3"/>
  <c r="T2576" i="3"/>
  <c r="U2576" i="3"/>
  <c r="Q2576" i="3"/>
  <c r="R2576" i="3"/>
  <c r="T2570" i="3"/>
  <c r="U2570" i="3"/>
  <c r="Q2570" i="3"/>
  <c r="R2570" i="3"/>
  <c r="T2560" i="3"/>
  <c r="U2560" i="3"/>
  <c r="Q2560" i="3"/>
  <c r="R2560" i="3"/>
  <c r="T2554" i="3"/>
  <c r="U2554" i="3"/>
  <c r="Q2554" i="3"/>
  <c r="R2554" i="3"/>
  <c r="T2544" i="3"/>
  <c r="U2544" i="3"/>
  <c r="Q2544" i="3"/>
  <c r="R2544" i="3"/>
  <c r="T2538" i="3"/>
  <c r="U2538" i="3"/>
  <c r="Q2538" i="3"/>
  <c r="R2538" i="3"/>
  <c r="T2528" i="3"/>
  <c r="U2528" i="3"/>
  <c r="Q2528" i="3"/>
  <c r="R2528" i="3"/>
  <c r="T2522" i="3"/>
  <c r="U2522" i="3"/>
  <c r="Q2522" i="3"/>
  <c r="R2522" i="3"/>
  <c r="T2512" i="3"/>
  <c r="U2512" i="3"/>
  <c r="Q2512" i="3"/>
  <c r="R2512" i="3"/>
  <c r="T2506" i="3"/>
  <c r="U2506" i="3"/>
  <c r="Q2506" i="3"/>
  <c r="R2506" i="3"/>
  <c r="T2496" i="3"/>
  <c r="U2496" i="3"/>
  <c r="Q2496" i="3"/>
  <c r="R2496" i="3"/>
  <c r="T2490" i="3"/>
  <c r="U2490" i="3"/>
  <c r="Q2490" i="3"/>
  <c r="R2490" i="3"/>
  <c r="T2480" i="3"/>
  <c r="U2480" i="3"/>
  <c r="Q2480" i="3"/>
  <c r="R2480" i="3"/>
  <c r="T2474" i="3"/>
  <c r="U2474" i="3"/>
  <c r="Q2474" i="3"/>
  <c r="R2474" i="3"/>
  <c r="T2464" i="3"/>
  <c r="U2464" i="3"/>
  <c r="Q2464" i="3"/>
  <c r="R2464" i="3"/>
  <c r="T2458" i="3"/>
  <c r="U2458" i="3"/>
  <c r="Q2458" i="3"/>
  <c r="R2458" i="3"/>
  <c r="T2442" i="3"/>
  <c r="U2442" i="3"/>
  <c r="Q2442" i="3"/>
  <c r="R2442" i="3"/>
  <c r="T2432" i="3"/>
  <c r="U2432" i="3"/>
  <c r="Q2432" i="3"/>
  <c r="R2432" i="3"/>
  <c r="T2426" i="3"/>
  <c r="U2426" i="3"/>
  <c r="Q2426" i="3"/>
  <c r="R2426" i="3"/>
  <c r="T2047" i="3"/>
  <c r="U2047" i="3"/>
  <c r="Q2032" i="3"/>
  <c r="R2032" i="3"/>
  <c r="T2016" i="3"/>
  <c r="U2016" i="3"/>
  <c r="Q2016" i="3"/>
  <c r="R2016" i="3"/>
  <c r="T1919" i="3"/>
  <c r="U1919" i="3"/>
  <c r="T1876" i="3"/>
  <c r="U1876" i="3"/>
  <c r="Q1876" i="3"/>
  <c r="R1876" i="3"/>
  <c r="Q1868" i="3"/>
  <c r="R1868" i="3"/>
  <c r="T1868" i="3"/>
  <c r="U1868" i="3"/>
  <c r="T1855" i="3"/>
  <c r="U1855" i="3"/>
  <c r="T1812" i="3"/>
  <c r="U1812" i="3"/>
  <c r="Q1812" i="3"/>
  <c r="R1812" i="3"/>
  <c r="Q1804" i="3"/>
  <c r="R1804" i="3"/>
  <c r="T1804" i="3"/>
  <c r="U1804" i="3"/>
  <c r="T1791" i="3"/>
  <c r="U1791" i="3"/>
  <c r="T1748" i="3"/>
  <c r="U1748" i="3"/>
  <c r="Q1748" i="3"/>
  <c r="R1748" i="3"/>
  <c r="Q1740" i="3"/>
  <c r="R1740" i="3"/>
  <c r="T1740" i="3"/>
  <c r="U1740" i="3"/>
  <c r="T1727" i="3"/>
  <c r="U1727" i="3"/>
  <c r="R1727" i="3"/>
  <c r="T1644" i="3"/>
  <c r="U1644" i="3"/>
  <c r="Q1644" i="3"/>
  <c r="R1644" i="3"/>
  <c r="Q1636" i="3"/>
  <c r="R1636" i="3"/>
  <c r="T1636" i="3"/>
  <c r="U1636" i="3"/>
  <c r="T1623" i="3"/>
  <c r="U1623" i="3"/>
  <c r="R1623" i="3"/>
  <c r="T1580" i="3"/>
  <c r="U1580" i="3"/>
  <c r="Q1580" i="3"/>
  <c r="R1580" i="3"/>
  <c r="Q1572" i="3"/>
  <c r="R1572" i="3"/>
  <c r="T1572" i="3"/>
  <c r="U1572" i="3"/>
  <c r="T906" i="3"/>
  <c r="U906" i="3"/>
  <c r="Q906" i="3"/>
  <c r="R906" i="3"/>
  <c r="T3897" i="3"/>
  <c r="U3897" i="3"/>
  <c r="T3889" i="3"/>
  <c r="U3889" i="3"/>
  <c r="T3881" i="3"/>
  <c r="U3881" i="3"/>
  <c r="T3873" i="3"/>
  <c r="U3873" i="3"/>
  <c r="T3865" i="3"/>
  <c r="U3865" i="3"/>
  <c r="T3857" i="3"/>
  <c r="U3857" i="3"/>
  <c r="T3849" i="3"/>
  <c r="U3849" i="3"/>
  <c r="T3841" i="3"/>
  <c r="U3841" i="3"/>
  <c r="T3833" i="3"/>
  <c r="U3833" i="3"/>
  <c r="T3825" i="3"/>
  <c r="U3825" i="3"/>
  <c r="T3817" i="3"/>
  <c r="U3817" i="3"/>
  <c r="T3809" i="3"/>
  <c r="U3809" i="3"/>
  <c r="T3801" i="3"/>
  <c r="U3801" i="3"/>
  <c r="T3793" i="3"/>
  <c r="U3793" i="3"/>
  <c r="T3785" i="3"/>
  <c r="U3785" i="3"/>
  <c r="T3777" i="3"/>
  <c r="U3777" i="3"/>
  <c r="T3769" i="3"/>
  <c r="U3769" i="3"/>
  <c r="T3761" i="3"/>
  <c r="U3761" i="3"/>
  <c r="T3753" i="3"/>
  <c r="U3753" i="3"/>
  <c r="T3745" i="3"/>
  <c r="U3745" i="3"/>
  <c r="T3737" i="3"/>
  <c r="U3737" i="3"/>
  <c r="T3729" i="3"/>
  <c r="U3729" i="3"/>
  <c r="T3721" i="3"/>
  <c r="U3721" i="3"/>
  <c r="T3713" i="3"/>
  <c r="U3713" i="3"/>
  <c r="T3705" i="3"/>
  <c r="U3705" i="3"/>
  <c r="T3697" i="3"/>
  <c r="U3697" i="3"/>
  <c r="T3689" i="3"/>
  <c r="U3689" i="3"/>
  <c r="T3681" i="3"/>
  <c r="U3681" i="3"/>
  <c r="T3673" i="3"/>
  <c r="U3673" i="3"/>
  <c r="T3665" i="3"/>
  <c r="U3665" i="3"/>
  <c r="T3657" i="3"/>
  <c r="U3657" i="3"/>
  <c r="T3649" i="3"/>
  <c r="U3649" i="3"/>
  <c r="T3641" i="3"/>
  <c r="U3641" i="3"/>
  <c r="T3633" i="3"/>
  <c r="U3633" i="3"/>
  <c r="T3625" i="3"/>
  <c r="U3625" i="3"/>
  <c r="T3617" i="3"/>
  <c r="U3617" i="3"/>
  <c r="T3609" i="3"/>
  <c r="U3609" i="3"/>
  <c r="T3601" i="3"/>
  <c r="U3601" i="3"/>
  <c r="T3593" i="3"/>
  <c r="U3593" i="3"/>
  <c r="T3585" i="3"/>
  <c r="U3585" i="3"/>
  <c r="T3577" i="3"/>
  <c r="U3577" i="3"/>
  <c r="T3569" i="3"/>
  <c r="U3569" i="3"/>
  <c r="T3561" i="3"/>
  <c r="U3561" i="3"/>
  <c r="T3553" i="3"/>
  <c r="U3553" i="3"/>
  <c r="T3545" i="3"/>
  <c r="U3545" i="3"/>
  <c r="T3537" i="3"/>
  <c r="U3537" i="3"/>
  <c r="T3529" i="3"/>
  <c r="U3529" i="3"/>
  <c r="T3521" i="3"/>
  <c r="U3521" i="3"/>
  <c r="T3513" i="3"/>
  <c r="U3513" i="3"/>
  <c r="T3505" i="3"/>
  <c r="U3505" i="3"/>
  <c r="T3497" i="3"/>
  <c r="U3497" i="3"/>
  <c r="T3489" i="3"/>
  <c r="U3489" i="3"/>
  <c r="T3481" i="3"/>
  <c r="U3481" i="3"/>
  <c r="T3473" i="3"/>
  <c r="U3473" i="3"/>
  <c r="T3465" i="3"/>
  <c r="U3465" i="3"/>
  <c r="T3457" i="3"/>
  <c r="U3457" i="3"/>
  <c r="T3449" i="3"/>
  <c r="U3449" i="3"/>
  <c r="T3441" i="3"/>
  <c r="U3441" i="3"/>
  <c r="T3433" i="3"/>
  <c r="U3433" i="3"/>
  <c r="T3425" i="3"/>
  <c r="U3425" i="3"/>
  <c r="T3417" i="3"/>
  <c r="U3417" i="3"/>
  <c r="T3409" i="3"/>
  <c r="U3409" i="3"/>
  <c r="U3384" i="3"/>
  <c r="U3368" i="3"/>
  <c r="U3352" i="3"/>
  <c r="U3336" i="3"/>
  <c r="U3304" i="3"/>
  <c r="U3288" i="3"/>
  <c r="U3272" i="3"/>
  <c r="U3256" i="3"/>
  <c r="U3240" i="3"/>
  <c r="T2610" i="3"/>
  <c r="U2610" i="3"/>
  <c r="Q2610" i="3"/>
  <c r="R2610" i="3"/>
  <c r="T2600" i="3"/>
  <c r="U2600" i="3"/>
  <c r="Q2600" i="3"/>
  <c r="R2600" i="3"/>
  <c r="T2594" i="3"/>
  <c r="U2594" i="3"/>
  <c r="Q2594" i="3"/>
  <c r="R2594" i="3"/>
  <c r="T2584" i="3"/>
  <c r="U2584" i="3"/>
  <c r="Q2584" i="3"/>
  <c r="R2584" i="3"/>
  <c r="T2578" i="3"/>
  <c r="U2578" i="3"/>
  <c r="Q2578" i="3"/>
  <c r="R2578" i="3"/>
  <c r="T2568" i="3"/>
  <c r="U2568" i="3"/>
  <c r="Q2568" i="3"/>
  <c r="R2568" i="3"/>
  <c r="T2562" i="3"/>
  <c r="U2562" i="3"/>
  <c r="Q2562" i="3"/>
  <c r="R2562" i="3"/>
  <c r="T2552" i="3"/>
  <c r="U2552" i="3"/>
  <c r="Q2552" i="3"/>
  <c r="R2552" i="3"/>
  <c r="T2546" i="3"/>
  <c r="U2546" i="3"/>
  <c r="Q2546" i="3"/>
  <c r="R2546" i="3"/>
  <c r="T2536" i="3"/>
  <c r="U2536" i="3"/>
  <c r="Q2536" i="3"/>
  <c r="R2536" i="3"/>
  <c r="T2530" i="3"/>
  <c r="U2530" i="3"/>
  <c r="Q2530" i="3"/>
  <c r="R2530" i="3"/>
  <c r="T2520" i="3"/>
  <c r="U2520" i="3"/>
  <c r="Q2520" i="3"/>
  <c r="R2520" i="3"/>
  <c r="T2514" i="3"/>
  <c r="U2514" i="3"/>
  <c r="Q2514" i="3"/>
  <c r="R2514" i="3"/>
  <c r="T2504" i="3"/>
  <c r="U2504" i="3"/>
  <c r="Q2504" i="3"/>
  <c r="R2504" i="3"/>
  <c r="T2498" i="3"/>
  <c r="U2498" i="3"/>
  <c r="Q2498" i="3"/>
  <c r="R2498" i="3"/>
  <c r="T2488" i="3"/>
  <c r="U2488" i="3"/>
  <c r="Q2488" i="3"/>
  <c r="R2488" i="3"/>
  <c r="T2482" i="3"/>
  <c r="U2482" i="3"/>
  <c r="Q2482" i="3"/>
  <c r="R2482" i="3"/>
  <c r="T2472" i="3"/>
  <c r="U2472" i="3"/>
  <c r="Q2472" i="3"/>
  <c r="R2472" i="3"/>
  <c r="T2466" i="3"/>
  <c r="U2466" i="3"/>
  <c r="Q2466" i="3"/>
  <c r="R2466" i="3"/>
  <c r="T2456" i="3"/>
  <c r="U2456" i="3"/>
  <c r="Q2456" i="3"/>
  <c r="R2456" i="3"/>
  <c r="T2450" i="3"/>
  <c r="Q2450" i="3"/>
  <c r="R2450" i="3"/>
  <c r="T2440" i="3"/>
  <c r="U2440" i="3"/>
  <c r="Q2440" i="3"/>
  <c r="R2440" i="3"/>
  <c r="T2434" i="3"/>
  <c r="U2434" i="3"/>
  <c r="Q2434" i="3"/>
  <c r="R2434" i="3"/>
  <c r="T2424" i="3"/>
  <c r="U2424" i="3"/>
  <c r="Q2424" i="3"/>
  <c r="R2424" i="3"/>
  <c r="T2418" i="3"/>
  <c r="U2418" i="3"/>
  <c r="Q2418" i="3"/>
  <c r="R2418" i="3"/>
  <c r="T2413" i="3"/>
  <c r="U2413" i="3"/>
  <c r="T2410" i="3"/>
  <c r="U2410" i="3"/>
  <c r="T2405" i="3"/>
  <c r="U2405" i="3"/>
  <c r="T2402" i="3"/>
  <c r="U2402" i="3"/>
  <c r="Q2402" i="3"/>
  <c r="R2402" i="3"/>
  <c r="T2397" i="3"/>
  <c r="U2397" i="3"/>
  <c r="T2394" i="3"/>
  <c r="U2394" i="3"/>
  <c r="Q2394" i="3"/>
  <c r="R2394" i="3"/>
  <c r="T2389" i="3"/>
  <c r="U2389" i="3"/>
  <c r="T2386" i="3"/>
  <c r="U2386" i="3"/>
  <c r="Q2386" i="3"/>
  <c r="R2386" i="3"/>
  <c r="T2381" i="3"/>
  <c r="U2381" i="3"/>
  <c r="T2378" i="3"/>
  <c r="U2378" i="3"/>
  <c r="Q2378" i="3"/>
  <c r="R2378" i="3"/>
  <c r="T2373" i="3"/>
  <c r="U2373" i="3"/>
  <c r="T2370" i="3"/>
  <c r="U2370" i="3"/>
  <c r="Q2370" i="3"/>
  <c r="R2370" i="3"/>
  <c r="T2365" i="3"/>
  <c r="U2365" i="3"/>
  <c r="T2362" i="3"/>
  <c r="U2362" i="3"/>
  <c r="Q2362" i="3"/>
  <c r="R2362" i="3"/>
  <c r="T2357" i="3"/>
  <c r="U2357" i="3"/>
  <c r="T2354" i="3"/>
  <c r="U2354" i="3"/>
  <c r="Q2354" i="3"/>
  <c r="R2354" i="3"/>
  <c r="T2349" i="3"/>
  <c r="U2349" i="3"/>
  <c r="T2346" i="3"/>
  <c r="U2346" i="3"/>
  <c r="Q2346" i="3"/>
  <c r="R2346" i="3"/>
  <c r="T2341" i="3"/>
  <c r="U2341" i="3"/>
  <c r="T2338" i="3"/>
  <c r="U2338" i="3"/>
  <c r="Q2338" i="3"/>
  <c r="R2338" i="3"/>
  <c r="T2333" i="3"/>
  <c r="U2333" i="3"/>
  <c r="T2330" i="3"/>
  <c r="U2330" i="3"/>
  <c r="Q2330" i="3"/>
  <c r="R2330" i="3"/>
  <c r="T2325" i="3"/>
  <c r="U2325" i="3"/>
  <c r="T2322" i="3"/>
  <c r="U2322" i="3"/>
  <c r="Q2322" i="3"/>
  <c r="R2322" i="3"/>
  <c r="T2317" i="3"/>
  <c r="U2317" i="3"/>
  <c r="T2314" i="3"/>
  <c r="U2314" i="3"/>
  <c r="Q2314" i="3"/>
  <c r="R2314" i="3"/>
  <c r="T2309" i="3"/>
  <c r="U2309" i="3"/>
  <c r="T2306" i="3"/>
  <c r="U2306" i="3"/>
  <c r="Q2306" i="3"/>
  <c r="R2306" i="3"/>
  <c r="T2301" i="3"/>
  <c r="U2301" i="3"/>
  <c r="T2298" i="3"/>
  <c r="U2298" i="3"/>
  <c r="Q2298" i="3"/>
  <c r="R2298" i="3"/>
  <c r="T2293" i="3"/>
  <c r="U2293" i="3"/>
  <c r="T2290" i="3"/>
  <c r="U2290" i="3"/>
  <c r="Q2290" i="3"/>
  <c r="R2290" i="3"/>
  <c r="T2285" i="3"/>
  <c r="U2285" i="3"/>
  <c r="T2282" i="3"/>
  <c r="U2282" i="3"/>
  <c r="Q2282" i="3"/>
  <c r="R2282" i="3"/>
  <c r="T2277" i="3"/>
  <c r="U2277" i="3"/>
  <c r="T2274" i="3"/>
  <c r="U2274" i="3"/>
  <c r="Q2274" i="3"/>
  <c r="R2274" i="3"/>
  <c r="T2269" i="3"/>
  <c r="U2269" i="3"/>
  <c r="T2266" i="3"/>
  <c r="U2266" i="3"/>
  <c r="Q2266" i="3"/>
  <c r="R2266" i="3"/>
  <c r="T2261" i="3"/>
  <c r="U2261" i="3"/>
  <c r="T2258" i="3"/>
  <c r="U2258" i="3"/>
  <c r="Q2258" i="3"/>
  <c r="R2258" i="3"/>
  <c r="T2253" i="3"/>
  <c r="U2253" i="3"/>
  <c r="T2250" i="3"/>
  <c r="U2250" i="3"/>
  <c r="Q2250" i="3"/>
  <c r="R2250" i="3"/>
  <c r="T2245" i="3"/>
  <c r="U2245" i="3"/>
  <c r="T2242" i="3"/>
  <c r="U2242" i="3"/>
  <c r="Q2242" i="3"/>
  <c r="R2242" i="3"/>
  <c r="T2237" i="3"/>
  <c r="U2237" i="3"/>
  <c r="T2234" i="3"/>
  <c r="U2234" i="3"/>
  <c r="Q2234" i="3"/>
  <c r="R2234" i="3"/>
  <c r="T2229" i="3"/>
  <c r="U2229" i="3"/>
  <c r="T2226" i="3"/>
  <c r="U2226" i="3"/>
  <c r="Q2226" i="3"/>
  <c r="R2226" i="3"/>
  <c r="T2221" i="3"/>
  <c r="U2221" i="3"/>
  <c r="T2218" i="3"/>
  <c r="U2218" i="3"/>
  <c r="Q2218" i="3"/>
  <c r="R2218" i="3"/>
  <c r="T2213" i="3"/>
  <c r="U2213" i="3"/>
  <c r="T2210" i="3"/>
  <c r="U2210" i="3"/>
  <c r="Q2210" i="3"/>
  <c r="R2210" i="3"/>
  <c r="T2205" i="3"/>
  <c r="U2205" i="3"/>
  <c r="T2202" i="3"/>
  <c r="U2202" i="3"/>
  <c r="Q2202" i="3"/>
  <c r="R2202" i="3"/>
  <c r="T2197" i="3"/>
  <c r="U2197" i="3"/>
  <c r="T2194" i="3"/>
  <c r="U2194" i="3"/>
  <c r="Q2194" i="3"/>
  <c r="R2194" i="3"/>
  <c r="T2189" i="3"/>
  <c r="U2189" i="3"/>
  <c r="T2186" i="3"/>
  <c r="U2186" i="3"/>
  <c r="Q2186" i="3"/>
  <c r="R2186" i="3"/>
  <c r="T2181" i="3"/>
  <c r="U2181" i="3"/>
  <c r="T2178" i="3"/>
  <c r="U2178" i="3"/>
  <c r="Q2178" i="3"/>
  <c r="R2178" i="3"/>
  <c r="T2173" i="3"/>
  <c r="U2173" i="3"/>
  <c r="T2170" i="3"/>
  <c r="U2170" i="3"/>
  <c r="Q2170" i="3"/>
  <c r="R2170" i="3"/>
  <c r="T2165" i="3"/>
  <c r="U2165" i="3"/>
  <c r="T2162" i="3"/>
  <c r="U2162" i="3"/>
  <c r="Q2162" i="3"/>
  <c r="R2162" i="3"/>
  <c r="T2157" i="3"/>
  <c r="U2157" i="3"/>
  <c r="T2154" i="3"/>
  <c r="U2154" i="3"/>
  <c r="Q2154" i="3"/>
  <c r="R2154" i="3"/>
  <c r="T2149" i="3"/>
  <c r="U2149" i="3"/>
  <c r="T2146" i="3"/>
  <c r="U2146" i="3"/>
  <c r="Q2146" i="3"/>
  <c r="R2146" i="3"/>
  <c r="T2141" i="3"/>
  <c r="U2141" i="3"/>
  <c r="T2138" i="3"/>
  <c r="U2138" i="3"/>
  <c r="Q2138" i="3"/>
  <c r="R2138" i="3"/>
  <c r="T2133" i="3"/>
  <c r="U2133" i="3"/>
  <c r="T2130" i="3"/>
  <c r="U2130" i="3"/>
  <c r="Q2130" i="3"/>
  <c r="R2130" i="3"/>
  <c r="T2125" i="3"/>
  <c r="U2125" i="3"/>
  <c r="T2122" i="3"/>
  <c r="U2122" i="3"/>
  <c r="Q2122" i="3"/>
  <c r="R2122" i="3"/>
  <c r="T2117" i="3"/>
  <c r="U2117" i="3"/>
  <c r="Q2117" i="3"/>
  <c r="R2117" i="3"/>
  <c r="T2114" i="3"/>
  <c r="U2114" i="3"/>
  <c r="Q2114" i="3"/>
  <c r="R2114" i="3"/>
  <c r="T2109" i="3"/>
  <c r="U2109" i="3"/>
  <c r="T2106" i="3"/>
  <c r="U2106" i="3"/>
  <c r="Q2106" i="3"/>
  <c r="R2106" i="3"/>
  <c r="T2101" i="3"/>
  <c r="U2101" i="3"/>
  <c r="Q2101" i="3"/>
  <c r="R2101" i="3"/>
  <c r="T2098" i="3"/>
  <c r="U2098" i="3"/>
  <c r="Q2098" i="3"/>
  <c r="R2098" i="3"/>
  <c r="T2093" i="3"/>
  <c r="U2093" i="3"/>
  <c r="T2090" i="3"/>
  <c r="U2090" i="3"/>
  <c r="Q2090" i="3"/>
  <c r="R2090" i="3"/>
  <c r="T2085" i="3"/>
  <c r="U2085" i="3"/>
  <c r="Q2085" i="3"/>
  <c r="R2085" i="3"/>
  <c r="T2082" i="3"/>
  <c r="U2082" i="3"/>
  <c r="Q2082" i="3"/>
  <c r="R2082" i="3"/>
  <c r="T2077" i="3"/>
  <c r="U2077" i="3"/>
  <c r="T2074" i="3"/>
  <c r="U2074" i="3"/>
  <c r="Q2074" i="3"/>
  <c r="R2074" i="3"/>
  <c r="T2069" i="3"/>
  <c r="U2069" i="3"/>
  <c r="Q2069" i="3"/>
  <c r="R2069" i="3"/>
  <c r="T2066" i="3"/>
  <c r="U2066" i="3"/>
  <c r="Q2066" i="3"/>
  <c r="R2066" i="3"/>
  <c r="T2052" i="3"/>
  <c r="U2052" i="3"/>
  <c r="Q2052" i="3"/>
  <c r="R2052" i="3"/>
  <c r="T2040" i="3"/>
  <c r="U2040" i="3"/>
  <c r="Q2040" i="3"/>
  <c r="R2040" i="3"/>
  <c r="T2024" i="3"/>
  <c r="U2024" i="3"/>
  <c r="Q2024" i="3"/>
  <c r="R2024" i="3"/>
  <c r="T2008" i="3"/>
  <c r="U2008" i="3"/>
  <c r="Q2008" i="3"/>
  <c r="R2008" i="3"/>
  <c r="T1975" i="3"/>
  <c r="U1975" i="3"/>
  <c r="Q1975" i="3"/>
  <c r="R1975" i="3"/>
  <c r="T1903" i="3"/>
  <c r="U1903" i="3"/>
  <c r="R1903" i="3"/>
  <c r="T1844" i="3"/>
  <c r="U1844" i="3"/>
  <c r="Q1836" i="3"/>
  <c r="R1836" i="3"/>
  <c r="T1836" i="3"/>
  <c r="U1836" i="3"/>
  <c r="T1823" i="3"/>
  <c r="U1823" i="3"/>
  <c r="Q1823" i="3"/>
  <c r="R1823" i="3"/>
  <c r="T1780" i="3"/>
  <c r="U1780" i="3"/>
  <c r="Q1780" i="3"/>
  <c r="R1780" i="3"/>
  <c r="Q1772" i="3"/>
  <c r="R1772" i="3"/>
  <c r="T1772" i="3"/>
  <c r="U1772" i="3"/>
  <c r="T1759" i="3"/>
  <c r="U1759" i="3"/>
  <c r="Q1759" i="3"/>
  <c r="R1759" i="3"/>
  <c r="T1716" i="3"/>
  <c r="U1716" i="3"/>
  <c r="Q1716" i="3"/>
  <c r="R1716" i="3"/>
  <c r="Q1668" i="3"/>
  <c r="R1668" i="3"/>
  <c r="T1668" i="3"/>
  <c r="U1668" i="3"/>
  <c r="T1655" i="3"/>
  <c r="U1655" i="3"/>
  <c r="Q1655" i="3"/>
  <c r="R1655" i="3"/>
  <c r="T1612" i="3"/>
  <c r="U1612" i="3"/>
  <c r="Q1612" i="3"/>
  <c r="R1612" i="3"/>
  <c r="Q1604" i="3"/>
  <c r="R1604" i="3"/>
  <c r="T1604" i="3"/>
  <c r="U1604" i="3"/>
  <c r="T1591" i="3"/>
  <c r="U1591" i="3"/>
  <c r="Q1591" i="3"/>
  <c r="R1591" i="3"/>
  <c r="T1548" i="3"/>
  <c r="U1548" i="3"/>
  <c r="Q1548" i="3"/>
  <c r="R1548" i="3"/>
  <c r="T890" i="3"/>
  <c r="U890" i="3"/>
  <c r="Q890" i="3"/>
  <c r="R890" i="3"/>
  <c r="U3387" i="3"/>
  <c r="U3379" i="3"/>
  <c r="U3363" i="3"/>
  <c r="U3331" i="3"/>
  <c r="U3323" i="3"/>
  <c r="U3315" i="3"/>
  <c r="U3307" i="3"/>
  <c r="U3283" i="3"/>
  <c r="U3267" i="3"/>
  <c r="U3259" i="3"/>
  <c r="U3251" i="3"/>
  <c r="U3243" i="3"/>
  <c r="U3235" i="3"/>
  <c r="T2666" i="3"/>
  <c r="U2666" i="3"/>
  <c r="Q2666" i="3"/>
  <c r="R2666" i="3"/>
  <c r="T2660" i="3"/>
  <c r="U2660" i="3"/>
  <c r="Q2660" i="3"/>
  <c r="R2660" i="3"/>
  <c r="T2658" i="3"/>
  <c r="U2658" i="3"/>
  <c r="Q2658" i="3"/>
  <c r="R2658" i="3"/>
  <c r="T2652" i="3"/>
  <c r="U2652" i="3"/>
  <c r="Q2652" i="3"/>
  <c r="R2652" i="3"/>
  <c r="T2650" i="3"/>
  <c r="U2650" i="3"/>
  <c r="Q2650" i="3"/>
  <c r="R2650" i="3"/>
  <c r="T2644" i="3"/>
  <c r="U2644" i="3"/>
  <c r="Q2644" i="3"/>
  <c r="R2644" i="3"/>
  <c r="T2642" i="3"/>
  <c r="U2642" i="3"/>
  <c r="Q2642" i="3"/>
  <c r="R2642" i="3"/>
  <c r="T2636" i="3"/>
  <c r="U2636" i="3"/>
  <c r="Q2636" i="3"/>
  <c r="R2636" i="3"/>
  <c r="T2634" i="3"/>
  <c r="U2634" i="3"/>
  <c r="Q2634" i="3"/>
  <c r="R2634" i="3"/>
  <c r="T2628" i="3"/>
  <c r="U2628" i="3"/>
  <c r="Q2628" i="3"/>
  <c r="R2628" i="3"/>
  <c r="T2626" i="3"/>
  <c r="U2626" i="3"/>
  <c r="Q2626" i="3"/>
  <c r="R2626" i="3"/>
  <c r="T2620" i="3"/>
  <c r="U2620" i="3"/>
  <c r="Q2620" i="3"/>
  <c r="R2620" i="3"/>
  <c r="T2618" i="3"/>
  <c r="U2618" i="3"/>
  <c r="Q2618" i="3"/>
  <c r="R2618" i="3"/>
  <c r="T2609" i="3"/>
  <c r="U2609" i="3"/>
  <c r="T2601" i="3"/>
  <c r="U2601" i="3"/>
  <c r="T2593" i="3"/>
  <c r="U2593" i="3"/>
  <c r="T2585" i="3"/>
  <c r="U2585" i="3"/>
  <c r="T2577" i="3"/>
  <c r="U2577" i="3"/>
  <c r="T2569" i="3"/>
  <c r="U2569" i="3"/>
  <c r="T2561" i="3"/>
  <c r="U2561" i="3"/>
  <c r="T2553" i="3"/>
  <c r="U2553" i="3"/>
  <c r="T2545" i="3"/>
  <c r="U2545" i="3"/>
  <c r="T2537" i="3"/>
  <c r="U2537" i="3"/>
  <c r="T2529" i="3"/>
  <c r="U2529" i="3"/>
  <c r="T2521" i="3"/>
  <c r="U2521" i="3"/>
  <c r="T2513" i="3"/>
  <c r="U2513" i="3"/>
  <c r="T2505" i="3"/>
  <c r="U2505" i="3"/>
  <c r="T2497" i="3"/>
  <c r="U2497" i="3"/>
  <c r="T2489" i="3"/>
  <c r="U2489" i="3"/>
  <c r="T2481" i="3"/>
  <c r="U2481" i="3"/>
  <c r="T2473" i="3"/>
  <c r="U2473" i="3"/>
  <c r="T2465" i="3"/>
  <c r="U2465" i="3"/>
  <c r="T2457" i="3"/>
  <c r="U2457" i="3"/>
  <c r="T2449" i="3"/>
  <c r="U2449" i="3"/>
  <c r="T2441" i="3"/>
  <c r="U2441" i="3"/>
  <c r="T2433" i="3"/>
  <c r="U2433" i="3"/>
  <c r="T2425" i="3"/>
  <c r="U2425" i="3"/>
  <c r="T2028" i="3"/>
  <c r="U2028" i="3"/>
  <c r="Q2028" i="3"/>
  <c r="R2028" i="3"/>
  <c r="T2012" i="3"/>
  <c r="U2012" i="3"/>
  <c r="Q2012" i="3"/>
  <c r="R2012" i="3"/>
  <c r="T1860" i="3"/>
  <c r="U1860" i="3"/>
  <c r="Q1860" i="3"/>
  <c r="R1860" i="3"/>
  <c r="T1852" i="3"/>
  <c r="U1852" i="3"/>
  <c r="Q1852" i="3"/>
  <c r="R1852" i="3"/>
  <c r="T1839" i="3"/>
  <c r="U1839" i="3"/>
  <c r="T1796" i="3"/>
  <c r="U1796" i="3"/>
  <c r="Q1796" i="3"/>
  <c r="R1796" i="3"/>
  <c r="T1788" i="3"/>
  <c r="U1788" i="3"/>
  <c r="Q1788" i="3"/>
  <c r="R1788" i="3"/>
  <c r="T1775" i="3"/>
  <c r="U1775" i="3"/>
  <c r="T1732" i="3"/>
  <c r="U1732" i="3"/>
  <c r="Q1732" i="3"/>
  <c r="R1732" i="3"/>
  <c r="T1724" i="3"/>
  <c r="U1724" i="3"/>
  <c r="Q1724" i="3"/>
  <c r="R1724" i="3"/>
  <c r="T1628" i="3"/>
  <c r="U1628" i="3"/>
  <c r="Q1628" i="3"/>
  <c r="R1628" i="3"/>
  <c r="T1620" i="3"/>
  <c r="U1620" i="3"/>
  <c r="Q1620" i="3"/>
  <c r="R1620" i="3"/>
  <c r="T1607" i="3"/>
  <c r="U1607" i="3"/>
  <c r="T1564" i="3"/>
  <c r="U1564" i="3"/>
  <c r="Q1564" i="3"/>
  <c r="R1564" i="3"/>
  <c r="T1556" i="3"/>
  <c r="U1556" i="3"/>
  <c r="T1543" i="3"/>
  <c r="U1543" i="3"/>
  <c r="T1076" i="3"/>
  <c r="U1076" i="3"/>
  <c r="Q1076" i="3"/>
  <c r="R1076" i="3"/>
  <c r="T1073" i="3"/>
  <c r="U1073" i="3"/>
  <c r="T1050" i="3"/>
  <c r="U1050" i="3"/>
  <c r="Q1050" i="3"/>
  <c r="R1050" i="3"/>
  <c r="T1020" i="3"/>
  <c r="U1020" i="3"/>
  <c r="Q1020" i="3"/>
  <c r="R1020" i="3"/>
  <c r="T1017" i="3"/>
  <c r="U1017" i="3"/>
  <c r="T994" i="3"/>
  <c r="U994" i="3"/>
  <c r="Q994" i="3"/>
  <c r="R994" i="3"/>
  <c r="T988" i="3"/>
  <c r="U988" i="3"/>
  <c r="Q988" i="3"/>
  <c r="R988" i="3"/>
  <c r="T985" i="3"/>
  <c r="U985" i="3"/>
  <c r="U3383" i="3"/>
  <c r="U3351" i="3"/>
  <c r="U3335" i="3"/>
  <c r="U3327" i="3"/>
  <c r="U3319" i="3"/>
  <c r="U3311" i="3"/>
  <c r="U3303" i="3"/>
  <c r="U3271" i="3"/>
  <c r="U3255" i="3"/>
  <c r="U3247" i="3"/>
  <c r="U3239" i="3"/>
  <c r="U3231" i="3"/>
  <c r="U3229" i="3"/>
  <c r="T3225" i="3"/>
  <c r="U3225" i="3"/>
  <c r="U3221" i="3"/>
  <c r="T3217" i="3"/>
  <c r="U3217" i="3"/>
  <c r="U3213" i="3"/>
  <c r="T3209" i="3"/>
  <c r="U3209" i="3"/>
  <c r="U3205" i="3"/>
  <c r="T3201" i="3"/>
  <c r="U3201" i="3"/>
  <c r="T3193" i="3"/>
  <c r="U3193" i="3"/>
  <c r="U3189" i="3"/>
  <c r="T3177" i="3"/>
  <c r="U3177" i="3"/>
  <c r="U3173" i="3"/>
  <c r="T3169" i="3"/>
  <c r="U3169" i="3"/>
  <c r="U3165" i="3"/>
  <c r="T3161" i="3"/>
  <c r="U3161" i="3"/>
  <c r="U3157" i="3"/>
  <c r="T3153" i="3"/>
  <c r="U3153" i="3"/>
  <c r="U3149" i="3"/>
  <c r="T3145" i="3"/>
  <c r="U3145" i="3"/>
  <c r="U3141" i="3"/>
  <c r="T3137" i="3"/>
  <c r="U3137" i="3"/>
  <c r="U3133" i="3"/>
  <c r="T3129" i="3"/>
  <c r="U3129" i="3"/>
  <c r="U3125" i="3"/>
  <c r="U3117" i="3"/>
  <c r="T3113" i="3"/>
  <c r="U3113" i="3"/>
  <c r="T3105" i="3"/>
  <c r="U3105" i="3"/>
  <c r="U3101" i="3"/>
  <c r="T3097" i="3"/>
  <c r="U3097" i="3"/>
  <c r="U3093" i="3"/>
  <c r="T3089" i="3"/>
  <c r="U3089" i="3"/>
  <c r="T3081" i="3"/>
  <c r="U3081" i="3"/>
  <c r="T3073" i="3"/>
  <c r="U3073" i="3"/>
  <c r="T3065" i="3"/>
  <c r="U3065" i="3"/>
  <c r="U3061" i="3"/>
  <c r="T3057" i="3"/>
  <c r="U3057" i="3"/>
  <c r="T3049" i="3"/>
  <c r="U3049" i="3"/>
  <c r="T3041" i="3"/>
  <c r="U3041" i="3"/>
  <c r="T3033" i="3"/>
  <c r="U3033" i="3"/>
  <c r="U3029" i="3"/>
  <c r="T3025" i="3"/>
  <c r="U3025" i="3"/>
  <c r="U3021" i="3"/>
  <c r="T3017" i="3"/>
  <c r="U3017" i="3"/>
  <c r="T3009" i="3"/>
  <c r="U3009" i="3"/>
  <c r="T3001" i="3"/>
  <c r="U3001" i="3"/>
  <c r="U2997" i="3"/>
  <c r="T2993" i="3"/>
  <c r="U2993" i="3"/>
  <c r="T2985" i="3"/>
  <c r="U2985" i="3"/>
  <c r="T2977" i="3"/>
  <c r="U2977" i="3"/>
  <c r="U2973" i="3"/>
  <c r="T2969" i="3"/>
  <c r="U2969" i="3"/>
  <c r="U2965" i="3"/>
  <c r="T2961" i="3"/>
  <c r="U2961" i="3"/>
  <c r="U2957" i="3"/>
  <c r="T2953" i="3"/>
  <c r="U2953" i="3"/>
  <c r="T2945" i="3"/>
  <c r="U2945" i="3"/>
  <c r="T2937" i="3"/>
  <c r="U2937" i="3"/>
  <c r="T2929" i="3"/>
  <c r="U2929" i="3"/>
  <c r="T2921" i="3"/>
  <c r="U2921" i="3"/>
  <c r="T2913" i="3"/>
  <c r="U2913" i="3"/>
  <c r="T2905" i="3"/>
  <c r="U2905" i="3"/>
  <c r="T2897" i="3"/>
  <c r="U2897" i="3"/>
  <c r="U2893" i="3"/>
  <c r="T2889" i="3"/>
  <c r="U2889" i="3"/>
  <c r="T2881" i="3"/>
  <c r="U2881" i="3"/>
  <c r="T2873" i="3"/>
  <c r="U2873" i="3"/>
  <c r="T2865" i="3"/>
  <c r="U2865" i="3"/>
  <c r="U2861" i="3"/>
  <c r="T2857" i="3"/>
  <c r="U2857" i="3"/>
  <c r="U2853" i="3"/>
  <c r="T2849" i="3"/>
  <c r="U2849" i="3"/>
  <c r="U2845" i="3"/>
  <c r="T2841" i="3"/>
  <c r="U2841" i="3"/>
  <c r="T2833" i="3"/>
  <c r="U2833" i="3"/>
  <c r="T2825" i="3"/>
  <c r="U2825" i="3"/>
  <c r="U2821" i="3"/>
  <c r="T2817" i="3"/>
  <c r="U2817" i="3"/>
  <c r="U2813" i="3"/>
  <c r="T2809" i="3"/>
  <c r="U2809" i="3"/>
  <c r="T2801" i="3"/>
  <c r="U2801" i="3"/>
  <c r="U2797" i="3"/>
  <c r="T2793" i="3"/>
  <c r="U2793" i="3"/>
  <c r="U2789" i="3"/>
  <c r="T2785" i="3"/>
  <c r="U2785" i="3"/>
  <c r="U2769" i="3"/>
  <c r="T2765" i="3"/>
  <c r="U2765" i="3"/>
  <c r="T2757" i="3"/>
  <c r="U2757" i="3"/>
  <c r="U2753" i="3"/>
  <c r="T2749" i="3"/>
  <c r="U2749" i="3"/>
  <c r="U2745" i="3"/>
  <c r="T2741" i="3"/>
  <c r="U2741" i="3"/>
  <c r="U2737" i="3"/>
  <c r="T2733" i="3"/>
  <c r="U2733" i="3"/>
  <c r="T2725" i="3"/>
  <c r="U2725" i="3"/>
  <c r="U2721" i="3"/>
  <c r="T2717" i="3"/>
  <c r="U2717" i="3"/>
  <c r="U2713" i="3"/>
  <c r="T2709" i="3"/>
  <c r="U2709" i="3"/>
  <c r="U2705" i="3"/>
  <c r="T2701" i="3"/>
  <c r="U2701" i="3"/>
  <c r="U2697" i="3"/>
  <c r="T2693" i="3"/>
  <c r="U2693" i="3"/>
  <c r="U2689" i="3"/>
  <c r="T2685" i="3"/>
  <c r="U2685" i="3"/>
  <c r="U2681" i="3"/>
  <c r="T2677" i="3"/>
  <c r="U2677" i="3"/>
  <c r="U2673" i="3"/>
  <c r="T2669" i="3"/>
  <c r="U2669" i="3"/>
  <c r="U2665" i="3"/>
  <c r="T2661" i="3"/>
  <c r="U2661" i="3"/>
  <c r="U2657" i="3"/>
  <c r="T2653" i="3"/>
  <c r="U2653" i="3"/>
  <c r="U2649" i="3"/>
  <c r="T2645" i="3"/>
  <c r="U2645" i="3"/>
  <c r="T2637" i="3"/>
  <c r="U2637" i="3"/>
  <c r="U2633" i="3"/>
  <c r="T2629" i="3"/>
  <c r="U2629" i="3"/>
  <c r="U2625" i="3"/>
  <c r="T2621" i="3"/>
  <c r="U2621" i="3"/>
  <c r="U2617" i="3"/>
  <c r="T2613" i="3"/>
  <c r="U2613" i="3"/>
  <c r="T2605" i="3"/>
  <c r="U2605" i="3"/>
  <c r="T2597" i="3"/>
  <c r="U2597" i="3"/>
  <c r="T2589" i="3"/>
  <c r="U2589" i="3"/>
  <c r="T2581" i="3"/>
  <c r="U2581" i="3"/>
  <c r="T2573" i="3"/>
  <c r="U2573" i="3"/>
  <c r="T2565" i="3"/>
  <c r="U2565" i="3"/>
  <c r="T2557" i="3"/>
  <c r="U2557" i="3"/>
  <c r="T2549" i="3"/>
  <c r="U2549" i="3"/>
  <c r="T2541" i="3"/>
  <c r="U2541" i="3"/>
  <c r="T2533" i="3"/>
  <c r="U2533" i="3"/>
  <c r="T2525" i="3"/>
  <c r="U2525" i="3"/>
  <c r="T2517" i="3"/>
  <c r="U2517" i="3"/>
  <c r="T2509" i="3"/>
  <c r="U2509" i="3"/>
  <c r="T2501" i="3"/>
  <c r="U2501" i="3"/>
  <c r="T2493" i="3"/>
  <c r="U2493" i="3"/>
  <c r="T2485" i="3"/>
  <c r="U2485" i="3"/>
  <c r="T2477" i="3"/>
  <c r="U2477" i="3"/>
  <c r="T2469" i="3"/>
  <c r="U2469" i="3"/>
  <c r="T2461" i="3"/>
  <c r="U2461" i="3"/>
  <c r="T2453" i="3"/>
  <c r="U2453" i="3"/>
  <c r="T2445" i="3"/>
  <c r="U2445" i="3"/>
  <c r="T2437" i="3"/>
  <c r="U2437" i="3"/>
  <c r="T2429" i="3"/>
  <c r="U2429" i="3"/>
  <c r="T2421" i="3"/>
  <c r="U2421" i="3"/>
  <c r="T2414" i="3"/>
  <c r="U2414" i="3"/>
  <c r="Q2414" i="3"/>
  <c r="R2414" i="3"/>
  <c r="T2411" i="3"/>
  <c r="U2411" i="3"/>
  <c r="T2403" i="3"/>
  <c r="U2403" i="3"/>
  <c r="T2398" i="3"/>
  <c r="U2398" i="3"/>
  <c r="Q2398" i="3"/>
  <c r="R2398" i="3"/>
  <c r="T2395" i="3"/>
  <c r="U2395" i="3"/>
  <c r="T2390" i="3"/>
  <c r="U2390" i="3"/>
  <c r="Q2390" i="3"/>
  <c r="R2390" i="3"/>
  <c r="T2387" i="3"/>
  <c r="U2387" i="3"/>
  <c r="T2382" i="3"/>
  <c r="U2382" i="3"/>
  <c r="Q2382" i="3"/>
  <c r="R2382" i="3"/>
  <c r="T2379" i="3"/>
  <c r="U2379" i="3"/>
  <c r="T2374" i="3"/>
  <c r="U2374" i="3"/>
  <c r="Q2374" i="3"/>
  <c r="R2374" i="3"/>
  <c r="T2371" i="3"/>
  <c r="U2371" i="3"/>
  <c r="T2366" i="3"/>
  <c r="U2366" i="3"/>
  <c r="Q2366" i="3"/>
  <c r="R2366" i="3"/>
  <c r="T2363" i="3"/>
  <c r="U2363" i="3"/>
  <c r="T2358" i="3"/>
  <c r="U2358" i="3"/>
  <c r="Q2358" i="3"/>
  <c r="R2358" i="3"/>
  <c r="T2355" i="3"/>
  <c r="U2355" i="3"/>
  <c r="T2350" i="3"/>
  <c r="U2350" i="3"/>
  <c r="Q2350" i="3"/>
  <c r="R2350" i="3"/>
  <c r="T2347" i="3"/>
  <c r="U2347" i="3"/>
  <c r="T2342" i="3"/>
  <c r="U2342" i="3"/>
  <c r="Q2342" i="3"/>
  <c r="R2342" i="3"/>
  <c r="T2339" i="3"/>
  <c r="U2339" i="3"/>
  <c r="T2334" i="3"/>
  <c r="U2334" i="3"/>
  <c r="Q2334" i="3"/>
  <c r="R2334" i="3"/>
  <c r="T2331" i="3"/>
  <c r="U2331" i="3"/>
  <c r="T2326" i="3"/>
  <c r="U2326" i="3"/>
  <c r="Q2326" i="3"/>
  <c r="R2326" i="3"/>
  <c r="T2323" i="3"/>
  <c r="U2323" i="3"/>
  <c r="T2318" i="3"/>
  <c r="U2318" i="3"/>
  <c r="Q2318" i="3"/>
  <c r="R2318" i="3"/>
  <c r="T2315" i="3"/>
  <c r="U2315" i="3"/>
  <c r="T2310" i="3"/>
  <c r="U2310" i="3"/>
  <c r="T2307" i="3"/>
  <c r="U2307" i="3"/>
  <c r="T2302" i="3"/>
  <c r="U2302" i="3"/>
  <c r="Q2302" i="3"/>
  <c r="R2302" i="3"/>
  <c r="T2299" i="3"/>
  <c r="U2299" i="3"/>
  <c r="T2294" i="3"/>
  <c r="U2294" i="3"/>
  <c r="Q2294" i="3"/>
  <c r="R2294" i="3"/>
  <c r="T2291" i="3"/>
  <c r="U2291" i="3"/>
  <c r="T2286" i="3"/>
  <c r="U2286" i="3"/>
  <c r="Q2286" i="3"/>
  <c r="R2286" i="3"/>
  <c r="T2283" i="3"/>
  <c r="U2283" i="3"/>
  <c r="T2278" i="3"/>
  <c r="U2278" i="3"/>
  <c r="Q2278" i="3"/>
  <c r="R2278" i="3"/>
  <c r="T2275" i="3"/>
  <c r="U2275" i="3"/>
  <c r="T2270" i="3"/>
  <c r="U2270" i="3"/>
  <c r="Q2270" i="3"/>
  <c r="R2270" i="3"/>
  <c r="T2267" i="3"/>
  <c r="U2267" i="3"/>
  <c r="T2262" i="3"/>
  <c r="U2262" i="3"/>
  <c r="Q2262" i="3"/>
  <c r="R2262" i="3"/>
  <c r="T2259" i="3"/>
  <c r="U2259" i="3"/>
  <c r="T2254" i="3"/>
  <c r="U2254" i="3"/>
  <c r="Q2254" i="3"/>
  <c r="R2254" i="3"/>
  <c r="T2251" i="3"/>
  <c r="U2251" i="3"/>
  <c r="T2246" i="3"/>
  <c r="U2246" i="3"/>
  <c r="Q2246" i="3"/>
  <c r="R2246" i="3"/>
  <c r="T2243" i="3"/>
  <c r="U2243" i="3"/>
  <c r="T2238" i="3"/>
  <c r="U2238" i="3"/>
  <c r="Q2238" i="3"/>
  <c r="R2238" i="3"/>
  <c r="T2235" i="3"/>
  <c r="U2235" i="3"/>
  <c r="T2230" i="3"/>
  <c r="U2230" i="3"/>
  <c r="Q2230" i="3"/>
  <c r="R2230" i="3"/>
  <c r="T2227" i="3"/>
  <c r="U2227" i="3"/>
  <c r="T2222" i="3"/>
  <c r="U2222" i="3"/>
  <c r="Q2222" i="3"/>
  <c r="R2222" i="3"/>
  <c r="T2219" i="3"/>
  <c r="U2219" i="3"/>
  <c r="T2214" i="3"/>
  <c r="U2214" i="3"/>
  <c r="Q2214" i="3"/>
  <c r="R2214" i="3"/>
  <c r="T2211" i="3"/>
  <c r="U2211" i="3"/>
  <c r="T2206" i="3"/>
  <c r="U2206" i="3"/>
  <c r="Q2206" i="3"/>
  <c r="R2206" i="3"/>
  <c r="T2203" i="3"/>
  <c r="U2203" i="3"/>
  <c r="T2198" i="3"/>
  <c r="U2198" i="3"/>
  <c r="Q2198" i="3"/>
  <c r="R2198" i="3"/>
  <c r="T2195" i="3"/>
  <c r="U2195" i="3"/>
  <c r="T2190" i="3"/>
  <c r="U2190" i="3"/>
  <c r="Q2190" i="3"/>
  <c r="R2190" i="3"/>
  <c r="T2187" i="3"/>
  <c r="U2187" i="3"/>
  <c r="T2182" i="3"/>
  <c r="U2182" i="3"/>
  <c r="Q2182" i="3"/>
  <c r="R2182" i="3"/>
  <c r="T2179" i="3"/>
  <c r="U2179" i="3"/>
  <c r="T2174" i="3"/>
  <c r="U2174" i="3"/>
  <c r="Q2174" i="3"/>
  <c r="R2174" i="3"/>
  <c r="T2171" i="3"/>
  <c r="U2171" i="3"/>
  <c r="T2166" i="3"/>
  <c r="U2166" i="3"/>
  <c r="Q2166" i="3"/>
  <c r="R2166" i="3"/>
  <c r="T2163" i="3"/>
  <c r="U2163" i="3"/>
  <c r="T2158" i="3"/>
  <c r="U2158" i="3"/>
  <c r="Q2158" i="3"/>
  <c r="R2158" i="3"/>
  <c r="T2155" i="3"/>
  <c r="U2155" i="3"/>
  <c r="T2150" i="3"/>
  <c r="U2150" i="3"/>
  <c r="Q2150" i="3"/>
  <c r="R2150" i="3"/>
  <c r="T2147" i="3"/>
  <c r="U2147" i="3"/>
  <c r="T2142" i="3"/>
  <c r="U2142" i="3"/>
  <c r="Q2142" i="3"/>
  <c r="R2142" i="3"/>
  <c r="T2139" i="3"/>
  <c r="U2139" i="3"/>
  <c r="T2134" i="3"/>
  <c r="U2134" i="3"/>
  <c r="Q2134" i="3"/>
  <c r="R2134" i="3"/>
  <c r="T2131" i="3"/>
  <c r="U2131" i="3"/>
  <c r="T2126" i="3"/>
  <c r="U2126" i="3"/>
  <c r="Q2126" i="3"/>
  <c r="R2126" i="3"/>
  <c r="T2123" i="3"/>
  <c r="U2123" i="3"/>
  <c r="T2118" i="3"/>
  <c r="U2118" i="3"/>
  <c r="Q2118" i="3"/>
  <c r="R2118" i="3"/>
  <c r="T2115" i="3"/>
  <c r="U2115" i="3"/>
  <c r="T2110" i="3"/>
  <c r="U2110" i="3"/>
  <c r="Q2110" i="3"/>
  <c r="R2110" i="3"/>
  <c r="T2107" i="3"/>
  <c r="U2107" i="3"/>
  <c r="T2102" i="3"/>
  <c r="U2102" i="3"/>
  <c r="Q2102" i="3"/>
  <c r="R2102" i="3"/>
  <c r="T2099" i="3"/>
  <c r="U2099" i="3"/>
  <c r="T2094" i="3"/>
  <c r="U2094" i="3"/>
  <c r="Q2094" i="3"/>
  <c r="R2094" i="3"/>
  <c r="T2091" i="3"/>
  <c r="U2091" i="3"/>
  <c r="T2086" i="3"/>
  <c r="U2086" i="3"/>
  <c r="Q2086" i="3"/>
  <c r="R2086" i="3"/>
  <c r="T2083" i="3"/>
  <c r="U2083" i="3"/>
  <c r="T2078" i="3"/>
  <c r="U2078" i="3"/>
  <c r="Q2078" i="3"/>
  <c r="R2078" i="3"/>
  <c r="T2075" i="3"/>
  <c r="U2075" i="3"/>
  <c r="T2070" i="3"/>
  <c r="U2070" i="3"/>
  <c r="Q2070" i="3"/>
  <c r="R2070" i="3"/>
  <c r="T2067" i="3"/>
  <c r="U2067" i="3"/>
  <c r="T2050" i="3"/>
  <c r="U2050" i="3"/>
  <c r="Q2050" i="3"/>
  <c r="R2050" i="3"/>
  <c r="T2036" i="3"/>
  <c r="U2036" i="3"/>
  <c r="Q2036" i="3"/>
  <c r="R2036" i="3"/>
  <c r="T2020" i="3"/>
  <c r="U2020" i="3"/>
  <c r="Q2020" i="3"/>
  <c r="R2020" i="3"/>
  <c r="T1980" i="3"/>
  <c r="U1980" i="3"/>
  <c r="Q1980" i="3"/>
  <c r="R1980" i="3"/>
  <c r="Q1972" i="3"/>
  <c r="R1972" i="3"/>
  <c r="T1972" i="3"/>
  <c r="U1972" i="3"/>
  <c r="T1911" i="3"/>
  <c r="U1911" i="3"/>
  <c r="T1871" i="3"/>
  <c r="U1871" i="3"/>
  <c r="T1828" i="3"/>
  <c r="U1828" i="3"/>
  <c r="Q1828" i="3"/>
  <c r="R1828" i="3"/>
  <c r="T1820" i="3"/>
  <c r="U1820" i="3"/>
  <c r="Q1820" i="3"/>
  <c r="R1820" i="3"/>
  <c r="T1807" i="3"/>
  <c r="U1807" i="3"/>
  <c r="T1764" i="3"/>
  <c r="U1764" i="3"/>
  <c r="Q1764" i="3"/>
  <c r="R1764" i="3"/>
  <c r="T1756" i="3"/>
  <c r="U1756" i="3"/>
  <c r="Q1756" i="3"/>
  <c r="R1756" i="3"/>
  <c r="T1743" i="3"/>
  <c r="U1743" i="3"/>
  <c r="T1660" i="3"/>
  <c r="U1660" i="3"/>
  <c r="Q1660" i="3"/>
  <c r="R1660" i="3"/>
  <c r="T1652" i="3"/>
  <c r="U1652" i="3"/>
  <c r="Q1652" i="3"/>
  <c r="R1652" i="3"/>
  <c r="T1639" i="3"/>
  <c r="U1639" i="3"/>
  <c r="T1596" i="3"/>
  <c r="U1596" i="3"/>
  <c r="Q1596" i="3"/>
  <c r="R1596" i="3"/>
  <c r="T1588" i="3"/>
  <c r="U1588" i="3"/>
  <c r="Q1588" i="3"/>
  <c r="R1588" i="3"/>
  <c r="T1575" i="3"/>
  <c r="U1575" i="3"/>
  <c r="T1066" i="3"/>
  <c r="U1066" i="3"/>
  <c r="Q1066" i="3"/>
  <c r="R1066" i="3"/>
  <c r="T1060" i="3"/>
  <c r="U1060" i="3"/>
  <c r="Q1060" i="3"/>
  <c r="R1060" i="3"/>
  <c r="T1057" i="3"/>
  <c r="U1057" i="3"/>
  <c r="T1010" i="3"/>
  <c r="U1010" i="3"/>
  <c r="Q1010" i="3"/>
  <c r="R1010" i="3"/>
  <c r="T1004" i="3"/>
  <c r="U1004" i="3"/>
  <c r="Q1004" i="3"/>
  <c r="R1004" i="3"/>
  <c r="T1001" i="3"/>
  <c r="U1001" i="3"/>
  <c r="T978" i="3"/>
  <c r="U978" i="3"/>
  <c r="Q978" i="3"/>
  <c r="R978" i="3"/>
  <c r="T956" i="3"/>
  <c r="U956" i="3"/>
  <c r="Q956" i="3"/>
  <c r="R956" i="3"/>
  <c r="T908" i="3"/>
  <c r="U908" i="3"/>
  <c r="Q908" i="3"/>
  <c r="R908" i="3"/>
  <c r="T2417" i="3"/>
  <c r="U2417" i="3"/>
  <c r="T2409" i="3"/>
  <c r="U2409" i="3"/>
  <c r="T2401" i="3"/>
  <c r="U2401" i="3"/>
  <c r="T2393" i="3"/>
  <c r="U2393" i="3"/>
  <c r="T2385" i="3"/>
  <c r="U2385" i="3"/>
  <c r="T2377" i="3"/>
  <c r="U2377" i="3"/>
  <c r="T2369" i="3"/>
  <c r="U2369" i="3"/>
  <c r="T2361" i="3"/>
  <c r="U2361" i="3"/>
  <c r="T2353" i="3"/>
  <c r="U2353" i="3"/>
  <c r="T2345" i="3"/>
  <c r="U2345" i="3"/>
  <c r="T2337" i="3"/>
  <c r="U2337" i="3"/>
  <c r="T2329" i="3"/>
  <c r="U2329" i="3"/>
  <c r="T2321" i="3"/>
  <c r="U2321" i="3"/>
  <c r="T2313" i="3"/>
  <c r="U2313" i="3"/>
  <c r="T2305" i="3"/>
  <c r="U2305" i="3"/>
  <c r="T2297" i="3"/>
  <c r="U2297" i="3"/>
  <c r="T2289" i="3"/>
  <c r="U2289" i="3"/>
  <c r="T2281" i="3"/>
  <c r="U2281" i="3"/>
  <c r="T2273" i="3"/>
  <c r="U2273" i="3"/>
  <c r="T2265" i="3"/>
  <c r="U2265" i="3"/>
  <c r="T2257" i="3"/>
  <c r="U2257" i="3"/>
  <c r="T2249" i="3"/>
  <c r="U2249" i="3"/>
  <c r="T2241" i="3"/>
  <c r="U2241" i="3"/>
  <c r="T2233" i="3"/>
  <c r="U2233" i="3"/>
  <c r="T2225" i="3"/>
  <c r="U2225" i="3"/>
  <c r="T2217" i="3"/>
  <c r="U2217" i="3"/>
  <c r="T2209" i="3"/>
  <c r="U2209" i="3"/>
  <c r="T2201" i="3"/>
  <c r="U2201" i="3"/>
  <c r="T2193" i="3"/>
  <c r="U2193" i="3"/>
  <c r="T2185" i="3"/>
  <c r="U2185" i="3"/>
  <c r="T2177" i="3"/>
  <c r="U2177" i="3"/>
  <c r="T2169" i="3"/>
  <c r="U2169" i="3"/>
  <c r="T2161" i="3"/>
  <c r="U2161" i="3"/>
  <c r="T2153" i="3"/>
  <c r="U2153" i="3"/>
  <c r="T2145" i="3"/>
  <c r="U2145" i="3"/>
  <c r="T2137" i="3"/>
  <c r="U2137" i="3"/>
  <c r="T2129" i="3"/>
  <c r="U2129" i="3"/>
  <c r="T2121" i="3"/>
  <c r="U2121" i="3"/>
  <c r="T2113" i="3"/>
  <c r="U2113" i="3"/>
  <c r="T2105" i="3"/>
  <c r="U2105" i="3"/>
  <c r="T2097" i="3"/>
  <c r="U2097" i="3"/>
  <c r="T2089" i="3"/>
  <c r="U2089" i="3"/>
  <c r="T2081" i="3"/>
  <c r="U2081" i="3"/>
  <c r="T2073" i="3"/>
  <c r="U2073" i="3"/>
  <c r="T2065" i="3"/>
  <c r="U2065" i="3"/>
  <c r="U2060" i="3"/>
  <c r="U2055" i="3"/>
  <c r="T1983" i="3"/>
  <c r="U1983" i="3"/>
  <c r="T1979" i="3"/>
  <c r="U1979" i="3"/>
  <c r="U1976" i="3"/>
  <c r="T1931" i="3"/>
  <c r="U1931" i="3"/>
  <c r="U1928" i="3"/>
  <c r="T1915" i="3"/>
  <c r="U1915" i="3"/>
  <c r="T1899" i="3"/>
  <c r="U1899" i="3"/>
  <c r="T1875" i="3"/>
  <c r="U1875" i="3"/>
  <c r="T1847" i="3"/>
  <c r="U1847" i="3"/>
  <c r="T1843" i="3"/>
  <c r="U1843" i="3"/>
  <c r="U1840" i="3"/>
  <c r="T1815" i="3"/>
  <c r="U1815" i="3"/>
  <c r="T1811" i="3"/>
  <c r="U1811" i="3"/>
  <c r="U1808" i="3"/>
  <c r="T1783" i="3"/>
  <c r="U1783" i="3"/>
  <c r="T1779" i="3"/>
  <c r="U1779" i="3"/>
  <c r="U1776" i="3"/>
  <c r="T1751" i="3"/>
  <c r="U1751" i="3"/>
  <c r="T1747" i="3"/>
  <c r="U1747" i="3"/>
  <c r="U1744" i="3"/>
  <c r="T1719" i="3"/>
  <c r="U1719" i="3"/>
  <c r="T1647" i="3"/>
  <c r="U1647" i="3"/>
  <c r="T1643" i="3"/>
  <c r="U1643" i="3"/>
  <c r="U1640" i="3"/>
  <c r="T1615" i="3"/>
  <c r="U1615" i="3"/>
  <c r="T1611" i="3"/>
  <c r="U1611" i="3"/>
  <c r="U1608" i="3"/>
  <c r="T1583" i="3"/>
  <c r="U1583" i="3"/>
  <c r="T1579" i="3"/>
  <c r="U1579" i="3"/>
  <c r="T1551" i="3"/>
  <c r="U1551" i="3"/>
  <c r="T1547" i="3"/>
  <c r="U1547" i="3"/>
  <c r="U1544" i="3"/>
  <c r="T1074" i="3"/>
  <c r="U1074" i="3"/>
  <c r="T1068" i="3"/>
  <c r="U1068" i="3"/>
  <c r="T1065" i="3"/>
  <c r="U1065" i="3"/>
  <c r="T1018" i="3"/>
  <c r="U1018" i="3"/>
  <c r="T1012" i="3"/>
  <c r="U1012" i="3"/>
  <c r="T1009" i="3"/>
  <c r="U1009" i="3"/>
  <c r="T986" i="3"/>
  <c r="U986" i="3"/>
  <c r="T980" i="3"/>
  <c r="U980" i="3"/>
  <c r="T977" i="3"/>
  <c r="U977" i="3"/>
  <c r="T972" i="3"/>
  <c r="U972" i="3"/>
  <c r="T924" i="3"/>
  <c r="U924" i="3"/>
  <c r="Q2060" i="3"/>
  <c r="R2060" i="3"/>
  <c r="Q2058" i="3"/>
  <c r="R2058" i="3"/>
  <c r="Q1976" i="3"/>
  <c r="R1976" i="3"/>
  <c r="Q1928" i="3"/>
  <c r="R1928" i="3"/>
  <c r="Q1924" i="3"/>
  <c r="R1924" i="3"/>
  <c r="Q1872" i="3"/>
  <c r="R1872" i="3"/>
  <c r="Q1840" i="3"/>
  <c r="R1840" i="3"/>
  <c r="Q1808" i="3"/>
  <c r="R1808" i="3"/>
  <c r="Q1776" i="3"/>
  <c r="R1776" i="3"/>
  <c r="Q1744" i="3"/>
  <c r="R1744" i="3"/>
  <c r="Q1640" i="3"/>
  <c r="R1640" i="3"/>
  <c r="Q1608" i="3"/>
  <c r="R1608" i="3"/>
  <c r="Q1576" i="3"/>
  <c r="R1576" i="3"/>
  <c r="Q1544" i="3"/>
  <c r="R1544" i="3"/>
  <c r="Q1074" i="3"/>
  <c r="R1074" i="3"/>
  <c r="Q1068" i="3"/>
  <c r="R1068" i="3"/>
  <c r="Q1018" i="3"/>
  <c r="R1018" i="3"/>
  <c r="Q1012" i="3"/>
  <c r="R1012" i="3"/>
  <c r="Q986" i="3"/>
  <c r="R986" i="3"/>
  <c r="Q980" i="3"/>
  <c r="R980" i="3"/>
  <c r="Q972" i="3"/>
  <c r="R972" i="3"/>
  <c r="Q970" i="3"/>
  <c r="R970" i="3"/>
  <c r="Q924" i="3"/>
  <c r="R924" i="3"/>
  <c r="Q922" i="3"/>
  <c r="R922" i="3"/>
  <c r="T1907" i="3"/>
  <c r="U1907" i="3"/>
  <c r="T1863" i="3"/>
  <c r="U1863" i="3"/>
  <c r="T1859" i="3"/>
  <c r="U1859" i="3"/>
  <c r="T1831" i="3"/>
  <c r="U1831" i="3"/>
  <c r="T1827" i="3"/>
  <c r="U1827" i="3"/>
  <c r="U1824" i="3"/>
  <c r="T1799" i="3"/>
  <c r="U1799" i="3"/>
  <c r="T1795" i="3"/>
  <c r="U1795" i="3"/>
  <c r="T1767" i="3"/>
  <c r="U1767" i="3"/>
  <c r="T1763" i="3"/>
  <c r="U1763" i="3"/>
  <c r="U1760" i="3"/>
  <c r="T1735" i="3"/>
  <c r="U1735" i="3"/>
  <c r="T1731" i="3"/>
  <c r="U1731" i="3"/>
  <c r="U1728" i="3"/>
  <c r="T1663" i="3"/>
  <c r="U1663" i="3"/>
  <c r="T1659" i="3"/>
  <c r="U1659" i="3"/>
  <c r="T1631" i="3"/>
  <c r="U1631" i="3"/>
  <c r="T1627" i="3"/>
  <c r="U1627" i="3"/>
  <c r="T1599" i="3"/>
  <c r="U1599" i="3"/>
  <c r="T1595" i="3"/>
  <c r="U1595" i="3"/>
  <c r="T1567" i="3"/>
  <c r="U1567" i="3"/>
  <c r="T1563" i="3"/>
  <c r="U1563" i="3"/>
  <c r="T954" i="3"/>
  <c r="U954" i="3"/>
  <c r="T892" i="3"/>
  <c r="U892" i="3"/>
  <c r="U2059" i="3"/>
  <c r="U2043" i="3"/>
  <c r="T2039" i="3"/>
  <c r="U2039" i="3"/>
  <c r="T2023" i="3"/>
  <c r="U2023" i="3"/>
  <c r="T2019" i="3"/>
  <c r="U2019" i="3"/>
  <c r="T2015" i="3"/>
  <c r="U2015" i="3"/>
  <c r="T2011" i="3"/>
  <c r="U2011" i="3"/>
  <c r="T2007" i="3"/>
  <c r="U2007" i="3"/>
  <c r="U2004" i="3"/>
  <c r="T1927" i="3"/>
  <c r="U1927" i="3"/>
  <c r="T1923" i="3"/>
  <c r="U1923" i="3"/>
  <c r="U1920" i="3"/>
  <c r="U1916" i="3"/>
  <c r="U1904" i="3"/>
  <c r="U1900" i="3"/>
  <c r="T1867" i="3"/>
  <c r="U1867" i="3"/>
  <c r="T1851" i="3"/>
  <c r="U1851" i="3"/>
  <c r="T1835" i="3"/>
  <c r="U1835" i="3"/>
  <c r="U1832" i="3"/>
  <c r="T1819" i="3"/>
  <c r="U1819" i="3"/>
  <c r="U1816" i="3"/>
  <c r="T1803" i="3"/>
  <c r="U1803" i="3"/>
  <c r="T1787" i="3"/>
  <c r="U1787" i="3"/>
  <c r="U1784" i="3"/>
  <c r="T1771" i="3"/>
  <c r="U1771" i="3"/>
  <c r="T1755" i="3"/>
  <c r="U1755" i="3"/>
  <c r="U1752" i="3"/>
  <c r="T1739" i="3"/>
  <c r="U1739" i="3"/>
  <c r="U1736" i="3"/>
  <c r="T1723" i="3"/>
  <c r="U1723" i="3"/>
  <c r="T1667" i="3"/>
  <c r="U1667" i="3"/>
  <c r="U1664" i="3"/>
  <c r="T1651" i="3"/>
  <c r="U1651" i="3"/>
  <c r="U1648" i="3"/>
  <c r="T1635" i="3"/>
  <c r="U1635" i="3"/>
  <c r="U1632" i="3"/>
  <c r="T1619" i="3"/>
  <c r="U1619" i="3"/>
  <c r="T1603" i="3"/>
  <c r="U1603" i="3"/>
  <c r="T1587" i="3"/>
  <c r="U1587" i="3"/>
  <c r="U1584" i="3"/>
  <c r="T1571" i="3"/>
  <c r="U1571" i="3"/>
  <c r="U1568" i="3"/>
  <c r="T1058" i="3"/>
  <c r="U1058" i="3"/>
  <c r="T1052" i="3"/>
  <c r="U1052" i="3"/>
  <c r="T1049" i="3"/>
  <c r="U1049" i="3"/>
  <c r="T1002" i="3"/>
  <c r="U1002" i="3"/>
  <c r="T996" i="3"/>
  <c r="U996" i="3"/>
  <c r="T993" i="3"/>
  <c r="U993" i="3"/>
  <c r="T940" i="3"/>
  <c r="U940" i="3"/>
  <c r="T876" i="3"/>
  <c r="U876" i="3"/>
  <c r="T1072" i="3"/>
  <c r="U1072" i="3"/>
  <c r="T1064" i="3"/>
  <c r="U1064" i="3"/>
  <c r="T1056" i="3"/>
  <c r="U1056" i="3"/>
  <c r="T1048" i="3"/>
  <c r="U1048" i="3"/>
  <c r="T1024" i="3"/>
  <c r="U1024" i="3"/>
  <c r="T1016" i="3"/>
  <c r="U1016" i="3"/>
  <c r="T1008" i="3"/>
  <c r="U1008" i="3"/>
  <c r="T1000" i="3"/>
  <c r="U1000" i="3"/>
  <c r="T992" i="3"/>
  <c r="U992" i="3"/>
  <c r="T984" i="3"/>
  <c r="U984" i="3"/>
  <c r="T976" i="3"/>
  <c r="U976" i="3"/>
  <c r="U930" i="3"/>
  <c r="U914" i="3"/>
  <c r="U898" i="3"/>
  <c r="T1077" i="3"/>
  <c r="U1077" i="3"/>
  <c r="T1069" i="3"/>
  <c r="U1069" i="3"/>
  <c r="T1061" i="3"/>
  <c r="U1061" i="3"/>
  <c r="T1053" i="3"/>
  <c r="U1053" i="3"/>
  <c r="T1045" i="3"/>
  <c r="U1045" i="3"/>
  <c r="T1021" i="3"/>
  <c r="U1021" i="3"/>
  <c r="T1013" i="3"/>
  <c r="U1013" i="3"/>
  <c r="T1005" i="3"/>
  <c r="U1005" i="3"/>
  <c r="T997" i="3"/>
  <c r="U997" i="3"/>
  <c r="T989" i="3"/>
  <c r="U989" i="3"/>
  <c r="T981" i="3"/>
  <c r="U981" i="3"/>
  <c r="T964" i="3"/>
  <c r="U964" i="3"/>
  <c r="T948" i="3"/>
  <c r="U948" i="3"/>
  <c r="T932" i="3"/>
  <c r="U932" i="3"/>
  <c r="T916" i="3"/>
  <c r="U916" i="3"/>
  <c r="T900" i="3"/>
  <c r="U900" i="3"/>
  <c r="T884" i="3"/>
  <c r="U884" i="3"/>
  <c r="T868" i="3"/>
  <c r="U868" i="3"/>
  <c r="U973" i="3"/>
  <c r="T969" i="3"/>
  <c r="U969" i="3"/>
  <c r="U965" i="3"/>
  <c r="T961" i="3"/>
  <c r="U961" i="3"/>
  <c r="U957" i="3"/>
  <c r="T953" i="3"/>
  <c r="U953" i="3"/>
  <c r="T945" i="3"/>
  <c r="U945" i="3"/>
  <c r="T937" i="3"/>
  <c r="U937" i="3"/>
  <c r="T929" i="3"/>
  <c r="U929" i="3"/>
  <c r="U925" i="3"/>
  <c r="T921" i="3"/>
  <c r="U921" i="3"/>
  <c r="U917" i="3"/>
  <c r="T913" i="3"/>
  <c r="U913" i="3"/>
  <c r="U909" i="3"/>
  <c r="T905" i="3"/>
  <c r="U905" i="3"/>
  <c r="U901" i="3"/>
  <c r="T897" i="3"/>
  <c r="U897" i="3"/>
  <c r="U893" i="3"/>
  <c r="T889" i="3"/>
  <c r="U889" i="3"/>
  <c r="U885" i="3"/>
  <c r="T881" i="3"/>
  <c r="U881" i="3"/>
  <c r="U877" i="3"/>
  <c r="T873" i="3"/>
  <c r="U873" i="3"/>
  <c r="U869" i="3"/>
  <c r="T865" i="3"/>
  <c r="U865" i="3"/>
  <c r="U609" i="3"/>
  <c r="U593" i="3"/>
  <c r="T276" i="3"/>
  <c r="U276" i="3"/>
  <c r="T271" i="3"/>
  <c r="U271" i="3"/>
  <c r="T263" i="3"/>
  <c r="U263" i="3"/>
  <c r="T255" i="3"/>
  <c r="U255" i="3"/>
  <c r="T247" i="3"/>
  <c r="U247" i="3"/>
  <c r="T239" i="3"/>
  <c r="U239" i="3"/>
  <c r="T215" i="3"/>
  <c r="U215" i="3"/>
  <c r="T199" i="3"/>
  <c r="U199" i="3"/>
  <c r="T186" i="3"/>
  <c r="U186" i="3"/>
  <c r="T181" i="3"/>
  <c r="U181" i="3"/>
  <c r="T122" i="3"/>
  <c r="U122" i="3"/>
  <c r="T117" i="3"/>
  <c r="U117" i="3"/>
  <c r="T109" i="3"/>
  <c r="U109" i="3"/>
  <c r="T85" i="3"/>
  <c r="U85" i="3"/>
  <c r="T77" i="3"/>
  <c r="U77" i="3"/>
  <c r="T69" i="3"/>
  <c r="U69" i="3"/>
  <c r="T45" i="3"/>
  <c r="U45" i="3"/>
  <c r="T29" i="3"/>
  <c r="U29" i="3"/>
  <c r="T278" i="3"/>
  <c r="U278" i="3"/>
  <c r="U616" i="3"/>
  <c r="U608" i="3"/>
  <c r="U600" i="3"/>
  <c r="U592" i="3"/>
  <c r="U584" i="3"/>
  <c r="U576" i="3"/>
  <c r="U568" i="3"/>
  <c r="U560" i="3"/>
  <c r="U556" i="3"/>
  <c r="U552" i="3"/>
  <c r="U548" i="3"/>
  <c r="U544" i="3"/>
  <c r="U540" i="3"/>
  <c r="U536" i="3"/>
  <c r="U532" i="3"/>
  <c r="U528" i="3"/>
  <c r="U524" i="3"/>
  <c r="U520" i="3"/>
  <c r="U516" i="3"/>
  <c r="U512" i="3"/>
  <c r="U508" i="3"/>
  <c r="U504" i="3"/>
  <c r="U496" i="3"/>
  <c r="U492" i="3"/>
  <c r="U488" i="3"/>
  <c r="U484" i="3"/>
  <c r="U480" i="3"/>
  <c r="U476" i="3"/>
  <c r="U472" i="3"/>
  <c r="U468" i="3"/>
  <c r="U464" i="3"/>
  <c r="U460" i="3"/>
  <c r="U456" i="3"/>
  <c r="U452" i="3"/>
  <c r="U448" i="3"/>
  <c r="U444" i="3"/>
  <c r="U440" i="3"/>
  <c r="U432" i="3"/>
  <c r="U428" i="3"/>
  <c r="U424" i="3"/>
  <c r="U420" i="3"/>
  <c r="U416" i="3"/>
  <c r="U412" i="3"/>
  <c r="U408" i="3"/>
  <c r="U404" i="3"/>
  <c r="U400" i="3"/>
  <c r="U396" i="3"/>
  <c r="U392" i="3"/>
  <c r="U388" i="3"/>
  <c r="U384" i="3"/>
  <c r="U380" i="3"/>
  <c r="U376" i="3"/>
  <c r="U368" i="3"/>
  <c r="U364" i="3"/>
  <c r="U360" i="3"/>
  <c r="U356" i="3"/>
  <c r="U352" i="3"/>
  <c r="U343" i="3"/>
  <c r="U327" i="3"/>
  <c r="U311" i="3"/>
  <c r="U295" i="3"/>
  <c r="U279" i="3"/>
  <c r="U612" i="3"/>
  <c r="U604" i="3"/>
  <c r="U596" i="3"/>
  <c r="U580" i="3"/>
  <c r="U572" i="3"/>
  <c r="U335" i="3"/>
  <c r="U319" i="3"/>
  <c r="U303" i="3"/>
  <c r="U287" i="3"/>
  <c r="U342" i="3"/>
  <c r="U334" i="3"/>
  <c r="U326" i="3"/>
  <c r="U310" i="3"/>
  <c r="U294" i="3"/>
  <c r="U286" i="3"/>
  <c r="T266" i="3"/>
  <c r="U266" i="3"/>
  <c r="T258" i="3"/>
  <c r="U258" i="3"/>
  <c r="T250" i="3"/>
  <c r="U250" i="3"/>
  <c r="T242" i="3"/>
  <c r="U242" i="3"/>
  <c r="T234" i="3"/>
  <c r="U234" i="3"/>
  <c r="T218" i="3"/>
  <c r="U218" i="3"/>
  <c r="T210" i="3"/>
  <c r="U210" i="3"/>
  <c r="T202" i="3"/>
  <c r="U202" i="3"/>
  <c r="T194" i="3"/>
  <c r="U194" i="3"/>
  <c r="T189" i="3"/>
  <c r="U189" i="3"/>
  <c r="T162" i="3"/>
  <c r="U162" i="3"/>
  <c r="T157" i="3"/>
  <c r="U157" i="3"/>
  <c r="T130" i="3"/>
  <c r="U130" i="3"/>
  <c r="T125" i="3"/>
  <c r="U125" i="3"/>
  <c r="U346" i="3"/>
  <c r="U338" i="3"/>
  <c r="U330" i="3"/>
  <c r="U322" i="3"/>
  <c r="U306" i="3"/>
  <c r="U298" i="3"/>
  <c r="T275" i="3"/>
  <c r="U275" i="3"/>
  <c r="T270" i="3"/>
  <c r="U270" i="3"/>
  <c r="T262" i="3"/>
  <c r="U262" i="3"/>
  <c r="T254" i="3"/>
  <c r="U254" i="3"/>
  <c r="T246" i="3"/>
  <c r="U246" i="3"/>
  <c r="T238" i="3"/>
  <c r="U238" i="3"/>
  <c r="T230" i="3"/>
  <c r="U230" i="3"/>
  <c r="T214" i="3"/>
  <c r="U214" i="3"/>
  <c r="T206" i="3"/>
  <c r="U206" i="3"/>
  <c r="T198" i="3"/>
  <c r="U198" i="3"/>
  <c r="T178" i="3"/>
  <c r="U178" i="3"/>
  <c r="T173" i="3"/>
  <c r="U173" i="3"/>
  <c r="T146" i="3"/>
  <c r="U146" i="3"/>
  <c r="T141" i="3"/>
  <c r="U141" i="3"/>
  <c r="T193" i="3"/>
  <c r="U193" i="3"/>
  <c r="T182" i="3"/>
  <c r="U182" i="3"/>
  <c r="T177" i="3"/>
  <c r="T166" i="3"/>
  <c r="U166" i="3"/>
  <c r="T161" i="3"/>
  <c r="U161" i="3"/>
  <c r="T150" i="3"/>
  <c r="U150" i="3"/>
  <c r="T145" i="3"/>
  <c r="U145" i="3"/>
  <c r="T134" i="3"/>
  <c r="U134" i="3"/>
  <c r="T129" i="3"/>
  <c r="U129" i="3"/>
  <c r="T190" i="3"/>
  <c r="U190" i="3"/>
  <c r="T185" i="3"/>
  <c r="U185" i="3"/>
  <c r="T174" i="3"/>
  <c r="U174" i="3"/>
  <c r="T169" i="3"/>
  <c r="T158" i="3"/>
  <c r="U158" i="3"/>
  <c r="T153" i="3"/>
  <c r="T142" i="3"/>
  <c r="T137" i="3"/>
  <c r="U137" i="3"/>
  <c r="T126" i="3"/>
  <c r="U126" i="3"/>
  <c r="T121" i="3"/>
  <c r="U121" i="3"/>
  <c r="T118" i="3"/>
  <c r="U118" i="3"/>
  <c r="U114" i="3"/>
  <c r="U110" i="3"/>
  <c r="U78" i="3"/>
  <c r="U70" i="3"/>
  <c r="U46" i="3"/>
  <c r="U26" i="3"/>
  <c r="BU38" i="3"/>
  <c r="BU193" i="3"/>
  <c r="CK2351" i="3"/>
  <c r="BU2452" i="3"/>
  <c r="CN2452" i="3"/>
  <c r="CC227" i="3"/>
  <c r="BY2374" i="3"/>
  <c r="CC2367" i="3"/>
  <c r="BJ32" i="2"/>
  <c r="BL33" i="2"/>
  <c r="BL32" i="2"/>
  <c r="BJ31" i="2"/>
  <c r="BL31" i="2"/>
  <c r="BJ30" i="2"/>
  <c r="BL30" i="2"/>
  <c r="BJ29" i="2"/>
  <c r="BJ28" i="2"/>
  <c r="BL29" i="2"/>
  <c r="BL28" i="2"/>
  <c r="BJ27" i="2"/>
  <c r="BL27" i="2"/>
  <c r="BJ26" i="2"/>
  <c r="BL26" i="2"/>
  <c r="BJ25" i="2"/>
  <c r="BJ24" i="2"/>
  <c r="BL25" i="2"/>
  <c r="BL24" i="2"/>
  <c r="BJ23" i="2"/>
  <c r="BL23" i="2"/>
  <c r="BJ22" i="2"/>
  <c r="BL22" i="2"/>
  <c r="BJ21" i="2"/>
  <c r="BJ20" i="2"/>
  <c r="BL21" i="2"/>
  <c r="BL20" i="2"/>
  <c r="BJ19" i="2"/>
  <c r="BL19" i="2"/>
  <c r="BJ18" i="2"/>
  <c r="BL18" i="2"/>
  <c r="BJ17" i="2"/>
  <c r="BL17" i="2"/>
  <c r="F3825" i="3"/>
  <c r="F3793" i="3"/>
  <c r="F3708" i="3"/>
  <c r="D3701" i="3"/>
  <c r="CH3506" i="3"/>
  <c r="BU3472" i="3"/>
  <c r="BU3436" i="3"/>
  <c r="CE3435" i="3"/>
  <c r="CC3435" i="3"/>
  <c r="CM3406" i="3"/>
  <c r="F3396" i="3"/>
  <c r="D3396" i="3"/>
  <c r="F3368" i="3"/>
  <c r="BW3367" i="3"/>
  <c r="BS3365" i="3"/>
  <c r="CL3364" i="3"/>
  <c r="CM3364" i="3"/>
  <c r="CC3362" i="3"/>
  <c r="BR3362" i="3"/>
  <c r="BS3362" i="3"/>
  <c r="D3359" i="3"/>
  <c r="F3359" i="3"/>
  <c r="CH3354" i="3"/>
  <c r="CE3348" i="3"/>
  <c r="CI3309" i="3"/>
  <c r="BS3282" i="3"/>
  <c r="CD3281" i="3"/>
  <c r="CC3281" i="3"/>
  <c r="CE3266" i="3"/>
  <c r="CD3266" i="3"/>
  <c r="CH3263" i="3"/>
  <c r="BZ3259" i="3"/>
  <c r="BV3255" i="3"/>
  <c r="BV3250" i="3"/>
  <c r="CA3246" i="3"/>
  <c r="CI3244" i="3"/>
  <c r="CD3241" i="3"/>
  <c r="CE3241" i="3"/>
  <c r="BV3235" i="3"/>
  <c r="BV3231" i="3"/>
  <c r="BW3231" i="3"/>
  <c r="CK3216" i="3"/>
  <c r="CH3193" i="3"/>
  <c r="CC3192" i="3"/>
  <c r="CE3184" i="3"/>
  <c r="BR3184" i="3"/>
  <c r="F3183" i="3"/>
  <c r="CG3177" i="3"/>
  <c r="CH3177" i="3"/>
  <c r="CI3177" i="3"/>
  <c r="BV3175" i="3"/>
  <c r="BW3175" i="3"/>
  <c r="F3173" i="3"/>
  <c r="D3173" i="3"/>
  <c r="BU3173" i="3"/>
  <c r="CD3164" i="3"/>
  <c r="CE3158" i="3"/>
  <c r="BQ3107" i="3"/>
  <c r="BQ1210" i="3"/>
  <c r="F3806" i="3"/>
  <c r="D3602" i="3"/>
  <c r="CD3512" i="3"/>
  <c r="CE3503" i="3"/>
  <c r="CA3498" i="3"/>
  <c r="CK3480" i="3"/>
  <c r="CG3467" i="3"/>
  <c r="CH3467" i="3"/>
  <c r="CI3467" i="3"/>
  <c r="BV3446" i="3"/>
  <c r="BR3439" i="3"/>
  <c r="BR3430" i="3"/>
  <c r="CC3403" i="3"/>
  <c r="BZ3398" i="3"/>
  <c r="D3392" i="3"/>
  <c r="CH3389" i="3"/>
  <c r="CM3372" i="3"/>
  <c r="CL3372" i="3"/>
  <c r="CA3365" i="3"/>
  <c r="CK3349" i="3"/>
  <c r="CC3341" i="3"/>
  <c r="BW3339" i="3"/>
  <c r="BR3324" i="3"/>
  <c r="BS3324" i="3"/>
  <c r="BS3310" i="3"/>
  <c r="BW3294" i="3"/>
  <c r="CM3286" i="3"/>
  <c r="CK3286" i="3"/>
  <c r="CL3286" i="3"/>
  <c r="CA3282" i="3"/>
  <c r="CL3281" i="3"/>
  <c r="CM3281" i="3"/>
  <c r="BZ3273" i="3"/>
  <c r="BR3265" i="3"/>
  <c r="CH3247" i="3"/>
  <c r="CG3246" i="3"/>
  <c r="BW3245" i="3"/>
  <c r="BW3240" i="3"/>
  <c r="CL3223" i="3"/>
  <c r="BW3221" i="3"/>
  <c r="BV3221" i="3"/>
  <c r="CK3217" i="3"/>
  <c r="BS3208" i="3"/>
  <c r="CH3202" i="3"/>
  <c r="CG3202" i="3"/>
  <c r="CI3202" i="3"/>
  <c r="BV3201" i="3"/>
  <c r="CH3191" i="3"/>
  <c r="BR3190" i="3"/>
  <c r="CC3182" i="3"/>
  <c r="BS3182" i="3"/>
  <c r="CG3173" i="3"/>
  <c r="CI3173" i="3"/>
  <c r="BV3169" i="3"/>
  <c r="CD3161" i="3"/>
  <c r="CK3158" i="3"/>
  <c r="CM3157" i="3"/>
  <c r="CK3157" i="3"/>
  <c r="CL3157" i="3"/>
  <c r="BQ3008" i="3"/>
  <c r="BU2891" i="3"/>
  <c r="F3895" i="3"/>
  <c r="D3828" i="3"/>
  <c r="F3828" i="3"/>
  <c r="D3717" i="3"/>
  <c r="D3660" i="3"/>
  <c r="BZ3514" i="3"/>
  <c r="CG3498" i="3"/>
  <c r="CH3498" i="3"/>
  <c r="BR3486" i="3"/>
  <c r="BS3486" i="3"/>
  <c r="BS3483" i="3"/>
  <c r="BV3453" i="3"/>
  <c r="BV3425" i="3"/>
  <c r="BZ3423" i="3"/>
  <c r="CA3423" i="3"/>
  <c r="BQ3412" i="3"/>
  <c r="CM3403" i="3"/>
  <c r="CH3394" i="3"/>
  <c r="BQ3385" i="3"/>
  <c r="BW3377" i="3"/>
  <c r="CA3371" i="3"/>
  <c r="BZ3371" i="3"/>
  <c r="CH3370" i="3"/>
  <c r="CH3358" i="3"/>
  <c r="CI3358" i="3"/>
  <c r="CD3352" i="3"/>
  <c r="CH3350" i="3"/>
  <c r="CI3350" i="3"/>
  <c r="CI3330" i="3"/>
  <c r="CA3325" i="3"/>
  <c r="BS3323" i="3"/>
  <c r="CK3316" i="3"/>
  <c r="BR3315" i="3"/>
  <c r="BV3294" i="3"/>
  <c r="CD3294" i="3"/>
  <c r="CE3294" i="3"/>
  <c r="BW3293" i="3"/>
  <c r="BV3293" i="3"/>
  <c r="F3291" i="3"/>
  <c r="D3291" i="3"/>
  <c r="BY3291" i="3"/>
  <c r="BZ3287" i="3"/>
  <c r="D3281" i="3"/>
  <c r="BY3281" i="3"/>
  <c r="F3281" i="3"/>
  <c r="CL3275" i="3"/>
  <c r="CK3275" i="3"/>
  <c r="CM3275" i="3"/>
  <c r="BS3261" i="3"/>
  <c r="CG3260" i="3"/>
  <c r="CH3260" i="3"/>
  <c r="CM3256" i="3"/>
  <c r="CK3256" i="3"/>
  <c r="CL3256" i="3"/>
  <c r="F3255" i="3"/>
  <c r="CG3248" i="3"/>
  <c r="D3235" i="3"/>
  <c r="CC3235" i="3"/>
  <c r="D3231" i="3"/>
  <c r="F3229" i="3"/>
  <c r="D3229" i="3"/>
  <c r="F3223" i="3"/>
  <c r="BZ3217" i="3"/>
  <c r="CD3215" i="3"/>
  <c r="BZ3208" i="3"/>
  <c r="CA3208" i="3"/>
  <c r="D3208" i="3"/>
  <c r="CC3208" i="3"/>
  <c r="CG3204" i="3"/>
  <c r="BS3200" i="3"/>
  <c r="CG3197" i="3"/>
  <c r="BR3188" i="3"/>
  <c r="BR3180" i="3"/>
  <c r="CM3172" i="3"/>
  <c r="CD3165" i="3"/>
  <c r="CE3165" i="3"/>
  <c r="BS3165" i="3"/>
  <c r="BV3160" i="3"/>
  <c r="BW3159" i="3"/>
  <c r="BZ3157" i="3"/>
  <c r="BU3123" i="3"/>
  <c r="BU2901" i="3"/>
  <c r="BR3365" i="3"/>
  <c r="F3510" i="3"/>
  <c r="CA3464" i="3"/>
  <c r="BQ3451" i="3"/>
  <c r="CL3445" i="3"/>
  <c r="BU3407" i="3"/>
  <c r="BY3397" i="3"/>
  <c r="BQ3393" i="3"/>
  <c r="BS3393" i="3"/>
  <c r="CD3386" i="3"/>
  <c r="BY3385" i="3"/>
  <c r="BZ3380" i="3"/>
  <c r="BU3373" i="3"/>
  <c r="CH3371" i="3"/>
  <c r="CG3371" i="3"/>
  <c r="CI3371" i="3"/>
  <c r="CM3369" i="3"/>
  <c r="BV3366" i="3"/>
  <c r="CM3353" i="3"/>
  <c r="CL3353" i="3"/>
  <c r="CA3353" i="3"/>
  <c r="CD3343" i="3"/>
  <c r="CE3343" i="3"/>
  <c r="F3339" i="3"/>
  <c r="BQ3321" i="3"/>
  <c r="CM3315" i="3"/>
  <c r="CD3299" i="3"/>
  <c r="F3295" i="3"/>
  <c r="D3295" i="3"/>
  <c r="BZ3272" i="3"/>
  <c r="CL3267" i="3"/>
  <c r="F3261" i="3"/>
  <c r="CA3252" i="3"/>
  <c r="CL3251" i="3"/>
  <c r="CK3251" i="3"/>
  <c r="CM3251" i="3"/>
  <c r="BS3237" i="3"/>
  <c r="D3225" i="3"/>
  <c r="BR3211" i="3"/>
  <c r="BW3205" i="3"/>
  <c r="CA3200" i="3"/>
  <c r="CD3194" i="3"/>
  <c r="CE3194" i="3"/>
  <c r="F3193" i="3"/>
  <c r="CG3179" i="3"/>
  <c r="CI3179" i="3"/>
  <c r="CD3178" i="3"/>
  <c r="BR3178" i="3"/>
  <c r="CL3167" i="3"/>
  <c r="CM3167" i="3"/>
  <c r="CD3160" i="3"/>
  <c r="BU3107" i="3"/>
  <c r="CC3040" i="3"/>
  <c r="CH2738" i="3"/>
  <c r="BY2731" i="3"/>
  <c r="BY2711" i="3"/>
  <c r="CI2690" i="3"/>
  <c r="CK2671" i="3"/>
  <c r="CG2650" i="3"/>
  <c r="CI2650" i="3"/>
  <c r="F2644" i="3"/>
  <c r="D2644" i="3"/>
  <c r="CG2643" i="3"/>
  <c r="BW2638" i="3"/>
  <c r="CD2632" i="3"/>
  <c r="CK2631" i="3"/>
  <c r="CL2631" i="3"/>
  <c r="CA2625" i="3"/>
  <c r="CD2619" i="3"/>
  <c r="CE2619" i="3"/>
  <c r="BZ2597" i="3"/>
  <c r="CL2573" i="3"/>
  <c r="CM2573" i="3"/>
  <c r="BS2569" i="3"/>
  <c r="CG2567" i="3"/>
  <c r="CM2565" i="3"/>
  <c r="CK2565" i="3"/>
  <c r="BV2563" i="3"/>
  <c r="CL2545" i="3"/>
  <c r="CM2538" i="3"/>
  <c r="CK2538" i="3"/>
  <c r="CI2535" i="3"/>
  <c r="F2534" i="3"/>
  <c r="F2530" i="3"/>
  <c r="CM2527" i="3"/>
  <c r="D2526" i="3"/>
  <c r="CM2524" i="3"/>
  <c r="CL2524" i="3"/>
  <c r="CK2524" i="3"/>
  <c r="BY2509" i="3"/>
  <c r="CD2507" i="3"/>
  <c r="CC2504" i="3"/>
  <c r="CE2504" i="3"/>
  <c r="BS2494" i="3"/>
  <c r="BS2490" i="3"/>
  <c r="BS2486" i="3"/>
  <c r="CG2481" i="3"/>
  <c r="CH2481" i="3"/>
  <c r="CK2453" i="3"/>
  <c r="CM2453" i="3"/>
  <c r="CK2450" i="3"/>
  <c r="CE2449" i="3"/>
  <c r="CC2449" i="3"/>
  <c r="F2438" i="3"/>
  <c r="M2438" i="3"/>
  <c r="D2435" i="3"/>
  <c r="BU2435" i="3"/>
  <c r="F2435" i="3"/>
  <c r="CL2434" i="3"/>
  <c r="CK2434" i="3"/>
  <c r="BZ2419" i="3"/>
  <c r="CA2419" i="3"/>
  <c r="BZ2418" i="3"/>
  <c r="BW2417" i="3"/>
  <c r="CI2390" i="3"/>
  <c r="CH2390" i="3"/>
  <c r="CG2384" i="3"/>
  <c r="BS2384" i="3"/>
  <c r="CH2374" i="3"/>
  <c r="CI2374" i="3"/>
  <c r="D2373" i="3"/>
  <c r="F2373" i="3"/>
  <c r="F2372" i="3"/>
  <c r="F2353" i="3"/>
  <c r="M2353" i="3"/>
  <c r="CM2343" i="3"/>
  <c r="BZ2343" i="3"/>
  <c r="CA2343" i="3"/>
  <c r="CL2339" i="3"/>
  <c r="CM2339" i="3"/>
  <c r="BZ2339" i="3"/>
  <c r="CA2339" i="3"/>
  <c r="CL2335" i="3"/>
  <c r="CA2335" i="3"/>
  <c r="CL2331" i="3"/>
  <c r="CM2331" i="3"/>
  <c r="CL2327" i="3"/>
  <c r="CM2327" i="3"/>
  <c r="CM2319" i="3"/>
  <c r="CL2315" i="3"/>
  <c r="CM2315" i="3"/>
  <c r="CA2315" i="3"/>
  <c r="CL2311" i="3"/>
  <c r="CA2311" i="3"/>
  <c r="CA2307" i="3"/>
  <c r="CM2304" i="3"/>
  <c r="CA2304" i="3"/>
  <c r="CM2302" i="3"/>
  <c r="CK2302" i="3"/>
  <c r="CL2302" i="3"/>
  <c r="CL2297" i="3"/>
  <c r="CD2292" i="3"/>
  <c r="CE2292" i="3"/>
  <c r="CM2288" i="3"/>
  <c r="CK2288" i="3"/>
  <c r="CL2286" i="3"/>
  <c r="CM2282" i="3"/>
  <c r="CL2281" i="3"/>
  <c r="CM2281" i="3"/>
  <c r="CM2272" i="3"/>
  <c r="CK2272" i="3"/>
  <c r="CL2270" i="3"/>
  <c r="D2263" i="3"/>
  <c r="M2263" i="3"/>
  <c r="CL2262" i="3"/>
  <c r="M2255" i="3"/>
  <c r="D2247" i="3"/>
  <c r="M2247" i="3"/>
  <c r="M2239" i="3"/>
  <c r="F2239" i="3"/>
  <c r="F2235" i="3"/>
  <c r="M2218" i="3"/>
  <c r="F2218" i="3"/>
  <c r="CM2217" i="3"/>
  <c r="CK2217" i="3"/>
  <c r="CL2217" i="3"/>
  <c r="F2214" i="3"/>
  <c r="M2214" i="3"/>
  <c r="BQ2212" i="3"/>
  <c r="BR2212" i="3"/>
  <c r="BU2208" i="3"/>
  <c r="BW2208" i="3"/>
  <c r="CH2200" i="3"/>
  <c r="CC2199" i="3"/>
  <c r="BU2197" i="3"/>
  <c r="BV2196" i="3"/>
  <c r="CH2195" i="3"/>
  <c r="BU2187" i="3"/>
  <c r="BW2187" i="3"/>
  <c r="CH2182" i="3"/>
  <c r="CL2175" i="3"/>
  <c r="CK2175" i="3"/>
  <c r="CM2175" i="3"/>
  <c r="M2154" i="3"/>
  <c r="F2154" i="3"/>
  <c r="CK2153" i="3"/>
  <c r="BQ2148" i="3"/>
  <c r="BR2148" i="3"/>
  <c r="CI2136" i="3"/>
  <c r="CH2136" i="3"/>
  <c r="BW2133" i="3"/>
  <c r="BW2132" i="3"/>
  <c r="BQ2124" i="3"/>
  <c r="BW2123" i="3"/>
  <c r="BV2123" i="3"/>
  <c r="CC2121" i="3"/>
  <c r="CE2121" i="3"/>
  <c r="D2120" i="3"/>
  <c r="CL2119" i="3"/>
  <c r="CK2119" i="3"/>
  <c r="BW2113" i="3"/>
  <c r="D2111" i="3"/>
  <c r="CM2107" i="3"/>
  <c r="CL2107" i="3"/>
  <c r="BW2107" i="3"/>
  <c r="BV2107" i="3"/>
  <c r="CE2106" i="3"/>
  <c r="CC2106" i="3"/>
  <c r="BQ2104" i="3"/>
  <c r="BR2104" i="3"/>
  <c r="CC2102" i="3"/>
  <c r="CD2102" i="3"/>
  <c r="CE2102" i="3"/>
  <c r="BS2102" i="3"/>
  <c r="CA2101" i="3"/>
  <c r="BY2101" i="3"/>
  <c r="BU2089" i="3"/>
  <c r="F2081" i="3"/>
  <c r="CC2067" i="3"/>
  <c r="CE2067" i="3"/>
  <c r="BR2009" i="3"/>
  <c r="BS2000" i="3"/>
  <c r="BR2000" i="3"/>
  <c r="BQ2000" i="3"/>
  <c r="BY1942" i="3"/>
  <c r="BZ1942" i="3"/>
  <c r="CA1937" i="3"/>
  <c r="BW1885" i="3"/>
  <c r="BV1885" i="3"/>
  <c r="BU1885" i="3"/>
  <c r="BY1880" i="3"/>
  <c r="BW1842" i="3"/>
  <c r="BV1842" i="3"/>
  <c r="BW1816" i="3"/>
  <c r="BU1816" i="3"/>
  <c r="BV1816" i="3"/>
  <c r="CD1761" i="3"/>
  <c r="CE1761" i="3"/>
  <c r="CC1761" i="3"/>
  <c r="CE1755" i="3"/>
  <c r="CD1755" i="3"/>
  <c r="CC1755" i="3"/>
  <c r="CE1704" i="3"/>
  <c r="CD1704" i="3"/>
  <c r="CE1700" i="3"/>
  <c r="CI1691" i="3"/>
  <c r="CG1691" i="3"/>
  <c r="CH1691" i="3"/>
  <c r="BY1670" i="3"/>
  <c r="BV1668" i="3"/>
  <c r="BW1668" i="3"/>
  <c r="CM1660" i="3"/>
  <c r="CK1660" i="3"/>
  <c r="CL1660" i="3"/>
  <c r="CK1659" i="3"/>
  <c r="CM1659" i="3"/>
  <c r="CL1659" i="3"/>
  <c r="CA2859" i="3"/>
  <c r="CE3020" i="3"/>
  <c r="CA3047" i="3"/>
  <c r="M2776" i="3"/>
  <c r="CA2779" i="3"/>
  <c r="M2784" i="3"/>
  <c r="M2870" i="3"/>
  <c r="BS2939" i="3"/>
  <c r="F2968" i="3"/>
  <c r="BS3073" i="3"/>
  <c r="CA3086" i="3"/>
  <c r="BS3112" i="3"/>
  <c r="D2778" i="3"/>
  <c r="M2782" i="3"/>
  <c r="CA2809" i="3"/>
  <c r="M2814" i="3"/>
  <c r="BS2883" i="3"/>
  <c r="CG2887" i="3"/>
  <c r="CA2895" i="3"/>
  <c r="CA2931" i="3"/>
  <c r="BU2984" i="3"/>
  <c r="CC3022" i="3"/>
  <c r="CG3043" i="3"/>
  <c r="M2765" i="3"/>
  <c r="CM3154" i="3"/>
  <c r="BV3148" i="3"/>
  <c r="CI3144" i="3"/>
  <c r="CA3143" i="3"/>
  <c r="BS3138" i="3"/>
  <c r="BW3135" i="3"/>
  <c r="BW3130" i="3"/>
  <c r="CI3127" i="3"/>
  <c r="CA3124" i="3"/>
  <c r="CI3116" i="3"/>
  <c r="CK3115" i="3"/>
  <c r="CA3111" i="3"/>
  <c r="F3107" i="3"/>
  <c r="CH3096" i="3"/>
  <c r="BR3094" i="3"/>
  <c r="F3091" i="3"/>
  <c r="BW3084" i="3"/>
  <c r="F3083" i="3"/>
  <c r="BS3082" i="3"/>
  <c r="CH3076" i="3"/>
  <c r="CK3075" i="3"/>
  <c r="CI3071" i="3"/>
  <c r="CL3070" i="3"/>
  <c r="BZ3068" i="3"/>
  <c r="BW3067" i="3"/>
  <c r="CD3064" i="3"/>
  <c r="CL3063" i="3"/>
  <c r="BW3052" i="3"/>
  <c r="BW3040" i="3"/>
  <c r="CA3031" i="3"/>
  <c r="BS3020" i="3"/>
  <c r="F3020" i="3"/>
  <c r="CI3016" i="3"/>
  <c r="CM3007" i="3"/>
  <c r="CA3000" i="3"/>
  <c r="BR3000" i="3"/>
  <c r="F3000" i="3"/>
  <c r="CK2995" i="3"/>
  <c r="CG2994" i="3"/>
  <c r="CA2991" i="3"/>
  <c r="BW2984" i="3"/>
  <c r="BY2983" i="3"/>
  <c r="BW2982" i="3"/>
  <c r="CI2976" i="3"/>
  <c r="CA2972" i="3"/>
  <c r="BY2972" i="3"/>
  <c r="BW2960" i="3"/>
  <c r="CD2959" i="3"/>
  <c r="CG2957" i="3"/>
  <c r="CC2954" i="3"/>
  <c r="BZ2952" i="3"/>
  <c r="BW2944" i="3"/>
  <c r="BZ2940" i="3"/>
  <c r="BW2936" i="3"/>
  <c r="BS2934" i="3"/>
  <c r="F2934" i="3"/>
  <c r="BR2932" i="3"/>
  <c r="CC2930" i="3"/>
  <c r="CC2929" i="3"/>
  <c r="CA2926" i="3"/>
  <c r="F2923" i="3"/>
  <c r="BW2920" i="3"/>
  <c r="BU2919" i="3"/>
  <c r="CI2918" i="3"/>
  <c r="CA2918" i="3"/>
  <c r="BS2908" i="3"/>
  <c r="CA2904" i="3"/>
  <c r="CA2903" i="3"/>
  <c r="CK2901" i="3"/>
  <c r="BS2898" i="3"/>
  <c r="BS2890" i="3"/>
  <c r="CL2889" i="3"/>
  <c r="CL2885" i="3"/>
  <c r="CE2884" i="3"/>
  <c r="BS2884" i="3"/>
  <c r="CG2882" i="3"/>
  <c r="BZ2882" i="3"/>
  <c r="BY2880" i="3"/>
  <c r="BR2880" i="3"/>
  <c r="BZ2878" i="3"/>
  <c r="BR2878" i="3"/>
  <c r="BR2876" i="3"/>
  <c r="CC2874" i="3"/>
  <c r="CL2873" i="3"/>
  <c r="BZ2872" i="3"/>
  <c r="BQ2869" i="3"/>
  <c r="CM2866" i="3"/>
  <c r="BR2866" i="3"/>
  <c r="CH2864" i="3"/>
  <c r="CD2861" i="3"/>
  <c r="BV2861" i="3"/>
  <c r="CE2857" i="3"/>
  <c r="BV2857" i="3"/>
  <c r="BS2855" i="3"/>
  <c r="CA2853" i="3"/>
  <c r="CE2817" i="3"/>
  <c r="CL2813" i="3"/>
  <c r="BQ2809" i="3"/>
  <c r="CA2800" i="3"/>
  <c r="BY2798" i="3"/>
  <c r="CI2797" i="3"/>
  <c r="CA2796" i="3"/>
  <c r="BY2794" i="3"/>
  <c r="BQ2794" i="3"/>
  <c r="CI2793" i="3"/>
  <c r="BV2789" i="3"/>
  <c r="CC2782" i="3"/>
  <c r="CC2778" i="3"/>
  <c r="BU2778" i="3"/>
  <c r="BU2774" i="3"/>
  <c r="CL2773" i="3"/>
  <c r="CA2768" i="3"/>
  <c r="BY2766" i="3"/>
  <c r="CE2761" i="3"/>
  <c r="BV2760" i="3"/>
  <c r="CC2758" i="3"/>
  <c r="BU2758" i="3"/>
  <c r="CI2747" i="3"/>
  <c r="CM2735" i="3"/>
  <c r="CK2735" i="3"/>
  <c r="CI2727" i="3"/>
  <c r="CE2722" i="3"/>
  <c r="CM2715" i="3"/>
  <c r="CK2715" i="3"/>
  <c r="BV2714" i="3"/>
  <c r="CD2699" i="3"/>
  <c r="CC2697" i="3"/>
  <c r="CG2692" i="3"/>
  <c r="BW2691" i="3"/>
  <c r="BU2691" i="3"/>
  <c r="CH2686" i="3"/>
  <c r="CL2684" i="3"/>
  <c r="CL2682" i="3"/>
  <c r="BV2682" i="3"/>
  <c r="BY2678" i="3"/>
  <c r="CH2676" i="3"/>
  <c r="CM2674" i="3"/>
  <c r="CK2673" i="3"/>
  <c r="CH2673" i="3"/>
  <c r="CI2671" i="3"/>
  <c r="CL2668" i="3"/>
  <c r="CD2668" i="3"/>
  <c r="CK2667" i="3"/>
  <c r="BY2663" i="3"/>
  <c r="CD2655" i="3"/>
  <c r="BS2655" i="3"/>
  <c r="CC2651" i="3"/>
  <c r="BR2650" i="3"/>
  <c r="CH2647" i="3"/>
  <c r="CG2647" i="3"/>
  <c r="CA2646" i="3"/>
  <c r="D2643" i="3"/>
  <c r="BW2642" i="3"/>
  <c r="BV2642" i="3"/>
  <c r="CK2638" i="3"/>
  <c r="CM2638" i="3"/>
  <c r="CD2638" i="3"/>
  <c r="BV2637" i="3"/>
  <c r="BR2636" i="3"/>
  <c r="BZ2634" i="3"/>
  <c r="BY2634" i="3"/>
  <c r="BW2624" i="3"/>
  <c r="BV2624" i="3"/>
  <c r="BZ2620" i="3"/>
  <c r="CC2619" i="3"/>
  <c r="CD2617" i="3"/>
  <c r="BZ2613" i="3"/>
  <c r="CA2613" i="3"/>
  <c r="M2613" i="3"/>
  <c r="CL2609" i="3"/>
  <c r="CK2609" i="3"/>
  <c r="BR2609" i="3"/>
  <c r="CD2608" i="3"/>
  <c r="CL2608" i="3"/>
  <c r="CL2602" i="3"/>
  <c r="BW2598" i="3"/>
  <c r="CC2595" i="3"/>
  <c r="CA2593" i="3"/>
  <c r="BZ2591" i="3"/>
  <c r="CA2591" i="3"/>
  <c r="BR2586" i="3"/>
  <c r="CK2573" i="3"/>
  <c r="CM2572" i="3"/>
  <c r="D2568" i="3"/>
  <c r="F2568" i="3"/>
  <c r="CE2556" i="3"/>
  <c r="BZ2551" i="3"/>
  <c r="CE2550" i="3"/>
  <c r="CA2537" i="3"/>
  <c r="D2536" i="3"/>
  <c r="BW2533" i="3"/>
  <c r="BV2533" i="3"/>
  <c r="CD2532" i="3"/>
  <c r="BW2529" i="3"/>
  <c r="BV2529" i="3"/>
  <c r="CD2528" i="3"/>
  <c r="BW2525" i="3"/>
  <c r="BV2525" i="3"/>
  <c r="BV2524" i="3"/>
  <c r="CL2512" i="3"/>
  <c r="BV2512" i="3"/>
  <c r="BW2512" i="3"/>
  <c r="CD2510" i="3"/>
  <c r="CE2510" i="3"/>
  <c r="CD2506" i="3"/>
  <c r="CC2506" i="3"/>
  <c r="CE2506" i="3"/>
  <c r="CL2505" i="3"/>
  <c r="CM2505" i="3"/>
  <c r="F2503" i="3"/>
  <c r="CM2499" i="3"/>
  <c r="BW2499" i="3"/>
  <c r="BV2499" i="3"/>
  <c r="CH2489" i="3"/>
  <c r="CG2489" i="3"/>
  <c r="D2483" i="3"/>
  <c r="CD2475" i="3"/>
  <c r="BZ2474" i="3"/>
  <c r="CI2471" i="3"/>
  <c r="CC2463" i="3"/>
  <c r="CL2459" i="3"/>
  <c r="CL2453" i="3"/>
  <c r="BW2453" i="3"/>
  <c r="CC2448" i="3"/>
  <c r="CD2448" i="3"/>
  <c r="CE2448" i="3"/>
  <c r="CC2446" i="3"/>
  <c r="CD2446" i="3"/>
  <c r="CM2434" i="3"/>
  <c r="F2425" i="3"/>
  <c r="CG2413" i="3"/>
  <c r="BS2413" i="3"/>
  <c r="CK2412" i="3"/>
  <c r="BV2408" i="3"/>
  <c r="BW2408" i="3"/>
  <c r="CL2406" i="3"/>
  <c r="CK2406" i="3"/>
  <c r="CM2405" i="3"/>
  <c r="CL2405" i="3"/>
  <c r="BV2396" i="3"/>
  <c r="BS2390" i="3"/>
  <c r="CE2389" i="3"/>
  <c r="CD2389" i="3"/>
  <c r="CL2386" i="3"/>
  <c r="CK2386" i="3"/>
  <c r="CM2386" i="3"/>
  <c r="M2383" i="3"/>
  <c r="M2382" i="3"/>
  <c r="F2382" i="3"/>
  <c r="BV2380" i="3"/>
  <c r="BR2379" i="3"/>
  <c r="BS2379" i="3"/>
  <c r="CC2374" i="3"/>
  <c r="CD2374" i="3"/>
  <c r="CD2369" i="3"/>
  <c r="F2356" i="3"/>
  <c r="CH2355" i="3"/>
  <c r="CK2353" i="3"/>
  <c r="CM2351" i="3"/>
  <c r="CL2351" i="3"/>
  <c r="CG2347" i="3"/>
  <c r="CM2338" i="3"/>
  <c r="BZ2338" i="3"/>
  <c r="CA2338" i="3"/>
  <c r="BZ2334" i="3"/>
  <c r="CA2334" i="3"/>
  <c r="BZ2330" i="3"/>
  <c r="CA2330" i="3"/>
  <c r="CL2322" i="3"/>
  <c r="CM2322" i="3"/>
  <c r="BZ2322" i="3"/>
  <c r="CA2322" i="3"/>
  <c r="BZ2318" i="3"/>
  <c r="BZ2314" i="3"/>
  <c r="CA2314" i="3"/>
  <c r="CL2310" i="3"/>
  <c r="CM2310" i="3"/>
  <c r="BZ2310" i="3"/>
  <c r="CA2310" i="3"/>
  <c r="CM2306" i="3"/>
  <c r="BZ2306" i="3"/>
  <c r="CA2306" i="3"/>
  <c r="M2295" i="3"/>
  <c r="F2295" i="3"/>
  <c r="BZ2292" i="3"/>
  <c r="M2279" i="3"/>
  <c r="F2279" i="3"/>
  <c r="BY2276" i="3"/>
  <c r="BZ2276" i="3"/>
  <c r="BV2274" i="3"/>
  <c r="CM2264" i="3"/>
  <c r="CK2264" i="3"/>
  <c r="CM2256" i="3"/>
  <c r="BW2256" i="3"/>
  <c r="CM2248" i="3"/>
  <c r="CK2248" i="3"/>
  <c r="BR2241" i="3"/>
  <c r="BU2241" i="3"/>
  <c r="F2240" i="3"/>
  <c r="M2240" i="3"/>
  <c r="BU2235" i="3"/>
  <c r="BW2235" i="3"/>
  <c r="CG2233" i="3"/>
  <c r="CH2230" i="3"/>
  <c r="CI2230" i="3"/>
  <c r="BW2230" i="3"/>
  <c r="M2229" i="3"/>
  <c r="F2229" i="3"/>
  <c r="CL2223" i="3"/>
  <c r="CK2223" i="3"/>
  <c r="CM2223" i="3"/>
  <c r="M2223" i="3"/>
  <c r="F2223" i="3"/>
  <c r="BQ2221" i="3"/>
  <c r="F2219" i="3"/>
  <c r="M2219" i="3"/>
  <c r="BS2212" i="3"/>
  <c r="CC2210" i="3"/>
  <c r="M2209" i="3"/>
  <c r="CI2208" i="3"/>
  <c r="M2202" i="3"/>
  <c r="F2202" i="3"/>
  <c r="F2198" i="3"/>
  <c r="M2198" i="3"/>
  <c r="BU2196" i="3"/>
  <c r="BQ2196" i="3"/>
  <c r="BR2196" i="3"/>
  <c r="BU2192" i="3"/>
  <c r="CI2191" i="3"/>
  <c r="CH2187" i="3"/>
  <c r="CI2184" i="3"/>
  <c r="CE2183" i="3"/>
  <c r="CC2183" i="3"/>
  <c r="BU2181" i="3"/>
  <c r="BW2181" i="3"/>
  <c r="BW2180" i="3"/>
  <c r="CH2179" i="3"/>
  <c r="CI2179" i="3"/>
  <c r="CL2174" i="3"/>
  <c r="BU2166" i="3"/>
  <c r="BW2166" i="3"/>
  <c r="CM2163" i="3"/>
  <c r="BV2163" i="3"/>
  <c r="CK2159" i="3"/>
  <c r="M2159" i="3"/>
  <c r="F2155" i="3"/>
  <c r="CK2151" i="3"/>
  <c r="CL2151" i="3"/>
  <c r="BS2148" i="3"/>
  <c r="M2148" i="3"/>
  <c r="CC2146" i="3"/>
  <c r="D2145" i="3"/>
  <c r="CI2144" i="3"/>
  <c r="CM2138" i="3"/>
  <c r="M2138" i="3"/>
  <c r="CM2137" i="3"/>
  <c r="CK2137" i="3"/>
  <c r="CL2137" i="3"/>
  <c r="BR2134" i="3"/>
  <c r="F2134" i="3"/>
  <c r="D2134" i="3"/>
  <c r="BU2132" i="3"/>
  <c r="BR2132" i="3"/>
  <c r="D2127" i="3"/>
  <c r="M2127" i="3"/>
  <c r="D2126" i="3"/>
  <c r="CM2119" i="3"/>
  <c r="BV2119" i="3"/>
  <c r="BU2119" i="3"/>
  <c r="CI2112" i="3"/>
  <c r="CI2107" i="3"/>
  <c r="BS2104" i="3"/>
  <c r="BQ2103" i="3"/>
  <c r="BR2103" i="3"/>
  <c r="BS2103" i="3"/>
  <c r="BZ2101" i="3"/>
  <c r="BZ2096" i="3"/>
  <c r="CC2094" i="3"/>
  <c r="CD2094" i="3"/>
  <c r="BS2094" i="3"/>
  <c r="BR2094" i="3"/>
  <c r="CK2092" i="3"/>
  <c r="CH2092" i="3"/>
  <c r="BV2086" i="3"/>
  <c r="BU2086" i="3"/>
  <c r="BW2086" i="3"/>
  <c r="BS2080" i="3"/>
  <c r="BR2080" i="3"/>
  <c r="BU2078" i="3"/>
  <c r="BW2078" i="3"/>
  <c r="CL2076" i="3"/>
  <c r="CK2076" i="3"/>
  <c r="CD2072" i="3"/>
  <c r="BQ2072" i="3"/>
  <c r="BS2072" i="3"/>
  <c r="CK2070" i="3"/>
  <c r="CM2070" i="3"/>
  <c r="BS2062" i="3"/>
  <c r="BR2062" i="3"/>
  <c r="CM2061" i="3"/>
  <c r="CL2061" i="3"/>
  <c r="F2050" i="3"/>
  <c r="M2050" i="3"/>
  <c r="BU2023" i="3"/>
  <c r="BV2023" i="3"/>
  <c r="BZ2016" i="3"/>
  <c r="CE1989" i="3"/>
  <c r="CD1989" i="3"/>
  <c r="BV1966" i="3"/>
  <c r="BU1966" i="3"/>
  <c r="BW1966" i="3"/>
  <c r="BW1964" i="3"/>
  <c r="CI1948" i="3"/>
  <c r="CC1946" i="3"/>
  <c r="CK1828" i="3"/>
  <c r="CL1828" i="3"/>
  <c r="CE1821" i="3"/>
  <c r="CC1821" i="3"/>
  <c r="CD1821" i="3"/>
  <c r="BW1763" i="3"/>
  <c r="BV1763" i="3"/>
  <c r="CD1757" i="3"/>
  <c r="CC1757" i="3"/>
  <c r="CC1756" i="3"/>
  <c r="CE1756" i="3"/>
  <c r="CD1756" i="3"/>
  <c r="CG1748" i="3"/>
  <c r="CI1748" i="3"/>
  <c r="BY1747" i="3"/>
  <c r="CM1746" i="3"/>
  <c r="CL1746" i="3"/>
  <c r="CL1745" i="3"/>
  <c r="BW1652" i="3"/>
  <c r="D2691" i="3"/>
  <c r="D2707" i="3"/>
  <c r="BQ2775" i="3"/>
  <c r="M2799" i="3"/>
  <c r="CG2969" i="3"/>
  <c r="CE2982" i="3"/>
  <c r="CM3060" i="3"/>
  <c r="D2668" i="3"/>
  <c r="D2684" i="3"/>
  <c r="D2744" i="3"/>
  <c r="CG2747" i="3"/>
  <c r="CG2771" i="3"/>
  <c r="BS2775" i="3"/>
  <c r="D2776" i="3"/>
  <c r="BS2783" i="3"/>
  <c r="D2784" i="3"/>
  <c r="CG2811" i="3"/>
  <c r="BS2815" i="3"/>
  <c r="CK2850" i="3"/>
  <c r="CA2887" i="3"/>
  <c r="CC2891" i="3"/>
  <c r="CC2900" i="3"/>
  <c r="CI2979" i="3"/>
  <c r="CI3009" i="3"/>
  <c r="D3093" i="3"/>
  <c r="CH3252" i="3"/>
  <c r="BR3316" i="3"/>
  <c r="M2697" i="3"/>
  <c r="D2632" i="3"/>
  <c r="BQ2632" i="3"/>
  <c r="BS2656" i="3"/>
  <c r="F2665" i="3"/>
  <c r="CA2677" i="3"/>
  <c r="CG2709" i="3"/>
  <c r="M2734" i="3"/>
  <c r="CG2765" i="3"/>
  <c r="D2782" i="3"/>
  <c r="D2814" i="3"/>
  <c r="BQ2853" i="3"/>
  <c r="CI2931" i="3"/>
  <c r="CC3020" i="3"/>
  <c r="CG3039" i="3"/>
  <c r="BV3058" i="3"/>
  <c r="BV3106" i="3"/>
  <c r="CD3123" i="3"/>
  <c r="CL3137" i="3"/>
  <c r="CL3165" i="3"/>
  <c r="CD3285" i="3"/>
  <c r="D3565" i="3"/>
  <c r="D3843" i="3"/>
  <c r="D2765" i="3"/>
  <c r="CL3493" i="3"/>
  <c r="CL3472" i="3"/>
  <c r="CA3465" i="3"/>
  <c r="BS3457" i="3"/>
  <c r="BS3453" i="3"/>
  <c r="CD3440" i="3"/>
  <c r="BS3435" i="3"/>
  <c r="BV3433" i="3"/>
  <c r="CA3427" i="3"/>
  <c r="BS3427" i="3"/>
  <c r="BS3421" i="3"/>
  <c r="CA3396" i="3"/>
  <c r="CD3390" i="3"/>
  <c r="BW3371" i="3"/>
  <c r="BS3369" i="3"/>
  <c r="BS3343" i="3"/>
  <c r="BS3342" i="3"/>
  <c r="CH3321" i="3"/>
  <c r="CA3317" i="3"/>
  <c r="CI3287" i="3"/>
  <c r="CI3282" i="3"/>
  <c r="CA3281" i="3"/>
  <c r="CA3275" i="3"/>
  <c r="BZ3261" i="3"/>
  <c r="CM3255" i="3"/>
  <c r="BS3255" i="3"/>
  <c r="CA3251" i="3"/>
  <c r="CD3250" i="3"/>
  <c r="BW3246" i="3"/>
  <c r="CM3242" i="3"/>
  <c r="BS3234" i="3"/>
  <c r="BS3231" i="3"/>
  <c r="CM3227" i="3"/>
  <c r="CD3222" i="3"/>
  <c r="BW3203" i="3"/>
  <c r="BS3176" i="3"/>
  <c r="BW3174" i="3"/>
  <c r="BS3171" i="3"/>
  <c r="CA3167" i="3"/>
  <c r="CM3162" i="3"/>
  <c r="BS3158" i="3"/>
  <c r="CM3155" i="3"/>
  <c r="F3155" i="3"/>
  <c r="CL3154" i="3"/>
  <c r="CD3154" i="3"/>
  <c r="CK3153" i="3"/>
  <c r="BU3148" i="3"/>
  <c r="BS3146" i="3"/>
  <c r="CE3144" i="3"/>
  <c r="CI3143" i="3"/>
  <c r="CI3138" i="3"/>
  <c r="CA3138" i="3"/>
  <c r="CM3135" i="3"/>
  <c r="BS3135" i="3"/>
  <c r="CD3134" i="3"/>
  <c r="BS3134" i="3"/>
  <c r="BV3130" i="3"/>
  <c r="CH3127" i="3"/>
  <c r="CI3126" i="3"/>
  <c r="BZ3124" i="3"/>
  <c r="BS3123" i="3"/>
  <c r="BW3120" i="3"/>
  <c r="BW3119" i="3"/>
  <c r="CI3118" i="3"/>
  <c r="CH3116" i="3"/>
  <c r="BW3114" i="3"/>
  <c r="F3114" i="3"/>
  <c r="CI3111" i="3"/>
  <c r="CC3110" i="3"/>
  <c r="BR3110" i="3"/>
  <c r="BS3108" i="3"/>
  <c r="BS3107" i="3"/>
  <c r="CE3096" i="3"/>
  <c r="CI3094" i="3"/>
  <c r="D3094" i="3"/>
  <c r="CI3091" i="3"/>
  <c r="BS3091" i="3"/>
  <c r="CE3090" i="3"/>
  <c r="CC3087" i="3"/>
  <c r="BR3082" i="3"/>
  <c r="CH3071" i="3"/>
  <c r="CI3070" i="3"/>
  <c r="CK3065" i="3"/>
  <c r="CA3064" i="3"/>
  <c r="CE3062" i="3"/>
  <c r="BV3062" i="3"/>
  <c r="BS3061" i="3"/>
  <c r="CA3059" i="3"/>
  <c r="CA3056" i="3"/>
  <c r="BR3056" i="3"/>
  <c r="CC3055" i="3"/>
  <c r="CD3053" i="3"/>
  <c r="F3052" i="3"/>
  <c r="CA3050" i="3"/>
  <c r="CE3049" i="3"/>
  <c r="CM3048" i="3"/>
  <c r="BS3048" i="3"/>
  <c r="F3048" i="3"/>
  <c r="CI3046" i="3"/>
  <c r="CE3041" i="3"/>
  <c r="F3040" i="3"/>
  <c r="BW3039" i="3"/>
  <c r="CM3034" i="3"/>
  <c r="CI3031" i="3"/>
  <c r="CM3028" i="3"/>
  <c r="CM3027" i="3"/>
  <c r="D3025" i="3"/>
  <c r="BY3025" i="3"/>
  <c r="BW3023" i="3"/>
  <c r="CE3021" i="3"/>
  <c r="CL3019" i="3"/>
  <c r="CE3017" i="3"/>
  <c r="BW3014" i="3"/>
  <c r="BZ3012" i="3"/>
  <c r="CL3007" i="3"/>
  <c r="CK3006" i="3"/>
  <c r="CL3001" i="3"/>
  <c r="BZ3000" i="3"/>
  <c r="BS2999" i="3"/>
  <c r="BW2998" i="3"/>
  <c r="D2997" i="3"/>
  <c r="BY2997" i="3"/>
  <c r="D2993" i="3"/>
  <c r="CI2986" i="3"/>
  <c r="CA2986" i="3"/>
  <c r="BV2985" i="3"/>
  <c r="BS2984" i="3"/>
  <c r="F2984" i="3"/>
  <c r="CL2981" i="3"/>
  <c r="CI2978" i="3"/>
  <c r="CA2978" i="3"/>
  <c r="CE2977" i="3"/>
  <c r="CH2976" i="3"/>
  <c r="CD2975" i="3"/>
  <c r="BW2975" i="3"/>
  <c r="CI2972" i="3"/>
  <c r="CK2966" i="3"/>
  <c r="CA2966" i="3"/>
  <c r="CL2963" i="3"/>
  <c r="BS2960" i="3"/>
  <c r="CK2958" i="3"/>
  <c r="BS2958" i="3"/>
  <c r="CH2956" i="3"/>
  <c r="BW2955" i="3"/>
  <c r="BS2954" i="3"/>
  <c r="BS2951" i="3"/>
  <c r="BS2948" i="3"/>
  <c r="BW2943" i="3"/>
  <c r="CA2938" i="3"/>
  <c r="CG2937" i="3"/>
  <c r="BW2935" i="3"/>
  <c r="CK2934" i="3"/>
  <c r="CA2934" i="3"/>
  <c r="BR2934" i="3"/>
  <c r="BS2930" i="3"/>
  <c r="CA2927" i="3"/>
  <c r="BS2927" i="3"/>
  <c r="CI2926" i="3"/>
  <c r="CI2924" i="3"/>
  <c r="BS2920" i="3"/>
  <c r="BW2919" i="3"/>
  <c r="CH2918" i="3"/>
  <c r="CM2915" i="3"/>
  <c r="D2913" i="3"/>
  <c r="BU2913" i="3"/>
  <c r="CD2911" i="3"/>
  <c r="BW2911" i="3"/>
  <c r="BS2910" i="3"/>
  <c r="CE2909" i="3"/>
  <c r="BV2909" i="3"/>
  <c r="CA2908" i="3"/>
  <c r="CL2907" i="3"/>
  <c r="CH2906" i="3"/>
  <c r="CA2906" i="3"/>
  <c r="BV2905" i="3"/>
  <c r="CI2903" i="3"/>
  <c r="CM2900" i="3"/>
  <c r="CA2900" i="3"/>
  <c r="CM2899" i="3"/>
  <c r="CK2898" i="3"/>
  <c r="CA2898" i="3"/>
  <c r="BR2898" i="3"/>
  <c r="BS2896" i="3"/>
  <c r="BS2894" i="3"/>
  <c r="CD2891" i="3"/>
  <c r="F2891" i="3"/>
  <c r="CI2890" i="3"/>
  <c r="BR2890" i="3"/>
  <c r="CK2889" i="3"/>
  <c r="CK2885" i="3"/>
  <c r="CA2881" i="3"/>
  <c r="BS2881" i="3"/>
  <c r="BR2874" i="3"/>
  <c r="CK2873" i="3"/>
  <c r="F2873" i="3"/>
  <c r="BV2871" i="3"/>
  <c r="CI2868" i="3"/>
  <c r="CD2867" i="3"/>
  <c r="M2867" i="3"/>
  <c r="CI2866" i="3"/>
  <c r="CM2862" i="3"/>
  <c r="BR2862" i="3"/>
  <c r="BU2861" i="3"/>
  <c r="CE2860" i="3"/>
  <c r="CL2857" i="3"/>
  <c r="CK2856" i="3"/>
  <c r="BZ2856" i="3"/>
  <c r="BQ2855" i="3"/>
  <c r="BY2853" i="3"/>
  <c r="CI2852" i="3"/>
  <c r="CM2851" i="3"/>
  <c r="M2851" i="3"/>
  <c r="CI2850" i="3"/>
  <c r="CL2817" i="3"/>
  <c r="CD2817" i="3"/>
  <c r="BU2817" i="3"/>
  <c r="CK2813" i="3"/>
  <c r="CA2812" i="3"/>
  <c r="CI2811" i="3"/>
  <c r="CA2808" i="3"/>
  <c r="BY2805" i="3"/>
  <c r="BY2800" i="3"/>
  <c r="CE2797" i="3"/>
  <c r="BY2796" i="3"/>
  <c r="BV2795" i="3"/>
  <c r="BV2793" i="3"/>
  <c r="CL2791" i="3"/>
  <c r="CI2790" i="3"/>
  <c r="CL2789" i="3"/>
  <c r="BU2789" i="3"/>
  <c r="BV2788" i="3"/>
  <c r="CL2785" i="3"/>
  <c r="BU2784" i="3"/>
  <c r="CI2771" i="3"/>
  <c r="CL2770" i="3"/>
  <c r="BY2769" i="3"/>
  <c r="BY2768" i="3"/>
  <c r="BV2767" i="3"/>
  <c r="CE2765" i="3"/>
  <c r="BV2764" i="3"/>
  <c r="CI2762" i="3"/>
  <c r="CD2761" i="3"/>
  <c r="CA2756" i="3"/>
  <c r="CI2755" i="3"/>
  <c r="CL2754" i="3"/>
  <c r="CA2752" i="3"/>
  <c r="CL2750" i="3"/>
  <c r="CI2748" i="3"/>
  <c r="CM2746" i="3"/>
  <c r="CI2744" i="3"/>
  <c r="BU2743" i="3"/>
  <c r="BS2742" i="3"/>
  <c r="CD2738" i="3"/>
  <c r="CK2730" i="3"/>
  <c r="BS2730" i="3"/>
  <c r="BS2728" i="3"/>
  <c r="CM2726" i="3"/>
  <c r="CK2726" i="3"/>
  <c r="CI2724" i="3"/>
  <c r="BW2723" i="3"/>
  <c r="BU2723" i="3"/>
  <c r="CD2722" i="3"/>
  <c r="CK2719" i="3"/>
  <c r="CD2718" i="3"/>
  <c r="BV2718" i="3"/>
  <c r="BU2714" i="3"/>
  <c r="CK2710" i="3"/>
  <c r="BS2710" i="3"/>
  <c r="CE2708" i="3"/>
  <c r="CA2706" i="3"/>
  <c r="CK2702" i="3"/>
  <c r="CM2700" i="3"/>
  <c r="CK2700" i="3"/>
  <c r="CC2699" i="3"/>
  <c r="CE2692" i="3"/>
  <c r="BV2692" i="3"/>
  <c r="BW2687" i="3"/>
  <c r="BU2687" i="3"/>
  <c r="BU2684" i="3"/>
  <c r="CK2682" i="3"/>
  <c r="CE2678" i="3"/>
  <c r="BQ2677" i="3"/>
  <c r="CH2672" i="3"/>
  <c r="CK2666" i="3"/>
  <c r="CA2664" i="3"/>
  <c r="BZ2652" i="3"/>
  <c r="CA2652" i="3"/>
  <c r="BZ2650" i="3"/>
  <c r="CA2650" i="3"/>
  <c r="CM2649" i="3"/>
  <c r="BW2648" i="3"/>
  <c r="CM2644" i="3"/>
  <c r="CI2641" i="3"/>
  <c r="BV2635" i="3"/>
  <c r="BW2633" i="3"/>
  <c r="BU2633" i="3"/>
  <c r="BV2633" i="3"/>
  <c r="BW2630" i="3"/>
  <c r="BV2630" i="3"/>
  <c r="CM2626" i="3"/>
  <c r="CL2626" i="3"/>
  <c r="CA2622" i="3"/>
  <c r="CA2615" i="3"/>
  <c r="CI2613" i="3"/>
  <c r="CE2612" i="3"/>
  <c r="CG2611" i="3"/>
  <c r="CH2611" i="3"/>
  <c r="CD2607" i="3"/>
  <c r="CE2607" i="3"/>
  <c r="F2606" i="3"/>
  <c r="CM2603" i="3"/>
  <c r="BY2602" i="3"/>
  <c r="BU2599" i="3"/>
  <c r="F2596" i="3"/>
  <c r="CC2592" i="3"/>
  <c r="CM2591" i="3"/>
  <c r="CM2583" i="3"/>
  <c r="CI2580" i="3"/>
  <c r="BR2576" i="3"/>
  <c r="BU2568" i="3"/>
  <c r="BV2568" i="3"/>
  <c r="CK2564" i="3"/>
  <c r="BZ2562" i="3"/>
  <c r="CC2557" i="3"/>
  <c r="CD2556" i="3"/>
  <c r="CA2555" i="3"/>
  <c r="CD2545" i="3"/>
  <c r="CE2545" i="3"/>
  <c r="CH2544" i="3"/>
  <c r="CL2538" i="3"/>
  <c r="CK2527" i="3"/>
  <c r="CD2521" i="3"/>
  <c r="BZ2520" i="3"/>
  <c r="CK2519" i="3"/>
  <c r="CL2519" i="3"/>
  <c r="CA2514" i="3"/>
  <c r="BZ2508" i="3"/>
  <c r="BU2503" i="3"/>
  <c r="BW2503" i="3"/>
  <c r="CC2501" i="3"/>
  <c r="CD2501" i="3"/>
  <c r="CE2501" i="3"/>
  <c r="BW2500" i="3"/>
  <c r="CH2499" i="3"/>
  <c r="BS2498" i="3"/>
  <c r="D2496" i="3"/>
  <c r="CC2494" i="3"/>
  <c r="BY2494" i="3"/>
  <c r="D2486" i="3"/>
  <c r="F2486" i="3"/>
  <c r="BV2480" i="3"/>
  <c r="BS2478" i="3"/>
  <c r="CG2473" i="3"/>
  <c r="CH2473" i="3"/>
  <c r="CE2461" i="3"/>
  <c r="CL2458" i="3"/>
  <c r="CM2458" i="3"/>
  <c r="D2458" i="3"/>
  <c r="CK2457" i="3"/>
  <c r="CL2457" i="3"/>
  <c r="CM2457" i="3"/>
  <c r="CM2456" i="3"/>
  <c r="CE2447" i="3"/>
  <c r="CC2447" i="3"/>
  <c r="BR2439" i="3"/>
  <c r="BS2439" i="3"/>
  <c r="CM2435" i="3"/>
  <c r="M2435" i="3"/>
  <c r="BW2433" i="3"/>
  <c r="CO2433" i="3"/>
  <c r="BS2427" i="3"/>
  <c r="CG2422" i="3"/>
  <c r="CH2422" i="3"/>
  <c r="CG2420" i="3"/>
  <c r="CH2420" i="3"/>
  <c r="CG2408" i="3"/>
  <c r="BV2407" i="3"/>
  <c r="BW2407" i="3"/>
  <c r="CM2406" i="3"/>
  <c r="CH2405" i="3"/>
  <c r="CK2404" i="3"/>
  <c r="CK2399" i="3"/>
  <c r="CH2394" i="3"/>
  <c r="CG2394" i="3"/>
  <c r="CA2388" i="3"/>
  <c r="F2387" i="3"/>
  <c r="M2387" i="3"/>
  <c r="BS2386" i="3"/>
  <c r="CG2374" i="3"/>
  <c r="CI2372" i="3"/>
  <c r="CC2371" i="3"/>
  <c r="CD2371" i="3"/>
  <c r="CE2371" i="3"/>
  <c r="CK2368" i="3"/>
  <c r="CD2365" i="3"/>
  <c r="BS2365" i="3"/>
  <c r="BS2353" i="3"/>
  <c r="BR2353" i="3"/>
  <c r="F2352" i="3"/>
  <c r="CK2339" i="3"/>
  <c r="CL2337" i="3"/>
  <c r="CM2337" i="3"/>
  <c r="CA2337" i="3"/>
  <c r="CL2333" i="3"/>
  <c r="CM2333" i="3"/>
  <c r="BZ2333" i="3"/>
  <c r="CA2333" i="3"/>
  <c r="CL2329" i="3"/>
  <c r="CM2329" i="3"/>
  <c r="BZ2329" i="3"/>
  <c r="CA2329" i="3"/>
  <c r="CK2327" i="3"/>
  <c r="BZ2325" i="3"/>
  <c r="CA2325" i="3"/>
  <c r="CL2321" i="3"/>
  <c r="CM2321" i="3"/>
  <c r="BZ2321" i="3"/>
  <c r="CA2321" i="3"/>
  <c r="CK2315" i="3"/>
  <c r="BZ2313" i="3"/>
  <c r="CL2309" i="3"/>
  <c r="CM2309" i="3"/>
  <c r="BZ2309" i="3"/>
  <c r="CL2305" i="3"/>
  <c r="CM2305" i="3"/>
  <c r="CD2300" i="3"/>
  <c r="BQ2299" i="3"/>
  <c r="CK2296" i="3"/>
  <c r="CA2296" i="3"/>
  <c r="BY2296" i="3"/>
  <c r="CM2294" i="3"/>
  <c r="CL2294" i="3"/>
  <c r="CC2292" i="3"/>
  <c r="CL2290" i="3"/>
  <c r="CM2290" i="3"/>
  <c r="CL2289" i="3"/>
  <c r="BZ2289" i="3"/>
  <c r="CD2284" i="3"/>
  <c r="CE2284" i="3"/>
  <c r="BQ2283" i="3"/>
  <c r="CK2281" i="3"/>
  <c r="CK2280" i="3"/>
  <c r="CA2280" i="3"/>
  <c r="CM2278" i="3"/>
  <c r="CK2278" i="3"/>
  <c r="CL2278" i="3"/>
  <c r="CL2274" i="3"/>
  <c r="CM2274" i="3"/>
  <c r="CL2273" i="3"/>
  <c r="CM2273" i="3"/>
  <c r="BZ2273" i="3"/>
  <c r="CA2273" i="3"/>
  <c r="CE2268" i="3"/>
  <c r="CL2261" i="3"/>
  <c r="CK2261" i="3"/>
  <c r="CM2261" i="3"/>
  <c r="BY2261" i="3"/>
  <c r="BZ2261" i="3"/>
  <c r="CA2261" i="3"/>
  <c r="BY2253" i="3"/>
  <c r="BZ2253" i="3"/>
  <c r="CA2253" i="3"/>
  <c r="CL2245" i="3"/>
  <c r="CK2245" i="3"/>
  <c r="CM2245" i="3"/>
  <c r="BY2245" i="3"/>
  <c r="BZ2245" i="3"/>
  <c r="CA2245" i="3"/>
  <c r="BU2240" i="3"/>
  <c r="BW2240" i="3"/>
  <c r="CI2232" i="3"/>
  <c r="CH2232" i="3"/>
  <c r="BV2228" i="3"/>
  <c r="CI2227" i="3"/>
  <c r="BU2225" i="3"/>
  <c r="BU2219" i="3"/>
  <c r="BW2219" i="3"/>
  <c r="CI2214" i="3"/>
  <c r="CM2211" i="3"/>
  <c r="CK2211" i="3"/>
  <c r="BW2211" i="3"/>
  <c r="BV2211" i="3"/>
  <c r="CH2208" i="3"/>
  <c r="CL2207" i="3"/>
  <c r="CM2207" i="3"/>
  <c r="M2207" i="3"/>
  <c r="F2207" i="3"/>
  <c r="F2203" i="3"/>
  <c r="M2203" i="3"/>
  <c r="D2196" i="3"/>
  <c r="CH2191" i="3"/>
  <c r="CG2187" i="3"/>
  <c r="CL2186" i="3"/>
  <c r="M2186" i="3"/>
  <c r="CM2185" i="3"/>
  <c r="CK2185" i="3"/>
  <c r="CL2185" i="3"/>
  <c r="M2182" i="3"/>
  <c r="BU2176" i="3"/>
  <c r="BW2176" i="3"/>
  <c r="BU2175" i="3"/>
  <c r="BU2165" i="3"/>
  <c r="CH2163" i="3"/>
  <c r="CI2163" i="3"/>
  <c r="BU2161" i="3"/>
  <c r="F2160" i="3"/>
  <c r="M2160" i="3"/>
  <c r="CH2150" i="3"/>
  <c r="CI2150" i="3"/>
  <c r="M2149" i="3"/>
  <c r="CM2147" i="3"/>
  <c r="CH2144" i="3"/>
  <c r="CK2143" i="3"/>
  <c r="M2143" i="3"/>
  <c r="F2143" i="3"/>
  <c r="F2139" i="3"/>
  <c r="CK2135" i="3"/>
  <c r="CL2135" i="3"/>
  <c r="CH2133" i="3"/>
  <c r="CI2132" i="3"/>
  <c r="D2132" i="3"/>
  <c r="F2132" i="3"/>
  <c r="D2129" i="3"/>
  <c r="CK2127" i="3"/>
  <c r="CH2120" i="3"/>
  <c r="CI2120" i="3"/>
  <c r="CL2111" i="3"/>
  <c r="BU2110" i="3"/>
  <c r="BV2110" i="3"/>
  <c r="BW2110" i="3"/>
  <c r="F2109" i="3"/>
  <c r="CL2106" i="3"/>
  <c r="CK2106" i="3"/>
  <c r="CM2106" i="3"/>
  <c r="CK2105" i="3"/>
  <c r="F2105" i="3"/>
  <c r="D2105" i="3"/>
  <c r="BU2103" i="3"/>
  <c r="BY2098" i="3"/>
  <c r="BQ2094" i="3"/>
  <c r="CE2093" i="3"/>
  <c r="CC2090" i="3"/>
  <c r="BU2081" i="3"/>
  <c r="BV2081" i="3"/>
  <c r="BW2081" i="3"/>
  <c r="BU2068" i="3"/>
  <c r="BV2068" i="3"/>
  <c r="BW2068" i="3"/>
  <c r="BZ2062" i="3"/>
  <c r="CA2062" i="3"/>
  <c r="BY2059" i="3"/>
  <c r="CM2057" i="3"/>
  <c r="CL2057" i="3"/>
  <c r="CL2050" i="3"/>
  <c r="BW2050" i="3"/>
  <c r="BU2050" i="3"/>
  <c r="BV2050" i="3"/>
  <c r="BY2036" i="3"/>
  <c r="CE2029" i="3"/>
  <c r="CC2029" i="3"/>
  <c r="CD2029" i="3"/>
  <c r="BV2024" i="3"/>
  <c r="CH2023" i="3"/>
  <c r="CG2023" i="3"/>
  <c r="BY2020" i="3"/>
  <c r="CA2020" i="3"/>
  <c r="CK2016" i="3"/>
  <c r="BQ1952" i="3"/>
  <c r="CM1950" i="3"/>
  <c r="BW1949" i="3"/>
  <c r="BU1949" i="3"/>
  <c r="BQ1894" i="3"/>
  <c r="BS1894" i="3"/>
  <c r="BR1894" i="3"/>
  <c r="BS1883" i="3"/>
  <c r="BQ1883" i="3"/>
  <c r="BR1883" i="3"/>
  <c r="CG1812" i="3"/>
  <c r="BU1812" i="3"/>
  <c r="BW1812" i="3"/>
  <c r="CH1784" i="3"/>
  <c r="BV1784" i="3"/>
  <c r="BU1784" i="3"/>
  <c r="BW1784" i="3"/>
  <c r="CC1781" i="3"/>
  <c r="CE1781" i="3"/>
  <c r="CD1781" i="3"/>
  <c r="D1772" i="3"/>
  <c r="BR1766" i="3"/>
  <c r="BQ1749" i="3"/>
  <c r="CH1694" i="3"/>
  <c r="BS1693" i="3"/>
  <c r="D1684" i="3"/>
  <c r="F1684" i="3"/>
  <c r="BU1662" i="3"/>
  <c r="BV1646" i="3"/>
  <c r="CG2662" i="3"/>
  <c r="BQ2675" i="3"/>
  <c r="M2699" i="3"/>
  <c r="D2799" i="3"/>
  <c r="CG3009" i="3"/>
  <c r="CE3022" i="3"/>
  <c r="CL3053" i="3"/>
  <c r="BZ3118" i="3"/>
  <c r="CG2679" i="3"/>
  <c r="CA2711" i="3"/>
  <c r="M2716" i="3"/>
  <c r="M2724" i="3"/>
  <c r="BQ2728" i="3"/>
  <c r="CA2775" i="3"/>
  <c r="M2780" i="3"/>
  <c r="CA2815" i="3"/>
  <c r="CG2897" i="3"/>
  <c r="CG2903" i="3"/>
  <c r="CI2969" i="3"/>
  <c r="CI2991" i="3"/>
  <c r="BS3025" i="3"/>
  <c r="CG3037" i="3"/>
  <c r="D2697" i="3"/>
  <c r="D2749" i="3"/>
  <c r="D2694" i="3"/>
  <c r="CG2721" i="3"/>
  <c r="CG2729" i="3"/>
  <c r="D2734" i="3"/>
  <c r="CA2769" i="3"/>
  <c r="M2774" i="3"/>
  <c r="BS2805" i="3"/>
  <c r="CE2930" i="3"/>
  <c r="CE2968" i="3"/>
  <c r="CI2971" i="3"/>
  <c r="CC2980" i="3"/>
  <c r="BS3011" i="3"/>
  <c r="BS3027" i="3"/>
  <c r="CL3041" i="3"/>
  <c r="CK3060" i="3"/>
  <c r="CD3131" i="3"/>
  <c r="CL3141" i="3"/>
  <c r="CL3153" i="3"/>
  <c r="CC3145" i="3"/>
  <c r="CK3131" i="3"/>
  <c r="BV3120" i="3"/>
  <c r="CD3115" i="3"/>
  <c r="BV3093" i="3"/>
  <c r="BV3085" i="3"/>
  <c r="BV3065" i="3"/>
  <c r="BV3057" i="3"/>
  <c r="CI3037" i="3"/>
  <c r="BZ3028" i="3"/>
  <c r="BZ3024" i="3"/>
  <c r="BW3021" i="3"/>
  <c r="BS3010" i="3"/>
  <c r="CD3003" i="3"/>
  <c r="CK3001" i="3"/>
  <c r="CL2997" i="3"/>
  <c r="CH2992" i="3"/>
  <c r="CG2991" i="3"/>
  <c r="BW2985" i="3"/>
  <c r="BZ2980" i="3"/>
  <c r="CG2971" i="3"/>
  <c r="BS2970" i="3"/>
  <c r="CK2961" i="3"/>
  <c r="BR2958" i="3"/>
  <c r="CG2931" i="3"/>
  <c r="BV2929" i="3"/>
  <c r="BW2929" i="3"/>
  <c r="CH2924" i="3"/>
  <c r="CC2915" i="3"/>
  <c r="BZ2912" i="3"/>
  <c r="BR2910" i="3"/>
  <c r="BW2905" i="3"/>
  <c r="BZ2900" i="3"/>
  <c r="CI2897" i="3"/>
  <c r="CM2892" i="3"/>
  <c r="CI2888" i="3"/>
  <c r="BW2879" i="3"/>
  <c r="CI2871" i="3"/>
  <c r="CC2867" i="3"/>
  <c r="CE2862" i="3"/>
  <c r="BW2862" i="3"/>
  <c r="CK2860" i="3"/>
  <c r="CC2860" i="3"/>
  <c r="CI2859" i="3"/>
  <c r="CA2854" i="3"/>
  <c r="CH2852" i="3"/>
  <c r="CC2851" i="3"/>
  <c r="BY2815" i="3"/>
  <c r="CK2810" i="3"/>
  <c r="CL2804" i="3"/>
  <c r="BU2795" i="3"/>
  <c r="CI2792" i="3"/>
  <c r="CK2791" i="3"/>
  <c r="CG2790" i="3"/>
  <c r="CI2788" i="3"/>
  <c r="BY2779" i="3"/>
  <c r="BY2775" i="3"/>
  <c r="CL2772" i="3"/>
  <c r="CK2770" i="3"/>
  <c r="BU2767" i="3"/>
  <c r="CG2762" i="3"/>
  <c r="CL2756" i="3"/>
  <c r="CK2754" i="3"/>
  <c r="CK2750" i="3"/>
  <c r="CA2748" i="3"/>
  <c r="BZ2748" i="3"/>
  <c r="CI2746" i="3"/>
  <c r="BQ2742" i="3"/>
  <c r="BV2737" i="3"/>
  <c r="BV2736" i="3"/>
  <c r="BW2736" i="3"/>
  <c r="CG2734" i="3"/>
  <c r="CE2733" i="3"/>
  <c r="CM2730" i="3"/>
  <c r="BR2730" i="3"/>
  <c r="CK2729" i="3"/>
  <c r="CH2729" i="3"/>
  <c r="CL2728" i="3"/>
  <c r="CA2722" i="3"/>
  <c r="CI2719" i="3"/>
  <c r="CE2716" i="3"/>
  <c r="BV2716" i="3"/>
  <c r="CH2716" i="3"/>
  <c r="CH2714" i="3"/>
  <c r="CG2714" i="3"/>
  <c r="CE2713" i="3"/>
  <c r="CA2710" i="3"/>
  <c r="BR2710" i="3"/>
  <c r="CH2709" i="3"/>
  <c r="BY2707" i="3"/>
  <c r="BZ2706" i="3"/>
  <c r="CD2704" i="3"/>
  <c r="CD2701" i="3"/>
  <c r="BQ2701" i="3"/>
  <c r="CI2700" i="3"/>
  <c r="BV2697" i="3"/>
  <c r="BW2697" i="3"/>
  <c r="CI2695" i="3"/>
  <c r="CD2692" i="3"/>
  <c r="BS2692" i="3"/>
  <c r="CH2692" i="3"/>
  <c r="BW2692" i="3"/>
  <c r="CC2691" i="3"/>
  <c r="CH2684" i="3"/>
  <c r="CG2684" i="3"/>
  <c r="CK2681" i="3"/>
  <c r="CH2681" i="3"/>
  <c r="CI2679" i="3"/>
  <c r="BZ2677" i="3"/>
  <c r="CK2675" i="3"/>
  <c r="BV2674" i="3"/>
  <c r="BZ2670" i="3"/>
  <c r="BR2666" i="3"/>
  <c r="CK2665" i="3"/>
  <c r="BV2664" i="3"/>
  <c r="BZ2664" i="3"/>
  <c r="BW2662" i="3"/>
  <c r="CK2657" i="3"/>
  <c r="D2656" i="3"/>
  <c r="BU2656" i="3"/>
  <c r="BY2655" i="3"/>
  <c r="BZ2653" i="3"/>
  <c r="BV2652" i="3"/>
  <c r="CH2652" i="3"/>
  <c r="BW2651" i="3"/>
  <c r="CH2650" i="3"/>
  <c r="BS2649" i="3"/>
  <c r="BW2645" i="3"/>
  <c r="BR2645" i="3"/>
  <c r="BS2645" i="3"/>
  <c r="BV2644" i="3"/>
  <c r="BW2644" i="3"/>
  <c r="M2643" i="3"/>
  <c r="CG2641" i="3"/>
  <c r="BW2639" i="3"/>
  <c r="CK2633" i="3"/>
  <c r="CM2633" i="3"/>
  <c r="CH2632" i="3"/>
  <c r="CI2632" i="3"/>
  <c r="BW2632" i="3"/>
  <c r="CM2630" i="3"/>
  <c r="CK2629" i="3"/>
  <c r="F2628" i="3"/>
  <c r="CM2627" i="3"/>
  <c r="CK2627" i="3"/>
  <c r="BR2627" i="3"/>
  <c r="CD2624" i="3"/>
  <c r="CG2621" i="3"/>
  <c r="CD2621" i="3"/>
  <c r="CE2621" i="3"/>
  <c r="CM2616" i="3"/>
  <c r="CK2616" i="3"/>
  <c r="BR2616" i="3"/>
  <c r="CH2615" i="3"/>
  <c r="CD2614" i="3"/>
  <c r="D2613" i="3"/>
  <c r="BY2613" i="3"/>
  <c r="CI2611" i="3"/>
  <c r="CL2607" i="3"/>
  <c r="CM2607" i="3"/>
  <c r="CE2605" i="3"/>
  <c r="BU2605" i="3"/>
  <c r="CL2604" i="3"/>
  <c r="CM2604" i="3"/>
  <c r="CD2601" i="3"/>
  <c r="CK2599" i="3"/>
  <c r="CM2599" i="3"/>
  <c r="BV2595" i="3"/>
  <c r="CM2594" i="3"/>
  <c r="CK2594" i="3"/>
  <c r="F2594" i="3"/>
  <c r="BW2592" i="3"/>
  <c r="CD2588" i="3"/>
  <c r="F2586" i="3"/>
  <c r="D2586" i="3"/>
  <c r="CA2583" i="3"/>
  <c r="CG2582" i="3"/>
  <c r="CH2580" i="3"/>
  <c r="BZ2580" i="3"/>
  <c r="M2580" i="3"/>
  <c r="CG2579" i="3"/>
  <c r="CI2579" i="3"/>
  <c r="CE2577" i="3"/>
  <c r="CL2577" i="3"/>
  <c r="CM2577" i="3"/>
  <c r="CD2570" i="3"/>
  <c r="BY2569" i="3"/>
  <c r="CD2568" i="3"/>
  <c r="CE2568" i="3"/>
  <c r="CC2563" i="3"/>
  <c r="CK2562" i="3"/>
  <c r="BV2560" i="3"/>
  <c r="BW2557" i="3"/>
  <c r="BV2557" i="3"/>
  <c r="F2554" i="3"/>
  <c r="CE2552" i="3"/>
  <c r="CH2550" i="3"/>
  <c r="CG2550" i="3"/>
  <c r="CI2550" i="3"/>
  <c r="CM2545" i="3"/>
  <c r="CI2544" i="3"/>
  <c r="M2542" i="3"/>
  <c r="CK2541" i="3"/>
  <c r="CL2541" i="3"/>
  <c r="CM2536" i="3"/>
  <c r="CH2535" i="3"/>
  <c r="CD2533" i="3"/>
  <c r="CD2529" i="3"/>
  <c r="CI2522" i="3"/>
  <c r="CD2517" i="3"/>
  <c r="M2517" i="3"/>
  <c r="CD2514" i="3"/>
  <c r="CD2513" i="3"/>
  <c r="CH2511" i="3"/>
  <c r="BQ2503" i="3"/>
  <c r="CK2502" i="3"/>
  <c r="CL2502" i="3"/>
  <c r="CM2502" i="3"/>
  <c r="CM2501" i="3"/>
  <c r="BR2500" i="3"/>
  <c r="CI2489" i="3"/>
  <c r="BR2487" i="3"/>
  <c r="D2481" i="3"/>
  <c r="BU2481" i="3"/>
  <c r="CA2471" i="3"/>
  <c r="BZ2471" i="3"/>
  <c r="BS2470" i="3"/>
  <c r="CM2464" i="3"/>
  <c r="CH2462" i="3"/>
  <c r="CC2455" i="3"/>
  <c r="CM2452" i="3"/>
  <c r="CK2452" i="3"/>
  <c r="CK2451" i="3"/>
  <c r="CL2451" i="3"/>
  <c r="CM2451" i="3"/>
  <c r="CE2446" i="3"/>
  <c r="CK2442" i="3"/>
  <c r="D2438" i="3"/>
  <c r="CC2438" i="3"/>
  <c r="CH2433" i="3"/>
  <c r="CG2433" i="3"/>
  <c r="CI2433" i="3"/>
  <c r="CH2432" i="3"/>
  <c r="CI2430" i="3"/>
  <c r="M2427" i="3"/>
  <c r="BR2426" i="3"/>
  <c r="BV2425" i="3"/>
  <c r="BU2425" i="3"/>
  <c r="BS2420" i="3"/>
  <c r="BR2419" i="3"/>
  <c r="BS2419" i="3"/>
  <c r="CK2413" i="3"/>
  <c r="BW2410" i="3"/>
  <c r="CG2410" i="3"/>
  <c r="CM2398" i="3"/>
  <c r="BZ2398" i="3"/>
  <c r="CA2398" i="3"/>
  <c r="CI2397" i="3"/>
  <c r="CH2397" i="3"/>
  <c r="M2392" i="3"/>
  <c r="BV2390" i="3"/>
  <c r="BW2390" i="3"/>
  <c r="CE2388" i="3"/>
  <c r="CM2387" i="3"/>
  <c r="CH2386" i="3"/>
  <c r="CK2384" i="3"/>
  <c r="CI2382" i="3"/>
  <c r="F2381" i="3"/>
  <c r="M2381" i="3"/>
  <c r="BU2377" i="3"/>
  <c r="BW2377" i="3"/>
  <c r="BQ2376" i="3"/>
  <c r="M2375" i="3"/>
  <c r="CE2374" i="3"/>
  <c r="CA2370" i="3"/>
  <c r="CE2369" i="3"/>
  <c r="D2369" i="3"/>
  <c r="BU2369" i="3"/>
  <c r="F2369" i="3"/>
  <c r="BR2367" i="3"/>
  <c r="CD2366" i="3"/>
  <c r="CM2362" i="3"/>
  <c r="BW2358" i="3"/>
  <c r="F2357" i="3"/>
  <c r="M2357" i="3"/>
  <c r="BV2355" i="3"/>
  <c r="CA2352" i="3"/>
  <c r="BV2350" i="3"/>
  <c r="BZ2340" i="3"/>
  <c r="CA2340" i="3"/>
  <c r="CK2338" i="3"/>
  <c r="BZ2336" i="3"/>
  <c r="CA2336" i="3"/>
  <c r="BZ2332" i="3"/>
  <c r="CA2332" i="3"/>
  <c r="CL2328" i="3"/>
  <c r="BZ2328" i="3"/>
  <c r="CA2328" i="3"/>
  <c r="CL2324" i="3"/>
  <c r="CM2324" i="3"/>
  <c r="CK2322" i="3"/>
  <c r="CM2320" i="3"/>
  <c r="BZ2320" i="3"/>
  <c r="CL2316" i="3"/>
  <c r="CA2316" i="3"/>
  <c r="CM2312" i="3"/>
  <c r="CK2310" i="3"/>
  <c r="CK2306" i="3"/>
  <c r="BZ2304" i="3"/>
  <c r="F2303" i="3"/>
  <c r="BY2300" i="3"/>
  <c r="CK2298" i="3"/>
  <c r="BZ2288" i="3"/>
  <c r="BR2287" i="3"/>
  <c r="CD2287" i="3"/>
  <c r="F2287" i="3"/>
  <c r="BV2286" i="3"/>
  <c r="BY2284" i="3"/>
  <c r="BZ2284" i="3"/>
  <c r="CK2282" i="3"/>
  <c r="CA2276" i="3"/>
  <c r="CD2271" i="3"/>
  <c r="BY2268" i="3"/>
  <c r="BZ2268" i="3"/>
  <c r="BY2265" i="3"/>
  <c r="F2263" i="3"/>
  <c r="CC2258" i="3"/>
  <c r="BY2257" i="3"/>
  <c r="F2255" i="3"/>
  <c r="BY2249" i="3"/>
  <c r="F2247" i="3"/>
  <c r="CC2242" i="3"/>
  <c r="CI2240" i="3"/>
  <c r="CH2239" i="3"/>
  <c r="D2239" i="3"/>
  <c r="CG2235" i="3"/>
  <c r="CL2234" i="3"/>
  <c r="CK2234" i="3"/>
  <c r="CM2234" i="3"/>
  <c r="M2234" i="3"/>
  <c r="F2234" i="3"/>
  <c r="CM2233" i="3"/>
  <c r="CK2233" i="3"/>
  <c r="CL2233" i="3"/>
  <c r="CM2231" i="3"/>
  <c r="M2230" i="3"/>
  <c r="BU2228" i="3"/>
  <c r="BQ2228" i="3"/>
  <c r="BR2228" i="3"/>
  <c r="CH2219" i="3"/>
  <c r="CH2218" i="3"/>
  <c r="D2218" i="3"/>
  <c r="CI2216" i="3"/>
  <c r="CC2215" i="3"/>
  <c r="BU2213" i="3"/>
  <c r="CH2211" i="3"/>
  <c r="CI2211" i="3"/>
  <c r="BR2209" i="3"/>
  <c r="BU2209" i="3"/>
  <c r="F2208" i="3"/>
  <c r="CM2206" i="3"/>
  <c r="CL2206" i="3"/>
  <c r="BV2198" i="3"/>
  <c r="CG2196" i="3"/>
  <c r="CM2195" i="3"/>
  <c r="CH2192" i="3"/>
  <c r="M2191" i="3"/>
  <c r="F2191" i="3"/>
  <c r="BQ2188" i="3"/>
  <c r="F2187" i="3"/>
  <c r="M2187" i="3"/>
  <c r="CH2181" i="3"/>
  <c r="CI2180" i="3"/>
  <c r="M2180" i="3"/>
  <c r="D2180" i="3"/>
  <c r="F2180" i="3"/>
  <c r="CH2175" i="3"/>
  <c r="CL2170" i="3"/>
  <c r="F2170" i="3"/>
  <c r="CM2167" i="3"/>
  <c r="M2166" i="3"/>
  <c r="CI2165" i="3"/>
  <c r="BQ2164" i="3"/>
  <c r="BR2164" i="3"/>
  <c r="BU2160" i="3"/>
  <c r="BW2160" i="3"/>
  <c r="CH2154" i="3"/>
  <c r="D2154" i="3"/>
  <c r="BV2148" i="3"/>
  <c r="CI2147" i="3"/>
  <c r="CE2145" i="3"/>
  <c r="BU2145" i="3"/>
  <c r="BU2139" i="3"/>
  <c r="BW2139" i="3"/>
  <c r="CI2138" i="3"/>
  <c r="BU2138" i="3"/>
  <c r="CG2137" i="3"/>
  <c r="CH2134" i="3"/>
  <c r="CI2134" i="3"/>
  <c r="BV2134" i="3"/>
  <c r="BW2134" i="3"/>
  <c r="M2133" i="3"/>
  <c r="F2133" i="3"/>
  <c r="CG2132" i="3"/>
  <c r="CM2131" i="3"/>
  <c r="CK2131" i="3"/>
  <c r="BV2131" i="3"/>
  <c r="BW2129" i="3"/>
  <c r="CG2126" i="3"/>
  <c r="BV2126" i="3"/>
  <c r="CH2124" i="3"/>
  <c r="CG2124" i="3"/>
  <c r="BW2124" i="3"/>
  <c r="CL2123" i="3"/>
  <c r="BQ2122" i="3"/>
  <c r="BW2119" i="3"/>
  <c r="M2119" i="3"/>
  <c r="D2119" i="3"/>
  <c r="CL2114" i="3"/>
  <c r="CM2114" i="3"/>
  <c r="F2114" i="3"/>
  <c r="CL2105" i="3"/>
  <c r="CG2104" i="3"/>
  <c r="CH2104" i="3"/>
  <c r="BU2104" i="3"/>
  <c r="BW2104" i="3"/>
  <c r="CI2103" i="3"/>
  <c r="BQ2099" i="3"/>
  <c r="CG2098" i="3"/>
  <c r="CG2095" i="3"/>
  <c r="CI2095" i="3"/>
  <c r="BU2095" i="3"/>
  <c r="BV2095" i="3"/>
  <c r="BW2095" i="3"/>
  <c r="CE2094" i="3"/>
  <c r="D2092" i="3"/>
  <c r="D2089" i="3"/>
  <c r="BY2062" i="3"/>
  <c r="CK2057" i="3"/>
  <c r="BR2056" i="3"/>
  <c r="BS2056" i="3"/>
  <c r="CD2052" i="3"/>
  <c r="CE2052" i="3"/>
  <c r="CG2033" i="3"/>
  <c r="CI2033" i="3"/>
  <c r="CH2033" i="3"/>
  <c r="BQ2026" i="3"/>
  <c r="F2005" i="3"/>
  <c r="D2005" i="3"/>
  <c r="F1997" i="3"/>
  <c r="CA1986" i="3"/>
  <c r="BY1986" i="3"/>
  <c r="BZ1986" i="3"/>
  <c r="CG1960" i="3"/>
  <c r="BV1957" i="3"/>
  <c r="CE1954" i="3"/>
  <c r="CD1954" i="3"/>
  <c r="CD1834" i="3"/>
  <c r="CE1834" i="3"/>
  <c r="CC1834" i="3"/>
  <c r="CI1832" i="3"/>
  <c r="CG1832" i="3"/>
  <c r="CH1832" i="3"/>
  <c r="BQ1697" i="3"/>
  <c r="BS1697" i="3"/>
  <c r="CD1631" i="3"/>
  <c r="CA1628" i="3"/>
  <c r="CD1624" i="3"/>
  <c r="CE1624" i="3"/>
  <c r="BU1622" i="3"/>
  <c r="BV1622" i="3"/>
  <c r="BW1622" i="3"/>
  <c r="F1609" i="3"/>
  <c r="D1609" i="3"/>
  <c r="M1609" i="3"/>
  <c r="BV1606" i="3"/>
  <c r="BW1606" i="3"/>
  <c r="CG1604" i="3"/>
  <c r="CI1604" i="3"/>
  <c r="CD1600" i="3"/>
  <c r="CE1600" i="3"/>
  <c r="CD1595" i="3"/>
  <c r="CD1592" i="3"/>
  <c r="CI1583" i="3"/>
  <c r="CG1580" i="3"/>
  <c r="CI1580" i="3"/>
  <c r="CH1580" i="3"/>
  <c r="CM1578" i="3"/>
  <c r="CL1578" i="3"/>
  <c r="CK1578" i="3"/>
  <c r="CG1567" i="3"/>
  <c r="CI1567" i="3"/>
  <c r="CH1567" i="3"/>
  <c r="CH1561" i="3"/>
  <c r="BU1558" i="3"/>
  <c r="BV1558" i="3"/>
  <c r="CI1553" i="3"/>
  <c r="D1549" i="3"/>
  <c r="F1549" i="3"/>
  <c r="CM1546" i="3"/>
  <c r="CL1546" i="3"/>
  <c r="CG1545" i="3"/>
  <c r="BQ1545" i="3"/>
  <c r="CL1540" i="3"/>
  <c r="CA1538" i="3"/>
  <c r="BY1538" i="3"/>
  <c r="BZ1538" i="3"/>
  <c r="CH1536" i="3"/>
  <c r="CG1536" i="3"/>
  <c r="BU1530" i="3"/>
  <c r="BV1530" i="3"/>
  <c r="BW1530" i="3"/>
  <c r="BQ1528" i="3"/>
  <c r="BS1528" i="3"/>
  <c r="CD1524" i="3"/>
  <c r="CC1524" i="3"/>
  <c r="CG1520" i="3"/>
  <c r="CI1520" i="3"/>
  <c r="F1516" i="3"/>
  <c r="CI1515" i="3"/>
  <c r="CH1515" i="3"/>
  <c r="CG1515" i="3"/>
  <c r="BY1509" i="3"/>
  <c r="CA1509" i="3"/>
  <c r="BZ1509" i="3"/>
  <c r="CL1504" i="3"/>
  <c r="CK1504" i="3"/>
  <c r="BV1504" i="3"/>
  <c r="BW1504" i="3"/>
  <c r="BR1476" i="3"/>
  <c r="BQ1476" i="3"/>
  <c r="BV1464" i="3"/>
  <c r="BW1464" i="3"/>
  <c r="CC1459" i="3"/>
  <c r="CD1459" i="3"/>
  <c r="CE1459" i="3"/>
  <c r="BZ1436" i="3"/>
  <c r="CA1436" i="3"/>
  <c r="BY1436" i="3"/>
  <c r="CE1420" i="3"/>
  <c r="CD1420" i="3"/>
  <c r="CL1419" i="3"/>
  <c r="CK1419" i="3"/>
  <c r="CM1419" i="3"/>
  <c r="BW1419" i="3"/>
  <c r="BV1419" i="3"/>
  <c r="BU1419" i="3"/>
  <c r="BZ1414" i="3"/>
  <c r="CA1414" i="3"/>
  <c r="BY1414" i="3"/>
  <c r="BU239" i="3"/>
  <c r="BW239" i="3"/>
  <c r="BV239" i="3"/>
  <c r="BV208" i="3"/>
  <c r="CA207" i="3"/>
  <c r="BZ207" i="3"/>
  <c r="BY207" i="3"/>
  <c r="CM206" i="3"/>
  <c r="BS2522" i="3"/>
  <c r="BV2514" i="3"/>
  <c r="BW2514" i="3"/>
  <c r="F2512" i="3"/>
  <c r="M2512" i="3"/>
  <c r="BS2492" i="3"/>
  <c r="BS2488" i="3"/>
  <c r="CL2472" i="3"/>
  <c r="CK2472" i="3"/>
  <c r="CC2443" i="3"/>
  <c r="CM2429" i="3"/>
  <c r="CK2429" i="3"/>
  <c r="CG2423" i="3"/>
  <c r="CI2423" i="3"/>
  <c r="CK2396" i="3"/>
  <c r="CD2392" i="3"/>
  <c r="CE2392" i="3"/>
  <c r="M2125" i="3"/>
  <c r="F2125" i="3"/>
  <c r="F2121" i="3"/>
  <c r="D2121" i="3"/>
  <c r="BQ2119" i="3"/>
  <c r="CM2118" i="3"/>
  <c r="CK2118" i="3"/>
  <c r="BW2115" i="3"/>
  <c r="CM2113" i="3"/>
  <c r="CK2113" i="3"/>
  <c r="CE2111" i="3"/>
  <c r="BU2109" i="3"/>
  <c r="M2108" i="3"/>
  <c r="CE2105" i="3"/>
  <c r="F2103" i="3"/>
  <c r="D2103" i="3"/>
  <c r="CA2100" i="3"/>
  <c r="CG2096" i="3"/>
  <c r="CL2093" i="3"/>
  <c r="CC2091" i="3"/>
  <c r="BZ2090" i="3"/>
  <c r="BV2087" i="3"/>
  <c r="CE2086" i="3"/>
  <c r="CD2086" i="3"/>
  <c r="BV2084" i="3"/>
  <c r="BW2084" i="3"/>
  <c r="CL2083" i="3"/>
  <c r="BR2083" i="3"/>
  <c r="BQ2078" i="3"/>
  <c r="CC2074" i="3"/>
  <c r="CE2074" i="3"/>
  <c r="CM2069" i="3"/>
  <c r="CK2068" i="3"/>
  <c r="CM2068" i="3"/>
  <c r="CM2067" i="3"/>
  <c r="BY2060" i="3"/>
  <c r="BY2058" i="3"/>
  <c r="CA2058" i="3"/>
  <c r="BV2051" i="3"/>
  <c r="CH2050" i="3"/>
  <c r="CG2050" i="3"/>
  <c r="F2049" i="3"/>
  <c r="M2049" i="3"/>
  <c r="CD2046" i="3"/>
  <c r="F2046" i="3"/>
  <c r="CH2044" i="3"/>
  <c r="BW2043" i="3"/>
  <c r="BV2043" i="3"/>
  <c r="CE2042" i="3"/>
  <c r="CD2042" i="3"/>
  <c r="BW2040" i="3"/>
  <c r="CL2039" i="3"/>
  <c r="BR2039" i="3"/>
  <c r="BW2038" i="3"/>
  <c r="BR2036" i="3"/>
  <c r="CI2032" i="3"/>
  <c r="CD2030" i="3"/>
  <c r="CA2029" i="3"/>
  <c r="BZ2029" i="3"/>
  <c r="BY2029" i="3"/>
  <c r="BR2018" i="3"/>
  <c r="BS2018" i="3"/>
  <c r="BS2017" i="3"/>
  <c r="CA2004" i="3"/>
  <c r="CK1999" i="3"/>
  <c r="CL1999" i="3"/>
  <c r="BU1999" i="3"/>
  <c r="CC1998" i="3"/>
  <c r="CD1998" i="3"/>
  <c r="CE1998" i="3"/>
  <c r="CC1991" i="3"/>
  <c r="CA1990" i="3"/>
  <c r="D1989" i="3"/>
  <c r="F1989" i="3"/>
  <c r="BS1988" i="3"/>
  <c r="BQ1988" i="3"/>
  <c r="BS1985" i="3"/>
  <c r="BV1970" i="3"/>
  <c r="BW1970" i="3"/>
  <c r="BU1970" i="3"/>
  <c r="BR1966" i="3"/>
  <c r="CL1961" i="3"/>
  <c r="CH1950" i="3"/>
  <c r="CG1950" i="3"/>
  <c r="BW1947" i="3"/>
  <c r="CG1944" i="3"/>
  <c r="BQ1944" i="3"/>
  <c r="F1895" i="3"/>
  <c r="D1895" i="3"/>
  <c r="CD1894" i="3"/>
  <c r="CE1894" i="3"/>
  <c r="CL1892" i="3"/>
  <c r="BS1890" i="3"/>
  <c r="BQ1890" i="3"/>
  <c r="F1887" i="3"/>
  <c r="D1887" i="3"/>
  <c r="BQ1840" i="3"/>
  <c r="BS1840" i="3"/>
  <c r="CK1839" i="3"/>
  <c r="BU1839" i="3"/>
  <c r="CH1838" i="3"/>
  <c r="CG1838" i="3"/>
  <c r="BY1829" i="3"/>
  <c r="BZ1829" i="3"/>
  <c r="BZ1825" i="3"/>
  <c r="CA1825" i="3"/>
  <c r="CD1818" i="3"/>
  <c r="CC1818" i="3"/>
  <c r="BR1818" i="3"/>
  <c r="BQ1818" i="3"/>
  <c r="BS1818" i="3"/>
  <c r="CH1815" i="3"/>
  <c r="CG1815" i="3"/>
  <c r="CI1811" i="3"/>
  <c r="CH1811" i="3"/>
  <c r="BQ1811" i="3"/>
  <c r="BR1811" i="3"/>
  <c r="CC1810" i="3"/>
  <c r="BZ1782" i="3"/>
  <c r="CA1777" i="3"/>
  <c r="BY1777" i="3"/>
  <c r="BQ1774" i="3"/>
  <c r="BR1774" i="3"/>
  <c r="BY1764" i="3"/>
  <c r="BZ1764" i="3"/>
  <c r="CK1759" i="3"/>
  <c r="CD1753" i="3"/>
  <c r="CC1753" i="3"/>
  <c r="CC1752" i="3"/>
  <c r="CE1752" i="3"/>
  <c r="CD1752" i="3"/>
  <c r="F1749" i="3"/>
  <c r="CE1708" i="3"/>
  <c r="CD1708" i="3"/>
  <c r="F1706" i="3"/>
  <c r="CA1703" i="3"/>
  <c r="BY1703" i="3"/>
  <c r="CM1702" i="3"/>
  <c r="CL1702" i="3"/>
  <c r="CK1702" i="3"/>
  <c r="CL1699" i="3"/>
  <c r="CM1699" i="3"/>
  <c r="BV1699" i="3"/>
  <c r="CL1696" i="3"/>
  <c r="CM1696" i="3"/>
  <c r="CE1693" i="3"/>
  <c r="BS1685" i="3"/>
  <c r="BQ1685" i="3"/>
  <c r="CE1679" i="3"/>
  <c r="CG1673" i="3"/>
  <c r="CI1673" i="3"/>
  <c r="CH1673" i="3"/>
  <c r="BW1673" i="3"/>
  <c r="BU1669" i="3"/>
  <c r="CA1667" i="3"/>
  <c r="BZ1667" i="3"/>
  <c r="BY1667" i="3"/>
  <c r="CL1666" i="3"/>
  <c r="CK1666" i="3"/>
  <c r="CK1664" i="3"/>
  <c r="BU1658" i="3"/>
  <c r="BV1658" i="3"/>
  <c r="BW1658" i="3"/>
  <c r="BZ1657" i="3"/>
  <c r="CD1655" i="3"/>
  <c r="BW1653" i="3"/>
  <c r="BZ1651" i="3"/>
  <c r="CL1648" i="3"/>
  <c r="CK1648" i="3"/>
  <c r="BU1642" i="3"/>
  <c r="BV1642" i="3"/>
  <c r="BW1642" i="3"/>
  <c r="BZ1641" i="3"/>
  <c r="BY1641" i="3"/>
  <c r="CD1639" i="3"/>
  <c r="CG1636" i="3"/>
  <c r="CI1636" i="3"/>
  <c r="CE1634" i="3"/>
  <c r="CE1630" i="3"/>
  <c r="BQ1629" i="3"/>
  <c r="BY1628" i="3"/>
  <c r="CG1628" i="3"/>
  <c r="BY1625" i="3"/>
  <c r="F1625" i="3"/>
  <c r="D1625" i="3"/>
  <c r="CE1618" i="3"/>
  <c r="CI1615" i="3"/>
  <c r="BZ1612" i="3"/>
  <c r="CA1612" i="3"/>
  <c r="CC1610" i="3"/>
  <c r="BY1609" i="3"/>
  <c r="CA1609" i="3"/>
  <c r="CH1607" i="3"/>
  <c r="CH1604" i="3"/>
  <c r="CH1603" i="3"/>
  <c r="M1602" i="3"/>
  <c r="F1602" i="3"/>
  <c r="BR1597" i="3"/>
  <c r="BQ1597" i="3"/>
  <c r="CG1596" i="3"/>
  <c r="CI1596" i="3"/>
  <c r="CH1596" i="3"/>
  <c r="BY1593" i="3"/>
  <c r="F1593" i="3"/>
  <c r="D1593" i="3"/>
  <c r="CC1583" i="3"/>
  <c r="CD1583" i="3"/>
  <c r="M1582" i="3"/>
  <c r="CI1577" i="3"/>
  <c r="CG1577" i="3"/>
  <c r="BQ1577" i="3"/>
  <c r="BS1577" i="3"/>
  <c r="BV1572" i="3"/>
  <c r="BV1570" i="3"/>
  <c r="BW1570" i="3"/>
  <c r="D1568" i="3"/>
  <c r="CI1556" i="3"/>
  <c r="CH1556" i="3"/>
  <c r="CG1556" i="3"/>
  <c r="CE1554" i="3"/>
  <c r="D1545" i="3"/>
  <c r="M1545" i="3"/>
  <c r="D1541" i="3"/>
  <c r="F1541" i="3"/>
  <c r="M1541" i="3"/>
  <c r="CA1535" i="3"/>
  <c r="CE1533" i="3"/>
  <c r="F1528" i="3"/>
  <c r="CE1524" i="3"/>
  <c r="BV1516" i="3"/>
  <c r="BW1516" i="3"/>
  <c r="BV1466" i="3"/>
  <c r="BW1466" i="3"/>
  <c r="BU1466" i="3"/>
  <c r="D1416" i="3"/>
  <c r="F1416" i="3"/>
  <c r="D1412" i="3"/>
  <c r="F1412" i="3"/>
  <c r="CM1411" i="3"/>
  <c r="CK1411" i="3"/>
  <c r="CL1411" i="3"/>
  <c r="CM1362" i="3"/>
  <c r="CL1362" i="3"/>
  <c r="CK1362" i="3"/>
  <c r="CA1344" i="3"/>
  <c r="BY1344" i="3"/>
  <c r="CE1343" i="3"/>
  <c r="CD1343" i="3"/>
  <c r="CC1343" i="3"/>
  <c r="CC1331" i="3"/>
  <c r="CH1327" i="3"/>
  <c r="CI1327" i="3"/>
  <c r="CH1312" i="3"/>
  <c r="CD1306" i="3"/>
  <c r="F1302" i="3"/>
  <c r="BW1301" i="3"/>
  <c r="F1293" i="3"/>
  <c r="M1293" i="3"/>
  <c r="CL1289" i="3"/>
  <c r="CM1289" i="3"/>
  <c r="BZ1289" i="3"/>
  <c r="CA2635" i="3"/>
  <c r="CE2524" i="3"/>
  <c r="F2509" i="3"/>
  <c r="D2508" i="3"/>
  <c r="BY2508" i="3"/>
  <c r="M2508" i="3"/>
  <c r="CL2504" i="3"/>
  <c r="BV2475" i="3"/>
  <c r="BW2475" i="3"/>
  <c r="M2471" i="3"/>
  <c r="CH2469" i="3"/>
  <c r="BQ2458" i="3"/>
  <c r="CL2455" i="3"/>
  <c r="CE2445" i="3"/>
  <c r="CH2437" i="3"/>
  <c r="BS2432" i="3"/>
  <c r="BR2423" i="3"/>
  <c r="BW2409" i="3"/>
  <c r="CK2408" i="3"/>
  <c r="CH2407" i="3"/>
  <c r="CM2396" i="3"/>
  <c r="CL2391" i="3"/>
  <c r="BU2385" i="3"/>
  <c r="BU2383" i="3"/>
  <c r="CL2380" i="3"/>
  <c r="CM2380" i="3"/>
  <c r="CK2364" i="3"/>
  <c r="BU2300" i="3"/>
  <c r="BU2292" i="3"/>
  <c r="BU2276" i="3"/>
  <c r="BU2265" i="3"/>
  <c r="BQ2262" i="3"/>
  <c r="BR2239" i="3"/>
  <c r="BR2234" i="3"/>
  <c r="BW2233" i="3"/>
  <c r="BR2223" i="3"/>
  <c r="BR2218" i="3"/>
  <c r="BW2201" i="3"/>
  <c r="BR2191" i="3"/>
  <c r="BR2186" i="3"/>
  <c r="BR2175" i="3"/>
  <c r="BR2138" i="3"/>
  <c r="BW2137" i="3"/>
  <c r="BU2125" i="3"/>
  <c r="D2124" i="3"/>
  <c r="BR2120" i="3"/>
  <c r="BQ2114" i="3"/>
  <c r="F2110" i="3"/>
  <c r="D2110" i="3"/>
  <c r="BV2108" i="3"/>
  <c r="BW2108" i="3"/>
  <c r="M2104" i="3"/>
  <c r="CL2103" i="3"/>
  <c r="CK2103" i="3"/>
  <c r="CM2100" i="3"/>
  <c r="BY2092" i="3"/>
  <c r="CA2092" i="3"/>
  <c r="CA2090" i="3"/>
  <c r="BZ2081" i="3"/>
  <c r="BZ2079" i="3"/>
  <c r="CA2079" i="3"/>
  <c r="BY2079" i="3"/>
  <c r="CG2077" i="3"/>
  <c r="CH2077" i="3"/>
  <c r="CD2075" i="3"/>
  <c r="CE2070" i="3"/>
  <c r="CL2069" i="3"/>
  <c r="F2068" i="3"/>
  <c r="D2068" i="3"/>
  <c r="BW2067" i="3"/>
  <c r="CC2066" i="3"/>
  <c r="CE2066" i="3"/>
  <c r="CA2065" i="3"/>
  <c r="CG2064" i="3"/>
  <c r="CD2064" i="3"/>
  <c r="CC2064" i="3"/>
  <c r="CD2061" i="3"/>
  <c r="D2061" i="3"/>
  <c r="CH2058" i="3"/>
  <c r="BU2051" i="3"/>
  <c r="BZ2051" i="3"/>
  <c r="CE2049" i="3"/>
  <c r="CH2049" i="3"/>
  <c r="CG2049" i="3"/>
  <c r="BR2049" i="3"/>
  <c r="CH2048" i="3"/>
  <c r="CC2046" i="3"/>
  <c r="BR2045" i="3"/>
  <c r="BU2038" i="3"/>
  <c r="BY2037" i="3"/>
  <c r="D2024" i="3"/>
  <c r="CA2021" i="3"/>
  <c r="CA2018" i="3"/>
  <c r="CD2015" i="3"/>
  <c r="F2013" i="3"/>
  <c r="BU2010" i="3"/>
  <c r="BV2010" i="3"/>
  <c r="BW2010" i="3"/>
  <c r="CK2008" i="3"/>
  <c r="CK2000" i="3"/>
  <c r="CL2000" i="3"/>
  <c r="CM2000" i="3"/>
  <c r="BV1994" i="3"/>
  <c r="CE1966" i="3"/>
  <c r="CC1966" i="3"/>
  <c r="CD1958" i="3"/>
  <c r="CD1957" i="3"/>
  <c r="CL1955" i="3"/>
  <c r="BZ1953" i="3"/>
  <c r="CL1945" i="3"/>
  <c r="BZ1945" i="3"/>
  <c r="BY1945" i="3"/>
  <c r="CA1945" i="3"/>
  <c r="F1932" i="3"/>
  <c r="D1932" i="3"/>
  <c r="CD1896" i="3"/>
  <c r="BZ1895" i="3"/>
  <c r="CA1895" i="3"/>
  <c r="BU1893" i="3"/>
  <c r="CH1891" i="3"/>
  <c r="CK1889" i="3"/>
  <c r="CL1889" i="3"/>
  <c r="BW1889" i="3"/>
  <c r="CC1888" i="3"/>
  <c r="CD1888" i="3"/>
  <c r="CE1888" i="3"/>
  <c r="BZ1887" i="3"/>
  <c r="CA1887" i="3"/>
  <c r="CE1882" i="3"/>
  <c r="CD1882" i="3"/>
  <c r="CM1842" i="3"/>
  <c r="CK1842" i="3"/>
  <c r="CE1841" i="3"/>
  <c r="CD1841" i="3"/>
  <c r="CK1836" i="3"/>
  <c r="CL1836" i="3"/>
  <c r="BW1834" i="3"/>
  <c r="BV1834" i="3"/>
  <c r="CM1827" i="3"/>
  <c r="BV1827" i="3"/>
  <c r="BW1827" i="3"/>
  <c r="BU1822" i="3"/>
  <c r="BW1822" i="3"/>
  <c r="CH1820" i="3"/>
  <c r="BV1820" i="3"/>
  <c r="BU1820" i="3"/>
  <c r="BW1820" i="3"/>
  <c r="CE1818" i="3"/>
  <c r="CK1807" i="3"/>
  <c r="BW1807" i="3"/>
  <c r="BV1807" i="3"/>
  <c r="BU1782" i="3"/>
  <c r="CL1774" i="3"/>
  <c r="CK1774" i="3"/>
  <c r="CD1773" i="3"/>
  <c r="CC1773" i="3"/>
  <c r="CE1773" i="3"/>
  <c r="F1771" i="3"/>
  <c r="D1771" i="3"/>
  <c r="BS1765" i="3"/>
  <c r="BQ1765" i="3"/>
  <c r="BW1761" i="3"/>
  <c r="BW1757" i="3"/>
  <c r="BU1757" i="3"/>
  <c r="CK1756" i="3"/>
  <c r="BW1756" i="3"/>
  <c r="BU1756" i="3"/>
  <c r="BV1756" i="3"/>
  <c r="CK1755" i="3"/>
  <c r="CL1755" i="3"/>
  <c r="CM1755" i="3"/>
  <c r="CC1708" i="3"/>
  <c r="BS1707" i="3"/>
  <c r="BQ1707" i="3"/>
  <c r="CL1706" i="3"/>
  <c r="CM1706" i="3"/>
  <c r="CK1706" i="3"/>
  <c r="BU1706" i="3"/>
  <c r="CI1705" i="3"/>
  <c r="CM1704" i="3"/>
  <c r="CL1703" i="3"/>
  <c r="CM1703" i="3"/>
  <c r="CK1699" i="3"/>
  <c r="CK1696" i="3"/>
  <c r="BZ1692" i="3"/>
  <c r="BY1692" i="3"/>
  <c r="F1691" i="3"/>
  <c r="CL1687" i="3"/>
  <c r="CK1687" i="3"/>
  <c r="BW1687" i="3"/>
  <c r="BU1687" i="3"/>
  <c r="BR1685" i="3"/>
  <c r="CA1678" i="3"/>
  <c r="CL1677" i="3"/>
  <c r="CM1668" i="3"/>
  <c r="CK1668" i="3"/>
  <c r="CK1667" i="3"/>
  <c r="CM1667" i="3"/>
  <c r="CL1667" i="3"/>
  <c r="BW1664" i="3"/>
  <c r="CL1662" i="3"/>
  <c r="CC1655" i="3"/>
  <c r="BU1654" i="3"/>
  <c r="BV1654" i="3"/>
  <c r="CK1652" i="3"/>
  <c r="BW1648" i="3"/>
  <c r="BV1644" i="3"/>
  <c r="BW1644" i="3"/>
  <c r="BU1638" i="3"/>
  <c r="CE1632" i="3"/>
  <c r="CL1625" i="3"/>
  <c r="BV1625" i="3"/>
  <c r="BW1625" i="3"/>
  <c r="CC1615" i="3"/>
  <c r="CD1615" i="3"/>
  <c r="CA1614" i="3"/>
  <c r="F1610" i="3"/>
  <c r="M1610" i="3"/>
  <c r="BU1606" i="3"/>
  <c r="BR1604" i="3"/>
  <c r="BZ1604" i="3"/>
  <c r="CC1600" i="3"/>
  <c r="D1600" i="3"/>
  <c r="CD1599" i="3"/>
  <c r="CE1599" i="3"/>
  <c r="CM1593" i="3"/>
  <c r="BV1593" i="3"/>
  <c r="BW1593" i="3"/>
  <c r="CL1590" i="3"/>
  <c r="CK1590" i="3"/>
  <c r="BZ1590" i="3"/>
  <c r="CA1590" i="3"/>
  <c r="CG1585" i="3"/>
  <c r="CI1585" i="3"/>
  <c r="CL1582" i="3"/>
  <c r="CK1582" i="3"/>
  <c r="CA1582" i="3"/>
  <c r="CC1578" i="3"/>
  <c r="CE1578" i="3"/>
  <c r="D1577" i="3"/>
  <c r="BV1574" i="3"/>
  <c r="BW1574" i="3"/>
  <c r="CC1563" i="3"/>
  <c r="BY1561" i="3"/>
  <c r="F1561" i="3"/>
  <c r="D1561" i="3"/>
  <c r="BW1556" i="3"/>
  <c r="F1552" i="3"/>
  <c r="D1552" i="3"/>
  <c r="BV1542" i="3"/>
  <c r="CD1531" i="3"/>
  <c r="CA1528" i="3"/>
  <c r="BY1528" i="3"/>
  <c r="CG1527" i="3"/>
  <c r="CI1527" i="3"/>
  <c r="CH1527" i="3"/>
  <c r="CL1522" i="3"/>
  <c r="D1520" i="3"/>
  <c r="F1520" i="3"/>
  <c r="BW1497" i="3"/>
  <c r="BV1497" i="3"/>
  <c r="CH1496" i="3"/>
  <c r="CG1496" i="3"/>
  <c r="BQ1496" i="3"/>
  <c r="BR1496" i="3"/>
  <c r="CL1477" i="3"/>
  <c r="CM1477" i="3"/>
  <c r="CK1477" i="3"/>
  <c r="BV1477" i="3"/>
  <c r="BW1477" i="3"/>
  <c r="D1468" i="3"/>
  <c r="F1468" i="3"/>
  <c r="D1441" i="3"/>
  <c r="F1441" i="3"/>
  <c r="F1417" i="3"/>
  <c r="D1417" i="3"/>
  <c r="BZ1412" i="3"/>
  <c r="CA1412" i="3"/>
  <c r="BU1403" i="3"/>
  <c r="BW1403" i="3"/>
  <c r="BV1403" i="3"/>
  <c r="D1400" i="3"/>
  <c r="BQ1400" i="3"/>
  <c r="F1400" i="3"/>
  <c r="CH1399" i="3"/>
  <c r="CG1399" i="3"/>
  <c r="CI1399" i="3"/>
  <c r="BW1386" i="3"/>
  <c r="M1385" i="3"/>
  <c r="BR1381" i="3"/>
  <c r="CA1378" i="3"/>
  <c r="CD1372" i="3"/>
  <c r="CE1372" i="3"/>
  <c r="BV1365" i="3"/>
  <c r="BW2077" i="3"/>
  <c r="CH2072" i="3"/>
  <c r="BS2067" i="3"/>
  <c r="BR2067" i="3"/>
  <c r="BS2057" i="3"/>
  <c r="CM2045" i="3"/>
  <c r="CK2045" i="3"/>
  <c r="BV2042" i="3"/>
  <c r="BU2042" i="3"/>
  <c r="CM2037" i="3"/>
  <c r="CC2034" i="3"/>
  <c r="CD2034" i="3"/>
  <c r="CE2034" i="3"/>
  <c r="CM2031" i="3"/>
  <c r="CL2031" i="3"/>
  <c r="CH2026" i="3"/>
  <c r="CK2024" i="3"/>
  <c r="CA2013" i="3"/>
  <c r="BY2013" i="3"/>
  <c r="BQ2004" i="3"/>
  <c r="BS2004" i="3"/>
  <c r="BU1995" i="3"/>
  <c r="BS1993" i="3"/>
  <c r="BY1988" i="3"/>
  <c r="CA1988" i="3"/>
  <c r="CC1970" i="3"/>
  <c r="CD1970" i="3"/>
  <c r="D1969" i="3"/>
  <c r="F1969" i="3"/>
  <c r="BY1968" i="3"/>
  <c r="CL1966" i="3"/>
  <c r="CK1966" i="3"/>
  <c r="BU1962" i="3"/>
  <c r="BY1950" i="3"/>
  <c r="BW1948" i="3"/>
  <c r="BV1948" i="3"/>
  <c r="BU1948" i="3"/>
  <c r="BR1941" i="3"/>
  <c r="F1937" i="3"/>
  <c r="D1937" i="3"/>
  <c r="BV1934" i="3"/>
  <c r="CK1932" i="3"/>
  <c r="CD1893" i="3"/>
  <c r="CC1893" i="3"/>
  <c r="CE1892" i="3"/>
  <c r="CD1892" i="3"/>
  <c r="F1891" i="3"/>
  <c r="CL1890" i="3"/>
  <c r="BU1884" i="3"/>
  <c r="BV1884" i="3"/>
  <c r="CE1837" i="3"/>
  <c r="BR1823" i="3"/>
  <c r="BS1823" i="3"/>
  <c r="CC1822" i="3"/>
  <c r="CE1822" i="3"/>
  <c r="CL1819" i="3"/>
  <c r="CM1819" i="3"/>
  <c r="CA1817" i="3"/>
  <c r="BY1817" i="3"/>
  <c r="BY1813" i="3"/>
  <c r="BZ1813" i="3"/>
  <c r="CK1812" i="3"/>
  <c r="CL1808" i="3"/>
  <c r="CM1808" i="3"/>
  <c r="BW1806" i="3"/>
  <c r="F1784" i="3"/>
  <c r="CL1783" i="3"/>
  <c r="CK1783" i="3"/>
  <c r="CM1783" i="3"/>
  <c r="BW1783" i="3"/>
  <c r="CI1782" i="3"/>
  <c r="BQ1779" i="3"/>
  <c r="BR1779" i="3"/>
  <c r="CH1778" i="3"/>
  <c r="CI1778" i="3"/>
  <c r="CG1778" i="3"/>
  <c r="CE1776" i="3"/>
  <c r="BY1771" i="3"/>
  <c r="CC1770" i="3"/>
  <c r="CD1765" i="3"/>
  <c r="BS1762" i="3"/>
  <c r="CM1760" i="3"/>
  <c r="CK1760" i="3"/>
  <c r="BW1760" i="3"/>
  <c r="BU1760" i="3"/>
  <c r="CE1759" i="3"/>
  <c r="CD1759" i="3"/>
  <c r="BS1758" i="3"/>
  <c r="BW1753" i="3"/>
  <c r="BU1753" i="3"/>
  <c r="CK1752" i="3"/>
  <c r="CM1752" i="3"/>
  <c r="BU1752" i="3"/>
  <c r="F1747" i="3"/>
  <c r="D1747" i="3"/>
  <c r="BY1746" i="3"/>
  <c r="D1707" i="3"/>
  <c r="F1707" i="3"/>
  <c r="F1699" i="3"/>
  <c r="D1699" i="3"/>
  <c r="BV1696" i="3"/>
  <c r="BW1696" i="3"/>
  <c r="BZ1688" i="3"/>
  <c r="BS1684" i="3"/>
  <c r="BQ1684" i="3"/>
  <c r="CC1680" i="3"/>
  <c r="CH1676" i="3"/>
  <c r="CI1676" i="3"/>
  <c r="BR1676" i="3"/>
  <c r="BS1676" i="3"/>
  <c r="CE1674" i="3"/>
  <c r="CI1671" i="3"/>
  <c r="BU1671" i="3"/>
  <c r="BV1671" i="3"/>
  <c r="BU1666" i="3"/>
  <c r="BV1666" i="3"/>
  <c r="CD1663" i="3"/>
  <c r="BZ1659" i="3"/>
  <c r="BY1659" i="3"/>
  <c r="BZ1649" i="3"/>
  <c r="BY1649" i="3"/>
  <c r="CE1647" i="3"/>
  <c r="BU1645" i="3"/>
  <c r="BW1645" i="3"/>
  <c r="CA1643" i="3"/>
  <c r="BZ1643" i="3"/>
  <c r="BY1643" i="3"/>
  <c r="CL1642" i="3"/>
  <c r="CK1642" i="3"/>
  <c r="CL1640" i="3"/>
  <c r="CK1640" i="3"/>
  <c r="CG1635" i="3"/>
  <c r="CH1635" i="3"/>
  <c r="M1634" i="3"/>
  <c r="D1634" i="3"/>
  <c r="F1634" i="3"/>
  <c r="CA1626" i="3"/>
  <c r="BY1626" i="3"/>
  <c r="CI1625" i="3"/>
  <c r="CG1625" i="3"/>
  <c r="CH1625" i="3"/>
  <c r="CA1623" i="3"/>
  <c r="CA1622" i="3"/>
  <c r="CG1617" i="3"/>
  <c r="CI1612" i="3"/>
  <c r="CM1610" i="3"/>
  <c r="CL1610" i="3"/>
  <c r="CK1610" i="3"/>
  <c r="CI1609" i="3"/>
  <c r="CG1609" i="3"/>
  <c r="BQ1609" i="3"/>
  <c r="CM1601" i="3"/>
  <c r="CK1601" i="3"/>
  <c r="BW1601" i="3"/>
  <c r="CA1594" i="3"/>
  <c r="BY1594" i="3"/>
  <c r="BY1591" i="3"/>
  <c r="CA1591" i="3"/>
  <c r="BZ1591" i="3"/>
  <c r="BU1590" i="3"/>
  <c r="BW1590" i="3"/>
  <c r="BV1590" i="3"/>
  <c r="CE1584" i="3"/>
  <c r="F1578" i="3"/>
  <c r="M1578" i="3"/>
  <c r="D1578" i="3"/>
  <c r="BR1577" i="3"/>
  <c r="BY1577" i="3"/>
  <c r="CA1577" i="3"/>
  <c r="CH1575" i="3"/>
  <c r="CG1575" i="3"/>
  <c r="BY1571" i="3"/>
  <c r="BZ1571" i="3"/>
  <c r="M1570" i="3"/>
  <c r="D1570" i="3"/>
  <c r="F1570" i="3"/>
  <c r="BS1569" i="3"/>
  <c r="BQ1569" i="3"/>
  <c r="CD1568" i="3"/>
  <c r="CE1568" i="3"/>
  <c r="BR1565" i="3"/>
  <c r="BQ1565" i="3"/>
  <c r="BY1564" i="3"/>
  <c r="CI1564" i="3"/>
  <c r="CC1562" i="3"/>
  <c r="CK1561" i="3"/>
  <c r="BW1561" i="3"/>
  <c r="CL1558" i="3"/>
  <c r="CK1558" i="3"/>
  <c r="BZ1558" i="3"/>
  <c r="BY1558" i="3"/>
  <c r="CG1555" i="3"/>
  <c r="CI1555" i="3"/>
  <c r="CH1555" i="3"/>
  <c r="CH1551" i="3"/>
  <c r="CK1546" i="3"/>
  <c r="CI1539" i="3"/>
  <c r="CG1539" i="3"/>
  <c r="CA1537" i="3"/>
  <c r="BY1537" i="3"/>
  <c r="CI1536" i="3"/>
  <c r="CG1535" i="3"/>
  <c r="CI1535" i="3"/>
  <c r="CK1533" i="3"/>
  <c r="CM1533" i="3"/>
  <c r="CL1533" i="3"/>
  <c r="BZ1528" i="3"/>
  <c r="BW1525" i="3"/>
  <c r="BV1525" i="3"/>
  <c r="BU1525" i="3"/>
  <c r="F1517" i="3"/>
  <c r="D1517" i="3"/>
  <c r="CD1516" i="3"/>
  <c r="F1509" i="3"/>
  <c r="D1509" i="3"/>
  <c r="M1509" i="3"/>
  <c r="CK1502" i="3"/>
  <c r="CM1502" i="3"/>
  <c r="CL1502" i="3"/>
  <c r="CL1489" i="3"/>
  <c r="CK1489" i="3"/>
  <c r="CM1489" i="3"/>
  <c r="BZ1489" i="3"/>
  <c r="CA1489" i="3"/>
  <c r="BY1489" i="3"/>
  <c r="CC1474" i="3"/>
  <c r="CE1474" i="3"/>
  <c r="CA1469" i="3"/>
  <c r="BY1469" i="3"/>
  <c r="BZ1469" i="3"/>
  <c r="BV1468" i="3"/>
  <c r="BW1468" i="3"/>
  <c r="BR1456" i="3"/>
  <c r="BQ1456" i="3"/>
  <c r="BQ1452" i="3"/>
  <c r="CL1450" i="3"/>
  <c r="CK1450" i="3"/>
  <c r="CM1450" i="3"/>
  <c r="BZ1450" i="3"/>
  <c r="BY1450" i="3"/>
  <c r="CA1450" i="3"/>
  <c r="CH1445" i="3"/>
  <c r="CI1445" i="3"/>
  <c r="BQ1445" i="3"/>
  <c r="BR1445" i="3"/>
  <c r="CG1435" i="3"/>
  <c r="CI1435" i="3"/>
  <c r="CM1432" i="3"/>
  <c r="CL1432" i="3"/>
  <c r="CK1432" i="3"/>
  <c r="BV1432" i="3"/>
  <c r="BU1432" i="3"/>
  <c r="BW1432" i="3"/>
  <c r="F1418" i="3"/>
  <c r="D1418" i="3"/>
  <c r="BW1417" i="3"/>
  <c r="BV1417" i="3"/>
  <c r="BV1406" i="3"/>
  <c r="BW1406" i="3"/>
  <c r="BQ1405" i="3"/>
  <c r="BS1405" i="3"/>
  <c r="CD2020" i="3"/>
  <c r="CC2020" i="3"/>
  <c r="CE2020" i="3"/>
  <c r="BW2014" i="3"/>
  <c r="BV2013" i="3"/>
  <c r="BQ2010" i="3"/>
  <c r="F2009" i="3"/>
  <c r="D2009" i="3"/>
  <c r="CG2008" i="3"/>
  <c r="BW2005" i="3"/>
  <c r="BU2005" i="3"/>
  <c r="CG2002" i="3"/>
  <c r="CH2002" i="3"/>
  <c r="CK2001" i="3"/>
  <c r="CM2001" i="3"/>
  <c r="BU1997" i="3"/>
  <c r="CD1995" i="3"/>
  <c r="CH1993" i="3"/>
  <c r="CM1992" i="3"/>
  <c r="CG1984" i="3"/>
  <c r="CH1968" i="3"/>
  <c r="CA1956" i="3"/>
  <c r="BR1955" i="3"/>
  <c r="CC1953" i="3"/>
  <c r="CK1953" i="3"/>
  <c r="CK1949" i="3"/>
  <c r="CC1944" i="3"/>
  <c r="CE1944" i="3"/>
  <c r="CK1940" i="3"/>
  <c r="BV1937" i="3"/>
  <c r="CG1932" i="3"/>
  <c r="CI1932" i="3"/>
  <c r="BW1895" i="3"/>
  <c r="BU1895" i="3"/>
  <c r="CK1891" i="3"/>
  <c r="CM1891" i="3"/>
  <c r="BW1887" i="3"/>
  <c r="CE1885" i="3"/>
  <c r="CD1885" i="3"/>
  <c r="CH1883" i="3"/>
  <c r="CI1883" i="3"/>
  <c r="CM1882" i="3"/>
  <c r="CL1878" i="3"/>
  <c r="F1840" i="3"/>
  <c r="BR1834" i="3"/>
  <c r="BS1834" i="3"/>
  <c r="CC1829" i="3"/>
  <c r="CI1822" i="3"/>
  <c r="CL1820" i="3"/>
  <c r="CL1811" i="3"/>
  <c r="BU1811" i="3"/>
  <c r="BW1810" i="3"/>
  <c r="BU1810" i="3"/>
  <c r="CA1808" i="3"/>
  <c r="BY1808" i="3"/>
  <c r="BQ1807" i="3"/>
  <c r="BZ1781" i="3"/>
  <c r="BV1780" i="3"/>
  <c r="BW1780" i="3"/>
  <c r="CG1779" i="3"/>
  <c r="D1779" i="3"/>
  <c r="F1779" i="3"/>
  <c r="BU1771" i="3"/>
  <c r="CH1760" i="3"/>
  <c r="CI1760" i="3"/>
  <c r="CI1758" i="3"/>
  <c r="BR1745" i="3"/>
  <c r="CH1706" i="3"/>
  <c r="CI1706" i="3"/>
  <c r="BV1703" i="3"/>
  <c r="BQ1699" i="3"/>
  <c r="BS1699" i="3"/>
  <c r="BV1698" i="3"/>
  <c r="CK1692" i="3"/>
  <c r="CE1692" i="3"/>
  <c r="CC1692" i="3"/>
  <c r="CC1684" i="3"/>
  <c r="CE1684" i="3"/>
  <c r="CA1681" i="3"/>
  <c r="BY1681" i="3"/>
  <c r="CM1676" i="3"/>
  <c r="BV1676" i="3"/>
  <c r="BU1676" i="3"/>
  <c r="BY1638" i="3"/>
  <c r="BZ1627" i="3"/>
  <c r="BY1627" i="3"/>
  <c r="CL1617" i="3"/>
  <c r="M1617" i="3"/>
  <c r="D1617" i="3"/>
  <c r="BV1614" i="3"/>
  <c r="BW1614" i="3"/>
  <c r="CL1609" i="3"/>
  <c r="CK1609" i="3"/>
  <c r="BV1609" i="3"/>
  <c r="BW1609" i="3"/>
  <c r="CD1607" i="3"/>
  <c r="CE1607" i="3"/>
  <c r="BS1601" i="3"/>
  <c r="BQ1601" i="3"/>
  <c r="CH1599" i="3"/>
  <c r="CL1597" i="3"/>
  <c r="BZ1597" i="3"/>
  <c r="BW1596" i="3"/>
  <c r="CD1591" i="3"/>
  <c r="CE1591" i="3"/>
  <c r="CI1587" i="3"/>
  <c r="CD1575" i="3"/>
  <c r="CK1566" i="3"/>
  <c r="CM1566" i="3"/>
  <c r="CD1559" i="3"/>
  <c r="CD1552" i="3"/>
  <c r="CE1552" i="3"/>
  <c r="CL1542" i="3"/>
  <c r="BZ1542" i="3"/>
  <c r="BY1542" i="3"/>
  <c r="CA1534" i="3"/>
  <c r="BY1534" i="3"/>
  <c r="M1532" i="3"/>
  <c r="D1532" i="3"/>
  <c r="D1529" i="3"/>
  <c r="F1529" i="3"/>
  <c r="CA1524" i="3"/>
  <c r="BY1524" i="3"/>
  <c r="CL1521" i="3"/>
  <c r="CK1521" i="3"/>
  <c r="BZ1521" i="3"/>
  <c r="CK1518" i="3"/>
  <c r="CL1518" i="3"/>
  <c r="CA1517" i="3"/>
  <c r="BY1517" i="3"/>
  <c r="CA1515" i="3"/>
  <c r="BY1515" i="3"/>
  <c r="BY1511" i="3"/>
  <c r="BZ1511" i="3"/>
  <c r="CM1509" i="3"/>
  <c r="BV1509" i="3"/>
  <c r="BW1509" i="3"/>
  <c r="CG1504" i="3"/>
  <c r="CI1504" i="3"/>
  <c r="CG1503" i="3"/>
  <c r="CD1500" i="3"/>
  <c r="CC1500" i="3"/>
  <c r="CA1499" i="3"/>
  <c r="BZ1499" i="3"/>
  <c r="CG1497" i="3"/>
  <c r="CH1497" i="3"/>
  <c r="BU1494" i="3"/>
  <c r="BV1494" i="3"/>
  <c r="CC1490" i="3"/>
  <c r="CE1490" i="3"/>
  <c r="CK1476" i="3"/>
  <c r="CL1476" i="3"/>
  <c r="BR1473" i="3"/>
  <c r="BQ1473" i="3"/>
  <c r="CG1472" i="3"/>
  <c r="CI1472" i="3"/>
  <c r="CH1472" i="3"/>
  <c r="CA1467" i="3"/>
  <c r="BY1467" i="3"/>
  <c r="CH1464" i="3"/>
  <c r="CI1464" i="3"/>
  <c r="CA1459" i="3"/>
  <c r="BZ1459" i="3"/>
  <c r="BY1459" i="3"/>
  <c r="BZ1456" i="3"/>
  <c r="BV1450" i="3"/>
  <c r="BW1450" i="3"/>
  <c r="BU1450" i="3"/>
  <c r="F1448" i="3"/>
  <c r="D1448" i="3"/>
  <c r="BV1444" i="3"/>
  <c r="BW1444" i="3"/>
  <c r="CC1443" i="3"/>
  <c r="CE1443" i="3"/>
  <c r="D1442" i="3"/>
  <c r="M1442" i="3"/>
  <c r="F1442" i="3"/>
  <c r="CA1438" i="3"/>
  <c r="BY1438" i="3"/>
  <c r="CK1436" i="3"/>
  <c r="CM1436" i="3"/>
  <c r="CL1436" i="3"/>
  <c r="BU1436" i="3"/>
  <c r="BV1436" i="3"/>
  <c r="BW1436" i="3"/>
  <c r="CH1432" i="3"/>
  <c r="CG1432" i="3"/>
  <c r="BQ1432" i="3"/>
  <c r="BR1432" i="3"/>
  <c r="BS1432" i="3"/>
  <c r="BY1425" i="3"/>
  <c r="CA1425" i="3"/>
  <c r="BZ1420" i="3"/>
  <c r="CA1420" i="3"/>
  <c r="BW1414" i="3"/>
  <c r="BV1414" i="3"/>
  <c r="CH1408" i="3"/>
  <c r="CG1408" i="3"/>
  <c r="BW1408" i="3"/>
  <c r="CH1406" i="3"/>
  <c r="CG1406" i="3"/>
  <c r="CI1406" i="3"/>
  <c r="BR1406" i="3"/>
  <c r="BS1406" i="3"/>
  <c r="BQ1406" i="3"/>
  <c r="CC1405" i="3"/>
  <c r="CE1405" i="3"/>
  <c r="CD1405" i="3"/>
  <c r="CE1404" i="3"/>
  <c r="CD1404" i="3"/>
  <c r="BZ1395" i="3"/>
  <c r="CA1395" i="3"/>
  <c r="CL1389" i="3"/>
  <c r="CM1389" i="3"/>
  <c r="BV1389" i="3"/>
  <c r="BZ1385" i="3"/>
  <c r="CA1385" i="3"/>
  <c r="BU1366" i="3"/>
  <c r="BY1366" i="3"/>
  <c r="F1360" i="3"/>
  <c r="BV1357" i="3"/>
  <c r="CE1354" i="3"/>
  <c r="CD1354" i="3"/>
  <c r="CG1352" i="3"/>
  <c r="CH1352" i="3"/>
  <c r="BW577" i="3"/>
  <c r="BV577" i="3"/>
  <c r="BU577" i="3"/>
  <c r="CH572" i="3"/>
  <c r="CI572" i="3"/>
  <c r="CG572" i="3"/>
  <c r="CC563" i="3"/>
  <c r="CD563" i="3"/>
  <c r="CE563" i="3"/>
  <c r="CK427" i="3"/>
  <c r="CL427" i="3"/>
  <c r="CM427" i="3"/>
  <c r="CH1509" i="3"/>
  <c r="CG1509" i="3"/>
  <c r="F1506" i="3"/>
  <c r="M1506" i="3"/>
  <c r="D1506" i="3"/>
  <c r="CL1505" i="3"/>
  <c r="CK1505" i="3"/>
  <c r="BZ1505" i="3"/>
  <c r="CA1505" i="3"/>
  <c r="CK1501" i="3"/>
  <c r="CL1501" i="3"/>
  <c r="CM1501" i="3"/>
  <c r="BV1501" i="3"/>
  <c r="BW1501" i="3"/>
  <c r="M1501" i="3"/>
  <c r="D1501" i="3"/>
  <c r="BY1495" i="3"/>
  <c r="CA1495" i="3"/>
  <c r="BZ1495" i="3"/>
  <c r="CE1492" i="3"/>
  <c r="CA1492" i="3"/>
  <c r="BY1492" i="3"/>
  <c r="BZ1492" i="3"/>
  <c r="F1490" i="3"/>
  <c r="M1490" i="3"/>
  <c r="D1490" i="3"/>
  <c r="CK1486" i="3"/>
  <c r="CL1486" i="3"/>
  <c r="BY1486" i="3"/>
  <c r="BZ1486" i="3"/>
  <c r="CA1486" i="3"/>
  <c r="BY1479" i="3"/>
  <c r="BZ1479" i="3"/>
  <c r="D1477" i="3"/>
  <c r="M1477" i="3"/>
  <c r="CI1467" i="3"/>
  <c r="CH1467" i="3"/>
  <c r="BY1456" i="3"/>
  <c r="CA1453" i="3"/>
  <c r="BZ1453" i="3"/>
  <c r="BY1453" i="3"/>
  <c r="CI1447" i="3"/>
  <c r="CG1447" i="3"/>
  <c r="CH1447" i="3"/>
  <c r="BQ1447" i="3"/>
  <c r="BS1447" i="3"/>
  <c r="CL1442" i="3"/>
  <c r="CK1442" i="3"/>
  <c r="CA1442" i="3"/>
  <c r="BZ1442" i="3"/>
  <c r="BY1442" i="3"/>
  <c r="BZ1438" i="3"/>
  <c r="CC1437" i="3"/>
  <c r="CD1437" i="3"/>
  <c r="CE1437" i="3"/>
  <c r="CI1430" i="3"/>
  <c r="CH1430" i="3"/>
  <c r="CG1430" i="3"/>
  <c r="CG1429" i="3"/>
  <c r="BZ1428" i="3"/>
  <c r="CA1428" i="3"/>
  <c r="BY1428" i="3"/>
  <c r="CL1425" i="3"/>
  <c r="CM1425" i="3"/>
  <c r="CA1424" i="3"/>
  <c r="BZ1424" i="3"/>
  <c r="BQ1423" i="3"/>
  <c r="BR1423" i="3"/>
  <c r="CE1422" i="3"/>
  <c r="CM1415" i="3"/>
  <c r="CL1415" i="3"/>
  <c r="CK1415" i="3"/>
  <c r="CD1410" i="3"/>
  <c r="CC1410" i="3"/>
  <c r="CL1409" i="3"/>
  <c r="CM1409" i="3"/>
  <c r="BZ1409" i="3"/>
  <c r="CA1409" i="3"/>
  <c r="CL1398" i="3"/>
  <c r="CK1398" i="3"/>
  <c r="CM1398" i="3"/>
  <c r="BZ1398" i="3"/>
  <c r="CA1398" i="3"/>
  <c r="CL1397" i="3"/>
  <c r="CM1397" i="3"/>
  <c r="BV1397" i="3"/>
  <c r="BW1397" i="3"/>
  <c r="CL1394" i="3"/>
  <c r="CG1393" i="3"/>
  <c r="CI1393" i="3"/>
  <c r="BS1393" i="3"/>
  <c r="BR1393" i="3"/>
  <c r="BW1144" i="3"/>
  <c r="F1142" i="3"/>
  <c r="CK1042" i="3"/>
  <c r="CM1042" i="3"/>
  <c r="CL1042" i="3"/>
  <c r="BZ2011" i="3"/>
  <c r="CA2010" i="3"/>
  <c r="BZ2010" i="3"/>
  <c r="BU2009" i="3"/>
  <c r="CC2001" i="3"/>
  <c r="CE2001" i="3"/>
  <c r="CD2001" i="3"/>
  <c r="CD1997" i="3"/>
  <c r="CE1997" i="3"/>
  <c r="CC1997" i="3"/>
  <c r="CD1996" i="3"/>
  <c r="CH1994" i="3"/>
  <c r="BQ1991" i="3"/>
  <c r="BS1991" i="3"/>
  <c r="CA1960" i="3"/>
  <c r="CG1957" i="3"/>
  <c r="BZ1951" i="3"/>
  <c r="CA1951" i="3"/>
  <c r="BQ1950" i="3"/>
  <c r="CM1948" i="3"/>
  <c r="CK1948" i="3"/>
  <c r="BR1942" i="3"/>
  <c r="BQ1939" i="3"/>
  <c r="BS1939" i="3"/>
  <c r="BZ1935" i="3"/>
  <c r="CA1935" i="3"/>
  <c r="CA1934" i="3"/>
  <c r="BU1933" i="3"/>
  <c r="BV1933" i="3"/>
  <c r="CD1895" i="3"/>
  <c r="CE1895" i="3"/>
  <c r="CC1895" i="3"/>
  <c r="CC1891" i="3"/>
  <c r="CD1891" i="3"/>
  <c r="CD1887" i="3"/>
  <c r="CC1887" i="3"/>
  <c r="CC1886" i="3"/>
  <c r="BV1878" i="3"/>
  <c r="BU1878" i="3"/>
  <c r="BQ1842" i="3"/>
  <c r="BR1842" i="3"/>
  <c r="BY1841" i="3"/>
  <c r="CI1827" i="3"/>
  <c r="CH1827" i="3"/>
  <c r="BQ1827" i="3"/>
  <c r="BS1827" i="3"/>
  <c r="BQ1808" i="3"/>
  <c r="BS1808" i="3"/>
  <c r="BU1779" i="3"/>
  <c r="F1774" i="3"/>
  <c r="D1774" i="3"/>
  <c r="CL1772" i="3"/>
  <c r="CM1772" i="3"/>
  <c r="CD1768" i="3"/>
  <c r="CK1767" i="3"/>
  <c r="CM1767" i="3"/>
  <c r="F1766" i="3"/>
  <c r="CA1759" i="3"/>
  <c r="BR1756" i="3"/>
  <c r="BS1752" i="3"/>
  <c r="BR1752" i="3"/>
  <c r="CM1751" i="3"/>
  <c r="BZ1708" i="3"/>
  <c r="CD1705" i="3"/>
  <c r="CA1704" i="3"/>
  <c r="BR1702" i="3"/>
  <c r="BS1702" i="3"/>
  <c r="CD1701" i="3"/>
  <c r="CC1701" i="3"/>
  <c r="CM1690" i="3"/>
  <c r="CK1690" i="3"/>
  <c r="CG1685" i="3"/>
  <c r="CI1685" i="3"/>
  <c r="BV1685" i="3"/>
  <c r="BW1684" i="3"/>
  <c r="BU1684" i="3"/>
  <c r="CD1682" i="3"/>
  <c r="BQ1681" i="3"/>
  <c r="BS1680" i="3"/>
  <c r="BZ1669" i="3"/>
  <c r="BY1664" i="3"/>
  <c r="CA1664" i="3"/>
  <c r="BZ1661" i="3"/>
  <c r="BY1661" i="3"/>
  <c r="BZ1653" i="3"/>
  <c r="BY1648" i="3"/>
  <c r="CA1648" i="3"/>
  <c r="BZ1645" i="3"/>
  <c r="CA1640" i="3"/>
  <c r="BY1633" i="3"/>
  <c r="BS1633" i="3"/>
  <c r="CH1631" i="3"/>
  <c r="CL1629" i="3"/>
  <c r="CA1629" i="3"/>
  <c r="CE1623" i="3"/>
  <c r="BW1617" i="3"/>
  <c r="BU1614" i="3"/>
  <c r="BS1613" i="3"/>
  <c r="D1613" i="3"/>
  <c r="M1613" i="3"/>
  <c r="CM1609" i="3"/>
  <c r="CC1607" i="3"/>
  <c r="CK1606" i="3"/>
  <c r="BZ1606" i="3"/>
  <c r="BY1606" i="3"/>
  <c r="BW1604" i="3"/>
  <c r="BZ1603" i="3"/>
  <c r="CM1598" i="3"/>
  <c r="BZ1595" i="3"/>
  <c r="CM1585" i="3"/>
  <c r="CL1585" i="3"/>
  <c r="M1585" i="3"/>
  <c r="D1585" i="3"/>
  <c r="BV1582" i="3"/>
  <c r="BW1582" i="3"/>
  <c r="CL1577" i="3"/>
  <c r="CK1577" i="3"/>
  <c r="BV1577" i="3"/>
  <c r="BW1577" i="3"/>
  <c r="BR1572" i="3"/>
  <c r="BY1572" i="3"/>
  <c r="CM1569" i="3"/>
  <c r="CL1569" i="3"/>
  <c r="BV1569" i="3"/>
  <c r="BW1569" i="3"/>
  <c r="CD1567" i="3"/>
  <c r="CE1567" i="3"/>
  <c r="CE1566" i="3"/>
  <c r="CC1566" i="3"/>
  <c r="CK1565" i="3"/>
  <c r="CM1565" i="3"/>
  <c r="BZ1565" i="3"/>
  <c r="CA1565" i="3"/>
  <c r="BV1564" i="3"/>
  <c r="BW1564" i="3"/>
  <c r="BY1562" i="3"/>
  <c r="CC1552" i="3"/>
  <c r="CA1550" i="3"/>
  <c r="BZ1550" i="3"/>
  <c r="BY1548" i="3"/>
  <c r="CG1548" i="3"/>
  <c r="CI1548" i="3"/>
  <c r="CH1548" i="3"/>
  <c r="CC1541" i="3"/>
  <c r="CE1541" i="3"/>
  <c r="CD1541" i="3"/>
  <c r="BS1540" i="3"/>
  <c r="BQ1540" i="3"/>
  <c r="BR1540" i="3"/>
  <c r="CD1536" i="3"/>
  <c r="CE1536" i="3"/>
  <c r="BZ1534" i="3"/>
  <c r="CH1532" i="3"/>
  <c r="BQ1532" i="3"/>
  <c r="BR1532" i="3"/>
  <c r="CE1527" i="3"/>
  <c r="CD1527" i="3"/>
  <c r="CL1520" i="3"/>
  <c r="CK1520" i="3"/>
  <c r="BV1520" i="3"/>
  <c r="CD1519" i="3"/>
  <c r="BZ1518" i="3"/>
  <c r="BZ1515" i="3"/>
  <c r="CD1508" i="3"/>
  <c r="CE1508" i="3"/>
  <c r="CM1506" i="3"/>
  <c r="CL1506" i="3"/>
  <c r="CM1505" i="3"/>
  <c r="BY1505" i="3"/>
  <c r="D1504" i="3"/>
  <c r="F1504" i="3"/>
  <c r="CG1501" i="3"/>
  <c r="CH1501" i="3"/>
  <c r="BY1499" i="3"/>
  <c r="BV1498" i="3"/>
  <c r="BW1498" i="3"/>
  <c r="BW1494" i="3"/>
  <c r="F1493" i="3"/>
  <c r="M1493" i="3"/>
  <c r="CC1492" i="3"/>
  <c r="CG1488" i="3"/>
  <c r="CI1488" i="3"/>
  <c r="CM1486" i="3"/>
  <c r="F1484" i="3"/>
  <c r="CA1483" i="3"/>
  <c r="BY1483" i="3"/>
  <c r="BZ1483" i="3"/>
  <c r="BY1477" i="3"/>
  <c r="CA1477" i="3"/>
  <c r="BZ1477" i="3"/>
  <c r="BY1476" i="3"/>
  <c r="CD1471" i="3"/>
  <c r="CE1471" i="3"/>
  <c r="CC1471" i="3"/>
  <c r="BZ1467" i="3"/>
  <c r="BV1462" i="3"/>
  <c r="BU1462" i="3"/>
  <c r="CL1461" i="3"/>
  <c r="CM1461" i="3"/>
  <c r="CK1461" i="3"/>
  <c r="BY1461" i="3"/>
  <c r="CL1460" i="3"/>
  <c r="CK1460" i="3"/>
  <c r="CM1458" i="3"/>
  <c r="CL1458" i="3"/>
  <c r="CG1455" i="3"/>
  <c r="CI1455" i="3"/>
  <c r="BV1454" i="3"/>
  <c r="BW1454" i="3"/>
  <c r="CL1452" i="3"/>
  <c r="CK1452" i="3"/>
  <c r="BV1452" i="3"/>
  <c r="BU1452" i="3"/>
  <c r="BW1452" i="3"/>
  <c r="CD1447" i="3"/>
  <c r="CC1447" i="3"/>
  <c r="CE1447" i="3"/>
  <c r="CK1446" i="3"/>
  <c r="CL1446" i="3"/>
  <c r="CM1446" i="3"/>
  <c r="F1446" i="3"/>
  <c r="M1446" i="3"/>
  <c r="BU1444" i="3"/>
  <c r="D1440" i="3"/>
  <c r="CA1437" i="3"/>
  <c r="BY1437" i="3"/>
  <c r="BZ1437" i="3"/>
  <c r="CK1435" i="3"/>
  <c r="CM1435" i="3"/>
  <c r="CL1435" i="3"/>
  <c r="BR1434" i="3"/>
  <c r="BS1434" i="3"/>
  <c r="BQ1430" i="3"/>
  <c r="BR1430" i="3"/>
  <c r="BZ1425" i="3"/>
  <c r="CM1424" i="3"/>
  <c r="CL1424" i="3"/>
  <c r="BS1423" i="3"/>
  <c r="BZ1418" i="3"/>
  <c r="BY1418" i="3"/>
  <c r="CA1418" i="3"/>
  <c r="F1413" i="3"/>
  <c r="D1413" i="3"/>
  <c r="CM1412" i="3"/>
  <c r="CK1412" i="3"/>
  <c r="F1411" i="3"/>
  <c r="D1411" i="3"/>
  <c r="BZ1410" i="3"/>
  <c r="CA1410" i="3"/>
  <c r="BY1409" i="3"/>
  <c r="CI1408" i="3"/>
  <c r="CK1403" i="3"/>
  <c r="CM1403" i="3"/>
  <c r="CC1402" i="3"/>
  <c r="CE1402" i="3"/>
  <c r="CD1402" i="3"/>
  <c r="BV1396" i="3"/>
  <c r="BW1396" i="3"/>
  <c r="CL1193" i="3"/>
  <c r="CK1193" i="3"/>
  <c r="BZ1193" i="3"/>
  <c r="CD1192" i="3"/>
  <c r="CE1192" i="3"/>
  <c r="CM1186" i="3"/>
  <c r="CL1186" i="3"/>
  <c r="BZ1186" i="3"/>
  <c r="CA1186" i="3"/>
  <c r="CM1182" i="3"/>
  <c r="CL1182" i="3"/>
  <c r="BZ1182" i="3"/>
  <c r="CA1182" i="3"/>
  <c r="CL1574" i="3"/>
  <c r="CK1574" i="3"/>
  <c r="CM1574" i="3"/>
  <c r="BZ1574" i="3"/>
  <c r="BY1574" i="3"/>
  <c r="BY1563" i="3"/>
  <c r="CM1553" i="3"/>
  <c r="CL1553" i="3"/>
  <c r="D1553" i="3"/>
  <c r="BV1550" i="3"/>
  <c r="BW1550" i="3"/>
  <c r="CL1545" i="3"/>
  <c r="BV1545" i="3"/>
  <c r="BW1545" i="3"/>
  <c r="CD1543" i="3"/>
  <c r="CC1539" i="3"/>
  <c r="CD1539" i="3"/>
  <c r="CM1537" i="3"/>
  <c r="BV1537" i="3"/>
  <c r="BU1537" i="3"/>
  <c r="BV1529" i="3"/>
  <c r="BW1529" i="3"/>
  <c r="BW1528" i="3"/>
  <c r="BV1528" i="3"/>
  <c r="CL1525" i="3"/>
  <c r="CK1525" i="3"/>
  <c r="BR1521" i="3"/>
  <c r="BQ1521" i="3"/>
  <c r="BR1505" i="3"/>
  <c r="BQ1505" i="3"/>
  <c r="CD1503" i="3"/>
  <c r="CE1503" i="3"/>
  <c r="CC1503" i="3"/>
  <c r="CE1502" i="3"/>
  <c r="CC1502" i="3"/>
  <c r="CG1500" i="3"/>
  <c r="CI1500" i="3"/>
  <c r="M1498" i="3"/>
  <c r="D1498" i="3"/>
  <c r="CM1490" i="3"/>
  <c r="CL1490" i="3"/>
  <c r="D1488" i="3"/>
  <c r="F1488" i="3"/>
  <c r="CG1487" i="3"/>
  <c r="CH1487" i="3"/>
  <c r="M1485" i="3"/>
  <c r="F1485" i="3"/>
  <c r="CD1484" i="3"/>
  <c r="CC1484" i="3"/>
  <c r="CG1481" i="3"/>
  <c r="BV1481" i="3"/>
  <c r="CI1479" i="3"/>
  <c r="CG1479" i="3"/>
  <c r="CH1477" i="3"/>
  <c r="CG1477" i="3"/>
  <c r="CC1470" i="3"/>
  <c r="BV1469" i="3"/>
  <c r="BW1469" i="3"/>
  <c r="CC1466" i="3"/>
  <c r="BW1465" i="3"/>
  <c r="CH1463" i="3"/>
  <c r="CI1463" i="3"/>
  <c r="CD1458" i="3"/>
  <c r="CC1458" i="3"/>
  <c r="BZ1457" i="3"/>
  <c r="BY1457" i="3"/>
  <c r="BR1457" i="3"/>
  <c r="BS1457" i="3"/>
  <c r="CE1454" i="3"/>
  <c r="CD1454" i="3"/>
  <c r="D1452" i="3"/>
  <c r="F1452" i="3"/>
  <c r="CA1451" i="3"/>
  <c r="CM1445" i="3"/>
  <c r="CH1439" i="3"/>
  <c r="CK1439" i="3"/>
  <c r="CM1439" i="3"/>
  <c r="CL1439" i="3"/>
  <c r="BY1430" i="3"/>
  <c r="CA1430" i="3"/>
  <c r="BV1428" i="3"/>
  <c r="BU1428" i="3"/>
  <c r="CH1426" i="3"/>
  <c r="CI1426" i="3"/>
  <c r="BR1426" i="3"/>
  <c r="BW1425" i="3"/>
  <c r="CH1418" i="3"/>
  <c r="CG1418" i="3"/>
  <c r="CH1417" i="3"/>
  <c r="CG1417" i="3"/>
  <c r="CI1417" i="3"/>
  <c r="CH1416" i="3"/>
  <c r="CI1416" i="3"/>
  <c r="BW1416" i="3"/>
  <c r="BU1416" i="3"/>
  <c r="BU1415" i="3"/>
  <c r="BQ1414" i="3"/>
  <c r="CG1407" i="3"/>
  <c r="BY1407" i="3"/>
  <c r="CD1406" i="3"/>
  <c r="CE1406" i="3"/>
  <c r="CC1406" i="3"/>
  <c r="BZ1404" i="3"/>
  <c r="CA1404" i="3"/>
  <c r="F1404" i="3"/>
  <c r="CG1401" i="3"/>
  <c r="CH1401" i="3"/>
  <c r="CH1400" i="3"/>
  <c r="BW1400" i="3"/>
  <c r="CH1387" i="3"/>
  <c r="CG1387" i="3"/>
  <c r="CI1387" i="3"/>
  <c r="CI1377" i="3"/>
  <c r="CH1377" i="3"/>
  <c r="CM1373" i="3"/>
  <c r="CL1373" i="3"/>
  <c r="CA1373" i="3"/>
  <c r="BZ1373" i="3"/>
  <c r="CG1371" i="3"/>
  <c r="CH1371" i="3"/>
  <c r="CI1371" i="3"/>
  <c r="BV1364" i="3"/>
  <c r="BW1364" i="3"/>
  <c r="CC1346" i="3"/>
  <c r="CD1346" i="3"/>
  <c r="CE1346" i="3"/>
  <c r="CH1335" i="3"/>
  <c r="CG1335" i="3"/>
  <c r="CI1335" i="3"/>
  <c r="D1328" i="3"/>
  <c r="F1328" i="3"/>
  <c r="CA1318" i="3"/>
  <c r="BY1318" i="3"/>
  <c r="BR1308" i="3"/>
  <c r="BQ1308" i="3"/>
  <c r="CE1307" i="3"/>
  <c r="CD1307" i="3"/>
  <c r="CC1307" i="3"/>
  <c r="CG1228" i="3"/>
  <c r="CH1228" i="3"/>
  <c r="CI1228" i="3"/>
  <c r="BV1228" i="3"/>
  <c r="BW1228" i="3"/>
  <c r="CD1219" i="3"/>
  <c r="CK1217" i="3"/>
  <c r="CL1217" i="3"/>
  <c r="CM1217" i="3"/>
  <c r="BW1217" i="3"/>
  <c r="BZ1208" i="3"/>
  <c r="CA1208" i="3"/>
  <c r="CL1203" i="3"/>
  <c r="CK1203" i="3"/>
  <c r="CM1203" i="3"/>
  <c r="CM1195" i="3"/>
  <c r="CL1195" i="3"/>
  <c r="CG1146" i="3"/>
  <c r="CH1146" i="3"/>
  <c r="CI1146" i="3"/>
  <c r="BS1146" i="3"/>
  <c r="BR1146" i="3"/>
  <c r="BV1145" i="3"/>
  <c r="BW1145" i="3"/>
  <c r="CM851" i="3"/>
  <c r="CK851" i="3"/>
  <c r="CL851" i="3"/>
  <c r="CI841" i="3"/>
  <c r="CH841" i="3"/>
  <c r="CG841" i="3"/>
  <c r="BR841" i="3"/>
  <c r="BS841" i="3"/>
  <c r="CA839" i="3"/>
  <c r="D603" i="3"/>
  <c r="F603" i="3"/>
  <c r="BZ585" i="3"/>
  <c r="CA585" i="3"/>
  <c r="BY585" i="3"/>
  <c r="F491" i="3"/>
  <c r="CK459" i="3"/>
  <c r="CL459" i="3"/>
  <c r="CM459" i="3"/>
  <c r="F339" i="3"/>
  <c r="D339" i="3"/>
  <c r="BV324" i="3"/>
  <c r="BW324" i="3"/>
  <c r="CH149" i="3"/>
  <c r="CI149" i="3"/>
  <c r="BR145" i="3"/>
  <c r="BS145" i="3"/>
  <c r="CK115" i="3"/>
  <c r="CL1488" i="3"/>
  <c r="CK1488" i="3"/>
  <c r="BV1488" i="3"/>
  <c r="BW1488" i="3"/>
  <c r="CD1487" i="3"/>
  <c r="CE1487" i="3"/>
  <c r="CG1485" i="3"/>
  <c r="CI1485" i="3"/>
  <c r="CD1476" i="3"/>
  <c r="CE1476" i="3"/>
  <c r="CG1465" i="3"/>
  <c r="CH1465" i="3"/>
  <c r="BQ1459" i="3"/>
  <c r="BS1459" i="3"/>
  <c r="CE1456" i="3"/>
  <c r="CC1456" i="3"/>
  <c r="CD1456" i="3"/>
  <c r="BS1453" i="3"/>
  <c r="BQ1453" i="3"/>
  <c r="CC1448" i="3"/>
  <c r="CD1448" i="3"/>
  <c r="BV1445" i="3"/>
  <c r="BW1445" i="3"/>
  <c r="CD1436" i="3"/>
  <c r="CD1431" i="3"/>
  <c r="CE1431" i="3"/>
  <c r="F1429" i="3"/>
  <c r="D1429" i="3"/>
  <c r="BR1428" i="3"/>
  <c r="CL1427" i="3"/>
  <c r="CK1427" i="3"/>
  <c r="CD1426" i="3"/>
  <c r="CE1426" i="3"/>
  <c r="CI1423" i="3"/>
  <c r="CH1423" i="3"/>
  <c r="BU1423" i="3"/>
  <c r="BW1423" i="3"/>
  <c r="CH1422" i="3"/>
  <c r="CI1422" i="3"/>
  <c r="CA1421" i="3"/>
  <c r="D1414" i="3"/>
  <c r="F1414" i="3"/>
  <c r="BR1411" i="3"/>
  <c r="BS1411" i="3"/>
  <c r="BQ1409" i="3"/>
  <c r="CK1404" i="3"/>
  <c r="F1403" i="3"/>
  <c r="D1403" i="3"/>
  <c r="CA1399" i="3"/>
  <c r="BZ1399" i="3"/>
  <c r="CE1396" i="3"/>
  <c r="CD1396" i="3"/>
  <c r="CH1391" i="3"/>
  <c r="CI1391" i="3"/>
  <c r="CG1391" i="3"/>
  <c r="F1382" i="3"/>
  <c r="D1382" i="3"/>
  <c r="M1382" i="3"/>
  <c r="CL1370" i="3"/>
  <c r="CK1370" i="3"/>
  <c r="CM1370" i="3"/>
  <c r="BZ1370" i="3"/>
  <c r="BV1368" i="3"/>
  <c r="BW1368" i="3"/>
  <c r="BW1361" i="3"/>
  <c r="BV1361" i="3"/>
  <c r="CD1358" i="3"/>
  <c r="BR1353" i="3"/>
  <c r="BS1353" i="3"/>
  <c r="CD1339" i="3"/>
  <c r="CC1339" i="3"/>
  <c r="CE1339" i="3"/>
  <c r="BQ1319" i="3"/>
  <c r="CH1269" i="3"/>
  <c r="CI1269" i="3"/>
  <c r="CG1269" i="3"/>
  <c r="F1265" i="3"/>
  <c r="CM1254" i="3"/>
  <c r="CK1254" i="3"/>
  <c r="CL1254" i="3"/>
  <c r="CH1252" i="3"/>
  <c r="CG1252" i="3"/>
  <c r="CL1248" i="3"/>
  <c r="CK1248" i="3"/>
  <c r="CM1248" i="3"/>
  <c r="CG1112" i="3"/>
  <c r="CI1112" i="3"/>
  <c r="BV1112" i="3"/>
  <c r="D1108" i="3"/>
  <c r="F1108" i="3"/>
  <c r="CG1105" i="3"/>
  <c r="CH1105" i="3"/>
  <c r="CI1105" i="3"/>
  <c r="BW1105" i="3"/>
  <c r="BS987" i="3"/>
  <c r="BZ856" i="3"/>
  <c r="CA856" i="3"/>
  <c r="CH624" i="3"/>
  <c r="CG624" i="3"/>
  <c r="CI624" i="3"/>
  <c r="D553" i="3"/>
  <c r="CC549" i="3"/>
  <c r="CD549" i="3"/>
  <c r="CE549" i="3"/>
  <c r="CL547" i="3"/>
  <c r="CK547" i="3"/>
  <c r="CG380" i="3"/>
  <c r="CD379" i="3"/>
  <c r="CG1361" i="3"/>
  <c r="CI1361" i="3"/>
  <c r="CH1360" i="3"/>
  <c r="CG1360" i="3"/>
  <c r="CA1342" i="3"/>
  <c r="BY1342" i="3"/>
  <c r="CC1340" i="3"/>
  <c r="CD1340" i="3"/>
  <c r="CE1340" i="3"/>
  <c r="CL1337" i="3"/>
  <c r="CM1337" i="3"/>
  <c r="BV1337" i="3"/>
  <c r="BW1337" i="3"/>
  <c r="CG1336" i="3"/>
  <c r="CH1336" i="3"/>
  <c r="CE1334" i="3"/>
  <c r="CC1334" i="3"/>
  <c r="CD1334" i="3"/>
  <c r="D1322" i="3"/>
  <c r="F1322" i="3"/>
  <c r="M1322" i="3"/>
  <c r="M1310" i="3"/>
  <c r="F1310" i="3"/>
  <c r="D1310" i="3"/>
  <c r="F1281" i="3"/>
  <c r="BV1280" i="3"/>
  <c r="BU1280" i="3"/>
  <c r="BW1280" i="3"/>
  <c r="CE1177" i="3"/>
  <c r="CH1172" i="3"/>
  <c r="CI1172" i="3"/>
  <c r="CG1172" i="3"/>
  <c r="F1171" i="3"/>
  <c r="D1171" i="3"/>
  <c r="BU1171" i="3"/>
  <c r="BZ1167" i="3"/>
  <c r="CA1167" i="3"/>
  <c r="CL1166" i="3"/>
  <c r="CM1166" i="3"/>
  <c r="D1162" i="3"/>
  <c r="CC1162" i="3"/>
  <c r="BZ1157" i="3"/>
  <c r="CI1035" i="3"/>
  <c r="CH1035" i="3"/>
  <c r="CG1035" i="3"/>
  <c r="BR924" i="3"/>
  <c r="CM785" i="3"/>
  <c r="CL785" i="3"/>
  <c r="CK785" i="3"/>
  <c r="M785" i="3"/>
  <c r="CC777" i="3"/>
  <c r="CD777" i="3"/>
  <c r="CE777" i="3"/>
  <c r="CM769" i="3"/>
  <c r="BQ750" i="3"/>
  <c r="CD693" i="3"/>
  <c r="CE687" i="3"/>
  <c r="CC687" i="3"/>
  <c r="CD687" i="3"/>
  <c r="F1393" i="3"/>
  <c r="M1393" i="3"/>
  <c r="BW1388" i="3"/>
  <c r="CE1387" i="3"/>
  <c r="M1381" i="3"/>
  <c r="F1381" i="3"/>
  <c r="CG1379" i="3"/>
  <c r="CH1379" i="3"/>
  <c r="BV1378" i="3"/>
  <c r="BW1378" i="3"/>
  <c r="M1377" i="3"/>
  <c r="CK1376" i="3"/>
  <c r="CL1376" i="3"/>
  <c r="BW1374" i="3"/>
  <c r="M1374" i="3"/>
  <c r="D1374" i="3"/>
  <c r="CC1374" i="3"/>
  <c r="CD1371" i="3"/>
  <c r="CE1371" i="3"/>
  <c r="CG1368" i="3"/>
  <c r="CK1366" i="3"/>
  <c r="CL1366" i="3"/>
  <c r="F1366" i="3"/>
  <c r="M1366" i="3"/>
  <c r="CH1365" i="3"/>
  <c r="CG1365" i="3"/>
  <c r="CI1365" i="3"/>
  <c r="CG1364" i="3"/>
  <c r="CH1364" i="3"/>
  <c r="CL1358" i="3"/>
  <c r="F1358" i="3"/>
  <c r="CG1357" i="3"/>
  <c r="CK1350" i="3"/>
  <c r="BZ1350" i="3"/>
  <c r="M1349" i="3"/>
  <c r="BV1348" i="3"/>
  <c r="BW1348" i="3"/>
  <c r="BW1345" i="3"/>
  <c r="BV1345" i="3"/>
  <c r="BU1344" i="3"/>
  <c r="BS1337" i="3"/>
  <c r="BQ1337" i="3"/>
  <c r="BY1331" i="3"/>
  <c r="CL1329" i="3"/>
  <c r="F1324" i="3"/>
  <c r="D1324" i="3"/>
  <c r="CC1319" i="3"/>
  <c r="CD1319" i="3"/>
  <c r="CA1313" i="3"/>
  <c r="BZ1313" i="3"/>
  <c r="BV1310" i="3"/>
  <c r="BR1309" i="3"/>
  <c r="BZ1308" i="3"/>
  <c r="CA1308" i="3"/>
  <c r="BV1305" i="3"/>
  <c r="BW1305" i="3"/>
  <c r="CK1302" i="3"/>
  <c r="BV1296" i="3"/>
  <c r="BU1296" i="3"/>
  <c r="BW1296" i="3"/>
  <c r="D1292" i="3"/>
  <c r="CD1283" i="3"/>
  <c r="CC1283" i="3"/>
  <c r="BW1281" i="3"/>
  <c r="BQ1272" i="3"/>
  <c r="BV1265" i="3"/>
  <c r="CC1264" i="3"/>
  <c r="CD1264" i="3"/>
  <c r="CH1263" i="3"/>
  <c r="CI1263" i="3"/>
  <c r="CG1263" i="3"/>
  <c r="CK1260" i="3"/>
  <c r="CL1260" i="3"/>
  <c r="BZ1260" i="3"/>
  <c r="CA1260" i="3"/>
  <c r="CL1240" i="3"/>
  <c r="CM1240" i="3"/>
  <c r="BZ1230" i="3"/>
  <c r="CC1230" i="3"/>
  <c r="BU1230" i="3"/>
  <c r="D1224" i="3"/>
  <c r="F1224" i="3"/>
  <c r="CC1214" i="3"/>
  <c r="CE1214" i="3"/>
  <c r="BV1213" i="3"/>
  <c r="CD1199" i="3"/>
  <c r="CE1199" i="3"/>
  <c r="F1198" i="3"/>
  <c r="CD1197" i="3"/>
  <c r="CE1197" i="3"/>
  <c r="CH1190" i="3"/>
  <c r="CG1190" i="3"/>
  <c r="CI1190" i="3"/>
  <c r="CA1171" i="3"/>
  <c r="CM1150" i="3"/>
  <c r="CL1150" i="3"/>
  <c r="CA1150" i="3"/>
  <c r="F1148" i="3"/>
  <c r="D1148" i="3"/>
  <c r="BQ1148" i="3"/>
  <c r="CH1144" i="3"/>
  <c r="D1139" i="3"/>
  <c r="BU1139" i="3"/>
  <c r="F1139" i="3"/>
  <c r="BS1137" i="3"/>
  <c r="BR1131" i="3"/>
  <c r="CK1088" i="3"/>
  <c r="CM1088" i="3"/>
  <c r="CD989" i="3"/>
  <c r="CE989" i="3"/>
  <c r="CH983" i="3"/>
  <c r="BR983" i="3"/>
  <c r="CI975" i="3"/>
  <c r="CG975" i="3"/>
  <c r="BU802" i="3"/>
  <c r="CI778" i="3"/>
  <c r="CH778" i="3"/>
  <c r="CG778" i="3"/>
  <c r="BQ778" i="3"/>
  <c r="BS778" i="3"/>
  <c r="CH755" i="3"/>
  <c r="CI755" i="3"/>
  <c r="CG755" i="3"/>
  <c r="BQ755" i="3"/>
  <c r="BR755" i="3"/>
  <c r="BS755" i="3"/>
  <c r="BR741" i="3"/>
  <c r="BS741" i="3"/>
  <c r="F723" i="3"/>
  <c r="M723" i="3"/>
  <c r="CA696" i="3"/>
  <c r="BZ696" i="3"/>
  <c r="CE675" i="3"/>
  <c r="CC675" i="3"/>
  <c r="CD675" i="3"/>
  <c r="CC605" i="3"/>
  <c r="CA604" i="3"/>
  <c r="CK603" i="3"/>
  <c r="CA592" i="3"/>
  <c r="BZ592" i="3"/>
  <c r="BY592" i="3"/>
  <c r="CA539" i="3"/>
  <c r="BY539" i="3"/>
  <c r="BR454" i="3"/>
  <c r="BS454" i="3"/>
  <c r="CG442" i="3"/>
  <c r="BR422" i="3"/>
  <c r="BS422" i="3"/>
  <c r="F316" i="3"/>
  <c r="BS285" i="3"/>
  <c r="BQ285" i="3"/>
  <c r="D256" i="3"/>
  <c r="BQ256" i="3"/>
  <c r="F256" i="3"/>
  <c r="M256" i="3"/>
  <c r="CG178" i="3"/>
  <c r="CH178" i="3"/>
  <c r="D177" i="3"/>
  <c r="BQ177" i="3"/>
  <c r="M177" i="3"/>
  <c r="F177" i="3"/>
  <c r="CH174" i="3"/>
  <c r="M170" i="3"/>
  <c r="BZ169" i="3"/>
  <c r="D165" i="3"/>
  <c r="M165" i="3"/>
  <c r="F165" i="3"/>
  <c r="BS155" i="3"/>
  <c r="BV154" i="3"/>
  <c r="BW154" i="3"/>
  <c r="CM132" i="3"/>
  <c r="CL132" i="3"/>
  <c r="CK132" i="3"/>
  <c r="BZ129" i="3"/>
  <c r="CA129" i="3"/>
  <c r="BY129" i="3"/>
  <c r="CM59" i="3"/>
  <c r="BY59" i="3"/>
  <c r="CA59" i="3"/>
  <c r="BZ59" i="3"/>
  <c r="BW56" i="3"/>
  <c r="BU56" i="3"/>
  <c r="BV56" i="3"/>
  <c r="CG55" i="3"/>
  <c r="CI55" i="3"/>
  <c r="CH55" i="3"/>
  <c r="CL52" i="3"/>
  <c r="CM52" i="3"/>
  <c r="CK52" i="3"/>
  <c r="CM26" i="3"/>
  <c r="CK26" i="3"/>
  <c r="CL26" i="3"/>
  <c r="EU63" i="16"/>
  <c r="ER61" i="16"/>
  <c r="BS1041" i="3"/>
  <c r="ER53" i="16"/>
  <c r="BS1033" i="3"/>
  <c r="BR1033" i="3"/>
  <c r="EW8" i="16"/>
  <c r="BZ894" i="3"/>
  <c r="CA894" i="3"/>
  <c r="BV1372" i="3"/>
  <c r="BW1372" i="3"/>
  <c r="BW1369" i="3"/>
  <c r="F1364" i="3"/>
  <c r="M1361" i="3"/>
  <c r="F1361" i="3"/>
  <c r="CG1359" i="3"/>
  <c r="CI1359" i="3"/>
  <c r="CH1359" i="3"/>
  <c r="BW1358" i="3"/>
  <c r="CL1356" i="3"/>
  <c r="M1354" i="3"/>
  <c r="D1354" i="3"/>
  <c r="CC1354" i="3"/>
  <c r="CD1351" i="3"/>
  <c r="CE1351" i="3"/>
  <c r="CK1346" i="3"/>
  <c r="CL1346" i="3"/>
  <c r="F1346" i="3"/>
  <c r="CH1345" i="3"/>
  <c r="CI1345" i="3"/>
  <c r="CG1344" i="3"/>
  <c r="CH1344" i="3"/>
  <c r="CL1338" i="3"/>
  <c r="CK1338" i="3"/>
  <c r="CM1338" i="3"/>
  <c r="BZ1338" i="3"/>
  <c r="BY1338" i="3"/>
  <c r="D1336" i="3"/>
  <c r="F1336" i="3"/>
  <c r="M1334" i="3"/>
  <c r="BW1330" i="3"/>
  <c r="BS1329" i="3"/>
  <c r="BQ1329" i="3"/>
  <c r="BV1328" i="3"/>
  <c r="BU1328" i="3"/>
  <c r="BW1328" i="3"/>
  <c r="CL1321" i="3"/>
  <c r="CM1321" i="3"/>
  <c r="BY1321" i="3"/>
  <c r="CA1321" i="3"/>
  <c r="CL1320" i="3"/>
  <c r="CK1320" i="3"/>
  <c r="CA1319" i="3"/>
  <c r="CA1312" i="3"/>
  <c r="BY1312" i="3"/>
  <c r="CM1309" i="3"/>
  <c r="BZ1309" i="3"/>
  <c r="CA1309" i="3"/>
  <c r="CI1305" i="3"/>
  <c r="CG1305" i="3"/>
  <c r="BS1303" i="3"/>
  <c r="CD1299" i="3"/>
  <c r="CH1295" i="3"/>
  <c r="CI1295" i="3"/>
  <c r="CG1295" i="3"/>
  <c r="CH1279" i="3"/>
  <c r="CI1279" i="3"/>
  <c r="CG1279" i="3"/>
  <c r="BR1277" i="3"/>
  <c r="BS1277" i="3"/>
  <c r="BQ1277" i="3"/>
  <c r="CH1268" i="3"/>
  <c r="CC1267" i="3"/>
  <c r="F1264" i="3"/>
  <c r="CL1256" i="3"/>
  <c r="BY1256" i="3"/>
  <c r="BZ1256" i="3"/>
  <c r="CA1256" i="3"/>
  <c r="CC1255" i="3"/>
  <c r="CE1255" i="3"/>
  <c r="CG1234" i="3"/>
  <c r="CH1234" i="3"/>
  <c r="D1229" i="3"/>
  <c r="BY1229" i="3"/>
  <c r="F1229" i="3"/>
  <c r="BV1226" i="3"/>
  <c r="BU1226" i="3"/>
  <c r="CG1220" i="3"/>
  <c r="CH1220" i="3"/>
  <c r="CI1220" i="3"/>
  <c r="BV1220" i="3"/>
  <c r="BW1220" i="3"/>
  <c r="CD1218" i="3"/>
  <c r="CC1218" i="3"/>
  <c r="CE1212" i="3"/>
  <c r="CD1212" i="3"/>
  <c r="F1185" i="3"/>
  <c r="D1181" i="3"/>
  <c r="BQ1181" i="3"/>
  <c r="F1181" i="3"/>
  <c r="F1178" i="3"/>
  <c r="D1178" i="3"/>
  <c r="CE1169" i="3"/>
  <c r="CD1169" i="3"/>
  <c r="CL1148" i="3"/>
  <c r="CK1148" i="3"/>
  <c r="CM1148" i="3"/>
  <c r="F1144" i="3"/>
  <c r="CG1141" i="3"/>
  <c r="BV1141" i="3"/>
  <c r="BW1141" i="3"/>
  <c r="CD1116" i="3"/>
  <c r="CE1116" i="3"/>
  <c r="CD1113" i="3"/>
  <c r="CE1113" i="3"/>
  <c r="F1112" i="3"/>
  <c r="D1112" i="3"/>
  <c r="CL1106" i="3"/>
  <c r="CK1106" i="3"/>
  <c r="CA1106" i="3"/>
  <c r="CH1102" i="3"/>
  <c r="CG1102" i="3"/>
  <c r="CI1102" i="3"/>
  <c r="CM1100" i="3"/>
  <c r="CL1100" i="3"/>
  <c r="CL979" i="3"/>
  <c r="CM979" i="3"/>
  <c r="BR978" i="3"/>
  <c r="BS978" i="3"/>
  <c r="BS976" i="3"/>
  <c r="BV972" i="3"/>
  <c r="BW972" i="3"/>
  <c r="CK969" i="3"/>
  <c r="CM969" i="3"/>
  <c r="CL969" i="3"/>
  <c r="CL965" i="3"/>
  <c r="BV916" i="3"/>
  <c r="BU916" i="3"/>
  <c r="BW854" i="3"/>
  <c r="CD814" i="3"/>
  <c r="CE814" i="3"/>
  <c r="M791" i="3"/>
  <c r="F791" i="3"/>
  <c r="CG790" i="3"/>
  <c r="CI790" i="3"/>
  <c r="BV760" i="3"/>
  <c r="BW760" i="3"/>
  <c r="BU760" i="3"/>
  <c r="BS745" i="3"/>
  <c r="BQ745" i="3"/>
  <c r="BY702" i="3"/>
  <c r="BZ702" i="3"/>
  <c r="CA702" i="3"/>
  <c r="CD701" i="3"/>
  <c r="CC701" i="3"/>
  <c r="CE699" i="3"/>
  <c r="CC699" i="3"/>
  <c r="CD699" i="3"/>
  <c r="BV648" i="3"/>
  <c r="BW648" i="3"/>
  <c r="BU648" i="3"/>
  <c r="CL637" i="3"/>
  <c r="CM637" i="3"/>
  <c r="CK637" i="3"/>
  <c r="CG633" i="3"/>
  <c r="CH633" i="3"/>
  <c r="CI633" i="3"/>
  <c r="BV631" i="3"/>
  <c r="BW631" i="3"/>
  <c r="BU631" i="3"/>
  <c r="BY627" i="3"/>
  <c r="CD625" i="3"/>
  <c r="CE625" i="3"/>
  <c r="CC625" i="3"/>
  <c r="M619" i="3"/>
  <c r="F619" i="3"/>
  <c r="M617" i="3"/>
  <c r="F617" i="3"/>
  <c r="BS612" i="3"/>
  <c r="BR612" i="3"/>
  <c r="BY608" i="3"/>
  <c r="BS606" i="3"/>
  <c r="BY579" i="3"/>
  <c r="BZ579" i="3"/>
  <c r="CI570" i="3"/>
  <c r="CG570" i="3"/>
  <c r="CH570" i="3"/>
  <c r="CG558" i="3"/>
  <c r="CH558" i="3"/>
  <c r="CK555" i="3"/>
  <c r="BZ539" i="3"/>
  <c r="CA510" i="3"/>
  <c r="BY510" i="3"/>
  <c r="BZ510" i="3"/>
  <c r="D505" i="3"/>
  <c r="CC500" i="3"/>
  <c r="CE500" i="3"/>
  <c r="BQ454" i="3"/>
  <c r="BQ422" i="3"/>
  <c r="BS414" i="3"/>
  <c r="D402" i="3"/>
  <c r="BU402" i="3"/>
  <c r="F402" i="3"/>
  <c r="D399" i="3"/>
  <c r="CD318" i="3"/>
  <c r="CE316" i="3"/>
  <c r="CD316" i="3"/>
  <c r="BR262" i="3"/>
  <c r="BS262" i="3"/>
  <c r="CA258" i="3"/>
  <c r="BZ223" i="3"/>
  <c r="CA223" i="3"/>
  <c r="F147" i="3"/>
  <c r="M147" i="3"/>
  <c r="D147" i="3"/>
  <c r="BU147" i="3"/>
  <c r="CI63" i="3"/>
  <c r="BV1500" i="3"/>
  <c r="BW1500" i="3"/>
  <c r="CL1493" i="3"/>
  <c r="BY1493" i="3"/>
  <c r="CA1493" i="3"/>
  <c r="BR1489" i="3"/>
  <c r="CM1474" i="3"/>
  <c r="CL1474" i="3"/>
  <c r="F1474" i="3"/>
  <c r="M1474" i="3"/>
  <c r="CL1473" i="3"/>
  <c r="CK1473" i="3"/>
  <c r="BZ1473" i="3"/>
  <c r="CA1473" i="3"/>
  <c r="BV1472" i="3"/>
  <c r="BW1472" i="3"/>
  <c r="CG1471" i="3"/>
  <c r="CH1471" i="3"/>
  <c r="CD1468" i="3"/>
  <c r="CC1468" i="3"/>
  <c r="M1466" i="3"/>
  <c r="D1466" i="3"/>
  <c r="M1454" i="3"/>
  <c r="D1454" i="3"/>
  <c r="BV1453" i="3"/>
  <c r="BW1453" i="3"/>
  <c r="CG1452" i="3"/>
  <c r="CH1452" i="3"/>
  <c r="BW1442" i="3"/>
  <c r="BV1439" i="3"/>
  <c r="BW1439" i="3"/>
  <c r="CD1438" i="3"/>
  <c r="CC1438" i="3"/>
  <c r="BR1438" i="3"/>
  <c r="BQ1438" i="3"/>
  <c r="BQ1437" i="3"/>
  <c r="CG1431" i="3"/>
  <c r="CH1431" i="3"/>
  <c r="BR1431" i="3"/>
  <c r="BQ1431" i="3"/>
  <c r="BY1426" i="3"/>
  <c r="CA1426" i="3"/>
  <c r="CG1420" i="3"/>
  <c r="CH1420" i="3"/>
  <c r="CM1416" i="3"/>
  <c r="CK1416" i="3"/>
  <c r="CG1396" i="3"/>
  <c r="CH1396" i="3"/>
  <c r="CE1395" i="3"/>
  <c r="CD1392" i="3"/>
  <c r="CK1390" i="3"/>
  <c r="CH1389" i="3"/>
  <c r="BR1389" i="3"/>
  <c r="CI1385" i="3"/>
  <c r="CL1384" i="3"/>
  <c r="CK1384" i="3"/>
  <c r="BZ1384" i="3"/>
  <c r="CA1384" i="3"/>
  <c r="BY1382" i="3"/>
  <c r="CK1378" i="3"/>
  <c r="CD1378" i="3"/>
  <c r="CE1378" i="3"/>
  <c r="M1378" i="3"/>
  <c r="CL1377" i="3"/>
  <c r="CM1377" i="3"/>
  <c r="BW1377" i="3"/>
  <c r="CK1372" i="3"/>
  <c r="CD1368" i="3"/>
  <c r="CM1366" i="3"/>
  <c r="CC1366" i="3"/>
  <c r="CD1366" i="3"/>
  <c r="CE1363" i="3"/>
  <c r="CD1363" i="3"/>
  <c r="CC1363" i="3"/>
  <c r="M1362" i="3"/>
  <c r="CK1360" i="3"/>
  <c r="BZ1356" i="3"/>
  <c r="BV1352" i="3"/>
  <c r="BW1352" i="3"/>
  <c r="CI1351" i="3"/>
  <c r="CM1350" i="3"/>
  <c r="BW1350" i="3"/>
  <c r="BV1349" i="3"/>
  <c r="BR1345" i="3"/>
  <c r="D1344" i="3"/>
  <c r="BQ1344" i="3"/>
  <c r="BQ1339" i="3"/>
  <c r="BS1339" i="3"/>
  <c r="CA1338" i="3"/>
  <c r="BV1336" i="3"/>
  <c r="BU1336" i="3"/>
  <c r="BW1329" i="3"/>
  <c r="M1329" i="3"/>
  <c r="F1329" i="3"/>
  <c r="BZ1328" i="3"/>
  <c r="BQ1328" i="3"/>
  <c r="CE1324" i="3"/>
  <c r="CE1323" i="3"/>
  <c r="CD1323" i="3"/>
  <c r="CC1323" i="3"/>
  <c r="CE1319" i="3"/>
  <c r="BU1314" i="3"/>
  <c r="CG1313" i="3"/>
  <c r="BZ1312" i="3"/>
  <c r="BZ1311" i="3"/>
  <c r="BY1309" i="3"/>
  <c r="CK1308" i="3"/>
  <c r="CC1303" i="3"/>
  <c r="CD1303" i="3"/>
  <c r="CC1302" i="3"/>
  <c r="CD1296" i="3"/>
  <c r="CE1296" i="3"/>
  <c r="CE1292" i="3"/>
  <c r="CA1286" i="3"/>
  <c r="BY1286" i="3"/>
  <c r="BZ1286" i="3"/>
  <c r="CE1283" i="3"/>
  <c r="D1280" i="3"/>
  <c r="F1280" i="3"/>
  <c r="CL1277" i="3"/>
  <c r="BZ1277" i="3"/>
  <c r="CA1277" i="3"/>
  <c r="BY1277" i="3"/>
  <c r="D1274" i="3"/>
  <c r="M1274" i="3"/>
  <c r="F1274" i="3"/>
  <c r="CM1273" i="3"/>
  <c r="BY1273" i="3"/>
  <c r="CA1273" i="3"/>
  <c r="F1270" i="3"/>
  <c r="D1270" i="3"/>
  <c r="M1270" i="3"/>
  <c r="BV1269" i="3"/>
  <c r="CK1266" i="3"/>
  <c r="BZ1266" i="3"/>
  <c r="BY1266" i="3"/>
  <c r="BV1264" i="3"/>
  <c r="BU1264" i="3"/>
  <c r="BW1264" i="3"/>
  <c r="F1261" i="3"/>
  <c r="M1261" i="3"/>
  <c r="CD1258" i="3"/>
  <c r="CE1258" i="3"/>
  <c r="CC1258" i="3"/>
  <c r="F1254" i="3"/>
  <c r="D1254" i="3"/>
  <c r="M1254" i="3"/>
  <c r="BW1252" i="3"/>
  <c r="BV1252" i="3"/>
  <c r="BU1252" i="3"/>
  <c r="CM1245" i="3"/>
  <c r="CI1225" i="3"/>
  <c r="CH1225" i="3"/>
  <c r="CG1225" i="3"/>
  <c r="CM1224" i="3"/>
  <c r="CK1224" i="3"/>
  <c r="CL1224" i="3"/>
  <c r="BR1216" i="3"/>
  <c r="BS1216" i="3"/>
  <c r="F1195" i="3"/>
  <c r="D1195" i="3"/>
  <c r="M1195" i="3"/>
  <c r="BZ1179" i="3"/>
  <c r="CA1179" i="3"/>
  <c r="CL1178" i="3"/>
  <c r="CM1178" i="3"/>
  <c r="CM1165" i="3"/>
  <c r="CL1165" i="3"/>
  <c r="BW1155" i="3"/>
  <c r="BV1155" i="3"/>
  <c r="F1149" i="3"/>
  <c r="D1145" i="3"/>
  <c r="BQ1145" i="3"/>
  <c r="CE1135" i="3"/>
  <c r="CD1135" i="3"/>
  <c r="BZ1117" i="3"/>
  <c r="CA1117" i="3"/>
  <c r="CD1114" i="3"/>
  <c r="CE1114" i="3"/>
  <c r="CL1104" i="3"/>
  <c r="CK1104" i="3"/>
  <c r="BR1102" i="3"/>
  <c r="CM1095" i="3"/>
  <c r="CL1095" i="3"/>
  <c r="CK1085" i="3"/>
  <c r="CM1085" i="3"/>
  <c r="CL1030" i="3"/>
  <c r="CM1030" i="3"/>
  <c r="CK1030" i="3"/>
  <c r="CM1026" i="3"/>
  <c r="CL1026" i="3"/>
  <c r="BR988" i="3"/>
  <c r="CE920" i="3"/>
  <c r="CD920" i="3"/>
  <c r="BR919" i="3"/>
  <c r="BS919" i="3"/>
  <c r="BR837" i="3"/>
  <c r="D824" i="3"/>
  <c r="CC824" i="3"/>
  <c r="BZ791" i="3"/>
  <c r="BY791" i="3"/>
  <c r="CK783" i="3"/>
  <c r="CL783" i="3"/>
  <c r="CM783" i="3"/>
  <c r="CC781" i="3"/>
  <c r="CE781" i="3"/>
  <c r="CC765" i="3"/>
  <c r="CE765" i="3"/>
  <c r="CD765" i="3"/>
  <c r="BQ748" i="3"/>
  <c r="BR748" i="3"/>
  <c r="CG738" i="3"/>
  <c r="CH738" i="3"/>
  <c r="CI738" i="3"/>
  <c r="BU738" i="3"/>
  <c r="BV738" i="3"/>
  <c r="BW738" i="3"/>
  <c r="BU734" i="3"/>
  <c r="BW734" i="3"/>
  <c r="BV734" i="3"/>
  <c r="CA732" i="3"/>
  <c r="BY732" i="3"/>
  <c r="BZ732" i="3"/>
  <c r="CA729" i="3"/>
  <c r="M715" i="3"/>
  <c r="F715" i="3"/>
  <c r="F714" i="3"/>
  <c r="M714" i="3"/>
  <c r="CK660" i="3"/>
  <c r="BR659" i="3"/>
  <c r="BQ659" i="3"/>
  <c r="BS659" i="3"/>
  <c r="CA650" i="3"/>
  <c r="BY650" i="3"/>
  <c r="BV644" i="3"/>
  <c r="BW644" i="3"/>
  <c r="CI619" i="3"/>
  <c r="CG619" i="3"/>
  <c r="CH619" i="3"/>
  <c r="BV619" i="3"/>
  <c r="CC612" i="3"/>
  <c r="CE612" i="3"/>
  <c r="CD612" i="3"/>
  <c r="CA579" i="3"/>
  <c r="CI558" i="3"/>
  <c r="F547" i="3"/>
  <c r="CL515" i="3"/>
  <c r="CK511" i="3"/>
  <c r="BQ482" i="3"/>
  <c r="BS482" i="3"/>
  <c r="BR482" i="3"/>
  <c r="CH458" i="3"/>
  <c r="CG458" i="3"/>
  <c r="CI458" i="3"/>
  <c r="BS438" i="3"/>
  <c r="CM406" i="3"/>
  <c r="D379" i="3"/>
  <c r="CC379" i="3"/>
  <c r="M379" i="3"/>
  <c r="F379" i="3"/>
  <c r="BW378" i="3"/>
  <c r="BV378" i="3"/>
  <c r="CM356" i="3"/>
  <c r="BW355" i="3"/>
  <c r="BW320" i="3"/>
  <c r="CM303" i="3"/>
  <c r="CK303" i="3"/>
  <c r="CK292" i="3"/>
  <c r="CM292" i="3"/>
  <c r="CL292" i="3"/>
  <c r="BW275" i="3"/>
  <c r="BU275" i="3"/>
  <c r="BV275" i="3"/>
  <c r="CK271" i="3"/>
  <c r="CC248" i="3"/>
  <c r="CE248" i="3"/>
  <c r="CD248" i="3"/>
  <c r="CK229" i="3"/>
  <c r="CM202" i="3"/>
  <c r="CK202" i="3"/>
  <c r="CL202" i="3"/>
  <c r="F185" i="3"/>
  <c r="M185" i="3"/>
  <c r="D185" i="3"/>
  <c r="CC185" i="3"/>
  <c r="CM184" i="3"/>
  <c r="BY182" i="3"/>
  <c r="BZ148" i="3"/>
  <c r="CA148" i="3"/>
  <c r="CC115" i="3"/>
  <c r="BY114" i="3"/>
  <c r="BZ114" i="3"/>
  <c r="CA114" i="3"/>
  <c r="CD99" i="3"/>
  <c r="CC99" i="3"/>
  <c r="CE94" i="3"/>
  <c r="CD94" i="3"/>
  <c r="BR91" i="3"/>
  <c r="BQ91" i="3"/>
  <c r="BS91" i="3"/>
  <c r="CC1316" i="3"/>
  <c r="F1308" i="3"/>
  <c r="BR1304" i="3"/>
  <c r="CH1301" i="3"/>
  <c r="CI1301" i="3"/>
  <c r="CG1301" i="3"/>
  <c r="CG1297" i="3"/>
  <c r="CH1297" i="3"/>
  <c r="CI1297" i="3"/>
  <c r="D1296" i="3"/>
  <c r="F1296" i="3"/>
  <c r="CA1293" i="3"/>
  <c r="BR1293" i="3"/>
  <c r="BS1293" i="3"/>
  <c r="BV1290" i="3"/>
  <c r="BW1290" i="3"/>
  <c r="CC1287" i="3"/>
  <c r="BS1283" i="3"/>
  <c r="BZ1279" i="3"/>
  <c r="CA1279" i="3"/>
  <c r="BZ1276" i="3"/>
  <c r="CA1276" i="3"/>
  <c r="F1276" i="3"/>
  <c r="D1276" i="3"/>
  <c r="CE1274" i="3"/>
  <c r="BQ1273" i="3"/>
  <c r="BY1272" i="3"/>
  <c r="BZ1272" i="3"/>
  <c r="CC1270" i="3"/>
  <c r="CD1270" i="3"/>
  <c r="CE1260" i="3"/>
  <c r="BQ1256" i="3"/>
  <c r="BR1256" i="3"/>
  <c r="BQ1255" i="3"/>
  <c r="BS1255" i="3"/>
  <c r="CG1246" i="3"/>
  <c r="CH1246" i="3"/>
  <c r="CL1244" i="3"/>
  <c r="CK1244" i="3"/>
  <c r="CM1237" i="3"/>
  <c r="CK1237" i="3"/>
  <c r="BV1227" i="3"/>
  <c r="CL1225" i="3"/>
  <c r="F1213" i="3"/>
  <c r="BZ1199" i="3"/>
  <c r="CM1188" i="3"/>
  <c r="CK1188" i="3"/>
  <c r="BV1184" i="3"/>
  <c r="BW1184" i="3"/>
  <c r="BR1182" i="3"/>
  <c r="BS1182" i="3"/>
  <c r="CD1171" i="3"/>
  <c r="CC1171" i="3"/>
  <c r="CM1170" i="3"/>
  <c r="BZ1170" i="3"/>
  <c r="CE1165" i="3"/>
  <c r="CD1165" i="3"/>
  <c r="BV1164" i="3"/>
  <c r="BW1164" i="3"/>
  <c r="BZ1163" i="3"/>
  <c r="CA1163" i="3"/>
  <c r="BV1160" i="3"/>
  <c r="CH1157" i="3"/>
  <c r="CE1151" i="3"/>
  <c r="CC1151" i="3"/>
  <c r="CD1143" i="3"/>
  <c r="CE1143" i="3"/>
  <c r="F1141" i="3"/>
  <c r="D1141" i="3"/>
  <c r="BU1141" i="3"/>
  <c r="CM1133" i="3"/>
  <c r="CK1133" i="3"/>
  <c r="CA1131" i="3"/>
  <c r="CA1118" i="3"/>
  <c r="CH1115" i="3"/>
  <c r="CG1115" i="3"/>
  <c r="CI1115" i="3"/>
  <c r="F1106" i="3"/>
  <c r="D1106" i="3"/>
  <c r="BY1106" i="3"/>
  <c r="BZ1103" i="3"/>
  <c r="CM1101" i="3"/>
  <c r="CL1101" i="3"/>
  <c r="CL1099" i="3"/>
  <c r="CM1099" i="3"/>
  <c r="CM1091" i="3"/>
  <c r="CK1091" i="3"/>
  <c r="CL1091" i="3"/>
  <c r="CG1082" i="3"/>
  <c r="CH1082" i="3"/>
  <c r="BQ1081" i="3"/>
  <c r="F1081" i="3"/>
  <c r="CI1042" i="3"/>
  <c r="CG1042" i="3"/>
  <c r="CG1038" i="3"/>
  <c r="CH1038" i="3"/>
  <c r="CK1034" i="3"/>
  <c r="CL1034" i="3"/>
  <c r="CM1034" i="3"/>
  <c r="CG1032" i="3"/>
  <c r="CH1032" i="3"/>
  <c r="CM1031" i="3"/>
  <c r="CG1027" i="3"/>
  <c r="CH1027" i="3"/>
  <c r="BZ984" i="3"/>
  <c r="CK968" i="3"/>
  <c r="CG967" i="3"/>
  <c r="CH967" i="3"/>
  <c r="D964" i="3"/>
  <c r="F964" i="3"/>
  <c r="D960" i="3"/>
  <c r="BY960" i="3"/>
  <c r="F960" i="3"/>
  <c r="BR913" i="3"/>
  <c r="CH901" i="3"/>
  <c r="CI901" i="3"/>
  <c r="CH893" i="3"/>
  <c r="CG893" i="3"/>
  <c r="BS852" i="3"/>
  <c r="CH848" i="3"/>
  <c r="CI848" i="3"/>
  <c r="CG848" i="3"/>
  <c r="BV822" i="3"/>
  <c r="BZ819" i="3"/>
  <c r="F808" i="3"/>
  <c r="CC801" i="3"/>
  <c r="CE801" i="3"/>
  <c r="CA799" i="3"/>
  <c r="CG793" i="3"/>
  <c r="CK787" i="3"/>
  <c r="CM787" i="3"/>
  <c r="BQ785" i="3"/>
  <c r="BS785" i="3"/>
  <c r="BR785" i="3"/>
  <c r="CI757" i="3"/>
  <c r="BQ739" i="3"/>
  <c r="CD736" i="3"/>
  <c r="CC736" i="3"/>
  <c r="CE736" i="3"/>
  <c r="CI730" i="3"/>
  <c r="CG730" i="3"/>
  <c r="CH730" i="3"/>
  <c r="BU730" i="3"/>
  <c r="BV730" i="3"/>
  <c r="CK722" i="3"/>
  <c r="CL722" i="3"/>
  <c r="CD721" i="3"/>
  <c r="F711" i="3"/>
  <c r="M711" i="3"/>
  <c r="CL704" i="3"/>
  <c r="CM704" i="3"/>
  <c r="CA704" i="3"/>
  <c r="BW701" i="3"/>
  <c r="BV701" i="3"/>
  <c r="BR699" i="3"/>
  <c r="BS699" i="3"/>
  <c r="CC696" i="3"/>
  <c r="BW693" i="3"/>
  <c r="BV693" i="3"/>
  <c r="BR687" i="3"/>
  <c r="CK682" i="3"/>
  <c r="CM682" i="3"/>
  <c r="CL682" i="3"/>
  <c r="CD681" i="3"/>
  <c r="CE681" i="3"/>
  <c r="BW676" i="3"/>
  <c r="BU674" i="3"/>
  <c r="BV674" i="3"/>
  <c r="CL672" i="3"/>
  <c r="CK672" i="3"/>
  <c r="CM672" i="3"/>
  <c r="CA672" i="3"/>
  <c r="CH658" i="3"/>
  <c r="CI658" i="3"/>
  <c r="CG658" i="3"/>
  <c r="CA652" i="3"/>
  <c r="BZ652" i="3"/>
  <c r="CG651" i="3"/>
  <c r="CI651" i="3"/>
  <c r="CH646" i="3"/>
  <c r="CI646" i="3"/>
  <c r="CG646" i="3"/>
  <c r="CM643" i="3"/>
  <c r="CK639" i="3"/>
  <c r="CL639" i="3"/>
  <c r="BZ637" i="3"/>
  <c r="CA637" i="3"/>
  <c r="BQ634" i="3"/>
  <c r="BR634" i="3"/>
  <c r="CH629" i="3"/>
  <c r="BV629" i="3"/>
  <c r="BU629" i="3"/>
  <c r="BY624" i="3"/>
  <c r="BZ624" i="3"/>
  <c r="CA624" i="3"/>
  <c r="CL622" i="3"/>
  <c r="CM622" i="3"/>
  <c r="CK622" i="3"/>
  <c r="BV615" i="3"/>
  <c r="BU615" i="3"/>
  <c r="CD611" i="3"/>
  <c r="CK607" i="3"/>
  <c r="CL607" i="3"/>
  <c r="BZ602" i="3"/>
  <c r="CA602" i="3"/>
  <c r="CH598" i="3"/>
  <c r="BY597" i="3"/>
  <c r="CD592" i="3"/>
  <c r="CE592" i="3"/>
  <c r="CD576" i="3"/>
  <c r="CC576" i="3"/>
  <c r="CE576" i="3"/>
  <c r="CA574" i="3"/>
  <c r="BY574" i="3"/>
  <c r="BZ574" i="3"/>
  <c r="BV573" i="3"/>
  <c r="BU573" i="3"/>
  <c r="BW573" i="3"/>
  <c r="CC569" i="3"/>
  <c r="CD569" i="3"/>
  <c r="CD567" i="3"/>
  <c r="CE567" i="3"/>
  <c r="F567" i="3"/>
  <c r="D567" i="3"/>
  <c r="D535" i="3"/>
  <c r="F535" i="3"/>
  <c r="CG526" i="3"/>
  <c r="CH526" i="3"/>
  <c r="CA521" i="3"/>
  <c r="BY521" i="3"/>
  <c r="D511" i="3"/>
  <c r="F511" i="3"/>
  <c r="BS500" i="3"/>
  <c r="BQ500" i="3"/>
  <c r="BR500" i="3"/>
  <c r="F489" i="3"/>
  <c r="M489" i="3"/>
  <c r="D489" i="3"/>
  <c r="CD484" i="3"/>
  <c r="CA481" i="3"/>
  <c r="BZ481" i="3"/>
  <c r="CI476" i="3"/>
  <c r="CH476" i="3"/>
  <c r="BZ475" i="3"/>
  <c r="BY475" i="3"/>
  <c r="BY472" i="3"/>
  <c r="BZ472" i="3"/>
  <c r="CG470" i="3"/>
  <c r="M453" i="3"/>
  <c r="D453" i="3"/>
  <c r="M437" i="3"/>
  <c r="D437" i="3"/>
  <c r="M421" i="3"/>
  <c r="CK411" i="3"/>
  <c r="CM411" i="3"/>
  <c r="CL411" i="3"/>
  <c r="CC409" i="3"/>
  <c r="CD409" i="3"/>
  <c r="M409" i="3"/>
  <c r="D409" i="3"/>
  <c r="BZ406" i="3"/>
  <c r="CA406" i="3"/>
  <c r="CA383" i="3"/>
  <c r="BW358" i="3"/>
  <c r="BZ355" i="3"/>
  <c r="CC347" i="3"/>
  <c r="CL344" i="3"/>
  <c r="CK344" i="3"/>
  <c r="BR332" i="3"/>
  <c r="BS332" i="3"/>
  <c r="BY328" i="3"/>
  <c r="BZ328" i="3"/>
  <c r="CL323" i="3"/>
  <c r="CM323" i="3"/>
  <c r="CK323" i="3"/>
  <c r="CE309" i="3"/>
  <c r="CD309" i="3"/>
  <c r="BZ308" i="3"/>
  <c r="BY308" i="3"/>
  <c r="CA308" i="3"/>
  <c r="BZ300" i="3"/>
  <c r="BY300" i="3"/>
  <c r="CA300" i="3"/>
  <c r="F285" i="3"/>
  <c r="M285" i="3"/>
  <c r="CM282" i="3"/>
  <c r="BW282" i="3"/>
  <c r="CM280" i="3"/>
  <c r="CM273" i="3"/>
  <c r="CK273" i="3"/>
  <c r="BW265" i="3"/>
  <c r="BU265" i="3"/>
  <c r="BV265" i="3"/>
  <c r="CL258" i="3"/>
  <c r="CK258" i="3"/>
  <c r="CM258" i="3"/>
  <c r="CA255" i="3"/>
  <c r="BZ255" i="3"/>
  <c r="F252" i="3"/>
  <c r="D252" i="3"/>
  <c r="BU252" i="3"/>
  <c r="M252" i="3"/>
  <c r="BU248" i="3"/>
  <c r="BW248" i="3"/>
  <c r="BV248" i="3"/>
  <c r="CM247" i="3"/>
  <c r="BS246" i="3"/>
  <c r="BR246" i="3"/>
  <c r="CH244" i="3"/>
  <c r="CI244" i="3"/>
  <c r="CG244" i="3"/>
  <c r="BZ234" i="3"/>
  <c r="CA233" i="3"/>
  <c r="D226" i="3"/>
  <c r="BU226" i="3"/>
  <c r="F226" i="3"/>
  <c r="M226" i="3"/>
  <c r="D222" i="3"/>
  <c r="CC222" i="3"/>
  <c r="M222" i="3"/>
  <c r="BR220" i="3"/>
  <c r="BS220" i="3"/>
  <c r="CM208" i="3"/>
  <c r="CL208" i="3"/>
  <c r="F200" i="3"/>
  <c r="D200" i="3"/>
  <c r="BU200" i="3"/>
  <c r="M200" i="3"/>
  <c r="BV191" i="3"/>
  <c r="BW191" i="3"/>
  <c r="CA183" i="3"/>
  <c r="BZ183" i="3"/>
  <c r="BZ179" i="3"/>
  <c r="F179" i="3"/>
  <c r="CK174" i="3"/>
  <c r="CL174" i="3"/>
  <c r="BW174" i="3"/>
  <c r="BV174" i="3"/>
  <c r="CH173" i="3"/>
  <c r="CI173" i="3"/>
  <c r="CG163" i="3"/>
  <c r="CE158" i="3"/>
  <c r="CD158" i="3"/>
  <c r="CH155" i="3"/>
  <c r="CI155" i="3"/>
  <c r="BW151" i="3"/>
  <c r="CL142" i="3"/>
  <c r="CK142" i="3"/>
  <c r="CM142" i="3"/>
  <c r="BY133" i="3"/>
  <c r="BZ133" i="3"/>
  <c r="CC127" i="3"/>
  <c r="BW120" i="3"/>
  <c r="BV120" i="3"/>
  <c r="BU120" i="3"/>
  <c r="BV89" i="3"/>
  <c r="BW89" i="3"/>
  <c r="CL84" i="3"/>
  <c r="CK84" i="3"/>
  <c r="BY82" i="3"/>
  <c r="BZ82" i="3"/>
  <c r="CA82" i="3"/>
  <c r="CE54" i="3"/>
  <c r="CD54" i="3"/>
  <c r="CH53" i="3"/>
  <c r="CI53" i="3"/>
  <c r="CG53" i="3"/>
  <c r="CG50" i="3"/>
  <c r="CH50" i="3"/>
  <c r="CI50" i="3"/>
  <c r="D1847" i="3"/>
  <c r="D994" i="3"/>
  <c r="D997" i="3"/>
  <c r="D1919" i="3"/>
  <c r="BU87" i="16"/>
  <c r="BR1079" i="3"/>
  <c r="BS1079" i="3"/>
  <c r="BW100" i="16"/>
  <c r="BZ1092" i="3"/>
  <c r="CA1092" i="3"/>
  <c r="N1120" i="3"/>
  <c r="N1973" i="3"/>
  <c r="N1976" i="3"/>
  <c r="N1123" i="3"/>
  <c r="EV21" i="16"/>
  <c r="BU907" i="3"/>
  <c r="EX19" i="16"/>
  <c r="CD905" i="3"/>
  <c r="CE905" i="3"/>
  <c r="CD2088" i="3"/>
  <c r="CC2088" i="3"/>
  <c r="CG2070" i="3"/>
  <c r="CH2070" i="3"/>
  <c r="CC2026" i="3"/>
  <c r="CD2026" i="3"/>
  <c r="BV2019" i="3"/>
  <c r="BZ1987" i="3"/>
  <c r="CA1987" i="3"/>
  <c r="CM1958" i="3"/>
  <c r="CD1950" i="3"/>
  <c r="CG1836" i="3"/>
  <c r="CH1836" i="3"/>
  <c r="BQ1812" i="3"/>
  <c r="CH1806" i="3"/>
  <c r="CI1806" i="3"/>
  <c r="CL1762" i="3"/>
  <c r="CL1758" i="3"/>
  <c r="CH1756" i="3"/>
  <c r="CI1756" i="3"/>
  <c r="CL1754" i="3"/>
  <c r="CH1752" i="3"/>
  <c r="BZ1686" i="3"/>
  <c r="CH1684" i="3"/>
  <c r="BZ1674" i="3"/>
  <c r="BY1674" i="3"/>
  <c r="BV1630" i="3"/>
  <c r="BV1612" i="3"/>
  <c r="BW1612" i="3"/>
  <c r="BV1598" i="3"/>
  <c r="BW1598" i="3"/>
  <c r="BV1580" i="3"/>
  <c r="BW1580" i="3"/>
  <c r="BV1566" i="3"/>
  <c r="BW1566" i="3"/>
  <c r="BV1548" i="3"/>
  <c r="CD1526" i="3"/>
  <c r="CC1526" i="3"/>
  <c r="BV1518" i="3"/>
  <c r="BW1518" i="3"/>
  <c r="CC1511" i="3"/>
  <c r="CL1510" i="3"/>
  <c r="CK1510" i="3"/>
  <c r="BV1502" i="3"/>
  <c r="BW1502" i="3"/>
  <c r="CC1495" i="3"/>
  <c r="CL1494" i="3"/>
  <c r="CK1494" i="3"/>
  <c r="BW1486" i="3"/>
  <c r="CD1479" i="3"/>
  <c r="CC1479" i="3"/>
  <c r="CL1478" i="3"/>
  <c r="CK1478" i="3"/>
  <c r="BV1470" i="3"/>
  <c r="BW1470" i="3"/>
  <c r="CD1463" i="3"/>
  <c r="CC1463" i="3"/>
  <c r="CL1462" i="3"/>
  <c r="CK1462" i="3"/>
  <c r="BV1458" i="3"/>
  <c r="BW1458" i="3"/>
  <c r="CG1413" i="3"/>
  <c r="CH1413" i="3"/>
  <c r="CE1332" i="3"/>
  <c r="CK1330" i="3"/>
  <c r="CC1326" i="3"/>
  <c r="BV1322" i="3"/>
  <c r="BW1322" i="3"/>
  <c r="CC1318" i="3"/>
  <c r="CE1318" i="3"/>
  <c r="BW1316" i="3"/>
  <c r="BV1316" i="3"/>
  <c r="BU1316" i="3"/>
  <c r="BZ1315" i="3"/>
  <c r="BQ1315" i="3"/>
  <c r="BS1315" i="3"/>
  <c r="F1309" i="3"/>
  <c r="M1309" i="3"/>
  <c r="CD1308" i="3"/>
  <c r="CM1306" i="3"/>
  <c r="CA1299" i="3"/>
  <c r="BY1299" i="3"/>
  <c r="CL1298" i="3"/>
  <c r="CK1298" i="3"/>
  <c r="CM1298" i="3"/>
  <c r="BZ1298" i="3"/>
  <c r="BY1298" i="3"/>
  <c r="M1290" i="3"/>
  <c r="BR1289" i="3"/>
  <c r="BY1288" i="3"/>
  <c r="CC1286" i="3"/>
  <c r="CH1285" i="3"/>
  <c r="CI1285" i="3"/>
  <c r="CA1283" i="3"/>
  <c r="CG1281" i="3"/>
  <c r="CG1280" i="3"/>
  <c r="CH1280" i="3"/>
  <c r="BV1278" i="3"/>
  <c r="BW1278" i="3"/>
  <c r="BV1274" i="3"/>
  <c r="BW1274" i="3"/>
  <c r="BU1274" i="3"/>
  <c r="CM1270" i="3"/>
  <c r="CL1270" i="3"/>
  <c r="BW1268" i="3"/>
  <c r="BV1268" i="3"/>
  <c r="BU1268" i="3"/>
  <c r="BQ1267" i="3"/>
  <c r="BZ1263" i="3"/>
  <c r="CA1263" i="3"/>
  <c r="F1260" i="3"/>
  <c r="D1260" i="3"/>
  <c r="D1258" i="3"/>
  <c r="M1258" i="3"/>
  <c r="BR1257" i="3"/>
  <c r="BQ1251" i="3"/>
  <c r="BS1251" i="3"/>
  <c r="CL1232" i="3"/>
  <c r="CK1232" i="3"/>
  <c r="CM1232" i="3"/>
  <c r="CG1215" i="3"/>
  <c r="CI1215" i="3"/>
  <c r="CH1215" i="3"/>
  <c r="BY1214" i="3"/>
  <c r="CM1213" i="3"/>
  <c r="D1209" i="3"/>
  <c r="F1209" i="3"/>
  <c r="CH1200" i="3"/>
  <c r="CI1200" i="3"/>
  <c r="BV1194" i="3"/>
  <c r="BW1194" i="3"/>
  <c r="BW1190" i="3"/>
  <c r="BR1186" i="3"/>
  <c r="BS1186" i="3"/>
  <c r="CD1183" i="3"/>
  <c r="F1179" i="3"/>
  <c r="D1179" i="3"/>
  <c r="CC1179" i="3"/>
  <c r="CE1176" i="3"/>
  <c r="CD1176" i="3"/>
  <c r="BZ1173" i="3"/>
  <c r="CL1172" i="3"/>
  <c r="F1167" i="3"/>
  <c r="D1167" i="3"/>
  <c r="CC1167" i="3"/>
  <c r="CG1162" i="3"/>
  <c r="CH1162" i="3"/>
  <c r="CI1162" i="3"/>
  <c r="BW1161" i="3"/>
  <c r="CD1159" i="3"/>
  <c r="BZ1158" i="3"/>
  <c r="CA1158" i="3"/>
  <c r="BW1152" i="3"/>
  <c r="BV1152" i="3"/>
  <c r="CD1151" i="3"/>
  <c r="BS1150" i="3"/>
  <c r="CH1147" i="3"/>
  <c r="D1146" i="3"/>
  <c r="BY1146" i="3"/>
  <c r="CL1144" i="3"/>
  <c r="CK1144" i="3"/>
  <c r="CM1144" i="3"/>
  <c r="CL1133" i="3"/>
  <c r="BU1132" i="3"/>
  <c r="BW1132" i="3"/>
  <c r="BY1131" i="3"/>
  <c r="BW1117" i="3"/>
  <c r="BR1113" i="3"/>
  <c r="BS1113" i="3"/>
  <c r="CK1099" i="3"/>
  <c r="CI1096" i="3"/>
  <c r="CG1096" i="3"/>
  <c r="CH1096" i="3"/>
  <c r="CE1085" i="3"/>
  <c r="CG1084" i="3"/>
  <c r="CI1084" i="3"/>
  <c r="CI1082" i="3"/>
  <c r="CL1039" i="3"/>
  <c r="CM1039" i="3"/>
  <c r="D1036" i="3"/>
  <c r="F1036" i="3"/>
  <c r="D1035" i="3"/>
  <c r="BU1035" i="3"/>
  <c r="F1035" i="3"/>
  <c r="CI1032" i="3"/>
  <c r="CG1030" i="3"/>
  <c r="CH1030" i="3"/>
  <c r="CI1030" i="3"/>
  <c r="CI1027" i="3"/>
  <c r="CA977" i="3"/>
  <c r="CM976" i="3"/>
  <c r="CL976" i="3"/>
  <c r="CM972" i="3"/>
  <c r="CK972" i="3"/>
  <c r="F966" i="3"/>
  <c r="D966" i="3"/>
  <c r="BQ966" i="3"/>
  <c r="CL961" i="3"/>
  <c r="CM961" i="3"/>
  <c r="CL957" i="3"/>
  <c r="CK957" i="3"/>
  <c r="CM957" i="3"/>
  <c r="CL929" i="3"/>
  <c r="CM929" i="3"/>
  <c r="CK929" i="3"/>
  <c r="CA929" i="3"/>
  <c r="BY929" i="3"/>
  <c r="CD926" i="3"/>
  <c r="CE926" i="3"/>
  <c r="CD924" i="3"/>
  <c r="D914" i="3"/>
  <c r="BY914" i="3"/>
  <c r="F914" i="3"/>
  <c r="CK908" i="3"/>
  <c r="CL908" i="3"/>
  <c r="BV907" i="3"/>
  <c r="D894" i="3"/>
  <c r="BQ894" i="3"/>
  <c r="CM846" i="3"/>
  <c r="CM845" i="3"/>
  <c r="BZ838" i="3"/>
  <c r="F837" i="3"/>
  <c r="CG836" i="3"/>
  <c r="BW836" i="3"/>
  <c r="CM834" i="3"/>
  <c r="CK834" i="3"/>
  <c r="CL834" i="3"/>
  <c r="BZ834" i="3"/>
  <c r="BS832" i="3"/>
  <c r="BR832" i="3"/>
  <c r="CM828" i="3"/>
  <c r="CK828" i="3"/>
  <c r="CA828" i="3"/>
  <c r="CA827" i="3"/>
  <c r="BZ818" i="3"/>
  <c r="CA818" i="3"/>
  <c r="BV814" i="3"/>
  <c r="CC813" i="3"/>
  <c r="F813" i="3"/>
  <c r="BY805" i="3"/>
  <c r="CE804" i="3"/>
  <c r="BZ788" i="3"/>
  <c r="CA788" i="3"/>
  <c r="BY788" i="3"/>
  <c r="BV784" i="3"/>
  <c r="BW784" i="3"/>
  <c r="BU784" i="3"/>
  <c r="BY783" i="3"/>
  <c r="BZ775" i="3"/>
  <c r="BY775" i="3"/>
  <c r="CA775" i="3"/>
  <c r="CM771" i="3"/>
  <c r="CL771" i="3"/>
  <c r="BV771" i="3"/>
  <c r="BW771" i="3"/>
  <c r="BU771" i="3"/>
  <c r="BY769" i="3"/>
  <c r="BZ769" i="3"/>
  <c r="CG761" i="3"/>
  <c r="CI760" i="3"/>
  <c r="CG760" i="3"/>
  <c r="CH760" i="3"/>
  <c r="BU759" i="3"/>
  <c r="BW759" i="3"/>
  <c r="M755" i="3"/>
  <c r="BR753" i="3"/>
  <c r="BQ753" i="3"/>
  <c r="BR751" i="3"/>
  <c r="M745" i="3"/>
  <c r="BZ744" i="3"/>
  <c r="CA744" i="3"/>
  <c r="CC741" i="3"/>
  <c r="F741" i="3"/>
  <c r="F728" i="3"/>
  <c r="CH727" i="3"/>
  <c r="BR726" i="3"/>
  <c r="BS726" i="3"/>
  <c r="CM722" i="3"/>
  <c r="CM717" i="3"/>
  <c r="CK717" i="3"/>
  <c r="CL717" i="3"/>
  <c r="BU715" i="3"/>
  <c r="BV715" i="3"/>
  <c r="CH710" i="3"/>
  <c r="CA709" i="3"/>
  <c r="CC708" i="3"/>
  <c r="CE708" i="3"/>
  <c r="BU703" i="3"/>
  <c r="BV703" i="3"/>
  <c r="BW697" i="3"/>
  <c r="BU697" i="3"/>
  <c r="BV697" i="3"/>
  <c r="CH690" i="3"/>
  <c r="CI690" i="3"/>
  <c r="CG690" i="3"/>
  <c r="CA684" i="3"/>
  <c r="BZ684" i="3"/>
  <c r="CH683" i="3"/>
  <c r="CG683" i="3"/>
  <c r="BU683" i="3"/>
  <c r="CH678" i="3"/>
  <c r="CI678" i="3"/>
  <c r="CG678" i="3"/>
  <c r="CK671" i="3"/>
  <c r="BZ669" i="3"/>
  <c r="CC668" i="3"/>
  <c r="BQ666" i="3"/>
  <c r="BR666" i="3"/>
  <c r="M663" i="3"/>
  <c r="F663" i="3"/>
  <c r="BY662" i="3"/>
  <c r="CA662" i="3"/>
  <c r="BV661" i="3"/>
  <c r="BR655" i="3"/>
  <c r="BS655" i="3"/>
  <c r="CM650" i="3"/>
  <c r="CL650" i="3"/>
  <c r="CD649" i="3"/>
  <c r="BU642" i="3"/>
  <c r="CL640" i="3"/>
  <c r="CK640" i="3"/>
  <c r="CM640" i="3"/>
  <c r="BY640" i="3"/>
  <c r="BY637" i="3"/>
  <c r="CL627" i="3"/>
  <c r="CK627" i="3"/>
  <c r="CM627" i="3"/>
  <c r="BY625" i="3"/>
  <c r="BZ625" i="3"/>
  <c r="CA625" i="3"/>
  <c r="BZ623" i="3"/>
  <c r="CA623" i="3"/>
  <c r="BZ621" i="3"/>
  <c r="BY621" i="3"/>
  <c r="BQ621" i="3"/>
  <c r="BS621" i="3"/>
  <c r="CG618" i="3"/>
  <c r="CI618" i="3"/>
  <c r="CG616" i="3"/>
  <c r="CH616" i="3"/>
  <c r="BW615" i="3"/>
  <c r="BZ601" i="3"/>
  <c r="CA601" i="3"/>
  <c r="BW593" i="3"/>
  <c r="BV593" i="3"/>
  <c r="BU593" i="3"/>
  <c r="CA590" i="3"/>
  <c r="BY590" i="3"/>
  <c r="BV589" i="3"/>
  <c r="BW589" i="3"/>
  <c r="CD585" i="3"/>
  <c r="CL581" i="3"/>
  <c r="CK581" i="3"/>
  <c r="BY581" i="3"/>
  <c r="BZ581" i="3"/>
  <c r="CA575" i="3"/>
  <c r="BY575" i="3"/>
  <c r="BZ575" i="3"/>
  <c r="D573" i="3"/>
  <c r="M573" i="3"/>
  <c r="F573" i="3"/>
  <c r="BU571" i="3"/>
  <c r="BV571" i="3"/>
  <c r="BW571" i="3"/>
  <c r="CE569" i="3"/>
  <c r="BS564" i="3"/>
  <c r="BR564" i="3"/>
  <c r="BZ563" i="3"/>
  <c r="BQ562" i="3"/>
  <c r="CD559" i="3"/>
  <c r="CC559" i="3"/>
  <c r="CG542" i="3"/>
  <c r="CH542" i="3"/>
  <c r="BU523" i="3"/>
  <c r="BW523" i="3"/>
  <c r="BV523" i="3"/>
  <c r="D513" i="3"/>
  <c r="BU511" i="3"/>
  <c r="BW511" i="3"/>
  <c r="CL505" i="3"/>
  <c r="CM505" i="3"/>
  <c r="BZ498" i="3"/>
  <c r="CA498" i="3"/>
  <c r="BY498" i="3"/>
  <c r="CA496" i="3"/>
  <c r="BZ496" i="3"/>
  <c r="CE493" i="3"/>
  <c r="CA483" i="3"/>
  <c r="BY483" i="3"/>
  <c r="F480" i="3"/>
  <c r="F478" i="3"/>
  <c r="M478" i="3"/>
  <c r="BS477" i="3"/>
  <c r="BR477" i="3"/>
  <c r="CC467" i="3"/>
  <c r="CD467" i="3"/>
  <c r="CE467" i="3"/>
  <c r="BS462" i="3"/>
  <c r="D461" i="3"/>
  <c r="BS446" i="3"/>
  <c r="M445" i="3"/>
  <c r="CK401" i="3"/>
  <c r="BZ399" i="3"/>
  <c r="BW394" i="3"/>
  <c r="M393" i="3"/>
  <c r="CG390" i="3"/>
  <c r="D387" i="3"/>
  <c r="BY387" i="3"/>
  <c r="F387" i="3"/>
  <c r="CM385" i="3"/>
  <c r="CK385" i="3"/>
  <c r="CL385" i="3"/>
  <c r="F383" i="3"/>
  <c r="D383" i="3"/>
  <c r="BQ383" i="3"/>
  <c r="F363" i="3"/>
  <c r="M363" i="3"/>
  <c r="CM362" i="3"/>
  <c r="CK362" i="3"/>
  <c r="CL362" i="3"/>
  <c r="BV357" i="3"/>
  <c r="CG350" i="3"/>
  <c r="CH350" i="3"/>
  <c r="CM344" i="3"/>
  <c r="CD320" i="3"/>
  <c r="CH319" i="3"/>
  <c r="CG319" i="3"/>
  <c r="CI319" i="3"/>
  <c r="CM305" i="3"/>
  <c r="CK305" i="3"/>
  <c r="BV283" i="3"/>
  <c r="CE269" i="3"/>
  <c r="CH266" i="3"/>
  <c r="CE253" i="3"/>
  <c r="CE252" i="3"/>
  <c r="CD252" i="3"/>
  <c r="CH229" i="3"/>
  <c r="CG229" i="3"/>
  <c r="CI229" i="3"/>
  <c r="CM226" i="3"/>
  <c r="CL226" i="3"/>
  <c r="D220" i="3"/>
  <c r="F220" i="3"/>
  <c r="M220" i="3"/>
  <c r="BV214" i="3"/>
  <c r="CK208" i="3"/>
  <c r="BZ201" i="3"/>
  <c r="CA201" i="3"/>
  <c r="CD186" i="3"/>
  <c r="BS185" i="3"/>
  <c r="BV180" i="3"/>
  <c r="F180" i="3"/>
  <c r="BZ166" i="3"/>
  <c r="CA166" i="3"/>
  <c r="CA160" i="3"/>
  <c r="CE150" i="3"/>
  <c r="CD150" i="3"/>
  <c r="CH135" i="3"/>
  <c r="CI135" i="3"/>
  <c r="CG135" i="3"/>
  <c r="CC134" i="3"/>
  <c r="CE134" i="3"/>
  <c r="CD134" i="3"/>
  <c r="CM112" i="3"/>
  <c r="CK112" i="3"/>
  <c r="CL112" i="3"/>
  <c r="CC104" i="3"/>
  <c r="CE104" i="3"/>
  <c r="BY101" i="3"/>
  <c r="CA101" i="3"/>
  <c r="BZ101" i="3"/>
  <c r="CM99" i="3"/>
  <c r="CL99" i="3"/>
  <c r="BR98" i="3"/>
  <c r="BS98" i="3"/>
  <c r="CE81" i="3"/>
  <c r="CD81" i="3"/>
  <c r="CK80" i="3"/>
  <c r="CH78" i="3"/>
  <c r="CG78" i="3"/>
  <c r="BU78" i="3"/>
  <c r="BV78" i="3"/>
  <c r="BV77" i="3"/>
  <c r="BW77" i="3"/>
  <c r="CH66" i="3"/>
  <c r="CM57" i="3"/>
  <c r="CL57" i="3"/>
  <c r="CK57" i="3"/>
  <c r="BK52" i="16"/>
  <c r="BK56" i="16"/>
  <c r="S10" i="16"/>
  <c r="M10" i="16"/>
  <c r="D861" i="3"/>
  <c r="D931" i="3"/>
  <c r="F931" i="3"/>
  <c r="CI928" i="3"/>
  <c r="BW928" i="3"/>
  <c r="BR927" i="3"/>
  <c r="BS927" i="3"/>
  <c r="BZ922" i="3"/>
  <c r="CA922" i="3"/>
  <c r="F918" i="3"/>
  <c r="D918" i="3"/>
  <c r="BY918" i="3"/>
  <c r="CG913" i="3"/>
  <c r="CI913" i="3"/>
  <c r="CG900" i="3"/>
  <c r="CH900" i="3"/>
  <c r="CL838" i="3"/>
  <c r="CK838" i="3"/>
  <c r="CC838" i="3"/>
  <c r="D825" i="3"/>
  <c r="CD819" i="3"/>
  <c r="BY815" i="3"/>
  <c r="BU798" i="3"/>
  <c r="BV798" i="3"/>
  <c r="BW797" i="3"/>
  <c r="BV797" i="3"/>
  <c r="CG784" i="3"/>
  <c r="CH784" i="3"/>
  <c r="CI784" i="3"/>
  <c r="CL772" i="3"/>
  <c r="CK772" i="3"/>
  <c r="BY772" i="3"/>
  <c r="BZ772" i="3"/>
  <c r="BV762" i="3"/>
  <c r="BV757" i="3"/>
  <c r="CE749" i="3"/>
  <c r="CG739" i="3"/>
  <c r="CH739" i="3"/>
  <c r="CI739" i="3"/>
  <c r="BU739" i="3"/>
  <c r="BV739" i="3"/>
  <c r="BZ737" i="3"/>
  <c r="BS736" i="3"/>
  <c r="CM728" i="3"/>
  <c r="CA722" i="3"/>
  <c r="BY722" i="3"/>
  <c r="BV720" i="3"/>
  <c r="BW720" i="3"/>
  <c r="BZ716" i="3"/>
  <c r="CA716" i="3"/>
  <c r="BQ710" i="3"/>
  <c r="CL709" i="3"/>
  <c r="CM709" i="3"/>
  <c r="CK709" i="3"/>
  <c r="BV700" i="3"/>
  <c r="CH698" i="3"/>
  <c r="CG698" i="3"/>
  <c r="CE697" i="3"/>
  <c r="CM695" i="3"/>
  <c r="CL692" i="3"/>
  <c r="CK692" i="3"/>
  <c r="BR691" i="3"/>
  <c r="BQ691" i="3"/>
  <c r="BS691" i="3"/>
  <c r="CA682" i="3"/>
  <c r="BY682" i="3"/>
  <c r="BW680" i="3"/>
  <c r="CL669" i="3"/>
  <c r="CM669" i="3"/>
  <c r="CK669" i="3"/>
  <c r="CD664" i="3"/>
  <c r="CE664" i="3"/>
  <c r="CC664" i="3"/>
  <c r="CH663" i="3"/>
  <c r="CE661" i="3"/>
  <c r="CD661" i="3"/>
  <c r="CE655" i="3"/>
  <c r="CC655" i="3"/>
  <c r="CD655" i="3"/>
  <c r="CE643" i="3"/>
  <c r="CC643" i="3"/>
  <c r="CD643" i="3"/>
  <c r="BW632" i="3"/>
  <c r="BV632" i="3"/>
  <c r="BU632" i="3"/>
  <c r="CG628" i="3"/>
  <c r="BW626" i="3"/>
  <c r="BV626" i="3"/>
  <c r="CK601" i="3"/>
  <c r="CM601" i="3"/>
  <c r="CA591" i="3"/>
  <c r="BY591" i="3"/>
  <c r="CD583" i="3"/>
  <c r="CE583" i="3"/>
  <c r="F583" i="3"/>
  <c r="D583" i="3"/>
  <c r="CG582" i="3"/>
  <c r="CH582" i="3"/>
  <c r="CI582" i="3"/>
  <c r="BQ576" i="3"/>
  <c r="BR576" i="3"/>
  <c r="BS576" i="3"/>
  <c r="CD574" i="3"/>
  <c r="CC564" i="3"/>
  <c r="CE564" i="3"/>
  <c r="CD564" i="3"/>
  <c r="CC562" i="3"/>
  <c r="CD562" i="3"/>
  <c r="BQ560" i="3"/>
  <c r="BR560" i="3"/>
  <c r="BS560" i="3"/>
  <c r="BW551" i="3"/>
  <c r="CD543" i="3"/>
  <c r="CC543" i="3"/>
  <c r="CA534" i="3"/>
  <c r="BY534" i="3"/>
  <c r="BZ534" i="3"/>
  <c r="CC521" i="3"/>
  <c r="CD521" i="3"/>
  <c r="CE521" i="3"/>
  <c r="CK509" i="3"/>
  <c r="CL509" i="3"/>
  <c r="CA499" i="3"/>
  <c r="BY499" i="3"/>
  <c r="BW497" i="3"/>
  <c r="BU497" i="3"/>
  <c r="CA493" i="3"/>
  <c r="BY493" i="3"/>
  <c r="CG492" i="3"/>
  <c r="BS484" i="3"/>
  <c r="BQ484" i="3"/>
  <c r="BR484" i="3"/>
  <c r="F467" i="3"/>
  <c r="M467" i="3"/>
  <c r="D467" i="3"/>
  <c r="CK451" i="3"/>
  <c r="CL451" i="3"/>
  <c r="CM451" i="3"/>
  <c r="CH450" i="3"/>
  <c r="CG450" i="3"/>
  <c r="CM435" i="3"/>
  <c r="CH434" i="3"/>
  <c r="CG434" i="3"/>
  <c r="CK419" i="3"/>
  <c r="CM419" i="3"/>
  <c r="CH418" i="3"/>
  <c r="CG418" i="3"/>
  <c r="CD410" i="3"/>
  <c r="CC410" i="3"/>
  <c r="D408" i="3"/>
  <c r="BQ408" i="3"/>
  <c r="CM404" i="3"/>
  <c r="BW403" i="3"/>
  <c r="BV403" i="3"/>
  <c r="BW396" i="3"/>
  <c r="BV396" i="3"/>
  <c r="CD383" i="3"/>
  <c r="CE383" i="3"/>
  <c r="D369" i="3"/>
  <c r="M369" i="3"/>
  <c r="CK351" i="3"/>
  <c r="CH336" i="3"/>
  <c r="CH332" i="3"/>
  <c r="CI332" i="3"/>
  <c r="D331" i="3"/>
  <c r="CC331" i="3"/>
  <c r="M331" i="3"/>
  <c r="BW325" i="3"/>
  <c r="BV325" i="3"/>
  <c r="BU325" i="3"/>
  <c r="CK307" i="3"/>
  <c r="CL307" i="3"/>
  <c r="CC276" i="3"/>
  <c r="CD276" i="3"/>
  <c r="BR274" i="3"/>
  <c r="BR272" i="3"/>
  <c r="BS272" i="3"/>
  <c r="CD255" i="3"/>
  <c r="CE255" i="3"/>
  <c r="BV249" i="3"/>
  <c r="CI242" i="3"/>
  <c r="CG242" i="3"/>
  <c r="BU242" i="3"/>
  <c r="BV242" i="3"/>
  <c r="BZ240" i="3"/>
  <c r="CA240" i="3"/>
  <c r="CM238" i="3"/>
  <c r="CL238" i="3"/>
  <c r="BV236" i="3"/>
  <c r="BU236" i="3"/>
  <c r="D219" i="3"/>
  <c r="BY219" i="3"/>
  <c r="M219" i="3"/>
  <c r="F219" i="3"/>
  <c r="BW215" i="3"/>
  <c r="BU215" i="3"/>
  <c r="CI213" i="3"/>
  <c r="CG213" i="3"/>
  <c r="BV213" i="3"/>
  <c r="CL201" i="3"/>
  <c r="CK201" i="3"/>
  <c r="CM201" i="3"/>
  <c r="BW198" i="3"/>
  <c r="BZ192" i="3"/>
  <c r="CH188" i="3"/>
  <c r="CG188" i="3"/>
  <c r="BW188" i="3"/>
  <c r="CL182" i="3"/>
  <c r="BV182" i="3"/>
  <c r="F182" i="3"/>
  <c r="M182" i="3"/>
  <c r="CI171" i="3"/>
  <c r="CG171" i="3"/>
  <c r="CH171" i="3"/>
  <c r="BZ167" i="3"/>
  <c r="CA167" i="3"/>
  <c r="CH161" i="3"/>
  <c r="BV152" i="3"/>
  <c r="BW152" i="3"/>
  <c r="CL150" i="3"/>
  <c r="CE142" i="3"/>
  <c r="BV142" i="3"/>
  <c r="BW142" i="3"/>
  <c r="CM140" i="3"/>
  <c r="CL140" i="3"/>
  <c r="CI139" i="3"/>
  <c r="BR133" i="3"/>
  <c r="CD113" i="3"/>
  <c r="BV108" i="3"/>
  <c r="CD107" i="3"/>
  <c r="CC107" i="3"/>
  <c r="CE107" i="3"/>
  <c r="BQ105" i="3"/>
  <c r="CM84" i="3"/>
  <c r="CE70" i="3"/>
  <c r="CD70" i="3"/>
  <c r="CE51" i="3"/>
  <c r="CC51" i="3"/>
  <c r="BZ50" i="3"/>
  <c r="CM32" i="3"/>
  <c r="CL32" i="3"/>
  <c r="BW31" i="3"/>
  <c r="BV31" i="3"/>
  <c r="BU47" i="16"/>
  <c r="BU953" i="3"/>
  <c r="BV953" i="3"/>
  <c r="BW953" i="3"/>
  <c r="BU48" i="16"/>
  <c r="BV954" i="3"/>
  <c r="BW954" i="3"/>
  <c r="BV49" i="16"/>
  <c r="CA955" i="3"/>
  <c r="BZ955" i="3"/>
  <c r="CA969" i="3"/>
  <c r="D1864" i="3"/>
  <c r="D1011" i="3"/>
  <c r="D1019" i="3"/>
  <c r="D1070" i="3"/>
  <c r="D1923" i="3"/>
  <c r="D1929" i="3"/>
  <c r="D1076" i="3"/>
  <c r="D1930" i="3"/>
  <c r="BS89" i="16"/>
  <c r="D900" i="3"/>
  <c r="CC900" i="3"/>
  <c r="BS95" i="16"/>
  <c r="D906" i="3"/>
  <c r="F906" i="3"/>
  <c r="BW87" i="16"/>
  <c r="BY1079" i="3"/>
  <c r="BZ1079" i="3"/>
  <c r="CA1079" i="3"/>
  <c r="BV94" i="16"/>
  <c r="BV1086" i="3"/>
  <c r="BW1086" i="3"/>
  <c r="BW95" i="16"/>
  <c r="CA1087" i="3"/>
  <c r="BZ1087" i="3"/>
  <c r="BU101" i="16"/>
  <c r="BS1093" i="3"/>
  <c r="BU106" i="16"/>
  <c r="BR1098" i="3"/>
  <c r="BS1098" i="3"/>
  <c r="CL1236" i="3"/>
  <c r="CK1236" i="3"/>
  <c r="CL1230" i="3"/>
  <c r="CK1230" i="3"/>
  <c r="CM1230" i="3"/>
  <c r="CM1223" i="3"/>
  <c r="BZ1222" i="3"/>
  <c r="CA1222" i="3"/>
  <c r="BV1218" i="3"/>
  <c r="BW1218" i="3"/>
  <c r="CA1215" i="3"/>
  <c r="BZ1215" i="3"/>
  <c r="BW1212" i="3"/>
  <c r="BU1212" i="3"/>
  <c r="CL1210" i="3"/>
  <c r="CM1210" i="3"/>
  <c r="CD1201" i="3"/>
  <c r="CE1201" i="3"/>
  <c r="F1199" i="3"/>
  <c r="D1199" i="3"/>
  <c r="BV1198" i="3"/>
  <c r="CH1194" i="3"/>
  <c r="CI1194" i="3"/>
  <c r="CH1178" i="3"/>
  <c r="CI1178" i="3"/>
  <c r="BW1176" i="3"/>
  <c r="BV1176" i="3"/>
  <c r="CD1174" i="3"/>
  <c r="CG1173" i="3"/>
  <c r="CH1173" i="3"/>
  <c r="D1164" i="3"/>
  <c r="CC1164" i="3"/>
  <c r="F1164" i="3"/>
  <c r="BV1153" i="3"/>
  <c r="BW1153" i="3"/>
  <c r="BV1142" i="3"/>
  <c r="CL1140" i="3"/>
  <c r="CM1140" i="3"/>
  <c r="CI1139" i="3"/>
  <c r="CE1137" i="3"/>
  <c r="CD1137" i="3"/>
  <c r="F1135" i="3"/>
  <c r="D1135" i="3"/>
  <c r="CC1135" i="3"/>
  <c r="BZ1134" i="3"/>
  <c r="CI1133" i="3"/>
  <c r="CK1109" i="3"/>
  <c r="CL1109" i="3"/>
  <c r="CH1108" i="3"/>
  <c r="BV1108" i="3"/>
  <c r="BW1108" i="3"/>
  <c r="CE1103" i="3"/>
  <c r="CG1088" i="3"/>
  <c r="CH1088" i="3"/>
  <c r="CK1080" i="3"/>
  <c r="CL1080" i="3"/>
  <c r="D1042" i="3"/>
  <c r="BQ1042" i="3"/>
  <c r="F1042" i="3"/>
  <c r="CD985" i="3"/>
  <c r="BV984" i="3"/>
  <c r="BW984" i="3"/>
  <c r="CH974" i="3"/>
  <c r="CI974" i="3"/>
  <c r="CD973" i="3"/>
  <c r="CE973" i="3"/>
  <c r="F970" i="3"/>
  <c r="D970" i="3"/>
  <c r="CC970" i="3"/>
  <c r="CG960" i="3"/>
  <c r="CI960" i="3"/>
  <c r="CG956" i="3"/>
  <c r="CI956" i="3"/>
  <c r="CI931" i="3"/>
  <c r="F927" i="3"/>
  <c r="D927" i="3"/>
  <c r="CH925" i="3"/>
  <c r="CI925" i="3"/>
  <c r="CH906" i="3"/>
  <c r="CI906" i="3"/>
  <c r="CL902" i="3"/>
  <c r="CM902" i="3"/>
  <c r="D854" i="3"/>
  <c r="CC854" i="3"/>
  <c r="CC852" i="3"/>
  <c r="CE852" i="3"/>
  <c r="F852" i="3"/>
  <c r="CA851" i="3"/>
  <c r="CL849" i="3"/>
  <c r="BU844" i="3"/>
  <c r="CL842" i="3"/>
  <c r="CM842" i="3"/>
  <c r="BZ842" i="3"/>
  <c r="CL841" i="3"/>
  <c r="CK833" i="3"/>
  <c r="CL833" i="3"/>
  <c r="CE832" i="3"/>
  <c r="CL829" i="3"/>
  <c r="CI825" i="3"/>
  <c r="BR824" i="3"/>
  <c r="BS824" i="3"/>
  <c r="D822" i="3"/>
  <c r="BS820" i="3"/>
  <c r="D818" i="3"/>
  <c r="BV816" i="3"/>
  <c r="BU813" i="3"/>
  <c r="CL811" i="3"/>
  <c r="F804" i="3"/>
  <c r="F802" i="3"/>
  <c r="BS801" i="3"/>
  <c r="BU800" i="3"/>
  <c r="BW800" i="3"/>
  <c r="CM799" i="3"/>
  <c r="BZ796" i="3"/>
  <c r="F794" i="3"/>
  <c r="BY793" i="3"/>
  <c r="BU791" i="3"/>
  <c r="BV789" i="3"/>
  <c r="F787" i="3"/>
  <c r="F784" i="3"/>
  <c r="CK782" i="3"/>
  <c r="CM782" i="3"/>
  <c r="CH771" i="3"/>
  <c r="CI771" i="3"/>
  <c r="BQ771" i="3"/>
  <c r="BR771" i="3"/>
  <c r="BR766" i="3"/>
  <c r="BS766" i="3"/>
  <c r="CH762" i="3"/>
  <c r="BQ762" i="3"/>
  <c r="CC761" i="3"/>
  <c r="CD761" i="3"/>
  <c r="CH758" i="3"/>
  <c r="M758" i="3"/>
  <c r="CC757" i="3"/>
  <c r="CD757" i="3"/>
  <c r="M757" i="3"/>
  <c r="F757" i="3"/>
  <c r="BY756" i="3"/>
  <c r="CM753" i="3"/>
  <c r="CH744" i="3"/>
  <c r="CI744" i="3"/>
  <c r="BQ743" i="3"/>
  <c r="BR743" i="3"/>
  <c r="BS743" i="3"/>
  <c r="BR742" i="3"/>
  <c r="CG740" i="3"/>
  <c r="F739" i="3"/>
  <c r="BR737" i="3"/>
  <c r="BQ737" i="3"/>
  <c r="BS737" i="3"/>
  <c r="BV729" i="3"/>
  <c r="BW729" i="3"/>
  <c r="CG728" i="3"/>
  <c r="CH728" i="3"/>
  <c r="BV728" i="3"/>
  <c r="BW728" i="3"/>
  <c r="CD726" i="3"/>
  <c r="CE726" i="3"/>
  <c r="CD720" i="3"/>
  <c r="BY713" i="3"/>
  <c r="CA713" i="3"/>
  <c r="CG706" i="3"/>
  <c r="CH706" i="3"/>
  <c r="CH702" i="3"/>
  <c r="CI702" i="3"/>
  <c r="CC700" i="3"/>
  <c r="CD700" i="3"/>
  <c r="BY698" i="3"/>
  <c r="CE695" i="3"/>
  <c r="CD695" i="3"/>
  <c r="CC691" i="3"/>
  <c r="CK687" i="3"/>
  <c r="CD680" i="3"/>
  <c r="CE680" i="3"/>
  <c r="CH679" i="3"/>
  <c r="CI679" i="3"/>
  <c r="BV679" i="3"/>
  <c r="BW679" i="3"/>
  <c r="BR671" i="3"/>
  <c r="BS671" i="3"/>
  <c r="CK666" i="3"/>
  <c r="CM666" i="3"/>
  <c r="BV664" i="3"/>
  <c r="CE659" i="3"/>
  <c r="CC659" i="3"/>
  <c r="CK655" i="3"/>
  <c r="CL655" i="3"/>
  <c r="CD648" i="3"/>
  <c r="CE648" i="3"/>
  <c r="CH647" i="3"/>
  <c r="CI647" i="3"/>
  <c r="BW647" i="3"/>
  <c r="BR639" i="3"/>
  <c r="BS639" i="3"/>
  <c r="CK634" i="3"/>
  <c r="CM634" i="3"/>
  <c r="CD632" i="3"/>
  <c r="CE632" i="3"/>
  <c r="CG630" i="3"/>
  <c r="CI630" i="3"/>
  <c r="BV630" i="3"/>
  <c r="BW630" i="3"/>
  <c r="CH627" i="3"/>
  <c r="CI627" i="3"/>
  <c r="BV623" i="3"/>
  <c r="BW623" i="3"/>
  <c r="CG622" i="3"/>
  <c r="CH622" i="3"/>
  <c r="BV622" i="3"/>
  <c r="BW622" i="3"/>
  <c r="M621" i="3"/>
  <c r="F620" i="3"/>
  <c r="M620" i="3"/>
  <c r="CE615" i="3"/>
  <c r="D615" i="3"/>
  <c r="BQ608" i="3"/>
  <c r="BS608" i="3"/>
  <c r="CC606" i="3"/>
  <c r="D605" i="3"/>
  <c r="M605" i="3"/>
  <c r="CH604" i="3"/>
  <c r="CI604" i="3"/>
  <c r="CG600" i="3"/>
  <c r="CH600" i="3"/>
  <c r="CC595" i="3"/>
  <c r="CD595" i="3"/>
  <c r="BQ590" i="3"/>
  <c r="BS590" i="3"/>
  <c r="BZ588" i="3"/>
  <c r="CA588" i="3"/>
  <c r="CL587" i="3"/>
  <c r="CK587" i="3"/>
  <c r="BZ586" i="3"/>
  <c r="F585" i="3"/>
  <c r="D585" i="3"/>
  <c r="BZ569" i="3"/>
  <c r="CA569" i="3"/>
  <c r="CG566" i="3"/>
  <c r="CH566" i="3"/>
  <c r="CI566" i="3"/>
  <c r="BV557" i="3"/>
  <c r="BW557" i="3"/>
  <c r="CA554" i="3"/>
  <c r="BY552" i="3"/>
  <c r="CH548" i="3"/>
  <c r="F545" i="3"/>
  <c r="M545" i="3"/>
  <c r="BV541" i="3"/>
  <c r="BW541" i="3"/>
  <c r="BZ538" i="3"/>
  <c r="CA538" i="3"/>
  <c r="CA524" i="3"/>
  <c r="BY524" i="3"/>
  <c r="F523" i="3"/>
  <c r="CC509" i="3"/>
  <c r="CD509" i="3"/>
  <c r="CE509" i="3"/>
  <c r="F507" i="3"/>
  <c r="CE503" i="3"/>
  <c r="CG502" i="3"/>
  <c r="CH502" i="3"/>
  <c r="CC488" i="3"/>
  <c r="BS488" i="3"/>
  <c r="CD488" i="3"/>
  <c r="CE487" i="3"/>
  <c r="CG486" i="3"/>
  <c r="CI480" i="3"/>
  <c r="CH480" i="3"/>
  <c r="F463" i="3"/>
  <c r="D463" i="3"/>
  <c r="BY460" i="3"/>
  <c r="BZ460" i="3"/>
  <c r="F455" i="3"/>
  <c r="D455" i="3"/>
  <c r="BY452" i="3"/>
  <c r="BZ452" i="3"/>
  <c r="F447" i="3"/>
  <c r="D447" i="3"/>
  <c r="BZ436" i="3"/>
  <c r="F431" i="3"/>
  <c r="D431" i="3"/>
  <c r="BY428" i="3"/>
  <c r="BZ428" i="3"/>
  <c r="D423" i="3"/>
  <c r="BZ420" i="3"/>
  <c r="BW415" i="3"/>
  <c r="F415" i="3"/>
  <c r="CM407" i="3"/>
  <c r="BW399" i="3"/>
  <c r="CD394" i="3"/>
  <c r="CE394" i="3"/>
  <c r="CA387" i="3"/>
  <c r="D384" i="3"/>
  <c r="BQ384" i="3"/>
  <c r="CD382" i="3"/>
  <c r="CL381" i="3"/>
  <c r="BR377" i="3"/>
  <c r="CE372" i="3"/>
  <c r="CL365" i="3"/>
  <c r="CM365" i="3"/>
  <c r="CD363" i="3"/>
  <c r="CE363" i="3"/>
  <c r="F362" i="3"/>
  <c r="D362" i="3"/>
  <c r="BQ362" i="3"/>
  <c r="BY349" i="3"/>
  <c r="CH333" i="3"/>
  <c r="CI333" i="3"/>
  <c r="CM327" i="3"/>
  <c r="CL327" i="3"/>
  <c r="F327" i="3"/>
  <c r="BR326" i="3"/>
  <c r="BS326" i="3"/>
  <c r="CC325" i="3"/>
  <c r="CE322" i="3"/>
  <c r="CD322" i="3"/>
  <c r="CM318" i="3"/>
  <c r="CE314" i="3"/>
  <c r="BR311" i="3"/>
  <c r="BS311" i="3"/>
  <c r="CI306" i="3"/>
  <c r="CD302" i="3"/>
  <c r="CL293" i="3"/>
  <c r="CK293" i="3"/>
  <c r="BV293" i="3"/>
  <c r="CM290" i="3"/>
  <c r="CL290" i="3"/>
  <c r="BZ287" i="3"/>
  <c r="CA287" i="3"/>
  <c r="CD284" i="3"/>
  <c r="CE284" i="3"/>
  <c r="CC275" i="3"/>
  <c r="BZ270" i="3"/>
  <c r="CA270" i="3"/>
  <c r="D259" i="3"/>
  <c r="BU259" i="3"/>
  <c r="F258" i="3"/>
  <c r="CE256" i="3"/>
  <c r="CD256" i="3"/>
  <c r="CK253" i="3"/>
  <c r="CM246" i="3"/>
  <c r="CK246" i="3"/>
  <c r="CK243" i="3"/>
  <c r="CM243" i="3"/>
  <c r="CL243" i="3"/>
  <c r="CG236" i="3"/>
  <c r="CL235" i="3"/>
  <c r="CM235" i="3"/>
  <c r="D232" i="3"/>
  <c r="BS231" i="3"/>
  <c r="BR231" i="3"/>
  <c r="BW230" i="3"/>
  <c r="BZ227" i="3"/>
  <c r="CA227" i="3"/>
  <c r="CH226" i="3"/>
  <c r="CI226" i="3"/>
  <c r="CM218" i="3"/>
  <c r="CK218" i="3"/>
  <c r="BU217" i="3"/>
  <c r="BW217" i="3"/>
  <c r="CM216" i="3"/>
  <c r="CK216" i="3"/>
  <c r="CM211" i="3"/>
  <c r="CL211" i="3"/>
  <c r="CK211" i="3"/>
  <c r="CE209" i="3"/>
  <c r="CC209" i="3"/>
  <c r="CD209" i="3"/>
  <c r="BU206" i="3"/>
  <c r="F204" i="3"/>
  <c r="D204" i="3"/>
  <c r="BY204" i="3"/>
  <c r="CD203" i="3"/>
  <c r="F202" i="3"/>
  <c r="D202" i="3"/>
  <c r="BU202" i="3"/>
  <c r="CD200" i="3"/>
  <c r="CA195" i="3"/>
  <c r="BZ195" i="3"/>
  <c r="CK183" i="3"/>
  <c r="CM183" i="3"/>
  <c r="CH180" i="3"/>
  <c r="CG180" i="3"/>
  <c r="CI180" i="3"/>
  <c r="BR180" i="3"/>
  <c r="BS180" i="3"/>
  <c r="BW176" i="3"/>
  <c r="D176" i="3"/>
  <c r="BY176" i="3"/>
  <c r="M176" i="3"/>
  <c r="CK172" i="3"/>
  <c r="CM172" i="3"/>
  <c r="CL172" i="3"/>
  <c r="CL169" i="3"/>
  <c r="CK169" i="3"/>
  <c r="CM169" i="3"/>
  <c r="F166" i="3"/>
  <c r="D166" i="3"/>
  <c r="CC166" i="3"/>
  <c r="BW159" i="3"/>
  <c r="BV159" i="3"/>
  <c r="CK156" i="3"/>
  <c r="CM156" i="3"/>
  <c r="CL156" i="3"/>
  <c r="BW148" i="3"/>
  <c r="BV148" i="3"/>
  <c r="BS146" i="3"/>
  <c r="BU138" i="3"/>
  <c r="BW138" i="3"/>
  <c r="BV138" i="3"/>
  <c r="CH137" i="3"/>
  <c r="CG137" i="3"/>
  <c r="CC135" i="3"/>
  <c r="CD135" i="3"/>
  <c r="CE135" i="3"/>
  <c r="BV135" i="3"/>
  <c r="BZ122" i="3"/>
  <c r="BY122" i="3"/>
  <c r="CA122" i="3"/>
  <c r="CK109" i="3"/>
  <c r="CL109" i="3"/>
  <c r="CL107" i="3"/>
  <c r="CK107" i="3"/>
  <c r="CM107" i="3"/>
  <c r="CH90" i="3"/>
  <c r="CG90" i="3"/>
  <c r="CI90" i="3"/>
  <c r="BV90" i="3"/>
  <c r="BU90" i="3"/>
  <c r="BW88" i="3"/>
  <c r="BV88" i="3"/>
  <c r="BU88" i="3"/>
  <c r="CE83" i="3"/>
  <c r="CD83" i="3"/>
  <c r="CG82" i="3"/>
  <c r="CI82" i="3"/>
  <c r="BV74" i="3"/>
  <c r="BW74" i="3"/>
  <c r="BW73" i="3"/>
  <c r="BU48" i="3"/>
  <c r="BW48" i="3"/>
  <c r="CH46" i="3"/>
  <c r="CG46" i="3"/>
  <c r="BU46" i="3"/>
  <c r="BV46" i="3"/>
  <c r="BV45" i="3"/>
  <c r="BV35" i="3"/>
  <c r="CM27" i="3"/>
  <c r="BT60" i="16"/>
  <c r="BR966" i="3"/>
  <c r="BS966" i="3"/>
  <c r="BU61" i="16"/>
  <c r="BW967" i="3"/>
  <c r="BV91" i="16"/>
  <c r="BW1083" i="3"/>
  <c r="BV98" i="16"/>
  <c r="BW99" i="16"/>
  <c r="CA1091" i="3"/>
  <c r="D1127" i="3"/>
  <c r="D1980" i="3"/>
  <c r="BS1331" i="3"/>
  <c r="CG1328" i="3"/>
  <c r="CH1328" i="3"/>
  <c r="CK1314" i="3"/>
  <c r="BV1306" i="3"/>
  <c r="BW1306" i="3"/>
  <c r="BQ1299" i="3"/>
  <c r="BS1299" i="3"/>
  <c r="BZ1295" i="3"/>
  <c r="CA1295" i="3"/>
  <c r="BZ1292" i="3"/>
  <c r="CA1292" i="3"/>
  <c r="CE1290" i="3"/>
  <c r="BQ1288" i="3"/>
  <c r="BR1288" i="3"/>
  <c r="F1286" i="3"/>
  <c r="D1286" i="3"/>
  <c r="CL1282" i="3"/>
  <c r="CK1282" i="3"/>
  <c r="BZ1282" i="3"/>
  <c r="CA1282" i="3"/>
  <c r="F1277" i="3"/>
  <c r="M1277" i="3"/>
  <c r="CE1271" i="3"/>
  <c r="CG1265" i="3"/>
  <c r="CH1265" i="3"/>
  <c r="CH1264" i="3"/>
  <c r="BZ1261" i="3"/>
  <c r="CA1261" i="3"/>
  <c r="BR1261" i="3"/>
  <c r="BS1261" i="3"/>
  <c r="CG1259" i="3"/>
  <c r="CH1259" i="3"/>
  <c r="BV1258" i="3"/>
  <c r="BW1258" i="3"/>
  <c r="CL1257" i="3"/>
  <c r="CM1257" i="3"/>
  <c r="BY1257" i="3"/>
  <c r="BZ1257" i="3"/>
  <c r="CC1254" i="3"/>
  <c r="CD1254" i="3"/>
  <c r="CH1253" i="3"/>
  <c r="CI1253" i="3"/>
  <c r="CD1251" i="3"/>
  <c r="CC1251" i="3"/>
  <c r="CH1238" i="3"/>
  <c r="CD1227" i="3"/>
  <c r="CE1227" i="3"/>
  <c r="CD1226" i="3"/>
  <c r="CE1226" i="3"/>
  <c r="CD1224" i="3"/>
  <c r="BR1224" i="3"/>
  <c r="CL1222" i="3"/>
  <c r="CK1222" i="3"/>
  <c r="CM1222" i="3"/>
  <c r="BU1218" i="3"/>
  <c r="BS1214" i="3"/>
  <c r="BS1212" i="3"/>
  <c r="CG1211" i="3"/>
  <c r="CL1205" i="3"/>
  <c r="CK1205" i="3"/>
  <c r="BZ1203" i="3"/>
  <c r="CH1198" i="3"/>
  <c r="CI1198" i="3"/>
  <c r="CD1195" i="3"/>
  <c r="M1194" i="3"/>
  <c r="CL1191" i="3"/>
  <c r="CK1191" i="3"/>
  <c r="BZ1191" i="3"/>
  <c r="CA1191" i="3"/>
  <c r="BR1188" i="3"/>
  <c r="BS1188" i="3"/>
  <c r="CH1184" i="3"/>
  <c r="D1184" i="3"/>
  <c r="CC1184" i="3"/>
  <c r="F1184" i="3"/>
  <c r="CH1183" i="3"/>
  <c r="CG1183" i="3"/>
  <c r="CI1183" i="3"/>
  <c r="BR1179" i="3"/>
  <c r="BS1179" i="3"/>
  <c r="BV1177" i="3"/>
  <c r="BW1177" i="3"/>
  <c r="CD1175" i="3"/>
  <c r="CI1173" i="3"/>
  <c r="BR1169" i="3"/>
  <c r="BS1169" i="3"/>
  <c r="BR1167" i="3"/>
  <c r="BS1167" i="3"/>
  <c r="BR1165" i="3"/>
  <c r="BS1165" i="3"/>
  <c r="BW1162" i="3"/>
  <c r="CH1160" i="3"/>
  <c r="F1160" i="3"/>
  <c r="CH1159" i="3"/>
  <c r="CI1159" i="3"/>
  <c r="F1152" i="3"/>
  <c r="D1152" i="3"/>
  <c r="CH1151" i="3"/>
  <c r="CG1151" i="3"/>
  <c r="BV1146" i="3"/>
  <c r="BW1146" i="3"/>
  <c r="CH1143" i="3"/>
  <c r="CD1139" i="3"/>
  <c r="CM1138" i="3"/>
  <c r="BZ1138" i="3"/>
  <c r="CM1134" i="3"/>
  <c r="CG1133" i="3"/>
  <c r="D1132" i="3"/>
  <c r="BQ1132" i="3"/>
  <c r="F1132" i="3"/>
  <c r="BV1109" i="3"/>
  <c r="BW1109" i="3"/>
  <c r="F1091" i="3"/>
  <c r="D1091" i="3"/>
  <c r="BY1091" i="3"/>
  <c r="CI1043" i="3"/>
  <c r="CH1043" i="3"/>
  <c r="CL1038" i="3"/>
  <c r="CM1038" i="3"/>
  <c r="CI1034" i="3"/>
  <c r="D1034" i="3"/>
  <c r="F1034" i="3"/>
  <c r="F986" i="3"/>
  <c r="BU986" i="3"/>
  <c r="CA982" i="3"/>
  <c r="BZ982" i="3"/>
  <c r="CL980" i="3"/>
  <c r="CM980" i="3"/>
  <c r="CL975" i="3"/>
  <c r="CH960" i="3"/>
  <c r="CH956" i="3"/>
  <c r="CH918" i="3"/>
  <c r="CG918" i="3"/>
  <c r="CI918" i="3"/>
  <c r="CL917" i="3"/>
  <c r="CK917" i="3"/>
  <c r="BZ917" i="3"/>
  <c r="CA917" i="3"/>
  <c r="CG912" i="3"/>
  <c r="CH912" i="3"/>
  <c r="BV912" i="3"/>
  <c r="BW912" i="3"/>
  <c r="CG897" i="3"/>
  <c r="CI897" i="3"/>
  <c r="CH894" i="3"/>
  <c r="BV850" i="3"/>
  <c r="BW850" i="3"/>
  <c r="CG849" i="3"/>
  <c r="CH849" i="3"/>
  <c r="CE847" i="3"/>
  <c r="CE845" i="3"/>
  <c r="BQ844" i="3"/>
  <c r="BR844" i="3"/>
  <c r="BW841" i="3"/>
  <c r="CH837" i="3"/>
  <c r="CI837" i="3"/>
  <c r="BV837" i="3"/>
  <c r="BW837" i="3"/>
  <c r="BS834" i="3"/>
  <c r="CE831" i="3"/>
  <c r="BS828" i="3"/>
  <c r="CI826" i="3"/>
  <c r="CG826" i="3"/>
  <c r="CH826" i="3"/>
  <c r="CM824" i="3"/>
  <c r="CK824" i="3"/>
  <c r="CL824" i="3"/>
  <c r="M801" i="3"/>
  <c r="F801" i="3"/>
  <c r="CH796" i="3"/>
  <c r="CI795" i="3"/>
  <c r="BZ792" i="3"/>
  <c r="CA792" i="3"/>
  <c r="CL790" i="3"/>
  <c r="CM790" i="3"/>
  <c r="BS788" i="3"/>
  <c r="CG786" i="3"/>
  <c r="CH786" i="3"/>
  <c r="CG782" i="3"/>
  <c r="CH782" i="3"/>
  <c r="BV778" i="3"/>
  <c r="BW778" i="3"/>
  <c r="CI777" i="3"/>
  <c r="CK774" i="3"/>
  <c r="CL774" i="3"/>
  <c r="CM774" i="3"/>
  <c r="F771" i="3"/>
  <c r="M771" i="3"/>
  <c r="F766" i="3"/>
  <c r="F762" i="3"/>
  <c r="M762" i="3"/>
  <c r="M759" i="3"/>
  <c r="BW755" i="3"/>
  <c r="BZ753" i="3"/>
  <c r="BY748" i="3"/>
  <c r="CD745" i="3"/>
  <c r="CE745" i="3"/>
  <c r="M742" i="3"/>
  <c r="F742" i="3"/>
  <c r="CH741" i="3"/>
  <c r="CG741" i="3"/>
  <c r="F735" i="3"/>
  <c r="M735" i="3"/>
  <c r="BQ733" i="3"/>
  <c r="CG731" i="3"/>
  <c r="CI731" i="3"/>
  <c r="CL729" i="3"/>
  <c r="BU729" i="3"/>
  <c r="CH729" i="3"/>
  <c r="CI729" i="3"/>
  <c r="CI728" i="3"/>
  <c r="CK727" i="3"/>
  <c r="CM727" i="3"/>
  <c r="BZ726" i="3"/>
  <c r="BQ722" i="3"/>
  <c r="CA717" i="3"/>
  <c r="BR714" i="3"/>
  <c r="BS714" i="3"/>
  <c r="BV707" i="3"/>
  <c r="BW707" i="3"/>
  <c r="CI706" i="3"/>
  <c r="CK703" i="3"/>
  <c r="CL703" i="3"/>
  <c r="CL699" i="3"/>
  <c r="CK696" i="3"/>
  <c r="CL688" i="3"/>
  <c r="CK688" i="3"/>
  <c r="CM688" i="3"/>
  <c r="BZ688" i="3"/>
  <c r="CA688" i="3"/>
  <c r="BQ686" i="3"/>
  <c r="BQ682" i="3"/>
  <c r="BR682" i="3"/>
  <c r="BU679" i="3"/>
  <c r="BY678" i="3"/>
  <c r="BZ678" i="3"/>
  <c r="CA678" i="3"/>
  <c r="BR675" i="3"/>
  <c r="BS675" i="3"/>
  <c r="CH674" i="3"/>
  <c r="CE671" i="3"/>
  <c r="CC671" i="3"/>
  <c r="CH667" i="3"/>
  <c r="CG667" i="3"/>
  <c r="BU667" i="3"/>
  <c r="CD665" i="3"/>
  <c r="CE665" i="3"/>
  <c r="CH662" i="3"/>
  <c r="CI662" i="3"/>
  <c r="CL656" i="3"/>
  <c r="CK656" i="3"/>
  <c r="CM656" i="3"/>
  <c r="BZ656" i="3"/>
  <c r="CA656" i="3"/>
  <c r="BQ654" i="3"/>
  <c r="BQ650" i="3"/>
  <c r="BR650" i="3"/>
  <c r="BY646" i="3"/>
  <c r="BZ646" i="3"/>
  <c r="CA646" i="3"/>
  <c r="BR643" i="3"/>
  <c r="BS643" i="3"/>
  <c r="CH642" i="3"/>
  <c r="CI642" i="3"/>
  <c r="CE639" i="3"/>
  <c r="CC639" i="3"/>
  <c r="CH635" i="3"/>
  <c r="CG635" i="3"/>
  <c r="BU635" i="3"/>
  <c r="BV635" i="3"/>
  <c r="BR633" i="3"/>
  <c r="CC632" i="3"/>
  <c r="CC631" i="3"/>
  <c r="CD631" i="3"/>
  <c r="CL628" i="3"/>
  <c r="CM628" i="3"/>
  <c r="CE626" i="3"/>
  <c r="CL623" i="3"/>
  <c r="BU623" i="3"/>
  <c r="CH623" i="3"/>
  <c r="CI623" i="3"/>
  <c r="CI622" i="3"/>
  <c r="CK618" i="3"/>
  <c r="CL618" i="3"/>
  <c r="CM618" i="3"/>
  <c r="CG617" i="3"/>
  <c r="CD617" i="3"/>
  <c r="CE617" i="3"/>
  <c r="CG614" i="3"/>
  <c r="CH614" i="3"/>
  <c r="BY613" i="3"/>
  <c r="BZ613" i="3"/>
  <c r="BZ611" i="3"/>
  <c r="CD608" i="3"/>
  <c r="CC608" i="3"/>
  <c r="CH602" i="3"/>
  <c r="CD599" i="3"/>
  <c r="CE599" i="3"/>
  <c r="F599" i="3"/>
  <c r="D599" i="3"/>
  <c r="BQ592" i="3"/>
  <c r="BS592" i="3"/>
  <c r="CD590" i="3"/>
  <c r="CC590" i="3"/>
  <c r="D589" i="3"/>
  <c r="M589" i="3"/>
  <c r="CI588" i="3"/>
  <c r="CM585" i="3"/>
  <c r="CG584" i="3"/>
  <c r="CH584" i="3"/>
  <c r="BW583" i="3"/>
  <c r="CC580" i="3"/>
  <c r="CE580" i="3"/>
  <c r="CD579" i="3"/>
  <c r="BQ574" i="3"/>
  <c r="BS574" i="3"/>
  <c r="BZ572" i="3"/>
  <c r="CA572" i="3"/>
  <c r="CL571" i="3"/>
  <c r="CK571" i="3"/>
  <c r="BZ570" i="3"/>
  <c r="CA570" i="3"/>
  <c r="BY569" i="3"/>
  <c r="F569" i="3"/>
  <c r="CK565" i="3"/>
  <c r="BU557" i="3"/>
  <c r="CK551" i="3"/>
  <c r="CL551" i="3"/>
  <c r="CA550" i="3"/>
  <c r="BY550" i="3"/>
  <c r="CM549" i="3"/>
  <c r="BU541" i="3"/>
  <c r="BY533" i="3"/>
  <c r="CL529" i="3"/>
  <c r="CC527" i="3"/>
  <c r="BW525" i="3"/>
  <c r="CK523" i="3"/>
  <c r="CL523" i="3"/>
  <c r="BY522" i="3"/>
  <c r="CG518" i="3"/>
  <c r="CH518" i="3"/>
  <c r="BY512" i="3"/>
  <c r="CH508" i="3"/>
  <c r="CG508" i="3"/>
  <c r="CI508" i="3"/>
  <c r="BV501" i="3"/>
  <c r="BW501" i="3"/>
  <c r="M497" i="3"/>
  <c r="BU495" i="3"/>
  <c r="BY494" i="3"/>
  <c r="BV485" i="3"/>
  <c r="BW485" i="3"/>
  <c r="BZ479" i="3"/>
  <c r="CA479" i="3"/>
  <c r="BS478" i="3"/>
  <c r="M476" i="3"/>
  <c r="D476" i="3"/>
  <c r="F474" i="3"/>
  <c r="M474" i="3"/>
  <c r="M473" i="3"/>
  <c r="F473" i="3"/>
  <c r="D473" i="3"/>
  <c r="CK471" i="3"/>
  <c r="CL471" i="3"/>
  <c r="CI468" i="3"/>
  <c r="CH468" i="3"/>
  <c r="CG468" i="3"/>
  <c r="BV467" i="3"/>
  <c r="BW467" i="3"/>
  <c r="BR466" i="3"/>
  <c r="CI464" i="3"/>
  <c r="CG464" i="3"/>
  <c r="CD463" i="3"/>
  <c r="CE463" i="3"/>
  <c r="CI456" i="3"/>
  <c r="CG456" i="3"/>
  <c r="CD455" i="3"/>
  <c r="CE455" i="3"/>
  <c r="CI448" i="3"/>
  <c r="CG448" i="3"/>
  <c r="CD447" i="3"/>
  <c r="CE447" i="3"/>
  <c r="CI432" i="3"/>
  <c r="CG432" i="3"/>
  <c r="CE431" i="3"/>
  <c r="CI424" i="3"/>
  <c r="CG424" i="3"/>
  <c r="CD423" i="3"/>
  <c r="CE423" i="3"/>
  <c r="CI416" i="3"/>
  <c r="CG416" i="3"/>
  <c r="CD415" i="3"/>
  <c r="CH410" i="3"/>
  <c r="CI410" i="3"/>
  <c r="BW409" i="3"/>
  <c r="BV409" i="3"/>
  <c r="CA407" i="3"/>
  <c r="CE403" i="3"/>
  <c r="CD403" i="3"/>
  <c r="BW400" i="3"/>
  <c r="CM398" i="3"/>
  <c r="D396" i="3"/>
  <c r="M396" i="3"/>
  <c r="F396" i="3"/>
  <c r="D394" i="3"/>
  <c r="BY394" i="3"/>
  <c r="F394" i="3"/>
  <c r="M389" i="3"/>
  <c r="D389" i="3"/>
  <c r="BQ389" i="3"/>
  <c r="F381" i="3"/>
  <c r="CA376" i="3"/>
  <c r="CH373" i="3"/>
  <c r="BS373" i="3"/>
  <c r="CE368" i="3"/>
  <c r="CK367" i="3"/>
  <c r="CL367" i="3"/>
  <c r="CE364" i="3"/>
  <c r="CD364" i="3"/>
  <c r="D361" i="3"/>
  <c r="M361" i="3"/>
  <c r="F361" i="3"/>
  <c r="CL354" i="3"/>
  <c r="CL352" i="3"/>
  <c r="BS348" i="3"/>
  <c r="CE348" i="3"/>
  <c r="CC348" i="3"/>
  <c r="CD348" i="3"/>
  <c r="CE346" i="3"/>
  <c r="D325" i="3"/>
  <c r="BQ325" i="3"/>
  <c r="M325" i="3"/>
  <c r="CM324" i="3"/>
  <c r="CK324" i="3"/>
  <c r="F315" i="3"/>
  <c r="CD313" i="3"/>
  <c r="CE313" i="3"/>
  <c r="M311" i="3"/>
  <c r="CD310" i="3"/>
  <c r="CE310" i="3"/>
  <c r="CE306" i="3"/>
  <c r="CC306" i="3"/>
  <c r="CD304" i="3"/>
  <c r="CC304" i="3"/>
  <c r="BZ303" i="3"/>
  <c r="CA303" i="3"/>
  <c r="CA302" i="3"/>
  <c r="BY302" i="3"/>
  <c r="BQ298" i="3"/>
  <c r="CM295" i="3"/>
  <c r="CD291" i="3"/>
  <c r="CE291" i="3"/>
  <c r="BZ277" i="3"/>
  <c r="BY277" i="3"/>
  <c r="CG257" i="3"/>
  <c r="CI257" i="3"/>
  <c r="D254" i="3"/>
  <c r="BU254" i="3"/>
  <c r="CA253" i="3"/>
  <c r="CH248" i="3"/>
  <c r="CI248" i="3"/>
  <c r="CG248" i="3"/>
  <c r="CK245" i="3"/>
  <c r="CL245" i="3"/>
  <c r="CM239" i="3"/>
  <c r="CL239" i="3"/>
  <c r="CK239" i="3"/>
  <c r="CC237" i="3"/>
  <c r="CD237" i="3"/>
  <c r="CD236" i="3"/>
  <c r="CE236" i="3"/>
  <c r="BU235" i="3"/>
  <c r="BV235" i="3"/>
  <c r="BR234" i="3"/>
  <c r="BS234" i="3"/>
  <c r="BR232" i="3"/>
  <c r="BS232" i="3"/>
  <c r="CD230" i="3"/>
  <c r="D221" i="3"/>
  <c r="BY221" i="3"/>
  <c r="F221" i="3"/>
  <c r="BU218" i="3"/>
  <c r="BV218" i="3"/>
  <c r="BU216" i="3"/>
  <c r="BV216" i="3"/>
  <c r="CA215" i="3"/>
  <c r="BZ215" i="3"/>
  <c r="BY215" i="3"/>
  <c r="CM214" i="3"/>
  <c r="CK214" i="3"/>
  <c r="BQ209" i="3"/>
  <c r="BS209" i="3"/>
  <c r="CI205" i="3"/>
  <c r="CG205" i="3"/>
  <c r="CD204" i="3"/>
  <c r="CE204" i="3"/>
  <c r="F196" i="3"/>
  <c r="M196" i="3"/>
  <c r="BV193" i="3"/>
  <c r="BW193" i="3"/>
  <c r="CL190" i="3"/>
  <c r="CK190" i="3"/>
  <c r="CI181" i="3"/>
  <c r="CG181" i="3"/>
  <c r="BQ180" i="3"/>
  <c r="CA178" i="3"/>
  <c r="F178" i="3"/>
  <c r="D178" i="3"/>
  <c r="BU178" i="3"/>
  <c r="BS177" i="3"/>
  <c r="D175" i="3"/>
  <c r="BY175" i="3"/>
  <c r="F175" i="3"/>
  <c r="BV168" i="3"/>
  <c r="CL163" i="3"/>
  <c r="CM163" i="3"/>
  <c r="BV160" i="3"/>
  <c r="CI157" i="3"/>
  <c r="CL152" i="3"/>
  <c r="CM152" i="3"/>
  <c r="CL146" i="3"/>
  <c r="CK146" i="3"/>
  <c r="CM146" i="3"/>
  <c r="M146" i="3"/>
  <c r="CG145" i="3"/>
  <c r="CI145" i="3"/>
  <c r="D145" i="3"/>
  <c r="BQ145" i="3"/>
  <c r="M145" i="3"/>
  <c r="F145" i="3"/>
  <c r="BS143" i="3"/>
  <c r="BR143" i="3"/>
  <c r="CC137" i="3"/>
  <c r="CE137" i="3"/>
  <c r="BU137" i="3"/>
  <c r="BV137" i="3"/>
  <c r="CM133" i="3"/>
  <c r="CK133" i="3"/>
  <c r="CL133" i="3"/>
  <c r="BU127" i="3"/>
  <c r="BV127" i="3"/>
  <c r="BW127" i="3"/>
  <c r="BR125" i="3"/>
  <c r="BQ125" i="3"/>
  <c r="BS125" i="3"/>
  <c r="BV109" i="3"/>
  <c r="CM102" i="3"/>
  <c r="CK102" i="3"/>
  <c r="BS102" i="3"/>
  <c r="BU92" i="3"/>
  <c r="CM89" i="3"/>
  <c r="CL89" i="3"/>
  <c r="CK89" i="3"/>
  <c r="CM83" i="3"/>
  <c r="CK83" i="3"/>
  <c r="CL83" i="3"/>
  <c r="BU81" i="3"/>
  <c r="BV81" i="3"/>
  <c r="CM76" i="3"/>
  <c r="CK76" i="3"/>
  <c r="CL76" i="3"/>
  <c r="CD75" i="3"/>
  <c r="CC75" i="3"/>
  <c r="CE75" i="3"/>
  <c r="BU74" i="3"/>
  <c r="BQ73" i="3"/>
  <c r="BR73" i="3"/>
  <c r="BU71" i="3"/>
  <c r="BV71" i="3"/>
  <c r="BW71" i="3"/>
  <c r="BY69" i="3"/>
  <c r="CA69" i="3"/>
  <c r="BZ69" i="3"/>
  <c r="BY66" i="3"/>
  <c r="BZ66" i="3"/>
  <c r="CA66" i="3"/>
  <c r="CM62" i="3"/>
  <c r="CL62" i="3"/>
  <c r="CC60" i="3"/>
  <c r="CD60" i="3"/>
  <c r="CE60" i="3"/>
  <c r="BQ59" i="3"/>
  <c r="BZ58" i="3"/>
  <c r="BY53" i="3"/>
  <c r="CA53" i="3"/>
  <c r="CI46" i="3"/>
  <c r="BW28" i="3"/>
  <c r="BV28" i="3"/>
  <c r="S7" i="16"/>
  <c r="M7" i="16"/>
  <c r="D858" i="3"/>
  <c r="BV88" i="16"/>
  <c r="BU1080" i="3"/>
  <c r="BU89" i="16"/>
  <c r="BW96" i="16"/>
  <c r="BX97" i="16"/>
  <c r="CD1089" i="3"/>
  <c r="CE1089" i="3"/>
  <c r="BX104" i="16"/>
  <c r="CE1096" i="3"/>
  <c r="G1973" i="3"/>
  <c r="G1120" i="3"/>
  <c r="BQ552" i="3"/>
  <c r="BR552" i="3"/>
  <c r="BQ550" i="3"/>
  <c r="BS550" i="3"/>
  <c r="BV549" i="3"/>
  <c r="BU549" i="3"/>
  <c r="BQ536" i="3"/>
  <c r="BR536" i="3"/>
  <c r="BV533" i="3"/>
  <c r="BU533" i="3"/>
  <c r="BQ524" i="3"/>
  <c r="BR524" i="3"/>
  <c r="BQ522" i="3"/>
  <c r="BS522" i="3"/>
  <c r="BU521" i="3"/>
  <c r="CD514" i="3"/>
  <c r="BR512" i="3"/>
  <c r="BQ510" i="3"/>
  <c r="BS510" i="3"/>
  <c r="BV509" i="3"/>
  <c r="BU509" i="3"/>
  <c r="CA508" i="3"/>
  <c r="CI504" i="3"/>
  <c r="CD499" i="3"/>
  <c r="CD498" i="3"/>
  <c r="BQ496" i="3"/>
  <c r="BR496" i="3"/>
  <c r="BS494" i="3"/>
  <c r="BV493" i="3"/>
  <c r="CA492" i="3"/>
  <c r="D482" i="3"/>
  <c r="BQ481" i="3"/>
  <c r="F477" i="3"/>
  <c r="CH475" i="3"/>
  <c r="CG475" i="3"/>
  <c r="BQ474" i="3"/>
  <c r="BS474" i="3"/>
  <c r="CH472" i="3"/>
  <c r="BW471" i="3"/>
  <c r="M471" i="3"/>
  <c r="BS470" i="3"/>
  <c r="CM463" i="3"/>
  <c r="CH460" i="3"/>
  <c r="BW459" i="3"/>
  <c r="M459" i="3"/>
  <c r="BS458" i="3"/>
  <c r="CM455" i="3"/>
  <c r="CI454" i="3"/>
  <c r="CH452" i="3"/>
  <c r="BW451" i="3"/>
  <c r="M451" i="3"/>
  <c r="BS450" i="3"/>
  <c r="CM447" i="3"/>
  <c r="CI446" i="3"/>
  <c r="CH444" i="3"/>
  <c r="M443" i="3"/>
  <c r="BS442" i="3"/>
  <c r="CM439" i="3"/>
  <c r="CH436" i="3"/>
  <c r="M435" i="3"/>
  <c r="BS434" i="3"/>
  <c r="CM431" i="3"/>
  <c r="CI430" i="3"/>
  <c r="CH428" i="3"/>
  <c r="M427" i="3"/>
  <c r="CI422" i="3"/>
  <c r="M419" i="3"/>
  <c r="BS418" i="3"/>
  <c r="CM415" i="3"/>
  <c r="CI414" i="3"/>
  <c r="BV413" i="3"/>
  <c r="CM408" i="3"/>
  <c r="CD406" i="3"/>
  <c r="D403" i="3"/>
  <c r="CC403" i="3"/>
  <c r="BR390" i="3"/>
  <c r="BS390" i="3"/>
  <c r="CM371" i="3"/>
  <c r="CK371" i="3"/>
  <c r="BR370" i="3"/>
  <c r="BW367" i="3"/>
  <c r="BV367" i="3"/>
  <c r="CM361" i="3"/>
  <c r="D351" i="3"/>
  <c r="M351" i="3"/>
  <c r="D312" i="3"/>
  <c r="BY312" i="3"/>
  <c r="BW301" i="3"/>
  <c r="BV301" i="3"/>
  <c r="CL289" i="3"/>
  <c r="CM289" i="3"/>
  <c r="D279" i="3"/>
  <c r="CC279" i="3"/>
  <c r="BZ275" i="3"/>
  <c r="BY275" i="3"/>
  <c r="CH238" i="3"/>
  <c r="CG238" i="3"/>
  <c r="CM237" i="3"/>
  <c r="D233" i="3"/>
  <c r="BS225" i="3"/>
  <c r="BS223" i="3"/>
  <c r="D223" i="3"/>
  <c r="BU223" i="3"/>
  <c r="BR215" i="3"/>
  <c r="BY213" i="3"/>
  <c r="BR207" i="3"/>
  <c r="BY205" i="3"/>
  <c r="BW200" i="3"/>
  <c r="BS197" i="3"/>
  <c r="BS192" i="3"/>
  <c r="D192" i="3"/>
  <c r="CG192" i="3"/>
  <c r="F188" i="3"/>
  <c r="D187" i="3"/>
  <c r="BW186" i="3"/>
  <c r="CD183" i="3"/>
  <c r="CK178" i="3"/>
  <c r="CE178" i="3"/>
  <c r="CD178" i="3"/>
  <c r="BR178" i="3"/>
  <c r="CI177" i="3"/>
  <c r="D174" i="3"/>
  <c r="BU174" i="3"/>
  <c r="CK170" i="3"/>
  <c r="CA168" i="3"/>
  <c r="CE166" i="3"/>
  <c r="CD166" i="3"/>
  <c r="CI165" i="3"/>
  <c r="CK164" i="3"/>
  <c r="CL161" i="3"/>
  <c r="CK160" i="3"/>
  <c r="BR160" i="3"/>
  <c r="D158" i="3"/>
  <c r="BY158" i="3"/>
  <c r="D156" i="3"/>
  <c r="BU156" i="3"/>
  <c r="M156" i="3"/>
  <c r="BS153" i="3"/>
  <c r="BS148" i="3"/>
  <c r="BR148" i="3"/>
  <c r="BW144" i="3"/>
  <c r="BU131" i="3"/>
  <c r="BV131" i="3"/>
  <c r="BW131" i="3"/>
  <c r="BU126" i="3"/>
  <c r="BW126" i="3"/>
  <c r="CH125" i="3"/>
  <c r="CD124" i="3"/>
  <c r="CE124" i="3"/>
  <c r="BR123" i="3"/>
  <c r="BQ123" i="3"/>
  <c r="BS123" i="3"/>
  <c r="CH122" i="3"/>
  <c r="CG122" i="3"/>
  <c r="BV122" i="3"/>
  <c r="BW122" i="3"/>
  <c r="BU122" i="3"/>
  <c r="BV121" i="3"/>
  <c r="BW121" i="3"/>
  <c r="CD120" i="3"/>
  <c r="BU119" i="3"/>
  <c r="BV119" i="3"/>
  <c r="CG114" i="3"/>
  <c r="CH114" i="3"/>
  <c r="BU112" i="3"/>
  <c r="BV112" i="3"/>
  <c r="BQ109" i="3"/>
  <c r="BR109" i="3"/>
  <c r="BW104" i="3"/>
  <c r="BV104" i="3"/>
  <c r="CG103" i="3"/>
  <c r="CI103" i="3"/>
  <c r="CH103" i="3"/>
  <c r="BV103" i="3"/>
  <c r="CL100" i="3"/>
  <c r="CM100" i="3"/>
  <c r="CK100" i="3"/>
  <c r="BY91" i="3"/>
  <c r="CA91" i="3"/>
  <c r="CD86" i="3"/>
  <c r="BY85" i="3"/>
  <c r="CA85" i="3"/>
  <c r="BZ85" i="3"/>
  <c r="BR82" i="3"/>
  <c r="BS82" i="3"/>
  <c r="CA79" i="3"/>
  <c r="BS79" i="3"/>
  <c r="CD79" i="3"/>
  <c r="CE79" i="3"/>
  <c r="BQ79" i="3"/>
  <c r="CD77" i="3"/>
  <c r="CE77" i="3"/>
  <c r="BQ77" i="3"/>
  <c r="BR77" i="3"/>
  <c r="CL75" i="3"/>
  <c r="CK75" i="3"/>
  <c r="CM75" i="3"/>
  <c r="BQ70" i="3"/>
  <c r="CH69" i="3"/>
  <c r="CI69" i="3"/>
  <c r="BU63" i="3"/>
  <c r="BW63" i="3"/>
  <c r="BQ57" i="3"/>
  <c r="BR57" i="3"/>
  <c r="BQ54" i="3"/>
  <c r="BS54" i="3"/>
  <c r="BR50" i="3"/>
  <c r="BS50" i="3"/>
  <c r="BW49" i="3"/>
  <c r="CA47" i="3"/>
  <c r="BS47" i="3"/>
  <c r="CD47" i="3"/>
  <c r="CE47" i="3"/>
  <c r="BQ45" i="3"/>
  <c r="BR45" i="3"/>
  <c r="CM44" i="3"/>
  <c r="CK44" i="3"/>
  <c r="CL43" i="3"/>
  <c r="BW41" i="3"/>
  <c r="CE40" i="3"/>
  <c r="BW39" i="3"/>
  <c r="BZ37" i="3"/>
  <c r="CA37" i="3"/>
  <c r="BZ30" i="3"/>
  <c r="CA30" i="3"/>
  <c r="CE29" i="3"/>
  <c r="CC28" i="3"/>
  <c r="CD28" i="3"/>
  <c r="BU46" i="16"/>
  <c r="BU45" i="16"/>
  <c r="G1977" i="3"/>
  <c r="G1124" i="3"/>
  <c r="N1127" i="3"/>
  <c r="N1980" i="3"/>
  <c r="CD1187" i="3"/>
  <c r="BZ559" i="3"/>
  <c r="BZ543" i="3"/>
  <c r="BZ519" i="3"/>
  <c r="CK394" i="3"/>
  <c r="BY392" i="3"/>
  <c r="CD386" i="3"/>
  <c r="CE386" i="3"/>
  <c r="CL378" i="3"/>
  <c r="D376" i="3"/>
  <c r="BQ376" i="3"/>
  <c r="BZ373" i="3"/>
  <c r="CL371" i="3"/>
  <c r="BU367" i="3"/>
  <c r="D365" i="3"/>
  <c r="BY365" i="3"/>
  <c r="M365" i="3"/>
  <c r="CA350" i="3"/>
  <c r="CA347" i="3"/>
  <c r="CH344" i="3"/>
  <c r="M319" i="3"/>
  <c r="BW316" i="3"/>
  <c r="CG308" i="3"/>
  <c r="CA304" i="3"/>
  <c r="BU301" i="3"/>
  <c r="CG300" i="3"/>
  <c r="BW292" i="3"/>
  <c r="BW287" i="3"/>
  <c r="CA275" i="3"/>
  <c r="BW269" i="3"/>
  <c r="BV269" i="3"/>
  <c r="BV245" i="3"/>
  <c r="CM234" i="3"/>
  <c r="CK234" i="3"/>
  <c r="CH217" i="3"/>
  <c r="CG193" i="3"/>
  <c r="CH193" i="3"/>
  <c r="CL191" i="3"/>
  <c r="CK191" i="3"/>
  <c r="D153" i="3"/>
  <c r="CC153" i="3"/>
  <c r="M153" i="3"/>
  <c r="CI151" i="3"/>
  <c r="CG151" i="3"/>
  <c r="CL148" i="3"/>
  <c r="CM148" i="3"/>
  <c r="CE146" i="3"/>
  <c r="CD146" i="3"/>
  <c r="CH141" i="3"/>
  <c r="CI141" i="3"/>
  <c r="CM138" i="3"/>
  <c r="CK138" i="3"/>
  <c r="CL138" i="3"/>
  <c r="CC131" i="3"/>
  <c r="CD131" i="3"/>
  <c r="CL130" i="3"/>
  <c r="BR129" i="3"/>
  <c r="BQ129" i="3"/>
  <c r="CH127" i="3"/>
  <c r="CI127" i="3"/>
  <c r="CL123" i="3"/>
  <c r="CK123" i="3"/>
  <c r="CM123" i="3"/>
  <c r="BY123" i="3"/>
  <c r="CA123" i="3"/>
  <c r="BY117" i="3"/>
  <c r="BR114" i="3"/>
  <c r="BS114" i="3"/>
  <c r="CE111" i="3"/>
  <c r="BW106" i="3"/>
  <c r="BV105" i="3"/>
  <c r="BW105" i="3"/>
  <c r="BY93" i="3"/>
  <c r="CA93" i="3"/>
  <c r="BZ93" i="3"/>
  <c r="BW72" i="3"/>
  <c r="BV72" i="3"/>
  <c r="CL68" i="3"/>
  <c r="CM68" i="3"/>
  <c r="CK68" i="3"/>
  <c r="CC64" i="3"/>
  <c r="CD64" i="3"/>
  <c r="BQ62" i="3"/>
  <c r="BS62" i="3"/>
  <c r="BR62" i="3"/>
  <c r="CH61" i="3"/>
  <c r="CI61" i="3"/>
  <c r="CD59" i="3"/>
  <c r="CC59" i="3"/>
  <c r="CE59" i="3"/>
  <c r="CC56" i="3"/>
  <c r="CD56" i="3"/>
  <c r="CM47" i="3"/>
  <c r="CH41" i="3"/>
  <c r="CI41" i="3"/>
  <c r="CM35" i="3"/>
  <c r="CD31" i="3"/>
  <c r="CE31" i="3"/>
  <c r="T6" i="16"/>
  <c r="BL49" i="16"/>
  <c r="BM56" i="16"/>
  <c r="U10" i="16"/>
  <c r="D933" i="3"/>
  <c r="D1786" i="3"/>
  <c r="D1903" i="3"/>
  <c r="D1050" i="3"/>
  <c r="D1913" i="3"/>
  <c r="D1060" i="3"/>
  <c r="N1125" i="3"/>
  <c r="P23" i="16"/>
  <c r="P26" i="16"/>
  <c r="N877" i="3"/>
  <c r="P34" i="16"/>
  <c r="N885" i="3"/>
  <c r="ES19" i="16"/>
  <c r="BR58" i="16"/>
  <c r="P22" i="16"/>
  <c r="N873" i="3"/>
  <c r="P30" i="16"/>
  <c r="N1734" i="3"/>
  <c r="P32" i="16"/>
  <c r="N883" i="3"/>
  <c r="N1121" i="3"/>
  <c r="CL149" i="3"/>
  <c r="CK149" i="3"/>
  <c r="F142" i="3"/>
  <c r="M142" i="3"/>
  <c r="CC139" i="3"/>
  <c r="CD139" i="3"/>
  <c r="BU139" i="3"/>
  <c r="CK136" i="3"/>
  <c r="CL136" i="3"/>
  <c r="CH131" i="3"/>
  <c r="CI131" i="3"/>
  <c r="CM126" i="3"/>
  <c r="CK126" i="3"/>
  <c r="CL126" i="3"/>
  <c r="CD123" i="3"/>
  <c r="CC123" i="3"/>
  <c r="CE123" i="3"/>
  <c r="BQ121" i="3"/>
  <c r="BR121" i="3"/>
  <c r="CG119" i="3"/>
  <c r="CI119" i="3"/>
  <c r="BQ118" i="3"/>
  <c r="CL111" i="3"/>
  <c r="BQ94" i="3"/>
  <c r="BS94" i="3"/>
  <c r="CH93" i="3"/>
  <c r="CM92" i="3"/>
  <c r="CL92" i="3"/>
  <c r="CD91" i="3"/>
  <c r="CE91" i="3"/>
  <c r="BQ89" i="3"/>
  <c r="BR89" i="3"/>
  <c r="CG87" i="3"/>
  <c r="CI87" i="3"/>
  <c r="BQ86" i="3"/>
  <c r="BS86" i="3"/>
  <c r="CH85" i="3"/>
  <c r="CI85" i="3"/>
  <c r="BR66" i="3"/>
  <c r="BS66" i="3"/>
  <c r="BW64" i="3"/>
  <c r="BV64" i="3"/>
  <c r="BY61" i="3"/>
  <c r="CA61" i="3"/>
  <c r="BV58" i="3"/>
  <c r="BW58" i="3"/>
  <c r="BV57" i="3"/>
  <c r="BW57" i="3"/>
  <c r="CM48" i="3"/>
  <c r="CK48" i="3"/>
  <c r="CL48" i="3"/>
  <c r="BW43" i="3"/>
  <c r="BV43" i="3"/>
  <c r="CM42" i="3"/>
  <c r="CK42" i="3"/>
  <c r="BW34" i="3"/>
  <c r="BV34" i="3"/>
  <c r="V6" i="16"/>
  <c r="D1910" i="3"/>
  <c r="D1057" i="3"/>
  <c r="D1122" i="3"/>
  <c r="D1975" i="3"/>
  <c r="P14" i="16"/>
  <c r="N865" i="3"/>
  <c r="P18" i="16"/>
  <c r="N869" i="3"/>
  <c r="P24" i="16"/>
  <c r="N875" i="3"/>
  <c r="N1983" i="3"/>
  <c r="N1130" i="3"/>
  <c r="CA39" i="3"/>
  <c r="CL37" i="3"/>
  <c r="CL28" i="3"/>
  <c r="BH3259" i="3"/>
  <c r="BI3259" i="3"/>
  <c r="N3259" i="3"/>
  <c r="BH3146" i="3"/>
  <c r="BI3146" i="3"/>
  <c r="N3146" i="3"/>
  <c r="BH3033" i="3"/>
  <c r="BI3033" i="3"/>
  <c r="N3033" i="3"/>
  <c r="BH3290" i="3"/>
  <c r="BI3290" i="3"/>
  <c r="N3290" i="3"/>
  <c r="BH3228" i="3"/>
  <c r="BI3228" i="3"/>
  <c r="N3228" i="3"/>
  <c r="BH3115" i="3"/>
  <c r="BI3115" i="3"/>
  <c r="N3115" i="3"/>
  <c r="BH3013" i="3"/>
  <c r="BI3013" i="3"/>
  <c r="N3013" i="3"/>
  <c r="CM54" i="16"/>
  <c r="N1054" i="3"/>
  <c r="T28" i="3"/>
  <c r="U28" i="3"/>
  <c r="O28" i="3"/>
  <c r="T52" i="3"/>
  <c r="U52" i="3"/>
  <c r="Q56" i="3"/>
  <c r="R56" i="3"/>
  <c r="O56" i="3"/>
  <c r="Q268" i="3"/>
  <c r="R268" i="3"/>
  <c r="BH3197" i="3"/>
  <c r="BI3197" i="3"/>
  <c r="N3197" i="3"/>
  <c r="T56" i="3"/>
  <c r="U56" i="3"/>
  <c r="Q48" i="3"/>
  <c r="R48" i="3"/>
  <c r="O862" i="3"/>
  <c r="BU1146" i="3"/>
  <c r="BU3223" i="3"/>
  <c r="CN2435" i="3"/>
  <c r="BQ1185" i="3"/>
  <c r="BU1185" i="3"/>
  <c r="CC1185" i="3"/>
  <c r="D3821" i="3"/>
  <c r="F3686" i="3"/>
  <c r="D3619" i="3"/>
  <c r="F3619" i="3"/>
  <c r="M3619" i="3"/>
  <c r="F3545" i="3"/>
  <c r="D3545" i="3"/>
  <c r="D3533" i="3"/>
  <c r="F3533" i="3"/>
  <c r="D3501" i="3"/>
  <c r="CC3499" i="3"/>
  <c r="BV3466" i="3"/>
  <c r="BR3462" i="3"/>
  <c r="BU3437" i="3"/>
  <c r="BW3429" i="3"/>
  <c r="CG3422" i="3"/>
  <c r="CI3422" i="3"/>
  <c r="CG3387" i="3"/>
  <c r="F3383" i="3"/>
  <c r="CL3378" i="3"/>
  <c r="CK3378" i="3"/>
  <c r="CC3372" i="3"/>
  <c r="CE3372" i="3"/>
  <c r="CD3372" i="3"/>
  <c r="F3349" i="3"/>
  <c r="BZ3344" i="3"/>
  <c r="BV3334" i="3"/>
  <c r="BV3312" i="3"/>
  <c r="CL3305" i="3"/>
  <c r="CK3305" i="3"/>
  <c r="BV3290" i="3"/>
  <c r="BW3275" i="3"/>
  <c r="BY3261" i="3"/>
  <c r="CA3261" i="3"/>
  <c r="CK3241" i="3"/>
  <c r="F3240" i="3"/>
  <c r="BS3230" i="3"/>
  <c r="BR3230" i="3"/>
  <c r="CG3192" i="3"/>
  <c r="CI3153" i="3"/>
  <c r="CG3153" i="3"/>
  <c r="CH3153" i="3"/>
  <c r="CE3150" i="3"/>
  <c r="CL3142" i="3"/>
  <c r="CK3142" i="3"/>
  <c r="CM3139" i="3"/>
  <c r="CK3139" i="3"/>
  <c r="BZ3137" i="3"/>
  <c r="CA3137" i="3"/>
  <c r="CL3114" i="3"/>
  <c r="CK3114" i="3"/>
  <c r="CM3114" i="3"/>
  <c r="CD3100" i="3"/>
  <c r="BW3095" i="3"/>
  <c r="F3077" i="3"/>
  <c r="CA3061" i="3"/>
  <c r="F3059" i="3"/>
  <c r="BV3031" i="3"/>
  <c r="CG3029" i="3"/>
  <c r="CL3027" i="3"/>
  <c r="D3015" i="3"/>
  <c r="F3015" i="3"/>
  <c r="CK2993" i="3"/>
  <c r="BZ2993" i="3"/>
  <c r="CA2993" i="3"/>
  <c r="BV2983" i="3"/>
  <c r="BV2952" i="3"/>
  <c r="BW2952" i="3"/>
  <c r="CD2942" i="3"/>
  <c r="CE2942" i="3"/>
  <c r="CH2881" i="3"/>
  <c r="CI2881" i="3"/>
  <c r="CA2878" i="3"/>
  <c r="BY2878" i="3"/>
  <c r="BU2873" i="3"/>
  <c r="BV2870" i="3"/>
  <c r="BW2870" i="3"/>
  <c r="CI2869" i="3"/>
  <c r="CH2869" i="3"/>
  <c r="BS2862" i="3"/>
  <c r="BU2818" i="3"/>
  <c r="BV2818" i="3"/>
  <c r="BW2818" i="3"/>
  <c r="CC2456" i="3"/>
  <c r="CE2456" i="3"/>
  <c r="D2368" i="3"/>
  <c r="BY2368" i="3"/>
  <c r="F2368" i="3"/>
  <c r="BV2353" i="3"/>
  <c r="CI2351" i="3"/>
  <c r="M2349" i="3"/>
  <c r="F2349" i="3"/>
  <c r="CE2186" i="3"/>
  <c r="CC2186" i="3"/>
  <c r="BQ2150" i="3"/>
  <c r="BR2150" i="3"/>
  <c r="BS2150" i="3"/>
  <c r="BS2136" i="3"/>
  <c r="BQ2136" i="3"/>
  <c r="BR2136" i="3"/>
  <c r="CI2121" i="3"/>
  <c r="CH2121" i="3"/>
  <c r="BQ2117" i="3"/>
  <c r="BR2117" i="3"/>
  <c r="BS2117" i="3"/>
  <c r="BV2074" i="3"/>
  <c r="BU2074" i="3"/>
  <c r="BW2074" i="3"/>
  <c r="CA2048" i="3"/>
  <c r="BY2048" i="3"/>
  <c r="BV2029" i="3"/>
  <c r="CG1991" i="3"/>
  <c r="BU1961" i="3"/>
  <c r="BW1961" i="3"/>
  <c r="CG1886" i="3"/>
  <c r="CM1838" i="3"/>
  <c r="CK1822" i="3"/>
  <c r="CM1822" i="3"/>
  <c r="BY1816" i="3"/>
  <c r="BZ1816" i="3"/>
  <c r="CA1816" i="3"/>
  <c r="BQ1767" i="3"/>
  <c r="BR1767" i="3"/>
  <c r="BS1767" i="3"/>
  <c r="BQ1709" i="3"/>
  <c r="BS1709" i="3"/>
  <c r="CM1694" i="3"/>
  <c r="CL1694" i="3"/>
  <c r="BW1682" i="3"/>
  <c r="BU1678" i="3"/>
  <c r="BV1678" i="3"/>
  <c r="BW1678" i="3"/>
  <c r="BV1677" i="3"/>
  <c r="BW1677" i="3"/>
  <c r="BU1677" i="3"/>
  <c r="BY2391" i="3"/>
  <c r="CC1395" i="3"/>
  <c r="BU280" i="3"/>
  <c r="BQ322" i="3"/>
  <c r="BQ1198" i="3"/>
  <c r="CE2898" i="3"/>
  <c r="CL3405" i="3"/>
  <c r="D3752" i="3"/>
  <c r="D3884" i="3"/>
  <c r="F3824" i="3"/>
  <c r="F3820" i="3"/>
  <c r="D3810" i="3"/>
  <c r="D3772" i="3"/>
  <c r="F3651" i="3"/>
  <c r="BV3514" i="3"/>
  <c r="F3512" i="3"/>
  <c r="M3512" i="3"/>
  <c r="BS3499" i="3"/>
  <c r="CL3497" i="3"/>
  <c r="BZ3493" i="3"/>
  <c r="CA3493" i="3"/>
  <c r="BV3492" i="3"/>
  <c r="BU3492" i="3"/>
  <c r="BW3492" i="3"/>
  <c r="CE3491" i="3"/>
  <c r="BZ3489" i="3"/>
  <c r="CA3489" i="3"/>
  <c r="CL3478" i="3"/>
  <c r="CM3478" i="3"/>
  <c r="BR3427" i="3"/>
  <c r="CG3383" i="3"/>
  <c r="CI3383" i="3"/>
  <c r="BZ3354" i="3"/>
  <c r="CA3354" i="3"/>
  <c r="CE3345" i="3"/>
  <c r="F3335" i="3"/>
  <c r="CD3319" i="3"/>
  <c r="CE3313" i="3"/>
  <c r="BS3313" i="3"/>
  <c r="CC3292" i="3"/>
  <c r="F3292" i="3"/>
  <c r="CH3275" i="3"/>
  <c r="BS3264" i="3"/>
  <c r="CL3255" i="3"/>
  <c r="BV3243" i="3"/>
  <c r="CE3221" i="3"/>
  <c r="CD3221" i="3"/>
  <c r="BW3213" i="3"/>
  <c r="BV3213" i="3"/>
  <c r="BZ3209" i="3"/>
  <c r="CA3209" i="3"/>
  <c r="CA3195" i="3"/>
  <c r="BR3155" i="3"/>
  <c r="BS3155" i="3"/>
  <c r="CK3150" i="3"/>
  <c r="D3144" i="3"/>
  <c r="F3144" i="3"/>
  <c r="BS3106" i="3"/>
  <c r="BR3106" i="3"/>
  <c r="BV3083" i="3"/>
  <c r="BW3083" i="3"/>
  <c r="CK3024" i="3"/>
  <c r="CL3024" i="3"/>
  <c r="CC2998" i="3"/>
  <c r="BV2988" i="3"/>
  <c r="BU2988" i="3"/>
  <c r="CE2983" i="3"/>
  <c r="CC2983" i="3"/>
  <c r="CD2983" i="3"/>
  <c r="BZ2975" i="3"/>
  <c r="CA2975" i="3"/>
  <c r="BZ2960" i="3"/>
  <c r="CA2960" i="3"/>
  <c r="BY2956" i="3"/>
  <c r="F2956" i="3"/>
  <c r="CM2952" i="3"/>
  <c r="CG2936" i="3"/>
  <c r="CC2933" i="3"/>
  <c r="CH2926" i="3"/>
  <c r="CG2926" i="3"/>
  <c r="CG2910" i="3"/>
  <c r="F2900" i="3"/>
  <c r="BW2893" i="3"/>
  <c r="CK2854" i="3"/>
  <c r="CL2854" i="3"/>
  <c r="CM2854" i="3"/>
  <c r="CA2644" i="3"/>
  <c r="CL2640" i="3"/>
  <c r="CM2640" i="3"/>
  <c r="CK2639" i="3"/>
  <c r="CM2639" i="3"/>
  <c r="CL2639" i="3"/>
  <c r="CI2633" i="3"/>
  <c r="CH2633" i="3"/>
  <c r="CC2627" i="3"/>
  <c r="CE2627" i="3"/>
  <c r="D2559" i="3"/>
  <c r="CK2556" i="3"/>
  <c r="BV2544" i="3"/>
  <c r="BW2544" i="3"/>
  <c r="CC2535" i="3"/>
  <c r="CD2535" i="3"/>
  <c r="CE2535" i="3"/>
  <c r="D2533" i="3"/>
  <c r="BU2533" i="3"/>
  <c r="F2533" i="3"/>
  <c r="BU2542" i="3"/>
  <c r="BY851" i="3"/>
  <c r="BU851" i="3"/>
  <c r="BQ910" i="3"/>
  <c r="CD3111" i="3"/>
  <c r="CL3241" i="3"/>
  <c r="M3533" i="3"/>
  <c r="D3869" i="3"/>
  <c r="D3893" i="3"/>
  <c r="D3741" i="3"/>
  <c r="F3662" i="3"/>
  <c r="D3635" i="3"/>
  <c r="D3595" i="3"/>
  <c r="CI3514" i="3"/>
  <c r="CA3513" i="3"/>
  <c r="CK3495" i="3"/>
  <c r="CM3493" i="3"/>
  <c r="CK3493" i="3"/>
  <c r="CI3492" i="3"/>
  <c r="BV3487" i="3"/>
  <c r="BW3487" i="3"/>
  <c r="CI3479" i="3"/>
  <c r="CG3479" i="3"/>
  <c r="CH3479" i="3"/>
  <c r="CG3465" i="3"/>
  <c r="CM3464" i="3"/>
  <c r="BU3450" i="3"/>
  <c r="BW3450" i="3"/>
  <c r="CL3425" i="3"/>
  <c r="CH3422" i="3"/>
  <c r="BZ3422" i="3"/>
  <c r="BY3422" i="3"/>
  <c r="CA3422" i="3"/>
  <c r="CM3411" i="3"/>
  <c r="CL3411" i="3"/>
  <c r="CK3411" i="3"/>
  <c r="CC3381" i="3"/>
  <c r="CD3381" i="3"/>
  <c r="CG3355" i="3"/>
  <c r="CH3355" i="3"/>
  <c r="CI3355" i="3"/>
  <c r="BS3350" i="3"/>
  <c r="D3347" i="3"/>
  <c r="F3347" i="3"/>
  <c r="CM3330" i="3"/>
  <c r="CG3322" i="3"/>
  <c r="BZ3303" i="3"/>
  <c r="CH3280" i="3"/>
  <c r="CI3280" i="3"/>
  <c r="CG3280" i="3"/>
  <c r="CG3259" i="3"/>
  <c r="CE3228" i="3"/>
  <c r="CD3201" i="3"/>
  <c r="CE3201" i="3"/>
  <c r="D3175" i="3"/>
  <c r="BU3175" i="3"/>
  <c r="BV3156" i="3"/>
  <c r="F3116" i="3"/>
  <c r="D3116" i="3"/>
  <c r="BV3098" i="3"/>
  <c r="BW3088" i="3"/>
  <c r="CA3084" i="3"/>
  <c r="CI3078" i="3"/>
  <c r="CG3078" i="3"/>
  <c r="BS3066" i="3"/>
  <c r="BR3066" i="3"/>
  <c r="BZ3056" i="3"/>
  <c r="BR3049" i="3"/>
  <c r="BS3049" i="3"/>
  <c r="CM3035" i="3"/>
  <c r="BV3028" i="3"/>
  <c r="BW3028" i="3"/>
  <c r="CI3007" i="3"/>
  <c r="F2991" i="3"/>
  <c r="BW2988" i="3"/>
  <c r="BZ2977" i="3"/>
  <c r="CI2958" i="3"/>
  <c r="BZ2948" i="3"/>
  <c r="F2924" i="3"/>
  <c r="D2924" i="3"/>
  <c r="BQ2924" i="3"/>
  <c r="CM2920" i="3"/>
  <c r="CC2670" i="3"/>
  <c r="CD2670" i="3"/>
  <c r="BZ2657" i="3"/>
  <c r="BV2646" i="3"/>
  <c r="BU3231" i="3"/>
  <c r="BQ843" i="3"/>
  <c r="CC851" i="3"/>
  <c r="CC3111" i="3"/>
  <c r="CD3159" i="3"/>
  <c r="CL3193" i="3"/>
  <c r="M3893" i="3"/>
  <c r="F3835" i="3"/>
  <c r="F3784" i="3"/>
  <c r="D3781" i="3"/>
  <c r="BR3481" i="3"/>
  <c r="CE3449" i="3"/>
  <c r="M3440" i="3"/>
  <c r="F3440" i="3"/>
  <c r="BU3431" i="3"/>
  <c r="BV3426" i="3"/>
  <c r="BR3419" i="3"/>
  <c r="BQ3419" i="3"/>
  <c r="BS3419" i="3"/>
  <c r="F3405" i="3"/>
  <c r="BW3390" i="3"/>
  <c r="BW3372" i="3"/>
  <c r="CE3371" i="3"/>
  <c r="CL3351" i="3"/>
  <c r="CK3351" i="3"/>
  <c r="D3296" i="3"/>
  <c r="CC3296" i="3"/>
  <c r="CI3273" i="3"/>
  <c r="CD3263" i="3"/>
  <c r="CE3263" i="3"/>
  <c r="CK3257" i="3"/>
  <c r="BZ3248" i="3"/>
  <c r="CL3211" i="3"/>
  <c r="CK3211" i="3"/>
  <c r="CE3206" i="3"/>
  <c r="CK3164" i="3"/>
  <c r="BW3150" i="3"/>
  <c r="BV3150" i="3"/>
  <c r="CA3117" i="3"/>
  <c r="BY3117" i="3"/>
  <c r="BZ3117" i="3"/>
  <c r="CL3107" i="3"/>
  <c r="CM3107" i="3"/>
  <c r="BV3087" i="3"/>
  <c r="F3085" i="3"/>
  <c r="BZ3080" i="3"/>
  <c r="CK3058" i="3"/>
  <c r="BZ3044" i="3"/>
  <c r="CM3025" i="3"/>
  <c r="CL3025" i="3"/>
  <c r="CH2986" i="3"/>
  <c r="CG2986" i="3"/>
  <c r="BV2986" i="3"/>
  <c r="BZ2985" i="3"/>
  <c r="CA2985" i="3"/>
  <c r="F2983" i="3"/>
  <c r="D2983" i="3"/>
  <c r="BQ2983" i="3"/>
  <c r="CM2977" i="3"/>
  <c r="D2974" i="3"/>
  <c r="BQ2974" i="3"/>
  <c r="BR2968" i="3"/>
  <c r="BS2968" i="3"/>
  <c r="CM2929" i="3"/>
  <c r="CL2929" i="3"/>
  <c r="CK2929" i="3"/>
  <c r="CK2921" i="3"/>
  <c r="CA2885" i="3"/>
  <c r="BZ2885" i="3"/>
  <c r="CG2860" i="3"/>
  <c r="BW2815" i="3"/>
  <c r="BV2815" i="3"/>
  <c r="BU2815" i="3"/>
  <c r="BZ2804" i="3"/>
  <c r="CH2800" i="3"/>
  <c r="CG2800" i="3"/>
  <c r="CI2800" i="3"/>
  <c r="CM2788" i="3"/>
  <c r="CL2788" i="3"/>
  <c r="CK2772" i="3"/>
  <c r="CM2772" i="3"/>
  <c r="CE2750" i="3"/>
  <c r="CD2750" i="3"/>
  <c r="BW2750" i="3"/>
  <c r="BU2750" i="3"/>
  <c r="BV2750" i="3"/>
  <c r="BR2721" i="3"/>
  <c r="BQ2721" i="3"/>
  <c r="CL2712" i="3"/>
  <c r="CK2712" i="3"/>
  <c r="CM2692" i="3"/>
  <c r="CK2692" i="3"/>
  <c r="CL2692" i="3"/>
  <c r="F3622" i="3"/>
  <c r="F3610" i="3"/>
  <c r="CG3496" i="3"/>
  <c r="BS3491" i="3"/>
  <c r="D3489" i="3"/>
  <c r="CI3486" i="3"/>
  <c r="CH3483" i="3"/>
  <c r="CM3476" i="3"/>
  <c r="BR3466" i="3"/>
  <c r="CG3453" i="3"/>
  <c r="BR3446" i="3"/>
  <c r="CD3439" i="3"/>
  <c r="CD3436" i="3"/>
  <c r="F3428" i="3"/>
  <c r="CI3425" i="3"/>
  <c r="CH3425" i="3"/>
  <c r="BR3421" i="3"/>
  <c r="CG3418" i="3"/>
  <c r="CL3402" i="3"/>
  <c r="CK3402" i="3"/>
  <c r="D3400" i="3"/>
  <c r="BQ3384" i="3"/>
  <c r="CC3383" i="3"/>
  <c r="CM3382" i="3"/>
  <c r="CK3382" i="3"/>
  <c r="BR3378" i="3"/>
  <c r="BS3378" i="3"/>
  <c r="CL3375" i="3"/>
  <c r="CM3375" i="3"/>
  <c r="BY3375" i="3"/>
  <c r="CK3366" i="3"/>
  <c r="CM3366" i="3"/>
  <c r="CI3343" i="3"/>
  <c r="CH3343" i="3"/>
  <c r="CA3326" i="3"/>
  <c r="BW3324" i="3"/>
  <c r="CM3304" i="3"/>
  <c r="CM3300" i="3"/>
  <c r="CL3300" i="3"/>
  <c r="CM3291" i="3"/>
  <c r="CL3291" i="3"/>
  <c r="CK3276" i="3"/>
  <c r="BZ3270" i="3"/>
  <c r="D3264" i="3"/>
  <c r="BQ3264" i="3"/>
  <c r="F3264" i="3"/>
  <c r="CE3260" i="3"/>
  <c r="F3258" i="3"/>
  <c r="D3256" i="3"/>
  <c r="BS3254" i="3"/>
  <c r="BR3246" i="3"/>
  <c r="CH3238" i="3"/>
  <c r="CC3226" i="3"/>
  <c r="CD3226" i="3"/>
  <c r="CI3224" i="3"/>
  <c r="BW3210" i="3"/>
  <c r="CM3205" i="3"/>
  <c r="CH3200" i="3"/>
  <c r="CE3191" i="3"/>
  <c r="CD3191" i="3"/>
  <c r="CI3190" i="3"/>
  <c r="CG3190" i="3"/>
  <c r="CK3186" i="3"/>
  <c r="CK3175" i="3"/>
  <c r="CL3162" i="3"/>
  <c r="CM3160" i="3"/>
  <c r="BQ3155" i="3"/>
  <c r="CA3152" i="3"/>
  <c r="BZ3152" i="3"/>
  <c r="D3151" i="3"/>
  <c r="F3151" i="3"/>
  <c r="BV3136" i="3"/>
  <c r="CK3135" i="3"/>
  <c r="CL3135" i="3"/>
  <c r="CI3115" i="3"/>
  <c r="BS3109" i="3"/>
  <c r="BV3107" i="3"/>
  <c r="CM3105" i="3"/>
  <c r="CC3105" i="3"/>
  <c r="CD3105" i="3"/>
  <c r="CE3082" i="3"/>
  <c r="BZ3079" i="3"/>
  <c r="CC3077" i="3"/>
  <c r="CE3077" i="3"/>
  <c r="CH3075" i="3"/>
  <c r="CG3075" i="3"/>
  <c r="CK3070" i="3"/>
  <c r="CM3070" i="3"/>
  <c r="D3066" i="3"/>
  <c r="BQ3066" i="3"/>
  <c r="D3063" i="3"/>
  <c r="BU3063" i="3"/>
  <c r="CH3056" i="3"/>
  <c r="D3055" i="3"/>
  <c r="BY3055" i="3"/>
  <c r="F3055" i="3"/>
  <c r="CK3053" i="3"/>
  <c r="CM3053" i="3"/>
  <c r="CE3051" i="3"/>
  <c r="CD3051" i="3"/>
  <c r="BZ3049" i="3"/>
  <c r="CA3049" i="3"/>
  <c r="F3049" i="3"/>
  <c r="CE3046" i="3"/>
  <c r="F3046" i="3"/>
  <c r="CK3043" i="3"/>
  <c r="CG3042" i="3"/>
  <c r="CH3041" i="3"/>
  <c r="CH3039" i="3"/>
  <c r="CI3039" i="3"/>
  <c r="D3037" i="3"/>
  <c r="CC3037" i="3"/>
  <c r="CA3033" i="3"/>
  <c r="BZ3033" i="3"/>
  <c r="CL3032" i="3"/>
  <c r="CK3032" i="3"/>
  <c r="CC3031" i="3"/>
  <c r="BR3031" i="3"/>
  <c r="BS3031" i="3"/>
  <c r="CE3029" i="3"/>
  <c r="CD3029" i="3"/>
  <c r="CG3026" i="3"/>
  <c r="CC3023" i="3"/>
  <c r="CA3017" i="3"/>
  <c r="CE3012" i="3"/>
  <c r="BW2999" i="3"/>
  <c r="D2992" i="3"/>
  <c r="BQ2992" i="3"/>
  <c r="F2992" i="3"/>
  <c r="CL2989" i="3"/>
  <c r="CK2989" i="3"/>
  <c r="CM2989" i="3"/>
  <c r="CC2988" i="3"/>
  <c r="BS2986" i="3"/>
  <c r="BR2981" i="3"/>
  <c r="BV2980" i="3"/>
  <c r="CH2978" i="3"/>
  <c r="CG2972" i="3"/>
  <c r="CD2968" i="3"/>
  <c r="CC2968" i="3"/>
  <c r="D2963" i="3"/>
  <c r="BY2963" i="3"/>
  <c r="D2959" i="3"/>
  <c r="BU2959" i="3"/>
  <c r="BS2943" i="3"/>
  <c r="BW2941" i="3"/>
  <c r="F2941" i="3"/>
  <c r="BV2937" i="3"/>
  <c r="F2931" i="3"/>
  <c r="CG2930" i="3"/>
  <c r="CI2930" i="3"/>
  <c r="CG2925" i="3"/>
  <c r="CE2923" i="3"/>
  <c r="CD2923" i="3"/>
  <c r="BS2922" i="3"/>
  <c r="BR2922" i="3"/>
  <c r="CG2920" i="3"/>
  <c r="CI2920" i="3"/>
  <c r="BV2916" i="3"/>
  <c r="CL2914" i="3"/>
  <c r="CH2911" i="3"/>
  <c r="CA2911" i="3"/>
  <c r="CC2907" i="3"/>
  <c r="CE2907" i="3"/>
  <c r="CM2901" i="3"/>
  <c r="F2901" i="3"/>
  <c r="CK2899" i="3"/>
  <c r="CM2894" i="3"/>
  <c r="BS2893" i="3"/>
  <c r="BW2891" i="3"/>
  <c r="BV2891" i="3"/>
  <c r="CA2876" i="3"/>
  <c r="CM2875" i="3"/>
  <c r="BQ2871" i="3"/>
  <c r="BQ2866" i="3"/>
  <c r="BS2866" i="3"/>
  <c r="CD2862" i="3"/>
  <c r="CC2862" i="3"/>
  <c r="BQ2859" i="3"/>
  <c r="BR2859" i="3"/>
  <c r="CE2853" i="3"/>
  <c r="CC2815" i="3"/>
  <c r="CD2815" i="3"/>
  <c r="CE2815" i="3"/>
  <c r="CC2799" i="3"/>
  <c r="BZ2774" i="3"/>
  <c r="CK2768" i="3"/>
  <c r="CL2768" i="3"/>
  <c r="BU2768" i="3"/>
  <c r="BV2756" i="3"/>
  <c r="BW2756" i="3"/>
  <c r="BU2756" i="3"/>
  <c r="CI2706" i="3"/>
  <c r="CH2706" i="3"/>
  <c r="CG2706" i="3"/>
  <c r="CE2704" i="3"/>
  <c r="CC2704" i="3"/>
  <c r="BY2698" i="3"/>
  <c r="BZ2698" i="3"/>
  <c r="BU2685" i="3"/>
  <c r="CK2677" i="3"/>
  <c r="BS2648" i="3"/>
  <c r="CG2644" i="3"/>
  <c r="CH2644" i="3"/>
  <c r="BR2615" i="3"/>
  <c r="BS2615" i="3"/>
  <c r="BV2605" i="3"/>
  <c r="BW2605" i="3"/>
  <c r="CC2562" i="3"/>
  <c r="CD2562" i="3"/>
  <c r="CE2562" i="3"/>
  <c r="CH2411" i="3"/>
  <c r="CI2411" i="3"/>
  <c r="CM2404" i="3"/>
  <c r="CL2404" i="3"/>
  <c r="CD2399" i="3"/>
  <c r="CC2201" i="3"/>
  <c r="BS2201" i="3"/>
  <c r="CD3444" i="3"/>
  <c r="CH3432" i="3"/>
  <c r="CG3401" i="3"/>
  <c r="CH3401" i="3"/>
  <c r="CG3399" i="3"/>
  <c r="BQ3380" i="3"/>
  <c r="BR3380" i="3"/>
  <c r="CD3353" i="3"/>
  <c r="CE3353" i="3"/>
  <c r="CD3351" i="3"/>
  <c r="CM3337" i="3"/>
  <c r="BV3335" i="3"/>
  <c r="CM3331" i="3"/>
  <c r="CH3323" i="3"/>
  <c r="CC3322" i="3"/>
  <c r="BZ3321" i="3"/>
  <c r="BY3321" i="3"/>
  <c r="CE3312" i="3"/>
  <c r="CD3312" i="3"/>
  <c r="CD3306" i="3"/>
  <c r="CE3306" i="3"/>
  <c r="CD3297" i="3"/>
  <c r="CM3290" i="3"/>
  <c r="CK3290" i="3"/>
  <c r="CH3289" i="3"/>
  <c r="CH3288" i="3"/>
  <c r="BW3270" i="3"/>
  <c r="CM3264" i="3"/>
  <c r="CL3264" i="3"/>
  <c r="CK3263" i="3"/>
  <c r="BW3263" i="3"/>
  <c r="BZ3260" i="3"/>
  <c r="BY3260" i="3"/>
  <c r="CA3260" i="3"/>
  <c r="CK3247" i="3"/>
  <c r="CM3247" i="3"/>
  <c r="CD3245" i="3"/>
  <c r="CE3245" i="3"/>
  <c r="CH3239" i="3"/>
  <c r="BS3229" i="3"/>
  <c r="CL3227" i="3"/>
  <c r="CK3227" i="3"/>
  <c r="CM3221" i="3"/>
  <c r="CD3193" i="3"/>
  <c r="BZ3189" i="3"/>
  <c r="CH3184" i="3"/>
  <c r="CE3174" i="3"/>
  <c r="CC3174" i="3"/>
  <c r="D3174" i="3"/>
  <c r="BU3174" i="3"/>
  <c r="F3174" i="3"/>
  <c r="CH3169" i="3"/>
  <c r="CI3169" i="3"/>
  <c r="F3163" i="3"/>
  <c r="D3163" i="3"/>
  <c r="CC3163" i="3"/>
  <c r="D3156" i="3"/>
  <c r="BU3156" i="3"/>
  <c r="F3156" i="3"/>
  <c r="D3154" i="3"/>
  <c r="BV3152" i="3"/>
  <c r="CD3149" i="3"/>
  <c r="BU3147" i="3"/>
  <c r="BW3147" i="3"/>
  <c r="CG3140" i="3"/>
  <c r="CI3140" i="3"/>
  <c r="BW3126" i="3"/>
  <c r="BV3126" i="3"/>
  <c r="CE3119" i="3"/>
  <c r="CH3103" i="3"/>
  <c r="CH3101" i="3"/>
  <c r="D3095" i="3"/>
  <c r="BU3095" i="3"/>
  <c r="D3086" i="3"/>
  <c r="BQ3086" i="3"/>
  <c r="F3086" i="3"/>
  <c r="CM3079" i="3"/>
  <c r="CC3073" i="3"/>
  <c r="CD3073" i="3"/>
  <c r="CE3073" i="3"/>
  <c r="CI3061" i="3"/>
  <c r="CG3061" i="3"/>
  <c r="BW3059" i="3"/>
  <c r="CD3058" i="3"/>
  <c r="BS3058" i="3"/>
  <c r="BR3058" i="3"/>
  <c r="CG3054" i="3"/>
  <c r="CH3054" i="3"/>
  <c r="CI3043" i="3"/>
  <c r="CH3043" i="3"/>
  <c r="BZ3029" i="3"/>
  <c r="CG3014" i="3"/>
  <c r="CH3014" i="3"/>
  <c r="CL2999" i="3"/>
  <c r="CM2999" i="3"/>
  <c r="BR2994" i="3"/>
  <c r="BS2994" i="3"/>
  <c r="CA2992" i="3"/>
  <c r="BZ2982" i="3"/>
  <c r="F2967" i="3"/>
  <c r="BW2961" i="3"/>
  <c r="BV2961" i="3"/>
  <c r="CH2959" i="3"/>
  <c r="CI2959" i="3"/>
  <c r="CH2945" i="3"/>
  <c r="CI2945" i="3"/>
  <c r="BS2940" i="3"/>
  <c r="BR2937" i="3"/>
  <c r="BW2933" i="3"/>
  <c r="CK2923" i="3"/>
  <c r="CL2923" i="3"/>
  <c r="CC2919" i="3"/>
  <c r="CE2919" i="3"/>
  <c r="CH2916" i="3"/>
  <c r="CG2916" i="3"/>
  <c r="BR2916" i="3"/>
  <c r="CC2913" i="3"/>
  <c r="CD2913" i="3"/>
  <c r="BW2903" i="3"/>
  <c r="BV2903" i="3"/>
  <c r="CE2895" i="3"/>
  <c r="CD2895" i="3"/>
  <c r="CI2889" i="3"/>
  <c r="CH2889" i="3"/>
  <c r="CI2885" i="3"/>
  <c r="CH2885" i="3"/>
  <c r="BV2884" i="3"/>
  <c r="BY2881" i="3"/>
  <c r="CG2876" i="3"/>
  <c r="CH2876" i="3"/>
  <c r="CC2873" i="3"/>
  <c r="CD2870" i="3"/>
  <c r="BZ2868" i="3"/>
  <c r="CD2865" i="3"/>
  <c r="CE2865" i="3"/>
  <c r="BV2864" i="3"/>
  <c r="BW2864" i="3"/>
  <c r="BS2863" i="3"/>
  <c r="BQ2863" i="3"/>
  <c r="BR2863" i="3"/>
  <c r="BY2860" i="3"/>
  <c r="BQ2852" i="3"/>
  <c r="BR2852" i="3"/>
  <c r="BS2852" i="3"/>
  <c r="CH2813" i="3"/>
  <c r="CI2813" i="3"/>
  <c r="CD2802" i="3"/>
  <c r="BW2787" i="3"/>
  <c r="CL2776" i="3"/>
  <c r="CM2776" i="3"/>
  <c r="CK2776" i="3"/>
  <c r="BW2748" i="3"/>
  <c r="BY2746" i="3"/>
  <c r="BZ2746" i="3"/>
  <c r="CA2746" i="3"/>
  <c r="BR2745" i="3"/>
  <c r="BQ2745" i="3"/>
  <c r="CH2717" i="3"/>
  <c r="CI2717" i="3"/>
  <c r="CD2678" i="3"/>
  <c r="CC2678" i="3"/>
  <c r="BU2669" i="3"/>
  <c r="BV2669" i="3"/>
  <c r="CM2659" i="3"/>
  <c r="CL2659" i="3"/>
  <c r="CC2659" i="3"/>
  <c r="CD2659" i="3"/>
  <c r="CE2624" i="3"/>
  <c r="CC2624" i="3"/>
  <c r="CI2599" i="3"/>
  <c r="CH2599" i="3"/>
  <c r="CM2566" i="3"/>
  <c r="CD2520" i="3"/>
  <c r="BS2518" i="3"/>
  <c r="CG2479" i="3"/>
  <c r="F2471" i="3"/>
  <c r="D2471" i="3"/>
  <c r="BY2471" i="3"/>
  <c r="BZ2469" i="3"/>
  <c r="M2420" i="3"/>
  <c r="F2420" i="3"/>
  <c r="BW2414" i="3"/>
  <c r="CI2412" i="3"/>
  <c r="CE2393" i="3"/>
  <c r="CD2393" i="3"/>
  <c r="CM2244" i="3"/>
  <c r="CK2244" i="3"/>
  <c r="M2237" i="3"/>
  <c r="F2237" i="3"/>
  <c r="D2237" i="3"/>
  <c r="CL2219" i="3"/>
  <c r="CM2219" i="3"/>
  <c r="CK2219" i="3"/>
  <c r="BZ3516" i="3"/>
  <c r="BW3502" i="3"/>
  <c r="CL3501" i="3"/>
  <c r="BS3482" i="3"/>
  <c r="BU3443" i="3"/>
  <c r="CL3436" i="3"/>
  <c r="BQ3435" i="3"/>
  <c r="CL3434" i="3"/>
  <c r="CI3426" i="3"/>
  <c r="CG3426" i="3"/>
  <c r="BY3419" i="3"/>
  <c r="BQ3417" i="3"/>
  <c r="CH3414" i="3"/>
  <c r="CE3392" i="3"/>
  <c r="BU3386" i="3"/>
  <c r="CL3385" i="3"/>
  <c r="BU3385" i="3"/>
  <c r="BW3385" i="3"/>
  <c r="D3385" i="3"/>
  <c r="CD3380" i="3"/>
  <c r="CE3380" i="3"/>
  <c r="BQ3376" i="3"/>
  <c r="BR3376" i="3"/>
  <c r="CD3366" i="3"/>
  <c r="CG3362" i="3"/>
  <c r="CH3356" i="3"/>
  <c r="CG3356" i="3"/>
  <c r="CI3356" i="3"/>
  <c r="CK3304" i="3"/>
  <c r="CH3269" i="3"/>
  <c r="CD3268" i="3"/>
  <c r="BW3264" i="3"/>
  <c r="BV3264" i="3"/>
  <c r="BR3263" i="3"/>
  <c r="BV3256" i="3"/>
  <c r="CG3249" i="3"/>
  <c r="CH3241" i="3"/>
  <c r="F3241" i="3"/>
  <c r="BS3238" i="3"/>
  <c r="CG3230" i="3"/>
  <c r="CI3230" i="3"/>
  <c r="F3218" i="3"/>
  <c r="CL3198" i="3"/>
  <c r="CM3198" i="3"/>
  <c r="BZ3196" i="3"/>
  <c r="CA3196" i="3"/>
  <c r="CC3191" i="3"/>
  <c r="BW3187" i="3"/>
  <c r="BV3187" i="3"/>
  <c r="BZ3182" i="3"/>
  <c r="BZ3178" i="3"/>
  <c r="D3178" i="3"/>
  <c r="BY3178" i="3"/>
  <c r="CM3168" i="3"/>
  <c r="BR3166" i="3"/>
  <c r="BS3166" i="3"/>
  <c r="CK3160" i="3"/>
  <c r="CI3159" i="3"/>
  <c r="BV3151" i="3"/>
  <c r="BS3149" i="3"/>
  <c r="CC3141" i="3"/>
  <c r="CA3133" i="3"/>
  <c r="CD3129" i="3"/>
  <c r="CK3121" i="3"/>
  <c r="CM3121" i="3"/>
  <c r="BW3121" i="3"/>
  <c r="BV3121" i="3"/>
  <c r="CE3120" i="3"/>
  <c r="CG3113" i="3"/>
  <c r="CE3106" i="3"/>
  <c r="CE3105" i="3"/>
  <c r="F3102" i="3"/>
  <c r="D3102" i="3"/>
  <c r="BQ3102" i="3"/>
  <c r="BZ3092" i="3"/>
  <c r="CM3089" i="3"/>
  <c r="CL3089" i="3"/>
  <c r="CG3088" i="3"/>
  <c r="CD3081" i="3"/>
  <c r="CC3081" i="3"/>
  <c r="CI3079" i="3"/>
  <c r="CG3079" i="3"/>
  <c r="CA3076" i="3"/>
  <c r="BZ3076" i="3"/>
  <c r="CD3066" i="3"/>
  <c r="CE3066" i="3"/>
  <c r="CM3063" i="3"/>
  <c r="BW3063" i="3"/>
  <c r="CL3062" i="3"/>
  <c r="CM3062" i="3"/>
  <c r="CI3060" i="3"/>
  <c r="CG3060" i="3"/>
  <c r="BV3054" i="3"/>
  <c r="CA3053" i="3"/>
  <c r="CH3050" i="3"/>
  <c r="BR3047" i="3"/>
  <c r="BS3047" i="3"/>
  <c r="BW3046" i="3"/>
  <c r="BV3046" i="3"/>
  <c r="F3043" i="3"/>
  <c r="D3042" i="3"/>
  <c r="BU3042" i="3"/>
  <c r="CI3040" i="3"/>
  <c r="BS3039" i="3"/>
  <c r="CD3034" i="3"/>
  <c r="CE3034" i="3"/>
  <c r="BV3034" i="3"/>
  <c r="CH3028" i="3"/>
  <c r="CG3028" i="3"/>
  <c r="BV3010" i="3"/>
  <c r="BW3010" i="3"/>
  <c r="CM3009" i="3"/>
  <c r="CL3009" i="3"/>
  <c r="CM2996" i="3"/>
  <c r="BR2996" i="3"/>
  <c r="CM2994" i="3"/>
  <c r="BW2992" i="3"/>
  <c r="BV2992" i="3"/>
  <c r="F2980" i="3"/>
  <c r="D2980" i="3"/>
  <c r="BQ2980" i="3"/>
  <c r="BR2975" i="3"/>
  <c r="BS2975" i="3"/>
  <c r="CC2971" i="3"/>
  <c r="CD2971" i="3"/>
  <c r="BV2965" i="3"/>
  <c r="CC2965" i="3"/>
  <c r="CD2965" i="3"/>
  <c r="CM2963" i="3"/>
  <c r="BZ2962" i="3"/>
  <c r="CA2962" i="3"/>
  <c r="CM2951" i="3"/>
  <c r="CL2951" i="3"/>
  <c r="CD2946" i="3"/>
  <c r="CK2941" i="3"/>
  <c r="CA2940" i="3"/>
  <c r="CL2937" i="3"/>
  <c r="CD2937" i="3"/>
  <c r="D2937" i="3"/>
  <c r="BQ2937" i="3"/>
  <c r="F2937" i="3"/>
  <c r="CH2933" i="3"/>
  <c r="CI2933" i="3"/>
  <c r="BV2925" i="3"/>
  <c r="CM2924" i="3"/>
  <c r="CH2920" i="3"/>
  <c r="BS2918" i="3"/>
  <c r="CM2907" i="3"/>
  <c r="CK2907" i="3"/>
  <c r="CE2906" i="3"/>
  <c r="CC2906" i="3"/>
  <c r="CL2905" i="3"/>
  <c r="CK2905" i="3"/>
  <c r="CH2904" i="3"/>
  <c r="CG2904" i="3"/>
  <c r="CI2904" i="3"/>
  <c r="CA2893" i="3"/>
  <c r="CD2889" i="3"/>
  <c r="CE2889" i="3"/>
  <c r="CG2888" i="3"/>
  <c r="BW2884" i="3"/>
  <c r="CG2880" i="3"/>
  <c r="CH2880" i="3"/>
  <c r="CI2880" i="3"/>
  <c r="CK2875" i="3"/>
  <c r="BZ2869" i="3"/>
  <c r="CA2869" i="3"/>
  <c r="BR2869" i="3"/>
  <c r="BS2869" i="3"/>
  <c r="BU2868" i="3"/>
  <c r="BW2868" i="3"/>
  <c r="BV2868" i="3"/>
  <c r="BY2866" i="3"/>
  <c r="CA2866" i="3"/>
  <c r="CD2863" i="3"/>
  <c r="F2857" i="3"/>
  <c r="M2857" i="3"/>
  <c r="CG2856" i="3"/>
  <c r="CI2856" i="3"/>
  <c r="CH2856" i="3"/>
  <c r="BZ2855" i="3"/>
  <c r="CA2855" i="3"/>
  <c r="BV2853" i="3"/>
  <c r="BW2853" i="3"/>
  <c r="CA2852" i="3"/>
  <c r="BZ2852" i="3"/>
  <c r="F2850" i="3"/>
  <c r="M2850" i="3"/>
  <c r="CH2814" i="3"/>
  <c r="CG2814" i="3"/>
  <c r="CI2814" i="3"/>
  <c r="BR2804" i="3"/>
  <c r="BS2804" i="3"/>
  <c r="BW2800" i="3"/>
  <c r="BU2800" i="3"/>
  <c r="BV2800" i="3"/>
  <c r="CM2792" i="3"/>
  <c r="BV2791" i="3"/>
  <c r="BU2791" i="3"/>
  <c r="BS2788" i="3"/>
  <c r="CE2783" i="3"/>
  <c r="CD2783" i="3"/>
  <c r="BW2781" i="3"/>
  <c r="BV2781" i="3"/>
  <c r="CA2778" i="3"/>
  <c r="CC2764" i="3"/>
  <c r="BZ2740" i="3"/>
  <c r="CA2740" i="3"/>
  <c r="BY2740" i="3"/>
  <c r="BR2740" i="3"/>
  <c r="CH2725" i="3"/>
  <c r="CI2725" i="3"/>
  <c r="BW2719" i="3"/>
  <c r="BY2710" i="3"/>
  <c r="BU2705" i="3"/>
  <c r="BW2705" i="3"/>
  <c r="BV2705" i="3"/>
  <c r="BU2699" i="3"/>
  <c r="BR2684" i="3"/>
  <c r="BQ2684" i="3"/>
  <c r="BS2684" i="3"/>
  <c r="CH2664" i="3"/>
  <c r="CD2611" i="3"/>
  <c r="BV2594" i="3"/>
  <c r="BW2594" i="3"/>
  <c r="CD2490" i="3"/>
  <c r="CC2490" i="3"/>
  <c r="CE2490" i="3"/>
  <c r="BR2480" i="3"/>
  <c r="BS2447" i="3"/>
  <c r="BR2447" i="3"/>
  <c r="CH2395" i="3"/>
  <c r="CI2395" i="3"/>
  <c r="F2319" i="3"/>
  <c r="M2319" i="3"/>
  <c r="BR2307" i="3"/>
  <c r="BS2307" i="3"/>
  <c r="CI2275" i="3"/>
  <c r="CH2275" i="3"/>
  <c r="CG2275" i="3"/>
  <c r="CD2917" i="3"/>
  <c r="CE2917" i="3"/>
  <c r="CK2910" i="3"/>
  <c r="CL2910" i="3"/>
  <c r="BR2904" i="3"/>
  <c r="BS2899" i="3"/>
  <c r="CD2893" i="3"/>
  <c r="D2893" i="3"/>
  <c r="F2893" i="3"/>
  <c r="BS2891" i="3"/>
  <c r="CD2881" i="3"/>
  <c r="CG2878" i="3"/>
  <c r="CG2877" i="3"/>
  <c r="CH2877" i="3"/>
  <c r="CI2877" i="3"/>
  <c r="CE2875" i="3"/>
  <c r="CD2868" i="3"/>
  <c r="CC2868" i="3"/>
  <c r="CE2868" i="3"/>
  <c r="CA2867" i="3"/>
  <c r="CL2865" i="3"/>
  <c r="CK2865" i="3"/>
  <c r="BV2865" i="3"/>
  <c r="BU2865" i="3"/>
  <c r="BW2865" i="3"/>
  <c r="F2864" i="3"/>
  <c r="BZ2861" i="3"/>
  <c r="BY2861" i="3"/>
  <c r="BY2856" i="3"/>
  <c r="CA2856" i="3"/>
  <c r="CE2854" i="3"/>
  <c r="CD2854" i="3"/>
  <c r="BR2816" i="3"/>
  <c r="BV2813" i="3"/>
  <c r="CC2813" i="3"/>
  <c r="CD2813" i="3"/>
  <c r="CG2810" i="3"/>
  <c r="CI2810" i="3"/>
  <c r="BV2810" i="3"/>
  <c r="BS2806" i="3"/>
  <c r="CA2798" i="3"/>
  <c r="CH2791" i="3"/>
  <c r="CI2791" i="3"/>
  <c r="CK2789" i="3"/>
  <c r="CE2787" i="3"/>
  <c r="CC2787" i="3"/>
  <c r="BS2784" i="3"/>
  <c r="BR2784" i="3"/>
  <c r="BS2780" i="3"/>
  <c r="BZ2776" i="3"/>
  <c r="BZ2771" i="3"/>
  <c r="CI2769" i="3"/>
  <c r="CH2769" i="3"/>
  <c r="CM2764" i="3"/>
  <c r="CK2764" i="3"/>
  <c r="CL2764" i="3"/>
  <c r="CC2762" i="3"/>
  <c r="CE2762" i="3"/>
  <c r="CL2758" i="3"/>
  <c r="BQ2757" i="3"/>
  <c r="CC2752" i="3"/>
  <c r="CD2752" i="3"/>
  <c r="CE2752" i="3"/>
  <c r="CE2748" i="3"/>
  <c r="CG2748" i="3"/>
  <c r="CH2748" i="3"/>
  <c r="CE2745" i="3"/>
  <c r="CC2745" i="3"/>
  <c r="BY2744" i="3"/>
  <c r="CC2738" i="3"/>
  <c r="BS2736" i="3"/>
  <c r="CL2733" i="3"/>
  <c r="CL2727" i="3"/>
  <c r="CC2723" i="3"/>
  <c r="CE2723" i="3"/>
  <c r="BU2720" i="3"/>
  <c r="BW2720" i="3"/>
  <c r="CC2716" i="3"/>
  <c r="CD2716" i="3"/>
  <c r="BS2716" i="3"/>
  <c r="BZ2713" i="3"/>
  <c r="CI2702" i="3"/>
  <c r="BR2696" i="3"/>
  <c r="BQ2696" i="3"/>
  <c r="CE2691" i="3"/>
  <c r="CK2690" i="3"/>
  <c r="BR2690" i="3"/>
  <c r="BS2688" i="3"/>
  <c r="BZ2684" i="3"/>
  <c r="BW2681" i="3"/>
  <c r="CM2678" i="3"/>
  <c r="BW2674" i="3"/>
  <c r="F2674" i="3"/>
  <c r="CC2668" i="3"/>
  <c r="CC2660" i="3"/>
  <c r="CK2651" i="3"/>
  <c r="BW2649" i="3"/>
  <c r="D2642" i="3"/>
  <c r="CC2642" i="3"/>
  <c r="F2640" i="3"/>
  <c r="CK2635" i="3"/>
  <c r="BZ2630" i="3"/>
  <c r="CA2630" i="3"/>
  <c r="BZ2626" i="3"/>
  <c r="CK2624" i="3"/>
  <c r="CL2624" i="3"/>
  <c r="CM2624" i="3"/>
  <c r="CL2622" i="3"/>
  <c r="CK2622" i="3"/>
  <c r="BW2622" i="3"/>
  <c r="BV2622" i="3"/>
  <c r="BZ2621" i="3"/>
  <c r="CD2618" i="3"/>
  <c r="CE2618" i="3"/>
  <c r="BS2617" i="3"/>
  <c r="BR2617" i="3"/>
  <c r="CD2615" i="3"/>
  <c r="CE2615" i="3"/>
  <c r="CK2598" i="3"/>
  <c r="CM2598" i="3"/>
  <c r="BW2596" i="3"/>
  <c r="CD2593" i="3"/>
  <c r="CC2593" i="3"/>
  <c r="CE2593" i="3"/>
  <c r="CD2590" i="3"/>
  <c r="CE2590" i="3"/>
  <c r="CE2587" i="3"/>
  <c r="CA2584" i="3"/>
  <c r="CK2570" i="3"/>
  <c r="CM2570" i="3"/>
  <c r="BY2562" i="3"/>
  <c r="CD2531" i="3"/>
  <c r="CE2531" i="3"/>
  <c r="CC2531" i="3"/>
  <c r="CM2525" i="3"/>
  <c r="CL2525" i="3"/>
  <c r="BZ2524" i="3"/>
  <c r="CH2506" i="3"/>
  <c r="CI2506" i="3"/>
  <c r="CG2506" i="3"/>
  <c r="BU2501" i="3"/>
  <c r="CL2496" i="3"/>
  <c r="F2487" i="3"/>
  <c r="D2487" i="3"/>
  <c r="BU2487" i="3"/>
  <c r="D2484" i="3"/>
  <c r="F2484" i="3"/>
  <c r="CL2469" i="3"/>
  <c r="F2468" i="3"/>
  <c r="D2468" i="3"/>
  <c r="CA2454" i="3"/>
  <c r="BZ2454" i="3"/>
  <c r="CA2444" i="3"/>
  <c r="BZ2444" i="3"/>
  <c r="CL2439" i="3"/>
  <c r="BZ2438" i="3"/>
  <c r="CA2438" i="3"/>
  <c r="BS2434" i="3"/>
  <c r="BW2411" i="3"/>
  <c r="BR2410" i="3"/>
  <c r="CG2402" i="3"/>
  <c r="M2384" i="3"/>
  <c r="F2384" i="3"/>
  <c r="F2378" i="3"/>
  <c r="BZ2366" i="3"/>
  <c r="M2355" i="3"/>
  <c r="F2355" i="3"/>
  <c r="BS2347" i="3"/>
  <c r="BR2335" i="3"/>
  <c r="BS2309" i="3"/>
  <c r="CD2304" i="3"/>
  <c r="M2296" i="3"/>
  <c r="D2296" i="3"/>
  <c r="F2296" i="3"/>
  <c r="CL2293" i="3"/>
  <c r="D2288" i="3"/>
  <c r="CE2287" i="3"/>
  <c r="CC2287" i="3"/>
  <c r="CD2279" i="3"/>
  <c r="CC2279" i="3"/>
  <c r="BY2263" i="3"/>
  <c r="BZ2263" i="3"/>
  <c r="BU2250" i="3"/>
  <c r="BW2250" i="3"/>
  <c r="BV2250" i="3"/>
  <c r="BW2237" i="3"/>
  <c r="BU2237" i="3"/>
  <c r="BV2237" i="3"/>
  <c r="CC2208" i="3"/>
  <c r="BS2160" i="3"/>
  <c r="BS2144" i="3"/>
  <c r="CC2130" i="3"/>
  <c r="CE2130" i="3"/>
  <c r="BS2112" i="3"/>
  <c r="BQ2112" i="3"/>
  <c r="CM2023" i="3"/>
  <c r="CK2023" i="3"/>
  <c r="CH2007" i="3"/>
  <c r="CG2007" i="3"/>
  <c r="BQ1996" i="3"/>
  <c r="BR1996" i="3"/>
  <c r="CI1988" i="3"/>
  <c r="CG1988" i="3"/>
  <c r="CH1988" i="3"/>
  <c r="BR1936" i="3"/>
  <c r="BU1896" i="3"/>
  <c r="BV1896" i="3"/>
  <c r="BY1818" i="3"/>
  <c r="CK1815" i="3"/>
  <c r="CL1815" i="3"/>
  <c r="BW1815" i="3"/>
  <c r="CM1779" i="3"/>
  <c r="CK1779" i="3"/>
  <c r="CL1779" i="3"/>
  <c r="CK1757" i="3"/>
  <c r="CM1757" i="3"/>
  <c r="BV1755" i="3"/>
  <c r="BW1755" i="3"/>
  <c r="D1703" i="3"/>
  <c r="F1703" i="3"/>
  <c r="CG2812" i="3"/>
  <c r="CI2804" i="3"/>
  <c r="CG2804" i="3"/>
  <c r="BW2803" i="3"/>
  <c r="CH2798" i="3"/>
  <c r="CG2796" i="3"/>
  <c r="CL2795" i="3"/>
  <c r="CK2795" i="3"/>
  <c r="CM2795" i="3"/>
  <c r="CD2782" i="3"/>
  <c r="CL2780" i="3"/>
  <c r="BQ2774" i="3"/>
  <c r="BS2774" i="3"/>
  <c r="BR2774" i="3"/>
  <c r="CC2768" i="3"/>
  <c r="CD2768" i="3"/>
  <c r="CE2768" i="3"/>
  <c r="BU2766" i="3"/>
  <c r="BW2766" i="3"/>
  <c r="BV2766" i="3"/>
  <c r="CH2763" i="3"/>
  <c r="CI2763" i="3"/>
  <c r="BZ2747" i="3"/>
  <c r="BY2747" i="3"/>
  <c r="BR2746" i="3"/>
  <c r="BS2746" i="3"/>
  <c r="BW2742" i="3"/>
  <c r="BV2742" i="3"/>
  <c r="CI2741" i="3"/>
  <c r="CE2734" i="3"/>
  <c r="CM2724" i="3"/>
  <c r="CK2724" i="3"/>
  <c r="CC2719" i="3"/>
  <c r="CD2719" i="3"/>
  <c r="CE2719" i="3"/>
  <c r="BW2713" i="3"/>
  <c r="BV2713" i="3"/>
  <c r="CK2703" i="3"/>
  <c r="CM2703" i="3"/>
  <c r="CL2693" i="3"/>
  <c r="CK2693" i="3"/>
  <c r="BY2688" i="3"/>
  <c r="CA2688" i="3"/>
  <c r="CE2679" i="3"/>
  <c r="BW2675" i="3"/>
  <c r="BV2675" i="3"/>
  <c r="BW2670" i="3"/>
  <c r="BV2670" i="3"/>
  <c r="CH2666" i="3"/>
  <c r="CL2663" i="3"/>
  <c r="CM2663" i="3"/>
  <c r="BW2661" i="3"/>
  <c r="BV2661" i="3"/>
  <c r="CK2658" i="3"/>
  <c r="CM2658" i="3"/>
  <c r="CE2655" i="3"/>
  <c r="F2652" i="3"/>
  <c r="D2652" i="3"/>
  <c r="BU2652" i="3"/>
  <c r="CM2650" i="3"/>
  <c r="CL2650" i="3"/>
  <c r="BZ2645" i="3"/>
  <c r="CM2643" i="3"/>
  <c r="CL2643" i="3"/>
  <c r="BY2633" i="3"/>
  <c r="BZ2633" i="3"/>
  <c r="BW2628" i="3"/>
  <c r="BV2628" i="3"/>
  <c r="BW2626" i="3"/>
  <c r="BV2626" i="3"/>
  <c r="CH2606" i="3"/>
  <c r="BS2603" i="3"/>
  <c r="BR2597" i="3"/>
  <c r="BS2597" i="3"/>
  <c r="F2585" i="3"/>
  <c r="D2585" i="3"/>
  <c r="BU2585" i="3"/>
  <c r="CD2583" i="3"/>
  <c r="BS2578" i="3"/>
  <c r="F2572" i="3"/>
  <c r="D2572" i="3"/>
  <c r="BQ2572" i="3"/>
  <c r="CC2559" i="3"/>
  <c r="CD2559" i="3"/>
  <c r="CK2558" i="3"/>
  <c r="BV2556" i="3"/>
  <c r="BW2556" i="3"/>
  <c r="F2555" i="3"/>
  <c r="BS2549" i="3"/>
  <c r="CC2533" i="3"/>
  <c r="CE2533" i="3"/>
  <c r="F2531" i="3"/>
  <c r="D2531" i="3"/>
  <c r="BU2531" i="3"/>
  <c r="BV2530" i="3"/>
  <c r="CE2526" i="3"/>
  <c r="BR2519" i="3"/>
  <c r="CK2518" i="3"/>
  <c r="CM2518" i="3"/>
  <c r="CL2518" i="3"/>
  <c r="CK2504" i="3"/>
  <c r="CM2504" i="3"/>
  <c r="CM2500" i="3"/>
  <c r="CK2500" i="3"/>
  <c r="CL2500" i="3"/>
  <c r="CI2466" i="3"/>
  <c r="CG2466" i="3"/>
  <c r="F2447" i="3"/>
  <c r="D2447" i="3"/>
  <c r="BQ2447" i="3"/>
  <c r="BZ2440" i="3"/>
  <c r="CK2409" i="3"/>
  <c r="CL2409" i="3"/>
  <c r="CM2409" i="3"/>
  <c r="CI2401" i="3"/>
  <c r="CG2401" i="3"/>
  <c r="CH2401" i="3"/>
  <c r="BY2378" i="3"/>
  <c r="BZ2378" i="3"/>
  <c r="CL2375" i="3"/>
  <c r="CM2375" i="3"/>
  <c r="BS2374" i="3"/>
  <c r="BR2374" i="3"/>
  <c r="CH2369" i="3"/>
  <c r="CG2369" i="3"/>
  <c r="BZ2361" i="3"/>
  <c r="CA2361" i="3"/>
  <c r="CA2348" i="3"/>
  <c r="BZ2348" i="3"/>
  <c r="M2339" i="3"/>
  <c r="F2339" i="3"/>
  <c r="BU2306" i="3"/>
  <c r="BW2305" i="3"/>
  <c r="BU2305" i="3"/>
  <c r="CG2298" i="3"/>
  <c r="BU2296" i="3"/>
  <c r="BU2288" i="3"/>
  <c r="BW2288" i="3"/>
  <c r="M2280" i="3"/>
  <c r="F2280" i="3"/>
  <c r="CE2278" i="3"/>
  <c r="CC2278" i="3"/>
  <c r="BQ2278" i="3"/>
  <c r="BS2278" i="3"/>
  <c r="BR2278" i="3"/>
  <c r="BW2265" i="3"/>
  <c r="CD2260" i="3"/>
  <c r="CC2260" i="3"/>
  <c r="BU2253" i="3"/>
  <c r="M2222" i="3"/>
  <c r="D2222" i="3"/>
  <c r="CM2216" i="3"/>
  <c r="CL2216" i="3"/>
  <c r="CK2216" i="3"/>
  <c r="CL2156" i="3"/>
  <c r="CK2156" i="3"/>
  <c r="CE2144" i="3"/>
  <c r="BS2135" i="3"/>
  <c r="CM2116" i="3"/>
  <c r="BU2116" i="3"/>
  <c r="BW2116" i="3"/>
  <c r="BV2116" i="3"/>
  <c r="CH2109" i="3"/>
  <c r="CG2109" i="3"/>
  <c r="CI2109" i="3"/>
  <c r="BU2105" i="3"/>
  <c r="BV2105" i="3"/>
  <c r="BW2105" i="3"/>
  <c r="BS2093" i="3"/>
  <c r="BQ2093" i="3"/>
  <c r="BR2093" i="3"/>
  <c r="CE2078" i="3"/>
  <c r="CD2078" i="3"/>
  <c r="CA2056" i="3"/>
  <c r="BY2056" i="3"/>
  <c r="BV2041" i="3"/>
  <c r="BW2041" i="3"/>
  <c r="BU2041" i="3"/>
  <c r="CA2028" i="3"/>
  <c r="BY2028" i="3"/>
  <c r="CH2010" i="3"/>
  <c r="BW2000" i="3"/>
  <c r="BU2000" i="3"/>
  <c r="CC1960" i="3"/>
  <c r="CC1938" i="3"/>
  <c r="CD1938" i="3"/>
  <c r="D1882" i="3"/>
  <c r="F1882" i="3"/>
  <c r="CE1747" i="3"/>
  <c r="CC1747" i="3"/>
  <c r="CD1747" i="3"/>
  <c r="CL1708" i="3"/>
  <c r="CM1708" i="3"/>
  <c r="BU1708" i="3"/>
  <c r="BV1708" i="3"/>
  <c r="BW1708" i="3"/>
  <c r="BQ1683" i="3"/>
  <c r="BS1683" i="3"/>
  <c r="BZ2818" i="3"/>
  <c r="CA2818" i="3"/>
  <c r="CK2794" i="3"/>
  <c r="BR2792" i="3"/>
  <c r="BS2792" i="3"/>
  <c r="BR2778" i="3"/>
  <c r="BS2778" i="3"/>
  <c r="CH2761" i="3"/>
  <c r="CI2761" i="3"/>
  <c r="CD2749" i="3"/>
  <c r="BQ2746" i="3"/>
  <c r="CK2745" i="3"/>
  <c r="BV2727" i="3"/>
  <c r="BW2727" i="3"/>
  <c r="CC2720" i="3"/>
  <c r="CD2720" i="3"/>
  <c r="CC2715" i="3"/>
  <c r="CD2715" i="3"/>
  <c r="BQ2713" i="3"/>
  <c r="BR2713" i="3"/>
  <c r="CK2711" i="3"/>
  <c r="CM2711" i="3"/>
  <c r="CI2710" i="3"/>
  <c r="CE2709" i="3"/>
  <c r="CC2709" i="3"/>
  <c r="BR2706" i="3"/>
  <c r="BS2706" i="3"/>
  <c r="CL2705" i="3"/>
  <c r="CK2691" i="3"/>
  <c r="CM2691" i="3"/>
  <c r="CD2676" i="3"/>
  <c r="BU2675" i="3"/>
  <c r="CD2672" i="3"/>
  <c r="CC2672" i="3"/>
  <c r="BU2670" i="3"/>
  <c r="CM2669" i="3"/>
  <c r="CC2666" i="3"/>
  <c r="D2662" i="3"/>
  <c r="BY2662" i="3"/>
  <c r="BZ2654" i="3"/>
  <c r="CA2654" i="3"/>
  <c r="CL2651" i="3"/>
  <c r="D2645" i="3"/>
  <c r="F2645" i="3"/>
  <c r="M2642" i="3"/>
  <c r="M2640" i="3"/>
  <c r="F2638" i="3"/>
  <c r="CL2636" i="3"/>
  <c r="CM2636" i="3"/>
  <c r="CM2629" i="3"/>
  <c r="CL2629" i="3"/>
  <c r="BW2621" i="3"/>
  <c r="BW2616" i="3"/>
  <c r="BV2616" i="3"/>
  <c r="BW2609" i="3"/>
  <c r="BV2609" i="3"/>
  <c r="CA2603" i="3"/>
  <c r="BV2600" i="3"/>
  <c r="BU2600" i="3"/>
  <c r="BW2600" i="3"/>
  <c r="CE2597" i="3"/>
  <c r="CC2596" i="3"/>
  <c r="BU2594" i="3"/>
  <c r="CA2592" i="3"/>
  <c r="BZ2575" i="3"/>
  <c r="CA2575" i="3"/>
  <c r="BS2574" i="3"/>
  <c r="BS2573" i="3"/>
  <c r="CD2564" i="3"/>
  <c r="CE2564" i="3"/>
  <c r="D2557" i="3"/>
  <c r="F2551" i="3"/>
  <c r="CE2549" i="3"/>
  <c r="CD2549" i="3"/>
  <c r="BY2536" i="3"/>
  <c r="BS2535" i="3"/>
  <c r="BR2535" i="3"/>
  <c r="CK2529" i="3"/>
  <c r="CM2529" i="3"/>
  <c r="CC2526" i="3"/>
  <c r="BS2516" i="3"/>
  <c r="BQ2499" i="3"/>
  <c r="BR2499" i="3"/>
  <c r="F2488" i="3"/>
  <c r="D2488" i="3"/>
  <c r="CM2461" i="3"/>
  <c r="CL2461" i="3"/>
  <c r="CK2461" i="3"/>
  <c r="BW2458" i="3"/>
  <c r="BU2458" i="3"/>
  <c r="BV2456" i="3"/>
  <c r="CK2449" i="3"/>
  <c r="CL2449" i="3"/>
  <c r="BV2449" i="3"/>
  <c r="BZ2442" i="3"/>
  <c r="BW2412" i="3"/>
  <c r="BR2397" i="3"/>
  <c r="BS2397" i="3"/>
  <c r="CK2391" i="3"/>
  <c r="CM2391" i="3"/>
  <c r="BQ2382" i="3"/>
  <c r="BR2382" i="3"/>
  <c r="BS2382" i="3"/>
  <c r="CM2378" i="3"/>
  <c r="BS2373" i="3"/>
  <c r="BZ2371" i="3"/>
  <c r="BV2345" i="3"/>
  <c r="BW2345" i="3"/>
  <c r="BR2342" i="3"/>
  <c r="BQ2342" i="3"/>
  <c r="CG2328" i="3"/>
  <c r="CH2328" i="3"/>
  <c r="CI2328" i="3"/>
  <c r="F2311" i="3"/>
  <c r="BS2308" i="3"/>
  <c r="BQ2308" i="3"/>
  <c r="CC2302" i="3"/>
  <c r="CE2302" i="3"/>
  <c r="BQ2294" i="3"/>
  <c r="M2292" i="3"/>
  <c r="F2292" i="3"/>
  <c r="BU2285" i="3"/>
  <c r="BW2285" i="3"/>
  <c r="BV2285" i="3"/>
  <c r="CK2260" i="3"/>
  <c r="CM2260" i="3"/>
  <c r="M2231" i="3"/>
  <c r="F2231" i="3"/>
  <c r="CE2189" i="3"/>
  <c r="CC2189" i="3"/>
  <c r="CE2179" i="3"/>
  <c r="CC2179" i="3"/>
  <c r="CE2173" i="3"/>
  <c r="CC2173" i="3"/>
  <c r="BQ2152" i="3"/>
  <c r="CC2095" i="3"/>
  <c r="BY2072" i="3"/>
  <c r="CA2072" i="3"/>
  <c r="BR2064" i="3"/>
  <c r="BS2064" i="3"/>
  <c r="BQ2064" i="3"/>
  <c r="CC2057" i="3"/>
  <c r="CD2057" i="3"/>
  <c r="BU2049" i="3"/>
  <c r="BV2049" i="3"/>
  <c r="BW2049" i="3"/>
  <c r="F2037" i="3"/>
  <c r="D2037" i="3"/>
  <c r="D2032" i="3"/>
  <c r="BR2016" i="3"/>
  <c r="CL2013" i="3"/>
  <c r="CM2013" i="3"/>
  <c r="BW1989" i="3"/>
  <c r="BV1989" i="3"/>
  <c r="CD1951" i="3"/>
  <c r="CE1951" i="3"/>
  <c r="BY1890" i="3"/>
  <c r="BZ1890" i="3"/>
  <c r="CM1883" i="3"/>
  <c r="BW1881" i="3"/>
  <c r="BU1881" i="3"/>
  <c r="CH1826" i="3"/>
  <c r="CI1826" i="3"/>
  <c r="BQ1826" i="3"/>
  <c r="BS1826" i="3"/>
  <c r="BZ1822" i="3"/>
  <c r="BY1822" i="3"/>
  <c r="BQ1784" i="3"/>
  <c r="BS1784" i="3"/>
  <c r="BV1766" i="3"/>
  <c r="BW1766" i="3"/>
  <c r="CA1701" i="3"/>
  <c r="BQ2548" i="3"/>
  <c r="BU2336" i="3"/>
  <c r="BU2335" i="3"/>
  <c r="BV2335" i="3"/>
  <c r="BR2331" i="3"/>
  <c r="BV2329" i="3"/>
  <c r="BU2329" i="3"/>
  <c r="CG2320" i="3"/>
  <c r="CI2320" i="3"/>
  <c r="CG2307" i="3"/>
  <c r="BZ2303" i="3"/>
  <c r="CA2303" i="3"/>
  <c r="CD2283" i="3"/>
  <c r="CC2283" i="3"/>
  <c r="CG2281" i="3"/>
  <c r="CI2281" i="3"/>
  <c r="BY2275" i="3"/>
  <c r="CA2275" i="3"/>
  <c r="BU2246" i="3"/>
  <c r="BV2246" i="3"/>
  <c r="BU2242" i="3"/>
  <c r="BV2242" i="3"/>
  <c r="CH2240" i="3"/>
  <c r="CG2240" i="3"/>
  <c r="BS2233" i="3"/>
  <c r="CC2223" i="3"/>
  <c r="CE2223" i="3"/>
  <c r="CI2218" i="3"/>
  <c r="CG2218" i="3"/>
  <c r="BS2208" i="3"/>
  <c r="BQ2208" i="3"/>
  <c r="BR2208" i="3"/>
  <c r="CI2207" i="3"/>
  <c r="BV2201" i="3"/>
  <c r="BU2201" i="3"/>
  <c r="BS2193" i="3"/>
  <c r="CH2186" i="3"/>
  <c r="CG2186" i="3"/>
  <c r="CK2160" i="3"/>
  <c r="CL2160" i="3"/>
  <c r="CM2160" i="3"/>
  <c r="CL2155" i="3"/>
  <c r="CH2148" i="3"/>
  <c r="CG2148" i="3"/>
  <c r="CI2148" i="3"/>
  <c r="M2130" i="3"/>
  <c r="F2130" i="3"/>
  <c r="CM2121" i="3"/>
  <c r="CK2121" i="3"/>
  <c r="CG2100" i="3"/>
  <c r="CD2085" i="3"/>
  <c r="CG2084" i="3"/>
  <c r="CH2084" i="3"/>
  <c r="CI2084" i="3"/>
  <c r="BR2076" i="3"/>
  <c r="BU2075" i="3"/>
  <c r="BV2075" i="3"/>
  <c r="BU2071" i="3"/>
  <c r="BV2071" i="3"/>
  <c r="BW2071" i="3"/>
  <c r="BZ2068" i="3"/>
  <c r="CA2068" i="3"/>
  <c r="BV2057" i="3"/>
  <c r="BW2057" i="3"/>
  <c r="BZ2046" i="3"/>
  <c r="D2040" i="3"/>
  <c r="F2040" i="3"/>
  <c r="CK2017" i="3"/>
  <c r="BV2014" i="3"/>
  <c r="BU2014" i="3"/>
  <c r="BW1991" i="3"/>
  <c r="CH1966" i="3"/>
  <c r="D1965" i="3"/>
  <c r="F1965" i="3"/>
  <c r="CK1964" i="3"/>
  <c r="BR1963" i="3"/>
  <c r="BS1963" i="3"/>
  <c r="CK1957" i="3"/>
  <c r="CH1949" i="3"/>
  <c r="CG1949" i="3"/>
  <c r="CL1933" i="3"/>
  <c r="CM1933" i="3"/>
  <c r="CM1887" i="3"/>
  <c r="CK1887" i="3"/>
  <c r="BQ1839" i="3"/>
  <c r="BR1839" i="3"/>
  <c r="BW1828" i="3"/>
  <c r="D1824" i="3"/>
  <c r="F1824" i="3"/>
  <c r="CE1760" i="3"/>
  <c r="CH1750" i="3"/>
  <c r="CG1750" i="3"/>
  <c r="CI1750" i="3"/>
  <c r="CK1707" i="3"/>
  <c r="CL1707" i="3"/>
  <c r="BY1707" i="3"/>
  <c r="CA1707" i="3"/>
  <c r="CK1700" i="3"/>
  <c r="CI1698" i="3"/>
  <c r="BR1695" i="3"/>
  <c r="BS1695" i="3"/>
  <c r="BY1668" i="3"/>
  <c r="BZ1668" i="3"/>
  <c r="CA1668" i="3"/>
  <c r="CM1641" i="3"/>
  <c r="CK1641" i="3"/>
  <c r="CL1641" i="3"/>
  <c r="CL1634" i="3"/>
  <c r="CK1634" i="3"/>
  <c r="CM1634" i="3"/>
  <c r="CI1629" i="3"/>
  <c r="CH1629" i="3"/>
  <c r="CL1621" i="3"/>
  <c r="CK1621" i="3"/>
  <c r="CM1621" i="3"/>
  <c r="BZ1611" i="3"/>
  <c r="BY1611" i="3"/>
  <c r="M1589" i="3"/>
  <c r="F1589" i="3"/>
  <c r="D1589" i="3"/>
  <c r="CI1581" i="3"/>
  <c r="CG1581" i="3"/>
  <c r="F1573" i="3"/>
  <c r="M1573" i="3"/>
  <c r="BS1536" i="3"/>
  <c r="BQ1536" i="3"/>
  <c r="CD1530" i="3"/>
  <c r="CE1499" i="3"/>
  <c r="CD1499" i="3"/>
  <c r="BZ1497" i="3"/>
  <c r="BY1497" i="3"/>
  <c r="F1497" i="3"/>
  <c r="D1497" i="3"/>
  <c r="CC1472" i="3"/>
  <c r="CD1472" i="3"/>
  <c r="M1470" i="3"/>
  <c r="D1470" i="3"/>
  <c r="F1470" i="3"/>
  <c r="CM1469" i="3"/>
  <c r="CL1469" i="3"/>
  <c r="BY1455" i="3"/>
  <c r="BZ1455" i="3"/>
  <c r="CL1453" i="3"/>
  <c r="CM1453" i="3"/>
  <c r="BV1446" i="3"/>
  <c r="BU1446" i="3"/>
  <c r="F1433" i="3"/>
  <c r="D1433" i="3"/>
  <c r="D1431" i="3"/>
  <c r="F1431" i="3"/>
  <c r="BW1370" i="3"/>
  <c r="BV1370" i="3"/>
  <c r="BZ1368" i="3"/>
  <c r="CA1368" i="3"/>
  <c r="M1350" i="3"/>
  <c r="F1350" i="3"/>
  <c r="D1350" i="3"/>
  <c r="CC1336" i="3"/>
  <c r="CE1336" i="3"/>
  <c r="BV1294" i="3"/>
  <c r="BW1294" i="3"/>
  <c r="F1257" i="3"/>
  <c r="M1257" i="3"/>
  <c r="BZ1201" i="3"/>
  <c r="CA1201" i="3"/>
  <c r="CA1196" i="3"/>
  <c r="BZ1196" i="3"/>
  <c r="BR1163" i="3"/>
  <c r="BS1163" i="3"/>
  <c r="CA1159" i="3"/>
  <c r="BZ1159" i="3"/>
  <c r="CG1092" i="3"/>
  <c r="CH1092" i="3"/>
  <c r="CI1092" i="3"/>
  <c r="CM960" i="3"/>
  <c r="CL960" i="3"/>
  <c r="CK960" i="3"/>
  <c r="CM952" i="3"/>
  <c r="CL952" i="3"/>
  <c r="CK952" i="3"/>
  <c r="CM840" i="3"/>
  <c r="CL840" i="3"/>
  <c r="BW840" i="3"/>
  <c r="BQ744" i="3"/>
  <c r="BS744" i="3"/>
  <c r="BV742" i="3"/>
  <c r="BW742" i="3"/>
  <c r="BU742" i="3"/>
  <c r="M682" i="3"/>
  <c r="F682" i="3"/>
  <c r="BZ546" i="3"/>
  <c r="BY546" i="3"/>
  <c r="CA546" i="3"/>
  <c r="BQ532" i="3"/>
  <c r="BS532" i="3"/>
  <c r="BR532" i="3"/>
  <c r="CE497" i="3"/>
  <c r="CC497" i="3"/>
  <c r="CD497" i="3"/>
  <c r="CK97" i="3"/>
  <c r="CM97" i="3"/>
  <c r="CL97" i="3"/>
  <c r="BU94" i="3"/>
  <c r="BV94" i="3"/>
  <c r="BW94" i="3"/>
  <c r="CI81" i="3"/>
  <c r="CH81" i="3"/>
  <c r="CC80" i="3"/>
  <c r="CD80" i="3"/>
  <c r="CE80" i="3"/>
  <c r="F1676" i="3"/>
  <c r="BS1670" i="3"/>
  <c r="CD1667" i="3"/>
  <c r="CA1663" i="3"/>
  <c r="CE1654" i="3"/>
  <c r="BY1644" i="3"/>
  <c r="CL1630" i="3"/>
  <c r="CM1630" i="3"/>
  <c r="F1621" i="3"/>
  <c r="D1621" i="3"/>
  <c r="F1618" i="3"/>
  <c r="BY1616" i="3"/>
  <c r="CC1614" i="3"/>
  <c r="CG1611" i="3"/>
  <c r="BZ1598" i="3"/>
  <c r="CK1594" i="3"/>
  <c r="CL1594" i="3"/>
  <c r="BQ1592" i="3"/>
  <c r="CG1569" i="3"/>
  <c r="CI1569" i="3"/>
  <c r="CH1565" i="3"/>
  <c r="CG1565" i="3"/>
  <c r="D1557" i="3"/>
  <c r="F1556" i="3"/>
  <c r="BY1541" i="3"/>
  <c r="BR1536" i="3"/>
  <c r="CL1528" i="3"/>
  <c r="CM1528" i="3"/>
  <c r="CK1517" i="3"/>
  <c r="CL1517" i="3"/>
  <c r="CM1517" i="3"/>
  <c r="F1502" i="3"/>
  <c r="M1502" i="3"/>
  <c r="D1502" i="3"/>
  <c r="BZ1500" i="3"/>
  <c r="CA1500" i="3"/>
  <c r="CC1499" i="3"/>
  <c r="D1494" i="3"/>
  <c r="F1494" i="3"/>
  <c r="M1494" i="3"/>
  <c r="BS1493" i="3"/>
  <c r="BR1493" i="3"/>
  <c r="CG1491" i="3"/>
  <c r="CI1491" i="3"/>
  <c r="BY1484" i="3"/>
  <c r="CA1484" i="3"/>
  <c r="BS1481" i="3"/>
  <c r="CL1472" i="3"/>
  <c r="BR1469" i="3"/>
  <c r="BS1469" i="3"/>
  <c r="BQ1469" i="3"/>
  <c r="M1465" i="3"/>
  <c r="D1465" i="3"/>
  <c r="F1465" i="3"/>
  <c r="BY1464" i="3"/>
  <c r="CA1464" i="3"/>
  <c r="CC1462" i="3"/>
  <c r="BQ1460" i="3"/>
  <c r="BR1460" i="3"/>
  <c r="CH1456" i="3"/>
  <c r="BY1454" i="3"/>
  <c r="CE1452" i="3"/>
  <c r="CD1452" i="3"/>
  <c r="CC1446" i="3"/>
  <c r="CD1446" i="3"/>
  <c r="D1444" i="3"/>
  <c r="F1444" i="3"/>
  <c r="CG1440" i="3"/>
  <c r="CI1440" i="3"/>
  <c r="CH1434" i="3"/>
  <c r="CI1434" i="3"/>
  <c r="CG1434" i="3"/>
  <c r="BZ1391" i="3"/>
  <c r="CA1391" i="3"/>
  <c r="D1390" i="3"/>
  <c r="BQ1390" i="3"/>
  <c r="F1390" i="3"/>
  <c r="CA1382" i="3"/>
  <c r="BZ1382" i="3"/>
  <c r="CD1379" i="3"/>
  <c r="CE1379" i="3"/>
  <c r="CM1353" i="3"/>
  <c r="CL1353" i="3"/>
  <c r="CG1351" i="3"/>
  <c r="CH1351" i="3"/>
  <c r="CL1344" i="3"/>
  <c r="CK1344" i="3"/>
  <c r="CH1323" i="3"/>
  <c r="CG1323" i="3"/>
  <c r="CI1323" i="3"/>
  <c r="BQ1259" i="3"/>
  <c r="BS1259" i="3"/>
  <c r="BZ1202" i="3"/>
  <c r="CA1202" i="3"/>
  <c r="CG1181" i="3"/>
  <c r="CH1181" i="3"/>
  <c r="BW1181" i="3"/>
  <c r="BV1181" i="3"/>
  <c r="CK1164" i="3"/>
  <c r="CM1164" i="3"/>
  <c r="CA1146" i="3"/>
  <c r="BZ1146" i="3"/>
  <c r="CM1142" i="3"/>
  <c r="CL1142" i="3"/>
  <c r="BZ1142" i="3"/>
  <c r="CA1142" i="3"/>
  <c r="BR1141" i="3"/>
  <c r="BS1141" i="3"/>
  <c r="F1117" i="3"/>
  <c r="D1117" i="3"/>
  <c r="BQ1117" i="3"/>
  <c r="BV1115" i="3"/>
  <c r="BW1115" i="3"/>
  <c r="CK982" i="3"/>
  <c r="CL982" i="3"/>
  <c r="CM982" i="3"/>
  <c r="CI968" i="3"/>
  <c r="CH968" i="3"/>
  <c r="D926" i="3"/>
  <c r="CC926" i="3"/>
  <c r="F926" i="3"/>
  <c r="CI852" i="3"/>
  <c r="CH852" i="3"/>
  <c r="CM844" i="3"/>
  <c r="CK844" i="3"/>
  <c r="CL844" i="3"/>
  <c r="BS821" i="3"/>
  <c r="BR821" i="3"/>
  <c r="CD683" i="3"/>
  <c r="CE683" i="3"/>
  <c r="CC683" i="3"/>
  <c r="BV659" i="3"/>
  <c r="BW659" i="3"/>
  <c r="BU659" i="3"/>
  <c r="CM632" i="3"/>
  <c r="CL632" i="3"/>
  <c r="CK632" i="3"/>
  <c r="BZ566" i="3"/>
  <c r="BY566" i="3"/>
  <c r="CA566" i="3"/>
  <c r="CA564" i="3"/>
  <c r="CD413" i="3"/>
  <c r="CC413" i="3"/>
  <c r="CE413" i="3"/>
  <c r="BV401" i="3"/>
  <c r="BZ371" i="3"/>
  <c r="BY371" i="3"/>
  <c r="CL310" i="3"/>
  <c r="CK310" i="3"/>
  <c r="CM310" i="3"/>
  <c r="CH308" i="3"/>
  <c r="CI308" i="3"/>
  <c r="F294" i="3"/>
  <c r="CH285" i="3"/>
  <c r="CI285" i="3"/>
  <c r="CL281" i="3"/>
  <c r="CM281" i="3"/>
  <c r="CK281" i="3"/>
  <c r="D3302" i="3"/>
  <c r="BU3302" i="3"/>
  <c r="BY3233" i="3"/>
  <c r="CE2555" i="3"/>
  <c r="F2550" i="3"/>
  <c r="M2548" i="3"/>
  <c r="D2528" i="3"/>
  <c r="CC2525" i="3"/>
  <c r="CM2521" i="3"/>
  <c r="CH2520" i="3"/>
  <c r="BW2519" i="3"/>
  <c r="BS2517" i="3"/>
  <c r="CL2515" i="3"/>
  <c r="BS2510" i="3"/>
  <c r="CI2495" i="3"/>
  <c r="CH2486" i="3"/>
  <c r="CM2479" i="3"/>
  <c r="CL2473" i="3"/>
  <c r="CE2467" i="3"/>
  <c r="CL2466" i="3"/>
  <c r="CC2464" i="3"/>
  <c r="CH2459" i="3"/>
  <c r="BV2439" i="3"/>
  <c r="BZ2430" i="3"/>
  <c r="F2430" i="3"/>
  <c r="CM2428" i="3"/>
  <c r="CM2427" i="3"/>
  <c r="BS2421" i="3"/>
  <c r="CI2417" i="3"/>
  <c r="CA2406" i="3"/>
  <c r="CL2367" i="3"/>
  <c r="CG2364" i="3"/>
  <c r="F2354" i="3"/>
  <c r="M2351" i="3"/>
  <c r="BW2343" i="3"/>
  <c r="F2342" i="3"/>
  <c r="M2341" i="3"/>
  <c r="M2334" i="3"/>
  <c r="BQ2332" i="3"/>
  <c r="BS2332" i="3"/>
  <c r="BV2330" i="3"/>
  <c r="BQ2327" i="3"/>
  <c r="BS2327" i="3"/>
  <c r="CG2323" i="3"/>
  <c r="CI2323" i="3"/>
  <c r="BR2320" i="3"/>
  <c r="BQ2318" i="3"/>
  <c r="BS2318" i="3"/>
  <c r="BR2316" i="3"/>
  <c r="BR2315" i="3"/>
  <c r="BQ2315" i="3"/>
  <c r="BS2315" i="3"/>
  <c r="BV2311" i="3"/>
  <c r="M2308" i="3"/>
  <c r="CH2297" i="3"/>
  <c r="CG2297" i="3"/>
  <c r="BW2286" i="3"/>
  <c r="BU2286" i="3"/>
  <c r="BR2285" i="3"/>
  <c r="BV2277" i="3"/>
  <c r="BU2277" i="3"/>
  <c r="BS2270" i="3"/>
  <c r="CH2250" i="3"/>
  <c r="CA2249" i="3"/>
  <c r="CG2241" i="3"/>
  <c r="BS2241" i="3"/>
  <c r="BQ2241" i="3"/>
  <c r="BS2239" i="3"/>
  <c r="BQ2239" i="3"/>
  <c r="BS2227" i="3"/>
  <c r="BQ2227" i="3"/>
  <c r="CG2225" i="3"/>
  <c r="CH2225" i="3"/>
  <c r="BQ2224" i="3"/>
  <c r="BS2224" i="3"/>
  <c r="M2221" i="3"/>
  <c r="D2221" i="3"/>
  <c r="F2221" i="3"/>
  <c r="BS2219" i="3"/>
  <c r="BS2218" i="3"/>
  <c r="BQ2218" i="3"/>
  <c r="CI2215" i="3"/>
  <c r="CG2215" i="3"/>
  <c r="CH2215" i="3"/>
  <c r="M2215" i="3"/>
  <c r="F2215" i="3"/>
  <c r="D2201" i="3"/>
  <c r="CC2196" i="3"/>
  <c r="BR2193" i="3"/>
  <c r="D2189" i="3"/>
  <c r="BW2172" i="3"/>
  <c r="BU2172" i="3"/>
  <c r="BV2172" i="3"/>
  <c r="BS2171" i="3"/>
  <c r="BQ2171" i="3"/>
  <c r="BR2171" i="3"/>
  <c r="CG2167" i="3"/>
  <c r="CE2160" i="3"/>
  <c r="CC2160" i="3"/>
  <c r="CM2155" i="3"/>
  <c r="CC2150" i="3"/>
  <c r="CI2146" i="3"/>
  <c r="CG2146" i="3"/>
  <c r="CH2146" i="3"/>
  <c r="CI2141" i="3"/>
  <c r="CG2141" i="3"/>
  <c r="M2141" i="3"/>
  <c r="CE2136" i="3"/>
  <c r="CC2136" i="3"/>
  <c r="M2135" i="3"/>
  <c r="F2135" i="3"/>
  <c r="BU2128" i="3"/>
  <c r="BW2128" i="3"/>
  <c r="BS2122" i="3"/>
  <c r="CC2120" i="3"/>
  <c r="CI2117" i="3"/>
  <c r="CG2116" i="3"/>
  <c r="CH2116" i="3"/>
  <c r="BV2111" i="3"/>
  <c r="BW2111" i="3"/>
  <c r="CL2110" i="3"/>
  <c r="CC2110" i="3"/>
  <c r="CE2110" i="3"/>
  <c r="BY2102" i="3"/>
  <c r="BU2096" i="3"/>
  <c r="BS2095" i="3"/>
  <c r="CK2091" i="3"/>
  <c r="CE2089" i="3"/>
  <c r="CC2089" i="3"/>
  <c r="CA2084" i="3"/>
  <c r="BY2084" i="3"/>
  <c r="BW2079" i="3"/>
  <c r="BU2079" i="3"/>
  <c r="F2077" i="3"/>
  <c r="BZ2073" i="3"/>
  <c r="BY2073" i="3"/>
  <c r="CA2073" i="3"/>
  <c r="BR2068" i="3"/>
  <c r="CE2065" i="3"/>
  <c r="CC2065" i="3"/>
  <c r="D2057" i="3"/>
  <c r="M2057" i="3"/>
  <c r="F2057" i="3"/>
  <c r="CC2051" i="3"/>
  <c r="BW2047" i="3"/>
  <c r="BU2047" i="3"/>
  <c r="BS2040" i="3"/>
  <c r="CE2039" i="3"/>
  <c r="CK2033" i="3"/>
  <c r="CC2025" i="3"/>
  <c r="CE2025" i="3"/>
  <c r="D2016" i="3"/>
  <c r="F2016" i="3"/>
  <c r="BU2015" i="3"/>
  <c r="BV2015" i="3"/>
  <c r="BU2001" i="3"/>
  <c r="CH1986" i="3"/>
  <c r="CK1985" i="3"/>
  <c r="CL1985" i="3"/>
  <c r="BS1968" i="3"/>
  <c r="D1964" i="3"/>
  <c r="CA1958" i="3"/>
  <c r="CK1933" i="3"/>
  <c r="BR1933" i="3"/>
  <c r="BS1933" i="3"/>
  <c r="BS1897" i="3"/>
  <c r="CL1895" i="3"/>
  <c r="CK1895" i="3"/>
  <c r="BV1891" i="3"/>
  <c r="CL1887" i="3"/>
  <c r="CK1878" i="3"/>
  <c r="CM1878" i="3"/>
  <c r="CL1832" i="3"/>
  <c r="CK1832" i="3"/>
  <c r="BS1830" i="3"/>
  <c r="BR1830" i="3"/>
  <c r="CD1826" i="3"/>
  <c r="CE1826" i="3"/>
  <c r="CG1824" i="3"/>
  <c r="CI1824" i="3"/>
  <c r="BW1823" i="3"/>
  <c r="BU1823" i="3"/>
  <c r="BV1823" i="3"/>
  <c r="CK1818" i="3"/>
  <c r="BV1814" i="3"/>
  <c r="BW1814" i="3"/>
  <c r="CD1748" i="3"/>
  <c r="CE1709" i="3"/>
  <c r="CD1709" i="3"/>
  <c r="CG1703" i="3"/>
  <c r="CH1703" i="3"/>
  <c r="F1700" i="3"/>
  <c r="D1700" i="3"/>
  <c r="CL1695" i="3"/>
  <c r="CL1686" i="3"/>
  <c r="CM1686" i="3"/>
  <c r="CA1683" i="3"/>
  <c r="BY1683" i="3"/>
  <c r="BQ1679" i="3"/>
  <c r="CD1675" i="3"/>
  <c r="CE1675" i="3"/>
  <c r="BU1674" i="3"/>
  <c r="BW1674" i="3"/>
  <c r="CL1671" i="3"/>
  <c r="CM1671" i="3"/>
  <c r="CC1635" i="3"/>
  <c r="CD1635" i="3"/>
  <c r="CG1620" i="3"/>
  <c r="CI1620" i="3"/>
  <c r="CH1620" i="3"/>
  <c r="BY1618" i="3"/>
  <c r="BZ1618" i="3"/>
  <c r="BR1616" i="3"/>
  <c r="BQ1616" i="3"/>
  <c r="BV1613" i="3"/>
  <c r="BW1613" i="3"/>
  <c r="CL1608" i="3"/>
  <c r="CK1608" i="3"/>
  <c r="CL1605" i="3"/>
  <c r="CM1605" i="3"/>
  <c r="CD1604" i="3"/>
  <c r="BZ1602" i="3"/>
  <c r="CA1602" i="3"/>
  <c r="F1597" i="3"/>
  <c r="CC1596" i="3"/>
  <c r="CD1596" i="3"/>
  <c r="CE1596" i="3"/>
  <c r="CE1594" i="3"/>
  <c r="D1590" i="3"/>
  <c r="BQ1580" i="3"/>
  <c r="BR1580" i="3"/>
  <c r="CC1579" i="3"/>
  <c r="CD1579" i="3"/>
  <c r="CE1579" i="3"/>
  <c r="CL1568" i="3"/>
  <c r="CK1568" i="3"/>
  <c r="BR1557" i="3"/>
  <c r="BQ1557" i="3"/>
  <c r="BZ1556" i="3"/>
  <c r="CA1556" i="3"/>
  <c r="CA1553" i="3"/>
  <c r="BY1553" i="3"/>
  <c r="BY1546" i="3"/>
  <c r="BZ1546" i="3"/>
  <c r="BZ1543" i="3"/>
  <c r="CA1543" i="3"/>
  <c r="CE1542" i="3"/>
  <c r="BY1526" i="3"/>
  <c r="BZ1526" i="3"/>
  <c r="CH1521" i="3"/>
  <c r="CG1521" i="3"/>
  <c r="CI1513" i="3"/>
  <c r="CG1513" i="3"/>
  <c r="BW1512" i="3"/>
  <c r="CK1480" i="3"/>
  <c r="CL1480" i="3"/>
  <c r="F1476" i="3"/>
  <c r="BW1474" i="3"/>
  <c r="CH1461" i="3"/>
  <c r="CI1461" i="3"/>
  <c r="CG1461" i="3"/>
  <c r="BZ1460" i="3"/>
  <c r="BY1460" i="3"/>
  <c r="F1460" i="3"/>
  <c r="D1460" i="3"/>
  <c r="CM1454" i="3"/>
  <c r="CL1454" i="3"/>
  <c r="CK1454" i="3"/>
  <c r="BY1444" i="3"/>
  <c r="CA1444" i="3"/>
  <c r="BZ1444" i="3"/>
  <c r="F1420" i="3"/>
  <c r="D1420" i="3"/>
  <c r="CA1396" i="3"/>
  <c r="D1372" i="3"/>
  <c r="BQ1372" i="3"/>
  <c r="F1372" i="3"/>
  <c r="BZ1346" i="3"/>
  <c r="CA1346" i="3"/>
  <c r="CL1324" i="3"/>
  <c r="CK1324" i="3"/>
  <c r="BW1317" i="3"/>
  <c r="BQ1312" i="3"/>
  <c r="BR1312" i="3"/>
  <c r="CL1285" i="3"/>
  <c r="CM1285" i="3"/>
  <c r="CC1284" i="3"/>
  <c r="CE1284" i="3"/>
  <c r="CD1284" i="3"/>
  <c r="BQ1263" i="3"/>
  <c r="BS1263" i="3"/>
  <c r="D1182" i="3"/>
  <c r="F1182" i="3"/>
  <c r="CG1100" i="3"/>
  <c r="D1044" i="3"/>
  <c r="BU1044" i="3"/>
  <c r="F1044" i="3"/>
  <c r="CD974" i="3"/>
  <c r="CE974" i="3"/>
  <c r="CK956" i="3"/>
  <c r="CM956" i="3"/>
  <c r="CH917" i="3"/>
  <c r="CG917" i="3"/>
  <c r="BS917" i="3"/>
  <c r="BR917" i="3"/>
  <c r="CD774" i="3"/>
  <c r="CC774" i="3"/>
  <c r="CE774" i="3"/>
  <c r="M774" i="3"/>
  <c r="F774" i="3"/>
  <c r="BV768" i="3"/>
  <c r="BW768" i="3"/>
  <c r="BU768" i="3"/>
  <c r="CL761" i="3"/>
  <c r="CM761" i="3"/>
  <c r="CK761" i="3"/>
  <c r="BZ757" i="3"/>
  <c r="CA757" i="3"/>
  <c r="CM754" i="3"/>
  <c r="CK754" i="3"/>
  <c r="CL754" i="3"/>
  <c r="CL724" i="3"/>
  <c r="CK724" i="3"/>
  <c r="BS663" i="3"/>
  <c r="BR663" i="3"/>
  <c r="BU591" i="3"/>
  <c r="BV591" i="3"/>
  <c r="BW591" i="3"/>
  <c r="BW585" i="3"/>
  <c r="BU585" i="3"/>
  <c r="BV585" i="3"/>
  <c r="CE584" i="3"/>
  <c r="CD584" i="3"/>
  <c r="CC584" i="3"/>
  <c r="BQ518" i="3"/>
  <c r="BS518" i="3"/>
  <c r="BV356" i="3"/>
  <c r="BV347" i="3"/>
  <c r="BW347" i="3"/>
  <c r="BU347" i="3"/>
  <c r="BZ3401" i="3"/>
  <c r="BY3395" i="3"/>
  <c r="CK3301" i="3"/>
  <c r="BV3296" i="3"/>
  <c r="D3275" i="3"/>
  <c r="BU3275" i="3"/>
  <c r="CA3244" i="3"/>
  <c r="CK3236" i="3"/>
  <c r="CI3216" i="3"/>
  <c r="BY3216" i="3"/>
  <c r="BR3185" i="3"/>
  <c r="CG3162" i="3"/>
  <c r="BR3157" i="3"/>
  <c r="CE3125" i="3"/>
  <c r="BQ3091" i="3"/>
  <c r="CK3083" i="3"/>
  <c r="BY3054" i="3"/>
  <c r="CK3050" i="3"/>
  <c r="CA3045" i="3"/>
  <c r="CL3039" i="3"/>
  <c r="CK3017" i="3"/>
  <c r="CI3013" i="3"/>
  <c r="BQ3000" i="3"/>
  <c r="BQ2971" i="3"/>
  <c r="CK2931" i="3"/>
  <c r="CD2925" i="3"/>
  <c r="CM2912" i="3"/>
  <c r="BV2907" i="3"/>
  <c r="CD2801" i="3"/>
  <c r="CD2790" i="3"/>
  <c r="CG2746" i="3"/>
  <c r="CE2739" i="3"/>
  <c r="BS2738" i="3"/>
  <c r="CL2717" i="3"/>
  <c r="CG2708" i="3"/>
  <c r="BU2689" i="3"/>
  <c r="CD2680" i="3"/>
  <c r="CD2669" i="3"/>
  <c r="CK2652" i="3"/>
  <c r="BV2640" i="3"/>
  <c r="BY2629" i="3"/>
  <c r="CD2623" i="3"/>
  <c r="CC2605" i="3"/>
  <c r="CA2571" i="3"/>
  <c r="CE2565" i="3"/>
  <c r="CC2555" i="3"/>
  <c r="CM2551" i="3"/>
  <c r="BV2549" i="3"/>
  <c r="BW2545" i="3"/>
  <c r="BR2544" i="3"/>
  <c r="CA2542" i="3"/>
  <c r="CD2541" i="3"/>
  <c r="CK2534" i="3"/>
  <c r="CE2532" i="3"/>
  <c r="CK2530" i="3"/>
  <c r="CC2529" i="3"/>
  <c r="CE2523" i="3"/>
  <c r="D2523" i="3"/>
  <c r="CK2515" i="3"/>
  <c r="CK2514" i="3"/>
  <c r="CG2503" i="3"/>
  <c r="CG2495" i="3"/>
  <c r="CH2494" i="3"/>
  <c r="CE2492" i="3"/>
  <c r="D2480" i="3"/>
  <c r="CK2479" i="3"/>
  <c r="BW2478" i="3"/>
  <c r="D2474" i="3"/>
  <c r="CC2474" i="3"/>
  <c r="BS2469" i="3"/>
  <c r="CK2466" i="3"/>
  <c r="BV2451" i="3"/>
  <c r="CG2445" i="3"/>
  <c r="CD2442" i="3"/>
  <c r="BV2434" i="3"/>
  <c r="CL2428" i="3"/>
  <c r="BR2421" i="3"/>
  <c r="CH2417" i="3"/>
  <c r="BZ2412" i="3"/>
  <c r="BZ2382" i="3"/>
  <c r="BU2380" i="3"/>
  <c r="BR2370" i="3"/>
  <c r="BS2351" i="3"/>
  <c r="F2347" i="3"/>
  <c r="F2340" i="3"/>
  <c r="BQ2339" i="3"/>
  <c r="CI2337" i="3"/>
  <c r="BV2336" i="3"/>
  <c r="BW2335" i="3"/>
  <c r="M2333" i="3"/>
  <c r="CG2330" i="3"/>
  <c r="CI2330" i="3"/>
  <c r="CG2329" i="3"/>
  <c r="BW2329" i="3"/>
  <c r="BS2325" i="3"/>
  <c r="F2324" i="3"/>
  <c r="CH2320" i="3"/>
  <c r="BU2319" i="3"/>
  <c r="BW2319" i="3"/>
  <c r="BV2319" i="3"/>
  <c r="BR2318" i="3"/>
  <c r="BW2313" i="3"/>
  <c r="BV2312" i="3"/>
  <c r="BU2312" i="3"/>
  <c r="BQ2303" i="3"/>
  <c r="BY2303" i="3"/>
  <c r="BU2302" i="3"/>
  <c r="CD2296" i="3"/>
  <c r="BS2295" i="3"/>
  <c r="F2294" i="3"/>
  <c r="CG2291" i="3"/>
  <c r="CH2291" i="3"/>
  <c r="CI2291" i="3"/>
  <c r="CH2290" i="3"/>
  <c r="CD2288" i="3"/>
  <c r="CE2286" i="3"/>
  <c r="CE2283" i="3"/>
  <c r="BS2282" i="3"/>
  <c r="BQ2282" i="3"/>
  <c r="CH2281" i="3"/>
  <c r="BS2275" i="3"/>
  <c r="BQ2275" i="3"/>
  <c r="M2272" i="3"/>
  <c r="BV2269" i="3"/>
  <c r="BU2269" i="3"/>
  <c r="BV2262" i="3"/>
  <c r="BW2262" i="3"/>
  <c r="BW2260" i="3"/>
  <c r="BU2260" i="3"/>
  <c r="BQ2247" i="3"/>
  <c r="BW2246" i="3"/>
  <c r="BW2242" i="3"/>
  <c r="CL2241" i="3"/>
  <c r="CM2241" i="3"/>
  <c r="CH2238" i="3"/>
  <c r="CG2238" i="3"/>
  <c r="CI2238" i="3"/>
  <c r="CC2233" i="3"/>
  <c r="BR2232" i="3"/>
  <c r="M2232" i="3"/>
  <c r="D2232" i="3"/>
  <c r="F2232" i="3"/>
  <c r="BR2231" i="3"/>
  <c r="CH2229" i="3"/>
  <c r="CC2227" i="3"/>
  <c r="CE2224" i="3"/>
  <c r="CC2224" i="3"/>
  <c r="CC2219" i="3"/>
  <c r="CE2219" i="3"/>
  <c r="CH2207" i="3"/>
  <c r="BV2205" i="3"/>
  <c r="BV2194" i="3"/>
  <c r="CL2193" i="3"/>
  <c r="CK2193" i="3"/>
  <c r="CG2192" i="3"/>
  <c r="CK2188" i="3"/>
  <c r="CM2187" i="3"/>
  <c r="CK2187" i="3"/>
  <c r="BS2175" i="3"/>
  <c r="BQ2175" i="3"/>
  <c r="CC2174" i="3"/>
  <c r="BQ2174" i="3"/>
  <c r="BR2174" i="3"/>
  <c r="BS2174" i="3"/>
  <c r="BW2167" i="3"/>
  <c r="BW2162" i="3"/>
  <c r="BU2162" i="3"/>
  <c r="BV2162" i="3"/>
  <c r="CH2161" i="3"/>
  <c r="BS2161" i="3"/>
  <c r="BQ2161" i="3"/>
  <c r="BQ2159" i="3"/>
  <c r="BS2159" i="3"/>
  <c r="CC2156" i="3"/>
  <c r="BS2156" i="3"/>
  <c r="CG2154" i="3"/>
  <c r="CK2149" i="3"/>
  <c r="CL2149" i="3"/>
  <c r="CM2149" i="3"/>
  <c r="BU2146" i="3"/>
  <c r="CG2142" i="3"/>
  <c r="CH2142" i="3"/>
  <c r="CM2132" i="3"/>
  <c r="D2130" i="3"/>
  <c r="BS2128" i="3"/>
  <c r="BQ2128" i="3"/>
  <c r="CI2115" i="3"/>
  <c r="CH2115" i="3"/>
  <c r="CH2113" i="3"/>
  <c r="CK2110" i="3"/>
  <c r="BW2100" i="3"/>
  <c r="CK2097" i="3"/>
  <c r="CL2085" i="3"/>
  <c r="BS2085" i="3"/>
  <c r="BQ2085" i="3"/>
  <c r="BS2076" i="3"/>
  <c r="BY2071" i="3"/>
  <c r="BQ2069" i="3"/>
  <c r="BR2069" i="3"/>
  <c r="BQ2068" i="3"/>
  <c r="BY2068" i="3"/>
  <c r="CH2067" i="3"/>
  <c r="CG2067" i="3"/>
  <c r="CL2065" i="3"/>
  <c r="CM2065" i="3"/>
  <c r="CG2062" i="3"/>
  <c r="CH2062" i="3"/>
  <c r="BW2062" i="3"/>
  <c r="F2058" i="3"/>
  <c r="M2058" i="3"/>
  <c r="CC2055" i="3"/>
  <c r="CD2055" i="3"/>
  <c r="D2041" i="3"/>
  <c r="F2041" i="3"/>
  <c r="BU2037" i="3"/>
  <c r="BW2037" i="3"/>
  <c r="BV2030" i="3"/>
  <c r="BY2024" i="3"/>
  <c r="CA2024" i="3"/>
  <c r="D2021" i="3"/>
  <c r="CG2009" i="3"/>
  <c r="BW2008" i="3"/>
  <c r="BV2008" i="3"/>
  <c r="CE1999" i="3"/>
  <c r="CA1984" i="3"/>
  <c r="BY1984" i="3"/>
  <c r="BQ1963" i="3"/>
  <c r="BY1959" i="3"/>
  <c r="BZ1959" i="3"/>
  <c r="CL1957" i="3"/>
  <c r="CD1952" i="3"/>
  <c r="CE1952" i="3"/>
  <c r="BW1951" i="3"/>
  <c r="BU1951" i="3"/>
  <c r="BV1942" i="3"/>
  <c r="BU1942" i="3"/>
  <c r="BW1942" i="3"/>
  <c r="CI1940" i="3"/>
  <c r="BY1940" i="3"/>
  <c r="BZ1940" i="3"/>
  <c r="BR1940" i="3"/>
  <c r="CG1897" i="3"/>
  <c r="CI1882" i="3"/>
  <c r="CK1882" i="3"/>
  <c r="CL1882" i="3"/>
  <c r="BV1838" i="3"/>
  <c r="BW1838" i="3"/>
  <c r="CD1833" i="3"/>
  <c r="BS1822" i="3"/>
  <c r="BR1822" i="3"/>
  <c r="BQ1822" i="3"/>
  <c r="CA1821" i="3"/>
  <c r="D1815" i="3"/>
  <c r="F1815" i="3"/>
  <c r="BV1776" i="3"/>
  <c r="BW1776" i="3"/>
  <c r="BR1775" i="3"/>
  <c r="BQ1775" i="3"/>
  <c r="CA1772" i="3"/>
  <c r="CC1748" i="3"/>
  <c r="CD1745" i="3"/>
  <c r="BY1709" i="3"/>
  <c r="BZ1709" i="3"/>
  <c r="F1708" i="3"/>
  <c r="D1708" i="3"/>
  <c r="F1704" i="3"/>
  <c r="D1704" i="3"/>
  <c r="BS1701" i="3"/>
  <c r="BZ1700" i="3"/>
  <c r="BY1700" i="3"/>
  <c r="BW1698" i="3"/>
  <c r="BU1698" i="3"/>
  <c r="CE1697" i="3"/>
  <c r="CE1696" i="3"/>
  <c r="CD1696" i="3"/>
  <c r="CE1694" i="3"/>
  <c r="CC1694" i="3"/>
  <c r="CD1694" i="3"/>
  <c r="D1682" i="3"/>
  <c r="F1682" i="3"/>
  <c r="D1678" i="3"/>
  <c r="F1678" i="3"/>
  <c r="CA1673" i="3"/>
  <c r="BY1673" i="3"/>
  <c r="CE1667" i="3"/>
  <c r="BU1665" i="3"/>
  <c r="BW1665" i="3"/>
  <c r="CE1659" i="3"/>
  <c r="CC1659" i="3"/>
  <c r="CD1659" i="3"/>
  <c r="CD1657" i="3"/>
  <c r="CG1629" i="3"/>
  <c r="BQ1621" i="3"/>
  <c r="BR1621" i="3"/>
  <c r="BS1621" i="3"/>
  <c r="CC1620" i="3"/>
  <c r="F1620" i="3"/>
  <c r="D1620" i="3"/>
  <c r="CH1613" i="3"/>
  <c r="CI1613" i="3"/>
  <c r="BR1613" i="3"/>
  <c r="BQ1613" i="3"/>
  <c r="CA1611" i="3"/>
  <c r="BY1608" i="3"/>
  <c r="BZ1608" i="3"/>
  <c r="CK1598" i="3"/>
  <c r="CH1597" i="3"/>
  <c r="CI1597" i="3"/>
  <c r="BR1589" i="3"/>
  <c r="BS1589" i="3"/>
  <c r="BQ1588" i="3"/>
  <c r="BY1587" i="3"/>
  <c r="BZ1587" i="3"/>
  <c r="CA1587" i="3"/>
  <c r="BS1585" i="3"/>
  <c r="BQ1585" i="3"/>
  <c r="D1584" i="3"/>
  <c r="CH1581" i="3"/>
  <c r="BW1581" i="3"/>
  <c r="BV1581" i="3"/>
  <c r="BY1576" i="3"/>
  <c r="CG1576" i="3"/>
  <c r="CA1576" i="3"/>
  <c r="F1572" i="3"/>
  <c r="CA1569" i="3"/>
  <c r="BY1569" i="3"/>
  <c r="F1569" i="3"/>
  <c r="D1569" i="3"/>
  <c r="BQ1568" i="3"/>
  <c r="BR1568" i="3"/>
  <c r="CK1560" i="3"/>
  <c r="CL1560" i="3"/>
  <c r="D1560" i="3"/>
  <c r="CL1557" i="3"/>
  <c r="CM1557" i="3"/>
  <c r="CL1556" i="3"/>
  <c r="CK1556" i="3"/>
  <c r="BV1549" i="3"/>
  <c r="BW1549" i="3"/>
  <c r="F1540" i="3"/>
  <c r="D1540" i="3"/>
  <c r="CL1516" i="3"/>
  <c r="BV1514" i="3"/>
  <c r="BU1514" i="3"/>
  <c r="BZ1507" i="3"/>
  <c r="BY1507" i="3"/>
  <c r="CA1498" i="3"/>
  <c r="BY1498" i="3"/>
  <c r="BZ1498" i="3"/>
  <c r="CA1497" i="3"/>
  <c r="M1497" i="3"/>
  <c r="BZ1487" i="3"/>
  <c r="CA1487" i="3"/>
  <c r="BQ1481" i="3"/>
  <c r="BW1478" i="3"/>
  <c r="CG1476" i="3"/>
  <c r="BV1476" i="3"/>
  <c r="CK1469" i="3"/>
  <c r="CD1467" i="3"/>
  <c r="CE1467" i="3"/>
  <c r="CA1455" i="3"/>
  <c r="CG1448" i="3"/>
  <c r="CG1439" i="3"/>
  <c r="CI1439" i="3"/>
  <c r="CL1428" i="3"/>
  <c r="CK1428" i="3"/>
  <c r="CM1428" i="3"/>
  <c r="CK1420" i="3"/>
  <c r="CD1413" i="3"/>
  <c r="CE1413" i="3"/>
  <c r="CE1407" i="3"/>
  <c r="CD1407" i="3"/>
  <c r="D1398" i="3"/>
  <c r="BU1398" i="3"/>
  <c r="M1398" i="3"/>
  <c r="F1398" i="3"/>
  <c r="M1373" i="3"/>
  <c r="F1373" i="3"/>
  <c r="BW1360" i="3"/>
  <c r="BV1360" i="3"/>
  <c r="CG1320" i="3"/>
  <c r="CH1320" i="3"/>
  <c r="BQ1320" i="3"/>
  <c r="BR1320" i="3"/>
  <c r="BW1253" i="3"/>
  <c r="BV1253" i="3"/>
  <c r="CM1241" i="3"/>
  <c r="CK1241" i="3"/>
  <c r="CL1241" i="3"/>
  <c r="F1216" i="3"/>
  <c r="D1216" i="3"/>
  <c r="CC1216" i="3"/>
  <c r="BR1213" i="3"/>
  <c r="BS1213" i="3"/>
  <c r="CK1212" i="3"/>
  <c r="CL1212" i="3"/>
  <c r="CM1212" i="3"/>
  <c r="CE1209" i="3"/>
  <c r="CD1209" i="3"/>
  <c r="CG1185" i="3"/>
  <c r="CH1185" i="3"/>
  <c r="BR1157" i="3"/>
  <c r="CK1137" i="3"/>
  <c r="CM1137" i="3"/>
  <c r="CL1137" i="3"/>
  <c r="BW1137" i="3"/>
  <c r="BV1137" i="3"/>
  <c r="BR1135" i="3"/>
  <c r="BS1110" i="3"/>
  <c r="BR1110" i="3"/>
  <c r="CE1102" i="3"/>
  <c r="CD1102" i="3"/>
  <c r="F1031" i="3"/>
  <c r="D1031" i="3"/>
  <c r="BU1031" i="3"/>
  <c r="BU988" i="3"/>
  <c r="D985" i="3"/>
  <c r="F985" i="3"/>
  <c r="CL959" i="3"/>
  <c r="CK959" i="3"/>
  <c r="CM959" i="3"/>
  <c r="D922" i="3"/>
  <c r="BY922" i="3"/>
  <c r="F922" i="3"/>
  <c r="D919" i="3"/>
  <c r="BY919" i="3"/>
  <c r="F845" i="3"/>
  <c r="D845" i="3"/>
  <c r="D831" i="3"/>
  <c r="F829" i="3"/>
  <c r="D829" i="3"/>
  <c r="BQ829" i="3"/>
  <c r="M786" i="3"/>
  <c r="F786" i="3"/>
  <c r="CD782" i="3"/>
  <c r="CE782" i="3"/>
  <c r="F780" i="3"/>
  <c r="CD738" i="3"/>
  <c r="CC738" i="3"/>
  <c r="CE738" i="3"/>
  <c r="CL714" i="3"/>
  <c r="CM714" i="3"/>
  <c r="CK714" i="3"/>
  <c r="CE667" i="3"/>
  <c r="CC667" i="3"/>
  <c r="CD667" i="3"/>
  <c r="BZ664" i="3"/>
  <c r="CA664" i="3"/>
  <c r="CA628" i="3"/>
  <c r="BY628" i="3"/>
  <c r="BZ628" i="3"/>
  <c r="CD598" i="3"/>
  <c r="CC598" i="3"/>
  <c r="CA530" i="3"/>
  <c r="BZ530" i="3"/>
  <c r="CM453" i="3"/>
  <c r="CK453" i="3"/>
  <c r="CG1437" i="3"/>
  <c r="CI1437" i="3"/>
  <c r="CE1400" i="3"/>
  <c r="CD1400" i="3"/>
  <c r="BZ1394" i="3"/>
  <c r="CA1394" i="3"/>
  <c r="BZ1390" i="3"/>
  <c r="CA1390" i="3"/>
  <c r="F1384" i="3"/>
  <c r="D1384" i="3"/>
  <c r="BQ1384" i="3"/>
  <c r="CM1378" i="3"/>
  <c r="CL1378" i="3"/>
  <c r="CA1372" i="3"/>
  <c r="BZ1372" i="3"/>
  <c r="BR1369" i="3"/>
  <c r="BV1366" i="3"/>
  <c r="BW1366" i="3"/>
  <c r="F1348" i="3"/>
  <c r="D1348" i="3"/>
  <c r="CA1336" i="3"/>
  <c r="BZ1336" i="3"/>
  <c r="BV1333" i="3"/>
  <c r="BW1333" i="3"/>
  <c r="BQ1332" i="3"/>
  <c r="CK1326" i="3"/>
  <c r="CL1326" i="3"/>
  <c r="CC1320" i="3"/>
  <c r="CE1320" i="3"/>
  <c r="BZ1303" i="3"/>
  <c r="CA1303" i="3"/>
  <c r="BQ1296" i="3"/>
  <c r="BR1296" i="3"/>
  <c r="BV1282" i="3"/>
  <c r="BQ1275" i="3"/>
  <c r="BS1275" i="3"/>
  <c r="BY1269" i="3"/>
  <c r="BZ1269" i="3"/>
  <c r="CA1269" i="3"/>
  <c r="CL1261" i="3"/>
  <c r="CM1261" i="3"/>
  <c r="CE1259" i="3"/>
  <c r="CD1259" i="3"/>
  <c r="CC1259" i="3"/>
  <c r="BZ1255" i="3"/>
  <c r="BY1255" i="3"/>
  <c r="CA1255" i="3"/>
  <c r="CL1239" i="3"/>
  <c r="CM1239" i="3"/>
  <c r="CG1237" i="3"/>
  <c r="CI1237" i="3"/>
  <c r="CG1233" i="3"/>
  <c r="CH1233" i="3"/>
  <c r="CK1218" i="3"/>
  <c r="CL1218" i="3"/>
  <c r="CM1218" i="3"/>
  <c r="BR1217" i="3"/>
  <c r="BS1217" i="3"/>
  <c r="CG1212" i="3"/>
  <c r="CI1212" i="3"/>
  <c r="CA1209" i="3"/>
  <c r="BZ1209" i="3"/>
  <c r="CI1197" i="3"/>
  <c r="CH1197" i="3"/>
  <c r="F1157" i="3"/>
  <c r="D1157" i="3"/>
  <c r="BW1148" i="3"/>
  <c r="BR1147" i="3"/>
  <c r="BS1147" i="3"/>
  <c r="F1138" i="3"/>
  <c r="CL1136" i="3"/>
  <c r="CM1136" i="3"/>
  <c r="CL1132" i="3"/>
  <c r="CM1132" i="3"/>
  <c r="CD1118" i="3"/>
  <c r="CE1118" i="3"/>
  <c r="CI1114" i="3"/>
  <c r="CH1114" i="3"/>
  <c r="CG1114" i="3"/>
  <c r="F1113" i="3"/>
  <c r="D1113" i="3"/>
  <c r="BQ1113" i="3"/>
  <c r="BY1110" i="3"/>
  <c r="CA1107" i="3"/>
  <c r="CD1107" i="3"/>
  <c r="CE1107" i="3"/>
  <c r="D1107" i="3"/>
  <c r="BY1107" i="3"/>
  <c r="CK1105" i="3"/>
  <c r="F1101" i="3"/>
  <c r="D1101" i="3"/>
  <c r="BQ1101" i="3"/>
  <c r="CK1097" i="3"/>
  <c r="CG1040" i="3"/>
  <c r="D1038" i="3"/>
  <c r="BY1038" i="3"/>
  <c r="CI1026" i="3"/>
  <c r="CG1026" i="3"/>
  <c r="CH1026" i="3"/>
  <c r="D977" i="3"/>
  <c r="BY977" i="3"/>
  <c r="BU977" i="3"/>
  <c r="CH964" i="3"/>
  <c r="CI964" i="3"/>
  <c r="CI961" i="3"/>
  <c r="CG961" i="3"/>
  <c r="CM928" i="3"/>
  <c r="CK928" i="3"/>
  <c r="CL928" i="3"/>
  <c r="CG923" i="3"/>
  <c r="CH923" i="3"/>
  <c r="CI923" i="3"/>
  <c r="BR912" i="3"/>
  <c r="BS912" i="3"/>
  <c r="D892" i="3"/>
  <c r="BQ892" i="3"/>
  <c r="CK843" i="3"/>
  <c r="CM843" i="3"/>
  <c r="D828" i="3"/>
  <c r="CC828" i="3"/>
  <c r="CA821" i="3"/>
  <c r="BZ821" i="3"/>
  <c r="BQ814" i="3"/>
  <c r="BS814" i="3"/>
  <c r="BW811" i="3"/>
  <c r="BU811" i="3"/>
  <c r="CD806" i="3"/>
  <c r="CC806" i="3"/>
  <c r="CE806" i="3"/>
  <c r="BS770" i="3"/>
  <c r="BR770" i="3"/>
  <c r="CD744" i="3"/>
  <c r="CE744" i="3"/>
  <c r="CM733" i="3"/>
  <c r="CL733" i="3"/>
  <c r="CC728" i="3"/>
  <c r="CD728" i="3"/>
  <c r="CE728" i="3"/>
  <c r="CK719" i="3"/>
  <c r="CL719" i="3"/>
  <c r="CM719" i="3"/>
  <c r="CC715" i="3"/>
  <c r="CD715" i="3"/>
  <c r="CE715" i="3"/>
  <c r="BS694" i="3"/>
  <c r="BQ694" i="3"/>
  <c r="CM693" i="3"/>
  <c r="CK693" i="3"/>
  <c r="CL693" i="3"/>
  <c r="F691" i="3"/>
  <c r="M691" i="3"/>
  <c r="M690" i="3"/>
  <c r="BY681" i="3"/>
  <c r="CA681" i="3"/>
  <c r="BZ681" i="3"/>
  <c r="BS674" i="3"/>
  <c r="BQ674" i="3"/>
  <c r="BR674" i="3"/>
  <c r="BU671" i="3"/>
  <c r="BV671" i="3"/>
  <c r="BW671" i="3"/>
  <c r="BV668" i="3"/>
  <c r="BW668" i="3"/>
  <c r="CH659" i="3"/>
  <c r="CG659" i="3"/>
  <c r="CI659" i="3"/>
  <c r="CA636" i="3"/>
  <c r="BZ636" i="3"/>
  <c r="CD602" i="3"/>
  <c r="CC602" i="3"/>
  <c r="CE601" i="3"/>
  <c r="CC601" i="3"/>
  <c r="BY598" i="3"/>
  <c r="CA598" i="3"/>
  <c r="BY596" i="3"/>
  <c r="CA596" i="3"/>
  <c r="CG576" i="3"/>
  <c r="CI576" i="3"/>
  <c r="CH576" i="3"/>
  <c r="CD545" i="3"/>
  <c r="CE545" i="3"/>
  <c r="CA533" i="3"/>
  <c r="BZ533" i="3"/>
  <c r="CD518" i="3"/>
  <c r="CG504" i="3"/>
  <c r="CD501" i="3"/>
  <c r="CE501" i="3"/>
  <c r="BY482" i="3"/>
  <c r="BZ482" i="3"/>
  <c r="CA482" i="3"/>
  <c r="BU425" i="3"/>
  <c r="BV425" i="3"/>
  <c r="BW425" i="3"/>
  <c r="BW421" i="3"/>
  <c r="BV421" i="3"/>
  <c r="BU421" i="3"/>
  <c r="CE416" i="3"/>
  <c r="CD416" i="3"/>
  <c r="CH414" i="3"/>
  <c r="CG414" i="3"/>
  <c r="CM402" i="3"/>
  <c r="CL402" i="3"/>
  <c r="CM400" i="3"/>
  <c r="BR381" i="3"/>
  <c r="BS381" i="3"/>
  <c r="D329" i="3"/>
  <c r="BQ329" i="3"/>
  <c r="M329" i="3"/>
  <c r="CI328" i="3"/>
  <c r="BR142" i="3"/>
  <c r="BS142" i="3"/>
  <c r="CE128" i="3"/>
  <c r="CC128" i="3"/>
  <c r="CK120" i="3"/>
  <c r="CL120" i="3"/>
  <c r="CM120" i="3"/>
  <c r="CM38" i="3"/>
  <c r="CK38" i="3"/>
  <c r="CL38" i="3"/>
  <c r="D1722" i="3"/>
  <c r="D869" i="3"/>
  <c r="D1724" i="3"/>
  <c r="D871" i="3"/>
  <c r="D880" i="3"/>
  <c r="D1740" i="3"/>
  <c r="D887" i="3"/>
  <c r="D890" i="3"/>
  <c r="D1931" i="3"/>
  <c r="D1078" i="3"/>
  <c r="BU90" i="16"/>
  <c r="BS1082" i="3"/>
  <c r="BX90" i="16"/>
  <c r="CE1082" i="3"/>
  <c r="BW92" i="16"/>
  <c r="CA1084" i="3"/>
  <c r="BV93" i="16"/>
  <c r="BV1085" i="3"/>
  <c r="BW1085" i="3"/>
  <c r="G1975" i="3"/>
  <c r="G1122" i="3"/>
  <c r="EU61" i="16"/>
  <c r="CE1041" i="3"/>
  <c r="ES54" i="16"/>
  <c r="BV1034" i="3"/>
  <c r="EU50" i="16"/>
  <c r="CD1030" i="3"/>
  <c r="BQ1443" i="3"/>
  <c r="BS1443" i="3"/>
  <c r="BZ1439" i="3"/>
  <c r="BY1439" i="3"/>
  <c r="CH1437" i="3"/>
  <c r="CM1431" i="3"/>
  <c r="CK1431" i="3"/>
  <c r="BV1431" i="3"/>
  <c r="BU1431" i="3"/>
  <c r="BQ1417" i="3"/>
  <c r="BR1417" i="3"/>
  <c r="CG1411" i="3"/>
  <c r="CI1409" i="3"/>
  <c r="CG1409" i="3"/>
  <c r="CH1409" i="3"/>
  <c r="BY1405" i="3"/>
  <c r="BZ1405" i="3"/>
  <c r="BV1390" i="3"/>
  <c r="BW1390" i="3"/>
  <c r="CA1388" i="3"/>
  <c r="BZ1388" i="3"/>
  <c r="CG1383" i="3"/>
  <c r="CI1383" i="3"/>
  <c r="BS1377" i="3"/>
  <c r="CD1375" i="3"/>
  <c r="CE1375" i="3"/>
  <c r="CE1367" i="3"/>
  <c r="CD1367" i="3"/>
  <c r="CD1356" i="3"/>
  <c r="CE1356" i="3"/>
  <c r="CD1355" i="3"/>
  <c r="CE1355" i="3"/>
  <c r="CL1349" i="3"/>
  <c r="CM1349" i="3"/>
  <c r="BZ1341" i="3"/>
  <c r="BY1341" i="3"/>
  <c r="CA1341" i="3"/>
  <c r="CI1333" i="3"/>
  <c r="CG1333" i="3"/>
  <c r="CM1326" i="3"/>
  <c r="CG1321" i="3"/>
  <c r="CI1321" i="3"/>
  <c r="D1318" i="3"/>
  <c r="M1318" i="3"/>
  <c r="BR1305" i="3"/>
  <c r="BS1305" i="3"/>
  <c r="CC1304" i="3"/>
  <c r="CD1304" i="3"/>
  <c r="BS1301" i="3"/>
  <c r="BW1284" i="3"/>
  <c r="BV1284" i="3"/>
  <c r="CC1256" i="3"/>
  <c r="CD1256" i="3"/>
  <c r="CE1256" i="3"/>
  <c r="F1253" i="3"/>
  <c r="M1253" i="3"/>
  <c r="CG1239" i="3"/>
  <c r="CH1239" i="3"/>
  <c r="CI1239" i="3"/>
  <c r="BV1229" i="3"/>
  <c r="BW1229" i="3"/>
  <c r="CI1224" i="3"/>
  <c r="CH1224" i="3"/>
  <c r="CG1224" i="3"/>
  <c r="BV1224" i="3"/>
  <c r="BW1224" i="3"/>
  <c r="CL1220" i="3"/>
  <c r="CA1207" i="3"/>
  <c r="BZ1207" i="3"/>
  <c r="D1207" i="3"/>
  <c r="BY1207" i="3"/>
  <c r="BW1199" i="3"/>
  <c r="BV1199" i="3"/>
  <c r="BR1198" i="3"/>
  <c r="BS1198" i="3"/>
  <c r="D1193" i="3"/>
  <c r="F1193" i="3"/>
  <c r="BZ1190" i="3"/>
  <c r="CA1190" i="3"/>
  <c r="BR1184" i="3"/>
  <c r="BS1184" i="3"/>
  <c r="BZ1178" i="3"/>
  <c r="CA1178" i="3"/>
  <c r="CE1173" i="3"/>
  <c r="CC1173" i="3"/>
  <c r="CH1166" i="3"/>
  <c r="CI1166" i="3"/>
  <c r="CG1166" i="3"/>
  <c r="CM1158" i="3"/>
  <c r="CL1158" i="3"/>
  <c r="CA1151" i="3"/>
  <c r="BZ1151" i="3"/>
  <c r="CM1149" i="3"/>
  <c r="CK1149" i="3"/>
  <c r="CL1149" i="3"/>
  <c r="CA1133" i="3"/>
  <c r="BZ1133" i="3"/>
  <c r="CK1115" i="3"/>
  <c r="CM1115" i="3"/>
  <c r="F1115" i="3"/>
  <c r="D1115" i="3"/>
  <c r="CH1110" i="3"/>
  <c r="CI1110" i="3"/>
  <c r="CE1109" i="3"/>
  <c r="CD1109" i="3"/>
  <c r="F1095" i="3"/>
  <c r="D1095" i="3"/>
  <c r="BY1095" i="3"/>
  <c r="CM1035" i="3"/>
  <c r="CK1035" i="3"/>
  <c r="CL1035" i="3"/>
  <c r="BV988" i="3"/>
  <c r="CA981" i="3"/>
  <c r="D959" i="3"/>
  <c r="BY959" i="3"/>
  <c r="D952" i="3"/>
  <c r="BQ952" i="3"/>
  <c r="F929" i="3"/>
  <c r="D850" i="3"/>
  <c r="CC850" i="3"/>
  <c r="F850" i="3"/>
  <c r="BS849" i="3"/>
  <c r="BV834" i="3"/>
  <c r="BW834" i="3"/>
  <c r="CL826" i="3"/>
  <c r="CM826" i="3"/>
  <c r="CK826" i="3"/>
  <c r="CH824" i="3"/>
  <c r="CI824" i="3"/>
  <c r="M812" i="3"/>
  <c r="F812" i="3"/>
  <c r="CI751" i="3"/>
  <c r="CH751" i="3"/>
  <c r="F750" i="3"/>
  <c r="BW747" i="3"/>
  <c r="BU747" i="3"/>
  <c r="BV747" i="3"/>
  <c r="F737" i="3"/>
  <c r="M737" i="3"/>
  <c r="M722" i="3"/>
  <c r="F722" i="3"/>
  <c r="CM705" i="3"/>
  <c r="CK705" i="3"/>
  <c r="CL700" i="3"/>
  <c r="CK700" i="3"/>
  <c r="M695" i="3"/>
  <c r="F695" i="3"/>
  <c r="BW688" i="3"/>
  <c r="CK681" i="3"/>
  <c r="CM681" i="3"/>
  <c r="BU676" i="3"/>
  <c r="BV676" i="3"/>
  <c r="CK667" i="3"/>
  <c r="CM667" i="3"/>
  <c r="BZ641" i="3"/>
  <c r="BY641" i="3"/>
  <c r="F623" i="3"/>
  <c r="M623" i="3"/>
  <c r="BW611" i="3"/>
  <c r="BV611" i="3"/>
  <c r="BY580" i="3"/>
  <c r="BZ580" i="3"/>
  <c r="BY558" i="3"/>
  <c r="BZ558" i="3"/>
  <c r="CA558" i="3"/>
  <c r="BY557" i="3"/>
  <c r="CA557" i="3"/>
  <c r="CI538" i="3"/>
  <c r="CG538" i="3"/>
  <c r="CH538" i="3"/>
  <c r="BQ538" i="3"/>
  <c r="BS538" i="3"/>
  <c r="CI528" i="3"/>
  <c r="CG528" i="3"/>
  <c r="CH528" i="3"/>
  <c r="CI506" i="3"/>
  <c r="CG506" i="3"/>
  <c r="CH506" i="3"/>
  <c r="CH488" i="3"/>
  <c r="CM469" i="3"/>
  <c r="CK469" i="3"/>
  <c r="D469" i="3"/>
  <c r="M469" i="3"/>
  <c r="BW457" i="3"/>
  <c r="BV457" i="3"/>
  <c r="BU457" i="3"/>
  <c r="CI452" i="3"/>
  <c r="CG452" i="3"/>
  <c r="BV417" i="3"/>
  <c r="CA231" i="3"/>
  <c r="BZ231" i="3"/>
  <c r="D184" i="3"/>
  <c r="BQ184" i="3"/>
  <c r="M184" i="3"/>
  <c r="F184" i="3"/>
  <c r="BV181" i="3"/>
  <c r="BW181" i="3"/>
  <c r="F148" i="3"/>
  <c r="D148" i="3"/>
  <c r="BU148" i="3"/>
  <c r="M148" i="3"/>
  <c r="CI129" i="3"/>
  <c r="CH129" i="3"/>
  <c r="CG129" i="3"/>
  <c r="CD128" i="3"/>
  <c r="BV107" i="3"/>
  <c r="M1518" i="3"/>
  <c r="F1518" i="3"/>
  <c r="CC1514" i="3"/>
  <c r="CE1514" i="3"/>
  <c r="BW1513" i="3"/>
  <c r="BV1513" i="3"/>
  <c r="CL1508" i="3"/>
  <c r="CK1508" i="3"/>
  <c r="F1500" i="3"/>
  <c r="D1500" i="3"/>
  <c r="BQ1497" i="3"/>
  <c r="BS1497" i="3"/>
  <c r="BQ1485" i="3"/>
  <c r="BR1485" i="3"/>
  <c r="D1481" i="3"/>
  <c r="M1481" i="3"/>
  <c r="BZ1480" i="3"/>
  <c r="BY1480" i="3"/>
  <c r="CD1475" i="3"/>
  <c r="CC1475" i="3"/>
  <c r="BQ1472" i="3"/>
  <c r="BR1472" i="3"/>
  <c r="BQ1464" i="3"/>
  <c r="BR1464" i="3"/>
  <c r="CA1463" i="3"/>
  <c r="BZ1463" i="3"/>
  <c r="M1458" i="3"/>
  <c r="D1458" i="3"/>
  <c r="F1458" i="3"/>
  <c r="BV1456" i="3"/>
  <c r="BW1456" i="3"/>
  <c r="CM1430" i="3"/>
  <c r="CL1430" i="3"/>
  <c r="BU1427" i="3"/>
  <c r="BV1427" i="3"/>
  <c r="CE1423" i="3"/>
  <c r="CC1423" i="3"/>
  <c r="BS1419" i="3"/>
  <c r="BS1417" i="3"/>
  <c r="CL1414" i="3"/>
  <c r="CM1414" i="3"/>
  <c r="BV1412" i="3"/>
  <c r="BW1409" i="3"/>
  <c r="D1409" i="3"/>
  <c r="F1409" i="3"/>
  <c r="CG1404" i="3"/>
  <c r="CI1404" i="3"/>
  <c r="CH1404" i="3"/>
  <c r="CH1397" i="3"/>
  <c r="CG1397" i="3"/>
  <c r="BS1397" i="3"/>
  <c r="BR1397" i="3"/>
  <c r="BV1384" i="3"/>
  <c r="BW1384" i="3"/>
  <c r="CG1376" i="3"/>
  <c r="CH1376" i="3"/>
  <c r="M1370" i="3"/>
  <c r="CE1359" i="3"/>
  <c r="CG1349" i="3"/>
  <c r="CH1349" i="3"/>
  <c r="BY1339" i="3"/>
  <c r="BZ1339" i="3"/>
  <c r="BS1333" i="3"/>
  <c r="CA1330" i="3"/>
  <c r="BZ1330" i="3"/>
  <c r="BY1330" i="3"/>
  <c r="CH1321" i="3"/>
  <c r="BV1318" i="3"/>
  <c r="BW1318" i="3"/>
  <c r="CL1317" i="3"/>
  <c r="CM1317" i="3"/>
  <c r="BQ1316" i="3"/>
  <c r="BR1316" i="3"/>
  <c r="BY1306" i="3"/>
  <c r="BZ1306" i="3"/>
  <c r="BR1301" i="3"/>
  <c r="BY1301" i="3"/>
  <c r="CA1301" i="3"/>
  <c r="CA1297" i="3"/>
  <c r="BZ1297" i="3"/>
  <c r="CM1294" i="3"/>
  <c r="CL1294" i="3"/>
  <c r="F1294" i="3"/>
  <c r="D1294" i="3"/>
  <c r="BY1290" i="3"/>
  <c r="BZ1290" i="3"/>
  <c r="CA1290" i="3"/>
  <c r="BQ1284" i="3"/>
  <c r="BR1284" i="3"/>
  <c r="BW1282" i="3"/>
  <c r="CE1279" i="3"/>
  <c r="CD1279" i="3"/>
  <c r="CL1272" i="3"/>
  <c r="CK1272" i="3"/>
  <c r="CI1261" i="3"/>
  <c r="CM1253" i="3"/>
  <c r="CL1253" i="3"/>
  <c r="CG1235" i="3"/>
  <c r="CH1235" i="3"/>
  <c r="CM1234" i="3"/>
  <c r="CL1234" i="3"/>
  <c r="CI1233" i="3"/>
  <c r="CL1231" i="3"/>
  <c r="F1225" i="3"/>
  <c r="D1225" i="3"/>
  <c r="CC1225" i="3"/>
  <c r="BR1221" i="3"/>
  <c r="CE1220" i="3"/>
  <c r="CD1220" i="3"/>
  <c r="CH1213" i="3"/>
  <c r="BZ1210" i="3"/>
  <c r="CA1210" i="3"/>
  <c r="BV1207" i="3"/>
  <c r="BS1202" i="3"/>
  <c r="BR1202" i="3"/>
  <c r="F1191" i="3"/>
  <c r="D1191" i="3"/>
  <c r="BU1191" i="3"/>
  <c r="M1191" i="3"/>
  <c r="CA1183" i="3"/>
  <c r="BZ1183" i="3"/>
  <c r="BW1182" i="3"/>
  <c r="CM1181" i="3"/>
  <c r="CK1181" i="3"/>
  <c r="BW1175" i="3"/>
  <c r="BV1175" i="3"/>
  <c r="BZ1174" i="3"/>
  <c r="CA1174" i="3"/>
  <c r="CH1161" i="3"/>
  <c r="CG1161" i="3"/>
  <c r="CD1149" i="3"/>
  <c r="F1140" i="3"/>
  <c r="D1140" i="3"/>
  <c r="BU1140" i="3"/>
  <c r="BV1138" i="3"/>
  <c r="BW1138" i="3"/>
  <c r="BV1133" i="3"/>
  <c r="BW1133" i="3"/>
  <c r="BU1133" i="3"/>
  <c r="CK1117" i="3"/>
  <c r="CM1117" i="3"/>
  <c r="CL1117" i="3"/>
  <c r="BV1113" i="3"/>
  <c r="CL1112" i="3"/>
  <c r="CM1112" i="3"/>
  <c r="BU1101" i="3"/>
  <c r="BV1101" i="3"/>
  <c r="CH1079" i="3"/>
  <c r="CI1079" i="3"/>
  <c r="CI1040" i="3"/>
  <c r="CK984" i="3"/>
  <c r="CL984" i="3"/>
  <c r="CD982" i="3"/>
  <c r="BR974" i="3"/>
  <c r="BS974" i="3"/>
  <c r="CI972" i="3"/>
  <c r="CG972" i="3"/>
  <c r="D967" i="3"/>
  <c r="BR928" i="3"/>
  <c r="BS928" i="3"/>
  <c r="CM892" i="3"/>
  <c r="CL892" i="3"/>
  <c r="BZ850" i="3"/>
  <c r="CA850" i="3"/>
  <c r="BR849" i="3"/>
  <c r="BS830" i="3"/>
  <c r="BR830" i="3"/>
  <c r="CG824" i="3"/>
  <c r="CI823" i="3"/>
  <c r="CH823" i="3"/>
  <c r="BV811" i="3"/>
  <c r="CK798" i="3"/>
  <c r="CM798" i="3"/>
  <c r="BY761" i="3"/>
  <c r="CA761" i="3"/>
  <c r="CG751" i="3"/>
  <c r="CC744" i="3"/>
  <c r="CC725" i="3"/>
  <c r="BR694" i="3"/>
  <c r="BR683" i="3"/>
  <c r="BS683" i="3"/>
  <c r="BS667" i="3"/>
  <c r="BQ667" i="3"/>
  <c r="BR667" i="3"/>
  <c r="F666" i="3"/>
  <c r="M666" i="3"/>
  <c r="BU657" i="3"/>
  <c r="BV657" i="3"/>
  <c r="BW657" i="3"/>
  <c r="BZ632" i="3"/>
  <c r="BY632" i="3"/>
  <c r="CC622" i="3"/>
  <c r="CD622" i="3"/>
  <c r="CE622" i="3"/>
  <c r="CG574" i="3"/>
  <c r="CH574" i="3"/>
  <c r="CI574" i="3"/>
  <c r="BZ557" i="3"/>
  <c r="BY555" i="3"/>
  <c r="BZ555" i="3"/>
  <c r="CA555" i="3"/>
  <c r="BQ542" i="3"/>
  <c r="BS542" i="3"/>
  <c r="CH498" i="3"/>
  <c r="CI498" i="3"/>
  <c r="CG498" i="3"/>
  <c r="CD490" i="3"/>
  <c r="CC490" i="3"/>
  <c r="CE451" i="3"/>
  <c r="CC451" i="3"/>
  <c r="CD451" i="3"/>
  <c r="F451" i="3"/>
  <c r="D451" i="3"/>
  <c r="CA450" i="3"/>
  <c r="BY450" i="3"/>
  <c r="BZ450" i="3"/>
  <c r="BU437" i="3"/>
  <c r="BV437" i="3"/>
  <c r="BW437" i="3"/>
  <c r="BR432" i="3"/>
  <c r="BS432" i="3"/>
  <c r="BY426" i="3"/>
  <c r="BZ426" i="3"/>
  <c r="CA426" i="3"/>
  <c r="CH375" i="3"/>
  <c r="BV352" i="3"/>
  <c r="BW352" i="3"/>
  <c r="CD349" i="3"/>
  <c r="CC349" i="3"/>
  <c r="CG278" i="3"/>
  <c r="CH278" i="3"/>
  <c r="CI278" i="3"/>
  <c r="D234" i="3"/>
  <c r="BU234" i="3"/>
  <c r="F234" i="3"/>
  <c r="M234" i="3"/>
  <c r="CE232" i="3"/>
  <c r="CD232" i="3"/>
  <c r="BW211" i="3"/>
  <c r="BU211" i="3"/>
  <c r="BV211" i="3"/>
  <c r="CC206" i="3"/>
  <c r="CD206" i="3"/>
  <c r="CE206" i="3"/>
  <c r="BW190" i="3"/>
  <c r="BV190" i="3"/>
  <c r="CL1969" i="3"/>
  <c r="CA1948" i="3"/>
  <c r="CC1702" i="3"/>
  <c r="BW1694" i="3"/>
  <c r="CE1687" i="3"/>
  <c r="CG1675" i="3"/>
  <c r="CD1662" i="3"/>
  <c r="CK1612" i="3"/>
  <c r="D1594" i="3"/>
  <c r="BW1438" i="3"/>
  <c r="BV1438" i="3"/>
  <c r="CC1429" i="3"/>
  <c r="CH1421" i="3"/>
  <c r="CI1421" i="3"/>
  <c r="BW1420" i="3"/>
  <c r="BU1420" i="3"/>
  <c r="BY1413" i="3"/>
  <c r="CA1413" i="3"/>
  <c r="CK1386" i="3"/>
  <c r="CL1386" i="3"/>
  <c r="CA1357" i="3"/>
  <c r="BZ1357" i="3"/>
  <c r="F1338" i="3"/>
  <c r="D1338" i="3"/>
  <c r="CD1330" i="3"/>
  <c r="CC1330" i="3"/>
  <c r="CG1329" i="3"/>
  <c r="CI1329" i="3"/>
  <c r="CC1327" i="3"/>
  <c r="CE1327" i="3"/>
  <c r="CH1317" i="3"/>
  <c r="CI1317" i="3"/>
  <c r="F1305" i="3"/>
  <c r="M1305" i="3"/>
  <c r="BU1270" i="3"/>
  <c r="BW1270" i="3"/>
  <c r="BV1266" i="3"/>
  <c r="BU1266" i="3"/>
  <c r="BU1260" i="3"/>
  <c r="BZ1258" i="3"/>
  <c r="BY1258" i="3"/>
  <c r="BV1257" i="3"/>
  <c r="BW1257" i="3"/>
  <c r="BQ1253" i="3"/>
  <c r="BS1253" i="3"/>
  <c r="CL1250" i="3"/>
  <c r="CM1250" i="3"/>
  <c r="CM1247" i="3"/>
  <c r="CK1247" i="3"/>
  <c r="F1212" i="3"/>
  <c r="D1212" i="3"/>
  <c r="BQ1212" i="3"/>
  <c r="CI1192" i="3"/>
  <c r="CD1152" i="3"/>
  <c r="CE1152" i="3"/>
  <c r="BS1142" i="3"/>
  <c r="BR1142" i="3"/>
  <c r="CI1138" i="3"/>
  <c r="CH1138" i="3"/>
  <c r="BR1106" i="3"/>
  <c r="BS1106" i="3"/>
  <c r="CH1097" i="3"/>
  <c r="CG1097" i="3"/>
  <c r="F1096" i="3"/>
  <c r="D1096" i="3"/>
  <c r="BQ1096" i="3"/>
  <c r="CG1025" i="3"/>
  <c r="CH1025" i="3"/>
  <c r="BV987" i="3"/>
  <c r="BZ983" i="3"/>
  <c r="CA983" i="3"/>
  <c r="F980" i="3"/>
  <c r="D980" i="3"/>
  <c r="BY980" i="3"/>
  <c r="CH971" i="3"/>
  <c r="CG971" i="3"/>
  <c r="BV920" i="3"/>
  <c r="BW920" i="3"/>
  <c r="CG821" i="3"/>
  <c r="CI821" i="3"/>
  <c r="CA814" i="3"/>
  <c r="CH812" i="3"/>
  <c r="CG812" i="3"/>
  <c r="M810" i="3"/>
  <c r="F810" i="3"/>
  <c r="CC805" i="3"/>
  <c r="M805" i="3"/>
  <c r="F805" i="3"/>
  <c r="CM791" i="3"/>
  <c r="CK791" i="3"/>
  <c r="CL791" i="3"/>
  <c r="BW790" i="3"/>
  <c r="BV790" i="3"/>
  <c r="BU790" i="3"/>
  <c r="BV782" i="3"/>
  <c r="BU782" i="3"/>
  <c r="BW782" i="3"/>
  <c r="BU774" i="3"/>
  <c r="BV774" i="3"/>
  <c r="BW774" i="3"/>
  <c r="BS761" i="3"/>
  <c r="BY759" i="3"/>
  <c r="BW750" i="3"/>
  <c r="BV750" i="3"/>
  <c r="BS727" i="3"/>
  <c r="BQ727" i="3"/>
  <c r="BY720" i="3"/>
  <c r="CA720" i="3"/>
  <c r="BV699" i="3"/>
  <c r="BW699" i="3"/>
  <c r="BU699" i="3"/>
  <c r="CM698" i="3"/>
  <c r="CL698" i="3"/>
  <c r="BV695" i="3"/>
  <c r="BW695" i="3"/>
  <c r="BW691" i="3"/>
  <c r="BV691" i="3"/>
  <c r="CM689" i="3"/>
  <c r="BY686" i="3"/>
  <c r="BZ686" i="3"/>
  <c r="BR678" i="3"/>
  <c r="CC677" i="3"/>
  <c r="CD677" i="3"/>
  <c r="CM674" i="3"/>
  <c r="CK674" i="3"/>
  <c r="M671" i="3"/>
  <c r="F671" i="3"/>
  <c r="BS670" i="3"/>
  <c r="BR670" i="3"/>
  <c r="BW649" i="3"/>
  <c r="BU649" i="3"/>
  <c r="BY642" i="3"/>
  <c r="F625" i="3"/>
  <c r="M625" i="3"/>
  <c r="F624" i="3"/>
  <c r="M624" i="3"/>
  <c r="CG608" i="3"/>
  <c r="CA595" i="3"/>
  <c r="BQ594" i="3"/>
  <c r="BS594" i="3"/>
  <c r="CI592" i="3"/>
  <c r="CG592" i="3"/>
  <c r="CH592" i="3"/>
  <c r="BY583" i="3"/>
  <c r="CA583" i="3"/>
  <c r="CL577" i="3"/>
  <c r="CK577" i="3"/>
  <c r="BZ577" i="3"/>
  <c r="CC571" i="3"/>
  <c r="CD571" i="3"/>
  <c r="BY561" i="3"/>
  <c r="CA561" i="3"/>
  <c r="BZ548" i="3"/>
  <c r="BY548" i="3"/>
  <c r="CI544" i="3"/>
  <c r="CG544" i="3"/>
  <c r="CK541" i="3"/>
  <c r="CM541" i="3"/>
  <c r="BZ541" i="3"/>
  <c r="CA541" i="3"/>
  <c r="CC538" i="3"/>
  <c r="CD538" i="3"/>
  <c r="BY537" i="3"/>
  <c r="BZ537" i="3"/>
  <c r="CC529" i="3"/>
  <c r="BY517" i="3"/>
  <c r="BZ517" i="3"/>
  <c r="BY507" i="3"/>
  <c r="BZ507" i="3"/>
  <c r="F501" i="3"/>
  <c r="D501" i="3"/>
  <c r="CK487" i="3"/>
  <c r="CL487" i="3"/>
  <c r="BY480" i="3"/>
  <c r="BZ480" i="3"/>
  <c r="BR470" i="3"/>
  <c r="BQ470" i="3"/>
  <c r="CH466" i="3"/>
  <c r="CG466" i="3"/>
  <c r="CK463" i="3"/>
  <c r="CL463" i="3"/>
  <c r="CD462" i="3"/>
  <c r="CC462" i="3"/>
  <c r="CE462" i="3"/>
  <c r="BR446" i="3"/>
  <c r="BQ446" i="3"/>
  <c r="CM433" i="3"/>
  <c r="CK433" i="3"/>
  <c r="D425" i="3"/>
  <c r="BZ359" i="3"/>
  <c r="CA359" i="3"/>
  <c r="BV354" i="3"/>
  <c r="BW354" i="3"/>
  <c r="CA348" i="3"/>
  <c r="BZ348" i="3"/>
  <c r="CG341" i="3"/>
  <c r="CI341" i="3"/>
  <c r="BR333" i="3"/>
  <c r="BS333" i="3"/>
  <c r="CI331" i="3"/>
  <c r="CH331" i="3"/>
  <c r="BU329" i="3"/>
  <c r="CL309" i="3"/>
  <c r="CM309" i="3"/>
  <c r="CK309" i="3"/>
  <c r="CH300" i="3"/>
  <c r="CI300" i="3"/>
  <c r="BV244" i="3"/>
  <c r="BW244" i="3"/>
  <c r="CH211" i="3"/>
  <c r="F199" i="3"/>
  <c r="M199" i="3"/>
  <c r="D199" i="3"/>
  <c r="BQ199" i="3"/>
  <c r="CL164" i="3"/>
  <c r="CM164" i="3"/>
  <c r="CH58" i="3"/>
  <c r="CI58" i="3"/>
  <c r="BY46" i="3"/>
  <c r="CK45" i="3"/>
  <c r="CL45" i="3"/>
  <c r="G1121" i="3"/>
  <c r="G1974" i="3"/>
  <c r="D1124" i="3"/>
  <c r="D1977" i="3"/>
  <c r="D1126" i="3"/>
  <c r="D1979" i="3"/>
  <c r="BS2313" i="3"/>
  <c r="CI2287" i="3"/>
  <c r="CL2240" i="3"/>
  <c r="BS2237" i="3"/>
  <c r="BU2226" i="3"/>
  <c r="BS2222" i="3"/>
  <c r="BQ2163" i="3"/>
  <c r="CK2130" i="3"/>
  <c r="CK2120" i="3"/>
  <c r="CC2119" i="3"/>
  <c r="BV2117" i="3"/>
  <c r="BR2107" i="3"/>
  <c r="BZ2070" i="3"/>
  <c r="BY2067" i="3"/>
  <c r="BS2058" i="3"/>
  <c r="CI2017" i="3"/>
  <c r="CA2008" i="3"/>
  <c r="CK2007" i="3"/>
  <c r="BV1774" i="3"/>
  <c r="BV1772" i="3"/>
  <c r="CK1645" i="3"/>
  <c r="BW1641" i="3"/>
  <c r="BR1548" i="3"/>
  <c r="CA1520" i="3"/>
  <c r="BR1516" i="3"/>
  <c r="CI1492" i="3"/>
  <c r="BR1480" i="3"/>
  <c r="BZ1468" i="3"/>
  <c r="CH1460" i="3"/>
  <c r="CH1433" i="3"/>
  <c r="BS1425" i="3"/>
  <c r="BQ1424" i="3"/>
  <c r="CL1423" i="3"/>
  <c r="BY1417" i="3"/>
  <c r="BZ1417" i="3"/>
  <c r="CE1412" i="3"/>
  <c r="CD1412" i="3"/>
  <c r="BZ1402" i="3"/>
  <c r="BY1402" i="3"/>
  <c r="CE1394" i="3"/>
  <c r="CD1394" i="3"/>
  <c r="CM1386" i="3"/>
  <c r="CM1365" i="3"/>
  <c r="CG1363" i="3"/>
  <c r="CH1363" i="3"/>
  <c r="BZ1360" i="3"/>
  <c r="CA1360" i="3"/>
  <c r="CC1344" i="3"/>
  <c r="CI1343" i="3"/>
  <c r="CH1329" i="3"/>
  <c r="CA1323" i="3"/>
  <c r="BZ1323" i="3"/>
  <c r="CA1287" i="3"/>
  <c r="BZ1287" i="3"/>
  <c r="CG1276" i="3"/>
  <c r="CH1276" i="3"/>
  <c r="BY1275" i="3"/>
  <c r="CA1275" i="3"/>
  <c r="BQ1269" i="3"/>
  <c r="BS1269" i="3"/>
  <c r="CH1257" i="3"/>
  <c r="CI1257" i="3"/>
  <c r="CH1251" i="3"/>
  <c r="CG1251" i="3"/>
  <c r="CL1249" i="3"/>
  <c r="CM1202" i="3"/>
  <c r="CL1202" i="3"/>
  <c r="CM1185" i="3"/>
  <c r="CK1185" i="3"/>
  <c r="BW1178" i="3"/>
  <c r="CM1169" i="3"/>
  <c r="CL1169" i="3"/>
  <c r="CH1167" i="3"/>
  <c r="CI1167" i="3"/>
  <c r="BV1156" i="3"/>
  <c r="CM1153" i="3"/>
  <c r="CI1116" i="3"/>
  <c r="CG1116" i="3"/>
  <c r="BR1112" i="3"/>
  <c r="CE1110" i="3"/>
  <c r="CC1110" i="3"/>
  <c r="CG1103" i="3"/>
  <c r="CH1103" i="3"/>
  <c r="CI1097" i="3"/>
  <c r="F1097" i="3"/>
  <c r="D1097" i="3"/>
  <c r="BY1097" i="3"/>
  <c r="CK1090" i="3"/>
  <c r="CM1090" i="3"/>
  <c r="CL1089" i="3"/>
  <c r="CM1089" i="3"/>
  <c r="CG1085" i="3"/>
  <c r="CI1085" i="3"/>
  <c r="CI1031" i="3"/>
  <c r="BZ989" i="3"/>
  <c r="CA989" i="3"/>
  <c r="BW987" i="3"/>
  <c r="CH986" i="3"/>
  <c r="CG986" i="3"/>
  <c r="D981" i="3"/>
  <c r="CC981" i="3"/>
  <c r="F981" i="3"/>
  <c r="CA918" i="3"/>
  <c r="BZ918" i="3"/>
  <c r="BR856" i="3"/>
  <c r="CE851" i="3"/>
  <c r="CD851" i="3"/>
  <c r="D848" i="3"/>
  <c r="CC848" i="3"/>
  <c r="F848" i="3"/>
  <c r="BS845" i="3"/>
  <c r="CC844" i="3"/>
  <c r="CM841" i="3"/>
  <c r="CK841" i="3"/>
  <c r="CM836" i="3"/>
  <c r="CK829" i="3"/>
  <c r="CM829" i="3"/>
  <c r="CE827" i="3"/>
  <c r="BS811" i="3"/>
  <c r="CK806" i="3"/>
  <c r="CM806" i="3"/>
  <c r="F793" i="3"/>
  <c r="M793" i="3"/>
  <c r="CD790" i="3"/>
  <c r="CC790" i="3"/>
  <c r="CC769" i="3"/>
  <c r="CD769" i="3"/>
  <c r="CG756" i="3"/>
  <c r="F747" i="3"/>
  <c r="M747" i="3"/>
  <c r="BZ745" i="3"/>
  <c r="CD724" i="3"/>
  <c r="CE724" i="3"/>
  <c r="CC724" i="3"/>
  <c r="BV721" i="3"/>
  <c r="BW721" i="3"/>
  <c r="CK715" i="3"/>
  <c r="CL715" i="3"/>
  <c r="CM715" i="3"/>
  <c r="CA714" i="3"/>
  <c r="BY714" i="3"/>
  <c r="BZ712" i="3"/>
  <c r="CA712" i="3"/>
  <c r="CM706" i="3"/>
  <c r="CL706" i="3"/>
  <c r="CK706" i="3"/>
  <c r="CE705" i="3"/>
  <c r="CD705" i="3"/>
  <c r="CK697" i="3"/>
  <c r="CM697" i="3"/>
  <c r="CM673" i="3"/>
  <c r="CK673" i="3"/>
  <c r="CK642" i="3"/>
  <c r="BR638" i="3"/>
  <c r="BS638" i="3"/>
  <c r="CH617" i="3"/>
  <c r="CI617" i="3"/>
  <c r="BQ614" i="3"/>
  <c r="BS614" i="3"/>
  <c r="BS602" i="3"/>
  <c r="BQ602" i="3"/>
  <c r="CL595" i="3"/>
  <c r="CK595" i="3"/>
  <c r="CD594" i="3"/>
  <c r="CI590" i="3"/>
  <c r="CG590" i="3"/>
  <c r="CI586" i="3"/>
  <c r="CH586" i="3"/>
  <c r="CG586" i="3"/>
  <c r="BZ583" i="3"/>
  <c r="BQ580" i="3"/>
  <c r="BS580" i="3"/>
  <c r="CM569" i="3"/>
  <c r="BY567" i="3"/>
  <c r="BZ567" i="3"/>
  <c r="CH544" i="3"/>
  <c r="BY543" i="3"/>
  <c r="CA543" i="3"/>
  <c r="CC542" i="3"/>
  <c r="CH540" i="3"/>
  <c r="CI540" i="3"/>
  <c r="CG540" i="3"/>
  <c r="BW537" i="3"/>
  <c r="CH536" i="3"/>
  <c r="CM517" i="3"/>
  <c r="CD516" i="3"/>
  <c r="CE516" i="3"/>
  <c r="CI514" i="3"/>
  <c r="BZ511" i="3"/>
  <c r="CA511" i="3"/>
  <c r="BY511" i="3"/>
  <c r="CL499" i="3"/>
  <c r="CK499" i="3"/>
  <c r="BV489" i="3"/>
  <c r="BU489" i="3"/>
  <c r="BW487" i="3"/>
  <c r="BV487" i="3"/>
  <c r="BU487" i="3"/>
  <c r="D481" i="3"/>
  <c r="M481" i="3"/>
  <c r="F481" i="3"/>
  <c r="CA470" i="3"/>
  <c r="BY470" i="3"/>
  <c r="BZ470" i="3"/>
  <c r="BW449" i="3"/>
  <c r="BU449" i="3"/>
  <c r="BV449" i="3"/>
  <c r="BW431" i="3"/>
  <c r="BV431" i="3"/>
  <c r="F427" i="3"/>
  <c r="D427" i="3"/>
  <c r="CE424" i="3"/>
  <c r="CC424" i="3"/>
  <c r="CD424" i="3"/>
  <c r="D417" i="3"/>
  <c r="M417" i="3"/>
  <c r="BS416" i="3"/>
  <c r="BR416" i="3"/>
  <c r="CA414" i="3"/>
  <c r="BY414" i="3"/>
  <c r="BZ414" i="3"/>
  <c r="D373" i="3"/>
  <c r="BY373" i="3"/>
  <c r="M373" i="3"/>
  <c r="CG342" i="3"/>
  <c r="CI342" i="3"/>
  <c r="CH342" i="3"/>
  <c r="BR336" i="3"/>
  <c r="BS336" i="3"/>
  <c r="CH326" i="3"/>
  <c r="CI326" i="3"/>
  <c r="CG315" i="3"/>
  <c r="CH315" i="3"/>
  <c r="CE277" i="3"/>
  <c r="CC277" i="3"/>
  <c r="CD277" i="3"/>
  <c r="CD267" i="3"/>
  <c r="CE267" i="3"/>
  <c r="BV251" i="3"/>
  <c r="BW251" i="3"/>
  <c r="CL204" i="3"/>
  <c r="CM204" i="3"/>
  <c r="CK204" i="3"/>
  <c r="BW204" i="3"/>
  <c r="BV204" i="3"/>
  <c r="CA198" i="3"/>
  <c r="BZ198" i="3"/>
  <c r="CM194" i="3"/>
  <c r="CK194" i="3"/>
  <c r="BV194" i="3"/>
  <c r="BW194" i="3"/>
  <c r="CL166" i="3"/>
  <c r="CM166" i="3"/>
  <c r="CK166" i="3"/>
  <c r="BV166" i="3"/>
  <c r="BW166" i="3"/>
  <c r="CI147" i="3"/>
  <c r="CG147" i="3"/>
  <c r="CH147" i="3"/>
  <c r="CL93" i="3"/>
  <c r="CK93" i="3"/>
  <c r="CG73" i="3"/>
  <c r="CH73" i="3"/>
  <c r="CI73" i="3"/>
  <c r="BS61" i="3"/>
  <c r="BQ61" i="3"/>
  <c r="CK54" i="3"/>
  <c r="CL54" i="3"/>
  <c r="BH3227" i="3"/>
  <c r="BI3227" i="3"/>
  <c r="N3227" i="3"/>
  <c r="BH3196" i="3"/>
  <c r="BI3196" i="3"/>
  <c r="N3196" i="3"/>
  <c r="BH2922" i="3"/>
  <c r="BI2922" i="3"/>
  <c r="N2922" i="3"/>
  <c r="BH3145" i="3"/>
  <c r="BI3145" i="3"/>
  <c r="N3145" i="3"/>
  <c r="BH3012" i="3"/>
  <c r="BI3012" i="3"/>
  <c r="N3012" i="3"/>
  <c r="CC1226" i="3"/>
  <c r="BS910" i="3"/>
  <c r="BV909" i="3"/>
  <c r="BW902" i="3"/>
  <c r="BS901" i="3"/>
  <c r="CD900" i="3"/>
  <c r="CK811" i="3"/>
  <c r="CM811" i="3"/>
  <c r="BW810" i="3"/>
  <c r="CK803" i="3"/>
  <c r="CL803" i="3"/>
  <c r="CD798" i="3"/>
  <c r="CE798" i="3"/>
  <c r="CK795" i="3"/>
  <c r="CM795" i="3"/>
  <c r="BU795" i="3"/>
  <c r="BV795" i="3"/>
  <c r="BU786" i="3"/>
  <c r="BV786" i="3"/>
  <c r="CC785" i="3"/>
  <c r="CE785" i="3"/>
  <c r="BU783" i="3"/>
  <c r="BW783" i="3"/>
  <c r="BR782" i="3"/>
  <c r="BS782" i="3"/>
  <c r="BZ781" i="3"/>
  <c r="CA781" i="3"/>
  <c r="CM779" i="3"/>
  <c r="CK779" i="3"/>
  <c r="BW779" i="3"/>
  <c r="BV779" i="3"/>
  <c r="CI772" i="3"/>
  <c r="CH772" i="3"/>
  <c r="CG772" i="3"/>
  <c r="CG753" i="3"/>
  <c r="CH752" i="3"/>
  <c r="CI752" i="3"/>
  <c r="BZ751" i="3"/>
  <c r="CH750" i="3"/>
  <c r="CG750" i="3"/>
  <c r="CI736" i="3"/>
  <c r="CG736" i="3"/>
  <c r="CC733" i="3"/>
  <c r="CE733" i="3"/>
  <c r="CD733" i="3"/>
  <c r="BQ728" i="3"/>
  <c r="BS728" i="3"/>
  <c r="CK725" i="3"/>
  <c r="CL725" i="3"/>
  <c r="BR723" i="3"/>
  <c r="BQ723" i="3"/>
  <c r="BR715" i="3"/>
  <c r="BQ715" i="3"/>
  <c r="BU709" i="3"/>
  <c r="BV709" i="3"/>
  <c r="BW705" i="3"/>
  <c r="BU705" i="3"/>
  <c r="F699" i="3"/>
  <c r="M699" i="3"/>
  <c r="CI691" i="3"/>
  <c r="CH691" i="3"/>
  <c r="CC685" i="3"/>
  <c r="CD685" i="3"/>
  <c r="CC684" i="3"/>
  <c r="CE684" i="3"/>
  <c r="CL683" i="3"/>
  <c r="CK683" i="3"/>
  <c r="CM683" i="3"/>
  <c r="BV677" i="3"/>
  <c r="BZ661" i="3"/>
  <c r="BY661" i="3"/>
  <c r="CL636" i="3"/>
  <c r="CK636" i="3"/>
  <c r="CL630" i="3"/>
  <c r="CK630" i="3"/>
  <c r="CM630" i="3"/>
  <c r="CE624" i="3"/>
  <c r="CC624" i="3"/>
  <c r="BQ622" i="3"/>
  <c r="BS622" i="3"/>
  <c r="BU613" i="3"/>
  <c r="CA600" i="3"/>
  <c r="BZ600" i="3"/>
  <c r="CD591" i="3"/>
  <c r="CE591" i="3"/>
  <c r="F591" i="3"/>
  <c r="D591" i="3"/>
  <c r="BQ584" i="3"/>
  <c r="BR584" i="3"/>
  <c r="BS584" i="3"/>
  <c r="BY582" i="3"/>
  <c r="CA582" i="3"/>
  <c r="CE572" i="3"/>
  <c r="BQ558" i="3"/>
  <c r="BS558" i="3"/>
  <c r="CA542" i="3"/>
  <c r="BY542" i="3"/>
  <c r="BZ542" i="3"/>
  <c r="BQ540" i="3"/>
  <c r="BR540" i="3"/>
  <c r="CG524" i="3"/>
  <c r="CI524" i="3"/>
  <c r="BZ518" i="3"/>
  <c r="CK513" i="3"/>
  <c r="CM513" i="3"/>
  <c r="CD489" i="3"/>
  <c r="CE489" i="3"/>
  <c r="CG477" i="3"/>
  <c r="CI477" i="3"/>
  <c r="BW469" i="3"/>
  <c r="BU469" i="3"/>
  <c r="CE466" i="3"/>
  <c r="CC466" i="3"/>
  <c r="BZ464" i="3"/>
  <c r="CA464" i="3"/>
  <c r="CM461" i="3"/>
  <c r="CK461" i="3"/>
  <c r="M449" i="3"/>
  <c r="D449" i="3"/>
  <c r="CK408" i="3"/>
  <c r="CL408" i="3"/>
  <c r="CK397" i="3"/>
  <c r="CC390" i="3"/>
  <c r="CD390" i="3"/>
  <c r="CE390" i="3"/>
  <c r="CL386" i="3"/>
  <c r="CM386" i="3"/>
  <c r="BS378" i="3"/>
  <c r="BR378" i="3"/>
  <c r="CG370" i="3"/>
  <c r="BZ363" i="3"/>
  <c r="CA363" i="3"/>
  <c r="CK359" i="3"/>
  <c r="CL359" i="3"/>
  <c r="CL355" i="3"/>
  <c r="CL353" i="3"/>
  <c r="CM353" i="3"/>
  <c r="BZ351" i="3"/>
  <c r="CA351" i="3"/>
  <c r="F347" i="3"/>
  <c r="M347" i="3"/>
  <c r="D347" i="3"/>
  <c r="BQ347" i="3"/>
  <c r="BR337" i="3"/>
  <c r="BS337" i="3"/>
  <c r="CE330" i="3"/>
  <c r="CD330" i="3"/>
  <c r="CD312" i="3"/>
  <c r="CE312" i="3"/>
  <c r="BY304" i="3"/>
  <c r="BZ304" i="3"/>
  <c r="CA296" i="3"/>
  <c r="BZ296" i="3"/>
  <c r="CH281" i="3"/>
  <c r="CK267" i="3"/>
  <c r="CL267" i="3"/>
  <c r="BZ252" i="3"/>
  <c r="CA252" i="3"/>
  <c r="CD241" i="3"/>
  <c r="CE241" i="3"/>
  <c r="CC238" i="3"/>
  <c r="CD238" i="3"/>
  <c r="D230" i="3"/>
  <c r="F230" i="3"/>
  <c r="M230" i="3"/>
  <c r="F228" i="3"/>
  <c r="D228" i="3"/>
  <c r="M228" i="3"/>
  <c r="CL224" i="3"/>
  <c r="CK224" i="3"/>
  <c r="BY217" i="3"/>
  <c r="BZ217" i="3"/>
  <c r="CA217" i="3"/>
  <c r="CE216" i="3"/>
  <c r="CE212" i="3"/>
  <c r="CC212" i="3"/>
  <c r="CE201" i="3"/>
  <c r="CD201" i="3"/>
  <c r="CG198" i="3"/>
  <c r="CH198" i="3"/>
  <c r="BZ189" i="3"/>
  <c r="CA189" i="3"/>
  <c r="CD181" i="3"/>
  <c r="CE181" i="3"/>
  <c r="BV178" i="3"/>
  <c r="BW178" i="3"/>
  <c r="F164" i="3"/>
  <c r="D164" i="3"/>
  <c r="BY164" i="3"/>
  <c r="CE159" i="3"/>
  <c r="BS159" i="3"/>
  <c r="BR159" i="3"/>
  <c r="CK158" i="3"/>
  <c r="BV150" i="3"/>
  <c r="BW150" i="3"/>
  <c r="BW149" i="3"/>
  <c r="BV125" i="3"/>
  <c r="BU125" i="3"/>
  <c r="BW125" i="3"/>
  <c r="CM124" i="3"/>
  <c r="CL124" i="3"/>
  <c r="CK124" i="3"/>
  <c r="BW124" i="3"/>
  <c r="BU124" i="3"/>
  <c r="BY121" i="3"/>
  <c r="CA121" i="3"/>
  <c r="BQ117" i="3"/>
  <c r="BW115" i="3"/>
  <c r="BV115" i="3"/>
  <c r="CC108" i="3"/>
  <c r="CD108" i="3"/>
  <c r="CE108" i="3"/>
  <c r="CK101" i="3"/>
  <c r="BZ98" i="3"/>
  <c r="BY98" i="3"/>
  <c r="BV79" i="3"/>
  <c r="BZ62" i="3"/>
  <c r="BY62" i="3"/>
  <c r="CH51" i="3"/>
  <c r="CG51" i="3"/>
  <c r="CI51" i="3"/>
  <c r="BH2961" i="3"/>
  <c r="BI2961" i="3"/>
  <c r="N2961" i="3"/>
  <c r="BU491" i="3"/>
  <c r="CH477" i="3"/>
  <c r="CI473" i="3"/>
  <c r="CD472" i="3"/>
  <c r="CC472" i="3"/>
  <c r="CE472" i="3"/>
  <c r="BV469" i="3"/>
  <c r="CC469" i="3"/>
  <c r="CE469" i="3"/>
  <c r="CM465" i="3"/>
  <c r="CK465" i="3"/>
  <c r="D457" i="3"/>
  <c r="CA456" i="3"/>
  <c r="CE440" i="3"/>
  <c r="CD434" i="3"/>
  <c r="CE434" i="3"/>
  <c r="BU413" i="3"/>
  <c r="BW413" i="3"/>
  <c r="BY412" i="3"/>
  <c r="CA412" i="3"/>
  <c r="CE407" i="3"/>
  <c r="F404" i="3"/>
  <c r="D404" i="3"/>
  <c r="BS385" i="3"/>
  <c r="M385" i="3"/>
  <c r="BZ368" i="3"/>
  <c r="BY368" i="3"/>
  <c r="BV363" i="3"/>
  <c r="BW363" i="3"/>
  <c r="CD362" i="3"/>
  <c r="CK353" i="3"/>
  <c r="BY346" i="3"/>
  <c r="CA346" i="3"/>
  <c r="BZ346" i="3"/>
  <c r="BZ333" i="3"/>
  <c r="CA333" i="3"/>
  <c r="CD332" i="3"/>
  <c r="CE332" i="3"/>
  <c r="D311" i="3"/>
  <c r="F311" i="3"/>
  <c r="D309" i="3"/>
  <c r="CC309" i="3"/>
  <c r="F309" i="3"/>
  <c r="M309" i="3"/>
  <c r="CA306" i="3"/>
  <c r="BY306" i="3"/>
  <c r="BZ306" i="3"/>
  <c r="CD305" i="3"/>
  <c r="CC305" i="3"/>
  <c r="CE305" i="3"/>
  <c r="BU303" i="3"/>
  <c r="CD271" i="3"/>
  <c r="CE271" i="3"/>
  <c r="BR263" i="3"/>
  <c r="BS263" i="3"/>
  <c r="BS248" i="3"/>
  <c r="BR248" i="3"/>
  <c r="CE247" i="3"/>
  <c r="BR240" i="3"/>
  <c r="BS240" i="3"/>
  <c r="CH232" i="3"/>
  <c r="CI232" i="3"/>
  <c r="CK228" i="3"/>
  <c r="CM228" i="3"/>
  <c r="CC213" i="3"/>
  <c r="CD213" i="3"/>
  <c r="BS203" i="3"/>
  <c r="CG168" i="3"/>
  <c r="CD164" i="3"/>
  <c r="CE164" i="3"/>
  <c r="BV162" i="3"/>
  <c r="BW162" i="3"/>
  <c r="CA157" i="3"/>
  <c r="BZ157" i="3"/>
  <c r="CI153" i="3"/>
  <c r="CG153" i="3"/>
  <c r="CH153" i="3"/>
  <c r="BR151" i="3"/>
  <c r="BS151" i="3"/>
  <c r="CC136" i="3"/>
  <c r="CE136" i="3"/>
  <c r="BR131" i="3"/>
  <c r="BS131" i="3"/>
  <c r="BR127" i="3"/>
  <c r="BS127" i="3"/>
  <c r="CG118" i="3"/>
  <c r="CI118" i="3"/>
  <c r="CH118" i="3"/>
  <c r="CD117" i="3"/>
  <c r="BW111" i="3"/>
  <c r="CH110" i="3"/>
  <c r="CG110" i="3"/>
  <c r="CI110" i="3"/>
  <c r="CE106" i="3"/>
  <c r="CC106" i="3"/>
  <c r="BW99" i="3"/>
  <c r="BV99" i="3"/>
  <c r="BU99" i="3"/>
  <c r="CD97" i="3"/>
  <c r="CE97" i="3"/>
  <c r="CK96" i="3"/>
  <c r="CM96" i="3"/>
  <c r="CL96" i="3"/>
  <c r="CK90" i="3"/>
  <c r="CL90" i="3"/>
  <c r="CM88" i="3"/>
  <c r="CK88" i="3"/>
  <c r="CI79" i="3"/>
  <c r="CG79" i="3"/>
  <c r="CM73" i="3"/>
  <c r="CL73" i="3"/>
  <c r="CK66" i="3"/>
  <c r="CL66" i="3"/>
  <c r="CM66" i="3"/>
  <c r="CM65" i="3"/>
  <c r="CL65" i="3"/>
  <c r="CK65" i="3"/>
  <c r="BU65" i="3"/>
  <c r="BW65" i="3"/>
  <c r="CM39" i="3"/>
  <c r="CK39" i="3"/>
  <c r="CL39" i="3"/>
  <c r="CM33" i="3"/>
  <c r="CL33" i="3"/>
  <c r="CK690" i="3"/>
  <c r="CM663" i="3"/>
  <c r="CL659" i="3"/>
  <c r="CK659" i="3"/>
  <c r="CA653" i="3"/>
  <c r="CE405" i="3"/>
  <c r="BZ388" i="3"/>
  <c r="BS387" i="3"/>
  <c r="CA372" i="3"/>
  <c r="D367" i="3"/>
  <c r="BQ367" i="3"/>
  <c r="BV366" i="3"/>
  <c r="M366" i="3"/>
  <c r="CD344" i="3"/>
  <c r="CE340" i="3"/>
  <c r="BY307" i="3"/>
  <c r="CA307" i="3"/>
  <c r="CA294" i="3"/>
  <c r="CK252" i="3"/>
  <c r="CM252" i="3"/>
  <c r="CA232" i="3"/>
  <c r="BZ232" i="3"/>
  <c r="BZ229" i="3"/>
  <c r="CA229" i="3"/>
  <c r="BZ225" i="3"/>
  <c r="CH224" i="3"/>
  <c r="CG224" i="3"/>
  <c r="CC211" i="3"/>
  <c r="CD211" i="3"/>
  <c r="CE211" i="3"/>
  <c r="CA203" i="3"/>
  <c r="BZ203" i="3"/>
  <c r="CE192" i="3"/>
  <c r="CD192" i="3"/>
  <c r="BZ165" i="3"/>
  <c r="CA165" i="3"/>
  <c r="CH156" i="3"/>
  <c r="CG156" i="3"/>
  <c r="CI156" i="3"/>
  <c r="CM121" i="3"/>
  <c r="CL121" i="3"/>
  <c r="CC120" i="3"/>
  <c r="CE120" i="3"/>
  <c r="BZ118" i="3"/>
  <c r="BY118" i="3"/>
  <c r="CL116" i="3"/>
  <c r="CM103" i="3"/>
  <c r="CL103" i="3"/>
  <c r="CK103" i="3"/>
  <c r="CC101" i="3"/>
  <c r="CD101" i="3"/>
  <c r="CG94" i="3"/>
  <c r="CI94" i="3"/>
  <c r="BR93" i="3"/>
  <c r="BS93" i="3"/>
  <c r="BR90" i="3"/>
  <c r="BS90" i="3"/>
  <c r="BS87" i="3"/>
  <c r="BQ87" i="3"/>
  <c r="BU84" i="3"/>
  <c r="BZ83" i="3"/>
  <c r="BQ83" i="3"/>
  <c r="CK77" i="3"/>
  <c r="CE74" i="3"/>
  <c r="CD74" i="3"/>
  <c r="CA73" i="3"/>
  <c r="CH62" i="3"/>
  <c r="CG62" i="3"/>
  <c r="CI62" i="3"/>
  <c r="BZ57" i="3"/>
  <c r="BY57" i="3"/>
  <c r="BY55" i="3"/>
  <c r="BZ55" i="3"/>
  <c r="CD49" i="3"/>
  <c r="CE49" i="3"/>
  <c r="BZ43" i="3"/>
  <c r="CA43" i="3"/>
  <c r="D1909" i="3"/>
  <c r="D1056" i="3"/>
  <c r="D1123" i="3"/>
  <c r="D1976" i="3"/>
  <c r="BS810" i="3"/>
  <c r="BS786" i="3"/>
  <c r="BQ763" i="3"/>
  <c r="BW704" i="3"/>
  <c r="CC495" i="3"/>
  <c r="BU411" i="3"/>
  <c r="CK409" i="3"/>
  <c r="F313" i="3"/>
  <c r="D313" i="3"/>
  <c r="BU313" i="3"/>
  <c r="CD300" i="3"/>
  <c r="CC299" i="3"/>
  <c r="CK288" i="3"/>
  <c r="CL288" i="3"/>
  <c r="BZ286" i="3"/>
  <c r="CA286" i="3"/>
  <c r="D275" i="3"/>
  <c r="BQ275" i="3"/>
  <c r="F275" i="3"/>
  <c r="M273" i="3"/>
  <c r="D273" i="3"/>
  <c r="M267" i="3"/>
  <c r="D267" i="3"/>
  <c r="BZ251" i="3"/>
  <c r="CA251" i="3"/>
  <c r="CA242" i="3"/>
  <c r="BY242" i="3"/>
  <c r="CM240" i="3"/>
  <c r="CK240" i="3"/>
  <c r="CL240" i="3"/>
  <c r="CE239" i="3"/>
  <c r="CC239" i="3"/>
  <c r="CD239" i="3"/>
  <c r="BW238" i="3"/>
  <c r="BU238" i="3"/>
  <c r="CD228" i="3"/>
  <c r="CE228" i="3"/>
  <c r="D225" i="3"/>
  <c r="BU225" i="3"/>
  <c r="F225" i="3"/>
  <c r="M223" i="3"/>
  <c r="F223" i="3"/>
  <c r="CA220" i="3"/>
  <c r="BZ220" i="3"/>
  <c r="CC215" i="3"/>
  <c r="CE215" i="3"/>
  <c r="CC210" i="3"/>
  <c r="CD210" i="3"/>
  <c r="BR187" i="3"/>
  <c r="BS187" i="3"/>
  <c r="BW183" i="3"/>
  <c r="BV183" i="3"/>
  <c r="BS175" i="3"/>
  <c r="BR175" i="3"/>
  <c r="BZ174" i="3"/>
  <c r="CA174" i="3"/>
  <c r="F174" i="3"/>
  <c r="M174" i="3"/>
  <c r="BW169" i="3"/>
  <c r="CI160" i="3"/>
  <c r="CK159" i="3"/>
  <c r="CM159" i="3"/>
  <c r="CE154" i="3"/>
  <c r="CD154" i="3"/>
  <c r="CA147" i="3"/>
  <c r="BZ147" i="3"/>
  <c r="CI143" i="3"/>
  <c r="BZ127" i="3"/>
  <c r="CA127" i="3"/>
  <c r="BY125" i="3"/>
  <c r="CA125" i="3"/>
  <c r="CG121" i="3"/>
  <c r="CH121" i="3"/>
  <c r="CL117" i="3"/>
  <c r="CK117" i="3"/>
  <c r="BU114" i="3"/>
  <c r="BV114" i="3"/>
  <c r="BR97" i="3"/>
  <c r="BQ97" i="3"/>
  <c r="BS97" i="3"/>
  <c r="CD95" i="3"/>
  <c r="CE95" i="3"/>
  <c r="CC90" i="3"/>
  <c r="CE90" i="3"/>
  <c r="CD88" i="3"/>
  <c r="CE88" i="3"/>
  <c r="CD87" i="3"/>
  <c r="CE87" i="3"/>
  <c r="BY71" i="3"/>
  <c r="BZ71" i="3"/>
  <c r="CA71" i="3"/>
  <c r="CK58" i="3"/>
  <c r="CM58" i="3"/>
  <c r="CH57" i="3"/>
  <c r="CI57" i="3"/>
  <c r="BV42" i="3"/>
  <c r="BW42" i="3"/>
  <c r="CM40" i="3"/>
  <c r="CH37" i="3"/>
  <c r="CI37" i="3"/>
  <c r="BW36" i="3"/>
  <c r="BV36" i="3"/>
  <c r="CM31" i="3"/>
  <c r="CL31" i="3"/>
  <c r="CK31" i="3"/>
  <c r="BW45" i="16"/>
  <c r="BW46" i="16"/>
  <c r="D1851" i="3"/>
  <c r="D998" i="3"/>
  <c r="D1867" i="3"/>
  <c r="D1014" i="3"/>
  <c r="BR308" i="3"/>
  <c r="BZ257" i="3"/>
  <c r="CH255" i="3"/>
  <c r="BV240" i="3"/>
  <c r="CL188" i="3"/>
  <c r="CG187" i="3"/>
  <c r="CL186" i="3"/>
  <c r="D144" i="3"/>
  <c r="BU144" i="3"/>
  <c r="M141" i="3"/>
  <c r="CD138" i="3"/>
  <c r="BV134" i="3"/>
  <c r="CG123" i="3"/>
  <c r="BV117" i="3"/>
  <c r="CD112" i="3"/>
  <c r="BY111" i="3"/>
  <c r="CG109" i="3"/>
  <c r="BR107" i="3"/>
  <c r="BS103" i="3"/>
  <c r="BQ103" i="3"/>
  <c r="CD98" i="3"/>
  <c r="BV93" i="3"/>
  <c r="CM86" i="3"/>
  <c r="CE82" i="3"/>
  <c r="BW80" i="3"/>
  <c r="BY78" i="3"/>
  <c r="BZ74" i="3"/>
  <c r="CD73" i="3"/>
  <c r="CL69" i="3"/>
  <c r="CC67" i="3"/>
  <c r="BV59" i="3"/>
  <c r="CL49" i="3"/>
  <c r="CM49" i="3"/>
  <c r="CI47" i="3"/>
  <c r="CH47" i="3"/>
  <c r="CI45" i="3"/>
  <c r="BV37" i="3"/>
  <c r="BZ34" i="3"/>
  <c r="CE214" i="3"/>
  <c r="M160" i="3"/>
  <c r="BY70" i="3"/>
  <c r="CE66" i="3"/>
  <c r="CK64" i="3"/>
  <c r="CL64" i="3"/>
  <c r="CL61" i="3"/>
  <c r="CK61" i="3"/>
  <c r="CI59" i="3"/>
  <c r="CG59" i="3"/>
  <c r="BV49" i="3"/>
  <c r="BU49" i="3"/>
  <c r="BS35" i="3"/>
  <c r="BR35" i="3"/>
  <c r="D1858" i="3"/>
  <c r="D1005" i="3"/>
  <c r="P40" i="16"/>
  <c r="N891" i="3"/>
  <c r="P39" i="16"/>
  <c r="N1743" i="3"/>
  <c r="CM63" i="16"/>
  <c r="N1063" i="3"/>
  <c r="P16" i="16"/>
  <c r="N867" i="3"/>
  <c r="P28" i="16"/>
  <c r="N879" i="3"/>
  <c r="CM53" i="16"/>
  <c r="N1906" i="3"/>
  <c r="BY1347" i="3"/>
  <c r="CC1347" i="3"/>
  <c r="D3888" i="3"/>
  <c r="D3877" i="3"/>
  <c r="D3865" i="3"/>
  <c r="F3788" i="3"/>
  <c r="M3642" i="3"/>
  <c r="M3618" i="3"/>
  <c r="F3586" i="3"/>
  <c r="D3586" i="3"/>
  <c r="F3570" i="3"/>
  <c r="CH3517" i="3"/>
  <c r="F3497" i="3"/>
  <c r="D3497" i="3"/>
  <c r="CI3489" i="3"/>
  <c r="CI3475" i="3"/>
  <c r="CH3468" i="3"/>
  <c r="CG3468" i="3"/>
  <c r="CI3468" i="3"/>
  <c r="CH3466" i="3"/>
  <c r="CK3454" i="3"/>
  <c r="CM3454" i="3"/>
  <c r="CK3453" i="3"/>
  <c r="BS3448" i="3"/>
  <c r="CA3431" i="3"/>
  <c r="CK3430" i="3"/>
  <c r="BU3430" i="3"/>
  <c r="CM3426" i="3"/>
  <c r="BZ3415" i="3"/>
  <c r="BY3415" i="3"/>
  <c r="CA3415" i="3"/>
  <c r="CD3407" i="3"/>
  <c r="BS3404" i="3"/>
  <c r="CH3388" i="3"/>
  <c r="CI3388" i="3"/>
  <c r="CI3381" i="3"/>
  <c r="BW3379" i="3"/>
  <c r="BU3379" i="3"/>
  <c r="BR3374" i="3"/>
  <c r="F3364" i="3"/>
  <c r="CA3361" i="3"/>
  <c r="CG3357" i="3"/>
  <c r="CI3357" i="3"/>
  <c r="CM3356" i="3"/>
  <c r="BW3348" i="3"/>
  <c r="CG3346" i="3"/>
  <c r="F3346" i="3"/>
  <c r="BW3345" i="3"/>
  <c r="BQ30" i="3"/>
  <c r="CC38" i="3"/>
  <c r="BY38" i="3"/>
  <c r="BY1087" i="3"/>
  <c r="BU1198" i="3"/>
  <c r="CC2387" i="3"/>
  <c r="BY2452" i="3"/>
  <c r="D3678" i="3"/>
  <c r="D3664" i="3"/>
  <c r="F3664" i="3"/>
  <c r="D3608" i="3"/>
  <c r="D3589" i="3"/>
  <c r="CG3515" i="3"/>
  <c r="F3509" i="3"/>
  <c r="M3509" i="3"/>
  <c r="BW3501" i="3"/>
  <c r="BV3501" i="3"/>
  <c r="BS3498" i="3"/>
  <c r="BV3496" i="3"/>
  <c r="D3495" i="3"/>
  <c r="F3491" i="3"/>
  <c r="CK3485" i="3"/>
  <c r="D3477" i="3"/>
  <c r="BU3477" i="3"/>
  <c r="M3477" i="3"/>
  <c r="M3460" i="3"/>
  <c r="D3449" i="3"/>
  <c r="M3449" i="3"/>
  <c r="F3449" i="3"/>
  <c r="CL3440" i="3"/>
  <c r="CM3440" i="3"/>
  <c r="BS3425" i="3"/>
  <c r="BR3424" i="3"/>
  <c r="BU3420" i="3"/>
  <c r="CD3374" i="3"/>
  <c r="CH3364" i="3"/>
  <c r="BR3363" i="3"/>
  <c r="BS3363" i="3"/>
  <c r="BQ1167" i="3"/>
  <c r="CG3489" i="3"/>
  <c r="F3496" i="3"/>
  <c r="BS3515" i="3"/>
  <c r="F3809" i="3"/>
  <c r="BY2387" i="3"/>
  <c r="CG38" i="3"/>
  <c r="BQ227" i="3"/>
  <c r="BY227" i="3"/>
  <c r="BU227" i="3"/>
  <c r="BQ1037" i="3"/>
  <c r="CG1198" i="3"/>
  <c r="CG1206" i="3"/>
  <c r="CC2515" i="3"/>
  <c r="CH3476" i="3"/>
  <c r="M3586" i="3"/>
  <c r="D3721" i="3"/>
  <c r="D3694" i="3"/>
  <c r="M3637" i="3"/>
  <c r="D3621" i="3"/>
  <c r="M3621" i="3"/>
  <c r="F3621" i="3"/>
  <c r="M3613" i="3"/>
  <c r="F3547" i="3"/>
  <c r="D3547" i="3"/>
  <c r="F3534" i="3"/>
  <c r="F3525" i="3"/>
  <c r="D3525" i="3"/>
  <c r="CE3514" i="3"/>
  <c r="CD3514" i="3"/>
  <c r="BS3514" i="3"/>
  <c r="CE3511" i="3"/>
  <c r="CD3511" i="3"/>
  <c r="CE3510" i="3"/>
  <c r="CD3510" i="3"/>
  <c r="BZ3500" i="3"/>
  <c r="CA3500" i="3"/>
  <c r="BQ3498" i="3"/>
  <c r="CC3492" i="3"/>
  <c r="CH3491" i="3"/>
  <c r="BQ3490" i="3"/>
  <c r="CK3486" i="3"/>
  <c r="CM3486" i="3"/>
  <c r="D3481" i="3"/>
  <c r="M3478" i="3"/>
  <c r="D3478" i="3"/>
  <c r="CC3478" i="3"/>
  <c r="F3478" i="3"/>
  <c r="BV3477" i="3"/>
  <c r="CL3462" i="3"/>
  <c r="F3458" i="3"/>
  <c r="CE3457" i="3"/>
  <c r="CD3457" i="3"/>
  <c r="CE3454" i="3"/>
  <c r="CC3454" i="3"/>
  <c r="CD3454" i="3"/>
  <c r="D3451" i="3"/>
  <c r="M3447" i="3"/>
  <c r="BY3445" i="3"/>
  <c r="CD3443" i="3"/>
  <c r="CE3443" i="3"/>
  <c r="CC3443" i="3"/>
  <c r="CM3442" i="3"/>
  <c r="CK3442" i="3"/>
  <c r="CL3438" i="3"/>
  <c r="BR3431" i="3"/>
  <c r="BQ3431" i="3"/>
  <c r="CM3429" i="3"/>
  <c r="CI3420" i="3"/>
  <c r="CH3420" i="3"/>
  <c r="CG3420" i="3"/>
  <c r="CC3411" i="3"/>
  <c r="F3399" i="3"/>
  <c r="CL3387" i="3"/>
  <c r="CM3387" i="3"/>
  <c r="BU3384" i="3"/>
  <c r="F3371" i="3"/>
  <c r="BZ3359" i="3"/>
  <c r="BY3123" i="3"/>
  <c r="BS3468" i="3"/>
  <c r="BQ3168" i="3"/>
  <c r="BZ3494" i="3"/>
  <c r="CC3503" i="3"/>
  <c r="BV3436" i="3"/>
  <c r="BQ1377" i="3"/>
  <c r="CC1029" i="3"/>
  <c r="BU181" i="3"/>
  <c r="CC181" i="3"/>
  <c r="CC1206" i="3"/>
  <c r="CG2355" i="3"/>
  <c r="BY2355" i="3"/>
  <c r="CC2355" i="3"/>
  <c r="BU2355" i="3"/>
  <c r="M3448" i="3"/>
  <c r="CL3459" i="3"/>
  <c r="F3870" i="3"/>
  <c r="F3852" i="3"/>
  <c r="D3699" i="3"/>
  <c r="D3648" i="3"/>
  <c r="D3632" i="3"/>
  <c r="F3632" i="3"/>
  <c r="M3632" i="3"/>
  <c r="D3624" i="3"/>
  <c r="F3616" i="3"/>
  <c r="F3562" i="3"/>
  <c r="D3551" i="3"/>
  <c r="D3538" i="3"/>
  <c r="F3514" i="3"/>
  <c r="CA3512" i="3"/>
  <c r="BZ3512" i="3"/>
  <c r="CK3509" i="3"/>
  <c r="BW3506" i="3"/>
  <c r="BV3506" i="3"/>
  <c r="CA3505" i="3"/>
  <c r="D3499" i="3"/>
  <c r="F3499" i="3"/>
  <c r="CD3494" i="3"/>
  <c r="CE3494" i="3"/>
  <c r="CC3494" i="3"/>
  <c r="BZ3492" i="3"/>
  <c r="CA3492" i="3"/>
  <c r="BZ3491" i="3"/>
  <c r="CL3489" i="3"/>
  <c r="CK3489" i="3"/>
  <c r="CH3482" i="3"/>
  <c r="CL3480" i="3"/>
  <c r="F3479" i="3"/>
  <c r="D3479" i="3"/>
  <c r="BY3479" i="3"/>
  <c r="CA3478" i="3"/>
  <c r="CD3477" i="3"/>
  <c r="CI3470" i="3"/>
  <c r="BW3467" i="3"/>
  <c r="CA3459" i="3"/>
  <c r="CL3458" i="3"/>
  <c r="CM3458" i="3"/>
  <c r="CL3457" i="3"/>
  <c r="CM3457" i="3"/>
  <c r="CE3453" i="3"/>
  <c r="CA3452" i="3"/>
  <c r="BZ3452" i="3"/>
  <c r="BW3449" i="3"/>
  <c r="BV3449" i="3"/>
  <c r="BW3447" i="3"/>
  <c r="BV3447" i="3"/>
  <c r="BU3447" i="3"/>
  <c r="M3445" i="3"/>
  <c r="CK3443" i="3"/>
  <c r="CL3443" i="3"/>
  <c r="BW3440" i="3"/>
  <c r="BV3440" i="3"/>
  <c r="CK3433" i="3"/>
  <c r="CI3427" i="3"/>
  <c r="CG3427" i="3"/>
  <c r="CA3417" i="3"/>
  <c r="BY3417" i="3"/>
  <c r="CG3413" i="3"/>
  <c r="CI3413" i="3"/>
  <c r="CH3413" i="3"/>
  <c r="BZ3412" i="3"/>
  <c r="BR3407" i="3"/>
  <c r="BS3397" i="3"/>
  <c r="BQ3397" i="3"/>
  <c r="CE3393" i="3"/>
  <c r="CG3390" i="3"/>
  <c r="CA3389" i="3"/>
  <c r="CC3384" i="3"/>
  <c r="CE3384" i="3"/>
  <c r="BW3381" i="3"/>
  <c r="BV3381" i="3"/>
  <c r="D3375" i="3"/>
  <c r="D3356" i="3"/>
  <c r="CC3356" i="3"/>
  <c r="CG3352" i="3"/>
  <c r="CI3349" i="3"/>
  <c r="CH3349" i="3"/>
  <c r="BY3142" i="3"/>
  <c r="BU3142" i="3"/>
  <c r="CD3434" i="3"/>
  <c r="CE3434" i="3"/>
  <c r="BQ3426" i="3"/>
  <c r="CK3422" i="3"/>
  <c r="BY3421" i="3"/>
  <c r="BZ3421" i="3"/>
  <c r="CL3410" i="3"/>
  <c r="CK3408" i="3"/>
  <c r="CM3408" i="3"/>
  <c r="BY3402" i="3"/>
  <c r="CG3395" i="3"/>
  <c r="F3395" i="3"/>
  <c r="D3395" i="3"/>
  <c r="BU3393" i="3"/>
  <c r="D3391" i="3"/>
  <c r="F3391" i="3"/>
  <c r="BY3390" i="3"/>
  <c r="BV3374" i="3"/>
  <c r="CI3373" i="3"/>
  <c r="CH3373" i="3"/>
  <c r="CA3369" i="3"/>
  <c r="BV3360" i="3"/>
  <c r="CM3347" i="3"/>
  <c r="CK3347" i="3"/>
  <c r="CA3347" i="3"/>
  <c r="CM3346" i="3"/>
  <c r="CL3346" i="3"/>
  <c r="F3345" i="3"/>
  <c r="D3345" i="3"/>
  <c r="BS3344" i="3"/>
  <c r="BR3344" i="3"/>
  <c r="BY3343" i="3"/>
  <c r="CA3342" i="3"/>
  <c r="BY3342" i="3"/>
  <c r="F3342" i="3"/>
  <c r="CK3341" i="3"/>
  <c r="CD3340" i="3"/>
  <c r="CH3329" i="3"/>
  <c r="D3318" i="3"/>
  <c r="CE3316" i="3"/>
  <c r="CG3315" i="3"/>
  <c r="CI3315" i="3"/>
  <c r="CL3314" i="3"/>
  <c r="CK3314" i="3"/>
  <c r="CG3310" i="3"/>
  <c r="CK3308" i="3"/>
  <c r="CG3301" i="3"/>
  <c r="CI3301" i="3"/>
  <c r="F3298" i="3"/>
  <c r="BZ3294" i="3"/>
  <c r="D3294" i="3"/>
  <c r="BZ3292" i="3"/>
  <c r="CA3292" i="3"/>
  <c r="BW3291" i="3"/>
  <c r="CH3285" i="3"/>
  <c r="CA3285" i="3"/>
  <c r="CG3284" i="3"/>
  <c r="CI3284" i="3"/>
  <c r="F3284" i="3"/>
  <c r="CM3282" i="3"/>
  <c r="CE3282" i="3"/>
  <c r="CI3275" i="3"/>
  <c r="CL3272" i="3"/>
  <c r="F3270" i="3"/>
  <c r="D3269" i="3"/>
  <c r="BQ3269" i="3"/>
  <c r="CC3253" i="3"/>
  <c r="CK3253" i="3"/>
  <c r="CE3250" i="3"/>
  <c r="F3249" i="3"/>
  <c r="CE3248" i="3"/>
  <c r="F3243" i="3"/>
  <c r="D3243" i="3"/>
  <c r="BY3243" i="3"/>
  <c r="BS3242" i="3"/>
  <c r="BS3240" i="3"/>
  <c r="BR3240" i="3"/>
  <c r="CE3239" i="3"/>
  <c r="CH3235" i="3"/>
  <c r="BV3232" i="3"/>
  <c r="CC3231" i="3"/>
  <c r="CE3229" i="3"/>
  <c r="CD3229" i="3"/>
  <c r="BR3228" i="3"/>
  <c r="CE3227" i="3"/>
  <c r="CM3226" i="3"/>
  <c r="CL3226" i="3"/>
  <c r="D3226" i="3"/>
  <c r="BQ3226" i="3"/>
  <c r="BV3225" i="3"/>
  <c r="CA3221" i="3"/>
  <c r="CI3219" i="3"/>
  <c r="CH3219" i="3"/>
  <c r="BW3216" i="3"/>
  <c r="CI3215" i="3"/>
  <c r="CA3214" i="3"/>
  <c r="D3211" i="3"/>
  <c r="BQ3211" i="3"/>
  <c r="F3206" i="3"/>
  <c r="D3204" i="3"/>
  <c r="BQ3204" i="3"/>
  <c r="BR3203" i="3"/>
  <c r="BW3196" i="3"/>
  <c r="CI3192" i="3"/>
  <c r="CH3190" i="3"/>
  <c r="CI3186" i="3"/>
  <c r="CI3182" i="3"/>
  <c r="CD3176" i="3"/>
  <c r="CK3173" i="3"/>
  <c r="BS3173" i="3"/>
  <c r="CD3172" i="3"/>
  <c r="CC3172" i="3"/>
  <c r="CK3170" i="3"/>
  <c r="CG3166" i="3"/>
  <c r="F3165" i="3"/>
  <c r="D3165" i="3"/>
  <c r="CH3161" i="3"/>
  <c r="CI3161" i="3"/>
  <c r="BS3156" i="3"/>
  <c r="BZ3151" i="3"/>
  <c r="CG3143" i="3"/>
  <c r="CH3143" i="3"/>
  <c r="BW3142" i="3"/>
  <c r="BV3139" i="3"/>
  <c r="BW3139" i="3"/>
  <c r="CD3138" i="3"/>
  <c r="CH3135" i="3"/>
  <c r="CI3135" i="3"/>
  <c r="CA3134" i="3"/>
  <c r="BV3132" i="3"/>
  <c r="BZ3132" i="3"/>
  <c r="CA3132" i="3"/>
  <c r="CD3130" i="3"/>
  <c r="CE3130" i="3"/>
  <c r="CD3128" i="3"/>
  <c r="CE3128" i="3"/>
  <c r="CG3126" i="3"/>
  <c r="CI3121" i="3"/>
  <c r="CH3121" i="3"/>
  <c r="BV3119" i="3"/>
  <c r="BW3118" i="3"/>
  <c r="BV3117" i="3"/>
  <c r="BV3112" i="3"/>
  <c r="BW3112" i="3"/>
  <c r="BV3110" i="3"/>
  <c r="BW3110" i="3"/>
  <c r="CL3098" i="3"/>
  <c r="CM3098" i="3"/>
  <c r="D3098" i="3"/>
  <c r="BQ3098" i="3"/>
  <c r="F3097" i="3"/>
  <c r="D3097" i="3"/>
  <c r="CC3097" i="3"/>
  <c r="CL3092" i="3"/>
  <c r="CK3092" i="3"/>
  <c r="CA3082" i="3"/>
  <c r="F3078" i="3"/>
  <c r="D3078" i="3"/>
  <c r="BQ3078" i="3"/>
  <c r="BQ3076" i="3"/>
  <c r="BR3076" i="3"/>
  <c r="D3075" i="3"/>
  <c r="BY3075" i="3"/>
  <c r="F3075" i="3"/>
  <c r="CM3067" i="3"/>
  <c r="CK3067" i="3"/>
  <c r="D3061" i="3"/>
  <c r="CI3052" i="3"/>
  <c r="CG3052" i="3"/>
  <c r="CM3047" i="3"/>
  <c r="CA3037" i="3"/>
  <c r="BZ3037" i="3"/>
  <c r="CM3033" i="3"/>
  <c r="CL3033" i="3"/>
  <c r="CG3024" i="3"/>
  <c r="CH3024" i="3"/>
  <c r="CI3024" i="3"/>
  <c r="CI3023" i="3"/>
  <c r="CD3016" i="3"/>
  <c r="CC3016" i="3"/>
  <c r="CI3015" i="3"/>
  <c r="CH3015" i="3"/>
  <c r="BW3011" i="3"/>
  <c r="CL3010" i="3"/>
  <c r="D3009" i="3"/>
  <c r="BY3009" i="3"/>
  <c r="F3009" i="3"/>
  <c r="CI3005" i="3"/>
  <c r="CH3005" i="3"/>
  <c r="BS3004" i="3"/>
  <c r="CC3003" i="3"/>
  <c r="CE3003" i="3"/>
  <c r="BR3002" i="3"/>
  <c r="CA3001" i="3"/>
  <c r="BZ3001" i="3"/>
  <c r="BW3000" i="3"/>
  <c r="BZ2990" i="3"/>
  <c r="CM2987" i="3"/>
  <c r="CA2981" i="3"/>
  <c r="BZ2981" i="3"/>
  <c r="CL2979" i="3"/>
  <c r="CM2979" i="3"/>
  <c r="BV2969" i="3"/>
  <c r="BW2969" i="3"/>
  <c r="CG2968" i="3"/>
  <c r="CH2968" i="3"/>
  <c r="BY2962" i="3"/>
  <c r="BR2959" i="3"/>
  <c r="BS2959" i="3"/>
  <c r="CA2958" i="3"/>
  <c r="CD2950" i="3"/>
  <c r="F2950" i="3"/>
  <c r="D2950" i="3"/>
  <c r="CG2935" i="3"/>
  <c r="CH2935" i="3"/>
  <c r="CH2934" i="3"/>
  <c r="CI2934" i="3"/>
  <c r="CG2934" i="3"/>
  <c r="BY2923" i="3"/>
  <c r="BZ2923" i="3"/>
  <c r="CH2917" i="3"/>
  <c r="CG2917" i="3"/>
  <c r="CI2917" i="3"/>
  <c r="CG2915" i="3"/>
  <c r="CK2911" i="3"/>
  <c r="CL2911" i="3"/>
  <c r="F2911" i="3"/>
  <c r="D2911" i="3"/>
  <c r="BQ2911" i="3"/>
  <c r="F2910" i="3"/>
  <c r="D2910" i="3"/>
  <c r="BY2910" i="3"/>
  <c r="BW2902" i="3"/>
  <c r="BV2902" i="3"/>
  <c r="BZ2897" i="3"/>
  <c r="CA2897" i="3"/>
  <c r="CL2887" i="3"/>
  <c r="BU2882" i="3"/>
  <c r="CH2879" i="3"/>
  <c r="CG2879" i="3"/>
  <c r="CL2869" i="3"/>
  <c r="CK2869" i="3"/>
  <c r="BS2861" i="3"/>
  <c r="BR2861" i="3"/>
  <c r="F2858" i="3"/>
  <c r="M2858" i="3"/>
  <c r="M2855" i="3"/>
  <c r="F2855" i="3"/>
  <c r="BU2854" i="3"/>
  <c r="BV2854" i="3"/>
  <c r="CM2814" i="3"/>
  <c r="CK2814" i="3"/>
  <c r="CL2814" i="3"/>
  <c r="BZ2811" i="3"/>
  <c r="CC2804" i="3"/>
  <c r="CD2797" i="3"/>
  <c r="CC2797" i="3"/>
  <c r="BW2778" i="3"/>
  <c r="BV2778" i="3"/>
  <c r="CC2769" i="3"/>
  <c r="CD2769" i="3"/>
  <c r="CE2769" i="3"/>
  <c r="BZ2767" i="3"/>
  <c r="BY2767" i="3"/>
  <c r="CA2767" i="3"/>
  <c r="CC2763" i="3"/>
  <c r="BZ2754" i="3"/>
  <c r="BY2754" i="3"/>
  <c r="CG2744" i="3"/>
  <c r="CH2744" i="3"/>
  <c r="BY2733" i="3"/>
  <c r="BZ2733" i="3"/>
  <c r="CA2733" i="3"/>
  <c r="F2730" i="3"/>
  <c r="BW2728" i="3"/>
  <c r="BU2728" i="3"/>
  <c r="BV2728" i="3"/>
  <c r="BZ2727" i="3"/>
  <c r="BY2727" i="3"/>
  <c r="BV2724" i="3"/>
  <c r="BU2724" i="3"/>
  <c r="BW2724" i="3"/>
  <c r="BU2710" i="3"/>
  <c r="BW2710" i="3"/>
  <c r="BV2710" i="3"/>
  <c r="CI2693" i="3"/>
  <c r="BQ2685" i="3"/>
  <c r="BR2685" i="3"/>
  <c r="CL2655" i="3"/>
  <c r="BR2646" i="3"/>
  <c r="BV2629" i="3"/>
  <c r="BW2629" i="3"/>
  <c r="CM2625" i="3"/>
  <c r="CL2625" i="3"/>
  <c r="BW2623" i="3"/>
  <c r="BV2623" i="3"/>
  <c r="CM2592" i="3"/>
  <c r="F2592" i="3"/>
  <c r="D2592" i="3"/>
  <c r="BU2592" i="3"/>
  <c r="CG2589" i="3"/>
  <c r="CI2589" i="3"/>
  <c r="BV2551" i="3"/>
  <c r="BW2551" i="3"/>
  <c r="CL2544" i="3"/>
  <c r="CK2544" i="3"/>
  <c r="CE2536" i="3"/>
  <c r="CC2536" i="3"/>
  <c r="BV2535" i="3"/>
  <c r="BW2535" i="3"/>
  <c r="BZ2519" i="3"/>
  <c r="CH2467" i="3"/>
  <c r="CI2467" i="3"/>
  <c r="BW2464" i="3"/>
  <c r="BU2463" i="3"/>
  <c r="BW2463" i="3"/>
  <c r="CA2445" i="3"/>
  <c r="CL2400" i="3"/>
  <c r="CM2400" i="3"/>
  <c r="CK2400" i="3"/>
  <c r="BY2375" i="3"/>
  <c r="BZ2375" i="3"/>
  <c r="CA2375" i="3"/>
  <c r="F2879" i="3"/>
  <c r="M2879" i="3"/>
  <c r="BY2264" i="3"/>
  <c r="BZ2264" i="3"/>
  <c r="CA2264" i="3"/>
  <c r="CK2263" i="3"/>
  <c r="CM2263" i="3"/>
  <c r="BY2256" i="3"/>
  <c r="BZ2256" i="3"/>
  <c r="CA2256" i="3"/>
  <c r="CI2203" i="3"/>
  <c r="CH2203" i="3"/>
  <c r="BY2203" i="3"/>
  <c r="CA2202" i="3"/>
  <c r="CC2159" i="3"/>
  <c r="CE2159" i="3"/>
  <c r="BS2147" i="3"/>
  <c r="BQ2147" i="3"/>
  <c r="CL2146" i="3"/>
  <c r="BR2125" i="3"/>
  <c r="BS2125" i="3"/>
  <c r="BQ2125" i="3"/>
  <c r="CG2099" i="3"/>
  <c r="CH2099" i="3"/>
  <c r="CI2099" i="3"/>
  <c r="BQ2086" i="3"/>
  <c r="BR2086" i="3"/>
  <c r="BS2086" i="3"/>
  <c r="BW2069" i="3"/>
  <c r="BW2011" i="3"/>
  <c r="BV2011" i="3"/>
  <c r="BV1998" i="3"/>
  <c r="BU1998" i="3"/>
  <c r="BW1998" i="3"/>
  <c r="BR1994" i="3"/>
  <c r="BQ1994" i="3"/>
  <c r="BS1994" i="3"/>
  <c r="D1993" i="3"/>
  <c r="F1993" i="3"/>
  <c r="CL1992" i="3"/>
  <c r="CK1992" i="3"/>
  <c r="CE1965" i="3"/>
  <c r="CC1965" i="3"/>
  <c r="CD1965" i="3"/>
  <c r="BV1932" i="3"/>
  <c r="BU1932" i="3"/>
  <c r="BW1932" i="3"/>
  <c r="BS1895" i="3"/>
  <c r="BQ1895" i="3"/>
  <c r="CA1892" i="3"/>
  <c r="BY1892" i="3"/>
  <c r="BZ1892" i="3"/>
  <c r="CM1826" i="3"/>
  <c r="CK1826" i="3"/>
  <c r="CL1826" i="3"/>
  <c r="CE1825" i="3"/>
  <c r="CD1825" i="3"/>
  <c r="CD1611" i="3"/>
  <c r="CE1611" i="3"/>
  <c r="CC1611" i="3"/>
  <c r="D1606" i="3"/>
  <c r="M1606" i="3"/>
  <c r="F1606" i="3"/>
  <c r="BV1534" i="3"/>
  <c r="BU1534" i="3"/>
  <c r="BY1532" i="3"/>
  <c r="BZ1532" i="3"/>
  <c r="CA1532" i="3"/>
  <c r="F1524" i="3"/>
  <c r="D1524" i="3"/>
  <c r="D1508" i="3"/>
  <c r="F1508" i="3"/>
  <c r="CG1489" i="3"/>
  <c r="CH1489" i="3"/>
  <c r="CI1489" i="3"/>
  <c r="CL1482" i="3"/>
  <c r="CM1482" i="3"/>
  <c r="CK1482" i="3"/>
  <c r="CG1475" i="3"/>
  <c r="CI1475" i="3"/>
  <c r="CH1475" i="3"/>
  <c r="D1462" i="3"/>
  <c r="M1462" i="3"/>
  <c r="F1462" i="3"/>
  <c r="D1456" i="3"/>
  <c r="F1456" i="3"/>
  <c r="CE1441" i="3"/>
  <c r="CD1441" i="3"/>
  <c r="BR1441" i="3"/>
  <c r="BQ1441" i="3"/>
  <c r="BZ1111" i="3"/>
  <c r="CA1111" i="3"/>
  <c r="BW1100" i="3"/>
  <c r="BV1100" i="3"/>
  <c r="BS923" i="3"/>
  <c r="BR923" i="3"/>
  <c r="D921" i="3"/>
  <c r="BU921" i="3"/>
  <c r="F921" i="3"/>
  <c r="CM911" i="3"/>
  <c r="CK911" i="3"/>
  <c r="CL911" i="3"/>
  <c r="CL701" i="3"/>
  <c r="CK701" i="3"/>
  <c r="CM701" i="3"/>
  <c r="CC3344" i="3"/>
  <c r="CM3342" i="3"/>
  <c r="CL3342" i="3"/>
  <c r="D3329" i="3"/>
  <c r="CG3329" i="3"/>
  <c r="CM3318" i="3"/>
  <c r="CL3318" i="3"/>
  <c r="CD3286" i="3"/>
  <c r="CC3286" i="3"/>
  <c r="D3283" i="3"/>
  <c r="BQ3283" i="3"/>
  <c r="F3283" i="3"/>
  <c r="CG3266" i="3"/>
  <c r="CI3266" i="3"/>
  <c r="CH3266" i="3"/>
  <c r="CC3255" i="3"/>
  <c r="CE3255" i="3"/>
  <c r="BW3251" i="3"/>
  <c r="BV3251" i="3"/>
  <c r="BR3250" i="3"/>
  <c r="BS3248" i="3"/>
  <c r="BR3248" i="3"/>
  <c r="CL3240" i="3"/>
  <c r="CG3228" i="3"/>
  <c r="CH3228" i="3"/>
  <c r="CG3221" i="3"/>
  <c r="CK3210" i="3"/>
  <c r="CE3209" i="3"/>
  <c r="F3207" i="3"/>
  <c r="D3207" i="3"/>
  <c r="BU3207" i="3"/>
  <c r="BZ3203" i="3"/>
  <c r="CG3171" i="3"/>
  <c r="CE3169" i="3"/>
  <c r="CC3169" i="3"/>
  <c r="CM3165" i="3"/>
  <c r="CI3154" i="3"/>
  <c r="CH3154" i="3"/>
  <c r="CG3154" i="3"/>
  <c r="CA3153" i="3"/>
  <c r="CC3142" i="3"/>
  <c r="CE3142" i="3"/>
  <c r="BS3140" i="3"/>
  <c r="BR3140" i="3"/>
  <c r="BS3139" i="3"/>
  <c r="BR3139" i="3"/>
  <c r="BR3135" i="3"/>
  <c r="CG3134" i="3"/>
  <c r="CI3134" i="3"/>
  <c r="CH3131" i="3"/>
  <c r="CI3131" i="3"/>
  <c r="CG3131" i="3"/>
  <c r="D3130" i="3"/>
  <c r="BW3124" i="3"/>
  <c r="BU3124" i="3"/>
  <c r="BV3124" i="3"/>
  <c r="BS3122" i="3"/>
  <c r="BR3122" i="3"/>
  <c r="CD3121" i="3"/>
  <c r="CE3121" i="3"/>
  <c r="CK3120" i="3"/>
  <c r="BR3119" i="3"/>
  <c r="CC3113" i="3"/>
  <c r="BZ3107" i="3"/>
  <c r="BY3107" i="3"/>
  <c r="CA3107" i="3"/>
  <c r="CI3104" i="3"/>
  <c r="CG3104" i="3"/>
  <c r="BZ3097" i="3"/>
  <c r="BR3079" i="3"/>
  <c r="CC3076" i="3"/>
  <c r="D3074" i="3"/>
  <c r="F3074" i="3"/>
  <c r="CG3072" i="3"/>
  <c r="CH3072" i="3"/>
  <c r="CG3063" i="3"/>
  <c r="CH3063" i="3"/>
  <c r="CI3063" i="3"/>
  <c r="CI3062" i="3"/>
  <c r="CD3060" i="3"/>
  <c r="CE3060" i="3"/>
  <c r="CM3049" i="3"/>
  <c r="CK3049" i="3"/>
  <c r="BS3043" i="3"/>
  <c r="BQ3043" i="3"/>
  <c r="BZ2997" i="3"/>
  <c r="CA2997" i="3"/>
  <c r="CE2994" i="3"/>
  <c r="CD2994" i="3"/>
  <c r="F2990" i="3"/>
  <c r="D2990" i="3"/>
  <c r="BU2990" i="3"/>
  <c r="CL2986" i="3"/>
  <c r="CM2986" i="3"/>
  <c r="CE2984" i="3"/>
  <c r="CD2984" i="3"/>
  <c r="CL2976" i="3"/>
  <c r="CM2976" i="3"/>
  <c r="CK2976" i="3"/>
  <c r="BR2970" i="3"/>
  <c r="CE2969" i="3"/>
  <c r="CC2969" i="3"/>
  <c r="CH2966" i="3"/>
  <c r="CI2966" i="3"/>
  <c r="CG2966" i="3"/>
  <c r="CC2961" i="3"/>
  <c r="CD2961" i="3"/>
  <c r="CL2960" i="3"/>
  <c r="CK2960" i="3"/>
  <c r="BV2946" i="3"/>
  <c r="BS2928" i="3"/>
  <c r="CH2927" i="3"/>
  <c r="CI2927" i="3"/>
  <c r="F2907" i="3"/>
  <c r="D2907" i="3"/>
  <c r="BU2907" i="3"/>
  <c r="BR2906" i="3"/>
  <c r="BS2906" i="3"/>
  <c r="BW2900" i="3"/>
  <c r="BS2895" i="3"/>
  <c r="CD2890" i="3"/>
  <c r="BR2888" i="3"/>
  <c r="BS2888" i="3"/>
  <c r="BW2883" i="3"/>
  <c r="BV2883" i="3"/>
  <c r="CL2880" i="3"/>
  <c r="CM2880" i="3"/>
  <c r="CL2876" i="3"/>
  <c r="CM2876" i="3"/>
  <c r="CK2876" i="3"/>
  <c r="BZ2873" i="3"/>
  <c r="BY2873" i="3"/>
  <c r="F2871" i="3"/>
  <c r="M2871" i="3"/>
  <c r="BY2870" i="3"/>
  <c r="CA2870" i="3"/>
  <c r="BZ2870" i="3"/>
  <c r="BQ2868" i="3"/>
  <c r="BW2867" i="3"/>
  <c r="BV2867" i="3"/>
  <c r="BU2867" i="3"/>
  <c r="F2863" i="3"/>
  <c r="M2863" i="3"/>
  <c r="CM2861" i="3"/>
  <c r="CK2861" i="3"/>
  <c r="CI2858" i="3"/>
  <c r="CH2858" i="3"/>
  <c r="CG2858" i="3"/>
  <c r="BV2858" i="3"/>
  <c r="BW2858" i="3"/>
  <c r="CL2855" i="3"/>
  <c r="CM2855" i="3"/>
  <c r="F2809" i="3"/>
  <c r="CK2800" i="3"/>
  <c r="CL2800" i="3"/>
  <c r="CM2800" i="3"/>
  <c r="BV2755" i="3"/>
  <c r="BW2755" i="3"/>
  <c r="BU2755" i="3"/>
  <c r="CH2735" i="3"/>
  <c r="CI2735" i="3"/>
  <c r="BV2694" i="3"/>
  <c r="CH2691" i="3"/>
  <c r="CG2691" i="3"/>
  <c r="CI2691" i="3"/>
  <c r="BZ2666" i="3"/>
  <c r="CA2666" i="3"/>
  <c r="BY2666" i="3"/>
  <c r="BW2659" i="3"/>
  <c r="BV2659" i="3"/>
  <c r="CM2634" i="3"/>
  <c r="CL2634" i="3"/>
  <c r="F2634" i="3"/>
  <c r="D2634" i="3"/>
  <c r="BQ2634" i="3"/>
  <c r="BR2618" i="3"/>
  <c r="BS2618" i="3"/>
  <c r="CH2617" i="3"/>
  <c r="CG2617" i="3"/>
  <c r="CI2617" i="3"/>
  <c r="D2538" i="3"/>
  <c r="BQ2538" i="3"/>
  <c r="F2538" i="3"/>
  <c r="CH2519" i="3"/>
  <c r="CI2519" i="3"/>
  <c r="F2493" i="3"/>
  <c r="D2493" i="3"/>
  <c r="BU2493" i="3"/>
  <c r="BS2491" i="3"/>
  <c r="BS2489" i="3"/>
  <c r="BR2489" i="3"/>
  <c r="CC2487" i="3"/>
  <c r="CD2487" i="3"/>
  <c r="CE2487" i="3"/>
  <c r="CI2474" i="3"/>
  <c r="BR2473" i="3"/>
  <c r="BS2473" i="3"/>
  <c r="BQ2455" i="3"/>
  <c r="BR2455" i="3"/>
  <c r="BS2455" i="3"/>
  <c r="F2453" i="3"/>
  <c r="D2453" i="3"/>
  <c r="BQ2453" i="3"/>
  <c r="BR2438" i="3"/>
  <c r="BS2438" i="3"/>
  <c r="M2431" i="3"/>
  <c r="F2431" i="3"/>
  <c r="D2431" i="3"/>
  <c r="BY2431" i="3"/>
  <c r="M2390" i="3"/>
  <c r="D2390" i="3"/>
  <c r="CG2390" i="3"/>
  <c r="D2388" i="3"/>
  <c r="BQ2388" i="3"/>
  <c r="F2388" i="3"/>
  <c r="M2388" i="3"/>
  <c r="F2386" i="3"/>
  <c r="M2386" i="3"/>
  <c r="CM2358" i="3"/>
  <c r="BY2352" i="3"/>
  <c r="BQ2352" i="3"/>
  <c r="CI2335" i="3"/>
  <c r="CH2335" i="3"/>
  <c r="F2330" i="3"/>
  <c r="M2330" i="3"/>
  <c r="BU2291" i="3"/>
  <c r="BV2291" i="3"/>
  <c r="BU2282" i="3"/>
  <c r="BW2281" i="3"/>
  <c r="BV2281" i="3"/>
  <c r="CA2271" i="3"/>
  <c r="BZ2271" i="3"/>
  <c r="CE2267" i="3"/>
  <c r="CD2267" i="3"/>
  <c r="CL2257" i="3"/>
  <c r="CK2257" i="3"/>
  <c r="CM2257" i="3"/>
  <c r="CM2242" i="3"/>
  <c r="CL2242" i="3"/>
  <c r="BR2240" i="3"/>
  <c r="BW2238" i="3"/>
  <c r="BV2238" i="3"/>
  <c r="CA2235" i="3"/>
  <c r="BY2235" i="3"/>
  <c r="BV2234" i="3"/>
  <c r="BU2232" i="3"/>
  <c r="BV2232" i="3"/>
  <c r="BW2232" i="3"/>
  <c r="CC2221" i="3"/>
  <c r="CE2221" i="3"/>
  <c r="CK2209" i="3"/>
  <c r="CM2209" i="3"/>
  <c r="D2183" i="3"/>
  <c r="CC2166" i="3"/>
  <c r="CE2166" i="3"/>
  <c r="CC2164" i="3"/>
  <c r="CE2164" i="3"/>
  <c r="CA2162" i="3"/>
  <c r="BZ2162" i="3"/>
  <c r="CC2139" i="3"/>
  <c r="CE2139" i="3"/>
  <c r="CI2137" i="3"/>
  <c r="BS2106" i="3"/>
  <c r="BR2106" i="3"/>
  <c r="BQ2106" i="3"/>
  <c r="CM2089" i="3"/>
  <c r="CK2089" i="3"/>
  <c r="CM2071" i="3"/>
  <c r="CE2019" i="3"/>
  <c r="BW1955" i="3"/>
  <c r="BV1955" i="3"/>
  <c r="CD1942" i="3"/>
  <c r="CC1942" i="3"/>
  <c r="CE1932" i="3"/>
  <c r="CI1839" i="3"/>
  <c r="CG1839" i="3"/>
  <c r="CH1839" i="3"/>
  <c r="BQ1672" i="3"/>
  <c r="BS1672" i="3"/>
  <c r="CK1663" i="3"/>
  <c r="CL1663" i="3"/>
  <c r="CM1663" i="3"/>
  <c r="CI1655" i="3"/>
  <c r="CH1655" i="3"/>
  <c r="CL1613" i="3"/>
  <c r="CK1613" i="3"/>
  <c r="D1612" i="3"/>
  <c r="F1612" i="3"/>
  <c r="BZ1583" i="3"/>
  <c r="CA1583" i="3"/>
  <c r="CC1582" i="3"/>
  <c r="CE1582" i="3"/>
  <c r="CD1582" i="3"/>
  <c r="CL1580" i="3"/>
  <c r="CK1580" i="3"/>
  <c r="CM1580" i="3"/>
  <c r="CE1571" i="3"/>
  <c r="CD1571" i="3"/>
  <c r="CC1556" i="3"/>
  <c r="CE1556" i="3"/>
  <c r="BZ1555" i="3"/>
  <c r="CA1555" i="3"/>
  <c r="BS1553" i="3"/>
  <c r="BQ1553" i="3"/>
  <c r="BR1553" i="3"/>
  <c r="BW1544" i="3"/>
  <c r="BU1544" i="3"/>
  <c r="F1512" i="3"/>
  <c r="D1512" i="3"/>
  <c r="CI1499" i="3"/>
  <c r="CG1499" i="3"/>
  <c r="CH1499" i="3"/>
  <c r="CE1498" i="3"/>
  <c r="CC1498" i="3"/>
  <c r="BW1495" i="3"/>
  <c r="BU1495" i="3"/>
  <c r="BY1326" i="3"/>
  <c r="BZ1326" i="3"/>
  <c r="CA1326" i="3"/>
  <c r="BQ1317" i="3"/>
  <c r="BR1317" i="3"/>
  <c r="BS1317" i="3"/>
  <c r="CC1315" i="3"/>
  <c r="CE1315" i="3"/>
  <c r="CD1315" i="3"/>
  <c r="CK1310" i="3"/>
  <c r="CL1310" i="3"/>
  <c r="CM1310" i="3"/>
  <c r="BY1304" i="3"/>
  <c r="CA1304" i="3"/>
  <c r="BZ1304" i="3"/>
  <c r="BQ1295" i="3"/>
  <c r="BS1295" i="3"/>
  <c r="F1285" i="3"/>
  <c r="M1285" i="3"/>
  <c r="CM1281" i="3"/>
  <c r="BR1215" i="3"/>
  <c r="BS1215" i="3"/>
  <c r="CA785" i="3"/>
  <c r="BY785" i="3"/>
  <c r="BZ785" i="3"/>
  <c r="CK743" i="3"/>
  <c r="CM743" i="3"/>
  <c r="CL743" i="3"/>
  <c r="BW743" i="3"/>
  <c r="BU743" i="3"/>
  <c r="BV743" i="3"/>
  <c r="CC727" i="3"/>
  <c r="CD727" i="3"/>
  <c r="BV706" i="3"/>
  <c r="BU706" i="3"/>
  <c r="BR1044" i="3"/>
  <c r="BS1044" i="3"/>
  <c r="ER64" i="16"/>
  <c r="ET50" i="16"/>
  <c r="BZ1030" i="3"/>
  <c r="BR1025" i="3"/>
  <c r="CD3219" i="3"/>
  <c r="BS3320" i="3"/>
  <c r="CD718" i="3"/>
  <c r="CE923" i="3"/>
  <c r="BU1281" i="3"/>
  <c r="BR1295" i="3"/>
  <c r="M1308" i="3"/>
  <c r="M1516" i="3"/>
  <c r="CK1098" i="3"/>
  <c r="CI704" i="3"/>
  <c r="BW749" i="3"/>
  <c r="CC1441" i="3"/>
  <c r="BQ1454" i="3"/>
  <c r="M1612" i="3"/>
  <c r="BW1534" i="3"/>
  <c r="F1287" i="3"/>
  <c r="CE1108" i="3"/>
  <c r="BS1282" i="3"/>
  <c r="M1583" i="3"/>
  <c r="D2330" i="3"/>
  <c r="CL2435" i="3"/>
  <c r="CC1964" i="3"/>
  <c r="BY2162" i="3"/>
  <c r="BY2182" i="3"/>
  <c r="CC2068" i="3"/>
  <c r="D2281" i="3"/>
  <c r="CK1611" i="3"/>
  <c r="BW1635" i="3"/>
  <c r="CI1895" i="3"/>
  <c r="BZ2397" i="3"/>
  <c r="CG2454" i="3"/>
  <c r="CO2454" i="3"/>
  <c r="CM2578" i="3"/>
  <c r="M2691" i="3"/>
  <c r="BS2624" i="3"/>
  <c r="M2634" i="3"/>
  <c r="CG2735" i="3"/>
  <c r="BQ2748" i="3"/>
  <c r="M2752" i="3"/>
  <c r="BU3000" i="3"/>
  <c r="BU3117" i="3"/>
  <c r="CG3121" i="3"/>
  <c r="CH3297" i="3"/>
  <c r="CH3423" i="3"/>
  <c r="D2446" i="3"/>
  <c r="BR2019" i="3"/>
  <c r="D2746" i="3"/>
  <c r="CA2873" i="3"/>
  <c r="CL3049" i="3"/>
  <c r="D3058" i="3"/>
  <c r="BY3058" i="3"/>
  <c r="D3169" i="3"/>
  <c r="BU3169" i="3"/>
  <c r="CL3187" i="3"/>
  <c r="BV3191" i="3"/>
  <c r="CD3207" i="3"/>
  <c r="CL3213" i="3"/>
  <c r="D3245" i="3"/>
  <c r="BV3287" i="3"/>
  <c r="BS3136" i="3"/>
  <c r="BU3155" i="3"/>
  <c r="M3837" i="3"/>
  <c r="D3830" i="3"/>
  <c r="D3748" i="3"/>
  <c r="D3641" i="3"/>
  <c r="F3636" i="3"/>
  <c r="F3628" i="3"/>
  <c r="D3625" i="3"/>
  <c r="M3625" i="3"/>
  <c r="F3581" i="3"/>
  <c r="M3515" i="3"/>
  <c r="CE3509" i="3"/>
  <c r="CM3501" i="3"/>
  <c r="BR3500" i="3"/>
  <c r="BQ3499" i="3"/>
  <c r="BQ3497" i="3"/>
  <c r="BR3497" i="3"/>
  <c r="BR3495" i="3"/>
  <c r="F3485" i="3"/>
  <c r="CK3472" i="3"/>
  <c r="CD3470" i="3"/>
  <c r="CG3469" i="3"/>
  <c r="CH3469" i="3"/>
  <c r="CI3465" i="3"/>
  <c r="BW3464" i="3"/>
  <c r="CI3459" i="3"/>
  <c r="CH3458" i="3"/>
  <c r="BS3458" i="3"/>
  <c r="BW3455" i="3"/>
  <c r="CH3454" i="3"/>
  <c r="CG3451" i="3"/>
  <c r="CI3451" i="3"/>
  <c r="CC3446" i="3"/>
  <c r="CK3444" i="3"/>
  <c r="F3444" i="3"/>
  <c r="M3444" i="3"/>
  <c r="BY3438" i="3"/>
  <c r="M3429" i="3"/>
  <c r="BR3428" i="3"/>
  <c r="F3426" i="3"/>
  <c r="CI3424" i="3"/>
  <c r="BY3424" i="3"/>
  <c r="BZ3424" i="3"/>
  <c r="CI3423" i="3"/>
  <c r="CA3421" i="3"/>
  <c r="CH3421" i="3"/>
  <c r="CI3421" i="3"/>
  <c r="CK3419" i="3"/>
  <c r="CI3416" i="3"/>
  <c r="CG3416" i="3"/>
  <c r="CH3416" i="3"/>
  <c r="CK3412" i="3"/>
  <c r="F3406" i="3"/>
  <c r="M3406" i="3"/>
  <c r="F3404" i="3"/>
  <c r="M3404" i="3"/>
  <c r="CM3400" i="3"/>
  <c r="CK3397" i="3"/>
  <c r="CL3393" i="3"/>
  <c r="BV3389" i="3"/>
  <c r="BW3389" i="3"/>
  <c r="BU3389" i="3"/>
  <c r="BW3387" i="3"/>
  <c r="BS3382" i="3"/>
  <c r="BQ3382" i="3"/>
  <c r="BY3378" i="3"/>
  <c r="BZ3373" i="3"/>
  <c r="CA3373" i="3"/>
  <c r="CH3366" i="3"/>
  <c r="BR3357" i="3"/>
  <c r="BZ3347" i="3"/>
  <c r="BZ3346" i="3"/>
  <c r="BR3345" i="3"/>
  <c r="CI3344" i="3"/>
  <c r="CK3342" i="3"/>
  <c r="CH3342" i="3"/>
  <c r="CG3342" i="3"/>
  <c r="D3340" i="3"/>
  <c r="CE3336" i="3"/>
  <c r="CA3333" i="3"/>
  <c r="BW3328" i="3"/>
  <c r="CI3317" i="3"/>
  <c r="CH3315" i="3"/>
  <c r="BZ3313" i="3"/>
  <c r="CI3306" i="3"/>
  <c r="CG3306" i="3"/>
  <c r="CD3304" i="3"/>
  <c r="CE3304" i="3"/>
  <c r="CL3295" i="3"/>
  <c r="BW3289" i="3"/>
  <c r="F3287" i="3"/>
  <c r="D3287" i="3"/>
  <c r="BV3286" i="3"/>
  <c r="D3286" i="3"/>
  <c r="BY3286" i="3"/>
  <c r="F3286" i="3"/>
  <c r="CE3285" i="3"/>
  <c r="CG3281" i="3"/>
  <c r="CH3281" i="3"/>
  <c r="F3280" i="3"/>
  <c r="CA3279" i="3"/>
  <c r="BR3272" i="3"/>
  <c r="CL3271" i="3"/>
  <c r="CM3271" i="3"/>
  <c r="CL3270" i="3"/>
  <c r="CK3270" i="3"/>
  <c r="CH3264" i="3"/>
  <c r="BW3261" i="3"/>
  <c r="CK3258" i="3"/>
  <c r="CM3258" i="3"/>
  <c r="CL3258" i="3"/>
  <c r="CI3255" i="3"/>
  <c r="BV3247" i="3"/>
  <c r="D3244" i="3"/>
  <c r="F3244" i="3"/>
  <c r="CL3243" i="3"/>
  <c r="CK3243" i="3"/>
  <c r="CA3239" i="3"/>
  <c r="CA3236" i="3"/>
  <c r="CC3229" i="3"/>
  <c r="CL3229" i="3"/>
  <c r="F3224" i="3"/>
  <c r="BV3223" i="3"/>
  <c r="BW3223" i="3"/>
  <c r="BS3222" i="3"/>
  <c r="BQ3222" i="3"/>
  <c r="BS3216" i="3"/>
  <c r="CK3213" i="3"/>
  <c r="CE3212" i="3"/>
  <c r="CI3210" i="3"/>
  <c r="CM3208" i="3"/>
  <c r="CK3208" i="3"/>
  <c r="BV3207" i="3"/>
  <c r="BW3207" i="3"/>
  <c r="CK3203" i="3"/>
  <c r="CD3197" i="3"/>
  <c r="CE3197" i="3"/>
  <c r="CH3186" i="3"/>
  <c r="CH3182" i="3"/>
  <c r="CK3169" i="3"/>
  <c r="CI3165" i="3"/>
  <c r="CA3164" i="3"/>
  <c r="BW3154" i="3"/>
  <c r="F3152" i="3"/>
  <c r="D3152" i="3"/>
  <c r="BQ3152" i="3"/>
  <c r="CG3151" i="3"/>
  <c r="CH3151" i="3"/>
  <c r="BW3149" i="3"/>
  <c r="BZ3141" i="3"/>
  <c r="CL3139" i="3"/>
  <c r="F3139" i="3"/>
  <c r="D3139" i="3"/>
  <c r="BQ3139" i="3"/>
  <c r="CI3132" i="3"/>
  <c r="CG3132" i="3"/>
  <c r="CK3130" i="3"/>
  <c r="CM3130" i="3"/>
  <c r="CD3126" i="3"/>
  <c r="CE3126" i="3"/>
  <c r="CK3124" i="3"/>
  <c r="F3122" i="3"/>
  <c r="D3122" i="3"/>
  <c r="BU3122" i="3"/>
  <c r="CC3120" i="3"/>
  <c r="CK3117" i="3"/>
  <c r="CL3117" i="3"/>
  <c r="CM3117" i="3"/>
  <c r="BR3114" i="3"/>
  <c r="CI3114" i="3"/>
  <c r="CH3114" i="3"/>
  <c r="CG3114" i="3"/>
  <c r="CM3113" i="3"/>
  <c r="CE3112" i="3"/>
  <c r="CD3112" i="3"/>
  <c r="CC3112" i="3"/>
  <c r="F3111" i="3"/>
  <c r="D3111" i="3"/>
  <c r="BY3111" i="3"/>
  <c r="D3110" i="3"/>
  <c r="BU3110" i="3"/>
  <c r="F3110" i="3"/>
  <c r="BU3108" i="3"/>
  <c r="CG3107" i="3"/>
  <c r="CH3107" i="3"/>
  <c r="BZ3105" i="3"/>
  <c r="CA3105" i="3"/>
  <c r="BS3100" i="3"/>
  <c r="BR3100" i="3"/>
  <c r="CH3094" i="3"/>
  <c r="CG3094" i="3"/>
  <c r="CM3091" i="3"/>
  <c r="CL3091" i="3"/>
  <c r="CI3086" i="3"/>
  <c r="CA3085" i="3"/>
  <c r="CE3080" i="3"/>
  <c r="CI3074" i="3"/>
  <c r="CH3074" i="3"/>
  <c r="CG3074" i="3"/>
  <c r="BS3070" i="3"/>
  <c r="CE3054" i="3"/>
  <c r="CH3046" i="3"/>
  <c r="CG3046" i="3"/>
  <c r="D3045" i="3"/>
  <c r="BQ3045" i="3"/>
  <c r="F3045" i="3"/>
  <c r="BR3042" i="3"/>
  <c r="CK3040" i="3"/>
  <c r="BS3036" i="3"/>
  <c r="F3035" i="3"/>
  <c r="BS3032" i="3"/>
  <c r="BR3032" i="3"/>
  <c r="BW3029" i="3"/>
  <c r="BS3028" i="3"/>
  <c r="BR3027" i="3"/>
  <c r="D3026" i="3"/>
  <c r="F3026" i="3"/>
  <c r="BW3025" i="3"/>
  <c r="BV3025" i="3"/>
  <c r="BZ3021" i="3"/>
  <c r="CA3021" i="3"/>
  <c r="D3021" i="3"/>
  <c r="BQ3021" i="3"/>
  <c r="F3021" i="3"/>
  <c r="CC3013" i="3"/>
  <c r="CD3013" i="3"/>
  <c r="CE3013" i="3"/>
  <c r="CM3011" i="3"/>
  <c r="CL3011" i="3"/>
  <c r="BV3007" i="3"/>
  <c r="BS3002" i="3"/>
  <c r="CL2984" i="3"/>
  <c r="CK2984" i="3"/>
  <c r="CC2977" i="3"/>
  <c r="BR2972" i="3"/>
  <c r="BQ2972" i="3"/>
  <c r="BS2972" i="3"/>
  <c r="BZ2970" i="3"/>
  <c r="CM2969" i="3"/>
  <c r="CK2969" i="3"/>
  <c r="CL2969" i="3"/>
  <c r="CH2963" i="3"/>
  <c r="BW2962" i="3"/>
  <c r="BZ2957" i="3"/>
  <c r="CA2957" i="3"/>
  <c r="BU2956" i="3"/>
  <c r="BW2956" i="3"/>
  <c r="CG2954" i="3"/>
  <c r="CI2954" i="3"/>
  <c r="CH2954" i="3"/>
  <c r="BV2950" i="3"/>
  <c r="BW2950" i="3"/>
  <c r="D2947" i="3"/>
  <c r="CC2947" i="3"/>
  <c r="F2947" i="3"/>
  <c r="CE2938" i="3"/>
  <c r="CD2938" i="3"/>
  <c r="BW2932" i="3"/>
  <c r="CD2929" i="3"/>
  <c r="CE2929" i="3"/>
  <c r="CH2928" i="3"/>
  <c r="CI2928" i="3"/>
  <c r="CG2928" i="3"/>
  <c r="BZ2917" i="3"/>
  <c r="BZ2913" i="3"/>
  <c r="CA2913" i="3"/>
  <c r="CA2905" i="3"/>
  <c r="F2902" i="3"/>
  <c r="D2902" i="3"/>
  <c r="CI2899" i="3"/>
  <c r="CH2899" i="3"/>
  <c r="CG2899" i="3"/>
  <c r="CL2898" i="3"/>
  <c r="CM2898" i="3"/>
  <c r="CM2895" i="3"/>
  <c r="CD2888" i="3"/>
  <c r="CE2888" i="3"/>
  <c r="CD2883" i="3"/>
  <c r="CE2883" i="3"/>
  <c r="BQ2879" i="3"/>
  <c r="BY2877" i="3"/>
  <c r="CA2877" i="3"/>
  <c r="BZ2877" i="3"/>
  <c r="BQ2872" i="3"/>
  <c r="CK2862" i="3"/>
  <c r="CL2862" i="3"/>
  <c r="BU2862" i="3"/>
  <c r="CL2861" i="3"/>
  <c r="CH2857" i="3"/>
  <c r="CI2857" i="3"/>
  <c r="BW2854" i="3"/>
  <c r="CD2818" i="3"/>
  <c r="CC2818" i="3"/>
  <c r="CE2818" i="3"/>
  <c r="BV2814" i="3"/>
  <c r="BW2814" i="3"/>
  <c r="BU2802" i="3"/>
  <c r="CI2774" i="3"/>
  <c r="CH2774" i="3"/>
  <c r="BU2773" i="3"/>
  <c r="F2770" i="3"/>
  <c r="M2770" i="3"/>
  <c r="CM2759" i="3"/>
  <c r="CK2759" i="3"/>
  <c r="CL2759" i="3"/>
  <c r="CK2713" i="3"/>
  <c r="CM2713" i="3"/>
  <c r="CL2713" i="3"/>
  <c r="F2711" i="3"/>
  <c r="D2711" i="3"/>
  <c r="CK2707" i="3"/>
  <c r="CM2707" i="3"/>
  <c r="BY2705" i="3"/>
  <c r="D2705" i="3"/>
  <c r="F2705" i="3"/>
  <c r="CH2700" i="3"/>
  <c r="CM2699" i="3"/>
  <c r="CL2699" i="3"/>
  <c r="BR2692" i="3"/>
  <c r="BQ2692" i="3"/>
  <c r="CH2670" i="3"/>
  <c r="CI2670" i="3"/>
  <c r="CG2670" i="3"/>
  <c r="CK2634" i="3"/>
  <c r="BW2615" i="3"/>
  <c r="BV2615" i="3"/>
  <c r="BW2597" i="3"/>
  <c r="BV2597" i="3"/>
  <c r="CM2595" i="3"/>
  <c r="CK2595" i="3"/>
  <c r="CL2595" i="3"/>
  <c r="BW2546" i="3"/>
  <c r="BV2546" i="3"/>
  <c r="CD2539" i="3"/>
  <c r="CE2539" i="3"/>
  <c r="BR2520" i="3"/>
  <c r="BS2520" i="3"/>
  <c r="CG2519" i="3"/>
  <c r="CG2476" i="3"/>
  <c r="CI2476" i="3"/>
  <c r="BZ2457" i="3"/>
  <c r="CI2443" i="3"/>
  <c r="CH2443" i="3"/>
  <c r="BR2443" i="3"/>
  <c r="BS2443" i="3"/>
  <c r="BS2423" i="3"/>
  <c r="CI2414" i="3"/>
  <c r="CH2414" i="3"/>
  <c r="CG2414" i="3"/>
  <c r="CD2370" i="3"/>
  <c r="CE2370" i="3"/>
  <c r="BV2368" i="3"/>
  <c r="BW2368" i="3"/>
  <c r="CL2364" i="3"/>
  <c r="CM2364" i="3"/>
  <c r="CH2360" i="3"/>
  <c r="CI2360" i="3"/>
  <c r="BR2305" i="3"/>
  <c r="BS2305" i="3"/>
  <c r="BQ2305" i="3"/>
  <c r="CC2298" i="3"/>
  <c r="CD2298" i="3"/>
  <c r="BS2296" i="3"/>
  <c r="BR2296" i="3"/>
  <c r="BY2287" i="3"/>
  <c r="CA2287" i="3"/>
  <c r="BZ2287" i="3"/>
  <c r="D2244" i="3"/>
  <c r="F2244" i="3"/>
  <c r="M2244" i="3"/>
  <c r="CE2225" i="3"/>
  <c r="BR2205" i="3"/>
  <c r="CH2158" i="3"/>
  <c r="CG2158" i="3"/>
  <c r="D2153" i="3"/>
  <c r="F2153" i="3"/>
  <c r="CE2112" i="3"/>
  <c r="CC2112" i="3"/>
  <c r="CE2108" i="3"/>
  <c r="CC2108" i="3"/>
  <c r="BQ2096" i="3"/>
  <c r="BR2096" i="3"/>
  <c r="BS2096" i="3"/>
  <c r="F2085" i="3"/>
  <c r="D2085" i="3"/>
  <c r="CD2082" i="3"/>
  <c r="CE2082" i="3"/>
  <c r="CE2081" i="3"/>
  <c r="CC2081" i="3"/>
  <c r="CH2080" i="3"/>
  <c r="CI2080" i="3"/>
  <c r="CG2080" i="3"/>
  <c r="CH2034" i="3"/>
  <c r="CG2034" i="3"/>
  <c r="BW1985" i="3"/>
  <c r="BU1985" i="3"/>
  <c r="BU1958" i="3"/>
  <c r="BS1957" i="3"/>
  <c r="BR1957" i="3"/>
  <c r="BQ1957" i="3"/>
  <c r="BU1955" i="3"/>
  <c r="CC1955" i="3"/>
  <c r="CD1955" i="3"/>
  <c r="CE1955" i="3"/>
  <c r="CI1767" i="3"/>
  <c r="CG1767" i="3"/>
  <c r="CH1767" i="3"/>
  <c r="BU1759" i="3"/>
  <c r="BV1759" i="3"/>
  <c r="BW1759" i="3"/>
  <c r="D1692" i="3"/>
  <c r="F1692" i="3"/>
  <c r="CG1689" i="3"/>
  <c r="CI1689" i="3"/>
  <c r="CE1688" i="3"/>
  <c r="CD1688" i="3"/>
  <c r="CC1688" i="3"/>
  <c r="CA1687" i="3"/>
  <c r="CI1682" i="3"/>
  <c r="CG1682" i="3"/>
  <c r="CK1680" i="3"/>
  <c r="CM1680" i="3"/>
  <c r="CL1680" i="3"/>
  <c r="CG1622" i="3"/>
  <c r="CH1622" i="3"/>
  <c r="CE1588" i="3"/>
  <c r="CC1588" i="3"/>
  <c r="BY1518" i="3"/>
  <c r="CA1518" i="3"/>
  <c r="BY1343" i="3"/>
  <c r="BZ1343" i="3"/>
  <c r="CL1342" i="3"/>
  <c r="CM1342" i="3"/>
  <c r="CK1342" i="3"/>
  <c r="D1332" i="3"/>
  <c r="F1332" i="3"/>
  <c r="BW1331" i="3"/>
  <c r="BU1331" i="3"/>
  <c r="CL1328" i="3"/>
  <c r="CK1328" i="3"/>
  <c r="BR850" i="3"/>
  <c r="BS850" i="3"/>
  <c r="CA846" i="3"/>
  <c r="BZ846" i="3"/>
  <c r="BR23" i="16"/>
  <c r="BV833" i="3"/>
  <c r="BW833" i="3"/>
  <c r="BS823" i="3"/>
  <c r="BT12" i="16"/>
  <c r="BW33" i="3"/>
  <c r="BV33" i="3"/>
  <c r="BY2933" i="3"/>
  <c r="CD2995" i="3"/>
  <c r="CI3072" i="3"/>
  <c r="D2182" i="3"/>
  <c r="CC2231" i="3"/>
  <c r="CM2317" i="3"/>
  <c r="BY2809" i="3"/>
  <c r="CM2960" i="3"/>
  <c r="CE3117" i="3"/>
  <c r="BZ3328" i="3"/>
  <c r="D2209" i="3"/>
  <c r="CK2432" i="3"/>
  <c r="BV2816" i="3"/>
  <c r="BR2928" i="3"/>
  <c r="CK2986" i="3"/>
  <c r="CC3060" i="3"/>
  <c r="CK3141" i="3"/>
  <c r="BQ2257" i="3"/>
  <c r="CD3274" i="3"/>
  <c r="CL3172" i="3"/>
  <c r="CI3197" i="3"/>
  <c r="CG3226" i="3"/>
  <c r="CH3257" i="3"/>
  <c r="CC3233" i="3"/>
  <c r="CC3310" i="3"/>
  <c r="CA1214" i="3"/>
  <c r="F1297" i="3"/>
  <c r="BV1486" i="3"/>
  <c r="CM1754" i="3"/>
  <c r="CE1287" i="3"/>
  <c r="BQ1489" i="3"/>
  <c r="CM1493" i="3"/>
  <c r="BR750" i="3"/>
  <c r="BQ1428" i="3"/>
  <c r="CE1543" i="3"/>
  <c r="CA1461" i="3"/>
  <c r="CK1751" i="3"/>
  <c r="BZ1934" i="3"/>
  <c r="BY1665" i="3"/>
  <c r="BV2120" i="3"/>
  <c r="D2235" i="3"/>
  <c r="BR2491" i="3"/>
  <c r="BS2646" i="3"/>
  <c r="CM2710" i="3"/>
  <c r="BR3091" i="3"/>
  <c r="CK3155" i="3"/>
  <c r="CD3087" i="3"/>
  <c r="BS2913" i="3"/>
  <c r="CL2317" i="3"/>
  <c r="CM2432" i="3"/>
  <c r="BV2799" i="3"/>
  <c r="BU2816" i="3"/>
  <c r="CM2911" i="3"/>
  <c r="D2925" i="3"/>
  <c r="BY2925" i="3"/>
  <c r="CC2967" i="3"/>
  <c r="CI2992" i="3"/>
  <c r="BS3040" i="3"/>
  <c r="CK3064" i="3"/>
  <c r="CH3095" i="3"/>
  <c r="CH3104" i="3"/>
  <c r="CK3133" i="3"/>
  <c r="BS3228" i="3"/>
  <c r="CD3254" i="3"/>
  <c r="CH3317" i="3"/>
  <c r="CD3255" i="3"/>
  <c r="CG2755" i="3"/>
  <c r="CG2739" i="3"/>
  <c r="BU2234" i="3"/>
  <c r="BS3013" i="3"/>
  <c r="CM3064" i="3"/>
  <c r="F3142" i="3"/>
  <c r="CD3146" i="3"/>
  <c r="BV3162" i="3"/>
  <c r="BV3341" i="3"/>
  <c r="CC2896" i="3"/>
  <c r="CM3421" i="3"/>
  <c r="BS3190" i="3"/>
  <c r="BU3342" i="3"/>
  <c r="BY2397" i="3"/>
  <c r="CA733" i="3"/>
  <c r="M1456" i="3"/>
  <c r="CL1098" i="3"/>
  <c r="D1285" i="3"/>
  <c r="M1475" i="3"/>
  <c r="BW1837" i="3"/>
  <c r="CL2071" i="3"/>
  <c r="BQ1282" i="3"/>
  <c r="D1583" i="3"/>
  <c r="CD2166" i="3"/>
  <c r="D2386" i="3"/>
  <c r="CD1964" i="3"/>
  <c r="CD2068" i="3"/>
  <c r="BW2291" i="3"/>
  <c r="CM2388" i="3"/>
  <c r="CL1611" i="3"/>
  <c r="BV1635" i="3"/>
  <c r="CH1895" i="3"/>
  <c r="D1947" i="3"/>
  <c r="CG2352" i="3"/>
  <c r="F2390" i="3"/>
  <c r="CH2454" i="3"/>
  <c r="CA2519" i="3"/>
  <c r="BU2535" i="3"/>
  <c r="F2649" i="3"/>
  <c r="CA2727" i="3"/>
  <c r="D2752" i="3"/>
  <c r="D2780" i="3"/>
  <c r="D2804" i="3"/>
  <c r="CE2896" i="3"/>
  <c r="CA3099" i="3"/>
  <c r="BR3144" i="3"/>
  <c r="CH3216" i="3"/>
  <c r="CH3395" i="3"/>
  <c r="CG2939" i="3"/>
  <c r="F2978" i="3"/>
  <c r="CG3023" i="3"/>
  <c r="CD3227" i="3"/>
  <c r="CL3253" i="3"/>
  <c r="BV3352" i="3"/>
  <c r="D3362" i="3"/>
  <c r="BQ3362" i="3"/>
  <c r="M3890" i="3"/>
  <c r="F3872" i="3"/>
  <c r="D3872" i="3"/>
  <c r="F3778" i="3"/>
  <c r="F3729" i="3"/>
  <c r="D3729" i="3"/>
  <c r="F3652" i="3"/>
  <c r="D3652" i="3"/>
  <c r="D3598" i="3"/>
  <c r="F3563" i="3"/>
  <c r="F3529" i="3"/>
  <c r="D3529" i="3"/>
  <c r="BW3510" i="3"/>
  <c r="BW3507" i="3"/>
  <c r="BV3507" i="3"/>
  <c r="CM3499" i="3"/>
  <c r="CL3491" i="3"/>
  <c r="CK3491" i="3"/>
  <c r="CL3488" i="3"/>
  <c r="CK3488" i="3"/>
  <c r="BV3480" i="3"/>
  <c r="CA3471" i="3"/>
  <c r="CD3459" i="3"/>
  <c r="CE3459" i="3"/>
  <c r="CA3442" i="3"/>
  <c r="BU3434" i="3"/>
  <c r="BV3434" i="3"/>
  <c r="CH3430" i="3"/>
  <c r="CI3430" i="3"/>
  <c r="BZ3427" i="3"/>
  <c r="BY3427" i="3"/>
  <c r="CH3426" i="3"/>
  <c r="CC3426" i="3"/>
  <c r="CA3424" i="3"/>
  <c r="CM3420" i="3"/>
  <c r="BS3413" i="3"/>
  <c r="BY3413" i="3"/>
  <c r="BZ3413" i="3"/>
  <c r="CM3410" i="3"/>
  <c r="BW3409" i="3"/>
  <c r="CM3405" i="3"/>
  <c r="CD3404" i="3"/>
  <c r="BY3403" i="3"/>
  <c r="CA3401" i="3"/>
  <c r="CL3400" i="3"/>
  <c r="CE3400" i="3"/>
  <c r="CI3393" i="3"/>
  <c r="CG3393" i="3"/>
  <c r="BW3392" i="3"/>
  <c r="CM3389" i="3"/>
  <c r="CG3386" i="3"/>
  <c r="BV3386" i="3"/>
  <c r="CD3382" i="3"/>
  <c r="BU3374" i="3"/>
  <c r="BY3373" i="3"/>
  <c r="CG3373" i="3"/>
  <c r="D3373" i="3"/>
  <c r="CK3371" i="3"/>
  <c r="CC3370" i="3"/>
  <c r="CE3369" i="3"/>
  <c r="CG3368" i="3"/>
  <c r="CH3368" i="3"/>
  <c r="CE3367" i="3"/>
  <c r="D3363" i="3"/>
  <c r="BU3363" i="3"/>
  <c r="BS3361" i="3"/>
  <c r="CH3359" i="3"/>
  <c r="BZ3356" i="3"/>
  <c r="CM3351" i="3"/>
  <c r="CE3350" i="3"/>
  <c r="CK3348" i="3"/>
  <c r="CG3344" i="3"/>
  <c r="CM3344" i="3"/>
  <c r="CL3344" i="3"/>
  <c r="CA3343" i="3"/>
  <c r="F3343" i="3"/>
  <c r="CI3342" i="3"/>
  <c r="CM3339" i="3"/>
  <c r="CK3339" i="3"/>
  <c r="CL3333" i="3"/>
  <c r="CA3322" i="3"/>
  <c r="BZ3322" i="3"/>
  <c r="BZ3317" i="3"/>
  <c r="CE3311" i="3"/>
  <c r="CI3310" i="3"/>
  <c r="CM3307" i="3"/>
  <c r="BZ3307" i="3"/>
  <c r="CE3305" i="3"/>
  <c r="CH3301" i="3"/>
  <c r="BW3301" i="3"/>
  <c r="CA3300" i="3"/>
  <c r="F3290" i="3"/>
  <c r="D3290" i="3"/>
  <c r="BQ3290" i="3"/>
  <c r="CC3289" i="3"/>
  <c r="CD3289" i="3"/>
  <c r="BS3289" i="3"/>
  <c r="CD3287" i="3"/>
  <c r="CI3285" i="3"/>
  <c r="CH3284" i="3"/>
  <c r="BV3282" i="3"/>
  <c r="BW3282" i="3"/>
  <c r="CE3276" i="3"/>
  <c r="CI3274" i="3"/>
  <c r="BV3274" i="3"/>
  <c r="D3274" i="3"/>
  <c r="CL3273" i="3"/>
  <c r="BV3273" i="3"/>
  <c r="CK3271" i="3"/>
  <c r="CM3270" i="3"/>
  <c r="CL3269" i="3"/>
  <c r="CM3269" i="3"/>
  <c r="BS3257" i="3"/>
  <c r="CG3255" i="3"/>
  <c r="CE3254" i="3"/>
  <c r="D3254" i="3"/>
  <c r="BQ3254" i="3"/>
  <c r="CE3252" i="3"/>
  <c r="D3250" i="3"/>
  <c r="F3250" i="3"/>
  <c r="CD3248" i="3"/>
  <c r="BV3248" i="3"/>
  <c r="CM3246" i="3"/>
  <c r="CL3246" i="3"/>
  <c r="D3246" i="3"/>
  <c r="CM3243" i="3"/>
  <c r="CG3242" i="3"/>
  <c r="CH3242" i="3"/>
  <c r="F3239" i="3"/>
  <c r="CI3237" i="3"/>
  <c r="CG3235" i="3"/>
  <c r="CA3234" i="3"/>
  <c r="BZ3234" i="3"/>
  <c r="BZ3233" i="3"/>
  <c r="F3233" i="3"/>
  <c r="CK3231" i="3"/>
  <c r="CI3229" i="3"/>
  <c r="BW3229" i="3"/>
  <c r="BV3229" i="3"/>
  <c r="CM3225" i="3"/>
  <c r="CL3225" i="3"/>
  <c r="CA3222" i="3"/>
  <c r="BY3222" i="3"/>
  <c r="CM3220" i="3"/>
  <c r="CG3219" i="3"/>
  <c r="D3219" i="3"/>
  <c r="CA3216" i="3"/>
  <c r="F3216" i="3"/>
  <c r="CL3208" i="3"/>
  <c r="CL3207" i="3"/>
  <c r="CK3207" i="3"/>
  <c r="BR3206" i="3"/>
  <c r="CD3205" i="3"/>
  <c r="CM3201" i="3"/>
  <c r="CK3199" i="3"/>
  <c r="CL3199" i="3"/>
  <c r="BS3197" i="3"/>
  <c r="CC3189" i="3"/>
  <c r="CE3189" i="3"/>
  <c r="CI3188" i="3"/>
  <c r="CG3188" i="3"/>
  <c r="CK3187" i="3"/>
  <c r="BW3185" i="3"/>
  <c r="BV3185" i="3"/>
  <c r="BR3179" i="3"/>
  <c r="BV3177" i="3"/>
  <c r="CE3176" i="3"/>
  <c r="CE3175" i="3"/>
  <c r="BZ3173" i="3"/>
  <c r="CE3172" i="3"/>
  <c r="D3172" i="3"/>
  <c r="BU3172" i="3"/>
  <c r="CH3166" i="3"/>
  <c r="BV3155" i="3"/>
  <c r="CI3147" i="3"/>
  <c r="BZ3140" i="3"/>
  <c r="CA3140" i="3"/>
  <c r="CG3135" i="3"/>
  <c r="CI3125" i="3"/>
  <c r="CG3125" i="3"/>
  <c r="CL3124" i="3"/>
  <c r="CE3124" i="3"/>
  <c r="BZ3123" i="3"/>
  <c r="CH3120" i="3"/>
  <c r="BS3119" i="3"/>
  <c r="CA3118" i="3"/>
  <c r="CC3117" i="3"/>
  <c r="D3117" i="3"/>
  <c r="BQ3117" i="3"/>
  <c r="D3115" i="3"/>
  <c r="BU3115" i="3"/>
  <c r="F3115" i="3"/>
  <c r="CG3109" i="3"/>
  <c r="CI3109" i="3"/>
  <c r="CH3109" i="3"/>
  <c r="CH3108" i="3"/>
  <c r="CI3108" i="3"/>
  <c r="CG3108" i="3"/>
  <c r="BR3098" i="3"/>
  <c r="CL3084" i="3"/>
  <c r="CK3084" i="3"/>
  <c r="BR3078" i="3"/>
  <c r="CH3073" i="3"/>
  <c r="CG3073" i="3"/>
  <c r="BW3069" i="3"/>
  <c r="BV3069" i="3"/>
  <c r="CC3065" i="3"/>
  <c r="CE3065" i="3"/>
  <c r="CK3059" i="3"/>
  <c r="CM3059" i="3"/>
  <c r="CL3048" i="3"/>
  <c r="CK3048" i="3"/>
  <c r="CD3047" i="3"/>
  <c r="BV3045" i="3"/>
  <c r="BW3045" i="3"/>
  <c r="CH3044" i="3"/>
  <c r="CG3044" i="3"/>
  <c r="BS3037" i="3"/>
  <c r="CG3021" i="3"/>
  <c r="CH3021" i="3"/>
  <c r="CD3019" i="3"/>
  <c r="CE3019" i="3"/>
  <c r="CA3015" i="3"/>
  <c r="BZ3015" i="3"/>
  <c r="CK3013" i="3"/>
  <c r="CM3013" i="3"/>
  <c r="CL3013" i="3"/>
  <c r="CI3008" i="3"/>
  <c r="CG3008" i="3"/>
  <c r="BR3001" i="3"/>
  <c r="BS3001" i="3"/>
  <c r="CI2996" i="3"/>
  <c r="CA2990" i="3"/>
  <c r="CA2989" i="3"/>
  <c r="BZ2989" i="3"/>
  <c r="BR2987" i="3"/>
  <c r="BV2976" i="3"/>
  <c r="CH2973" i="3"/>
  <c r="CG2973" i="3"/>
  <c r="CL2970" i="3"/>
  <c r="CK2970" i="3"/>
  <c r="CI2968" i="3"/>
  <c r="BV2968" i="3"/>
  <c r="BW2968" i="3"/>
  <c r="BY2967" i="3"/>
  <c r="BZ2965" i="3"/>
  <c r="CL2957" i="3"/>
  <c r="CM2957" i="3"/>
  <c r="BR2949" i="3"/>
  <c r="CL2946" i="3"/>
  <c r="CK2946" i="3"/>
  <c r="CM2946" i="3"/>
  <c r="D2939" i="3"/>
  <c r="BU2939" i="3"/>
  <c r="F2939" i="3"/>
  <c r="CA2935" i="3"/>
  <c r="CD2932" i="3"/>
  <c r="CC2932" i="3"/>
  <c r="D2926" i="3"/>
  <c r="F2926" i="3"/>
  <c r="BV2921" i="3"/>
  <c r="BS2903" i="3"/>
  <c r="BR2903" i="3"/>
  <c r="CG2901" i="3"/>
  <c r="CI2901" i="3"/>
  <c r="CH2901" i="3"/>
  <c r="CM2888" i="3"/>
  <c r="CK2888" i="3"/>
  <c r="CL2888" i="3"/>
  <c r="CK2887" i="3"/>
  <c r="CD2887" i="3"/>
  <c r="CE2887" i="3"/>
  <c r="CD2885" i="3"/>
  <c r="CE2885" i="3"/>
  <c r="CK2883" i="3"/>
  <c r="CM2883" i="3"/>
  <c r="CL2883" i="3"/>
  <c r="BZ2879" i="3"/>
  <c r="BY2879" i="3"/>
  <c r="CA2879" i="3"/>
  <c r="CG2872" i="3"/>
  <c r="BR2868" i="3"/>
  <c r="BQ2850" i="3"/>
  <c r="CD2814" i="3"/>
  <c r="CE2814" i="3"/>
  <c r="BW2797" i="3"/>
  <c r="BU2797" i="3"/>
  <c r="CM2793" i="3"/>
  <c r="CL2793" i="3"/>
  <c r="CG2774" i="3"/>
  <c r="CE2721" i="3"/>
  <c r="CH2719" i="3"/>
  <c r="CG2719" i="3"/>
  <c r="BQ2715" i="3"/>
  <c r="BY2693" i="3"/>
  <c r="CA2693" i="3"/>
  <c r="BZ2693" i="3"/>
  <c r="CE2674" i="3"/>
  <c r="CD2674" i="3"/>
  <c r="CC2674" i="3"/>
  <c r="CC2671" i="3"/>
  <c r="CD2671" i="3"/>
  <c r="CE2671" i="3"/>
  <c r="BV2641" i="3"/>
  <c r="F2604" i="3"/>
  <c r="M2604" i="3"/>
  <c r="D2604" i="3"/>
  <c r="CC2602" i="3"/>
  <c r="CD2602" i="3"/>
  <c r="CE2602" i="3"/>
  <c r="F2599" i="3"/>
  <c r="D2599" i="3"/>
  <c r="BQ2599" i="3"/>
  <c r="BZ2586" i="3"/>
  <c r="CA2586" i="3"/>
  <c r="CD2574" i="3"/>
  <c r="CE2574" i="3"/>
  <c r="BR2572" i="3"/>
  <c r="BS2572" i="3"/>
  <c r="BW2571" i="3"/>
  <c r="BV2571" i="3"/>
  <c r="D2570" i="3"/>
  <c r="BQ2570" i="3"/>
  <c r="M2570" i="3"/>
  <c r="CG2564" i="3"/>
  <c r="CI2564" i="3"/>
  <c r="BZ2563" i="3"/>
  <c r="CA2563" i="3"/>
  <c r="BZ2548" i="3"/>
  <c r="CA2548" i="3"/>
  <c r="BZ2544" i="3"/>
  <c r="CD2542" i="3"/>
  <c r="CE2542" i="3"/>
  <c r="CL2528" i="3"/>
  <c r="CM2528" i="3"/>
  <c r="CK2528" i="3"/>
  <c r="BR2521" i="3"/>
  <c r="CH2515" i="3"/>
  <c r="CG2515" i="3"/>
  <c r="CE2498" i="3"/>
  <c r="BW2496" i="3"/>
  <c r="BU2496" i="3"/>
  <c r="CD2495" i="3"/>
  <c r="CE2495" i="3"/>
  <c r="CC2495" i="3"/>
  <c r="BW2482" i="3"/>
  <c r="BV2482" i="3"/>
  <c r="BZ2448" i="3"/>
  <c r="CA2448" i="3"/>
  <c r="CI2373" i="3"/>
  <c r="CH2373" i="3"/>
  <c r="CI2344" i="3"/>
  <c r="CH2344" i="3"/>
  <c r="CH2341" i="3"/>
  <c r="CI2341" i="3"/>
  <c r="BV2309" i="3"/>
  <c r="BU2309" i="3"/>
  <c r="BW2309" i="3"/>
  <c r="BQ2301" i="3"/>
  <c r="BS2301" i="3"/>
  <c r="BR2301" i="3"/>
  <c r="BS2262" i="3"/>
  <c r="BZ2260" i="3"/>
  <c r="CA2260" i="3"/>
  <c r="BR2256" i="3"/>
  <c r="BS2250" i="3"/>
  <c r="CC2246" i="3"/>
  <c r="CE2246" i="3"/>
  <c r="CM2230" i="3"/>
  <c r="CK2230" i="3"/>
  <c r="CL2230" i="3"/>
  <c r="BS2216" i="3"/>
  <c r="BR2216" i="3"/>
  <c r="CM2205" i="3"/>
  <c r="CK2205" i="3"/>
  <c r="BQ2195" i="3"/>
  <c r="BR2195" i="3"/>
  <c r="BS2195" i="3"/>
  <c r="CE2194" i="3"/>
  <c r="CC2194" i="3"/>
  <c r="F2174" i="3"/>
  <c r="BV2159" i="3"/>
  <c r="CH2153" i="3"/>
  <c r="CI2153" i="3"/>
  <c r="CM2134" i="3"/>
  <c r="CK2134" i="3"/>
  <c r="CL2134" i="3"/>
  <c r="BS2129" i="3"/>
  <c r="BR2129" i="3"/>
  <c r="BW2118" i="3"/>
  <c r="BV2118" i="3"/>
  <c r="CA2115" i="3"/>
  <c r="BY2115" i="3"/>
  <c r="CD2097" i="3"/>
  <c r="CE2097" i="3"/>
  <c r="CH2085" i="3"/>
  <c r="CG2085" i="3"/>
  <c r="BU2085" i="3"/>
  <c r="BW2085" i="3"/>
  <c r="F2054" i="3"/>
  <c r="M2054" i="3"/>
  <c r="F2053" i="3"/>
  <c r="M2053" i="3"/>
  <c r="D2053" i="3"/>
  <c r="CG2051" i="3"/>
  <c r="CH2051" i="3"/>
  <c r="BZ1992" i="3"/>
  <c r="BY1992" i="3"/>
  <c r="CA1992" i="3"/>
  <c r="CL1986" i="3"/>
  <c r="CK1986" i="3"/>
  <c r="CM1986" i="3"/>
  <c r="CI1776" i="3"/>
  <c r="CG1776" i="3"/>
  <c r="BQ1770" i="3"/>
  <c r="BS1770" i="3"/>
  <c r="BR1770" i="3"/>
  <c r="BY1769" i="3"/>
  <c r="BZ1769" i="3"/>
  <c r="CA1769" i="3"/>
  <c r="BS1768" i="3"/>
  <c r="BQ1768" i="3"/>
  <c r="BS1632" i="3"/>
  <c r="CK1628" i="3"/>
  <c r="BQ1625" i="3"/>
  <c r="BR1625" i="3"/>
  <c r="BS1625" i="3"/>
  <c r="CG1605" i="3"/>
  <c r="CI1605" i="3"/>
  <c r="CH1605" i="3"/>
  <c r="CL1600" i="3"/>
  <c r="CK1600" i="3"/>
  <c r="CA1600" i="3"/>
  <c r="BY1600" i="3"/>
  <c r="BZ1600" i="3"/>
  <c r="CG1523" i="3"/>
  <c r="CH1523" i="3"/>
  <c r="CI1523" i="3"/>
  <c r="BV1505" i="3"/>
  <c r="BW1505" i="3"/>
  <c r="BS1361" i="3"/>
  <c r="BR1361" i="3"/>
  <c r="BW1359" i="3"/>
  <c r="BV1359" i="3"/>
  <c r="CA1030" i="3"/>
  <c r="F1027" i="3"/>
  <c r="D1027" i="3"/>
  <c r="BQ1027" i="3"/>
  <c r="CI908" i="3"/>
  <c r="CH908" i="3"/>
  <c r="CG908" i="3"/>
  <c r="CI904" i="3"/>
  <c r="CH904" i="3"/>
  <c r="CG904" i="3"/>
  <c r="CK895" i="3"/>
  <c r="CL895" i="3"/>
  <c r="BY701" i="3"/>
  <c r="CA701" i="3"/>
  <c r="BZ701" i="3"/>
  <c r="CD673" i="3"/>
  <c r="CE673" i="3"/>
  <c r="CC673" i="3"/>
  <c r="BQ651" i="3"/>
  <c r="BR651" i="3"/>
  <c r="CI639" i="3"/>
  <c r="CH639" i="3"/>
  <c r="BU638" i="3"/>
  <c r="BW638" i="3"/>
  <c r="BR628" i="3"/>
  <c r="BS628" i="3"/>
  <c r="BQ628" i="3"/>
  <c r="F609" i="3"/>
  <c r="D609" i="3"/>
  <c r="M609" i="3"/>
  <c r="CD600" i="3"/>
  <c r="BQ596" i="3"/>
  <c r="BR596" i="3"/>
  <c r="BS596" i="3"/>
  <c r="CD582" i="3"/>
  <c r="CC582" i="3"/>
  <c r="M577" i="3"/>
  <c r="F577" i="3"/>
  <c r="D577" i="3"/>
  <c r="CC565" i="3"/>
  <c r="CD565" i="3"/>
  <c r="CE565" i="3"/>
  <c r="D557" i="3"/>
  <c r="M557" i="3"/>
  <c r="F557" i="3"/>
  <c r="CC555" i="3"/>
  <c r="CD555" i="3"/>
  <c r="CE555" i="3"/>
  <c r="BZ544" i="3"/>
  <c r="CA544" i="3"/>
  <c r="BY544" i="3"/>
  <c r="CL543" i="3"/>
  <c r="CK543" i="3"/>
  <c r="CA197" i="3"/>
  <c r="F194" i="3"/>
  <c r="D194" i="3"/>
  <c r="CC194" i="3"/>
  <c r="F190" i="3"/>
  <c r="D190" i="3"/>
  <c r="BY190" i="3"/>
  <c r="M190" i="3"/>
  <c r="CA163" i="3"/>
  <c r="BZ163" i="3"/>
  <c r="CL3159" i="3"/>
  <c r="CK3159" i="3"/>
  <c r="BZ3148" i="3"/>
  <c r="BY3148" i="3"/>
  <c r="CD3144" i="3"/>
  <c r="CC3144" i="3"/>
  <c r="BU3144" i="3"/>
  <c r="CE3108" i="3"/>
  <c r="CG3098" i="3"/>
  <c r="BV3092" i="3"/>
  <c r="CC3091" i="3"/>
  <c r="CE3091" i="3"/>
  <c r="BW3078" i="3"/>
  <c r="BV3078" i="3"/>
  <c r="BR3077" i="3"/>
  <c r="BS3077" i="3"/>
  <c r="BZ3073" i="3"/>
  <c r="CA3073" i="3"/>
  <c r="BW3068" i="3"/>
  <c r="BW3055" i="3"/>
  <c r="CH3048" i="3"/>
  <c r="BW3042" i="3"/>
  <c r="CD3036" i="3"/>
  <c r="CC3036" i="3"/>
  <c r="CE3033" i="3"/>
  <c r="F3030" i="3"/>
  <c r="CM3026" i="3"/>
  <c r="BY3024" i="3"/>
  <c r="BR3021" i="3"/>
  <c r="BQ3018" i="3"/>
  <c r="BR3018" i="3"/>
  <c r="CC3017" i="3"/>
  <c r="CL3016" i="3"/>
  <c r="CD3014" i="3"/>
  <c r="CA2998" i="3"/>
  <c r="BS2992" i="3"/>
  <c r="CD2986" i="3"/>
  <c r="CI2981" i="3"/>
  <c r="BR2980" i="3"/>
  <c r="CE2979" i="3"/>
  <c r="CD2979" i="3"/>
  <c r="CG2970" i="3"/>
  <c r="CK2962" i="3"/>
  <c r="CI2957" i="3"/>
  <c r="CG2945" i="3"/>
  <c r="CI2940" i="3"/>
  <c r="CI2936" i="3"/>
  <c r="BR2926" i="3"/>
  <c r="CD2921" i="3"/>
  <c r="CL2920" i="3"/>
  <c r="CK2914" i="3"/>
  <c r="CD2907" i="3"/>
  <c r="CD2904" i="3"/>
  <c r="CD2903" i="3"/>
  <c r="CC2903" i="3"/>
  <c r="CD2901" i="3"/>
  <c r="CK2894" i="3"/>
  <c r="CI2892" i="3"/>
  <c r="CG2884" i="3"/>
  <c r="CH2884" i="3"/>
  <c r="CL2882" i="3"/>
  <c r="CM2882" i="3"/>
  <c r="CD2880" i="3"/>
  <c r="CE2880" i="3"/>
  <c r="BR2877" i="3"/>
  <c r="BS2877" i="3"/>
  <c r="BR2875" i="3"/>
  <c r="CG2870" i="3"/>
  <c r="BR2870" i="3"/>
  <c r="BS2870" i="3"/>
  <c r="CC2865" i="3"/>
  <c r="CA2863" i="3"/>
  <c r="BY2862" i="3"/>
  <c r="BZ2862" i="3"/>
  <c r="BZ2858" i="3"/>
  <c r="BY2858" i="3"/>
  <c r="CA2858" i="3"/>
  <c r="BR2856" i="3"/>
  <c r="CG2855" i="3"/>
  <c r="CC2854" i="3"/>
  <c r="CE2811" i="3"/>
  <c r="BR2810" i="3"/>
  <c r="BS2810" i="3"/>
  <c r="CE2803" i="3"/>
  <c r="CC2803" i="3"/>
  <c r="CA2794" i="3"/>
  <c r="CI2794" i="3"/>
  <c r="CG2794" i="3"/>
  <c r="BZ2793" i="3"/>
  <c r="BY2793" i="3"/>
  <c r="BY2790" i="3"/>
  <c r="BZ2790" i="3"/>
  <c r="CA2790" i="3"/>
  <c r="BZ2785" i="3"/>
  <c r="BU2777" i="3"/>
  <c r="BV2777" i="3"/>
  <c r="BW2771" i="3"/>
  <c r="BU2771" i="3"/>
  <c r="BV2771" i="3"/>
  <c r="BU2763" i="3"/>
  <c r="BY2756" i="3"/>
  <c r="BZ2756" i="3"/>
  <c r="BZ2755" i="3"/>
  <c r="BS2744" i="3"/>
  <c r="BR2744" i="3"/>
  <c r="BU2741" i="3"/>
  <c r="BV2741" i="3"/>
  <c r="BW2741" i="3"/>
  <c r="BZ2734" i="3"/>
  <c r="BY2734" i="3"/>
  <c r="CA2734" i="3"/>
  <c r="CH2730" i="3"/>
  <c r="CI2730" i="3"/>
  <c r="BZ2726" i="3"/>
  <c r="BY2726" i="3"/>
  <c r="BW2721" i="3"/>
  <c r="BU2721" i="3"/>
  <c r="BV2721" i="3"/>
  <c r="BU2718" i="3"/>
  <c r="BW2718" i="3"/>
  <c r="CE2717" i="3"/>
  <c r="CD2717" i="3"/>
  <c r="CE2710" i="3"/>
  <c r="CD2710" i="3"/>
  <c r="CC2710" i="3"/>
  <c r="CE2703" i="3"/>
  <c r="CD2703" i="3"/>
  <c r="CD2702" i="3"/>
  <c r="CE2702" i="3"/>
  <c r="CC2702" i="3"/>
  <c r="BV2698" i="3"/>
  <c r="BU2698" i="3"/>
  <c r="BW2698" i="3"/>
  <c r="CL2697" i="3"/>
  <c r="CM2697" i="3"/>
  <c r="CK2695" i="3"/>
  <c r="CM2695" i="3"/>
  <c r="BZ2691" i="3"/>
  <c r="BY2691" i="3"/>
  <c r="BZ2690" i="3"/>
  <c r="BY2690" i="3"/>
  <c r="CA2690" i="3"/>
  <c r="CK2689" i="3"/>
  <c r="CM2689" i="3"/>
  <c r="CI2683" i="3"/>
  <c r="BU2673" i="3"/>
  <c r="BV2673" i="3"/>
  <c r="BU2663" i="3"/>
  <c r="BV2663" i="3"/>
  <c r="BW2663" i="3"/>
  <c r="BV2662" i="3"/>
  <c r="CK2653" i="3"/>
  <c r="CL2653" i="3"/>
  <c r="F2646" i="3"/>
  <c r="D2646" i="3"/>
  <c r="CI2645" i="3"/>
  <c r="CD2634" i="3"/>
  <c r="CE2634" i="3"/>
  <c r="CC2634" i="3"/>
  <c r="CC2629" i="3"/>
  <c r="CK2628" i="3"/>
  <c r="CM2628" i="3"/>
  <c r="CE2625" i="3"/>
  <c r="CD2625" i="3"/>
  <c r="CC2625" i="3"/>
  <c r="CC2622" i="3"/>
  <c r="CD2622" i="3"/>
  <c r="CE2622" i="3"/>
  <c r="CG2616" i="3"/>
  <c r="CH2616" i="3"/>
  <c r="M2612" i="3"/>
  <c r="D2612" i="3"/>
  <c r="BY2612" i="3"/>
  <c r="BV2603" i="3"/>
  <c r="BW2603" i="3"/>
  <c r="CE2595" i="3"/>
  <c r="CD2595" i="3"/>
  <c r="BQ2591" i="3"/>
  <c r="BZ2585" i="3"/>
  <c r="CA2585" i="3"/>
  <c r="BZ2583" i="3"/>
  <c r="BY2583" i="3"/>
  <c r="CG2577" i="3"/>
  <c r="CH2577" i="3"/>
  <c r="CI2577" i="3"/>
  <c r="CC2570" i="3"/>
  <c r="CE2570" i="3"/>
  <c r="CA2553" i="3"/>
  <c r="BZ2553" i="3"/>
  <c r="F2532" i="3"/>
  <c r="D2532" i="3"/>
  <c r="BQ2532" i="3"/>
  <c r="BZ2531" i="3"/>
  <c r="CA2531" i="3"/>
  <c r="BW2521" i="3"/>
  <c r="BV2521" i="3"/>
  <c r="CC2485" i="3"/>
  <c r="BW2472" i="3"/>
  <c r="BQ2462" i="3"/>
  <c r="BR2462" i="3"/>
  <c r="BS2462" i="3"/>
  <c r="BW2455" i="3"/>
  <c r="BV2455" i="3"/>
  <c r="BU2455" i="3"/>
  <c r="BS2451" i="3"/>
  <c r="BZ2446" i="3"/>
  <c r="CA2446" i="3"/>
  <c r="BR2445" i="3"/>
  <c r="BS2445" i="3"/>
  <c r="CD2444" i="3"/>
  <c r="CE2444" i="3"/>
  <c r="BW2443" i="3"/>
  <c r="CO2443" i="3"/>
  <c r="CL2411" i="3"/>
  <c r="CM2411" i="3"/>
  <c r="CH2404" i="3"/>
  <c r="D2398" i="3"/>
  <c r="BY2398" i="3"/>
  <c r="F2398" i="3"/>
  <c r="BW2394" i="3"/>
  <c r="BV2394" i="3"/>
  <c r="BS2392" i="3"/>
  <c r="BS2383" i="3"/>
  <c r="BR2383" i="3"/>
  <c r="F2377" i="3"/>
  <c r="M2377" i="3"/>
  <c r="BQ2375" i="3"/>
  <c r="BR2375" i="3"/>
  <c r="BS2375" i="3"/>
  <c r="CK2372" i="3"/>
  <c r="CM2372" i="3"/>
  <c r="BW2372" i="3"/>
  <c r="BV2372" i="3"/>
  <c r="CD2364" i="3"/>
  <c r="CE2357" i="3"/>
  <c r="CD2357" i="3"/>
  <c r="CM2350" i="3"/>
  <c r="CL2350" i="3"/>
  <c r="BU2341" i="3"/>
  <c r="BW2341" i="3"/>
  <c r="BR2338" i="3"/>
  <c r="BS2338" i="3"/>
  <c r="BR2330" i="3"/>
  <c r="BQ2330" i="3"/>
  <c r="F2329" i="3"/>
  <c r="M2329" i="3"/>
  <c r="CG2327" i="3"/>
  <c r="CH2327" i="3"/>
  <c r="CI2327" i="3"/>
  <c r="CH2324" i="3"/>
  <c r="CG2324" i="3"/>
  <c r="BV2324" i="3"/>
  <c r="BU2324" i="3"/>
  <c r="BW2323" i="3"/>
  <c r="BV2323" i="3"/>
  <c r="CH2316" i="3"/>
  <c r="CG2316" i="3"/>
  <c r="CI2316" i="3"/>
  <c r="CH2310" i="3"/>
  <c r="CG2310" i="3"/>
  <c r="BV2310" i="3"/>
  <c r="BU2310" i="3"/>
  <c r="D2300" i="3"/>
  <c r="BR2298" i="3"/>
  <c r="BS2298" i="3"/>
  <c r="CC2295" i="3"/>
  <c r="CE2295" i="3"/>
  <c r="CD2295" i="3"/>
  <c r="CK2292" i="3"/>
  <c r="BS2287" i="3"/>
  <c r="BQ2287" i="3"/>
  <c r="CI2285" i="3"/>
  <c r="CI2282" i="3"/>
  <c r="CH2282" i="3"/>
  <c r="CG2282" i="3"/>
  <c r="CH2277" i="3"/>
  <c r="CI2277" i="3"/>
  <c r="CG2277" i="3"/>
  <c r="BS2271" i="3"/>
  <c r="CG2269" i="3"/>
  <c r="CE2256" i="3"/>
  <c r="CD2256" i="3"/>
  <c r="CC2256" i="3"/>
  <c r="CE2239" i="3"/>
  <c r="CC2239" i="3"/>
  <c r="BR2236" i="3"/>
  <c r="BS2236" i="3"/>
  <c r="BQ2236" i="3"/>
  <c r="CL2226" i="3"/>
  <c r="CK2226" i="3"/>
  <c r="CM2226" i="3"/>
  <c r="CM2220" i="3"/>
  <c r="CK2220" i="3"/>
  <c r="BW2216" i="3"/>
  <c r="BU2216" i="3"/>
  <c r="CM2214" i="3"/>
  <c r="CK2214" i="3"/>
  <c r="BS2209" i="3"/>
  <c r="BQ2209" i="3"/>
  <c r="BQ2198" i="3"/>
  <c r="F2178" i="3"/>
  <c r="M2178" i="3"/>
  <c r="D2178" i="3"/>
  <c r="CI2177" i="3"/>
  <c r="CL2172" i="3"/>
  <c r="CM2172" i="3"/>
  <c r="CG2165" i="3"/>
  <c r="CH2165" i="3"/>
  <c r="D2163" i="3"/>
  <c r="D2162" i="3"/>
  <c r="F2162" i="3"/>
  <c r="M2162" i="3"/>
  <c r="BS2146" i="3"/>
  <c r="CL2141" i="3"/>
  <c r="CG2139" i="3"/>
  <c r="BQ2139" i="3"/>
  <c r="BR2139" i="3"/>
  <c r="BW2136" i="3"/>
  <c r="BU2136" i="3"/>
  <c r="BS2134" i="3"/>
  <c r="CH2127" i="3"/>
  <c r="CI2127" i="3"/>
  <c r="BU2127" i="3"/>
  <c r="BV2127" i="3"/>
  <c r="F2122" i="3"/>
  <c r="M2122" i="3"/>
  <c r="D2122" i="3"/>
  <c r="BR2116" i="3"/>
  <c r="BS2116" i="3"/>
  <c r="BQ2116" i="3"/>
  <c r="CC2115" i="3"/>
  <c r="CE2115" i="3"/>
  <c r="CC2101" i="3"/>
  <c r="CL2084" i="3"/>
  <c r="CM2084" i="3"/>
  <c r="CK2084" i="3"/>
  <c r="CD2071" i="3"/>
  <c r="CL2067" i="3"/>
  <c r="CK2067" i="3"/>
  <c r="CE2059" i="3"/>
  <c r="CD2059" i="3"/>
  <c r="CC2059" i="3"/>
  <c r="CD2047" i="3"/>
  <c r="CE2047" i="3"/>
  <c r="CC2047" i="3"/>
  <c r="BU2046" i="3"/>
  <c r="CH2018" i="3"/>
  <c r="CG2018" i="3"/>
  <c r="BR2017" i="3"/>
  <c r="BQ2017" i="3"/>
  <c r="CC2013" i="3"/>
  <c r="BY2006" i="3"/>
  <c r="CA2006" i="3"/>
  <c r="CH1985" i="3"/>
  <c r="CI1985" i="3"/>
  <c r="CG1985" i="3"/>
  <c r="BY1970" i="3"/>
  <c r="BZ1970" i="3"/>
  <c r="CE1889" i="3"/>
  <c r="CD1889" i="3"/>
  <c r="BR1889" i="3"/>
  <c r="BQ1889" i="3"/>
  <c r="CC1883" i="3"/>
  <c r="CD1883" i="3"/>
  <c r="BQ1878" i="3"/>
  <c r="BR1878" i="3"/>
  <c r="BQ1832" i="3"/>
  <c r="BS1832" i="3"/>
  <c r="F1783" i="3"/>
  <c r="D1783" i="3"/>
  <c r="BW1768" i="3"/>
  <c r="BV1768" i="3"/>
  <c r="BV1767" i="3"/>
  <c r="BW1767" i="3"/>
  <c r="CL1749" i="3"/>
  <c r="CK1749" i="3"/>
  <c r="CH1677" i="3"/>
  <c r="CG1677" i="3"/>
  <c r="CI1677" i="3"/>
  <c r="CD1666" i="3"/>
  <c r="CE1666" i="3"/>
  <c r="CC1666" i="3"/>
  <c r="CE1665" i="3"/>
  <c r="CD1665" i="3"/>
  <c r="CC1665" i="3"/>
  <c r="BY1635" i="3"/>
  <c r="BZ1634" i="3"/>
  <c r="BY1634" i="3"/>
  <c r="CA1617" i="3"/>
  <c r="BY1617" i="3"/>
  <c r="BZ1617" i="3"/>
  <c r="BY1601" i="3"/>
  <c r="CA1601" i="3"/>
  <c r="BZ1601" i="3"/>
  <c r="CL1552" i="3"/>
  <c r="CK1552" i="3"/>
  <c r="CG1541" i="3"/>
  <c r="CI1541" i="3"/>
  <c r="BY1540" i="3"/>
  <c r="BZ1540" i="3"/>
  <c r="CA1540" i="3"/>
  <c r="BZ1531" i="3"/>
  <c r="CH1526" i="3"/>
  <c r="CG1526" i="3"/>
  <c r="CI1526" i="3"/>
  <c r="BY1523" i="3"/>
  <c r="CA1523" i="3"/>
  <c r="BZ1523" i="3"/>
  <c r="BZ1519" i="3"/>
  <c r="BY1519" i="3"/>
  <c r="CA1519" i="3"/>
  <c r="CD1515" i="3"/>
  <c r="CE1515" i="3"/>
  <c r="CC1515" i="3"/>
  <c r="BY1513" i="3"/>
  <c r="BZ1513" i="3"/>
  <c r="CA1513" i="3"/>
  <c r="CK1512" i="3"/>
  <c r="CL1512" i="3"/>
  <c r="BR1504" i="3"/>
  <c r="BY1488" i="3"/>
  <c r="CA1488" i="3"/>
  <c r="BZ1488" i="3"/>
  <c r="BZ1482" i="3"/>
  <c r="BY1482" i="3"/>
  <c r="CA1482" i="3"/>
  <c r="BW1480" i="3"/>
  <c r="BV1480" i="3"/>
  <c r="BZ1472" i="3"/>
  <c r="CA1472" i="3"/>
  <c r="BY1472" i="3"/>
  <c r="BR1461" i="3"/>
  <c r="BS1461" i="3"/>
  <c r="BQ1461" i="3"/>
  <c r="BY1452" i="3"/>
  <c r="BZ1452" i="3"/>
  <c r="CA1452" i="3"/>
  <c r="CE1450" i="3"/>
  <c r="CC1450" i="3"/>
  <c r="CD1450" i="3"/>
  <c r="BW1441" i="3"/>
  <c r="BV1441" i="3"/>
  <c r="CL1440" i="3"/>
  <c r="CM1440" i="3"/>
  <c r="CK1440" i="3"/>
  <c r="BU1435" i="3"/>
  <c r="BW1435" i="3"/>
  <c r="BV1435" i="3"/>
  <c r="CI1428" i="3"/>
  <c r="CG1428" i="3"/>
  <c r="CI1415" i="3"/>
  <c r="CG1415" i="3"/>
  <c r="CH1415" i="3"/>
  <c r="BQ1415" i="3"/>
  <c r="BR1415" i="3"/>
  <c r="CI1410" i="3"/>
  <c r="CH1410" i="3"/>
  <c r="CG1410" i="3"/>
  <c r="CL1401" i="3"/>
  <c r="CM1401" i="3"/>
  <c r="BR1357" i="3"/>
  <c r="BS1357" i="3"/>
  <c r="CL1322" i="3"/>
  <c r="CK1322" i="3"/>
  <c r="CM1322" i="3"/>
  <c r="CA1322" i="3"/>
  <c r="BY1322" i="3"/>
  <c r="BZ1322" i="3"/>
  <c r="CH1271" i="3"/>
  <c r="CI1271" i="3"/>
  <c r="CG1271" i="3"/>
  <c r="CL1252" i="3"/>
  <c r="CK1252" i="3"/>
  <c r="CA1252" i="3"/>
  <c r="BY1252" i="3"/>
  <c r="BZ1252" i="3"/>
  <c r="CM1233" i="3"/>
  <c r="CL1233" i="3"/>
  <c r="CK1233" i="3"/>
  <c r="CI1221" i="3"/>
  <c r="CH1221" i="3"/>
  <c r="CG1221" i="3"/>
  <c r="BZ1218" i="3"/>
  <c r="BY1218" i="3"/>
  <c r="F1214" i="3"/>
  <c r="D1214" i="3"/>
  <c r="CL1199" i="3"/>
  <c r="CM1199" i="3"/>
  <c r="BZ1194" i="3"/>
  <c r="CA1194" i="3"/>
  <c r="CG1080" i="3"/>
  <c r="CI1080" i="3"/>
  <c r="CH1080" i="3"/>
  <c r="D973" i="3"/>
  <c r="BY973" i="3"/>
  <c r="F973" i="3"/>
  <c r="F954" i="3"/>
  <c r="D954" i="3"/>
  <c r="CK822" i="3"/>
  <c r="CL822" i="3"/>
  <c r="CM822" i="3"/>
  <c r="CA730" i="3"/>
  <c r="BZ730" i="3"/>
  <c r="BY730" i="3"/>
  <c r="CC717" i="3"/>
  <c r="CE717" i="3"/>
  <c r="CD717" i="3"/>
  <c r="BY694" i="3"/>
  <c r="BZ694" i="3"/>
  <c r="CA694" i="3"/>
  <c r="CH687" i="3"/>
  <c r="CI687" i="3"/>
  <c r="BW687" i="3"/>
  <c r="BU687" i="3"/>
  <c r="BV687" i="3"/>
  <c r="BZ649" i="3"/>
  <c r="CA649" i="3"/>
  <c r="BY649" i="3"/>
  <c r="BU628" i="3"/>
  <c r="BV628" i="3"/>
  <c r="BW628" i="3"/>
  <c r="CK619" i="3"/>
  <c r="CM619" i="3"/>
  <c r="CG610" i="3"/>
  <c r="CI610" i="3"/>
  <c r="BQ610" i="3"/>
  <c r="BS610" i="3"/>
  <c r="CK591" i="3"/>
  <c r="CL591" i="3"/>
  <c r="CK573" i="3"/>
  <c r="CL573" i="3"/>
  <c r="CC568" i="3"/>
  <c r="CE568" i="3"/>
  <c r="BU563" i="3"/>
  <c r="BV563" i="3"/>
  <c r="CI560" i="3"/>
  <c r="CG560" i="3"/>
  <c r="BW553" i="3"/>
  <c r="BV553" i="3"/>
  <c r="CD536" i="3"/>
  <c r="CE536" i="3"/>
  <c r="CC536" i="3"/>
  <c r="CA528" i="3"/>
  <c r="BV527" i="3"/>
  <c r="BU527" i="3"/>
  <c r="BW527" i="3"/>
  <c r="CC517" i="3"/>
  <c r="CE517" i="3"/>
  <c r="CD517" i="3"/>
  <c r="BV513" i="3"/>
  <c r="D413" i="3"/>
  <c r="M413" i="3"/>
  <c r="BS157" i="3"/>
  <c r="BR157" i="3"/>
  <c r="CK151" i="3"/>
  <c r="CL151" i="3"/>
  <c r="CM151" i="3"/>
  <c r="CH148" i="3"/>
  <c r="CG148" i="3"/>
  <c r="CH142" i="3"/>
  <c r="CI142" i="3"/>
  <c r="CG142" i="3"/>
  <c r="CM128" i="3"/>
  <c r="CK128" i="3"/>
  <c r="CL128" i="3"/>
  <c r="CM127" i="3"/>
  <c r="CK127" i="3"/>
  <c r="CL127" i="3"/>
  <c r="BR30" i="3"/>
  <c r="BS30" i="3"/>
  <c r="BW55" i="16"/>
  <c r="CD961" i="3"/>
  <c r="CE961" i="3"/>
  <c r="BU58" i="16"/>
  <c r="BW964" i="3"/>
  <c r="BV964" i="3"/>
  <c r="BW60" i="16"/>
  <c r="CE966" i="3"/>
  <c r="CD966" i="3"/>
  <c r="BW3097" i="3"/>
  <c r="BW3086" i="3"/>
  <c r="CM3054" i="3"/>
  <c r="CC3025" i="3"/>
  <c r="CE3025" i="3"/>
  <c r="CM2995" i="3"/>
  <c r="CL2995" i="3"/>
  <c r="CG2964" i="3"/>
  <c r="CH2964" i="3"/>
  <c r="CM2956" i="3"/>
  <c r="CL2950" i="3"/>
  <c r="CK2950" i="3"/>
  <c r="BZ2929" i="3"/>
  <c r="CA2929" i="3"/>
  <c r="CE2927" i="3"/>
  <c r="CD2927" i="3"/>
  <c r="BU2923" i="3"/>
  <c r="BV2923" i="3"/>
  <c r="BR2911" i="3"/>
  <c r="BS2911" i="3"/>
  <c r="CL2891" i="3"/>
  <c r="CK2891" i="3"/>
  <c r="CA2888" i="3"/>
  <c r="CI2861" i="3"/>
  <c r="CH2861" i="3"/>
  <c r="CG2861" i="3"/>
  <c r="BV2855" i="3"/>
  <c r="BU2855" i="3"/>
  <c r="CH2853" i="3"/>
  <c r="CG2853" i="3"/>
  <c r="CM2816" i="3"/>
  <c r="CL2816" i="3"/>
  <c r="CI2815" i="3"/>
  <c r="CH2809" i="3"/>
  <c r="CI2809" i="3"/>
  <c r="BZ2806" i="3"/>
  <c r="CE2805" i="3"/>
  <c r="CD2805" i="3"/>
  <c r="CC2805" i="3"/>
  <c r="BW2805" i="3"/>
  <c r="BU2805" i="3"/>
  <c r="BV2801" i="3"/>
  <c r="BW2801" i="3"/>
  <c r="CM2797" i="3"/>
  <c r="CK2797" i="3"/>
  <c r="CL2797" i="3"/>
  <c r="CH2783" i="3"/>
  <c r="BW2779" i="3"/>
  <c r="BQ2773" i="3"/>
  <c r="BR2773" i="3"/>
  <c r="CM2771" i="3"/>
  <c r="CK2771" i="3"/>
  <c r="CL2771" i="3"/>
  <c r="CH2768" i="3"/>
  <c r="CG2768" i="3"/>
  <c r="CE2760" i="3"/>
  <c r="CC2760" i="3"/>
  <c r="BU2746" i="3"/>
  <c r="BV2746" i="3"/>
  <c r="BW2746" i="3"/>
  <c r="BV2745" i="3"/>
  <c r="BW2745" i="3"/>
  <c r="BU2745" i="3"/>
  <c r="BZ2743" i="3"/>
  <c r="CC2735" i="3"/>
  <c r="CE2735" i="3"/>
  <c r="BZ2723" i="3"/>
  <c r="CL2721" i="3"/>
  <c r="CM2721" i="3"/>
  <c r="BZ2720" i="3"/>
  <c r="BY2720" i="3"/>
  <c r="BZ2716" i="3"/>
  <c r="CA2716" i="3"/>
  <c r="BZ2715" i="3"/>
  <c r="CM2714" i="3"/>
  <c r="CL2714" i="3"/>
  <c r="CK2714" i="3"/>
  <c r="BW2711" i="3"/>
  <c r="BU2711" i="3"/>
  <c r="BV2711" i="3"/>
  <c r="CI2707" i="3"/>
  <c r="CH2707" i="3"/>
  <c r="CH2701" i="3"/>
  <c r="CI2701" i="3"/>
  <c r="CD2694" i="3"/>
  <c r="CC2694" i="3"/>
  <c r="CE2694" i="3"/>
  <c r="CD2687" i="3"/>
  <c r="CE2687" i="3"/>
  <c r="CC2687" i="3"/>
  <c r="CG2682" i="3"/>
  <c r="CM2676" i="3"/>
  <c r="CK2676" i="3"/>
  <c r="CM2672" i="3"/>
  <c r="CL2672" i="3"/>
  <c r="D2665" i="3"/>
  <c r="M2665" i="3"/>
  <c r="BQ2664" i="3"/>
  <c r="BR2664" i="3"/>
  <c r="F2660" i="3"/>
  <c r="BY2660" i="3"/>
  <c r="CI2655" i="3"/>
  <c r="CH2655" i="3"/>
  <c r="CH2651" i="3"/>
  <c r="CG2651" i="3"/>
  <c r="CD2650" i="3"/>
  <c r="CE2650" i="3"/>
  <c r="CD2639" i="3"/>
  <c r="BR2639" i="3"/>
  <c r="BS2639" i="3"/>
  <c r="BZ2609" i="3"/>
  <c r="BZ2601" i="3"/>
  <c r="BY2601" i="3"/>
  <c r="BZ2598" i="3"/>
  <c r="CA2598" i="3"/>
  <c r="D2598" i="3"/>
  <c r="F2598" i="3"/>
  <c r="CM2597" i="3"/>
  <c r="CK2597" i="3"/>
  <c r="CM2596" i="3"/>
  <c r="BU2593" i="3"/>
  <c r="BY2593" i="3"/>
  <c r="CI2586" i="3"/>
  <c r="CH2586" i="3"/>
  <c r="BS2584" i="3"/>
  <c r="CI2578" i="3"/>
  <c r="CH2578" i="3"/>
  <c r="CA2568" i="3"/>
  <c r="BZ2568" i="3"/>
  <c r="BZ2566" i="3"/>
  <c r="CA2566" i="3"/>
  <c r="CA2561" i="3"/>
  <c r="BZ2561" i="3"/>
  <c r="CC2558" i="3"/>
  <c r="CD2558" i="3"/>
  <c r="CH2552" i="3"/>
  <c r="CG2552" i="3"/>
  <c r="CD2547" i="3"/>
  <c r="CE2547" i="3"/>
  <c r="CH2546" i="3"/>
  <c r="CG2546" i="3"/>
  <c r="BW2528" i="3"/>
  <c r="CM2526" i="3"/>
  <c r="CK2526" i="3"/>
  <c r="CL2526" i="3"/>
  <c r="CC2524" i="3"/>
  <c r="CD2524" i="3"/>
  <c r="CI2518" i="3"/>
  <c r="CG2518" i="3"/>
  <c r="CL2513" i="3"/>
  <c r="CK2513" i="3"/>
  <c r="D2507" i="3"/>
  <c r="F2507" i="3"/>
  <c r="CE2505" i="3"/>
  <c r="CD2505" i="3"/>
  <c r="CG2500" i="3"/>
  <c r="CH2500" i="3"/>
  <c r="F2499" i="3"/>
  <c r="D2497" i="3"/>
  <c r="F2497" i="3"/>
  <c r="BR2466" i="3"/>
  <c r="BR2463" i="3"/>
  <c r="D2461" i="3"/>
  <c r="F2461" i="3"/>
  <c r="M2461" i="3"/>
  <c r="BU2459" i="3"/>
  <c r="BV2459" i="3"/>
  <c r="F2457" i="3"/>
  <c r="F2451" i="3"/>
  <c r="D2451" i="3"/>
  <c r="BU2451" i="3"/>
  <c r="CN2451" i="3"/>
  <c r="CD2450" i="3"/>
  <c r="CG2434" i="3"/>
  <c r="CO2434" i="3"/>
  <c r="CH2434" i="3"/>
  <c r="CI2431" i="3"/>
  <c r="CH2431" i="3"/>
  <c r="BV2431" i="3"/>
  <c r="BW2431" i="3"/>
  <c r="BQ2422" i="3"/>
  <c r="M2421" i="3"/>
  <c r="F2421" i="3"/>
  <c r="CG2416" i="3"/>
  <c r="CH2416" i="3"/>
  <c r="CI2406" i="3"/>
  <c r="CH2406" i="3"/>
  <c r="CG2406" i="3"/>
  <c r="F2395" i="3"/>
  <c r="M2395" i="3"/>
  <c r="CL2381" i="3"/>
  <c r="CK2381" i="3"/>
  <c r="CM2381" i="3"/>
  <c r="BY2381" i="3"/>
  <c r="BZ2381" i="3"/>
  <c r="CA2381" i="3"/>
  <c r="CK2371" i="3"/>
  <c r="CM2371" i="3"/>
  <c r="CL2370" i="3"/>
  <c r="CM2370" i="3"/>
  <c r="CD2361" i="3"/>
  <c r="CE2361" i="3"/>
  <c r="CK2359" i="3"/>
  <c r="CL2359" i="3"/>
  <c r="CL2356" i="3"/>
  <c r="CM2356" i="3"/>
  <c r="CC2352" i="3"/>
  <c r="CD2352" i="3"/>
  <c r="BQ2343" i="3"/>
  <c r="BR2343" i="3"/>
  <c r="BR2336" i="3"/>
  <c r="BS2336" i="3"/>
  <c r="BV2334" i="3"/>
  <c r="BU2334" i="3"/>
  <c r="BW2334" i="3"/>
  <c r="BR2328" i="3"/>
  <c r="BQ2328" i="3"/>
  <c r="F2321" i="3"/>
  <c r="M2321" i="3"/>
  <c r="F2320" i="3"/>
  <c r="BQ2319" i="3"/>
  <c r="BS2319" i="3"/>
  <c r="CH2317" i="3"/>
  <c r="CG2317" i="3"/>
  <c r="BV2317" i="3"/>
  <c r="BU2317" i="3"/>
  <c r="F2315" i="3"/>
  <c r="CH2309" i="3"/>
  <c r="CG2309" i="3"/>
  <c r="CI2309" i="3"/>
  <c r="BR2306" i="3"/>
  <c r="BZ2301" i="3"/>
  <c r="BS2299" i="3"/>
  <c r="BR2299" i="3"/>
  <c r="CC2291" i="3"/>
  <c r="CG2283" i="3"/>
  <c r="CI2283" i="3"/>
  <c r="M2258" i="3"/>
  <c r="F2258" i="3"/>
  <c r="BZ2252" i="3"/>
  <c r="CA2252" i="3"/>
  <c r="BY2248" i="3"/>
  <c r="BZ2248" i="3"/>
  <c r="CA2248" i="3"/>
  <c r="CD2247" i="3"/>
  <c r="CE2247" i="3"/>
  <c r="F2246" i="3"/>
  <c r="M2246" i="3"/>
  <c r="F2243" i="3"/>
  <c r="M2243" i="3"/>
  <c r="D2243" i="3"/>
  <c r="F2242" i="3"/>
  <c r="M2242" i="3"/>
  <c r="CG2224" i="3"/>
  <c r="CH2224" i="3"/>
  <c r="CI2224" i="3"/>
  <c r="CL2221" i="3"/>
  <c r="CM2221" i="3"/>
  <c r="CK2221" i="3"/>
  <c r="CH2217" i="3"/>
  <c r="D2206" i="3"/>
  <c r="F2206" i="3"/>
  <c r="CE2200" i="3"/>
  <c r="CC2200" i="3"/>
  <c r="BR2200" i="3"/>
  <c r="BS2200" i="3"/>
  <c r="BQ2200" i="3"/>
  <c r="F2199" i="3"/>
  <c r="CC2185" i="3"/>
  <c r="BQ2185" i="3"/>
  <c r="BR2185" i="3"/>
  <c r="BQ2179" i="3"/>
  <c r="BR2179" i="3"/>
  <c r="F2172" i="3"/>
  <c r="CK2164" i="3"/>
  <c r="CI2162" i="3"/>
  <c r="CL2145" i="3"/>
  <c r="CK2145" i="3"/>
  <c r="CM2145" i="3"/>
  <c r="CI2143" i="3"/>
  <c r="F2136" i="3"/>
  <c r="M2136" i="3"/>
  <c r="D2136" i="3"/>
  <c r="CM2125" i="3"/>
  <c r="CL2125" i="3"/>
  <c r="CE2122" i="3"/>
  <c r="CC2122" i="3"/>
  <c r="F2112" i="3"/>
  <c r="M2112" i="3"/>
  <c r="BR2109" i="3"/>
  <c r="CM2108" i="3"/>
  <c r="F2096" i="3"/>
  <c r="D2096" i="3"/>
  <c r="BU2083" i="3"/>
  <c r="BV2083" i="3"/>
  <c r="BR2075" i="3"/>
  <c r="BS2075" i="3"/>
  <c r="CD2070" i="3"/>
  <c r="CC2070" i="3"/>
  <c r="BR2060" i="3"/>
  <c r="BQ2060" i="3"/>
  <c r="BS2060" i="3"/>
  <c r="CC2058" i="3"/>
  <c r="CD2058" i="3"/>
  <c r="CE2058" i="3"/>
  <c r="BW2054" i="3"/>
  <c r="BR2052" i="3"/>
  <c r="BQ2052" i="3"/>
  <c r="BS2052" i="3"/>
  <c r="CD2050" i="3"/>
  <c r="CC2050" i="3"/>
  <c r="CL2046" i="3"/>
  <c r="CA2040" i="3"/>
  <c r="BZ2040" i="3"/>
  <c r="BY2040" i="3"/>
  <c r="CC2038" i="3"/>
  <c r="CC2033" i="3"/>
  <c r="BQ2033" i="3"/>
  <c r="BS2033" i="3"/>
  <c r="BY2030" i="3"/>
  <c r="BZ2030" i="3"/>
  <c r="CH2015" i="3"/>
  <c r="CG2015" i="3"/>
  <c r="CD1937" i="3"/>
  <c r="CC1937" i="3"/>
  <c r="CE1937" i="3"/>
  <c r="CE1936" i="3"/>
  <c r="CC1936" i="3"/>
  <c r="CD1936" i="3"/>
  <c r="CH1840" i="3"/>
  <c r="CG1840" i="3"/>
  <c r="CI1840" i="3"/>
  <c r="CM1831" i="3"/>
  <c r="CL1831" i="3"/>
  <c r="CL1824" i="3"/>
  <c r="CK1824" i="3"/>
  <c r="CD1817" i="3"/>
  <c r="BS1816" i="3"/>
  <c r="CK1778" i="3"/>
  <c r="CL1778" i="3"/>
  <c r="CM1778" i="3"/>
  <c r="D1778" i="3"/>
  <c r="F1778" i="3"/>
  <c r="CG1762" i="3"/>
  <c r="CH1762" i="3"/>
  <c r="CL1747" i="3"/>
  <c r="CM1747" i="3"/>
  <c r="F1745" i="3"/>
  <c r="D1745" i="3"/>
  <c r="BU1707" i="3"/>
  <c r="BV1707" i="3"/>
  <c r="BV1704" i="3"/>
  <c r="BU1704" i="3"/>
  <c r="BW1704" i="3"/>
  <c r="BW1700" i="3"/>
  <c r="BV1700" i="3"/>
  <c r="BU1700" i="3"/>
  <c r="CC1698" i="3"/>
  <c r="CD1698" i="3"/>
  <c r="CE1698" i="3"/>
  <c r="CM1691" i="3"/>
  <c r="CL1691" i="3"/>
  <c r="CK1691" i="3"/>
  <c r="BV1690" i="3"/>
  <c r="BU1690" i="3"/>
  <c r="BW1690" i="3"/>
  <c r="CC1689" i="3"/>
  <c r="CD1689" i="3"/>
  <c r="CE1689" i="3"/>
  <c r="CI1683" i="3"/>
  <c r="CG1683" i="3"/>
  <c r="CH1680" i="3"/>
  <c r="CI1680" i="3"/>
  <c r="CG1680" i="3"/>
  <c r="CA1675" i="3"/>
  <c r="CM1673" i="3"/>
  <c r="CK1673" i="3"/>
  <c r="CE1660" i="3"/>
  <c r="CC1660" i="3"/>
  <c r="CD1660" i="3"/>
  <c r="CE1645" i="3"/>
  <c r="CC1645" i="3"/>
  <c r="CK1632" i="3"/>
  <c r="CL1632" i="3"/>
  <c r="CA1632" i="3"/>
  <c r="BY1632" i="3"/>
  <c r="BZ1632" i="3"/>
  <c r="BQ1608" i="3"/>
  <c r="BW1602" i="3"/>
  <c r="BV1602" i="3"/>
  <c r="BV1600" i="3"/>
  <c r="BW1600" i="3"/>
  <c r="CL1584" i="3"/>
  <c r="CK1584" i="3"/>
  <c r="BZ1584" i="3"/>
  <c r="BY1584" i="3"/>
  <c r="BW1568" i="3"/>
  <c r="BV1568" i="3"/>
  <c r="CA1560" i="3"/>
  <c r="BY1560" i="3"/>
  <c r="CG1559" i="3"/>
  <c r="CI1559" i="3"/>
  <c r="CH1559" i="3"/>
  <c r="CA1548" i="3"/>
  <c r="BZ1548" i="3"/>
  <c r="CC1547" i="3"/>
  <c r="CD1547" i="3"/>
  <c r="CE1544" i="3"/>
  <c r="CD1544" i="3"/>
  <c r="D1542" i="3"/>
  <c r="BQ1533" i="3"/>
  <c r="BR1533" i="3"/>
  <c r="CL1532" i="3"/>
  <c r="CM1532" i="3"/>
  <c r="BV1524" i="3"/>
  <c r="BW1524" i="3"/>
  <c r="CI1505" i="3"/>
  <c r="CH1505" i="3"/>
  <c r="CG1505" i="3"/>
  <c r="CG1495" i="3"/>
  <c r="CH1495" i="3"/>
  <c r="CI1495" i="3"/>
  <c r="F1489" i="3"/>
  <c r="D1489" i="3"/>
  <c r="M1489" i="3"/>
  <c r="BV1485" i="3"/>
  <c r="BW1485" i="3"/>
  <c r="CL1448" i="3"/>
  <c r="CK1448" i="3"/>
  <c r="CA1448" i="3"/>
  <c r="BY1448" i="3"/>
  <c r="BZ1448" i="3"/>
  <c r="CE1446" i="3"/>
  <c r="BW1446" i="3"/>
  <c r="BQ1444" i="3"/>
  <c r="BR1444" i="3"/>
  <c r="CG1443" i="3"/>
  <c r="CH1443" i="3"/>
  <c r="CL1431" i="3"/>
  <c r="BY1431" i="3"/>
  <c r="BW1430" i="3"/>
  <c r="BV1430" i="3"/>
  <c r="BQ1429" i="3"/>
  <c r="BS1429" i="3"/>
  <c r="CH1428" i="3"/>
  <c r="CG1369" i="3"/>
  <c r="CH1369" i="3"/>
  <c r="CI1369" i="3"/>
  <c r="M1365" i="3"/>
  <c r="F1365" i="3"/>
  <c r="CH1353" i="3"/>
  <c r="CG1353" i="3"/>
  <c r="CI1353" i="3"/>
  <c r="CL1341" i="3"/>
  <c r="CM1341" i="3"/>
  <c r="BR1341" i="3"/>
  <c r="BS1341" i="3"/>
  <c r="CL1333" i="3"/>
  <c r="CM1333" i="3"/>
  <c r="BY1333" i="3"/>
  <c r="CA1333" i="3"/>
  <c r="BW1332" i="3"/>
  <c r="BV1332" i="3"/>
  <c r="BU1332" i="3"/>
  <c r="BY1320" i="3"/>
  <c r="CA1320" i="3"/>
  <c r="BZ1320" i="3"/>
  <c r="CC1312" i="3"/>
  <c r="CD1312" i="3"/>
  <c r="CE1312" i="3"/>
  <c r="BW1298" i="3"/>
  <c r="BV1293" i="3"/>
  <c r="BW1293" i="3"/>
  <c r="BV1289" i="3"/>
  <c r="BW1289" i="3"/>
  <c r="CM1286" i="3"/>
  <c r="CL1286" i="3"/>
  <c r="CK1286" i="3"/>
  <c r="F1284" i="3"/>
  <c r="D1284" i="3"/>
  <c r="CD1282" i="3"/>
  <c r="CE1282" i="3"/>
  <c r="M1278" i="3"/>
  <c r="F1278" i="3"/>
  <c r="D1278" i="3"/>
  <c r="CD1276" i="3"/>
  <c r="CC1276" i="3"/>
  <c r="CI1176" i="3"/>
  <c r="CH1176" i="3"/>
  <c r="BR1176" i="3"/>
  <c r="BS1176" i="3"/>
  <c r="CK1173" i="3"/>
  <c r="CG1169" i="3"/>
  <c r="CH1169" i="3"/>
  <c r="BV1165" i="3"/>
  <c r="BW1165" i="3"/>
  <c r="BZ1143" i="3"/>
  <c r="CA1143" i="3"/>
  <c r="CI911" i="3"/>
  <c r="CG911" i="3"/>
  <c r="CH911" i="3"/>
  <c r="CK906" i="3"/>
  <c r="CL906" i="3"/>
  <c r="CM906" i="3"/>
  <c r="CG895" i="3"/>
  <c r="CH895" i="3"/>
  <c r="CI895" i="3"/>
  <c r="CD848" i="3"/>
  <c r="BR820" i="3"/>
  <c r="BT9" i="16"/>
  <c r="CD793" i="3"/>
  <c r="CC793" i="3"/>
  <c r="CE793" i="3"/>
  <c r="CH785" i="3"/>
  <c r="CI785" i="3"/>
  <c r="BW751" i="3"/>
  <c r="BU751" i="3"/>
  <c r="BV751" i="3"/>
  <c r="CL750" i="3"/>
  <c r="M748" i="3"/>
  <c r="F748" i="3"/>
  <c r="BZ1044" i="3"/>
  <c r="ET64" i="16"/>
  <c r="BZ1673" i="3"/>
  <c r="CH1683" i="3"/>
  <c r="CG1638" i="3"/>
  <c r="CG1643" i="3"/>
  <c r="BQ1667" i="3"/>
  <c r="CK1672" i="3"/>
  <c r="BU1709" i="3"/>
  <c r="D1893" i="3"/>
  <c r="CL1967" i="3"/>
  <c r="CK2046" i="3"/>
  <c r="CD2185" i="3"/>
  <c r="D2246" i="3"/>
  <c r="D2258" i="3"/>
  <c r="CD2290" i="3"/>
  <c r="D2315" i="3"/>
  <c r="D2323" i="3"/>
  <c r="D2401" i="3"/>
  <c r="BQ2401" i="3"/>
  <c r="CE2378" i="3"/>
  <c r="BZ2137" i="3"/>
  <c r="BZ2153" i="3"/>
  <c r="BZ2169" i="3"/>
  <c r="BZ2193" i="3"/>
  <c r="BZ2233" i="3"/>
  <c r="CL2471" i="3"/>
  <c r="CH2011" i="3"/>
  <c r="CL2012" i="3"/>
  <c r="BY2131" i="3"/>
  <c r="BY2219" i="3"/>
  <c r="CE2425" i="3"/>
  <c r="CH2477" i="3"/>
  <c r="BQ2679" i="3"/>
  <c r="BZ3054" i="3"/>
  <c r="CL3069" i="3"/>
  <c r="CK2487" i="3"/>
  <c r="CK2491" i="3"/>
  <c r="CL2511" i="3"/>
  <c r="BW2554" i="3"/>
  <c r="BY2568" i="3"/>
  <c r="F2629" i="3"/>
  <c r="BS2679" i="3"/>
  <c r="M2704" i="3"/>
  <c r="CG2707" i="3"/>
  <c r="M2728" i="3"/>
  <c r="M2764" i="3"/>
  <c r="M2796" i="3"/>
  <c r="M2860" i="3"/>
  <c r="BY2867" i="3"/>
  <c r="BU2878" i="3"/>
  <c r="BS2923" i="3"/>
  <c r="CA2939" i="3"/>
  <c r="F2988" i="3"/>
  <c r="CI2993" i="3"/>
  <c r="CD3063" i="3"/>
  <c r="BU3085" i="3"/>
  <c r="D3121" i="3"/>
  <c r="CL2539" i="3"/>
  <c r="CG2393" i="3"/>
  <c r="BR2558" i="3"/>
  <c r="BS2591" i="3"/>
  <c r="BS2681" i="3"/>
  <c r="CG2701" i="3"/>
  <c r="F2761" i="3"/>
  <c r="CI2937" i="3"/>
  <c r="BS2961" i="3"/>
  <c r="CK2964" i="3"/>
  <c r="BS2971" i="3"/>
  <c r="CI2977" i="3"/>
  <c r="BS2985" i="3"/>
  <c r="CK3069" i="3"/>
  <c r="CD3091" i="3"/>
  <c r="D3161" i="3"/>
  <c r="BQ2013" i="3"/>
  <c r="BZ3497" i="3"/>
  <c r="BY3497" i="3"/>
  <c r="BW3476" i="3"/>
  <c r="BV3476" i="3"/>
  <c r="BW3473" i="3"/>
  <c r="BU3444" i="3"/>
  <c r="BW3406" i="3"/>
  <c r="BU3406" i="3"/>
  <c r="BV3401" i="3"/>
  <c r="BU3401" i="3"/>
  <c r="CA3388" i="3"/>
  <c r="BR3383" i="3"/>
  <c r="D3382" i="3"/>
  <c r="D3376" i="3"/>
  <c r="CH3363" i="3"/>
  <c r="D3357" i="3"/>
  <c r="BY3357" i="3"/>
  <c r="BR3277" i="3"/>
  <c r="CE3262" i="3"/>
  <c r="CC3262" i="3"/>
  <c r="CE3259" i="3"/>
  <c r="CC3259" i="3"/>
  <c r="CD3259" i="3"/>
  <c r="BS3258" i="3"/>
  <c r="F3253" i="3"/>
  <c r="D3253" i="3"/>
  <c r="BU3253" i="3"/>
  <c r="CE3198" i="3"/>
  <c r="CC3198" i="3"/>
  <c r="CK3161" i="3"/>
  <c r="CM3159" i="3"/>
  <c r="CI3158" i="3"/>
  <c r="D3158" i="3"/>
  <c r="BQ3158" i="3"/>
  <c r="CD3157" i="3"/>
  <c r="CE3156" i="3"/>
  <c r="CG3152" i="3"/>
  <c r="CG3150" i="3"/>
  <c r="CI3148" i="3"/>
  <c r="CA3148" i="3"/>
  <c r="BS3148" i="3"/>
  <c r="BV3147" i="3"/>
  <c r="D3147" i="3"/>
  <c r="BV3146" i="3"/>
  <c r="CI3146" i="3"/>
  <c r="CE3141" i="3"/>
  <c r="CH3138" i="3"/>
  <c r="BY3138" i="3"/>
  <c r="CG3136" i="3"/>
  <c r="CI3136" i="3"/>
  <c r="CE3135" i="3"/>
  <c r="BY3120" i="3"/>
  <c r="BZ3120" i="3"/>
  <c r="BR3117" i="3"/>
  <c r="CC3116" i="3"/>
  <c r="CK3111" i="3"/>
  <c r="BZ3108" i="3"/>
  <c r="CK3107" i="3"/>
  <c r="CM3101" i="3"/>
  <c r="CD3101" i="3"/>
  <c r="CE3101" i="3"/>
  <c r="BR3099" i="3"/>
  <c r="CM3094" i="3"/>
  <c r="CH3093" i="3"/>
  <c r="BW3092" i="3"/>
  <c r="BU3091" i="3"/>
  <c r="CI3087" i="3"/>
  <c r="CH3087" i="3"/>
  <c r="CL3083" i="3"/>
  <c r="BV3080" i="3"/>
  <c r="BV3076" i="3"/>
  <c r="BV3068" i="3"/>
  <c r="BS3062" i="3"/>
  <c r="BW3061" i="3"/>
  <c r="BW3056" i="3"/>
  <c r="CM3050" i="3"/>
  <c r="BV3050" i="3"/>
  <c r="CI3048" i="3"/>
  <c r="CK3046" i="3"/>
  <c r="CL3046" i="3"/>
  <c r="BV3042" i="3"/>
  <c r="CM3039" i="3"/>
  <c r="CM3038" i="3"/>
  <c r="CL3038" i="3"/>
  <c r="CK3037" i="3"/>
  <c r="BV3037" i="3"/>
  <c r="BW3036" i="3"/>
  <c r="CL3035" i="3"/>
  <c r="BU3035" i="3"/>
  <c r="CD3035" i="3"/>
  <c r="BV3033" i="3"/>
  <c r="BU3033" i="3"/>
  <c r="CM3032" i="3"/>
  <c r="CL3029" i="3"/>
  <c r="D3028" i="3"/>
  <c r="BY3028" i="3"/>
  <c r="BW3026" i="3"/>
  <c r="BR3024" i="3"/>
  <c r="BS3024" i="3"/>
  <c r="CK3023" i="3"/>
  <c r="D3023" i="3"/>
  <c r="BU3023" i="3"/>
  <c r="BZ3022" i="3"/>
  <c r="D3022" i="3"/>
  <c r="BQ3022" i="3"/>
  <c r="D3019" i="3"/>
  <c r="BU3019" i="3"/>
  <c r="CM3016" i="3"/>
  <c r="BS3014" i="3"/>
  <c r="BR3014" i="3"/>
  <c r="BW3013" i="3"/>
  <c r="BW3012" i="3"/>
  <c r="CH3010" i="3"/>
  <c r="CC3010" i="3"/>
  <c r="BR3008" i="3"/>
  <c r="BS3008" i="3"/>
  <c r="BR3005" i="3"/>
  <c r="CE3002" i="3"/>
  <c r="CD3000" i="3"/>
  <c r="CG2998" i="3"/>
  <c r="BV2998" i="3"/>
  <c r="CI2995" i="3"/>
  <c r="BS2993" i="3"/>
  <c r="CM2992" i="3"/>
  <c r="CE2990" i="3"/>
  <c r="F2989" i="3"/>
  <c r="CG2988" i="3"/>
  <c r="BQ2988" i="3"/>
  <c r="BY2985" i="3"/>
  <c r="CI2983" i="3"/>
  <c r="CM2981" i="3"/>
  <c r="BR2978" i="3"/>
  <c r="CH2977" i="3"/>
  <c r="BR2976" i="3"/>
  <c r="CH2975" i="3"/>
  <c r="BR2974" i="3"/>
  <c r="BZ2974" i="3"/>
  <c r="F2971" i="3"/>
  <c r="CH2970" i="3"/>
  <c r="CD2970" i="3"/>
  <c r="BY2968" i="3"/>
  <c r="D2965" i="3"/>
  <c r="BQ2965" i="3"/>
  <c r="BV2964" i="3"/>
  <c r="CA2961" i="3"/>
  <c r="F2961" i="3"/>
  <c r="CL2958" i="3"/>
  <c r="CK2952" i="3"/>
  <c r="CK2951" i="3"/>
  <c r="CG2950" i="3"/>
  <c r="CK2945" i="3"/>
  <c r="CM2944" i="3"/>
  <c r="CD2944" i="3"/>
  <c r="F2943" i="3"/>
  <c r="CM2940" i="3"/>
  <c r="CL2940" i="3"/>
  <c r="CD2939" i="3"/>
  <c r="BY2938" i="3"/>
  <c r="BZ2937" i="3"/>
  <c r="CA2937" i="3"/>
  <c r="CL2936" i="3"/>
  <c r="CE2936" i="3"/>
  <c r="CL2931" i="3"/>
  <c r="D2929" i="3"/>
  <c r="BY2929" i="3"/>
  <c r="CC2927" i="3"/>
  <c r="CM2923" i="3"/>
  <c r="BW2923" i="3"/>
  <c r="CE2921" i="3"/>
  <c r="CA2920" i="3"/>
  <c r="BR2919" i="3"/>
  <c r="CK2915" i="3"/>
  <c r="CH2908" i="3"/>
  <c r="CG2908" i="3"/>
  <c r="CD2906" i="3"/>
  <c r="CM2905" i="3"/>
  <c r="BW2904" i="3"/>
  <c r="CE2903" i="3"/>
  <c r="BR2902" i="3"/>
  <c r="BZ2901" i="3"/>
  <c r="CH2900" i="3"/>
  <c r="CG2900" i="3"/>
  <c r="BS2900" i="3"/>
  <c r="CH2896" i="3"/>
  <c r="CG2896" i="3"/>
  <c r="CA2894" i="3"/>
  <c r="BV2894" i="3"/>
  <c r="CE2893" i="3"/>
  <c r="CG2891" i="3"/>
  <c r="BW2887" i="3"/>
  <c r="CI2884" i="3"/>
  <c r="CE2882" i="3"/>
  <c r="BV2881" i="3"/>
  <c r="BW2880" i="3"/>
  <c r="BU2880" i="3"/>
  <c r="CK2878" i="3"/>
  <c r="BV2878" i="3"/>
  <c r="CI2870" i="3"/>
  <c r="CI2864" i="3"/>
  <c r="BQ2864" i="3"/>
  <c r="BR2864" i="3"/>
  <c r="BV2860" i="3"/>
  <c r="BW2860" i="3"/>
  <c r="CK2857" i="3"/>
  <c r="BZ2857" i="3"/>
  <c r="BY2857" i="3"/>
  <c r="BQ2856" i="3"/>
  <c r="CE2855" i="3"/>
  <c r="CC2855" i="3"/>
  <c r="CG2854" i="3"/>
  <c r="CD2852" i="3"/>
  <c r="CE2852" i="3"/>
  <c r="CI2851" i="3"/>
  <c r="BV2850" i="3"/>
  <c r="BY2818" i="3"/>
  <c r="CK2817" i="3"/>
  <c r="CM2817" i="3"/>
  <c r="BZ2817" i="3"/>
  <c r="CD2811" i="3"/>
  <c r="BZ2810" i="3"/>
  <c r="BQ2810" i="3"/>
  <c r="BV2803" i="3"/>
  <c r="CC2800" i="3"/>
  <c r="CD2800" i="3"/>
  <c r="CE2800" i="3"/>
  <c r="BU2798" i="3"/>
  <c r="BW2798" i="3"/>
  <c r="BV2796" i="3"/>
  <c r="BU2796" i="3"/>
  <c r="CH2794" i="3"/>
  <c r="BY2786" i="3"/>
  <c r="BZ2786" i="3"/>
  <c r="CH2784" i="3"/>
  <c r="CG2784" i="3"/>
  <c r="BV2782" i="3"/>
  <c r="CD2777" i="3"/>
  <c r="CE2777" i="3"/>
  <c r="CC2777" i="3"/>
  <c r="BW2777" i="3"/>
  <c r="BR2765" i="3"/>
  <c r="BQ2765" i="3"/>
  <c r="CK2760" i="3"/>
  <c r="CL2760" i="3"/>
  <c r="CM2760" i="3"/>
  <c r="CA2760" i="3"/>
  <c r="BY2760" i="3"/>
  <c r="BZ2760" i="3"/>
  <c r="CE2753" i="3"/>
  <c r="CD2753" i="3"/>
  <c r="CC2753" i="3"/>
  <c r="BU2753" i="3"/>
  <c r="BV2749" i="3"/>
  <c r="BU2749" i="3"/>
  <c r="BW2749" i="3"/>
  <c r="CM2742" i="3"/>
  <c r="CK2742" i="3"/>
  <c r="CL2742" i="3"/>
  <c r="BV2735" i="3"/>
  <c r="BQ2734" i="3"/>
  <c r="CI2733" i="3"/>
  <c r="BZ2722" i="3"/>
  <c r="BY2722" i="3"/>
  <c r="CK2721" i="3"/>
  <c r="CK2717" i="3"/>
  <c r="CC2717" i="3"/>
  <c r="BW2717" i="3"/>
  <c r="BY2716" i="3"/>
  <c r="BY2714" i="3"/>
  <c r="BQ2714" i="3"/>
  <c r="CH2708" i="3"/>
  <c r="CC2689" i="3"/>
  <c r="CD2689" i="3"/>
  <c r="CE2689" i="3"/>
  <c r="CC2682" i="3"/>
  <c r="CE2682" i="3"/>
  <c r="BR2680" i="3"/>
  <c r="BY2676" i="3"/>
  <c r="CA2676" i="3"/>
  <c r="BQ2676" i="3"/>
  <c r="BS2676" i="3"/>
  <c r="CM2673" i="3"/>
  <c r="BW2673" i="3"/>
  <c r="CH2669" i="3"/>
  <c r="CI2669" i="3"/>
  <c r="BR2668" i="3"/>
  <c r="BS2668" i="3"/>
  <c r="BW2665" i="3"/>
  <c r="BV2665" i="3"/>
  <c r="CA2660" i="3"/>
  <c r="BR2651" i="3"/>
  <c r="BS2651" i="3"/>
  <c r="BY2648" i="3"/>
  <c r="BR2644" i="3"/>
  <c r="BS2644" i="3"/>
  <c r="BZ2639" i="3"/>
  <c r="CA2639" i="3"/>
  <c r="BR2630" i="3"/>
  <c r="CD2626" i="3"/>
  <c r="CE2626" i="3"/>
  <c r="F2624" i="3"/>
  <c r="D2624" i="3"/>
  <c r="BY2624" i="3"/>
  <c r="CK2623" i="3"/>
  <c r="CL2623" i="3"/>
  <c r="CC2620" i="3"/>
  <c r="CD2620" i="3"/>
  <c r="CE2620" i="3"/>
  <c r="F2620" i="3"/>
  <c r="D2620" i="3"/>
  <c r="BV2614" i="3"/>
  <c r="BW2614" i="3"/>
  <c r="CH2609" i="3"/>
  <c r="CI2607" i="3"/>
  <c r="CH2607" i="3"/>
  <c r="BR2605" i="3"/>
  <c r="BV2601" i="3"/>
  <c r="BW2601" i="3"/>
  <c r="BU2601" i="3"/>
  <c r="CL2597" i="3"/>
  <c r="BQ2593" i="3"/>
  <c r="BW2591" i="3"/>
  <c r="BU2591" i="3"/>
  <c r="BV2591" i="3"/>
  <c r="CK2576" i="3"/>
  <c r="CL2576" i="3"/>
  <c r="CM2576" i="3"/>
  <c r="CH2575" i="3"/>
  <c r="CI2575" i="3"/>
  <c r="CM2568" i="3"/>
  <c r="CK2568" i="3"/>
  <c r="CL2568" i="3"/>
  <c r="D2565" i="3"/>
  <c r="BU2565" i="3"/>
  <c r="F2565" i="3"/>
  <c r="BZ2560" i="3"/>
  <c r="CA2560" i="3"/>
  <c r="CA2558" i="3"/>
  <c r="CI2543" i="3"/>
  <c r="CH2543" i="3"/>
  <c r="D2540" i="3"/>
  <c r="CC2540" i="3"/>
  <c r="M2540" i="3"/>
  <c r="BZ2529" i="3"/>
  <c r="CA2529" i="3"/>
  <c r="BR2512" i="3"/>
  <c r="BS2512" i="3"/>
  <c r="BR2511" i="3"/>
  <c r="BS2511" i="3"/>
  <c r="CM2510" i="3"/>
  <c r="CL2510" i="3"/>
  <c r="CK2510" i="3"/>
  <c r="D2505" i="3"/>
  <c r="BQ2505" i="3"/>
  <c r="F2505" i="3"/>
  <c r="CI2502" i="3"/>
  <c r="CG2502" i="3"/>
  <c r="F2492" i="3"/>
  <c r="D2492" i="3"/>
  <c r="BY2492" i="3"/>
  <c r="CD2485" i="3"/>
  <c r="CI2484" i="3"/>
  <c r="CI2472" i="3"/>
  <c r="BQ2465" i="3"/>
  <c r="F2465" i="3"/>
  <c r="M2465" i="3"/>
  <c r="BW2461" i="3"/>
  <c r="CG2453" i="3"/>
  <c r="CH2453" i="3"/>
  <c r="BR2453" i="3"/>
  <c r="BS2453" i="3"/>
  <c r="CC2444" i="3"/>
  <c r="CG2439" i="3"/>
  <c r="CI2439" i="3"/>
  <c r="BZ2433" i="3"/>
  <c r="CA2433" i="3"/>
  <c r="BV2432" i="3"/>
  <c r="BW2432" i="3"/>
  <c r="M2429" i="3"/>
  <c r="BV2428" i="3"/>
  <c r="BW2428" i="3"/>
  <c r="BV2421" i="3"/>
  <c r="BZ2407" i="3"/>
  <c r="CM2403" i="3"/>
  <c r="CK2403" i="3"/>
  <c r="CL2403" i="3"/>
  <c r="F2397" i="3"/>
  <c r="M2397" i="3"/>
  <c r="BZ2393" i="3"/>
  <c r="CA2393" i="3"/>
  <c r="CL2385" i="3"/>
  <c r="CK2385" i="3"/>
  <c r="CM2385" i="3"/>
  <c r="CA2376" i="3"/>
  <c r="BZ2376" i="3"/>
  <c r="CH2365" i="3"/>
  <c r="CI2365" i="3"/>
  <c r="CG2365" i="3"/>
  <c r="CD2354" i="3"/>
  <c r="CE2353" i="3"/>
  <c r="CA2350" i="3"/>
  <c r="CD2348" i="3"/>
  <c r="BV2348" i="3"/>
  <c r="CE2347" i="3"/>
  <c r="CD2347" i="3"/>
  <c r="CH2342" i="3"/>
  <c r="BV2342" i="3"/>
  <c r="BU2342" i="3"/>
  <c r="BQ2338" i="3"/>
  <c r="BR2337" i="3"/>
  <c r="BS2337" i="3"/>
  <c r="CH2334" i="3"/>
  <c r="CG2334" i="3"/>
  <c r="CI2334" i="3"/>
  <c r="BR2329" i="3"/>
  <c r="BQ2329" i="3"/>
  <c r="F2328" i="3"/>
  <c r="M2328" i="3"/>
  <c r="CI2324" i="3"/>
  <c r="BW2324" i="3"/>
  <c r="F2323" i="3"/>
  <c r="BU2316" i="3"/>
  <c r="BW2316" i="3"/>
  <c r="BW2315" i="3"/>
  <c r="BS2311" i="3"/>
  <c r="BW2310" i="3"/>
  <c r="CG2301" i="3"/>
  <c r="CH2301" i="3"/>
  <c r="CI2301" i="3"/>
  <c r="BY2299" i="3"/>
  <c r="CA2299" i="3"/>
  <c r="BZ2299" i="3"/>
  <c r="BS2297" i="3"/>
  <c r="CH2294" i="3"/>
  <c r="CG2294" i="3"/>
  <c r="CI2294" i="3"/>
  <c r="CE2290" i="3"/>
  <c r="BQ2290" i="3"/>
  <c r="F2286" i="3"/>
  <c r="M2286" i="3"/>
  <c r="BY2285" i="3"/>
  <c r="CA2285" i="3"/>
  <c r="CI2278" i="3"/>
  <c r="CH2278" i="3"/>
  <c r="F2278" i="3"/>
  <c r="CK2276" i="3"/>
  <c r="D2276" i="3"/>
  <c r="BQ2274" i="3"/>
  <c r="BR2274" i="3"/>
  <c r="F2270" i="3"/>
  <c r="M2270" i="3"/>
  <c r="BY2269" i="3"/>
  <c r="BZ2265" i="3"/>
  <c r="CA2265" i="3"/>
  <c r="BY2259" i="3"/>
  <c r="CA2259" i="3"/>
  <c r="CC2254" i="3"/>
  <c r="CE2254" i="3"/>
  <c r="F2251" i="3"/>
  <c r="M2251" i="3"/>
  <c r="CK2250" i="3"/>
  <c r="CM2250" i="3"/>
  <c r="BR2243" i="3"/>
  <c r="F2238" i="3"/>
  <c r="M2238" i="3"/>
  <c r="D2238" i="3"/>
  <c r="D2233" i="3"/>
  <c r="F2233" i="3"/>
  <c r="CE2230" i="3"/>
  <c r="CC2230" i="3"/>
  <c r="BS2226" i="3"/>
  <c r="F2220" i="3"/>
  <c r="M2220" i="3"/>
  <c r="CM2212" i="3"/>
  <c r="CK2212" i="3"/>
  <c r="CG2206" i="3"/>
  <c r="CL2198" i="3"/>
  <c r="CM2198" i="3"/>
  <c r="CK2198" i="3"/>
  <c r="F2194" i="3"/>
  <c r="D2194" i="3"/>
  <c r="CH2190" i="3"/>
  <c r="BS2179" i="3"/>
  <c r="BS2173" i="3"/>
  <c r="CK2172" i="3"/>
  <c r="CK2171" i="3"/>
  <c r="CL2171" i="3"/>
  <c r="BQ2170" i="3"/>
  <c r="F2168" i="3"/>
  <c r="M2168" i="3"/>
  <c r="BU2156" i="3"/>
  <c r="BV2156" i="3"/>
  <c r="BW2156" i="3"/>
  <c r="BR2155" i="3"/>
  <c r="BU2152" i="3"/>
  <c r="BV2152" i="3"/>
  <c r="BW2152" i="3"/>
  <c r="CE2141" i="3"/>
  <c r="CE2134" i="3"/>
  <c r="CC2134" i="3"/>
  <c r="BU2130" i="3"/>
  <c r="BV2130" i="3"/>
  <c r="BW2127" i="3"/>
  <c r="CC2126" i="3"/>
  <c r="BQ2126" i="3"/>
  <c r="F2118" i="3"/>
  <c r="M2118" i="3"/>
  <c r="D2118" i="3"/>
  <c r="F2107" i="3"/>
  <c r="D2107" i="3"/>
  <c r="BZ2100" i="3"/>
  <c r="BY2100" i="3"/>
  <c r="BW2097" i="3"/>
  <c r="BU2097" i="3"/>
  <c r="CK2096" i="3"/>
  <c r="CM2096" i="3"/>
  <c r="BV2092" i="3"/>
  <c r="BU2092" i="3"/>
  <c r="BW2092" i="3"/>
  <c r="BQ2084" i="3"/>
  <c r="BS2084" i="3"/>
  <c r="CC2083" i="3"/>
  <c r="BY2074" i="3"/>
  <c r="CA2074" i="3"/>
  <c r="CD2073" i="3"/>
  <c r="CC2073" i="3"/>
  <c r="CE2073" i="3"/>
  <c r="BY2066" i="3"/>
  <c r="CA2066" i="3"/>
  <c r="BZ2066" i="3"/>
  <c r="BY2045" i="3"/>
  <c r="CA2045" i="3"/>
  <c r="CH2042" i="3"/>
  <c r="CG2042" i="3"/>
  <c r="CK2041" i="3"/>
  <c r="CC2027" i="3"/>
  <c r="CH2017" i="3"/>
  <c r="BV2017" i="3"/>
  <c r="CI2012" i="3"/>
  <c r="BZ2002" i="3"/>
  <c r="BY2002" i="3"/>
  <c r="BV1990" i="3"/>
  <c r="BW1990" i="3"/>
  <c r="D1985" i="3"/>
  <c r="F1985" i="3"/>
  <c r="CA1970" i="3"/>
  <c r="BY1893" i="3"/>
  <c r="CA1893" i="3"/>
  <c r="BZ1893" i="3"/>
  <c r="D1890" i="3"/>
  <c r="F1890" i="3"/>
  <c r="CH1889" i="3"/>
  <c r="CG1889" i="3"/>
  <c r="BS1889" i="3"/>
  <c r="CE1881" i="3"/>
  <c r="BU1832" i="3"/>
  <c r="BW1832" i="3"/>
  <c r="BV1832" i="3"/>
  <c r="CH1831" i="3"/>
  <c r="CG1831" i="3"/>
  <c r="CI1831" i="3"/>
  <c r="BQ1831" i="3"/>
  <c r="BR1831" i="3"/>
  <c r="BW1824" i="3"/>
  <c r="BU1824" i="3"/>
  <c r="BV1824" i="3"/>
  <c r="BY1810" i="3"/>
  <c r="BZ1810" i="3"/>
  <c r="BU1775" i="3"/>
  <c r="BV1775" i="3"/>
  <c r="BW1775" i="3"/>
  <c r="D1767" i="3"/>
  <c r="CG1765" i="3"/>
  <c r="CI1765" i="3"/>
  <c r="CM1749" i="3"/>
  <c r="BW1707" i="3"/>
  <c r="CG1702" i="3"/>
  <c r="CH1702" i="3"/>
  <c r="CI1702" i="3"/>
  <c r="CG1695" i="3"/>
  <c r="CH1695" i="3"/>
  <c r="CI1695" i="3"/>
  <c r="F1677" i="3"/>
  <c r="D1677" i="3"/>
  <c r="CL1673" i="3"/>
  <c r="BY1658" i="3"/>
  <c r="BZ1658" i="3"/>
  <c r="CD1653" i="3"/>
  <c r="CC1653" i="3"/>
  <c r="CE1653" i="3"/>
  <c r="CG1633" i="3"/>
  <c r="D1628" i="3"/>
  <c r="F1628" i="3"/>
  <c r="BY1610" i="3"/>
  <c r="CA1610" i="3"/>
  <c r="M1601" i="3"/>
  <c r="D1601" i="3"/>
  <c r="F1601" i="3"/>
  <c r="BY1579" i="3"/>
  <c r="BZ1579" i="3"/>
  <c r="F1574" i="3"/>
  <c r="D1574" i="3"/>
  <c r="M1574" i="3"/>
  <c r="CI1568" i="3"/>
  <c r="CG1568" i="3"/>
  <c r="CH1568" i="3"/>
  <c r="BZ1547" i="3"/>
  <c r="CA1547" i="3"/>
  <c r="BY1547" i="3"/>
  <c r="BZ1533" i="3"/>
  <c r="BY1533" i="3"/>
  <c r="BZ1525" i="3"/>
  <c r="CA1525" i="3"/>
  <c r="BY1525" i="3"/>
  <c r="BV1506" i="3"/>
  <c r="BU1506" i="3"/>
  <c r="BW1506" i="3"/>
  <c r="CC1504" i="3"/>
  <c r="CE1504" i="3"/>
  <c r="CL1492" i="3"/>
  <c r="CK1492" i="3"/>
  <c r="D1486" i="3"/>
  <c r="CM1457" i="3"/>
  <c r="BS1451" i="3"/>
  <c r="BQ1451" i="3"/>
  <c r="BW1448" i="3"/>
  <c r="BV1448" i="3"/>
  <c r="BU1448" i="3"/>
  <c r="CH1436" i="3"/>
  <c r="CI1436" i="3"/>
  <c r="CG1436" i="3"/>
  <c r="BY1415" i="3"/>
  <c r="BS1415" i="3"/>
  <c r="BR1408" i="3"/>
  <c r="F1406" i="3"/>
  <c r="D1406" i="3"/>
  <c r="D1405" i="3"/>
  <c r="F1405" i="3"/>
  <c r="CG1403" i="3"/>
  <c r="CI1403" i="3"/>
  <c r="F1402" i="3"/>
  <c r="CD1380" i="3"/>
  <c r="CE1380" i="3"/>
  <c r="CH1372" i="3"/>
  <c r="CG1372" i="3"/>
  <c r="CA1356" i="3"/>
  <c r="CK1354" i="3"/>
  <c r="CL1354" i="3"/>
  <c r="CM1354" i="3"/>
  <c r="BV1320" i="3"/>
  <c r="BU1320" i="3"/>
  <c r="BW1320" i="3"/>
  <c r="CE1213" i="3"/>
  <c r="CD1213" i="3"/>
  <c r="CI1210" i="3"/>
  <c r="CH1210" i="3"/>
  <c r="CL1206" i="3"/>
  <c r="CM1206" i="3"/>
  <c r="CL1173" i="3"/>
  <c r="CL1168" i="3"/>
  <c r="CK1168" i="3"/>
  <c r="CD1167" i="3"/>
  <c r="CE1167" i="3"/>
  <c r="BR1166" i="3"/>
  <c r="BS1166" i="3"/>
  <c r="CA930" i="3"/>
  <c r="BZ930" i="3"/>
  <c r="CE927" i="3"/>
  <c r="CD927" i="3"/>
  <c r="D842" i="3"/>
  <c r="BR840" i="3"/>
  <c r="BS840" i="3"/>
  <c r="CA822" i="3"/>
  <c r="BV11" i="16"/>
  <c r="BW814" i="3"/>
  <c r="BU814" i="3"/>
  <c r="CH805" i="3"/>
  <c r="CI805" i="3"/>
  <c r="BQ796" i="3"/>
  <c r="BR796" i="3"/>
  <c r="BS796" i="3"/>
  <c r="ER52" i="16"/>
  <c r="BR1032" i="3"/>
  <c r="BS1032" i="3"/>
  <c r="BY2854" i="3"/>
  <c r="BZ2854" i="3"/>
  <c r="CG2808" i="3"/>
  <c r="CM2801" i="3"/>
  <c r="CK2801" i="3"/>
  <c r="BZ2799" i="3"/>
  <c r="BY2799" i="3"/>
  <c r="CM2798" i="3"/>
  <c r="CL2798" i="3"/>
  <c r="CC2794" i="3"/>
  <c r="CK2792" i="3"/>
  <c r="CC2792" i="3"/>
  <c r="CE2792" i="3"/>
  <c r="BW2791" i="3"/>
  <c r="BZ2789" i="3"/>
  <c r="BY2789" i="3"/>
  <c r="CC2788" i="3"/>
  <c r="CE2788" i="3"/>
  <c r="CH2785" i="3"/>
  <c r="BQ2777" i="3"/>
  <c r="CH2776" i="3"/>
  <c r="CG2776" i="3"/>
  <c r="CI2775" i="3"/>
  <c r="CH2775" i="3"/>
  <c r="BY2772" i="3"/>
  <c r="BU2770" i="3"/>
  <c r="CM2766" i="3"/>
  <c r="CL2766" i="3"/>
  <c r="BU2764" i="3"/>
  <c r="BW2764" i="3"/>
  <c r="CH2758" i="3"/>
  <c r="CG2758" i="3"/>
  <c r="CI2758" i="3"/>
  <c r="CI2749" i="3"/>
  <c r="BZ2741" i="3"/>
  <c r="BZ2738" i="3"/>
  <c r="BY2738" i="3"/>
  <c r="CA2738" i="3"/>
  <c r="CK2737" i="3"/>
  <c r="CM2737" i="3"/>
  <c r="BS2732" i="3"/>
  <c r="CL2731" i="3"/>
  <c r="CE2729" i="3"/>
  <c r="CE2725" i="3"/>
  <c r="CC2725" i="3"/>
  <c r="CD2725" i="3"/>
  <c r="CG2724" i="3"/>
  <c r="BZ2724" i="3"/>
  <c r="CI2722" i="3"/>
  <c r="CH2722" i="3"/>
  <c r="CM2718" i="3"/>
  <c r="CL2718" i="3"/>
  <c r="BZ2718" i="3"/>
  <c r="BQ2717" i="3"/>
  <c r="BR2717" i="3"/>
  <c r="CH2712" i="3"/>
  <c r="CG2712" i="3"/>
  <c r="CI2712" i="3"/>
  <c r="BZ2712" i="3"/>
  <c r="BY2712" i="3"/>
  <c r="CI2711" i="3"/>
  <c r="CH2711" i="3"/>
  <c r="BU2707" i="3"/>
  <c r="BV2707" i="3"/>
  <c r="CI2705" i="3"/>
  <c r="CH2705" i="3"/>
  <c r="BW2703" i="3"/>
  <c r="BU2703" i="3"/>
  <c r="BV2703" i="3"/>
  <c r="BU2702" i="3"/>
  <c r="BV2702" i="3"/>
  <c r="CC2700" i="3"/>
  <c r="CD2700" i="3"/>
  <c r="BV2700" i="3"/>
  <c r="BZ2696" i="3"/>
  <c r="BY2696" i="3"/>
  <c r="BU2693" i="3"/>
  <c r="BV2693" i="3"/>
  <c r="BW2693" i="3"/>
  <c r="BZ2692" i="3"/>
  <c r="BY2692" i="3"/>
  <c r="CA2692" i="3"/>
  <c r="CA2682" i="3"/>
  <c r="BY2682" i="3"/>
  <c r="BZ2682" i="3"/>
  <c r="CI2677" i="3"/>
  <c r="CH2677" i="3"/>
  <c r="BQ2673" i="3"/>
  <c r="BR2673" i="3"/>
  <c r="BQ2672" i="3"/>
  <c r="BZ2668" i="3"/>
  <c r="BY2668" i="3"/>
  <c r="CA2668" i="3"/>
  <c r="CD2656" i="3"/>
  <c r="BU2655" i="3"/>
  <c r="D2654" i="3"/>
  <c r="BQ2654" i="3"/>
  <c r="BW2653" i="3"/>
  <c r="BV2653" i="3"/>
  <c r="BZ2651" i="3"/>
  <c r="BY2651" i="3"/>
  <c r="CA2651" i="3"/>
  <c r="BW2643" i="3"/>
  <c r="BV2643" i="3"/>
  <c r="CD2642" i="3"/>
  <c r="BV2634" i="3"/>
  <c r="BW2634" i="3"/>
  <c r="BU2634" i="3"/>
  <c r="BS2629" i="3"/>
  <c r="BR2629" i="3"/>
  <c r="CD2627" i="3"/>
  <c r="BU2625" i="3"/>
  <c r="BW2625" i="3"/>
  <c r="BR2621" i="3"/>
  <c r="BS2621" i="3"/>
  <c r="CM2614" i="3"/>
  <c r="CL2614" i="3"/>
  <c r="CM2606" i="3"/>
  <c r="CL2606" i="3"/>
  <c r="CA2605" i="3"/>
  <c r="BY2605" i="3"/>
  <c r="CH2600" i="3"/>
  <c r="CI2600" i="3"/>
  <c r="BQ2594" i="3"/>
  <c r="CC2591" i="3"/>
  <c r="CD2591" i="3"/>
  <c r="CD2587" i="3"/>
  <c r="BW2587" i="3"/>
  <c r="D2584" i="3"/>
  <c r="BY2584" i="3"/>
  <c r="BV2576" i="3"/>
  <c r="BW2576" i="3"/>
  <c r="CC2569" i="3"/>
  <c r="CE2569" i="3"/>
  <c r="BW2559" i="3"/>
  <c r="CD2554" i="3"/>
  <c r="CE2554" i="3"/>
  <c r="CE2553" i="3"/>
  <c r="CG2548" i="3"/>
  <c r="CH2548" i="3"/>
  <c r="BV2548" i="3"/>
  <c r="BU2548" i="3"/>
  <c r="BW2548" i="3"/>
  <c r="F2548" i="3"/>
  <c r="BS2547" i="3"/>
  <c r="F2547" i="3"/>
  <c r="BY2537" i="3"/>
  <c r="CA2526" i="3"/>
  <c r="D2524" i="3"/>
  <c r="CD2523" i="3"/>
  <c r="F2520" i="3"/>
  <c r="D2519" i="3"/>
  <c r="BY2519" i="3"/>
  <c r="CG2517" i="3"/>
  <c r="CG2513" i="3"/>
  <c r="CH2513" i="3"/>
  <c r="CE2511" i="3"/>
  <c r="CH2509" i="3"/>
  <c r="BW2509" i="3"/>
  <c r="BW2506" i="3"/>
  <c r="BU2506" i="3"/>
  <c r="BV2505" i="3"/>
  <c r="BU2505" i="3"/>
  <c r="BW2504" i="3"/>
  <c r="BU2504" i="3"/>
  <c r="CL2498" i="3"/>
  <c r="CK2498" i="3"/>
  <c r="CM2498" i="3"/>
  <c r="D2498" i="3"/>
  <c r="M2498" i="3"/>
  <c r="CD2497" i="3"/>
  <c r="CC2497" i="3"/>
  <c r="CE2497" i="3"/>
  <c r="CE2491" i="3"/>
  <c r="CE2489" i="3"/>
  <c r="CE2484" i="3"/>
  <c r="CD2484" i="3"/>
  <c r="BR2484" i="3"/>
  <c r="BR2476" i="3"/>
  <c r="CI2470" i="3"/>
  <c r="CH2466" i="3"/>
  <c r="CM2463" i="3"/>
  <c r="CL2463" i="3"/>
  <c r="BR2461" i="3"/>
  <c r="BS2461" i="3"/>
  <c r="CG2458" i="3"/>
  <c r="CH2458" i="3"/>
  <c r="BS2458" i="3"/>
  <c r="BR2458" i="3"/>
  <c r="D2449" i="3"/>
  <c r="F2449" i="3"/>
  <c r="D2445" i="3"/>
  <c r="F2445" i="3"/>
  <c r="CD2435" i="3"/>
  <c r="CE2435" i="3"/>
  <c r="BZ2429" i="3"/>
  <c r="CM2422" i="3"/>
  <c r="CL2421" i="3"/>
  <c r="CM2418" i="3"/>
  <c r="CL2417" i="3"/>
  <c r="BQ2415" i="3"/>
  <c r="BS2415" i="3"/>
  <c r="CG2407" i="3"/>
  <c r="CI2407" i="3"/>
  <c r="BV2405" i="3"/>
  <c r="CA2404" i="3"/>
  <c r="CH2396" i="3"/>
  <c r="CI2396" i="3"/>
  <c r="BY2395" i="3"/>
  <c r="D2393" i="3"/>
  <c r="BY2393" i="3"/>
  <c r="F2393" i="3"/>
  <c r="BV2379" i="3"/>
  <c r="BW2379" i="3"/>
  <c r="CI2375" i="3"/>
  <c r="CE2373" i="3"/>
  <c r="CC2373" i="3"/>
  <c r="CM2367" i="3"/>
  <c r="BW2356" i="3"/>
  <c r="BV2356" i="3"/>
  <c r="CK2349" i="3"/>
  <c r="CD2349" i="3"/>
  <c r="CE2349" i="3"/>
  <c r="BS2349" i="3"/>
  <c r="D2348" i="3"/>
  <c r="CC2348" i="3"/>
  <c r="CL2346" i="3"/>
  <c r="CM2346" i="3"/>
  <c r="F2338" i="3"/>
  <c r="F2337" i="3"/>
  <c r="F2336" i="3"/>
  <c r="M2336" i="3"/>
  <c r="CH2332" i="3"/>
  <c r="CG2332" i="3"/>
  <c r="BV2332" i="3"/>
  <c r="BU2332" i="3"/>
  <c r="BW2331" i="3"/>
  <c r="CH2325" i="3"/>
  <c r="CG2325" i="3"/>
  <c r="BV2325" i="3"/>
  <c r="BQ2322" i="3"/>
  <c r="CH2318" i="3"/>
  <c r="CG2318" i="3"/>
  <c r="BV2318" i="3"/>
  <c r="BU2318" i="3"/>
  <c r="F2307" i="3"/>
  <c r="F2306" i="3"/>
  <c r="M2306" i="3"/>
  <c r="D2304" i="3"/>
  <c r="M2304" i="3"/>
  <c r="CH2302" i="3"/>
  <c r="F2298" i="3"/>
  <c r="CH2295" i="3"/>
  <c r="BY2293" i="3"/>
  <c r="CA2293" i="3"/>
  <c r="BQ2293" i="3"/>
  <c r="BS2293" i="3"/>
  <c r="F2290" i="3"/>
  <c r="BW2289" i="3"/>
  <c r="BV2289" i="3"/>
  <c r="BU2274" i="3"/>
  <c r="F2274" i="3"/>
  <c r="BW2273" i="3"/>
  <c r="BV2273" i="3"/>
  <c r="CC2262" i="3"/>
  <c r="CE2262" i="3"/>
  <c r="F2259" i="3"/>
  <c r="M2259" i="3"/>
  <c r="CK2258" i="3"/>
  <c r="CM2258" i="3"/>
  <c r="CD2255" i="3"/>
  <c r="CC2255" i="3"/>
  <c r="CE2255" i="3"/>
  <c r="F2254" i="3"/>
  <c r="M2254" i="3"/>
  <c r="D2252" i="3"/>
  <c r="F2250" i="3"/>
  <c r="BY2243" i="3"/>
  <c r="CA2243" i="3"/>
  <c r="CE2238" i="3"/>
  <c r="CC2238" i="3"/>
  <c r="M2236" i="3"/>
  <c r="D2226" i="3"/>
  <c r="F2226" i="3"/>
  <c r="BV2221" i="3"/>
  <c r="CH2210" i="3"/>
  <c r="CI2210" i="3"/>
  <c r="BU2210" i="3"/>
  <c r="BV2210" i="3"/>
  <c r="CH2209" i="3"/>
  <c r="CI2209" i="3"/>
  <c r="CL2208" i="3"/>
  <c r="CM2208" i="3"/>
  <c r="CG2202" i="3"/>
  <c r="CC2198" i="3"/>
  <c r="CE2198" i="3"/>
  <c r="CL2197" i="3"/>
  <c r="CM2197" i="3"/>
  <c r="CH2189" i="3"/>
  <c r="BV2189" i="3"/>
  <c r="F2185" i="3"/>
  <c r="M2185" i="3"/>
  <c r="CL2184" i="3"/>
  <c r="CM2184" i="3"/>
  <c r="CK2181" i="3"/>
  <c r="CL2181" i="3"/>
  <c r="CH2180" i="3"/>
  <c r="CG2180" i="3"/>
  <c r="CK2176" i="3"/>
  <c r="CL2176" i="3"/>
  <c r="M2173" i="3"/>
  <c r="BS2172" i="3"/>
  <c r="BW2168" i="3"/>
  <c r="BU2168" i="3"/>
  <c r="CL2166" i="3"/>
  <c r="CM2166" i="3"/>
  <c r="BS2162" i="3"/>
  <c r="CC2155" i="3"/>
  <c r="CE2155" i="3"/>
  <c r="CK2148" i="3"/>
  <c r="CL2148" i="3"/>
  <c r="D2147" i="3"/>
  <c r="F2147" i="3"/>
  <c r="D2146" i="3"/>
  <c r="F2146" i="3"/>
  <c r="CG2138" i="3"/>
  <c r="BQ2138" i="3"/>
  <c r="CG2129" i="3"/>
  <c r="F2128" i="3"/>
  <c r="M2128" i="3"/>
  <c r="CL2126" i="3"/>
  <c r="CM2123" i="3"/>
  <c r="CK2123" i="3"/>
  <c r="CE2118" i="3"/>
  <c r="CC2118" i="3"/>
  <c r="BQ2118" i="3"/>
  <c r="BR2118" i="3"/>
  <c r="F2116" i="3"/>
  <c r="M2116" i="3"/>
  <c r="BV2114" i="3"/>
  <c r="BU2114" i="3"/>
  <c r="F2106" i="3"/>
  <c r="M2106" i="3"/>
  <c r="CK2101" i="3"/>
  <c r="CI2100" i="3"/>
  <c r="BS2099" i="3"/>
  <c r="BR2099" i="3"/>
  <c r="BZ2094" i="3"/>
  <c r="BY2094" i="3"/>
  <c r="BW2093" i="3"/>
  <c r="BV2093" i="3"/>
  <c r="CE2087" i="3"/>
  <c r="D2084" i="3"/>
  <c r="F2084" i="3"/>
  <c r="BV2079" i="3"/>
  <c r="CM2078" i="3"/>
  <c r="CL2078" i="3"/>
  <c r="CC2078" i="3"/>
  <c r="F2073" i="3"/>
  <c r="BV2070" i="3"/>
  <c r="BU2070" i="3"/>
  <c r="BW2070" i="3"/>
  <c r="BY2063" i="3"/>
  <c r="CA2063" i="3"/>
  <c r="CH2056" i="3"/>
  <c r="CG2056" i="3"/>
  <c r="CD2054" i="3"/>
  <c r="CE2054" i="3"/>
  <c r="BZ2050" i="3"/>
  <c r="CM2049" i="3"/>
  <c r="CK2049" i="3"/>
  <c r="BZ2047" i="3"/>
  <c r="BY2047" i="3"/>
  <c r="CD2044" i="3"/>
  <c r="CE2044" i="3"/>
  <c r="BZ2043" i="3"/>
  <c r="CA2043" i="3"/>
  <c r="BY2043" i="3"/>
  <c r="CI2040" i="3"/>
  <c r="CG2040" i="3"/>
  <c r="CH2040" i="3"/>
  <c r="CE2037" i="3"/>
  <c r="BY2022" i="3"/>
  <c r="CC2009" i="3"/>
  <c r="CE2009" i="3"/>
  <c r="CD2009" i="3"/>
  <c r="BS2008" i="3"/>
  <c r="BW2007" i="3"/>
  <c r="CA1995" i="3"/>
  <c r="BY1995" i="3"/>
  <c r="CA1994" i="3"/>
  <c r="BY1994" i="3"/>
  <c r="CG1992" i="3"/>
  <c r="CH1992" i="3"/>
  <c r="CM1963" i="3"/>
  <c r="CK1963" i="3"/>
  <c r="CE1961" i="3"/>
  <c r="CD1961" i="3"/>
  <c r="CC1961" i="3"/>
  <c r="CD1959" i="3"/>
  <c r="CC1959" i="3"/>
  <c r="BY1943" i="3"/>
  <c r="CK1941" i="3"/>
  <c r="CM1941" i="3"/>
  <c r="CK1939" i="3"/>
  <c r="CM1939" i="3"/>
  <c r="BY1896" i="3"/>
  <c r="BV1892" i="3"/>
  <c r="BW1892" i="3"/>
  <c r="BU1892" i="3"/>
  <c r="BW1879" i="3"/>
  <c r="BV1879" i="3"/>
  <c r="CA1840" i="3"/>
  <c r="BZ1840" i="3"/>
  <c r="BY1840" i="3"/>
  <c r="BV1836" i="3"/>
  <c r="CG1834" i="3"/>
  <c r="CI1834" i="3"/>
  <c r="CD1829" i="3"/>
  <c r="CE1829" i="3"/>
  <c r="BY1828" i="3"/>
  <c r="BZ1828" i="3"/>
  <c r="CA1828" i="3"/>
  <c r="BR1819" i="3"/>
  <c r="BS1819" i="3"/>
  <c r="D1812" i="3"/>
  <c r="CG1810" i="3"/>
  <c r="CI1810" i="3"/>
  <c r="CM1806" i="3"/>
  <c r="CM1784" i="3"/>
  <c r="CK1784" i="3"/>
  <c r="BZ1780" i="3"/>
  <c r="CA1780" i="3"/>
  <c r="CE1778" i="3"/>
  <c r="CC1778" i="3"/>
  <c r="CC1777" i="3"/>
  <c r="CD1777" i="3"/>
  <c r="BU1776" i="3"/>
  <c r="D1776" i="3"/>
  <c r="BQ1773" i="3"/>
  <c r="BS1773" i="3"/>
  <c r="CH1766" i="3"/>
  <c r="CI1766" i="3"/>
  <c r="CG1766" i="3"/>
  <c r="CH1758" i="3"/>
  <c r="CE1754" i="3"/>
  <c r="CC1754" i="3"/>
  <c r="CD1751" i="3"/>
  <c r="CE1751" i="3"/>
  <c r="D1750" i="3"/>
  <c r="F1750" i="3"/>
  <c r="BY1748" i="3"/>
  <c r="BV1745" i="3"/>
  <c r="BU1745" i="3"/>
  <c r="BW1745" i="3"/>
  <c r="F1698" i="3"/>
  <c r="D1698" i="3"/>
  <c r="CG1697" i="3"/>
  <c r="CI1697" i="3"/>
  <c r="BS1694" i="3"/>
  <c r="BR1694" i="3"/>
  <c r="CI1693" i="3"/>
  <c r="F1690" i="3"/>
  <c r="D1690" i="3"/>
  <c r="BZ1679" i="3"/>
  <c r="BY1679" i="3"/>
  <c r="CA1679" i="3"/>
  <c r="CC1678" i="3"/>
  <c r="CE1678" i="3"/>
  <c r="CD1678" i="3"/>
  <c r="CD1676" i="3"/>
  <c r="CE1676" i="3"/>
  <c r="CL1674" i="3"/>
  <c r="CK1674" i="3"/>
  <c r="CE1664" i="3"/>
  <c r="BY1662" i="3"/>
  <c r="CA1662" i="3"/>
  <c r="BZ1662" i="3"/>
  <c r="BU1659" i="3"/>
  <c r="BV1659" i="3"/>
  <c r="CL1647" i="3"/>
  <c r="CM1647" i="3"/>
  <c r="BU1639" i="3"/>
  <c r="BW1639" i="3"/>
  <c r="D1638" i="3"/>
  <c r="M1638" i="3"/>
  <c r="BV1634" i="3"/>
  <c r="BU1634" i="3"/>
  <c r="D1633" i="3"/>
  <c r="M1633" i="3"/>
  <c r="F1633" i="3"/>
  <c r="CC1626" i="3"/>
  <c r="CC1602" i="3"/>
  <c r="BW1592" i="3"/>
  <c r="D1588" i="3"/>
  <c r="F1588" i="3"/>
  <c r="BQ1581" i="3"/>
  <c r="BR1581" i="3"/>
  <c r="F1580" i="3"/>
  <c r="CL1573" i="3"/>
  <c r="BQ1573" i="3"/>
  <c r="BS1573" i="3"/>
  <c r="BR1573" i="3"/>
  <c r="CE1564" i="3"/>
  <c r="CA1557" i="3"/>
  <c r="BZ1557" i="3"/>
  <c r="BR1549" i="3"/>
  <c r="BS1549" i="3"/>
  <c r="CL1536" i="3"/>
  <c r="CK1536" i="3"/>
  <c r="D1536" i="3"/>
  <c r="CG1534" i="3"/>
  <c r="CH1534" i="3"/>
  <c r="CH1524" i="3"/>
  <c r="CI1524" i="3"/>
  <c r="BY1516" i="3"/>
  <c r="BZ1516" i="3"/>
  <c r="CA1516" i="3"/>
  <c r="CG1511" i="3"/>
  <c r="CI1511" i="3"/>
  <c r="CA1510" i="3"/>
  <c r="BZ1510" i="3"/>
  <c r="CC1506" i="3"/>
  <c r="CE1506" i="3"/>
  <c r="BQ1500" i="3"/>
  <c r="CL1498" i="3"/>
  <c r="CK1498" i="3"/>
  <c r="BZ1496" i="3"/>
  <c r="BV1493" i="3"/>
  <c r="BW1493" i="3"/>
  <c r="BU1490" i="3"/>
  <c r="BW1490" i="3"/>
  <c r="CC1483" i="3"/>
  <c r="CG1480" i="3"/>
  <c r="CH1480" i="3"/>
  <c r="F1450" i="3"/>
  <c r="D1450" i="3"/>
  <c r="F1438" i="3"/>
  <c r="BR1435" i="3"/>
  <c r="BS1435" i="3"/>
  <c r="BQ1435" i="3"/>
  <c r="BV1433" i="3"/>
  <c r="BW1433" i="3"/>
  <c r="CA1429" i="3"/>
  <c r="BY1429" i="3"/>
  <c r="BZ1429" i="3"/>
  <c r="BS1427" i="3"/>
  <c r="BQ1427" i="3"/>
  <c r="CG1424" i="3"/>
  <c r="CH1424" i="3"/>
  <c r="BV1424" i="3"/>
  <c r="BW1424" i="3"/>
  <c r="CC1414" i="3"/>
  <c r="CD1414" i="3"/>
  <c r="CE1414" i="3"/>
  <c r="BS1404" i="3"/>
  <c r="BQ1404" i="3"/>
  <c r="BR1404" i="3"/>
  <c r="CD1399" i="3"/>
  <c r="CE1399" i="3"/>
  <c r="BZ1397" i="3"/>
  <c r="CA1397" i="3"/>
  <c r="CD1370" i="3"/>
  <c r="CE1370" i="3"/>
  <c r="CD1347" i="3"/>
  <c r="CE1347" i="3"/>
  <c r="CK1316" i="3"/>
  <c r="CL1316" i="3"/>
  <c r="CG1299" i="3"/>
  <c r="CI1299" i="3"/>
  <c r="CD1266" i="3"/>
  <c r="CE1266" i="3"/>
  <c r="CC1266" i="3"/>
  <c r="BS1265" i="3"/>
  <c r="BQ1265" i="3"/>
  <c r="BR1265" i="3"/>
  <c r="CC1263" i="3"/>
  <c r="CD1263" i="3"/>
  <c r="CE1263" i="3"/>
  <c r="CL1246" i="3"/>
  <c r="CM1246" i="3"/>
  <c r="D1205" i="3"/>
  <c r="BU1205" i="3"/>
  <c r="F1205" i="3"/>
  <c r="F1190" i="3"/>
  <c r="D1190" i="3"/>
  <c r="BQ1190" i="3"/>
  <c r="D1189" i="3"/>
  <c r="BY1189" i="3"/>
  <c r="BR1183" i="3"/>
  <c r="BS1183" i="3"/>
  <c r="D1177" i="3"/>
  <c r="BY1177" i="3"/>
  <c r="F1177" i="3"/>
  <c r="CD1154" i="3"/>
  <c r="CE1154" i="3"/>
  <c r="CH1136" i="3"/>
  <c r="CI1136" i="3"/>
  <c r="CC1131" i="3"/>
  <c r="CE1131" i="3"/>
  <c r="D1131" i="3"/>
  <c r="BQ1131" i="3"/>
  <c r="F1131" i="3"/>
  <c r="BR1115" i="3"/>
  <c r="BS1115" i="3"/>
  <c r="CG1113" i="3"/>
  <c r="CH1113" i="3"/>
  <c r="D1104" i="3"/>
  <c r="BQ1104" i="3"/>
  <c r="F1104" i="3"/>
  <c r="CD1100" i="3"/>
  <c r="CC1100" i="3"/>
  <c r="BR1100" i="3"/>
  <c r="CK1093" i="3"/>
  <c r="CL1093" i="3"/>
  <c r="CM1093" i="3"/>
  <c r="CL1086" i="3"/>
  <c r="CM1086" i="3"/>
  <c r="CL1084" i="3"/>
  <c r="CM1084" i="3"/>
  <c r="CH1081" i="3"/>
  <c r="CI1081" i="3"/>
  <c r="CE916" i="3"/>
  <c r="CC916" i="3"/>
  <c r="CG909" i="3"/>
  <c r="CI909" i="3"/>
  <c r="CH899" i="3"/>
  <c r="CG899" i="3"/>
  <c r="BU819" i="3"/>
  <c r="BW819" i="3"/>
  <c r="BV819" i="3"/>
  <c r="BW816" i="3"/>
  <c r="CA812" i="3"/>
  <c r="BY812" i="3"/>
  <c r="CA801" i="3"/>
  <c r="BY801" i="3"/>
  <c r="M781" i="3"/>
  <c r="F781" i="3"/>
  <c r="CG776" i="3"/>
  <c r="CH776" i="3"/>
  <c r="CI776" i="3"/>
  <c r="BW765" i="3"/>
  <c r="BU765" i="3"/>
  <c r="BV765" i="3"/>
  <c r="CI758" i="3"/>
  <c r="CG758" i="3"/>
  <c r="BS754" i="3"/>
  <c r="BR754" i="3"/>
  <c r="CI742" i="3"/>
  <c r="CG742" i="3"/>
  <c r="CH742" i="3"/>
  <c r="CM721" i="3"/>
  <c r="CK721" i="3"/>
  <c r="BU714" i="3"/>
  <c r="BV714" i="3"/>
  <c r="BZ705" i="3"/>
  <c r="BY705" i="3"/>
  <c r="BZ673" i="3"/>
  <c r="BY673" i="3"/>
  <c r="BQ658" i="3"/>
  <c r="BS658" i="3"/>
  <c r="BR658" i="3"/>
  <c r="CC657" i="3"/>
  <c r="CD657" i="3"/>
  <c r="CE657" i="3"/>
  <c r="CD656" i="3"/>
  <c r="CC656" i="3"/>
  <c r="CE656" i="3"/>
  <c r="CE651" i="3"/>
  <c r="CD651" i="3"/>
  <c r="CC651" i="3"/>
  <c r="M651" i="3"/>
  <c r="F651" i="3"/>
  <c r="CA645" i="3"/>
  <c r="BZ645" i="3"/>
  <c r="M630" i="3"/>
  <c r="F630" i="3"/>
  <c r="BR629" i="3"/>
  <c r="BQ629" i="3"/>
  <c r="BZ609" i="3"/>
  <c r="CA609" i="3"/>
  <c r="BY609" i="3"/>
  <c r="CA607" i="3"/>
  <c r="BY607" i="3"/>
  <c r="BZ607" i="3"/>
  <c r="BQ604" i="3"/>
  <c r="BR604" i="3"/>
  <c r="BS604" i="3"/>
  <c r="BZ603" i="3"/>
  <c r="CD597" i="3"/>
  <c r="CE597" i="3"/>
  <c r="CC597" i="3"/>
  <c r="CL565" i="3"/>
  <c r="CM565" i="3"/>
  <c r="CA525" i="3"/>
  <c r="BY525" i="3"/>
  <c r="BZ525" i="3"/>
  <c r="CC496" i="3"/>
  <c r="CE496" i="3"/>
  <c r="CD496" i="3"/>
  <c r="BR462" i="3"/>
  <c r="BQ462" i="3"/>
  <c r="BW461" i="3"/>
  <c r="BV461" i="3"/>
  <c r="BU461" i="3"/>
  <c r="BZ430" i="3"/>
  <c r="CA430" i="3"/>
  <c r="BY430" i="3"/>
  <c r="CH422" i="3"/>
  <c r="CG422" i="3"/>
  <c r="BW237" i="3"/>
  <c r="BV237" i="3"/>
  <c r="BW232" i="3"/>
  <c r="BV232" i="3"/>
  <c r="BV224" i="3"/>
  <c r="BW224" i="3"/>
  <c r="D198" i="3"/>
  <c r="BY198" i="3"/>
  <c r="F198" i="3"/>
  <c r="M198" i="3"/>
  <c r="CI2808" i="3"/>
  <c r="CM2790" i="3"/>
  <c r="CK2790" i="3"/>
  <c r="CH2780" i="3"/>
  <c r="CG2780" i="3"/>
  <c r="CH2779" i="3"/>
  <c r="BU2775" i="3"/>
  <c r="BV2775" i="3"/>
  <c r="BW2774" i="3"/>
  <c r="BV2774" i="3"/>
  <c r="CD2773" i="3"/>
  <c r="CE2773" i="3"/>
  <c r="CD2766" i="3"/>
  <c r="CE2766" i="3"/>
  <c r="CM2765" i="3"/>
  <c r="CK2765" i="3"/>
  <c r="BU2762" i="3"/>
  <c r="BV2762" i="3"/>
  <c r="BW2762" i="3"/>
  <c r="BQ2761" i="3"/>
  <c r="BR2761" i="3"/>
  <c r="BU2759" i="3"/>
  <c r="CE2751" i="3"/>
  <c r="CD2751" i="3"/>
  <c r="BU2751" i="3"/>
  <c r="CA2732" i="3"/>
  <c r="BZ2732" i="3"/>
  <c r="CE2731" i="3"/>
  <c r="BR2726" i="3"/>
  <c r="BQ2726" i="3"/>
  <c r="CL2725" i="3"/>
  <c r="BU2713" i="3"/>
  <c r="CC2713" i="3"/>
  <c r="CD2713" i="3"/>
  <c r="CD2709" i="3"/>
  <c r="BY2709" i="3"/>
  <c r="BZ2709" i="3"/>
  <c r="BW2708" i="3"/>
  <c r="BV2708" i="3"/>
  <c r="CD2705" i="3"/>
  <c r="CE2705" i="3"/>
  <c r="BR2705" i="3"/>
  <c r="BQ2705" i="3"/>
  <c r="CH2704" i="3"/>
  <c r="CI2704" i="3"/>
  <c r="CA2704" i="3"/>
  <c r="CI2703" i="3"/>
  <c r="CH2703" i="3"/>
  <c r="BS2702" i="3"/>
  <c r="BR2702" i="3"/>
  <c r="BZ2701" i="3"/>
  <c r="BY2701" i="3"/>
  <c r="CH2698" i="3"/>
  <c r="CG2698" i="3"/>
  <c r="CD2697" i="3"/>
  <c r="CE2697" i="3"/>
  <c r="CG2696" i="3"/>
  <c r="CI2696" i="3"/>
  <c r="CE2695" i="3"/>
  <c r="CC2695" i="3"/>
  <c r="CD2695" i="3"/>
  <c r="CM2685" i="3"/>
  <c r="CL2685" i="3"/>
  <c r="CE2683" i="3"/>
  <c r="BU2677" i="3"/>
  <c r="BV2677" i="3"/>
  <c r="CL2665" i="3"/>
  <c r="CK2663" i="3"/>
  <c r="CM2662" i="3"/>
  <c r="CK2662" i="3"/>
  <c r="CL2662" i="3"/>
  <c r="CA2658" i="3"/>
  <c r="CC2652" i="3"/>
  <c r="CD2652" i="3"/>
  <c r="CG2649" i="3"/>
  <c r="CK2645" i="3"/>
  <c r="CL2645" i="3"/>
  <c r="BR2643" i="3"/>
  <c r="BS2643" i="3"/>
  <c r="CH2637" i="3"/>
  <c r="CI2637" i="3"/>
  <c r="F2636" i="3"/>
  <c r="D2630" i="3"/>
  <c r="BQ2630" i="3"/>
  <c r="F2630" i="3"/>
  <c r="CE2628" i="3"/>
  <c r="BW2627" i="3"/>
  <c r="BV2627" i="3"/>
  <c r="CH2621" i="3"/>
  <c r="CI2621" i="3"/>
  <c r="BZ2618" i="3"/>
  <c r="CK2614" i="3"/>
  <c r="BZ2611" i="3"/>
  <c r="CA2611" i="3"/>
  <c r="BV2607" i="3"/>
  <c r="BW2607" i="3"/>
  <c r="CL2605" i="3"/>
  <c r="CM2605" i="3"/>
  <c r="BW2604" i="3"/>
  <c r="BV2604" i="3"/>
  <c r="BW2602" i="3"/>
  <c r="BV2602" i="3"/>
  <c r="CM2601" i="3"/>
  <c r="CK2601" i="3"/>
  <c r="CL2601" i="3"/>
  <c r="BW2595" i="3"/>
  <c r="BU2595" i="3"/>
  <c r="BW2590" i="3"/>
  <c r="BV2590" i="3"/>
  <c r="BW2570" i="3"/>
  <c r="BU2570" i="3"/>
  <c r="BV2570" i="3"/>
  <c r="CD2561" i="3"/>
  <c r="CE2561" i="3"/>
  <c r="CI2542" i="3"/>
  <c r="BR2539" i="3"/>
  <c r="BS2539" i="3"/>
  <c r="BW2536" i="3"/>
  <c r="BV2536" i="3"/>
  <c r="CC2534" i="3"/>
  <c r="CD2534" i="3"/>
  <c r="CH2507" i="3"/>
  <c r="CG2504" i="3"/>
  <c r="CH2504" i="3"/>
  <c r="CI2504" i="3"/>
  <c r="BW2498" i="3"/>
  <c r="CL2497" i="3"/>
  <c r="CK2497" i="3"/>
  <c r="CM2497" i="3"/>
  <c r="CI2486" i="3"/>
  <c r="M2474" i="3"/>
  <c r="CD2468" i="3"/>
  <c r="CE2468" i="3"/>
  <c r="M2466" i="3"/>
  <c r="D2466" i="3"/>
  <c r="BQ2466" i="3"/>
  <c r="CI2464" i="3"/>
  <c r="CG2464" i="3"/>
  <c r="CH2464" i="3"/>
  <c r="CM2460" i="3"/>
  <c r="CC2458" i="3"/>
  <c r="CE2458" i="3"/>
  <c r="F2455" i="3"/>
  <c r="BZ2426" i="3"/>
  <c r="CA2426" i="3"/>
  <c r="BY2420" i="3"/>
  <c r="BZ2420" i="3"/>
  <c r="CG2415" i="3"/>
  <c r="CH2415" i="3"/>
  <c r="BS2409" i="3"/>
  <c r="CL2390" i="3"/>
  <c r="CM2390" i="3"/>
  <c r="CH2387" i="3"/>
  <c r="CL2357" i="3"/>
  <c r="CK2357" i="3"/>
  <c r="BV2352" i="3"/>
  <c r="BW2352" i="3"/>
  <c r="CL2347" i="3"/>
  <c r="F2344" i="3"/>
  <c r="M2344" i="3"/>
  <c r="CH2340" i="3"/>
  <c r="CG2340" i="3"/>
  <c r="BV2340" i="3"/>
  <c r="BW2339" i="3"/>
  <c r="BV2339" i="3"/>
  <c r="CH2333" i="3"/>
  <c r="CG2333" i="3"/>
  <c r="BV2333" i="3"/>
  <c r="BU2333" i="3"/>
  <c r="CH2326" i="3"/>
  <c r="CG2326" i="3"/>
  <c r="BV2326" i="3"/>
  <c r="BU2326" i="3"/>
  <c r="BS2314" i="3"/>
  <c r="M2314" i="3"/>
  <c r="F2313" i="3"/>
  <c r="M2313" i="3"/>
  <c r="M2312" i="3"/>
  <c r="CH2308" i="3"/>
  <c r="CG2308" i="3"/>
  <c r="BV2308" i="3"/>
  <c r="BU2308" i="3"/>
  <c r="BW2307" i="3"/>
  <c r="BV2307" i="3"/>
  <c r="F2299" i="3"/>
  <c r="M2299" i="3"/>
  <c r="CG2293" i="3"/>
  <c r="CH2293" i="3"/>
  <c r="BV2290" i="3"/>
  <c r="BU2280" i="3"/>
  <c r="BW2280" i="3"/>
  <c r="D2275" i="3"/>
  <c r="F2275" i="3"/>
  <c r="CD2263" i="3"/>
  <c r="CC2263" i="3"/>
  <c r="CE2263" i="3"/>
  <c r="F2262" i="3"/>
  <c r="M2262" i="3"/>
  <c r="D2260" i="3"/>
  <c r="F2260" i="3"/>
  <c r="BY2251" i="3"/>
  <c r="CA2251" i="3"/>
  <c r="CL2249" i="3"/>
  <c r="CM2249" i="3"/>
  <c r="CE2248" i="3"/>
  <c r="CD2248" i="3"/>
  <c r="CH2246" i="3"/>
  <c r="BZ2244" i="3"/>
  <c r="CA2244" i="3"/>
  <c r="BZ2243" i="3"/>
  <c r="BV2239" i="3"/>
  <c r="BU2239" i="3"/>
  <c r="CK2237" i="3"/>
  <c r="CL2237" i="3"/>
  <c r="BV2231" i="3"/>
  <c r="BW2231" i="3"/>
  <c r="CK2228" i="3"/>
  <c r="F2216" i="3"/>
  <c r="M2216" i="3"/>
  <c r="BW2215" i="3"/>
  <c r="CG2209" i="3"/>
  <c r="F2205" i="3"/>
  <c r="BS2204" i="3"/>
  <c r="BQ2204" i="3"/>
  <c r="BR2204" i="3"/>
  <c r="F2200" i="3"/>
  <c r="CK2197" i="3"/>
  <c r="F2195" i="3"/>
  <c r="M2195" i="3"/>
  <c r="CK2194" i="3"/>
  <c r="CM2194" i="3"/>
  <c r="CK2192" i="3"/>
  <c r="BU2188" i="3"/>
  <c r="BV2188" i="3"/>
  <c r="CK2184" i="3"/>
  <c r="BS2183" i="3"/>
  <c r="BR2183" i="3"/>
  <c r="F2179" i="3"/>
  <c r="M2179" i="3"/>
  <c r="M2167" i="3"/>
  <c r="CL2162" i="3"/>
  <c r="CK2162" i="3"/>
  <c r="BV2157" i="3"/>
  <c r="CC2142" i="3"/>
  <c r="BQ2142" i="3"/>
  <c r="M2140" i="3"/>
  <c r="CH2135" i="3"/>
  <c r="CI2135" i="3"/>
  <c r="BU2135" i="3"/>
  <c r="BV2135" i="3"/>
  <c r="CG2128" i="3"/>
  <c r="CH2128" i="3"/>
  <c r="CK2117" i="3"/>
  <c r="CL2117" i="3"/>
  <c r="BQ2115" i="3"/>
  <c r="BR2115" i="3"/>
  <c r="BW2114" i="3"/>
  <c r="CI2113" i="3"/>
  <c r="BQ2108" i="3"/>
  <c r="BR2108" i="3"/>
  <c r="CH2105" i="3"/>
  <c r="CI2105" i="3"/>
  <c r="D2100" i="3"/>
  <c r="F2100" i="3"/>
  <c r="CK2099" i="3"/>
  <c r="CL2099" i="3"/>
  <c r="CH2093" i="3"/>
  <c r="CI2093" i="3"/>
  <c r="CH2091" i="3"/>
  <c r="CG2091" i="3"/>
  <c r="BW2091" i="3"/>
  <c r="BV2091" i="3"/>
  <c r="BZ2089" i="3"/>
  <c r="CA2089" i="3"/>
  <c r="BV2082" i="3"/>
  <c r="BU2082" i="3"/>
  <c r="BW2082" i="3"/>
  <c r="BY2080" i="3"/>
  <c r="CA2080" i="3"/>
  <c r="BW2073" i="3"/>
  <c r="BU2073" i="3"/>
  <c r="BW2061" i="3"/>
  <c r="BU2061" i="3"/>
  <c r="BV2061" i="3"/>
  <c r="CG2036" i="3"/>
  <c r="CI2036" i="3"/>
  <c r="CH2036" i="3"/>
  <c r="CA2035" i="3"/>
  <c r="BY2035" i="3"/>
  <c r="BW2034" i="3"/>
  <c r="BV2034" i="3"/>
  <c r="BU2034" i="3"/>
  <c r="BU2032" i="3"/>
  <c r="BV2032" i="3"/>
  <c r="BW2032" i="3"/>
  <c r="BV2031" i="3"/>
  <c r="BU2031" i="3"/>
  <c r="BW2031" i="3"/>
  <c r="CE2021" i="3"/>
  <c r="CD2021" i="3"/>
  <c r="CH2016" i="3"/>
  <c r="CK2015" i="3"/>
  <c r="CL2015" i="3"/>
  <c r="CM2015" i="3"/>
  <c r="BQ2012" i="3"/>
  <c r="BR2012" i="3"/>
  <c r="CL2009" i="3"/>
  <c r="CM2009" i="3"/>
  <c r="CM1994" i="3"/>
  <c r="CK1994" i="3"/>
  <c r="BW1993" i="3"/>
  <c r="BV1993" i="3"/>
  <c r="BU1993" i="3"/>
  <c r="BQ1992" i="3"/>
  <c r="BS1992" i="3"/>
  <c r="BR1992" i="3"/>
  <c r="CK1991" i="3"/>
  <c r="BV1986" i="3"/>
  <c r="BU1986" i="3"/>
  <c r="BQ1965" i="3"/>
  <c r="BR1965" i="3"/>
  <c r="BS1965" i="3"/>
  <c r="CE1959" i="3"/>
  <c r="CL1956" i="3"/>
  <c r="D1956" i="3"/>
  <c r="F1956" i="3"/>
  <c r="BY1954" i="3"/>
  <c r="BZ1954" i="3"/>
  <c r="CA1952" i="3"/>
  <c r="BY1952" i="3"/>
  <c r="BU1950" i="3"/>
  <c r="BW1950" i="3"/>
  <c r="F1949" i="3"/>
  <c r="D1949" i="3"/>
  <c r="CL1941" i="3"/>
  <c r="CH1933" i="3"/>
  <c r="CI1933" i="3"/>
  <c r="D1839" i="3"/>
  <c r="F1839" i="3"/>
  <c r="BR1838" i="3"/>
  <c r="BS1838" i="3"/>
  <c r="BQ1836" i="3"/>
  <c r="BS1836" i="3"/>
  <c r="BQ1820" i="3"/>
  <c r="CE1814" i="3"/>
  <c r="CC1814" i="3"/>
  <c r="CD1814" i="3"/>
  <c r="BZ1812" i="3"/>
  <c r="CA1812" i="3"/>
  <c r="BY1812" i="3"/>
  <c r="CL1784" i="3"/>
  <c r="CM1780" i="3"/>
  <c r="F1775" i="3"/>
  <c r="D1775" i="3"/>
  <c r="D1763" i="3"/>
  <c r="F1763" i="3"/>
  <c r="BW1758" i="3"/>
  <c r="BU1758" i="3"/>
  <c r="BZ1757" i="3"/>
  <c r="CA1757" i="3"/>
  <c r="BZ1753" i="3"/>
  <c r="BY1753" i="3"/>
  <c r="CA1753" i="3"/>
  <c r="BY1699" i="3"/>
  <c r="CA1699" i="3"/>
  <c r="F1695" i="3"/>
  <c r="D1695" i="3"/>
  <c r="CM1692" i="3"/>
  <c r="CL1692" i="3"/>
  <c r="BV1692" i="3"/>
  <c r="BU1692" i="3"/>
  <c r="BQ1691" i="3"/>
  <c r="BR1691" i="3"/>
  <c r="BS1691" i="3"/>
  <c r="CC1686" i="3"/>
  <c r="CE1686" i="3"/>
  <c r="CM1682" i="3"/>
  <c r="CK1682" i="3"/>
  <c r="BY1682" i="3"/>
  <c r="BZ1682" i="3"/>
  <c r="CL1678" i="3"/>
  <c r="CK1678" i="3"/>
  <c r="CC1669" i="3"/>
  <c r="CD1669" i="3"/>
  <c r="CK1661" i="3"/>
  <c r="CE1646" i="3"/>
  <c r="CC1646" i="3"/>
  <c r="CD1646" i="3"/>
  <c r="CC1642" i="3"/>
  <c r="BV1636" i="3"/>
  <c r="BW1636" i="3"/>
  <c r="CA1624" i="3"/>
  <c r="BY1624" i="3"/>
  <c r="CA1619" i="3"/>
  <c r="BY1619" i="3"/>
  <c r="BZ1619" i="3"/>
  <c r="BQ1617" i="3"/>
  <c r="BS1617" i="3"/>
  <c r="BR1617" i="3"/>
  <c r="BQ1605" i="3"/>
  <c r="BS1605" i="3"/>
  <c r="BV1588" i="3"/>
  <c r="BW1588" i="3"/>
  <c r="M1586" i="3"/>
  <c r="F1586" i="3"/>
  <c r="D1586" i="3"/>
  <c r="BQ1584" i="3"/>
  <c r="BR1584" i="3"/>
  <c r="BZ1581" i="3"/>
  <c r="CA1581" i="3"/>
  <c r="CG1579" i="3"/>
  <c r="CH1579" i="3"/>
  <c r="CI1579" i="3"/>
  <c r="CA1575" i="3"/>
  <c r="BY1575" i="3"/>
  <c r="BZ1575" i="3"/>
  <c r="D1565" i="3"/>
  <c r="F1565" i="3"/>
  <c r="M1565" i="3"/>
  <c r="D1564" i="3"/>
  <c r="F1564" i="3"/>
  <c r="CG1563" i="3"/>
  <c r="CI1563" i="3"/>
  <c r="BQ1560" i="3"/>
  <c r="BR1560" i="3"/>
  <c r="BQ1556" i="3"/>
  <c r="BR1556" i="3"/>
  <c r="BY1554" i="3"/>
  <c r="BZ1554" i="3"/>
  <c r="BZ1552" i="3"/>
  <c r="BY1552" i="3"/>
  <c r="CL1549" i="3"/>
  <c r="CM1549" i="3"/>
  <c r="CK1548" i="3"/>
  <c r="CL1541" i="3"/>
  <c r="CK1541" i="3"/>
  <c r="BZ1539" i="3"/>
  <c r="CA1539" i="3"/>
  <c r="BU1538" i="3"/>
  <c r="BW1538" i="3"/>
  <c r="D1521" i="3"/>
  <c r="F1521" i="3"/>
  <c r="M1521" i="3"/>
  <c r="CL1497" i="3"/>
  <c r="CM1497" i="3"/>
  <c r="CK1497" i="3"/>
  <c r="CA1491" i="3"/>
  <c r="BY1491" i="3"/>
  <c r="BV1489" i="3"/>
  <c r="BW1489" i="3"/>
  <c r="CC1488" i="3"/>
  <c r="CE1488" i="3"/>
  <c r="CD1488" i="3"/>
  <c r="CK1481" i="3"/>
  <c r="CM1481" i="3"/>
  <c r="BZ1478" i="3"/>
  <c r="BY1478" i="3"/>
  <c r="BR1477" i="3"/>
  <c r="BS1477" i="3"/>
  <c r="CA1474" i="3"/>
  <c r="BZ1474" i="3"/>
  <c r="CL1466" i="3"/>
  <c r="CK1466" i="3"/>
  <c r="CM1466" i="3"/>
  <c r="BY1466" i="3"/>
  <c r="CA1466" i="3"/>
  <c r="CG1459" i="3"/>
  <c r="CI1459" i="3"/>
  <c r="CD1451" i="3"/>
  <c r="CC1451" i="3"/>
  <c r="CI1449" i="3"/>
  <c r="CG1449" i="3"/>
  <c r="CH1449" i="3"/>
  <c r="CD1439" i="3"/>
  <c r="CC1439" i="3"/>
  <c r="CE1439" i="3"/>
  <c r="BQ1439" i="3"/>
  <c r="BR1439" i="3"/>
  <c r="CL1433" i="3"/>
  <c r="CM1433" i="3"/>
  <c r="BR1427" i="3"/>
  <c r="F1427" i="3"/>
  <c r="D1427" i="3"/>
  <c r="BS1416" i="3"/>
  <c r="BR1416" i="3"/>
  <c r="BW1411" i="3"/>
  <c r="BU1411" i="3"/>
  <c r="BV1411" i="3"/>
  <c r="CK1400" i="3"/>
  <c r="CL1400" i="3"/>
  <c r="CA1379" i="3"/>
  <c r="BZ1379" i="3"/>
  <c r="CH1375" i="3"/>
  <c r="CI1375" i="3"/>
  <c r="BZ1374" i="3"/>
  <c r="CA1374" i="3"/>
  <c r="CA1364" i="3"/>
  <c r="BZ1364" i="3"/>
  <c r="BY1362" i="3"/>
  <c r="BZ1362" i="3"/>
  <c r="CA1355" i="3"/>
  <c r="BV1353" i="3"/>
  <c r="BW1353" i="3"/>
  <c r="CE1352" i="3"/>
  <c r="M1337" i="3"/>
  <c r="F1337" i="3"/>
  <c r="BZ1324" i="3"/>
  <c r="CA1324" i="3"/>
  <c r="BY1324" i="3"/>
  <c r="D1320" i="3"/>
  <c r="F1320" i="3"/>
  <c r="BS1313" i="3"/>
  <c r="BQ1313" i="3"/>
  <c r="BR1313" i="3"/>
  <c r="F1304" i="3"/>
  <c r="D1304" i="3"/>
  <c r="CD1275" i="3"/>
  <c r="CC1275" i="3"/>
  <c r="CE1275" i="3"/>
  <c r="BZ1271" i="3"/>
  <c r="CA1271" i="3"/>
  <c r="CL1268" i="3"/>
  <c r="CK1268" i="3"/>
  <c r="D1266" i="3"/>
  <c r="M1266" i="3"/>
  <c r="CG1255" i="3"/>
  <c r="CI1255" i="3"/>
  <c r="CC1215" i="3"/>
  <c r="CD1215" i="3"/>
  <c r="CE1215" i="3"/>
  <c r="CD1211" i="3"/>
  <c r="CE1211" i="3"/>
  <c r="CC1211" i="3"/>
  <c r="BV1210" i="3"/>
  <c r="BW1210" i="3"/>
  <c r="BZ1206" i="3"/>
  <c r="CA1206" i="3"/>
  <c r="CI1205" i="3"/>
  <c r="CH1205" i="3"/>
  <c r="BW1203" i="3"/>
  <c r="BV1203" i="3"/>
  <c r="CG1193" i="3"/>
  <c r="CH1193" i="3"/>
  <c r="CG1188" i="3"/>
  <c r="CH1188" i="3"/>
  <c r="CI1188" i="3"/>
  <c r="BR1187" i="3"/>
  <c r="BS1187" i="3"/>
  <c r="BW1185" i="3"/>
  <c r="BV1185" i="3"/>
  <c r="CM1155" i="3"/>
  <c r="CL1155" i="3"/>
  <c r="BR1143" i="3"/>
  <c r="BS1143" i="3"/>
  <c r="BR1139" i="3"/>
  <c r="BS1139" i="3"/>
  <c r="BR1138" i="3"/>
  <c r="BS1138" i="3"/>
  <c r="CG1136" i="3"/>
  <c r="BS1136" i="3"/>
  <c r="BR1136" i="3"/>
  <c r="F1118" i="3"/>
  <c r="D1118" i="3"/>
  <c r="BQ1118" i="3"/>
  <c r="CH1039" i="3"/>
  <c r="CG1039" i="3"/>
  <c r="CI1039" i="3"/>
  <c r="CA926" i="3"/>
  <c r="BZ926" i="3"/>
  <c r="D924" i="3"/>
  <c r="BQ924" i="3"/>
  <c r="F924" i="3"/>
  <c r="BR921" i="3"/>
  <c r="CI844" i="3"/>
  <c r="CH844" i="3"/>
  <c r="BS826" i="3"/>
  <c r="BR826" i="3"/>
  <c r="BW789" i="3"/>
  <c r="BU789" i="3"/>
  <c r="M775" i="3"/>
  <c r="F775" i="3"/>
  <c r="CK759" i="3"/>
  <c r="CL759" i="3"/>
  <c r="CM759" i="3"/>
  <c r="BQ729" i="3"/>
  <c r="BS729" i="3"/>
  <c r="BR729" i="3"/>
  <c r="CG686" i="3"/>
  <c r="CH686" i="3"/>
  <c r="CI686" i="3"/>
  <c r="CA685" i="3"/>
  <c r="BZ685" i="3"/>
  <c r="BY685" i="3"/>
  <c r="F674" i="3"/>
  <c r="M674" i="3"/>
  <c r="CE663" i="3"/>
  <c r="CD663" i="3"/>
  <c r="CC663" i="3"/>
  <c r="CL658" i="3"/>
  <c r="CK658" i="3"/>
  <c r="CM658" i="3"/>
  <c r="M658" i="3"/>
  <c r="F658" i="3"/>
  <c r="CD653" i="3"/>
  <c r="CE653" i="3"/>
  <c r="BW636" i="3"/>
  <c r="BV636" i="3"/>
  <c r="BU636" i="3"/>
  <c r="M634" i="3"/>
  <c r="F634" i="3"/>
  <c r="BS617" i="3"/>
  <c r="BR617" i="3"/>
  <c r="CL597" i="3"/>
  <c r="CM597" i="3"/>
  <c r="BV595" i="3"/>
  <c r="BW595" i="3"/>
  <c r="CD589" i="3"/>
  <c r="CC589" i="3"/>
  <c r="CE589" i="3"/>
  <c r="CD586" i="3"/>
  <c r="CC586" i="3"/>
  <c r="BU567" i="3"/>
  <c r="CD534" i="3"/>
  <c r="CC534" i="3"/>
  <c r="CK527" i="3"/>
  <c r="CL527" i="3"/>
  <c r="BV507" i="3"/>
  <c r="BW507" i="3"/>
  <c r="BU507" i="3"/>
  <c r="BQ502" i="3"/>
  <c r="BS502" i="3"/>
  <c r="CI494" i="3"/>
  <c r="CG494" i="3"/>
  <c r="CH494" i="3"/>
  <c r="BY490" i="3"/>
  <c r="BQ486" i="3"/>
  <c r="BS486" i="3"/>
  <c r="CD485" i="3"/>
  <c r="CC485" i="3"/>
  <c r="CE485" i="3"/>
  <c r="BW463" i="3"/>
  <c r="BU463" i="3"/>
  <c r="BV463" i="3"/>
  <c r="BZ462" i="3"/>
  <c r="CA462" i="3"/>
  <c r="BY462" i="3"/>
  <c r="BV404" i="3"/>
  <c r="BW404" i="3"/>
  <c r="BW2058" i="3"/>
  <c r="BU2058" i="3"/>
  <c r="BW2027" i="3"/>
  <c r="BV2027" i="3"/>
  <c r="BY2019" i="3"/>
  <c r="CA2019" i="3"/>
  <c r="CE2017" i="3"/>
  <c r="CC2017" i="3"/>
  <c r="CH2004" i="3"/>
  <c r="CG2004" i="3"/>
  <c r="CA1964" i="3"/>
  <c r="BZ1962" i="3"/>
  <c r="BV1954" i="3"/>
  <c r="CE1949" i="3"/>
  <c r="CC1949" i="3"/>
  <c r="CE1947" i="3"/>
  <c r="CM1947" i="3"/>
  <c r="CD1947" i="3"/>
  <c r="BR1947" i="3"/>
  <c r="BZ1946" i="3"/>
  <c r="CM1942" i="3"/>
  <c r="CL1940" i="3"/>
  <c r="BV1939" i="3"/>
  <c r="BW1939" i="3"/>
  <c r="BQ1933" i="3"/>
  <c r="D1879" i="3"/>
  <c r="CM1832" i="3"/>
  <c r="BR1826" i="3"/>
  <c r="CK1823" i="3"/>
  <c r="CM1823" i="3"/>
  <c r="CG1818" i="3"/>
  <c r="CM1816" i="3"/>
  <c r="BR1814" i="3"/>
  <c r="BQ1810" i="3"/>
  <c r="BZ1809" i="3"/>
  <c r="BQ1806" i="3"/>
  <c r="BR1806" i="3"/>
  <c r="BZ1805" i="3"/>
  <c r="BY1784" i="3"/>
  <c r="BU1778" i="3"/>
  <c r="CK1776" i="3"/>
  <c r="BZ1776" i="3"/>
  <c r="BW1774" i="3"/>
  <c r="CI1773" i="3"/>
  <c r="BR1771" i="3"/>
  <c r="BV1770" i="3"/>
  <c r="BW1770" i="3"/>
  <c r="F1770" i="3"/>
  <c r="CG1769" i="3"/>
  <c r="CA1763" i="3"/>
  <c r="BR1760" i="3"/>
  <c r="BQ1760" i="3"/>
  <c r="CL1757" i="3"/>
  <c r="BU1755" i="3"/>
  <c r="CH1754" i="3"/>
  <c r="BW1751" i="3"/>
  <c r="BW1750" i="3"/>
  <c r="BV1749" i="3"/>
  <c r="BW1749" i="3"/>
  <c r="BW1747" i="3"/>
  <c r="CI1746" i="3"/>
  <c r="BW1746" i="3"/>
  <c r="CH1745" i="3"/>
  <c r="CI1745" i="3"/>
  <c r="BZ1696" i="3"/>
  <c r="BY1696" i="3"/>
  <c r="BZ1666" i="3"/>
  <c r="BV1663" i="3"/>
  <c r="BZ1660" i="3"/>
  <c r="CA1660" i="3"/>
  <c r="CA1650" i="3"/>
  <c r="CE1643" i="3"/>
  <c r="CD1643" i="3"/>
  <c r="CE1638" i="3"/>
  <c r="BZ1637" i="3"/>
  <c r="BQ1628" i="3"/>
  <c r="CG1624" i="3"/>
  <c r="D1624" i="3"/>
  <c r="BR1620" i="3"/>
  <c r="BW1618" i="3"/>
  <c r="M1618" i="3"/>
  <c r="CD1608" i="3"/>
  <c r="BV1608" i="3"/>
  <c r="CE1606" i="3"/>
  <c r="BZ1605" i="3"/>
  <c r="BQ1600" i="3"/>
  <c r="CA1599" i="3"/>
  <c r="CL1596" i="3"/>
  <c r="CL1589" i="3"/>
  <c r="CM1589" i="3"/>
  <c r="CG1573" i="3"/>
  <c r="CI1573" i="3"/>
  <c r="BV1562" i="3"/>
  <c r="BW1562" i="3"/>
  <c r="CC1555" i="3"/>
  <c r="BV1554" i="3"/>
  <c r="BW1554" i="3"/>
  <c r="CA1551" i="3"/>
  <c r="CG1549" i="3"/>
  <c r="CH1549" i="3"/>
  <c r="CE1523" i="3"/>
  <c r="CC1523" i="3"/>
  <c r="BV1517" i="3"/>
  <c r="BW1517" i="3"/>
  <c r="CL1514" i="3"/>
  <c r="F1513" i="3"/>
  <c r="CD1512" i="3"/>
  <c r="CH1507" i="3"/>
  <c r="CG1507" i="3"/>
  <c r="CC1494" i="3"/>
  <c r="CH1493" i="3"/>
  <c r="CI1493" i="3"/>
  <c r="BQ1493" i="3"/>
  <c r="BV1492" i="3"/>
  <c r="CH1491" i="3"/>
  <c r="BY1490" i="3"/>
  <c r="CM1485" i="3"/>
  <c r="CK1485" i="3"/>
  <c r="BQ1484" i="3"/>
  <c r="BR1484" i="3"/>
  <c r="BV1474" i="3"/>
  <c r="CL1468" i="3"/>
  <c r="CK1468" i="3"/>
  <c r="F1461" i="3"/>
  <c r="M1461" i="3"/>
  <c r="CM1449" i="3"/>
  <c r="BZ1445" i="3"/>
  <c r="CA1445" i="3"/>
  <c r="CL1444" i="3"/>
  <c r="CK1444" i="3"/>
  <c r="BU1440" i="3"/>
  <c r="BV1440" i="3"/>
  <c r="CH1438" i="3"/>
  <c r="CG1438" i="3"/>
  <c r="D1436" i="3"/>
  <c r="CD1435" i="3"/>
  <c r="CE1435" i="3"/>
  <c r="F1435" i="3"/>
  <c r="D1435" i="3"/>
  <c r="CC1434" i="3"/>
  <c r="CE1434" i="3"/>
  <c r="CA1432" i="3"/>
  <c r="D1428" i="3"/>
  <c r="F1428" i="3"/>
  <c r="CH1425" i="3"/>
  <c r="CA1422" i="3"/>
  <c r="BZ1422" i="3"/>
  <c r="CC1421" i="3"/>
  <c r="BQ1421" i="3"/>
  <c r="BS1421" i="3"/>
  <c r="D1415" i="3"/>
  <c r="F1415" i="3"/>
  <c r="BS1413" i="3"/>
  <c r="D1408" i="3"/>
  <c r="F1408" i="3"/>
  <c r="CG1405" i="3"/>
  <c r="CH1405" i="3"/>
  <c r="CD1398" i="3"/>
  <c r="CE1398" i="3"/>
  <c r="BZ1387" i="3"/>
  <c r="CA1387" i="3"/>
  <c r="CC1382" i="3"/>
  <c r="CM1381" i="3"/>
  <c r="D1380" i="3"/>
  <c r="F1380" i="3"/>
  <c r="CA1376" i="3"/>
  <c r="M1345" i="3"/>
  <c r="F1345" i="3"/>
  <c r="BY1340" i="3"/>
  <c r="BZ1340" i="3"/>
  <c r="F1340" i="3"/>
  <c r="D1340" i="3"/>
  <c r="CL1334" i="3"/>
  <c r="CK1334" i="3"/>
  <c r="CM1334" i="3"/>
  <c r="BV1324" i="3"/>
  <c r="BU1324" i="3"/>
  <c r="BQ1321" i="3"/>
  <c r="BR1321" i="3"/>
  <c r="BS1321" i="3"/>
  <c r="BZ1317" i="3"/>
  <c r="CA1317" i="3"/>
  <c r="F1316" i="3"/>
  <c r="CD1311" i="3"/>
  <c r="CC1311" i="3"/>
  <c r="CE1310" i="3"/>
  <c r="CC1310" i="3"/>
  <c r="CD1310" i="3"/>
  <c r="BY1305" i="3"/>
  <c r="CA1305" i="3"/>
  <c r="BZ1305" i="3"/>
  <c r="BV1304" i="3"/>
  <c r="BU1304" i="3"/>
  <c r="CA1302" i="3"/>
  <c r="BZ1302" i="3"/>
  <c r="M1301" i="3"/>
  <c r="F1301" i="3"/>
  <c r="CC1300" i="3"/>
  <c r="CE1300" i="3"/>
  <c r="CD1300" i="3"/>
  <c r="CG1293" i="3"/>
  <c r="CI1293" i="3"/>
  <c r="CD1291" i="3"/>
  <c r="CC1291" i="3"/>
  <c r="BU1286" i="3"/>
  <c r="BW1286" i="3"/>
  <c r="CK1280" i="3"/>
  <c r="CL1280" i="3"/>
  <c r="BQ1268" i="3"/>
  <c r="BR1268" i="3"/>
  <c r="CE1262" i="3"/>
  <c r="CC1262" i="3"/>
  <c r="CD1262" i="3"/>
  <c r="CM1227" i="3"/>
  <c r="CK1227" i="3"/>
  <c r="BW1223" i="3"/>
  <c r="BV1223" i="3"/>
  <c r="BW1216" i="3"/>
  <c r="BV1216" i="3"/>
  <c r="F1210" i="3"/>
  <c r="M1210" i="3"/>
  <c r="CH1209" i="3"/>
  <c r="BV1209" i="3"/>
  <c r="CI1208" i="3"/>
  <c r="BZ1204" i="3"/>
  <c r="CA1204" i="3"/>
  <c r="BV1191" i="3"/>
  <c r="F1187" i="3"/>
  <c r="D1187" i="3"/>
  <c r="BY1187" i="3"/>
  <c r="BS1180" i="3"/>
  <c r="BR1180" i="3"/>
  <c r="CI1174" i="3"/>
  <c r="BR1156" i="3"/>
  <c r="BS1156" i="3"/>
  <c r="CK1152" i="3"/>
  <c r="BS1132" i="3"/>
  <c r="BR1132" i="3"/>
  <c r="CL1102" i="3"/>
  <c r="CK1102" i="3"/>
  <c r="CM1102" i="3"/>
  <c r="CH1029" i="3"/>
  <c r="CG1029" i="3"/>
  <c r="CA985" i="3"/>
  <c r="BZ971" i="3"/>
  <c r="CA971" i="3"/>
  <c r="CK963" i="3"/>
  <c r="CM963" i="3"/>
  <c r="CH957" i="3"/>
  <c r="CG957" i="3"/>
  <c r="CI957" i="3"/>
  <c r="CK955" i="3"/>
  <c r="CM955" i="3"/>
  <c r="CL955" i="3"/>
  <c r="CL953" i="3"/>
  <c r="CM953" i="3"/>
  <c r="CK953" i="3"/>
  <c r="CL925" i="3"/>
  <c r="CM925" i="3"/>
  <c r="CK925" i="3"/>
  <c r="CA925" i="3"/>
  <c r="BZ925" i="3"/>
  <c r="CI919" i="3"/>
  <c r="CK919" i="3"/>
  <c r="CM919" i="3"/>
  <c r="CL919" i="3"/>
  <c r="F912" i="3"/>
  <c r="D912" i="3"/>
  <c r="D896" i="3"/>
  <c r="BY896" i="3"/>
  <c r="CM853" i="3"/>
  <c r="CL853" i="3"/>
  <c r="BV845" i="3"/>
  <c r="BW845" i="3"/>
  <c r="BV842" i="3"/>
  <c r="BW842" i="3"/>
  <c r="D840" i="3"/>
  <c r="F840" i="3"/>
  <c r="CD837" i="3"/>
  <c r="CD835" i="3"/>
  <c r="CE835" i="3"/>
  <c r="CI833" i="3"/>
  <c r="CH833" i="3"/>
  <c r="CG833" i="3"/>
  <c r="BR833" i="3"/>
  <c r="BS833" i="3"/>
  <c r="CI829" i="3"/>
  <c r="CG829" i="3"/>
  <c r="CH829" i="3"/>
  <c r="CD824" i="3"/>
  <c r="CE824" i="3"/>
  <c r="BZ823" i="3"/>
  <c r="F819" i="3"/>
  <c r="D819" i="3"/>
  <c r="BQ819" i="3"/>
  <c r="M809" i="3"/>
  <c r="F809" i="3"/>
  <c r="BV808" i="3"/>
  <c r="BQ774" i="3"/>
  <c r="F770" i="3"/>
  <c r="M770" i="3"/>
  <c r="F754" i="3"/>
  <c r="BS746" i="3"/>
  <c r="BR746" i="3"/>
  <c r="CG743" i="3"/>
  <c r="CH743" i="3"/>
  <c r="CI743" i="3"/>
  <c r="CE740" i="3"/>
  <c r="CD740" i="3"/>
  <c r="CC740" i="3"/>
  <c r="CK730" i="3"/>
  <c r="CL730" i="3"/>
  <c r="BW727" i="3"/>
  <c r="BV727" i="3"/>
  <c r="BU727" i="3"/>
  <c r="CG726" i="3"/>
  <c r="CI726" i="3"/>
  <c r="CC723" i="3"/>
  <c r="CE723" i="3"/>
  <c r="CD723" i="3"/>
  <c r="BV719" i="3"/>
  <c r="BW719" i="3"/>
  <c r="BQ702" i="3"/>
  <c r="BS702" i="3"/>
  <c r="CH699" i="3"/>
  <c r="CI699" i="3"/>
  <c r="CG699" i="3"/>
  <c r="BU698" i="3"/>
  <c r="BV698" i="3"/>
  <c r="CM696" i="3"/>
  <c r="CL696" i="3"/>
  <c r="CH694" i="3"/>
  <c r="CG694" i="3"/>
  <c r="BV690" i="3"/>
  <c r="BU690" i="3"/>
  <c r="CM685" i="3"/>
  <c r="CK685" i="3"/>
  <c r="CL685" i="3"/>
  <c r="BZ677" i="3"/>
  <c r="BY677" i="3"/>
  <c r="CA677" i="3"/>
  <c r="BU660" i="3"/>
  <c r="BW660" i="3"/>
  <c r="BV660" i="3"/>
  <c r="F659" i="3"/>
  <c r="M647" i="3"/>
  <c r="BR642" i="3"/>
  <c r="BS642" i="3"/>
  <c r="BQ642" i="3"/>
  <c r="CC641" i="3"/>
  <c r="CD641" i="3"/>
  <c r="CE641" i="3"/>
  <c r="BZ631" i="3"/>
  <c r="CA631" i="3"/>
  <c r="F629" i="3"/>
  <c r="M629" i="3"/>
  <c r="CM623" i="3"/>
  <c r="CK623" i="3"/>
  <c r="BY614" i="3"/>
  <c r="BZ614" i="3"/>
  <c r="CA614" i="3"/>
  <c r="CC610" i="3"/>
  <c r="CD610" i="3"/>
  <c r="CD604" i="3"/>
  <c r="CE604" i="3"/>
  <c r="D595" i="3"/>
  <c r="F595" i="3"/>
  <c r="BY587" i="3"/>
  <c r="BZ587" i="3"/>
  <c r="CA587" i="3"/>
  <c r="D563" i="3"/>
  <c r="F563" i="3"/>
  <c r="BY562" i="3"/>
  <c r="BZ562" i="3"/>
  <c r="CA562" i="3"/>
  <c r="F555" i="3"/>
  <c r="D555" i="3"/>
  <c r="CD551" i="3"/>
  <c r="CE551" i="3"/>
  <c r="D551" i="3"/>
  <c r="F551" i="3"/>
  <c r="CC546" i="3"/>
  <c r="CD546" i="3"/>
  <c r="CL539" i="3"/>
  <c r="CK539" i="3"/>
  <c r="BS530" i="3"/>
  <c r="BY526" i="3"/>
  <c r="BZ526" i="3"/>
  <c r="CA526" i="3"/>
  <c r="D521" i="3"/>
  <c r="F521" i="3"/>
  <c r="M521" i="3"/>
  <c r="CL519" i="3"/>
  <c r="CK519" i="3"/>
  <c r="CD503" i="3"/>
  <c r="CC503" i="3"/>
  <c r="BZ492" i="3"/>
  <c r="BY492" i="3"/>
  <c r="CI490" i="3"/>
  <c r="CH490" i="3"/>
  <c r="CA489" i="3"/>
  <c r="BZ489" i="3"/>
  <c r="BY489" i="3"/>
  <c r="CD486" i="3"/>
  <c r="CC486" i="3"/>
  <c r="D477" i="3"/>
  <c r="M477" i="3"/>
  <c r="BS460" i="3"/>
  <c r="BR460" i="3"/>
  <c r="CD458" i="3"/>
  <c r="CE458" i="3"/>
  <c r="CK455" i="3"/>
  <c r="CL455" i="3"/>
  <c r="BW453" i="3"/>
  <c r="BV453" i="3"/>
  <c r="BU453" i="3"/>
  <c r="CG444" i="3"/>
  <c r="CI444" i="3"/>
  <c r="D443" i="3"/>
  <c r="F443" i="3"/>
  <c r="CD435" i="3"/>
  <c r="CC435" i="3"/>
  <c r="CE432" i="3"/>
  <c r="CD432" i="3"/>
  <c r="CC432" i="3"/>
  <c r="BW429" i="3"/>
  <c r="BV429" i="3"/>
  <c r="BU429" i="3"/>
  <c r="BR428" i="3"/>
  <c r="BS428" i="3"/>
  <c r="CK423" i="3"/>
  <c r="CL423" i="3"/>
  <c r="CE421" i="3"/>
  <c r="CD421" i="3"/>
  <c r="CE418" i="3"/>
  <c r="CD418" i="3"/>
  <c r="CC418" i="3"/>
  <c r="BW349" i="3"/>
  <c r="BU349" i="3"/>
  <c r="BV349" i="3"/>
  <c r="CG348" i="3"/>
  <c r="CH348" i="3"/>
  <c r="CI348" i="3"/>
  <c r="BS346" i="3"/>
  <c r="BR346" i="3"/>
  <c r="CE345" i="3"/>
  <c r="CD345" i="3"/>
  <c r="D333" i="3"/>
  <c r="BU333" i="3"/>
  <c r="F333" i="3"/>
  <c r="M333" i="3"/>
  <c r="CE283" i="3"/>
  <c r="CD283" i="3"/>
  <c r="BR224" i="3"/>
  <c r="BS224" i="3"/>
  <c r="BZ211" i="3"/>
  <c r="CA211" i="3"/>
  <c r="BY211" i="3"/>
  <c r="CL195" i="3"/>
  <c r="CM195" i="3"/>
  <c r="CK195" i="3"/>
  <c r="F168" i="3"/>
  <c r="D168" i="3"/>
  <c r="BQ168" i="3"/>
  <c r="M168" i="3"/>
  <c r="CG111" i="3"/>
  <c r="CH111" i="3"/>
  <c r="CI111" i="3"/>
  <c r="CH86" i="3"/>
  <c r="CI86" i="3"/>
  <c r="CG86" i="3"/>
  <c r="BV86" i="3"/>
  <c r="BW86" i="3"/>
  <c r="BU86" i="3"/>
  <c r="BU66" i="3"/>
  <c r="BW66" i="3"/>
  <c r="BV66" i="3"/>
  <c r="CD2049" i="3"/>
  <c r="CC2036" i="3"/>
  <c r="BW2030" i="3"/>
  <c r="CC2018" i="3"/>
  <c r="CD2018" i="3"/>
  <c r="CD2017" i="3"/>
  <c r="CD2014" i="3"/>
  <c r="CE2012" i="3"/>
  <c r="CC2012" i="3"/>
  <c r="BW2006" i="3"/>
  <c r="BZ2003" i="3"/>
  <c r="CA2003" i="3"/>
  <c r="CI2000" i="3"/>
  <c r="BU1989" i="3"/>
  <c r="CE1941" i="3"/>
  <c r="CC1941" i="3"/>
  <c r="BW1896" i="3"/>
  <c r="BS1882" i="3"/>
  <c r="BR1882" i="3"/>
  <c r="BS1839" i="3"/>
  <c r="BW1754" i="3"/>
  <c r="BU1754" i="3"/>
  <c r="CE1702" i="3"/>
  <c r="BS1687" i="3"/>
  <c r="BQ1687" i="3"/>
  <c r="CK1684" i="3"/>
  <c r="BQ1675" i="3"/>
  <c r="BS1675" i="3"/>
  <c r="CH1592" i="3"/>
  <c r="CA1564" i="3"/>
  <c r="BU1562" i="3"/>
  <c r="BW1546" i="3"/>
  <c r="BV1535" i="3"/>
  <c r="BU1535" i="3"/>
  <c r="CG1516" i="3"/>
  <c r="CH1516" i="3"/>
  <c r="BY1470" i="3"/>
  <c r="BZ1470" i="3"/>
  <c r="CA1470" i="3"/>
  <c r="CD1460" i="3"/>
  <c r="CE1460" i="3"/>
  <c r="BY1458" i="3"/>
  <c r="BZ1458" i="3"/>
  <c r="BV1457" i="3"/>
  <c r="BW1457" i="3"/>
  <c r="CD1455" i="3"/>
  <c r="CC1455" i="3"/>
  <c r="BQ1449" i="3"/>
  <c r="BR1449" i="3"/>
  <c r="BS1449" i="3"/>
  <c r="BZ1443" i="3"/>
  <c r="CA1443" i="3"/>
  <c r="CD1442" i="3"/>
  <c r="CC1442" i="3"/>
  <c r="CE1442" i="3"/>
  <c r="CG1441" i="3"/>
  <c r="CH1441" i="3"/>
  <c r="CI1441" i="3"/>
  <c r="BY1434" i="3"/>
  <c r="BZ1434" i="3"/>
  <c r="F1430" i="3"/>
  <c r="D1430" i="3"/>
  <c r="CD1427" i="3"/>
  <c r="CE1427" i="3"/>
  <c r="CH1407" i="3"/>
  <c r="CI1407" i="3"/>
  <c r="F1401" i="3"/>
  <c r="M1401" i="3"/>
  <c r="D1386" i="3"/>
  <c r="BQ1386" i="3"/>
  <c r="F1386" i="3"/>
  <c r="M1386" i="3"/>
  <c r="CG1385" i="3"/>
  <c r="CH1385" i="3"/>
  <c r="CL1382" i="3"/>
  <c r="CM1382" i="3"/>
  <c r="BU1382" i="3"/>
  <c r="BW1382" i="3"/>
  <c r="CH1380" i="3"/>
  <c r="CG1380" i="3"/>
  <c r="BZ1369" i="3"/>
  <c r="CA1369" i="3"/>
  <c r="CD1364" i="3"/>
  <c r="CC1364" i="3"/>
  <c r="CE1364" i="3"/>
  <c r="BZ1363" i="3"/>
  <c r="CA1363" i="3"/>
  <c r="CA1359" i="3"/>
  <c r="BZ1359" i="3"/>
  <c r="CH1355" i="3"/>
  <c r="CI1355" i="3"/>
  <c r="BZ1354" i="3"/>
  <c r="CA1354" i="3"/>
  <c r="BU1346" i="3"/>
  <c r="BV1346" i="3"/>
  <c r="CC1338" i="3"/>
  <c r="CD1338" i="3"/>
  <c r="CE1338" i="3"/>
  <c r="BZ1335" i="3"/>
  <c r="CA1335" i="3"/>
  <c r="BY1335" i="3"/>
  <c r="BU1334" i="3"/>
  <c r="BW1334" i="3"/>
  <c r="BV1325" i="3"/>
  <c r="BW1325" i="3"/>
  <c r="BZ1316" i="3"/>
  <c r="BZ1314" i="3"/>
  <c r="BY1314" i="3"/>
  <c r="M1314" i="3"/>
  <c r="D1314" i="3"/>
  <c r="CL1313" i="3"/>
  <c r="CM1313" i="3"/>
  <c r="D1306" i="3"/>
  <c r="F1306" i="3"/>
  <c r="M1306" i="3"/>
  <c r="CL1301" i="3"/>
  <c r="CM1301" i="3"/>
  <c r="BY1300" i="3"/>
  <c r="CA1300" i="3"/>
  <c r="CE1298" i="3"/>
  <c r="CD1298" i="3"/>
  <c r="M1298" i="3"/>
  <c r="F1298" i="3"/>
  <c r="D1298" i="3"/>
  <c r="BS1297" i="3"/>
  <c r="BQ1297" i="3"/>
  <c r="BR1297" i="3"/>
  <c r="CE1288" i="3"/>
  <c r="CC1288" i="3"/>
  <c r="F1288" i="3"/>
  <c r="D1288" i="3"/>
  <c r="BQ1287" i="3"/>
  <c r="BS1287" i="3"/>
  <c r="BR1285" i="3"/>
  <c r="BQ1285" i="3"/>
  <c r="BS1285" i="3"/>
  <c r="CA1281" i="3"/>
  <c r="BZ1281" i="3"/>
  <c r="CK1278" i="3"/>
  <c r="CL1278" i="3"/>
  <c r="CM1278" i="3"/>
  <c r="CL1265" i="3"/>
  <c r="CM1265" i="3"/>
  <c r="CA1264" i="3"/>
  <c r="BZ1264" i="3"/>
  <c r="BU1254" i="3"/>
  <c r="BV1254" i="3"/>
  <c r="CG1243" i="3"/>
  <c r="CH1243" i="3"/>
  <c r="CK1242" i="3"/>
  <c r="CL1242" i="3"/>
  <c r="CM1242" i="3"/>
  <c r="CK1228" i="3"/>
  <c r="CL1228" i="3"/>
  <c r="CM1228" i="3"/>
  <c r="F1228" i="3"/>
  <c r="D1228" i="3"/>
  <c r="BY1228" i="3"/>
  <c r="CI1223" i="3"/>
  <c r="CH1223" i="3"/>
  <c r="CL1221" i="3"/>
  <c r="CK1221" i="3"/>
  <c r="CM1221" i="3"/>
  <c r="F1220" i="3"/>
  <c r="D1220" i="3"/>
  <c r="BY1220" i="3"/>
  <c r="BW1219" i="3"/>
  <c r="BV1219" i="3"/>
  <c r="CI1217" i="3"/>
  <c r="CG1217" i="3"/>
  <c r="CH1217" i="3"/>
  <c r="CH1216" i="3"/>
  <c r="CG1216" i="3"/>
  <c r="CH1204" i="3"/>
  <c r="CI1204" i="3"/>
  <c r="F1201" i="3"/>
  <c r="D1201" i="3"/>
  <c r="BU1201" i="3"/>
  <c r="BV1193" i="3"/>
  <c r="CD1172" i="3"/>
  <c r="CC1172" i="3"/>
  <c r="F1172" i="3"/>
  <c r="D1172" i="3"/>
  <c r="BR1160" i="3"/>
  <c r="BS1160" i="3"/>
  <c r="BW1158" i="3"/>
  <c r="CI1158" i="3"/>
  <c r="CH1158" i="3"/>
  <c r="BR1158" i="3"/>
  <c r="BS1158" i="3"/>
  <c r="CL1156" i="3"/>
  <c r="CM1156" i="3"/>
  <c r="F1156" i="3"/>
  <c r="D1156" i="3"/>
  <c r="BQ1156" i="3"/>
  <c r="BW1154" i="3"/>
  <c r="BV1154" i="3"/>
  <c r="BZ1153" i="3"/>
  <c r="CH1142" i="3"/>
  <c r="CI1142" i="3"/>
  <c r="D1133" i="3"/>
  <c r="BQ1133" i="3"/>
  <c r="F1133" i="3"/>
  <c r="CG1108" i="3"/>
  <c r="CI1108" i="3"/>
  <c r="BW1104" i="3"/>
  <c r="BV1104" i="3"/>
  <c r="F1041" i="3"/>
  <c r="D1041" i="3"/>
  <c r="BY1041" i="3"/>
  <c r="D1030" i="3"/>
  <c r="CC1030" i="3"/>
  <c r="F1030" i="3"/>
  <c r="CL1027" i="3"/>
  <c r="CM1027" i="3"/>
  <c r="CG987" i="3"/>
  <c r="CH987" i="3"/>
  <c r="CI987" i="3"/>
  <c r="D972" i="3"/>
  <c r="BY972" i="3"/>
  <c r="F972" i="3"/>
  <c r="CG969" i="3"/>
  <c r="CH969" i="3"/>
  <c r="CI969" i="3"/>
  <c r="CH963" i="3"/>
  <c r="CI963" i="3"/>
  <c r="CD928" i="3"/>
  <c r="CE928" i="3"/>
  <c r="CE922" i="3"/>
  <c r="CD922" i="3"/>
  <c r="CK920" i="3"/>
  <c r="CL920" i="3"/>
  <c r="CM920" i="3"/>
  <c r="CL912" i="3"/>
  <c r="CK912" i="3"/>
  <c r="CM910" i="3"/>
  <c r="CK910" i="3"/>
  <c r="CL910" i="3"/>
  <c r="BS853" i="3"/>
  <c r="BR853" i="3"/>
  <c r="CE849" i="3"/>
  <c r="CD849" i="3"/>
  <c r="CH845" i="3"/>
  <c r="CG845" i="3"/>
  <c r="CM837" i="3"/>
  <c r="CK837" i="3"/>
  <c r="CL837" i="3"/>
  <c r="CI828" i="3"/>
  <c r="CH828" i="3"/>
  <c r="CG828" i="3"/>
  <c r="CG808" i="3"/>
  <c r="CG802" i="3"/>
  <c r="CI802" i="3"/>
  <c r="CH802" i="3"/>
  <c r="CG788" i="3"/>
  <c r="CH788" i="3"/>
  <c r="BZ783" i="3"/>
  <c r="CA783" i="3"/>
  <c r="CK777" i="3"/>
  <c r="CL777" i="3"/>
  <c r="CM777" i="3"/>
  <c r="BW776" i="3"/>
  <c r="BV776" i="3"/>
  <c r="CG763" i="3"/>
  <c r="CH763" i="3"/>
  <c r="CC753" i="3"/>
  <c r="F749" i="3"/>
  <c r="M749" i="3"/>
  <c r="M746" i="3"/>
  <c r="CH736" i="3"/>
  <c r="CH733" i="3"/>
  <c r="CI733" i="3"/>
  <c r="CM730" i="3"/>
  <c r="BR702" i="3"/>
  <c r="BU696" i="3"/>
  <c r="BW696" i="3"/>
  <c r="CK691" i="3"/>
  <c r="CL691" i="3"/>
  <c r="CM691" i="3"/>
  <c r="BZ689" i="3"/>
  <c r="BY689" i="3"/>
  <c r="BV672" i="3"/>
  <c r="BU672" i="3"/>
  <c r="BW672" i="3"/>
  <c r="CI670" i="3"/>
  <c r="CG670" i="3"/>
  <c r="CH670" i="3"/>
  <c r="BU669" i="3"/>
  <c r="BV669" i="3"/>
  <c r="BZ665" i="3"/>
  <c r="CA665" i="3"/>
  <c r="CC652" i="3"/>
  <c r="CD652" i="3"/>
  <c r="CE652" i="3"/>
  <c r="CK651" i="3"/>
  <c r="CM651" i="3"/>
  <c r="CL648" i="3"/>
  <c r="CK648" i="3"/>
  <c r="CM648" i="3"/>
  <c r="BY648" i="3"/>
  <c r="CA648" i="3"/>
  <c r="M642" i="3"/>
  <c r="F642" i="3"/>
  <c r="BU639" i="3"/>
  <c r="BV639" i="3"/>
  <c r="CM635" i="3"/>
  <c r="BR635" i="3"/>
  <c r="BQ635" i="3"/>
  <c r="BS635" i="3"/>
  <c r="CM629" i="3"/>
  <c r="CK629" i="3"/>
  <c r="CL629" i="3"/>
  <c r="BV627" i="3"/>
  <c r="BU627" i="3"/>
  <c r="CE618" i="3"/>
  <c r="CD618" i="3"/>
  <c r="CD609" i="3"/>
  <c r="CC609" i="3"/>
  <c r="CE609" i="3"/>
  <c r="BV601" i="3"/>
  <c r="BU601" i="3"/>
  <c r="BW601" i="3"/>
  <c r="BQ600" i="3"/>
  <c r="BR600" i="3"/>
  <c r="BS600" i="3"/>
  <c r="BY599" i="3"/>
  <c r="BZ599" i="3"/>
  <c r="CD588" i="3"/>
  <c r="CE588" i="3"/>
  <c r="CC588" i="3"/>
  <c r="BU587" i="3"/>
  <c r="BV587" i="3"/>
  <c r="CG580" i="3"/>
  <c r="CH580" i="3"/>
  <c r="F579" i="3"/>
  <c r="D579" i="3"/>
  <c r="BS568" i="3"/>
  <c r="CL563" i="3"/>
  <c r="CK563" i="3"/>
  <c r="M561" i="3"/>
  <c r="F561" i="3"/>
  <c r="D561" i="3"/>
  <c r="F559" i="3"/>
  <c r="D559" i="3"/>
  <c r="CC554" i="3"/>
  <c r="CD554" i="3"/>
  <c r="BY553" i="3"/>
  <c r="BZ553" i="3"/>
  <c r="D541" i="3"/>
  <c r="M541" i="3"/>
  <c r="BZ505" i="3"/>
  <c r="BY505" i="3"/>
  <c r="CA505" i="3"/>
  <c r="F503" i="3"/>
  <c r="D503" i="3"/>
  <c r="BZ500" i="3"/>
  <c r="CA500" i="3"/>
  <c r="CA495" i="3"/>
  <c r="BY495" i="3"/>
  <c r="BZ495" i="3"/>
  <c r="CD460" i="3"/>
  <c r="CC460" i="3"/>
  <c r="CC458" i="3"/>
  <c r="CM413" i="3"/>
  <c r="CK413" i="3"/>
  <c r="CM396" i="3"/>
  <c r="CK396" i="3"/>
  <c r="CL396" i="3"/>
  <c r="F384" i="3"/>
  <c r="M384" i="3"/>
  <c r="CH361" i="3"/>
  <c r="CG361" i="3"/>
  <c r="CI361" i="3"/>
  <c r="CI346" i="3"/>
  <c r="CH346" i="3"/>
  <c r="CG346" i="3"/>
  <c r="CG338" i="3"/>
  <c r="CI338" i="3"/>
  <c r="CH338" i="3"/>
  <c r="D337" i="3"/>
  <c r="BU337" i="3"/>
  <c r="D323" i="3"/>
  <c r="BU323" i="3"/>
  <c r="CC298" i="3"/>
  <c r="CD298" i="3"/>
  <c r="CL294" i="3"/>
  <c r="CM294" i="3"/>
  <c r="BZ289" i="3"/>
  <c r="BW285" i="3"/>
  <c r="CK119" i="3"/>
  <c r="CM119" i="3"/>
  <c r="CL119" i="3"/>
  <c r="BW116" i="3"/>
  <c r="BR113" i="3"/>
  <c r="BQ113" i="3"/>
  <c r="CD1374" i="3"/>
  <c r="CH1373" i="3"/>
  <c r="CG1373" i="3"/>
  <c r="CL1368" i="3"/>
  <c r="CK1368" i="3"/>
  <c r="D1368" i="3"/>
  <c r="BQ1368" i="3"/>
  <c r="BV1362" i="3"/>
  <c r="BW1362" i="3"/>
  <c r="M1353" i="3"/>
  <c r="F1352" i="3"/>
  <c r="CA1349" i="3"/>
  <c r="BZ1349" i="3"/>
  <c r="CG1343" i="3"/>
  <c r="CC1342" i="3"/>
  <c r="CD1342" i="3"/>
  <c r="BV1341" i="3"/>
  <c r="F1341" i="3"/>
  <c r="CI1339" i="3"/>
  <c r="CG1319" i="3"/>
  <c r="CG1316" i="3"/>
  <c r="CH1316" i="3"/>
  <c r="CH1315" i="3"/>
  <c r="CG1315" i="3"/>
  <c r="CC1314" i="3"/>
  <c r="BV1308" i="3"/>
  <c r="BW1308" i="3"/>
  <c r="CA1306" i="3"/>
  <c r="CL1304" i="3"/>
  <c r="BV1302" i="3"/>
  <c r="BV1300" i="3"/>
  <c r="F1300" i="3"/>
  <c r="BR1292" i="3"/>
  <c r="BQ1292" i="3"/>
  <c r="CI1289" i="3"/>
  <c r="CG1289" i="3"/>
  <c r="CH1289" i="3"/>
  <c r="BV1288" i="3"/>
  <c r="BW1288" i="3"/>
  <c r="CG1284" i="3"/>
  <c r="BY1284" i="3"/>
  <c r="BZ1284" i="3"/>
  <c r="D1282" i="3"/>
  <c r="M1282" i="3"/>
  <c r="BS1281" i="3"/>
  <c r="BQ1281" i="3"/>
  <c r="BR1281" i="3"/>
  <c r="CC1280" i="3"/>
  <c r="CE1280" i="3"/>
  <c r="BQ1280" i="3"/>
  <c r="BZ1274" i="3"/>
  <c r="CA1274" i="3"/>
  <c r="CD1272" i="3"/>
  <c r="CE1272" i="3"/>
  <c r="BV1270" i="3"/>
  <c r="BZ1268" i="3"/>
  <c r="CC1268" i="3"/>
  <c r="CD1268" i="3"/>
  <c r="CE1268" i="3"/>
  <c r="BZ1265" i="3"/>
  <c r="CL1264" i="3"/>
  <c r="CK1264" i="3"/>
  <c r="BZ1262" i="3"/>
  <c r="CA1262" i="3"/>
  <c r="BW1261" i="3"/>
  <c r="CG1261" i="3"/>
  <c r="CK1250" i="3"/>
  <c r="CI1249" i="3"/>
  <c r="CM1235" i="3"/>
  <c r="CK1235" i="3"/>
  <c r="CL1235" i="3"/>
  <c r="CL1229" i="3"/>
  <c r="CM1229" i="3"/>
  <c r="BY1226" i="3"/>
  <c r="CD1223" i="3"/>
  <c r="CE1223" i="3"/>
  <c r="BV1222" i="3"/>
  <c r="CH1219" i="3"/>
  <c r="CI1219" i="3"/>
  <c r="F1215" i="3"/>
  <c r="D1215" i="3"/>
  <c r="BQ1215" i="3"/>
  <c r="BY1211" i="3"/>
  <c r="BZ1211" i="3"/>
  <c r="CL1207" i="3"/>
  <c r="CK1207" i="3"/>
  <c r="CL1201" i="3"/>
  <c r="BZ1200" i="3"/>
  <c r="CA1200" i="3"/>
  <c r="BV1195" i="3"/>
  <c r="BW1195" i="3"/>
  <c r="CL1180" i="3"/>
  <c r="BV1172" i="3"/>
  <c r="BW1172" i="3"/>
  <c r="BR1171" i="3"/>
  <c r="BS1171" i="3"/>
  <c r="BS1168" i="3"/>
  <c r="BR1168" i="3"/>
  <c r="D1158" i="3"/>
  <c r="CC1158" i="3"/>
  <c r="F1158" i="3"/>
  <c r="CD1155" i="3"/>
  <c r="CE1155" i="3"/>
  <c r="BS1152" i="3"/>
  <c r="BR1152" i="3"/>
  <c r="F1143" i="3"/>
  <c r="D1143" i="3"/>
  <c r="BU1143" i="3"/>
  <c r="BR1133" i="3"/>
  <c r="BS1133" i="3"/>
  <c r="BW1131" i="3"/>
  <c r="BV1131" i="3"/>
  <c r="BR1114" i="3"/>
  <c r="BS1114" i="3"/>
  <c r="BS1104" i="3"/>
  <c r="D1100" i="3"/>
  <c r="BQ1100" i="3"/>
  <c r="F1100" i="3"/>
  <c r="CH1083" i="3"/>
  <c r="CI1083" i="3"/>
  <c r="CI984" i="3"/>
  <c r="CG984" i="3"/>
  <c r="BR972" i="3"/>
  <c r="CH965" i="3"/>
  <c r="CI965" i="3"/>
  <c r="F958" i="3"/>
  <c r="D958" i="3"/>
  <c r="BY958" i="3"/>
  <c r="BQ907" i="3"/>
  <c r="CG903" i="3"/>
  <c r="CI903" i="3"/>
  <c r="CL896" i="3"/>
  <c r="CM896" i="3"/>
  <c r="CI830" i="3"/>
  <c r="CG827" i="3"/>
  <c r="CH827" i="3"/>
  <c r="CL821" i="3"/>
  <c r="CM821" i="3"/>
  <c r="CK821" i="3"/>
  <c r="D820" i="3"/>
  <c r="CC820" i="3"/>
  <c r="F820" i="3"/>
  <c r="CL818" i="3"/>
  <c r="CM818" i="3"/>
  <c r="CA817" i="3"/>
  <c r="BY817" i="3"/>
  <c r="BZ817" i="3"/>
  <c r="M816" i="3"/>
  <c r="BQ812" i="3"/>
  <c r="BR812" i="3"/>
  <c r="BS812" i="3"/>
  <c r="CL810" i="3"/>
  <c r="CM810" i="3"/>
  <c r="CA806" i="3"/>
  <c r="M800" i="3"/>
  <c r="F800" i="3"/>
  <c r="CE796" i="3"/>
  <c r="F788" i="3"/>
  <c r="M788" i="3"/>
  <c r="BZ784" i="3"/>
  <c r="CA784" i="3"/>
  <c r="CH780" i="3"/>
  <c r="CG780" i="3"/>
  <c r="CI780" i="3"/>
  <c r="F777" i="3"/>
  <c r="M776" i="3"/>
  <c r="BY773" i="3"/>
  <c r="BZ773" i="3"/>
  <c r="CG770" i="3"/>
  <c r="CH770" i="3"/>
  <c r="M765" i="3"/>
  <c r="F765" i="3"/>
  <c r="BV754" i="3"/>
  <c r="CA752" i="3"/>
  <c r="F751" i="3"/>
  <c r="M751" i="3"/>
  <c r="CH748" i="3"/>
  <c r="CI748" i="3"/>
  <c r="CH745" i="3"/>
  <c r="CG745" i="3"/>
  <c r="F743" i="3"/>
  <c r="M743" i="3"/>
  <c r="BY741" i="3"/>
  <c r="BZ741" i="3"/>
  <c r="F736" i="3"/>
  <c r="BR732" i="3"/>
  <c r="BQ732" i="3"/>
  <c r="BQ730" i="3"/>
  <c r="BR730" i="3"/>
  <c r="BS730" i="3"/>
  <c r="M727" i="3"/>
  <c r="M726" i="3"/>
  <c r="F726" i="3"/>
  <c r="CG723" i="3"/>
  <c r="CH723" i="3"/>
  <c r="CL716" i="3"/>
  <c r="CK716" i="3"/>
  <c r="CH715" i="3"/>
  <c r="CG715" i="3"/>
  <c r="CI715" i="3"/>
  <c r="CH707" i="3"/>
  <c r="CI707" i="3"/>
  <c r="CC703" i="3"/>
  <c r="CD703" i="3"/>
  <c r="BR698" i="3"/>
  <c r="BS698" i="3"/>
  <c r="F687" i="3"/>
  <c r="M687" i="3"/>
  <c r="BS686" i="3"/>
  <c r="BR686" i="3"/>
  <c r="CL664" i="3"/>
  <c r="CK664" i="3"/>
  <c r="CM664" i="3"/>
  <c r="CD660" i="3"/>
  <c r="CC660" i="3"/>
  <c r="CE660" i="3"/>
  <c r="BQ646" i="3"/>
  <c r="BS646" i="3"/>
  <c r="CC637" i="3"/>
  <c r="CD637" i="3"/>
  <c r="CD635" i="3"/>
  <c r="CC635" i="3"/>
  <c r="CE635" i="3"/>
  <c r="F628" i="3"/>
  <c r="M628" i="3"/>
  <c r="M622" i="3"/>
  <c r="BZ610" i="3"/>
  <c r="CA610" i="3"/>
  <c r="BV609" i="3"/>
  <c r="BU603" i="3"/>
  <c r="BV603" i="3"/>
  <c r="D597" i="3"/>
  <c r="M597" i="3"/>
  <c r="F593" i="3"/>
  <c r="D593" i="3"/>
  <c r="CK589" i="3"/>
  <c r="CL589" i="3"/>
  <c r="CD573" i="3"/>
  <c r="CC573" i="3"/>
  <c r="CE573" i="3"/>
  <c r="CE571" i="3"/>
  <c r="F565" i="3"/>
  <c r="D565" i="3"/>
  <c r="CC552" i="3"/>
  <c r="BZ545" i="3"/>
  <c r="BY545" i="3"/>
  <c r="CA545" i="3"/>
  <c r="BQ544" i="3"/>
  <c r="BR544" i="3"/>
  <c r="CE541" i="3"/>
  <c r="CE532" i="3"/>
  <c r="BZ529" i="3"/>
  <c r="BY529" i="3"/>
  <c r="CA529" i="3"/>
  <c r="BQ528" i="3"/>
  <c r="BR528" i="3"/>
  <c r="CD522" i="3"/>
  <c r="D517" i="3"/>
  <c r="M517" i="3"/>
  <c r="CD513" i="3"/>
  <c r="CC513" i="3"/>
  <c r="CI512" i="3"/>
  <c r="CG512" i="3"/>
  <c r="CG510" i="3"/>
  <c r="CH510" i="3"/>
  <c r="CI510" i="3"/>
  <c r="CM497" i="3"/>
  <c r="CL497" i="3"/>
  <c r="BQ492" i="3"/>
  <c r="BR492" i="3"/>
  <c r="F487" i="3"/>
  <c r="BR476" i="3"/>
  <c r="BQ476" i="3"/>
  <c r="BR475" i="3"/>
  <c r="BU471" i="3"/>
  <c r="BV471" i="3"/>
  <c r="CE464" i="3"/>
  <c r="CC464" i="3"/>
  <c r="CD464" i="3"/>
  <c r="CM449" i="3"/>
  <c r="CE449" i="3"/>
  <c r="CD449" i="3"/>
  <c r="CE441" i="3"/>
  <c r="CC441" i="3"/>
  <c r="D441" i="3"/>
  <c r="M441" i="3"/>
  <c r="CA432" i="3"/>
  <c r="CI412" i="3"/>
  <c r="BW382" i="3"/>
  <c r="BS379" i="3"/>
  <c r="BR379" i="3"/>
  <c r="D377" i="3"/>
  <c r="F377" i="3"/>
  <c r="M377" i="3"/>
  <c r="CK364" i="3"/>
  <c r="CM364" i="3"/>
  <c r="CL364" i="3"/>
  <c r="CK329" i="3"/>
  <c r="BV323" i="3"/>
  <c r="BW323" i="3"/>
  <c r="CD321" i="3"/>
  <c r="CE321" i="3"/>
  <c r="CL319" i="3"/>
  <c r="CM319" i="3"/>
  <c r="CK319" i="3"/>
  <c r="BR242" i="3"/>
  <c r="BQ242" i="3"/>
  <c r="BS242" i="3"/>
  <c r="CL176" i="3"/>
  <c r="CM176" i="3"/>
  <c r="BR174" i="3"/>
  <c r="BS174" i="3"/>
  <c r="BQ71" i="3"/>
  <c r="BW44" i="3"/>
  <c r="BV44" i="3"/>
  <c r="BR37" i="3"/>
  <c r="BS37" i="3"/>
  <c r="CD30" i="3"/>
  <c r="CE30" i="3"/>
  <c r="CE27" i="3"/>
  <c r="CD27" i="3"/>
  <c r="BW47" i="16"/>
  <c r="CE953" i="3"/>
  <c r="BU52" i="16"/>
  <c r="BW958" i="3"/>
  <c r="BT55" i="16"/>
  <c r="BR961" i="3"/>
  <c r="BZ965" i="3"/>
  <c r="CA965" i="3"/>
  <c r="D1848" i="3"/>
  <c r="D995" i="3"/>
  <c r="D1899" i="3"/>
  <c r="D1046" i="3"/>
  <c r="D1905" i="3"/>
  <c r="BS92" i="16"/>
  <c r="D903" i="3"/>
  <c r="CC903" i="3"/>
  <c r="BU92" i="16"/>
  <c r="BR1084" i="3"/>
  <c r="G1981" i="3"/>
  <c r="G1128" i="3"/>
  <c r="BV1398" i="3"/>
  <c r="BW1398" i="3"/>
  <c r="CL1396" i="3"/>
  <c r="CK1396" i="3"/>
  <c r="M1394" i="3"/>
  <c r="BV1393" i="3"/>
  <c r="BW1393" i="3"/>
  <c r="M1390" i="3"/>
  <c r="BW1376" i="3"/>
  <c r="CC1362" i="3"/>
  <c r="CE1362" i="3"/>
  <c r="CA1361" i="3"/>
  <c r="CM1358" i="3"/>
  <c r="CK1358" i="3"/>
  <c r="CG1340" i="3"/>
  <c r="CH1340" i="3"/>
  <c r="BV1340" i="3"/>
  <c r="BU1340" i="3"/>
  <c r="CD1336" i="3"/>
  <c r="BY1332" i="3"/>
  <c r="BZ1329" i="3"/>
  <c r="CC1322" i="3"/>
  <c r="CE1322" i="3"/>
  <c r="BY1294" i="3"/>
  <c r="BZ1294" i="3"/>
  <c r="F1289" i="3"/>
  <c r="M1289" i="3"/>
  <c r="CG1288" i="3"/>
  <c r="CH1288" i="3"/>
  <c r="BZ1285" i="3"/>
  <c r="CA1285" i="3"/>
  <c r="CC1278" i="3"/>
  <c r="CD1278" i="3"/>
  <c r="BV1276" i="3"/>
  <c r="BU1276" i="3"/>
  <c r="BW1276" i="3"/>
  <c r="F1269" i="3"/>
  <c r="M1269" i="3"/>
  <c r="CL1262" i="3"/>
  <c r="CM1262" i="3"/>
  <c r="M1262" i="3"/>
  <c r="F1262" i="3"/>
  <c r="CM1243" i="3"/>
  <c r="CK1243" i="3"/>
  <c r="CL1243" i="3"/>
  <c r="CH1241" i="3"/>
  <c r="CI1241" i="3"/>
  <c r="CK1238" i="3"/>
  <c r="CL1238" i="3"/>
  <c r="CG1229" i="3"/>
  <c r="CH1229" i="3"/>
  <c r="CE1228" i="3"/>
  <c r="CD1228" i="3"/>
  <c r="BR1228" i="3"/>
  <c r="BS1228" i="3"/>
  <c r="CL1226" i="3"/>
  <c r="CK1226" i="3"/>
  <c r="CM1226" i="3"/>
  <c r="BZ1221" i="3"/>
  <c r="BZ1216" i="3"/>
  <c r="F1197" i="3"/>
  <c r="D1197" i="3"/>
  <c r="BU1197" i="3"/>
  <c r="BS1189" i="3"/>
  <c r="CM1180" i="3"/>
  <c r="CL1176" i="3"/>
  <c r="CM1176" i="3"/>
  <c r="BR1173" i="3"/>
  <c r="BS1173" i="3"/>
  <c r="BR1170" i="3"/>
  <c r="BS1170" i="3"/>
  <c r="CM1162" i="3"/>
  <c r="D1151" i="3"/>
  <c r="BQ1151" i="3"/>
  <c r="F1151" i="3"/>
  <c r="BS1149" i="3"/>
  <c r="BR1149" i="3"/>
  <c r="CG1137" i="3"/>
  <c r="CH1137" i="3"/>
  <c r="CH1132" i="3"/>
  <c r="CG1131" i="3"/>
  <c r="CI1131" i="3"/>
  <c r="CH1131" i="3"/>
  <c r="BS1118" i="3"/>
  <c r="F1109" i="3"/>
  <c r="D1109" i="3"/>
  <c r="BQ1109" i="3"/>
  <c r="BS1101" i="3"/>
  <c r="CH1099" i="3"/>
  <c r="CG1099" i="3"/>
  <c r="F1084" i="3"/>
  <c r="D1084" i="3"/>
  <c r="BQ1084" i="3"/>
  <c r="CM1033" i="3"/>
  <c r="CK1033" i="3"/>
  <c r="CL1033" i="3"/>
  <c r="CL1028" i="3"/>
  <c r="CM1028" i="3"/>
  <c r="D989" i="3"/>
  <c r="CC989" i="3"/>
  <c r="F989" i="3"/>
  <c r="BR984" i="3"/>
  <c r="BV979" i="3"/>
  <c r="BW979" i="3"/>
  <c r="D976" i="3"/>
  <c r="BY976" i="3"/>
  <c r="F976" i="3"/>
  <c r="BS972" i="3"/>
  <c r="CK971" i="3"/>
  <c r="CL971" i="3"/>
  <c r="BR971" i="3"/>
  <c r="CK967" i="3"/>
  <c r="BR931" i="3"/>
  <c r="CL927" i="3"/>
  <c r="CK927" i="3"/>
  <c r="BV924" i="3"/>
  <c r="CG924" i="3"/>
  <c r="CI924" i="3"/>
  <c r="CL916" i="3"/>
  <c r="CG914" i="3"/>
  <c r="CH914" i="3"/>
  <c r="CD912" i="3"/>
  <c r="CE912" i="3"/>
  <c r="CH905" i="3"/>
  <c r="CI905" i="3"/>
  <c r="CH903" i="3"/>
  <c r="BV856" i="3"/>
  <c r="BW856" i="3"/>
  <c r="CD855" i="3"/>
  <c r="CE855" i="3"/>
  <c r="BW849" i="3"/>
  <c r="BV849" i="3"/>
  <c r="F826" i="3"/>
  <c r="D826" i="3"/>
  <c r="BU826" i="3"/>
  <c r="CI817" i="3"/>
  <c r="CG817" i="3"/>
  <c r="CH817" i="3"/>
  <c r="BW815" i="3"/>
  <c r="BV810" i="3"/>
  <c r="M807" i="3"/>
  <c r="CM803" i="3"/>
  <c r="CH803" i="3"/>
  <c r="CI803" i="3"/>
  <c r="BU803" i="3"/>
  <c r="BV803" i="3"/>
  <c r="CC798" i="3"/>
  <c r="CE797" i="3"/>
  <c r="F789" i="3"/>
  <c r="M789" i="3"/>
  <c r="BW781" i="3"/>
  <c r="BU781" i="3"/>
  <c r="BQ772" i="3"/>
  <c r="BR772" i="3"/>
  <c r="BS772" i="3"/>
  <c r="CM755" i="3"/>
  <c r="CL755" i="3"/>
  <c r="CG754" i="3"/>
  <c r="CH754" i="3"/>
  <c r="F744" i="3"/>
  <c r="M744" i="3"/>
  <c r="BQ740" i="3"/>
  <c r="BR740" i="3"/>
  <c r="BS740" i="3"/>
  <c r="BY736" i="3"/>
  <c r="BZ736" i="3"/>
  <c r="CL735" i="3"/>
  <c r="CM735" i="3"/>
  <c r="CI734" i="3"/>
  <c r="CH734" i="3"/>
  <c r="CE732" i="3"/>
  <c r="CC732" i="3"/>
  <c r="CD732" i="3"/>
  <c r="M731" i="3"/>
  <c r="F731" i="3"/>
  <c r="BY724" i="3"/>
  <c r="BZ724" i="3"/>
  <c r="BZ721" i="3"/>
  <c r="CA721" i="3"/>
  <c r="CL720" i="3"/>
  <c r="CK720" i="3"/>
  <c r="CM720" i="3"/>
  <c r="F698" i="3"/>
  <c r="M698" i="3"/>
  <c r="CH682" i="3"/>
  <c r="BW681" i="3"/>
  <c r="BU681" i="3"/>
  <c r="M679" i="3"/>
  <c r="F679" i="3"/>
  <c r="CD672" i="3"/>
  <c r="CE672" i="3"/>
  <c r="BY670" i="3"/>
  <c r="BZ670" i="3"/>
  <c r="CA670" i="3"/>
  <c r="CH666" i="3"/>
  <c r="CI666" i="3"/>
  <c r="CM661" i="3"/>
  <c r="CK661" i="3"/>
  <c r="CL661" i="3"/>
  <c r="BW656" i="3"/>
  <c r="BR646" i="3"/>
  <c r="CM645" i="3"/>
  <c r="CL645" i="3"/>
  <c r="CC640" i="3"/>
  <c r="CD640" i="3"/>
  <c r="CE629" i="3"/>
  <c r="CC629" i="3"/>
  <c r="CD629" i="3"/>
  <c r="BY620" i="3"/>
  <c r="BZ620" i="3"/>
  <c r="CA620" i="3"/>
  <c r="BR619" i="3"/>
  <c r="BS619" i="3"/>
  <c r="BW618" i="3"/>
  <c r="BV618" i="3"/>
  <c r="CD614" i="3"/>
  <c r="CC614" i="3"/>
  <c r="BZ612" i="3"/>
  <c r="CA612" i="3"/>
  <c r="CL611" i="3"/>
  <c r="CK611" i="3"/>
  <c r="CD601" i="3"/>
  <c r="BV597" i="3"/>
  <c r="BU597" i="3"/>
  <c r="CG594" i="3"/>
  <c r="CI594" i="3"/>
  <c r="BY594" i="3"/>
  <c r="BZ594" i="3"/>
  <c r="BQ588" i="3"/>
  <c r="BR588" i="3"/>
  <c r="BS588" i="3"/>
  <c r="CE587" i="3"/>
  <c r="CD587" i="3"/>
  <c r="D587" i="3"/>
  <c r="F587" i="3"/>
  <c r="BQ586" i="3"/>
  <c r="BS586" i="3"/>
  <c r="CC577" i="3"/>
  <c r="CE577" i="3"/>
  <c r="BQ570" i="3"/>
  <c r="BS570" i="3"/>
  <c r="CG564" i="3"/>
  <c r="CH564" i="3"/>
  <c r="BV559" i="3"/>
  <c r="BV555" i="3"/>
  <c r="BU555" i="3"/>
  <c r="BW555" i="3"/>
  <c r="CH554" i="3"/>
  <c r="CI554" i="3"/>
  <c r="BQ554" i="3"/>
  <c r="BS554" i="3"/>
  <c r="CD553" i="3"/>
  <c r="CC553" i="3"/>
  <c r="CH550" i="3"/>
  <c r="CG550" i="3"/>
  <c r="CE544" i="3"/>
  <c r="CD544" i="3"/>
  <c r="CD535" i="3"/>
  <c r="CE535" i="3"/>
  <c r="CL533" i="3"/>
  <c r="CM533" i="3"/>
  <c r="CD530" i="3"/>
  <c r="CC530" i="3"/>
  <c r="CE528" i="3"/>
  <c r="CD528" i="3"/>
  <c r="F527" i="3"/>
  <c r="D527" i="3"/>
  <c r="BQ526" i="3"/>
  <c r="BS526" i="3"/>
  <c r="CL525" i="3"/>
  <c r="CK525" i="3"/>
  <c r="CM525" i="3"/>
  <c r="CA515" i="3"/>
  <c r="BZ515" i="3"/>
  <c r="BY513" i="3"/>
  <c r="D509" i="3"/>
  <c r="F509" i="3"/>
  <c r="CC507" i="3"/>
  <c r="CD507" i="3"/>
  <c r="BW503" i="3"/>
  <c r="CL493" i="3"/>
  <c r="CM493" i="3"/>
  <c r="BZ488" i="3"/>
  <c r="CA488" i="3"/>
  <c r="CH484" i="3"/>
  <c r="CG484" i="3"/>
  <c r="CC483" i="3"/>
  <c r="CE483" i="3"/>
  <c r="M482" i="3"/>
  <c r="F482" i="3"/>
  <c r="CA474" i="3"/>
  <c r="BY474" i="3"/>
  <c r="CD471" i="3"/>
  <c r="CC471" i="3"/>
  <c r="CE471" i="3"/>
  <c r="CM467" i="3"/>
  <c r="CK467" i="3"/>
  <c r="CL467" i="3"/>
  <c r="CI460" i="3"/>
  <c r="CG460" i="3"/>
  <c r="BW447" i="3"/>
  <c r="BU447" i="3"/>
  <c r="CD443" i="3"/>
  <c r="CC443" i="3"/>
  <c r="CE438" i="3"/>
  <c r="BV435" i="3"/>
  <c r="BU435" i="3"/>
  <c r="BR430" i="3"/>
  <c r="BQ430" i="3"/>
  <c r="CM425" i="3"/>
  <c r="CK425" i="3"/>
  <c r="CL415" i="3"/>
  <c r="CE412" i="3"/>
  <c r="CC412" i="3"/>
  <c r="CD412" i="3"/>
  <c r="CC392" i="3"/>
  <c r="BW391" i="3"/>
  <c r="BV391" i="3"/>
  <c r="BU391" i="3"/>
  <c r="CG382" i="3"/>
  <c r="CI382" i="3"/>
  <c r="CH382" i="3"/>
  <c r="BR368" i="3"/>
  <c r="BS368" i="3"/>
  <c r="CM332" i="3"/>
  <c r="D277" i="3"/>
  <c r="BQ277" i="3"/>
  <c r="M277" i="3"/>
  <c r="CH276" i="3"/>
  <c r="CG276" i="3"/>
  <c r="CI276" i="3"/>
  <c r="BR255" i="3"/>
  <c r="CE244" i="3"/>
  <c r="CC244" i="3"/>
  <c r="CD244" i="3"/>
  <c r="CE243" i="3"/>
  <c r="CC243" i="3"/>
  <c r="CD243" i="3"/>
  <c r="CM242" i="3"/>
  <c r="CL242" i="3"/>
  <c r="CK242" i="3"/>
  <c r="BS227" i="3"/>
  <c r="BR227" i="3"/>
  <c r="BW207" i="3"/>
  <c r="BV207" i="3"/>
  <c r="BU207" i="3"/>
  <c r="CI183" i="3"/>
  <c r="CH183" i="3"/>
  <c r="CG183" i="3"/>
  <c r="CE182" i="3"/>
  <c r="CD182" i="3"/>
  <c r="BS141" i="3"/>
  <c r="BR141" i="3"/>
  <c r="BZ119" i="3"/>
  <c r="CG113" i="3"/>
  <c r="CH113" i="3"/>
  <c r="CI113" i="3"/>
  <c r="CH105" i="3"/>
  <c r="BU97" i="3"/>
  <c r="BW97" i="3"/>
  <c r="BV97" i="3"/>
  <c r="CK94" i="3"/>
  <c r="CL94" i="3"/>
  <c r="CM94" i="3"/>
  <c r="BZ86" i="3"/>
  <c r="BY86" i="3"/>
  <c r="BY79" i="3"/>
  <c r="BZ79" i="3"/>
  <c r="CH75" i="3"/>
  <c r="CI75" i="3"/>
  <c r="CE71" i="3"/>
  <c r="CD71" i="3"/>
  <c r="CH70" i="3"/>
  <c r="CI70" i="3"/>
  <c r="BV67" i="3"/>
  <c r="BW67" i="3"/>
  <c r="CE44" i="3"/>
  <c r="CD44" i="3"/>
  <c r="CK41" i="3"/>
  <c r="CM41" i="3"/>
  <c r="BV38" i="3"/>
  <c r="CE34" i="3"/>
  <c r="CD34" i="3"/>
  <c r="D1736" i="3"/>
  <c r="D883" i="3"/>
  <c r="D1791" i="3"/>
  <c r="D938" i="3"/>
  <c r="D1876" i="3"/>
  <c r="D1023" i="3"/>
  <c r="D1062" i="3"/>
  <c r="D1915" i="3"/>
  <c r="BW88" i="16"/>
  <c r="BY1080" i="3"/>
  <c r="BZ1080" i="3"/>
  <c r="BV89" i="16"/>
  <c r="BU1081" i="3"/>
  <c r="BV1081" i="3"/>
  <c r="BX106" i="16"/>
  <c r="CD1098" i="3"/>
  <c r="BY551" i="3"/>
  <c r="CA548" i="3"/>
  <c r="CH546" i="3"/>
  <c r="CL485" i="3"/>
  <c r="CM485" i="3"/>
  <c r="CI474" i="3"/>
  <c r="CH474" i="3"/>
  <c r="CD468" i="3"/>
  <c r="BR468" i="3"/>
  <c r="CD466" i="3"/>
  <c r="CE457" i="3"/>
  <c r="CD457" i="3"/>
  <c r="BW441" i="3"/>
  <c r="BV441" i="3"/>
  <c r="D435" i="3"/>
  <c r="F435" i="3"/>
  <c r="CH430" i="3"/>
  <c r="CG430" i="3"/>
  <c r="BW423" i="3"/>
  <c r="BU423" i="3"/>
  <c r="BV423" i="3"/>
  <c r="D406" i="3"/>
  <c r="F406" i="3"/>
  <c r="BV389" i="3"/>
  <c r="BV373" i="3"/>
  <c r="BW373" i="3"/>
  <c r="CE359" i="3"/>
  <c r="CD359" i="3"/>
  <c r="BZ358" i="3"/>
  <c r="F357" i="3"/>
  <c r="M357" i="3"/>
  <c r="CL343" i="3"/>
  <c r="CM343" i="3"/>
  <c r="CM336" i="3"/>
  <c r="BS334" i="3"/>
  <c r="BR334" i="3"/>
  <c r="CK317" i="3"/>
  <c r="CM317" i="3"/>
  <c r="CL317" i="3"/>
  <c r="BZ309" i="3"/>
  <c r="CA309" i="3"/>
  <c r="CH302" i="3"/>
  <c r="CI302" i="3"/>
  <c r="CD273" i="3"/>
  <c r="CC272" i="3"/>
  <c r="CE272" i="3"/>
  <c r="CD272" i="3"/>
  <c r="BS251" i="3"/>
  <c r="BR251" i="3"/>
  <c r="CH240" i="3"/>
  <c r="CG240" i="3"/>
  <c r="CI240" i="3"/>
  <c r="BS226" i="3"/>
  <c r="BR226" i="3"/>
  <c r="CC208" i="3"/>
  <c r="CE208" i="3"/>
  <c r="BR205" i="3"/>
  <c r="BS205" i="3"/>
  <c r="BQ205" i="3"/>
  <c r="CL181" i="3"/>
  <c r="CM181" i="3"/>
  <c r="CK181" i="3"/>
  <c r="BS181" i="3"/>
  <c r="BR181" i="3"/>
  <c r="CA161" i="3"/>
  <c r="CD161" i="3"/>
  <c r="CE161" i="3"/>
  <c r="BV156" i="3"/>
  <c r="BW156" i="3"/>
  <c r="F143" i="3"/>
  <c r="M143" i="3"/>
  <c r="BW136" i="3"/>
  <c r="BV136" i="3"/>
  <c r="CE125" i="3"/>
  <c r="CC125" i="3"/>
  <c r="CC116" i="3"/>
  <c r="CD116" i="3"/>
  <c r="CE116" i="3"/>
  <c r="BQ110" i="3"/>
  <c r="BS110" i="3"/>
  <c r="BR110" i="3"/>
  <c r="BW100" i="3"/>
  <c r="BU100" i="3"/>
  <c r="CG98" i="3"/>
  <c r="CI98" i="3"/>
  <c r="BZ95" i="3"/>
  <c r="CA95" i="3"/>
  <c r="BY95" i="3"/>
  <c r="CK87" i="3"/>
  <c r="CA87" i="3"/>
  <c r="BZ87" i="3"/>
  <c r="BY87" i="3"/>
  <c r="CC68" i="3"/>
  <c r="CD68" i="3"/>
  <c r="CE68" i="3"/>
  <c r="BQ67" i="3"/>
  <c r="BR67" i="3"/>
  <c r="BS67" i="3"/>
  <c r="CL63" i="3"/>
  <c r="CM63" i="3"/>
  <c r="CK63" i="3"/>
  <c r="CM34" i="3"/>
  <c r="CL34" i="3"/>
  <c r="CL25" i="3"/>
  <c r="CM25" i="3"/>
  <c r="CK25" i="3"/>
  <c r="BR975" i="3"/>
  <c r="BQ488" i="3"/>
  <c r="BR488" i="3"/>
  <c r="D485" i="3"/>
  <c r="F485" i="3"/>
  <c r="CH482" i="3"/>
  <c r="CG482" i="3"/>
  <c r="CA480" i="3"/>
  <c r="CH478" i="3"/>
  <c r="CG478" i="3"/>
  <c r="D475" i="3"/>
  <c r="F475" i="3"/>
  <c r="BW455" i="3"/>
  <c r="BU455" i="3"/>
  <c r="BS452" i="3"/>
  <c r="CE446" i="3"/>
  <c r="CD446" i="3"/>
  <c r="CC446" i="3"/>
  <c r="BV443" i="3"/>
  <c r="CA442" i="3"/>
  <c r="BZ442" i="3"/>
  <c r="CK437" i="3"/>
  <c r="CD429" i="3"/>
  <c r="CD426" i="3"/>
  <c r="CE426" i="3"/>
  <c r="BZ422" i="3"/>
  <c r="CE419" i="3"/>
  <c r="CD419" i="3"/>
  <c r="CC416" i="3"/>
  <c r="CD411" i="3"/>
  <c r="CC411" i="3"/>
  <c r="BV398" i="3"/>
  <c r="BW398" i="3"/>
  <c r="BZ393" i="3"/>
  <c r="CA393" i="3"/>
  <c r="BR386" i="3"/>
  <c r="BS386" i="3"/>
  <c r="CG384" i="3"/>
  <c r="CI384" i="3"/>
  <c r="CH384" i="3"/>
  <c r="BS384" i="3"/>
  <c r="BR384" i="3"/>
  <c r="BV362" i="3"/>
  <c r="BW362" i="3"/>
  <c r="BS345" i="3"/>
  <c r="BR345" i="3"/>
  <c r="BR341" i="3"/>
  <c r="BS341" i="3"/>
  <c r="CG340" i="3"/>
  <c r="CI340" i="3"/>
  <c r="CH340" i="3"/>
  <c r="BW339" i="3"/>
  <c r="BV339" i="3"/>
  <c r="BV336" i="3"/>
  <c r="F321" i="3"/>
  <c r="D321" i="3"/>
  <c r="BY321" i="3"/>
  <c r="M321" i="3"/>
  <c r="CK311" i="3"/>
  <c r="CL311" i="3"/>
  <c r="CE308" i="3"/>
  <c r="CD308" i="3"/>
  <c r="BU307" i="3"/>
  <c r="BV307" i="3"/>
  <c r="BW307" i="3"/>
  <c r="CC303" i="3"/>
  <c r="CD303" i="3"/>
  <c r="BV291" i="3"/>
  <c r="BW291" i="3"/>
  <c r="BS278" i="3"/>
  <c r="BR278" i="3"/>
  <c r="CA274" i="3"/>
  <c r="BY274" i="3"/>
  <c r="BZ274" i="3"/>
  <c r="CL249" i="3"/>
  <c r="CK249" i="3"/>
  <c r="CA249" i="3"/>
  <c r="CE245" i="3"/>
  <c r="CC245" i="3"/>
  <c r="CM241" i="3"/>
  <c r="CK241" i="3"/>
  <c r="CL241" i="3"/>
  <c r="CK230" i="3"/>
  <c r="CL230" i="3"/>
  <c r="D224" i="3"/>
  <c r="BU224" i="3"/>
  <c r="M224" i="3"/>
  <c r="F224" i="3"/>
  <c r="CI221" i="3"/>
  <c r="CH221" i="3"/>
  <c r="BR221" i="3"/>
  <c r="BS221" i="3"/>
  <c r="BR213" i="3"/>
  <c r="BS213" i="3"/>
  <c r="CA205" i="3"/>
  <c r="BZ205" i="3"/>
  <c r="BZ180" i="3"/>
  <c r="CA180" i="3"/>
  <c r="BY180" i="3"/>
  <c r="BQ173" i="3"/>
  <c r="BR173" i="3"/>
  <c r="BS173" i="3"/>
  <c r="BZ171" i="3"/>
  <c r="CA171" i="3"/>
  <c r="BS163" i="3"/>
  <c r="BR163" i="3"/>
  <c r="CE156" i="3"/>
  <c r="CD156" i="3"/>
  <c r="BR137" i="3"/>
  <c r="BQ137" i="3"/>
  <c r="BS137" i="3"/>
  <c r="CC132" i="3"/>
  <c r="CE132" i="3"/>
  <c r="CK125" i="3"/>
  <c r="CL125" i="3"/>
  <c r="CM125" i="3"/>
  <c r="CL110" i="3"/>
  <c r="BY89" i="3"/>
  <c r="BZ89" i="3"/>
  <c r="CA89" i="3"/>
  <c r="CC85" i="3"/>
  <c r="CD85" i="3"/>
  <c r="BY65" i="3"/>
  <c r="CA65" i="3"/>
  <c r="BZ65" i="3"/>
  <c r="BY63" i="3"/>
  <c r="BU61" i="3"/>
  <c r="BW61" i="3"/>
  <c r="CE53" i="3"/>
  <c r="CM37" i="3"/>
  <c r="CK37" i="3"/>
  <c r="BV27" i="3"/>
  <c r="M398" i="3"/>
  <c r="CE389" i="3"/>
  <c r="CC389" i="3"/>
  <c r="CI378" i="3"/>
  <c r="CH378" i="3"/>
  <c r="CA375" i="3"/>
  <c r="CD367" i="3"/>
  <c r="CE367" i="3"/>
  <c r="CC367" i="3"/>
  <c r="BR365" i="3"/>
  <c r="BS365" i="3"/>
  <c r="CE360" i="3"/>
  <c r="CD360" i="3"/>
  <c r="BW359" i="3"/>
  <c r="BV359" i="3"/>
  <c r="F359" i="3"/>
  <c r="M359" i="3"/>
  <c r="BV353" i="3"/>
  <c r="BW353" i="3"/>
  <c r="M349" i="3"/>
  <c r="D349" i="3"/>
  <c r="BQ349" i="3"/>
  <c r="CD341" i="3"/>
  <c r="CE341" i="3"/>
  <c r="CL340" i="3"/>
  <c r="CK340" i="3"/>
  <c r="CE337" i="3"/>
  <c r="CD337" i="3"/>
  <c r="CE317" i="3"/>
  <c r="BV315" i="3"/>
  <c r="BW315" i="3"/>
  <c r="CK313" i="3"/>
  <c r="CM313" i="3"/>
  <c r="BV310" i="3"/>
  <c r="BW310" i="3"/>
  <c r="M307" i="3"/>
  <c r="D307" i="3"/>
  <c r="BQ307" i="3"/>
  <c r="F307" i="3"/>
  <c r="BS302" i="3"/>
  <c r="BV294" i="3"/>
  <c r="BW294" i="3"/>
  <c r="CC278" i="3"/>
  <c r="CE278" i="3"/>
  <c r="BV273" i="3"/>
  <c r="BW273" i="3"/>
  <c r="BU273" i="3"/>
  <c r="CL264" i="3"/>
  <c r="CD262" i="3"/>
  <c r="F261" i="3"/>
  <c r="D261" i="3"/>
  <c r="BQ261" i="3"/>
  <c r="BV258" i="3"/>
  <c r="BW258" i="3"/>
  <c r="CM254" i="3"/>
  <c r="CL254" i="3"/>
  <c r="CL252" i="3"/>
  <c r="BV252" i="3"/>
  <c r="BW252" i="3"/>
  <c r="CE249" i="3"/>
  <c r="CD249" i="3"/>
  <c r="BU245" i="3"/>
  <c r="BW245" i="3"/>
  <c r="CA238" i="3"/>
  <c r="BZ238" i="3"/>
  <c r="CK236" i="3"/>
  <c r="BS233" i="3"/>
  <c r="BR233" i="3"/>
  <c r="BW228" i="3"/>
  <c r="CM227" i="3"/>
  <c r="CL227" i="3"/>
  <c r="CK227" i="3"/>
  <c r="CG225" i="3"/>
  <c r="CI225" i="3"/>
  <c r="CM217" i="3"/>
  <c r="CL217" i="3"/>
  <c r="CH215" i="3"/>
  <c r="CI215" i="3"/>
  <c r="CG215" i="3"/>
  <c r="CM212" i="3"/>
  <c r="BZ200" i="3"/>
  <c r="CA200" i="3"/>
  <c r="BS199" i="3"/>
  <c r="BR195" i="3"/>
  <c r="BS195" i="3"/>
  <c r="F192" i="3"/>
  <c r="M192" i="3"/>
  <c r="BS189" i="3"/>
  <c r="BR189" i="3"/>
  <c r="BZ185" i="3"/>
  <c r="CA185" i="3"/>
  <c r="CD176" i="3"/>
  <c r="CE176" i="3"/>
  <c r="F173" i="3"/>
  <c r="M173" i="3"/>
  <c r="CI167" i="3"/>
  <c r="CG167" i="3"/>
  <c r="CH167" i="3"/>
  <c r="F162" i="3"/>
  <c r="D162" i="3"/>
  <c r="BQ162" i="3"/>
  <c r="BR161" i="3"/>
  <c r="BS161" i="3"/>
  <c r="CI159" i="3"/>
  <c r="CM158" i="3"/>
  <c r="BZ142" i="3"/>
  <c r="CA142" i="3"/>
  <c r="BZ141" i="3"/>
  <c r="CA141" i="3"/>
  <c r="CM135" i="3"/>
  <c r="CL135" i="3"/>
  <c r="CH133" i="3"/>
  <c r="CI133" i="3"/>
  <c r="CK131" i="3"/>
  <c r="CM131" i="3"/>
  <c r="CL131" i="3"/>
  <c r="BW130" i="3"/>
  <c r="BV130" i="3"/>
  <c r="CK118" i="3"/>
  <c r="CL118" i="3"/>
  <c r="BS111" i="3"/>
  <c r="BR111" i="3"/>
  <c r="BQ111" i="3"/>
  <c r="CE110" i="3"/>
  <c r="CC110" i="3"/>
  <c r="CD110" i="3"/>
  <c r="CH106" i="3"/>
  <c r="CI106" i="3"/>
  <c r="CD100" i="3"/>
  <c r="CE100" i="3"/>
  <c r="BR85" i="3"/>
  <c r="BS85" i="3"/>
  <c r="CL81" i="3"/>
  <c r="CK81" i="3"/>
  <c r="CM81" i="3"/>
  <c r="BU76" i="3"/>
  <c r="BS75" i="3"/>
  <c r="BQ75" i="3"/>
  <c r="CK71" i="3"/>
  <c r="CM71" i="3"/>
  <c r="CE65" i="3"/>
  <c r="CD65" i="3"/>
  <c r="BU62" i="3"/>
  <c r="BW62" i="3"/>
  <c r="CM60" i="3"/>
  <c r="CL60" i="3"/>
  <c r="CK60" i="3"/>
  <c r="BR49" i="3"/>
  <c r="BQ49" i="3"/>
  <c r="CD39" i="3"/>
  <c r="CE39" i="3"/>
  <c r="CE32" i="3"/>
  <c r="CD32" i="3"/>
  <c r="CK29" i="3"/>
  <c r="CL29" i="3"/>
  <c r="D1860" i="3"/>
  <c r="D1007" i="3"/>
  <c r="D1120" i="3"/>
  <c r="D1973" i="3"/>
  <c r="N1977" i="3"/>
  <c r="N1124" i="3"/>
  <c r="BR45" i="16"/>
  <c r="CM405" i="3"/>
  <c r="CK405" i="3"/>
  <c r="CM403" i="3"/>
  <c r="CL403" i="3"/>
  <c r="M397" i="3"/>
  <c r="BZ395" i="3"/>
  <c r="CA395" i="3"/>
  <c r="CA392" i="3"/>
  <c r="BZ392" i="3"/>
  <c r="CD391" i="3"/>
  <c r="CH381" i="3"/>
  <c r="CI381" i="3"/>
  <c r="CA379" i="3"/>
  <c r="BZ379" i="3"/>
  <c r="CM378" i="3"/>
  <c r="CK378" i="3"/>
  <c r="BR372" i="3"/>
  <c r="BS372" i="3"/>
  <c r="CA371" i="3"/>
  <c r="CA365" i="3"/>
  <c r="D359" i="3"/>
  <c r="BQ359" i="3"/>
  <c r="CM358" i="3"/>
  <c r="CL358" i="3"/>
  <c r="CK358" i="3"/>
  <c r="CL357" i="3"/>
  <c r="BZ357" i="3"/>
  <c r="CE356" i="3"/>
  <c r="CD356" i="3"/>
  <c r="F353" i="3"/>
  <c r="CG343" i="3"/>
  <c r="CH343" i="3"/>
  <c r="CI343" i="3"/>
  <c r="CH337" i="3"/>
  <c r="CG337" i="3"/>
  <c r="CE326" i="3"/>
  <c r="CC326" i="3"/>
  <c r="CA321" i="3"/>
  <c r="BZ321" i="3"/>
  <c r="CM314" i="3"/>
  <c r="CL314" i="3"/>
  <c r="CK314" i="3"/>
  <c r="BZ313" i="3"/>
  <c r="CG304" i="3"/>
  <c r="CH304" i="3"/>
  <c r="CI304" i="3"/>
  <c r="CC295" i="3"/>
  <c r="BV290" i="3"/>
  <c r="BW290" i="3"/>
  <c r="CH274" i="3"/>
  <c r="CA272" i="3"/>
  <c r="CI268" i="3"/>
  <c r="CH268" i="3"/>
  <c r="CL260" i="3"/>
  <c r="CK255" i="3"/>
  <c r="CL255" i="3"/>
  <c r="CM255" i="3"/>
  <c r="BS238" i="3"/>
  <c r="BR238" i="3"/>
  <c r="BQ238" i="3"/>
  <c r="BY236" i="3"/>
  <c r="CA236" i="3"/>
  <c r="CK232" i="3"/>
  <c r="CM232" i="3"/>
  <c r="BR229" i="3"/>
  <c r="BS229" i="3"/>
  <c r="CK220" i="3"/>
  <c r="CL220" i="3"/>
  <c r="CM215" i="3"/>
  <c r="CK215" i="3"/>
  <c r="CA213" i="3"/>
  <c r="BZ213" i="3"/>
  <c r="CH207" i="3"/>
  <c r="CI207" i="3"/>
  <c r="BR198" i="3"/>
  <c r="BS198" i="3"/>
  <c r="CD172" i="3"/>
  <c r="CE172" i="3"/>
  <c r="CK171" i="3"/>
  <c r="CL171" i="3"/>
  <c r="CM171" i="3"/>
  <c r="BS168" i="3"/>
  <c r="BR168" i="3"/>
  <c r="D167" i="3"/>
  <c r="CC167" i="3"/>
  <c r="M167" i="3"/>
  <c r="CH165" i="3"/>
  <c r="CM162" i="3"/>
  <c r="CL162" i="3"/>
  <c r="CM160" i="3"/>
  <c r="CL160" i="3"/>
  <c r="BZ154" i="3"/>
  <c r="CA154" i="3"/>
  <c r="BZ135" i="3"/>
  <c r="BW133" i="3"/>
  <c r="BU133" i="3"/>
  <c r="BV133" i="3"/>
  <c r="BY131" i="3"/>
  <c r="CM129" i="3"/>
  <c r="CE126" i="3"/>
  <c r="CC126" i="3"/>
  <c r="CD126" i="3"/>
  <c r="CK122" i="3"/>
  <c r="CL122" i="3"/>
  <c r="CG115" i="3"/>
  <c r="CI115" i="3"/>
  <c r="CH115" i="3"/>
  <c r="CA81" i="3"/>
  <c r="CK72" i="3"/>
  <c r="CM72" i="3"/>
  <c r="CD69" i="3"/>
  <c r="CE69" i="3"/>
  <c r="BQ69" i="3"/>
  <c r="BS69" i="3"/>
  <c r="CL67" i="3"/>
  <c r="CK67" i="3"/>
  <c r="BR65" i="3"/>
  <c r="BQ65" i="3"/>
  <c r="BS65" i="3"/>
  <c r="BQ55" i="3"/>
  <c r="BR55" i="3"/>
  <c r="BW54" i="3"/>
  <c r="BU54" i="3"/>
  <c r="CC52" i="3"/>
  <c r="CD52" i="3"/>
  <c r="CE52" i="3"/>
  <c r="BZ51" i="3"/>
  <c r="CA51" i="3"/>
  <c r="CC50" i="3"/>
  <c r="CD50" i="3"/>
  <c r="BY45" i="3"/>
  <c r="BZ45" i="3"/>
  <c r="CA45" i="3"/>
  <c r="BR41" i="3"/>
  <c r="BS41" i="3"/>
  <c r="CE35" i="3"/>
  <c r="CD35" i="3"/>
  <c r="CM28" i="3"/>
  <c r="CK28" i="3"/>
  <c r="BW26" i="3"/>
  <c r="BV26" i="3"/>
  <c r="D1862" i="3"/>
  <c r="D1009" i="3"/>
  <c r="D1058" i="3"/>
  <c r="D1911" i="3"/>
  <c r="D1922" i="3"/>
  <c r="D1069" i="3"/>
  <c r="BH2627" i="3"/>
  <c r="BI2627" i="3"/>
  <c r="N2627" i="3"/>
  <c r="BH2411" i="3"/>
  <c r="BI2411" i="3"/>
  <c r="N2411" i="3"/>
  <c r="BH2595" i="3"/>
  <c r="BI2595" i="3"/>
  <c r="N2595" i="3"/>
  <c r="CM397" i="3"/>
  <c r="CD396" i="3"/>
  <c r="CE396" i="3"/>
  <c r="BZ389" i="3"/>
  <c r="BY389" i="3"/>
  <c r="CK366" i="3"/>
  <c r="CL366" i="3"/>
  <c r="BZ366" i="3"/>
  <c r="CL360" i="3"/>
  <c r="CK360" i="3"/>
  <c r="CD358" i="3"/>
  <c r="CE358" i="3"/>
  <c r="D358" i="3"/>
  <c r="BU358" i="3"/>
  <c r="CD354" i="3"/>
  <c r="CE352" i="3"/>
  <c r="CK349" i="3"/>
  <c r="CE349" i="3"/>
  <c r="BZ339" i="3"/>
  <c r="CA339" i="3"/>
  <c r="CG323" i="3"/>
  <c r="CH323" i="3"/>
  <c r="BV311" i="3"/>
  <c r="BW311" i="3"/>
  <c r="CD307" i="3"/>
  <c r="BW303" i="3"/>
  <c r="M303" i="3"/>
  <c r="BS300" i="3"/>
  <c r="CE300" i="3"/>
  <c r="CM288" i="3"/>
  <c r="CA279" i="3"/>
  <c r="CM267" i="3"/>
  <c r="BW267" i="3"/>
  <c r="CH258" i="3"/>
  <c r="CG258" i="3"/>
  <c r="CM256" i="3"/>
  <c r="CL256" i="3"/>
  <c r="BS249" i="3"/>
  <c r="CL248" i="3"/>
  <c r="CD247" i="3"/>
  <c r="BU247" i="3"/>
  <c r="BW241" i="3"/>
  <c r="BZ224" i="3"/>
  <c r="CA224" i="3"/>
  <c r="CG223" i="3"/>
  <c r="CH223" i="3"/>
  <c r="CM207" i="3"/>
  <c r="CK207" i="3"/>
  <c r="CI199" i="3"/>
  <c r="CH199" i="3"/>
  <c r="BZ191" i="3"/>
  <c r="CA191" i="3"/>
  <c r="BV189" i="3"/>
  <c r="BW189" i="3"/>
  <c r="BS183" i="3"/>
  <c r="BR183" i="3"/>
  <c r="CI175" i="3"/>
  <c r="CH175" i="3"/>
  <c r="CM168" i="3"/>
  <c r="CK168" i="3"/>
  <c r="CL144" i="3"/>
  <c r="CK144" i="3"/>
  <c r="BZ137" i="3"/>
  <c r="CA137" i="3"/>
  <c r="BQ119" i="3"/>
  <c r="BR119" i="3"/>
  <c r="CK106" i="3"/>
  <c r="CL106" i="3"/>
  <c r="BQ95" i="3"/>
  <c r="BR95" i="3"/>
  <c r="CG89" i="3"/>
  <c r="CI89" i="3"/>
  <c r="CK74" i="3"/>
  <c r="CG67" i="3"/>
  <c r="CH67" i="3"/>
  <c r="BV65" i="3"/>
  <c r="CM56" i="3"/>
  <c r="CL56" i="3"/>
  <c r="CA55" i="3"/>
  <c r="CL53" i="3"/>
  <c r="CL46" i="3"/>
  <c r="CE46" i="3"/>
  <c r="CD46" i="3"/>
  <c r="BR46" i="3"/>
  <c r="CE41" i="3"/>
  <c r="CL36" i="3"/>
  <c r="CK36" i="3"/>
  <c r="BS33" i="3"/>
  <c r="CI32" i="3"/>
  <c r="BW30" i="3"/>
  <c r="BW29" i="3"/>
  <c r="BV29" i="3"/>
  <c r="BW25" i="3"/>
  <c r="BV25" i="3"/>
  <c r="D1863" i="3"/>
  <c r="D1868" i="3"/>
  <c r="D1870" i="3"/>
  <c r="P12" i="16"/>
  <c r="N863" i="3"/>
  <c r="BH3195" i="3"/>
  <c r="BI3195" i="3"/>
  <c r="N3195" i="3"/>
  <c r="BH3226" i="3"/>
  <c r="BI3226" i="3"/>
  <c r="N3226" i="3"/>
  <c r="BH3175" i="3"/>
  <c r="BI3175" i="3"/>
  <c r="N3175" i="3"/>
  <c r="BH3011" i="3"/>
  <c r="BI3011" i="3"/>
  <c r="N3011" i="3"/>
  <c r="BH2960" i="3"/>
  <c r="BI2960" i="3"/>
  <c r="N2960" i="3"/>
  <c r="BH2929" i="3"/>
  <c r="BI2929" i="3"/>
  <c r="N2929" i="3"/>
  <c r="BH3144" i="3"/>
  <c r="BI3144" i="3"/>
  <c r="N3144" i="3"/>
  <c r="CL400" i="3"/>
  <c r="CA389" i="3"/>
  <c r="BS383" i="3"/>
  <c r="CC369" i="3"/>
  <c r="CE369" i="3"/>
  <c r="CE333" i="3"/>
  <c r="CA266" i="3"/>
  <c r="BY266" i="3"/>
  <c r="CE264" i="3"/>
  <c r="CD264" i="3"/>
  <c r="CK256" i="3"/>
  <c r="BW246" i="3"/>
  <c r="BU246" i="3"/>
  <c r="BW243" i="3"/>
  <c r="BV243" i="3"/>
  <c r="CL237" i="3"/>
  <c r="BR236" i="3"/>
  <c r="BS236" i="3"/>
  <c r="CL222" i="3"/>
  <c r="CK222" i="3"/>
  <c r="CD214" i="3"/>
  <c r="CL210" i="3"/>
  <c r="CL203" i="3"/>
  <c r="CM203" i="3"/>
  <c r="CG199" i="3"/>
  <c r="CM196" i="3"/>
  <c r="CK196" i="3"/>
  <c r="CL194" i="3"/>
  <c r="CH186" i="3"/>
  <c r="CG186" i="3"/>
  <c r="CM180" i="3"/>
  <c r="CL180" i="3"/>
  <c r="M172" i="3"/>
  <c r="BW161" i="3"/>
  <c r="M154" i="3"/>
  <c r="M152" i="3"/>
  <c r="M144" i="3"/>
  <c r="BW128" i="3"/>
  <c r="BV128" i="3"/>
  <c r="BS122" i="3"/>
  <c r="BS119" i="3"/>
  <c r="CM108" i="3"/>
  <c r="CL108" i="3"/>
  <c r="CK105" i="3"/>
  <c r="BW96" i="3"/>
  <c r="BV96" i="3"/>
  <c r="BV84" i="3"/>
  <c r="BV68" i="3"/>
  <c r="CL55" i="3"/>
  <c r="BZ33" i="3"/>
  <c r="CA33" i="3"/>
  <c r="BW32" i="3"/>
  <c r="BV32" i="3"/>
  <c r="P20" i="16"/>
  <c r="Q20" i="16"/>
  <c r="P37" i="16"/>
  <c r="Q37" i="16"/>
  <c r="BH3176" i="3"/>
  <c r="BI3176" i="3"/>
  <c r="N3176" i="3"/>
  <c r="BH3114" i="3"/>
  <c r="BI3114" i="3"/>
  <c r="N3114" i="3"/>
  <c r="BH3075" i="3"/>
  <c r="BI3075" i="3"/>
  <c r="N3075" i="3"/>
  <c r="BH3032" i="3"/>
  <c r="BI3032" i="3"/>
  <c r="N3032" i="3"/>
  <c r="BH2930" i="3"/>
  <c r="BI2930" i="3"/>
  <c r="N2930" i="3"/>
  <c r="BH2910" i="3"/>
  <c r="BI2910" i="3"/>
  <c r="N2910" i="3"/>
  <c r="BH3083" i="3"/>
  <c r="BI3083" i="3"/>
  <c r="N3083" i="3"/>
  <c r="BH3024" i="3"/>
  <c r="BI3024" i="3"/>
  <c r="N3024" i="3"/>
  <c r="BH3258" i="3"/>
  <c r="BI3258" i="3"/>
  <c r="N3258" i="3"/>
  <c r="BH3188" i="3"/>
  <c r="BI3188" i="3"/>
  <c r="N3188" i="3"/>
  <c r="BH3063" i="3"/>
  <c r="BI3063" i="3"/>
  <c r="N3063" i="3"/>
  <c r="BH2981" i="3"/>
  <c r="BI2981" i="3"/>
  <c r="N2981" i="3"/>
  <c r="BH2973" i="3"/>
  <c r="BI2973" i="3"/>
  <c r="N2973" i="3"/>
  <c r="CM64" i="16"/>
  <c r="N1064" i="3"/>
  <c r="BH3321" i="3"/>
  <c r="BI3321" i="3"/>
  <c r="N3321" i="3"/>
  <c r="BH2982" i="3"/>
  <c r="BI2982" i="3"/>
  <c r="N2982" i="3"/>
  <c r="BH2962" i="3"/>
  <c r="BI2962" i="3"/>
  <c r="N2962" i="3"/>
  <c r="CM58" i="16"/>
  <c r="CN58" i="16"/>
  <c r="BH2374" i="3"/>
  <c r="BI2374" i="3"/>
  <c r="N2374" i="3"/>
  <c r="BH2454" i="3"/>
  <c r="BI2454" i="3"/>
  <c r="N2454" i="3"/>
  <c r="BH2534" i="3"/>
  <c r="BI2534" i="3"/>
  <c r="N2534" i="3"/>
  <c r="BH2598" i="3"/>
  <c r="BI2598" i="3"/>
  <c r="N2598" i="3"/>
  <c r="BH2662" i="3"/>
  <c r="BI2662" i="3"/>
  <c r="N2662" i="3"/>
  <c r="BH2911" i="3"/>
  <c r="BI2911" i="3"/>
  <c r="N2911" i="3"/>
  <c r="CM61" i="16"/>
  <c r="Q1712" i="3"/>
  <c r="O2067" i="3"/>
  <c r="Q1214" i="3"/>
  <c r="R1214" i="3"/>
  <c r="Q2067" i="3"/>
  <c r="R2067" i="3"/>
  <c r="O1493" i="3"/>
  <c r="Q1473" i="3"/>
  <c r="R1473" i="3"/>
  <c r="O1453" i="3"/>
  <c r="T1453" i="3"/>
  <c r="U1453" i="3"/>
  <c r="Q1453" i="3"/>
  <c r="R1453" i="3"/>
  <c r="Q1493" i="3"/>
  <c r="R1493" i="3"/>
  <c r="Q95" i="3"/>
  <c r="R95" i="3"/>
  <c r="O95" i="3"/>
  <c r="O92" i="3"/>
  <c r="O91" i="3"/>
  <c r="Q1468" i="3"/>
  <c r="R1468" i="3"/>
  <c r="T88" i="3"/>
  <c r="U88" i="3"/>
  <c r="BY2488" i="3"/>
  <c r="BU2903" i="3"/>
  <c r="BY2903" i="3"/>
  <c r="BQ2903" i="3"/>
  <c r="BY3068" i="3"/>
  <c r="BU311" i="3"/>
  <c r="BY3046" i="3"/>
  <c r="CC3049" i="3"/>
  <c r="BU2998" i="3"/>
  <c r="BU3059" i="3"/>
  <c r="BY3059" i="3"/>
  <c r="BU3215" i="3"/>
  <c r="CC3215" i="3"/>
  <c r="BU3043" i="3"/>
  <c r="CC1038" i="3"/>
  <c r="BU1038" i="3"/>
  <c r="BU1138" i="3"/>
  <c r="BY1138" i="3"/>
  <c r="CC1138" i="3"/>
  <c r="BQ1138" i="3"/>
  <c r="BQ1157" i="3"/>
  <c r="CC1157" i="3"/>
  <c r="BY2998" i="3"/>
  <c r="CG2511" i="3"/>
  <c r="BY3077" i="3"/>
  <c r="BU3077" i="3"/>
  <c r="BY2965" i="3"/>
  <c r="BQ954" i="3"/>
  <c r="BU3371" i="3"/>
  <c r="BQ3371" i="3"/>
  <c r="BY3371" i="3"/>
  <c r="BU2902" i="3"/>
  <c r="BQ1228" i="3"/>
  <c r="BU2660" i="3"/>
  <c r="CC3165" i="3"/>
  <c r="BY1215" i="3"/>
  <c r="BQ147" i="3"/>
  <c r="BY165" i="3"/>
  <c r="BS2285" i="3"/>
  <c r="BQ2285" i="3"/>
  <c r="M2281" i="3"/>
  <c r="F2281" i="3"/>
  <c r="CG2263" i="3"/>
  <c r="CI2263" i="3"/>
  <c r="BQ2261" i="3"/>
  <c r="BS2261" i="3"/>
  <c r="BS2260" i="3"/>
  <c r="BQ2260" i="3"/>
  <c r="CH2257" i="3"/>
  <c r="CG2257" i="3"/>
  <c r="CI2257" i="3"/>
  <c r="CI2256" i="3"/>
  <c r="CH2256" i="3"/>
  <c r="BS2249" i="3"/>
  <c r="BQ2249" i="3"/>
  <c r="BS2244" i="3"/>
  <c r="BR2244" i="3"/>
  <c r="BQ2244" i="3"/>
  <c r="F2241" i="3"/>
  <c r="D2241" i="3"/>
  <c r="M2241" i="3"/>
  <c r="BY2224" i="3"/>
  <c r="BZ2224" i="3"/>
  <c r="CA2224" i="3"/>
  <c r="CM2199" i="3"/>
  <c r="CK2199" i="3"/>
  <c r="CL2199" i="3"/>
  <c r="CA2196" i="3"/>
  <c r="CH2194" i="3"/>
  <c r="CI2194" i="3"/>
  <c r="D2193" i="3"/>
  <c r="M2193" i="3"/>
  <c r="CK2191" i="3"/>
  <c r="CM2191" i="3"/>
  <c r="CL2188" i="3"/>
  <c r="CM2188" i="3"/>
  <c r="D2175" i="3"/>
  <c r="CA2174" i="3"/>
  <c r="F2171" i="3"/>
  <c r="M2171" i="3"/>
  <c r="D2171" i="3"/>
  <c r="CA2170" i="3"/>
  <c r="BY2170" i="3"/>
  <c r="CL2169" i="3"/>
  <c r="CM2169" i="3"/>
  <c r="CG2168" i="3"/>
  <c r="CH2168" i="3"/>
  <c r="BR2168" i="3"/>
  <c r="BQ2168" i="3"/>
  <c r="CD2167" i="3"/>
  <c r="CE2167" i="3"/>
  <c r="CC2167" i="3"/>
  <c r="BY2166" i="3"/>
  <c r="BV2164" i="3"/>
  <c r="BW2164" i="3"/>
  <c r="BU2164" i="3"/>
  <c r="D2161" i="3"/>
  <c r="M2161" i="3"/>
  <c r="CM2158" i="3"/>
  <c r="CK2158" i="3"/>
  <c r="CA2155" i="3"/>
  <c r="BZ2155" i="3"/>
  <c r="BY2155" i="3"/>
  <c r="D2144" i="3"/>
  <c r="F2144" i="3"/>
  <c r="CA2143" i="3"/>
  <c r="BZ2143" i="3"/>
  <c r="BY2143" i="3"/>
  <c r="CK2142" i="3"/>
  <c r="CM2142" i="3"/>
  <c r="CL2142" i="3"/>
  <c r="F814" i="3"/>
  <c r="M814" i="3"/>
  <c r="CI810" i="3"/>
  <c r="CG810" i="3"/>
  <c r="CL805" i="3"/>
  <c r="CK805" i="3"/>
  <c r="BS804" i="3"/>
  <c r="BQ804" i="3"/>
  <c r="BU801" i="3"/>
  <c r="BV801" i="3"/>
  <c r="BW801" i="3"/>
  <c r="BS773" i="3"/>
  <c r="BR773" i="3"/>
  <c r="BY771" i="3"/>
  <c r="CA771" i="3"/>
  <c r="BZ771" i="3"/>
  <c r="F725" i="3"/>
  <c r="M725" i="3"/>
  <c r="BS711" i="3"/>
  <c r="BR711" i="3"/>
  <c r="BQ711" i="3"/>
  <c r="CM598" i="3"/>
  <c r="CK598" i="3"/>
  <c r="CL598" i="3"/>
  <c r="BR597" i="3"/>
  <c r="BS597" i="3"/>
  <c r="BQ597" i="3"/>
  <c r="BW594" i="3"/>
  <c r="BU594" i="3"/>
  <c r="BV594" i="3"/>
  <c r="BZ576" i="3"/>
  <c r="BW574" i="3"/>
  <c r="BU574" i="3"/>
  <c r="BV574" i="3"/>
  <c r="BR573" i="3"/>
  <c r="BS573" i="3"/>
  <c r="BQ573" i="3"/>
  <c r="M572" i="3"/>
  <c r="F572" i="3"/>
  <c r="CM570" i="3"/>
  <c r="CK570" i="3"/>
  <c r="CL570" i="3"/>
  <c r="CH569" i="3"/>
  <c r="CI569" i="3"/>
  <c r="BR569" i="3"/>
  <c r="BS569" i="3"/>
  <c r="BQ569" i="3"/>
  <c r="CI568" i="3"/>
  <c r="CG568" i="3"/>
  <c r="CH568" i="3"/>
  <c r="CI567" i="3"/>
  <c r="CH567" i="3"/>
  <c r="CG567" i="3"/>
  <c r="F566" i="3"/>
  <c r="D566" i="3"/>
  <c r="CA563" i="3"/>
  <c r="BW562" i="3"/>
  <c r="BU562" i="3"/>
  <c r="BV562" i="3"/>
  <c r="CE560" i="3"/>
  <c r="CC560" i="3"/>
  <c r="BW534" i="3"/>
  <c r="BU534" i="3"/>
  <c r="BV534" i="3"/>
  <c r="CG532" i="3"/>
  <c r="CI532" i="3"/>
  <c r="BW526" i="3"/>
  <c r="BU526" i="3"/>
  <c r="BV526" i="3"/>
  <c r="CH525" i="3"/>
  <c r="CI525" i="3"/>
  <c r="M524" i="3"/>
  <c r="F524" i="3"/>
  <c r="D524" i="3"/>
  <c r="BW522" i="3"/>
  <c r="BV522" i="3"/>
  <c r="CH521" i="3"/>
  <c r="CG521" i="3"/>
  <c r="CI521" i="3"/>
  <c r="BR521" i="3"/>
  <c r="BQ521" i="3"/>
  <c r="BS521" i="3"/>
  <c r="CI520" i="3"/>
  <c r="CG520" i="3"/>
  <c r="CH520" i="3"/>
  <c r="BU512" i="3"/>
  <c r="BV512" i="3"/>
  <c r="BQ511" i="3"/>
  <c r="BS511" i="3"/>
  <c r="BR511" i="3"/>
  <c r="BW508" i="3"/>
  <c r="BV508" i="3"/>
  <c r="CG507" i="3"/>
  <c r="CI507" i="3"/>
  <c r="CH507" i="3"/>
  <c r="F506" i="3"/>
  <c r="M506" i="3"/>
  <c r="D506" i="3"/>
  <c r="F502" i="3"/>
  <c r="D502" i="3"/>
  <c r="M502" i="3"/>
  <c r="BW500" i="3"/>
  <c r="BV500" i="3"/>
  <c r="BU500" i="3"/>
  <c r="BR453" i="3"/>
  <c r="BQ453" i="3"/>
  <c r="CA451" i="3"/>
  <c r="BZ451" i="3"/>
  <c r="CL450" i="3"/>
  <c r="CM450" i="3"/>
  <c r="CK450" i="3"/>
  <c r="CG449" i="3"/>
  <c r="CH449" i="3"/>
  <c r="CI449" i="3"/>
  <c r="BR449" i="3"/>
  <c r="BQ449" i="3"/>
  <c r="BS449" i="3"/>
  <c r="CA447" i="3"/>
  <c r="BZ447" i="3"/>
  <c r="CC439" i="3"/>
  <c r="CD439" i="3"/>
  <c r="CE439" i="3"/>
  <c r="M438" i="3"/>
  <c r="D438" i="3"/>
  <c r="F438" i="3"/>
  <c r="CM436" i="3"/>
  <c r="CK436" i="3"/>
  <c r="CL436" i="3"/>
  <c r="CI396" i="3"/>
  <c r="CH396" i="3"/>
  <c r="CK393" i="3"/>
  <c r="CM393" i="3"/>
  <c r="CL393" i="3"/>
  <c r="BV393" i="3"/>
  <c r="F391" i="3"/>
  <c r="BZ390" i="3"/>
  <c r="F376" i="3"/>
  <c r="M376" i="3"/>
  <c r="BW369" i="3"/>
  <c r="BU369" i="3"/>
  <c r="CA344" i="3"/>
  <c r="BZ344" i="3"/>
  <c r="F342" i="3"/>
  <c r="D342" i="3"/>
  <c r="BU342" i="3"/>
  <c r="BZ341" i="3"/>
  <c r="CA341" i="3"/>
  <c r="D340" i="3"/>
  <c r="CC340" i="3"/>
  <c r="F340" i="3"/>
  <c r="M340" i="3"/>
  <c r="CM338" i="3"/>
  <c r="CL338" i="3"/>
  <c r="CK338" i="3"/>
  <c r="CK337" i="3"/>
  <c r="CL337" i="3"/>
  <c r="CM337" i="3"/>
  <c r="BW336" i="3"/>
  <c r="CM334" i="3"/>
  <c r="CL334" i="3"/>
  <c r="CM333" i="3"/>
  <c r="CK333" i="3"/>
  <c r="CL333" i="3"/>
  <c r="CM330" i="3"/>
  <c r="CK330" i="3"/>
  <c r="CL330" i="3"/>
  <c r="D327" i="3"/>
  <c r="BQ327" i="3"/>
  <c r="M327" i="3"/>
  <c r="BY326" i="3"/>
  <c r="BZ326" i="3"/>
  <c r="BR296" i="3"/>
  <c r="BQ296" i="3"/>
  <c r="M290" i="3"/>
  <c r="CL283" i="3"/>
  <c r="CK283" i="3"/>
  <c r="CM283" i="3"/>
  <c r="CA282" i="3"/>
  <c r="CA280" i="3"/>
  <c r="BZ280" i="3"/>
  <c r="BY278" i="3"/>
  <c r="CA278" i="3"/>
  <c r="CL276" i="3"/>
  <c r="CM276" i="3"/>
  <c r="CK276" i="3"/>
  <c r="BV276" i="3"/>
  <c r="BW276" i="3"/>
  <c r="BU276" i="3"/>
  <c r="BR275" i="3"/>
  <c r="BS275" i="3"/>
  <c r="BY273" i="3"/>
  <c r="BZ273" i="3"/>
  <c r="CA273" i="3"/>
  <c r="CK272" i="3"/>
  <c r="CM272" i="3"/>
  <c r="CL272" i="3"/>
  <c r="CG271" i="3"/>
  <c r="CI271" i="3"/>
  <c r="CH271" i="3"/>
  <c r="BQ271" i="3"/>
  <c r="BS271" i="3"/>
  <c r="CA269" i="3"/>
  <c r="BY269" i="3"/>
  <c r="CG267" i="3"/>
  <c r="CI267" i="3"/>
  <c r="CH267" i="3"/>
  <c r="BW264" i="3"/>
  <c r="BV264" i="3"/>
  <c r="BW263" i="3"/>
  <c r="BV263" i="3"/>
  <c r="CK261" i="3"/>
  <c r="CL261" i="3"/>
  <c r="CM261" i="3"/>
  <c r="BW259" i="3"/>
  <c r="BV259" i="3"/>
  <c r="BQ235" i="3"/>
  <c r="BS235" i="3"/>
  <c r="BR235" i="3"/>
  <c r="CM209" i="3"/>
  <c r="CK209" i="3"/>
  <c r="CI208" i="3"/>
  <c r="CG208" i="3"/>
  <c r="CG204" i="3"/>
  <c r="CH204" i="3"/>
  <c r="CI204" i="3"/>
  <c r="BR204" i="3"/>
  <c r="BS204" i="3"/>
  <c r="CI202" i="3"/>
  <c r="CH202" i="3"/>
  <c r="CG202" i="3"/>
  <c r="CK199" i="3"/>
  <c r="CL199" i="3"/>
  <c r="CM199" i="3"/>
  <c r="BV199" i="3"/>
  <c r="BW199" i="3"/>
  <c r="CD196" i="3"/>
  <c r="CC196" i="3"/>
  <c r="BQ120" i="3"/>
  <c r="BR120" i="3"/>
  <c r="CC118" i="3"/>
  <c r="CE118" i="3"/>
  <c r="CD118" i="3"/>
  <c r="BU113" i="3"/>
  <c r="BW113" i="3"/>
  <c r="BV113" i="3"/>
  <c r="BW109" i="3"/>
  <c r="BU109" i="3"/>
  <c r="BY90" i="3"/>
  <c r="CA90" i="3"/>
  <c r="BR88" i="3"/>
  <c r="BQ88" i="3"/>
  <c r="BZ73" i="3"/>
  <c r="CC72" i="3"/>
  <c r="CE72" i="3"/>
  <c r="CI71" i="3"/>
  <c r="CH71" i="3"/>
  <c r="BR906" i="3"/>
  <c r="EU20" i="16"/>
  <c r="BS906" i="3"/>
  <c r="ES14" i="16"/>
  <c r="BR53" i="16"/>
  <c r="EU10" i="16"/>
  <c r="BS896" i="3"/>
  <c r="BR896" i="3"/>
  <c r="CG1158" i="3"/>
  <c r="CE295" i="3"/>
  <c r="CM331" i="3"/>
  <c r="BY75" i="3"/>
  <c r="CK264" i="3"/>
  <c r="CH296" i="3"/>
  <c r="CK110" i="3"/>
  <c r="CL87" i="3"/>
  <c r="CK336" i="3"/>
  <c r="BU503" i="3"/>
  <c r="CI764" i="3"/>
  <c r="CM801" i="3"/>
  <c r="BS71" i="3"/>
  <c r="CM329" i="3"/>
  <c r="BY806" i="3"/>
  <c r="BV285" i="3"/>
  <c r="BY504" i="3"/>
  <c r="CH99" i="3"/>
  <c r="BZ523" i="3"/>
  <c r="BZ777" i="3"/>
  <c r="D897" i="3"/>
  <c r="CC897" i="3"/>
  <c r="CH2157" i="3"/>
  <c r="F2167" i="3"/>
  <c r="BR2242" i="3"/>
  <c r="CG2246" i="3"/>
  <c r="CG2189" i="3"/>
  <c r="BR2260" i="3"/>
  <c r="BZ2170" i="3"/>
  <c r="CI2149" i="3"/>
  <c r="BU2154" i="3"/>
  <c r="CC502" i="3"/>
  <c r="BZ528" i="3"/>
  <c r="CK2141" i="3"/>
  <c r="CK2173" i="3"/>
  <c r="BR2258" i="3"/>
  <c r="CI2269" i="3"/>
  <c r="CH2285" i="3"/>
  <c r="CK445" i="3"/>
  <c r="CK599" i="3"/>
  <c r="CE600" i="3"/>
  <c r="BS1025" i="3"/>
  <c r="BR2250" i="3"/>
  <c r="CI2262" i="3"/>
  <c r="BR2257" i="3"/>
  <c r="BZ70" i="3"/>
  <c r="BU98" i="3"/>
  <c r="CL113" i="3"/>
  <c r="CE93" i="3"/>
  <c r="BS117" i="3"/>
  <c r="CA345" i="3"/>
  <c r="BY518" i="3"/>
  <c r="CC572" i="3"/>
  <c r="BZ776" i="3"/>
  <c r="BW335" i="3"/>
  <c r="CK517" i="3"/>
  <c r="BY745" i="3"/>
  <c r="BY577" i="3"/>
  <c r="BY595" i="3"/>
  <c r="BR811" i="3"/>
  <c r="CE725" i="3"/>
  <c r="BV805" i="3"/>
  <c r="BZ813" i="3"/>
  <c r="CG328" i="3"/>
  <c r="BV369" i="3"/>
  <c r="BV766" i="3"/>
  <c r="M2201" i="3"/>
  <c r="CG2250" i="3"/>
  <c r="BQ2270" i="3"/>
  <c r="CA325" i="3"/>
  <c r="CI2264" i="3"/>
  <c r="CC2144" i="3"/>
  <c r="CE2201" i="3"/>
  <c r="CL209" i="3"/>
  <c r="BQ165" i="3"/>
  <c r="BW393" i="3"/>
  <c r="CA326" i="3"/>
  <c r="CC519" i="3"/>
  <c r="F2193" i="3"/>
  <c r="F2161" i="3"/>
  <c r="CA2281" i="3"/>
  <c r="F395" i="3"/>
  <c r="CK334" i="3"/>
  <c r="CG525" i="3"/>
  <c r="CM805" i="3"/>
  <c r="D572" i="3"/>
  <c r="CE502" i="3"/>
  <c r="BQ773" i="3"/>
  <c r="BQ970" i="3"/>
  <c r="BU970" i="3"/>
  <c r="BQ2993" i="3"/>
  <c r="CC149" i="3"/>
  <c r="BQ149" i="3"/>
  <c r="BW2284" i="3"/>
  <c r="BU2284" i="3"/>
  <c r="CH2272" i="3"/>
  <c r="CH2265" i="3"/>
  <c r="CG2265" i="3"/>
  <c r="CI2265" i="3"/>
  <c r="BS2264" i="3"/>
  <c r="BQ2264" i="3"/>
  <c r="BR2264" i="3"/>
  <c r="CI2260" i="3"/>
  <c r="CG2260" i="3"/>
  <c r="CH2260" i="3"/>
  <c r="CG2259" i="3"/>
  <c r="CH2259" i="3"/>
  <c r="CI2252" i="3"/>
  <c r="CH2252" i="3"/>
  <c r="CG2252" i="3"/>
  <c r="CH2249" i="3"/>
  <c r="CG2249" i="3"/>
  <c r="CI2249" i="3"/>
  <c r="CI2248" i="3"/>
  <c r="CH2248" i="3"/>
  <c r="CG2248" i="3"/>
  <c r="CI2244" i="3"/>
  <c r="CG2244" i="3"/>
  <c r="BY2240" i="3"/>
  <c r="CA2240" i="3"/>
  <c r="BZ2240" i="3"/>
  <c r="CL2227" i="3"/>
  <c r="CM2227" i="3"/>
  <c r="CK2227" i="3"/>
  <c r="CG2226" i="3"/>
  <c r="CH2226" i="3"/>
  <c r="CE2220" i="3"/>
  <c r="CD2220" i="3"/>
  <c r="BY2212" i="3"/>
  <c r="CA2212" i="3"/>
  <c r="BV2203" i="3"/>
  <c r="BU2203" i="3"/>
  <c r="BW2203" i="3"/>
  <c r="CA2200" i="3"/>
  <c r="BZ2200" i="3"/>
  <c r="BY2200" i="3"/>
  <c r="CL2195" i="3"/>
  <c r="CK2195" i="3"/>
  <c r="BY2192" i="3"/>
  <c r="BZ2192" i="3"/>
  <c r="CA2192" i="3"/>
  <c r="BW2191" i="3"/>
  <c r="BU2191" i="3"/>
  <c r="CA2178" i="3"/>
  <c r="BZ2178" i="3"/>
  <c r="BY2178" i="3"/>
  <c r="BZ2160" i="3"/>
  <c r="CA2160" i="3"/>
  <c r="BY2160" i="3"/>
  <c r="M2156" i="3"/>
  <c r="D2156" i="3"/>
  <c r="F2156" i="3"/>
  <c r="CM2154" i="3"/>
  <c r="BU812" i="3"/>
  <c r="BW812" i="3"/>
  <c r="BV812" i="3"/>
  <c r="BW780" i="3"/>
  <c r="BV780" i="3"/>
  <c r="BU780" i="3"/>
  <c r="BS779" i="3"/>
  <c r="BQ779" i="3"/>
  <c r="CK775" i="3"/>
  <c r="CL775" i="3"/>
  <c r="CM775" i="3"/>
  <c r="CI774" i="3"/>
  <c r="CG774" i="3"/>
  <c r="CD772" i="3"/>
  <c r="CE772" i="3"/>
  <c r="CC772" i="3"/>
  <c r="BS765" i="3"/>
  <c r="BR765" i="3"/>
  <c r="BQ765" i="3"/>
  <c r="CI711" i="3"/>
  <c r="CH711" i="3"/>
  <c r="CG711" i="3"/>
  <c r="CE710" i="3"/>
  <c r="CD710" i="3"/>
  <c r="BW598" i="3"/>
  <c r="BU598" i="3"/>
  <c r="BV598" i="3"/>
  <c r="M596" i="3"/>
  <c r="F596" i="3"/>
  <c r="D596" i="3"/>
  <c r="CM594" i="3"/>
  <c r="CK594" i="3"/>
  <c r="CL594" i="3"/>
  <c r="F578" i="3"/>
  <c r="D578" i="3"/>
  <c r="M578" i="3"/>
  <c r="CM574" i="3"/>
  <c r="CK574" i="3"/>
  <c r="CL574" i="3"/>
  <c r="CH573" i="3"/>
  <c r="CI573" i="3"/>
  <c r="BR567" i="3"/>
  <c r="BQ567" i="3"/>
  <c r="BS567" i="3"/>
  <c r="CH561" i="3"/>
  <c r="CI561" i="3"/>
  <c r="CG548" i="3"/>
  <c r="CI548" i="3"/>
  <c r="F537" i="3"/>
  <c r="M537" i="3"/>
  <c r="D537" i="3"/>
  <c r="CH533" i="3"/>
  <c r="CI533" i="3"/>
  <c r="BV532" i="3"/>
  <c r="BU532" i="3"/>
  <c r="CL531" i="3"/>
  <c r="CK531" i="3"/>
  <c r="D529" i="3"/>
  <c r="F529" i="3"/>
  <c r="M529" i="3"/>
  <c r="CM522" i="3"/>
  <c r="CL522" i="3"/>
  <c r="CK522" i="3"/>
  <c r="BV517" i="3"/>
  <c r="BW517" i="3"/>
  <c r="BU517" i="3"/>
  <c r="CK508" i="3"/>
  <c r="CM508" i="3"/>
  <c r="CL508" i="3"/>
  <c r="BQ507" i="3"/>
  <c r="BS507" i="3"/>
  <c r="BR507" i="3"/>
  <c r="F452" i="3"/>
  <c r="M452" i="3"/>
  <c r="D452" i="3"/>
  <c r="BV450" i="3"/>
  <c r="BW450" i="3"/>
  <c r="F448" i="3"/>
  <c r="M448" i="3"/>
  <c r="D448" i="3"/>
  <c r="CA444" i="3"/>
  <c r="BY444" i="3"/>
  <c r="BZ444" i="3"/>
  <c r="CL442" i="3"/>
  <c r="CM442" i="3"/>
  <c r="CG441" i="3"/>
  <c r="CH441" i="3"/>
  <c r="CI441" i="3"/>
  <c r="CA437" i="3"/>
  <c r="BY437" i="3"/>
  <c r="BZ437" i="3"/>
  <c r="CE401" i="3"/>
  <c r="CD401" i="3"/>
  <c r="CA400" i="3"/>
  <c r="BZ400" i="3"/>
  <c r="CK399" i="3"/>
  <c r="CM399" i="3"/>
  <c r="CL399" i="3"/>
  <c r="BZ394" i="3"/>
  <c r="CA394" i="3"/>
  <c r="CG392" i="3"/>
  <c r="CH392" i="3"/>
  <c r="CI392" i="3"/>
  <c r="CD346" i="3"/>
  <c r="CC346" i="3"/>
  <c r="M343" i="3"/>
  <c r="F343" i="3"/>
  <c r="D343" i="3"/>
  <c r="BQ343" i="3"/>
  <c r="BV337" i="3"/>
  <c r="BW337" i="3"/>
  <c r="BV333" i="3"/>
  <c r="BW333" i="3"/>
  <c r="BW330" i="3"/>
  <c r="BV330" i="3"/>
  <c r="BQ328" i="3"/>
  <c r="CA323" i="3"/>
  <c r="BZ323" i="3"/>
  <c r="F293" i="3"/>
  <c r="D293" i="3"/>
  <c r="BQ293" i="3"/>
  <c r="M293" i="3"/>
  <c r="F292" i="3"/>
  <c r="CE288" i="3"/>
  <c r="CD288" i="3"/>
  <c r="CE287" i="3"/>
  <c r="CG275" i="3"/>
  <c r="CH275" i="3"/>
  <c r="CK268" i="3"/>
  <c r="CM268" i="3"/>
  <c r="CL268" i="3"/>
  <c r="BQ267" i="3"/>
  <c r="BS267" i="3"/>
  <c r="F266" i="3"/>
  <c r="M266" i="3"/>
  <c r="D266" i="3"/>
  <c r="BZ206" i="3"/>
  <c r="BY206" i="3"/>
  <c r="F197" i="3"/>
  <c r="D197" i="3"/>
  <c r="BU197" i="3"/>
  <c r="M197" i="3"/>
  <c r="CA115" i="3"/>
  <c r="BY115" i="3"/>
  <c r="BZ115" i="3"/>
  <c r="BW110" i="3"/>
  <c r="BU110" i="3"/>
  <c r="BV110" i="3"/>
  <c r="BY108" i="3"/>
  <c r="BZ108" i="3"/>
  <c r="BQ104" i="3"/>
  <c r="BS104" i="3"/>
  <c r="CE96" i="3"/>
  <c r="CG92" i="3"/>
  <c r="CI92" i="3"/>
  <c r="CL91" i="3"/>
  <c r="CK91" i="3"/>
  <c r="EX16" i="16"/>
  <c r="CL286" i="3"/>
  <c r="CM260" i="3"/>
  <c r="CK331" i="3"/>
  <c r="CA75" i="3"/>
  <c r="CI203" i="3"/>
  <c r="BY119" i="3"/>
  <c r="CA501" i="3"/>
  <c r="CG764" i="3"/>
  <c r="CL801" i="3"/>
  <c r="CI74" i="3"/>
  <c r="BS328" i="3"/>
  <c r="CH773" i="3"/>
  <c r="BU116" i="3"/>
  <c r="F323" i="3"/>
  <c r="CA504" i="3"/>
  <c r="CI99" i="3"/>
  <c r="BY523" i="3"/>
  <c r="CA777" i="3"/>
  <c r="CC506" i="3"/>
  <c r="CG2157" i="3"/>
  <c r="CM2178" i="3"/>
  <c r="BQ2242" i="3"/>
  <c r="BR2246" i="3"/>
  <c r="BV2142" i="3"/>
  <c r="CC2220" i="3"/>
  <c r="CH2244" i="3"/>
  <c r="CG2149" i="3"/>
  <c r="CM2164" i="3"/>
  <c r="BQ2258" i="3"/>
  <c r="CM445" i="3"/>
  <c r="CL599" i="3"/>
  <c r="BQ2248" i="3"/>
  <c r="CH2262" i="3"/>
  <c r="CD2225" i="3"/>
  <c r="CM2146" i="3"/>
  <c r="CC1112" i="3"/>
  <c r="CK113" i="3"/>
  <c r="CD93" i="3"/>
  <c r="BZ281" i="3"/>
  <c r="CD327" i="3"/>
  <c r="CG809" i="3"/>
  <c r="BY94" i="3"/>
  <c r="CA576" i="3"/>
  <c r="M768" i="3"/>
  <c r="CI2270" i="3"/>
  <c r="BW805" i="3"/>
  <c r="BY813" i="3"/>
  <c r="BU107" i="3"/>
  <c r="CC537" i="3"/>
  <c r="BW445" i="3"/>
  <c r="BW2199" i="3"/>
  <c r="BW766" i="3"/>
  <c r="BS2168" i="3"/>
  <c r="CH2271" i="3"/>
  <c r="BZ343" i="3"/>
  <c r="BS74" i="3"/>
  <c r="BS2153" i="3"/>
  <c r="CG2264" i="3"/>
  <c r="CI2242" i="3"/>
  <c r="BZ324" i="3"/>
  <c r="BZ527" i="3"/>
  <c r="CM91" i="3"/>
  <c r="M395" i="3"/>
  <c r="CH532" i="3"/>
  <c r="CH810" i="3"/>
  <c r="CH774" i="3"/>
  <c r="BV261" i="3"/>
  <c r="BZ90" i="3"/>
  <c r="M2144" i="3"/>
  <c r="CK2169" i="3"/>
  <c r="CL2158" i="3"/>
  <c r="BS202" i="3"/>
  <c r="CK442" i="3"/>
  <c r="BS88" i="3"/>
  <c r="BY447" i="3"/>
  <c r="BY451" i="3"/>
  <c r="CG533" i="3"/>
  <c r="CC395" i="3"/>
  <c r="BS453" i="3"/>
  <c r="BU508" i="3"/>
  <c r="CC2277" i="3"/>
  <c r="CE2277" i="3"/>
  <c r="CD2277" i="3"/>
  <c r="CD2276" i="3"/>
  <c r="CE2276" i="3"/>
  <c r="CC2276" i="3"/>
  <c r="BS2265" i="3"/>
  <c r="BR2265" i="3"/>
  <c r="BQ2265" i="3"/>
  <c r="BQ2245" i="3"/>
  <c r="BS2245" i="3"/>
  <c r="BS2243" i="3"/>
  <c r="BQ2243" i="3"/>
  <c r="CC2241" i="3"/>
  <c r="CD2241" i="3"/>
  <c r="CE2241" i="3"/>
  <c r="CM2239" i="3"/>
  <c r="CK2239" i="3"/>
  <c r="BU2227" i="3"/>
  <c r="BW2227" i="3"/>
  <c r="CG2198" i="3"/>
  <c r="CI2198" i="3"/>
  <c r="D2197" i="3"/>
  <c r="M2197" i="3"/>
  <c r="F2197" i="3"/>
  <c r="BU2195" i="3"/>
  <c r="BW2195" i="3"/>
  <c r="BV2195" i="3"/>
  <c r="CD2193" i="3"/>
  <c r="CC2193" i="3"/>
  <c r="CM2177" i="3"/>
  <c r="CL2177" i="3"/>
  <c r="BW2177" i="3"/>
  <c r="BU2177" i="3"/>
  <c r="BV2177" i="3"/>
  <c r="CD2171" i="3"/>
  <c r="CC2171" i="3"/>
  <c r="BU2150" i="3"/>
  <c r="BV2150" i="3"/>
  <c r="BW2150" i="3"/>
  <c r="D2148" i="3"/>
  <c r="F2148" i="3"/>
  <c r="CH2145" i="3"/>
  <c r="CI2145" i="3"/>
  <c r="CD817" i="3"/>
  <c r="BW6" i="16"/>
  <c r="CA815" i="3"/>
  <c r="BZ815" i="3"/>
  <c r="CD803" i="3"/>
  <c r="CE803" i="3"/>
  <c r="CC803" i="3"/>
  <c r="BZ802" i="3"/>
  <c r="CA802" i="3"/>
  <c r="BY802" i="3"/>
  <c r="CG779" i="3"/>
  <c r="CH779" i="3"/>
  <c r="CI779" i="3"/>
  <c r="CD778" i="3"/>
  <c r="CC778" i="3"/>
  <c r="CE778" i="3"/>
  <c r="CE768" i="3"/>
  <c r="CC768" i="3"/>
  <c r="CD768" i="3"/>
  <c r="CD746" i="3"/>
  <c r="CE746" i="3"/>
  <c r="CM744" i="3"/>
  <c r="CL744" i="3"/>
  <c r="BW744" i="3"/>
  <c r="BV744" i="3"/>
  <c r="BU744" i="3"/>
  <c r="CA743" i="3"/>
  <c r="F710" i="3"/>
  <c r="M710" i="3"/>
  <c r="M601" i="3"/>
  <c r="F601" i="3"/>
  <c r="D601" i="3"/>
  <c r="BW599" i="3"/>
  <c r="BV599" i="3"/>
  <c r="CH597" i="3"/>
  <c r="CI597" i="3"/>
  <c r="CD596" i="3"/>
  <c r="CC596" i="3"/>
  <c r="CL575" i="3"/>
  <c r="CM575" i="3"/>
  <c r="BW570" i="3"/>
  <c r="BU570" i="3"/>
  <c r="BV570" i="3"/>
  <c r="CA565" i="3"/>
  <c r="BY565" i="3"/>
  <c r="BZ565" i="3"/>
  <c r="CM562" i="3"/>
  <c r="CK562" i="3"/>
  <c r="CL562" i="3"/>
  <c r="BR561" i="3"/>
  <c r="BS561" i="3"/>
  <c r="BQ561" i="3"/>
  <c r="BZ536" i="3"/>
  <c r="CA536" i="3"/>
  <c r="BY536" i="3"/>
  <c r="CM534" i="3"/>
  <c r="CK534" i="3"/>
  <c r="CL534" i="3"/>
  <c r="BR533" i="3"/>
  <c r="BS533" i="3"/>
  <c r="BQ533" i="3"/>
  <c r="CM526" i="3"/>
  <c r="CK526" i="3"/>
  <c r="CL526" i="3"/>
  <c r="BR525" i="3"/>
  <c r="BS525" i="3"/>
  <c r="BQ525" i="3"/>
  <c r="BY514" i="3"/>
  <c r="BZ514" i="3"/>
  <c r="CA514" i="3"/>
  <c r="CM512" i="3"/>
  <c r="CL512" i="3"/>
  <c r="CK512" i="3"/>
  <c r="M510" i="3"/>
  <c r="F510" i="3"/>
  <c r="D510" i="3"/>
  <c r="F505" i="3"/>
  <c r="M505" i="3"/>
  <c r="CK500" i="3"/>
  <c r="CM500" i="3"/>
  <c r="CL500" i="3"/>
  <c r="CL454" i="3"/>
  <c r="CM454" i="3"/>
  <c r="CK454" i="3"/>
  <c r="CK443" i="3"/>
  <c r="CL443" i="3"/>
  <c r="CM443" i="3"/>
  <c r="BV442" i="3"/>
  <c r="BW442" i="3"/>
  <c r="BU442" i="3"/>
  <c r="BR441" i="3"/>
  <c r="BQ441" i="3"/>
  <c r="M439" i="3"/>
  <c r="F439" i="3"/>
  <c r="BU436" i="3"/>
  <c r="BV436" i="3"/>
  <c r="BW436" i="3"/>
  <c r="BQ395" i="3"/>
  <c r="CG395" i="3"/>
  <c r="BY395" i="3"/>
  <c r="CE375" i="3"/>
  <c r="CD375" i="3"/>
  <c r="BR364" i="3"/>
  <c r="BS364" i="3"/>
  <c r="D346" i="3"/>
  <c r="BQ346" i="3"/>
  <c r="M346" i="3"/>
  <c r="F346" i="3"/>
  <c r="M344" i="3"/>
  <c r="D344" i="3"/>
  <c r="CC344" i="3"/>
  <c r="M341" i="3"/>
  <c r="D341" i="3"/>
  <c r="CC341" i="3"/>
  <c r="F341" i="3"/>
  <c r="CG339" i="3"/>
  <c r="CH339" i="3"/>
  <c r="BW338" i="3"/>
  <c r="BV338" i="3"/>
  <c r="CL335" i="3"/>
  <c r="CM335" i="3"/>
  <c r="CK335" i="3"/>
  <c r="BW334" i="3"/>
  <c r="BV334" i="3"/>
  <c r="CE301" i="3"/>
  <c r="CC301" i="3"/>
  <c r="M301" i="3"/>
  <c r="F301" i="3"/>
  <c r="CM297" i="3"/>
  <c r="CL297" i="3"/>
  <c r="M295" i="3"/>
  <c r="D295" i="3"/>
  <c r="F295" i="3"/>
  <c r="CA292" i="3"/>
  <c r="BZ292" i="3"/>
  <c r="F282" i="3"/>
  <c r="D282" i="3"/>
  <c r="BY282" i="3"/>
  <c r="M282" i="3"/>
  <c r="D274" i="3"/>
  <c r="BQ274" i="3"/>
  <c r="F274" i="3"/>
  <c r="M274" i="3"/>
  <c r="BV272" i="3"/>
  <c r="BU272" i="3"/>
  <c r="BW272" i="3"/>
  <c r="M270" i="3"/>
  <c r="F270" i="3"/>
  <c r="BV268" i="3"/>
  <c r="BU268" i="3"/>
  <c r="BW268" i="3"/>
  <c r="CM263" i="3"/>
  <c r="CK263" i="3"/>
  <c r="CL263" i="3"/>
  <c r="BW260" i="3"/>
  <c r="BV260" i="3"/>
  <c r="BQ208" i="3"/>
  <c r="BS208" i="3"/>
  <c r="BR208" i="3"/>
  <c r="F207" i="3"/>
  <c r="D207" i="3"/>
  <c r="M207" i="3"/>
  <c r="BW205" i="3"/>
  <c r="BU205" i="3"/>
  <c r="BV205" i="3"/>
  <c r="CE121" i="3"/>
  <c r="CC121" i="3"/>
  <c r="CI120" i="3"/>
  <c r="CH120" i="3"/>
  <c r="CG120" i="3"/>
  <c r="CG117" i="3"/>
  <c r="CH117" i="3"/>
  <c r="CI117" i="3"/>
  <c r="BY112" i="3"/>
  <c r="BZ112" i="3"/>
  <c r="CA112" i="3"/>
  <c r="CC111" i="3"/>
  <c r="CD111" i="3"/>
  <c r="CI104" i="3"/>
  <c r="CG104" i="3"/>
  <c r="CH104" i="3"/>
  <c r="CA103" i="3"/>
  <c r="CC102" i="3"/>
  <c r="CD102" i="3"/>
  <c r="CH101" i="3"/>
  <c r="CI101" i="3"/>
  <c r="BW95" i="3"/>
  <c r="BV95" i="3"/>
  <c r="BQ92" i="3"/>
  <c r="BR92" i="3"/>
  <c r="BS92" i="3"/>
  <c r="CI88" i="3"/>
  <c r="CH88" i="3"/>
  <c r="CG88" i="3"/>
  <c r="BW87" i="3"/>
  <c r="BV87" i="3"/>
  <c r="EV12" i="16"/>
  <c r="BW898" i="3"/>
  <c r="BV898" i="3"/>
  <c r="BU898" i="3"/>
  <c r="BZ269" i="3"/>
  <c r="D301" i="3"/>
  <c r="CI296" i="3"/>
  <c r="CG1156" i="3"/>
  <c r="BY103" i="3"/>
  <c r="BV76" i="3"/>
  <c r="BU443" i="3"/>
  <c r="CG203" i="3"/>
  <c r="CD438" i="3"/>
  <c r="BZ501" i="3"/>
  <c r="CH74" i="3"/>
  <c r="BR328" i="3"/>
  <c r="CI773" i="3"/>
  <c r="BQ568" i="3"/>
  <c r="CH808" i="3"/>
  <c r="BQ530" i="3"/>
  <c r="BR774" i="3"/>
  <c r="CD506" i="3"/>
  <c r="CK2178" i="3"/>
  <c r="M2205" i="3"/>
  <c r="BS2246" i="3"/>
  <c r="BW2142" i="3"/>
  <c r="CH2202" i="3"/>
  <c r="CI2190" i="3"/>
  <c r="BR2226" i="3"/>
  <c r="CE2274" i="3"/>
  <c r="CD2274" i="3"/>
  <c r="BS2198" i="3"/>
  <c r="BQ2271" i="3"/>
  <c r="BS2248" i="3"/>
  <c r="BS2256" i="3"/>
  <c r="BW2282" i="3"/>
  <c r="BY1181" i="3"/>
  <c r="BU1181" i="3"/>
  <c r="CM116" i="3"/>
  <c r="CE327" i="3"/>
  <c r="CH809" i="3"/>
  <c r="BZ94" i="3"/>
  <c r="BV329" i="3"/>
  <c r="CD529" i="3"/>
  <c r="CI811" i="3"/>
  <c r="CD537" i="3"/>
  <c r="BU445" i="3"/>
  <c r="CG2145" i="3"/>
  <c r="BV2199" i="3"/>
  <c r="BR2247" i="3"/>
  <c r="BS764" i="3"/>
  <c r="BV2141" i="3"/>
  <c r="CH2263" i="3"/>
  <c r="CG2271" i="3"/>
  <c r="D294" i="3"/>
  <c r="BQ294" i="3"/>
  <c r="BR74" i="3"/>
  <c r="BQ2153" i="3"/>
  <c r="CE2193" i="3"/>
  <c r="CI2226" i="3"/>
  <c r="CH2242" i="3"/>
  <c r="CI2259" i="3"/>
  <c r="CG2194" i="3"/>
  <c r="BZ278" i="3"/>
  <c r="BU95" i="3"/>
  <c r="CC746" i="3"/>
  <c r="CD72" i="3"/>
  <c r="CE102" i="3"/>
  <c r="CD560" i="3"/>
  <c r="CD301" i="3"/>
  <c r="BY331" i="3"/>
  <c r="BQ331" i="3"/>
  <c r="BR200" i="3"/>
  <c r="M778" i="3"/>
  <c r="BR779" i="3"/>
  <c r="BV286" i="3"/>
  <c r="CI339" i="3"/>
  <c r="CL2191" i="3"/>
  <c r="CI2168" i="3"/>
  <c r="BR2245" i="3"/>
  <c r="BR2249" i="3"/>
  <c r="BR2261" i="3"/>
  <c r="F2175" i="3"/>
  <c r="CL2239" i="3"/>
  <c r="BS120" i="3"/>
  <c r="CH92" i="3"/>
  <c r="CA108" i="3"/>
  <c r="CA206" i="3"/>
  <c r="BR267" i="3"/>
  <c r="F344" i="3"/>
  <c r="CG561" i="3"/>
  <c r="D270" i="3"/>
  <c r="M342" i="3"/>
  <c r="CC710" i="3"/>
  <c r="BW512" i="3"/>
  <c r="M566" i="3"/>
  <c r="CD2156" i="3"/>
  <c r="BQ364" i="3"/>
  <c r="F3816" i="3"/>
  <c r="D3816" i="3"/>
  <c r="F3805" i="3"/>
  <c r="D3520" i="3"/>
  <c r="F3520" i="3"/>
  <c r="BR3472" i="3"/>
  <c r="BS3472" i="3"/>
  <c r="BR3029" i="3"/>
  <c r="BS3029" i="3"/>
  <c r="BR2995" i="3"/>
  <c r="BS2995" i="3"/>
  <c r="D2994" i="3"/>
  <c r="CC2994" i="3"/>
  <c r="F2994" i="3"/>
  <c r="CL2966" i="3"/>
  <c r="CM2966" i="3"/>
  <c r="CI2559" i="3"/>
  <c r="CG2559" i="3"/>
  <c r="BS2559" i="3"/>
  <c r="BR2559" i="3"/>
  <c r="CG2558" i="3"/>
  <c r="CI2558" i="3"/>
  <c r="CH2558" i="3"/>
  <c r="BZ2549" i="3"/>
  <c r="CA2549" i="3"/>
  <c r="CE2544" i="3"/>
  <c r="CD2544" i="3"/>
  <c r="CD2540" i="3"/>
  <c r="CE2540" i="3"/>
  <c r="CH2534" i="3"/>
  <c r="CI2534" i="3"/>
  <c r="CG2534" i="3"/>
  <c r="BS2534" i="3"/>
  <c r="BR2534" i="3"/>
  <c r="CI2533" i="3"/>
  <c r="CH2533" i="3"/>
  <c r="CG2533" i="3"/>
  <c r="BS2533" i="3"/>
  <c r="BR2533" i="3"/>
  <c r="BZ2509" i="3"/>
  <c r="CA2509" i="3"/>
  <c r="BZ2494" i="3"/>
  <c r="CA2494" i="3"/>
  <c r="BZ2493" i="3"/>
  <c r="CA2493" i="3"/>
  <c r="CL2484" i="3"/>
  <c r="CK2484" i="3"/>
  <c r="BV2484" i="3"/>
  <c r="BW2484" i="3"/>
  <c r="BW2483" i="3"/>
  <c r="BV2483" i="3"/>
  <c r="CE2469" i="3"/>
  <c r="CD2469" i="3"/>
  <c r="BY2464" i="3"/>
  <c r="BZ2464" i="3"/>
  <c r="CH2421" i="3"/>
  <c r="CG2421" i="3"/>
  <c r="CC2420" i="3"/>
  <c r="CE2420" i="3"/>
  <c r="CD2420" i="3"/>
  <c r="F2414" i="3"/>
  <c r="D2414" i="3"/>
  <c r="BQ2414" i="3"/>
  <c r="F2412" i="3"/>
  <c r="D2412" i="3"/>
  <c r="BU2412" i="3"/>
  <c r="CK2397" i="3"/>
  <c r="BW2397" i="3"/>
  <c r="BV2397" i="3"/>
  <c r="CA2387" i="3"/>
  <c r="BZ2387" i="3"/>
  <c r="CC2381" i="3"/>
  <c r="CD2381" i="3"/>
  <c r="CE2381" i="3"/>
  <c r="CD2380" i="3"/>
  <c r="F2366" i="3"/>
  <c r="D2366" i="3"/>
  <c r="BY2366" i="3"/>
  <c r="CH2356" i="3"/>
  <c r="CI2356" i="3"/>
  <c r="BR2356" i="3"/>
  <c r="BS2356" i="3"/>
  <c r="BZ2355" i="3"/>
  <c r="CA2355" i="3"/>
  <c r="CE2299" i="3"/>
  <c r="BU2295" i="3"/>
  <c r="BV2295" i="3"/>
  <c r="BW2295" i="3"/>
  <c r="M2293" i="3"/>
  <c r="F2293" i="3"/>
  <c r="D2293" i="3"/>
  <c r="F1963" i="3"/>
  <c r="D1963" i="3"/>
  <c r="CC1764" i="3"/>
  <c r="CE1764" i="3"/>
  <c r="CD1764" i="3"/>
  <c r="BY1763" i="3"/>
  <c r="BZ1763" i="3"/>
  <c r="CI1761" i="3"/>
  <c r="CH1761" i="3"/>
  <c r="CG1761" i="3"/>
  <c r="BS1761" i="3"/>
  <c r="BQ1761" i="3"/>
  <c r="CI1755" i="3"/>
  <c r="CH1755" i="3"/>
  <c r="BS1755" i="3"/>
  <c r="BR1755" i="3"/>
  <c r="BQ1755" i="3"/>
  <c r="CK1748" i="3"/>
  <c r="CL1748" i="3"/>
  <c r="CM1748" i="3"/>
  <c r="BU1748" i="3"/>
  <c r="BV1748" i="3"/>
  <c r="CH1965" i="3"/>
  <c r="CG1965" i="3"/>
  <c r="CI1965" i="3"/>
  <c r="BU175" i="3"/>
  <c r="BU332" i="3"/>
  <c r="CE3318" i="3"/>
  <c r="CD3318" i="3"/>
  <c r="CI3296" i="3"/>
  <c r="BR3262" i="3"/>
  <c r="BS3262" i="3"/>
  <c r="BW3252" i="3"/>
  <c r="BV3252" i="3"/>
  <c r="D3185" i="3"/>
  <c r="BU3185" i="3"/>
  <c r="CA3142" i="3"/>
  <c r="D3137" i="3"/>
  <c r="F3137" i="3"/>
  <c r="CE3099" i="3"/>
  <c r="CD3099" i="3"/>
  <c r="CE3063" i="3"/>
  <c r="CC3063" i="3"/>
  <c r="CC2871" i="3"/>
  <c r="CE2871" i="3"/>
  <c r="BU2850" i="3"/>
  <c r="BW2850" i="3"/>
  <c r="CI2817" i="3"/>
  <c r="CG2817" i="3"/>
  <c r="F2795" i="3"/>
  <c r="D2795" i="3"/>
  <c r="F2774" i="3"/>
  <c r="D2774" i="3"/>
  <c r="BZ2773" i="3"/>
  <c r="CA2773" i="3"/>
  <c r="BR2771" i="3"/>
  <c r="BQ2771" i="3"/>
  <c r="BS2771" i="3"/>
  <c r="F2726" i="3"/>
  <c r="D2726" i="3"/>
  <c r="F2677" i="3"/>
  <c r="D2677" i="3"/>
  <c r="CI2673" i="3"/>
  <c r="CG2673" i="3"/>
  <c r="CI2665" i="3"/>
  <c r="CG2665" i="3"/>
  <c r="F2664" i="3"/>
  <c r="D2664" i="3"/>
  <c r="CD2643" i="3"/>
  <c r="CE2643" i="3"/>
  <c r="D2627" i="3"/>
  <c r="BY2627" i="3"/>
  <c r="F2627" i="3"/>
  <c r="BR2620" i="3"/>
  <c r="BS2620" i="3"/>
  <c r="CA2139" i="3"/>
  <c r="CA2134" i="3"/>
  <c r="BY2134" i="3"/>
  <c r="CA2131" i="3"/>
  <c r="BZ2131" i="3"/>
  <c r="BY2120" i="3"/>
  <c r="BZ2120" i="3"/>
  <c r="CH2090" i="3"/>
  <c r="CI2090" i="3"/>
  <c r="CG2073" i="3"/>
  <c r="CH2073" i="3"/>
  <c r="BS2073" i="3"/>
  <c r="BR2073" i="3"/>
  <c r="BR2054" i="3"/>
  <c r="BS2054" i="3"/>
  <c r="CG2047" i="3"/>
  <c r="CI2044" i="3"/>
  <c r="CC2024" i="3"/>
  <c r="CE2024" i="3"/>
  <c r="BY2023" i="3"/>
  <c r="CA2023" i="3"/>
  <c r="BS2021" i="3"/>
  <c r="CH2006" i="3"/>
  <c r="CI2006" i="3"/>
  <c r="BU1944" i="3"/>
  <c r="BV1944" i="3"/>
  <c r="CM1936" i="3"/>
  <c r="CL1936" i="3"/>
  <c r="BU1936" i="3"/>
  <c r="BV1936" i="3"/>
  <c r="CG1935" i="3"/>
  <c r="CH1935" i="3"/>
  <c r="BR1935" i="3"/>
  <c r="BQ1935" i="3"/>
  <c r="BR1662" i="3"/>
  <c r="BS1662" i="3"/>
  <c r="F1661" i="3"/>
  <c r="M1661" i="3"/>
  <c r="CK1603" i="3"/>
  <c r="CL1603" i="3"/>
  <c r="BW1599" i="3"/>
  <c r="BV1599" i="3"/>
  <c r="BU1575" i="3"/>
  <c r="BV1575" i="3"/>
  <c r="BU1555" i="3"/>
  <c r="BV1555" i="3"/>
  <c r="BW1551" i="3"/>
  <c r="BV1551" i="3"/>
  <c r="CH1537" i="3"/>
  <c r="CG1537" i="3"/>
  <c r="M1513" i="3"/>
  <c r="D1513" i="3"/>
  <c r="CA1502" i="3"/>
  <c r="BY1502" i="3"/>
  <c r="CD1428" i="3"/>
  <c r="CE1428" i="3"/>
  <c r="CI1381" i="3"/>
  <c r="CG1381" i="3"/>
  <c r="CL1276" i="3"/>
  <c r="CK1276" i="3"/>
  <c r="D1137" i="3"/>
  <c r="CC1137" i="3"/>
  <c r="F1137" i="3"/>
  <c r="BR3505" i="3"/>
  <c r="BR3336" i="3"/>
  <c r="CD3038" i="3"/>
  <c r="CL3028" i="3"/>
  <c r="CK3028" i="3"/>
  <c r="CI2997" i="3"/>
  <c r="CH2997" i="3"/>
  <c r="CG2997" i="3"/>
  <c r="BS2989" i="3"/>
  <c r="BR2984" i="3"/>
  <c r="BQ2984" i="3"/>
  <c r="BR2977" i="3"/>
  <c r="BU2966" i="3"/>
  <c r="BV2577" i="3"/>
  <c r="BW2577" i="3"/>
  <c r="BW2566" i="3"/>
  <c r="BV2566" i="3"/>
  <c r="CI2553" i="3"/>
  <c r="CG2553" i="3"/>
  <c r="CI2551" i="3"/>
  <c r="CH2551" i="3"/>
  <c r="CM2543" i="3"/>
  <c r="CL2543" i="3"/>
  <c r="CK2542" i="3"/>
  <c r="CL2542" i="3"/>
  <c r="D2521" i="3"/>
  <c r="F2521" i="3"/>
  <c r="CD2512" i="3"/>
  <c r="CE2512" i="3"/>
  <c r="BR2509" i="3"/>
  <c r="BQ2509" i="3"/>
  <c r="CL2490" i="3"/>
  <c r="CL2489" i="3"/>
  <c r="CK2489" i="3"/>
  <c r="BZ2487" i="3"/>
  <c r="CA2487" i="3"/>
  <c r="BZ2485" i="3"/>
  <c r="CA2485" i="3"/>
  <c r="M2478" i="3"/>
  <c r="F2478" i="3"/>
  <c r="CK2476" i="3"/>
  <c r="CL2476" i="3"/>
  <c r="CC2418" i="3"/>
  <c r="CD2418" i="3"/>
  <c r="CC2378" i="3"/>
  <c r="CD2378" i="3"/>
  <c r="CG2371" i="3"/>
  <c r="CI2371" i="3"/>
  <c r="CE2363" i="3"/>
  <c r="CD2363" i="3"/>
  <c r="BR2362" i="3"/>
  <c r="BS2362" i="3"/>
  <c r="BR2358" i="3"/>
  <c r="BS2358" i="3"/>
  <c r="BZ2353" i="3"/>
  <c r="CA2353" i="3"/>
  <c r="BU2299" i="3"/>
  <c r="BW2299" i="3"/>
  <c r="CI2292" i="3"/>
  <c r="CG2292" i="3"/>
  <c r="BS2292" i="3"/>
  <c r="BQ2292" i="3"/>
  <c r="CK2291" i="3"/>
  <c r="CM2291" i="3"/>
  <c r="BV2287" i="3"/>
  <c r="CK2279" i="3"/>
  <c r="CL2279" i="3"/>
  <c r="CK2275" i="3"/>
  <c r="CM2275" i="3"/>
  <c r="BU2275" i="3"/>
  <c r="BW2275" i="3"/>
  <c r="CA2270" i="3"/>
  <c r="BY2270" i="3"/>
  <c r="D2269" i="3"/>
  <c r="F2269" i="3"/>
  <c r="F2261" i="3"/>
  <c r="M2261" i="3"/>
  <c r="CA2258" i="3"/>
  <c r="BZ2258" i="3"/>
  <c r="F2257" i="3"/>
  <c r="M2257" i="3"/>
  <c r="D2253" i="3"/>
  <c r="M2253" i="3"/>
  <c r="F2245" i="3"/>
  <c r="M2245" i="3"/>
  <c r="CA2190" i="3"/>
  <c r="BZ2190" i="3"/>
  <c r="CA2189" i="3"/>
  <c r="BZ2189" i="3"/>
  <c r="CA2176" i="3"/>
  <c r="BZ2176" i="3"/>
  <c r="CA2172" i="3"/>
  <c r="BZ2172" i="3"/>
  <c r="BQ2165" i="3"/>
  <c r="BR2165" i="3"/>
  <c r="CA2157" i="3"/>
  <c r="BY2157" i="3"/>
  <c r="CA2149" i="3"/>
  <c r="BY2149" i="3"/>
  <c r="CC1967" i="3"/>
  <c r="CD1967" i="3"/>
  <c r="BZ1965" i="3"/>
  <c r="BY1965" i="3"/>
  <c r="CI1962" i="3"/>
  <c r="CH1962" i="3"/>
  <c r="CM391" i="3"/>
  <c r="CL391" i="3"/>
  <c r="EX17" i="16"/>
  <c r="CE903" i="3"/>
  <c r="CD903" i="3"/>
  <c r="EV16" i="16"/>
  <c r="BV902" i="3"/>
  <c r="BW3369" i="3"/>
  <c r="BV3369" i="3"/>
  <c r="D3361" i="3"/>
  <c r="F3279" i="3"/>
  <c r="D3279" i="3"/>
  <c r="CC3279" i="3"/>
  <c r="CH3211" i="3"/>
  <c r="CE3203" i="3"/>
  <c r="CD3203" i="3"/>
  <c r="BW3188" i="3"/>
  <c r="BV3188" i="3"/>
  <c r="BW3168" i="3"/>
  <c r="BV3168" i="3"/>
  <c r="F3069" i="3"/>
  <c r="D3069" i="3"/>
  <c r="D3039" i="3"/>
  <c r="BY3039" i="3"/>
  <c r="CC2941" i="3"/>
  <c r="BW2852" i="3"/>
  <c r="BR2851" i="3"/>
  <c r="CD2850" i="3"/>
  <c r="F2818" i="3"/>
  <c r="D2818" i="3"/>
  <c r="BZ2805" i="3"/>
  <c r="CA2805" i="3"/>
  <c r="F2772" i="3"/>
  <c r="M2772" i="3"/>
  <c r="CD2743" i="3"/>
  <c r="CE2743" i="3"/>
  <c r="F2743" i="3"/>
  <c r="F2732" i="3"/>
  <c r="M2732" i="3"/>
  <c r="BR2671" i="3"/>
  <c r="BS2671" i="3"/>
  <c r="F2670" i="3"/>
  <c r="D2670" i="3"/>
  <c r="BS2663" i="3"/>
  <c r="D2641" i="3"/>
  <c r="BU2641" i="3"/>
  <c r="M2641" i="3"/>
  <c r="BR2626" i="3"/>
  <c r="BS2626" i="3"/>
  <c r="D2621" i="3"/>
  <c r="F2621" i="3"/>
  <c r="D2619" i="3"/>
  <c r="BY2619" i="3"/>
  <c r="F2619" i="3"/>
  <c r="D2618" i="3"/>
  <c r="CC2618" i="3"/>
  <c r="F2618" i="3"/>
  <c r="BV2140" i="3"/>
  <c r="BW2140" i="3"/>
  <c r="BU2140" i="3"/>
  <c r="CE2137" i="3"/>
  <c r="CC2137" i="3"/>
  <c r="CA2136" i="3"/>
  <c r="BZ2136" i="3"/>
  <c r="CA2122" i="3"/>
  <c r="BY2122" i="3"/>
  <c r="CM2088" i="3"/>
  <c r="CL2088" i="3"/>
  <c r="BU2088" i="3"/>
  <c r="BV2088" i="3"/>
  <c r="BS2087" i="3"/>
  <c r="BR2087" i="3"/>
  <c r="CH2066" i="3"/>
  <c r="CI2066" i="3"/>
  <c r="BR2051" i="3"/>
  <c r="BQ2051" i="3"/>
  <c r="CL2020" i="3"/>
  <c r="CM2020" i="3"/>
  <c r="CK2020" i="3"/>
  <c r="BU2020" i="3"/>
  <c r="BW2020" i="3"/>
  <c r="BS2019" i="3"/>
  <c r="BQ2019" i="3"/>
  <c r="CH2014" i="3"/>
  <c r="CG2014" i="3"/>
  <c r="BZ2001" i="3"/>
  <c r="BY2001" i="3"/>
  <c r="CE1953" i="3"/>
  <c r="CD1953" i="3"/>
  <c r="CE1940" i="3"/>
  <c r="CD1940" i="3"/>
  <c r="BY1939" i="3"/>
  <c r="BZ1939" i="3"/>
  <c r="CH1937" i="3"/>
  <c r="CG1937" i="3"/>
  <c r="CI1937" i="3"/>
  <c r="BQ1937" i="3"/>
  <c r="BS1937" i="3"/>
  <c r="BZ1879" i="3"/>
  <c r="BY1879" i="3"/>
  <c r="CA1879" i="3"/>
  <c r="CG1709" i="3"/>
  <c r="CI1709" i="3"/>
  <c r="CI1623" i="3"/>
  <c r="BW1579" i="3"/>
  <c r="BV1579" i="3"/>
  <c r="CD1555" i="3"/>
  <c r="CE1555" i="3"/>
  <c r="CM1547" i="3"/>
  <c r="CL1547" i="3"/>
  <c r="CE1478" i="3"/>
  <c r="CC1478" i="3"/>
  <c r="CC1430" i="3"/>
  <c r="CD1430" i="3"/>
  <c r="CC1383" i="3"/>
  <c r="CD1383" i="3"/>
  <c r="CE1383" i="3"/>
  <c r="CL1374" i="3"/>
  <c r="CK1374" i="3"/>
  <c r="CM1374" i="3"/>
  <c r="BZ1371" i="3"/>
  <c r="CA1371" i="3"/>
  <c r="M1357" i="3"/>
  <c r="F1357" i="3"/>
  <c r="CK1274" i="3"/>
  <c r="CL1274" i="3"/>
  <c r="D1168" i="3"/>
  <c r="BU1168" i="3"/>
  <c r="F1168" i="3"/>
  <c r="CE3461" i="3"/>
  <c r="CD3461" i="3"/>
  <c r="CD3449" i="3"/>
  <c r="CL3403" i="3"/>
  <c r="CK3403" i="3"/>
  <c r="CI3351" i="3"/>
  <c r="CK3340" i="3"/>
  <c r="CL3340" i="3"/>
  <c r="BR3325" i="3"/>
  <c r="BS3325" i="3"/>
  <c r="F3237" i="3"/>
  <c r="D3237" i="3"/>
  <c r="BZ3224" i="3"/>
  <c r="CA3224" i="3"/>
  <c r="BW3133" i="3"/>
  <c r="BV3133" i="3"/>
  <c r="BZ3063" i="3"/>
  <c r="CA3063" i="3"/>
  <c r="CL3057" i="3"/>
  <c r="CH3038" i="3"/>
  <c r="CI3038" i="3"/>
  <c r="CE3037" i="3"/>
  <c r="CD3037" i="3"/>
  <c r="D2906" i="3"/>
  <c r="BU2906" i="3"/>
  <c r="F2906" i="3"/>
  <c r="CE2801" i="3"/>
  <c r="CC2801" i="3"/>
  <c r="M2761" i="3"/>
  <c r="D2761" i="3"/>
  <c r="CI2279" i="3"/>
  <c r="CG2279" i="3"/>
  <c r="BR2279" i="3"/>
  <c r="BQ2279" i="3"/>
  <c r="BU2076" i="3"/>
  <c r="BW2076" i="3"/>
  <c r="CE2035" i="3"/>
  <c r="CC2035" i="3"/>
  <c r="CM1698" i="3"/>
  <c r="CL1698" i="3"/>
  <c r="BW1629" i="3"/>
  <c r="BV1629" i="3"/>
  <c r="CI1107" i="3"/>
  <c r="CH1107" i="3"/>
  <c r="D3677" i="3"/>
  <c r="F3677" i="3"/>
  <c r="M3504" i="3"/>
  <c r="F3504" i="3"/>
  <c r="F3503" i="3"/>
  <c r="M3503" i="3"/>
  <c r="CG3382" i="3"/>
  <c r="CI3382" i="3"/>
  <c r="CH3382" i="3"/>
  <c r="D3366" i="3"/>
  <c r="BU3366" i="3"/>
  <c r="F3366" i="3"/>
  <c r="CK3359" i="3"/>
  <c r="CL3359" i="3"/>
  <c r="CD3334" i="3"/>
  <c r="CE3334" i="3"/>
  <c r="CG3311" i="3"/>
  <c r="CI3311" i="3"/>
  <c r="CE3291" i="3"/>
  <c r="CD3291" i="3"/>
  <c r="CG3252" i="3"/>
  <c r="CI3252" i="3"/>
  <c r="BS3065" i="3"/>
  <c r="BR3065" i="3"/>
  <c r="CG3038" i="3"/>
  <c r="D3027" i="3"/>
  <c r="BQ3027" i="3"/>
  <c r="F3027" i="3"/>
  <c r="F2922" i="3"/>
  <c r="BR2770" i="3"/>
  <c r="BQ2770" i="3"/>
  <c r="CI2605" i="3"/>
  <c r="CH2605" i="3"/>
  <c r="D2588" i="3"/>
  <c r="BU2588" i="3"/>
  <c r="F2588" i="3"/>
  <c r="CC2327" i="3"/>
  <c r="CD2327" i="3"/>
  <c r="CE2319" i="3"/>
  <c r="CD2319" i="3"/>
  <c r="CC2315" i="3"/>
  <c r="CD2315" i="3"/>
  <c r="CG2239" i="3"/>
  <c r="CH2188" i="3"/>
  <c r="CI2188" i="3"/>
  <c r="CE2128" i="3"/>
  <c r="CC2128" i="3"/>
  <c r="CH1746" i="3"/>
  <c r="CG1746" i="3"/>
  <c r="BR1401" i="3"/>
  <c r="BS1401" i="3"/>
  <c r="BV1380" i="3"/>
  <c r="BW1380" i="3"/>
  <c r="D1378" i="3"/>
  <c r="BU1378" i="3"/>
  <c r="F1378" i="3"/>
  <c r="D3509" i="3"/>
  <c r="D3508" i="3"/>
  <c r="CC3508" i="3"/>
  <c r="D3465" i="3"/>
  <c r="BU3465" i="3"/>
  <c r="D3450" i="3"/>
  <c r="BY3224" i="3"/>
  <c r="CL2955" i="3"/>
  <c r="CI2459" i="3"/>
  <c r="BS2077" i="3"/>
  <c r="BQ1932" i="3"/>
  <c r="BV1560" i="3"/>
  <c r="BW1560" i="3"/>
  <c r="CE1520" i="3"/>
  <c r="CC1520" i="3"/>
  <c r="CA1408" i="3"/>
  <c r="BZ1408" i="3"/>
  <c r="CE1382" i="3"/>
  <c r="CD1382" i="3"/>
  <c r="CH1303" i="3"/>
  <c r="CG1303" i="3"/>
  <c r="BR1116" i="3"/>
  <c r="BZ1116" i="3"/>
  <c r="CA1116" i="3"/>
  <c r="CA706" i="3"/>
  <c r="BY706" i="3"/>
  <c r="CA666" i="3"/>
  <c r="BY666" i="3"/>
  <c r="BS87" i="16"/>
  <c r="F898" i="3"/>
  <c r="BU95" i="16"/>
  <c r="BR1087" i="3"/>
  <c r="BW97" i="16"/>
  <c r="CA1089" i="3"/>
  <c r="BU99" i="16"/>
  <c r="BS1091" i="3"/>
  <c r="BV102" i="16"/>
  <c r="BV1094" i="3"/>
  <c r="BU103" i="16"/>
  <c r="BS1095" i="3"/>
  <c r="BW105" i="16"/>
  <c r="CA1097" i="3"/>
  <c r="BV106" i="16"/>
  <c r="BV1098" i="3"/>
  <c r="CA2567" i="3"/>
  <c r="CI2400" i="3"/>
  <c r="BU1655" i="3"/>
  <c r="BV1655" i="3"/>
  <c r="BY1503" i="3"/>
  <c r="CA1503" i="3"/>
  <c r="BZ1503" i="3"/>
  <c r="BV1496" i="3"/>
  <c r="BW1496" i="3"/>
  <c r="BZ1380" i="3"/>
  <c r="CA1380" i="3"/>
  <c r="F1376" i="3"/>
  <c r="D1376" i="3"/>
  <c r="BQ1376" i="3"/>
  <c r="CA1375" i="3"/>
  <c r="BZ1375" i="3"/>
  <c r="CK1348" i="3"/>
  <c r="CL1348" i="3"/>
  <c r="CC1153" i="3"/>
  <c r="CE1153" i="3"/>
  <c r="BW1136" i="3"/>
  <c r="BV1136" i="3"/>
  <c r="CC709" i="3"/>
  <c r="CE709" i="3"/>
  <c r="CD709" i="3"/>
  <c r="BZ139" i="3"/>
  <c r="CA139" i="3"/>
  <c r="BY139" i="3"/>
  <c r="BR135" i="3"/>
  <c r="BS135" i="3"/>
  <c r="BT7" i="16"/>
  <c r="BS818" i="3"/>
  <c r="BR818" i="3"/>
  <c r="BV87" i="16"/>
  <c r="BV1079" i="3"/>
  <c r="BW91" i="16"/>
  <c r="BZ1083" i="3"/>
  <c r="BV92" i="16"/>
  <c r="BW1084" i="3"/>
  <c r="BU93" i="16"/>
  <c r="BR1085" i="3"/>
  <c r="BU97" i="16"/>
  <c r="BS1089" i="3"/>
  <c r="BX98" i="16"/>
  <c r="CE1090" i="3"/>
  <c r="BV100" i="16"/>
  <c r="BV1092" i="3"/>
  <c r="BW103" i="16"/>
  <c r="CA1095" i="3"/>
  <c r="BV104" i="16"/>
  <c r="BV1096" i="3"/>
  <c r="BU105" i="16"/>
  <c r="BS1097" i="3"/>
  <c r="CG898" i="3"/>
  <c r="CI898" i="3"/>
  <c r="CD828" i="3"/>
  <c r="CE828" i="3"/>
  <c r="BZ800" i="3"/>
  <c r="CA800" i="3"/>
  <c r="BY560" i="3"/>
  <c r="CA560" i="3"/>
  <c r="BW280" i="3"/>
  <c r="BV280" i="3"/>
  <c r="BW1028" i="3"/>
  <c r="BS1271" i="3"/>
  <c r="D963" i="3"/>
  <c r="CC963" i="3"/>
  <c r="F963" i="3"/>
  <c r="BW853" i="3"/>
  <c r="BV853" i="3"/>
  <c r="M764" i="3"/>
  <c r="F764" i="3"/>
  <c r="CK742" i="3"/>
  <c r="CL742" i="3"/>
  <c r="F706" i="3"/>
  <c r="M706" i="3"/>
  <c r="CG546" i="3"/>
  <c r="CI546" i="3"/>
  <c r="BQ546" i="3"/>
  <c r="BS546" i="3"/>
  <c r="CK363" i="3"/>
  <c r="CL363" i="3"/>
  <c r="CK86" i="3"/>
  <c r="CL86" i="3"/>
  <c r="BV70" i="3"/>
  <c r="BU70" i="3"/>
  <c r="BV56" i="16"/>
  <c r="BZ962" i="3"/>
  <c r="BR967" i="3"/>
  <c r="BW63" i="16"/>
  <c r="ET58" i="16"/>
  <c r="CA1038" i="3"/>
  <c r="ET57" i="16"/>
  <c r="CA1037" i="3"/>
  <c r="ES56" i="16"/>
  <c r="BV1036" i="3"/>
  <c r="ES55" i="16"/>
  <c r="BW1035" i="3"/>
  <c r="ER54" i="16"/>
  <c r="BS1034" i="3"/>
  <c r="EU48" i="16"/>
  <c r="CE1028" i="3"/>
  <c r="BS620" i="3"/>
  <c r="CH578" i="3"/>
  <c r="BQ911" i="3"/>
  <c r="M3568" i="3"/>
  <c r="D3568" i="3"/>
  <c r="F3505" i="3"/>
  <c r="M3505" i="3"/>
  <c r="CE3466" i="3"/>
  <c r="CD3466" i="3"/>
  <c r="F3410" i="3"/>
  <c r="M3410" i="3"/>
  <c r="BW2244" i="3"/>
  <c r="BV2244" i="3"/>
  <c r="BU2244" i="3"/>
  <c r="CC2204" i="3"/>
  <c r="CD2204" i="3"/>
  <c r="BQ897" i="3"/>
  <c r="BY2652" i="3"/>
  <c r="CH2177" i="3"/>
  <c r="F3798" i="3"/>
  <c r="M2172" i="3"/>
  <c r="BQ2910" i="3"/>
  <c r="F2163" i="3"/>
  <c r="BQ3494" i="3"/>
  <c r="F3842" i="3"/>
  <c r="BS2205" i="3"/>
  <c r="CC3451" i="3"/>
  <c r="CM3518" i="3"/>
  <c r="D3674" i="3"/>
  <c r="D2204" i="3"/>
  <c r="BV3495" i="3"/>
  <c r="M3616" i="3"/>
  <c r="F3624" i="3"/>
  <c r="BY2360" i="3"/>
  <c r="CE3411" i="3"/>
  <c r="F3507" i="3"/>
  <c r="M3584" i="3"/>
  <c r="BS3405" i="3"/>
  <c r="CC3407" i="3"/>
  <c r="BR3448" i="3"/>
  <c r="D3634" i="3"/>
  <c r="F3782" i="3"/>
  <c r="CI2205" i="3"/>
  <c r="CD3409" i="3"/>
  <c r="CH3447" i="3"/>
  <c r="M3452" i="3"/>
  <c r="D3627" i="3"/>
  <c r="F3646" i="3"/>
  <c r="BQ3406" i="3"/>
  <c r="CH3448" i="3"/>
  <c r="CG3445" i="3"/>
  <c r="BY2483" i="3"/>
  <c r="CG1517" i="3"/>
  <c r="CK2170" i="3"/>
  <c r="BU2202" i="3"/>
  <c r="BV2212" i="3"/>
  <c r="M2176" i="3"/>
  <c r="CE2204" i="3"/>
  <c r="CL2218" i="3"/>
  <c r="BQ3441" i="3"/>
  <c r="BQ1219" i="3"/>
  <c r="BR3398" i="3"/>
  <c r="BS3398" i="3"/>
  <c r="BQ3398" i="3"/>
  <c r="CG3396" i="3"/>
  <c r="CH3396" i="3"/>
  <c r="CL3392" i="3"/>
  <c r="CK3392" i="3"/>
  <c r="CH3324" i="3"/>
  <c r="CG3324" i="3"/>
  <c r="CI3295" i="3"/>
  <c r="CH3295" i="3"/>
  <c r="BV3285" i="3"/>
  <c r="BW3285" i="3"/>
  <c r="BS3251" i="3"/>
  <c r="CH3243" i="3"/>
  <c r="CI3243" i="3"/>
  <c r="CL3235" i="3"/>
  <c r="CK3235" i="3"/>
  <c r="CE3223" i="3"/>
  <c r="CC3223" i="3"/>
  <c r="D3201" i="3"/>
  <c r="BU3201" i="3"/>
  <c r="F3201" i="3"/>
  <c r="CM3146" i="3"/>
  <c r="CM3110" i="3"/>
  <c r="CL3110" i="3"/>
  <c r="BW3077" i="3"/>
  <c r="BV3077" i="3"/>
  <c r="F3072" i="3"/>
  <c r="D3072" i="3"/>
  <c r="BQ3072" i="3"/>
  <c r="CG2989" i="3"/>
  <c r="CI2967" i="3"/>
  <c r="CG2967" i="3"/>
  <c r="CE2966" i="3"/>
  <c r="BW2964" i="3"/>
  <c r="BV2943" i="3"/>
  <c r="BR2936" i="3"/>
  <c r="BS2936" i="3"/>
  <c r="D3746" i="3"/>
  <c r="F3746" i="3"/>
  <c r="CE3500" i="3"/>
  <c r="CD3500" i="3"/>
  <c r="D3493" i="3"/>
  <c r="F3493" i="3"/>
  <c r="BW3418" i="3"/>
  <c r="BU3418" i="3"/>
  <c r="F911" i="3"/>
  <c r="BU2189" i="3"/>
  <c r="BR2173" i="3"/>
  <c r="CH2206" i="3"/>
  <c r="M3409" i="3"/>
  <c r="CC3429" i="3"/>
  <c r="D3890" i="3"/>
  <c r="BZ2203" i="3"/>
  <c r="F2164" i="3"/>
  <c r="F3886" i="3"/>
  <c r="M2204" i="3"/>
  <c r="F3580" i="3"/>
  <c r="CD3493" i="3"/>
  <c r="CH3406" i="3"/>
  <c r="CM3438" i="3"/>
  <c r="D3507" i="3"/>
  <c r="BY3507" i="3"/>
  <c r="CE3468" i="3"/>
  <c r="BQ3405" i="3"/>
  <c r="F3642" i="3"/>
  <c r="CI902" i="3"/>
  <c r="BR2219" i="3"/>
  <c r="CI2169" i="3"/>
  <c r="BR2221" i="3"/>
  <c r="BQ2201" i="3"/>
  <c r="BQ3446" i="3"/>
  <c r="M3627" i="3"/>
  <c r="D3878" i="3"/>
  <c r="F3750" i="3"/>
  <c r="BQ178" i="3"/>
  <c r="BW2229" i="3"/>
  <c r="CK2174" i="3"/>
  <c r="M2164" i="3"/>
  <c r="CM2218" i="3"/>
  <c r="F3866" i="3"/>
  <c r="CM3417" i="3"/>
  <c r="CC3500" i="3"/>
  <c r="BZ2719" i="3"/>
  <c r="BY2719" i="3"/>
  <c r="CA2719" i="3"/>
  <c r="BR2699" i="3"/>
  <c r="BQ2699" i="3"/>
  <c r="BR2693" i="3"/>
  <c r="BS2693" i="3"/>
  <c r="CI2681" i="3"/>
  <c r="CG2681" i="3"/>
  <c r="F2680" i="3"/>
  <c r="M2680" i="3"/>
  <c r="D2680" i="3"/>
  <c r="BZ2679" i="3"/>
  <c r="CA2679" i="3"/>
  <c r="CH2675" i="3"/>
  <c r="CG2675" i="3"/>
  <c r="BR2675" i="3"/>
  <c r="BS2675" i="3"/>
  <c r="M2674" i="3"/>
  <c r="D2674" i="3"/>
  <c r="CM2668" i="3"/>
  <c r="CK2668" i="3"/>
  <c r="BR2667" i="3"/>
  <c r="BQ2667" i="3"/>
  <c r="F2666" i="3"/>
  <c r="D2615" i="3"/>
  <c r="BQ2615" i="3"/>
  <c r="F2615" i="3"/>
  <c r="CA2588" i="3"/>
  <c r="BZ2588" i="3"/>
  <c r="CG2587" i="3"/>
  <c r="CH2587" i="3"/>
  <c r="BS2587" i="3"/>
  <c r="CI2585" i="3"/>
  <c r="CH2585" i="3"/>
  <c r="CG2585" i="3"/>
  <c r="BS2585" i="3"/>
  <c r="BW2584" i="3"/>
  <c r="BV2584" i="3"/>
  <c r="M2581" i="3"/>
  <c r="F2581" i="3"/>
  <c r="D2581" i="3"/>
  <c r="BU2581" i="3"/>
  <c r="CD2576" i="3"/>
  <c r="CE2576" i="3"/>
  <c r="CH2570" i="3"/>
  <c r="CI2570" i="3"/>
  <c r="CG2570" i="3"/>
  <c r="D2558" i="3"/>
  <c r="BY2558" i="3"/>
  <c r="F2558" i="3"/>
  <c r="CM2539" i="3"/>
  <c r="CK2539" i="3"/>
  <c r="F2535" i="3"/>
  <c r="BS2528" i="3"/>
  <c r="BR2528" i="3"/>
  <c r="BS2523" i="3"/>
  <c r="BR2523" i="3"/>
  <c r="CL2517" i="3"/>
  <c r="BV2517" i="3"/>
  <c r="BW2517" i="3"/>
  <c r="BV2516" i="3"/>
  <c r="BW2516" i="3"/>
  <c r="CA2515" i="3"/>
  <c r="BY2515" i="3"/>
  <c r="BZ2515" i="3"/>
  <c r="BS2464" i="3"/>
  <c r="BR2464" i="3"/>
  <c r="CE2463" i="3"/>
  <c r="CD2463" i="3"/>
  <c r="BW2437" i="3"/>
  <c r="BZ2436" i="3"/>
  <c r="CI2435" i="3"/>
  <c r="CH2435" i="3"/>
  <c r="CG2435" i="3"/>
  <c r="CE2428" i="3"/>
  <c r="CE2400" i="3"/>
  <c r="CD2400" i="3"/>
  <c r="CI2399" i="3"/>
  <c r="CH2399" i="3"/>
  <c r="CG2399" i="3"/>
  <c r="BS2398" i="3"/>
  <c r="F3834" i="3"/>
  <c r="D3834" i="3"/>
  <c r="M3834" i="3"/>
  <c r="D3822" i="3"/>
  <c r="F3822" i="3"/>
  <c r="D3774" i="3"/>
  <c r="F3774" i="3"/>
  <c r="D3734" i="3"/>
  <c r="F3730" i="3"/>
  <c r="D3730" i="3"/>
  <c r="F3666" i="3"/>
  <c r="D3666" i="3"/>
  <c r="D3650" i="3"/>
  <c r="F3650" i="3"/>
  <c r="F3572" i="3"/>
  <c r="M3572" i="3"/>
  <c r="D3572" i="3"/>
  <c r="BS3502" i="3"/>
  <c r="D3500" i="3"/>
  <c r="F3500" i="3"/>
  <c r="F3466" i="3"/>
  <c r="M3466" i="3"/>
  <c r="BS3444" i="3"/>
  <c r="CK3439" i="3"/>
  <c r="CL3439" i="3"/>
  <c r="CM3439" i="3"/>
  <c r="CE3412" i="3"/>
  <c r="CC3412" i="3"/>
  <c r="CD3412" i="3"/>
  <c r="M3411" i="3"/>
  <c r="CL2229" i="3"/>
  <c r="CK2229" i="3"/>
  <c r="CM2229" i="3"/>
  <c r="CA2175" i="3"/>
  <c r="BZ2175" i="3"/>
  <c r="CC2172" i="3"/>
  <c r="CD2172" i="3"/>
  <c r="CM903" i="3"/>
  <c r="CK903" i="3"/>
  <c r="CL903" i="3"/>
  <c r="CD3462" i="3"/>
  <c r="BS3494" i="3"/>
  <c r="M3842" i="3"/>
  <c r="CH3502" i="3"/>
  <c r="D3580" i="3"/>
  <c r="CE3493" i="3"/>
  <c r="CD3464" i="3"/>
  <c r="D3584" i="3"/>
  <c r="CI3501" i="3"/>
  <c r="M3634" i="3"/>
  <c r="CH902" i="3"/>
  <c r="CH3441" i="3"/>
  <c r="CI1517" i="3"/>
  <c r="BW2212" i="3"/>
  <c r="BU2229" i="3"/>
  <c r="CG3449" i="3"/>
  <c r="BV3418" i="3"/>
  <c r="BU1393" i="3"/>
  <c r="CI2898" i="3"/>
  <c r="CH2898" i="3"/>
  <c r="CG2898" i="3"/>
  <c r="F2800" i="3"/>
  <c r="M2800" i="3"/>
  <c r="D2800" i="3"/>
  <c r="BQ2537" i="3"/>
  <c r="CG3493" i="3"/>
  <c r="BQ3493" i="3"/>
  <c r="CD3476" i="3"/>
  <c r="CE3476" i="3"/>
  <c r="BZ3240" i="3"/>
  <c r="CA3240" i="3"/>
  <c r="BV3109" i="3"/>
  <c r="BW3109" i="3"/>
  <c r="CL3051" i="3"/>
  <c r="CK3051" i="3"/>
  <c r="BZ3043" i="3"/>
  <c r="CA3043" i="3"/>
  <c r="BZ3019" i="3"/>
  <c r="CA3019" i="3"/>
  <c r="BW2993" i="3"/>
  <c r="CE2991" i="3"/>
  <c r="CD2991" i="3"/>
  <c r="CD2909" i="3"/>
  <c r="CC2909" i="3"/>
  <c r="D2886" i="3"/>
  <c r="BQ2886" i="3"/>
  <c r="F2886" i="3"/>
  <c r="BZ2737" i="3"/>
  <c r="BY2737" i="3"/>
  <c r="CD2503" i="3"/>
  <c r="CE2503" i="3"/>
  <c r="CC2503" i="3"/>
  <c r="CH2329" i="3"/>
  <c r="CI2329" i="3"/>
  <c r="CD2311" i="3"/>
  <c r="CC2311" i="3"/>
  <c r="BQ1971" i="3"/>
  <c r="BS1949" i="3"/>
  <c r="BR1949" i="3"/>
  <c r="CL1157" i="3"/>
  <c r="CM1157" i="3"/>
  <c r="BW1157" i="3"/>
  <c r="BV1157" i="3"/>
  <c r="D3737" i="3"/>
  <c r="F3737" i="3"/>
  <c r="D3725" i="3"/>
  <c r="F3725" i="3"/>
  <c r="F3615" i="3"/>
  <c r="D3615" i="3"/>
  <c r="F3494" i="3"/>
  <c r="D3494" i="3"/>
  <c r="CK3476" i="3"/>
  <c r="CL3476" i="3"/>
  <c r="CA3436" i="3"/>
  <c r="CI3391" i="3"/>
  <c r="CG3391" i="3"/>
  <c r="CE3378" i="3"/>
  <c r="CD3378" i="3"/>
  <c r="BV3272" i="3"/>
  <c r="BW3272" i="3"/>
  <c r="CA3257" i="3"/>
  <c r="CG3220" i="3"/>
  <c r="CI3220" i="3"/>
  <c r="CH3220" i="3"/>
  <c r="BW3101" i="3"/>
  <c r="BV3101" i="3"/>
  <c r="CC3069" i="3"/>
  <c r="CE3069" i="3"/>
  <c r="CD3069" i="3"/>
  <c r="F3065" i="3"/>
  <c r="D3065" i="3"/>
  <c r="BU3065" i="3"/>
  <c r="CL3044" i="3"/>
  <c r="CM3044" i="3"/>
  <c r="F3003" i="3"/>
  <c r="D3003" i="3"/>
  <c r="CI2895" i="3"/>
  <c r="CH2895" i="3"/>
  <c r="CD2791" i="3"/>
  <c r="CE2791" i="3"/>
  <c r="CC2791" i="3"/>
  <c r="BR2787" i="3"/>
  <c r="BQ2787" i="3"/>
  <c r="CE2741" i="3"/>
  <c r="BV2558" i="3"/>
  <c r="BW2558" i="3"/>
  <c r="CD2395" i="3"/>
  <c r="CE2395" i="3"/>
  <c r="CC2386" i="3"/>
  <c r="CD2386" i="3"/>
  <c r="BQ1688" i="3"/>
  <c r="BS1688" i="3"/>
  <c r="CD1335" i="3"/>
  <c r="CE1335" i="3"/>
  <c r="BQ1311" i="3"/>
  <c r="BS1311" i="3"/>
  <c r="BS1206" i="3"/>
  <c r="CI1177" i="3"/>
  <c r="CH1177" i="3"/>
  <c r="D3736" i="3"/>
  <c r="F3736" i="3"/>
  <c r="F3606" i="3"/>
  <c r="D3606" i="3"/>
  <c r="BQ3402" i="3"/>
  <c r="CA3280" i="3"/>
  <c r="BZ3280" i="3"/>
  <c r="CM3279" i="3"/>
  <c r="CL3279" i="3"/>
  <c r="CH3231" i="3"/>
  <c r="CI3231" i="3"/>
  <c r="CG3231" i="3"/>
  <c r="BR3221" i="3"/>
  <c r="BS3164" i="3"/>
  <c r="BR3164" i="3"/>
  <c r="BS3143" i="3"/>
  <c r="BR3143" i="3"/>
  <c r="BR3141" i="3"/>
  <c r="CE3122" i="3"/>
  <c r="CD3122" i="3"/>
  <c r="CD3078" i="3"/>
  <c r="CE3078" i="3"/>
  <c r="BW3074" i="3"/>
  <c r="BV3074" i="3"/>
  <c r="CL3037" i="3"/>
  <c r="CM3037" i="3"/>
  <c r="CK3002" i="3"/>
  <c r="CM3002" i="3"/>
  <c r="CL3002" i="3"/>
  <c r="CM2971" i="3"/>
  <c r="CK2971" i="3"/>
  <c r="BW2957" i="3"/>
  <c r="BV2957" i="3"/>
  <c r="F2917" i="3"/>
  <c r="D2917" i="3"/>
  <c r="BU2917" i="3"/>
  <c r="CE2732" i="3"/>
  <c r="CD2732" i="3"/>
  <c r="CL2720" i="3"/>
  <c r="CM2720" i="3"/>
  <c r="BU2709" i="3"/>
  <c r="BV2709" i="3"/>
  <c r="BS2708" i="3"/>
  <c r="BQ2708" i="3"/>
  <c r="BY2671" i="3"/>
  <c r="BZ2671" i="3"/>
  <c r="CA2671" i="3"/>
  <c r="D2635" i="3"/>
  <c r="F2635" i="3"/>
  <c r="CH2620" i="3"/>
  <c r="CG2620" i="3"/>
  <c r="BR2599" i="3"/>
  <c r="BS2599" i="3"/>
  <c r="CM2557" i="3"/>
  <c r="CK2557" i="3"/>
  <c r="CL2557" i="3"/>
  <c r="D2510" i="3"/>
  <c r="CC2510" i="3"/>
  <c r="M2510" i="3"/>
  <c r="CL2483" i="3"/>
  <c r="CK2483" i="3"/>
  <c r="F2454" i="3"/>
  <c r="D2454" i="3"/>
  <c r="BU2454" i="3"/>
  <c r="CN2454" i="3"/>
  <c r="BR2412" i="3"/>
  <c r="BS2412" i="3"/>
  <c r="BS2404" i="3"/>
  <c r="BR2404" i="3"/>
  <c r="CD2244" i="3"/>
  <c r="CE2244" i="3"/>
  <c r="CC2244" i="3"/>
  <c r="CE2129" i="3"/>
  <c r="CC2129" i="3"/>
  <c r="BY2108" i="3"/>
  <c r="BZ2108" i="3"/>
  <c r="BS780" i="3"/>
  <c r="BQ780" i="3"/>
  <c r="BR780" i="3"/>
  <c r="BW675" i="3"/>
  <c r="BU675" i="3"/>
  <c r="BW386" i="3"/>
  <c r="BV386" i="3"/>
  <c r="EU49" i="16"/>
  <c r="CD1029" i="3"/>
  <c r="CE1029" i="3"/>
  <c r="ET47" i="16"/>
  <c r="BY1027" i="3"/>
  <c r="BZ1027" i="3"/>
  <c r="ES46" i="16"/>
  <c r="BU1026" i="3"/>
  <c r="BV1026" i="3"/>
  <c r="BW1026" i="3"/>
  <c r="ES45" i="16"/>
  <c r="BU1025" i="3"/>
  <c r="BV1025" i="3"/>
  <c r="BW1025" i="3"/>
  <c r="EW25" i="16"/>
  <c r="CA911" i="3"/>
  <c r="BZ911" i="3"/>
  <c r="ES25" i="16"/>
  <c r="BR64" i="16"/>
  <c r="EU24" i="16"/>
  <c r="BR910" i="3"/>
  <c r="EV14" i="16"/>
  <c r="BV900" i="3"/>
  <c r="EU12" i="16"/>
  <c r="BS898" i="3"/>
  <c r="BR898" i="3"/>
  <c r="EV11" i="16"/>
  <c r="BW897" i="3"/>
  <c r="BV897" i="3"/>
  <c r="EX10" i="16"/>
  <c r="CE896" i="3"/>
  <c r="CD896" i="3"/>
  <c r="EX7" i="16"/>
  <c r="CC893" i="3"/>
  <c r="CE893" i="3"/>
  <c r="CD893" i="3"/>
  <c r="EV6" i="16"/>
  <c r="BU892" i="3"/>
  <c r="BV892" i="3"/>
  <c r="BW892" i="3"/>
  <c r="BZ3299" i="3"/>
  <c r="CA3286" i="3"/>
  <c r="BZ3286" i="3"/>
  <c r="BR3074" i="3"/>
  <c r="BS3074" i="3"/>
  <c r="BS3069" i="3"/>
  <c r="D3050" i="3"/>
  <c r="CC3050" i="3"/>
  <c r="F3050" i="3"/>
  <c r="CK3019" i="3"/>
  <c r="CM3019" i="3"/>
  <c r="BW2989" i="3"/>
  <c r="BV2989" i="3"/>
  <c r="CM2731" i="3"/>
  <c r="CK2731" i="3"/>
  <c r="CC2718" i="3"/>
  <c r="CE2718" i="3"/>
  <c r="BW2479" i="3"/>
  <c r="BV2479" i="3"/>
  <c r="F2441" i="3"/>
  <c r="D2441" i="3"/>
  <c r="BU2441" i="3"/>
  <c r="CN2441" i="3"/>
  <c r="CC2397" i="3"/>
  <c r="BS2364" i="3"/>
  <c r="BR2364" i="3"/>
  <c r="CC2187" i="3"/>
  <c r="CE2187" i="3"/>
  <c r="CE2162" i="3"/>
  <c r="CC2162" i="3"/>
  <c r="BQ2123" i="3"/>
  <c r="BR2123" i="3"/>
  <c r="BS2123" i="3"/>
  <c r="BS2039" i="3"/>
  <c r="BQ2039" i="3"/>
  <c r="CA1885" i="3"/>
  <c r="BZ1885" i="3"/>
  <c r="BY1885" i="3"/>
  <c r="D1674" i="3"/>
  <c r="F1674" i="3"/>
  <c r="CG1184" i="3"/>
  <c r="CI1184" i="3"/>
  <c r="CE355" i="3"/>
  <c r="CD355" i="3"/>
  <c r="CE190" i="3"/>
  <c r="CD190" i="3"/>
  <c r="CH65" i="3"/>
  <c r="CG65" i="3"/>
  <c r="CI65" i="3"/>
  <c r="BV46" i="16"/>
  <c r="BY952" i="3"/>
  <c r="BT56" i="16"/>
  <c r="BS962" i="3"/>
  <c r="BR962" i="3"/>
  <c r="BV57" i="16"/>
  <c r="CA963" i="3"/>
  <c r="BZ963" i="3"/>
  <c r="BT59" i="16"/>
  <c r="BR965" i="3"/>
  <c r="BS965" i="3"/>
  <c r="BV61" i="16"/>
  <c r="BZ967" i="3"/>
  <c r="CA967" i="3"/>
  <c r="BU62" i="16"/>
  <c r="BV968" i="3"/>
  <c r="BW968" i="3"/>
  <c r="BT63" i="16"/>
  <c r="BR969" i="3"/>
  <c r="BS969" i="3"/>
  <c r="BT64" i="16"/>
  <c r="BS970" i="3"/>
  <c r="BW64" i="16"/>
  <c r="CD970" i="3"/>
  <c r="CE970" i="3"/>
  <c r="D1672" i="3"/>
  <c r="F1672" i="3"/>
  <c r="BM64" i="16"/>
  <c r="D1716" i="3"/>
  <c r="D863" i="3"/>
  <c r="BW1041" i="3"/>
  <c r="BV1041" i="3"/>
  <c r="ES59" i="16"/>
  <c r="BW1039" i="3"/>
  <c r="BS1037" i="3"/>
  <c r="EU56" i="16"/>
  <c r="EU55" i="16"/>
  <c r="CD1035" i="3"/>
  <c r="CE1035" i="3"/>
  <c r="ET54" i="16"/>
  <c r="CA1034" i="3"/>
  <c r="ET53" i="16"/>
  <c r="BZ1033" i="3"/>
  <c r="CA1033" i="3"/>
  <c r="ES21" i="16"/>
  <c r="BR60" i="16"/>
  <c r="EV19" i="16"/>
  <c r="BV905" i="3"/>
  <c r="BW905" i="3"/>
  <c r="EV17" i="16"/>
  <c r="BV903" i="3"/>
  <c r="EW10" i="16"/>
  <c r="BZ896" i="3"/>
  <c r="CA896" i="3"/>
  <c r="EV8" i="16"/>
  <c r="BW894" i="3"/>
  <c r="BV894" i="3"/>
  <c r="D3457" i="3"/>
  <c r="CC3457" i="3"/>
  <c r="BU3318" i="3"/>
  <c r="BW3318" i="3"/>
  <c r="CK3285" i="3"/>
  <c r="F3259" i="3"/>
  <c r="D3259" i="3"/>
  <c r="BQ3259" i="3"/>
  <c r="CA3177" i="3"/>
  <c r="BZ3177" i="3"/>
  <c r="CL3072" i="3"/>
  <c r="CK3072" i="3"/>
  <c r="F3031" i="3"/>
  <c r="D3031" i="3"/>
  <c r="BY3031" i="3"/>
  <c r="BS3026" i="3"/>
  <c r="BR3026" i="3"/>
  <c r="BW2963" i="3"/>
  <c r="BV2963" i="3"/>
  <c r="D2916" i="3"/>
  <c r="BU2916" i="3"/>
  <c r="F2916" i="3"/>
  <c r="CI2874" i="3"/>
  <c r="BZ2803" i="3"/>
  <c r="BY2803" i="3"/>
  <c r="BY2742" i="3"/>
  <c r="BY2736" i="3"/>
  <c r="BW2657" i="3"/>
  <c r="BV2657" i="3"/>
  <c r="BV2611" i="3"/>
  <c r="BW2611" i="3"/>
  <c r="BS2541" i="3"/>
  <c r="CG2457" i="3"/>
  <c r="CI2457" i="3"/>
  <c r="CI2212" i="3"/>
  <c r="CG2212" i="3"/>
  <c r="BQ2206" i="3"/>
  <c r="BR2206" i="3"/>
  <c r="BR2050" i="3"/>
  <c r="BS2050" i="3"/>
  <c r="CA1677" i="3"/>
  <c r="BY1677" i="3"/>
  <c r="M1317" i="3"/>
  <c r="F1317" i="3"/>
  <c r="CA1027" i="3"/>
  <c r="BZ914" i="3"/>
  <c r="CA914" i="3"/>
  <c r="BW900" i="3"/>
  <c r="CA780" i="3"/>
  <c r="BZ780" i="3"/>
  <c r="CM713" i="3"/>
  <c r="CK713" i="3"/>
  <c r="BS706" i="3"/>
  <c r="BR706" i="3"/>
  <c r="CE429" i="3"/>
  <c r="CC429" i="3"/>
  <c r="CI386" i="3"/>
  <c r="CG386" i="3"/>
  <c r="CH386" i="3"/>
  <c r="D3334" i="3"/>
  <c r="CC3334" i="3"/>
  <c r="BS3330" i="3"/>
  <c r="CA3295" i="3"/>
  <c r="CD2989" i="3"/>
  <c r="D2975" i="3"/>
  <c r="BY2975" i="3"/>
  <c r="BQ2894" i="3"/>
  <c r="BZ2638" i="3"/>
  <c r="CM2349" i="3"/>
  <c r="CL2349" i="3"/>
  <c r="BV2346" i="3"/>
  <c r="M2309" i="3"/>
  <c r="F2309" i="3"/>
  <c r="CC2218" i="3"/>
  <c r="CE2218" i="3"/>
  <c r="BQ2211" i="3"/>
  <c r="BR2211" i="3"/>
  <c r="BR2137" i="3"/>
  <c r="BQ2137" i="3"/>
  <c r="BS2126" i="3"/>
  <c r="BR2126" i="3"/>
  <c r="CD2087" i="3"/>
  <c r="CC2087" i="3"/>
  <c r="CM2018" i="3"/>
  <c r="CK2018" i="3"/>
  <c r="D1828" i="3"/>
  <c r="F1828" i="3"/>
  <c r="BR1436" i="3"/>
  <c r="BS1436" i="3"/>
  <c r="BS1365" i="3"/>
  <c r="BR1365" i="3"/>
  <c r="BV1356" i="3"/>
  <c r="BW1356" i="3"/>
  <c r="BR1178" i="3"/>
  <c r="BS1178" i="3"/>
  <c r="CG1153" i="3"/>
  <c r="CH1153" i="3"/>
  <c r="D827" i="3"/>
  <c r="BY827" i="3"/>
  <c r="F827" i="3"/>
  <c r="BU754" i="3"/>
  <c r="BW754" i="3"/>
  <c r="CH454" i="3"/>
  <c r="CG454" i="3"/>
  <c r="CA173" i="3"/>
  <c r="BZ173" i="3"/>
  <c r="CM154" i="3"/>
  <c r="CK154" i="3"/>
  <c r="CL154" i="3"/>
  <c r="F152" i="3"/>
  <c r="D152" i="3"/>
  <c r="CC152" i="3"/>
  <c r="CA149" i="3"/>
  <c r="BZ149" i="3"/>
  <c r="BZ146" i="3"/>
  <c r="CA146" i="3"/>
  <c r="CE144" i="3"/>
  <c r="CD144" i="3"/>
  <c r="CG3347" i="3"/>
  <c r="CH3311" i="3"/>
  <c r="CG3309" i="3"/>
  <c r="BY3258" i="3"/>
  <c r="CC2770" i="3"/>
  <c r="CC2669" i="3"/>
  <c r="CE2616" i="3"/>
  <c r="CI2421" i="3"/>
  <c r="BR2406" i="3"/>
  <c r="CE2271" i="3"/>
  <c r="CC2271" i="3"/>
  <c r="BU2220" i="3"/>
  <c r="BW2220" i="3"/>
  <c r="CI2167" i="3"/>
  <c r="CH2167" i="3"/>
  <c r="BS2145" i="3"/>
  <c r="BQ2145" i="3"/>
  <c r="BV2121" i="3"/>
  <c r="BU2121" i="3"/>
  <c r="BQ2120" i="3"/>
  <c r="BS2120" i="3"/>
  <c r="BU2055" i="3"/>
  <c r="BW2055" i="3"/>
  <c r="BW2035" i="3"/>
  <c r="BU2035" i="3"/>
  <c r="CA1932" i="3"/>
  <c r="CM1438" i="3"/>
  <c r="CL1438" i="3"/>
  <c r="D1396" i="3"/>
  <c r="BU1396" i="3"/>
  <c r="F1396" i="3"/>
  <c r="CG1389" i="3"/>
  <c r="CI1389" i="3"/>
  <c r="BQ1335" i="3"/>
  <c r="BS1335" i="3"/>
  <c r="BW1313" i="3"/>
  <c r="BV1313" i="3"/>
  <c r="BZ1259" i="3"/>
  <c r="CA1259" i="3"/>
  <c r="CA1177" i="3"/>
  <c r="BZ1177" i="3"/>
  <c r="CM1131" i="3"/>
  <c r="CL1131" i="3"/>
  <c r="BQ898" i="3"/>
  <c r="M772" i="3"/>
  <c r="F772" i="3"/>
  <c r="CK751" i="3"/>
  <c r="CL751" i="3"/>
  <c r="CM751" i="3"/>
  <c r="CH368" i="3"/>
  <c r="CG368" i="3"/>
  <c r="CI368" i="3"/>
  <c r="CE307" i="3"/>
  <c r="CC307" i="3"/>
  <c r="CD290" i="3"/>
  <c r="CL2189" i="3"/>
  <c r="BR2188" i="3"/>
  <c r="CM2085" i="3"/>
  <c r="CL836" i="3"/>
  <c r="CK836" i="3"/>
  <c r="CC734" i="3"/>
  <c r="CD734" i="3"/>
  <c r="F703" i="3"/>
  <c r="M703" i="3"/>
  <c r="F549" i="3"/>
  <c r="M549" i="3"/>
  <c r="CD505" i="3"/>
  <c r="CC505" i="3"/>
  <c r="CE505" i="3"/>
  <c r="CG255" i="3"/>
  <c r="CE222" i="3"/>
  <c r="CD222" i="3"/>
  <c r="BV146" i="3"/>
  <c r="BW146" i="3"/>
  <c r="D1732" i="3"/>
  <c r="D879" i="3"/>
  <c r="D1734" i="3"/>
  <c r="D881" i="3"/>
  <c r="D1742" i="3"/>
  <c r="D889" i="3"/>
  <c r="BU2352" i="3"/>
  <c r="CE1477" i="3"/>
  <c r="CD1360" i="3"/>
  <c r="CI1303" i="3"/>
  <c r="CI1245" i="3"/>
  <c r="CI1150" i="3"/>
  <c r="CM814" i="3"/>
  <c r="CK814" i="3"/>
  <c r="CE734" i="3"/>
  <c r="CD436" i="3"/>
  <c r="CE436" i="3"/>
  <c r="CE414" i="3"/>
  <c r="CD414" i="3"/>
  <c r="BV351" i="3"/>
  <c r="BW351" i="3"/>
  <c r="BS344" i="3"/>
  <c r="BR344" i="3"/>
  <c r="CE261" i="3"/>
  <c r="CL236" i="3"/>
  <c r="CM236" i="3"/>
  <c r="F158" i="3"/>
  <c r="M158" i="3"/>
  <c r="D835" i="3"/>
  <c r="BY835" i="3"/>
  <c r="CC731" i="3"/>
  <c r="CL431" i="3"/>
  <c r="BZ424" i="3"/>
  <c r="CH197" i="3"/>
  <c r="BV196" i="3"/>
  <c r="CE196" i="3"/>
  <c r="BR149" i="3"/>
  <c r="BS149" i="3"/>
  <c r="CE914" i="3"/>
  <c r="CK114" i="3"/>
  <c r="CM114" i="3"/>
  <c r="CL105" i="3"/>
  <c r="CM105" i="3"/>
  <c r="ES18" i="16"/>
  <c r="BR57" i="16"/>
  <c r="BU154" i="3"/>
  <c r="BY902" i="3"/>
  <c r="T3187" i="3"/>
  <c r="U3187" i="3"/>
  <c r="Q3187" i="3"/>
  <c r="R3187" i="3"/>
  <c r="T3183" i="3"/>
  <c r="U3183" i="3"/>
  <c r="Q3183" i="3"/>
  <c r="R3183" i="3"/>
  <c r="Q3136" i="3"/>
  <c r="R3136" i="3"/>
  <c r="T3136" i="3"/>
  <c r="U3136" i="3"/>
  <c r="T3102" i="3"/>
  <c r="U3102" i="3"/>
  <c r="Q3102" i="3"/>
  <c r="R3102" i="3"/>
  <c r="T3053" i="3"/>
  <c r="U3053" i="3"/>
  <c r="Q3053" i="3"/>
  <c r="R3053" i="3"/>
  <c r="T3032" i="3"/>
  <c r="U3032" i="3"/>
  <c r="Q3032" i="3"/>
  <c r="R3032" i="3"/>
  <c r="T2998" i="3"/>
  <c r="U2998" i="3"/>
  <c r="Q2998" i="3"/>
  <c r="R2998" i="3"/>
  <c r="T2987" i="3"/>
  <c r="U2987" i="3"/>
  <c r="T2983" i="3"/>
  <c r="U2983" i="3"/>
  <c r="Q2983" i="3"/>
  <c r="R2983" i="3"/>
  <c r="T2949" i="3"/>
  <c r="U2949" i="3"/>
  <c r="Q2949" i="3"/>
  <c r="R2949" i="3"/>
  <c r="T2919" i="3"/>
  <c r="U2919" i="3"/>
  <c r="Q2919" i="3"/>
  <c r="R2919" i="3"/>
  <c r="O2889" i="3"/>
  <c r="Q2889" i="3"/>
  <c r="R2889" i="3"/>
  <c r="T2885" i="3"/>
  <c r="U2885" i="3"/>
  <c r="O2885" i="3"/>
  <c r="Q2885" i="3"/>
  <c r="R2885" i="3"/>
  <c r="U3085" i="3"/>
  <c r="O2882" i="3"/>
  <c r="R2946" i="3"/>
  <c r="T3010" i="3"/>
  <c r="U3010" i="3"/>
  <c r="O2908" i="3"/>
  <c r="T2940" i="3"/>
  <c r="U2940" i="3"/>
  <c r="T3004" i="3"/>
  <c r="U3004" i="3"/>
  <c r="Q3050" i="3"/>
  <c r="R3050" i="3"/>
  <c r="T3082" i="3"/>
  <c r="U3082" i="3"/>
  <c r="Q3114" i="3"/>
  <c r="R3114" i="3"/>
  <c r="T3146" i="3"/>
  <c r="U3146" i="3"/>
  <c r="Q3178" i="3"/>
  <c r="R3178" i="3"/>
  <c r="O3187" i="3"/>
  <c r="O3123" i="3"/>
  <c r="O3102" i="3"/>
  <c r="O3091" i="3"/>
  <c r="O3070" i="3"/>
  <c r="O3038" i="3"/>
  <c r="O3032" i="3"/>
  <c r="O2963" i="3"/>
  <c r="O2936" i="3"/>
  <c r="O2902" i="3"/>
  <c r="Q3123" i="3"/>
  <c r="R3123" i="3"/>
  <c r="Q3117" i="3"/>
  <c r="R3117" i="3"/>
  <c r="Q3091" i="3"/>
  <c r="R3091" i="3"/>
  <c r="Q3085" i="3"/>
  <c r="R3085" i="3"/>
  <c r="Q3010" i="3"/>
  <c r="R3010" i="3"/>
  <c r="Q2934" i="3"/>
  <c r="R2934" i="3"/>
  <c r="T3197" i="3"/>
  <c r="U3197" i="3"/>
  <c r="Q3197" i="3"/>
  <c r="R3197" i="3"/>
  <c r="T3120" i="3"/>
  <c r="U3120" i="3"/>
  <c r="Q3120" i="3"/>
  <c r="R3120" i="3"/>
  <c r="T3086" i="3"/>
  <c r="U3086" i="3"/>
  <c r="Q3086" i="3"/>
  <c r="R3086" i="3"/>
  <c r="T3075" i="3"/>
  <c r="U3075" i="3"/>
  <c r="Q3075" i="3"/>
  <c r="R3075" i="3"/>
  <c r="T3071" i="3"/>
  <c r="U3071" i="3"/>
  <c r="Q3071" i="3"/>
  <c r="R3071" i="3"/>
  <c r="T3037" i="3"/>
  <c r="U3037" i="3"/>
  <c r="Q3037" i="3"/>
  <c r="R3037" i="3"/>
  <c r="T3016" i="3"/>
  <c r="U3016" i="3"/>
  <c r="Q3016" i="3"/>
  <c r="R3016" i="3"/>
  <c r="T2982" i="3"/>
  <c r="U2982" i="3"/>
  <c r="Q2982" i="3"/>
  <c r="R2982" i="3"/>
  <c r="Q2933" i="3"/>
  <c r="R2933" i="3"/>
  <c r="T2933" i="3"/>
  <c r="U2933" i="3"/>
  <c r="T2903" i="3"/>
  <c r="U2903" i="3"/>
  <c r="Q2903" i="3"/>
  <c r="R2903" i="3"/>
  <c r="O2903" i="3"/>
  <c r="Q3181" i="3"/>
  <c r="R3181" i="3"/>
  <c r="T3181" i="3"/>
  <c r="U3181" i="3"/>
  <c r="T3134" i="3"/>
  <c r="U3134" i="3"/>
  <c r="Q3134" i="3"/>
  <c r="R3134" i="3"/>
  <c r="Q3104" i="3"/>
  <c r="R3104" i="3"/>
  <c r="T3104" i="3"/>
  <c r="U3104" i="3"/>
  <c r="T3059" i="3"/>
  <c r="U3059" i="3"/>
  <c r="Q3059" i="3"/>
  <c r="R3059" i="3"/>
  <c r="Q3055" i="3"/>
  <c r="R3055" i="3"/>
  <c r="T3055" i="3"/>
  <c r="U3055" i="3"/>
  <c r="T3030" i="3"/>
  <c r="U3030" i="3"/>
  <c r="Q3030" i="3"/>
  <c r="R3030" i="3"/>
  <c r="Q3019" i="3"/>
  <c r="R3019" i="3"/>
  <c r="T3019" i="3"/>
  <c r="U3019" i="3"/>
  <c r="T3000" i="3"/>
  <c r="U3000" i="3"/>
  <c r="Q3000" i="3"/>
  <c r="R3000" i="3"/>
  <c r="Q2974" i="3"/>
  <c r="R2974" i="3"/>
  <c r="T2974" i="3"/>
  <c r="U2974" i="3"/>
  <c r="T2951" i="3"/>
  <c r="U2951" i="3"/>
  <c r="Q2951" i="3"/>
  <c r="R2951" i="3"/>
  <c r="T2917" i="3"/>
  <c r="U2917" i="3"/>
  <c r="Q2917" i="3"/>
  <c r="R2917" i="3"/>
  <c r="T2887" i="3"/>
  <c r="U2887" i="3"/>
  <c r="Q2887" i="3"/>
  <c r="R2887" i="3"/>
  <c r="O2887" i="3"/>
  <c r="U2981" i="3"/>
  <c r="U3013" i="3"/>
  <c r="T3121" i="3"/>
  <c r="U3121" i="3"/>
  <c r="T3185" i="3"/>
  <c r="U3185" i="3"/>
  <c r="R2914" i="3"/>
  <c r="T2908" i="3"/>
  <c r="U2908" i="3"/>
  <c r="O2940" i="3"/>
  <c r="O3004" i="3"/>
  <c r="O3136" i="3"/>
  <c r="O3104" i="3"/>
  <c r="O3072" i="3"/>
  <c r="O3040" i="3"/>
  <c r="O3030" i="3"/>
  <c r="O3019" i="3"/>
  <c r="O2998" i="3"/>
  <c r="O2987" i="3"/>
  <c r="O2976" i="3"/>
  <c r="O2955" i="3"/>
  <c r="O2934" i="3"/>
  <c r="O2923" i="3"/>
  <c r="Q3070" i="3"/>
  <c r="R3070" i="3"/>
  <c r="Q3038" i="3"/>
  <c r="R3038" i="3"/>
  <c r="Q3013" i="3"/>
  <c r="R3013" i="3"/>
  <c r="Q2987" i="3"/>
  <c r="R2987" i="3"/>
  <c r="Q2963" i="3"/>
  <c r="R2963" i="3"/>
  <c r="Q2902" i="3"/>
  <c r="R2902" i="3"/>
  <c r="T3118" i="3"/>
  <c r="U3118" i="3"/>
  <c r="Q3118" i="3"/>
  <c r="R3118" i="3"/>
  <c r="T3088" i="3"/>
  <c r="U3088" i="3"/>
  <c r="Q3088" i="3"/>
  <c r="R3088" i="3"/>
  <c r="T3069" i="3"/>
  <c r="U3069" i="3"/>
  <c r="Q3069" i="3"/>
  <c r="R3069" i="3"/>
  <c r="T3043" i="3"/>
  <c r="U3043" i="3"/>
  <c r="Q3043" i="3"/>
  <c r="R3043" i="3"/>
  <c r="T3039" i="3"/>
  <c r="U3039" i="3"/>
  <c r="Q3039" i="3"/>
  <c r="R3039" i="3"/>
  <c r="Q3014" i="3"/>
  <c r="R3014" i="3"/>
  <c r="T3014" i="3"/>
  <c r="U3014" i="3"/>
  <c r="T3003" i="3"/>
  <c r="U3003" i="3"/>
  <c r="Q3003" i="3"/>
  <c r="R3003" i="3"/>
  <c r="T2935" i="3"/>
  <c r="U2935" i="3"/>
  <c r="Q2935" i="3"/>
  <c r="R2935" i="3"/>
  <c r="Q2905" i="3"/>
  <c r="R2905" i="3"/>
  <c r="O2905" i="3"/>
  <c r="Q2901" i="3"/>
  <c r="R2901" i="3"/>
  <c r="O2901" i="3"/>
  <c r="T2901" i="3"/>
  <c r="U2901" i="3"/>
  <c r="N1049" i="3"/>
  <c r="CG311" i="3"/>
  <c r="BQ3322" i="3"/>
  <c r="BY3049" i="3"/>
  <c r="BQ3049" i="3"/>
  <c r="BU3049" i="3"/>
  <c r="CC1091" i="3"/>
  <c r="BU1091" i="3"/>
  <c r="CG251" i="3"/>
  <c r="BY322" i="3"/>
  <c r="BW3518" i="3"/>
  <c r="BV3518" i="3"/>
  <c r="CK3517" i="3"/>
  <c r="CL3517" i="3"/>
  <c r="BW3517" i="3"/>
  <c r="CK3516" i="3"/>
  <c r="CL3516" i="3"/>
  <c r="BW3516" i="3"/>
  <c r="CL3515" i="3"/>
  <c r="CM3514" i="3"/>
  <c r="BV3513" i="3"/>
  <c r="CL3512" i="3"/>
  <c r="BZ3510" i="3"/>
  <c r="CA3509" i="3"/>
  <c r="BZ3509" i="3"/>
  <c r="CE3506" i="3"/>
  <c r="BV3504" i="3"/>
  <c r="BR3503" i="3"/>
  <c r="BS3503" i="3"/>
  <c r="CE3467" i="3"/>
  <c r="M3467" i="3"/>
  <c r="F3467" i="3"/>
  <c r="F3464" i="3"/>
  <c r="M3464" i="3"/>
  <c r="CD3463" i="3"/>
  <c r="CE3463" i="3"/>
  <c r="F3463" i="3"/>
  <c r="CG3461" i="3"/>
  <c r="CI3461" i="3"/>
  <c r="CH3461" i="3"/>
  <c r="CM3435" i="3"/>
  <c r="CK3435" i="3"/>
  <c r="BV3435" i="3"/>
  <c r="BU3435" i="3"/>
  <c r="CH3433" i="3"/>
  <c r="CI3433" i="3"/>
  <c r="CG3433" i="3"/>
  <c r="BS3433" i="3"/>
  <c r="BQ3433" i="3"/>
  <c r="BR3433" i="3"/>
  <c r="CE3415" i="3"/>
  <c r="CL3180" i="3"/>
  <c r="CM3180" i="3"/>
  <c r="D3177" i="3"/>
  <c r="BY3177" i="3"/>
  <c r="F3177" i="3"/>
  <c r="CM3171" i="3"/>
  <c r="CK3171" i="3"/>
  <c r="CL3171" i="3"/>
  <c r="BZ3170" i="3"/>
  <c r="CM3169" i="3"/>
  <c r="CL3169" i="3"/>
  <c r="CC3168" i="3"/>
  <c r="CE3168" i="3"/>
  <c r="CC3167" i="3"/>
  <c r="CD3167" i="3"/>
  <c r="BR3167" i="3"/>
  <c r="BS3167" i="3"/>
  <c r="CC3166" i="3"/>
  <c r="CD3166" i="3"/>
  <c r="D3166" i="3"/>
  <c r="BY3166" i="3"/>
  <c r="CL3164" i="3"/>
  <c r="CM3164" i="3"/>
  <c r="CE3148" i="3"/>
  <c r="CM3145" i="3"/>
  <c r="CK3145" i="3"/>
  <c r="CL3145" i="3"/>
  <c r="CK3144" i="3"/>
  <c r="CM3144" i="3"/>
  <c r="CL3144" i="3"/>
  <c r="BV3144" i="3"/>
  <c r="BW3144" i="3"/>
  <c r="CM3140" i="3"/>
  <c r="CK3140" i="3"/>
  <c r="CL3140" i="3"/>
  <c r="BV3140" i="3"/>
  <c r="BW3140" i="3"/>
  <c r="CG3139" i="3"/>
  <c r="CI3139" i="3"/>
  <c r="CH3139" i="3"/>
  <c r="CC3138" i="3"/>
  <c r="CE3138" i="3"/>
  <c r="F3089" i="3"/>
  <c r="D3089" i="3"/>
  <c r="BZ3088" i="3"/>
  <c r="CA3088" i="3"/>
  <c r="CE3085" i="3"/>
  <c r="CD3085" i="3"/>
  <c r="CC3085" i="3"/>
  <c r="F3084" i="3"/>
  <c r="BZ3083" i="3"/>
  <c r="CA3083" i="3"/>
  <c r="BY3083" i="3"/>
  <c r="CL3082" i="3"/>
  <c r="CM3082" i="3"/>
  <c r="CK3082" i="3"/>
  <c r="CL3073" i="3"/>
  <c r="CM3073" i="3"/>
  <c r="BW3073" i="3"/>
  <c r="D3071" i="3"/>
  <c r="F3071" i="3"/>
  <c r="BZ3070" i="3"/>
  <c r="CA3070" i="3"/>
  <c r="CD3068" i="3"/>
  <c r="CC3068" i="3"/>
  <c r="CE3068" i="3"/>
  <c r="BZ3067" i="3"/>
  <c r="CA3067" i="3"/>
  <c r="CL3066" i="3"/>
  <c r="CK3066" i="3"/>
  <c r="BV3066" i="3"/>
  <c r="CI3055" i="3"/>
  <c r="CH3055" i="3"/>
  <c r="CG3055" i="3"/>
  <c r="CD3054" i="3"/>
  <c r="CC3054" i="3"/>
  <c r="CH2631" i="3"/>
  <c r="CI2631" i="3"/>
  <c r="CG2631" i="3"/>
  <c r="BR2631" i="3"/>
  <c r="BS2631" i="3"/>
  <c r="CC2630" i="3"/>
  <c r="CD2630" i="3"/>
  <c r="CE2630" i="3"/>
  <c r="CE2629" i="3"/>
  <c r="CD2629" i="3"/>
  <c r="CC2628" i="3"/>
  <c r="CD2628" i="3"/>
  <c r="CH2624" i="3"/>
  <c r="CI2624" i="3"/>
  <c r="CG2624" i="3"/>
  <c r="CI2623" i="3"/>
  <c r="CG2623" i="3"/>
  <c r="CH2623" i="3"/>
  <c r="CG2622" i="3"/>
  <c r="CH2622" i="3"/>
  <c r="CI2622" i="3"/>
  <c r="BR2622" i="3"/>
  <c r="BS2622" i="3"/>
  <c r="CK2621" i="3"/>
  <c r="CM2621" i="3"/>
  <c r="CL2621" i="3"/>
  <c r="BV2621" i="3"/>
  <c r="BW2620" i="3"/>
  <c r="BV2620" i="3"/>
  <c r="CK2619" i="3"/>
  <c r="CL2619" i="3"/>
  <c r="CM2619" i="3"/>
  <c r="BV2619" i="3"/>
  <c r="BW2619" i="3"/>
  <c r="BW2618" i="3"/>
  <c r="BV2618" i="3"/>
  <c r="CL2617" i="3"/>
  <c r="CK2617" i="3"/>
  <c r="CM2617" i="3"/>
  <c r="BW2617" i="3"/>
  <c r="BV2617" i="3"/>
  <c r="CA2616" i="3"/>
  <c r="BZ2616" i="3"/>
  <c r="BZ2615" i="3"/>
  <c r="BY2615" i="3"/>
  <c r="CI2614" i="3"/>
  <c r="CG2614" i="3"/>
  <c r="CH2614" i="3"/>
  <c r="BV2613" i="3"/>
  <c r="BW2613" i="3"/>
  <c r="BU2613" i="3"/>
  <c r="CK2612" i="3"/>
  <c r="CM2612" i="3"/>
  <c r="CL2612" i="3"/>
  <c r="F2611" i="3"/>
  <c r="D2611" i="3"/>
  <c r="M2611" i="3"/>
  <c r="BZ2610" i="3"/>
  <c r="CA2610" i="3"/>
  <c r="F2610" i="3"/>
  <c r="M2610" i="3"/>
  <c r="D2610" i="3"/>
  <c r="BY2610" i="3"/>
  <c r="CA2608" i="3"/>
  <c r="BZ2608" i="3"/>
  <c r="F2608" i="3"/>
  <c r="M2608" i="3"/>
  <c r="D2608" i="3"/>
  <c r="BY2608" i="3"/>
  <c r="CA2607" i="3"/>
  <c r="BZ2607" i="3"/>
  <c r="CE2606" i="3"/>
  <c r="CD2606" i="3"/>
  <c r="CE2604" i="3"/>
  <c r="CD2604" i="3"/>
  <c r="BU2502" i="3"/>
  <c r="BV2502" i="3"/>
  <c r="BW2502" i="3"/>
  <c r="CE2500" i="3"/>
  <c r="CD2500" i="3"/>
  <c r="M2500" i="3"/>
  <c r="F2500" i="3"/>
  <c r="D2500" i="3"/>
  <c r="CE2481" i="3"/>
  <c r="CD2481" i="3"/>
  <c r="CH2480" i="3"/>
  <c r="CI2480" i="3"/>
  <c r="CG2480" i="3"/>
  <c r="BZ2479" i="3"/>
  <c r="CA2479" i="3"/>
  <c r="BR2472" i="3"/>
  <c r="BS2472" i="3"/>
  <c r="CK2471" i="3"/>
  <c r="CM2471" i="3"/>
  <c r="BW2471" i="3"/>
  <c r="BV2471" i="3"/>
  <c r="CK2469" i="3"/>
  <c r="CM2469" i="3"/>
  <c r="BV2469" i="3"/>
  <c r="BW2469" i="3"/>
  <c r="BU2469" i="3"/>
  <c r="CL2468" i="3"/>
  <c r="CK2468" i="3"/>
  <c r="CM2468" i="3"/>
  <c r="BW2468" i="3"/>
  <c r="BU2468" i="3"/>
  <c r="CK2467" i="3"/>
  <c r="CL2467" i="3"/>
  <c r="CM2467" i="3"/>
  <c r="BZ2467" i="3"/>
  <c r="M2467" i="3"/>
  <c r="D2467" i="3"/>
  <c r="BQ2467" i="3"/>
  <c r="F2467" i="3"/>
  <c r="BZ2466" i="3"/>
  <c r="CA2466" i="3"/>
  <c r="BY2466" i="3"/>
  <c r="CK2464" i="3"/>
  <c r="CL2464" i="3"/>
  <c r="BU2464" i="3"/>
  <c r="BV2464" i="3"/>
  <c r="CC2462" i="3"/>
  <c r="CE2462" i="3"/>
  <c r="D2462" i="3"/>
  <c r="F2462" i="3"/>
  <c r="M2462" i="3"/>
  <c r="CA2461" i="3"/>
  <c r="BY2461" i="3"/>
  <c r="BZ2461" i="3"/>
  <c r="F2459" i="3"/>
  <c r="M2459" i="3"/>
  <c r="D2459" i="3"/>
  <c r="CA2458" i="3"/>
  <c r="BZ2458" i="3"/>
  <c r="BY2458" i="3"/>
  <c r="BY2457" i="3"/>
  <c r="CA2457" i="3"/>
  <c r="CK2456" i="3"/>
  <c r="CL2456" i="3"/>
  <c r="BU2456" i="3"/>
  <c r="BW2456" i="3"/>
  <c r="CE2454" i="3"/>
  <c r="CD2454" i="3"/>
  <c r="CC2454" i="3"/>
  <c r="CD2453" i="3"/>
  <c r="CC2453" i="3"/>
  <c r="CE2453" i="3"/>
  <c r="CD2451" i="3"/>
  <c r="CC2451" i="3"/>
  <c r="CE2451" i="3"/>
  <c r="CE2450" i="3"/>
  <c r="CC2450" i="3"/>
  <c r="CI2448" i="3"/>
  <c r="BS2448" i="3"/>
  <c r="BR2448" i="3"/>
  <c r="CK2446" i="3"/>
  <c r="CK2445" i="3"/>
  <c r="BV2444" i="3"/>
  <c r="CA2442" i="3"/>
  <c r="D2442" i="3"/>
  <c r="BU2442" i="3"/>
  <c r="CN2442" i="3"/>
  <c r="F2442" i="3"/>
  <c r="CA2441" i="3"/>
  <c r="BZ2441" i="3"/>
  <c r="CE2440" i="3"/>
  <c r="CD2440" i="3"/>
  <c r="CM2439" i="3"/>
  <c r="CK2439" i="3"/>
  <c r="BW2439" i="3"/>
  <c r="CO2439" i="3"/>
  <c r="CK2438" i="3"/>
  <c r="CL2438" i="3"/>
  <c r="BV2438" i="3"/>
  <c r="BZ2437" i="3"/>
  <c r="CA2437" i="3"/>
  <c r="CE2436" i="3"/>
  <c r="CD2436" i="3"/>
  <c r="CL2427" i="3"/>
  <c r="CK2427" i="3"/>
  <c r="CM2426" i="3"/>
  <c r="CH2425" i="3"/>
  <c r="CG2424" i="3"/>
  <c r="BS2424" i="3"/>
  <c r="BR2424" i="3"/>
  <c r="CC2423" i="3"/>
  <c r="CD2423" i="3"/>
  <c r="CE2423" i="3"/>
  <c r="D2423" i="3"/>
  <c r="BQ2423" i="3"/>
  <c r="F2423" i="3"/>
  <c r="M2423" i="3"/>
  <c r="BZ2422" i="3"/>
  <c r="CA2422" i="3"/>
  <c r="CM2419" i="3"/>
  <c r="CK2419" i="3"/>
  <c r="CL2419" i="3"/>
  <c r="BU2419" i="3"/>
  <c r="BV2419" i="3"/>
  <c r="CH2418" i="3"/>
  <c r="CI2418" i="3"/>
  <c r="BR2418" i="3"/>
  <c r="BQ2418" i="3"/>
  <c r="CG2267" i="3"/>
  <c r="CI2267" i="3"/>
  <c r="BR2267" i="3"/>
  <c r="BQ2267" i="3"/>
  <c r="CL2266" i="3"/>
  <c r="CK2266" i="3"/>
  <c r="CM2266" i="3"/>
  <c r="BQ2255" i="3"/>
  <c r="BR2255" i="3"/>
  <c r="CH2254" i="3"/>
  <c r="CI2254" i="3"/>
  <c r="CG2254" i="3"/>
  <c r="BQ2254" i="3"/>
  <c r="BR2254" i="3"/>
  <c r="CH2253" i="3"/>
  <c r="CI2253" i="3"/>
  <c r="CG2253" i="3"/>
  <c r="BQ2253" i="3"/>
  <c r="BS2253" i="3"/>
  <c r="BR2253" i="3"/>
  <c r="CC2236" i="3"/>
  <c r="CE2236" i="3"/>
  <c r="D2236" i="3"/>
  <c r="F2236" i="3"/>
  <c r="CH853" i="3"/>
  <c r="CG853" i="3"/>
  <c r="CI853" i="3"/>
  <c r="CG842" i="3"/>
  <c r="CH842" i="3"/>
  <c r="BS842" i="3"/>
  <c r="BR842" i="3"/>
  <c r="CD841" i="3"/>
  <c r="CE841" i="3"/>
  <c r="CA840" i="3"/>
  <c r="BZ840" i="3"/>
  <c r="CK839" i="3"/>
  <c r="CL839" i="3"/>
  <c r="CM839" i="3"/>
  <c r="BV839" i="3"/>
  <c r="BW839" i="3"/>
  <c r="CI838" i="3"/>
  <c r="CG838" i="3"/>
  <c r="CH838" i="3"/>
  <c r="BS838" i="3"/>
  <c r="BQ838" i="3"/>
  <c r="BR838" i="3"/>
  <c r="BU837" i="3"/>
  <c r="BY837" i="3"/>
  <c r="F836" i="3"/>
  <c r="BR25" i="16"/>
  <c r="D836" i="3"/>
  <c r="BQ836" i="3"/>
  <c r="CH835" i="3"/>
  <c r="CG835" i="3"/>
  <c r="CI835" i="3"/>
  <c r="CD834" i="3"/>
  <c r="BW23" i="16"/>
  <c r="CE834" i="3"/>
  <c r="D834" i="3"/>
  <c r="BY834" i="3"/>
  <c r="F834" i="3"/>
  <c r="BW22" i="16"/>
  <c r="CD833" i="3"/>
  <c r="CE833" i="3"/>
  <c r="D833" i="3"/>
  <c r="CC833" i="3"/>
  <c r="F833" i="3"/>
  <c r="CD832" i="3"/>
  <c r="BW21" i="16"/>
  <c r="BR21" i="16"/>
  <c r="F832" i="3"/>
  <c r="D832" i="3"/>
  <c r="CC832" i="3"/>
  <c r="BV20" i="16"/>
  <c r="CA831" i="3"/>
  <c r="BZ831" i="3"/>
  <c r="CM830" i="3"/>
  <c r="CK830" i="3"/>
  <c r="BV830" i="3"/>
  <c r="BU19" i="16"/>
  <c r="BW830" i="3"/>
  <c r="CI818" i="3"/>
  <c r="CH818" i="3"/>
  <c r="CG818" i="3"/>
  <c r="BU818" i="3"/>
  <c r="BU7" i="16"/>
  <c r="BW818" i="3"/>
  <c r="BV818" i="3"/>
  <c r="CK807" i="3"/>
  <c r="CM807" i="3"/>
  <c r="BW807" i="3"/>
  <c r="BV807" i="3"/>
  <c r="BU807" i="3"/>
  <c r="CG806" i="3"/>
  <c r="CI806" i="3"/>
  <c r="CH806" i="3"/>
  <c r="BR806" i="3"/>
  <c r="BS806" i="3"/>
  <c r="CL802" i="3"/>
  <c r="CK802" i="3"/>
  <c r="CM802" i="3"/>
  <c r="BW802" i="3"/>
  <c r="BV802" i="3"/>
  <c r="BR801" i="3"/>
  <c r="BQ801" i="3"/>
  <c r="CM800" i="3"/>
  <c r="CK800" i="3"/>
  <c r="CK799" i="3"/>
  <c r="CL799" i="3"/>
  <c r="BQ798" i="3"/>
  <c r="BR798" i="3"/>
  <c r="BS798" i="3"/>
  <c r="CD797" i="3"/>
  <c r="CC797" i="3"/>
  <c r="F797" i="3"/>
  <c r="M797" i="3"/>
  <c r="CC796" i="3"/>
  <c r="CD796" i="3"/>
  <c r="BZ795" i="3"/>
  <c r="CA795" i="3"/>
  <c r="BY795" i="3"/>
  <c r="CL794" i="3"/>
  <c r="CM794" i="3"/>
  <c r="CK794" i="3"/>
  <c r="CL793" i="3"/>
  <c r="CK793" i="3"/>
  <c r="CM793" i="3"/>
  <c r="BV793" i="3"/>
  <c r="BU793" i="3"/>
  <c r="BW793" i="3"/>
  <c r="CG792" i="3"/>
  <c r="CH792" i="3"/>
  <c r="CI792" i="3"/>
  <c r="BS792" i="3"/>
  <c r="BR792" i="3"/>
  <c r="BQ792" i="3"/>
  <c r="F790" i="3"/>
  <c r="M790" i="3"/>
  <c r="CD789" i="3"/>
  <c r="CE789" i="3"/>
  <c r="CC789" i="3"/>
  <c r="CH769" i="3"/>
  <c r="CI769" i="3"/>
  <c r="CG769" i="3"/>
  <c r="BS769" i="3"/>
  <c r="BQ769" i="3"/>
  <c r="BR769" i="3"/>
  <c r="CA763" i="3"/>
  <c r="BZ763" i="3"/>
  <c r="CK762" i="3"/>
  <c r="CM762" i="3"/>
  <c r="CL762" i="3"/>
  <c r="BU762" i="3"/>
  <c r="BW762" i="3"/>
  <c r="CH761" i="3"/>
  <c r="CI761" i="3"/>
  <c r="BQ761" i="3"/>
  <c r="BR761" i="3"/>
  <c r="CE760" i="3"/>
  <c r="CC760" i="3"/>
  <c r="CD760" i="3"/>
  <c r="M760" i="3"/>
  <c r="F760" i="3"/>
  <c r="BZ759" i="3"/>
  <c r="CA759" i="3"/>
  <c r="BU758" i="3"/>
  <c r="BV758" i="3"/>
  <c r="CL757" i="3"/>
  <c r="CK757" i="3"/>
  <c r="CM757" i="3"/>
  <c r="BW757" i="3"/>
  <c r="BU757" i="3"/>
  <c r="CI756" i="3"/>
  <c r="CH756" i="3"/>
  <c r="CD755" i="3"/>
  <c r="CE755" i="3"/>
  <c r="CE754" i="3"/>
  <c r="CC754" i="3"/>
  <c r="CD754" i="3"/>
  <c r="CE753" i="3"/>
  <c r="CD753" i="3"/>
  <c r="F753" i="3"/>
  <c r="M753" i="3"/>
  <c r="CC751" i="3"/>
  <c r="CD751" i="3"/>
  <c r="BQ751" i="3"/>
  <c r="BS751" i="3"/>
  <c r="CD750" i="3"/>
  <c r="CC750" i="3"/>
  <c r="CE750" i="3"/>
  <c r="BZ749" i="3"/>
  <c r="CA749" i="3"/>
  <c r="BY749" i="3"/>
  <c r="CM748" i="3"/>
  <c r="CL748" i="3"/>
  <c r="CK748" i="3"/>
  <c r="BW748" i="3"/>
  <c r="BV748" i="3"/>
  <c r="BU748" i="3"/>
  <c r="CI747" i="3"/>
  <c r="CG747" i="3"/>
  <c r="CH747" i="3"/>
  <c r="BQ747" i="3"/>
  <c r="BR747" i="3"/>
  <c r="BS747" i="3"/>
  <c r="BS731" i="3"/>
  <c r="BR731" i="3"/>
  <c r="CE730" i="3"/>
  <c r="CD730" i="3"/>
  <c r="M730" i="3"/>
  <c r="F730" i="3"/>
  <c r="CD729" i="3"/>
  <c r="CE729" i="3"/>
  <c r="CC729" i="3"/>
  <c r="M729" i="3"/>
  <c r="F729" i="3"/>
  <c r="CA728" i="3"/>
  <c r="BZ728" i="3"/>
  <c r="BZ727" i="3"/>
  <c r="BY727" i="3"/>
  <c r="CA727" i="3"/>
  <c r="CL726" i="3"/>
  <c r="CK726" i="3"/>
  <c r="CM726" i="3"/>
  <c r="BU726" i="3"/>
  <c r="BV726" i="3"/>
  <c r="BW726" i="3"/>
  <c r="BY725" i="3"/>
  <c r="CA725" i="3"/>
  <c r="BZ725" i="3"/>
  <c r="CM723" i="3"/>
  <c r="CK723" i="3"/>
  <c r="CL723" i="3"/>
  <c r="CI722" i="3"/>
  <c r="CG722" i="3"/>
  <c r="CH722" i="3"/>
  <c r="F433" i="3"/>
  <c r="D433" i="3"/>
  <c r="M433" i="3"/>
  <c r="BZ432" i="3"/>
  <c r="BY432" i="3"/>
  <c r="CA431" i="3"/>
  <c r="BY431" i="3"/>
  <c r="BZ431" i="3"/>
  <c r="CL430" i="3"/>
  <c r="CK430" i="3"/>
  <c r="CM430" i="3"/>
  <c r="F429" i="3"/>
  <c r="M429" i="3"/>
  <c r="D429" i="3"/>
  <c r="BU428" i="3"/>
  <c r="BW428" i="3"/>
  <c r="BV428" i="3"/>
  <c r="CH426" i="3"/>
  <c r="CI426" i="3"/>
  <c r="CG426" i="3"/>
  <c r="BQ426" i="3"/>
  <c r="BR426" i="3"/>
  <c r="BS426" i="3"/>
  <c r="F425" i="3"/>
  <c r="M425" i="3"/>
  <c r="F424" i="3"/>
  <c r="D424" i="3"/>
  <c r="M424" i="3"/>
  <c r="CA423" i="3"/>
  <c r="BY423" i="3"/>
  <c r="BZ423" i="3"/>
  <c r="CE374" i="3"/>
  <c r="CD374" i="3"/>
  <c r="CE371" i="3"/>
  <c r="CD371" i="3"/>
  <c r="M371" i="3"/>
  <c r="F371" i="3"/>
  <c r="BY370" i="3"/>
  <c r="CA370" i="3"/>
  <c r="BZ370" i="3"/>
  <c r="CH364" i="3"/>
  <c r="CG364" i="3"/>
  <c r="CI364" i="3"/>
  <c r="CG363" i="3"/>
  <c r="CH363" i="3"/>
  <c r="CI363" i="3"/>
  <c r="BS363" i="3"/>
  <c r="BQ363" i="3"/>
  <c r="BR363" i="3"/>
  <c r="BZ362" i="3"/>
  <c r="CA362" i="3"/>
  <c r="BS361" i="3"/>
  <c r="BR361" i="3"/>
  <c r="CH360" i="3"/>
  <c r="CI360" i="3"/>
  <c r="CG360" i="3"/>
  <c r="BS360" i="3"/>
  <c r="CH359" i="3"/>
  <c r="CI359" i="3"/>
  <c r="CG359" i="3"/>
  <c r="BR359" i="3"/>
  <c r="BS359" i="3"/>
  <c r="CI358" i="3"/>
  <c r="CH358" i="3"/>
  <c r="CG358" i="3"/>
  <c r="BS358" i="3"/>
  <c r="BR358" i="3"/>
  <c r="CG357" i="3"/>
  <c r="CI357" i="3"/>
  <c r="CH357" i="3"/>
  <c r="BQ357" i="3"/>
  <c r="BR357" i="3"/>
  <c r="BS357" i="3"/>
  <c r="CA355" i="3"/>
  <c r="D355" i="3"/>
  <c r="BU355" i="3"/>
  <c r="M355" i="3"/>
  <c r="F355" i="3"/>
  <c r="BZ354" i="3"/>
  <c r="CA354" i="3"/>
  <c r="CA353" i="3"/>
  <c r="BZ353" i="3"/>
  <c r="M353" i="3"/>
  <c r="D353" i="3"/>
  <c r="CC353" i="3"/>
  <c r="CA335" i="3"/>
  <c r="BZ335" i="3"/>
  <c r="F335" i="3"/>
  <c r="D335" i="3"/>
  <c r="BU335" i="3"/>
  <c r="M335" i="3"/>
  <c r="BS324" i="3"/>
  <c r="BR324" i="3"/>
  <c r="BW321" i="3"/>
  <c r="BV321" i="3"/>
  <c r="CA320" i="3"/>
  <c r="BZ320" i="3"/>
  <c r="F320" i="3"/>
  <c r="D320" i="3"/>
  <c r="M320" i="3"/>
  <c r="BY1349" i="3"/>
  <c r="BQ1349" i="3"/>
  <c r="BU1349" i="3"/>
  <c r="CC1349" i="3"/>
  <c r="BQ3023" i="3"/>
  <c r="BU2963" i="3"/>
  <c r="BY174" i="3"/>
  <c r="BQ174" i="3"/>
  <c r="BQ221" i="3"/>
  <c r="BY1179" i="3"/>
  <c r="BU1372" i="3"/>
  <c r="BQ1155" i="3"/>
  <c r="BY1202" i="3"/>
  <c r="CC1207" i="3"/>
  <c r="BU2893" i="3"/>
  <c r="CC2893" i="3"/>
  <c r="BQ1229" i="3"/>
  <c r="BU1229" i="3"/>
  <c r="BQ175" i="3"/>
  <c r="BQ3414" i="3"/>
  <c r="BS3414" i="3"/>
  <c r="CG3392" i="3"/>
  <c r="CH3392" i="3"/>
  <c r="CG2863" i="3"/>
  <c r="CH2863" i="3"/>
  <c r="F2775" i="3"/>
  <c r="M2775" i="3"/>
  <c r="CL2767" i="3"/>
  <c r="CM2767" i="3"/>
  <c r="F2755" i="3"/>
  <c r="CI2603" i="3"/>
  <c r="CH2603" i="3"/>
  <c r="F2601" i="3"/>
  <c r="M2601" i="3"/>
  <c r="D2601" i="3"/>
  <c r="BQ2601" i="3"/>
  <c r="BZ2599" i="3"/>
  <c r="CA2599" i="3"/>
  <c r="CM2593" i="3"/>
  <c r="CK2593" i="3"/>
  <c r="BW2580" i="3"/>
  <c r="BV2580" i="3"/>
  <c r="CM2579" i="3"/>
  <c r="CL2579" i="3"/>
  <c r="CK2579" i="3"/>
  <c r="BW2579" i="3"/>
  <c r="BV2579" i="3"/>
  <c r="BZ2577" i="3"/>
  <c r="D2577" i="3"/>
  <c r="CM2417" i="3"/>
  <c r="CK2417" i="3"/>
  <c r="CC2415" i="3"/>
  <c r="F2413" i="3"/>
  <c r="D2413" i="3"/>
  <c r="BQ2413" i="3"/>
  <c r="CC2412" i="3"/>
  <c r="CD2412" i="3"/>
  <c r="CE2412" i="3"/>
  <c r="CC2411" i="3"/>
  <c r="CE2411" i="3"/>
  <c r="CC2410" i="3"/>
  <c r="CD2410" i="3"/>
  <c r="BR2217" i="3"/>
  <c r="BS2217" i="3"/>
  <c r="BQ2217" i="3"/>
  <c r="CA2177" i="3"/>
  <c r="BY2177" i="3"/>
  <c r="CA2106" i="3"/>
  <c r="BZ2106" i="3"/>
  <c r="D1897" i="3"/>
  <c r="F1897" i="3"/>
  <c r="CK1880" i="3"/>
  <c r="CM1880" i="3"/>
  <c r="BU1880" i="3"/>
  <c r="BW1880" i="3"/>
  <c r="BV1880" i="3"/>
  <c r="BZ1835" i="3"/>
  <c r="BY1835" i="3"/>
  <c r="CM1834" i="3"/>
  <c r="CL1834" i="3"/>
  <c r="CI1833" i="3"/>
  <c r="CH1833" i="3"/>
  <c r="CG1833" i="3"/>
  <c r="BS1833" i="3"/>
  <c r="BR1833" i="3"/>
  <c r="CE1831" i="3"/>
  <c r="CC1831" i="3"/>
  <c r="F1822" i="3"/>
  <c r="D1822" i="3"/>
  <c r="F1818" i="3"/>
  <c r="D1818" i="3"/>
  <c r="BV1811" i="3"/>
  <c r="BW1811" i="3"/>
  <c r="CC1697" i="3"/>
  <c r="CD1697" i="3"/>
  <c r="BW1693" i="3"/>
  <c r="BV1693" i="3"/>
  <c r="BU1693" i="3"/>
  <c r="CG1692" i="3"/>
  <c r="CI1692" i="3"/>
  <c r="BR1692" i="3"/>
  <c r="BQ1692" i="3"/>
  <c r="BS1692" i="3"/>
  <c r="CD1691" i="3"/>
  <c r="CE1691" i="3"/>
  <c r="D1689" i="3"/>
  <c r="F1689" i="3"/>
  <c r="BU1683" i="3"/>
  <c r="BV1683" i="3"/>
  <c r="BS1682" i="3"/>
  <c r="BQ1682" i="3"/>
  <c r="D1667" i="3"/>
  <c r="F1667" i="3"/>
  <c r="CI1664" i="3"/>
  <c r="CH1664" i="3"/>
  <c r="BS1664" i="3"/>
  <c r="CI1663" i="3"/>
  <c r="CG1663" i="3"/>
  <c r="CH1663" i="3"/>
  <c r="F1662" i="3"/>
  <c r="M1662" i="3"/>
  <c r="D1662" i="3"/>
  <c r="CI1658" i="3"/>
  <c r="CH1658" i="3"/>
  <c r="BS1655" i="3"/>
  <c r="BQ1655" i="3"/>
  <c r="CM1645" i="3"/>
  <c r="CL1645" i="3"/>
  <c r="CL1635" i="3"/>
  <c r="CM1635" i="3"/>
  <c r="CK1635" i="3"/>
  <c r="CH1634" i="3"/>
  <c r="CI1634" i="3"/>
  <c r="CG1634" i="3"/>
  <c r="BS1634" i="3"/>
  <c r="BR1634" i="3"/>
  <c r="CC1633" i="3"/>
  <c r="CE1633" i="3"/>
  <c r="CD1633" i="3"/>
  <c r="BZ1631" i="3"/>
  <c r="CA1631" i="3"/>
  <c r="CD1629" i="3"/>
  <c r="CC1629" i="3"/>
  <c r="BS319" i="3"/>
  <c r="BR319" i="3"/>
  <c r="CA315" i="3"/>
  <c r="BZ315" i="3"/>
  <c r="CA314" i="3"/>
  <c r="BZ314" i="3"/>
  <c r="CE3246" i="3"/>
  <c r="CD3246" i="3"/>
  <c r="BR3227" i="3"/>
  <c r="BS3227" i="3"/>
  <c r="BS2962" i="3"/>
  <c r="D2954" i="3"/>
  <c r="BQ2954" i="3"/>
  <c r="F2954" i="3"/>
  <c r="BV2914" i="3"/>
  <c r="BW2914" i="3"/>
  <c r="BS2641" i="3"/>
  <c r="BR2641" i="3"/>
  <c r="D2637" i="3"/>
  <c r="CC2637" i="3"/>
  <c r="F2637" i="3"/>
  <c r="M2637" i="3"/>
  <c r="BZ2636" i="3"/>
  <c r="CA2636" i="3"/>
  <c r="CC2269" i="3"/>
  <c r="CD2269" i="3"/>
  <c r="BR259" i="3"/>
  <c r="BS259" i="3"/>
  <c r="F246" i="3"/>
  <c r="M246" i="3"/>
  <c r="BY243" i="3"/>
  <c r="BZ243" i="3"/>
  <c r="BQ241" i="3"/>
  <c r="BR241" i="3"/>
  <c r="F240" i="3"/>
  <c r="D240" i="3"/>
  <c r="CA239" i="3"/>
  <c r="BY239" i="3"/>
  <c r="CE223" i="3"/>
  <c r="CD223" i="3"/>
  <c r="CE184" i="3"/>
  <c r="CD184" i="3"/>
  <c r="CE180" i="3"/>
  <c r="CD180" i="3"/>
  <c r="CM177" i="3"/>
  <c r="CL177" i="3"/>
  <c r="BZ159" i="3"/>
  <c r="CA159" i="3"/>
  <c r="CE155" i="3"/>
  <c r="CD155" i="3"/>
  <c r="CE145" i="3"/>
  <c r="CD145" i="3"/>
  <c r="ER60" i="16"/>
  <c r="BR1040" i="3"/>
  <c r="BS1040" i="3"/>
  <c r="ER59" i="16"/>
  <c r="BR1039" i="3"/>
  <c r="BS1039" i="3"/>
  <c r="EU58" i="16"/>
  <c r="CE1038" i="3"/>
  <c r="CD1038" i="3"/>
  <c r="ET55" i="16"/>
  <c r="BZ1035" i="3"/>
  <c r="CA1035" i="3"/>
  <c r="ET51" i="16"/>
  <c r="CA1031" i="3"/>
  <c r="BW1030" i="3"/>
  <c r="EV25" i="16"/>
  <c r="BW911" i="3"/>
  <c r="BV911" i="3"/>
  <c r="EX15" i="16"/>
  <c r="CE901" i="3"/>
  <c r="CD901" i="3"/>
  <c r="BZ898" i="3"/>
  <c r="CA898" i="3"/>
  <c r="EU9" i="16"/>
  <c r="BR895" i="3"/>
  <c r="BS895" i="3"/>
  <c r="EU7" i="16"/>
  <c r="BS893" i="3"/>
  <c r="BR893" i="3"/>
  <c r="EW6" i="16"/>
  <c r="BY892" i="3"/>
  <c r="BZ892" i="3"/>
  <c r="CA892" i="3"/>
  <c r="F856" i="3"/>
  <c r="D856" i="3"/>
  <c r="CC856" i="3"/>
  <c r="CI3312" i="3"/>
  <c r="CH3312" i="3"/>
  <c r="BZ3297" i="3"/>
  <c r="CA3297" i="3"/>
  <c r="CK3289" i="3"/>
  <c r="CL3289" i="3"/>
  <c r="D3017" i="3"/>
  <c r="F3017" i="3"/>
  <c r="D3016" i="3"/>
  <c r="BY3016" i="3"/>
  <c r="F3016" i="3"/>
  <c r="CH3011" i="3"/>
  <c r="CD3006" i="3"/>
  <c r="CE3006" i="3"/>
  <c r="CC3006" i="3"/>
  <c r="CD2998" i="3"/>
  <c r="CE2998" i="3"/>
  <c r="CH2995" i="3"/>
  <c r="CG2995" i="3"/>
  <c r="CH2994" i="3"/>
  <c r="CI2994" i="3"/>
  <c r="CD2980" i="3"/>
  <c r="CE2980" i="3"/>
  <c r="BR2963" i="3"/>
  <c r="BS2963" i="3"/>
  <c r="CH2745" i="3"/>
  <c r="CI2745" i="3"/>
  <c r="BY2741" i="3"/>
  <c r="CA2741" i="3"/>
  <c r="CL2738" i="3"/>
  <c r="CK2738" i="3"/>
  <c r="BR2735" i="3"/>
  <c r="BS2735" i="3"/>
  <c r="BQ2735" i="3"/>
  <c r="BZ2729" i="3"/>
  <c r="CA2729" i="3"/>
  <c r="CH2727" i="3"/>
  <c r="CG2727" i="3"/>
  <c r="BW2722" i="3"/>
  <c r="BV2722" i="3"/>
  <c r="BU2722" i="3"/>
  <c r="F2718" i="3"/>
  <c r="D2718" i="3"/>
  <c r="BS2670" i="3"/>
  <c r="BQ2670" i="3"/>
  <c r="F2663" i="3"/>
  <c r="D2663" i="3"/>
  <c r="BZ2661" i="3"/>
  <c r="CA2661" i="3"/>
  <c r="D2661" i="3"/>
  <c r="F2661" i="3"/>
  <c r="D2659" i="3"/>
  <c r="BY2659" i="3"/>
  <c r="F2659" i="3"/>
  <c r="CH2409" i="3"/>
  <c r="CI2409" i="3"/>
  <c r="F2407" i="3"/>
  <c r="D2407" i="3"/>
  <c r="BU2407" i="3"/>
  <c r="F2405" i="3"/>
  <c r="D2405" i="3"/>
  <c r="BU2405" i="3"/>
  <c r="CC2404" i="3"/>
  <c r="CD2404" i="3"/>
  <c r="CE2404" i="3"/>
  <c r="CE2402" i="3"/>
  <c r="CD2402" i="3"/>
  <c r="F2400" i="3"/>
  <c r="D2400" i="3"/>
  <c r="BQ2400" i="3"/>
  <c r="CD2396" i="3"/>
  <c r="CE2396" i="3"/>
  <c r="CK2395" i="3"/>
  <c r="CM2395" i="3"/>
  <c r="CL2395" i="3"/>
  <c r="CE2394" i="3"/>
  <c r="CD2394" i="3"/>
  <c r="CI2393" i="3"/>
  <c r="CH2393" i="3"/>
  <c r="BS2393" i="3"/>
  <c r="BR2393" i="3"/>
  <c r="CA2391" i="3"/>
  <c r="BZ2391" i="3"/>
  <c r="CD2390" i="3"/>
  <c r="CE2390" i="3"/>
  <c r="BR2389" i="3"/>
  <c r="BS2389" i="3"/>
  <c r="BR2388" i="3"/>
  <c r="BS2388" i="3"/>
  <c r="M2376" i="3"/>
  <c r="D2376" i="3"/>
  <c r="F2880" i="3"/>
  <c r="CA2374" i="3"/>
  <c r="BZ2374" i="3"/>
  <c r="CA2368" i="3"/>
  <c r="BZ2368" i="3"/>
  <c r="BR2366" i="3"/>
  <c r="BS2366" i="3"/>
  <c r="CK2365" i="3"/>
  <c r="CM2365" i="3"/>
  <c r="CL2365" i="3"/>
  <c r="BW2365" i="3"/>
  <c r="BV2365" i="3"/>
  <c r="F2362" i="3"/>
  <c r="CM2348" i="3"/>
  <c r="CK2348" i="3"/>
  <c r="BZ2345" i="3"/>
  <c r="CA2345" i="3"/>
  <c r="CD2335" i="3"/>
  <c r="CE2335" i="3"/>
  <c r="CD2330" i="3"/>
  <c r="CC2330" i="3"/>
  <c r="BV2327" i="3"/>
  <c r="BW2327" i="3"/>
  <c r="CI1624" i="3"/>
  <c r="CH1624" i="3"/>
  <c r="BU1623" i="3"/>
  <c r="BV1623" i="3"/>
  <c r="BQ1619" i="3"/>
  <c r="BS1619" i="3"/>
  <c r="BR1619" i="3"/>
  <c r="CH1618" i="3"/>
  <c r="BR1618" i="3"/>
  <c r="CD1617" i="3"/>
  <c r="D1608" i="3"/>
  <c r="F1608" i="3"/>
  <c r="M1608" i="3"/>
  <c r="BR1576" i="3"/>
  <c r="BQ1576" i="3"/>
  <c r="BS1576" i="3"/>
  <c r="CI311" i="3"/>
  <c r="CH311" i="3"/>
  <c r="CG307" i="3"/>
  <c r="CH307" i="3"/>
  <c r="D3522" i="3"/>
  <c r="F3522" i="3"/>
  <c r="BR3509" i="3"/>
  <c r="CM3415" i="3"/>
  <c r="CK3415" i="3"/>
  <c r="BZ3394" i="3"/>
  <c r="CA3394" i="3"/>
  <c r="CE3322" i="3"/>
  <c r="CD3322" i="3"/>
  <c r="F3322" i="3"/>
  <c r="M3322" i="3"/>
  <c r="BS3244" i="3"/>
  <c r="BR3244" i="3"/>
  <c r="CI3240" i="3"/>
  <c r="CG3240" i="3"/>
  <c r="F3164" i="3"/>
  <c r="D3164" i="3"/>
  <c r="CC3164" i="3"/>
  <c r="BV3138" i="3"/>
  <c r="BV3089" i="3"/>
  <c r="BW3089" i="3"/>
  <c r="CM3085" i="3"/>
  <c r="CK3085" i="3"/>
  <c r="CD3082" i="3"/>
  <c r="CC3082" i="3"/>
  <c r="F3073" i="3"/>
  <c r="D3073" i="3"/>
  <c r="BY3073" i="3"/>
  <c r="CL3018" i="3"/>
  <c r="CK3018" i="3"/>
  <c r="CG3004" i="3"/>
  <c r="CI3004" i="3"/>
  <c r="D2976" i="3"/>
  <c r="BQ2976" i="3"/>
  <c r="F2976" i="3"/>
  <c r="CE2970" i="3"/>
  <c r="CC2970" i="3"/>
  <c r="BW2954" i="3"/>
  <c r="BV2954" i="3"/>
  <c r="D2914" i="3"/>
  <c r="BY2914" i="3"/>
  <c r="F2914" i="3"/>
  <c r="M2869" i="3"/>
  <c r="F2869" i="3"/>
  <c r="CH2866" i="3"/>
  <c r="CG2866" i="3"/>
  <c r="BR2813" i="3"/>
  <c r="BQ2813" i="3"/>
  <c r="D2812" i="3"/>
  <c r="CK2775" i="3"/>
  <c r="CL2775" i="3"/>
  <c r="CM2775" i="3"/>
  <c r="F2738" i="3"/>
  <c r="M2738" i="3"/>
  <c r="F2723" i="3"/>
  <c r="M2723" i="3"/>
  <c r="F2722" i="3"/>
  <c r="D2722" i="3"/>
  <c r="F2719" i="3"/>
  <c r="M2719" i="3"/>
  <c r="F2716" i="3"/>
  <c r="D2716" i="3"/>
  <c r="F2672" i="3"/>
  <c r="M2672" i="3"/>
  <c r="BR2662" i="3"/>
  <c r="BS2662" i="3"/>
  <c r="CH2660" i="3"/>
  <c r="CI2660" i="3"/>
  <c r="BS2658" i="3"/>
  <c r="CD2645" i="3"/>
  <c r="CE2645" i="3"/>
  <c r="CH2642" i="3"/>
  <c r="CG2642" i="3"/>
  <c r="CA2641" i="3"/>
  <c r="BY2641" i="3"/>
  <c r="BS2637" i="3"/>
  <c r="BZ2624" i="3"/>
  <c r="CA2624" i="3"/>
  <c r="D2623" i="3"/>
  <c r="BY2623" i="3"/>
  <c r="F2623" i="3"/>
  <c r="CG2615" i="3"/>
  <c r="CI2615" i="3"/>
  <c r="BR2610" i="3"/>
  <c r="BS2610" i="3"/>
  <c r="D2603" i="3"/>
  <c r="BY2603" i="3"/>
  <c r="F2603" i="3"/>
  <c r="CE2580" i="3"/>
  <c r="CD2580" i="3"/>
  <c r="BS2457" i="3"/>
  <c r="BQ2457" i="3"/>
  <c r="CM2454" i="3"/>
  <c r="CK2454" i="3"/>
  <c r="CL2454" i="3"/>
  <c r="BW2452" i="3"/>
  <c r="BV2452" i="3"/>
  <c r="BW2450" i="3"/>
  <c r="BV2450" i="3"/>
  <c r="CI2442" i="3"/>
  <c r="CH2442" i="3"/>
  <c r="CE2427" i="3"/>
  <c r="CD2427" i="3"/>
  <c r="CC2426" i="3"/>
  <c r="CD2426" i="3"/>
  <c r="CC2419" i="3"/>
  <c r="CD2419" i="3"/>
  <c r="CC2417" i="3"/>
  <c r="CD2417" i="3"/>
  <c r="M2417" i="3"/>
  <c r="D2417" i="3"/>
  <c r="CK2415" i="3"/>
  <c r="CM2415" i="3"/>
  <c r="F2409" i="3"/>
  <c r="F2403" i="3"/>
  <c r="D2403" i="3"/>
  <c r="BU2403" i="3"/>
  <c r="CK2398" i="3"/>
  <c r="CL2398" i="3"/>
  <c r="CA2389" i="3"/>
  <c r="D2389" i="3"/>
  <c r="BQ2389" i="3"/>
  <c r="F2389" i="3"/>
  <c r="M2389" i="3"/>
  <c r="CC2384" i="3"/>
  <c r="CD2384" i="3"/>
  <c r="BW2381" i="3"/>
  <c r="BV2381" i="3"/>
  <c r="CI2362" i="3"/>
  <c r="CH2362" i="3"/>
  <c r="BS2355" i="3"/>
  <c r="BR2355" i="3"/>
  <c r="M2354" i="3"/>
  <c r="D2354" i="3"/>
  <c r="CG2354" i="3"/>
  <c r="BZ2349" i="3"/>
  <c r="CA2349" i="3"/>
  <c r="CI2345" i="3"/>
  <c r="CG2345" i="3"/>
  <c r="CH2343" i="3"/>
  <c r="CG2343" i="3"/>
  <c r="CD2342" i="3"/>
  <c r="CC2342" i="3"/>
  <c r="M2342" i="3"/>
  <c r="D2342" i="3"/>
  <c r="CC2341" i="3"/>
  <c r="CE2341" i="3"/>
  <c r="CD2333" i="3"/>
  <c r="CE2333" i="3"/>
  <c r="F2333" i="3"/>
  <c r="D2333" i="3"/>
  <c r="CK2284" i="3"/>
  <c r="CM2284" i="3"/>
  <c r="CL2284" i="3"/>
  <c r="CK2283" i="3"/>
  <c r="CL2283" i="3"/>
  <c r="BU2283" i="3"/>
  <c r="BV2283" i="3"/>
  <c r="F2282" i="3"/>
  <c r="M2282" i="3"/>
  <c r="BS2280" i="3"/>
  <c r="BR2280" i="3"/>
  <c r="CL2269" i="3"/>
  <c r="CM2269" i="3"/>
  <c r="CC2266" i="3"/>
  <c r="CE2266" i="3"/>
  <c r="CD2266" i="3"/>
  <c r="D2256" i="3"/>
  <c r="M2256" i="3"/>
  <c r="CA2217" i="3"/>
  <c r="BZ2217" i="3"/>
  <c r="CM1897" i="3"/>
  <c r="CL1897" i="3"/>
  <c r="CK1897" i="3"/>
  <c r="CH1896" i="3"/>
  <c r="CG1896" i="3"/>
  <c r="BR1835" i="3"/>
  <c r="BS1835" i="3"/>
  <c r="CI1821" i="3"/>
  <c r="CH1821" i="3"/>
  <c r="BS1821" i="3"/>
  <c r="BR1821" i="3"/>
  <c r="CI1817" i="3"/>
  <c r="CG1817" i="3"/>
  <c r="BS1817" i="3"/>
  <c r="BQ1817" i="3"/>
  <c r="CE1816" i="3"/>
  <c r="BZ1815" i="3"/>
  <c r="BY1815" i="3"/>
  <c r="CK1809" i="3"/>
  <c r="CL1809" i="3"/>
  <c r="BU1809" i="3"/>
  <c r="BV1809" i="3"/>
  <c r="CK1697" i="3"/>
  <c r="CM1697" i="3"/>
  <c r="BU1697" i="3"/>
  <c r="BW1697" i="3"/>
  <c r="BU1689" i="3"/>
  <c r="BV1689" i="3"/>
  <c r="CH1688" i="3"/>
  <c r="CI1688" i="3"/>
  <c r="CI1686" i="3"/>
  <c r="CH1686" i="3"/>
  <c r="CA1680" i="3"/>
  <c r="BY1680" i="3"/>
  <c r="CK1679" i="3"/>
  <c r="CM1679" i="3"/>
  <c r="BU1679" i="3"/>
  <c r="BW1679" i="3"/>
  <c r="CI1678" i="3"/>
  <c r="CG1678" i="3"/>
  <c r="BS1678" i="3"/>
  <c r="BQ1678" i="3"/>
  <c r="F1669" i="3"/>
  <c r="M1669" i="3"/>
  <c r="CH1666" i="3"/>
  <c r="CI1666" i="3"/>
  <c r="BR1661" i="3"/>
  <c r="BS1661" i="3"/>
  <c r="F1660" i="3"/>
  <c r="M1660" i="3"/>
  <c r="F1645" i="3"/>
  <c r="M1645" i="3"/>
  <c r="BS1631" i="3"/>
  <c r="CH1630" i="3"/>
  <c r="CI1630" i="3"/>
  <c r="BR1630" i="3"/>
  <c r="BS1630" i="3"/>
  <c r="M1623" i="3"/>
  <c r="F1623" i="3"/>
  <c r="CE1621" i="3"/>
  <c r="CC1621" i="3"/>
  <c r="BV1617" i="3"/>
  <c r="BU1617" i="3"/>
  <c r="BQ1607" i="3"/>
  <c r="BS1607" i="3"/>
  <c r="CM1575" i="3"/>
  <c r="CL1575" i="3"/>
  <c r="BZ852" i="3"/>
  <c r="CA852" i="3"/>
  <c r="CH850" i="3"/>
  <c r="CI850" i="3"/>
  <c r="BZ848" i="3"/>
  <c r="CA848" i="3"/>
  <c r="BW847" i="3"/>
  <c r="BV847" i="3"/>
  <c r="BV829" i="3"/>
  <c r="BU18" i="16"/>
  <c r="BV815" i="3"/>
  <c r="BU815" i="3"/>
  <c r="CM812" i="3"/>
  <c r="CK812" i="3"/>
  <c r="BS808" i="3"/>
  <c r="BR808" i="3"/>
  <c r="CD807" i="3"/>
  <c r="CC807" i="3"/>
  <c r="CE802" i="3"/>
  <c r="CC802" i="3"/>
  <c r="CC800" i="3"/>
  <c r="CD800" i="3"/>
  <c r="BS800" i="3"/>
  <c r="BQ800" i="3"/>
  <c r="CD799" i="3"/>
  <c r="CE799" i="3"/>
  <c r="CL796" i="3"/>
  <c r="CK796" i="3"/>
  <c r="CE794" i="3"/>
  <c r="CC794" i="3"/>
  <c r="BY731" i="3"/>
  <c r="BZ731" i="3"/>
  <c r="CA731" i="3"/>
  <c r="CH725" i="3"/>
  <c r="CG725" i="3"/>
  <c r="BR724" i="3"/>
  <c r="BQ724" i="3"/>
  <c r="BW433" i="3"/>
  <c r="BU433" i="3"/>
  <c r="BV433" i="3"/>
  <c r="BV424" i="3"/>
  <c r="BW424" i="3"/>
  <c r="BV340" i="3"/>
  <c r="BW340" i="3"/>
  <c r="D310" i="3"/>
  <c r="F310" i="3"/>
  <c r="M271" i="3"/>
  <c r="D271" i="3"/>
  <c r="BZ259" i="3"/>
  <c r="CA259" i="3"/>
  <c r="CL244" i="3"/>
  <c r="CM244" i="3"/>
  <c r="ET60" i="16"/>
  <c r="BZ1040" i="3"/>
  <c r="CA1040" i="3"/>
  <c r="ET59" i="16"/>
  <c r="BZ1039" i="3"/>
  <c r="CA1039" i="3"/>
  <c r="ES58" i="16"/>
  <c r="BW1038" i="3"/>
  <c r="BV1038" i="3"/>
  <c r="ER55" i="16"/>
  <c r="BR1035" i="3"/>
  <c r="ET46" i="16"/>
  <c r="BY1026" i="3"/>
  <c r="BZ1026" i="3"/>
  <c r="CA1026" i="3"/>
  <c r="ET45" i="16"/>
  <c r="BZ1025" i="3"/>
  <c r="BY1025" i="3"/>
  <c r="CA1025" i="3"/>
  <c r="CM45" i="16"/>
  <c r="N1898" i="3"/>
  <c r="EV24" i="16"/>
  <c r="BV910" i="3"/>
  <c r="BW910" i="3"/>
  <c r="EX18" i="16"/>
  <c r="CD904" i="3"/>
  <c r="CE904" i="3"/>
  <c r="EU17" i="16"/>
  <c r="BS903" i="3"/>
  <c r="BR903" i="3"/>
  <c r="ES16" i="16"/>
  <c r="BR55" i="16"/>
  <c r="EV13" i="16"/>
  <c r="BW899" i="3"/>
  <c r="BV899" i="3"/>
  <c r="BV896" i="3"/>
  <c r="EW9" i="16"/>
  <c r="BZ895" i="3"/>
  <c r="CA895" i="3"/>
  <c r="EW7" i="16"/>
  <c r="BZ893" i="3"/>
  <c r="BY893" i="3"/>
  <c r="CA893" i="3"/>
  <c r="EU6" i="16"/>
  <c r="BS892" i="3"/>
  <c r="BR892" i="3"/>
  <c r="BH2423" i="3"/>
  <c r="BI2423" i="3"/>
  <c r="N2423" i="3"/>
  <c r="BH2375" i="3"/>
  <c r="BI2375" i="3"/>
  <c r="N2375" i="3"/>
  <c r="BH2344" i="3"/>
  <c r="BI2344" i="3"/>
  <c r="N2344" i="3"/>
  <c r="BH2415" i="3"/>
  <c r="BI2415" i="3"/>
  <c r="N2415" i="3"/>
  <c r="BH3444" i="3"/>
  <c r="BI3444" i="3"/>
  <c r="N3444" i="3"/>
  <c r="BH3421" i="3"/>
  <c r="BI3421" i="3"/>
  <c r="N3421" i="3"/>
  <c r="BH2383" i="3"/>
  <c r="BI2383" i="3"/>
  <c r="N2383" i="3"/>
  <c r="CH1675" i="3"/>
  <c r="BW1809" i="3"/>
  <c r="D1880" i="3"/>
  <c r="CD1621" i="3"/>
  <c r="BV1679" i="3"/>
  <c r="BQ1821" i="3"/>
  <c r="BV2284" i="3"/>
  <c r="BV2398" i="3"/>
  <c r="CD2470" i="3"/>
  <c r="BS1686" i="3"/>
  <c r="CK1689" i="3"/>
  <c r="CK1575" i="3"/>
  <c r="CG1666" i="3"/>
  <c r="D2728" i="3"/>
  <c r="CH3300" i="3"/>
  <c r="CI1896" i="3"/>
  <c r="CE2326" i="3"/>
  <c r="BS2809" i="3"/>
  <c r="CD3272" i="3"/>
  <c r="CG1688" i="3"/>
  <c r="BY1819" i="3"/>
  <c r="D3897" i="3"/>
  <c r="M3897" i="3"/>
  <c r="D3833" i="3"/>
  <c r="F3833" i="3"/>
  <c r="F3553" i="3"/>
  <c r="M3553" i="3"/>
  <c r="BS3422" i="3"/>
  <c r="BQ3422" i="3"/>
  <c r="CK3360" i="3"/>
  <c r="CM3360" i="3"/>
  <c r="BW3344" i="3"/>
  <c r="BV3344" i="3"/>
  <c r="BZ3339" i="3"/>
  <c r="CA3339" i="3"/>
  <c r="CI3278" i="3"/>
  <c r="CG3278" i="3"/>
  <c r="BS3278" i="3"/>
  <c r="BR3278" i="3"/>
  <c r="CH3262" i="3"/>
  <c r="CG3262" i="3"/>
  <c r="BW3212" i="3"/>
  <c r="BV3212" i="3"/>
  <c r="CA3122" i="3"/>
  <c r="BZ3122" i="3"/>
  <c r="CE3107" i="3"/>
  <c r="CC3107" i="3"/>
  <c r="CD3107" i="3"/>
  <c r="CD3097" i="3"/>
  <c r="CE3097" i="3"/>
  <c r="BR3030" i="3"/>
  <c r="CH3025" i="3"/>
  <c r="CI3025" i="3"/>
  <c r="CG3025" i="3"/>
  <c r="CD3024" i="3"/>
  <c r="CE3024" i="3"/>
  <c r="CE2911" i="3"/>
  <c r="CC2911" i="3"/>
  <c r="CE2899" i="3"/>
  <c r="CD2899" i="3"/>
  <c r="BR2897" i="3"/>
  <c r="BS2897" i="3"/>
  <c r="BV2885" i="3"/>
  <c r="BW2885" i="3"/>
  <c r="F2807" i="3"/>
  <c r="M2807" i="3"/>
  <c r="F2794" i="3"/>
  <c r="M2794" i="3"/>
  <c r="F2790" i="3"/>
  <c r="D2790" i="3"/>
  <c r="F2786" i="3"/>
  <c r="M2786" i="3"/>
  <c r="F2698" i="3"/>
  <c r="D2698" i="3"/>
  <c r="CH2695" i="3"/>
  <c r="CG2695" i="3"/>
  <c r="F2692" i="3"/>
  <c r="D2692" i="3"/>
  <c r="F2686" i="3"/>
  <c r="M2686" i="3"/>
  <c r="BZ2683" i="3"/>
  <c r="CA2683" i="3"/>
  <c r="F2679" i="3"/>
  <c r="M2679" i="3"/>
  <c r="CD2575" i="3"/>
  <c r="CG2568" i="3"/>
  <c r="CI2568" i="3"/>
  <c r="CK2553" i="3"/>
  <c r="CL2553" i="3"/>
  <c r="BS2552" i="3"/>
  <c r="BZ2550" i="3"/>
  <c r="D2550" i="3"/>
  <c r="BU2550" i="3"/>
  <c r="M2550" i="3"/>
  <c r="F2549" i="3"/>
  <c r="D2549" i="3"/>
  <c r="CC2549" i="3"/>
  <c r="CI2539" i="3"/>
  <c r="CL2535" i="3"/>
  <c r="CK2535" i="3"/>
  <c r="BZ2527" i="3"/>
  <c r="BY2527" i="3"/>
  <c r="CI2521" i="3"/>
  <c r="CG2521" i="3"/>
  <c r="D2518" i="3"/>
  <c r="BY2518" i="3"/>
  <c r="F2518" i="3"/>
  <c r="CH2514" i="3"/>
  <c r="CG2514" i="3"/>
  <c r="BR2514" i="3"/>
  <c r="BS2514" i="3"/>
  <c r="CA2359" i="3"/>
  <c r="BZ2359" i="3"/>
  <c r="F2359" i="3"/>
  <c r="D2359" i="3"/>
  <c r="BY2359" i="3"/>
  <c r="CD2309" i="3"/>
  <c r="CC2309" i="3"/>
  <c r="CC2301" i="3"/>
  <c r="CD2301" i="3"/>
  <c r="CI2300" i="3"/>
  <c r="CH2300" i="3"/>
  <c r="BS2300" i="3"/>
  <c r="BR2300" i="3"/>
  <c r="CA2298" i="3"/>
  <c r="BZ2298" i="3"/>
  <c r="M2298" i="3"/>
  <c r="D2298" i="3"/>
  <c r="CA2286" i="3"/>
  <c r="BZ2286" i="3"/>
  <c r="CC2235" i="3"/>
  <c r="CE2235" i="3"/>
  <c r="CD2235" i="3"/>
  <c r="CA2234" i="3"/>
  <c r="BY2234" i="3"/>
  <c r="CE2231" i="3"/>
  <c r="CD2231" i="3"/>
  <c r="CA2225" i="3"/>
  <c r="BZ2225" i="3"/>
  <c r="CE2222" i="3"/>
  <c r="CD2222" i="3"/>
  <c r="BS2215" i="3"/>
  <c r="BQ2215" i="3"/>
  <c r="D2210" i="3"/>
  <c r="M2210" i="3"/>
  <c r="CA2209" i="3"/>
  <c r="BZ2209" i="3"/>
  <c r="CA2198" i="3"/>
  <c r="BY2198" i="3"/>
  <c r="CA2194" i="3"/>
  <c r="BY2194" i="3"/>
  <c r="CE2146" i="3"/>
  <c r="CD2146" i="3"/>
  <c r="CA2145" i="3"/>
  <c r="BY2145" i="3"/>
  <c r="BZ2144" i="3"/>
  <c r="CA2144" i="3"/>
  <c r="CA2129" i="3"/>
  <c r="BZ2129" i="3"/>
  <c r="CE2119" i="3"/>
  <c r="CD2119" i="3"/>
  <c r="CE1345" i="3"/>
  <c r="CD1345" i="3"/>
  <c r="D1221" i="3"/>
  <c r="BY1221" i="3"/>
  <c r="F1221" i="3"/>
  <c r="CE1210" i="3"/>
  <c r="CD1210" i="3"/>
  <c r="CL1208" i="3"/>
  <c r="CM1208" i="3"/>
  <c r="CE1181" i="3"/>
  <c r="CD1181" i="3"/>
  <c r="CM1171" i="3"/>
  <c r="CL1171" i="3"/>
  <c r="BQ893" i="3"/>
  <c r="CI2608" i="3"/>
  <c r="D2723" i="3"/>
  <c r="CL3085" i="3"/>
  <c r="D2672" i="3"/>
  <c r="M2603" i="3"/>
  <c r="F2657" i="3"/>
  <c r="D2738" i="3"/>
  <c r="CA2501" i="3"/>
  <c r="F3859" i="3"/>
  <c r="D3801" i="3"/>
  <c r="F3801" i="3"/>
  <c r="F3745" i="3"/>
  <c r="D3745" i="3"/>
  <c r="CD3490" i="3"/>
  <c r="CC3490" i="3"/>
  <c r="CE3490" i="3"/>
  <c r="CG3473" i="3"/>
  <c r="BZ3470" i="3"/>
  <c r="CA3470" i="3"/>
  <c r="M3455" i="3"/>
  <c r="F3455" i="3"/>
  <c r="CK3447" i="3"/>
  <c r="CM3447" i="3"/>
  <c r="CK3441" i="3"/>
  <c r="CM3441" i="3"/>
  <c r="CD3430" i="3"/>
  <c r="CE3430" i="3"/>
  <c r="CC3430" i="3"/>
  <c r="BS3338" i="3"/>
  <c r="BR3338" i="3"/>
  <c r="CL3336" i="3"/>
  <c r="CK3336" i="3"/>
  <c r="BS3331" i="3"/>
  <c r="BR3331" i="3"/>
  <c r="CD3327" i="3"/>
  <c r="CE3327" i="3"/>
  <c r="CG3267" i="3"/>
  <c r="CH3267" i="3"/>
  <c r="CI3267" i="3"/>
  <c r="BW3215" i="3"/>
  <c r="BV3215" i="3"/>
  <c r="BW3192" i="3"/>
  <c r="BV3192" i="3"/>
  <c r="D3127" i="3"/>
  <c r="CC3127" i="3"/>
  <c r="F3127" i="3"/>
  <c r="D3112" i="3"/>
  <c r="BY3112" i="3"/>
  <c r="F3112" i="3"/>
  <c r="D3104" i="3"/>
  <c r="BQ3104" i="3"/>
  <c r="F3104" i="3"/>
  <c r="CE3095" i="3"/>
  <c r="CD3095" i="3"/>
  <c r="BW3041" i="3"/>
  <c r="BV3041" i="3"/>
  <c r="CH3032" i="3"/>
  <c r="CG3032" i="3"/>
  <c r="F2905" i="3"/>
  <c r="D2905" i="3"/>
  <c r="BY2905" i="3"/>
  <c r="CH2892" i="3"/>
  <c r="CG2892" i="3"/>
  <c r="BR2892" i="3"/>
  <c r="BS2892" i="3"/>
  <c r="BW2807" i="3"/>
  <c r="BV2807" i="3"/>
  <c r="BU2807" i="3"/>
  <c r="F2805" i="3"/>
  <c r="D2805" i="3"/>
  <c r="F2803" i="3"/>
  <c r="D2803" i="3"/>
  <c r="BZ2797" i="3"/>
  <c r="CA2797" i="3"/>
  <c r="F2796" i="3"/>
  <c r="D2796" i="3"/>
  <c r="F2792" i="3"/>
  <c r="D2792" i="3"/>
  <c r="CH2789" i="3"/>
  <c r="CG2789" i="3"/>
  <c r="BR2789" i="3"/>
  <c r="BQ2789" i="3"/>
  <c r="BS2789" i="3"/>
  <c r="BY2787" i="3"/>
  <c r="BS2785" i="3"/>
  <c r="CH2777" i="3"/>
  <c r="CI2777" i="3"/>
  <c r="CG2777" i="3"/>
  <c r="F2696" i="3"/>
  <c r="D2696" i="3"/>
  <c r="CH2687" i="3"/>
  <c r="BR2687" i="3"/>
  <c r="BQ2687" i="3"/>
  <c r="BR2678" i="3"/>
  <c r="CM2574" i="3"/>
  <c r="BW2567" i="3"/>
  <c r="BV2567" i="3"/>
  <c r="BW2561" i="3"/>
  <c r="BV2561" i="3"/>
  <c r="CM2560" i="3"/>
  <c r="CK2560" i="3"/>
  <c r="BS2551" i="3"/>
  <c r="BR2551" i="3"/>
  <c r="CG2547" i="3"/>
  <c r="CI2547" i="3"/>
  <c r="CH2547" i="3"/>
  <c r="CG2538" i="3"/>
  <c r="CH2538" i="3"/>
  <c r="BR2538" i="3"/>
  <c r="BS2538" i="3"/>
  <c r="CH2537" i="3"/>
  <c r="CG2537" i="3"/>
  <c r="CH2527" i="3"/>
  <c r="CG2527" i="3"/>
  <c r="CD2519" i="3"/>
  <c r="CE2519" i="3"/>
  <c r="CL2516" i="3"/>
  <c r="CM2516" i="3"/>
  <c r="CK2516" i="3"/>
  <c r="F2515" i="3"/>
  <c r="M2515" i="3"/>
  <c r="CH2359" i="3"/>
  <c r="CI2359" i="3"/>
  <c r="BZ2357" i="3"/>
  <c r="CA2357" i="3"/>
  <c r="BQ2317" i="3"/>
  <c r="BS2317" i="3"/>
  <c r="CG2305" i="3"/>
  <c r="CI2305" i="3"/>
  <c r="CH2305" i="3"/>
  <c r="BS2304" i="3"/>
  <c r="BR2304" i="3"/>
  <c r="D2301" i="3"/>
  <c r="CE2289" i="3"/>
  <c r="CC2289" i="3"/>
  <c r="CI2288" i="3"/>
  <c r="CH2288" i="3"/>
  <c r="BS2288" i="3"/>
  <c r="BR2288" i="3"/>
  <c r="CL2235" i="3"/>
  <c r="CM2235" i="3"/>
  <c r="CK2235" i="3"/>
  <c r="CE2233" i="3"/>
  <c r="CD2233" i="3"/>
  <c r="BZ2232" i="3"/>
  <c r="CA2232" i="3"/>
  <c r="BW2226" i="3"/>
  <c r="BV2226" i="3"/>
  <c r="F2217" i="3"/>
  <c r="M2217" i="3"/>
  <c r="D2217" i="3"/>
  <c r="CA2216" i="3"/>
  <c r="BZ2216" i="3"/>
  <c r="BU2205" i="3"/>
  <c r="BW2205" i="3"/>
  <c r="BR2194" i="3"/>
  <c r="M2152" i="3"/>
  <c r="F2152" i="3"/>
  <c r="CA2151" i="3"/>
  <c r="BY2151" i="3"/>
  <c r="CA2147" i="3"/>
  <c r="BY2147" i="3"/>
  <c r="F1473" i="3"/>
  <c r="D1473" i="3"/>
  <c r="M1473" i="3"/>
  <c r="CL1345" i="3"/>
  <c r="CM1345" i="3"/>
  <c r="BV1273" i="3"/>
  <c r="BW1273" i="3"/>
  <c r="BU1273" i="3"/>
  <c r="BV1211" i="3"/>
  <c r="BW1211" i="3"/>
  <c r="BR1209" i="3"/>
  <c r="BS1209" i="3"/>
  <c r="BW1200" i="3"/>
  <c r="BV1200" i="3"/>
  <c r="CE1170" i="3"/>
  <c r="CD1170" i="3"/>
  <c r="BZ1169" i="3"/>
  <c r="CA1169" i="3"/>
  <c r="BV1168" i="3"/>
  <c r="BW1168" i="3"/>
  <c r="CM904" i="3"/>
  <c r="CL904" i="3"/>
  <c r="D3826" i="3"/>
  <c r="F3792" i="3"/>
  <c r="D3792" i="3"/>
  <c r="CE3519" i="3"/>
  <c r="CM3508" i="3"/>
  <c r="CK3508" i="3"/>
  <c r="BR3479" i="3"/>
  <c r="BR3445" i="3"/>
  <c r="BS3445" i="3"/>
  <c r="BQ3445" i="3"/>
  <c r="CK3437" i="3"/>
  <c r="CL3437" i="3"/>
  <c r="CM3394" i="3"/>
  <c r="CK3394" i="3"/>
  <c r="CL3394" i="3"/>
  <c r="F3338" i="3"/>
  <c r="D3338" i="3"/>
  <c r="BY3338" i="3"/>
  <c r="CL3328" i="3"/>
  <c r="CM3328" i="3"/>
  <c r="BV3260" i="3"/>
  <c r="CG3208" i="3"/>
  <c r="CI3208" i="3"/>
  <c r="BW3176" i="3"/>
  <c r="BV3176" i="3"/>
  <c r="CE3139" i="3"/>
  <c r="CC3139" i="3"/>
  <c r="CA3125" i="3"/>
  <c r="BZ3125" i="3"/>
  <c r="CK3123" i="3"/>
  <c r="CM3123" i="3"/>
  <c r="F3105" i="3"/>
  <c r="D3105" i="3"/>
  <c r="BU3105" i="3"/>
  <c r="F3096" i="3"/>
  <c r="D3096" i="3"/>
  <c r="BY3096" i="3"/>
  <c r="CL3075" i="3"/>
  <c r="CM3075" i="3"/>
  <c r="CE3064" i="3"/>
  <c r="CC3064" i="3"/>
  <c r="CI3020" i="3"/>
  <c r="CG3020" i="3"/>
  <c r="CG3018" i="3"/>
  <c r="CI3018" i="3"/>
  <c r="CH3013" i="3"/>
  <c r="CG3013" i="3"/>
  <c r="D3004" i="3"/>
  <c r="BU3004" i="3"/>
  <c r="F3004" i="3"/>
  <c r="CL2975" i="3"/>
  <c r="CK2975" i="3"/>
  <c r="CL2964" i="3"/>
  <c r="CM2964" i="3"/>
  <c r="F2957" i="3"/>
  <c r="D2957" i="3"/>
  <c r="BY2957" i="3"/>
  <c r="BZ2943" i="3"/>
  <c r="CA2943" i="3"/>
  <c r="BV2877" i="3"/>
  <c r="BV2866" i="3"/>
  <c r="BU2866" i="3"/>
  <c r="BV2726" i="3"/>
  <c r="BU2726" i="3"/>
  <c r="CE2677" i="3"/>
  <c r="CD2677" i="3"/>
  <c r="CL2548" i="3"/>
  <c r="CM2548" i="3"/>
  <c r="CH2460" i="3"/>
  <c r="CI2460" i="3"/>
  <c r="CM2455" i="3"/>
  <c r="CK2455" i="3"/>
  <c r="BW2383" i="3"/>
  <c r="BV2383" i="3"/>
  <c r="M2379" i="3"/>
  <c r="F2379" i="3"/>
  <c r="CA2356" i="3"/>
  <c r="BZ2356" i="3"/>
  <c r="CM2355" i="3"/>
  <c r="CL2355" i="3"/>
  <c r="CK2345" i="3"/>
  <c r="CM2345" i="3"/>
  <c r="CC2280" i="3"/>
  <c r="CE2280" i="3"/>
  <c r="D2267" i="3"/>
  <c r="M2267" i="3"/>
  <c r="CM2252" i="3"/>
  <c r="CK2252" i="3"/>
  <c r="CH2235" i="3"/>
  <c r="CI2235" i="3"/>
  <c r="CL2213" i="3"/>
  <c r="CM2213" i="3"/>
  <c r="CC2202" i="3"/>
  <c r="CE2202" i="3"/>
  <c r="D2029" i="3"/>
  <c r="F2029" i="3"/>
  <c r="CL1947" i="3"/>
  <c r="CK1947" i="3"/>
  <c r="BZ1842" i="3"/>
  <c r="BY1578" i="3"/>
  <c r="CA1578" i="3"/>
  <c r="BY1551" i="3"/>
  <c r="BZ1551" i="3"/>
  <c r="F1439" i="3"/>
  <c r="D1439" i="3"/>
  <c r="F1333" i="3"/>
  <c r="M1333" i="3"/>
  <c r="CK1288" i="3"/>
  <c r="CL1288" i="3"/>
  <c r="CE1185" i="3"/>
  <c r="CD1185" i="3"/>
  <c r="CE1111" i="3"/>
  <c r="CD1111" i="3"/>
  <c r="CL1108" i="3"/>
  <c r="CM1108" i="3"/>
  <c r="CG1037" i="3"/>
  <c r="CI1037" i="3"/>
  <c r="CH1037" i="3"/>
  <c r="F955" i="3"/>
  <c r="D955" i="3"/>
  <c r="BY955" i="3"/>
  <c r="CH675" i="3"/>
  <c r="CI675" i="3"/>
  <c r="BV579" i="3"/>
  <c r="BU579" i="3"/>
  <c r="F3540" i="3"/>
  <c r="CM3470" i="3"/>
  <c r="BR3460" i="3"/>
  <c r="BS3460" i="3"/>
  <c r="CM3437" i="3"/>
  <c r="CE3437" i="3"/>
  <c r="CD3437" i="3"/>
  <c r="BS3417" i="3"/>
  <c r="BR3417" i="3"/>
  <c r="BQ3413" i="3"/>
  <c r="BR3413" i="3"/>
  <c r="BV3409" i="3"/>
  <c r="BU3409" i="3"/>
  <c r="CL3407" i="3"/>
  <c r="CK3407" i="3"/>
  <c r="BY3396" i="3"/>
  <c r="BZ3396" i="3"/>
  <c r="BS3377" i="3"/>
  <c r="CK3374" i="3"/>
  <c r="CL3374" i="3"/>
  <c r="CD3328" i="3"/>
  <c r="CE3328" i="3"/>
  <c r="BR3327" i="3"/>
  <c r="BS3327" i="3"/>
  <c r="CD3296" i="3"/>
  <c r="CE3296" i="3"/>
  <c r="F3227" i="3"/>
  <c r="D3227" i="3"/>
  <c r="BU3227" i="3"/>
  <c r="CI3217" i="3"/>
  <c r="CH3217" i="3"/>
  <c r="CK3184" i="3"/>
  <c r="CM3184" i="3"/>
  <c r="CL3126" i="3"/>
  <c r="CD3074" i="3"/>
  <c r="CE3074" i="3"/>
  <c r="BS3045" i="3"/>
  <c r="BR3045" i="3"/>
  <c r="BS3023" i="3"/>
  <c r="BR3023" i="3"/>
  <c r="D3007" i="3"/>
  <c r="BQ3007" i="3"/>
  <c r="F3007" i="3"/>
  <c r="F2981" i="3"/>
  <c r="BW2979" i="3"/>
  <c r="BV2979" i="3"/>
  <c r="F2969" i="3"/>
  <c r="D2969" i="3"/>
  <c r="BY2969" i="3"/>
  <c r="F2932" i="3"/>
  <c r="D2932" i="3"/>
  <c r="BQ2932" i="3"/>
  <c r="BV2906" i="3"/>
  <c r="BW2906" i="3"/>
  <c r="BQ2857" i="3"/>
  <c r="BR2857" i="3"/>
  <c r="CL2811" i="3"/>
  <c r="CK2811" i="3"/>
  <c r="CE2808" i="3"/>
  <c r="CC2808" i="3"/>
  <c r="BW2758" i="3"/>
  <c r="BV2758" i="3"/>
  <c r="M2735" i="3"/>
  <c r="F2735" i="3"/>
  <c r="BU2729" i="3"/>
  <c r="BW2729" i="3"/>
  <c r="CH2627" i="3"/>
  <c r="CI2627" i="3"/>
  <c r="CD2537" i="3"/>
  <c r="CC2537" i="3"/>
  <c r="BW2534" i="3"/>
  <c r="BV2534" i="3"/>
  <c r="CH2512" i="3"/>
  <c r="CI2512" i="3"/>
  <c r="BZ2380" i="3"/>
  <c r="CA2380" i="3"/>
  <c r="CE2355" i="3"/>
  <c r="CD2355" i="3"/>
  <c r="CI2339" i="3"/>
  <c r="CH2339" i="3"/>
  <c r="CG2295" i="3"/>
  <c r="CI2295" i="3"/>
  <c r="F2283" i="3"/>
  <c r="D2283" i="3"/>
  <c r="D2268" i="3"/>
  <c r="M2268" i="3"/>
  <c r="CI2266" i="3"/>
  <c r="CG2266" i="3"/>
  <c r="BU2221" i="3"/>
  <c r="BW2221" i="3"/>
  <c r="BS2199" i="3"/>
  <c r="BQ2199" i="3"/>
  <c r="BR2199" i="3"/>
  <c r="CE2190" i="3"/>
  <c r="CC2190" i="3"/>
  <c r="BU2173" i="3"/>
  <c r="BV2173" i="3"/>
  <c r="CI2156" i="3"/>
  <c r="BQ2107" i="3"/>
  <c r="BS2107" i="3"/>
  <c r="CM2104" i="3"/>
  <c r="CL2104" i="3"/>
  <c r="CI2069" i="3"/>
  <c r="CH2069" i="3"/>
  <c r="CC2010" i="3"/>
  <c r="CD2010" i="3"/>
  <c r="CK1653" i="3"/>
  <c r="CM1653" i="3"/>
  <c r="CL1653" i="3"/>
  <c r="BV1573" i="3"/>
  <c r="BW1573" i="3"/>
  <c r="CL1550" i="3"/>
  <c r="CK1550" i="3"/>
  <c r="CK1470" i="3"/>
  <c r="CL1470" i="3"/>
  <c r="CM1470" i="3"/>
  <c r="BQ1448" i="3"/>
  <c r="BR1448" i="3"/>
  <c r="CH1444" i="3"/>
  <c r="CL1441" i="3"/>
  <c r="CM1441" i="3"/>
  <c r="CD1386" i="3"/>
  <c r="CE1386" i="3"/>
  <c r="BZ1365" i="3"/>
  <c r="CA1365" i="3"/>
  <c r="CD1344" i="3"/>
  <c r="CE1344" i="3"/>
  <c r="CA1328" i="3"/>
  <c r="BY1328" i="3"/>
  <c r="CL1325" i="3"/>
  <c r="CM1325" i="3"/>
  <c r="BR1324" i="3"/>
  <c r="BQ1324" i="3"/>
  <c r="BW1285" i="3"/>
  <c r="BV1285" i="3"/>
  <c r="CI988" i="3"/>
  <c r="CG988" i="3"/>
  <c r="BV971" i="3"/>
  <c r="BW971" i="3"/>
  <c r="F930" i="3"/>
  <c r="D930" i="3"/>
  <c r="BY930" i="3"/>
  <c r="CD925" i="3"/>
  <c r="CE925" i="3"/>
  <c r="M3615" i="3"/>
  <c r="D3434" i="3"/>
  <c r="D3429" i="3"/>
  <c r="D3426" i="3"/>
  <c r="D3384" i="3"/>
  <c r="CC3318" i="3"/>
  <c r="CM3235" i="3"/>
  <c r="BQ3083" i="3"/>
  <c r="BY3006" i="3"/>
  <c r="BZ2976" i="3"/>
  <c r="CL2796" i="3"/>
  <c r="BS2647" i="3"/>
  <c r="BY2625" i="3"/>
  <c r="CI2576" i="3"/>
  <c r="CH2540" i="3"/>
  <c r="CG2536" i="3"/>
  <c r="CG2520" i="3"/>
  <c r="CL2007" i="3"/>
  <c r="CM2007" i="3"/>
  <c r="CG2000" i="3"/>
  <c r="CH2000" i="3"/>
  <c r="CE1985" i="3"/>
  <c r="BW1959" i="3"/>
  <c r="BU1959" i="3"/>
  <c r="D1941" i="3"/>
  <c r="F1941" i="3"/>
  <c r="CC1881" i="3"/>
  <c r="CD1881" i="3"/>
  <c r="BV1808" i="3"/>
  <c r="BW1808" i="3"/>
  <c r="D1686" i="3"/>
  <c r="F1686" i="3"/>
  <c r="CH1571" i="3"/>
  <c r="CI1571" i="3"/>
  <c r="CG1571" i="3"/>
  <c r="BW1533" i="3"/>
  <c r="BU1533" i="3"/>
  <c r="CM1465" i="3"/>
  <c r="CL1465" i="3"/>
  <c r="CE1444" i="3"/>
  <c r="CC1444" i="3"/>
  <c r="CD1444" i="3"/>
  <c r="BZ1441" i="3"/>
  <c r="BY1441" i="3"/>
  <c r="CK1392" i="3"/>
  <c r="CL1392" i="3"/>
  <c r="BV1330" i="3"/>
  <c r="BU1330" i="3"/>
  <c r="BU1326" i="3"/>
  <c r="BV1326" i="3"/>
  <c r="CG1273" i="3"/>
  <c r="CI1273" i="3"/>
  <c r="CG1267" i="3"/>
  <c r="CI1267" i="3"/>
  <c r="CH1267" i="3"/>
  <c r="CH1171" i="3"/>
  <c r="CI1171" i="3"/>
  <c r="CG1171" i="3"/>
  <c r="D1169" i="3"/>
  <c r="CC1169" i="3"/>
  <c r="F1169" i="3"/>
  <c r="D968" i="3"/>
  <c r="BU968" i="3"/>
  <c r="F968" i="3"/>
  <c r="BS790" i="3"/>
  <c r="BR790" i="3"/>
  <c r="CC773" i="3"/>
  <c r="CD773" i="3"/>
  <c r="CE773" i="3"/>
  <c r="CM770" i="3"/>
  <c r="CK770" i="3"/>
  <c r="CD711" i="3"/>
  <c r="CC711" i="3"/>
  <c r="CM690" i="3"/>
  <c r="CL690" i="3"/>
  <c r="CK676" i="3"/>
  <c r="CL676" i="3"/>
  <c r="CI655" i="3"/>
  <c r="BQ633" i="3"/>
  <c r="BS633" i="3"/>
  <c r="BQ618" i="3"/>
  <c r="BS618" i="3"/>
  <c r="CD557" i="3"/>
  <c r="CC557" i="3"/>
  <c r="CE557" i="3"/>
  <c r="CC540" i="3"/>
  <c r="CD540" i="3"/>
  <c r="F525" i="3"/>
  <c r="M525" i="3"/>
  <c r="CH514" i="3"/>
  <c r="CD400" i="3"/>
  <c r="CE400" i="3"/>
  <c r="BS388" i="3"/>
  <c r="BR388" i="3"/>
  <c r="CD351" i="3"/>
  <c r="CE351" i="3"/>
  <c r="CL284" i="3"/>
  <c r="CM284" i="3"/>
  <c r="BV40" i="3"/>
  <c r="D3414" i="3"/>
  <c r="CM3412" i="3"/>
  <c r="CG3351" i="3"/>
  <c r="D3332" i="3"/>
  <c r="BQ3332" i="3"/>
  <c r="BY3170" i="3"/>
  <c r="CM3055" i="3"/>
  <c r="CH2427" i="3"/>
  <c r="BZ2279" i="3"/>
  <c r="BY2000" i="3"/>
  <c r="BZ2000" i="3"/>
  <c r="BY1776" i="3"/>
  <c r="CA1776" i="3"/>
  <c r="CL1763" i="3"/>
  <c r="CM1763" i="3"/>
  <c r="CG1616" i="3"/>
  <c r="CI1616" i="3"/>
  <c r="BV1578" i="3"/>
  <c r="BW1578" i="3"/>
  <c r="CD1572" i="3"/>
  <c r="CC1572" i="3"/>
  <c r="BY1567" i="3"/>
  <c r="CA1567" i="3"/>
  <c r="CG1552" i="3"/>
  <c r="CC1464" i="3"/>
  <c r="CE1464" i="3"/>
  <c r="D1464" i="3"/>
  <c r="F1464" i="3"/>
  <c r="CL1385" i="3"/>
  <c r="CM1385" i="3"/>
  <c r="BZ1351" i="3"/>
  <c r="CA1351" i="3"/>
  <c r="CK1332" i="3"/>
  <c r="CL1332" i="3"/>
  <c r="BW1300" i="3"/>
  <c r="BU1300" i="3"/>
  <c r="CL1284" i="3"/>
  <c r="CK1284" i="3"/>
  <c r="CH1273" i="3"/>
  <c r="BS1185" i="3"/>
  <c r="BR1185" i="3"/>
  <c r="BS1181" i="3"/>
  <c r="BR1181" i="3"/>
  <c r="CM1041" i="3"/>
  <c r="CL1041" i="3"/>
  <c r="D1026" i="3"/>
  <c r="BQ1026" i="3"/>
  <c r="F1026" i="3"/>
  <c r="BV919" i="3"/>
  <c r="BW919" i="3"/>
  <c r="M806" i="3"/>
  <c r="F806" i="3"/>
  <c r="M769" i="3"/>
  <c r="F769" i="3"/>
  <c r="BZ768" i="3"/>
  <c r="CA768" i="3"/>
  <c r="BY768" i="3"/>
  <c r="BV724" i="3"/>
  <c r="BU724" i="3"/>
  <c r="M643" i="3"/>
  <c r="F643" i="3"/>
  <c r="BY634" i="3"/>
  <c r="CA634" i="3"/>
  <c r="F581" i="3"/>
  <c r="M581" i="3"/>
  <c r="D581" i="3"/>
  <c r="CM557" i="3"/>
  <c r="CL557" i="3"/>
  <c r="CK557" i="3"/>
  <c r="CC512" i="3"/>
  <c r="CD512" i="3"/>
  <c r="BZ497" i="3"/>
  <c r="BY497" i="3"/>
  <c r="BQ473" i="3"/>
  <c r="BS473" i="3"/>
  <c r="BR473" i="3"/>
  <c r="BY458" i="3"/>
  <c r="CA458" i="3"/>
  <c r="BY388" i="3"/>
  <c r="CA388" i="3"/>
  <c r="BW305" i="3"/>
  <c r="BU305" i="3"/>
  <c r="BV305" i="3"/>
  <c r="BW297" i="3"/>
  <c r="BV297" i="3"/>
  <c r="BV288" i="3"/>
  <c r="BW288" i="3"/>
  <c r="CD266" i="3"/>
  <c r="CE266" i="3"/>
  <c r="BW262" i="3"/>
  <c r="BV262" i="3"/>
  <c r="BU725" i="3"/>
  <c r="BW725" i="3"/>
  <c r="CA690" i="3"/>
  <c r="BY690" i="3"/>
  <c r="BV675" i="3"/>
  <c r="F618" i="3"/>
  <c r="M618" i="3"/>
  <c r="BU543" i="3"/>
  <c r="BV543" i="3"/>
  <c r="CC442" i="3"/>
  <c r="CD442" i="3"/>
  <c r="CE442" i="3"/>
  <c r="CE280" i="3"/>
  <c r="CD280" i="3"/>
  <c r="CA244" i="3"/>
  <c r="BZ244" i="3"/>
  <c r="BZ181" i="3"/>
  <c r="CA181" i="3"/>
  <c r="D1728" i="3"/>
  <c r="D875" i="3"/>
  <c r="BX88" i="16"/>
  <c r="BV90" i="16"/>
  <c r="BW93" i="16"/>
  <c r="CA1085" i="3"/>
  <c r="BW101" i="16"/>
  <c r="CA1093" i="3"/>
  <c r="BV2076" i="3"/>
  <c r="CG1955" i="3"/>
  <c r="BZ976" i="3"/>
  <c r="CA976" i="3"/>
  <c r="F792" i="3"/>
  <c r="M792" i="3"/>
  <c r="CM677" i="3"/>
  <c r="CL677" i="3"/>
  <c r="F667" i="3"/>
  <c r="M667" i="3"/>
  <c r="BV569" i="3"/>
  <c r="BW569" i="3"/>
  <c r="BS566" i="3"/>
  <c r="BQ566" i="3"/>
  <c r="CG536" i="3"/>
  <c r="CI536" i="3"/>
  <c r="CD524" i="3"/>
  <c r="CE524" i="3"/>
  <c r="CK507" i="3"/>
  <c r="CL507" i="3"/>
  <c r="CE495" i="3"/>
  <c r="CD495" i="3"/>
  <c r="BU439" i="3"/>
  <c r="BW439" i="3"/>
  <c r="BR420" i="3"/>
  <c r="BS420" i="3"/>
  <c r="BR374" i="3"/>
  <c r="BS374" i="3"/>
  <c r="BW343" i="3"/>
  <c r="BV343" i="3"/>
  <c r="CC114" i="3"/>
  <c r="CE114" i="3"/>
  <c r="CD114" i="3"/>
  <c r="CH107" i="3"/>
  <c r="CI107" i="3"/>
  <c r="D1723" i="3"/>
  <c r="D870" i="3"/>
  <c r="BS91" i="16"/>
  <c r="F902" i="3"/>
  <c r="BS93" i="16"/>
  <c r="D904" i="3"/>
  <c r="BU904" i="3"/>
  <c r="BX94" i="16"/>
  <c r="CD1086" i="3"/>
  <c r="BV96" i="16"/>
  <c r="BV1088" i="3"/>
  <c r="BX102" i="16"/>
  <c r="CD1094" i="3"/>
  <c r="BU581" i="3"/>
  <c r="CK579" i="3"/>
  <c r="BS380" i="3"/>
  <c r="BS323" i="3"/>
  <c r="BS296" i="3"/>
  <c r="CK95" i="3"/>
  <c r="CL95" i="3"/>
  <c r="CM95" i="3"/>
  <c r="BS43" i="3"/>
  <c r="D1065" i="3"/>
  <c r="D1918" i="3"/>
  <c r="BH2495" i="3"/>
  <c r="BI2495" i="3"/>
  <c r="N2495" i="3"/>
  <c r="BH2503" i="3"/>
  <c r="BI2503" i="3"/>
  <c r="N2503" i="3"/>
  <c r="BH2932" i="3"/>
  <c r="BI2932" i="3"/>
  <c r="N2932" i="3"/>
  <c r="BH3322" i="3"/>
  <c r="BI3322" i="3"/>
  <c r="N3322" i="3"/>
  <c r="BH3502" i="3"/>
  <c r="BI3502" i="3"/>
  <c r="N3502" i="3"/>
  <c r="BH2535" i="3"/>
  <c r="BI2535" i="3"/>
  <c r="N2535" i="3"/>
  <c r="BH3147" i="3"/>
  <c r="BI3147" i="3"/>
  <c r="N3147" i="3"/>
  <c r="CI3490" i="3"/>
  <c r="CH3490" i="3"/>
  <c r="CG3490" i="3"/>
  <c r="F3484" i="3"/>
  <c r="BY2532" i="3"/>
  <c r="BU3161" i="3"/>
  <c r="BU3028" i="3"/>
  <c r="BY1158" i="3"/>
  <c r="BY3280" i="3"/>
  <c r="BQ988" i="3"/>
  <c r="CG309" i="3"/>
  <c r="CC3207" i="3"/>
  <c r="BQ1204" i="3"/>
  <c r="BQ2959" i="3"/>
  <c r="CC1181" i="3"/>
  <c r="BY854" i="3"/>
  <c r="BR3480" i="3"/>
  <c r="F3482" i="3"/>
  <c r="CC1355" i="3"/>
  <c r="BQ845" i="3"/>
  <c r="BQ1354" i="3"/>
  <c r="CC322" i="3"/>
  <c r="D3487" i="3"/>
  <c r="BQ1175" i="3"/>
  <c r="BY1175" i="3"/>
  <c r="BU1175" i="3"/>
  <c r="CK1175" i="3"/>
  <c r="BS3519" i="3"/>
  <c r="BR3519" i="3"/>
  <c r="CE3507" i="3"/>
  <c r="CD3507" i="3"/>
  <c r="BV2994" i="3"/>
  <c r="BW2994" i="3"/>
  <c r="CL2992" i="3"/>
  <c r="CK2992" i="3"/>
  <c r="BV2990" i="3"/>
  <c r="CH2987" i="3"/>
  <c r="CI2987" i="3"/>
  <c r="CK2982" i="3"/>
  <c r="CL2982" i="3"/>
  <c r="CM2982" i="3"/>
  <c r="CI2975" i="3"/>
  <c r="CG2975" i="3"/>
  <c r="BV2973" i="3"/>
  <c r="BW2973" i="3"/>
  <c r="CG2922" i="3"/>
  <c r="CH2922" i="3"/>
  <c r="CI2922" i="3"/>
  <c r="BR2915" i="3"/>
  <c r="BS2915" i="3"/>
  <c r="CH2913" i="3"/>
  <c r="CG2913" i="3"/>
  <c r="CI2913" i="3"/>
  <c r="CD2912" i="3"/>
  <c r="CC2912" i="3"/>
  <c r="CE2912" i="3"/>
  <c r="D2912" i="3"/>
  <c r="F2912" i="3"/>
  <c r="CL2858" i="3"/>
  <c r="CM2858" i="3"/>
  <c r="CD2795" i="3"/>
  <c r="CC2795" i="3"/>
  <c r="CH2723" i="3"/>
  <c r="CI2723" i="3"/>
  <c r="CG2723" i="3"/>
  <c r="F2717" i="3"/>
  <c r="D2717" i="3"/>
  <c r="M2717" i="3"/>
  <c r="F2712" i="3"/>
  <c r="D2712" i="3"/>
  <c r="M2712" i="3"/>
  <c r="D2693" i="3"/>
  <c r="M2693" i="3"/>
  <c r="F2693" i="3"/>
  <c r="F2689" i="3"/>
  <c r="D2689" i="3"/>
  <c r="M2689" i="3"/>
  <c r="CH2654" i="3"/>
  <c r="CI2654" i="3"/>
  <c r="CG2654" i="3"/>
  <c r="BR2654" i="3"/>
  <c r="BS2654" i="3"/>
  <c r="CG2652" i="3"/>
  <c r="CI2652" i="3"/>
  <c r="BR2652" i="3"/>
  <c r="BS2652" i="3"/>
  <c r="D2647" i="3"/>
  <c r="BQ2647" i="3"/>
  <c r="F2647" i="3"/>
  <c r="BZ2643" i="3"/>
  <c r="CA2643" i="3"/>
  <c r="CD2637" i="3"/>
  <c r="CE2637" i="3"/>
  <c r="CE2636" i="3"/>
  <c r="CD2636" i="3"/>
  <c r="CM2564" i="3"/>
  <c r="CL2564" i="3"/>
  <c r="CG2560" i="3"/>
  <c r="CI2560" i="3"/>
  <c r="CH2560" i="3"/>
  <c r="CA2556" i="3"/>
  <c r="BZ2556" i="3"/>
  <c r="D2556" i="3"/>
  <c r="BQ2556" i="3"/>
  <c r="F2556" i="3"/>
  <c r="D2553" i="3"/>
  <c r="BQ2553" i="3"/>
  <c r="F2553" i="3"/>
  <c r="BV2547" i="3"/>
  <c r="BW2547" i="3"/>
  <c r="CK2546" i="3"/>
  <c r="CL2546" i="3"/>
  <c r="BW2541" i="3"/>
  <c r="BV2541" i="3"/>
  <c r="BV2539" i="3"/>
  <c r="BW2539" i="3"/>
  <c r="CI2531" i="3"/>
  <c r="CH2531" i="3"/>
  <c r="BR2531" i="3"/>
  <c r="BS2531" i="3"/>
  <c r="CL2487" i="3"/>
  <c r="CM2487" i="3"/>
  <c r="CL2486" i="3"/>
  <c r="CM2486" i="3"/>
  <c r="CK2486" i="3"/>
  <c r="BU3280" i="3"/>
  <c r="CC3098" i="3"/>
  <c r="BY1104" i="3"/>
  <c r="BU3204" i="3"/>
  <c r="CK1158" i="3"/>
  <c r="CC988" i="3"/>
  <c r="BQ1193" i="3"/>
  <c r="CN49" i="16"/>
  <c r="BU1204" i="3"/>
  <c r="BQ3042" i="3"/>
  <c r="CD3483" i="3"/>
  <c r="CE3488" i="3"/>
  <c r="D3482" i="3"/>
  <c r="BQ3482" i="3"/>
  <c r="BU1354" i="3"/>
  <c r="BQ854" i="3"/>
  <c r="BY2438" i="3"/>
  <c r="CG1179" i="3"/>
  <c r="BQ201" i="3"/>
  <c r="BY201" i="3"/>
  <c r="CC201" i="3"/>
  <c r="BU843" i="3"/>
  <c r="CC843" i="3"/>
  <c r="BZ3147" i="3"/>
  <c r="CA3147" i="3"/>
  <c r="CH3067" i="3"/>
  <c r="BY2654" i="3"/>
  <c r="CC1104" i="3"/>
  <c r="BY988" i="3"/>
  <c r="BY1117" i="3"/>
  <c r="CH3481" i="3"/>
  <c r="CE3482" i="3"/>
  <c r="CD3485" i="3"/>
  <c r="CI3480" i="3"/>
  <c r="CK1179" i="3"/>
  <c r="BU2973" i="3"/>
  <c r="BU384" i="3"/>
  <c r="BY1354" i="3"/>
  <c r="BY1357" i="3"/>
  <c r="BU2344" i="3"/>
  <c r="BR3489" i="3"/>
  <c r="BV3465" i="3"/>
  <c r="BW3465" i="3"/>
  <c r="F3416" i="3"/>
  <c r="BW3397" i="3"/>
  <c r="BU3397" i="3"/>
  <c r="BV3397" i="3"/>
  <c r="BW3382" i="3"/>
  <c r="BU3382" i="3"/>
  <c r="BV3309" i="3"/>
  <c r="BW3309" i="3"/>
  <c r="CI3294" i="3"/>
  <c r="CH3294" i="3"/>
  <c r="CH3293" i="3"/>
  <c r="BZ3289" i="3"/>
  <c r="CA3289" i="3"/>
  <c r="F3266" i="3"/>
  <c r="D3266" i="3"/>
  <c r="BY3266" i="3"/>
  <c r="BS3259" i="3"/>
  <c r="BR3259" i="3"/>
  <c r="CM3239" i="3"/>
  <c r="CL3239" i="3"/>
  <c r="CK3239" i="3"/>
  <c r="CA3231" i="3"/>
  <c r="BZ3231" i="3"/>
  <c r="CM3223" i="3"/>
  <c r="CK3223" i="3"/>
  <c r="BZ3218" i="3"/>
  <c r="BZ3212" i="3"/>
  <c r="CA3212" i="3"/>
  <c r="BW3209" i="3"/>
  <c r="BV3209" i="3"/>
  <c r="CD3206" i="3"/>
  <c r="CC3206" i="3"/>
  <c r="CA3205" i="3"/>
  <c r="BZ3205" i="3"/>
  <c r="CA3199" i="3"/>
  <c r="BY3199" i="3"/>
  <c r="BR3191" i="3"/>
  <c r="BS3191" i="3"/>
  <c r="CM3505" i="3"/>
  <c r="CK3505" i="3"/>
  <c r="CA3479" i="3"/>
  <c r="BZ3479" i="3"/>
  <c r="BV3417" i="3"/>
  <c r="CI3412" i="3"/>
  <c r="CE3408" i="3"/>
  <c r="CC3408" i="3"/>
  <c r="CD3408" i="3"/>
  <c r="CD3361" i="3"/>
  <c r="CH3327" i="3"/>
  <c r="CI3327" i="3"/>
  <c r="CH3250" i="3"/>
  <c r="CG3250" i="3"/>
  <c r="CI3250" i="3"/>
  <c r="BS3120" i="3"/>
  <c r="BR3120" i="3"/>
  <c r="F3119" i="3"/>
  <c r="D3119" i="3"/>
  <c r="BU3119" i="3"/>
  <c r="CM3061" i="3"/>
  <c r="CK3061" i="3"/>
  <c r="BW3020" i="3"/>
  <c r="BV3020" i="3"/>
  <c r="CE2953" i="3"/>
  <c r="CD2953" i="3"/>
  <c r="BZ2941" i="3"/>
  <c r="CK2939" i="3"/>
  <c r="CL2908" i="3"/>
  <c r="CK2908" i="3"/>
  <c r="BV2908" i="3"/>
  <c r="BW2908" i="3"/>
  <c r="CH2907" i="3"/>
  <c r="CI2907" i="3"/>
  <c r="CH2890" i="3"/>
  <c r="CG2890" i="3"/>
  <c r="D2885" i="3"/>
  <c r="BU2885" i="3"/>
  <c r="F2885" i="3"/>
  <c r="BQ2817" i="3"/>
  <c r="BR2817" i="3"/>
  <c r="BS2817" i="3"/>
  <c r="CE2812" i="3"/>
  <c r="CC2812" i="3"/>
  <c r="CC2810" i="3"/>
  <c r="CE2810" i="3"/>
  <c r="F2810" i="3"/>
  <c r="D2810" i="3"/>
  <c r="M2810" i="3"/>
  <c r="F2808" i="3"/>
  <c r="D2808" i="3"/>
  <c r="M2808" i="3"/>
  <c r="BW2792" i="3"/>
  <c r="BU2792" i="3"/>
  <c r="CK2752" i="3"/>
  <c r="BU2752" i="3"/>
  <c r="CM2741" i="3"/>
  <c r="CK2741" i="3"/>
  <c r="CL2741" i="3"/>
  <c r="CC2739" i="3"/>
  <c r="CD2739" i="3"/>
  <c r="CD2708" i="3"/>
  <c r="CC2708" i="3"/>
  <c r="CC2688" i="3"/>
  <c r="CD2688" i="3"/>
  <c r="BY2669" i="3"/>
  <c r="CA2669" i="3"/>
  <c r="CH2635" i="3"/>
  <c r="CI2635" i="3"/>
  <c r="CD2596" i="3"/>
  <c r="CE2596" i="3"/>
  <c r="D2485" i="3"/>
  <c r="BQ2485" i="3"/>
  <c r="F2485" i="3"/>
  <c r="CL2470" i="3"/>
  <c r="CK2470" i="3"/>
  <c r="CM2470" i="3"/>
  <c r="BV2470" i="3"/>
  <c r="BW2470" i="3"/>
  <c r="M2460" i="3"/>
  <c r="F2460" i="3"/>
  <c r="BS2437" i="3"/>
  <c r="BR2437" i="3"/>
  <c r="BW2436" i="3"/>
  <c r="CO2436" i="3"/>
  <c r="F3530" i="3"/>
  <c r="D3530" i="3"/>
  <c r="BZ3414" i="3"/>
  <c r="BY3414" i="3"/>
  <c r="CA3414" i="3"/>
  <c r="CM3409" i="3"/>
  <c r="CK3409" i="3"/>
  <c r="BW3356" i="3"/>
  <c r="F3354" i="3"/>
  <c r="CA3318" i="3"/>
  <c r="BY3318" i="3"/>
  <c r="CG3279" i="3"/>
  <c r="CI3279" i="3"/>
  <c r="CH3279" i="3"/>
  <c r="BW3279" i="3"/>
  <c r="BV3279" i="3"/>
  <c r="CI3254" i="3"/>
  <c r="CH3254" i="3"/>
  <c r="CG3254" i="3"/>
  <c r="BZ3160" i="3"/>
  <c r="CA3160" i="3"/>
  <c r="CA3154" i="3"/>
  <c r="BZ3154" i="3"/>
  <c r="BZ3149" i="3"/>
  <c r="CA3149" i="3"/>
  <c r="CM3147" i="3"/>
  <c r="CL3147" i="3"/>
  <c r="D3099" i="3"/>
  <c r="BY3099" i="3"/>
  <c r="CM2997" i="3"/>
  <c r="CK2997" i="3"/>
  <c r="CD2996" i="3"/>
  <c r="CE2996" i="3"/>
  <c r="BZ2995" i="3"/>
  <c r="CA2995" i="3"/>
  <c r="CK2933" i="3"/>
  <c r="CM2933" i="3"/>
  <c r="CL2933" i="3"/>
  <c r="BS2932" i="3"/>
  <c r="BV2928" i="3"/>
  <c r="F2758" i="3"/>
  <c r="D2758" i="3"/>
  <c r="D2757" i="3"/>
  <c r="M2757" i="3"/>
  <c r="F2757" i="3"/>
  <c r="CK2755" i="3"/>
  <c r="CM2755" i="3"/>
  <c r="D2733" i="3"/>
  <c r="F2733" i="3"/>
  <c r="M2733" i="3"/>
  <c r="BR2724" i="3"/>
  <c r="BS2724" i="3"/>
  <c r="F2682" i="3"/>
  <c r="D2682" i="3"/>
  <c r="M2682" i="3"/>
  <c r="BY2681" i="3"/>
  <c r="BZ2681" i="3"/>
  <c r="CM2618" i="3"/>
  <c r="CK2618" i="3"/>
  <c r="D2616" i="3"/>
  <c r="BQ2616" i="3"/>
  <c r="F2616" i="3"/>
  <c r="D2609" i="3"/>
  <c r="BQ2609" i="3"/>
  <c r="M2609" i="3"/>
  <c r="D2607" i="3"/>
  <c r="CG2607" i="3"/>
  <c r="M2607" i="3"/>
  <c r="BR2571" i="3"/>
  <c r="BS2571" i="3"/>
  <c r="CM2567" i="3"/>
  <c r="CK2567" i="3"/>
  <c r="F2567" i="3"/>
  <c r="M2567" i="3"/>
  <c r="CD2566" i="3"/>
  <c r="CE2566" i="3"/>
  <c r="BS2566" i="3"/>
  <c r="CD2474" i="3"/>
  <c r="CE2474" i="3"/>
  <c r="F3659" i="3"/>
  <c r="D3659" i="3"/>
  <c r="CI3513" i="3"/>
  <c r="CH3513" i="3"/>
  <c r="CD3478" i="3"/>
  <c r="CD3410" i="3"/>
  <c r="CE3410" i="3"/>
  <c r="BY3383" i="3"/>
  <c r="BZ3383" i="3"/>
  <c r="BV3375" i="3"/>
  <c r="BW3375" i="3"/>
  <c r="CH3337" i="3"/>
  <c r="CI3337" i="3"/>
  <c r="CL3320" i="3"/>
  <c r="CM3320" i="3"/>
  <c r="CA3306" i="3"/>
  <c r="BZ3306" i="3"/>
  <c r="CG3053" i="3"/>
  <c r="CI3053" i="3"/>
  <c r="CH3053" i="3"/>
  <c r="BZ3048" i="3"/>
  <c r="CA3048" i="3"/>
  <c r="BS3015" i="3"/>
  <c r="BR3015" i="3"/>
  <c r="CE2999" i="3"/>
  <c r="CD2999" i="3"/>
  <c r="CM2804" i="3"/>
  <c r="CK2804" i="3"/>
  <c r="CH2799" i="3"/>
  <c r="CG2799" i="3"/>
  <c r="BR2799" i="3"/>
  <c r="BS2799" i="3"/>
  <c r="F2777" i="3"/>
  <c r="D2777" i="3"/>
  <c r="M2777" i="3"/>
  <c r="F2760" i="3"/>
  <c r="M2760" i="3"/>
  <c r="BR2738" i="3"/>
  <c r="BQ2738" i="3"/>
  <c r="BQ2688" i="3"/>
  <c r="BR2688" i="3"/>
  <c r="CH2619" i="3"/>
  <c r="CI2619" i="3"/>
  <c r="CG2619" i="3"/>
  <c r="CL2581" i="3"/>
  <c r="CK2581" i="3"/>
  <c r="D2575" i="3"/>
  <c r="F2575" i="3"/>
  <c r="BR2513" i="3"/>
  <c r="BS2513" i="3"/>
  <c r="BZ2510" i="3"/>
  <c r="CA2510" i="3"/>
  <c r="BZ2506" i="3"/>
  <c r="BY2506" i="3"/>
  <c r="CA2506" i="3"/>
  <c r="CI2482" i="3"/>
  <c r="CL2481" i="3"/>
  <c r="CM2481" i="3"/>
  <c r="CK2374" i="3"/>
  <c r="BZ2347" i="3"/>
  <c r="CA2347" i="3"/>
  <c r="CG2338" i="3"/>
  <c r="CI2338" i="3"/>
  <c r="CH2338" i="3"/>
  <c r="BW2320" i="3"/>
  <c r="BV2320" i="3"/>
  <c r="CH2314" i="3"/>
  <c r="CD2307" i="3"/>
  <c r="CE2307" i="3"/>
  <c r="CC2307" i="3"/>
  <c r="CA2266" i="3"/>
  <c r="BY2266" i="3"/>
  <c r="BS2214" i="3"/>
  <c r="BQ2214" i="3"/>
  <c r="BR2214" i="3"/>
  <c r="BY2204" i="3"/>
  <c r="BZ2204" i="3"/>
  <c r="BQ2190" i="3"/>
  <c r="BS2190" i="3"/>
  <c r="BR2190" i="3"/>
  <c r="CH2122" i="3"/>
  <c r="CI2122" i="3"/>
  <c r="CG2122" i="3"/>
  <c r="D1999" i="3"/>
  <c r="BU1992" i="3"/>
  <c r="BW1992" i="3"/>
  <c r="BY1947" i="3"/>
  <c r="BZ1947" i="3"/>
  <c r="BQ1777" i="3"/>
  <c r="BS1777" i="3"/>
  <c r="F1680" i="3"/>
  <c r="D1680" i="3"/>
  <c r="CM1637" i="3"/>
  <c r="CL1637" i="3"/>
  <c r="CK1637" i="3"/>
  <c r="BV1637" i="3"/>
  <c r="BW1637" i="3"/>
  <c r="D1605" i="3"/>
  <c r="M1605" i="3"/>
  <c r="F1605" i="3"/>
  <c r="CA1592" i="3"/>
  <c r="BY1592" i="3"/>
  <c r="BZ1592" i="3"/>
  <c r="CC1580" i="3"/>
  <c r="CD1580" i="3"/>
  <c r="CG1392" i="3"/>
  <c r="CH1392" i="3"/>
  <c r="CA1389" i="3"/>
  <c r="BZ1389" i="3"/>
  <c r="CI634" i="3"/>
  <c r="CH634" i="3"/>
  <c r="CG634" i="3"/>
  <c r="BU634" i="3"/>
  <c r="BV634" i="3"/>
  <c r="CC613" i="3"/>
  <c r="CD613" i="3"/>
  <c r="CK605" i="3"/>
  <c r="CM605" i="3"/>
  <c r="CD561" i="3"/>
  <c r="CC561" i="3"/>
  <c r="BS340" i="3"/>
  <c r="BR340" i="3"/>
  <c r="CA299" i="3"/>
  <c r="BZ299" i="3"/>
  <c r="F3569" i="3"/>
  <c r="BW3442" i="3"/>
  <c r="BU3442" i="3"/>
  <c r="BR3400" i="3"/>
  <c r="BQ3400" i="3"/>
  <c r="BQ3391" i="3"/>
  <c r="BS3391" i="3"/>
  <c r="D3323" i="3"/>
  <c r="BW3313" i="3"/>
  <c r="BS3309" i="3"/>
  <c r="BR3309" i="3"/>
  <c r="BS3291" i="3"/>
  <c r="CK3265" i="3"/>
  <c r="CM3265" i="3"/>
  <c r="BW3265" i="3"/>
  <c r="BV3265" i="3"/>
  <c r="CD3256" i="3"/>
  <c r="CE3256" i="3"/>
  <c r="CH3253" i="3"/>
  <c r="CI3253" i="3"/>
  <c r="CH3245" i="3"/>
  <c r="CI3245" i="3"/>
  <c r="BR3239" i="3"/>
  <c r="BS3239" i="3"/>
  <c r="CK3214" i="3"/>
  <c r="BS3202" i="3"/>
  <c r="BR3202" i="3"/>
  <c r="CI3162" i="3"/>
  <c r="CL3148" i="3"/>
  <c r="CM3148" i="3"/>
  <c r="CG3147" i="3"/>
  <c r="CH3147" i="3"/>
  <c r="BR3053" i="3"/>
  <c r="BS3053" i="3"/>
  <c r="CK3041" i="3"/>
  <c r="CM3041" i="3"/>
  <c r="CE3030" i="3"/>
  <c r="CD3030" i="3"/>
  <c r="F3014" i="3"/>
  <c r="D3014" i="3"/>
  <c r="BY3014" i="3"/>
  <c r="BZ3005" i="3"/>
  <c r="CA3005" i="3"/>
  <c r="CC3000" i="3"/>
  <c r="BS2990" i="3"/>
  <c r="BR2990" i="3"/>
  <c r="F2987" i="3"/>
  <c r="D2987" i="3"/>
  <c r="BU2987" i="3"/>
  <c r="CL2978" i="3"/>
  <c r="CM2978" i="3"/>
  <c r="CE2963" i="3"/>
  <c r="CC2963" i="3"/>
  <c r="CM2954" i="3"/>
  <c r="CK2954" i="3"/>
  <c r="CG2942" i="3"/>
  <c r="CG2906" i="3"/>
  <c r="CI2906" i="3"/>
  <c r="BV2892" i="3"/>
  <c r="BW2892" i="3"/>
  <c r="BU2879" i="3"/>
  <c r="BV2879" i="3"/>
  <c r="BQ2876" i="3"/>
  <c r="BS2876" i="3"/>
  <c r="CD2869" i="3"/>
  <c r="CC2869" i="3"/>
  <c r="BZ2812" i="3"/>
  <c r="BY2812" i="3"/>
  <c r="CE2807" i="3"/>
  <c r="CD2807" i="3"/>
  <c r="CH2802" i="3"/>
  <c r="CG2802" i="3"/>
  <c r="CI2802" i="3"/>
  <c r="BZ2795" i="3"/>
  <c r="BY2795" i="3"/>
  <c r="BZ2777" i="3"/>
  <c r="BY2777" i="3"/>
  <c r="BZ2757" i="3"/>
  <c r="BY2757" i="3"/>
  <c r="CM2756" i="3"/>
  <c r="CK2756" i="3"/>
  <c r="BY2717" i="3"/>
  <c r="BZ2717" i="3"/>
  <c r="BV2715" i="3"/>
  <c r="BW2715" i="3"/>
  <c r="CA2708" i="3"/>
  <c r="BZ2708" i="3"/>
  <c r="BY2708" i="3"/>
  <c r="CL2706" i="3"/>
  <c r="CK2706" i="3"/>
  <c r="CM2706" i="3"/>
  <c r="BR2697" i="3"/>
  <c r="BQ2697" i="3"/>
  <c r="CM2684" i="3"/>
  <c r="CK2684" i="3"/>
  <c r="CL2681" i="3"/>
  <c r="CM2681" i="3"/>
  <c r="CH2678" i="3"/>
  <c r="CI2678" i="3"/>
  <c r="CG2660" i="3"/>
  <c r="CA2637" i="3"/>
  <c r="BZ2637" i="3"/>
  <c r="BW2610" i="3"/>
  <c r="BV2610" i="3"/>
  <c r="BV2608" i="3"/>
  <c r="BW2608" i="3"/>
  <c r="CH2602" i="3"/>
  <c r="CI2602" i="3"/>
  <c r="CA2595" i="3"/>
  <c r="BZ2595" i="3"/>
  <c r="D2590" i="3"/>
  <c r="BY2590" i="3"/>
  <c r="F2590" i="3"/>
  <c r="CM2559" i="3"/>
  <c r="CK2559" i="3"/>
  <c r="CE2515" i="3"/>
  <c r="CD2515" i="3"/>
  <c r="BV2510" i="3"/>
  <c r="BW2510" i="3"/>
  <c r="CM2506" i="3"/>
  <c r="CL2506" i="3"/>
  <c r="CG2487" i="3"/>
  <c r="CH2487" i="3"/>
  <c r="CE2482" i="3"/>
  <c r="CD2482" i="3"/>
  <c r="CK2475" i="3"/>
  <c r="CL2475" i="3"/>
  <c r="CE2441" i="3"/>
  <c r="CM2433" i="3"/>
  <c r="CK2433" i="3"/>
  <c r="CL2433" i="3"/>
  <c r="BW2404" i="3"/>
  <c r="BV2328" i="3"/>
  <c r="BW2328" i="3"/>
  <c r="BU2328" i="3"/>
  <c r="CE2272" i="3"/>
  <c r="CC2272" i="3"/>
  <c r="CD2272" i="3"/>
  <c r="BS2225" i="3"/>
  <c r="BR2225" i="3"/>
  <c r="BS2210" i="3"/>
  <c r="BR2210" i="3"/>
  <c r="BQ2210" i="3"/>
  <c r="BV2200" i="3"/>
  <c r="BW2200" i="3"/>
  <c r="BU2200" i="3"/>
  <c r="BS2167" i="3"/>
  <c r="BQ2167" i="3"/>
  <c r="BR2167" i="3"/>
  <c r="CL2042" i="3"/>
  <c r="CM2042" i="3"/>
  <c r="CK2042" i="3"/>
  <c r="CI2025" i="3"/>
  <c r="CG2025" i="3"/>
  <c r="BW2021" i="3"/>
  <c r="BV2021" i="3"/>
  <c r="CI2020" i="3"/>
  <c r="CE1662" i="3"/>
  <c r="CC1662" i="3"/>
  <c r="CK1649" i="3"/>
  <c r="CL1649" i="3"/>
  <c r="BV1510" i="3"/>
  <c r="BU1510" i="3"/>
  <c r="BW1510" i="3"/>
  <c r="CH1492" i="3"/>
  <c r="CG1492" i="3"/>
  <c r="CD1491" i="3"/>
  <c r="CE1491" i="3"/>
  <c r="CA1490" i="3"/>
  <c r="BZ1490" i="3"/>
  <c r="CL1422" i="3"/>
  <c r="CM1422" i="3"/>
  <c r="CM915" i="3"/>
  <c r="CK915" i="3"/>
  <c r="CL915" i="3"/>
  <c r="BW915" i="3"/>
  <c r="BV915" i="3"/>
  <c r="CA697" i="3"/>
  <c r="BY697" i="3"/>
  <c r="CC645" i="3"/>
  <c r="CE645" i="3"/>
  <c r="CD645" i="3"/>
  <c r="BQ479" i="3"/>
  <c r="BS479" i="3"/>
  <c r="CD454" i="3"/>
  <c r="CE454" i="3"/>
  <c r="CD404" i="3"/>
  <c r="CE404" i="3"/>
  <c r="D3794" i="3"/>
  <c r="F3568" i="3"/>
  <c r="M3565" i="3"/>
  <c r="CD3518" i="3"/>
  <c r="BW3511" i="3"/>
  <c r="CK3507" i="3"/>
  <c r="CL3507" i="3"/>
  <c r="CE3475" i="3"/>
  <c r="CM3452" i="3"/>
  <c r="CL3452" i="3"/>
  <c r="CA3443" i="3"/>
  <c r="BZ3443" i="3"/>
  <c r="CL3441" i="3"/>
  <c r="CC3437" i="3"/>
  <c r="BY3435" i="3"/>
  <c r="BY3425" i="3"/>
  <c r="CA3425" i="3"/>
  <c r="BR3414" i="3"/>
  <c r="CE3409" i="3"/>
  <c r="CM3404" i="3"/>
  <c r="CG3403" i="3"/>
  <c r="CH3403" i="3"/>
  <c r="BS3371" i="3"/>
  <c r="BV3364" i="3"/>
  <c r="CK3352" i="3"/>
  <c r="CG3345" i="3"/>
  <c r="CA3341" i="3"/>
  <c r="D3341" i="3"/>
  <c r="BQ3341" i="3"/>
  <c r="CM3336" i="3"/>
  <c r="CM3332" i="3"/>
  <c r="BV3314" i="3"/>
  <c r="BW3314" i="3"/>
  <c r="CI3300" i="3"/>
  <c r="CK3279" i="3"/>
  <c r="BS3271" i="3"/>
  <c r="BR3271" i="3"/>
  <c r="BS3270" i="3"/>
  <c r="BR3270" i="3"/>
  <c r="BR3267" i="3"/>
  <c r="CG3265" i="3"/>
  <c r="CI3265" i="3"/>
  <c r="D3260" i="3"/>
  <c r="BQ3260" i="3"/>
  <c r="CC3256" i="3"/>
  <c r="CM3254" i="3"/>
  <c r="CC3239" i="3"/>
  <c r="CI3205" i="3"/>
  <c r="CH3205" i="3"/>
  <c r="F3176" i="3"/>
  <c r="D3176" i="3"/>
  <c r="BU3176" i="3"/>
  <c r="CC3155" i="3"/>
  <c r="CC3143" i="3"/>
  <c r="CE3143" i="3"/>
  <c r="F3143" i="3"/>
  <c r="D3143" i="3"/>
  <c r="BY3143" i="3"/>
  <c r="CA3128" i="3"/>
  <c r="CG3118" i="3"/>
  <c r="CH3118" i="3"/>
  <c r="BS3118" i="3"/>
  <c r="BR3118" i="3"/>
  <c r="CK3110" i="3"/>
  <c r="CM3109" i="3"/>
  <c r="CL3109" i="3"/>
  <c r="CC3106" i="3"/>
  <c r="CD3106" i="3"/>
  <c r="BR3095" i="3"/>
  <c r="BS3095" i="3"/>
  <c r="CD3083" i="3"/>
  <c r="CC3083" i="3"/>
  <c r="CM3066" i="3"/>
  <c r="BZ3066" i="3"/>
  <c r="CA3066" i="3"/>
  <c r="BU3054" i="3"/>
  <c r="F3053" i="3"/>
  <c r="D3053" i="3"/>
  <c r="BU3053" i="3"/>
  <c r="CC3021" i="3"/>
  <c r="CH3020" i="3"/>
  <c r="BV3018" i="3"/>
  <c r="BW3018" i="3"/>
  <c r="BR3016" i="3"/>
  <c r="CM3012" i="3"/>
  <c r="BV3004" i="3"/>
  <c r="CM3000" i="3"/>
  <c r="BY3000" i="3"/>
  <c r="CK2988" i="3"/>
  <c r="CM2988" i="3"/>
  <c r="BV2959" i="3"/>
  <c r="BZ2949" i="3"/>
  <c r="F2942" i="3"/>
  <c r="D2942" i="3"/>
  <c r="CC2942" i="3"/>
  <c r="D2933" i="3"/>
  <c r="BQ2933" i="3"/>
  <c r="F2933" i="3"/>
  <c r="CD2924" i="3"/>
  <c r="F2895" i="3"/>
  <c r="D2895" i="3"/>
  <c r="BQ2895" i="3"/>
  <c r="CE2869" i="3"/>
  <c r="BY2864" i="3"/>
  <c r="CI2863" i="3"/>
  <c r="F2802" i="3"/>
  <c r="D2802" i="3"/>
  <c r="CI2781" i="3"/>
  <c r="CM2738" i="3"/>
  <c r="CH2715" i="3"/>
  <c r="CI2715" i="3"/>
  <c r="CL2688" i="3"/>
  <c r="CM2688" i="3"/>
  <c r="BU2682" i="3"/>
  <c r="BW2682" i="3"/>
  <c r="CM2680" i="3"/>
  <c r="CK2680" i="3"/>
  <c r="BU2680" i="3"/>
  <c r="BW2680" i="3"/>
  <c r="CG2678" i="3"/>
  <c r="BW2672" i="3"/>
  <c r="BV2672" i="3"/>
  <c r="CC2667" i="3"/>
  <c r="CE2667" i="3"/>
  <c r="BV2660" i="3"/>
  <c r="BW2660" i="3"/>
  <c r="BW2655" i="3"/>
  <c r="CD2654" i="3"/>
  <c r="BZ2649" i="3"/>
  <c r="CA2649" i="3"/>
  <c r="BR2638" i="3"/>
  <c r="BS2638" i="3"/>
  <c r="CM2620" i="3"/>
  <c r="CL2620" i="3"/>
  <c r="BS2619" i="3"/>
  <c r="BZ2619" i="3"/>
  <c r="CH2610" i="3"/>
  <c r="CI2610" i="3"/>
  <c r="CA2582" i="3"/>
  <c r="BS2580" i="3"/>
  <c r="BR2580" i="3"/>
  <c r="BR2555" i="3"/>
  <c r="BS2555" i="3"/>
  <c r="BQ2520" i="3"/>
  <c r="BW2515" i="3"/>
  <c r="BV2513" i="3"/>
  <c r="BS2507" i="3"/>
  <c r="BR2507" i="3"/>
  <c r="D2489" i="3"/>
  <c r="BU2489" i="3"/>
  <c r="D2482" i="3"/>
  <c r="BY2482" i="3"/>
  <c r="F2482" i="3"/>
  <c r="CM2459" i="3"/>
  <c r="CK2459" i="3"/>
  <c r="CL2423" i="3"/>
  <c r="CM2423" i="3"/>
  <c r="BR2414" i="3"/>
  <c r="BS2414" i="3"/>
  <c r="CL2410" i="3"/>
  <c r="BW2349" i="3"/>
  <c r="BV2349" i="3"/>
  <c r="CG2312" i="3"/>
  <c r="CI2312" i="3"/>
  <c r="BR2289" i="3"/>
  <c r="BS2289" i="3"/>
  <c r="BQ2289" i="3"/>
  <c r="BQ2203" i="3"/>
  <c r="BS2203" i="3"/>
  <c r="BR2203" i="3"/>
  <c r="CE2169" i="3"/>
  <c r="BV2063" i="3"/>
  <c r="BW2063" i="3"/>
  <c r="BU2063" i="3"/>
  <c r="CG1942" i="3"/>
  <c r="CH1942" i="3"/>
  <c r="CL1829" i="3"/>
  <c r="CK1829" i="3"/>
  <c r="BY1814" i="3"/>
  <c r="BZ1814" i="3"/>
  <c r="BU1610" i="3"/>
  <c r="BV1610" i="3"/>
  <c r="BW1610" i="3"/>
  <c r="F1449" i="3"/>
  <c r="M1449" i="3"/>
  <c r="BZ1447" i="3"/>
  <c r="CA1447" i="3"/>
  <c r="BY1447" i="3"/>
  <c r="BS1134" i="3"/>
  <c r="BR1134" i="3"/>
  <c r="CG1111" i="3"/>
  <c r="CH1111" i="3"/>
  <c r="CG1106" i="3"/>
  <c r="CI1106" i="3"/>
  <c r="CH1106" i="3"/>
  <c r="F1105" i="3"/>
  <c r="D1105" i="3"/>
  <c r="BY1105" i="3"/>
  <c r="CD1099" i="3"/>
  <c r="CE1099" i="3"/>
  <c r="CC1099" i="3"/>
  <c r="F1085" i="3"/>
  <c r="D1085" i="3"/>
  <c r="CC1085" i="3"/>
  <c r="CM986" i="3"/>
  <c r="CK986" i="3"/>
  <c r="BV927" i="3"/>
  <c r="BW927" i="3"/>
  <c r="M740" i="3"/>
  <c r="F740" i="3"/>
  <c r="BQ480" i="3"/>
  <c r="BS480" i="3"/>
  <c r="F3681" i="3"/>
  <c r="D3681" i="3"/>
  <c r="CK3477" i="3"/>
  <c r="CM3477" i="3"/>
  <c r="F3436" i="3"/>
  <c r="CA3418" i="3"/>
  <c r="BY3418" i="3"/>
  <c r="BZ3418" i="3"/>
  <c r="CM3407" i="3"/>
  <c r="CL3404" i="3"/>
  <c r="BS3400" i="3"/>
  <c r="D3397" i="3"/>
  <c r="F3397" i="3"/>
  <c r="CC3390" i="3"/>
  <c r="CE3390" i="3"/>
  <c r="D3387" i="3"/>
  <c r="BY3377" i="3"/>
  <c r="CL3360" i="3"/>
  <c r="BR3353" i="3"/>
  <c r="BS3353" i="3"/>
  <c r="CI3331" i="3"/>
  <c r="CG3253" i="3"/>
  <c r="CG3245" i="3"/>
  <c r="CK3191" i="3"/>
  <c r="CM3191" i="3"/>
  <c r="CA3181" i="3"/>
  <c r="BZ3181" i="3"/>
  <c r="BV3158" i="3"/>
  <c r="BW3158" i="3"/>
  <c r="CL3128" i="3"/>
  <c r="CM3122" i="3"/>
  <c r="CK3122" i="3"/>
  <c r="CD3118" i="3"/>
  <c r="CC3118" i="3"/>
  <c r="CL3115" i="3"/>
  <c r="CM3115" i="3"/>
  <c r="CD3098" i="3"/>
  <c r="CE3098" i="3"/>
  <c r="CD3086" i="3"/>
  <c r="CE3086" i="3"/>
  <c r="CC3086" i="3"/>
  <c r="BW3081" i="3"/>
  <c r="BV3081" i="3"/>
  <c r="BW3075" i="3"/>
  <c r="BV3075" i="3"/>
  <c r="F3062" i="3"/>
  <c r="D3062" i="3"/>
  <c r="BY3062" i="3"/>
  <c r="BY3048" i="3"/>
  <c r="BW3027" i="3"/>
  <c r="CM3021" i="3"/>
  <c r="CK3021" i="3"/>
  <c r="D2982" i="3"/>
  <c r="BY2982" i="3"/>
  <c r="F2982" i="3"/>
  <c r="F2979" i="3"/>
  <c r="D2979" i="3"/>
  <c r="BQ2979" i="3"/>
  <c r="CC2978" i="3"/>
  <c r="CD2978" i="3"/>
  <c r="CL2973" i="3"/>
  <c r="CK2973" i="3"/>
  <c r="CM2972" i="3"/>
  <c r="CL2972" i="3"/>
  <c r="BZ2946" i="3"/>
  <c r="CA2946" i="3"/>
  <c r="CL2935" i="3"/>
  <c r="CM2935" i="3"/>
  <c r="CK2932" i="3"/>
  <c r="CL2932" i="3"/>
  <c r="CM2909" i="3"/>
  <c r="CK2909" i="3"/>
  <c r="CM2870" i="3"/>
  <c r="BW2851" i="3"/>
  <c r="BV2851" i="3"/>
  <c r="CE2784" i="3"/>
  <c r="CG2770" i="3"/>
  <c r="CH2770" i="3"/>
  <c r="CE2758" i="3"/>
  <c r="CD2758" i="3"/>
  <c r="BR2758" i="3"/>
  <c r="BS2758" i="3"/>
  <c r="BY2752" i="3"/>
  <c r="BZ2752" i="3"/>
  <c r="BS2698" i="3"/>
  <c r="BY2697" i="3"/>
  <c r="BZ2697" i="3"/>
  <c r="BW2658" i="3"/>
  <c r="BV2658" i="3"/>
  <c r="CC2656" i="3"/>
  <c r="CE2656" i="3"/>
  <c r="CM2652" i="3"/>
  <c r="CL2652" i="3"/>
  <c r="CA2648" i="3"/>
  <c r="BZ2648" i="3"/>
  <c r="CH2636" i="3"/>
  <c r="CI2636" i="3"/>
  <c r="CL2635" i="3"/>
  <c r="CM2635" i="3"/>
  <c r="CD2610" i="3"/>
  <c r="CE2610" i="3"/>
  <c r="CL2603" i="3"/>
  <c r="CK2603" i="3"/>
  <c r="CG2602" i="3"/>
  <c r="CE2585" i="3"/>
  <c r="CD2585" i="3"/>
  <c r="F2582" i="3"/>
  <c r="D2582" i="3"/>
  <c r="BU2582" i="3"/>
  <c r="M2582" i="3"/>
  <c r="CM2482" i="3"/>
  <c r="CL2482" i="3"/>
  <c r="CK2482" i="3"/>
  <c r="BZ2468" i="3"/>
  <c r="CA2468" i="3"/>
  <c r="BV2441" i="3"/>
  <c r="BW2441" i="3"/>
  <c r="M2335" i="3"/>
  <c r="F2335" i="3"/>
  <c r="CM2299" i="3"/>
  <c r="CK2299" i="3"/>
  <c r="CH2286" i="3"/>
  <c r="CI2286" i="3"/>
  <c r="BU2278" i="3"/>
  <c r="BW2278" i="3"/>
  <c r="BV2278" i="3"/>
  <c r="CE2259" i="3"/>
  <c r="CC2259" i="3"/>
  <c r="BV2174" i="3"/>
  <c r="BW2174" i="3"/>
  <c r="CL2086" i="3"/>
  <c r="CK2086" i="3"/>
  <c r="BY2065" i="3"/>
  <c r="BZ2065" i="3"/>
  <c r="CC1838" i="3"/>
  <c r="CE1838" i="3"/>
  <c r="CD1838" i="3"/>
  <c r="D1696" i="3"/>
  <c r="F1696" i="3"/>
  <c r="F1562" i="3"/>
  <c r="D1562" i="3"/>
  <c r="M1562" i="3"/>
  <c r="CC1548" i="3"/>
  <c r="CD1548" i="3"/>
  <c r="BQ1527" i="3"/>
  <c r="BR1527" i="3"/>
  <c r="M1453" i="3"/>
  <c r="F1453" i="3"/>
  <c r="BQ1340" i="3"/>
  <c r="BR1340" i="3"/>
  <c r="D1180" i="3"/>
  <c r="BY1180" i="3"/>
  <c r="F1180" i="3"/>
  <c r="D1166" i="3"/>
  <c r="BQ1166" i="3"/>
  <c r="F1166" i="3"/>
  <c r="CI1163" i="3"/>
  <c r="CH1163" i="3"/>
  <c r="F1161" i="3"/>
  <c r="D1161" i="3"/>
  <c r="BU1161" i="3"/>
  <c r="BU799" i="3"/>
  <c r="BW799" i="3"/>
  <c r="BV799" i="3"/>
  <c r="BW794" i="3"/>
  <c r="BV794" i="3"/>
  <c r="BU794" i="3"/>
  <c r="BR758" i="3"/>
  <c r="BS758" i="3"/>
  <c r="BU529" i="3"/>
  <c r="BV529" i="3"/>
  <c r="BW529" i="3"/>
  <c r="CD520" i="3"/>
  <c r="CE520" i="3"/>
  <c r="CD487" i="3"/>
  <c r="CC487" i="3"/>
  <c r="CL483" i="3"/>
  <c r="CK483" i="3"/>
  <c r="D1727" i="3"/>
  <c r="D874" i="3"/>
  <c r="D1729" i="3"/>
  <c r="D876" i="3"/>
  <c r="BL62" i="16"/>
  <c r="T7" i="16"/>
  <c r="F1757" i="3"/>
  <c r="CE1044" i="3"/>
  <c r="ET62" i="16"/>
  <c r="ER51" i="16"/>
  <c r="BR1031" i="3"/>
  <c r="BS1031" i="3"/>
  <c r="BR1026" i="3"/>
  <c r="BS1026" i="3"/>
  <c r="EX24" i="16"/>
  <c r="CE910" i="3"/>
  <c r="CD910" i="3"/>
  <c r="EV23" i="16"/>
  <c r="BW909" i="3"/>
  <c r="EV18" i="16"/>
  <c r="BW904" i="3"/>
  <c r="EW17" i="16"/>
  <c r="CA903" i="3"/>
  <c r="BZ903" i="3"/>
  <c r="EV15" i="16"/>
  <c r="BW901" i="3"/>
  <c r="BV901" i="3"/>
  <c r="EX13" i="16"/>
  <c r="CE899" i="3"/>
  <c r="EX12" i="16"/>
  <c r="CD898" i="3"/>
  <c r="CE898" i="3"/>
  <c r="EW11" i="16"/>
  <c r="BZ897" i="3"/>
  <c r="CA897" i="3"/>
  <c r="CM2277" i="3"/>
  <c r="CL2277" i="3"/>
  <c r="CH2236" i="3"/>
  <c r="CG2236" i="3"/>
  <c r="BQ2231" i="3"/>
  <c r="BS2231" i="3"/>
  <c r="CH2221" i="3"/>
  <c r="BU2217" i="3"/>
  <c r="BV2217" i="3"/>
  <c r="CA2182" i="3"/>
  <c r="BZ2182" i="3"/>
  <c r="BU2169" i="3"/>
  <c r="BV2169" i="3"/>
  <c r="BQ2127" i="3"/>
  <c r="BS2127" i="3"/>
  <c r="CE2125" i="3"/>
  <c r="CC2125" i="3"/>
  <c r="CG2118" i="3"/>
  <c r="CH2118" i="3"/>
  <c r="BR2098" i="3"/>
  <c r="BS2098" i="3"/>
  <c r="BV2090" i="3"/>
  <c r="BU2090" i="3"/>
  <c r="CL2073" i="3"/>
  <c r="CM2073" i="3"/>
  <c r="CC2043" i="3"/>
  <c r="CD2043" i="3"/>
  <c r="CL2010" i="3"/>
  <c r="CM2010" i="3"/>
  <c r="CD1945" i="3"/>
  <c r="CE1945" i="3"/>
  <c r="CC1945" i="3"/>
  <c r="CH1940" i="3"/>
  <c r="CG1940" i="3"/>
  <c r="CD1935" i="3"/>
  <c r="CE1935" i="3"/>
  <c r="CM1782" i="3"/>
  <c r="CK1782" i="3"/>
  <c r="CI1781" i="3"/>
  <c r="CG1781" i="3"/>
  <c r="CE1774" i="3"/>
  <c r="CC1774" i="3"/>
  <c r="CD1758" i="3"/>
  <c r="CE1758" i="3"/>
  <c r="CM1750" i="3"/>
  <c r="CL1750" i="3"/>
  <c r="CI1681" i="3"/>
  <c r="CH1681" i="3"/>
  <c r="BW1680" i="3"/>
  <c r="BU1680" i="3"/>
  <c r="CG1672" i="3"/>
  <c r="CI1672" i="3"/>
  <c r="BV1667" i="3"/>
  <c r="BU1667" i="3"/>
  <c r="CC1654" i="3"/>
  <c r="CD1654" i="3"/>
  <c r="BZ1647" i="3"/>
  <c r="CA1647" i="3"/>
  <c r="CL1626" i="3"/>
  <c r="CM1626" i="3"/>
  <c r="BU1626" i="3"/>
  <c r="BV1626" i="3"/>
  <c r="BU1594" i="3"/>
  <c r="BV1594" i="3"/>
  <c r="BZ1570" i="3"/>
  <c r="CA1570" i="3"/>
  <c r="M1445" i="3"/>
  <c r="F1445" i="3"/>
  <c r="CA1392" i="3"/>
  <c r="BZ1392" i="3"/>
  <c r="CE1388" i="3"/>
  <c r="CD1388" i="3"/>
  <c r="BZ1347" i="3"/>
  <c r="CA1347" i="3"/>
  <c r="F1342" i="3"/>
  <c r="M1342" i="3"/>
  <c r="BW1186" i="3"/>
  <c r="BV1186" i="3"/>
  <c r="CH1165" i="3"/>
  <c r="CG1165" i="3"/>
  <c r="CI1152" i="3"/>
  <c r="CG1152" i="3"/>
  <c r="F920" i="3"/>
  <c r="D920" i="3"/>
  <c r="BQ920" i="3"/>
  <c r="CK788" i="3"/>
  <c r="CL788" i="3"/>
  <c r="F763" i="3"/>
  <c r="M763" i="3"/>
  <c r="BU735" i="3"/>
  <c r="BV735" i="3"/>
  <c r="CK734" i="3"/>
  <c r="CM734" i="3"/>
  <c r="CA693" i="3"/>
  <c r="BZ693" i="3"/>
  <c r="BY693" i="3"/>
  <c r="BU645" i="3"/>
  <c r="BW645" i="3"/>
  <c r="BV645" i="3"/>
  <c r="CK644" i="3"/>
  <c r="CL644" i="3"/>
  <c r="CM613" i="3"/>
  <c r="CK613" i="3"/>
  <c r="CL613" i="3"/>
  <c r="CM561" i="3"/>
  <c r="CL561" i="3"/>
  <c r="CK561" i="3"/>
  <c r="D543" i="3"/>
  <c r="F543" i="3"/>
  <c r="CM501" i="3"/>
  <c r="CL501" i="3"/>
  <c r="CK501" i="3"/>
  <c r="CC465" i="3"/>
  <c r="CE465" i="3"/>
  <c r="CD465" i="3"/>
  <c r="BQ458" i="3"/>
  <c r="BR458" i="3"/>
  <c r="CL439" i="3"/>
  <c r="CK439" i="3"/>
  <c r="BR392" i="3"/>
  <c r="BS392" i="3"/>
  <c r="BV279" i="3"/>
  <c r="BW279" i="3"/>
  <c r="BU277" i="3"/>
  <c r="BV277" i="3"/>
  <c r="M264" i="3"/>
  <c r="F264" i="3"/>
  <c r="CE254" i="3"/>
  <c r="CD254" i="3"/>
  <c r="BV253" i="3"/>
  <c r="BW253" i="3"/>
  <c r="BW195" i="3"/>
  <c r="BV195" i="3"/>
  <c r="CK161" i="3"/>
  <c r="CM161" i="3"/>
  <c r="F155" i="3"/>
  <c r="D155" i="3"/>
  <c r="BY155" i="3"/>
  <c r="CD119" i="3"/>
  <c r="CE119" i="3"/>
  <c r="BW93" i="3"/>
  <c r="BU93" i="3"/>
  <c r="BV55" i="3"/>
  <c r="EX25" i="16"/>
  <c r="CD911" i="3"/>
  <c r="CE911" i="3"/>
  <c r="EU21" i="16"/>
  <c r="BS907" i="3"/>
  <c r="BR907" i="3"/>
  <c r="EW20" i="16"/>
  <c r="CA906" i="3"/>
  <c r="BZ906" i="3"/>
  <c r="D3194" i="3"/>
  <c r="BY3194" i="3"/>
  <c r="CC3123" i="3"/>
  <c r="BQ3120" i="3"/>
  <c r="BY3114" i="3"/>
  <c r="BQ3077" i="3"/>
  <c r="BY3076" i="3"/>
  <c r="BQ3020" i="3"/>
  <c r="BU3018" i="3"/>
  <c r="M2430" i="3"/>
  <c r="CE2429" i="3"/>
  <c r="CL2415" i="3"/>
  <c r="BZ2255" i="3"/>
  <c r="BY2255" i="3"/>
  <c r="BS2251" i="3"/>
  <c r="BR2251" i="3"/>
  <c r="CI2241" i="3"/>
  <c r="CH2241" i="3"/>
  <c r="CI2236" i="3"/>
  <c r="CL2210" i="3"/>
  <c r="CM2210" i="3"/>
  <c r="CI2155" i="3"/>
  <c r="CG2155" i="3"/>
  <c r="CC2143" i="3"/>
  <c r="CE2143" i="3"/>
  <c r="D2117" i="3"/>
  <c r="M2117" i="3"/>
  <c r="BU2101" i="3"/>
  <c r="BW2101" i="3"/>
  <c r="BS2053" i="3"/>
  <c r="BR2053" i="3"/>
  <c r="BQ2053" i="3"/>
  <c r="CG2031" i="3"/>
  <c r="CH2031" i="3"/>
  <c r="BU2013" i="3"/>
  <c r="BW2013" i="3"/>
  <c r="CC1994" i="3"/>
  <c r="CE1994" i="3"/>
  <c r="CD1988" i="3"/>
  <c r="CC1988" i="3"/>
  <c r="CK1942" i="3"/>
  <c r="CL1942" i="3"/>
  <c r="D1940" i="3"/>
  <c r="F1940" i="3"/>
  <c r="CK1937" i="3"/>
  <c r="CL1937" i="3"/>
  <c r="CC1935" i="3"/>
  <c r="CI1890" i="3"/>
  <c r="CG1890" i="3"/>
  <c r="CH1890" i="3"/>
  <c r="BU1882" i="3"/>
  <c r="BW1882" i="3"/>
  <c r="BV1840" i="3"/>
  <c r="BU1840" i="3"/>
  <c r="CI1818" i="3"/>
  <c r="CH1818" i="3"/>
  <c r="CD1774" i="3"/>
  <c r="CC1758" i="3"/>
  <c r="BQ1705" i="3"/>
  <c r="BS1705" i="3"/>
  <c r="BR1671" i="3"/>
  <c r="BS1671" i="3"/>
  <c r="CM1669" i="3"/>
  <c r="CK1669" i="3"/>
  <c r="BV1664" i="3"/>
  <c r="BU1664" i="3"/>
  <c r="CK1636" i="3"/>
  <c r="CL1636" i="3"/>
  <c r="BV1597" i="3"/>
  <c r="BW1597" i="3"/>
  <c r="CK1570" i="3"/>
  <c r="CL1570" i="3"/>
  <c r="CM1570" i="3"/>
  <c r="BV1557" i="3"/>
  <c r="BW1557" i="3"/>
  <c r="CA1530" i="3"/>
  <c r="BZ1530" i="3"/>
  <c r="BY1530" i="3"/>
  <c r="BZ1529" i="3"/>
  <c r="CA1529" i="3"/>
  <c r="F1478" i="3"/>
  <c r="M1478" i="3"/>
  <c r="CG1468" i="3"/>
  <c r="CH1468" i="3"/>
  <c r="BQ1468" i="3"/>
  <c r="BR1468" i="3"/>
  <c r="CH1453" i="3"/>
  <c r="CG1453" i="3"/>
  <c r="BR1425" i="3"/>
  <c r="BQ1425" i="3"/>
  <c r="BR1410" i="3"/>
  <c r="BS1410" i="3"/>
  <c r="CM1406" i="3"/>
  <c r="CL1406" i="3"/>
  <c r="BW1394" i="3"/>
  <c r="BV1394" i="3"/>
  <c r="F1256" i="3"/>
  <c r="D1256" i="3"/>
  <c r="BR1252" i="3"/>
  <c r="CA1251" i="3"/>
  <c r="BZ1251" i="3"/>
  <c r="M1206" i="3"/>
  <c r="F1206" i="3"/>
  <c r="BZ1205" i="3"/>
  <c r="CA1205" i="3"/>
  <c r="CE1189" i="3"/>
  <c r="CD1189" i="3"/>
  <c r="CM1141" i="3"/>
  <c r="CK1141" i="3"/>
  <c r="CL1141" i="3"/>
  <c r="BV1140" i="3"/>
  <c r="BW1140" i="3"/>
  <c r="F987" i="3"/>
  <c r="D987" i="3"/>
  <c r="CC987" i="3"/>
  <c r="CE930" i="3"/>
  <c r="CD930" i="3"/>
  <c r="BR929" i="3"/>
  <c r="BS929" i="3"/>
  <c r="CL845" i="3"/>
  <c r="CK845" i="3"/>
  <c r="CD836" i="3"/>
  <c r="CE836" i="3"/>
  <c r="BZ804" i="3"/>
  <c r="CA804" i="3"/>
  <c r="BY804" i="3"/>
  <c r="CK756" i="3"/>
  <c r="CL756" i="3"/>
  <c r="BW685" i="3"/>
  <c r="BV685" i="3"/>
  <c r="BU685" i="3"/>
  <c r="M683" i="3"/>
  <c r="F683" i="3"/>
  <c r="BV650" i="3"/>
  <c r="BU650" i="3"/>
  <c r="CE616" i="3"/>
  <c r="CD616" i="3"/>
  <c r="BY615" i="3"/>
  <c r="CA615" i="3"/>
  <c r="BZ615" i="3"/>
  <c r="CA531" i="3"/>
  <c r="M407" i="3"/>
  <c r="D407" i="3"/>
  <c r="BY407" i="3"/>
  <c r="CK389" i="3"/>
  <c r="BV385" i="3"/>
  <c r="BW385" i="3"/>
  <c r="CE202" i="3"/>
  <c r="CD202" i="3"/>
  <c r="CA175" i="3"/>
  <c r="BZ175" i="3"/>
  <c r="D3466" i="3"/>
  <c r="BQ3466" i="3"/>
  <c r="D3412" i="3"/>
  <c r="BQ3310" i="3"/>
  <c r="D3267" i="3"/>
  <c r="BQ3267" i="3"/>
  <c r="D3196" i="3"/>
  <c r="BY3196" i="3"/>
  <c r="CH3175" i="3"/>
  <c r="BY3128" i="3"/>
  <c r="BU2971" i="3"/>
  <c r="BQ2934" i="3"/>
  <c r="CD2871" i="3"/>
  <c r="CL2803" i="3"/>
  <c r="CK2796" i="3"/>
  <c r="CK2767" i="3"/>
  <c r="CL2753" i="3"/>
  <c r="CK2720" i="3"/>
  <c r="CI2689" i="3"/>
  <c r="CI2659" i="3"/>
  <c r="CI2653" i="3"/>
  <c r="BU2648" i="3"/>
  <c r="BY2621" i="3"/>
  <c r="CG2605" i="3"/>
  <c r="BS2579" i="3"/>
  <c r="BQ2562" i="3"/>
  <c r="BS2509" i="3"/>
  <c r="BR2456" i="3"/>
  <c r="BQ2456" i="3"/>
  <c r="BS2430" i="3"/>
  <c r="BZ2405" i="3"/>
  <c r="BV2387" i="3"/>
  <c r="CH2319" i="3"/>
  <c r="M2302" i="3"/>
  <c r="BW2298" i="3"/>
  <c r="BZ2295" i="3"/>
  <c r="CE2294" i="3"/>
  <c r="CH2289" i="3"/>
  <c r="CK2277" i="3"/>
  <c r="CD2243" i="3"/>
  <c r="CE2243" i="3"/>
  <c r="CK2240" i="3"/>
  <c r="CM2240" i="3"/>
  <c r="CE2237" i="3"/>
  <c r="BW2236" i="3"/>
  <c r="BV2236" i="3"/>
  <c r="BS2234" i="3"/>
  <c r="BQ2234" i="3"/>
  <c r="CE2214" i="3"/>
  <c r="CC2214" i="3"/>
  <c r="CK2210" i="3"/>
  <c r="D2190" i="3"/>
  <c r="F2190" i="3"/>
  <c r="CK2180" i="3"/>
  <c r="CM2180" i="3"/>
  <c r="CH2173" i="3"/>
  <c r="CG2173" i="3"/>
  <c r="CC2157" i="3"/>
  <c r="CE2157" i="3"/>
  <c r="BR2141" i="3"/>
  <c r="BQ2141" i="3"/>
  <c r="BS2141" i="3"/>
  <c r="D2123" i="3"/>
  <c r="M2123" i="3"/>
  <c r="CE2104" i="3"/>
  <c r="CC2104" i="3"/>
  <c r="D2095" i="3"/>
  <c r="F2095" i="3"/>
  <c r="BW2090" i="3"/>
  <c r="CH2064" i="3"/>
  <c r="CI2064" i="3"/>
  <c r="CK1993" i="3"/>
  <c r="CM1993" i="3"/>
  <c r="CK1989" i="3"/>
  <c r="CL1989" i="3"/>
  <c r="CC1943" i="3"/>
  <c r="CD1943" i="3"/>
  <c r="BU1940" i="3"/>
  <c r="BV1940" i="3"/>
  <c r="CI1936" i="3"/>
  <c r="CG1936" i="3"/>
  <c r="BQ1892" i="3"/>
  <c r="BR1892" i="3"/>
  <c r="BS1892" i="3"/>
  <c r="BQ1824" i="3"/>
  <c r="BS1824" i="3"/>
  <c r="BY1820" i="3"/>
  <c r="BZ1820" i="3"/>
  <c r="D1820" i="3"/>
  <c r="F1820" i="3"/>
  <c r="D1819" i="3"/>
  <c r="F1819" i="3"/>
  <c r="CI1775" i="3"/>
  <c r="CH1775" i="3"/>
  <c r="CH1774" i="3"/>
  <c r="CI1774" i="3"/>
  <c r="CK1750" i="3"/>
  <c r="CA1750" i="3"/>
  <c r="BY1750" i="3"/>
  <c r="BV1747" i="3"/>
  <c r="BU1747" i="3"/>
  <c r="CA1691" i="3"/>
  <c r="BY1691" i="3"/>
  <c r="BU1681" i="3"/>
  <c r="BV1681" i="3"/>
  <c r="BV1680" i="3"/>
  <c r="BQ1671" i="3"/>
  <c r="CL1669" i="3"/>
  <c r="BW1667" i="3"/>
  <c r="CL1657" i="3"/>
  <c r="CM1657" i="3"/>
  <c r="BZ1646" i="3"/>
  <c r="CA1646" i="3"/>
  <c r="BU1641" i="3"/>
  <c r="BV1641" i="3"/>
  <c r="CK1639" i="3"/>
  <c r="CL1639" i="3"/>
  <c r="BW1626" i="3"/>
  <c r="CK1624" i="3"/>
  <c r="CL1624" i="3"/>
  <c r="BV1618" i="3"/>
  <c r="BU1618" i="3"/>
  <c r="BV1605" i="3"/>
  <c r="BW1605" i="3"/>
  <c r="D1558" i="3"/>
  <c r="F1558" i="3"/>
  <c r="CL1554" i="3"/>
  <c r="CK1554" i="3"/>
  <c r="BW1553" i="3"/>
  <c r="BV1553" i="3"/>
  <c r="CI1453" i="3"/>
  <c r="F1426" i="3"/>
  <c r="D1426" i="3"/>
  <c r="CA1393" i="3"/>
  <c r="BZ1393" i="3"/>
  <c r="M1321" i="3"/>
  <c r="F1321" i="3"/>
  <c r="BY1270" i="3"/>
  <c r="CA1270" i="3"/>
  <c r="F1217" i="3"/>
  <c r="D1217" i="3"/>
  <c r="CC1217" i="3"/>
  <c r="BW1215" i="3"/>
  <c r="BV1215" i="3"/>
  <c r="CE1101" i="3"/>
  <c r="CC1101" i="3"/>
  <c r="BS986" i="3"/>
  <c r="BR986" i="3"/>
  <c r="F975" i="3"/>
  <c r="D975" i="3"/>
  <c r="CC975" i="3"/>
  <c r="CD918" i="3"/>
  <c r="CE918" i="3"/>
  <c r="BV835" i="3"/>
  <c r="BW835" i="3"/>
  <c r="BR802" i="3"/>
  <c r="BQ802" i="3"/>
  <c r="F756" i="3"/>
  <c r="M756" i="3"/>
  <c r="CE719" i="3"/>
  <c r="CD719" i="3"/>
  <c r="M719" i="3"/>
  <c r="F719" i="3"/>
  <c r="BY658" i="3"/>
  <c r="CA658" i="3"/>
  <c r="BR623" i="3"/>
  <c r="BS623" i="3"/>
  <c r="BQ623" i="3"/>
  <c r="CA619" i="3"/>
  <c r="BZ619" i="3"/>
  <c r="BY619" i="3"/>
  <c r="CL537" i="3"/>
  <c r="CM537" i="3"/>
  <c r="CK537" i="3"/>
  <c r="CD510" i="3"/>
  <c r="CC510" i="3"/>
  <c r="CD366" i="3"/>
  <c r="CE366" i="3"/>
  <c r="CG344" i="3"/>
  <c r="CI344" i="3"/>
  <c r="CG227" i="3"/>
  <c r="CH227" i="3"/>
  <c r="CI227" i="3"/>
  <c r="CE218" i="3"/>
  <c r="CC218" i="3"/>
  <c r="CD218" i="3"/>
  <c r="BV201" i="3"/>
  <c r="BW201" i="3"/>
  <c r="CH179" i="3"/>
  <c r="CG179" i="3"/>
  <c r="D172" i="3"/>
  <c r="BU172" i="3"/>
  <c r="F172" i="3"/>
  <c r="BS2232" i="3"/>
  <c r="BV2220" i="3"/>
  <c r="BR2213" i="3"/>
  <c r="F2210" i="3"/>
  <c r="BW2202" i="3"/>
  <c r="BR2163" i="3"/>
  <c r="CH2156" i="3"/>
  <c r="CG2083" i="3"/>
  <c r="BR2077" i="3"/>
  <c r="CG2075" i="3"/>
  <c r="CG2045" i="3"/>
  <c r="BS2034" i="3"/>
  <c r="CE2010" i="3"/>
  <c r="BZ1956" i="3"/>
  <c r="D1410" i="3"/>
  <c r="F1410" i="3"/>
  <c r="BV1392" i="3"/>
  <c r="BW1392" i="3"/>
  <c r="F1389" i="3"/>
  <c r="M1389" i="3"/>
  <c r="BV1321" i="3"/>
  <c r="BW1321" i="3"/>
  <c r="CI1283" i="3"/>
  <c r="CG1283" i="3"/>
  <c r="CH1283" i="3"/>
  <c r="BY1253" i="3"/>
  <c r="CA1253" i="3"/>
  <c r="CC1252" i="3"/>
  <c r="CD1252" i="3"/>
  <c r="F1252" i="3"/>
  <c r="D1252" i="3"/>
  <c r="CE1230" i="3"/>
  <c r="CD1230" i="3"/>
  <c r="CM1216" i="3"/>
  <c r="CL1216" i="3"/>
  <c r="CH1206" i="3"/>
  <c r="CI1206" i="3"/>
  <c r="CH1189" i="3"/>
  <c r="CG1189" i="3"/>
  <c r="BS1164" i="3"/>
  <c r="BR1164" i="3"/>
  <c r="F1163" i="3"/>
  <c r="D1163" i="3"/>
  <c r="BU1163" i="3"/>
  <c r="CM1160" i="3"/>
  <c r="CL1160" i="3"/>
  <c r="BW1149" i="3"/>
  <c r="BV1149" i="3"/>
  <c r="CG1140" i="3"/>
  <c r="CH1140" i="3"/>
  <c r="BS1105" i="3"/>
  <c r="BR1105" i="3"/>
  <c r="CH1094" i="3"/>
  <c r="CI1094" i="3"/>
  <c r="CG1094" i="3"/>
  <c r="BZ986" i="3"/>
  <c r="CA986" i="3"/>
  <c r="BZ980" i="3"/>
  <c r="CA980" i="3"/>
  <c r="CG915" i="3"/>
  <c r="CI915" i="3"/>
  <c r="BS915" i="3"/>
  <c r="BR915" i="3"/>
  <c r="F853" i="3"/>
  <c r="D853" i="3"/>
  <c r="BU853" i="3"/>
  <c r="F795" i="3"/>
  <c r="M795" i="3"/>
  <c r="BV792" i="3"/>
  <c r="BU792" i="3"/>
  <c r="CI787" i="3"/>
  <c r="CH787" i="3"/>
  <c r="F767" i="3"/>
  <c r="M767" i="3"/>
  <c r="BY764" i="3"/>
  <c r="CA764" i="3"/>
  <c r="BR756" i="3"/>
  <c r="BQ756" i="3"/>
  <c r="CA748" i="3"/>
  <c r="BZ748" i="3"/>
  <c r="BU723" i="3"/>
  <c r="BV723" i="3"/>
  <c r="BV689" i="3"/>
  <c r="BW689" i="3"/>
  <c r="BU689" i="3"/>
  <c r="BV652" i="3"/>
  <c r="BW652" i="3"/>
  <c r="F635" i="3"/>
  <c r="M635" i="3"/>
  <c r="CK631" i="3"/>
  <c r="CL631" i="3"/>
  <c r="CG620" i="3"/>
  <c r="CI620" i="3"/>
  <c r="BS578" i="3"/>
  <c r="CA578" i="3"/>
  <c r="BZ578" i="3"/>
  <c r="BQ548" i="3"/>
  <c r="BS548" i="3"/>
  <c r="CE531" i="3"/>
  <c r="CC531" i="3"/>
  <c r="CD531" i="3"/>
  <c r="CC525" i="3"/>
  <c r="CE525" i="3"/>
  <c r="CA520" i="3"/>
  <c r="BY520" i="3"/>
  <c r="BZ468" i="3"/>
  <c r="CA468" i="3"/>
  <c r="CH462" i="3"/>
  <c r="CG462" i="3"/>
  <c r="CD456" i="3"/>
  <c r="CC456" i="3"/>
  <c r="CE450" i="3"/>
  <c r="CD450" i="3"/>
  <c r="BR442" i="3"/>
  <c r="BQ442" i="3"/>
  <c r="F319" i="3"/>
  <c r="D319" i="3"/>
  <c r="BY319" i="3"/>
  <c r="BR315" i="3"/>
  <c r="BS315" i="3"/>
  <c r="CE227" i="3"/>
  <c r="CD227" i="3"/>
  <c r="CG185" i="3"/>
  <c r="CH185" i="3"/>
  <c r="CD162" i="3"/>
  <c r="CE162" i="3"/>
  <c r="BR63" i="3"/>
  <c r="BS63" i="3"/>
  <c r="BQ63" i="3"/>
  <c r="BU56" i="16"/>
  <c r="BR963" i="3"/>
  <c r="BV58" i="16"/>
  <c r="BZ964" i="3"/>
  <c r="BU64" i="16"/>
  <c r="BW970" i="3"/>
  <c r="BS96" i="16"/>
  <c r="F907" i="3"/>
  <c r="BS97" i="16"/>
  <c r="F908" i="3"/>
  <c r="CE1690" i="3"/>
  <c r="BZ1522" i="3"/>
  <c r="CH1419" i="3"/>
  <c r="CI1419" i="3"/>
  <c r="BR1419" i="3"/>
  <c r="BQ1419" i="3"/>
  <c r="BY1406" i="3"/>
  <c r="CA1406" i="3"/>
  <c r="CL1393" i="3"/>
  <c r="CM1393" i="3"/>
  <c r="F1392" i="3"/>
  <c r="D1392" i="3"/>
  <c r="BY1392" i="3"/>
  <c r="CE1350" i="3"/>
  <c r="CD1350" i="3"/>
  <c r="BR1229" i="3"/>
  <c r="BS1229" i="3"/>
  <c r="BW1173" i="3"/>
  <c r="BV1173" i="3"/>
  <c r="F1165" i="3"/>
  <c r="D1165" i="3"/>
  <c r="BR1162" i="3"/>
  <c r="BS1162" i="3"/>
  <c r="CA1155" i="3"/>
  <c r="BZ1155" i="3"/>
  <c r="D1134" i="3"/>
  <c r="BU1134" i="3"/>
  <c r="F1134" i="3"/>
  <c r="F1111" i="3"/>
  <c r="D1111" i="3"/>
  <c r="CC1111" i="3"/>
  <c r="CG927" i="3"/>
  <c r="CI927" i="3"/>
  <c r="CA824" i="3"/>
  <c r="BZ824" i="3"/>
  <c r="BZ809" i="3"/>
  <c r="CA809" i="3"/>
  <c r="CG787" i="3"/>
  <c r="BV767" i="3"/>
  <c r="BU767" i="3"/>
  <c r="CM746" i="3"/>
  <c r="CL746" i="3"/>
  <c r="CC742" i="3"/>
  <c r="CE742" i="3"/>
  <c r="F734" i="3"/>
  <c r="M734" i="3"/>
  <c r="BV712" i="3"/>
  <c r="BW712" i="3"/>
  <c r="BU712" i="3"/>
  <c r="CK699" i="3"/>
  <c r="CM699" i="3"/>
  <c r="CE689" i="3"/>
  <c r="CD689" i="3"/>
  <c r="CE688" i="3"/>
  <c r="CC688" i="3"/>
  <c r="BU658" i="3"/>
  <c r="BV658" i="3"/>
  <c r="CK652" i="3"/>
  <c r="CI650" i="3"/>
  <c r="CG650" i="3"/>
  <c r="CL647" i="3"/>
  <c r="CM647" i="3"/>
  <c r="CK647" i="3"/>
  <c r="CK593" i="3"/>
  <c r="CL593" i="3"/>
  <c r="BR548" i="3"/>
  <c r="CH516" i="3"/>
  <c r="CG516" i="3"/>
  <c r="BZ509" i="3"/>
  <c r="BY509" i="3"/>
  <c r="BW499" i="3"/>
  <c r="BV499" i="3"/>
  <c r="BY486" i="3"/>
  <c r="CA486" i="3"/>
  <c r="BR436" i="3"/>
  <c r="BS436" i="3"/>
  <c r="CM429" i="3"/>
  <c r="CK429" i="3"/>
  <c r="CD402" i="3"/>
  <c r="CE402" i="3"/>
  <c r="CK369" i="3"/>
  <c r="CM369" i="3"/>
  <c r="D366" i="3"/>
  <c r="BQ366" i="3"/>
  <c r="F366" i="3"/>
  <c r="D345" i="3"/>
  <c r="BU345" i="3"/>
  <c r="F345" i="3"/>
  <c r="M345" i="3"/>
  <c r="BS343" i="3"/>
  <c r="BR343" i="3"/>
  <c r="M305" i="3"/>
  <c r="D305" i="3"/>
  <c r="BQ305" i="3"/>
  <c r="CE294" i="3"/>
  <c r="CD294" i="3"/>
  <c r="CM285" i="3"/>
  <c r="CK285" i="3"/>
  <c r="CL285" i="3"/>
  <c r="CD260" i="3"/>
  <c r="CE260" i="3"/>
  <c r="BU240" i="3"/>
  <c r="BW240" i="3"/>
  <c r="CE220" i="3"/>
  <c r="CD220" i="3"/>
  <c r="CE207" i="3"/>
  <c r="CC207" i="3"/>
  <c r="CI185" i="3"/>
  <c r="CE174" i="3"/>
  <c r="CD174" i="3"/>
  <c r="BV170" i="3"/>
  <c r="BW170" i="3"/>
  <c r="CI123" i="3"/>
  <c r="CH123" i="3"/>
  <c r="BZ63" i="3"/>
  <c r="CA63" i="3"/>
  <c r="BW102" i="16"/>
  <c r="BZ1094" i="3"/>
  <c r="BS1291" i="3"/>
  <c r="CA454" i="3"/>
  <c r="BZ454" i="3"/>
  <c r="CA448" i="3"/>
  <c r="BZ448" i="3"/>
  <c r="BQ410" i="3"/>
  <c r="M401" i="3"/>
  <c r="D401" i="3"/>
  <c r="BY401" i="3"/>
  <c r="BV374" i="3"/>
  <c r="BW374" i="3"/>
  <c r="CH289" i="3"/>
  <c r="CG289" i="3"/>
  <c r="CI233" i="3"/>
  <c r="CH233" i="3"/>
  <c r="BV210" i="3"/>
  <c r="BW210" i="3"/>
  <c r="BQ107" i="3"/>
  <c r="BS107" i="3"/>
  <c r="D1787" i="3"/>
  <c r="D934" i="3"/>
  <c r="D1846" i="3"/>
  <c r="D993" i="3"/>
  <c r="D1983" i="3"/>
  <c r="D1130" i="3"/>
  <c r="BW1412" i="3"/>
  <c r="BR1225" i="3"/>
  <c r="CM1044" i="3"/>
  <c r="BU722" i="3"/>
  <c r="CM711" i="3"/>
  <c r="CG625" i="3"/>
  <c r="BU583" i="3"/>
  <c r="BW543" i="3"/>
  <c r="D525" i="3"/>
  <c r="CA497" i="3"/>
  <c r="CK491" i="3"/>
  <c r="CI481" i="3"/>
  <c r="BY454" i="3"/>
  <c r="CC452" i="3"/>
  <c r="CE452" i="3"/>
  <c r="CC420" i="3"/>
  <c r="CE420" i="3"/>
  <c r="CK391" i="3"/>
  <c r="CH345" i="3"/>
  <c r="CG345" i="3"/>
  <c r="BR331" i="3"/>
  <c r="BZ331" i="3"/>
  <c r="CA331" i="3"/>
  <c r="CL321" i="3"/>
  <c r="CM321" i="3"/>
  <c r="BU210" i="3"/>
  <c r="CH189" i="3"/>
  <c r="CE157" i="3"/>
  <c r="CD157" i="3"/>
  <c r="CL98" i="3"/>
  <c r="CL85" i="3"/>
  <c r="CK85" i="3"/>
  <c r="CM70" i="3"/>
  <c r="CL70" i="3"/>
  <c r="CK70" i="3"/>
  <c r="CD26" i="3"/>
  <c r="CE26" i="3"/>
  <c r="CC26" i="3"/>
  <c r="D1128" i="3"/>
  <c r="D1981" i="3"/>
  <c r="BU132" i="3"/>
  <c r="BW132" i="3"/>
  <c r="BV132" i="3"/>
  <c r="CE98" i="3"/>
  <c r="CC98" i="3"/>
  <c r="BH2675" i="3"/>
  <c r="BI2675" i="3"/>
  <c r="N2675" i="3"/>
  <c r="BH2687" i="3"/>
  <c r="BI2687" i="3"/>
  <c r="N2687" i="3"/>
  <c r="BH2699" i="3"/>
  <c r="BI2699" i="3"/>
  <c r="N2699" i="3"/>
  <c r="BH2723" i="3"/>
  <c r="BI2723" i="3"/>
  <c r="N2723" i="3"/>
  <c r="BH2735" i="3"/>
  <c r="BI2735" i="3"/>
  <c r="N2735" i="3"/>
  <c r="BH2747" i="3"/>
  <c r="BI2747" i="3"/>
  <c r="N2747" i="3"/>
  <c r="BH2759" i="3"/>
  <c r="BI2759" i="3"/>
  <c r="N2759" i="3"/>
  <c r="BH2771" i="3"/>
  <c r="BI2771" i="3"/>
  <c r="N2771" i="3"/>
  <c r="BH2783" i="3"/>
  <c r="BI2783" i="3"/>
  <c r="N2783" i="3"/>
  <c r="BH2795" i="3"/>
  <c r="BI2795" i="3"/>
  <c r="N2795" i="3"/>
  <c r="BH2807" i="3"/>
  <c r="BI2807" i="3"/>
  <c r="N2807" i="3"/>
  <c r="BH2980" i="3"/>
  <c r="BI2980" i="3"/>
  <c r="N2980" i="3"/>
  <c r="BH3034" i="3"/>
  <c r="BI3034" i="3"/>
  <c r="N3034" i="3"/>
  <c r="BH3116" i="3"/>
  <c r="BI3116" i="3"/>
  <c r="N3116" i="3"/>
  <c r="BH2492" i="3"/>
  <c r="BI2492" i="3"/>
  <c r="N2492" i="3"/>
  <c r="BH2412" i="3"/>
  <c r="BI2412" i="3"/>
  <c r="N2412" i="3"/>
  <c r="BH2628" i="3"/>
  <c r="BI2628" i="3"/>
  <c r="N2628" i="3"/>
  <c r="BH2631" i="3"/>
  <c r="BI2631" i="3"/>
  <c r="N2631" i="3"/>
  <c r="BH3453" i="3"/>
  <c r="BI3453" i="3"/>
  <c r="N3453" i="3"/>
  <c r="CE63" i="3"/>
  <c r="CK46" i="3"/>
  <c r="BH2455" i="3"/>
  <c r="BI2455" i="3"/>
  <c r="N2455" i="3"/>
  <c r="BH2463" i="3"/>
  <c r="BI2463" i="3"/>
  <c r="N2463" i="3"/>
  <c r="BH2567" i="3"/>
  <c r="BI2567" i="3"/>
  <c r="N2567" i="3"/>
  <c r="BH2599" i="3"/>
  <c r="BI2599" i="3"/>
  <c r="N2599" i="3"/>
  <c r="BH2881" i="3"/>
  <c r="BI2881" i="3"/>
  <c r="N2881" i="3"/>
  <c r="BH3260" i="3"/>
  <c r="BI3260" i="3"/>
  <c r="N3260" i="3"/>
  <c r="BH3198" i="3"/>
  <c r="BI3198" i="3"/>
  <c r="N3198" i="3"/>
  <c r="CM75" i="16"/>
  <c r="N1928" i="3"/>
  <c r="U2846" i="3"/>
  <c r="CC3045" i="3"/>
  <c r="BQ1095" i="3"/>
  <c r="N1720" i="3"/>
  <c r="CC1107" i="3"/>
  <c r="BY3042" i="3"/>
  <c r="BU1117" i="3"/>
  <c r="CC922" i="3"/>
  <c r="BY2959" i="3"/>
  <c r="BU1152" i="3"/>
  <c r="Q34" i="16"/>
  <c r="BU221" i="3"/>
  <c r="BU2387" i="3"/>
  <c r="CC161" i="3"/>
  <c r="BY161" i="3"/>
  <c r="BQ161" i="3"/>
  <c r="BU161" i="3"/>
  <c r="CG1200" i="3"/>
  <c r="BY2448" i="3"/>
  <c r="BQ2448" i="3"/>
  <c r="BQ825" i="3"/>
  <c r="BY825" i="3"/>
  <c r="BU957" i="3"/>
  <c r="BY957" i="3"/>
  <c r="BY2931" i="3"/>
  <c r="CC1117" i="3"/>
  <c r="BY294" i="3"/>
  <c r="BU199" i="3"/>
  <c r="CC259" i="3"/>
  <c r="BU825" i="3"/>
  <c r="BU2543" i="3"/>
  <c r="BQ957" i="3"/>
  <c r="CC193" i="3"/>
  <c r="BQ193" i="3"/>
  <c r="CG332" i="3"/>
  <c r="CC332" i="3"/>
  <c r="BY332" i="3"/>
  <c r="BQ332" i="3"/>
  <c r="BQ2351" i="3"/>
  <c r="CG2351" i="3"/>
  <c r="BY2351" i="3"/>
  <c r="BU1365" i="3"/>
  <c r="BY3226" i="3"/>
  <c r="CC1084" i="3"/>
  <c r="BQ3329" i="3"/>
  <c r="BU2931" i="3"/>
  <c r="BU3045" i="3"/>
  <c r="BQ3363" i="3"/>
  <c r="CC3158" i="3"/>
  <c r="BU2620" i="3"/>
  <c r="BU840" i="3"/>
  <c r="BU1107" i="3"/>
  <c r="CC1140" i="3"/>
  <c r="BU320" i="3"/>
  <c r="BY1084" i="3"/>
  <c r="BQ358" i="3"/>
  <c r="BY3363" i="3"/>
  <c r="CC1220" i="3"/>
  <c r="BQ2956" i="3"/>
  <c r="BQ2387" i="3"/>
  <c r="BQ1369" i="3"/>
  <c r="BU1369" i="3"/>
  <c r="CC1369" i="3"/>
  <c r="N1738" i="3"/>
  <c r="BY259" i="3"/>
  <c r="Q26" i="16"/>
  <c r="Q21" i="16"/>
  <c r="BY964" i="3"/>
  <c r="BY965" i="3"/>
  <c r="CC965" i="3"/>
  <c r="D3861" i="3"/>
  <c r="F3861" i="3"/>
  <c r="M3858" i="3"/>
  <c r="F3858" i="3"/>
  <c r="F3590" i="3"/>
  <c r="M3590" i="3"/>
  <c r="F3560" i="3"/>
  <c r="D3560" i="3"/>
  <c r="M3560" i="3"/>
  <c r="F3516" i="3"/>
  <c r="D3516" i="3"/>
  <c r="CC3516" i="3"/>
  <c r="M3516" i="3"/>
  <c r="CA3501" i="3"/>
  <c r="BQ3491" i="3"/>
  <c r="BR3491" i="3"/>
  <c r="CI3485" i="3"/>
  <c r="CG3485" i="3"/>
  <c r="CH3485" i="3"/>
  <c r="BZ3472" i="3"/>
  <c r="CA3461" i="3"/>
  <c r="BZ3461" i="3"/>
  <c r="CA3458" i="3"/>
  <c r="BZ3458" i="3"/>
  <c r="CI3456" i="3"/>
  <c r="CG3456" i="3"/>
  <c r="BR3456" i="3"/>
  <c r="BS3456" i="3"/>
  <c r="CD3448" i="3"/>
  <c r="CC3448" i="3"/>
  <c r="CA3447" i="3"/>
  <c r="BS3443" i="3"/>
  <c r="BR3432" i="3"/>
  <c r="BS3432" i="3"/>
  <c r="CH3431" i="3"/>
  <c r="CG3431" i="3"/>
  <c r="CI3431" i="3"/>
  <c r="CM3428" i="3"/>
  <c r="CL3428" i="3"/>
  <c r="BU3425" i="3"/>
  <c r="BW3425" i="3"/>
  <c r="CI3417" i="3"/>
  <c r="CG3417" i="3"/>
  <c r="CG3408" i="3"/>
  <c r="CI3408" i="3"/>
  <c r="CH3405" i="3"/>
  <c r="CG3405" i="3"/>
  <c r="BS3396" i="3"/>
  <c r="BR3396" i="3"/>
  <c r="F3394" i="3"/>
  <c r="D3394" i="3"/>
  <c r="CM3384" i="3"/>
  <c r="CK3384" i="3"/>
  <c r="CL3383" i="3"/>
  <c r="CG3377" i="3"/>
  <c r="CH3377" i="3"/>
  <c r="CA3375" i="3"/>
  <c r="BZ3375" i="3"/>
  <c r="BW3370" i="3"/>
  <c r="CM3354" i="3"/>
  <c r="CK3354" i="3"/>
  <c r="CD3346" i="3"/>
  <c r="CE3346" i="3"/>
  <c r="CK3343" i="3"/>
  <c r="CM3343" i="3"/>
  <c r="BU3343" i="3"/>
  <c r="BV3343" i="3"/>
  <c r="CI3323" i="3"/>
  <c r="CG3323" i="3"/>
  <c r="CC3320" i="3"/>
  <c r="CD3320" i="3"/>
  <c r="CK3310" i="3"/>
  <c r="CL3310" i="3"/>
  <c r="CG3305" i="3"/>
  <c r="CH3305" i="3"/>
  <c r="CK3283" i="3"/>
  <c r="CL3283" i="3"/>
  <c r="D3272" i="3"/>
  <c r="BY3272" i="3"/>
  <c r="F3272" i="3"/>
  <c r="CE3271" i="3"/>
  <c r="CD3271" i="3"/>
  <c r="CK3250" i="3"/>
  <c r="CM3250" i="3"/>
  <c r="BZ3250" i="3"/>
  <c r="F3247" i="3"/>
  <c r="D3247" i="3"/>
  <c r="CC3247" i="3"/>
  <c r="CE3231" i="3"/>
  <c r="CD3231" i="3"/>
  <c r="BW3214" i="3"/>
  <c r="BV3214" i="3"/>
  <c r="CK3212" i="3"/>
  <c r="CL3212" i="3"/>
  <c r="CM3212" i="3"/>
  <c r="CM3209" i="3"/>
  <c r="CK3209" i="3"/>
  <c r="CK3204" i="3"/>
  <c r="CM3204" i="3"/>
  <c r="CE3195" i="3"/>
  <c r="CC3195" i="3"/>
  <c r="D3189" i="3"/>
  <c r="BQ3189" i="3"/>
  <c r="CM3185" i="3"/>
  <c r="BR3175" i="3"/>
  <c r="BS3175" i="3"/>
  <c r="D3160" i="3"/>
  <c r="CC3160" i="3"/>
  <c r="F3160" i="3"/>
  <c r="BZ3159" i="3"/>
  <c r="CA3159" i="3"/>
  <c r="CK3143" i="3"/>
  <c r="D3129" i="3"/>
  <c r="BY3129" i="3"/>
  <c r="BS3125" i="3"/>
  <c r="BR3125" i="3"/>
  <c r="BZ3115" i="3"/>
  <c r="CA3115" i="3"/>
  <c r="CH3106" i="3"/>
  <c r="CG3106" i="3"/>
  <c r="BR3105" i="3"/>
  <c r="BS3105" i="3"/>
  <c r="CE3089" i="3"/>
  <c r="CD3089" i="3"/>
  <c r="BY3072" i="3"/>
  <c r="CA3072" i="3"/>
  <c r="CH3065" i="3"/>
  <c r="CI3065" i="3"/>
  <c r="BZ3062" i="3"/>
  <c r="CA3062" i="3"/>
  <c r="CE3059" i="3"/>
  <c r="CD3059" i="3"/>
  <c r="CD3055" i="3"/>
  <c r="CE3055" i="3"/>
  <c r="CE3044" i="3"/>
  <c r="CD3044" i="3"/>
  <c r="BV3040" i="3"/>
  <c r="BU3040" i="3"/>
  <c r="CK3031" i="3"/>
  <c r="CL3031" i="3"/>
  <c r="BW3030" i="3"/>
  <c r="BU3030" i="3"/>
  <c r="BR3010" i="3"/>
  <c r="CH3003" i="3"/>
  <c r="CG3003" i="3"/>
  <c r="CH3001" i="3"/>
  <c r="CG3001" i="3"/>
  <c r="CD2993" i="3"/>
  <c r="CE2993" i="3"/>
  <c r="BR2969" i="3"/>
  <c r="CE2947" i="3"/>
  <c r="CD2947" i="3"/>
  <c r="BU2938" i="3"/>
  <c r="CC2938" i="3"/>
  <c r="CE2928" i="3"/>
  <c r="CM2925" i="3"/>
  <c r="CL2925" i="3"/>
  <c r="CK2925" i="3"/>
  <c r="CL2912" i="3"/>
  <c r="CK2912" i="3"/>
  <c r="BR2907" i="3"/>
  <c r="BS2907" i="3"/>
  <c r="BR2905" i="3"/>
  <c r="CD2879" i="3"/>
  <c r="CC2879" i="3"/>
  <c r="CH2875" i="3"/>
  <c r="CI2875" i="3"/>
  <c r="CE2872" i="3"/>
  <c r="BS2816" i="3"/>
  <c r="BQ2816" i="3"/>
  <c r="BW2813" i="3"/>
  <c r="BU2813" i="3"/>
  <c r="F2813" i="3"/>
  <c r="D2813" i="3"/>
  <c r="CM2809" i="3"/>
  <c r="CK2809" i="3"/>
  <c r="BV2806" i="3"/>
  <c r="BW2806" i="3"/>
  <c r="F2783" i="3"/>
  <c r="M2783" i="3"/>
  <c r="CI2782" i="3"/>
  <c r="CD2774" i="3"/>
  <c r="CE2774" i="3"/>
  <c r="BR2760" i="3"/>
  <c r="CH2759" i="3"/>
  <c r="CG2759" i="3"/>
  <c r="BQ2729" i="3"/>
  <c r="BR2729" i="3"/>
  <c r="CI2699" i="3"/>
  <c r="CH2699" i="3"/>
  <c r="CG2699" i="3"/>
  <c r="CH2671" i="3"/>
  <c r="CG2671" i="3"/>
  <c r="F2667" i="3"/>
  <c r="D2667" i="3"/>
  <c r="CE2662" i="3"/>
  <c r="CC2662" i="3"/>
  <c r="CD2662" i="3"/>
  <c r="CH2661" i="3"/>
  <c r="CI2661" i="3"/>
  <c r="CC2623" i="3"/>
  <c r="CE2623" i="3"/>
  <c r="BZ2594" i="3"/>
  <c r="CA2594" i="3"/>
  <c r="BY2594" i="3"/>
  <c r="CG2593" i="3"/>
  <c r="CI2593" i="3"/>
  <c r="CK2588" i="3"/>
  <c r="CM2588" i="3"/>
  <c r="CL2588" i="3"/>
  <c r="BZ2587" i="3"/>
  <c r="CA2587" i="3"/>
  <c r="D2587" i="3"/>
  <c r="BY2587" i="3"/>
  <c r="F2587" i="3"/>
  <c r="D2571" i="3"/>
  <c r="BU2571" i="3"/>
  <c r="M2571" i="3"/>
  <c r="CL2549" i="3"/>
  <c r="CK2549" i="3"/>
  <c r="CM2549" i="3"/>
  <c r="BV2538" i="3"/>
  <c r="BW2538" i="3"/>
  <c r="BU2538" i="3"/>
  <c r="BW2537" i="3"/>
  <c r="BV2537" i="3"/>
  <c r="CK2509" i="3"/>
  <c r="CL2509" i="3"/>
  <c r="CL2508" i="3"/>
  <c r="CM2508" i="3"/>
  <c r="BZ2492" i="3"/>
  <c r="CA2492" i="3"/>
  <c r="BZ2491" i="3"/>
  <c r="BZ2475" i="3"/>
  <c r="CA2475" i="3"/>
  <c r="F2475" i="3"/>
  <c r="M2475" i="3"/>
  <c r="BR2474" i="3"/>
  <c r="M2473" i="3"/>
  <c r="D2473" i="3"/>
  <c r="CC2465" i="3"/>
  <c r="CE2465" i="3"/>
  <c r="BW2426" i="3"/>
  <c r="BV2400" i="3"/>
  <c r="BW2400" i="3"/>
  <c r="BW2391" i="3"/>
  <c r="BV2391" i="3"/>
  <c r="BQ2377" i="3"/>
  <c r="CM2361" i="3"/>
  <c r="CL2361" i="3"/>
  <c r="CH2322" i="3"/>
  <c r="CE2314" i="3"/>
  <c r="CD2314" i="3"/>
  <c r="CI2296" i="3"/>
  <c r="CH2296" i="3"/>
  <c r="CI2255" i="3"/>
  <c r="CG2255" i="3"/>
  <c r="CH2255" i="3"/>
  <c r="BU2255" i="3"/>
  <c r="BS2252" i="3"/>
  <c r="BR2252" i="3"/>
  <c r="CL2243" i="3"/>
  <c r="CK2243" i="3"/>
  <c r="CH2233" i="3"/>
  <c r="CI2233" i="3"/>
  <c r="CG2181" i="3"/>
  <c r="CI2181" i="3"/>
  <c r="BS2181" i="3"/>
  <c r="BQ2181" i="3"/>
  <c r="BR2181" i="3"/>
  <c r="CM2039" i="3"/>
  <c r="CK2039" i="3"/>
  <c r="BY2038" i="3"/>
  <c r="CA2038" i="3"/>
  <c r="CE2036" i="3"/>
  <c r="CD2036" i="3"/>
  <c r="BU2028" i="3"/>
  <c r="BW2028" i="3"/>
  <c r="BZ2017" i="3"/>
  <c r="BY2017" i="3"/>
  <c r="CL1604" i="3"/>
  <c r="CK1604" i="3"/>
  <c r="BQ1596" i="3"/>
  <c r="BR1596" i="3"/>
  <c r="CG1595" i="3"/>
  <c r="CH1595" i="3"/>
  <c r="BW1595" i="3"/>
  <c r="BV1595" i="3"/>
  <c r="BZ1588" i="3"/>
  <c r="CA1588" i="3"/>
  <c r="BY1588" i="3"/>
  <c r="BV1587" i="3"/>
  <c r="CH1584" i="3"/>
  <c r="CI1584" i="3"/>
  <c r="CG1584" i="3"/>
  <c r="CM1567" i="3"/>
  <c r="CL1567" i="3"/>
  <c r="BW1563" i="3"/>
  <c r="BV1563" i="3"/>
  <c r="CM1562" i="3"/>
  <c r="CK1562" i="3"/>
  <c r="CL1562" i="3"/>
  <c r="CD1561" i="3"/>
  <c r="CE1561" i="3"/>
  <c r="CI1560" i="3"/>
  <c r="CG1560" i="3"/>
  <c r="CH1560" i="3"/>
  <c r="CL1559" i="3"/>
  <c r="CM1559" i="3"/>
  <c r="BQ1555" i="3"/>
  <c r="BR1555" i="3"/>
  <c r="CE1525" i="3"/>
  <c r="CD1525" i="3"/>
  <c r="D1510" i="3"/>
  <c r="CG1347" i="3"/>
  <c r="CH1347" i="3"/>
  <c r="CI1347" i="3"/>
  <c r="BW1347" i="3"/>
  <c r="BU1347" i="3"/>
  <c r="BW1338" i="3"/>
  <c r="BV1338" i="3"/>
  <c r="BU1338" i="3"/>
  <c r="CA1334" i="3"/>
  <c r="BY1334" i="3"/>
  <c r="BQ1327" i="3"/>
  <c r="BW1271" i="3"/>
  <c r="BV1271" i="3"/>
  <c r="CA1265" i="3"/>
  <c r="BY1265" i="3"/>
  <c r="BU1256" i="3"/>
  <c r="BV1256" i="3"/>
  <c r="BW1256" i="3"/>
  <c r="BW1255" i="3"/>
  <c r="BV1255" i="3"/>
  <c r="CM1219" i="3"/>
  <c r="CK1219" i="3"/>
  <c r="CL1219" i="3"/>
  <c r="CE1207" i="3"/>
  <c r="CD1207" i="3"/>
  <c r="BT47" i="16"/>
  <c r="BR953" i="3"/>
  <c r="BS953" i="3"/>
  <c r="BT48" i="16"/>
  <c r="BS954" i="3"/>
  <c r="BR954" i="3"/>
  <c r="BU50" i="16"/>
  <c r="BW956" i="3"/>
  <c r="BV956" i="3"/>
  <c r="BV53" i="16"/>
  <c r="BZ959" i="3"/>
  <c r="CA959" i="3"/>
  <c r="BN58" i="16"/>
  <c r="V9" i="16"/>
  <c r="S6" i="16"/>
  <c r="M6" i="16"/>
  <c r="BK64" i="16"/>
  <c r="ES57" i="16"/>
  <c r="BW1037" i="3"/>
  <c r="BV1037" i="3"/>
  <c r="BR1036" i="3"/>
  <c r="BS1036" i="3"/>
  <c r="CE1034" i="3"/>
  <c r="EU53" i="16"/>
  <c r="EU52" i="16"/>
  <c r="CE1032" i="3"/>
  <c r="CD1032" i="3"/>
  <c r="ES51" i="16"/>
  <c r="BW1031" i="3"/>
  <c r="BV1031" i="3"/>
  <c r="ER50" i="16"/>
  <c r="BS1030" i="3"/>
  <c r="BR1030" i="3"/>
  <c r="ET49" i="16"/>
  <c r="BZ1029" i="3"/>
  <c r="ET48" i="16"/>
  <c r="BZ1028" i="3"/>
  <c r="CA1028" i="3"/>
  <c r="EU47" i="16"/>
  <c r="CD1027" i="3"/>
  <c r="CE1027" i="3"/>
  <c r="CC1027" i="3"/>
  <c r="EW23" i="16"/>
  <c r="BZ909" i="3"/>
  <c r="CA909" i="3"/>
  <c r="EU22" i="16"/>
  <c r="BQ908" i="3"/>
  <c r="BS908" i="3"/>
  <c r="BR908" i="3"/>
  <c r="EX20" i="16"/>
  <c r="CE906" i="3"/>
  <c r="CD906" i="3"/>
  <c r="EU19" i="16"/>
  <c r="BR905" i="3"/>
  <c r="BS905" i="3"/>
  <c r="EW18" i="16"/>
  <c r="CA904" i="3"/>
  <c r="BZ904" i="3"/>
  <c r="EW16" i="16"/>
  <c r="BZ902" i="3"/>
  <c r="CA902" i="3"/>
  <c r="EW15" i="16"/>
  <c r="BZ901" i="3"/>
  <c r="CA901" i="3"/>
  <c r="EW14" i="16"/>
  <c r="CA900" i="3"/>
  <c r="BR899" i="3"/>
  <c r="BS899" i="3"/>
  <c r="EX9" i="16"/>
  <c r="CE895" i="3"/>
  <c r="CD895" i="3"/>
  <c r="F3854" i="3"/>
  <c r="D3854" i="3"/>
  <c r="D3712" i="3"/>
  <c r="F3712" i="3"/>
  <c r="F3702" i="3"/>
  <c r="D3702" i="3"/>
  <c r="D3687" i="3"/>
  <c r="F3687" i="3"/>
  <c r="D3683" i="3"/>
  <c r="F3656" i="3"/>
  <c r="D3656" i="3"/>
  <c r="M3622" i="3"/>
  <c r="D3622" i="3"/>
  <c r="M3577" i="3"/>
  <c r="F3574" i="3"/>
  <c r="F3559" i="3"/>
  <c r="CL3509" i="3"/>
  <c r="F3508" i="3"/>
  <c r="M3508" i="3"/>
  <c r="CM3479" i="3"/>
  <c r="CL3479" i="3"/>
  <c r="BZ3457" i="3"/>
  <c r="CA3457" i="3"/>
  <c r="CH3450" i="3"/>
  <c r="CG3450" i="3"/>
  <c r="CI3450" i="3"/>
  <c r="BY3449" i="3"/>
  <c r="CA3449" i="3"/>
  <c r="BU3441" i="3"/>
  <c r="BV3441" i="3"/>
  <c r="BW3439" i="3"/>
  <c r="BU3439" i="3"/>
  <c r="BV3439" i="3"/>
  <c r="CM3436" i="3"/>
  <c r="BW3433" i="3"/>
  <c r="CE3432" i="3"/>
  <c r="BU3424" i="3"/>
  <c r="BW3424" i="3"/>
  <c r="F3415" i="3"/>
  <c r="CH3411" i="3"/>
  <c r="CI3405" i="3"/>
  <c r="BV3402" i="3"/>
  <c r="BW3402" i="3"/>
  <c r="CG3398" i="3"/>
  <c r="CI3398" i="3"/>
  <c r="CH3398" i="3"/>
  <c r="CE3391" i="3"/>
  <c r="CC3389" i="3"/>
  <c r="BR3386" i="3"/>
  <c r="BQ3386" i="3"/>
  <c r="BS3386" i="3"/>
  <c r="BU3378" i="3"/>
  <c r="BW3378" i="3"/>
  <c r="BS3373" i="3"/>
  <c r="BS3370" i="3"/>
  <c r="BR3370" i="3"/>
  <c r="CI3369" i="3"/>
  <c r="F3369" i="3"/>
  <c r="CE3355" i="3"/>
  <c r="CD3355" i="3"/>
  <c r="BV3353" i="3"/>
  <c r="BW3353" i="3"/>
  <c r="CK3350" i="3"/>
  <c r="CM3350" i="3"/>
  <c r="CL3350" i="3"/>
  <c r="BR3349" i="3"/>
  <c r="BS3326" i="3"/>
  <c r="CD3325" i="3"/>
  <c r="CE3325" i="3"/>
  <c r="BV3317" i="3"/>
  <c r="BU3317" i="3"/>
  <c r="CG3316" i="3"/>
  <c r="CI3316" i="3"/>
  <c r="CK3309" i="3"/>
  <c r="CM3309" i="3"/>
  <c r="CE3308" i="3"/>
  <c r="CM3299" i="3"/>
  <c r="CI3298" i="3"/>
  <c r="CH3298" i="3"/>
  <c r="BV3297" i="3"/>
  <c r="BS3295" i="3"/>
  <c r="BR3295" i="3"/>
  <c r="CA3293" i="3"/>
  <c r="BS3284" i="3"/>
  <c r="BR3284" i="3"/>
  <c r="CG3282" i="3"/>
  <c r="CM3277" i="3"/>
  <c r="CL3277" i="3"/>
  <c r="BZ3271" i="3"/>
  <c r="CA3271" i="3"/>
  <c r="BV3266" i="3"/>
  <c r="CK3259" i="3"/>
  <c r="BR3256" i="3"/>
  <c r="CE3243" i="3"/>
  <c r="CD3243" i="3"/>
  <c r="BZ3242" i="3"/>
  <c r="CA3242" i="3"/>
  <c r="CM3237" i="3"/>
  <c r="CE3230" i="3"/>
  <c r="CI3212" i="3"/>
  <c r="CG3212" i="3"/>
  <c r="CH3212" i="3"/>
  <c r="BZ3197" i="3"/>
  <c r="CM3192" i="3"/>
  <c r="CA3187" i="3"/>
  <c r="BZ3187" i="3"/>
  <c r="CA3186" i="3"/>
  <c r="BZ3186" i="3"/>
  <c r="CA3184" i="3"/>
  <c r="BS3183" i="3"/>
  <c r="BS3181" i="3"/>
  <c r="BR3181" i="3"/>
  <c r="CI3180" i="3"/>
  <c r="BV3180" i="3"/>
  <c r="BR3177" i="3"/>
  <c r="CD3173" i="3"/>
  <c r="CE3173" i="3"/>
  <c r="BZ3156" i="3"/>
  <c r="CD3152" i="3"/>
  <c r="CE3137" i="3"/>
  <c r="CH3129" i="3"/>
  <c r="CG3129" i="3"/>
  <c r="CI3129" i="3"/>
  <c r="CA3126" i="3"/>
  <c r="BZ3126" i="3"/>
  <c r="CA3119" i="3"/>
  <c r="BZ3119" i="3"/>
  <c r="BW3115" i="3"/>
  <c r="BV3115" i="3"/>
  <c r="CM3111" i="3"/>
  <c r="D3109" i="3"/>
  <c r="BU3109" i="3"/>
  <c r="CI3106" i="3"/>
  <c r="BZ3103" i="3"/>
  <c r="CA3103" i="3"/>
  <c r="D3100" i="3"/>
  <c r="CC3100" i="3"/>
  <c r="F3100" i="3"/>
  <c r="CG3076" i="3"/>
  <c r="CI3076" i="3"/>
  <c r="CA3058" i="3"/>
  <c r="BZ3058" i="3"/>
  <c r="BY3052" i="3"/>
  <c r="BR3050" i="3"/>
  <c r="BS3050" i="3"/>
  <c r="CG3035" i="3"/>
  <c r="CH3031" i="3"/>
  <c r="CG3031" i="3"/>
  <c r="CA3025" i="3"/>
  <c r="BZ3025" i="3"/>
  <c r="BW3024" i="3"/>
  <c r="CG3022" i="3"/>
  <c r="CH3022" i="3"/>
  <c r="CI3010" i="3"/>
  <c r="D3010" i="3"/>
  <c r="BU3010" i="3"/>
  <c r="CG3000" i="3"/>
  <c r="BS2991" i="3"/>
  <c r="BR2991" i="3"/>
  <c r="BW2987" i="3"/>
  <c r="CH2985" i="3"/>
  <c r="CI2985" i="3"/>
  <c r="CG2985" i="3"/>
  <c r="CG2984" i="3"/>
  <c r="BS2983" i="3"/>
  <c r="CK2974" i="3"/>
  <c r="CL2974" i="3"/>
  <c r="CM2973" i="3"/>
  <c r="CD2973" i="3"/>
  <c r="CC2973" i="3"/>
  <c r="BW2972" i="3"/>
  <c r="BU2972" i="3"/>
  <c r="BQ2968" i="3"/>
  <c r="CA2967" i="3"/>
  <c r="BZ2963" i="3"/>
  <c r="CA2963" i="3"/>
  <c r="CD2962" i="3"/>
  <c r="CC2962" i="3"/>
  <c r="CE2962" i="3"/>
  <c r="F2962" i="3"/>
  <c r="CG2961" i="3"/>
  <c r="BR2961" i="3"/>
  <c r="BQ2961" i="3"/>
  <c r="D2958" i="3"/>
  <c r="CK2953" i="3"/>
  <c r="CM2953" i="3"/>
  <c r="BZ2930" i="3"/>
  <c r="CA2930" i="3"/>
  <c r="BV2924" i="3"/>
  <c r="BW2924" i="3"/>
  <c r="CG2914" i="3"/>
  <c r="CI2914" i="3"/>
  <c r="BV2913" i="3"/>
  <c r="BW2913" i="3"/>
  <c r="D2899" i="3"/>
  <c r="CC2899" i="3"/>
  <c r="F2899" i="3"/>
  <c r="CH2887" i="3"/>
  <c r="CI2887" i="3"/>
  <c r="BU2881" i="3"/>
  <c r="BW2881" i="3"/>
  <c r="CA2880" i="3"/>
  <c r="BZ2880" i="3"/>
  <c r="F2868" i="3"/>
  <c r="M2868" i="3"/>
  <c r="M2865" i="3"/>
  <c r="F2865" i="3"/>
  <c r="BZ2863" i="3"/>
  <c r="BY2863" i="3"/>
  <c r="BR2811" i="3"/>
  <c r="BS2811" i="3"/>
  <c r="BQ2811" i="3"/>
  <c r="BV2809" i="3"/>
  <c r="BU2809" i="3"/>
  <c r="BW2809" i="3"/>
  <c r="CI2806" i="3"/>
  <c r="CG2806" i="3"/>
  <c r="CI2799" i="3"/>
  <c r="F2798" i="3"/>
  <c r="M2798" i="3"/>
  <c r="CH2787" i="3"/>
  <c r="CI2787" i="3"/>
  <c r="BS2782" i="3"/>
  <c r="BR2780" i="3"/>
  <c r="BQ2780" i="3"/>
  <c r="BR2779" i="3"/>
  <c r="BS2779" i="3"/>
  <c r="BY2770" i="3"/>
  <c r="BY2761" i="3"/>
  <c r="BZ2761" i="3"/>
  <c r="CA2761" i="3"/>
  <c r="CI2753" i="3"/>
  <c r="CH2753" i="3"/>
  <c r="CG2753" i="3"/>
  <c r="CG2750" i="3"/>
  <c r="CI2750" i="3"/>
  <c r="CH2750" i="3"/>
  <c r="CK2749" i="3"/>
  <c r="CL2749" i="3"/>
  <c r="CM2749" i="3"/>
  <c r="F2748" i="3"/>
  <c r="M2748" i="3"/>
  <c r="BS2747" i="3"/>
  <c r="F2742" i="3"/>
  <c r="D2742" i="3"/>
  <c r="D2741" i="3"/>
  <c r="M2741" i="3"/>
  <c r="BU2732" i="3"/>
  <c r="F2731" i="3"/>
  <c r="D2731" i="3"/>
  <c r="F2709" i="3"/>
  <c r="M2709" i="3"/>
  <c r="BR2707" i="3"/>
  <c r="BS2707" i="3"/>
  <c r="BQ2707" i="3"/>
  <c r="CM2694" i="3"/>
  <c r="CL2694" i="3"/>
  <c r="CK2694" i="3"/>
  <c r="BZ2675" i="3"/>
  <c r="CA2675" i="3"/>
  <c r="CA2674" i="3"/>
  <c r="BZ2674" i="3"/>
  <c r="BY2674" i="3"/>
  <c r="BQ2651" i="3"/>
  <c r="F2602" i="3"/>
  <c r="M2602" i="3"/>
  <c r="CH2597" i="3"/>
  <c r="CI2597" i="3"/>
  <c r="CG2597" i="3"/>
  <c r="CA2576" i="3"/>
  <c r="CE2573" i="3"/>
  <c r="CD2573" i="3"/>
  <c r="CI2561" i="3"/>
  <c r="CG2561" i="3"/>
  <c r="CG2557" i="3"/>
  <c r="CH2557" i="3"/>
  <c r="CG2556" i="3"/>
  <c r="CI2556" i="3"/>
  <c r="BW2553" i="3"/>
  <c r="BV2553" i="3"/>
  <c r="F2552" i="3"/>
  <c r="D2552" i="3"/>
  <c r="BU2552" i="3"/>
  <c r="CK2540" i="3"/>
  <c r="BS2481" i="3"/>
  <c r="BR2481" i="3"/>
  <c r="CH2455" i="3"/>
  <c r="CG2455" i="3"/>
  <c r="CD2430" i="3"/>
  <c r="CE2430" i="3"/>
  <c r="BS2408" i="3"/>
  <c r="BR2408" i="3"/>
  <c r="F2402" i="3"/>
  <c r="D2402" i="3"/>
  <c r="BU2402" i="3"/>
  <c r="BZ2401" i="3"/>
  <c r="CA2401" i="3"/>
  <c r="CM2394" i="3"/>
  <c r="CK2394" i="3"/>
  <c r="CK2363" i="3"/>
  <c r="CL2363" i="3"/>
  <c r="CM2363" i="3"/>
  <c r="CD2310" i="3"/>
  <c r="M2310" i="3"/>
  <c r="D2310" i="3"/>
  <c r="CM2300" i="3"/>
  <c r="CK2300" i="3"/>
  <c r="M2284" i="3"/>
  <c r="F2284" i="3"/>
  <c r="D2284" i="3"/>
  <c r="BU2259" i="3"/>
  <c r="BV2259" i="3"/>
  <c r="BQ2202" i="3"/>
  <c r="BS2202" i="3"/>
  <c r="CH2199" i="3"/>
  <c r="CI2199" i="3"/>
  <c r="CG2199" i="3"/>
  <c r="CE2195" i="3"/>
  <c r="CC2195" i="3"/>
  <c r="CA2187" i="3"/>
  <c r="CA2185" i="3"/>
  <c r="BZ2185" i="3"/>
  <c r="BQ2182" i="3"/>
  <c r="BS2182" i="3"/>
  <c r="CE2163" i="3"/>
  <c r="CC2163" i="3"/>
  <c r="CE2147" i="3"/>
  <c r="CC2147" i="3"/>
  <c r="BQ2040" i="3"/>
  <c r="BR2040" i="3"/>
  <c r="BS1780" i="3"/>
  <c r="BQ1780" i="3"/>
  <c r="BZ1761" i="3"/>
  <c r="BY1761" i="3"/>
  <c r="CA1761" i="3"/>
  <c r="BV1750" i="3"/>
  <c r="BU1750" i="3"/>
  <c r="CG1608" i="3"/>
  <c r="CI1608" i="3"/>
  <c r="CH1608" i="3"/>
  <c r="CH1606" i="3"/>
  <c r="CI1606" i="3"/>
  <c r="CC1605" i="3"/>
  <c r="CE1605" i="3"/>
  <c r="CH1386" i="3"/>
  <c r="CI1386" i="3"/>
  <c r="BV1385" i="3"/>
  <c r="BW1385" i="3"/>
  <c r="BV1373" i="3"/>
  <c r="BW1373" i="3"/>
  <c r="BZ1367" i="3"/>
  <c r="CA1367" i="3"/>
  <c r="BZ1358" i="3"/>
  <c r="CA1358" i="3"/>
  <c r="D1043" i="3"/>
  <c r="CC1043" i="3"/>
  <c r="F1043" i="3"/>
  <c r="CE679" i="3"/>
  <c r="CD679" i="3"/>
  <c r="CC679" i="3"/>
  <c r="BV653" i="3"/>
  <c r="BU653" i="3"/>
  <c r="BW653" i="3"/>
  <c r="CH652" i="3"/>
  <c r="CI652" i="3"/>
  <c r="BS647" i="3"/>
  <c r="BR647" i="3"/>
  <c r="BQ616" i="3"/>
  <c r="BR616" i="3"/>
  <c r="BS616" i="3"/>
  <c r="CG596" i="3"/>
  <c r="CH596" i="3"/>
  <c r="CI596" i="3"/>
  <c r="CH593" i="3"/>
  <c r="CI593" i="3"/>
  <c r="CH589" i="3"/>
  <c r="CI589" i="3"/>
  <c r="CL2027" i="3"/>
  <c r="CC1561" i="3"/>
  <c r="D1575" i="3"/>
  <c r="BU2391" i="3"/>
  <c r="BY2250" i="3"/>
  <c r="BR1254" i="3"/>
  <c r="BQ1294" i="3"/>
  <c r="CK1559" i="3"/>
  <c r="BQ2252" i="3"/>
  <c r="CA2491" i="3"/>
  <c r="CM1587" i="3"/>
  <c r="CM2243" i="3"/>
  <c r="CA2254" i="3"/>
  <c r="BZ2473" i="3"/>
  <c r="CG2592" i="3"/>
  <c r="BZ3102" i="3"/>
  <c r="BZ2470" i="3"/>
  <c r="BU2509" i="3"/>
  <c r="BV2361" i="3"/>
  <c r="CG2661" i="3"/>
  <c r="BS2905" i="3"/>
  <c r="D3390" i="3"/>
  <c r="D3590" i="3"/>
  <c r="M3850" i="3"/>
  <c r="F3850" i="3"/>
  <c r="D3850" i="3"/>
  <c r="F3846" i="3"/>
  <c r="M3846" i="3"/>
  <c r="D3797" i="3"/>
  <c r="F3697" i="3"/>
  <c r="D3697" i="3"/>
  <c r="D3693" i="3"/>
  <c r="F3693" i="3"/>
  <c r="F3680" i="3"/>
  <c r="D3680" i="3"/>
  <c r="F3670" i="3"/>
  <c r="D3670" i="3"/>
  <c r="M3631" i="3"/>
  <c r="D3631" i="3"/>
  <c r="BZ3511" i="3"/>
  <c r="CA3511" i="3"/>
  <c r="BZ3508" i="3"/>
  <c r="CA3508" i="3"/>
  <c r="CC3505" i="3"/>
  <c r="BQ3501" i="3"/>
  <c r="BS3500" i="3"/>
  <c r="F3492" i="3"/>
  <c r="D3492" i="3"/>
  <c r="BR3487" i="3"/>
  <c r="CH3486" i="3"/>
  <c r="CG3486" i="3"/>
  <c r="BS3485" i="3"/>
  <c r="CM3475" i="3"/>
  <c r="CK3475" i="3"/>
  <c r="F3465" i="3"/>
  <c r="M3465" i="3"/>
  <c r="CH3453" i="3"/>
  <c r="M3450" i="3"/>
  <c r="F3450" i="3"/>
  <c r="CM3449" i="3"/>
  <c r="CL3449" i="3"/>
  <c r="CG3444" i="3"/>
  <c r="CH3444" i="3"/>
  <c r="CA3411" i="3"/>
  <c r="M3407" i="3"/>
  <c r="F3407" i="3"/>
  <c r="CL3401" i="3"/>
  <c r="CK3401" i="3"/>
  <c r="CL3398" i="3"/>
  <c r="CK3389" i="3"/>
  <c r="CL3389" i="3"/>
  <c r="CK3386" i="3"/>
  <c r="CC3379" i="3"/>
  <c r="CE3379" i="3"/>
  <c r="CI3372" i="3"/>
  <c r="CI3365" i="3"/>
  <c r="CG3365" i="3"/>
  <c r="CH3365" i="3"/>
  <c r="CE3354" i="3"/>
  <c r="CD3354" i="3"/>
  <c r="CA3345" i="3"/>
  <c r="BZ3345" i="3"/>
  <c r="CA3340" i="3"/>
  <c r="BZ3340" i="3"/>
  <c r="BW3336" i="3"/>
  <c r="BV3336" i="3"/>
  <c r="BY3319" i="3"/>
  <c r="BZ3319" i="3"/>
  <c r="CL3293" i="3"/>
  <c r="CM3293" i="3"/>
  <c r="CD3273" i="3"/>
  <c r="CE3273" i="3"/>
  <c r="CK3242" i="3"/>
  <c r="CL3242" i="3"/>
  <c r="CI3241" i="3"/>
  <c r="CG3241" i="3"/>
  <c r="CI3238" i="3"/>
  <c r="CG3238" i="3"/>
  <c r="BU3234" i="3"/>
  <c r="BZ3232" i="3"/>
  <c r="CA3232" i="3"/>
  <c r="F3217" i="3"/>
  <c r="D3217" i="3"/>
  <c r="BU3217" i="3"/>
  <c r="CL3204" i="3"/>
  <c r="CK3202" i="3"/>
  <c r="CL3202" i="3"/>
  <c r="CI3201" i="3"/>
  <c r="CH3201" i="3"/>
  <c r="CD3200" i="3"/>
  <c r="CC3200" i="3"/>
  <c r="CA3191" i="3"/>
  <c r="BZ3191" i="3"/>
  <c r="F3141" i="3"/>
  <c r="D3141" i="3"/>
  <c r="BQ3141" i="3"/>
  <c r="BZ3121" i="3"/>
  <c r="CA3121" i="3"/>
  <c r="F3106" i="3"/>
  <c r="D3106" i="3"/>
  <c r="BR3093" i="3"/>
  <c r="CI3084" i="3"/>
  <c r="F3076" i="3"/>
  <c r="CG3064" i="3"/>
  <c r="CI3064" i="3"/>
  <c r="CG3056" i="3"/>
  <c r="CI3056" i="3"/>
  <c r="CA3052" i="3"/>
  <c r="BZ3052" i="3"/>
  <c r="CL3042" i="3"/>
  <c r="CK3042" i="3"/>
  <c r="D3036" i="3"/>
  <c r="BU3036" i="3"/>
  <c r="F3036" i="3"/>
  <c r="CK3030" i="3"/>
  <c r="CL3030" i="3"/>
  <c r="CM3030" i="3"/>
  <c r="BU3020" i="3"/>
  <c r="CH3019" i="3"/>
  <c r="CG3019" i="3"/>
  <c r="CC3009" i="3"/>
  <c r="CE3009" i="3"/>
  <c r="CD3008" i="3"/>
  <c r="CE3008" i="3"/>
  <c r="CC3008" i="3"/>
  <c r="BW3005" i="3"/>
  <c r="BZ3002" i="3"/>
  <c r="CA3002" i="3"/>
  <c r="CD2997" i="3"/>
  <c r="CE2997" i="3"/>
  <c r="BR2997" i="3"/>
  <c r="BS2997" i="3"/>
  <c r="CL2980" i="3"/>
  <c r="CK2980" i="3"/>
  <c r="CI2974" i="3"/>
  <c r="CG2974" i="3"/>
  <c r="CD2972" i="3"/>
  <c r="CE2972" i="3"/>
  <c r="CD2964" i="3"/>
  <c r="CC2964" i="3"/>
  <c r="CE2964" i="3"/>
  <c r="CE2954" i="3"/>
  <c r="CD2954" i="3"/>
  <c r="CG2953" i="3"/>
  <c r="BV2940" i="3"/>
  <c r="CD2934" i="3"/>
  <c r="CC2934" i="3"/>
  <c r="CL2930" i="3"/>
  <c r="CM2930" i="3"/>
  <c r="CL2928" i="3"/>
  <c r="CK2928" i="3"/>
  <c r="CC2925" i="3"/>
  <c r="CE2925" i="3"/>
  <c r="CD2918" i="3"/>
  <c r="CE2918" i="3"/>
  <c r="CC2918" i="3"/>
  <c r="BR2912" i="3"/>
  <c r="BS2912" i="3"/>
  <c r="D2909" i="3"/>
  <c r="BQ2909" i="3"/>
  <c r="F2909" i="3"/>
  <c r="F2876" i="3"/>
  <c r="BY2875" i="3"/>
  <c r="CK2867" i="3"/>
  <c r="CL2867" i="3"/>
  <c r="CC2861" i="3"/>
  <c r="CE2861" i="3"/>
  <c r="CA2851" i="3"/>
  <c r="BZ2851" i="3"/>
  <c r="BY2851" i="3"/>
  <c r="CG2850" i="3"/>
  <c r="F2815" i="3"/>
  <c r="D2815" i="3"/>
  <c r="CM2812" i="3"/>
  <c r="CK2812" i="3"/>
  <c r="BW2808" i="3"/>
  <c r="BV2808" i="3"/>
  <c r="BU2808" i="3"/>
  <c r="CH2807" i="3"/>
  <c r="CG2807" i="3"/>
  <c r="F2806" i="3"/>
  <c r="M2806" i="3"/>
  <c r="CI2795" i="3"/>
  <c r="CH2795" i="3"/>
  <c r="BU2794" i="3"/>
  <c r="BV2794" i="3"/>
  <c r="BW2794" i="3"/>
  <c r="CG2792" i="3"/>
  <c r="CH2792" i="3"/>
  <c r="CM2784" i="3"/>
  <c r="CK2784" i="3"/>
  <c r="BR2757" i="3"/>
  <c r="BS2757" i="3"/>
  <c r="BV2754" i="3"/>
  <c r="BW2754" i="3"/>
  <c r="BU2754" i="3"/>
  <c r="CH2710" i="3"/>
  <c r="CG2710" i="3"/>
  <c r="F2683" i="3"/>
  <c r="M2683" i="3"/>
  <c r="BR2681" i="3"/>
  <c r="BQ2681" i="3"/>
  <c r="CA2628" i="3"/>
  <c r="BZ2628" i="3"/>
  <c r="CL2613" i="3"/>
  <c r="CM2613" i="3"/>
  <c r="CD2578" i="3"/>
  <c r="CE2578" i="3"/>
  <c r="CE2563" i="3"/>
  <c r="CD2563" i="3"/>
  <c r="CE2546" i="3"/>
  <c r="CD2546" i="3"/>
  <c r="CL2532" i="3"/>
  <c r="CM2532" i="3"/>
  <c r="CK2532" i="3"/>
  <c r="BQ2527" i="3"/>
  <c r="BS2527" i="3"/>
  <c r="CA2520" i="3"/>
  <c r="BY2520" i="3"/>
  <c r="BR2503" i="3"/>
  <c r="BS2503" i="3"/>
  <c r="BQ2502" i="3"/>
  <c r="BR2502" i="3"/>
  <c r="F2501" i="3"/>
  <c r="D2501" i="3"/>
  <c r="BZ2500" i="3"/>
  <c r="BY2500" i="3"/>
  <c r="CE2483" i="3"/>
  <c r="CD2483" i="3"/>
  <c r="BU2466" i="3"/>
  <c r="BV2466" i="3"/>
  <c r="BW2466" i="3"/>
  <c r="D2456" i="3"/>
  <c r="M2456" i="3"/>
  <c r="F2456" i="3"/>
  <c r="CK2437" i="3"/>
  <c r="CM2437" i="3"/>
  <c r="M2434" i="3"/>
  <c r="D2434" i="3"/>
  <c r="BQ2434" i="3"/>
  <c r="CC2409" i="3"/>
  <c r="CE2409" i="3"/>
  <c r="BR2396" i="3"/>
  <c r="BS2396" i="3"/>
  <c r="CI2364" i="3"/>
  <c r="CH2364" i="3"/>
  <c r="BW2364" i="3"/>
  <c r="BV2364" i="3"/>
  <c r="F2364" i="3"/>
  <c r="D2364" i="3"/>
  <c r="BY2364" i="3"/>
  <c r="BU2364" i="3"/>
  <c r="CH2313" i="3"/>
  <c r="CG2313" i="3"/>
  <c r="CI2313" i="3"/>
  <c r="M2248" i="3"/>
  <c r="F2248" i="3"/>
  <c r="D2248" i="3"/>
  <c r="CA2246" i="3"/>
  <c r="BZ2246" i="3"/>
  <c r="CI2237" i="3"/>
  <c r="CG2237" i="3"/>
  <c r="CA2231" i="3"/>
  <c r="BY2231" i="3"/>
  <c r="CA2230" i="3"/>
  <c r="BY2230" i="3"/>
  <c r="CG2176" i="3"/>
  <c r="CH2176" i="3"/>
  <c r="CA2171" i="3"/>
  <c r="BY2171" i="3"/>
  <c r="BV2170" i="3"/>
  <c r="BW2170" i="3"/>
  <c r="CH2086" i="3"/>
  <c r="CG2086" i="3"/>
  <c r="BU2064" i="3"/>
  <c r="BW2064" i="3"/>
  <c r="BY2061" i="3"/>
  <c r="BZ2061" i="3"/>
  <c r="BV2060" i="3"/>
  <c r="BW2060" i="3"/>
  <c r="CG2057" i="3"/>
  <c r="CH2057" i="3"/>
  <c r="BY2053" i="3"/>
  <c r="BZ2053" i="3"/>
  <c r="BY2052" i="3"/>
  <c r="CA2052" i="3"/>
  <c r="BZ2052" i="3"/>
  <c r="M2047" i="3"/>
  <c r="F2047" i="3"/>
  <c r="BQ1888" i="3"/>
  <c r="BR1888" i="3"/>
  <c r="CK1816" i="3"/>
  <c r="CL1816" i="3"/>
  <c r="CC1805" i="3"/>
  <c r="CE1805" i="3"/>
  <c r="CD1805" i="3"/>
  <c r="BU1781" i="3"/>
  <c r="BW1781" i="3"/>
  <c r="BV1649" i="3"/>
  <c r="BU1649" i="3"/>
  <c r="BW1649" i="3"/>
  <c r="BY1630" i="3"/>
  <c r="CA1630" i="3"/>
  <c r="BZ1630" i="3"/>
  <c r="CA1613" i="3"/>
  <c r="BY1613" i="3"/>
  <c r="CC1612" i="3"/>
  <c r="CD1612" i="3"/>
  <c r="BV1415" i="3"/>
  <c r="BW1415" i="3"/>
  <c r="CH1186" i="3"/>
  <c r="CI1186" i="3"/>
  <c r="CA1029" i="3"/>
  <c r="CD977" i="3"/>
  <c r="CE977" i="3"/>
  <c r="D971" i="3"/>
  <c r="BU971" i="3"/>
  <c r="F971" i="3"/>
  <c r="CA833" i="3"/>
  <c r="BZ832" i="3"/>
  <c r="CA832" i="3"/>
  <c r="CE821" i="3"/>
  <c r="BW10" i="16"/>
  <c r="BR10" i="16"/>
  <c r="F821" i="3"/>
  <c r="CA820" i="3"/>
  <c r="BZ820" i="3"/>
  <c r="BV9" i="16"/>
  <c r="CA808" i="3"/>
  <c r="BZ808" i="3"/>
  <c r="CE786" i="3"/>
  <c r="CD786" i="3"/>
  <c r="F783" i="3"/>
  <c r="M783" i="3"/>
  <c r="CI781" i="3"/>
  <c r="CG781" i="3"/>
  <c r="CH781" i="3"/>
  <c r="BS781" i="3"/>
  <c r="BR781" i="3"/>
  <c r="CL780" i="3"/>
  <c r="CK780" i="3"/>
  <c r="CG768" i="3"/>
  <c r="CI768" i="3"/>
  <c r="CD3109" i="3"/>
  <c r="CE3145" i="3"/>
  <c r="CL3250" i="3"/>
  <c r="CI2962" i="3"/>
  <c r="CK2968" i="3"/>
  <c r="CE3110" i="3"/>
  <c r="CM3134" i="3"/>
  <c r="BU3114" i="3"/>
  <c r="CH3409" i="3"/>
  <c r="CK3466" i="3"/>
  <c r="CC3504" i="3"/>
  <c r="CG3243" i="3"/>
  <c r="CK3322" i="3"/>
  <c r="BZ3360" i="3"/>
  <c r="CI3376" i="3"/>
  <c r="CG3376" i="3"/>
  <c r="BV3410" i="3"/>
  <c r="BZ3429" i="3"/>
  <c r="M34" i="3"/>
  <c r="D35" i="3"/>
  <c r="CC35" i="3"/>
  <c r="BY40" i="3"/>
  <c r="F42" i="3"/>
  <c r="BV1347" i="3"/>
  <c r="CK1251" i="3"/>
  <c r="CM1331" i="3"/>
  <c r="BS1555" i="3"/>
  <c r="CE1269" i="3"/>
  <c r="CI1522" i="3"/>
  <c r="CD2236" i="3"/>
  <c r="CD2465" i="3"/>
  <c r="BZ2242" i="3"/>
  <c r="BZ2250" i="3"/>
  <c r="CL1587" i="3"/>
  <c r="CM1603" i="3"/>
  <c r="BY2463" i="3"/>
  <c r="BZ2254" i="3"/>
  <c r="BW2508" i="3"/>
  <c r="BS2589" i="3"/>
  <c r="BR2593" i="3"/>
  <c r="BU3076" i="3"/>
  <c r="BZ3367" i="3"/>
  <c r="M3840" i="3"/>
  <c r="BR2592" i="3"/>
  <c r="F2018" i="3"/>
  <c r="CC2314" i="3"/>
  <c r="BW2361" i="3"/>
  <c r="CE3010" i="3"/>
  <c r="CL3209" i="3"/>
  <c r="M3408" i="3"/>
  <c r="D3688" i="3"/>
  <c r="D3846" i="3"/>
  <c r="CK2508" i="3"/>
  <c r="F3862" i="3"/>
  <c r="D3862" i="3"/>
  <c r="D3813" i="3"/>
  <c r="F3713" i="3"/>
  <c r="D3700" i="3"/>
  <c r="F3700" i="3"/>
  <c r="F3696" i="3"/>
  <c r="D3696" i="3"/>
  <c r="F3673" i="3"/>
  <c r="D3673" i="3"/>
  <c r="F3661" i="3"/>
  <c r="M3630" i="3"/>
  <c r="D3601" i="3"/>
  <c r="D3587" i="3"/>
  <c r="F3579" i="3"/>
  <c r="F3576" i="3"/>
  <c r="D3576" i="3"/>
  <c r="F3557" i="3"/>
  <c r="D3532" i="3"/>
  <c r="CM3506" i="3"/>
  <c r="BU3490" i="3"/>
  <c r="BW3490" i="3"/>
  <c r="CD3484" i="3"/>
  <c r="CE3474" i="3"/>
  <c r="BZ3466" i="3"/>
  <c r="CM3456" i="3"/>
  <c r="CL3456" i="3"/>
  <c r="BW3456" i="3"/>
  <c r="BV3456" i="3"/>
  <c r="BZ3453" i="3"/>
  <c r="BV3452" i="3"/>
  <c r="BW3452" i="3"/>
  <c r="CI3444" i="3"/>
  <c r="CA3440" i="3"/>
  <c r="BU3438" i="3"/>
  <c r="BV3438" i="3"/>
  <c r="CH3434" i="3"/>
  <c r="CK3428" i="3"/>
  <c r="D3402" i="3"/>
  <c r="CM3398" i="3"/>
  <c r="CI3396" i="3"/>
  <c r="BQ3396" i="3"/>
  <c r="CA3395" i="3"/>
  <c r="BZ3391" i="3"/>
  <c r="BY3391" i="3"/>
  <c r="CA3391" i="3"/>
  <c r="BR3389" i="3"/>
  <c r="BY3386" i="3"/>
  <c r="CM3383" i="3"/>
  <c r="CC3378" i="3"/>
  <c r="CL3376" i="3"/>
  <c r="CK3376" i="3"/>
  <c r="CD3358" i="3"/>
  <c r="CE3358" i="3"/>
  <c r="CM3345" i="3"/>
  <c r="CL3345" i="3"/>
  <c r="CH3341" i="3"/>
  <c r="CI3341" i="3"/>
  <c r="CI3332" i="3"/>
  <c r="CH3332" i="3"/>
  <c r="CA3330" i="3"/>
  <c r="BZ3330" i="3"/>
  <c r="CL3325" i="3"/>
  <c r="CM3325" i="3"/>
  <c r="BV3320" i="3"/>
  <c r="BU3320" i="3"/>
  <c r="F3317" i="3"/>
  <c r="D3317" i="3"/>
  <c r="CA3316" i="3"/>
  <c r="BZ3316" i="3"/>
  <c r="D3311" i="3"/>
  <c r="BU3311" i="3"/>
  <c r="F3311" i="3"/>
  <c r="BV3305" i="3"/>
  <c r="BW3305" i="3"/>
  <c r="BV3304" i="3"/>
  <c r="BW3304" i="3"/>
  <c r="BS3302" i="3"/>
  <c r="BR3302" i="3"/>
  <c r="BR3290" i="3"/>
  <c r="BS3290" i="3"/>
  <c r="CE3288" i="3"/>
  <c r="CC3288" i="3"/>
  <c r="CC3284" i="3"/>
  <c r="CM3283" i="3"/>
  <c r="CE3283" i="3"/>
  <c r="CC3283" i="3"/>
  <c r="CK3262" i="3"/>
  <c r="BS3247" i="3"/>
  <c r="BR3247" i="3"/>
  <c r="BV3244" i="3"/>
  <c r="CI3236" i="3"/>
  <c r="CG3236" i="3"/>
  <c r="BW3234" i="3"/>
  <c r="CK3230" i="3"/>
  <c r="CM3230" i="3"/>
  <c r="BZ3228" i="3"/>
  <c r="D3228" i="3"/>
  <c r="BQ3228" i="3"/>
  <c r="CG3201" i="3"/>
  <c r="CD3195" i="3"/>
  <c r="BW3184" i="3"/>
  <c r="BZ3169" i="3"/>
  <c r="BS3162" i="3"/>
  <c r="BR3162" i="3"/>
  <c r="CG3156" i="3"/>
  <c r="CH3156" i="3"/>
  <c r="CI3156" i="3"/>
  <c r="F3148" i="3"/>
  <c r="CD3137" i="3"/>
  <c r="BZ3129" i="3"/>
  <c r="BW3123" i="3"/>
  <c r="BV3123" i="3"/>
  <c r="CD3114" i="3"/>
  <c r="CC3114" i="3"/>
  <c r="BV3111" i="3"/>
  <c r="BW3111" i="3"/>
  <c r="CC3108" i="3"/>
  <c r="CD3108" i="3"/>
  <c r="CK3106" i="3"/>
  <c r="CL3106" i="3"/>
  <c r="CG3097" i="3"/>
  <c r="CH3097" i="3"/>
  <c r="CI3097" i="3"/>
  <c r="BZ3094" i="3"/>
  <c r="CA3094" i="3"/>
  <c r="CA3093" i="3"/>
  <c r="CE3092" i="3"/>
  <c r="CD3092" i="3"/>
  <c r="F3092" i="3"/>
  <c r="D3092" i="3"/>
  <c r="BU3092" i="3"/>
  <c r="CG3090" i="3"/>
  <c r="CI3090" i="3"/>
  <c r="CE3079" i="3"/>
  <c r="CC3079" i="3"/>
  <c r="BZ3072" i="3"/>
  <c r="CD3056" i="3"/>
  <c r="CE3056" i="3"/>
  <c r="CC3056" i="3"/>
  <c r="CK3052" i="3"/>
  <c r="CM3052" i="3"/>
  <c r="CG3045" i="3"/>
  <c r="CH3045" i="3"/>
  <c r="CL3036" i="3"/>
  <c r="CK3036" i="3"/>
  <c r="BZ3035" i="3"/>
  <c r="CM3031" i="3"/>
  <c r="BV3030" i="3"/>
  <c r="BZ3016" i="3"/>
  <c r="CA3016" i="3"/>
  <c r="BZ3011" i="3"/>
  <c r="CA3011" i="3"/>
  <c r="BV3002" i="3"/>
  <c r="BW3002" i="3"/>
  <c r="CI2998" i="3"/>
  <c r="D2996" i="3"/>
  <c r="BU2996" i="3"/>
  <c r="CH2984" i="3"/>
  <c r="CC2981" i="3"/>
  <c r="D2977" i="3"/>
  <c r="BY2977" i="3"/>
  <c r="CC2976" i="3"/>
  <c r="CE2976" i="3"/>
  <c r="CH2974" i="3"/>
  <c r="CC2974" i="3"/>
  <c r="CD2974" i="3"/>
  <c r="F2972" i="3"/>
  <c r="CM2968" i="3"/>
  <c r="BS2965" i="3"/>
  <c r="BR2953" i="3"/>
  <c r="CH2947" i="3"/>
  <c r="F2944" i="3"/>
  <c r="D2944" i="3"/>
  <c r="BQ2944" i="3"/>
  <c r="BW2934" i="3"/>
  <c r="BW2927" i="3"/>
  <c r="CM2904" i="3"/>
  <c r="CK2904" i="3"/>
  <c r="CD2878" i="3"/>
  <c r="CC2878" i="3"/>
  <c r="CE2878" i="3"/>
  <c r="BV2869" i="3"/>
  <c r="CK2853" i="3"/>
  <c r="CM2853" i="3"/>
  <c r="CL2853" i="3"/>
  <c r="BU2812" i="3"/>
  <c r="BV2812" i="3"/>
  <c r="BW2812" i="3"/>
  <c r="BY2810" i="3"/>
  <c r="CA2810" i="3"/>
  <c r="CL2809" i="3"/>
  <c r="BU2806" i="3"/>
  <c r="CH2801" i="3"/>
  <c r="CI2801" i="3"/>
  <c r="F2787" i="3"/>
  <c r="M2787" i="3"/>
  <c r="CK2785" i="3"/>
  <c r="CM2785" i="3"/>
  <c r="F2766" i="3"/>
  <c r="M2766" i="3"/>
  <c r="BZ2765" i="3"/>
  <c r="BY2765" i="3"/>
  <c r="BR2763" i="3"/>
  <c r="BQ2763" i="3"/>
  <c r="F2751" i="3"/>
  <c r="M2751" i="3"/>
  <c r="F2750" i="3"/>
  <c r="M2750" i="3"/>
  <c r="F2744" i="3"/>
  <c r="M2744" i="3"/>
  <c r="BR2739" i="3"/>
  <c r="BQ2739" i="3"/>
  <c r="BR2712" i="3"/>
  <c r="BS2712" i="3"/>
  <c r="BR2711" i="3"/>
  <c r="BQ2711" i="3"/>
  <c r="F2701" i="3"/>
  <c r="M2701" i="3"/>
  <c r="F2695" i="3"/>
  <c r="D2695" i="3"/>
  <c r="BS2686" i="3"/>
  <c r="CE2658" i="3"/>
  <c r="CD2658" i="3"/>
  <c r="CC2658" i="3"/>
  <c r="BR2655" i="3"/>
  <c r="BQ2655" i="3"/>
  <c r="D2650" i="3"/>
  <c r="BU2650" i="3"/>
  <c r="F2650" i="3"/>
  <c r="CG2648" i="3"/>
  <c r="CH2648" i="3"/>
  <c r="CL2615" i="3"/>
  <c r="CM2615" i="3"/>
  <c r="CK2615" i="3"/>
  <c r="BR2581" i="3"/>
  <c r="BS2581" i="3"/>
  <c r="F2579" i="3"/>
  <c r="D2547" i="3"/>
  <c r="BQ2547" i="3"/>
  <c r="M2547" i="3"/>
  <c r="CL2485" i="3"/>
  <c r="CK2485" i="3"/>
  <c r="BU2485" i="3"/>
  <c r="BV2485" i="3"/>
  <c r="CC2483" i="3"/>
  <c r="CE2398" i="3"/>
  <c r="CD2398" i="3"/>
  <c r="CM2389" i="3"/>
  <c r="CK2389" i="3"/>
  <c r="CL2389" i="3"/>
  <c r="CI2388" i="3"/>
  <c r="CH2388" i="3"/>
  <c r="CH2366" i="3"/>
  <c r="CI2366" i="3"/>
  <c r="F2361" i="3"/>
  <c r="D2361" i="3"/>
  <c r="CC2361" i="3"/>
  <c r="CD2360" i="3"/>
  <c r="CE2360" i="3"/>
  <c r="CH2358" i="3"/>
  <c r="CI2358" i="3"/>
  <c r="BR2354" i="3"/>
  <c r="CD2351" i="3"/>
  <c r="CC2351" i="3"/>
  <c r="BR2350" i="3"/>
  <c r="BS2350" i="3"/>
  <c r="BR2283" i="3"/>
  <c r="BS2283" i="3"/>
  <c r="BZ2282" i="3"/>
  <c r="CA2282" i="3"/>
  <c r="BR2281" i="3"/>
  <c r="BQ2281" i="3"/>
  <c r="BS2281" i="3"/>
  <c r="BW2272" i="3"/>
  <c r="BU2272" i="3"/>
  <c r="CK2271" i="3"/>
  <c r="CM2271" i="3"/>
  <c r="BR2269" i="3"/>
  <c r="BQ2269" i="3"/>
  <c r="BS2269" i="3"/>
  <c r="CI2268" i="3"/>
  <c r="CH2268" i="3"/>
  <c r="BS2268" i="3"/>
  <c r="BR2268" i="3"/>
  <c r="BU2263" i="3"/>
  <c r="BV2263" i="3"/>
  <c r="CK2232" i="3"/>
  <c r="CM2232" i="3"/>
  <c r="CL2232" i="3"/>
  <c r="BS2177" i="3"/>
  <c r="BR2177" i="3"/>
  <c r="BQ2177" i="3"/>
  <c r="CE2103" i="3"/>
  <c r="CC2103" i="3"/>
  <c r="BY2097" i="3"/>
  <c r="CA2097" i="3"/>
  <c r="BZ2097" i="3"/>
  <c r="BQ1998" i="3"/>
  <c r="BS1998" i="3"/>
  <c r="D1992" i="3"/>
  <c r="F1992" i="3"/>
  <c r="CA1969" i="3"/>
  <c r="BZ1969" i="3"/>
  <c r="CG1963" i="3"/>
  <c r="CH1963" i="3"/>
  <c r="CE1956" i="3"/>
  <c r="CC1956" i="3"/>
  <c r="CD1948" i="3"/>
  <c r="CE1948" i="3"/>
  <c r="BZ1941" i="3"/>
  <c r="BY1941" i="3"/>
  <c r="F1685" i="3"/>
  <c r="D1685" i="3"/>
  <c r="CG1670" i="3"/>
  <c r="CI1670" i="3"/>
  <c r="CH1670" i="3"/>
  <c r="BS1667" i="3"/>
  <c r="BR1667" i="3"/>
  <c r="BS1663" i="3"/>
  <c r="BR1663" i="3"/>
  <c r="CI1662" i="3"/>
  <c r="CH1662" i="3"/>
  <c r="CI1651" i="3"/>
  <c r="CG1651" i="3"/>
  <c r="CH1508" i="3"/>
  <c r="CG1508" i="3"/>
  <c r="CI1508" i="3"/>
  <c r="BR1488" i="3"/>
  <c r="BQ1488" i="3"/>
  <c r="BS1488" i="3"/>
  <c r="BZ1481" i="3"/>
  <c r="F1480" i="3"/>
  <c r="D1480" i="3"/>
  <c r="CE1469" i="3"/>
  <c r="CC1469" i="3"/>
  <c r="CH1466" i="3"/>
  <c r="CI1466" i="3"/>
  <c r="BV1461" i="3"/>
  <c r="BW1461" i="3"/>
  <c r="BS1455" i="3"/>
  <c r="BQ1455" i="3"/>
  <c r="BZ1451" i="3"/>
  <c r="BY1451" i="3"/>
  <c r="BW1449" i="3"/>
  <c r="BV1449" i="3"/>
  <c r="BQ1440" i="3"/>
  <c r="BS1440" i="3"/>
  <c r="CI1201" i="3"/>
  <c r="CH1201" i="3"/>
  <c r="CD1200" i="3"/>
  <c r="CE1200" i="3"/>
  <c r="CI1187" i="3"/>
  <c r="CH1187" i="3"/>
  <c r="CG1187" i="3"/>
  <c r="D1159" i="3"/>
  <c r="BY1159" i="3"/>
  <c r="F1159" i="3"/>
  <c r="CD1156" i="3"/>
  <c r="CE1156" i="3"/>
  <c r="BR1655" i="3"/>
  <c r="BR1757" i="3"/>
  <c r="BR1761" i="3"/>
  <c r="BW1805" i="3"/>
  <c r="CM1962" i="3"/>
  <c r="CI1482" i="3"/>
  <c r="CG1510" i="3"/>
  <c r="CG1664" i="3"/>
  <c r="CD2286" i="3"/>
  <c r="CK1769" i="3"/>
  <c r="CH1893" i="3"/>
  <c r="CL1894" i="3"/>
  <c r="BZ1963" i="3"/>
  <c r="BW2036" i="3"/>
  <c r="BY2238" i="3"/>
  <c r="CD1357" i="3"/>
  <c r="F1649" i="3"/>
  <c r="BZ1889" i="3"/>
  <c r="BU2048" i="3"/>
  <c r="M2060" i="3"/>
  <c r="BZ2181" i="3"/>
  <c r="BY2233" i="3"/>
  <c r="CM2267" i="3"/>
  <c r="CM1555" i="3"/>
  <c r="BS1646" i="3"/>
  <c r="CH1654" i="3"/>
  <c r="CI1961" i="3"/>
  <c r="BQ1967" i="3"/>
  <c r="M2249" i="3"/>
  <c r="BV2279" i="3"/>
  <c r="CM2287" i="3"/>
  <c r="CM2392" i="3"/>
  <c r="CE2421" i="3"/>
  <c r="CE2426" i="3"/>
  <c r="BZ2455" i="3"/>
  <c r="CG2477" i="3"/>
  <c r="CE2382" i="3"/>
  <c r="CA2464" i="3"/>
  <c r="CC2512" i="3"/>
  <c r="CG2531" i="3"/>
  <c r="CH2565" i="3"/>
  <c r="M2703" i="3"/>
  <c r="CD2316" i="3"/>
  <c r="CE2508" i="3"/>
  <c r="BS2608" i="3"/>
  <c r="BU2640" i="3"/>
  <c r="BS2642" i="3"/>
  <c r="M2664" i="3"/>
  <c r="BS2596" i="3"/>
  <c r="CG2038" i="3"/>
  <c r="BZ2266" i="3"/>
  <c r="CD2326" i="3"/>
  <c r="CH2436" i="3"/>
  <c r="CI2595" i="3"/>
  <c r="CE2641" i="3"/>
  <c r="CG2653" i="3"/>
  <c r="BY1933" i="3"/>
  <c r="CC2335" i="3"/>
  <c r="F3897" i="3"/>
  <c r="D3515" i="3"/>
  <c r="BY3515" i="3"/>
  <c r="BW3503" i="3"/>
  <c r="D3486" i="3"/>
  <c r="CC3486" i="3"/>
  <c r="CI3471" i="3"/>
  <c r="D3464" i="3"/>
  <c r="D3443" i="3"/>
  <c r="D3430" i="3"/>
  <c r="D3410" i="3"/>
  <c r="D3379" i="3"/>
  <c r="D3343" i="3"/>
  <c r="BQ3343" i="3"/>
  <c r="CM3311" i="3"/>
  <c r="D3307" i="3"/>
  <c r="CG3287" i="3"/>
  <c r="CA3278" i="3"/>
  <c r="D3261" i="3"/>
  <c r="D3197" i="3"/>
  <c r="D3181" i="3"/>
  <c r="BY3181" i="3"/>
  <c r="CK3147" i="3"/>
  <c r="BZ3145" i="3"/>
  <c r="BQ3123" i="3"/>
  <c r="CM3051" i="3"/>
  <c r="BQ3046" i="3"/>
  <c r="CL2971" i="3"/>
  <c r="CD2963" i="3"/>
  <c r="BW2928" i="3"/>
  <c r="BZ2924" i="3"/>
  <c r="BR2920" i="3"/>
  <c r="CH2919" i="3"/>
  <c r="CI2919" i="3"/>
  <c r="CL2913" i="3"/>
  <c r="CK2913" i="3"/>
  <c r="BZ2906" i="3"/>
  <c r="BU2884" i="3"/>
  <c r="BQ2881" i="3"/>
  <c r="BR2881" i="3"/>
  <c r="CI2867" i="3"/>
  <c r="CK2863" i="3"/>
  <c r="BQ2854" i="3"/>
  <c r="BZ2850" i="3"/>
  <c r="CA2850" i="3"/>
  <c r="CM2815" i="3"/>
  <c r="CL2815" i="3"/>
  <c r="CC2806" i="3"/>
  <c r="CE2806" i="3"/>
  <c r="CD2806" i="3"/>
  <c r="BQ2795" i="3"/>
  <c r="BR2795" i="3"/>
  <c r="BR2790" i="3"/>
  <c r="BS2790" i="3"/>
  <c r="BY2782" i="3"/>
  <c r="CA2782" i="3"/>
  <c r="CC2780" i="3"/>
  <c r="CK2774" i="3"/>
  <c r="CL2774" i="3"/>
  <c r="CG2764" i="3"/>
  <c r="CH2754" i="3"/>
  <c r="CG2754" i="3"/>
  <c r="BR2737" i="3"/>
  <c r="BV2729" i="3"/>
  <c r="CD2728" i="3"/>
  <c r="CE2728" i="3"/>
  <c r="BW2726" i="3"/>
  <c r="CM2722" i="3"/>
  <c r="BW2709" i="3"/>
  <c r="BU2706" i="3"/>
  <c r="BW2706" i="3"/>
  <c r="CM2701" i="3"/>
  <c r="BY2700" i="3"/>
  <c r="CA2700" i="3"/>
  <c r="BZ2700" i="3"/>
  <c r="BY2699" i="3"/>
  <c r="CM2698" i="3"/>
  <c r="CK2698" i="3"/>
  <c r="CC2696" i="3"/>
  <c r="CE2696" i="3"/>
  <c r="CG2694" i="3"/>
  <c r="CH2694" i="3"/>
  <c r="BQ2693" i="3"/>
  <c r="BR2689" i="3"/>
  <c r="BQ2689" i="3"/>
  <c r="CI2687" i="3"/>
  <c r="BR2665" i="3"/>
  <c r="BQ2665" i="3"/>
  <c r="CE2663" i="3"/>
  <c r="CD2663" i="3"/>
  <c r="CG2630" i="3"/>
  <c r="CH2630" i="3"/>
  <c r="CI2625" i="3"/>
  <c r="BR2612" i="3"/>
  <c r="CD2609" i="3"/>
  <c r="CE2609" i="3"/>
  <c r="CE2589" i="3"/>
  <c r="CD2589" i="3"/>
  <c r="CM2581" i="3"/>
  <c r="BZ2569" i="3"/>
  <c r="CA2569" i="3"/>
  <c r="BW2564" i="3"/>
  <c r="BV2564" i="3"/>
  <c r="BR2548" i="3"/>
  <c r="CI2545" i="3"/>
  <c r="CH2545" i="3"/>
  <c r="F2529" i="3"/>
  <c r="D2529" i="3"/>
  <c r="BU2529" i="3"/>
  <c r="CM2523" i="3"/>
  <c r="CL2523" i="3"/>
  <c r="CK2523" i="3"/>
  <c r="M2502" i="3"/>
  <c r="F2502" i="3"/>
  <c r="CH2498" i="3"/>
  <c r="CH2488" i="3"/>
  <c r="CG2488" i="3"/>
  <c r="BZ2483" i="3"/>
  <c r="CA2483" i="3"/>
  <c r="BZ2481" i="3"/>
  <c r="F2476" i="3"/>
  <c r="M2476" i="3"/>
  <c r="D2476" i="3"/>
  <c r="CC2476" i="3"/>
  <c r="CE2466" i="3"/>
  <c r="CC2466" i="3"/>
  <c r="BU2460" i="3"/>
  <c r="BV2460" i="3"/>
  <c r="BZ2452" i="3"/>
  <c r="CA2452" i="3"/>
  <c r="CK2447" i="3"/>
  <c r="CM2447" i="3"/>
  <c r="CK2436" i="3"/>
  <c r="CM2436" i="3"/>
  <c r="M2432" i="3"/>
  <c r="F2432" i="3"/>
  <c r="CM2431" i="3"/>
  <c r="CK2431" i="3"/>
  <c r="CK2430" i="3"/>
  <c r="BR2400" i="3"/>
  <c r="BS2400" i="3"/>
  <c r="CA2395" i="3"/>
  <c r="BZ2395" i="3"/>
  <c r="CA2392" i="3"/>
  <c r="BV2362" i="3"/>
  <c r="BW2344" i="3"/>
  <c r="BV2338" i="3"/>
  <c r="BV2337" i="3"/>
  <c r="BU2337" i="3"/>
  <c r="BW2337" i="3"/>
  <c r="CG2336" i="3"/>
  <c r="CH2336" i="3"/>
  <c r="CI2336" i="3"/>
  <c r="BQ2326" i="3"/>
  <c r="BR2326" i="3"/>
  <c r="BR2323" i="3"/>
  <c r="BQ2323" i="3"/>
  <c r="BS2323" i="3"/>
  <c r="BV2321" i="3"/>
  <c r="BS2316" i="3"/>
  <c r="BQ2316" i="3"/>
  <c r="BR2312" i="3"/>
  <c r="BQ2302" i="3"/>
  <c r="BS2302" i="3"/>
  <c r="F2291" i="3"/>
  <c r="D2291" i="3"/>
  <c r="CH2287" i="3"/>
  <c r="BR2286" i="3"/>
  <c r="BQ2286" i="3"/>
  <c r="CE2275" i="3"/>
  <c r="CC2275" i="3"/>
  <c r="BY2267" i="3"/>
  <c r="CA2267" i="3"/>
  <c r="BS2263" i="3"/>
  <c r="BQ2263" i="3"/>
  <c r="BR2263" i="3"/>
  <c r="CD2259" i="3"/>
  <c r="BS2259" i="3"/>
  <c r="BR2259" i="3"/>
  <c r="BV2257" i="3"/>
  <c r="BW2257" i="3"/>
  <c r="BU2254" i="3"/>
  <c r="BW2254" i="3"/>
  <c r="CL2236" i="3"/>
  <c r="CK2236" i="3"/>
  <c r="BQ2235" i="3"/>
  <c r="BR2235" i="3"/>
  <c r="CE2234" i="3"/>
  <c r="CC2234" i="3"/>
  <c r="CM2228" i="3"/>
  <c r="BS2223" i="3"/>
  <c r="BQ2223" i="3"/>
  <c r="CC2217" i="3"/>
  <c r="CE2217" i="3"/>
  <c r="CE2197" i="3"/>
  <c r="CC2197" i="3"/>
  <c r="F2184" i="3"/>
  <c r="D2184" i="3"/>
  <c r="M2184" i="3"/>
  <c r="CK2161" i="3"/>
  <c r="CM2161" i="3"/>
  <c r="CC2148" i="3"/>
  <c r="CE2148" i="3"/>
  <c r="CM2144" i="3"/>
  <c r="CL2144" i="3"/>
  <c r="CK2144" i="3"/>
  <c r="CL2133" i="3"/>
  <c r="CE2133" i="3"/>
  <c r="CC2133" i="3"/>
  <c r="BR2131" i="3"/>
  <c r="BS2131" i="3"/>
  <c r="BQ2131" i="3"/>
  <c r="CM2130" i="3"/>
  <c r="CL2130" i="3"/>
  <c r="CK2129" i="3"/>
  <c r="CM2129" i="3"/>
  <c r="CL2129" i="3"/>
  <c r="CL2120" i="3"/>
  <c r="CM2120" i="3"/>
  <c r="CK2115" i="3"/>
  <c r="CM2115" i="3"/>
  <c r="CG2114" i="3"/>
  <c r="CI2114" i="3"/>
  <c r="CH2114" i="3"/>
  <c r="F2113" i="3"/>
  <c r="D2113" i="3"/>
  <c r="BQ2100" i="3"/>
  <c r="BR2100" i="3"/>
  <c r="BS2100" i="3"/>
  <c r="CL2095" i="3"/>
  <c r="CM2095" i="3"/>
  <c r="CK2095" i="3"/>
  <c r="BS2091" i="3"/>
  <c r="BR2091" i="3"/>
  <c r="BY2082" i="3"/>
  <c r="BZ2082" i="3"/>
  <c r="CA2082" i="3"/>
  <c r="CK2077" i="3"/>
  <c r="CL2077" i="3"/>
  <c r="CM2075" i="3"/>
  <c r="CK2075" i="3"/>
  <c r="BW2045" i="3"/>
  <c r="BU2045" i="3"/>
  <c r="BV2045" i="3"/>
  <c r="BR2025" i="3"/>
  <c r="BS2025" i="3"/>
  <c r="BQ2025" i="3"/>
  <c r="CD2023" i="3"/>
  <c r="CC2023" i="3"/>
  <c r="CC2007" i="3"/>
  <c r="CD2007" i="3"/>
  <c r="BW1987" i="3"/>
  <c r="BU1987" i="3"/>
  <c r="BV1987" i="3"/>
  <c r="CE1884" i="3"/>
  <c r="CC1884" i="3"/>
  <c r="D1764" i="3"/>
  <c r="F1764" i="3"/>
  <c r="CL1753" i="3"/>
  <c r="CM1753" i="3"/>
  <c r="CK1753" i="3"/>
  <c r="CD1650" i="3"/>
  <c r="CC1650" i="3"/>
  <c r="CE1650" i="3"/>
  <c r="CC1644" i="3"/>
  <c r="CE1644" i="3"/>
  <c r="BU1640" i="3"/>
  <c r="BW1640" i="3"/>
  <c r="BV1640" i="3"/>
  <c r="F1629" i="3"/>
  <c r="D1629" i="3"/>
  <c r="BZ1599" i="3"/>
  <c r="BY1599" i="3"/>
  <c r="M1554" i="3"/>
  <c r="F1554" i="3"/>
  <c r="D1554" i="3"/>
  <c r="CH1543" i="3"/>
  <c r="CI1543" i="3"/>
  <c r="BS1517" i="3"/>
  <c r="BQ1517" i="3"/>
  <c r="BR1517" i="3"/>
  <c r="BZ1465" i="3"/>
  <c r="BY1465" i="3"/>
  <c r="D1424" i="3"/>
  <c r="F1424" i="3"/>
  <c r="D1421" i="3"/>
  <c r="F1421" i="3"/>
  <c r="BR1403" i="3"/>
  <c r="BQ1403" i="3"/>
  <c r="CH1402" i="3"/>
  <c r="CI1402" i="3"/>
  <c r="BR1402" i="3"/>
  <c r="BS1402" i="3"/>
  <c r="BR1325" i="3"/>
  <c r="BS1325" i="3"/>
  <c r="BQ1325" i="3"/>
  <c r="CI1309" i="3"/>
  <c r="CG1309" i="3"/>
  <c r="CL1296" i="3"/>
  <c r="CK1296" i="3"/>
  <c r="CM1290" i="3"/>
  <c r="CL1290" i="3"/>
  <c r="CI1287" i="3"/>
  <c r="CG1287" i="3"/>
  <c r="CG1260" i="3"/>
  <c r="CH1260" i="3"/>
  <c r="CK1220" i="3"/>
  <c r="CM1220" i="3"/>
  <c r="CA1197" i="3"/>
  <c r="BZ1197" i="3"/>
  <c r="BR1172" i="3"/>
  <c r="CG1170" i="3"/>
  <c r="CH1170" i="3"/>
  <c r="CH1168" i="3"/>
  <c r="CI1168" i="3"/>
  <c r="CL1153" i="3"/>
  <c r="CK1153" i="3"/>
  <c r="BR1148" i="3"/>
  <c r="F1136" i="3"/>
  <c r="D1136" i="3"/>
  <c r="BU1136" i="3"/>
  <c r="BW1134" i="3"/>
  <c r="BV1134" i="3"/>
  <c r="CD1115" i="3"/>
  <c r="CE1115" i="3"/>
  <c r="CA1114" i="3"/>
  <c r="BZ1114" i="3"/>
  <c r="CK747" i="3"/>
  <c r="CL747" i="3"/>
  <c r="BW717" i="3"/>
  <c r="BU717" i="3"/>
  <c r="BV717" i="3"/>
  <c r="BV716" i="3"/>
  <c r="BU716" i="3"/>
  <c r="CH714" i="3"/>
  <c r="D571" i="3"/>
  <c r="F571" i="3"/>
  <c r="CL569" i="3"/>
  <c r="CK569" i="3"/>
  <c r="CH556" i="3"/>
  <c r="CG556" i="3"/>
  <c r="CI556" i="3"/>
  <c r="CA535" i="3"/>
  <c r="BY535" i="3"/>
  <c r="F499" i="3"/>
  <c r="D499" i="3"/>
  <c r="CG496" i="3"/>
  <c r="CI496" i="3"/>
  <c r="CH496" i="3"/>
  <c r="CA473" i="3"/>
  <c r="BY473" i="3"/>
  <c r="CI470" i="3"/>
  <c r="CH470" i="3"/>
  <c r="BS464" i="3"/>
  <c r="BR464" i="3"/>
  <c r="CE445" i="3"/>
  <c r="CC445" i="3"/>
  <c r="CD445" i="3"/>
  <c r="CM441" i="3"/>
  <c r="CK441" i="3"/>
  <c r="BV408" i="3"/>
  <c r="BW408" i="3"/>
  <c r="CA402" i="3"/>
  <c r="BZ402" i="3"/>
  <c r="CD399" i="3"/>
  <c r="CE399" i="3"/>
  <c r="F375" i="3"/>
  <c r="M375" i="3"/>
  <c r="D375" i="3"/>
  <c r="BY375" i="3"/>
  <c r="CE370" i="3"/>
  <c r="CC370" i="3"/>
  <c r="CD370" i="3"/>
  <c r="BZ367" i="3"/>
  <c r="CA367" i="3"/>
  <c r="F358" i="3"/>
  <c r="M358" i="3"/>
  <c r="CD350" i="3"/>
  <c r="CC350" i="3"/>
  <c r="CA337" i="3"/>
  <c r="BZ337" i="3"/>
  <c r="BV332" i="3"/>
  <c r="BW332" i="3"/>
  <c r="BQ2733" i="3"/>
  <c r="BR2733" i="3"/>
  <c r="BW2731" i="3"/>
  <c r="BU2731" i="3"/>
  <c r="CL2729" i="3"/>
  <c r="CM2729" i="3"/>
  <c r="BW2725" i="3"/>
  <c r="BU2725" i="3"/>
  <c r="BV2701" i="3"/>
  <c r="BU2701" i="3"/>
  <c r="BV2695" i="3"/>
  <c r="BW2695" i="3"/>
  <c r="BZ2686" i="3"/>
  <c r="CA2686" i="3"/>
  <c r="BW2667" i="3"/>
  <c r="BU2667" i="3"/>
  <c r="BV2667" i="3"/>
  <c r="BS2607" i="3"/>
  <c r="BR2607" i="3"/>
  <c r="CA2589" i="3"/>
  <c r="BZ2589" i="3"/>
  <c r="CI2571" i="3"/>
  <c r="BW2562" i="3"/>
  <c r="BV2562" i="3"/>
  <c r="CI2554" i="3"/>
  <c r="CH2554" i="3"/>
  <c r="CG2505" i="3"/>
  <c r="CI2505" i="3"/>
  <c r="CD2493" i="3"/>
  <c r="CE2493" i="3"/>
  <c r="CC2493" i="3"/>
  <c r="CH2492" i="3"/>
  <c r="CI2492" i="3"/>
  <c r="CH2491" i="3"/>
  <c r="CG2491" i="3"/>
  <c r="CC2488" i="3"/>
  <c r="CD2488" i="3"/>
  <c r="CM2465" i="3"/>
  <c r="CK2465" i="3"/>
  <c r="BW2465" i="3"/>
  <c r="BV2465" i="3"/>
  <c r="CK2462" i="3"/>
  <c r="CM2462" i="3"/>
  <c r="CG2447" i="3"/>
  <c r="CH2447" i="3"/>
  <c r="F2426" i="3"/>
  <c r="M2426" i="3"/>
  <c r="BW2422" i="3"/>
  <c r="BV2422" i="3"/>
  <c r="BR2402" i="3"/>
  <c r="BS2402" i="3"/>
  <c r="BY2386" i="3"/>
  <c r="BZ2386" i="3"/>
  <c r="BV2359" i="3"/>
  <c r="BV2351" i="3"/>
  <c r="BW2351" i="3"/>
  <c r="M2348" i="3"/>
  <c r="F2348" i="3"/>
  <c r="F2327" i="3"/>
  <c r="M2327" i="3"/>
  <c r="F2316" i="3"/>
  <c r="M2316" i="3"/>
  <c r="CH2315" i="3"/>
  <c r="CI2315" i="3"/>
  <c r="BW2297" i="3"/>
  <c r="BV2297" i="3"/>
  <c r="BV2293" i="3"/>
  <c r="BW2293" i="3"/>
  <c r="BR2291" i="3"/>
  <c r="BS2291" i="3"/>
  <c r="BU2261" i="3"/>
  <c r="BV2261" i="3"/>
  <c r="CG2258" i="3"/>
  <c r="CI2258" i="3"/>
  <c r="BU2245" i="3"/>
  <c r="BV2245" i="3"/>
  <c r="BW2245" i="3"/>
  <c r="CE2240" i="3"/>
  <c r="CC2240" i="3"/>
  <c r="CC2232" i="3"/>
  <c r="CE2232" i="3"/>
  <c r="CI2231" i="3"/>
  <c r="CH2231" i="3"/>
  <c r="BU2206" i="3"/>
  <c r="BV2206" i="3"/>
  <c r="BW2206" i="3"/>
  <c r="CE2191" i="3"/>
  <c r="CC2191" i="3"/>
  <c r="BQ2186" i="3"/>
  <c r="BS2186" i="3"/>
  <c r="CH2185" i="3"/>
  <c r="CI2185" i="3"/>
  <c r="CI2171" i="3"/>
  <c r="F2151" i="3"/>
  <c r="D2151" i="3"/>
  <c r="F2137" i="3"/>
  <c r="M2137" i="3"/>
  <c r="D2137" i="3"/>
  <c r="BV2096" i="3"/>
  <c r="BW2096" i="3"/>
  <c r="BY2087" i="3"/>
  <c r="CA2087" i="3"/>
  <c r="BZ2087" i="3"/>
  <c r="CA2086" i="3"/>
  <c r="BY2086" i="3"/>
  <c r="BZ2086" i="3"/>
  <c r="BV2065" i="3"/>
  <c r="BW2065" i="3"/>
  <c r="CD2063" i="3"/>
  <c r="CC2063" i="3"/>
  <c r="CG2046" i="3"/>
  <c r="CH2046" i="3"/>
  <c r="BZ2042" i="3"/>
  <c r="CA2042" i="3"/>
  <c r="BY2042" i="3"/>
  <c r="BY2026" i="3"/>
  <c r="BW2018" i="3"/>
  <c r="BU2018" i="3"/>
  <c r="BV2018" i="3"/>
  <c r="CA2012" i="3"/>
  <c r="BY2012" i="3"/>
  <c r="CA1946" i="3"/>
  <c r="BY1946" i="3"/>
  <c r="BS1891" i="3"/>
  <c r="BR1891" i="3"/>
  <c r="BQ1891" i="3"/>
  <c r="BY1888" i="3"/>
  <c r="BZ1888" i="3"/>
  <c r="BS1886" i="3"/>
  <c r="BQ1886" i="3"/>
  <c r="BV1762" i="3"/>
  <c r="BU1762" i="3"/>
  <c r="BW1762" i="3"/>
  <c r="CA1697" i="3"/>
  <c r="BY1697" i="3"/>
  <c r="BZ1697" i="3"/>
  <c r="CM1688" i="3"/>
  <c r="CK1688" i="3"/>
  <c r="BU1688" i="3"/>
  <c r="BV1688" i="3"/>
  <c r="BW1688" i="3"/>
  <c r="CD1672" i="3"/>
  <c r="CE1672" i="3"/>
  <c r="CD1649" i="3"/>
  <c r="CC1649" i="3"/>
  <c r="CE1649" i="3"/>
  <c r="M1594" i="3"/>
  <c r="F1594" i="3"/>
  <c r="CH1589" i="3"/>
  <c r="CG1589" i="3"/>
  <c r="CI1589" i="3"/>
  <c r="CA1508" i="3"/>
  <c r="BZ1508" i="3"/>
  <c r="BY1508" i="3"/>
  <c r="BR1492" i="3"/>
  <c r="BQ1492" i="3"/>
  <c r="CA1446" i="3"/>
  <c r="BY1446" i="3"/>
  <c r="F1437" i="3"/>
  <c r="D1437" i="3"/>
  <c r="F1422" i="3"/>
  <c r="D1422" i="3"/>
  <c r="D1388" i="3"/>
  <c r="F1388" i="3"/>
  <c r="BY1383" i="3"/>
  <c r="BZ1383" i="3"/>
  <c r="CD1376" i="3"/>
  <c r="CE1376" i="3"/>
  <c r="CG1356" i="3"/>
  <c r="CH1356" i="3"/>
  <c r="BY1329" i="3"/>
  <c r="CA1329" i="3"/>
  <c r="BZ1327" i="3"/>
  <c r="CA1327" i="3"/>
  <c r="CD1295" i="3"/>
  <c r="CE1295" i="3"/>
  <c r="CC1295" i="3"/>
  <c r="BW1277" i="3"/>
  <c r="BV1277" i="3"/>
  <c r="CH1247" i="3"/>
  <c r="CI1247" i="3"/>
  <c r="CG1242" i="3"/>
  <c r="CH1242" i="3"/>
  <c r="BW1205" i="3"/>
  <c r="BV1205" i="3"/>
  <c r="D1203" i="3"/>
  <c r="BU1203" i="3"/>
  <c r="F1203" i="3"/>
  <c r="BZ1192" i="3"/>
  <c r="CA1192" i="3"/>
  <c r="CH1180" i="3"/>
  <c r="CI1180" i="3"/>
  <c r="D1170" i="3"/>
  <c r="BU1170" i="3"/>
  <c r="F1170" i="3"/>
  <c r="CA1135" i="3"/>
  <c r="BZ1135" i="3"/>
  <c r="F1033" i="3"/>
  <c r="D1033" i="3"/>
  <c r="CC1033" i="3"/>
  <c r="BV977" i="3"/>
  <c r="BW977" i="3"/>
  <c r="CL852" i="3"/>
  <c r="CK852" i="3"/>
  <c r="BW851" i="3"/>
  <c r="BV851" i="3"/>
  <c r="F849" i="3"/>
  <c r="D849" i="3"/>
  <c r="CC849" i="3"/>
  <c r="CH832" i="3"/>
  <c r="CI832" i="3"/>
  <c r="F830" i="3"/>
  <c r="D830" i="3"/>
  <c r="BY830" i="3"/>
  <c r="BW673" i="3"/>
  <c r="BU673" i="3"/>
  <c r="BV673" i="3"/>
  <c r="BW665" i="3"/>
  <c r="BV665" i="3"/>
  <c r="BU665" i="3"/>
  <c r="CE630" i="3"/>
  <c r="CC630" i="3"/>
  <c r="CD630" i="3"/>
  <c r="CG621" i="3"/>
  <c r="CI621" i="3"/>
  <c r="CH621" i="3"/>
  <c r="D611" i="3"/>
  <c r="F611" i="3"/>
  <c r="BR39" i="3"/>
  <c r="BS39" i="3"/>
  <c r="BY953" i="3"/>
  <c r="BZ953" i="3"/>
  <c r="BZ954" i="3"/>
  <c r="BV54" i="16"/>
  <c r="CA960" i="3"/>
  <c r="BZ960" i="3"/>
  <c r="BV60" i="16"/>
  <c r="CA966" i="3"/>
  <c r="EU57" i="16"/>
  <c r="CE1037" i="3"/>
  <c r="CD1037" i="3"/>
  <c r="ET56" i="16"/>
  <c r="BZ1036" i="3"/>
  <c r="ES53" i="16"/>
  <c r="BW1033" i="3"/>
  <c r="BV1033" i="3"/>
  <c r="ES52" i="16"/>
  <c r="BW1032" i="3"/>
  <c r="BV1032" i="3"/>
  <c r="EU51" i="16"/>
  <c r="CE1031" i="3"/>
  <c r="CD1031" i="3"/>
  <c r="ER49" i="16"/>
  <c r="BR1029" i="3"/>
  <c r="BS1029" i="3"/>
  <c r="ER48" i="16"/>
  <c r="BR1028" i="3"/>
  <c r="BV1027" i="3"/>
  <c r="BU1027" i="3"/>
  <c r="EU23" i="16"/>
  <c r="BS909" i="3"/>
  <c r="BR909" i="3"/>
  <c r="EW22" i="16"/>
  <c r="CA908" i="3"/>
  <c r="BZ908" i="3"/>
  <c r="EW21" i="16"/>
  <c r="BZ907" i="3"/>
  <c r="EV20" i="16"/>
  <c r="BW906" i="3"/>
  <c r="BV906" i="3"/>
  <c r="EW19" i="16"/>
  <c r="BZ905" i="3"/>
  <c r="CA905" i="3"/>
  <c r="EU18" i="16"/>
  <c r="ES17" i="16"/>
  <c r="BR56" i="16"/>
  <c r="EU16" i="16"/>
  <c r="BS902" i="3"/>
  <c r="BR902" i="3"/>
  <c r="EU15" i="16"/>
  <c r="EU14" i="16"/>
  <c r="BS900" i="3"/>
  <c r="BR900" i="3"/>
  <c r="EW13" i="16"/>
  <c r="BZ899" i="3"/>
  <c r="CA899" i="3"/>
  <c r="ES13" i="16"/>
  <c r="BR52" i="16"/>
  <c r="EV9" i="16"/>
  <c r="BW895" i="3"/>
  <c r="BV895" i="3"/>
  <c r="EX8" i="16"/>
  <c r="CD894" i="3"/>
  <c r="CC894" i="3"/>
  <c r="CE894" i="3"/>
  <c r="CL1886" i="3"/>
  <c r="CI2014" i="3"/>
  <c r="BZ2149" i="3"/>
  <c r="BZ2177" i="3"/>
  <c r="BW2267" i="3"/>
  <c r="BY2175" i="3"/>
  <c r="BZ2199" i="3"/>
  <c r="CG2256" i="3"/>
  <c r="BW2287" i="3"/>
  <c r="F2396" i="3"/>
  <c r="CE2413" i="3"/>
  <c r="D2478" i="3"/>
  <c r="BY2478" i="3"/>
  <c r="BR2468" i="3"/>
  <c r="CM2569" i="3"/>
  <c r="BW2578" i="3"/>
  <c r="CA2581" i="3"/>
  <c r="CI2642" i="3"/>
  <c r="M2671" i="3"/>
  <c r="CE2312" i="3"/>
  <c r="BW2511" i="3"/>
  <c r="CA2604" i="3"/>
  <c r="M2708" i="3"/>
  <c r="D2732" i="3"/>
  <c r="BZ2482" i="3"/>
  <c r="CA1947" i="3"/>
  <c r="BR2536" i="3"/>
  <c r="CM2546" i="3"/>
  <c r="F2597" i="3"/>
  <c r="BY2041" i="3"/>
  <c r="D3476" i="3"/>
  <c r="D3473" i="3"/>
  <c r="D3471" i="3"/>
  <c r="D3444" i="3"/>
  <c r="D3440" i="3"/>
  <c r="D3417" i="3"/>
  <c r="D3408" i="3"/>
  <c r="BQ3369" i="3"/>
  <c r="D3358" i="3"/>
  <c r="D3308" i="3"/>
  <c r="CC3308" i="3"/>
  <c r="D3273" i="3"/>
  <c r="BY3273" i="3"/>
  <c r="D3271" i="3"/>
  <c r="BY3271" i="3"/>
  <c r="D3190" i="3"/>
  <c r="BQ3190" i="3"/>
  <c r="D3187" i="3"/>
  <c r="BY3105" i="3"/>
  <c r="BQ3056" i="3"/>
  <c r="D2915" i="3"/>
  <c r="BU2915" i="3"/>
  <c r="F2915" i="3"/>
  <c r="BV2912" i="3"/>
  <c r="BW2912" i="3"/>
  <c r="CK2903" i="3"/>
  <c r="CM2903" i="3"/>
  <c r="CM2897" i="3"/>
  <c r="CK2897" i="3"/>
  <c r="CE2876" i="3"/>
  <c r="CD2864" i="3"/>
  <c r="CC2864" i="3"/>
  <c r="CI2862" i="3"/>
  <c r="CE2859" i="3"/>
  <c r="BV2856" i="3"/>
  <c r="BW2856" i="3"/>
  <c r="BS2812" i="3"/>
  <c r="BR2812" i="3"/>
  <c r="CC2809" i="3"/>
  <c r="CD2809" i="3"/>
  <c r="CM2799" i="3"/>
  <c r="CK2799" i="3"/>
  <c r="CL2799" i="3"/>
  <c r="CK2779" i="3"/>
  <c r="CM2762" i="3"/>
  <c r="CL2762" i="3"/>
  <c r="BY2750" i="3"/>
  <c r="CA2750" i="3"/>
  <c r="BV2747" i="3"/>
  <c r="BU2747" i="3"/>
  <c r="CI2742" i="3"/>
  <c r="CG2742" i="3"/>
  <c r="CM2732" i="3"/>
  <c r="CD2726" i="3"/>
  <c r="CC2726" i="3"/>
  <c r="CK2722" i="3"/>
  <c r="BW2712" i="3"/>
  <c r="BU2712" i="3"/>
  <c r="BR2709" i="3"/>
  <c r="BQ2709" i="3"/>
  <c r="CE2706" i="3"/>
  <c r="CC2706" i="3"/>
  <c r="CD2698" i="3"/>
  <c r="CC2698" i="3"/>
  <c r="BV2696" i="3"/>
  <c r="BW2696" i="3"/>
  <c r="BU2696" i="3"/>
  <c r="BS2694" i="3"/>
  <c r="CE2684" i="3"/>
  <c r="CI2675" i="3"/>
  <c r="CE2675" i="3"/>
  <c r="CD2675" i="3"/>
  <c r="CI2667" i="3"/>
  <c r="CH2667" i="3"/>
  <c r="BZ2665" i="3"/>
  <c r="BY2665" i="3"/>
  <c r="CE2653" i="3"/>
  <c r="CC2653" i="3"/>
  <c r="CM2632" i="3"/>
  <c r="CL2632" i="3"/>
  <c r="BR2623" i="3"/>
  <c r="BS2623" i="3"/>
  <c r="CE2613" i="3"/>
  <c r="BZ2612" i="3"/>
  <c r="CA2612" i="3"/>
  <c r="BS2611" i="3"/>
  <c r="BR2611" i="3"/>
  <c r="BW2606" i="3"/>
  <c r="BV2606" i="3"/>
  <c r="BS2602" i="3"/>
  <c r="BR2602" i="3"/>
  <c r="CE2601" i="3"/>
  <c r="CC2601" i="3"/>
  <c r="F2580" i="3"/>
  <c r="D2580" i="3"/>
  <c r="BY2580" i="3"/>
  <c r="CD2579" i="3"/>
  <c r="CE2579" i="3"/>
  <c r="BV2572" i="3"/>
  <c r="CE2571" i="3"/>
  <c r="CD2571" i="3"/>
  <c r="CH2569" i="3"/>
  <c r="CI2569" i="3"/>
  <c r="CE2551" i="3"/>
  <c r="CD2551" i="3"/>
  <c r="BS2546" i="3"/>
  <c r="BR2546" i="3"/>
  <c r="CA2507" i="3"/>
  <c r="BZ2507" i="3"/>
  <c r="F2506" i="3"/>
  <c r="M2506" i="3"/>
  <c r="CM2503" i="3"/>
  <c r="BQ2501" i="3"/>
  <c r="CD2499" i="3"/>
  <c r="CE2499" i="3"/>
  <c r="BS2496" i="3"/>
  <c r="BQ2496" i="3"/>
  <c r="CD2491" i="3"/>
  <c r="CC2491" i="3"/>
  <c r="CM2478" i="3"/>
  <c r="CL2478" i="3"/>
  <c r="CL2465" i="3"/>
  <c r="CH2465" i="3"/>
  <c r="CI2465" i="3"/>
  <c r="M2463" i="3"/>
  <c r="D2463" i="3"/>
  <c r="BQ2463" i="3"/>
  <c r="CI2461" i="3"/>
  <c r="CG2461" i="3"/>
  <c r="CM2448" i="3"/>
  <c r="CK2448" i="3"/>
  <c r="CI2447" i="3"/>
  <c r="CI2445" i="3"/>
  <c r="CH2445" i="3"/>
  <c r="D2437" i="3"/>
  <c r="M2437" i="3"/>
  <c r="F2437" i="3"/>
  <c r="BR2428" i="3"/>
  <c r="BS2428" i="3"/>
  <c r="BV2424" i="3"/>
  <c r="F2419" i="3"/>
  <c r="M2419" i="3"/>
  <c r="BV2416" i="3"/>
  <c r="BW2416" i="3"/>
  <c r="CA2400" i="3"/>
  <c r="BZ2400" i="3"/>
  <c r="M2394" i="3"/>
  <c r="F2394" i="3"/>
  <c r="BQ2380" i="3"/>
  <c r="BS2380" i="3"/>
  <c r="CH2376" i="3"/>
  <c r="CG2376" i="3"/>
  <c r="CL2373" i="3"/>
  <c r="CD2362" i="3"/>
  <c r="CE2362" i="3"/>
  <c r="D2350" i="3"/>
  <c r="BQ2350" i="3"/>
  <c r="F2350" i="3"/>
  <c r="CL2344" i="3"/>
  <c r="CM2344" i="3"/>
  <c r="BU2338" i="3"/>
  <c r="BU2321" i="3"/>
  <c r="BR2314" i="3"/>
  <c r="BQ2314" i="3"/>
  <c r="BR2310" i="3"/>
  <c r="BQ2310" i="3"/>
  <c r="CM2285" i="3"/>
  <c r="CK2285" i="3"/>
  <c r="BR2277" i="3"/>
  <c r="BS2277" i="3"/>
  <c r="BS2273" i="3"/>
  <c r="CM2268" i="3"/>
  <c r="CK2268" i="3"/>
  <c r="BW2266" i="3"/>
  <c r="BU2266" i="3"/>
  <c r="CK2265" i="3"/>
  <c r="CM2265" i="3"/>
  <c r="CG2261" i="3"/>
  <c r="CH2261" i="3"/>
  <c r="CG2245" i="3"/>
  <c r="CI2245" i="3"/>
  <c r="BR2237" i="3"/>
  <c r="BQ2237" i="3"/>
  <c r="BU2233" i="3"/>
  <c r="BV2233" i="3"/>
  <c r="CG2231" i="3"/>
  <c r="CL2165" i="3"/>
  <c r="CM2165" i="3"/>
  <c r="CK2165" i="3"/>
  <c r="CM2136" i="3"/>
  <c r="CK2136" i="3"/>
  <c r="CL2136" i="3"/>
  <c r="CC2109" i="3"/>
  <c r="CE2109" i="3"/>
  <c r="BQ2088" i="3"/>
  <c r="BR2088" i="3"/>
  <c r="CG2068" i="3"/>
  <c r="CH2068" i="3"/>
  <c r="D1953" i="3"/>
  <c r="F1953" i="3"/>
  <c r="BU1897" i="3"/>
  <c r="BW1897" i="3"/>
  <c r="BV1897" i="3"/>
  <c r="CA1809" i="3"/>
  <c r="BY1809" i="3"/>
  <c r="F1746" i="3"/>
  <c r="D1746" i="3"/>
  <c r="BY1705" i="3"/>
  <c r="BZ1705" i="3"/>
  <c r="M1630" i="3"/>
  <c r="F1630" i="3"/>
  <c r="D1630" i="3"/>
  <c r="CG1600" i="3"/>
  <c r="BU1586" i="3"/>
  <c r="BV1586" i="3"/>
  <c r="BW1586" i="3"/>
  <c r="CK1529" i="3"/>
  <c r="CM1529" i="3"/>
  <c r="CL1529" i="3"/>
  <c r="BY1527" i="3"/>
  <c r="BZ1527" i="3"/>
  <c r="BQ1465" i="3"/>
  <c r="BS1465" i="3"/>
  <c r="CD1418" i="3"/>
  <c r="CE1418" i="3"/>
  <c r="CC1418" i="3"/>
  <c r="CM1408" i="3"/>
  <c r="CK1408" i="3"/>
  <c r="BS1403" i="3"/>
  <c r="CH1395" i="3"/>
  <c r="CG1395" i="3"/>
  <c r="CI1395" i="3"/>
  <c r="CH1341" i="3"/>
  <c r="CG1341" i="3"/>
  <c r="CI1341" i="3"/>
  <c r="BZ1307" i="3"/>
  <c r="BY1307" i="3"/>
  <c r="BW1230" i="3"/>
  <c r="BV1230" i="3"/>
  <c r="BV1221" i="3"/>
  <c r="BW1221" i="3"/>
  <c r="CM1177" i="3"/>
  <c r="CL1177" i="3"/>
  <c r="BV1169" i="3"/>
  <c r="BW1169" i="3"/>
  <c r="BV1166" i="3"/>
  <c r="BW1166" i="3"/>
  <c r="CE1161" i="3"/>
  <c r="CD1161" i="3"/>
  <c r="BS1153" i="3"/>
  <c r="BR1153" i="3"/>
  <c r="BY1132" i="3"/>
  <c r="BZ1132" i="3"/>
  <c r="CE1112" i="3"/>
  <c r="CD1112" i="3"/>
  <c r="CE1104" i="3"/>
  <c r="CD1104" i="3"/>
  <c r="F1086" i="3"/>
  <c r="D1086" i="3"/>
  <c r="BY1086" i="3"/>
  <c r="CL1036" i="3"/>
  <c r="CK1036" i="3"/>
  <c r="CM1036" i="3"/>
  <c r="BW922" i="3"/>
  <c r="BV922" i="3"/>
  <c r="CH920" i="3"/>
  <c r="CG920" i="3"/>
  <c r="CA907" i="3"/>
  <c r="CH746" i="3"/>
  <c r="CG746" i="3"/>
  <c r="CH737" i="3"/>
  <c r="CG737" i="3"/>
  <c r="CG735" i="3"/>
  <c r="CI735" i="3"/>
  <c r="CH735" i="3"/>
  <c r="BQ735" i="3"/>
  <c r="BS735" i="3"/>
  <c r="BZ710" i="3"/>
  <c r="BY710" i="3"/>
  <c r="BU575" i="3"/>
  <c r="BV575" i="3"/>
  <c r="BW575" i="3"/>
  <c r="BZ568" i="3"/>
  <c r="BY568" i="3"/>
  <c r="BU561" i="3"/>
  <c r="BV561" i="3"/>
  <c r="BY556" i="3"/>
  <c r="CA556" i="3"/>
  <c r="BZ540" i="3"/>
  <c r="CA540" i="3"/>
  <c r="CH473" i="3"/>
  <c r="CG473" i="3"/>
  <c r="BS472" i="3"/>
  <c r="BR472" i="3"/>
  <c r="F471" i="3"/>
  <c r="D471" i="3"/>
  <c r="BR424" i="3"/>
  <c r="BS424" i="3"/>
  <c r="CI383" i="3"/>
  <c r="CD380" i="3"/>
  <c r="CE380" i="3"/>
  <c r="BV361" i="3"/>
  <c r="BW361" i="3"/>
  <c r="BV331" i="3"/>
  <c r="BW331" i="3"/>
  <c r="CI330" i="3"/>
  <c r="BV318" i="3"/>
  <c r="BW318" i="3"/>
  <c r="CG2883" i="3"/>
  <c r="CL2755" i="3"/>
  <c r="CC2743" i="3"/>
  <c r="CC2615" i="3"/>
  <c r="CC2548" i="3"/>
  <c r="BR2411" i="3"/>
  <c r="CI2201" i="3"/>
  <c r="CH2201" i="3"/>
  <c r="BU2185" i="3"/>
  <c r="BV2178" i="3"/>
  <c r="BU2178" i="3"/>
  <c r="CI2172" i="3"/>
  <c r="CH2172" i="3"/>
  <c r="BQ2154" i="3"/>
  <c r="BS2154" i="3"/>
  <c r="CM2152" i="3"/>
  <c r="CL2152" i="3"/>
  <c r="CK2140" i="3"/>
  <c r="CM2140" i="3"/>
  <c r="BV2137" i="3"/>
  <c r="BU2137" i="3"/>
  <c r="CE2131" i="3"/>
  <c r="CC2131" i="3"/>
  <c r="D2131" i="3"/>
  <c r="F2131" i="3"/>
  <c r="CC2123" i="3"/>
  <c r="CE2123" i="3"/>
  <c r="CD2083" i="3"/>
  <c r="CE2083" i="3"/>
  <c r="CL2081" i="3"/>
  <c r="CM2081" i="3"/>
  <c r="CM2053" i="3"/>
  <c r="CK2053" i="3"/>
  <c r="CL2053" i="3"/>
  <c r="D2045" i="3"/>
  <c r="M2045" i="3"/>
  <c r="BQ2036" i="3"/>
  <c r="BS2036" i="3"/>
  <c r="D2025" i="3"/>
  <c r="F2025" i="3"/>
  <c r="BR2024" i="3"/>
  <c r="BS2024" i="3"/>
  <c r="BS2023" i="3"/>
  <c r="BQ2023" i="3"/>
  <c r="BR2023" i="3"/>
  <c r="D2017" i="3"/>
  <c r="F2017" i="3"/>
  <c r="CM1969" i="3"/>
  <c r="BU1963" i="3"/>
  <c r="BW1963" i="3"/>
  <c r="BW1954" i="3"/>
  <c r="BU1954" i="3"/>
  <c r="BU1953" i="3"/>
  <c r="BV1953" i="3"/>
  <c r="BQ1948" i="3"/>
  <c r="BR1948" i="3"/>
  <c r="CL1934" i="3"/>
  <c r="CM1934" i="3"/>
  <c r="D1883" i="3"/>
  <c r="F1883" i="3"/>
  <c r="D1831" i="3"/>
  <c r="F1831" i="3"/>
  <c r="CA1805" i="3"/>
  <c r="BY1805" i="3"/>
  <c r="D1780" i="3"/>
  <c r="F1780" i="3"/>
  <c r="CA1779" i="3"/>
  <c r="BY1779" i="3"/>
  <c r="CH1771" i="3"/>
  <c r="CI1771" i="3"/>
  <c r="BQ1771" i="3"/>
  <c r="BS1771" i="3"/>
  <c r="CC1762" i="3"/>
  <c r="CD1762" i="3"/>
  <c r="BS1750" i="3"/>
  <c r="BR1750" i="3"/>
  <c r="BV1686" i="3"/>
  <c r="BW1686" i="3"/>
  <c r="CD1661" i="3"/>
  <c r="CE1661" i="3"/>
  <c r="CD1651" i="3"/>
  <c r="CE1651" i="3"/>
  <c r="M1637" i="3"/>
  <c r="F1637" i="3"/>
  <c r="M1626" i="3"/>
  <c r="D1626" i="3"/>
  <c r="CL1618" i="3"/>
  <c r="CM1618" i="3"/>
  <c r="CA1607" i="3"/>
  <c r="BY1607" i="3"/>
  <c r="BZ1607" i="3"/>
  <c r="CG1591" i="3"/>
  <c r="CI1591" i="3"/>
  <c r="BY1586" i="3"/>
  <c r="BW1585" i="3"/>
  <c r="BW1584" i="3"/>
  <c r="BV1584" i="3"/>
  <c r="BR1561" i="3"/>
  <c r="BQ1561" i="3"/>
  <c r="CK1524" i="3"/>
  <c r="CL1524" i="3"/>
  <c r="CL1513" i="3"/>
  <c r="CM1513" i="3"/>
  <c r="CK1513" i="3"/>
  <c r="CC1510" i="3"/>
  <c r="F1496" i="3"/>
  <c r="D1496" i="3"/>
  <c r="F1492" i="3"/>
  <c r="D1492" i="3"/>
  <c r="CG1484" i="3"/>
  <c r="CI1484" i="3"/>
  <c r="CI1476" i="3"/>
  <c r="CH1476" i="3"/>
  <c r="CH1469" i="3"/>
  <c r="CG1469" i="3"/>
  <c r="D1434" i="3"/>
  <c r="F1434" i="3"/>
  <c r="BY1433" i="3"/>
  <c r="BZ1433" i="3"/>
  <c r="CA1433" i="3"/>
  <c r="CI1411" i="3"/>
  <c r="CH1411" i="3"/>
  <c r="CD1403" i="3"/>
  <c r="CC1403" i="3"/>
  <c r="CE1403" i="3"/>
  <c r="CK1388" i="3"/>
  <c r="CL1388" i="3"/>
  <c r="BZ1366" i="3"/>
  <c r="CA1366" i="3"/>
  <c r="D1358" i="3"/>
  <c r="M1358" i="3"/>
  <c r="D1356" i="3"/>
  <c r="BU1356" i="3"/>
  <c r="F1356" i="3"/>
  <c r="BR1349" i="3"/>
  <c r="BS1349" i="3"/>
  <c r="BV1342" i="3"/>
  <c r="BU1342" i="3"/>
  <c r="F1313" i="3"/>
  <c r="M1313" i="3"/>
  <c r="CL1293" i="3"/>
  <c r="CM1293" i="3"/>
  <c r="BZ1278" i="3"/>
  <c r="CA1278" i="3"/>
  <c r="BZ1213" i="3"/>
  <c r="BY1213" i="3"/>
  <c r="CA1213" i="3"/>
  <c r="CE1208" i="3"/>
  <c r="CD1208" i="3"/>
  <c r="CH1182" i="3"/>
  <c r="CG1182" i="3"/>
  <c r="BV1180" i="3"/>
  <c r="BW1180" i="3"/>
  <c r="CI1179" i="3"/>
  <c r="F1173" i="3"/>
  <c r="D1173" i="3"/>
  <c r="BV1170" i="3"/>
  <c r="BW1170" i="3"/>
  <c r="BR1161" i="3"/>
  <c r="BS1159" i="3"/>
  <c r="F1153" i="3"/>
  <c r="D1153" i="3"/>
  <c r="CE1147" i="3"/>
  <c r="CD1147" i="3"/>
  <c r="CH1135" i="3"/>
  <c r="CI1135" i="3"/>
  <c r="CD1132" i="3"/>
  <c r="CC1132" i="3"/>
  <c r="CE1132" i="3"/>
  <c r="CG1104" i="3"/>
  <c r="CI1104" i="3"/>
  <c r="D1103" i="3"/>
  <c r="CC1103" i="3"/>
  <c r="F1103" i="3"/>
  <c r="CH1087" i="3"/>
  <c r="CI1087" i="3"/>
  <c r="CK1081" i="3"/>
  <c r="CM1081" i="3"/>
  <c r="CM1043" i="3"/>
  <c r="CL1043" i="3"/>
  <c r="BW975" i="3"/>
  <c r="BV975" i="3"/>
  <c r="CM850" i="3"/>
  <c r="CL850" i="3"/>
  <c r="CK850" i="3"/>
  <c r="CG804" i="3"/>
  <c r="CI804" i="3"/>
  <c r="M779" i="3"/>
  <c r="F779" i="3"/>
  <c r="BU775" i="3"/>
  <c r="BW775" i="3"/>
  <c r="BV775" i="3"/>
  <c r="CH766" i="3"/>
  <c r="CI766" i="3"/>
  <c r="BV704" i="3"/>
  <c r="BU704" i="3"/>
  <c r="BZ680" i="3"/>
  <c r="CA680" i="3"/>
  <c r="BZ676" i="3"/>
  <c r="CA676" i="3"/>
  <c r="CE669" i="3"/>
  <c r="CD669" i="3"/>
  <c r="CC669" i="3"/>
  <c r="CI638" i="3"/>
  <c r="CG638" i="3"/>
  <c r="D613" i="3"/>
  <c r="M613" i="3"/>
  <c r="F613" i="3"/>
  <c r="CC581" i="3"/>
  <c r="CD581" i="3"/>
  <c r="CD558" i="3"/>
  <c r="CC558" i="3"/>
  <c r="BW547" i="3"/>
  <c r="BV547" i="3"/>
  <c r="CE515" i="3"/>
  <c r="CC515" i="3"/>
  <c r="CA485" i="3"/>
  <c r="BY485" i="3"/>
  <c r="F283" i="3"/>
  <c r="D283" i="3"/>
  <c r="BQ283" i="3"/>
  <c r="CH272" i="3"/>
  <c r="CG272" i="3"/>
  <c r="M258" i="3"/>
  <c r="D258" i="3"/>
  <c r="BU258" i="3"/>
  <c r="BR217" i="3"/>
  <c r="BS217" i="3"/>
  <c r="BV202" i="3"/>
  <c r="BW202" i="3"/>
  <c r="CM188" i="3"/>
  <c r="CK188" i="3"/>
  <c r="F187" i="3"/>
  <c r="M187" i="3"/>
  <c r="BY106" i="3"/>
  <c r="BU91" i="3"/>
  <c r="BW91" i="3"/>
  <c r="BV91" i="3"/>
  <c r="CG2874" i="3"/>
  <c r="CD2770" i="3"/>
  <c r="BY2658" i="3"/>
  <c r="BZ2641" i="3"/>
  <c r="CM2553" i="3"/>
  <c r="CC2520" i="3"/>
  <c r="CI2508" i="3"/>
  <c r="F2256" i="3"/>
  <c r="BQ2225" i="3"/>
  <c r="CG2219" i="3"/>
  <c r="CM2200" i="3"/>
  <c r="CK2200" i="3"/>
  <c r="BS2197" i="3"/>
  <c r="BQ2197" i="3"/>
  <c r="BR2197" i="3"/>
  <c r="BV2184" i="3"/>
  <c r="BW2184" i="3"/>
  <c r="CE2181" i="3"/>
  <c r="CC2181" i="3"/>
  <c r="CE2176" i="3"/>
  <c r="CC2176" i="3"/>
  <c r="M2169" i="3"/>
  <c r="D2169" i="3"/>
  <c r="BS2151" i="3"/>
  <c r="BQ2151" i="3"/>
  <c r="BR2151" i="3"/>
  <c r="CE2149" i="3"/>
  <c r="CC2149" i="3"/>
  <c r="CK2139" i="3"/>
  <c r="CL2139" i="3"/>
  <c r="BV2099" i="3"/>
  <c r="BW2099" i="3"/>
  <c r="CM2083" i="3"/>
  <c r="CK2083" i="3"/>
  <c r="CE2079" i="3"/>
  <c r="CC2079" i="3"/>
  <c r="CE2069" i="3"/>
  <c r="CD2069" i="3"/>
  <c r="CA2054" i="3"/>
  <c r="BY2054" i="3"/>
  <c r="CG2039" i="3"/>
  <c r="CH2039" i="3"/>
  <c r="BQ2024" i="3"/>
  <c r="BV2016" i="3"/>
  <c r="BW2016" i="3"/>
  <c r="CL2005" i="3"/>
  <c r="CM2005" i="3"/>
  <c r="CL1971" i="3"/>
  <c r="CM1971" i="3"/>
  <c r="CK1971" i="3"/>
  <c r="BS1948" i="3"/>
  <c r="CC1934" i="3"/>
  <c r="CE1934" i="3"/>
  <c r="CH1894" i="3"/>
  <c r="CI1894" i="3"/>
  <c r="CL1884" i="3"/>
  <c r="CK1884" i="3"/>
  <c r="CM1881" i="3"/>
  <c r="CK1881" i="3"/>
  <c r="CI1779" i="3"/>
  <c r="CH1779" i="3"/>
  <c r="BR1778" i="3"/>
  <c r="BS1778" i="3"/>
  <c r="BQ1778" i="3"/>
  <c r="CM1775" i="3"/>
  <c r="CK1775" i="3"/>
  <c r="BQ1769" i="3"/>
  <c r="BS1769" i="3"/>
  <c r="CC1745" i="3"/>
  <c r="CE1745" i="3"/>
  <c r="BQ1673" i="3"/>
  <c r="BS1673" i="3"/>
  <c r="CI1633" i="3"/>
  <c r="CH1633" i="3"/>
  <c r="CE1608" i="3"/>
  <c r="CC1608" i="3"/>
  <c r="CI1601" i="3"/>
  <c r="F1596" i="3"/>
  <c r="D1596" i="3"/>
  <c r="F1566" i="3"/>
  <c r="D1566" i="3"/>
  <c r="BR1564" i="3"/>
  <c r="CC1558" i="3"/>
  <c r="CE1558" i="3"/>
  <c r="D1548" i="3"/>
  <c r="F1548" i="3"/>
  <c r="CG1547" i="3"/>
  <c r="CI1531" i="3"/>
  <c r="BQ1525" i="3"/>
  <c r="BS1525" i="3"/>
  <c r="BQ1512" i="3"/>
  <c r="BR1512" i="3"/>
  <c r="BW1508" i="3"/>
  <c r="BV1508" i="3"/>
  <c r="BY1506" i="3"/>
  <c r="CA1506" i="3"/>
  <c r="BZ1506" i="3"/>
  <c r="BZ1504" i="3"/>
  <c r="BY1504" i="3"/>
  <c r="BU1482" i="3"/>
  <c r="BV1482" i="3"/>
  <c r="BW1460" i="3"/>
  <c r="BV1460" i="3"/>
  <c r="BY1449" i="3"/>
  <c r="BZ1449" i="3"/>
  <c r="CI1433" i="3"/>
  <c r="CG1433" i="3"/>
  <c r="CD1421" i="3"/>
  <c r="CE1421" i="3"/>
  <c r="BR1418" i="3"/>
  <c r="BS1418" i="3"/>
  <c r="CD1415" i="3"/>
  <c r="CC1415" i="3"/>
  <c r="F1407" i="3"/>
  <c r="D1407" i="3"/>
  <c r="BV1404" i="3"/>
  <c r="BU1404" i="3"/>
  <c r="M1369" i="3"/>
  <c r="F1369" i="3"/>
  <c r="CL1361" i="3"/>
  <c r="CM1361" i="3"/>
  <c r="CE1348" i="3"/>
  <c r="CD1348" i="3"/>
  <c r="CL1340" i="3"/>
  <c r="CK1340" i="3"/>
  <c r="CG1331" i="3"/>
  <c r="CH1331" i="3"/>
  <c r="BQ1323" i="3"/>
  <c r="BS1323" i="3"/>
  <c r="CM1305" i="3"/>
  <c r="CL1305" i="3"/>
  <c r="D1268" i="3"/>
  <c r="F1268" i="3"/>
  <c r="CG1256" i="3"/>
  <c r="CH1256" i="3"/>
  <c r="CM1215" i="3"/>
  <c r="CL1215" i="3"/>
  <c r="BS1211" i="3"/>
  <c r="BR1211" i="3"/>
  <c r="CD1204" i="3"/>
  <c r="CE1204" i="3"/>
  <c r="BW1201" i="3"/>
  <c r="BV1201" i="3"/>
  <c r="CM1198" i="3"/>
  <c r="CL1198" i="3"/>
  <c r="BW1197" i="3"/>
  <c r="BV1197" i="3"/>
  <c r="CH1196" i="3"/>
  <c r="CI1196" i="3"/>
  <c r="CI1156" i="3"/>
  <c r="CH1156" i="3"/>
  <c r="CH1149" i="3"/>
  <c r="CG1149" i="3"/>
  <c r="D1114" i="3"/>
  <c r="BY1114" i="3"/>
  <c r="F1114" i="3"/>
  <c r="CK1110" i="3"/>
  <c r="CL1110" i="3"/>
  <c r="CD1105" i="3"/>
  <c r="CE1105" i="3"/>
  <c r="CI1101" i="3"/>
  <c r="CH1101" i="3"/>
  <c r="D984" i="3"/>
  <c r="BQ984" i="3"/>
  <c r="F984" i="3"/>
  <c r="CH959" i="3"/>
  <c r="CI959" i="3"/>
  <c r="F811" i="3"/>
  <c r="M811" i="3"/>
  <c r="M803" i="3"/>
  <c r="F803" i="3"/>
  <c r="CH801" i="3"/>
  <c r="CI801" i="3"/>
  <c r="CG801" i="3"/>
  <c r="CG798" i="3"/>
  <c r="CI798" i="3"/>
  <c r="CH798" i="3"/>
  <c r="CH797" i="3"/>
  <c r="CI797" i="3"/>
  <c r="BS793" i="3"/>
  <c r="BR793" i="3"/>
  <c r="CG766" i="3"/>
  <c r="F752" i="3"/>
  <c r="M752" i="3"/>
  <c r="M733" i="3"/>
  <c r="F733" i="3"/>
  <c r="BW708" i="3"/>
  <c r="BU708" i="3"/>
  <c r="BV708" i="3"/>
  <c r="BU692" i="3"/>
  <c r="BW692" i="3"/>
  <c r="BV692" i="3"/>
  <c r="BW643" i="3"/>
  <c r="BU643" i="3"/>
  <c r="BV643" i="3"/>
  <c r="CE523" i="3"/>
  <c r="CD523" i="3"/>
  <c r="CC523" i="3"/>
  <c r="CH522" i="3"/>
  <c r="CG522" i="3"/>
  <c r="CC499" i="3"/>
  <c r="CE499" i="3"/>
  <c r="BV491" i="3"/>
  <c r="BW491" i="3"/>
  <c r="BS490" i="3"/>
  <c r="BQ490" i="3"/>
  <c r="BZ295" i="3"/>
  <c r="CA295" i="3"/>
  <c r="BY276" i="3"/>
  <c r="BZ276" i="3"/>
  <c r="BW255" i="3"/>
  <c r="BV255" i="3"/>
  <c r="CI246" i="3"/>
  <c r="CH246" i="3"/>
  <c r="CG246" i="3"/>
  <c r="CD229" i="3"/>
  <c r="CE229" i="3"/>
  <c r="CI201" i="3"/>
  <c r="CH201" i="3"/>
  <c r="BS201" i="3"/>
  <c r="BR201" i="3"/>
  <c r="CG154" i="3"/>
  <c r="CH154" i="3"/>
  <c r="BR154" i="3"/>
  <c r="BS154" i="3"/>
  <c r="CH146" i="3"/>
  <c r="CI146" i="3"/>
  <c r="CG146" i="3"/>
  <c r="BQ115" i="3"/>
  <c r="BR115" i="3"/>
  <c r="BS115" i="3"/>
  <c r="BV83" i="3"/>
  <c r="BW83" i="3"/>
  <c r="BU83" i="3"/>
  <c r="CI77" i="3"/>
  <c r="CH77" i="3"/>
  <c r="CD67" i="3"/>
  <c r="CE67" i="3"/>
  <c r="BU2117" i="3"/>
  <c r="F2117" i="3"/>
  <c r="CM2112" i="3"/>
  <c r="CK2104" i="3"/>
  <c r="CE1988" i="3"/>
  <c r="CE1967" i="3"/>
  <c r="BW1941" i="3"/>
  <c r="BU1808" i="3"/>
  <c r="CK1657" i="3"/>
  <c r="BZ1616" i="3"/>
  <c r="BW1594" i="3"/>
  <c r="D1478" i="3"/>
  <c r="CA1348" i="3"/>
  <c r="CK1300" i="3"/>
  <c r="CI1277" i="3"/>
  <c r="F983" i="3"/>
  <c r="D983" i="3"/>
  <c r="BU983" i="3"/>
  <c r="CI979" i="3"/>
  <c r="CH979" i="3"/>
  <c r="BS979" i="3"/>
  <c r="BR979" i="3"/>
  <c r="CA975" i="3"/>
  <c r="BZ975" i="3"/>
  <c r="CL967" i="3"/>
  <c r="CM967" i="3"/>
  <c r="CK931" i="3"/>
  <c r="CM931" i="3"/>
  <c r="CG929" i="3"/>
  <c r="CI929" i="3"/>
  <c r="CM900" i="3"/>
  <c r="CK900" i="3"/>
  <c r="CL900" i="3"/>
  <c r="BZ847" i="3"/>
  <c r="CA847" i="3"/>
  <c r="BQ787" i="3"/>
  <c r="BS787" i="3"/>
  <c r="BR786" i="3"/>
  <c r="BQ786" i="3"/>
  <c r="BS777" i="3"/>
  <c r="BQ777" i="3"/>
  <c r="CE766" i="3"/>
  <c r="CC766" i="3"/>
  <c r="CK763" i="3"/>
  <c r="CL763" i="3"/>
  <c r="CG749" i="3"/>
  <c r="BU746" i="3"/>
  <c r="BV746" i="3"/>
  <c r="BZ739" i="3"/>
  <c r="CA739" i="3"/>
  <c r="CL738" i="3"/>
  <c r="CM738" i="3"/>
  <c r="BY718" i="3"/>
  <c r="BZ718" i="3"/>
  <c r="CE712" i="3"/>
  <c r="CD712" i="3"/>
  <c r="CA700" i="3"/>
  <c r="BY700" i="3"/>
  <c r="BZ700" i="3"/>
  <c r="M675" i="3"/>
  <c r="F675" i="3"/>
  <c r="BY674" i="3"/>
  <c r="CA674" i="3"/>
  <c r="BZ668" i="3"/>
  <c r="CA668" i="3"/>
  <c r="BQ662" i="3"/>
  <c r="BS662" i="3"/>
  <c r="BR654" i="3"/>
  <c r="BS654" i="3"/>
  <c r="CE647" i="3"/>
  <c r="CD647" i="3"/>
  <c r="CK641" i="3"/>
  <c r="CM641" i="3"/>
  <c r="M639" i="3"/>
  <c r="F639" i="3"/>
  <c r="CA633" i="3"/>
  <c r="BZ633" i="3"/>
  <c r="CM626" i="3"/>
  <c r="CK626" i="3"/>
  <c r="CC616" i="3"/>
  <c r="CL615" i="3"/>
  <c r="CK615" i="3"/>
  <c r="CD593" i="3"/>
  <c r="CC593" i="3"/>
  <c r="CA573" i="3"/>
  <c r="BZ573" i="3"/>
  <c r="BZ571" i="3"/>
  <c r="CA571" i="3"/>
  <c r="BY571" i="3"/>
  <c r="CE547" i="3"/>
  <c r="CC547" i="3"/>
  <c r="CD526" i="3"/>
  <c r="CC526" i="3"/>
  <c r="BR504" i="3"/>
  <c r="F495" i="3"/>
  <c r="D495" i="3"/>
  <c r="CD494" i="3"/>
  <c r="CC494" i="3"/>
  <c r="F493" i="3"/>
  <c r="D493" i="3"/>
  <c r="D483" i="3"/>
  <c r="F483" i="3"/>
  <c r="CC459" i="3"/>
  <c r="CE459" i="3"/>
  <c r="CD459" i="3"/>
  <c r="BV451" i="3"/>
  <c r="BU451" i="3"/>
  <c r="BW405" i="3"/>
  <c r="BV405" i="3"/>
  <c r="CH376" i="3"/>
  <c r="CG376" i="3"/>
  <c r="CI376" i="3"/>
  <c r="BS376" i="3"/>
  <c r="BR376" i="3"/>
  <c r="BW371" i="3"/>
  <c r="BU371" i="3"/>
  <c r="BV371" i="3"/>
  <c r="BS293" i="3"/>
  <c r="BR293" i="3"/>
  <c r="CK192" i="3"/>
  <c r="CM192" i="3"/>
  <c r="BW192" i="3"/>
  <c r="BV192" i="3"/>
  <c r="BS191" i="3"/>
  <c r="CL189" i="3"/>
  <c r="CK189" i="3"/>
  <c r="CM189" i="3"/>
  <c r="BZ105" i="3"/>
  <c r="BY105" i="3"/>
  <c r="BW60" i="3"/>
  <c r="BV60" i="3"/>
  <c r="BU60" i="3"/>
  <c r="CE55" i="3"/>
  <c r="CD55" i="3"/>
  <c r="CA968" i="3"/>
  <c r="BV62" i="16"/>
  <c r="BZ968" i="3"/>
  <c r="D1715" i="3"/>
  <c r="D862" i="3"/>
  <c r="D1726" i="3"/>
  <c r="D873" i="3"/>
  <c r="D1741" i="3"/>
  <c r="D888" i="3"/>
  <c r="D1785" i="3"/>
  <c r="D932" i="3"/>
  <c r="D1064" i="3"/>
  <c r="D1917" i="3"/>
  <c r="CK2073" i="3"/>
  <c r="CM1661" i="3"/>
  <c r="CH1367" i="3"/>
  <c r="CH1214" i="3"/>
  <c r="CL1189" i="3"/>
  <c r="CK987" i="3"/>
  <c r="CL987" i="3"/>
  <c r="CG979" i="3"/>
  <c r="CM924" i="3"/>
  <c r="CK924" i="3"/>
  <c r="CM916" i="3"/>
  <c r="CK916" i="3"/>
  <c r="CL854" i="3"/>
  <c r="CM854" i="3"/>
  <c r="CL848" i="3"/>
  <c r="CK848" i="3"/>
  <c r="BZ825" i="3"/>
  <c r="CA825" i="3"/>
  <c r="CE820" i="3"/>
  <c r="CD820" i="3"/>
  <c r="F817" i="3"/>
  <c r="D817" i="3"/>
  <c r="BQ817" i="3"/>
  <c r="BW808" i="3"/>
  <c r="BU808" i="3"/>
  <c r="BU806" i="3"/>
  <c r="BW806" i="3"/>
  <c r="CG794" i="3"/>
  <c r="CH794" i="3"/>
  <c r="CI789" i="3"/>
  <c r="CH789" i="3"/>
  <c r="CM766" i="3"/>
  <c r="CK766" i="3"/>
  <c r="BZ752" i="3"/>
  <c r="BY752" i="3"/>
  <c r="CE737" i="3"/>
  <c r="CC737" i="3"/>
  <c r="BS733" i="3"/>
  <c r="BR733" i="3"/>
  <c r="CH732" i="3"/>
  <c r="CG732" i="3"/>
  <c r="CH718" i="3"/>
  <c r="CG718" i="3"/>
  <c r="BQ718" i="3"/>
  <c r="BS718" i="3"/>
  <c r="CC692" i="3"/>
  <c r="CD692" i="3"/>
  <c r="CK684" i="3"/>
  <c r="CL684" i="3"/>
  <c r="BU684" i="3"/>
  <c r="BV684" i="3"/>
  <c r="CI682" i="3"/>
  <c r="CG682" i="3"/>
  <c r="CL679" i="3"/>
  <c r="CK679" i="3"/>
  <c r="CA657" i="3"/>
  <c r="BZ657" i="3"/>
  <c r="CH643" i="3"/>
  <c r="CI643" i="3"/>
  <c r="BR627" i="3"/>
  <c r="BQ627" i="3"/>
  <c r="CD626" i="3"/>
  <c r="CC626" i="3"/>
  <c r="BS625" i="3"/>
  <c r="BR625" i="3"/>
  <c r="CE620" i="3"/>
  <c r="CC620" i="3"/>
  <c r="CK585" i="3"/>
  <c r="CL585" i="3"/>
  <c r="CD578" i="3"/>
  <c r="CC578" i="3"/>
  <c r="CE575" i="3"/>
  <c r="CC575" i="3"/>
  <c r="CC556" i="3"/>
  <c r="CD556" i="3"/>
  <c r="BR556" i="3"/>
  <c r="BS556" i="3"/>
  <c r="CC550" i="3"/>
  <c r="CD550" i="3"/>
  <c r="CK549" i="3"/>
  <c r="CL549" i="3"/>
  <c r="BV539" i="3"/>
  <c r="BU539" i="3"/>
  <c r="BS520" i="3"/>
  <c r="BQ520" i="3"/>
  <c r="BR520" i="3"/>
  <c r="BY506" i="3"/>
  <c r="BZ506" i="3"/>
  <c r="BY491" i="3"/>
  <c r="BZ491" i="3"/>
  <c r="CE437" i="3"/>
  <c r="CC437" i="3"/>
  <c r="CM421" i="3"/>
  <c r="CK421" i="3"/>
  <c r="BV415" i="3"/>
  <c r="BU415" i="3"/>
  <c r="CL377" i="3"/>
  <c r="CM377" i="3"/>
  <c r="CK377" i="3"/>
  <c r="BW327" i="3"/>
  <c r="BV327" i="3"/>
  <c r="BU327" i="3"/>
  <c r="BW313" i="3"/>
  <c r="BV313" i="3"/>
  <c r="BW309" i="3"/>
  <c r="BV309" i="3"/>
  <c r="BS304" i="3"/>
  <c r="BR302" i="3"/>
  <c r="BQ302" i="3"/>
  <c r="CL287" i="3"/>
  <c r="CK287" i="3"/>
  <c r="CK269" i="3"/>
  <c r="CM269" i="3"/>
  <c r="CL250" i="3"/>
  <c r="CK250" i="3"/>
  <c r="BW250" i="3"/>
  <c r="BV250" i="3"/>
  <c r="CH191" i="3"/>
  <c r="CI191" i="3"/>
  <c r="CD148" i="3"/>
  <c r="CE148" i="3"/>
  <c r="BS147" i="3"/>
  <c r="BR147" i="3"/>
  <c r="CG102" i="3"/>
  <c r="CH102" i="3"/>
  <c r="BV85" i="3"/>
  <c r="BW85" i="3"/>
  <c r="BU85" i="3"/>
  <c r="CE58" i="3"/>
  <c r="CC58" i="3"/>
  <c r="BU53" i="3"/>
  <c r="BV53" i="3"/>
  <c r="BY47" i="3"/>
  <c r="BZ47" i="3"/>
  <c r="D1738" i="3"/>
  <c r="D885" i="3"/>
  <c r="D1744" i="3"/>
  <c r="D891" i="3"/>
  <c r="D1854" i="3"/>
  <c r="D1001" i="3"/>
  <c r="D1927" i="3"/>
  <c r="D1074" i="3"/>
  <c r="BY780" i="3"/>
  <c r="CL605" i="3"/>
  <c r="CE540" i="3"/>
  <c r="BR479" i="3"/>
  <c r="CC470" i="3"/>
  <c r="CE470" i="3"/>
  <c r="M465" i="3"/>
  <c r="D465" i="3"/>
  <c r="CC448" i="3"/>
  <c r="CE448" i="3"/>
  <c r="CA438" i="3"/>
  <c r="BZ438" i="3"/>
  <c r="BQ434" i="3"/>
  <c r="CC433" i="3"/>
  <c r="CE425" i="3"/>
  <c r="CD425" i="3"/>
  <c r="CC425" i="3"/>
  <c r="CC422" i="3"/>
  <c r="CE422" i="3"/>
  <c r="CK417" i="3"/>
  <c r="CE417" i="3"/>
  <c r="CC417" i="3"/>
  <c r="CK407" i="3"/>
  <c r="CL407" i="3"/>
  <c r="BW402" i="3"/>
  <c r="BV402" i="3"/>
  <c r="CK373" i="3"/>
  <c r="CM373" i="3"/>
  <c r="CH353" i="3"/>
  <c r="CI353" i="3"/>
  <c r="CD329" i="3"/>
  <c r="CE329" i="3"/>
  <c r="BW312" i="3"/>
  <c r="BV312" i="3"/>
  <c r="CE268" i="3"/>
  <c r="CD268" i="3"/>
  <c r="BZ265" i="3"/>
  <c r="CA265" i="3"/>
  <c r="CG253" i="3"/>
  <c r="CH253" i="3"/>
  <c r="BV241" i="3"/>
  <c r="BU241" i="3"/>
  <c r="BV227" i="3"/>
  <c r="BW227" i="3"/>
  <c r="CA221" i="3"/>
  <c r="BZ221" i="3"/>
  <c r="D186" i="3"/>
  <c r="BY186" i="3"/>
  <c r="M186" i="3"/>
  <c r="F186" i="3"/>
  <c r="BV172" i="3"/>
  <c r="BW172" i="3"/>
  <c r="CL170" i="3"/>
  <c r="CM170" i="3"/>
  <c r="BR156" i="3"/>
  <c r="BS156" i="3"/>
  <c r="CE140" i="3"/>
  <c r="CC140" i="3"/>
  <c r="BW134" i="3"/>
  <c r="BU134" i="3"/>
  <c r="CH97" i="3"/>
  <c r="CG97" i="3"/>
  <c r="CD82" i="3"/>
  <c r="CC82" i="3"/>
  <c r="BW68" i="3"/>
  <c r="BU68" i="3"/>
  <c r="BS53" i="3"/>
  <c r="BQ53" i="3"/>
  <c r="BQ46" i="3"/>
  <c r="BS46" i="3"/>
  <c r="CE33" i="3"/>
  <c r="CD33" i="3"/>
  <c r="W6" i="16"/>
  <c r="BO64" i="16"/>
  <c r="D1852" i="3"/>
  <c r="D999" i="3"/>
  <c r="D1859" i="3"/>
  <c r="D1006" i="3"/>
  <c r="D1022" i="3"/>
  <c r="D1875" i="3"/>
  <c r="D1068" i="3"/>
  <c r="D1921" i="3"/>
  <c r="CM52" i="16"/>
  <c r="N1052" i="3"/>
  <c r="BQ902" i="3"/>
  <c r="CK711" i="3"/>
  <c r="CM707" i="3"/>
  <c r="CM521" i="3"/>
  <c r="CI500" i="3"/>
  <c r="CM457" i="3"/>
  <c r="CK457" i="3"/>
  <c r="BY456" i="3"/>
  <c r="BZ456" i="3"/>
  <c r="BZ446" i="3"/>
  <c r="BY446" i="3"/>
  <c r="CE444" i="3"/>
  <c r="CD444" i="3"/>
  <c r="CG438" i="3"/>
  <c r="CH438" i="3"/>
  <c r="D385" i="3"/>
  <c r="F385" i="3"/>
  <c r="BW381" i="3"/>
  <c r="BV381" i="3"/>
  <c r="CD378" i="3"/>
  <c r="CE378" i="3"/>
  <c r="BR375" i="3"/>
  <c r="BS375" i="3"/>
  <c r="BV360" i="3"/>
  <c r="BW360" i="3"/>
  <c r="D354" i="3"/>
  <c r="CC354" i="3"/>
  <c r="F354" i="3"/>
  <c r="M354" i="3"/>
  <c r="CD342" i="3"/>
  <c r="CE342" i="3"/>
  <c r="CD338" i="3"/>
  <c r="CE338" i="3"/>
  <c r="CA334" i="3"/>
  <c r="BZ334" i="3"/>
  <c r="D324" i="3"/>
  <c r="BY324" i="3"/>
  <c r="M324" i="3"/>
  <c r="CA298" i="3"/>
  <c r="BZ298" i="3"/>
  <c r="CK297" i="3"/>
  <c r="BV256" i="3"/>
  <c r="BW256" i="3"/>
  <c r="CC246" i="3"/>
  <c r="CE246" i="3"/>
  <c r="CM198" i="3"/>
  <c r="CK198" i="3"/>
  <c r="BS188" i="3"/>
  <c r="CA188" i="3"/>
  <c r="BZ188" i="3"/>
  <c r="BR186" i="3"/>
  <c r="BS186" i="3"/>
  <c r="F160" i="3"/>
  <c r="D160" i="3"/>
  <c r="BY160" i="3"/>
  <c r="CM139" i="3"/>
  <c r="CL139" i="3"/>
  <c r="CK139" i="3"/>
  <c r="CE133" i="3"/>
  <c r="CD133" i="3"/>
  <c r="CC130" i="3"/>
  <c r="CE130" i="3"/>
  <c r="CC129" i="3"/>
  <c r="CD129" i="3"/>
  <c r="CI97" i="3"/>
  <c r="CD84" i="3"/>
  <c r="CE84" i="3"/>
  <c r="CC78" i="3"/>
  <c r="CE78" i="3"/>
  <c r="BV75" i="3"/>
  <c r="BU75" i="3"/>
  <c r="BZ67" i="3"/>
  <c r="BY67" i="3"/>
  <c r="BZ35" i="3"/>
  <c r="CA35" i="3"/>
  <c r="D1902" i="3"/>
  <c r="D1049" i="3"/>
  <c r="F271" i="3"/>
  <c r="P38" i="16"/>
  <c r="Q38" i="16"/>
  <c r="CM76" i="16"/>
  <c r="CM62" i="16"/>
  <c r="CN62" i="16"/>
  <c r="CC450" i="3"/>
  <c r="CL316" i="3"/>
  <c r="BV222" i="3"/>
  <c r="BY2487" i="3"/>
  <c r="N1903" i="3"/>
  <c r="CN50" i="16"/>
  <c r="CC361" i="3"/>
  <c r="BY361" i="3"/>
  <c r="BU232" i="3"/>
  <c r="CC232" i="3"/>
  <c r="BQ232" i="3"/>
  <c r="CC822" i="3"/>
  <c r="BY822" i="3"/>
  <c r="CC383" i="3"/>
  <c r="BQ1374" i="3"/>
  <c r="BQ339" i="3"/>
  <c r="BY339" i="3"/>
  <c r="CC339" i="3"/>
  <c r="BY1142" i="3"/>
  <c r="BQ2596" i="3"/>
  <c r="BU2596" i="3"/>
  <c r="BU3225" i="3"/>
  <c r="BQ3225" i="3"/>
  <c r="BU3297" i="3"/>
  <c r="BQ255" i="3"/>
  <c r="BY255" i="3"/>
  <c r="CG189" i="3"/>
  <c r="BY195" i="3"/>
  <c r="CC364" i="3"/>
  <c r="BY364" i="3"/>
  <c r="BU1377" i="3"/>
  <c r="BY1377" i="3"/>
  <c r="BQ1040" i="3"/>
  <c r="CC1040" i="3"/>
  <c r="BY1040" i="3"/>
  <c r="BY974" i="3"/>
  <c r="CC974" i="3"/>
  <c r="CC2347" i="3"/>
  <c r="BQ2347" i="3"/>
  <c r="BU2347" i="3"/>
  <c r="BY2347" i="3"/>
  <c r="CC2469" i="3"/>
  <c r="BQ2469" i="3"/>
  <c r="D3874" i="3"/>
  <c r="F3874" i="3"/>
  <c r="D3857" i="3"/>
  <c r="F3857" i="3"/>
  <c r="M3857" i="3"/>
  <c r="F3849" i="3"/>
  <c r="M3849" i="3"/>
  <c r="M3845" i="3"/>
  <c r="F3827" i="3"/>
  <c r="D3689" i="3"/>
  <c r="BQ3044" i="3"/>
  <c r="BY3044" i="3"/>
  <c r="BY2388" i="3"/>
  <c r="N1058" i="3"/>
  <c r="BU1190" i="3"/>
  <c r="CC168" i="3"/>
  <c r="BQ337" i="3"/>
  <c r="CG1197" i="3"/>
  <c r="CC190" i="3"/>
  <c r="BY2507" i="3"/>
  <c r="BY2348" i="3"/>
  <c r="BY3290" i="3"/>
  <c r="BY903" i="3"/>
  <c r="BQ2652" i="3"/>
  <c r="BY829" i="3"/>
  <c r="BU959" i="3"/>
  <c r="CG144" i="3"/>
  <c r="CC3046" i="3"/>
  <c r="BU2642" i="3"/>
  <c r="CC373" i="3"/>
  <c r="CG2507" i="3"/>
  <c r="BY2531" i="3"/>
  <c r="BQ2973" i="3"/>
  <c r="BQ2656" i="3"/>
  <c r="BQ822" i="3"/>
  <c r="BU1162" i="3"/>
  <c r="BQ3515" i="3"/>
  <c r="CC1377" i="3"/>
  <c r="BY2469" i="3"/>
  <c r="CC204" i="3"/>
  <c r="BQ918" i="3"/>
  <c r="BY3225" i="3"/>
  <c r="BQ2534" i="3"/>
  <c r="BU339" i="3"/>
  <c r="BU1374" i="3"/>
  <c r="Q14" i="16"/>
  <c r="BQ223" i="3"/>
  <c r="BU1034" i="3"/>
  <c r="BY1034" i="3"/>
  <c r="BQ1146" i="3"/>
  <c r="CC1146" i="3"/>
  <c r="CC1148" i="3"/>
  <c r="BU3295" i="3"/>
  <c r="CG3295" i="3"/>
  <c r="BQ3208" i="3"/>
  <c r="BY3208" i="3"/>
  <c r="BY3255" i="3"/>
  <c r="BU3291" i="3"/>
  <c r="BQ3487" i="3"/>
  <c r="BU3487" i="3"/>
  <c r="BY253" i="3"/>
  <c r="CC280" i="3"/>
  <c r="BQ280" i="3"/>
  <c r="CG352" i="3"/>
  <c r="BU352" i="3"/>
  <c r="BY352" i="3"/>
  <c r="BY356" i="3"/>
  <c r="BU356" i="3"/>
  <c r="CC356" i="3"/>
  <c r="BY44" i="3"/>
  <c r="BU1206" i="3"/>
  <c r="BY1206" i="3"/>
  <c r="BQ1206" i="3"/>
  <c r="BQ1373" i="3"/>
  <c r="BQ1116" i="3"/>
  <c r="BY1116" i="3"/>
  <c r="BU1116" i="3"/>
  <c r="CC1116" i="3"/>
  <c r="CC895" i="3"/>
  <c r="BY895" i="3"/>
  <c r="CC961" i="3"/>
  <c r="BQ961" i="3"/>
  <c r="BU961" i="3"/>
  <c r="BY961" i="3"/>
  <c r="BY2403" i="3"/>
  <c r="BQ2403" i="3"/>
  <c r="BQ2428" i="3"/>
  <c r="CC2428" i="3"/>
  <c r="BU2428" i="3"/>
  <c r="CN2428" i="3"/>
  <c r="CG2428" i="3"/>
  <c r="CC2440" i="3"/>
  <c r="BQ2440" i="3"/>
  <c r="BY2440" i="3"/>
  <c r="M3852" i="3"/>
  <c r="D3894" i="3"/>
  <c r="F3894" i="3"/>
  <c r="F3787" i="3"/>
  <c r="D3742" i="3"/>
  <c r="F3742" i="3"/>
  <c r="D3731" i="3"/>
  <c r="BU3154" i="3"/>
  <c r="BY2573" i="3"/>
  <c r="BU829" i="3"/>
  <c r="BY2974" i="3"/>
  <c r="BY2894" i="3"/>
  <c r="BU3078" i="3"/>
  <c r="CK3297" i="3"/>
  <c r="BU383" i="3"/>
  <c r="BU822" i="3"/>
  <c r="F3728" i="3"/>
  <c r="BY2656" i="3"/>
  <c r="CG2469" i="3"/>
  <c r="BU204" i="3"/>
  <c r="BY2596" i="3"/>
  <c r="BY232" i="3"/>
  <c r="BY1374" i="3"/>
  <c r="N1736" i="3"/>
  <c r="BU376" i="3"/>
  <c r="CC376" i="3"/>
  <c r="BQ254" i="3"/>
  <c r="CC254" i="3"/>
  <c r="CC176" i="3"/>
  <c r="BU176" i="3"/>
  <c r="BQ176" i="3"/>
  <c r="CG176" i="3"/>
  <c r="BY1135" i="3"/>
  <c r="BU1135" i="3"/>
  <c r="BQ1135" i="3"/>
  <c r="CC220" i="3"/>
  <c r="BU220" i="3"/>
  <c r="BQ220" i="3"/>
  <c r="BY1035" i="3"/>
  <c r="BQ1141" i="3"/>
  <c r="CC1141" i="3"/>
  <c r="BY1141" i="3"/>
  <c r="BQ379" i="3"/>
  <c r="BU379" i="3"/>
  <c r="CG1195" i="3"/>
  <c r="CC1195" i="3"/>
  <c r="BU1195" i="3"/>
  <c r="CC177" i="3"/>
  <c r="BY177" i="3"/>
  <c r="CC2508" i="3"/>
  <c r="BQ2508" i="3"/>
  <c r="CG2508" i="3"/>
  <c r="BY2369" i="3"/>
  <c r="BQ2369" i="3"/>
  <c r="CC2369" i="3"/>
  <c r="BY2486" i="3"/>
  <c r="BQ2913" i="3"/>
  <c r="BY3093" i="3"/>
  <c r="BQ3093" i="3"/>
  <c r="CC2894" i="3"/>
  <c r="BQ3261" i="3"/>
  <c r="CC3044" i="3"/>
  <c r="CC255" i="3"/>
  <c r="CG41" i="3"/>
  <c r="BQ41" i="3"/>
  <c r="CC41" i="3"/>
  <c r="BY905" i="3"/>
  <c r="BU905" i="3"/>
  <c r="BQ159" i="3"/>
  <c r="BU159" i="3"/>
  <c r="CG159" i="3"/>
  <c r="BQ378" i="3"/>
  <c r="BU253" i="3"/>
  <c r="CC253" i="3"/>
  <c r="CC183" i="3"/>
  <c r="BQ839" i="3"/>
  <c r="BY839" i="3"/>
  <c r="CC1375" i="3"/>
  <c r="BY1375" i="3"/>
  <c r="BQ1375" i="3"/>
  <c r="BQ1174" i="3"/>
  <c r="BY1219" i="3"/>
  <c r="BU1219" i="3"/>
  <c r="BQ2349" i="3"/>
  <c r="CG2349" i="3"/>
  <c r="BY2394" i="3"/>
  <c r="CC2394" i="3"/>
  <c r="BQ2475" i="3"/>
  <c r="BY2475" i="3"/>
  <c r="D3847" i="3"/>
  <c r="M3843" i="3"/>
  <c r="F3843" i="3"/>
  <c r="D3829" i="3"/>
  <c r="F3829" i="3"/>
  <c r="BU3274" i="3"/>
  <c r="BY2901" i="3"/>
  <c r="BQ2901" i="3"/>
  <c r="Q18" i="16"/>
  <c r="N1722" i="3"/>
  <c r="CG351" i="3"/>
  <c r="BU351" i="3"/>
  <c r="BY226" i="3"/>
  <c r="BQ226" i="3"/>
  <c r="BY399" i="3"/>
  <c r="BU399" i="3"/>
  <c r="BU316" i="3"/>
  <c r="CC316" i="3"/>
  <c r="BQ316" i="3"/>
  <c r="BY1190" i="3"/>
  <c r="BQ2507" i="3"/>
  <c r="BU3290" i="3"/>
  <c r="BY3175" i="3"/>
  <c r="CC829" i="3"/>
  <c r="BQ828" i="3"/>
  <c r="BU3046" i="3"/>
  <c r="CK1177" i="3"/>
  <c r="BU3139" i="3"/>
  <c r="BQ2438" i="3"/>
  <c r="CC3122" i="3"/>
  <c r="BQ3122" i="3"/>
  <c r="BU918" i="3"/>
  <c r="BU364" i="3"/>
  <c r="F3714" i="3"/>
  <c r="BQ3275" i="3"/>
  <c r="BY2551" i="3"/>
  <c r="BU2551" i="3"/>
  <c r="BQ2551" i="3"/>
  <c r="BQ1034" i="3"/>
  <c r="BQ204" i="3"/>
  <c r="BU177" i="3"/>
  <c r="BQ399" i="3"/>
  <c r="BY2534" i="3"/>
  <c r="BU2438" i="3"/>
  <c r="CN2438" i="3"/>
  <c r="BQ3255" i="3"/>
  <c r="BU2486" i="3"/>
  <c r="BU2508" i="3"/>
  <c r="BY220" i="3"/>
  <c r="BY376" i="3"/>
  <c r="N1050" i="3"/>
  <c r="N1728" i="3"/>
  <c r="Q24" i="16"/>
  <c r="N881" i="3"/>
  <c r="Q30" i="16"/>
  <c r="CC156" i="3"/>
  <c r="CG312" i="3"/>
  <c r="CC178" i="3"/>
  <c r="BY178" i="3"/>
  <c r="BQ361" i="3"/>
  <c r="BU1184" i="3"/>
  <c r="BY362" i="3"/>
  <c r="BU927" i="3"/>
  <c r="BQ927" i="3"/>
  <c r="CK1199" i="3"/>
  <c r="BQ837" i="3"/>
  <c r="CC837" i="3"/>
  <c r="CG252" i="3"/>
  <c r="CC252" i="3"/>
  <c r="BQ1106" i="3"/>
  <c r="CC256" i="3"/>
  <c r="CC2586" i="3"/>
  <c r="BY2586" i="3"/>
  <c r="BU2494" i="3"/>
  <c r="BQ2494" i="3"/>
  <c r="CC2644" i="3"/>
  <c r="BU3168" i="3"/>
  <c r="BY3168" i="3"/>
  <c r="D3812" i="3"/>
  <c r="CC2475" i="3"/>
  <c r="BQ2397" i="3"/>
  <c r="BQ974" i="3"/>
  <c r="BU1040" i="3"/>
  <c r="BY2413" i="3"/>
  <c r="BU2349" i="3"/>
  <c r="BU974" i="3"/>
  <c r="BY1083" i="3"/>
  <c r="BY1155" i="3"/>
  <c r="CG1155" i="3"/>
  <c r="CC1155" i="3"/>
  <c r="CG1210" i="3"/>
  <c r="CC1210" i="3"/>
  <c r="BY1210" i="3"/>
  <c r="CC1381" i="3"/>
  <c r="BQ1381" i="3"/>
  <c r="BU1381" i="3"/>
  <c r="BU1401" i="3"/>
  <c r="BY910" i="3"/>
  <c r="CC910" i="3"/>
  <c r="BU910" i="3"/>
  <c r="BY1192" i="3"/>
  <c r="BQ1391" i="3"/>
  <c r="BU1391" i="3"/>
  <c r="BU1399" i="3"/>
  <c r="BQ1399" i="3"/>
  <c r="BY1399" i="3"/>
  <c r="BY1204" i="3"/>
  <c r="CG1204" i="3"/>
  <c r="CK1154" i="3"/>
  <c r="BU1154" i="3"/>
  <c r="CC1227" i="3"/>
  <c r="BQ1227" i="3"/>
  <c r="BY1227" i="3"/>
  <c r="BU1227" i="3"/>
  <c r="BU2515" i="3"/>
  <c r="BQ2515" i="3"/>
  <c r="CC3089" i="3"/>
  <c r="BU3089" i="3"/>
  <c r="F3896" i="3"/>
  <c r="D3896" i="3"/>
  <c r="M3885" i="3"/>
  <c r="M3881" i="3"/>
  <c r="F3881" i="3"/>
  <c r="D3881" i="3"/>
  <c r="M3838" i="3"/>
  <c r="F3838" i="3"/>
  <c r="D3789" i="3"/>
  <c r="F3789" i="3"/>
  <c r="D3785" i="3"/>
  <c r="D3744" i="3"/>
  <c r="F3744" i="3"/>
  <c r="D3733" i="3"/>
  <c r="F3733" i="3"/>
  <c r="BS2931" i="3"/>
  <c r="BS2955" i="3"/>
  <c r="CC3004" i="3"/>
  <c r="F3018" i="3"/>
  <c r="CA3027" i="3"/>
  <c r="F3056" i="3"/>
  <c r="BS3113" i="3"/>
  <c r="D3321" i="3"/>
  <c r="BV3329" i="3"/>
  <c r="BV3372" i="3"/>
  <c r="BV3399" i="3"/>
  <c r="BV3475" i="3"/>
  <c r="M3541" i="3"/>
  <c r="D3592" i="3"/>
  <c r="F3639" i="3"/>
  <c r="M3614" i="3"/>
  <c r="F3585" i="3"/>
  <c r="F3564" i="3"/>
  <c r="F3543" i="3"/>
  <c r="D3541" i="3"/>
  <c r="CM3516" i="3"/>
  <c r="CD3515" i="3"/>
  <c r="CH3503" i="3"/>
  <c r="BW3497" i="3"/>
  <c r="BZ3480" i="3"/>
  <c r="CK3474" i="3"/>
  <c r="BV3474" i="3"/>
  <c r="CG3466" i="3"/>
  <c r="CM3463" i="3"/>
  <c r="CK3461" i="3"/>
  <c r="BR3461" i="3"/>
  <c r="CE3450" i="3"/>
  <c r="CI3446" i="3"/>
  <c r="CH3446" i="3"/>
  <c r="CE3440" i="3"/>
  <c r="CH3439" i="3"/>
  <c r="CK3432" i="3"/>
  <c r="BY3430" i="3"/>
  <c r="CA3429" i="3"/>
  <c r="BW3427" i="3"/>
  <c r="CK3413" i="3"/>
  <c r="F3411" i="3"/>
  <c r="BQ3410" i="3"/>
  <c r="BS3408" i="3"/>
  <c r="BW3405" i="3"/>
  <c r="CG3404" i="3"/>
  <c r="CH3404" i="3"/>
  <c r="BQ3401" i="3"/>
  <c r="CD3399" i="3"/>
  <c r="BW3399" i="3"/>
  <c r="BZ3392" i="3"/>
  <c r="CM3373" i="3"/>
  <c r="CM3362" i="3"/>
  <c r="BR3358" i="3"/>
  <c r="CH3353" i="3"/>
  <c r="CI3353" i="3"/>
  <c r="CD3338" i="3"/>
  <c r="CD3333" i="3"/>
  <c r="BZ3332" i="3"/>
  <c r="D3328" i="3"/>
  <c r="CK3328" i="3"/>
  <c r="F3324" i="3"/>
  <c r="D3320" i="3"/>
  <c r="CH3319" i="3"/>
  <c r="BQ3319" i="3"/>
  <c r="BV3318" i="3"/>
  <c r="BV3316" i="3"/>
  <c r="BW3308" i="3"/>
  <c r="CK3303" i="3"/>
  <c r="CM3301" i="3"/>
  <c r="BV3298" i="3"/>
  <c r="CK3292" i="3"/>
  <c r="CI3283" i="3"/>
  <c r="CH3276" i="3"/>
  <c r="CI3276" i="3"/>
  <c r="CG3276" i="3"/>
  <c r="BW3274" i="3"/>
  <c r="CE3261" i="3"/>
  <c r="CC3261" i="3"/>
  <c r="CI3251" i="3"/>
  <c r="CH3251" i="3"/>
  <c r="CG3251" i="3"/>
  <c r="CK3249" i="3"/>
  <c r="CM3249" i="3"/>
  <c r="BZ3245" i="3"/>
  <c r="BS3243" i="3"/>
  <c r="BR3243" i="3"/>
  <c r="CK3238" i="3"/>
  <c r="CI3232" i="3"/>
  <c r="CG3232" i="3"/>
  <c r="BW3208" i="3"/>
  <c r="BV3208" i="3"/>
  <c r="BV3198" i="3"/>
  <c r="BR3189" i="3"/>
  <c r="BS3189" i="3"/>
  <c r="CK3174" i="3"/>
  <c r="CL3174" i="3"/>
  <c r="BQ3170" i="3"/>
  <c r="CA3165" i="3"/>
  <c r="BZ3165" i="3"/>
  <c r="CC3147" i="3"/>
  <c r="CE3147" i="3"/>
  <c r="CH3128" i="3"/>
  <c r="CG3128" i="3"/>
  <c r="D3118" i="3"/>
  <c r="BY3118" i="3"/>
  <c r="F3118" i="3"/>
  <c r="CH3111" i="3"/>
  <c r="CG3111" i="3"/>
  <c r="CC3104" i="3"/>
  <c r="CD3104" i="3"/>
  <c r="CM3097" i="3"/>
  <c r="CL3097" i="3"/>
  <c r="CD3094" i="3"/>
  <c r="CE3094" i="3"/>
  <c r="CL3090" i="3"/>
  <c r="CA3074" i="3"/>
  <c r="BZ3074" i="3"/>
  <c r="CL3071" i="3"/>
  <c r="CC3062" i="3"/>
  <c r="CD3062" i="3"/>
  <c r="BR3054" i="3"/>
  <c r="BS3054" i="3"/>
  <c r="BQ3054" i="3"/>
  <c r="BQ3033" i="3"/>
  <c r="CE3018" i="3"/>
  <c r="CC3018" i="3"/>
  <c r="CD3018" i="3"/>
  <c r="BW3006" i="3"/>
  <c r="BV3006" i="3"/>
  <c r="BV2966" i="3"/>
  <c r="BW2966" i="3"/>
  <c r="CH2955" i="3"/>
  <c r="CG2955" i="3"/>
  <c r="F2953" i="3"/>
  <c r="D2953" i="3"/>
  <c r="BY2953" i="3"/>
  <c r="BV2951" i="3"/>
  <c r="BW2951" i="3"/>
  <c r="F2946" i="3"/>
  <c r="D2946" i="3"/>
  <c r="BZ2944" i="3"/>
  <c r="CM2938" i="3"/>
  <c r="BY2932" i="3"/>
  <c r="CA2932" i="3"/>
  <c r="CH2912" i="3"/>
  <c r="CG2912" i="3"/>
  <c r="CI2912" i="3"/>
  <c r="BR2909" i="3"/>
  <c r="BS2909" i="3"/>
  <c r="BZ2899" i="3"/>
  <c r="CA2899" i="3"/>
  <c r="BV2897" i="3"/>
  <c r="BW2897" i="3"/>
  <c r="BQ2874" i="3"/>
  <c r="BS2874" i="3"/>
  <c r="CK2818" i="3"/>
  <c r="CL2818" i="3"/>
  <c r="BY2814" i="3"/>
  <c r="CA2814" i="3"/>
  <c r="CL2805" i="3"/>
  <c r="CM2805" i="3"/>
  <c r="CK2805" i="3"/>
  <c r="BR2797" i="3"/>
  <c r="BQ2797" i="3"/>
  <c r="BR2794" i="3"/>
  <c r="BS2794" i="3"/>
  <c r="BU2790" i="3"/>
  <c r="BW2790" i="3"/>
  <c r="BV2790" i="3"/>
  <c r="CI2789" i="3"/>
  <c r="CK2783" i="3"/>
  <c r="BW2769" i="3"/>
  <c r="BS2764" i="3"/>
  <c r="BR2750" i="3"/>
  <c r="BS2750" i="3"/>
  <c r="BU2744" i="3"/>
  <c r="BW2744" i="3"/>
  <c r="CE2730" i="3"/>
  <c r="CC2730" i="3"/>
  <c r="BR2725" i="3"/>
  <c r="BQ2725" i="3"/>
  <c r="BS2720" i="3"/>
  <c r="BR2720" i="3"/>
  <c r="CL2716" i="3"/>
  <c r="CK2716" i="3"/>
  <c r="CC2714" i="3"/>
  <c r="CE2714" i="3"/>
  <c r="CE2712" i="3"/>
  <c r="CC2712" i="3"/>
  <c r="BR2700" i="3"/>
  <c r="BS2700" i="3"/>
  <c r="CE2680" i="3"/>
  <c r="CC2680" i="3"/>
  <c r="BQ2680" i="3"/>
  <c r="BS2680" i="3"/>
  <c r="CM2664" i="3"/>
  <c r="CK2664" i="3"/>
  <c r="CL2664" i="3"/>
  <c r="BU2664" i="3"/>
  <c r="BW2664" i="3"/>
  <c r="BR2628" i="3"/>
  <c r="BQ2628" i="3"/>
  <c r="CM2610" i="3"/>
  <c r="CL2610" i="3"/>
  <c r="CK2610" i="3"/>
  <c r="BW2593" i="3"/>
  <c r="BV2593" i="3"/>
  <c r="CE2581" i="3"/>
  <c r="CD2581" i="3"/>
  <c r="CH2572" i="3"/>
  <c r="CI2572" i="3"/>
  <c r="CD2543" i="3"/>
  <c r="CE2543" i="3"/>
  <c r="BR2485" i="3"/>
  <c r="BS2485" i="3"/>
  <c r="BR2467" i="3"/>
  <c r="BS2467" i="3"/>
  <c r="CC2457" i="3"/>
  <c r="CE2457" i="3"/>
  <c r="CG2456" i="3"/>
  <c r="CH2456" i="3"/>
  <c r="CI2456" i="3"/>
  <c r="BZ2399" i="3"/>
  <c r="CA2399" i="3"/>
  <c r="BZ2396" i="3"/>
  <c r="CA2396" i="3"/>
  <c r="BS2387" i="3"/>
  <c r="CG2377" i="3"/>
  <c r="F2878" i="3"/>
  <c r="M2878" i="3"/>
  <c r="BV2371" i="3"/>
  <c r="BW2371" i="3"/>
  <c r="F2346" i="3"/>
  <c r="D2346" i="3"/>
  <c r="BQ2346" i="3"/>
  <c r="CE2345" i="3"/>
  <c r="CD2345" i="3"/>
  <c r="F2343" i="3"/>
  <c r="M2343" i="3"/>
  <c r="M2331" i="3"/>
  <c r="F2331" i="3"/>
  <c r="BQ2325" i="3"/>
  <c r="BR2325" i="3"/>
  <c r="BR2324" i="3"/>
  <c r="BS2324" i="3"/>
  <c r="BQ2324" i="3"/>
  <c r="BW2322" i="3"/>
  <c r="BV2322" i="3"/>
  <c r="BU2322" i="3"/>
  <c r="CE2270" i="3"/>
  <c r="CC2270" i="3"/>
  <c r="CI2251" i="3"/>
  <c r="CG2251" i="3"/>
  <c r="CH2251" i="3"/>
  <c r="BR2222" i="3"/>
  <c r="BQ2222" i="3"/>
  <c r="CC2203" i="3"/>
  <c r="CE2203" i="3"/>
  <c r="BQ2187" i="3"/>
  <c r="BS2187" i="3"/>
  <c r="BR2187" i="3"/>
  <c r="CI2174" i="3"/>
  <c r="CG2174" i="3"/>
  <c r="CH2174" i="3"/>
  <c r="BS2169" i="3"/>
  <c r="BQ2169" i="3"/>
  <c r="BR2169" i="3"/>
  <c r="BW2158" i="3"/>
  <c r="BV2158" i="3"/>
  <c r="BU2158" i="3"/>
  <c r="CM2157" i="3"/>
  <c r="CL2157" i="3"/>
  <c r="CK2157" i="3"/>
  <c r="CE2113" i="3"/>
  <c r="CC2113" i="3"/>
  <c r="BR2113" i="3"/>
  <c r="BQ2113" i="3"/>
  <c r="BS2113" i="3"/>
  <c r="BW2001" i="3"/>
  <c r="BV2001" i="3"/>
  <c r="BS1999" i="3"/>
  <c r="CC1986" i="3"/>
  <c r="CD1986" i="3"/>
  <c r="CE1986" i="3"/>
  <c r="BV1938" i="3"/>
  <c r="BU1938" i="3"/>
  <c r="CA1936" i="3"/>
  <c r="BY1936" i="3"/>
  <c r="BU1883" i="3"/>
  <c r="BV1883" i="3"/>
  <c r="BW1883" i="3"/>
  <c r="D1808" i="3"/>
  <c r="F1808" i="3"/>
  <c r="BY1781" i="3"/>
  <c r="CA1781" i="3"/>
  <c r="CC1652" i="3"/>
  <c r="CE1652" i="3"/>
  <c r="CD1652" i="3"/>
  <c r="CC1628" i="3"/>
  <c r="CK1581" i="3"/>
  <c r="CL1581" i="3"/>
  <c r="CM1581" i="3"/>
  <c r="BQ1279" i="3"/>
  <c r="BS1279" i="3"/>
  <c r="CK1161" i="3"/>
  <c r="CM1161" i="3"/>
  <c r="CL1161" i="3"/>
  <c r="CI1154" i="3"/>
  <c r="CH1154" i="3"/>
  <c r="D917" i="3"/>
  <c r="F917" i="3"/>
  <c r="BU852" i="3"/>
  <c r="BW852" i="3"/>
  <c r="BV852" i="3"/>
  <c r="CL778" i="3"/>
  <c r="CK778" i="3"/>
  <c r="CM778" i="3"/>
  <c r="CC713" i="3"/>
  <c r="CD713" i="3"/>
  <c r="CE713" i="3"/>
  <c r="CA708" i="3"/>
  <c r="BY708" i="3"/>
  <c r="BZ708" i="3"/>
  <c r="CC704" i="3"/>
  <c r="CD704" i="3"/>
  <c r="CE704" i="3"/>
  <c r="BZ653" i="3"/>
  <c r="BY653" i="3"/>
  <c r="BU641" i="3"/>
  <c r="BW641" i="3"/>
  <c r="BV641" i="3"/>
  <c r="D3640" i="3"/>
  <c r="F3637" i="3"/>
  <c r="CG3501" i="3"/>
  <c r="CE3399" i="3"/>
  <c r="BY2797" i="3"/>
  <c r="BW2811" i="3"/>
  <c r="CK2949" i="3"/>
  <c r="BQ3114" i="3"/>
  <c r="BV3200" i="3"/>
  <c r="BV3292" i="3"/>
  <c r="BW3400" i="3"/>
  <c r="BW3486" i="3"/>
  <c r="CE2870" i="3"/>
  <c r="D2918" i="3"/>
  <c r="CE3177" i="3"/>
  <c r="CH3058" i="3"/>
  <c r="BS3384" i="3"/>
  <c r="BZ3430" i="3"/>
  <c r="CE3436" i="3"/>
  <c r="D3146" i="3"/>
  <c r="BU3146" i="3"/>
  <c r="CC3396" i="3"/>
  <c r="BY3428" i="3"/>
  <c r="CL3330" i="3"/>
  <c r="BU3415" i="3"/>
  <c r="CG3514" i="3"/>
  <c r="BS3489" i="3"/>
  <c r="D3668" i="3"/>
  <c r="CH3387" i="3"/>
  <c r="CH3445" i="3"/>
  <c r="BW2981" i="3"/>
  <c r="CM3020" i="3"/>
  <c r="BW3072" i="3"/>
  <c r="CK3156" i="3"/>
  <c r="BU3044" i="3"/>
  <c r="CK3020" i="3"/>
  <c r="BR3075" i="3"/>
  <c r="CM3006" i="3"/>
  <c r="CM2443" i="3"/>
  <c r="BV2738" i="3"/>
  <c r="CL2763" i="3"/>
  <c r="BY2801" i="3"/>
  <c r="CL2810" i="3"/>
  <c r="CD2857" i="3"/>
  <c r="BV2875" i="3"/>
  <c r="CA2890" i="3"/>
  <c r="CD2915" i="3"/>
  <c r="BV2949" i="3"/>
  <c r="CE2957" i="3"/>
  <c r="CC3007" i="3"/>
  <c r="D3013" i="3"/>
  <c r="BU3013" i="3"/>
  <c r="CD3015" i="3"/>
  <c r="CM3023" i="3"/>
  <c r="CH3030" i="3"/>
  <c r="F3044" i="3"/>
  <c r="CD3072" i="3"/>
  <c r="BR3088" i="3"/>
  <c r="BR3090" i="3"/>
  <c r="CH3124" i="3"/>
  <c r="CD3170" i="3"/>
  <c r="CE3290" i="3"/>
  <c r="CA3364" i="3"/>
  <c r="BR3388" i="3"/>
  <c r="CA3392" i="3"/>
  <c r="BV3400" i="3"/>
  <c r="BS3442" i="3"/>
  <c r="CA3487" i="3"/>
  <c r="BS3504" i="3"/>
  <c r="CL3362" i="3"/>
  <c r="BU3048" i="3"/>
  <c r="CE2874" i="3"/>
  <c r="BU3093" i="3"/>
  <c r="CG2119" i="3"/>
  <c r="BW2637" i="3"/>
  <c r="BR2661" i="3"/>
  <c r="BV2776" i="3"/>
  <c r="BV2785" i="3"/>
  <c r="CD2816" i="3"/>
  <c r="BY2876" i="3"/>
  <c r="F2884" i="3"/>
  <c r="BU2894" i="3"/>
  <c r="CK2938" i="3"/>
  <c r="CI2943" i="3"/>
  <c r="BZ2988" i="3"/>
  <c r="F3006" i="3"/>
  <c r="CK3008" i="3"/>
  <c r="BW3022" i="3"/>
  <c r="BS3034" i="3"/>
  <c r="BW3044" i="3"/>
  <c r="CE3053" i="3"/>
  <c r="CL3094" i="3"/>
  <c r="CK3097" i="3"/>
  <c r="CA2979" i="3"/>
  <c r="CM2179" i="3"/>
  <c r="BZ2297" i="3"/>
  <c r="CM2450" i="3"/>
  <c r="CE2460" i="3"/>
  <c r="CI2567" i="3"/>
  <c r="BY2703" i="3"/>
  <c r="CG2718" i="3"/>
  <c r="BY2934" i="3"/>
  <c r="CE3160" i="3"/>
  <c r="BV3164" i="3"/>
  <c r="CL3215" i="3"/>
  <c r="CK3234" i="3"/>
  <c r="CG3291" i="3"/>
  <c r="CM3335" i="3"/>
  <c r="CL3338" i="3"/>
  <c r="BW3366" i="3"/>
  <c r="BV3373" i="3"/>
  <c r="BY3380" i="3"/>
  <c r="CA3385" i="3"/>
  <c r="CH3390" i="3"/>
  <c r="CI3394" i="3"/>
  <c r="BZ3397" i="3"/>
  <c r="BW3404" i="3"/>
  <c r="CA3412" i="3"/>
  <c r="CM3459" i="3"/>
  <c r="CE3504" i="3"/>
  <c r="BY2961" i="3"/>
  <c r="BS3196" i="3"/>
  <c r="CM3219" i="3"/>
  <c r="CE3234" i="3"/>
  <c r="BU3239" i="3"/>
  <c r="BV3276" i="3"/>
  <c r="F3310" i="3"/>
  <c r="CL3322" i="3"/>
  <c r="BZ3349" i="3"/>
  <c r="BZ3357" i="3"/>
  <c r="CC3368" i="3"/>
  <c r="CG3370" i="3"/>
  <c r="CL3381" i="3"/>
  <c r="CH3429" i="3"/>
  <c r="CL3435" i="3"/>
  <c r="CE3486" i="3"/>
  <c r="BW3504" i="3"/>
  <c r="CM3510" i="3"/>
  <c r="F3549" i="3"/>
  <c r="CH3244" i="3"/>
  <c r="BQ2891" i="3"/>
  <c r="BQ3048" i="3"/>
  <c r="D3214" i="3"/>
  <c r="BU3214" i="3"/>
  <c r="CL3218" i="3"/>
  <c r="CC3219" i="3"/>
  <c r="CI3246" i="3"/>
  <c r="CL3287" i="3"/>
  <c r="CD3341" i="3"/>
  <c r="CM3349" i="3"/>
  <c r="BQ3372" i="3"/>
  <c r="BZ3400" i="3"/>
  <c r="BV3428" i="3"/>
  <c r="BR3441" i="3"/>
  <c r="CG3452" i="3"/>
  <c r="CD3496" i="3"/>
  <c r="BZ3498" i="3"/>
  <c r="D3159" i="3"/>
  <c r="BU3159" i="3"/>
  <c r="CI3185" i="3"/>
  <c r="CE3192" i="3"/>
  <c r="CE3362" i="3"/>
  <c r="CL3424" i="3"/>
  <c r="BU3454" i="3"/>
  <c r="CA3469" i="3"/>
  <c r="CE3471" i="3"/>
  <c r="BW3472" i="3"/>
  <c r="CD3487" i="3"/>
  <c r="BQ708" i="3"/>
  <c r="CI807" i="3"/>
  <c r="CK710" i="3"/>
  <c r="CA1161" i="3"/>
  <c r="CC1691" i="3"/>
  <c r="BZ1936" i="3"/>
  <c r="CM1970" i="3"/>
  <c r="BY1778" i="3"/>
  <c r="CE913" i="3"/>
  <c r="BR916" i="3"/>
  <c r="CG1696" i="3"/>
  <c r="CD2120" i="3"/>
  <c r="D2331" i="3"/>
  <c r="D2343" i="3"/>
  <c r="CI2035" i="3"/>
  <c r="BY2242" i="3"/>
  <c r="BY2129" i="3"/>
  <c r="CG2280" i="3"/>
  <c r="CD2414" i="3"/>
  <c r="CA2512" i="3"/>
  <c r="BZ2463" i="3"/>
  <c r="CD2317" i="3"/>
  <c r="CD2341" i="3"/>
  <c r="CG2551" i="3"/>
  <c r="M2573" i="3"/>
  <c r="D2671" i="3"/>
  <c r="D2719" i="3"/>
  <c r="BQ2783" i="3"/>
  <c r="BQ2865" i="3"/>
  <c r="BS3294" i="3"/>
  <c r="CC2312" i="3"/>
  <c r="F2562" i="3"/>
  <c r="BS2583" i="3"/>
  <c r="CI2598" i="3"/>
  <c r="BS2699" i="3"/>
  <c r="BQ2720" i="3"/>
  <c r="BS2763" i="3"/>
  <c r="D2768" i="3"/>
  <c r="BS2969" i="3"/>
  <c r="F3008" i="3"/>
  <c r="CI3019" i="3"/>
  <c r="CD3052" i="3"/>
  <c r="BR3116" i="3"/>
  <c r="BZ3146" i="3"/>
  <c r="BR3152" i="3"/>
  <c r="BZ3158" i="3"/>
  <c r="BR3232" i="3"/>
  <c r="BR3300" i="3"/>
  <c r="CH3307" i="3"/>
  <c r="BZ3318" i="3"/>
  <c r="BR3381" i="3"/>
  <c r="BR3390" i="3"/>
  <c r="BR3402" i="3"/>
  <c r="BZ3425" i="3"/>
  <c r="BZ3436" i="3"/>
  <c r="CH3472" i="3"/>
  <c r="BZ3515" i="3"/>
  <c r="M3559" i="3"/>
  <c r="M3575" i="3"/>
  <c r="M3583" i="3"/>
  <c r="CM2438" i="3"/>
  <c r="CC2641" i="3"/>
  <c r="M2781" i="3"/>
  <c r="BR1987" i="3"/>
  <c r="F2639" i="3"/>
  <c r="F2721" i="3"/>
  <c r="CA2781" i="3"/>
  <c r="BS2793" i="3"/>
  <c r="BS2797" i="3"/>
  <c r="CA2817" i="3"/>
  <c r="CI2955" i="3"/>
  <c r="CG2987" i="3"/>
  <c r="CI3001" i="3"/>
  <c r="CI3027" i="3"/>
  <c r="CL3045" i="3"/>
  <c r="CI3057" i="3"/>
  <c r="CD3071" i="3"/>
  <c r="CI3080" i="3"/>
  <c r="BZ3113" i="3"/>
  <c r="F3120" i="3"/>
  <c r="CD3143" i="3"/>
  <c r="BV3161" i="3"/>
  <c r="CL3173" i="3"/>
  <c r="CL3183" i="3"/>
  <c r="CL3201" i="3"/>
  <c r="CD3211" i="3"/>
  <c r="BV3241" i="3"/>
  <c r="CL3249" i="3"/>
  <c r="CD3261" i="3"/>
  <c r="D3313" i="3"/>
  <c r="BY3313" i="3"/>
  <c r="BV3340" i="3"/>
  <c r="CL3343" i="3"/>
  <c r="BV3362" i="3"/>
  <c r="CL3384" i="3"/>
  <c r="D3393" i="3"/>
  <c r="M3454" i="3"/>
  <c r="CL3475" i="3"/>
  <c r="D3490" i="3"/>
  <c r="M3543" i="3"/>
  <c r="D3558" i="3"/>
  <c r="D3574" i="3"/>
  <c r="D3583" i="3"/>
  <c r="D3840" i="3"/>
  <c r="D3848" i="3"/>
  <c r="BY3247" i="3"/>
  <c r="BU14" i="16"/>
  <c r="F3672" i="3"/>
  <c r="F3658" i="3"/>
  <c r="D3639" i="3"/>
  <c r="F3617" i="3"/>
  <c r="F3605" i="3"/>
  <c r="M3585" i="3"/>
  <c r="F3578" i="3"/>
  <c r="F3548" i="3"/>
  <c r="BW3515" i="3"/>
  <c r="BS3513" i="3"/>
  <c r="CE3513" i="3"/>
  <c r="CM3507" i="3"/>
  <c r="CL3506" i="3"/>
  <c r="CL3505" i="3"/>
  <c r="BU3503" i="3"/>
  <c r="CI3503" i="3"/>
  <c r="BU3502" i="3"/>
  <c r="CA3499" i="3"/>
  <c r="CE3497" i="3"/>
  <c r="CC3497" i="3"/>
  <c r="CI3494" i="3"/>
  <c r="CM3492" i="3"/>
  <c r="CE3487" i="3"/>
  <c r="CG3483" i="3"/>
  <c r="CK3482" i="3"/>
  <c r="CI3481" i="3"/>
  <c r="BV3478" i="3"/>
  <c r="CL3477" i="3"/>
  <c r="F3476" i="3"/>
  <c r="CL3474" i="3"/>
  <c r="F3472" i="3"/>
  <c r="CG3471" i="3"/>
  <c r="BS3470" i="3"/>
  <c r="BZ3468" i="3"/>
  <c r="CA3468" i="3"/>
  <c r="BR3468" i="3"/>
  <c r="BZ3463" i="3"/>
  <c r="M3463" i="3"/>
  <c r="CA3460" i="3"/>
  <c r="CD3456" i="3"/>
  <c r="CA3455" i="3"/>
  <c r="D3455" i="3"/>
  <c r="CI3454" i="3"/>
  <c r="CC3453" i="3"/>
  <c r="CC3452" i="3"/>
  <c r="BS3451" i="3"/>
  <c r="CD3450" i="3"/>
  <c r="CD3446" i="3"/>
  <c r="BQ3442" i="3"/>
  <c r="CE3439" i="3"/>
  <c r="CG3439" i="3"/>
  <c r="CM3432" i="3"/>
  <c r="BQ3428" i="3"/>
  <c r="BV3427" i="3"/>
  <c r="CH3424" i="3"/>
  <c r="BV3424" i="3"/>
  <c r="CE3422" i="3"/>
  <c r="CH3419" i="3"/>
  <c r="CI3418" i="3"/>
  <c r="CH3417" i="3"/>
  <c r="CI3414" i="3"/>
  <c r="BW3411" i="3"/>
  <c r="BS3410" i="3"/>
  <c r="CA3409" i="3"/>
  <c r="CE3405" i="3"/>
  <c r="CA3403" i="3"/>
  <c r="BS3401" i="3"/>
  <c r="CC3400" i="3"/>
  <c r="F3398" i="3"/>
  <c r="CC3393" i="3"/>
  <c r="CI3392" i="3"/>
  <c r="BZ3388" i="3"/>
  <c r="BQ3388" i="3"/>
  <c r="F3387" i="3"/>
  <c r="CI3385" i="3"/>
  <c r="CG3385" i="3"/>
  <c r="CA3383" i="3"/>
  <c r="BW3383" i="3"/>
  <c r="CH3380" i="3"/>
  <c r="BV3377" i="3"/>
  <c r="CA3376" i="3"/>
  <c r="CC3375" i="3"/>
  <c r="BU3375" i="3"/>
  <c r="CK3373" i="3"/>
  <c r="CG3372" i="3"/>
  <c r="CE3370" i="3"/>
  <c r="BV3368" i="3"/>
  <c r="BR3367" i="3"/>
  <c r="CE3357" i="3"/>
  <c r="BW3354" i="3"/>
  <c r="BS3351" i="3"/>
  <c r="BW3349" i="3"/>
  <c r="BR3343" i="3"/>
  <c r="BY3341" i="3"/>
  <c r="BU3341" i="3"/>
  <c r="F3341" i="3"/>
  <c r="BS3340" i="3"/>
  <c r="CI3339" i="3"/>
  <c r="CA3338" i="3"/>
  <c r="CE3337" i="3"/>
  <c r="BS3335" i="3"/>
  <c r="BS3332" i="3"/>
  <c r="F3332" i="3"/>
  <c r="CA3331" i="3"/>
  <c r="CE3331" i="3"/>
  <c r="F3328" i="3"/>
  <c r="CM3326" i="3"/>
  <c r="CH3325" i="3"/>
  <c r="M3324" i="3"/>
  <c r="BZ3323" i="3"/>
  <c r="BW3322" i="3"/>
  <c r="CA3320" i="3"/>
  <c r="CG3319" i="3"/>
  <c r="BR3319" i="3"/>
  <c r="CG3318" i="3"/>
  <c r="BW3317" i="3"/>
  <c r="BV3315" i="3"/>
  <c r="CA3314" i="3"/>
  <c r="CK3311" i="3"/>
  <c r="CM3310" i="3"/>
  <c r="CL3308" i="3"/>
  <c r="F3308" i="3"/>
  <c r="CA3307" i="3"/>
  <c r="CD3305" i="3"/>
  <c r="BS3304" i="3"/>
  <c r="D3304" i="3"/>
  <c r="BU3304" i="3"/>
  <c r="CM3303" i="3"/>
  <c r="BS3303" i="3"/>
  <c r="CA3302" i="3"/>
  <c r="D3300" i="3"/>
  <c r="BY3300" i="3"/>
  <c r="CL3297" i="3"/>
  <c r="CD3295" i="3"/>
  <c r="CM3292" i="3"/>
  <c r="CD3288" i="3"/>
  <c r="CL3284" i="3"/>
  <c r="CK3284" i="3"/>
  <c r="BZ3284" i="3"/>
  <c r="CG3283" i="3"/>
  <c r="CC3280" i="3"/>
  <c r="CM3278" i="3"/>
  <c r="CM3262" i="3"/>
  <c r="CA3253" i="3"/>
  <c r="CD3247" i="3"/>
  <c r="CK3245" i="3"/>
  <c r="CM3245" i="3"/>
  <c r="BZ3243" i="3"/>
  <c r="CE3238" i="3"/>
  <c r="BZ3237" i="3"/>
  <c r="CG3237" i="3"/>
  <c r="F3234" i="3"/>
  <c r="F3232" i="3"/>
  <c r="CL3231" i="3"/>
  <c r="BW3228" i="3"/>
  <c r="BS3226" i="3"/>
  <c r="CD3225" i="3"/>
  <c r="CC3225" i="3"/>
  <c r="BS3224" i="3"/>
  <c r="BQ3224" i="3"/>
  <c r="CC3222" i="3"/>
  <c r="BW3217" i="3"/>
  <c r="BZ3215" i="3"/>
  <c r="CE3208" i="3"/>
  <c r="BS3195" i="3"/>
  <c r="CM3189" i="3"/>
  <c r="CE3183" i="3"/>
  <c r="CD3183" i="3"/>
  <c r="BZ3180" i="3"/>
  <c r="BV3173" i="3"/>
  <c r="BW3173" i="3"/>
  <c r="F3170" i="3"/>
  <c r="BZ3163" i="3"/>
  <c r="CI3160" i="3"/>
  <c r="CG3160" i="3"/>
  <c r="CH3158" i="3"/>
  <c r="CE3153" i="3"/>
  <c r="CD3153" i="3"/>
  <c r="BR3131" i="3"/>
  <c r="BS3131" i="3"/>
  <c r="F3126" i="3"/>
  <c r="D3126" i="3"/>
  <c r="BU3126" i="3"/>
  <c r="CC3124" i="3"/>
  <c r="CE3123" i="3"/>
  <c r="CE3118" i="3"/>
  <c r="CI3117" i="3"/>
  <c r="BW3116" i="3"/>
  <c r="BV3116" i="3"/>
  <c r="CA3114" i="3"/>
  <c r="CA3113" i="3"/>
  <c r="BR3111" i="3"/>
  <c r="CH3110" i="3"/>
  <c r="BQ3108" i="3"/>
  <c r="CM3104" i="3"/>
  <c r="BZ3096" i="3"/>
  <c r="CK3093" i="3"/>
  <c r="D3090" i="3"/>
  <c r="BY3090" i="3"/>
  <c r="F3090" i="3"/>
  <c r="D3087" i="3"/>
  <c r="BQ3087" i="3"/>
  <c r="F3087" i="3"/>
  <c r="CH3084" i="3"/>
  <c r="CI3082" i="3"/>
  <c r="CH3082" i="3"/>
  <c r="CH3081" i="3"/>
  <c r="CA3077" i="3"/>
  <c r="BZ3077" i="3"/>
  <c r="CK3071" i="3"/>
  <c r="CC3071" i="3"/>
  <c r="BW3071" i="3"/>
  <c r="BV3070" i="3"/>
  <c r="CH3066" i="3"/>
  <c r="CG3066" i="3"/>
  <c r="CC3061" i="3"/>
  <c r="CD3061" i="3"/>
  <c r="BR3055" i="3"/>
  <c r="CL3054" i="3"/>
  <c r="F3054" i="3"/>
  <c r="CH3051" i="3"/>
  <c r="CH3049" i="3"/>
  <c r="CI3049" i="3"/>
  <c r="BW3049" i="3"/>
  <c r="CK3045" i="3"/>
  <c r="CD3045" i="3"/>
  <c r="CM3042" i="3"/>
  <c r="CE3042" i="3"/>
  <c r="CD3042" i="3"/>
  <c r="BS3041" i="3"/>
  <c r="CA3040" i="3"/>
  <c r="BZ3040" i="3"/>
  <c r="CM3036" i="3"/>
  <c r="CH3036" i="3"/>
  <c r="CG3036" i="3"/>
  <c r="CI3036" i="3"/>
  <c r="CL3034" i="3"/>
  <c r="F3033" i="3"/>
  <c r="BQ3030" i="3"/>
  <c r="D3029" i="3"/>
  <c r="BQ3029" i="3"/>
  <c r="CG3027" i="3"/>
  <c r="CA3026" i="3"/>
  <c r="CC3026" i="3"/>
  <c r="CD3026" i="3"/>
  <c r="CC3015" i="3"/>
  <c r="CC3014" i="3"/>
  <c r="BV3009" i="3"/>
  <c r="CL3008" i="3"/>
  <c r="BZ3007" i="3"/>
  <c r="CA3007" i="3"/>
  <c r="BQ3006" i="3"/>
  <c r="CC3002" i="3"/>
  <c r="BW2995" i="3"/>
  <c r="BV2995" i="3"/>
  <c r="BW2991" i="3"/>
  <c r="BV2991" i="3"/>
  <c r="CK2985" i="3"/>
  <c r="CG2981" i="3"/>
  <c r="BV2974" i="3"/>
  <c r="BZ2969" i="3"/>
  <c r="CM2962" i="3"/>
  <c r="CL2962" i="3"/>
  <c r="CC2957" i="3"/>
  <c r="CG2956" i="3"/>
  <c r="CG2948" i="3"/>
  <c r="CH2943" i="3"/>
  <c r="CK2937" i="3"/>
  <c r="CM2937" i="3"/>
  <c r="CD2935" i="3"/>
  <c r="BR2935" i="3"/>
  <c r="CC2931" i="3"/>
  <c r="CE2931" i="3"/>
  <c r="CM2919" i="3"/>
  <c r="F2919" i="3"/>
  <c r="BZ2909" i="3"/>
  <c r="CG2905" i="3"/>
  <c r="CH2905" i="3"/>
  <c r="BV2901" i="3"/>
  <c r="CK2893" i="3"/>
  <c r="CM2893" i="3"/>
  <c r="CL2893" i="3"/>
  <c r="CH2886" i="3"/>
  <c r="CH2882" i="3"/>
  <c r="CI2882" i="3"/>
  <c r="BS2878" i="3"/>
  <c r="BW2872" i="3"/>
  <c r="BV2872" i="3"/>
  <c r="BU2871" i="3"/>
  <c r="BW2871" i="3"/>
  <c r="CM2868" i="3"/>
  <c r="CK2868" i="3"/>
  <c r="F2861" i="3"/>
  <c r="M2861" i="3"/>
  <c r="BS2858" i="3"/>
  <c r="BR2858" i="3"/>
  <c r="BQ2858" i="3"/>
  <c r="M2853" i="3"/>
  <c r="F2853" i="3"/>
  <c r="CL2852" i="3"/>
  <c r="CM2852" i="3"/>
  <c r="BU2851" i="3"/>
  <c r="BS2818" i="3"/>
  <c r="BR2818" i="3"/>
  <c r="BQ2818" i="3"/>
  <c r="CH2817" i="3"/>
  <c r="CA2816" i="3"/>
  <c r="BY2816" i="3"/>
  <c r="BZ2816" i="3"/>
  <c r="BR2808" i="3"/>
  <c r="BS2808" i="3"/>
  <c r="CA2802" i="3"/>
  <c r="BZ2802" i="3"/>
  <c r="CD2794" i="3"/>
  <c r="BR2793" i="3"/>
  <c r="CC2790" i="3"/>
  <c r="CL2778" i="3"/>
  <c r="CM2778" i="3"/>
  <c r="CE2775" i="3"/>
  <c r="CI2766" i="3"/>
  <c r="CG2766" i="3"/>
  <c r="CH2766" i="3"/>
  <c r="CD2757" i="3"/>
  <c r="CE2757" i="3"/>
  <c r="CE2744" i="3"/>
  <c r="CD2744" i="3"/>
  <c r="BW2737" i="3"/>
  <c r="BU2737" i="3"/>
  <c r="BU2735" i="3"/>
  <c r="BW2735" i="3"/>
  <c r="CI2721" i="3"/>
  <c r="CH2721" i="3"/>
  <c r="CM2708" i="3"/>
  <c r="CK2708" i="3"/>
  <c r="BR2708" i="3"/>
  <c r="BS2704" i="3"/>
  <c r="BR2704" i="3"/>
  <c r="BW2666" i="3"/>
  <c r="BU2666" i="3"/>
  <c r="CM2641" i="3"/>
  <c r="CL2641" i="3"/>
  <c r="CH2634" i="3"/>
  <c r="CG2634" i="3"/>
  <c r="CI2634" i="3"/>
  <c r="BZ2632" i="3"/>
  <c r="CA2632" i="3"/>
  <c r="BZ2631" i="3"/>
  <c r="BY2631" i="3"/>
  <c r="CG2629" i="3"/>
  <c r="CI2629" i="3"/>
  <c r="CL2611" i="3"/>
  <c r="CM2611" i="3"/>
  <c r="CK2585" i="3"/>
  <c r="CL2585" i="3"/>
  <c r="BV2583" i="3"/>
  <c r="BW2583" i="3"/>
  <c r="CE2582" i="3"/>
  <c r="CD2582" i="3"/>
  <c r="CH2574" i="3"/>
  <c r="BV2573" i="3"/>
  <c r="BR2556" i="3"/>
  <c r="CA2554" i="3"/>
  <c r="BZ2554" i="3"/>
  <c r="CE2502" i="3"/>
  <c r="CC2502" i="3"/>
  <c r="CD2502" i="3"/>
  <c r="M2495" i="3"/>
  <c r="D2495" i="3"/>
  <c r="F2495" i="3"/>
  <c r="CE2486" i="3"/>
  <c r="CC2486" i="3"/>
  <c r="CD2486" i="3"/>
  <c r="CK2402" i="3"/>
  <c r="CL2402" i="3"/>
  <c r="CM2402" i="3"/>
  <c r="BS2401" i="3"/>
  <c r="BR2401" i="3"/>
  <c r="BR2395" i="3"/>
  <c r="BH3248" i="3"/>
  <c r="BI3248" i="3"/>
  <c r="N3248" i="3"/>
  <c r="BH3166" i="3"/>
  <c r="BI3166" i="3"/>
  <c r="N3166" i="3"/>
  <c r="BH2555" i="3"/>
  <c r="BI2555" i="3"/>
  <c r="N2555" i="3"/>
  <c r="BH2403" i="3"/>
  <c r="BI2403" i="3"/>
  <c r="N2403" i="3"/>
  <c r="BH2363" i="3"/>
  <c r="BI2363" i="3"/>
  <c r="N2363" i="3"/>
  <c r="BH2642" i="3"/>
  <c r="BI2642" i="3"/>
  <c r="N2642" i="3"/>
  <c r="N2434" i="3"/>
  <c r="BH3463" i="3"/>
  <c r="BI3463" i="3"/>
  <c r="N3463" i="3"/>
  <c r="BH3431" i="3"/>
  <c r="BI3431" i="3"/>
  <c r="N3431" i="3"/>
  <c r="BH3451" i="3"/>
  <c r="BI3451" i="3"/>
  <c r="N3451" i="3"/>
  <c r="BH3509" i="3"/>
  <c r="BI3509" i="3"/>
  <c r="N3509" i="3"/>
  <c r="BH3540" i="3"/>
  <c r="BI3540" i="3"/>
  <c r="N3540" i="3"/>
  <c r="BH3478" i="3"/>
  <c r="BI3478" i="3"/>
  <c r="N3478" i="3"/>
  <c r="BH3460" i="3"/>
  <c r="BI3460" i="3"/>
  <c r="N3460" i="3"/>
  <c r="BH3428" i="3"/>
  <c r="BI3428" i="3"/>
  <c r="N3428" i="3"/>
  <c r="BH2351" i="3"/>
  <c r="BI2351" i="3"/>
  <c r="N2351" i="3"/>
  <c r="BH2391" i="3"/>
  <c r="BI2391" i="3"/>
  <c r="N2391" i="3"/>
  <c r="BH2639" i="3"/>
  <c r="BI2639" i="3"/>
  <c r="N2639" i="3"/>
  <c r="BH3154" i="3"/>
  <c r="BI3154" i="3"/>
  <c r="N3154" i="3"/>
  <c r="BW2347" i="3"/>
  <c r="BR2344" i="3"/>
  <c r="BS2344" i="3"/>
  <c r="BQ2333" i="3"/>
  <c r="BR2333" i="3"/>
  <c r="CI2274" i="3"/>
  <c r="CH2274" i="3"/>
  <c r="CG2274" i="3"/>
  <c r="BU2264" i="3"/>
  <c r="BW2264" i="3"/>
  <c r="D2076" i="3"/>
  <c r="F2076" i="3"/>
  <c r="BV2062" i="3"/>
  <c r="BU2062" i="3"/>
  <c r="CG2054" i="3"/>
  <c r="CH2054" i="3"/>
  <c r="BS2049" i="3"/>
  <c r="BQ2049" i="3"/>
  <c r="BS2046" i="3"/>
  <c r="BR2046" i="3"/>
  <c r="CD2039" i="3"/>
  <c r="CC2039" i="3"/>
  <c r="CH1939" i="3"/>
  <c r="CG1939" i="3"/>
  <c r="D1811" i="3"/>
  <c r="F1811" i="3"/>
  <c r="BR1782" i="3"/>
  <c r="BQ1782" i="3"/>
  <c r="BS1782" i="3"/>
  <c r="BZ1772" i="3"/>
  <c r="BY1772" i="3"/>
  <c r="BV1656" i="3"/>
  <c r="BU1656" i="3"/>
  <c r="BW1656" i="3"/>
  <c r="CA1633" i="3"/>
  <c r="BZ1633" i="3"/>
  <c r="F1632" i="3"/>
  <c r="D1632" i="3"/>
  <c r="CC1590" i="3"/>
  <c r="CE1590" i="3"/>
  <c r="BW1589" i="3"/>
  <c r="BV1589" i="3"/>
  <c r="BV1552" i="3"/>
  <c r="BW1552" i="3"/>
  <c r="CG1544" i="3"/>
  <c r="CH1544" i="3"/>
  <c r="CI1544" i="3"/>
  <c r="BR1544" i="3"/>
  <c r="BQ1544" i="3"/>
  <c r="CG1337" i="3"/>
  <c r="CI1337" i="3"/>
  <c r="CH1337" i="3"/>
  <c r="CA1332" i="3"/>
  <c r="BZ1332" i="3"/>
  <c r="M1330" i="3"/>
  <c r="F1330" i="3"/>
  <c r="D1330" i="3"/>
  <c r="CG1325" i="3"/>
  <c r="CH1325" i="3"/>
  <c r="CI1325" i="3"/>
  <c r="CK1306" i="3"/>
  <c r="CL1306" i="3"/>
  <c r="CI1164" i="3"/>
  <c r="CG1164" i="3"/>
  <c r="CH1164" i="3"/>
  <c r="CI978" i="3"/>
  <c r="CG978" i="3"/>
  <c r="CH978" i="3"/>
  <c r="BV931" i="3"/>
  <c r="BW931" i="3"/>
  <c r="BV3281" i="3"/>
  <c r="BW3281" i="3"/>
  <c r="CE3277" i="3"/>
  <c r="BW3271" i="3"/>
  <c r="BV3271" i="3"/>
  <c r="BV3267" i="3"/>
  <c r="BW3267" i="3"/>
  <c r="F3263" i="3"/>
  <c r="D3263" i="3"/>
  <c r="BU3263" i="3"/>
  <c r="CE3249" i="3"/>
  <c r="CD3249" i="3"/>
  <c r="CE3233" i="3"/>
  <c r="CD3233" i="3"/>
  <c r="CC3220" i="3"/>
  <c r="CD3220" i="3"/>
  <c r="CD3216" i="3"/>
  <c r="CE3216" i="3"/>
  <c r="CL3203" i="3"/>
  <c r="CM3203" i="3"/>
  <c r="D3198" i="3"/>
  <c r="BQ3198" i="3"/>
  <c r="F3198" i="3"/>
  <c r="CL3194" i="3"/>
  <c r="CM3194" i="3"/>
  <c r="CL3178" i="3"/>
  <c r="CM3178" i="3"/>
  <c r="BQ3166" i="3"/>
  <c r="CI3145" i="3"/>
  <c r="CG3145" i="3"/>
  <c r="CH3145" i="3"/>
  <c r="CG3122" i="3"/>
  <c r="CI3122" i="3"/>
  <c r="CL3119" i="3"/>
  <c r="CK3119" i="3"/>
  <c r="BS3096" i="3"/>
  <c r="BR3096" i="3"/>
  <c r="CL3065" i="3"/>
  <c r="CM3065" i="3"/>
  <c r="BZ3057" i="3"/>
  <c r="CA3057" i="3"/>
  <c r="CA3041" i="3"/>
  <c r="BZ3041" i="3"/>
  <c r="CE3039" i="3"/>
  <c r="CD3039" i="3"/>
  <c r="BZ3034" i="3"/>
  <c r="BY3034" i="3"/>
  <c r="CL3022" i="3"/>
  <c r="CK3022" i="3"/>
  <c r="CL3014" i="3"/>
  <c r="CK3014" i="3"/>
  <c r="CG2999" i="3"/>
  <c r="CH2999" i="3"/>
  <c r="BV2996" i="3"/>
  <c r="BW2978" i="3"/>
  <c r="BV2978" i="3"/>
  <c r="BS2957" i="3"/>
  <c r="BR2957" i="3"/>
  <c r="BS2956" i="3"/>
  <c r="BR2956" i="3"/>
  <c r="D2949" i="3"/>
  <c r="BQ2949" i="3"/>
  <c r="F2949" i="3"/>
  <c r="CG2944" i="3"/>
  <c r="CI2944" i="3"/>
  <c r="CC2914" i="3"/>
  <c r="CD2914" i="3"/>
  <c r="CH2909" i="3"/>
  <c r="CI2909" i="3"/>
  <c r="CD2902" i="3"/>
  <c r="CE2902" i="3"/>
  <c r="CE2901" i="3"/>
  <c r="CC2901" i="3"/>
  <c r="M2875" i="3"/>
  <c r="F2875" i="3"/>
  <c r="BU2863" i="3"/>
  <c r="F2859" i="3"/>
  <c r="CC2858" i="3"/>
  <c r="CD2858" i="3"/>
  <c r="BR2814" i="3"/>
  <c r="BQ2814" i="3"/>
  <c r="BY2808" i="3"/>
  <c r="BZ2808" i="3"/>
  <c r="BZ2807" i="3"/>
  <c r="BY2807" i="3"/>
  <c r="BR2806" i="3"/>
  <c r="BQ2806" i="3"/>
  <c r="BR2798" i="3"/>
  <c r="BS2798" i="3"/>
  <c r="CD2793" i="3"/>
  <c r="CC2793" i="3"/>
  <c r="CH2773" i="3"/>
  <c r="CI2773" i="3"/>
  <c r="BW2772" i="3"/>
  <c r="BV2772" i="3"/>
  <c r="BU2772" i="3"/>
  <c r="BW2770" i="3"/>
  <c r="BV2770" i="3"/>
  <c r="BW2765" i="3"/>
  <c r="BU2765" i="3"/>
  <c r="BZ2764" i="3"/>
  <c r="BY2764" i="3"/>
  <c r="BQ2754" i="3"/>
  <c r="BR2754" i="3"/>
  <c r="CM2747" i="3"/>
  <c r="CK2747" i="3"/>
  <c r="CL2747" i="3"/>
  <c r="BU2739" i="3"/>
  <c r="CM2727" i="3"/>
  <c r="CK2727" i="3"/>
  <c r="BZ2695" i="3"/>
  <c r="BY2695" i="3"/>
  <c r="BU2690" i="3"/>
  <c r="BV2690" i="3"/>
  <c r="CG2688" i="3"/>
  <c r="CI2688" i="3"/>
  <c r="BY2687" i="3"/>
  <c r="BZ2687" i="3"/>
  <c r="CC2683" i="3"/>
  <c r="CD2683" i="3"/>
  <c r="BW2631" i="3"/>
  <c r="BU2631" i="3"/>
  <c r="CH2626" i="3"/>
  <c r="CG2626" i="3"/>
  <c r="BR2614" i="3"/>
  <c r="BS2614" i="3"/>
  <c r="CG2612" i="3"/>
  <c r="CH2612" i="3"/>
  <c r="BW2612" i="3"/>
  <c r="BV2612" i="3"/>
  <c r="CA2590" i="3"/>
  <c r="BZ2590" i="3"/>
  <c r="CD2565" i="3"/>
  <c r="CC2565" i="3"/>
  <c r="CK2563" i="3"/>
  <c r="CM2563" i="3"/>
  <c r="CC2538" i="3"/>
  <c r="CD2538" i="3"/>
  <c r="CE2538" i="3"/>
  <c r="CD2530" i="3"/>
  <c r="CC2530" i="3"/>
  <c r="CE2530" i="3"/>
  <c r="CD2527" i="3"/>
  <c r="CC2527" i="3"/>
  <c r="CE2527" i="3"/>
  <c r="CI2517" i="3"/>
  <c r="CH2517" i="3"/>
  <c r="F2511" i="3"/>
  <c r="M2511" i="3"/>
  <c r="BU2500" i="3"/>
  <c r="BV2500" i="3"/>
  <c r="CL2441" i="3"/>
  <c r="CK2441" i="3"/>
  <c r="CM2441" i="3"/>
  <c r="BS2433" i="3"/>
  <c r="BR2433" i="3"/>
  <c r="BQ2416" i="3"/>
  <c r="BR2416" i="3"/>
  <c r="CI2367" i="3"/>
  <c r="CG2367" i="3"/>
  <c r="CH2367" i="3"/>
  <c r="N3541" i="3"/>
  <c r="BH3479" i="3"/>
  <c r="BI3479" i="3"/>
  <c r="N3479" i="3"/>
  <c r="BH3461" i="3"/>
  <c r="BI3461" i="3"/>
  <c r="N3461" i="3"/>
  <c r="BH2462" i="3"/>
  <c r="BI2462" i="3"/>
  <c r="N2462" i="3"/>
  <c r="BH2422" i="3"/>
  <c r="BI2422" i="3"/>
  <c r="N2422" i="3"/>
  <c r="CI2290" i="3"/>
  <c r="CG2290" i="3"/>
  <c r="CI2106" i="3"/>
  <c r="CH2106" i="3"/>
  <c r="CG2106" i="3"/>
  <c r="BV2106" i="3"/>
  <c r="BU2106" i="3"/>
  <c r="BW2106" i="3"/>
  <c r="CG2076" i="3"/>
  <c r="CI2076" i="3"/>
  <c r="CH2076" i="3"/>
  <c r="CH2061" i="3"/>
  <c r="CG2061" i="3"/>
  <c r="CD2053" i="3"/>
  <c r="CC2053" i="3"/>
  <c r="CE2053" i="3"/>
  <c r="BQ1947" i="3"/>
  <c r="BS1947" i="3"/>
  <c r="BV1945" i="3"/>
  <c r="BW1945" i="3"/>
  <c r="BU1945" i="3"/>
  <c r="BV3032" i="3"/>
  <c r="CI3110" i="3"/>
  <c r="BY3215" i="3"/>
  <c r="BU2978" i="3"/>
  <c r="CE2986" i="3"/>
  <c r="BQ3116" i="3"/>
  <c r="BW2976" i="3"/>
  <c r="BY3122" i="3"/>
  <c r="BY3234" i="3"/>
  <c r="BY3284" i="3"/>
  <c r="BZ3378" i="3"/>
  <c r="F3414" i="3"/>
  <c r="F3128" i="3"/>
  <c r="BR3303" i="3"/>
  <c r="BS2973" i="3"/>
  <c r="CM3120" i="3"/>
  <c r="CH3017" i="3"/>
  <c r="F3134" i="3"/>
  <c r="CH3165" i="3"/>
  <c r="CE3247" i="3"/>
  <c r="CK3471" i="3"/>
  <c r="BU3199" i="3"/>
  <c r="CC3128" i="3"/>
  <c r="CA3175" i="3"/>
  <c r="N1730" i="3"/>
  <c r="BQ1091" i="3"/>
  <c r="BV3462" i="3"/>
  <c r="F3456" i="3"/>
  <c r="BY3134" i="3"/>
  <c r="CH2960" i="3"/>
  <c r="CD3383" i="3"/>
  <c r="D3505" i="3"/>
  <c r="BZ2860" i="3"/>
  <c r="CL3326" i="3"/>
  <c r="CK3515" i="3"/>
  <c r="BY3167" i="3"/>
  <c r="BZ3195" i="3"/>
  <c r="CG3480" i="3"/>
  <c r="CC825" i="3"/>
  <c r="CK3132" i="3"/>
  <c r="CG3051" i="3"/>
  <c r="BQ3040" i="3"/>
  <c r="F2894" i="3"/>
  <c r="CA2313" i="3"/>
  <c r="BU2785" i="3"/>
  <c r="CI2807" i="3"/>
  <c r="CD2851" i="3"/>
  <c r="BW2859" i="3"/>
  <c r="CE2905" i="3"/>
  <c r="BY2971" i="3"/>
  <c r="CA2999" i="3"/>
  <c r="BW3035" i="3"/>
  <c r="CK3088" i="3"/>
  <c r="CH3099" i="3"/>
  <c r="BS3103" i="3"/>
  <c r="F3108" i="3"/>
  <c r="CL3132" i="3"/>
  <c r="CL3166" i="3"/>
  <c r="CL3222" i="3"/>
  <c r="BS3235" i="3"/>
  <c r="CD3280" i="3"/>
  <c r="D3428" i="3"/>
  <c r="BV3489" i="3"/>
  <c r="BY3155" i="3"/>
  <c r="CD3481" i="3"/>
  <c r="CL3348" i="3"/>
  <c r="CC2910" i="3"/>
  <c r="BY3018" i="3"/>
  <c r="CL3105" i="3"/>
  <c r="M2165" i="3"/>
  <c r="CA2379" i="3"/>
  <c r="CK2608" i="3"/>
  <c r="CD2714" i="3"/>
  <c r="BQ2798" i="3"/>
  <c r="BQ2801" i="3"/>
  <c r="BW2875" i="3"/>
  <c r="BW2910" i="3"/>
  <c r="BZ2932" i="3"/>
  <c r="BR2964" i="3"/>
  <c r="CD3007" i="3"/>
  <c r="CH3080" i="3"/>
  <c r="F3123" i="3"/>
  <c r="CK3126" i="3"/>
  <c r="CM3088" i="3"/>
  <c r="BQ3128" i="3"/>
  <c r="BR3321" i="3"/>
  <c r="BV3407" i="3"/>
  <c r="CH3440" i="3"/>
  <c r="D3171" i="3"/>
  <c r="BY3171" i="3"/>
  <c r="BY3235" i="3"/>
  <c r="CE3387" i="3"/>
  <c r="CM3392" i="3"/>
  <c r="CH3415" i="3"/>
  <c r="CA3456" i="3"/>
  <c r="BZ3517" i="3"/>
  <c r="BU3006" i="3"/>
  <c r="CK3266" i="3"/>
  <c r="CG3308" i="3"/>
  <c r="M3484" i="3"/>
  <c r="CD1445" i="3"/>
  <c r="CC714" i="3"/>
  <c r="BQ1776" i="3"/>
  <c r="CK1959" i="3"/>
  <c r="CK2019" i="3"/>
  <c r="CD2270" i="3"/>
  <c r="CL2292" i="3"/>
  <c r="CK2004" i="3"/>
  <c r="BY2117" i="3"/>
  <c r="BZ2179" i="3"/>
  <c r="CL2555" i="3"/>
  <c r="CH2468" i="3"/>
  <c r="CH2590" i="3"/>
  <c r="BQ2727" i="3"/>
  <c r="CG2929" i="3"/>
  <c r="CI2939" i="3"/>
  <c r="CE2992" i="3"/>
  <c r="BQ2395" i="3"/>
  <c r="BZ2462" i="3"/>
  <c r="M2569" i="3"/>
  <c r="F2595" i="3"/>
  <c r="F2605" i="3"/>
  <c r="BS2727" i="3"/>
  <c r="BQ2736" i="3"/>
  <c r="M2756" i="3"/>
  <c r="CA2807" i="3"/>
  <c r="BS2887" i="3"/>
  <c r="CI2929" i="3"/>
  <c r="F3024" i="3"/>
  <c r="CD3040" i="3"/>
  <c r="CK3116" i="3"/>
  <c r="CI3128" i="3"/>
  <c r="BR3236" i="3"/>
  <c r="CH3456" i="3"/>
  <c r="M3578" i="3"/>
  <c r="M3848" i="3"/>
  <c r="CK2547" i="3"/>
  <c r="M2605" i="3"/>
  <c r="M2714" i="3"/>
  <c r="BS2725" i="3"/>
  <c r="CK2858" i="3"/>
  <c r="BS2947" i="3"/>
  <c r="BR3060" i="3"/>
  <c r="CK3076" i="3"/>
  <c r="CI3112" i="3"/>
  <c r="CD3147" i="3"/>
  <c r="D3157" i="3"/>
  <c r="BU3157" i="3"/>
  <c r="D3179" i="3"/>
  <c r="BU3179" i="3"/>
  <c r="D3192" i="3"/>
  <c r="CD3264" i="3"/>
  <c r="D3468" i="3"/>
  <c r="CC3468" i="3"/>
  <c r="BV3498" i="3"/>
  <c r="D3720" i="3"/>
  <c r="D3818" i="3"/>
  <c r="BW1988" i="3"/>
  <c r="CD2339" i="3"/>
  <c r="CA3496" i="3"/>
  <c r="CI3457" i="3"/>
  <c r="BV3442" i="3"/>
  <c r="BQ3432" i="3"/>
  <c r="CC3428" i="3"/>
  <c r="BZ3426" i="3"/>
  <c r="BU3402" i="3"/>
  <c r="CA3384" i="3"/>
  <c r="CD3379" i="3"/>
  <c r="CI3377" i="3"/>
  <c r="CA3370" i="3"/>
  <c r="BV3359" i="3"/>
  <c r="BR3355" i="3"/>
  <c r="CE3347" i="3"/>
  <c r="CK3332" i="3"/>
  <c r="CI3326" i="3"/>
  <c r="CK3320" i="3"/>
  <c r="CD3314" i="3"/>
  <c r="CE3309" i="3"/>
  <c r="CI3305" i="3"/>
  <c r="CC3291" i="3"/>
  <c r="CD3290" i="3"/>
  <c r="CM3289" i="3"/>
  <c r="BR3287" i="3"/>
  <c r="CD3284" i="3"/>
  <c r="BS3281" i="3"/>
  <c r="CK3278" i="3"/>
  <c r="CK3277" i="3"/>
  <c r="D3277" i="3"/>
  <c r="CH3274" i="3"/>
  <c r="CK3272" i="3"/>
  <c r="CM3272" i="3"/>
  <c r="CA3269" i="3"/>
  <c r="BZ3269" i="3"/>
  <c r="CA3263" i="3"/>
  <c r="BZ3263" i="3"/>
  <c r="BW3262" i="3"/>
  <c r="BS3260" i="3"/>
  <c r="CC3258" i="3"/>
  <c r="CM3236" i="3"/>
  <c r="CI3234" i="3"/>
  <c r="CH3234" i="3"/>
  <c r="CG3234" i="3"/>
  <c r="CG3227" i="3"/>
  <c r="CH3227" i="3"/>
  <c r="BV3224" i="3"/>
  <c r="CG3223" i="3"/>
  <c r="CI3223" i="3"/>
  <c r="CM3222" i="3"/>
  <c r="D3221" i="3"/>
  <c r="BQ3221" i="3"/>
  <c r="F3221" i="3"/>
  <c r="BR3209" i="3"/>
  <c r="BS3209" i="3"/>
  <c r="CG3207" i="3"/>
  <c r="CH3207" i="3"/>
  <c r="D3195" i="3"/>
  <c r="BY3195" i="3"/>
  <c r="BR3193" i="3"/>
  <c r="BZ3193" i="3"/>
  <c r="BW3183" i="3"/>
  <c r="BV3183" i="3"/>
  <c r="CI3175" i="3"/>
  <c r="CM3174" i="3"/>
  <c r="BS3170" i="3"/>
  <c r="CG3163" i="3"/>
  <c r="CI3163" i="3"/>
  <c r="CG3155" i="3"/>
  <c r="CI3155" i="3"/>
  <c r="CK3149" i="3"/>
  <c r="CC3136" i="3"/>
  <c r="CE3136" i="3"/>
  <c r="CH3130" i="3"/>
  <c r="BS3127" i="3"/>
  <c r="BR3126" i="3"/>
  <c r="BS3126" i="3"/>
  <c r="CH3122" i="3"/>
  <c r="CL3118" i="3"/>
  <c r="CM3118" i="3"/>
  <c r="CM3116" i="3"/>
  <c r="CK3104" i="3"/>
  <c r="CK3102" i="3"/>
  <c r="CM3102" i="3"/>
  <c r="BV3094" i="3"/>
  <c r="CL3093" i="3"/>
  <c r="BW3091" i="3"/>
  <c r="BS3087" i="3"/>
  <c r="BR3086" i="3"/>
  <c r="BS3086" i="3"/>
  <c r="D3082" i="3"/>
  <c r="BQ3082" i="3"/>
  <c r="CL3078" i="3"/>
  <c r="CK3078" i="3"/>
  <c r="CA3055" i="3"/>
  <c r="BW3053" i="3"/>
  <c r="BV3053" i="3"/>
  <c r="CD3050" i="3"/>
  <c r="CI3047" i="3"/>
  <c r="D3041" i="3"/>
  <c r="BU3041" i="3"/>
  <c r="F3041" i="3"/>
  <c r="CE3035" i="3"/>
  <c r="CC3035" i="3"/>
  <c r="CI3034" i="3"/>
  <c r="CG3034" i="3"/>
  <c r="BR3033" i="3"/>
  <c r="CD3032" i="3"/>
  <c r="CC3032" i="3"/>
  <c r="CK3026" i="3"/>
  <c r="CL3026" i="3"/>
  <c r="BV3016" i="3"/>
  <c r="BU3016" i="3"/>
  <c r="BS3009" i="3"/>
  <c r="BR3009" i="3"/>
  <c r="CG2993" i="3"/>
  <c r="CL2991" i="3"/>
  <c r="CM2991" i="3"/>
  <c r="CI2988" i="3"/>
  <c r="BZ2987" i="3"/>
  <c r="CL2985" i="3"/>
  <c r="CD2985" i="3"/>
  <c r="CG2980" i="3"/>
  <c r="CI2980" i="3"/>
  <c r="CE2975" i="3"/>
  <c r="CC2975" i="3"/>
  <c r="BW2971" i="3"/>
  <c r="BV2971" i="3"/>
  <c r="CH2967" i="3"/>
  <c r="CD2960" i="3"/>
  <c r="CD2956" i="3"/>
  <c r="CE2956" i="3"/>
  <c r="BZ2953" i="3"/>
  <c r="CA2953" i="3"/>
  <c r="CI2948" i="3"/>
  <c r="CE2948" i="3"/>
  <c r="CD2948" i="3"/>
  <c r="CK2947" i="3"/>
  <c r="CH2944" i="3"/>
  <c r="CD2943" i="3"/>
  <c r="CE2943" i="3"/>
  <c r="BZ2942" i="3"/>
  <c r="CH2940" i="3"/>
  <c r="BR2924" i="3"/>
  <c r="CM2917" i="3"/>
  <c r="BS2914" i="3"/>
  <c r="CE2910" i="3"/>
  <c r="CC2905" i="3"/>
  <c r="CL2902" i="3"/>
  <c r="CK2902" i="3"/>
  <c r="CE2897" i="3"/>
  <c r="BW2889" i="3"/>
  <c r="BV2889" i="3"/>
  <c r="CM2886" i="3"/>
  <c r="CK2886" i="3"/>
  <c r="CL2886" i="3"/>
  <c r="BR2882" i="3"/>
  <c r="CK2872" i="3"/>
  <c r="CL2872" i="3"/>
  <c r="F2872" i="3"/>
  <c r="CL2864" i="3"/>
  <c r="CK2864" i="3"/>
  <c r="CC2863" i="3"/>
  <c r="CE2863" i="3"/>
  <c r="BU2859" i="3"/>
  <c r="CM2818" i="3"/>
  <c r="CC2816" i="3"/>
  <c r="BS2814" i="3"/>
  <c r="BZ2814" i="3"/>
  <c r="CL2807" i="3"/>
  <c r="CM2807" i="3"/>
  <c r="CK2807" i="3"/>
  <c r="BW2804" i="3"/>
  <c r="BV2804" i="3"/>
  <c r="BQ2802" i="3"/>
  <c r="BR2802" i="3"/>
  <c r="BY2781" i="3"/>
  <c r="CE2776" i="3"/>
  <c r="CC2772" i="3"/>
  <c r="CE2772" i="3"/>
  <c r="CD2765" i="3"/>
  <c r="CC2765" i="3"/>
  <c r="BZ2763" i="3"/>
  <c r="BQ2750" i="3"/>
  <c r="CE2740" i="3"/>
  <c r="CC2740" i="3"/>
  <c r="CD2740" i="3"/>
  <c r="CK2736" i="3"/>
  <c r="CL2736" i="3"/>
  <c r="CM2736" i="3"/>
  <c r="CH2731" i="3"/>
  <c r="CI2731" i="3"/>
  <c r="BU2730" i="3"/>
  <c r="BW2730" i="3"/>
  <c r="BV2730" i="3"/>
  <c r="BY2729" i="3"/>
  <c r="CD2724" i="3"/>
  <c r="CE2724" i="3"/>
  <c r="CC2724" i="3"/>
  <c r="BY2721" i="3"/>
  <c r="BZ2721" i="3"/>
  <c r="CM2716" i="3"/>
  <c r="CE2711" i="3"/>
  <c r="CD2711" i="3"/>
  <c r="CH2702" i="3"/>
  <c r="CG2702" i="3"/>
  <c r="BW2701" i="3"/>
  <c r="BV2676" i="3"/>
  <c r="BU2676" i="3"/>
  <c r="CH2674" i="3"/>
  <c r="CG2674" i="3"/>
  <c r="BR2670" i="3"/>
  <c r="CC2657" i="3"/>
  <c r="CD2657" i="3"/>
  <c r="BV2636" i="3"/>
  <c r="BW2636" i="3"/>
  <c r="CA2629" i="3"/>
  <c r="BZ2629" i="3"/>
  <c r="BS2613" i="3"/>
  <c r="CI2612" i="3"/>
  <c r="CC2600" i="3"/>
  <c r="CD2600" i="3"/>
  <c r="CK2590" i="3"/>
  <c r="CM2590" i="3"/>
  <c r="CE2586" i="3"/>
  <c r="CD2586" i="3"/>
  <c r="F2576" i="3"/>
  <c r="D2576" i="3"/>
  <c r="BR2575" i="3"/>
  <c r="BZ2565" i="3"/>
  <c r="CA2565" i="3"/>
  <c r="CL2551" i="3"/>
  <c r="CK2551" i="3"/>
  <c r="BR2543" i="3"/>
  <c r="BS2543" i="3"/>
  <c r="BU2461" i="3"/>
  <c r="BV2461" i="3"/>
  <c r="CD2452" i="3"/>
  <c r="CC2452" i="3"/>
  <c r="CE2452" i="3"/>
  <c r="CA2450" i="3"/>
  <c r="BZ2450" i="3"/>
  <c r="CA2435" i="3"/>
  <c r="BZ2435" i="3"/>
  <c r="CA2434" i="3"/>
  <c r="BZ2434" i="3"/>
  <c r="BZ2424" i="3"/>
  <c r="BY2424" i="3"/>
  <c r="BS2416" i="3"/>
  <c r="CI2410" i="3"/>
  <c r="CH2410" i="3"/>
  <c r="CI2303" i="3"/>
  <c r="CH2303" i="3"/>
  <c r="CG2303" i="3"/>
  <c r="CE2282" i="3"/>
  <c r="CC2282" i="3"/>
  <c r="CA2257" i="3"/>
  <c r="BZ2257" i="3"/>
  <c r="BZ2247" i="3"/>
  <c r="CA2247" i="3"/>
  <c r="BY2247" i="3"/>
  <c r="CH2228" i="3"/>
  <c r="CI2228" i="3"/>
  <c r="CC2182" i="3"/>
  <c r="BR2157" i="3"/>
  <c r="BS2157" i="3"/>
  <c r="CH2130" i="3"/>
  <c r="CI2130" i="3"/>
  <c r="CC2124" i="3"/>
  <c r="CE2124" i="3"/>
  <c r="CK2122" i="3"/>
  <c r="CL2122" i="3"/>
  <c r="BW2122" i="3"/>
  <c r="BU2122" i="3"/>
  <c r="BV2122" i="3"/>
  <c r="CH2111" i="3"/>
  <c r="CI2111" i="3"/>
  <c r="BQ2032" i="3"/>
  <c r="BR2032" i="3"/>
  <c r="BS2032" i="3"/>
  <c r="BV2002" i="3"/>
  <c r="BW2002" i="3"/>
  <c r="BU2002" i="3"/>
  <c r="CC1990" i="3"/>
  <c r="CE1990" i="3"/>
  <c r="BR1986" i="3"/>
  <c r="BQ1986" i="3"/>
  <c r="BS1986" i="3"/>
  <c r="F1984" i="3"/>
  <c r="D1984" i="3"/>
  <c r="BQ1958" i="3"/>
  <c r="BS1958" i="3"/>
  <c r="BR1958" i="3"/>
  <c r="CI2946" i="3"/>
  <c r="BV2945" i="3"/>
  <c r="CA2941" i="3"/>
  <c r="D2935" i="3"/>
  <c r="BQ2935" i="3"/>
  <c r="BV2931" i="3"/>
  <c r="BV2930" i="3"/>
  <c r="BW2926" i="3"/>
  <c r="BW2890" i="3"/>
  <c r="BW2888" i="3"/>
  <c r="BZ2874" i="3"/>
  <c r="CA2874" i="3"/>
  <c r="CL2859" i="3"/>
  <c r="CM2859" i="3"/>
  <c r="CL2851" i="3"/>
  <c r="CK2851" i="3"/>
  <c r="CM2811" i="3"/>
  <c r="CD2810" i="3"/>
  <c r="CH2806" i="3"/>
  <c r="CM2803" i="3"/>
  <c r="CE2798" i="3"/>
  <c r="CC2798" i="3"/>
  <c r="CD2796" i="3"/>
  <c r="BU2793" i="3"/>
  <c r="CH2788" i="3"/>
  <c r="BW2788" i="3"/>
  <c r="CL2784" i="3"/>
  <c r="CD2778" i="3"/>
  <c r="BR2776" i="3"/>
  <c r="BY2773" i="3"/>
  <c r="BS2770" i="3"/>
  <c r="CI2767" i="3"/>
  <c r="BY2762" i="3"/>
  <c r="CI2759" i="3"/>
  <c r="CC2707" i="3"/>
  <c r="CE2707" i="3"/>
  <c r="CE2701" i="3"/>
  <c r="CC2701" i="3"/>
  <c r="CC2690" i="3"/>
  <c r="BW2678" i="3"/>
  <c r="BV2678" i="3"/>
  <c r="CC2665" i="3"/>
  <c r="CD2665" i="3"/>
  <c r="CE2664" i="3"/>
  <c r="BZ2656" i="3"/>
  <c r="CM2647" i="3"/>
  <c r="CK2647" i="3"/>
  <c r="CL2637" i="3"/>
  <c r="CM2637" i="3"/>
  <c r="BS2635" i="3"/>
  <c r="BR2635" i="3"/>
  <c r="BS2625" i="3"/>
  <c r="BR2625" i="3"/>
  <c r="BQ2607" i="3"/>
  <c r="CE2598" i="3"/>
  <c r="CC2598" i="3"/>
  <c r="CA2596" i="3"/>
  <c r="CD2594" i="3"/>
  <c r="CE2594" i="3"/>
  <c r="BV2588" i="3"/>
  <c r="BV2581" i="3"/>
  <c r="BW2581" i="3"/>
  <c r="BV2540" i="3"/>
  <c r="BZ2533" i="3"/>
  <c r="CA2533" i="3"/>
  <c r="CK2521" i="3"/>
  <c r="CL2521" i="3"/>
  <c r="BS2506" i="3"/>
  <c r="BQ2506" i="3"/>
  <c r="BR2506" i="3"/>
  <c r="CI2490" i="3"/>
  <c r="CH2490" i="3"/>
  <c r="CM2474" i="3"/>
  <c r="CK2474" i="3"/>
  <c r="CM2440" i="3"/>
  <c r="CK2440" i="3"/>
  <c r="CL2424" i="3"/>
  <c r="CK2424" i="3"/>
  <c r="CM2424" i="3"/>
  <c r="BQ2420" i="3"/>
  <c r="BR2420" i="3"/>
  <c r="CA2417" i="3"/>
  <c r="BZ2417" i="3"/>
  <c r="CA2413" i="3"/>
  <c r="BZ2413" i="3"/>
  <c r="CM2407" i="3"/>
  <c r="CL2407" i="3"/>
  <c r="CK2407" i="3"/>
  <c r="CG2379" i="3"/>
  <c r="CI2379" i="3"/>
  <c r="BV2376" i="3"/>
  <c r="BH3419" i="3"/>
  <c r="BI3419" i="3"/>
  <c r="N3419" i="3"/>
  <c r="BH3518" i="3"/>
  <c r="BI3518" i="3"/>
  <c r="N3518" i="3"/>
  <c r="BH3469" i="3"/>
  <c r="BI3469" i="3"/>
  <c r="N3469" i="3"/>
  <c r="BH3437" i="3"/>
  <c r="BI3437" i="3"/>
  <c r="N3437" i="3"/>
  <c r="BH2360" i="3"/>
  <c r="BI2360" i="3"/>
  <c r="N2360" i="3"/>
  <c r="BU2343" i="3"/>
  <c r="BV2343" i="3"/>
  <c r="BQ2340" i="3"/>
  <c r="BR2340" i="3"/>
  <c r="BQ2334" i="3"/>
  <c r="BS2334" i="3"/>
  <c r="F2318" i="3"/>
  <c r="M2318" i="3"/>
  <c r="F2317" i="3"/>
  <c r="M2317" i="3"/>
  <c r="BR2313" i="3"/>
  <c r="BQ2313" i="3"/>
  <c r="CM2301" i="3"/>
  <c r="CL2301" i="3"/>
  <c r="CI2299" i="3"/>
  <c r="CH2299" i="3"/>
  <c r="BY2283" i="3"/>
  <c r="BZ2283" i="3"/>
  <c r="CA2283" i="3"/>
  <c r="BW2270" i="3"/>
  <c r="BU2270" i="3"/>
  <c r="BV2258" i="3"/>
  <c r="BW2258" i="3"/>
  <c r="BW2252" i="3"/>
  <c r="BU2252" i="3"/>
  <c r="BW2249" i="3"/>
  <c r="BV2249" i="3"/>
  <c r="CI2247" i="3"/>
  <c r="CG2247" i="3"/>
  <c r="CH2247" i="3"/>
  <c r="CI2243" i="3"/>
  <c r="CH2243" i="3"/>
  <c r="CC2229" i="3"/>
  <c r="CE2206" i="3"/>
  <c r="CC2206" i="3"/>
  <c r="CL2182" i="3"/>
  <c r="CK2182" i="3"/>
  <c r="CG2160" i="3"/>
  <c r="CH2160" i="3"/>
  <c r="CI2160" i="3"/>
  <c r="CH2140" i="3"/>
  <c r="CG2140" i="3"/>
  <c r="CI2140" i="3"/>
  <c r="BW2138" i="3"/>
  <c r="BV2138" i="3"/>
  <c r="CE2114" i="3"/>
  <c r="CC2114" i="3"/>
  <c r="CM2109" i="3"/>
  <c r="CK2109" i="3"/>
  <c r="CL2109" i="3"/>
  <c r="BQ2105" i="3"/>
  <c r="BS2105" i="3"/>
  <c r="CA2078" i="3"/>
  <c r="BY2078" i="3"/>
  <c r="BZ2078" i="3"/>
  <c r="F2062" i="3"/>
  <c r="M2062" i="3"/>
  <c r="BQ2044" i="3"/>
  <c r="BR2044" i="3"/>
  <c r="BS2044" i="3"/>
  <c r="BY2008" i="3"/>
  <c r="BZ2008" i="3"/>
  <c r="CD1971" i="3"/>
  <c r="CC1971" i="3"/>
  <c r="CE1971" i="3"/>
  <c r="CA1962" i="3"/>
  <c r="BY1962" i="3"/>
  <c r="BY1948" i="3"/>
  <c r="BZ1948" i="3"/>
  <c r="BU1937" i="3"/>
  <c r="BW1937" i="3"/>
  <c r="CD1897" i="3"/>
  <c r="CE1897" i="3"/>
  <c r="CC1897" i="3"/>
  <c r="D1807" i="3"/>
  <c r="F1807" i="3"/>
  <c r="F1702" i="3"/>
  <c r="D1702" i="3"/>
  <c r="CA1642" i="3"/>
  <c r="BZ1642" i="3"/>
  <c r="BY1642" i="3"/>
  <c r="CE1603" i="3"/>
  <c r="CD1603" i="3"/>
  <c r="CC1603" i="3"/>
  <c r="CG1384" i="3"/>
  <c r="CH1384" i="3"/>
  <c r="CH1339" i="3"/>
  <c r="CG1339" i="3"/>
  <c r="CA1267" i="3"/>
  <c r="BZ1267" i="3"/>
  <c r="BY1267" i="3"/>
  <c r="BQ1264" i="3"/>
  <c r="BR1264" i="3"/>
  <c r="BW1262" i="3"/>
  <c r="BU1262" i="3"/>
  <c r="BV1262" i="3"/>
  <c r="D1211" i="3"/>
  <c r="F1211" i="3"/>
  <c r="CD1205" i="3"/>
  <c r="CE1205" i="3"/>
  <c r="BW1202" i="3"/>
  <c r="BV1202" i="3"/>
  <c r="BV1188" i="3"/>
  <c r="BW1188" i="3"/>
  <c r="BR1144" i="3"/>
  <c r="BS1144" i="3"/>
  <c r="CE1141" i="3"/>
  <c r="CD1141" i="3"/>
  <c r="CG2932" i="3"/>
  <c r="CI2932" i="3"/>
  <c r="BV2898" i="3"/>
  <c r="BW2898" i="3"/>
  <c r="CL2897" i="3"/>
  <c r="BS2886" i="3"/>
  <c r="BR2886" i="3"/>
  <c r="CK2859" i="3"/>
  <c r="BR2854" i="3"/>
  <c r="CG2732" i="3"/>
  <c r="CI2732" i="3"/>
  <c r="CG2726" i="3"/>
  <c r="BR2718" i="3"/>
  <c r="BS2718" i="3"/>
  <c r="CH2713" i="3"/>
  <c r="CI2713" i="3"/>
  <c r="CL2709" i="3"/>
  <c r="CD2707" i="3"/>
  <c r="CA2702" i="3"/>
  <c r="BZ2702" i="3"/>
  <c r="CD2693" i="3"/>
  <c r="CC2693" i="3"/>
  <c r="CH2685" i="3"/>
  <c r="CI2685" i="3"/>
  <c r="CL2674" i="3"/>
  <c r="CK2674" i="3"/>
  <c r="BV2671" i="3"/>
  <c r="BW2671" i="3"/>
  <c r="CK2670" i="3"/>
  <c r="CL2670" i="3"/>
  <c r="BR2669" i="3"/>
  <c r="BQ2669" i="3"/>
  <c r="BZ2667" i="3"/>
  <c r="BY2667" i="3"/>
  <c r="CK2661" i="3"/>
  <c r="CL2661" i="3"/>
  <c r="CM2657" i="3"/>
  <c r="CL2657" i="3"/>
  <c r="CI2648" i="3"/>
  <c r="CD2646" i="3"/>
  <c r="CE2646" i="3"/>
  <c r="CK2637" i="3"/>
  <c r="CC2631" i="3"/>
  <c r="CE2631" i="3"/>
  <c r="BR2606" i="3"/>
  <c r="BS2606" i="3"/>
  <c r="CK2600" i="3"/>
  <c r="CL2600" i="3"/>
  <c r="CH2584" i="3"/>
  <c r="CI2584" i="3"/>
  <c r="BR2582" i="3"/>
  <c r="BS2582" i="3"/>
  <c r="BV2565" i="3"/>
  <c r="CM2561" i="3"/>
  <c r="CK2561" i="3"/>
  <c r="CK2533" i="3"/>
  <c r="CM2533" i="3"/>
  <c r="CC2528" i="3"/>
  <c r="CE2528" i="3"/>
  <c r="BW2527" i="3"/>
  <c r="BU2527" i="3"/>
  <c r="BV2527" i="3"/>
  <c r="BV2518" i="3"/>
  <c r="BW2518" i="3"/>
  <c r="BR2508" i="3"/>
  <c r="BS2508" i="3"/>
  <c r="CG2501" i="3"/>
  <c r="CI2501" i="3"/>
  <c r="BQ2495" i="3"/>
  <c r="BR2495" i="3"/>
  <c r="BS2495" i="3"/>
  <c r="CG2484" i="3"/>
  <c r="CH2484" i="3"/>
  <c r="BQ2482" i="3"/>
  <c r="BR2482" i="3"/>
  <c r="BR2465" i="3"/>
  <c r="BS2465" i="3"/>
  <c r="M2464" i="3"/>
  <c r="D2464" i="3"/>
  <c r="BQ2464" i="3"/>
  <c r="CI2463" i="3"/>
  <c r="CG2463" i="3"/>
  <c r="CH2463" i="3"/>
  <c r="CC2459" i="3"/>
  <c r="CE2459" i="3"/>
  <c r="BU2457" i="3"/>
  <c r="BW2457" i="3"/>
  <c r="BS2431" i="3"/>
  <c r="BR2431" i="3"/>
  <c r="BW2406" i="3"/>
  <c r="BV2406" i="3"/>
  <c r="M2391" i="3"/>
  <c r="F2391" i="3"/>
  <c r="CA2369" i="3"/>
  <c r="BZ2369" i="3"/>
  <c r="BH3496" i="3"/>
  <c r="BI3496" i="3"/>
  <c r="N3496" i="3"/>
  <c r="BH2969" i="3"/>
  <c r="BI2969" i="3"/>
  <c r="N2969" i="3"/>
  <c r="BH2449" i="3"/>
  <c r="BI2449" i="3"/>
  <c r="N2449" i="3"/>
  <c r="BH2957" i="3"/>
  <c r="BI2957" i="3"/>
  <c r="N2957" i="3"/>
  <c r="BH2977" i="3"/>
  <c r="BI2977" i="3"/>
  <c r="N2977" i="3"/>
  <c r="BH2657" i="3"/>
  <c r="BI2657" i="3"/>
  <c r="N2657" i="3"/>
  <c r="BH2489" i="3"/>
  <c r="BI2489" i="3"/>
  <c r="N2489" i="3"/>
  <c r="BH2409" i="3"/>
  <c r="BI2409" i="3"/>
  <c r="N2409" i="3"/>
  <c r="BH2369" i="3"/>
  <c r="BI2369" i="3"/>
  <c r="N2369" i="3"/>
  <c r="BH2561" i="3"/>
  <c r="BI2561" i="3"/>
  <c r="N2561" i="3"/>
  <c r="CI2368" i="3"/>
  <c r="CG2368" i="3"/>
  <c r="CH2368" i="3"/>
  <c r="BH2348" i="3"/>
  <c r="BI2348" i="3"/>
  <c r="N2348" i="3"/>
  <c r="BH2634" i="3"/>
  <c r="BI2634" i="3"/>
  <c r="N2634" i="3"/>
  <c r="BH2428" i="3"/>
  <c r="BI2428" i="3"/>
  <c r="N2428" i="3"/>
  <c r="BH2379" i="3"/>
  <c r="BI2379" i="3"/>
  <c r="N2379" i="3"/>
  <c r="BH3506" i="3"/>
  <c r="BI3506" i="3"/>
  <c r="N3506" i="3"/>
  <c r="BH2636" i="3"/>
  <c r="BI2636" i="3"/>
  <c r="N2636" i="3"/>
  <c r="BH3233" i="3"/>
  <c r="BI3233" i="3"/>
  <c r="N3233" i="3"/>
  <c r="BH2540" i="3"/>
  <c r="BI2540" i="3"/>
  <c r="N2540" i="3"/>
  <c r="BH2426" i="3"/>
  <c r="BI2426" i="3"/>
  <c r="N2426" i="3"/>
  <c r="BH2419" i="3"/>
  <c r="BI2419" i="3"/>
  <c r="N2419" i="3"/>
  <c r="BH3504" i="3"/>
  <c r="BI3504" i="3"/>
  <c r="N3504" i="3"/>
  <c r="BH2934" i="3"/>
  <c r="BI2934" i="3"/>
  <c r="N2934" i="3"/>
  <c r="BH2633" i="3"/>
  <c r="BI2633" i="3"/>
  <c r="N2633" i="3"/>
  <c r="BH3446" i="3"/>
  <c r="BI3446" i="3"/>
  <c r="N3446" i="3"/>
  <c r="BH2537" i="3"/>
  <c r="BI2537" i="3"/>
  <c r="N2537" i="3"/>
  <c r="BH2385" i="3"/>
  <c r="BI2385" i="3"/>
  <c r="N2385" i="3"/>
  <c r="BH2377" i="3"/>
  <c r="BI2377" i="3"/>
  <c r="N2377" i="3"/>
  <c r="BH3118" i="3"/>
  <c r="BI3118" i="3"/>
  <c r="N3118" i="3"/>
  <c r="BH2346" i="3"/>
  <c r="BI2346" i="3"/>
  <c r="N2346" i="3"/>
  <c r="BH2425" i="3"/>
  <c r="BI2425" i="3"/>
  <c r="N2425" i="3"/>
  <c r="BH2417" i="3"/>
  <c r="BI2417" i="3"/>
  <c r="N2417" i="3"/>
  <c r="BQ2341" i="3"/>
  <c r="BR2341" i="3"/>
  <c r="BS2341" i="3"/>
  <c r="BR2339" i="3"/>
  <c r="BS2339" i="3"/>
  <c r="F2332" i="3"/>
  <c r="M2332" i="3"/>
  <c r="CH2331" i="3"/>
  <c r="CG2331" i="3"/>
  <c r="CI2331" i="3"/>
  <c r="CE2264" i="3"/>
  <c r="CD2264" i="3"/>
  <c r="BU2258" i="3"/>
  <c r="CH2222" i="3"/>
  <c r="CG2222" i="3"/>
  <c r="CE2216" i="3"/>
  <c r="CC2216" i="3"/>
  <c r="CI2204" i="3"/>
  <c r="CG2204" i="3"/>
  <c r="CH2183" i="3"/>
  <c r="CG2183" i="3"/>
  <c r="CI2183" i="3"/>
  <c r="CM2168" i="3"/>
  <c r="CK2168" i="3"/>
  <c r="CE2165" i="3"/>
  <c r="CC2165" i="3"/>
  <c r="CG2164" i="3"/>
  <c r="CH2164" i="3"/>
  <c r="CI2164" i="3"/>
  <c r="CE2158" i="3"/>
  <c r="CC2158" i="3"/>
  <c r="M2158" i="3"/>
  <c r="D2158" i="3"/>
  <c r="F2158" i="3"/>
  <c r="CE2152" i="3"/>
  <c r="CC2152" i="3"/>
  <c r="BW2143" i="3"/>
  <c r="BV2143" i="3"/>
  <c r="BU2143" i="3"/>
  <c r="CL2128" i="3"/>
  <c r="CK2128" i="3"/>
  <c r="CG2125" i="3"/>
  <c r="CH2125" i="3"/>
  <c r="CG2117" i="3"/>
  <c r="CH2117" i="3"/>
  <c r="CE2107" i="3"/>
  <c r="CC2107" i="3"/>
  <c r="CG2102" i="3"/>
  <c r="CH2102" i="3"/>
  <c r="CE2099" i="3"/>
  <c r="CC2099" i="3"/>
  <c r="CG2094" i="3"/>
  <c r="CI2094" i="3"/>
  <c r="BY2081" i="3"/>
  <c r="CA2081" i="3"/>
  <c r="BV2066" i="3"/>
  <c r="BU2066" i="3"/>
  <c r="BZ2055" i="3"/>
  <c r="BY2055" i="3"/>
  <c r="CD2048" i="3"/>
  <c r="CE2048" i="3"/>
  <c r="BW2039" i="3"/>
  <c r="BU2039" i="3"/>
  <c r="BV2039" i="3"/>
  <c r="CA1998" i="3"/>
  <c r="F1945" i="3"/>
  <c r="D1945" i="3"/>
  <c r="CE1833" i="3"/>
  <c r="CC1833" i="3"/>
  <c r="CK1768" i="3"/>
  <c r="CM1768" i="3"/>
  <c r="CL1768" i="3"/>
  <c r="CG1679" i="3"/>
  <c r="CI1679" i="3"/>
  <c r="CG1627" i="3"/>
  <c r="CI1627" i="3"/>
  <c r="CH1627" i="3"/>
  <c r="CD1576" i="3"/>
  <c r="CC1576" i="3"/>
  <c r="CE1576" i="3"/>
  <c r="BY1520" i="3"/>
  <c r="BZ1520" i="3"/>
  <c r="CE1496" i="3"/>
  <c r="CC1496" i="3"/>
  <c r="D1425" i="3"/>
  <c r="F1425" i="3"/>
  <c r="BV1272" i="3"/>
  <c r="BU1272" i="3"/>
  <c r="BW1272" i="3"/>
  <c r="BY1268" i="3"/>
  <c r="CA1268" i="3"/>
  <c r="CM1145" i="3"/>
  <c r="CK1145" i="3"/>
  <c r="CL1145" i="3"/>
  <c r="BU2695" i="3"/>
  <c r="CA2647" i="3"/>
  <c r="CK2548" i="3"/>
  <c r="CA2540" i="3"/>
  <c r="BS2540" i="3"/>
  <c r="CA2539" i="3"/>
  <c r="BY2535" i="3"/>
  <c r="BZ2534" i="3"/>
  <c r="BZ2530" i="3"/>
  <c r="CA2527" i="3"/>
  <c r="BZ2516" i="3"/>
  <c r="CM2509" i="3"/>
  <c r="CK2503" i="3"/>
  <c r="BS2502" i="3"/>
  <c r="D2502" i="3"/>
  <c r="BR2501" i="3"/>
  <c r="M2501" i="3"/>
  <c r="CI2498" i="3"/>
  <c r="BR2496" i="3"/>
  <c r="CG2494" i="3"/>
  <c r="CI2491" i="3"/>
  <c r="CC2489" i="3"/>
  <c r="CE2488" i="3"/>
  <c r="CI2487" i="3"/>
  <c r="CD2480" i="3"/>
  <c r="CK2478" i="3"/>
  <c r="M2477" i="3"/>
  <c r="D2477" i="3"/>
  <c r="BU2477" i="3"/>
  <c r="CM2475" i="3"/>
  <c r="BS2471" i="3"/>
  <c r="F2463" i="3"/>
  <c r="D2460" i="3"/>
  <c r="BR2459" i="3"/>
  <c r="BR2457" i="3"/>
  <c r="CI2455" i="3"/>
  <c r="CL2447" i="3"/>
  <c r="BZ2428" i="3"/>
  <c r="CM2425" i="3"/>
  <c r="BU2416" i="3"/>
  <c r="BZ2414" i="3"/>
  <c r="CL2412" i="3"/>
  <c r="BZ2411" i="3"/>
  <c r="CG2409" i="3"/>
  <c r="BW2403" i="3"/>
  <c r="CM2397" i="3"/>
  <c r="CA2386" i="3"/>
  <c r="BU2381" i="3"/>
  <c r="CI2376" i="3"/>
  <c r="BH3525" i="3"/>
  <c r="BI3525" i="3"/>
  <c r="N3525" i="3"/>
  <c r="BH2367" i="3"/>
  <c r="BI2367" i="3"/>
  <c r="N2367" i="3"/>
  <c r="BH3170" i="3"/>
  <c r="BI3170" i="3"/>
  <c r="N3170" i="3"/>
  <c r="BH2407" i="3"/>
  <c r="BI2407" i="3"/>
  <c r="N2407" i="3"/>
  <c r="BH2487" i="3"/>
  <c r="BI2487" i="3"/>
  <c r="N2487" i="3"/>
  <c r="BH3221" i="3"/>
  <c r="BI3221" i="3"/>
  <c r="N3221" i="3"/>
  <c r="BH2655" i="3"/>
  <c r="BI2655" i="3"/>
  <c r="N2655" i="3"/>
  <c r="BH3138" i="3"/>
  <c r="BI3138" i="3"/>
  <c r="N3138" i="3"/>
  <c r="BH2966" i="3"/>
  <c r="BI2966" i="3"/>
  <c r="N2966" i="3"/>
  <c r="BH3220" i="3"/>
  <c r="BI3220" i="3"/>
  <c r="N3220" i="3"/>
  <c r="BH2954" i="3"/>
  <c r="BI2954" i="3"/>
  <c r="N2954" i="3"/>
  <c r="BH2366" i="3"/>
  <c r="BI2366" i="3"/>
  <c r="N2366" i="3"/>
  <c r="BH2558" i="3"/>
  <c r="BI2558" i="3"/>
  <c r="N2558" i="3"/>
  <c r="BH3492" i="3"/>
  <c r="BI3492" i="3"/>
  <c r="N3492" i="3"/>
  <c r="BH2965" i="3"/>
  <c r="BI2965" i="3"/>
  <c r="N2965" i="3"/>
  <c r="BH3250" i="3"/>
  <c r="BI3250" i="3"/>
  <c r="N3250" i="3"/>
  <c r="BH2405" i="3"/>
  <c r="BI2405" i="3"/>
  <c r="N2405" i="3"/>
  <c r="BH2953" i="3"/>
  <c r="BI2953" i="3"/>
  <c r="N2953" i="3"/>
  <c r="BH2365" i="3"/>
  <c r="BI2365" i="3"/>
  <c r="N2365" i="3"/>
  <c r="BH3548" i="3"/>
  <c r="BI3548" i="3"/>
  <c r="N3548" i="3"/>
  <c r="BH3418" i="3"/>
  <c r="BI3418" i="3"/>
  <c r="N3418" i="3"/>
  <c r="BH2647" i="3"/>
  <c r="BI2647" i="3"/>
  <c r="N2647" i="3"/>
  <c r="BH2479" i="3"/>
  <c r="BI2479" i="3"/>
  <c r="N2479" i="3"/>
  <c r="BH3162" i="3"/>
  <c r="BI3162" i="3"/>
  <c r="N3162" i="3"/>
  <c r="BH2399" i="3"/>
  <c r="BI2399" i="3"/>
  <c r="N2399" i="3"/>
  <c r="BH2359" i="3"/>
  <c r="BI2359" i="3"/>
  <c r="N2359" i="3"/>
  <c r="BH3538" i="3"/>
  <c r="BI3538" i="3"/>
  <c r="N3538" i="3"/>
  <c r="BH3476" i="3"/>
  <c r="BI3476" i="3"/>
  <c r="N3476" i="3"/>
  <c r="BH2937" i="3"/>
  <c r="BI2937" i="3"/>
  <c r="N2937" i="3"/>
  <c r="BH2469" i="3"/>
  <c r="BI2469" i="3"/>
  <c r="N2469" i="3"/>
  <c r="BH3507" i="3"/>
  <c r="BI3507" i="3"/>
  <c r="N3507" i="3"/>
  <c r="BH3234" i="3"/>
  <c r="BI3234" i="3"/>
  <c r="N3234" i="3"/>
  <c r="BH2389" i="3"/>
  <c r="BI2389" i="3"/>
  <c r="N2389" i="3"/>
  <c r="BH2420" i="3"/>
  <c r="BI2420" i="3"/>
  <c r="N2420" i="3"/>
  <c r="BH2349" i="3"/>
  <c r="BI2349" i="3"/>
  <c r="N2349" i="3"/>
  <c r="CL2348" i="3"/>
  <c r="CL2345" i="3"/>
  <c r="CG2339" i="3"/>
  <c r="BU2327" i="3"/>
  <c r="BS2326" i="3"/>
  <c r="CI2322" i="3"/>
  <c r="BU2320" i="3"/>
  <c r="CI2319" i="3"/>
  <c r="BU2301" i="3"/>
  <c r="CC2299" i="3"/>
  <c r="BQ2291" i="3"/>
  <c r="BY2291" i="3"/>
  <c r="CI2289" i="3"/>
  <c r="CG2286" i="3"/>
  <c r="M2283" i="3"/>
  <c r="CA2279" i="3"/>
  <c r="BS2279" i="3"/>
  <c r="CG2270" i="3"/>
  <c r="CK2269" i="3"/>
  <c r="F2268" i="3"/>
  <c r="CA2255" i="3"/>
  <c r="CC2243" i="3"/>
  <c r="CH2237" i="3"/>
  <c r="CC2226" i="3"/>
  <c r="CC2222" i="3"/>
  <c r="CK2213" i="3"/>
  <c r="BV2207" i="3"/>
  <c r="BU2207" i="3"/>
  <c r="CK2203" i="3"/>
  <c r="CL2203" i="3"/>
  <c r="BS2191" i="3"/>
  <c r="BV2191" i="3"/>
  <c r="M2190" i="3"/>
  <c r="BS2184" i="3"/>
  <c r="CL2180" i="3"/>
  <c r="BW2178" i="3"/>
  <c r="BW2173" i="3"/>
  <c r="CI2173" i="3"/>
  <c r="CE2170" i="3"/>
  <c r="CC2170" i="3"/>
  <c r="F2169" i="3"/>
  <c r="CE2154" i="3"/>
  <c r="CC2154" i="3"/>
  <c r="BU2153" i="3"/>
  <c r="D2152" i="3"/>
  <c r="M2151" i="3"/>
  <c r="BS2149" i="3"/>
  <c r="BQ2149" i="3"/>
  <c r="CL2140" i="3"/>
  <c r="CM2139" i="3"/>
  <c r="BS2137" i="3"/>
  <c r="CM2133" i="3"/>
  <c r="M2131" i="3"/>
  <c r="CM2124" i="3"/>
  <c r="CL2124" i="3"/>
  <c r="BW2121" i="3"/>
  <c r="CE2117" i="3"/>
  <c r="M2113" i="3"/>
  <c r="CK2112" i="3"/>
  <c r="BS2111" i="3"/>
  <c r="BQ2111" i="3"/>
  <c r="BV2100" i="3"/>
  <c r="F2099" i="3"/>
  <c r="F2093" i="3"/>
  <c r="CM2077" i="3"/>
  <c r="CC2077" i="3"/>
  <c r="BU2065" i="3"/>
  <c r="BY2064" i="3"/>
  <c r="CE2063" i="3"/>
  <c r="CC2061" i="3"/>
  <c r="CG2060" i="3"/>
  <c r="CM2054" i="3"/>
  <c r="CH2052" i="3"/>
  <c r="CH2041" i="3"/>
  <c r="CG2041" i="3"/>
  <c r="BZ2034" i="3"/>
  <c r="BR2034" i="3"/>
  <c r="CM2033" i="3"/>
  <c r="BZ2026" i="3"/>
  <c r="CE2023" i="3"/>
  <c r="BR2007" i="3"/>
  <c r="BS2007" i="3"/>
  <c r="BV2006" i="3"/>
  <c r="BS2001" i="3"/>
  <c r="CH1999" i="3"/>
  <c r="BU1996" i="3"/>
  <c r="CE1993" i="3"/>
  <c r="BV1992" i="3"/>
  <c r="BY1964" i="3"/>
  <c r="BU1941" i="3"/>
  <c r="BV1888" i="3"/>
  <c r="BR1886" i="3"/>
  <c r="BQ1884" i="3"/>
  <c r="BR1884" i="3"/>
  <c r="CI1878" i="3"/>
  <c r="CG1878" i="3"/>
  <c r="CL1835" i="3"/>
  <c r="CK1835" i="3"/>
  <c r="BV1835" i="3"/>
  <c r="BU1835" i="3"/>
  <c r="CK1834" i="3"/>
  <c r="BU1818" i="3"/>
  <c r="CD1813" i="3"/>
  <c r="CC1813" i="3"/>
  <c r="CG1808" i="3"/>
  <c r="CI1808" i="3"/>
  <c r="CG1783" i="3"/>
  <c r="CH1783" i="3"/>
  <c r="BQ1783" i="3"/>
  <c r="BR1783" i="3"/>
  <c r="CD1782" i="3"/>
  <c r="CE1782" i="3"/>
  <c r="CL1776" i="3"/>
  <c r="CM1776" i="3"/>
  <c r="BY1775" i="3"/>
  <c r="BU1772" i="3"/>
  <c r="BW1772" i="3"/>
  <c r="CD1766" i="3"/>
  <c r="CE1766" i="3"/>
  <c r="BU1751" i="3"/>
  <c r="F1751" i="3"/>
  <c r="CH1749" i="3"/>
  <c r="CI1749" i="3"/>
  <c r="CG1707" i="3"/>
  <c r="CI1707" i="3"/>
  <c r="BY1695" i="3"/>
  <c r="CA1695" i="3"/>
  <c r="BU1694" i="3"/>
  <c r="BV1694" i="3"/>
  <c r="BV1621" i="3"/>
  <c r="BW1621" i="3"/>
  <c r="CK1620" i="3"/>
  <c r="BZ1620" i="3"/>
  <c r="BY1620" i="3"/>
  <c r="CA1620" i="3"/>
  <c r="CD1619" i="3"/>
  <c r="CC1619" i="3"/>
  <c r="CE1619" i="3"/>
  <c r="BV1616" i="3"/>
  <c r="BW1616" i="3"/>
  <c r="CI1588" i="3"/>
  <c r="CG1588" i="3"/>
  <c r="BZ1585" i="3"/>
  <c r="CA1585" i="3"/>
  <c r="CH1557" i="3"/>
  <c r="CG1557" i="3"/>
  <c r="BU1541" i="3"/>
  <c r="BW1541" i="3"/>
  <c r="BV1541" i="3"/>
  <c r="BU1526" i="3"/>
  <c r="BV1522" i="3"/>
  <c r="BY1514" i="3"/>
  <c r="BZ1512" i="3"/>
  <c r="BY1512" i="3"/>
  <c r="BR1508" i="3"/>
  <c r="M1505" i="3"/>
  <c r="D1505" i="3"/>
  <c r="F1505" i="3"/>
  <c r="BY1501" i="3"/>
  <c r="CA1501" i="3"/>
  <c r="BZ1494" i="3"/>
  <c r="BY1494" i="3"/>
  <c r="CA1494" i="3"/>
  <c r="CA1475" i="3"/>
  <c r="BY1475" i="3"/>
  <c r="BZ1475" i="3"/>
  <c r="D1469" i="3"/>
  <c r="M1469" i="3"/>
  <c r="F1469" i="3"/>
  <c r="M1457" i="3"/>
  <c r="F1457" i="3"/>
  <c r="BR1422" i="3"/>
  <c r="BQ1422" i="3"/>
  <c r="CL1417" i="3"/>
  <c r="CM1417" i="3"/>
  <c r="BV1401" i="3"/>
  <c r="BW1401" i="3"/>
  <c r="CD1390" i="3"/>
  <c r="CE1390" i="3"/>
  <c r="BZ1386" i="3"/>
  <c r="CA1386" i="3"/>
  <c r="BV1381" i="3"/>
  <c r="BW1381" i="3"/>
  <c r="BZ1352" i="3"/>
  <c r="BY1352" i="3"/>
  <c r="CA1345" i="3"/>
  <c r="BZ1345" i="3"/>
  <c r="M1326" i="3"/>
  <c r="F1326" i="3"/>
  <c r="D1326" i="3"/>
  <c r="F1273" i="3"/>
  <c r="M1273" i="3"/>
  <c r="CG1272" i="3"/>
  <c r="CH1272" i="3"/>
  <c r="CA1254" i="3"/>
  <c r="BY1254" i="3"/>
  <c r="BZ1254" i="3"/>
  <c r="CK1249" i="3"/>
  <c r="CM1249" i="3"/>
  <c r="BV1206" i="3"/>
  <c r="BW1206" i="3"/>
  <c r="CD1191" i="3"/>
  <c r="CC1191" i="3"/>
  <c r="BR1151" i="3"/>
  <c r="BS1151" i="3"/>
  <c r="BW1150" i="3"/>
  <c r="BV1150" i="3"/>
  <c r="CI1148" i="3"/>
  <c r="CH1148" i="3"/>
  <c r="BR1108" i="3"/>
  <c r="BS1108" i="3"/>
  <c r="CL1097" i="3"/>
  <c r="CM1097" i="3"/>
  <c r="F1089" i="3"/>
  <c r="D1089" i="3"/>
  <c r="BQ1089" i="3"/>
  <c r="CG1034" i="3"/>
  <c r="CH1034" i="3"/>
  <c r="F1028" i="3"/>
  <c r="D1028" i="3"/>
  <c r="CM964" i="3"/>
  <c r="CK964" i="3"/>
  <c r="F953" i="3"/>
  <c r="D953" i="3"/>
  <c r="BQ953" i="3"/>
  <c r="D915" i="3"/>
  <c r="BY915" i="3"/>
  <c r="F915" i="3"/>
  <c r="CM847" i="3"/>
  <c r="CL847" i="3"/>
  <c r="CK847" i="3"/>
  <c r="CC816" i="3"/>
  <c r="CD816" i="3"/>
  <c r="CG814" i="3"/>
  <c r="CI814" i="3"/>
  <c r="CH814" i="3"/>
  <c r="CG606" i="3"/>
  <c r="CH606" i="3"/>
  <c r="CI606" i="3"/>
  <c r="BQ101" i="3"/>
  <c r="BR101" i="3"/>
  <c r="BS101" i="3"/>
  <c r="CM50" i="3"/>
  <c r="CK50" i="3"/>
  <c r="CL50" i="3"/>
  <c r="BH3495" i="3"/>
  <c r="BI3495" i="3"/>
  <c r="N3495" i="3"/>
  <c r="BH3222" i="3"/>
  <c r="BI3222" i="3"/>
  <c r="N3222" i="3"/>
  <c r="BH2368" i="3"/>
  <c r="BI2368" i="3"/>
  <c r="N2368" i="3"/>
  <c r="T2368" i="3"/>
  <c r="U2368" i="3"/>
  <c r="BH3249" i="3"/>
  <c r="BI3249" i="3"/>
  <c r="N3249" i="3"/>
  <c r="BH3519" i="3"/>
  <c r="BI3519" i="3"/>
  <c r="N3519" i="3"/>
  <c r="BH2949" i="3"/>
  <c r="BI2949" i="3"/>
  <c r="N2949" i="3"/>
  <c r="BH2649" i="3"/>
  <c r="BI2649" i="3"/>
  <c r="N2649" i="3"/>
  <c r="BH2481" i="3"/>
  <c r="BI2481" i="3"/>
  <c r="N2481" i="3"/>
  <c r="BH2361" i="3"/>
  <c r="BI2361" i="3"/>
  <c r="N2361" i="3"/>
  <c r="BH2401" i="3"/>
  <c r="BI2401" i="3"/>
  <c r="N2401" i="3"/>
  <c r="BH3550" i="3"/>
  <c r="BI3550" i="3"/>
  <c r="N3550" i="3"/>
  <c r="BH2441" i="3"/>
  <c r="BI2441" i="3"/>
  <c r="N2441" i="3"/>
  <c r="BH2553" i="3"/>
  <c r="BI2553" i="3"/>
  <c r="N2553" i="3"/>
  <c r="BH2946" i="3"/>
  <c r="BI2946" i="3"/>
  <c r="N2946" i="3"/>
  <c r="BH3547" i="3"/>
  <c r="BI3547" i="3"/>
  <c r="N3547" i="3"/>
  <c r="BH3516" i="3"/>
  <c r="BI3516" i="3"/>
  <c r="N3516" i="3"/>
  <c r="BH3467" i="3"/>
  <c r="BI3467" i="3"/>
  <c r="N3467" i="3"/>
  <c r="BH3435" i="3"/>
  <c r="BI3435" i="3"/>
  <c r="N3435" i="3"/>
  <c r="BH3130" i="3"/>
  <c r="BI3130" i="3"/>
  <c r="N3130" i="3"/>
  <c r="BH2358" i="3"/>
  <c r="BI2358" i="3"/>
  <c r="N2358" i="3"/>
  <c r="BH2550" i="3"/>
  <c r="BI2550" i="3"/>
  <c r="N2550" i="3"/>
  <c r="BH3546" i="3"/>
  <c r="BI3546" i="3"/>
  <c r="N3546" i="3"/>
  <c r="BH3515" i="3"/>
  <c r="BI3515" i="3"/>
  <c r="N3515" i="3"/>
  <c r="BH3466" i="3"/>
  <c r="BI3466" i="3"/>
  <c r="N3466" i="3"/>
  <c r="BH3434" i="3"/>
  <c r="BI3434" i="3"/>
  <c r="N3434" i="3"/>
  <c r="BH3242" i="3"/>
  <c r="BI3242" i="3"/>
  <c r="N3242" i="3"/>
  <c r="BH2945" i="3"/>
  <c r="BI2945" i="3"/>
  <c r="N2945" i="3"/>
  <c r="BH3484" i="3"/>
  <c r="BI3484" i="3"/>
  <c r="N3484" i="3"/>
  <c r="BH2397" i="3"/>
  <c r="BI2397" i="3"/>
  <c r="N2397" i="3"/>
  <c r="BH2357" i="3"/>
  <c r="BI2357" i="3"/>
  <c r="N2357" i="3"/>
  <c r="BH3513" i="3"/>
  <c r="BI3513" i="3"/>
  <c r="N3513" i="3"/>
  <c r="BH3158" i="3"/>
  <c r="BI3158" i="3"/>
  <c r="N3158" i="3"/>
  <c r="BH3240" i="3"/>
  <c r="BI3240" i="3"/>
  <c r="N3240" i="3"/>
  <c r="BH2547" i="3"/>
  <c r="BI2547" i="3"/>
  <c r="N2547" i="3"/>
  <c r="BH2395" i="3"/>
  <c r="BI2395" i="3"/>
  <c r="N2395" i="3"/>
  <c r="BH2475" i="3"/>
  <c r="BI2475" i="3"/>
  <c r="N2475" i="3"/>
  <c r="BH2355" i="3"/>
  <c r="BI2355" i="3"/>
  <c r="N2355" i="3"/>
  <c r="BH3480" i="3"/>
  <c r="BI3480" i="3"/>
  <c r="N3480" i="3"/>
  <c r="BH3462" i="3"/>
  <c r="BI3462" i="3"/>
  <c r="N3462" i="3"/>
  <c r="BH3430" i="3"/>
  <c r="BI3430" i="3"/>
  <c r="N3430" i="3"/>
  <c r="BH2641" i="3"/>
  <c r="BI2641" i="3"/>
  <c r="N2641" i="3"/>
  <c r="BH2545" i="3"/>
  <c r="BI2545" i="3"/>
  <c r="N2545" i="3"/>
  <c r="BH2941" i="3"/>
  <c r="BI2941" i="3"/>
  <c r="N2941" i="3"/>
  <c r="BH2433" i="3"/>
  <c r="BI2433" i="3"/>
  <c r="N2433" i="3"/>
  <c r="BH2393" i="3"/>
  <c r="BI2393" i="3"/>
  <c r="N2393" i="3"/>
  <c r="BH2353" i="3"/>
  <c r="BI2353" i="3"/>
  <c r="N2353" i="3"/>
  <c r="BH3150" i="3"/>
  <c r="BI3150" i="3"/>
  <c r="N3150" i="3"/>
  <c r="BH3232" i="3"/>
  <c r="BI3232" i="3"/>
  <c r="N3232" i="3"/>
  <c r="BH3456" i="3"/>
  <c r="BI3456" i="3"/>
  <c r="N3456" i="3"/>
  <c r="BH3447" i="3"/>
  <c r="BI3447" i="3"/>
  <c r="N3447" i="3"/>
  <c r="BH3424" i="3"/>
  <c r="BI3424" i="3"/>
  <c r="N3424" i="3"/>
  <c r="BH2387" i="3"/>
  <c r="BI2387" i="3"/>
  <c r="N2387" i="3"/>
  <c r="BH2418" i="3"/>
  <c r="BI2418" i="3"/>
  <c r="N2418" i="3"/>
  <c r="BH2347" i="3"/>
  <c r="BI2347" i="3"/>
  <c r="N2347" i="3"/>
  <c r="BH2539" i="3"/>
  <c r="BI2539" i="3"/>
  <c r="N2539" i="3"/>
  <c r="CE2184" i="3"/>
  <c r="CC2184" i="3"/>
  <c r="BV2175" i="3"/>
  <c r="BW2175" i="3"/>
  <c r="BR2070" i="3"/>
  <c r="BS2070" i="3"/>
  <c r="CC2045" i="3"/>
  <c r="CE2045" i="3"/>
  <c r="BR2042" i="3"/>
  <c r="BS2042" i="3"/>
  <c r="CM2032" i="3"/>
  <c r="CL2032" i="3"/>
  <c r="CH1947" i="3"/>
  <c r="CG1947" i="3"/>
  <c r="BU1891" i="3"/>
  <c r="BW1891" i="3"/>
  <c r="BV1890" i="3"/>
  <c r="BW1890" i="3"/>
  <c r="CD1880" i="3"/>
  <c r="CE1880" i="3"/>
  <c r="CH1842" i="3"/>
  <c r="CG1842" i="3"/>
  <c r="CH1835" i="3"/>
  <c r="CG1835" i="3"/>
  <c r="BW1831" i="3"/>
  <c r="BU1831" i="3"/>
  <c r="CC1830" i="3"/>
  <c r="CE1830" i="3"/>
  <c r="CK1820" i="3"/>
  <c r="CM1820" i="3"/>
  <c r="BV1819" i="3"/>
  <c r="BU1819" i="3"/>
  <c r="CG1816" i="3"/>
  <c r="CH1816" i="3"/>
  <c r="CI1814" i="3"/>
  <c r="CH1814" i="3"/>
  <c r="CM1810" i="3"/>
  <c r="CK1810" i="3"/>
  <c r="BY1806" i="3"/>
  <c r="BZ1806" i="3"/>
  <c r="BZ1784" i="3"/>
  <c r="CA1784" i="3"/>
  <c r="BQ1781" i="3"/>
  <c r="BS1781" i="3"/>
  <c r="CA1773" i="3"/>
  <c r="BY1773" i="3"/>
  <c r="CM1771" i="3"/>
  <c r="CL1771" i="3"/>
  <c r="CK1770" i="3"/>
  <c r="CL1770" i="3"/>
  <c r="BV1764" i="3"/>
  <c r="BU1764" i="3"/>
  <c r="BZ1751" i="3"/>
  <c r="BY1751" i="3"/>
  <c r="CE1749" i="3"/>
  <c r="CD1749" i="3"/>
  <c r="BV1746" i="3"/>
  <c r="BU1746" i="3"/>
  <c r="BR1703" i="3"/>
  <c r="BQ1703" i="3"/>
  <c r="BS1703" i="3"/>
  <c r="BV1702" i="3"/>
  <c r="BW1702" i="3"/>
  <c r="BU1702" i="3"/>
  <c r="BR1698" i="3"/>
  <c r="BS1698" i="3"/>
  <c r="BY1685" i="3"/>
  <c r="CA1685" i="3"/>
  <c r="BY1671" i="3"/>
  <c r="CA1671" i="3"/>
  <c r="CD1656" i="3"/>
  <c r="CC1656" i="3"/>
  <c r="CE1656" i="3"/>
  <c r="BV1632" i="3"/>
  <c r="BW1632" i="3"/>
  <c r="CD1587" i="3"/>
  <c r="CC1587" i="3"/>
  <c r="CE1587" i="3"/>
  <c r="CM1586" i="3"/>
  <c r="CK1586" i="3"/>
  <c r="CL1576" i="3"/>
  <c r="CK1576" i="3"/>
  <c r="BV1576" i="3"/>
  <c r="BW1576" i="3"/>
  <c r="BV1565" i="3"/>
  <c r="BW1565" i="3"/>
  <c r="CE1550" i="3"/>
  <c r="CC1550" i="3"/>
  <c r="BZ1544" i="3"/>
  <c r="CA1544" i="3"/>
  <c r="CH1540" i="3"/>
  <c r="CG1540" i="3"/>
  <c r="CC1528" i="3"/>
  <c r="CE1528" i="3"/>
  <c r="CL1496" i="3"/>
  <c r="CK1496" i="3"/>
  <c r="BV1473" i="3"/>
  <c r="BW1473" i="3"/>
  <c r="D1472" i="3"/>
  <c r="F1472" i="3"/>
  <c r="BY1471" i="3"/>
  <c r="BZ1471" i="3"/>
  <c r="CA1471" i="3"/>
  <c r="BZ1462" i="3"/>
  <c r="BY1462" i="3"/>
  <c r="CA1462" i="3"/>
  <c r="CL1456" i="3"/>
  <c r="CK1456" i="3"/>
  <c r="BQ1433" i="3"/>
  <c r="BR1433" i="3"/>
  <c r="CD1391" i="3"/>
  <c r="CE1391" i="3"/>
  <c r="BZ1337" i="3"/>
  <c r="CA1337" i="3"/>
  <c r="BY1337" i="3"/>
  <c r="CG1332" i="3"/>
  <c r="CH1332" i="3"/>
  <c r="CA1325" i="3"/>
  <c r="BY1325" i="3"/>
  <c r="BZ1325" i="3"/>
  <c r="CH1311" i="3"/>
  <c r="CG1311" i="3"/>
  <c r="CI1311" i="3"/>
  <c r="BY1310" i="3"/>
  <c r="BZ1310" i="3"/>
  <c r="CA1310" i="3"/>
  <c r="CG1304" i="3"/>
  <c r="CH1304" i="3"/>
  <c r="BV1292" i="3"/>
  <c r="BW1292" i="3"/>
  <c r="F1272" i="3"/>
  <c r="D1272" i="3"/>
  <c r="CL1269" i="3"/>
  <c r="CM1269" i="3"/>
  <c r="BS1221" i="3"/>
  <c r="F1202" i="3"/>
  <c r="M1202" i="3"/>
  <c r="CE1196" i="3"/>
  <c r="CD1196" i="3"/>
  <c r="D1188" i="3"/>
  <c r="BY1188" i="3"/>
  <c r="F1188" i="3"/>
  <c r="CL1184" i="3"/>
  <c r="CK1184" i="3"/>
  <c r="D1183" i="3"/>
  <c r="BU1183" i="3"/>
  <c r="F1183" i="3"/>
  <c r="CE1179" i="3"/>
  <c r="CD1179" i="3"/>
  <c r="CD1163" i="3"/>
  <c r="CE1163" i="3"/>
  <c r="CH1134" i="3"/>
  <c r="CG1134" i="3"/>
  <c r="CA1115" i="3"/>
  <c r="BZ1115" i="3"/>
  <c r="CM1105" i="3"/>
  <c r="CL1105" i="3"/>
  <c r="BZ979" i="3"/>
  <c r="CA979" i="3"/>
  <c r="CA978" i="3"/>
  <c r="BZ978" i="3"/>
  <c r="CH930" i="3"/>
  <c r="CG930" i="3"/>
  <c r="CI820" i="3"/>
  <c r="CG820" i="3"/>
  <c r="CH820" i="3"/>
  <c r="CC758" i="3"/>
  <c r="CD758" i="3"/>
  <c r="CE758" i="3"/>
  <c r="CL680" i="3"/>
  <c r="CM680" i="3"/>
  <c r="CK680" i="3"/>
  <c r="BU655" i="3"/>
  <c r="BV655" i="3"/>
  <c r="BW655" i="3"/>
  <c r="BY547" i="3"/>
  <c r="CE539" i="3"/>
  <c r="CC539" i="3"/>
  <c r="CD539" i="3"/>
  <c r="CD461" i="3"/>
  <c r="CE461" i="3"/>
  <c r="CC461" i="3"/>
  <c r="BR448" i="3"/>
  <c r="BS448" i="3"/>
  <c r="BS440" i="3"/>
  <c r="BR440" i="3"/>
  <c r="D419" i="3"/>
  <c r="F419" i="3"/>
  <c r="CK395" i="3"/>
  <c r="CM395" i="3"/>
  <c r="BR342" i="3"/>
  <c r="BS342" i="3"/>
  <c r="BV314" i="3"/>
  <c r="BW314" i="3"/>
  <c r="CC274" i="3"/>
  <c r="CE274" i="3"/>
  <c r="CG234" i="3"/>
  <c r="CH234" i="3"/>
  <c r="CH231" i="3"/>
  <c r="CG231" i="3"/>
  <c r="CI231" i="3"/>
  <c r="CD170" i="3"/>
  <c r="CE170" i="3"/>
  <c r="BH2970" i="3"/>
  <c r="BI2970" i="3"/>
  <c r="N2970" i="3"/>
  <c r="BH3142" i="3"/>
  <c r="BI3142" i="3"/>
  <c r="N3142" i="3"/>
  <c r="BH2978" i="3"/>
  <c r="BI2978" i="3"/>
  <c r="N2978" i="3"/>
  <c r="BH2658" i="3"/>
  <c r="BI2658" i="3"/>
  <c r="N2658" i="3"/>
  <c r="BH2490" i="3"/>
  <c r="BI2490" i="3"/>
  <c r="N2490" i="3"/>
  <c r="BH2450" i="3"/>
  <c r="BI2450" i="3"/>
  <c r="N2450" i="3"/>
  <c r="BH2958" i="3"/>
  <c r="BI2958" i="3"/>
  <c r="N2958" i="3"/>
  <c r="BH2370" i="3"/>
  <c r="BI2370" i="3"/>
  <c r="N2370" i="3"/>
  <c r="BH3520" i="3"/>
  <c r="BI3520" i="3"/>
  <c r="N3520" i="3"/>
  <c r="BH2950" i="3"/>
  <c r="BI2950" i="3"/>
  <c r="N2950" i="3"/>
  <c r="BH3551" i="3"/>
  <c r="BI3551" i="3"/>
  <c r="N3551" i="3"/>
  <c r="BH3134" i="3"/>
  <c r="BI3134" i="3"/>
  <c r="N3134" i="3"/>
  <c r="BH2650" i="3"/>
  <c r="BI2650" i="3"/>
  <c r="N2650" i="3"/>
  <c r="BH2482" i="3"/>
  <c r="BI2482" i="3"/>
  <c r="N2482" i="3"/>
  <c r="BH2442" i="3"/>
  <c r="BI2442" i="3"/>
  <c r="N2442" i="3"/>
  <c r="BH2362" i="3"/>
  <c r="BI2362" i="3"/>
  <c r="N2362" i="3"/>
  <c r="BH3241" i="3"/>
  <c r="BI3241" i="3"/>
  <c r="N3241" i="3"/>
  <c r="BH3483" i="3"/>
  <c r="BI3483" i="3"/>
  <c r="N3483" i="3"/>
  <c r="N2548" i="3"/>
  <c r="BH2356" i="3"/>
  <c r="BI2356" i="3"/>
  <c r="N2356" i="3"/>
  <c r="BH2436" i="3"/>
  <c r="BI2436" i="3"/>
  <c r="N2436" i="3"/>
  <c r="BH3122" i="3"/>
  <c r="BI3122" i="3"/>
  <c r="N3122" i="3"/>
  <c r="BH3450" i="3"/>
  <c r="BI3450" i="3"/>
  <c r="N3450" i="3"/>
  <c r="BH2542" i="3"/>
  <c r="BI2542" i="3"/>
  <c r="N2542" i="3"/>
  <c r="BH3539" i="3"/>
  <c r="BI3539" i="3"/>
  <c r="N3539" i="3"/>
  <c r="BH3477" i="3"/>
  <c r="BI3477" i="3"/>
  <c r="N3477" i="3"/>
  <c r="BH2938" i="3"/>
  <c r="BI2938" i="3"/>
  <c r="N2938" i="3"/>
  <c r="BH2470" i="3"/>
  <c r="BI2470" i="3"/>
  <c r="N2470" i="3"/>
  <c r="BH2381" i="3"/>
  <c r="BI2381" i="3"/>
  <c r="N2381" i="3"/>
  <c r="BH2350" i="3"/>
  <c r="BI2350" i="3"/>
  <c r="N2350" i="3"/>
  <c r="BH3508" i="3"/>
  <c r="BI3508" i="3"/>
  <c r="N3508" i="3"/>
  <c r="BH2461" i="3"/>
  <c r="BI2461" i="3"/>
  <c r="N2461" i="3"/>
  <c r="BH2421" i="3"/>
  <c r="BI2421" i="3"/>
  <c r="N2421" i="3"/>
  <c r="BS2206" i="3"/>
  <c r="BQ2192" i="3"/>
  <c r="BR2192" i="3"/>
  <c r="CH2159" i="3"/>
  <c r="BV2146" i="3"/>
  <c r="BW2146" i="3"/>
  <c r="BQ2133" i="3"/>
  <c r="BR2133" i="3"/>
  <c r="CD2098" i="3"/>
  <c r="CE2098" i="3"/>
  <c r="BQ2092" i="3"/>
  <c r="BR2092" i="3"/>
  <c r="CM2086" i="3"/>
  <c r="BS2083" i="3"/>
  <c r="CD2077" i="3"/>
  <c r="CI2060" i="3"/>
  <c r="CK2032" i="3"/>
  <c r="BV2026" i="3"/>
  <c r="BW2026" i="3"/>
  <c r="CD1993" i="3"/>
  <c r="BQ1956" i="3"/>
  <c r="BR1956" i="3"/>
  <c r="BU1890" i="3"/>
  <c r="BW1888" i="3"/>
  <c r="BY1884" i="3"/>
  <c r="CA1884" i="3"/>
  <c r="CG1882" i="3"/>
  <c r="CH1882" i="3"/>
  <c r="CI1842" i="3"/>
  <c r="CC1842" i="3"/>
  <c r="CD1842" i="3"/>
  <c r="BY1830" i="3"/>
  <c r="BZ1830" i="3"/>
  <c r="CI1819" i="3"/>
  <c r="CH1819" i="3"/>
  <c r="BV1818" i="3"/>
  <c r="CK1811" i="3"/>
  <c r="CM1811" i="3"/>
  <c r="CH1807" i="3"/>
  <c r="CG1807" i="3"/>
  <c r="CC1772" i="3"/>
  <c r="CE1772" i="3"/>
  <c r="CH1770" i="3"/>
  <c r="CG1770" i="3"/>
  <c r="BR1763" i="3"/>
  <c r="BR1706" i="3"/>
  <c r="BS1706" i="3"/>
  <c r="BQ1706" i="3"/>
  <c r="CG1699" i="3"/>
  <c r="CI1699" i="3"/>
  <c r="CC1687" i="3"/>
  <c r="CD1687" i="3"/>
  <c r="CL1685" i="3"/>
  <c r="CM1685" i="3"/>
  <c r="CA1666" i="3"/>
  <c r="BY1666" i="3"/>
  <c r="BU1663" i="3"/>
  <c r="BW1663" i="3"/>
  <c r="F1598" i="3"/>
  <c r="D1598" i="3"/>
  <c r="M1598" i="3"/>
  <c r="BQ1593" i="3"/>
  <c r="BR1593" i="3"/>
  <c r="CK1592" i="3"/>
  <c r="CL1592" i="3"/>
  <c r="CA1573" i="3"/>
  <c r="BY1573" i="3"/>
  <c r="BZ1573" i="3"/>
  <c r="CI1572" i="3"/>
  <c r="CG1572" i="3"/>
  <c r="CH1572" i="3"/>
  <c r="BQ1501" i="3"/>
  <c r="BS1501" i="3"/>
  <c r="BR1501" i="3"/>
  <c r="CH1473" i="3"/>
  <c r="CG1473" i="3"/>
  <c r="CK1464" i="3"/>
  <c r="CL1464" i="3"/>
  <c r="F1432" i="3"/>
  <c r="D1432" i="3"/>
  <c r="BZ1416" i="3"/>
  <c r="CA1416" i="3"/>
  <c r="CC1411" i="3"/>
  <c r="CE1411" i="3"/>
  <c r="BV1407" i="3"/>
  <c r="BU1407" i="3"/>
  <c r="BW1407" i="3"/>
  <c r="F1394" i="3"/>
  <c r="D1394" i="3"/>
  <c r="BY1394" i="3"/>
  <c r="BU1394" i="3"/>
  <c r="CL1390" i="3"/>
  <c r="CM1390" i="3"/>
  <c r="CL1364" i="3"/>
  <c r="CK1364" i="3"/>
  <c r="BW1354" i="3"/>
  <c r="BV1354" i="3"/>
  <c r="CA1315" i="3"/>
  <c r="BY1315" i="3"/>
  <c r="CL1312" i="3"/>
  <c r="CK1312" i="3"/>
  <c r="CI1307" i="3"/>
  <c r="CG1307" i="3"/>
  <c r="CC1294" i="3"/>
  <c r="CD1294" i="3"/>
  <c r="CE1294" i="3"/>
  <c r="CL1258" i="3"/>
  <c r="CM1258" i="3"/>
  <c r="CI1231" i="3"/>
  <c r="CG1231" i="3"/>
  <c r="CE1222" i="3"/>
  <c r="CM1194" i="3"/>
  <c r="CL1194" i="3"/>
  <c r="CL1190" i="3"/>
  <c r="CM1190" i="3"/>
  <c r="D1150" i="3"/>
  <c r="CC1150" i="3"/>
  <c r="F1150" i="3"/>
  <c r="CM1146" i="3"/>
  <c r="CL1146" i="3"/>
  <c r="CA1139" i="3"/>
  <c r="BZ1139" i="3"/>
  <c r="CI1098" i="3"/>
  <c r="CG1098" i="3"/>
  <c r="CH1098" i="3"/>
  <c r="CM1096" i="3"/>
  <c r="CL1096" i="3"/>
  <c r="F982" i="3"/>
  <c r="D982" i="3"/>
  <c r="D962" i="3"/>
  <c r="CC962" i="3"/>
  <c r="F962" i="3"/>
  <c r="CI930" i="3"/>
  <c r="F928" i="3"/>
  <c r="D928" i="3"/>
  <c r="BY928" i="3"/>
  <c r="CI921" i="3"/>
  <c r="CG921" i="3"/>
  <c r="CH921" i="3"/>
  <c r="CL815" i="3"/>
  <c r="CK815" i="3"/>
  <c r="CM815" i="3"/>
  <c r="F796" i="3"/>
  <c r="M796" i="3"/>
  <c r="BU770" i="3"/>
  <c r="BV770" i="3"/>
  <c r="BW770" i="3"/>
  <c r="BZ767" i="3"/>
  <c r="BY767" i="3"/>
  <c r="CA767" i="3"/>
  <c r="BY765" i="3"/>
  <c r="BZ765" i="3"/>
  <c r="CA765" i="3"/>
  <c r="BW640" i="3"/>
  <c r="BV640" i="3"/>
  <c r="BU640" i="3"/>
  <c r="CG562" i="3"/>
  <c r="CI562" i="3"/>
  <c r="CH562" i="3"/>
  <c r="BV515" i="3"/>
  <c r="BU515" i="3"/>
  <c r="BW515" i="3"/>
  <c r="M479" i="3"/>
  <c r="F479" i="3"/>
  <c r="D479" i="3"/>
  <c r="BQ1746" i="3"/>
  <c r="CC1706" i="3"/>
  <c r="BU1703" i="3"/>
  <c r="CI1701" i="3"/>
  <c r="CK1698" i="3"/>
  <c r="BV1695" i="3"/>
  <c r="BS1689" i="3"/>
  <c r="BZ1689" i="3"/>
  <c r="BU1686" i="3"/>
  <c r="CC1683" i="3"/>
  <c r="CG1681" i="3"/>
  <c r="BQ1677" i="3"/>
  <c r="BW1655" i="3"/>
  <c r="CC1651" i="3"/>
  <c r="CM1649" i="3"/>
  <c r="BU1648" i="3"/>
  <c r="BY1646" i="3"/>
  <c r="BY1637" i="3"/>
  <c r="D1637" i="3"/>
  <c r="BR1636" i="3"/>
  <c r="M1629" i="3"/>
  <c r="CK1626" i="3"/>
  <c r="BZ1615" i="3"/>
  <c r="BZ1613" i="3"/>
  <c r="CA1605" i="3"/>
  <c r="CL1602" i="3"/>
  <c r="CE1580" i="3"/>
  <c r="CI1576" i="3"/>
  <c r="CE1572" i="3"/>
  <c r="BY1568" i="3"/>
  <c r="M1566" i="3"/>
  <c r="CL1564" i="3"/>
  <c r="M1558" i="3"/>
  <c r="CE1548" i="3"/>
  <c r="CC1538" i="3"/>
  <c r="CD1520" i="3"/>
  <c r="CC1512" i="3"/>
  <c r="F1510" i="3"/>
  <c r="BZ1502" i="3"/>
  <c r="CC1480" i="3"/>
  <c r="BR1465" i="3"/>
  <c r="BU1460" i="3"/>
  <c r="CG1457" i="3"/>
  <c r="CA1454" i="3"/>
  <c r="CA1449" i="3"/>
  <c r="BR1440" i="3"/>
  <c r="BQ1436" i="3"/>
  <c r="CE1430" i="3"/>
  <c r="CM1423" i="3"/>
  <c r="CE1415" i="3"/>
  <c r="CL1408" i="3"/>
  <c r="BS1407" i="3"/>
  <c r="CE1384" i="3"/>
  <c r="CH1381" i="3"/>
  <c r="CI1367" i="3"/>
  <c r="BW1342" i="3"/>
  <c r="CC1335" i="3"/>
  <c r="CG1324" i="3"/>
  <c r="BW1309" i="3"/>
  <c r="CH1308" i="3"/>
  <c r="BU1302" i="3"/>
  <c r="CA1296" i="3"/>
  <c r="CL1292" i="3"/>
  <c r="BY1280" i="3"/>
  <c r="CG1277" i="3"/>
  <c r="CG1250" i="3"/>
  <c r="CG1249" i="3"/>
  <c r="BZ1226" i="3"/>
  <c r="CI1214" i="3"/>
  <c r="CL1209" i="3"/>
  <c r="M1203" i="3"/>
  <c r="CI1202" i="3"/>
  <c r="BS1194" i="3"/>
  <c r="CC1193" i="3"/>
  <c r="CM1189" i="3"/>
  <c r="BV1189" i="3"/>
  <c r="BZ1187" i="3"/>
  <c r="CG1186" i="3"/>
  <c r="BS1177" i="3"/>
  <c r="CM1175" i="3"/>
  <c r="BV1174" i="3"/>
  <c r="CG1168" i="3"/>
  <c r="CG1163" i="3"/>
  <c r="CA1162" i="3"/>
  <c r="CH1145" i="3"/>
  <c r="CI1140" i="3"/>
  <c r="CD1117" i="3"/>
  <c r="CM1113" i="3"/>
  <c r="CI1111" i="3"/>
  <c r="BW1111" i="3"/>
  <c r="CA1110" i="3"/>
  <c r="BZ1110" i="3"/>
  <c r="CG1031" i="3"/>
  <c r="CD978" i="3"/>
  <c r="BV976" i="3"/>
  <c r="CG959" i="3"/>
  <c r="D956" i="3"/>
  <c r="BY956" i="3"/>
  <c r="CG955" i="3"/>
  <c r="CH926" i="3"/>
  <c r="F916" i="3"/>
  <c r="D913" i="3"/>
  <c r="BY913" i="3"/>
  <c r="CK898" i="3"/>
  <c r="CL898" i="3"/>
  <c r="CA854" i="3"/>
  <c r="CM848" i="3"/>
  <c r="CD846" i="3"/>
  <c r="CE846" i="3"/>
  <c r="F844" i="3"/>
  <c r="CE843" i="3"/>
  <c r="CD843" i="3"/>
  <c r="D841" i="3"/>
  <c r="BU841" i="3"/>
  <c r="CH840" i="3"/>
  <c r="CI840" i="3"/>
  <c r="CD839" i="3"/>
  <c r="CE839" i="3"/>
  <c r="F838" i="3"/>
  <c r="BR825" i="3"/>
  <c r="BS825" i="3"/>
  <c r="BR817" i="3"/>
  <c r="BS817" i="3"/>
  <c r="BZ816" i="3"/>
  <c r="BY816" i="3"/>
  <c r="M815" i="3"/>
  <c r="BQ810" i="3"/>
  <c r="BS803" i="3"/>
  <c r="BQ803" i="3"/>
  <c r="BY797" i="3"/>
  <c r="BZ797" i="3"/>
  <c r="CA797" i="3"/>
  <c r="BS794" i="3"/>
  <c r="BR794" i="3"/>
  <c r="BQ794" i="3"/>
  <c r="BW787" i="3"/>
  <c r="BU787" i="3"/>
  <c r="BV787" i="3"/>
  <c r="BW773" i="3"/>
  <c r="BU773" i="3"/>
  <c r="BV773" i="3"/>
  <c r="CK767" i="3"/>
  <c r="CM767" i="3"/>
  <c r="BR749" i="3"/>
  <c r="BS749" i="3"/>
  <c r="CK739" i="3"/>
  <c r="CL739" i="3"/>
  <c r="BY735" i="3"/>
  <c r="BZ735" i="3"/>
  <c r="BS734" i="3"/>
  <c r="BR734" i="3"/>
  <c r="BV733" i="3"/>
  <c r="BU733" i="3"/>
  <c r="BW733" i="3"/>
  <c r="CK729" i="3"/>
  <c r="CM729" i="3"/>
  <c r="CM657" i="3"/>
  <c r="CK657" i="3"/>
  <c r="CL653" i="3"/>
  <c r="CM653" i="3"/>
  <c r="CK653" i="3"/>
  <c r="F650" i="3"/>
  <c r="M650" i="3"/>
  <c r="CE644" i="3"/>
  <c r="CD644" i="3"/>
  <c r="CC644" i="3"/>
  <c r="CC621" i="3"/>
  <c r="CD621" i="3"/>
  <c r="BZ616" i="3"/>
  <c r="CA616" i="3"/>
  <c r="CD607" i="3"/>
  <c r="CC607" i="3"/>
  <c r="CE607" i="3"/>
  <c r="F607" i="3"/>
  <c r="D607" i="3"/>
  <c r="CD570" i="3"/>
  <c r="CC570" i="3"/>
  <c r="BV545" i="3"/>
  <c r="BW545" i="3"/>
  <c r="D531" i="3"/>
  <c r="F531" i="3"/>
  <c r="CI530" i="3"/>
  <c r="CG530" i="3"/>
  <c r="CH530" i="3"/>
  <c r="BY516" i="3"/>
  <c r="BZ516" i="3"/>
  <c r="CC511" i="3"/>
  <c r="CD511" i="3"/>
  <c r="BZ508" i="3"/>
  <c r="BY508" i="3"/>
  <c r="CE491" i="3"/>
  <c r="CC491" i="3"/>
  <c r="BU459" i="3"/>
  <c r="BV459" i="3"/>
  <c r="CD440" i="3"/>
  <c r="CC440" i="3"/>
  <c r="CG436" i="3"/>
  <c r="CI436" i="3"/>
  <c r="CA361" i="3"/>
  <c r="BZ361" i="3"/>
  <c r="BV344" i="3"/>
  <c r="BW344" i="3"/>
  <c r="CK322" i="3"/>
  <c r="CM322" i="3"/>
  <c r="CL322" i="3"/>
  <c r="BW322" i="3"/>
  <c r="BV322" i="3"/>
  <c r="D303" i="3"/>
  <c r="F303" i="3"/>
  <c r="BW289" i="3"/>
  <c r="BV289" i="3"/>
  <c r="D281" i="3"/>
  <c r="F281" i="3"/>
  <c r="M281" i="3"/>
  <c r="CI249" i="3"/>
  <c r="CH249" i="3"/>
  <c r="CK248" i="3"/>
  <c r="CM248" i="3"/>
  <c r="CD240" i="3"/>
  <c r="CE240" i="3"/>
  <c r="CC240" i="3"/>
  <c r="BW229" i="3"/>
  <c r="BV229" i="3"/>
  <c r="BZ226" i="3"/>
  <c r="CA226" i="3"/>
  <c r="BY209" i="3"/>
  <c r="BZ209" i="3"/>
  <c r="CA209" i="3"/>
  <c r="CE198" i="3"/>
  <c r="CD198" i="3"/>
  <c r="D188" i="3"/>
  <c r="M188" i="3"/>
  <c r="CL157" i="3"/>
  <c r="CK157" i="3"/>
  <c r="BZ143" i="3"/>
  <c r="CA143" i="3"/>
  <c r="BU102" i="3"/>
  <c r="BV102" i="3"/>
  <c r="BW102" i="3"/>
  <c r="CK78" i="3"/>
  <c r="CM78" i="3"/>
  <c r="CM74" i="3"/>
  <c r="CL74" i="3"/>
  <c r="CI54" i="3"/>
  <c r="CG54" i="3"/>
  <c r="CH54" i="3"/>
  <c r="BZ1102" i="3"/>
  <c r="CA1102" i="3"/>
  <c r="CH982" i="3"/>
  <c r="CG982" i="3"/>
  <c r="BW980" i="3"/>
  <c r="BV980" i="3"/>
  <c r="CL913" i="3"/>
  <c r="CM913" i="3"/>
  <c r="CM856" i="3"/>
  <c r="CL856" i="3"/>
  <c r="CD840" i="3"/>
  <c r="CE840" i="3"/>
  <c r="F823" i="3"/>
  <c r="D823" i="3"/>
  <c r="BV821" i="3"/>
  <c r="BW821" i="3"/>
  <c r="CE817" i="3"/>
  <c r="CC817" i="3"/>
  <c r="M799" i="3"/>
  <c r="F799" i="3"/>
  <c r="BQ795" i="3"/>
  <c r="BS795" i="3"/>
  <c r="CK786" i="3"/>
  <c r="CL786" i="3"/>
  <c r="CM786" i="3"/>
  <c r="CH765" i="3"/>
  <c r="CG765" i="3"/>
  <c r="CI765" i="3"/>
  <c r="CK764" i="3"/>
  <c r="CL764" i="3"/>
  <c r="BW763" i="3"/>
  <c r="BV763" i="3"/>
  <c r="F761" i="3"/>
  <c r="M761" i="3"/>
  <c r="CL758" i="3"/>
  <c r="CM758" i="3"/>
  <c r="CK758" i="3"/>
  <c r="BU752" i="3"/>
  <c r="BW752" i="3"/>
  <c r="BV752" i="3"/>
  <c r="CC716" i="3"/>
  <c r="CD716" i="3"/>
  <c r="BV713" i="3"/>
  <c r="BW713" i="3"/>
  <c r="BS679" i="3"/>
  <c r="BR679" i="3"/>
  <c r="CC676" i="3"/>
  <c r="CD676" i="3"/>
  <c r="CE676" i="3"/>
  <c r="CL668" i="3"/>
  <c r="CK668" i="3"/>
  <c r="CL663" i="3"/>
  <c r="CK663" i="3"/>
  <c r="F655" i="3"/>
  <c r="M655" i="3"/>
  <c r="CL635" i="3"/>
  <c r="CK635" i="3"/>
  <c r="BQ624" i="3"/>
  <c r="BR624" i="3"/>
  <c r="BS624" i="3"/>
  <c r="BY606" i="3"/>
  <c r="BZ606" i="3"/>
  <c r="CA606" i="3"/>
  <c r="BZ589" i="3"/>
  <c r="CA589" i="3"/>
  <c r="BY589" i="3"/>
  <c r="CA584" i="3"/>
  <c r="BY584" i="3"/>
  <c r="BZ584" i="3"/>
  <c r="BQ572" i="3"/>
  <c r="BR572" i="3"/>
  <c r="BS572" i="3"/>
  <c r="CA559" i="3"/>
  <c r="BY559" i="3"/>
  <c r="F533" i="3"/>
  <c r="CD532" i="3"/>
  <c r="CC532" i="3"/>
  <c r="CD527" i="3"/>
  <c r="CE527" i="3"/>
  <c r="F519" i="3"/>
  <c r="D519" i="3"/>
  <c r="F515" i="3"/>
  <c r="D515" i="3"/>
  <c r="CK503" i="3"/>
  <c r="CL503" i="3"/>
  <c r="BY478" i="3"/>
  <c r="CA478" i="3"/>
  <c r="BZ478" i="3"/>
  <c r="BR450" i="3"/>
  <c r="BQ450" i="3"/>
  <c r="CL447" i="3"/>
  <c r="CK447" i="3"/>
  <c r="BV427" i="3"/>
  <c r="BU427" i="3"/>
  <c r="BV397" i="3"/>
  <c r="BW397" i="3"/>
  <c r="CE387" i="3"/>
  <c r="CD387" i="3"/>
  <c r="F367" i="3"/>
  <c r="M367" i="3"/>
  <c r="BR338" i="3"/>
  <c r="BS338" i="3"/>
  <c r="BV319" i="3"/>
  <c r="BW319" i="3"/>
  <c r="CM312" i="3"/>
  <c r="CL312" i="3"/>
  <c r="CK312" i="3"/>
  <c r="BZ268" i="3"/>
  <c r="BY268" i="3"/>
  <c r="CA268" i="3"/>
  <c r="D231" i="3"/>
  <c r="F231" i="3"/>
  <c r="M231" i="3"/>
  <c r="BV220" i="3"/>
  <c r="BW220" i="3"/>
  <c r="CH200" i="3"/>
  <c r="CI200" i="3"/>
  <c r="F150" i="3"/>
  <c r="D150" i="3"/>
  <c r="BU150" i="3"/>
  <c r="M150" i="3"/>
  <c r="CC122" i="3"/>
  <c r="CE122" i="3"/>
  <c r="BW117" i="3"/>
  <c r="BU117" i="3"/>
  <c r="BR106" i="3"/>
  <c r="BS106" i="3"/>
  <c r="D1856" i="3"/>
  <c r="D1003" i="3"/>
  <c r="BW90" i="16"/>
  <c r="CA1082" i="3"/>
  <c r="CG1774" i="3"/>
  <c r="CG1771" i="3"/>
  <c r="BY1647" i="3"/>
  <c r="CC1491" i="3"/>
  <c r="CG1402" i="3"/>
  <c r="BV1107" i="3"/>
  <c r="CK1041" i="3"/>
  <c r="CL988" i="3"/>
  <c r="CM987" i="3"/>
  <c r="CH985" i="3"/>
  <c r="CH955" i="3"/>
  <c r="BS925" i="3"/>
  <c r="BR925" i="3"/>
  <c r="CH919" i="3"/>
  <c r="CK913" i="3"/>
  <c r="CH907" i="3"/>
  <c r="CG907" i="3"/>
  <c r="CI856" i="3"/>
  <c r="CG856" i="3"/>
  <c r="CA855" i="3"/>
  <c r="BZ855" i="3"/>
  <c r="BS848" i="3"/>
  <c r="BR848" i="3"/>
  <c r="CG840" i="3"/>
  <c r="BW838" i="3"/>
  <c r="BV838" i="3"/>
  <c r="BR809" i="3"/>
  <c r="BQ809" i="3"/>
  <c r="BR795" i="3"/>
  <c r="F773" i="3"/>
  <c r="M773" i="3"/>
  <c r="BY760" i="3"/>
  <c r="BZ760" i="3"/>
  <c r="CA760" i="3"/>
  <c r="BZ747" i="3"/>
  <c r="CA747" i="3"/>
  <c r="BS738" i="3"/>
  <c r="F732" i="3"/>
  <c r="M732" i="3"/>
  <c r="CL712" i="3"/>
  <c r="CM712" i="3"/>
  <c r="BZ692" i="3"/>
  <c r="CA692" i="3"/>
  <c r="BS690" i="3"/>
  <c r="BQ690" i="3"/>
  <c r="BR690" i="3"/>
  <c r="BU682" i="3"/>
  <c r="BV682" i="3"/>
  <c r="BZ654" i="3"/>
  <c r="CG654" i="3"/>
  <c r="CH654" i="3"/>
  <c r="CI654" i="3"/>
  <c r="CM649" i="3"/>
  <c r="CK649" i="3"/>
  <c r="BR630" i="3"/>
  <c r="BQ630" i="3"/>
  <c r="BS630" i="3"/>
  <c r="BY617" i="3"/>
  <c r="CA617" i="3"/>
  <c r="CG612" i="3"/>
  <c r="CH612" i="3"/>
  <c r="BU607" i="3"/>
  <c r="BV607" i="3"/>
  <c r="CL583" i="3"/>
  <c r="CK583" i="3"/>
  <c r="CD566" i="3"/>
  <c r="CC566" i="3"/>
  <c r="BU565" i="3"/>
  <c r="BW565" i="3"/>
  <c r="BV565" i="3"/>
  <c r="BU531" i="3"/>
  <c r="BW531" i="3"/>
  <c r="BV531" i="3"/>
  <c r="BY519" i="3"/>
  <c r="CA519" i="3"/>
  <c r="CA516" i="3"/>
  <c r="BS516" i="3"/>
  <c r="BR516" i="3"/>
  <c r="BQ516" i="3"/>
  <c r="BW483" i="3"/>
  <c r="BV483" i="3"/>
  <c r="BU483" i="3"/>
  <c r="CI479" i="3"/>
  <c r="CG479" i="3"/>
  <c r="CH479" i="3"/>
  <c r="BZ477" i="3"/>
  <c r="BY477" i="3"/>
  <c r="CA477" i="3"/>
  <c r="CG472" i="3"/>
  <c r="BR456" i="3"/>
  <c r="BS456" i="3"/>
  <c r="CD430" i="3"/>
  <c r="CC430" i="3"/>
  <c r="CE430" i="3"/>
  <c r="BS353" i="3"/>
  <c r="BR353" i="3"/>
  <c r="BR339" i="3"/>
  <c r="BS339" i="3"/>
  <c r="CE296" i="3"/>
  <c r="CC296" i="3"/>
  <c r="CD296" i="3"/>
  <c r="F257" i="3"/>
  <c r="M257" i="3"/>
  <c r="D257" i="3"/>
  <c r="BY257" i="3"/>
  <c r="BV234" i="3"/>
  <c r="BW234" i="3"/>
  <c r="CD224" i="3"/>
  <c r="CE224" i="3"/>
  <c r="CL193" i="3"/>
  <c r="CK193" i="3"/>
  <c r="CE168" i="3"/>
  <c r="CD168" i="3"/>
  <c r="BV158" i="3"/>
  <c r="BW158" i="3"/>
  <c r="BS139" i="3"/>
  <c r="BR139" i="3"/>
  <c r="CC138" i="3"/>
  <c r="CE138" i="3"/>
  <c r="CD122" i="3"/>
  <c r="CH109" i="3"/>
  <c r="CI109" i="3"/>
  <c r="CD37" i="3"/>
  <c r="CE37" i="3"/>
  <c r="CL30" i="3"/>
  <c r="CM30" i="3"/>
  <c r="CK30" i="3"/>
  <c r="BT46" i="16"/>
  <c r="BT45" i="16"/>
  <c r="BW48" i="16"/>
  <c r="CD954" i="3"/>
  <c r="BW56" i="16"/>
  <c r="CD962" i="3"/>
  <c r="BT58" i="16"/>
  <c r="BR964" i="3"/>
  <c r="BW59" i="16"/>
  <c r="CE965" i="3"/>
  <c r="BW62" i="16"/>
  <c r="CD968" i="3"/>
  <c r="CH804" i="3"/>
  <c r="BS802" i="3"/>
  <c r="BQ793" i="3"/>
  <c r="BW792" i="3"/>
  <c r="BZ789" i="3"/>
  <c r="CG789" i="3"/>
  <c r="CL770" i="3"/>
  <c r="CH768" i="3"/>
  <c r="CD766" i="3"/>
  <c r="BR763" i="3"/>
  <c r="BQ758" i="3"/>
  <c r="BS756" i="3"/>
  <c r="CI749" i="3"/>
  <c r="CM747" i="3"/>
  <c r="BY740" i="3"/>
  <c r="CK738" i="3"/>
  <c r="BW735" i="3"/>
  <c r="BR735" i="3"/>
  <c r="CL734" i="3"/>
  <c r="BQ731" i="3"/>
  <c r="BW723" i="3"/>
  <c r="CI714" i="3"/>
  <c r="BU711" i="3"/>
  <c r="CE711" i="3"/>
  <c r="CA710" i="3"/>
  <c r="BQ706" i="3"/>
  <c r="BZ697" i="3"/>
  <c r="BW684" i="3"/>
  <c r="BY676" i="3"/>
  <c r="BY668" i="3"/>
  <c r="CK665" i="3"/>
  <c r="BY657" i="3"/>
  <c r="BV656" i="3"/>
  <c r="CA644" i="3"/>
  <c r="CA638" i="3"/>
  <c r="CH638" i="3"/>
  <c r="CI625" i="3"/>
  <c r="CE613" i="3"/>
  <c r="BY605" i="3"/>
  <c r="CC585" i="3"/>
  <c r="BS582" i="3"/>
  <c r="CE581" i="3"/>
  <c r="BV581" i="3"/>
  <c r="BW579" i="3"/>
  <c r="CI578" i="3"/>
  <c r="BY578" i="3"/>
  <c r="CL567" i="3"/>
  <c r="CE561" i="3"/>
  <c r="BW561" i="3"/>
  <c r="BZ560" i="3"/>
  <c r="CL559" i="3"/>
  <c r="BZ551" i="3"/>
  <c r="CC541" i="3"/>
  <c r="CD541" i="3"/>
  <c r="BY540" i="3"/>
  <c r="F539" i="3"/>
  <c r="CL521" i="3"/>
  <c r="CE519" i="3"/>
  <c r="BV519" i="3"/>
  <c r="BW519" i="3"/>
  <c r="CE512" i="3"/>
  <c r="CA506" i="3"/>
  <c r="CG500" i="3"/>
  <c r="M493" i="3"/>
  <c r="BZ487" i="3"/>
  <c r="BY487" i="3"/>
  <c r="BY484" i="3"/>
  <c r="CG481" i="3"/>
  <c r="BZ473" i="3"/>
  <c r="CA466" i="3"/>
  <c r="BU465" i="3"/>
  <c r="BW465" i="3"/>
  <c r="BY448" i="3"/>
  <c r="CI420" i="3"/>
  <c r="BV419" i="3"/>
  <c r="BU419" i="3"/>
  <c r="BQ418" i="3"/>
  <c r="BR418" i="3"/>
  <c r="BZ416" i="3"/>
  <c r="CA416" i="3"/>
  <c r="BV411" i="3"/>
  <c r="CA403" i="3"/>
  <c r="BZ403" i="3"/>
  <c r="CI385" i="3"/>
  <c r="CG385" i="3"/>
  <c r="CK374" i="3"/>
  <c r="CL374" i="3"/>
  <c r="CH365" i="3"/>
  <c r="CI365" i="3"/>
  <c r="BV365" i="3"/>
  <c r="CK357" i="3"/>
  <c r="CE334" i="3"/>
  <c r="CI334" i="3"/>
  <c r="CH334" i="3"/>
  <c r="BZ330" i="3"/>
  <c r="CA330" i="3"/>
  <c r="CK325" i="3"/>
  <c r="CM325" i="3"/>
  <c r="CM320" i="3"/>
  <c r="BV317" i="3"/>
  <c r="BW317" i="3"/>
  <c r="D317" i="3"/>
  <c r="BY317" i="3"/>
  <c r="M317" i="3"/>
  <c r="CM301" i="3"/>
  <c r="CK301" i="3"/>
  <c r="M297" i="3"/>
  <c r="CL291" i="3"/>
  <c r="CA291" i="3"/>
  <c r="BZ291" i="3"/>
  <c r="BR289" i="3"/>
  <c r="BS289" i="3"/>
  <c r="CK286" i="3"/>
  <c r="BR276" i="3"/>
  <c r="CE270" i="3"/>
  <c r="CC270" i="3"/>
  <c r="CK265" i="3"/>
  <c r="CH263" i="3"/>
  <c r="CI263" i="3"/>
  <c r="CM259" i="3"/>
  <c r="CH251" i="3"/>
  <c r="BR244" i="3"/>
  <c r="BS244" i="3"/>
  <c r="CD234" i="3"/>
  <c r="CE234" i="3"/>
  <c r="CA219" i="3"/>
  <c r="BZ219" i="3"/>
  <c r="CM213" i="3"/>
  <c r="CG209" i="3"/>
  <c r="CI209" i="3"/>
  <c r="BW209" i="3"/>
  <c r="BV209" i="3"/>
  <c r="CC205" i="3"/>
  <c r="CE205" i="3"/>
  <c r="BV203" i="3"/>
  <c r="CI179" i="3"/>
  <c r="CL178" i="3"/>
  <c r="CG177" i="3"/>
  <c r="CH177" i="3"/>
  <c r="BW164" i="3"/>
  <c r="CE160" i="3"/>
  <c r="CA156" i="3"/>
  <c r="CA155" i="3"/>
  <c r="F154" i="3"/>
  <c r="CE152" i="3"/>
  <c r="CD152" i="3"/>
  <c r="D146" i="3"/>
  <c r="BW140" i="3"/>
  <c r="BV140" i="3"/>
  <c r="CA113" i="3"/>
  <c r="BY113" i="3"/>
  <c r="CA111" i="3"/>
  <c r="BZ111" i="3"/>
  <c r="CM104" i="3"/>
  <c r="CL104" i="3"/>
  <c r="CA99" i="3"/>
  <c r="BY99" i="3"/>
  <c r="CE86" i="3"/>
  <c r="CC86" i="3"/>
  <c r="BY83" i="3"/>
  <c r="CA83" i="3"/>
  <c r="CD61" i="3"/>
  <c r="CE61" i="3"/>
  <c r="CD57" i="3"/>
  <c r="CE57" i="3"/>
  <c r="CD36" i="3"/>
  <c r="CE36" i="3"/>
  <c r="BQ508" i="3"/>
  <c r="BS508" i="3"/>
  <c r="BV505" i="3"/>
  <c r="BW505" i="3"/>
  <c r="CD492" i="3"/>
  <c r="CE492" i="3"/>
  <c r="BZ434" i="3"/>
  <c r="BY434" i="3"/>
  <c r="D405" i="3"/>
  <c r="M405" i="3"/>
  <c r="BZ380" i="3"/>
  <c r="CA380" i="3"/>
  <c r="CG379" i="3"/>
  <c r="CI379" i="3"/>
  <c r="CM347" i="3"/>
  <c r="CL347" i="3"/>
  <c r="CA342" i="3"/>
  <c r="BZ342" i="3"/>
  <c r="CD328" i="3"/>
  <c r="CE328" i="3"/>
  <c r="BR306" i="3"/>
  <c r="BS306" i="3"/>
  <c r="CA293" i="3"/>
  <c r="BZ293" i="3"/>
  <c r="CK275" i="3"/>
  <c r="CM275" i="3"/>
  <c r="BR268" i="3"/>
  <c r="BS268" i="3"/>
  <c r="BV254" i="3"/>
  <c r="BW254" i="3"/>
  <c r="CA246" i="3"/>
  <c r="BY246" i="3"/>
  <c r="CC242" i="3"/>
  <c r="CD242" i="3"/>
  <c r="CE235" i="3"/>
  <c r="CC235" i="3"/>
  <c r="CM210" i="3"/>
  <c r="CK210" i="3"/>
  <c r="BV184" i="3"/>
  <c r="BW184" i="3"/>
  <c r="BR171" i="3"/>
  <c r="BS171" i="3"/>
  <c r="CD163" i="3"/>
  <c r="CE163" i="3"/>
  <c r="BV123" i="3"/>
  <c r="BW123" i="3"/>
  <c r="BU118" i="3"/>
  <c r="BW118" i="3"/>
  <c r="CC112" i="3"/>
  <c r="CE112" i="3"/>
  <c r="BY97" i="3"/>
  <c r="CC92" i="3"/>
  <c r="CD92" i="3"/>
  <c r="CH91" i="3"/>
  <c r="CI91" i="3"/>
  <c r="BR81" i="3"/>
  <c r="BS81" i="3"/>
  <c r="BR78" i="3"/>
  <c r="BS78" i="3"/>
  <c r="CD62" i="3"/>
  <c r="CC62" i="3"/>
  <c r="BQ51" i="3"/>
  <c r="BR51" i="3"/>
  <c r="CG49" i="3"/>
  <c r="CH49" i="3"/>
  <c r="CI49" i="3"/>
  <c r="CE48" i="3"/>
  <c r="CD48" i="3"/>
  <c r="CC48" i="3"/>
  <c r="CC25" i="3"/>
  <c r="CE25" i="3"/>
  <c r="CD25" i="3"/>
  <c r="D1871" i="3"/>
  <c r="D1018" i="3"/>
  <c r="CI737" i="3"/>
  <c r="CI732" i="3"/>
  <c r="BW716" i="3"/>
  <c r="CG675" i="3"/>
  <c r="CG643" i="3"/>
  <c r="BY573" i="3"/>
  <c r="BU569" i="3"/>
  <c r="CE556" i="3"/>
  <c r="BU519" i="3"/>
  <c r="CI516" i="3"/>
  <c r="BR508" i="3"/>
  <c r="CC492" i="3"/>
  <c r="BZ485" i="3"/>
  <c r="BR480" i="3"/>
  <c r="CD470" i="3"/>
  <c r="CA440" i="3"/>
  <c r="CD437" i="3"/>
  <c r="CC436" i="3"/>
  <c r="CC427" i="3"/>
  <c r="BY424" i="3"/>
  <c r="CA418" i="3"/>
  <c r="BZ418" i="3"/>
  <c r="CA410" i="3"/>
  <c r="BZ410" i="3"/>
  <c r="CD395" i="3"/>
  <c r="CI390" i="3"/>
  <c r="CG387" i="3"/>
  <c r="CI387" i="3"/>
  <c r="CI374" i="3"/>
  <c r="BS335" i="3"/>
  <c r="CC329" i="3"/>
  <c r="BZ329" i="3"/>
  <c r="CA329" i="3"/>
  <c r="CK320" i="3"/>
  <c r="CA316" i="3"/>
  <c r="CE292" i="3"/>
  <c r="CD292" i="3"/>
  <c r="BW281" i="3"/>
  <c r="CD279" i="3"/>
  <c r="CE279" i="3"/>
  <c r="CK277" i="3"/>
  <c r="CM277" i="3"/>
  <c r="BR266" i="3"/>
  <c r="BS266" i="3"/>
  <c r="CK262" i="3"/>
  <c r="CM262" i="3"/>
  <c r="CI259" i="3"/>
  <c r="CG259" i="3"/>
  <c r="CE251" i="3"/>
  <c r="CD251" i="3"/>
  <c r="CE242" i="3"/>
  <c r="CK213" i="3"/>
  <c r="CM205" i="3"/>
  <c r="CL205" i="3"/>
  <c r="CK200" i="3"/>
  <c r="CM200" i="3"/>
  <c r="CH195" i="3"/>
  <c r="CI195" i="3"/>
  <c r="CD194" i="3"/>
  <c r="BR193" i="3"/>
  <c r="CH187" i="3"/>
  <c r="CI187" i="3"/>
  <c r="CK186" i="3"/>
  <c r="BW171" i="3"/>
  <c r="BR167" i="3"/>
  <c r="BW157" i="3"/>
  <c r="BZ151" i="3"/>
  <c r="CA151" i="3"/>
  <c r="D141" i="3"/>
  <c r="F141" i="3"/>
  <c r="CM137" i="3"/>
  <c r="CK137" i="3"/>
  <c r="BW103" i="3"/>
  <c r="BU103" i="3"/>
  <c r="BZ102" i="3"/>
  <c r="BY102" i="3"/>
  <c r="CD89" i="3"/>
  <c r="CE89" i="3"/>
  <c r="BU80" i="3"/>
  <c r="BV80" i="3"/>
  <c r="BQ78" i="3"/>
  <c r="CA77" i="3"/>
  <c r="BZ77" i="3"/>
  <c r="BV69" i="3"/>
  <c r="BU69" i="3"/>
  <c r="BW52" i="3"/>
  <c r="BV52" i="3"/>
  <c r="BW47" i="3"/>
  <c r="BV47" i="3"/>
  <c r="D946" i="3"/>
  <c r="D1799" i="3"/>
  <c r="D1866" i="3"/>
  <c r="D1013" i="3"/>
  <c r="D1045" i="3"/>
  <c r="D1898" i="3"/>
  <c r="D1053" i="3"/>
  <c r="D1906" i="3"/>
  <c r="G1982" i="3"/>
  <c r="G1129" i="3"/>
  <c r="CC268" i="3"/>
  <c r="CD58" i="3"/>
  <c r="BV50" i="3"/>
  <c r="BW50" i="3"/>
  <c r="BZ32" i="3"/>
  <c r="CA32" i="3"/>
  <c r="D1925" i="3"/>
  <c r="D1072" i="3"/>
  <c r="D1119" i="3"/>
  <c r="D1972" i="3"/>
  <c r="BH2378" i="3"/>
  <c r="BI2378" i="3"/>
  <c r="N2378" i="3"/>
  <c r="BH2382" i="3"/>
  <c r="BI2382" i="3"/>
  <c r="N2382" i="3"/>
  <c r="BH2427" i="3"/>
  <c r="BI2427" i="3"/>
  <c r="N2427" i="3"/>
  <c r="BH2431" i="3"/>
  <c r="BI2431" i="3"/>
  <c r="N2431" i="3"/>
  <c r="BH2457" i="3"/>
  <c r="BI2457" i="3"/>
  <c r="N2457" i="3"/>
  <c r="BH2467" i="3"/>
  <c r="BI2467" i="3"/>
  <c r="N2467" i="3"/>
  <c r="BH2471" i="3"/>
  <c r="BI2471" i="3"/>
  <c r="N2471" i="3"/>
  <c r="BH2478" i="3"/>
  <c r="BI2478" i="3"/>
  <c r="N2478" i="3"/>
  <c r="BH2498" i="3"/>
  <c r="BI2498" i="3"/>
  <c r="N2498" i="3"/>
  <c r="BH2509" i="3"/>
  <c r="BI2509" i="3"/>
  <c r="N2509" i="3"/>
  <c r="BH2516" i="3"/>
  <c r="BI2516" i="3"/>
  <c r="N2516" i="3"/>
  <c r="BH2527" i="3"/>
  <c r="BI2527" i="3"/>
  <c r="N2527" i="3"/>
  <c r="BH2530" i="3"/>
  <c r="BI2530" i="3"/>
  <c r="N2530" i="3"/>
  <c r="BH2541" i="3"/>
  <c r="BI2541" i="3"/>
  <c r="N2541" i="3"/>
  <c r="BH2549" i="3"/>
  <c r="BI2549" i="3"/>
  <c r="N2549" i="3"/>
  <c r="BH2559" i="3"/>
  <c r="BI2559" i="3"/>
  <c r="N2559" i="3"/>
  <c r="BH2574" i="3"/>
  <c r="BI2574" i="3"/>
  <c r="N2574" i="3"/>
  <c r="BH2581" i="3"/>
  <c r="BI2581" i="3"/>
  <c r="N2581" i="3"/>
  <c r="BH2592" i="3"/>
  <c r="BI2592" i="3"/>
  <c r="N2592" i="3"/>
  <c r="BH2614" i="3"/>
  <c r="BI2614" i="3"/>
  <c r="N2614" i="3"/>
  <c r="BH2621" i="3"/>
  <c r="BI2621" i="3"/>
  <c r="N2621" i="3"/>
  <c r="BH2643" i="3"/>
  <c r="BI2643" i="3"/>
  <c r="N2643" i="3"/>
  <c r="BH2671" i="3"/>
  <c r="BI2671" i="3"/>
  <c r="N2671" i="3"/>
  <c r="BH2678" i="3"/>
  <c r="BI2678" i="3"/>
  <c r="N2678" i="3"/>
  <c r="BH2693" i="3"/>
  <c r="BI2693" i="3"/>
  <c r="N2693" i="3"/>
  <c r="BH2700" i="3"/>
  <c r="BI2700" i="3"/>
  <c r="N2700" i="3"/>
  <c r="BH2715" i="3"/>
  <c r="BI2715" i="3"/>
  <c r="N2715" i="3"/>
  <c r="BH2718" i="3"/>
  <c r="BI2718" i="3"/>
  <c r="N2718" i="3"/>
  <c r="BH2722" i="3"/>
  <c r="BI2722" i="3"/>
  <c r="N2722" i="3"/>
  <c r="BH2737" i="3"/>
  <c r="BI2737" i="3"/>
  <c r="N2737" i="3"/>
  <c r="BH2968" i="3"/>
  <c r="BI2968" i="3"/>
  <c r="N2968" i="3"/>
  <c r="BH3157" i="3"/>
  <c r="BI3157" i="3"/>
  <c r="N3157" i="3"/>
  <c r="BH3245" i="3"/>
  <c r="BI3245" i="3"/>
  <c r="N3245" i="3"/>
  <c r="BH3345" i="3"/>
  <c r="BI3345" i="3"/>
  <c r="N3345" i="3"/>
  <c r="P36" i="16"/>
  <c r="BH2386" i="3"/>
  <c r="BI2386" i="3"/>
  <c r="N2386" i="3"/>
  <c r="BH2390" i="3"/>
  <c r="BI2390" i="3"/>
  <c r="N2390" i="3"/>
  <c r="BH2394" i="3"/>
  <c r="BI2394" i="3"/>
  <c r="N2394" i="3"/>
  <c r="BH2398" i="3"/>
  <c r="BI2398" i="3"/>
  <c r="N2398" i="3"/>
  <c r="BH2402" i="3"/>
  <c r="BI2402" i="3"/>
  <c r="N2402" i="3"/>
  <c r="BH2406" i="3"/>
  <c r="BI2406" i="3"/>
  <c r="N2406" i="3"/>
  <c r="BH2410" i="3"/>
  <c r="BI2410" i="3"/>
  <c r="N2410" i="3"/>
  <c r="BH2438" i="3"/>
  <c r="BI2438" i="3"/>
  <c r="N2438" i="3"/>
  <c r="BH2443" i="3"/>
  <c r="BI2443" i="3"/>
  <c r="N2443" i="3"/>
  <c r="BH2447" i="3"/>
  <c r="BI2447" i="3"/>
  <c r="N2447" i="3"/>
  <c r="BH2468" i="3"/>
  <c r="BI2468" i="3"/>
  <c r="N2468" i="3"/>
  <c r="BH2483" i="3"/>
  <c r="BI2483" i="3"/>
  <c r="N2483" i="3"/>
  <c r="BH2506" i="3"/>
  <c r="BI2506" i="3"/>
  <c r="N2506" i="3"/>
  <c r="BH2517" i="3"/>
  <c r="BI2517" i="3"/>
  <c r="N2517" i="3"/>
  <c r="BH2536" i="3"/>
  <c r="BI2536" i="3"/>
  <c r="N2536" i="3"/>
  <c r="BH2546" i="3"/>
  <c r="BI2546" i="3"/>
  <c r="N2546" i="3"/>
  <c r="BH2568" i="3"/>
  <c r="BI2568" i="3"/>
  <c r="N2568" i="3"/>
  <c r="BH2571" i="3"/>
  <c r="BI2571" i="3"/>
  <c r="N2571" i="3"/>
  <c r="BH2582" i="3"/>
  <c r="BI2582" i="3"/>
  <c r="N2582" i="3"/>
  <c r="BH2589" i="3"/>
  <c r="BI2589" i="3"/>
  <c r="N2589" i="3"/>
  <c r="BH2604" i="3"/>
  <c r="BI2604" i="3"/>
  <c r="N2604" i="3"/>
  <c r="BH2622" i="3"/>
  <c r="BI2622" i="3"/>
  <c r="N2622" i="3"/>
  <c r="BH2637" i="3"/>
  <c r="BI2637" i="3"/>
  <c r="N2637" i="3"/>
  <c r="BH2640" i="3"/>
  <c r="BI2640" i="3"/>
  <c r="N2640" i="3"/>
  <c r="BH2648" i="3"/>
  <c r="BI2648" i="3"/>
  <c r="N2648" i="3"/>
  <c r="BH2668" i="3"/>
  <c r="BI2668" i="3"/>
  <c r="N2668" i="3"/>
  <c r="BH2686" i="3"/>
  <c r="BI2686" i="3"/>
  <c r="N2686" i="3"/>
  <c r="BH2690" i="3"/>
  <c r="BI2690" i="3"/>
  <c r="N2690" i="3"/>
  <c r="BH2705" i="3"/>
  <c r="BI2705" i="3"/>
  <c r="N2705" i="3"/>
  <c r="BH2712" i="3"/>
  <c r="BI2712" i="3"/>
  <c r="N2712" i="3"/>
  <c r="BH2738" i="3"/>
  <c r="BI2738" i="3"/>
  <c r="N2738" i="3"/>
  <c r="BH2741" i="3"/>
  <c r="BI2741" i="3"/>
  <c r="N2741" i="3"/>
  <c r="BH2751" i="3"/>
  <c r="BI2751" i="3"/>
  <c r="N2751" i="3"/>
  <c r="BH2763" i="3"/>
  <c r="BI2763" i="3"/>
  <c r="N2763" i="3"/>
  <c r="BH2767" i="3"/>
  <c r="BI2767" i="3"/>
  <c r="N2767" i="3"/>
  <c r="BH2775" i="3"/>
  <c r="BI2775" i="3"/>
  <c r="N2775" i="3"/>
  <c r="BH2787" i="3"/>
  <c r="BI2787" i="3"/>
  <c r="N2787" i="3"/>
  <c r="BH2791" i="3"/>
  <c r="BI2791" i="3"/>
  <c r="N2791" i="3"/>
  <c r="BH2799" i="3"/>
  <c r="BI2799" i="3"/>
  <c r="N2799" i="3"/>
  <c r="BH2811" i="3"/>
  <c r="BI2811" i="3"/>
  <c r="N2811" i="3"/>
  <c r="BH2815" i="3"/>
  <c r="BI2815" i="3"/>
  <c r="N2815" i="3"/>
  <c r="BH2883" i="3"/>
  <c r="BI2883" i="3"/>
  <c r="N2883" i="3"/>
  <c r="BH2887" i="3"/>
  <c r="BI2887" i="3"/>
  <c r="N2887" i="3"/>
  <c r="BH2891" i="3"/>
  <c r="BI2891" i="3"/>
  <c r="N2891" i="3"/>
  <c r="BH2895" i="3"/>
  <c r="BI2895" i="3"/>
  <c r="N2895" i="3"/>
  <c r="BH2899" i="3"/>
  <c r="BI2899" i="3"/>
  <c r="N2899" i="3"/>
  <c r="BH2903" i="3"/>
  <c r="BI2903" i="3"/>
  <c r="N2903" i="3"/>
  <c r="BH2907" i="3"/>
  <c r="BI2907" i="3"/>
  <c r="N2907" i="3"/>
  <c r="BH2915" i="3"/>
  <c r="BI2915" i="3"/>
  <c r="N2915" i="3"/>
  <c r="BH2919" i="3"/>
  <c r="BI2919" i="3"/>
  <c r="N2919" i="3"/>
  <c r="BH2927" i="3"/>
  <c r="BI2927" i="3"/>
  <c r="N2927" i="3"/>
  <c r="BH2984" i="3"/>
  <c r="BI2984" i="3"/>
  <c r="N2984" i="3"/>
  <c r="BH2988" i="3"/>
  <c r="BI2988" i="3"/>
  <c r="N2988" i="3"/>
  <c r="BH2992" i="3"/>
  <c r="BI2992" i="3"/>
  <c r="N2992" i="3"/>
  <c r="BH2996" i="3"/>
  <c r="BI2996" i="3"/>
  <c r="N2996" i="3"/>
  <c r="BH3000" i="3"/>
  <c r="BI3000" i="3"/>
  <c r="N3000" i="3"/>
  <c r="BH3004" i="3"/>
  <c r="BI3004" i="3"/>
  <c r="N3004" i="3"/>
  <c r="BH3008" i="3"/>
  <c r="BI3008" i="3"/>
  <c r="N3008" i="3"/>
  <c r="BH3016" i="3"/>
  <c r="BI3016" i="3"/>
  <c r="N3016" i="3"/>
  <c r="BH3020" i="3"/>
  <c r="BI3020" i="3"/>
  <c r="N3020" i="3"/>
  <c r="BH3028" i="3"/>
  <c r="BI3028" i="3"/>
  <c r="N3028" i="3"/>
  <c r="BH3036" i="3"/>
  <c r="BI3036" i="3"/>
  <c r="N3036" i="3"/>
  <c r="BH3040" i="3"/>
  <c r="BI3040" i="3"/>
  <c r="N3040" i="3"/>
  <c r="BH3044" i="3"/>
  <c r="BI3044" i="3"/>
  <c r="N3044" i="3"/>
  <c r="BH3048" i="3"/>
  <c r="BI3048" i="3"/>
  <c r="N3048" i="3"/>
  <c r="BH3052" i="3"/>
  <c r="BI3052" i="3"/>
  <c r="N3052" i="3"/>
  <c r="BH3056" i="3"/>
  <c r="BI3056" i="3"/>
  <c r="N3056" i="3"/>
  <c r="BH3060" i="3"/>
  <c r="BI3060" i="3"/>
  <c r="N3060" i="3"/>
  <c r="BH3135" i="3"/>
  <c r="BI3135" i="3"/>
  <c r="N3135" i="3"/>
  <c r="BH3178" i="3"/>
  <c r="BI3178" i="3"/>
  <c r="N3178" i="3"/>
  <c r="BH3182" i="3"/>
  <c r="BI3182" i="3"/>
  <c r="N3182" i="3"/>
  <c r="BH3190" i="3"/>
  <c r="BI3190" i="3"/>
  <c r="N3190" i="3"/>
  <c r="BH3202" i="3"/>
  <c r="BI3202" i="3"/>
  <c r="N3202" i="3"/>
  <c r="BH3206" i="3"/>
  <c r="BI3206" i="3"/>
  <c r="N3206" i="3"/>
  <c r="BH3214" i="3"/>
  <c r="BI3214" i="3"/>
  <c r="N3214" i="3"/>
  <c r="BH3271" i="3"/>
  <c r="BI3271" i="3"/>
  <c r="N3271" i="3"/>
  <c r="BH3352" i="3"/>
  <c r="BI3352" i="3"/>
  <c r="N3352" i="3"/>
  <c r="BH3356" i="3"/>
  <c r="BI3356" i="3"/>
  <c r="N3356" i="3"/>
  <c r="BH3360" i="3"/>
  <c r="BI3360" i="3"/>
  <c r="N3360" i="3"/>
  <c r="BH3364" i="3"/>
  <c r="BI3364" i="3"/>
  <c r="N3364" i="3"/>
  <c r="BH3514" i="3"/>
  <c r="BI3514" i="3"/>
  <c r="N3514" i="3"/>
  <c r="BK58" i="16"/>
  <c r="BH3503" i="3"/>
  <c r="BI3503" i="3"/>
  <c r="N3503" i="3"/>
  <c r="BH2933" i="3"/>
  <c r="BI2933" i="3"/>
  <c r="N2933" i="3"/>
  <c r="BH2464" i="3"/>
  <c r="BI2464" i="3"/>
  <c r="N2464" i="3"/>
  <c r="BH2345" i="3"/>
  <c r="BI2345" i="3"/>
  <c r="N2345" i="3"/>
  <c r="BH3534" i="3"/>
  <c r="BI3534" i="3"/>
  <c r="N3534" i="3"/>
  <c r="BH3472" i="3"/>
  <c r="BI3472" i="3"/>
  <c r="N3472" i="3"/>
  <c r="BH3445" i="3"/>
  <c r="BI3445" i="3"/>
  <c r="N3445" i="3"/>
  <c r="BH3440" i="3"/>
  <c r="BI3440" i="3"/>
  <c r="N3440" i="3"/>
  <c r="P15" i="16"/>
  <c r="Q15" i="16"/>
  <c r="BH2376" i="3"/>
  <c r="BI2376" i="3"/>
  <c r="N2376" i="3"/>
  <c r="BH2380" i="3"/>
  <c r="BI2380" i="3"/>
  <c r="N2380" i="3"/>
  <c r="BH2416" i="3"/>
  <c r="BI2416" i="3"/>
  <c r="N2416" i="3"/>
  <c r="BH2424" i="3"/>
  <c r="BI2424" i="3"/>
  <c r="N2424" i="3"/>
  <c r="BH2429" i="3"/>
  <c r="BI2429" i="3"/>
  <c r="N2429" i="3"/>
  <c r="BH2448" i="3"/>
  <c r="BI2448" i="3"/>
  <c r="N2448" i="3"/>
  <c r="BH2456" i="3"/>
  <c r="BI2456" i="3"/>
  <c r="N2456" i="3"/>
  <c r="BH2459" i="3"/>
  <c r="BI2459" i="3"/>
  <c r="N2459" i="3"/>
  <c r="BH2465" i="3"/>
  <c r="BI2465" i="3"/>
  <c r="N2465" i="3"/>
  <c r="BH2473" i="3"/>
  <c r="BI2473" i="3"/>
  <c r="N2473" i="3"/>
  <c r="BH2476" i="3"/>
  <c r="BI2476" i="3"/>
  <c r="N2476" i="3"/>
  <c r="BH2480" i="3"/>
  <c r="BI2480" i="3"/>
  <c r="N2480" i="3"/>
  <c r="BH2500" i="3"/>
  <c r="BI2500" i="3"/>
  <c r="N2500" i="3"/>
  <c r="BH2511" i="3"/>
  <c r="BI2511" i="3"/>
  <c r="N2511" i="3"/>
  <c r="BH2514" i="3"/>
  <c r="BI2514" i="3"/>
  <c r="N2514" i="3"/>
  <c r="BH2525" i="3"/>
  <c r="BI2525" i="3"/>
  <c r="N2525" i="3"/>
  <c r="BH2551" i="3"/>
  <c r="BI2551" i="3"/>
  <c r="N2551" i="3"/>
  <c r="BH2554" i="3"/>
  <c r="BI2554" i="3"/>
  <c r="N2554" i="3"/>
  <c r="BH2576" i="3"/>
  <c r="BI2576" i="3"/>
  <c r="N2576" i="3"/>
  <c r="BH2579" i="3"/>
  <c r="BI2579" i="3"/>
  <c r="N2579" i="3"/>
  <c r="BH2590" i="3"/>
  <c r="BI2590" i="3"/>
  <c r="N2590" i="3"/>
  <c r="BH2601" i="3"/>
  <c r="BI2601" i="3"/>
  <c r="N2601" i="3"/>
  <c r="BH2612" i="3"/>
  <c r="BI2612" i="3"/>
  <c r="N2612" i="3"/>
  <c r="BH2616" i="3"/>
  <c r="BI2616" i="3"/>
  <c r="N2616" i="3"/>
  <c r="BH2619" i="3"/>
  <c r="BI2619" i="3"/>
  <c r="N2619" i="3"/>
  <c r="BH2673" i="3"/>
  <c r="BI2673" i="3"/>
  <c r="N2673" i="3"/>
  <c r="BH2680" i="3"/>
  <c r="BI2680" i="3"/>
  <c r="N2680" i="3"/>
  <c r="BH2713" i="3"/>
  <c r="BI2713" i="3"/>
  <c r="N2713" i="3"/>
  <c r="BH2720" i="3"/>
  <c r="BI2720" i="3"/>
  <c r="N2720" i="3"/>
  <c r="BH2742" i="3"/>
  <c r="BI2742" i="3"/>
  <c r="N2742" i="3"/>
  <c r="BH2745" i="3"/>
  <c r="BI2745" i="3"/>
  <c r="N2745" i="3"/>
  <c r="BH2955" i="3"/>
  <c r="BI2955" i="3"/>
  <c r="N2955" i="3"/>
  <c r="BH3132" i="3"/>
  <c r="BI3132" i="3"/>
  <c r="N3132" i="3"/>
  <c r="BH3171" i="3"/>
  <c r="BI3171" i="3"/>
  <c r="N3171" i="3"/>
  <c r="BH3325" i="3"/>
  <c r="BI3325" i="3"/>
  <c r="N3325" i="3"/>
  <c r="BH3333" i="3"/>
  <c r="BI3333" i="3"/>
  <c r="N3333" i="3"/>
  <c r="BH3337" i="3"/>
  <c r="BI3337" i="3"/>
  <c r="N3337" i="3"/>
  <c r="N1119" i="3"/>
  <c r="N1972" i="3"/>
  <c r="BH2384" i="3"/>
  <c r="BI2384" i="3"/>
  <c r="N2384" i="3"/>
  <c r="BH2388" i="3"/>
  <c r="BI2388" i="3"/>
  <c r="N2388" i="3"/>
  <c r="BH2392" i="3"/>
  <c r="BI2392" i="3"/>
  <c r="N2392" i="3"/>
  <c r="BH2396" i="3"/>
  <c r="BI2396" i="3"/>
  <c r="N2396" i="3"/>
  <c r="BH2400" i="3"/>
  <c r="BI2400" i="3"/>
  <c r="N2400" i="3"/>
  <c r="BH2404" i="3"/>
  <c r="BI2404" i="3"/>
  <c r="N2404" i="3"/>
  <c r="BH2408" i="3"/>
  <c r="BI2408" i="3"/>
  <c r="N2408" i="3"/>
  <c r="Q2408" i="3"/>
  <c r="R2408" i="3"/>
  <c r="BH2445" i="3"/>
  <c r="BI2445" i="3"/>
  <c r="N2445" i="3"/>
  <c r="BH2485" i="3"/>
  <c r="BI2485" i="3"/>
  <c r="N2485" i="3"/>
  <c r="BH2488" i="3"/>
  <c r="BI2488" i="3"/>
  <c r="N2488" i="3"/>
  <c r="BH2501" i="3"/>
  <c r="BI2501" i="3"/>
  <c r="N2501" i="3"/>
  <c r="BH2508" i="3"/>
  <c r="BI2508" i="3"/>
  <c r="N2508" i="3"/>
  <c r="BH2519" i="3"/>
  <c r="BI2519" i="3"/>
  <c r="N2519" i="3"/>
  <c r="BH2522" i="3"/>
  <c r="BI2522" i="3"/>
  <c r="N2522" i="3"/>
  <c r="BH2573" i="3"/>
  <c r="BI2573" i="3"/>
  <c r="N2573" i="3"/>
  <c r="BH2584" i="3"/>
  <c r="BI2584" i="3"/>
  <c r="N2584" i="3"/>
  <c r="BH2587" i="3"/>
  <c r="BI2587" i="3"/>
  <c r="N2587" i="3"/>
  <c r="BH2602" i="3"/>
  <c r="BI2602" i="3"/>
  <c r="N2602" i="3"/>
  <c r="BH2609" i="3"/>
  <c r="BI2609" i="3"/>
  <c r="N2609" i="3"/>
  <c r="BH2624" i="3"/>
  <c r="BI2624" i="3"/>
  <c r="N2624" i="3"/>
  <c r="BH2646" i="3"/>
  <c r="BI2646" i="3"/>
  <c r="N2646" i="3"/>
  <c r="BH2681" i="3"/>
  <c r="BI2681" i="3"/>
  <c r="N2681" i="3"/>
  <c r="BH2688" i="3"/>
  <c r="BI2688" i="3"/>
  <c r="N2688" i="3"/>
  <c r="BH2703" i="3"/>
  <c r="BI2703" i="3"/>
  <c r="N2703" i="3"/>
  <c r="BH2707" i="3"/>
  <c r="BI2707" i="3"/>
  <c r="N2707" i="3"/>
  <c r="BH2710" i="3"/>
  <c r="BI2710" i="3"/>
  <c r="N2710" i="3"/>
  <c r="BH2725" i="3"/>
  <c r="BI2725" i="3"/>
  <c r="N2725" i="3"/>
  <c r="BH2732" i="3"/>
  <c r="BI2732" i="3"/>
  <c r="N2732" i="3"/>
  <c r="BH2746" i="3"/>
  <c r="BI2746" i="3"/>
  <c r="N2746" i="3"/>
  <c r="BH2749" i="3"/>
  <c r="BI2749" i="3"/>
  <c r="N2749" i="3"/>
  <c r="BH2753" i="3"/>
  <c r="BI2753" i="3"/>
  <c r="N2753" i="3"/>
  <c r="BH2757" i="3"/>
  <c r="BI2757" i="3"/>
  <c r="N2757" i="3"/>
  <c r="BH2761" i="3"/>
  <c r="BI2761" i="3"/>
  <c r="N2761" i="3"/>
  <c r="BH2765" i="3"/>
  <c r="BI2765" i="3"/>
  <c r="N2765" i="3"/>
  <c r="BH2769" i="3"/>
  <c r="BI2769" i="3"/>
  <c r="N2769" i="3"/>
  <c r="BH2773" i="3"/>
  <c r="BI2773" i="3"/>
  <c r="N2773" i="3"/>
  <c r="BH2777" i="3"/>
  <c r="BI2777" i="3"/>
  <c r="N2777" i="3"/>
  <c r="BH2785" i="3"/>
  <c r="BI2785" i="3"/>
  <c r="N2785" i="3"/>
  <c r="BH2789" i="3"/>
  <c r="BI2789" i="3"/>
  <c r="N2789" i="3"/>
  <c r="BH2793" i="3"/>
  <c r="BI2793" i="3"/>
  <c r="N2793" i="3"/>
  <c r="BH2797" i="3"/>
  <c r="BI2797" i="3"/>
  <c r="N2797" i="3"/>
  <c r="BH2801" i="3"/>
  <c r="BI2801" i="3"/>
  <c r="N2801" i="3"/>
  <c r="BH2805" i="3"/>
  <c r="BI2805" i="3"/>
  <c r="N2805" i="3"/>
  <c r="BH2809" i="3"/>
  <c r="BI2809" i="3"/>
  <c r="N2809" i="3"/>
  <c r="BH2813" i="3"/>
  <c r="BI2813" i="3"/>
  <c r="N2813" i="3"/>
  <c r="BH2817" i="3"/>
  <c r="BI2817" i="3"/>
  <c r="N2817" i="3"/>
  <c r="BH2885" i="3"/>
  <c r="BI2885" i="3"/>
  <c r="N2885" i="3"/>
  <c r="BH2889" i="3"/>
  <c r="BI2889" i="3"/>
  <c r="N2889" i="3"/>
  <c r="BH2897" i="3"/>
  <c r="BI2897" i="3"/>
  <c r="N2897" i="3"/>
  <c r="BH3086" i="3"/>
  <c r="BI3086" i="3"/>
  <c r="N3086" i="3"/>
  <c r="BH3090" i="3"/>
  <c r="BI3090" i="3"/>
  <c r="N3090" i="3"/>
  <c r="BH3094" i="3"/>
  <c r="BI3094" i="3"/>
  <c r="N3094" i="3"/>
  <c r="BH3098" i="3"/>
  <c r="BI3098" i="3"/>
  <c r="N3098" i="3"/>
  <c r="BH3102" i="3"/>
  <c r="BI3102" i="3"/>
  <c r="N3102" i="3"/>
  <c r="BH3106" i="3"/>
  <c r="BI3106" i="3"/>
  <c r="N3106" i="3"/>
  <c r="BH3110" i="3"/>
  <c r="BI3110" i="3"/>
  <c r="N3110" i="3"/>
  <c r="BH3121" i="3"/>
  <c r="BI3121" i="3"/>
  <c r="N3121" i="3"/>
  <c r="BH3168" i="3"/>
  <c r="BI3168" i="3"/>
  <c r="N3168" i="3"/>
  <c r="BH3230" i="3"/>
  <c r="BI3230" i="3"/>
  <c r="N3230" i="3"/>
  <c r="BH3263" i="3"/>
  <c r="BI3263" i="3"/>
  <c r="N3263" i="3"/>
  <c r="BH3282" i="3"/>
  <c r="BI3282" i="3"/>
  <c r="N3282" i="3"/>
  <c r="BH3286" i="3"/>
  <c r="BI3286" i="3"/>
  <c r="N3286" i="3"/>
  <c r="BH3294" i="3"/>
  <c r="BI3294" i="3"/>
  <c r="N3294" i="3"/>
  <c r="BH3298" i="3"/>
  <c r="BI3298" i="3"/>
  <c r="N3298" i="3"/>
  <c r="BH3490" i="3"/>
  <c r="BI3490" i="3"/>
  <c r="N3490" i="3"/>
  <c r="BH3494" i="3"/>
  <c r="BI3494" i="3"/>
  <c r="N3494" i="3"/>
  <c r="BH2430" i="3"/>
  <c r="BI2430" i="3"/>
  <c r="N2430" i="3"/>
  <c r="BH2435" i="3"/>
  <c r="BI2435" i="3"/>
  <c r="N2435" i="3"/>
  <c r="BH2437" i="3"/>
  <c r="BI2437" i="3"/>
  <c r="N2437" i="3"/>
  <c r="BH2440" i="3"/>
  <c r="BI2440" i="3"/>
  <c r="N2440" i="3"/>
  <c r="BH2460" i="3"/>
  <c r="BI2460" i="3"/>
  <c r="N2460" i="3"/>
  <c r="BH2474" i="3"/>
  <c r="BI2474" i="3"/>
  <c r="N2474" i="3"/>
  <c r="BH2477" i="3"/>
  <c r="BI2477" i="3"/>
  <c r="N2477" i="3"/>
  <c r="BH2486" i="3"/>
  <c r="BI2486" i="3"/>
  <c r="N2486" i="3"/>
  <c r="BH2496" i="3"/>
  <c r="BI2496" i="3"/>
  <c r="N2496" i="3"/>
  <c r="BH2499" i="3"/>
  <c r="BI2499" i="3"/>
  <c r="N2499" i="3"/>
  <c r="BH2502" i="3"/>
  <c r="BI2502" i="3"/>
  <c r="N2502" i="3"/>
  <c r="BH2505" i="3"/>
  <c r="BI2505" i="3"/>
  <c r="N2505" i="3"/>
  <c r="BH2512" i="3"/>
  <c r="BI2512" i="3"/>
  <c r="N2512" i="3"/>
  <c r="BH2515" i="3"/>
  <c r="BI2515" i="3"/>
  <c r="N2515" i="3"/>
  <c r="BH2518" i="3"/>
  <c r="BI2518" i="3"/>
  <c r="N2518" i="3"/>
  <c r="BH2521" i="3"/>
  <c r="BI2521" i="3"/>
  <c r="N2521" i="3"/>
  <c r="BH2528" i="3"/>
  <c r="BI2528" i="3"/>
  <c r="N2528" i="3"/>
  <c r="BH2538" i="3"/>
  <c r="BI2538" i="3"/>
  <c r="N2538" i="3"/>
  <c r="BH2543" i="3"/>
  <c r="BI2543" i="3"/>
  <c r="N2543" i="3"/>
  <c r="BH2552" i="3"/>
  <c r="BI2552" i="3"/>
  <c r="N2552" i="3"/>
  <c r="BH2557" i="3"/>
  <c r="BI2557" i="3"/>
  <c r="N2557" i="3"/>
  <c r="BH2560" i="3"/>
  <c r="BI2560" i="3"/>
  <c r="N2560" i="3"/>
  <c r="BH2562" i="3"/>
  <c r="BI2562" i="3"/>
  <c r="N2562" i="3"/>
  <c r="BH2570" i="3"/>
  <c r="BI2570" i="3"/>
  <c r="N2570" i="3"/>
  <c r="BH2577" i="3"/>
  <c r="BI2577" i="3"/>
  <c r="N2577" i="3"/>
  <c r="BH2580" i="3"/>
  <c r="BI2580" i="3"/>
  <c r="N2580" i="3"/>
  <c r="BH2583" i="3"/>
  <c r="BI2583" i="3"/>
  <c r="N2583" i="3"/>
  <c r="BH2586" i="3"/>
  <c r="BI2586" i="3"/>
  <c r="N2586" i="3"/>
  <c r="BH2593" i="3"/>
  <c r="BI2593" i="3"/>
  <c r="N2593" i="3"/>
  <c r="BH2600" i="3"/>
  <c r="BI2600" i="3"/>
  <c r="N2600" i="3"/>
  <c r="BH2603" i="3"/>
  <c r="BI2603" i="3"/>
  <c r="N2603" i="3"/>
  <c r="BH2606" i="3"/>
  <c r="BI2606" i="3"/>
  <c r="N2606" i="3"/>
  <c r="BH2613" i="3"/>
  <c r="BI2613" i="3"/>
  <c r="N2613" i="3"/>
  <c r="BH2645" i="3"/>
  <c r="BI2645" i="3"/>
  <c r="N2645" i="3"/>
  <c r="BH2654" i="3"/>
  <c r="BI2654" i="3"/>
  <c r="N2654" i="3"/>
  <c r="BH2664" i="3"/>
  <c r="BI2664" i="3"/>
  <c r="N2664" i="3"/>
  <c r="BH2667" i="3"/>
  <c r="BI2667" i="3"/>
  <c r="N2667" i="3"/>
  <c r="BH2670" i="3"/>
  <c r="BI2670" i="3"/>
  <c r="N2670" i="3"/>
  <c r="BH2674" i="3"/>
  <c r="BI2674" i="3"/>
  <c r="N2674" i="3"/>
  <c r="BH2677" i="3"/>
  <c r="BI2677" i="3"/>
  <c r="N2677" i="3"/>
  <c r="BH2684" i="3"/>
  <c r="BI2684" i="3"/>
  <c r="N2684" i="3"/>
  <c r="BH2691" i="3"/>
  <c r="BI2691" i="3"/>
  <c r="N2691" i="3"/>
  <c r="BH2694" i="3"/>
  <c r="BI2694" i="3"/>
  <c r="N2694" i="3"/>
  <c r="BH2697" i="3"/>
  <c r="BI2697" i="3"/>
  <c r="N2697" i="3"/>
  <c r="BH2704" i="3"/>
  <c r="BI2704" i="3"/>
  <c r="N2704" i="3"/>
  <c r="BH2721" i="3"/>
  <c r="BI2721" i="3"/>
  <c r="N2721" i="3"/>
  <c r="BH2728" i="3"/>
  <c r="BI2728" i="3"/>
  <c r="N2728" i="3"/>
  <c r="BH2731" i="3"/>
  <c r="BI2731" i="3"/>
  <c r="N2731" i="3"/>
  <c r="BH2734" i="3"/>
  <c r="BI2734" i="3"/>
  <c r="N2734" i="3"/>
  <c r="BH2740" i="3"/>
  <c r="BI2740" i="3"/>
  <c r="N2740" i="3"/>
  <c r="BH2743" i="3"/>
  <c r="BI2743" i="3"/>
  <c r="N2743" i="3"/>
  <c r="BH2748" i="3"/>
  <c r="BI2748" i="3"/>
  <c r="N2748" i="3"/>
  <c r="BH2752" i="3"/>
  <c r="BI2752" i="3"/>
  <c r="N2752" i="3"/>
  <c r="BH2756" i="3"/>
  <c r="BI2756" i="3"/>
  <c r="N2756" i="3"/>
  <c r="BH2760" i="3"/>
  <c r="BI2760" i="3"/>
  <c r="N2760" i="3"/>
  <c r="BH2764" i="3"/>
  <c r="BI2764" i="3"/>
  <c r="N2764" i="3"/>
  <c r="BH2768" i="3"/>
  <c r="BI2768" i="3"/>
  <c r="N2768" i="3"/>
  <c r="BH2772" i="3"/>
  <c r="BI2772" i="3"/>
  <c r="N2772" i="3"/>
  <c r="BH2776" i="3"/>
  <c r="BI2776" i="3"/>
  <c r="N2776" i="3"/>
  <c r="BH2780" i="3"/>
  <c r="BI2780" i="3"/>
  <c r="N2780" i="3"/>
  <c r="BH2784" i="3"/>
  <c r="BI2784" i="3"/>
  <c r="N2784" i="3"/>
  <c r="BH2788" i="3"/>
  <c r="BI2788" i="3"/>
  <c r="N2788" i="3"/>
  <c r="BH2792" i="3"/>
  <c r="BI2792" i="3"/>
  <c r="N2792" i="3"/>
  <c r="BH2796" i="3"/>
  <c r="BI2796" i="3"/>
  <c r="N2796" i="3"/>
  <c r="BH2800" i="3"/>
  <c r="BI2800" i="3"/>
  <c r="N2800" i="3"/>
  <c r="BH2804" i="3"/>
  <c r="BI2804" i="3"/>
  <c r="N2804" i="3"/>
  <c r="BH2808" i="3"/>
  <c r="BI2808" i="3"/>
  <c r="N2808" i="3"/>
  <c r="BH2812" i="3"/>
  <c r="BI2812" i="3"/>
  <c r="N2812" i="3"/>
  <c r="BH2816" i="3"/>
  <c r="BI2816" i="3"/>
  <c r="N2816" i="3"/>
  <c r="BH2884" i="3"/>
  <c r="BI2884" i="3"/>
  <c r="N2884" i="3"/>
  <c r="BH2888" i="3"/>
  <c r="BI2888" i="3"/>
  <c r="N2888" i="3"/>
  <c r="BH2892" i="3"/>
  <c r="BI2892" i="3"/>
  <c r="N2892" i="3"/>
  <c r="BH2896" i="3"/>
  <c r="BI2896" i="3"/>
  <c r="N2896" i="3"/>
  <c r="BH2900" i="3"/>
  <c r="BI2900" i="3"/>
  <c r="N2900" i="3"/>
  <c r="BH2904" i="3"/>
  <c r="BI2904" i="3"/>
  <c r="N2904" i="3"/>
  <c r="BH2912" i="3"/>
  <c r="BI2912" i="3"/>
  <c r="N2912" i="3"/>
  <c r="BH2916" i="3"/>
  <c r="BI2916" i="3"/>
  <c r="N2916" i="3"/>
  <c r="BH2924" i="3"/>
  <c r="BI2924" i="3"/>
  <c r="N2924" i="3"/>
  <c r="BH2935" i="3"/>
  <c r="BI2935" i="3"/>
  <c r="N2935" i="3"/>
  <c r="BH3070" i="3"/>
  <c r="BI3070" i="3"/>
  <c r="N3070" i="3"/>
  <c r="BH3078" i="3"/>
  <c r="BI3078" i="3"/>
  <c r="N3078" i="3"/>
  <c r="BH3129" i="3"/>
  <c r="BI3129" i="3"/>
  <c r="N3129" i="3"/>
  <c r="BH3140" i="3"/>
  <c r="BI3140" i="3"/>
  <c r="N3140" i="3"/>
  <c r="BH3165" i="3"/>
  <c r="BI3165" i="3"/>
  <c r="N3165" i="3"/>
  <c r="BH3254" i="3"/>
  <c r="BI3254" i="3"/>
  <c r="N3254" i="3"/>
  <c r="BH3283" i="3"/>
  <c r="BI3283" i="3"/>
  <c r="N3283" i="3"/>
  <c r="BH3295" i="3"/>
  <c r="BI3295" i="3"/>
  <c r="N3295" i="3"/>
  <c r="BH3299" i="3"/>
  <c r="BI3299" i="3"/>
  <c r="N3299" i="3"/>
  <c r="BH3307" i="3"/>
  <c r="BI3307" i="3"/>
  <c r="N3307" i="3"/>
  <c r="BH3326" i="3"/>
  <c r="BI3326" i="3"/>
  <c r="N3326" i="3"/>
  <c r="BH3330" i="3"/>
  <c r="BI3330" i="3"/>
  <c r="N3330" i="3"/>
  <c r="BH3334" i="3"/>
  <c r="BI3334" i="3"/>
  <c r="N3334" i="3"/>
  <c r="BH3357" i="3"/>
  <c r="BI3357" i="3"/>
  <c r="N3357" i="3"/>
  <c r="BH3365" i="3"/>
  <c r="BI3365" i="3"/>
  <c r="N3365" i="3"/>
  <c r="BH3404" i="3"/>
  <c r="BI3404" i="3"/>
  <c r="N3404" i="3"/>
  <c r="BH3412" i="3"/>
  <c r="BI3412" i="3"/>
  <c r="N3412" i="3"/>
  <c r="BH3417" i="3"/>
  <c r="BI3417" i="3"/>
  <c r="N3417" i="3"/>
  <c r="BH3426" i="3"/>
  <c r="BI3426" i="3"/>
  <c r="N3426" i="3"/>
  <c r="BH3433" i="3"/>
  <c r="BI3433" i="3"/>
  <c r="N3433" i="3"/>
  <c r="BH3442" i="3"/>
  <c r="BI3442" i="3"/>
  <c r="N3442" i="3"/>
  <c r="BH3449" i="3"/>
  <c r="BI3449" i="3"/>
  <c r="N3449" i="3"/>
  <c r="BH3458" i="3"/>
  <c r="BI3458" i="3"/>
  <c r="N3458" i="3"/>
  <c r="BH3465" i="3"/>
  <c r="BI3465" i="3"/>
  <c r="N3465" i="3"/>
  <c r="BH3474" i="3"/>
  <c r="BI3474" i="3"/>
  <c r="N3474" i="3"/>
  <c r="BH3481" i="3"/>
  <c r="BI3481" i="3"/>
  <c r="N3481" i="3"/>
  <c r="BH3487" i="3"/>
  <c r="BI3487" i="3"/>
  <c r="N3487" i="3"/>
  <c r="BH3523" i="3"/>
  <c r="BI3523" i="3"/>
  <c r="N3523" i="3"/>
  <c r="BH3526" i="3"/>
  <c r="BI3526" i="3"/>
  <c r="N3526" i="3"/>
  <c r="BH3062" i="3"/>
  <c r="BI3062" i="3"/>
  <c r="N3062" i="3"/>
  <c r="BH3082" i="3"/>
  <c r="BI3082" i="3"/>
  <c r="N3082" i="3"/>
  <c r="BH3536" i="3"/>
  <c r="BI3536" i="3"/>
  <c r="N3536" i="3"/>
  <c r="BH3543" i="3"/>
  <c r="BI3543" i="3"/>
  <c r="N3543" i="3"/>
  <c r="CM65" i="16"/>
  <c r="O186" i="3"/>
  <c r="O174" i="3"/>
  <c r="BH2905" i="3"/>
  <c r="BI2905" i="3"/>
  <c r="N2905" i="3"/>
  <c r="BH2917" i="3"/>
  <c r="BI2917" i="3"/>
  <c r="N2917" i="3"/>
  <c r="BH2925" i="3"/>
  <c r="BI2925" i="3"/>
  <c r="N2925" i="3"/>
  <c r="BH2951" i="3"/>
  <c r="BI2951" i="3"/>
  <c r="N2951" i="3"/>
  <c r="BH2986" i="3"/>
  <c r="BI2986" i="3"/>
  <c r="N2986" i="3"/>
  <c r="BH2990" i="3"/>
  <c r="BI2990" i="3"/>
  <c r="N2990" i="3"/>
  <c r="BH2994" i="3"/>
  <c r="BI2994" i="3"/>
  <c r="N2994" i="3"/>
  <c r="BH2998" i="3"/>
  <c r="BI2998" i="3"/>
  <c r="N2998" i="3"/>
  <c r="BH3002" i="3"/>
  <c r="BI3002" i="3"/>
  <c r="N3002" i="3"/>
  <c r="BH3006" i="3"/>
  <c r="BI3006" i="3"/>
  <c r="N3006" i="3"/>
  <c r="BH3014" i="3"/>
  <c r="BI3014" i="3"/>
  <c r="N3014" i="3"/>
  <c r="BH3018" i="3"/>
  <c r="BI3018" i="3"/>
  <c r="N3018" i="3"/>
  <c r="BH3026" i="3"/>
  <c r="BI3026" i="3"/>
  <c r="N3026" i="3"/>
  <c r="BH3038" i="3"/>
  <c r="BI3038" i="3"/>
  <c r="N3038" i="3"/>
  <c r="BH3042" i="3"/>
  <c r="BI3042" i="3"/>
  <c r="N3042" i="3"/>
  <c r="BH3046" i="3"/>
  <c r="BI3046" i="3"/>
  <c r="N3046" i="3"/>
  <c r="BH3050" i="3"/>
  <c r="BI3050" i="3"/>
  <c r="N3050" i="3"/>
  <c r="BH3058" i="3"/>
  <c r="BI3058" i="3"/>
  <c r="N3058" i="3"/>
  <c r="BH3088" i="3"/>
  <c r="BI3088" i="3"/>
  <c r="N3088" i="3"/>
  <c r="BH3092" i="3"/>
  <c r="BI3092" i="3"/>
  <c r="N3092" i="3"/>
  <c r="BH3096" i="3"/>
  <c r="BI3096" i="3"/>
  <c r="N3096" i="3"/>
  <c r="BH3100" i="3"/>
  <c r="BI3100" i="3"/>
  <c r="N3100" i="3"/>
  <c r="BH3104" i="3"/>
  <c r="BI3104" i="3"/>
  <c r="N3104" i="3"/>
  <c r="BH3108" i="3"/>
  <c r="BI3108" i="3"/>
  <c r="N3108" i="3"/>
  <c r="BH3119" i="3"/>
  <c r="BI3119" i="3"/>
  <c r="N3119" i="3"/>
  <c r="BH3137" i="3"/>
  <c r="BI3137" i="3"/>
  <c r="N3137" i="3"/>
  <c r="BH3152" i="3"/>
  <c r="BI3152" i="3"/>
  <c r="N3152" i="3"/>
  <c r="BH3155" i="3"/>
  <c r="BI3155" i="3"/>
  <c r="N3155" i="3"/>
  <c r="BH3173" i="3"/>
  <c r="BI3173" i="3"/>
  <c r="N3173" i="3"/>
  <c r="BH3180" i="3"/>
  <c r="BI3180" i="3"/>
  <c r="N3180" i="3"/>
  <c r="BH3184" i="3"/>
  <c r="BI3184" i="3"/>
  <c r="N3184" i="3"/>
  <c r="BH3192" i="3"/>
  <c r="BI3192" i="3"/>
  <c r="N3192" i="3"/>
  <c r="BH3200" i="3"/>
  <c r="BI3200" i="3"/>
  <c r="N3200" i="3"/>
  <c r="BH3204" i="3"/>
  <c r="BI3204" i="3"/>
  <c r="N3204" i="3"/>
  <c r="BH3208" i="3"/>
  <c r="BI3208" i="3"/>
  <c r="N3208" i="3"/>
  <c r="BH3212" i="3"/>
  <c r="BI3212" i="3"/>
  <c r="N3212" i="3"/>
  <c r="BH3216" i="3"/>
  <c r="BI3216" i="3"/>
  <c r="N3216" i="3"/>
  <c r="BH3224" i="3"/>
  <c r="BI3224" i="3"/>
  <c r="N3224" i="3"/>
  <c r="BH3239" i="3"/>
  <c r="BI3239" i="3"/>
  <c r="N3239" i="3"/>
  <c r="BH3243" i="3"/>
  <c r="BI3243" i="3"/>
  <c r="N3243" i="3"/>
  <c r="BH3247" i="3"/>
  <c r="BI3247" i="3"/>
  <c r="N3247" i="3"/>
  <c r="BH3251" i="3"/>
  <c r="BI3251" i="3"/>
  <c r="N3251" i="3"/>
  <c r="BH3261" i="3"/>
  <c r="BI3261" i="3"/>
  <c r="N3261" i="3"/>
  <c r="BH3265" i="3"/>
  <c r="BI3265" i="3"/>
  <c r="N3265" i="3"/>
  <c r="BH3273" i="3"/>
  <c r="BI3273" i="3"/>
  <c r="N3273" i="3"/>
  <c r="BH3280" i="3"/>
  <c r="BI3280" i="3"/>
  <c r="N3280" i="3"/>
  <c r="BH3284" i="3"/>
  <c r="BI3284" i="3"/>
  <c r="N3284" i="3"/>
  <c r="BH3292" i="3"/>
  <c r="BI3292" i="3"/>
  <c r="N3292" i="3"/>
  <c r="BH3296" i="3"/>
  <c r="BI3296" i="3"/>
  <c r="N3296" i="3"/>
  <c r="BH3323" i="3"/>
  <c r="BI3323" i="3"/>
  <c r="N3323" i="3"/>
  <c r="BH3331" i="3"/>
  <c r="BI3331" i="3"/>
  <c r="N3331" i="3"/>
  <c r="BH3335" i="3"/>
  <c r="BI3335" i="3"/>
  <c r="N3335" i="3"/>
  <c r="BH3343" i="3"/>
  <c r="BI3343" i="3"/>
  <c r="N3343" i="3"/>
  <c r="BH3354" i="3"/>
  <c r="BI3354" i="3"/>
  <c r="N3354" i="3"/>
  <c r="BH3358" i="3"/>
  <c r="BI3358" i="3"/>
  <c r="N3358" i="3"/>
  <c r="BH3362" i="3"/>
  <c r="BI3362" i="3"/>
  <c r="N3362" i="3"/>
  <c r="BH3366" i="3"/>
  <c r="BI3366" i="3"/>
  <c r="N3366" i="3"/>
  <c r="BH3512" i="3"/>
  <c r="BI3512" i="3"/>
  <c r="N3512" i="3"/>
  <c r="Q38" i="3"/>
  <c r="T148" i="3"/>
  <c r="U148" i="3"/>
  <c r="Q148" i="3"/>
  <c r="R148" i="3"/>
  <c r="O148" i="3"/>
  <c r="BH2439" i="3"/>
  <c r="BI2439" i="3"/>
  <c r="N2439" i="3"/>
  <c r="BH2446" i="3"/>
  <c r="BI2446" i="3"/>
  <c r="N2446" i="3"/>
  <c r="BH2458" i="3"/>
  <c r="BI2458" i="3"/>
  <c r="N2458" i="3"/>
  <c r="BH2466" i="3"/>
  <c r="BI2466" i="3"/>
  <c r="N2466" i="3"/>
  <c r="BH2497" i="3"/>
  <c r="BI2497" i="3"/>
  <c r="N2497" i="3"/>
  <c r="BH2504" i="3"/>
  <c r="BI2504" i="3"/>
  <c r="N2504" i="3"/>
  <c r="BH2507" i="3"/>
  <c r="BI2507" i="3"/>
  <c r="N2507" i="3"/>
  <c r="BH2510" i="3"/>
  <c r="BI2510" i="3"/>
  <c r="N2510" i="3"/>
  <c r="BH2513" i="3"/>
  <c r="BI2513" i="3"/>
  <c r="N2513" i="3"/>
  <c r="BH2520" i="3"/>
  <c r="BI2520" i="3"/>
  <c r="N2520" i="3"/>
  <c r="BH2523" i="3"/>
  <c r="BI2523" i="3"/>
  <c r="N2523" i="3"/>
  <c r="BH2526" i="3"/>
  <c r="BI2526" i="3"/>
  <c r="N2526" i="3"/>
  <c r="BH2529" i="3"/>
  <c r="BI2529" i="3"/>
  <c r="N2529" i="3"/>
  <c r="BH2569" i="3"/>
  <c r="BI2569" i="3"/>
  <c r="N2569" i="3"/>
  <c r="BH2572" i="3"/>
  <c r="BI2572" i="3"/>
  <c r="N2572" i="3"/>
  <c r="BH2575" i="3"/>
  <c r="BI2575" i="3"/>
  <c r="N2575" i="3"/>
  <c r="BH2578" i="3"/>
  <c r="BI2578" i="3"/>
  <c r="N2578" i="3"/>
  <c r="BH2585" i="3"/>
  <c r="BI2585" i="3"/>
  <c r="N2585" i="3"/>
  <c r="BH2591" i="3"/>
  <c r="BI2591" i="3"/>
  <c r="N2591" i="3"/>
  <c r="BH2594" i="3"/>
  <c r="BI2594" i="3"/>
  <c r="N2594" i="3"/>
  <c r="BH2605" i="3"/>
  <c r="BI2605" i="3"/>
  <c r="N2605" i="3"/>
  <c r="BH2608" i="3"/>
  <c r="BI2608" i="3"/>
  <c r="N2608" i="3"/>
  <c r="BH2611" i="3"/>
  <c r="BI2611" i="3"/>
  <c r="N2611" i="3"/>
  <c r="BH2615" i="3"/>
  <c r="BI2615" i="3"/>
  <c r="N2615" i="3"/>
  <c r="BH2618" i="3"/>
  <c r="BI2618" i="3"/>
  <c r="N2618" i="3"/>
  <c r="BH2625" i="3"/>
  <c r="BI2625" i="3"/>
  <c r="N2625" i="3"/>
  <c r="BH2632" i="3"/>
  <c r="BI2632" i="3"/>
  <c r="N2632" i="3"/>
  <c r="BH2635" i="3"/>
  <c r="BI2635" i="3"/>
  <c r="N2635" i="3"/>
  <c r="BH2638" i="3"/>
  <c r="BI2638" i="3"/>
  <c r="N2638" i="3"/>
  <c r="BH2665" i="3"/>
  <c r="BI2665" i="3"/>
  <c r="N2665" i="3"/>
  <c r="BH2672" i="3"/>
  <c r="BI2672" i="3"/>
  <c r="N2672" i="3"/>
  <c r="BH2689" i="3"/>
  <c r="BI2689" i="3"/>
  <c r="N2689" i="3"/>
  <c r="BH2696" i="3"/>
  <c r="BI2696" i="3"/>
  <c r="N2696" i="3"/>
  <c r="BH2702" i="3"/>
  <c r="BI2702" i="3"/>
  <c r="N2702" i="3"/>
  <c r="BH2706" i="3"/>
  <c r="BI2706" i="3"/>
  <c r="N2706" i="3"/>
  <c r="BH2709" i="3"/>
  <c r="BI2709" i="3"/>
  <c r="N2709" i="3"/>
  <c r="BH2716" i="3"/>
  <c r="BI2716" i="3"/>
  <c r="N2716" i="3"/>
  <c r="BH2719" i="3"/>
  <c r="BI2719" i="3"/>
  <c r="N2719" i="3"/>
  <c r="BH2726" i="3"/>
  <c r="BI2726" i="3"/>
  <c r="N2726" i="3"/>
  <c r="BH2729" i="3"/>
  <c r="BI2729" i="3"/>
  <c r="N2729" i="3"/>
  <c r="BH2736" i="3"/>
  <c r="BI2736" i="3"/>
  <c r="N2736" i="3"/>
  <c r="BH2739" i="3"/>
  <c r="BI2739" i="3"/>
  <c r="N2739" i="3"/>
  <c r="BH2744" i="3"/>
  <c r="BI2744" i="3"/>
  <c r="N2744" i="3"/>
  <c r="BH2750" i="3"/>
  <c r="BI2750" i="3"/>
  <c r="N2750" i="3"/>
  <c r="BH2754" i="3"/>
  <c r="BI2754" i="3"/>
  <c r="N2754" i="3"/>
  <c r="BH2758" i="3"/>
  <c r="BI2758" i="3"/>
  <c r="N2758" i="3"/>
  <c r="BH2762" i="3"/>
  <c r="BI2762" i="3"/>
  <c r="N2762" i="3"/>
  <c r="BH2766" i="3"/>
  <c r="BI2766" i="3"/>
  <c r="N2766" i="3"/>
  <c r="BH2770" i="3"/>
  <c r="BI2770" i="3"/>
  <c r="N2770" i="3"/>
  <c r="BH2774" i="3"/>
  <c r="BI2774" i="3"/>
  <c r="N2774" i="3"/>
  <c r="BH2778" i="3"/>
  <c r="BI2778" i="3"/>
  <c r="N2778" i="3"/>
  <c r="BH2782" i="3"/>
  <c r="BI2782" i="3"/>
  <c r="N2782" i="3"/>
  <c r="BH2786" i="3"/>
  <c r="BI2786" i="3"/>
  <c r="N2786" i="3"/>
  <c r="BH2790" i="3"/>
  <c r="BI2790" i="3"/>
  <c r="N2790" i="3"/>
  <c r="BH2794" i="3"/>
  <c r="BI2794" i="3"/>
  <c r="N2794" i="3"/>
  <c r="BH2798" i="3"/>
  <c r="BI2798" i="3"/>
  <c r="N2798" i="3"/>
  <c r="BH2802" i="3"/>
  <c r="BI2802" i="3"/>
  <c r="N2802" i="3"/>
  <c r="BH2806" i="3"/>
  <c r="BI2806" i="3"/>
  <c r="N2806" i="3"/>
  <c r="BH2810" i="3"/>
  <c r="BI2810" i="3"/>
  <c r="N2810" i="3"/>
  <c r="BH2814" i="3"/>
  <c r="BI2814" i="3"/>
  <c r="N2814" i="3"/>
  <c r="BH2818" i="3"/>
  <c r="BI2818" i="3"/>
  <c r="N2818" i="3"/>
  <c r="BH2882" i="3"/>
  <c r="BI2882" i="3"/>
  <c r="N2882" i="3"/>
  <c r="BH2886" i="3"/>
  <c r="BI2886" i="3"/>
  <c r="N2886" i="3"/>
  <c r="BH2890" i="3"/>
  <c r="BI2890" i="3"/>
  <c r="N2890" i="3"/>
  <c r="BH2894" i="3"/>
  <c r="BI2894" i="3"/>
  <c r="N2894" i="3"/>
  <c r="BH2898" i="3"/>
  <c r="BI2898" i="3"/>
  <c r="N2898" i="3"/>
  <c r="BH2902" i="3"/>
  <c r="BI2902" i="3"/>
  <c r="N2902" i="3"/>
  <c r="BH2906" i="3"/>
  <c r="BI2906" i="3"/>
  <c r="N2906" i="3"/>
  <c r="BH2914" i="3"/>
  <c r="BI2914" i="3"/>
  <c r="N2914" i="3"/>
  <c r="BH2918" i="3"/>
  <c r="BI2918" i="3"/>
  <c r="N2918" i="3"/>
  <c r="BH2926" i="3"/>
  <c r="BI2926" i="3"/>
  <c r="N2926" i="3"/>
  <c r="BH2939" i="3"/>
  <c r="BI2939" i="3"/>
  <c r="N2939" i="3"/>
  <c r="BH2944" i="3"/>
  <c r="BI2944" i="3"/>
  <c r="N2944" i="3"/>
  <c r="BH2948" i="3"/>
  <c r="BI2948" i="3"/>
  <c r="N2948" i="3"/>
  <c r="BH2975" i="3"/>
  <c r="BI2975" i="3"/>
  <c r="N2975" i="3"/>
  <c r="BH3068" i="3"/>
  <c r="BI3068" i="3"/>
  <c r="N3068" i="3"/>
  <c r="BH3072" i="3"/>
  <c r="BI3072" i="3"/>
  <c r="N3072" i="3"/>
  <c r="BH3080" i="3"/>
  <c r="BI3080" i="3"/>
  <c r="N3080" i="3"/>
  <c r="BH3124" i="3"/>
  <c r="BI3124" i="3"/>
  <c r="N3124" i="3"/>
  <c r="BH3127" i="3"/>
  <c r="BI3127" i="3"/>
  <c r="N3127" i="3"/>
  <c r="BH3149" i="3"/>
  <c r="BI3149" i="3"/>
  <c r="N3149" i="3"/>
  <c r="BH3160" i="3"/>
  <c r="BI3160" i="3"/>
  <c r="N3160" i="3"/>
  <c r="BH3163" i="3"/>
  <c r="BI3163" i="3"/>
  <c r="N3163" i="3"/>
  <c r="BH3252" i="3"/>
  <c r="BI3252" i="3"/>
  <c r="N3252" i="3"/>
  <c r="BH3262" i="3"/>
  <c r="BI3262" i="3"/>
  <c r="N3262" i="3"/>
  <c r="BH3285" i="3"/>
  <c r="BI3285" i="3"/>
  <c r="N3285" i="3"/>
  <c r="BH3297" i="3"/>
  <c r="BI3297" i="3"/>
  <c r="N3297" i="3"/>
  <c r="BH3301" i="3"/>
  <c r="BI3301" i="3"/>
  <c r="N3301" i="3"/>
  <c r="BH3309" i="3"/>
  <c r="BI3309" i="3"/>
  <c r="N3309" i="3"/>
  <c r="BH3316" i="3"/>
  <c r="BI3316" i="3"/>
  <c r="N3316" i="3"/>
  <c r="BH3324" i="3"/>
  <c r="BI3324" i="3"/>
  <c r="N3324" i="3"/>
  <c r="BH3328" i="3"/>
  <c r="BI3328" i="3"/>
  <c r="N3328" i="3"/>
  <c r="BH3332" i="3"/>
  <c r="BI3332" i="3"/>
  <c r="N3332" i="3"/>
  <c r="BH3355" i="3"/>
  <c r="BI3355" i="3"/>
  <c r="N3355" i="3"/>
  <c r="BH3363" i="3"/>
  <c r="BI3363" i="3"/>
  <c r="N3363" i="3"/>
  <c r="BH3367" i="3"/>
  <c r="BI3367" i="3"/>
  <c r="N3367" i="3"/>
  <c r="BH3410" i="3"/>
  <c r="BI3410" i="3"/>
  <c r="N3410" i="3"/>
  <c r="BH3422" i="3"/>
  <c r="BI3422" i="3"/>
  <c r="N3422" i="3"/>
  <c r="BH3438" i="3"/>
  <c r="BI3438" i="3"/>
  <c r="N3438" i="3"/>
  <c r="BH3454" i="3"/>
  <c r="BI3454" i="3"/>
  <c r="N3454" i="3"/>
  <c r="BH3470" i="3"/>
  <c r="BI3470" i="3"/>
  <c r="N3470" i="3"/>
  <c r="BH3485" i="3"/>
  <c r="BI3485" i="3"/>
  <c r="N3485" i="3"/>
  <c r="BH3489" i="3"/>
  <c r="BI3489" i="3"/>
  <c r="N3489" i="3"/>
  <c r="BH3517" i="3"/>
  <c r="BI3517" i="3"/>
  <c r="N3517" i="3"/>
  <c r="BH3521" i="3"/>
  <c r="BI3521" i="3"/>
  <c r="N3521" i="3"/>
  <c r="BH3528" i="3"/>
  <c r="BI3528" i="3"/>
  <c r="N3528" i="3"/>
  <c r="BH2931" i="3"/>
  <c r="BI2931" i="3"/>
  <c r="N2931" i="3"/>
  <c r="BH3177" i="3"/>
  <c r="BI3177" i="3"/>
  <c r="N3177" i="3"/>
  <c r="BH3545" i="3"/>
  <c r="BI3545" i="3"/>
  <c r="N3545" i="3"/>
  <c r="CM71" i="16"/>
  <c r="BH2607" i="3"/>
  <c r="BI2607" i="3"/>
  <c r="N2607" i="3"/>
  <c r="BH2610" i="3"/>
  <c r="BI2610" i="3"/>
  <c r="N2610" i="3"/>
  <c r="BH2617" i="3"/>
  <c r="BI2617" i="3"/>
  <c r="N2617" i="3"/>
  <c r="BH2623" i="3"/>
  <c r="BI2623" i="3"/>
  <c r="N2623" i="3"/>
  <c r="BH2626" i="3"/>
  <c r="BI2626" i="3"/>
  <c r="N2626" i="3"/>
  <c r="BH2651" i="3"/>
  <c r="BI2651" i="3"/>
  <c r="N2651" i="3"/>
  <c r="BH2653" i="3"/>
  <c r="BI2653" i="3"/>
  <c r="N2653" i="3"/>
  <c r="BH2656" i="3"/>
  <c r="BI2656" i="3"/>
  <c r="N2656" i="3"/>
  <c r="BH2663" i="3"/>
  <c r="BI2663" i="3"/>
  <c r="N2663" i="3"/>
  <c r="BH2666" i="3"/>
  <c r="BI2666" i="3"/>
  <c r="N2666" i="3"/>
  <c r="BH2669" i="3"/>
  <c r="BI2669" i="3"/>
  <c r="N2669" i="3"/>
  <c r="BH2676" i="3"/>
  <c r="BI2676" i="3"/>
  <c r="N2676" i="3"/>
  <c r="BH2679" i="3"/>
  <c r="BI2679" i="3"/>
  <c r="N2679" i="3"/>
  <c r="BH2682" i="3"/>
  <c r="BI2682" i="3"/>
  <c r="N2682" i="3"/>
  <c r="BH2685" i="3"/>
  <c r="BI2685" i="3"/>
  <c r="N2685" i="3"/>
  <c r="BH2692" i="3"/>
  <c r="BI2692" i="3"/>
  <c r="N2692" i="3"/>
  <c r="BH2695" i="3"/>
  <c r="BI2695" i="3"/>
  <c r="N2695" i="3"/>
  <c r="BH2698" i="3"/>
  <c r="BI2698" i="3"/>
  <c r="N2698" i="3"/>
  <c r="BH2701" i="3"/>
  <c r="BI2701" i="3"/>
  <c r="N2701" i="3"/>
  <c r="BH2708" i="3"/>
  <c r="BI2708" i="3"/>
  <c r="N2708" i="3"/>
  <c r="BH2711" i="3"/>
  <c r="BI2711" i="3"/>
  <c r="N2711" i="3"/>
  <c r="BH2714" i="3"/>
  <c r="BI2714" i="3"/>
  <c r="N2714" i="3"/>
  <c r="BH2717" i="3"/>
  <c r="BI2717" i="3"/>
  <c r="N2717" i="3"/>
  <c r="BH2724" i="3"/>
  <c r="BI2724" i="3"/>
  <c r="N2724" i="3"/>
  <c r="BH2727" i="3"/>
  <c r="BI2727" i="3"/>
  <c r="N2727" i="3"/>
  <c r="BH2730" i="3"/>
  <c r="BI2730" i="3"/>
  <c r="N2730" i="3"/>
  <c r="BH2733" i="3"/>
  <c r="BI2733" i="3"/>
  <c r="N2733" i="3"/>
  <c r="BH2940" i="3"/>
  <c r="BI2940" i="3"/>
  <c r="N2940" i="3"/>
  <c r="BH2947" i="3"/>
  <c r="BI2947" i="3"/>
  <c r="N2947" i="3"/>
  <c r="BH2963" i="3"/>
  <c r="BI2963" i="3"/>
  <c r="N2963" i="3"/>
  <c r="BH2985" i="3"/>
  <c r="BI2985" i="3"/>
  <c r="N2985" i="3"/>
  <c r="BH2989" i="3"/>
  <c r="BI2989" i="3"/>
  <c r="N2989" i="3"/>
  <c r="BH2993" i="3"/>
  <c r="BI2993" i="3"/>
  <c r="N2993" i="3"/>
  <c r="BH2997" i="3"/>
  <c r="BI2997" i="3"/>
  <c r="N2997" i="3"/>
  <c r="BH3001" i="3"/>
  <c r="BI3001" i="3"/>
  <c r="N3001" i="3"/>
  <c r="BH3005" i="3"/>
  <c r="BI3005" i="3"/>
  <c r="N3005" i="3"/>
  <c r="BH3009" i="3"/>
  <c r="BI3009" i="3"/>
  <c r="N3009" i="3"/>
  <c r="BH3017" i="3"/>
  <c r="BI3017" i="3"/>
  <c r="N3017" i="3"/>
  <c r="BH3021" i="3"/>
  <c r="BI3021" i="3"/>
  <c r="N3021" i="3"/>
  <c r="BH3029" i="3"/>
  <c r="BI3029" i="3"/>
  <c r="N3029" i="3"/>
  <c r="BH3037" i="3"/>
  <c r="BI3037" i="3"/>
  <c r="N3037" i="3"/>
  <c r="BH3041" i="3"/>
  <c r="BI3041" i="3"/>
  <c r="N3041" i="3"/>
  <c r="BH3045" i="3"/>
  <c r="BI3045" i="3"/>
  <c r="N3045" i="3"/>
  <c r="BH3049" i="3"/>
  <c r="BI3049" i="3"/>
  <c r="N3049" i="3"/>
  <c r="BH3053" i="3"/>
  <c r="BI3053" i="3"/>
  <c r="N3053" i="3"/>
  <c r="BH3057" i="3"/>
  <c r="BI3057" i="3"/>
  <c r="N3057" i="3"/>
  <c r="BH3067" i="3"/>
  <c r="BI3067" i="3"/>
  <c r="N3067" i="3"/>
  <c r="BH3071" i="3"/>
  <c r="BI3071" i="3"/>
  <c r="N3071" i="3"/>
  <c r="BH3079" i="3"/>
  <c r="BI3079" i="3"/>
  <c r="N3079" i="3"/>
  <c r="BH3085" i="3"/>
  <c r="BI3085" i="3"/>
  <c r="N3085" i="3"/>
  <c r="BH3089" i="3"/>
  <c r="BI3089" i="3"/>
  <c r="N3089" i="3"/>
  <c r="BH3093" i="3"/>
  <c r="BI3093" i="3"/>
  <c r="N3093" i="3"/>
  <c r="BH3097" i="3"/>
  <c r="BI3097" i="3"/>
  <c r="N3097" i="3"/>
  <c r="BH3101" i="3"/>
  <c r="BI3101" i="3"/>
  <c r="N3101" i="3"/>
  <c r="BH3109" i="3"/>
  <c r="BI3109" i="3"/>
  <c r="N3109" i="3"/>
  <c r="BH3117" i="3"/>
  <c r="BI3117" i="3"/>
  <c r="N3117" i="3"/>
  <c r="BH3120" i="3"/>
  <c r="BI3120" i="3"/>
  <c r="N3120" i="3"/>
  <c r="BH3123" i="3"/>
  <c r="BI3123" i="3"/>
  <c r="N3123" i="3"/>
  <c r="BH3133" i="3"/>
  <c r="BI3133" i="3"/>
  <c r="N3133" i="3"/>
  <c r="BH3139" i="3"/>
  <c r="BI3139" i="3"/>
  <c r="N3139" i="3"/>
  <c r="BH3153" i="3"/>
  <c r="BI3153" i="3"/>
  <c r="N3153" i="3"/>
  <c r="BH3156" i="3"/>
  <c r="BI3156" i="3"/>
  <c r="N3156" i="3"/>
  <c r="BH3159" i="3"/>
  <c r="BI3159" i="3"/>
  <c r="N3159" i="3"/>
  <c r="BH3169" i="3"/>
  <c r="BI3169" i="3"/>
  <c r="N3169" i="3"/>
  <c r="BH3172" i="3"/>
  <c r="BI3172" i="3"/>
  <c r="N3172" i="3"/>
  <c r="BH3181" i="3"/>
  <c r="BI3181" i="3"/>
  <c r="N3181" i="3"/>
  <c r="BH3185" i="3"/>
  <c r="BI3185" i="3"/>
  <c r="N3185" i="3"/>
  <c r="BH3193" i="3"/>
  <c r="BI3193" i="3"/>
  <c r="N3193" i="3"/>
  <c r="BH3201" i="3"/>
  <c r="BI3201" i="3"/>
  <c r="N3201" i="3"/>
  <c r="BH3205" i="3"/>
  <c r="BI3205" i="3"/>
  <c r="N3205" i="3"/>
  <c r="BH3209" i="3"/>
  <c r="BI3209" i="3"/>
  <c r="N3209" i="3"/>
  <c r="BH3213" i="3"/>
  <c r="BI3213" i="3"/>
  <c r="N3213" i="3"/>
  <c r="BH3217" i="3"/>
  <c r="BI3217" i="3"/>
  <c r="N3217" i="3"/>
  <c r="BH3229" i="3"/>
  <c r="BI3229" i="3"/>
  <c r="N3229" i="3"/>
  <c r="BH3236" i="3"/>
  <c r="BI3236" i="3"/>
  <c r="N3236" i="3"/>
  <c r="BH3244" i="3"/>
  <c r="BI3244" i="3"/>
  <c r="N3244" i="3"/>
  <c r="BH3255" i="3"/>
  <c r="BI3255" i="3"/>
  <c r="N3255" i="3"/>
  <c r="BH3264" i="3"/>
  <c r="BI3264" i="3"/>
  <c r="N3264" i="3"/>
  <c r="BH3267" i="3"/>
  <c r="BI3267" i="3"/>
  <c r="N3267" i="3"/>
  <c r="BH3269" i="3"/>
  <c r="BI3269" i="3"/>
  <c r="N3269" i="3"/>
  <c r="BH3272" i="3"/>
  <c r="BI3272" i="3"/>
  <c r="N3272" i="3"/>
  <c r="BH3275" i="3"/>
  <c r="BI3275" i="3"/>
  <c r="N3275" i="3"/>
  <c r="BH3277" i="3"/>
  <c r="BI3277" i="3"/>
  <c r="N3277" i="3"/>
  <c r="BH3279" i="3"/>
  <c r="BI3279" i="3"/>
  <c r="N3279" i="3"/>
  <c r="BH3291" i="3"/>
  <c r="BI3291" i="3"/>
  <c r="N3291" i="3"/>
  <c r="BH3302" i="3"/>
  <c r="BI3302" i="3"/>
  <c r="N3302" i="3"/>
  <c r="BH3304" i="3"/>
  <c r="BI3304" i="3"/>
  <c r="N3304" i="3"/>
  <c r="BH3306" i="3"/>
  <c r="BI3306" i="3"/>
  <c r="N3306" i="3"/>
  <c r="BH3310" i="3"/>
  <c r="BI3310" i="3"/>
  <c r="N3310" i="3"/>
  <c r="BH3312" i="3"/>
  <c r="BI3312" i="3"/>
  <c r="N3312" i="3"/>
  <c r="BH3314" i="3"/>
  <c r="BI3314" i="3"/>
  <c r="N3314" i="3"/>
  <c r="BH3317" i="3"/>
  <c r="BI3317" i="3"/>
  <c r="N3317" i="3"/>
  <c r="BH3329" i="3"/>
  <c r="BI3329" i="3"/>
  <c r="N3329" i="3"/>
  <c r="BH3336" i="3"/>
  <c r="BI3336" i="3"/>
  <c r="N3336" i="3"/>
  <c r="BH3339" i="3"/>
  <c r="BI3339" i="3"/>
  <c r="N3339" i="3"/>
  <c r="BH3341" i="3"/>
  <c r="BI3341" i="3"/>
  <c r="N3341" i="3"/>
  <c r="BH3344" i="3"/>
  <c r="BI3344" i="3"/>
  <c r="N3344" i="3"/>
  <c r="BH3347" i="3"/>
  <c r="BI3347" i="3"/>
  <c r="N3347" i="3"/>
  <c r="BH3349" i="3"/>
  <c r="BI3349" i="3"/>
  <c r="N3349" i="3"/>
  <c r="BH3351" i="3"/>
  <c r="BI3351" i="3"/>
  <c r="N3351" i="3"/>
  <c r="BH3359" i="3"/>
  <c r="BI3359" i="3"/>
  <c r="N3359" i="3"/>
  <c r="BH3405" i="3"/>
  <c r="BI3405" i="3"/>
  <c r="N3405" i="3"/>
  <c r="BH3407" i="3"/>
  <c r="BI3407" i="3"/>
  <c r="N3407" i="3"/>
  <c r="BH3409" i="3"/>
  <c r="BI3409" i="3"/>
  <c r="N3409" i="3"/>
  <c r="BH3413" i="3"/>
  <c r="BI3413" i="3"/>
  <c r="N3413" i="3"/>
  <c r="BH3415" i="3"/>
  <c r="BI3415" i="3"/>
  <c r="N3415" i="3"/>
  <c r="BH3420" i="3"/>
  <c r="BI3420" i="3"/>
  <c r="N3420" i="3"/>
  <c r="BH3423" i="3"/>
  <c r="BI3423" i="3"/>
  <c r="N3423" i="3"/>
  <c r="BH3425" i="3"/>
  <c r="BI3425" i="3"/>
  <c r="N3425" i="3"/>
  <c r="BH3432" i="3"/>
  <c r="BI3432" i="3"/>
  <c r="N3432" i="3"/>
  <c r="BH3443" i="3"/>
  <c r="BI3443" i="3"/>
  <c r="N3443" i="3"/>
  <c r="BH3452" i="3"/>
  <c r="BI3452" i="3"/>
  <c r="N3452" i="3"/>
  <c r="BH3455" i="3"/>
  <c r="BI3455" i="3"/>
  <c r="N3455" i="3"/>
  <c r="BH3457" i="3"/>
  <c r="BI3457" i="3"/>
  <c r="N3457" i="3"/>
  <c r="BH3464" i="3"/>
  <c r="BI3464" i="3"/>
  <c r="N3464" i="3"/>
  <c r="BH3475" i="3"/>
  <c r="BI3475" i="3"/>
  <c r="N3475" i="3"/>
  <c r="BH3482" i="3"/>
  <c r="BI3482" i="3"/>
  <c r="N3482" i="3"/>
  <c r="BH3488" i="3"/>
  <c r="BI3488" i="3"/>
  <c r="N3488" i="3"/>
  <c r="BH3493" i="3"/>
  <c r="BI3493" i="3"/>
  <c r="N3493" i="3"/>
  <c r="BH3505" i="3"/>
  <c r="BI3505" i="3"/>
  <c r="N3505" i="3"/>
  <c r="BH3511" i="3"/>
  <c r="BI3511" i="3"/>
  <c r="N3511" i="3"/>
  <c r="BH3524" i="3"/>
  <c r="BI3524" i="3"/>
  <c r="N3524" i="3"/>
  <c r="BH3527" i="3"/>
  <c r="BI3527" i="3"/>
  <c r="N3527" i="3"/>
  <c r="BH3537" i="3"/>
  <c r="BI3537" i="3"/>
  <c r="N3537" i="3"/>
  <c r="BH3544" i="3"/>
  <c r="BI3544" i="3"/>
  <c r="N3544" i="3"/>
  <c r="BH3549" i="3"/>
  <c r="BI3549" i="3"/>
  <c r="N3549" i="3"/>
  <c r="BH2936" i="3"/>
  <c r="BI2936" i="3"/>
  <c r="N2936" i="3"/>
  <c r="BH2943" i="3"/>
  <c r="BI2943" i="3"/>
  <c r="N2943" i="3"/>
  <c r="BH2956" i="3"/>
  <c r="BI2956" i="3"/>
  <c r="N2956" i="3"/>
  <c r="BH2967" i="3"/>
  <c r="BI2967" i="3"/>
  <c r="N2967" i="3"/>
  <c r="BH2976" i="3"/>
  <c r="BI2976" i="3"/>
  <c r="N2976" i="3"/>
  <c r="T2976" i="3"/>
  <c r="U2976" i="3"/>
  <c r="BH2983" i="3"/>
  <c r="BI2983" i="3"/>
  <c r="N2983" i="3"/>
  <c r="BH2987" i="3"/>
  <c r="BI2987" i="3"/>
  <c r="N2987" i="3"/>
  <c r="BH2991" i="3"/>
  <c r="BI2991" i="3"/>
  <c r="N2991" i="3"/>
  <c r="BH2995" i="3"/>
  <c r="BI2995" i="3"/>
  <c r="N2995" i="3"/>
  <c r="BH2999" i="3"/>
  <c r="BI2999" i="3"/>
  <c r="N2999" i="3"/>
  <c r="BH3003" i="3"/>
  <c r="BI3003" i="3"/>
  <c r="N3003" i="3"/>
  <c r="BH3007" i="3"/>
  <c r="BI3007" i="3"/>
  <c r="N3007" i="3"/>
  <c r="BH3019" i="3"/>
  <c r="BI3019" i="3"/>
  <c r="N3019" i="3"/>
  <c r="BH3027" i="3"/>
  <c r="BI3027" i="3"/>
  <c r="N3027" i="3"/>
  <c r="BH3035" i="3"/>
  <c r="BI3035" i="3"/>
  <c r="N3035" i="3"/>
  <c r="BH3039" i="3"/>
  <c r="BI3039" i="3"/>
  <c r="N3039" i="3"/>
  <c r="BH3043" i="3"/>
  <c r="BI3043" i="3"/>
  <c r="N3043" i="3"/>
  <c r="BH3047" i="3"/>
  <c r="BI3047" i="3"/>
  <c r="N3047" i="3"/>
  <c r="BH3051" i="3"/>
  <c r="BI3051" i="3"/>
  <c r="N3051" i="3"/>
  <c r="BH3055" i="3"/>
  <c r="BI3055" i="3"/>
  <c r="N3055" i="3"/>
  <c r="BH3059" i="3"/>
  <c r="BI3059" i="3"/>
  <c r="N3059" i="3"/>
  <c r="BH3065" i="3"/>
  <c r="BI3065" i="3"/>
  <c r="N3065" i="3"/>
  <c r="BH3069" i="3"/>
  <c r="BI3069" i="3"/>
  <c r="N3069" i="3"/>
  <c r="BH3077" i="3"/>
  <c r="BI3077" i="3"/>
  <c r="N3077" i="3"/>
  <c r="BH3087" i="3"/>
  <c r="BI3087" i="3"/>
  <c r="N3087" i="3"/>
  <c r="BH3091" i="3"/>
  <c r="BI3091" i="3"/>
  <c r="N3091" i="3"/>
  <c r="BH3095" i="3"/>
  <c r="BI3095" i="3"/>
  <c r="N3095" i="3"/>
  <c r="BH3099" i="3"/>
  <c r="BI3099" i="3"/>
  <c r="N3099" i="3"/>
  <c r="BH3103" i="3"/>
  <c r="BI3103" i="3"/>
  <c r="N3103" i="3"/>
  <c r="BH3107" i="3"/>
  <c r="BI3107" i="3"/>
  <c r="N3107" i="3"/>
  <c r="BH3111" i="3"/>
  <c r="BI3111" i="3"/>
  <c r="N3111" i="3"/>
  <c r="BH3125" i="3"/>
  <c r="BI3125" i="3"/>
  <c r="N3125" i="3"/>
  <c r="BH3128" i="3"/>
  <c r="BI3128" i="3"/>
  <c r="N3128" i="3"/>
  <c r="BH3131" i="3"/>
  <c r="BI3131" i="3"/>
  <c r="N3131" i="3"/>
  <c r="BH3141" i="3"/>
  <c r="BI3141" i="3"/>
  <c r="N3141" i="3"/>
  <c r="BH3148" i="3"/>
  <c r="BI3148" i="3"/>
  <c r="N3148" i="3"/>
  <c r="BH3151" i="3"/>
  <c r="BI3151" i="3"/>
  <c r="N3151" i="3"/>
  <c r="BH3161" i="3"/>
  <c r="BI3161" i="3"/>
  <c r="N3161" i="3"/>
  <c r="BH3164" i="3"/>
  <c r="BI3164" i="3"/>
  <c r="N3164" i="3"/>
  <c r="BH3167" i="3"/>
  <c r="BI3167" i="3"/>
  <c r="N3167" i="3"/>
  <c r="BH3183" i="3"/>
  <c r="BI3183" i="3"/>
  <c r="N3183" i="3"/>
  <c r="BH3191" i="3"/>
  <c r="BI3191" i="3"/>
  <c r="N3191" i="3"/>
  <c r="BH3199" i="3"/>
  <c r="BI3199" i="3"/>
  <c r="N3199" i="3"/>
  <c r="BH3203" i="3"/>
  <c r="BI3203" i="3"/>
  <c r="N3203" i="3"/>
  <c r="BH3207" i="3"/>
  <c r="BI3207" i="3"/>
  <c r="N3207" i="3"/>
  <c r="BH3211" i="3"/>
  <c r="BI3211" i="3"/>
  <c r="N3211" i="3"/>
  <c r="BH3215" i="3"/>
  <c r="BI3215" i="3"/>
  <c r="N3215" i="3"/>
  <c r="BH3219" i="3"/>
  <c r="BI3219" i="3"/>
  <c r="N3219" i="3"/>
  <c r="BH3223" i="3"/>
  <c r="BI3223" i="3"/>
  <c r="N3223" i="3"/>
  <c r="BH3231" i="3"/>
  <c r="BI3231" i="3"/>
  <c r="N3231" i="3"/>
  <c r="BH3235" i="3"/>
  <c r="BI3235" i="3"/>
  <c r="N3235" i="3"/>
  <c r="BH3238" i="3"/>
  <c r="BI3238" i="3"/>
  <c r="N3238" i="3"/>
  <c r="BH3246" i="3"/>
  <c r="BI3246" i="3"/>
  <c r="N3246" i="3"/>
  <c r="BH3253" i="3"/>
  <c r="BI3253" i="3"/>
  <c r="N3253" i="3"/>
  <c r="BH3266" i="3"/>
  <c r="BI3266" i="3"/>
  <c r="N3266" i="3"/>
  <c r="BH3268" i="3"/>
  <c r="BI3268" i="3"/>
  <c r="N3268" i="3"/>
  <c r="BH3270" i="3"/>
  <c r="BI3270" i="3"/>
  <c r="N3270" i="3"/>
  <c r="BH3274" i="3"/>
  <c r="BI3274" i="3"/>
  <c r="N3274" i="3"/>
  <c r="BH3276" i="3"/>
  <c r="BI3276" i="3"/>
  <c r="N3276" i="3"/>
  <c r="BH3278" i="3"/>
  <c r="BI3278" i="3"/>
  <c r="N3278" i="3"/>
  <c r="BH3281" i="3"/>
  <c r="BI3281" i="3"/>
  <c r="N3281" i="3"/>
  <c r="BH3293" i="3"/>
  <c r="BI3293" i="3"/>
  <c r="N3293" i="3"/>
  <c r="BH3300" i="3"/>
  <c r="BI3300" i="3"/>
  <c r="N3300" i="3"/>
  <c r="BH3303" i="3"/>
  <c r="BI3303" i="3"/>
  <c r="N3303" i="3"/>
  <c r="BH3305" i="3"/>
  <c r="BI3305" i="3"/>
  <c r="N3305" i="3"/>
  <c r="BH3308" i="3"/>
  <c r="BI3308" i="3"/>
  <c r="N3308" i="3"/>
  <c r="BH3313" i="3"/>
  <c r="BI3313" i="3"/>
  <c r="N3313" i="3"/>
  <c r="BH3315" i="3"/>
  <c r="BI3315" i="3"/>
  <c r="N3315" i="3"/>
  <c r="BH3327" i="3"/>
  <c r="BI3327" i="3"/>
  <c r="N3327" i="3"/>
  <c r="BH3338" i="3"/>
  <c r="BI3338" i="3"/>
  <c r="N3338" i="3"/>
  <c r="BH3340" i="3"/>
  <c r="BI3340" i="3"/>
  <c r="N3340" i="3"/>
  <c r="BH3342" i="3"/>
  <c r="BI3342" i="3"/>
  <c r="N3342" i="3"/>
  <c r="BH3346" i="3"/>
  <c r="BI3346" i="3"/>
  <c r="N3346" i="3"/>
  <c r="BH3348" i="3"/>
  <c r="BI3348" i="3"/>
  <c r="N3348" i="3"/>
  <c r="BH3350" i="3"/>
  <c r="BI3350" i="3"/>
  <c r="N3350" i="3"/>
  <c r="BH3353" i="3"/>
  <c r="BI3353" i="3"/>
  <c r="N3353" i="3"/>
  <c r="BH3403" i="3"/>
  <c r="BI3403" i="3"/>
  <c r="N3403" i="3"/>
  <c r="BH3406" i="3"/>
  <c r="BI3406" i="3"/>
  <c r="N3406" i="3"/>
  <c r="BH3408" i="3"/>
  <c r="BI3408" i="3"/>
  <c r="N3408" i="3"/>
  <c r="BH3411" i="3"/>
  <c r="BI3411" i="3"/>
  <c r="N3411" i="3"/>
  <c r="BH3414" i="3"/>
  <c r="BI3414" i="3"/>
  <c r="N3414" i="3"/>
  <c r="BH3416" i="3"/>
  <c r="BI3416" i="3"/>
  <c r="N3416" i="3"/>
  <c r="BH3427" i="3"/>
  <c r="BI3427" i="3"/>
  <c r="N3427" i="3"/>
  <c r="BH3436" i="3"/>
  <c r="BI3436" i="3"/>
  <c r="N3436" i="3"/>
  <c r="BH3439" i="3"/>
  <c r="BI3439" i="3"/>
  <c r="N3439" i="3"/>
  <c r="BH3441" i="3"/>
  <c r="BI3441" i="3"/>
  <c r="N3441" i="3"/>
  <c r="BH3448" i="3"/>
  <c r="BI3448" i="3"/>
  <c r="N3448" i="3"/>
  <c r="BH3459" i="3"/>
  <c r="BI3459" i="3"/>
  <c r="N3459" i="3"/>
  <c r="BH3468" i="3"/>
  <c r="BI3468" i="3"/>
  <c r="N3468" i="3"/>
  <c r="BH3471" i="3"/>
  <c r="BI3471" i="3"/>
  <c r="N3471" i="3"/>
  <c r="BH3473" i="3"/>
  <c r="BI3473" i="3"/>
  <c r="N3473" i="3"/>
  <c r="BH3486" i="3"/>
  <c r="BI3486" i="3"/>
  <c r="N3486" i="3"/>
  <c r="BH3497" i="3"/>
  <c r="BI3497" i="3"/>
  <c r="N3497" i="3"/>
  <c r="BH3533" i="3"/>
  <c r="BI3533" i="3"/>
  <c r="N3533" i="3"/>
  <c r="BH3535" i="3"/>
  <c r="BI3535" i="3"/>
  <c r="N3535" i="3"/>
  <c r="BH3542" i="3"/>
  <c r="BI3542" i="3"/>
  <c r="N3542" i="3"/>
  <c r="T2408" i="3"/>
  <c r="U2408" i="3"/>
  <c r="U142" i="3"/>
  <c r="Q180" i="3"/>
  <c r="R180" i="3"/>
  <c r="T44" i="3"/>
  <c r="U44" i="3"/>
  <c r="T64" i="3"/>
  <c r="U64" i="3"/>
  <c r="T62" i="3"/>
  <c r="U62" i="3"/>
  <c r="T58" i="3"/>
  <c r="U58" i="3"/>
  <c r="O1712" i="3"/>
  <c r="Q2976" i="3"/>
  <c r="R2976" i="3"/>
  <c r="O2408" i="3"/>
  <c r="Q64" i="3"/>
  <c r="R64" i="3"/>
  <c r="O64" i="3"/>
  <c r="O44" i="3"/>
  <c r="R44" i="3"/>
  <c r="R154" i="3"/>
  <c r="T154" i="3"/>
  <c r="U154" i="3"/>
  <c r="O154" i="3"/>
  <c r="O62" i="3"/>
  <c r="O58" i="3"/>
  <c r="Q58" i="3"/>
  <c r="R58" i="3"/>
  <c r="T180" i="3"/>
  <c r="U180" i="3"/>
  <c r="O1182" i="3"/>
  <c r="T1182" i="3"/>
  <c r="U1182" i="3"/>
  <c r="T1493" i="3"/>
  <c r="U1493" i="3"/>
  <c r="O142" i="3"/>
  <c r="Q142" i="3"/>
  <c r="R142" i="3"/>
  <c r="T50" i="3"/>
  <c r="U50" i="3"/>
  <c r="O1467" i="3"/>
  <c r="T2822" i="3"/>
  <c r="U2822" i="3"/>
  <c r="R2822" i="3"/>
  <c r="O2822" i="3"/>
  <c r="T2847" i="3"/>
  <c r="U2847" i="3"/>
  <c r="Q2847" i="3"/>
  <c r="R2847" i="3"/>
  <c r="O2847" i="3"/>
  <c r="T2840" i="3"/>
  <c r="U2840" i="3"/>
  <c r="Q2840" i="3"/>
  <c r="R2840" i="3"/>
  <c r="O2840" i="3"/>
  <c r="T2824" i="3"/>
  <c r="U2824" i="3"/>
  <c r="O2824" i="3"/>
  <c r="R2824" i="3"/>
  <c r="O2820" i="3"/>
  <c r="T2829" i="3"/>
  <c r="U2829" i="3"/>
  <c r="Q2829" i="3"/>
  <c r="R2829" i="3"/>
  <c r="O2829" i="3"/>
  <c r="O2826" i="3"/>
  <c r="T2826" i="3"/>
  <c r="U2826" i="3"/>
  <c r="Q2826" i="3"/>
  <c r="R2826" i="3"/>
  <c r="T2867" i="3"/>
  <c r="U2867" i="3"/>
  <c r="O2867" i="3"/>
  <c r="R2867" i="3"/>
  <c r="T2856" i="3"/>
  <c r="U2856" i="3"/>
  <c r="Q2856" i="3"/>
  <c r="R2856" i="3"/>
  <c r="O2856" i="3"/>
  <c r="T2869" i="3"/>
  <c r="U2869" i="3"/>
  <c r="R2869" i="3"/>
  <c r="T2854" i="3"/>
  <c r="U2854" i="3"/>
  <c r="Q2854" i="3"/>
  <c r="R2854" i="3"/>
  <c r="O2854" i="3"/>
  <c r="U2870" i="3"/>
  <c r="T2851" i="3"/>
  <c r="U2851" i="3"/>
  <c r="T2837" i="3"/>
  <c r="U2837" i="3"/>
  <c r="Q2837" i="3"/>
  <c r="R2837" i="3"/>
  <c r="T2877" i="3"/>
  <c r="U2877" i="3"/>
  <c r="R2877" i="3"/>
  <c r="T2848" i="3"/>
  <c r="U2848" i="3"/>
  <c r="R2848" i="3"/>
  <c r="T2880" i="3"/>
  <c r="U2880" i="3"/>
  <c r="T2875" i="3"/>
  <c r="U2875" i="3"/>
  <c r="U2872" i="3"/>
  <c r="U2863" i="3"/>
  <c r="T2843" i="3"/>
  <c r="U2843" i="3"/>
  <c r="U2831" i="3"/>
  <c r="T2871" i="3"/>
  <c r="U2871" i="3"/>
  <c r="T2862" i="3"/>
  <c r="U2862" i="3"/>
  <c r="T2839" i="3"/>
  <c r="U2839" i="3"/>
  <c r="U2835" i="3"/>
  <c r="T2830" i="3"/>
  <c r="U2830" i="3"/>
  <c r="T2819" i="3"/>
  <c r="U2819" i="3"/>
  <c r="CC1376" i="3"/>
  <c r="BQ3237" i="3"/>
  <c r="CC2610" i="3"/>
  <c r="CC2441" i="3"/>
  <c r="BU836" i="3"/>
  <c r="BY2389" i="3"/>
  <c r="BY2922" i="3"/>
  <c r="BQ2922" i="3"/>
  <c r="BY3361" i="3"/>
  <c r="BU2521" i="3"/>
  <c r="BY2521" i="3"/>
  <c r="CC2521" i="3"/>
  <c r="BQ2521" i="3"/>
  <c r="BU3137" i="3"/>
  <c r="BY3137" i="3"/>
  <c r="CC836" i="3"/>
  <c r="BY2441" i="3"/>
  <c r="BQ1378" i="3"/>
  <c r="BY1378" i="3"/>
  <c r="BU294" i="3"/>
  <c r="BY343" i="3"/>
  <c r="BU343" i="3"/>
  <c r="CC343" i="3"/>
  <c r="BQ3185" i="3"/>
  <c r="BY3185" i="3"/>
  <c r="BY2407" i="3"/>
  <c r="BU3069" i="3"/>
  <c r="BU835" i="3"/>
  <c r="CC1168" i="3"/>
  <c r="BU3279" i="3"/>
  <c r="BY3279" i="3"/>
  <c r="CC197" i="3"/>
  <c r="BY897" i="3"/>
  <c r="BY3050" i="3"/>
  <c r="BY2581" i="3"/>
  <c r="BY2916" i="3"/>
  <c r="BQ2916" i="3"/>
  <c r="BQ3507" i="3"/>
  <c r="CC3201" i="3"/>
  <c r="T2966" i="3"/>
  <c r="U2966" i="3"/>
  <c r="O2966" i="3"/>
  <c r="Q2966" i="3"/>
  <c r="R2966" i="3"/>
  <c r="BU152" i="3"/>
  <c r="CG2635" i="3"/>
  <c r="BQ2635" i="3"/>
  <c r="CC2635" i="3"/>
  <c r="BY2635" i="3"/>
  <c r="BU2635" i="3"/>
  <c r="CC2886" i="3"/>
  <c r="BQ3457" i="3"/>
  <c r="BY3457" i="3"/>
  <c r="BU3457" i="3"/>
  <c r="BY2917" i="3"/>
  <c r="CG3334" i="3"/>
  <c r="BU2558" i="3"/>
  <c r="BQ3338" i="3"/>
  <c r="CC3338" i="3"/>
  <c r="BY3127" i="3"/>
  <c r="BU310" i="3"/>
  <c r="BU2623" i="3"/>
  <c r="BU2610" i="3"/>
  <c r="BQ2610" i="3"/>
  <c r="BU2549" i="3"/>
  <c r="CC2354" i="3"/>
  <c r="BQ856" i="3"/>
  <c r="BY2442" i="3"/>
  <c r="BQ355" i="3"/>
  <c r="BY3007" i="3"/>
  <c r="BU2957" i="3"/>
  <c r="BQ3073" i="3"/>
  <c r="BU2659" i="3"/>
  <c r="BU2467" i="3"/>
  <c r="CC2467" i="3"/>
  <c r="BU2611" i="3"/>
  <c r="BQ2623" i="3"/>
  <c r="BQ3016" i="3"/>
  <c r="BY832" i="3"/>
  <c r="BY3084" i="3"/>
  <c r="BU401" i="3"/>
  <c r="BQ2582" i="3"/>
  <c r="CC2482" i="3"/>
  <c r="BQ2912" i="3"/>
  <c r="BY2912" i="3"/>
  <c r="BU2912" i="3"/>
  <c r="BU2476" i="3"/>
  <c r="BQ1111" i="3"/>
  <c r="BY1165" i="3"/>
  <c r="BY853" i="3"/>
  <c r="BY172" i="3"/>
  <c r="BY2979" i="3"/>
  <c r="BY3053" i="3"/>
  <c r="CG2575" i="3"/>
  <c r="CC2607" i="3"/>
  <c r="BQ319" i="3"/>
  <c r="BY975" i="3"/>
  <c r="BQ1180" i="3"/>
  <c r="BU1180" i="3"/>
  <c r="CK1180" i="3"/>
  <c r="BY2885" i="3"/>
  <c r="CC2885" i="3"/>
  <c r="BY3119" i="3"/>
  <c r="BU2647" i="3"/>
  <c r="CC407" i="3"/>
  <c r="BY920" i="3"/>
  <c r="BU920" i="3"/>
  <c r="BQ2942" i="3"/>
  <c r="BQ3266" i="3"/>
  <c r="BU3476" i="3"/>
  <c r="BY1033" i="3"/>
  <c r="BY3092" i="3"/>
  <c r="CC971" i="3"/>
  <c r="BQ3106" i="3"/>
  <c r="BU3106" i="3"/>
  <c r="BY3106" i="3"/>
  <c r="BY3141" i="3"/>
  <c r="BU3141" i="3"/>
  <c r="BU354" i="3"/>
  <c r="BY354" i="3"/>
  <c r="BY258" i="3"/>
  <c r="BY283" i="3"/>
  <c r="CC1086" i="3"/>
  <c r="BQ1086" i="3"/>
  <c r="BQ2364" i="3"/>
  <c r="CC2364" i="3"/>
  <c r="BU1043" i="3"/>
  <c r="BU2478" i="3"/>
  <c r="BY3100" i="3"/>
  <c r="BY3081" i="3"/>
  <c r="BQ3081" i="3"/>
  <c r="BU3081" i="3"/>
  <c r="BU1358" i="3"/>
  <c r="BY2473" i="3"/>
  <c r="T2406" i="3"/>
  <c r="U2406" i="3"/>
  <c r="Q2406" i="3"/>
  <c r="R2406" i="3"/>
  <c r="BY3328" i="3"/>
  <c r="Q2368" i="3"/>
  <c r="R2368" i="3"/>
  <c r="O2368" i="3"/>
  <c r="BQ3179" i="3"/>
  <c r="BY3179" i="3"/>
  <c r="BQ3263" i="3"/>
  <c r="N1719" i="3"/>
  <c r="BU962" i="3"/>
  <c r="CC1188" i="3"/>
  <c r="BU3118" i="3"/>
  <c r="BY222" i="3"/>
  <c r="BZ3496" i="3"/>
  <c r="BY3496" i="3"/>
  <c r="CI3334" i="3"/>
  <c r="CH3334" i="3"/>
  <c r="BY3036" i="3"/>
  <c r="N871" i="3"/>
  <c r="BQ976" i="3"/>
  <c r="BY2445" i="3"/>
  <c r="BU3152" i="3"/>
  <c r="D3802" i="3"/>
  <c r="F3802" i="3"/>
  <c r="F3706" i="3"/>
  <c r="D3706" i="3"/>
  <c r="F3498" i="3"/>
  <c r="D3498" i="3"/>
  <c r="CD3441" i="3"/>
  <c r="CC3441" i="3"/>
  <c r="CE3269" i="3"/>
  <c r="CD3269" i="3"/>
  <c r="CC257" i="3"/>
  <c r="BU2492" i="3"/>
  <c r="BU2524" i="3"/>
  <c r="BQ2445" i="3"/>
  <c r="BQ2907" i="3"/>
  <c r="BZ3482" i="3"/>
  <c r="CA3482" i="3"/>
  <c r="D3348" i="3"/>
  <c r="CC3348" i="3"/>
  <c r="F3348" i="3"/>
  <c r="BQ2524" i="3"/>
  <c r="BU2401" i="3"/>
  <c r="BY3253" i="3"/>
  <c r="CC1118" i="3"/>
  <c r="BQ1395" i="3"/>
  <c r="BY1395" i="3"/>
  <c r="CA3348" i="3"/>
  <c r="BZ3348" i="3"/>
  <c r="CA3290" i="3"/>
  <c r="BZ3290" i="3"/>
  <c r="D3238" i="3"/>
  <c r="BU3238" i="3"/>
  <c r="F3238" i="3"/>
  <c r="CD2431" i="3"/>
  <c r="BS2565" i="3"/>
  <c r="CH2594" i="3"/>
  <c r="CI2604" i="3"/>
  <c r="CM3108" i="3"/>
  <c r="BS2436" i="3"/>
  <c r="CK3068" i="3"/>
  <c r="CG3093" i="3"/>
  <c r="BR3160" i="3"/>
  <c r="BR2436" i="3"/>
  <c r="F3124" i="3"/>
  <c r="CA3434" i="3"/>
  <c r="CC3402" i="3"/>
  <c r="CG3137" i="3"/>
  <c r="BV3105" i="3"/>
  <c r="D3080" i="3"/>
  <c r="CL3017" i="3"/>
  <c r="D2986" i="3"/>
  <c r="CH2949" i="3"/>
  <c r="BW2938" i="3"/>
  <c r="CH2891" i="3"/>
  <c r="BZ2694" i="3"/>
  <c r="BY2694" i="3"/>
  <c r="CA2694" i="3"/>
  <c r="CC2588" i="3"/>
  <c r="CE2588" i="3"/>
  <c r="BZ2528" i="3"/>
  <c r="CA2528" i="3"/>
  <c r="BR2594" i="3"/>
  <c r="CG2598" i="3"/>
  <c r="BS2564" i="3"/>
  <c r="BS3003" i="3"/>
  <c r="BS3019" i="3"/>
  <c r="CI3100" i="3"/>
  <c r="CE2472" i="3"/>
  <c r="CK3108" i="3"/>
  <c r="D2745" i="3"/>
  <c r="CE3048" i="3"/>
  <c r="BU2961" i="3"/>
  <c r="F2626" i="3"/>
  <c r="D2626" i="3"/>
  <c r="BR2477" i="3"/>
  <c r="CI2594" i="3"/>
  <c r="CI3113" i="3"/>
  <c r="CH3152" i="3"/>
  <c r="BV3137" i="3"/>
  <c r="BQ3148" i="3"/>
  <c r="BR3102" i="3"/>
  <c r="CH3100" i="3"/>
  <c r="BV2896" i="3"/>
  <c r="CC2796" i="3"/>
  <c r="CE2796" i="3"/>
  <c r="BZ2572" i="3"/>
  <c r="CA2572" i="3"/>
  <c r="D2436" i="3"/>
  <c r="BQ2436" i="3"/>
  <c r="BZ2403" i="3"/>
  <c r="BZ2402" i="3"/>
  <c r="BV2385" i="3"/>
  <c r="CK2387" i="3"/>
  <c r="CC2640" i="3"/>
  <c r="BY2628" i="3"/>
  <c r="F2527" i="3"/>
  <c r="CA2523" i="3"/>
  <c r="BZ2484" i="3"/>
  <c r="BY2295" i="3"/>
  <c r="CE2213" i="3"/>
  <c r="CC2213" i="3"/>
  <c r="CM1761" i="3"/>
  <c r="CL1761" i="3"/>
  <c r="CA1689" i="3"/>
  <c r="CD1683" i="3"/>
  <c r="CE1683" i="3"/>
  <c r="BZ1639" i="3"/>
  <c r="CA1886" i="3"/>
  <c r="BY1886" i="3"/>
  <c r="CH1690" i="3"/>
  <c r="CG1690" i="3"/>
  <c r="BW1521" i="3"/>
  <c r="BV1521" i="3"/>
  <c r="CG1451" i="3"/>
  <c r="CI1451" i="3"/>
  <c r="CA1400" i="3"/>
  <c r="BZ1400" i="3"/>
  <c r="CK1380" i="3"/>
  <c r="CL1380" i="3"/>
  <c r="CI1621" i="3"/>
  <c r="BR1220" i="3"/>
  <c r="BS1210" i="3"/>
  <c r="BZ1175" i="3"/>
  <c r="D1092" i="3"/>
  <c r="CL707" i="3"/>
  <c r="CE707" i="3"/>
  <c r="CI671" i="3"/>
  <c r="BY660" i="3"/>
  <c r="CI428" i="3"/>
  <c r="BZ325" i="3"/>
  <c r="CM316" i="3"/>
  <c r="BW226" i="3"/>
  <c r="CA193" i="3"/>
  <c r="BZ110" i="3"/>
  <c r="BZ109" i="3"/>
  <c r="D1061" i="3"/>
  <c r="D1914" i="3"/>
  <c r="D1054" i="3"/>
  <c r="D1907" i="3"/>
  <c r="CD1145" i="3"/>
  <c r="BS1145" i="3"/>
  <c r="BZ913" i="3"/>
  <c r="BZ740" i="3"/>
  <c r="CA248" i="3"/>
  <c r="D1874" i="3"/>
  <c r="D1021" i="3"/>
  <c r="CA109" i="3"/>
  <c r="U184" i="3"/>
  <c r="U144" i="3"/>
  <c r="CC264" i="3"/>
  <c r="BQ904" i="3"/>
  <c r="BY342" i="3"/>
  <c r="BQ831" i="3"/>
  <c r="BU1187" i="3"/>
  <c r="BQ2950" i="3"/>
  <c r="CC2950" i="3"/>
  <c r="BY3478" i="3"/>
  <c r="BU3478" i="3"/>
  <c r="BU309" i="3"/>
  <c r="BU184" i="3"/>
  <c r="BY3087" i="3"/>
  <c r="CC1161" i="3"/>
  <c r="BY3466" i="3"/>
  <c r="CC904" i="3"/>
  <c r="BQ342" i="3"/>
  <c r="CC1190" i="3"/>
  <c r="BQ1172" i="3"/>
  <c r="CC958" i="3"/>
  <c r="BY3245" i="3"/>
  <c r="BU2910" i="3"/>
  <c r="Q28" i="16"/>
  <c r="BY199" i="3"/>
  <c r="BY1225" i="3"/>
  <c r="BQ1225" i="3"/>
  <c r="CC198" i="3"/>
  <c r="BY3121" i="3"/>
  <c r="CC3121" i="3"/>
  <c r="CC2939" i="3"/>
  <c r="BY2939" i="3"/>
  <c r="BQ3110" i="3"/>
  <c r="BQ2990" i="3"/>
  <c r="BY2990" i="3"/>
  <c r="BY3097" i="3"/>
  <c r="CC342" i="3"/>
  <c r="BY3509" i="3"/>
  <c r="N1741" i="3"/>
  <c r="BU954" i="3"/>
  <c r="CC954" i="3"/>
  <c r="BU3075" i="3"/>
  <c r="BQ3075" i="3"/>
  <c r="CC3269" i="3"/>
  <c r="BU2662" i="3"/>
  <c r="BY3163" i="3"/>
  <c r="BY3174" i="3"/>
  <c r="CC2468" i="3"/>
  <c r="CC2511" i="3"/>
  <c r="BQ403" i="3"/>
  <c r="BY156" i="3"/>
  <c r="CG2360" i="3"/>
  <c r="CA3426" i="3"/>
  <c r="D3298" i="3"/>
  <c r="BU3298" i="3"/>
  <c r="CA3089" i="3"/>
  <c r="BZ3089" i="3"/>
  <c r="BS3072" i="3"/>
  <c r="BR3072" i="3"/>
  <c r="F3051" i="3"/>
  <c r="D3051" i="3"/>
  <c r="BY3051" i="3"/>
  <c r="CA2642" i="3"/>
  <c r="BZ2642" i="3"/>
  <c r="CG2640" i="3"/>
  <c r="CI2640" i="3"/>
  <c r="CH2640" i="3"/>
  <c r="BQ2662" i="3"/>
  <c r="BU2967" i="3"/>
  <c r="BQ312" i="3"/>
  <c r="BQ914" i="3"/>
  <c r="CC2542" i="3"/>
  <c r="F3807" i="3"/>
  <c r="D3691" i="3"/>
  <c r="BV3479" i="3"/>
  <c r="CM3455" i="3"/>
  <c r="BR3285" i="3"/>
  <c r="BS3285" i="3"/>
  <c r="BS3153" i="3"/>
  <c r="BR3153" i="3"/>
  <c r="CH3068" i="3"/>
  <c r="CG3068" i="3"/>
  <c r="CA2956" i="3"/>
  <c r="BZ2956" i="3"/>
  <c r="CI2816" i="3"/>
  <c r="CH2816" i="3"/>
  <c r="CG2816" i="3"/>
  <c r="BS3510" i="3"/>
  <c r="BS3368" i="3"/>
  <c r="CA3358" i="3"/>
  <c r="BZ3358" i="3"/>
  <c r="BS3249" i="3"/>
  <c r="BR3249" i="3"/>
  <c r="BZ3194" i="3"/>
  <c r="CA3194" i="3"/>
  <c r="CA2766" i="3"/>
  <c r="BZ2766" i="3"/>
  <c r="CM2753" i="3"/>
  <c r="CK2753" i="3"/>
  <c r="BQ2741" i="3"/>
  <c r="BR2741" i="3"/>
  <c r="BU2583" i="3"/>
  <c r="BZ2480" i="3"/>
  <c r="CA2480" i="3"/>
  <c r="CM2408" i="3"/>
  <c r="CL2408" i="3"/>
  <c r="CG2542" i="3"/>
  <c r="BZ3247" i="3"/>
  <c r="CA3247" i="3"/>
  <c r="BW3019" i="3"/>
  <c r="BV3019" i="3"/>
  <c r="CA2886" i="3"/>
  <c r="BZ2886" i="3"/>
  <c r="CK2701" i="3"/>
  <c r="CL2701" i="3"/>
  <c r="CD2494" i="3"/>
  <c r="CE2494" i="3"/>
  <c r="CA2882" i="3"/>
  <c r="CD2686" i="3"/>
  <c r="BZ2518" i="3"/>
  <c r="CA2518" i="3"/>
  <c r="CG3105" i="3"/>
  <c r="BW3064" i="3"/>
  <c r="BV2967" i="3"/>
  <c r="BQ2567" i="3"/>
  <c r="BS2567" i="3"/>
  <c r="BR2567" i="3"/>
  <c r="BZ2559" i="3"/>
  <c r="CA2559" i="3"/>
  <c r="BZ2449" i="3"/>
  <c r="CA2449" i="3"/>
  <c r="CE2346" i="3"/>
  <c r="BV2301" i="3"/>
  <c r="BZ2291" i="3"/>
  <c r="CM2189" i="3"/>
  <c r="CA2102" i="3"/>
  <c r="BY2088" i="3"/>
  <c r="BY2070" i="3"/>
  <c r="CM2040" i="3"/>
  <c r="CA1999" i="3"/>
  <c r="BR1932" i="3"/>
  <c r="CD1690" i="3"/>
  <c r="BZ1650" i="3"/>
  <c r="BQ1612" i="3"/>
  <c r="BR1612" i="3"/>
  <c r="F1362" i="3"/>
  <c r="D1362" i="3"/>
  <c r="BQ1362" i="3"/>
  <c r="BZ1296" i="3"/>
  <c r="BY1296" i="3"/>
  <c r="CD1480" i="3"/>
  <c r="CE1480" i="3"/>
  <c r="BZ1353" i="3"/>
  <c r="CA1353" i="3"/>
  <c r="CC2138" i="3"/>
  <c r="BZ1838" i="3"/>
  <c r="CC1622" i="3"/>
  <c r="CE1622" i="3"/>
  <c r="CH1611" i="3"/>
  <c r="CC1604" i="3"/>
  <c r="CA1522" i="3"/>
  <c r="BY1522" i="3"/>
  <c r="CD1314" i="3"/>
  <c r="CE1314" i="3"/>
  <c r="CA1198" i="3"/>
  <c r="BZ1198" i="3"/>
  <c r="CE1193" i="3"/>
  <c r="BY1598" i="3"/>
  <c r="CA1598" i="3"/>
  <c r="CL1500" i="3"/>
  <c r="CK1500" i="3"/>
  <c r="CA1440" i="3"/>
  <c r="BZ1440" i="3"/>
  <c r="CH1245" i="3"/>
  <c r="CG1245" i="3"/>
  <c r="F1147" i="3"/>
  <c r="D1147" i="3"/>
  <c r="BU1147" i="3"/>
  <c r="BS1140" i="3"/>
  <c r="BR1140" i="3"/>
  <c r="CI1457" i="3"/>
  <c r="BY1361" i="3"/>
  <c r="CE1203" i="3"/>
  <c r="F1093" i="3"/>
  <c r="D1093" i="3"/>
  <c r="CC1093" i="3"/>
  <c r="BY564" i="3"/>
  <c r="CC468" i="3"/>
  <c r="CE468" i="3"/>
  <c r="CA921" i="3"/>
  <c r="CC907" i="3"/>
  <c r="CD707" i="3"/>
  <c r="CA660" i="3"/>
  <c r="CA593" i="3"/>
  <c r="BZ502" i="3"/>
  <c r="BR350" i="3"/>
  <c r="BS350" i="3"/>
  <c r="BS829" i="3"/>
  <c r="BS707" i="3"/>
  <c r="BY644" i="3"/>
  <c r="BY466" i="3"/>
  <c r="BZ466" i="3"/>
  <c r="CG446" i="3"/>
  <c r="BQ196" i="3"/>
  <c r="CA187" i="3"/>
  <c r="BZ187" i="3"/>
  <c r="BQ707" i="3"/>
  <c r="CM339" i="3"/>
  <c r="CK339" i="3"/>
  <c r="CA317" i="3"/>
  <c r="BZ317" i="3"/>
  <c r="CD226" i="3"/>
  <c r="CG197" i="3"/>
  <c r="CI197" i="3"/>
  <c r="CI125" i="3"/>
  <c r="CG125" i="3"/>
  <c r="BY49" i="3"/>
  <c r="BZ49" i="3"/>
  <c r="BY900" i="3"/>
  <c r="BH2564" i="3"/>
  <c r="BI2564" i="3"/>
  <c r="N2564" i="3"/>
  <c r="U2451" i="3"/>
  <c r="U1480" i="3"/>
  <c r="R177" i="3"/>
  <c r="R169" i="3"/>
  <c r="R153" i="3"/>
  <c r="R149" i="3"/>
  <c r="U2450" i="3"/>
  <c r="Q2448" i="3"/>
  <c r="R2448" i="3"/>
  <c r="O2450" i="3"/>
  <c r="O2446" i="3"/>
  <c r="O2410" i="3"/>
  <c r="Q2410" i="3"/>
  <c r="R2410" i="3"/>
  <c r="Q2446" i="3"/>
  <c r="R2446" i="3"/>
  <c r="T2448" i="3"/>
  <c r="U2448" i="3"/>
  <c r="Q2874" i="3"/>
  <c r="R2874" i="3"/>
  <c r="T2874" i="3"/>
  <c r="U2874" i="3"/>
  <c r="Q1711" i="3"/>
  <c r="R1711" i="3"/>
  <c r="O165" i="3"/>
  <c r="T165" i="3"/>
  <c r="U165" i="3"/>
  <c r="O183" i="3"/>
  <c r="T149" i="3"/>
  <c r="U149" i="3"/>
  <c r="O187" i="3"/>
  <c r="O177" i="3"/>
  <c r="O153" i="3"/>
  <c r="O149" i="3"/>
  <c r="Q183" i="3"/>
  <c r="R183" i="3"/>
  <c r="Q161" i="3"/>
  <c r="R161" i="3"/>
  <c r="Q147" i="3"/>
  <c r="R147" i="3"/>
  <c r="Q143" i="3"/>
  <c r="R143" i="3"/>
  <c r="U187" i="3"/>
  <c r="U183" i="3"/>
  <c r="U147" i="3"/>
  <c r="U143" i="3"/>
  <c r="U153" i="3"/>
  <c r="U169" i="3"/>
  <c r="U177" i="3"/>
  <c r="O147" i="3"/>
  <c r="O143" i="3"/>
  <c r="R187" i="3"/>
  <c r="O1179" i="3"/>
  <c r="Q2035" i="3"/>
  <c r="R2035" i="3"/>
  <c r="R1179" i="3"/>
  <c r="O2035" i="3"/>
  <c r="T1179" i="3"/>
  <c r="U1179" i="3"/>
  <c r="U2035" i="3"/>
  <c r="U2032" i="3"/>
  <c r="O2032" i="3"/>
  <c r="Q2034" i="3"/>
  <c r="R2034" i="3"/>
  <c r="Q2031" i="3"/>
  <c r="R2031" i="3"/>
  <c r="U2034" i="3"/>
  <c r="U2030" i="3"/>
  <c r="U1184" i="3"/>
  <c r="R2030" i="3"/>
  <c r="Q1178" i="3"/>
  <c r="R1178" i="3"/>
  <c r="T37" i="3"/>
  <c r="U37" i="3"/>
  <c r="Q37" i="3"/>
  <c r="R37" i="3"/>
  <c r="O37" i="3"/>
  <c r="R43" i="3"/>
  <c r="O102" i="3"/>
  <c r="Q102" i="3"/>
  <c r="R102" i="3"/>
  <c r="O1472" i="3"/>
  <c r="U1461" i="3"/>
  <c r="T1456" i="3"/>
  <c r="U1456" i="3"/>
  <c r="Q1456" i="3"/>
  <c r="R1456" i="3"/>
  <c r="T63" i="3"/>
  <c r="Q63" i="3"/>
  <c r="O63" i="3"/>
  <c r="U1488" i="3"/>
  <c r="Q1476" i="3"/>
  <c r="T1460" i="3"/>
  <c r="U1460" i="3"/>
  <c r="Q1460" i="3"/>
  <c r="R1460" i="3"/>
  <c r="O59" i="3"/>
  <c r="Q41" i="3"/>
  <c r="R41" i="3"/>
  <c r="T41" i="3"/>
  <c r="U41" i="3"/>
  <c r="O41" i="3"/>
  <c r="T35" i="3"/>
  <c r="U35" i="3"/>
  <c r="R35" i="3"/>
  <c r="O35" i="3"/>
  <c r="T1500" i="3"/>
  <c r="U1500" i="3"/>
  <c r="Q1500" i="3"/>
  <c r="R1500" i="3"/>
  <c r="O1500" i="3"/>
  <c r="T1497" i="3"/>
  <c r="U1497" i="3"/>
  <c r="R1497" i="3"/>
  <c r="O1497" i="3"/>
  <c r="T1450" i="3"/>
  <c r="U1450" i="3"/>
  <c r="Q1450" i="3"/>
  <c r="R1450" i="3"/>
  <c r="O1450" i="3"/>
  <c r="Q1481" i="3"/>
  <c r="R1481" i="3"/>
  <c r="Q1471" i="3"/>
  <c r="R1471" i="3"/>
  <c r="Q1458" i="3"/>
  <c r="R1458" i="3"/>
  <c r="Q1452" i="3"/>
  <c r="R1452" i="3"/>
  <c r="R103" i="3"/>
  <c r="T1499" i="3"/>
  <c r="T1490" i="3"/>
  <c r="T1475" i="3"/>
  <c r="U1475" i="3"/>
  <c r="T1454" i="3"/>
  <c r="T1452" i="3"/>
  <c r="U1452" i="3"/>
  <c r="T43" i="3"/>
  <c r="U43" i="3"/>
  <c r="T39" i="3"/>
  <c r="U39" i="3"/>
  <c r="BQ231" i="3"/>
  <c r="CC231" i="3"/>
  <c r="BQ2559" i="3"/>
  <c r="BU2559" i="3"/>
  <c r="BY2559" i="3"/>
  <c r="Q23" i="16"/>
  <c r="N1727" i="3"/>
  <c r="BQ906" i="3"/>
  <c r="BU906" i="3"/>
  <c r="BY906" i="3"/>
  <c r="CC1036" i="3"/>
  <c r="BY1036" i="3"/>
  <c r="BU1036" i="3"/>
  <c r="D1968" i="3"/>
  <c r="F1968" i="3"/>
  <c r="CA1966" i="3"/>
  <c r="BZ1966" i="3"/>
  <c r="CC1963" i="3"/>
  <c r="CE1963" i="3"/>
  <c r="CD1963" i="3"/>
  <c r="CL1946" i="3"/>
  <c r="CK1946" i="3"/>
  <c r="CH1934" i="3"/>
  <c r="CI1934" i="3"/>
  <c r="BZ1932" i="3"/>
  <c r="BY1932" i="3"/>
  <c r="F1838" i="3"/>
  <c r="D1838" i="3"/>
  <c r="F1836" i="3"/>
  <c r="D1836" i="3"/>
  <c r="CC1827" i="3"/>
  <c r="CD1827" i="3"/>
  <c r="CE1827" i="3"/>
  <c r="BZ1826" i="3"/>
  <c r="CA1826" i="3"/>
  <c r="BY1826" i="3"/>
  <c r="BZ1656" i="3"/>
  <c r="BY1656" i="3"/>
  <c r="CM1655" i="3"/>
  <c r="CL1655" i="3"/>
  <c r="CA1652" i="3"/>
  <c r="BY1652" i="3"/>
  <c r="BZ1652" i="3"/>
  <c r="BV1651" i="3"/>
  <c r="BW1651" i="3"/>
  <c r="BU1651" i="3"/>
  <c r="BS1648" i="3"/>
  <c r="BQ1648" i="3"/>
  <c r="BR1648" i="3"/>
  <c r="CM1643" i="3"/>
  <c r="CL1643" i="3"/>
  <c r="CK1643" i="3"/>
  <c r="BW1643" i="3"/>
  <c r="BV1643" i="3"/>
  <c r="BU1643" i="3"/>
  <c r="CH1642" i="3"/>
  <c r="CG1642" i="3"/>
  <c r="CI1642" i="3"/>
  <c r="BQ1642" i="3"/>
  <c r="BS1642" i="3"/>
  <c r="BR1642" i="3"/>
  <c r="F1640" i="3"/>
  <c r="M1640" i="3"/>
  <c r="D1640" i="3"/>
  <c r="CG1637" i="3"/>
  <c r="CH1637" i="3"/>
  <c r="BQ2996" i="3"/>
  <c r="BY1166" i="3"/>
  <c r="BQ158" i="3"/>
  <c r="CC158" i="3"/>
  <c r="BU158" i="3"/>
  <c r="CC1641" i="3"/>
  <c r="BU1657" i="3"/>
  <c r="CD1658" i="3"/>
  <c r="BQ404" i="3"/>
  <c r="CC404" i="3"/>
  <c r="BY404" i="3"/>
  <c r="BU404" i="3"/>
  <c r="BU1096" i="3"/>
  <c r="CC1096" i="3"/>
  <c r="BY1096" i="3"/>
  <c r="BY1966" i="3"/>
  <c r="CI1637" i="3"/>
  <c r="CC3241" i="3"/>
  <c r="BQ3055" i="3"/>
  <c r="BY3063" i="3"/>
  <c r="F3891" i="3"/>
  <c r="M3891" i="3"/>
  <c r="D3891" i="3"/>
  <c r="D3887" i="3"/>
  <c r="M3887" i="3"/>
  <c r="F3887" i="3"/>
  <c r="F3883" i="3"/>
  <c r="D3883" i="3"/>
  <c r="F3871" i="3"/>
  <c r="D3871" i="3"/>
  <c r="D3859" i="3"/>
  <c r="M3859" i="3"/>
  <c r="M3855" i="3"/>
  <c r="F3855" i="3"/>
  <c r="D3855" i="3"/>
  <c r="F3831" i="3"/>
  <c r="D3831" i="3"/>
  <c r="D3819" i="3"/>
  <c r="F3819" i="3"/>
  <c r="D3815" i="3"/>
  <c r="F3815" i="3"/>
  <c r="D3783" i="3"/>
  <c r="F3783" i="3"/>
  <c r="F3775" i="3"/>
  <c r="D3775" i="3"/>
  <c r="D3739" i="3"/>
  <c r="F3735" i="3"/>
  <c r="D3735" i="3"/>
  <c r="F3727" i="3"/>
  <c r="D3727" i="3"/>
  <c r="D3723" i="3"/>
  <c r="F3723" i="3"/>
  <c r="F3707" i="3"/>
  <c r="D3707" i="3"/>
  <c r="F3604" i="3"/>
  <c r="D3604" i="3"/>
  <c r="D3600" i="3"/>
  <c r="F3600" i="3"/>
  <c r="F3596" i="3"/>
  <c r="D3596" i="3"/>
  <c r="CL3182" i="3"/>
  <c r="CK3182" i="3"/>
  <c r="CM3182" i="3"/>
  <c r="BV3182" i="3"/>
  <c r="BW3182" i="3"/>
  <c r="CL3181" i="3"/>
  <c r="CM3181" i="3"/>
  <c r="CK3181" i="3"/>
  <c r="BW3181" i="3"/>
  <c r="BV3181" i="3"/>
  <c r="CM3179" i="3"/>
  <c r="CL3179" i="3"/>
  <c r="CK3179" i="3"/>
  <c r="BW3179" i="3"/>
  <c r="BV3179" i="3"/>
  <c r="CG3176" i="3"/>
  <c r="CH3176" i="3"/>
  <c r="CI3176" i="3"/>
  <c r="F3145" i="3"/>
  <c r="D3145" i="3"/>
  <c r="BY3145" i="3"/>
  <c r="CA3144" i="3"/>
  <c r="BZ3144" i="3"/>
  <c r="CL3143" i="3"/>
  <c r="BV3143" i="3"/>
  <c r="BW3143" i="3"/>
  <c r="CI3142" i="3"/>
  <c r="CH3142" i="3"/>
  <c r="CG3142" i="3"/>
  <c r="BR3142" i="3"/>
  <c r="BQ3142" i="3"/>
  <c r="BS3142" i="3"/>
  <c r="CI3141" i="3"/>
  <c r="CG3141" i="3"/>
  <c r="CH3141" i="3"/>
  <c r="CC3140" i="3"/>
  <c r="CD3140" i="3"/>
  <c r="CE3140" i="3"/>
  <c r="F3140" i="3"/>
  <c r="D3140" i="3"/>
  <c r="BZ3139" i="3"/>
  <c r="CA3139" i="3"/>
  <c r="CK3138" i="3"/>
  <c r="CM3138" i="3"/>
  <c r="CL3138" i="3"/>
  <c r="CH3137" i="3"/>
  <c r="CI3137" i="3"/>
  <c r="F3136" i="3"/>
  <c r="D3136" i="3"/>
  <c r="BY3136" i="3"/>
  <c r="BZ3135" i="3"/>
  <c r="CA3135" i="3"/>
  <c r="CK3134" i="3"/>
  <c r="CL3134" i="3"/>
  <c r="BW3134" i="3"/>
  <c r="BV3134" i="3"/>
  <c r="CI3133" i="3"/>
  <c r="CG3133" i="3"/>
  <c r="CH3133" i="3"/>
  <c r="BR3133" i="3"/>
  <c r="BS3133" i="3"/>
  <c r="BZ3131" i="3"/>
  <c r="CA3131" i="3"/>
  <c r="CM3129" i="3"/>
  <c r="CL3129" i="3"/>
  <c r="CK3129" i="3"/>
  <c r="BW3129" i="3"/>
  <c r="BV3129" i="3"/>
  <c r="CM3128" i="3"/>
  <c r="CK3128" i="3"/>
  <c r="BV3127" i="3"/>
  <c r="BW3127" i="3"/>
  <c r="CM3125" i="3"/>
  <c r="CK3125" i="3"/>
  <c r="CL3125" i="3"/>
  <c r="BZ3091" i="3"/>
  <c r="BY3091" i="3"/>
  <c r="CA3091" i="3"/>
  <c r="BW3090" i="3"/>
  <c r="BV3090" i="3"/>
  <c r="CG3089" i="3"/>
  <c r="CI3089" i="3"/>
  <c r="CH3089" i="3"/>
  <c r="BR3089" i="3"/>
  <c r="BS3089" i="3"/>
  <c r="CE3088" i="3"/>
  <c r="CD3088" i="3"/>
  <c r="D3088" i="3"/>
  <c r="CC3088" i="3"/>
  <c r="F3088" i="3"/>
  <c r="BZ3087" i="3"/>
  <c r="CA3087" i="3"/>
  <c r="CK3086" i="3"/>
  <c r="CL3086" i="3"/>
  <c r="CM3086" i="3"/>
  <c r="BU3086" i="3"/>
  <c r="BV3086" i="3"/>
  <c r="CI3085" i="3"/>
  <c r="CH3085" i="3"/>
  <c r="CG3085" i="3"/>
  <c r="BV3060" i="3"/>
  <c r="BW3060" i="3"/>
  <c r="CI3059" i="3"/>
  <c r="CG3059" i="3"/>
  <c r="CH3059" i="3"/>
  <c r="BS3059" i="3"/>
  <c r="BQ3059" i="3"/>
  <c r="BR3059" i="3"/>
  <c r="CH3035" i="3"/>
  <c r="CI3035" i="3"/>
  <c r="BR3035" i="3"/>
  <c r="BS3035" i="3"/>
  <c r="CH3012" i="3"/>
  <c r="CG3012" i="3"/>
  <c r="CI3012" i="3"/>
  <c r="BS3012" i="3"/>
  <c r="BR3012" i="3"/>
  <c r="CE3011" i="3"/>
  <c r="CD3011" i="3"/>
  <c r="CC3011" i="3"/>
  <c r="D3011" i="3"/>
  <c r="F3011" i="3"/>
  <c r="BZ3010" i="3"/>
  <c r="CA3010" i="3"/>
  <c r="BZ3009" i="3"/>
  <c r="CA3009" i="3"/>
  <c r="BW3008" i="3"/>
  <c r="BV3008" i="3"/>
  <c r="BS3007" i="3"/>
  <c r="BR3007" i="3"/>
  <c r="CD2958" i="3"/>
  <c r="CC2958" i="3"/>
  <c r="CE2958" i="3"/>
  <c r="CE2955" i="3"/>
  <c r="CC2955" i="3"/>
  <c r="CD2955" i="3"/>
  <c r="D2955" i="3"/>
  <c r="BU2955" i="3"/>
  <c r="F2955" i="3"/>
  <c r="BZ2954" i="3"/>
  <c r="CA2954" i="3"/>
  <c r="BV2953" i="3"/>
  <c r="BW2953" i="3"/>
  <c r="CI2952" i="3"/>
  <c r="CG2952" i="3"/>
  <c r="CH2952" i="3"/>
  <c r="BS2952" i="3"/>
  <c r="BR2952" i="3"/>
  <c r="CD2951" i="3"/>
  <c r="CC2951" i="3"/>
  <c r="CE2951" i="3"/>
  <c r="D2951" i="3"/>
  <c r="BQ2951" i="3"/>
  <c r="BR2950" i="3"/>
  <c r="BS2950" i="3"/>
  <c r="CL2947" i="3"/>
  <c r="CM2947" i="3"/>
  <c r="BV2947" i="3"/>
  <c r="BW2947" i="3"/>
  <c r="BU2947" i="3"/>
  <c r="CH2946" i="3"/>
  <c r="CG2946" i="3"/>
  <c r="BS2946" i="3"/>
  <c r="CD2945" i="3"/>
  <c r="D2945" i="3"/>
  <c r="BQ2945" i="3"/>
  <c r="CM2943" i="3"/>
  <c r="CL2942" i="3"/>
  <c r="CM2942" i="3"/>
  <c r="CK2942" i="3"/>
  <c r="BW2942" i="3"/>
  <c r="BV2942" i="3"/>
  <c r="CG2941" i="3"/>
  <c r="CH2941" i="3"/>
  <c r="CI2941" i="3"/>
  <c r="BR2941" i="3"/>
  <c r="BS2941" i="3"/>
  <c r="CE2940" i="3"/>
  <c r="CD2940" i="3"/>
  <c r="CH2938" i="3"/>
  <c r="CI2938" i="3"/>
  <c r="CG2938" i="3"/>
  <c r="CA2936" i="3"/>
  <c r="BZ2936" i="3"/>
  <c r="D2936" i="3"/>
  <c r="BU2936" i="3"/>
  <c r="F2936" i="3"/>
  <c r="CA2928" i="3"/>
  <c r="BZ2928" i="3"/>
  <c r="CM2927" i="3"/>
  <c r="CK2927" i="3"/>
  <c r="CL2927" i="3"/>
  <c r="CK2917" i="3"/>
  <c r="CL2917" i="3"/>
  <c r="BW2917" i="3"/>
  <c r="BV2917" i="3"/>
  <c r="CC2898" i="3"/>
  <c r="BQ2898" i="3"/>
  <c r="BY2898" i="3"/>
  <c r="D2897" i="3"/>
  <c r="CC2897" i="3"/>
  <c r="F2897" i="3"/>
  <c r="CL2895" i="3"/>
  <c r="CK2895" i="3"/>
  <c r="BW2895" i="3"/>
  <c r="BV2895" i="3"/>
  <c r="BR2893" i="3"/>
  <c r="BQ2893" i="3"/>
  <c r="CE2892" i="3"/>
  <c r="F2892" i="3"/>
  <c r="CA2891" i="3"/>
  <c r="BZ2891" i="3"/>
  <c r="BY2891" i="3"/>
  <c r="D2793" i="3"/>
  <c r="F2793" i="3"/>
  <c r="M2793" i="3"/>
  <c r="BY2792" i="3"/>
  <c r="CA2792" i="3"/>
  <c r="BZ2792" i="3"/>
  <c r="CC2789" i="3"/>
  <c r="CE2789" i="3"/>
  <c r="CD2789" i="3"/>
  <c r="D2789" i="3"/>
  <c r="M2789" i="3"/>
  <c r="BZ2788" i="3"/>
  <c r="CA2788" i="3"/>
  <c r="BY2788" i="3"/>
  <c r="CM2787" i="3"/>
  <c r="CK2787" i="3"/>
  <c r="CL2787" i="3"/>
  <c r="BU2787" i="3"/>
  <c r="BV2787" i="3"/>
  <c r="CH2786" i="3"/>
  <c r="CI2786" i="3"/>
  <c r="CG2786" i="3"/>
  <c r="BS2786" i="3"/>
  <c r="BQ2786" i="3"/>
  <c r="BR2786" i="3"/>
  <c r="CC2785" i="3"/>
  <c r="CE2785" i="3"/>
  <c r="CD2785" i="3"/>
  <c r="M2785" i="3"/>
  <c r="D2785" i="3"/>
  <c r="F2785" i="3"/>
  <c r="BY2784" i="3"/>
  <c r="BZ2784" i="3"/>
  <c r="CA2784" i="3"/>
  <c r="CL2783" i="3"/>
  <c r="CM2783" i="3"/>
  <c r="BW2783" i="3"/>
  <c r="BU2783" i="3"/>
  <c r="BV2783" i="3"/>
  <c r="CH2782" i="3"/>
  <c r="CG2782" i="3"/>
  <c r="BQ2782" i="3"/>
  <c r="BR2782" i="3"/>
  <c r="CE2781" i="3"/>
  <c r="CC2781" i="3"/>
  <c r="CD2781" i="3"/>
  <c r="F2781" i="3"/>
  <c r="D2781" i="3"/>
  <c r="BY2780" i="3"/>
  <c r="BZ2780" i="3"/>
  <c r="CA2780" i="3"/>
  <c r="CM2779" i="3"/>
  <c r="CL2779" i="3"/>
  <c r="BU2779" i="3"/>
  <c r="BV2779" i="3"/>
  <c r="CI2778" i="3"/>
  <c r="CH2778" i="3"/>
  <c r="CG2778" i="3"/>
  <c r="BR2768" i="3"/>
  <c r="BQ2768" i="3"/>
  <c r="BS2768" i="3"/>
  <c r="CE2767" i="3"/>
  <c r="CD2767" i="3"/>
  <c r="CC2767" i="3"/>
  <c r="F2767" i="3"/>
  <c r="D2767" i="3"/>
  <c r="M2767" i="3"/>
  <c r="BS2766" i="3"/>
  <c r="BR2766" i="3"/>
  <c r="BQ2766" i="3"/>
  <c r="CI2764" i="3"/>
  <c r="CH2764" i="3"/>
  <c r="BR2764" i="3"/>
  <c r="BQ2764" i="3"/>
  <c r="CD2763" i="3"/>
  <c r="CE2763" i="3"/>
  <c r="F2763" i="3"/>
  <c r="M2763" i="3"/>
  <c r="CL2761" i="3"/>
  <c r="CM2761" i="3"/>
  <c r="CK2761" i="3"/>
  <c r="BW2761" i="3"/>
  <c r="BU2761" i="3"/>
  <c r="BV2761" i="3"/>
  <c r="CG2760" i="3"/>
  <c r="CH2760" i="3"/>
  <c r="CI2760" i="3"/>
  <c r="BQ2760" i="3"/>
  <c r="BS2760" i="3"/>
  <c r="CE2759" i="3"/>
  <c r="CC2759" i="3"/>
  <c r="CD2759" i="3"/>
  <c r="BY2758" i="3"/>
  <c r="CA2758" i="3"/>
  <c r="CM2757" i="3"/>
  <c r="CK2757" i="3"/>
  <c r="CL2757" i="3"/>
  <c r="BV2757" i="3"/>
  <c r="BW2757" i="3"/>
  <c r="BU2757" i="3"/>
  <c r="CI2756" i="3"/>
  <c r="CH2756" i="3"/>
  <c r="CG2756" i="3"/>
  <c r="BQ2756" i="3"/>
  <c r="BS2756" i="3"/>
  <c r="BR2756" i="3"/>
  <c r="CE2755" i="3"/>
  <c r="CC2755" i="3"/>
  <c r="CD2755" i="3"/>
  <c r="M2755" i="3"/>
  <c r="D2755" i="3"/>
  <c r="CD2754" i="3"/>
  <c r="CE2754" i="3"/>
  <c r="CC2754" i="3"/>
  <c r="F2754" i="3"/>
  <c r="M2754" i="3"/>
  <c r="D2754" i="3"/>
  <c r="CL2752" i="3"/>
  <c r="CM2752" i="3"/>
  <c r="BW2752" i="3"/>
  <c r="BV2752" i="3"/>
  <c r="CI2751" i="3"/>
  <c r="CH2751" i="3"/>
  <c r="CG2751" i="3"/>
  <c r="BR2751" i="3"/>
  <c r="BQ2751" i="3"/>
  <c r="BS2751" i="3"/>
  <c r="CK2748" i="3"/>
  <c r="BV2748" i="3"/>
  <c r="BU2748" i="3"/>
  <c r="BQ2747" i="3"/>
  <c r="BR2747" i="3"/>
  <c r="CE2746" i="3"/>
  <c r="CC2746" i="3"/>
  <c r="CD2746" i="3"/>
  <c r="F2746" i="3"/>
  <c r="M2746" i="3"/>
  <c r="BY2745" i="3"/>
  <c r="CA2745" i="3"/>
  <c r="BZ2745" i="3"/>
  <c r="CK2744" i="3"/>
  <c r="CL2744" i="3"/>
  <c r="CM2744" i="3"/>
  <c r="CG2743" i="3"/>
  <c r="CI2743" i="3"/>
  <c r="CH2743" i="3"/>
  <c r="BR2743" i="3"/>
  <c r="BQ2743" i="3"/>
  <c r="BS2743" i="3"/>
  <c r="CC2742" i="3"/>
  <c r="CD2742" i="3"/>
  <c r="CE2742" i="3"/>
  <c r="CL2740" i="3"/>
  <c r="CK2740" i="3"/>
  <c r="CM2740" i="3"/>
  <c r="BU2740" i="3"/>
  <c r="BW2740" i="3"/>
  <c r="BV2740" i="3"/>
  <c r="CL2739" i="3"/>
  <c r="BW2739" i="3"/>
  <c r="BV2739" i="3"/>
  <c r="BU2738" i="3"/>
  <c r="BW2738" i="3"/>
  <c r="CG2737" i="3"/>
  <c r="CI2737" i="3"/>
  <c r="CH2737" i="3"/>
  <c r="BS2737" i="3"/>
  <c r="BQ2737" i="3"/>
  <c r="CC2736" i="3"/>
  <c r="CE2736" i="3"/>
  <c r="CD2736" i="3"/>
  <c r="D2736" i="3"/>
  <c r="F2736" i="3"/>
  <c r="M2736" i="3"/>
  <c r="BY2735" i="3"/>
  <c r="CA2735" i="3"/>
  <c r="BZ2735" i="3"/>
  <c r="CL2734" i="3"/>
  <c r="CK2734" i="3"/>
  <c r="CM2734" i="3"/>
  <c r="BW2734" i="3"/>
  <c r="BV2734" i="3"/>
  <c r="BU2734" i="3"/>
  <c r="CH2733" i="3"/>
  <c r="CG2733" i="3"/>
  <c r="BU2733" i="3"/>
  <c r="BV2733" i="3"/>
  <c r="BW2733" i="3"/>
  <c r="CK2732" i="3"/>
  <c r="CL2732" i="3"/>
  <c r="BV2732" i="3"/>
  <c r="BW2732" i="3"/>
  <c r="BQ2731" i="3"/>
  <c r="BR2731" i="3"/>
  <c r="BS2731" i="3"/>
  <c r="CA2725" i="3"/>
  <c r="BZ2725" i="3"/>
  <c r="BY2725" i="3"/>
  <c r="CG2686" i="3"/>
  <c r="CI2686" i="3"/>
  <c r="BQ2686" i="3"/>
  <c r="BR2686" i="3"/>
  <c r="CC2685" i="3"/>
  <c r="F2685" i="3"/>
  <c r="BY2684" i="3"/>
  <c r="CA2684" i="3"/>
  <c r="BV2683" i="3"/>
  <c r="BU2683" i="3"/>
  <c r="CH2682" i="3"/>
  <c r="CE2681" i="3"/>
  <c r="BY2680" i="3"/>
  <c r="CK2679" i="3"/>
  <c r="BV2679" i="3"/>
  <c r="BY1164" i="3"/>
  <c r="BU966" i="3"/>
  <c r="BY966" i="3"/>
  <c r="BY1209" i="3"/>
  <c r="CG1209" i="3"/>
  <c r="BQ1209" i="3"/>
  <c r="CD1968" i="3"/>
  <c r="CC1968" i="3"/>
  <c r="CE1968" i="3"/>
  <c r="BZ1967" i="3"/>
  <c r="CA1967" i="3"/>
  <c r="CL1965" i="3"/>
  <c r="CM1965" i="3"/>
  <c r="CK1965" i="3"/>
  <c r="CI1964" i="3"/>
  <c r="CH1964" i="3"/>
  <c r="CI1945" i="3"/>
  <c r="CG1945" i="3"/>
  <c r="CH1945" i="3"/>
  <c r="BQ1945" i="3"/>
  <c r="BS1945" i="3"/>
  <c r="CI1943" i="3"/>
  <c r="CG1943" i="3"/>
  <c r="BV1935" i="3"/>
  <c r="BW1935" i="3"/>
  <c r="CD1933" i="3"/>
  <c r="CC1933" i="3"/>
  <c r="CE1933" i="3"/>
  <c r="BZ1837" i="3"/>
  <c r="BY1837" i="3"/>
  <c r="CA1837" i="3"/>
  <c r="CC1836" i="3"/>
  <c r="CE1836" i="3"/>
  <c r="CD1836" i="3"/>
  <c r="CD1835" i="3"/>
  <c r="CE1835" i="3"/>
  <c r="CC1835" i="3"/>
  <c r="BW1830" i="3"/>
  <c r="BV1830" i="3"/>
  <c r="CK1825" i="3"/>
  <c r="CM1825" i="3"/>
  <c r="CL1825" i="3"/>
  <c r="CL1651" i="3"/>
  <c r="CM1651" i="3"/>
  <c r="CK1651" i="3"/>
  <c r="BS1649" i="3"/>
  <c r="BQ1649" i="3"/>
  <c r="BR1649" i="3"/>
  <c r="CI1647" i="3"/>
  <c r="CH1647" i="3"/>
  <c r="CG1647" i="3"/>
  <c r="CK1646" i="3"/>
  <c r="CM1646" i="3"/>
  <c r="CG1645" i="3"/>
  <c r="CH1645" i="3"/>
  <c r="CI1645" i="3"/>
  <c r="BQ1637" i="3"/>
  <c r="BS1637" i="3"/>
  <c r="BY1639" i="3"/>
  <c r="N874" i="3"/>
  <c r="CG158" i="3"/>
  <c r="CE1641" i="3"/>
  <c r="CG2361" i="3"/>
  <c r="BU366" i="3"/>
  <c r="BV1657" i="3"/>
  <c r="CE1658" i="3"/>
  <c r="BQ3004" i="3"/>
  <c r="BY1967" i="3"/>
  <c r="CM1946" i="3"/>
  <c r="BQ187" i="3"/>
  <c r="BY187" i="3"/>
  <c r="BW1965" i="3"/>
  <c r="BV1965" i="3"/>
  <c r="BQ1964" i="3"/>
  <c r="BR1964" i="3"/>
  <c r="BS1964" i="3"/>
  <c r="BU1946" i="3"/>
  <c r="BW1946" i="3"/>
  <c r="BV1946" i="3"/>
  <c r="BS1934" i="3"/>
  <c r="BR1934" i="3"/>
  <c r="BQ1934" i="3"/>
  <c r="F1933" i="3"/>
  <c r="D1933" i="3"/>
  <c r="D1837" i="3"/>
  <c r="F1837" i="3"/>
  <c r="CA1833" i="3"/>
  <c r="BY1833" i="3"/>
  <c r="CK1830" i="3"/>
  <c r="CL1830" i="3"/>
  <c r="D1827" i="3"/>
  <c r="F1827" i="3"/>
  <c r="BU1660" i="3"/>
  <c r="BW1660" i="3"/>
  <c r="BV1660" i="3"/>
  <c r="CH1659" i="3"/>
  <c r="CI1659" i="3"/>
  <c r="CG1659" i="3"/>
  <c r="BR1659" i="3"/>
  <c r="BS1659" i="3"/>
  <c r="BQ1659" i="3"/>
  <c r="BS1658" i="3"/>
  <c r="BQ1658" i="3"/>
  <c r="BR1658" i="3"/>
  <c r="CM1656" i="3"/>
  <c r="CL1656" i="3"/>
  <c r="CK1656" i="3"/>
  <c r="D1653" i="3"/>
  <c r="F1653" i="3"/>
  <c r="M1653" i="3"/>
  <c r="CD1648" i="3"/>
  <c r="CC1648" i="3"/>
  <c r="CE1648" i="3"/>
  <c r="BW1647" i="3"/>
  <c r="BV1647" i="3"/>
  <c r="BU1647" i="3"/>
  <c r="BW1646" i="3"/>
  <c r="BU1646" i="3"/>
  <c r="CL1644" i="3"/>
  <c r="CM1644" i="3"/>
  <c r="CK1644" i="3"/>
  <c r="BR1641" i="3"/>
  <c r="BQ1641" i="3"/>
  <c r="BS1641" i="3"/>
  <c r="CC1640" i="3"/>
  <c r="CE1640" i="3"/>
  <c r="CD1640" i="3"/>
  <c r="CL1638" i="3"/>
  <c r="CK1638" i="3"/>
  <c r="CM1638" i="3"/>
  <c r="BW1638" i="3"/>
  <c r="BV1638" i="3"/>
  <c r="BU3143" i="3"/>
  <c r="BU375" i="3"/>
  <c r="BY231" i="3"/>
  <c r="CC906" i="3"/>
  <c r="CG1934" i="3"/>
  <c r="BY3487" i="3"/>
  <c r="CC3487" i="3"/>
  <c r="BY2611" i="3"/>
  <c r="BQ2611" i="3"/>
  <c r="BY2588" i="3"/>
  <c r="BR1945" i="3"/>
  <c r="CC826" i="3"/>
  <c r="CC377" i="3"/>
  <c r="BQ377" i="3"/>
  <c r="BY1118" i="3"/>
  <c r="BU1935" i="3"/>
  <c r="CC3244" i="3"/>
  <c r="BQ3244" i="3"/>
  <c r="BY3244" i="3"/>
  <c r="BU3244" i="3"/>
  <c r="BY2523" i="3"/>
  <c r="CA1656" i="3"/>
  <c r="CL1646" i="3"/>
  <c r="CE1636" i="3"/>
  <c r="CD1636" i="3"/>
  <c r="BU341" i="3"/>
  <c r="BQ989" i="3"/>
  <c r="BU1215" i="3"/>
  <c r="BY2604" i="3"/>
  <c r="CC2604" i="3"/>
  <c r="CC2990" i="3"/>
  <c r="BU3061" i="3"/>
  <c r="BQ3061" i="3"/>
  <c r="BU3345" i="3"/>
  <c r="BQ3345" i="3"/>
  <c r="CC3345" i="3"/>
  <c r="BU228" i="3"/>
  <c r="CC228" i="3"/>
  <c r="BY228" i="3"/>
  <c r="BQ228" i="3"/>
  <c r="BU230" i="3"/>
  <c r="CC230" i="3"/>
  <c r="BY230" i="3"/>
  <c r="CC2539" i="3"/>
  <c r="CG2539" i="3"/>
  <c r="BY2526" i="3"/>
  <c r="BQ2526" i="3"/>
  <c r="CG3222" i="3"/>
  <c r="CI3222" i="3"/>
  <c r="CH3222" i="3"/>
  <c r="BV3222" i="3"/>
  <c r="BW3222" i="3"/>
  <c r="BU3222" i="3"/>
  <c r="CI3221" i="3"/>
  <c r="CH3221" i="3"/>
  <c r="BZ3219" i="3"/>
  <c r="CA3219" i="3"/>
  <c r="BY3219" i="3"/>
  <c r="CM3217" i="3"/>
  <c r="CL3217" i="3"/>
  <c r="BR3216" i="3"/>
  <c r="BQ3216" i="3"/>
  <c r="CH3215" i="3"/>
  <c r="CG3215" i="3"/>
  <c r="CD3214" i="3"/>
  <c r="CE3214" i="3"/>
  <c r="CD3213" i="3"/>
  <c r="CE3213" i="3"/>
  <c r="BR3212" i="3"/>
  <c r="BS3212" i="3"/>
  <c r="CG3211" i="3"/>
  <c r="CI3211" i="3"/>
  <c r="BV3211" i="3"/>
  <c r="BW3211" i="3"/>
  <c r="CH3210" i="3"/>
  <c r="CG3210" i="3"/>
  <c r="D3199" i="3"/>
  <c r="BQ3199" i="3"/>
  <c r="F3199" i="3"/>
  <c r="CL3195" i="3"/>
  <c r="CM3195" i="3"/>
  <c r="CK3195" i="3"/>
  <c r="BW3195" i="3"/>
  <c r="BV3195" i="3"/>
  <c r="BV3194" i="3"/>
  <c r="BW3194" i="3"/>
  <c r="CK3193" i="3"/>
  <c r="CM3193" i="3"/>
  <c r="BW3193" i="3"/>
  <c r="BV3193" i="3"/>
  <c r="BZ3192" i="3"/>
  <c r="CA3192" i="3"/>
  <c r="F3191" i="3"/>
  <c r="D3191" i="3"/>
  <c r="BU3191" i="3"/>
  <c r="CC3190" i="3"/>
  <c r="CE3190" i="3"/>
  <c r="CD3187" i="3"/>
  <c r="CC3187" i="3"/>
  <c r="CC3186" i="3"/>
  <c r="CD3186" i="3"/>
  <c r="CE3186" i="3"/>
  <c r="F3186" i="3"/>
  <c r="D3186" i="3"/>
  <c r="CC3185" i="3"/>
  <c r="CE3185" i="3"/>
  <c r="CD3185" i="3"/>
  <c r="BZ2522" i="3"/>
  <c r="CA2522" i="3"/>
  <c r="D2522" i="3"/>
  <c r="CC2522" i="3"/>
  <c r="F2522" i="3"/>
  <c r="CA2497" i="3"/>
  <c r="BZ2497" i="3"/>
  <c r="BY2497" i="3"/>
  <c r="CA2495" i="3"/>
  <c r="CM2494" i="3"/>
  <c r="CL2493" i="3"/>
  <c r="CM2493" i="3"/>
  <c r="CK2493" i="3"/>
  <c r="CL2492" i="3"/>
  <c r="CK2492" i="3"/>
  <c r="BV2492" i="3"/>
  <c r="BW2492" i="3"/>
  <c r="CL2491" i="3"/>
  <c r="CM2491" i="3"/>
  <c r="CK2490" i="3"/>
  <c r="CM2490" i="3"/>
  <c r="BW2490" i="3"/>
  <c r="BV2490" i="3"/>
  <c r="D2490" i="3"/>
  <c r="F2490" i="3"/>
  <c r="BZ2489" i="3"/>
  <c r="CA2489" i="3"/>
  <c r="BQ2430" i="3"/>
  <c r="BR2430" i="3"/>
  <c r="CI2429" i="3"/>
  <c r="CH2429" i="3"/>
  <c r="BS2429" i="3"/>
  <c r="BR2429" i="3"/>
  <c r="CI2428" i="3"/>
  <c r="CH2428" i="3"/>
  <c r="BW2427" i="3"/>
  <c r="BV2427" i="3"/>
  <c r="CL2426" i="3"/>
  <c r="CK2426" i="3"/>
  <c r="BV2426" i="3"/>
  <c r="BU2426" i="3"/>
  <c r="CG2425" i="3"/>
  <c r="CI2425" i="3"/>
  <c r="CH2385" i="3"/>
  <c r="CG2385" i="3"/>
  <c r="CI2385" i="3"/>
  <c r="BR2385" i="3"/>
  <c r="BS2385" i="3"/>
  <c r="CI2384" i="3"/>
  <c r="CH2384" i="3"/>
  <c r="CH2383" i="3"/>
  <c r="CI2383" i="3"/>
  <c r="CG2383" i="3"/>
  <c r="CC2346" i="3"/>
  <c r="CD2346" i="3"/>
  <c r="CE2343" i="3"/>
  <c r="CC2343" i="3"/>
  <c r="CD2343" i="3"/>
  <c r="BY2342" i="3"/>
  <c r="BZ2342" i="3"/>
  <c r="CA2342" i="3"/>
  <c r="CA2341" i="3"/>
  <c r="BZ2341" i="3"/>
  <c r="CK2340" i="3"/>
  <c r="CL2340" i="3"/>
  <c r="CM2340" i="3"/>
  <c r="D2326" i="3"/>
  <c r="M2326" i="3"/>
  <c r="F2326" i="3"/>
  <c r="CE2325" i="3"/>
  <c r="CD2325" i="3"/>
  <c r="CC2325" i="3"/>
  <c r="M2325" i="3"/>
  <c r="D2325" i="3"/>
  <c r="CL2323" i="3"/>
  <c r="CM2323" i="3"/>
  <c r="BR2322" i="3"/>
  <c r="BS2322" i="3"/>
  <c r="BS2321" i="3"/>
  <c r="BR2321" i="3"/>
  <c r="BQ2321" i="3"/>
  <c r="CE2320" i="3"/>
  <c r="CD2320" i="3"/>
  <c r="CL2318" i="3"/>
  <c r="CM2318" i="3"/>
  <c r="CK2318" i="3"/>
  <c r="BY2317" i="3"/>
  <c r="BZ2317" i="3"/>
  <c r="CA2317" i="3"/>
  <c r="BU2315" i="3"/>
  <c r="BV2315" i="3"/>
  <c r="CG2314" i="3"/>
  <c r="CI2314" i="3"/>
  <c r="BW2314" i="3"/>
  <c r="BU2314" i="3"/>
  <c r="CK2313" i="3"/>
  <c r="CL2313" i="3"/>
  <c r="CM2313" i="3"/>
  <c r="BU2313" i="3"/>
  <c r="BV2313" i="3"/>
  <c r="BS2312" i="3"/>
  <c r="BQ2312" i="3"/>
  <c r="CI2311" i="3"/>
  <c r="CH2311" i="3"/>
  <c r="BQ2311" i="3"/>
  <c r="BR2311" i="3"/>
  <c r="CK2308" i="3"/>
  <c r="CL2308" i="3"/>
  <c r="CM2308" i="3"/>
  <c r="BY2308" i="3"/>
  <c r="CA2308" i="3"/>
  <c r="BZ2308" i="3"/>
  <c r="CK2307" i="3"/>
  <c r="CL2307" i="3"/>
  <c r="CM2307" i="3"/>
  <c r="CI2306" i="3"/>
  <c r="CG2306" i="3"/>
  <c r="BQ2306" i="3"/>
  <c r="BS2306" i="3"/>
  <c r="CD2305" i="3"/>
  <c r="CE2305" i="3"/>
  <c r="CC2305" i="3"/>
  <c r="CG2304" i="3"/>
  <c r="CI2304" i="3"/>
  <c r="CH2304" i="3"/>
  <c r="CK2303" i="3"/>
  <c r="CM2303" i="3"/>
  <c r="CL2303" i="3"/>
  <c r="D2303" i="3"/>
  <c r="M2303" i="3"/>
  <c r="CA2302" i="3"/>
  <c r="BZ2302" i="3"/>
  <c r="BY2302" i="3"/>
  <c r="F2302" i="3"/>
  <c r="D2302" i="3"/>
  <c r="CA2301" i="3"/>
  <c r="BY2301" i="3"/>
  <c r="F2301" i="3"/>
  <c r="M2301" i="3"/>
  <c r="CA2300" i="3"/>
  <c r="BZ2300" i="3"/>
  <c r="M2300" i="3"/>
  <c r="F2300" i="3"/>
  <c r="CE2297" i="3"/>
  <c r="CC2297" i="3"/>
  <c r="CD2297" i="3"/>
  <c r="CE2192" i="3"/>
  <c r="CD2192" i="3"/>
  <c r="CC2192" i="3"/>
  <c r="M2192" i="3"/>
  <c r="D2192" i="3"/>
  <c r="F2192" i="3"/>
  <c r="CA2191" i="3"/>
  <c r="BZ2191" i="3"/>
  <c r="BY2191" i="3"/>
  <c r="BQ2189" i="3"/>
  <c r="BR2189" i="3"/>
  <c r="CE2188" i="3"/>
  <c r="CC2188" i="3"/>
  <c r="CD2188" i="3"/>
  <c r="BV2183" i="3"/>
  <c r="BU2183" i="3"/>
  <c r="M2181" i="3"/>
  <c r="D2181" i="3"/>
  <c r="F2181" i="3"/>
  <c r="BZ2174" i="3"/>
  <c r="BY2174" i="3"/>
  <c r="BQ2172" i="3"/>
  <c r="BR2172" i="3"/>
  <c r="BV2171" i="3"/>
  <c r="BU2171" i="3"/>
  <c r="BW2171" i="3"/>
  <c r="CG2170" i="3"/>
  <c r="CH2170" i="3"/>
  <c r="CI2170" i="3"/>
  <c r="BR2170" i="3"/>
  <c r="BS2170" i="3"/>
  <c r="CC2169" i="3"/>
  <c r="CD2169" i="3"/>
  <c r="BY2168" i="3"/>
  <c r="BZ2168" i="3"/>
  <c r="CA2168" i="3"/>
  <c r="BU2167" i="3"/>
  <c r="BV2167" i="3"/>
  <c r="CG2166" i="3"/>
  <c r="CH2166" i="3"/>
  <c r="CI2166" i="3"/>
  <c r="BQ2166" i="3"/>
  <c r="BR2166" i="3"/>
  <c r="BS2166" i="3"/>
  <c r="D2165" i="3"/>
  <c r="F2165" i="3"/>
  <c r="CH2162" i="3"/>
  <c r="CG2162" i="3"/>
  <c r="BQ2162" i="3"/>
  <c r="BR2162" i="3"/>
  <c r="BU2159" i="3"/>
  <c r="BW2159" i="3"/>
  <c r="CC2037" i="3"/>
  <c r="CD2037" i="3"/>
  <c r="F2035" i="3"/>
  <c r="D2035" i="3"/>
  <c r="BW2033" i="3"/>
  <c r="BU2033" i="3"/>
  <c r="BV2033" i="3"/>
  <c r="CG2032" i="3"/>
  <c r="CH2032" i="3"/>
  <c r="CC2031" i="3"/>
  <c r="CD2031" i="3"/>
  <c r="CE2031" i="3"/>
  <c r="F2031" i="3"/>
  <c r="D2031" i="3"/>
  <c r="CM2029" i="3"/>
  <c r="CL2029" i="3"/>
  <c r="BU2029" i="3"/>
  <c r="BW2029" i="3"/>
  <c r="CH2028" i="3"/>
  <c r="CI2028" i="3"/>
  <c r="CG2028" i="3"/>
  <c r="BR2028" i="3"/>
  <c r="BS2028" i="3"/>
  <c r="BQ2028" i="3"/>
  <c r="CE2027" i="3"/>
  <c r="CD2027" i="3"/>
  <c r="BW2025" i="3"/>
  <c r="BU2025" i="3"/>
  <c r="BV2025" i="3"/>
  <c r="CG2024" i="3"/>
  <c r="CH2024" i="3"/>
  <c r="CI2024" i="3"/>
  <c r="CA2022" i="3"/>
  <c r="BZ2022" i="3"/>
  <c r="CL2021" i="3"/>
  <c r="CM2021" i="3"/>
  <c r="CK2021" i="3"/>
  <c r="F2003" i="3"/>
  <c r="D2003" i="3"/>
  <c r="D1990" i="3"/>
  <c r="F1990" i="3"/>
  <c r="CA1989" i="3"/>
  <c r="BZ1989" i="3"/>
  <c r="CL1988" i="3"/>
  <c r="CK1988" i="3"/>
  <c r="CM1988" i="3"/>
  <c r="BU1988" i="3"/>
  <c r="BV1988" i="3"/>
  <c r="CI1987" i="3"/>
  <c r="CG1987" i="3"/>
  <c r="CH1987" i="3"/>
  <c r="BQ1987" i="3"/>
  <c r="BS1987" i="3"/>
  <c r="F1986" i="3"/>
  <c r="D1986" i="3"/>
  <c r="BZ1985" i="3"/>
  <c r="CA1985" i="3"/>
  <c r="BY1985" i="3"/>
  <c r="CM1984" i="3"/>
  <c r="CK1984" i="3"/>
  <c r="CL1984" i="3"/>
  <c r="BU1984" i="3"/>
  <c r="BV1984" i="3"/>
  <c r="BU1971" i="3"/>
  <c r="BV1971" i="3"/>
  <c r="CH1970" i="3"/>
  <c r="CG1970" i="3"/>
  <c r="CI1970" i="3"/>
  <c r="BR1970" i="3"/>
  <c r="BS1970" i="3"/>
  <c r="BQ1970" i="3"/>
  <c r="CI1969" i="3"/>
  <c r="CH1969" i="3"/>
  <c r="BQ341" i="3"/>
  <c r="BQ230" i="3"/>
  <c r="BU2621" i="3"/>
  <c r="BQ2621" i="3"/>
  <c r="N890" i="3"/>
  <c r="BY3345" i="3"/>
  <c r="N1911" i="3"/>
  <c r="BY359" i="3"/>
  <c r="CC2507" i="3"/>
  <c r="BU2507" i="3"/>
  <c r="BY2493" i="3"/>
  <c r="BQ3165" i="3"/>
  <c r="BY3165" i="3"/>
  <c r="BQ1182" i="3"/>
  <c r="BU1182" i="3"/>
  <c r="CC1182" i="3"/>
  <c r="BY1182" i="3"/>
  <c r="BS2189" i="3"/>
  <c r="BQ2468" i="3"/>
  <c r="CG2468" i="3"/>
  <c r="BY2468" i="3"/>
  <c r="BU2484" i="3"/>
  <c r="BY2484" i="3"/>
  <c r="CK2496" i="3"/>
  <c r="BY3296" i="3"/>
  <c r="CK2029" i="3"/>
  <c r="BW1971" i="3"/>
  <c r="BS3215" i="3"/>
  <c r="CD3190" i="3"/>
  <c r="CC3184" i="3"/>
  <c r="BW2491" i="3"/>
  <c r="BY2447" i="3"/>
  <c r="CC1636" i="3"/>
  <c r="BY2390" i="3"/>
  <c r="Q16" i="16"/>
  <c r="BY1193" i="3"/>
  <c r="BU1193" i="3"/>
  <c r="CG2311" i="3"/>
  <c r="CH2306" i="3"/>
  <c r="F2325" i="3"/>
  <c r="CE3187" i="3"/>
  <c r="BU964" i="3"/>
  <c r="BQ964" i="3"/>
  <c r="BY1989" i="3"/>
  <c r="BW1984" i="3"/>
  <c r="CK2323" i="3"/>
  <c r="D3209" i="3"/>
  <c r="BU3209" i="3"/>
  <c r="F3220" i="3"/>
  <c r="BR3215" i="3"/>
  <c r="BS3210" i="3"/>
  <c r="CG280" i="3"/>
  <c r="BY280" i="3"/>
  <c r="D2320" i="3"/>
  <c r="CC2320" i="3"/>
  <c r="D1636" i="3"/>
  <c r="F1636" i="3"/>
  <c r="CA1635" i="3"/>
  <c r="BZ1635" i="3"/>
  <c r="D1635" i="3"/>
  <c r="M1635" i="3"/>
  <c r="F1635" i="3"/>
  <c r="CM1633" i="3"/>
  <c r="CK1633" i="3"/>
  <c r="CL1633" i="3"/>
  <c r="BU1633" i="3"/>
  <c r="BW1633" i="3"/>
  <c r="CG1632" i="3"/>
  <c r="CH1632" i="3"/>
  <c r="CI1632" i="3"/>
  <c r="BR1632" i="3"/>
  <c r="BQ1632" i="3"/>
  <c r="BR1631" i="3"/>
  <c r="BQ1631" i="3"/>
  <c r="CC1630" i="3"/>
  <c r="CD1630" i="3"/>
  <c r="BY1629" i="3"/>
  <c r="BZ1629" i="3"/>
  <c r="CL1628" i="3"/>
  <c r="CM1628" i="3"/>
  <c r="BU1628" i="3"/>
  <c r="BV1628" i="3"/>
  <c r="BW1628" i="3"/>
  <c r="BQ1627" i="3"/>
  <c r="BS1627" i="3"/>
  <c r="CD1626" i="3"/>
  <c r="CE1626" i="3"/>
  <c r="BZ1625" i="3"/>
  <c r="CA1625" i="3"/>
  <c r="BV1624" i="3"/>
  <c r="BU1624" i="3"/>
  <c r="BW1624" i="3"/>
  <c r="CH1623" i="3"/>
  <c r="CG1623" i="3"/>
  <c r="BQ1623" i="3"/>
  <c r="BS1623" i="3"/>
  <c r="BR1623" i="3"/>
  <c r="F1622" i="3"/>
  <c r="D1622" i="3"/>
  <c r="M1622" i="3"/>
  <c r="CA1621" i="3"/>
  <c r="BZ1621" i="3"/>
  <c r="BY1621" i="3"/>
  <c r="CL1620" i="3"/>
  <c r="CM1620" i="3"/>
  <c r="BW1620" i="3"/>
  <c r="BV1620" i="3"/>
  <c r="BU1620" i="3"/>
  <c r="BV1619" i="3"/>
  <c r="BU1619" i="3"/>
  <c r="CI1618" i="3"/>
  <c r="CG1618" i="3"/>
  <c r="CC1617" i="3"/>
  <c r="CE1617" i="3"/>
  <c r="CE1616" i="3"/>
  <c r="CD1616" i="3"/>
  <c r="CC1616" i="3"/>
  <c r="M1616" i="3"/>
  <c r="D1616" i="3"/>
  <c r="F1616" i="3"/>
  <c r="CM1614" i="3"/>
  <c r="CK1614" i="3"/>
  <c r="CL1614" i="3"/>
  <c r="BY1603" i="3"/>
  <c r="CA1603" i="3"/>
  <c r="CM1602" i="3"/>
  <c r="CK1602" i="3"/>
  <c r="BQ1599" i="3"/>
  <c r="BR1599" i="3"/>
  <c r="BS1599" i="3"/>
  <c r="CD1598" i="3"/>
  <c r="CE1598" i="3"/>
  <c r="CC1598" i="3"/>
  <c r="D1597" i="3"/>
  <c r="M1597" i="3"/>
  <c r="CC1560" i="3"/>
  <c r="CE1560" i="3"/>
  <c r="CD1560" i="3"/>
  <c r="F1560" i="3"/>
  <c r="M1560" i="3"/>
  <c r="CA1559" i="3"/>
  <c r="BY1559" i="3"/>
  <c r="BZ1559" i="3"/>
  <c r="CI1552" i="3"/>
  <c r="CH1552" i="3"/>
  <c r="BQ1552" i="3"/>
  <c r="BR1552" i="3"/>
  <c r="BS1552" i="3"/>
  <c r="CE1551" i="3"/>
  <c r="CD1551" i="3"/>
  <c r="CC1551" i="3"/>
  <c r="M1551" i="3"/>
  <c r="F1551" i="3"/>
  <c r="CE1516" i="3"/>
  <c r="CC1516" i="3"/>
  <c r="CE1511" i="3"/>
  <c r="CD1511" i="3"/>
  <c r="M1511" i="3"/>
  <c r="D1511" i="3"/>
  <c r="CL1509" i="3"/>
  <c r="CK1509" i="3"/>
  <c r="CD1486" i="3"/>
  <c r="CE1486" i="3"/>
  <c r="CC1486" i="3"/>
  <c r="M1486" i="3"/>
  <c r="F1486" i="3"/>
  <c r="BY1485" i="3"/>
  <c r="BZ1485" i="3"/>
  <c r="CA1485" i="3"/>
  <c r="CL1484" i="3"/>
  <c r="CM1484" i="3"/>
  <c r="CK1484" i="3"/>
  <c r="BU1484" i="3"/>
  <c r="BV1484" i="3"/>
  <c r="BW1484" i="3"/>
  <c r="CG1483" i="3"/>
  <c r="CI1483" i="3"/>
  <c r="CH1483" i="3"/>
  <c r="BQ1483" i="3"/>
  <c r="BR1483" i="3"/>
  <c r="BS1483" i="3"/>
  <c r="CD1482" i="3"/>
  <c r="CC1482" i="3"/>
  <c r="CE1482" i="3"/>
  <c r="D1482" i="3"/>
  <c r="F1482" i="3"/>
  <c r="M1482" i="3"/>
  <c r="BY1481" i="3"/>
  <c r="CA1481" i="3"/>
  <c r="CM506" i="3"/>
  <c r="CK506" i="3"/>
  <c r="CL506" i="3"/>
  <c r="BW506" i="3"/>
  <c r="BV506" i="3"/>
  <c r="BU506" i="3"/>
  <c r="CH505" i="3"/>
  <c r="CI505" i="3"/>
  <c r="BR505" i="3"/>
  <c r="BQ505" i="3"/>
  <c r="BS505" i="3"/>
  <c r="CE504" i="3"/>
  <c r="CD504" i="3"/>
  <c r="CC504" i="3"/>
  <c r="M504" i="3"/>
  <c r="F504" i="3"/>
  <c r="D504" i="3"/>
  <c r="BY503" i="3"/>
  <c r="BZ503" i="3"/>
  <c r="CA503" i="3"/>
  <c r="BZ494" i="3"/>
  <c r="CA494" i="3"/>
  <c r="BW493" i="3"/>
  <c r="BU493" i="3"/>
  <c r="CH492" i="3"/>
  <c r="CI492" i="3"/>
  <c r="M491" i="3"/>
  <c r="D491" i="3"/>
  <c r="CA490" i="3"/>
  <c r="BZ490" i="3"/>
  <c r="CL489" i="3"/>
  <c r="CM489" i="3"/>
  <c r="CI488" i="3"/>
  <c r="CG488" i="3"/>
  <c r="CM299" i="3"/>
  <c r="CL299" i="3"/>
  <c r="CK299" i="3"/>
  <c r="BW299" i="3"/>
  <c r="BU299" i="3"/>
  <c r="BV299" i="3"/>
  <c r="CG298" i="3"/>
  <c r="CI298" i="3"/>
  <c r="BS298" i="3"/>
  <c r="BR298" i="3"/>
  <c r="CD297" i="3"/>
  <c r="CE297" i="3"/>
  <c r="CC297" i="3"/>
  <c r="D297" i="3"/>
  <c r="F297" i="3"/>
  <c r="CL295" i="3"/>
  <c r="CK295" i="3"/>
  <c r="BW295" i="3"/>
  <c r="BV295" i="3"/>
  <c r="BU295" i="3"/>
  <c r="CI294" i="3"/>
  <c r="CG294" i="3"/>
  <c r="BR294" i="3"/>
  <c r="BS294" i="3"/>
  <c r="CH293" i="3"/>
  <c r="CI293" i="3"/>
  <c r="CG293" i="3"/>
  <c r="M292" i="3"/>
  <c r="D292" i="3"/>
  <c r="BU292" i="3"/>
  <c r="M291" i="3"/>
  <c r="D291" i="3"/>
  <c r="BQ291" i="3"/>
  <c r="F291" i="3"/>
  <c r="BZ290" i="3"/>
  <c r="CA290" i="3"/>
  <c r="F290" i="3"/>
  <c r="D290" i="3"/>
  <c r="M289" i="3"/>
  <c r="F289" i="3"/>
  <c r="D289" i="3"/>
  <c r="CA288" i="3"/>
  <c r="BZ288" i="3"/>
  <c r="D288" i="3"/>
  <c r="BQ288" i="3"/>
  <c r="M288" i="3"/>
  <c r="F288" i="3"/>
  <c r="CD286" i="3"/>
  <c r="CE286" i="3"/>
  <c r="CE285" i="3"/>
  <c r="CD285" i="3"/>
  <c r="CC285" i="3"/>
  <c r="CG274" i="3"/>
  <c r="CI274" i="3"/>
  <c r="CC273" i="3"/>
  <c r="CE273" i="3"/>
  <c r="BZ272" i="3"/>
  <c r="BY272" i="3"/>
  <c r="CL271" i="3"/>
  <c r="CM271" i="3"/>
  <c r="BV271" i="3"/>
  <c r="BU271" i="3"/>
  <c r="BW271" i="3"/>
  <c r="F269" i="3"/>
  <c r="M269" i="3"/>
  <c r="D269" i="3"/>
  <c r="BV267" i="3"/>
  <c r="BU267" i="3"/>
  <c r="CD265" i="3"/>
  <c r="CE265" i="3"/>
  <c r="CC265" i="3"/>
  <c r="F265" i="3"/>
  <c r="M265" i="3"/>
  <c r="CA264" i="3"/>
  <c r="BZ264" i="3"/>
  <c r="CA263" i="3"/>
  <c r="BZ263" i="3"/>
  <c r="F263" i="3"/>
  <c r="D263" i="3"/>
  <c r="BU263" i="3"/>
  <c r="M263" i="3"/>
  <c r="CA262" i="3"/>
  <c r="BZ262" i="3"/>
  <c r="F262" i="3"/>
  <c r="M262" i="3"/>
  <c r="D262" i="3"/>
  <c r="CC262" i="3"/>
  <c r="CA261" i="3"/>
  <c r="BZ261" i="3"/>
  <c r="BZ260" i="3"/>
  <c r="CA260" i="3"/>
  <c r="D260" i="3"/>
  <c r="BQ260" i="3"/>
  <c r="F260" i="3"/>
  <c r="M260" i="3"/>
  <c r="CE259" i="3"/>
  <c r="CD259" i="3"/>
  <c r="CE258" i="3"/>
  <c r="CD258" i="3"/>
  <c r="BS258" i="3"/>
  <c r="BR258" i="3"/>
  <c r="BS257" i="3"/>
  <c r="BR257" i="3"/>
  <c r="CI256" i="3"/>
  <c r="CH256" i="3"/>
  <c r="BS256" i="3"/>
  <c r="BR256" i="3"/>
  <c r="CI254" i="3"/>
  <c r="CH254" i="3"/>
  <c r="CG254" i="3"/>
  <c r="BR254" i="3"/>
  <c r="BS254" i="3"/>
  <c r="CH252" i="3"/>
  <c r="CI252" i="3"/>
  <c r="BR252" i="3"/>
  <c r="BS252" i="3"/>
  <c r="CA250" i="3"/>
  <c r="BZ250" i="3"/>
  <c r="D250" i="3"/>
  <c r="CC250" i="3"/>
  <c r="M250" i="3"/>
  <c r="F250" i="3"/>
  <c r="BZ249" i="3"/>
  <c r="D249" i="3"/>
  <c r="CG249" i="3"/>
  <c r="F249" i="3"/>
  <c r="BY248" i="3"/>
  <c r="BZ248" i="3"/>
  <c r="CK247" i="3"/>
  <c r="CL247" i="3"/>
  <c r="BW247" i="3"/>
  <c r="BV247" i="3"/>
  <c r="CH220" i="3"/>
  <c r="CI220" i="3"/>
  <c r="CI219" i="3"/>
  <c r="CH219" i="3"/>
  <c r="BR219" i="3"/>
  <c r="BS219" i="3"/>
  <c r="CG218" i="3"/>
  <c r="CI218" i="3"/>
  <c r="BS218" i="3"/>
  <c r="BR218" i="3"/>
  <c r="CD217" i="3"/>
  <c r="CC217" i="3"/>
  <c r="CE217" i="3"/>
  <c r="F217" i="3"/>
  <c r="M217" i="3"/>
  <c r="D217" i="3"/>
  <c r="BQ217" i="3"/>
  <c r="CC216" i="3"/>
  <c r="CD216" i="3"/>
  <c r="F215" i="3"/>
  <c r="M215" i="3"/>
  <c r="D215" i="3"/>
  <c r="BQ215" i="3"/>
  <c r="BZ214" i="3"/>
  <c r="CA214" i="3"/>
  <c r="BY214" i="3"/>
  <c r="BW213" i="3"/>
  <c r="BU213" i="3"/>
  <c r="CI170" i="3"/>
  <c r="CG170" i="3"/>
  <c r="BR170" i="3"/>
  <c r="BS170" i="3"/>
  <c r="CI169" i="3"/>
  <c r="CG169" i="3"/>
  <c r="CH169" i="3"/>
  <c r="BS169" i="3"/>
  <c r="BR169" i="3"/>
  <c r="CH168" i="3"/>
  <c r="CI168" i="3"/>
  <c r="CH166" i="3"/>
  <c r="CG166" i="3"/>
  <c r="CI166" i="3"/>
  <c r="BS166" i="3"/>
  <c r="BR166" i="3"/>
  <c r="BR165" i="3"/>
  <c r="BS165" i="3"/>
  <c r="CI164" i="3"/>
  <c r="CH164" i="3"/>
  <c r="CG164" i="3"/>
  <c r="CA135" i="3"/>
  <c r="BY135" i="3"/>
  <c r="CL134" i="3"/>
  <c r="CM134" i="3"/>
  <c r="CK134" i="3"/>
  <c r="BQ133" i="3"/>
  <c r="BS133" i="3"/>
  <c r="F132" i="3"/>
  <c r="D132" i="3"/>
  <c r="M132" i="3"/>
  <c r="CA131" i="3"/>
  <c r="BZ131" i="3"/>
  <c r="CM130" i="3"/>
  <c r="CK130" i="3"/>
  <c r="CK129" i="3"/>
  <c r="CL129" i="3"/>
  <c r="BU129" i="3"/>
  <c r="BW129" i="3"/>
  <c r="BV129" i="3"/>
  <c r="CI128" i="3"/>
  <c r="CH128" i="3"/>
  <c r="CG128" i="3"/>
  <c r="BQ128" i="3"/>
  <c r="BR128" i="3"/>
  <c r="BS128" i="3"/>
  <c r="CE127" i="3"/>
  <c r="CD127" i="3"/>
  <c r="F127" i="3"/>
  <c r="D127" i="3"/>
  <c r="M127" i="3"/>
  <c r="BY126" i="3"/>
  <c r="CA126" i="3"/>
  <c r="BZ126" i="3"/>
  <c r="CC117" i="3"/>
  <c r="CE117" i="3"/>
  <c r="CI116" i="3"/>
  <c r="CG116" i="3"/>
  <c r="CI112" i="3"/>
  <c r="CH112" i="3"/>
  <c r="BQ112" i="3"/>
  <c r="BR112" i="3"/>
  <c r="BS112" i="3"/>
  <c r="CK111" i="3"/>
  <c r="CM111" i="3"/>
  <c r="BU111" i="3"/>
  <c r="BV111" i="3"/>
  <c r="BY110" i="3"/>
  <c r="CA110" i="3"/>
  <c r="CD109" i="3"/>
  <c r="CE109" i="3"/>
  <c r="CC109" i="3"/>
  <c r="CA107" i="3"/>
  <c r="BY107" i="3"/>
  <c r="BZ107" i="3"/>
  <c r="CI105" i="3"/>
  <c r="CG105" i="3"/>
  <c r="BS105" i="3"/>
  <c r="BR105" i="3"/>
  <c r="BZ104" i="3"/>
  <c r="CA104" i="3"/>
  <c r="CC103" i="3"/>
  <c r="CD103" i="3"/>
  <c r="CE103" i="3"/>
  <c r="BR102" i="3"/>
  <c r="BQ102" i="3"/>
  <c r="CM101" i="3"/>
  <c r="CL101" i="3"/>
  <c r="BU101" i="3"/>
  <c r="BW101" i="3"/>
  <c r="BV101" i="3"/>
  <c r="BY100" i="3"/>
  <c r="CA100" i="3"/>
  <c r="BZ100" i="3"/>
  <c r="CH60" i="3"/>
  <c r="CG60" i="3"/>
  <c r="CI60" i="3"/>
  <c r="BQ60" i="3"/>
  <c r="BS60" i="3"/>
  <c r="BR60" i="3"/>
  <c r="CL59" i="3"/>
  <c r="CK59" i="3"/>
  <c r="BU59" i="3"/>
  <c r="BW59" i="3"/>
  <c r="CA58" i="3"/>
  <c r="BY58" i="3"/>
  <c r="CI56" i="3"/>
  <c r="CH56" i="3"/>
  <c r="CG56" i="3"/>
  <c r="BS56" i="3"/>
  <c r="BQ56" i="3"/>
  <c r="BR56" i="3"/>
  <c r="CM55" i="3"/>
  <c r="CK55" i="3"/>
  <c r="BW55" i="3"/>
  <c r="BU55" i="3"/>
  <c r="CA54" i="3"/>
  <c r="BY54" i="3"/>
  <c r="BZ54" i="3"/>
  <c r="CC53" i="3"/>
  <c r="CD53" i="3"/>
  <c r="CI52" i="3"/>
  <c r="CH52" i="3"/>
  <c r="CG52" i="3"/>
  <c r="BQ52" i="3"/>
  <c r="BR52" i="3"/>
  <c r="BS52" i="3"/>
  <c r="CK51" i="3"/>
  <c r="CM51" i="3"/>
  <c r="CL51" i="3"/>
  <c r="BW51" i="3"/>
  <c r="BV51" i="3"/>
  <c r="BU51" i="3"/>
  <c r="BQ48" i="3"/>
  <c r="BR48" i="3"/>
  <c r="BS48" i="3"/>
  <c r="CK47" i="3"/>
  <c r="CL47" i="3"/>
  <c r="BZ46" i="3"/>
  <c r="CA46" i="3"/>
  <c r="CC45" i="3"/>
  <c r="CD45" i="3"/>
  <c r="CE45" i="3"/>
  <c r="CI44" i="3"/>
  <c r="CH44" i="3"/>
  <c r="BR44" i="3"/>
  <c r="BS44" i="3"/>
  <c r="CD43" i="3"/>
  <c r="CE43" i="3"/>
  <c r="CE42" i="3"/>
  <c r="CD42" i="3"/>
  <c r="D42" i="3"/>
  <c r="BU42" i="3"/>
  <c r="M42" i="3"/>
  <c r="BZ41" i="3"/>
  <c r="CA41" i="3"/>
  <c r="CK40" i="3"/>
  <c r="CL40" i="3"/>
  <c r="BU40" i="3"/>
  <c r="BW40" i="3"/>
  <c r="CH39" i="3"/>
  <c r="CI39" i="3"/>
  <c r="BS38" i="3"/>
  <c r="BR38" i="3"/>
  <c r="F37" i="3"/>
  <c r="M37" i="3"/>
  <c r="D37" i="3"/>
  <c r="BQ37" i="3"/>
  <c r="BZ36" i="3"/>
  <c r="CA36" i="3"/>
  <c r="CL35" i="3"/>
  <c r="CK35" i="3"/>
  <c r="CH34" i="3"/>
  <c r="CI34" i="3"/>
  <c r="BS34" i="3"/>
  <c r="BR34" i="3"/>
  <c r="F33" i="3"/>
  <c r="D33" i="3"/>
  <c r="M33" i="3"/>
  <c r="CG29" i="3"/>
  <c r="CI29" i="3"/>
  <c r="CH29" i="3"/>
  <c r="CL27" i="3"/>
  <c r="CK27" i="3"/>
  <c r="CG26" i="3"/>
  <c r="CH26" i="3"/>
  <c r="CI26" i="3"/>
  <c r="BR26" i="3"/>
  <c r="BS26" i="3"/>
  <c r="BV45" i="16"/>
  <c r="CA952" i="3"/>
  <c r="BZ952" i="3"/>
  <c r="BV47" i="16"/>
  <c r="CA953" i="3"/>
  <c r="BY954" i="3"/>
  <c r="BV48" i="16"/>
  <c r="CA954" i="3"/>
  <c r="BU49" i="16"/>
  <c r="BW955" i="3"/>
  <c r="BV955" i="3"/>
  <c r="BW51" i="16"/>
  <c r="CC957" i="3"/>
  <c r="BV962" i="3"/>
  <c r="BW962" i="3"/>
  <c r="BS963" i="3"/>
  <c r="BT57" i="16"/>
  <c r="CD964" i="3"/>
  <c r="CE964" i="3"/>
  <c r="BW58" i="16"/>
  <c r="CC964" i="3"/>
  <c r="BV966" i="3"/>
  <c r="BW966" i="3"/>
  <c r="BU60" i="16"/>
  <c r="BS967" i="3"/>
  <c r="BT61" i="16"/>
  <c r="CE969" i="3"/>
  <c r="CD969" i="3"/>
  <c r="N1129" i="3"/>
  <c r="N1982" i="3"/>
  <c r="BH2659" i="3"/>
  <c r="BI2659" i="3"/>
  <c r="N2659" i="3"/>
  <c r="BH3529" i="3"/>
  <c r="BI3529" i="3"/>
  <c r="N3529" i="3"/>
  <c r="BH3318" i="3"/>
  <c r="BI3318" i="3"/>
  <c r="N3318" i="3"/>
  <c r="BH3225" i="3"/>
  <c r="BI3225" i="3"/>
  <c r="N3225" i="3"/>
  <c r="BH3081" i="3"/>
  <c r="BI3081" i="3"/>
  <c r="N3081" i="3"/>
  <c r="BH3022" i="3"/>
  <c r="BI3022" i="3"/>
  <c r="N3022" i="3"/>
  <c r="BH2971" i="3"/>
  <c r="BI2971" i="3"/>
  <c r="N2971" i="3"/>
  <c r="BH2908" i="3"/>
  <c r="BI2908" i="3"/>
  <c r="N2908" i="3"/>
  <c r="BH3498" i="3"/>
  <c r="BI3498" i="3"/>
  <c r="N3498" i="3"/>
  <c r="BH3194" i="3"/>
  <c r="BI3194" i="3"/>
  <c r="N3194" i="3"/>
  <c r="BH3143" i="3"/>
  <c r="BI3143" i="3"/>
  <c r="N3143" i="3"/>
  <c r="BH3073" i="3"/>
  <c r="BI3073" i="3"/>
  <c r="N3073" i="3"/>
  <c r="BH3010" i="3"/>
  <c r="BI3010" i="3"/>
  <c r="N3010" i="3"/>
  <c r="BH2959" i="3"/>
  <c r="BI2959" i="3"/>
  <c r="N2959" i="3"/>
  <c r="BH3368" i="3"/>
  <c r="BI3368" i="3"/>
  <c r="N3368" i="3"/>
  <c r="BH3174" i="3"/>
  <c r="BI3174" i="3"/>
  <c r="N3174" i="3"/>
  <c r="BH3030" i="3"/>
  <c r="BI3030" i="3"/>
  <c r="N3030" i="3"/>
  <c r="BH2920" i="3"/>
  <c r="BI2920" i="3"/>
  <c r="N2920" i="3"/>
  <c r="BH3287" i="3"/>
  <c r="BI3287" i="3"/>
  <c r="N3287" i="3"/>
  <c r="BH2979" i="3"/>
  <c r="BI2979" i="3"/>
  <c r="N2979" i="3"/>
  <c r="BH3186" i="3"/>
  <c r="BI3186" i="3"/>
  <c r="N3186" i="3"/>
  <c r="BH2928" i="3"/>
  <c r="BI2928" i="3"/>
  <c r="N2928" i="3"/>
  <c r="BH2563" i="3"/>
  <c r="BI2563" i="3"/>
  <c r="N2563" i="3"/>
  <c r="BH2451" i="3"/>
  <c r="BI2451" i="3"/>
  <c r="N2451" i="3"/>
  <c r="BH2371" i="3"/>
  <c r="BI2371" i="3"/>
  <c r="N2371" i="3"/>
  <c r="BH3112" i="3"/>
  <c r="BI3112" i="3"/>
  <c r="N3112" i="3"/>
  <c r="BH2491" i="3"/>
  <c r="BI2491" i="3"/>
  <c r="N2491" i="3"/>
  <c r="BH2531" i="3"/>
  <c r="BI2531" i="3"/>
  <c r="N2531" i="3"/>
  <c r="EU64" i="16"/>
  <c r="CD1044" i="3"/>
  <c r="CD1043" i="3"/>
  <c r="CE1043" i="3"/>
  <c r="CA1042" i="3"/>
  <c r="BZ1042" i="3"/>
  <c r="ES60" i="16"/>
  <c r="BW1040" i="3"/>
  <c r="BV1040" i="3"/>
  <c r="BS1038" i="3"/>
  <c r="BQ1038" i="3"/>
  <c r="ER58" i="16"/>
  <c r="BR1038" i="3"/>
  <c r="BR1037" i="3"/>
  <c r="ER57" i="16"/>
  <c r="CE1036" i="3"/>
  <c r="CD1036" i="3"/>
  <c r="EU54" i="16"/>
  <c r="CD1034" i="3"/>
  <c r="CE1033" i="3"/>
  <c r="CD1033" i="3"/>
  <c r="CA1032" i="3"/>
  <c r="BZ1032" i="3"/>
  <c r="ET52" i="16"/>
  <c r="BZ1031" i="3"/>
  <c r="BY1031" i="3"/>
  <c r="ES50" i="16"/>
  <c r="BV1030" i="3"/>
  <c r="BV1028" i="3"/>
  <c r="ES48" i="16"/>
  <c r="BW1027" i="3"/>
  <c r="ES47" i="16"/>
  <c r="EW24" i="16"/>
  <c r="CA910" i="3"/>
  <c r="BZ910" i="3"/>
  <c r="BR63" i="16"/>
  <c r="ES24" i="16"/>
  <c r="EX23" i="16"/>
  <c r="CD909" i="3"/>
  <c r="CE909" i="3"/>
  <c r="BS904" i="3"/>
  <c r="BR904" i="3"/>
  <c r="CD902" i="3"/>
  <c r="CE902" i="3"/>
  <c r="CC902" i="3"/>
  <c r="BY898" i="3"/>
  <c r="EW12" i="16"/>
  <c r="ES12" i="16"/>
  <c r="BR51" i="16"/>
  <c r="EU11" i="16"/>
  <c r="BR897" i="3"/>
  <c r="BS897" i="3"/>
  <c r="EV10" i="16"/>
  <c r="BW896" i="3"/>
  <c r="BQ320" i="3"/>
  <c r="CC320" i="3"/>
  <c r="BU3177" i="3"/>
  <c r="CC840" i="3"/>
  <c r="BY840" i="3"/>
  <c r="BY2620" i="3"/>
  <c r="BQ2620" i="3"/>
  <c r="BQ921" i="3"/>
  <c r="BY921" i="3"/>
  <c r="BQ1107" i="3"/>
  <c r="CC3154" i="3"/>
  <c r="BQ3154" i="3"/>
  <c r="BY3154" i="3"/>
  <c r="BY2533" i="3"/>
  <c r="CC2613" i="3"/>
  <c r="BR3354" i="3"/>
  <c r="BS3354" i="3"/>
  <c r="BR3335" i="3"/>
  <c r="BS3334" i="3"/>
  <c r="BR3334" i="3"/>
  <c r="BS3333" i="3"/>
  <c r="BR3333" i="3"/>
  <c r="BW3327" i="3"/>
  <c r="BV3327" i="3"/>
  <c r="CA3324" i="3"/>
  <c r="BZ3324" i="3"/>
  <c r="BQ3089" i="3"/>
  <c r="BU1156" i="3"/>
  <c r="CC3246" i="3"/>
  <c r="BY3246" i="3"/>
  <c r="BQ1140" i="3"/>
  <c r="BY1140" i="3"/>
  <c r="BU2368" i="3"/>
  <c r="BQ2368" i="3"/>
  <c r="CC174" i="3"/>
  <c r="CG174" i="3"/>
  <c r="D3716" i="3"/>
  <c r="F3716" i="3"/>
  <c r="D3597" i="3"/>
  <c r="F3597" i="3"/>
  <c r="M3589" i="3"/>
  <c r="F3589" i="3"/>
  <c r="CI3502" i="3"/>
  <c r="CG3502" i="3"/>
  <c r="CL3494" i="3"/>
  <c r="CM3494" i="3"/>
  <c r="CK3494" i="3"/>
  <c r="BR3493" i="3"/>
  <c r="BS3493" i="3"/>
  <c r="BY3491" i="3"/>
  <c r="CA3491" i="3"/>
  <c r="CL3490" i="3"/>
  <c r="CM3490" i="3"/>
  <c r="M3475" i="3"/>
  <c r="F3475" i="3"/>
  <c r="M3473" i="3"/>
  <c r="F3473" i="3"/>
  <c r="CA3462" i="3"/>
  <c r="BZ3462" i="3"/>
  <c r="CC3431" i="3"/>
  <c r="CD3429" i="3"/>
  <c r="CE3429" i="3"/>
  <c r="CE3428" i="3"/>
  <c r="CD3428" i="3"/>
  <c r="CL2678" i="3"/>
  <c r="CK2678" i="3"/>
  <c r="CD2666" i="3"/>
  <c r="CE2666" i="3"/>
  <c r="CD2661" i="3"/>
  <c r="CC2661" i="3"/>
  <c r="CE2661" i="3"/>
  <c r="CD2660" i="3"/>
  <c r="CE2660" i="3"/>
  <c r="CL2656" i="3"/>
  <c r="CM2656" i="3"/>
  <c r="CK2656" i="3"/>
  <c r="BW2656" i="3"/>
  <c r="BV2656" i="3"/>
  <c r="CE2654" i="3"/>
  <c r="CC2654" i="3"/>
  <c r="CG2591" i="3"/>
  <c r="CI2591" i="3"/>
  <c r="CH2591" i="3"/>
  <c r="CG2590" i="3"/>
  <c r="CI2590" i="3"/>
  <c r="CH2588" i="3"/>
  <c r="CG2588" i="3"/>
  <c r="D3485" i="3"/>
  <c r="BY3485" i="3"/>
  <c r="D3484" i="3"/>
  <c r="BQ3484" i="3"/>
  <c r="D3475" i="3"/>
  <c r="BU3475" i="3"/>
  <c r="D3064" i="3"/>
  <c r="BU3064" i="3"/>
  <c r="F3064" i="3"/>
  <c r="CL2944" i="3"/>
  <c r="CK2944" i="3"/>
  <c r="D2888" i="3"/>
  <c r="BU2888" i="3"/>
  <c r="F2888" i="3"/>
  <c r="F2747" i="3"/>
  <c r="D2747" i="3"/>
  <c r="M2747" i="3"/>
  <c r="BV2523" i="3"/>
  <c r="BW2523" i="3"/>
  <c r="CM2495" i="3"/>
  <c r="CK2495" i="3"/>
  <c r="CH2452" i="3"/>
  <c r="CG2452" i="3"/>
  <c r="CH2450" i="3"/>
  <c r="CI2446" i="3"/>
  <c r="CG2446" i="3"/>
  <c r="BS2446" i="3"/>
  <c r="BR2446" i="3"/>
  <c r="D2399" i="3"/>
  <c r="CC2399" i="3"/>
  <c r="F2399" i="3"/>
  <c r="CC2385" i="3"/>
  <c r="BW2369" i="3"/>
  <c r="BV2369" i="3"/>
  <c r="CA2141" i="3"/>
  <c r="BZ2141" i="3"/>
  <c r="CA2133" i="3"/>
  <c r="BZ2133" i="3"/>
  <c r="BY2133" i="3"/>
  <c r="CA2121" i="3"/>
  <c r="BZ2121" i="3"/>
  <c r="BY2121" i="3"/>
  <c r="CD2051" i="3"/>
  <c r="CE2051" i="3"/>
  <c r="M2051" i="3"/>
  <c r="F2051" i="3"/>
  <c r="BV2048" i="3"/>
  <c r="BW2048" i="3"/>
  <c r="CM2047" i="3"/>
  <c r="CL2047" i="3"/>
  <c r="CH2045" i="3"/>
  <c r="CI2045" i="3"/>
  <c r="D2039" i="3"/>
  <c r="F2039" i="3"/>
  <c r="F1987" i="3"/>
  <c r="D1987" i="3"/>
  <c r="CM1967" i="3"/>
  <c r="CK1967" i="3"/>
  <c r="CL1962" i="3"/>
  <c r="CK1962" i="3"/>
  <c r="CG1961" i="3"/>
  <c r="CH1961" i="3"/>
  <c r="BU1952" i="3"/>
  <c r="BV1952" i="3"/>
  <c r="BW1952" i="3"/>
  <c r="BR1946" i="3"/>
  <c r="BQ1946" i="3"/>
  <c r="CE1890" i="3"/>
  <c r="CC1890" i="3"/>
  <c r="BY1889" i="3"/>
  <c r="CA1889" i="3"/>
  <c r="CL1888" i="3"/>
  <c r="CM1888" i="3"/>
  <c r="CK1888" i="3"/>
  <c r="BZ1882" i="3"/>
  <c r="BY1882" i="3"/>
  <c r="F1842" i="3"/>
  <c r="D1842" i="3"/>
  <c r="D1841" i="3"/>
  <c r="F1841" i="3"/>
  <c r="BY1838" i="3"/>
  <c r="CA1838" i="3"/>
  <c r="BU1837" i="3"/>
  <c r="BV1837" i="3"/>
  <c r="CK1701" i="3"/>
  <c r="CM1701" i="3"/>
  <c r="BU1701" i="3"/>
  <c r="BV1701" i="3"/>
  <c r="CI1700" i="3"/>
  <c r="CG1700" i="3"/>
  <c r="BS1700" i="3"/>
  <c r="BR1700" i="3"/>
  <c r="CL1675" i="3"/>
  <c r="CM1675" i="3"/>
  <c r="CK1675" i="3"/>
  <c r="CM1672" i="3"/>
  <c r="CL1672" i="3"/>
  <c r="BW1672" i="3"/>
  <c r="BV1672" i="3"/>
  <c r="BU1672" i="3"/>
  <c r="CI1667" i="3"/>
  <c r="CG1667" i="3"/>
  <c r="CH1661" i="3"/>
  <c r="CG1661" i="3"/>
  <c r="CI1660" i="3"/>
  <c r="CH1660" i="3"/>
  <c r="BS1660" i="3"/>
  <c r="BQ1660" i="3"/>
  <c r="CH1646" i="3"/>
  <c r="CG1646" i="3"/>
  <c r="CI1644" i="3"/>
  <c r="CG1644" i="3"/>
  <c r="BS1643" i="3"/>
  <c r="BQ1643" i="3"/>
  <c r="D1641" i="3"/>
  <c r="M1641" i="3"/>
  <c r="F1641" i="3"/>
  <c r="BQ1638" i="3"/>
  <c r="BS1638" i="3"/>
  <c r="BR1628" i="3"/>
  <c r="BS1628" i="3"/>
  <c r="CM1538" i="3"/>
  <c r="CL1538" i="3"/>
  <c r="CK1538" i="3"/>
  <c r="BS1534" i="3"/>
  <c r="BR1534" i="3"/>
  <c r="BQ1519" i="3"/>
  <c r="BR1519" i="3"/>
  <c r="BQ1479" i="3"/>
  <c r="BR1479" i="3"/>
  <c r="CK958" i="3"/>
  <c r="CM958" i="3"/>
  <c r="CH952" i="3"/>
  <c r="CG952" i="3"/>
  <c r="BV929" i="3"/>
  <c r="BU929" i="3"/>
  <c r="BW929" i="3"/>
  <c r="CH922" i="3"/>
  <c r="CG922" i="3"/>
  <c r="CD919" i="3"/>
  <c r="CE919" i="3"/>
  <c r="CK588" i="3"/>
  <c r="CL588" i="3"/>
  <c r="CM588" i="3"/>
  <c r="CM554" i="3"/>
  <c r="CK554" i="3"/>
  <c r="BR545" i="3"/>
  <c r="BQ545" i="3"/>
  <c r="BS545" i="3"/>
  <c r="M544" i="3"/>
  <c r="D544" i="3"/>
  <c r="BW542" i="3"/>
  <c r="BV542" i="3"/>
  <c r="BU542" i="3"/>
  <c r="CL540" i="3"/>
  <c r="CK540" i="3"/>
  <c r="BU540" i="3"/>
  <c r="BW540" i="3"/>
  <c r="CG429" i="3"/>
  <c r="CH429" i="3"/>
  <c r="CM409" i="3"/>
  <c r="CL409" i="3"/>
  <c r="CH408" i="3"/>
  <c r="CG408" i="3"/>
  <c r="CI402" i="3"/>
  <c r="CG402" i="3"/>
  <c r="CI398" i="3"/>
  <c r="CG398" i="3"/>
  <c r="CG397" i="3"/>
  <c r="CI397" i="3"/>
  <c r="BR393" i="3"/>
  <c r="BS393" i="3"/>
  <c r="CG391" i="3"/>
  <c r="CH391" i="3"/>
  <c r="CI391" i="3"/>
  <c r="F390" i="3"/>
  <c r="D390" i="3"/>
  <c r="BQ390" i="3"/>
  <c r="CL388" i="3"/>
  <c r="CM388" i="3"/>
  <c r="CK388" i="3"/>
  <c r="CM384" i="3"/>
  <c r="CL384" i="3"/>
  <c r="CK384" i="3"/>
  <c r="CK383" i="3"/>
  <c r="CL383" i="3"/>
  <c r="BW383" i="3"/>
  <c r="BV383" i="3"/>
  <c r="CM380" i="3"/>
  <c r="CK380" i="3"/>
  <c r="D380" i="3"/>
  <c r="M380" i="3"/>
  <c r="CA322" i="3"/>
  <c r="BZ322" i="3"/>
  <c r="CA319" i="3"/>
  <c r="BZ319" i="3"/>
  <c r="F318" i="3"/>
  <c r="M318" i="3"/>
  <c r="CL308" i="3"/>
  <c r="CM308" i="3"/>
  <c r="CK308" i="3"/>
  <c r="CA301" i="3"/>
  <c r="BZ301" i="3"/>
  <c r="CK300" i="3"/>
  <c r="CL300" i="3"/>
  <c r="CH299" i="3"/>
  <c r="CI299" i="3"/>
  <c r="BS299" i="3"/>
  <c r="BQ299" i="3"/>
  <c r="CA297" i="3"/>
  <c r="BY297" i="3"/>
  <c r="BW296" i="3"/>
  <c r="BU296" i="3"/>
  <c r="CI295" i="3"/>
  <c r="CG295" i="3"/>
  <c r="CI292" i="3"/>
  <c r="CG292" i="3"/>
  <c r="CK291" i="3"/>
  <c r="CM291" i="3"/>
  <c r="CA284" i="3"/>
  <c r="BZ284" i="3"/>
  <c r="BR282" i="3"/>
  <c r="BS282" i="3"/>
  <c r="BW233" i="3"/>
  <c r="BV233" i="3"/>
  <c r="M216" i="3"/>
  <c r="F216" i="3"/>
  <c r="BZ182" i="3"/>
  <c r="CA182" i="3"/>
  <c r="CE177" i="3"/>
  <c r="CD177" i="3"/>
  <c r="CE175" i="3"/>
  <c r="CD175" i="3"/>
  <c r="CD171" i="3"/>
  <c r="CE171" i="3"/>
  <c r="F133" i="3"/>
  <c r="M133" i="3"/>
  <c r="BQ108" i="3"/>
  <c r="BR108" i="3"/>
  <c r="M44" i="3"/>
  <c r="F44" i="3"/>
  <c r="CA42" i="3"/>
  <c r="BZ42" i="3"/>
  <c r="F39" i="3"/>
  <c r="D39" i="3"/>
  <c r="M39" i="3"/>
  <c r="BQ38" i="3"/>
  <c r="F34" i="3"/>
  <c r="D34" i="3"/>
  <c r="M29" i="3"/>
  <c r="F29" i="3"/>
  <c r="CG27" i="3"/>
  <c r="CI27" i="3"/>
  <c r="BH3257" i="3"/>
  <c r="BI3257" i="3"/>
  <c r="N3257" i="3"/>
  <c r="BH3113" i="3"/>
  <c r="BI3113" i="3"/>
  <c r="N3113" i="3"/>
  <c r="BH3499" i="3"/>
  <c r="BI3499" i="3"/>
  <c r="N3499" i="3"/>
  <c r="BH3187" i="3"/>
  <c r="BI3187" i="3"/>
  <c r="N3187" i="3"/>
  <c r="BH2972" i="3"/>
  <c r="BI2972" i="3"/>
  <c r="N2972" i="3"/>
  <c r="BH2909" i="3"/>
  <c r="BI2909" i="3"/>
  <c r="N2909" i="3"/>
  <c r="BH3369" i="3"/>
  <c r="BI3369" i="3"/>
  <c r="N3369" i="3"/>
  <c r="BH3074" i="3"/>
  <c r="BI3074" i="3"/>
  <c r="N3074" i="3"/>
  <c r="BH2921" i="3"/>
  <c r="BI2921" i="3"/>
  <c r="N2921" i="3"/>
  <c r="BH2660" i="3"/>
  <c r="BI2660" i="3"/>
  <c r="N2660" i="3"/>
  <c r="BV1029" i="3"/>
  <c r="BW1029" i="3"/>
  <c r="ER47" i="16"/>
  <c r="BS1027" i="3"/>
  <c r="BR1027" i="3"/>
  <c r="EU46" i="16"/>
  <c r="CC1026" i="3"/>
  <c r="CD1026" i="3"/>
  <c r="CE1026" i="3"/>
  <c r="BY3144" i="3"/>
  <c r="BQ2586" i="3"/>
  <c r="BY28" i="3"/>
  <c r="CA132" i="3"/>
  <c r="CM540" i="3"/>
  <c r="BU588" i="3"/>
  <c r="BS1479" i="3"/>
  <c r="BU300" i="3"/>
  <c r="BR922" i="3"/>
  <c r="CI1638" i="3"/>
  <c r="CH1643" i="3"/>
  <c r="CI1661" i="3"/>
  <c r="F1666" i="3"/>
  <c r="CL1701" i="3"/>
  <c r="CM1837" i="3"/>
  <c r="F2038" i="3"/>
  <c r="D2043" i="3"/>
  <c r="D1664" i="3"/>
  <c r="D1631" i="3"/>
  <c r="CG1660" i="3"/>
  <c r="D2051" i="3"/>
  <c r="CD2138" i="3"/>
  <c r="CC2349" i="3"/>
  <c r="CD2397" i="3"/>
  <c r="BS1946" i="3"/>
  <c r="BS1885" i="3"/>
  <c r="BY2141" i="3"/>
  <c r="BS1650" i="3"/>
  <c r="BZ2123" i="3"/>
  <c r="CK2369" i="3"/>
  <c r="CH2444" i="3"/>
  <c r="CI2452" i="3"/>
  <c r="BS3322" i="3"/>
  <c r="BR3322" i="3"/>
  <c r="CM3296" i="3"/>
  <c r="CA3296" i="3"/>
  <c r="BR3121" i="3"/>
  <c r="BS3121" i="3"/>
  <c r="F3101" i="3"/>
  <c r="D3101" i="3"/>
  <c r="BR2979" i="3"/>
  <c r="BS2979" i="3"/>
  <c r="CD2873" i="3"/>
  <c r="CE2873" i="3"/>
  <c r="F2852" i="3"/>
  <c r="M2852" i="3"/>
  <c r="F2632" i="3"/>
  <c r="M2632" i="3"/>
  <c r="BS2562" i="3"/>
  <c r="BR2562" i="3"/>
  <c r="BR2561" i="3"/>
  <c r="BS2561" i="3"/>
  <c r="BR2560" i="3"/>
  <c r="BS2560" i="3"/>
  <c r="BR2557" i="3"/>
  <c r="CL2556" i="3"/>
  <c r="CA2462" i="3"/>
  <c r="BY2462" i="3"/>
  <c r="BS2090" i="3"/>
  <c r="BQ2090" i="3"/>
  <c r="CM2087" i="3"/>
  <c r="CK2087" i="3"/>
  <c r="CL2087" i="3"/>
  <c r="CE2076" i="3"/>
  <c r="CC2076" i="3"/>
  <c r="BY2075" i="3"/>
  <c r="BZ2075" i="3"/>
  <c r="F2072" i="3"/>
  <c r="D2072" i="3"/>
  <c r="BZ2067" i="3"/>
  <c r="CA2067" i="3"/>
  <c r="CL2066" i="3"/>
  <c r="CM2066" i="3"/>
  <c r="CM2055" i="3"/>
  <c r="CK2055" i="3"/>
  <c r="CL2055" i="3"/>
  <c r="D2052" i="3"/>
  <c r="F2052" i="3"/>
  <c r="F1397" i="3"/>
  <c r="M1397" i="3"/>
  <c r="D1397" i="3"/>
  <c r="BU1397" i="3"/>
  <c r="BR1392" i="3"/>
  <c r="BS1392" i="3"/>
  <c r="F1387" i="3"/>
  <c r="D1387" i="3"/>
  <c r="BS1379" i="3"/>
  <c r="BR1379" i="3"/>
  <c r="BW1375" i="3"/>
  <c r="BV1375" i="3"/>
  <c r="CH1374" i="3"/>
  <c r="CI1374" i="3"/>
  <c r="CK1307" i="3"/>
  <c r="CM1307" i="3"/>
  <c r="CI1290" i="3"/>
  <c r="CG1290" i="3"/>
  <c r="BR1290" i="3"/>
  <c r="BS1290" i="3"/>
  <c r="CD1289" i="3"/>
  <c r="CE1289" i="3"/>
  <c r="BQ1283" i="3"/>
  <c r="BR1283" i="3"/>
  <c r="CC387" i="3"/>
  <c r="CD3012" i="3"/>
  <c r="CM3495" i="3"/>
  <c r="BQ387" i="3"/>
  <c r="CC1034" i="3"/>
  <c r="BY970" i="3"/>
  <c r="CG220" i="3"/>
  <c r="CL1958" i="3"/>
  <c r="M316" i="3"/>
  <c r="CK1629" i="3"/>
  <c r="BQ1633" i="3"/>
  <c r="BY1640" i="3"/>
  <c r="CA1521" i="3"/>
  <c r="BU1887" i="3"/>
  <c r="CM1949" i="3"/>
  <c r="BY1636" i="3"/>
  <c r="BW1661" i="3"/>
  <c r="BZ1665" i="3"/>
  <c r="CD1939" i="3"/>
  <c r="BV1962" i="3"/>
  <c r="CM1625" i="3"/>
  <c r="CD1632" i="3"/>
  <c r="CM1652" i="3"/>
  <c r="BS2119" i="3"/>
  <c r="M2124" i="3"/>
  <c r="M2509" i="3"/>
  <c r="BW1669" i="3"/>
  <c r="CM1892" i="3"/>
  <c r="CD1991" i="3"/>
  <c r="CD1627" i="3"/>
  <c r="BU2126" i="3"/>
  <c r="CA2320" i="3"/>
  <c r="CE2599" i="3"/>
  <c r="CA2945" i="3"/>
  <c r="CI3096" i="3"/>
  <c r="CA2759" i="3"/>
  <c r="M2352" i="3"/>
  <c r="CI2499" i="3"/>
  <c r="CK2512" i="3"/>
  <c r="CA2602" i="3"/>
  <c r="CI2728" i="3"/>
  <c r="BS2885" i="3"/>
  <c r="D2889" i="3"/>
  <c r="CK2965" i="3"/>
  <c r="BW3015" i="3"/>
  <c r="BS3341" i="3"/>
  <c r="D3557" i="3"/>
  <c r="BV1652" i="3"/>
  <c r="CL2353" i="3"/>
  <c r="M2503" i="3"/>
  <c r="CD2592" i="3"/>
  <c r="CL2965" i="3"/>
  <c r="BZ1670" i="3"/>
  <c r="CH2496" i="3"/>
  <c r="CI2740" i="3"/>
  <c r="CG3494" i="3"/>
  <c r="BY2951" i="3"/>
  <c r="BH2596" i="3"/>
  <c r="BI2596" i="3"/>
  <c r="N2596" i="3"/>
  <c r="BH3319" i="3"/>
  <c r="BI3319" i="3"/>
  <c r="N3319" i="3"/>
  <c r="F181" i="3"/>
  <c r="D29" i="3"/>
  <c r="BW308" i="3"/>
  <c r="CL380" i="3"/>
  <c r="CH402" i="3"/>
  <c r="M38" i="3"/>
  <c r="BS398" i="3"/>
  <c r="BR514" i="3"/>
  <c r="D298" i="3"/>
  <c r="CA184" i="3"/>
  <c r="CK231" i="3"/>
  <c r="BR299" i="3"/>
  <c r="BZ318" i="3"/>
  <c r="BZ405" i="3"/>
  <c r="BQ429" i="3"/>
  <c r="CK494" i="3"/>
  <c r="CI541" i="3"/>
  <c r="BR429" i="3"/>
  <c r="CH27" i="3"/>
  <c r="BS134" i="3"/>
  <c r="BS295" i="3"/>
  <c r="BZ132" i="3"/>
  <c r="BS190" i="3"/>
  <c r="BZ920" i="3"/>
  <c r="BV588" i="3"/>
  <c r="BS1519" i="3"/>
  <c r="BW300" i="3"/>
  <c r="BZ912" i="3"/>
  <c r="CI922" i="3"/>
  <c r="CD931" i="3"/>
  <c r="F1025" i="3"/>
  <c r="BQ1534" i="3"/>
  <c r="D1666" i="3"/>
  <c r="BQ1700" i="3"/>
  <c r="CL1837" i="3"/>
  <c r="CD1671" i="3"/>
  <c r="CL958" i="3"/>
  <c r="F1631" i="3"/>
  <c r="CH1644" i="3"/>
  <c r="F1659" i="3"/>
  <c r="CK2047" i="3"/>
  <c r="BU2351" i="3"/>
  <c r="BW1886" i="3"/>
  <c r="CI1951" i="3"/>
  <c r="BQ1650" i="3"/>
  <c r="BQ1961" i="3"/>
  <c r="D1991" i="3"/>
  <c r="CE2385" i="3"/>
  <c r="CH2446" i="3"/>
  <c r="CI3120" i="3"/>
  <c r="CA1882" i="3"/>
  <c r="BS3426" i="3"/>
  <c r="BR3426" i="3"/>
  <c r="CI3419" i="3"/>
  <c r="CG3419" i="3"/>
  <c r="CG3378" i="3"/>
  <c r="CH3378" i="3"/>
  <c r="BZ3127" i="3"/>
  <c r="CA3127" i="3"/>
  <c r="BQ2923" i="3"/>
  <c r="CH2867" i="3"/>
  <c r="CG2867" i="3"/>
  <c r="BS2867" i="3"/>
  <c r="CH2859" i="3"/>
  <c r="CG2859" i="3"/>
  <c r="M2801" i="3"/>
  <c r="F2801" i="3"/>
  <c r="M2725" i="3"/>
  <c r="D2725" i="3"/>
  <c r="F2725" i="3"/>
  <c r="F2720" i="3"/>
  <c r="D2720" i="3"/>
  <c r="M2673" i="3"/>
  <c r="BS2666" i="3"/>
  <c r="BQ2666" i="3"/>
  <c r="CI2658" i="3"/>
  <c r="F2633" i="3"/>
  <c r="D2633" i="3"/>
  <c r="BQ2633" i="3"/>
  <c r="M2633" i="3"/>
  <c r="CK2582" i="3"/>
  <c r="CM2582" i="3"/>
  <c r="BV2552" i="3"/>
  <c r="BW2552" i="3"/>
  <c r="BZ2476" i="3"/>
  <c r="CA2476" i="3"/>
  <c r="CA2459" i="3"/>
  <c r="BY2459" i="3"/>
  <c r="CI2440" i="3"/>
  <c r="CH2440" i="3"/>
  <c r="CG2440" i="3"/>
  <c r="BY2290" i="3"/>
  <c r="CA2290" i="3"/>
  <c r="CI2284" i="3"/>
  <c r="CH2284" i="3"/>
  <c r="CG2284" i="3"/>
  <c r="CI2280" i="3"/>
  <c r="CH2280" i="3"/>
  <c r="BU2279" i="3"/>
  <c r="BW2279" i="3"/>
  <c r="M2278" i="3"/>
  <c r="D2278" i="3"/>
  <c r="CC2265" i="3"/>
  <c r="CD2265" i="3"/>
  <c r="CK2247" i="3"/>
  <c r="CL2247" i="3"/>
  <c r="CM2247" i="3"/>
  <c r="CG499" i="3"/>
  <c r="CH499" i="3"/>
  <c r="CC498" i="3"/>
  <c r="CE498" i="3"/>
  <c r="CL496" i="3"/>
  <c r="CK496" i="3"/>
  <c r="BU496" i="3"/>
  <c r="BW496" i="3"/>
  <c r="CI495" i="3"/>
  <c r="CH495" i="3"/>
  <c r="BU189" i="3"/>
  <c r="BU1375" i="3"/>
  <c r="M3636" i="3"/>
  <c r="D3503" i="3"/>
  <c r="BQ3503" i="3"/>
  <c r="D3349" i="3"/>
  <c r="BQ3349" i="3"/>
  <c r="BZ3227" i="3"/>
  <c r="CE3116" i="3"/>
  <c r="CD3116" i="3"/>
  <c r="CI2911" i="3"/>
  <c r="BU2898" i="3"/>
  <c r="CE2886" i="3"/>
  <c r="CD2886" i="3"/>
  <c r="CL2878" i="3"/>
  <c r="CM2878" i="3"/>
  <c r="M2769" i="3"/>
  <c r="D2769" i="3"/>
  <c r="BZ2425" i="3"/>
  <c r="BY2425" i="3"/>
  <c r="CC2340" i="3"/>
  <c r="CD2340" i="3"/>
  <c r="CI2074" i="3"/>
  <c r="CG2074" i="3"/>
  <c r="BR2006" i="3"/>
  <c r="BS2006" i="3"/>
  <c r="BS1746" i="3"/>
  <c r="BR1746" i="3"/>
  <c r="CK3221" i="3"/>
  <c r="CL3221" i="3"/>
  <c r="CM3149" i="3"/>
  <c r="CL3149" i="3"/>
  <c r="BQ2962" i="3"/>
  <c r="CL2916" i="3"/>
  <c r="CK2916" i="3"/>
  <c r="BZ2813" i="3"/>
  <c r="CA2813" i="3"/>
  <c r="BZ2541" i="3"/>
  <c r="CA2541" i="3"/>
  <c r="F2491" i="3"/>
  <c r="D2491" i="3"/>
  <c r="BU2446" i="3"/>
  <c r="CN2446" i="3"/>
  <c r="CO2444" i="3"/>
  <c r="BS2213" i="3"/>
  <c r="BQ2213" i="3"/>
  <c r="BY1595" i="3"/>
  <c r="CA1595" i="3"/>
  <c r="D3333" i="3"/>
  <c r="CG3333" i="3"/>
  <c r="BU3120" i="3"/>
  <c r="CL2918" i="3"/>
  <c r="CC2884" i="3"/>
  <c r="BU2597" i="3"/>
  <c r="BY2591" i="3"/>
  <c r="CK2554" i="3"/>
  <c r="BU2520" i="3"/>
  <c r="BQ2082" i="3"/>
  <c r="BS2082" i="3"/>
  <c r="BR1190" i="3"/>
  <c r="D3454" i="3"/>
  <c r="BQ3454" i="3"/>
  <c r="D3421" i="3"/>
  <c r="BU3369" i="3"/>
  <c r="D3346" i="3"/>
  <c r="BY3346" i="3"/>
  <c r="BQ2938" i="3"/>
  <c r="BU2651" i="3"/>
  <c r="BU2357" i="3"/>
  <c r="CG1967" i="3"/>
  <c r="CH1614" i="3"/>
  <c r="BU279" i="3"/>
  <c r="BX103" i="16"/>
  <c r="CD1095" i="3"/>
  <c r="CE1095" i="3"/>
  <c r="BW104" i="16"/>
  <c r="CA1096" i="3"/>
  <c r="EV22" i="16"/>
  <c r="BW908" i="3"/>
  <c r="EX11" i="16"/>
  <c r="CE897" i="3"/>
  <c r="BT49" i="16"/>
  <c r="BS955" i="3"/>
  <c r="BV51" i="16"/>
  <c r="CA957" i="3"/>
  <c r="BW1090" i="3"/>
  <c r="BV1090" i="3"/>
  <c r="EU8" i="16"/>
  <c r="BS894" i="3"/>
  <c r="CH1150" i="3"/>
  <c r="F459" i="3"/>
  <c r="BY1185" i="3"/>
  <c r="BY2362" i="3"/>
  <c r="CC2362" i="3"/>
  <c r="BQ2362" i="3"/>
  <c r="CG2362" i="3"/>
  <c r="CC3485" i="3"/>
  <c r="BQ3071" i="3"/>
  <c r="BY3071" i="3"/>
  <c r="BU896" i="3"/>
  <c r="BQ2446" i="3"/>
  <c r="BY2446" i="3"/>
  <c r="BY3094" i="3"/>
  <c r="BQ3094" i="3"/>
  <c r="CG44" i="3"/>
  <c r="CC44" i="3"/>
  <c r="BY338" i="3"/>
  <c r="BU338" i="3"/>
  <c r="BR2441" i="3"/>
  <c r="BS2441" i="3"/>
  <c r="CD2438" i="3"/>
  <c r="CE2438" i="3"/>
  <c r="CM2393" i="3"/>
  <c r="CL2393" i="3"/>
  <c r="CK2393" i="3"/>
  <c r="CL2382" i="3"/>
  <c r="BR2381" i="3"/>
  <c r="CG2375" i="3"/>
  <c r="CH2375" i="3"/>
  <c r="BU2373" i="3"/>
  <c r="BV2373" i="3"/>
  <c r="BR2359" i="3"/>
  <c r="BS2359" i="3"/>
  <c r="BV2294" i="3"/>
  <c r="BU2294" i="3"/>
  <c r="BQ2229" i="3"/>
  <c r="BS2229" i="3"/>
  <c r="M2227" i="3"/>
  <c r="F2227" i="3"/>
  <c r="BU2223" i="3"/>
  <c r="BV2223" i="3"/>
  <c r="CL2222" i="3"/>
  <c r="CM2222" i="3"/>
  <c r="BV2214" i="3"/>
  <c r="BW2214" i="3"/>
  <c r="BU2214" i="3"/>
  <c r="CA2205" i="3"/>
  <c r="BZ2205" i="3"/>
  <c r="BY2205" i="3"/>
  <c r="CG2178" i="3"/>
  <c r="CI2178" i="3"/>
  <c r="CH2178" i="3"/>
  <c r="N888" i="3"/>
  <c r="BQ915" i="3"/>
  <c r="CC3159" i="3"/>
  <c r="CC3515" i="3"/>
  <c r="CC2996" i="3"/>
  <c r="CC984" i="3"/>
  <c r="BH2620" i="3"/>
  <c r="BI2620" i="3"/>
  <c r="N2620" i="3"/>
  <c r="BQ2394" i="3"/>
  <c r="BQ1194" i="3"/>
  <c r="BV2366" i="3"/>
  <c r="BZ2392" i="3"/>
  <c r="BW2445" i="3"/>
  <c r="CO2445" i="3"/>
  <c r="BU2222" i="3"/>
  <c r="CM2445" i="3"/>
  <c r="CC1113" i="3"/>
  <c r="BQ2381" i="3"/>
  <c r="CM2224" i="3"/>
  <c r="BU2645" i="3"/>
  <c r="BQ2645" i="3"/>
  <c r="BY2645" i="3"/>
  <c r="CK2360" i="3"/>
  <c r="BW2382" i="3"/>
  <c r="BY923" i="3"/>
  <c r="CC923" i="3"/>
  <c r="BQ969" i="3"/>
  <c r="BY969" i="3"/>
  <c r="CK3503" i="3"/>
  <c r="CL3503" i="3"/>
  <c r="BS2029" i="3"/>
  <c r="BR2029" i="3"/>
  <c r="F2028" i="3"/>
  <c r="D2028" i="3"/>
  <c r="BU2022" i="3"/>
  <c r="BW2022" i="3"/>
  <c r="CH2021" i="3"/>
  <c r="CI2021" i="3"/>
  <c r="F2019" i="3"/>
  <c r="D2019" i="3"/>
  <c r="BW2017" i="3"/>
  <c r="BU2017" i="3"/>
  <c r="CI2016" i="3"/>
  <c r="CG2016" i="3"/>
  <c r="BQ2016" i="3"/>
  <c r="BS2016" i="3"/>
  <c r="BR2015" i="3"/>
  <c r="BS2015" i="3"/>
  <c r="BY2005" i="3"/>
  <c r="BZ2005" i="3"/>
  <c r="CA2005" i="3"/>
  <c r="BU2003" i="3"/>
  <c r="BW2003" i="3"/>
  <c r="BV2003" i="3"/>
  <c r="CE2002" i="3"/>
  <c r="CD2002" i="3"/>
  <c r="CK1997" i="3"/>
  <c r="CL1997" i="3"/>
  <c r="CI1881" i="3"/>
  <c r="CH1881" i="3"/>
  <c r="CG1881" i="3"/>
  <c r="CI1880" i="3"/>
  <c r="CG1880" i="3"/>
  <c r="CI1879" i="3"/>
  <c r="CG1879" i="3"/>
  <c r="D1878" i="3"/>
  <c r="F1878" i="3"/>
  <c r="BY1836" i="3"/>
  <c r="CA1836" i="3"/>
  <c r="CI1828" i="3"/>
  <c r="CH1828" i="3"/>
  <c r="BY1824" i="3"/>
  <c r="BZ1824" i="3"/>
  <c r="F1823" i="3"/>
  <c r="D1823" i="3"/>
  <c r="F1769" i="3"/>
  <c r="D1769" i="3"/>
  <c r="BV1761" i="3"/>
  <c r="BU1761" i="3"/>
  <c r="BY1759" i="3"/>
  <c r="BZ1759" i="3"/>
  <c r="CA1549" i="3"/>
  <c r="BZ1549" i="3"/>
  <c r="BW1548" i="3"/>
  <c r="BU1548" i="3"/>
  <c r="BQ1543" i="3"/>
  <c r="BR1543" i="3"/>
  <c r="BS1543" i="3"/>
  <c r="CK1540" i="3"/>
  <c r="CM1540" i="3"/>
  <c r="CA1536" i="3"/>
  <c r="BY1536" i="3"/>
  <c r="M1528" i="3"/>
  <c r="D1528" i="3"/>
  <c r="BQ1524" i="3"/>
  <c r="BR1524" i="3"/>
  <c r="CC1522" i="3"/>
  <c r="CE1522" i="3"/>
  <c r="CD1522" i="3"/>
  <c r="BR549" i="3"/>
  <c r="BQ549" i="3"/>
  <c r="CL544" i="3"/>
  <c r="CK544" i="3"/>
  <c r="BR543" i="3"/>
  <c r="BQ543" i="3"/>
  <c r="BU537" i="3"/>
  <c r="BV537" i="3"/>
  <c r="BV535" i="3"/>
  <c r="BW535" i="3"/>
  <c r="BU535" i="3"/>
  <c r="BQ534" i="3"/>
  <c r="BS534" i="3"/>
  <c r="CG393" i="3"/>
  <c r="BQ393" i="3"/>
  <c r="BY393" i="3"/>
  <c r="BU393" i="3"/>
  <c r="F287" i="3"/>
  <c r="M287" i="3"/>
  <c r="D287" i="3"/>
  <c r="BY287" i="3"/>
  <c r="M284" i="3"/>
  <c r="F284" i="3"/>
  <c r="BR281" i="3"/>
  <c r="BS281" i="3"/>
  <c r="BS280" i="3"/>
  <c r="BR280" i="3"/>
  <c r="CE105" i="3"/>
  <c r="CD105" i="3"/>
  <c r="CH95" i="3"/>
  <c r="CI95" i="3"/>
  <c r="CG95" i="3"/>
  <c r="CI83" i="3"/>
  <c r="CH83" i="3"/>
  <c r="CI80" i="3"/>
  <c r="CH80" i="3"/>
  <c r="CG80" i="3"/>
  <c r="CK79" i="3"/>
  <c r="CL79" i="3"/>
  <c r="CM79" i="3"/>
  <c r="BM54" i="16"/>
  <c r="U6" i="16"/>
  <c r="F1671" i="3"/>
  <c r="D1671" i="3"/>
  <c r="F899" i="3"/>
  <c r="D899" i="3"/>
  <c r="BY899" i="3"/>
  <c r="BS88" i="16"/>
  <c r="D1753" i="3"/>
  <c r="F1753" i="3"/>
  <c r="D1754" i="3"/>
  <c r="F1754" i="3"/>
  <c r="F1758" i="3"/>
  <c r="D1758" i="3"/>
  <c r="D1760" i="3"/>
  <c r="F1760" i="3"/>
  <c r="F1761" i="3"/>
  <c r="D1761" i="3"/>
  <c r="D1762" i="3"/>
  <c r="F1762" i="3"/>
  <c r="CD1079" i="3"/>
  <c r="CE1079" i="3"/>
  <c r="BX87" i="16"/>
  <c r="CE1080" i="3"/>
  <c r="CC1080" i="3"/>
  <c r="BV1082" i="3"/>
  <c r="BW1082" i="3"/>
  <c r="BR1083" i="3"/>
  <c r="BU91" i="16"/>
  <c r="BU165" i="3"/>
  <c r="CC165" i="3"/>
  <c r="BY1345" i="3"/>
  <c r="BU1345" i="3"/>
  <c r="BQ1345" i="3"/>
  <c r="M3882" i="3"/>
  <c r="D3882" i="3"/>
  <c r="F3882" i="3"/>
  <c r="BV2447" i="3"/>
  <c r="BW2447" i="3"/>
  <c r="D2443" i="3"/>
  <c r="BU2443" i="3"/>
  <c r="CN2443" i="3"/>
  <c r="F2443" i="3"/>
  <c r="BZ2415" i="3"/>
  <c r="CE2391" i="3"/>
  <c r="CC2391" i="3"/>
  <c r="CA2377" i="3"/>
  <c r="BY2377" i="3"/>
  <c r="CM2366" i="3"/>
  <c r="CK2366" i="3"/>
  <c r="CL2366" i="3"/>
  <c r="BR2363" i="3"/>
  <c r="BS2363" i="3"/>
  <c r="BW2360" i="3"/>
  <c r="BV2360" i="3"/>
  <c r="BU2360" i="3"/>
  <c r="CH2348" i="3"/>
  <c r="CI2348" i="3"/>
  <c r="BZ2277" i="3"/>
  <c r="CA2277" i="3"/>
  <c r="CI2273" i="3"/>
  <c r="CG2273" i="3"/>
  <c r="CG2272" i="3"/>
  <c r="CI2272" i="3"/>
  <c r="CK2255" i="3"/>
  <c r="CL2255" i="3"/>
  <c r="CM2255" i="3"/>
  <c r="CK2254" i="3"/>
  <c r="CM2254" i="3"/>
  <c r="CD2253" i="3"/>
  <c r="CC2253" i="3"/>
  <c r="CC2228" i="3"/>
  <c r="CD2228" i="3"/>
  <c r="CA2227" i="3"/>
  <c r="BZ2227" i="3"/>
  <c r="BY2227" i="3"/>
  <c r="BZ2226" i="3"/>
  <c r="BY2226" i="3"/>
  <c r="CK2225" i="3"/>
  <c r="CM2225" i="3"/>
  <c r="CG2214" i="3"/>
  <c r="CH2214" i="3"/>
  <c r="BV2213" i="3"/>
  <c r="BW2213" i="3"/>
  <c r="D2212" i="3"/>
  <c r="F2212" i="3"/>
  <c r="M2212" i="3"/>
  <c r="CM2183" i="3"/>
  <c r="CL2183" i="3"/>
  <c r="CK2183" i="3"/>
  <c r="CL2179" i="3"/>
  <c r="CK2179" i="3"/>
  <c r="BU2179" i="3"/>
  <c r="BV2179" i="3"/>
  <c r="BQ1205" i="3"/>
  <c r="CC1386" i="3"/>
  <c r="BQ2580" i="3"/>
  <c r="BU3071" i="3"/>
  <c r="BQ2518" i="3"/>
  <c r="BY2886" i="3"/>
  <c r="BH3311" i="3"/>
  <c r="BI3311" i="3"/>
  <c r="N3311" i="3"/>
  <c r="BH3105" i="3"/>
  <c r="BI3105" i="3"/>
  <c r="N3105" i="3"/>
  <c r="BH2952" i="3"/>
  <c r="BI2952" i="3"/>
  <c r="N2952" i="3"/>
  <c r="BH3054" i="3"/>
  <c r="BI3054" i="3"/>
  <c r="N3054" i="3"/>
  <c r="BH2913" i="3"/>
  <c r="BI2913" i="3"/>
  <c r="N2913" i="3"/>
  <c r="BH2964" i="3"/>
  <c r="BI2964" i="3"/>
  <c r="N2964" i="3"/>
  <c r="BU2353" i="3"/>
  <c r="BU1192" i="3"/>
  <c r="BU2375" i="3"/>
  <c r="BU1386" i="3"/>
  <c r="BQ338" i="3"/>
  <c r="CI2221" i="3"/>
  <c r="M2211" i="3"/>
  <c r="CD2252" i="3"/>
  <c r="CM2374" i="3"/>
  <c r="BY2592" i="3"/>
  <c r="CK2222" i="3"/>
  <c r="CA2226" i="3"/>
  <c r="CN64" i="16"/>
  <c r="CC1197" i="3"/>
  <c r="CC2398" i="3"/>
  <c r="BU985" i="3"/>
  <c r="CC985" i="3"/>
  <c r="BR2357" i="3"/>
  <c r="BY3156" i="3"/>
  <c r="BY3347" i="3"/>
  <c r="CC3347" i="3"/>
  <c r="CC1393" i="3"/>
  <c r="BY1393" i="3"/>
  <c r="CC1154" i="3"/>
  <c r="BQ1154" i="3"/>
  <c r="CD2391" i="3"/>
  <c r="F3892" i="3"/>
  <c r="M3892" i="3"/>
  <c r="D3853" i="3"/>
  <c r="M3853" i="3"/>
  <c r="F3795" i="3"/>
  <c r="D3795" i="3"/>
  <c r="F3743" i="3"/>
  <c r="D3743" i="3"/>
  <c r="D3570" i="3"/>
  <c r="M3570" i="3"/>
  <c r="M3566" i="3"/>
  <c r="D3566" i="3"/>
  <c r="D3563" i="3"/>
  <c r="M3563" i="3"/>
  <c r="M3556" i="3"/>
  <c r="F3556" i="3"/>
  <c r="D3556" i="3"/>
  <c r="F3539" i="3"/>
  <c r="D3539" i="3"/>
  <c r="BR3518" i="3"/>
  <c r="BS3518" i="3"/>
  <c r="CM3513" i="3"/>
  <c r="CK3513" i="3"/>
  <c r="CM3512" i="3"/>
  <c r="CK3512" i="3"/>
  <c r="CK3504" i="3"/>
  <c r="CL3499" i="3"/>
  <c r="CK3499" i="3"/>
  <c r="BZ3486" i="3"/>
  <c r="CA3486" i="3"/>
  <c r="CE3473" i="3"/>
  <c r="CC3473" i="3"/>
  <c r="CD3473" i="3"/>
  <c r="CD3472" i="3"/>
  <c r="CC3472" i="3"/>
  <c r="CA3467" i="3"/>
  <c r="BZ3467" i="3"/>
  <c r="BR3452" i="3"/>
  <c r="BQ3452" i="3"/>
  <c r="CG2029" i="3"/>
  <c r="CI2029" i="3"/>
  <c r="CH2029" i="3"/>
  <c r="BS2020" i="3"/>
  <c r="BR2020" i="3"/>
  <c r="BQ2020" i="3"/>
  <c r="BZ2018" i="3"/>
  <c r="BY2018" i="3"/>
  <c r="CG2003" i="3"/>
  <c r="CI2003" i="3"/>
  <c r="BR2002" i="3"/>
  <c r="CE2000" i="3"/>
  <c r="CD2000" i="3"/>
  <c r="BR1879" i="3"/>
  <c r="BQ1879" i="3"/>
  <c r="D1835" i="3"/>
  <c r="F1835" i="3"/>
  <c r="F1834" i="3"/>
  <c r="D1834" i="3"/>
  <c r="CH1763" i="3"/>
  <c r="CG1763" i="3"/>
  <c r="CL1759" i="3"/>
  <c r="CM1759" i="3"/>
  <c r="CL1670" i="3"/>
  <c r="CK1670" i="3"/>
  <c r="CM1670" i="3"/>
  <c r="CI1669" i="3"/>
  <c r="CH1669" i="3"/>
  <c r="CG1669" i="3"/>
  <c r="F1546" i="3"/>
  <c r="M1546" i="3"/>
  <c r="CL1544" i="3"/>
  <c r="CM1544" i="3"/>
  <c r="M1542" i="3"/>
  <c r="F1542" i="3"/>
  <c r="D1537" i="3"/>
  <c r="M1537" i="3"/>
  <c r="CC1531" i="3"/>
  <c r="CE1531" i="3"/>
  <c r="CE1530" i="3"/>
  <c r="CC1530" i="3"/>
  <c r="CH1525" i="3"/>
  <c r="CG1525" i="3"/>
  <c r="CM1407" i="3"/>
  <c r="CK1407" i="3"/>
  <c r="CL1407" i="3"/>
  <c r="BS1276" i="3"/>
  <c r="BR1276" i="3"/>
  <c r="BQ1276" i="3"/>
  <c r="BW550" i="3"/>
  <c r="BV550" i="3"/>
  <c r="M548" i="3"/>
  <c r="F548" i="3"/>
  <c r="CI543" i="3"/>
  <c r="CH543" i="3"/>
  <c r="CD542" i="3"/>
  <c r="CE542" i="3"/>
  <c r="CK536" i="3"/>
  <c r="CM536" i="3"/>
  <c r="CL536" i="3"/>
  <c r="CM535" i="3"/>
  <c r="CL535" i="3"/>
  <c r="CK535" i="3"/>
  <c r="CH534" i="3"/>
  <c r="CG534" i="3"/>
  <c r="CD533" i="3"/>
  <c r="CE533" i="3"/>
  <c r="BZ531" i="3"/>
  <c r="CE398" i="3"/>
  <c r="CD398" i="3"/>
  <c r="D398" i="3"/>
  <c r="BQ398" i="3"/>
  <c r="F398" i="3"/>
  <c r="BV395" i="3"/>
  <c r="BW395" i="3"/>
  <c r="BU395" i="3"/>
  <c r="CD393" i="3"/>
  <c r="CE393" i="3"/>
  <c r="CC393" i="3"/>
  <c r="CD392" i="3"/>
  <c r="CE392" i="3"/>
  <c r="BY390" i="3"/>
  <c r="CA390" i="3"/>
  <c r="BU389" i="3"/>
  <c r="BW389" i="3"/>
  <c r="F286" i="3"/>
  <c r="D286" i="3"/>
  <c r="BU286" i="3"/>
  <c r="M286" i="3"/>
  <c r="BV284" i="3"/>
  <c r="BW284" i="3"/>
  <c r="BV212" i="3"/>
  <c r="BW212" i="3"/>
  <c r="BU212" i="3"/>
  <c r="CD96" i="3"/>
  <c r="CC96" i="3"/>
  <c r="CC1147" i="3"/>
  <c r="BZ532" i="3"/>
  <c r="CC924" i="3"/>
  <c r="BY377" i="3"/>
  <c r="BQ2939" i="3"/>
  <c r="BY194" i="3"/>
  <c r="BU1225" i="3"/>
  <c r="BY264" i="3"/>
  <c r="BQ1105" i="3"/>
  <c r="BQ1394" i="3"/>
  <c r="CC397" i="3"/>
  <c r="BU3466" i="3"/>
  <c r="CC1394" i="3"/>
  <c r="CC841" i="3"/>
  <c r="BQ2637" i="3"/>
  <c r="BU820" i="3"/>
  <c r="N1724" i="3"/>
  <c r="CC3313" i="3"/>
  <c r="CC928" i="3"/>
  <c r="N866" i="3"/>
  <c r="BY3157" i="3"/>
  <c r="CC3272" i="3"/>
  <c r="BU2977" i="3"/>
  <c r="BU3515" i="3"/>
  <c r="BU3247" i="3"/>
  <c r="BQ1136" i="3"/>
  <c r="BQ354" i="3"/>
  <c r="CG160" i="3"/>
  <c r="BY2899" i="3"/>
  <c r="BY2571" i="3"/>
  <c r="BQ3464" i="3"/>
  <c r="BQ324" i="3"/>
  <c r="BY3323" i="3"/>
  <c r="CC3464" i="3"/>
  <c r="CC3099" i="3"/>
  <c r="BU2354" i="3"/>
  <c r="CG310" i="3"/>
  <c r="N1045" i="3"/>
  <c r="CC2550" i="3"/>
  <c r="BU2886" i="3"/>
  <c r="BQ3031" i="3"/>
  <c r="BY3003" i="3"/>
  <c r="CC1378" i="3"/>
  <c r="BY320" i="3"/>
  <c r="CC2366" i="3"/>
  <c r="BH3361" i="3"/>
  <c r="BI3361" i="3"/>
  <c r="N3361" i="3"/>
  <c r="BH3179" i="3"/>
  <c r="BI3179" i="3"/>
  <c r="N3179" i="3"/>
  <c r="BH3015" i="3"/>
  <c r="BI3015" i="3"/>
  <c r="N3015" i="3"/>
  <c r="BH2524" i="3"/>
  <c r="BI2524" i="3"/>
  <c r="N2524" i="3"/>
  <c r="CC76" i="3"/>
  <c r="BZ285" i="3"/>
  <c r="D533" i="3"/>
  <c r="CK1544" i="3"/>
  <c r="BQ1881" i="3"/>
  <c r="CA547" i="3"/>
  <c r="BS1763" i="3"/>
  <c r="BH2364" i="3"/>
  <c r="BI2364" i="3"/>
  <c r="N2364" i="3"/>
  <c r="BH3522" i="3"/>
  <c r="BI3522" i="3"/>
  <c r="N3522" i="3"/>
  <c r="CD2028" i="3"/>
  <c r="BR2273" i="3"/>
  <c r="CA2365" i="3"/>
  <c r="BR2394" i="3"/>
  <c r="BY1998" i="3"/>
  <c r="CM1764" i="3"/>
  <c r="BW2255" i="3"/>
  <c r="BU1830" i="3"/>
  <c r="F3523" i="3"/>
  <c r="D3885" i="3"/>
  <c r="D3841" i="3"/>
  <c r="BY3089" i="3"/>
  <c r="CC2353" i="3"/>
  <c r="CC960" i="3"/>
  <c r="BU960" i="3"/>
  <c r="BY1197" i="3"/>
  <c r="BQ1177" i="3"/>
  <c r="CG2388" i="3"/>
  <c r="BU1194" i="3"/>
  <c r="BU2440" i="3"/>
  <c r="CN2440" i="3"/>
  <c r="BQ923" i="3"/>
  <c r="BQ44" i="3"/>
  <c r="BU3094" i="3"/>
  <c r="BQ2624" i="3"/>
  <c r="BQ1097" i="3"/>
  <c r="F3845" i="3"/>
  <c r="CC195" i="3"/>
  <c r="BQ960" i="3"/>
  <c r="BZ283" i="3"/>
  <c r="BR2176" i="3"/>
  <c r="BR2001" i="3"/>
  <c r="CC2175" i="3"/>
  <c r="BZ106" i="3"/>
  <c r="BU3272" i="3"/>
  <c r="CH2357" i="3"/>
  <c r="CG2363" i="3"/>
  <c r="BW2375" i="3"/>
  <c r="BQ3100" i="3"/>
  <c r="BU3347" i="3"/>
  <c r="CC338" i="3"/>
  <c r="CC1200" i="3"/>
  <c r="BY1355" i="3"/>
  <c r="CC1189" i="3"/>
  <c r="CK98" i="3"/>
  <c r="CM389" i="3"/>
  <c r="D2211" i="3"/>
  <c r="BW2373" i="3"/>
  <c r="BW2222" i="3"/>
  <c r="CE2252" i="3"/>
  <c r="CC1097" i="3"/>
  <c r="BQ2474" i="3"/>
  <c r="BY1081" i="3"/>
  <c r="CH1879" i="3"/>
  <c r="BW2440" i="3"/>
  <c r="BQ2533" i="3"/>
  <c r="CM2444" i="3"/>
  <c r="BV2446" i="3"/>
  <c r="F3566" i="3"/>
  <c r="BS1083" i="3"/>
  <c r="CM3503" i="3"/>
  <c r="CG2021" i="3"/>
  <c r="BQ99" i="3"/>
  <c r="BQ2272" i="3"/>
  <c r="CC896" i="3"/>
  <c r="CD397" i="3"/>
  <c r="BY337" i="3"/>
  <c r="CC337" i="3"/>
  <c r="BU1172" i="3"/>
  <c r="BY1172" i="3"/>
  <c r="BQ1220" i="3"/>
  <c r="BU1220" i="3"/>
  <c r="BQ2002" i="3"/>
  <c r="BZ1836" i="3"/>
  <c r="D2227" i="3"/>
  <c r="CL2225" i="3"/>
  <c r="BQ2565" i="3"/>
  <c r="BY2565" i="3"/>
  <c r="M3539" i="3"/>
  <c r="BZ2377" i="3"/>
  <c r="BW2179" i="3"/>
  <c r="CH2361" i="3"/>
  <c r="BY2453" i="3"/>
  <c r="BU2453" i="3"/>
  <c r="CN2453" i="3"/>
  <c r="CG1828" i="3"/>
  <c r="BS3452" i="3"/>
  <c r="D3892" i="3"/>
  <c r="CA3475" i="3"/>
  <c r="CM82" i="3"/>
  <c r="BU373" i="3"/>
  <c r="BV2204" i="3"/>
  <c r="CI534" i="3"/>
  <c r="BQ1398" i="3"/>
  <c r="CC1398" i="3"/>
  <c r="F2000" i="3"/>
  <c r="BY1549" i="3"/>
  <c r="CM1997" i="3"/>
  <c r="BU1350" i="3"/>
  <c r="BY1350" i="3"/>
  <c r="BQ1350" i="3"/>
  <c r="CC1760" i="3"/>
  <c r="CK2224" i="3"/>
  <c r="CM2360" i="3"/>
  <c r="BZ2439" i="3"/>
  <c r="BQ3437" i="3"/>
  <c r="D3779" i="3"/>
  <c r="CC927" i="3"/>
  <c r="BY927" i="3"/>
  <c r="D1546" i="3"/>
  <c r="BQ2015" i="3"/>
  <c r="CG2020" i="3"/>
  <c r="CI1763" i="3"/>
  <c r="CE3472" i="3"/>
  <c r="BR534" i="3"/>
  <c r="D284" i="3"/>
  <c r="BU284" i="3"/>
  <c r="BS1524" i="3"/>
  <c r="CI1525" i="3"/>
  <c r="BQ2029" i="3"/>
  <c r="CC2000" i="3"/>
  <c r="BR2021" i="3"/>
  <c r="F3380" i="3"/>
  <c r="D3380" i="3"/>
  <c r="BR3377" i="3"/>
  <c r="BQ3377" i="3"/>
  <c r="BY3376" i="3"/>
  <c r="BZ3376" i="3"/>
  <c r="CE3374" i="3"/>
  <c r="CC3374" i="3"/>
  <c r="CC3342" i="3"/>
  <c r="CD3342" i="3"/>
  <c r="CE3342" i="3"/>
  <c r="CA3337" i="3"/>
  <c r="BZ3337" i="3"/>
  <c r="CA3335" i="3"/>
  <c r="BZ3335" i="3"/>
  <c r="CA3334" i="3"/>
  <c r="BZ3334" i="3"/>
  <c r="CE3332" i="3"/>
  <c r="CD3332" i="3"/>
  <c r="BZ3168" i="3"/>
  <c r="CA3168" i="3"/>
  <c r="BR3150" i="3"/>
  <c r="BS3150" i="3"/>
  <c r="F3149" i="3"/>
  <c r="D3149" i="3"/>
  <c r="BY3149" i="3"/>
  <c r="CD3148" i="3"/>
  <c r="CC3148" i="3"/>
  <c r="CK3146" i="3"/>
  <c r="CL3146" i="3"/>
  <c r="CH3117" i="3"/>
  <c r="CG3117" i="3"/>
  <c r="CG3115" i="3"/>
  <c r="CH3115" i="3"/>
  <c r="BR3115" i="3"/>
  <c r="BS3115" i="3"/>
  <c r="CD3113" i="3"/>
  <c r="CE3113" i="3"/>
  <c r="BV3102" i="3"/>
  <c r="BW3102" i="3"/>
  <c r="CG3101" i="3"/>
  <c r="CI3101" i="3"/>
  <c r="BV3099" i="3"/>
  <c r="BW3099" i="3"/>
  <c r="CH3098" i="3"/>
  <c r="CI3098" i="3"/>
  <c r="BZ3013" i="3"/>
  <c r="CA3013" i="3"/>
  <c r="CM3010" i="3"/>
  <c r="CK3010" i="3"/>
  <c r="D2995" i="3"/>
  <c r="BQ2995" i="3"/>
  <c r="F2995" i="3"/>
  <c r="BZ2994" i="3"/>
  <c r="CA2994" i="3"/>
  <c r="CL2993" i="3"/>
  <c r="CM2993" i="3"/>
  <c r="BV2993" i="3"/>
  <c r="CL2990" i="3"/>
  <c r="CK2990" i="3"/>
  <c r="CM2990" i="3"/>
  <c r="CI2989" i="3"/>
  <c r="CH2989" i="3"/>
  <c r="BR2989" i="3"/>
  <c r="BS2988" i="3"/>
  <c r="BR2988" i="3"/>
  <c r="CE2987" i="3"/>
  <c r="CD2987" i="3"/>
  <c r="BQ2941" i="3"/>
  <c r="D2908" i="3"/>
  <c r="BY2908" i="3"/>
  <c r="F2908" i="3"/>
  <c r="BZ2907" i="3"/>
  <c r="CA2907" i="3"/>
  <c r="BY2907" i="3"/>
  <c r="CE2904" i="3"/>
  <c r="CC2904" i="3"/>
  <c r="CI2886" i="3"/>
  <c r="CG2886" i="3"/>
  <c r="CM2881" i="3"/>
  <c r="CL2881" i="3"/>
  <c r="CK2881" i="3"/>
  <c r="CI2878" i="3"/>
  <c r="CH2878" i="3"/>
  <c r="CC2875" i="3"/>
  <c r="CD2875" i="3"/>
  <c r="BS2875" i="3"/>
  <c r="BQ2875" i="3"/>
  <c r="BV2874" i="3"/>
  <c r="BV2873" i="3"/>
  <c r="BW2873" i="3"/>
  <c r="BR2872" i="3"/>
  <c r="BS2872" i="3"/>
  <c r="CC2853" i="3"/>
  <c r="CD2853" i="3"/>
  <c r="BV2852" i="3"/>
  <c r="BU2852" i="3"/>
  <c r="BQ2851" i="3"/>
  <c r="BS2851" i="3"/>
  <c r="CE2850" i="3"/>
  <c r="CC2850" i="3"/>
  <c r="BR2850" i="3"/>
  <c r="BS2850" i="3"/>
  <c r="BQ2788" i="3"/>
  <c r="BR2788" i="3"/>
  <c r="CC2786" i="3"/>
  <c r="CD2786" i="3"/>
  <c r="BY2785" i="3"/>
  <c r="CA2785" i="3"/>
  <c r="BW2784" i="3"/>
  <c r="BV2784" i="3"/>
  <c r="CG2783" i="3"/>
  <c r="CI2783" i="3"/>
  <c r="CK2780" i="3"/>
  <c r="CM2780" i="3"/>
  <c r="CG2779" i="3"/>
  <c r="CI2779" i="3"/>
  <c r="BS2777" i="3"/>
  <c r="BR2777" i="3"/>
  <c r="CC2776" i="3"/>
  <c r="CD2776" i="3"/>
  <c r="CM2763" i="3"/>
  <c r="CK2763" i="3"/>
  <c r="BV2763" i="3"/>
  <c r="BW2763" i="3"/>
  <c r="CM2758" i="3"/>
  <c r="CK2758" i="3"/>
  <c r="CG2757" i="3"/>
  <c r="CI2757" i="3"/>
  <c r="CC2756" i="3"/>
  <c r="CD2756" i="3"/>
  <c r="CE2756" i="3"/>
  <c r="F2756" i="3"/>
  <c r="D2756" i="3"/>
  <c r="BV2753" i="3"/>
  <c r="BW2753" i="3"/>
  <c r="CE2749" i="3"/>
  <c r="CC2749" i="3"/>
  <c r="F2749" i="3"/>
  <c r="M2749" i="3"/>
  <c r="BR2748" i="3"/>
  <c r="BS2748" i="3"/>
  <c r="CL2746" i="3"/>
  <c r="CK2746" i="3"/>
  <c r="CA2743" i="3"/>
  <c r="BY2743" i="3"/>
  <c r="D2743" i="3"/>
  <c r="M2743" i="3"/>
  <c r="CC2741" i="3"/>
  <c r="CD2741" i="3"/>
  <c r="F2740" i="3"/>
  <c r="D2740" i="3"/>
  <c r="M2740" i="3"/>
  <c r="F2737" i="3"/>
  <c r="D2737" i="3"/>
  <c r="M2737" i="3"/>
  <c r="CA2736" i="3"/>
  <c r="BZ2736" i="3"/>
  <c r="CI2734" i="3"/>
  <c r="CH2734" i="3"/>
  <c r="BR2734" i="3"/>
  <c r="BS2734" i="3"/>
  <c r="BR2732" i="3"/>
  <c r="BQ2732" i="3"/>
  <c r="F2436" i="3"/>
  <c r="M2436" i="3"/>
  <c r="CH2426" i="3"/>
  <c r="CG2426" i="3"/>
  <c r="CI2426" i="3"/>
  <c r="BS2425" i="3"/>
  <c r="BR2425" i="3"/>
  <c r="CC2424" i="3"/>
  <c r="CE2424" i="3"/>
  <c r="CD2424" i="3"/>
  <c r="F2424" i="3"/>
  <c r="D2424" i="3"/>
  <c r="BQ2424" i="3"/>
  <c r="M2424" i="3"/>
  <c r="CA2423" i="3"/>
  <c r="BZ2423" i="3"/>
  <c r="CM2421" i="3"/>
  <c r="CK2421" i="3"/>
  <c r="BW2421" i="3"/>
  <c r="BU2421" i="3"/>
  <c r="BU2420" i="3"/>
  <c r="F2173" i="3"/>
  <c r="D2173" i="3"/>
  <c r="CA2166" i="3"/>
  <c r="BZ2166" i="3"/>
  <c r="CA2158" i="3"/>
  <c r="BY2158" i="3"/>
  <c r="BW2157" i="3"/>
  <c r="BU2157" i="3"/>
  <c r="BZ2156" i="3"/>
  <c r="BY2156" i="3"/>
  <c r="CA2156" i="3"/>
  <c r="CK2154" i="3"/>
  <c r="CL2154" i="3"/>
  <c r="BV2154" i="3"/>
  <c r="BW2154" i="3"/>
  <c r="CG2152" i="3"/>
  <c r="CH2152" i="3"/>
  <c r="BR2152" i="3"/>
  <c r="BS2152" i="3"/>
  <c r="CD2151" i="3"/>
  <c r="CE2151" i="3"/>
  <c r="CC2151" i="3"/>
  <c r="CG2147" i="3"/>
  <c r="CH2147" i="3"/>
  <c r="BU2147" i="3"/>
  <c r="BW2147" i="3"/>
  <c r="BV2147" i="3"/>
  <c r="CG2143" i="3"/>
  <c r="CH2143" i="3"/>
  <c r="BR2143" i="3"/>
  <c r="BQ2143" i="3"/>
  <c r="CE2142" i="3"/>
  <c r="CD2142" i="3"/>
  <c r="CD2141" i="3"/>
  <c r="CC2141" i="3"/>
  <c r="CC2140" i="3"/>
  <c r="CE2140" i="3"/>
  <c r="D2140" i="3"/>
  <c r="F2140" i="3"/>
  <c r="BY2139" i="3"/>
  <c r="BZ2139" i="3"/>
  <c r="CL2138" i="3"/>
  <c r="CK2138" i="3"/>
  <c r="BQ406" i="3"/>
  <c r="CC406" i="3"/>
  <c r="BR2460" i="3"/>
  <c r="BQ2460" i="3"/>
  <c r="BS2454" i="3"/>
  <c r="BR2454" i="3"/>
  <c r="D2416" i="3"/>
  <c r="BW2393" i="3"/>
  <c r="BV2393" i="3"/>
  <c r="CK2392" i="3"/>
  <c r="CL2392" i="3"/>
  <c r="CG2381" i="3"/>
  <c r="D2378" i="3"/>
  <c r="M2378" i="3"/>
  <c r="BW2374" i="3"/>
  <c r="BV2374" i="3"/>
  <c r="BS2361" i="3"/>
  <c r="BR2361" i="3"/>
  <c r="CK2358" i="3"/>
  <c r="CL2358" i="3"/>
  <c r="D2271" i="3"/>
  <c r="M2271" i="3"/>
  <c r="F2271" i="3"/>
  <c r="BQ2230" i="3"/>
  <c r="BR2230" i="3"/>
  <c r="D2228" i="3"/>
  <c r="F2228" i="3"/>
  <c r="BV2224" i="3"/>
  <c r="BU2224" i="3"/>
  <c r="CI2220" i="3"/>
  <c r="CG2220" i="3"/>
  <c r="BU2215" i="3"/>
  <c r="BV2215" i="3"/>
  <c r="CG2213" i="3"/>
  <c r="CI2213" i="3"/>
  <c r="D2213" i="3"/>
  <c r="F2213" i="3"/>
  <c r="CE2212" i="3"/>
  <c r="CD2212" i="3"/>
  <c r="CD2211" i="3"/>
  <c r="CE2211" i="3"/>
  <c r="CK2204" i="3"/>
  <c r="CL2204" i="3"/>
  <c r="F2188" i="3"/>
  <c r="M2188" i="3"/>
  <c r="CK2186" i="3"/>
  <c r="CM2186" i="3"/>
  <c r="BW2186" i="3"/>
  <c r="BV2186" i="3"/>
  <c r="BY2180" i="3"/>
  <c r="BZ2180" i="3"/>
  <c r="BU406" i="3"/>
  <c r="BQ3272" i="3"/>
  <c r="CC319" i="3"/>
  <c r="BY2661" i="3"/>
  <c r="BH2901" i="3"/>
  <c r="BI2901" i="3"/>
  <c r="N2901" i="3"/>
  <c r="BH3491" i="3"/>
  <c r="BI3491" i="3"/>
  <c r="N3491" i="3"/>
  <c r="BW2376" i="3"/>
  <c r="BU195" i="3"/>
  <c r="BV2185" i="3"/>
  <c r="CI2363" i="3"/>
  <c r="D2444" i="3"/>
  <c r="BQ2444" i="3"/>
  <c r="BY2474" i="3"/>
  <c r="BU2204" i="3"/>
  <c r="CC3152" i="3"/>
  <c r="CC1228" i="3"/>
  <c r="BU1228" i="3"/>
  <c r="CM2204" i="3"/>
  <c r="BY2277" i="3"/>
  <c r="CC3340" i="3"/>
  <c r="CG3340" i="3"/>
  <c r="BQ3340" i="3"/>
  <c r="CM2446" i="3"/>
  <c r="BU3074" i="3"/>
  <c r="BQ3074" i="3"/>
  <c r="CI2381" i="3"/>
  <c r="CG279" i="3"/>
  <c r="BQ279" i="3"/>
  <c r="CL2254" i="3"/>
  <c r="CD3502" i="3"/>
  <c r="CE3502" i="3"/>
  <c r="CC3502" i="3"/>
  <c r="CA3484" i="3"/>
  <c r="BZ3484" i="3"/>
  <c r="CH3452" i="3"/>
  <c r="CI3452" i="3"/>
  <c r="CA2416" i="3"/>
  <c r="BY2416" i="3"/>
  <c r="BY2138" i="3"/>
  <c r="BZ2138" i="3"/>
  <c r="CA2138" i="3"/>
  <c r="CD2033" i="3"/>
  <c r="CE2033" i="3"/>
  <c r="CC2019" i="3"/>
  <c r="CD2019" i="3"/>
  <c r="CM2017" i="3"/>
  <c r="CL2017" i="3"/>
  <c r="BU2004" i="3"/>
  <c r="BV2004" i="3"/>
  <c r="BW2004" i="3"/>
  <c r="BY1997" i="3"/>
  <c r="CA1997" i="3"/>
  <c r="BZ1997" i="3"/>
  <c r="BZ1996" i="3"/>
  <c r="BY1996" i="3"/>
  <c r="BZ1896" i="3"/>
  <c r="CA1896" i="3"/>
  <c r="BY1834" i="3"/>
  <c r="BZ1834" i="3"/>
  <c r="BZ1832" i="3"/>
  <c r="CA1832" i="3"/>
  <c r="BZ1831" i="3"/>
  <c r="BY1831" i="3"/>
  <c r="CI1829" i="3"/>
  <c r="CG1829" i="3"/>
  <c r="CH1829" i="3"/>
  <c r="BR1828" i="3"/>
  <c r="BQ1828" i="3"/>
  <c r="BS1828" i="3"/>
  <c r="CE1769" i="3"/>
  <c r="CC1769" i="3"/>
  <c r="CD1769" i="3"/>
  <c r="BY1768" i="3"/>
  <c r="BZ1768" i="3"/>
  <c r="CA1767" i="3"/>
  <c r="BZ1767" i="3"/>
  <c r="BY1767" i="3"/>
  <c r="BY1765" i="3"/>
  <c r="BZ1765" i="3"/>
  <c r="BU1670" i="3"/>
  <c r="BW1670" i="3"/>
  <c r="CC1668" i="3"/>
  <c r="CD1668" i="3"/>
  <c r="F1550" i="3"/>
  <c r="M1550" i="3"/>
  <c r="CM1548" i="3"/>
  <c r="CL1548" i="3"/>
  <c r="CE1546" i="3"/>
  <c r="CD1546" i="3"/>
  <c r="CC1546" i="3"/>
  <c r="BZ1545" i="3"/>
  <c r="CA1545" i="3"/>
  <c r="CC1535" i="3"/>
  <c r="CD1535" i="3"/>
  <c r="F1534" i="3"/>
  <c r="D1534" i="3"/>
  <c r="M1534" i="3"/>
  <c r="M1533" i="3"/>
  <c r="D1533" i="3"/>
  <c r="F1533" i="3"/>
  <c r="CI1529" i="3"/>
  <c r="CH1529" i="3"/>
  <c r="CG1529" i="3"/>
  <c r="CM1526" i="3"/>
  <c r="CK1526" i="3"/>
  <c r="M1522" i="3"/>
  <c r="D1522" i="3"/>
  <c r="BY911" i="3"/>
  <c r="CC911" i="3"/>
  <c r="BR553" i="3"/>
  <c r="BQ553" i="3"/>
  <c r="BS553" i="3"/>
  <c r="CH549" i="3"/>
  <c r="CI549" i="3"/>
  <c r="CG549" i="3"/>
  <c r="CC548" i="3"/>
  <c r="CD548" i="3"/>
  <c r="CM546" i="3"/>
  <c r="CK546" i="3"/>
  <c r="CL546" i="3"/>
  <c r="CM545" i="3"/>
  <c r="CK545" i="3"/>
  <c r="BU544" i="3"/>
  <c r="BW544" i="3"/>
  <c r="BV544" i="3"/>
  <c r="F542" i="3"/>
  <c r="D542" i="3"/>
  <c r="BW536" i="3"/>
  <c r="BU536" i="3"/>
  <c r="CM530" i="3"/>
  <c r="CK530" i="3"/>
  <c r="D391" i="3"/>
  <c r="BQ391" i="3"/>
  <c r="M391" i="3"/>
  <c r="CG388" i="3"/>
  <c r="CH388" i="3"/>
  <c r="CI388" i="3"/>
  <c r="CH284" i="3"/>
  <c r="CG284" i="3"/>
  <c r="CI284" i="3"/>
  <c r="CK212" i="3"/>
  <c r="CL212" i="3"/>
  <c r="BQ211" i="3"/>
  <c r="BR211" i="3"/>
  <c r="BR83" i="3"/>
  <c r="BS83" i="3"/>
  <c r="BW82" i="3"/>
  <c r="BV82" i="3"/>
  <c r="BZ81" i="3"/>
  <c r="BY81" i="3"/>
  <c r="BQ80" i="3"/>
  <c r="BS80" i="3"/>
  <c r="BW79" i="3"/>
  <c r="BU79" i="3"/>
  <c r="S9" i="16"/>
  <c r="M9" i="16"/>
  <c r="S8" i="16"/>
  <c r="BO58" i="16"/>
  <c r="W8" i="16"/>
  <c r="M8" i="16"/>
  <c r="D859" i="3"/>
  <c r="CA532" i="3"/>
  <c r="BS3436" i="3"/>
  <c r="BQ3436" i="3"/>
  <c r="BY924" i="3"/>
  <c r="CC1105" i="3"/>
  <c r="BY397" i="3"/>
  <c r="BU264" i="3"/>
  <c r="BQ2361" i="3"/>
  <c r="BY3013" i="3"/>
  <c r="BY1386" i="3"/>
  <c r="BY3152" i="3"/>
  <c r="BY406" i="3"/>
  <c r="BQ982" i="3"/>
  <c r="BU231" i="3"/>
  <c r="BY3158" i="3"/>
  <c r="BY962" i="3"/>
  <c r="BU928" i="3"/>
  <c r="BQ3247" i="3"/>
  <c r="CG354" i="3"/>
  <c r="BY3010" i="3"/>
  <c r="BU2899" i="3"/>
  <c r="BU1033" i="3"/>
  <c r="CC983" i="3"/>
  <c r="BY3311" i="3"/>
  <c r="BU1105" i="3"/>
  <c r="BQ345" i="3"/>
  <c r="BU1217" i="3"/>
  <c r="BU2607" i="3"/>
  <c r="CC2611" i="3"/>
  <c r="CC2389" i="3"/>
  <c r="BU2510" i="3"/>
  <c r="BQ2441" i="3"/>
  <c r="BQ1137" i="3"/>
  <c r="BH3136" i="3"/>
  <c r="BI3136" i="3"/>
  <c r="N3136" i="3"/>
  <c r="BH2588" i="3"/>
  <c r="BI2588" i="3"/>
  <c r="N2588" i="3"/>
  <c r="BH3066" i="3"/>
  <c r="BI3066" i="3"/>
  <c r="N3066" i="3"/>
  <c r="BH3218" i="3"/>
  <c r="BI3218" i="3"/>
  <c r="N3218" i="3"/>
  <c r="BV98" i="3"/>
  <c r="CA97" i="3"/>
  <c r="CE76" i="3"/>
  <c r="CA285" i="3"/>
  <c r="BQ928" i="3"/>
  <c r="BS1881" i="3"/>
  <c r="BH2484" i="3"/>
  <c r="BI2484" i="3"/>
  <c r="N2484" i="3"/>
  <c r="BV1526" i="3"/>
  <c r="CC2028" i="3"/>
  <c r="CE2228" i="3"/>
  <c r="CL1764" i="3"/>
  <c r="CE2229" i="3"/>
  <c r="BQ3013" i="3"/>
  <c r="D3550" i="3"/>
  <c r="BQ2353" i="3"/>
  <c r="CG1154" i="3"/>
  <c r="BQ1083" i="3"/>
  <c r="BY1194" i="3"/>
  <c r="M3841" i="3"/>
  <c r="BQ313" i="3"/>
  <c r="BQ1197" i="3"/>
  <c r="BU168" i="3"/>
  <c r="BQ2407" i="3"/>
  <c r="BU1097" i="3"/>
  <c r="BU923" i="3"/>
  <c r="BU44" i="3"/>
  <c r="CC36" i="3"/>
  <c r="BQ397" i="3"/>
  <c r="CC1177" i="3"/>
  <c r="CI1547" i="3"/>
  <c r="CE2175" i="3"/>
  <c r="CK2373" i="3"/>
  <c r="CG3434" i="3"/>
  <c r="BV3505" i="3"/>
  <c r="BZ2187" i="3"/>
  <c r="BU911" i="3"/>
  <c r="BQ840" i="3"/>
  <c r="BU2624" i="3"/>
  <c r="BU3158" i="3"/>
  <c r="CC1224" i="3"/>
  <c r="BY279" i="3"/>
  <c r="BY1224" i="3"/>
  <c r="F2416" i="3"/>
  <c r="BQ2176" i="3"/>
  <c r="CC2014" i="3"/>
  <c r="BW2183" i="3"/>
  <c r="CG1194" i="3"/>
  <c r="CA1768" i="3"/>
  <c r="D3474" i="3"/>
  <c r="BY1842" i="3"/>
  <c r="BU856" i="3"/>
  <c r="CL2444" i="3"/>
  <c r="BW2446" i="3"/>
  <c r="CO2446" i="3"/>
  <c r="BW3512" i="3"/>
  <c r="CL3513" i="3"/>
  <c r="BQ1393" i="3"/>
  <c r="BQ2360" i="3"/>
  <c r="D3527" i="3"/>
  <c r="BS2272" i="3"/>
  <c r="BQ2604" i="3"/>
  <c r="CC105" i="3"/>
  <c r="BY37" i="3"/>
  <c r="CC391" i="3"/>
  <c r="CG1177" i="3"/>
  <c r="BQ896" i="3"/>
  <c r="CH2273" i="3"/>
  <c r="BU1177" i="3"/>
  <c r="BU3340" i="3"/>
  <c r="CC2645" i="3"/>
  <c r="BQ985" i="3"/>
  <c r="CG83" i="3"/>
  <c r="CI211" i="3"/>
  <c r="BY1201" i="3"/>
  <c r="BQ1201" i="3"/>
  <c r="CD1532" i="3"/>
  <c r="CA1996" i="3"/>
  <c r="CE1668" i="3"/>
  <c r="CA2372" i="3"/>
  <c r="BS2230" i="3"/>
  <c r="BR2229" i="3"/>
  <c r="BQ2947" i="3"/>
  <c r="BY2947" i="3"/>
  <c r="BY3287" i="3"/>
  <c r="BQ3287" i="3"/>
  <c r="F3474" i="3"/>
  <c r="F1537" i="3"/>
  <c r="BZ1833" i="3"/>
  <c r="BY2911" i="3"/>
  <c r="CG3517" i="3"/>
  <c r="BS99" i="3"/>
  <c r="CK82" i="3"/>
  <c r="CC311" i="3"/>
  <c r="BQ311" i="3"/>
  <c r="BY311" i="3"/>
  <c r="CC164" i="3"/>
  <c r="BQ164" i="3"/>
  <c r="BU164" i="3"/>
  <c r="BY3275" i="3"/>
  <c r="CC3275" i="3"/>
  <c r="CA1765" i="3"/>
  <c r="D2365" i="3"/>
  <c r="CC2365" i="3"/>
  <c r="CH2220" i="3"/>
  <c r="BW2294" i="3"/>
  <c r="M3502" i="3"/>
  <c r="BU365" i="3"/>
  <c r="BY403" i="3"/>
  <c r="CC533" i="3"/>
  <c r="BQ931" i="3"/>
  <c r="CC931" i="3"/>
  <c r="D1550" i="3"/>
  <c r="CM1830" i="3"/>
  <c r="CA1824" i="3"/>
  <c r="BS1879" i="3"/>
  <c r="BW2224" i="3"/>
  <c r="BZ2416" i="3"/>
  <c r="M2213" i="3"/>
  <c r="BZ2362" i="3"/>
  <c r="CI3437" i="3"/>
  <c r="CG3437" i="3"/>
  <c r="BU41" i="3"/>
  <c r="BY41" i="3"/>
  <c r="F397" i="3"/>
  <c r="CD1080" i="3"/>
  <c r="BY251" i="3"/>
  <c r="BU251" i="3"/>
  <c r="BQ251" i="3"/>
  <c r="CC251" i="3"/>
  <c r="BS549" i="3"/>
  <c r="BZ396" i="3"/>
  <c r="D548" i="3"/>
  <c r="CI280" i="3"/>
  <c r="BU1357" i="3"/>
  <c r="BQ1357" i="3"/>
  <c r="CE1532" i="3"/>
  <c r="CD1542" i="3"/>
  <c r="CC1878" i="3"/>
  <c r="CH2003" i="3"/>
  <c r="CE2253" i="3"/>
  <c r="F3879" i="3"/>
  <c r="M3879" i="3"/>
  <c r="F3671" i="3"/>
  <c r="D3671" i="3"/>
  <c r="CE2174" i="3"/>
  <c r="CD2174" i="3"/>
  <c r="D2174" i="3"/>
  <c r="M2174" i="3"/>
  <c r="CA2173" i="3"/>
  <c r="BY2173" i="3"/>
  <c r="BY1152" i="3"/>
  <c r="BQ1152" i="3"/>
  <c r="BY2372" i="3"/>
  <c r="BU2530" i="3"/>
  <c r="BY2530" i="3"/>
  <c r="D3740" i="3"/>
  <c r="F3740" i="3"/>
  <c r="BZ3499" i="3"/>
  <c r="BY3499" i="3"/>
  <c r="CE3496" i="3"/>
  <c r="CC3496" i="3"/>
  <c r="CA3495" i="3"/>
  <c r="BZ3495" i="3"/>
  <c r="F3462" i="3"/>
  <c r="M3462" i="3"/>
  <c r="CH3455" i="3"/>
  <c r="CG3455" i="3"/>
  <c r="BZ3434" i="3"/>
  <c r="BY3434" i="3"/>
  <c r="CD3422" i="3"/>
  <c r="BZ3416" i="3"/>
  <c r="BY3416" i="3"/>
  <c r="BR3406" i="3"/>
  <c r="BS3406" i="3"/>
  <c r="CD3363" i="3"/>
  <c r="CM3352" i="3"/>
  <c r="CL3352" i="3"/>
  <c r="BR3097" i="3"/>
  <c r="BS3097" i="3"/>
  <c r="CG2871" i="3"/>
  <c r="CH2871" i="3"/>
  <c r="BZ2801" i="3"/>
  <c r="CA2801" i="3"/>
  <c r="CH2797" i="3"/>
  <c r="CG2797" i="3"/>
  <c r="BR2796" i="3"/>
  <c r="BS2796" i="3"/>
  <c r="F2727" i="3"/>
  <c r="M2727" i="3"/>
  <c r="CA2453" i="3"/>
  <c r="BZ2453" i="3"/>
  <c r="CG2438" i="3"/>
  <c r="CO2438" i="3"/>
  <c r="CH2438" i="3"/>
  <c r="CL2420" i="3"/>
  <c r="BV2418" i="3"/>
  <c r="BW2418" i="3"/>
  <c r="CL2416" i="3"/>
  <c r="CM2416" i="3"/>
  <c r="D2415" i="3"/>
  <c r="F2415" i="3"/>
  <c r="M2415" i="3"/>
  <c r="CC2408" i="3"/>
  <c r="CD2408" i="3"/>
  <c r="BS2407" i="3"/>
  <c r="BR2407" i="3"/>
  <c r="CL2379" i="3"/>
  <c r="CK2379" i="3"/>
  <c r="CH2378" i="3"/>
  <c r="CG2378" i="3"/>
  <c r="CI2378" i="3"/>
  <c r="CE2372" i="3"/>
  <c r="CD2372" i="3"/>
  <c r="CC2372" i="3"/>
  <c r="BS2371" i="3"/>
  <c r="BR2371" i="3"/>
  <c r="CA2344" i="3"/>
  <c r="BY2344" i="3"/>
  <c r="CL2343" i="3"/>
  <c r="CK2343" i="3"/>
  <c r="M2294" i="3"/>
  <c r="D2294" i="3"/>
  <c r="BU2182" i="3"/>
  <c r="BV2182" i="3"/>
  <c r="CG2175" i="3"/>
  <c r="CI2175" i="3"/>
  <c r="CA2165" i="3"/>
  <c r="BZ2165" i="3"/>
  <c r="CL2163" i="3"/>
  <c r="CK2163" i="3"/>
  <c r="BU2163" i="3"/>
  <c r="BW2163" i="3"/>
  <c r="D2150" i="3"/>
  <c r="F2150" i="3"/>
  <c r="M2150" i="3"/>
  <c r="D2139" i="3"/>
  <c r="M2139" i="3"/>
  <c r="D2138" i="3"/>
  <c r="F2138" i="3"/>
  <c r="CD2135" i="3"/>
  <c r="CC2135" i="3"/>
  <c r="BV2133" i="3"/>
  <c r="BU2133" i="3"/>
  <c r="BS2132" i="3"/>
  <c r="BQ2132" i="3"/>
  <c r="CG2131" i="3"/>
  <c r="CH2131" i="3"/>
  <c r="CI2131" i="3"/>
  <c r="BZ2128" i="3"/>
  <c r="BY2128" i="3"/>
  <c r="CD2127" i="3"/>
  <c r="CE2127" i="3"/>
  <c r="CI2126" i="3"/>
  <c r="CH2126" i="3"/>
  <c r="F2027" i="3"/>
  <c r="D2027" i="3"/>
  <c r="BS2014" i="3"/>
  <c r="BQ2014" i="3"/>
  <c r="CI1607" i="3"/>
  <c r="CG1607" i="3"/>
  <c r="BQ1606" i="3"/>
  <c r="BS1606" i="3"/>
  <c r="BR1588" i="3"/>
  <c r="BS1588" i="3"/>
  <c r="CE1521" i="3"/>
  <c r="CC1521" i="3"/>
  <c r="CD1521" i="3"/>
  <c r="BR1373" i="3"/>
  <c r="BS1373" i="3"/>
  <c r="BW1363" i="3"/>
  <c r="BV1363" i="3"/>
  <c r="M1360" i="3"/>
  <c r="D1360" i="3"/>
  <c r="CC1360" i="3"/>
  <c r="CK1357" i="3"/>
  <c r="CL1357" i="3"/>
  <c r="BW1312" i="3"/>
  <c r="BU1312" i="3"/>
  <c r="CI1275" i="3"/>
  <c r="CG1275" i="3"/>
  <c r="CH1275" i="3"/>
  <c r="BV388" i="3"/>
  <c r="BU388" i="3"/>
  <c r="F360" i="3"/>
  <c r="D360" i="3"/>
  <c r="BU360" i="3"/>
  <c r="CE357" i="3"/>
  <c r="CD357" i="3"/>
  <c r="BV350" i="3"/>
  <c r="BW350" i="3"/>
  <c r="BR349" i="3"/>
  <c r="BS349" i="3"/>
  <c r="BZ347" i="3"/>
  <c r="BY347" i="3"/>
  <c r="CL346" i="3"/>
  <c r="CK346" i="3"/>
  <c r="BV346" i="3"/>
  <c r="BW346" i="3"/>
  <c r="CI336" i="3"/>
  <c r="CG336" i="3"/>
  <c r="CI335" i="3"/>
  <c r="CG335" i="3"/>
  <c r="CH335" i="3"/>
  <c r="F279" i="3"/>
  <c r="M279" i="3"/>
  <c r="CH270" i="3"/>
  <c r="CI270" i="3"/>
  <c r="BS270" i="3"/>
  <c r="BR270" i="3"/>
  <c r="BQ270" i="3"/>
  <c r="CC269" i="3"/>
  <c r="CD269" i="3"/>
  <c r="CM253" i="3"/>
  <c r="CL253" i="3"/>
  <c r="CM251" i="3"/>
  <c r="CK251" i="3"/>
  <c r="CL251" i="3"/>
  <c r="F251" i="3"/>
  <c r="M251" i="3"/>
  <c r="CD250" i="3"/>
  <c r="CE250" i="3"/>
  <c r="CG239" i="3"/>
  <c r="CI239" i="3"/>
  <c r="BQ239" i="3"/>
  <c r="BR239" i="3"/>
  <c r="CL229" i="3"/>
  <c r="CM229" i="3"/>
  <c r="CD1083" i="3"/>
  <c r="BX91" i="16"/>
  <c r="CE1083" i="3"/>
  <c r="BS1086" i="3"/>
  <c r="BR1086" i="3"/>
  <c r="CA1088" i="3"/>
  <c r="BZ1088" i="3"/>
  <c r="BU98" i="16"/>
  <c r="BR1090" i="3"/>
  <c r="BS1090" i="3"/>
  <c r="EU45" i="16"/>
  <c r="CE1025" i="3"/>
  <c r="CD1025" i="3"/>
  <c r="CC1025" i="3"/>
  <c r="EU25" i="16"/>
  <c r="BR911" i="3"/>
  <c r="BS911" i="3"/>
  <c r="CE907" i="3"/>
  <c r="EX21" i="16"/>
  <c r="CD907" i="3"/>
  <c r="BU2445" i="3"/>
  <c r="CN2445" i="3"/>
  <c r="CK2416" i="3"/>
  <c r="M2356" i="3"/>
  <c r="BV2817" i="3"/>
  <c r="CE2135" i="3"/>
  <c r="F3724" i="3"/>
  <c r="CI349" i="3"/>
  <c r="CD225" i="3"/>
  <c r="CA241" i="3"/>
  <c r="M330" i="3"/>
  <c r="CK326" i="3"/>
  <c r="BS1356" i="3"/>
  <c r="CA1407" i="3"/>
  <c r="BU1363" i="3"/>
  <c r="BR1606" i="3"/>
  <c r="CI1362" i="3"/>
  <c r="D3886" i="3"/>
  <c r="M3886" i="3"/>
  <c r="BV3488" i="3"/>
  <c r="BW3488" i="3"/>
  <c r="BU3446" i="3"/>
  <c r="BW3446" i="3"/>
  <c r="CA3441" i="3"/>
  <c r="CE3438" i="3"/>
  <c r="CC3438" i="3"/>
  <c r="CD3438" i="3"/>
  <c r="CI3380" i="3"/>
  <c r="CG3380" i="3"/>
  <c r="CM3334" i="3"/>
  <c r="CL3334" i="3"/>
  <c r="CK3334" i="3"/>
  <c r="BW3299" i="3"/>
  <c r="BV3299" i="3"/>
  <c r="CA3298" i="3"/>
  <c r="BZ3298" i="3"/>
  <c r="BS3296" i="3"/>
  <c r="BW3249" i="3"/>
  <c r="BV3249" i="3"/>
  <c r="BV3238" i="3"/>
  <c r="BW3238" i="3"/>
  <c r="CL3233" i="3"/>
  <c r="CM3233" i="3"/>
  <c r="CG3213" i="3"/>
  <c r="CI3213" i="3"/>
  <c r="BZ3211" i="3"/>
  <c r="CA3211" i="3"/>
  <c r="CG3206" i="3"/>
  <c r="CI3206" i="3"/>
  <c r="CG3200" i="3"/>
  <c r="CI3200" i="3"/>
  <c r="CE3199" i="3"/>
  <c r="CD3199" i="3"/>
  <c r="CC3178" i="3"/>
  <c r="CE3178" i="3"/>
  <c r="BR3154" i="3"/>
  <c r="BS3154" i="3"/>
  <c r="BW3153" i="3"/>
  <c r="BV3153" i="3"/>
  <c r="CM3137" i="3"/>
  <c r="CK3137" i="3"/>
  <c r="D3135" i="3"/>
  <c r="F3135" i="3"/>
  <c r="CL3015" i="3"/>
  <c r="CM3015" i="3"/>
  <c r="CH2983" i="3"/>
  <c r="CG2983" i="3"/>
  <c r="CA2964" i="3"/>
  <c r="BZ2964" i="3"/>
  <c r="CK2959" i="3"/>
  <c r="CL2959" i="3"/>
  <c r="BV2958" i="3"/>
  <c r="BW2958" i="3"/>
  <c r="CG2949" i="3"/>
  <c r="CI2949" i="3"/>
  <c r="D2948" i="3"/>
  <c r="BY2948" i="3"/>
  <c r="F2948" i="3"/>
  <c r="BZ2947" i="3"/>
  <c r="CA2947" i="3"/>
  <c r="D2927" i="3"/>
  <c r="F2927" i="3"/>
  <c r="CD2916" i="3"/>
  <c r="CE2916" i="3"/>
  <c r="CC2916" i="3"/>
  <c r="BR2896" i="3"/>
  <c r="BQ2896" i="3"/>
  <c r="D2890" i="3"/>
  <c r="BY2890" i="3"/>
  <c r="F2890" i="3"/>
  <c r="CM2884" i="3"/>
  <c r="CK2884" i="3"/>
  <c r="BW2689" i="3"/>
  <c r="BV2689" i="3"/>
  <c r="CL2683" i="3"/>
  <c r="CM2683" i="3"/>
  <c r="BQ2682" i="3"/>
  <c r="D2681" i="3"/>
  <c r="CL2667" i="3"/>
  <c r="BQ2649" i="3"/>
  <c r="CC2649" i="3"/>
  <c r="CE2644" i="3"/>
  <c r="CD2644" i="3"/>
  <c r="CE2640" i="3"/>
  <c r="CD2640" i="3"/>
  <c r="BR2640" i="3"/>
  <c r="BS2640" i="3"/>
  <c r="BQ2640" i="3"/>
  <c r="CC2633" i="3"/>
  <c r="CD2633" i="3"/>
  <c r="CE2633" i="3"/>
  <c r="CL2630" i="3"/>
  <c r="CK2630" i="3"/>
  <c r="CI2549" i="3"/>
  <c r="CH2549" i="3"/>
  <c r="CG2549" i="3"/>
  <c r="F2539" i="3"/>
  <c r="M2539" i="3"/>
  <c r="BY2538" i="3"/>
  <c r="CA2538" i="3"/>
  <c r="CL2537" i="3"/>
  <c r="CM2537" i="3"/>
  <c r="CH2536" i="3"/>
  <c r="CI2536" i="3"/>
  <c r="BV2462" i="3"/>
  <c r="BU2462" i="3"/>
  <c r="BW2462" i="3"/>
  <c r="CD2460" i="3"/>
  <c r="CC2460" i="3"/>
  <c r="CA3494" i="3"/>
  <c r="BY3494" i="3"/>
  <c r="BR3492" i="3"/>
  <c r="BQ3492" i="3"/>
  <c r="BZ3490" i="3"/>
  <c r="CA3490" i="3"/>
  <c r="CK3455" i="3"/>
  <c r="CL3455" i="3"/>
  <c r="BR3423" i="3"/>
  <c r="BQ3423" i="3"/>
  <c r="BS3423" i="3"/>
  <c r="BS3420" i="3"/>
  <c r="BQ3420" i="3"/>
  <c r="BR3420" i="3"/>
  <c r="CD3417" i="3"/>
  <c r="BS3412" i="3"/>
  <c r="BR3412" i="3"/>
  <c r="CG3411" i="3"/>
  <c r="CI3411" i="3"/>
  <c r="BV3404" i="3"/>
  <c r="BU3404" i="3"/>
  <c r="CL3371" i="3"/>
  <c r="CM3371" i="3"/>
  <c r="BR3356" i="3"/>
  <c r="BS3356" i="3"/>
  <c r="D3351" i="3"/>
  <c r="CL3341" i="3"/>
  <c r="CM3341" i="3"/>
  <c r="CG3095" i="3"/>
  <c r="CI3095" i="3"/>
  <c r="CK3056" i="3"/>
  <c r="BZ3042" i="3"/>
  <c r="CA3042" i="3"/>
  <c r="CA3023" i="3"/>
  <c r="BZ3023" i="3"/>
  <c r="CM2709" i="3"/>
  <c r="CK2709" i="3"/>
  <c r="F2707" i="3"/>
  <c r="M2707" i="3"/>
  <c r="F2706" i="3"/>
  <c r="M2706" i="3"/>
  <c r="BR2694" i="3"/>
  <c r="BQ2694" i="3"/>
  <c r="CG2690" i="3"/>
  <c r="CH2690" i="3"/>
  <c r="CH2689" i="3"/>
  <c r="CG2689" i="3"/>
  <c r="M2688" i="3"/>
  <c r="D2688" i="3"/>
  <c r="CM2686" i="3"/>
  <c r="BZ2685" i="3"/>
  <c r="CA2685" i="3"/>
  <c r="BY2685" i="3"/>
  <c r="BW2684" i="3"/>
  <c r="BV2684" i="3"/>
  <c r="CI2676" i="3"/>
  <c r="CG2676" i="3"/>
  <c r="CL2675" i="3"/>
  <c r="CM2675" i="3"/>
  <c r="CL2660" i="3"/>
  <c r="CK2660" i="3"/>
  <c r="CM2660" i="3"/>
  <c r="CM2654" i="3"/>
  <c r="CK2648" i="3"/>
  <c r="CM2648" i="3"/>
  <c r="CL2648" i="3"/>
  <c r="CE2635" i="3"/>
  <c r="CD2635" i="3"/>
  <c r="CA2627" i="3"/>
  <c r="BZ2627" i="3"/>
  <c r="BV2569" i="3"/>
  <c r="BW2569" i="3"/>
  <c r="BS2568" i="3"/>
  <c r="BR2568" i="3"/>
  <c r="CC2567" i="3"/>
  <c r="CE2567" i="3"/>
  <c r="D2566" i="3"/>
  <c r="F2566" i="3"/>
  <c r="F2561" i="3"/>
  <c r="D2561" i="3"/>
  <c r="D2545" i="3"/>
  <c r="BY2545" i="3"/>
  <c r="BZ2521" i="3"/>
  <c r="CA2521" i="3"/>
  <c r="CD2518" i="3"/>
  <c r="CE2518" i="3"/>
  <c r="CG394" i="3"/>
  <c r="BU3025" i="3"/>
  <c r="CM3467" i="3"/>
  <c r="CK3467" i="3"/>
  <c r="CD3451" i="3"/>
  <c r="CE3451" i="3"/>
  <c r="CL3416" i="3"/>
  <c r="CM3416" i="3"/>
  <c r="D3381" i="3"/>
  <c r="F3381" i="3"/>
  <c r="CA3355" i="3"/>
  <c r="BZ3355" i="3"/>
  <c r="CH3299" i="3"/>
  <c r="CI3299" i="3"/>
  <c r="CK3282" i="3"/>
  <c r="CL3282" i="3"/>
  <c r="BW3204" i="3"/>
  <c r="BV3204" i="3"/>
  <c r="D3032" i="3"/>
  <c r="BU3032" i="3"/>
  <c r="F3032" i="3"/>
  <c r="F2788" i="3"/>
  <c r="CH2767" i="3"/>
  <c r="CG2767" i="3"/>
  <c r="F2762" i="3"/>
  <c r="D2762" i="3"/>
  <c r="BY2749" i="3"/>
  <c r="BR2719" i="3"/>
  <c r="BQ2719" i="3"/>
  <c r="CM2558" i="3"/>
  <c r="CL2558" i="3"/>
  <c r="CK2552" i="3"/>
  <c r="CM2552" i="3"/>
  <c r="CL2552" i="3"/>
  <c r="BZ2535" i="3"/>
  <c r="CA2535" i="3"/>
  <c r="CK2520" i="3"/>
  <c r="CM2520" i="3"/>
  <c r="CL2520" i="3"/>
  <c r="BZ2498" i="3"/>
  <c r="CA2498" i="3"/>
  <c r="CC2430" i="3"/>
  <c r="CG2430" i="3"/>
  <c r="CO2430" i="3"/>
  <c r="CA2390" i="3"/>
  <c r="CD2322" i="3"/>
  <c r="CE2322" i="3"/>
  <c r="CE2321" i="3"/>
  <c r="CD2321" i="3"/>
  <c r="CC2321" i="3"/>
  <c r="CE2306" i="3"/>
  <c r="CC2306" i="3"/>
  <c r="CD2245" i="3"/>
  <c r="CE2245" i="3"/>
  <c r="CA2239" i="3"/>
  <c r="BZ2239" i="3"/>
  <c r="CA2219" i="3"/>
  <c r="BZ2219" i="3"/>
  <c r="CA2211" i="3"/>
  <c r="BZ2211" i="3"/>
  <c r="BY2211" i="3"/>
  <c r="CA2111" i="3"/>
  <c r="BZ2111" i="3"/>
  <c r="CA2103" i="3"/>
  <c r="BZ2103" i="3"/>
  <c r="BR2081" i="3"/>
  <c r="BQ2081" i="3"/>
  <c r="BS2081" i="3"/>
  <c r="CA2041" i="3"/>
  <c r="BZ2041" i="3"/>
  <c r="F2036" i="3"/>
  <c r="D2036" i="3"/>
  <c r="BR444" i="3"/>
  <c r="BS444" i="3"/>
  <c r="CD953" i="3"/>
  <c r="CC953" i="3"/>
  <c r="AB9" i="16"/>
  <c r="Y9" i="16"/>
  <c r="D3448" i="3"/>
  <c r="BW3437" i="3"/>
  <c r="BV3437" i="3"/>
  <c r="D3336" i="3"/>
  <c r="BY3336" i="3"/>
  <c r="CI3321" i="3"/>
  <c r="CG3321" i="3"/>
  <c r="CA3309" i="3"/>
  <c r="BZ3309" i="3"/>
  <c r="F2724" i="3"/>
  <c r="D2724" i="3"/>
  <c r="CH2628" i="3"/>
  <c r="CI2628" i="3"/>
  <c r="F2600" i="3"/>
  <c r="D2600" i="3"/>
  <c r="BQ2600" i="3"/>
  <c r="BS2563" i="3"/>
  <c r="BR2563" i="3"/>
  <c r="BV2494" i="3"/>
  <c r="BW2494" i="3"/>
  <c r="BW2493" i="3"/>
  <c r="BV2493" i="3"/>
  <c r="CD2413" i="3"/>
  <c r="CH2352" i="3"/>
  <c r="CI2352" i="3"/>
  <c r="BR2352" i="3"/>
  <c r="BS2352" i="3"/>
  <c r="CE2323" i="3"/>
  <c r="CC2323" i="3"/>
  <c r="CE2318" i="3"/>
  <c r="CC2318" i="3"/>
  <c r="CE2313" i="3"/>
  <c r="CC2313" i="3"/>
  <c r="CK2295" i="3"/>
  <c r="CL2295" i="3"/>
  <c r="CK2287" i="3"/>
  <c r="CL2287" i="3"/>
  <c r="BY2262" i="3"/>
  <c r="BZ2262" i="3"/>
  <c r="BZ2202" i="3"/>
  <c r="BY2202" i="3"/>
  <c r="BZ2104" i="3"/>
  <c r="CA2104" i="3"/>
  <c r="BU2098" i="3"/>
  <c r="BW2098" i="3"/>
  <c r="BV2007" i="3"/>
  <c r="BU2007" i="3"/>
  <c r="AB8" i="16"/>
  <c r="Y7" i="16"/>
  <c r="D3518" i="3"/>
  <c r="D3510" i="3"/>
  <c r="BY3510" i="3"/>
  <c r="D3472" i="3"/>
  <c r="BQ3472" i="3"/>
  <c r="D3470" i="3"/>
  <c r="BQ3470" i="3"/>
  <c r="D3456" i="3"/>
  <c r="BY3456" i="3"/>
  <c r="BU3456" i="3"/>
  <c r="D3433" i="3"/>
  <c r="CM3427" i="3"/>
  <c r="D3353" i="3"/>
  <c r="CM3133" i="3"/>
  <c r="BZ2983" i="3"/>
  <c r="CA2983" i="3"/>
  <c r="F2881" i="3"/>
  <c r="CA2724" i="3"/>
  <c r="BY2724" i="3"/>
  <c r="BQ2625" i="3"/>
  <c r="CC2132" i="3"/>
  <c r="CE2132" i="3"/>
  <c r="BY1957" i="3"/>
  <c r="CA1957" i="3"/>
  <c r="BZ1614" i="3"/>
  <c r="BY1614" i="3"/>
  <c r="BW637" i="3"/>
  <c r="BV637" i="3"/>
  <c r="BU637" i="3"/>
  <c r="Y8" i="16"/>
  <c r="CA3274" i="3"/>
  <c r="BZ3274" i="3"/>
  <c r="BQ3167" i="3"/>
  <c r="CC2882" i="3"/>
  <c r="CD2882" i="3"/>
  <c r="BQ2573" i="3"/>
  <c r="BV2370" i="3"/>
  <c r="BW2370" i="3"/>
  <c r="BQ2357" i="3"/>
  <c r="CI1657" i="3"/>
  <c r="CG1657" i="3"/>
  <c r="CC1570" i="3"/>
  <c r="CE1570" i="3"/>
  <c r="BV364" i="3"/>
  <c r="BW364" i="3"/>
  <c r="BU53" i="16"/>
  <c r="BW959" i="3"/>
  <c r="BT54" i="16"/>
  <c r="BR960" i="3"/>
  <c r="BS960" i="3"/>
  <c r="D1688" i="3"/>
  <c r="F1688" i="3"/>
  <c r="D867" i="3"/>
  <c r="D1720" i="3"/>
  <c r="BS94" i="16"/>
  <c r="F905" i="3"/>
  <c r="CG3313" i="3"/>
  <c r="BZ3075" i="3"/>
  <c r="CI2618" i="3"/>
  <c r="BR1962" i="3"/>
  <c r="BS1962" i="3"/>
  <c r="CM1684" i="3"/>
  <c r="CL1684" i="3"/>
  <c r="ET63" i="16"/>
  <c r="BZ1043" i="3"/>
  <c r="CA1043" i="3"/>
  <c r="ES62" i="16"/>
  <c r="BV1042" i="3"/>
  <c r="BW1042" i="3"/>
  <c r="BY907" i="3"/>
  <c r="D3299" i="3"/>
  <c r="CG3299" i="3"/>
  <c r="D3265" i="3"/>
  <c r="BQ3124" i="3"/>
  <c r="CC3094" i="3"/>
  <c r="CC2648" i="3"/>
  <c r="CI1959" i="3"/>
  <c r="CG1959" i="3"/>
  <c r="BU1685" i="3"/>
  <c r="BW1685" i="3"/>
  <c r="BR1407" i="3"/>
  <c r="BQ1407" i="3"/>
  <c r="CI602" i="3"/>
  <c r="CG602" i="3"/>
  <c r="BY527" i="3"/>
  <c r="CA527" i="3"/>
  <c r="BR1096" i="3"/>
  <c r="BU104" i="16"/>
  <c r="CA2114" i="3"/>
  <c r="BZ2076" i="3"/>
  <c r="F1959" i="3"/>
  <c r="CA776" i="3"/>
  <c r="CA484" i="3"/>
  <c r="BZ484" i="3"/>
  <c r="BZ338" i="3"/>
  <c r="CA338" i="3"/>
  <c r="BV50" i="16"/>
  <c r="BZ956" i="3"/>
  <c r="BV1097" i="3"/>
  <c r="BV105" i="16"/>
  <c r="EX14" i="16"/>
  <c r="CE900" i="3"/>
  <c r="EV7" i="16"/>
  <c r="BW893" i="3"/>
  <c r="BV893" i="3"/>
  <c r="BV666" i="3"/>
  <c r="BU666" i="3"/>
  <c r="BY611" i="3"/>
  <c r="CA611" i="3"/>
  <c r="CG552" i="3"/>
  <c r="CH552" i="3"/>
  <c r="CD324" i="3"/>
  <c r="BV163" i="3"/>
  <c r="BW163" i="3"/>
  <c r="BR959" i="3"/>
  <c r="BS959" i="3"/>
  <c r="BU100" i="16"/>
  <c r="BR1092" i="3"/>
  <c r="BV103" i="16"/>
  <c r="BV1095" i="3"/>
  <c r="CM57" i="16"/>
  <c r="O220" i="3"/>
  <c r="CA1401" i="3"/>
  <c r="D1312" i="3"/>
  <c r="BQ1218" i="3"/>
  <c r="M254" i="3"/>
  <c r="P11" i="16"/>
  <c r="Q11" i="16"/>
  <c r="T232" i="3"/>
  <c r="U232" i="3"/>
  <c r="Q62" i="3"/>
  <c r="R62" i="3"/>
  <c r="O232" i="3"/>
  <c r="Q232" i="3"/>
  <c r="R232" i="3"/>
  <c r="P10" i="16"/>
  <c r="N861" i="3"/>
  <c r="O861" i="3"/>
  <c r="O1469" i="3"/>
  <c r="O1449" i="3"/>
  <c r="T1550" i="3"/>
  <c r="O268" i="3"/>
  <c r="O2029" i="3"/>
  <c r="Q1176" i="3"/>
  <c r="Q2029" i="3"/>
  <c r="O1485" i="3"/>
  <c r="Q88" i="3"/>
  <c r="R88" i="3"/>
  <c r="O1465" i="3"/>
  <c r="Q1465" i="3"/>
  <c r="R1465" i="3"/>
  <c r="BY3348" i="3"/>
  <c r="BY150" i="3"/>
  <c r="CC150" i="3"/>
  <c r="BQ150" i="3"/>
  <c r="BU2436" i="3"/>
  <c r="CN2436" i="3"/>
  <c r="BQ3348" i="3"/>
  <c r="CG3336" i="3"/>
  <c r="BQ2626" i="3"/>
  <c r="BQ146" i="3"/>
  <c r="BY3187" i="3"/>
  <c r="CC834" i="3"/>
  <c r="BQ197" i="3"/>
  <c r="BU293" i="3"/>
  <c r="BQ2619" i="3"/>
  <c r="F3316" i="3"/>
  <c r="BQ3235" i="3"/>
  <c r="M3889" i="3"/>
  <c r="BQ1223" i="3"/>
  <c r="BU3361" i="3"/>
  <c r="D3315" i="3"/>
  <c r="BY3315" i="3"/>
  <c r="CC3245" i="3"/>
  <c r="BQ3245" i="3"/>
  <c r="BQ3130" i="3"/>
  <c r="BU3130" i="3"/>
  <c r="CK3329" i="3"/>
  <c r="BQ3481" i="3"/>
  <c r="BU3481" i="3"/>
  <c r="CC3481" i="3"/>
  <c r="BY828" i="3"/>
  <c r="BQ2488" i="3"/>
  <c r="BU2488" i="3"/>
  <c r="CC3095" i="3"/>
  <c r="BY3095" i="3"/>
  <c r="BQ3095" i="3"/>
  <c r="CC2991" i="3"/>
  <c r="BU2991" i="3"/>
  <c r="BY2991" i="3"/>
  <c r="CG1199" i="3"/>
  <c r="BQ1199" i="3"/>
  <c r="BY1199" i="3"/>
  <c r="BQ1178" i="3"/>
  <c r="CG1178" i="3"/>
  <c r="BU1178" i="3"/>
  <c r="CK1178" i="3"/>
  <c r="CC2356" i="3"/>
  <c r="CG2356" i="3"/>
  <c r="BQ2356" i="3"/>
  <c r="BY2356" i="3"/>
  <c r="BY3295" i="3"/>
  <c r="CC3295" i="3"/>
  <c r="BU3229" i="3"/>
  <c r="BQ3229" i="3"/>
  <c r="N1066" i="3"/>
  <c r="CN66" i="16"/>
  <c r="BY36" i="3"/>
  <c r="BU36" i="3"/>
  <c r="BQ229" i="3"/>
  <c r="CC229" i="3"/>
  <c r="BY229" i="3"/>
  <c r="BU229" i="3"/>
  <c r="BQ336" i="3"/>
  <c r="BY336" i="3"/>
  <c r="BU336" i="3"/>
  <c r="BY1371" i="3"/>
  <c r="CC1371" i="3"/>
  <c r="BU1371" i="3"/>
  <c r="CK1174" i="3"/>
  <c r="CG1174" i="3"/>
  <c r="BU979" i="3"/>
  <c r="BY979" i="3"/>
  <c r="BQ2432" i="3"/>
  <c r="CC2432" i="3"/>
  <c r="CG2432" i="3"/>
  <c r="CO2432" i="3"/>
  <c r="BY2432" i="3"/>
  <c r="BQ2439" i="3"/>
  <c r="BY2439" i="3"/>
  <c r="BU2439" i="3"/>
  <c r="CN2439" i="3"/>
  <c r="D3867" i="3"/>
  <c r="F3867" i="3"/>
  <c r="M3844" i="3"/>
  <c r="F3844" i="3"/>
  <c r="D3521" i="3"/>
  <c r="F3521" i="3"/>
  <c r="CG3519" i="3"/>
  <c r="CI3519" i="3"/>
  <c r="CA3518" i="3"/>
  <c r="CH3512" i="3"/>
  <c r="CI3512" i="3"/>
  <c r="CG3512" i="3"/>
  <c r="CL3511" i="3"/>
  <c r="CM3511" i="3"/>
  <c r="CK3511" i="3"/>
  <c r="CL3510" i="3"/>
  <c r="CK3510" i="3"/>
  <c r="BU3494" i="3"/>
  <c r="BV3494" i="3"/>
  <c r="BW3494" i="3"/>
  <c r="CH3493" i="3"/>
  <c r="CI3493" i="3"/>
  <c r="F3488" i="3"/>
  <c r="D3488" i="3"/>
  <c r="BZ3481" i="3"/>
  <c r="CA3481" i="3"/>
  <c r="BY3481" i="3"/>
  <c r="CG3474" i="3"/>
  <c r="CL3473" i="3"/>
  <c r="CK3473" i="3"/>
  <c r="CM3473" i="3"/>
  <c r="BY3472" i="3"/>
  <c r="CA3472" i="3"/>
  <c r="BR3471" i="3"/>
  <c r="BS3471" i="3"/>
  <c r="CK3470" i="3"/>
  <c r="CL3470" i="3"/>
  <c r="BV3470" i="3"/>
  <c r="BW3470" i="3"/>
  <c r="CE3469" i="3"/>
  <c r="BW3468" i="3"/>
  <c r="BV3468" i="3"/>
  <c r="CD3465" i="3"/>
  <c r="CE3465" i="3"/>
  <c r="BS3465" i="3"/>
  <c r="BR3465" i="3"/>
  <c r="BR3464" i="3"/>
  <c r="BS3464" i="3"/>
  <c r="CG3463" i="3"/>
  <c r="CH3463" i="3"/>
  <c r="CI3463" i="3"/>
  <c r="BS3463" i="3"/>
  <c r="BR3463" i="3"/>
  <c r="CH3462" i="3"/>
  <c r="CI3462" i="3"/>
  <c r="CG3462" i="3"/>
  <c r="BV3461" i="3"/>
  <c r="BW3461" i="3"/>
  <c r="CL3460" i="3"/>
  <c r="CK3460" i="3"/>
  <c r="BW3460" i="3"/>
  <c r="BV3460" i="3"/>
  <c r="CE3458" i="3"/>
  <c r="CD3458" i="3"/>
  <c r="M3458" i="3"/>
  <c r="D3458" i="3"/>
  <c r="BZ3456" i="3"/>
  <c r="CC3456" i="3"/>
  <c r="BQ3456" i="3"/>
  <c r="CC3455" i="3"/>
  <c r="CE3455" i="3"/>
  <c r="F3446" i="3"/>
  <c r="M3446" i="3"/>
  <c r="D3446" i="3"/>
  <c r="CI3440" i="3"/>
  <c r="CG3440" i="3"/>
  <c r="BR3429" i="3"/>
  <c r="BS3429" i="3"/>
  <c r="CC3421" i="3"/>
  <c r="CD3420" i="3"/>
  <c r="BS3416" i="3"/>
  <c r="BQ3416" i="3"/>
  <c r="BR3416" i="3"/>
  <c r="BQ3415" i="3"/>
  <c r="BS3415" i="3"/>
  <c r="BS3403" i="3"/>
  <c r="BQ3403" i="3"/>
  <c r="CI3402" i="3"/>
  <c r="BU3387" i="3"/>
  <c r="BV3387" i="3"/>
  <c r="CM3381" i="3"/>
  <c r="CK3381" i="3"/>
  <c r="BY3381" i="3"/>
  <c r="CA3381" i="3"/>
  <c r="BZ3381" i="3"/>
  <c r="CL3379" i="3"/>
  <c r="CK3379" i="3"/>
  <c r="CA3379" i="3"/>
  <c r="BY3379" i="3"/>
  <c r="BZ3379" i="3"/>
  <c r="CE3377" i="3"/>
  <c r="CC3377" i="3"/>
  <c r="CD3377" i="3"/>
  <c r="BW3325" i="3"/>
  <c r="BV3325" i="3"/>
  <c r="CK3324" i="3"/>
  <c r="CL3324" i="3"/>
  <c r="BR3307" i="3"/>
  <c r="BW3306" i="3"/>
  <c r="BV3306" i="3"/>
  <c r="F3303" i="3"/>
  <c r="D3303" i="3"/>
  <c r="CH3302" i="3"/>
  <c r="CG3302" i="3"/>
  <c r="BV3302" i="3"/>
  <c r="BW3302" i="3"/>
  <c r="BZ3301" i="3"/>
  <c r="CA3301" i="3"/>
  <c r="CD3300" i="3"/>
  <c r="CE3300" i="3"/>
  <c r="CE3293" i="3"/>
  <c r="CD3293" i="3"/>
  <c r="CE3292" i="3"/>
  <c r="CD3292" i="3"/>
  <c r="CL3288" i="3"/>
  <c r="CK3288" i="3"/>
  <c r="CM3288" i="3"/>
  <c r="BQ3286" i="3"/>
  <c r="BS3286" i="3"/>
  <c r="BQ3284" i="3"/>
  <c r="BU3284" i="3"/>
  <c r="BY3283" i="3"/>
  <c r="CA3283" i="3"/>
  <c r="CI3277" i="3"/>
  <c r="CG3277" i="3"/>
  <c r="CH3277" i="3"/>
  <c r="CA3276" i="3"/>
  <c r="D3276" i="3"/>
  <c r="CC3276" i="3"/>
  <c r="F3276" i="3"/>
  <c r="CE3275" i="3"/>
  <c r="CD3275" i="3"/>
  <c r="CG3273" i="3"/>
  <c r="CH3273" i="3"/>
  <c r="BZ3267" i="3"/>
  <c r="CA3267" i="3"/>
  <c r="CD3265" i="3"/>
  <c r="CE3265" i="3"/>
  <c r="CH3261" i="3"/>
  <c r="CG3261" i="3"/>
  <c r="CI3261" i="3"/>
  <c r="BW3257" i="3"/>
  <c r="BV3257" i="3"/>
  <c r="CI3256" i="3"/>
  <c r="CG3256" i="3"/>
  <c r="BS3256" i="3"/>
  <c r="BQ3256" i="3"/>
  <c r="BR3253" i="3"/>
  <c r="BS3253" i="3"/>
  <c r="CK3248" i="3"/>
  <c r="CL3248" i="3"/>
  <c r="CM3248" i="3"/>
  <c r="CM3244" i="3"/>
  <c r="CK3244" i="3"/>
  <c r="BW3237" i="3"/>
  <c r="BV3237" i="3"/>
  <c r="BR3234" i="3"/>
  <c r="BQ3234" i="3"/>
  <c r="F3230" i="3"/>
  <c r="D3230" i="3"/>
  <c r="BV3226" i="3"/>
  <c r="BW3226" i="3"/>
  <c r="BU3226" i="3"/>
  <c r="CC3224" i="3"/>
  <c r="CD3224" i="3"/>
  <c r="BW3220" i="3"/>
  <c r="BU3220" i="3"/>
  <c r="BV3220" i="3"/>
  <c r="BR3218" i="3"/>
  <c r="BS3218" i="3"/>
  <c r="CA3210" i="3"/>
  <c r="BZ3210" i="3"/>
  <c r="F3210" i="3"/>
  <c r="D3210" i="3"/>
  <c r="BY3210" i="3"/>
  <c r="BY3206" i="3"/>
  <c r="BQ3206" i="3"/>
  <c r="CI3204" i="3"/>
  <c r="CH3204" i="3"/>
  <c r="BZ3202" i="3"/>
  <c r="CA3202" i="3"/>
  <c r="CA3198" i="3"/>
  <c r="BY3198" i="3"/>
  <c r="BZ3198" i="3"/>
  <c r="CK3197" i="3"/>
  <c r="CL3197" i="3"/>
  <c r="BV3197" i="3"/>
  <c r="BW3197" i="3"/>
  <c r="CM3196" i="3"/>
  <c r="CL3196" i="3"/>
  <c r="CK3196" i="3"/>
  <c r="BW3189" i="3"/>
  <c r="BV3189" i="3"/>
  <c r="CG3187" i="3"/>
  <c r="CH3187" i="3"/>
  <c r="CI3187" i="3"/>
  <c r="BR3187" i="3"/>
  <c r="BS3187" i="3"/>
  <c r="BV3186" i="3"/>
  <c r="CK3185" i="3"/>
  <c r="CL3185" i="3"/>
  <c r="CM3183" i="3"/>
  <c r="CK3183" i="3"/>
  <c r="CA3183" i="3"/>
  <c r="BZ3183" i="3"/>
  <c r="CE3182" i="3"/>
  <c r="CD3182" i="3"/>
  <c r="CD3181" i="3"/>
  <c r="CC3181" i="3"/>
  <c r="CC3180" i="3"/>
  <c r="CD3180" i="3"/>
  <c r="CE3180" i="3"/>
  <c r="F3180" i="3"/>
  <c r="D3180" i="3"/>
  <c r="BU3180" i="3"/>
  <c r="CC3179" i="3"/>
  <c r="CE3179" i="3"/>
  <c r="CD3179" i="3"/>
  <c r="BV3178" i="3"/>
  <c r="CK3177" i="3"/>
  <c r="CM3177" i="3"/>
  <c r="CL3177" i="3"/>
  <c r="CK3176" i="3"/>
  <c r="CL3176" i="3"/>
  <c r="CL3175" i="3"/>
  <c r="CM3175" i="3"/>
  <c r="BR3174" i="3"/>
  <c r="BS3174" i="3"/>
  <c r="CH3172" i="3"/>
  <c r="CG3172" i="3"/>
  <c r="CI3172" i="3"/>
  <c r="BR3172" i="3"/>
  <c r="BS3172" i="3"/>
  <c r="BQ3172" i="3"/>
  <c r="CI3170" i="3"/>
  <c r="CG3170" i="3"/>
  <c r="CH3170" i="3"/>
  <c r="BR3169" i="3"/>
  <c r="BS3169" i="3"/>
  <c r="CG3168" i="3"/>
  <c r="CI3168" i="3"/>
  <c r="BS3168" i="3"/>
  <c r="BR3168" i="3"/>
  <c r="CI3167" i="3"/>
  <c r="CH3167" i="3"/>
  <c r="BW3167" i="3"/>
  <c r="BU3167" i="3"/>
  <c r="BV3167" i="3"/>
  <c r="CM3166" i="3"/>
  <c r="CK3166" i="3"/>
  <c r="BQ3138" i="3"/>
  <c r="BU3138" i="3"/>
  <c r="BU3134" i="3"/>
  <c r="CC3134" i="3"/>
  <c r="CI3124" i="3"/>
  <c r="CG3124" i="3"/>
  <c r="CH3123" i="3"/>
  <c r="CG3123" i="3"/>
  <c r="CI3123" i="3"/>
  <c r="CG3119" i="3"/>
  <c r="CH3119" i="3"/>
  <c r="CL3112" i="3"/>
  <c r="CK3112" i="3"/>
  <c r="CM3112" i="3"/>
  <c r="CL3103" i="3"/>
  <c r="CK3103" i="3"/>
  <c r="CL3100" i="3"/>
  <c r="CK3100" i="3"/>
  <c r="CM3099" i="3"/>
  <c r="CK3099" i="3"/>
  <c r="CA3098" i="3"/>
  <c r="CM3096" i="3"/>
  <c r="CL3096" i="3"/>
  <c r="CK3096" i="3"/>
  <c r="CM3095" i="3"/>
  <c r="CL3095" i="3"/>
  <c r="CK3095" i="3"/>
  <c r="CE3093" i="3"/>
  <c r="CD3093" i="3"/>
  <c r="BQ3085" i="3"/>
  <c r="BS3085" i="3"/>
  <c r="BR3085" i="3"/>
  <c r="CD3084" i="3"/>
  <c r="CE3084" i="3"/>
  <c r="CC3084" i="3"/>
  <c r="BR3084" i="3"/>
  <c r="BS3084" i="3"/>
  <c r="CH3083" i="3"/>
  <c r="CG3083" i="3"/>
  <c r="BV3082" i="3"/>
  <c r="BW3082" i="3"/>
  <c r="CL3081" i="3"/>
  <c r="CK3081" i="3"/>
  <c r="CM3081" i="3"/>
  <c r="CD3080" i="3"/>
  <c r="CC3080" i="3"/>
  <c r="BS3080" i="3"/>
  <c r="BR3080" i="3"/>
  <c r="CL3077" i="3"/>
  <c r="CM3077" i="3"/>
  <c r="CH3070" i="3"/>
  <c r="CG3070" i="3"/>
  <c r="CG3069" i="3"/>
  <c r="CI3069" i="3"/>
  <c r="BS3068" i="3"/>
  <c r="BR3068" i="3"/>
  <c r="BQ3068" i="3"/>
  <c r="CE3067" i="3"/>
  <c r="CC3067" i="3"/>
  <c r="F3067" i="3"/>
  <c r="D3067" i="3"/>
  <c r="BY2346" i="3"/>
  <c r="BQ3192" i="3"/>
  <c r="BU1159" i="3"/>
  <c r="BY3065" i="3"/>
  <c r="CH3338" i="3"/>
  <c r="BQ2997" i="3"/>
  <c r="CC1401" i="3"/>
  <c r="BQ986" i="3"/>
  <c r="D3836" i="3"/>
  <c r="BU2434" i="3"/>
  <c r="CN2434" i="3"/>
  <c r="CC223" i="3"/>
  <c r="BY1162" i="3"/>
  <c r="BQ1162" i="3"/>
  <c r="CC189" i="3"/>
  <c r="D3388" i="3"/>
  <c r="BY2451" i="3"/>
  <c r="CC2575" i="3"/>
  <c r="BU1030" i="3"/>
  <c r="BU982" i="3"/>
  <c r="BU3195" i="3"/>
  <c r="CC3263" i="3"/>
  <c r="BY1388" i="3"/>
  <c r="CC345" i="3"/>
  <c r="BY1217" i="3"/>
  <c r="BY2607" i="3"/>
  <c r="BU2575" i="3"/>
  <c r="CC172" i="3"/>
  <c r="BY197" i="3"/>
  <c r="BY2412" i="3"/>
  <c r="BU2619" i="3"/>
  <c r="BU3087" i="3"/>
  <c r="BY3304" i="3"/>
  <c r="BS3366" i="3"/>
  <c r="CM3379" i="3"/>
  <c r="BW3391" i="3"/>
  <c r="CH3400" i="3"/>
  <c r="CL3468" i="3"/>
  <c r="BS3469" i="3"/>
  <c r="BY189" i="3"/>
  <c r="BU3235" i="3"/>
  <c r="CC1199" i="3"/>
  <c r="BY1223" i="3"/>
  <c r="BY1174" i="3"/>
  <c r="CC378" i="3"/>
  <c r="CC3093" i="3"/>
  <c r="BU895" i="3"/>
  <c r="BQ36" i="3"/>
  <c r="BU3255" i="3"/>
  <c r="BQ3295" i="3"/>
  <c r="BY223" i="3"/>
  <c r="CC3507" i="3"/>
  <c r="BQ189" i="3"/>
  <c r="BU984" i="3"/>
  <c r="D3773" i="3"/>
  <c r="CA3078" i="3"/>
  <c r="CA3304" i="3"/>
  <c r="CG3091" i="3"/>
  <c r="BZ3283" i="3"/>
  <c r="CM3460" i="3"/>
  <c r="CC202" i="3"/>
  <c r="CH3519" i="3"/>
  <c r="D3133" i="3"/>
  <c r="CC3133" i="3"/>
  <c r="CL3244" i="3"/>
  <c r="BW3186" i="3"/>
  <c r="CI3496" i="3"/>
  <c r="BU2997" i="3"/>
  <c r="BS3137" i="3"/>
  <c r="BQ2906" i="3"/>
  <c r="BY2906" i="3"/>
  <c r="BY3069" i="3"/>
  <c r="BQ3069" i="3"/>
  <c r="CL3099" i="3"/>
  <c r="BZ3098" i="3"/>
  <c r="BU2356" i="3"/>
  <c r="CC1380" i="3"/>
  <c r="BY1380" i="3"/>
  <c r="BU1380" i="3"/>
  <c r="BQ1380" i="3"/>
  <c r="D3844" i="3"/>
  <c r="BU2612" i="3"/>
  <c r="CC2612" i="3"/>
  <c r="CM3090" i="3"/>
  <c r="BR3092" i="3"/>
  <c r="CD3067" i="3"/>
  <c r="BU3219" i="3"/>
  <c r="BQ3219" i="3"/>
  <c r="CD3258" i="3"/>
  <c r="CL3189" i="3"/>
  <c r="CI3119" i="3"/>
  <c r="CI3083" i="3"/>
  <c r="BZ3399" i="3"/>
  <c r="BQ1371" i="3"/>
  <c r="BU967" i="3"/>
  <c r="CC967" i="3"/>
  <c r="CC1115" i="3"/>
  <c r="BQ1115" i="3"/>
  <c r="BY1115" i="3"/>
  <c r="BU1115" i="3"/>
  <c r="BY3218" i="3"/>
  <c r="CE3181" i="3"/>
  <c r="F3265" i="3"/>
  <c r="BZ3176" i="3"/>
  <c r="BQ2900" i="3"/>
  <c r="CE3349" i="3"/>
  <c r="CK3468" i="3"/>
  <c r="BY351" i="3"/>
  <c r="CC351" i="3"/>
  <c r="BQ351" i="3"/>
  <c r="BQ1149" i="3"/>
  <c r="BY1149" i="3"/>
  <c r="BY2554" i="3"/>
  <c r="BQ2554" i="3"/>
  <c r="BV3079" i="3"/>
  <c r="F3138" i="3"/>
  <c r="CM3176" i="3"/>
  <c r="CE3421" i="3"/>
  <c r="BW3163" i="3"/>
  <c r="BU1367" i="3"/>
  <c r="BQ1367" i="3"/>
  <c r="CC1367" i="3"/>
  <c r="BY1367" i="3"/>
  <c r="BY1196" i="3"/>
  <c r="CK1196" i="3"/>
  <c r="D3873" i="3"/>
  <c r="F3873" i="3"/>
  <c r="D3851" i="3"/>
  <c r="F3851" i="3"/>
  <c r="D3823" i="3"/>
  <c r="F3823" i="3"/>
  <c r="F3811" i="3"/>
  <c r="D3811" i="3"/>
  <c r="F3800" i="3"/>
  <c r="D3800" i="3"/>
  <c r="D3692" i="3"/>
  <c r="F3692" i="3"/>
  <c r="F3684" i="3"/>
  <c r="D3684" i="3"/>
  <c r="M3540" i="3"/>
  <c r="D3540" i="3"/>
  <c r="M3514" i="3"/>
  <c r="CD3513" i="3"/>
  <c r="F3513" i="3"/>
  <c r="D3513" i="3"/>
  <c r="M3513" i="3"/>
  <c r="BS3490" i="3"/>
  <c r="BR3490" i="3"/>
  <c r="CC3489" i="3"/>
  <c r="CE3489" i="3"/>
  <c r="CG3482" i="3"/>
  <c r="CI3482" i="3"/>
  <c r="CL3446" i="3"/>
  <c r="CK3446" i="3"/>
  <c r="CM3446" i="3"/>
  <c r="BY3444" i="3"/>
  <c r="BZ3444" i="3"/>
  <c r="CA3444" i="3"/>
  <c r="CD3442" i="3"/>
  <c r="CE3442" i="3"/>
  <c r="F3442" i="3"/>
  <c r="D3442" i="3"/>
  <c r="M3442" i="3"/>
  <c r="M3441" i="3"/>
  <c r="F3441" i="3"/>
  <c r="BQ3438" i="3"/>
  <c r="BR3438" i="3"/>
  <c r="BS3438" i="3"/>
  <c r="BY3431" i="3"/>
  <c r="BZ3431" i="3"/>
  <c r="CC3425" i="3"/>
  <c r="BQ3424" i="3"/>
  <c r="BS3424" i="3"/>
  <c r="CK3417" i="3"/>
  <c r="CL3417" i="3"/>
  <c r="BU3417" i="3"/>
  <c r="BW3417" i="3"/>
  <c r="BV3350" i="3"/>
  <c r="BW3350" i="3"/>
  <c r="CI3335" i="3"/>
  <c r="CH3335" i="3"/>
  <c r="CI3325" i="3"/>
  <c r="CC1368" i="3"/>
  <c r="BU1368" i="3"/>
  <c r="BQ912" i="3"/>
  <c r="CC912" i="3"/>
  <c r="BU912" i="3"/>
  <c r="BQ842" i="3"/>
  <c r="BU842" i="3"/>
  <c r="BQ2540" i="3"/>
  <c r="BY2598" i="3"/>
  <c r="BQ2598" i="3"/>
  <c r="BU2598" i="3"/>
  <c r="BY2926" i="3"/>
  <c r="BQ2926" i="3"/>
  <c r="BQ3115" i="3"/>
  <c r="BQ3111" i="3"/>
  <c r="BU3111" i="3"/>
  <c r="BU3286" i="3"/>
  <c r="CN63" i="16"/>
  <c r="N1916" i="3"/>
  <c r="BQ1348" i="3"/>
  <c r="BU1348" i="3"/>
  <c r="CC1348" i="3"/>
  <c r="BY1348" i="3"/>
  <c r="CC831" i="3"/>
  <c r="BU831" i="3"/>
  <c r="BY831" i="3"/>
  <c r="BY2480" i="3"/>
  <c r="BQ2480" i="3"/>
  <c r="BY3151" i="3"/>
  <c r="BQ3151" i="3"/>
  <c r="BQ233" i="3"/>
  <c r="BU233" i="3"/>
  <c r="CC986" i="3"/>
  <c r="BY986" i="3"/>
  <c r="BQ1108" i="3"/>
  <c r="BU1108" i="3"/>
  <c r="CC1108" i="3"/>
  <c r="BY1108" i="3"/>
  <c r="CC909" i="3"/>
  <c r="BU909" i="3"/>
  <c r="BQ909" i="3"/>
  <c r="CC1353" i="3"/>
  <c r="BU1353" i="3"/>
  <c r="BQ1353" i="3"/>
  <c r="BU1373" i="3"/>
  <c r="BY1373" i="3"/>
  <c r="CC1102" i="3"/>
  <c r="BQ1102" i="3"/>
  <c r="BY1102" i="3"/>
  <c r="D3832" i="3"/>
  <c r="F3832" i="3"/>
  <c r="D3803" i="3"/>
  <c r="F3803" i="3"/>
  <c r="F3695" i="3"/>
  <c r="D3695" i="3"/>
  <c r="D3546" i="3"/>
  <c r="F3546" i="3"/>
  <c r="BR3517" i="3"/>
  <c r="BS3517" i="3"/>
  <c r="BS3516" i="3"/>
  <c r="BR3516" i="3"/>
  <c r="BU3497" i="3"/>
  <c r="BV3497" i="3"/>
  <c r="BQ3496" i="3"/>
  <c r="BS3496" i="3"/>
  <c r="D3483" i="3"/>
  <c r="F3483" i="3"/>
  <c r="M3483" i="3"/>
  <c r="BS3447" i="3"/>
  <c r="BR3447" i="3"/>
  <c r="BQ3447" i="3"/>
  <c r="BV3445" i="3"/>
  <c r="BU3445" i="3"/>
  <c r="CM3444" i="3"/>
  <c r="CL3444" i="3"/>
  <c r="F3439" i="3"/>
  <c r="M3439" i="3"/>
  <c r="BV3392" i="3"/>
  <c r="BU3392" i="3"/>
  <c r="CK3390" i="3"/>
  <c r="CM3390" i="3"/>
  <c r="CL3390" i="3"/>
  <c r="CM3388" i="3"/>
  <c r="CL3388" i="3"/>
  <c r="CD3365" i="3"/>
  <c r="CC3365" i="3"/>
  <c r="CE3365" i="3"/>
  <c r="F3365" i="3"/>
  <c r="D3365" i="3"/>
  <c r="CE3364" i="3"/>
  <c r="CD3364" i="3"/>
  <c r="BW3362" i="3"/>
  <c r="BU3362" i="3"/>
  <c r="CL3361" i="3"/>
  <c r="CM3361" i="3"/>
  <c r="BV3361" i="3"/>
  <c r="BW3361" i="3"/>
  <c r="CG3360" i="3"/>
  <c r="CH3360" i="3"/>
  <c r="CI3360" i="3"/>
  <c r="BS3360" i="3"/>
  <c r="BR3360" i="3"/>
  <c r="CI3359" i="3"/>
  <c r="CG3359" i="3"/>
  <c r="BR3359" i="3"/>
  <c r="BS3359" i="3"/>
  <c r="D3326" i="3"/>
  <c r="M3326" i="3"/>
  <c r="BU3316" i="3"/>
  <c r="BQ3316" i="3"/>
  <c r="CC3316" i="3"/>
  <c r="CK3313" i="3"/>
  <c r="CM3313" i="3"/>
  <c r="CL3313" i="3"/>
  <c r="CM3312" i="3"/>
  <c r="CL3312" i="3"/>
  <c r="CK3312" i="3"/>
  <c r="BQ1147" i="3"/>
  <c r="BQ2897" i="3"/>
  <c r="BY841" i="3"/>
  <c r="BQ2451" i="3"/>
  <c r="BQ257" i="3"/>
  <c r="BQ2366" i="3"/>
  <c r="BU257" i="3"/>
  <c r="BY3263" i="3"/>
  <c r="CC915" i="3"/>
  <c r="BU3485" i="3"/>
  <c r="CG1159" i="3"/>
  <c r="BQ1033" i="3"/>
  <c r="CC324" i="3"/>
  <c r="BU2942" i="3"/>
  <c r="BQ1217" i="3"/>
  <c r="CC3277" i="3"/>
  <c r="BY2575" i="3"/>
  <c r="BQ172" i="3"/>
  <c r="CG3338" i="3"/>
  <c r="BY2556" i="3"/>
  <c r="BU3507" i="3"/>
  <c r="BQ841" i="3"/>
  <c r="BU915" i="3"/>
  <c r="CA3315" i="3"/>
  <c r="BY3139" i="3"/>
  <c r="BU3206" i="3"/>
  <c r="CD3303" i="3"/>
  <c r="CL3461" i="3"/>
  <c r="BS3418" i="3"/>
  <c r="D3182" i="3"/>
  <c r="BR3418" i="3"/>
  <c r="BY1401" i="3"/>
  <c r="BU1199" i="3"/>
  <c r="CC3349" i="3"/>
  <c r="BY1368" i="3"/>
  <c r="BQ3473" i="3"/>
  <c r="F3889" i="3"/>
  <c r="BU1223" i="3"/>
  <c r="BU1174" i="3"/>
  <c r="F3836" i="3"/>
  <c r="CC1373" i="3"/>
  <c r="CK3295" i="3"/>
  <c r="D3814" i="3"/>
  <c r="CC842" i="3"/>
  <c r="BQ3471" i="3"/>
  <c r="CI3307" i="3"/>
  <c r="CE3132" i="3"/>
  <c r="BS3389" i="3"/>
  <c r="CI3092" i="3"/>
  <c r="CD3455" i="3"/>
  <c r="CM3103" i="3"/>
  <c r="BW3288" i="3"/>
  <c r="F3081" i="3"/>
  <c r="CI3302" i="3"/>
  <c r="BS3307" i="3"/>
  <c r="CC1178" i="3"/>
  <c r="BY1178" i="3"/>
  <c r="BU1102" i="3"/>
  <c r="CC3130" i="3"/>
  <c r="CD3469" i="3"/>
  <c r="BQ3112" i="3"/>
  <c r="BU2413" i="3"/>
  <c r="BY353" i="3"/>
  <c r="BQ3429" i="3"/>
  <c r="CC2997" i="3"/>
  <c r="CE3224" i="3"/>
  <c r="BR3286" i="3"/>
  <c r="BU2432" i="3"/>
  <c r="CN2432" i="3"/>
  <c r="BQ3356" i="3"/>
  <c r="BQ903" i="3"/>
  <c r="BU903" i="3"/>
  <c r="CC333" i="3"/>
  <c r="CG333" i="3"/>
  <c r="BU2584" i="3"/>
  <c r="CC2584" i="3"/>
  <c r="BQ2584" i="3"/>
  <c r="BQ3161" i="3"/>
  <c r="CC3161" i="3"/>
  <c r="BY3161" i="3"/>
  <c r="CH3256" i="3"/>
  <c r="BU2950" i="3"/>
  <c r="BY3078" i="3"/>
  <c r="BR3415" i="3"/>
  <c r="BW3445" i="3"/>
  <c r="BS3455" i="3"/>
  <c r="CC2585" i="3"/>
  <c r="CC2471" i="3"/>
  <c r="CG2471" i="3"/>
  <c r="CH3092" i="3"/>
  <c r="BY1353" i="3"/>
  <c r="BQ3015" i="3"/>
  <c r="BU3015" i="3"/>
  <c r="BY3015" i="3"/>
  <c r="CC187" i="3"/>
  <c r="BU187" i="3"/>
  <c r="BU396" i="3"/>
  <c r="CG396" i="3"/>
  <c r="BQ170" i="3"/>
  <c r="BU170" i="3"/>
  <c r="BY170" i="3"/>
  <c r="BY2490" i="3"/>
  <c r="BQ2643" i="3"/>
  <c r="CC2643" i="3"/>
  <c r="BY2643" i="3"/>
  <c r="BU2643" i="3"/>
  <c r="BY3231" i="3"/>
  <c r="BQ3231" i="3"/>
  <c r="CG3429" i="3"/>
  <c r="BU3391" i="3"/>
  <c r="BY3173" i="3"/>
  <c r="CG3415" i="3"/>
  <c r="CC34" i="3"/>
  <c r="CK34" i="3"/>
  <c r="CC30" i="3"/>
  <c r="BU30" i="3"/>
  <c r="CG30" i="3"/>
  <c r="BY30" i="3"/>
  <c r="BU26" i="3"/>
  <c r="BY26" i="3"/>
  <c r="BQ26" i="3"/>
  <c r="CC1083" i="3"/>
  <c r="BU1083" i="3"/>
  <c r="CK1155" i="3"/>
  <c r="BU1155" i="3"/>
  <c r="BU1202" i="3"/>
  <c r="BQ1202" i="3"/>
  <c r="CC1202" i="3"/>
  <c r="CG1202" i="3"/>
  <c r="BQ2433" i="3"/>
  <c r="BY2433" i="3"/>
  <c r="BU2433" i="3"/>
  <c r="CN2433" i="3"/>
  <c r="CK3077" i="3"/>
  <c r="CH3168" i="3"/>
  <c r="CC969" i="3"/>
  <c r="BU969" i="3"/>
  <c r="BU2513" i="3"/>
  <c r="CC2513" i="3"/>
  <c r="D3864" i="3"/>
  <c r="F3864" i="3"/>
  <c r="M3856" i="3"/>
  <c r="F3856" i="3"/>
  <c r="F3817" i="3"/>
  <c r="D3817" i="3"/>
  <c r="D3751" i="3"/>
  <c r="F3751" i="3"/>
  <c r="M3640" i="3"/>
  <c r="F3640" i="3"/>
  <c r="F3630" i="3"/>
  <c r="D3630" i="3"/>
  <c r="D3614" i="3"/>
  <c r="F3614" i="3"/>
  <c r="F3611" i="3"/>
  <c r="D3611" i="3"/>
  <c r="M3611" i="3"/>
  <c r="F3594" i="3"/>
  <c r="D3594" i="3"/>
  <c r="F3591" i="3"/>
  <c r="M3591" i="3"/>
  <c r="F3582" i="3"/>
  <c r="M3582" i="3"/>
  <c r="D3579" i="3"/>
  <c r="M3579" i="3"/>
  <c r="M3573" i="3"/>
  <c r="D3573" i="3"/>
  <c r="F3573" i="3"/>
  <c r="M3569" i="3"/>
  <c r="D3569" i="3"/>
  <c r="D3562" i="3"/>
  <c r="M3562" i="3"/>
  <c r="F3558" i="3"/>
  <c r="M3558" i="3"/>
  <c r="D3552" i="3"/>
  <c r="F3552" i="3"/>
  <c r="M3552" i="3"/>
  <c r="CE3517" i="3"/>
  <c r="CD3517" i="3"/>
  <c r="M3506" i="3"/>
  <c r="D3506" i="3"/>
  <c r="BQ3506" i="3"/>
  <c r="F3506" i="3"/>
  <c r="CD3505" i="3"/>
  <c r="CE3505" i="3"/>
  <c r="CH3504" i="3"/>
  <c r="CG3504" i="3"/>
  <c r="CI3504" i="3"/>
  <c r="BR3504" i="3"/>
  <c r="BQ3504" i="3"/>
  <c r="CL3502" i="3"/>
  <c r="CM3502" i="3"/>
  <c r="CK3502" i="3"/>
  <c r="BZ3502" i="3"/>
  <c r="CD3501" i="3"/>
  <c r="CC3501" i="3"/>
  <c r="BS3501" i="3"/>
  <c r="BR3501" i="3"/>
  <c r="CH3500" i="3"/>
  <c r="CG3500" i="3"/>
  <c r="CI3500" i="3"/>
  <c r="CI3499" i="3"/>
  <c r="CH3499" i="3"/>
  <c r="BU3499" i="3"/>
  <c r="BV3499" i="3"/>
  <c r="CH3497" i="3"/>
  <c r="CG3497" i="3"/>
  <c r="CI3497" i="3"/>
  <c r="CI3487" i="3"/>
  <c r="CG3487" i="3"/>
  <c r="CH3487" i="3"/>
  <c r="CL3485" i="3"/>
  <c r="BV3485" i="3"/>
  <c r="CA3483" i="3"/>
  <c r="BZ3483" i="3"/>
  <c r="CE3480" i="3"/>
  <c r="BY3454" i="3"/>
  <c r="BZ3454" i="3"/>
  <c r="CA3454" i="3"/>
  <c r="BY3453" i="3"/>
  <c r="CA3453" i="3"/>
  <c r="CK3451" i="3"/>
  <c r="CM3451" i="3"/>
  <c r="BZ3451" i="3"/>
  <c r="BY3451" i="3"/>
  <c r="CA3451" i="3"/>
  <c r="BV3448" i="3"/>
  <c r="BU3448" i="3"/>
  <c r="BW3448" i="3"/>
  <c r="CE3447" i="3"/>
  <c r="CD3447" i="3"/>
  <c r="CC3447" i="3"/>
  <c r="BZ3439" i="3"/>
  <c r="CG3435" i="3"/>
  <c r="CH3435" i="3"/>
  <c r="CI3435" i="3"/>
  <c r="CC3418" i="3"/>
  <c r="CE3413" i="3"/>
  <c r="CD3398" i="3"/>
  <c r="CD3395" i="3"/>
  <c r="CC3395" i="3"/>
  <c r="BU3394" i="3"/>
  <c r="BV3394" i="3"/>
  <c r="BW3394" i="3"/>
  <c r="CK3393" i="3"/>
  <c r="CM3393" i="3"/>
  <c r="BZ3393" i="3"/>
  <c r="BY3393" i="3"/>
  <c r="CA3393" i="3"/>
  <c r="CK3370" i="3"/>
  <c r="CD3369" i="3"/>
  <c r="CC3369" i="3"/>
  <c r="F3367" i="3"/>
  <c r="M3330" i="3"/>
  <c r="F3330" i="3"/>
  <c r="D3330" i="3"/>
  <c r="CD3329" i="3"/>
  <c r="CE3329" i="3"/>
  <c r="CC3329" i="3"/>
  <c r="BR3329" i="3"/>
  <c r="BS3329" i="3"/>
  <c r="CH3328" i="3"/>
  <c r="CI3328" i="3"/>
  <c r="BS3328" i="3"/>
  <c r="BR3328" i="3"/>
  <c r="CM3327" i="3"/>
  <c r="CL3327" i="3"/>
  <c r="BU3338" i="3"/>
  <c r="BQ3084" i="3"/>
  <c r="BQ3137" i="3"/>
  <c r="BQ3253" i="3"/>
  <c r="BQ3169" i="3"/>
  <c r="BQ352" i="3"/>
  <c r="CE3403" i="3"/>
  <c r="CD3403" i="3"/>
  <c r="CD3235" i="3"/>
  <c r="CE3235" i="3"/>
  <c r="BY3230" i="3"/>
  <c r="CA3230" i="3"/>
  <c r="CC3043" i="3"/>
  <c r="CE3043" i="3"/>
  <c r="BU3237" i="3"/>
  <c r="BQ1158" i="3"/>
  <c r="CC144" i="3"/>
  <c r="CC1350" i="3"/>
  <c r="BQ3359" i="3"/>
  <c r="D3791" i="3"/>
  <c r="D3709" i="3"/>
  <c r="F3709" i="3"/>
  <c r="D3628" i="3"/>
  <c r="M3628" i="3"/>
  <c r="CL3492" i="3"/>
  <c r="CK3490" i="3"/>
  <c r="BS3454" i="3"/>
  <c r="BR3454" i="3"/>
  <c r="BZ3445" i="3"/>
  <c r="CC3444" i="3"/>
  <c r="BS3439" i="3"/>
  <c r="D3435" i="3"/>
  <c r="CL3426" i="3"/>
  <c r="CD3423" i="3"/>
  <c r="BU3408" i="3"/>
  <c r="CG3374" i="3"/>
  <c r="CD3321" i="3"/>
  <c r="BR3312" i="3"/>
  <c r="BS3312" i="3"/>
  <c r="CL3294" i="3"/>
  <c r="CM3294" i="3"/>
  <c r="BQ3174" i="3"/>
  <c r="CM3424" i="3"/>
  <c r="CK3424" i="3"/>
  <c r="BZ3350" i="3"/>
  <c r="CA3350" i="3"/>
  <c r="D3262" i="3"/>
  <c r="BQ3262" i="3"/>
  <c r="BY3239" i="3"/>
  <c r="BQ3052" i="3"/>
  <c r="BR3052" i="3"/>
  <c r="BS3051" i="3"/>
  <c r="BR3051" i="3"/>
  <c r="BY3020" i="3"/>
  <c r="CI3000" i="3"/>
  <c r="CH3000" i="3"/>
  <c r="CA2925" i="3"/>
  <c r="BZ2925" i="3"/>
  <c r="CA2806" i="3"/>
  <c r="BY2806" i="3"/>
  <c r="M2877" i="3"/>
  <c r="F2877" i="3"/>
  <c r="BW2354" i="3"/>
  <c r="BV2354" i="3"/>
  <c r="BY2280" i="3"/>
  <c r="BZ2280" i="3"/>
  <c r="CG2052" i="3"/>
  <c r="CI2052" i="3"/>
  <c r="CK1352" i="3"/>
  <c r="CL1352" i="3"/>
  <c r="F1755" i="3"/>
  <c r="D1755" i="3"/>
  <c r="D3403" i="3"/>
  <c r="BY3364" i="3"/>
  <c r="D3355" i="3"/>
  <c r="CC3355" i="3"/>
  <c r="D3337" i="3"/>
  <c r="BU3313" i="3"/>
  <c r="BQ3277" i="3"/>
  <c r="CA3051" i="3"/>
  <c r="BZ3051" i="3"/>
  <c r="CM2860" i="3"/>
  <c r="CL2860" i="3"/>
  <c r="D2809" i="3"/>
  <c r="M2809" i="3"/>
  <c r="BZ2762" i="3"/>
  <c r="CA2762" i="3"/>
  <c r="CK2723" i="3"/>
  <c r="CL2723" i="3"/>
  <c r="BZ2614" i="3"/>
  <c r="CA2614" i="3"/>
  <c r="BQ2613" i="3"/>
  <c r="D3460" i="3"/>
  <c r="BU3460" i="3"/>
  <c r="D3439" i="3"/>
  <c r="D3344" i="3"/>
  <c r="BY3344" i="3"/>
  <c r="D3292" i="3"/>
  <c r="CL3266" i="3"/>
  <c r="CG3257" i="3"/>
  <c r="CD3253" i="3"/>
  <c r="CL3220" i="3"/>
  <c r="D3188" i="3"/>
  <c r="BU3188" i="3"/>
  <c r="CE3072" i="3"/>
  <c r="BY3056" i="3"/>
  <c r="BS2925" i="3"/>
  <c r="BY3108" i="3"/>
  <c r="BQ2919" i="3"/>
  <c r="BY2751" i="3"/>
  <c r="BZ2751" i="3"/>
  <c r="D1943" i="3"/>
  <c r="F1943" i="3"/>
  <c r="BQ2398" i="3"/>
  <c r="BQ2355" i="3"/>
  <c r="BY2349" i="3"/>
  <c r="BR2266" i="3"/>
  <c r="BQ2266" i="3"/>
  <c r="CI1956" i="3"/>
  <c r="CG1956" i="3"/>
  <c r="BV1943" i="3"/>
  <c r="BU1943" i="3"/>
  <c r="BY3040" i="3"/>
  <c r="BY3033" i="3"/>
  <c r="BU3008" i="3"/>
  <c r="BY2964" i="3"/>
  <c r="CC2943" i="3"/>
  <c r="BU2896" i="3"/>
  <c r="BR2545" i="3"/>
  <c r="BS2545" i="3"/>
  <c r="BU2497" i="3"/>
  <c r="BV2497" i="3"/>
  <c r="BZ2477" i="3"/>
  <c r="BR2158" i="3"/>
  <c r="BS2158" i="3"/>
  <c r="BW2052" i="3"/>
  <c r="BV2052" i="3"/>
  <c r="BQ2536" i="3"/>
  <c r="BQ1748" i="3"/>
  <c r="D1694" i="3"/>
  <c r="CA1541" i="3"/>
  <c r="BZ1541" i="3"/>
  <c r="BZ638" i="3"/>
  <c r="BY638" i="3"/>
  <c r="CE552" i="3"/>
  <c r="CD552" i="3"/>
  <c r="BY2943" i="3"/>
  <c r="F2789" i="3"/>
  <c r="BV2759" i="3"/>
  <c r="BZ2758" i="3"/>
  <c r="BW2668" i="3"/>
  <c r="F2668" i="3"/>
  <c r="BQ2629" i="3"/>
  <c r="CA2600" i="3"/>
  <c r="BY2595" i="3"/>
  <c r="BZ2557" i="3"/>
  <c r="BV2542" i="3"/>
  <c r="F2542" i="3"/>
  <c r="CI2497" i="3"/>
  <c r="CD1706" i="3"/>
  <c r="CC1657" i="3"/>
  <c r="BY593" i="3"/>
  <c r="BZ593" i="3"/>
  <c r="CA2382" i="3"/>
  <c r="BQ852" i="3"/>
  <c r="CA384" i="3"/>
  <c r="BZ384" i="3"/>
  <c r="CA177" i="3"/>
  <c r="BZ177" i="3"/>
  <c r="N1981" i="3"/>
  <c r="N1128" i="3"/>
  <c r="BY1496" i="3"/>
  <c r="CE1328" i="3"/>
  <c r="CH1292" i="3"/>
  <c r="CL1245" i="3"/>
  <c r="CG1213" i="3"/>
  <c r="BU1210" i="3"/>
  <c r="CL708" i="3"/>
  <c r="F575" i="3"/>
  <c r="BZ1090" i="3"/>
  <c r="BW98" i="16"/>
  <c r="ES22" i="16"/>
  <c r="BR61" i="16"/>
  <c r="BQ977" i="3"/>
  <c r="CA422" i="3"/>
  <c r="BY422" i="3"/>
  <c r="CA199" i="3"/>
  <c r="BR179" i="3"/>
  <c r="O48" i="3"/>
  <c r="T48" i="3"/>
  <c r="U48" i="3"/>
  <c r="CM59" i="16"/>
  <c r="BU1037" i="3"/>
  <c r="CA145" i="3"/>
  <c r="BR58" i="3"/>
  <c r="BS58" i="3"/>
  <c r="CM67" i="16"/>
  <c r="N1920" i="3"/>
  <c r="CM60" i="16"/>
  <c r="N1913" i="3"/>
  <c r="CC336" i="3"/>
  <c r="D872" i="3"/>
  <c r="D1725" i="3"/>
  <c r="U90" i="3"/>
  <c r="BQ3257" i="3"/>
  <c r="F1957" i="3"/>
  <c r="BU1153" i="3"/>
  <c r="CG383" i="3"/>
  <c r="CI1600" i="3"/>
  <c r="D2525" i="3"/>
  <c r="BY2525" i="3"/>
  <c r="CE2437" i="3"/>
  <c r="BS506" i="3"/>
  <c r="CL3395" i="3"/>
  <c r="F1419" i="3"/>
  <c r="BQ3010" i="3"/>
  <c r="BV3283" i="3"/>
  <c r="BW1587" i="3"/>
  <c r="BR2588" i="3"/>
  <c r="BU3129" i="3"/>
  <c r="BQ2543" i="3"/>
  <c r="BU1196" i="3"/>
  <c r="BU2980" i="3"/>
  <c r="CC225" i="3"/>
  <c r="CG2572" i="3"/>
  <c r="M411" i="3"/>
  <c r="BY366" i="3"/>
  <c r="CK1655" i="3"/>
  <c r="BY2994" i="3"/>
  <c r="CD427" i="3"/>
  <c r="CE548" i="3"/>
  <c r="BV3313" i="3"/>
  <c r="CC3361" i="3"/>
  <c r="BY2937" i="3"/>
  <c r="BY912" i="3"/>
  <c r="BY200" i="3"/>
  <c r="BQ2372" i="3"/>
  <c r="Q40" i="16"/>
  <c r="BU848" i="3"/>
  <c r="BY1169" i="3"/>
  <c r="CD1985" i="3"/>
  <c r="BU2618" i="3"/>
  <c r="BS1984" i="3"/>
  <c r="F3880" i="3"/>
  <c r="BS2194" i="3"/>
  <c r="BW2575" i="3"/>
  <c r="M3851" i="3"/>
  <c r="BQ1221" i="3"/>
  <c r="CI2523" i="3"/>
  <c r="BW2531" i="3"/>
  <c r="BU151" i="3"/>
  <c r="BR2442" i="3"/>
  <c r="BQ2641" i="3"/>
  <c r="CI2389" i="3"/>
  <c r="BR2962" i="3"/>
  <c r="BQ1664" i="3"/>
  <c r="BQ3144" i="3"/>
  <c r="BW2402" i="3"/>
  <c r="BS1971" i="3"/>
  <c r="CI3441" i="3"/>
  <c r="BR2398" i="3"/>
  <c r="BY3169" i="3"/>
  <c r="CD2966" i="3"/>
  <c r="BY845" i="3"/>
  <c r="CK3057" i="3"/>
  <c r="D2617" i="3"/>
  <c r="BQ200" i="3"/>
  <c r="BY3061" i="3"/>
  <c r="BQ2390" i="3"/>
  <c r="CI511" i="3"/>
  <c r="BY396" i="3"/>
  <c r="BY2572" i="3"/>
  <c r="BU3357" i="3"/>
  <c r="BU2929" i="3"/>
  <c r="BY3022" i="3"/>
  <c r="BQ234" i="3"/>
  <c r="N1732" i="3"/>
  <c r="BQ2991" i="3"/>
  <c r="BU3151" i="3"/>
  <c r="BQ2585" i="3"/>
  <c r="BQ1031" i="3"/>
  <c r="BU3022" i="3"/>
  <c r="BW559" i="3"/>
  <c r="BW407" i="3"/>
  <c r="CL609" i="3"/>
  <c r="BY820" i="3"/>
  <c r="BQ972" i="3"/>
  <c r="BQ1030" i="3"/>
  <c r="BY2813" i="3"/>
  <c r="D2887" i="3"/>
  <c r="CC2887" i="3"/>
  <c r="CI3081" i="3"/>
  <c r="CH3102" i="3"/>
  <c r="BS3277" i="3"/>
  <c r="CG3407" i="3"/>
  <c r="BW1958" i="3"/>
  <c r="CG3367" i="3"/>
  <c r="CD3460" i="3"/>
  <c r="F2183" i="3"/>
  <c r="CA3387" i="3"/>
  <c r="D3799" i="3"/>
  <c r="CL3453" i="3"/>
  <c r="F3626" i="3"/>
  <c r="F3786" i="3"/>
  <c r="BQ225" i="3"/>
  <c r="BQ848" i="3"/>
  <c r="CA1514" i="3"/>
  <c r="BY850" i="3"/>
  <c r="BQ959" i="3"/>
  <c r="CA987" i="3"/>
  <c r="F988" i="3"/>
  <c r="BY1291" i="3"/>
  <c r="CG1996" i="3"/>
  <c r="BV1317" i="3"/>
  <c r="BS1509" i="3"/>
  <c r="D1681" i="3"/>
  <c r="BQ2966" i="3"/>
  <c r="BU1522" i="3"/>
  <c r="CH1300" i="3"/>
  <c r="BR2110" i="3"/>
  <c r="BU3102" i="3"/>
  <c r="BU3405" i="3"/>
  <c r="CA2525" i="3"/>
  <c r="BR3071" i="3"/>
  <c r="CG3041" i="3"/>
  <c r="BR3046" i="3"/>
  <c r="CM3080" i="3"/>
  <c r="CC1357" i="3"/>
  <c r="BU1209" i="3"/>
  <c r="F408" i="3"/>
  <c r="BY379" i="3"/>
  <c r="CC1139" i="3"/>
  <c r="BQ1139" i="3"/>
  <c r="BY1139" i="3"/>
  <c r="BZ1421" i="3"/>
  <c r="CD2005" i="3"/>
  <c r="BW1297" i="3"/>
  <c r="BW2193" i="3"/>
  <c r="BW2386" i="3"/>
  <c r="M2874" i="3"/>
  <c r="CM3074" i="3"/>
  <c r="D3561" i="3"/>
  <c r="F3168" i="3"/>
  <c r="CH3258" i="3"/>
  <c r="D3288" i="3"/>
  <c r="BW3303" i="3"/>
  <c r="CC151" i="3"/>
  <c r="BY378" i="3"/>
  <c r="CG40" i="3"/>
  <c r="CC40" i="3"/>
  <c r="BR427" i="3"/>
  <c r="BW556" i="3"/>
  <c r="CK1200" i="3"/>
  <c r="BQ1200" i="3"/>
  <c r="BY1200" i="3"/>
  <c r="CK2027" i="3"/>
  <c r="CG2532" i="3"/>
  <c r="D3749" i="3"/>
  <c r="F3749" i="3"/>
  <c r="F3620" i="3"/>
  <c r="D3620" i="3"/>
  <c r="M3620" i="3"/>
  <c r="F3535" i="3"/>
  <c r="M3535" i="3"/>
  <c r="CD3499" i="3"/>
  <c r="CE3499" i="3"/>
  <c r="CG3470" i="3"/>
  <c r="CH3470" i="3"/>
  <c r="BW3459" i="3"/>
  <c r="BV3459" i="3"/>
  <c r="BW3451" i="3"/>
  <c r="CG3436" i="3"/>
  <c r="CH3436" i="3"/>
  <c r="BR3434" i="3"/>
  <c r="BS3434" i="3"/>
  <c r="BQ3434" i="3"/>
  <c r="CI3432" i="3"/>
  <c r="CG3432" i="3"/>
  <c r="BV3432" i="3"/>
  <c r="BW3432" i="3"/>
  <c r="BS3430" i="3"/>
  <c r="BQ3430" i="3"/>
  <c r="CM3423" i="3"/>
  <c r="CL3423" i="3"/>
  <c r="M3423" i="3"/>
  <c r="F3421" i="3"/>
  <c r="CD3416" i="3"/>
  <c r="CL3414" i="3"/>
  <c r="CK3414" i="3"/>
  <c r="CL3406" i="3"/>
  <c r="CK3406" i="3"/>
  <c r="CE3402" i="3"/>
  <c r="CD3402" i="3"/>
  <c r="CC3401" i="3"/>
  <c r="CE3401" i="3"/>
  <c r="CM3391" i="3"/>
  <c r="CL3391" i="3"/>
  <c r="CK3391" i="3"/>
  <c r="BY3369" i="3"/>
  <c r="BZ3369" i="3"/>
  <c r="CD3359" i="3"/>
  <c r="CC3359" i="3"/>
  <c r="CE3359" i="3"/>
  <c r="CL3357" i="3"/>
  <c r="BS3349" i="3"/>
  <c r="BV3347" i="3"/>
  <c r="BW3347" i="3"/>
  <c r="CA3311" i="3"/>
  <c r="BZ3311" i="3"/>
  <c r="CH3308" i="3"/>
  <c r="CI3308" i="3"/>
  <c r="CD3307" i="3"/>
  <c r="CE3307" i="3"/>
  <c r="CD3282" i="3"/>
  <c r="CC3282" i="3"/>
  <c r="CK3274" i="3"/>
  <c r="CM3274" i="3"/>
  <c r="CL3274" i="3"/>
  <c r="CM3216" i="3"/>
  <c r="CL3216" i="3"/>
  <c r="CC3216" i="3"/>
  <c r="BU3216" i="3"/>
  <c r="CH3214" i="3"/>
  <c r="CI3214" i="3"/>
  <c r="BS3213" i="3"/>
  <c r="BY3207" i="3"/>
  <c r="CA3207" i="3"/>
  <c r="BS3201" i="3"/>
  <c r="BR3201" i="3"/>
  <c r="CE3188" i="3"/>
  <c r="CC3188" i="3"/>
  <c r="CL3163" i="3"/>
  <c r="CM3163" i="3"/>
  <c r="BR3151" i="3"/>
  <c r="BS3151" i="3"/>
  <c r="CA3110" i="3"/>
  <c r="BZ3110" i="3"/>
  <c r="CA3104" i="3"/>
  <c r="BZ3104" i="3"/>
  <c r="F3038" i="3"/>
  <c r="D3038" i="3"/>
  <c r="BU3038" i="3"/>
  <c r="CL2961" i="3"/>
  <c r="CM2961" i="3"/>
  <c r="F2930" i="3"/>
  <c r="D2930" i="3"/>
  <c r="BY2930" i="3"/>
  <c r="CL2924" i="3"/>
  <c r="CK2924" i="3"/>
  <c r="BZ2922" i="3"/>
  <c r="CA2922" i="3"/>
  <c r="CK2919" i="3"/>
  <c r="CL2919" i="3"/>
  <c r="CA2916" i="3"/>
  <c r="BZ2916" i="3"/>
  <c r="BW2915" i="3"/>
  <c r="BV2915" i="3"/>
  <c r="CM2751" i="3"/>
  <c r="CK2751" i="3"/>
  <c r="CL2751" i="3"/>
  <c r="CI2739" i="3"/>
  <c r="CH2739" i="3"/>
  <c r="CG2736" i="3"/>
  <c r="CH2736" i="3"/>
  <c r="CI2736" i="3"/>
  <c r="CC2734" i="3"/>
  <c r="CD2734" i="3"/>
  <c r="CC2731" i="3"/>
  <c r="CD2731" i="3"/>
  <c r="M2516" i="3"/>
  <c r="F2516" i="3"/>
  <c r="D2516" i="3"/>
  <c r="BZ2512" i="3"/>
  <c r="BY2512" i="3"/>
  <c r="BY2502" i="3"/>
  <c r="BZ2502" i="3"/>
  <c r="CA2502" i="3"/>
  <c r="CL2501" i="3"/>
  <c r="CK2501" i="3"/>
  <c r="D2499" i="3"/>
  <c r="M2499" i="3"/>
  <c r="CC2498" i="3"/>
  <c r="CD2498" i="3"/>
  <c r="CC2492" i="3"/>
  <c r="CD2492" i="3"/>
  <c r="BR2471" i="3"/>
  <c r="BQ2471" i="3"/>
  <c r="BZ2465" i="3"/>
  <c r="CA2465" i="3"/>
  <c r="BY2465" i="3"/>
  <c r="BV2384" i="3"/>
  <c r="BW2384" i="3"/>
  <c r="CG2380" i="3"/>
  <c r="CI2380" i="3"/>
  <c r="F2380" i="3"/>
  <c r="CL2377" i="3"/>
  <c r="CM2377" i="3"/>
  <c r="CK2377" i="3"/>
  <c r="CM2376" i="3"/>
  <c r="CL2376" i="3"/>
  <c r="CH2354" i="3"/>
  <c r="CI2354" i="3"/>
  <c r="CH2346" i="3"/>
  <c r="CI2346" i="3"/>
  <c r="D2338" i="3"/>
  <c r="M2338" i="3"/>
  <c r="M2337" i="3"/>
  <c r="D2337" i="3"/>
  <c r="CE2336" i="3"/>
  <c r="CC2336" i="3"/>
  <c r="CD2336" i="3"/>
  <c r="CM2325" i="3"/>
  <c r="CK2325" i="3"/>
  <c r="BZ2324" i="3"/>
  <c r="BY2324" i="3"/>
  <c r="CA2324" i="3"/>
  <c r="F2322" i="3"/>
  <c r="M2322" i="3"/>
  <c r="D2322" i="3"/>
  <c r="CA2312" i="3"/>
  <c r="BY2312" i="3"/>
  <c r="BZ2312" i="3"/>
  <c r="BW2304" i="3"/>
  <c r="BV2304" i="3"/>
  <c r="BV2303" i="3"/>
  <c r="BW2303" i="3"/>
  <c r="BR2297" i="3"/>
  <c r="BQ2297" i="3"/>
  <c r="CA2294" i="3"/>
  <c r="BZ2294" i="3"/>
  <c r="BY2294" i="3"/>
  <c r="CK2293" i="3"/>
  <c r="CM2293" i="3"/>
  <c r="CL2173" i="3"/>
  <c r="CM2173" i="3"/>
  <c r="CH2169" i="3"/>
  <c r="CG2169" i="3"/>
  <c r="BV2165" i="3"/>
  <c r="BW2165" i="3"/>
  <c r="CA2164" i="3"/>
  <c r="BY2164" i="3"/>
  <c r="CD2161" i="3"/>
  <c r="CC2161" i="3"/>
  <c r="CE2161" i="3"/>
  <c r="F2157" i="3"/>
  <c r="M2157" i="3"/>
  <c r="D2157" i="3"/>
  <c r="BS2155" i="3"/>
  <c r="BQ2155" i="3"/>
  <c r="BR2146" i="3"/>
  <c r="BQ2146" i="3"/>
  <c r="D2142" i="3"/>
  <c r="M2142" i="3"/>
  <c r="BV2103" i="3"/>
  <c r="BW2103" i="3"/>
  <c r="BU2102" i="3"/>
  <c r="BW2102" i="3"/>
  <c r="BV2102" i="3"/>
  <c r="CI2088" i="3"/>
  <c r="CH2088" i="3"/>
  <c r="CG2088" i="3"/>
  <c r="CL2074" i="3"/>
  <c r="CK2074" i="3"/>
  <c r="CM2074" i="3"/>
  <c r="BU2072" i="3"/>
  <c r="BV2072" i="3"/>
  <c r="BU2069" i="3"/>
  <c r="BV2069" i="3"/>
  <c r="CD2062" i="3"/>
  <c r="CC2062" i="3"/>
  <c r="CE2062" i="3"/>
  <c r="BV2059" i="3"/>
  <c r="BU2059" i="3"/>
  <c r="BW2059" i="3"/>
  <c r="CD2056" i="3"/>
  <c r="CC2056" i="3"/>
  <c r="CE2056" i="3"/>
  <c r="M2055" i="3"/>
  <c r="D2055" i="3"/>
  <c r="F2055" i="3"/>
  <c r="BV2054" i="3"/>
  <c r="BU2054" i="3"/>
  <c r="CH2053" i="3"/>
  <c r="CG2053" i="3"/>
  <c r="CM2050" i="3"/>
  <c r="CK2050" i="3"/>
  <c r="BS2048" i="3"/>
  <c r="BQ2048" i="3"/>
  <c r="BR2048" i="3"/>
  <c r="CI2047" i="3"/>
  <c r="CH2047" i="3"/>
  <c r="BW2046" i="3"/>
  <c r="BV2046" i="3"/>
  <c r="CA2044" i="3"/>
  <c r="BZ2044" i="3"/>
  <c r="F2044" i="3"/>
  <c r="D2044" i="3"/>
  <c r="CA2014" i="3"/>
  <c r="BZ2014" i="3"/>
  <c r="CD2013" i="3"/>
  <c r="CE2013" i="3"/>
  <c r="BV1956" i="3"/>
  <c r="BU1956" i="3"/>
  <c r="CH1946" i="3"/>
  <c r="CI1946" i="3"/>
  <c r="CG1946" i="3"/>
  <c r="BY1944" i="3"/>
  <c r="BZ1944" i="3"/>
  <c r="CA1944" i="3"/>
  <c r="F1944" i="3"/>
  <c r="D1944" i="3"/>
  <c r="F1935" i="3"/>
  <c r="D1935" i="3"/>
  <c r="BS1896" i="3"/>
  <c r="BQ1896" i="3"/>
  <c r="CG1893" i="3"/>
  <c r="CI1893" i="3"/>
  <c r="BW1893" i="3"/>
  <c r="BV1893" i="3"/>
  <c r="CK1573" i="3"/>
  <c r="CM1573" i="3"/>
  <c r="CL1572" i="3"/>
  <c r="CM1572" i="3"/>
  <c r="CH1566" i="3"/>
  <c r="CI1566" i="3"/>
  <c r="CC1564" i="3"/>
  <c r="CD1564" i="3"/>
  <c r="F1563" i="3"/>
  <c r="D1563" i="3"/>
  <c r="BZ1561" i="3"/>
  <c r="CA1561" i="3"/>
  <c r="CG1551" i="3"/>
  <c r="CI1551" i="3"/>
  <c r="BQ1547" i="3"/>
  <c r="BS1547" i="3"/>
  <c r="BR1547" i="3"/>
  <c r="BS1289" i="3"/>
  <c r="BQ1289" i="3"/>
  <c r="M1207" i="3"/>
  <c r="F1207" i="3"/>
  <c r="CL1154" i="3"/>
  <c r="CM1154" i="3"/>
  <c r="CH1118" i="3"/>
  <c r="CG1118" i="3"/>
  <c r="CH1100" i="3"/>
  <c r="CI1100" i="3"/>
  <c r="BQ1099" i="3"/>
  <c r="BR1099" i="3"/>
  <c r="BS1099" i="3"/>
  <c r="BQ29" i="3"/>
  <c r="CC821" i="3"/>
  <c r="BU821" i="3"/>
  <c r="BQ1196" i="3"/>
  <c r="CC1196" i="3"/>
  <c r="D3571" i="3"/>
  <c r="M3571" i="3"/>
  <c r="F3571" i="3"/>
  <c r="CE3495" i="3"/>
  <c r="CC3495" i="3"/>
  <c r="CI3484" i="3"/>
  <c r="CH3484" i="3"/>
  <c r="CG3484" i="3"/>
  <c r="D3461" i="3"/>
  <c r="BQ3461" i="3"/>
  <c r="M3461" i="3"/>
  <c r="BS3440" i="3"/>
  <c r="BQ3440" i="3"/>
  <c r="BR3440" i="3"/>
  <c r="CI3438" i="3"/>
  <c r="CG3438" i="3"/>
  <c r="CI3397" i="3"/>
  <c r="CG3397" i="3"/>
  <c r="CH3397" i="3"/>
  <c r="BV3396" i="3"/>
  <c r="BW3396" i="3"/>
  <c r="CE3386" i="3"/>
  <c r="CC3386" i="3"/>
  <c r="BR3375" i="3"/>
  <c r="BW3351" i="3"/>
  <c r="BV3351" i="3"/>
  <c r="BQ3317" i="3"/>
  <c r="BS3317" i="3"/>
  <c r="CG3304" i="3"/>
  <c r="CI3304" i="3"/>
  <c r="D3285" i="3"/>
  <c r="BQ3285" i="3"/>
  <c r="F3285" i="3"/>
  <c r="BS3220" i="3"/>
  <c r="BQ3220" i="3"/>
  <c r="CD3217" i="3"/>
  <c r="CE3217" i="3"/>
  <c r="CL3151" i="3"/>
  <c r="CM3151" i="3"/>
  <c r="BW3038" i="3"/>
  <c r="BV3038" i="3"/>
  <c r="CG2962" i="3"/>
  <c r="CH2962" i="3"/>
  <c r="BY2924" i="3"/>
  <c r="BS2753" i="3"/>
  <c r="BR2753" i="3"/>
  <c r="CI2752" i="3"/>
  <c r="CH2752" i="3"/>
  <c r="BS2752" i="3"/>
  <c r="BQ2752" i="3"/>
  <c r="BU2649" i="3"/>
  <c r="BV2649" i="3"/>
  <c r="CG2646" i="3"/>
  <c r="CI2646" i="3"/>
  <c r="BY2640" i="3"/>
  <c r="BZ2640" i="3"/>
  <c r="CA2640" i="3"/>
  <c r="M2614" i="3"/>
  <c r="F2614" i="3"/>
  <c r="CK2586" i="3"/>
  <c r="CL2586" i="3"/>
  <c r="BV2586" i="3"/>
  <c r="BW2586" i="3"/>
  <c r="BV2585" i="3"/>
  <c r="BW2585" i="3"/>
  <c r="CI2583" i="3"/>
  <c r="CH2583" i="3"/>
  <c r="CG2583" i="3"/>
  <c r="CD2572" i="3"/>
  <c r="CC2572" i="3"/>
  <c r="CE2572" i="3"/>
  <c r="CL2531" i="3"/>
  <c r="CM2531" i="3"/>
  <c r="CA2524" i="3"/>
  <c r="BY2524" i="3"/>
  <c r="BZ2517" i="3"/>
  <c r="CA2517" i="3"/>
  <c r="CH2441" i="3"/>
  <c r="CG2441" i="3"/>
  <c r="CO2441" i="3"/>
  <c r="CD2439" i="3"/>
  <c r="CE2439" i="3"/>
  <c r="CD2406" i="3"/>
  <c r="BS2403" i="3"/>
  <c r="BR2403" i="3"/>
  <c r="CM2401" i="3"/>
  <c r="CL2401" i="3"/>
  <c r="BS2399" i="3"/>
  <c r="BR2399" i="3"/>
  <c r="CI2391" i="3"/>
  <c r="BY2385" i="3"/>
  <c r="CA2385" i="3"/>
  <c r="BQ2238" i="3"/>
  <c r="BS2238" i="3"/>
  <c r="M2225" i="3"/>
  <c r="D2225" i="3"/>
  <c r="CC2205" i="3"/>
  <c r="CE2205" i="3"/>
  <c r="CG2197" i="3"/>
  <c r="CI2197" i="3"/>
  <c r="BU2190" i="3"/>
  <c r="BV2190" i="3"/>
  <c r="BZ2184" i="3"/>
  <c r="BY2184" i="3"/>
  <c r="CA2183" i="3"/>
  <c r="BZ2183" i="3"/>
  <c r="CE2180" i="3"/>
  <c r="CD2180" i="3"/>
  <c r="BQ2180" i="3"/>
  <c r="BR2180" i="3"/>
  <c r="CE2178" i="3"/>
  <c r="CD2178" i="3"/>
  <c r="CC2177" i="3"/>
  <c r="CD2177" i="3"/>
  <c r="CE2177" i="3"/>
  <c r="M2177" i="3"/>
  <c r="D2177" i="3"/>
  <c r="F2177" i="3"/>
  <c r="BW2153" i="3"/>
  <c r="BV2153" i="3"/>
  <c r="CI2151" i="3"/>
  <c r="CH2151" i="3"/>
  <c r="BV2149" i="3"/>
  <c r="BU2149" i="3"/>
  <c r="BY2119" i="3"/>
  <c r="CA2119" i="3"/>
  <c r="BZ2119" i="3"/>
  <c r="M2115" i="3"/>
  <c r="D2115" i="3"/>
  <c r="F2115" i="3"/>
  <c r="BV2112" i="3"/>
  <c r="BU2112" i="3"/>
  <c r="CI2110" i="3"/>
  <c r="CG2110" i="3"/>
  <c r="CE2011" i="3"/>
  <c r="CC2011" i="3"/>
  <c r="CE2008" i="3"/>
  <c r="CC2008" i="3"/>
  <c r="CD2008" i="3"/>
  <c r="CE2006" i="3"/>
  <c r="CD2006" i="3"/>
  <c r="CC2006" i="3"/>
  <c r="CE2003" i="3"/>
  <c r="CC2003" i="3"/>
  <c r="BR2003" i="3"/>
  <c r="BS2003" i="3"/>
  <c r="BQ2003" i="3"/>
  <c r="CC1999" i="3"/>
  <c r="CD1999" i="3"/>
  <c r="F1996" i="3"/>
  <c r="D1996" i="3"/>
  <c r="CI1971" i="3"/>
  <c r="CH1971" i="3"/>
  <c r="D1970" i="3"/>
  <c r="F1970" i="3"/>
  <c r="CC1969" i="3"/>
  <c r="CD1969" i="3"/>
  <c r="CC1962" i="3"/>
  <c r="CD1962" i="3"/>
  <c r="CE1962" i="3"/>
  <c r="CA1961" i="3"/>
  <c r="BY1961" i="3"/>
  <c r="BZ1961" i="3"/>
  <c r="BQ1960" i="3"/>
  <c r="BS1960" i="3"/>
  <c r="CD1809" i="3"/>
  <c r="CE1809" i="3"/>
  <c r="BY1766" i="3"/>
  <c r="CA1766" i="3"/>
  <c r="BZ1766" i="3"/>
  <c r="CK1681" i="3"/>
  <c r="CL1681" i="3"/>
  <c r="CM1681" i="3"/>
  <c r="BZ1672" i="3"/>
  <c r="BY1672" i="3"/>
  <c r="CC1670" i="3"/>
  <c r="CD1670" i="3"/>
  <c r="F1670" i="3"/>
  <c r="D1670" i="3"/>
  <c r="BR1669" i="3"/>
  <c r="BQ1669" i="3"/>
  <c r="BS1669" i="3"/>
  <c r="CI1668" i="3"/>
  <c r="CH1668" i="3"/>
  <c r="D1665" i="3"/>
  <c r="M1665" i="3"/>
  <c r="CC1664" i="3"/>
  <c r="CD1664" i="3"/>
  <c r="CM1658" i="3"/>
  <c r="CL1658" i="3"/>
  <c r="CK1658" i="3"/>
  <c r="CL1654" i="3"/>
  <c r="CK1654" i="3"/>
  <c r="CM1654" i="3"/>
  <c r="M1654" i="3"/>
  <c r="D1654" i="3"/>
  <c r="BR1653" i="3"/>
  <c r="BQ1653" i="3"/>
  <c r="BS1653" i="3"/>
  <c r="CM1650" i="3"/>
  <c r="CL1650" i="3"/>
  <c r="CK1650" i="3"/>
  <c r="BU1650" i="3"/>
  <c r="BW1650" i="3"/>
  <c r="CI1648" i="3"/>
  <c r="CG1648" i="3"/>
  <c r="CH1648" i="3"/>
  <c r="M1648" i="3"/>
  <c r="F1648" i="3"/>
  <c r="CG1640" i="3"/>
  <c r="CI1640" i="3"/>
  <c r="CH1640" i="3"/>
  <c r="BS1629" i="3"/>
  <c r="BR1629" i="3"/>
  <c r="CM1622" i="3"/>
  <c r="CK1622" i="3"/>
  <c r="CL1622" i="3"/>
  <c r="BQ1615" i="3"/>
  <c r="BR1615" i="3"/>
  <c r="BS1615" i="3"/>
  <c r="F1614" i="3"/>
  <c r="M1614" i="3"/>
  <c r="D1614" i="3"/>
  <c r="CC1613" i="3"/>
  <c r="CE1613" i="3"/>
  <c r="CD1613" i="3"/>
  <c r="CA1604" i="3"/>
  <c r="BY1604" i="3"/>
  <c r="D1604" i="3"/>
  <c r="M1604" i="3"/>
  <c r="BZ1596" i="3"/>
  <c r="CA1596" i="3"/>
  <c r="CK1595" i="3"/>
  <c r="CM1595" i="3"/>
  <c r="CL1595" i="3"/>
  <c r="CG1593" i="3"/>
  <c r="CH1593" i="3"/>
  <c r="M1592" i="3"/>
  <c r="F1592" i="3"/>
  <c r="BY1589" i="3"/>
  <c r="CA1589" i="3"/>
  <c r="CL1588" i="3"/>
  <c r="CM1588" i="3"/>
  <c r="CK1588" i="3"/>
  <c r="BY1580" i="3"/>
  <c r="CA1580" i="3"/>
  <c r="BZ1580" i="3"/>
  <c r="D1576" i="3"/>
  <c r="M1576" i="3"/>
  <c r="CE1574" i="3"/>
  <c r="CD1574" i="3"/>
  <c r="F1567" i="3"/>
  <c r="M1567" i="3"/>
  <c r="D1567" i="3"/>
  <c r="M1544" i="3"/>
  <c r="D1544" i="3"/>
  <c r="CM1531" i="3"/>
  <c r="CK1531" i="3"/>
  <c r="CC1529" i="3"/>
  <c r="CE1529" i="3"/>
  <c r="CD1529" i="3"/>
  <c r="BQ1529" i="3"/>
  <c r="BS1529" i="3"/>
  <c r="BR1529" i="3"/>
  <c r="CH1528" i="3"/>
  <c r="CG1528" i="3"/>
  <c r="D1525" i="3"/>
  <c r="M1525" i="3"/>
  <c r="F1525" i="3"/>
  <c r="BQ1523" i="3"/>
  <c r="BR1523" i="3"/>
  <c r="BS1523" i="3"/>
  <c r="BQ1520" i="3"/>
  <c r="BR1520" i="3"/>
  <c r="CI1519" i="3"/>
  <c r="CH1519" i="3"/>
  <c r="CG1519" i="3"/>
  <c r="M1519" i="3"/>
  <c r="F1519" i="3"/>
  <c r="D1519" i="3"/>
  <c r="CE1518" i="3"/>
  <c r="CD1518" i="3"/>
  <c r="CK1514" i="3"/>
  <c r="CM1514" i="3"/>
  <c r="F1514" i="3"/>
  <c r="D1514" i="3"/>
  <c r="BS1513" i="3"/>
  <c r="BQ1513" i="3"/>
  <c r="BV1512" i="3"/>
  <c r="BU1512" i="3"/>
  <c r="CE1507" i="3"/>
  <c r="CC1507" i="3"/>
  <c r="CD1507" i="3"/>
  <c r="CD1429" i="3"/>
  <c r="CE1429" i="3"/>
  <c r="CG1427" i="3"/>
  <c r="CH1427" i="3"/>
  <c r="CI1427" i="3"/>
  <c r="CK1426" i="3"/>
  <c r="CL1426" i="3"/>
  <c r="CM1426" i="3"/>
  <c r="BS1424" i="3"/>
  <c r="BR1424" i="3"/>
  <c r="CA1423" i="3"/>
  <c r="BZ1423" i="3"/>
  <c r="BU1422" i="3"/>
  <c r="BV1422" i="3"/>
  <c r="BW1422" i="3"/>
  <c r="CK1421" i="3"/>
  <c r="CM1421" i="3"/>
  <c r="CE1419" i="3"/>
  <c r="CD1419" i="3"/>
  <c r="CC1419" i="3"/>
  <c r="BR1413" i="3"/>
  <c r="BQ1413" i="3"/>
  <c r="BQ1412" i="3"/>
  <c r="BS1412" i="3"/>
  <c r="BR1412" i="3"/>
  <c r="CK1336" i="3"/>
  <c r="CM1336" i="3"/>
  <c r="CL1336" i="3"/>
  <c r="CC1333" i="3"/>
  <c r="CE1333" i="3"/>
  <c r="BR1326" i="3"/>
  <c r="BS1326" i="3"/>
  <c r="BQ1326" i="3"/>
  <c r="CD1325" i="3"/>
  <c r="CE1325" i="3"/>
  <c r="CC1325" i="3"/>
  <c r="CI1319" i="3"/>
  <c r="CH1319" i="3"/>
  <c r="CL1318" i="3"/>
  <c r="CM1318" i="3"/>
  <c r="BR1318" i="3"/>
  <c r="BQ1318" i="3"/>
  <c r="BW1315" i="3"/>
  <c r="BV1315" i="3"/>
  <c r="CH1314" i="3"/>
  <c r="CI1314" i="3"/>
  <c r="BQ1307" i="3"/>
  <c r="BR1307" i="3"/>
  <c r="BS1307" i="3"/>
  <c r="CE1306" i="3"/>
  <c r="CC1306" i="3"/>
  <c r="BW1303" i="3"/>
  <c r="BU1303" i="3"/>
  <c r="BV1303" i="3"/>
  <c r="CG1302" i="3"/>
  <c r="CI1302" i="3"/>
  <c r="BW1299" i="3"/>
  <c r="BV1299" i="3"/>
  <c r="BU1299" i="3"/>
  <c r="CH1298" i="3"/>
  <c r="CI1298" i="3"/>
  <c r="CI1296" i="3"/>
  <c r="CH1296" i="3"/>
  <c r="CK1291" i="3"/>
  <c r="CM1291" i="3"/>
  <c r="CE636" i="3"/>
  <c r="CD636" i="3"/>
  <c r="CC636" i="3"/>
  <c r="CM610" i="3"/>
  <c r="CK610" i="3"/>
  <c r="CK608" i="3"/>
  <c r="CM608" i="3"/>
  <c r="BZ608" i="3"/>
  <c r="CA608" i="3"/>
  <c r="BW605" i="3"/>
  <c r="BU605" i="3"/>
  <c r="CH557" i="3"/>
  <c r="CI557" i="3"/>
  <c r="CG557" i="3"/>
  <c r="CM556" i="3"/>
  <c r="CK556" i="3"/>
  <c r="CL553" i="3"/>
  <c r="CK553" i="3"/>
  <c r="CI551" i="3"/>
  <c r="CH551" i="3"/>
  <c r="CG551" i="3"/>
  <c r="BZ549" i="3"/>
  <c r="BY549" i="3"/>
  <c r="CA549" i="3"/>
  <c r="BS512" i="3"/>
  <c r="BQ512" i="3"/>
  <c r="CC508" i="3"/>
  <c r="CD508" i="3"/>
  <c r="BW504" i="3"/>
  <c r="BU504" i="3"/>
  <c r="CH503" i="3"/>
  <c r="CG503" i="3"/>
  <c r="CC479" i="3"/>
  <c r="CD479" i="3"/>
  <c r="BY476" i="3"/>
  <c r="BZ476" i="3"/>
  <c r="CC475" i="3"/>
  <c r="CE475" i="3"/>
  <c r="CD475" i="3"/>
  <c r="CL458" i="3"/>
  <c r="CM458" i="3"/>
  <c r="CG443" i="3"/>
  <c r="CI443" i="3"/>
  <c r="CG439" i="3"/>
  <c r="CI439" i="3"/>
  <c r="CH439" i="3"/>
  <c r="F428" i="3"/>
  <c r="D428" i="3"/>
  <c r="M428" i="3"/>
  <c r="CG420" i="3"/>
  <c r="CH420" i="3"/>
  <c r="BV418" i="3"/>
  <c r="BW418" i="3"/>
  <c r="BW417" i="3"/>
  <c r="BU417" i="3"/>
  <c r="BU416" i="3"/>
  <c r="BV416" i="3"/>
  <c r="BW416" i="3"/>
  <c r="CG413" i="3"/>
  <c r="CI413" i="3"/>
  <c r="CH413" i="3"/>
  <c r="BR413" i="3"/>
  <c r="BQ413" i="3"/>
  <c r="BV406" i="3"/>
  <c r="BW406" i="3"/>
  <c r="CA391" i="3"/>
  <c r="BZ391" i="3"/>
  <c r="CK390" i="3"/>
  <c r="CL390" i="3"/>
  <c r="M382" i="3"/>
  <c r="D382" i="3"/>
  <c r="CC382" i="3"/>
  <c r="CL376" i="3"/>
  <c r="CM376" i="3"/>
  <c r="BZ374" i="3"/>
  <c r="CA374" i="3"/>
  <c r="F374" i="3"/>
  <c r="D374" i="3"/>
  <c r="CG374" i="3"/>
  <c r="CI372" i="3"/>
  <c r="CH372" i="3"/>
  <c r="BQ2918" i="3"/>
  <c r="CC3238" i="3"/>
  <c r="CC234" i="3"/>
  <c r="BU914" i="3"/>
  <c r="CC914" i="3"/>
  <c r="CC3509" i="3"/>
  <c r="BY2897" i="3"/>
  <c r="CC199" i="3"/>
  <c r="BU3245" i="3"/>
  <c r="BY1134" i="3"/>
  <c r="N1065" i="3"/>
  <c r="BU2946" i="3"/>
  <c r="BY2401" i="3"/>
  <c r="BQ281" i="3"/>
  <c r="BY1028" i="3"/>
  <c r="BQ1183" i="3"/>
  <c r="BQ3300" i="3"/>
  <c r="BY2918" i="3"/>
  <c r="CC3300" i="3"/>
  <c r="BY1043" i="3"/>
  <c r="BQ1159" i="3"/>
  <c r="BQ2529" i="3"/>
  <c r="BQ2899" i="3"/>
  <c r="BY984" i="3"/>
  <c r="CC2552" i="3"/>
  <c r="BU324" i="3"/>
  <c r="BY3482" i="3"/>
  <c r="CC1166" i="3"/>
  <c r="BU3084" i="3"/>
  <c r="BQ3017" i="3"/>
  <c r="CG2389" i="3"/>
  <c r="BY3470" i="3"/>
  <c r="BY152" i="3"/>
  <c r="BQ2581" i="3"/>
  <c r="BU3509" i="3"/>
  <c r="BY1137" i="3"/>
  <c r="CE433" i="3"/>
  <c r="CC366" i="3"/>
  <c r="CD428" i="3"/>
  <c r="BQ1508" i="3"/>
  <c r="BW2190" i="3"/>
  <c r="BR2613" i="3"/>
  <c r="CK3151" i="3"/>
  <c r="BZ3362" i="3"/>
  <c r="BS3394" i="3"/>
  <c r="D3564" i="3"/>
  <c r="BR3317" i="3"/>
  <c r="CD1628" i="3"/>
  <c r="CC313" i="3"/>
  <c r="BU972" i="3"/>
  <c r="BQ820" i="3"/>
  <c r="N1726" i="3"/>
  <c r="BU855" i="3"/>
  <c r="BY313" i="3"/>
  <c r="CC1379" i="3"/>
  <c r="CI1414" i="3"/>
  <c r="CG1601" i="3"/>
  <c r="CA1586" i="3"/>
  <c r="BQ1300" i="3"/>
  <c r="BY2649" i="3"/>
  <c r="BY2188" i="3"/>
  <c r="F3561" i="3"/>
  <c r="CK2575" i="3"/>
  <c r="CG1196" i="3"/>
  <c r="BR410" i="3"/>
  <c r="CM3188" i="3"/>
  <c r="BU2526" i="3"/>
  <c r="CC3460" i="3"/>
  <c r="BU2532" i="3"/>
  <c r="BY384" i="3"/>
  <c r="F1654" i="3"/>
  <c r="CC1095" i="3"/>
  <c r="CC2480" i="3"/>
  <c r="CK382" i="3"/>
  <c r="CG412" i="3"/>
  <c r="BS475" i="3"/>
  <c r="BW609" i="3"/>
  <c r="BY333" i="3"/>
  <c r="BQ333" i="3"/>
  <c r="BW567" i="3"/>
  <c r="BQ1420" i="3"/>
  <c r="BY1655" i="3"/>
  <c r="BR2008" i="3"/>
  <c r="CD2011" i="3"/>
  <c r="BR2238" i="3"/>
  <c r="BY2449" i="3"/>
  <c r="BU2449" i="3"/>
  <c r="CN2449" i="3"/>
  <c r="BW2401" i="3"/>
  <c r="BU1298" i="3"/>
  <c r="CH1958" i="3"/>
  <c r="CE1969" i="3"/>
  <c r="BQ2109" i="3"/>
  <c r="CG2151" i="3"/>
  <c r="BY1423" i="3"/>
  <c r="CC1518" i="3"/>
  <c r="CA1531" i="3"/>
  <c r="BY1654" i="3"/>
  <c r="CC603" i="3"/>
  <c r="BU3250" i="3"/>
  <c r="BQ3250" i="3"/>
  <c r="BY3250" i="3"/>
  <c r="CD3495" i="3"/>
  <c r="CH3438" i="3"/>
  <c r="BU3396" i="3"/>
  <c r="BY1379" i="3"/>
  <c r="BQ2399" i="3"/>
  <c r="BQ3392" i="3"/>
  <c r="BS412" i="3"/>
  <c r="CM1420" i="3"/>
  <c r="CM2196" i="3"/>
  <c r="CG1512" i="3"/>
  <c r="CH1996" i="3"/>
  <c r="BU2386" i="3"/>
  <c r="BV2526" i="3"/>
  <c r="CA2552" i="3"/>
  <c r="BR1509" i="3"/>
  <c r="CE1670" i="3"/>
  <c r="CI2108" i="3"/>
  <c r="BZ2617" i="3"/>
  <c r="CD1960" i="3"/>
  <c r="BU2992" i="3"/>
  <c r="BY2992" i="3"/>
  <c r="CC396" i="3"/>
  <c r="BQ396" i="3"/>
  <c r="BQ222" i="3"/>
  <c r="CG222" i="3"/>
  <c r="BU222" i="3"/>
  <c r="F1423" i="3"/>
  <c r="BY1360" i="3"/>
  <c r="CC1809" i="3"/>
  <c r="CI1593" i="3"/>
  <c r="CG1612" i="3"/>
  <c r="BY1545" i="3"/>
  <c r="CK1961" i="3"/>
  <c r="BW2149" i="3"/>
  <c r="CD2516" i="3"/>
  <c r="BV2532" i="3"/>
  <c r="CE2648" i="3"/>
  <c r="M2224" i="3"/>
  <c r="D2614" i="3"/>
  <c r="BU2614" i="3"/>
  <c r="M3880" i="3"/>
  <c r="CK2201" i="3"/>
  <c r="CM2202" i="3"/>
  <c r="CL2215" i="3"/>
  <c r="BU2483" i="3"/>
  <c r="BQ2539" i="3"/>
  <c r="BU2539" i="3"/>
  <c r="BY2539" i="3"/>
  <c r="BQ2753" i="3"/>
  <c r="BV3166" i="3"/>
  <c r="CH3304" i="3"/>
  <c r="BQ28" i="3"/>
  <c r="BU28" i="3"/>
  <c r="CK376" i="3"/>
  <c r="BQ409" i="3"/>
  <c r="CE479" i="3"/>
  <c r="CM390" i="3"/>
  <c r="BS413" i="3"/>
  <c r="BY1029" i="3"/>
  <c r="BU1029" i="3"/>
  <c r="CC1037" i="3"/>
  <c r="BY1037" i="3"/>
  <c r="BS1520" i="3"/>
  <c r="BW420" i="3"/>
  <c r="CI503" i="3"/>
  <c r="CL556" i="3"/>
  <c r="D1325" i="3"/>
  <c r="CL1291" i="3"/>
  <c r="CL1421" i="3"/>
  <c r="CG1649" i="3"/>
  <c r="CG1298" i="3"/>
  <c r="BQ2374" i="3"/>
  <c r="BU2374" i="3"/>
  <c r="CI1294" i="3"/>
  <c r="CH1302" i="3"/>
  <c r="CE2406" i="3"/>
  <c r="CH2532" i="3"/>
  <c r="F3863" i="3"/>
  <c r="D3863" i="3"/>
  <c r="F3647" i="3"/>
  <c r="D3647" i="3"/>
  <c r="F3577" i="3"/>
  <c r="D3577" i="3"/>
  <c r="CD3508" i="3"/>
  <c r="CE3508" i="3"/>
  <c r="CI3505" i="3"/>
  <c r="CG3505" i="3"/>
  <c r="BU3489" i="3"/>
  <c r="BW3489" i="3"/>
  <c r="CM3487" i="3"/>
  <c r="CK3487" i="3"/>
  <c r="CL3487" i="3"/>
  <c r="BW3457" i="3"/>
  <c r="BV3457" i="3"/>
  <c r="CD3427" i="3"/>
  <c r="CC3427" i="3"/>
  <c r="CH3399" i="3"/>
  <c r="CI3399" i="3"/>
  <c r="CD3388" i="3"/>
  <c r="CM3377" i="3"/>
  <c r="CK3377" i="3"/>
  <c r="CL3365" i="3"/>
  <c r="CE3356" i="3"/>
  <c r="CD3356" i="3"/>
  <c r="F3352" i="3"/>
  <c r="D3352" i="3"/>
  <c r="BU3352" i="3"/>
  <c r="BV3332" i="3"/>
  <c r="BW3332" i="3"/>
  <c r="CE3330" i="3"/>
  <c r="CD3330" i="3"/>
  <c r="BV3319" i="3"/>
  <c r="BU3319" i="3"/>
  <c r="BW3319" i="3"/>
  <c r="CL3317" i="3"/>
  <c r="CK3317" i="3"/>
  <c r="CM3317" i="3"/>
  <c r="CI3314" i="3"/>
  <c r="CG3314" i="3"/>
  <c r="CH3314" i="3"/>
  <c r="CG3286" i="3"/>
  <c r="CH3286" i="3"/>
  <c r="CM3285" i="3"/>
  <c r="CL3285" i="3"/>
  <c r="CE3278" i="3"/>
  <c r="CD3278" i="3"/>
  <c r="BV3269" i="3"/>
  <c r="BW3269" i="3"/>
  <c r="CK3268" i="3"/>
  <c r="CM3268" i="3"/>
  <c r="BZ3268" i="3"/>
  <c r="BV3259" i="3"/>
  <c r="BV3253" i="3"/>
  <c r="BW3253" i="3"/>
  <c r="CL3252" i="3"/>
  <c r="CM3252" i="3"/>
  <c r="BQ3252" i="3"/>
  <c r="BU3252" i="3"/>
  <c r="CC3251" i="3"/>
  <c r="CD3251" i="3"/>
  <c r="BY3249" i="3"/>
  <c r="BZ3249" i="3"/>
  <c r="BU3249" i="3"/>
  <c r="BQ3249" i="3"/>
  <c r="CK3237" i="3"/>
  <c r="CL3237" i="3"/>
  <c r="CG3189" i="3"/>
  <c r="CI3189" i="3"/>
  <c r="CH3189" i="3"/>
  <c r="D3103" i="3"/>
  <c r="F3103" i="3"/>
  <c r="CM3087" i="3"/>
  <c r="CL3087" i="3"/>
  <c r="BY3074" i="3"/>
  <c r="F3057" i="3"/>
  <c r="D3057" i="3"/>
  <c r="CE3052" i="3"/>
  <c r="CC3052" i="3"/>
  <c r="BV3048" i="3"/>
  <c r="BW3048" i="3"/>
  <c r="F3047" i="3"/>
  <c r="D3047" i="3"/>
  <c r="CM3040" i="3"/>
  <c r="CL3040" i="3"/>
  <c r="BZ3039" i="3"/>
  <c r="CA3039" i="3"/>
  <c r="CC3038" i="3"/>
  <c r="F2970" i="3"/>
  <c r="D2970" i="3"/>
  <c r="BQ2970" i="3"/>
  <c r="BR2967" i="3"/>
  <c r="BQ2967" i="3"/>
  <c r="BS2967" i="3"/>
  <c r="D2883" i="3"/>
  <c r="F2883" i="3"/>
  <c r="BV2882" i="3"/>
  <c r="BW2882" i="3"/>
  <c r="BW2876" i="3"/>
  <c r="BU2876" i="3"/>
  <c r="CH2872" i="3"/>
  <c r="CI2872" i="3"/>
  <c r="F2856" i="3"/>
  <c r="M2856" i="3"/>
  <c r="CH2854" i="3"/>
  <c r="CI2854" i="3"/>
  <c r="CH2818" i="3"/>
  <c r="CG2818" i="3"/>
  <c r="CI2818" i="3"/>
  <c r="M2812" i="3"/>
  <c r="F2812" i="3"/>
  <c r="CM2781" i="3"/>
  <c r="CL2781" i="3"/>
  <c r="CK2781" i="3"/>
  <c r="BZ2753" i="3"/>
  <c r="CA2753" i="3"/>
  <c r="BS2653" i="3"/>
  <c r="BR2653" i="3"/>
  <c r="BV2647" i="3"/>
  <c r="BW2647" i="3"/>
  <c r="F2429" i="3"/>
  <c r="D2429" i="3"/>
  <c r="CC2429" i="3"/>
  <c r="F2418" i="3"/>
  <c r="M2418" i="3"/>
  <c r="D2418" i="3"/>
  <c r="CE2415" i="3"/>
  <c r="CD2415" i="3"/>
  <c r="F2411" i="3"/>
  <c r="D2411" i="3"/>
  <c r="BU2411" i="3"/>
  <c r="CA2410" i="3"/>
  <c r="CA2238" i="3"/>
  <c r="BZ2238" i="3"/>
  <c r="CC2153" i="3"/>
  <c r="CE2153" i="3"/>
  <c r="BR2101" i="3"/>
  <c r="BQ2101" i="3"/>
  <c r="BS2101" i="3"/>
  <c r="BQ2095" i="3"/>
  <c r="BR2095" i="3"/>
  <c r="CD2041" i="3"/>
  <c r="CC2041" i="3"/>
  <c r="CE2041" i="3"/>
  <c r="BS2041" i="3"/>
  <c r="BQ2041" i="3"/>
  <c r="BQ2031" i="3"/>
  <c r="BR2031" i="3"/>
  <c r="CA2027" i="3"/>
  <c r="BY2027" i="3"/>
  <c r="CK2011" i="3"/>
  <c r="CL2011" i="3"/>
  <c r="CM2011" i="3"/>
  <c r="BS1815" i="3"/>
  <c r="BQ1815" i="3"/>
  <c r="BV1778" i="3"/>
  <c r="BW1778" i="3"/>
  <c r="CG1777" i="3"/>
  <c r="CH1777" i="3"/>
  <c r="CI1768" i="3"/>
  <c r="CG1768" i="3"/>
  <c r="CH1768" i="3"/>
  <c r="CK1766" i="3"/>
  <c r="CM1766" i="3"/>
  <c r="CL1766" i="3"/>
  <c r="BU1567" i="3"/>
  <c r="BW1567" i="3"/>
  <c r="CK1545" i="3"/>
  <c r="CM1545" i="3"/>
  <c r="CM988" i="3"/>
  <c r="CK988" i="3"/>
  <c r="BZ988" i="3"/>
  <c r="CA988" i="3"/>
  <c r="CL985" i="3"/>
  <c r="CK985" i="3"/>
  <c r="BY985" i="3"/>
  <c r="BZ985" i="3"/>
  <c r="CE983" i="3"/>
  <c r="CD983" i="3"/>
  <c r="CG981" i="3"/>
  <c r="CH981" i="3"/>
  <c r="CI981" i="3"/>
  <c r="D978" i="3"/>
  <c r="F978" i="3"/>
  <c r="BR977" i="3"/>
  <c r="BS977" i="3"/>
  <c r="BY983" i="3"/>
  <c r="BY162" i="3"/>
  <c r="CC162" i="3"/>
  <c r="BU3254" i="3"/>
  <c r="BU3021" i="3"/>
  <c r="BU980" i="3"/>
  <c r="BU312" i="3"/>
  <c r="BQ1144" i="3"/>
  <c r="CC2180" i="3"/>
  <c r="CE2182" i="3"/>
  <c r="BZ2188" i="3"/>
  <c r="BR3394" i="3"/>
  <c r="BQ1999" i="3"/>
  <c r="CE3335" i="3"/>
  <c r="BQ905" i="3"/>
  <c r="BY408" i="3"/>
  <c r="BQ1379" i="3"/>
  <c r="BY335" i="3"/>
  <c r="BU839" i="3"/>
  <c r="M3883" i="3"/>
  <c r="BU1160" i="3"/>
  <c r="CE1510" i="3"/>
  <c r="CH1294" i="3"/>
  <c r="CC3096" i="3"/>
  <c r="BV2151" i="3"/>
  <c r="BS1327" i="3"/>
  <c r="F3623" i="3"/>
  <c r="BU1095" i="3"/>
  <c r="BQ1207" i="3"/>
  <c r="CG1412" i="3"/>
  <c r="CK3395" i="3"/>
  <c r="BR1333" i="3"/>
  <c r="CL2196" i="3"/>
  <c r="D3856" i="3"/>
  <c r="CK2574" i="3"/>
  <c r="BQ1668" i="3"/>
  <c r="CE373" i="3"/>
  <c r="BU3066" i="3"/>
  <c r="N1744" i="3"/>
  <c r="BY821" i="3"/>
  <c r="CH2398" i="3"/>
  <c r="CK2517" i="3"/>
  <c r="CL2584" i="3"/>
  <c r="F3638" i="3"/>
  <c r="BW3403" i="3"/>
  <c r="F2007" i="3"/>
  <c r="CI440" i="3"/>
  <c r="BY2196" i="3"/>
  <c r="BU2480" i="3"/>
  <c r="BY3066" i="3"/>
  <c r="N1914" i="3"/>
  <c r="N1061" i="3"/>
  <c r="CN61" i="16"/>
  <c r="CA2443" i="3"/>
  <c r="BU924" i="3"/>
  <c r="BQ198" i="3"/>
  <c r="BY1151" i="3"/>
  <c r="BU377" i="3"/>
  <c r="BQ2492" i="3"/>
  <c r="BY141" i="3"/>
  <c r="CG2576" i="3"/>
  <c r="BY3228" i="3"/>
  <c r="BY2996" i="3"/>
  <c r="BU3228" i="3"/>
  <c r="CG3332" i="3"/>
  <c r="CC2987" i="3"/>
  <c r="BQ2442" i="3"/>
  <c r="CC3237" i="3"/>
  <c r="BY3237" i="3"/>
  <c r="BW377" i="3"/>
  <c r="CC428" i="3"/>
  <c r="CH1412" i="3"/>
  <c r="BU3403" i="3"/>
  <c r="BU3376" i="3"/>
  <c r="N1725" i="3"/>
  <c r="BY3359" i="3"/>
  <c r="M3623" i="3"/>
  <c r="BV3376" i="3"/>
  <c r="BS2633" i="3"/>
  <c r="BU3359" i="3"/>
  <c r="BQ3036" i="3"/>
  <c r="Q22" i="16"/>
  <c r="BU850" i="3"/>
  <c r="BY842" i="3"/>
  <c r="CC959" i="3"/>
  <c r="BU1041" i="3"/>
  <c r="BU198" i="3"/>
  <c r="BQ855" i="3"/>
  <c r="BQ850" i="3"/>
  <c r="BY144" i="3"/>
  <c r="BQ1041" i="3"/>
  <c r="CC2388" i="3"/>
  <c r="CH1414" i="3"/>
  <c r="BQ2583" i="3"/>
  <c r="BR1300" i="3"/>
  <c r="BQ506" i="3"/>
  <c r="BZ3474" i="3"/>
  <c r="BW2151" i="3"/>
  <c r="CC2573" i="3"/>
  <c r="CM2575" i="3"/>
  <c r="M3638" i="3"/>
  <c r="CC233" i="3"/>
  <c r="BQ2484" i="3"/>
  <c r="CC1031" i="3"/>
  <c r="CC359" i="3"/>
  <c r="D411" i="3"/>
  <c r="CG2391" i="3"/>
  <c r="CC200" i="3"/>
  <c r="CC3042" i="3"/>
  <c r="BY848" i="3"/>
  <c r="BU2388" i="3"/>
  <c r="BU1158" i="3"/>
  <c r="BY3362" i="3"/>
  <c r="BQ1984" i="3"/>
  <c r="BW2574" i="3"/>
  <c r="CG2523" i="3"/>
  <c r="F1665" i="3"/>
  <c r="F3461" i="3"/>
  <c r="BS1668" i="3"/>
  <c r="CG1201" i="3"/>
  <c r="CI3102" i="3"/>
  <c r="BQ821" i="3"/>
  <c r="BY225" i="3"/>
  <c r="CI2398" i="3"/>
  <c r="D2535" i="3"/>
  <c r="BQ2535" i="3"/>
  <c r="CK2584" i="3"/>
  <c r="CK2202" i="3"/>
  <c r="CC2401" i="3"/>
  <c r="BU2372" i="3"/>
  <c r="CC2992" i="3"/>
  <c r="BV3165" i="3"/>
  <c r="CC2543" i="3"/>
  <c r="BY967" i="3"/>
  <c r="CH440" i="3"/>
  <c r="CH511" i="3"/>
  <c r="CC1201" i="3"/>
  <c r="BQ967" i="3"/>
  <c r="BQ2929" i="3"/>
  <c r="BQ2612" i="3"/>
  <c r="BU3165" i="3"/>
  <c r="BY3254" i="3"/>
  <c r="CC3151" i="3"/>
  <c r="BQ167" i="3"/>
  <c r="BU167" i="3"/>
  <c r="BY167" i="3"/>
  <c r="CM1297" i="3"/>
  <c r="CL382" i="3"/>
  <c r="CK609" i="3"/>
  <c r="BR1420" i="3"/>
  <c r="F1576" i="3"/>
  <c r="CA1655" i="3"/>
  <c r="BW2112" i="3"/>
  <c r="CH3407" i="3"/>
  <c r="BW3444" i="3"/>
  <c r="BU3121" i="3"/>
  <c r="BQ3121" i="3"/>
  <c r="BZ1654" i="3"/>
  <c r="CD603" i="3"/>
  <c r="CG2604" i="3"/>
  <c r="BU2604" i="3"/>
  <c r="CC3404" i="3"/>
  <c r="CH3367" i="3"/>
  <c r="BR3301" i="3"/>
  <c r="CL3047" i="3"/>
  <c r="BV3484" i="3"/>
  <c r="CC2439" i="3"/>
  <c r="M3860" i="3"/>
  <c r="BY855" i="3"/>
  <c r="BR3425" i="3"/>
  <c r="BS3392" i="3"/>
  <c r="M3626" i="3"/>
  <c r="F3860" i="3"/>
  <c r="BQ1029" i="3"/>
  <c r="BR412" i="3"/>
  <c r="CM553" i="3"/>
  <c r="BR982" i="3"/>
  <c r="BZ1291" i="3"/>
  <c r="CC1574" i="3"/>
  <c r="D1592" i="3"/>
  <c r="F1961" i="3"/>
  <c r="CC1372" i="3"/>
  <c r="BY1372" i="3"/>
  <c r="CH1512" i="3"/>
  <c r="CL2425" i="3"/>
  <c r="BU1390" i="3"/>
  <c r="CC1390" i="3"/>
  <c r="CG1300" i="3"/>
  <c r="CG2108" i="3"/>
  <c r="BS2110" i="3"/>
  <c r="BV2876" i="3"/>
  <c r="CH3069" i="3"/>
  <c r="CG2752" i="3"/>
  <c r="CH2965" i="3"/>
  <c r="CK3080" i="3"/>
  <c r="CH3272" i="3"/>
  <c r="BQ151" i="3"/>
  <c r="BY233" i="3"/>
  <c r="CG221" i="3"/>
  <c r="CC221" i="3"/>
  <c r="BV605" i="3"/>
  <c r="CG1296" i="3"/>
  <c r="BU1145" i="3"/>
  <c r="BY1145" i="3"/>
  <c r="CC1145" i="3"/>
  <c r="M1325" i="3"/>
  <c r="M1514" i="3"/>
  <c r="CE2005" i="3"/>
  <c r="BV1650" i="3"/>
  <c r="CD2003" i="3"/>
  <c r="BS2031" i="3"/>
  <c r="BR1815" i="3"/>
  <c r="CC2178" i="3"/>
  <c r="BS2180" i="3"/>
  <c r="BU2586" i="3"/>
  <c r="CD2648" i="3"/>
  <c r="CH2197" i="3"/>
  <c r="F2224" i="3"/>
  <c r="BY2423" i="3"/>
  <c r="CK2531" i="3"/>
  <c r="CK3188" i="3"/>
  <c r="M3443" i="3"/>
  <c r="BS3488" i="3"/>
  <c r="CL3074" i="3"/>
  <c r="CM2201" i="3"/>
  <c r="CK2215" i="3"/>
  <c r="BS2966" i="3"/>
  <c r="CE3038" i="3"/>
  <c r="BV2193" i="3"/>
  <c r="CI2424" i="3"/>
  <c r="BY2435" i="3"/>
  <c r="CC2435" i="3"/>
  <c r="BQ2435" i="3"/>
  <c r="BR3220" i="3"/>
  <c r="CD3267" i="3"/>
  <c r="BZ3476" i="3"/>
  <c r="BS3301" i="3"/>
  <c r="BU418" i="3"/>
  <c r="M374" i="3"/>
  <c r="BQ318" i="3"/>
  <c r="CC318" i="3"/>
  <c r="BY318" i="3"/>
  <c r="BY391" i="3"/>
  <c r="BS409" i="3"/>
  <c r="BS427" i="3"/>
  <c r="CH443" i="3"/>
  <c r="F382" i="3"/>
  <c r="CK1297" i="3"/>
  <c r="CI1649" i="3"/>
  <c r="D1648" i="3"/>
  <c r="D2002" i="3"/>
  <c r="BV1567" i="3"/>
  <c r="BR3339" i="3"/>
  <c r="D3875" i="3"/>
  <c r="F3875" i="3"/>
  <c r="F3868" i="3"/>
  <c r="D3868" i="3"/>
  <c r="F3690" i="3"/>
  <c r="D3690" i="3"/>
  <c r="F3667" i="3"/>
  <c r="D3667" i="3"/>
  <c r="D3654" i="3"/>
  <c r="F3654" i="3"/>
  <c r="D3617" i="3"/>
  <c r="M3617" i="3"/>
  <c r="M3588" i="3"/>
  <c r="F3588" i="3"/>
  <c r="BV3509" i="3"/>
  <c r="BW3509" i="3"/>
  <c r="CL3498" i="3"/>
  <c r="CK3498" i="3"/>
  <c r="CM3497" i="3"/>
  <c r="CK3497" i="3"/>
  <c r="CE3492" i="3"/>
  <c r="CD3492" i="3"/>
  <c r="CA3477" i="3"/>
  <c r="BZ3477" i="3"/>
  <c r="BS3467" i="3"/>
  <c r="BR3467" i="3"/>
  <c r="CI3464" i="3"/>
  <c r="CG3464" i="3"/>
  <c r="CA3450" i="3"/>
  <c r="BY3450" i="3"/>
  <c r="CL3448" i="3"/>
  <c r="CK3448" i="3"/>
  <c r="CI3447" i="3"/>
  <c r="CG3447" i="3"/>
  <c r="CM3445" i="3"/>
  <c r="CK3445" i="3"/>
  <c r="BS3390" i="3"/>
  <c r="BQ3390" i="3"/>
  <c r="BV3384" i="3"/>
  <c r="BW3384" i="3"/>
  <c r="BQ3383" i="3"/>
  <c r="BS3383" i="3"/>
  <c r="CL3380" i="3"/>
  <c r="BV3342" i="3"/>
  <c r="BW3342" i="3"/>
  <c r="BY3340" i="3"/>
  <c r="CA3327" i="3"/>
  <c r="BZ3327" i="3"/>
  <c r="CL3306" i="3"/>
  <c r="CK3306" i="3"/>
  <c r="CL3298" i="3"/>
  <c r="CM3298" i="3"/>
  <c r="BW3295" i="3"/>
  <c r="BV3295" i="3"/>
  <c r="CK3280" i="3"/>
  <c r="CL3280" i="3"/>
  <c r="CM3280" i="3"/>
  <c r="CM3273" i="3"/>
  <c r="CK3273" i="3"/>
  <c r="BY3252" i="3"/>
  <c r="BR3186" i="3"/>
  <c r="BS3186" i="3"/>
  <c r="CM3170" i="3"/>
  <c r="CL3170" i="3"/>
  <c r="CE3163" i="3"/>
  <c r="CD3163" i="3"/>
  <c r="BR3163" i="3"/>
  <c r="BQ3163" i="3"/>
  <c r="CH3150" i="3"/>
  <c r="CI3150" i="3"/>
  <c r="BR3136" i="3"/>
  <c r="F3132" i="3"/>
  <c r="D3132" i="3"/>
  <c r="CC3132" i="3"/>
  <c r="BW3131" i="3"/>
  <c r="CA3130" i="3"/>
  <c r="BY3130" i="3"/>
  <c r="BZ3130" i="3"/>
  <c r="BW3125" i="3"/>
  <c r="BV3125" i="3"/>
  <c r="BZ3112" i="3"/>
  <c r="CA3112" i="3"/>
  <c r="BU3103" i="3"/>
  <c r="BV3103" i="3"/>
  <c r="CI3011" i="3"/>
  <c r="CG3011" i="3"/>
  <c r="BV3011" i="3"/>
  <c r="BZ3008" i="3"/>
  <c r="CA3008" i="3"/>
  <c r="BY3008" i="3"/>
  <c r="D2999" i="3"/>
  <c r="CC2999" i="3"/>
  <c r="F2999" i="3"/>
  <c r="CK2996" i="3"/>
  <c r="CL2996" i="3"/>
  <c r="BY2980" i="3"/>
  <c r="CA2980" i="3"/>
  <c r="BY2978" i="3"/>
  <c r="BQ2978" i="3"/>
  <c r="BZ2973" i="3"/>
  <c r="CA2973" i="3"/>
  <c r="BZ2971" i="3"/>
  <c r="CA2971" i="3"/>
  <c r="CI2910" i="3"/>
  <c r="CH2910" i="3"/>
  <c r="CL2906" i="3"/>
  <c r="CK2906" i="3"/>
  <c r="BS2904" i="3"/>
  <c r="BU2780" i="3"/>
  <c r="BW2780" i="3"/>
  <c r="CD2775" i="3"/>
  <c r="CC2775" i="3"/>
  <c r="BQ2762" i="3"/>
  <c r="BS2762" i="3"/>
  <c r="BR2762" i="3"/>
  <c r="BW2760" i="3"/>
  <c r="BU2760" i="3"/>
  <c r="F2759" i="3"/>
  <c r="D2759" i="3"/>
  <c r="BR2755" i="3"/>
  <c r="BQ2755" i="3"/>
  <c r="CI2720" i="3"/>
  <c r="CH2720" i="3"/>
  <c r="BU2716" i="3"/>
  <c r="BW2716" i="3"/>
  <c r="BR2714" i="3"/>
  <c r="BS2714" i="3"/>
  <c r="CK2705" i="3"/>
  <c r="CM2705" i="3"/>
  <c r="F2702" i="3"/>
  <c r="D2702" i="3"/>
  <c r="M2702" i="3"/>
  <c r="M2687" i="3"/>
  <c r="F2687" i="3"/>
  <c r="D2687" i="3"/>
  <c r="CC2686" i="3"/>
  <c r="CE2686" i="3"/>
  <c r="BY2673" i="3"/>
  <c r="CA2673" i="3"/>
  <c r="BZ2673" i="3"/>
  <c r="BS2672" i="3"/>
  <c r="BR2672" i="3"/>
  <c r="CI2668" i="3"/>
  <c r="CH2668" i="3"/>
  <c r="CG2668" i="3"/>
  <c r="BY2657" i="3"/>
  <c r="CA2655" i="3"/>
  <c r="BZ2655" i="3"/>
  <c r="BV2654" i="3"/>
  <c r="CD2647" i="3"/>
  <c r="CE2647" i="3"/>
  <c r="CD2293" i="3"/>
  <c r="CC2293" i="3"/>
  <c r="BS2290" i="3"/>
  <c r="BR2290" i="3"/>
  <c r="CC2288" i="3"/>
  <c r="CE2288" i="3"/>
  <c r="CK2286" i="3"/>
  <c r="CM2286" i="3"/>
  <c r="M2265" i="3"/>
  <c r="D2265" i="3"/>
  <c r="M2252" i="3"/>
  <c r="F2252" i="3"/>
  <c r="CD2251" i="3"/>
  <c r="CC2251" i="3"/>
  <c r="CE2250" i="3"/>
  <c r="CC2250" i="3"/>
  <c r="BU2243" i="3"/>
  <c r="BW2243" i="3"/>
  <c r="BV2243" i="3"/>
  <c r="BQ2240" i="3"/>
  <c r="BS2240" i="3"/>
  <c r="CL2238" i="3"/>
  <c r="CK2238" i="3"/>
  <c r="CM2238" i="3"/>
  <c r="BZ2154" i="3"/>
  <c r="CA2154" i="3"/>
  <c r="BW2141" i="3"/>
  <c r="BU2141" i="3"/>
  <c r="BR2140" i="3"/>
  <c r="BS2140" i="3"/>
  <c r="BQ2140" i="3"/>
  <c r="CH2139" i="3"/>
  <c r="CI2139" i="3"/>
  <c r="CE2101" i="3"/>
  <c r="CD2101" i="3"/>
  <c r="CL2041" i="3"/>
  <c r="CM2041" i="3"/>
  <c r="BV2012" i="3"/>
  <c r="BW2012" i="3"/>
  <c r="BU2012" i="3"/>
  <c r="CL1879" i="3"/>
  <c r="CM1879" i="3"/>
  <c r="CK1879" i="3"/>
  <c r="CE1817" i="3"/>
  <c r="CC1817" i="3"/>
  <c r="F1816" i="3"/>
  <c r="D1816" i="3"/>
  <c r="BZ1572" i="3"/>
  <c r="CA1572" i="3"/>
  <c r="BV1546" i="3"/>
  <c r="BU1546" i="3"/>
  <c r="BU145" i="3"/>
  <c r="BY145" i="3"/>
  <c r="BQ163" i="3"/>
  <c r="BU163" i="3"/>
  <c r="BY163" i="3"/>
  <c r="CM579" i="3"/>
  <c r="BZ254" i="3"/>
  <c r="BW621" i="3"/>
  <c r="BU183" i="3"/>
  <c r="BY183" i="3"/>
  <c r="CL620" i="3"/>
  <c r="CG322" i="3"/>
  <c r="CM584" i="3"/>
  <c r="CL616" i="3"/>
  <c r="CL1037" i="3"/>
  <c r="BS1219" i="3"/>
  <c r="CG563" i="3"/>
  <c r="M586" i="3"/>
  <c r="CL612" i="3"/>
  <c r="D1032" i="3"/>
  <c r="BQ1032" i="3"/>
  <c r="CL1135" i="3"/>
  <c r="BV1339" i="3"/>
  <c r="CH1705" i="3"/>
  <c r="BQ1594" i="3"/>
  <c r="BQ1602" i="3"/>
  <c r="CG1614" i="3"/>
  <c r="M1642" i="3"/>
  <c r="F1658" i="3"/>
  <c r="CL2003" i="3"/>
  <c r="CH1657" i="3"/>
  <c r="F1664" i="3"/>
  <c r="CH1665" i="3"/>
  <c r="CG1772" i="3"/>
  <c r="F1813" i="3"/>
  <c r="CH1338" i="3"/>
  <c r="BR1776" i="3"/>
  <c r="CK2003" i="3"/>
  <c r="BQ2367" i="3"/>
  <c r="BU2367" i="3"/>
  <c r="CE1812" i="3"/>
  <c r="CH1959" i="3"/>
  <c r="D1988" i="3"/>
  <c r="D2034" i="3"/>
  <c r="BZ2114" i="3"/>
  <c r="CM2056" i="3"/>
  <c r="CI2063" i="3"/>
  <c r="BR2089" i="3"/>
  <c r="CA2364" i="3"/>
  <c r="BZ1957" i="3"/>
  <c r="D1960" i="3"/>
  <c r="BY2430" i="3"/>
  <c r="BU3498" i="3"/>
  <c r="CI2662" i="3"/>
  <c r="M2768" i="3"/>
  <c r="CH3322" i="3"/>
  <c r="F2067" i="3"/>
  <c r="BZ2228" i="3"/>
  <c r="BY2496" i="3"/>
  <c r="D3835" i="3"/>
  <c r="M3835" i="3"/>
  <c r="BW3519" i="3"/>
  <c r="BV3519" i="3"/>
  <c r="BZ3518" i="3"/>
  <c r="BS3506" i="3"/>
  <c r="BR3506" i="3"/>
  <c r="CL3481" i="3"/>
  <c r="BS3477" i="3"/>
  <c r="CG3460" i="3"/>
  <c r="CH3460" i="3"/>
  <c r="D3459" i="3"/>
  <c r="BY3459" i="3"/>
  <c r="M3459" i="3"/>
  <c r="BY3432" i="3"/>
  <c r="BZ3432" i="3"/>
  <c r="BV3422" i="3"/>
  <c r="BU3422" i="3"/>
  <c r="BW3416" i="3"/>
  <c r="BU3416" i="3"/>
  <c r="BU3411" i="3"/>
  <c r="BV3411" i="3"/>
  <c r="CE3406" i="3"/>
  <c r="CC3406" i="3"/>
  <c r="CC3382" i="3"/>
  <c r="CE3382" i="3"/>
  <c r="CG3363" i="3"/>
  <c r="CI3363" i="3"/>
  <c r="CI3361" i="3"/>
  <c r="CI3346" i="3"/>
  <c r="CH3346" i="3"/>
  <c r="CM3338" i="3"/>
  <c r="CK3338" i="3"/>
  <c r="BV3337" i="3"/>
  <c r="BW3337" i="3"/>
  <c r="CM3329" i="3"/>
  <c r="CL3329" i="3"/>
  <c r="F3325" i="3"/>
  <c r="M3325" i="3"/>
  <c r="CE3317" i="3"/>
  <c r="CD3317" i="3"/>
  <c r="BZ3308" i="3"/>
  <c r="CA3308" i="3"/>
  <c r="BW3277" i="3"/>
  <c r="BV3277" i="3"/>
  <c r="CM3229" i="3"/>
  <c r="CK3229" i="3"/>
  <c r="CC3193" i="3"/>
  <c r="CE3193" i="3"/>
  <c r="CH3183" i="3"/>
  <c r="CG3183" i="3"/>
  <c r="BU3163" i="3"/>
  <c r="CE3151" i="3"/>
  <c r="CD3151" i="3"/>
  <c r="BW3128" i="3"/>
  <c r="BU3128" i="3"/>
  <c r="BS3124" i="3"/>
  <c r="BR3124" i="3"/>
  <c r="BS3104" i="3"/>
  <c r="BR3104" i="3"/>
  <c r="CK3101" i="3"/>
  <c r="CL3101" i="3"/>
  <c r="CC3057" i="3"/>
  <c r="CE3057" i="3"/>
  <c r="CD3057" i="3"/>
  <c r="CH3042" i="3"/>
  <c r="CI3042" i="3"/>
  <c r="CE2988" i="3"/>
  <c r="CD2988" i="3"/>
  <c r="BU2962" i="3"/>
  <c r="BV2962" i="3"/>
  <c r="CH2950" i="3"/>
  <c r="CI2950" i="3"/>
  <c r="CA2948" i="3"/>
  <c r="CA2910" i="3"/>
  <c r="BZ2910" i="3"/>
  <c r="BZ2896" i="3"/>
  <c r="BY2896" i="3"/>
  <c r="CE2881" i="3"/>
  <c r="CC2881" i="3"/>
  <c r="BR2879" i="3"/>
  <c r="BS2879" i="3"/>
  <c r="CL2871" i="3"/>
  <c r="CM2871" i="3"/>
  <c r="CK2871" i="3"/>
  <c r="CA2865" i="3"/>
  <c r="CH2855" i="3"/>
  <c r="CI2855" i="3"/>
  <c r="CH2812" i="3"/>
  <c r="CI2812" i="3"/>
  <c r="BR2749" i="3"/>
  <c r="BQ2749" i="3"/>
  <c r="CD2729" i="3"/>
  <c r="CC2729" i="3"/>
  <c r="BR2722" i="3"/>
  <c r="BS2722" i="3"/>
  <c r="BQ2722" i="3"/>
  <c r="CA2715" i="3"/>
  <c r="BY2715" i="3"/>
  <c r="BW2700" i="3"/>
  <c r="BU2700" i="3"/>
  <c r="CL2696" i="3"/>
  <c r="CK2696" i="3"/>
  <c r="CC2664" i="3"/>
  <c r="CD2664" i="3"/>
  <c r="CI2656" i="3"/>
  <c r="CI2649" i="3"/>
  <c r="CH2649" i="3"/>
  <c r="BR2648" i="3"/>
  <c r="BQ2648" i="3"/>
  <c r="CG2613" i="3"/>
  <c r="CH2613" i="3"/>
  <c r="BQ2605" i="3"/>
  <c r="BS2605" i="3"/>
  <c r="CD2603" i="3"/>
  <c r="CE2603" i="3"/>
  <c r="CC2597" i="3"/>
  <c r="CD2597" i="3"/>
  <c r="CK2583" i="3"/>
  <c r="CL2583" i="3"/>
  <c r="M2574" i="3"/>
  <c r="D2574" i="3"/>
  <c r="CC2574" i="3"/>
  <c r="F2574" i="3"/>
  <c r="CM2571" i="3"/>
  <c r="BS2524" i="3"/>
  <c r="BR2524" i="3"/>
  <c r="CI2516" i="3"/>
  <c r="CG2516" i="3"/>
  <c r="CI2509" i="3"/>
  <c r="CG2509" i="3"/>
  <c r="CL2507" i="3"/>
  <c r="CM2507" i="3"/>
  <c r="CL2499" i="3"/>
  <c r="CK2499" i="3"/>
  <c r="BU2498" i="3"/>
  <c r="BV2498" i="3"/>
  <c r="CL2460" i="3"/>
  <c r="CK2460" i="3"/>
  <c r="CO2451" i="3"/>
  <c r="CI2437" i="3"/>
  <c r="CG2437" i="3"/>
  <c r="BR2422" i="3"/>
  <c r="BS2422" i="3"/>
  <c r="BV2389" i="3"/>
  <c r="CH2382" i="3"/>
  <c r="CG2382" i="3"/>
  <c r="BR2345" i="3"/>
  <c r="CH2337" i="3"/>
  <c r="CG2337" i="3"/>
  <c r="CH2321" i="3"/>
  <c r="CG2321" i="3"/>
  <c r="F2312" i="3"/>
  <c r="D2312" i="3"/>
  <c r="CG2302" i="3"/>
  <c r="CI2302" i="3"/>
  <c r="BV2302" i="3"/>
  <c r="BW2302" i="3"/>
  <c r="BR2294" i="3"/>
  <c r="BS2294" i="3"/>
  <c r="BU2290" i="3"/>
  <c r="BW2290" i="3"/>
  <c r="BV2251" i="3"/>
  <c r="BU2251" i="3"/>
  <c r="BR2220" i="3"/>
  <c r="BS2220" i="3"/>
  <c r="CL2192" i="3"/>
  <c r="CM2192" i="3"/>
  <c r="F2189" i="3"/>
  <c r="M2189" i="3"/>
  <c r="BR2184" i="3"/>
  <c r="BQ2184" i="3"/>
  <c r="CI2182" i="3"/>
  <c r="CG2182" i="3"/>
  <c r="BQ2178" i="3"/>
  <c r="BS2178" i="3"/>
  <c r="CE2168" i="3"/>
  <c r="CC2168" i="3"/>
  <c r="BV2155" i="3"/>
  <c r="BW2155" i="3"/>
  <c r="CM2150" i="3"/>
  <c r="CL2150" i="3"/>
  <c r="D2149" i="3"/>
  <c r="F2149" i="3"/>
  <c r="BV2144" i="3"/>
  <c r="BU2144" i="3"/>
  <c r="CI2129" i="3"/>
  <c r="CH2129" i="3"/>
  <c r="CK2108" i="3"/>
  <c r="CL2108" i="3"/>
  <c r="CA2107" i="3"/>
  <c r="BZ2107" i="3"/>
  <c r="CM2102" i="3"/>
  <c r="CK2102" i="3"/>
  <c r="CE2092" i="3"/>
  <c r="CC2092" i="3"/>
  <c r="CE2071" i="3"/>
  <c r="CC2071" i="3"/>
  <c r="D2069" i="3"/>
  <c r="F2069" i="3"/>
  <c r="F2066" i="3"/>
  <c r="D2066" i="3"/>
  <c r="CA2050" i="3"/>
  <c r="BY2050" i="3"/>
  <c r="BY2046" i="3"/>
  <c r="CA2046" i="3"/>
  <c r="CG2043" i="3"/>
  <c r="CI2043" i="3"/>
  <c r="CG2026" i="3"/>
  <c r="CI2026" i="3"/>
  <c r="BY2015" i="3"/>
  <c r="CA2015" i="3"/>
  <c r="BZ2004" i="3"/>
  <c r="BY2004" i="3"/>
  <c r="CH2001" i="3"/>
  <c r="CI2001" i="3"/>
  <c r="BV1969" i="3"/>
  <c r="BU1969" i="3"/>
  <c r="CM1953" i="3"/>
  <c r="CL1953" i="3"/>
  <c r="CH1941" i="3"/>
  <c r="CG1941" i="3"/>
  <c r="CM1886" i="3"/>
  <c r="CK1886" i="3"/>
  <c r="D1884" i="3"/>
  <c r="F1884" i="3"/>
  <c r="CK1840" i="3"/>
  <c r="CM1840" i="3"/>
  <c r="CD1837" i="3"/>
  <c r="CC1837" i="3"/>
  <c r="BW1817" i="3"/>
  <c r="BU1817" i="3"/>
  <c r="CL1806" i="3"/>
  <c r="CK1806" i="3"/>
  <c r="D1768" i="3"/>
  <c r="F1768" i="3"/>
  <c r="CC1765" i="3"/>
  <c r="CE1765" i="3"/>
  <c r="CA1645" i="3"/>
  <c r="BY1645" i="3"/>
  <c r="BQ1579" i="3"/>
  <c r="BS1579" i="3"/>
  <c r="BR1579" i="3"/>
  <c r="BR1578" i="3"/>
  <c r="BQ1578" i="3"/>
  <c r="CA1566" i="3"/>
  <c r="BZ1566" i="3"/>
  <c r="CD1562" i="3"/>
  <c r="CE1562" i="3"/>
  <c r="BQ1559" i="3"/>
  <c r="BR1559" i="3"/>
  <c r="BQ1541" i="3"/>
  <c r="BS1541" i="3"/>
  <c r="CK1527" i="3"/>
  <c r="CM1527" i="3"/>
  <c r="CK1522" i="3"/>
  <c r="CM1522" i="3"/>
  <c r="CH1518" i="3"/>
  <c r="CG1518" i="3"/>
  <c r="CI1503" i="3"/>
  <c r="CH1503" i="3"/>
  <c r="CE1495" i="3"/>
  <c r="CD1495" i="3"/>
  <c r="CI1481" i="3"/>
  <c r="CH1481" i="3"/>
  <c r="BW1479" i="3"/>
  <c r="BV1479" i="3"/>
  <c r="BQ1467" i="3"/>
  <c r="BS1467" i="3"/>
  <c r="BR1467" i="3"/>
  <c r="CH1458" i="3"/>
  <c r="CG1458" i="3"/>
  <c r="BS1409" i="3"/>
  <c r="BR1409" i="3"/>
  <c r="D1370" i="3"/>
  <c r="BU1370" i="3"/>
  <c r="F1370" i="3"/>
  <c r="F1359" i="3"/>
  <c r="D1359" i="3"/>
  <c r="CM1314" i="3"/>
  <c r="CL1314" i="3"/>
  <c r="CC1260" i="3"/>
  <c r="CD1260" i="3"/>
  <c r="BS1205" i="3"/>
  <c r="BR1205" i="3"/>
  <c r="CH1192" i="3"/>
  <c r="CG1192" i="3"/>
  <c r="F1186" i="3"/>
  <c r="D1186" i="3"/>
  <c r="BY1186" i="3"/>
  <c r="CC1175" i="3"/>
  <c r="CE1175" i="3"/>
  <c r="BZ1154" i="3"/>
  <c r="CA1154" i="3"/>
  <c r="CM1152" i="3"/>
  <c r="CL1152" i="3"/>
  <c r="CK1113" i="3"/>
  <c r="CL1113" i="3"/>
  <c r="CK970" i="3"/>
  <c r="CM970" i="3"/>
  <c r="BZ931" i="3"/>
  <c r="CA931" i="3"/>
  <c r="CE921" i="3"/>
  <c r="CD921" i="3"/>
  <c r="CC921" i="3"/>
  <c r="BW914" i="3"/>
  <c r="BV914" i="3"/>
  <c r="BW20" i="16"/>
  <c r="CD831" i="3"/>
  <c r="BR20" i="16"/>
  <c r="F831" i="3"/>
  <c r="CM819" i="3"/>
  <c r="CK819" i="3"/>
  <c r="BY807" i="3"/>
  <c r="BZ807" i="3"/>
  <c r="CL797" i="3"/>
  <c r="CM797" i="3"/>
  <c r="BZ766" i="3"/>
  <c r="CA766" i="3"/>
  <c r="CA753" i="3"/>
  <c r="BY753" i="3"/>
  <c r="BS752" i="3"/>
  <c r="BR752" i="3"/>
  <c r="F707" i="3"/>
  <c r="M707" i="3"/>
  <c r="CE698" i="3"/>
  <c r="CD698" i="3"/>
  <c r="CG681" i="3"/>
  <c r="CI681" i="3"/>
  <c r="BY654" i="3"/>
  <c r="CA654" i="3"/>
  <c r="BR501" i="3"/>
  <c r="BS501" i="3"/>
  <c r="CM495" i="3"/>
  <c r="CK495" i="3"/>
  <c r="BR489" i="3"/>
  <c r="BS489" i="3"/>
  <c r="BV410" i="3"/>
  <c r="BW410" i="3"/>
  <c r="CL401" i="3"/>
  <c r="CM401" i="3"/>
  <c r="CI370" i="3"/>
  <c r="CH370" i="3"/>
  <c r="BQ370" i="3"/>
  <c r="BS370" i="3"/>
  <c r="CI314" i="3"/>
  <c r="CH314" i="3"/>
  <c r="BY350" i="3"/>
  <c r="BZ350" i="3"/>
  <c r="D299" i="3"/>
  <c r="M299" i="3"/>
  <c r="ER62" i="16"/>
  <c r="BS1042" i="3"/>
  <c r="BR1042" i="3"/>
  <c r="CC1198" i="3"/>
  <c r="BY1198" i="3"/>
  <c r="CK1198" i="3"/>
  <c r="D3554" i="3"/>
  <c r="M3554" i="3"/>
  <c r="F3537" i="3"/>
  <c r="M3537" i="3"/>
  <c r="CG3516" i="3"/>
  <c r="CI3516" i="3"/>
  <c r="CI3509" i="3"/>
  <c r="CM3483" i="3"/>
  <c r="CA3473" i="3"/>
  <c r="BZ3473" i="3"/>
  <c r="BZ3471" i="3"/>
  <c r="BY3471" i="3"/>
  <c r="CM3450" i="3"/>
  <c r="CM3430" i="3"/>
  <c r="CL3430" i="3"/>
  <c r="CA3428" i="3"/>
  <c r="BZ3428" i="3"/>
  <c r="CE3426" i="3"/>
  <c r="BV3423" i="3"/>
  <c r="BW3423" i="3"/>
  <c r="BZ3420" i="3"/>
  <c r="BY3420" i="3"/>
  <c r="CC3405" i="3"/>
  <c r="CD3405" i="3"/>
  <c r="BR3399" i="3"/>
  <c r="CE3375" i="3"/>
  <c r="CD3375" i="3"/>
  <c r="CK3369" i="3"/>
  <c r="CL3369" i="3"/>
  <c r="CA3368" i="3"/>
  <c r="BZ3368" i="3"/>
  <c r="BW3338" i="3"/>
  <c r="BV3338" i="3"/>
  <c r="BW3310" i="3"/>
  <c r="BV3310" i="3"/>
  <c r="D3309" i="3"/>
  <c r="BU3309" i="3"/>
  <c r="F3309" i="3"/>
  <c r="CK3307" i="3"/>
  <c r="CL3307" i="3"/>
  <c r="CI3303" i="3"/>
  <c r="CH3303" i="3"/>
  <c r="D3293" i="3"/>
  <c r="BQ3293" i="3"/>
  <c r="F3293" i="3"/>
  <c r="CI3289" i="3"/>
  <c r="CG3289" i="3"/>
  <c r="F3278" i="3"/>
  <c r="D3278" i="3"/>
  <c r="BQ3278" i="3"/>
  <c r="CH3268" i="3"/>
  <c r="CI3268" i="3"/>
  <c r="BU3258" i="3"/>
  <c r="BV3202" i="3"/>
  <c r="CD3175" i="3"/>
  <c r="CC3175" i="3"/>
  <c r="BQ3175" i="3"/>
  <c r="CI3149" i="3"/>
  <c r="CH3149" i="3"/>
  <c r="CG3149" i="3"/>
  <c r="BS3147" i="3"/>
  <c r="BQ3147" i="3"/>
  <c r="BR3145" i="3"/>
  <c r="BS3145" i="3"/>
  <c r="CI3088" i="3"/>
  <c r="CH3088" i="3"/>
  <c r="CD3076" i="3"/>
  <c r="CE3076" i="3"/>
  <c r="BZ3071" i="3"/>
  <c r="CA3071" i="3"/>
  <c r="CD3033" i="3"/>
  <c r="CC3033" i="3"/>
  <c r="CG3017" i="3"/>
  <c r="CI3017" i="3"/>
  <c r="F3012" i="3"/>
  <c r="D3012" i="3"/>
  <c r="BU3012" i="3"/>
  <c r="F3002" i="3"/>
  <c r="D3002" i="3"/>
  <c r="BQ3002" i="3"/>
  <c r="CH2893" i="3"/>
  <c r="CI2893" i="3"/>
  <c r="CL2890" i="3"/>
  <c r="CM2890" i="3"/>
  <c r="BY2884" i="3"/>
  <c r="BQ2884" i="3"/>
  <c r="BR2791" i="3"/>
  <c r="BQ2791" i="3"/>
  <c r="F2764" i="3"/>
  <c r="D2764" i="3"/>
  <c r="CL2743" i="3"/>
  <c r="CM2743" i="3"/>
  <c r="CA2731" i="3"/>
  <c r="BZ2731" i="3"/>
  <c r="CE2727" i="3"/>
  <c r="CC2727" i="3"/>
  <c r="CK2725" i="3"/>
  <c r="CM2725" i="3"/>
  <c r="CA2714" i="3"/>
  <c r="BZ2714" i="3"/>
  <c r="BY2704" i="3"/>
  <c r="BZ2704" i="3"/>
  <c r="CL2687" i="3"/>
  <c r="CK2687" i="3"/>
  <c r="CM2687" i="3"/>
  <c r="CA2672" i="3"/>
  <c r="CG2666" i="3"/>
  <c r="CI2666" i="3"/>
  <c r="CI2657" i="3"/>
  <c r="BU2657" i="3"/>
  <c r="CH2645" i="3"/>
  <c r="CG2645" i="3"/>
  <c r="CM2642" i="3"/>
  <c r="CK2642" i="3"/>
  <c r="BY2642" i="3"/>
  <c r="BR2634" i="3"/>
  <c r="BS2634" i="3"/>
  <c r="F2589" i="3"/>
  <c r="D2589" i="3"/>
  <c r="CE2557" i="3"/>
  <c r="CD2557" i="3"/>
  <c r="BS2553" i="3"/>
  <c r="BR2553" i="3"/>
  <c r="CE2522" i="3"/>
  <c r="CD2522" i="3"/>
  <c r="CI2479" i="3"/>
  <c r="CH2479" i="3"/>
  <c r="CA2418" i="3"/>
  <c r="BY2418" i="3"/>
  <c r="CG2342" i="3"/>
  <c r="CI2342" i="3"/>
  <c r="CK2341" i="3"/>
  <c r="CL2341" i="3"/>
  <c r="CL2332" i="3"/>
  <c r="CK2332" i="3"/>
  <c r="BU2331" i="3"/>
  <c r="BV2331" i="3"/>
  <c r="BZ2319" i="3"/>
  <c r="BY2319" i="3"/>
  <c r="BY2315" i="3"/>
  <c r="BZ2315" i="3"/>
  <c r="BU2311" i="3"/>
  <c r="BW2311" i="3"/>
  <c r="BY2305" i="3"/>
  <c r="CA2305" i="3"/>
  <c r="CA2297" i="3"/>
  <c r="BY2297" i="3"/>
  <c r="BY2281" i="3"/>
  <c r="BZ2281" i="3"/>
  <c r="F2276" i="3"/>
  <c r="M2276" i="3"/>
  <c r="CD2227" i="3"/>
  <c r="CE2227" i="3"/>
  <c r="CA2206" i="3"/>
  <c r="BZ2206" i="3"/>
  <c r="D2200" i="3"/>
  <c r="M2200" i="3"/>
  <c r="CG2112" i="3"/>
  <c r="CH2112" i="3"/>
  <c r="CA2098" i="3"/>
  <c r="BZ2098" i="3"/>
  <c r="D2065" i="3"/>
  <c r="F2065" i="3"/>
  <c r="M2056" i="3"/>
  <c r="D2056" i="3"/>
  <c r="BY2034" i="3"/>
  <c r="CA2034" i="3"/>
  <c r="CM2008" i="3"/>
  <c r="CL2008" i="3"/>
  <c r="CM1991" i="3"/>
  <c r="CL1991" i="3"/>
  <c r="CE1984" i="3"/>
  <c r="CD1984" i="3"/>
  <c r="BS1941" i="3"/>
  <c r="BQ1941" i="3"/>
  <c r="BS1940" i="3"/>
  <c r="BQ1940" i="3"/>
  <c r="CM1935" i="3"/>
  <c r="CK1935" i="3"/>
  <c r="D1894" i="3"/>
  <c r="F1894" i="3"/>
  <c r="BQ1880" i="3"/>
  <c r="BS1880" i="3"/>
  <c r="CL1827" i="3"/>
  <c r="CK1827" i="3"/>
  <c r="CD1820" i="3"/>
  <c r="CC1820" i="3"/>
  <c r="BV1783" i="3"/>
  <c r="BU1783" i="3"/>
  <c r="CK1780" i="3"/>
  <c r="CL1780" i="3"/>
  <c r="CH1764" i="3"/>
  <c r="CI1764" i="3"/>
  <c r="CA1756" i="3"/>
  <c r="BY1756" i="3"/>
  <c r="CA1752" i="3"/>
  <c r="BY1752" i="3"/>
  <c r="BZ1676" i="3"/>
  <c r="CA1676" i="3"/>
  <c r="CA1669" i="3"/>
  <c r="BY1669" i="3"/>
  <c r="BQ1666" i="3"/>
  <c r="BS1666" i="3"/>
  <c r="CE1642" i="3"/>
  <c r="CD1642" i="3"/>
  <c r="CD1620" i="3"/>
  <c r="CE1620" i="3"/>
  <c r="BY1615" i="3"/>
  <c r="CA1615" i="3"/>
  <c r="BS1608" i="3"/>
  <c r="BR1608" i="3"/>
  <c r="CE1602" i="3"/>
  <c r="CD1602" i="3"/>
  <c r="CI1592" i="3"/>
  <c r="CG1592" i="3"/>
  <c r="CD1533" i="3"/>
  <c r="CC1533" i="3"/>
  <c r="BQ1224" i="3"/>
  <c r="BQ1214" i="3"/>
  <c r="BR1155" i="3"/>
  <c r="BS1155" i="3"/>
  <c r="BZ1147" i="3"/>
  <c r="CA1147" i="3"/>
  <c r="CI1132" i="3"/>
  <c r="CG1132" i="3"/>
  <c r="BZ639" i="3"/>
  <c r="BY639" i="3"/>
  <c r="CM624" i="3"/>
  <c r="CK624" i="3"/>
  <c r="BW619" i="3"/>
  <c r="BU619" i="3"/>
  <c r="BV613" i="3"/>
  <c r="BW613" i="3"/>
  <c r="BY586" i="3"/>
  <c r="CA586" i="3"/>
  <c r="M569" i="3"/>
  <c r="D569" i="3"/>
  <c r="CE518" i="3"/>
  <c r="CC518" i="3"/>
  <c r="BU513" i="3"/>
  <c r="BW513" i="3"/>
  <c r="BS301" i="3"/>
  <c r="BQ301" i="3"/>
  <c r="CI266" i="3"/>
  <c r="CG266" i="3"/>
  <c r="BR253" i="3"/>
  <c r="BS253" i="3"/>
  <c r="CI236" i="3"/>
  <c r="CH236" i="3"/>
  <c r="CI48" i="3"/>
  <c r="CH48" i="3"/>
  <c r="CA44" i="3"/>
  <c r="BZ44" i="3"/>
  <c r="BW54" i="16"/>
  <c r="CD960" i="3"/>
  <c r="CE960" i="3"/>
  <c r="BV55" i="16"/>
  <c r="BZ961" i="3"/>
  <c r="CA961" i="3"/>
  <c r="BV64" i="16"/>
  <c r="CA970" i="3"/>
  <c r="BZ970" i="3"/>
  <c r="BL60" i="16"/>
  <c r="T10" i="16"/>
  <c r="D1721" i="3"/>
  <c r="D868" i="3"/>
  <c r="F1756" i="3"/>
  <c r="D1756" i="3"/>
  <c r="BX95" i="16"/>
  <c r="CD1087" i="3"/>
  <c r="CE1087" i="3"/>
  <c r="BV97" i="16"/>
  <c r="BV1089" i="3"/>
  <c r="BX101" i="16"/>
  <c r="CD1093" i="3"/>
  <c r="CE1093" i="3"/>
  <c r="CL332" i="3"/>
  <c r="CC147" i="3"/>
  <c r="M337" i="3"/>
  <c r="CC1041" i="3"/>
  <c r="F3777" i="3"/>
  <c r="CC145" i="3"/>
  <c r="N1975" i="3"/>
  <c r="CD299" i="3"/>
  <c r="N1126" i="3"/>
  <c r="CE2786" i="3"/>
  <c r="BU3256" i="3"/>
  <c r="CH3362" i="3"/>
  <c r="CE3366" i="3"/>
  <c r="CL3331" i="3"/>
  <c r="CC3199" i="3"/>
  <c r="BW3258" i="3"/>
  <c r="CG3303" i="3"/>
  <c r="BZ3488" i="3"/>
  <c r="CM2921" i="3"/>
  <c r="CD3001" i="3"/>
  <c r="F3722" i="3"/>
  <c r="CL2998" i="3"/>
  <c r="F3262" i="3"/>
  <c r="F2998" i="3"/>
  <c r="F3068" i="3"/>
  <c r="BW3408" i="3"/>
  <c r="BU965" i="3"/>
  <c r="BQ3134" i="3"/>
  <c r="CH3146" i="3"/>
  <c r="BR3269" i="3"/>
  <c r="BY3368" i="3"/>
  <c r="BQ1036" i="3"/>
  <c r="CD1216" i="3"/>
  <c r="D1039" i="3"/>
  <c r="BY1039" i="3"/>
  <c r="CG1532" i="3"/>
  <c r="BZ1675" i="3"/>
  <c r="BV1596" i="3"/>
  <c r="CG1671" i="3"/>
  <c r="CI2072" i="3"/>
  <c r="BW1706" i="3"/>
  <c r="CH1830" i="3"/>
  <c r="BU1889" i="3"/>
  <c r="BV1967" i="3"/>
  <c r="CE2030" i="3"/>
  <c r="M2208" i="3"/>
  <c r="CH2216" i="3"/>
  <c r="BZ2272" i="3"/>
  <c r="CM2332" i="3"/>
  <c r="F2360" i="3"/>
  <c r="CD2567" i="3"/>
  <c r="CK2686" i="3"/>
  <c r="CM2723" i="3"/>
  <c r="CM2728" i="3"/>
  <c r="CL2253" i="3"/>
  <c r="BZ2305" i="3"/>
  <c r="BU2776" i="3"/>
  <c r="D2921" i="3"/>
  <c r="BQ2921" i="3"/>
  <c r="BQ3025" i="3"/>
  <c r="CD3489" i="3"/>
  <c r="CD1946" i="3"/>
  <c r="BV2423" i="3"/>
  <c r="BV2668" i="3"/>
  <c r="CH3086" i="3"/>
  <c r="CA2032" i="3"/>
  <c r="CI2195" i="3"/>
  <c r="CK2270" i="3"/>
  <c r="CA2319" i="3"/>
  <c r="F3200" i="3"/>
  <c r="CA3420" i="3"/>
  <c r="F3682" i="3"/>
  <c r="CG3174" i="3"/>
  <c r="D3213" i="3"/>
  <c r="BU3213" i="3"/>
  <c r="BZ3262" i="3"/>
  <c r="BU3310" i="3"/>
  <c r="BS3478" i="3"/>
  <c r="BW3493" i="3"/>
  <c r="F3653" i="3"/>
  <c r="CG3247" i="3"/>
  <c r="D3282" i="3"/>
  <c r="BU3282" i="3"/>
  <c r="BW3410" i="3"/>
  <c r="F3698" i="3"/>
  <c r="CL3302" i="3"/>
  <c r="CC2357" i="3"/>
  <c r="CG2357" i="3"/>
  <c r="G1979" i="3"/>
  <c r="BZ128" i="3"/>
  <c r="CH126" i="3"/>
  <c r="BR562" i="3"/>
  <c r="BQ253" i="3"/>
  <c r="BU621" i="3"/>
  <c r="CI322" i="3"/>
  <c r="CM616" i="3"/>
  <c r="CI563" i="3"/>
  <c r="CI637" i="3"/>
  <c r="BY1212" i="3"/>
  <c r="CM1596" i="3"/>
  <c r="BU1339" i="3"/>
  <c r="CD1594" i="3"/>
  <c r="D1642" i="3"/>
  <c r="BR1820" i="3"/>
  <c r="BZ1960" i="3"/>
  <c r="CC1341" i="3"/>
  <c r="BQ1338" i="3"/>
  <c r="BQ2426" i="3"/>
  <c r="CL1689" i="3"/>
  <c r="CD1812" i="3"/>
  <c r="CK2056" i="3"/>
  <c r="CG2082" i="3"/>
  <c r="BQ2089" i="3"/>
  <c r="CA2486" i="3"/>
  <c r="BR1666" i="3"/>
  <c r="BZ2167" i="3"/>
  <c r="BW2392" i="3"/>
  <c r="CM2492" i="3"/>
  <c r="BQ2512" i="3"/>
  <c r="BQ1962" i="3"/>
  <c r="BY2228" i="3"/>
  <c r="CA2496" i="3"/>
  <c r="CH3518" i="3"/>
  <c r="CG3518" i="3"/>
  <c r="D3517" i="3"/>
  <c r="BY3517" i="3"/>
  <c r="F3517" i="3"/>
  <c r="BW3495" i="3"/>
  <c r="CG3491" i="3"/>
  <c r="CG3488" i="3"/>
  <c r="CH3488" i="3"/>
  <c r="BW3458" i="3"/>
  <c r="BV3458" i="3"/>
  <c r="CH3457" i="3"/>
  <c r="F3451" i="3"/>
  <c r="CH3428" i="3"/>
  <c r="CG3428" i="3"/>
  <c r="CL3420" i="3"/>
  <c r="CK3420" i="3"/>
  <c r="BR3395" i="3"/>
  <c r="BS3395" i="3"/>
  <c r="BZ3384" i="3"/>
  <c r="BV3380" i="3"/>
  <c r="BU3380" i="3"/>
  <c r="BU3364" i="3"/>
  <c r="CA3363" i="3"/>
  <c r="BZ3363" i="3"/>
  <c r="CI3354" i="3"/>
  <c r="CG3354" i="3"/>
  <c r="F3351" i="3"/>
  <c r="BW3346" i="3"/>
  <c r="CD3344" i="3"/>
  <c r="CE3344" i="3"/>
  <c r="BW3331" i="3"/>
  <c r="BV3331" i="3"/>
  <c r="F3329" i="3"/>
  <c r="CD3310" i="3"/>
  <c r="CE3310" i="3"/>
  <c r="BR3308" i="3"/>
  <c r="BS3308" i="3"/>
  <c r="BR3298" i="3"/>
  <c r="BW3233" i="3"/>
  <c r="BU3233" i="3"/>
  <c r="CM3232" i="3"/>
  <c r="CD3228" i="3"/>
  <c r="CC3228" i="3"/>
  <c r="BR3223" i="3"/>
  <c r="BQ3223" i="3"/>
  <c r="BS3223" i="3"/>
  <c r="D3205" i="3"/>
  <c r="BY3205" i="3"/>
  <c r="F3205" i="3"/>
  <c r="CA3204" i="3"/>
  <c r="BZ3204" i="3"/>
  <c r="CG3184" i="3"/>
  <c r="CI3184" i="3"/>
  <c r="BZ3155" i="3"/>
  <c r="F3150" i="3"/>
  <c r="D3150" i="3"/>
  <c r="BY3150" i="3"/>
  <c r="BZ3101" i="3"/>
  <c r="CA3101" i="3"/>
  <c r="BZ3100" i="3"/>
  <c r="BZ3085" i="3"/>
  <c r="BY3085" i="3"/>
  <c r="BZ3065" i="3"/>
  <c r="CA3065" i="3"/>
  <c r="BS3064" i="3"/>
  <c r="BR3064" i="3"/>
  <c r="CG3062" i="3"/>
  <c r="CH3062" i="3"/>
  <c r="CL3055" i="3"/>
  <c r="CK3055" i="3"/>
  <c r="CA3030" i="3"/>
  <c r="BZ3030" i="3"/>
  <c r="BY3030" i="3"/>
  <c r="CH3016" i="3"/>
  <c r="CG3016" i="3"/>
  <c r="CH3007" i="3"/>
  <c r="CG3007" i="3"/>
  <c r="CE3005" i="3"/>
  <c r="CK3004" i="3"/>
  <c r="CM3004" i="3"/>
  <c r="CG2960" i="3"/>
  <c r="CI2960" i="3"/>
  <c r="BR2948" i="3"/>
  <c r="CL2945" i="3"/>
  <c r="BR2945" i="3"/>
  <c r="CM2941" i="3"/>
  <c r="CL2941" i="3"/>
  <c r="BR2933" i="3"/>
  <c r="BS2933" i="3"/>
  <c r="BR2901" i="3"/>
  <c r="BS2901" i="3"/>
  <c r="CH2894" i="3"/>
  <c r="CI2894" i="3"/>
  <c r="BV2811" i="3"/>
  <c r="BU2811" i="3"/>
  <c r="CE2779" i="3"/>
  <c r="CC2779" i="3"/>
  <c r="BW2751" i="3"/>
  <c r="BV2751" i="3"/>
  <c r="CM2745" i="3"/>
  <c r="CL2745" i="3"/>
  <c r="BR2715" i="3"/>
  <c r="BS2715" i="3"/>
  <c r="F2694" i="3"/>
  <c r="M2694" i="3"/>
  <c r="CC2684" i="3"/>
  <c r="CH2663" i="3"/>
  <c r="CG2663" i="3"/>
  <c r="CK2644" i="3"/>
  <c r="CL2644" i="3"/>
  <c r="M2636" i="3"/>
  <c r="D2636" i="3"/>
  <c r="BQ2636" i="3"/>
  <c r="BS2632" i="3"/>
  <c r="BR2632" i="3"/>
  <c r="CI2609" i="3"/>
  <c r="CG2609" i="3"/>
  <c r="M2606" i="3"/>
  <c r="D2606" i="3"/>
  <c r="CL2596" i="3"/>
  <c r="CK2596" i="3"/>
  <c r="BZ2570" i="3"/>
  <c r="BY2570" i="3"/>
  <c r="BZ2567" i="3"/>
  <c r="BY2567" i="3"/>
  <c r="CL2566" i="3"/>
  <c r="CK2566" i="3"/>
  <c r="BZ2564" i="3"/>
  <c r="CA2564" i="3"/>
  <c r="CI2563" i="3"/>
  <c r="CG2563" i="3"/>
  <c r="CL2550" i="3"/>
  <c r="CK2550" i="3"/>
  <c r="BR2493" i="3"/>
  <c r="BS2493" i="3"/>
  <c r="BS2487" i="3"/>
  <c r="BQ2487" i="3"/>
  <c r="CI2462" i="3"/>
  <c r="CG2462" i="3"/>
  <c r="F2458" i="3"/>
  <c r="M2458" i="3"/>
  <c r="M2457" i="3"/>
  <c r="D2455" i="3"/>
  <c r="BV2430" i="3"/>
  <c r="BU2430" i="3"/>
  <c r="CN2430" i="3"/>
  <c r="D2406" i="3"/>
  <c r="BU2406" i="3"/>
  <c r="F2406" i="3"/>
  <c r="CG2404" i="3"/>
  <c r="CI2404" i="3"/>
  <c r="D2396" i="3"/>
  <c r="BQ2396" i="3"/>
  <c r="M2396" i="3"/>
  <c r="BS2368" i="3"/>
  <c r="BR2368" i="3"/>
  <c r="CC2331" i="3"/>
  <c r="CE2331" i="3"/>
  <c r="BU2325" i="3"/>
  <c r="BW2325" i="3"/>
  <c r="CL2314" i="3"/>
  <c r="CK2314" i="3"/>
  <c r="BW2300" i="3"/>
  <c r="BV2300" i="3"/>
  <c r="CA2278" i="3"/>
  <c r="BY2278" i="3"/>
  <c r="BZ2269" i="3"/>
  <c r="CA2269" i="3"/>
  <c r="BW2248" i="3"/>
  <c r="BU2248" i="3"/>
  <c r="BZ2237" i="3"/>
  <c r="CA2237" i="3"/>
  <c r="BR2233" i="3"/>
  <c r="BQ2233" i="3"/>
  <c r="BV2218" i="3"/>
  <c r="BW2218" i="3"/>
  <c r="BU2218" i="3"/>
  <c r="CI2217" i="3"/>
  <c r="CG2217" i="3"/>
  <c r="BQ2207" i="3"/>
  <c r="BS2207" i="3"/>
  <c r="BR2207" i="3"/>
  <c r="BY2179" i="3"/>
  <c r="CA2179" i="3"/>
  <c r="CL2167" i="3"/>
  <c r="CK2167" i="3"/>
  <c r="F2166" i="3"/>
  <c r="D2166" i="3"/>
  <c r="D2108" i="3"/>
  <c r="F2108" i="3"/>
  <c r="CL2100" i="3"/>
  <c r="CK2100" i="3"/>
  <c r="CL2091" i="3"/>
  <c r="CM2091" i="3"/>
  <c r="BU2067" i="3"/>
  <c r="BV2067" i="3"/>
  <c r="CI2065" i="3"/>
  <c r="CG2065" i="3"/>
  <c r="CL2040" i="3"/>
  <c r="CK2040" i="3"/>
  <c r="CK2034" i="3"/>
  <c r="CM2034" i="3"/>
  <c r="CK2025" i="3"/>
  <c r="CL2025" i="3"/>
  <c r="CM2019" i="3"/>
  <c r="BU1991" i="3"/>
  <c r="BV1991" i="3"/>
  <c r="BQ1936" i="3"/>
  <c r="BS1936" i="3"/>
  <c r="CG1885" i="3"/>
  <c r="CI1885" i="3"/>
  <c r="CA1881" i="3"/>
  <c r="BY1881" i="3"/>
  <c r="D1832" i="3"/>
  <c r="F1832" i="3"/>
  <c r="BV1828" i="3"/>
  <c r="BU1828" i="3"/>
  <c r="CE1823" i="3"/>
  <c r="CC1823" i="3"/>
  <c r="BZ1821" i="3"/>
  <c r="BY1821" i="3"/>
  <c r="CK1814" i="3"/>
  <c r="CM1814" i="3"/>
  <c r="CK1813" i="3"/>
  <c r="CK1805" i="3"/>
  <c r="BS1805" i="3"/>
  <c r="CD1783" i="3"/>
  <c r="CC1783" i="3"/>
  <c r="CK1781" i="3"/>
  <c r="CM1781" i="3"/>
  <c r="BQ1766" i="3"/>
  <c r="BS1766" i="3"/>
  <c r="CA1708" i="3"/>
  <c r="BY1708" i="3"/>
  <c r="BW1695" i="3"/>
  <c r="BU1695" i="3"/>
  <c r="BZ1687" i="3"/>
  <c r="BY1687" i="3"/>
  <c r="BQ1686" i="3"/>
  <c r="BR1686" i="3"/>
  <c r="D1535" i="3"/>
  <c r="F1535" i="3"/>
  <c r="CD1534" i="3"/>
  <c r="CE1534" i="3"/>
  <c r="CE1483" i="3"/>
  <c r="CD1483" i="3"/>
  <c r="BV1478" i="3"/>
  <c r="BU1478" i="3"/>
  <c r="CK1472" i="3"/>
  <c r="CM1472" i="3"/>
  <c r="CI1456" i="3"/>
  <c r="CG1456" i="3"/>
  <c r="BS1452" i="3"/>
  <c r="BR1452" i="3"/>
  <c r="CH1394" i="3"/>
  <c r="CI1394" i="3"/>
  <c r="BS1355" i="3"/>
  <c r="BQ1355" i="3"/>
  <c r="BV1344" i="3"/>
  <c r="BW1344" i="3"/>
  <c r="BW1260" i="3"/>
  <c r="BV1260" i="3"/>
  <c r="BS1257" i="3"/>
  <c r="BQ1257" i="3"/>
  <c r="CK1231" i="3"/>
  <c r="CM1231" i="3"/>
  <c r="CH1227" i="3"/>
  <c r="CI1227" i="3"/>
  <c r="CA1225" i="3"/>
  <c r="BZ1225" i="3"/>
  <c r="CA1217" i="3"/>
  <c r="BZ1217" i="3"/>
  <c r="CK1214" i="3"/>
  <c r="CM1214" i="3"/>
  <c r="CA1166" i="3"/>
  <c r="BZ1166" i="3"/>
  <c r="CM968" i="3"/>
  <c r="CL968" i="3"/>
  <c r="BV854" i="3"/>
  <c r="BU854" i="3"/>
  <c r="BS851" i="3"/>
  <c r="BR851" i="3"/>
  <c r="CI834" i="3"/>
  <c r="CH834" i="3"/>
  <c r="CG831" i="3"/>
  <c r="CI831" i="3"/>
  <c r="CE825" i="3"/>
  <c r="BW14" i="16"/>
  <c r="BY814" i="3"/>
  <c r="CL809" i="3"/>
  <c r="CC809" i="3"/>
  <c r="CH791" i="3"/>
  <c r="CG791" i="3"/>
  <c r="BR764" i="3"/>
  <c r="BQ764" i="3"/>
  <c r="CA726" i="3"/>
  <c r="BY726" i="3"/>
  <c r="BS678" i="3"/>
  <c r="BQ678" i="3"/>
  <c r="BV647" i="3"/>
  <c r="BU647" i="3"/>
  <c r="CA312" i="3"/>
  <c r="BZ312" i="3"/>
  <c r="CG306" i="3"/>
  <c r="CH306" i="3"/>
  <c r="CG305" i="3"/>
  <c r="CI305" i="3"/>
  <c r="CH288" i="3"/>
  <c r="CI288" i="3"/>
  <c r="CE282" i="3"/>
  <c r="CD282" i="3"/>
  <c r="CA271" i="3"/>
  <c r="BZ271" i="3"/>
  <c r="F248" i="3"/>
  <c r="M248" i="3"/>
  <c r="BW141" i="3"/>
  <c r="BV141" i="3"/>
  <c r="BW139" i="3"/>
  <c r="BV139" i="3"/>
  <c r="CI138" i="3"/>
  <c r="CH138" i="3"/>
  <c r="BR118" i="3"/>
  <c r="BS118" i="3"/>
  <c r="CC3171" i="3"/>
  <c r="CE3171" i="3"/>
  <c r="CD3133" i="3"/>
  <c r="CE3133" i="3"/>
  <c r="CH2951" i="3"/>
  <c r="CI2951" i="3"/>
  <c r="BS2880" i="3"/>
  <c r="CC2748" i="3"/>
  <c r="CD2748" i="3"/>
  <c r="BZ2532" i="3"/>
  <c r="CA2532" i="3"/>
  <c r="CH2223" i="3"/>
  <c r="CG2223" i="3"/>
  <c r="CA1081" i="3"/>
  <c r="BZ1081" i="3"/>
  <c r="BT51" i="16"/>
  <c r="BR957" i="3"/>
  <c r="BS957" i="3"/>
  <c r="BT62" i="16"/>
  <c r="BR968" i="3"/>
  <c r="BS968" i="3"/>
  <c r="BV24" i="16"/>
  <c r="BZ835" i="3"/>
  <c r="CA835" i="3"/>
  <c r="D1737" i="3"/>
  <c r="D884" i="3"/>
  <c r="CD66" i="3"/>
  <c r="CH45" i="3"/>
  <c r="CI93" i="3"/>
  <c r="BV106" i="3"/>
  <c r="D32" i="3"/>
  <c r="CK32" i="3"/>
  <c r="CH72" i="3"/>
  <c r="CG112" i="3"/>
  <c r="CH116" i="3"/>
  <c r="CH3333" i="3"/>
  <c r="BS3437" i="3"/>
  <c r="BZ3190" i="3"/>
  <c r="CA3190" i="3"/>
  <c r="CD3102" i="3"/>
  <c r="CE3102" i="3"/>
  <c r="BY2872" i="3"/>
  <c r="CA2872" i="3"/>
  <c r="BZ2447" i="3"/>
  <c r="CA2447" i="3"/>
  <c r="BS2130" i="3"/>
  <c r="BR2130" i="3"/>
  <c r="BR1336" i="3"/>
  <c r="BQ1336" i="3"/>
  <c r="BQ598" i="3"/>
  <c r="BS598" i="3"/>
  <c r="CA398" i="3"/>
  <c r="BZ398" i="3"/>
  <c r="CA186" i="3"/>
  <c r="BZ186" i="3"/>
  <c r="CC952" i="3"/>
  <c r="CD952" i="3"/>
  <c r="CE952" i="3"/>
  <c r="BT50" i="16"/>
  <c r="BS956" i="3"/>
  <c r="BR956" i="3"/>
  <c r="CD957" i="3"/>
  <c r="CE957" i="3"/>
  <c r="BZ1663" i="3"/>
  <c r="BY1663" i="3"/>
  <c r="CG1621" i="3"/>
  <c r="BZ1381" i="3"/>
  <c r="CA829" i="3"/>
  <c r="BY789" i="3"/>
  <c r="CA789" i="3"/>
  <c r="BV52" i="16"/>
  <c r="BZ958" i="3"/>
  <c r="BT53" i="16"/>
  <c r="BX96" i="16"/>
  <c r="CE1088" i="3"/>
  <c r="CD1091" i="3"/>
  <c r="CE1091" i="3"/>
  <c r="BR1624" i="3"/>
  <c r="BQ1624" i="3"/>
  <c r="BZ513" i="3"/>
  <c r="CA513" i="3"/>
  <c r="CA153" i="3"/>
  <c r="BZ153" i="3"/>
  <c r="BT52" i="16"/>
  <c r="BS958" i="3"/>
  <c r="V10" i="16"/>
  <c r="BN60" i="16"/>
  <c r="D1730" i="3"/>
  <c r="D877" i="3"/>
  <c r="CC1328" i="3"/>
  <c r="CA605" i="3"/>
  <c r="CI552" i="3"/>
  <c r="CE453" i="3"/>
  <c r="CC453" i="3"/>
  <c r="BQ371" i="3"/>
  <c r="T60" i="3"/>
  <c r="U60" i="3"/>
  <c r="O60" i="3"/>
  <c r="BR382" i="3"/>
  <c r="BS382" i="3"/>
  <c r="BR46" i="16"/>
  <c r="P48" i="16"/>
  <c r="Q48" i="16"/>
  <c r="P62" i="16"/>
  <c r="P78" i="16"/>
  <c r="Q78" i="16"/>
  <c r="BH3084" i="3"/>
  <c r="BI3084" i="3"/>
  <c r="N3084" i="3"/>
  <c r="CP25" i="16"/>
  <c r="CP9" i="16"/>
  <c r="N1788" i="3"/>
  <c r="CP10" i="16"/>
  <c r="CQ10" i="16"/>
  <c r="P57" i="16"/>
  <c r="N1002" i="3"/>
  <c r="P73" i="16"/>
  <c r="N1018" i="3"/>
  <c r="T208" i="3"/>
  <c r="U208" i="3"/>
  <c r="Q60" i="3"/>
  <c r="R60" i="3"/>
  <c r="O1174" i="3"/>
  <c r="O54" i="3"/>
  <c r="U98" i="3"/>
  <c r="Q28" i="3"/>
  <c r="R28" i="3"/>
  <c r="O1477" i="3"/>
  <c r="Q1477" i="3"/>
  <c r="R1477" i="3"/>
  <c r="O40" i="3"/>
  <c r="ES9" i="16"/>
  <c r="ES10" i="16"/>
  <c r="N862" i="3"/>
  <c r="G862" i="3"/>
  <c r="I1710" i="3"/>
  <c r="I1714" i="3"/>
  <c r="Q1713" i="3"/>
  <c r="T1713" i="3"/>
  <c r="O98" i="3"/>
  <c r="Q98" i="3"/>
  <c r="R98" i="3"/>
  <c r="O1455" i="3"/>
  <c r="Q1455" i="3"/>
  <c r="R1455" i="3"/>
  <c r="O96" i="3"/>
  <c r="T96" i="3"/>
  <c r="U96" i="3"/>
  <c r="T1473" i="3"/>
  <c r="U1473" i="3"/>
  <c r="Q96" i="3"/>
  <c r="R96" i="3"/>
  <c r="T1447" i="3"/>
  <c r="U1447" i="3"/>
  <c r="Q50" i="3"/>
  <c r="R50" i="3"/>
  <c r="O90" i="3"/>
  <c r="Q54" i="3"/>
  <c r="R54" i="3"/>
  <c r="Q94" i="3"/>
  <c r="R94" i="3"/>
  <c r="U94" i="3"/>
  <c r="T54" i="3"/>
  <c r="U54" i="3"/>
  <c r="O94" i="3"/>
  <c r="T32" i="3"/>
  <c r="O50" i="3"/>
  <c r="O1447" i="3"/>
  <c r="Q208" i="3"/>
  <c r="R208" i="3"/>
  <c r="R1174" i="3"/>
  <c r="Q2027" i="3"/>
  <c r="R2027" i="3"/>
  <c r="U2027" i="3"/>
  <c r="O2027" i="3"/>
  <c r="T1174" i="3"/>
  <c r="U1174" i="3"/>
  <c r="Q1485" i="3"/>
  <c r="R1485" i="3"/>
  <c r="U1445" i="3"/>
  <c r="Q1445" i="3"/>
  <c r="R1445" i="3"/>
  <c r="O1445" i="3"/>
  <c r="BQ3346" i="3"/>
  <c r="BQ3136" i="3"/>
  <c r="CC380" i="3"/>
  <c r="BQ380" i="3"/>
  <c r="BY380" i="3"/>
  <c r="BU380" i="3"/>
  <c r="BQ3191" i="3"/>
  <c r="CC2936" i="3"/>
  <c r="BU3088" i="3"/>
  <c r="BQ3145" i="3"/>
  <c r="BU3145" i="3"/>
  <c r="BQ3510" i="3"/>
  <c r="CC2889" i="3"/>
  <c r="BY34" i="3"/>
  <c r="CG34" i="3"/>
  <c r="BY39" i="3"/>
  <c r="BU2399" i="3"/>
  <c r="BY2399" i="3"/>
  <c r="CC288" i="3"/>
  <c r="BU288" i="3"/>
  <c r="BY3186" i="3"/>
  <c r="CC3475" i="3"/>
  <c r="BY3333" i="3"/>
  <c r="CC2888" i="3"/>
  <c r="BQ2888" i="3"/>
  <c r="BY2888" i="3"/>
  <c r="BY3064" i="3"/>
  <c r="BQ3064" i="3"/>
  <c r="BU250" i="3"/>
  <c r="BQ250" i="3"/>
  <c r="CG250" i="3"/>
  <c r="BQ292" i="3"/>
  <c r="BY292" i="3"/>
  <c r="CC292" i="3"/>
  <c r="BQ3209" i="3"/>
  <c r="CC3209" i="3"/>
  <c r="BY3209" i="3"/>
  <c r="BU2897" i="3"/>
  <c r="BQ3265" i="3"/>
  <c r="BU3265" i="3"/>
  <c r="CC3353" i="3"/>
  <c r="BY3353" i="3"/>
  <c r="BU3470" i="3"/>
  <c r="CC3336" i="3"/>
  <c r="BQ3336" i="3"/>
  <c r="BU3135" i="3"/>
  <c r="BQ3135" i="3"/>
  <c r="BY3135" i="3"/>
  <c r="BQ286" i="3"/>
  <c r="BU287" i="3"/>
  <c r="BQ3149" i="3"/>
  <c r="BU3299" i="3"/>
  <c r="BQ3299" i="3"/>
  <c r="BY2566" i="3"/>
  <c r="BU2566" i="3"/>
  <c r="BQ2566" i="3"/>
  <c r="BY2444" i="3"/>
  <c r="Q861" i="3"/>
  <c r="R861" i="3"/>
  <c r="CC287" i="3"/>
  <c r="BU1360" i="3"/>
  <c r="BY3474" i="3"/>
  <c r="BY284" i="3"/>
  <c r="CC3470" i="3"/>
  <c r="Q10" i="16"/>
  <c r="T861" i="3"/>
  <c r="U861" i="3"/>
  <c r="N1714" i="3"/>
  <c r="BU3344" i="3"/>
  <c r="BQ3344" i="3"/>
  <c r="BQ3460" i="3"/>
  <c r="BY3460" i="3"/>
  <c r="CK3330" i="3"/>
  <c r="N1060" i="3"/>
  <c r="CC3337" i="3"/>
  <c r="CG3337" i="3"/>
  <c r="BY3337" i="3"/>
  <c r="CC3326" i="3"/>
  <c r="BQ3326" i="3"/>
  <c r="BY3326" i="3"/>
  <c r="CK3326" i="3"/>
  <c r="BU3067" i="3"/>
  <c r="BY3067" i="3"/>
  <c r="BU3458" i="3"/>
  <c r="BQ3458" i="3"/>
  <c r="BY3458" i="3"/>
  <c r="CC3458" i="3"/>
  <c r="BQ3188" i="3"/>
  <c r="BY3488" i="3"/>
  <c r="BQ3488" i="3"/>
  <c r="CC3488" i="3"/>
  <c r="BU3488" i="3"/>
  <c r="CN59" i="16"/>
  <c r="N1059" i="3"/>
  <c r="N1912" i="3"/>
  <c r="BY3355" i="3"/>
  <c r="BY3262" i="3"/>
  <c r="BU3262" i="3"/>
  <c r="BQ3303" i="3"/>
  <c r="CC3303" i="3"/>
  <c r="BU3132" i="3"/>
  <c r="BU2429" i="3"/>
  <c r="CN2429" i="3"/>
  <c r="BY2429" i="3"/>
  <c r="CG2429" i="3"/>
  <c r="CO2429" i="3"/>
  <c r="CC1039" i="3"/>
  <c r="BU3002" i="3"/>
  <c r="BQ1186" i="3"/>
  <c r="BQ2411" i="3"/>
  <c r="BU3057" i="3"/>
  <c r="BQ3057" i="3"/>
  <c r="BY3057" i="3"/>
  <c r="BU374" i="3"/>
  <c r="CC3461" i="3"/>
  <c r="BQ2516" i="3"/>
  <c r="CC2617" i="3"/>
  <c r="BQ2617" i="3"/>
  <c r="BY2617" i="3"/>
  <c r="BU2617" i="3"/>
  <c r="BU978" i="3"/>
  <c r="BY978" i="3"/>
  <c r="CC978" i="3"/>
  <c r="BQ978" i="3"/>
  <c r="BQ3150" i="3"/>
  <c r="CC3517" i="3"/>
  <c r="BU3517" i="3"/>
  <c r="BU2921" i="3"/>
  <c r="BQ1370" i="3"/>
  <c r="BY1370" i="3"/>
  <c r="CC1370" i="3"/>
  <c r="BY3352" i="3"/>
  <c r="CC3352" i="3"/>
  <c r="BY3285" i="3"/>
  <c r="CC1032" i="3"/>
  <c r="BY1032" i="3"/>
  <c r="BQ2429" i="3"/>
  <c r="BQ382" i="3"/>
  <c r="BQ3288" i="3"/>
  <c r="BU3288" i="3"/>
  <c r="BY3288" i="3"/>
  <c r="BY2883" i="3"/>
  <c r="BQ2883" i="3"/>
  <c r="BY2491" i="3"/>
  <c r="BU2491" i="3"/>
  <c r="BU3186" i="3"/>
  <c r="BQ3186" i="3"/>
  <c r="BQ188" i="3"/>
  <c r="CC188" i="3"/>
  <c r="CC3483" i="3"/>
  <c r="BU3483" i="3"/>
  <c r="BY3483" i="3"/>
  <c r="BU2889" i="3"/>
  <c r="BQ2889" i="3"/>
  <c r="N887" i="3"/>
  <c r="Q36" i="16"/>
  <c r="BU3293" i="3"/>
  <c r="CC3330" i="3"/>
  <c r="BU3330" i="3"/>
  <c r="BY3330" i="3"/>
  <c r="CG3330" i="3"/>
  <c r="CC3513" i="3"/>
  <c r="BY3513" i="3"/>
  <c r="BY3029" i="3"/>
  <c r="BY3213" i="3"/>
  <c r="BY3002" i="3"/>
  <c r="BQ3513" i="3"/>
  <c r="BQ3330" i="3"/>
  <c r="BY398" i="3"/>
  <c r="CC260" i="3"/>
  <c r="BY1147" i="3"/>
  <c r="CN60" i="16"/>
  <c r="BU3337" i="3"/>
  <c r="BQ3337" i="3"/>
  <c r="BQ3230" i="3"/>
  <c r="BU3230" i="3"/>
  <c r="BQ956" i="3"/>
  <c r="BQ3353" i="3"/>
  <c r="BU3353" i="3"/>
  <c r="BU3518" i="3"/>
  <c r="CC3518" i="3"/>
  <c r="BU2927" i="3"/>
  <c r="BQ2927" i="3"/>
  <c r="CC398" i="3"/>
  <c r="CG33" i="3"/>
  <c r="BY33" i="3"/>
  <c r="BU1092" i="3"/>
  <c r="BQ1092" i="3"/>
  <c r="CC1092" i="3"/>
  <c r="BY2986" i="3"/>
  <c r="BQ2986" i="3"/>
  <c r="N1071" i="3"/>
  <c r="N1924" i="3"/>
  <c r="CN71" i="16"/>
  <c r="CC2576" i="3"/>
  <c r="BQ2576" i="3"/>
  <c r="BQ32" i="3"/>
  <c r="BY32" i="3"/>
  <c r="BU32" i="3"/>
  <c r="CG32" i="3"/>
  <c r="BY2606" i="3"/>
  <c r="CG2606" i="3"/>
  <c r="BY2589" i="3"/>
  <c r="BQ2589" i="3"/>
  <c r="BU3101" i="3"/>
  <c r="BQ3101" i="3"/>
  <c r="BQ290" i="3"/>
  <c r="CC290" i="3"/>
  <c r="CC3101" i="3"/>
  <c r="CC146" i="3"/>
  <c r="BY146" i="3"/>
  <c r="CC32" i="3"/>
  <c r="BU2970" i="3"/>
  <c r="BU3513" i="3"/>
  <c r="BU398" i="3"/>
  <c r="CC2995" i="3"/>
  <c r="BU3278" i="3"/>
  <c r="CC3278" i="3"/>
  <c r="BY3278" i="3"/>
  <c r="CC3047" i="3"/>
  <c r="BU3047" i="3"/>
  <c r="BQ3103" i="3"/>
  <c r="CC3103" i="3"/>
  <c r="BY260" i="3"/>
  <c r="BY1089" i="3"/>
  <c r="BY3292" i="3"/>
  <c r="BU3292" i="3"/>
  <c r="BU3182" i="3"/>
  <c r="BQ3182" i="3"/>
  <c r="BU3303" i="3"/>
  <c r="BY3303" i="3"/>
  <c r="CC913" i="3"/>
  <c r="CN57" i="16"/>
  <c r="N1910" i="3"/>
  <c r="CC3265" i="3"/>
  <c r="BY3265" i="3"/>
  <c r="BU3029" i="3"/>
  <c r="BQ1387" i="3"/>
  <c r="CC1387" i="3"/>
  <c r="BU34" i="3"/>
  <c r="BQ34" i="3"/>
  <c r="CC39" i="3"/>
  <c r="BU39" i="3"/>
  <c r="BY2477" i="3"/>
  <c r="BY3140" i="3"/>
  <c r="BQ3140" i="3"/>
  <c r="BU3140" i="3"/>
  <c r="CN65" i="16"/>
  <c r="N1918" i="3"/>
  <c r="CC982" i="3"/>
  <c r="BY982" i="3"/>
  <c r="CC3332" i="3"/>
  <c r="BU1085" i="3"/>
  <c r="CG2571" i="3"/>
  <c r="CC1114" i="3"/>
  <c r="BQ2571" i="3"/>
  <c r="BY345" i="3"/>
  <c r="BQ1114" i="3"/>
  <c r="CC955" i="3"/>
  <c r="CC930" i="3"/>
  <c r="BU987" i="3"/>
  <c r="BU2603" i="3"/>
  <c r="BU3332" i="3"/>
  <c r="BQ971" i="3"/>
  <c r="BQ3146" i="3"/>
  <c r="BU2553" i="3"/>
  <c r="BY2361" i="3"/>
  <c r="BQ833" i="3"/>
  <c r="BQ2977" i="3"/>
  <c r="BU3196" i="3"/>
  <c r="BU1166" i="3"/>
  <c r="BY3146" i="3"/>
  <c r="BY2609" i="3"/>
  <c r="BU2609" i="3"/>
  <c r="BU1086" i="3"/>
  <c r="CC2647" i="3"/>
  <c r="BQ1085" i="3"/>
  <c r="CC853" i="3"/>
  <c r="BU2982" i="3"/>
  <c r="BU3073" i="3"/>
  <c r="BQ2603" i="3"/>
  <c r="BU930" i="3"/>
  <c r="CN45" i="16"/>
  <c r="CC3267" i="3"/>
  <c r="BU963" i="3"/>
  <c r="BQ3465" i="3"/>
  <c r="CC2442" i="3"/>
  <c r="BU1114" i="3"/>
  <c r="BY2529" i="3"/>
  <c r="BY971" i="3"/>
  <c r="BU2556" i="3"/>
  <c r="BY2647" i="3"/>
  <c r="CC355" i="3"/>
  <c r="BU3246" i="3"/>
  <c r="BQ3246" i="3"/>
  <c r="BQ2902" i="3"/>
  <c r="BY2902" i="3"/>
  <c r="BY3274" i="3"/>
  <c r="CC2434" i="3"/>
  <c r="CC2571" i="3"/>
  <c r="BU319" i="3"/>
  <c r="BQ853" i="3"/>
  <c r="BY904" i="3"/>
  <c r="BQ835" i="3"/>
  <c r="CO2437" i="3"/>
  <c r="BQ2642" i="3"/>
  <c r="BQ3274" i="3"/>
  <c r="CC3274" i="3"/>
  <c r="F3780" i="3"/>
  <c r="D3780" i="3"/>
  <c r="D3776" i="3"/>
  <c r="F3776" i="3"/>
  <c r="D3669" i="3"/>
  <c r="F3669" i="3"/>
  <c r="F3641" i="3"/>
  <c r="M3641" i="3"/>
  <c r="F3633" i="3"/>
  <c r="M3633" i="3"/>
  <c r="D3629" i="3"/>
  <c r="F3629" i="3"/>
  <c r="F3618" i="3"/>
  <c r="D3618" i="3"/>
  <c r="F3607" i="3"/>
  <c r="D3607" i="3"/>
  <c r="D3603" i="3"/>
  <c r="F3603" i="3"/>
  <c r="CD3516" i="3"/>
  <c r="CE3516" i="3"/>
  <c r="F3469" i="3"/>
  <c r="D3469" i="3"/>
  <c r="CG3459" i="3"/>
  <c r="CH3459" i="3"/>
  <c r="CG3458" i="3"/>
  <c r="CI3458" i="3"/>
  <c r="F3418" i="3"/>
  <c r="D3418" i="3"/>
  <c r="BW3412" i="3"/>
  <c r="BU3412" i="3"/>
  <c r="CC3394" i="3"/>
  <c r="CD3394" i="3"/>
  <c r="CC3392" i="3"/>
  <c r="CD3392" i="3"/>
  <c r="CK3333" i="3"/>
  <c r="CM3333" i="3"/>
  <c r="F3319" i="3"/>
  <c r="D3319" i="3"/>
  <c r="CD3315" i="3"/>
  <c r="CE3315" i="3"/>
  <c r="CA3310" i="3"/>
  <c r="BZ3310" i="3"/>
  <c r="BY3310" i="3"/>
  <c r="BS3306" i="3"/>
  <c r="BR3306" i="3"/>
  <c r="BW3278" i="3"/>
  <c r="BV3278" i="3"/>
  <c r="BS3275" i="3"/>
  <c r="BR3275" i="3"/>
  <c r="BS3274" i="3"/>
  <c r="BR3274" i="3"/>
  <c r="BS3273" i="3"/>
  <c r="BR3273" i="3"/>
  <c r="CG3272" i="3"/>
  <c r="CI3272" i="3"/>
  <c r="CG3271" i="3"/>
  <c r="CI3271" i="3"/>
  <c r="CH3271" i="3"/>
  <c r="CG3270" i="3"/>
  <c r="CI3270" i="3"/>
  <c r="CH3270" i="3"/>
  <c r="CG3269" i="3"/>
  <c r="CI3269" i="3"/>
  <c r="BS3266" i="3"/>
  <c r="BR3266" i="3"/>
  <c r="CG3264" i="3"/>
  <c r="CI3264" i="3"/>
  <c r="CD3242" i="3"/>
  <c r="CE3242" i="3"/>
  <c r="F3242" i="3"/>
  <c r="D3242" i="3"/>
  <c r="BZ3241" i="3"/>
  <c r="CA3241" i="3"/>
  <c r="CM3240" i="3"/>
  <c r="CK3240" i="3"/>
  <c r="CI3239" i="3"/>
  <c r="CG3239" i="3"/>
  <c r="BV3236" i="3"/>
  <c r="BW3236" i="3"/>
  <c r="CK3232" i="3"/>
  <c r="CL3232" i="3"/>
  <c r="BY3229" i="3"/>
  <c r="BZ3229" i="3"/>
  <c r="CA3229" i="3"/>
  <c r="BQ2590" i="3"/>
  <c r="BQ983" i="3"/>
  <c r="CN52" i="16"/>
  <c r="BY3227" i="3"/>
  <c r="CC2609" i="3"/>
  <c r="BU3194" i="3"/>
  <c r="BQ3227" i="3"/>
  <c r="BY2434" i="3"/>
  <c r="BY1356" i="3"/>
  <c r="BQ3159" i="3"/>
  <c r="BU2361" i="3"/>
  <c r="BU37" i="3"/>
  <c r="BY987" i="3"/>
  <c r="CO2440" i="3"/>
  <c r="BY2909" i="3"/>
  <c r="CG35" i="3"/>
  <c r="BY968" i="3"/>
  <c r="BY355" i="3"/>
  <c r="BQ963" i="3"/>
  <c r="BU1376" i="3"/>
  <c r="BY254" i="3"/>
  <c r="BY383" i="3"/>
  <c r="BY2481" i="3"/>
  <c r="BU1084" i="3"/>
  <c r="CC2481" i="3"/>
  <c r="BU926" i="3"/>
  <c r="BY926" i="3"/>
  <c r="CC3477" i="3"/>
  <c r="BY3477" i="3"/>
  <c r="BU3208" i="3"/>
  <c r="BY149" i="3"/>
  <c r="BU149" i="3"/>
  <c r="BV3471" i="3"/>
  <c r="BW3471" i="3"/>
  <c r="BU3471" i="3"/>
  <c r="CL3469" i="3"/>
  <c r="CM3469" i="3"/>
  <c r="CL3466" i="3"/>
  <c r="CM3466" i="3"/>
  <c r="BW3463" i="3"/>
  <c r="BV3463" i="3"/>
  <c r="CK3431" i="3"/>
  <c r="CM3431" i="3"/>
  <c r="BW3428" i="3"/>
  <c r="BU3428" i="3"/>
  <c r="CL3427" i="3"/>
  <c r="CK3427" i="3"/>
  <c r="BU3414" i="3"/>
  <c r="BW3414" i="3"/>
  <c r="CI3400" i="3"/>
  <c r="CG3400" i="3"/>
  <c r="BS3318" i="3"/>
  <c r="BR3318" i="3"/>
  <c r="CA3312" i="3"/>
  <c r="BZ3312" i="3"/>
  <c r="CA3305" i="3"/>
  <c r="BZ3305" i="3"/>
  <c r="BS3279" i="3"/>
  <c r="BR3279" i="3"/>
  <c r="BV3242" i="3"/>
  <c r="BW3242" i="3"/>
  <c r="BR3241" i="3"/>
  <c r="BS3241" i="3"/>
  <c r="CD3240" i="3"/>
  <c r="CE3240" i="3"/>
  <c r="CD3236" i="3"/>
  <c r="CE3236" i="3"/>
  <c r="CM3234" i="3"/>
  <c r="CL3234" i="3"/>
  <c r="CK3224" i="3"/>
  <c r="CM3224" i="3"/>
  <c r="CH2923" i="3"/>
  <c r="CI2923" i="3"/>
  <c r="BS2776" i="3"/>
  <c r="BQ2776" i="3"/>
  <c r="F2739" i="3"/>
  <c r="D2739" i="3"/>
  <c r="F2675" i="3"/>
  <c r="D2675" i="3"/>
  <c r="M2675" i="3"/>
  <c r="D2564" i="3"/>
  <c r="F2564" i="3"/>
  <c r="D2560" i="3"/>
  <c r="F2560" i="3"/>
  <c r="BR2532" i="3"/>
  <c r="BS2532" i="3"/>
  <c r="CH2530" i="3"/>
  <c r="CG2530" i="3"/>
  <c r="CI2530" i="3"/>
  <c r="BR2530" i="3"/>
  <c r="BS2530" i="3"/>
  <c r="CI2529" i="3"/>
  <c r="CH2529" i="3"/>
  <c r="CG2529" i="3"/>
  <c r="CH2528" i="3"/>
  <c r="CI2528" i="3"/>
  <c r="CG2528" i="3"/>
  <c r="CH2525" i="3"/>
  <c r="CI2525" i="3"/>
  <c r="BS2525" i="3"/>
  <c r="BR2525" i="3"/>
  <c r="BR2504" i="3"/>
  <c r="BS2504" i="3"/>
  <c r="CA2478" i="3"/>
  <c r="BZ2478" i="3"/>
  <c r="CC2425" i="3"/>
  <c r="CD2425" i="3"/>
  <c r="CC2421" i="3"/>
  <c r="CD2421" i="3"/>
  <c r="CE2387" i="3"/>
  <c r="CD2387" i="3"/>
  <c r="D2370" i="3"/>
  <c r="F2370" i="3"/>
  <c r="CC2310" i="3"/>
  <c r="CE2310" i="3"/>
  <c r="M2290" i="3"/>
  <c r="D2290" i="3"/>
  <c r="D2289" i="3"/>
  <c r="F2289" i="3"/>
  <c r="BY2288" i="3"/>
  <c r="CA2288" i="3"/>
  <c r="CC2285" i="3"/>
  <c r="CE2285" i="3"/>
  <c r="CD2285" i="3"/>
  <c r="CC2273" i="3"/>
  <c r="CD2273" i="3"/>
  <c r="CE2273" i="3"/>
  <c r="CK2251" i="3"/>
  <c r="CL2251" i="3"/>
  <c r="CM2251" i="3"/>
  <c r="BY2208" i="3"/>
  <c r="CA2208" i="3"/>
  <c r="CL2153" i="3"/>
  <c r="CM2153" i="3"/>
  <c r="CA2137" i="3"/>
  <c r="BY2137" i="3"/>
  <c r="CE2126" i="3"/>
  <c r="CD2126" i="3"/>
  <c r="CA2116" i="3"/>
  <c r="BY2116" i="3"/>
  <c r="CM2101" i="3"/>
  <c r="CL2101" i="3"/>
  <c r="D2091" i="3"/>
  <c r="F2091" i="3"/>
  <c r="BU2053" i="3"/>
  <c r="BW2053" i="3"/>
  <c r="CE2032" i="3"/>
  <c r="CC2032" i="3"/>
  <c r="CD2032" i="3"/>
  <c r="BY2031" i="3"/>
  <c r="CA2031" i="3"/>
  <c r="CL2030" i="3"/>
  <c r="CK2030" i="3"/>
  <c r="CM2030" i="3"/>
  <c r="D2014" i="3"/>
  <c r="F2014" i="3"/>
  <c r="BQ2009" i="3"/>
  <c r="BS2009" i="3"/>
  <c r="F2004" i="3"/>
  <c r="D2004" i="3"/>
  <c r="BY1999" i="3"/>
  <c r="BZ1999" i="3"/>
  <c r="CL1998" i="3"/>
  <c r="CK1998" i="3"/>
  <c r="CM1998" i="3"/>
  <c r="CG1997" i="3"/>
  <c r="CH1997" i="3"/>
  <c r="CI1997" i="3"/>
  <c r="BS1997" i="3"/>
  <c r="BR1997" i="3"/>
  <c r="CE1992" i="3"/>
  <c r="CD1992" i="3"/>
  <c r="CD1987" i="3"/>
  <c r="CE1987" i="3"/>
  <c r="D1955" i="3"/>
  <c r="F1955" i="3"/>
  <c r="CG1952" i="3"/>
  <c r="CH1952" i="3"/>
  <c r="CG1951" i="3"/>
  <c r="CH1951" i="3"/>
  <c r="D1938" i="3"/>
  <c r="F1938" i="3"/>
  <c r="D1934" i="3"/>
  <c r="F1934" i="3"/>
  <c r="F1885" i="3"/>
  <c r="D1885" i="3"/>
  <c r="F1881" i="3"/>
  <c r="D1881" i="3"/>
  <c r="BZ1827" i="3"/>
  <c r="CA1827" i="3"/>
  <c r="BY1827" i="3"/>
  <c r="BU1825" i="3"/>
  <c r="BV1825" i="3"/>
  <c r="BW1825" i="3"/>
  <c r="BS1813" i="3"/>
  <c r="BR1813" i="3"/>
  <c r="BQ1813" i="3"/>
  <c r="BS1809" i="3"/>
  <c r="BQ1809" i="3"/>
  <c r="BR1809" i="3"/>
  <c r="CI1805" i="3"/>
  <c r="CG1805" i="3"/>
  <c r="BR1805" i="3"/>
  <c r="BQ1805" i="3"/>
  <c r="CE1784" i="3"/>
  <c r="CD1784" i="3"/>
  <c r="CC1784" i="3"/>
  <c r="CH1708" i="3"/>
  <c r="CG1708" i="3"/>
  <c r="BR1708" i="3"/>
  <c r="BS1708" i="3"/>
  <c r="CD1707" i="3"/>
  <c r="CC1707" i="3"/>
  <c r="CE1707" i="3"/>
  <c r="F1697" i="3"/>
  <c r="D1697" i="3"/>
  <c r="BW1691" i="3"/>
  <c r="BV1691" i="3"/>
  <c r="F1683" i="3"/>
  <c r="D1683" i="3"/>
  <c r="D1679" i="3"/>
  <c r="F1679" i="3"/>
  <c r="F1663" i="3"/>
  <c r="M1663" i="3"/>
  <c r="D1663" i="3"/>
  <c r="M1659" i="3"/>
  <c r="D1659" i="3"/>
  <c r="CI1656" i="3"/>
  <c r="CH1656" i="3"/>
  <c r="BS1656" i="3"/>
  <c r="BR1656" i="3"/>
  <c r="BQ1656" i="3"/>
  <c r="F1655" i="3"/>
  <c r="M1655" i="3"/>
  <c r="CI1652" i="3"/>
  <c r="CG1652" i="3"/>
  <c r="CH1652" i="3"/>
  <c r="BS1652" i="3"/>
  <c r="BQ1652" i="3"/>
  <c r="D1647" i="3"/>
  <c r="M1647" i="3"/>
  <c r="F1647" i="3"/>
  <c r="CC1606" i="3"/>
  <c r="CD1606" i="3"/>
  <c r="BQ1603" i="3"/>
  <c r="BS1603" i="3"/>
  <c r="BR1603" i="3"/>
  <c r="BQ1595" i="3"/>
  <c r="BS1595" i="3"/>
  <c r="BR1595" i="3"/>
  <c r="CC1586" i="3"/>
  <c r="CD1586" i="3"/>
  <c r="BQ1583" i="3"/>
  <c r="BS1583" i="3"/>
  <c r="BR1583" i="3"/>
  <c r="CD1581" i="3"/>
  <c r="CC1581" i="3"/>
  <c r="CE1581" i="3"/>
  <c r="CD1553" i="3"/>
  <c r="CE1553" i="3"/>
  <c r="CC1553" i="3"/>
  <c r="CK1551" i="3"/>
  <c r="CL1551" i="3"/>
  <c r="CM1551" i="3"/>
  <c r="CH1550" i="3"/>
  <c r="CI1550" i="3"/>
  <c r="CG1550" i="3"/>
  <c r="BS1550" i="3"/>
  <c r="BR1550" i="3"/>
  <c r="CC1549" i="3"/>
  <c r="CE1549" i="3"/>
  <c r="CD1549" i="3"/>
  <c r="BU1547" i="3"/>
  <c r="BW1547" i="3"/>
  <c r="BV1547" i="3"/>
  <c r="CD1540" i="3"/>
  <c r="CE1540" i="3"/>
  <c r="CL1463" i="3"/>
  <c r="CK1463" i="3"/>
  <c r="BW1463" i="3"/>
  <c r="BV1463" i="3"/>
  <c r="BU1463" i="3"/>
  <c r="CH1446" i="3"/>
  <c r="CI1446" i="3"/>
  <c r="BR1446" i="3"/>
  <c r="BQ1446" i="3"/>
  <c r="CE1445" i="3"/>
  <c r="CC1445" i="3"/>
  <c r="CK1443" i="3"/>
  <c r="CL1443" i="3"/>
  <c r="BW1443" i="3"/>
  <c r="BV1443" i="3"/>
  <c r="BU1443" i="3"/>
  <c r="CH1442" i="3"/>
  <c r="CG1442" i="3"/>
  <c r="CI1442" i="3"/>
  <c r="BS1442" i="3"/>
  <c r="BQ1442" i="3"/>
  <c r="CD1440" i="3"/>
  <c r="CE1440" i="3"/>
  <c r="BZ1435" i="3"/>
  <c r="BY1435" i="3"/>
  <c r="CA1435" i="3"/>
  <c r="CK1434" i="3"/>
  <c r="CM1434" i="3"/>
  <c r="BV1434" i="3"/>
  <c r="BW1434" i="3"/>
  <c r="BU1434" i="3"/>
  <c r="CC1432" i="3"/>
  <c r="CD1432" i="3"/>
  <c r="CE1432" i="3"/>
  <c r="BZ1431" i="3"/>
  <c r="CA1431" i="3"/>
  <c r="CA1427" i="3"/>
  <c r="BY1427" i="3"/>
  <c r="BV1426" i="3"/>
  <c r="BU1426" i="3"/>
  <c r="BW1426" i="3"/>
  <c r="CD1424" i="3"/>
  <c r="CC1424" i="3"/>
  <c r="CE1424" i="3"/>
  <c r="CK1347" i="3"/>
  <c r="CL1347" i="3"/>
  <c r="CM1347" i="3"/>
  <c r="CI1338" i="3"/>
  <c r="CG1338" i="3"/>
  <c r="CE1337" i="3"/>
  <c r="CC1337" i="3"/>
  <c r="CD1337" i="3"/>
  <c r="BW1335" i="3"/>
  <c r="BV1335" i="3"/>
  <c r="BR1322" i="3"/>
  <c r="BQ1322" i="3"/>
  <c r="CE1321" i="3"/>
  <c r="CC1321" i="3"/>
  <c r="CL1319" i="3"/>
  <c r="CM1319" i="3"/>
  <c r="CK1319" i="3"/>
  <c r="BW1319" i="3"/>
  <c r="BU1319" i="3"/>
  <c r="CG1318" i="3"/>
  <c r="CH1318" i="3"/>
  <c r="CI1318" i="3"/>
  <c r="CE1317" i="3"/>
  <c r="CC1317" i="3"/>
  <c r="D1316" i="3"/>
  <c r="M1316" i="3"/>
  <c r="F1312" i="3"/>
  <c r="M1312" i="3"/>
  <c r="CC1305" i="3"/>
  <c r="CE1305" i="3"/>
  <c r="CD1305" i="3"/>
  <c r="M1303" i="3"/>
  <c r="D1303" i="3"/>
  <c r="D1299" i="3"/>
  <c r="M1299" i="3"/>
  <c r="CE1285" i="3"/>
  <c r="CC1285" i="3"/>
  <c r="CK1283" i="3"/>
  <c r="CL1283" i="3"/>
  <c r="BW1283" i="3"/>
  <c r="BV1283" i="3"/>
  <c r="BU1283" i="3"/>
  <c r="CI1282" i="3"/>
  <c r="CH1282" i="3"/>
  <c r="CG1282" i="3"/>
  <c r="CD1281" i="3"/>
  <c r="CC1281" i="3"/>
  <c r="CM1279" i="3"/>
  <c r="CL1279" i="3"/>
  <c r="CK1279" i="3"/>
  <c r="D1275" i="3"/>
  <c r="M1275" i="3"/>
  <c r="F1275" i="3"/>
  <c r="D1271" i="3"/>
  <c r="M1271" i="3"/>
  <c r="BW1269" i="3"/>
  <c r="BU1269" i="3"/>
  <c r="D1267" i="3"/>
  <c r="M1267" i="3"/>
  <c r="D1259" i="3"/>
  <c r="F1259" i="3"/>
  <c r="D1222" i="3"/>
  <c r="F1222" i="3"/>
  <c r="CK1111" i="3"/>
  <c r="CM1111" i="3"/>
  <c r="BS843" i="3"/>
  <c r="BR843" i="3"/>
  <c r="CL765" i="3"/>
  <c r="CK765" i="3"/>
  <c r="CC763" i="3"/>
  <c r="CE763" i="3"/>
  <c r="CA762" i="3"/>
  <c r="BY762" i="3"/>
  <c r="BZ762" i="3"/>
  <c r="BV753" i="3"/>
  <c r="BU753" i="3"/>
  <c r="CM749" i="3"/>
  <c r="CL749" i="3"/>
  <c r="CK749" i="3"/>
  <c r="CD747" i="3"/>
  <c r="CE747" i="3"/>
  <c r="CA746" i="3"/>
  <c r="BZ746" i="3"/>
  <c r="BY746" i="3"/>
  <c r="CK745" i="3"/>
  <c r="CM745" i="3"/>
  <c r="BZ742" i="3"/>
  <c r="BY742" i="3"/>
  <c r="CA742" i="3"/>
  <c r="CK741" i="3"/>
  <c r="CL741" i="3"/>
  <c r="BW741" i="3"/>
  <c r="BV741" i="3"/>
  <c r="CC739" i="3"/>
  <c r="CE739" i="3"/>
  <c r="CK736" i="3"/>
  <c r="CM736" i="3"/>
  <c r="CL736" i="3"/>
  <c r="BV736" i="3"/>
  <c r="BW736" i="3"/>
  <c r="CG705" i="3"/>
  <c r="CI705" i="3"/>
  <c r="CH705" i="3"/>
  <c r="CI703" i="3"/>
  <c r="CG703" i="3"/>
  <c r="CH703" i="3"/>
  <c r="BS703" i="3"/>
  <c r="BQ703" i="3"/>
  <c r="CE702" i="3"/>
  <c r="CD702" i="3"/>
  <c r="F693" i="3"/>
  <c r="M693" i="3"/>
  <c r="BW558" i="3"/>
  <c r="BU558" i="3"/>
  <c r="BR557" i="3"/>
  <c r="BS557" i="3"/>
  <c r="BQ557" i="3"/>
  <c r="BV552" i="3"/>
  <c r="BW552" i="3"/>
  <c r="BU552" i="3"/>
  <c r="CL520" i="3"/>
  <c r="CM520" i="3"/>
  <c r="BU520" i="3"/>
  <c r="BV520" i="3"/>
  <c r="CH519" i="3"/>
  <c r="CG519" i="3"/>
  <c r="CI519" i="3"/>
  <c r="BQ519" i="3"/>
  <c r="BR519" i="3"/>
  <c r="D518" i="3"/>
  <c r="M518" i="3"/>
  <c r="F518" i="3"/>
  <c r="M508" i="3"/>
  <c r="D508" i="3"/>
  <c r="F508" i="3"/>
  <c r="BQ498" i="3"/>
  <c r="BR498" i="3"/>
  <c r="CC480" i="3"/>
  <c r="CE480" i="3"/>
  <c r="CD480" i="3"/>
  <c r="CC478" i="3"/>
  <c r="CD478" i="3"/>
  <c r="BU468" i="3"/>
  <c r="BW468" i="3"/>
  <c r="CG467" i="3"/>
  <c r="CH467" i="3"/>
  <c r="CI467" i="3"/>
  <c r="BR467" i="3"/>
  <c r="BQ467" i="3"/>
  <c r="D466" i="3"/>
  <c r="M466" i="3"/>
  <c r="CK456" i="3"/>
  <c r="CM456" i="3"/>
  <c r="CG455" i="3"/>
  <c r="CH455" i="3"/>
  <c r="CA453" i="3"/>
  <c r="BZ453" i="3"/>
  <c r="CK452" i="3"/>
  <c r="CM452" i="3"/>
  <c r="BW452" i="3"/>
  <c r="BV452" i="3"/>
  <c r="BU452" i="3"/>
  <c r="CG451" i="3"/>
  <c r="CH451" i="3"/>
  <c r="CI451" i="3"/>
  <c r="BQ451" i="3"/>
  <c r="BR451" i="3"/>
  <c r="F450" i="3"/>
  <c r="M450" i="3"/>
  <c r="CK448" i="3"/>
  <c r="CL448" i="3"/>
  <c r="CG447" i="3"/>
  <c r="CH447" i="3"/>
  <c r="D446" i="3"/>
  <c r="F446" i="3"/>
  <c r="F440" i="3"/>
  <c r="M440" i="3"/>
  <c r="CA439" i="3"/>
  <c r="BY439" i="3"/>
  <c r="CG437" i="3"/>
  <c r="CI437" i="3"/>
  <c r="BS437" i="3"/>
  <c r="BR437" i="3"/>
  <c r="F436" i="3"/>
  <c r="D436" i="3"/>
  <c r="CA435" i="3"/>
  <c r="BY435" i="3"/>
  <c r="CL434" i="3"/>
  <c r="CK434" i="3"/>
  <c r="CM434" i="3"/>
  <c r="BV434" i="3"/>
  <c r="BU434" i="3"/>
  <c r="CG433" i="3"/>
  <c r="CI433" i="3"/>
  <c r="F432" i="3"/>
  <c r="D432" i="3"/>
  <c r="F430" i="3"/>
  <c r="M430" i="3"/>
  <c r="D430" i="3"/>
  <c r="CA429" i="3"/>
  <c r="BZ429" i="3"/>
  <c r="CG417" i="3"/>
  <c r="CI417" i="3"/>
  <c r="BS417" i="3"/>
  <c r="BQ417" i="3"/>
  <c r="F416" i="3"/>
  <c r="D416" i="3"/>
  <c r="CA415" i="3"/>
  <c r="BZ415" i="3"/>
  <c r="CL414" i="3"/>
  <c r="CK414" i="3"/>
  <c r="F412" i="3"/>
  <c r="M412" i="3"/>
  <c r="CA411" i="3"/>
  <c r="BY411" i="3"/>
  <c r="CH405" i="3"/>
  <c r="CI405" i="3"/>
  <c r="CG405" i="3"/>
  <c r="CI401" i="3"/>
  <c r="CH401" i="3"/>
  <c r="CG401" i="3"/>
  <c r="CG371" i="3"/>
  <c r="CH371" i="3"/>
  <c r="CG369" i="3"/>
  <c r="CI369" i="3"/>
  <c r="F368" i="3"/>
  <c r="D368" i="3"/>
  <c r="BQ368" i="3"/>
  <c r="CK355" i="3"/>
  <c r="CM355" i="3"/>
  <c r="CL350" i="3"/>
  <c r="CK350" i="3"/>
  <c r="D314" i="3"/>
  <c r="M314" i="3"/>
  <c r="CL278" i="3"/>
  <c r="CM278" i="3"/>
  <c r="F209" i="3"/>
  <c r="M209" i="3"/>
  <c r="D209" i="3"/>
  <c r="CD195" i="3"/>
  <c r="CE195" i="3"/>
  <c r="BW185" i="3"/>
  <c r="BV185" i="3"/>
  <c r="CM179" i="3"/>
  <c r="CK179" i="3"/>
  <c r="CA172" i="3"/>
  <c r="BZ172" i="3"/>
  <c r="D171" i="3"/>
  <c r="F171" i="3"/>
  <c r="M171" i="3"/>
  <c r="D169" i="3"/>
  <c r="F169" i="3"/>
  <c r="BS164" i="3"/>
  <c r="BR164" i="3"/>
  <c r="BS162" i="3"/>
  <c r="BR162" i="3"/>
  <c r="CI158" i="3"/>
  <c r="CH158" i="3"/>
  <c r="CI150" i="3"/>
  <c r="CH150" i="3"/>
  <c r="CK69" i="3"/>
  <c r="CM69" i="3"/>
  <c r="BZ68" i="3"/>
  <c r="BY68" i="3"/>
  <c r="BS40" i="3"/>
  <c r="BR40" i="3"/>
  <c r="CA38" i="3"/>
  <c r="BZ38" i="3"/>
  <c r="CI36" i="3"/>
  <c r="CG36" i="3"/>
  <c r="CH36" i="3"/>
  <c r="F35" i="3"/>
  <c r="M35" i="3"/>
  <c r="M31" i="3"/>
  <c r="D31" i="3"/>
  <c r="CG28" i="3"/>
  <c r="CI28" i="3"/>
  <c r="BS28" i="3"/>
  <c r="BR28" i="3"/>
  <c r="D27" i="3"/>
  <c r="F27" i="3"/>
  <c r="M27" i="3"/>
  <c r="BR3205" i="3"/>
  <c r="CH3229" i="3"/>
  <c r="BR3245" i="3"/>
  <c r="CD3252" i="3"/>
  <c r="BW3393" i="3"/>
  <c r="BV2802" i="3"/>
  <c r="BV2932" i="3"/>
  <c r="CL3210" i="3"/>
  <c r="CE3326" i="3"/>
  <c r="CM3397" i="3"/>
  <c r="CG2805" i="3"/>
  <c r="CE2926" i="3"/>
  <c r="BU2694" i="3"/>
  <c r="CH3171" i="3"/>
  <c r="BY2811" i="3"/>
  <c r="CE2894" i="3"/>
  <c r="CH2915" i="3"/>
  <c r="CM3206" i="3"/>
  <c r="BR3283" i="3"/>
  <c r="CL3433" i="3"/>
  <c r="CI3410" i="3"/>
  <c r="CL3429" i="3"/>
  <c r="CK3462" i="3"/>
  <c r="D3613" i="3"/>
  <c r="BR3404" i="3"/>
  <c r="BV3430" i="3"/>
  <c r="CH1897" i="3"/>
  <c r="CI2307" i="3"/>
  <c r="BU2330" i="3"/>
  <c r="M2347" i="3"/>
  <c r="BR2505" i="3"/>
  <c r="BQ2523" i="3"/>
  <c r="M1590" i="3"/>
  <c r="CK1665" i="3"/>
  <c r="CM1695" i="3"/>
  <c r="CE2150" i="3"/>
  <c r="BR2360" i="3"/>
  <c r="BW2415" i="3"/>
  <c r="CC1540" i="3"/>
  <c r="M1557" i="3"/>
  <c r="BZ1644" i="3"/>
  <c r="CL1665" i="3"/>
  <c r="CH1698" i="3"/>
  <c r="BZ1701" i="3"/>
  <c r="CE2095" i="3"/>
  <c r="BZ2536" i="3"/>
  <c r="CD2649" i="3"/>
  <c r="CK2669" i="3"/>
  <c r="CM2794" i="3"/>
  <c r="CG2010" i="3"/>
  <c r="BQ2135" i="3"/>
  <c r="BW2253" i="3"/>
  <c r="CI2298" i="3"/>
  <c r="BR2160" i="3"/>
  <c r="F2288" i="3"/>
  <c r="BW2501" i="3"/>
  <c r="BV2681" i="3"/>
  <c r="BY2713" i="3"/>
  <c r="BU2810" i="3"/>
  <c r="BY2778" i="3"/>
  <c r="BV2685" i="3"/>
  <c r="CA2774" i="3"/>
  <c r="CC3170" i="3"/>
  <c r="D3079" i="3"/>
  <c r="BQ3079" i="3"/>
  <c r="BV3431" i="3"/>
  <c r="CL3418" i="3"/>
  <c r="CH1886" i="3"/>
  <c r="BU3429" i="3"/>
  <c r="M233" i="3"/>
  <c r="CL361" i="3"/>
  <c r="BQ494" i="3"/>
  <c r="BS498" i="3"/>
  <c r="BV521" i="3"/>
  <c r="CM352" i="3"/>
  <c r="CD368" i="3"/>
  <c r="CD431" i="3"/>
  <c r="BQ478" i="3"/>
  <c r="D497" i="3"/>
  <c r="CA512" i="3"/>
  <c r="CA522" i="3"/>
  <c r="BV525" i="3"/>
  <c r="CC579" i="3"/>
  <c r="CH588" i="3"/>
  <c r="BV755" i="3"/>
  <c r="F232" i="3"/>
  <c r="CH740" i="3"/>
  <c r="CL753" i="3"/>
  <c r="CH825" i="3"/>
  <c r="CG161" i="3"/>
  <c r="CK182" i="3"/>
  <c r="BQ369" i="3"/>
  <c r="CK695" i="3"/>
  <c r="CC697" i="3"/>
  <c r="BW700" i="3"/>
  <c r="BS32" i="3"/>
  <c r="CI66" i="3"/>
  <c r="D480" i="3"/>
  <c r="CL671" i="3"/>
  <c r="BY838" i="3"/>
  <c r="CD1286" i="3"/>
  <c r="F1290" i="3"/>
  <c r="CE1326" i="3"/>
  <c r="CC1332" i="3"/>
  <c r="CI1684" i="3"/>
  <c r="D1901" i="3"/>
  <c r="CI163" i="3"/>
  <c r="D421" i="3"/>
  <c r="CI598" i="3"/>
  <c r="BY672" i="3"/>
  <c r="BY819" i="3"/>
  <c r="CH1291" i="3"/>
  <c r="BZ1293" i="3"/>
  <c r="CD1316" i="3"/>
  <c r="CK184" i="3"/>
  <c r="CL406" i="3"/>
  <c r="CL511" i="3"/>
  <c r="F824" i="3"/>
  <c r="CL1273" i="3"/>
  <c r="CM1277" i="3"/>
  <c r="CA1311" i="3"/>
  <c r="BV1314" i="3"/>
  <c r="BR1328" i="3"/>
  <c r="BS1437" i="3"/>
  <c r="CD1267" i="3"/>
  <c r="F170" i="3"/>
  <c r="CK279" i="3"/>
  <c r="BY316" i="3"/>
  <c r="CL603" i="3"/>
  <c r="BQ1309" i="3"/>
  <c r="BZ1331" i="3"/>
  <c r="CC693" i="3"/>
  <c r="M1281" i="3"/>
  <c r="CI380" i="3"/>
  <c r="CK1537" i="3"/>
  <c r="CA1562" i="3"/>
  <c r="BQ1680" i="3"/>
  <c r="CI1687" i="3"/>
  <c r="CC1996" i="3"/>
  <c r="CI1429" i="3"/>
  <c r="CK1542" i="3"/>
  <c r="CE1559" i="3"/>
  <c r="CC1575" i="3"/>
  <c r="CG1587" i="3"/>
  <c r="CA1597" i="3"/>
  <c r="CI1599" i="3"/>
  <c r="CL1676" i="3"/>
  <c r="CI1968" i="3"/>
  <c r="CI1993" i="3"/>
  <c r="CL1561" i="3"/>
  <c r="CG1564" i="3"/>
  <c r="CD1647" i="3"/>
  <c r="CE1663" i="3"/>
  <c r="BY1688" i="3"/>
  <c r="CD1776" i="3"/>
  <c r="BU1806" i="3"/>
  <c r="BQ1993" i="3"/>
  <c r="CE2022" i="3"/>
  <c r="BR1545" i="3"/>
  <c r="F1577" i="3"/>
  <c r="BZ1678" i="3"/>
  <c r="CL1704" i="3"/>
  <c r="BU1994" i="3"/>
  <c r="BZ2021" i="3"/>
  <c r="CG2048" i="3"/>
  <c r="BR2114" i="3"/>
  <c r="CA1289" i="3"/>
  <c r="BW1572" i="3"/>
  <c r="CA1593" i="3"/>
  <c r="CG1615" i="3"/>
  <c r="BU1653" i="3"/>
  <c r="BV1839" i="3"/>
  <c r="BY1990" i="3"/>
  <c r="CD2091" i="3"/>
  <c r="CI2123" i="3"/>
  <c r="CC2583" i="3"/>
  <c r="CI1545" i="3"/>
  <c r="CG1583" i="3"/>
  <c r="CH1960" i="3"/>
  <c r="BV2124" i="3"/>
  <c r="BW2148" i="3"/>
  <c r="BW2198" i="3"/>
  <c r="CM2316" i="3"/>
  <c r="CL2320" i="3"/>
  <c r="CK2326" i="3"/>
  <c r="CM2336" i="3"/>
  <c r="CL2384" i="3"/>
  <c r="BW2423" i="3"/>
  <c r="CE2477" i="3"/>
  <c r="CI2496" i="3"/>
  <c r="CD2599" i="3"/>
  <c r="CA2662" i="3"/>
  <c r="BZ2728" i="3"/>
  <c r="CG2740" i="3"/>
  <c r="CK2802" i="3"/>
  <c r="CK2892" i="3"/>
  <c r="CA2059" i="3"/>
  <c r="CI2092" i="3"/>
  <c r="BU2120" i="3"/>
  <c r="M2196" i="3"/>
  <c r="CG2405" i="3"/>
  <c r="F2494" i="3"/>
  <c r="BV2589" i="3"/>
  <c r="CC2721" i="3"/>
  <c r="CL2802" i="3"/>
  <c r="CE2922" i="3"/>
  <c r="M2126" i="3"/>
  <c r="BQ2156" i="3"/>
  <c r="CK2256" i="3"/>
  <c r="CM2326" i="3"/>
  <c r="CH2413" i="3"/>
  <c r="BZ2659" i="3"/>
  <c r="BQ2805" i="3"/>
  <c r="CC3075" i="3"/>
  <c r="BZ1880" i="3"/>
  <c r="CC1987" i="3"/>
  <c r="CE2651" i="3"/>
  <c r="CD3324" i="3"/>
  <c r="CL3431" i="3"/>
  <c r="CK3469" i="3"/>
  <c r="BY2367" i="3"/>
  <c r="F445" i="3"/>
  <c r="BR158" i="3"/>
  <c r="BS150" i="3"/>
  <c r="CI371" i="3"/>
  <c r="BW434" i="3"/>
  <c r="CM491" i="3"/>
  <c r="CM515" i="3"/>
  <c r="CM350" i="3"/>
  <c r="CH369" i="3"/>
  <c r="BZ439" i="3"/>
  <c r="BQ455" i="3"/>
  <c r="BW179" i="3"/>
  <c r="BS451" i="3"/>
  <c r="CM552" i="3"/>
  <c r="BU741" i="3"/>
  <c r="CL452" i="3"/>
  <c r="BU736" i="3"/>
  <c r="M446" i="3"/>
  <c r="BW520" i="3"/>
  <c r="CD739" i="3"/>
  <c r="BU749" i="3"/>
  <c r="CG1446" i="3"/>
  <c r="CD763" i="3"/>
  <c r="CM1443" i="3"/>
  <c r="BQ1550" i="3"/>
  <c r="F1267" i="3"/>
  <c r="CG1656" i="3"/>
  <c r="BQ1997" i="3"/>
  <c r="M2739" i="3"/>
  <c r="BZ3235" i="3"/>
  <c r="BZ3277" i="3"/>
  <c r="CM3419" i="3"/>
  <c r="CK3206" i="3"/>
  <c r="BU3398" i="3"/>
  <c r="F3593" i="3"/>
  <c r="F3718" i="3"/>
  <c r="CC2926" i="3"/>
  <c r="D2730" i="3"/>
  <c r="CH2805" i="3"/>
  <c r="BW3311" i="3"/>
  <c r="CK2592" i="3"/>
  <c r="CH2693" i="3"/>
  <c r="CD2804" i="3"/>
  <c r="D3236" i="3"/>
  <c r="BZ3402" i="3"/>
  <c r="BW3413" i="3"/>
  <c r="CM3422" i="3"/>
  <c r="BS3407" i="3"/>
  <c r="F3526" i="3"/>
  <c r="CH2009" i="3"/>
  <c r="CL2132" i="3"/>
  <c r="BU2415" i="3"/>
  <c r="BS2515" i="3"/>
  <c r="CA2889" i="3"/>
  <c r="BR1897" i="3"/>
  <c r="BY1958" i="3"/>
  <c r="CE2196" i="3"/>
  <c r="CM1700" i="3"/>
  <c r="CL1883" i="3"/>
  <c r="CA2367" i="3"/>
  <c r="CC2679" i="3"/>
  <c r="BQ2335" i="3"/>
  <c r="CI2402" i="3"/>
  <c r="BZ2546" i="3"/>
  <c r="CM2690" i="3"/>
  <c r="CM2733" i="3"/>
  <c r="BV2699" i="3"/>
  <c r="BS2740" i="3"/>
  <c r="CG3159" i="3"/>
  <c r="CL3168" i="3"/>
  <c r="CE3204" i="3"/>
  <c r="CH3249" i="3"/>
  <c r="CL2677" i="3"/>
  <c r="CH3318" i="3"/>
  <c r="BU3419" i="3"/>
  <c r="CH2697" i="3"/>
  <c r="BW2786" i="3"/>
  <c r="CC2922" i="3"/>
  <c r="F3675" i="3"/>
  <c r="BU3426" i="3"/>
  <c r="BQ3409" i="3"/>
  <c r="BV3415" i="3"/>
  <c r="CK3464" i="3"/>
  <c r="D3738" i="3"/>
  <c r="BR481" i="3"/>
  <c r="BS514" i="3"/>
  <c r="D315" i="3"/>
  <c r="CM354" i="3"/>
  <c r="CK398" i="3"/>
  <c r="BW495" i="3"/>
  <c r="CM529" i="3"/>
  <c r="F738" i="3"/>
  <c r="CG1264" i="3"/>
  <c r="CC1271" i="3"/>
  <c r="CD1290" i="3"/>
  <c r="CE275" i="3"/>
  <c r="CL318" i="3"/>
  <c r="CH377" i="3"/>
  <c r="BY420" i="3"/>
  <c r="BZ554" i="3"/>
  <c r="BZ756" i="3"/>
  <c r="CM849" i="3"/>
  <c r="CA737" i="3"/>
  <c r="M461" i="3"/>
  <c r="CC493" i="3"/>
  <c r="M513" i="3"/>
  <c r="BW822" i="3"/>
  <c r="CE1308" i="3"/>
  <c r="CL1330" i="3"/>
  <c r="BY1686" i="3"/>
  <c r="D1073" i="3"/>
  <c r="CG173" i="3"/>
  <c r="CL280" i="3"/>
  <c r="CL282" i="3"/>
  <c r="BR739" i="3"/>
  <c r="BW848" i="3"/>
  <c r="BQ1304" i="3"/>
  <c r="CD1324" i="3"/>
  <c r="BZ604" i="3"/>
  <c r="BR1272" i="3"/>
  <c r="BW1310" i="3"/>
  <c r="CM1329" i="3"/>
  <c r="BQ1260" i="3"/>
  <c r="CM1404" i="3"/>
  <c r="CE1436" i="3"/>
  <c r="CG1425" i="3"/>
  <c r="M1553" i="3"/>
  <c r="BV1826" i="3"/>
  <c r="CI1952" i="3"/>
  <c r="CK1394" i="3"/>
  <c r="BQ1814" i="3"/>
  <c r="BV1561" i="3"/>
  <c r="CE1586" i="3"/>
  <c r="BZ1636" i="3"/>
  <c r="BU1661" i="3"/>
  <c r="CD1674" i="3"/>
  <c r="CA1771" i="3"/>
  <c r="BR2057" i="3"/>
  <c r="BW1542" i="3"/>
  <c r="CC1631" i="3"/>
  <c r="BW1782" i="3"/>
  <c r="CC1896" i="3"/>
  <c r="CK2026" i="3"/>
  <c r="F1582" i="3"/>
  <c r="CG1603" i="3"/>
  <c r="CC1618" i="3"/>
  <c r="CH1628" i="3"/>
  <c r="CC1679" i="3"/>
  <c r="CC1693" i="3"/>
  <c r="BW1699" i="3"/>
  <c r="BQ1985" i="3"/>
  <c r="D2008" i="3"/>
  <c r="CH2096" i="3"/>
  <c r="BU2115" i="3"/>
  <c r="BW1957" i="3"/>
  <c r="M2287" i="3"/>
  <c r="CA2292" i="3"/>
  <c r="BR2303" i="3"/>
  <c r="BS2500" i="3"/>
  <c r="F2544" i="3"/>
  <c r="D2563" i="3"/>
  <c r="F2658" i="3"/>
  <c r="CA2728" i="3"/>
  <c r="CA2742" i="3"/>
  <c r="CK2806" i="3"/>
  <c r="CD3075" i="3"/>
  <c r="CA2933" i="3"/>
  <c r="CG1694" i="3"/>
  <c r="CE2060" i="3"/>
  <c r="BV2161" i="3"/>
  <c r="CA2289" i="3"/>
  <c r="BZ2337" i="3"/>
  <c r="CE2358" i="3"/>
  <c r="CL2368" i="3"/>
  <c r="CG2372" i="3"/>
  <c r="BR2405" i="3"/>
  <c r="BZ2511" i="3"/>
  <c r="CG2672" i="3"/>
  <c r="CK2773" i="3"/>
  <c r="CL2806" i="3"/>
  <c r="BS3159" i="3"/>
  <c r="CA3266" i="3"/>
  <c r="CL3463" i="3"/>
  <c r="CE2004" i="3"/>
  <c r="M2155" i="3"/>
  <c r="F2176" i="3"/>
  <c r="BR2369" i="3"/>
  <c r="D2517" i="3"/>
  <c r="CI2541" i="3"/>
  <c r="BZ2678" i="3"/>
  <c r="CG2793" i="3"/>
  <c r="BU1691" i="3"/>
  <c r="BV2053" i="3"/>
  <c r="CA2547" i="3"/>
  <c r="CA2597" i="3"/>
  <c r="BV3230" i="3"/>
  <c r="CA3265" i="3"/>
  <c r="M3327" i="3"/>
  <c r="CM3396" i="3"/>
  <c r="CH3209" i="3"/>
  <c r="BZ170" i="3"/>
  <c r="F31" i="3"/>
  <c r="CM414" i="3"/>
  <c r="D440" i="3"/>
  <c r="M368" i="3"/>
  <c r="D1016" i="3"/>
  <c r="BR36" i="3"/>
  <c r="BZ435" i="3"/>
  <c r="BQ447" i="3"/>
  <c r="CH28" i="3"/>
  <c r="CH417" i="3"/>
  <c r="CH437" i="3"/>
  <c r="BS447" i="3"/>
  <c r="BS455" i="3"/>
  <c r="F697" i="3"/>
  <c r="CL1111" i="3"/>
  <c r="CM1463" i="3"/>
  <c r="BU1335" i="3"/>
  <c r="BU1592" i="3"/>
  <c r="BZ1775" i="3"/>
  <c r="CE1281" i="3"/>
  <c r="M1259" i="3"/>
  <c r="CD1285" i="3"/>
  <c r="BV1709" i="3"/>
  <c r="BR1652" i="3"/>
  <c r="CH1805" i="3"/>
  <c r="BZ2031" i="3"/>
  <c r="CC1992" i="3"/>
  <c r="BZ2116" i="3"/>
  <c r="M2537" i="3"/>
  <c r="BS2526" i="3"/>
  <c r="CI1999" i="3"/>
  <c r="D2307" i="3"/>
  <c r="BY2181" i="3"/>
  <c r="BU3224" i="3"/>
  <c r="BY3201" i="3"/>
  <c r="CI3193" i="3"/>
  <c r="CG3193" i="3"/>
  <c r="BR3192" i="3"/>
  <c r="BS3192" i="3"/>
  <c r="CG3191" i="3"/>
  <c r="CI3191" i="3"/>
  <c r="BS3161" i="3"/>
  <c r="BR3161" i="3"/>
  <c r="CL3158" i="3"/>
  <c r="CM3158" i="3"/>
  <c r="D2904" i="3"/>
  <c r="F2904" i="3"/>
  <c r="BR2815" i="3"/>
  <c r="BQ2815" i="3"/>
  <c r="CI2738" i="3"/>
  <c r="CG2738" i="3"/>
  <c r="BR2716" i="3"/>
  <c r="BQ2716" i="3"/>
  <c r="F2708" i="3"/>
  <c r="D2708" i="3"/>
  <c r="CA2703" i="3"/>
  <c r="BZ2703" i="3"/>
  <c r="BR2691" i="3"/>
  <c r="BQ2691" i="3"/>
  <c r="CL2671" i="3"/>
  <c r="CM2671" i="3"/>
  <c r="BQ2660" i="3"/>
  <c r="BU2654" i="3"/>
  <c r="CI2596" i="3"/>
  <c r="CG2596" i="3"/>
  <c r="BR2595" i="3"/>
  <c r="BS2595" i="3"/>
  <c r="BV2582" i="3"/>
  <c r="BW2582" i="3"/>
  <c r="CI2566" i="3"/>
  <c r="CG2566" i="3"/>
  <c r="CI2565" i="3"/>
  <c r="CG2565" i="3"/>
  <c r="BR2564" i="3"/>
  <c r="BQ2564" i="3"/>
  <c r="CG2562" i="3"/>
  <c r="CH2562" i="3"/>
  <c r="CI2555" i="3"/>
  <c r="CH2555" i="3"/>
  <c r="CG2555" i="3"/>
  <c r="F2541" i="3"/>
  <c r="M2541" i="3"/>
  <c r="D2541" i="3"/>
  <c r="BQ2530" i="3"/>
  <c r="F2514" i="3"/>
  <c r="D2514" i="3"/>
  <c r="BY2504" i="3"/>
  <c r="CA2504" i="3"/>
  <c r="CK2477" i="3"/>
  <c r="CM2477" i="3"/>
  <c r="CL2477" i="3"/>
  <c r="BU2417" i="3"/>
  <c r="BV2417" i="3"/>
  <c r="CA2408" i="3"/>
  <c r="BZ2408" i="3"/>
  <c r="F2404" i="3"/>
  <c r="D2404" i="3"/>
  <c r="BZ2373" i="3"/>
  <c r="CA2373" i="3"/>
  <c r="CH2370" i="3"/>
  <c r="CI2370" i="3"/>
  <c r="CE2339" i="3"/>
  <c r="CC2339" i="3"/>
  <c r="CC2316" i="3"/>
  <c r="CE2316" i="3"/>
  <c r="BY2307" i="3"/>
  <c r="BZ2307" i="3"/>
  <c r="D2297" i="3"/>
  <c r="M2297" i="3"/>
  <c r="F2277" i="3"/>
  <c r="M2277" i="3"/>
  <c r="D2277" i="3"/>
  <c r="BS2276" i="3"/>
  <c r="BR2276" i="3"/>
  <c r="CK2262" i="3"/>
  <c r="CM2262" i="3"/>
  <c r="CE2258" i="3"/>
  <c r="CD2258" i="3"/>
  <c r="CC2257" i="3"/>
  <c r="CE2257" i="3"/>
  <c r="CD2257" i="3"/>
  <c r="CE2207" i="3"/>
  <c r="CC2207" i="3"/>
  <c r="CD2207" i="3"/>
  <c r="CG2200" i="3"/>
  <c r="CI2200" i="3"/>
  <c r="CD2199" i="3"/>
  <c r="CE2199" i="3"/>
  <c r="CA2193" i="3"/>
  <c r="BY2193" i="3"/>
  <c r="CA2169" i="3"/>
  <c r="BY2169" i="3"/>
  <c r="CA2123" i="3"/>
  <c r="BY2123" i="3"/>
  <c r="BV2113" i="3"/>
  <c r="BU2113" i="3"/>
  <c r="BQ2102" i="3"/>
  <c r="BR2102" i="3"/>
  <c r="F2101" i="3"/>
  <c r="D2101" i="3"/>
  <c r="F2097" i="3"/>
  <c r="D2097" i="3"/>
  <c r="BQ2059" i="3"/>
  <c r="BR2059" i="3"/>
  <c r="BS2059" i="3"/>
  <c r="BY2057" i="3"/>
  <c r="BZ2057" i="3"/>
  <c r="CM2051" i="3"/>
  <c r="CK2051" i="3"/>
  <c r="CL2051" i="3"/>
  <c r="CM2036" i="3"/>
  <c r="CK2036" i="3"/>
  <c r="BU2036" i="3"/>
  <c r="BV2036" i="3"/>
  <c r="CG2035" i="3"/>
  <c r="CH2035" i="3"/>
  <c r="BS2035" i="3"/>
  <c r="BQ2035" i="3"/>
  <c r="BY2033" i="3"/>
  <c r="CA2033" i="3"/>
  <c r="D2030" i="3"/>
  <c r="F2030" i="3"/>
  <c r="CL2014" i="3"/>
  <c r="CM2014" i="3"/>
  <c r="CK2014" i="3"/>
  <c r="CI2013" i="3"/>
  <c r="CH2013" i="3"/>
  <c r="F2011" i="3"/>
  <c r="D2011" i="3"/>
  <c r="CA2009" i="3"/>
  <c r="BY2009" i="3"/>
  <c r="BZ2009" i="3"/>
  <c r="D1998" i="3"/>
  <c r="F1998" i="3"/>
  <c r="CM1996" i="3"/>
  <c r="CL1996" i="3"/>
  <c r="CG1995" i="3"/>
  <c r="CH1995" i="3"/>
  <c r="CI1995" i="3"/>
  <c r="BQ1995" i="3"/>
  <c r="BR1995" i="3"/>
  <c r="BY1993" i="3"/>
  <c r="BZ1993" i="3"/>
  <c r="CA1993" i="3"/>
  <c r="CM1959" i="3"/>
  <c r="CL1959" i="3"/>
  <c r="CH1954" i="3"/>
  <c r="CG1954" i="3"/>
  <c r="CL1896" i="3"/>
  <c r="CM1896" i="3"/>
  <c r="CM1885" i="3"/>
  <c r="CK1885" i="3"/>
  <c r="CD1879" i="3"/>
  <c r="CE1879" i="3"/>
  <c r="CC1879" i="3"/>
  <c r="CL1813" i="3"/>
  <c r="CM1813" i="3"/>
  <c r="F1806" i="3"/>
  <c r="D1806" i="3"/>
  <c r="F1765" i="3"/>
  <c r="D1765" i="3"/>
  <c r="F1709" i="3"/>
  <c r="D1709" i="3"/>
  <c r="BQ1701" i="3"/>
  <c r="BR1701" i="3"/>
  <c r="CC1700" i="3"/>
  <c r="CD1700" i="3"/>
  <c r="CC1699" i="3"/>
  <c r="CE1699" i="3"/>
  <c r="CD1699" i="3"/>
  <c r="CA1698" i="3"/>
  <c r="BZ1698" i="3"/>
  <c r="CC1695" i="3"/>
  <c r="CE1695" i="3"/>
  <c r="CC1685" i="3"/>
  <c r="CD1685" i="3"/>
  <c r="CA1684" i="3"/>
  <c r="BY1684" i="3"/>
  <c r="BZ1684" i="3"/>
  <c r="CK1683" i="3"/>
  <c r="CL1683" i="3"/>
  <c r="CM1683" i="3"/>
  <c r="CC1681" i="3"/>
  <c r="CE1681" i="3"/>
  <c r="CD1681" i="3"/>
  <c r="BQ1670" i="3"/>
  <c r="BR1670" i="3"/>
  <c r="D1657" i="3"/>
  <c r="F1657" i="3"/>
  <c r="BR1654" i="3"/>
  <c r="BS1654" i="3"/>
  <c r="BQ1654" i="3"/>
  <c r="CI1650" i="3"/>
  <c r="CG1650" i="3"/>
  <c r="M1649" i="3"/>
  <c r="D1649" i="3"/>
  <c r="BQ1646" i="3"/>
  <c r="BR1646" i="3"/>
  <c r="BS1640" i="3"/>
  <c r="BQ1640" i="3"/>
  <c r="BR1640" i="3"/>
  <c r="D1639" i="3"/>
  <c r="F1639" i="3"/>
  <c r="CL1631" i="3"/>
  <c r="CM1631" i="3"/>
  <c r="CK1631" i="3"/>
  <c r="BU1631" i="3"/>
  <c r="BW1631" i="3"/>
  <c r="CM1627" i="3"/>
  <c r="CK1627" i="3"/>
  <c r="BU1627" i="3"/>
  <c r="BV1627" i="3"/>
  <c r="F1624" i="3"/>
  <c r="M1624" i="3"/>
  <c r="F1579" i="3"/>
  <c r="M1579" i="3"/>
  <c r="D1572" i="3"/>
  <c r="M1572" i="3"/>
  <c r="BS1566" i="3"/>
  <c r="BQ1566" i="3"/>
  <c r="CE1565" i="3"/>
  <c r="CD1565" i="3"/>
  <c r="CH1562" i="3"/>
  <c r="CI1562" i="3"/>
  <c r="CG1562" i="3"/>
  <c r="BU1559" i="3"/>
  <c r="BV1559" i="3"/>
  <c r="BQ1548" i="3"/>
  <c r="BS1548" i="3"/>
  <c r="D1547" i="3"/>
  <c r="M1547" i="3"/>
  <c r="BW1540" i="3"/>
  <c r="BV1540" i="3"/>
  <c r="CD1538" i="3"/>
  <c r="CE1538" i="3"/>
  <c r="CG1444" i="3"/>
  <c r="CI1444" i="3"/>
  <c r="D1443" i="3"/>
  <c r="F1443" i="3"/>
  <c r="BZ1403" i="3"/>
  <c r="CA1403" i="3"/>
  <c r="BS1391" i="3"/>
  <c r="BR1391" i="3"/>
  <c r="BR1348" i="3"/>
  <c r="BS1348" i="3"/>
  <c r="D1335" i="3"/>
  <c r="M1335" i="3"/>
  <c r="BR1330" i="3"/>
  <c r="BS1330" i="3"/>
  <c r="CC1329" i="3"/>
  <c r="CE1329" i="3"/>
  <c r="D1319" i="3"/>
  <c r="F1319" i="3"/>
  <c r="CL1308" i="3"/>
  <c r="CM1308" i="3"/>
  <c r="CK1303" i="3"/>
  <c r="CL1303" i="3"/>
  <c r="CD1301" i="3"/>
  <c r="CE1301" i="3"/>
  <c r="CK1299" i="3"/>
  <c r="CM1299" i="3"/>
  <c r="CH1284" i="3"/>
  <c r="CI1284" i="3"/>
  <c r="D1283" i="3"/>
  <c r="F1283" i="3"/>
  <c r="BQ1278" i="3"/>
  <c r="BS1278" i="3"/>
  <c r="BR1278" i="3"/>
  <c r="CC1277" i="3"/>
  <c r="CE1277" i="3"/>
  <c r="CD1277" i="3"/>
  <c r="CK1275" i="3"/>
  <c r="CL1275" i="3"/>
  <c r="BW1275" i="3"/>
  <c r="BV1275" i="3"/>
  <c r="BU1275" i="3"/>
  <c r="CH1274" i="3"/>
  <c r="CG1274" i="3"/>
  <c r="BR1274" i="3"/>
  <c r="BQ1274" i="3"/>
  <c r="CD1273" i="3"/>
  <c r="CE1273" i="3"/>
  <c r="CL1271" i="3"/>
  <c r="CM1271" i="3"/>
  <c r="CC1269" i="3"/>
  <c r="CD1269" i="3"/>
  <c r="CK1267" i="3"/>
  <c r="CL1267" i="3"/>
  <c r="BW1267" i="3"/>
  <c r="BV1267" i="3"/>
  <c r="BU1267" i="3"/>
  <c r="CG1266" i="3"/>
  <c r="CH1266" i="3"/>
  <c r="CI1266" i="3"/>
  <c r="BR1266" i="3"/>
  <c r="BS1266" i="3"/>
  <c r="M1265" i="3"/>
  <c r="D1265" i="3"/>
  <c r="CL1263" i="3"/>
  <c r="CM1263" i="3"/>
  <c r="BW1263" i="3"/>
  <c r="BU1263" i="3"/>
  <c r="BV1263" i="3"/>
  <c r="CG1262" i="3"/>
  <c r="CH1262" i="3"/>
  <c r="CI1262" i="3"/>
  <c r="CE1261" i="3"/>
  <c r="CC1261" i="3"/>
  <c r="BW1259" i="3"/>
  <c r="BU1259" i="3"/>
  <c r="CH1258" i="3"/>
  <c r="CG1258" i="3"/>
  <c r="BR1258" i="3"/>
  <c r="BQ1258" i="3"/>
  <c r="CH1248" i="3"/>
  <c r="CI1248" i="3"/>
  <c r="CI1240" i="3"/>
  <c r="CG1240" i="3"/>
  <c r="CG1230" i="3"/>
  <c r="CI1230" i="3"/>
  <c r="CH1230" i="3"/>
  <c r="BS1230" i="3"/>
  <c r="BQ1230" i="3"/>
  <c r="F1080" i="3"/>
  <c r="D1080" i="3"/>
  <c r="CL930" i="3"/>
  <c r="CK930" i="3"/>
  <c r="BW930" i="3"/>
  <c r="BV930" i="3"/>
  <c r="CL926" i="3"/>
  <c r="CM926" i="3"/>
  <c r="CK855" i="3"/>
  <c r="CM855" i="3"/>
  <c r="F822" i="3"/>
  <c r="BR11" i="16"/>
  <c r="BR819" i="3"/>
  <c r="BT8" i="16"/>
  <c r="BS819" i="3"/>
  <c r="CE770" i="3"/>
  <c r="CD770" i="3"/>
  <c r="CC770" i="3"/>
  <c r="BS760" i="3"/>
  <c r="BQ760" i="3"/>
  <c r="CL732" i="3"/>
  <c r="CM732" i="3"/>
  <c r="BV732" i="3"/>
  <c r="BW732" i="3"/>
  <c r="BR720" i="3"/>
  <c r="BQ720" i="3"/>
  <c r="CH716" i="3"/>
  <c r="CI716" i="3"/>
  <c r="BR716" i="3"/>
  <c r="BS716" i="3"/>
  <c r="M704" i="3"/>
  <c r="F704" i="3"/>
  <c r="BY703" i="3"/>
  <c r="CA703" i="3"/>
  <c r="CM702" i="3"/>
  <c r="CL702" i="3"/>
  <c r="BS701" i="3"/>
  <c r="BQ701" i="3"/>
  <c r="F700" i="3"/>
  <c r="M700" i="3"/>
  <c r="CH696" i="3"/>
  <c r="CG696" i="3"/>
  <c r="BS696" i="3"/>
  <c r="BQ696" i="3"/>
  <c r="BR676" i="3"/>
  <c r="BS676" i="3"/>
  <c r="BZ618" i="3"/>
  <c r="BY618" i="3"/>
  <c r="CL617" i="3"/>
  <c r="CM617" i="3"/>
  <c r="F615" i="3"/>
  <c r="M615" i="3"/>
  <c r="BS595" i="3"/>
  <c r="BQ595" i="3"/>
  <c r="BR595" i="3"/>
  <c r="M568" i="3"/>
  <c r="F568" i="3"/>
  <c r="M552" i="3"/>
  <c r="F552" i="3"/>
  <c r="CM550" i="3"/>
  <c r="CL550" i="3"/>
  <c r="M520" i="3"/>
  <c r="D520" i="3"/>
  <c r="CM518" i="3"/>
  <c r="CK518" i="3"/>
  <c r="BW518" i="3"/>
  <c r="BU518" i="3"/>
  <c r="CK480" i="3"/>
  <c r="CL480" i="3"/>
  <c r="CM480" i="3"/>
  <c r="BU480" i="3"/>
  <c r="BW480" i="3"/>
  <c r="BW479" i="3"/>
  <c r="BV479" i="3"/>
  <c r="F468" i="3"/>
  <c r="M468" i="3"/>
  <c r="CA467" i="3"/>
  <c r="BY467" i="3"/>
  <c r="CL466" i="3"/>
  <c r="CM466" i="3"/>
  <c r="BV466" i="3"/>
  <c r="BW466" i="3"/>
  <c r="CG465" i="3"/>
  <c r="CH465" i="3"/>
  <c r="CG457" i="3"/>
  <c r="CH457" i="3"/>
  <c r="BR457" i="3"/>
  <c r="BQ457" i="3"/>
  <c r="BV454" i="3"/>
  <c r="BW454" i="3"/>
  <c r="CG453" i="3"/>
  <c r="CH453" i="3"/>
  <c r="CL446" i="3"/>
  <c r="CM446" i="3"/>
  <c r="BV446" i="3"/>
  <c r="BW446" i="3"/>
  <c r="CG445" i="3"/>
  <c r="CH445" i="3"/>
  <c r="CA441" i="3"/>
  <c r="BZ441" i="3"/>
  <c r="CK440" i="3"/>
  <c r="CL440" i="3"/>
  <c r="BW440" i="3"/>
  <c r="BV440" i="3"/>
  <c r="BS439" i="3"/>
  <c r="BQ439" i="3"/>
  <c r="CG435" i="3"/>
  <c r="CI435" i="3"/>
  <c r="BS435" i="3"/>
  <c r="BQ435" i="3"/>
  <c r="CA433" i="3"/>
  <c r="BY433" i="3"/>
  <c r="CK432" i="3"/>
  <c r="CM432" i="3"/>
  <c r="BV432" i="3"/>
  <c r="BW432" i="3"/>
  <c r="BU432" i="3"/>
  <c r="BV430" i="3"/>
  <c r="BU430" i="3"/>
  <c r="CA413" i="3"/>
  <c r="BZ413" i="3"/>
  <c r="CL412" i="3"/>
  <c r="CM412" i="3"/>
  <c r="BU412" i="3"/>
  <c r="BW412" i="3"/>
  <c r="CG411" i="3"/>
  <c r="CH411" i="3"/>
  <c r="BR411" i="3"/>
  <c r="BQ411" i="3"/>
  <c r="D410" i="3"/>
  <c r="M410" i="3"/>
  <c r="CI407" i="3"/>
  <c r="CH407" i="3"/>
  <c r="BR407" i="3"/>
  <c r="BS407" i="3"/>
  <c r="BZ401" i="3"/>
  <c r="CA401" i="3"/>
  <c r="BZ378" i="3"/>
  <c r="CA378" i="3"/>
  <c r="D372" i="3"/>
  <c r="F372" i="3"/>
  <c r="CA369" i="3"/>
  <c r="BY369" i="3"/>
  <c r="CM368" i="3"/>
  <c r="CL368" i="3"/>
  <c r="CH317" i="3"/>
  <c r="CI317" i="3"/>
  <c r="BV304" i="3"/>
  <c r="BW304" i="3"/>
  <c r="CI303" i="3"/>
  <c r="CG303" i="3"/>
  <c r="CE289" i="3"/>
  <c r="CD289" i="3"/>
  <c r="CE281" i="3"/>
  <c r="CD281" i="3"/>
  <c r="CK225" i="3"/>
  <c r="CM225" i="3"/>
  <c r="CE219" i="3"/>
  <c r="CD219" i="3"/>
  <c r="D218" i="3"/>
  <c r="BQ218" i="3"/>
  <c r="F218" i="3"/>
  <c r="BY216" i="3"/>
  <c r="BZ216" i="3"/>
  <c r="BQ96" i="3"/>
  <c r="BR96" i="3"/>
  <c r="BY84" i="3"/>
  <c r="CA84" i="3"/>
  <c r="BZ78" i="3"/>
  <c r="CA78" i="3"/>
  <c r="BQ76" i="3"/>
  <c r="BR76" i="3"/>
  <c r="CH64" i="3"/>
  <c r="CI64" i="3"/>
  <c r="CI38" i="3"/>
  <c r="CH38" i="3"/>
  <c r="ES64" i="16"/>
  <c r="BV1044" i="3"/>
  <c r="ES63" i="16"/>
  <c r="BV1043" i="3"/>
  <c r="BW1043" i="3"/>
  <c r="EU59" i="16"/>
  <c r="CD1039" i="3"/>
  <c r="CP17" i="16"/>
  <c r="BQ40" i="3"/>
  <c r="BW3141" i="3"/>
  <c r="BV3141" i="3"/>
  <c r="BR3057" i="3"/>
  <c r="BS3057" i="3"/>
  <c r="CL2956" i="3"/>
  <c r="CK2956" i="3"/>
  <c r="D2882" i="3"/>
  <c r="BQ2882" i="3"/>
  <c r="F2882" i="3"/>
  <c r="CI2765" i="3"/>
  <c r="CH2765" i="3"/>
  <c r="BY2763" i="3"/>
  <c r="CA2763" i="3"/>
  <c r="CH2749" i="3"/>
  <c r="CG2749" i="3"/>
  <c r="CL2554" i="3"/>
  <c r="CM2554" i="3"/>
  <c r="BY2373" i="3"/>
  <c r="BQ276" i="3"/>
  <c r="BU3355" i="3"/>
  <c r="D3306" i="3"/>
  <c r="F3306" i="3"/>
  <c r="BQ3296" i="3"/>
  <c r="BQ3291" i="3"/>
  <c r="F3153" i="3"/>
  <c r="D3153" i="3"/>
  <c r="BU3056" i="3"/>
  <c r="BR3017" i="3"/>
  <c r="BS3017" i="3"/>
  <c r="BU3007" i="3"/>
  <c r="CC2989" i="3"/>
  <c r="BZ2883" i="3"/>
  <c r="CA2883" i="3"/>
  <c r="M2811" i="3"/>
  <c r="F2811" i="3"/>
  <c r="M2666" i="3"/>
  <c r="D2666" i="3"/>
  <c r="D3342" i="3"/>
  <c r="D3270" i="3"/>
  <c r="BQ2931" i="3"/>
  <c r="BY1230" i="3"/>
  <c r="S45" i="16"/>
  <c r="M45" i="16"/>
  <c r="S46" i="16"/>
  <c r="M46" i="16"/>
  <c r="D1844" i="3"/>
  <c r="BO52" i="16"/>
  <c r="W46" i="16"/>
  <c r="W45" i="16"/>
  <c r="BQ895" i="3"/>
  <c r="D3335" i="3"/>
  <c r="BQ3335" i="3"/>
  <c r="BQ2602" i="3"/>
  <c r="BY2542" i="3"/>
  <c r="CI1957" i="3"/>
  <c r="CH1957" i="3"/>
  <c r="BS952" i="3"/>
  <c r="BR952" i="3"/>
  <c r="U46" i="16"/>
  <c r="BM52" i="16"/>
  <c r="BU2475" i="3"/>
  <c r="BU2448" i="3"/>
  <c r="CN2448" i="3"/>
  <c r="BU2397" i="3"/>
  <c r="BQ1401" i="3"/>
  <c r="Y46" i="16"/>
  <c r="Y45" i="16"/>
  <c r="BS1094" i="3"/>
  <c r="BR1094" i="3"/>
  <c r="CO2450" i="3"/>
  <c r="CO2449" i="3"/>
  <c r="BY142" i="3"/>
  <c r="BX105" i="16"/>
  <c r="CE1097" i="3"/>
  <c r="BY844" i="3"/>
  <c r="BU363" i="3"/>
  <c r="BQ356" i="3"/>
  <c r="CC180" i="3"/>
  <c r="P35" i="16"/>
  <c r="CM56" i="16"/>
  <c r="CM55" i="16"/>
  <c r="CP21" i="16"/>
  <c r="O1391" i="3"/>
  <c r="BY3514" i="3"/>
  <c r="BQ3514" i="3"/>
  <c r="CC3514" i="3"/>
  <c r="BU3514" i="3"/>
  <c r="BU3354" i="3"/>
  <c r="BQ3354" i="3"/>
  <c r="BY3354" i="3"/>
  <c r="BQ3232" i="3"/>
  <c r="BU3232" i="3"/>
  <c r="CC3232" i="3"/>
  <c r="BQ2981" i="3"/>
  <c r="BU2981" i="3"/>
  <c r="BY2981" i="3"/>
  <c r="BY2960" i="3"/>
  <c r="BQ2960" i="3"/>
  <c r="BU2928" i="3"/>
  <c r="BY2928" i="3"/>
  <c r="BQ2928" i="3"/>
  <c r="CC2892" i="3"/>
  <c r="BY2892" i="3"/>
  <c r="BU2579" i="3"/>
  <c r="CC2579" i="3"/>
  <c r="BY2579" i="3"/>
  <c r="BQ2579" i="3"/>
  <c r="BY2409" i="3"/>
  <c r="BQ2409" i="3"/>
  <c r="BU2409" i="3"/>
  <c r="CI3443" i="3"/>
  <c r="CH3443" i="3"/>
  <c r="CA3435" i="3"/>
  <c r="BZ3435" i="3"/>
  <c r="F3432" i="3"/>
  <c r="D3432" i="3"/>
  <c r="F3427" i="3"/>
  <c r="M3427" i="3"/>
  <c r="F3425" i="3"/>
  <c r="D3425" i="3"/>
  <c r="CC3419" i="3"/>
  <c r="CE3419" i="3"/>
  <c r="D3401" i="3"/>
  <c r="F3401" i="3"/>
  <c r="BZ3382" i="3"/>
  <c r="CA3382" i="3"/>
  <c r="CI3379" i="3"/>
  <c r="CH3379" i="3"/>
  <c r="F3377" i="3"/>
  <c r="D3377" i="3"/>
  <c r="BY3372" i="3"/>
  <c r="CA3372" i="3"/>
  <c r="CK3356" i="3"/>
  <c r="CL3356" i="3"/>
  <c r="CL3355" i="3"/>
  <c r="CK3355" i="3"/>
  <c r="BR3352" i="3"/>
  <c r="BS3352" i="3"/>
  <c r="CI3348" i="3"/>
  <c r="CH3348" i="3"/>
  <c r="CG3348" i="3"/>
  <c r="BR3346" i="3"/>
  <c r="BS3346" i="3"/>
  <c r="CH3290" i="3"/>
  <c r="CG3290" i="3"/>
  <c r="CM3261" i="3"/>
  <c r="CK3261" i="3"/>
  <c r="BR3258" i="3"/>
  <c r="BQ3258" i="3"/>
  <c r="CI3233" i="3"/>
  <c r="CH3233" i="3"/>
  <c r="BR3199" i="3"/>
  <c r="BS3199" i="3"/>
  <c r="CL3186" i="3"/>
  <c r="CM3186" i="3"/>
  <c r="BZ3174" i="3"/>
  <c r="CA3174" i="3"/>
  <c r="CK3127" i="3"/>
  <c r="CL3127" i="3"/>
  <c r="F3125" i="3"/>
  <c r="D3125" i="3"/>
  <c r="CH3105" i="3"/>
  <c r="CI3105" i="3"/>
  <c r="CC3070" i="3"/>
  <c r="CD3070" i="3"/>
  <c r="CM3068" i="3"/>
  <c r="CL3068" i="3"/>
  <c r="CK3003" i="3"/>
  <c r="CM3003" i="3"/>
  <c r="BS2998" i="3"/>
  <c r="BQ2998" i="3"/>
  <c r="CG2990" i="3"/>
  <c r="CH2990" i="3"/>
  <c r="CK2983" i="3"/>
  <c r="CM2983" i="3"/>
  <c r="CE2952" i="3"/>
  <c r="CD2952" i="3"/>
  <c r="D2952" i="3"/>
  <c r="F2952" i="3"/>
  <c r="CM2948" i="3"/>
  <c r="CL2948" i="3"/>
  <c r="BR2942" i="3"/>
  <c r="BS2942" i="3"/>
  <c r="CL2922" i="3"/>
  <c r="CM2922" i="3"/>
  <c r="CI2921" i="3"/>
  <c r="CH2921" i="3"/>
  <c r="CM2918" i="3"/>
  <c r="CK2918" i="3"/>
  <c r="CK2879" i="3"/>
  <c r="CM2879" i="3"/>
  <c r="CK2877" i="3"/>
  <c r="CL2877" i="3"/>
  <c r="CG2868" i="3"/>
  <c r="CH2868" i="3"/>
  <c r="CI2860" i="3"/>
  <c r="CH2860" i="3"/>
  <c r="CM2808" i="3"/>
  <c r="CL2808" i="3"/>
  <c r="BS2807" i="3"/>
  <c r="BQ2807" i="3"/>
  <c r="BR2803" i="3"/>
  <c r="BS2803" i="3"/>
  <c r="BQ2803" i="3"/>
  <c r="CL2786" i="3"/>
  <c r="CK2786" i="3"/>
  <c r="CG2785" i="3"/>
  <c r="CI2785" i="3"/>
  <c r="CK2782" i="3"/>
  <c r="CL2782" i="3"/>
  <c r="BQ2772" i="3"/>
  <c r="BS2772" i="3"/>
  <c r="CL2769" i="3"/>
  <c r="CK2769" i="3"/>
  <c r="F2546" i="3"/>
  <c r="M2546" i="3"/>
  <c r="BZ2545" i="3"/>
  <c r="CA2545" i="3"/>
  <c r="BZ2543" i="3"/>
  <c r="CA2543" i="3"/>
  <c r="D2504" i="3"/>
  <c r="BQ2504" i="3"/>
  <c r="M2504" i="3"/>
  <c r="BS2497" i="3"/>
  <c r="BR2497" i="3"/>
  <c r="CC2496" i="3"/>
  <c r="CD2496" i="3"/>
  <c r="CH2485" i="3"/>
  <c r="CI2485" i="3"/>
  <c r="CI2483" i="3"/>
  <c r="CG2483" i="3"/>
  <c r="CH2483" i="3"/>
  <c r="BS2479" i="3"/>
  <c r="BR2479" i="3"/>
  <c r="CG2478" i="3"/>
  <c r="CI2478" i="3"/>
  <c r="BS2452" i="3"/>
  <c r="BR2452" i="3"/>
  <c r="CA2421" i="3"/>
  <c r="BZ2421" i="3"/>
  <c r="BQ2417" i="3"/>
  <c r="BS2417" i="3"/>
  <c r="CC2407" i="3"/>
  <c r="CD2407" i="3"/>
  <c r="CE2407" i="3"/>
  <c r="CG2386" i="3"/>
  <c r="CI2386" i="3"/>
  <c r="F2385" i="3"/>
  <c r="D2385" i="3"/>
  <c r="BQ2385" i="3"/>
  <c r="BZ2384" i="3"/>
  <c r="BY2384" i="3"/>
  <c r="CE2304" i="3"/>
  <c r="CC2304" i="3"/>
  <c r="BY2993" i="3"/>
  <c r="CC2993" i="3"/>
  <c r="CI3508" i="3"/>
  <c r="CG3508" i="3"/>
  <c r="BR3508" i="3"/>
  <c r="BS3508" i="3"/>
  <c r="BZ3504" i="3"/>
  <c r="CA3504" i="3"/>
  <c r="CK3500" i="3"/>
  <c r="CM3500" i="3"/>
  <c r="CE3498" i="3"/>
  <c r="CD3498" i="3"/>
  <c r="BQ3495" i="3"/>
  <c r="BS3495" i="3"/>
  <c r="CG3476" i="3"/>
  <c r="CI3476" i="3"/>
  <c r="BR3476" i="3"/>
  <c r="BS3476" i="3"/>
  <c r="BQ3450" i="3"/>
  <c r="BS3450" i="3"/>
  <c r="BR3449" i="3"/>
  <c r="BQ3449" i="3"/>
  <c r="BS3449" i="3"/>
  <c r="BU382" i="3"/>
  <c r="CC3459" i="3"/>
  <c r="CG2636" i="3"/>
  <c r="BY2887" i="3"/>
  <c r="BY3282" i="3"/>
  <c r="BQ3038" i="3"/>
  <c r="BQ2614" i="3"/>
  <c r="BY2921" i="3"/>
  <c r="BQ2406" i="3"/>
  <c r="BY2970" i="3"/>
  <c r="BQ2999" i="3"/>
  <c r="BQ3309" i="3"/>
  <c r="BU2883" i="3"/>
  <c r="BY3506" i="3"/>
  <c r="BQ3355" i="3"/>
  <c r="BQ3483" i="3"/>
  <c r="BQ3210" i="3"/>
  <c r="BU2444" i="3"/>
  <c r="CN2444" i="3"/>
  <c r="BY3299" i="3"/>
  <c r="CC3299" i="3"/>
  <c r="BQ287" i="3"/>
  <c r="BY2995" i="3"/>
  <c r="BY250" i="3"/>
  <c r="BY3101" i="3"/>
  <c r="BQ2491" i="3"/>
  <c r="CC3333" i="3"/>
  <c r="BY290" i="3"/>
  <c r="BQ3475" i="3"/>
  <c r="BY288" i="3"/>
  <c r="CK33" i="3"/>
  <c r="BQ263" i="3"/>
  <c r="BU33" i="3"/>
  <c r="BY3088" i="3"/>
  <c r="BU260" i="3"/>
  <c r="BU3136" i="3"/>
  <c r="CC3346" i="3"/>
  <c r="N1715" i="3"/>
  <c r="CK3450" i="3"/>
  <c r="CG3509" i="3"/>
  <c r="CK2571" i="3"/>
  <c r="CG2656" i="3"/>
  <c r="BZ2865" i="3"/>
  <c r="CM3380" i="3"/>
  <c r="CG3258" i="3"/>
  <c r="BQ3009" i="3"/>
  <c r="CC980" i="3"/>
  <c r="BY2543" i="3"/>
  <c r="BQ2588" i="3"/>
  <c r="CC408" i="3"/>
  <c r="CC3482" i="3"/>
  <c r="CC3041" i="3"/>
  <c r="BQ3304" i="3"/>
  <c r="BU2924" i="3"/>
  <c r="BY1113" i="3"/>
  <c r="BU3283" i="3"/>
  <c r="BU2572" i="3"/>
  <c r="CC312" i="3"/>
  <c r="BY981" i="3"/>
  <c r="CC186" i="3"/>
  <c r="CC3090" i="3"/>
  <c r="CC3424" i="3"/>
  <c r="BQ219" i="3"/>
  <c r="BQ827" i="3"/>
  <c r="BU3127" i="3"/>
  <c r="BU2590" i="3"/>
  <c r="BU407" i="3"/>
  <c r="N1742" i="3"/>
  <c r="BQ35" i="3"/>
  <c r="BY3041" i="3"/>
  <c r="BU3468" i="3"/>
  <c r="BQ3041" i="3"/>
  <c r="BQ3126" i="3"/>
  <c r="BQ3375" i="3"/>
  <c r="CC3416" i="3"/>
  <c r="F3423" i="3"/>
  <c r="BV3451" i="3"/>
  <c r="BY402" i="3"/>
  <c r="BQ1184" i="3"/>
  <c r="BQ3037" i="3"/>
  <c r="CC3102" i="3"/>
  <c r="CG2348" i="3"/>
  <c r="BY3037" i="3"/>
  <c r="CC1134" i="3"/>
  <c r="BY3160" i="3"/>
  <c r="BU3257" i="3"/>
  <c r="CC3413" i="3"/>
  <c r="CD3418" i="3"/>
  <c r="BY3439" i="3"/>
  <c r="CD3480" i="3"/>
  <c r="BY3502" i="3"/>
  <c r="BQ2513" i="3"/>
  <c r="BQ3173" i="3"/>
  <c r="BU2471" i="3"/>
  <c r="BY2585" i="3"/>
  <c r="BU3112" i="3"/>
  <c r="BQ202" i="3"/>
  <c r="CG2608" i="3"/>
  <c r="BY3115" i="3"/>
  <c r="BU2926" i="3"/>
  <c r="BY2540" i="3"/>
  <c r="CG2540" i="3"/>
  <c r="BU2608" i="3"/>
  <c r="CE3425" i="3"/>
  <c r="CC3149" i="3"/>
  <c r="BY3366" i="3"/>
  <c r="BU153" i="3"/>
  <c r="BQ2552" i="3"/>
  <c r="CC3214" i="3"/>
  <c r="BY2616" i="3"/>
  <c r="BQ2575" i="3"/>
  <c r="N1905" i="3"/>
  <c r="BU3178" i="3"/>
  <c r="CH3402" i="3"/>
  <c r="CC3420" i="3"/>
  <c r="CH3474" i="3"/>
  <c r="BU3329" i="3"/>
  <c r="BU146" i="3"/>
  <c r="D3301" i="3"/>
  <c r="D2788" i="3"/>
  <c r="M2545" i="3"/>
  <c r="CM3056" i="3"/>
  <c r="BS2682" i="3"/>
  <c r="BR3296" i="3"/>
  <c r="CM2420" i="3"/>
  <c r="BU403" i="3"/>
  <c r="BU3264" i="3"/>
  <c r="BU2911" i="3"/>
  <c r="CC976" i="3"/>
  <c r="BQ3019" i="3"/>
  <c r="BY856" i="3"/>
  <c r="CC3204" i="3"/>
  <c r="BQ3347" i="3"/>
  <c r="BY2550" i="3"/>
  <c r="BU2547" i="3"/>
  <c r="CC160" i="3"/>
  <c r="BQ3311" i="3"/>
  <c r="BQ309" i="3"/>
  <c r="BQ3516" i="3"/>
  <c r="CC2393" i="3"/>
  <c r="BW2420" i="3"/>
  <c r="BW2874" i="3"/>
  <c r="BU2941" i="3"/>
  <c r="BU3149" i="3"/>
  <c r="BU3240" i="3"/>
  <c r="CA2415" i="3"/>
  <c r="BY309" i="3"/>
  <c r="CG1205" i="3"/>
  <c r="BU2414" i="3"/>
  <c r="BQ194" i="3"/>
  <c r="BY2510" i="3"/>
  <c r="BU2389" i="3"/>
  <c r="CC3271" i="3"/>
  <c r="BQ3118" i="3"/>
  <c r="CC1205" i="3"/>
  <c r="CL3504" i="3"/>
  <c r="BU2398" i="3"/>
  <c r="BQ3313" i="3"/>
  <c r="CG37" i="3"/>
  <c r="BU1113" i="3"/>
  <c r="BQ1189" i="3"/>
  <c r="BQ3088" i="3"/>
  <c r="CC3039" i="3"/>
  <c r="BQ3485" i="3"/>
  <c r="CH2658" i="3"/>
  <c r="F2673" i="3"/>
  <c r="BR2867" i="3"/>
  <c r="CO2452" i="3"/>
  <c r="BY3079" i="3"/>
  <c r="CK3296" i="3"/>
  <c r="CK2494" i="3"/>
  <c r="BU2523" i="3"/>
  <c r="CC2477" i="3"/>
  <c r="BQ3051" i="3"/>
  <c r="BU1164" i="3"/>
  <c r="BW2679" i="3"/>
  <c r="CL2679" i="3"/>
  <c r="CC2681" i="3"/>
  <c r="M2685" i="3"/>
  <c r="CE2685" i="3"/>
  <c r="CM2739" i="3"/>
  <c r="CM2748" i="3"/>
  <c r="CK2943" i="3"/>
  <c r="BQ3063" i="3"/>
  <c r="BU3055" i="3"/>
  <c r="CA3136" i="3"/>
  <c r="CG2387" i="3"/>
  <c r="CC1400" i="3"/>
  <c r="CC3051" i="3"/>
  <c r="BU1189" i="3"/>
  <c r="BQ2477" i="3"/>
  <c r="BU2393" i="3"/>
  <c r="BQ3109" i="3"/>
  <c r="BY1203" i="3"/>
  <c r="BY1170" i="3"/>
  <c r="N889" i="3"/>
  <c r="CC2616" i="3"/>
  <c r="BQ2885" i="3"/>
  <c r="BY1163" i="3"/>
  <c r="BQ3176" i="3"/>
  <c r="BU3099" i="3"/>
  <c r="BY2582" i="3"/>
  <c r="BY3104" i="3"/>
  <c r="BQ2975" i="3"/>
  <c r="BU3031" i="3"/>
  <c r="BU3260" i="3"/>
  <c r="BY3267" i="3"/>
  <c r="BQ2627" i="3"/>
  <c r="BY963" i="3"/>
  <c r="BQ2412" i="3"/>
  <c r="BU2922" i="3"/>
  <c r="BY1376" i="3"/>
  <c r="N1740" i="3"/>
  <c r="CL2863" i="3"/>
  <c r="CH2659" i="3"/>
  <c r="CK2808" i="3"/>
  <c r="BY2576" i="3"/>
  <c r="CL2777" i="3"/>
  <c r="CC3264" i="3"/>
  <c r="BW2863" i="3"/>
  <c r="BQ2964" i="3"/>
  <c r="F2985" i="3"/>
  <c r="BW3321" i="3"/>
  <c r="CH3345" i="3"/>
  <c r="BW3357" i="3"/>
  <c r="CK3367" i="3"/>
  <c r="CE3394" i="3"/>
  <c r="F3422" i="3"/>
  <c r="CD3415" i="3"/>
  <c r="BQ2674" i="3"/>
  <c r="BZ3446" i="3"/>
  <c r="CM2874" i="3"/>
  <c r="D3424" i="3"/>
  <c r="CI3375" i="3"/>
  <c r="BV3365" i="3"/>
  <c r="CH2377" i="3"/>
  <c r="CL3358" i="3"/>
  <c r="BY202" i="3"/>
  <c r="CC219" i="3"/>
  <c r="BU1148" i="3"/>
  <c r="BQ373" i="3"/>
  <c r="BQ1044" i="3"/>
  <c r="BY2913" i="3"/>
  <c r="CC1035" i="3"/>
  <c r="CG2573" i="3"/>
  <c r="CO2428" i="3"/>
  <c r="BQ402" i="3"/>
  <c r="BY341" i="3"/>
  <c r="CG373" i="3"/>
  <c r="CC184" i="3"/>
  <c r="CC261" i="3"/>
  <c r="BU186" i="3"/>
  <c r="BY2919" i="3"/>
  <c r="CH2862" i="3"/>
  <c r="CC2876" i="3"/>
  <c r="BU3072" i="3"/>
  <c r="BQ3271" i="3"/>
  <c r="D3413" i="3"/>
  <c r="CI2475" i="3"/>
  <c r="D3350" i="3"/>
  <c r="M2579" i="3"/>
  <c r="BW2869" i="3"/>
  <c r="CI2947" i="3"/>
  <c r="CC3311" i="3"/>
  <c r="BY3440" i="3"/>
  <c r="CM3287" i="3"/>
  <c r="BW3300" i="3"/>
  <c r="BU2382" i="3"/>
  <c r="BZ2875" i="3"/>
  <c r="CH2953" i="3"/>
  <c r="BS3292" i="3"/>
  <c r="CL2540" i="3"/>
  <c r="CA2770" i="3"/>
  <c r="CH2961" i="3"/>
  <c r="BY3109" i="3"/>
  <c r="CG3369" i="3"/>
  <c r="BS2377" i="3"/>
  <c r="CC2928" i="3"/>
  <c r="BQ3443" i="3"/>
  <c r="BZ3447" i="3"/>
  <c r="BY2414" i="3"/>
  <c r="CN54" i="16"/>
  <c r="BU1400" i="3"/>
  <c r="BU340" i="3"/>
  <c r="BY1205" i="3"/>
  <c r="BQ407" i="3"/>
  <c r="BQ1161" i="3"/>
  <c r="CC2784" i="3"/>
  <c r="CL2870" i="3"/>
  <c r="BU3062" i="3"/>
  <c r="BZ3377" i="3"/>
  <c r="CM2410" i="3"/>
  <c r="CC2924" i="3"/>
  <c r="BZ3506" i="3"/>
  <c r="CH2942" i="3"/>
  <c r="BR3291" i="3"/>
  <c r="CG2482" i="3"/>
  <c r="BR3233" i="3"/>
  <c r="BZ3404" i="3"/>
  <c r="BY3437" i="3"/>
  <c r="BU2348" i="3"/>
  <c r="CI3067" i="3"/>
  <c r="CC3211" i="3"/>
  <c r="BY3256" i="3"/>
  <c r="CL3321" i="3"/>
  <c r="M2690" i="3"/>
  <c r="BR2785" i="3"/>
  <c r="CI3473" i="3"/>
  <c r="BQ2658" i="3"/>
  <c r="BS2873" i="3"/>
  <c r="F2960" i="3"/>
  <c r="F2577" i="3"/>
  <c r="D2771" i="3"/>
  <c r="BS2449" i="3"/>
  <c r="BY3102" i="3"/>
  <c r="CL2926" i="3"/>
  <c r="CC2866" i="3"/>
  <c r="D3732" i="3"/>
  <c r="BS2889" i="3"/>
  <c r="CG3443" i="3"/>
  <c r="CH3442" i="3"/>
  <c r="BS2695" i="3"/>
  <c r="BQ3364" i="3"/>
  <c r="CL3496" i="3"/>
  <c r="BR3347" i="3"/>
  <c r="BQ3509" i="3"/>
  <c r="CM3367" i="3"/>
  <c r="CD2941" i="3"/>
  <c r="CD2376" i="3"/>
  <c r="CC2380" i="3"/>
  <c r="M2472" i="3"/>
  <c r="BY184" i="3"/>
  <c r="CN53" i="16"/>
  <c r="BY234" i="3"/>
  <c r="BQ2963" i="3"/>
  <c r="Q12" i="16"/>
  <c r="BY2421" i="3"/>
  <c r="D2578" i="3"/>
  <c r="BZ2672" i="3"/>
  <c r="BR2781" i="3"/>
  <c r="CA2919" i="3"/>
  <c r="CA2959" i="3"/>
  <c r="BU2965" i="3"/>
  <c r="BV3056" i="3"/>
  <c r="BZ3069" i="3"/>
  <c r="CA2955" i="3"/>
  <c r="CA2409" i="3"/>
  <c r="CD2476" i="3"/>
  <c r="CH2683" i="3"/>
  <c r="CM2769" i="3"/>
  <c r="CH2772" i="3"/>
  <c r="BY2989" i="3"/>
  <c r="BZ3256" i="3"/>
  <c r="BZ3410" i="3"/>
  <c r="CH3477" i="3"/>
  <c r="BS3511" i="3"/>
  <c r="CC2771" i="3"/>
  <c r="CG2921" i="3"/>
  <c r="BW3007" i="3"/>
  <c r="CC3360" i="3"/>
  <c r="BV3412" i="3"/>
  <c r="CA3438" i="3"/>
  <c r="CH2474" i="3"/>
  <c r="D2472" i="3"/>
  <c r="BV2378" i="3"/>
  <c r="BV2918" i="3"/>
  <c r="CA3116" i="3"/>
  <c r="M2779" i="3"/>
  <c r="CI3194" i="3"/>
  <c r="D3289" i="3"/>
  <c r="BR3293" i="3"/>
  <c r="CD3298" i="3"/>
  <c r="CM3365" i="3"/>
  <c r="D3374" i="3"/>
  <c r="D3427" i="3"/>
  <c r="CH3352" i="3"/>
  <c r="CD3397" i="3"/>
  <c r="CK3484" i="3"/>
  <c r="CH3381" i="3"/>
  <c r="CH3495" i="3"/>
  <c r="CH3361" i="3"/>
  <c r="CI3364" i="3"/>
  <c r="BY3504" i="3"/>
  <c r="BQ2452" i="3"/>
  <c r="BY3406" i="3"/>
  <c r="CI3478" i="3"/>
  <c r="CG3495" i="3"/>
  <c r="CK1157" i="3"/>
  <c r="BU1157" i="3"/>
  <c r="CG1157" i="3"/>
  <c r="BS2391" i="3"/>
  <c r="CK2473" i="3"/>
  <c r="CH2419" i="3"/>
  <c r="M2380" i="3"/>
  <c r="CD2920" i="3"/>
  <c r="CG2412" i="3"/>
  <c r="CC2802" i="3"/>
  <c r="BZ2871" i="3"/>
  <c r="BZ2689" i="3"/>
  <c r="CI2873" i="3"/>
  <c r="BY2984" i="3"/>
  <c r="CH3194" i="3"/>
  <c r="BV3358" i="3"/>
  <c r="CC3385" i="3"/>
  <c r="CD3479" i="3"/>
  <c r="CH3347" i="3"/>
  <c r="CD3376" i="3"/>
  <c r="BU2983" i="3"/>
  <c r="CI3002" i="3"/>
  <c r="BQ1112" i="3"/>
  <c r="BY1112" i="3"/>
  <c r="BU1112" i="3"/>
  <c r="BU2378" i="3"/>
  <c r="CL2480" i="3"/>
  <c r="BR2483" i="3"/>
  <c r="BY2783" i="3"/>
  <c r="CA2871" i="3"/>
  <c r="BR2982" i="3"/>
  <c r="D2546" i="3"/>
  <c r="CK2646" i="3"/>
  <c r="BS3512" i="3"/>
  <c r="BS2759" i="3"/>
  <c r="CL2572" i="3"/>
  <c r="BS2537" i="3"/>
  <c r="CL3261" i="3"/>
  <c r="CH3291" i="3"/>
  <c r="D3663" i="3"/>
  <c r="M3424" i="3"/>
  <c r="F3257" i="3"/>
  <c r="BR3320" i="3"/>
  <c r="F3453" i="3"/>
  <c r="BQ3233" i="3"/>
  <c r="BY2396" i="3"/>
  <c r="CK3299" i="3"/>
  <c r="BY3032" i="3"/>
  <c r="CC263" i="3"/>
  <c r="BQ2555" i="3"/>
  <c r="BU1207" i="3"/>
  <c r="BY1044" i="3"/>
  <c r="BU3014" i="3"/>
  <c r="BU219" i="3"/>
  <c r="BY3110" i="3"/>
  <c r="BY1184" i="3"/>
  <c r="BQ981" i="3"/>
  <c r="BQ3014" i="3"/>
  <c r="BY3329" i="3"/>
  <c r="BQ2497" i="3"/>
  <c r="BR2659" i="3"/>
  <c r="CM2782" i="3"/>
  <c r="BR2657" i="3"/>
  <c r="CC2920" i="3"/>
  <c r="CM2949" i="3"/>
  <c r="BY2689" i="3"/>
  <c r="BS2860" i="3"/>
  <c r="CD2303" i="3"/>
  <c r="CD2525" i="3"/>
  <c r="CI2803" i="3"/>
  <c r="BZ2950" i="3"/>
  <c r="BR3006" i="3"/>
  <c r="CM3131" i="3"/>
  <c r="BS3387" i="3"/>
  <c r="CE2496" i="3"/>
  <c r="CE3445" i="3"/>
  <c r="BR3198" i="3"/>
  <c r="CI2450" i="3"/>
  <c r="D2779" i="3"/>
  <c r="F3884" i="3"/>
  <c r="M3884" i="3"/>
  <c r="D3685" i="3"/>
  <c r="F3685" i="3"/>
  <c r="D3679" i="3"/>
  <c r="F3679" i="3"/>
  <c r="F3635" i="3"/>
  <c r="M3635" i="3"/>
  <c r="M3542" i="3"/>
  <c r="D3542" i="3"/>
  <c r="M3534" i="3"/>
  <c r="D3534" i="3"/>
  <c r="CL3519" i="3"/>
  <c r="CK3519" i="3"/>
  <c r="CK3518" i="3"/>
  <c r="CL3518" i="3"/>
  <c r="BU1224" i="3"/>
  <c r="BY185" i="3"/>
  <c r="BU185" i="3"/>
  <c r="BU2525" i="3"/>
  <c r="BQ3282" i="3"/>
  <c r="BQ2930" i="3"/>
  <c r="BY2614" i="3"/>
  <c r="BQ2574" i="3"/>
  <c r="BY3309" i="3"/>
  <c r="BU3210" i="3"/>
  <c r="BU2995" i="3"/>
  <c r="BQ3333" i="3"/>
  <c r="BY3475" i="3"/>
  <c r="BU290" i="3"/>
  <c r="BQ33" i="3"/>
  <c r="D1714" i="3"/>
  <c r="BQ3468" i="3"/>
  <c r="BU981" i="3"/>
  <c r="BU1109" i="3"/>
  <c r="BU3334" i="3"/>
  <c r="BY2400" i="3"/>
  <c r="BU3090" i="3"/>
  <c r="CC1109" i="3"/>
  <c r="BQ3127" i="3"/>
  <c r="CC3266" i="3"/>
  <c r="BQ3366" i="3"/>
  <c r="BU828" i="3"/>
  <c r="BU2616" i="3"/>
  <c r="BU3356" i="3"/>
  <c r="BU2540" i="3"/>
  <c r="BQ3195" i="3"/>
  <c r="BY3264" i="3"/>
  <c r="BU3479" i="3"/>
  <c r="BU976" i="3"/>
  <c r="CC919" i="3"/>
  <c r="BQ2519" i="3"/>
  <c r="BQ2393" i="3"/>
  <c r="BU2993" i="3"/>
  <c r="CC3240" i="3"/>
  <c r="N1053" i="3"/>
  <c r="BQ3508" i="3"/>
  <c r="BU1216" i="3"/>
  <c r="BQ3177" i="3"/>
  <c r="BQ344" i="3"/>
  <c r="BQ2914" i="3"/>
  <c r="BY3019" i="3"/>
  <c r="BQ2550" i="3"/>
  <c r="CC2603" i="3"/>
  <c r="BU3079" i="3"/>
  <c r="BQ3178" i="3"/>
  <c r="BU3296" i="3"/>
  <c r="Q39" i="16"/>
  <c r="BU3211" i="3"/>
  <c r="CC323" i="3"/>
  <c r="BY1109" i="3"/>
  <c r="BQ1164" i="3"/>
  <c r="BU2937" i="3"/>
  <c r="BU3097" i="3"/>
  <c r="BQ3479" i="3"/>
  <c r="BU2615" i="3"/>
  <c r="BU1042" i="3"/>
  <c r="BQ3090" i="3"/>
  <c r="BU3221" i="3"/>
  <c r="BQ2650" i="3"/>
  <c r="BY2552" i="3"/>
  <c r="BY3176" i="3"/>
  <c r="BU3104" i="3"/>
  <c r="BY1396" i="3"/>
  <c r="CC827" i="3"/>
  <c r="BY3221" i="3"/>
  <c r="BQ185" i="3"/>
  <c r="CH3510" i="3"/>
  <c r="CI3510" i="3"/>
  <c r="D3452" i="3"/>
  <c r="BY256" i="3"/>
  <c r="BU1106" i="3"/>
  <c r="BQ1035" i="3"/>
  <c r="BQ919" i="3"/>
  <c r="BQ1389" i="3"/>
  <c r="BQ824" i="3"/>
  <c r="BU166" i="3"/>
  <c r="BU919" i="3"/>
  <c r="BU3508" i="3"/>
  <c r="BY1143" i="3"/>
  <c r="BU2630" i="3"/>
  <c r="CA3446" i="3"/>
  <c r="BQ3028" i="3"/>
  <c r="BU973" i="3"/>
  <c r="BY1400" i="3"/>
  <c r="CC3243" i="3"/>
  <c r="BY3240" i="3"/>
  <c r="BY261" i="3"/>
  <c r="CH3412" i="3"/>
  <c r="BS3348" i="3"/>
  <c r="BY3404" i="3"/>
  <c r="BZ3437" i="3"/>
  <c r="BY3204" i="3"/>
  <c r="BS3067" i="3"/>
  <c r="BU3482" i="3"/>
  <c r="CC2937" i="3"/>
  <c r="BU2989" i="3"/>
  <c r="BQ2592" i="3"/>
  <c r="D3386" i="3"/>
  <c r="CM3321" i="3"/>
  <c r="F2690" i="3"/>
  <c r="CA2787" i="3"/>
  <c r="CI3198" i="3"/>
  <c r="CA3374" i="3"/>
  <c r="BV2481" i="3"/>
  <c r="BR2873" i="3"/>
  <c r="CA3503" i="3"/>
  <c r="BQ2659" i="3"/>
  <c r="F2771" i="3"/>
  <c r="F2862" i="3"/>
  <c r="BQ2449" i="3"/>
  <c r="CG2448" i="3"/>
  <c r="CO2448" i="3"/>
  <c r="CI2449" i="3"/>
  <c r="BR2542" i="3"/>
  <c r="CK2926" i="3"/>
  <c r="CE2866" i="3"/>
  <c r="BQ3379" i="3"/>
  <c r="BR3444" i="3"/>
  <c r="BR2695" i="3"/>
  <c r="CE3452" i="3"/>
  <c r="CG3442" i="3"/>
  <c r="CH3292" i="3"/>
  <c r="CD3302" i="3"/>
  <c r="CH3449" i="3"/>
  <c r="CK3496" i="3"/>
  <c r="BR2807" i="3"/>
  <c r="F2928" i="3"/>
  <c r="CE2376" i="3"/>
  <c r="D2410" i="3"/>
  <c r="CG2475" i="3"/>
  <c r="BZ2495" i="3"/>
  <c r="BQ3243" i="3"/>
  <c r="BQ3156" i="3"/>
  <c r="CC358" i="3"/>
  <c r="BY358" i="3"/>
  <c r="BR2417" i="3"/>
  <c r="F2578" i="3"/>
  <c r="BQ2781" i="3"/>
  <c r="F2422" i="3"/>
  <c r="CC2673" i="3"/>
  <c r="BZ2680" i="3"/>
  <c r="CI2982" i="3"/>
  <c r="BY2988" i="3"/>
  <c r="CI2990" i="3"/>
  <c r="BZ3372" i="3"/>
  <c r="BS2475" i="3"/>
  <c r="BR2998" i="3"/>
  <c r="CD2737" i="3"/>
  <c r="CI2772" i="3"/>
  <c r="BQ190" i="3"/>
  <c r="CG190" i="3"/>
  <c r="CC2952" i="3"/>
  <c r="CE3232" i="3"/>
  <c r="CG3233" i="3"/>
  <c r="CG3384" i="3"/>
  <c r="BR3387" i="3"/>
  <c r="BY3410" i="3"/>
  <c r="D3422" i="3"/>
  <c r="CG3477" i="3"/>
  <c r="CI3511" i="3"/>
  <c r="BQ2386" i="3"/>
  <c r="CI3199" i="3"/>
  <c r="CL3003" i="3"/>
  <c r="CE2771" i="3"/>
  <c r="CE3257" i="3"/>
  <c r="BU3287" i="3"/>
  <c r="CE3360" i="3"/>
  <c r="CK3481" i="3"/>
  <c r="CD3419" i="3"/>
  <c r="F2866" i="3"/>
  <c r="CC2303" i="3"/>
  <c r="CE2471" i="3"/>
  <c r="CK2948" i="3"/>
  <c r="CL2983" i="3"/>
  <c r="CA3351" i="3"/>
  <c r="CC3414" i="3"/>
  <c r="BZ3389" i="3"/>
  <c r="CE3397" i="3"/>
  <c r="F3480" i="3"/>
  <c r="CM3484" i="3"/>
  <c r="BU3500" i="3"/>
  <c r="BU408" i="3"/>
  <c r="CD3373" i="3"/>
  <c r="CC3498" i="3"/>
  <c r="CH3478" i="3"/>
  <c r="BQ1191" i="3"/>
  <c r="BY1191" i="3"/>
  <c r="CK2922" i="3"/>
  <c r="BZ2984" i="3"/>
  <c r="BQ2391" i="3"/>
  <c r="CG3448" i="3"/>
  <c r="BQ2525" i="3"/>
  <c r="BY382" i="3"/>
  <c r="BY3103" i="3"/>
  <c r="CC3293" i="3"/>
  <c r="BU1032" i="3"/>
  <c r="BU2930" i="3"/>
  <c r="CC2614" i="3"/>
  <c r="BQ3352" i="3"/>
  <c r="BQ3517" i="3"/>
  <c r="BU1186" i="3"/>
  <c r="BQ1039" i="3"/>
  <c r="CC3210" i="3"/>
  <c r="BY3182" i="3"/>
  <c r="CC284" i="3"/>
  <c r="CC2890" i="3"/>
  <c r="BY2927" i="3"/>
  <c r="BQ2443" i="3"/>
  <c r="BU3333" i="3"/>
  <c r="BU249" i="3"/>
  <c r="BY263" i="3"/>
  <c r="CC33" i="3"/>
  <c r="BY3191" i="3"/>
  <c r="BU3349" i="3"/>
  <c r="CC42" i="3"/>
  <c r="BS2450" i="3"/>
  <c r="CC3005" i="3"/>
  <c r="CH2657" i="3"/>
  <c r="BS3399" i="3"/>
  <c r="CL3483" i="3"/>
  <c r="BW2654" i="3"/>
  <c r="BQ2657" i="3"/>
  <c r="CE3424" i="3"/>
  <c r="F2964" i="3"/>
  <c r="BU3009" i="3"/>
  <c r="BU2390" i="3"/>
  <c r="BY826" i="3"/>
  <c r="CG1207" i="3"/>
  <c r="BQ166" i="3"/>
  <c r="BQ980" i="3"/>
  <c r="BY3021" i="3"/>
  <c r="BZ2410" i="3"/>
  <c r="CE3388" i="3"/>
  <c r="BQ2483" i="3"/>
  <c r="BQ1360" i="3"/>
  <c r="CG219" i="3"/>
  <c r="BQ3334" i="3"/>
  <c r="BU834" i="3"/>
  <c r="BU3486" i="3"/>
  <c r="BQ186" i="3"/>
  <c r="CC3126" i="3"/>
  <c r="BY3468" i="3"/>
  <c r="CC1170" i="3"/>
  <c r="BY1030" i="3"/>
  <c r="BU2576" i="3"/>
  <c r="CM3357" i="3"/>
  <c r="BY2546" i="3"/>
  <c r="BU2555" i="3"/>
  <c r="CE3070" i="3"/>
  <c r="BQ3062" i="3"/>
  <c r="BQ2969" i="3"/>
  <c r="BY35" i="3"/>
  <c r="BQ1170" i="3"/>
  <c r="CC3423" i="3"/>
  <c r="CL3370" i="3"/>
  <c r="CE3398" i="3"/>
  <c r="BY2950" i="3"/>
  <c r="BQ834" i="3"/>
  <c r="BQ930" i="3"/>
  <c r="BY3356" i="3"/>
  <c r="BY3217" i="3"/>
  <c r="BQ3361" i="3"/>
  <c r="BQ3099" i="3"/>
  <c r="BU3271" i="3"/>
  <c r="BQ826" i="3"/>
  <c r="CC3304" i="3"/>
  <c r="BQ3067" i="3"/>
  <c r="BY3098" i="3"/>
  <c r="BU2573" i="3"/>
  <c r="D3420" i="3"/>
  <c r="CA2749" i="3"/>
  <c r="CL2654" i="3"/>
  <c r="CE3417" i="3"/>
  <c r="F2681" i="3"/>
  <c r="BZ3441" i="3"/>
  <c r="CC3363" i="3"/>
  <c r="BQ365" i="3"/>
  <c r="CC3479" i="3"/>
  <c r="BQ3474" i="3"/>
  <c r="CC3302" i="3"/>
  <c r="CM2382" i="3"/>
  <c r="CG2603" i="3"/>
  <c r="BY3126" i="3"/>
  <c r="BU2519" i="3"/>
  <c r="BY1216" i="3"/>
  <c r="CC2519" i="3"/>
  <c r="N1907" i="3"/>
  <c r="BQ2989" i="3"/>
  <c r="BQ3039" i="3"/>
  <c r="BQ3201" i="3"/>
  <c r="CC1396" i="3"/>
  <c r="BY2954" i="3"/>
  <c r="BY323" i="3"/>
  <c r="BQ1216" i="3"/>
  <c r="CC3156" i="3"/>
  <c r="BQ987" i="3"/>
  <c r="CO2447" i="3"/>
  <c r="CC37" i="3"/>
  <c r="BU2362" i="3"/>
  <c r="CH2497" i="3"/>
  <c r="BQ2454" i="3"/>
  <c r="D3389" i="3"/>
  <c r="CE3431" i="3"/>
  <c r="N1716" i="3"/>
  <c r="CC2390" i="3"/>
  <c r="BU359" i="3"/>
  <c r="BY3004" i="3"/>
  <c r="BQ3143" i="3"/>
  <c r="BU3051" i="3"/>
  <c r="BQ2542" i="3"/>
  <c r="BY3269" i="3"/>
  <c r="BQ3097" i="3"/>
  <c r="BU194" i="3"/>
  <c r="BQ3217" i="3"/>
  <c r="BQ3478" i="3"/>
  <c r="BQ323" i="3"/>
  <c r="BY1161" i="3"/>
  <c r="CD3202" i="3"/>
  <c r="BQ340" i="3"/>
  <c r="BY153" i="3"/>
  <c r="BU188" i="3"/>
  <c r="BU3300" i="3"/>
  <c r="BU35" i="3"/>
  <c r="CC2582" i="3"/>
  <c r="CC401" i="3"/>
  <c r="CC1221" i="3"/>
  <c r="BU2976" i="3"/>
  <c r="BY3164" i="3"/>
  <c r="BY3259" i="3"/>
  <c r="BQ1396" i="3"/>
  <c r="BU827" i="3"/>
  <c r="BU3267" i="3"/>
  <c r="BU1137" i="3"/>
  <c r="CL2383" i="3"/>
  <c r="CD2690" i="3"/>
  <c r="CC2960" i="3"/>
  <c r="CG2982" i="3"/>
  <c r="CI3130" i="3"/>
  <c r="CL3500" i="3"/>
  <c r="CK2777" i="3"/>
  <c r="CC365" i="3"/>
  <c r="CC2859" i="3"/>
  <c r="CM3358" i="3"/>
  <c r="BZ3411" i="3"/>
  <c r="F3419" i="3"/>
  <c r="BV3321" i="3"/>
  <c r="CI3507" i="3"/>
  <c r="CM3323" i="3"/>
  <c r="D3070" i="3"/>
  <c r="CE2985" i="3"/>
  <c r="BU2918" i="3"/>
  <c r="BV2769" i="3"/>
  <c r="BQ3381" i="3"/>
  <c r="CM3482" i="3"/>
  <c r="CK2874" i="3"/>
  <c r="BU256" i="3"/>
  <c r="CC1106" i="3"/>
  <c r="CC1042" i="3"/>
  <c r="BU824" i="3"/>
  <c r="BY166" i="3"/>
  <c r="BQ3194" i="3"/>
  <c r="BY3302" i="3"/>
  <c r="CC1143" i="3"/>
  <c r="BU261" i="3"/>
  <c r="BQ2486" i="3"/>
  <c r="Q32" i="16"/>
  <c r="BY1389" i="3"/>
  <c r="BY1148" i="3"/>
  <c r="BQ153" i="3"/>
  <c r="N1718" i="3"/>
  <c r="BU344" i="3"/>
  <c r="BU2424" i="3"/>
  <c r="BU2954" i="3"/>
  <c r="CM2383" i="3"/>
  <c r="CE2780" i="3"/>
  <c r="BU2985" i="3"/>
  <c r="BU3261" i="3"/>
  <c r="CA3400" i="3"/>
  <c r="D3431" i="3"/>
  <c r="D3480" i="3"/>
  <c r="CC3480" i="3"/>
  <c r="CD2981" i="3"/>
  <c r="CL3259" i="3"/>
  <c r="CC3432" i="3"/>
  <c r="CD2872" i="3"/>
  <c r="BY3501" i="3"/>
  <c r="CG3296" i="3"/>
  <c r="BU3243" i="3"/>
  <c r="BU3098" i="3"/>
  <c r="BY340" i="3"/>
  <c r="BU2474" i="3"/>
  <c r="BR3130" i="3"/>
  <c r="BU3027" i="3"/>
  <c r="BU2688" i="3"/>
  <c r="CH2781" i="3"/>
  <c r="BY2485" i="3"/>
  <c r="CM2939" i="3"/>
  <c r="BQ1179" i="3"/>
  <c r="BY3211" i="3"/>
  <c r="BU1179" i="3"/>
  <c r="BU2877" i="3"/>
  <c r="BS2678" i="3"/>
  <c r="CG3198" i="3"/>
  <c r="BR2772" i="3"/>
  <c r="CH2449" i="3"/>
  <c r="CL3514" i="3"/>
  <c r="CC918" i="3"/>
  <c r="BW2939" i="3"/>
  <c r="BQ2917" i="3"/>
  <c r="BU3003" i="3"/>
  <c r="BR3379" i="3"/>
  <c r="CC2541" i="3"/>
  <c r="CG3292" i="3"/>
  <c r="BU1104" i="3"/>
  <c r="BQ3058" i="3"/>
  <c r="CC977" i="3"/>
  <c r="BY1157" i="3"/>
  <c r="CM2786" i="3"/>
  <c r="CL2418" i="3"/>
  <c r="M2422" i="3"/>
  <c r="F2504" i="3"/>
  <c r="CE2673" i="3"/>
  <c r="CL2879" i="3"/>
  <c r="CM3355" i="3"/>
  <c r="CG2873" i="3"/>
  <c r="BS2660" i="3"/>
  <c r="CA2384" i="3"/>
  <c r="CA2579" i="3"/>
  <c r="CC2737" i="3"/>
  <c r="BV3003" i="3"/>
  <c r="CL3260" i="3"/>
  <c r="CE3301" i="3"/>
  <c r="CI3320" i="3"/>
  <c r="CI3384" i="3"/>
  <c r="CA3407" i="3"/>
  <c r="CH3508" i="3"/>
  <c r="CH3511" i="3"/>
  <c r="CG3199" i="3"/>
  <c r="BQ2925" i="3"/>
  <c r="BU2925" i="3"/>
  <c r="BW2773" i="3"/>
  <c r="BY3116" i="3"/>
  <c r="CC3257" i="3"/>
  <c r="CM3260" i="3"/>
  <c r="BZ3366" i="3"/>
  <c r="BZ3407" i="3"/>
  <c r="F3837" i="3"/>
  <c r="CD3414" i="3"/>
  <c r="CA2383" i="3"/>
  <c r="BW3323" i="3"/>
  <c r="CM2655" i="3"/>
  <c r="CL2987" i="3"/>
  <c r="BY3382" i="3"/>
  <c r="D3445" i="3"/>
  <c r="BV3500" i="3"/>
  <c r="F3538" i="3"/>
  <c r="BW3483" i="3"/>
  <c r="BU3496" i="3"/>
  <c r="F3710" i="3"/>
  <c r="F3888" i="3"/>
  <c r="CL2378" i="3"/>
  <c r="BY3405" i="3"/>
  <c r="CM3127" i="3"/>
  <c r="BV2786" i="3"/>
  <c r="BY3503" i="3"/>
  <c r="BR2860" i="3"/>
  <c r="BS3063" i="3"/>
  <c r="CG3320" i="3"/>
  <c r="CE3319" i="3"/>
  <c r="CM2877" i="3"/>
  <c r="BU931" i="3"/>
  <c r="BY931" i="3"/>
  <c r="BY2383" i="3"/>
  <c r="M2385" i="3"/>
  <c r="D2544" i="3"/>
  <c r="CA2783" i="3"/>
  <c r="F2496" i="3"/>
  <c r="CI2573" i="3"/>
  <c r="BS2917" i="3"/>
  <c r="BW2922" i="3"/>
  <c r="BS2921" i="3"/>
  <c r="CG2803" i="3"/>
  <c r="BQ2759" i="3"/>
  <c r="BY2379" i="3"/>
  <c r="CG2485" i="3"/>
  <c r="BZ2578" i="3"/>
  <c r="CL2646" i="3"/>
  <c r="BR2660" i="3"/>
  <c r="BR2674" i="3"/>
  <c r="BU2782" i="3"/>
  <c r="CH3002" i="3"/>
  <c r="BR3194" i="3"/>
  <c r="CK3323" i="3"/>
  <c r="BS3474" i="3"/>
  <c r="CI3290" i="3"/>
  <c r="CH3375" i="3"/>
  <c r="CA2127" i="3"/>
  <c r="BY2127" i="3"/>
  <c r="CM2059" i="3"/>
  <c r="CK2059" i="3"/>
  <c r="CG2011" i="3"/>
  <c r="CI2011" i="3"/>
  <c r="BU1968" i="3"/>
  <c r="BV1968" i="3"/>
  <c r="F1966" i="3"/>
  <c r="D1966" i="3"/>
  <c r="BZ1818" i="3"/>
  <c r="CA1818" i="3"/>
  <c r="BR829" i="3"/>
  <c r="BT18" i="16"/>
  <c r="BW8" i="16"/>
  <c r="CE819" i="3"/>
  <c r="CC810" i="3"/>
  <c r="CE810" i="3"/>
  <c r="BS797" i="3"/>
  <c r="BR797" i="3"/>
  <c r="CC780" i="3"/>
  <c r="CD780" i="3"/>
  <c r="BZ774" i="3"/>
  <c r="CA774" i="3"/>
  <c r="CC764" i="3"/>
  <c r="CE764" i="3"/>
  <c r="BQ721" i="3"/>
  <c r="BS721" i="3"/>
  <c r="M692" i="3"/>
  <c r="F692" i="3"/>
  <c r="CG664" i="3"/>
  <c r="CH664" i="3"/>
  <c r="BU646" i="3"/>
  <c r="BV646" i="3"/>
  <c r="F644" i="3"/>
  <c r="M644" i="3"/>
  <c r="CD619" i="3"/>
  <c r="CC619" i="3"/>
  <c r="CH601" i="3"/>
  <c r="CG601" i="3"/>
  <c r="CM590" i="3"/>
  <c r="CL590" i="3"/>
  <c r="D1719" i="3"/>
  <c r="D866" i="3"/>
  <c r="D1731" i="3"/>
  <c r="D878" i="3"/>
  <c r="D1735" i="3"/>
  <c r="D882" i="3"/>
  <c r="D1739" i="3"/>
  <c r="D886" i="3"/>
  <c r="D1802" i="3"/>
  <c r="D949" i="3"/>
  <c r="CM670" i="3"/>
  <c r="CL2059" i="3"/>
  <c r="CI1967" i="3"/>
  <c r="BY2199" i="3"/>
  <c r="F2817" i="3"/>
  <c r="F2448" i="3"/>
  <c r="BR24" i="16"/>
  <c r="BU15" i="16"/>
  <c r="CK2955" i="3"/>
  <c r="CM2955" i="3"/>
  <c r="CA2360" i="3"/>
  <c r="BZ2360" i="3"/>
  <c r="CC2261" i="3"/>
  <c r="CE2261" i="3"/>
  <c r="BY2083" i="3"/>
  <c r="CA2083" i="3"/>
  <c r="CL2082" i="3"/>
  <c r="CM2082" i="3"/>
  <c r="BY2077" i="3"/>
  <c r="CA2077" i="3"/>
  <c r="BZ1819" i="3"/>
  <c r="CA1819" i="3"/>
  <c r="CI1769" i="3"/>
  <c r="CH1769" i="3"/>
  <c r="CD838" i="3"/>
  <c r="CE682" i="3"/>
  <c r="CC791" i="3"/>
  <c r="BQ645" i="3"/>
  <c r="BY651" i="3"/>
  <c r="CM1938" i="3"/>
  <c r="F1962" i="3"/>
  <c r="CK1938" i="3"/>
  <c r="BW646" i="3"/>
  <c r="BW1968" i="3"/>
  <c r="BU25" i="16"/>
  <c r="CM3302" i="3"/>
  <c r="CK3302" i="3"/>
  <c r="CE3127" i="3"/>
  <c r="CD3127" i="3"/>
  <c r="CA3038" i="3"/>
  <c r="BZ3038" i="3"/>
  <c r="D2631" i="3"/>
  <c r="BQ2631" i="3"/>
  <c r="F2631" i="3"/>
  <c r="F2427" i="3"/>
  <c r="D2427" i="3"/>
  <c r="BQ2427" i="3"/>
  <c r="D1950" i="3"/>
  <c r="F1950" i="3"/>
  <c r="F1810" i="3"/>
  <c r="D1810" i="3"/>
  <c r="CI1780" i="3"/>
  <c r="CH1780" i="3"/>
  <c r="CC1779" i="3"/>
  <c r="CE1779" i="3"/>
  <c r="CA1760" i="3"/>
  <c r="BY1760" i="3"/>
  <c r="BQ1689" i="3"/>
  <c r="BR1689" i="3"/>
  <c r="CD1673" i="3"/>
  <c r="CC1673" i="3"/>
  <c r="F1668" i="3"/>
  <c r="M1668" i="3"/>
  <c r="BV1585" i="3"/>
  <c r="BU1585" i="3"/>
  <c r="BR1535" i="3"/>
  <c r="BS1535" i="3"/>
  <c r="CH1522" i="3"/>
  <c r="CG1522" i="3"/>
  <c r="BW1519" i="3"/>
  <c r="BU1519" i="3"/>
  <c r="BW1499" i="3"/>
  <c r="BU1499" i="3"/>
  <c r="CH1478" i="3"/>
  <c r="CI1478" i="3"/>
  <c r="CH1474" i="3"/>
  <c r="CI1474" i="3"/>
  <c r="BV1465" i="3"/>
  <c r="BU1465" i="3"/>
  <c r="CE1461" i="3"/>
  <c r="CD1461" i="3"/>
  <c r="BW1459" i="3"/>
  <c r="BV1459" i="3"/>
  <c r="CE1457" i="3"/>
  <c r="CD1457" i="3"/>
  <c r="CH1454" i="3"/>
  <c r="CG1454" i="3"/>
  <c r="CE1453" i="3"/>
  <c r="CD1453" i="3"/>
  <c r="CH1450" i="3"/>
  <c r="CG1450" i="3"/>
  <c r="BW1447" i="3"/>
  <c r="BU1447" i="3"/>
  <c r="CH1348" i="3"/>
  <c r="CI1348" i="3"/>
  <c r="CH1346" i="3"/>
  <c r="CI1346" i="3"/>
  <c r="BW1343" i="3"/>
  <c r="BU1343" i="3"/>
  <c r="CD1341" i="3"/>
  <c r="CE1341" i="3"/>
  <c r="BR1223" i="3"/>
  <c r="BS1223" i="3"/>
  <c r="CE1148" i="3"/>
  <c r="CD1148" i="3"/>
  <c r="CH1117" i="3"/>
  <c r="CG1117" i="3"/>
  <c r="BZ1100" i="3"/>
  <c r="BY1100" i="3"/>
  <c r="BV1099" i="3"/>
  <c r="BU1099" i="3"/>
  <c r="CM914" i="3"/>
  <c r="CK914" i="3"/>
  <c r="CM1956" i="3"/>
  <c r="BR2142" i="3"/>
  <c r="BY603" i="3"/>
  <c r="CA1748" i="3"/>
  <c r="BU1836" i="3"/>
  <c r="BZ1943" i="3"/>
  <c r="CK2126" i="3"/>
  <c r="CH2012" i="3"/>
  <c r="CO2453" i="3"/>
  <c r="BR1816" i="3"/>
  <c r="CM750" i="3"/>
  <c r="CA834" i="3"/>
  <c r="CD2038" i="3"/>
  <c r="M2199" i="3"/>
  <c r="CG2996" i="3"/>
  <c r="CE3210" i="3"/>
  <c r="CE3321" i="3"/>
  <c r="CI3366" i="3"/>
  <c r="CI3386" i="3"/>
  <c r="BY3442" i="3"/>
  <c r="BZ2705" i="3"/>
  <c r="CI2963" i="3"/>
  <c r="BY3026" i="3"/>
  <c r="BV3108" i="3"/>
  <c r="CK3113" i="3"/>
  <c r="BV3218" i="3"/>
  <c r="CC3287" i="3"/>
  <c r="BW3398" i="3"/>
  <c r="BU3413" i="3"/>
  <c r="D3633" i="3"/>
  <c r="D3645" i="3"/>
  <c r="M2804" i="3"/>
  <c r="F3222" i="3"/>
  <c r="BU3360" i="3"/>
  <c r="BW3420" i="3"/>
  <c r="CH3410" i="3"/>
  <c r="BZ3387" i="3"/>
  <c r="CG3406" i="3"/>
  <c r="M3481" i="3"/>
  <c r="M3629" i="3"/>
  <c r="CG3389" i="3"/>
  <c r="BQ3477" i="3"/>
  <c r="CI3515" i="3"/>
  <c r="BU3421" i="3"/>
  <c r="D3665" i="3"/>
  <c r="BY1391" i="3"/>
  <c r="BW677" i="3"/>
  <c r="CA751" i="3"/>
  <c r="CH753" i="3"/>
  <c r="CC594" i="3"/>
  <c r="CM642" i="3"/>
  <c r="CI608" i="3"/>
  <c r="CK689" i="3"/>
  <c r="CD805" i="3"/>
  <c r="CG811" i="3"/>
  <c r="D1948" i="3"/>
  <c r="BU688" i="3"/>
  <c r="F828" i="3"/>
  <c r="F2141" i="3"/>
  <c r="CH2205" i="3"/>
  <c r="CL1964" i="3"/>
  <c r="BY2730" i="3"/>
  <c r="BY2776" i="3"/>
  <c r="BY2893" i="3"/>
  <c r="BV2719" i="3"/>
  <c r="CG3040" i="3"/>
  <c r="BR3128" i="3"/>
  <c r="CA3448" i="3"/>
  <c r="BV3001" i="3"/>
  <c r="BZ3109" i="3"/>
  <c r="CC3177" i="3"/>
  <c r="M3323" i="3"/>
  <c r="CD3031" i="3"/>
  <c r="CH3057" i="3"/>
  <c r="BV3104" i="3"/>
  <c r="BZ3291" i="3"/>
  <c r="BS3411" i="3"/>
  <c r="CL2977" i="3"/>
  <c r="D3649" i="3"/>
  <c r="CK3425" i="3"/>
  <c r="D3705" i="3"/>
  <c r="BV667" i="3"/>
  <c r="BR722" i="3"/>
  <c r="CH777" i="3"/>
  <c r="BQ788" i="3"/>
  <c r="BV826" i="3"/>
  <c r="CE691" i="3"/>
  <c r="BW844" i="3"/>
  <c r="BV63" i="16"/>
  <c r="CI663" i="3"/>
  <c r="CC819" i="3"/>
  <c r="BW1630" i="3"/>
  <c r="CC1950" i="3"/>
  <c r="CD1302" i="3"/>
  <c r="CH1357" i="3"/>
  <c r="BR1385" i="3"/>
  <c r="BV1442" i="3"/>
  <c r="D1264" i="3"/>
  <c r="BQ1303" i="3"/>
  <c r="CG1348" i="3"/>
  <c r="BQ1382" i="3"/>
  <c r="BR1414" i="3"/>
  <c r="BZ1563" i="3"/>
  <c r="CM1597" i="3"/>
  <c r="CD1623" i="3"/>
  <c r="CE1682" i="3"/>
  <c r="BZ1755" i="3"/>
  <c r="CC1422" i="3"/>
  <c r="BZ1476" i="3"/>
  <c r="CM1617" i="3"/>
  <c r="BV1771" i="3"/>
  <c r="BV1601" i="3"/>
  <c r="BZ1622" i="3"/>
  <c r="CL1812" i="3"/>
  <c r="CL1593" i="3"/>
  <c r="CM1662" i="3"/>
  <c r="F2061" i="3"/>
  <c r="BW2125" i="3"/>
  <c r="D1302" i="3"/>
  <c r="CE1810" i="3"/>
  <c r="BV2040" i="3"/>
  <c r="CA2060" i="3"/>
  <c r="CI2159" i="3"/>
  <c r="CH2503" i="3"/>
  <c r="BY2670" i="3"/>
  <c r="BY2759" i="3"/>
  <c r="BW2977" i="3"/>
  <c r="BW3096" i="3"/>
  <c r="BW1662" i="3"/>
  <c r="F2186" i="3"/>
  <c r="CI2196" i="3"/>
  <c r="BV2225" i="3"/>
  <c r="CK2591" i="3"/>
  <c r="BS3044" i="3"/>
  <c r="BW3100" i="3"/>
  <c r="CD3230" i="3"/>
  <c r="CD3367" i="3"/>
  <c r="CD3135" i="3"/>
  <c r="BV1964" i="3"/>
  <c r="BS2124" i="3"/>
  <c r="CI2133" i="3"/>
  <c r="BV2180" i="3"/>
  <c r="BW2197" i="3"/>
  <c r="CI3174" i="3"/>
  <c r="BQ3318" i="3"/>
  <c r="CL3396" i="3"/>
  <c r="BU3453" i="3"/>
  <c r="BZ3258" i="3"/>
  <c r="CA3226" i="3"/>
  <c r="BV3414" i="3"/>
  <c r="BQ1087" i="3"/>
  <c r="CK590" i="3"/>
  <c r="CG655" i="3"/>
  <c r="CM789" i="3"/>
  <c r="D600" i="3"/>
  <c r="CI664" i="3"/>
  <c r="CG676" i="3"/>
  <c r="CD764" i="3"/>
  <c r="BY774" i="3"/>
  <c r="CC787" i="3"/>
  <c r="BS1252" i="3"/>
  <c r="CM1360" i="3"/>
  <c r="BS1376" i="3"/>
  <c r="CC682" i="3"/>
  <c r="CE791" i="3"/>
  <c r="BR645" i="3"/>
  <c r="D1088" i="3"/>
  <c r="CC1194" i="3"/>
  <c r="BZ651" i="3"/>
  <c r="CG1346" i="3"/>
  <c r="BQ1450" i="3"/>
  <c r="BS1458" i="3"/>
  <c r="F1467" i="3"/>
  <c r="CD1477" i="3"/>
  <c r="CD1481" i="3"/>
  <c r="BU1536" i="3"/>
  <c r="CE823" i="3"/>
  <c r="CK1429" i="3"/>
  <c r="CM1447" i="3"/>
  <c r="CM1451" i="3"/>
  <c r="BU1475" i="3"/>
  <c r="BR1611" i="3"/>
  <c r="CM1343" i="3"/>
  <c r="CK1391" i="3"/>
  <c r="CL1399" i="3"/>
  <c r="CI1665" i="3"/>
  <c r="CA1782" i="3"/>
  <c r="D1814" i="3"/>
  <c r="CI1955" i="3"/>
  <c r="CD714" i="3"/>
  <c r="F1291" i="3"/>
  <c r="CL1773" i="3"/>
  <c r="BS1462" i="3"/>
  <c r="CG1474" i="3"/>
  <c r="CG1498" i="3"/>
  <c r="BQ1522" i="3"/>
  <c r="M1595" i="3"/>
  <c r="M1599" i="3"/>
  <c r="M1619" i="3"/>
  <c r="BQ2425" i="3"/>
  <c r="BY1883" i="3"/>
  <c r="CA1949" i="3"/>
  <c r="CI1334" i="3"/>
  <c r="BZ1774" i="3"/>
  <c r="BW2247" i="3"/>
  <c r="BR2435" i="3"/>
  <c r="CC2016" i="3"/>
  <c r="BZ2127" i="3"/>
  <c r="CA2755" i="3"/>
  <c r="CA2140" i="3"/>
  <c r="M2631" i="3"/>
  <c r="D2817" i="3"/>
  <c r="BV16" i="16"/>
  <c r="BQ3342" i="3"/>
  <c r="CE3270" i="3"/>
  <c r="CD3270" i="3"/>
  <c r="BZ3106" i="3"/>
  <c r="CA3106" i="3"/>
  <c r="BR2767" i="3"/>
  <c r="BQ2767" i="3"/>
  <c r="BZ2739" i="3"/>
  <c r="BY2739" i="3"/>
  <c r="CI2524" i="3"/>
  <c r="CH2524" i="3"/>
  <c r="CE2242" i="3"/>
  <c r="CD2242" i="3"/>
  <c r="CL2058" i="3"/>
  <c r="CK2058" i="3"/>
  <c r="BY2007" i="3"/>
  <c r="CA2007" i="3"/>
  <c r="CA1770" i="3"/>
  <c r="BZ1770" i="3"/>
  <c r="D3467" i="3"/>
  <c r="D3324" i="3"/>
  <c r="BQ3324" i="3"/>
  <c r="BZ3213" i="3"/>
  <c r="F2678" i="3"/>
  <c r="F2537" i="3"/>
  <c r="BV2486" i="3"/>
  <c r="CK2422" i="3"/>
  <c r="BU2394" i="3"/>
  <c r="CE2281" i="3"/>
  <c r="BU2271" i="3"/>
  <c r="CA2223" i="3"/>
  <c r="BU397" i="3"/>
  <c r="BU3200" i="3"/>
  <c r="CC2433" i="3"/>
  <c r="BZ1693" i="3"/>
  <c r="CA1693" i="3"/>
  <c r="CA1468" i="3"/>
  <c r="BY1468" i="3"/>
  <c r="BW2388" i="3"/>
  <c r="BZ2159" i="3"/>
  <c r="CG2526" i="3"/>
  <c r="F2583" i="3"/>
  <c r="CH2595" i="3"/>
  <c r="D3453" i="3"/>
  <c r="BQ3453" i="3"/>
  <c r="CC2395" i="3"/>
  <c r="BQ2344" i="3"/>
  <c r="BY1365" i="3"/>
  <c r="BY1346" i="3"/>
  <c r="BY1171" i="3"/>
  <c r="BQ1110" i="3"/>
  <c r="BQ1342" i="3"/>
  <c r="BQ1213" i="3"/>
  <c r="BV952" i="3"/>
  <c r="BN52" i="16"/>
  <c r="V46" i="16"/>
  <c r="V45" i="16"/>
  <c r="T9" i="16"/>
  <c r="T47" i="3"/>
  <c r="U47" i="3"/>
  <c r="Q47" i="3"/>
  <c r="R47" i="3"/>
  <c r="O47" i="3"/>
  <c r="Q1300" i="3"/>
  <c r="R1300" i="3"/>
  <c r="O1300" i="3"/>
  <c r="O2325" i="3"/>
  <c r="Q2325" i="3"/>
  <c r="R2325" i="3"/>
  <c r="CC384" i="3"/>
  <c r="Q222" i="3"/>
  <c r="O222" i="3"/>
  <c r="T1178" i="3"/>
  <c r="U1178" i="3"/>
  <c r="O1178" i="3"/>
  <c r="T1193" i="3"/>
  <c r="U1193" i="3"/>
  <c r="O1193" i="3"/>
  <c r="Q1193" i="3"/>
  <c r="R1193" i="3"/>
  <c r="Q1293" i="3"/>
  <c r="R1293" i="3"/>
  <c r="T1293" i="3"/>
  <c r="U1293" i="3"/>
  <c r="O1293" i="3"/>
  <c r="CC402" i="3"/>
  <c r="BU357" i="3"/>
  <c r="D1717" i="3"/>
  <c r="D864" i="3"/>
  <c r="AB6" i="16"/>
  <c r="AB45" i="16"/>
  <c r="AB7" i="16"/>
  <c r="T27" i="3"/>
  <c r="U27" i="3"/>
  <c r="P29" i="16"/>
  <c r="P31" i="16"/>
  <c r="P33" i="16"/>
  <c r="P49" i="16"/>
  <c r="Q49" i="16"/>
  <c r="P53" i="16"/>
  <c r="N998" i="3"/>
  <c r="P61" i="16"/>
  <c r="N1006" i="3"/>
  <c r="P65" i="16"/>
  <c r="N1863" i="3"/>
  <c r="P69" i="16"/>
  <c r="N1014" i="3"/>
  <c r="P77" i="16"/>
  <c r="Q77" i="16"/>
  <c r="CM77" i="16"/>
  <c r="CM74" i="16"/>
  <c r="CM73" i="16"/>
  <c r="CP19" i="16"/>
  <c r="CP16" i="16"/>
  <c r="N942" i="3"/>
  <c r="CP14" i="16"/>
  <c r="N1793" i="3"/>
  <c r="CP11" i="16"/>
  <c r="CQ11" i="16"/>
  <c r="CP8" i="16"/>
  <c r="N1787" i="3"/>
  <c r="CP7" i="16"/>
  <c r="N933" i="3"/>
  <c r="O27" i="3"/>
  <c r="CM51" i="16"/>
  <c r="CP15" i="16"/>
  <c r="O2310" i="3"/>
  <c r="T1391" i="3"/>
  <c r="U1391" i="3"/>
  <c r="P17" i="16"/>
  <c r="P50" i="16"/>
  <c r="P52" i="16"/>
  <c r="N997" i="3"/>
  <c r="P54" i="16"/>
  <c r="N1852" i="3"/>
  <c r="P56" i="16"/>
  <c r="N1854" i="3"/>
  <c r="P58" i="16"/>
  <c r="N1003" i="3"/>
  <c r="P60" i="16"/>
  <c r="N1858" i="3"/>
  <c r="P64" i="16"/>
  <c r="Q64" i="16"/>
  <c r="P66" i="16"/>
  <c r="N1011" i="3"/>
  <c r="P68" i="16"/>
  <c r="N1013" i="3"/>
  <c r="P70" i="16"/>
  <c r="N1015" i="3"/>
  <c r="P72" i="16"/>
  <c r="N1870" i="3"/>
  <c r="P74" i="16"/>
  <c r="N1872" i="3"/>
  <c r="P76" i="16"/>
  <c r="CP24" i="16"/>
  <c r="N950" i="3"/>
  <c r="CP18" i="16"/>
  <c r="N1797" i="3"/>
  <c r="O284" i="3"/>
  <c r="U2046" i="3"/>
  <c r="T2231" i="3"/>
  <c r="U2231" i="3"/>
  <c r="T1300" i="3"/>
  <c r="U1300" i="3"/>
  <c r="O52" i="3"/>
  <c r="T284" i="3"/>
  <c r="U284" i="3"/>
  <c r="T224" i="3"/>
  <c r="U224" i="3"/>
  <c r="Q207" i="3"/>
  <c r="R207" i="3"/>
  <c r="U1464" i="3"/>
  <c r="T280" i="3"/>
  <c r="Q2310" i="3"/>
  <c r="R2310" i="3"/>
  <c r="Q2231" i="3"/>
  <c r="R2231" i="3"/>
  <c r="T207" i="3"/>
  <c r="U207" i="3"/>
  <c r="O207" i="3"/>
  <c r="O1444" i="3"/>
  <c r="R1444" i="3"/>
  <c r="O2031" i="3"/>
  <c r="Q1469" i="3"/>
  <c r="R1469" i="3"/>
  <c r="Q52" i="3"/>
  <c r="R52" i="3"/>
  <c r="Q1489" i="3"/>
  <c r="R1489" i="3"/>
  <c r="O1489" i="3"/>
  <c r="T92" i="3"/>
  <c r="U92" i="3"/>
  <c r="O224" i="3"/>
  <c r="P9" i="16"/>
  <c r="N860" i="3"/>
  <c r="T860" i="3"/>
  <c r="U860" i="3"/>
  <c r="D1713" i="3"/>
  <c r="D860" i="3"/>
  <c r="G990" i="3"/>
  <c r="P46" i="16"/>
  <c r="N1844" i="3"/>
  <c r="P45" i="16"/>
  <c r="N1843" i="3"/>
  <c r="D1843" i="3"/>
  <c r="D990" i="3"/>
  <c r="AJ80" i="16"/>
  <c r="AI80" i="16"/>
  <c r="AH80" i="16"/>
  <c r="AG80" i="16"/>
  <c r="AL80" i="16"/>
  <c r="AE80" i="16"/>
  <c r="AK80" i="16"/>
  <c r="AS80" i="16"/>
  <c r="AS4" i="16"/>
  <c r="BA20" i="16"/>
  <c r="I1844" i="3"/>
  <c r="AX80" i="16"/>
  <c r="AT80" i="16"/>
  <c r="AP80" i="16"/>
  <c r="AV80" i="16"/>
  <c r="AR80" i="16"/>
  <c r="I990" i="3"/>
  <c r="CQ17" i="16"/>
  <c r="N943" i="3"/>
  <c r="P8" i="16"/>
  <c r="N859" i="3"/>
  <c r="O859" i="3"/>
  <c r="I859" i="3"/>
  <c r="AR41" i="16"/>
  <c r="D1712" i="3"/>
  <c r="AV41" i="16"/>
  <c r="AK41" i="16"/>
  <c r="AK4" i="16"/>
  <c r="BA12" i="16"/>
  <c r="B23" i="2"/>
  <c r="H23" i="2"/>
  <c r="B643" i="3"/>
  <c r="Q643" i="3"/>
  <c r="R643" i="3"/>
  <c r="AF41" i="16"/>
  <c r="AF4" i="16"/>
  <c r="BA7" i="16"/>
  <c r="C18" i="2"/>
  <c r="Q70" i="16"/>
  <c r="CQ8" i="16"/>
  <c r="G1711" i="3"/>
  <c r="P7" i="16"/>
  <c r="N1711" i="3"/>
  <c r="AW41" i="16"/>
  <c r="AW4" i="16"/>
  <c r="BA24" i="16"/>
  <c r="B35" i="2"/>
  <c r="H35" i="2"/>
  <c r="BE35" i="2"/>
  <c r="AO41" i="16"/>
  <c r="AO4" i="16"/>
  <c r="BA16" i="16"/>
  <c r="B27" i="2"/>
  <c r="H27" i="2"/>
  <c r="AM41" i="16"/>
  <c r="AM4" i="16"/>
  <c r="BA14" i="16"/>
  <c r="C25" i="2"/>
  <c r="AU41" i="16"/>
  <c r="AU4" i="16"/>
  <c r="BA22" i="16"/>
  <c r="C33" i="2"/>
  <c r="D1711" i="3"/>
  <c r="AQ41" i="16"/>
  <c r="AQ4" i="16"/>
  <c r="BA18" i="16"/>
  <c r="C29" i="2"/>
  <c r="AP41" i="16"/>
  <c r="AL41" i="16"/>
  <c r="AL4" i="16"/>
  <c r="BA13" i="16"/>
  <c r="C24" i="2"/>
  <c r="CQ18" i="16"/>
  <c r="N1859" i="3"/>
  <c r="Q58" i="16"/>
  <c r="N1868" i="3"/>
  <c r="N1856" i="3"/>
  <c r="N993" i="3"/>
  <c r="N1796" i="3"/>
  <c r="Q53" i="16"/>
  <c r="N936" i="3"/>
  <c r="N1846" i="3"/>
  <c r="Q69" i="16"/>
  <c r="G857" i="3"/>
  <c r="T1710" i="3"/>
  <c r="U1710" i="3"/>
  <c r="AE41" i="16"/>
  <c r="AE4" i="16"/>
  <c r="BA6" i="16"/>
  <c r="C17" i="2"/>
  <c r="O1710" i="3"/>
  <c r="BU3351" i="3"/>
  <c r="BY3351" i="3"/>
  <c r="BU289" i="3"/>
  <c r="CC289" i="3"/>
  <c r="BY3080" i="3"/>
  <c r="BQ3080" i="3"/>
  <c r="BU917" i="3"/>
  <c r="BQ917" i="3"/>
  <c r="BY917" i="3"/>
  <c r="N1076" i="3"/>
  <c r="N1929" i="3"/>
  <c r="BU385" i="3"/>
  <c r="BY385" i="3"/>
  <c r="BQ385" i="3"/>
  <c r="BY2437" i="3"/>
  <c r="BU2437" i="3"/>
  <c r="CN2437" i="3"/>
  <c r="BQ2437" i="3"/>
  <c r="CC1142" i="3"/>
  <c r="BQ1142" i="3"/>
  <c r="BQ2606" i="3"/>
  <c r="BU3285" i="3"/>
  <c r="BU3205" i="3"/>
  <c r="BY3188" i="3"/>
  <c r="BU2545" i="3"/>
  <c r="BU3301" i="3"/>
  <c r="BQ3047" i="3"/>
  <c r="N1067" i="3"/>
  <c r="BY1397" i="3"/>
  <c r="BY1387" i="3"/>
  <c r="N1851" i="3"/>
  <c r="CC2396" i="3"/>
  <c r="BU2396" i="3"/>
  <c r="BY2636" i="3"/>
  <c r="BU2636" i="3"/>
  <c r="BU3080" i="3"/>
  <c r="BY1103" i="3"/>
  <c r="CC917" i="3"/>
  <c r="BQ2561" i="3"/>
  <c r="BU2561" i="3"/>
  <c r="BY2561" i="3"/>
  <c r="BU2892" i="3"/>
  <c r="BQ2892" i="3"/>
  <c r="CG39" i="3"/>
  <c r="BQ39" i="3"/>
  <c r="BQ2490" i="3"/>
  <c r="BU2490" i="3"/>
  <c r="BY2955" i="3"/>
  <c r="BQ2955" i="3"/>
  <c r="BQ3011" i="3"/>
  <c r="BY3011" i="3"/>
  <c r="BU3011" i="3"/>
  <c r="BU2986" i="3"/>
  <c r="CC2986" i="3"/>
  <c r="BU141" i="3"/>
  <c r="BQ141" i="3"/>
  <c r="BY3277" i="3"/>
  <c r="BU3277" i="3"/>
  <c r="CC3157" i="3"/>
  <c r="BQ3157" i="3"/>
  <c r="BU3455" i="3"/>
  <c r="BQ3455" i="3"/>
  <c r="BY1153" i="3"/>
  <c r="BQ1153" i="3"/>
  <c r="BU3187" i="3"/>
  <c r="BQ3187" i="3"/>
  <c r="BU3473" i="3"/>
  <c r="BY3473" i="3"/>
  <c r="BQ2478" i="3"/>
  <c r="CC2478" i="3"/>
  <c r="BQ1388" i="3"/>
  <c r="BU1388" i="3"/>
  <c r="CC1388" i="3"/>
  <c r="CG375" i="3"/>
  <c r="BQ375" i="3"/>
  <c r="CC375" i="3"/>
  <c r="CC1136" i="3"/>
  <c r="BY1136" i="3"/>
  <c r="BU3480" i="3"/>
  <c r="CC1149" i="3"/>
  <c r="BU1149" i="3"/>
  <c r="BU1144" i="3"/>
  <c r="CC1144" i="3"/>
  <c r="BY1144" i="3"/>
  <c r="N1875" i="3"/>
  <c r="N1022" i="3"/>
  <c r="N1874" i="3"/>
  <c r="Q76" i="16"/>
  <c r="BQ3213" i="3"/>
  <c r="CC3213" i="3"/>
  <c r="BQ823" i="3"/>
  <c r="BY823" i="3"/>
  <c r="CG281" i="3"/>
  <c r="CC281" i="3"/>
  <c r="CC2935" i="3"/>
  <c r="BY2935" i="3"/>
  <c r="BU2587" i="3"/>
  <c r="BQ2587" i="3"/>
  <c r="CC1098" i="3"/>
  <c r="BU1098" i="3"/>
  <c r="BY1098" i="3"/>
  <c r="BY2411" i="3"/>
  <c r="BY2522" i="3"/>
  <c r="BU1387" i="3"/>
  <c r="N1021" i="3"/>
  <c r="CC2516" i="3"/>
  <c r="BU2516" i="3"/>
  <c r="BU2945" i="3"/>
  <c r="BQ2365" i="3"/>
  <c r="CC2606" i="3"/>
  <c r="CC3205" i="3"/>
  <c r="CC3150" i="3"/>
  <c r="BU2589" i="3"/>
  <c r="BY2999" i="3"/>
  <c r="CG2574" i="3"/>
  <c r="CC1186" i="3"/>
  <c r="BU3133" i="3"/>
  <c r="BU3506" i="3"/>
  <c r="BY2365" i="3"/>
  <c r="BQ3351" i="3"/>
  <c r="CC2545" i="3"/>
  <c r="BQ899" i="3"/>
  <c r="BY262" i="3"/>
  <c r="CQ16" i="16"/>
  <c r="Q9" i="16"/>
  <c r="BY3047" i="3"/>
  <c r="CC2636" i="3"/>
  <c r="BU2606" i="3"/>
  <c r="BY2406" i="3"/>
  <c r="BQ3205" i="3"/>
  <c r="BY2516" i="3"/>
  <c r="BU2574" i="3"/>
  <c r="BU2999" i="3"/>
  <c r="BY2574" i="3"/>
  <c r="CC3309" i="3"/>
  <c r="BU1039" i="3"/>
  <c r="CC3506" i="3"/>
  <c r="BQ3276" i="3"/>
  <c r="CN67" i="16"/>
  <c r="BU2365" i="3"/>
  <c r="BQ2545" i="3"/>
  <c r="BU899" i="3"/>
  <c r="BQ1397" i="3"/>
  <c r="BY2889" i="3"/>
  <c r="BU3510" i="3"/>
  <c r="N934" i="3"/>
  <c r="BU3346" i="3"/>
  <c r="CQ21" i="16"/>
  <c r="N1800" i="3"/>
  <c r="N935" i="3"/>
  <c r="CQ9" i="16"/>
  <c r="BY1359" i="3"/>
  <c r="BQ1359" i="3"/>
  <c r="BQ1188" i="3"/>
  <c r="CC385" i="3"/>
  <c r="BY3461" i="3"/>
  <c r="BU3461" i="3"/>
  <c r="CG3326" i="3"/>
  <c r="BU3326" i="3"/>
  <c r="BY29" i="3"/>
  <c r="BU29" i="3"/>
  <c r="CC29" i="3"/>
  <c r="BU823" i="3"/>
  <c r="BY2626" i="3"/>
  <c r="BU2626" i="3"/>
  <c r="CN76" i="16"/>
  <c r="CC2437" i="3"/>
  <c r="CC823" i="3"/>
  <c r="BY3192" i="3"/>
  <c r="BU3192" i="3"/>
  <c r="BQ3505" i="3"/>
  <c r="BY3505" i="3"/>
  <c r="BQ1098" i="3"/>
  <c r="N1062" i="3"/>
  <c r="N1915" i="3"/>
  <c r="BU160" i="3"/>
  <c r="BQ160" i="3"/>
  <c r="BU3308" i="3"/>
  <c r="BY3308" i="3"/>
  <c r="BQ3308" i="3"/>
  <c r="BQ3476" i="3"/>
  <c r="CC3476" i="3"/>
  <c r="BY3476" i="3"/>
  <c r="BU849" i="3"/>
  <c r="BQ849" i="3"/>
  <c r="BY849" i="3"/>
  <c r="CG1203" i="3"/>
  <c r="BQ1203" i="3"/>
  <c r="CC1203" i="3"/>
  <c r="BY2476" i="3"/>
  <c r="BQ2476" i="3"/>
  <c r="BU3160" i="3"/>
  <c r="BQ3160" i="3"/>
  <c r="BQ1365" i="3"/>
  <c r="BU3218" i="3"/>
  <c r="BQ3218" i="3"/>
  <c r="BU2450" i="3"/>
  <c r="CN2450" i="3"/>
  <c r="BY2450" i="3"/>
  <c r="BQ2450" i="3"/>
  <c r="CC2945" i="3"/>
  <c r="BY2945" i="3"/>
  <c r="BQ405" i="3"/>
  <c r="BU405" i="3"/>
  <c r="CC1183" i="3"/>
  <c r="BY1183" i="3"/>
  <c r="BU1103" i="3"/>
  <c r="BQ1103" i="3"/>
  <c r="BU3358" i="3"/>
  <c r="BQ3358" i="3"/>
  <c r="BY3358" i="3"/>
  <c r="CG1160" i="3"/>
  <c r="BY1160" i="3"/>
  <c r="BQ1160" i="3"/>
  <c r="BU3150" i="3"/>
  <c r="CC3351" i="3"/>
  <c r="CC899" i="3"/>
  <c r="CC1397" i="3"/>
  <c r="CC3510" i="3"/>
  <c r="CC291" i="3"/>
  <c r="CC3350" i="3"/>
  <c r="BU1188" i="3"/>
  <c r="BU3365" i="3"/>
  <c r="BY3365" i="3"/>
  <c r="BU2935" i="3"/>
  <c r="BU3350" i="3"/>
  <c r="BQ2936" i="3"/>
  <c r="BY2936" i="3"/>
  <c r="CC2436" i="3"/>
  <c r="BY2436" i="3"/>
  <c r="BQ3238" i="3"/>
  <c r="BY3238" i="3"/>
  <c r="CC3358" i="3"/>
  <c r="BU317" i="3"/>
  <c r="CC317" i="3"/>
  <c r="BQ317" i="3"/>
  <c r="BU1028" i="3"/>
  <c r="CC1028" i="3"/>
  <c r="BQ1028" i="3"/>
  <c r="BU1089" i="3"/>
  <c r="CC1089" i="3"/>
  <c r="BU3171" i="3"/>
  <c r="BQ3171" i="3"/>
  <c r="BY3455" i="3"/>
  <c r="BQ2946" i="3"/>
  <c r="BY2946" i="3"/>
  <c r="CC2946" i="3"/>
  <c r="CC1160" i="3"/>
  <c r="BU1142" i="3"/>
  <c r="CK1160" i="3"/>
  <c r="CC258" i="3"/>
  <c r="BQ258" i="3"/>
  <c r="CC283" i="3"/>
  <c r="BU283" i="3"/>
  <c r="CC1358" i="3"/>
  <c r="BQ1358" i="3"/>
  <c r="BY1358" i="3"/>
  <c r="CC2580" i="3"/>
  <c r="BU2580" i="3"/>
  <c r="BY2915" i="3"/>
  <c r="BQ2915" i="3"/>
  <c r="BY3197" i="3"/>
  <c r="BU3197" i="3"/>
  <c r="BQ3197" i="3"/>
  <c r="BU3307" i="3"/>
  <c r="CC3307" i="3"/>
  <c r="BY3307" i="3"/>
  <c r="BQ3307" i="3"/>
  <c r="BQ3092" i="3"/>
  <c r="CC3092" i="3"/>
  <c r="CC2473" i="3"/>
  <c r="BU2473" i="3"/>
  <c r="BQ2473" i="3"/>
  <c r="BQ3368" i="3"/>
  <c r="BU3368" i="3"/>
  <c r="BU3335" i="3"/>
  <c r="CG3335" i="3"/>
  <c r="CC3335" i="3"/>
  <c r="BY3335" i="3"/>
  <c r="BQ3297" i="3"/>
  <c r="CG3297" i="3"/>
  <c r="CC3297" i="3"/>
  <c r="BY3297" i="3"/>
  <c r="BY3241" i="3"/>
  <c r="BU3241" i="3"/>
  <c r="BQ3241" i="3"/>
  <c r="BY2900" i="3"/>
  <c r="BU2900" i="3"/>
  <c r="CC2554" i="3"/>
  <c r="BU2554" i="3"/>
  <c r="CA3507" i="3"/>
  <c r="BZ3507" i="3"/>
  <c r="BV3481" i="3"/>
  <c r="BW3481" i="3"/>
  <c r="CD3471" i="3"/>
  <c r="CC3471" i="3"/>
  <c r="M3457" i="3"/>
  <c r="F3457" i="3"/>
  <c r="CA3433" i="3"/>
  <c r="BY3433" i="3"/>
  <c r="BY3409" i="3"/>
  <c r="BZ3409" i="3"/>
  <c r="CA3408" i="3"/>
  <c r="BZ3408" i="3"/>
  <c r="CK3399" i="3"/>
  <c r="CM3399" i="3"/>
  <c r="CC3391" i="3"/>
  <c r="CD3391" i="3"/>
  <c r="BV3383" i="3"/>
  <c r="BU3383" i="3"/>
  <c r="CK3335" i="3"/>
  <c r="CL3335" i="3"/>
  <c r="BY3320" i="3"/>
  <c r="BZ3320" i="3"/>
  <c r="CI3313" i="3"/>
  <c r="CH3313" i="3"/>
  <c r="BS3297" i="3"/>
  <c r="BR3297" i="3"/>
  <c r="F3268" i="3"/>
  <c r="D3268" i="3"/>
  <c r="CD3218" i="3"/>
  <c r="CC3218" i="3"/>
  <c r="BZ3206" i="3"/>
  <c r="CA3206" i="3"/>
  <c r="CG3181" i="3"/>
  <c r="CI3181" i="3"/>
  <c r="CH3077" i="3"/>
  <c r="CI3077" i="3"/>
  <c r="BZ3036" i="3"/>
  <c r="CA3036" i="3"/>
  <c r="BZ3032" i="3"/>
  <c r="CA3032" i="3"/>
  <c r="CG3030" i="3"/>
  <c r="CI3030" i="3"/>
  <c r="CM3005" i="3"/>
  <c r="CL3005" i="3"/>
  <c r="BZ2996" i="3"/>
  <c r="CA2996" i="3"/>
  <c r="CM2936" i="3"/>
  <c r="CK2936" i="3"/>
  <c r="CL2866" i="3"/>
  <c r="CK2866" i="3"/>
  <c r="CH2815" i="3"/>
  <c r="CG2815" i="3"/>
  <c r="BR2800" i="3"/>
  <c r="BS2800" i="3"/>
  <c r="BR2723" i="3"/>
  <c r="BS2723" i="3"/>
  <c r="F2704" i="3"/>
  <c r="D2704" i="3"/>
  <c r="CI2680" i="3"/>
  <c r="CG2680" i="3"/>
  <c r="CA2663" i="3"/>
  <c r="BZ2663" i="3"/>
  <c r="D2639" i="3"/>
  <c r="M2639" i="3"/>
  <c r="CG2625" i="3"/>
  <c r="CH2625" i="3"/>
  <c r="CK2602" i="3"/>
  <c r="CM2602" i="3"/>
  <c r="CH2601" i="3"/>
  <c r="CG2601" i="3"/>
  <c r="BS2570" i="3"/>
  <c r="BR2570" i="3"/>
  <c r="F2569" i="3"/>
  <c r="D2569" i="3"/>
  <c r="BQ2569" i="3"/>
  <c r="BQ2568" i="3"/>
  <c r="F2536" i="3"/>
  <c r="M2536" i="3"/>
  <c r="BV2520" i="3"/>
  <c r="BW2520" i="3"/>
  <c r="BZ2514" i="3"/>
  <c r="BY2514" i="3"/>
  <c r="CA2505" i="3"/>
  <c r="BY2505" i="3"/>
  <c r="CI2493" i="3"/>
  <c r="CG2493" i="3"/>
  <c r="CE2464" i="3"/>
  <c r="CD2464" i="3"/>
  <c r="CA2451" i="3"/>
  <c r="BZ2451" i="3"/>
  <c r="CM2442" i="3"/>
  <c r="CL2442" i="3"/>
  <c r="BS2440" i="3"/>
  <c r="BR2440" i="3"/>
  <c r="BR2427" i="3"/>
  <c r="CC2379" i="3"/>
  <c r="CD2379" i="3"/>
  <c r="F2371" i="3"/>
  <c r="D2371" i="3"/>
  <c r="CE2350" i="3"/>
  <c r="CD2350" i="3"/>
  <c r="BY2335" i="3"/>
  <c r="BZ2335" i="3"/>
  <c r="BY2323" i="3"/>
  <c r="BZ2323" i="3"/>
  <c r="BY2318" i="3"/>
  <c r="CA2318" i="3"/>
  <c r="CK2297" i="3"/>
  <c r="CM2297" i="3"/>
  <c r="CA2229" i="3"/>
  <c r="BZ2229" i="3"/>
  <c r="CA2214" i="3"/>
  <c r="BZ2214" i="3"/>
  <c r="CA2195" i="3"/>
  <c r="BZ2195" i="3"/>
  <c r="CH2193" i="3"/>
  <c r="CG2193" i="3"/>
  <c r="CL2190" i="3"/>
  <c r="CM2190" i="3"/>
  <c r="CA2130" i="3"/>
  <c r="BZ2130" i="3"/>
  <c r="BQ2121" i="3"/>
  <c r="BR2121" i="3"/>
  <c r="CA2118" i="3"/>
  <c r="BZ2118" i="3"/>
  <c r="CA2117" i="3"/>
  <c r="BZ2117" i="3"/>
  <c r="BY2091" i="3"/>
  <c r="BZ2091" i="3"/>
  <c r="CL2090" i="3"/>
  <c r="CM2090" i="3"/>
  <c r="CK2090" i="3"/>
  <c r="CH2038" i="3"/>
  <c r="CI2038" i="3"/>
  <c r="BQ2038" i="3"/>
  <c r="BR2038" i="3"/>
  <c r="CM2028" i="3"/>
  <c r="CK2028" i="3"/>
  <c r="CH1998" i="3"/>
  <c r="CG1998" i="3"/>
  <c r="CM1995" i="3"/>
  <c r="CK1995" i="3"/>
  <c r="CL1995" i="3"/>
  <c r="CK1838" i="3"/>
  <c r="CL1838" i="3"/>
  <c r="CI1837" i="3"/>
  <c r="CH1837" i="3"/>
  <c r="BU1829" i="3"/>
  <c r="BV1829" i="3"/>
  <c r="F1817" i="3"/>
  <c r="D1817" i="3"/>
  <c r="CI1751" i="3"/>
  <c r="CG1751" i="3"/>
  <c r="BS1751" i="3"/>
  <c r="BQ1751" i="3"/>
  <c r="CC1750" i="3"/>
  <c r="CE1750" i="3"/>
  <c r="CA1749" i="3"/>
  <c r="BY1749" i="3"/>
  <c r="CI1747" i="3"/>
  <c r="CH1747" i="3"/>
  <c r="CA1690" i="3"/>
  <c r="BY1690" i="3"/>
  <c r="CE1389" i="3"/>
  <c r="CD1389" i="3"/>
  <c r="CE1385" i="3"/>
  <c r="CD1385" i="3"/>
  <c r="CM1379" i="3"/>
  <c r="CL1379" i="3"/>
  <c r="CH1378" i="3"/>
  <c r="CI1378" i="3"/>
  <c r="CH1370" i="3"/>
  <c r="CI1370" i="3"/>
  <c r="CL1365" i="3"/>
  <c r="CK1365" i="3"/>
  <c r="CE1361" i="3"/>
  <c r="CC1361" i="3"/>
  <c r="BR1352" i="3"/>
  <c r="BS1352" i="3"/>
  <c r="BQ1352" i="3"/>
  <c r="D1351" i="3"/>
  <c r="BY1351" i="3"/>
  <c r="F1351" i="3"/>
  <c r="CK1331" i="3"/>
  <c r="CL1331" i="3"/>
  <c r="M1311" i="3"/>
  <c r="F1311" i="3"/>
  <c r="BS1302" i="3"/>
  <c r="BQ1302" i="3"/>
  <c r="BQ1291" i="3"/>
  <c r="BR1291" i="3"/>
  <c r="CG1286" i="3"/>
  <c r="CI1286" i="3"/>
  <c r="BQ1270" i="3"/>
  <c r="BS1270" i="3"/>
  <c r="F1263" i="3"/>
  <c r="M1263" i="3"/>
  <c r="CG1218" i="3"/>
  <c r="CH1218" i="3"/>
  <c r="BR1207" i="3"/>
  <c r="BS1207" i="3"/>
  <c r="BR1201" i="3"/>
  <c r="BS1201" i="3"/>
  <c r="BR1197" i="3"/>
  <c r="BS1197" i="3"/>
  <c r="CL1192" i="3"/>
  <c r="CM1192" i="3"/>
  <c r="CH1191" i="3"/>
  <c r="CI1191" i="3"/>
  <c r="BV1183" i="3"/>
  <c r="BW1183" i="3"/>
  <c r="CD1162" i="3"/>
  <c r="CE1162" i="3"/>
  <c r="CE1158" i="3"/>
  <c r="CD1158" i="3"/>
  <c r="BR1154" i="3"/>
  <c r="BS1154" i="3"/>
  <c r="CL1151" i="3"/>
  <c r="CM1151" i="3"/>
  <c r="CA1148" i="3"/>
  <c r="BZ1148" i="3"/>
  <c r="CE1140" i="3"/>
  <c r="CD1140" i="3"/>
  <c r="CL1138" i="3"/>
  <c r="CK1138" i="3"/>
  <c r="BW1110" i="3"/>
  <c r="BV1110" i="3"/>
  <c r="CI1109" i="3"/>
  <c r="CG1109" i="3"/>
  <c r="CA1101" i="3"/>
  <c r="BZ1101" i="3"/>
  <c r="CI1095" i="3"/>
  <c r="CG1095" i="3"/>
  <c r="CK1094" i="3"/>
  <c r="CM1094" i="3"/>
  <c r="CC839" i="3"/>
  <c r="BV827" i="3"/>
  <c r="BU16" i="16"/>
  <c r="BW827" i="3"/>
  <c r="CL813" i="3"/>
  <c r="CM813" i="3"/>
  <c r="BZ810" i="3"/>
  <c r="BY810" i="3"/>
  <c r="CM809" i="3"/>
  <c r="CK809" i="3"/>
  <c r="BV809" i="3"/>
  <c r="BU809" i="3"/>
  <c r="CM808" i="3"/>
  <c r="CL808" i="3"/>
  <c r="CH807" i="3"/>
  <c r="CG807" i="3"/>
  <c r="BS807" i="3"/>
  <c r="BR807" i="3"/>
  <c r="CK804" i="3"/>
  <c r="CL804" i="3"/>
  <c r="CD795" i="3"/>
  <c r="CE795" i="3"/>
  <c r="BW788" i="3"/>
  <c r="BU788" i="3"/>
  <c r="CL781" i="3"/>
  <c r="CK781" i="3"/>
  <c r="CD779" i="3"/>
  <c r="CE779" i="3"/>
  <c r="CD743" i="3"/>
  <c r="CC743" i="3"/>
  <c r="BQ713" i="3"/>
  <c r="BS713" i="3"/>
  <c r="M696" i="3"/>
  <c r="F696" i="3"/>
  <c r="BR693" i="3"/>
  <c r="BQ693" i="3"/>
  <c r="CE662" i="3"/>
  <c r="CC662" i="3"/>
  <c r="CL621" i="3"/>
  <c r="CK621" i="3"/>
  <c r="BV617" i="3"/>
  <c r="BU617" i="3"/>
  <c r="BR607" i="3"/>
  <c r="BQ607" i="3"/>
  <c r="CG603" i="3"/>
  <c r="CH603" i="3"/>
  <c r="BV524" i="3"/>
  <c r="BW524" i="3"/>
  <c r="CH523" i="3"/>
  <c r="CG523" i="3"/>
  <c r="CM502" i="3"/>
  <c r="CK502" i="3"/>
  <c r="BW502" i="3"/>
  <c r="BU502" i="3"/>
  <c r="M500" i="3"/>
  <c r="D500" i="3"/>
  <c r="CM494" i="3"/>
  <c r="CL494" i="3"/>
  <c r="BW494" i="3"/>
  <c r="BU494" i="3"/>
  <c r="BW482" i="3"/>
  <c r="BU482" i="3"/>
  <c r="CK478" i="3"/>
  <c r="CM478" i="3"/>
  <c r="CC477" i="3"/>
  <c r="CE477" i="3"/>
  <c r="F472" i="3"/>
  <c r="D472" i="3"/>
  <c r="CA461" i="3"/>
  <c r="BZ461" i="3"/>
  <c r="F460" i="3"/>
  <c r="D460" i="3"/>
  <c r="BV456" i="3"/>
  <c r="BW456" i="3"/>
  <c r="M454" i="3"/>
  <c r="F454" i="3"/>
  <c r="CA449" i="3"/>
  <c r="BZ449" i="3"/>
  <c r="BW448" i="3"/>
  <c r="BV448" i="3"/>
  <c r="CL444" i="3"/>
  <c r="CM444" i="3"/>
  <c r="BS443" i="3"/>
  <c r="BQ443" i="3"/>
  <c r="BS433" i="3"/>
  <c r="BQ433" i="3"/>
  <c r="CL418" i="3"/>
  <c r="CM418" i="3"/>
  <c r="CG415" i="3"/>
  <c r="CH415" i="3"/>
  <c r="CI399" i="3"/>
  <c r="CH399" i="3"/>
  <c r="BR399" i="3"/>
  <c r="BS399" i="3"/>
  <c r="BV387" i="3"/>
  <c r="BW387" i="3"/>
  <c r="M386" i="3"/>
  <c r="D386" i="3"/>
  <c r="CL375" i="3"/>
  <c r="CM375" i="3"/>
  <c r="D348" i="3"/>
  <c r="F348" i="3"/>
  <c r="CA340" i="3"/>
  <c r="BZ340" i="3"/>
  <c r="D330" i="3"/>
  <c r="F330" i="3"/>
  <c r="CG301" i="3"/>
  <c r="CH301" i="3"/>
  <c r="CG297" i="3"/>
  <c r="CH297" i="3"/>
  <c r="BQ297" i="3"/>
  <c r="BR297" i="3"/>
  <c r="BQ295" i="3"/>
  <c r="BR295" i="3"/>
  <c r="BR261" i="3"/>
  <c r="BS261" i="3"/>
  <c r="CL257" i="3"/>
  <c r="CK257" i="3"/>
  <c r="F206" i="3"/>
  <c r="M206" i="3"/>
  <c r="CK187" i="3"/>
  <c r="CL187" i="3"/>
  <c r="BS152" i="3"/>
  <c r="BR152" i="3"/>
  <c r="F131" i="3"/>
  <c r="M131" i="3"/>
  <c r="CG96" i="3"/>
  <c r="CI96" i="3"/>
  <c r="CK53" i="3"/>
  <c r="CM53" i="3"/>
  <c r="BY52" i="3"/>
  <c r="BZ52" i="3"/>
  <c r="D43" i="3"/>
  <c r="F43" i="3"/>
  <c r="M43" i="3"/>
  <c r="F41" i="3"/>
  <c r="M41" i="3"/>
  <c r="F1687" i="3"/>
  <c r="D1687" i="3"/>
  <c r="BQ2987" i="3"/>
  <c r="BQ3181" i="3"/>
  <c r="CG353" i="3"/>
  <c r="BU2366" i="3"/>
  <c r="BQ3164" i="3"/>
  <c r="BU1221" i="3"/>
  <c r="CC3217" i="3"/>
  <c r="BQ3065" i="3"/>
  <c r="CC1159" i="3"/>
  <c r="BQ2354" i="3"/>
  <c r="CG2637" i="3"/>
  <c r="BY3508" i="3"/>
  <c r="BY344" i="3"/>
  <c r="BQ2549" i="3"/>
  <c r="BU833" i="3"/>
  <c r="BY2553" i="3"/>
  <c r="N1917" i="3"/>
  <c r="BU2518" i="3"/>
  <c r="BU3039" i="3"/>
  <c r="BU897" i="3"/>
  <c r="CC968" i="3"/>
  <c r="BU3181" i="3"/>
  <c r="BQ321" i="3"/>
  <c r="BU958" i="3"/>
  <c r="BQ1187" i="3"/>
  <c r="BU1151" i="3"/>
  <c r="BU1118" i="3"/>
  <c r="BU2637" i="3"/>
  <c r="BY224" i="3"/>
  <c r="BU2909" i="3"/>
  <c r="BQ1043" i="3"/>
  <c r="CC920" i="3"/>
  <c r="CG1180" i="3"/>
  <c r="CC1180" i="3"/>
  <c r="BQ2982" i="3"/>
  <c r="BU2482" i="3"/>
  <c r="BQ401" i="3"/>
  <c r="BQ2608" i="3"/>
  <c r="CC2359" i="3"/>
  <c r="CG2467" i="3"/>
  <c r="BU2960" i="3"/>
  <c r="BY2976" i="3"/>
  <c r="BY2549" i="3"/>
  <c r="BQ335" i="3"/>
  <c r="BQ2558" i="3"/>
  <c r="BY3334" i="3"/>
  <c r="BY2454" i="3"/>
  <c r="BQ152" i="3"/>
  <c r="BQ2510" i="3"/>
  <c r="BQ3003" i="3"/>
  <c r="CC2581" i="3"/>
  <c r="BQ3050" i="3"/>
  <c r="BQ3279" i="3"/>
  <c r="CC3465" i="3"/>
  <c r="CG282" i="3"/>
  <c r="BU2627" i="3"/>
  <c r="BQ2994" i="3"/>
  <c r="CC835" i="3"/>
  <c r="BQ282" i="3"/>
  <c r="BQ1168" i="3"/>
  <c r="BY3027" i="3"/>
  <c r="CC972" i="3"/>
  <c r="BQ2531" i="3"/>
  <c r="CC321" i="3"/>
  <c r="BY2630" i="3"/>
  <c r="BQ3196" i="3"/>
  <c r="BU3322" i="3"/>
  <c r="BU282" i="3"/>
  <c r="BU321" i="3"/>
  <c r="BY2650" i="3"/>
  <c r="BQ2957" i="3"/>
  <c r="BU3100" i="3"/>
  <c r="CC973" i="3"/>
  <c r="BQ1143" i="3"/>
  <c r="BU1111" i="3"/>
  <c r="BQ1134" i="3"/>
  <c r="CC3466" i="3"/>
  <c r="BU2994" i="3"/>
  <c r="BY2987" i="3"/>
  <c r="CC2553" i="3"/>
  <c r="BQ2481" i="3"/>
  <c r="BU3269" i="3"/>
  <c r="BU2969" i="3"/>
  <c r="CC2518" i="3"/>
  <c r="CC1229" i="3"/>
  <c r="BY1390" i="3"/>
  <c r="BY2467" i="3"/>
  <c r="CC2608" i="3"/>
  <c r="BY1156" i="3"/>
  <c r="BU2975" i="3"/>
  <c r="CG331" i="3"/>
  <c r="BY147" i="3"/>
  <c r="BQ3236" i="3"/>
  <c r="BU190" i="3"/>
  <c r="BQ224" i="3"/>
  <c r="BY3023" i="3"/>
  <c r="CC3236" i="3"/>
  <c r="BQ900" i="3"/>
  <c r="CC3373" i="3"/>
  <c r="D3876" i="3"/>
  <c r="BQ3374" i="3"/>
  <c r="BW3421" i="3"/>
  <c r="CG3475" i="3"/>
  <c r="D3703" i="3"/>
  <c r="BQ25" i="3"/>
  <c r="BQ922" i="3"/>
  <c r="CA2071" i="3"/>
  <c r="CI2161" i="3"/>
  <c r="CG2229" i="3"/>
  <c r="D2272" i="3"/>
  <c r="CE2296" i="3"/>
  <c r="BW2555" i="3"/>
  <c r="BY2718" i="3"/>
  <c r="BR3225" i="3"/>
  <c r="BR1968" i="3"/>
  <c r="BW2194" i="3"/>
  <c r="F2308" i="3"/>
  <c r="BQ2320" i="3"/>
  <c r="CA2363" i="3"/>
  <c r="CH2400" i="3"/>
  <c r="CG2419" i="3"/>
  <c r="CL2530" i="3"/>
  <c r="BQ3302" i="3"/>
  <c r="CG1966" i="3"/>
  <c r="CE2085" i="3"/>
  <c r="CI2193" i="3"/>
  <c r="BS2331" i="3"/>
  <c r="M2311" i="3"/>
  <c r="CD2368" i="3"/>
  <c r="BU2395" i="3"/>
  <c r="D2638" i="3"/>
  <c r="CC2676" i="3"/>
  <c r="CK2704" i="3"/>
  <c r="CK2116" i="3"/>
  <c r="BW2296" i="3"/>
  <c r="BV2306" i="3"/>
  <c r="CH2741" i="3"/>
  <c r="CI2796" i="3"/>
  <c r="BV1815" i="3"/>
  <c r="BQ2144" i="3"/>
  <c r="BQ2309" i="3"/>
  <c r="CH2638" i="3"/>
  <c r="BV2650" i="3"/>
  <c r="CL2704" i="3"/>
  <c r="CG2728" i="3"/>
  <c r="CD2733" i="3"/>
  <c r="BZ2744" i="3"/>
  <c r="CG2664" i="3"/>
  <c r="CG3050" i="3"/>
  <c r="CA3238" i="3"/>
  <c r="CK3385" i="3"/>
  <c r="CA3405" i="3"/>
  <c r="BY3448" i="3"/>
  <c r="BY2868" i="3"/>
  <c r="BV2933" i="3"/>
  <c r="BR3280" i="3"/>
  <c r="CK3337" i="3"/>
  <c r="CI2697" i="3"/>
  <c r="CD2799" i="3"/>
  <c r="BR2871" i="3"/>
  <c r="D3005" i="3"/>
  <c r="CI3026" i="3"/>
  <c r="BU3037" i="3"/>
  <c r="CG3058" i="3"/>
  <c r="CH3112" i="3"/>
  <c r="CL3276" i="3"/>
  <c r="CD3385" i="3"/>
  <c r="BQ3411" i="3"/>
  <c r="F2903" i="3"/>
  <c r="CD3371" i="3"/>
  <c r="BR3409" i="3"/>
  <c r="CE2933" i="3"/>
  <c r="CL3150" i="3"/>
  <c r="CC3376" i="3"/>
  <c r="CK3418" i="3"/>
  <c r="CD3491" i="3"/>
  <c r="BU387" i="3"/>
  <c r="CD408" i="3"/>
  <c r="BS466" i="3"/>
  <c r="BU664" i="3"/>
  <c r="BV711" i="3"/>
  <c r="BR738" i="3"/>
  <c r="CI796" i="3"/>
  <c r="CD809" i="3"/>
  <c r="CG894" i="3"/>
  <c r="CI1143" i="3"/>
  <c r="F1194" i="3"/>
  <c r="CI1211" i="3"/>
  <c r="BW45" i="3"/>
  <c r="BU135" i="3"/>
  <c r="CD325" i="3"/>
  <c r="CI377" i="3"/>
  <c r="BY436" i="3"/>
  <c r="BS504" i="3"/>
  <c r="CA552" i="3"/>
  <c r="CA796" i="3"/>
  <c r="CH1139" i="3"/>
  <c r="BY50" i="3"/>
  <c r="BU108" i="3"/>
  <c r="CG139" i="3"/>
  <c r="CK150" i="3"/>
  <c r="BU331" i="3"/>
  <c r="CL404" i="3"/>
  <c r="BV551" i="3"/>
  <c r="CD749" i="3"/>
  <c r="BR836" i="3"/>
  <c r="BW214" i="3"/>
  <c r="BR330" i="3"/>
  <c r="BW357" i="3"/>
  <c r="BV642" i="3"/>
  <c r="CE668" i="3"/>
  <c r="CG710" i="3"/>
  <c r="BV846" i="3"/>
  <c r="CI1147" i="3"/>
  <c r="CK1172" i="3"/>
  <c r="CK1213" i="3"/>
  <c r="CH1281" i="3"/>
  <c r="BZ1288" i="3"/>
  <c r="D179" i="3"/>
  <c r="CC226" i="3"/>
  <c r="CE484" i="3"/>
  <c r="CD696" i="3"/>
  <c r="BZ704" i="3"/>
  <c r="CH793" i="3"/>
  <c r="CL1170" i="3"/>
  <c r="CK1225" i="3"/>
  <c r="CC1274" i="3"/>
  <c r="CE115" i="3"/>
  <c r="BQ182" i="3"/>
  <c r="CL356" i="3"/>
  <c r="BQ414" i="3"/>
  <c r="CM1266" i="3"/>
  <c r="CI1313" i="3"/>
  <c r="CK1256" i="3"/>
  <c r="CG1268" i="3"/>
  <c r="D1334" i="3"/>
  <c r="D1364" i="3"/>
  <c r="BQ1364" i="3"/>
  <c r="CH442" i="3"/>
  <c r="CG1144" i="3"/>
  <c r="BZ1171" i="3"/>
  <c r="CM1302" i="3"/>
  <c r="CL1369" i="3"/>
  <c r="F553" i="3"/>
  <c r="BR1260" i="3"/>
  <c r="CL115" i="3"/>
  <c r="CH1687" i="3"/>
  <c r="CA1755" i="3"/>
  <c r="CE1768" i="3"/>
  <c r="BW1826" i="3"/>
  <c r="CD1886" i="3"/>
  <c r="BS1942" i="3"/>
  <c r="BR1950" i="3"/>
  <c r="CI1754" i="3"/>
  <c r="CH1822" i="3"/>
  <c r="CH1984" i="3"/>
  <c r="BW1997" i="3"/>
  <c r="CG1782" i="3"/>
  <c r="CM1890" i="3"/>
  <c r="CA1968" i="3"/>
  <c r="CC2022" i="3"/>
  <c r="CM2024" i="3"/>
  <c r="CK2037" i="3"/>
  <c r="BU2077" i="3"/>
  <c r="CM1807" i="3"/>
  <c r="CG1820" i="3"/>
  <c r="CK1945" i="3"/>
  <c r="CA1953" i="3"/>
  <c r="BU1967" i="3"/>
  <c r="CC2015" i="3"/>
  <c r="CL2026" i="3"/>
  <c r="BQ2045" i="3"/>
  <c r="BU2268" i="3"/>
  <c r="CC2445" i="3"/>
  <c r="BQ2459" i="3"/>
  <c r="BV1301" i="3"/>
  <c r="CD1331" i="3"/>
  <c r="CI1944" i="3"/>
  <c r="BW1999" i="3"/>
  <c r="BS2078" i="3"/>
  <c r="CM2093" i="3"/>
  <c r="CC2111" i="3"/>
  <c r="CH2123" i="3"/>
  <c r="CE2443" i="3"/>
  <c r="CK206" i="3"/>
  <c r="CD2060" i="3"/>
  <c r="CH2098" i="3"/>
  <c r="M2170" i="3"/>
  <c r="BV2209" i="3"/>
  <c r="CE2215" i="3"/>
  <c r="BV2298" i="3"/>
  <c r="BZ2316" i="3"/>
  <c r="CM2328" i="3"/>
  <c r="CL2336" i="3"/>
  <c r="CK2342" i="3"/>
  <c r="BW2413" i="3"/>
  <c r="BV2473" i="3"/>
  <c r="CK2555" i="3"/>
  <c r="CH2582" i="3"/>
  <c r="CM2587" i="3"/>
  <c r="BQ2595" i="3"/>
  <c r="BU2704" i="3"/>
  <c r="BZ2707" i="3"/>
  <c r="CI2716" i="3"/>
  <c r="BV2717" i="3"/>
  <c r="CI2726" i="3"/>
  <c r="CA2730" i="3"/>
  <c r="BU2799" i="3"/>
  <c r="CC3027" i="3"/>
  <c r="CC2908" i="3"/>
  <c r="CE2856" i="3"/>
  <c r="CC2856" i="3"/>
  <c r="BR1749" i="3"/>
  <c r="CH1812" i="3"/>
  <c r="BS1952" i="3"/>
  <c r="CD2090" i="3"/>
  <c r="CK2111" i="3"/>
  <c r="CM2127" i="3"/>
  <c r="F2129" i="3"/>
  <c r="CL2143" i="3"/>
  <c r="CH2227" i="3"/>
  <c r="CH2234" i="3"/>
  <c r="CK2253" i="3"/>
  <c r="CD2268" i="3"/>
  <c r="CI2408" i="3"/>
  <c r="CC2461" i="3"/>
  <c r="D2479" i="3"/>
  <c r="BR2498" i="3"/>
  <c r="BZ2574" i="3"/>
  <c r="CH2581" i="3"/>
  <c r="BW2599" i="3"/>
  <c r="CH2618" i="3"/>
  <c r="CK2649" i="3"/>
  <c r="CM2719" i="3"/>
  <c r="BW2743" i="3"/>
  <c r="CI2865" i="3"/>
  <c r="CA2884" i="3"/>
  <c r="D3001" i="3"/>
  <c r="CA3006" i="3"/>
  <c r="CD3023" i="3"/>
  <c r="BR3038" i="3"/>
  <c r="BW3043" i="3"/>
  <c r="BW3047" i="3"/>
  <c r="BV3122" i="3"/>
  <c r="CC3146" i="3"/>
  <c r="CL3156" i="3"/>
  <c r="CL3254" i="3"/>
  <c r="BS3081" i="3"/>
  <c r="D2714" i="3"/>
  <c r="D2816" i="3"/>
  <c r="BQ2663" i="3"/>
  <c r="CM1745" i="3"/>
  <c r="BZ1747" i="3"/>
  <c r="CH1948" i="3"/>
  <c r="CC2004" i="3"/>
  <c r="CA2016" i="3"/>
  <c r="CA2096" i="3"/>
  <c r="CH2107" i="3"/>
  <c r="CH2119" i="3"/>
  <c r="M2145" i="3"/>
  <c r="CM2159" i="3"/>
  <c r="BU2230" i="3"/>
  <c r="CI2234" i="3"/>
  <c r="CM2342" i="3"/>
  <c r="CH2493" i="3"/>
  <c r="CI2601" i="3"/>
  <c r="F2898" i="3"/>
  <c r="CA2902" i="3"/>
  <c r="CD2967" i="3"/>
  <c r="CK3029" i="3"/>
  <c r="BS3083" i="3"/>
  <c r="CA3095" i="3"/>
  <c r="BY1937" i="3"/>
  <c r="CL2092" i="3"/>
  <c r="M2111" i="3"/>
  <c r="F2120" i="3"/>
  <c r="BU2129" i="3"/>
  <c r="CL2231" i="3"/>
  <c r="CL2298" i="3"/>
  <c r="CA2323" i="3"/>
  <c r="M2514" i="3"/>
  <c r="CA2623" i="3"/>
  <c r="BV2632" i="3"/>
  <c r="CI2643" i="3"/>
  <c r="CL2702" i="3"/>
  <c r="CA3220" i="3"/>
  <c r="CD3237" i="3"/>
  <c r="F3252" i="3"/>
  <c r="BV3268" i="3"/>
  <c r="BR3311" i="3"/>
  <c r="CK3368" i="3"/>
  <c r="CL3399" i="3"/>
  <c r="BQ3281" i="3"/>
  <c r="BV3307" i="3"/>
  <c r="CK3421" i="3"/>
  <c r="CD3445" i="3"/>
  <c r="BU3493" i="3"/>
  <c r="D3314" i="3"/>
  <c r="CH3507" i="3"/>
  <c r="CE3218" i="3"/>
  <c r="CE3279" i="3"/>
  <c r="BV3284" i="3"/>
  <c r="BW3482" i="3"/>
  <c r="CE189" i="3"/>
  <c r="CA52" i="3"/>
  <c r="BZ152" i="3"/>
  <c r="BU143" i="3"/>
  <c r="CM187" i="3"/>
  <c r="CA386" i="3"/>
  <c r="M460" i="3"/>
  <c r="M472" i="3"/>
  <c r="CC143" i="3"/>
  <c r="BR194" i="3"/>
  <c r="CD221" i="3"/>
  <c r="CD141" i="3"/>
  <c r="CI297" i="3"/>
  <c r="CL341" i="3"/>
  <c r="BV384" i="3"/>
  <c r="BQ415" i="3"/>
  <c r="BQ445" i="3"/>
  <c r="BY457" i="3"/>
  <c r="BV502" i="3"/>
  <c r="CM621" i="3"/>
  <c r="M709" i="3"/>
  <c r="CE743" i="3"/>
  <c r="CK813" i="3"/>
  <c r="CI415" i="3"/>
  <c r="BR443" i="3"/>
  <c r="CD385" i="3"/>
  <c r="CL478" i="3"/>
  <c r="M546" i="3"/>
  <c r="CM1174" i="3"/>
  <c r="CM1292" i="3"/>
  <c r="BU1297" i="3"/>
  <c r="F410" i="3"/>
  <c r="BV472" i="3"/>
  <c r="BR523" i="3"/>
  <c r="BS607" i="3"/>
  <c r="CA810" i="3"/>
  <c r="D1082" i="3"/>
  <c r="BQ791" i="3"/>
  <c r="CH1095" i="3"/>
  <c r="BZ1108" i="3"/>
  <c r="D1385" i="3"/>
  <c r="BU448" i="3"/>
  <c r="CL456" i="3"/>
  <c r="BQ1346" i="3"/>
  <c r="F1375" i="3"/>
  <c r="CM1082" i="3"/>
  <c r="BR1109" i="3"/>
  <c r="BZ1104" i="3"/>
  <c r="BR1175" i="3"/>
  <c r="CL1299" i="3"/>
  <c r="CI1199" i="3"/>
  <c r="CI1218" i="3"/>
  <c r="F1271" i="3"/>
  <c r="BW1829" i="3"/>
  <c r="F2006" i="3"/>
  <c r="CE1225" i="3"/>
  <c r="CC1301" i="3"/>
  <c r="M1200" i="3"/>
  <c r="CL2280" i="3"/>
  <c r="D2363" i="3"/>
  <c r="CC1824" i="3"/>
  <c r="BR1203" i="3"/>
  <c r="CG1222" i="3"/>
  <c r="CG1270" i="3"/>
  <c r="BR1302" i="3"/>
  <c r="CL2028" i="3"/>
  <c r="BV2267" i="3"/>
  <c r="CL2587" i="3"/>
  <c r="BZ2112" i="3"/>
  <c r="CA2723" i="3"/>
  <c r="BS2529" i="3"/>
  <c r="CA2091" i="3"/>
  <c r="F2745" i="3"/>
  <c r="D3676" i="3"/>
  <c r="F3676" i="3"/>
  <c r="F3644" i="3"/>
  <c r="D3644" i="3"/>
  <c r="F3531" i="3"/>
  <c r="D3531" i="3"/>
  <c r="BS3484" i="3"/>
  <c r="BR3484" i="3"/>
  <c r="D3463" i="3"/>
  <c r="D3462" i="3"/>
  <c r="BQ155" i="3"/>
  <c r="BU362" i="3"/>
  <c r="CL3413" i="3"/>
  <c r="CM3413" i="3"/>
  <c r="CG3409" i="3"/>
  <c r="CI3409" i="3"/>
  <c r="BW3388" i="3"/>
  <c r="BV3388" i="3"/>
  <c r="CH3374" i="3"/>
  <c r="CI3374" i="3"/>
  <c r="F3370" i="3"/>
  <c r="D3370" i="3"/>
  <c r="CD3368" i="3"/>
  <c r="CE3368" i="3"/>
  <c r="CM3363" i="3"/>
  <c r="CK3363" i="3"/>
  <c r="CD3339" i="3"/>
  <c r="CE3339" i="3"/>
  <c r="BR3288" i="3"/>
  <c r="BS3288" i="3"/>
  <c r="CG3263" i="3"/>
  <c r="CI3263" i="3"/>
  <c r="F3251" i="3"/>
  <c r="D3251" i="3"/>
  <c r="BV3239" i="3"/>
  <c r="BW3239" i="3"/>
  <c r="CK3228" i="3"/>
  <c r="CM3228" i="3"/>
  <c r="CL3219" i="3"/>
  <c r="CK3219" i="3"/>
  <c r="CM3218" i="3"/>
  <c r="CK3218" i="3"/>
  <c r="CM3215" i="3"/>
  <c r="CK3215" i="3"/>
  <c r="BS3204" i="3"/>
  <c r="BR3204" i="3"/>
  <c r="CE3196" i="3"/>
  <c r="CD3196" i="3"/>
  <c r="CH3195" i="3"/>
  <c r="CI3195" i="3"/>
  <c r="CG3099" i="3"/>
  <c r="CI3099" i="3"/>
  <c r="CK2967" i="3"/>
  <c r="CM2967" i="3"/>
  <c r="CL2934" i="3"/>
  <c r="CM2934" i="3"/>
  <c r="BV2934" i="3"/>
  <c r="BU2934" i="3"/>
  <c r="D2920" i="3"/>
  <c r="F2920" i="3"/>
  <c r="CA2914" i="3"/>
  <c r="BZ2914" i="3"/>
  <c r="CG2902" i="3"/>
  <c r="CI2902" i="3"/>
  <c r="BR2853" i="3"/>
  <c r="BS2853" i="3"/>
  <c r="D2729" i="3"/>
  <c r="F2729" i="3"/>
  <c r="D2721" i="3"/>
  <c r="M2721" i="3"/>
  <c r="CI2718" i="3"/>
  <c r="CH2718" i="3"/>
  <c r="BU2686" i="3"/>
  <c r="BV2686" i="3"/>
  <c r="BW2686" i="3"/>
  <c r="F2676" i="3"/>
  <c r="D2676" i="3"/>
  <c r="CE2632" i="3"/>
  <c r="CC2632" i="3"/>
  <c r="BY2600" i="3"/>
  <c r="BZ2600" i="3"/>
  <c r="CK2589" i="3"/>
  <c r="CL2589" i="3"/>
  <c r="CL2580" i="3"/>
  <c r="CM2580" i="3"/>
  <c r="CL2569" i="3"/>
  <c r="CK2569" i="3"/>
  <c r="CE2560" i="3"/>
  <c r="CD2560" i="3"/>
  <c r="F2543" i="3"/>
  <c r="M2543" i="3"/>
  <c r="D2470" i="3"/>
  <c r="F2470" i="3"/>
  <c r="CI2451" i="3"/>
  <c r="CH2451" i="3"/>
  <c r="CC2422" i="3"/>
  <c r="CD2422" i="3"/>
  <c r="CC2416" i="3"/>
  <c r="CE2416" i="3"/>
  <c r="CK2414" i="3"/>
  <c r="CM2414" i="3"/>
  <c r="CG2403" i="3"/>
  <c r="CI2403" i="3"/>
  <c r="BR2378" i="3"/>
  <c r="BS2378" i="3"/>
  <c r="BY2331" i="3"/>
  <c r="BZ2331" i="3"/>
  <c r="BY2327" i="3"/>
  <c r="BZ2327" i="3"/>
  <c r="BY2326" i="3"/>
  <c r="CA2326" i="3"/>
  <c r="CK2319" i="3"/>
  <c r="CL2319" i="3"/>
  <c r="BS2284" i="3"/>
  <c r="BQ2284" i="3"/>
  <c r="CK2267" i="3"/>
  <c r="CL2267" i="3"/>
  <c r="CC2249" i="3"/>
  <c r="CD2249" i="3"/>
  <c r="CM2246" i="3"/>
  <c r="CK2246" i="3"/>
  <c r="BW2241" i="3"/>
  <c r="BV2241" i="3"/>
  <c r="BY2220" i="3"/>
  <c r="BZ2220" i="3"/>
  <c r="CC2209" i="3"/>
  <c r="CD2209" i="3"/>
  <c r="CA2207" i="3"/>
  <c r="BY2207" i="3"/>
  <c r="CA2197" i="3"/>
  <c r="BZ2197" i="3"/>
  <c r="CA2186" i="3"/>
  <c r="BY2186" i="3"/>
  <c r="CA2161" i="3"/>
  <c r="BY2161" i="3"/>
  <c r="CA2153" i="3"/>
  <c r="BY2153" i="3"/>
  <c r="CA2113" i="3"/>
  <c r="BY2113" i="3"/>
  <c r="CA2110" i="3"/>
  <c r="BZ2110" i="3"/>
  <c r="CA2105" i="3"/>
  <c r="BZ2105" i="3"/>
  <c r="CH2103" i="3"/>
  <c r="CG2103" i="3"/>
  <c r="CA2088" i="3"/>
  <c r="BZ2088" i="3"/>
  <c r="F2079" i="3"/>
  <c r="D2079" i="3"/>
  <c r="D2075" i="3"/>
  <c r="F2075" i="3"/>
  <c r="BV2056" i="3"/>
  <c r="BU2056" i="3"/>
  <c r="BQ2055" i="3"/>
  <c r="BR2055" i="3"/>
  <c r="CK2044" i="3"/>
  <c r="CM2044" i="3"/>
  <c r="BV2044" i="3"/>
  <c r="BW2044" i="3"/>
  <c r="BY2025" i="3"/>
  <c r="BZ2025" i="3"/>
  <c r="BQ2011" i="3"/>
  <c r="BS2011" i="3"/>
  <c r="CL2006" i="3"/>
  <c r="CK2006" i="3"/>
  <c r="CM2006" i="3"/>
  <c r="BS2005" i="3"/>
  <c r="BR2005" i="3"/>
  <c r="F1967" i="3"/>
  <c r="D1967" i="3"/>
  <c r="CG1953" i="3"/>
  <c r="CI1953" i="3"/>
  <c r="BS1953" i="3"/>
  <c r="BQ1953" i="3"/>
  <c r="CD1932" i="3"/>
  <c r="CC1932" i="3"/>
  <c r="D1892" i="3"/>
  <c r="F1892" i="3"/>
  <c r="BU1821" i="3"/>
  <c r="BV1821" i="3"/>
  <c r="CK1817" i="3"/>
  <c r="CL1817" i="3"/>
  <c r="CE1811" i="3"/>
  <c r="CD1811" i="3"/>
  <c r="CK1777" i="3"/>
  <c r="CL1777" i="3"/>
  <c r="CC1775" i="3"/>
  <c r="CE1775" i="3"/>
  <c r="CC1763" i="3"/>
  <c r="CE1763" i="3"/>
  <c r="CI1759" i="3"/>
  <c r="CG1759" i="3"/>
  <c r="BS1759" i="3"/>
  <c r="BQ1759" i="3"/>
  <c r="BQ1754" i="3"/>
  <c r="BS1754" i="3"/>
  <c r="D1693" i="3"/>
  <c r="F1693" i="3"/>
  <c r="CG1388" i="3"/>
  <c r="CI1388" i="3"/>
  <c r="M1379" i="3"/>
  <c r="F1379" i="3"/>
  <c r="BY1369" i="3"/>
  <c r="CL1367" i="3"/>
  <c r="CM1367" i="3"/>
  <c r="CH1366" i="3"/>
  <c r="CG1366" i="3"/>
  <c r="BR1366" i="3"/>
  <c r="BQ1366" i="3"/>
  <c r="CE1365" i="3"/>
  <c r="CD1365" i="3"/>
  <c r="D1363" i="3"/>
  <c r="BQ1363" i="3"/>
  <c r="M1363" i="3"/>
  <c r="CH1358" i="3"/>
  <c r="CG1358" i="3"/>
  <c r="BW1351" i="3"/>
  <c r="BV1351" i="3"/>
  <c r="CH1350" i="3"/>
  <c r="CG1350" i="3"/>
  <c r="BR1332" i="3"/>
  <c r="BS1332" i="3"/>
  <c r="BW1327" i="3"/>
  <c r="BU1327" i="3"/>
  <c r="CL1311" i="3"/>
  <c r="CM1311" i="3"/>
  <c r="CG1310" i="3"/>
  <c r="CH1310" i="3"/>
  <c r="CE1265" i="3"/>
  <c r="CC1265" i="3"/>
  <c r="BR1262" i="3"/>
  <c r="BQ1262" i="3"/>
  <c r="CM1259" i="3"/>
  <c r="CL1259" i="3"/>
  <c r="CG1226" i="3"/>
  <c r="CI1226" i="3"/>
  <c r="BQ1226" i="3"/>
  <c r="BS1226" i="3"/>
  <c r="CE1219" i="3"/>
  <c r="CC1219" i="3"/>
  <c r="D1208" i="3"/>
  <c r="F1208" i="3"/>
  <c r="CM1204" i="3"/>
  <c r="CL1204" i="3"/>
  <c r="M1204" i="3"/>
  <c r="F1204" i="3"/>
  <c r="BU1200" i="3"/>
  <c r="CE1198" i="3"/>
  <c r="CD1198" i="3"/>
  <c r="M1196" i="3"/>
  <c r="F1196" i="3"/>
  <c r="BR1193" i="3"/>
  <c r="BS1193" i="3"/>
  <c r="F1192" i="3"/>
  <c r="M1192" i="3"/>
  <c r="CC1174" i="3"/>
  <c r="CE1160" i="3"/>
  <c r="CD1160" i="3"/>
  <c r="CE1146" i="3"/>
  <c r="CD1146" i="3"/>
  <c r="CA1137" i="3"/>
  <c r="BZ1137" i="3"/>
  <c r="CA1109" i="3"/>
  <c r="BZ1109" i="3"/>
  <c r="BW1102" i="3"/>
  <c r="BV1102" i="3"/>
  <c r="F1094" i="3"/>
  <c r="D1094" i="3"/>
  <c r="D1090" i="3"/>
  <c r="F1090" i="3"/>
  <c r="CI847" i="3"/>
  <c r="CG847" i="3"/>
  <c r="BS847" i="3"/>
  <c r="BQ847" i="3"/>
  <c r="F846" i="3"/>
  <c r="D846" i="3"/>
  <c r="CL835" i="3"/>
  <c r="CM835" i="3"/>
  <c r="BT24" i="16"/>
  <c r="BS835" i="3"/>
  <c r="CD827" i="3"/>
  <c r="BW16" i="16"/>
  <c r="BZ826" i="3"/>
  <c r="CA826" i="3"/>
  <c r="BV15" i="16"/>
  <c r="CG816" i="3"/>
  <c r="CI816" i="3"/>
  <c r="CC808" i="3"/>
  <c r="CD808" i="3"/>
  <c r="BQ805" i="3"/>
  <c r="BS805" i="3"/>
  <c r="CH799" i="3"/>
  <c r="CG799" i="3"/>
  <c r="BV769" i="3"/>
  <c r="BU769" i="3"/>
  <c r="BS725" i="3"/>
  <c r="BR725" i="3"/>
  <c r="CI695" i="3"/>
  <c r="CH695" i="3"/>
  <c r="BS695" i="3"/>
  <c r="BR695" i="3"/>
  <c r="CE694" i="3"/>
  <c r="CC694" i="3"/>
  <c r="BQ689" i="3"/>
  <c r="BS689" i="3"/>
  <c r="CG665" i="3"/>
  <c r="CI665" i="3"/>
  <c r="F648" i="3"/>
  <c r="M648" i="3"/>
  <c r="BW610" i="3"/>
  <c r="BU610" i="3"/>
  <c r="BR609" i="3"/>
  <c r="BQ609" i="3"/>
  <c r="BW606" i="3"/>
  <c r="BV606" i="3"/>
  <c r="CH605" i="3"/>
  <c r="CG605" i="3"/>
  <c r="BW602" i="3"/>
  <c r="BV602" i="3"/>
  <c r="CG595" i="3"/>
  <c r="CH595" i="3"/>
  <c r="M536" i="3"/>
  <c r="D536" i="3"/>
  <c r="CM498" i="3"/>
  <c r="CL498" i="3"/>
  <c r="F494" i="3"/>
  <c r="D494" i="3"/>
  <c r="BW488" i="3"/>
  <c r="BV488" i="3"/>
  <c r="CG487" i="3"/>
  <c r="CH487" i="3"/>
  <c r="CC481" i="3"/>
  <c r="CE481" i="3"/>
  <c r="BW477" i="3"/>
  <c r="BU477" i="3"/>
  <c r="BW476" i="3"/>
  <c r="BV476" i="3"/>
  <c r="BW475" i="3"/>
  <c r="BU475" i="3"/>
  <c r="CK473" i="3"/>
  <c r="CL473" i="3"/>
  <c r="CM472" i="3"/>
  <c r="CL472" i="3"/>
  <c r="CG469" i="3"/>
  <c r="CI469" i="3"/>
  <c r="CM468" i="3"/>
  <c r="CL468" i="3"/>
  <c r="BV462" i="3"/>
  <c r="BU462" i="3"/>
  <c r="CG461" i="3"/>
  <c r="CI461" i="3"/>
  <c r="F456" i="3"/>
  <c r="D456" i="3"/>
  <c r="CA455" i="3"/>
  <c r="BY455" i="3"/>
  <c r="CL438" i="3"/>
  <c r="CK438" i="3"/>
  <c r="BV438" i="3"/>
  <c r="BU438" i="3"/>
  <c r="CG421" i="3"/>
  <c r="CI421" i="3"/>
  <c r="CL410" i="3"/>
  <c r="CK410" i="3"/>
  <c r="CD331" i="3"/>
  <c r="CE331" i="3"/>
  <c r="CH318" i="3"/>
  <c r="CG318" i="3"/>
  <c r="BU318" i="3"/>
  <c r="CH313" i="3"/>
  <c r="CI313" i="3"/>
  <c r="BV306" i="3"/>
  <c r="BU306" i="3"/>
  <c r="BR305" i="3"/>
  <c r="BS305" i="3"/>
  <c r="F272" i="3"/>
  <c r="M272" i="3"/>
  <c r="BW257" i="3"/>
  <c r="BV257" i="3"/>
  <c r="M255" i="3"/>
  <c r="F255" i="3"/>
  <c r="BR245" i="3"/>
  <c r="BS245" i="3"/>
  <c r="M243" i="3"/>
  <c r="D243" i="3"/>
  <c r="BW221" i="3"/>
  <c r="BV221" i="3"/>
  <c r="BS212" i="3"/>
  <c r="BQ212" i="3"/>
  <c r="CD193" i="3"/>
  <c r="CE193" i="3"/>
  <c r="CH184" i="3"/>
  <c r="CI184" i="3"/>
  <c r="CI182" i="3"/>
  <c r="CG182" i="3"/>
  <c r="CL175" i="3"/>
  <c r="CK175" i="3"/>
  <c r="D157" i="3"/>
  <c r="F157" i="3"/>
  <c r="CK147" i="3"/>
  <c r="CL147" i="3"/>
  <c r="BW147" i="3"/>
  <c r="BV147" i="3"/>
  <c r="BQ142" i="3"/>
  <c r="CC142" i="3"/>
  <c r="CH140" i="3"/>
  <c r="CI140" i="3"/>
  <c r="BQ138" i="3"/>
  <c r="BR138" i="3"/>
  <c r="CI136" i="3"/>
  <c r="CH136" i="3"/>
  <c r="CI132" i="3"/>
  <c r="CH132" i="3"/>
  <c r="F128" i="3"/>
  <c r="D128" i="3"/>
  <c r="BQ100" i="3"/>
  <c r="BR100" i="3"/>
  <c r="F901" i="3"/>
  <c r="D901" i="3"/>
  <c r="BQ1079" i="3"/>
  <c r="BU88" i="16"/>
  <c r="BR1080" i="3"/>
  <c r="BS1080" i="3"/>
  <c r="BQ1080" i="3"/>
  <c r="BV95" i="16"/>
  <c r="BW1087" i="3"/>
  <c r="BU1087" i="3"/>
  <c r="BU96" i="16"/>
  <c r="BR1088" i="3"/>
  <c r="EX6" i="16"/>
  <c r="CE892" i="3"/>
  <c r="CC892" i="3"/>
  <c r="BQ2618" i="3"/>
  <c r="BY1111" i="3"/>
  <c r="BQ1169" i="3"/>
  <c r="CK1159" i="3"/>
  <c r="BY1168" i="3"/>
  <c r="BU2400" i="3"/>
  <c r="BQ284" i="3"/>
  <c r="BU3166" i="3"/>
  <c r="CC2400" i="3"/>
  <c r="BU3164" i="3"/>
  <c r="BQ975" i="3"/>
  <c r="BY293" i="3"/>
  <c r="BU1169" i="3"/>
  <c r="BU3336" i="3"/>
  <c r="BQ958" i="3"/>
  <c r="CC294" i="3"/>
  <c r="BY168" i="3"/>
  <c r="CK1197" i="3"/>
  <c r="BQ2359" i="3"/>
  <c r="CC2650" i="3"/>
  <c r="CC155" i="3"/>
  <c r="BU2914" i="3"/>
  <c r="BQ3053" i="3"/>
  <c r="BQ962" i="3"/>
  <c r="CC282" i="3"/>
  <c r="CC1156" i="3"/>
  <c r="BY989" i="3"/>
  <c r="BQ2493" i="3"/>
  <c r="BU989" i="3"/>
  <c r="BQ973" i="3"/>
  <c r="CC1187" i="3"/>
  <c r="BQ3105" i="3"/>
  <c r="CC224" i="3"/>
  <c r="BY2637" i="3"/>
  <c r="BU975" i="3"/>
  <c r="BU2979" i="3"/>
  <c r="CC3354" i="3"/>
  <c r="BU155" i="3"/>
  <c r="BQ832" i="3"/>
  <c r="BQ968" i="3"/>
  <c r="BY2354" i="3"/>
  <c r="BU3259" i="3"/>
  <c r="CG2510" i="3"/>
  <c r="BU3266" i="3"/>
  <c r="BU3050" i="3"/>
  <c r="BY2618" i="3"/>
  <c r="CC293" i="3"/>
  <c r="BY3465" i="3"/>
  <c r="BY836" i="3"/>
  <c r="BY2942" i="3"/>
  <c r="BU2974" i="3"/>
  <c r="BY252" i="3"/>
  <c r="BY1042" i="3"/>
  <c r="CC362" i="3"/>
  <c r="BQ156" i="3"/>
  <c r="CC1044" i="3"/>
  <c r="BQ144" i="3"/>
  <c r="CC966" i="3"/>
  <c r="BQ1171" i="3"/>
  <c r="CC335" i="3"/>
  <c r="BU162" i="3"/>
  <c r="CK1156" i="3"/>
  <c r="BU922" i="3"/>
  <c r="BY1398" i="3"/>
  <c r="BQ259" i="3"/>
  <c r="BQ2348" i="3"/>
  <c r="CC2368" i="3"/>
  <c r="BU900" i="3"/>
  <c r="BQ926" i="3"/>
  <c r="BU832" i="3"/>
  <c r="BQ252" i="3"/>
  <c r="BY3045" i="3"/>
  <c r="BU3058" i="3"/>
  <c r="CC1389" i="3"/>
  <c r="BZ3255" i="3"/>
  <c r="D3372" i="3"/>
  <c r="BR3475" i="3"/>
  <c r="CG3103" i="3"/>
  <c r="CA3352" i="3"/>
  <c r="BV3419" i="3"/>
  <c r="BW3172" i="3"/>
  <c r="BZ3188" i="3"/>
  <c r="CK3205" i="3"/>
  <c r="CA3225" i="3"/>
  <c r="CE3244" i="3"/>
  <c r="CI3340" i="3"/>
  <c r="F3360" i="3"/>
  <c r="BR3408" i="3"/>
  <c r="D3655" i="3"/>
  <c r="CK2998" i="3"/>
  <c r="D3248" i="3"/>
  <c r="CG3492" i="3"/>
  <c r="D3643" i="3"/>
  <c r="F3215" i="3"/>
  <c r="BQ2373" i="3"/>
  <c r="F259" i="3"/>
  <c r="BZ349" i="3"/>
  <c r="CH486" i="3"/>
  <c r="CD615" i="3"/>
  <c r="CL687" i="3"/>
  <c r="CE720" i="3"/>
  <c r="BS742" i="3"/>
  <c r="BW813" i="3"/>
  <c r="CK1223" i="3"/>
  <c r="CE113" i="3"/>
  <c r="CK435" i="3"/>
  <c r="BR710" i="3"/>
  <c r="CL80" i="3"/>
  <c r="M180" i="3"/>
  <c r="CE649" i="3"/>
  <c r="CE741" i="3"/>
  <c r="CA805" i="3"/>
  <c r="CE813" i="3"/>
  <c r="CL846" i="3"/>
  <c r="D1176" i="3"/>
  <c r="CC1209" i="3"/>
  <c r="BZ1283" i="3"/>
  <c r="M1297" i="3"/>
  <c r="CM1758" i="3"/>
  <c r="BS1812" i="3"/>
  <c r="CD188" i="3"/>
  <c r="CD336" i="3"/>
  <c r="BZ597" i="3"/>
  <c r="CK643" i="3"/>
  <c r="CE721" i="3"/>
  <c r="BZ799" i="3"/>
  <c r="BW1225" i="3"/>
  <c r="BR1273" i="3"/>
  <c r="CG1291" i="3"/>
  <c r="CD1292" i="3"/>
  <c r="F1344" i="3"/>
  <c r="CD853" i="3"/>
  <c r="CC1299" i="3"/>
  <c r="CL1309" i="3"/>
  <c r="BZ1319" i="3"/>
  <c r="M1346" i="3"/>
  <c r="M1198" i="3"/>
  <c r="BW1213" i="3"/>
  <c r="BW1265" i="3"/>
  <c r="F1292" i="3"/>
  <c r="BS1319" i="3"/>
  <c r="BS1756" i="3"/>
  <c r="BW1779" i="3"/>
  <c r="CG1994" i="3"/>
  <c r="CA2011" i="3"/>
  <c r="BV1408" i="3"/>
  <c r="BS1810" i="3"/>
  <c r="CE1995" i="3"/>
  <c r="CA1746" i="3"/>
  <c r="BR1762" i="3"/>
  <c r="CL1932" i="3"/>
  <c r="CC1939" i="3"/>
  <c r="BW1995" i="3"/>
  <c r="CA2076" i="3"/>
  <c r="CI1830" i="3"/>
  <c r="CG1891" i="3"/>
  <c r="CM1955" i="3"/>
  <c r="D2001" i="3"/>
  <c r="CC2075" i="3"/>
  <c r="CH2078" i="3"/>
  <c r="F2104" i="3"/>
  <c r="CM2480" i="3"/>
  <c r="BR1944" i="3"/>
  <c r="BU1947" i="3"/>
  <c r="BW2087" i="3"/>
  <c r="BW2109" i="3"/>
  <c r="BS2026" i="3"/>
  <c r="CE2072" i="3"/>
  <c r="M2114" i="3"/>
  <c r="CE2116" i="3"/>
  <c r="BW2131" i="3"/>
  <c r="BV2145" i="3"/>
  <c r="CG2171" i="3"/>
  <c r="CE2209" i="3"/>
  <c r="F2230" i="3"/>
  <c r="CD2291" i="3"/>
  <c r="CL2312" i="3"/>
  <c r="CK2330" i="3"/>
  <c r="BS2376" i="3"/>
  <c r="CH2478" i="3"/>
  <c r="CI2510" i="3"/>
  <c r="CG2522" i="3"/>
  <c r="CM2562" i="3"/>
  <c r="CG2581" i="3"/>
  <c r="CM2589" i="3"/>
  <c r="BS2600" i="3"/>
  <c r="D2622" i="3"/>
  <c r="CI2639" i="3"/>
  <c r="BV2688" i="3"/>
  <c r="CA2921" i="3"/>
  <c r="BR3022" i="3"/>
  <c r="CK3152" i="3"/>
  <c r="BZ3081" i="3"/>
  <c r="CK2900" i="3"/>
  <c r="BQ2800" i="3"/>
  <c r="BQ2723" i="3"/>
  <c r="BU2024" i="3"/>
  <c r="BV2089" i="3"/>
  <c r="CC2093" i="3"/>
  <c r="M2109" i="3"/>
  <c r="CK2147" i="3"/>
  <c r="CM2289" i="3"/>
  <c r="CE2300" i="3"/>
  <c r="CA2309" i="3"/>
  <c r="CK2311" i="3"/>
  <c r="CM2399" i="3"/>
  <c r="CL2443" i="3"/>
  <c r="BR2577" i="3"/>
  <c r="CD2584" i="3"/>
  <c r="BV2704" i="3"/>
  <c r="CA2772" i="3"/>
  <c r="BW2886" i="3"/>
  <c r="CI2925" i="3"/>
  <c r="BS2944" i="3"/>
  <c r="CK3005" i="3"/>
  <c r="CA3018" i="3"/>
  <c r="CD3027" i="3"/>
  <c r="CA3046" i="3"/>
  <c r="BW3051" i="3"/>
  <c r="CA3060" i="3"/>
  <c r="CG3077" i="3"/>
  <c r="CL3152" i="3"/>
  <c r="BS3276" i="3"/>
  <c r="CA3288" i="3"/>
  <c r="CA3406" i="3"/>
  <c r="D3581" i="3"/>
  <c r="F2896" i="3"/>
  <c r="CG2865" i="3"/>
  <c r="BZ3086" i="3"/>
  <c r="CE2908" i="3"/>
  <c r="F2159" i="3"/>
  <c r="CH2184" i="3"/>
  <c r="BW2192" i="3"/>
  <c r="BZ2326" i="3"/>
  <c r="CL2330" i="3"/>
  <c r="CI2347" i="3"/>
  <c r="CI2392" i="3"/>
  <c r="BS2550" i="3"/>
  <c r="BS2554" i="3"/>
  <c r="CL2666" i="3"/>
  <c r="CM2850" i="3"/>
  <c r="CE2900" i="3"/>
  <c r="BW2948" i="3"/>
  <c r="CA3004" i="3"/>
  <c r="BQ3034" i="3"/>
  <c r="M2816" i="3"/>
  <c r="BR1754" i="3"/>
  <c r="CA2272" i="3"/>
  <c r="CM2413" i="3"/>
  <c r="CK2580" i="3"/>
  <c r="CH2680" i="3"/>
  <c r="BV3227" i="3"/>
  <c r="CM3267" i="3"/>
  <c r="CL3315" i="3"/>
  <c r="BR3364" i="3"/>
  <c r="BY3408" i="3"/>
  <c r="BR3450" i="3"/>
  <c r="D3599" i="3"/>
  <c r="CH3181" i="3"/>
  <c r="BV3254" i="3"/>
  <c r="BR3219" i="3"/>
  <c r="CL3224" i="3"/>
  <c r="D3312" i="3"/>
  <c r="BZ3433" i="3"/>
  <c r="BV3171" i="3"/>
  <c r="CA3264" i="3"/>
  <c r="CL3316" i="3"/>
  <c r="D941" i="3"/>
  <c r="D131" i="3"/>
  <c r="CM147" i="3"/>
  <c r="M157" i="3"/>
  <c r="BZ164" i="3"/>
  <c r="CH182" i="3"/>
  <c r="D950" i="3"/>
  <c r="M128" i="3"/>
  <c r="D191" i="3"/>
  <c r="BS250" i="3"/>
  <c r="CM438" i="3"/>
  <c r="BS144" i="3"/>
  <c r="BS403" i="3"/>
  <c r="BS90" i="16"/>
  <c r="D1861" i="3"/>
  <c r="BR184" i="3"/>
  <c r="CI301" i="3"/>
  <c r="CE339" i="3"/>
  <c r="BR396" i="3"/>
  <c r="BY449" i="3"/>
  <c r="BZ455" i="3"/>
  <c r="BV477" i="3"/>
  <c r="CI605" i="3"/>
  <c r="BS609" i="3"/>
  <c r="CK375" i="3"/>
  <c r="BV475" i="3"/>
  <c r="CD481" i="3"/>
  <c r="M668" i="3"/>
  <c r="BR116" i="3"/>
  <c r="CD199" i="3"/>
  <c r="BR329" i="3"/>
  <c r="F649" i="3"/>
  <c r="CD662" i="3"/>
  <c r="BW769" i="3"/>
  <c r="D130" i="3"/>
  <c r="BV468" i="3"/>
  <c r="M470" i="3"/>
  <c r="CI603" i="3"/>
  <c r="CM804" i="3"/>
  <c r="CH847" i="3"/>
  <c r="BY1101" i="3"/>
  <c r="CK1107" i="3"/>
  <c r="BS1368" i="3"/>
  <c r="BW444" i="3"/>
  <c r="CK472" i="3"/>
  <c r="CI523" i="3"/>
  <c r="F694" i="3"/>
  <c r="BZ845" i="3"/>
  <c r="BQ303" i="3"/>
  <c r="CE482" i="3"/>
  <c r="CL488" i="3"/>
  <c r="BR805" i="3"/>
  <c r="CM1107" i="3"/>
  <c r="CK1369" i="3"/>
  <c r="CM448" i="3"/>
  <c r="BV596" i="3"/>
  <c r="BW809" i="3"/>
  <c r="CG1191" i="3"/>
  <c r="BS1358" i="3"/>
  <c r="CG1370" i="3"/>
  <c r="CG1378" i="3"/>
  <c r="CK1151" i="3"/>
  <c r="F1174" i="3"/>
  <c r="BV1192" i="3"/>
  <c r="BV1367" i="3"/>
  <c r="BV1379" i="3"/>
  <c r="CM1196" i="3"/>
  <c r="BV1208" i="3"/>
  <c r="CK1259" i="3"/>
  <c r="CH1195" i="3"/>
  <c r="CD1217" i="3"/>
  <c r="F1223" i="3"/>
  <c r="CD1265" i="3"/>
  <c r="CK1693" i="3"/>
  <c r="BR1751" i="3"/>
  <c r="CH1759" i="3"/>
  <c r="CM1817" i="3"/>
  <c r="CD1138" i="3"/>
  <c r="CH1226" i="3"/>
  <c r="F1363" i="3"/>
  <c r="CM1387" i="3"/>
  <c r="F1821" i="3"/>
  <c r="CG1747" i="3"/>
  <c r="CD2116" i="3"/>
  <c r="BY2118" i="3"/>
  <c r="CK646" i="3"/>
  <c r="M1208" i="3"/>
  <c r="BS1262" i="3"/>
  <c r="BR1270" i="3"/>
  <c r="CH1286" i="3"/>
  <c r="BQ1310" i="3"/>
  <c r="BY2105" i="3"/>
  <c r="D1748" i="3"/>
  <c r="BY1891" i="3"/>
  <c r="BQ2005" i="3"/>
  <c r="BR2011" i="3"/>
  <c r="BY2195" i="3"/>
  <c r="BQ2703" i="3"/>
  <c r="BV2488" i="3"/>
  <c r="BS2703" i="3"/>
  <c r="BZ2148" i="3"/>
  <c r="CE2548" i="3"/>
  <c r="CA1933" i="3"/>
  <c r="M3895" i="3"/>
  <c r="D3895" i="3"/>
  <c r="D3512" i="3"/>
  <c r="BR3473" i="3"/>
  <c r="BS3473" i="3"/>
  <c r="CL3465" i="3"/>
  <c r="CM3465" i="3"/>
  <c r="BV3443" i="3"/>
  <c r="BW3443" i="3"/>
  <c r="BU169" i="3"/>
  <c r="D3519" i="3"/>
  <c r="D3511" i="3"/>
  <c r="CC3511" i="3"/>
  <c r="BV3326" i="3"/>
  <c r="BW3326" i="3"/>
  <c r="D3193" i="3"/>
  <c r="D3183" i="3"/>
  <c r="CE3058" i="3"/>
  <c r="CC3058" i="3"/>
  <c r="D2940" i="3"/>
  <c r="F2940" i="3"/>
  <c r="BQ183" i="3"/>
  <c r="BY1154" i="3"/>
  <c r="BZ3390" i="3"/>
  <c r="CA3390" i="3"/>
  <c r="BQ3360" i="3"/>
  <c r="CC3234" i="3"/>
  <c r="BQ3024" i="3"/>
  <c r="F2392" i="3"/>
  <c r="D2392" i="3"/>
  <c r="BQ2295" i="3"/>
  <c r="BR2295" i="3"/>
  <c r="D3339" i="3"/>
  <c r="BQ3339" i="3"/>
  <c r="D3327" i="3"/>
  <c r="CG3327" i="3"/>
  <c r="D3325" i="3"/>
  <c r="CC3325" i="3"/>
  <c r="BY3316" i="3"/>
  <c r="BU3281" i="3"/>
  <c r="BQ3207" i="3"/>
  <c r="D3184" i="3"/>
  <c r="BY2560" i="3"/>
  <c r="BU2512" i="3"/>
  <c r="CC2509" i="3"/>
  <c r="BQ1657" i="3"/>
  <c r="BR1657" i="3"/>
  <c r="BQ1408" i="3"/>
  <c r="CC1384" i="3"/>
  <c r="CD1384" i="3"/>
  <c r="CA1280" i="3"/>
  <c r="BZ1280" i="3"/>
  <c r="BU180" i="3"/>
  <c r="CI108" i="3"/>
  <c r="CG108" i="3"/>
  <c r="BZ31" i="3"/>
  <c r="CA31" i="3"/>
  <c r="BV101" i="16"/>
  <c r="BV1093" i="3"/>
  <c r="EX22" i="16"/>
  <c r="CD908" i="3"/>
  <c r="D3331" i="3"/>
  <c r="BY3220" i="3"/>
  <c r="BQ3215" i="3"/>
  <c r="BY3124" i="3"/>
  <c r="BU2968" i="3"/>
  <c r="CA1657" i="3"/>
  <c r="BY1657" i="3"/>
  <c r="CH1619" i="3"/>
  <c r="CG1619" i="3"/>
  <c r="CG1093" i="3"/>
  <c r="CI1093" i="3"/>
  <c r="BW50" i="16"/>
  <c r="CD956" i="3"/>
  <c r="BZ28" i="3"/>
  <c r="CA28" i="3"/>
  <c r="BQ965" i="3"/>
  <c r="BQ314" i="3"/>
  <c r="P13" i="16"/>
  <c r="P19" i="16"/>
  <c r="CM78" i="16"/>
  <c r="CP22" i="16"/>
  <c r="N1801" i="3"/>
  <c r="CC363" i="3"/>
  <c r="P27" i="16"/>
  <c r="CM68" i="16"/>
  <c r="CM48" i="16"/>
  <c r="CP20" i="16"/>
  <c r="U99" i="3"/>
  <c r="Q7" i="16"/>
  <c r="BU2577" i="3"/>
  <c r="CC2577" i="3"/>
  <c r="CG3294" i="3"/>
  <c r="BU3294" i="3"/>
  <c r="BQ2557" i="3"/>
  <c r="BU2557" i="3"/>
  <c r="BU3459" i="3"/>
  <c r="CC1359" i="3"/>
  <c r="CK3293" i="3"/>
  <c r="BQ3012" i="3"/>
  <c r="BU2887" i="3"/>
  <c r="BY3038" i="3"/>
  <c r="BQ374" i="3"/>
  <c r="BY3132" i="3"/>
  <c r="BY3133" i="3"/>
  <c r="BQ3365" i="3"/>
  <c r="BQ3292" i="3"/>
  <c r="BY3180" i="3"/>
  <c r="BU2908" i="3"/>
  <c r="BU3474" i="3"/>
  <c r="BQ2890" i="3"/>
  <c r="BY2443" i="3"/>
  <c r="BY286" i="3"/>
  <c r="N1057" i="3"/>
  <c r="BU2522" i="3"/>
  <c r="BQ262" i="3"/>
  <c r="CC249" i="3"/>
  <c r="BY291" i="3"/>
  <c r="BQ289" i="3"/>
  <c r="BY3349" i="3"/>
  <c r="CG42" i="3"/>
  <c r="CK3294" i="3"/>
  <c r="BU3315" i="3"/>
  <c r="BU830" i="3"/>
  <c r="BY3190" i="3"/>
  <c r="CC2944" i="3"/>
  <c r="BY3298" i="3"/>
  <c r="CC3315" i="3"/>
  <c r="CC3294" i="3"/>
  <c r="BU2944" i="3"/>
  <c r="BY3484" i="3"/>
  <c r="BY360" i="3"/>
  <c r="BU2905" i="3"/>
  <c r="BU2350" i="3"/>
  <c r="BY3276" i="3"/>
  <c r="BU3348" i="3"/>
  <c r="CC956" i="3"/>
  <c r="BU913" i="3"/>
  <c r="BU3505" i="3"/>
  <c r="BU291" i="3"/>
  <c r="BQ2577" i="3"/>
  <c r="BQ2489" i="3"/>
  <c r="CC1163" i="3"/>
  <c r="CC2547" i="3"/>
  <c r="BY3232" i="3"/>
  <c r="BY1092" i="3"/>
  <c r="CC1392" i="3"/>
  <c r="BY405" i="3"/>
  <c r="CC405" i="3"/>
  <c r="BQ1150" i="3"/>
  <c r="BY1150" i="3"/>
  <c r="BU1150" i="3"/>
  <c r="BY3159" i="3"/>
  <c r="CC3129" i="3"/>
  <c r="BQ3129" i="3"/>
  <c r="BY1085" i="3"/>
  <c r="BU3323" i="3"/>
  <c r="BQ3323" i="3"/>
  <c r="BQ955" i="3"/>
  <c r="BU955" i="3"/>
  <c r="BQ310" i="3"/>
  <c r="CC310" i="3"/>
  <c r="BY310" i="3"/>
  <c r="BQ2405" i="3"/>
  <c r="BY2405" i="3"/>
  <c r="CC3357" i="3"/>
  <c r="BQ3357" i="3"/>
  <c r="F3847" i="3"/>
  <c r="M3847" i="3"/>
  <c r="D3839" i="3"/>
  <c r="M3839" i="3"/>
  <c r="F3839" i="3"/>
  <c r="F3808" i="3"/>
  <c r="D3808" i="3"/>
  <c r="F3804" i="3"/>
  <c r="D3804" i="3"/>
  <c r="D3796" i="3"/>
  <c r="F3796" i="3"/>
  <c r="F3790" i="3"/>
  <c r="D3790" i="3"/>
  <c r="BY3327" i="3"/>
  <c r="BY1093" i="3"/>
  <c r="BQ1093" i="3"/>
  <c r="BU1173" i="3"/>
  <c r="BY1173" i="3"/>
  <c r="BQ2958" i="3"/>
  <c r="BU2958" i="3"/>
  <c r="BU3096" i="3"/>
  <c r="BQ3096" i="3"/>
  <c r="BY2646" i="3"/>
  <c r="BQ2646" i="3"/>
  <c r="BY374" i="3"/>
  <c r="BQ3459" i="3"/>
  <c r="BU1359" i="3"/>
  <c r="CG3293" i="3"/>
  <c r="BY3012" i="3"/>
  <c r="N991" i="3"/>
  <c r="BQ2887" i="3"/>
  <c r="CC374" i="3"/>
  <c r="BQ3132" i="3"/>
  <c r="BQ3133" i="3"/>
  <c r="BU3276" i="3"/>
  <c r="BQ3180" i="3"/>
  <c r="BQ3315" i="3"/>
  <c r="BU3367" i="3"/>
  <c r="BQ2908" i="3"/>
  <c r="CC3474" i="3"/>
  <c r="CC2948" i="3"/>
  <c r="BQ3032" i="3"/>
  <c r="CC286" i="3"/>
  <c r="BU2951" i="3"/>
  <c r="BQ2522" i="3"/>
  <c r="BU262" i="3"/>
  <c r="BQ249" i="3"/>
  <c r="BQ3518" i="3"/>
  <c r="BY289" i="3"/>
  <c r="BQ42" i="3"/>
  <c r="BY42" i="3"/>
  <c r="Q68" i="16"/>
  <c r="N947" i="3"/>
  <c r="Q73" i="16"/>
  <c r="BY3294" i="3"/>
  <c r="BU3484" i="3"/>
  <c r="BQ3298" i="3"/>
  <c r="CK3298" i="3"/>
  <c r="BQ3294" i="3"/>
  <c r="BQ3486" i="3"/>
  <c r="CC3484" i="3"/>
  <c r="BU2890" i="3"/>
  <c r="BQ360" i="3"/>
  <c r="BQ2905" i="3"/>
  <c r="BY3518" i="3"/>
  <c r="BU956" i="3"/>
  <c r="CC2895" i="3"/>
  <c r="BY2547" i="3"/>
  <c r="BY833" i="3"/>
  <c r="BY2489" i="3"/>
  <c r="BU2447" i="3"/>
  <c r="CN2447" i="3"/>
  <c r="BQ1163" i="3"/>
  <c r="BU2895" i="3"/>
  <c r="BU2646" i="3"/>
  <c r="BY249" i="3"/>
  <c r="N1075" i="3"/>
  <c r="CC3298" i="3"/>
  <c r="BU3189" i="3"/>
  <c r="BY3189" i="3"/>
  <c r="BU2346" i="3"/>
  <c r="BQ1392" i="3"/>
  <c r="BY2895" i="3"/>
  <c r="BY2577" i="3"/>
  <c r="BY3082" i="3"/>
  <c r="BU3082" i="3"/>
  <c r="CG3328" i="3"/>
  <c r="BQ3328" i="3"/>
  <c r="CC3328" i="3"/>
  <c r="BU3328" i="3"/>
  <c r="BQ2402" i="3"/>
  <c r="CC2402" i="3"/>
  <c r="BY2402" i="3"/>
  <c r="BY3516" i="3"/>
  <c r="BU3516" i="3"/>
  <c r="CC3119" i="3"/>
  <c r="BQ3119" i="3"/>
  <c r="BU2359" i="3"/>
  <c r="CG2359" i="3"/>
  <c r="BY3017" i="3"/>
  <c r="BU3017" i="3"/>
  <c r="BQ353" i="3"/>
  <c r="BU353" i="3"/>
  <c r="BU3026" i="3"/>
  <c r="BQ3026" i="3"/>
  <c r="BQ830" i="3"/>
  <c r="CC830" i="3"/>
  <c r="BY3293" i="3"/>
  <c r="Q46" i="16"/>
  <c r="BY3367" i="3"/>
  <c r="BU2948" i="3"/>
  <c r="BQ2948" i="3"/>
  <c r="N1866" i="3"/>
  <c r="BY2350" i="3"/>
  <c r="BU2949" i="3"/>
  <c r="BY3486" i="3"/>
  <c r="CC2949" i="3"/>
  <c r="BY2557" i="3"/>
  <c r="CK2350" i="3"/>
  <c r="BU1093" i="3"/>
  <c r="CC360" i="3"/>
  <c r="BQ1173" i="3"/>
  <c r="CC2350" i="3"/>
  <c r="BQ913" i="3"/>
  <c r="BY2944" i="3"/>
  <c r="CC2646" i="3"/>
  <c r="CG3298" i="3"/>
  <c r="BY188" i="3"/>
  <c r="BY2949" i="3"/>
  <c r="BY2958" i="3"/>
  <c r="CG141" i="3"/>
  <c r="CC141" i="3"/>
  <c r="BU281" i="3"/>
  <c r="BY281" i="3"/>
  <c r="BQ3214" i="3"/>
  <c r="BY3214" i="3"/>
  <c r="BQ2953" i="3"/>
  <c r="BU2953" i="3"/>
  <c r="CC1356" i="3"/>
  <c r="BQ1356" i="3"/>
  <c r="CG2350" i="3"/>
  <c r="BU3273" i="3"/>
  <c r="BQ3273" i="3"/>
  <c r="CC3273" i="3"/>
  <c r="BU3464" i="3"/>
  <c r="BY3464" i="3"/>
  <c r="CN75" i="16"/>
  <c r="BQ1165" i="3"/>
  <c r="CC1165" i="3"/>
  <c r="BU1165" i="3"/>
  <c r="BU1392" i="3"/>
  <c r="BU2661" i="3"/>
  <c r="BQ2661" i="3"/>
  <c r="CC148" i="3"/>
  <c r="BY148" i="3"/>
  <c r="BQ148" i="3"/>
  <c r="CC845" i="3"/>
  <c r="BU845" i="3"/>
  <c r="BQ2644" i="3"/>
  <c r="BY2644" i="3"/>
  <c r="BU2644" i="3"/>
  <c r="BY3332" i="3"/>
  <c r="D3715" i="3"/>
  <c r="F3609" i="3"/>
  <c r="CK3190" i="3"/>
  <c r="D3726" i="3"/>
  <c r="F3726" i="3"/>
  <c r="D3657" i="3"/>
  <c r="F3657" i="3"/>
  <c r="M3612" i="3"/>
  <c r="F3612" i="3"/>
  <c r="D3612" i="3"/>
  <c r="F3555" i="3"/>
  <c r="D3555" i="3"/>
  <c r="F3544" i="3"/>
  <c r="M3544" i="3"/>
  <c r="D3536" i="3"/>
  <c r="F3536" i="3"/>
  <c r="M3536" i="3"/>
  <c r="F3528" i="3"/>
  <c r="D3528" i="3"/>
  <c r="CA3336" i="3"/>
  <c r="BZ3336" i="3"/>
  <c r="BW3330" i="3"/>
  <c r="BV3330" i="3"/>
  <c r="BZ3329" i="3"/>
  <c r="CA3329" i="3"/>
  <c r="CI3218" i="3"/>
  <c r="CH3218" i="3"/>
  <c r="BR3217" i="3"/>
  <c r="BS3217" i="3"/>
  <c r="CI3203" i="3"/>
  <c r="CG3203" i="3"/>
  <c r="CH3203" i="3"/>
  <c r="F3203" i="3"/>
  <c r="D3203" i="3"/>
  <c r="D3202" i="3"/>
  <c r="F3202" i="3"/>
  <c r="BZ3201" i="3"/>
  <c r="CA3201" i="3"/>
  <c r="CL3200" i="3"/>
  <c r="CK3200" i="3"/>
  <c r="BV3199" i="3"/>
  <c r="BW3199" i="3"/>
  <c r="CI3196" i="3"/>
  <c r="CG3196" i="3"/>
  <c r="CL3192" i="3"/>
  <c r="CK3192" i="3"/>
  <c r="CA3185" i="3"/>
  <c r="BZ3185" i="3"/>
  <c r="CG3180" i="3"/>
  <c r="CH3180" i="3"/>
  <c r="BZ3179" i="3"/>
  <c r="CA3179" i="3"/>
  <c r="CG3178" i="3"/>
  <c r="CI3178" i="3"/>
  <c r="CH3178" i="3"/>
  <c r="BZ3171" i="3"/>
  <c r="CA3171" i="3"/>
  <c r="BW3170" i="3"/>
  <c r="BU3170" i="3"/>
  <c r="BV3170" i="3"/>
  <c r="CA3166" i="3"/>
  <c r="BZ3166" i="3"/>
  <c r="CE3162" i="3"/>
  <c r="D3162" i="3"/>
  <c r="F3162" i="3"/>
  <c r="BV2363" i="3"/>
  <c r="BW2363" i="3"/>
  <c r="CA2358" i="3"/>
  <c r="BZ2358" i="3"/>
  <c r="F2358" i="3"/>
  <c r="M2358" i="3"/>
  <c r="D2358" i="3"/>
  <c r="CL2354" i="3"/>
  <c r="CM2354" i="3"/>
  <c r="CK2354" i="3"/>
  <c r="BZ2354" i="3"/>
  <c r="CA2354" i="3"/>
  <c r="CH2353" i="3"/>
  <c r="CI2353" i="3"/>
  <c r="CM2352" i="3"/>
  <c r="CL2352" i="3"/>
  <c r="CH2349" i="3"/>
  <c r="CI2349" i="3"/>
  <c r="CK2347" i="3"/>
  <c r="CM2347" i="3"/>
  <c r="D2345" i="3"/>
  <c r="F2345" i="3"/>
  <c r="BH2644" i="3"/>
  <c r="BI2644" i="3"/>
  <c r="N2644" i="3"/>
  <c r="BH2556" i="3"/>
  <c r="BI2556" i="3"/>
  <c r="N2556" i="3"/>
  <c r="CH2350" i="3"/>
  <c r="BH2352" i="3"/>
  <c r="BI2352" i="3"/>
  <c r="N2352" i="3"/>
  <c r="BH3429" i="3"/>
  <c r="BI3429" i="3"/>
  <c r="N3429" i="3"/>
  <c r="BH3510" i="3"/>
  <c r="BI3510" i="3"/>
  <c r="N3510" i="3"/>
  <c r="CG3164" i="3"/>
  <c r="BH3126" i="3"/>
  <c r="BI3126" i="3"/>
  <c r="N3126" i="3"/>
  <c r="BH2942" i="3"/>
  <c r="BI2942" i="3"/>
  <c r="N2942" i="3"/>
  <c r="BV2357" i="3"/>
  <c r="BV3206" i="3"/>
  <c r="BW3219" i="3"/>
  <c r="D3567" i="3"/>
  <c r="M3567" i="3"/>
  <c r="F3511" i="3"/>
  <c r="F3575" i="3"/>
  <c r="CG2353" i="3"/>
  <c r="BQ3200" i="3"/>
  <c r="BV3184" i="3"/>
  <c r="F3587" i="3"/>
  <c r="D3747" i="3"/>
  <c r="BV3190" i="3"/>
  <c r="CG3339" i="3"/>
  <c r="CL3214" i="3"/>
  <c r="BR3207" i="3"/>
  <c r="CH3196" i="3"/>
  <c r="BZ3172" i="3"/>
  <c r="D3524" i="3"/>
  <c r="BV3333" i="3"/>
  <c r="BU2472" i="3"/>
  <c r="BY2472" i="3"/>
  <c r="CK2352" i="3"/>
  <c r="CC2431" i="3"/>
  <c r="BU2431" i="3"/>
  <c r="CN2431" i="3"/>
  <c r="CG2431" i="3"/>
  <c r="CO2431" i="3"/>
  <c r="BQ2431" i="3"/>
  <c r="CM3200" i="3"/>
  <c r="CA2346" i="3"/>
  <c r="BQ2528" i="3"/>
  <c r="BY2528" i="3"/>
  <c r="BU2528" i="3"/>
  <c r="BQ394" i="3"/>
  <c r="CC394" i="3"/>
  <c r="BU394" i="3"/>
  <c r="BH2893" i="3"/>
  <c r="BI2893" i="3"/>
  <c r="N2893" i="3"/>
  <c r="BH2781" i="3"/>
  <c r="BI2781" i="3"/>
  <c r="N2781" i="3"/>
  <c r="BH2544" i="3"/>
  <c r="BI2544" i="3"/>
  <c r="N2544" i="3"/>
  <c r="BH3210" i="3"/>
  <c r="BI3210" i="3"/>
  <c r="N3210" i="3"/>
  <c r="BH2803" i="3"/>
  <c r="BI2803" i="3"/>
  <c r="N2803" i="3"/>
  <c r="BH2779" i="3"/>
  <c r="BI2779" i="3"/>
  <c r="N2779" i="3"/>
  <c r="BH2755" i="3"/>
  <c r="BI2755" i="3"/>
  <c r="N2755" i="3"/>
  <c r="BH2683" i="3"/>
  <c r="BI2683" i="3"/>
  <c r="N2683" i="3"/>
  <c r="BH2432" i="3"/>
  <c r="BI2432" i="3"/>
  <c r="N2432" i="3"/>
  <c r="BH3237" i="3"/>
  <c r="BI3237" i="3"/>
  <c r="N3237" i="3"/>
  <c r="BH2652" i="3"/>
  <c r="BI2652" i="3"/>
  <c r="N2652" i="3"/>
  <c r="M3555" i="3"/>
  <c r="BH2472" i="3"/>
  <c r="BI2472" i="3"/>
  <c r="N2472" i="3"/>
  <c r="CI3164" i="3"/>
  <c r="BH2354" i="3"/>
  <c r="BI2354" i="3"/>
  <c r="N2354" i="3"/>
  <c r="M3511" i="3"/>
  <c r="F3519" i="3"/>
  <c r="BU3198" i="3"/>
  <c r="D3704" i="3"/>
  <c r="BY3200" i="3"/>
  <c r="BU3190" i="3"/>
  <c r="CD3162" i="3"/>
  <c r="D3719" i="3"/>
  <c r="BS3207" i="3"/>
  <c r="BY3172" i="3"/>
  <c r="BU2511" i="3"/>
  <c r="BY2511" i="3"/>
  <c r="CE2356" i="3"/>
  <c r="BU192" i="3"/>
  <c r="BQ192" i="3"/>
  <c r="CC192" i="3"/>
  <c r="BY192" i="3"/>
  <c r="CL3190" i="3"/>
  <c r="D3711" i="3"/>
  <c r="BU31" i="3"/>
  <c r="CC31" i="3"/>
  <c r="CC175" i="3"/>
  <c r="CG175" i="3"/>
  <c r="BY1167" i="3"/>
  <c r="BU1167" i="3"/>
  <c r="BV3508" i="3"/>
  <c r="BW3508" i="3"/>
  <c r="CG3506" i="3"/>
  <c r="CI3506" i="3"/>
  <c r="BW3491" i="3"/>
  <c r="BV3491" i="3"/>
  <c r="BZ3485" i="3"/>
  <c r="CA3485" i="3"/>
  <c r="CI3472" i="3"/>
  <c r="CG3472" i="3"/>
  <c r="CM3471" i="3"/>
  <c r="CL3471" i="3"/>
  <c r="CI3157" i="3"/>
  <c r="CG3157" i="3"/>
  <c r="CE3155" i="3"/>
  <c r="CD3155" i="3"/>
  <c r="CH3144" i="3"/>
  <c r="CG3144" i="3"/>
  <c r="CM3136" i="3"/>
  <c r="CK3136" i="3"/>
  <c r="CL3136" i="3"/>
  <c r="D3131" i="3"/>
  <c r="F3131" i="3"/>
  <c r="CM2335" i="3"/>
  <c r="CK2335" i="3"/>
  <c r="CL2334" i="3"/>
  <c r="CM2334" i="3"/>
  <c r="CK2334" i="3"/>
  <c r="F2334" i="3"/>
  <c r="D2334" i="3"/>
  <c r="CE2329" i="3"/>
  <c r="CC2329" i="3"/>
  <c r="CE2328" i="3"/>
  <c r="CC2328" i="3"/>
  <c r="CD2328" i="3"/>
  <c r="CC2324" i="3"/>
  <c r="CD2324" i="3"/>
  <c r="CD2308" i="3"/>
  <c r="CE2308" i="3"/>
  <c r="CC2308" i="3"/>
  <c r="CD2080" i="3"/>
  <c r="CC2080" i="3"/>
  <c r="CE2080" i="3"/>
  <c r="CG2079" i="3"/>
  <c r="CH2079" i="3"/>
  <c r="CI2079" i="3"/>
  <c r="CM2072" i="3"/>
  <c r="CL2072" i="3"/>
  <c r="CK2072" i="3"/>
  <c r="CA2064" i="3"/>
  <c r="BZ2064" i="3"/>
  <c r="CM2063" i="3"/>
  <c r="CK2063" i="3"/>
  <c r="CL2063" i="3"/>
  <c r="CM2062" i="3"/>
  <c r="CL2062" i="3"/>
  <c r="BS2061" i="3"/>
  <c r="BQ2061" i="3"/>
  <c r="F2060" i="3"/>
  <c r="D2060" i="3"/>
  <c r="CG2055" i="3"/>
  <c r="CI2055" i="3"/>
  <c r="BY2051" i="3"/>
  <c r="CA2051" i="3"/>
  <c r="BY2049" i="3"/>
  <c r="BZ2049" i="3"/>
  <c r="M2048" i="3"/>
  <c r="F2048" i="3"/>
  <c r="D2048" i="3"/>
  <c r="CE2040" i="3"/>
  <c r="CD2040" i="3"/>
  <c r="CC2040" i="3"/>
  <c r="CA2037" i="3"/>
  <c r="BZ2037" i="3"/>
  <c r="BZ2036" i="3"/>
  <c r="CA2036" i="3"/>
  <c r="CM2035" i="3"/>
  <c r="CK2035" i="3"/>
  <c r="CL2035" i="3"/>
  <c r="D2033" i="3"/>
  <c r="F2033" i="3"/>
  <c r="BZ2032" i="3"/>
  <c r="BY2032" i="3"/>
  <c r="CG2027" i="3"/>
  <c r="CH2027" i="3"/>
  <c r="CI2027" i="3"/>
  <c r="D2022" i="3"/>
  <c r="F2022" i="3"/>
  <c r="BU2019" i="3"/>
  <c r="BW2019" i="3"/>
  <c r="CM2016" i="3"/>
  <c r="CL2016" i="3"/>
  <c r="BR2013" i="3"/>
  <c r="BS2013" i="3"/>
  <c r="BS2010" i="3"/>
  <c r="BR2010" i="3"/>
  <c r="BW2009" i="3"/>
  <c r="BV2009" i="3"/>
  <c r="CH2008" i="3"/>
  <c r="CI2008" i="3"/>
  <c r="CK2002" i="3"/>
  <c r="CM2002" i="3"/>
  <c r="BW1996" i="3"/>
  <c r="BV1996" i="3"/>
  <c r="F1994" i="3"/>
  <c r="D1994" i="3"/>
  <c r="CI1991" i="3"/>
  <c r="CH1991" i="3"/>
  <c r="CM1987" i="3"/>
  <c r="CK1987" i="3"/>
  <c r="CL1987" i="3"/>
  <c r="D1971" i="3"/>
  <c r="F1971" i="3"/>
  <c r="CM1968" i="3"/>
  <c r="CK1968" i="3"/>
  <c r="CL1968" i="3"/>
  <c r="BS1966" i="3"/>
  <c r="BQ1966" i="3"/>
  <c r="BS1961" i="3"/>
  <c r="BR1961" i="3"/>
  <c r="BR1959" i="3"/>
  <c r="BQ1959" i="3"/>
  <c r="BS1959" i="3"/>
  <c r="CE1958" i="3"/>
  <c r="CC1958" i="3"/>
  <c r="CC1957" i="3"/>
  <c r="CE1957" i="3"/>
  <c r="BQ1955" i="3"/>
  <c r="BS1955" i="3"/>
  <c r="CL1950" i="3"/>
  <c r="CK1950" i="3"/>
  <c r="BZ1950" i="3"/>
  <c r="CA1950" i="3"/>
  <c r="F1939" i="3"/>
  <c r="D1939" i="3"/>
  <c r="CA1938" i="3"/>
  <c r="BZ1938" i="3"/>
  <c r="F1936" i="3"/>
  <c r="D1936" i="3"/>
  <c r="BU1934" i="3"/>
  <c r="BW1934" i="3"/>
  <c r="BY1897" i="3"/>
  <c r="BZ1897" i="3"/>
  <c r="CA1897" i="3"/>
  <c r="BZ1894" i="3"/>
  <c r="CA1894" i="3"/>
  <c r="CM1893" i="3"/>
  <c r="CK1893" i="3"/>
  <c r="CL1893" i="3"/>
  <c r="CI1892" i="3"/>
  <c r="CH1892" i="3"/>
  <c r="D1888" i="3"/>
  <c r="F1888" i="3"/>
  <c r="CI1884" i="3"/>
  <c r="CG1884" i="3"/>
  <c r="CA1841" i="3"/>
  <c r="BZ1841" i="3"/>
  <c r="CM1839" i="3"/>
  <c r="CL1839" i="3"/>
  <c r="CC1828" i="3"/>
  <c r="CE1828" i="3"/>
  <c r="CD1828" i="3"/>
  <c r="F1826" i="3"/>
  <c r="D1826" i="3"/>
  <c r="CI1823" i="3"/>
  <c r="CG1823" i="3"/>
  <c r="CI1809" i="3"/>
  <c r="CH1809" i="3"/>
  <c r="CG1809" i="3"/>
  <c r="CC1808" i="3"/>
  <c r="CE1808" i="3"/>
  <c r="CD1808" i="3"/>
  <c r="BS1807" i="3"/>
  <c r="BR1807" i="3"/>
  <c r="CE1806" i="3"/>
  <c r="CC1806" i="3"/>
  <c r="CG1784" i="3"/>
  <c r="CI1784" i="3"/>
  <c r="CD1780" i="3"/>
  <c r="CC1780" i="3"/>
  <c r="D1777" i="3"/>
  <c r="F1777" i="3"/>
  <c r="D1773" i="3"/>
  <c r="F1773" i="3"/>
  <c r="CD1770" i="3"/>
  <c r="CE1770" i="3"/>
  <c r="BV1769" i="3"/>
  <c r="BU1769" i="3"/>
  <c r="BW1769" i="3"/>
  <c r="BU1765" i="3"/>
  <c r="BV1765" i="3"/>
  <c r="CK1762" i="3"/>
  <c r="CM1762" i="3"/>
  <c r="BQ1758" i="3"/>
  <c r="BR1758" i="3"/>
  <c r="CL1756" i="3"/>
  <c r="CM1756" i="3"/>
  <c r="CA1754" i="3"/>
  <c r="BZ1754" i="3"/>
  <c r="CG1752" i="3"/>
  <c r="CI1752" i="3"/>
  <c r="BV1752" i="3"/>
  <c r="BW1752" i="3"/>
  <c r="BS1747" i="3"/>
  <c r="BQ1747" i="3"/>
  <c r="BR1747" i="3"/>
  <c r="BQ1745" i="3"/>
  <c r="BS1745" i="3"/>
  <c r="CC1705" i="3"/>
  <c r="CE1705" i="3"/>
  <c r="F1705" i="3"/>
  <c r="D1705" i="3"/>
  <c r="BY1704" i="3"/>
  <c r="BZ1704" i="3"/>
  <c r="CD1703" i="3"/>
  <c r="CC1703" i="3"/>
  <c r="CE1703" i="3"/>
  <c r="CG1701" i="3"/>
  <c r="CH1701" i="3"/>
  <c r="CA1694" i="3"/>
  <c r="BZ1694" i="3"/>
  <c r="BQ1690" i="3"/>
  <c r="BS1690" i="3"/>
  <c r="BV1682" i="3"/>
  <c r="BU1682" i="3"/>
  <c r="BR1681" i="3"/>
  <c r="BS1681" i="3"/>
  <c r="CE1680" i="3"/>
  <c r="CD1680" i="3"/>
  <c r="CK1677" i="3"/>
  <c r="CM1677" i="3"/>
  <c r="F1675" i="3"/>
  <c r="D1675" i="3"/>
  <c r="BU1673" i="3"/>
  <c r="BV1673" i="3"/>
  <c r="CE1671" i="3"/>
  <c r="CC1671" i="3"/>
  <c r="CM1664" i="3"/>
  <c r="CL1664" i="3"/>
  <c r="BY1651" i="3"/>
  <c r="CA1651" i="3"/>
  <c r="D1651" i="3"/>
  <c r="M1651" i="3"/>
  <c r="F1651" i="3"/>
  <c r="BS1644" i="3"/>
  <c r="BQ1644" i="3"/>
  <c r="BR1644" i="3"/>
  <c r="D1643" i="3"/>
  <c r="M1643" i="3"/>
  <c r="CC1639" i="3"/>
  <c r="CE1639" i="3"/>
  <c r="CA1638" i="3"/>
  <c r="BZ1638" i="3"/>
  <c r="BQ1635" i="3"/>
  <c r="BS1635" i="3"/>
  <c r="CG1631" i="3"/>
  <c r="CI1631" i="3"/>
  <c r="CE1627" i="3"/>
  <c r="CC1627" i="3"/>
  <c r="F1627" i="3"/>
  <c r="D1627" i="3"/>
  <c r="M1627" i="3"/>
  <c r="CM1623" i="3"/>
  <c r="CL1623" i="3"/>
  <c r="CK1623" i="3"/>
  <c r="BZ1623" i="3"/>
  <c r="BY1623" i="3"/>
  <c r="CH1617" i="3"/>
  <c r="CI1617" i="3"/>
  <c r="CE1614" i="3"/>
  <c r="CD1614" i="3"/>
  <c r="CL1612" i="3"/>
  <c r="CM1612" i="3"/>
  <c r="BS1610" i="3"/>
  <c r="BQ1610" i="3"/>
  <c r="BR1610" i="3"/>
  <c r="BR1609" i="3"/>
  <c r="BS1609" i="3"/>
  <c r="CM1606" i="3"/>
  <c r="CL1606" i="3"/>
  <c r="BQ1604" i="3"/>
  <c r="BS1604" i="3"/>
  <c r="CK1599" i="3"/>
  <c r="CM1599" i="3"/>
  <c r="CL1599" i="3"/>
  <c r="CH1598" i="3"/>
  <c r="CG1598" i="3"/>
  <c r="CE1595" i="3"/>
  <c r="CC1595" i="3"/>
  <c r="CC1592" i="3"/>
  <c r="CE1592" i="3"/>
  <c r="BQ1591" i="3"/>
  <c r="BR1591" i="3"/>
  <c r="BS1591" i="3"/>
  <c r="CC1584" i="3"/>
  <c r="CD1584" i="3"/>
  <c r="F1584" i="3"/>
  <c r="M1584" i="3"/>
  <c r="BY1582" i="3"/>
  <c r="BZ1582" i="3"/>
  <c r="F1581" i="3"/>
  <c r="M1581" i="3"/>
  <c r="CK1579" i="3"/>
  <c r="CM1579" i="3"/>
  <c r="CL1579" i="3"/>
  <c r="CH1578" i="3"/>
  <c r="CI1578" i="3"/>
  <c r="CC1577" i="3"/>
  <c r="CE1577" i="3"/>
  <c r="CD1577" i="3"/>
  <c r="F1575" i="3"/>
  <c r="M1575" i="3"/>
  <c r="BQ1571" i="3"/>
  <c r="BS1571" i="3"/>
  <c r="BR1571" i="3"/>
  <c r="BQ1564" i="3"/>
  <c r="BS1564" i="3"/>
  <c r="CE1563" i="3"/>
  <c r="CD1563" i="3"/>
  <c r="BQ1562" i="3"/>
  <c r="BR1562" i="3"/>
  <c r="BS1562" i="3"/>
  <c r="CG1561" i="3"/>
  <c r="CI1561" i="3"/>
  <c r="CH1558" i="3"/>
  <c r="CI1558" i="3"/>
  <c r="CG1558" i="3"/>
  <c r="BV1556" i="3"/>
  <c r="BU1556" i="3"/>
  <c r="F1555" i="3"/>
  <c r="M1555" i="3"/>
  <c r="BS1554" i="3"/>
  <c r="BR1554" i="3"/>
  <c r="CG1553" i="3"/>
  <c r="CH1553" i="3"/>
  <c r="BR1539" i="3"/>
  <c r="BS1539" i="3"/>
  <c r="BQ1539" i="3"/>
  <c r="BR1538" i="3"/>
  <c r="BS1538" i="3"/>
  <c r="BQ1538" i="3"/>
  <c r="CK1535" i="3"/>
  <c r="CM1535" i="3"/>
  <c r="BY1535" i="3"/>
  <c r="BZ1535" i="3"/>
  <c r="M1530" i="3"/>
  <c r="F1530" i="3"/>
  <c r="CC1519" i="3"/>
  <c r="CE1519" i="3"/>
  <c r="BS1518" i="3"/>
  <c r="BQ1518" i="3"/>
  <c r="BR1518" i="3"/>
  <c r="BQ1516" i="3"/>
  <c r="BS1516" i="3"/>
  <c r="BQ1514" i="3"/>
  <c r="BS1514" i="3"/>
  <c r="CE1513" i="3"/>
  <c r="CC1513" i="3"/>
  <c r="CD1513" i="3"/>
  <c r="CE3389" i="3"/>
  <c r="CD3389" i="3"/>
  <c r="BR3385" i="3"/>
  <c r="BS3385" i="3"/>
  <c r="BS3372" i="3"/>
  <c r="BR3372" i="3"/>
  <c r="BV3363" i="3"/>
  <c r="BW3363" i="3"/>
  <c r="BV3355" i="3"/>
  <c r="BW3355" i="3"/>
  <c r="BV3339" i="3"/>
  <c r="CG3225" i="3"/>
  <c r="CI3225" i="3"/>
  <c r="BZ3223" i="3"/>
  <c r="CA3223" i="3"/>
  <c r="BY3223" i="3"/>
  <c r="BW2997" i="3"/>
  <c r="BV2997" i="3"/>
  <c r="CK2994" i="3"/>
  <c r="CL2994" i="3"/>
  <c r="CH2979" i="3"/>
  <c r="CG2979" i="3"/>
  <c r="BW2970" i="3"/>
  <c r="BV2970" i="3"/>
  <c r="CA2968" i="3"/>
  <c r="BZ2968" i="3"/>
  <c r="CG2965" i="3"/>
  <c r="CI2965" i="3"/>
  <c r="CE2959" i="3"/>
  <c r="CC2959" i="3"/>
  <c r="CG2958" i="3"/>
  <c r="CH2958" i="3"/>
  <c r="BZ2951" i="3"/>
  <c r="CA2951" i="3"/>
  <c r="BR2943" i="3"/>
  <c r="BQ2943" i="3"/>
  <c r="BV2899" i="3"/>
  <c r="BW2899" i="3"/>
  <c r="CL2896" i="3"/>
  <c r="CM2896" i="3"/>
  <c r="CA2892" i="3"/>
  <c r="BZ2892" i="3"/>
  <c r="BR2865" i="3"/>
  <c r="BS2865" i="3"/>
  <c r="BZ2859" i="3"/>
  <c r="BY2859" i="3"/>
  <c r="BW2857" i="3"/>
  <c r="BU2857" i="3"/>
  <c r="CA2804" i="3"/>
  <c r="BY2804" i="3"/>
  <c r="BR2801" i="3"/>
  <c r="BS2801" i="3"/>
  <c r="CG2798" i="3"/>
  <c r="CI2798" i="3"/>
  <c r="F2797" i="3"/>
  <c r="M2797" i="3"/>
  <c r="D2797" i="3"/>
  <c r="CA2791" i="3"/>
  <c r="BZ2791" i="3"/>
  <c r="BR2769" i="3"/>
  <c r="BQ2769" i="3"/>
  <c r="BS2769" i="3"/>
  <c r="BW2768" i="3"/>
  <c r="BV2768" i="3"/>
  <c r="CD2764" i="3"/>
  <c r="CE2764" i="3"/>
  <c r="CE2747" i="3"/>
  <c r="CD2747" i="3"/>
  <c r="CC2747" i="3"/>
  <c r="BQ1195" i="3"/>
  <c r="BY1195" i="3"/>
  <c r="CK1195" i="3"/>
  <c r="BS3459" i="3"/>
  <c r="BR3459" i="3"/>
  <c r="BW3454" i="3"/>
  <c r="BV3454" i="3"/>
  <c r="CK3434" i="3"/>
  <c r="CM3434" i="3"/>
  <c r="CE3433" i="3"/>
  <c r="CC3433" i="3"/>
  <c r="CA3419" i="3"/>
  <c r="BZ3419" i="3"/>
  <c r="CA3398" i="3"/>
  <c r="BY3398" i="3"/>
  <c r="CE3396" i="3"/>
  <c r="CD3396" i="3"/>
  <c r="BW3395" i="3"/>
  <c r="BU3395" i="3"/>
  <c r="BV3390" i="3"/>
  <c r="BU3390" i="3"/>
  <c r="CD3323" i="3"/>
  <c r="CC3323" i="3"/>
  <c r="CK3319" i="3"/>
  <c r="CL3319" i="3"/>
  <c r="BS3314" i="3"/>
  <c r="BQ3314" i="3"/>
  <c r="BR3314" i="3"/>
  <c r="CI3288" i="3"/>
  <c r="CG3288" i="3"/>
  <c r="CL3263" i="3"/>
  <c r="CM3263" i="3"/>
  <c r="CD3260" i="3"/>
  <c r="CC3260" i="3"/>
  <c r="CH3259" i="3"/>
  <c r="CI3259" i="3"/>
  <c r="CL3257" i="3"/>
  <c r="CM3257" i="3"/>
  <c r="CA3254" i="3"/>
  <c r="BZ3254" i="3"/>
  <c r="BS3252" i="3"/>
  <c r="BR3252" i="3"/>
  <c r="CL3238" i="3"/>
  <c r="CM3238" i="3"/>
  <c r="CE3115" i="3"/>
  <c r="CC3115" i="3"/>
  <c r="BW3113" i="3"/>
  <c r="BV3113" i="3"/>
  <c r="CC3109" i="3"/>
  <c r="CE3109" i="3"/>
  <c r="CK3079" i="3"/>
  <c r="CL3079" i="3"/>
  <c r="D3060" i="3"/>
  <c r="F3060" i="3"/>
  <c r="CL3058" i="3"/>
  <c r="CM3058" i="3"/>
  <c r="CL3043" i="3"/>
  <c r="CM3043" i="3"/>
  <c r="CA3035" i="3"/>
  <c r="BY3035" i="3"/>
  <c r="BW3034" i="3"/>
  <c r="BU3034" i="3"/>
  <c r="CH3033" i="3"/>
  <c r="CI3033" i="3"/>
  <c r="CG3033" i="3"/>
  <c r="CH3029" i="3"/>
  <c r="CI3029" i="3"/>
  <c r="CD3028" i="3"/>
  <c r="CE3028" i="3"/>
  <c r="CC3028" i="3"/>
  <c r="BZ3020" i="3"/>
  <c r="CA3020" i="3"/>
  <c r="BW3017" i="3"/>
  <c r="BV3017" i="3"/>
  <c r="CG3006" i="3"/>
  <c r="CI3006" i="3"/>
  <c r="CL1044" i="3"/>
  <c r="CK1044" i="3"/>
  <c r="CK1032" i="3"/>
  <c r="CM1032" i="3"/>
  <c r="CL1032" i="3"/>
  <c r="CK1031" i="3"/>
  <c r="CL1031" i="3"/>
  <c r="CG989" i="3"/>
  <c r="CH989" i="3"/>
  <c r="CD988" i="3"/>
  <c r="CE988" i="3"/>
  <c r="CE987" i="3"/>
  <c r="CD987" i="3"/>
  <c r="CD986" i="3"/>
  <c r="CE986" i="3"/>
  <c r="CI983" i="3"/>
  <c r="CG983" i="3"/>
  <c r="CL981" i="3"/>
  <c r="CM981" i="3"/>
  <c r="CM978" i="3"/>
  <c r="CL978" i="3"/>
  <c r="CK978" i="3"/>
  <c r="CM975" i="3"/>
  <c r="CK975" i="3"/>
  <c r="CM974" i="3"/>
  <c r="CK974" i="3"/>
  <c r="CA973" i="3"/>
  <c r="BZ973" i="3"/>
  <c r="BZ972" i="3"/>
  <c r="CA972" i="3"/>
  <c r="CK966" i="3"/>
  <c r="CM966" i="3"/>
  <c r="CL966" i="3"/>
  <c r="CM965" i="3"/>
  <c r="CK965" i="3"/>
  <c r="CG954" i="3"/>
  <c r="CI954" i="3"/>
  <c r="CG931" i="3"/>
  <c r="CH931" i="3"/>
  <c r="CH928" i="3"/>
  <c r="CG928" i="3"/>
  <c r="BW926" i="3"/>
  <c r="BV926" i="3"/>
  <c r="BR920" i="3"/>
  <c r="BS920" i="3"/>
  <c r="BW918" i="3"/>
  <c r="BV918" i="3"/>
  <c r="BQ916" i="3"/>
  <c r="BY916" i="3"/>
  <c r="CL907" i="3"/>
  <c r="CM907" i="3"/>
  <c r="CC847" i="3"/>
  <c r="CD847" i="3"/>
  <c r="BY847" i="3"/>
  <c r="BU847" i="3"/>
  <c r="CI846" i="3"/>
  <c r="CH846" i="3"/>
  <c r="BR846" i="3"/>
  <c r="BS846" i="3"/>
  <c r="CA843" i="3"/>
  <c r="BY843" i="3"/>
  <c r="BZ843" i="3"/>
  <c r="CD842" i="3"/>
  <c r="CE842" i="3"/>
  <c r="BZ841" i="3"/>
  <c r="CA841" i="3"/>
  <c r="CI836" i="3"/>
  <c r="CH836" i="3"/>
  <c r="BR828" i="3"/>
  <c r="BT17" i="16"/>
  <c r="BR14" i="16"/>
  <c r="F825" i="3"/>
  <c r="BV13" i="16"/>
  <c r="BY824" i="3"/>
  <c r="CA823" i="3"/>
  <c r="BV12" i="16"/>
  <c r="CL820" i="3"/>
  <c r="CM820" i="3"/>
  <c r="BU9" i="16"/>
  <c r="BV820" i="3"/>
  <c r="BW820" i="3"/>
  <c r="CH819" i="3"/>
  <c r="CI819" i="3"/>
  <c r="CG819" i="3"/>
  <c r="BU6" i="16"/>
  <c r="BW817" i="3"/>
  <c r="BV817" i="3"/>
  <c r="BU817" i="3"/>
  <c r="BU796" i="3"/>
  <c r="BW796" i="3"/>
  <c r="BV796" i="3"/>
  <c r="CG795" i="3"/>
  <c r="CH795" i="3"/>
  <c r="BW791" i="3"/>
  <c r="BV791" i="3"/>
  <c r="BS789" i="3"/>
  <c r="BQ789" i="3"/>
  <c r="CC788" i="3"/>
  <c r="CD788" i="3"/>
  <c r="CE788" i="3"/>
  <c r="CD784" i="3"/>
  <c r="CE784" i="3"/>
  <c r="BV777" i="3"/>
  <c r="BU777" i="3"/>
  <c r="BW777" i="3"/>
  <c r="BS776" i="3"/>
  <c r="BR776" i="3"/>
  <c r="BS775" i="3"/>
  <c r="BQ775" i="3"/>
  <c r="CK769" i="3"/>
  <c r="CL769" i="3"/>
  <c r="CD767" i="3"/>
  <c r="CE767" i="3"/>
  <c r="CG762" i="3"/>
  <c r="CI762" i="3"/>
  <c r="BS762" i="3"/>
  <c r="BR762" i="3"/>
  <c r="CD759" i="3"/>
  <c r="CE759" i="3"/>
  <c r="CC759" i="3"/>
  <c r="CG757" i="3"/>
  <c r="CH757" i="3"/>
  <c r="BS757" i="3"/>
  <c r="BQ757" i="3"/>
  <c r="BY755" i="3"/>
  <c r="CA755" i="3"/>
  <c r="BZ755" i="3"/>
  <c r="CA754" i="3"/>
  <c r="BZ754" i="3"/>
  <c r="BY750" i="3"/>
  <c r="BZ750" i="3"/>
  <c r="CA750" i="3"/>
  <c r="BZ743" i="3"/>
  <c r="BY743" i="3"/>
  <c r="CL740" i="3"/>
  <c r="CM740" i="3"/>
  <c r="BZ738" i="3"/>
  <c r="BY738" i="3"/>
  <c r="CA738" i="3"/>
  <c r="BY729" i="3"/>
  <c r="BZ729" i="3"/>
  <c r="CL728" i="3"/>
  <c r="CK728" i="3"/>
  <c r="CI727" i="3"/>
  <c r="CG727" i="3"/>
  <c r="CI719" i="3"/>
  <c r="CG719" i="3"/>
  <c r="CH719" i="3"/>
  <c r="BS719" i="3"/>
  <c r="BQ719" i="3"/>
  <c r="CE718" i="3"/>
  <c r="CC718" i="3"/>
  <c r="BY717" i="3"/>
  <c r="BZ717" i="3"/>
  <c r="BY709" i="3"/>
  <c r="BZ709" i="3"/>
  <c r="CK708" i="3"/>
  <c r="CM708" i="3"/>
  <c r="M702" i="3"/>
  <c r="F702" i="3"/>
  <c r="BY699" i="3"/>
  <c r="BZ699" i="3"/>
  <c r="CA699" i="3"/>
  <c r="BZ698" i="3"/>
  <c r="CA698" i="3"/>
  <c r="CA691" i="3"/>
  <c r="BY691" i="3"/>
  <c r="BU686" i="3"/>
  <c r="BW686" i="3"/>
  <c r="BV686" i="3"/>
  <c r="BW683" i="3"/>
  <c r="BV683" i="3"/>
  <c r="BU680" i="3"/>
  <c r="BV680" i="3"/>
  <c r="CL675" i="3"/>
  <c r="CK675" i="3"/>
  <c r="CG674" i="3"/>
  <c r="CI674" i="3"/>
  <c r="BY669" i="3"/>
  <c r="CA669" i="3"/>
  <c r="BU663" i="3"/>
  <c r="BV663" i="3"/>
  <c r="BU661" i="3"/>
  <c r="BW661" i="3"/>
  <c r="CH660" i="3"/>
  <c r="CI660" i="3"/>
  <c r="CE654" i="3"/>
  <c r="CC654" i="3"/>
  <c r="BW651" i="3"/>
  <c r="BU651" i="3"/>
  <c r="BY647" i="3"/>
  <c r="BZ647" i="3"/>
  <c r="CH644" i="3"/>
  <c r="CG644" i="3"/>
  <c r="BZ640" i="3"/>
  <c r="CA640" i="3"/>
  <c r="CL638" i="3"/>
  <c r="CK638" i="3"/>
  <c r="CM638" i="3"/>
  <c r="BR636" i="3"/>
  <c r="BS636" i="3"/>
  <c r="F631" i="3"/>
  <c r="M631" i="3"/>
  <c r="CI629" i="3"/>
  <c r="CG629" i="3"/>
  <c r="CI628" i="3"/>
  <c r="CH628" i="3"/>
  <c r="M614" i="3"/>
  <c r="F614" i="3"/>
  <c r="CE611" i="3"/>
  <c r="CC611" i="3"/>
  <c r="BS611" i="3"/>
  <c r="BQ611" i="3"/>
  <c r="CH609" i="3"/>
  <c r="CG609" i="3"/>
  <c r="BV608" i="3"/>
  <c r="BW608" i="3"/>
  <c r="BU608" i="3"/>
  <c r="CI607" i="3"/>
  <c r="CG607" i="3"/>
  <c r="CE606" i="3"/>
  <c r="CD606" i="3"/>
  <c r="CE605" i="3"/>
  <c r="CD605" i="3"/>
  <c r="D594" i="3"/>
  <c r="F594" i="3"/>
  <c r="CM586" i="3"/>
  <c r="CK586" i="3"/>
  <c r="CG583" i="3"/>
  <c r="CH583" i="3"/>
  <c r="CI583" i="3"/>
  <c r="CE574" i="3"/>
  <c r="CC574" i="3"/>
  <c r="F574" i="3"/>
  <c r="M574" i="3"/>
  <c r="D574" i="3"/>
  <c r="BY440" i="3"/>
  <c r="BZ440" i="3"/>
  <c r="BQ438" i="3"/>
  <c r="BR438" i="3"/>
  <c r="CL426" i="3"/>
  <c r="CM426" i="3"/>
  <c r="CA425" i="3"/>
  <c r="BY425" i="3"/>
  <c r="BZ425" i="3"/>
  <c r="CL424" i="3"/>
  <c r="CM424" i="3"/>
  <c r="CK424" i="3"/>
  <c r="M423" i="3"/>
  <c r="F423" i="3"/>
  <c r="M422" i="3"/>
  <c r="F422" i="3"/>
  <c r="D422" i="3"/>
  <c r="CG419" i="3"/>
  <c r="CH419" i="3"/>
  <c r="BS419" i="3"/>
  <c r="BR419" i="3"/>
  <c r="CC415" i="3"/>
  <c r="CE415" i="3"/>
  <c r="M415" i="3"/>
  <c r="D415" i="3"/>
  <c r="D414" i="3"/>
  <c r="M414" i="3"/>
  <c r="CA409" i="3"/>
  <c r="BY409" i="3"/>
  <c r="BZ408" i="3"/>
  <c r="CA408" i="3"/>
  <c r="CI403" i="3"/>
  <c r="CG403" i="3"/>
  <c r="M400" i="3"/>
  <c r="D400" i="3"/>
  <c r="CC399" i="3"/>
  <c r="CL394" i="3"/>
  <c r="CM394" i="3"/>
  <c r="CH393" i="3"/>
  <c r="CI393" i="3"/>
  <c r="BV390" i="3"/>
  <c r="BU390" i="3"/>
  <c r="CG389" i="3"/>
  <c r="CH389" i="3"/>
  <c r="CD388" i="3"/>
  <c r="CE388" i="3"/>
  <c r="M388" i="3"/>
  <c r="D388" i="3"/>
  <c r="BQ388" i="3"/>
  <c r="CE384" i="3"/>
  <c r="CD384" i="3"/>
  <c r="CK381" i="3"/>
  <c r="CM381" i="3"/>
  <c r="M381" i="3"/>
  <c r="D381" i="3"/>
  <c r="BW376" i="3"/>
  <c r="BV376" i="3"/>
  <c r="CM372" i="3"/>
  <c r="CL372" i="3"/>
  <c r="CL370" i="3"/>
  <c r="CK370" i="3"/>
  <c r="BU361" i="3"/>
  <c r="CA356" i="3"/>
  <c r="BZ356" i="3"/>
  <c r="CM349" i="3"/>
  <c r="CL349" i="3"/>
  <c r="CL348" i="3"/>
  <c r="CM348" i="3"/>
  <c r="BV348" i="3"/>
  <c r="BW348" i="3"/>
  <c r="CE347" i="3"/>
  <c r="CD347" i="3"/>
  <c r="CM345" i="3"/>
  <c r="CL345" i="3"/>
  <c r="CK345" i="3"/>
  <c r="D334" i="3"/>
  <c r="BY334" i="3"/>
  <c r="F334" i="3"/>
  <c r="CG327" i="3"/>
  <c r="CH327" i="3"/>
  <c r="CI327" i="3"/>
  <c r="CI320" i="3"/>
  <c r="CH320" i="3"/>
  <c r="CI316" i="3"/>
  <c r="CG316" i="3"/>
  <c r="CL315" i="3"/>
  <c r="CK315" i="3"/>
  <c r="F312" i="3"/>
  <c r="M312" i="3"/>
  <c r="CH310" i="3"/>
  <c r="CI310" i="3"/>
  <c r="BR307" i="3"/>
  <c r="BS307" i="3"/>
  <c r="BR304" i="3"/>
  <c r="BQ304" i="3"/>
  <c r="CC302" i="3"/>
  <c r="CE302" i="3"/>
  <c r="F302" i="3"/>
  <c r="M302" i="3"/>
  <c r="CI290" i="3"/>
  <c r="CH290" i="3"/>
  <c r="BR284" i="3"/>
  <c r="BS284" i="3"/>
  <c r="CG283" i="3"/>
  <c r="CI283" i="3"/>
  <c r="F278" i="3"/>
  <c r="M278" i="3"/>
  <c r="BV266" i="3"/>
  <c r="BW266" i="3"/>
  <c r="CL259" i="3"/>
  <c r="CK259" i="3"/>
  <c r="CI250" i="3"/>
  <c r="CH250" i="3"/>
  <c r="CA245" i="3"/>
  <c r="BY245" i="3"/>
  <c r="BZ245" i="3"/>
  <c r="F245" i="3"/>
  <c r="M245" i="3"/>
  <c r="D245" i="3"/>
  <c r="BQ245" i="3"/>
  <c r="BY241" i="3"/>
  <c r="BZ241" i="3"/>
  <c r="CI237" i="3"/>
  <c r="CG237" i="3"/>
  <c r="F236" i="3"/>
  <c r="M236" i="3"/>
  <c r="CG228" i="3"/>
  <c r="CI228" i="3"/>
  <c r="CG217" i="3"/>
  <c r="CI217" i="3"/>
  <c r="BQ214" i="3"/>
  <c r="BS214" i="3"/>
  <c r="BW208" i="3"/>
  <c r="BU208" i="3"/>
  <c r="BW206" i="3"/>
  <c r="BV206" i="3"/>
  <c r="M203" i="3"/>
  <c r="D203" i="3"/>
  <c r="F203" i="3"/>
  <c r="BZ202" i="3"/>
  <c r="CA202" i="3"/>
  <c r="CI176" i="3"/>
  <c r="CH176" i="3"/>
  <c r="BW175" i="3"/>
  <c r="BV175" i="3"/>
  <c r="CE167" i="3"/>
  <c r="CD167" i="3"/>
  <c r="CD159" i="3"/>
  <c r="CC159" i="3"/>
  <c r="BQ154" i="3"/>
  <c r="CC154" i="3"/>
  <c r="F139" i="3"/>
  <c r="M139" i="3"/>
  <c r="D139" i="3"/>
  <c r="F138" i="3"/>
  <c r="M138" i="3"/>
  <c r="BY130" i="3"/>
  <c r="BZ130" i="3"/>
  <c r="D126" i="3"/>
  <c r="M126" i="3"/>
  <c r="F126" i="3"/>
  <c r="BZ117" i="3"/>
  <c r="CA117" i="3"/>
  <c r="BV92" i="3"/>
  <c r="BW92" i="3"/>
  <c r="CI76" i="3"/>
  <c r="CG76" i="3"/>
  <c r="CA74" i="3"/>
  <c r="BY74" i="3"/>
  <c r="BU73" i="3"/>
  <c r="BV73" i="3"/>
  <c r="BR70" i="3"/>
  <c r="BS70" i="3"/>
  <c r="BQ68" i="3"/>
  <c r="BR68" i="3"/>
  <c r="CG63" i="3"/>
  <c r="CH63" i="3"/>
  <c r="BR59" i="3"/>
  <c r="BS59" i="3"/>
  <c r="BR47" i="3"/>
  <c r="BQ47" i="3"/>
  <c r="CK43" i="3"/>
  <c r="CM43" i="3"/>
  <c r="CD38" i="3"/>
  <c r="CE38" i="3"/>
  <c r="CA26" i="3"/>
  <c r="BZ26" i="3"/>
  <c r="CE963" i="3"/>
  <c r="CD963" i="3"/>
  <c r="BW57" i="16"/>
  <c r="D1002" i="3"/>
  <c r="D1855" i="3"/>
  <c r="BU908" i="3"/>
  <c r="BY908" i="3"/>
  <c r="CC908" i="3"/>
  <c r="BQ818" i="3"/>
  <c r="BU1079" i="3"/>
  <c r="BW1079" i="3"/>
  <c r="BQ3469" i="3"/>
  <c r="BR3469" i="3"/>
  <c r="BS3299" i="3"/>
  <c r="BR3299" i="3"/>
  <c r="CG3148" i="3"/>
  <c r="CH3148" i="3"/>
  <c r="BR3101" i="3"/>
  <c r="BS3101" i="3"/>
  <c r="CL3012" i="3"/>
  <c r="CK3012" i="3"/>
  <c r="BR2346" i="3"/>
  <c r="BS2346" i="3"/>
  <c r="CE2344" i="3"/>
  <c r="CD2344" i="3"/>
  <c r="CD2332" i="3"/>
  <c r="CC2332" i="3"/>
  <c r="BQ2071" i="3"/>
  <c r="BS2071" i="3"/>
  <c r="BS2066" i="3"/>
  <c r="BR2066" i="3"/>
  <c r="BS2065" i="3"/>
  <c r="BR2065" i="3"/>
  <c r="BS2063" i="3"/>
  <c r="BR2063" i="3"/>
  <c r="CK2060" i="3"/>
  <c r="CM2060" i="3"/>
  <c r="CG2059" i="3"/>
  <c r="CI2059" i="3"/>
  <c r="CK2052" i="3"/>
  <c r="CM2052" i="3"/>
  <c r="BS2037" i="3"/>
  <c r="BQ2037" i="3"/>
  <c r="CH2030" i="3"/>
  <c r="CI2030" i="3"/>
  <c r="BR2027" i="3"/>
  <c r="BQ2027" i="3"/>
  <c r="CL2022" i="3"/>
  <c r="CM2022" i="3"/>
  <c r="CK2022" i="3"/>
  <c r="CM2012" i="3"/>
  <c r="CK2012" i="3"/>
  <c r="CG2005" i="3"/>
  <c r="CH2005" i="3"/>
  <c r="CM2004" i="3"/>
  <c r="CL2004" i="3"/>
  <c r="BY1991" i="3"/>
  <c r="BZ1991" i="3"/>
  <c r="BQ1990" i="3"/>
  <c r="BR1990" i="3"/>
  <c r="CM1960" i="3"/>
  <c r="CK1960" i="3"/>
  <c r="CM1952" i="3"/>
  <c r="CK1952" i="3"/>
  <c r="BR1951" i="3"/>
  <c r="BQ1951" i="3"/>
  <c r="CM1943" i="3"/>
  <c r="CK1943" i="3"/>
  <c r="CH1938" i="3"/>
  <c r="CG1938" i="3"/>
  <c r="BU1886" i="3"/>
  <c r="BV1886" i="3"/>
  <c r="CA1878" i="3"/>
  <c r="BZ1878" i="3"/>
  <c r="CI1841" i="3"/>
  <c r="CH1841" i="3"/>
  <c r="BS1841" i="3"/>
  <c r="BR1841" i="3"/>
  <c r="CE1840" i="3"/>
  <c r="CC1840" i="3"/>
  <c r="CE1839" i="3"/>
  <c r="CC1839" i="3"/>
  <c r="BS1837" i="3"/>
  <c r="BQ1837" i="3"/>
  <c r="CD1815" i="3"/>
  <c r="CC1815" i="3"/>
  <c r="BZ1807" i="3"/>
  <c r="BY1807" i="3"/>
  <c r="BZ1783" i="3"/>
  <c r="CA1783" i="3"/>
  <c r="F1782" i="3"/>
  <c r="D1782" i="3"/>
  <c r="BU1777" i="3"/>
  <c r="BW1777" i="3"/>
  <c r="CG1773" i="3"/>
  <c r="CH1773" i="3"/>
  <c r="CI1772" i="3"/>
  <c r="CH1772" i="3"/>
  <c r="CA1758" i="3"/>
  <c r="BZ1758" i="3"/>
  <c r="BS1753" i="3"/>
  <c r="BQ1753" i="3"/>
  <c r="BU1705" i="3"/>
  <c r="BW1705" i="3"/>
  <c r="BS1704" i="3"/>
  <c r="BR1704" i="3"/>
  <c r="BS1696" i="3"/>
  <c r="BR1696" i="3"/>
  <c r="BS1679" i="3"/>
  <c r="BR1679" i="3"/>
  <c r="BU1675" i="3"/>
  <c r="BV1675" i="3"/>
  <c r="BY1653" i="3"/>
  <c r="CA1653" i="3"/>
  <c r="CC1637" i="3"/>
  <c r="CE1637" i="3"/>
  <c r="CL1619" i="3"/>
  <c r="CK1619" i="3"/>
  <c r="CL1616" i="3"/>
  <c r="CM1616" i="3"/>
  <c r="CL1615" i="3"/>
  <c r="CK1615" i="3"/>
  <c r="BU1615" i="3"/>
  <c r="BV1615" i="3"/>
  <c r="BW1608" i="3"/>
  <c r="BU1608" i="3"/>
  <c r="BS1602" i="3"/>
  <c r="BR1602" i="3"/>
  <c r="BR1600" i="3"/>
  <c r="BS1600" i="3"/>
  <c r="CE1593" i="3"/>
  <c r="CD1593" i="3"/>
  <c r="BQ1587" i="3"/>
  <c r="BS1587" i="3"/>
  <c r="BR1570" i="3"/>
  <c r="BQ1570" i="3"/>
  <c r="CM1563" i="3"/>
  <c r="CL1563" i="3"/>
  <c r="F1559" i="3"/>
  <c r="D1559" i="3"/>
  <c r="CH1554" i="3"/>
  <c r="CI1554" i="3"/>
  <c r="CH1546" i="3"/>
  <c r="CI1546" i="3"/>
  <c r="M1523" i="3"/>
  <c r="D1523" i="3"/>
  <c r="BW1515" i="3"/>
  <c r="BU1515" i="3"/>
  <c r="CH1514" i="3"/>
  <c r="CG1514" i="3"/>
  <c r="CK1040" i="3"/>
  <c r="CL1040" i="3"/>
  <c r="BW986" i="3"/>
  <c r="BV986" i="3"/>
  <c r="BQ979" i="3"/>
  <c r="F925" i="3"/>
  <c r="D925" i="3"/>
  <c r="CC925" i="3"/>
  <c r="CK921" i="3"/>
  <c r="CM921" i="3"/>
  <c r="BS914" i="3"/>
  <c r="BR914" i="3"/>
  <c r="CI892" i="3"/>
  <c r="CG892" i="3"/>
  <c r="BR854" i="3"/>
  <c r="BS854" i="3"/>
  <c r="CI843" i="3"/>
  <c r="CH843" i="3"/>
  <c r="CI839" i="3"/>
  <c r="CH839" i="3"/>
  <c r="CM832" i="3"/>
  <c r="CK832" i="3"/>
  <c r="CE829" i="3"/>
  <c r="CD829" i="3"/>
  <c r="BW18" i="16"/>
  <c r="CK827" i="3"/>
  <c r="CM827" i="3"/>
  <c r="CL825" i="3"/>
  <c r="CM825" i="3"/>
  <c r="BW825" i="3"/>
  <c r="BV825" i="3"/>
  <c r="CD818" i="3"/>
  <c r="CE818" i="3"/>
  <c r="BW804" i="3"/>
  <c r="BU804" i="3"/>
  <c r="BZ790" i="3"/>
  <c r="BY790" i="3"/>
  <c r="BV745" i="3"/>
  <c r="BW745" i="3"/>
  <c r="CL731" i="3"/>
  <c r="CM731" i="3"/>
  <c r="BY723" i="3"/>
  <c r="CA723" i="3"/>
  <c r="BU718" i="3"/>
  <c r="BV718" i="3"/>
  <c r="CM710" i="3"/>
  <c r="CL710" i="3"/>
  <c r="BU710" i="3"/>
  <c r="BW710" i="3"/>
  <c r="CE706" i="3"/>
  <c r="CC706" i="3"/>
  <c r="BU702" i="3"/>
  <c r="BV702" i="3"/>
  <c r="CG701" i="3"/>
  <c r="CH701" i="3"/>
  <c r="CE686" i="3"/>
  <c r="CC686" i="3"/>
  <c r="CK678" i="3"/>
  <c r="CL678" i="3"/>
  <c r="BQ649" i="3"/>
  <c r="BS649" i="3"/>
  <c r="CE646" i="3"/>
  <c r="CC646" i="3"/>
  <c r="BZ643" i="3"/>
  <c r="BY643" i="3"/>
  <c r="BW604" i="3"/>
  <c r="BV604" i="3"/>
  <c r="M584" i="3"/>
  <c r="D584" i="3"/>
  <c r="BW582" i="3"/>
  <c r="BU582" i="3"/>
  <c r="BV414" i="3"/>
  <c r="BW414" i="3"/>
  <c r="BV392" i="3"/>
  <c r="BW392" i="3"/>
  <c r="CD352" i="3"/>
  <c r="CC352" i="3"/>
  <c r="BQ350" i="3"/>
  <c r="CA327" i="3"/>
  <c r="BZ327" i="3"/>
  <c r="BR309" i="3"/>
  <c r="BS309" i="3"/>
  <c r="CA305" i="3"/>
  <c r="BY305" i="3"/>
  <c r="CL302" i="3"/>
  <c r="CM302" i="3"/>
  <c r="BV298" i="3"/>
  <c r="BW298" i="3"/>
  <c r="BU285" i="3"/>
  <c r="BY285" i="3"/>
  <c r="CG277" i="3"/>
  <c r="CI277" i="3"/>
  <c r="BV270" i="3"/>
  <c r="BW270" i="3"/>
  <c r="BQ243" i="3"/>
  <c r="BS243" i="3"/>
  <c r="CA212" i="3"/>
  <c r="BY212" i="3"/>
  <c r="CM185" i="3"/>
  <c r="CL185" i="3"/>
  <c r="CA176" i="3"/>
  <c r="BZ176" i="3"/>
  <c r="CK167" i="3"/>
  <c r="CL167" i="3"/>
  <c r="CH162" i="3"/>
  <c r="CI162" i="3"/>
  <c r="CI152" i="3"/>
  <c r="CG152" i="3"/>
  <c r="BY80" i="3"/>
  <c r="BZ80" i="3"/>
  <c r="BS3268" i="3"/>
  <c r="CC2982" i="3"/>
  <c r="BR3337" i="3"/>
  <c r="BS2938" i="3"/>
  <c r="F2966" i="3"/>
  <c r="CM3368" i="3"/>
  <c r="CH3248" i="3"/>
  <c r="BV3280" i="3"/>
  <c r="D3212" i="3"/>
  <c r="BQ3268" i="3"/>
  <c r="CH3185" i="3"/>
  <c r="BR3214" i="3"/>
  <c r="CL3228" i="3"/>
  <c r="CH3336" i="3"/>
  <c r="CG3379" i="3"/>
  <c r="F3542" i="3"/>
  <c r="BU745" i="3"/>
  <c r="CE822" i="3"/>
  <c r="BS839" i="3"/>
  <c r="CM930" i="3"/>
  <c r="CC929" i="3"/>
  <c r="BR1587" i="3"/>
  <c r="BV731" i="3"/>
  <c r="BS816" i="3"/>
  <c r="CG977" i="3"/>
  <c r="BW702" i="3"/>
  <c r="CG1546" i="3"/>
  <c r="BS1570" i="3"/>
  <c r="CK1709" i="3"/>
  <c r="CL718" i="3"/>
  <c r="CD1771" i="3"/>
  <c r="CD1839" i="3"/>
  <c r="CI813" i="3"/>
  <c r="M1559" i="3"/>
  <c r="CC1593" i="3"/>
  <c r="BR1837" i="3"/>
  <c r="BQ1841" i="3"/>
  <c r="BS1990" i="3"/>
  <c r="BQ2065" i="3"/>
  <c r="BR2071" i="3"/>
  <c r="BQ2063" i="3"/>
  <c r="BZ2069" i="3"/>
  <c r="CG2923" i="3"/>
  <c r="CM3076" i="3"/>
  <c r="CE2332" i="3"/>
  <c r="BY1878" i="3"/>
  <c r="CK1705" i="3"/>
  <c r="BV25" i="16"/>
  <c r="D3305" i="3"/>
  <c r="F3305" i="3"/>
  <c r="BZ2915" i="3"/>
  <c r="CA2915" i="3"/>
  <c r="CD2877" i="3"/>
  <c r="CC2877" i="3"/>
  <c r="D2791" i="3"/>
  <c r="F2791" i="3"/>
  <c r="M2773" i="3"/>
  <c r="D2773" i="3"/>
  <c r="F2753" i="3"/>
  <c r="M2753" i="3"/>
  <c r="F2710" i="3"/>
  <c r="D2710" i="3"/>
  <c r="F2703" i="3"/>
  <c r="D2703" i="3"/>
  <c r="BR2683" i="3"/>
  <c r="BQ2683" i="3"/>
  <c r="BS2683" i="3"/>
  <c r="BR2677" i="3"/>
  <c r="BS2677" i="3"/>
  <c r="D2653" i="3"/>
  <c r="F2653" i="3"/>
  <c r="BR2598" i="3"/>
  <c r="BS2598" i="3"/>
  <c r="BQ2597" i="3"/>
  <c r="BV2507" i="3"/>
  <c r="BW2507" i="3"/>
  <c r="BU2495" i="3"/>
  <c r="BV2495" i="3"/>
  <c r="BW2435" i="3"/>
  <c r="CO2435" i="3"/>
  <c r="BV2435" i="3"/>
  <c r="F2408" i="3"/>
  <c r="D2408" i="3"/>
  <c r="CC2405" i="3"/>
  <c r="CE2405" i="3"/>
  <c r="BQ2383" i="3"/>
  <c r="CC2377" i="3"/>
  <c r="CD2377" i="3"/>
  <c r="F2305" i="3"/>
  <c r="D2305" i="3"/>
  <c r="M2305" i="3"/>
  <c r="CC2294" i="3"/>
  <c r="CD2294" i="3"/>
  <c r="D2285" i="3"/>
  <c r="M2285" i="3"/>
  <c r="D2273" i="3"/>
  <c r="M2273" i="3"/>
  <c r="BU2256" i="3"/>
  <c r="BV2256" i="3"/>
  <c r="CA2218" i="3"/>
  <c r="BZ2218" i="3"/>
  <c r="CA2125" i="3"/>
  <c r="BZ2125" i="3"/>
  <c r="CC2117" i="3"/>
  <c r="CD2117" i="3"/>
  <c r="CC2096" i="3"/>
  <c r="CD2096" i="3"/>
  <c r="BZ2093" i="3"/>
  <c r="BY2093" i="3"/>
  <c r="CI2087" i="3"/>
  <c r="CG2087" i="3"/>
  <c r="CD3103" i="3"/>
  <c r="BU3024" i="3"/>
  <c r="D3113" i="3"/>
  <c r="F3403" i="3"/>
  <c r="CC3387" i="3"/>
  <c r="CI3226" i="3"/>
  <c r="F3167" i="3"/>
  <c r="CI3209" i="3"/>
  <c r="BR3305" i="3"/>
  <c r="CM3386" i="3"/>
  <c r="BR980" i="3"/>
  <c r="F1523" i="3"/>
  <c r="CH892" i="3"/>
  <c r="CD981" i="3"/>
  <c r="CG1554" i="3"/>
  <c r="CC1771" i="3"/>
  <c r="BW718" i="3"/>
  <c r="BW1675" i="3"/>
  <c r="CL1693" i="3"/>
  <c r="CM1709" i="3"/>
  <c r="BY1758" i="3"/>
  <c r="F1805" i="3"/>
  <c r="CI1514" i="3"/>
  <c r="F1599" i="3"/>
  <c r="CH1696" i="3"/>
  <c r="D2341" i="3"/>
  <c r="BQ1704" i="3"/>
  <c r="CE1824" i="3"/>
  <c r="CM1615" i="3"/>
  <c r="D2080" i="3"/>
  <c r="BQ1954" i="3"/>
  <c r="BQ2030" i="3"/>
  <c r="BR2037" i="3"/>
  <c r="CC2344" i="3"/>
  <c r="CG2851" i="3"/>
  <c r="BV1705" i="3"/>
  <c r="BW11" i="16"/>
  <c r="BV8" i="16"/>
  <c r="BW7" i="16"/>
  <c r="CC3512" i="3"/>
  <c r="BW3469" i="3"/>
  <c r="BV3469" i="3"/>
  <c r="BZ3162" i="3"/>
  <c r="CA3162" i="3"/>
  <c r="CA3161" i="3"/>
  <c r="CH2883" i="3"/>
  <c r="CI2883" i="3"/>
  <c r="F2700" i="3"/>
  <c r="M2700" i="3"/>
  <c r="BR2698" i="3"/>
  <c r="BQ2698" i="3"/>
  <c r="F2669" i="3"/>
  <c r="M2669" i="3"/>
  <c r="CA2606" i="3"/>
  <c r="BZ2606" i="3"/>
  <c r="BV2550" i="3"/>
  <c r="BW2550" i="3"/>
  <c r="CK2522" i="3"/>
  <c r="CL2522" i="3"/>
  <c r="BV2489" i="3"/>
  <c r="BW2489" i="3"/>
  <c r="CL2488" i="3"/>
  <c r="CK2488" i="3"/>
  <c r="BV2476" i="3"/>
  <c r="BW2476" i="3"/>
  <c r="CE2473" i="3"/>
  <c r="CD2473" i="3"/>
  <c r="CE2433" i="3"/>
  <c r="CD2433" i="3"/>
  <c r="M2428" i="3"/>
  <c r="F2428" i="3"/>
  <c r="F2375" i="3"/>
  <c r="D2375" i="3"/>
  <c r="CC2237" i="3"/>
  <c r="CD2237" i="3"/>
  <c r="BY2236" i="3"/>
  <c r="BZ2236" i="3"/>
  <c r="CA2215" i="3"/>
  <c r="BZ2215" i="3"/>
  <c r="CA2210" i="3"/>
  <c r="BZ2210" i="3"/>
  <c r="CA2146" i="3"/>
  <c r="BZ2146" i="3"/>
  <c r="CA2135" i="3"/>
  <c r="BZ2135" i="3"/>
  <c r="BY2132" i="3"/>
  <c r="CA2132" i="3"/>
  <c r="CA2109" i="3"/>
  <c r="BY2109" i="3"/>
  <c r="CK2098" i="3"/>
  <c r="CM2098" i="3"/>
  <c r="D2086" i="3"/>
  <c r="F2086" i="3"/>
  <c r="BZ2085" i="3"/>
  <c r="BY2085" i="3"/>
  <c r="P6" i="16"/>
  <c r="BW2367" i="3"/>
  <c r="BV2367" i="3"/>
  <c r="M1658" i="3"/>
  <c r="D1658" i="3"/>
  <c r="BQ348" i="3"/>
  <c r="BR348" i="3"/>
  <c r="BQ264" i="3"/>
  <c r="BQ181" i="3"/>
  <c r="CM72" i="16"/>
  <c r="BU182" i="3"/>
  <c r="P25" i="16"/>
  <c r="CM70" i="16"/>
  <c r="CM47" i="16"/>
  <c r="CM46" i="16"/>
  <c r="P47" i="16"/>
  <c r="N1845" i="3"/>
  <c r="P51" i="16"/>
  <c r="N996" i="3"/>
  <c r="P55" i="16"/>
  <c r="N1853" i="3"/>
  <c r="P59" i="16"/>
  <c r="Q59" i="16"/>
  <c r="P63" i="16"/>
  <c r="Q63" i="16"/>
  <c r="P67" i="16"/>
  <c r="Q67" i="16"/>
  <c r="P71" i="16"/>
  <c r="Q71" i="16"/>
  <c r="P75" i="16"/>
  <c r="N1873" i="3"/>
  <c r="P79" i="16"/>
  <c r="CM69" i="16"/>
  <c r="CP13" i="16"/>
  <c r="N1792" i="3"/>
  <c r="CP23" i="16"/>
  <c r="N949" i="3"/>
  <c r="CP12" i="16"/>
  <c r="N1791" i="3"/>
  <c r="CP6" i="16"/>
  <c r="CQ6" i="16"/>
  <c r="R2029" i="3"/>
  <c r="CQ15" i="16"/>
  <c r="N1794" i="3"/>
  <c r="N1017" i="3"/>
  <c r="N1864" i="3"/>
  <c r="Q50" i="16"/>
  <c r="N1848" i="3"/>
  <c r="N995" i="3"/>
  <c r="I1713" i="3"/>
  <c r="I860" i="3"/>
  <c r="O1713" i="3"/>
  <c r="U1713" i="3"/>
  <c r="R1713" i="3"/>
  <c r="D857" i="3"/>
  <c r="D1710" i="3"/>
  <c r="N941" i="3"/>
  <c r="N1798" i="3"/>
  <c r="N945" i="3"/>
  <c r="CQ19" i="16"/>
  <c r="N1803" i="3"/>
  <c r="BR47" i="16"/>
  <c r="ES8" i="16"/>
  <c r="O860" i="3"/>
  <c r="CQ7" i="16"/>
  <c r="N1010" i="3"/>
  <c r="N1855" i="3"/>
  <c r="Q57" i="16"/>
  <c r="T859" i="3"/>
  <c r="U859" i="3"/>
  <c r="N1789" i="3"/>
  <c r="N1871" i="3"/>
  <c r="N1847" i="3"/>
  <c r="CQ25" i="16"/>
  <c r="N1804" i="3"/>
  <c r="N951" i="3"/>
  <c r="N1023" i="3"/>
  <c r="N1876" i="3"/>
  <c r="N1007" i="3"/>
  <c r="Q62" i="16"/>
  <c r="N1860" i="3"/>
  <c r="N1790" i="3"/>
  <c r="G1713" i="3"/>
  <c r="G860" i="3"/>
  <c r="G1714" i="3"/>
  <c r="N1869" i="3"/>
  <c r="I858" i="3"/>
  <c r="AT41" i="16"/>
  <c r="AT4" i="16"/>
  <c r="BA21" i="16"/>
  <c r="AN41" i="16"/>
  <c r="AN4" i="16"/>
  <c r="BA15" i="16"/>
  <c r="AJ41" i="16"/>
  <c r="AJ4" i="16"/>
  <c r="BA11" i="16"/>
  <c r="AI41" i="16"/>
  <c r="AI4" i="16"/>
  <c r="BA10" i="16"/>
  <c r="AH41" i="16"/>
  <c r="AH4" i="16"/>
  <c r="BA9" i="16"/>
  <c r="AG41" i="16"/>
  <c r="T1712" i="3"/>
  <c r="U1712" i="3"/>
  <c r="R1712" i="3"/>
  <c r="BR50" i="16"/>
  <c r="ES11" i="16"/>
  <c r="AX41" i="16"/>
  <c r="O1711" i="3"/>
  <c r="T1711" i="3"/>
  <c r="U1711" i="3"/>
  <c r="T1714" i="3"/>
  <c r="U1714" i="3"/>
  <c r="O1714" i="3"/>
  <c r="Q1714" i="3"/>
  <c r="R1714" i="3"/>
  <c r="B723" i="3"/>
  <c r="Q1559" i="3"/>
  <c r="R1559" i="3"/>
  <c r="Q1552" i="3"/>
  <c r="R1552" i="3"/>
  <c r="O1552" i="3"/>
  <c r="T1536" i="3"/>
  <c r="U1536" i="3"/>
  <c r="O1536" i="3"/>
  <c r="Q1533" i="3"/>
  <c r="R1533" i="3"/>
  <c r="Q1521" i="3"/>
  <c r="R1521" i="3"/>
  <c r="T1513" i="3"/>
  <c r="U1513" i="3"/>
  <c r="Q1513" i="3"/>
  <c r="O1510" i="3"/>
  <c r="Q291" i="3"/>
  <c r="R291" i="3"/>
  <c r="O291" i="3"/>
  <c r="T282" i="3"/>
  <c r="U282" i="3"/>
  <c r="O282" i="3"/>
  <c r="Q231" i="3"/>
  <c r="R231" i="3"/>
  <c r="O231" i="3"/>
  <c r="T221" i="3"/>
  <c r="U221" i="3"/>
  <c r="O221" i="3"/>
  <c r="Q221" i="3"/>
  <c r="R221" i="3"/>
  <c r="T231" i="3"/>
  <c r="U231" i="3"/>
  <c r="T1559" i="3"/>
  <c r="U1559" i="3"/>
  <c r="O1559" i="3"/>
  <c r="O1521" i="3"/>
  <c r="Q1536" i="3"/>
  <c r="R1536" i="3"/>
  <c r="R1513" i="3"/>
  <c r="Q1510" i="3"/>
  <c r="R1510" i="3"/>
  <c r="T1558" i="3"/>
  <c r="U1558" i="3"/>
  <c r="O1556" i="3"/>
  <c r="Q1556" i="3"/>
  <c r="R1556" i="3"/>
  <c r="T1532" i="3"/>
  <c r="U1532" i="3"/>
  <c r="O1532" i="3"/>
  <c r="U1529" i="3"/>
  <c r="Q1529" i="3"/>
  <c r="R1529" i="3"/>
  <c r="T1520" i="3"/>
  <c r="U1520" i="3"/>
  <c r="O1520" i="3"/>
  <c r="U1517" i="3"/>
  <c r="Q1517" i="3"/>
  <c r="R1517" i="3"/>
  <c r="T1509" i="3"/>
  <c r="U1509" i="3"/>
  <c r="Q1509" i="3"/>
  <c r="R1509" i="3"/>
  <c r="R286" i="3"/>
  <c r="O286" i="3"/>
  <c r="U252" i="3"/>
  <c r="R252" i="3"/>
  <c r="R230" i="3"/>
  <c r="O230" i="3"/>
  <c r="Q227" i="3"/>
  <c r="R227" i="3"/>
  <c r="T220" i="3"/>
  <c r="U220" i="3"/>
  <c r="U1561" i="3"/>
  <c r="O1561" i="3"/>
  <c r="T1555" i="3"/>
  <c r="U1555" i="3"/>
  <c r="U1541" i="3"/>
  <c r="Q1541" i="3"/>
  <c r="R1541" i="3"/>
  <c r="T1516" i="3"/>
  <c r="U1516" i="3"/>
  <c r="O1516" i="3"/>
  <c r="U288" i="3"/>
  <c r="T285" i="3"/>
  <c r="U285" i="3"/>
  <c r="Q285" i="3"/>
  <c r="R285" i="3"/>
  <c r="U256" i="3"/>
  <c r="R256" i="3"/>
  <c r="T229" i="3"/>
  <c r="U229" i="3"/>
  <c r="Q229" i="3"/>
  <c r="R229" i="3"/>
  <c r="Q226" i="3"/>
  <c r="R226" i="3"/>
  <c r="T226" i="3"/>
  <c r="U226" i="3"/>
  <c r="Q223" i="3"/>
  <c r="R223" i="3"/>
  <c r="T223" i="3"/>
  <c r="U223" i="3"/>
  <c r="O226" i="3"/>
  <c r="O1513" i="3"/>
  <c r="O256" i="3"/>
  <c r="Q1561" i="3"/>
  <c r="R1561" i="3"/>
  <c r="Q288" i="3"/>
  <c r="R288" i="3"/>
  <c r="Q282" i="3"/>
  <c r="R282" i="3"/>
  <c r="T1560" i="3"/>
  <c r="U1560" i="3"/>
  <c r="O1560" i="3"/>
  <c r="Q1560" i="3"/>
  <c r="R1560" i="3"/>
  <c r="T1554" i="3"/>
  <c r="U1554" i="3"/>
  <c r="Q1554" i="3"/>
  <c r="R1554" i="3"/>
  <c r="T1552" i="3"/>
  <c r="U1552" i="3"/>
  <c r="R1550" i="3"/>
  <c r="U1550" i="3"/>
  <c r="O1550" i="3"/>
  <c r="T1540" i="3"/>
  <c r="U1540" i="3"/>
  <c r="O1540" i="3"/>
  <c r="U1537" i="3"/>
  <c r="Q1537" i="3"/>
  <c r="R1537" i="3"/>
  <c r="T1533" i="3"/>
  <c r="U1533" i="3"/>
  <c r="T1521" i="3"/>
  <c r="U1521" i="3"/>
  <c r="U1514" i="3"/>
  <c r="R1514" i="3"/>
  <c r="T1510" i="3"/>
  <c r="U1510" i="3"/>
  <c r="T291" i="3"/>
  <c r="U291" i="3"/>
  <c r="Q280" i="3"/>
  <c r="R280" i="3"/>
  <c r="U280" i="3"/>
  <c r="O280" i="3"/>
  <c r="U260" i="3"/>
  <c r="Q260" i="3"/>
  <c r="R260" i="3"/>
  <c r="O260" i="3"/>
  <c r="T225" i="3"/>
  <c r="U225" i="3"/>
  <c r="Q225" i="3"/>
  <c r="R225" i="3"/>
  <c r="O225" i="3"/>
  <c r="R222" i="3"/>
  <c r="T222" i="3"/>
  <c r="U222" i="3"/>
  <c r="R1176" i="3"/>
  <c r="T1176" i="3"/>
  <c r="U1176" i="3"/>
  <c r="T2029" i="3"/>
  <c r="U2029" i="3"/>
  <c r="R51" i="3"/>
  <c r="T51" i="3"/>
  <c r="U51" i="3"/>
  <c r="O51" i="3"/>
  <c r="O42" i="3"/>
  <c r="Q42" i="3"/>
  <c r="R42" i="3"/>
  <c r="T42" i="3"/>
  <c r="U42" i="3"/>
  <c r="R38" i="3"/>
  <c r="O38" i="3"/>
  <c r="T34" i="3"/>
  <c r="U34" i="3"/>
  <c r="O34" i="3"/>
  <c r="Q34" i="3"/>
  <c r="R34" i="3"/>
  <c r="O30" i="3"/>
  <c r="Q30" i="3"/>
  <c r="R30" i="3"/>
  <c r="T38" i="3"/>
  <c r="U38" i="3"/>
  <c r="T1492" i="3"/>
  <c r="U1492" i="3"/>
  <c r="Q1492" i="3"/>
  <c r="R1492" i="3"/>
  <c r="T1448" i="3"/>
  <c r="U1448" i="3"/>
  <c r="Q1448" i="3"/>
  <c r="R1448" i="3"/>
  <c r="O1448" i="3"/>
  <c r="T61" i="3"/>
  <c r="U61" i="3"/>
  <c r="R61" i="3"/>
  <c r="O61" i="3"/>
  <c r="Q57" i="3"/>
  <c r="R57" i="3"/>
  <c r="T57" i="3"/>
  <c r="U57" i="3"/>
  <c r="O57" i="3"/>
  <c r="T53" i="3"/>
  <c r="U53" i="3"/>
  <c r="Q53" i="3"/>
  <c r="R53" i="3"/>
  <c r="O53" i="3"/>
  <c r="T30" i="3"/>
  <c r="U30" i="3"/>
  <c r="O1492" i="3"/>
  <c r="T1498" i="3"/>
  <c r="U1498" i="3"/>
  <c r="O1498" i="3"/>
  <c r="Q1498" i="3"/>
  <c r="R1498" i="3"/>
  <c r="U1489" i="3"/>
  <c r="T1487" i="3"/>
  <c r="U1487" i="3"/>
  <c r="Q1487" i="3"/>
  <c r="R1487" i="3"/>
  <c r="O1479" i="3"/>
  <c r="Q1479" i="3"/>
  <c r="R1479" i="3"/>
  <c r="T1479" i="3"/>
  <c r="U1479" i="3"/>
  <c r="T1472" i="3"/>
  <c r="U1472" i="3"/>
  <c r="Q1472" i="3"/>
  <c r="R1472" i="3"/>
  <c r="T1451" i="3"/>
  <c r="U1451" i="3"/>
  <c r="Q1451" i="3"/>
  <c r="R1451" i="3"/>
  <c r="O1451" i="3"/>
  <c r="R101" i="3"/>
  <c r="T101" i="3"/>
  <c r="U101" i="3"/>
  <c r="Q93" i="3"/>
  <c r="R93" i="3"/>
  <c r="T93" i="3"/>
  <c r="U93" i="3"/>
  <c r="O93" i="3"/>
  <c r="O1494" i="3"/>
  <c r="T1494" i="3"/>
  <c r="U1494" i="3"/>
  <c r="Q1494" i="3"/>
  <c r="R1494" i="3"/>
  <c r="U1491" i="3"/>
  <c r="T1476" i="3"/>
  <c r="U1476" i="3"/>
  <c r="R1476" i="3"/>
  <c r="O1476" i="3"/>
  <c r="O1459" i="3"/>
  <c r="T1459" i="3"/>
  <c r="U1459" i="3"/>
  <c r="Q1459" i="3"/>
  <c r="R1459" i="3"/>
  <c r="T1457" i="3"/>
  <c r="U1457" i="3"/>
  <c r="O1457" i="3"/>
  <c r="Q1457" i="3"/>
  <c r="R1457" i="3"/>
  <c r="T103" i="3"/>
  <c r="U103" i="3"/>
  <c r="O103" i="3"/>
  <c r="T100" i="3"/>
  <c r="U100" i="3"/>
  <c r="O100" i="3"/>
  <c r="Q100" i="3"/>
  <c r="R100" i="3"/>
  <c r="U63" i="3"/>
  <c r="R63" i="3"/>
  <c r="Q59" i="3"/>
  <c r="R59" i="3"/>
  <c r="T59" i="3"/>
  <c r="U59" i="3"/>
  <c r="T40" i="3"/>
  <c r="U40" i="3"/>
  <c r="Q40" i="3"/>
  <c r="R40" i="3"/>
  <c r="T36" i="3"/>
  <c r="U36" i="3"/>
  <c r="O36" i="3"/>
  <c r="Q36" i="3"/>
  <c r="R36" i="3"/>
  <c r="O32" i="3"/>
  <c r="U32" i="3"/>
  <c r="Q32" i="3"/>
  <c r="R32" i="3"/>
  <c r="R1499" i="3"/>
  <c r="O1499" i="3"/>
  <c r="U1499" i="3"/>
  <c r="T1496" i="3"/>
  <c r="U1496" i="3"/>
  <c r="Q1496" i="3"/>
  <c r="R1496" i="3"/>
  <c r="O1496" i="3"/>
  <c r="Q1490" i="3"/>
  <c r="R1490" i="3"/>
  <c r="U1490" i="3"/>
  <c r="O1490" i="3"/>
  <c r="U1478" i="3"/>
  <c r="T1467" i="3"/>
  <c r="U1467" i="3"/>
  <c r="Q1467" i="3"/>
  <c r="R1467" i="3"/>
  <c r="Q1454" i="3"/>
  <c r="R1454" i="3"/>
  <c r="U1454" i="3"/>
  <c r="T1449" i="3"/>
  <c r="U1449" i="3"/>
  <c r="Q1449" i="3"/>
  <c r="R1449" i="3"/>
  <c r="R97" i="3"/>
  <c r="U97" i="3"/>
  <c r="T55" i="3"/>
  <c r="U55" i="3"/>
  <c r="R55" i="3"/>
  <c r="O55" i="3"/>
  <c r="Q31" i="3"/>
  <c r="R31" i="3"/>
  <c r="T31" i="3"/>
  <c r="U31" i="3"/>
  <c r="O31" i="3"/>
  <c r="CC3270" i="3"/>
  <c r="BU3270" i="3"/>
  <c r="BY3270" i="3"/>
  <c r="BQ3270" i="3"/>
  <c r="BQ27" i="3"/>
  <c r="BY27" i="3"/>
  <c r="BU27" i="3"/>
  <c r="BU2370" i="3"/>
  <c r="CC2370" i="3"/>
  <c r="BY2370" i="3"/>
  <c r="BQ2370" i="3"/>
  <c r="N948" i="3"/>
  <c r="Q72" i="16"/>
  <c r="N940" i="3"/>
  <c r="N1862" i="3"/>
  <c r="BY3480" i="3"/>
  <c r="N944" i="3"/>
  <c r="CN55" i="16"/>
  <c r="N1055" i="3"/>
  <c r="N1908" i="3"/>
  <c r="CC2514" i="3"/>
  <c r="BQ2514" i="3"/>
  <c r="BU2514" i="3"/>
  <c r="BY2904" i="3"/>
  <c r="BU2904" i="3"/>
  <c r="BQ2904" i="3"/>
  <c r="BY315" i="3"/>
  <c r="CC315" i="3"/>
  <c r="BU315" i="3"/>
  <c r="BQ315" i="3"/>
  <c r="BY314" i="3"/>
  <c r="BU314" i="3"/>
  <c r="CC314" i="3"/>
  <c r="BU2564" i="3"/>
  <c r="BY2564" i="3"/>
  <c r="CN56" i="16"/>
  <c r="N1909" i="3"/>
  <c r="N1056" i="3"/>
  <c r="BQ3480" i="3"/>
  <c r="N999" i="3"/>
  <c r="N1739" i="3"/>
  <c r="Q35" i="16"/>
  <c r="N886" i="3"/>
  <c r="BU3153" i="3"/>
  <c r="CC3153" i="3"/>
  <c r="BQ3153" i="3"/>
  <c r="BY3153" i="3"/>
  <c r="BQ2563" i="3"/>
  <c r="BU2563" i="3"/>
  <c r="BY2563" i="3"/>
  <c r="BQ31" i="3"/>
  <c r="CG31" i="3"/>
  <c r="BY31" i="3"/>
  <c r="CC169" i="3"/>
  <c r="BY169" i="3"/>
  <c r="BQ169" i="3"/>
  <c r="BQ1222" i="3"/>
  <c r="BY1222" i="3"/>
  <c r="CC1222" i="3"/>
  <c r="BU1222" i="3"/>
  <c r="BQ2560" i="3"/>
  <c r="BU2560" i="3"/>
  <c r="BY3242" i="3"/>
  <c r="CC3242" i="3"/>
  <c r="BQ3242" i="3"/>
  <c r="BU3242" i="3"/>
  <c r="BY2404" i="3"/>
  <c r="BQ2404" i="3"/>
  <c r="BU2404" i="3"/>
  <c r="CC171" i="3"/>
  <c r="BU171" i="3"/>
  <c r="BY171" i="3"/>
  <c r="BQ171" i="3"/>
  <c r="N1012" i="3"/>
  <c r="Q65" i="16"/>
  <c r="CQ13" i="16"/>
  <c r="N1009" i="3"/>
  <c r="Q54" i="16"/>
  <c r="CQ14" i="16"/>
  <c r="Q61" i="16"/>
  <c r="Q56" i="16"/>
  <c r="BU3306" i="3"/>
  <c r="CC3306" i="3"/>
  <c r="BQ3306" i="3"/>
  <c r="BY3306" i="3"/>
  <c r="BY372" i="3"/>
  <c r="BU372" i="3"/>
  <c r="BQ372" i="3"/>
  <c r="CC372" i="3"/>
  <c r="CG372" i="3"/>
  <c r="CG2541" i="3"/>
  <c r="BY2541" i="3"/>
  <c r="BU2541" i="3"/>
  <c r="BQ2541" i="3"/>
  <c r="BQ2517" i="3"/>
  <c r="CC2517" i="3"/>
  <c r="BY2517" i="3"/>
  <c r="BU2517" i="3"/>
  <c r="BU3236" i="3"/>
  <c r="BY3236" i="3"/>
  <c r="CC3469" i="3"/>
  <c r="BU3469" i="3"/>
  <c r="BY3469" i="3"/>
  <c r="N1721" i="3"/>
  <c r="N868" i="3"/>
  <c r="Q17" i="16"/>
  <c r="CN51" i="16"/>
  <c r="N1051" i="3"/>
  <c r="N1904" i="3"/>
  <c r="CN73" i="16"/>
  <c r="N1926" i="3"/>
  <c r="N1073" i="3"/>
  <c r="CC1088" i="3"/>
  <c r="BQ1088" i="3"/>
  <c r="BU1088" i="3"/>
  <c r="BY1088" i="3"/>
  <c r="BQ3070" i="3"/>
  <c r="BU3070" i="3"/>
  <c r="BY3070" i="3"/>
  <c r="BU2410" i="3"/>
  <c r="BQ2410" i="3"/>
  <c r="BU2546" i="3"/>
  <c r="BQ2546" i="3"/>
  <c r="CC2546" i="3"/>
  <c r="CC3301" i="3"/>
  <c r="BY3301" i="3"/>
  <c r="BY3125" i="3"/>
  <c r="BQ3125" i="3"/>
  <c r="CC3125" i="3"/>
  <c r="BU3125" i="3"/>
  <c r="N937" i="3"/>
  <c r="N1786" i="3"/>
  <c r="CQ24" i="16"/>
  <c r="BU3339" i="3"/>
  <c r="Q74" i="16"/>
  <c r="Q52" i="16"/>
  <c r="N1005" i="3"/>
  <c r="BQ3301" i="3"/>
  <c r="N1867" i="3"/>
  <c r="N1001" i="3"/>
  <c r="N1074" i="3"/>
  <c r="N1927" i="3"/>
  <c r="CN74" i="16"/>
  <c r="Q33" i="16"/>
  <c r="N1737" i="3"/>
  <c r="N884" i="3"/>
  <c r="BU3324" i="3"/>
  <c r="BY3324" i="3"/>
  <c r="CC3324" i="3"/>
  <c r="CG2427" i="3"/>
  <c r="CO2427" i="3"/>
  <c r="CC2427" i="3"/>
  <c r="BU2427" i="3"/>
  <c r="CN2427" i="3"/>
  <c r="BY2427" i="3"/>
  <c r="BQ3289" i="3"/>
  <c r="BU3289" i="3"/>
  <c r="BY3289" i="3"/>
  <c r="BY2578" i="3"/>
  <c r="CC2578" i="3"/>
  <c r="BU2578" i="3"/>
  <c r="BQ2578" i="3"/>
  <c r="N1077" i="3"/>
  <c r="N1930" i="3"/>
  <c r="CN77" i="16"/>
  <c r="N882" i="3"/>
  <c r="Q31" i="16"/>
  <c r="N1735" i="3"/>
  <c r="BY3467" i="3"/>
  <c r="CC3467" i="3"/>
  <c r="BQ3467" i="3"/>
  <c r="BY2410" i="3"/>
  <c r="Q66" i="16"/>
  <c r="BU3467" i="3"/>
  <c r="N994" i="3"/>
  <c r="N1850" i="3"/>
  <c r="N1019" i="3"/>
  <c r="Q60" i="16"/>
  <c r="N1713" i="3"/>
  <c r="Q45" i="16"/>
  <c r="N1795" i="3"/>
  <c r="Q860" i="3"/>
  <c r="R860" i="3"/>
  <c r="N1733" i="3"/>
  <c r="Q29" i="16"/>
  <c r="N880" i="3"/>
  <c r="BU2544" i="3"/>
  <c r="CC2544" i="3"/>
  <c r="CG2544" i="3"/>
  <c r="BY2544" i="3"/>
  <c r="BQ2544" i="3"/>
  <c r="CC2472" i="3"/>
  <c r="BQ2472" i="3"/>
  <c r="CG2472" i="3"/>
  <c r="BY3350" i="3"/>
  <c r="BQ3350" i="3"/>
  <c r="BU2952" i="3"/>
  <c r="BY2952" i="3"/>
  <c r="BQ2952" i="3"/>
  <c r="CQ22" i="16"/>
  <c r="N1849" i="3"/>
  <c r="C23" i="2"/>
  <c r="B663" i="3"/>
  <c r="T663" i="3"/>
  <c r="U663" i="3"/>
  <c r="D991" i="3"/>
  <c r="N990" i="3"/>
  <c r="Q990" i="3"/>
  <c r="R990" i="3"/>
  <c r="AG4" i="16"/>
  <c r="BA8" i="16"/>
  <c r="C35" i="2"/>
  <c r="C31" i="2"/>
  <c r="B31" i="2"/>
  <c r="BE23" i="2"/>
  <c r="B763" i="3"/>
  <c r="O763" i="3"/>
  <c r="B783" i="3"/>
  <c r="Q783" i="3"/>
  <c r="R783" i="3"/>
  <c r="B803" i="3"/>
  <c r="T803" i="3"/>
  <c r="B24" i="2"/>
  <c r="H24" i="2"/>
  <c r="B704" i="3"/>
  <c r="T704" i="3"/>
  <c r="T643" i="3"/>
  <c r="U643" i="3"/>
  <c r="AP4" i="16"/>
  <c r="BA17" i="16"/>
  <c r="C28" i="2"/>
  <c r="AV4" i="16"/>
  <c r="BA23" i="16"/>
  <c r="B34" i="2"/>
  <c r="H34" i="2"/>
  <c r="B734" i="3"/>
  <c r="T734" i="3"/>
  <c r="U734" i="3"/>
  <c r="Q991" i="3"/>
  <c r="R991" i="3"/>
  <c r="O991" i="3"/>
  <c r="T991" i="3"/>
  <c r="U991" i="3"/>
  <c r="B703" i="3"/>
  <c r="T703" i="3"/>
  <c r="U703" i="3"/>
  <c r="B683" i="3"/>
  <c r="Q683" i="3"/>
  <c r="R683" i="3"/>
  <c r="B33" i="2"/>
  <c r="H33" i="2"/>
  <c r="BE33" i="2"/>
  <c r="O643" i="3"/>
  <c r="B623" i="3"/>
  <c r="O623" i="3"/>
  <c r="B743" i="3"/>
  <c r="O743" i="3"/>
  <c r="AX4" i="16"/>
  <c r="BA25" i="16"/>
  <c r="C36" i="2"/>
  <c r="AR4" i="16"/>
  <c r="BA19" i="16"/>
  <c r="C30" i="2"/>
  <c r="O990" i="3"/>
  <c r="N1865" i="3"/>
  <c r="Q51" i="16"/>
  <c r="Q859" i="3"/>
  <c r="R859" i="3"/>
  <c r="N939" i="3"/>
  <c r="N1016" i="3"/>
  <c r="N1000" i="3"/>
  <c r="N932" i="3"/>
  <c r="Q55" i="16"/>
  <c r="N1785" i="3"/>
  <c r="Q8" i="16"/>
  <c r="N1712" i="3"/>
  <c r="B18" i="2"/>
  <c r="H18" i="2"/>
  <c r="BE18" i="2"/>
  <c r="B30" i="2"/>
  <c r="H30" i="2"/>
  <c r="B710" i="3"/>
  <c r="C27" i="2"/>
  <c r="N938" i="3"/>
  <c r="N858" i="3"/>
  <c r="T858" i="3"/>
  <c r="U858" i="3"/>
  <c r="B17" i="2"/>
  <c r="H17" i="2"/>
  <c r="BE17" i="2"/>
  <c r="B25" i="2"/>
  <c r="H25" i="2"/>
  <c r="B805" i="3"/>
  <c r="O805" i="3"/>
  <c r="B29" i="2"/>
  <c r="H29" i="2"/>
  <c r="B729" i="3"/>
  <c r="O858" i="3"/>
  <c r="Q47" i="16"/>
  <c r="N1008" i="3"/>
  <c r="N992" i="3"/>
  <c r="N1861" i="3"/>
  <c r="CQ12" i="16"/>
  <c r="BE27" i="2"/>
  <c r="N1921" i="3"/>
  <c r="CN68" i="16"/>
  <c r="N1068" i="3"/>
  <c r="CN78" i="16"/>
  <c r="N1931" i="3"/>
  <c r="N1078" i="3"/>
  <c r="CG3331" i="3"/>
  <c r="CC3331" i="3"/>
  <c r="BQ3331" i="3"/>
  <c r="BY3331" i="3"/>
  <c r="BU3331" i="3"/>
  <c r="BY3184" i="3"/>
  <c r="BQ3184" i="3"/>
  <c r="BQ2940" i="3"/>
  <c r="BU2940" i="3"/>
  <c r="BY2940" i="3"/>
  <c r="CC2940" i="3"/>
  <c r="BQ3193" i="3"/>
  <c r="BY3193" i="3"/>
  <c r="BU3193" i="3"/>
  <c r="BQ157" i="3"/>
  <c r="BU157" i="3"/>
  <c r="CG157" i="3"/>
  <c r="CC157" i="3"/>
  <c r="BY157" i="3"/>
  <c r="BU1090" i="3"/>
  <c r="CC1090" i="3"/>
  <c r="BQ1090" i="3"/>
  <c r="BY1090" i="3"/>
  <c r="CG1208" i="3"/>
  <c r="BU1208" i="3"/>
  <c r="BY1208" i="3"/>
  <c r="BQ1208" i="3"/>
  <c r="CC1208" i="3"/>
  <c r="BY2470" i="3"/>
  <c r="CC2470" i="3"/>
  <c r="CG2470" i="3"/>
  <c r="BU2470" i="3"/>
  <c r="BQ2470" i="3"/>
  <c r="BY1385" i="3"/>
  <c r="BQ1385" i="3"/>
  <c r="BU1385" i="3"/>
  <c r="CC1082" i="3"/>
  <c r="BQ1082" i="3"/>
  <c r="BY1082" i="3"/>
  <c r="BU1082" i="3"/>
  <c r="BY179" i="3"/>
  <c r="BQ179" i="3"/>
  <c r="CC179" i="3"/>
  <c r="BU179" i="3"/>
  <c r="BU2638" i="3"/>
  <c r="CC2638" i="3"/>
  <c r="BY2638" i="3"/>
  <c r="BQ2638" i="3"/>
  <c r="CG2638" i="3"/>
  <c r="CC386" i="3"/>
  <c r="BU386" i="3"/>
  <c r="BY386" i="3"/>
  <c r="BQ386" i="3"/>
  <c r="CC3268" i="3"/>
  <c r="BY3268" i="3"/>
  <c r="BU3268" i="3"/>
  <c r="Q27" i="16"/>
  <c r="N1731" i="3"/>
  <c r="N878" i="3"/>
  <c r="Q19" i="16"/>
  <c r="N870" i="3"/>
  <c r="N1723" i="3"/>
  <c r="BU3184" i="3"/>
  <c r="BY3325" i="3"/>
  <c r="CK3325" i="3"/>
  <c r="BU3325" i="3"/>
  <c r="BQ3325" i="3"/>
  <c r="CG3325" i="3"/>
  <c r="BY3519" i="3"/>
  <c r="BU3519" i="3"/>
  <c r="BQ3519" i="3"/>
  <c r="CC3519" i="3"/>
  <c r="BY3512" i="3"/>
  <c r="BQ3512" i="3"/>
  <c r="BU3512" i="3"/>
  <c r="BY846" i="3"/>
  <c r="BQ846" i="3"/>
  <c r="BU846" i="3"/>
  <c r="CC846" i="3"/>
  <c r="BU1094" i="3"/>
  <c r="BQ1094" i="3"/>
  <c r="CC1094" i="3"/>
  <c r="BY1094" i="3"/>
  <c r="BQ2920" i="3"/>
  <c r="BU2920" i="3"/>
  <c r="BY2920" i="3"/>
  <c r="BU2363" i="3"/>
  <c r="BQ2363" i="3"/>
  <c r="CC2363" i="3"/>
  <c r="BY2363" i="3"/>
  <c r="BU2479" i="3"/>
  <c r="CC2479" i="3"/>
  <c r="BY2479" i="3"/>
  <c r="BQ2479" i="3"/>
  <c r="BY43" i="3"/>
  <c r="BQ43" i="3"/>
  <c r="CG43" i="3"/>
  <c r="BU43" i="3"/>
  <c r="CC43" i="3"/>
  <c r="CC330" i="3"/>
  <c r="BY330" i="3"/>
  <c r="CG330" i="3"/>
  <c r="BU330" i="3"/>
  <c r="BQ330" i="3"/>
  <c r="BQ2371" i="3"/>
  <c r="BU2371" i="3"/>
  <c r="BY2371" i="3"/>
  <c r="BU2639" i="3"/>
  <c r="CC2639" i="3"/>
  <c r="BY2639" i="3"/>
  <c r="BQ2639" i="3"/>
  <c r="CG2639" i="3"/>
  <c r="CQ20" i="16"/>
  <c r="N1799" i="3"/>
  <c r="N946" i="3"/>
  <c r="Q13" i="16"/>
  <c r="N864" i="3"/>
  <c r="N1717" i="3"/>
  <c r="BU3327" i="3"/>
  <c r="CC3327" i="3"/>
  <c r="BQ3327" i="3"/>
  <c r="CK3327" i="3"/>
  <c r="CG2392" i="3"/>
  <c r="BQ2392" i="3"/>
  <c r="CC2392" i="3"/>
  <c r="BY2392" i="3"/>
  <c r="BU2392" i="3"/>
  <c r="BQ191" i="3"/>
  <c r="BU191" i="3"/>
  <c r="CG191" i="3"/>
  <c r="CC191" i="3"/>
  <c r="BY191" i="3"/>
  <c r="BQ3251" i="3"/>
  <c r="BY3251" i="3"/>
  <c r="BU3251" i="3"/>
  <c r="BY3370" i="3"/>
  <c r="BU3370" i="3"/>
  <c r="BQ3370" i="3"/>
  <c r="CC3462" i="3"/>
  <c r="BQ3462" i="3"/>
  <c r="BY3462" i="3"/>
  <c r="BU3462" i="3"/>
  <c r="BU3314" i="3"/>
  <c r="CC3314" i="3"/>
  <c r="BY3314" i="3"/>
  <c r="CC3001" i="3"/>
  <c r="BU3001" i="3"/>
  <c r="BY3001" i="3"/>
  <c r="BQ3001" i="3"/>
  <c r="BY3005" i="3"/>
  <c r="BQ3005" i="3"/>
  <c r="BU3005" i="3"/>
  <c r="N1901" i="3"/>
  <c r="N1048" i="3"/>
  <c r="CN48" i="16"/>
  <c r="BY3339" i="3"/>
  <c r="CC3339" i="3"/>
  <c r="BU3183" i="3"/>
  <c r="BY3183" i="3"/>
  <c r="BQ3183" i="3"/>
  <c r="BU3511" i="3"/>
  <c r="BQ3511" i="3"/>
  <c r="BY3511" i="3"/>
  <c r="CC3312" i="3"/>
  <c r="BQ3312" i="3"/>
  <c r="BU3312" i="3"/>
  <c r="BY3312" i="3"/>
  <c r="BY2622" i="3"/>
  <c r="BQ2622" i="3"/>
  <c r="BU2622" i="3"/>
  <c r="CG1176" i="3"/>
  <c r="BU1176" i="3"/>
  <c r="CC1176" i="3"/>
  <c r="BQ1176" i="3"/>
  <c r="BY1176" i="3"/>
  <c r="CK1176" i="3"/>
  <c r="BU3248" i="3"/>
  <c r="BQ3248" i="3"/>
  <c r="CC3248" i="3"/>
  <c r="BY3248" i="3"/>
  <c r="BY901" i="3"/>
  <c r="BU901" i="3"/>
  <c r="CC901" i="3"/>
  <c r="BQ901" i="3"/>
  <c r="BU3463" i="3"/>
  <c r="BQ3463" i="3"/>
  <c r="BY3463" i="3"/>
  <c r="CC3463" i="3"/>
  <c r="BU1351" i="3"/>
  <c r="CC1351" i="3"/>
  <c r="BQ1351" i="3"/>
  <c r="BU3113" i="3"/>
  <c r="BQ3113" i="3"/>
  <c r="BY3113" i="3"/>
  <c r="N1004" i="3"/>
  <c r="N1024" i="3"/>
  <c r="N1877" i="3"/>
  <c r="Q79" i="16"/>
  <c r="N876" i="3"/>
  <c r="N1729" i="3"/>
  <c r="Q25" i="16"/>
  <c r="BU2408" i="3"/>
  <c r="BQ2408" i="3"/>
  <c r="BY2408" i="3"/>
  <c r="BY2653" i="3"/>
  <c r="BU2653" i="3"/>
  <c r="BQ2653" i="3"/>
  <c r="BY400" i="3"/>
  <c r="CC400" i="3"/>
  <c r="BQ400" i="3"/>
  <c r="BU400" i="3"/>
  <c r="BU2345" i="3"/>
  <c r="BY2345" i="3"/>
  <c r="BQ2345" i="3"/>
  <c r="BQ3202" i="3"/>
  <c r="BY3202" i="3"/>
  <c r="BU3202" i="3"/>
  <c r="CC3202" i="3"/>
  <c r="N1046" i="3"/>
  <c r="CN46" i="16"/>
  <c r="N1899" i="3"/>
  <c r="BU3305" i="3"/>
  <c r="CC3305" i="3"/>
  <c r="BQ3305" i="3"/>
  <c r="BY3305" i="3"/>
  <c r="CC3203" i="3"/>
  <c r="BU3203" i="3"/>
  <c r="BY3203" i="3"/>
  <c r="BQ3203" i="3"/>
  <c r="N1020" i="3"/>
  <c r="CQ23" i="16"/>
  <c r="CN47" i="16"/>
  <c r="N1047" i="3"/>
  <c r="N1900" i="3"/>
  <c r="CN72" i="16"/>
  <c r="N1925" i="3"/>
  <c r="N1072" i="3"/>
  <c r="BU3212" i="3"/>
  <c r="CC3212" i="3"/>
  <c r="BY3212" i="3"/>
  <c r="BQ3212" i="3"/>
  <c r="BU3060" i="3"/>
  <c r="BY3060" i="3"/>
  <c r="BQ3060" i="3"/>
  <c r="BQ3131" i="3"/>
  <c r="CC3131" i="3"/>
  <c r="BU3131" i="3"/>
  <c r="BY3131" i="3"/>
  <c r="BQ2358" i="3"/>
  <c r="CG2358" i="3"/>
  <c r="BY2358" i="3"/>
  <c r="CC2358" i="3"/>
  <c r="BU2358" i="3"/>
  <c r="BY3162" i="3"/>
  <c r="BU3162" i="3"/>
  <c r="BQ3162" i="3"/>
  <c r="BQ925" i="3"/>
  <c r="BU925" i="3"/>
  <c r="BY925" i="3"/>
  <c r="BY381" i="3"/>
  <c r="BQ381" i="3"/>
  <c r="BU381" i="3"/>
  <c r="CC381" i="3"/>
  <c r="Q75" i="16"/>
  <c r="N1857" i="3"/>
  <c r="N1802" i="3"/>
  <c r="N1922" i="3"/>
  <c r="CN69" i="16"/>
  <c r="N1069" i="3"/>
  <c r="CN70" i="16"/>
  <c r="N1070" i="3"/>
  <c r="N1923" i="3"/>
  <c r="N857" i="3"/>
  <c r="N1710" i="3"/>
  <c r="Q6" i="16"/>
  <c r="BY203" i="3"/>
  <c r="BQ203" i="3"/>
  <c r="CC203" i="3"/>
  <c r="BU203" i="3"/>
  <c r="CC334" i="3"/>
  <c r="BU334" i="3"/>
  <c r="BQ334" i="3"/>
  <c r="CC3162" i="3"/>
  <c r="B19" i="2"/>
  <c r="C19" i="2"/>
  <c r="C20" i="2"/>
  <c r="B20" i="2"/>
  <c r="C32" i="2"/>
  <c r="B32" i="2"/>
  <c r="H32" i="2"/>
  <c r="B36" i="2"/>
  <c r="C21" i="2"/>
  <c r="B21" i="2"/>
  <c r="B807" i="3"/>
  <c r="B707" i="3"/>
  <c r="B747" i="3"/>
  <c r="B687" i="3"/>
  <c r="B767" i="3"/>
  <c r="B787" i="3"/>
  <c r="B647" i="3"/>
  <c r="B627" i="3"/>
  <c r="B727" i="3"/>
  <c r="B667" i="3"/>
  <c r="B26" i="2"/>
  <c r="C26" i="2"/>
  <c r="B22" i="2"/>
  <c r="H22" i="2"/>
  <c r="C22" i="2"/>
  <c r="B650" i="3"/>
  <c r="T763" i="3"/>
  <c r="U763" i="3"/>
  <c r="O783" i="3"/>
  <c r="T783" i="3"/>
  <c r="U783" i="3"/>
  <c r="Q663" i="3"/>
  <c r="R663" i="3"/>
  <c r="O723" i="3"/>
  <c r="T723" i="3"/>
  <c r="U723" i="3"/>
  <c r="Q723" i="3"/>
  <c r="R723" i="3"/>
  <c r="B813" i="3"/>
  <c r="B673" i="3"/>
  <c r="Q734" i="3"/>
  <c r="R734" i="3"/>
  <c r="B655" i="3"/>
  <c r="B675" i="3"/>
  <c r="B695" i="3"/>
  <c r="B755" i="3"/>
  <c r="B775" i="3"/>
  <c r="B815" i="3"/>
  <c r="B795" i="3"/>
  <c r="B635" i="3"/>
  <c r="B715" i="3"/>
  <c r="B735" i="3"/>
  <c r="B624" i="3"/>
  <c r="Q624" i="3"/>
  <c r="R624" i="3"/>
  <c r="B684" i="3"/>
  <c r="O684" i="3"/>
  <c r="B784" i="3"/>
  <c r="O784" i="3"/>
  <c r="B753" i="3"/>
  <c r="B733" i="3"/>
  <c r="O733" i="3"/>
  <c r="O663" i="3"/>
  <c r="B774" i="3"/>
  <c r="O774" i="3"/>
  <c r="B633" i="3"/>
  <c r="BE34" i="2"/>
  <c r="B713" i="3"/>
  <c r="B793" i="3"/>
  <c r="Q793" i="3"/>
  <c r="R793" i="3"/>
  <c r="B653" i="3"/>
  <c r="Q623" i="3"/>
  <c r="R623" i="3"/>
  <c r="Q763" i="3"/>
  <c r="R763" i="3"/>
  <c r="B754" i="3"/>
  <c r="Q754" i="3"/>
  <c r="R754" i="3"/>
  <c r="B773" i="3"/>
  <c r="B693" i="3"/>
  <c r="T693" i="3"/>
  <c r="U693" i="3"/>
  <c r="Q803" i="3"/>
  <c r="R803" i="3"/>
  <c r="T990" i="3"/>
  <c r="U990" i="3"/>
  <c r="O734" i="3"/>
  <c r="O703" i="3"/>
  <c r="B814" i="3"/>
  <c r="Q814" i="3"/>
  <c r="R814" i="3"/>
  <c r="B674" i="3"/>
  <c r="T674" i="3"/>
  <c r="U674" i="3"/>
  <c r="B694" i="3"/>
  <c r="Q694" i="3"/>
  <c r="R694" i="3"/>
  <c r="B649" i="3"/>
  <c r="Q649" i="3"/>
  <c r="R649" i="3"/>
  <c r="T623" i="3"/>
  <c r="U623" i="3"/>
  <c r="Q703" i="3"/>
  <c r="R703" i="3"/>
  <c r="B714" i="3"/>
  <c r="T714" i="3"/>
  <c r="U714" i="3"/>
  <c r="B654" i="3"/>
  <c r="Q654" i="3"/>
  <c r="R654" i="3"/>
  <c r="U803" i="3"/>
  <c r="B794" i="3"/>
  <c r="Q794" i="3"/>
  <c r="R794" i="3"/>
  <c r="B634" i="3"/>
  <c r="O803" i="3"/>
  <c r="C34" i="2"/>
  <c r="B764" i="3"/>
  <c r="Q764" i="3"/>
  <c r="R764" i="3"/>
  <c r="B670" i="3"/>
  <c r="Q670" i="3"/>
  <c r="R670" i="3"/>
  <c r="B28" i="2"/>
  <c r="U704" i="3"/>
  <c r="Q743" i="3"/>
  <c r="R743" i="3"/>
  <c r="O683" i="3"/>
  <c r="B744" i="3"/>
  <c r="T744" i="3"/>
  <c r="U744" i="3"/>
  <c r="Q704" i="3"/>
  <c r="R704" i="3"/>
  <c r="T743" i="3"/>
  <c r="U743" i="3"/>
  <c r="B804" i="3"/>
  <c r="T804" i="3"/>
  <c r="U804" i="3"/>
  <c r="B664" i="3"/>
  <c r="B644" i="3"/>
  <c r="Q644" i="3"/>
  <c r="R644" i="3"/>
  <c r="H31" i="2"/>
  <c r="BE31" i="2"/>
  <c r="T683" i="3"/>
  <c r="U683" i="3"/>
  <c r="O704" i="3"/>
  <c r="B724" i="3"/>
  <c r="O724" i="3"/>
  <c r="BE24" i="2"/>
  <c r="T805" i="3"/>
  <c r="U805" i="3"/>
  <c r="B709" i="3"/>
  <c r="O709" i="3"/>
  <c r="B730" i="3"/>
  <c r="B690" i="3"/>
  <c r="O690" i="3"/>
  <c r="BE30" i="2"/>
  <c r="B750" i="3"/>
  <c r="Q750" i="3"/>
  <c r="R750" i="3"/>
  <c r="B790" i="3"/>
  <c r="T790" i="3"/>
  <c r="U790" i="3"/>
  <c r="B810" i="3"/>
  <c r="T710" i="3"/>
  <c r="U710" i="3"/>
  <c r="Q710" i="3"/>
  <c r="R710" i="3"/>
  <c r="B665" i="3"/>
  <c r="O665" i="3"/>
  <c r="B630" i="3"/>
  <c r="B770" i="3"/>
  <c r="O710" i="3"/>
  <c r="BE29" i="2"/>
  <c r="B809" i="3"/>
  <c r="Q805" i="3"/>
  <c r="R805" i="3"/>
  <c r="B645" i="3"/>
  <c r="O645" i="3"/>
  <c r="B685" i="3"/>
  <c r="T685" i="3"/>
  <c r="U685" i="3"/>
  <c r="BE25" i="2"/>
  <c r="Q858" i="3"/>
  <c r="R858" i="3"/>
  <c r="Q729" i="3"/>
  <c r="R729" i="3"/>
  <c r="O729" i="3"/>
  <c r="B669" i="3"/>
  <c r="O669" i="3"/>
  <c r="B745" i="3"/>
  <c r="T745" i="3"/>
  <c r="U745" i="3"/>
  <c r="B625" i="3"/>
  <c r="O625" i="3"/>
  <c r="B785" i="3"/>
  <c r="Q785" i="3"/>
  <c r="R785" i="3"/>
  <c r="B769" i="3"/>
  <c r="B689" i="3"/>
  <c r="T689" i="3"/>
  <c r="U689" i="3"/>
  <c r="B725" i="3"/>
  <c r="B705" i="3"/>
  <c r="B765" i="3"/>
  <c r="B789" i="3"/>
  <c r="B749" i="3"/>
  <c r="B629" i="3"/>
  <c r="T649" i="3"/>
  <c r="U649" i="3"/>
  <c r="O714" i="3"/>
  <c r="O624" i="3"/>
  <c r="T729" i="3"/>
  <c r="U729" i="3"/>
  <c r="T857" i="3"/>
  <c r="U857" i="3"/>
  <c r="Q857" i="3"/>
  <c r="R857" i="3"/>
  <c r="O857" i="3"/>
  <c r="Q714" i="3"/>
  <c r="R714" i="3"/>
  <c r="T814" i="3"/>
  <c r="U814" i="3"/>
  <c r="O674" i="3"/>
  <c r="Q727" i="3"/>
  <c r="R727" i="3"/>
  <c r="O727" i="3"/>
  <c r="T727" i="3"/>
  <c r="U727" i="3"/>
  <c r="Q767" i="3"/>
  <c r="R767" i="3"/>
  <c r="T767" i="3"/>
  <c r="U767" i="3"/>
  <c r="O767" i="3"/>
  <c r="T807" i="3"/>
  <c r="U807" i="3"/>
  <c r="O807" i="3"/>
  <c r="Q807" i="3"/>
  <c r="R807" i="3"/>
  <c r="BE32" i="2"/>
  <c r="B732" i="3"/>
  <c r="B752" i="3"/>
  <c r="B652" i="3"/>
  <c r="B712" i="3"/>
  <c r="B672" i="3"/>
  <c r="B792" i="3"/>
  <c r="B692" i="3"/>
  <c r="B772" i="3"/>
  <c r="B632" i="3"/>
  <c r="B812" i="3"/>
  <c r="T650" i="3"/>
  <c r="U650" i="3"/>
  <c r="Q650" i="3"/>
  <c r="R650" i="3"/>
  <c r="O650" i="3"/>
  <c r="T627" i="3"/>
  <c r="U627" i="3"/>
  <c r="O627" i="3"/>
  <c r="Q627" i="3"/>
  <c r="R627" i="3"/>
  <c r="O687" i="3"/>
  <c r="T687" i="3"/>
  <c r="U687" i="3"/>
  <c r="Q687" i="3"/>
  <c r="R687" i="3"/>
  <c r="H21" i="2"/>
  <c r="BE21" i="2"/>
  <c r="O694" i="3"/>
  <c r="BE22" i="2"/>
  <c r="B642" i="3"/>
  <c r="B622" i="3"/>
  <c r="B722" i="3"/>
  <c r="B682" i="3"/>
  <c r="B742" i="3"/>
  <c r="B702" i="3"/>
  <c r="B762" i="3"/>
  <c r="B782" i="3"/>
  <c r="B662" i="3"/>
  <c r="B802" i="3"/>
  <c r="T794" i="3"/>
  <c r="U794" i="3"/>
  <c r="O634" i="3"/>
  <c r="T634" i="3"/>
  <c r="U634" i="3"/>
  <c r="Q634" i="3"/>
  <c r="R634" i="3"/>
  <c r="T647" i="3"/>
  <c r="U647" i="3"/>
  <c r="Q647" i="3"/>
  <c r="R647" i="3"/>
  <c r="O647" i="3"/>
  <c r="Q747" i="3"/>
  <c r="R747" i="3"/>
  <c r="T747" i="3"/>
  <c r="U747" i="3"/>
  <c r="O747" i="3"/>
  <c r="B737" i="3"/>
  <c r="B657" i="3"/>
  <c r="B757" i="3"/>
  <c r="B717" i="3"/>
  <c r="B797" i="3"/>
  <c r="B697" i="3"/>
  <c r="B617" i="3"/>
  <c r="B777" i="3"/>
  <c r="B677" i="3"/>
  <c r="B637" i="3"/>
  <c r="H20" i="2"/>
  <c r="BE20" i="2"/>
  <c r="T694" i="3"/>
  <c r="U694" i="3"/>
  <c r="B758" i="3"/>
  <c r="B738" i="3"/>
  <c r="B798" i="3"/>
  <c r="B718" i="3"/>
  <c r="B658" i="3"/>
  <c r="B638" i="3"/>
  <c r="B698" i="3"/>
  <c r="B778" i="3"/>
  <c r="B678" i="3"/>
  <c r="B618" i="3"/>
  <c r="T774" i="3"/>
  <c r="U774" i="3"/>
  <c r="T754" i="3"/>
  <c r="U754" i="3"/>
  <c r="O667" i="3"/>
  <c r="T667" i="3"/>
  <c r="U667" i="3"/>
  <c r="Q667" i="3"/>
  <c r="R667" i="3"/>
  <c r="Q787" i="3"/>
  <c r="R787" i="3"/>
  <c r="T787" i="3"/>
  <c r="U787" i="3"/>
  <c r="O787" i="3"/>
  <c r="T707" i="3"/>
  <c r="U707" i="3"/>
  <c r="Q707" i="3"/>
  <c r="R707" i="3"/>
  <c r="O707" i="3"/>
  <c r="H36" i="2"/>
  <c r="BE36" i="2"/>
  <c r="H19" i="2"/>
  <c r="O735" i="3"/>
  <c r="Q735" i="3"/>
  <c r="R735" i="3"/>
  <c r="T735" i="3"/>
  <c r="U735" i="3"/>
  <c r="Q675" i="3"/>
  <c r="R675" i="3"/>
  <c r="T675" i="3"/>
  <c r="U675" i="3"/>
  <c r="O675" i="3"/>
  <c r="T713" i="3"/>
  <c r="U713" i="3"/>
  <c r="O713" i="3"/>
  <c r="Q713" i="3"/>
  <c r="R713" i="3"/>
  <c r="O653" i="3"/>
  <c r="T653" i="3"/>
  <c r="U653" i="3"/>
  <c r="Q653" i="3"/>
  <c r="R653" i="3"/>
  <c r="T715" i="3"/>
  <c r="U715" i="3"/>
  <c r="Q715" i="3"/>
  <c r="R715" i="3"/>
  <c r="O715" i="3"/>
  <c r="Q655" i="3"/>
  <c r="R655" i="3"/>
  <c r="O655" i="3"/>
  <c r="T655" i="3"/>
  <c r="U655" i="3"/>
  <c r="Q635" i="3"/>
  <c r="R635" i="3"/>
  <c r="O635" i="3"/>
  <c r="T635" i="3"/>
  <c r="U635" i="3"/>
  <c r="T755" i="3"/>
  <c r="U755" i="3"/>
  <c r="Q755" i="3"/>
  <c r="R755" i="3"/>
  <c r="O755" i="3"/>
  <c r="O773" i="3"/>
  <c r="Q773" i="3"/>
  <c r="R773" i="3"/>
  <c r="T773" i="3"/>
  <c r="U773" i="3"/>
  <c r="O693" i="3"/>
  <c r="T795" i="3"/>
  <c r="U795" i="3"/>
  <c r="O795" i="3"/>
  <c r="Q795" i="3"/>
  <c r="R795" i="3"/>
  <c r="O695" i="3"/>
  <c r="T695" i="3"/>
  <c r="U695" i="3"/>
  <c r="Q695" i="3"/>
  <c r="R695" i="3"/>
  <c r="Q673" i="3"/>
  <c r="R673" i="3"/>
  <c r="O673" i="3"/>
  <c r="T673" i="3"/>
  <c r="U673" i="3"/>
  <c r="Q813" i="3"/>
  <c r="R813" i="3"/>
  <c r="O813" i="3"/>
  <c r="T813" i="3"/>
  <c r="U813" i="3"/>
  <c r="Q815" i="3"/>
  <c r="R815" i="3"/>
  <c r="T815" i="3"/>
  <c r="U815" i="3"/>
  <c r="O815" i="3"/>
  <c r="O793" i="3"/>
  <c r="O775" i="3"/>
  <c r="T775" i="3"/>
  <c r="U775" i="3"/>
  <c r="Q775" i="3"/>
  <c r="R775" i="3"/>
  <c r="Q753" i="3"/>
  <c r="R753" i="3"/>
  <c r="O753" i="3"/>
  <c r="T753" i="3"/>
  <c r="U753" i="3"/>
  <c r="Q633" i="3"/>
  <c r="R633" i="3"/>
  <c r="O633" i="3"/>
  <c r="T633" i="3"/>
  <c r="U633" i="3"/>
  <c r="Q733" i="3"/>
  <c r="R733" i="3"/>
  <c r="T733" i="3"/>
  <c r="U733" i="3"/>
  <c r="T764" i="3"/>
  <c r="U764" i="3"/>
  <c r="T624" i="3"/>
  <c r="U624" i="3"/>
  <c r="Q784" i="3"/>
  <c r="R784" i="3"/>
  <c r="O764" i="3"/>
  <c r="T784" i="3"/>
  <c r="U784" i="3"/>
  <c r="T684" i="3"/>
  <c r="U684" i="3"/>
  <c r="Q684" i="3"/>
  <c r="R684" i="3"/>
  <c r="Q774" i="3"/>
  <c r="R774" i="3"/>
  <c r="O794" i="3"/>
  <c r="Q674" i="3"/>
  <c r="R674" i="3"/>
  <c r="O654" i="3"/>
  <c r="O754" i="3"/>
  <c r="T793" i="3"/>
  <c r="U793" i="3"/>
  <c r="Q693" i="3"/>
  <c r="R693" i="3"/>
  <c r="T654" i="3"/>
  <c r="U654" i="3"/>
  <c r="O649" i="3"/>
  <c r="Q744" i="3"/>
  <c r="R744" i="3"/>
  <c r="O814" i="3"/>
  <c r="O644" i="3"/>
  <c r="O750" i="3"/>
  <c r="T669" i="3"/>
  <c r="U669" i="3"/>
  <c r="H28" i="2"/>
  <c r="BE28" i="2"/>
  <c r="T750" i="3"/>
  <c r="U750" i="3"/>
  <c r="T644" i="3"/>
  <c r="U644" i="3"/>
  <c r="T670" i="3"/>
  <c r="U670" i="3"/>
  <c r="O670" i="3"/>
  <c r="Q664" i="3"/>
  <c r="R664" i="3"/>
  <c r="O664" i="3"/>
  <c r="T664" i="3"/>
  <c r="U664" i="3"/>
  <c r="Q690" i="3"/>
  <c r="R690" i="3"/>
  <c r="Q804" i="3"/>
  <c r="R804" i="3"/>
  <c r="O804" i="3"/>
  <c r="O744" i="3"/>
  <c r="T724" i="3"/>
  <c r="U724" i="3"/>
  <c r="Q724" i="3"/>
  <c r="R724" i="3"/>
  <c r="B771" i="3"/>
  <c r="B691" i="3"/>
  <c r="B791" i="3"/>
  <c r="B811" i="3"/>
  <c r="B731" i="3"/>
  <c r="B711" i="3"/>
  <c r="B751" i="3"/>
  <c r="B651" i="3"/>
  <c r="B631" i="3"/>
  <c r="B671" i="3"/>
  <c r="T690" i="3"/>
  <c r="U690" i="3"/>
  <c r="T709" i="3"/>
  <c r="U709" i="3"/>
  <c r="O730" i="3"/>
  <c r="Q730" i="3"/>
  <c r="R730" i="3"/>
  <c r="O790" i="3"/>
  <c r="Q709" i="3"/>
  <c r="R709" i="3"/>
  <c r="T730" i="3"/>
  <c r="U730" i="3"/>
  <c r="Q790" i="3"/>
  <c r="R790" i="3"/>
  <c r="O810" i="3"/>
  <c r="Q810" i="3"/>
  <c r="R810" i="3"/>
  <c r="T810" i="3"/>
  <c r="U810" i="3"/>
  <c r="Q630" i="3"/>
  <c r="R630" i="3"/>
  <c r="T630" i="3"/>
  <c r="U630" i="3"/>
  <c r="O630" i="3"/>
  <c r="T665" i="3"/>
  <c r="U665" i="3"/>
  <c r="Q665" i="3"/>
  <c r="R665" i="3"/>
  <c r="Q689" i="3"/>
  <c r="R689" i="3"/>
  <c r="O745" i="3"/>
  <c r="O770" i="3"/>
  <c r="T770" i="3"/>
  <c r="U770" i="3"/>
  <c r="Q770" i="3"/>
  <c r="R770" i="3"/>
  <c r="T809" i="3"/>
  <c r="U809" i="3"/>
  <c r="O809" i="3"/>
  <c r="Q809" i="3"/>
  <c r="R809" i="3"/>
  <c r="Q669" i="3"/>
  <c r="R669" i="3"/>
  <c r="O685" i="3"/>
  <c r="Q685" i="3"/>
  <c r="R685" i="3"/>
  <c r="Q645" i="3"/>
  <c r="R645" i="3"/>
  <c r="T645" i="3"/>
  <c r="U645" i="3"/>
  <c r="Q765" i="3"/>
  <c r="R765" i="3"/>
  <c r="O765" i="3"/>
  <c r="T765" i="3"/>
  <c r="U765" i="3"/>
  <c r="O769" i="3"/>
  <c r="T769" i="3"/>
  <c r="U769" i="3"/>
  <c r="Q769" i="3"/>
  <c r="R769" i="3"/>
  <c r="Q705" i="3"/>
  <c r="R705" i="3"/>
  <c r="T705" i="3"/>
  <c r="U705" i="3"/>
  <c r="O705" i="3"/>
  <c r="T785" i="3"/>
  <c r="U785" i="3"/>
  <c r="O785" i="3"/>
  <c r="O689" i="3"/>
  <c r="Q745" i="3"/>
  <c r="R745" i="3"/>
  <c r="T725" i="3"/>
  <c r="U725" i="3"/>
  <c r="Q725" i="3"/>
  <c r="R725" i="3"/>
  <c r="O725" i="3"/>
  <c r="T625" i="3"/>
  <c r="U625" i="3"/>
  <c r="Q625" i="3"/>
  <c r="R625" i="3"/>
  <c r="Q749" i="3"/>
  <c r="R749" i="3"/>
  <c r="T749" i="3"/>
  <c r="U749" i="3"/>
  <c r="O749" i="3"/>
  <c r="O789" i="3"/>
  <c r="Q789" i="3"/>
  <c r="R789" i="3"/>
  <c r="T789" i="3"/>
  <c r="U789" i="3"/>
  <c r="Q629" i="3"/>
  <c r="R629" i="3"/>
  <c r="T629" i="3"/>
  <c r="U629" i="3"/>
  <c r="O629" i="3"/>
  <c r="T718" i="3"/>
  <c r="U718" i="3"/>
  <c r="Q718" i="3"/>
  <c r="R718" i="3"/>
  <c r="O718" i="3"/>
  <c r="O637" i="3"/>
  <c r="T637" i="3"/>
  <c r="U637" i="3"/>
  <c r="Q637" i="3"/>
  <c r="R637" i="3"/>
  <c r="O657" i="3"/>
  <c r="T657" i="3"/>
  <c r="U657" i="3"/>
  <c r="Q657" i="3"/>
  <c r="R657" i="3"/>
  <c r="B626" i="3"/>
  <c r="B686" i="3"/>
  <c r="B786" i="3"/>
  <c r="B726" i="3"/>
  <c r="B706" i="3"/>
  <c r="B766" i="3"/>
  <c r="B666" i="3"/>
  <c r="B806" i="3"/>
  <c r="B746" i="3"/>
  <c r="B646" i="3"/>
  <c r="T802" i="3"/>
  <c r="U802" i="3"/>
  <c r="Q802" i="3"/>
  <c r="R802" i="3"/>
  <c r="O802" i="3"/>
  <c r="Q622" i="3"/>
  <c r="R622" i="3"/>
  <c r="T622" i="3"/>
  <c r="U622" i="3"/>
  <c r="O622" i="3"/>
  <c r="T692" i="3"/>
  <c r="U692" i="3"/>
  <c r="Q692" i="3"/>
  <c r="R692" i="3"/>
  <c r="O692" i="3"/>
  <c r="B636" i="3"/>
  <c r="B696" i="3"/>
  <c r="B676" i="3"/>
  <c r="B736" i="3"/>
  <c r="B816" i="3"/>
  <c r="B796" i="3"/>
  <c r="B716" i="3"/>
  <c r="B776" i="3"/>
  <c r="B756" i="3"/>
  <c r="B656" i="3"/>
  <c r="Q698" i="3"/>
  <c r="R698" i="3"/>
  <c r="O698" i="3"/>
  <c r="T698" i="3"/>
  <c r="U698" i="3"/>
  <c r="T798" i="3"/>
  <c r="U798" i="3"/>
  <c r="O798" i="3"/>
  <c r="Q798" i="3"/>
  <c r="R798" i="3"/>
  <c r="T677" i="3"/>
  <c r="U677" i="3"/>
  <c r="Q677" i="3"/>
  <c r="R677" i="3"/>
  <c r="O677" i="3"/>
  <c r="O797" i="3"/>
  <c r="T797" i="3"/>
  <c r="U797" i="3"/>
  <c r="Q797" i="3"/>
  <c r="R797" i="3"/>
  <c r="T737" i="3"/>
  <c r="U737" i="3"/>
  <c r="O737" i="3"/>
  <c r="Q737" i="3"/>
  <c r="R737" i="3"/>
  <c r="O662" i="3"/>
  <c r="T662" i="3"/>
  <c r="U662" i="3"/>
  <c r="Q662" i="3"/>
  <c r="R662" i="3"/>
  <c r="O742" i="3"/>
  <c r="Q742" i="3"/>
  <c r="R742" i="3"/>
  <c r="T742" i="3"/>
  <c r="U742" i="3"/>
  <c r="Q642" i="3"/>
  <c r="R642" i="3"/>
  <c r="O642" i="3"/>
  <c r="T642" i="3"/>
  <c r="U642" i="3"/>
  <c r="T812" i="3"/>
  <c r="U812" i="3"/>
  <c r="O812" i="3"/>
  <c r="Q812" i="3"/>
  <c r="R812" i="3"/>
  <c r="Q792" i="3"/>
  <c r="R792" i="3"/>
  <c r="O792" i="3"/>
  <c r="T792" i="3"/>
  <c r="U792" i="3"/>
  <c r="T752" i="3"/>
  <c r="U752" i="3"/>
  <c r="O752" i="3"/>
  <c r="Q752" i="3"/>
  <c r="R752" i="3"/>
  <c r="T618" i="3"/>
  <c r="U618" i="3"/>
  <c r="O618" i="3"/>
  <c r="Q618" i="3"/>
  <c r="R618" i="3"/>
  <c r="O638" i="3"/>
  <c r="Q638" i="3"/>
  <c r="R638" i="3"/>
  <c r="T638" i="3"/>
  <c r="U638" i="3"/>
  <c r="T738" i="3"/>
  <c r="U738" i="3"/>
  <c r="Q738" i="3"/>
  <c r="R738" i="3"/>
  <c r="O738" i="3"/>
  <c r="O777" i="3"/>
  <c r="T777" i="3"/>
  <c r="U777" i="3"/>
  <c r="Q777" i="3"/>
  <c r="R777" i="3"/>
  <c r="T717" i="3"/>
  <c r="U717" i="3"/>
  <c r="O717" i="3"/>
  <c r="Q717" i="3"/>
  <c r="R717" i="3"/>
  <c r="O782" i="3"/>
  <c r="Q782" i="3"/>
  <c r="R782" i="3"/>
  <c r="T782" i="3"/>
  <c r="U782" i="3"/>
  <c r="Q682" i="3"/>
  <c r="R682" i="3"/>
  <c r="O682" i="3"/>
  <c r="T682" i="3"/>
  <c r="U682" i="3"/>
  <c r="B761" i="3"/>
  <c r="B721" i="3"/>
  <c r="B801" i="3"/>
  <c r="B661" i="3"/>
  <c r="B701" i="3"/>
  <c r="B681" i="3"/>
  <c r="B781" i="3"/>
  <c r="B641" i="3"/>
  <c r="B741" i="3"/>
  <c r="B621" i="3"/>
  <c r="O632" i="3"/>
  <c r="T632" i="3"/>
  <c r="U632" i="3"/>
  <c r="Q632" i="3"/>
  <c r="R632" i="3"/>
  <c r="O672" i="3"/>
  <c r="Q672" i="3"/>
  <c r="R672" i="3"/>
  <c r="T672" i="3"/>
  <c r="U672" i="3"/>
  <c r="Q732" i="3"/>
  <c r="R732" i="3"/>
  <c r="O732" i="3"/>
  <c r="T732" i="3"/>
  <c r="U732" i="3"/>
  <c r="B639" i="3"/>
  <c r="B679" i="3"/>
  <c r="B739" i="3"/>
  <c r="B759" i="3"/>
  <c r="B659" i="3"/>
  <c r="B699" i="3"/>
  <c r="B719" i="3"/>
  <c r="B779" i="3"/>
  <c r="B619" i="3"/>
  <c r="B799" i="3"/>
  <c r="Q778" i="3"/>
  <c r="R778" i="3"/>
  <c r="O778" i="3"/>
  <c r="T778" i="3"/>
  <c r="U778" i="3"/>
  <c r="T697" i="3"/>
  <c r="U697" i="3"/>
  <c r="O697" i="3"/>
  <c r="Q697" i="3"/>
  <c r="R697" i="3"/>
  <c r="Q702" i="3"/>
  <c r="R702" i="3"/>
  <c r="O702" i="3"/>
  <c r="T702" i="3"/>
  <c r="U702" i="3"/>
  <c r="T652" i="3"/>
  <c r="U652" i="3"/>
  <c r="O652" i="3"/>
  <c r="Q652" i="3"/>
  <c r="R652" i="3"/>
  <c r="BE19" i="2"/>
  <c r="T678" i="3"/>
  <c r="U678" i="3"/>
  <c r="O678" i="3"/>
  <c r="Q678" i="3"/>
  <c r="R678" i="3"/>
  <c r="O658" i="3"/>
  <c r="T658" i="3"/>
  <c r="U658" i="3"/>
  <c r="Q658" i="3"/>
  <c r="R658" i="3"/>
  <c r="O758" i="3"/>
  <c r="Q758" i="3"/>
  <c r="R758" i="3"/>
  <c r="T758" i="3"/>
  <c r="U758" i="3"/>
  <c r="B660" i="3"/>
  <c r="B780" i="3"/>
  <c r="B800" i="3"/>
  <c r="B620" i="3"/>
  <c r="B720" i="3"/>
  <c r="B680" i="3"/>
  <c r="B700" i="3"/>
  <c r="B760" i="3"/>
  <c r="B640" i="3"/>
  <c r="B740" i="3"/>
  <c r="Q617" i="3"/>
  <c r="R617" i="3"/>
  <c r="T617" i="3"/>
  <c r="U617" i="3"/>
  <c r="O617" i="3"/>
  <c r="T757" i="3"/>
  <c r="U757" i="3"/>
  <c r="Q757" i="3"/>
  <c r="R757" i="3"/>
  <c r="O757" i="3"/>
  <c r="BE26" i="2"/>
  <c r="O762" i="3"/>
  <c r="Q762" i="3"/>
  <c r="R762" i="3"/>
  <c r="T762" i="3"/>
  <c r="U762" i="3"/>
  <c r="T722" i="3"/>
  <c r="U722" i="3"/>
  <c r="O722" i="3"/>
  <c r="Q722" i="3"/>
  <c r="R722" i="3"/>
  <c r="T772" i="3"/>
  <c r="U772" i="3"/>
  <c r="O772" i="3"/>
  <c r="Q772" i="3"/>
  <c r="R772" i="3"/>
  <c r="T712" i="3"/>
  <c r="U712" i="3"/>
  <c r="O712" i="3"/>
  <c r="Q712" i="3"/>
  <c r="R712" i="3"/>
  <c r="B668" i="3"/>
  <c r="B728" i="3"/>
  <c r="B768" i="3"/>
  <c r="B708" i="3"/>
  <c r="B688" i="3"/>
  <c r="B648" i="3"/>
  <c r="B808" i="3"/>
  <c r="B748" i="3"/>
  <c r="B628" i="3"/>
  <c r="B788" i="3"/>
  <c r="T691" i="3"/>
  <c r="U691" i="3"/>
  <c r="O691" i="3"/>
  <c r="Q691" i="3"/>
  <c r="R691" i="3"/>
  <c r="T751" i="3"/>
  <c r="U751" i="3"/>
  <c r="Q751" i="3"/>
  <c r="R751" i="3"/>
  <c r="O751" i="3"/>
  <c r="Q791" i="3"/>
  <c r="R791" i="3"/>
  <c r="T791" i="3"/>
  <c r="U791" i="3"/>
  <c r="O791" i="3"/>
  <c r="T671" i="3"/>
  <c r="U671" i="3"/>
  <c r="Q671" i="3"/>
  <c r="R671" i="3"/>
  <c r="O671" i="3"/>
  <c r="T631" i="3"/>
  <c r="U631" i="3"/>
  <c r="O631" i="3"/>
  <c r="Q631" i="3"/>
  <c r="R631" i="3"/>
  <c r="Q731" i="3"/>
  <c r="R731" i="3"/>
  <c r="O731" i="3"/>
  <c r="T731" i="3"/>
  <c r="U731" i="3"/>
  <c r="Q771" i="3"/>
  <c r="R771" i="3"/>
  <c r="T771" i="3"/>
  <c r="U771" i="3"/>
  <c r="O771" i="3"/>
  <c r="O711" i="3"/>
  <c r="T711" i="3"/>
  <c r="U711" i="3"/>
  <c r="Q711" i="3"/>
  <c r="R711" i="3"/>
  <c r="O651" i="3"/>
  <c r="T651" i="3"/>
  <c r="U651" i="3"/>
  <c r="Q651" i="3"/>
  <c r="R651" i="3"/>
  <c r="O811" i="3"/>
  <c r="Q811" i="3"/>
  <c r="R811" i="3"/>
  <c r="T811" i="3"/>
  <c r="U811" i="3"/>
  <c r="T780" i="3"/>
  <c r="U780" i="3"/>
  <c r="Q780" i="3"/>
  <c r="R780" i="3"/>
  <c r="O780" i="3"/>
  <c r="T699" i="3"/>
  <c r="U699" i="3"/>
  <c r="O699" i="3"/>
  <c r="Q699" i="3"/>
  <c r="R699" i="3"/>
  <c r="Q681" i="3"/>
  <c r="R681" i="3"/>
  <c r="O681" i="3"/>
  <c r="T681" i="3"/>
  <c r="U681" i="3"/>
  <c r="Q636" i="3"/>
  <c r="R636" i="3"/>
  <c r="O636" i="3"/>
  <c r="T636" i="3"/>
  <c r="U636" i="3"/>
  <c r="Q646" i="3"/>
  <c r="R646" i="3"/>
  <c r="T646" i="3"/>
  <c r="U646" i="3"/>
  <c r="O646" i="3"/>
  <c r="T686" i="3"/>
  <c r="U686" i="3"/>
  <c r="Q686" i="3"/>
  <c r="R686" i="3"/>
  <c r="O686" i="3"/>
  <c r="Q640" i="3"/>
  <c r="R640" i="3"/>
  <c r="O640" i="3"/>
  <c r="T640" i="3"/>
  <c r="U640" i="3"/>
  <c r="Q659" i="3"/>
  <c r="R659" i="3"/>
  <c r="O659" i="3"/>
  <c r="T659" i="3"/>
  <c r="U659" i="3"/>
  <c r="Q620" i="3"/>
  <c r="R620" i="3"/>
  <c r="T620" i="3"/>
  <c r="U620" i="3"/>
  <c r="O620" i="3"/>
  <c r="Q779" i="3"/>
  <c r="R779" i="3"/>
  <c r="T779" i="3"/>
  <c r="U779" i="3"/>
  <c r="O779" i="3"/>
  <c r="O700" i="3"/>
  <c r="Q700" i="3"/>
  <c r="R700" i="3"/>
  <c r="T700" i="3"/>
  <c r="U700" i="3"/>
  <c r="T800" i="3"/>
  <c r="U800" i="3"/>
  <c r="O800" i="3"/>
  <c r="Q800" i="3"/>
  <c r="R800" i="3"/>
  <c r="O719" i="3"/>
  <c r="Q719" i="3"/>
  <c r="R719" i="3"/>
  <c r="T719" i="3"/>
  <c r="U719" i="3"/>
  <c r="Q739" i="3"/>
  <c r="R739" i="3"/>
  <c r="O739" i="3"/>
  <c r="T739" i="3"/>
  <c r="U739" i="3"/>
  <c r="O781" i="3"/>
  <c r="T781" i="3"/>
  <c r="U781" i="3"/>
  <c r="Q781" i="3"/>
  <c r="R781" i="3"/>
  <c r="Q801" i="3"/>
  <c r="R801" i="3"/>
  <c r="O801" i="3"/>
  <c r="T801" i="3"/>
  <c r="U801" i="3"/>
  <c r="Q656" i="3"/>
  <c r="R656" i="3"/>
  <c r="T656" i="3"/>
  <c r="U656" i="3"/>
  <c r="O656" i="3"/>
  <c r="Q796" i="3"/>
  <c r="R796" i="3"/>
  <c r="T796" i="3"/>
  <c r="U796" i="3"/>
  <c r="O796" i="3"/>
  <c r="O696" i="3"/>
  <c r="T696" i="3"/>
  <c r="U696" i="3"/>
  <c r="Q696" i="3"/>
  <c r="R696" i="3"/>
  <c r="O666" i="3"/>
  <c r="T666" i="3"/>
  <c r="U666" i="3"/>
  <c r="Q666" i="3"/>
  <c r="R666" i="3"/>
  <c r="O786" i="3"/>
  <c r="T786" i="3"/>
  <c r="U786" i="3"/>
  <c r="Q786" i="3"/>
  <c r="R786" i="3"/>
  <c r="T660" i="3"/>
  <c r="U660" i="3"/>
  <c r="O660" i="3"/>
  <c r="Q660" i="3"/>
  <c r="R660" i="3"/>
  <c r="Q639" i="3"/>
  <c r="R639" i="3"/>
  <c r="O639" i="3"/>
  <c r="T639" i="3"/>
  <c r="U639" i="3"/>
  <c r="T741" i="3"/>
  <c r="U741" i="3"/>
  <c r="O741" i="3"/>
  <c r="Q741" i="3"/>
  <c r="R741" i="3"/>
  <c r="Q701" i="3"/>
  <c r="R701" i="3"/>
  <c r="O701" i="3"/>
  <c r="T701" i="3"/>
  <c r="U701" i="3"/>
  <c r="Q761" i="3"/>
  <c r="R761" i="3"/>
  <c r="T761" i="3"/>
  <c r="U761" i="3"/>
  <c r="O761" i="3"/>
  <c r="Q776" i="3"/>
  <c r="R776" i="3"/>
  <c r="O776" i="3"/>
  <c r="T776" i="3"/>
  <c r="U776" i="3"/>
  <c r="Q736" i="3"/>
  <c r="R736" i="3"/>
  <c r="T736" i="3"/>
  <c r="U736" i="3"/>
  <c r="O736" i="3"/>
  <c r="Q746" i="3"/>
  <c r="R746" i="3"/>
  <c r="T746" i="3"/>
  <c r="U746" i="3"/>
  <c r="O746" i="3"/>
  <c r="T706" i="3"/>
  <c r="U706" i="3"/>
  <c r="Q706" i="3"/>
  <c r="R706" i="3"/>
  <c r="O706" i="3"/>
  <c r="T626" i="3"/>
  <c r="U626" i="3"/>
  <c r="Q626" i="3"/>
  <c r="R626" i="3"/>
  <c r="O626" i="3"/>
  <c r="T740" i="3"/>
  <c r="U740" i="3"/>
  <c r="O740" i="3"/>
  <c r="Q740" i="3"/>
  <c r="R740" i="3"/>
  <c r="O680" i="3"/>
  <c r="T680" i="3"/>
  <c r="U680" i="3"/>
  <c r="Q680" i="3"/>
  <c r="R680" i="3"/>
  <c r="O799" i="3"/>
  <c r="Q799" i="3"/>
  <c r="R799" i="3"/>
  <c r="T799" i="3"/>
  <c r="U799" i="3"/>
  <c r="O679" i="3"/>
  <c r="Q679" i="3"/>
  <c r="R679" i="3"/>
  <c r="T679" i="3"/>
  <c r="U679" i="3"/>
  <c r="Q621" i="3"/>
  <c r="R621" i="3"/>
  <c r="O621" i="3"/>
  <c r="T621" i="3"/>
  <c r="U621" i="3"/>
  <c r="Q721" i="3"/>
  <c r="R721" i="3"/>
  <c r="T721" i="3"/>
  <c r="U721" i="3"/>
  <c r="O721" i="3"/>
  <c r="O756" i="3"/>
  <c r="Q756" i="3"/>
  <c r="R756" i="3"/>
  <c r="T756" i="3"/>
  <c r="U756" i="3"/>
  <c r="Q816" i="3"/>
  <c r="R816" i="3"/>
  <c r="T816" i="3"/>
  <c r="U816" i="3"/>
  <c r="O816" i="3"/>
  <c r="O766" i="3"/>
  <c r="Q766" i="3"/>
  <c r="R766" i="3"/>
  <c r="T766" i="3"/>
  <c r="U766" i="3"/>
  <c r="T720" i="3"/>
  <c r="U720" i="3"/>
  <c r="Q720" i="3"/>
  <c r="R720" i="3"/>
  <c r="O720" i="3"/>
  <c r="O619" i="3"/>
  <c r="T619" i="3"/>
  <c r="U619" i="3"/>
  <c r="Q619" i="3"/>
  <c r="R619" i="3"/>
  <c r="B24" i="3"/>
  <c r="Q760" i="3"/>
  <c r="R760" i="3"/>
  <c r="T760" i="3"/>
  <c r="U760" i="3"/>
  <c r="O760" i="3"/>
  <c r="Q759" i="3"/>
  <c r="R759" i="3"/>
  <c r="O759" i="3"/>
  <c r="T759" i="3"/>
  <c r="U759" i="3"/>
  <c r="T641" i="3"/>
  <c r="U641" i="3"/>
  <c r="O641" i="3"/>
  <c r="Q641" i="3"/>
  <c r="R641" i="3"/>
  <c r="Q661" i="3"/>
  <c r="R661" i="3"/>
  <c r="O661" i="3"/>
  <c r="T661" i="3"/>
  <c r="U661" i="3"/>
  <c r="T716" i="3"/>
  <c r="U716" i="3"/>
  <c r="Q716" i="3"/>
  <c r="R716" i="3"/>
  <c r="O716" i="3"/>
  <c r="Q676" i="3"/>
  <c r="R676" i="3"/>
  <c r="O676" i="3"/>
  <c r="T676" i="3"/>
  <c r="U676" i="3"/>
  <c r="T806" i="3"/>
  <c r="U806" i="3"/>
  <c r="O806" i="3"/>
  <c r="Q806" i="3"/>
  <c r="R806" i="3"/>
  <c r="Q726" i="3"/>
  <c r="R726" i="3"/>
  <c r="O726" i="3"/>
  <c r="T726" i="3"/>
  <c r="U726" i="3"/>
  <c r="B23" i="3"/>
  <c r="O808" i="3"/>
  <c r="T808" i="3"/>
  <c r="U808" i="3"/>
  <c r="Q808" i="3"/>
  <c r="R808" i="3"/>
  <c r="O768" i="3"/>
  <c r="T768" i="3"/>
  <c r="U768" i="3"/>
  <c r="Q768" i="3"/>
  <c r="R768" i="3"/>
  <c r="Q748" i="3"/>
  <c r="R748" i="3"/>
  <c r="O748" i="3"/>
  <c r="T748" i="3"/>
  <c r="U748" i="3"/>
  <c r="Q708" i="3"/>
  <c r="R708" i="3"/>
  <c r="T708" i="3"/>
  <c r="U708" i="3"/>
  <c r="O708" i="3"/>
  <c r="O788" i="3"/>
  <c r="Q788" i="3"/>
  <c r="R788" i="3"/>
  <c r="T788" i="3"/>
  <c r="U788" i="3"/>
  <c r="Q648" i="3"/>
  <c r="R648" i="3"/>
  <c r="O648" i="3"/>
  <c r="T648" i="3"/>
  <c r="U648" i="3"/>
  <c r="Q728" i="3"/>
  <c r="R728" i="3"/>
  <c r="O728" i="3"/>
  <c r="T728" i="3"/>
  <c r="U728" i="3"/>
  <c r="T628" i="3"/>
  <c r="U628" i="3"/>
  <c r="Q628" i="3"/>
  <c r="R628" i="3"/>
  <c r="O628" i="3"/>
  <c r="T688" i="3"/>
  <c r="U688" i="3"/>
  <c r="Q688" i="3"/>
  <c r="R688" i="3"/>
  <c r="O688" i="3"/>
  <c r="O668" i="3"/>
  <c r="Q668" i="3"/>
  <c r="R668" i="3"/>
  <c r="T668" i="3"/>
  <c r="U668" i="3"/>
  <c r="O3902" i="3"/>
  <c r="O3905" i="3"/>
  <c r="O3907" i="3"/>
  <c r="Q2" i="16"/>
  <c r="R3902" i="3"/>
  <c r="R3907" i="3"/>
  <c r="U3902" i="3"/>
  <c r="U3907" i="3"/>
  <c r="U3909" i="3"/>
  <c r="AE5" i="2"/>
  <c r="AG1" i="8"/>
  <c r="A3913" i="3"/>
  <c r="BA1" i="7"/>
  <c r="Z1" i="5"/>
</calcChain>
</file>

<file path=xl/comments1.xml><?xml version="1.0" encoding="utf-8"?>
<comments xmlns="http://schemas.openxmlformats.org/spreadsheetml/2006/main">
  <authors>
    <author>Steve McDaniel</author>
    <author>smcdaniel</author>
    <author>Steve  McDaniel</author>
  </authors>
  <commentList>
    <comment ref="Q13" authorId="0">
      <text>
        <r>
          <rPr>
            <b/>
            <sz val="14"/>
            <color indexed="81"/>
            <rFont val="Tahoma"/>
            <family val="2"/>
          </rPr>
          <t xml:space="preserve">K&amp;B Duct is available in galvanized and SS 304 and 316. It is also available in cold roll steel. </t>
        </r>
        <r>
          <rPr>
            <b/>
            <sz val="8"/>
            <color indexed="81"/>
            <rFont val="Tahoma"/>
            <family val="2"/>
          </rPr>
          <t xml:space="preserve">
</t>
        </r>
        <r>
          <rPr>
            <sz val="8"/>
            <color indexed="81"/>
            <rFont val="Tahoma"/>
            <family val="2"/>
          </rPr>
          <t xml:space="preserve">
</t>
        </r>
      </text>
    </comment>
    <comment ref="C14" authorId="0">
      <text>
        <r>
          <rPr>
            <sz val="14"/>
            <color indexed="81"/>
            <rFont val="Tahoma"/>
            <family val="2"/>
          </rPr>
          <t>Click here when you have completed your entries.</t>
        </r>
        <r>
          <rPr>
            <sz val="8"/>
            <color indexed="81"/>
            <rFont val="Tahoma"/>
            <family val="2"/>
          </rPr>
          <t xml:space="preserve">
</t>
        </r>
      </text>
    </comment>
    <comment ref="G14" authorId="1">
      <text>
        <r>
          <rPr>
            <b/>
            <sz val="8"/>
            <color indexed="81"/>
            <rFont val="Tahoma"/>
            <family val="2"/>
          </rPr>
          <t>Click her to clear all entries.</t>
        </r>
        <r>
          <rPr>
            <sz val="8"/>
            <color indexed="81"/>
            <rFont val="Tahoma"/>
            <family val="2"/>
          </rPr>
          <t xml:space="preserve">
</t>
        </r>
      </text>
    </comment>
    <comment ref="B15" authorId="0">
      <text>
        <r>
          <rPr>
            <b/>
            <sz val="14"/>
            <color indexed="81"/>
            <rFont val="Tahoma"/>
            <family val="2"/>
          </rPr>
          <t xml:space="preserve">This column counts your clamps as you go. DO NOT CHANGE  THIS COLUMN. </t>
        </r>
        <r>
          <rPr>
            <sz val="8"/>
            <color indexed="81"/>
            <rFont val="Tahoma"/>
            <family val="2"/>
          </rPr>
          <t xml:space="preserve">
</t>
        </r>
      </text>
    </comment>
    <comment ref="C15" authorId="0">
      <text>
        <r>
          <rPr>
            <sz val="14"/>
            <color indexed="81"/>
            <rFont val="Tahoma"/>
            <family val="2"/>
          </rPr>
          <t>This is an estimate of the number of sleeves.  The number should be used as a reference only. DO NOT ENTER QTY INTO THIS COLUMN</t>
        </r>
      </text>
    </comment>
    <comment ref="D15" authorId="0">
      <text>
        <r>
          <rPr>
            <b/>
            <sz val="14"/>
            <color indexed="81"/>
            <rFont val="Tahoma"/>
            <family val="2"/>
          </rPr>
          <t xml:space="preserve">The duct comes in 5 foot lengths. Enter '1' for each 5 foot length of duct with rolled lips. See page 4 of catalog (page 6 of .pdf file) </t>
        </r>
        <r>
          <rPr>
            <sz val="8"/>
            <color indexed="81"/>
            <rFont val="Tahoma"/>
            <family val="2"/>
          </rPr>
          <t xml:space="preserve">
</t>
        </r>
      </text>
    </comment>
    <comment ref="E15" authorId="0">
      <text>
        <r>
          <rPr>
            <b/>
            <sz val="14"/>
            <color indexed="81"/>
            <rFont val="Tahoma"/>
            <family val="2"/>
          </rPr>
          <t xml:space="preserve">Adjusable Sleeves are 11" long and enable infinite adjustment for various lengths. See Page 2 of the catalog (page 4 of pdf file) or link to Adjustability on the web sight for an explanation of this part and feature. </t>
        </r>
        <r>
          <rPr>
            <sz val="8"/>
            <color indexed="81"/>
            <rFont val="Tahoma"/>
            <family val="2"/>
          </rPr>
          <t xml:space="preserve">
</t>
        </r>
      </text>
    </comment>
    <comment ref="F15" authorId="0">
      <text>
        <r>
          <rPr>
            <b/>
            <sz val="14"/>
            <color indexed="81"/>
            <rFont val="Tahoma"/>
            <family val="2"/>
          </rPr>
          <t xml:space="preserve">K&amp;B Duct offers a wide variety of elbows. Elbows in the section consist of stamped, tubed and gored elbows. See page 6 of the catalog (page 8 of the .pdf file) or link to Elbow Selection. 1xD elbows are available in all sizes but are special order in sizes larger than 6".
</t>
        </r>
        <r>
          <rPr>
            <sz val="8"/>
            <color indexed="81"/>
            <rFont val="Tahoma"/>
            <family val="2"/>
          </rPr>
          <t xml:space="preserve">
</t>
        </r>
      </text>
    </comment>
    <comment ref="H15" authorId="0">
      <text>
        <r>
          <rPr>
            <b/>
            <sz val="14"/>
            <color indexed="81"/>
            <rFont val="Tahoma"/>
            <family val="2"/>
          </rPr>
          <t xml:space="preserve">The 'Forever' Clamp. Guaranteed 'F0REVER'. Your can read more on page 4 of the catalog (page 6 of the .pdf) The quantity needed totals automatically at the rate of  1 clamp per piece in that diameter. HOWEVER, you may override if you wish. </t>
        </r>
        <r>
          <rPr>
            <sz val="12"/>
            <color indexed="81"/>
            <rFont val="Tahoma"/>
            <family val="2"/>
          </rPr>
          <t xml:space="preserve">
</t>
        </r>
      </text>
    </comment>
    <comment ref="I15" authorId="0">
      <text>
        <r>
          <rPr>
            <b/>
            <sz val="14"/>
            <color indexed="81"/>
            <rFont val="Tahoma"/>
            <family val="2"/>
          </rPr>
          <t>Adapters- These parts have a rolled lip on one end and a straight end on the other. The straight end can be 'swedged' out 1/8" to adapt to other duct or other connections. If more than 1/8" is needed then you must use a reducer. Enter quantity only and dimensions can be entered on quote sheet. See page 12 of the catalog. (page 15 of the .pdf file)</t>
        </r>
        <r>
          <rPr>
            <sz val="8"/>
            <color indexed="81"/>
            <rFont val="Tahoma"/>
            <family val="2"/>
          </rPr>
          <t xml:space="preserve">
</t>
        </r>
      </text>
    </comment>
    <comment ref="J15" authorId="0">
      <text>
        <r>
          <rPr>
            <b/>
            <sz val="14"/>
            <color indexed="81"/>
            <rFont val="Tahoma"/>
            <family val="2"/>
          </rPr>
          <t>Flange Adapters- These parts have a rolled lip on one end and a flange end on the other.  The flange pattern is the univerasally accepted K&amp;B pattern but special bolt patterns are available upon request. Enter quantity only and dimensions can be entered on quote sheet. See page 12 of the catalog. (page 15 of the .pdf file)</t>
        </r>
        <r>
          <rPr>
            <sz val="8"/>
            <color indexed="81"/>
            <rFont val="Tahoma"/>
            <family val="2"/>
          </rPr>
          <t xml:space="preserve">
</t>
        </r>
      </text>
    </comment>
    <comment ref="K15" authorId="0">
      <text>
        <r>
          <rPr>
            <b/>
            <sz val="14"/>
            <color indexed="81"/>
            <rFont val="Tahoma"/>
            <family val="2"/>
          </rPr>
          <t>Reducers can reduce from rolled lip, flanged or straight end to rolled lip, flanged or straight end. Enter the quantity by the largest end and the configuration can be entered on the quote sheet. See page 13 of the catalog. (page 15 of the .pdf file)</t>
        </r>
        <r>
          <rPr>
            <sz val="8"/>
            <color indexed="81"/>
            <rFont val="Tahoma"/>
            <family val="2"/>
          </rPr>
          <t xml:space="preserve">
</t>
        </r>
      </text>
    </comment>
    <comment ref="L15" authorId="0">
      <text>
        <r>
          <rPr>
            <b/>
            <sz val="14"/>
            <color indexed="81"/>
            <rFont val="Tahoma"/>
            <family val="2"/>
          </rPr>
          <t>Rectangle to Round- Sized and priced by the round end. The pricing assumes 'non-radical' or excessively large dimensions on the rectangular end. Enter quantity needed. Dimensions can be added on the quote sheet. See page 14 of catalog (page 16 of .pdf file)</t>
        </r>
        <r>
          <rPr>
            <sz val="8"/>
            <color indexed="81"/>
            <rFont val="Tahoma"/>
            <family val="2"/>
          </rPr>
          <t xml:space="preserve">
</t>
        </r>
      </text>
    </comment>
    <comment ref="M15" authorId="0">
      <text>
        <r>
          <rPr>
            <sz val="14"/>
            <color indexed="81"/>
            <rFont val="Tahoma"/>
            <family val="2"/>
          </rPr>
          <t>Air tight gates are fully welded and sealed.</t>
        </r>
        <r>
          <rPr>
            <b/>
            <u/>
            <sz val="14"/>
            <color indexed="81"/>
            <rFont val="Tahoma"/>
            <family val="2"/>
          </rPr>
          <t xml:space="preserve"> DO NOT CONFUSE WITH STANDARD CAST ALUMINUM GATES. </t>
        </r>
        <r>
          <rPr>
            <sz val="14"/>
            <color indexed="81"/>
            <rFont val="Tahoma"/>
            <family val="2"/>
          </rPr>
          <t xml:space="preserve">See page 12 of catalog. (page 14 of .pdf file)
</t>
        </r>
      </text>
    </comment>
    <comment ref="N15" authorId="0">
      <text>
        <r>
          <rPr>
            <b/>
            <sz val="14"/>
            <color indexed="81"/>
            <rFont val="Tahoma"/>
            <family val="2"/>
          </rPr>
          <t xml:space="preserve">Also known as blast gates. These have an aluminum body with galv/ss blades. See page 12 of catalog. (page 14 of .pdf file) </t>
        </r>
        <r>
          <rPr>
            <sz val="8"/>
            <color indexed="81"/>
            <rFont val="Tahoma"/>
            <family val="2"/>
          </rPr>
          <t xml:space="preserve">
</t>
        </r>
      </text>
    </comment>
    <comment ref="O15" authorId="0">
      <text>
        <r>
          <rPr>
            <b/>
            <sz val="14"/>
            <color indexed="81"/>
            <rFont val="Tahoma"/>
            <family val="2"/>
          </rPr>
          <t xml:space="preserve">Half gates are designed to 'lay over' a piece of duct. A slit is cut in the duct and the half gate is saddled over the duct and screwed in place. </t>
        </r>
        <r>
          <rPr>
            <sz val="8"/>
            <color indexed="81"/>
            <rFont val="Tahoma"/>
            <family val="2"/>
          </rPr>
          <t xml:space="preserve">
</t>
        </r>
      </text>
    </comment>
    <comment ref="P15" authorId="0">
      <text>
        <r>
          <rPr>
            <b/>
            <sz val="14"/>
            <color indexed="81"/>
            <rFont val="Tahoma"/>
            <family val="2"/>
          </rPr>
          <t xml:space="preserve">AUTO Cut-Offs- (HD Industrial Gates- aluminum housing, galv blade with steel frame for cylinders) are air operated gates which are activated by an electrical signal of 'any' kind. They can be wired to a switch or a current sensor.  The air cylinders require 90 PSI. For complete information go to kbduct.com. </t>
        </r>
      </text>
    </comment>
    <comment ref="Q15" authorId="0">
      <text>
        <r>
          <rPr>
            <sz val="14"/>
            <color indexed="81"/>
            <rFont val="Tahoma"/>
            <family val="2"/>
          </rPr>
          <t>Floor sweeps are designed to sit on the floor. They have 'kick-open' doors that close over the opening. 6" are recommended if possible. See page  13 of the catalog. (page 15 of the .pdf file)</t>
        </r>
        <r>
          <rPr>
            <sz val="8"/>
            <color indexed="81"/>
            <rFont val="Tahoma"/>
            <family val="2"/>
          </rPr>
          <t xml:space="preserve">
</t>
        </r>
      </text>
    </comment>
    <comment ref="S15" authorId="0">
      <text>
        <r>
          <rPr>
            <b/>
            <sz val="14"/>
            <color indexed="81"/>
            <rFont val="Tahoma"/>
            <family val="2"/>
          </rPr>
          <t>Butterfly Valves- Used for balancing air in the system. They are NOT recommended as cut-offs/blast gates. See page 13 of the catalog. (page 15 of the .pdf file)</t>
        </r>
        <r>
          <rPr>
            <sz val="8"/>
            <color indexed="81"/>
            <rFont val="Tahoma"/>
            <family val="2"/>
          </rPr>
          <t xml:space="preserve">
</t>
        </r>
      </text>
    </comment>
    <comment ref="T15" authorId="0">
      <text>
        <r>
          <rPr>
            <b/>
            <sz val="14"/>
            <color indexed="81"/>
            <rFont val="Tahoma"/>
            <family val="2"/>
          </rPr>
          <t>End Caps- See page 14 of the catalog. (page 16 of the .pdf file)</t>
        </r>
        <r>
          <rPr>
            <sz val="8"/>
            <color indexed="81"/>
            <rFont val="Tahoma"/>
            <family val="2"/>
          </rPr>
          <t xml:space="preserve">
</t>
        </r>
      </text>
    </comment>
    <comment ref="V15" authorId="0">
      <text>
        <r>
          <rPr>
            <b/>
            <sz val="14"/>
            <color indexed="81"/>
            <rFont val="Tahoma"/>
            <family val="2"/>
          </rPr>
          <t>Ball Joints are spun pieces that swivel 360 degs at app 22 1/2 deg. See page 13 of the catalog. (page 15 of the .pdf file)</t>
        </r>
        <r>
          <rPr>
            <sz val="8"/>
            <color indexed="81"/>
            <rFont val="Tahoma"/>
            <family val="2"/>
          </rPr>
          <t xml:space="preserve">
</t>
        </r>
      </text>
    </comment>
    <comment ref="X15" authorId="0">
      <text>
        <r>
          <rPr>
            <b/>
            <sz val="14"/>
            <color indexed="81"/>
            <rFont val="Tahoma"/>
            <family val="2"/>
          </rPr>
          <t>Items entered in this column are for generic hoods of any size. Enter the dimensions or send a drawing of the desired hood and it will be priced accordingly. K&amp;B can construct virtually any kind of hood.</t>
        </r>
        <r>
          <rPr>
            <sz val="8"/>
            <color indexed="81"/>
            <rFont val="Tahoma"/>
            <family val="2"/>
          </rPr>
          <t xml:space="preserve">
</t>
        </r>
      </text>
    </comment>
    <comment ref="Y15" authorId="0">
      <text>
        <r>
          <rPr>
            <b/>
            <sz val="14"/>
            <color indexed="81"/>
            <rFont val="Tahoma"/>
            <family val="2"/>
          </rPr>
          <t xml:space="preserve">K&amp;B Duct can manufacture virtually any sheet metal component. If you can draw it- we can make it. Enter the quantity of special parts needed here and then send us a drawing (or sketch) by email or fax and we will take it from there. </t>
        </r>
        <r>
          <rPr>
            <sz val="8"/>
            <color indexed="81"/>
            <rFont val="Tahoma"/>
            <family val="2"/>
          </rPr>
          <t xml:space="preserve">
</t>
        </r>
      </text>
    </comment>
    <comment ref="Z15" authorId="0">
      <text>
        <r>
          <rPr>
            <b/>
            <sz val="14"/>
            <color indexed="81"/>
            <rFont val="Tahoma"/>
            <family val="2"/>
          </rPr>
          <t xml:space="preserve">While an O-ring comes with every adjustable sleeve, extra O-rings are needed if you plan to use the adjustable feature of the fittings (sliding a cut piece of pipe into the roled lip collar of an elbow or branch). See the side of any page in the catalog for infomation on this unique feature. </t>
        </r>
        <r>
          <rPr>
            <sz val="8"/>
            <color indexed="81"/>
            <rFont val="Tahoma"/>
            <family val="2"/>
          </rPr>
          <t xml:space="preserve">
</t>
        </r>
      </text>
    </comment>
    <comment ref="AA15" authorId="0">
      <text>
        <r>
          <rPr>
            <b/>
            <sz val="14"/>
            <color indexed="81"/>
            <rFont val="Tahoma"/>
            <family val="2"/>
          </rPr>
          <t>Hose adapters are designed to slide into flex hose. A worm clamp OR a Forever clamp will hold the flex over a bead formed close to the end of the adapter. See page 13 of the catalog. (page 15 of the .pdf file)</t>
        </r>
        <r>
          <rPr>
            <sz val="8"/>
            <color indexed="81"/>
            <rFont val="Tahoma"/>
            <family val="2"/>
          </rPr>
          <t xml:space="preserve">
</t>
        </r>
      </text>
    </comment>
    <comment ref="AG15" authorId="0">
      <text>
        <r>
          <rPr>
            <sz val="12"/>
            <color indexed="81"/>
            <rFont val="Tahoma"/>
            <family val="2"/>
          </rPr>
          <t xml:space="preserve">Thermoplastic rubber, reinforced with wire.  No cements, glues or adhesives. Most versatile hose. Chemical, Moisture, Abrasive and UV resistant. </t>
        </r>
        <r>
          <rPr>
            <sz val="8"/>
            <color indexed="81"/>
            <rFont val="Tahoma"/>
            <family val="2"/>
          </rPr>
          <t xml:space="preserve">
</t>
        </r>
      </text>
    </comment>
    <comment ref="AH15" authorId="0">
      <text>
        <r>
          <rPr>
            <sz val="12"/>
            <color indexed="81"/>
            <rFont val="Tahoma"/>
            <family val="2"/>
          </rPr>
          <t xml:space="preserve">Same as RFH but reinforced with polyester fabric for greater puncture/tear resistance. 
</t>
        </r>
      </text>
    </comment>
    <comment ref="AI15" authorId="0">
      <text>
        <r>
          <rPr>
            <sz val="12"/>
            <color indexed="81"/>
            <rFont val="Tahoma"/>
            <family val="2"/>
          </rPr>
          <t xml:space="preserve">Thermoplastic rubber, reinforced with wire.  No cements, glues or adhesives. Most versatile hose. Chemical, Moisture, Abrasive and UV resistant. </t>
        </r>
        <r>
          <rPr>
            <sz val="8"/>
            <color indexed="81"/>
            <rFont val="Tahoma"/>
            <family val="2"/>
          </rPr>
          <t xml:space="preserve">
</t>
        </r>
      </text>
    </comment>
    <comment ref="AJ15" authorId="0">
      <text>
        <r>
          <rPr>
            <sz val="12"/>
            <color indexed="81"/>
            <rFont val="Tahoma"/>
            <family val="2"/>
          </rPr>
          <t xml:space="preserve">Thermoplastic rubber, reinforced with wire.  No cements, glues or adhesives. Most versatile hose. Chemical, Moisture, Abrasive and UV resistant. </t>
        </r>
        <r>
          <rPr>
            <sz val="8"/>
            <color indexed="81"/>
            <rFont val="Tahoma"/>
            <family val="2"/>
          </rPr>
          <t xml:space="preserve">
</t>
        </r>
      </text>
    </comment>
    <comment ref="AK15" authorId="0">
      <text>
        <r>
          <rPr>
            <sz val="12"/>
            <color indexed="81"/>
            <rFont val="Tahoma"/>
            <family val="2"/>
          </rPr>
          <t xml:space="preserve">Thermoplastic polyurethane reinforced with wire helix. Super Abrasion resistant.  Oil, tear, puncture, UV, and moisture resistant. FDA acceptable. </t>
        </r>
      </text>
    </comment>
    <comment ref="AL15" authorId="0">
      <text>
        <r>
          <rPr>
            <sz val="12"/>
            <color indexed="81"/>
            <rFont val="Tahoma"/>
            <family val="2"/>
          </rPr>
          <t xml:space="preserve">Same as UFD but Static Disapative. </t>
        </r>
      </text>
    </comment>
    <comment ref="BD15" authorId="2">
      <text>
        <r>
          <rPr>
            <b/>
            <sz val="8"/>
            <color indexed="81"/>
            <rFont val="Tahoma"/>
            <family val="2"/>
          </rPr>
          <t>BRANCHES 30 DEG=1  45=2</t>
        </r>
        <r>
          <rPr>
            <sz val="8"/>
            <color indexed="81"/>
            <rFont val="Tahoma"/>
            <family val="2"/>
          </rPr>
          <t xml:space="preserve">
</t>
        </r>
      </text>
    </comment>
    <comment ref="BI15" authorId="2">
      <text>
        <r>
          <rPr>
            <b/>
            <sz val="8"/>
            <color indexed="81"/>
            <rFont val="Tahoma"/>
            <family val="2"/>
          </rPr>
          <t xml:space="preserve">Incut 30deg- 1  45- 2
</t>
        </r>
        <r>
          <rPr>
            <sz val="8"/>
            <color indexed="81"/>
            <rFont val="Tahoma"/>
            <family val="2"/>
          </rPr>
          <t xml:space="preserve">
</t>
        </r>
      </text>
    </comment>
    <comment ref="BO39" authorId="2">
      <text>
        <r>
          <rPr>
            <b/>
            <sz val="8"/>
            <color indexed="81"/>
            <rFont val="Tahoma"/>
            <family val="2"/>
          </rPr>
          <t xml:space="preserve">Branches 30 deg-1, 45- 2. </t>
        </r>
      </text>
    </comment>
    <comment ref="BQ39" authorId="2">
      <text>
        <r>
          <rPr>
            <b/>
            <sz val="8"/>
            <color indexed="81"/>
            <rFont val="Tahoma"/>
            <family val="2"/>
          </rPr>
          <t xml:space="preserve">FLANGED ELBOW -SHORT RADIUS 1- LONG 2
</t>
        </r>
        <r>
          <rPr>
            <sz val="8"/>
            <color indexed="81"/>
            <rFont val="Tahoma"/>
            <family val="2"/>
          </rPr>
          <t xml:space="preserve">
</t>
        </r>
      </text>
    </comment>
    <comment ref="BR39" authorId="2">
      <text>
        <r>
          <rPr>
            <sz val="10"/>
            <color indexed="81"/>
            <rFont val="Tahoma"/>
            <family val="2"/>
          </rPr>
          <t xml:space="preserve">Flanged K&amp;B el- short- 1, long 2 
</t>
        </r>
      </text>
    </comment>
    <comment ref="BT39" authorId="2">
      <text>
        <r>
          <rPr>
            <b/>
            <sz val="8"/>
            <color indexed="81"/>
            <rFont val="Tahoma"/>
            <family val="2"/>
          </rPr>
          <t xml:space="preserve">incut flanged- 30 deg= 1 45=2
</t>
        </r>
        <r>
          <rPr>
            <sz val="8"/>
            <color indexed="81"/>
            <rFont val="Tahoma"/>
            <family val="2"/>
          </rPr>
          <t xml:space="preserve">
</t>
        </r>
      </text>
    </comment>
  </commentList>
</comments>
</file>

<file path=xl/comments2.xml><?xml version="1.0" encoding="utf-8"?>
<comments xmlns="http://schemas.openxmlformats.org/spreadsheetml/2006/main">
  <authors>
    <author>smcdaniel</author>
  </authors>
  <commentList>
    <comment ref="E4" authorId="0">
      <text>
        <r>
          <rPr>
            <sz val="14"/>
            <color indexed="81"/>
            <rFont val="Tahoma"/>
            <family val="2"/>
          </rPr>
          <t xml:space="preserve">Stitch Welded Elbows are made from die pressed halves that are then welded with a alternating inside/outside stitched spot weld forming a virtual continuous weld. The 4-6 are excellent for most dust collection. The 7 and higher are a little light (22 ga) for anything other than moderate dust or air.  
</t>
        </r>
      </text>
    </comment>
    <comment ref="N4" authorId="0">
      <text>
        <r>
          <rPr>
            <sz val="14"/>
            <color indexed="81"/>
            <rFont val="Tahoma"/>
            <family val="2"/>
          </rPr>
          <t xml:space="preserve">Tubed Elbow are 14 ga tubing. They are used for heavy/abrasive applications. They are the only SS elbow in the 3"-6" size. </t>
        </r>
      </text>
    </comment>
    <comment ref="X4" authorId="0">
      <text>
        <r>
          <rPr>
            <sz val="14"/>
            <color indexed="81"/>
            <rFont val="Tahoma"/>
            <family val="2"/>
          </rPr>
          <t xml:space="preserve">Non- welded pleated elbows are made from a straight rolled piece of duct and then pleated and turned to the desired degree. The non-welded elbow seam is on the 'throat' of the elbow and the pleating holds the seam together. The non-welded is used primarily in dust.  
</t>
        </r>
      </text>
    </comment>
    <comment ref="AG4" authorId="0">
      <text>
        <r>
          <rPr>
            <sz val="14"/>
            <color indexed="81"/>
            <rFont val="Tahoma"/>
            <family val="2"/>
          </rPr>
          <t xml:space="preserve">Welded pleated elbows are made from a straight rolled piece of duct and then pleated and turned to the desired degree. The welded elbow seam is on the 'heal' of the elbow providing an air and liquid tight elbow. Used in dust and oil mist. </t>
        </r>
      </text>
    </comment>
    <comment ref="AQ4" authorId="0">
      <text>
        <r>
          <rPr>
            <sz val="14"/>
            <color indexed="81"/>
            <rFont val="Tahoma"/>
            <family val="2"/>
          </rPr>
          <t xml:space="preserve">Gored elbows are constructed on individual segments that are then locked together with a mechanical lock. </t>
        </r>
        <r>
          <rPr>
            <sz val="8"/>
            <color indexed="81"/>
            <rFont val="Tahoma"/>
            <family val="2"/>
          </rPr>
          <t xml:space="preserve">
</t>
        </r>
      </text>
    </comment>
  </commentList>
</comments>
</file>

<file path=xl/comments3.xml><?xml version="1.0" encoding="utf-8"?>
<comments xmlns="http://schemas.openxmlformats.org/spreadsheetml/2006/main">
  <authors>
    <author>Owner</author>
  </authors>
  <commentList>
    <comment ref="D84" authorId="0">
      <text>
        <r>
          <rPr>
            <sz val="12"/>
            <color indexed="81"/>
            <rFont val="Tahoma"/>
            <family val="2"/>
          </rPr>
          <t xml:space="preserve">A onto B. Example a 4"(A) saddled onto a 20" (B)
</t>
        </r>
      </text>
    </comment>
  </commentList>
</comments>
</file>

<file path=xl/comments4.xml><?xml version="1.0" encoding="utf-8"?>
<comments xmlns="http://schemas.openxmlformats.org/spreadsheetml/2006/main">
  <authors>
    <author>Steve McDaniel</author>
  </authors>
  <commentList>
    <comment ref="G4" authorId="0">
      <text>
        <r>
          <rPr>
            <sz val="14"/>
            <color indexed="81"/>
            <rFont val="Tahoma"/>
            <family val="2"/>
          </rPr>
          <t xml:space="preserve">Single Branch- One lateral off of a branch. Info and picture on page 10 in catalog (page 12 of .pdf file). Enter quantity only using the size of the large end. Dimensions will be entered on the quote sheet. Any size branch is the same price regardless of the configuration. IE:The price is the same for an 8-8-8 or a 8-6-4. 
Select degree of lateral below. </t>
        </r>
        <r>
          <rPr>
            <sz val="8"/>
            <color indexed="81"/>
            <rFont val="Tahoma"/>
            <family val="2"/>
          </rPr>
          <t xml:space="preserve">
</t>
        </r>
      </text>
    </comment>
    <comment ref="J4" authorId="0">
      <text>
        <r>
          <rPr>
            <sz val="14"/>
            <color indexed="81"/>
            <rFont val="Tahoma"/>
            <family val="2"/>
          </rPr>
          <t xml:space="preserve">Double Branch- A branch with a lateral 'branching' in two places on the same branch. Enter quantity only using the size of the large end. The dimensions will be entered on the quote sheet. The price for any size branch is the same regardless of the configuration. IE An 8-8-8-8 is the same price as an 8-4-4-4. Info and pictures on page 10 in catalog.(page 12 of the .pdf file) 
Select degree of lateral below. 
</t>
        </r>
      </text>
    </comment>
    <comment ref="M4" authorId="0">
      <text>
        <r>
          <rPr>
            <b/>
            <sz val="14"/>
            <color indexed="81"/>
            <rFont val="Tahoma"/>
            <family val="2"/>
          </rPr>
          <t>Also known as 'pants'. They are priced by the large end. Enter quantity only. The configuration can be entered on the quote sheet.  See page 11 of catalog (page 13 of .pdf file)</t>
        </r>
        <r>
          <rPr>
            <sz val="8"/>
            <color indexed="81"/>
            <rFont val="Tahoma"/>
            <family val="2"/>
          </rPr>
          <t xml:space="preserve">
</t>
        </r>
      </text>
    </comment>
    <comment ref="N4" authorId="0">
      <text>
        <r>
          <rPr>
            <sz val="14"/>
            <color indexed="81"/>
            <rFont val="Tahoma"/>
            <family val="2"/>
          </rPr>
          <t>T-branches- branches with the 'stub' entering at 90 degrees to the trunk. Enter only the quantity. The price for any T-branch is based on the large end and is the same for any configuration. The configuration can be entered on the quote sheet. See page 10 of the catalog (page 12 of the .pdf file)</t>
        </r>
        <r>
          <rPr>
            <sz val="8"/>
            <color indexed="81"/>
            <rFont val="Tahoma"/>
            <family val="2"/>
          </rPr>
          <t xml:space="preserve">
</t>
        </r>
      </text>
    </comment>
    <comment ref="R4" authorId="0">
      <text>
        <r>
          <rPr>
            <b/>
            <sz val="14"/>
            <color indexed="81"/>
            <rFont val="Tahoma"/>
            <family val="2"/>
          </rPr>
          <t>Also known as 90 deg. saddles. These are priced by the size of the tap, not the duct that is being 'tapped into'. Enter the quantity. The cofiguration can be stated on the quote sheet. See page 11 of the catalog.(page 13 of the .pdf file.)</t>
        </r>
        <r>
          <rPr>
            <b/>
            <sz val="8"/>
            <color indexed="81"/>
            <rFont val="Tahoma"/>
            <family val="2"/>
          </rPr>
          <t xml:space="preserve">
</t>
        </r>
        <r>
          <rPr>
            <sz val="8"/>
            <color indexed="81"/>
            <rFont val="Tahoma"/>
            <family val="2"/>
          </rPr>
          <t xml:space="preserve">
</t>
        </r>
      </text>
    </comment>
    <comment ref="S4" authorId="0">
      <text>
        <r>
          <rPr>
            <b/>
            <sz val="14"/>
            <color indexed="81"/>
            <rFont val="Tahoma"/>
            <family val="2"/>
          </rPr>
          <t>Adapters- These parts have a rolled lip on one end and a straight end on the other. The straight end can be 'swedged' out 1/8" to adapt to other duct or other connections. If more than 1/8" is needed then you must use a reducer. Enter quantity only and dimensions can be entered on quote sheet. See page 12 of the catalog. (page 15 of the .pdf file)</t>
        </r>
        <r>
          <rPr>
            <sz val="8"/>
            <color indexed="81"/>
            <rFont val="Tahoma"/>
            <family val="2"/>
          </rPr>
          <t xml:space="preserve">
</t>
        </r>
      </text>
    </comment>
    <comment ref="T4" authorId="0">
      <text>
        <r>
          <rPr>
            <b/>
            <sz val="14"/>
            <color indexed="81"/>
            <rFont val="Tahoma"/>
            <family val="2"/>
          </rPr>
          <t>Flange Adapters- These parts have a rolled lip on one end and a flange end on the other.  The flange pattern is the univerasally accepted K&amp;B pattern but special bolt patterns are available upon request. Enter quantity only and dimensions can be entered on quote sheet. See page 12 of the catalog. (page 15 of the .pdf file)</t>
        </r>
        <r>
          <rPr>
            <sz val="8"/>
            <color indexed="81"/>
            <rFont val="Tahoma"/>
            <family val="2"/>
          </rPr>
          <t xml:space="preserve">
</t>
        </r>
      </text>
    </comment>
    <comment ref="U4" authorId="0">
      <text>
        <r>
          <rPr>
            <b/>
            <sz val="14"/>
            <color indexed="81"/>
            <rFont val="Tahoma"/>
            <family val="2"/>
          </rPr>
          <t>Reducers can reduce from rolled lip, flanged or straight end to rolled lip, flanged or straight end. Enter the quantity by the largest end and the configuration can be entered on the quote sheet. See page 13 of the catalog. (page 15 of the .pdf file)</t>
        </r>
        <r>
          <rPr>
            <sz val="8"/>
            <color indexed="81"/>
            <rFont val="Tahoma"/>
            <family val="2"/>
          </rPr>
          <t xml:space="preserve">
</t>
        </r>
      </text>
    </comment>
    <comment ref="V4" authorId="0">
      <text>
        <r>
          <rPr>
            <b/>
            <sz val="14"/>
            <color indexed="81"/>
            <rFont val="Tahoma"/>
            <family val="2"/>
          </rPr>
          <t>Rectangle to Round- Sized and priced by the round end. The pricing assumes 'non-radical' or excessively large dimensions on the rectangular end. Enter quantity needed. Dimensions can be added on the quote sheet. See page 14 of catalog (page 16 of .pdf file)</t>
        </r>
        <r>
          <rPr>
            <sz val="8"/>
            <color indexed="81"/>
            <rFont val="Tahoma"/>
            <family val="2"/>
          </rPr>
          <t xml:space="preserve">
</t>
        </r>
      </text>
    </comment>
    <comment ref="W4" authorId="0">
      <text>
        <r>
          <rPr>
            <sz val="14"/>
            <color indexed="81"/>
            <rFont val="Tahoma"/>
            <family val="2"/>
          </rPr>
          <t>Air tight gates are fully welded and sealed.</t>
        </r>
        <r>
          <rPr>
            <b/>
            <u/>
            <sz val="14"/>
            <color indexed="81"/>
            <rFont val="Tahoma"/>
            <family val="2"/>
          </rPr>
          <t xml:space="preserve"> DO NOT CONFUSE WITH STANDARD CAST ALUMINUM GATES. </t>
        </r>
        <r>
          <rPr>
            <sz val="14"/>
            <color indexed="81"/>
            <rFont val="Tahoma"/>
            <family val="2"/>
          </rPr>
          <t xml:space="preserve">See page 12 of catalog. (page 14 of .pdf file)
</t>
        </r>
      </text>
    </comment>
    <comment ref="X4" authorId="0">
      <text>
        <r>
          <rPr>
            <b/>
            <sz val="14"/>
            <color indexed="81"/>
            <rFont val="Tahoma"/>
            <family val="2"/>
          </rPr>
          <t xml:space="preserve">Also known as blast gates. These have an aluminum body with galv/ss blades. See page 12 of catalog. (page 14 of .pdf file) </t>
        </r>
        <r>
          <rPr>
            <sz val="8"/>
            <color indexed="81"/>
            <rFont val="Tahoma"/>
            <family val="2"/>
          </rPr>
          <t xml:space="preserve">
</t>
        </r>
      </text>
    </comment>
    <comment ref="Y4" authorId="0">
      <text>
        <r>
          <rPr>
            <b/>
            <sz val="14"/>
            <color indexed="81"/>
            <rFont val="Tahoma"/>
            <family val="2"/>
          </rPr>
          <t xml:space="preserve">Half gates are designed to 'lay over' a piece of duct. A slit is cut in the duct and the half gate is saddled over the duct and screwed in place. </t>
        </r>
        <r>
          <rPr>
            <sz val="8"/>
            <color indexed="81"/>
            <rFont val="Tahoma"/>
            <family val="2"/>
          </rPr>
          <t xml:space="preserve">
</t>
        </r>
      </text>
    </comment>
    <comment ref="Z4" authorId="0">
      <text>
        <r>
          <rPr>
            <b/>
            <sz val="14"/>
            <color indexed="81"/>
            <rFont val="Tahoma"/>
            <family val="2"/>
          </rPr>
          <t xml:space="preserve">AUTO Cut-Offs- (HD Industrial Gates- aluminum housing, galv blade with steel frame for cylinders) are air operated gates which are activated by an electrical signal of 'any' kind. They can be wired to a switch or a current sensor.  The air cylinders require 90 PSI. For complete information go to kbduct.com. </t>
        </r>
      </text>
    </comment>
    <comment ref="AA4" authorId="0">
      <text>
        <r>
          <rPr>
            <sz val="14"/>
            <color indexed="81"/>
            <rFont val="Tahoma"/>
            <family val="2"/>
          </rPr>
          <t>Floor sweeps are designed to sit on the floor. They have 'kick-open' doors that close over the opening. 6" are recommended if possible. See page  13 of the catalog. (page 15 of the .pdf file)</t>
        </r>
        <r>
          <rPr>
            <sz val="8"/>
            <color indexed="81"/>
            <rFont val="Tahoma"/>
            <family val="2"/>
          </rPr>
          <t xml:space="preserve">
</t>
        </r>
      </text>
    </comment>
    <comment ref="AC4" authorId="0">
      <text>
        <r>
          <rPr>
            <b/>
            <sz val="14"/>
            <color indexed="81"/>
            <rFont val="Tahoma"/>
            <family val="2"/>
          </rPr>
          <t>Butterfly Valves- Used for balancing air in the system. They are NOT recommended as cut-offs/blast gates. See page 13 of the catalog. (page 15 of the .pdf file)</t>
        </r>
        <r>
          <rPr>
            <sz val="8"/>
            <color indexed="81"/>
            <rFont val="Tahoma"/>
            <family val="2"/>
          </rPr>
          <t xml:space="preserve">
</t>
        </r>
      </text>
    </comment>
    <comment ref="AD4" authorId="0">
      <text>
        <r>
          <rPr>
            <b/>
            <sz val="14"/>
            <color indexed="81"/>
            <rFont val="Tahoma"/>
            <family val="2"/>
          </rPr>
          <t>End Caps- See page 14 of the catalog. (page 16 of the .pdf file)</t>
        </r>
        <r>
          <rPr>
            <sz val="8"/>
            <color indexed="81"/>
            <rFont val="Tahoma"/>
            <family val="2"/>
          </rPr>
          <t xml:space="preserve">
</t>
        </r>
      </text>
    </comment>
    <comment ref="AF4" authorId="0">
      <text>
        <r>
          <rPr>
            <b/>
            <sz val="14"/>
            <color indexed="81"/>
            <rFont val="Tahoma"/>
            <family val="2"/>
          </rPr>
          <t>Ball Joints are spun pieces that swivel 360 degs at app 22 1/2 deg. See page 13 of the catalog. (page 15 of the .pdf file)</t>
        </r>
        <r>
          <rPr>
            <sz val="8"/>
            <color indexed="81"/>
            <rFont val="Tahoma"/>
            <family val="2"/>
          </rPr>
          <t xml:space="preserve">
</t>
        </r>
      </text>
    </comment>
    <comment ref="AH4" authorId="0">
      <text>
        <r>
          <rPr>
            <b/>
            <sz val="14"/>
            <color indexed="81"/>
            <rFont val="Tahoma"/>
            <family val="2"/>
          </rPr>
          <t>Items entered in this column are for generic hoods of any size. Enter the dimensions or send a drawing of the desired hood and it will be priced accordingly. K&amp;B can construct virtually any kind of hood.</t>
        </r>
        <r>
          <rPr>
            <sz val="8"/>
            <color indexed="81"/>
            <rFont val="Tahoma"/>
            <family val="2"/>
          </rPr>
          <t xml:space="preserve">
</t>
        </r>
      </text>
    </comment>
    <comment ref="AI4" authorId="0">
      <text>
        <r>
          <rPr>
            <b/>
            <sz val="14"/>
            <color indexed="81"/>
            <rFont val="Tahoma"/>
            <family val="2"/>
          </rPr>
          <t>Hose adapters are designed to slide into flex hose. A worm clamp OR a Forever clamp will hold the flex over a bead formed close to the end of the adapter. See page 13 of the catalog. (page 15 of the .pdf file)</t>
        </r>
        <r>
          <rPr>
            <sz val="8"/>
            <color indexed="81"/>
            <rFont val="Tahoma"/>
            <family val="2"/>
          </rPr>
          <t xml:space="preserve">
</t>
        </r>
      </text>
    </comment>
  </commentList>
</comments>
</file>

<file path=xl/comments5.xml><?xml version="1.0" encoding="utf-8"?>
<comments xmlns="http://schemas.openxmlformats.org/spreadsheetml/2006/main">
  <authors>
    <author>smcdaniel</author>
  </authors>
  <commentList>
    <comment ref="E4" authorId="0">
      <text>
        <r>
          <rPr>
            <sz val="14"/>
            <color indexed="81"/>
            <rFont val="Tahoma"/>
            <family val="2"/>
          </rPr>
          <t xml:space="preserve">Stitch Welded Elbows are made from die pressed halves that are then welded with a alternating inside/outside stitched spot weld forming a virtual continuous weld. The 4-6 are excellent for most dust collection. The 7 and higher are a little light (22 ga) for anything other than moderate dust or air.  
</t>
        </r>
      </text>
    </comment>
    <comment ref="N4" authorId="0">
      <text>
        <r>
          <rPr>
            <sz val="14"/>
            <color indexed="81"/>
            <rFont val="Tahoma"/>
            <family val="2"/>
          </rPr>
          <t xml:space="preserve">Tubed Elbow are 14 ga tubing. They are used for heavy/abrasive applications. They are the only SS elbow in the 3"-6" size. </t>
        </r>
      </text>
    </comment>
    <comment ref="X4" authorId="0">
      <text>
        <r>
          <rPr>
            <sz val="14"/>
            <color indexed="81"/>
            <rFont val="Tahoma"/>
            <family val="2"/>
          </rPr>
          <t xml:space="preserve">Non- welded pleated elbows are made from a straight rolled piece of duct and then pleated and turned to the desired degree. The non-welded elbow seam is on the 'throat' of the elbow and the pleating holds the seam together. The non-welded is used primarily in dust.  
</t>
        </r>
      </text>
    </comment>
    <comment ref="AG4" authorId="0">
      <text>
        <r>
          <rPr>
            <sz val="14"/>
            <color indexed="81"/>
            <rFont val="Tahoma"/>
            <family val="2"/>
          </rPr>
          <t xml:space="preserve">Welded pleated elbows are made from a straight rolled piece of duct and then pleated and turned to the desired degree. The welded elbow seam is on the 'heal' of the elbow providing an air and liquid tight elbow. Used in dust and oil mist. </t>
        </r>
      </text>
    </comment>
    <comment ref="AQ4" authorId="0">
      <text>
        <r>
          <rPr>
            <sz val="14"/>
            <color indexed="81"/>
            <rFont val="Tahoma"/>
            <family val="2"/>
          </rPr>
          <t xml:space="preserve">Gored elbows are constructed on individual segments that are then locked together with a mechanical lock. </t>
        </r>
        <r>
          <rPr>
            <sz val="8"/>
            <color indexed="81"/>
            <rFont val="Tahoma"/>
            <family val="2"/>
          </rPr>
          <t xml:space="preserve">
</t>
        </r>
      </text>
    </comment>
  </commentList>
</comments>
</file>

<file path=xl/comments6.xml><?xml version="1.0" encoding="utf-8"?>
<comments xmlns="http://schemas.openxmlformats.org/spreadsheetml/2006/main">
  <authors>
    <author>Cynthia</author>
    <author>smcdaniel</author>
  </authors>
  <commentList>
    <comment ref="S24" authorId="0">
      <text>
        <r>
          <rPr>
            <b/>
            <sz val="9"/>
            <color indexed="81"/>
            <rFont val="Tahoma"/>
            <family val="2"/>
          </rPr>
          <t>Cynthia:</t>
        </r>
        <r>
          <rPr>
            <sz val="9"/>
            <color indexed="81"/>
            <rFont val="Tahoma"/>
            <family val="2"/>
          </rPr>
          <t xml:space="preserve">
30% clamps
10% special
35% all other</t>
        </r>
      </text>
    </comment>
    <comment ref="F4223" authorId="1">
      <text>
        <r>
          <rPr>
            <b/>
            <sz val="14"/>
            <color indexed="81"/>
            <rFont val="Tahoma"/>
            <family val="2"/>
          </rPr>
          <t xml:space="preserve">Will not fit SS. </t>
        </r>
      </text>
    </comment>
    <comment ref="F4224" authorId="1">
      <text>
        <r>
          <rPr>
            <b/>
            <sz val="14"/>
            <color indexed="81"/>
            <rFont val="Tahoma"/>
            <family val="2"/>
          </rPr>
          <t xml:space="preserve">Will not fit SS. </t>
        </r>
      </text>
    </comment>
    <comment ref="F4225" authorId="1">
      <text>
        <r>
          <rPr>
            <b/>
            <sz val="14"/>
            <color indexed="81"/>
            <rFont val="Tahoma"/>
            <family val="2"/>
          </rPr>
          <t xml:space="preserve">Will not fit SS. </t>
        </r>
      </text>
    </comment>
    <comment ref="F4227" authorId="1">
      <text>
        <r>
          <rPr>
            <b/>
            <sz val="14"/>
            <color indexed="81"/>
            <rFont val="Tahoma"/>
            <family val="2"/>
          </rPr>
          <t xml:space="preserve">Will not fit SS. </t>
        </r>
      </text>
    </comment>
    <comment ref="F4228" authorId="1">
      <text>
        <r>
          <rPr>
            <b/>
            <sz val="14"/>
            <color indexed="81"/>
            <rFont val="Tahoma"/>
            <family val="2"/>
          </rPr>
          <t xml:space="preserve">Will not fit SS. </t>
        </r>
      </text>
    </comment>
  </commentList>
</comments>
</file>

<file path=xl/sharedStrings.xml><?xml version="1.0" encoding="utf-8"?>
<sst xmlns="http://schemas.openxmlformats.org/spreadsheetml/2006/main" count="23198" uniqueCount="2117">
  <si>
    <t>DOUBLE BRANCHES A-B-C-D (C and D are the laterals)</t>
  </si>
  <si>
    <t xml:space="preserve"> Price Ea.</t>
  </si>
  <si>
    <t>Brnch</t>
  </si>
  <si>
    <t>Flange</t>
  </si>
  <si>
    <t>Branch</t>
  </si>
  <si>
    <t>Flange D</t>
  </si>
  <si>
    <t>18024A</t>
  </si>
  <si>
    <t>11T</t>
  </si>
  <si>
    <t>UFD     Clear or Blk</t>
  </si>
  <si>
    <t>w/ Buna N O-Ring</t>
  </si>
  <si>
    <t>Buna N</t>
  </si>
  <si>
    <t>Red Silicone-Hi Tmp/FDA</t>
  </si>
  <si>
    <t>w/ Red Silicone Hi-Temp/FDA O-Ring</t>
  </si>
  <si>
    <t>w/ BunaN O-Ring</t>
  </si>
  <si>
    <t>w/ Red Silicon Hi-Temp/FDA O-Ring</t>
  </si>
  <si>
    <t>24"Hood</t>
  </si>
  <si>
    <t>24" Additional O- Ring</t>
  </si>
  <si>
    <t>19624-SS</t>
  </si>
  <si>
    <t>19524-SS</t>
  </si>
  <si>
    <t>19424-SS</t>
  </si>
  <si>
    <t>18024-SS</t>
  </si>
  <si>
    <t>18224-SS</t>
  </si>
  <si>
    <t>16124-SS</t>
  </si>
  <si>
    <t>16024-SS</t>
  </si>
  <si>
    <t>15224-SS</t>
  </si>
  <si>
    <t>15124-SS</t>
  </si>
  <si>
    <t>15024-SS</t>
  </si>
  <si>
    <t>14524-SS</t>
  </si>
  <si>
    <t>14424.45-SS</t>
  </si>
  <si>
    <t>14424.3-SS</t>
  </si>
  <si>
    <t>14324-SS</t>
  </si>
  <si>
    <t>14224.30-SS</t>
  </si>
  <si>
    <t>14224.45-SS</t>
  </si>
  <si>
    <t>14124.45-SS</t>
  </si>
  <si>
    <t>14124.30-SS</t>
  </si>
  <si>
    <t>14024.45-SS</t>
  </si>
  <si>
    <t>14024.30-SS</t>
  </si>
  <si>
    <t>12024.30L-SS</t>
  </si>
  <si>
    <t>12024.45L-SS</t>
  </si>
  <si>
    <t>12024.60L-SS</t>
  </si>
  <si>
    <t>12024.90L-SS</t>
  </si>
  <si>
    <t>12024.30SS</t>
  </si>
  <si>
    <t>12024.45SS</t>
  </si>
  <si>
    <t>12024.60SS</t>
  </si>
  <si>
    <t>12024.90SS</t>
  </si>
  <si>
    <t>11024SS</t>
  </si>
  <si>
    <t>10024SS</t>
  </si>
  <si>
    <t>AUTO  CUT-OFFS</t>
  </si>
  <si>
    <t>Automatic Cut-Offs</t>
  </si>
  <si>
    <t xml:space="preserve">Email </t>
  </si>
  <si>
    <t>BILL TO:</t>
  </si>
  <si>
    <t>FAX</t>
  </si>
  <si>
    <t>SHIP INSTRUCTIONS:</t>
  </si>
  <si>
    <t>SHIP DATE:</t>
  </si>
  <si>
    <t>SALESPERSON:</t>
  </si>
  <si>
    <t xml:space="preserve">Not Available- </t>
  </si>
  <si>
    <t>Nickle Plate Ultra Flex Steel Hose</t>
  </si>
  <si>
    <t xml:space="preserve">EMAIL </t>
  </si>
  <si>
    <t xml:space="preserve"> ZIP</t>
  </si>
  <si>
    <t>A-B-C-D</t>
  </si>
  <si>
    <t>11003SS-HT</t>
  </si>
  <si>
    <t>11004SS-HT</t>
  </si>
  <si>
    <t>11005SS-HT</t>
  </si>
  <si>
    <t>11006SS-HT</t>
  </si>
  <si>
    <t>11007SS-HT</t>
  </si>
  <si>
    <t>11008SS-HT</t>
  </si>
  <si>
    <t>11009SS-HT</t>
  </si>
  <si>
    <t>11010SS-HT</t>
  </si>
  <si>
    <t>11011SS-HT</t>
  </si>
  <si>
    <t>11012SS-HT</t>
  </si>
  <si>
    <t>11013SS-HT</t>
  </si>
  <si>
    <t>11014SS-HT</t>
  </si>
  <si>
    <t>11015SS-HT</t>
  </si>
  <si>
    <t>11016SS-HT</t>
  </si>
  <si>
    <t>11017SS-HT</t>
  </si>
  <si>
    <t>11018SS-HT</t>
  </si>
  <si>
    <t>11019SS-HT</t>
  </si>
  <si>
    <t>11020SS-HT</t>
  </si>
  <si>
    <t>11022SS-HT</t>
  </si>
  <si>
    <t>11024SS-HT</t>
  </si>
  <si>
    <t>60 deg Elbow- Tubed Long Rad</t>
  </si>
  <si>
    <t>A onto B</t>
  </si>
  <si>
    <t>A' to B"</t>
  </si>
  <si>
    <t>Flanged End Cap-Screen</t>
  </si>
  <si>
    <t>24" Saddle Hangers</t>
  </si>
  <si>
    <t>17024SS</t>
  </si>
  <si>
    <t>1  x D</t>
  </si>
  <si>
    <t>1.5x D</t>
  </si>
  <si>
    <t>2.5x D</t>
  </si>
  <si>
    <t>CLICK HERE TO GO TO ELBOWS</t>
  </si>
  <si>
    <t>BELL MOUTHS</t>
  </si>
  <si>
    <t>RADIAL ARM HOOD</t>
  </si>
  <si>
    <t>VIBRATION DAMPER</t>
  </si>
  <si>
    <t>NO LOSS STACK</t>
  </si>
  <si>
    <t>VIEWING SPOOL</t>
  </si>
  <si>
    <t>DIVERTER VALVE</t>
  </si>
  <si>
    <t>AUTO DIVERTER VALVE</t>
  </si>
  <si>
    <t>OIL MIST ACCUMULATOR</t>
  </si>
  <si>
    <t>OIL MIST CURB</t>
  </si>
  <si>
    <t>Customer</t>
  </si>
  <si>
    <t>RETURN TO QUOTE</t>
  </si>
  <si>
    <t>AIR TIGHT BLAST GATE</t>
  </si>
  <si>
    <t>90 deg El- 1.5D- Gored/Segmented</t>
  </si>
  <si>
    <t>60 deg El- 1.5D- Gored/Segmented</t>
  </si>
  <si>
    <t>45 deg El- 1.5D Gored/Segmented</t>
  </si>
  <si>
    <t>45 deg El- 1.5D- Stitch Welded</t>
  </si>
  <si>
    <t>30 deg El- 1.5D-Stitch Welded</t>
  </si>
  <si>
    <t>60 deg El- 1.5D Stitch Welded</t>
  </si>
  <si>
    <t xml:space="preserve">90 deg El-1xD Stitch Welded </t>
  </si>
  <si>
    <t>60 deg El-1xD Stitch Welded</t>
  </si>
  <si>
    <t>45 deg El-1xD Stitch Welded</t>
  </si>
  <si>
    <t>30 deg El- 1xD Stitch Welded</t>
  </si>
  <si>
    <t>90 deg El-1.5xD Stitch Welded</t>
  </si>
  <si>
    <t>Vibration Dampener</t>
  </si>
  <si>
    <t>Bell Mouths</t>
  </si>
  <si>
    <t>No Loss Stack Head</t>
  </si>
  <si>
    <t>Diverter Valve</t>
  </si>
  <si>
    <t>Automatic Diverter Valve</t>
  </si>
  <si>
    <t>Oil Mist Accumulator</t>
  </si>
  <si>
    <t>Oil Mist Curb</t>
  </si>
  <si>
    <t>16304SS</t>
  </si>
  <si>
    <t>16305SS</t>
  </si>
  <si>
    <t>16306SS</t>
  </si>
  <si>
    <t>GSKT</t>
  </si>
  <si>
    <t xml:space="preserve">CLAMP </t>
  </si>
  <si>
    <t>Adjustable Forever Clamp</t>
  </si>
  <si>
    <t>A13003</t>
  </si>
  <si>
    <t>A13004</t>
  </si>
  <si>
    <t>A13005</t>
  </si>
  <si>
    <t>A13006</t>
  </si>
  <si>
    <t>A13007</t>
  </si>
  <si>
    <t>A13008</t>
  </si>
  <si>
    <t>A13009</t>
  </si>
  <si>
    <t>A13010</t>
  </si>
  <si>
    <t>A13011</t>
  </si>
  <si>
    <t>A13012</t>
  </si>
  <si>
    <t>A13013</t>
  </si>
  <si>
    <t>A13014</t>
  </si>
  <si>
    <t>A13015</t>
  </si>
  <si>
    <t>A13016</t>
  </si>
  <si>
    <t>A13017</t>
  </si>
  <si>
    <t>A13018</t>
  </si>
  <si>
    <t>A13019</t>
  </si>
  <si>
    <t>A13020</t>
  </si>
  <si>
    <t>A13022</t>
  </si>
  <si>
    <t>A13024</t>
  </si>
  <si>
    <t>A13003HT</t>
  </si>
  <si>
    <t>A13004HT</t>
  </si>
  <si>
    <t>A13005HT</t>
  </si>
  <si>
    <t>A13006HT</t>
  </si>
  <si>
    <t>A13007HT</t>
  </si>
  <si>
    <t>A13008HT</t>
  </si>
  <si>
    <t>A13009HT</t>
  </si>
  <si>
    <t>A13010HT</t>
  </si>
  <si>
    <t>A13011HT</t>
  </si>
  <si>
    <t>A13012HT</t>
  </si>
  <si>
    <t>A13013HT</t>
  </si>
  <si>
    <t>A13014HT</t>
  </si>
  <si>
    <t>A13015HT</t>
  </si>
  <si>
    <t>A13016HT</t>
  </si>
  <si>
    <t>A13017HT</t>
  </si>
  <si>
    <t>A13018HT</t>
  </si>
  <si>
    <t>A13019HT</t>
  </si>
  <si>
    <t>A13020HT</t>
  </si>
  <si>
    <t>A13022HT</t>
  </si>
  <si>
    <t>A13024HT</t>
  </si>
  <si>
    <t>A13003G</t>
  </si>
  <si>
    <t>A13004G</t>
  </si>
  <si>
    <t>A13005G</t>
  </si>
  <si>
    <t>A13006G</t>
  </si>
  <si>
    <t>A13007G</t>
  </si>
  <si>
    <t>A13008G</t>
  </si>
  <si>
    <t>A13009G</t>
  </si>
  <si>
    <t>A13010G</t>
  </si>
  <si>
    <t>A13011G</t>
  </si>
  <si>
    <t>A13012G</t>
  </si>
  <si>
    <t>A13013G</t>
  </si>
  <si>
    <t>A13014G</t>
  </si>
  <si>
    <t>A13015G</t>
  </si>
  <si>
    <t>A13016G</t>
  </si>
  <si>
    <t>A13017G</t>
  </si>
  <si>
    <t>A13018G</t>
  </si>
  <si>
    <t>A13019G</t>
  </si>
  <si>
    <t>A13020G</t>
  </si>
  <si>
    <t>A13022G</t>
  </si>
  <si>
    <t>A13024G</t>
  </si>
  <si>
    <t>A13003FDA</t>
  </si>
  <si>
    <t>A13004FDA</t>
  </si>
  <si>
    <t>A13005FDA</t>
  </si>
  <si>
    <t>A13006FDA</t>
  </si>
  <si>
    <t>A13007FDA</t>
  </si>
  <si>
    <t>A13008FDA</t>
  </si>
  <si>
    <t>A13009FDA</t>
  </si>
  <si>
    <t>A13010FDA</t>
  </si>
  <si>
    <t>A13011FDA</t>
  </si>
  <si>
    <t>A13012FDA</t>
  </si>
  <si>
    <t>A13013FDA</t>
  </si>
  <si>
    <t>A13014FDA</t>
  </si>
  <si>
    <t>A13015FDA</t>
  </si>
  <si>
    <t>A13016FDA</t>
  </si>
  <si>
    <t>A13017FDA</t>
  </si>
  <si>
    <t>A13018FDA</t>
  </si>
  <si>
    <t>A13019FDA</t>
  </si>
  <si>
    <t>A13020FDA</t>
  </si>
  <si>
    <t>A13022FDA</t>
  </si>
  <si>
    <t>A13003V</t>
  </si>
  <si>
    <t>A13004V</t>
  </si>
  <si>
    <t>A13005V</t>
  </si>
  <si>
    <t>A13006V</t>
  </si>
  <si>
    <t>A13007V</t>
  </si>
  <si>
    <t>A13008V</t>
  </si>
  <si>
    <t>A13009V</t>
  </si>
  <si>
    <t>A13010V</t>
  </si>
  <si>
    <t>A13011V</t>
  </si>
  <si>
    <t>A13012V</t>
  </si>
  <si>
    <t>A13013V</t>
  </si>
  <si>
    <t>A13014V</t>
  </si>
  <si>
    <t>A13015V</t>
  </si>
  <si>
    <t>A13016V</t>
  </si>
  <si>
    <t>A13017V</t>
  </si>
  <si>
    <t>A13018V</t>
  </si>
  <si>
    <t>A13019V</t>
  </si>
  <si>
    <t>A13020V</t>
  </si>
  <si>
    <t>A13022V</t>
  </si>
  <si>
    <t>A13024V</t>
  </si>
  <si>
    <t>Adj Clmp/BUNA-N Gasket</t>
  </si>
  <si>
    <t>Std Clmp/BUNA-N Gasket</t>
  </si>
  <si>
    <t>Std Clmp/HI-TEMP-Silicon Gskt</t>
  </si>
  <si>
    <t>Std Clmp/Goretex Gskt</t>
  </si>
  <si>
    <t>Std Clmp/FDA-White Gskt</t>
  </si>
  <si>
    <t>Std Clmp/Viton Gskt</t>
  </si>
  <si>
    <t>Adj Clmp/HI-TEMP-Silicon Gskt</t>
  </si>
  <si>
    <t>Adj Clmp/Goretex Gskt</t>
  </si>
  <si>
    <t>Adj Clmp/FDA-White Gskt</t>
  </si>
  <si>
    <t>Adj Clmp/Viton Gskt</t>
  </si>
  <si>
    <t>13024FDA</t>
  </si>
  <si>
    <t>A13024FDA</t>
  </si>
  <si>
    <t>16307SS</t>
  </si>
  <si>
    <t>16308SS</t>
  </si>
  <si>
    <t>16309SS</t>
  </si>
  <si>
    <t>16310SS</t>
  </si>
  <si>
    <t>16311SS</t>
  </si>
  <si>
    <t>16312SS</t>
  </si>
  <si>
    <t>16313SS</t>
  </si>
  <si>
    <t>16314SS</t>
  </si>
  <si>
    <t>16315SS</t>
  </si>
  <si>
    <t>16316SS</t>
  </si>
  <si>
    <t>16317SS</t>
  </si>
  <si>
    <t>16318SS</t>
  </si>
  <si>
    <t>16319SS</t>
  </si>
  <si>
    <t>16320SS</t>
  </si>
  <si>
    <t>16322SS</t>
  </si>
  <si>
    <t>15404SS</t>
  </si>
  <si>
    <t>15405SS</t>
  </si>
  <si>
    <t>15406SS</t>
  </si>
  <si>
    <t>15407SS</t>
  </si>
  <si>
    <t>15408SS</t>
  </si>
  <si>
    <t>15409SS</t>
  </si>
  <si>
    <t>15410SS</t>
  </si>
  <si>
    <t>15412SS</t>
  </si>
  <si>
    <t>15414SS</t>
  </si>
  <si>
    <t>15416SS</t>
  </si>
  <si>
    <t>15418SS</t>
  </si>
  <si>
    <t>15420SS</t>
  </si>
  <si>
    <t>15422SS</t>
  </si>
  <si>
    <t>15424SS</t>
  </si>
  <si>
    <t>15426SS</t>
  </si>
  <si>
    <t>15428SS</t>
  </si>
  <si>
    <t>15430SS</t>
  </si>
  <si>
    <t>g</t>
  </si>
  <si>
    <t>Viewing Spool</t>
  </si>
  <si>
    <t>Click here for SPECIALS</t>
  </si>
  <si>
    <t xml:space="preserve"> - Vibration Dampers</t>
  </si>
  <si>
    <t xml:space="preserve"> -In Line Back Blast</t>
  </si>
  <si>
    <t xml:space="preserve"> -No- Loss Stackheads</t>
  </si>
  <si>
    <t xml:space="preserve"> -Diverter Valves</t>
  </si>
  <si>
    <t xml:space="preserve"> -Oil Mist Accummulator</t>
  </si>
  <si>
    <t xml:space="preserve"> -Oil Mist Hose Curbs</t>
  </si>
  <si>
    <t xml:space="preserve"> -and More</t>
  </si>
  <si>
    <t>16324SS</t>
  </si>
  <si>
    <t>19226</t>
  </si>
  <si>
    <t>small</t>
  </si>
  <si>
    <t>med</t>
  </si>
  <si>
    <t>large</t>
  </si>
  <si>
    <t>24028.30m</t>
  </si>
  <si>
    <t>24026.30m</t>
  </si>
  <si>
    <t>24030.30m</t>
  </si>
  <si>
    <t>24032.30m</t>
  </si>
  <si>
    <t>24034.30m</t>
  </si>
  <si>
    <t>24036.30m</t>
  </si>
  <si>
    <t>24038.30m</t>
  </si>
  <si>
    <t>24040.30m</t>
  </si>
  <si>
    <t>24042.30m</t>
  </si>
  <si>
    <t>24044.30m</t>
  </si>
  <si>
    <t>24046.30m</t>
  </si>
  <si>
    <t>24048.30m</t>
  </si>
  <si>
    <t>24034.30L</t>
  </si>
  <si>
    <t>24036.30L</t>
  </si>
  <si>
    <t>24038.30L</t>
  </si>
  <si>
    <t>24040.30L</t>
  </si>
  <si>
    <t>24042.30L</t>
  </si>
  <si>
    <t>24044.30L</t>
  </si>
  <si>
    <t>24046.30L</t>
  </si>
  <si>
    <t>24048.30L</t>
  </si>
  <si>
    <t>24026.45M</t>
  </si>
  <si>
    <t>24028.45M</t>
  </si>
  <si>
    <t>24030.45M</t>
  </si>
  <si>
    <t>24032.45M</t>
  </si>
  <si>
    <t>24034.45M</t>
  </si>
  <si>
    <t>24036.45M</t>
  </si>
  <si>
    <t>24038.45M</t>
  </si>
  <si>
    <t>24040.45M</t>
  </si>
  <si>
    <t>24042.45M</t>
  </si>
  <si>
    <t>24044.45M</t>
  </si>
  <si>
    <t>24046.45M</t>
  </si>
  <si>
    <t>24048.45M</t>
  </si>
  <si>
    <t>24034.45L</t>
  </si>
  <si>
    <t>24036.45L</t>
  </si>
  <si>
    <t>24038.45L</t>
  </si>
  <si>
    <t>24040.45L</t>
  </si>
  <si>
    <t>24042.45L</t>
  </si>
  <si>
    <t>24044.45L</t>
  </si>
  <si>
    <t>24046.45L</t>
  </si>
  <si>
    <t>24048.45L</t>
  </si>
  <si>
    <t>24126.30M</t>
  </si>
  <si>
    <t>24128.30M</t>
  </si>
  <si>
    <t>24130.30M</t>
  </si>
  <si>
    <t>24132.30M</t>
  </si>
  <si>
    <t>24134.30M</t>
  </si>
  <si>
    <t>24136.30M</t>
  </si>
  <si>
    <t>24138.30M</t>
  </si>
  <si>
    <t>24140.30M</t>
  </si>
  <si>
    <t>24142.30M</t>
  </si>
  <si>
    <t>24144.30M</t>
  </si>
  <si>
    <t>24146.30M</t>
  </si>
  <si>
    <t>24148.30M</t>
  </si>
  <si>
    <t>24134.30L</t>
  </si>
  <si>
    <t>24136.30L</t>
  </si>
  <si>
    <t>24138.30L</t>
  </si>
  <si>
    <t>24140.30L</t>
  </si>
  <si>
    <t>24142.30L</t>
  </si>
  <si>
    <t>24144.30L</t>
  </si>
  <si>
    <t>24146.30L</t>
  </si>
  <si>
    <t>24148.30L</t>
  </si>
  <si>
    <t>24126.45M</t>
  </si>
  <si>
    <t>24128.45M</t>
  </si>
  <si>
    <t>24130.45M</t>
  </si>
  <si>
    <t>24132.45M</t>
  </si>
  <si>
    <t>24134.45M</t>
  </si>
  <si>
    <t>24136.45M</t>
  </si>
  <si>
    <t>24138.45M</t>
  </si>
  <si>
    <t>24140.45M</t>
  </si>
  <si>
    <t>24142.45M</t>
  </si>
  <si>
    <t>24144.45M</t>
  </si>
  <si>
    <t>24146.45M</t>
  </si>
  <si>
    <t>24148.45M</t>
  </si>
  <si>
    <t>24134.45L</t>
  </si>
  <si>
    <t>24136.45L</t>
  </si>
  <si>
    <t>24138.45L</t>
  </si>
  <si>
    <t>24140.45L</t>
  </si>
  <si>
    <t>24142.45L</t>
  </si>
  <si>
    <t>24144.45L</t>
  </si>
  <si>
    <t>24146.45L</t>
  </si>
  <si>
    <t>24148.45L</t>
  </si>
  <si>
    <t>19228</t>
  </si>
  <si>
    <t>19230</t>
  </si>
  <si>
    <t>19332</t>
  </si>
  <si>
    <t>19226SS</t>
  </si>
  <si>
    <t>19228SS</t>
  </si>
  <si>
    <t>19230SS</t>
  </si>
  <si>
    <t>19204SS</t>
  </si>
  <si>
    <t>19205SS</t>
  </si>
  <si>
    <t>19206SS</t>
  </si>
  <si>
    <t>19207SS</t>
  </si>
  <si>
    <t>19208SS</t>
  </si>
  <si>
    <t>19209SS</t>
  </si>
  <si>
    <t>19210SS</t>
  </si>
  <si>
    <t>19211SS</t>
  </si>
  <si>
    <t>19212SS</t>
  </si>
  <si>
    <t>19213SS</t>
  </si>
  <si>
    <t>19214SS</t>
  </si>
  <si>
    <t>19215SS</t>
  </si>
  <si>
    <t>19216SS</t>
  </si>
  <si>
    <t>19217SS</t>
  </si>
  <si>
    <t>19218SS</t>
  </si>
  <si>
    <t>19219SS</t>
  </si>
  <si>
    <t>19220SS</t>
  </si>
  <si>
    <t>19222SS</t>
  </si>
  <si>
    <t>19224SS</t>
  </si>
  <si>
    <t>15504SS</t>
  </si>
  <si>
    <t>15505SS</t>
  </si>
  <si>
    <t>15506SS</t>
  </si>
  <si>
    <t>15507SS</t>
  </si>
  <si>
    <t>15508SS</t>
  </si>
  <si>
    <t>15509SS</t>
  </si>
  <si>
    <t>15510SS</t>
  </si>
  <si>
    <t>15511SS</t>
  </si>
  <si>
    <t>15512SS</t>
  </si>
  <si>
    <t>15513SS</t>
  </si>
  <si>
    <t>15514SS</t>
  </si>
  <si>
    <t>15515SS</t>
  </si>
  <si>
    <t>15516SS</t>
  </si>
  <si>
    <t>15517SS</t>
  </si>
  <si>
    <t>15518SS</t>
  </si>
  <si>
    <t>15519SS</t>
  </si>
  <si>
    <t>15520SS</t>
  </si>
  <si>
    <t>15522SS</t>
  </si>
  <si>
    <t>15524SS</t>
  </si>
  <si>
    <t>15526SS</t>
  </si>
  <si>
    <t>15528SS</t>
  </si>
  <si>
    <t>15530SS</t>
  </si>
  <si>
    <t>15532SS</t>
  </si>
  <si>
    <t>15534SS</t>
  </si>
  <si>
    <t>18904SS</t>
  </si>
  <si>
    <t>18905SS</t>
  </si>
  <si>
    <t>18906SS</t>
  </si>
  <si>
    <t>18907SS</t>
  </si>
  <si>
    <t>18908SS</t>
  </si>
  <si>
    <t>18909SS</t>
  </si>
  <si>
    <t>18910SS</t>
  </si>
  <si>
    <t>18911SS</t>
  </si>
  <si>
    <t>22210.9L</t>
  </si>
  <si>
    <t>22211.9L</t>
  </si>
  <si>
    <t>22212.9L</t>
  </si>
  <si>
    <t>22213.9L</t>
  </si>
  <si>
    <t>22214.9L</t>
  </si>
  <si>
    <t>22215.9L</t>
  </si>
  <si>
    <t>22204.6L</t>
  </si>
  <si>
    <t>22205.6L</t>
  </si>
  <si>
    <t>22206.6L</t>
  </si>
  <si>
    <t>22207.6L</t>
  </si>
  <si>
    <t>22208.6L</t>
  </si>
  <si>
    <t>22209.6L</t>
  </si>
  <si>
    <t>22210.6L</t>
  </si>
  <si>
    <t>22211.6L</t>
  </si>
  <si>
    <t>22212.6L</t>
  </si>
  <si>
    <t>22213.6L</t>
  </si>
  <si>
    <t>22214.6L</t>
  </si>
  <si>
    <t>22215.6L</t>
  </si>
  <si>
    <t>22204.45L</t>
  </si>
  <si>
    <t>22205.45L</t>
  </si>
  <si>
    <t>22206.45L</t>
  </si>
  <si>
    <t>22207.45L</t>
  </si>
  <si>
    <t>22208.45L</t>
  </si>
  <si>
    <t>22209.45L</t>
  </si>
  <si>
    <t>12403.60L-SS</t>
  </si>
  <si>
    <t>12404.60L-SS</t>
  </si>
  <si>
    <t>12405.60L-SS</t>
  </si>
  <si>
    <t>12406.60L-SS</t>
  </si>
  <si>
    <t>12408.60L-SS</t>
  </si>
  <si>
    <t>12403.30L-SS</t>
  </si>
  <si>
    <t>12404.30L-SS</t>
  </si>
  <si>
    <t>12405.30L-SS</t>
  </si>
  <si>
    <t>12406.30L-SS</t>
  </si>
  <si>
    <t>12408.30L-SS</t>
  </si>
  <si>
    <t>14103.45-SS</t>
  </si>
  <si>
    <t>22210.45L</t>
  </si>
  <si>
    <t>22211.45L</t>
  </si>
  <si>
    <t>22212.45L</t>
  </si>
  <si>
    <t>22213.45L</t>
  </si>
  <si>
    <t>22214.45L</t>
  </si>
  <si>
    <t>22215.45L</t>
  </si>
  <si>
    <t>Flngd 90 Wlded KB El Lng Rad</t>
  </si>
  <si>
    <t>Flngd 60 Wlded KB El Lng Rad</t>
  </si>
  <si>
    <t>Flngd 45 Wlded KB El Lng Rad</t>
  </si>
  <si>
    <t>Flanged 30 deg Branch</t>
  </si>
  <si>
    <t>Flanged 45 deg Branch</t>
  </si>
  <si>
    <t>Flanged 30 deg Dbl Branch</t>
  </si>
  <si>
    <t>Flanged 45 deg Dbl Branch</t>
  </si>
  <si>
    <t>Flanged T Branch</t>
  </si>
  <si>
    <t>Flanged Tap-In T</t>
  </si>
  <si>
    <t>Flanged Adapter</t>
  </si>
  <si>
    <t>Flanged Hose Adapter</t>
  </si>
  <si>
    <t>Flanged Reducer</t>
  </si>
  <si>
    <t>Flanged Blast Gate</t>
  </si>
  <si>
    <t>Flanged Cut Off (Full)</t>
  </si>
  <si>
    <t>Flanged Floor Sweep</t>
  </si>
  <si>
    <t>Flanged Butter Fly Valve</t>
  </si>
  <si>
    <t>Flanged End Cap -Clsd End</t>
  </si>
  <si>
    <t>Ball Joints</t>
  </si>
  <si>
    <t>Flanged Ball Joints</t>
  </si>
  <si>
    <t>2"</t>
  </si>
  <si>
    <t>2.5"</t>
  </si>
  <si>
    <t>3"</t>
  </si>
  <si>
    <t>8''</t>
  </si>
  <si>
    <t>KWICK HANGER</t>
  </si>
  <si>
    <t>#3</t>
  </si>
  <si>
    <t>#4</t>
  </si>
  <si>
    <t>#5</t>
  </si>
  <si>
    <t>RIGID STEEL HOSE</t>
  </si>
  <si>
    <t>WORM CLAMPS</t>
  </si>
  <si>
    <t>Black Rubber Hose</t>
  </si>
  <si>
    <t>Clear Rubber Hose</t>
  </si>
  <si>
    <t>Rigid Steel Flex</t>
  </si>
  <si>
    <t>Flex Steel Hose</t>
  </si>
  <si>
    <t>Worm Clamp</t>
  </si>
  <si>
    <t>18502-SS</t>
  </si>
  <si>
    <t>18502.5-SS</t>
  </si>
  <si>
    <t>18503-SS</t>
  </si>
  <si>
    <t>18504-SS</t>
  </si>
  <si>
    <t>18505-SS</t>
  </si>
  <si>
    <t>18506-SS</t>
  </si>
  <si>
    <t>18507-SS</t>
  </si>
  <si>
    <t>18508-SS</t>
  </si>
  <si>
    <t>18509-SS</t>
  </si>
  <si>
    <t>18510-SS</t>
  </si>
  <si>
    <t>18512-SS</t>
  </si>
  <si>
    <t>In-Cut Branch- 30deg</t>
  </si>
  <si>
    <t>In-Cut Branch- 45 deg</t>
  </si>
  <si>
    <t>In-Cut Branch 30 deg</t>
  </si>
  <si>
    <t>In-Cut Branch 45 deg</t>
  </si>
  <si>
    <t>14404.3-SS</t>
  </si>
  <si>
    <t>14405.3-SS</t>
  </si>
  <si>
    <t>14406.3-SS</t>
  </si>
  <si>
    <t>14407.3-SS</t>
  </si>
  <si>
    <t>14408.3-SS</t>
  </si>
  <si>
    <t>14409.3-SS</t>
  </si>
  <si>
    <t>14410.3-SS</t>
  </si>
  <si>
    <t>14411.3-SS</t>
  </si>
  <si>
    <t>14412.3-SS</t>
  </si>
  <si>
    <t>14413.3-SS</t>
  </si>
  <si>
    <t>14414.3-SS</t>
  </si>
  <si>
    <t>14415.3-SS</t>
  </si>
  <si>
    <t>14416.3-SS</t>
  </si>
  <si>
    <t>14417.3-SS</t>
  </si>
  <si>
    <t>14418.3-SS</t>
  </si>
  <si>
    <t>14419.3-SS</t>
  </si>
  <si>
    <t>14420.3-SS</t>
  </si>
  <si>
    <t>14422.3-SS</t>
  </si>
  <si>
    <t>14404.45-SS</t>
  </si>
  <si>
    <t>14405.45-SS</t>
  </si>
  <si>
    <t>14406.345SS</t>
  </si>
  <si>
    <t>14407.45-SS</t>
  </si>
  <si>
    <t>14408.45-SS</t>
  </si>
  <si>
    <t>14409.45-SS</t>
  </si>
  <si>
    <t>14410.45-SS</t>
  </si>
  <si>
    <t>14411.45-SS</t>
  </si>
  <si>
    <t>14412.45-SS</t>
  </si>
  <si>
    <t>14413.45-SS</t>
  </si>
  <si>
    <t>14414.45-SS</t>
  </si>
  <si>
    <t>14415.45-SS</t>
  </si>
  <si>
    <t>14416.45-SS</t>
  </si>
  <si>
    <t>14417.45-SS</t>
  </si>
  <si>
    <t>14418.45-SS</t>
  </si>
  <si>
    <t>14419.45-SS</t>
  </si>
  <si>
    <t>14420.45-SS</t>
  </si>
  <si>
    <t>14422.45-SS</t>
  </si>
  <si>
    <t>Flanged In-Cut Branch-30 deg</t>
  </si>
  <si>
    <t>Flanged In-Cut Branch-45 deg</t>
  </si>
  <si>
    <t>K-wick Hanger #3-15'cable</t>
  </si>
  <si>
    <t>K-wick Hanger #4-15'cable</t>
  </si>
  <si>
    <t>K-wick Hanger #5-15'cable</t>
  </si>
  <si>
    <t>a</t>
  </si>
  <si>
    <t>10003SS</t>
  </si>
  <si>
    <t>call</t>
  </si>
  <si>
    <t>11003SS</t>
  </si>
  <si>
    <t>14003.45-SS</t>
  </si>
  <si>
    <t>14003.30-SS</t>
  </si>
  <si>
    <t>14004.30-SS</t>
  </si>
  <si>
    <t>14103.30-SS</t>
  </si>
  <si>
    <t>14303-SS</t>
  </si>
  <si>
    <t>14403.3-SS</t>
  </si>
  <si>
    <t>14403.45-SS</t>
  </si>
  <si>
    <t>14503-SS</t>
  </si>
  <si>
    <t>15003-SS</t>
  </si>
  <si>
    <t>15103-SS</t>
  </si>
  <si>
    <t>15203-SS</t>
  </si>
  <si>
    <t>16003-SS</t>
  </si>
  <si>
    <t>16103-SS</t>
  </si>
  <si>
    <t>18203-SS</t>
  </si>
  <si>
    <t>18003-SS</t>
  </si>
  <si>
    <t>18103-SS</t>
  </si>
  <si>
    <t>19403-SS</t>
  </si>
  <si>
    <t xml:space="preserve"> PRICE ALERT: DUE TO THE NATURE OF YOUR ORDER, SOME PARTS HAVE BEEN DISCOUNTED AT DIFFERENT RATES.</t>
  </si>
  <si>
    <t>19503-SS</t>
  </si>
  <si>
    <t>45 deg Tubed El-LR</t>
  </si>
  <si>
    <t>12403.90SS</t>
  </si>
  <si>
    <t>12404.90SS</t>
  </si>
  <si>
    <t>12405.90SS</t>
  </si>
  <si>
    <t>12406.90SS</t>
  </si>
  <si>
    <t>12403.45SS</t>
  </si>
  <si>
    <t>12404.45SS</t>
  </si>
  <si>
    <t>12405.45SS</t>
  </si>
  <si>
    <t>12406.45SS</t>
  </si>
  <si>
    <t>12404.90LSS</t>
  </si>
  <si>
    <t>12403.90LSS</t>
  </si>
  <si>
    <t>12405.90L-SS</t>
  </si>
  <si>
    <t>12406.90L-SS</t>
  </si>
  <si>
    <t>90 deg Tubed El- LR</t>
  </si>
  <si>
    <t>12404.45L-SS</t>
  </si>
  <si>
    <t>12405.45L-SS</t>
  </si>
  <si>
    <t>12406.45L-SS</t>
  </si>
  <si>
    <t>12403.45L-SS</t>
  </si>
  <si>
    <t>19603-SS</t>
  </si>
  <si>
    <t>FLNG ADPT</t>
  </si>
  <si>
    <t>Quote #:</t>
  </si>
  <si>
    <t>deg</t>
  </si>
  <si>
    <t>End</t>
  </si>
  <si>
    <t>KB</t>
  </si>
  <si>
    <t>FL</t>
  </si>
  <si>
    <t>Hose</t>
  </si>
  <si>
    <t>gauge</t>
  </si>
  <si>
    <t>Part number</t>
  </si>
  <si>
    <t>Flange-B</t>
  </si>
  <si>
    <t>Flange C</t>
  </si>
  <si>
    <t>Add Descrip</t>
  </si>
  <si>
    <t>Basic Branch</t>
  </si>
  <si>
    <t xml:space="preserve">Flange </t>
  </si>
  <si>
    <t>Quote #</t>
  </si>
  <si>
    <t>NOTES</t>
  </si>
  <si>
    <t xml:space="preserve">NOTES: </t>
  </si>
  <si>
    <t>0-Rings</t>
  </si>
  <si>
    <t>3" Additional O- Ring</t>
  </si>
  <si>
    <t>4" Additional O- Ring</t>
  </si>
  <si>
    <t>5" Additional O- Ring</t>
  </si>
  <si>
    <t>6"Additional O- Ring</t>
  </si>
  <si>
    <t>7" Additional O- Ring</t>
  </si>
  <si>
    <t>8" Additional O- Ring</t>
  </si>
  <si>
    <t>9" Additional O- Ring</t>
  </si>
  <si>
    <t>10" Additional O- Ring</t>
  </si>
  <si>
    <t>11" Additional O- Ring</t>
  </si>
  <si>
    <t>12" Additional O- Ring</t>
  </si>
  <si>
    <t>13" Additional O- Ring</t>
  </si>
  <si>
    <t>14" Additional O-Ring</t>
  </si>
  <si>
    <t>15" Additional O- Ring</t>
  </si>
  <si>
    <t>16" Additional O- Ring</t>
  </si>
  <si>
    <t>17"Additional O- Ring</t>
  </si>
  <si>
    <t>18" Additional O- Ring</t>
  </si>
  <si>
    <t>19" Additional O-Ring</t>
  </si>
  <si>
    <t>20" Additional O- Ring</t>
  </si>
  <si>
    <t>22" Additional O- Ring</t>
  </si>
  <si>
    <t>3" Hood</t>
  </si>
  <si>
    <t>4" Hood</t>
  </si>
  <si>
    <t>5" Hood</t>
  </si>
  <si>
    <t>6"Hood</t>
  </si>
  <si>
    <t>7"Hood</t>
  </si>
  <si>
    <t>8"Hood</t>
  </si>
  <si>
    <t>9"Hood</t>
  </si>
  <si>
    <t>10"Hood</t>
  </si>
  <si>
    <t>11"Hood</t>
  </si>
  <si>
    <t>12"Hood</t>
  </si>
  <si>
    <t>13"Hood</t>
  </si>
  <si>
    <t>14"Hood</t>
  </si>
  <si>
    <t>15"Hood</t>
  </si>
  <si>
    <t>16"Hood</t>
  </si>
  <si>
    <t>17"Hood</t>
  </si>
  <si>
    <t>18"Hood</t>
  </si>
  <si>
    <t>19"Hood</t>
  </si>
  <si>
    <t>20"Hood</t>
  </si>
  <si>
    <t>22"Hood</t>
  </si>
  <si>
    <t>Special Part</t>
  </si>
  <si>
    <t>11" Adjustable Sleeve</t>
  </si>
  <si>
    <t>5' Duct-Standard Rolled Lip</t>
  </si>
  <si>
    <t>18912SS</t>
  </si>
  <si>
    <t>5'</t>
  </si>
  <si>
    <t>17404SS</t>
  </si>
  <si>
    <t>17405SS</t>
  </si>
  <si>
    <t>17406SS</t>
  </si>
  <si>
    <t>17407SS</t>
  </si>
  <si>
    <t>17408SS</t>
  </si>
  <si>
    <t>17409SS</t>
  </si>
  <si>
    <t>17410SS</t>
  </si>
  <si>
    <t>17412SS</t>
  </si>
  <si>
    <t>17414SS</t>
  </si>
  <si>
    <t>19232SS</t>
  </si>
  <si>
    <t>90 deg Tubed-El- 1.5D</t>
  </si>
  <si>
    <t>60 deg Tubed-El- 1.5D</t>
  </si>
  <si>
    <t>45 deg Tubed-El- 1.5D</t>
  </si>
  <si>
    <t>30 deg Tubed-El- 1.5D</t>
  </si>
  <si>
    <t>60 deg Tubed-El- 2.5D</t>
  </si>
  <si>
    <t>30 deg Tubed El- 2.5D</t>
  </si>
  <si>
    <t>12408.90SS</t>
  </si>
  <si>
    <t>12408.60SS</t>
  </si>
  <si>
    <t>12408.45SS</t>
  </si>
  <si>
    <t>12408.35SS</t>
  </si>
  <si>
    <t>12408.90L-SS</t>
  </si>
  <si>
    <t>12408.45L-SS</t>
  </si>
  <si>
    <t>30 deg Tubed El-LR</t>
  </si>
  <si>
    <t>ADD CLAMPS</t>
  </si>
  <si>
    <t>Count</t>
  </si>
  <si>
    <t>WANTED</t>
  </si>
  <si>
    <t>90 deg Gored/Segemented El- 1D</t>
  </si>
  <si>
    <t>60 deg Gored/Segemented El- 1D</t>
  </si>
  <si>
    <t>45 deg Gored/Segemented El- 1D</t>
  </si>
  <si>
    <t>30 deg Gored/Segemented El- 1D</t>
  </si>
  <si>
    <t>WARNING! You have selected elbows not available in SS</t>
  </si>
  <si>
    <t>Radial Arm Hood</t>
  </si>
  <si>
    <r>
      <t>Clamp for items on this page ARE NOT AUTOMATICALLY added to the quote. You can enter the number in the '</t>
    </r>
    <r>
      <rPr>
        <b/>
        <sz val="16"/>
        <color indexed="10"/>
        <rFont val="Arial"/>
        <family val="2"/>
      </rPr>
      <t>WANTED</t>
    </r>
    <r>
      <rPr>
        <sz val="14"/>
        <color indexed="10"/>
        <rFont val="Arial"/>
        <family val="2"/>
      </rPr>
      <t>' column AND THEY WILL BE ADDED. The 'Count' is the total of the different sizes.</t>
    </r>
  </si>
  <si>
    <t>Silencers</t>
  </si>
  <si>
    <t>17804</t>
  </si>
  <si>
    <t>17822</t>
  </si>
  <si>
    <t>17824</t>
  </si>
  <si>
    <t>Silencer</t>
  </si>
  <si>
    <t>ZIP:</t>
  </si>
  <si>
    <t>Flanged Duct</t>
  </si>
  <si>
    <t>CLICK HERE FOR FLANGED ELBOWS</t>
  </si>
  <si>
    <t>Y -Branch</t>
  </si>
  <si>
    <t>T- Branch</t>
  </si>
  <si>
    <t>In-cut</t>
  </si>
  <si>
    <t>In-cut T</t>
  </si>
  <si>
    <t>Sngl Br</t>
  </si>
  <si>
    <t>Dbl. Br.</t>
  </si>
  <si>
    <t>Material</t>
  </si>
  <si>
    <t xml:space="preserve">Quoted to: </t>
  </si>
  <si>
    <t xml:space="preserve">Total : </t>
  </si>
  <si>
    <t>Standard</t>
  </si>
  <si>
    <t>14T</t>
  </si>
  <si>
    <t>n/a</t>
  </si>
  <si>
    <t>GA Selection</t>
  </si>
  <si>
    <t>Price</t>
  </si>
  <si>
    <t>Gauges</t>
  </si>
  <si>
    <t>16t</t>
  </si>
  <si>
    <t>11t</t>
  </si>
  <si>
    <t>16T</t>
  </si>
  <si>
    <t>5' Duct</t>
  </si>
  <si>
    <t>Non-Std</t>
  </si>
  <si>
    <t xml:space="preserve">special </t>
  </si>
  <si>
    <t/>
  </si>
  <si>
    <t>14t</t>
  </si>
  <si>
    <t xml:space="preserve">Adjust price of Hvy Ga. </t>
  </si>
  <si>
    <t>Galv</t>
  </si>
  <si>
    <t>G1042</t>
  </si>
  <si>
    <t>Flanged 30 deg Branch-Med Size</t>
  </si>
  <si>
    <t>Flanged 30 deg Branch-Large</t>
  </si>
  <si>
    <t>Flanged 45 deg Branch-Med Size</t>
  </si>
  <si>
    <t>Flanged 45 deg Branch-Large</t>
  </si>
  <si>
    <t>Flanged 30 deg Dbl Branch-Med</t>
  </si>
  <si>
    <t>Flanged 30 deg Dbl Branch-Large</t>
  </si>
  <si>
    <t>Flanged 45 deg Dbl Branch-Med</t>
  </si>
  <si>
    <t>Flanged 45 deg Dbl Branch-Large</t>
  </si>
  <si>
    <t>Flanged T Branch- Med Size</t>
  </si>
  <si>
    <t>Flanged T Branch- Large</t>
  </si>
  <si>
    <r>
      <t xml:space="preserve">*This quote is good for 21 days. Please confirm pricing before ordering. Volatility in the metal markets and the increasing price and demand for scrap, the prices quoted are subject to change. A surcharge may have been added to offset the additional cost of metal. </t>
    </r>
    <r>
      <rPr>
        <u/>
        <sz val="14"/>
        <color indexed="10"/>
        <rFont val="Arial"/>
        <family val="2"/>
      </rPr>
      <t>Pricing, including any discounted pricing, is offered based UPON PAYMENT WITHIN TERMS- 30 DAYS UNLESS OTHERWISE ARRANGED.  Failure to pay within terms maybe subject to financing charges or changes in the discount.</t>
    </r>
    <r>
      <rPr>
        <sz val="14"/>
        <color indexed="10"/>
        <rFont val="Arial"/>
        <family val="2"/>
      </rPr>
      <t xml:space="preserve"> </t>
    </r>
  </si>
  <si>
    <t>Terms</t>
  </si>
  <si>
    <t>Adder</t>
  </si>
  <si>
    <t xml:space="preserve">Total   </t>
  </si>
  <si>
    <t>Rate</t>
  </si>
  <si>
    <t>Total with adders</t>
  </si>
  <si>
    <t>G1052</t>
  </si>
  <si>
    <t>G1062</t>
  </si>
  <si>
    <t>G1072</t>
  </si>
  <si>
    <t>G1082</t>
  </si>
  <si>
    <t>G1092</t>
  </si>
  <si>
    <t>G1102</t>
  </si>
  <si>
    <t>G1112</t>
  </si>
  <si>
    <t>G1122</t>
  </si>
  <si>
    <t>G2132</t>
  </si>
  <si>
    <t>G2142</t>
  </si>
  <si>
    <t>G2152</t>
  </si>
  <si>
    <t>G2162</t>
  </si>
  <si>
    <t>G2172</t>
  </si>
  <si>
    <t>G2182</t>
  </si>
  <si>
    <t>G2192</t>
  </si>
  <si>
    <t>G2202</t>
  </si>
  <si>
    <t>G2222</t>
  </si>
  <si>
    <t>G2242</t>
  </si>
  <si>
    <t>G2262</t>
  </si>
  <si>
    <t>G2282</t>
  </si>
  <si>
    <t>G2302</t>
  </si>
  <si>
    <t>G2322</t>
  </si>
  <si>
    <t>G2342</t>
  </si>
  <si>
    <t>G2362</t>
  </si>
  <si>
    <t>G2382</t>
  </si>
  <si>
    <t>G2402</t>
  </si>
  <si>
    <t>G2422</t>
  </si>
  <si>
    <t>G2442</t>
  </si>
  <si>
    <t>G2462</t>
  </si>
  <si>
    <t>G2482</t>
  </si>
  <si>
    <t>APPLICATION ADDERS</t>
  </si>
  <si>
    <t>OIL MIST CAULKED</t>
  </si>
  <si>
    <t>TAG FREE BUFFED</t>
  </si>
  <si>
    <t>Dia</t>
  </si>
  <si>
    <t>TOTAL BILLING</t>
  </si>
  <si>
    <t>Excluding freight</t>
  </si>
  <si>
    <t>STITCH WELDED</t>
  </si>
  <si>
    <t>TUBED ELBOWS</t>
  </si>
  <si>
    <t>1.5 x D</t>
  </si>
  <si>
    <t xml:space="preserve"> 2.5 x D</t>
  </si>
  <si>
    <t>1 x D</t>
  </si>
  <si>
    <t>GORED/SEGMENTED</t>
  </si>
  <si>
    <t>KB PLEATED NON-WELDED</t>
  </si>
  <si>
    <t>KB PLEATED- WELDED</t>
  </si>
  <si>
    <t>30 deg El- 1.5D Gored/Segmented</t>
  </si>
  <si>
    <t>90 deg El-1.5D Gored</t>
  </si>
  <si>
    <t>90 deg Tubed El- 1.5D</t>
  </si>
  <si>
    <t>60 deg Tubed El- 1.5D</t>
  </si>
  <si>
    <t>60 deg El-1.5D Gored</t>
  </si>
  <si>
    <t>45 deg Tubed El- 1.5D</t>
  </si>
  <si>
    <t>45 deg El-1.5D Gored</t>
  </si>
  <si>
    <t>30 deg Tubed El- 1.5D</t>
  </si>
  <si>
    <t>30 deg El-1.5D Gored</t>
  </si>
  <si>
    <t>FLANGED ELBOWS</t>
  </si>
  <si>
    <t xml:space="preserve">Material : </t>
  </si>
  <si>
    <t>Galvanized- Call for SS</t>
  </si>
  <si>
    <t>90 deg El 1.5D Stitch Welded</t>
  </si>
  <si>
    <t>90 deg El 1.5D Tubed</t>
  </si>
  <si>
    <t>90 deg El 1.5D Gored/Segmented</t>
  </si>
  <si>
    <t>60 deg El 1.5D Stitch Welded</t>
  </si>
  <si>
    <t>60 deg El 1.5D Tubed</t>
  </si>
  <si>
    <t>60 deg El 1.5D Gored/Segmented</t>
  </si>
  <si>
    <t>45 deg El 1.5D Stitch Welded</t>
  </si>
  <si>
    <t>45deg El 1.5D Tubed</t>
  </si>
  <si>
    <t>45 deg El 1.5D Gored/Segmented</t>
  </si>
  <si>
    <t>30 deg El 1.5D Gored/Segmented</t>
  </si>
  <si>
    <t>22404.90L</t>
  </si>
  <si>
    <t>22405.90L</t>
  </si>
  <si>
    <t>22406.90L</t>
  </si>
  <si>
    <t>22408.90L</t>
  </si>
  <si>
    <t>90 deg El-LR 2.5D Tubed</t>
  </si>
  <si>
    <t>90 deg El-LR 2.5D Gored/Segmented</t>
  </si>
  <si>
    <t>60 deg El-LR 2.5D Tubed</t>
  </si>
  <si>
    <t>Discount (% or .xx)</t>
  </si>
  <si>
    <t>Dealer</t>
  </si>
  <si>
    <t>Disc %</t>
  </si>
  <si>
    <t>Disc Ea</t>
  </si>
  <si>
    <t>Dsct Tot</t>
  </si>
  <si>
    <t>22404.60L</t>
  </si>
  <si>
    <t>22405.60L</t>
  </si>
  <si>
    <t>22406.60L</t>
  </si>
  <si>
    <t>22408.60L</t>
  </si>
  <si>
    <t>60 deg El-LR 2.5D Gored/Segmented</t>
  </si>
  <si>
    <t>22404.45L</t>
  </si>
  <si>
    <t>45 deg El-LR 2.5D Tubed</t>
  </si>
  <si>
    <t>22405.45L</t>
  </si>
  <si>
    <t>22406.45L</t>
  </si>
  <si>
    <t>22408.45L</t>
  </si>
  <si>
    <t>45 deg El-LR 2.5D Gored/Segmented</t>
  </si>
  <si>
    <t>30 deg El-LR 2.5D Tubed</t>
  </si>
  <si>
    <t>30 deg El-LR 2.5D Gored/Segmented</t>
  </si>
  <si>
    <t xml:space="preserve">Quote to: </t>
  </si>
  <si>
    <t>Total:</t>
  </si>
  <si>
    <t>IN-CUT (A onto B)</t>
  </si>
  <si>
    <t>Ga</t>
  </si>
  <si>
    <t>Deg</t>
  </si>
  <si>
    <t xml:space="preserve">D </t>
  </si>
  <si>
    <t>22404.30L</t>
  </si>
  <si>
    <t>22405.30L</t>
  </si>
  <si>
    <t>22406.30L</t>
  </si>
  <si>
    <t>22408.30L</t>
  </si>
  <si>
    <t xml:space="preserve"> 90 deg KB-Non-Welded 1.5D</t>
  </si>
  <si>
    <t>60 deg KB-Non-Welded 1.5D</t>
  </si>
  <si>
    <t>45 deg KB-Non-Welded 1.5D</t>
  </si>
  <si>
    <t>45 deg KB-Non-Welded LR 2.5D</t>
  </si>
  <si>
    <t>90 deg KB-Non-Welded LR 2.5D</t>
  </si>
  <si>
    <t>60 deg KB-Non-Welded LR 2.5D</t>
  </si>
  <si>
    <t>90 deg KB-Welded - 1.5D</t>
  </si>
  <si>
    <t>45 deg KB-Welded - 1.5D</t>
  </si>
  <si>
    <t>60 deg KB-Welded - 1.5D</t>
  </si>
  <si>
    <t>CALL</t>
  </si>
  <si>
    <t>Flanges</t>
  </si>
  <si>
    <t>Flanged Y-Branch-30 deg</t>
  </si>
  <si>
    <t>Flanged Y-Branch-45 deg</t>
  </si>
  <si>
    <t>Bell Mouths- Flanged</t>
  </si>
  <si>
    <t>Return to KB Duct Quote</t>
  </si>
  <si>
    <t>Return to Flange Quote</t>
  </si>
  <si>
    <t xml:space="preserve"> </t>
  </si>
  <si>
    <t>ADJ SLEEVE</t>
  </si>
  <si>
    <t>CLAMP</t>
  </si>
  <si>
    <t>HOSE ADAPTER</t>
  </si>
  <si>
    <t>PT #</t>
  </si>
  <si>
    <t>DIA</t>
  </si>
  <si>
    <t>4"</t>
  </si>
  <si>
    <t>5"</t>
  </si>
  <si>
    <t>6"</t>
  </si>
  <si>
    <t>7"</t>
  </si>
  <si>
    <t>8"</t>
  </si>
  <si>
    <t>9"</t>
  </si>
  <si>
    <t>10"</t>
  </si>
  <si>
    <t>11"</t>
  </si>
  <si>
    <t>12"</t>
  </si>
  <si>
    <t>13"</t>
  </si>
  <si>
    <t>14"</t>
  </si>
  <si>
    <t>15"</t>
  </si>
  <si>
    <t>16"</t>
  </si>
  <si>
    <t>17"</t>
  </si>
  <si>
    <t>18"</t>
  </si>
  <si>
    <t>19"</t>
  </si>
  <si>
    <t>20"</t>
  </si>
  <si>
    <t>22"</t>
  </si>
  <si>
    <t>45 deg Branch-Standard</t>
  </si>
  <si>
    <t>Y</t>
  </si>
  <si>
    <t>Glv</t>
  </si>
  <si>
    <t>SS</t>
  </si>
  <si>
    <t>ENTER</t>
  </si>
  <si>
    <t>L/B</t>
  </si>
  <si>
    <t>CLA</t>
  </si>
  <si>
    <t>L/B 30</t>
  </si>
  <si>
    <t>L/B 45</t>
  </si>
  <si>
    <t>A-B-C</t>
  </si>
  <si>
    <t>Customer Name</t>
  </si>
  <si>
    <t>Address</t>
  </si>
  <si>
    <t>City</t>
  </si>
  <si>
    <t>State</t>
  </si>
  <si>
    <t>Zip</t>
  </si>
  <si>
    <t>Contact</t>
  </si>
  <si>
    <t xml:space="preserve">BILL TO: </t>
  </si>
  <si>
    <t>SHIP TO:</t>
  </si>
  <si>
    <t>DATE:</t>
  </si>
  <si>
    <t>CUSTOMER:</t>
  </si>
  <si>
    <t>CONTACT</t>
  </si>
  <si>
    <t>ADDRESS</t>
  </si>
  <si>
    <t>CITY</t>
  </si>
  <si>
    <t>STATE</t>
  </si>
  <si>
    <t>SHIP INSTRUCTIONS</t>
  </si>
  <si>
    <t>PHONE</t>
  </si>
  <si>
    <t>FAX:</t>
  </si>
  <si>
    <t>ENTERED BY:</t>
  </si>
  <si>
    <t>Total</t>
  </si>
  <si>
    <t>45 deg Double Branch</t>
  </si>
  <si>
    <t>T-branch</t>
  </si>
  <si>
    <t>Tap-in T</t>
  </si>
  <si>
    <t>Adapter</t>
  </si>
  <si>
    <t xml:space="preserve">A" on B" </t>
  </si>
  <si>
    <t>A" to B"</t>
  </si>
  <si>
    <t>Hose Adapter</t>
  </si>
  <si>
    <t>Reducer</t>
  </si>
  <si>
    <t>Rectangular to Round</t>
  </si>
  <si>
    <t>Give Dimensions</t>
  </si>
  <si>
    <t>ADPT</t>
  </si>
  <si>
    <t>REDUCER</t>
  </si>
  <si>
    <t>HOOD</t>
  </si>
  <si>
    <t>Est min # of sleeves</t>
  </si>
  <si>
    <t>Blast Gate</t>
  </si>
  <si>
    <t>R</t>
  </si>
  <si>
    <t>DESCRIPTION</t>
  </si>
  <si>
    <t>30 deg Branch-Standard</t>
  </si>
  <si>
    <t>30 deg Double Branch</t>
  </si>
  <si>
    <t>90 deg Elbow- Long Rad</t>
  </si>
  <si>
    <t>60 deg Elbow- Long Rad</t>
  </si>
  <si>
    <t>45 deg Elbow-Long Rad</t>
  </si>
  <si>
    <t>30 deg Elbow-Long Rad</t>
  </si>
  <si>
    <t>Adapter-Angle Flange</t>
  </si>
  <si>
    <t>A" to B"- Specify raw end</t>
  </si>
  <si>
    <t>A" to B"-Spec Flnged End</t>
  </si>
  <si>
    <t>MATERIAL</t>
  </si>
  <si>
    <t>10004SS</t>
  </si>
  <si>
    <t>10005SS</t>
  </si>
  <si>
    <t>10006SS</t>
  </si>
  <si>
    <t>10007SS</t>
  </si>
  <si>
    <t>10008SS</t>
  </si>
  <si>
    <t>10009SS</t>
  </si>
  <si>
    <t>10010SS</t>
  </si>
  <si>
    <t>10011SS</t>
  </si>
  <si>
    <t>10012SS</t>
  </si>
  <si>
    <t>10013SS</t>
  </si>
  <si>
    <t>10014SS</t>
  </si>
  <si>
    <t>10015SS</t>
  </si>
  <si>
    <t>10016SS</t>
  </si>
  <si>
    <t>10017SS</t>
  </si>
  <si>
    <t>10018SS</t>
  </si>
  <si>
    <t>10019SS</t>
  </si>
  <si>
    <t>10020SS</t>
  </si>
  <si>
    <t>10022SS</t>
  </si>
  <si>
    <t>11004SS</t>
  </si>
  <si>
    <t>11005SS</t>
  </si>
  <si>
    <t>11006SS</t>
  </si>
  <si>
    <t>11007SS</t>
  </si>
  <si>
    <t>11008SS</t>
  </si>
  <si>
    <t>11009SS</t>
  </si>
  <si>
    <t>11010SS</t>
  </si>
  <si>
    <t>11011SS</t>
  </si>
  <si>
    <t>11012SS</t>
  </si>
  <si>
    <t>11013SS</t>
  </si>
  <si>
    <t>11014SS</t>
  </si>
  <si>
    <t>11015SS</t>
  </si>
  <si>
    <t>11016SS</t>
  </si>
  <si>
    <t>11017SS</t>
  </si>
  <si>
    <t>11018SS</t>
  </si>
  <si>
    <t>11019SS</t>
  </si>
  <si>
    <t>11020SS</t>
  </si>
  <si>
    <t>11022SS</t>
  </si>
  <si>
    <t>12007.90SS</t>
  </si>
  <si>
    <t>12008.90SS</t>
  </si>
  <si>
    <t>12009.90SS</t>
  </si>
  <si>
    <t>12010.90SS</t>
  </si>
  <si>
    <t>12011.90SS</t>
  </si>
  <si>
    <t>12012.90SS</t>
  </si>
  <si>
    <t>12013.90SS</t>
  </si>
  <si>
    <t>12014.90SS</t>
  </si>
  <si>
    <t>12015.90SS</t>
  </si>
  <si>
    <t>12016.90SS</t>
  </si>
  <si>
    <t>12017.90SS</t>
  </si>
  <si>
    <t>12018.90SS</t>
  </si>
  <si>
    <t>12019.90SS</t>
  </si>
  <si>
    <t>12020.90SS</t>
  </si>
  <si>
    <t>12022.90SS</t>
  </si>
  <si>
    <t>12007.60SS</t>
  </si>
  <si>
    <t>12008.60SS</t>
  </si>
  <si>
    <t>12009.60SS</t>
  </si>
  <si>
    <t>12010.60SS</t>
  </si>
  <si>
    <t>12011.60SS</t>
  </si>
  <si>
    <t>12012.60SS</t>
  </si>
  <si>
    <t>12013.60SS</t>
  </si>
  <si>
    <t>12014.60SS</t>
  </si>
  <si>
    <t>12015.60SS</t>
  </si>
  <si>
    <t>12016.60SS</t>
  </si>
  <si>
    <t>12017.60SS</t>
  </si>
  <si>
    <t>12018.60SS</t>
  </si>
  <si>
    <t>12019.60SS</t>
  </si>
  <si>
    <t>12020.60SS</t>
  </si>
  <si>
    <t>12022.60SS</t>
  </si>
  <si>
    <t>12007.45SS</t>
  </si>
  <si>
    <t>12008.45SS</t>
  </si>
  <si>
    <t>12009.45SS</t>
  </si>
  <si>
    <t>12010.45SS</t>
  </si>
  <si>
    <t>12011.45SS</t>
  </si>
  <si>
    <t>12012.45SS</t>
  </si>
  <si>
    <t>12013.45SS</t>
  </si>
  <si>
    <t>12014.45SS</t>
  </si>
  <si>
    <t>12015.45SS</t>
  </si>
  <si>
    <t>12016.45SS</t>
  </si>
  <si>
    <t>12017.45SS</t>
  </si>
  <si>
    <t>12018.45SS</t>
  </si>
  <si>
    <t>12019.45SS</t>
  </si>
  <si>
    <t>12020.45SS</t>
  </si>
  <si>
    <t>12022.45SS</t>
  </si>
  <si>
    <t>12007.30SS</t>
  </si>
  <si>
    <t>12008.30SS</t>
  </si>
  <si>
    <t>12009.30SS</t>
  </si>
  <si>
    <t>12010.30SS</t>
  </si>
  <si>
    <t>12011.30SS</t>
  </si>
  <si>
    <t>12012.30SS</t>
  </si>
  <si>
    <t>12013.30SS</t>
  </si>
  <si>
    <t>12014.30SS</t>
  </si>
  <si>
    <t>12015.30SS</t>
  </si>
  <si>
    <t>12016.30SS</t>
  </si>
  <si>
    <t>12017.30SS</t>
  </si>
  <si>
    <t>12018.30SS</t>
  </si>
  <si>
    <t>12019.30SS</t>
  </si>
  <si>
    <t>12020.30SS</t>
  </si>
  <si>
    <t>12022.30SS</t>
  </si>
  <si>
    <t>12007.90L-SS</t>
  </si>
  <si>
    <t>12008.90L-SS</t>
  </si>
  <si>
    <t>12009.90L-SS</t>
  </si>
  <si>
    <t>12010.90L-SS</t>
  </si>
  <si>
    <t>12011.90L-SS</t>
  </si>
  <si>
    <t>12012.90L-SS</t>
  </si>
  <si>
    <t>12013.90L-SS</t>
  </si>
  <si>
    <t>12014.90L-SS</t>
  </si>
  <si>
    <t>12015.90L-SS</t>
  </si>
  <si>
    <t>12016.90L-SS</t>
  </si>
  <si>
    <t>12017.90L-SS</t>
  </si>
  <si>
    <t>12018.90L-SS</t>
  </si>
  <si>
    <t>12019.90L-SS</t>
  </si>
  <si>
    <t>12020.90L-SS</t>
  </si>
  <si>
    <t>12022.90L-SS</t>
  </si>
  <si>
    <t>12007.60L-SS</t>
  </si>
  <si>
    <t>12008.60L-SS</t>
  </si>
  <si>
    <t>12009.60L-SS</t>
  </si>
  <si>
    <t>12010.60L-SS</t>
  </si>
  <si>
    <t>12011.60L-SS</t>
  </si>
  <si>
    <t>12012.60L-SS</t>
  </si>
  <si>
    <t>12013.60L-SS</t>
  </si>
  <si>
    <t>12014.60L-SS</t>
  </si>
  <si>
    <t>12015.60L-SS</t>
  </si>
  <si>
    <t>12016.60L-SS</t>
  </si>
  <si>
    <t>12017.60L-SS</t>
  </si>
  <si>
    <t>12018.60L-SS</t>
  </si>
  <si>
    <t>12019.60L-SS</t>
  </si>
  <si>
    <t>12020.60L-SS</t>
  </si>
  <si>
    <t>12022.60L-SS</t>
  </si>
  <si>
    <t>12007.45L-SS</t>
  </si>
  <si>
    <t>Flange-Galv</t>
  </si>
  <si>
    <t>A1042</t>
  </si>
  <si>
    <t>A1052</t>
  </si>
  <si>
    <t>A1062</t>
  </si>
  <si>
    <t>A1072</t>
  </si>
  <si>
    <t>A1082</t>
  </si>
  <si>
    <t>A1092</t>
  </si>
  <si>
    <t>A1102</t>
  </si>
  <si>
    <t>A1112</t>
  </si>
  <si>
    <t>A1122</t>
  </si>
  <si>
    <t>A2132</t>
  </si>
  <si>
    <t>A2142</t>
  </si>
  <si>
    <t>A2152</t>
  </si>
  <si>
    <t>A2162</t>
  </si>
  <si>
    <t>A2172</t>
  </si>
  <si>
    <t>A2182</t>
  </si>
  <si>
    <t>A2192</t>
  </si>
  <si>
    <t>A2202</t>
  </si>
  <si>
    <t>A2222</t>
  </si>
  <si>
    <t>A2242</t>
  </si>
  <si>
    <t>A2262</t>
  </si>
  <si>
    <t>A2282</t>
  </si>
  <si>
    <t>A2302</t>
  </si>
  <si>
    <t>A2322</t>
  </si>
  <si>
    <t>A2342</t>
  </si>
  <si>
    <t>A2362</t>
  </si>
  <si>
    <t>A2382</t>
  </si>
  <si>
    <t>A2402</t>
  </si>
  <si>
    <t>A2422</t>
  </si>
  <si>
    <t>A2442</t>
  </si>
  <si>
    <t>A2462</t>
  </si>
  <si>
    <t>A2482</t>
  </si>
  <si>
    <t>CS</t>
  </si>
  <si>
    <t>Galvanized Parts only- Call for SS</t>
  </si>
  <si>
    <t>Ends</t>
  </si>
  <si>
    <t>End/FL</t>
  </si>
  <si>
    <t>Flange- Carbon Steel (Black)</t>
  </si>
  <si>
    <t>Array</t>
  </si>
  <si>
    <t>12008.45L-SS</t>
  </si>
  <si>
    <t>12009.45L-SS</t>
  </si>
  <si>
    <t>12010.45L-SS</t>
  </si>
  <si>
    <t>12011.45L-SS</t>
  </si>
  <si>
    <t>12012.45L-SS</t>
  </si>
  <si>
    <t>HEAVY DUTY Backdraft Damper</t>
  </si>
  <si>
    <t>LIGHT DUTY Backdraft Damper</t>
  </si>
  <si>
    <r>
      <t>LIGHT DUTY</t>
    </r>
    <r>
      <rPr>
        <sz val="9"/>
        <rFont val="Arial"/>
        <family val="2"/>
      </rPr>
      <t xml:space="preserve"> Backdraft Damper</t>
    </r>
  </si>
  <si>
    <t>12013.45L-SS</t>
  </si>
  <si>
    <t>12014.45L-SS</t>
  </si>
  <si>
    <t>12015.45L-SS</t>
  </si>
  <si>
    <t>12016.45L-SS</t>
  </si>
  <si>
    <t>12017.45L-SS</t>
  </si>
  <si>
    <t>12018.45L-SS</t>
  </si>
  <si>
    <t>LIST EA.</t>
  </si>
  <si>
    <t>12019.45L-SS</t>
  </si>
  <si>
    <t>12020.45L-SS</t>
  </si>
  <si>
    <t>12022.45L-SS</t>
  </si>
  <si>
    <t>12007.30L-SS</t>
  </si>
  <si>
    <t>12008.30L-SS</t>
  </si>
  <si>
    <t>12009.30L-SS</t>
  </si>
  <si>
    <t>12010.30L-SS</t>
  </si>
  <si>
    <t>12011.30L-SS</t>
  </si>
  <si>
    <t>12012.30L-SS</t>
  </si>
  <si>
    <t>12013.30L-SS</t>
  </si>
  <si>
    <t>12014.30L-SS</t>
  </si>
  <si>
    <t>12015.30L-S</t>
  </si>
  <si>
    <t>12017.30L-SS</t>
  </si>
  <si>
    <t>12016.30L-SS</t>
  </si>
  <si>
    <t>12018.30L-SS</t>
  </si>
  <si>
    <t>12019.30L-SS</t>
  </si>
  <si>
    <t>12020.30L-SS</t>
  </si>
  <si>
    <t>12022.30L-SS</t>
  </si>
  <si>
    <t>14005.30-SS</t>
  </si>
  <si>
    <t>14006.30-SS</t>
  </si>
  <si>
    <t>14007.30-SS</t>
  </si>
  <si>
    <t>14008.30-SS</t>
  </si>
  <si>
    <t>14009.30-SS</t>
  </si>
  <si>
    <t>14010.30-SS</t>
  </si>
  <si>
    <t>14011.30-SS</t>
  </si>
  <si>
    <t>14012.30-SS</t>
  </si>
  <si>
    <t>14013.30-SS</t>
  </si>
  <si>
    <t>14014.30-SS</t>
  </si>
  <si>
    <t>14015.30-SS</t>
  </si>
  <si>
    <t>14016.30-SS</t>
  </si>
  <si>
    <t>14017.30-SS</t>
  </si>
  <si>
    <t>14018.30-SS</t>
  </si>
  <si>
    <t>14019.30-SS</t>
  </si>
  <si>
    <t>14020.30-SS</t>
  </si>
  <si>
    <t>14022.30-SS</t>
  </si>
  <si>
    <t>14004.45-SS</t>
  </si>
  <si>
    <t>14005.45-SS</t>
  </si>
  <si>
    <t>14006.45-SS</t>
  </si>
  <si>
    <t>14007.45-SS</t>
  </si>
  <si>
    <t>14008.45-SS</t>
  </si>
  <si>
    <t>14009.45-SS</t>
  </si>
  <si>
    <t>14010.45-SS</t>
  </si>
  <si>
    <t>14011.45-SS</t>
  </si>
  <si>
    <t>14012.45-SS</t>
  </si>
  <si>
    <t>14013.45-SS</t>
  </si>
  <si>
    <t>14014.45-SS</t>
  </si>
  <si>
    <t>14015.45-SS</t>
  </si>
  <si>
    <t>14016.45-SS</t>
  </si>
  <si>
    <t>14017.45-SS</t>
  </si>
  <si>
    <t>14018.45-SS</t>
  </si>
  <si>
    <t>14019.45-SS</t>
  </si>
  <si>
    <t>14020.45-SS</t>
  </si>
  <si>
    <t>14022.45-SS</t>
  </si>
  <si>
    <t>14104.30-SS</t>
  </si>
  <si>
    <t>14105.30-SS</t>
  </si>
  <si>
    <t>14106.30-SS</t>
  </si>
  <si>
    <t>14107.30-SS</t>
  </si>
  <si>
    <t>14108.30-SS</t>
  </si>
  <si>
    <t>14109.30-SS</t>
  </si>
  <si>
    <t>14110.30-SS</t>
  </si>
  <si>
    <t>14111.30-SS</t>
  </si>
  <si>
    <t>14112.30-SS</t>
  </si>
  <si>
    <t>14113.30-SS</t>
  </si>
  <si>
    <t>14114.30-SS</t>
  </si>
  <si>
    <t>14115.30-SS</t>
  </si>
  <si>
    <t>14116.30-SS</t>
  </si>
  <si>
    <t>14117.30-SS</t>
  </si>
  <si>
    <t>14118.30-SS</t>
  </si>
  <si>
    <t>14119.30-SS</t>
  </si>
  <si>
    <t>14120.30-SS</t>
  </si>
  <si>
    <t>14122.30-SS</t>
  </si>
  <si>
    <t>14104.45-SS</t>
  </si>
  <si>
    <t>14105.45-SS</t>
  </si>
  <si>
    <t>14106.45-SS</t>
  </si>
  <si>
    <t>14107.45-SS</t>
  </si>
  <si>
    <t>14108.45-SS</t>
  </si>
  <si>
    <t>14109.45-SS</t>
  </si>
  <si>
    <t>14110.45-SS</t>
  </si>
  <si>
    <t>14111.45-SS</t>
  </si>
  <si>
    <t>14112.45-SS</t>
  </si>
  <si>
    <t>14113.45-SS</t>
  </si>
  <si>
    <t>14114.45-SS</t>
  </si>
  <si>
    <t>14115.45-SS</t>
  </si>
  <si>
    <t>14116.45-SS</t>
  </si>
  <si>
    <t>14117.45-SS</t>
  </si>
  <si>
    <t>14118.45-SS</t>
  </si>
  <si>
    <t>14119.45-SS</t>
  </si>
  <si>
    <t>14120.45-SS</t>
  </si>
  <si>
    <t>14122.45-SS</t>
  </si>
  <si>
    <t>14304-SS</t>
  </si>
  <si>
    <t>14305-SS</t>
  </si>
  <si>
    <t>14306-SS</t>
  </si>
  <si>
    <t>14307-SS</t>
  </si>
  <si>
    <t>14308-SS</t>
  </si>
  <si>
    <t>Net 30 days</t>
  </si>
  <si>
    <t>50% down, net 30 days</t>
  </si>
  <si>
    <t>50% down, 25% prior to shipping, net 30 days</t>
  </si>
  <si>
    <t>Payment in Advance</t>
  </si>
  <si>
    <t>14309-SS</t>
  </si>
  <si>
    <t>14310-SS</t>
  </si>
  <si>
    <t>14311-SS</t>
  </si>
  <si>
    <t>14312-SS</t>
  </si>
  <si>
    <t>14313-SS</t>
  </si>
  <si>
    <t>14314-SS</t>
  </si>
  <si>
    <t>14315-SS</t>
  </si>
  <si>
    <t>14316-SS</t>
  </si>
  <si>
    <t>14317-SS</t>
  </si>
  <si>
    <t>14318-SS</t>
  </si>
  <si>
    <t>14319-SS</t>
  </si>
  <si>
    <t>14320-SS</t>
  </si>
  <si>
    <t>14322-SS</t>
  </si>
  <si>
    <t>14504-SS</t>
  </si>
  <si>
    <t>14505-SS</t>
  </si>
  <si>
    <t>14507-SS</t>
  </si>
  <si>
    <t>14506-SS</t>
  </si>
  <si>
    <t>14508-SS</t>
  </si>
  <si>
    <t>14509-SS</t>
  </si>
  <si>
    <t>14510-SS</t>
  </si>
  <si>
    <t>14511-SS</t>
  </si>
  <si>
    <t>14512-SS</t>
  </si>
  <si>
    <t>14513-SS</t>
  </si>
  <si>
    <t>14514-SS</t>
  </si>
  <si>
    <t>14515-SS</t>
  </si>
  <si>
    <t>14516-SS</t>
  </si>
  <si>
    <t>14517-SS</t>
  </si>
  <si>
    <t>14518-SS</t>
  </si>
  <si>
    <t>14519-SS</t>
  </si>
  <si>
    <t>14520-SS</t>
  </si>
  <si>
    <t>14522-SS</t>
  </si>
  <si>
    <t>15004-SS</t>
  </si>
  <si>
    <t>15005-SS</t>
  </si>
  <si>
    <t>15006-SS</t>
  </si>
  <si>
    <t>15007-SS</t>
  </si>
  <si>
    <t>15008-SS</t>
  </si>
  <si>
    <t>15009-SS</t>
  </si>
  <si>
    <t>15010-SS</t>
  </si>
  <si>
    <t>VOLTAGE ?</t>
  </si>
  <si>
    <t>15011-SS</t>
  </si>
  <si>
    <t>15012-SS</t>
  </si>
  <si>
    <t>15013-SS</t>
  </si>
  <si>
    <t>15014-SS</t>
  </si>
  <si>
    <t>15015-SS</t>
  </si>
  <si>
    <t>15016-SS</t>
  </si>
  <si>
    <t>15017-SS</t>
  </si>
  <si>
    <t>15018-SS</t>
  </si>
  <si>
    <t>15019-SS</t>
  </si>
  <si>
    <t>15020-SS</t>
  </si>
  <si>
    <t>15022-SS</t>
  </si>
  <si>
    <t>15104-SS</t>
  </si>
  <si>
    <t>15105-SS</t>
  </si>
  <si>
    <t>15106-SS</t>
  </si>
  <si>
    <t>15107-SS</t>
  </si>
  <si>
    <t>15108-SS</t>
  </si>
  <si>
    <t>15109-SS</t>
  </si>
  <si>
    <t>15110-SS</t>
  </si>
  <si>
    <t>15111-SS</t>
  </si>
  <si>
    <t>15112-SS</t>
  </si>
  <si>
    <t>15113-SS</t>
  </si>
  <si>
    <t>15114-SS</t>
  </si>
  <si>
    <t>15115-SS</t>
  </si>
  <si>
    <t>15116-SS</t>
  </si>
  <si>
    <t>15117-SS</t>
  </si>
  <si>
    <t>15118-SS</t>
  </si>
  <si>
    <t>15119-SS</t>
  </si>
  <si>
    <t>15120-SS</t>
  </si>
  <si>
    <t>15122-SS</t>
  </si>
  <si>
    <t>15204-SS</t>
  </si>
  <si>
    <t>15205-SS</t>
  </si>
  <si>
    <t>15206-SS</t>
  </si>
  <si>
    <t>15207-SS</t>
  </si>
  <si>
    <t>15208-SS</t>
  </si>
  <si>
    <t>15209-SS</t>
  </si>
  <si>
    <t>15210-SS</t>
  </si>
  <si>
    <t>15211-SS</t>
  </si>
  <si>
    <t>15212-SS</t>
  </si>
  <si>
    <t>15213-SS</t>
  </si>
  <si>
    <t>15214-SS</t>
  </si>
  <si>
    <t>15215-SS</t>
  </si>
  <si>
    <t>Call For Pricing</t>
  </si>
  <si>
    <t>15216-SS</t>
  </si>
  <si>
    <t>15217-SS</t>
  </si>
  <si>
    <t>15218-SS</t>
  </si>
  <si>
    <t>15219-SS</t>
  </si>
  <si>
    <t>15220-SS</t>
  </si>
  <si>
    <t>15222-SS</t>
  </si>
  <si>
    <t>16004-SS</t>
  </si>
  <si>
    <t>16005-SS</t>
  </si>
  <si>
    <t>16006-SS</t>
  </si>
  <si>
    <t>16007-SS</t>
  </si>
  <si>
    <t>16008-SS</t>
  </si>
  <si>
    <t xml:space="preserve">K&amp;B Clamp Together </t>
  </si>
  <si>
    <t>16009-SS</t>
  </si>
  <si>
    <t>16010-SS</t>
  </si>
  <si>
    <t>16011-SS</t>
  </si>
  <si>
    <t>16012-SS</t>
  </si>
  <si>
    <t>16013-SS</t>
  </si>
  <si>
    <t>16014-SS</t>
  </si>
  <si>
    <t>16015-SS</t>
  </si>
  <si>
    <t>16016-SS</t>
  </si>
  <si>
    <t>16017-SS</t>
  </si>
  <si>
    <t>16018-SS</t>
  </si>
  <si>
    <t>16019-SS</t>
  </si>
  <si>
    <t>16020-SS</t>
  </si>
  <si>
    <t>16022-SS</t>
  </si>
  <si>
    <t>16104-SS</t>
  </si>
  <si>
    <t>16105-SS</t>
  </si>
  <si>
    <t>16106-SS</t>
  </si>
  <si>
    <t>16107-SS</t>
  </si>
  <si>
    <t>16108-SS</t>
  </si>
  <si>
    <t>16109-SS</t>
  </si>
  <si>
    <t>16110-SS</t>
  </si>
  <si>
    <t>16111-SS</t>
  </si>
  <si>
    <t>16112-SS</t>
  </si>
  <si>
    <t>16113-SS</t>
  </si>
  <si>
    <t>16114-SS</t>
  </si>
  <si>
    <t>16115-SS</t>
  </si>
  <si>
    <t>16116-SS</t>
  </si>
  <si>
    <t>16117-SS</t>
  </si>
  <si>
    <t>16118-SS</t>
  </si>
  <si>
    <t>16119-SS</t>
  </si>
  <si>
    <t>16120-SS</t>
  </si>
  <si>
    <t>16122-SS</t>
  </si>
  <si>
    <t>REC- TO RND</t>
  </si>
  <si>
    <t>24"</t>
  </si>
  <si>
    <t>26"</t>
  </si>
  <si>
    <t>28"</t>
  </si>
  <si>
    <t>30"</t>
  </si>
  <si>
    <t>32"</t>
  </si>
  <si>
    <t>34"</t>
  </si>
  <si>
    <t>36"</t>
  </si>
  <si>
    <t>38"</t>
  </si>
  <si>
    <t>40"</t>
  </si>
  <si>
    <t>42"</t>
  </si>
  <si>
    <t>44"</t>
  </si>
  <si>
    <t>46"</t>
  </si>
  <si>
    <t>48"</t>
  </si>
  <si>
    <t>FULL CUT-OFF</t>
  </si>
  <si>
    <t>1/2 CUT-OFF</t>
  </si>
  <si>
    <t>BUTTER-FLY VLVS</t>
  </si>
  <si>
    <t>FLOOR SWEEP</t>
  </si>
  <si>
    <t>FLANGED</t>
  </si>
  <si>
    <t>Cut-Offs Full</t>
  </si>
  <si>
    <t>18004-SS</t>
  </si>
  <si>
    <t>Cut-Offs Half</t>
  </si>
  <si>
    <t>Blast Gate-SS</t>
  </si>
  <si>
    <t>18005-SS</t>
  </si>
  <si>
    <t>18006-SS</t>
  </si>
  <si>
    <t>18007-SS</t>
  </si>
  <si>
    <t>18008-SS</t>
  </si>
  <si>
    <t>18009-SS</t>
  </si>
  <si>
    <t>18010-SS</t>
  </si>
  <si>
    <t>18011-SS</t>
  </si>
  <si>
    <t>18012-SS</t>
  </si>
  <si>
    <t>18013-SS</t>
  </si>
  <si>
    <t>18014-SS</t>
  </si>
  <si>
    <t>18015-SS</t>
  </si>
  <si>
    <t>18016-SS</t>
  </si>
  <si>
    <t>18017-SS</t>
  </si>
  <si>
    <t>18018-SS</t>
  </si>
  <si>
    <t>18019-SS</t>
  </si>
  <si>
    <t>18020-SS</t>
  </si>
  <si>
    <t>18022-SS</t>
  </si>
  <si>
    <t>18104-SS</t>
  </si>
  <si>
    <t>18105-SS</t>
  </si>
  <si>
    <t>18106-SS</t>
  </si>
  <si>
    <t>18107-SS</t>
  </si>
  <si>
    <t>18108-SS</t>
  </si>
  <si>
    <t>18109-SS</t>
  </si>
  <si>
    <t>18110-SS</t>
  </si>
  <si>
    <t>18111-SS</t>
  </si>
  <si>
    <t>18112-SS</t>
  </si>
  <si>
    <t>18113-SS</t>
  </si>
  <si>
    <t>18114-SS</t>
  </si>
  <si>
    <t>18115-SS</t>
  </si>
  <si>
    <t>18116-SS</t>
  </si>
  <si>
    <t>18117-SS</t>
  </si>
  <si>
    <t>18118-SS</t>
  </si>
  <si>
    <t>18204-SS</t>
  </si>
  <si>
    <t>18205-SS</t>
  </si>
  <si>
    <t>18206-SS</t>
  </si>
  <si>
    <t>18207-SS</t>
  </si>
  <si>
    <t>18208-SS</t>
  </si>
  <si>
    <t>18209-SS</t>
  </si>
  <si>
    <t>18210-SS</t>
  </si>
  <si>
    <t>18211-SS</t>
  </si>
  <si>
    <t>18212-SS</t>
  </si>
  <si>
    <t>18213-SS</t>
  </si>
  <si>
    <t>18214-SS</t>
  </si>
  <si>
    <t>18215-SS</t>
  </si>
  <si>
    <t>18216-SS</t>
  </si>
  <si>
    <t>18217-SS</t>
  </si>
  <si>
    <t>18218-SS</t>
  </si>
  <si>
    <t>18219-SS</t>
  </si>
  <si>
    <t>18220-SS</t>
  </si>
  <si>
    <t>18222-SS</t>
  </si>
  <si>
    <t>BALL   JOINTS</t>
  </si>
  <si>
    <t>Floor Sweep</t>
  </si>
  <si>
    <t>19004-SS</t>
  </si>
  <si>
    <t>19005-SS</t>
  </si>
  <si>
    <t>19006-SS</t>
  </si>
  <si>
    <t>19007-SS</t>
  </si>
  <si>
    <t>19008-SS</t>
  </si>
  <si>
    <t>Butter Fly Valve</t>
  </si>
  <si>
    <t>19404-SS</t>
  </si>
  <si>
    <t>19405-SS</t>
  </si>
  <si>
    <t>19406-SS</t>
  </si>
  <si>
    <t>19407-SS</t>
  </si>
  <si>
    <t>19408-SS</t>
  </si>
  <si>
    <t>19409-SS</t>
  </si>
  <si>
    <t>19410-SS</t>
  </si>
  <si>
    <t>19411-SS</t>
  </si>
  <si>
    <t>19412-SS</t>
  </si>
  <si>
    <t>19413-SS</t>
  </si>
  <si>
    <t>19414-SS</t>
  </si>
  <si>
    <t>19415-SS</t>
  </si>
  <si>
    <t>19416-SS</t>
  </si>
  <si>
    <t>19417-SS</t>
  </si>
  <si>
    <t>19418-SS</t>
  </si>
  <si>
    <t>19419-SS</t>
  </si>
  <si>
    <t>19420-SS</t>
  </si>
  <si>
    <t>19422-SS</t>
  </si>
  <si>
    <t>End Cap-Closed End</t>
  </si>
  <si>
    <t>END CAP  CLSD</t>
  </si>
  <si>
    <t>END CAP w SCREEN</t>
  </si>
  <si>
    <t>End Cap-Bird Screen</t>
  </si>
  <si>
    <t>19504-SS</t>
  </si>
  <si>
    <t>19505-SS</t>
  </si>
  <si>
    <t>19506-SS</t>
  </si>
  <si>
    <t>19507-SS</t>
  </si>
  <si>
    <t>19508-SS</t>
  </si>
  <si>
    <t>19509-SS</t>
  </si>
  <si>
    <t>19510-SS</t>
  </si>
  <si>
    <t>19511-SS</t>
  </si>
  <si>
    <t>19512-SS</t>
  </si>
  <si>
    <t>19513-SS</t>
  </si>
  <si>
    <t>19514-SS</t>
  </si>
  <si>
    <t>19515-SS</t>
  </si>
  <si>
    <t>19516-SS</t>
  </si>
  <si>
    <t>19517-SS</t>
  </si>
  <si>
    <t>19518-SS</t>
  </si>
  <si>
    <t>A</t>
  </si>
  <si>
    <t>B</t>
  </si>
  <si>
    <t>C</t>
  </si>
  <si>
    <t>Description</t>
  </si>
  <si>
    <t>KBDuct Discount</t>
  </si>
  <si>
    <t>DUCT</t>
  </si>
  <si>
    <t>19519-SS</t>
  </si>
  <si>
    <t>19520-SS</t>
  </si>
  <si>
    <t>19522-SS</t>
  </si>
  <si>
    <t>19604-SS</t>
  </si>
  <si>
    <t>19605-SS</t>
  </si>
  <si>
    <t>19606SS</t>
  </si>
  <si>
    <t>19607-SS</t>
  </si>
  <si>
    <t>19608-SS</t>
  </si>
  <si>
    <t>19609-SS</t>
  </si>
  <si>
    <t>19610-SS</t>
  </si>
  <si>
    <t>19611-SS</t>
  </si>
  <si>
    <t>19612-SS</t>
  </si>
  <si>
    <t>19613-SS</t>
  </si>
  <si>
    <t>19614-SS</t>
  </si>
  <si>
    <t>19615-SS</t>
  </si>
  <si>
    <t>19616-SS</t>
  </si>
  <si>
    <t>19617-SS</t>
  </si>
  <si>
    <t>19618-SS</t>
  </si>
  <si>
    <t>19619-SS</t>
  </si>
  <si>
    <t>19620-SS</t>
  </si>
  <si>
    <t>19622-SS</t>
  </si>
  <si>
    <t>Give drawing with dimensions</t>
  </si>
  <si>
    <t>Hood-SS</t>
  </si>
  <si>
    <t>Manifold-SS</t>
  </si>
  <si>
    <t>22007.9L</t>
  </si>
  <si>
    <t>22008.9L</t>
  </si>
  <si>
    <t>22009.9L</t>
  </si>
  <si>
    <t>22010.9L</t>
  </si>
  <si>
    <t>22011.9L</t>
  </si>
  <si>
    <t>22012.9L</t>
  </si>
  <si>
    <t>22013.9L</t>
  </si>
  <si>
    <t>22014.9L</t>
  </si>
  <si>
    <t>22015.9L</t>
  </si>
  <si>
    <t>22016.9L</t>
  </si>
  <si>
    <t>22017.9L</t>
  </si>
  <si>
    <t>22018.9L</t>
  </si>
  <si>
    <t>22019.9L</t>
  </si>
  <si>
    <t>22020.9L</t>
  </si>
  <si>
    <t>22022.9L</t>
  </si>
  <si>
    <t>22024.9L</t>
  </si>
  <si>
    <t>22026.9L</t>
  </si>
  <si>
    <t>22028.9L</t>
  </si>
  <si>
    <t>22030.9L</t>
  </si>
  <si>
    <t>22032.9L</t>
  </si>
  <si>
    <t>22036.9L</t>
  </si>
  <si>
    <t>22038.9L</t>
  </si>
  <si>
    <t>22034.9L</t>
  </si>
  <si>
    <t>22040.9L</t>
  </si>
  <si>
    <t>22042.9L</t>
  </si>
  <si>
    <t>22044.9L</t>
  </si>
  <si>
    <t>22046.9L</t>
  </si>
  <si>
    <t>22048.9L</t>
  </si>
  <si>
    <t>22007.6L</t>
  </si>
  <si>
    <t>22008.6L</t>
  </si>
  <si>
    <t>22009.6L</t>
  </si>
  <si>
    <t>22010.6L</t>
  </si>
  <si>
    <t>22011.6L</t>
  </si>
  <si>
    <t>22012.6L</t>
  </si>
  <si>
    <t>22013.6L</t>
  </si>
  <si>
    <t>22014.6L</t>
  </si>
  <si>
    <t>22015.6L</t>
  </si>
  <si>
    <t>22016.6L</t>
  </si>
  <si>
    <t>22017.6L</t>
  </si>
  <si>
    <t>22018.6L</t>
  </si>
  <si>
    <r>
      <t xml:space="preserve">CLICK TO LIST  </t>
    </r>
    <r>
      <rPr>
        <sz val="18"/>
        <rFont val="Arial"/>
        <family val="2"/>
      </rPr>
      <t xml:space="preserve"> BRANCHES</t>
    </r>
  </si>
  <si>
    <t>Y BRANCHES  A-B-C (B and C are the laterals)</t>
  </si>
  <si>
    <t>T BRANCHES  A-B-C (C is at 90 Degree to A-B)</t>
  </si>
  <si>
    <t>22019.6L</t>
  </si>
  <si>
    <t>22020.6L</t>
  </si>
  <si>
    <t>22022.6L</t>
  </si>
  <si>
    <t>22024.6L</t>
  </si>
  <si>
    <t>22026.6L</t>
  </si>
  <si>
    <t>22028.6L</t>
  </si>
  <si>
    <t>22030.6L</t>
  </si>
  <si>
    <t>22032.6L</t>
  </si>
  <si>
    <t>22034.6L</t>
  </si>
  <si>
    <t>22036.6L</t>
  </si>
  <si>
    <t>22038.6L</t>
  </si>
  <si>
    <t>22040.6L</t>
  </si>
  <si>
    <t>22042.6L</t>
  </si>
  <si>
    <t>22044.6L</t>
  </si>
  <si>
    <t>22046.6L</t>
  </si>
  <si>
    <t>22048.6L</t>
  </si>
  <si>
    <t>22007.45L</t>
  </si>
  <si>
    <t>22008.45L</t>
  </si>
  <si>
    <t>22009.45L</t>
  </si>
  <si>
    <t>22010.45L</t>
  </si>
  <si>
    <t>22011.45L</t>
  </si>
  <si>
    <t>22012.45L</t>
  </si>
  <si>
    <t>22013.45L</t>
  </si>
  <si>
    <t>22014.45L</t>
  </si>
  <si>
    <t>22015.45L</t>
  </si>
  <si>
    <t>22016.45L</t>
  </si>
  <si>
    <t>22017.45L</t>
  </si>
  <si>
    <t>22018.45L</t>
  </si>
  <si>
    <t>22019.45L</t>
  </si>
  <si>
    <t>22020.45L</t>
  </si>
  <si>
    <t>22022.45L</t>
  </si>
  <si>
    <t>22024.45L</t>
  </si>
  <si>
    <t>22026.45L</t>
  </si>
  <si>
    <t>22028.45L</t>
  </si>
  <si>
    <t>22030.45L</t>
  </si>
  <si>
    <t>22034.45L</t>
  </si>
  <si>
    <t>22032.45L</t>
  </si>
  <si>
    <t>22036.45L</t>
  </si>
  <si>
    <t>22038.45L</t>
  </si>
  <si>
    <t>22040.45L</t>
  </si>
  <si>
    <t>22042.45L</t>
  </si>
  <si>
    <t>22044.45L</t>
  </si>
  <si>
    <t>22048.45L</t>
  </si>
  <si>
    <t>22046.45L</t>
  </si>
  <si>
    <t>22007.3L</t>
  </si>
  <si>
    <t>22008.3L</t>
  </si>
  <si>
    <t>22009.3L</t>
  </si>
  <si>
    <t>22010.3L</t>
  </si>
  <si>
    <t>22011.3L</t>
  </si>
  <si>
    <t>22012.3L</t>
  </si>
  <si>
    <t>22013.3L</t>
  </si>
  <si>
    <t>22014.3L</t>
  </si>
  <si>
    <t>22015.3L</t>
  </si>
  <si>
    <t>22016.3L</t>
  </si>
  <si>
    <t>22017.3L</t>
  </si>
  <si>
    <t>22018.3L</t>
  </si>
  <si>
    <t>22019.3L</t>
  </si>
  <si>
    <t>22020.3L</t>
  </si>
  <si>
    <t>22022.3L</t>
  </si>
  <si>
    <t>22024.3L</t>
  </si>
  <si>
    <t>22026.3L</t>
  </si>
  <si>
    <t>22028.3L</t>
  </si>
  <si>
    <t>22030.3L</t>
  </si>
  <si>
    <t>22032.3L</t>
  </si>
  <si>
    <t>22034.3L</t>
  </si>
  <si>
    <t>22036.3L</t>
  </si>
  <si>
    <t>22038.3L</t>
  </si>
  <si>
    <t>22040.3L</t>
  </si>
  <si>
    <t>22042.3L</t>
  </si>
  <si>
    <t>22044.3L</t>
  </si>
  <si>
    <t>22046.3L</t>
  </si>
  <si>
    <t>22048.3L</t>
  </si>
  <si>
    <t>22104.90L</t>
  </si>
  <si>
    <t>22105.90L</t>
  </si>
  <si>
    <t>22106.90L</t>
  </si>
  <si>
    <t>22107.90L</t>
  </si>
  <si>
    <t>22108.90L</t>
  </si>
  <si>
    <t>22109.90L</t>
  </si>
  <si>
    <t>22110.90L</t>
  </si>
  <si>
    <t>22111.90L</t>
  </si>
  <si>
    <t>22113.90L</t>
  </si>
  <si>
    <t>22112.90L</t>
  </si>
  <si>
    <t>22114.90L</t>
  </si>
  <si>
    <t>22115.90L</t>
  </si>
  <si>
    <t>22104.60L</t>
  </si>
  <si>
    <t>22105.60L</t>
  </si>
  <si>
    <t>22106.60L</t>
  </si>
  <si>
    <t>22107.60L</t>
  </si>
  <si>
    <t>22108.60L</t>
  </si>
  <si>
    <t>22109.60L</t>
  </si>
  <si>
    <t>22110.60L</t>
  </si>
  <si>
    <t>22111.60L</t>
  </si>
  <si>
    <t>22112.60L</t>
  </si>
  <si>
    <t>22113.60L</t>
  </si>
  <si>
    <t>22114.60L</t>
  </si>
  <si>
    <t>22115.60L</t>
  </si>
  <si>
    <t>22104.45L</t>
  </si>
  <si>
    <t>22105.45L</t>
  </si>
  <si>
    <t>22106.45L</t>
  </si>
  <si>
    <t>2107.45L</t>
  </si>
  <si>
    <t>22108.45L</t>
  </si>
  <si>
    <t>22109.45L</t>
  </si>
  <si>
    <t>22110.45L</t>
  </si>
  <si>
    <t>22111.45L</t>
  </si>
  <si>
    <t>22112.45L</t>
  </si>
  <si>
    <t>22113.45L</t>
  </si>
  <si>
    <t>22114.45L</t>
  </si>
  <si>
    <t>22115.45L</t>
  </si>
  <si>
    <t>Flngd 30 Wlded KB El Std Rad</t>
  </si>
  <si>
    <t>22204.9L</t>
  </si>
  <si>
    <t>22205.9L</t>
  </si>
  <si>
    <t>22206.9L</t>
  </si>
  <si>
    <t>22207.9L</t>
  </si>
  <si>
    <t>22208.9L</t>
  </si>
  <si>
    <t>22209.9L</t>
  </si>
  <si>
    <t>5' Flanged Duct</t>
  </si>
  <si>
    <t xml:space="preserve">Dia. </t>
  </si>
  <si>
    <t>Duct</t>
  </si>
  <si>
    <t>APPLICATION</t>
  </si>
  <si>
    <t xml:space="preserve">APPLICATION: </t>
  </si>
  <si>
    <t>SADDLE HANGERS</t>
  </si>
  <si>
    <t>3" Saddle Hangers</t>
  </si>
  <si>
    <t>4"Saddle Hangers</t>
  </si>
  <si>
    <t>5" Saddle Hangers</t>
  </si>
  <si>
    <t>6" Saddle Hangers</t>
  </si>
  <si>
    <t>7"Saddle Hangers</t>
  </si>
  <si>
    <t>8" Saddle Hangers</t>
  </si>
  <si>
    <t>9" Saddle Hangers</t>
  </si>
  <si>
    <t>10" Saddle Hangers</t>
  </si>
  <si>
    <t>11" Saddle Hangers</t>
  </si>
  <si>
    <t>12" Saddle Hangers</t>
  </si>
  <si>
    <t>13" Saddle Hangers</t>
  </si>
  <si>
    <t>14" Saddle Hangers</t>
  </si>
  <si>
    <t>15" Saddle Hangers</t>
  </si>
  <si>
    <t>16" Saddle Hangers</t>
  </si>
  <si>
    <t>17" Saddle Hangers</t>
  </si>
  <si>
    <t>18" Saddle Hangers</t>
  </si>
  <si>
    <t>19" Saddle Hangers</t>
  </si>
  <si>
    <t>20" Saddle Hangers</t>
  </si>
  <si>
    <t>22" Saddle Hangers</t>
  </si>
  <si>
    <t>17003SS</t>
  </si>
  <si>
    <t>17004SS</t>
  </si>
  <si>
    <t>17005SS</t>
  </si>
  <si>
    <t>17006SS</t>
  </si>
  <si>
    <t>17007SS</t>
  </si>
  <si>
    <t>17008SS</t>
  </si>
  <si>
    <t>17009SS</t>
  </si>
  <si>
    <t>17010SS</t>
  </si>
  <si>
    <t>17011SS</t>
  </si>
  <si>
    <t>17012SS</t>
  </si>
  <si>
    <t>17013SS</t>
  </si>
  <si>
    <t>17014SS</t>
  </si>
  <si>
    <t>17015SS</t>
  </si>
  <si>
    <t>17016SS</t>
  </si>
  <si>
    <t>17017SS</t>
  </si>
  <si>
    <t>17018SS</t>
  </si>
  <si>
    <t>17019SS</t>
  </si>
  <si>
    <t>17020SS</t>
  </si>
  <si>
    <t>17022SS</t>
  </si>
  <si>
    <t>90 deg Tubed-El- 2.5D</t>
  </si>
  <si>
    <t>90 deg El- LR- 2.5D</t>
  </si>
  <si>
    <t>60 deg El- LR- 2.5D</t>
  </si>
  <si>
    <t>45 deg Tubed El- 2.5D</t>
  </si>
  <si>
    <t>45 deg El- LR-2.5D</t>
  </si>
  <si>
    <t>30 deg El- LR-2.5D</t>
  </si>
  <si>
    <t>90 deg K&amp;B Non-Welded 1.5D</t>
  </si>
  <si>
    <t>60 deg K&amp;B Non-Welded 1.5D</t>
  </si>
  <si>
    <t>45 deg K&amp;B Non-Welded 1.5D</t>
  </si>
  <si>
    <t>30 deg K&amp;B Non-Welded 1.5D</t>
  </si>
  <si>
    <t>90 deg K&amp;B Non-Welded 2.5D</t>
  </si>
  <si>
    <t>60 deg K&amp;B Non-Welded 2.5D</t>
  </si>
  <si>
    <t>45 deg K&amp;B Non-Welded 2.5D</t>
  </si>
  <si>
    <t>NR</t>
  </si>
  <si>
    <t>30 deg K&amp;B Non-Welded 2.5D</t>
  </si>
  <si>
    <t>90 deg K&amp;B Welded 1.5D</t>
  </si>
  <si>
    <t>60 deg K&amp;B Welded 1.5D</t>
  </si>
  <si>
    <t>45 deg K&amp;B Welded 1.5D</t>
  </si>
  <si>
    <t>30 deg K&amp;B Welded 1.5D</t>
  </si>
  <si>
    <t>90 deg K&amp;B Welded 2.5D</t>
  </si>
  <si>
    <t>60 deg K&amp;B Welded 2.5D</t>
  </si>
  <si>
    <t>45 deg K&amp;B Welded 2.5D</t>
  </si>
  <si>
    <t>30 deg K&amp;B Welded 2.5D</t>
  </si>
  <si>
    <t>Rec. # of Clamps</t>
  </si>
  <si>
    <t>12003.30SS</t>
  </si>
  <si>
    <t>12004.30SS</t>
  </si>
  <si>
    <t>12005.30SS</t>
  </si>
  <si>
    <t>12006.30SS</t>
  </si>
  <si>
    <t>Y- branch-45 deg</t>
  </si>
  <si>
    <t>Y- branch-30 deg</t>
  </si>
  <si>
    <t>14204.45-SS</t>
  </si>
  <si>
    <t>14205.45-SS</t>
  </si>
  <si>
    <t>1420.45-SS</t>
  </si>
  <si>
    <t>14207.45-SS</t>
  </si>
  <si>
    <t>14208.45-SS</t>
  </si>
  <si>
    <t>14209.45-SS</t>
  </si>
  <si>
    <t>14210.45-SS</t>
  </si>
  <si>
    <t>14211.45-SS</t>
  </si>
  <si>
    <t>14212.45-SS</t>
  </si>
  <si>
    <t>14213.45-SS</t>
  </si>
  <si>
    <t>14214.45-SS</t>
  </si>
  <si>
    <t>14215.45-SS</t>
  </si>
  <si>
    <t>14216.45-SS</t>
  </si>
  <si>
    <t>14217.45-SS</t>
  </si>
  <si>
    <t>14218.45-SS</t>
  </si>
  <si>
    <t>14219.45-SS</t>
  </si>
  <si>
    <t>14220.45-SS</t>
  </si>
  <si>
    <t>14222.45-SS</t>
  </si>
  <si>
    <t>Y- branch-45deg</t>
  </si>
  <si>
    <t>Y- branch-30deg</t>
  </si>
  <si>
    <t>1420.30-SS</t>
  </si>
  <si>
    <t>14204.30-SS</t>
  </si>
  <si>
    <t>14205.30-SS</t>
  </si>
  <si>
    <t>14207.30-SS</t>
  </si>
  <si>
    <t>14208.30-SS</t>
  </si>
  <si>
    <t>14209.30-SS</t>
  </si>
  <si>
    <t>14210.30-SS</t>
  </si>
  <si>
    <t>14211.30-SS</t>
  </si>
  <si>
    <t>14212.30-SS</t>
  </si>
  <si>
    <t>14213.30-SS</t>
  </si>
  <si>
    <t>14214.30-SS</t>
  </si>
  <si>
    <t>14215.30-SS</t>
  </si>
  <si>
    <t>14216.30-SS</t>
  </si>
  <si>
    <t>14217.30-SS</t>
  </si>
  <si>
    <t>14218.30-SS</t>
  </si>
  <si>
    <t>14219.30-SS</t>
  </si>
  <si>
    <t>14220.30-SS</t>
  </si>
  <si>
    <t>14222.30-SS</t>
  </si>
  <si>
    <t>12003.60SS</t>
  </si>
  <si>
    <t>12004.60SS</t>
  </si>
  <si>
    <t>12005.60SS</t>
  </si>
  <si>
    <t>12006.60SS</t>
  </si>
  <si>
    <t>RFH-WHITE</t>
  </si>
  <si>
    <t>RFH-CLEAR</t>
  </si>
  <si>
    <t>RFH-BLACK</t>
  </si>
  <si>
    <t>UFD-SD</t>
  </si>
  <si>
    <t>Rubber Hose-White</t>
  </si>
  <si>
    <t>Rubber Hose-UFD</t>
  </si>
  <si>
    <t>Rubber Hose-UFD-SD</t>
  </si>
  <si>
    <t>BY THE FOOT</t>
  </si>
  <si>
    <t>10 FT</t>
  </si>
  <si>
    <t>GARAGE (10' PIECE)</t>
  </si>
  <si>
    <t>RFH-PLUS BLACK</t>
  </si>
  <si>
    <t>Black Rubber Hose-HD</t>
  </si>
  <si>
    <t>Rubber Hose-Garage- 10' lngth</t>
  </si>
  <si>
    <t>p</t>
  </si>
  <si>
    <t>Trans- Hemmed Rect to  Fl Rnd</t>
  </si>
  <si>
    <t>Updated</t>
  </si>
  <si>
    <t>11003HT</t>
  </si>
  <si>
    <t>11004HT</t>
  </si>
  <si>
    <t>11005HT</t>
  </si>
  <si>
    <t>11006HT</t>
  </si>
  <si>
    <t>11007HT</t>
  </si>
  <si>
    <t>11008HT</t>
  </si>
  <si>
    <t>11009HT</t>
  </si>
  <si>
    <t>11010HT</t>
  </si>
  <si>
    <t>11011HT</t>
  </si>
  <si>
    <t>11012HT</t>
  </si>
  <si>
    <t>11013HT</t>
  </si>
  <si>
    <t>11014HT</t>
  </si>
  <si>
    <t>11015HT</t>
  </si>
  <si>
    <t>11016HT</t>
  </si>
  <si>
    <t>11017HT</t>
  </si>
  <si>
    <t>11018HT</t>
  </si>
  <si>
    <t>11019HT</t>
  </si>
  <si>
    <t>11020HT</t>
  </si>
  <si>
    <t>11022HT</t>
  </si>
  <si>
    <t>11024HT</t>
  </si>
  <si>
    <t>11103HT</t>
  </si>
  <si>
    <t>11104HT</t>
  </si>
  <si>
    <t>11105HT</t>
  </si>
  <si>
    <t>11106HT</t>
  </si>
  <si>
    <t>11107HT</t>
  </si>
  <si>
    <t>11108HT</t>
  </si>
  <si>
    <t>11109HT</t>
  </si>
  <si>
    <t>11110HT</t>
  </si>
  <si>
    <t>11111HT</t>
  </si>
  <si>
    <t>11112HT</t>
  </si>
  <si>
    <t>11113HT</t>
  </si>
  <si>
    <t>11114HT</t>
  </si>
  <si>
    <t>11115HT</t>
  </si>
  <si>
    <t>11116HT</t>
  </si>
  <si>
    <t>11117HT</t>
  </si>
  <si>
    <t>11118HT</t>
  </si>
  <si>
    <t>11119HT</t>
  </si>
  <si>
    <t>11120HT</t>
  </si>
  <si>
    <t>11122HT</t>
  </si>
  <si>
    <t>11124HT</t>
  </si>
  <si>
    <t>12403.90L</t>
  </si>
  <si>
    <t>12404.90L</t>
  </si>
  <si>
    <t>12405.90L</t>
  </si>
  <si>
    <t>12406.90L</t>
  </si>
  <si>
    <t>12408.90L</t>
  </si>
  <si>
    <t>12007.90L</t>
  </si>
  <si>
    <t>12008.90L</t>
  </si>
  <si>
    <t>12009.90L</t>
  </si>
  <si>
    <t>12010.90L</t>
  </si>
  <si>
    <t>12011.90L</t>
  </si>
  <si>
    <t>12012.90L</t>
  </si>
  <si>
    <t>12013.90L</t>
  </si>
  <si>
    <t>12014.90L</t>
  </si>
  <si>
    <t>12015.90L</t>
  </si>
  <si>
    <t>12016.90L</t>
  </si>
  <si>
    <t>12017.90L</t>
  </si>
  <si>
    <t>12018.90L</t>
  </si>
  <si>
    <t>12019.90L</t>
  </si>
  <si>
    <t>12020.90L</t>
  </si>
  <si>
    <t>12022.90L</t>
  </si>
  <si>
    <t>12024.90L</t>
  </si>
  <si>
    <t>12403.60L</t>
  </si>
  <si>
    <t>12404.60L</t>
  </si>
  <si>
    <t>12405.60L</t>
  </si>
  <si>
    <t>12406.60L</t>
  </si>
  <si>
    <t>12408.60L</t>
  </si>
  <si>
    <t>12007.60L</t>
  </si>
  <si>
    <t>12008.60L</t>
  </si>
  <si>
    <t>12009.60L</t>
  </si>
  <si>
    <t>12010.60L</t>
  </si>
  <si>
    <t>12011.60L</t>
  </si>
  <si>
    <t>12012.60L</t>
  </si>
  <si>
    <t>12013.60L</t>
  </si>
  <si>
    <t>12014.60L</t>
  </si>
  <si>
    <t>12015.60L</t>
  </si>
  <si>
    <t>12016.60L</t>
  </si>
  <si>
    <t>12017.60L</t>
  </si>
  <si>
    <t>12018.60L</t>
  </si>
  <si>
    <t>12019.60L</t>
  </si>
  <si>
    <t>12020.60L</t>
  </si>
  <si>
    <t>12022.60L</t>
  </si>
  <si>
    <t>12024.60L</t>
  </si>
  <si>
    <t>12403.45L</t>
  </si>
  <si>
    <t>12404.45L</t>
  </si>
  <si>
    <t>12405.45L</t>
  </si>
  <si>
    <t>12406.45L</t>
  </si>
  <si>
    <t>12408.45L</t>
  </si>
  <si>
    <t>12007.45L</t>
  </si>
  <si>
    <t>12008.45L</t>
  </si>
  <si>
    <t>12009.45L</t>
  </si>
  <si>
    <t>12010.45L</t>
  </si>
  <si>
    <t>12011.45L</t>
  </si>
  <si>
    <t>12012.45L</t>
  </si>
  <si>
    <t>12013.45L</t>
  </si>
  <si>
    <t>12014.45L</t>
  </si>
  <si>
    <t>12015.45L</t>
  </si>
  <si>
    <t>12016.45L</t>
  </si>
  <si>
    <t>12017.45L</t>
  </si>
  <si>
    <t>12018.45L</t>
  </si>
  <si>
    <t>12019.45L</t>
  </si>
  <si>
    <t>12020.45L</t>
  </si>
  <si>
    <t>12022.45L</t>
  </si>
  <si>
    <t>12024.45L</t>
  </si>
  <si>
    <t>12403.30L</t>
  </si>
  <si>
    <t>12404.30L</t>
  </si>
  <si>
    <t>12405.30L</t>
  </si>
  <si>
    <t>12406.30L</t>
  </si>
  <si>
    <t>12408.30L</t>
  </si>
  <si>
    <t>12007.30L</t>
  </si>
  <si>
    <t>12008.30L</t>
  </si>
  <si>
    <t>12009.30L</t>
  </si>
  <si>
    <t>12010.30L</t>
  </si>
  <si>
    <t>12011.30L</t>
  </si>
  <si>
    <t>12012.30L</t>
  </si>
  <si>
    <t>12013.30L</t>
  </si>
  <si>
    <t>12014.30L</t>
  </si>
  <si>
    <t>12015.30L</t>
  </si>
  <si>
    <t>12016.30L</t>
  </si>
  <si>
    <t>12017.30L</t>
  </si>
  <si>
    <t>12018.30L</t>
  </si>
  <si>
    <t>12019.30L</t>
  </si>
  <si>
    <t>12020.30L</t>
  </si>
  <si>
    <t>12022.30L</t>
  </si>
  <si>
    <t>12024.30L</t>
  </si>
  <si>
    <t>12103.90L</t>
  </si>
  <si>
    <t>12104.90L</t>
  </si>
  <si>
    <t>12105.90L</t>
  </si>
  <si>
    <t>12106.90L</t>
  </si>
  <si>
    <t>12107.90L</t>
  </si>
  <si>
    <t>12108.90L</t>
  </si>
  <si>
    <t>12109.90L</t>
  </si>
  <si>
    <t>12110.90L</t>
  </si>
  <si>
    <t>12111.90L</t>
  </si>
  <si>
    <t>12112.90L</t>
  </si>
  <si>
    <t>12113.90L</t>
  </si>
  <si>
    <t>12114.90L</t>
  </si>
  <si>
    <t>12115.90L</t>
  </si>
  <si>
    <t>12103.60L</t>
  </si>
  <si>
    <t>12104.60L</t>
  </si>
  <si>
    <t>12105.60L</t>
  </si>
  <si>
    <t>12106.60L</t>
  </si>
  <si>
    <t>12107.60L</t>
  </si>
  <si>
    <t>12108.60L</t>
  </si>
  <si>
    <t>12109.60L</t>
  </si>
  <si>
    <t>12110.60L</t>
  </si>
  <si>
    <t>12111.60L</t>
  </si>
  <si>
    <t>12112.60L</t>
  </si>
  <si>
    <t>12113.60L</t>
  </si>
  <si>
    <t>12114.60L</t>
  </si>
  <si>
    <t>12115.60L</t>
  </si>
  <si>
    <t>12103.45L</t>
  </si>
  <si>
    <t>12104.45L</t>
  </si>
  <si>
    <t>12105.45L</t>
  </si>
  <si>
    <t>12106.45L</t>
  </si>
  <si>
    <t>12107.45L</t>
  </si>
  <si>
    <t>12108.45L</t>
  </si>
  <si>
    <t>12109.45L</t>
  </si>
  <si>
    <t>12110.45L</t>
  </si>
  <si>
    <t>12111.45L</t>
  </si>
  <si>
    <t>12112.45L</t>
  </si>
  <si>
    <t>12113.45L</t>
  </si>
  <si>
    <t>12114.45L</t>
  </si>
  <si>
    <t>12115.45L</t>
  </si>
  <si>
    <t>12103.30L</t>
  </si>
  <si>
    <t>12104.30L</t>
  </si>
  <si>
    <t>12105.30L</t>
  </si>
  <si>
    <t>12106.30L</t>
  </si>
  <si>
    <t>12107.30L</t>
  </si>
  <si>
    <t>12108.30L</t>
  </si>
  <si>
    <t>12109.30L</t>
  </si>
  <si>
    <t>12110.30L</t>
  </si>
  <si>
    <t>12111.30L</t>
  </si>
  <si>
    <t>12112.30L</t>
  </si>
  <si>
    <t>12113.30L</t>
  </si>
  <si>
    <t>12114.30L</t>
  </si>
  <si>
    <t>12115.30L</t>
  </si>
  <si>
    <t>12203.90L</t>
  </si>
  <si>
    <t>12204.90L</t>
  </si>
  <si>
    <t>12205.90L</t>
  </si>
  <si>
    <t>12206.90L</t>
  </si>
  <si>
    <t>12207.90L</t>
  </si>
  <si>
    <t>12208.90L</t>
  </si>
  <si>
    <t>12209.90L</t>
  </si>
  <si>
    <t>12210.90L</t>
  </si>
  <si>
    <t>12211.90L</t>
  </si>
  <si>
    <t>12212.90L</t>
  </si>
  <si>
    <t>12213.90L</t>
  </si>
  <si>
    <t>12214.90L</t>
  </si>
  <si>
    <t>12215.90L</t>
  </si>
  <si>
    <t>12203.60L</t>
  </si>
  <si>
    <t>12204.60L</t>
  </si>
  <si>
    <t>12205.60L</t>
  </si>
  <si>
    <t>12206.60L</t>
  </si>
  <si>
    <t>12207.60L</t>
  </si>
  <si>
    <t>Qty</t>
  </si>
  <si>
    <t>12208.60L</t>
  </si>
  <si>
    <t>12209.60L</t>
  </si>
  <si>
    <t>12210.60L</t>
  </si>
  <si>
    <t>12211.60L</t>
  </si>
  <si>
    <t>12212.60L</t>
  </si>
  <si>
    <t>12213.60L</t>
  </si>
  <si>
    <t>12214.60L</t>
  </si>
  <si>
    <t>12215.60L</t>
  </si>
  <si>
    <t>12203.45L</t>
  </si>
  <si>
    <t>12204.45L</t>
  </si>
  <si>
    <t>12205.45L</t>
  </si>
  <si>
    <t>12206.45L</t>
  </si>
  <si>
    <t>12207.45L</t>
  </si>
  <si>
    <t>12208.45L</t>
  </si>
  <si>
    <t>12209.45L</t>
  </si>
  <si>
    <t>12210.45L</t>
  </si>
  <si>
    <t>12211.45L</t>
  </si>
  <si>
    <t>12212.45L</t>
  </si>
  <si>
    <t>12213.45L</t>
  </si>
  <si>
    <t>12214.45L</t>
  </si>
  <si>
    <t>12215.45L</t>
  </si>
  <si>
    <t>12203.30L</t>
  </si>
  <si>
    <t>12204.30L</t>
  </si>
  <si>
    <t>12205.30L</t>
  </si>
  <si>
    <t>12206.30L</t>
  </si>
  <si>
    <t>12207.30L</t>
  </si>
  <si>
    <t>12208.30L</t>
  </si>
  <si>
    <t>12209.30L</t>
  </si>
  <si>
    <t>12210.30L</t>
  </si>
  <si>
    <t>12211.30L</t>
  </si>
  <si>
    <t>12212.30L</t>
  </si>
  <si>
    <t>12213.30L</t>
  </si>
  <si>
    <t>12214.30L</t>
  </si>
  <si>
    <t>12215.30L</t>
  </si>
  <si>
    <t>13003HT</t>
  </si>
  <si>
    <t>13004HT</t>
  </si>
  <si>
    <t>13005HT</t>
  </si>
  <si>
    <t>13006HT</t>
  </si>
  <si>
    <t>13007HT</t>
  </si>
  <si>
    <t>13008HT</t>
  </si>
  <si>
    <t>13009HT</t>
  </si>
  <si>
    <t>13010HT</t>
  </si>
  <si>
    <t>13011HT</t>
  </si>
  <si>
    <t>13012HT</t>
  </si>
  <si>
    <t>13013HT</t>
  </si>
  <si>
    <t>13014HT</t>
  </si>
  <si>
    <t>13015HT</t>
  </si>
  <si>
    <t>13016HT</t>
  </si>
  <si>
    <t>13017HT</t>
  </si>
  <si>
    <t>13018HT</t>
  </si>
  <si>
    <t>13019HT</t>
  </si>
  <si>
    <t>13020HT</t>
  </si>
  <si>
    <t>13022HT</t>
  </si>
  <si>
    <t>13024HT</t>
  </si>
  <si>
    <t>13003G</t>
  </si>
  <si>
    <t>13004G</t>
  </si>
  <si>
    <t>13005G</t>
  </si>
  <si>
    <t>13006G</t>
  </si>
  <si>
    <t>13007G</t>
  </si>
  <si>
    <t>13008G</t>
  </si>
  <si>
    <t>13009G</t>
  </si>
  <si>
    <t>13010G</t>
  </si>
  <si>
    <t>13011G</t>
  </si>
  <si>
    <t>13012G</t>
  </si>
  <si>
    <t>13013G</t>
  </si>
  <si>
    <t>13014G</t>
  </si>
  <si>
    <t>13015G</t>
  </si>
  <si>
    <t>13016G</t>
  </si>
  <si>
    <t>13017G</t>
  </si>
  <si>
    <t>13018G</t>
  </si>
  <si>
    <t>13019G</t>
  </si>
  <si>
    <t>13020G</t>
  </si>
  <si>
    <t>13022G</t>
  </si>
  <si>
    <t>13024G</t>
  </si>
  <si>
    <t>13003FDA</t>
  </si>
  <si>
    <t>13004FDA</t>
  </si>
  <si>
    <t>13005FDA</t>
  </si>
  <si>
    <t>13006FDA</t>
  </si>
  <si>
    <t>13007FDA</t>
  </si>
  <si>
    <t>13008FDA</t>
  </si>
  <si>
    <t>13009FDA</t>
  </si>
  <si>
    <t>13010FDA</t>
  </si>
  <si>
    <t>13011FDA</t>
  </si>
  <si>
    <t>13012FDA</t>
  </si>
  <si>
    <t>13013FDA</t>
  </si>
  <si>
    <t>13014FDA</t>
  </si>
  <si>
    <t>13015FDA</t>
  </si>
  <si>
    <t>13016FDA</t>
  </si>
  <si>
    <t>13017FDA</t>
  </si>
  <si>
    <t>13018FDA</t>
  </si>
  <si>
    <t>13019FDA</t>
  </si>
  <si>
    <t>13020FDA</t>
  </si>
  <si>
    <t>13022FDA</t>
  </si>
  <si>
    <t>13003V</t>
  </si>
  <si>
    <t>13004V</t>
  </si>
  <si>
    <t>13005V</t>
  </si>
  <si>
    <t>13006V</t>
  </si>
  <si>
    <t>13007V</t>
  </si>
  <si>
    <t>13008V</t>
  </si>
  <si>
    <t>13009V</t>
  </si>
  <si>
    <t>13010V</t>
  </si>
  <si>
    <t>13011V</t>
  </si>
  <si>
    <t>13012V</t>
  </si>
  <si>
    <t>13013V</t>
  </si>
  <si>
    <t>13014V</t>
  </si>
  <si>
    <t>13015V</t>
  </si>
  <si>
    <t>13016V</t>
  </si>
  <si>
    <t>13017V</t>
  </si>
  <si>
    <t>13018V</t>
  </si>
  <si>
    <t>13019V</t>
  </si>
  <si>
    <t>13020V</t>
  </si>
  <si>
    <t>13022V</t>
  </si>
  <si>
    <t>13024V</t>
  </si>
  <si>
    <t>18003A</t>
  </si>
  <si>
    <t>18004A</t>
  </si>
  <si>
    <t>18005A</t>
  </si>
  <si>
    <t>18006A</t>
  </si>
  <si>
    <t>18007A</t>
  </si>
  <si>
    <t>18008A</t>
  </si>
  <si>
    <t>18009A</t>
  </si>
  <si>
    <t>18010A</t>
  </si>
  <si>
    <t>18011A</t>
  </si>
  <si>
    <t>18012A</t>
  </si>
  <si>
    <t>18013A</t>
  </si>
  <si>
    <t>18014A</t>
  </si>
  <si>
    <t>18015A</t>
  </si>
  <si>
    <t>18016A</t>
  </si>
  <si>
    <t>18017A</t>
  </si>
  <si>
    <t>18018A</t>
  </si>
  <si>
    <t>18019A</t>
  </si>
  <si>
    <t>18020A</t>
  </si>
  <si>
    <t>18022A</t>
  </si>
  <si>
    <t>8735 W. Market St.                                               Greensboro, NC   27409                   FAX: 1-336-668-0043</t>
  </si>
  <si>
    <t>3120 Forrer St.                            Cincinnati,OH 45209                 FAX: 1-800-944-2156</t>
  </si>
  <si>
    <t>1750 S. 350 East, F9, 2-B         Clearfield, UT  84011                                    FAX: 1-801-728-6534</t>
  </si>
  <si>
    <r>
      <rPr>
        <b/>
        <sz val="22"/>
        <rFont val="Arial"/>
        <family val="2"/>
      </rPr>
      <t xml:space="preserve">Call Toll Free 1-866-562-3828   </t>
    </r>
    <r>
      <rPr>
        <sz val="14"/>
        <rFont val="Arial"/>
        <family val="2"/>
      </rPr>
      <t xml:space="preserve"> </t>
    </r>
    <r>
      <rPr>
        <b/>
        <sz val="16"/>
        <rFont val="Arial"/>
        <family val="2"/>
      </rPr>
      <t xml:space="preserve"> </t>
    </r>
    <r>
      <rPr>
        <sz val="14"/>
        <rFont val="Arial"/>
        <family val="2"/>
      </rPr>
      <t xml:space="preserve">            </t>
    </r>
  </si>
  <si>
    <t>ADDITIONAL DESCRIPTION</t>
  </si>
  <si>
    <t>MAT</t>
  </si>
  <si>
    <t>GA</t>
  </si>
  <si>
    <t>RETURN?</t>
  </si>
  <si>
    <t>TOTAL</t>
  </si>
  <si>
    <r>
      <t>Std 'Forever'</t>
    </r>
    <r>
      <rPr>
        <sz val="13"/>
        <rFont val="Arial"/>
        <family val="2"/>
      </rPr>
      <t xml:space="preserve"> Clamp</t>
    </r>
  </si>
  <si>
    <t>SINGLE BRANCHES  A-B-C (C is the lateral)</t>
  </si>
  <si>
    <t>36FL-32FL-20KB</t>
  </si>
  <si>
    <t>32FL-24KB-20KB</t>
  </si>
  <si>
    <t>kb</t>
  </si>
  <si>
    <t>Margin: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</si>
</sst>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0.0"/>
    <numFmt numFmtId="166" formatCode="[&lt;=9999999]###\-####;\(###\)\ ###\-####"/>
    <numFmt numFmtId="167" formatCode="mm/dd/yy"/>
    <numFmt numFmtId="168" formatCode="&quot;$&quot;#,##0.00"/>
    <numFmt numFmtId="173" formatCode="00000"/>
    <numFmt numFmtId="181" formatCode="0.0%"/>
  </numFmts>
  <fonts count="81" x14ac:knownFonts="1">
    <font>
      <sz val="10"/>
      <name val="Arial"/>
    </font>
    <font>
      <sz val="10"/>
      <name val="Arial"/>
    </font>
    <font>
      <sz val="8"/>
      <name val="Tahoma"/>
      <family val="2"/>
    </font>
    <font>
      <sz val="12"/>
      <name val="Arial"/>
      <family val="2"/>
    </font>
    <font>
      <b/>
      <sz val="12"/>
      <name val="Arial"/>
      <family val="2"/>
    </font>
    <font>
      <b/>
      <sz val="14"/>
      <name val="Arial"/>
      <family val="2"/>
    </font>
    <font>
      <b/>
      <sz val="16"/>
      <name val="Arial"/>
      <family val="2"/>
    </font>
    <font>
      <sz val="8"/>
      <name val="Arial"/>
      <family val="2"/>
    </font>
    <font>
      <sz val="10"/>
      <name val="Arial"/>
      <family val="2"/>
    </font>
    <font>
      <sz val="10"/>
      <color indexed="9"/>
      <name val="Arial"/>
      <family val="2"/>
    </font>
    <font>
      <sz val="10"/>
      <color indexed="10"/>
      <name val="Arial"/>
      <family val="2"/>
    </font>
    <font>
      <sz val="11"/>
      <name val="Arial"/>
      <family val="2"/>
    </font>
    <font>
      <b/>
      <sz val="11"/>
      <name val="Arial"/>
      <family val="2"/>
    </font>
    <font>
      <sz val="9"/>
      <name val="Arial"/>
      <family val="2"/>
    </font>
    <font>
      <sz val="8"/>
      <color indexed="81"/>
      <name val="Tahoma"/>
      <family val="2"/>
    </font>
    <font>
      <b/>
      <sz val="8"/>
      <color indexed="81"/>
      <name val="Tahoma"/>
      <family val="2"/>
    </font>
    <font>
      <sz val="10"/>
      <color indexed="81"/>
      <name val="Tahoma"/>
      <family val="2"/>
    </font>
    <font>
      <b/>
      <sz val="11"/>
      <color indexed="10"/>
      <name val="Arial"/>
      <family val="2"/>
    </font>
    <font>
      <sz val="14"/>
      <name val="Arial"/>
      <family val="2"/>
    </font>
    <font>
      <sz val="16"/>
      <name val="Arial"/>
      <family val="2"/>
    </font>
    <font>
      <sz val="14"/>
      <color indexed="9"/>
      <name val="Arial"/>
      <family val="2"/>
    </font>
    <font>
      <b/>
      <sz val="14"/>
      <color indexed="81"/>
      <name val="Tahoma"/>
      <family val="2"/>
    </font>
    <font>
      <sz val="8"/>
      <color indexed="81"/>
      <name val="Tahoma"/>
      <family val="2"/>
    </font>
    <font>
      <sz val="14"/>
      <color indexed="81"/>
      <name val="Tahoma"/>
      <family val="2"/>
    </font>
    <font>
      <b/>
      <sz val="8"/>
      <color indexed="81"/>
      <name val="Tahoma"/>
      <family val="2"/>
    </font>
    <font>
      <sz val="12"/>
      <color indexed="81"/>
      <name val="Tahoma"/>
      <family val="2"/>
    </font>
    <font>
      <b/>
      <u/>
      <sz val="14"/>
      <color indexed="81"/>
      <name val="Tahoma"/>
      <family val="2"/>
    </font>
    <font>
      <sz val="18"/>
      <color indexed="9"/>
      <name val="Arial"/>
      <family val="2"/>
    </font>
    <font>
      <b/>
      <sz val="16"/>
      <color indexed="9"/>
      <name val="Arial"/>
      <family val="2"/>
    </font>
    <font>
      <sz val="11"/>
      <name val="Arial"/>
      <family val="2"/>
    </font>
    <font>
      <sz val="11"/>
      <color indexed="9"/>
      <name val="Arial"/>
      <family val="2"/>
    </font>
    <font>
      <sz val="12"/>
      <name val="Arial"/>
      <family val="2"/>
    </font>
    <font>
      <sz val="10"/>
      <color indexed="9"/>
      <name val="Arial"/>
      <family val="2"/>
    </font>
    <font>
      <b/>
      <sz val="12"/>
      <color indexed="9"/>
      <name val="Arial"/>
      <family val="2"/>
    </font>
    <font>
      <b/>
      <u/>
      <sz val="12"/>
      <name val="Arial"/>
      <family val="2"/>
    </font>
    <font>
      <b/>
      <sz val="12"/>
      <color indexed="9"/>
      <name val="Arial"/>
      <family val="2"/>
    </font>
    <font>
      <sz val="14"/>
      <name val="Arial"/>
      <family val="2"/>
    </font>
    <font>
      <sz val="12"/>
      <color indexed="9"/>
      <name val="Arial"/>
      <family val="2"/>
    </font>
    <font>
      <sz val="18"/>
      <name val="Arial"/>
      <family val="2"/>
    </font>
    <font>
      <sz val="8"/>
      <name val="Arial"/>
      <family val="2"/>
    </font>
    <font>
      <sz val="12"/>
      <color indexed="10"/>
      <name val="Arial"/>
      <family val="2"/>
    </font>
    <font>
      <sz val="14"/>
      <color indexed="10"/>
      <name val="Arial"/>
      <family val="2"/>
    </font>
    <font>
      <b/>
      <sz val="16"/>
      <color indexed="10"/>
      <name val="Arial"/>
      <family val="2"/>
    </font>
    <font>
      <sz val="16"/>
      <name val="Arial"/>
      <family val="2"/>
    </font>
    <font>
      <b/>
      <u/>
      <sz val="14"/>
      <name val="Arial"/>
      <family val="2"/>
    </font>
    <font>
      <b/>
      <sz val="9"/>
      <color indexed="10"/>
      <name val="Arial"/>
      <family val="2"/>
    </font>
    <font>
      <b/>
      <sz val="14"/>
      <color indexed="10"/>
      <name val="Arial"/>
      <family val="2"/>
    </font>
    <font>
      <b/>
      <sz val="12"/>
      <color indexed="10"/>
      <name val="Arial"/>
      <family val="2"/>
    </font>
    <font>
      <sz val="22"/>
      <name val="Arial"/>
      <family val="2"/>
    </font>
    <font>
      <sz val="18"/>
      <name val="Arial"/>
      <family val="2"/>
    </font>
    <font>
      <sz val="24"/>
      <color indexed="10"/>
      <name val="Arial"/>
      <family val="2"/>
    </font>
    <font>
      <b/>
      <sz val="22"/>
      <name val="Arial"/>
      <family val="2"/>
    </font>
    <font>
      <sz val="22"/>
      <name val="Arial"/>
      <family val="2"/>
    </font>
    <font>
      <sz val="18"/>
      <color indexed="10"/>
      <name val="Arial"/>
      <family val="2"/>
    </font>
    <font>
      <b/>
      <sz val="18"/>
      <name val="Arial"/>
      <family val="2"/>
    </font>
    <font>
      <b/>
      <sz val="11"/>
      <color indexed="9"/>
      <name val="Arial"/>
      <family val="2"/>
    </font>
    <font>
      <b/>
      <sz val="20"/>
      <name val="Arial"/>
      <family val="2"/>
    </font>
    <font>
      <b/>
      <sz val="10"/>
      <name val="Arial"/>
      <family val="2"/>
    </font>
    <font>
      <sz val="14"/>
      <color indexed="10"/>
      <name val="Arial"/>
      <family val="2"/>
    </font>
    <font>
      <u/>
      <sz val="14"/>
      <color indexed="10"/>
      <name val="Arial"/>
      <family val="2"/>
    </font>
    <font>
      <b/>
      <sz val="9"/>
      <name val="Arial"/>
      <family val="2"/>
    </font>
    <font>
      <b/>
      <i/>
      <sz val="20"/>
      <name val="Arial"/>
      <family val="2"/>
    </font>
    <font>
      <sz val="13"/>
      <name val="Arial"/>
      <family val="2"/>
    </font>
    <font>
      <sz val="13"/>
      <color indexed="9"/>
      <name val="Arial"/>
      <family val="2"/>
    </font>
    <font>
      <b/>
      <sz val="12"/>
      <color indexed="8"/>
      <name val="Arial"/>
      <family val="2"/>
    </font>
    <font>
      <sz val="13"/>
      <color indexed="8"/>
      <name val="Arial"/>
      <family val="2"/>
    </font>
    <font>
      <sz val="13"/>
      <color indexed="10"/>
      <name val="Arial"/>
      <family val="2"/>
    </font>
    <font>
      <i/>
      <sz val="13"/>
      <name val="Arial"/>
      <family val="2"/>
    </font>
    <font>
      <sz val="8"/>
      <name val="Arial"/>
      <family val="2"/>
    </font>
    <font>
      <sz val="12"/>
      <name val="Arial"/>
      <family val="2"/>
    </font>
    <font>
      <u/>
      <sz val="12"/>
      <name val="Arial"/>
      <family val="2"/>
    </font>
    <font>
      <sz val="12"/>
      <color indexed="8"/>
      <name val="Arial"/>
      <family val="2"/>
    </font>
    <font>
      <sz val="11"/>
      <color indexed="8"/>
      <name val="Arial"/>
      <family val="2"/>
    </font>
    <font>
      <sz val="11"/>
      <name val="Arial"/>
      <family val="2"/>
    </font>
    <font>
      <b/>
      <sz val="12"/>
      <color indexed="9"/>
      <name val="Arial"/>
      <family val="2"/>
    </font>
    <font>
      <b/>
      <sz val="12"/>
      <name val="Arial"/>
      <family val="2"/>
    </font>
    <font>
      <b/>
      <sz val="22"/>
      <color indexed="9"/>
      <name val="Arial"/>
      <family val="2"/>
    </font>
    <font>
      <sz val="22"/>
      <color indexed="9"/>
      <name val="Arial"/>
      <family val="2"/>
    </font>
    <font>
      <b/>
      <sz val="18"/>
      <color indexed="9"/>
      <name val="Arial"/>
      <family val="2"/>
    </font>
    <font>
      <sz val="9"/>
      <color indexed="81"/>
      <name val="Tahoma"/>
      <family val="2"/>
    </font>
    <font>
      <b/>
      <sz val="9"/>
      <color indexed="81"/>
      <name val="Tahoma"/>
      <family val="2"/>
    </font>
  </fonts>
  <fills count="34">
    <fill>
      <patternFill patternType="none"/>
    </fill>
    <fill>
      <patternFill patternType="gray125"/>
    </fill>
    <fill>
      <patternFill patternType="solid">
        <fgColor indexed="9"/>
        <bgColor indexed="64"/>
      </patternFill>
    </fill>
    <fill>
      <patternFill patternType="gray125">
        <fgColor indexed="55"/>
      </patternFill>
    </fill>
    <fill>
      <patternFill patternType="solid">
        <fgColor indexed="41"/>
        <bgColor indexed="64"/>
      </patternFill>
    </fill>
    <fill>
      <patternFill patternType="gray125">
        <fgColor indexed="55"/>
        <bgColor indexed="41"/>
      </patternFill>
    </fill>
    <fill>
      <patternFill patternType="solid">
        <fgColor indexed="65"/>
        <bgColor indexed="55"/>
      </patternFill>
    </fill>
    <fill>
      <patternFill patternType="solid">
        <fgColor indexed="8"/>
        <bgColor indexed="55"/>
      </patternFill>
    </fill>
    <fill>
      <patternFill patternType="solid">
        <fgColor indexed="8"/>
        <bgColor indexed="64"/>
      </patternFill>
    </fill>
    <fill>
      <patternFill patternType="gray125">
        <fgColor indexed="8"/>
        <bgColor indexed="8"/>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2"/>
        <bgColor indexed="64"/>
      </patternFill>
    </fill>
    <fill>
      <patternFill patternType="solid">
        <fgColor indexed="40"/>
        <bgColor indexed="64"/>
      </patternFill>
    </fill>
    <fill>
      <patternFill patternType="gray0625"/>
    </fill>
    <fill>
      <patternFill patternType="solid">
        <fgColor indexed="49"/>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50"/>
        <bgColor indexed="64"/>
      </patternFill>
    </fill>
    <fill>
      <patternFill patternType="solid">
        <fgColor indexed="52"/>
        <bgColor indexed="64"/>
      </patternFill>
    </fill>
    <fill>
      <patternFill patternType="solid">
        <fgColor indexed="47"/>
        <bgColor indexed="64"/>
      </patternFill>
    </fill>
    <fill>
      <patternFill patternType="solid">
        <fgColor indexed="46"/>
        <bgColor indexed="64"/>
      </patternFill>
    </fill>
    <fill>
      <patternFill patternType="solid">
        <fgColor indexed="15"/>
        <bgColor indexed="64"/>
      </patternFill>
    </fill>
    <fill>
      <patternFill patternType="gray125">
        <fgColor indexed="55"/>
        <bgColor indexed="8"/>
      </patternFill>
    </fill>
    <fill>
      <patternFill patternType="solid">
        <fgColor indexed="65"/>
        <bgColor indexed="64"/>
      </patternFill>
    </fill>
    <fill>
      <patternFill patternType="solid">
        <fgColor indexed="41"/>
        <bgColor indexed="55"/>
      </patternFill>
    </fill>
    <fill>
      <patternFill patternType="solid">
        <fgColor indexed="14"/>
        <bgColor indexed="64"/>
      </patternFill>
    </fill>
    <fill>
      <patternFill patternType="solid">
        <fgColor indexed="44"/>
        <bgColor indexed="64"/>
      </patternFill>
    </fill>
    <fill>
      <patternFill patternType="solid">
        <fgColor indexed="33"/>
        <bgColor indexed="64"/>
      </patternFill>
    </fill>
    <fill>
      <patternFill patternType="gray125">
        <fgColor indexed="55"/>
        <bgColor theme="1"/>
      </patternFill>
    </fill>
    <fill>
      <patternFill patternType="solid">
        <fgColor theme="1"/>
        <bgColor indexed="64"/>
      </patternFill>
    </fill>
    <fill>
      <patternFill patternType="solid">
        <fgColor rgb="FFFFFF00"/>
        <bgColor indexed="64"/>
      </patternFill>
    </fill>
  </fills>
  <borders count="151">
    <border>
      <left/>
      <right/>
      <top/>
      <bottom/>
      <diagonal/>
    </border>
    <border>
      <left style="medium">
        <color indexed="64"/>
      </left>
      <right style="thick">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right/>
      <top style="thick">
        <color indexed="64"/>
      </top>
      <bottom/>
      <diagonal/>
    </border>
    <border>
      <left style="thin">
        <color indexed="64"/>
      </left>
      <right/>
      <top/>
      <bottom style="thin">
        <color indexed="64"/>
      </bottom>
      <diagonal/>
    </border>
    <border>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right/>
      <top/>
      <bottom style="thick">
        <color indexed="64"/>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top/>
      <bottom style="thin">
        <color indexed="64"/>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medium">
        <color indexed="64"/>
      </right>
      <top style="thin">
        <color indexed="64"/>
      </top>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style="thick">
        <color indexed="64"/>
      </left>
      <right style="thick">
        <color indexed="64"/>
      </right>
      <top/>
      <bottom style="thick">
        <color indexed="64"/>
      </bottom>
      <diagonal/>
    </border>
    <border>
      <left style="thin">
        <color indexed="64"/>
      </left>
      <right/>
      <top/>
      <bottom style="thick">
        <color indexed="64"/>
      </bottom>
      <diagonal/>
    </border>
    <border>
      <left style="thin">
        <color indexed="64"/>
      </left>
      <right/>
      <top/>
      <bottom/>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style="thick">
        <color indexed="64"/>
      </left>
      <right/>
      <top style="medium">
        <color indexed="64"/>
      </top>
      <bottom style="thin">
        <color indexed="64"/>
      </bottom>
      <diagonal/>
    </border>
    <border>
      <left/>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ck">
        <color indexed="64"/>
      </left>
      <right style="thick">
        <color indexed="64"/>
      </right>
      <top style="medium">
        <color indexed="64"/>
      </top>
      <bottom/>
      <diagonal/>
    </border>
    <border>
      <left style="thick">
        <color indexed="64"/>
      </left>
      <right style="thin">
        <color indexed="64"/>
      </right>
      <top style="thin">
        <color indexed="64"/>
      </top>
      <bottom/>
      <diagonal/>
    </border>
    <border>
      <left/>
      <right style="thin">
        <color indexed="64"/>
      </right>
      <top style="medium">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n">
        <color indexed="64"/>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8" fillId="0" borderId="0"/>
    <xf numFmtId="0" fontId="8" fillId="0" borderId="0"/>
    <xf numFmtId="0" fontId="8" fillId="0" borderId="0"/>
    <xf numFmtId="9" fontId="1" fillId="0" borderId="0" applyFont="0" applyFill="0" applyBorder="0" applyAlignment="0" applyProtection="0"/>
  </cellStyleXfs>
  <cellXfs count="1089">
    <xf numFmtId="0" fontId="0" fillId="0" borderId="0" xfId="0"/>
    <xf numFmtId="0" fontId="0" fillId="0" borderId="0" xfId="0" applyAlignment="1"/>
    <xf numFmtId="0" fontId="0" fillId="0" borderId="0" xfId="0" applyAlignment="1">
      <alignment horizontal="left"/>
    </xf>
    <xf numFmtId="0" fontId="5" fillId="0" borderId="0" xfId="0" applyFont="1"/>
    <xf numFmtId="0" fontId="0" fillId="0" borderId="0" xfId="0" applyBorder="1" applyAlignment="1">
      <alignment horizontal="left"/>
    </xf>
    <xf numFmtId="0" fontId="4" fillId="0" borderId="0" xfId="0" applyFont="1"/>
    <xf numFmtId="0" fontId="3" fillId="0" borderId="0" xfId="0" applyFont="1"/>
    <xf numFmtId="0" fontId="4" fillId="0" borderId="0" xfId="0" applyFont="1" applyAlignment="1"/>
    <xf numFmtId="0" fontId="3" fillId="0" borderId="0" xfId="0" applyFont="1" applyAlignment="1"/>
    <xf numFmtId="0" fontId="9" fillId="0" borderId="0" xfId="0" applyFont="1"/>
    <xf numFmtId="0" fontId="0" fillId="0" borderId="0" xfId="0" applyFill="1" applyAlignment="1"/>
    <xf numFmtId="0" fontId="8" fillId="2" borderId="1" xfId="0" applyFont="1" applyFill="1" applyBorder="1" applyAlignment="1">
      <alignment horizontal="center" vertical="center" wrapText="1"/>
    </xf>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8" fillId="0" borderId="6" xfId="0" applyFont="1" applyBorder="1"/>
    <xf numFmtId="0" fontId="8" fillId="0" borderId="7" xfId="0" applyFont="1" applyBorder="1"/>
    <xf numFmtId="1" fontId="11" fillId="0" borderId="0" xfId="0" applyNumberFormat="1" applyFont="1" applyAlignment="1">
      <alignment horizontal="right"/>
    </xf>
    <xf numFmtId="0" fontId="11" fillId="0" borderId="0" xfId="0" applyFont="1" applyAlignment="1">
      <alignment horizontal="right"/>
    </xf>
    <xf numFmtId="0" fontId="0" fillId="0" borderId="0" xfId="0" applyBorder="1" applyAlignment="1"/>
    <xf numFmtId="0" fontId="12" fillId="3" borderId="8" xfId="0" applyFont="1" applyFill="1" applyBorder="1" applyAlignment="1" applyProtection="1">
      <alignment horizontal="center" shrinkToFit="1"/>
      <protection locked="0"/>
    </xf>
    <xf numFmtId="0" fontId="12" fillId="0" borderId="8" xfId="0" applyFont="1" applyBorder="1" applyAlignment="1" applyProtection="1">
      <alignment horizontal="center" shrinkToFit="1"/>
      <protection locked="0"/>
    </xf>
    <xf numFmtId="0" fontId="12" fillId="0" borderId="9" xfId="0" applyFont="1" applyBorder="1" applyAlignment="1" applyProtection="1">
      <alignment horizontal="center" shrinkToFit="1"/>
      <protection locked="0"/>
    </xf>
    <xf numFmtId="0" fontId="12" fillId="3" borderId="9" xfId="0" applyFont="1" applyFill="1" applyBorder="1" applyAlignment="1" applyProtection="1">
      <alignment horizontal="center" shrinkToFit="1"/>
      <protection locked="0"/>
    </xf>
    <xf numFmtId="0" fontId="12" fillId="4" borderId="10" xfId="0" applyFont="1" applyFill="1" applyBorder="1" applyAlignment="1" applyProtection="1">
      <alignment horizontal="center" shrinkToFit="1"/>
      <protection locked="0" hidden="1"/>
    </xf>
    <xf numFmtId="0" fontId="12" fillId="5" borderId="11" xfId="0" applyFont="1" applyFill="1" applyBorder="1" applyAlignment="1" applyProtection="1">
      <alignment horizontal="center" shrinkToFit="1"/>
      <protection locked="0" hidden="1"/>
    </xf>
    <xf numFmtId="0" fontId="12" fillId="5" borderId="10" xfId="0" applyFont="1" applyFill="1" applyBorder="1" applyAlignment="1" applyProtection="1">
      <alignment horizontal="center" shrinkToFit="1"/>
      <protection locked="0" hidden="1"/>
    </xf>
    <xf numFmtId="0" fontId="0" fillId="0" borderId="0" xfId="0" applyAlignment="1">
      <alignment horizontal="right"/>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3" borderId="14"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12" fillId="7" borderId="14" xfId="0" applyFont="1" applyFill="1" applyBorder="1" applyAlignment="1">
      <alignment horizontal="center" vertical="center" shrinkToFit="1"/>
    </xf>
    <xf numFmtId="0" fontId="12" fillId="8" borderId="14" xfId="0" applyFont="1" applyFill="1" applyBorder="1" applyAlignment="1">
      <alignment horizontal="center" vertical="center" shrinkToFit="1"/>
    </xf>
    <xf numFmtId="0" fontId="12" fillId="8" borderId="16" xfId="0" applyFont="1" applyFill="1" applyBorder="1" applyAlignment="1">
      <alignment horizontal="center" vertical="center" shrinkToFit="1"/>
    </xf>
    <xf numFmtId="0" fontId="8" fillId="0" borderId="0" xfId="0" applyFont="1" applyAlignment="1">
      <alignment horizontal="center"/>
    </xf>
    <xf numFmtId="168" fontId="0" fillId="0" borderId="0" xfId="0" applyNumberFormat="1" applyAlignment="1">
      <alignment shrinkToFit="1"/>
    </xf>
    <xf numFmtId="0" fontId="12" fillId="0" borderId="19" xfId="0" applyFont="1" applyBorder="1" applyAlignment="1" applyProtection="1">
      <alignment horizontal="center" shrinkToFit="1"/>
      <protection locked="0"/>
    </xf>
    <xf numFmtId="0" fontId="12" fillId="3" borderId="20" xfId="0" applyFont="1" applyFill="1" applyBorder="1" applyAlignment="1" applyProtection="1">
      <alignment horizontal="center" shrinkToFit="1"/>
      <protection locked="0"/>
    </xf>
    <xf numFmtId="0" fontId="12" fillId="0" borderId="20" xfId="0" applyFont="1" applyBorder="1" applyAlignment="1" applyProtection="1">
      <alignment horizontal="center" shrinkToFit="1"/>
      <protection locked="0"/>
    </xf>
    <xf numFmtId="0" fontId="7" fillId="0" borderId="0" xfId="0" applyFont="1" applyBorder="1" applyAlignment="1">
      <alignment horizontal="center" vertical="center" wrapText="1"/>
    </xf>
    <xf numFmtId="0" fontId="12" fillId="0" borderId="0" xfId="0" applyFont="1" applyBorder="1" applyAlignment="1" applyProtection="1">
      <alignment horizontal="center" shrinkToFit="1"/>
      <protection locked="0"/>
    </xf>
    <xf numFmtId="0" fontId="12" fillId="0" borderId="0" xfId="0" applyFont="1" applyFill="1" applyBorder="1" applyAlignment="1" applyProtection="1">
      <alignment horizontal="center" shrinkToFit="1"/>
      <protection locked="0"/>
    </xf>
    <xf numFmtId="0" fontId="11" fillId="0" borderId="0" xfId="0" applyFont="1" applyFill="1" applyBorder="1" applyAlignment="1" applyProtection="1">
      <alignment horizontal="center" shrinkToFit="1"/>
      <protection locked="0"/>
    </xf>
    <xf numFmtId="0" fontId="11" fillId="0" borderId="0" xfId="0" applyFont="1" applyFill="1" applyBorder="1" applyAlignment="1" applyProtection="1">
      <alignment horizontal="right" shrinkToFit="1"/>
      <protection locked="0"/>
    </xf>
    <xf numFmtId="0" fontId="11" fillId="0" borderId="21" xfId="0" applyFont="1" applyFill="1" applyBorder="1" applyAlignment="1" applyProtection="1">
      <alignment horizontal="right" shrinkToFit="1"/>
      <protection locked="0"/>
    </xf>
    <xf numFmtId="0" fontId="12" fillId="0" borderId="11" xfId="0" applyFont="1" applyBorder="1" applyAlignment="1" applyProtection="1">
      <alignment horizontal="center" shrinkToFit="1"/>
      <protection locked="0"/>
    </xf>
    <xf numFmtId="0" fontId="12" fillId="3" borderId="11" xfId="0" applyFont="1" applyFill="1" applyBorder="1" applyAlignment="1" applyProtection="1">
      <alignment horizontal="center" shrinkToFit="1"/>
      <protection locked="0"/>
    </xf>
    <xf numFmtId="0" fontId="12" fillId="3" borderId="22" xfId="0" applyFont="1" applyFill="1" applyBorder="1" applyAlignment="1" applyProtection="1">
      <alignment horizontal="center" shrinkToFit="1"/>
      <protection locked="0"/>
    </xf>
    <xf numFmtId="0" fontId="12" fillId="0" borderId="23" xfId="0" applyFont="1" applyBorder="1" applyAlignment="1" applyProtection="1">
      <alignment horizontal="center" shrinkToFit="1"/>
      <protection locked="0"/>
    </xf>
    <xf numFmtId="0" fontId="11" fillId="0" borderId="0" xfId="0" applyFont="1" applyBorder="1" applyAlignment="1" applyProtection="1">
      <alignment horizontal="center" shrinkToFit="1"/>
      <protection locked="0"/>
    </xf>
    <xf numFmtId="0" fontId="12" fillId="0" borderId="24" xfId="0" applyFont="1" applyBorder="1" applyAlignment="1" applyProtection="1">
      <alignment horizontal="center" shrinkToFit="1"/>
      <protection locked="0"/>
    </xf>
    <xf numFmtId="0" fontId="12" fillId="0" borderId="22" xfId="0" applyFont="1" applyFill="1" applyBorder="1" applyAlignment="1" applyProtection="1">
      <alignment horizontal="center" shrinkToFit="1"/>
      <protection locked="0"/>
    </xf>
    <xf numFmtId="0" fontId="12" fillId="0" borderId="25" xfId="0" applyFont="1" applyBorder="1" applyAlignment="1" applyProtection="1">
      <alignment horizontal="center" shrinkToFit="1"/>
      <protection locked="0"/>
    </xf>
    <xf numFmtId="0" fontId="0" fillId="0" borderId="0" xfId="0" applyBorder="1" applyAlignment="1">
      <alignment horizontal="right"/>
    </xf>
    <xf numFmtId="0" fontId="0" fillId="0" borderId="21" xfId="0" applyFill="1" applyBorder="1"/>
    <xf numFmtId="0" fontId="7" fillId="0" borderId="0" xfId="0" applyFont="1" applyFill="1" applyBorder="1" applyAlignment="1">
      <alignment horizontal="center" vertical="center" wrapText="1" shrinkToFit="1"/>
    </xf>
    <xf numFmtId="0" fontId="12" fillId="4" borderId="23" xfId="0" applyFont="1" applyFill="1" applyBorder="1" applyAlignment="1" applyProtection="1">
      <alignment horizontal="center" shrinkToFit="1"/>
      <protection locked="0" hidden="1"/>
    </xf>
    <xf numFmtId="0" fontId="12" fillId="0" borderId="26" xfId="0" applyFont="1" applyBorder="1" applyAlignment="1" applyProtection="1">
      <alignment horizontal="center" shrinkToFit="1"/>
      <protection locked="0"/>
    </xf>
    <xf numFmtId="0" fontId="7" fillId="0" borderId="27" xfId="0" applyFont="1" applyFill="1" applyBorder="1" applyAlignment="1">
      <alignment horizontal="center" vertical="center" wrapText="1" shrinkToFit="1"/>
    </xf>
    <xf numFmtId="0" fontId="0" fillId="0" borderId="27" xfId="0" applyFill="1" applyBorder="1" applyAlignment="1">
      <alignment horizontal="center" vertical="center" wrapText="1" shrinkToFit="1"/>
    </xf>
    <xf numFmtId="0" fontId="0" fillId="0" borderId="0" xfId="0" applyAlignment="1">
      <alignment wrapText="1"/>
    </xf>
    <xf numFmtId="0" fontId="12" fillId="3" borderId="28" xfId="0" applyFont="1" applyFill="1" applyBorder="1" applyAlignment="1" applyProtection="1">
      <alignment horizontal="center" shrinkToFit="1"/>
      <protection locked="0"/>
    </xf>
    <xf numFmtId="0" fontId="12" fillId="0" borderId="22" xfId="0" applyFont="1" applyBorder="1" applyAlignment="1" applyProtection="1">
      <alignment horizontal="center" shrinkToFit="1"/>
      <protection locked="0"/>
    </xf>
    <xf numFmtId="0" fontId="0" fillId="0" borderId="0" xfId="0" applyBorder="1" applyAlignment="1">
      <alignment wrapText="1"/>
    </xf>
    <xf numFmtId="0" fontId="29" fillId="0" borderId="0" xfId="0" applyFont="1"/>
    <xf numFmtId="0" fontId="29" fillId="0" borderId="0" xfId="0" applyFont="1" applyAlignment="1"/>
    <xf numFmtId="164" fontId="29" fillId="0" borderId="0" xfId="0" applyNumberFormat="1" applyFont="1" applyAlignment="1"/>
    <xf numFmtId="1" fontId="29" fillId="0" borderId="0" xfId="0" applyNumberFormat="1" applyFont="1" applyAlignment="1"/>
    <xf numFmtId="2" fontId="29" fillId="0" borderId="0" xfId="0" applyNumberFormat="1" applyFont="1"/>
    <xf numFmtId="44" fontId="29" fillId="0" borderId="0" xfId="1" applyFont="1" applyFill="1" applyAlignment="1"/>
    <xf numFmtId="168" fontId="29" fillId="0" borderId="0" xfId="0" applyNumberFormat="1" applyFont="1" applyFill="1" applyAlignment="1"/>
    <xf numFmtId="0" fontId="29" fillId="0" borderId="0" xfId="0" applyFont="1" applyFill="1" applyAlignment="1"/>
    <xf numFmtId="3" fontId="29" fillId="0" borderId="0" xfId="0" applyNumberFormat="1" applyFont="1" applyAlignment="1"/>
    <xf numFmtId="0" fontId="29" fillId="0" borderId="0" xfId="0" applyFont="1" applyAlignment="1">
      <alignment horizontal="center"/>
    </xf>
    <xf numFmtId="0" fontId="30" fillId="0" borderId="0" xfId="0" applyFont="1" applyBorder="1"/>
    <xf numFmtId="168" fontId="4" fillId="2" borderId="0" xfId="0" applyNumberFormat="1" applyFont="1" applyFill="1" applyBorder="1" applyAlignment="1">
      <alignment horizontal="left" wrapText="1" shrinkToFit="1"/>
    </xf>
    <xf numFmtId="0" fontId="32" fillId="0" borderId="0" xfId="0" applyFont="1" applyBorder="1" applyAlignment="1"/>
    <xf numFmtId="168" fontId="33" fillId="2" borderId="0" xfId="0" applyNumberFormat="1" applyFont="1" applyFill="1" applyBorder="1" applyAlignment="1">
      <alignment horizontal="left" shrinkToFit="1"/>
    </xf>
    <xf numFmtId="0" fontId="32" fillId="0" borderId="0" xfId="0" applyFont="1" applyBorder="1" applyAlignment="1">
      <alignment wrapText="1"/>
    </xf>
    <xf numFmtId="44" fontId="30" fillId="0" borderId="0" xfId="0" applyNumberFormat="1" applyFont="1" applyFill="1" applyBorder="1" applyAlignment="1"/>
    <xf numFmtId="168" fontId="4" fillId="2" borderId="0" xfId="0" applyNumberFormat="1" applyFont="1" applyFill="1" applyBorder="1" applyAlignment="1">
      <alignment horizontal="left"/>
    </xf>
    <xf numFmtId="0" fontId="0" fillId="0" borderId="0" xfId="0" applyBorder="1" applyAlignment="1">
      <alignment horizontal="center"/>
    </xf>
    <xf numFmtId="44" fontId="30" fillId="0" borderId="0" xfId="0" applyNumberFormat="1" applyFont="1" applyBorder="1"/>
    <xf numFmtId="168" fontId="0" fillId="0" borderId="0" xfId="0" applyNumberFormat="1" applyFill="1" applyBorder="1" applyAlignment="1">
      <alignment shrinkToFit="1"/>
    </xf>
    <xf numFmtId="0" fontId="4" fillId="2" borderId="0" xfId="0" applyNumberFormat="1" applyFont="1" applyFill="1" applyBorder="1" applyAlignment="1">
      <alignment horizontal="center" shrinkToFit="1"/>
    </xf>
    <xf numFmtId="0" fontId="12" fillId="8" borderId="11" xfId="0" applyFont="1" applyFill="1" applyBorder="1" applyAlignment="1" applyProtection="1">
      <alignment horizontal="center" shrinkToFit="1"/>
      <protection locked="0"/>
    </xf>
    <xf numFmtId="0" fontId="29" fillId="0" borderId="0" xfId="0" applyFont="1" applyBorder="1"/>
    <xf numFmtId="0" fontId="12" fillId="0" borderId="28" xfId="0" applyFont="1" applyBorder="1" applyAlignment="1" applyProtection="1">
      <alignment horizontal="center" shrinkToFit="1"/>
      <protection locked="0"/>
    </xf>
    <xf numFmtId="0" fontId="12" fillId="0" borderId="25" xfId="0" applyFont="1" applyFill="1" applyBorder="1" applyAlignment="1" applyProtection="1">
      <alignment horizontal="center" shrinkToFit="1"/>
      <protection locked="0"/>
    </xf>
    <xf numFmtId="0" fontId="29" fillId="0" borderId="29" xfId="0" applyFont="1" applyFill="1" applyBorder="1" applyAlignment="1" applyProtection="1">
      <alignment horizontal="center" shrinkToFit="1"/>
      <protection locked="0"/>
    </xf>
    <xf numFmtId="9" fontId="0" fillId="0" borderId="0" xfId="0" applyNumberFormat="1"/>
    <xf numFmtId="44" fontId="30" fillId="0" borderId="24" xfId="0" applyNumberFormat="1" applyFont="1" applyFill="1" applyBorder="1" applyAlignment="1"/>
    <xf numFmtId="44" fontId="30" fillId="0" borderId="23" xfId="0" applyNumberFormat="1" applyFont="1" applyFill="1" applyBorder="1" applyAlignment="1"/>
    <xf numFmtId="44" fontId="30" fillId="0" borderId="11" xfId="0" applyNumberFormat="1" applyFont="1" applyFill="1" applyBorder="1" applyAlignment="1"/>
    <xf numFmtId="44" fontId="30" fillId="0" borderId="14" xfId="0" applyNumberFormat="1" applyFont="1" applyBorder="1" applyAlignment="1">
      <alignment horizontal="center"/>
    </xf>
    <xf numFmtId="44" fontId="30" fillId="0" borderId="11" xfId="1" applyFont="1" applyFill="1" applyBorder="1" applyAlignment="1"/>
    <xf numFmtId="44" fontId="30" fillId="0" borderId="11" xfId="1" applyNumberFormat="1" applyFont="1" applyFill="1" applyBorder="1" applyAlignment="1"/>
    <xf numFmtId="44" fontId="30" fillId="0" borderId="11" xfId="1" applyNumberFormat="1" applyFont="1" applyBorder="1" applyAlignment="1">
      <alignment shrinkToFit="1"/>
    </xf>
    <xf numFmtId="44" fontId="30" fillId="0" borderId="11" xfId="1" applyNumberFormat="1" applyFont="1" applyFill="1" applyBorder="1" applyAlignment="1">
      <alignment shrinkToFit="1"/>
    </xf>
    <xf numFmtId="44" fontId="30" fillId="0" borderId="11" xfId="0" applyNumberFormat="1" applyFont="1" applyBorder="1" applyAlignment="1">
      <alignment horizontal="center"/>
    </xf>
    <xf numFmtId="44" fontId="30" fillId="2" borderId="11" xfId="0" applyNumberFormat="1" applyFont="1" applyFill="1" applyBorder="1" applyAlignment="1">
      <alignment horizontal="center"/>
    </xf>
    <xf numFmtId="44" fontId="30" fillId="0" borderId="11" xfId="0" applyNumberFormat="1" applyFont="1" applyBorder="1" applyAlignment="1">
      <alignment shrinkToFit="1"/>
    </xf>
    <xf numFmtId="0" fontId="20" fillId="0" borderId="0" xfId="0" applyFont="1" applyAlignment="1">
      <alignment horizontal="center" vertical="top"/>
    </xf>
    <xf numFmtId="0" fontId="20" fillId="0" borderId="30" xfId="0" applyFont="1" applyBorder="1" applyAlignment="1">
      <alignment horizontal="center" vertical="top"/>
    </xf>
    <xf numFmtId="0" fontId="27" fillId="0" borderId="0" xfId="0" applyFont="1" applyFill="1" applyBorder="1" applyAlignment="1">
      <alignment horizontal="left"/>
    </xf>
    <xf numFmtId="0" fontId="29" fillId="0" borderId="0" xfId="0" applyFont="1" applyFill="1"/>
    <xf numFmtId="0" fontId="0" fillId="0" borderId="31" xfId="0" applyBorder="1"/>
    <xf numFmtId="44" fontId="29" fillId="0" borderId="0" xfId="0" applyNumberFormat="1" applyFont="1"/>
    <xf numFmtId="9" fontId="27" fillId="0" borderId="0" xfId="5" applyFont="1" applyFill="1" applyBorder="1" applyAlignment="1">
      <alignment horizontal="left"/>
    </xf>
    <xf numFmtId="0" fontId="0" fillId="0" borderId="0" xfId="0" applyBorder="1"/>
    <xf numFmtId="44" fontId="29" fillId="0" borderId="0" xfId="1" applyFont="1"/>
    <xf numFmtId="44" fontId="30" fillId="0" borderId="32" xfId="0" applyNumberFormat="1" applyFont="1" applyFill="1" applyBorder="1" applyAlignment="1"/>
    <xf numFmtId="168" fontId="29" fillId="0" borderId="0" xfId="0" applyNumberFormat="1" applyFont="1" applyFill="1" applyBorder="1" applyAlignment="1"/>
    <xf numFmtId="44" fontId="29" fillId="0" borderId="0" xfId="1" applyFont="1" applyFill="1" applyBorder="1" applyAlignment="1"/>
    <xf numFmtId="0" fontId="32" fillId="0" borderId="0" xfId="0" applyFont="1"/>
    <xf numFmtId="0" fontId="4" fillId="0" borderId="0" xfId="0" applyFont="1" applyBorder="1" applyAlignment="1">
      <alignment horizontal="center"/>
    </xf>
    <xf numFmtId="173" fontId="4" fillId="2" borderId="0" xfId="0" applyNumberFormat="1" applyFont="1" applyFill="1" applyBorder="1" applyAlignment="1">
      <alignment horizontal="left"/>
    </xf>
    <xf numFmtId="0" fontId="4" fillId="0" borderId="0" xfId="0" applyFont="1" applyBorder="1" applyAlignment="1">
      <alignment horizontal="left"/>
    </xf>
    <xf numFmtId="0" fontId="4" fillId="2" borderId="0" xfId="0" applyFont="1" applyFill="1" applyBorder="1" applyAlignment="1"/>
    <xf numFmtId="0" fontId="34" fillId="2" borderId="0" xfId="0" applyNumberFormat="1" applyFont="1" applyFill="1" applyBorder="1" applyAlignment="1">
      <alignment horizontal="center" wrapText="1" shrinkToFit="1"/>
    </xf>
    <xf numFmtId="0" fontId="36" fillId="0" borderId="0" xfId="0" applyFont="1" applyBorder="1" applyAlignment="1">
      <alignment horizontal="center" wrapText="1"/>
    </xf>
    <xf numFmtId="0" fontId="4" fillId="0" borderId="0" xfId="0" applyFont="1" applyBorder="1" applyAlignment="1">
      <alignment horizontal="center" vertical="center"/>
    </xf>
    <xf numFmtId="0" fontId="12" fillId="0" borderId="0" xfId="0" applyFont="1" applyBorder="1" applyAlignment="1">
      <alignment shrinkToFit="1"/>
    </xf>
    <xf numFmtId="0" fontId="11" fillId="0" borderId="27" xfId="0" applyFont="1" applyFill="1" applyBorder="1" applyAlignment="1" applyProtection="1">
      <alignment horizontal="right" shrinkToFit="1"/>
      <protection locked="0"/>
    </xf>
    <xf numFmtId="0" fontId="12" fillId="7" borderId="11" xfId="0" applyFont="1" applyFill="1" applyBorder="1" applyAlignment="1" applyProtection="1">
      <alignment horizontal="center" shrinkToFit="1"/>
      <protection locked="0"/>
    </xf>
    <xf numFmtId="0" fontId="12" fillId="7" borderId="22" xfId="0" applyFont="1" applyFill="1" applyBorder="1" applyAlignment="1" applyProtection="1">
      <alignment horizontal="center" shrinkToFit="1"/>
      <protection locked="0"/>
    </xf>
    <xf numFmtId="0" fontId="12" fillId="0" borderId="33" xfId="0" applyFont="1" applyBorder="1" applyAlignment="1" applyProtection="1">
      <alignment horizontal="center" shrinkToFit="1"/>
      <protection locked="0"/>
    </xf>
    <xf numFmtId="0" fontId="12" fillId="3" borderId="34" xfId="0" applyFont="1" applyFill="1" applyBorder="1" applyAlignment="1" applyProtection="1">
      <alignment horizontal="center" shrinkToFit="1"/>
      <protection locked="0"/>
    </xf>
    <xf numFmtId="0" fontId="12" fillId="3" borderId="35" xfId="0" applyFont="1" applyFill="1" applyBorder="1" applyAlignment="1" applyProtection="1">
      <alignment horizontal="center" shrinkToFit="1"/>
      <protection locked="0"/>
    </xf>
    <xf numFmtId="0" fontId="12" fillId="3" borderId="12" xfId="0" applyFont="1" applyFill="1" applyBorder="1" applyAlignment="1" applyProtection="1">
      <alignment horizontal="center" shrinkToFit="1"/>
      <protection locked="0"/>
    </xf>
    <xf numFmtId="0" fontId="20" fillId="0" borderId="0" xfId="0" applyFont="1" applyBorder="1" applyAlignment="1">
      <alignment horizontal="center" vertical="top"/>
    </xf>
    <xf numFmtId="0" fontId="0" fillId="0" borderId="0" xfId="0" applyAlignment="1">
      <alignment horizontal="center"/>
    </xf>
    <xf numFmtId="0" fontId="12" fillId="0" borderId="36" xfId="0" applyFont="1" applyBorder="1" applyAlignment="1">
      <alignment horizontal="center" shrinkToFit="1"/>
    </xf>
    <xf numFmtId="0" fontId="12" fillId="0" borderId="26" xfId="0" applyFont="1" applyBorder="1" applyAlignment="1">
      <alignment horizontal="center" shrinkToFit="1"/>
    </xf>
    <xf numFmtId="0" fontId="12" fillId="3" borderId="14" xfId="0" applyFont="1" applyFill="1" applyBorder="1" applyAlignment="1">
      <alignment horizontal="center" shrinkToFit="1"/>
    </xf>
    <xf numFmtId="0" fontId="12" fillId="3" borderId="9" xfId="0" applyFont="1" applyFill="1" applyBorder="1" applyAlignment="1">
      <alignment horizontal="center" shrinkToFit="1"/>
    </xf>
    <xf numFmtId="0" fontId="12" fillId="0" borderId="14" xfId="0" applyFont="1" applyBorder="1" applyAlignment="1">
      <alignment horizontal="center" shrinkToFit="1"/>
    </xf>
    <xf numFmtId="0" fontId="12" fillId="0" borderId="9" xfId="0" applyFont="1" applyBorder="1" applyAlignment="1">
      <alignment horizontal="center" shrinkToFit="1"/>
    </xf>
    <xf numFmtId="0" fontId="9" fillId="0" borderId="0" xfId="0" applyFont="1" applyAlignment="1">
      <alignment horizontal="center"/>
    </xf>
    <xf numFmtId="0" fontId="17" fillId="7" borderId="14" xfId="0" applyFont="1" applyFill="1" applyBorder="1" applyAlignment="1">
      <alignment horizontal="center" shrinkToFit="1"/>
    </xf>
    <xf numFmtId="0" fontId="17" fillId="8" borderId="14" xfId="0" applyFont="1" applyFill="1" applyBorder="1" applyAlignment="1">
      <alignment horizontal="center" shrinkToFit="1"/>
    </xf>
    <xf numFmtId="0" fontId="17" fillId="9" borderId="12" xfId="0" applyFont="1" applyFill="1" applyBorder="1" applyAlignment="1">
      <alignment horizontal="center" vertical="center" wrapText="1" shrinkToFit="1"/>
    </xf>
    <xf numFmtId="0" fontId="0" fillId="10" borderId="0" xfId="0" applyFill="1"/>
    <xf numFmtId="0" fontId="0" fillId="10" borderId="0" xfId="0" applyFill="1" applyBorder="1"/>
    <xf numFmtId="0" fontId="13" fillId="10" borderId="0" xfId="0" applyFont="1" applyFill="1" applyBorder="1" applyAlignment="1">
      <alignment horizontal="center" vertical="center" wrapText="1" shrinkToFit="1"/>
    </xf>
    <xf numFmtId="0" fontId="0" fillId="10" borderId="0" xfId="0" applyFill="1" applyAlignment="1">
      <alignment wrapText="1"/>
    </xf>
    <xf numFmtId="0" fontId="12" fillId="10" borderId="29" xfId="0" applyFont="1" applyFill="1" applyBorder="1" applyAlignment="1">
      <alignment shrinkToFit="1"/>
    </xf>
    <xf numFmtId="0" fontId="12" fillId="10" borderId="25" xfId="0" applyFont="1" applyFill="1" applyBorder="1" applyAlignment="1">
      <alignment shrinkToFit="1"/>
    </xf>
    <xf numFmtId="0" fontId="12" fillId="10" borderId="0" xfId="0" applyFont="1" applyFill="1" applyBorder="1" applyAlignment="1">
      <alignment shrinkToFit="1"/>
    </xf>
    <xf numFmtId="0" fontId="0" fillId="10" borderId="25" xfId="0" applyFill="1" applyBorder="1"/>
    <xf numFmtId="0" fontId="12" fillId="10" borderId="27" xfId="0" applyFont="1" applyFill="1" applyBorder="1" applyAlignment="1">
      <alignment shrinkToFit="1"/>
    </xf>
    <xf numFmtId="0" fontId="29" fillId="11" borderId="37" xfId="0" applyFont="1" applyFill="1" applyBorder="1" applyAlignment="1">
      <alignment horizontal="center"/>
    </xf>
    <xf numFmtId="0" fontId="0" fillId="11" borderId="38" xfId="0" applyFill="1" applyBorder="1" applyAlignment="1">
      <alignment horizontal="center"/>
    </xf>
    <xf numFmtId="0" fontId="0" fillId="11" borderId="39" xfId="0" applyFill="1" applyBorder="1" applyAlignment="1">
      <alignment horizontal="center"/>
    </xf>
    <xf numFmtId="0" fontId="29" fillId="11" borderId="40" xfId="0" applyFont="1" applyFill="1" applyBorder="1" applyAlignment="1">
      <alignment horizontal="center"/>
    </xf>
    <xf numFmtId="0" fontId="29" fillId="11" borderId="20" xfId="0" applyFont="1" applyFill="1" applyBorder="1" applyAlignment="1">
      <alignment horizontal="center"/>
    </xf>
    <xf numFmtId="0" fontId="29" fillId="11" borderId="41" xfId="0" applyFont="1" applyFill="1" applyBorder="1" applyAlignment="1">
      <alignment horizontal="center"/>
    </xf>
    <xf numFmtId="0" fontId="29" fillId="11" borderId="42" xfId="0" applyFont="1" applyFill="1" applyBorder="1" applyAlignment="1">
      <alignment horizontal="center"/>
    </xf>
    <xf numFmtId="0" fontId="32" fillId="4" borderId="0" xfId="0" applyFont="1" applyFill="1"/>
    <xf numFmtId="0" fontId="0" fillId="4" borderId="0" xfId="0" applyFill="1"/>
    <xf numFmtId="0" fontId="0" fillId="4" borderId="0" xfId="0" applyFill="1" applyBorder="1"/>
    <xf numFmtId="0" fontId="0" fillId="10" borderId="30" xfId="0" applyFill="1" applyBorder="1"/>
    <xf numFmtId="0" fontId="11" fillId="11" borderId="26" xfId="0" applyFont="1" applyFill="1" applyBorder="1" applyAlignment="1">
      <alignment horizontal="center" shrinkToFit="1"/>
    </xf>
    <xf numFmtId="0" fontId="29" fillId="11" borderId="11" xfId="0" applyFont="1" applyFill="1" applyBorder="1" applyAlignment="1">
      <alignment horizontal="center"/>
    </xf>
    <xf numFmtId="0" fontId="29" fillId="11" borderId="22" xfId="0" applyFont="1" applyFill="1" applyBorder="1" applyAlignment="1">
      <alignment horizontal="center"/>
    </xf>
    <xf numFmtId="0" fontId="29" fillId="11" borderId="28" xfId="0" applyFont="1" applyFill="1" applyBorder="1" applyAlignment="1">
      <alignment horizontal="center"/>
    </xf>
    <xf numFmtId="0" fontId="36" fillId="11" borderId="21" xfId="0" applyFont="1" applyFill="1" applyBorder="1" applyAlignment="1">
      <alignment horizontal="center" vertical="center" wrapText="1"/>
    </xf>
    <xf numFmtId="0" fontId="36" fillId="11" borderId="0" xfId="0" applyFont="1" applyFill="1" applyBorder="1" applyAlignment="1">
      <alignment horizontal="center" vertical="center" wrapText="1"/>
    </xf>
    <xf numFmtId="0" fontId="36" fillId="11" borderId="27" xfId="0" applyFont="1" applyFill="1" applyBorder="1" applyAlignment="1">
      <alignment horizontal="center" vertical="center" wrapText="1"/>
    </xf>
    <xf numFmtId="0" fontId="36" fillId="11" borderId="30" xfId="0" applyFont="1" applyFill="1" applyBorder="1" applyAlignment="1">
      <alignment horizontal="center" vertical="center" wrapText="1"/>
    </xf>
    <xf numFmtId="0" fontId="36" fillId="11" borderId="43"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29" fillId="11" borderId="23" xfId="0" applyFont="1" applyFill="1" applyBorder="1" applyAlignment="1">
      <alignment horizontal="center"/>
    </xf>
    <xf numFmtId="0" fontId="11" fillId="11" borderId="40" xfId="0" applyFont="1" applyFill="1" applyBorder="1" applyAlignment="1">
      <alignment horizontal="center" shrinkToFit="1"/>
    </xf>
    <xf numFmtId="0" fontId="13" fillId="11" borderId="44" xfId="0" applyFont="1" applyFill="1" applyBorder="1" applyAlignment="1">
      <alignment vertical="center" wrapText="1" shrinkToFit="1"/>
    </xf>
    <xf numFmtId="0" fontId="13" fillId="10" borderId="0" xfId="0" applyFont="1" applyFill="1" applyBorder="1" applyAlignment="1">
      <alignment vertical="center" wrapText="1" shrinkToFit="1"/>
    </xf>
    <xf numFmtId="0" fontId="13" fillId="11" borderId="45" xfId="0" applyFont="1" applyFill="1" applyBorder="1" applyAlignment="1">
      <alignment vertical="center" wrapText="1" shrinkToFit="1"/>
    </xf>
    <xf numFmtId="0" fontId="0" fillId="11" borderId="24" xfId="0" applyFill="1" applyBorder="1"/>
    <xf numFmtId="0" fontId="0" fillId="11" borderId="11" xfId="0" applyFill="1" applyBorder="1"/>
    <xf numFmtId="0" fontId="0" fillId="11" borderId="22" xfId="0" applyFill="1" applyBorder="1"/>
    <xf numFmtId="0" fontId="40" fillId="12" borderId="46" xfId="0" applyFont="1" applyFill="1" applyBorder="1" applyAlignment="1">
      <alignment horizontal="center"/>
    </xf>
    <xf numFmtId="0" fontId="40" fillId="12" borderId="42" xfId="0" applyFont="1" applyFill="1" applyBorder="1" applyAlignment="1">
      <alignment horizontal="center"/>
    </xf>
    <xf numFmtId="0" fontId="40" fillId="12" borderId="0" xfId="0" applyFont="1" applyFill="1" applyBorder="1" applyAlignment="1">
      <alignment horizontal="center"/>
    </xf>
    <xf numFmtId="0" fontId="40" fillId="12" borderId="27" xfId="0" applyFont="1" applyFill="1" applyBorder="1" applyAlignment="1">
      <alignment horizontal="center"/>
    </xf>
    <xf numFmtId="0" fontId="40" fillId="12" borderId="47" xfId="0" applyFont="1" applyFill="1" applyBorder="1" applyAlignment="1">
      <alignment horizontal="center"/>
    </xf>
    <xf numFmtId="0" fontId="40" fillId="12" borderId="40" xfId="0" applyFont="1" applyFill="1" applyBorder="1" applyAlignment="1">
      <alignment horizontal="center"/>
    </xf>
    <xf numFmtId="0" fontId="40" fillId="12" borderId="21" xfId="0" applyFont="1" applyFill="1" applyBorder="1" applyAlignment="1">
      <alignment horizontal="center"/>
    </xf>
    <xf numFmtId="0" fontId="40" fillId="12" borderId="48" xfId="0" applyFont="1" applyFill="1" applyBorder="1" applyAlignment="1">
      <alignment horizontal="center"/>
    </xf>
    <xf numFmtId="0" fontId="40" fillId="12" borderId="5" xfId="0" applyFont="1" applyFill="1" applyBorder="1" applyAlignment="1">
      <alignment horizontal="center"/>
    </xf>
    <xf numFmtId="0" fontId="37" fillId="0" borderId="0" xfId="0" applyFont="1" applyAlignment="1">
      <alignment wrapText="1"/>
    </xf>
    <xf numFmtId="0" fontId="11" fillId="11" borderId="24" xfId="0" applyFont="1" applyFill="1" applyBorder="1" applyAlignment="1">
      <alignment horizontal="center" shrinkToFit="1"/>
    </xf>
    <xf numFmtId="0" fontId="29" fillId="11" borderId="24" xfId="0" applyFont="1" applyFill="1" applyBorder="1" applyAlignment="1">
      <alignment horizontal="center"/>
    </xf>
    <xf numFmtId="167" fontId="5" fillId="2" borderId="0" xfId="0" applyNumberFormat="1" applyFont="1" applyFill="1" applyBorder="1" applyAlignment="1">
      <alignment horizontal="left"/>
    </xf>
    <xf numFmtId="0" fontId="5" fillId="0" borderId="0" xfId="0" applyFont="1" applyAlignment="1">
      <alignment horizontal="center"/>
    </xf>
    <xf numFmtId="0" fontId="43" fillId="4" borderId="0" xfId="0" applyFont="1" applyFill="1" applyBorder="1"/>
    <xf numFmtId="0" fontId="43" fillId="4" borderId="0" xfId="0" applyFont="1" applyFill="1"/>
    <xf numFmtId="0" fontId="5" fillId="2" borderId="0" xfId="0" applyFont="1" applyFill="1" applyBorder="1" applyAlignment="1">
      <alignment horizontal="left"/>
    </xf>
    <xf numFmtId="166" fontId="5" fillId="2" borderId="0" xfId="0" applyNumberFormat="1" applyFont="1" applyFill="1" applyBorder="1" applyAlignment="1"/>
    <xf numFmtId="0" fontId="28" fillId="13" borderId="0" xfId="0" applyFont="1" applyFill="1" applyAlignment="1">
      <alignment horizontal="center"/>
    </xf>
    <xf numFmtId="0" fontId="0" fillId="4" borderId="0" xfId="0" applyFill="1" applyAlignment="1">
      <alignment horizontal="center"/>
    </xf>
    <xf numFmtId="44" fontId="0" fillId="4" borderId="0" xfId="0" applyNumberFormat="1" applyFill="1" applyAlignment="1">
      <alignment horizontal="center"/>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3" borderId="10" xfId="0"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6" borderId="10" xfId="0" applyFont="1" applyFill="1" applyBorder="1" applyAlignment="1">
      <alignment horizontal="center" vertical="center" shrinkToFit="1"/>
    </xf>
    <xf numFmtId="0" fontId="12" fillId="0" borderId="51" xfId="0" applyFont="1" applyBorder="1" applyAlignment="1">
      <alignment horizontal="center" vertical="center" shrinkToFit="1"/>
    </xf>
    <xf numFmtId="0" fontId="7" fillId="0" borderId="52" xfId="0" applyFont="1" applyBorder="1" applyAlignment="1">
      <alignment vertical="top" wrapText="1"/>
    </xf>
    <xf numFmtId="0" fontId="8" fillId="0" borderId="53" xfId="0" applyFont="1" applyBorder="1" applyAlignment="1">
      <alignment horizontal="center" vertical="top" wrapText="1"/>
    </xf>
    <xf numFmtId="0" fontId="36" fillId="0" borderId="0" xfId="0" applyFont="1"/>
    <xf numFmtId="0" fontId="0" fillId="14" borderId="0" xfId="0" applyFill="1"/>
    <xf numFmtId="0" fontId="43" fillId="14" borderId="0" xfId="0" applyFont="1" applyFill="1"/>
    <xf numFmtId="0" fontId="0" fillId="14" borderId="0" xfId="0" applyFill="1" applyAlignment="1">
      <alignment horizontal="center"/>
    </xf>
    <xf numFmtId="0" fontId="0" fillId="0" borderId="54" xfId="0" applyFill="1" applyBorder="1" applyAlignment="1">
      <alignment horizontal="center"/>
    </xf>
    <xf numFmtId="0" fontId="0" fillId="0" borderId="0" xfId="0" applyFill="1" applyBorder="1" applyAlignment="1">
      <alignment horizontal="center"/>
    </xf>
    <xf numFmtId="0" fontId="0" fillId="0" borderId="55" xfId="0" applyFill="1" applyBorder="1" applyAlignment="1">
      <alignment horizontal="center"/>
    </xf>
    <xf numFmtId="0" fontId="0" fillId="0" borderId="56" xfId="0" applyFill="1" applyBorder="1" applyAlignment="1">
      <alignment horizontal="center"/>
    </xf>
    <xf numFmtId="0" fontId="0" fillId="0" borderId="57" xfId="0" applyFill="1" applyBorder="1" applyAlignment="1">
      <alignment horizontal="center"/>
    </xf>
    <xf numFmtId="0" fontId="1" fillId="8" borderId="0" xfId="0" applyFont="1" applyFill="1"/>
    <xf numFmtId="0" fontId="43" fillId="4" borderId="27" xfId="0" applyFont="1" applyFill="1" applyBorder="1"/>
    <xf numFmtId="0" fontId="40" fillId="4" borderId="25" xfId="0" applyFont="1" applyFill="1" applyBorder="1" applyAlignment="1">
      <alignment horizontal="center"/>
    </xf>
    <xf numFmtId="0" fontId="0" fillId="4" borderId="25" xfId="0" applyFill="1" applyBorder="1"/>
    <xf numFmtId="0" fontId="40" fillId="4" borderId="0" xfId="0" applyFont="1" applyFill="1" applyBorder="1" applyAlignment="1">
      <alignment horizontal="center"/>
    </xf>
    <xf numFmtId="0" fontId="0" fillId="4" borderId="0" xfId="0" applyFill="1" applyAlignment="1">
      <alignment horizontal="center" vertical="center" wrapText="1"/>
    </xf>
    <xf numFmtId="0" fontId="40" fillId="12" borderId="4" xfId="0" applyFont="1" applyFill="1" applyBorder="1" applyAlignment="1">
      <alignment horizontal="center"/>
    </xf>
    <xf numFmtId="0" fontId="29" fillId="4" borderId="0" xfId="0" applyFont="1" applyFill="1" applyBorder="1" applyAlignment="1">
      <alignment horizontal="center"/>
    </xf>
    <xf numFmtId="0" fontId="0" fillId="4" borderId="0" xfId="0" applyFill="1" applyBorder="1" applyAlignment="1">
      <alignment horizontal="center"/>
    </xf>
    <xf numFmtId="0" fontId="5" fillId="4" borderId="0" xfId="0" applyFont="1" applyFill="1" applyBorder="1" applyAlignment="1"/>
    <xf numFmtId="0" fontId="3" fillId="4" borderId="0" xfId="0" applyFont="1" applyFill="1" applyBorder="1" applyAlignment="1">
      <alignment horizontal="center"/>
    </xf>
    <xf numFmtId="0" fontId="5" fillId="4" borderId="27" xfId="0" applyFont="1" applyFill="1" applyBorder="1" applyAlignment="1">
      <alignment horizontal="center"/>
    </xf>
    <xf numFmtId="0" fontId="29" fillId="4" borderId="0" xfId="0" applyFont="1" applyFill="1" applyBorder="1" applyAlignment="1">
      <alignment horizontal="center" wrapText="1"/>
    </xf>
    <xf numFmtId="0" fontId="40" fillId="12" borderId="58" xfId="0" applyFont="1" applyFill="1" applyBorder="1" applyAlignment="1">
      <alignment horizontal="center"/>
    </xf>
    <xf numFmtId="0" fontId="40" fillId="12" borderId="59" xfId="0" applyFont="1" applyFill="1" applyBorder="1" applyAlignment="1">
      <alignment horizontal="center"/>
    </xf>
    <xf numFmtId="0" fontId="40" fillId="12" borderId="60" xfId="0" applyFont="1" applyFill="1" applyBorder="1" applyAlignment="1">
      <alignment horizontal="center"/>
    </xf>
    <xf numFmtId="0" fontId="40" fillId="12" borderId="61" xfId="0" applyFont="1" applyFill="1" applyBorder="1" applyAlignment="1">
      <alignment horizontal="center"/>
    </xf>
    <xf numFmtId="0" fontId="40" fillId="12" borderId="62" xfId="0" applyFont="1" applyFill="1" applyBorder="1" applyAlignment="1">
      <alignment horizontal="center"/>
    </xf>
    <xf numFmtId="0" fontId="18" fillId="4" borderId="0" xfId="0" applyFont="1" applyFill="1" applyAlignment="1">
      <alignment vertical="center"/>
    </xf>
    <xf numFmtId="0" fontId="5" fillId="4" borderId="0" xfId="0" applyFont="1" applyFill="1" applyBorder="1" applyAlignment="1">
      <alignment horizontal="center" vertical="center"/>
    </xf>
    <xf numFmtId="0" fontId="18" fillId="4" borderId="0" xfId="0" applyFont="1" applyFill="1" applyBorder="1" applyAlignment="1">
      <alignment vertical="center"/>
    </xf>
    <xf numFmtId="0" fontId="5" fillId="4" borderId="31" xfId="0" applyFont="1" applyFill="1" applyBorder="1" applyAlignment="1">
      <alignment vertical="center"/>
    </xf>
    <xf numFmtId="0" fontId="4" fillId="15" borderId="63" xfId="0" applyFont="1" applyFill="1" applyBorder="1" applyAlignment="1">
      <alignment horizontal="center" shrinkToFit="1"/>
    </xf>
    <xf numFmtId="0" fontId="4" fillId="15" borderId="64" xfId="0" applyFont="1" applyFill="1" applyBorder="1" applyAlignment="1">
      <alignment horizontal="center" shrinkToFit="1"/>
    </xf>
    <xf numFmtId="0" fontId="4" fillId="15" borderId="65" xfId="0" applyFont="1" applyFill="1" applyBorder="1" applyAlignment="1">
      <alignment horizontal="center" shrinkToFit="1"/>
    </xf>
    <xf numFmtId="0" fontId="4" fillId="15" borderId="66" xfId="0" applyFont="1" applyFill="1" applyBorder="1" applyAlignment="1">
      <alignment horizontal="center" shrinkToFit="1"/>
    </xf>
    <xf numFmtId="0" fontId="4" fillId="15" borderId="67" xfId="0" applyFont="1" applyFill="1" applyBorder="1" applyAlignment="1">
      <alignment horizontal="center" shrinkToFit="1"/>
    </xf>
    <xf numFmtId="0" fontId="4" fillId="0" borderId="8" xfId="0" applyFont="1" applyFill="1" applyBorder="1" applyAlignment="1">
      <alignment horizontal="center" shrinkToFit="1"/>
    </xf>
    <xf numFmtId="0" fontId="4" fillId="0" borderId="14" xfId="0" applyFont="1" applyFill="1" applyBorder="1" applyAlignment="1">
      <alignment horizontal="center" shrinkToFit="1"/>
    </xf>
    <xf numFmtId="0" fontId="4" fillId="0" borderId="68" xfId="0" applyFont="1" applyFill="1" applyBorder="1" applyAlignment="1">
      <alignment horizontal="center" shrinkToFit="1"/>
    </xf>
    <xf numFmtId="0" fontId="4" fillId="0" borderId="69" xfId="0" applyFont="1" applyFill="1" applyBorder="1" applyAlignment="1">
      <alignment horizontal="center" shrinkToFit="1"/>
    </xf>
    <xf numFmtId="0" fontId="4" fillId="0" borderId="15" xfId="0" applyFont="1" applyFill="1" applyBorder="1" applyAlignment="1">
      <alignment horizontal="center" shrinkToFit="1"/>
    </xf>
    <xf numFmtId="0" fontId="4" fillId="15" borderId="8" xfId="0" applyFont="1" applyFill="1" applyBorder="1" applyAlignment="1">
      <alignment horizontal="center" shrinkToFit="1"/>
    </xf>
    <xf numFmtId="0" fontId="4" fillId="15" borderId="14" xfId="0" applyFont="1" applyFill="1" applyBorder="1" applyAlignment="1">
      <alignment horizontal="center" shrinkToFit="1"/>
    </xf>
    <xf numFmtId="0" fontId="4" fillId="15" borderId="68" xfId="0" applyFont="1" applyFill="1" applyBorder="1" applyAlignment="1">
      <alignment horizontal="center" shrinkToFit="1"/>
    </xf>
    <xf numFmtId="0" fontId="4" fillId="15" borderId="69" xfId="0" applyFont="1" applyFill="1" applyBorder="1" applyAlignment="1">
      <alignment horizontal="center" shrinkToFit="1"/>
    </xf>
    <xf numFmtId="0" fontId="4" fillId="15" borderId="15" xfId="0" applyFont="1" applyFill="1" applyBorder="1" applyAlignment="1">
      <alignment horizontal="center" shrinkToFit="1"/>
    </xf>
    <xf numFmtId="0" fontId="4" fillId="0" borderId="70" xfId="0" applyFont="1" applyFill="1" applyBorder="1" applyAlignment="1">
      <alignment horizontal="center" shrinkToFit="1"/>
    </xf>
    <xf numFmtId="0" fontId="4" fillId="0" borderId="18" xfId="0" applyFont="1" applyFill="1" applyBorder="1" applyAlignment="1">
      <alignment horizontal="center" shrinkToFit="1"/>
    </xf>
    <xf numFmtId="0" fontId="4" fillId="0" borderId="71" xfId="0" applyFont="1" applyFill="1" applyBorder="1" applyAlignment="1">
      <alignment horizontal="center" shrinkToFit="1"/>
    </xf>
    <xf numFmtId="0" fontId="47" fillId="12" borderId="21" xfId="0" applyFont="1" applyFill="1" applyBorder="1" applyAlignment="1">
      <alignment horizontal="center"/>
    </xf>
    <xf numFmtId="0" fontId="47" fillId="12" borderId="0" xfId="0" applyFont="1" applyFill="1" applyBorder="1" applyAlignment="1">
      <alignment horizontal="center"/>
    </xf>
    <xf numFmtId="0" fontId="47" fillId="12" borderId="5" xfId="0" applyFont="1" applyFill="1" applyBorder="1" applyAlignment="1">
      <alignment horizontal="center"/>
    </xf>
    <xf numFmtId="0" fontId="47" fillId="12" borderId="4" xfId="0" applyFont="1" applyFill="1" applyBorder="1" applyAlignment="1">
      <alignment horizontal="center"/>
    </xf>
    <xf numFmtId="0" fontId="47" fillId="12" borderId="27" xfId="0" applyFont="1" applyFill="1" applyBorder="1" applyAlignment="1">
      <alignment horizontal="center"/>
    </xf>
    <xf numFmtId="0" fontId="47" fillId="12" borderId="44" xfId="0" applyFont="1" applyFill="1" applyBorder="1" applyAlignment="1">
      <alignment horizontal="center"/>
    </xf>
    <xf numFmtId="0" fontId="47" fillId="12" borderId="30" xfId="0" applyFont="1" applyFill="1" applyBorder="1" applyAlignment="1">
      <alignment horizontal="center"/>
    </xf>
    <xf numFmtId="0" fontId="47" fillId="12" borderId="72" xfId="0" applyFont="1" applyFill="1" applyBorder="1" applyAlignment="1">
      <alignment horizontal="center"/>
    </xf>
    <xf numFmtId="0" fontId="4" fillId="0" borderId="73" xfId="0" applyFont="1" applyFill="1" applyBorder="1" applyAlignment="1">
      <alignment horizontal="center" shrinkToFit="1"/>
    </xf>
    <xf numFmtId="0" fontId="4" fillId="0" borderId="52" xfId="0" applyFont="1" applyFill="1" applyBorder="1" applyAlignment="1">
      <alignment horizontal="center" shrinkToFit="1"/>
    </xf>
    <xf numFmtId="0" fontId="4" fillId="0" borderId="74" xfId="0" applyFont="1" applyFill="1" applyBorder="1" applyAlignment="1">
      <alignment horizontal="center" shrinkToFit="1"/>
    </xf>
    <xf numFmtId="0" fontId="4" fillId="15" borderId="8" xfId="0" applyFont="1" applyFill="1" applyBorder="1" applyAlignment="1">
      <alignment horizontal="center"/>
    </xf>
    <xf numFmtId="0" fontId="4" fillId="15" borderId="14" xfId="0" applyFont="1" applyFill="1" applyBorder="1" applyAlignment="1">
      <alignment horizontal="center"/>
    </xf>
    <xf numFmtId="0" fontId="4" fillId="15" borderId="68" xfId="0" applyFont="1" applyFill="1" applyBorder="1" applyAlignment="1">
      <alignment horizontal="center"/>
    </xf>
    <xf numFmtId="0" fontId="4" fillId="15" borderId="69" xfId="0" applyFont="1" applyFill="1" applyBorder="1" applyAlignment="1">
      <alignment horizontal="center"/>
    </xf>
    <xf numFmtId="0" fontId="4" fillId="15" borderId="15" xfId="0" applyFont="1" applyFill="1" applyBorder="1" applyAlignment="1">
      <alignment horizontal="center"/>
    </xf>
    <xf numFmtId="0" fontId="4" fillId="0" borderId="8" xfId="0" applyFont="1" applyFill="1" applyBorder="1" applyAlignment="1">
      <alignment horizontal="center"/>
    </xf>
    <xf numFmtId="0" fontId="4" fillId="0" borderId="14" xfId="0" applyFont="1" applyFill="1" applyBorder="1" applyAlignment="1">
      <alignment horizontal="center"/>
    </xf>
    <xf numFmtId="0" fontId="4" fillId="0" borderId="68" xfId="0" applyFont="1" applyFill="1" applyBorder="1" applyAlignment="1">
      <alignment horizontal="center"/>
    </xf>
    <xf numFmtId="0" fontId="4" fillId="0" borderId="69" xfId="0" applyFont="1" applyFill="1" applyBorder="1" applyAlignment="1">
      <alignment horizontal="center"/>
    </xf>
    <xf numFmtId="0" fontId="4" fillId="0" borderId="15" xfId="0" applyFont="1" applyFill="1" applyBorder="1" applyAlignment="1">
      <alignment horizontal="center"/>
    </xf>
    <xf numFmtId="0" fontId="47" fillId="12" borderId="10" xfId="0" applyFont="1" applyFill="1" applyBorder="1" applyAlignment="1">
      <alignment horizontal="center"/>
    </xf>
    <xf numFmtId="0" fontId="47" fillId="12" borderId="32" xfId="0" applyFont="1" applyFill="1" applyBorder="1" applyAlignment="1">
      <alignment horizontal="center"/>
    </xf>
    <xf numFmtId="0" fontId="47" fillId="12" borderId="75" xfId="0" applyFont="1" applyFill="1" applyBorder="1" applyAlignment="1">
      <alignment horizontal="center"/>
    </xf>
    <xf numFmtId="0" fontId="47" fillId="12" borderId="76" xfId="0" applyFont="1" applyFill="1" applyBorder="1" applyAlignment="1">
      <alignment horizontal="center"/>
    </xf>
    <xf numFmtId="0" fontId="47" fillId="12" borderId="20" xfId="0" applyFont="1" applyFill="1" applyBorder="1" applyAlignment="1">
      <alignment horizontal="center"/>
    </xf>
    <xf numFmtId="0" fontId="4" fillId="0" borderId="77" xfId="0" applyFont="1" applyFill="1" applyBorder="1" applyAlignment="1">
      <alignment horizontal="center"/>
    </xf>
    <xf numFmtId="0" fontId="4" fillId="0" borderId="16" xfId="0" applyFont="1" applyFill="1" applyBorder="1" applyAlignment="1">
      <alignment horizontal="center"/>
    </xf>
    <xf numFmtId="0" fontId="4" fillId="0" borderId="78" xfId="0" applyFont="1" applyFill="1" applyBorder="1" applyAlignment="1">
      <alignment horizontal="center"/>
    </xf>
    <xf numFmtId="0" fontId="4" fillId="0" borderId="79" xfId="0" applyFont="1" applyFill="1" applyBorder="1" applyAlignment="1">
      <alignment horizontal="center"/>
    </xf>
    <xf numFmtId="0" fontId="4" fillId="0" borderId="80" xfId="0" applyFont="1" applyFill="1" applyBorder="1" applyAlignment="1">
      <alignment horizontal="center"/>
    </xf>
    <xf numFmtId="0" fontId="4" fillId="15" borderId="77" xfId="0" applyFont="1" applyFill="1" applyBorder="1" applyAlignment="1">
      <alignment horizontal="center" shrinkToFit="1"/>
    </xf>
    <xf numFmtId="0" fontId="4" fillId="15" borderId="16" xfId="0" applyFont="1" applyFill="1" applyBorder="1" applyAlignment="1">
      <alignment horizontal="center" shrinkToFit="1"/>
    </xf>
    <xf numFmtId="0" fontId="4" fillId="15" borderId="79" xfId="0" applyFont="1" applyFill="1" applyBorder="1" applyAlignment="1">
      <alignment horizontal="center" shrinkToFit="1"/>
    </xf>
    <xf numFmtId="0" fontId="4" fillId="15" borderId="80" xfId="0" applyFont="1" applyFill="1" applyBorder="1" applyAlignment="1">
      <alignment horizontal="center" shrinkToFit="1"/>
    </xf>
    <xf numFmtId="0" fontId="4" fillId="15" borderId="81" xfId="0" applyFont="1" applyFill="1" applyBorder="1" applyAlignment="1">
      <alignment horizontal="center" shrinkToFit="1"/>
    </xf>
    <xf numFmtId="0" fontId="4" fillId="0" borderId="9" xfId="0" applyFont="1" applyFill="1" applyBorder="1" applyAlignment="1">
      <alignment horizontal="center" shrinkToFit="1"/>
    </xf>
    <xf numFmtId="0" fontId="4" fillId="15" borderId="9" xfId="0" applyFont="1" applyFill="1" applyBorder="1" applyAlignment="1">
      <alignment horizontal="center" shrinkToFit="1"/>
    </xf>
    <xf numFmtId="0" fontId="4" fillId="15" borderId="82" xfId="0" applyFont="1" applyFill="1" applyBorder="1" applyAlignment="1">
      <alignment horizontal="center" shrinkToFit="1"/>
    </xf>
    <xf numFmtId="0" fontId="4" fillId="15" borderId="78" xfId="0" applyFont="1" applyFill="1" applyBorder="1" applyAlignment="1">
      <alignment horizontal="center" shrinkToFit="1"/>
    </xf>
    <xf numFmtId="0" fontId="4" fillId="0" borderId="77" xfId="0" applyFont="1" applyFill="1" applyBorder="1" applyAlignment="1">
      <alignment horizontal="center" shrinkToFit="1"/>
    </xf>
    <xf numFmtId="0" fontId="4" fillId="0" borderId="16" xfId="0" applyFont="1" applyFill="1" applyBorder="1" applyAlignment="1">
      <alignment horizontal="center" shrinkToFit="1"/>
    </xf>
    <xf numFmtId="0" fontId="4" fillId="0" borderId="78" xfId="0" applyFont="1" applyFill="1" applyBorder="1" applyAlignment="1">
      <alignment horizontal="center" shrinkToFit="1"/>
    </xf>
    <xf numFmtId="0" fontId="4" fillId="15" borderId="54" xfId="0" applyFont="1" applyFill="1" applyBorder="1" applyAlignment="1">
      <alignment horizontal="center" shrinkToFit="1"/>
    </xf>
    <xf numFmtId="0" fontId="4" fillId="15" borderId="36" xfId="0" applyFont="1" applyFill="1" applyBorder="1" applyAlignment="1">
      <alignment horizontal="center" shrinkToFit="1"/>
    </xf>
    <xf numFmtId="0" fontId="4" fillId="15" borderId="55" xfId="0" applyFont="1" applyFill="1" applyBorder="1" applyAlignment="1">
      <alignment horizontal="center" shrinkToFit="1"/>
    </xf>
    <xf numFmtId="0" fontId="18" fillId="14" borderId="0" xfId="0" applyFont="1" applyFill="1" applyBorder="1" applyAlignment="1">
      <alignment vertical="center"/>
    </xf>
    <xf numFmtId="0" fontId="5" fillId="14" borderId="0" xfId="0" applyFont="1" applyFill="1" applyBorder="1" applyAlignment="1"/>
    <xf numFmtId="0" fontId="29" fillId="14" borderId="0" xfId="0" applyFont="1" applyFill="1" applyBorder="1" applyAlignment="1">
      <alignment horizontal="center"/>
    </xf>
    <xf numFmtId="0" fontId="43" fillId="14" borderId="0" xfId="0" applyFont="1" applyFill="1" applyBorder="1"/>
    <xf numFmtId="0" fontId="5" fillId="14" borderId="31" xfId="0" applyFont="1" applyFill="1" applyBorder="1" applyAlignment="1">
      <alignment vertical="center"/>
    </xf>
    <xf numFmtId="0" fontId="29" fillId="14" borderId="0" xfId="0" applyFont="1" applyFill="1" applyBorder="1" applyAlignment="1">
      <alignment horizontal="center" wrapText="1"/>
    </xf>
    <xf numFmtId="0" fontId="43" fillId="14" borderId="83" xfId="0" applyFont="1" applyFill="1" applyBorder="1"/>
    <xf numFmtId="0" fontId="49" fillId="14" borderId="0" xfId="0" applyFont="1" applyFill="1"/>
    <xf numFmtId="0" fontId="1" fillId="8" borderId="84" xfId="0" applyFont="1" applyFill="1" applyBorder="1"/>
    <xf numFmtId="0" fontId="36" fillId="11" borderId="85" xfId="0" applyFont="1" applyFill="1" applyBorder="1" applyAlignment="1">
      <alignment horizontal="center" vertical="center" wrapText="1"/>
    </xf>
    <xf numFmtId="0" fontId="36" fillId="11" borderId="84" xfId="0" applyFont="1" applyFill="1" applyBorder="1" applyAlignment="1">
      <alignment horizontal="center" vertical="center" wrapText="1"/>
    </xf>
    <xf numFmtId="0" fontId="4" fillId="15" borderId="86" xfId="0" applyFont="1" applyFill="1" applyBorder="1" applyAlignment="1">
      <alignment horizontal="center" shrinkToFit="1"/>
    </xf>
    <xf numFmtId="0" fontId="4" fillId="0" borderId="20" xfId="0" applyFont="1" applyFill="1" applyBorder="1" applyAlignment="1">
      <alignment horizontal="center" shrinkToFit="1"/>
    </xf>
    <xf numFmtId="0" fontId="4" fillId="15" borderId="20" xfId="0" applyFont="1" applyFill="1" applyBorder="1" applyAlignment="1">
      <alignment horizontal="center" shrinkToFit="1"/>
    </xf>
    <xf numFmtId="0" fontId="4" fillId="15" borderId="87" xfId="0" applyFont="1" applyFill="1" applyBorder="1" applyAlignment="1">
      <alignment horizontal="center" shrinkToFit="1"/>
    </xf>
    <xf numFmtId="0" fontId="0" fillId="0" borderId="88" xfId="0" applyFill="1" applyBorder="1" applyAlignment="1"/>
    <xf numFmtId="0" fontId="5" fillId="16" borderId="89" xfId="0" applyFont="1" applyFill="1" applyBorder="1" applyAlignment="1">
      <alignment vertical="center"/>
    </xf>
    <xf numFmtId="0" fontId="4" fillId="15" borderId="90" xfId="0" applyFont="1" applyFill="1" applyBorder="1" applyAlignment="1">
      <alignment horizontal="center" shrinkToFit="1"/>
    </xf>
    <xf numFmtId="0" fontId="4" fillId="0" borderId="11" xfId="0" applyFont="1" applyFill="1" applyBorder="1" applyAlignment="1">
      <alignment horizontal="center" shrinkToFit="1"/>
    </xf>
    <xf numFmtId="0" fontId="4" fillId="15" borderId="11" xfId="0" applyFont="1" applyFill="1" applyBorder="1" applyAlignment="1">
      <alignment horizontal="center" shrinkToFit="1"/>
    </xf>
    <xf numFmtId="0" fontId="4" fillId="15" borderId="22" xfId="0" applyFont="1" applyFill="1" applyBorder="1" applyAlignment="1">
      <alignment horizontal="center" shrinkToFit="1"/>
    </xf>
    <xf numFmtId="0" fontId="0" fillId="0" borderId="91" xfId="0" applyFill="1" applyBorder="1" applyAlignment="1"/>
    <xf numFmtId="0" fontId="0" fillId="0" borderId="21" xfId="0" applyFill="1" applyBorder="1" applyAlignment="1">
      <alignment horizontal="center"/>
    </xf>
    <xf numFmtId="0" fontId="0" fillId="0" borderId="3" xfId="0" applyFill="1" applyBorder="1" applyAlignment="1">
      <alignment horizontal="center"/>
    </xf>
    <xf numFmtId="0" fontId="0" fillId="0" borderId="66" xfId="0" applyFill="1" applyBorder="1" applyAlignment="1">
      <alignment horizontal="center"/>
    </xf>
    <xf numFmtId="0" fontId="0" fillId="4" borderId="27" xfId="0" applyFill="1" applyBorder="1" applyAlignment="1">
      <alignment horizontal="center"/>
    </xf>
    <xf numFmtId="0" fontId="0" fillId="0" borderId="65" xfId="0" applyFill="1" applyBorder="1" applyAlignment="1">
      <alignment horizontal="center"/>
    </xf>
    <xf numFmtId="0" fontId="0" fillId="0" borderId="26" xfId="0" applyFill="1" applyBorder="1" applyAlignment="1">
      <alignment horizontal="center"/>
    </xf>
    <xf numFmtId="0" fontId="0" fillId="0" borderId="92" xfId="0" applyFill="1" applyBorder="1" applyAlignment="1">
      <alignment horizontal="center"/>
    </xf>
    <xf numFmtId="0" fontId="0" fillId="0" borderId="40" xfId="0" applyFill="1" applyBorder="1" applyAlignment="1">
      <alignment horizontal="center"/>
    </xf>
    <xf numFmtId="0" fontId="0" fillId="0" borderId="90" xfId="0" applyFill="1" applyBorder="1" applyAlignment="1">
      <alignment horizontal="center"/>
    </xf>
    <xf numFmtId="0" fontId="0" fillId="0" borderId="59" xfId="0" applyFill="1" applyBorder="1" applyAlignment="1">
      <alignment horizontal="center"/>
    </xf>
    <xf numFmtId="0" fontId="0" fillId="0" borderId="47" xfId="0" applyFill="1" applyBorder="1" applyAlignment="1">
      <alignment horizontal="center"/>
    </xf>
    <xf numFmtId="0" fontId="0" fillId="0" borderId="2" xfId="0" applyFill="1" applyBorder="1" applyAlignment="1">
      <alignment horizontal="center"/>
    </xf>
    <xf numFmtId="0" fontId="0" fillId="0" borderId="67" xfId="0" applyFill="1" applyBorder="1" applyAlignment="1">
      <alignment horizontal="center"/>
    </xf>
    <xf numFmtId="0" fontId="5" fillId="16" borderId="45" xfId="0" applyFont="1" applyFill="1" applyBorder="1" applyAlignment="1">
      <alignment vertical="center"/>
    </xf>
    <xf numFmtId="0" fontId="0" fillId="0" borderId="27" xfId="0" applyFill="1" applyBorder="1" applyAlignment="1">
      <alignment horizontal="center"/>
    </xf>
    <xf numFmtId="0" fontId="0" fillId="14" borderId="0" xfId="0" applyFill="1" applyBorder="1" applyAlignment="1">
      <alignment horizontal="center"/>
    </xf>
    <xf numFmtId="0" fontId="0" fillId="0" borderId="23" xfId="0" applyFill="1" applyBorder="1" applyAlignment="1">
      <alignment horizontal="center"/>
    </xf>
    <xf numFmtId="0" fontId="50" fillId="14" borderId="0" xfId="0" applyFont="1" applyFill="1" applyAlignment="1"/>
    <xf numFmtId="0" fontId="0" fillId="10" borderId="7" xfId="0" applyFill="1" applyBorder="1"/>
    <xf numFmtId="44" fontId="0" fillId="10" borderId="7" xfId="0" applyNumberFormat="1" applyFill="1" applyBorder="1" applyAlignment="1"/>
    <xf numFmtId="0" fontId="36" fillId="4" borderId="7" xfId="0" applyFont="1" applyFill="1" applyBorder="1"/>
    <xf numFmtId="0" fontId="36" fillId="4" borderId="0" xfId="0" applyFont="1" applyFill="1"/>
    <xf numFmtId="0" fontId="36" fillId="17" borderId="0" xfId="0" applyFont="1" applyFill="1" applyAlignment="1">
      <alignment vertical="center"/>
    </xf>
    <xf numFmtId="0" fontId="3" fillId="18" borderId="0" xfId="0" applyFont="1" applyFill="1" applyBorder="1" applyAlignment="1">
      <alignment vertical="center" wrapText="1"/>
    </xf>
    <xf numFmtId="0" fontId="3" fillId="14" borderId="0" xfId="0" applyFont="1" applyFill="1" applyBorder="1" applyAlignment="1">
      <alignment vertical="center" wrapText="1"/>
    </xf>
    <xf numFmtId="0" fontId="29" fillId="0" borderId="14" xfId="0" applyFont="1" applyBorder="1"/>
    <xf numFmtId="0" fontId="0" fillId="0" borderId="0" xfId="0" applyFill="1"/>
    <xf numFmtId="44" fontId="0" fillId="0" borderId="0" xfId="1" applyFont="1"/>
    <xf numFmtId="0" fontId="8" fillId="0" borderId="0" xfId="0" applyFont="1" applyBorder="1" applyAlignment="1">
      <alignment horizontal="center"/>
    </xf>
    <xf numFmtId="168" fontId="0" fillId="0" borderId="0" xfId="0" applyNumberFormat="1" applyBorder="1" applyAlignment="1">
      <alignment shrinkToFit="1"/>
    </xf>
    <xf numFmtId="44" fontId="0" fillId="0" borderId="0" xfId="0" applyNumberFormat="1"/>
    <xf numFmtId="0" fontId="29" fillId="19" borderId="0" xfId="0" applyFont="1" applyFill="1"/>
    <xf numFmtId="0" fontId="29" fillId="10" borderId="0" xfId="0" applyFont="1" applyFill="1"/>
    <xf numFmtId="0" fontId="29" fillId="10" borderId="0" xfId="0" applyFont="1" applyFill="1" applyAlignment="1"/>
    <xf numFmtId="0" fontId="0" fillId="20" borderId="0" xfId="0" applyFill="1"/>
    <xf numFmtId="0" fontId="29" fillId="20" borderId="0" xfId="0" applyFont="1" applyFill="1" applyAlignment="1">
      <alignment horizontal="center"/>
    </xf>
    <xf numFmtId="0" fontId="29" fillId="20" borderId="14" xfId="0" applyFont="1" applyFill="1" applyBorder="1"/>
    <xf numFmtId="0" fontId="29" fillId="20" borderId="0" xfId="0" applyFont="1" applyFill="1"/>
    <xf numFmtId="0" fontId="0" fillId="21" borderId="0" xfId="0" applyFill="1"/>
    <xf numFmtId="0" fontId="29" fillId="21" borderId="0" xfId="0" applyFont="1" applyFill="1" applyAlignment="1">
      <alignment horizontal="center"/>
    </xf>
    <xf numFmtId="0" fontId="29" fillId="21" borderId="14" xfId="0" applyFont="1" applyFill="1" applyBorder="1"/>
    <xf numFmtId="0" fontId="29" fillId="21" borderId="0" xfId="0" applyFont="1" applyFill="1"/>
    <xf numFmtId="0" fontId="29" fillId="14" borderId="0" xfId="0" applyFont="1" applyFill="1" applyAlignment="1">
      <alignment horizontal="center"/>
    </xf>
    <xf numFmtId="0" fontId="29" fillId="14" borderId="14" xfId="0" applyFont="1" applyFill="1" applyBorder="1"/>
    <xf numFmtId="2" fontId="29" fillId="14" borderId="14" xfId="0" applyNumberFormat="1" applyFont="1" applyFill="1" applyBorder="1"/>
    <xf numFmtId="0" fontId="29" fillId="14" borderId="0" xfId="0" applyFont="1" applyFill="1"/>
    <xf numFmtId="0" fontId="0" fillId="22" borderId="0" xfId="0" applyFill="1"/>
    <xf numFmtId="0" fontId="29" fillId="22" borderId="0" xfId="0" applyFont="1" applyFill="1" applyAlignment="1">
      <alignment horizontal="center"/>
    </xf>
    <xf numFmtId="0" fontId="29" fillId="22" borderId="14" xfId="0" applyFont="1" applyFill="1" applyBorder="1"/>
    <xf numFmtId="2" fontId="29" fillId="22" borderId="14" xfId="0" applyNumberFormat="1" applyFont="1" applyFill="1" applyBorder="1"/>
    <xf numFmtId="0" fontId="29" fillId="22" borderId="0" xfId="0" applyFont="1" applyFill="1"/>
    <xf numFmtId="0" fontId="0" fillId="23" borderId="0" xfId="0" applyFill="1"/>
    <xf numFmtId="0" fontId="29" fillId="23" borderId="0" xfId="0" applyFont="1" applyFill="1" applyAlignment="1">
      <alignment horizontal="center"/>
    </xf>
    <xf numFmtId="0" fontId="29" fillId="23" borderId="14" xfId="0" applyFont="1" applyFill="1" applyBorder="1"/>
    <xf numFmtId="0" fontId="29" fillId="23" borderId="0" xfId="0" applyFont="1" applyFill="1"/>
    <xf numFmtId="0" fontId="29" fillId="0" borderId="14" xfId="0" applyFont="1" applyFill="1" applyBorder="1"/>
    <xf numFmtId="0" fontId="1" fillId="0" borderId="0" xfId="0" applyFont="1" applyFill="1"/>
    <xf numFmtId="9" fontId="29" fillId="0" borderId="0" xfId="5" applyFont="1" applyFill="1"/>
    <xf numFmtId="0" fontId="11" fillId="11" borderId="23" xfId="0" applyFont="1" applyFill="1" applyBorder="1" applyAlignment="1">
      <alignment horizontal="center" shrinkToFit="1"/>
    </xf>
    <xf numFmtId="0" fontId="11" fillId="11" borderId="83" xfId="0" applyFont="1" applyFill="1" applyBorder="1" applyAlignment="1">
      <alignment horizontal="center" shrinkToFit="1"/>
    </xf>
    <xf numFmtId="0" fontId="12" fillId="3" borderId="12" xfId="0" applyFont="1" applyFill="1" applyBorder="1" applyAlignment="1">
      <alignment horizontal="center" shrinkToFit="1"/>
    </xf>
    <xf numFmtId="0" fontId="12" fillId="3" borderId="36" xfId="0" applyFont="1" applyFill="1" applyBorder="1" applyAlignment="1">
      <alignment horizontal="center" shrinkToFit="1"/>
    </xf>
    <xf numFmtId="0" fontId="57" fillId="0" borderId="0" xfId="0" applyFont="1" applyAlignment="1">
      <alignment horizontal="right"/>
    </xf>
    <xf numFmtId="0" fontId="12" fillId="0" borderId="11" xfId="0" applyFont="1" applyFill="1" applyBorder="1" applyAlignment="1" applyProtection="1">
      <alignment horizontal="center" shrinkToFit="1"/>
      <protection locked="0"/>
    </xf>
    <xf numFmtId="0" fontId="0" fillId="0" borderId="5" xfId="0" applyFill="1" applyBorder="1" applyAlignment="1"/>
    <xf numFmtId="168" fontId="0" fillId="0" borderId="7" xfId="0" applyNumberFormat="1" applyBorder="1" applyAlignment="1">
      <alignment shrinkToFit="1"/>
    </xf>
    <xf numFmtId="0" fontId="5" fillId="2" borderId="93" xfId="0" applyFont="1" applyFill="1" applyBorder="1" applyAlignment="1"/>
    <xf numFmtId="0" fontId="0" fillId="0" borderId="2" xfId="0" applyBorder="1"/>
    <xf numFmtId="0" fontId="5" fillId="0" borderId="2" xfId="0" applyFont="1" applyBorder="1" applyAlignment="1">
      <alignment horizontal="right"/>
    </xf>
    <xf numFmtId="0" fontId="5" fillId="0" borderId="2" xfId="0" applyFont="1" applyBorder="1" applyAlignment="1">
      <alignment horizontal="center"/>
    </xf>
    <xf numFmtId="0" fontId="5" fillId="0" borderId="2" xfId="0" applyFont="1" applyBorder="1"/>
    <xf numFmtId="0" fontId="5" fillId="0" borderId="3" xfId="0" applyFont="1" applyBorder="1"/>
    <xf numFmtId="0" fontId="29" fillId="0" borderId="4" xfId="0" applyFont="1" applyBorder="1"/>
    <xf numFmtId="0" fontId="4" fillId="0" borderId="5" xfId="0" applyFont="1" applyBorder="1" applyAlignment="1">
      <alignment horizontal="left"/>
    </xf>
    <xf numFmtId="166" fontId="5" fillId="2" borderId="5" xfId="0" applyNumberFormat="1" applyFont="1" applyFill="1" applyBorder="1" applyAlignment="1"/>
    <xf numFmtId="166" fontId="5" fillId="2" borderId="5" xfId="0" applyNumberFormat="1" applyFont="1" applyFill="1" applyBorder="1" applyAlignment="1">
      <alignment horizontal="left"/>
    </xf>
    <xf numFmtId="0" fontId="8" fillId="0" borderId="2" xfId="0" applyFont="1" applyBorder="1" applyAlignment="1">
      <alignment horizontal="center"/>
    </xf>
    <xf numFmtId="0" fontId="0" fillId="0" borderId="3" xfId="0" applyBorder="1"/>
    <xf numFmtId="0" fontId="0" fillId="0" borderId="5" xfId="0" applyBorder="1" applyAlignment="1">
      <alignment horizontal="left"/>
    </xf>
    <xf numFmtId="44" fontId="29" fillId="0" borderId="0" xfId="1" applyFont="1" applyFill="1"/>
    <xf numFmtId="0" fontId="30" fillId="0" borderId="0" xfId="0" applyFont="1" applyFill="1" applyBorder="1" applyAlignment="1"/>
    <xf numFmtId="0" fontId="30" fillId="0" borderId="0" xfId="0" applyFont="1" applyBorder="1" applyAlignment="1"/>
    <xf numFmtId="166" fontId="0" fillId="0" borderId="0" xfId="0" applyNumberFormat="1" applyAlignment="1">
      <alignment horizontal="center"/>
    </xf>
    <xf numFmtId="0" fontId="10" fillId="0" borderId="0" xfId="0" applyFont="1" applyAlignment="1">
      <alignment horizontal="center"/>
    </xf>
    <xf numFmtId="0" fontId="43" fillId="0" borderId="0" xfId="0" applyFont="1"/>
    <xf numFmtId="2" fontId="29" fillId="0" borderId="0" xfId="0" applyNumberFormat="1" applyFont="1" applyFill="1"/>
    <xf numFmtId="44" fontId="29" fillId="0" borderId="0" xfId="1" applyFont="1" applyAlignment="1">
      <alignment horizontal="center"/>
    </xf>
    <xf numFmtId="44" fontId="29" fillId="0" borderId="0" xfId="0" applyNumberFormat="1" applyFont="1" applyFill="1"/>
    <xf numFmtId="37" fontId="0" fillId="0" borderId="0" xfId="1" applyNumberFormat="1" applyFont="1"/>
    <xf numFmtId="0" fontId="12" fillId="3" borderId="94" xfId="0" applyFont="1" applyFill="1" applyBorder="1" applyAlignment="1">
      <alignment horizontal="center" vertical="center" shrinkToFit="1"/>
    </xf>
    <xf numFmtId="0" fontId="12" fillId="0" borderId="69" xfId="0" applyFont="1" applyBorder="1" applyAlignment="1">
      <alignment horizontal="center" vertical="center" shrinkToFit="1"/>
    </xf>
    <xf numFmtId="0" fontId="12" fillId="6" borderId="79" xfId="0" applyFont="1" applyFill="1" applyBorder="1" applyAlignment="1">
      <alignment horizontal="center" vertical="center" shrinkToFit="1"/>
    </xf>
    <xf numFmtId="0" fontId="0" fillId="0" borderId="14" xfId="0" applyBorder="1"/>
    <xf numFmtId="0" fontId="0" fillId="24" borderId="14" xfId="0" applyFill="1" applyBorder="1" applyAlignment="1">
      <alignment horizontal="center"/>
    </xf>
    <xf numFmtId="0" fontId="0" fillId="24" borderId="8" xfId="0" applyFill="1" applyBorder="1" applyAlignment="1">
      <alignment horizontal="center"/>
    </xf>
    <xf numFmtId="44" fontId="0" fillId="0" borderId="11" xfId="0" applyNumberFormat="1" applyBorder="1"/>
    <xf numFmtId="0" fontId="3" fillId="0" borderId="95"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0"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0" fillId="0" borderId="95" xfId="0" applyBorder="1" applyAlignment="1">
      <alignment horizontal="left" wrapText="1"/>
    </xf>
    <xf numFmtId="0" fontId="0" fillId="0" borderId="2" xfId="0" applyBorder="1" applyAlignment="1">
      <alignment horizontal="left" wrapText="1"/>
    </xf>
    <xf numFmtId="0" fontId="31" fillId="0" borderId="6" xfId="0" applyFont="1" applyBorder="1" applyAlignment="1">
      <alignment horizontal="left" wrapText="1"/>
    </xf>
    <xf numFmtId="0" fontId="31" fillId="0" borderId="7" xfId="0" applyFont="1" applyBorder="1" applyAlignment="1">
      <alignment horizontal="left" wrapText="1"/>
    </xf>
    <xf numFmtId="0" fontId="7" fillId="0" borderId="96" xfId="0" applyFont="1" applyBorder="1" applyAlignment="1">
      <alignment wrapText="1"/>
    </xf>
    <xf numFmtId="0" fontId="0" fillId="0" borderId="0" xfId="0" applyAlignment="1">
      <alignment horizontal="center" vertical="center"/>
    </xf>
    <xf numFmtId="0" fontId="0" fillId="0" borderId="85" xfId="0" applyBorder="1" applyAlignment="1">
      <alignment horizontal="center" vertical="center"/>
    </xf>
    <xf numFmtId="0" fontId="0" fillId="0" borderId="0" xfId="0" applyBorder="1" applyAlignment="1">
      <alignment horizontal="center" vertical="center"/>
    </xf>
    <xf numFmtId="0" fontId="8" fillId="0" borderId="96" xfId="0" applyFont="1" applyBorder="1" applyAlignment="1">
      <alignment horizontal="center" vertical="top" wrapText="1"/>
    </xf>
    <xf numFmtId="0" fontId="12" fillId="8" borderId="12" xfId="0" applyFont="1" applyFill="1" applyBorder="1" applyAlignment="1">
      <alignment horizontal="center" vertical="center" shrinkToFit="1"/>
    </xf>
    <xf numFmtId="0" fontId="12" fillId="25" borderId="14" xfId="0" applyFont="1" applyFill="1" applyBorder="1" applyAlignment="1">
      <alignment horizontal="center" vertical="center" shrinkToFit="1"/>
    </xf>
    <xf numFmtId="0" fontId="7" fillId="0" borderId="52" xfId="0" applyFont="1" applyBorder="1" applyAlignment="1">
      <alignment wrapText="1"/>
    </xf>
    <xf numFmtId="0" fontId="31" fillId="0" borderId="29" xfId="0" applyFont="1" applyBorder="1" applyAlignment="1">
      <alignment horizontal="center"/>
    </xf>
    <xf numFmtId="0" fontId="37" fillId="0" borderId="97" xfId="0" applyFont="1" applyBorder="1" applyAlignment="1">
      <alignment horizontal="center"/>
    </xf>
    <xf numFmtId="0" fontId="5" fillId="2" borderId="0" xfId="0" applyFont="1" applyFill="1" applyBorder="1" applyAlignment="1"/>
    <xf numFmtId="0" fontId="4" fillId="2" borderId="7" xfId="0" applyFont="1" applyFill="1" applyBorder="1" applyAlignment="1"/>
    <xf numFmtId="44" fontId="12" fillId="0" borderId="0" xfId="0" applyNumberFormat="1" applyFont="1" applyFill="1" applyBorder="1" applyAlignment="1"/>
    <xf numFmtId="0" fontId="0" fillId="0" borderId="30" xfId="0" applyBorder="1"/>
    <xf numFmtId="168" fontId="18" fillId="0" borderId="0" xfId="0" applyNumberFormat="1" applyFont="1" applyAlignment="1">
      <alignment horizontal="center" wrapText="1"/>
    </xf>
    <xf numFmtId="0" fontId="55" fillId="0" borderId="0" xfId="0"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left" wrapText="1"/>
    </xf>
    <xf numFmtId="0" fontId="29" fillId="0" borderId="0" xfId="0" applyFont="1" applyFill="1" applyBorder="1" applyAlignment="1">
      <alignment horizontal="left"/>
    </xf>
    <xf numFmtId="12" fontId="12" fillId="0" borderId="0" xfId="0" applyNumberFormat="1" applyFont="1" applyFill="1" applyBorder="1" applyAlignment="1">
      <alignment horizontal="left"/>
    </xf>
    <xf numFmtId="0" fontId="12" fillId="0" borderId="0" xfId="0" applyFont="1" applyFill="1" applyBorder="1" applyAlignment="1">
      <alignment wrapText="1"/>
    </xf>
    <xf numFmtId="44" fontId="12" fillId="0" borderId="0" xfId="0" applyNumberFormat="1" applyFont="1" applyFill="1" applyBorder="1"/>
    <xf numFmtId="0" fontId="30" fillId="0" borderId="2" xfId="0" applyFont="1" applyBorder="1" applyAlignment="1"/>
    <xf numFmtId="181" fontId="29" fillId="0" borderId="0" xfId="5" applyNumberFormat="1" applyFont="1" applyBorder="1" applyAlignment="1">
      <alignment shrinkToFit="1"/>
    </xf>
    <xf numFmtId="44" fontId="30" fillId="0" borderId="0" xfId="0" applyNumberFormat="1" applyFont="1" applyAlignment="1"/>
    <xf numFmtId="0" fontId="4" fillId="0" borderId="7" xfId="0" applyFont="1" applyFill="1" applyBorder="1" applyAlignment="1">
      <alignment horizontal="center"/>
    </xf>
    <xf numFmtId="44" fontId="57" fillId="0" borderId="7" xfId="0" applyNumberFormat="1" applyFont="1" applyBorder="1" applyAlignment="1"/>
    <xf numFmtId="0" fontId="0" fillId="0" borderId="0" xfId="0" applyFill="1" applyBorder="1" applyAlignment="1"/>
    <xf numFmtId="0" fontId="35" fillId="0" borderId="0" xfId="0" applyFont="1" applyFill="1" applyBorder="1" applyAlignment="1"/>
    <xf numFmtId="49" fontId="0" fillId="0" borderId="14" xfId="0" applyNumberFormat="1" applyBorder="1"/>
    <xf numFmtId="0" fontId="0" fillId="10" borderId="21" xfId="0" applyFill="1" applyBorder="1" applyAlignment="1">
      <alignment wrapText="1"/>
    </xf>
    <xf numFmtId="0" fontId="11" fillId="10" borderId="29" xfId="0" applyFont="1" applyFill="1" applyBorder="1" applyAlignment="1">
      <alignment horizontal="center" shrinkToFit="1"/>
    </xf>
    <xf numFmtId="0" fontId="11" fillId="10" borderId="21" xfId="0" applyFont="1" applyFill="1" applyBorder="1" applyAlignment="1">
      <alignment horizontal="center" shrinkToFit="1"/>
    </xf>
    <xf numFmtId="0" fontId="11" fillId="11" borderId="22" xfId="0" applyFont="1" applyFill="1" applyBorder="1" applyAlignment="1">
      <alignment horizontal="center" shrinkToFit="1"/>
    </xf>
    <xf numFmtId="0" fontId="11" fillId="0" borderId="0" xfId="0" applyFont="1"/>
    <xf numFmtId="0" fontId="57" fillId="24" borderId="0" xfId="0" applyFont="1" applyFill="1"/>
    <xf numFmtId="44" fontId="30" fillId="0" borderId="2" xfId="1" applyFont="1" applyBorder="1" applyAlignment="1"/>
    <xf numFmtId="181" fontId="0" fillId="0" borderId="0" xfId="0" applyNumberFormat="1"/>
    <xf numFmtId="0" fontId="18" fillId="0" borderId="0" xfId="0" applyFont="1" applyBorder="1" applyAlignment="1">
      <alignment vertical="center" wrapText="1"/>
    </xf>
    <xf numFmtId="9" fontId="11" fillId="24" borderId="14" xfId="0" applyNumberFormat="1" applyFont="1" applyFill="1" applyBorder="1"/>
    <xf numFmtId="168" fontId="54" fillId="0" borderId="0" xfId="0" applyNumberFormat="1" applyFont="1" applyAlignment="1">
      <alignment horizontal="left" wrapText="1"/>
    </xf>
    <xf numFmtId="0" fontId="8" fillId="0" borderId="0" xfId="3"/>
    <xf numFmtId="0" fontId="18" fillId="0" borderId="0" xfId="3" applyFont="1" applyBorder="1" applyAlignment="1">
      <alignment vertical="center" wrapText="1"/>
    </xf>
    <xf numFmtId="0" fontId="61" fillId="0" borderId="0" xfId="0" applyFont="1" applyAlignment="1"/>
    <xf numFmtId="0" fontId="6" fillId="0" borderId="0" xfId="3" applyFont="1" applyBorder="1" applyAlignment="1">
      <alignment vertical="center" wrapText="1"/>
    </xf>
    <xf numFmtId="0" fontId="0" fillId="0" borderId="4" xfId="0" applyBorder="1"/>
    <xf numFmtId="0" fontId="4" fillId="0" borderId="29" xfId="0" applyFont="1" applyBorder="1" applyAlignment="1">
      <alignment horizontal="center"/>
    </xf>
    <xf numFmtId="0" fontId="4" fillId="0" borderId="29" xfId="0" applyFont="1" applyBorder="1" applyAlignment="1">
      <alignment horizontal="center" wrapText="1"/>
    </xf>
    <xf numFmtId="168" fontId="64" fillId="0" borderId="29" xfId="0" applyNumberFormat="1" applyFont="1" applyBorder="1" applyAlignment="1">
      <alignment horizontal="center" shrinkToFit="1"/>
    </xf>
    <xf numFmtId="0" fontId="62" fillId="0" borderId="90" xfId="0" applyFont="1" applyBorder="1" applyAlignment="1">
      <alignment horizontal="center"/>
    </xf>
    <xf numFmtId="0" fontId="62" fillId="0" borderId="90" xfId="0" applyFont="1" applyBorder="1" applyAlignment="1">
      <alignment horizontal="left" wrapText="1"/>
    </xf>
    <xf numFmtId="1" fontId="62" fillId="0" borderId="90" xfId="0" applyNumberFormat="1" applyFont="1" applyBorder="1" applyAlignment="1">
      <alignment horizontal="center"/>
    </xf>
    <xf numFmtId="0" fontId="62" fillId="0" borderId="24" xfId="0" applyFont="1" applyBorder="1" applyAlignment="1">
      <alignment horizontal="left" wrapText="1"/>
    </xf>
    <xf numFmtId="0" fontId="62" fillId="0" borderId="90" xfId="0" applyFont="1" applyBorder="1"/>
    <xf numFmtId="0" fontId="62" fillId="0" borderId="90" xfId="0" applyFont="1" applyBorder="1" applyAlignment="1"/>
    <xf numFmtId="0" fontId="62" fillId="0" borderId="98" xfId="0" applyFont="1" applyFill="1" applyBorder="1" applyAlignment="1">
      <alignment horizontal="center"/>
    </xf>
    <xf numFmtId="1" fontId="62" fillId="0" borderId="90" xfId="0" applyNumberFormat="1" applyFont="1" applyFill="1" applyBorder="1" applyAlignment="1">
      <alignment horizontal="center"/>
    </xf>
    <xf numFmtId="44" fontId="62" fillId="0" borderId="90" xfId="0" applyNumberFormat="1" applyFont="1" applyFill="1" applyBorder="1" applyAlignment="1"/>
    <xf numFmtId="0" fontId="62" fillId="0" borderId="11" xfId="0" applyFont="1" applyBorder="1" applyAlignment="1">
      <alignment horizontal="center"/>
    </xf>
    <xf numFmtId="0" fontId="62" fillId="0" borderId="23" xfId="0" applyFont="1" applyBorder="1" applyAlignment="1">
      <alignment horizontal="left" wrapText="1"/>
    </xf>
    <xf numFmtId="1" fontId="62" fillId="0" borderId="11" xfId="0" applyNumberFormat="1" applyFont="1" applyBorder="1" applyAlignment="1">
      <alignment horizontal="left"/>
    </xf>
    <xf numFmtId="1" fontId="62" fillId="0" borderId="23" xfId="0" applyNumberFormat="1" applyFont="1" applyBorder="1" applyAlignment="1">
      <alignment horizontal="center"/>
    </xf>
    <xf numFmtId="0" fontId="62" fillId="0" borderId="11" xfId="0" applyFont="1" applyBorder="1" applyAlignment="1">
      <alignment horizontal="left" wrapText="1"/>
    </xf>
    <xf numFmtId="0" fontId="62" fillId="0" borderId="11" xfId="0" applyFont="1" applyBorder="1"/>
    <xf numFmtId="0" fontId="62" fillId="0" borderId="23" xfId="0" applyFont="1" applyBorder="1" applyAlignment="1">
      <alignment horizontal="center"/>
    </xf>
    <xf numFmtId="0" fontId="62" fillId="0" borderId="23" xfId="0" applyFont="1" applyBorder="1" applyAlignment="1"/>
    <xf numFmtId="0" fontId="62" fillId="0" borderId="10" xfId="0" applyFont="1" applyFill="1" applyBorder="1" applyAlignment="1">
      <alignment horizontal="center"/>
    </xf>
    <xf numFmtId="1" fontId="62" fillId="0" borderId="59" xfId="0" applyNumberFormat="1" applyFont="1" applyFill="1" applyBorder="1" applyAlignment="1">
      <alignment horizontal="center"/>
    </xf>
    <xf numFmtId="44" fontId="62" fillId="0" borderId="11" xfId="0" applyNumberFormat="1" applyFont="1" applyFill="1" applyBorder="1" applyAlignment="1"/>
    <xf numFmtId="44" fontId="65" fillId="0" borderId="11" xfId="0" applyNumberFormat="1" applyFont="1" applyBorder="1" applyAlignment="1"/>
    <xf numFmtId="0" fontId="62" fillId="0" borderId="11" xfId="0" applyFont="1" applyBorder="1" applyAlignment="1"/>
    <xf numFmtId="1" fontId="62" fillId="0" borderId="23" xfId="0" applyNumberFormat="1" applyFont="1" applyFill="1" applyBorder="1" applyAlignment="1">
      <alignment horizontal="center"/>
    </xf>
    <xf numFmtId="44" fontId="62" fillId="0" borderId="11" xfId="0" applyNumberFormat="1" applyFont="1" applyBorder="1" applyAlignment="1"/>
    <xf numFmtId="0" fontId="62" fillId="8" borderId="10" xfId="0" applyFont="1" applyFill="1" applyBorder="1" applyAlignment="1">
      <alignment horizontal="center"/>
    </xf>
    <xf numFmtId="1" fontId="62" fillId="0" borderId="11" xfId="0" applyNumberFormat="1" applyFont="1" applyBorder="1" applyAlignment="1">
      <alignment horizontal="center"/>
    </xf>
    <xf numFmtId="0" fontId="62" fillId="0" borderId="10" xfId="0" applyFont="1" applyBorder="1"/>
    <xf numFmtId="0" fontId="62" fillId="8" borderId="10" xfId="0" applyFont="1" applyFill="1" applyBorder="1" applyAlignment="1"/>
    <xf numFmtId="0" fontId="62" fillId="8" borderId="10" xfId="0" applyFont="1" applyFill="1" applyBorder="1"/>
    <xf numFmtId="0" fontId="62" fillId="0" borderId="11" xfId="0" applyFont="1" applyFill="1" applyBorder="1" applyAlignment="1">
      <alignment horizontal="center"/>
    </xf>
    <xf numFmtId="2" fontId="62" fillId="0" borderId="11" xfId="0" applyNumberFormat="1" applyFont="1" applyBorder="1" applyAlignment="1">
      <alignment horizontal="left" wrapText="1"/>
    </xf>
    <xf numFmtId="2" fontId="62" fillId="0" borderId="11" xfId="0" applyNumberFormat="1" applyFont="1" applyBorder="1" applyAlignment="1">
      <alignment horizontal="left"/>
    </xf>
    <xf numFmtId="0" fontId="66" fillId="0" borderId="11" xfId="0" applyFont="1" applyBorder="1" applyAlignment="1">
      <alignment horizontal="center"/>
    </xf>
    <xf numFmtId="0" fontId="66" fillId="0" borderId="11" xfId="0" applyFont="1" applyBorder="1"/>
    <xf numFmtId="0" fontId="62" fillId="0" borderId="11" xfId="0" applyFont="1" applyFill="1" applyBorder="1" applyAlignment="1">
      <alignment horizontal="left" wrapText="1"/>
    </xf>
    <xf numFmtId="0" fontId="67" fillId="0" borderId="11" xfId="0" applyFont="1" applyFill="1" applyBorder="1"/>
    <xf numFmtId="0" fontId="62" fillId="0" borderId="11" xfId="0" applyFont="1" applyFill="1" applyBorder="1" applyAlignment="1"/>
    <xf numFmtId="0" fontId="62" fillId="0" borderId="28" xfId="0" applyFont="1" applyFill="1" applyBorder="1" applyAlignment="1">
      <alignment horizontal="center"/>
    </xf>
    <xf numFmtId="0" fontId="62" fillId="0" borderId="0" xfId="0" applyFont="1" applyAlignment="1">
      <alignment horizontal="left" wrapText="1"/>
    </xf>
    <xf numFmtId="44" fontId="62" fillId="0" borderId="11" xfId="1" applyNumberFormat="1" applyFont="1" applyFill="1" applyBorder="1" applyAlignment="1"/>
    <xf numFmtId="0" fontId="62" fillId="0" borderId="10" xfId="0" applyFont="1" applyFill="1" applyBorder="1" applyAlignment="1"/>
    <xf numFmtId="1" fontId="62" fillId="0" borderId="11" xfId="0" applyNumberFormat="1" applyFont="1" applyFill="1" applyBorder="1" applyAlignment="1">
      <alignment horizontal="center"/>
    </xf>
    <xf numFmtId="0" fontId="62" fillId="0" borderId="11" xfId="0" applyFont="1" applyFill="1" applyBorder="1"/>
    <xf numFmtId="2" fontId="62" fillId="0" borderId="11" xfId="0" applyNumberFormat="1" applyFont="1" applyFill="1" applyBorder="1" applyAlignment="1">
      <alignment horizontal="left" wrapText="1"/>
    </xf>
    <xf numFmtId="0" fontId="62" fillId="0" borderId="11" xfId="0" applyFont="1" applyFill="1" applyBorder="1" applyAlignment="1" applyProtection="1">
      <alignment horizontal="center" shrinkToFit="1"/>
      <protection locked="0"/>
    </xf>
    <xf numFmtId="2" fontId="62" fillId="0" borderId="11" xfId="0" applyNumberFormat="1" applyFont="1" applyBorder="1" applyAlignment="1">
      <alignment horizontal="left" vertical="center" wrapText="1"/>
    </xf>
    <xf numFmtId="0" fontId="62" fillId="0" borderId="32" xfId="0" applyFont="1" applyBorder="1"/>
    <xf numFmtId="0" fontId="62" fillId="0" borderId="10" xfId="0" applyFont="1" applyBorder="1" applyAlignment="1">
      <alignment horizontal="center"/>
    </xf>
    <xf numFmtId="0" fontId="62" fillId="0" borderId="29" xfId="0" applyFont="1" applyFill="1" applyBorder="1"/>
    <xf numFmtId="0" fontId="62" fillId="0" borderId="0" xfId="0" applyFont="1" applyAlignment="1">
      <alignment horizontal="left"/>
    </xf>
    <xf numFmtId="0" fontId="62" fillId="0" borderId="28" xfId="0" applyFont="1" applyBorder="1" applyAlignment="1">
      <alignment horizontal="left" wrapText="1"/>
    </xf>
    <xf numFmtId="0" fontId="62" fillId="0" borderId="28" xfId="0" applyFont="1" applyBorder="1" applyAlignment="1">
      <alignment horizontal="center"/>
    </xf>
    <xf numFmtId="0" fontId="62" fillId="0" borderId="28" xfId="0" applyFont="1" applyBorder="1"/>
    <xf numFmtId="0" fontId="62" fillId="0" borderId="28" xfId="0" applyFont="1" applyBorder="1" applyAlignment="1"/>
    <xf numFmtId="44" fontId="65" fillId="0" borderId="11" xfId="0" applyNumberFormat="1" applyFont="1" applyBorder="1" applyAlignment="1">
      <alignment shrinkToFit="1"/>
    </xf>
    <xf numFmtId="0" fontId="63" fillId="0" borderId="48" xfId="0" applyFont="1" applyFill="1" applyBorder="1" applyAlignment="1"/>
    <xf numFmtId="0" fontId="62" fillId="0" borderId="22" xfId="0" applyFont="1" applyFill="1" applyBorder="1" applyAlignment="1">
      <alignment horizontal="center"/>
    </xf>
    <xf numFmtId="0" fontId="62" fillId="0" borderId="22" xfId="0" applyFont="1" applyBorder="1" applyAlignment="1">
      <alignment horizontal="left" wrapText="1"/>
    </xf>
    <xf numFmtId="0" fontId="62" fillId="0" borderId="22" xfId="0" applyFont="1" applyBorder="1" applyAlignment="1">
      <alignment horizontal="center"/>
    </xf>
    <xf numFmtId="0" fontId="62" fillId="0" borderId="22" xfId="0" applyFont="1" applyBorder="1"/>
    <xf numFmtId="0" fontId="62" fillId="0" borderId="22" xfId="0" applyFont="1" applyBorder="1" applyAlignment="1"/>
    <xf numFmtId="0" fontId="62" fillId="0" borderId="51" xfId="0" applyFont="1" applyFill="1" applyBorder="1" applyAlignment="1"/>
    <xf numFmtId="0" fontId="63" fillId="0" borderId="51" xfId="0" applyFont="1" applyFill="1" applyBorder="1" applyAlignment="1"/>
    <xf numFmtId="44" fontId="65" fillId="0" borderId="22" xfId="0" applyNumberFormat="1" applyFont="1" applyBorder="1" applyAlignment="1">
      <alignment shrinkToFit="1"/>
    </xf>
    <xf numFmtId="44" fontId="65" fillId="0" borderId="22" xfId="0" applyNumberFormat="1" applyFont="1" applyBorder="1" applyAlignment="1"/>
    <xf numFmtId="0" fontId="0" fillId="0" borderId="99" xfId="0" applyBorder="1"/>
    <xf numFmtId="0" fontId="29" fillId="20" borderId="36" xfId="0" applyFont="1" applyFill="1" applyBorder="1"/>
    <xf numFmtId="0" fontId="29" fillId="21" borderId="36" xfId="0" applyFont="1" applyFill="1" applyBorder="1"/>
    <xf numFmtId="0" fontId="29" fillId="14" borderId="36" xfId="0" applyFont="1" applyFill="1" applyBorder="1"/>
    <xf numFmtId="0" fontId="29" fillId="22" borderId="36" xfId="0" applyFont="1" applyFill="1" applyBorder="1"/>
    <xf numFmtId="0" fontId="29" fillId="23" borderId="36" xfId="0" applyFont="1" applyFill="1" applyBorder="1"/>
    <xf numFmtId="0" fontId="29" fillId="0" borderId="36" xfId="0" applyFont="1" applyBorder="1"/>
    <xf numFmtId="9" fontId="29" fillId="0" borderId="0" xfId="5" applyFont="1"/>
    <xf numFmtId="9" fontId="29" fillId="0" borderId="100" xfId="5" applyFont="1" applyFill="1" applyBorder="1"/>
    <xf numFmtId="9" fontId="29" fillId="0" borderId="25" xfId="5" applyFont="1" applyFill="1" applyBorder="1"/>
    <xf numFmtId="9" fontId="29" fillId="0" borderId="101" xfId="5" applyFont="1" applyFill="1" applyBorder="1"/>
    <xf numFmtId="9" fontId="29" fillId="0" borderId="21" xfId="5" applyFont="1" applyFill="1" applyBorder="1"/>
    <xf numFmtId="9" fontId="29" fillId="0" borderId="0" xfId="5" applyFont="1" applyFill="1" applyBorder="1"/>
    <xf numFmtId="9" fontId="29" fillId="0" borderId="27" xfId="5" applyFont="1" applyFill="1" applyBorder="1"/>
    <xf numFmtId="9" fontId="29" fillId="0" borderId="44" xfId="5" applyFont="1" applyFill="1" applyBorder="1"/>
    <xf numFmtId="9" fontId="29" fillId="0" borderId="30" xfId="5" applyFont="1" applyFill="1" applyBorder="1"/>
    <xf numFmtId="9" fontId="29" fillId="0" borderId="43" xfId="5" applyFont="1" applyFill="1" applyBorder="1"/>
    <xf numFmtId="0" fontId="29" fillId="10" borderId="102" xfId="0" applyFont="1" applyFill="1" applyBorder="1"/>
    <xf numFmtId="44" fontId="11" fillId="0" borderId="0" xfId="1" applyFont="1"/>
    <xf numFmtId="1" fontId="62" fillId="0" borderId="24" xfId="0" applyNumberFormat="1" applyFont="1" applyBorder="1" applyAlignment="1">
      <alignment horizontal="left"/>
    </xf>
    <xf numFmtId="9" fontId="29" fillId="17" borderId="0" xfId="5" applyFont="1" applyFill="1"/>
    <xf numFmtId="0" fontId="0" fillId="0" borderId="12" xfId="0" applyBorder="1"/>
    <xf numFmtId="164" fontId="62" fillId="0" borderId="11" xfId="0" applyNumberFormat="1" applyFont="1" applyBorder="1" applyAlignment="1">
      <alignment horizontal="left"/>
    </xf>
    <xf numFmtId="0" fontId="0" fillId="0" borderId="25" xfId="0" applyBorder="1" applyAlignment="1">
      <alignment horizontal="center"/>
    </xf>
    <xf numFmtId="0" fontId="0" fillId="0" borderId="25" xfId="0" applyBorder="1"/>
    <xf numFmtId="0" fontId="43" fillId="0" borderId="0" xfId="0" applyFont="1" applyBorder="1" applyAlignment="1">
      <alignment horizontal="center"/>
    </xf>
    <xf numFmtId="0" fontId="62" fillId="0" borderId="10" xfId="0" applyFont="1" applyBorder="1" applyAlignment="1">
      <alignment horizontal="left" wrapText="1"/>
    </xf>
    <xf numFmtId="0" fontId="62" fillId="0" borderId="20" xfId="0" applyFont="1" applyBorder="1" applyAlignment="1">
      <alignment horizontal="left" wrapText="1"/>
    </xf>
    <xf numFmtId="2" fontId="0" fillId="0" borderId="0" xfId="0" applyNumberFormat="1"/>
    <xf numFmtId="44" fontId="0" fillId="0" borderId="25" xfId="1" applyFont="1" applyBorder="1"/>
    <xf numFmtId="37" fontId="12" fillId="5" borderId="24" xfId="0" applyNumberFormat="1" applyFont="1" applyFill="1" applyBorder="1" applyAlignment="1" applyProtection="1">
      <alignment horizontal="center" shrinkToFit="1"/>
      <protection locked="0" hidden="1"/>
    </xf>
    <xf numFmtId="0" fontId="12" fillId="26" borderId="17" xfId="0" applyFont="1" applyFill="1" applyBorder="1" applyAlignment="1">
      <alignment horizontal="center" shrinkToFit="1"/>
    </xf>
    <xf numFmtId="0" fontId="0" fillId="0" borderId="103" xfId="0" applyBorder="1" applyAlignment="1">
      <alignment horizontal="center"/>
    </xf>
    <xf numFmtId="0" fontId="0" fillId="0" borderId="12" xfId="0" applyBorder="1" applyAlignment="1">
      <alignment horizontal="center"/>
    </xf>
    <xf numFmtId="0" fontId="0" fillId="24" borderId="77" xfId="0" applyFill="1" applyBorder="1" applyAlignment="1">
      <alignment horizontal="center"/>
    </xf>
    <xf numFmtId="0" fontId="0" fillId="24" borderId="16" xfId="0" applyFill="1" applyBorder="1" applyAlignment="1">
      <alignment horizontal="center"/>
    </xf>
    <xf numFmtId="0" fontId="0" fillId="24" borderId="15" xfId="0" applyFill="1" applyBorder="1" applyAlignment="1">
      <alignment horizontal="center"/>
    </xf>
    <xf numFmtId="0" fontId="0" fillId="24" borderId="80" xfId="0" applyFill="1" applyBorder="1" applyAlignment="1">
      <alignment horizontal="center"/>
    </xf>
    <xf numFmtId="0" fontId="0" fillId="0" borderId="13" xfId="0" applyBorder="1" applyAlignment="1">
      <alignment horizontal="center"/>
    </xf>
    <xf numFmtId="0" fontId="0" fillId="24" borderId="10" xfId="0" applyFill="1" applyBorder="1" applyAlignment="1">
      <alignment horizontal="center"/>
    </xf>
    <xf numFmtId="0" fontId="0" fillId="24" borderId="51" xfId="0" applyFill="1" applyBorder="1" applyAlignment="1">
      <alignment horizontal="center"/>
    </xf>
    <xf numFmtId="0" fontId="0" fillId="0" borderId="24" xfId="0" applyBorder="1" applyAlignment="1">
      <alignment horizontal="center"/>
    </xf>
    <xf numFmtId="0" fontId="0" fillId="24" borderId="11" xfId="0" applyFill="1" applyBorder="1" applyAlignment="1">
      <alignment horizontal="center"/>
    </xf>
    <xf numFmtId="0" fontId="0" fillId="24" borderId="22" xfId="0" applyFill="1" applyBorder="1" applyAlignment="1">
      <alignment horizontal="center"/>
    </xf>
    <xf numFmtId="0" fontId="19" fillId="0" borderId="45" xfId="0" applyFont="1" applyBorder="1" applyAlignment="1">
      <alignment horizontal="center"/>
    </xf>
    <xf numFmtId="2" fontId="0" fillId="0" borderId="8" xfId="0" applyNumberFormat="1" applyBorder="1" applyAlignment="1">
      <alignment horizontal="center"/>
    </xf>
    <xf numFmtId="2" fontId="0" fillId="0" borderId="14" xfId="0" applyNumberFormat="1" applyBorder="1"/>
    <xf numFmtId="44" fontId="0" fillId="0" borderId="15" xfId="1" applyFont="1" applyBorder="1"/>
    <xf numFmtId="0" fontId="0" fillId="0" borderId="16" xfId="0" applyBorder="1"/>
    <xf numFmtId="44" fontId="0" fillId="0" borderId="0" xfId="1" applyFont="1" applyBorder="1"/>
    <xf numFmtId="44" fontId="0" fillId="0" borderId="29" xfId="0" applyNumberFormat="1" applyBorder="1"/>
    <xf numFmtId="0" fontId="0" fillId="0" borderId="21" xfId="0" applyBorder="1"/>
    <xf numFmtId="0" fontId="0" fillId="0" borderId="27" xfId="0" applyBorder="1"/>
    <xf numFmtId="0" fontId="0" fillId="0" borderId="44" xfId="0" applyBorder="1"/>
    <xf numFmtId="0" fontId="0" fillId="0" borderId="43" xfId="0" applyBorder="1"/>
    <xf numFmtId="0" fontId="0" fillId="0" borderId="10" xfId="0" applyFill="1" applyBorder="1" applyAlignment="1">
      <alignment horizontal="center"/>
    </xf>
    <xf numFmtId="44" fontId="0" fillId="0" borderId="13" xfId="1" applyFont="1" applyBorder="1"/>
    <xf numFmtId="44" fontId="0" fillId="0" borderId="31" xfId="1" applyFont="1" applyBorder="1"/>
    <xf numFmtId="44" fontId="0" fillId="0" borderId="29" xfId="1" applyFont="1" applyBorder="1"/>
    <xf numFmtId="44" fontId="0" fillId="0" borderId="83" xfId="1" applyFont="1" applyBorder="1"/>
    <xf numFmtId="0" fontId="0" fillId="0" borderId="19" xfId="0" applyBorder="1" applyAlignment="1">
      <alignment horizontal="center"/>
    </xf>
    <xf numFmtId="0" fontId="0" fillId="24" borderId="20" xfId="0" applyFill="1" applyBorder="1" applyAlignment="1">
      <alignment horizontal="center"/>
    </xf>
    <xf numFmtId="0" fontId="19" fillId="0" borderId="44" xfId="0" applyFont="1" applyBorder="1" applyAlignment="1">
      <alignment horizontal="center"/>
    </xf>
    <xf numFmtId="0" fontId="19" fillId="0" borderId="30" xfId="0" applyFont="1" applyBorder="1" applyAlignment="1">
      <alignment horizontal="center"/>
    </xf>
    <xf numFmtId="0" fontId="19" fillId="0" borderId="44" xfId="0" applyFont="1" applyBorder="1" applyAlignment="1"/>
    <xf numFmtId="0" fontId="0" fillId="24" borderId="87" xfId="0" applyFill="1" applyBorder="1" applyAlignment="1">
      <alignment horizontal="center"/>
    </xf>
    <xf numFmtId="37" fontId="0" fillId="0" borderId="0" xfId="1" applyNumberFormat="1" applyFont="1" applyBorder="1"/>
    <xf numFmtId="44" fontId="0" fillId="0" borderId="0" xfId="0" applyNumberFormat="1" applyBorder="1"/>
    <xf numFmtId="2" fontId="0" fillId="0" borderId="0" xfId="0" applyNumberFormat="1" applyBorder="1"/>
    <xf numFmtId="37" fontId="0" fillId="0" borderId="0" xfId="1" applyNumberFormat="1" applyFont="1" applyFill="1" applyBorder="1"/>
    <xf numFmtId="2" fontId="0" fillId="0" borderId="0" xfId="0" applyNumberFormat="1" applyFill="1" applyBorder="1"/>
    <xf numFmtId="44" fontId="0" fillId="0" borderId="21" xfId="0" applyNumberFormat="1" applyBorder="1"/>
    <xf numFmtId="44" fontId="0" fillId="0" borderId="15" xfId="1" applyFont="1" applyBorder="1" applyAlignment="1">
      <alignment horizontal="left"/>
    </xf>
    <xf numFmtId="0" fontId="19" fillId="0" borderId="97" xfId="0" applyFont="1" applyBorder="1" applyAlignment="1">
      <alignment horizontal="center"/>
    </xf>
    <xf numFmtId="0" fontId="0" fillId="0" borderId="31" xfId="0" applyBorder="1" applyAlignment="1">
      <alignment horizontal="center"/>
    </xf>
    <xf numFmtId="0" fontId="0" fillId="0" borderId="11" xfId="0" applyFill="1" applyBorder="1" applyAlignment="1">
      <alignment horizontal="center"/>
    </xf>
    <xf numFmtId="0" fontId="0" fillId="0" borderId="22" xfId="0" applyFill="1" applyBorder="1" applyAlignment="1">
      <alignment horizontal="center"/>
    </xf>
    <xf numFmtId="2" fontId="0" fillId="0" borderId="77" xfId="0" applyNumberFormat="1" applyBorder="1" applyAlignment="1">
      <alignment horizontal="center"/>
    </xf>
    <xf numFmtId="44" fontId="0" fillId="0" borderId="80" xfId="1" applyFont="1" applyBorder="1"/>
    <xf numFmtId="44" fontId="0" fillId="0" borderId="11" xfId="1" applyFont="1" applyBorder="1"/>
    <xf numFmtId="44" fontId="0" fillId="0" borderId="22" xfId="1" applyFont="1" applyBorder="1"/>
    <xf numFmtId="44" fontId="0" fillId="0" borderId="23" xfId="1" applyFont="1" applyBorder="1"/>
    <xf numFmtId="44" fontId="0" fillId="0" borderId="24" xfId="1" applyFont="1" applyBorder="1"/>
    <xf numFmtId="44" fontId="0" fillId="0" borderId="104" xfId="0" applyNumberFormat="1" applyBorder="1"/>
    <xf numFmtId="44" fontId="0" fillId="0" borderId="96" xfId="0" applyNumberFormat="1" applyBorder="1"/>
    <xf numFmtId="44" fontId="0" fillId="0" borderId="105" xfId="0" applyNumberFormat="1" applyBorder="1"/>
    <xf numFmtId="44" fontId="0" fillId="0" borderId="23" xfId="0" applyNumberFormat="1" applyBorder="1"/>
    <xf numFmtId="44" fontId="0" fillId="0" borderId="22" xfId="0" applyNumberFormat="1" applyBorder="1"/>
    <xf numFmtId="1" fontId="0" fillId="0" borderId="0" xfId="0" applyNumberFormat="1"/>
    <xf numFmtId="0" fontId="0" fillId="0" borderId="49" xfId="0" applyBorder="1"/>
    <xf numFmtId="44" fontId="0" fillId="0" borderId="21" xfId="1" applyFont="1" applyBorder="1"/>
    <xf numFmtId="0" fontId="0" fillId="0" borderId="51" xfId="0" applyFill="1" applyBorder="1" applyAlignment="1">
      <alignment horizontal="center"/>
    </xf>
    <xf numFmtId="37" fontId="57" fillId="0" borderId="0" xfId="1" applyNumberFormat="1" applyFont="1"/>
    <xf numFmtId="37" fontId="57" fillId="0" borderId="0" xfId="1" applyNumberFormat="1" applyFont="1" applyBorder="1"/>
    <xf numFmtId="37" fontId="57" fillId="0" borderId="0" xfId="0" applyNumberFormat="1" applyFont="1"/>
    <xf numFmtId="37" fontId="0" fillId="0" borderId="0" xfId="0" applyNumberFormat="1" applyAlignment="1"/>
    <xf numFmtId="0" fontId="70" fillId="0" borderId="0" xfId="0" applyFont="1" applyAlignment="1">
      <alignment horizontal="center"/>
    </xf>
    <xf numFmtId="0" fontId="70" fillId="0" borderId="0" xfId="0" applyFont="1"/>
    <xf numFmtId="0" fontId="0" fillId="24" borderId="59" xfId="0" applyFill="1" applyBorder="1" applyAlignment="1">
      <alignment horizontal="center"/>
    </xf>
    <xf numFmtId="0" fontId="0" fillId="24" borderId="44" xfId="0" applyFill="1" applyBorder="1" applyAlignment="1">
      <alignment horizontal="center"/>
    </xf>
    <xf numFmtId="0" fontId="0" fillId="24" borderId="83" xfId="0" applyFill="1" applyBorder="1" applyAlignment="1">
      <alignment horizontal="center"/>
    </xf>
    <xf numFmtId="0" fontId="0" fillId="24" borderId="106" xfId="0" applyFill="1" applyBorder="1" applyAlignment="1">
      <alignment horizontal="center"/>
    </xf>
    <xf numFmtId="0" fontId="0" fillId="24" borderId="74" xfId="0" applyFill="1" applyBorder="1" applyAlignment="1">
      <alignment horizontal="center"/>
    </xf>
    <xf numFmtId="0" fontId="0" fillId="24" borderId="52" xfId="0" applyFill="1" applyBorder="1" applyAlignment="1">
      <alignment horizontal="center"/>
    </xf>
    <xf numFmtId="0" fontId="0" fillId="0" borderId="44" xfId="0" applyFill="1" applyBorder="1" applyAlignment="1">
      <alignment horizontal="center"/>
    </xf>
    <xf numFmtId="2" fontId="0" fillId="0" borderId="106" xfId="0" applyNumberFormat="1" applyBorder="1" applyAlignment="1">
      <alignment horizontal="center"/>
    </xf>
    <xf numFmtId="44" fontId="0" fillId="0" borderId="74" xfId="1" applyFont="1" applyBorder="1"/>
    <xf numFmtId="0" fontId="6" fillId="0" borderId="0" xfId="0" applyFont="1" applyAlignment="1"/>
    <xf numFmtId="0" fontId="19" fillId="0" borderId="21" xfId="0" applyFont="1" applyBorder="1" applyAlignment="1"/>
    <xf numFmtId="2" fontId="0" fillId="0" borderId="16" xfId="0" applyNumberFormat="1" applyBorder="1"/>
    <xf numFmtId="0" fontId="0" fillId="0" borderId="50" xfId="0" applyBorder="1" applyAlignment="1">
      <alignment horizontal="center"/>
    </xf>
    <xf numFmtId="44" fontId="0" fillId="0" borderId="104" xfId="1" applyFont="1" applyBorder="1"/>
    <xf numFmtId="44" fontId="0" fillId="0" borderId="80" xfId="1" applyFont="1" applyBorder="1" applyAlignment="1">
      <alignment horizontal="left"/>
    </xf>
    <xf numFmtId="0" fontId="62" fillId="0" borderId="38" xfId="0" applyFont="1" applyFill="1" applyBorder="1" applyAlignment="1">
      <alignment horizontal="center"/>
    </xf>
    <xf numFmtId="0" fontId="1" fillId="0" borderId="14" xfId="0" applyFont="1" applyBorder="1"/>
    <xf numFmtId="0" fontId="1" fillId="0" borderId="16" xfId="0" applyFont="1" applyBorder="1"/>
    <xf numFmtId="37" fontId="12" fillId="3" borderId="49" xfId="0" applyNumberFormat="1" applyFont="1" applyFill="1" applyBorder="1" applyAlignment="1">
      <alignment horizontal="center" shrinkToFit="1"/>
    </xf>
    <xf numFmtId="9" fontId="5" fillId="24" borderId="107" xfId="5" applyFont="1" applyFill="1" applyBorder="1"/>
    <xf numFmtId="9" fontId="5" fillId="24" borderId="7" xfId="5" applyFont="1" applyFill="1" applyBorder="1"/>
    <xf numFmtId="44" fontId="72" fillId="4" borderId="14" xfId="0" applyNumberFormat="1" applyFont="1" applyFill="1" applyBorder="1"/>
    <xf numFmtId="9" fontId="73" fillId="0" borderId="8" xfId="0" applyNumberFormat="1" applyFont="1" applyBorder="1" applyAlignment="1"/>
    <xf numFmtId="44" fontId="73" fillId="0" borderId="14" xfId="0" applyNumberFormat="1" applyFont="1" applyBorder="1" applyAlignment="1"/>
    <xf numFmtId="44" fontId="73" fillId="0" borderId="68" xfId="0" applyNumberFormat="1" applyFont="1" applyBorder="1" applyAlignment="1"/>
    <xf numFmtId="9" fontId="73" fillId="0" borderId="77" xfId="0" applyNumberFormat="1" applyFont="1" applyBorder="1" applyAlignment="1"/>
    <xf numFmtId="44" fontId="73" fillId="0" borderId="16" xfId="0" applyNumberFormat="1" applyFont="1" applyBorder="1" applyAlignment="1"/>
    <xf numFmtId="44" fontId="73" fillId="0" borderId="78" xfId="0" applyNumberFormat="1" applyFont="1" applyBorder="1" applyAlignment="1"/>
    <xf numFmtId="44" fontId="72" fillId="4" borderId="16" xfId="0" applyNumberFormat="1" applyFont="1" applyFill="1" applyBorder="1"/>
    <xf numFmtId="0" fontId="74" fillId="0" borderId="0" xfId="0" applyFont="1" applyFill="1" applyBorder="1" applyAlignment="1">
      <alignment horizontal="center"/>
    </xf>
    <xf numFmtId="0" fontId="75" fillId="0" borderId="0" xfId="0" applyFont="1" applyFill="1" applyBorder="1" applyAlignment="1">
      <alignment horizontal="center"/>
    </xf>
    <xf numFmtId="0" fontId="75" fillId="0" borderId="0" xfId="0" applyFont="1" applyFill="1" applyBorder="1" applyAlignment="1">
      <alignment horizontal="left" wrapText="1"/>
    </xf>
    <xf numFmtId="0" fontId="69" fillId="0" borderId="0" xfId="0" applyFont="1" applyFill="1" applyBorder="1" applyAlignment="1">
      <alignment horizontal="left"/>
    </xf>
    <xf numFmtId="12" fontId="75" fillId="0" borderId="0" xfId="0" applyNumberFormat="1" applyFont="1" applyFill="1" applyBorder="1" applyAlignment="1">
      <alignment horizontal="left"/>
    </xf>
    <xf numFmtId="0" fontId="75" fillId="0" borderId="0" xfId="0" applyFont="1" applyFill="1" applyBorder="1" applyAlignment="1">
      <alignment wrapText="1"/>
    </xf>
    <xf numFmtId="2" fontId="75" fillId="0" borderId="0" xfId="0" applyNumberFormat="1" applyFont="1" applyFill="1" applyBorder="1" applyAlignment="1"/>
    <xf numFmtId="44" fontId="75" fillId="0" borderId="0" xfId="0" applyNumberFormat="1" applyFont="1" applyFill="1" applyBorder="1"/>
    <xf numFmtId="44" fontId="75" fillId="0" borderId="108" xfId="0" applyNumberFormat="1" applyFont="1" applyBorder="1" applyAlignment="1"/>
    <xf numFmtId="44" fontId="74" fillId="0" borderId="0" xfId="0" applyNumberFormat="1" applyFont="1" applyFill="1" applyBorder="1" applyAlignment="1"/>
    <xf numFmtId="0" fontId="69" fillId="0" borderId="0" xfId="0" applyFont="1"/>
    <xf numFmtId="0" fontId="69" fillId="10" borderId="0" xfId="0" applyFont="1" applyFill="1"/>
    <xf numFmtId="0" fontId="69" fillId="20" borderId="0" xfId="0" applyFont="1" applyFill="1"/>
    <xf numFmtId="0" fontId="69" fillId="21" borderId="0" xfId="0" applyFont="1" applyFill="1"/>
    <xf numFmtId="0" fontId="69" fillId="14" borderId="0" xfId="0" applyFont="1" applyFill="1"/>
    <xf numFmtId="0" fontId="69" fillId="22" borderId="0" xfId="0" applyFont="1" applyFill="1"/>
    <xf numFmtId="0" fontId="69" fillId="23" borderId="0" xfId="0" applyFont="1" applyFill="1"/>
    <xf numFmtId="44" fontId="69" fillId="0" borderId="0" xfId="1" applyFont="1"/>
    <xf numFmtId="0" fontId="69" fillId="0" borderId="0" xfId="0" applyFont="1" applyFill="1"/>
    <xf numFmtId="0" fontId="5" fillId="0" borderId="0" xfId="0" applyFont="1" applyBorder="1" applyAlignment="1"/>
    <xf numFmtId="0" fontId="5" fillId="0" borderId="0" xfId="0" applyFont="1" applyBorder="1" applyAlignment="1">
      <alignment vertical="center"/>
    </xf>
    <xf numFmtId="0" fontId="0" fillId="0" borderId="0" xfId="0" applyBorder="1" applyAlignment="1">
      <alignment vertical="center"/>
    </xf>
    <xf numFmtId="168" fontId="0" fillId="0" borderId="0" xfId="0" applyNumberFormat="1" applyBorder="1" applyAlignment="1">
      <alignment vertical="center" shrinkToFit="1"/>
    </xf>
    <xf numFmtId="0" fontId="0" fillId="0" borderId="0" xfId="0" applyFill="1" applyBorder="1" applyAlignment="1">
      <alignment vertical="center"/>
    </xf>
    <xf numFmtId="0" fontId="32" fillId="0" borderId="0" xfId="0" applyFont="1" applyBorder="1" applyAlignment="1">
      <alignment vertical="center"/>
    </xf>
    <xf numFmtId="0" fontId="57" fillId="0" borderId="0" xfId="0" applyFont="1" applyFill="1"/>
    <xf numFmtId="9" fontId="73" fillId="0" borderId="109" xfId="0" applyNumberFormat="1" applyFont="1" applyBorder="1" applyAlignment="1"/>
    <xf numFmtId="44" fontId="73" fillId="0" borderId="96" xfId="0" applyNumberFormat="1" applyFont="1" applyBorder="1" applyAlignment="1"/>
    <xf numFmtId="44" fontId="73" fillId="0" borderId="110" xfId="0" applyNumberFormat="1" applyFont="1" applyBorder="1" applyAlignment="1"/>
    <xf numFmtId="9" fontId="72" fillId="4" borderId="56" xfId="5" applyFont="1" applyFill="1" applyBorder="1" applyAlignment="1">
      <alignment horizontal="right"/>
    </xf>
    <xf numFmtId="44" fontId="72" fillId="4" borderId="96" xfId="0" applyNumberFormat="1" applyFont="1" applyFill="1" applyBorder="1"/>
    <xf numFmtId="44" fontId="62" fillId="0" borderId="23" xfId="0" applyNumberFormat="1" applyFont="1" applyBorder="1" applyAlignment="1"/>
    <xf numFmtId="0" fontId="64" fillId="0" borderId="111" xfId="0" applyFont="1" applyBorder="1" applyAlignment="1">
      <alignment horizontal="center"/>
    </xf>
    <xf numFmtId="0" fontId="29" fillId="0" borderId="112" xfId="0" applyFont="1" applyBorder="1"/>
    <xf numFmtId="0" fontId="29" fillId="0" borderId="113" xfId="0" applyFont="1" applyBorder="1"/>
    <xf numFmtId="0" fontId="29" fillId="0" borderId="114" xfId="0" applyFont="1" applyBorder="1"/>
    <xf numFmtId="0" fontId="72" fillId="4" borderId="115" xfId="0" applyFont="1" applyFill="1" applyBorder="1" applyAlignment="1">
      <alignment horizontal="center"/>
    </xf>
    <xf numFmtId="0" fontId="72" fillId="4" borderId="113" xfId="0" applyFont="1" applyFill="1" applyBorder="1"/>
    <xf numFmtId="0" fontId="72" fillId="4" borderId="116" xfId="0" applyFont="1" applyFill="1" applyBorder="1"/>
    <xf numFmtId="0" fontId="76" fillId="0" borderId="0" xfId="0" applyFont="1" applyFill="1" applyBorder="1" applyAlignment="1">
      <alignment horizontal="center"/>
    </xf>
    <xf numFmtId="0" fontId="77" fillId="0" borderId="0" xfId="0" applyFont="1" applyAlignment="1"/>
    <xf numFmtId="44" fontId="18" fillId="0" borderId="0" xfId="0" applyNumberFormat="1" applyFont="1" applyBorder="1" applyAlignment="1"/>
    <xf numFmtId="44" fontId="73" fillId="0" borderId="17" xfId="1" applyFont="1" applyBorder="1"/>
    <xf numFmtId="0" fontId="12" fillId="31" borderId="14" xfId="0" applyFont="1" applyFill="1" applyBorder="1" applyAlignment="1">
      <alignment horizontal="center" vertical="center" shrinkToFit="1"/>
    </xf>
    <xf numFmtId="0" fontId="12" fillId="32" borderId="14" xfId="0" applyFont="1" applyFill="1" applyBorder="1" applyAlignment="1">
      <alignment horizontal="center" vertical="center" shrinkToFit="1"/>
    </xf>
    <xf numFmtId="0" fontId="12" fillId="32" borderId="16" xfId="0" applyFont="1" applyFill="1" applyBorder="1" applyAlignment="1">
      <alignment horizontal="center" vertical="center" shrinkToFit="1"/>
    </xf>
    <xf numFmtId="0" fontId="12" fillId="26" borderId="14" xfId="0" applyFont="1" applyFill="1" applyBorder="1" applyAlignment="1">
      <alignment horizontal="center" shrinkToFit="1"/>
    </xf>
    <xf numFmtId="37" fontId="12" fillId="3" borderId="14" xfId="0" applyNumberFormat="1" applyFont="1" applyFill="1" applyBorder="1" applyAlignment="1">
      <alignment horizontal="center" shrinkToFit="1"/>
    </xf>
    <xf numFmtId="0" fontId="4" fillId="0" borderId="0" xfId="0" applyFont="1" applyBorder="1" applyAlignment="1">
      <alignment vertical="center"/>
    </xf>
    <xf numFmtId="0" fontId="35" fillId="0" borderId="0" xfId="0" applyFont="1" applyBorder="1" applyAlignment="1">
      <alignment vertical="center"/>
    </xf>
    <xf numFmtId="37" fontId="12" fillId="5" borderId="117" xfId="0" applyNumberFormat="1" applyFont="1" applyFill="1" applyBorder="1" applyAlignment="1" applyProtection="1">
      <alignment horizontal="center" shrinkToFit="1"/>
      <protection locked="0" hidden="1"/>
    </xf>
    <xf numFmtId="0" fontId="12" fillId="3" borderId="118" xfId="0" applyFont="1" applyFill="1" applyBorder="1" applyAlignment="1" applyProtection="1">
      <alignment horizontal="center" shrinkToFit="1"/>
      <protection locked="0"/>
    </xf>
    <xf numFmtId="37" fontId="12" fillId="4" borderId="37" xfId="0" applyNumberFormat="1" applyFont="1" applyFill="1" applyBorder="1" applyAlignment="1" applyProtection="1">
      <alignment horizontal="center" shrinkToFit="1"/>
      <protection locked="0" hidden="1"/>
    </xf>
    <xf numFmtId="0" fontId="12" fillId="0" borderId="55" xfId="0" applyFont="1" applyBorder="1" applyAlignment="1" applyProtection="1">
      <alignment horizontal="center" shrinkToFit="1"/>
      <protection locked="0"/>
    </xf>
    <xf numFmtId="37" fontId="12" fillId="5" borderId="38" xfId="0" applyNumberFormat="1" applyFont="1" applyFill="1" applyBorder="1" applyAlignment="1" applyProtection="1">
      <alignment horizontal="center" shrinkToFit="1"/>
      <protection locked="0" hidden="1"/>
    </xf>
    <xf numFmtId="0" fontId="12" fillId="3" borderId="68" xfId="0" applyFont="1" applyFill="1" applyBorder="1" applyAlignment="1" applyProtection="1">
      <alignment horizontal="center" shrinkToFit="1"/>
      <protection locked="0"/>
    </xf>
    <xf numFmtId="37" fontId="12" fillId="4" borderId="38" xfId="0" applyNumberFormat="1" applyFont="1" applyFill="1" applyBorder="1" applyAlignment="1" applyProtection="1">
      <alignment horizontal="center" shrinkToFit="1"/>
      <protection locked="0" hidden="1"/>
    </xf>
    <xf numFmtId="0" fontId="12" fillId="0" borderId="68" xfId="0" applyFont="1" applyBorder="1" applyAlignment="1" applyProtection="1">
      <alignment horizontal="center" shrinkToFit="1"/>
      <protection locked="0"/>
    </xf>
    <xf numFmtId="0" fontId="12" fillId="3" borderId="68" xfId="0" applyFont="1" applyFill="1" applyBorder="1" applyAlignment="1">
      <alignment horizontal="center" shrinkToFit="1"/>
    </xf>
    <xf numFmtId="37" fontId="12" fillId="27" borderId="119" xfId="0" applyNumberFormat="1" applyFont="1" applyFill="1" applyBorder="1" applyAlignment="1" applyProtection="1">
      <alignment horizontal="center" shrinkToFit="1"/>
      <protection locked="0" hidden="1"/>
    </xf>
    <xf numFmtId="0" fontId="12" fillId="27" borderId="120" xfId="0" applyFont="1" applyFill="1" applyBorder="1" applyAlignment="1" applyProtection="1">
      <alignment horizontal="center" shrinkToFit="1"/>
      <protection locked="0" hidden="1"/>
    </xf>
    <xf numFmtId="0" fontId="12" fillId="6" borderId="121" xfId="0" applyFont="1" applyFill="1" applyBorder="1" applyAlignment="1" applyProtection="1">
      <alignment horizontal="center" shrinkToFit="1"/>
      <protection locked="0"/>
    </xf>
    <xf numFmtId="0" fontId="12" fillId="6" borderId="122" xfId="0" applyFont="1" applyFill="1" applyBorder="1" applyAlignment="1" applyProtection="1">
      <alignment horizontal="center" shrinkToFit="1"/>
      <protection locked="0"/>
    </xf>
    <xf numFmtId="0" fontId="12" fillId="26" borderId="123" xfId="0" applyFont="1" applyFill="1" applyBorder="1" applyAlignment="1">
      <alignment horizontal="center" shrinkToFit="1"/>
    </xf>
    <xf numFmtId="0" fontId="12" fillId="6" borderId="124" xfId="0" applyFont="1" applyFill="1" applyBorder="1" applyAlignment="1">
      <alignment horizontal="center" shrinkToFit="1"/>
    </xf>
    <xf numFmtId="0" fontId="17" fillId="7" borderId="124" xfId="0" applyFont="1" applyFill="1" applyBorder="1" applyAlignment="1">
      <alignment horizontal="center" shrinkToFit="1"/>
    </xf>
    <xf numFmtId="0" fontId="12" fillId="0" borderId="125" xfId="0" applyFont="1" applyBorder="1" applyAlignment="1">
      <alignment horizontal="center" shrinkToFit="1"/>
    </xf>
    <xf numFmtId="0" fontId="12" fillId="6" borderId="122" xfId="0" applyFont="1" applyFill="1" applyBorder="1" applyAlignment="1">
      <alignment horizontal="center" shrinkToFit="1"/>
    </xf>
    <xf numFmtId="0" fontId="12" fillId="0" borderId="126" xfId="0" applyFont="1" applyFill="1" applyBorder="1" applyAlignment="1" applyProtection="1">
      <alignment horizontal="center" shrinkToFit="1"/>
      <protection locked="0"/>
    </xf>
    <xf numFmtId="0" fontId="8" fillId="24" borderId="15" xfId="0" applyFont="1" applyFill="1" applyBorder="1" applyAlignment="1">
      <alignment horizontal="center"/>
    </xf>
    <xf numFmtId="0" fontId="8" fillId="24" borderId="14" xfId="0" applyFont="1" applyFill="1" applyBorder="1" applyAlignment="1">
      <alignment horizontal="center"/>
    </xf>
    <xf numFmtId="0" fontId="38" fillId="33" borderId="0" xfId="0" applyFont="1" applyFill="1"/>
    <xf numFmtId="44" fontId="38" fillId="33" borderId="0" xfId="0" applyNumberFormat="1" applyFont="1" applyFill="1"/>
    <xf numFmtId="0" fontId="3" fillId="24" borderId="7" xfId="0" applyFont="1" applyFill="1" applyBorder="1" applyAlignment="1">
      <alignment horizontal="left"/>
    </xf>
    <xf numFmtId="0" fontId="3" fillId="24" borderId="107" xfId="0" applyFont="1" applyFill="1" applyBorder="1" applyAlignment="1">
      <alignment horizontal="left"/>
    </xf>
    <xf numFmtId="0" fontId="3" fillId="24" borderId="107" xfId="0" applyFont="1" applyFill="1" applyBorder="1" applyAlignment="1"/>
    <xf numFmtId="0" fontId="18" fillId="24" borderId="0" xfId="0" applyFont="1" applyFill="1" applyBorder="1" applyAlignment="1">
      <alignment wrapText="1"/>
    </xf>
    <xf numFmtId="0" fontId="18" fillId="24" borderId="7" xfId="0" applyFont="1" applyFill="1" applyBorder="1" applyAlignment="1">
      <alignment wrapText="1"/>
    </xf>
    <xf numFmtId="0" fontId="5" fillId="0" borderId="0" xfId="0" applyFont="1" applyAlignment="1">
      <alignment horizontal="left"/>
    </xf>
    <xf numFmtId="0" fontId="0" fillId="24" borderId="107" xfId="0" applyFill="1" applyBorder="1" applyAlignment="1"/>
    <xf numFmtId="0" fontId="0" fillId="0" borderId="25" xfId="0" applyBorder="1" applyAlignment="1">
      <alignment horizontal="center"/>
    </xf>
    <xf numFmtId="0" fontId="31" fillId="24" borderId="99" xfId="0" applyFont="1" applyFill="1" applyBorder="1" applyAlignment="1">
      <alignment horizontal="center"/>
    </xf>
    <xf numFmtId="0" fontId="3" fillId="0" borderId="0" xfId="0" applyFont="1" applyAlignment="1">
      <alignment horizontal="center" vertical="center"/>
    </xf>
    <xf numFmtId="0" fontId="40" fillId="24" borderId="0" xfId="0" applyFont="1" applyFill="1" applyBorder="1" applyAlignment="1">
      <alignment wrapText="1"/>
    </xf>
    <xf numFmtId="0" fontId="10" fillId="24" borderId="0" xfId="0" applyFont="1" applyFill="1" applyBorder="1" applyAlignment="1"/>
    <xf numFmtId="0" fontId="40" fillId="24" borderId="30" xfId="0" applyFont="1" applyFill="1" applyBorder="1" applyAlignment="1">
      <alignment wrapText="1"/>
    </xf>
    <xf numFmtId="0" fontId="10" fillId="24" borderId="30" xfId="0" applyFont="1" applyFill="1" applyBorder="1" applyAlignment="1"/>
    <xf numFmtId="0" fontId="3" fillId="24" borderId="7" xfId="0" applyFont="1" applyFill="1" applyBorder="1" applyAlignment="1"/>
    <xf numFmtId="14" fontId="0" fillId="0" borderId="0" xfId="0" applyNumberFormat="1" applyAlignment="1">
      <alignment horizontal="center"/>
    </xf>
    <xf numFmtId="0" fontId="0" fillId="0" borderId="0" xfId="0" applyAlignment="1">
      <alignment horizontal="center"/>
    </xf>
    <xf numFmtId="44" fontId="0" fillId="0" borderId="0" xfId="1" applyFont="1" applyAlignment="1">
      <alignment horizontal="center"/>
    </xf>
    <xf numFmtId="167" fontId="6" fillId="24" borderId="7" xfId="0" applyNumberFormat="1" applyFont="1" applyFill="1" applyBorder="1" applyAlignment="1"/>
    <xf numFmtId="0" fontId="0" fillId="24" borderId="7" xfId="0" applyFill="1" applyBorder="1" applyAlignment="1"/>
    <xf numFmtId="0" fontId="31" fillId="24" borderId="0" xfId="0" applyFont="1" applyFill="1" applyBorder="1" applyAlignment="1">
      <alignment horizontal="left"/>
    </xf>
    <xf numFmtId="0" fontId="31" fillId="0" borderId="0" xfId="0" applyFont="1" applyAlignment="1">
      <alignment horizontal="left"/>
    </xf>
    <xf numFmtId="0" fontId="46" fillId="0" borderId="0" xfId="0" applyFont="1" applyAlignment="1">
      <alignment horizontal="center"/>
    </xf>
    <xf numFmtId="0" fontId="4" fillId="0" borderId="0" xfId="0" applyFont="1" applyFill="1" applyBorder="1" applyAlignment="1">
      <alignment horizontal="center"/>
    </xf>
    <xf numFmtId="0" fontId="4" fillId="17" borderId="95" xfId="0" applyFont="1" applyFill="1" applyBorder="1" applyAlignment="1">
      <alignment horizontal="center" vertical="center"/>
    </xf>
    <xf numFmtId="0" fontId="4" fillId="17" borderId="2" xfId="0" applyFont="1" applyFill="1" applyBorder="1" applyAlignment="1">
      <alignment horizontal="center" vertical="center"/>
    </xf>
    <xf numFmtId="0" fontId="4" fillId="17" borderId="3" xfId="0" applyFont="1" applyFill="1" applyBorder="1" applyAlignment="1">
      <alignment horizontal="center" vertical="center"/>
    </xf>
    <xf numFmtId="0" fontId="11" fillId="24" borderId="25" xfId="0" applyFont="1" applyFill="1" applyBorder="1" applyAlignment="1">
      <alignment horizontal="center" vertical="center"/>
    </xf>
    <xf numFmtId="166" fontId="3" fillId="0" borderId="0" xfId="0" applyNumberFormat="1" applyFont="1" applyFill="1" applyBorder="1" applyAlignment="1"/>
    <xf numFmtId="166" fontId="3" fillId="24" borderId="7" xfId="0" applyNumberFormat="1" applyFont="1" applyFill="1" applyBorder="1" applyAlignment="1"/>
    <xf numFmtId="0" fontId="37" fillId="0" borderId="2" xfId="0" applyFont="1" applyBorder="1" applyAlignment="1">
      <alignment horizontal="center" wrapText="1"/>
    </xf>
    <xf numFmtId="0" fontId="37" fillId="0" borderId="0" xfId="0" applyFont="1" applyAlignment="1">
      <alignment horizontal="center" wrapText="1"/>
    </xf>
    <xf numFmtId="166" fontId="3" fillId="24" borderId="0" xfId="0" applyNumberFormat="1" applyFont="1" applyFill="1" applyBorder="1" applyAlignment="1"/>
    <xf numFmtId="167" fontId="3" fillId="0" borderId="2" xfId="0" applyNumberFormat="1" applyFont="1" applyFill="1" applyBorder="1" applyAlignment="1"/>
    <xf numFmtId="0" fontId="0" fillId="0" borderId="2" xfId="0" applyFill="1" applyBorder="1" applyAlignment="1"/>
    <xf numFmtId="0" fontId="38" fillId="24" borderId="9" xfId="0" applyFont="1" applyFill="1" applyBorder="1" applyAlignment="1">
      <alignment horizontal="left"/>
    </xf>
    <xf numFmtId="0" fontId="38" fillId="24" borderId="32" xfId="0" applyFont="1" applyFill="1" applyBorder="1" applyAlignment="1">
      <alignment horizontal="left"/>
    </xf>
    <xf numFmtId="0" fontId="38" fillId="24" borderId="17" xfId="0" applyFont="1" applyFill="1" applyBorder="1" applyAlignment="1">
      <alignment horizontal="left"/>
    </xf>
    <xf numFmtId="0" fontId="11" fillId="24" borderId="0" xfId="0" applyFont="1" applyFill="1" applyAlignment="1">
      <alignment horizontal="center" vertical="center"/>
    </xf>
    <xf numFmtId="0" fontId="13" fillId="0" borderId="128" xfId="0" applyFont="1" applyBorder="1" applyAlignment="1">
      <alignment horizontal="center" vertical="center" wrapText="1" shrinkToFit="1"/>
    </xf>
    <xf numFmtId="0" fontId="0" fillId="0" borderId="96" xfId="0" applyBorder="1" applyAlignment="1">
      <alignment horizontal="center" vertical="center" wrapText="1" shrinkToFit="1"/>
    </xf>
    <xf numFmtId="0" fontId="13" fillId="0" borderId="96" xfId="0" applyFont="1" applyBorder="1" applyAlignment="1">
      <alignment horizontal="center" vertical="center" wrapText="1" shrinkToFit="1"/>
    </xf>
    <xf numFmtId="0" fontId="4" fillId="0" borderId="0" xfId="0" applyFont="1" applyBorder="1" applyAlignment="1">
      <alignment horizontal="left" vertical="center"/>
    </xf>
    <xf numFmtId="0" fontId="3" fillId="0" borderId="0" xfId="0" applyFont="1" applyAlignment="1">
      <alignment horizontal="left"/>
    </xf>
    <xf numFmtId="0" fontId="7" fillId="0" borderId="128" xfId="0" applyFont="1" applyBorder="1" applyAlignment="1">
      <alignment horizontal="center" vertical="center" wrapText="1" shrinkToFit="1"/>
    </xf>
    <xf numFmtId="0" fontId="5" fillId="0" borderId="0" xfId="0" applyFont="1" applyAlignment="1"/>
    <xf numFmtId="0" fontId="4" fillId="0" borderId="0" xfId="0" applyFont="1" applyAlignment="1"/>
    <xf numFmtId="0" fontId="0" fillId="0" borderId="0" xfId="0" applyAlignment="1"/>
    <xf numFmtId="0" fontId="4" fillId="0" borderId="0" xfId="0" applyFont="1" applyAlignment="1">
      <alignment horizontal="left" vertical="center"/>
    </xf>
    <xf numFmtId="0" fontId="0" fillId="0" borderId="0" xfId="0"/>
    <xf numFmtId="0" fontId="3" fillId="24" borderId="7" xfId="0" applyFont="1" applyFill="1" applyBorder="1" applyAlignment="1">
      <alignment horizontal="center"/>
    </xf>
    <xf numFmtId="0" fontId="19" fillId="0" borderId="0" xfId="0" applyFont="1" applyBorder="1" applyAlignment="1">
      <alignment horizontal="center" textRotation="180"/>
    </xf>
    <xf numFmtId="0" fontId="0" fillId="4" borderId="130" xfId="0" applyFill="1" applyBorder="1" applyAlignment="1">
      <alignment horizontal="center" vertical="center" wrapText="1"/>
    </xf>
    <xf numFmtId="0" fontId="0" fillId="4" borderId="131" xfId="0" applyFill="1" applyBorder="1" applyAlignment="1">
      <alignment horizontal="center" vertical="center" wrapText="1"/>
    </xf>
    <xf numFmtId="0" fontId="7" fillId="0" borderId="128" xfId="0" applyFont="1" applyBorder="1" applyAlignment="1">
      <alignment horizontal="center" vertical="center" wrapText="1"/>
    </xf>
    <xf numFmtId="0" fontId="7" fillId="0" borderId="96" xfId="0" applyFont="1" applyBorder="1" applyAlignment="1">
      <alignment horizontal="center" vertical="center" wrapText="1"/>
    </xf>
    <xf numFmtId="0" fontId="0" fillId="4" borderId="132" xfId="0" applyFill="1" applyBorder="1" applyAlignment="1">
      <alignment horizontal="center" vertical="center" wrapText="1"/>
    </xf>
    <xf numFmtId="0" fontId="0" fillId="4" borderId="29" xfId="0" applyFill="1" applyBorder="1" applyAlignment="1">
      <alignment horizontal="center" vertical="center" wrapText="1"/>
    </xf>
    <xf numFmtId="0" fontId="11" fillId="0" borderId="63" xfId="0" applyFont="1" applyBorder="1" applyAlignment="1">
      <alignment horizontal="center" vertical="center"/>
    </xf>
    <xf numFmtId="0" fontId="11" fillId="0" borderId="133" xfId="0" applyFont="1" applyBorder="1" applyAlignment="1"/>
    <xf numFmtId="0" fontId="7" fillId="0" borderId="134" xfId="0" applyFont="1" applyBorder="1" applyAlignment="1">
      <alignment horizontal="center" vertical="center"/>
    </xf>
    <xf numFmtId="0" fontId="7" fillId="0" borderId="94" xfId="0" applyFont="1" applyBorder="1" applyAlignment="1"/>
    <xf numFmtId="0" fontId="7" fillId="0" borderId="129" xfId="0" applyFont="1" applyBorder="1" applyAlignment="1">
      <alignment horizontal="center" vertical="center" wrapText="1"/>
    </xf>
    <xf numFmtId="0" fontId="7" fillId="0" borderId="110" xfId="0" applyFont="1" applyBorder="1" applyAlignment="1"/>
    <xf numFmtId="0" fontId="38" fillId="28" borderId="95" xfId="0" applyFont="1" applyFill="1" applyBorder="1" applyAlignment="1">
      <alignment horizontal="center" vertical="center" textRotation="90"/>
    </xf>
    <xf numFmtId="0" fontId="38" fillId="28" borderId="4" xfId="0" applyFont="1" applyFill="1" applyBorder="1" applyAlignment="1">
      <alignment horizontal="center" vertical="center" textRotation="90"/>
    </xf>
    <xf numFmtId="0" fontId="38" fillId="28" borderId="6" xfId="0" applyFont="1" applyFill="1" applyBorder="1" applyAlignment="1">
      <alignment horizontal="center" vertical="center" textRotation="90"/>
    </xf>
    <xf numFmtId="0" fontId="38" fillId="23" borderId="128" xfId="0" applyFont="1" applyFill="1" applyBorder="1" applyAlignment="1">
      <alignment horizontal="center" vertical="center" textRotation="90"/>
    </xf>
    <xf numFmtId="0" fontId="38" fillId="23" borderId="96" xfId="0" applyFont="1" applyFill="1" applyBorder="1" applyAlignment="1">
      <alignment horizontal="center" vertical="center" textRotation="90"/>
    </xf>
    <xf numFmtId="0" fontId="38" fillId="23" borderId="125" xfId="0" applyFont="1" applyFill="1" applyBorder="1" applyAlignment="1">
      <alignment horizontal="center" vertical="center" textRotation="90"/>
    </xf>
    <xf numFmtId="0" fontId="0" fillId="0" borderId="97" xfId="0" applyBorder="1" applyAlignment="1">
      <alignment horizontal="center"/>
    </xf>
    <xf numFmtId="0" fontId="0" fillId="0" borderId="99" xfId="0" applyBorder="1" applyAlignment="1">
      <alignment horizontal="center"/>
    </xf>
    <xf numFmtId="0" fontId="0" fillId="0" borderId="89" xfId="0" applyBorder="1" applyAlignment="1">
      <alignment horizontal="center"/>
    </xf>
    <xf numFmtId="0" fontId="43" fillId="0" borderId="100" xfId="0" applyFont="1" applyBorder="1" applyAlignment="1">
      <alignment horizontal="center"/>
    </xf>
    <xf numFmtId="0" fontId="43" fillId="0" borderId="25" xfId="0" applyFont="1" applyBorder="1" applyAlignment="1">
      <alignment horizontal="center"/>
    </xf>
    <xf numFmtId="0" fontId="43" fillId="0" borderId="101" xfId="0" applyFont="1" applyBorder="1" applyAlignment="1">
      <alignment horizontal="center"/>
    </xf>
    <xf numFmtId="0" fontId="7" fillId="0" borderId="29" xfId="0" applyFont="1" applyBorder="1" applyAlignment="1">
      <alignment horizontal="center" vertical="center" wrapText="1"/>
    </xf>
    <xf numFmtId="0" fontId="7" fillId="0" borderId="83" xfId="0" applyFont="1" applyBorder="1" applyAlignment="1">
      <alignment horizontal="center" vertical="center" wrapText="1"/>
    </xf>
    <xf numFmtId="0" fontId="8" fillId="0" borderId="128" xfId="0" applyFont="1" applyBorder="1" applyAlignment="1">
      <alignment horizontal="center" vertical="center" wrapText="1" shrinkToFit="1"/>
    </xf>
    <xf numFmtId="0" fontId="8" fillId="0" borderId="96" xfId="0" applyFont="1" applyBorder="1" applyAlignment="1">
      <alignment horizontal="center" vertical="center" wrapText="1" shrinkToFit="1"/>
    </xf>
    <xf numFmtId="0" fontId="7" fillId="0" borderId="129" xfId="0" applyFont="1" applyBorder="1" applyAlignment="1">
      <alignment horizontal="center" vertical="center" wrapText="1" shrinkToFit="1"/>
    </xf>
    <xf numFmtId="0" fontId="0" fillId="0" borderId="110" xfId="0" applyBorder="1" applyAlignment="1">
      <alignment horizontal="center" vertical="center" wrapText="1" shrinkToFit="1"/>
    </xf>
    <xf numFmtId="0" fontId="7" fillId="0" borderId="3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36" fillId="11" borderId="0" xfId="0" applyFont="1" applyFill="1" applyBorder="1" applyAlignment="1">
      <alignment horizontal="center" vertical="center" wrapText="1"/>
    </xf>
    <xf numFmtId="0" fontId="36" fillId="11" borderId="27"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8" fillId="11" borderId="101" xfId="0" applyFont="1" applyFill="1" applyBorder="1" applyAlignment="1">
      <alignment horizontal="center" vertical="center" wrapText="1"/>
    </xf>
    <xf numFmtId="0" fontId="18" fillId="11" borderId="0" xfId="0" applyFont="1" applyFill="1" applyBorder="1" applyAlignment="1">
      <alignment horizontal="center" vertical="center" wrapText="1"/>
    </xf>
    <xf numFmtId="0" fontId="18" fillId="11" borderId="27" xfId="0" applyFont="1" applyFill="1" applyBorder="1" applyAlignment="1">
      <alignment horizontal="center" vertical="center" wrapText="1"/>
    </xf>
    <xf numFmtId="0" fontId="0" fillId="0" borderId="107" xfId="0" applyBorder="1" applyAlignment="1"/>
    <xf numFmtId="173" fontId="3" fillId="24" borderId="7" xfId="0" applyNumberFormat="1" applyFont="1" applyFill="1" applyBorder="1" applyAlignment="1">
      <alignment horizontal="left"/>
    </xf>
    <xf numFmtId="173" fontId="0" fillId="0" borderId="7" xfId="0" applyNumberFormat="1" applyBorder="1" applyAlignment="1"/>
    <xf numFmtId="0" fontId="3" fillId="0" borderId="127" xfId="0" applyFont="1" applyBorder="1" applyAlignment="1">
      <alignment horizontal="center" vertical="center" wrapText="1" shrinkToFit="1"/>
    </xf>
    <xf numFmtId="0" fontId="0" fillId="0" borderId="84" xfId="0" applyBorder="1" applyAlignment="1">
      <alignment horizontal="center" vertical="center" wrapText="1" shrinkToFit="1"/>
    </xf>
    <xf numFmtId="0" fontId="0" fillId="4" borderId="0" xfId="0" applyFill="1" applyAlignment="1">
      <alignment horizontal="center"/>
    </xf>
    <xf numFmtId="0" fontId="5" fillId="0" borderId="137" xfId="0" applyFont="1" applyFill="1" applyBorder="1" applyAlignment="1">
      <alignment horizontal="center"/>
    </xf>
    <xf numFmtId="0" fontId="0" fillId="0" borderId="138" xfId="0" applyBorder="1" applyAlignment="1">
      <alignment horizontal="center"/>
    </xf>
    <xf numFmtId="0" fontId="0" fillId="0" borderId="88" xfId="0" applyBorder="1" applyAlignment="1">
      <alignment horizontal="center"/>
    </xf>
    <xf numFmtId="0" fontId="5" fillId="16" borderId="97" xfId="0" applyFont="1" applyFill="1" applyBorder="1" applyAlignment="1">
      <alignment vertical="center"/>
    </xf>
    <xf numFmtId="0" fontId="0" fillId="0" borderId="99" xfId="0" applyBorder="1" applyAlignment="1">
      <alignment vertical="center"/>
    </xf>
    <xf numFmtId="0" fontId="0" fillId="0" borderId="89" xfId="0" applyBorder="1" applyAlignment="1">
      <alignment vertical="center"/>
    </xf>
    <xf numFmtId="0" fontId="5" fillId="0" borderId="140" xfId="0" applyFont="1" applyFill="1" applyBorder="1" applyAlignment="1">
      <alignment horizontal="center"/>
    </xf>
    <xf numFmtId="0" fontId="5" fillId="0" borderId="138" xfId="0" applyFont="1" applyFill="1" applyBorder="1" applyAlignment="1">
      <alignment horizontal="center"/>
    </xf>
    <xf numFmtId="0" fontId="5" fillId="0" borderId="88" xfId="0" applyFont="1" applyFill="1" applyBorder="1" applyAlignment="1">
      <alignment horizontal="center"/>
    </xf>
    <xf numFmtId="0" fontId="5" fillId="16" borderId="97" xfId="0" applyFont="1" applyFill="1" applyBorder="1" applyAlignment="1">
      <alignment horizontal="center" vertical="center"/>
    </xf>
    <xf numFmtId="0" fontId="5" fillId="16" borderId="99" xfId="0" applyFont="1" applyFill="1" applyBorder="1" applyAlignment="1">
      <alignment horizontal="center" vertical="center"/>
    </xf>
    <xf numFmtId="0" fontId="5" fillId="16" borderId="89" xfId="0" applyFont="1" applyFill="1" applyBorder="1" applyAlignment="1">
      <alignment horizontal="center" vertical="center"/>
    </xf>
    <xf numFmtId="0" fontId="5" fillId="0" borderId="136" xfId="0" applyFont="1" applyFill="1" applyBorder="1" applyAlignment="1">
      <alignment horizontal="center"/>
    </xf>
    <xf numFmtId="0" fontId="0" fillId="0" borderId="136" xfId="0" applyFill="1" applyBorder="1" applyAlignment="1">
      <alignment horizontal="center"/>
    </xf>
    <xf numFmtId="0" fontId="0" fillId="0" borderId="139" xfId="0" applyFill="1" applyBorder="1" applyAlignment="1">
      <alignment horizontal="center"/>
    </xf>
    <xf numFmtId="0" fontId="5" fillId="0" borderId="135" xfId="0" applyFont="1" applyFill="1" applyBorder="1" applyAlignment="1">
      <alignment horizontal="center"/>
    </xf>
    <xf numFmtId="0" fontId="5" fillId="14" borderId="97" xfId="0" applyFont="1" applyFill="1" applyBorder="1" applyAlignment="1">
      <alignment horizontal="center" vertical="center"/>
    </xf>
    <xf numFmtId="0" fontId="5" fillId="14" borderId="99" xfId="0" applyFont="1" applyFill="1" applyBorder="1" applyAlignment="1">
      <alignment horizontal="center" vertical="center"/>
    </xf>
    <xf numFmtId="0" fontId="5" fillId="14" borderId="89" xfId="0" applyFont="1" applyFill="1" applyBorder="1" applyAlignment="1">
      <alignment horizontal="center" vertical="center"/>
    </xf>
    <xf numFmtId="0" fontId="36" fillId="4" borderId="7" xfId="0" applyFont="1" applyFill="1" applyBorder="1" applyAlignment="1">
      <alignment horizontal="center"/>
    </xf>
    <xf numFmtId="0" fontId="5" fillId="29" borderId="137" xfId="0" applyFont="1" applyFill="1" applyBorder="1" applyAlignment="1">
      <alignment horizontal="center" vertical="center"/>
    </xf>
    <xf numFmtId="0" fontId="5" fillId="29" borderId="138" xfId="0" applyFont="1" applyFill="1" applyBorder="1" applyAlignment="1">
      <alignment horizontal="center" vertical="center"/>
    </xf>
    <xf numFmtId="0" fontId="5" fillId="29" borderId="88" xfId="0" applyFont="1" applyFill="1" applyBorder="1" applyAlignment="1">
      <alignment horizontal="center" vertical="center"/>
    </xf>
    <xf numFmtId="0" fontId="46" fillId="0" borderId="135" xfId="0" applyFont="1" applyFill="1" applyBorder="1" applyAlignment="1">
      <alignment horizontal="center"/>
    </xf>
    <xf numFmtId="0" fontId="10" fillId="0" borderId="136" xfId="0" applyFont="1" applyFill="1" applyBorder="1" applyAlignment="1">
      <alignment horizontal="center"/>
    </xf>
    <xf numFmtId="0" fontId="0" fillId="0" borderId="140" xfId="0" applyFill="1" applyBorder="1" applyAlignment="1">
      <alignment horizontal="center"/>
    </xf>
    <xf numFmtId="0" fontId="36" fillId="17" borderId="0" xfId="0" applyFont="1" applyFill="1" applyAlignment="1">
      <alignment horizontal="center" vertical="center"/>
    </xf>
    <xf numFmtId="0" fontId="0" fillId="18" borderId="0" xfId="0" applyFill="1" applyAlignment="1">
      <alignment horizontal="center" vertical="center" wrapText="1"/>
    </xf>
    <xf numFmtId="0" fontId="36" fillId="4" borderId="7" xfId="0" applyFont="1" applyFill="1" applyBorder="1" applyAlignment="1">
      <alignment horizontal="left"/>
    </xf>
    <xf numFmtId="0" fontId="36" fillId="4" borderId="7" xfId="0" applyNumberFormat="1" applyFont="1" applyFill="1" applyBorder="1" applyAlignment="1">
      <alignment horizontal="left"/>
    </xf>
    <xf numFmtId="168" fontId="36" fillId="4" borderId="7" xfId="0" applyNumberFormat="1" applyFont="1" applyFill="1" applyBorder="1" applyAlignment="1">
      <alignment horizontal="center"/>
    </xf>
    <xf numFmtId="0" fontId="46" fillId="0" borderId="136" xfId="0" applyFont="1" applyFill="1" applyBorder="1" applyAlignment="1">
      <alignment horizontal="center"/>
    </xf>
    <xf numFmtId="0" fontId="5" fillId="24" borderId="97" xfId="0" applyFont="1" applyFill="1" applyBorder="1" applyAlignment="1">
      <alignment horizontal="center" vertical="center"/>
    </xf>
    <xf numFmtId="0" fontId="5" fillId="24" borderId="99" xfId="0" applyFont="1" applyFill="1" applyBorder="1" applyAlignment="1">
      <alignment horizontal="center" vertical="center"/>
    </xf>
    <xf numFmtId="0" fontId="5" fillId="24" borderId="89" xfId="0" applyFont="1" applyFill="1" applyBorder="1" applyAlignment="1">
      <alignment horizontal="center" vertical="center"/>
    </xf>
    <xf numFmtId="0" fontId="0" fillId="0" borderId="100" xfId="0" applyBorder="1" applyAlignment="1">
      <alignment horizontal="center"/>
    </xf>
    <xf numFmtId="0" fontId="0" fillId="0" borderId="101" xfId="0" applyBorder="1" applyAlignment="1">
      <alignment horizontal="center"/>
    </xf>
    <xf numFmtId="0" fontId="19" fillId="0" borderId="45" xfId="0" applyFont="1" applyBorder="1" applyAlignment="1">
      <alignment horizontal="center"/>
    </xf>
    <xf numFmtId="0" fontId="19" fillId="0" borderId="97" xfId="0" applyFont="1" applyBorder="1" applyAlignment="1">
      <alignment horizontal="center"/>
    </xf>
    <xf numFmtId="0" fontId="19" fillId="0" borderId="99" xfId="0" applyFont="1" applyBorder="1" applyAlignment="1">
      <alignment horizontal="center"/>
    </xf>
    <xf numFmtId="0" fontId="6" fillId="0" borderId="0" xfId="0" applyFont="1" applyAlignment="1">
      <alignment horizontal="center"/>
    </xf>
    <xf numFmtId="0" fontId="19" fillId="0" borderId="89" xfId="0" applyFont="1" applyBorder="1" applyAlignment="1">
      <alignment horizontal="center"/>
    </xf>
    <xf numFmtId="2" fontId="0" fillId="0" borderId="10" xfId="0" applyNumberFormat="1" applyBorder="1" applyAlignment="1">
      <alignment horizontal="center"/>
    </xf>
    <xf numFmtId="2" fontId="0" fillId="0" borderId="17" xfId="0" applyNumberFormat="1"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44" fontId="70" fillId="0" borderId="0" xfId="1" applyFont="1" applyAlignment="1">
      <alignment horizontal="center"/>
    </xf>
    <xf numFmtId="0" fontId="57" fillId="17" borderId="0" xfId="0" applyFont="1" applyFill="1" applyAlignment="1">
      <alignment horizontal="center" vertical="center"/>
    </xf>
    <xf numFmtId="0" fontId="57" fillId="18" borderId="0" xfId="0" applyFont="1" applyFill="1" applyAlignment="1">
      <alignment horizontal="center" vertical="center" wrapText="1"/>
    </xf>
    <xf numFmtId="0" fontId="70" fillId="0" borderId="0" xfId="0" applyFont="1" applyAlignment="1">
      <alignment horizontal="center"/>
    </xf>
    <xf numFmtId="0" fontId="70" fillId="0" borderId="0" xfId="0" applyFont="1" applyAlignment="1">
      <alignment horizontal="left"/>
    </xf>
    <xf numFmtId="0" fontId="4" fillId="17" borderId="0" xfId="0" applyFont="1" applyFill="1" applyAlignment="1">
      <alignment horizontal="center" vertical="center" wrapText="1"/>
    </xf>
    <xf numFmtId="0" fontId="69" fillId="18" borderId="0" xfId="0" applyFont="1" applyFill="1" applyAlignment="1">
      <alignment horizontal="center" vertical="center" wrapText="1"/>
    </xf>
    <xf numFmtId="0" fontId="0" fillId="0" borderId="50" xfId="0" applyBorder="1" applyAlignment="1">
      <alignment horizontal="center"/>
    </xf>
    <xf numFmtId="0" fontId="0" fillId="0" borderId="49" xfId="0" applyBorder="1" applyAlignment="1">
      <alignment horizontal="center"/>
    </xf>
    <xf numFmtId="0" fontId="0" fillId="0" borderId="35" xfId="0" applyBorder="1" applyAlignment="1">
      <alignment horizontal="center"/>
    </xf>
    <xf numFmtId="2" fontId="0" fillId="0" borderId="51" xfId="0" applyNumberFormat="1" applyBorder="1" applyAlignment="1">
      <alignment horizontal="center"/>
    </xf>
    <xf numFmtId="2" fontId="0" fillId="0" borderId="141" xfId="0" applyNumberFormat="1" applyBorder="1" applyAlignment="1">
      <alignment horizontal="center"/>
    </xf>
    <xf numFmtId="0" fontId="0" fillId="0" borderId="82" xfId="0" applyBorder="1" applyAlignment="1">
      <alignment horizontal="center"/>
    </xf>
    <xf numFmtId="0" fontId="0" fillId="0" borderId="141" xfId="0" applyBorder="1" applyAlignment="1">
      <alignment horizontal="center"/>
    </xf>
    <xf numFmtId="0" fontId="11" fillId="11" borderId="28" xfId="0" applyFont="1" applyFill="1" applyBorder="1" applyAlignment="1">
      <alignment horizontal="center" vertical="center" shrinkToFit="1"/>
    </xf>
    <xf numFmtId="0" fontId="11" fillId="11" borderId="29" xfId="0" applyFont="1" applyFill="1" applyBorder="1" applyAlignment="1">
      <alignment horizontal="center" vertical="center" shrinkToFit="1"/>
    </xf>
    <xf numFmtId="0" fontId="11" fillId="11" borderId="83" xfId="0" applyFont="1" applyFill="1" applyBorder="1" applyAlignment="1">
      <alignment horizontal="center" vertical="center" shrinkToFit="1"/>
    </xf>
    <xf numFmtId="0" fontId="3" fillId="18" borderId="0" xfId="0" applyFont="1" applyFill="1" applyBorder="1" applyAlignment="1">
      <alignment horizontal="center" wrapText="1"/>
    </xf>
    <xf numFmtId="0" fontId="13" fillId="11" borderId="100" xfId="0" applyFont="1" applyFill="1" applyBorder="1" applyAlignment="1">
      <alignment horizontal="center" vertical="center" wrapText="1" shrinkToFit="1"/>
    </xf>
    <xf numFmtId="0" fontId="0" fillId="11" borderId="101" xfId="0" applyFill="1" applyBorder="1" applyAlignment="1"/>
    <xf numFmtId="0" fontId="0" fillId="11" borderId="44" xfId="0" applyFill="1" applyBorder="1" applyAlignment="1"/>
    <xf numFmtId="0" fontId="0" fillId="11" borderId="43" xfId="0" applyFill="1" applyBorder="1" applyAlignment="1"/>
    <xf numFmtId="0" fontId="31" fillId="18" borderId="0" xfId="0" applyFont="1" applyFill="1" applyAlignment="1">
      <alignment horizontal="center" vertical="center" wrapText="1"/>
    </xf>
    <xf numFmtId="0" fontId="60" fillId="11" borderId="100" xfId="0" applyFont="1" applyFill="1" applyBorder="1" applyAlignment="1">
      <alignment horizontal="center" vertical="center" wrapText="1" shrinkToFit="1"/>
    </xf>
    <xf numFmtId="0" fontId="0" fillId="10" borderId="7" xfId="0" applyFill="1" applyBorder="1" applyAlignment="1">
      <alignment horizontal="center"/>
    </xf>
    <xf numFmtId="0" fontId="0" fillId="10" borderId="7" xfId="0" applyFill="1" applyBorder="1" applyAlignment="1">
      <alignment horizontal="left"/>
    </xf>
    <xf numFmtId="0" fontId="0" fillId="11" borderId="101" xfId="0" applyFill="1" applyBorder="1" applyAlignment="1">
      <alignment wrapText="1"/>
    </xf>
    <xf numFmtId="0" fontId="0" fillId="11" borderId="44" xfId="0" applyFill="1" applyBorder="1" applyAlignment="1">
      <alignment wrapText="1"/>
    </xf>
    <xf numFmtId="0" fontId="0" fillId="11" borderId="43" xfId="0" applyFill="1" applyBorder="1" applyAlignment="1">
      <alignment wrapText="1"/>
    </xf>
    <xf numFmtId="0" fontId="41" fillId="10" borderId="0" xfId="0" applyFont="1" applyFill="1" applyAlignment="1">
      <alignment horizontal="center" wrapText="1"/>
    </xf>
    <xf numFmtId="0" fontId="41" fillId="0" borderId="0" xfId="0" applyFont="1" applyAlignment="1"/>
    <xf numFmtId="0" fontId="45" fillId="11" borderId="100" xfId="0" applyFont="1" applyFill="1" applyBorder="1" applyAlignment="1">
      <alignment horizontal="center" vertical="center" wrapText="1" shrinkToFit="1"/>
    </xf>
    <xf numFmtId="0" fontId="45" fillId="11" borderId="25" xfId="0" applyFont="1" applyFill="1" applyBorder="1" applyAlignment="1">
      <alignment horizontal="center" vertical="center" wrapText="1" shrinkToFit="1"/>
    </xf>
    <xf numFmtId="0" fontId="45" fillId="11" borderId="101" xfId="0" applyFont="1" applyFill="1" applyBorder="1" applyAlignment="1">
      <alignment horizontal="center" vertical="center" wrapText="1" shrinkToFit="1"/>
    </xf>
    <xf numFmtId="0" fontId="45" fillId="11" borderId="44" xfId="0" applyFont="1" applyFill="1" applyBorder="1" applyAlignment="1">
      <alignment horizontal="center" vertical="center" wrapText="1" shrinkToFit="1"/>
    </xf>
    <xf numFmtId="0" fontId="45" fillId="11" borderId="30" xfId="0" applyFont="1" applyFill="1" applyBorder="1" applyAlignment="1">
      <alignment horizontal="center" vertical="center" wrapText="1" shrinkToFit="1"/>
    </xf>
    <xf numFmtId="0" fontId="45" fillId="11" borderId="43" xfId="0" applyFont="1" applyFill="1" applyBorder="1" applyAlignment="1">
      <alignment horizontal="center" vertical="center" wrapText="1" shrinkToFit="1"/>
    </xf>
    <xf numFmtId="0" fontId="3" fillId="11" borderId="100" xfId="0" applyFont="1" applyFill="1" applyBorder="1" applyAlignment="1">
      <alignment horizontal="center" vertical="center" wrapText="1" shrinkToFit="1"/>
    </xf>
    <xf numFmtId="0" fontId="18" fillId="11" borderId="100" xfId="0" applyFont="1" applyFill="1" applyBorder="1" applyAlignment="1">
      <alignment horizontal="center" vertical="center" wrapText="1" shrinkToFit="1"/>
    </xf>
    <xf numFmtId="0" fontId="18" fillId="11" borderId="101" xfId="0" applyFont="1" applyFill="1" applyBorder="1" applyAlignment="1"/>
    <xf numFmtId="0" fontId="18" fillId="11" borderId="44" xfId="0" applyFont="1" applyFill="1" applyBorder="1" applyAlignment="1"/>
    <xf numFmtId="0" fontId="18" fillId="11" borderId="43" xfId="0" applyFont="1" applyFill="1" applyBorder="1" applyAlignment="1"/>
    <xf numFmtId="0" fontId="36" fillId="11" borderId="21" xfId="0" applyFont="1" applyFill="1" applyBorder="1" applyAlignment="1">
      <alignment horizontal="center" vertical="center" wrapText="1"/>
    </xf>
    <xf numFmtId="0" fontId="7" fillId="0" borderId="53" xfId="0" applyFont="1" applyBorder="1" applyAlignment="1">
      <alignment horizontal="center" vertical="center" wrapText="1"/>
    </xf>
    <xf numFmtId="0" fontId="7" fillId="0" borderId="142" xfId="0" applyFont="1" applyBorder="1" applyAlignment="1">
      <alignment horizontal="center" vertical="center" wrapText="1" shrinkToFit="1"/>
    </xf>
    <xf numFmtId="0" fontId="7" fillId="0" borderId="85" xfId="0" applyFont="1" applyBorder="1" applyAlignment="1">
      <alignment horizontal="center" vertical="center" wrapText="1" shrinkToFit="1"/>
    </xf>
    <xf numFmtId="0" fontId="0" fillId="0" borderId="85" xfId="0" applyBorder="1" applyAlignment="1">
      <alignment horizontal="center" vertical="center" wrapText="1" shrinkToFit="1"/>
    </xf>
    <xf numFmtId="0" fontId="18" fillId="11" borderId="100"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3" fillId="0" borderId="53" xfId="0" applyFont="1" applyBorder="1" applyAlignment="1">
      <alignment horizontal="center" vertical="center" wrapText="1" shrinkToFit="1"/>
    </xf>
    <xf numFmtId="0" fontId="13" fillId="0" borderId="53" xfId="0" applyFont="1" applyBorder="1" applyAlignment="1">
      <alignment horizontal="center" wrapText="1" shrinkToFit="1"/>
    </xf>
    <xf numFmtId="0" fontId="13" fillId="0" borderId="96" xfId="0" applyFont="1" applyBorder="1" applyAlignment="1">
      <alignment horizontal="center" wrapText="1" shrinkToFit="1"/>
    </xf>
    <xf numFmtId="0" fontId="0" fillId="0" borderId="96" xfId="0" applyBorder="1" applyAlignment="1">
      <alignment horizontal="center" wrapText="1" shrinkToFit="1"/>
    </xf>
    <xf numFmtId="0" fontId="53" fillId="0" borderId="0" xfId="0" applyFont="1" applyAlignment="1">
      <alignment horizontal="left"/>
    </xf>
    <xf numFmtId="0" fontId="0" fillId="0" borderId="102" xfId="0" applyBorder="1" applyAlignment="1">
      <alignment horizontal="center"/>
    </xf>
    <xf numFmtId="0" fontId="0" fillId="0" borderId="144" xfId="0" applyBorder="1" applyAlignment="1">
      <alignment horizontal="center"/>
    </xf>
    <xf numFmtId="0" fontId="7" fillId="0" borderId="53" xfId="0" applyFont="1" applyBorder="1" applyAlignment="1">
      <alignment horizontal="center" vertical="center" wrapText="1" shrinkToFit="1"/>
    </xf>
    <xf numFmtId="0" fontId="7" fillId="0" borderId="96" xfId="0" applyFont="1" applyBorder="1" applyAlignment="1">
      <alignment horizontal="center" vertical="center" wrapText="1" shrinkToFit="1"/>
    </xf>
    <xf numFmtId="0" fontId="19" fillId="30" borderId="145" xfId="0" applyFont="1" applyFill="1" applyBorder="1" applyAlignment="1">
      <alignment horizontal="center" vertical="center" textRotation="90" shrinkToFit="1"/>
    </xf>
    <xf numFmtId="0" fontId="19" fillId="0" borderId="146" xfId="0" applyFont="1" applyBorder="1" applyAlignment="1">
      <alignment horizontal="center" vertical="center" textRotation="90" shrinkToFit="1"/>
    </xf>
    <xf numFmtId="0" fontId="19" fillId="0" borderId="147" xfId="0" applyFont="1" applyBorder="1" applyAlignment="1">
      <alignment horizontal="center" vertical="center" textRotation="90" shrinkToFit="1"/>
    </xf>
    <xf numFmtId="0" fontId="0" fillId="0" borderId="142" xfId="0" applyBorder="1" applyAlignment="1">
      <alignment horizontal="center" vertical="center" wrapText="1"/>
    </xf>
    <xf numFmtId="0" fontId="0" fillId="0" borderId="25" xfId="0" applyBorder="1" applyAlignment="1">
      <alignment horizontal="center" vertical="center" wrapText="1"/>
    </xf>
    <xf numFmtId="0" fontId="0" fillId="0" borderId="143" xfId="0" applyBorder="1" applyAlignment="1">
      <alignment horizontal="center" vertical="center" wrapText="1"/>
    </xf>
    <xf numFmtId="0" fontId="7" fillId="0" borderId="14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43" xfId="0" applyFont="1" applyBorder="1" applyAlignment="1">
      <alignment horizontal="center" vertical="center" wrapText="1"/>
    </xf>
    <xf numFmtId="0" fontId="6" fillId="20" borderId="18" xfId="0" applyFont="1" applyFill="1" applyBorder="1" applyAlignment="1">
      <alignment horizontal="center" vertical="center" textRotation="90"/>
    </xf>
    <xf numFmtId="0" fontId="6" fillId="20" borderId="96" xfId="0" applyFont="1" applyFill="1" applyBorder="1" applyAlignment="1">
      <alignment horizontal="center" vertical="center" textRotation="90"/>
    </xf>
    <xf numFmtId="0" fontId="6" fillId="20" borderId="52" xfId="0" applyFont="1" applyFill="1" applyBorder="1" applyAlignment="1">
      <alignment horizontal="center" vertical="center" textRotation="90"/>
    </xf>
    <xf numFmtId="0" fontId="8" fillId="0" borderId="53" xfId="0" applyFont="1" applyBorder="1" applyAlignment="1">
      <alignment horizontal="center" vertical="top" wrapText="1"/>
    </xf>
    <xf numFmtId="0" fontId="8" fillId="0" borderId="96" xfId="0" applyFont="1" applyBorder="1" applyAlignment="1">
      <alignment horizontal="center" vertical="top" wrapText="1"/>
    </xf>
    <xf numFmtId="0" fontId="8" fillId="0" borderId="52" xfId="0" applyFont="1" applyBorder="1" applyAlignment="1">
      <alignment horizontal="center" vertical="top" wrapText="1"/>
    </xf>
    <xf numFmtId="0" fontId="7" fillId="0" borderId="52" xfId="0" applyFont="1" applyBorder="1" applyAlignment="1">
      <alignment horizontal="center" vertical="center" wrapText="1"/>
    </xf>
    <xf numFmtId="44" fontId="36" fillId="0" borderId="0" xfId="1" applyFont="1" applyAlignment="1">
      <alignment horizontal="center"/>
    </xf>
    <xf numFmtId="0" fontId="36" fillId="0" borderId="0" xfId="0" applyFont="1" applyAlignment="1">
      <alignment horizontal="left"/>
    </xf>
    <xf numFmtId="0" fontId="36" fillId="0" borderId="0" xfId="0" applyFont="1" applyAlignment="1">
      <alignment horizontal="center"/>
    </xf>
    <xf numFmtId="0" fontId="28" fillId="13" borderId="0" xfId="0" applyFont="1" applyFill="1" applyAlignment="1">
      <alignment horizontal="center"/>
    </xf>
    <xf numFmtId="0" fontId="18" fillId="17" borderId="0" xfId="0" applyFont="1" applyFill="1" applyAlignment="1">
      <alignment horizontal="center" vertical="center"/>
    </xf>
    <xf numFmtId="0" fontId="0" fillId="0" borderId="142" xfId="0" applyBorder="1" applyAlignment="1">
      <alignment horizontal="center" vertical="center"/>
    </xf>
    <xf numFmtId="0" fontId="0" fillId="0" borderId="25" xfId="0" applyBorder="1"/>
    <xf numFmtId="0" fontId="0" fillId="0" borderId="143" xfId="0" applyBorder="1"/>
    <xf numFmtId="0" fontId="0" fillId="0" borderId="96" xfId="0" applyBorder="1"/>
    <xf numFmtId="0" fontId="0" fillId="0" borderId="52" xfId="0" applyBorder="1"/>
    <xf numFmtId="0" fontId="0" fillId="0" borderId="84" xfId="0" applyBorder="1" applyAlignment="1">
      <alignment horizontal="center"/>
    </xf>
    <xf numFmtId="0" fontId="0" fillId="0" borderId="30" xfId="0" applyBorder="1" applyAlignment="1">
      <alignment horizontal="center"/>
    </xf>
    <xf numFmtId="0" fontId="36" fillId="14" borderId="30" xfId="0" applyFont="1" applyFill="1" applyBorder="1" applyAlignment="1">
      <alignment horizontal="center"/>
    </xf>
    <xf numFmtId="44" fontId="36" fillId="14" borderId="30" xfId="1" applyFont="1" applyFill="1" applyBorder="1" applyAlignment="1">
      <alignment horizontal="center"/>
    </xf>
    <xf numFmtId="0" fontId="36" fillId="14" borderId="30" xfId="0" applyFont="1" applyFill="1" applyBorder="1" applyAlignment="1">
      <alignment horizontal="left"/>
    </xf>
    <xf numFmtId="0" fontId="51" fillId="14" borderId="0" xfId="0" applyFont="1" applyFill="1" applyAlignment="1">
      <alignment horizontal="center"/>
    </xf>
    <xf numFmtId="0" fontId="48" fillId="14" borderId="0" xfId="0" applyFont="1" applyFill="1" applyAlignment="1">
      <alignment horizontal="left"/>
    </xf>
    <xf numFmtId="0" fontId="3" fillId="18" borderId="0" xfId="0" applyFont="1" applyFill="1" applyBorder="1" applyAlignment="1">
      <alignment horizontal="center" vertical="center" wrapText="1"/>
    </xf>
    <xf numFmtId="0" fontId="4" fillId="0" borderId="48" xfId="0" applyFont="1" applyFill="1" applyBorder="1" applyAlignment="1">
      <alignment horizontal="center" vertical="center"/>
    </xf>
    <xf numFmtId="0" fontId="0" fillId="0" borderId="46" xfId="0" applyBorder="1" applyAlignment="1">
      <alignment horizontal="center" vertical="center"/>
    </xf>
    <xf numFmtId="0" fontId="0" fillId="0" borderId="58"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xf>
    <xf numFmtId="0" fontId="0" fillId="0" borderId="47" xfId="0" applyBorder="1" applyAlignment="1">
      <alignment horizontal="center" vertical="center"/>
    </xf>
    <xf numFmtId="0" fontId="0" fillId="0" borderId="60" xfId="0" applyBorder="1" applyAlignment="1">
      <alignment horizontal="center" vertical="center"/>
    </xf>
    <xf numFmtId="0" fontId="51" fillId="15" borderId="48" xfId="0" applyFont="1" applyFill="1" applyBorder="1" applyAlignment="1">
      <alignment horizontal="center" vertical="center" textRotation="90" shrinkToFit="1"/>
    </xf>
    <xf numFmtId="0" fontId="52" fillId="0" borderId="46" xfId="0" applyFont="1" applyBorder="1" applyAlignment="1">
      <alignment horizontal="center" vertical="center" textRotation="90" shrinkToFit="1"/>
    </xf>
    <xf numFmtId="0" fontId="52" fillId="0" borderId="58" xfId="0" applyFont="1" applyBorder="1" applyAlignment="1">
      <alignment horizontal="center" vertical="center" textRotation="90" shrinkToFit="1"/>
    </xf>
    <xf numFmtId="0" fontId="52" fillId="0" borderId="21" xfId="0" applyFont="1" applyBorder="1" applyAlignment="1">
      <alignment horizontal="center" vertical="center" textRotation="90" shrinkToFit="1"/>
    </xf>
    <xf numFmtId="0" fontId="52" fillId="0" borderId="0" xfId="0" applyFont="1" applyAlignment="1">
      <alignment horizontal="center" vertical="center" textRotation="90" shrinkToFit="1"/>
    </xf>
    <xf numFmtId="0" fontId="52" fillId="0" borderId="5" xfId="0" applyFont="1" applyBorder="1" applyAlignment="1">
      <alignment horizontal="center" vertical="center" textRotation="90" shrinkToFit="1"/>
    </xf>
    <xf numFmtId="0" fontId="52" fillId="0" borderId="44" xfId="0" applyFont="1" applyBorder="1" applyAlignment="1">
      <alignment horizontal="center" vertical="center" textRotation="90" shrinkToFit="1"/>
    </xf>
    <xf numFmtId="0" fontId="52" fillId="0" borderId="30" xfId="0" applyFont="1" applyBorder="1" applyAlignment="1">
      <alignment horizontal="center" vertical="center" textRotation="90" shrinkToFit="1"/>
    </xf>
    <xf numFmtId="0" fontId="52" fillId="0" borderId="72" xfId="0" applyFont="1" applyBorder="1" applyAlignment="1">
      <alignment horizontal="center" vertical="center" textRotation="90" shrinkToFit="1"/>
    </xf>
    <xf numFmtId="44" fontId="54" fillId="0" borderId="145" xfId="0" applyNumberFormat="1" applyFont="1" applyBorder="1" applyAlignment="1">
      <alignment horizontal="center"/>
    </xf>
    <xf numFmtId="44" fontId="54" fillId="0" borderId="150" xfId="0" applyNumberFormat="1"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4" borderId="136" xfId="0" applyFill="1" applyBorder="1" applyAlignment="1">
      <alignment horizontal="center"/>
    </xf>
    <xf numFmtId="0" fontId="0" fillId="4" borderId="139" xfId="0" applyFill="1" applyBorder="1" applyAlignment="1">
      <alignment horizontal="center"/>
    </xf>
    <xf numFmtId="0" fontId="18" fillId="0" borderId="30" xfId="3" applyFont="1" applyBorder="1" applyAlignment="1">
      <alignment horizontal="center" vertical="center" wrapText="1"/>
    </xf>
    <xf numFmtId="0" fontId="19" fillId="0" borderId="100" xfId="0" applyFont="1" applyBorder="1" applyAlignment="1">
      <alignment horizontal="center" wrapText="1"/>
    </xf>
    <xf numFmtId="0" fontId="19" fillId="0" borderId="25" xfId="0" applyFont="1" applyBorder="1" applyAlignment="1">
      <alignment horizontal="center" wrapText="1"/>
    </xf>
    <xf numFmtId="0" fontId="19" fillId="0" borderId="101" xfId="0" applyFont="1" applyBorder="1" applyAlignment="1">
      <alignment horizontal="center" wrapText="1"/>
    </xf>
    <xf numFmtId="0" fontId="19" fillId="0" borderId="21" xfId="0" applyFont="1" applyBorder="1" applyAlignment="1">
      <alignment horizontal="center" wrapText="1"/>
    </xf>
    <xf numFmtId="0" fontId="19" fillId="0" borderId="0" xfId="0" applyFont="1" applyBorder="1" applyAlignment="1">
      <alignment horizontal="center" wrapText="1"/>
    </xf>
    <xf numFmtId="0" fontId="19" fillId="0" borderId="27" xfId="0" applyFont="1" applyBorder="1" applyAlignment="1">
      <alignment horizontal="center" wrapText="1"/>
    </xf>
    <xf numFmtId="0" fontId="19" fillId="0" borderId="44" xfId="0" applyFont="1" applyBorder="1" applyAlignment="1">
      <alignment horizontal="center" wrapText="1"/>
    </xf>
    <xf numFmtId="0" fontId="19" fillId="0" borderId="30" xfId="0" applyFont="1" applyBorder="1" applyAlignment="1">
      <alignment horizontal="center" wrapText="1"/>
    </xf>
    <xf numFmtId="0" fontId="19" fillId="0" borderId="43" xfId="0" applyFont="1" applyBorder="1" applyAlignment="1">
      <alignment horizontal="center" wrapText="1"/>
    </xf>
    <xf numFmtId="168" fontId="5" fillId="2" borderId="0" xfId="0" applyNumberFormat="1" applyFont="1" applyFill="1" applyBorder="1" applyAlignment="1">
      <alignment horizontal="left"/>
    </xf>
    <xf numFmtId="168" fontId="5" fillId="2" borderId="5" xfId="0" applyNumberFormat="1" applyFont="1" applyFill="1" applyBorder="1" applyAlignment="1">
      <alignment horizontal="left"/>
    </xf>
    <xf numFmtId="0" fontId="5" fillId="2" borderId="7" xfId="0" applyFont="1" applyFill="1" applyBorder="1" applyAlignment="1">
      <alignment horizontal="left"/>
    </xf>
    <xf numFmtId="168" fontId="0" fillId="0" borderId="0" xfId="0" applyNumberFormat="1" applyFill="1" applyBorder="1" applyAlignment="1">
      <alignment shrinkToFit="1"/>
    </xf>
    <xf numFmtId="168" fontId="0" fillId="0" borderId="5" xfId="0" applyNumberFormat="1" applyFill="1" applyBorder="1" applyAlignment="1">
      <alignment shrinkToFit="1"/>
    </xf>
    <xf numFmtId="0" fontId="19" fillId="0" borderId="30" xfId="3" applyFont="1" applyBorder="1" applyAlignment="1">
      <alignment horizontal="center" vertical="center" wrapText="1"/>
    </xf>
    <xf numFmtId="0" fontId="62" fillId="0" borderId="10" xfId="0" applyFont="1" applyBorder="1" applyAlignment="1">
      <alignment horizontal="left" wrapText="1"/>
    </xf>
    <xf numFmtId="0" fontId="62" fillId="0" borderId="20" xfId="0" applyFont="1" applyBorder="1" applyAlignment="1">
      <alignment horizontal="left" wrapText="1"/>
    </xf>
    <xf numFmtId="0" fontId="29" fillId="0" borderId="4" xfId="0" applyFont="1" applyBorder="1" applyAlignment="1">
      <alignment horizontal="left"/>
    </xf>
    <xf numFmtId="0" fontId="29" fillId="0" borderId="0" xfId="0" applyFont="1" applyBorder="1" applyAlignment="1">
      <alignment horizontal="left"/>
    </xf>
    <xf numFmtId="0" fontId="5" fillId="2" borderId="0" xfId="0" applyFont="1" applyFill="1" applyBorder="1" applyAlignment="1">
      <alignment horizontal="left"/>
    </xf>
    <xf numFmtId="0" fontId="5" fillId="2" borderId="5" xfId="0" applyFont="1" applyFill="1" applyBorder="1" applyAlignment="1">
      <alignment horizontal="left"/>
    </xf>
    <xf numFmtId="173" fontId="5" fillId="2" borderId="0" xfId="0" applyNumberFormat="1" applyFont="1" applyFill="1" applyBorder="1" applyAlignment="1">
      <alignment horizontal="left"/>
    </xf>
    <xf numFmtId="173" fontId="5" fillId="2" borderId="5" xfId="0" applyNumberFormat="1" applyFont="1" applyFill="1" applyBorder="1" applyAlignment="1">
      <alignment horizontal="left"/>
    </xf>
    <xf numFmtId="0" fontId="62" fillId="0" borderId="51" xfId="0" applyFont="1" applyBorder="1" applyAlignment="1">
      <alignment horizontal="left" wrapText="1"/>
    </xf>
    <xf numFmtId="0" fontId="62" fillId="0" borderId="87" xfId="0" applyFont="1" applyBorder="1" applyAlignment="1">
      <alignment horizontal="left" wrapText="1"/>
    </xf>
    <xf numFmtId="0" fontId="62" fillId="0" borderId="10" xfId="0" applyFont="1" applyBorder="1" applyAlignment="1">
      <alignment wrapText="1"/>
    </xf>
    <xf numFmtId="0" fontId="62" fillId="0" borderId="20" xfId="0" applyFont="1" applyBorder="1" applyAlignment="1">
      <alignment wrapText="1"/>
    </xf>
    <xf numFmtId="168" fontId="0" fillId="0" borderId="0" xfId="0" applyNumberFormat="1" applyAlignment="1">
      <alignment horizontal="center" shrinkToFit="1"/>
    </xf>
    <xf numFmtId="0" fontId="36" fillId="0" borderId="2" xfId="0" applyFont="1" applyBorder="1" applyAlignment="1">
      <alignment horizontal="left" wrapText="1"/>
    </xf>
    <xf numFmtId="0" fontId="36" fillId="0" borderId="3" xfId="0" applyFont="1" applyBorder="1" applyAlignment="1">
      <alignment horizontal="left" wrapText="1"/>
    </xf>
    <xf numFmtId="0" fontId="36" fillId="0" borderId="7" xfId="0" applyFont="1" applyBorder="1" applyAlignment="1">
      <alignment horizontal="left" wrapText="1"/>
    </xf>
    <xf numFmtId="0" fontId="36" fillId="0" borderId="93" xfId="0" applyFont="1" applyBorder="1" applyAlignment="1">
      <alignment horizontal="left" wrapText="1"/>
    </xf>
    <xf numFmtId="0" fontId="4" fillId="0" borderId="21" xfId="0" applyFont="1" applyBorder="1" applyAlignment="1">
      <alignment horizontal="left" wrapText="1"/>
    </xf>
    <xf numFmtId="0" fontId="4" fillId="0" borderId="27" xfId="0" applyFont="1" applyBorder="1" applyAlignment="1">
      <alignment horizontal="left" wrapText="1"/>
    </xf>
    <xf numFmtId="0" fontId="62" fillId="0" borderId="98" xfId="0" applyFont="1" applyBorder="1" applyAlignment="1">
      <alignment horizontal="left" wrapText="1"/>
    </xf>
    <xf numFmtId="0" fontId="62" fillId="0" borderId="86" xfId="0" applyFont="1" applyBorder="1" applyAlignment="1">
      <alignment horizontal="left" wrapText="1"/>
    </xf>
    <xf numFmtId="0" fontId="56" fillId="0" borderId="99" xfId="0" applyFont="1" applyBorder="1" applyAlignment="1">
      <alignment horizontal="center"/>
    </xf>
    <xf numFmtId="0" fontId="57" fillId="0" borderId="99" xfId="0" applyFont="1" applyBorder="1" applyAlignment="1">
      <alignment horizontal="center"/>
    </xf>
    <xf numFmtId="0" fontId="71" fillId="0" borderId="136" xfId="0" applyFont="1" applyBorder="1" applyAlignment="1">
      <alignment horizontal="center"/>
    </xf>
    <xf numFmtId="14" fontId="4" fillId="2" borderId="0" xfId="0" applyNumberFormat="1" applyFont="1" applyFill="1" applyBorder="1" applyAlignment="1">
      <alignment horizontal="left"/>
    </xf>
    <xf numFmtId="0" fontId="4" fillId="2" borderId="7" xfId="0" applyFont="1" applyFill="1" applyBorder="1" applyAlignment="1">
      <alignment horizontal="left"/>
    </xf>
    <xf numFmtId="0" fontId="4" fillId="2" borderId="93" xfId="0" applyFont="1" applyFill="1" applyBorder="1" applyAlignment="1">
      <alignment horizontal="left"/>
    </xf>
    <xf numFmtId="166" fontId="5" fillId="2" borderId="0" xfId="0" applyNumberFormat="1" applyFont="1" applyFill="1" applyBorder="1" applyAlignment="1">
      <alignment horizontal="left"/>
    </xf>
    <xf numFmtId="0" fontId="5" fillId="2" borderId="93" xfId="0" applyFont="1" applyFill="1" applyBorder="1" applyAlignment="1">
      <alignment horizontal="left"/>
    </xf>
    <xf numFmtId="0" fontId="29" fillId="0" borderId="6" xfId="0" applyFont="1" applyBorder="1" applyAlignment="1">
      <alignment horizontal="left"/>
    </xf>
    <xf numFmtId="0" fontId="29" fillId="0" borderId="7" xfId="0" applyFont="1" applyBorder="1" applyAlignment="1">
      <alignment horizontal="left"/>
    </xf>
    <xf numFmtId="0" fontId="29" fillId="0" borderId="95" xfId="0" applyFont="1" applyBorder="1" applyAlignment="1">
      <alignment horizontal="left"/>
    </xf>
    <xf numFmtId="0" fontId="29" fillId="0" borderId="2" xfId="0" applyFont="1" applyBorder="1" applyAlignment="1">
      <alignment horizontal="left"/>
    </xf>
    <xf numFmtId="0" fontId="4" fillId="2" borderId="0" xfId="0" applyNumberFormat="1" applyFont="1" applyFill="1" applyBorder="1" applyAlignment="1">
      <alignment horizontal="left"/>
    </xf>
    <xf numFmtId="0" fontId="4" fillId="2" borderId="5" xfId="0" applyNumberFormat="1" applyFont="1" applyFill="1" applyBorder="1" applyAlignment="1">
      <alignment horizontal="left"/>
    </xf>
    <xf numFmtId="0" fontId="44" fillId="2" borderId="2" xfId="0" applyNumberFormat="1" applyFont="1" applyFill="1" applyBorder="1" applyAlignment="1">
      <alignment horizontal="left" wrapText="1" shrinkToFit="1"/>
    </xf>
    <xf numFmtId="0" fontId="44" fillId="2" borderId="3" xfId="0" applyNumberFormat="1" applyFont="1" applyFill="1" applyBorder="1" applyAlignment="1">
      <alignment horizontal="left" wrapText="1" shrinkToFit="1"/>
    </xf>
    <xf numFmtId="0" fontId="6" fillId="0" borderId="7" xfId="3" applyFont="1" applyBorder="1" applyAlignment="1">
      <alignment horizontal="left" vertical="center" wrapText="1"/>
    </xf>
    <xf numFmtId="0" fontId="29" fillId="0" borderId="0" xfId="0" applyFont="1" applyFill="1" applyAlignment="1">
      <alignment horizontal="center"/>
    </xf>
    <xf numFmtId="168" fontId="58" fillId="0" borderId="0" xfId="0" applyNumberFormat="1" applyFont="1" applyAlignment="1">
      <alignment horizontal="center" vertical="top" wrapText="1"/>
    </xf>
    <xf numFmtId="0" fontId="78" fillId="0" borderId="0" xfId="0" applyFont="1" applyBorder="1" applyAlignment="1">
      <alignment horizontal="left" vertical="center" wrapText="1"/>
    </xf>
    <xf numFmtId="0" fontId="78" fillId="0" borderId="0" xfId="0" applyFont="1" applyBorder="1" applyAlignment="1">
      <alignment horizontal="center" vertical="center" wrapText="1"/>
    </xf>
    <xf numFmtId="0" fontId="3" fillId="0" borderId="9" xfId="0" applyFont="1" applyBorder="1" applyAlignment="1">
      <alignment horizontal="center"/>
    </xf>
    <xf numFmtId="0" fontId="3" fillId="0" borderId="32" xfId="0" applyFont="1" applyBorder="1" applyAlignment="1">
      <alignment horizontal="center"/>
    </xf>
    <xf numFmtId="0" fontId="3" fillId="0" borderId="17" xfId="0" applyFont="1" applyBorder="1" applyAlignment="1">
      <alignment horizontal="center"/>
    </xf>
    <xf numFmtId="0" fontId="5" fillId="0" borderId="0" xfId="0" applyFont="1" applyAlignment="1">
      <alignment horizontal="center"/>
    </xf>
    <xf numFmtId="0" fontId="30" fillId="0" borderId="0" xfId="0" applyFont="1" applyAlignment="1">
      <alignment horizontal="center"/>
    </xf>
    <xf numFmtId="0" fontId="0" fillId="0" borderId="6" xfId="0" applyFill="1" applyBorder="1" applyAlignment="1">
      <alignment horizontal="center"/>
    </xf>
    <xf numFmtId="0" fontId="0" fillId="0" borderId="93" xfId="0" applyFill="1" applyBorder="1" applyAlignment="1">
      <alignment horizontal="center"/>
    </xf>
    <xf numFmtId="0" fontId="75" fillId="0" borderId="148" xfId="0" applyFont="1" applyFill="1" applyBorder="1" applyAlignment="1">
      <alignment horizontal="center"/>
    </xf>
    <xf numFmtId="0" fontId="75" fillId="0" borderId="149" xfId="0" applyFont="1" applyFill="1" applyBorder="1" applyAlignment="1">
      <alignment horizontal="center"/>
    </xf>
    <xf numFmtId="0" fontId="54" fillId="0" borderId="95" xfId="0" applyFont="1" applyFill="1" applyBorder="1" applyAlignment="1">
      <alignment horizontal="center"/>
    </xf>
    <xf numFmtId="0" fontId="54" fillId="0" borderId="3" xfId="0" applyFont="1" applyFill="1" applyBorder="1" applyAlignment="1">
      <alignment horizontal="center"/>
    </xf>
    <xf numFmtId="168" fontId="54" fillId="0" borderId="0" xfId="0" applyNumberFormat="1" applyFont="1" applyAlignment="1">
      <alignment horizontal="left" wrapText="1"/>
    </xf>
  </cellXfs>
  <cellStyles count="6">
    <cellStyle name="Currency" xfId="1" builtinId="4"/>
    <cellStyle name="Normal" xfId="0" builtinId="0"/>
    <cellStyle name="Normal 29" xfId="2"/>
    <cellStyle name="Normal 7" xfId="3"/>
    <cellStyle name="Normal 8" xfId="4"/>
    <cellStyle name="Percent" xfId="5" builtinId="5"/>
  </cellStyles>
  <dxfs count="63">
    <dxf>
      <font>
        <condense val="0"/>
        <extend val="0"/>
        <color indexed="10"/>
      </font>
    </dxf>
    <dxf>
      <font>
        <condense val="0"/>
        <extend val="0"/>
        <color indexed="10"/>
      </font>
      <fill>
        <patternFill patternType="none">
          <bgColor indexed="65"/>
        </patternFill>
      </fill>
    </dxf>
    <dxf>
      <font>
        <condense val="0"/>
        <extend val="0"/>
        <color indexed="10"/>
      </font>
    </dxf>
    <dxf>
      <font>
        <condense val="0"/>
        <extend val="0"/>
        <color indexed="9"/>
      </font>
    </dxf>
    <dxf>
      <font>
        <condense val="0"/>
        <extend val="0"/>
        <color indexed="10"/>
      </font>
      <fill>
        <patternFill>
          <bgColor indexed="10"/>
        </patternFill>
      </fill>
    </dxf>
    <dxf>
      <font>
        <condense val="0"/>
        <extend val="0"/>
        <color indexed="9"/>
      </font>
    </dxf>
    <dxf>
      <font>
        <condense val="0"/>
        <extend val="0"/>
        <color auto="1"/>
      </font>
    </dxf>
    <dxf>
      <font>
        <condense val="0"/>
        <extend val="0"/>
        <color auto="1"/>
      </font>
      <fill>
        <patternFill patternType="none">
          <bgColor indexed="65"/>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ndense val="0"/>
        <extend val="0"/>
        <color indexed="8"/>
      </font>
    </dxf>
    <dxf>
      <font>
        <condense val="0"/>
        <extend val="0"/>
        <color auto="1"/>
      </font>
    </dxf>
    <dxf>
      <font>
        <b/>
        <i val="0"/>
        <condense val="0"/>
        <extend val="0"/>
        <color indexed="10"/>
      </font>
    </dxf>
    <dxf>
      <fill>
        <patternFill>
          <bgColor indexed="13"/>
        </patternFill>
      </fill>
    </dxf>
    <dxf>
      <font>
        <condense val="0"/>
        <extend val="0"/>
        <color indexed="9"/>
      </font>
      <fill>
        <patternFill>
          <bgColor indexed="5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1"/>
        </patternFill>
      </fill>
    </dxf>
    <dxf>
      <fill>
        <patternFill>
          <bgColor indexed="11"/>
        </patternFill>
      </fill>
    </dxf>
    <dxf>
      <font>
        <condense val="0"/>
        <extend val="0"/>
        <color indexed="10"/>
      </font>
      <fill>
        <patternFill>
          <bgColor indexed="22"/>
        </patternFill>
      </fill>
      <border>
        <left/>
        <right/>
        <top/>
        <bottom/>
      </border>
    </dxf>
    <dxf>
      <fill>
        <patternFill>
          <bgColor indexed="8"/>
        </patternFill>
      </fill>
    </dxf>
    <dxf>
      <fill>
        <patternFill>
          <bgColor indexed="10"/>
        </patternFill>
      </fill>
    </dxf>
    <dxf>
      <fill>
        <patternFill>
          <bgColor indexed="10"/>
        </patternFill>
      </fill>
    </dxf>
    <dxf>
      <fill>
        <patternFill>
          <bgColor indexed="10"/>
        </patternFill>
      </fill>
    </dxf>
    <dxf>
      <fill>
        <patternFill>
          <bgColor indexed="8"/>
        </patternFill>
      </fill>
    </dxf>
    <dxf>
      <font>
        <condense val="0"/>
        <extend val="0"/>
        <color indexed="10"/>
      </font>
      <fill>
        <patternFill>
          <bgColor indexed="8"/>
        </patternFill>
      </fill>
    </dxf>
    <dxf>
      <font>
        <condense val="0"/>
        <extend val="0"/>
        <color indexed="10"/>
      </font>
      <fill>
        <patternFill>
          <bgColor indexed="8"/>
        </patternFill>
      </fill>
    </dxf>
    <dxf>
      <font>
        <condense val="0"/>
        <extend val="0"/>
        <color indexed="9"/>
      </font>
    </dxf>
    <dxf>
      <font>
        <condense val="0"/>
        <extend val="0"/>
        <color indexed="10"/>
      </font>
      <fill>
        <patternFill>
          <bgColor indexed="22"/>
        </patternFill>
      </fill>
      <border>
        <left/>
        <right/>
        <top/>
        <bottom/>
      </border>
    </dxf>
    <dxf>
      <fill>
        <patternFill>
          <bgColor indexed="11"/>
        </patternFill>
      </fill>
    </dxf>
    <dxf>
      <fill>
        <patternFill>
          <bgColor indexed="11"/>
        </patternFill>
      </fill>
    </dxf>
    <dxf>
      <font>
        <condense val="0"/>
        <extend val="0"/>
        <color indexed="9"/>
      </font>
    </dxf>
    <dxf>
      <fill>
        <patternFill patternType="gray125">
          <fgColor indexed="10"/>
          <bgColor indexed="9"/>
        </patternFill>
      </fill>
    </dxf>
    <dxf>
      <font>
        <condense val="0"/>
        <extend val="0"/>
        <color indexed="9"/>
      </font>
    </dxf>
    <dxf>
      <fill>
        <patternFill patternType="gray125">
          <fgColor indexed="10"/>
          <bgColor indexed="9"/>
        </patternFill>
      </fill>
    </dxf>
    <dxf>
      <font>
        <condense val="0"/>
        <extend val="0"/>
        <color indexed="9"/>
      </font>
    </dxf>
    <dxf>
      <fill>
        <patternFill patternType="gray125">
          <fgColor indexed="10"/>
          <bgColor indexed="9"/>
        </patternFill>
      </fill>
    </dxf>
    <dxf>
      <font>
        <condense val="0"/>
        <extend val="0"/>
        <color indexed="9"/>
      </font>
    </dxf>
    <dxf>
      <fill>
        <patternFill patternType="gray125">
          <fgColor indexed="10"/>
          <bgColor indexed="9"/>
        </patternFill>
      </fill>
    </dxf>
    <dxf>
      <font>
        <condense val="0"/>
        <extend val="0"/>
        <color indexed="9"/>
      </font>
    </dxf>
    <dxf>
      <fill>
        <patternFill patternType="gray125">
          <fgColor indexed="10"/>
          <bgColor indexed="9"/>
        </patternFill>
      </fill>
    </dxf>
    <dxf>
      <font>
        <condense val="0"/>
        <extend val="0"/>
        <color indexed="9"/>
      </font>
    </dxf>
    <dxf>
      <fill>
        <patternFill patternType="gray125">
          <fgColor indexed="10"/>
          <bgColor indexed="9"/>
        </patternFill>
      </fill>
    </dxf>
    <dxf>
      <font>
        <condense val="0"/>
        <extend val="0"/>
        <color indexed="9"/>
      </font>
    </dxf>
    <dxf>
      <fill>
        <patternFill patternType="gray125">
          <fgColor indexed="10"/>
          <bgColor indexed="9"/>
        </patternFill>
      </fill>
    </dxf>
    <dxf>
      <font>
        <condense val="0"/>
        <extend val="0"/>
        <color indexed="9"/>
      </font>
    </dxf>
    <dxf>
      <fill>
        <patternFill patternType="gray125">
          <fgColor indexed="10"/>
          <bgColor indexed="9"/>
        </patternFill>
      </fill>
    </dxf>
    <dxf>
      <font>
        <condense val="0"/>
        <extend val="0"/>
        <color indexed="9"/>
      </font>
    </dxf>
    <dxf>
      <fill>
        <patternFill patternType="gray125">
          <fgColor indexed="10"/>
          <bgColor indexed="9"/>
        </patternFill>
      </fill>
    </dxf>
    <dxf>
      <font>
        <condense val="0"/>
        <extend val="0"/>
        <color auto="1"/>
      </font>
      <fill>
        <patternFill>
          <bgColor indexed="10"/>
        </patternFill>
      </fill>
    </dxf>
    <dxf>
      <font>
        <condense val="0"/>
        <extend val="0"/>
        <color indexed="10"/>
      </font>
    </dxf>
    <dxf>
      <font>
        <b/>
        <i val="0"/>
        <condense val="0"/>
        <extend val="0"/>
        <color indexed="10"/>
      </font>
    </dxf>
    <dxf>
      <font>
        <condense val="0"/>
        <extend val="0"/>
        <color indexed="41"/>
      </font>
    </dxf>
    <dxf>
      <font>
        <condense val="0"/>
        <extend val="0"/>
        <color indexed="10"/>
      </font>
    </dxf>
    <dxf>
      <font>
        <condense val="0"/>
        <extend val="0"/>
        <color indexed="10"/>
      </font>
      <fill>
        <patternFill>
          <bgColor indexed="8"/>
        </patternFill>
      </fill>
    </dxf>
    <dxf>
      <font>
        <condense val="0"/>
        <extend val="0"/>
        <color indexed="10"/>
      </font>
    </dxf>
    <dxf>
      <fill>
        <patternFill patternType="gray125">
          <fgColor indexed="10"/>
        </patternFill>
      </fill>
    </dxf>
    <dxf>
      <font>
        <condense val="0"/>
        <extend val="0"/>
        <color indexed="9"/>
      </font>
    </dxf>
    <dxf>
      <fill>
        <patternFill patternType="gray125">
          <fgColor indexed="10"/>
          <bgColor indexed="9"/>
        </patternFill>
      </fill>
    </dxf>
    <dxf>
      <font>
        <condense val="0"/>
        <extend val="0"/>
        <color indexed="9"/>
      </font>
    </dxf>
    <dxf>
      <fill>
        <patternFill patternType="gray125">
          <fgColor indexed="10"/>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BL$1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W$12"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BO$16"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BP$1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BQ$1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U$4"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S$4"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BB$6"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xdr:row>
          <xdr:rowOff>171450</xdr:rowOff>
        </xdr:from>
        <xdr:to>
          <xdr:col>3</xdr:col>
          <xdr:colOff>409575</xdr:colOff>
          <xdr:row>1</xdr:row>
          <xdr:rowOff>219075</xdr:rowOff>
        </xdr:to>
        <xdr:sp macro="" textlink="">
          <xdr:nvSpPr>
            <xdr:cNvPr id="1060" name="Group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xdr:row>
          <xdr:rowOff>180975</xdr:rowOff>
        </xdr:from>
        <xdr:to>
          <xdr:col>3</xdr:col>
          <xdr:colOff>171450</xdr:colOff>
          <xdr:row>1</xdr:row>
          <xdr:rowOff>209550</xdr:rowOff>
        </xdr:to>
        <xdr:sp macro="" textlink="">
          <xdr:nvSpPr>
            <xdr:cNvPr id="1061" name="Option Button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GALV</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xdr:row>
          <xdr:rowOff>180975</xdr:rowOff>
        </xdr:from>
        <xdr:to>
          <xdr:col>3</xdr:col>
          <xdr:colOff>323850</xdr:colOff>
          <xdr:row>1</xdr:row>
          <xdr:rowOff>209550</xdr:rowOff>
        </xdr:to>
        <xdr:sp macro="" textlink="">
          <xdr:nvSpPr>
            <xdr:cNvPr id="1062" name="Option Button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SS-304</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xdr:row>
          <xdr:rowOff>142875</xdr:rowOff>
        </xdr:from>
        <xdr:to>
          <xdr:col>3</xdr:col>
          <xdr:colOff>142875</xdr:colOff>
          <xdr:row>1</xdr:row>
          <xdr:rowOff>171450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Material Surcharge</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xdr:row>
          <xdr:rowOff>219075</xdr:rowOff>
        </xdr:from>
        <xdr:to>
          <xdr:col>5</xdr:col>
          <xdr:colOff>123825</xdr:colOff>
          <xdr:row>1</xdr:row>
          <xdr:rowOff>266700</xdr:rowOff>
        </xdr:to>
        <xdr:sp macro="" textlink="">
          <xdr:nvSpPr>
            <xdr:cNvPr id="1154" name="Group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xdr:row>
          <xdr:rowOff>228600</xdr:rowOff>
        </xdr:from>
        <xdr:to>
          <xdr:col>4</xdr:col>
          <xdr:colOff>228600</xdr:colOff>
          <xdr:row>1</xdr:row>
          <xdr:rowOff>257175</xdr:rowOff>
        </xdr:to>
        <xdr:sp macro="" textlink="">
          <xdr:nvSpPr>
            <xdr:cNvPr id="1155" name="Option Button 131" hidden="1">
              <a:extLst>
                <a:ext uri="{63B3BB69-23CF-44E3-9099-C40C66FF867C}">
                  <a14:compatExt spid="_x0000_s1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HI-TEMP</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xdr:row>
          <xdr:rowOff>228600</xdr:rowOff>
        </xdr:from>
        <xdr:to>
          <xdr:col>4</xdr:col>
          <xdr:colOff>352425</xdr:colOff>
          <xdr:row>1</xdr:row>
          <xdr:rowOff>266700</xdr:rowOff>
        </xdr:to>
        <xdr:sp macro="" textlink="">
          <xdr:nvSpPr>
            <xdr:cNvPr id="1156" name="Option Button 132" hidden="1">
              <a:extLst>
                <a:ext uri="{63B3BB69-23CF-44E3-9099-C40C66FF867C}">
                  <a14:compatExt spid="_x0000_s1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GORETEX</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xdr:row>
          <xdr:rowOff>228600</xdr:rowOff>
        </xdr:from>
        <xdr:to>
          <xdr:col>5</xdr:col>
          <xdr:colOff>9525</xdr:colOff>
          <xdr:row>1</xdr:row>
          <xdr:rowOff>266700</xdr:rowOff>
        </xdr:to>
        <xdr:sp macro="" textlink="">
          <xdr:nvSpPr>
            <xdr:cNvPr id="1157" name="Option Button 133" hidden="1">
              <a:extLst>
                <a:ext uri="{63B3BB69-23CF-44E3-9099-C40C66FF867C}">
                  <a14:compatExt spid="_x0000_s1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VITON</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xdr:row>
          <xdr:rowOff>228600</xdr:rowOff>
        </xdr:from>
        <xdr:to>
          <xdr:col>4</xdr:col>
          <xdr:colOff>114300</xdr:colOff>
          <xdr:row>1</xdr:row>
          <xdr:rowOff>266700</xdr:rowOff>
        </xdr:to>
        <xdr:sp macro="" textlink="">
          <xdr:nvSpPr>
            <xdr:cNvPr id="1158" name="Option Button 134" hidden="1">
              <a:extLst>
                <a:ext uri="{63B3BB69-23CF-44E3-9099-C40C66FF867C}">
                  <a14:compatExt spid="_x0000_s1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BUNA-N(STD)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228600</xdr:rowOff>
        </xdr:from>
        <xdr:to>
          <xdr:col>5</xdr:col>
          <xdr:colOff>104775</xdr:colOff>
          <xdr:row>1</xdr:row>
          <xdr:rowOff>257175</xdr:rowOff>
        </xdr:to>
        <xdr:sp macro="" textlink="">
          <xdr:nvSpPr>
            <xdr:cNvPr id="1159" name="Option Button 135" hidden="1">
              <a:extLst>
                <a:ext uri="{63B3BB69-23CF-44E3-9099-C40C66FF867C}">
                  <a14:compatExt spid="_x0000_s1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FDA</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xdr:row>
          <xdr:rowOff>276225</xdr:rowOff>
        </xdr:from>
        <xdr:to>
          <xdr:col>1</xdr:col>
          <xdr:colOff>104775</xdr:colOff>
          <xdr:row>5</xdr:row>
          <xdr:rowOff>95250</xdr:rowOff>
        </xdr:to>
        <xdr:sp macro="" textlink="">
          <xdr:nvSpPr>
            <xdr:cNvPr id="1201" name="Group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xdr:row>
          <xdr:rowOff>276225</xdr:rowOff>
        </xdr:from>
        <xdr:to>
          <xdr:col>4</xdr:col>
          <xdr:colOff>438150</xdr:colOff>
          <xdr:row>5</xdr:row>
          <xdr:rowOff>104775</xdr:rowOff>
        </xdr:to>
        <xdr:sp macro="" textlink="">
          <xdr:nvSpPr>
            <xdr:cNvPr id="1203" name="Group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xdr:row>
          <xdr:rowOff>228600</xdr:rowOff>
        </xdr:from>
        <xdr:to>
          <xdr:col>3</xdr:col>
          <xdr:colOff>333375</xdr:colOff>
          <xdr:row>1</xdr:row>
          <xdr:rowOff>266700</xdr:rowOff>
        </xdr:to>
        <xdr:sp macro="" textlink="">
          <xdr:nvSpPr>
            <xdr:cNvPr id="1210" name="Group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1</xdr:row>
          <xdr:rowOff>228600</xdr:rowOff>
        </xdr:from>
        <xdr:to>
          <xdr:col>3</xdr:col>
          <xdr:colOff>114300</xdr:colOff>
          <xdr:row>1</xdr:row>
          <xdr:rowOff>257175</xdr:rowOff>
        </xdr:to>
        <xdr:sp macro="" textlink="">
          <xdr:nvSpPr>
            <xdr:cNvPr id="1211" name="Option Button 187" hidden="1">
              <a:extLst>
                <a:ext uri="{63B3BB69-23CF-44E3-9099-C40C66FF867C}">
                  <a14:compatExt spid="_x0000_s1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Standard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xdr:row>
          <xdr:rowOff>228600</xdr:rowOff>
        </xdr:from>
        <xdr:to>
          <xdr:col>3</xdr:col>
          <xdr:colOff>314325</xdr:colOff>
          <xdr:row>1</xdr:row>
          <xdr:rowOff>257175</xdr:rowOff>
        </xdr:to>
        <xdr:sp macro="" textlink="">
          <xdr:nvSpPr>
            <xdr:cNvPr id="1212" name="Option Button 188" hidden="1">
              <a:extLst>
                <a:ext uri="{63B3BB69-23CF-44E3-9099-C40C66FF867C}">
                  <a14:compatExt spid="_x0000_s1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Adjustable</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xdr:row>
          <xdr:rowOff>133350</xdr:rowOff>
        </xdr:from>
        <xdr:to>
          <xdr:col>5</xdr:col>
          <xdr:colOff>228600</xdr:colOff>
          <xdr:row>1</xdr:row>
          <xdr:rowOff>209550</xdr:rowOff>
        </xdr:to>
        <xdr:sp macro="" textlink="">
          <xdr:nvSpPr>
            <xdr:cNvPr id="1213" name="Group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xdr:row>
          <xdr:rowOff>142875</xdr:rowOff>
        </xdr:from>
        <xdr:to>
          <xdr:col>5</xdr:col>
          <xdr:colOff>180975</xdr:colOff>
          <xdr:row>1</xdr:row>
          <xdr:rowOff>171450</xdr:rowOff>
        </xdr:to>
        <xdr:sp macro="" textlink="">
          <xdr:nvSpPr>
            <xdr:cNvPr id="1214" name="Option Button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xdr:row>
          <xdr:rowOff>171450</xdr:rowOff>
        </xdr:from>
        <xdr:to>
          <xdr:col>5</xdr:col>
          <xdr:colOff>200025</xdr:colOff>
          <xdr:row>1</xdr:row>
          <xdr:rowOff>200025</xdr:rowOff>
        </xdr:to>
        <xdr:sp macro="" textlink="">
          <xdr:nvSpPr>
            <xdr:cNvPr id="1215" name="Option Button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xdr:row>
          <xdr:rowOff>266700</xdr:rowOff>
        </xdr:from>
        <xdr:to>
          <xdr:col>1</xdr:col>
          <xdr:colOff>180975</xdr:colOff>
          <xdr:row>5</xdr:row>
          <xdr:rowOff>85725</xdr:rowOff>
        </xdr:to>
        <xdr:sp macro="" textlink="">
          <xdr:nvSpPr>
            <xdr:cNvPr id="1223" name="Group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1</xdr:row>
          <xdr:rowOff>219075</xdr:rowOff>
        </xdr:from>
        <xdr:to>
          <xdr:col>1</xdr:col>
          <xdr:colOff>19050</xdr:colOff>
          <xdr:row>1</xdr:row>
          <xdr:rowOff>266700</xdr:rowOff>
        </xdr:to>
        <xdr:sp macro="" textlink="">
          <xdr:nvSpPr>
            <xdr:cNvPr id="1225" name="Button 201" hidden="1">
              <a:extLst>
                <a:ext uri="{63B3BB69-23CF-44E3-9099-C40C66FF867C}">
                  <a14:compatExt spid="_x0000_s12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ENTER</a:t>
              </a:r>
              <a:endParaRPr lang="en-US"/>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xdr:row>
          <xdr:rowOff>228600</xdr:rowOff>
        </xdr:from>
        <xdr:to>
          <xdr:col>1</xdr:col>
          <xdr:colOff>352425</xdr:colOff>
          <xdr:row>1</xdr:row>
          <xdr:rowOff>276225</xdr:rowOff>
        </xdr:to>
        <xdr:sp macro="" textlink="">
          <xdr:nvSpPr>
            <xdr:cNvPr id="1226" name="Button 202" hidden="1">
              <a:extLst>
                <a:ext uri="{63B3BB69-23CF-44E3-9099-C40C66FF867C}">
                  <a14:compatExt spid="_x0000_s122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CLEAR</a:t>
              </a:r>
              <a:endParaRPr lang="en-US"/>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266700</xdr:rowOff>
        </xdr:from>
        <xdr:to>
          <xdr:col>2</xdr:col>
          <xdr:colOff>9525</xdr:colOff>
          <xdr:row>1</xdr:row>
          <xdr:rowOff>228600</xdr:rowOff>
        </xdr:to>
        <xdr:sp macro="" textlink="">
          <xdr:nvSpPr>
            <xdr:cNvPr id="5121" name="Group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95250</xdr:rowOff>
        </xdr:from>
        <xdr:to>
          <xdr:col>2</xdr:col>
          <xdr:colOff>9525</xdr:colOff>
          <xdr:row>0</xdr:row>
          <xdr:rowOff>257175</xdr:rowOff>
        </xdr:to>
        <xdr:sp macro="" textlink="">
          <xdr:nvSpPr>
            <xdr:cNvPr id="5128" name="Group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28575</xdr:rowOff>
        </xdr:from>
        <xdr:to>
          <xdr:col>2</xdr:col>
          <xdr:colOff>28575</xdr:colOff>
          <xdr:row>8</xdr:row>
          <xdr:rowOff>152400</xdr:rowOff>
        </xdr:to>
        <xdr:sp macro="" textlink="">
          <xdr:nvSpPr>
            <xdr:cNvPr id="14363" name="Group Box 27" hidden="1">
              <a:extLst>
                <a:ext uri="{63B3BB69-23CF-44E3-9099-C40C66FF867C}">
                  <a14:compatExt spid="_x0000_s14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1133475</xdr:colOff>
          <xdr:row>14</xdr:row>
          <xdr:rowOff>152400</xdr:rowOff>
        </xdr:to>
        <xdr:sp macro="" textlink="">
          <xdr:nvSpPr>
            <xdr:cNvPr id="14364" name="Group Box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46</xdr:row>
          <xdr:rowOff>0</xdr:rowOff>
        </xdr:from>
        <xdr:to>
          <xdr:col>2</xdr:col>
          <xdr:colOff>9525</xdr:colOff>
          <xdr:row>49</xdr:row>
          <xdr:rowOff>142875</xdr:rowOff>
        </xdr:to>
        <xdr:sp macro="" textlink="">
          <xdr:nvSpPr>
            <xdr:cNvPr id="14365" name="Group Box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28575</xdr:rowOff>
        </xdr:from>
        <xdr:to>
          <xdr:col>1</xdr:col>
          <xdr:colOff>1171575</xdr:colOff>
          <xdr:row>58</xdr:row>
          <xdr:rowOff>28575</xdr:rowOff>
        </xdr:to>
        <xdr:sp macro="" textlink="">
          <xdr:nvSpPr>
            <xdr:cNvPr id="14366" name="Group Box 30" hidden="1">
              <a:extLst>
                <a:ext uri="{63B3BB69-23CF-44E3-9099-C40C66FF867C}">
                  <a14:compatExt spid="_x0000_s1436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304800</xdr:rowOff>
        </xdr:from>
        <xdr:to>
          <xdr:col>0</xdr:col>
          <xdr:colOff>304800</xdr:colOff>
          <xdr:row>1</xdr:row>
          <xdr:rowOff>238125</xdr:rowOff>
        </xdr:to>
        <xdr:sp macro="" textlink="">
          <xdr:nvSpPr>
            <xdr:cNvPr id="6145" name="Group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304800</xdr:rowOff>
        </xdr:from>
        <xdr:to>
          <xdr:col>0</xdr:col>
          <xdr:colOff>304800</xdr:colOff>
          <xdr:row>3</xdr:row>
          <xdr:rowOff>66675</xdr:rowOff>
        </xdr:to>
        <xdr:sp macro="" textlink="">
          <xdr:nvSpPr>
            <xdr:cNvPr id="6146" name="Group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123825</xdr:rowOff>
        </xdr:from>
        <xdr:to>
          <xdr:col>0</xdr:col>
          <xdr:colOff>314325</xdr:colOff>
          <xdr:row>0</xdr:row>
          <xdr:rowOff>228600</xdr:rowOff>
        </xdr:to>
        <xdr:sp macro="" textlink="">
          <xdr:nvSpPr>
            <xdr:cNvPr id="6148" name="Group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5</xdr:row>
          <xdr:rowOff>9525</xdr:rowOff>
        </xdr:from>
        <xdr:to>
          <xdr:col>17</xdr:col>
          <xdr:colOff>0</xdr:colOff>
          <xdr:row>5</xdr:row>
          <xdr:rowOff>485775</xdr:rowOff>
        </xdr:to>
        <xdr:sp macro="" textlink="">
          <xdr:nvSpPr>
            <xdr:cNvPr id="7194" name="Group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xdr:row>
          <xdr:rowOff>104775</xdr:rowOff>
        </xdr:from>
        <xdr:to>
          <xdr:col>16</xdr:col>
          <xdr:colOff>457200</xdr:colOff>
          <xdr:row>5</xdr:row>
          <xdr:rowOff>381000</xdr:rowOff>
        </xdr:to>
        <xdr:sp macro="" textlink="">
          <xdr:nvSpPr>
            <xdr:cNvPr id="7195" name="Option Button 27" hidden="1">
              <a:extLst>
                <a:ext uri="{63B3BB69-23CF-44E3-9099-C40C66FF867C}">
                  <a14:compatExt spid="_x0000_s7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30</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5</xdr:row>
          <xdr:rowOff>95250</xdr:rowOff>
        </xdr:from>
        <xdr:to>
          <xdr:col>16</xdr:col>
          <xdr:colOff>866775</xdr:colOff>
          <xdr:row>5</xdr:row>
          <xdr:rowOff>381000</xdr:rowOff>
        </xdr:to>
        <xdr:sp macro="" textlink="">
          <xdr:nvSpPr>
            <xdr:cNvPr id="7196" name="Option Button 28" hidden="1">
              <a:extLst>
                <a:ext uri="{63B3BB69-23CF-44E3-9099-C40C66FF867C}">
                  <a14:compatExt spid="_x0000_s7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45</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12</xdr:col>
          <xdr:colOff>0</xdr:colOff>
          <xdr:row>5</xdr:row>
          <xdr:rowOff>485775</xdr:rowOff>
        </xdr:to>
        <xdr:sp macro="" textlink="">
          <xdr:nvSpPr>
            <xdr:cNvPr id="7197" name="Group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xdr:row>
          <xdr:rowOff>104775</xdr:rowOff>
        </xdr:from>
        <xdr:to>
          <xdr:col>8</xdr:col>
          <xdr:colOff>200025</xdr:colOff>
          <xdr:row>5</xdr:row>
          <xdr:rowOff>381000</xdr:rowOff>
        </xdr:to>
        <xdr:sp macro="" textlink="">
          <xdr:nvSpPr>
            <xdr:cNvPr id="7198" name="Option Button 30" hidden="1">
              <a:extLst>
                <a:ext uri="{63B3BB69-23CF-44E3-9099-C40C66FF867C}">
                  <a14:compatExt spid="_x0000_s7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30</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xdr:row>
          <xdr:rowOff>180975</xdr:rowOff>
        </xdr:from>
        <xdr:to>
          <xdr:col>11</xdr:col>
          <xdr:colOff>304800</xdr:colOff>
          <xdr:row>5</xdr:row>
          <xdr:rowOff>400050</xdr:rowOff>
        </xdr:to>
        <xdr:sp macro="" textlink="">
          <xdr:nvSpPr>
            <xdr:cNvPr id="7199" name="Option Button 31" hidden="1">
              <a:extLst>
                <a:ext uri="{63B3BB69-23CF-44E3-9099-C40C66FF867C}">
                  <a14:compatExt spid="_x0000_s7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45</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495300</xdr:rowOff>
        </xdr:from>
        <xdr:to>
          <xdr:col>5</xdr:col>
          <xdr:colOff>0</xdr:colOff>
          <xdr:row>35</xdr:row>
          <xdr:rowOff>171450</xdr:rowOff>
        </xdr:to>
        <xdr:sp macro="" textlink="">
          <xdr:nvSpPr>
            <xdr:cNvPr id="7202" name="Group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xdr:row>
          <xdr:rowOff>0</xdr:rowOff>
        </xdr:from>
        <xdr:to>
          <xdr:col>38</xdr:col>
          <xdr:colOff>0</xdr:colOff>
          <xdr:row>34</xdr:row>
          <xdr:rowOff>114300</xdr:rowOff>
        </xdr:to>
        <xdr:sp macro="" textlink="">
          <xdr:nvSpPr>
            <xdr:cNvPr id="7222" name="Group Box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xdr:row>
          <xdr:rowOff>28575</xdr:rowOff>
        </xdr:from>
        <xdr:to>
          <xdr:col>8</xdr:col>
          <xdr:colOff>114300</xdr:colOff>
          <xdr:row>1</xdr:row>
          <xdr:rowOff>247650</xdr:rowOff>
        </xdr:to>
        <xdr:sp macro="" textlink="">
          <xdr:nvSpPr>
            <xdr:cNvPr id="7224" name="Option Button 56" hidden="1">
              <a:extLst>
                <a:ext uri="{63B3BB69-23CF-44E3-9099-C40C66FF867C}">
                  <a14:compatExt spid="_x0000_s7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Black Iron</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xdr:row>
          <xdr:rowOff>19050</xdr:rowOff>
        </xdr:from>
        <xdr:to>
          <xdr:col>9</xdr:col>
          <xdr:colOff>409575</xdr:colOff>
          <xdr:row>1</xdr:row>
          <xdr:rowOff>247650</xdr:rowOff>
        </xdr:to>
        <xdr:sp macro="" textlink="">
          <xdr:nvSpPr>
            <xdr:cNvPr id="7225" name="Option Button 57" hidden="1">
              <a:extLst>
                <a:ext uri="{63B3BB69-23CF-44E3-9099-C40C66FF867C}">
                  <a14:compatExt spid="_x0000_s7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Galvanized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0</xdr:row>
          <xdr:rowOff>361950</xdr:rowOff>
        </xdr:from>
        <xdr:to>
          <xdr:col>12</xdr:col>
          <xdr:colOff>28575</xdr:colOff>
          <xdr:row>2</xdr:row>
          <xdr:rowOff>0</xdr:rowOff>
        </xdr:to>
        <xdr:sp macro="" textlink="">
          <xdr:nvSpPr>
            <xdr:cNvPr id="7226" name="Group Box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xdr:row>
          <xdr:rowOff>28575</xdr:rowOff>
        </xdr:from>
        <xdr:to>
          <xdr:col>2</xdr:col>
          <xdr:colOff>238125</xdr:colOff>
          <xdr:row>2</xdr:row>
          <xdr:rowOff>266700</xdr:rowOff>
        </xdr:to>
        <xdr:sp macro="" textlink="">
          <xdr:nvSpPr>
            <xdr:cNvPr id="7229" name="Group Box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457200</xdr:rowOff>
        </xdr:from>
        <xdr:to>
          <xdr:col>0</xdr:col>
          <xdr:colOff>295275</xdr:colOff>
          <xdr:row>3</xdr:row>
          <xdr:rowOff>28575</xdr:rowOff>
        </xdr:to>
        <xdr:sp macro="" textlink="">
          <xdr:nvSpPr>
            <xdr:cNvPr id="8200" name="Group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209550</xdr:rowOff>
        </xdr:from>
        <xdr:to>
          <xdr:col>0</xdr:col>
          <xdr:colOff>314325</xdr:colOff>
          <xdr:row>0</xdr:row>
          <xdr:rowOff>371475</xdr:rowOff>
        </xdr:to>
        <xdr:sp macro="" textlink="">
          <xdr:nvSpPr>
            <xdr:cNvPr id="8202" name="Group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8</xdr:row>
      <xdr:rowOff>180975</xdr:rowOff>
    </xdr:to>
    <xdr:sp macro="" textlink="">
      <xdr:nvSpPr>
        <xdr:cNvPr id="11520" name="Object 892"/>
        <xdr:cNvSpPr>
          <a:spLocks noChangeArrowheads="1" noChangeShapeType="1"/>
        </xdr:cNvSpPr>
      </xdr:nvSpPr>
      <xdr:spPr bwMode="auto">
        <a:xfrm>
          <a:off x="457200" y="781050"/>
          <a:ext cx="0" cy="2228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0</xdr:col>
      <xdr:colOff>247650</xdr:colOff>
      <xdr:row>0</xdr:row>
      <xdr:rowOff>114300</xdr:rowOff>
    </xdr:from>
    <xdr:to>
      <xdr:col>4</xdr:col>
      <xdr:colOff>552450</xdr:colOff>
      <xdr:row>1</xdr:row>
      <xdr:rowOff>371475</xdr:rowOff>
    </xdr:to>
    <xdr:sp macro="" textlink="">
      <xdr:nvSpPr>
        <xdr:cNvPr id="11456" name="WordArt 845"/>
        <xdr:cNvSpPr>
          <a:spLocks noChangeArrowheads="1" noChangeShapeType="1"/>
        </xdr:cNvSpPr>
      </xdr:nvSpPr>
      <xdr:spPr bwMode="auto">
        <a:xfrm>
          <a:off x="247650" y="114300"/>
          <a:ext cx="2514600" cy="1038225"/>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US" sz="3600" u="sng" strike="sngStrike" kern="10" cap="small" spc="0">
              <a:ln w="19050">
                <a:solidFill>
                  <a:srgbClr val="99CCFF"/>
                </a:solidFill>
                <a:round/>
                <a:headEnd/>
                <a:tailEnd/>
              </a:ln>
              <a:solidFill>
                <a:srgbClr val="0066CC"/>
              </a:solidFill>
              <a:effectLst>
                <a:outerShdw dist="35921" dir="2700000" algn="ctr" rotWithShape="0">
                  <a:srgbClr val="990000"/>
                </a:outerShdw>
              </a:effectLst>
              <a:latin typeface="Impact"/>
            </a:rPr>
            <a:t>K&amp;B Duct</a:t>
          </a:r>
        </a:p>
      </xdr:txBody>
    </xdr:sp>
    <xdr:clientData/>
  </xdr:twoCellAnchor>
  <mc:AlternateContent xmlns:mc="http://schemas.openxmlformats.org/markup-compatibility/2006">
    <mc:Choice xmlns:a14="http://schemas.microsoft.com/office/drawing/2010/main" Requires="a14">
      <xdr:twoCellAnchor>
        <xdr:from>
          <xdr:col>3</xdr:col>
          <xdr:colOff>142875</xdr:colOff>
          <xdr:row>2</xdr:row>
          <xdr:rowOff>152400</xdr:rowOff>
        </xdr:from>
        <xdr:to>
          <xdr:col>3</xdr:col>
          <xdr:colOff>276225</xdr:colOff>
          <xdr:row>2</xdr:row>
          <xdr:rowOff>200025</xdr:rowOff>
        </xdr:to>
        <xdr:sp macro="" textlink="">
          <xdr:nvSpPr>
            <xdr:cNvPr id="11480" name="Button 1240" hidden="1">
              <a:extLst>
                <a:ext uri="{63B3BB69-23CF-44E3-9099-C40C66FF867C}">
                  <a14:compatExt spid="_x0000_s1148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PRINT BASE QUOTE</a:t>
              </a:r>
              <a:endParaRPr lang="en-US"/>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285750</xdr:colOff>
          <xdr:row>2</xdr:row>
          <xdr:rowOff>142875</xdr:rowOff>
        </xdr:from>
        <xdr:to>
          <xdr:col>3</xdr:col>
          <xdr:colOff>285750</xdr:colOff>
          <xdr:row>2</xdr:row>
          <xdr:rowOff>219075</xdr:rowOff>
        </xdr:to>
        <xdr:sp macro="" textlink="">
          <xdr:nvSpPr>
            <xdr:cNvPr id="11481" name="Button 1241" hidden="1">
              <a:extLst>
                <a:ext uri="{63B3BB69-23CF-44E3-9099-C40C66FF867C}">
                  <a14:compatExt spid="_x0000_s1148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PRINT WITH CUSTOMER DISCOUNT</a:t>
              </a:r>
              <a:endParaRPr lang="en-US"/>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466725</xdr:colOff>
          <xdr:row>2</xdr:row>
          <xdr:rowOff>152400</xdr:rowOff>
        </xdr:from>
        <xdr:to>
          <xdr:col>3</xdr:col>
          <xdr:colOff>609600</xdr:colOff>
          <xdr:row>2</xdr:row>
          <xdr:rowOff>200025</xdr:rowOff>
        </xdr:to>
        <xdr:sp macro="" textlink="">
          <xdr:nvSpPr>
            <xdr:cNvPr id="11482" name="Button 1242" hidden="1">
              <a:extLst>
                <a:ext uri="{63B3BB69-23CF-44E3-9099-C40C66FF867C}">
                  <a14:compatExt spid="_x0000_s1148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PRINT ALL</a:t>
              </a:r>
              <a:endParaRPr lang="en-US"/>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erial%20Pricing%20Spreadsheets/Kirk%20and%20Blum/Internal%20Quote%20Sheet%204-0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B Duct Parts"/>
      <sheetName val="KB Duct Elbows"/>
      <sheetName val="Branches"/>
      <sheetName val="Specials"/>
      <sheetName val="Flanged Parts"/>
      <sheetName val="Flanged Elbows"/>
      <sheetName val="Fabrication"/>
      <sheetName val="Components"/>
      <sheetName val="Special Rings"/>
      <sheetName val="Price List"/>
    </sheetNames>
    <sheetDataSet>
      <sheetData sheetId="0"/>
      <sheetData sheetId="1"/>
      <sheetData sheetId="2"/>
      <sheetData sheetId="3"/>
      <sheetData sheetId="4"/>
      <sheetData sheetId="5"/>
      <sheetData sheetId="6"/>
      <sheetData sheetId="7"/>
      <sheetData sheetId="8"/>
      <sheetData sheetId="9">
        <row r="4123">
          <cell r="N4123">
            <v>9.32</v>
          </cell>
        </row>
        <row r="4124">
          <cell r="N4124">
            <v>10.45</v>
          </cell>
        </row>
        <row r="4125">
          <cell r="N4125">
            <v>11.02</v>
          </cell>
        </row>
        <row r="4126">
          <cell r="N4126">
            <v>23.07</v>
          </cell>
        </row>
        <row r="4127">
          <cell r="N4127">
            <v>26.14</v>
          </cell>
        </row>
        <row r="4128">
          <cell r="N4128">
            <v>27.39</v>
          </cell>
        </row>
        <row r="4129">
          <cell r="N4129">
            <v>28.64</v>
          </cell>
        </row>
        <row r="4130">
          <cell r="N4130">
            <v>30</v>
          </cell>
        </row>
        <row r="4131">
          <cell r="N4131">
            <v>36.14</v>
          </cell>
        </row>
        <row r="4132">
          <cell r="N4132">
            <v>40.68</v>
          </cell>
        </row>
        <row r="4133">
          <cell r="N4133">
            <v>43.07</v>
          </cell>
        </row>
        <row r="4134">
          <cell r="N4134">
            <v>45.91</v>
          </cell>
        </row>
        <row r="4135">
          <cell r="N4135">
            <v>49.32</v>
          </cell>
        </row>
        <row r="4136">
          <cell r="N4136">
            <v>52.84</v>
          </cell>
        </row>
        <row r="4137">
          <cell r="N4137">
            <v>67.84</v>
          </cell>
        </row>
        <row r="4138">
          <cell r="N4138">
            <v>68.75</v>
          </cell>
        </row>
        <row r="4139">
          <cell r="N4139">
            <v>72.27</v>
          </cell>
        </row>
        <row r="4140">
          <cell r="N4140">
            <v>74.430000000000007</v>
          </cell>
        </row>
        <row r="4141">
          <cell r="N4141">
            <v>79.319999999999993</v>
          </cell>
        </row>
        <row r="4142">
          <cell r="N4142">
            <v>81.93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5.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1"/>
    <pageSetUpPr fitToPage="1"/>
  </sheetPr>
  <dimension ref="A1:BT39"/>
  <sheetViews>
    <sheetView topLeftCell="A6" zoomScale="70" workbookViewId="0">
      <selection activeCell="D15" sqref="D15:D16"/>
    </sheetView>
  </sheetViews>
  <sheetFormatPr defaultRowHeight="12.75" x14ac:dyDescent="0.2"/>
  <cols>
    <col min="1" max="1" width="4.7109375" customWidth="1"/>
    <col min="2" max="2" width="8.42578125" customWidth="1"/>
    <col min="3" max="3" width="8.7109375" customWidth="1"/>
    <col min="4" max="5" width="6.85546875" customWidth="1"/>
    <col min="6" max="6" width="7.28515625" customWidth="1"/>
    <col min="7" max="7" width="6.140625" customWidth="1"/>
    <col min="8" max="8" width="8.28515625" customWidth="1"/>
    <col min="9" max="9" width="10.7109375" customWidth="1"/>
    <col min="10" max="10" width="7.140625" customWidth="1"/>
    <col min="11" max="11" width="7" customWidth="1"/>
    <col min="12" max="12" width="14.140625" customWidth="1"/>
    <col min="13" max="13" width="13.7109375" customWidth="1"/>
    <col min="14" max="14" width="8.28515625" customWidth="1"/>
    <col min="15" max="15" width="7" customWidth="1"/>
    <col min="16" max="18" width="5.7109375" customWidth="1"/>
    <col min="19" max="19" width="7.7109375" customWidth="1"/>
    <col min="20" max="20" width="7" customWidth="1"/>
    <col min="21" max="21" width="6.28515625" customWidth="1"/>
    <col min="22" max="22" width="7" customWidth="1"/>
    <col min="23" max="23" width="8.7109375" customWidth="1"/>
    <col min="24" max="24" width="8.85546875" customWidth="1"/>
    <col min="25" max="25" width="8.7109375" customWidth="1"/>
    <col min="26" max="26" width="7.28515625" customWidth="1"/>
    <col min="27" max="27" width="10.28515625" customWidth="1"/>
    <col min="28" max="28" width="7.140625" customWidth="1"/>
    <col min="29" max="29" width="7.7109375" customWidth="1"/>
    <col min="30" max="30" width="7" customWidth="1"/>
    <col min="31" max="32" width="8" customWidth="1"/>
    <col min="33" max="33" width="8.42578125" customWidth="1"/>
    <col min="34" max="34" width="7.85546875" customWidth="1"/>
    <col min="35" max="35" width="6.42578125" customWidth="1"/>
    <col min="36" max="37" width="7.7109375" customWidth="1"/>
    <col min="38" max="40" width="6.28515625" customWidth="1"/>
    <col min="41" max="47" width="7.7109375" customWidth="1"/>
    <col min="51" max="51" width="8" customWidth="1"/>
    <col min="53" max="53" width="6.28515625" customWidth="1"/>
    <col min="55" max="55" width="12.28515625" customWidth="1"/>
    <col min="57" max="57" width="8.5703125" customWidth="1"/>
    <col min="64" max="67" width="5.140625" customWidth="1"/>
    <col min="68" max="68" width="7.42578125" customWidth="1"/>
  </cols>
  <sheetData>
    <row r="1" spans="1:69" ht="19.5" customHeight="1" x14ac:dyDescent="0.25">
      <c r="C1" s="805" t="s">
        <v>895</v>
      </c>
      <c r="D1" s="805"/>
      <c r="E1" s="805"/>
      <c r="O1" s="805" t="s">
        <v>896</v>
      </c>
      <c r="P1" s="805"/>
      <c r="Q1" s="805"/>
      <c r="Y1" t="s">
        <v>1774</v>
      </c>
      <c r="AA1" s="775">
        <v>41053</v>
      </c>
      <c r="AB1" s="776"/>
      <c r="AC1" s="776"/>
    </row>
    <row r="2" spans="1:69" ht="23.25" customHeight="1" thickBot="1" x14ac:dyDescent="0.35">
      <c r="C2" s="806" t="s">
        <v>889</v>
      </c>
      <c r="D2" s="806"/>
      <c r="E2" s="807"/>
      <c r="F2" s="760"/>
      <c r="G2" s="760"/>
      <c r="H2" s="760"/>
      <c r="I2" s="760"/>
      <c r="J2" s="760"/>
      <c r="K2" s="760"/>
      <c r="L2" s="760"/>
      <c r="M2" s="760"/>
      <c r="N2" s="7" t="s">
        <v>889</v>
      </c>
      <c r="O2" s="7"/>
      <c r="P2" s="1"/>
      <c r="Q2" s="810"/>
      <c r="R2" s="810"/>
      <c r="S2" s="810"/>
      <c r="T2" s="810"/>
      <c r="U2" s="810"/>
      <c r="V2" s="810"/>
      <c r="W2" s="810"/>
      <c r="Y2" s="3" t="s">
        <v>897</v>
      </c>
      <c r="AA2" s="778">
        <f ca="1">TODAY()</f>
        <v>41348</v>
      </c>
      <c r="AB2" s="778"/>
      <c r="AC2" s="779"/>
      <c r="AN2" s="124">
        <f>IF(Q2="REQUIRED",1,0)</f>
        <v>0</v>
      </c>
    </row>
    <row r="3" spans="1:69" ht="16.5" customHeight="1" thickBot="1" x14ac:dyDescent="0.3">
      <c r="C3" s="806" t="s">
        <v>894</v>
      </c>
      <c r="D3" s="806"/>
      <c r="E3" s="807"/>
      <c r="F3" s="762"/>
      <c r="G3" s="762"/>
      <c r="H3" s="762"/>
      <c r="I3" s="762"/>
      <c r="J3" s="762"/>
      <c r="K3" s="762"/>
      <c r="L3" s="762"/>
      <c r="M3" s="762"/>
      <c r="N3" s="806" t="s">
        <v>894</v>
      </c>
      <c r="O3" s="809"/>
      <c r="P3" s="809"/>
      <c r="Q3" s="761"/>
      <c r="R3" s="761"/>
      <c r="S3" s="761"/>
      <c r="T3" s="761"/>
      <c r="U3" s="761"/>
      <c r="V3" s="766"/>
      <c r="W3" s="766"/>
      <c r="X3" s="782" t="s">
        <v>811</v>
      </c>
      <c r="Y3" s="782"/>
      <c r="Z3" s="782"/>
      <c r="AA3" s="3" t="s">
        <v>812</v>
      </c>
      <c r="AB3" s="677">
        <v>0.35</v>
      </c>
      <c r="AC3" s="765" t="s">
        <v>99</v>
      </c>
      <c r="AD3" s="765"/>
      <c r="AE3" s="678">
        <v>0</v>
      </c>
      <c r="AM3" s="124">
        <f>IF(Q4="REQUIRED",1,0)</f>
        <v>0</v>
      </c>
    </row>
    <row r="4" spans="1:69" ht="16.5" customHeight="1" thickBot="1" x14ac:dyDescent="0.3">
      <c r="C4" s="808" t="s">
        <v>890</v>
      </c>
      <c r="D4" s="808"/>
      <c r="E4" s="807"/>
      <c r="F4" s="761"/>
      <c r="G4" s="761"/>
      <c r="H4" s="761"/>
      <c r="I4" s="761"/>
      <c r="J4" s="761"/>
      <c r="K4" s="761"/>
      <c r="L4" s="761"/>
      <c r="M4" s="761"/>
      <c r="N4" s="808" t="s">
        <v>890</v>
      </c>
      <c r="O4" s="809"/>
      <c r="P4" s="809"/>
      <c r="Q4" s="761"/>
      <c r="R4" s="761"/>
      <c r="S4" s="761"/>
      <c r="T4" s="761"/>
      <c r="U4" s="761"/>
      <c r="V4" s="766"/>
      <c r="W4" s="766"/>
      <c r="X4" s="3" t="s">
        <v>595</v>
      </c>
      <c r="Y4" s="3"/>
      <c r="Z4" s="780"/>
      <c r="AA4" s="780"/>
      <c r="AB4" s="780"/>
      <c r="AC4" s="781"/>
      <c r="AD4" s="781"/>
      <c r="AM4" s="124">
        <f>IF(Q5="REQUIRED",1,0)</f>
        <v>0</v>
      </c>
    </row>
    <row r="5" spans="1:69" ht="16.5" customHeight="1" thickBot="1" x14ac:dyDescent="0.25">
      <c r="C5" s="808"/>
      <c r="D5" s="808"/>
      <c r="E5" s="807"/>
      <c r="F5" s="761"/>
      <c r="G5" s="761"/>
      <c r="H5" s="761"/>
      <c r="I5" s="761"/>
      <c r="J5" s="761"/>
      <c r="K5" s="761"/>
      <c r="L5" s="761"/>
      <c r="M5" s="761"/>
      <c r="N5" s="809"/>
      <c r="O5" s="809"/>
      <c r="P5" s="809"/>
      <c r="Q5" s="761"/>
      <c r="R5" s="761"/>
      <c r="S5" s="761"/>
      <c r="T5" s="761"/>
      <c r="U5" s="761"/>
      <c r="V5" s="766"/>
      <c r="W5" s="766"/>
      <c r="X5" s="1"/>
      <c r="Y5" s="1"/>
      <c r="Z5" s="1"/>
      <c r="AA5" s="1"/>
      <c r="AB5" s="1"/>
      <c r="AC5" s="1"/>
      <c r="AD5" s="1"/>
      <c r="AE5" s="777">
        <f>'Price List'!O3907</f>
        <v>6707.8000000000011</v>
      </c>
      <c r="AF5" s="777"/>
      <c r="AM5" s="124">
        <f>IF(Q6="REQUIRED",1,0)</f>
        <v>0</v>
      </c>
    </row>
    <row r="6" spans="1:69" ht="16.5" customHeight="1" thickBot="1" x14ac:dyDescent="0.3">
      <c r="C6" s="806" t="s">
        <v>891</v>
      </c>
      <c r="D6" s="806"/>
      <c r="E6" s="807"/>
      <c r="F6" s="761"/>
      <c r="G6" s="761"/>
      <c r="H6" s="761"/>
      <c r="I6" s="761"/>
      <c r="J6" s="761"/>
      <c r="K6" s="761"/>
      <c r="L6" s="761"/>
      <c r="M6" s="761"/>
      <c r="N6" s="806" t="s">
        <v>891</v>
      </c>
      <c r="O6" s="809"/>
      <c r="P6" s="809"/>
      <c r="Q6" s="761"/>
      <c r="R6" s="761"/>
      <c r="S6" s="761"/>
      <c r="T6" s="761"/>
      <c r="U6" s="761"/>
      <c r="V6" s="766"/>
      <c r="W6" s="766"/>
      <c r="X6" s="1"/>
      <c r="Y6" s="1"/>
      <c r="Z6" s="1"/>
      <c r="AA6" s="1"/>
      <c r="AB6" s="1"/>
      <c r="AC6" s="1"/>
      <c r="AD6" s="1"/>
      <c r="AM6" s="124">
        <f>IF(Q7="REQUIRED",1,0)</f>
        <v>0</v>
      </c>
    </row>
    <row r="7" spans="1:69" ht="16.5" customHeight="1" thickBot="1" x14ac:dyDescent="0.3">
      <c r="C7" s="806" t="s">
        <v>892</v>
      </c>
      <c r="D7" s="806"/>
      <c r="E7" s="807"/>
      <c r="F7" s="761"/>
      <c r="G7" s="851"/>
      <c r="H7" s="6"/>
      <c r="I7" s="6"/>
      <c r="J7" s="6"/>
      <c r="K7" s="6"/>
      <c r="L7" s="6"/>
      <c r="M7" s="6"/>
      <c r="N7" s="806" t="s">
        <v>892</v>
      </c>
      <c r="O7" s="809"/>
      <c r="P7" s="809"/>
      <c r="Q7" s="760"/>
      <c r="R7" s="779"/>
      <c r="S7" s="779"/>
      <c r="T7" s="6"/>
      <c r="V7" s="763"/>
      <c r="W7" s="763"/>
      <c r="X7" s="763"/>
      <c r="Y7" s="763"/>
      <c r="Z7" s="763"/>
      <c r="AA7" s="763"/>
      <c r="AB7" s="763"/>
      <c r="AC7" s="763"/>
      <c r="AD7" s="763"/>
      <c r="AE7" s="763"/>
      <c r="AF7" s="763"/>
      <c r="AM7" s="124" t="s">
        <v>269</v>
      </c>
    </row>
    <row r="8" spans="1:69" ht="16.5" customHeight="1" thickBot="1" x14ac:dyDescent="0.3">
      <c r="C8" s="806" t="s">
        <v>893</v>
      </c>
      <c r="D8" s="806"/>
      <c r="E8" s="807"/>
      <c r="F8" s="852"/>
      <c r="G8" s="853"/>
      <c r="H8" s="6"/>
      <c r="I8" s="6"/>
      <c r="J8" s="6"/>
      <c r="K8" s="6"/>
      <c r="L8" s="6"/>
      <c r="M8" s="6"/>
      <c r="N8" s="806" t="s">
        <v>893</v>
      </c>
      <c r="O8" s="809"/>
      <c r="P8" s="809"/>
      <c r="Q8" s="761"/>
      <c r="R8" s="766"/>
      <c r="S8" s="766"/>
      <c r="T8" s="5" t="s">
        <v>609</v>
      </c>
      <c r="V8" s="764"/>
      <c r="W8" s="764"/>
      <c r="X8" s="764"/>
      <c r="Y8" s="764"/>
      <c r="Z8" s="764"/>
      <c r="AA8" s="764"/>
      <c r="AB8" s="764"/>
      <c r="AC8" s="764"/>
      <c r="AD8" s="764"/>
      <c r="AE8" s="764"/>
      <c r="AF8" s="764"/>
      <c r="AM8" s="124">
        <f>IF(F10="REQUIRED",1,0)</f>
        <v>0</v>
      </c>
    </row>
    <row r="9" spans="1:69" ht="16.5" customHeight="1" thickBot="1" x14ac:dyDescent="0.3">
      <c r="C9" s="806" t="s">
        <v>904</v>
      </c>
      <c r="D9" s="807"/>
      <c r="E9" s="807"/>
      <c r="F9" s="789"/>
      <c r="G9" s="789"/>
      <c r="H9" s="789"/>
      <c r="I9" s="7" t="s">
        <v>905</v>
      </c>
      <c r="J9" s="7"/>
      <c r="K9" s="789"/>
      <c r="L9" s="792"/>
      <c r="M9" s="792"/>
      <c r="N9" s="788" t="s">
        <v>855</v>
      </c>
      <c r="O9" s="788"/>
      <c r="P9" s="788"/>
      <c r="Q9" s="6"/>
      <c r="R9" s="6"/>
      <c r="S9" s="5" t="s">
        <v>903</v>
      </c>
      <c r="T9" s="6"/>
      <c r="U9" s="6"/>
      <c r="W9" s="770"/>
      <c r="X9" s="770"/>
      <c r="Y9" s="770"/>
      <c r="Z9" s="770"/>
      <c r="AA9" s="770"/>
      <c r="AB9" s="770"/>
      <c r="AC9" s="770"/>
      <c r="AD9" s="770"/>
      <c r="AE9" s="771"/>
      <c r="AF9" s="771"/>
      <c r="AG9" s="771"/>
      <c r="AH9" s="21"/>
      <c r="AI9" s="21"/>
      <c r="AJ9" s="21"/>
      <c r="AK9" s="21"/>
      <c r="AL9" s="21"/>
      <c r="AM9" s="21"/>
      <c r="AN9" s="86">
        <f>IF(AD11="REQUIRED",1,0)</f>
        <v>0</v>
      </c>
      <c r="AO9" s="21"/>
    </row>
    <row r="10" spans="1:69" ht="18" customHeight="1" thickBot="1" x14ac:dyDescent="0.3">
      <c r="C10" s="806" t="s">
        <v>49</v>
      </c>
      <c r="D10" s="807"/>
      <c r="E10" s="807"/>
      <c r="F10" s="774"/>
      <c r="G10" s="774"/>
      <c r="H10" s="774"/>
      <c r="I10" s="774"/>
      <c r="J10" s="774"/>
      <c r="K10" s="774"/>
      <c r="L10" s="774"/>
      <c r="M10" s="774"/>
      <c r="N10" s="774"/>
      <c r="O10" s="8"/>
      <c r="P10" s="8"/>
      <c r="Q10" s="6"/>
      <c r="R10" s="6"/>
      <c r="S10" s="6"/>
      <c r="T10" s="6"/>
      <c r="U10" s="6"/>
      <c r="V10" s="6"/>
      <c r="W10" s="772"/>
      <c r="X10" s="772"/>
      <c r="Y10" s="772"/>
      <c r="Z10" s="772"/>
      <c r="AA10" s="772"/>
      <c r="AB10" s="772"/>
      <c r="AC10" s="772"/>
      <c r="AD10" s="772"/>
      <c r="AE10" s="773"/>
      <c r="AF10" s="773"/>
      <c r="AG10" s="773"/>
      <c r="AH10" s="21"/>
      <c r="AI10" s="21"/>
      <c r="AJ10" s="21"/>
      <c r="AK10" s="21"/>
      <c r="AL10" s="21"/>
      <c r="AM10" s="21"/>
      <c r="AN10" s="86">
        <f>SUM(AN2:AN9)</f>
        <v>0</v>
      </c>
      <c r="AO10" s="21"/>
    </row>
    <row r="11" spans="1:69" ht="24.75" customHeight="1" thickTop="1" thickBot="1" x14ac:dyDescent="0.3">
      <c r="E11" s="1"/>
      <c r="F11" s="793"/>
      <c r="G11" s="794"/>
      <c r="H11" s="790" t="s">
        <v>685</v>
      </c>
      <c r="I11" s="790"/>
      <c r="J11" s="790"/>
      <c r="K11" s="790"/>
      <c r="L11" s="790"/>
      <c r="M11" s="790"/>
      <c r="N11" s="790"/>
      <c r="O11" s="8"/>
      <c r="P11" s="8"/>
      <c r="Q11" s="783" t="s">
        <v>906</v>
      </c>
      <c r="R11" s="783"/>
      <c r="S11" s="783"/>
      <c r="T11" s="783"/>
      <c r="U11" s="774"/>
      <c r="V11" s="774"/>
      <c r="W11" s="774"/>
      <c r="X11" s="774"/>
      <c r="Y11" s="774"/>
      <c r="Z11" s="767" t="s">
        <v>1646</v>
      </c>
      <c r="AA11" s="767"/>
      <c r="AB11" s="767"/>
      <c r="AC11" s="767"/>
      <c r="AD11" s="768"/>
      <c r="AE11" s="768"/>
      <c r="AF11" s="768"/>
      <c r="AG11" s="768"/>
    </row>
    <row r="12" spans="1:69" ht="21.75" customHeight="1" thickTop="1" x14ac:dyDescent="0.35">
      <c r="A12" s="795" t="s">
        <v>1305</v>
      </c>
      <c r="B12" s="796"/>
      <c r="C12" s="796"/>
      <c r="D12" s="796"/>
      <c r="E12" s="797"/>
      <c r="H12" s="791"/>
      <c r="I12" s="791"/>
      <c r="J12" s="791"/>
      <c r="K12" s="791"/>
      <c r="L12" s="791"/>
      <c r="M12" s="791"/>
      <c r="N12" s="791"/>
      <c r="O12" s="201"/>
      <c r="P12" s="6"/>
      <c r="Q12" s="6"/>
      <c r="R12" s="6"/>
      <c r="S12" s="6"/>
      <c r="T12" s="6"/>
      <c r="U12" s="6"/>
      <c r="W12" s="9" t="b">
        <v>0</v>
      </c>
      <c r="X12" s="112" t="s">
        <v>855</v>
      </c>
      <c r="Y12" s="112"/>
      <c r="Z12" s="112"/>
      <c r="AA12" s="769" t="s">
        <v>768</v>
      </c>
      <c r="AB12" s="769"/>
      <c r="AC12" s="769"/>
      <c r="AD12" s="787" t="s">
        <v>769</v>
      </c>
      <c r="AE12" s="787"/>
      <c r="AF12" s="787"/>
      <c r="AG12" s="787"/>
    </row>
    <row r="13" spans="1:69" ht="21" customHeight="1" thickBot="1" x14ac:dyDescent="0.4">
      <c r="A13" s="118"/>
      <c r="B13" s="114"/>
      <c r="C13" s="114"/>
      <c r="D13" s="114"/>
      <c r="E13" s="114"/>
      <c r="H13" s="201"/>
      <c r="I13" s="201"/>
      <c r="J13" s="201"/>
      <c r="K13" s="201"/>
      <c r="L13" s="201"/>
      <c r="M13" s="201"/>
      <c r="N13" s="201"/>
      <c r="O13" s="201"/>
      <c r="P13" s="6"/>
      <c r="Q13" s="802" t="s">
        <v>934</v>
      </c>
      <c r="R13" s="802"/>
      <c r="S13" s="803"/>
      <c r="T13" s="6"/>
      <c r="U13" s="6"/>
      <c r="W13" s="9"/>
      <c r="X13" s="112"/>
      <c r="Y13" s="112"/>
      <c r="Z13" s="112"/>
      <c r="AA13" s="112"/>
      <c r="AB13" s="112"/>
      <c r="AC13" s="112"/>
      <c r="AD13" s="798" t="s">
        <v>770</v>
      </c>
      <c r="AE13" s="798"/>
      <c r="AF13" s="798"/>
      <c r="AG13" s="798"/>
      <c r="AI13" s="132"/>
    </row>
    <row r="14" spans="1:69" ht="29.25" customHeight="1" thickTop="1" thickBot="1" x14ac:dyDescent="0.35">
      <c r="A14" t="s">
        <v>855</v>
      </c>
      <c r="C14" s="784"/>
      <c r="D14" s="785"/>
      <c r="E14" s="786"/>
      <c r="G14" s="833"/>
      <c r="H14" s="834"/>
      <c r="I14" s="835"/>
      <c r="J14" s="585"/>
      <c r="K14" s="131"/>
      <c r="L14" s="131"/>
      <c r="M14" s="131"/>
      <c r="N14" s="131"/>
      <c r="O14" s="131"/>
      <c r="Q14" s="735" t="s">
        <v>124</v>
      </c>
      <c r="R14" s="736"/>
      <c r="S14" s="140"/>
      <c r="T14" s="21"/>
      <c r="U14" s="21"/>
      <c r="V14" s="21"/>
      <c r="W14" s="21"/>
      <c r="X14" s="400" t="s">
        <v>123</v>
      </c>
      <c r="AA14" s="140"/>
      <c r="AB14" s="113"/>
      <c r="AC14" s="113"/>
      <c r="AD14" s="113"/>
      <c r="AE14" s="113"/>
      <c r="AF14" s="113"/>
      <c r="AG14" s="113"/>
      <c r="AH14" s="140"/>
      <c r="AM14" s="830" t="s">
        <v>1766</v>
      </c>
      <c r="AN14" s="831"/>
      <c r="AO14" s="831"/>
      <c r="AP14" s="831"/>
      <c r="AQ14" s="831"/>
      <c r="AR14" s="832"/>
      <c r="AS14" s="116" t="s">
        <v>1767</v>
      </c>
      <c r="AT14" s="1"/>
      <c r="AU14" s="1"/>
      <c r="AV14" s="1"/>
      <c r="AW14" s="1"/>
      <c r="BL14">
        <v>1</v>
      </c>
      <c r="BO14">
        <f>'KB Duct Elbows'!E28</f>
        <v>0</v>
      </c>
    </row>
    <row r="15" spans="1:69" ht="35.25" customHeight="1" thickTop="1" x14ac:dyDescent="0.2">
      <c r="A15" s="811" t="s">
        <v>1644</v>
      </c>
      <c r="B15" s="812" t="s">
        <v>1710</v>
      </c>
      <c r="C15" s="816" t="s">
        <v>921</v>
      </c>
      <c r="D15" s="818" t="s">
        <v>1645</v>
      </c>
      <c r="E15" s="822" t="s">
        <v>856</v>
      </c>
      <c r="F15" s="824" t="s">
        <v>89</v>
      </c>
      <c r="G15" s="827" t="s">
        <v>1525</v>
      </c>
      <c r="H15" s="820" t="s">
        <v>857</v>
      </c>
      <c r="I15" s="814" t="s">
        <v>918</v>
      </c>
      <c r="J15" s="814" t="s">
        <v>594</v>
      </c>
      <c r="K15" s="814" t="s">
        <v>919</v>
      </c>
      <c r="L15" s="814" t="s">
        <v>1337</v>
      </c>
      <c r="M15" s="814" t="s">
        <v>101</v>
      </c>
      <c r="N15" s="799" t="s">
        <v>1351</v>
      </c>
      <c r="O15" s="799" t="s">
        <v>1352</v>
      </c>
      <c r="P15" s="799" t="s">
        <v>47</v>
      </c>
      <c r="Q15" s="799" t="s">
        <v>1354</v>
      </c>
      <c r="R15" s="799" t="s">
        <v>91</v>
      </c>
      <c r="S15" s="799" t="s">
        <v>1353</v>
      </c>
      <c r="T15" s="799" t="s">
        <v>1437</v>
      </c>
      <c r="U15" s="799" t="s">
        <v>1438</v>
      </c>
      <c r="V15" s="799" t="s">
        <v>1410</v>
      </c>
      <c r="W15" s="799" t="s">
        <v>90</v>
      </c>
      <c r="X15" s="804" t="s">
        <v>920</v>
      </c>
      <c r="Y15" s="838" t="s">
        <v>650</v>
      </c>
      <c r="Z15" s="854" t="s">
        <v>611</v>
      </c>
      <c r="AA15" s="840" t="s">
        <v>858</v>
      </c>
      <c r="AB15" s="847" t="s">
        <v>271</v>
      </c>
      <c r="AC15" s="847"/>
      <c r="AD15" s="848"/>
      <c r="AE15" s="182"/>
      <c r="AF15" s="68"/>
      <c r="AG15" s="842" t="s">
        <v>1761</v>
      </c>
      <c r="AH15" s="842" t="s">
        <v>1769</v>
      </c>
      <c r="AI15" s="842" t="s">
        <v>1760</v>
      </c>
      <c r="AJ15" s="842" t="s">
        <v>1759</v>
      </c>
      <c r="AK15" s="842" t="s">
        <v>8</v>
      </c>
      <c r="AL15" s="842" t="s">
        <v>1762</v>
      </c>
      <c r="AM15" s="836" t="s">
        <v>1768</v>
      </c>
      <c r="AN15" s="49"/>
      <c r="AO15" s="843" t="s">
        <v>489</v>
      </c>
      <c r="AP15" s="49"/>
      <c r="AQ15" s="843" t="s">
        <v>56</v>
      </c>
      <c r="AR15" s="49"/>
      <c r="AS15" s="842" t="s">
        <v>490</v>
      </c>
      <c r="AT15" s="49"/>
      <c r="AU15" s="843" t="s">
        <v>485</v>
      </c>
      <c r="AV15" s="68"/>
      <c r="AW15" s="842" t="s">
        <v>1648</v>
      </c>
      <c r="AX15" s="49"/>
      <c r="AY15" s="49"/>
      <c r="AZ15" s="49"/>
      <c r="BA15" s="49"/>
      <c r="BB15" s="49"/>
      <c r="BD15" s="11">
        <v>0</v>
      </c>
      <c r="BE15" s="12" t="e">
        <f>IF(AND((S37+T37+U37)&gt;0,BD15=0),1,0)</f>
        <v>#REF!</v>
      </c>
      <c r="BF15" s="12">
        <v>1</v>
      </c>
      <c r="BG15" s="12">
        <v>1</v>
      </c>
      <c r="BH15" s="12" t="b">
        <v>0</v>
      </c>
      <c r="BI15" s="13">
        <v>0</v>
      </c>
      <c r="BM15" t="e">
        <f>IF(AND(BI15=0,BM16&gt;0),1,0)</f>
        <v>#REF!</v>
      </c>
    </row>
    <row r="16" spans="1:69" ht="24.75" customHeight="1" thickBot="1" x14ac:dyDescent="0.25">
      <c r="A16" s="811"/>
      <c r="B16" s="813"/>
      <c r="C16" s="817"/>
      <c r="D16" s="819"/>
      <c r="E16" s="823"/>
      <c r="F16" s="825"/>
      <c r="G16" s="828"/>
      <c r="H16" s="821"/>
      <c r="I16" s="815"/>
      <c r="J16" s="815"/>
      <c r="K16" s="815"/>
      <c r="L16" s="815"/>
      <c r="M16" s="815"/>
      <c r="N16" s="801"/>
      <c r="O16" s="801"/>
      <c r="P16" s="800"/>
      <c r="Q16" s="801"/>
      <c r="R16" s="801"/>
      <c r="S16" s="801"/>
      <c r="T16" s="800"/>
      <c r="U16" s="800"/>
      <c r="V16" s="800"/>
      <c r="W16" s="801"/>
      <c r="X16" s="800"/>
      <c r="Y16" s="839"/>
      <c r="Z16" s="855"/>
      <c r="AA16" s="841"/>
      <c r="AB16" s="849"/>
      <c r="AC16" s="849"/>
      <c r="AD16" s="850"/>
      <c r="AE16" s="182"/>
      <c r="AF16" s="69"/>
      <c r="AG16" s="837"/>
      <c r="AH16" s="837"/>
      <c r="AI16" s="837"/>
      <c r="AJ16" s="837"/>
      <c r="AK16" s="837"/>
      <c r="AL16" s="837"/>
      <c r="AM16" s="837"/>
      <c r="AN16" s="49"/>
      <c r="AO16" s="844"/>
      <c r="AP16" s="49"/>
      <c r="AQ16" s="844"/>
      <c r="AR16" s="49"/>
      <c r="AS16" s="837"/>
      <c r="AT16" s="49"/>
      <c r="AU16" s="844"/>
      <c r="AV16" s="69"/>
      <c r="AW16" s="837"/>
      <c r="AX16" s="49"/>
      <c r="AY16" s="49"/>
      <c r="AZ16" s="49"/>
      <c r="BA16" s="49"/>
      <c r="BB16" s="49"/>
      <c r="BD16" s="14" t="s">
        <v>884</v>
      </c>
      <c r="BE16" s="15" t="s">
        <v>885</v>
      </c>
      <c r="BF16" s="15" t="s">
        <v>886</v>
      </c>
      <c r="BG16" s="15" t="s">
        <v>887</v>
      </c>
      <c r="BH16" s="15"/>
      <c r="BI16" s="16" t="e">
        <f>SUM(#REF!,#REF!)</f>
        <v>#REF!</v>
      </c>
      <c r="BJ16" t="e">
        <f>SUM(#REF!,#REF!)</f>
        <v>#REF!</v>
      </c>
      <c r="BK16" t="e">
        <f>SUM(#REF!)</f>
        <v>#REF!</v>
      </c>
      <c r="BM16" t="e">
        <f>SUM(BM17:BM35)</f>
        <v>#REF!</v>
      </c>
      <c r="BO16">
        <v>4</v>
      </c>
      <c r="BP16">
        <v>1</v>
      </c>
      <c r="BQ16">
        <v>0</v>
      </c>
    </row>
    <row r="17" spans="1:65" ht="18.75" customHeight="1" thickTop="1" x14ac:dyDescent="0.25">
      <c r="A17" s="29" t="s">
        <v>483</v>
      </c>
      <c r="B17" s="737">
        <f>SUM(D17:E17,I17:Y17,AA17)+SUM('KB Duct Elbows'!E7:L7,'KB Duct Elbows'!N7:U7,'KB Duct Elbows'!X7:AE7,'KB Duct Elbows'!AG7:AN7)+Branches!BA6</f>
        <v>0</v>
      </c>
      <c r="C17" s="590">
        <f>SUM('KB Duct Elbows'!E7:L7,'KB Duct Elbows'!N7:U7,'KB Duct Elbows'!X7:AD7,'KB Duct Elbows'!AG7:AM7,'KB Duct Elbows'!AQ7:BB7)+Branches!BA6+SUM(I17:N17,P17,Q17,R17,S17:Y17,AA17)+Specials!AH5</f>
        <v>0</v>
      </c>
      <c r="D17" s="137"/>
      <c r="E17" s="138"/>
      <c r="F17" s="825"/>
      <c r="G17" s="828"/>
      <c r="H17" s="676">
        <f t="shared" ref="H17:H36" si="0">B17</f>
        <v>0</v>
      </c>
      <c r="I17" s="138"/>
      <c r="J17" s="138"/>
      <c r="K17" s="138"/>
      <c r="L17" s="138"/>
      <c r="M17" s="138"/>
      <c r="N17" s="138"/>
      <c r="O17" s="138"/>
      <c r="P17" s="398"/>
      <c r="Q17" s="151"/>
      <c r="R17" s="151"/>
      <c r="S17" s="138"/>
      <c r="T17" s="138"/>
      <c r="U17" s="138"/>
      <c r="V17" s="139"/>
      <c r="W17" s="151"/>
      <c r="X17" s="138"/>
      <c r="Y17" s="138"/>
      <c r="Z17" s="138"/>
      <c r="AA17" s="738"/>
      <c r="AB17" s="845" t="s">
        <v>272</v>
      </c>
      <c r="AC17" s="845"/>
      <c r="AD17" s="846"/>
      <c r="AE17" s="183"/>
      <c r="AF17" s="133" t="s">
        <v>481</v>
      </c>
      <c r="AG17" s="46"/>
      <c r="AH17" s="46"/>
      <c r="AI17" s="60"/>
      <c r="AJ17" s="60"/>
      <c r="AK17" s="60"/>
      <c r="AL17" s="60"/>
      <c r="AM17" s="60"/>
      <c r="AN17" s="99" t="s">
        <v>481</v>
      </c>
      <c r="AO17" s="58"/>
      <c r="AP17" s="99" t="s">
        <v>861</v>
      </c>
      <c r="AQ17" s="56"/>
      <c r="AR17" s="52" t="s">
        <v>481</v>
      </c>
      <c r="AS17" s="60"/>
      <c r="AT17" s="59" t="s">
        <v>486</v>
      </c>
      <c r="AU17" s="60"/>
      <c r="AV17" s="53" t="s">
        <v>483</v>
      </c>
      <c r="AW17" s="60"/>
      <c r="AX17" s="49"/>
      <c r="AY17" s="49"/>
      <c r="AZ17" s="49"/>
      <c r="BA17" s="49"/>
      <c r="BB17" s="49"/>
      <c r="BD17" s="14" t="e">
        <f>IF(AND($BD$15=1,#REF!&gt;=1,#REF!&gt;=1),1,IF(AND($BD$15=2,#REF!&gt;=1,#REF!&gt;=1),2,0))</f>
        <v>#REF!</v>
      </c>
      <c r="BE17" s="15">
        <f t="shared" ref="BE17:BE36" si="1">IF(B17&gt;H17,1,0)</f>
        <v>0</v>
      </c>
      <c r="BF17" s="15" t="e">
        <f>IF(AND($BD$15=1,#REF!&lt;#REF!),1,0)</f>
        <v>#REF!</v>
      </c>
      <c r="BG17" s="15" t="e">
        <f>IF(AND($BD$15=2,#REF!&lt;#REF!),1,0)</f>
        <v>#REF!</v>
      </c>
      <c r="BH17" s="15" t="e">
        <f>IF(AND(BD$15=1,(#REF!+#REF!)&gt;(#REF!+#REF!)),1,IF(AND(BD$15=2,(#REF!+#REF!)&gt;(#REF!+#REF!)),2,0))</f>
        <v>#REF!</v>
      </c>
      <c r="BI17" s="16" t="e">
        <f>#REF!+#REF!</f>
        <v>#REF!</v>
      </c>
      <c r="BJ17" t="e">
        <f t="shared" ref="BJ17:BJ33" si="2">BI17+BJ18</f>
        <v>#REF!</v>
      </c>
      <c r="BL17" t="e">
        <f>IF(AND(BD$15=1,BJ17&gt;0,$BK$16&gt;$BI$16),1,IF(AND(BD$15=2,BJ17&gt;0,$BK$16&gt;$BJ$16),2,0))</f>
        <v>#REF!</v>
      </c>
      <c r="BM17" t="e">
        <f>#REF!</f>
        <v>#REF!</v>
      </c>
    </row>
    <row r="18" spans="1:65" ht="16.5" customHeight="1" x14ac:dyDescent="0.25">
      <c r="A18" s="19" t="s">
        <v>861</v>
      </c>
      <c r="B18" s="739">
        <f>SUM(D18:E18,I18:Y18,AA18)+SUM('KB Duct Elbows'!E8:L8,'KB Duct Elbows'!N8:U8,'KB Duct Elbows'!X8:AE8,'KB Duct Elbows'!AG8:AN8)+Branches!BA7+Specials!AI5</f>
        <v>0</v>
      </c>
      <c r="C18" s="66">
        <f>SUM('KB Duct Elbows'!E8:L8,'KB Duct Elbows'!N8:U8,'KB Duct Elbows'!X8:AD8,'KB Duct Elbows'!AG8:AM8,'KB Duct Elbows'!AQ8:BB8)+Branches!BA7+SUM(I18:N18,P18,Q18,R18,S18:Y18,AA18)+Specials!AH6</f>
        <v>0</v>
      </c>
      <c r="D18" s="136"/>
      <c r="E18" s="67"/>
      <c r="F18" s="825"/>
      <c r="G18" s="828"/>
      <c r="H18" s="733">
        <f t="shared" si="0"/>
        <v>0</v>
      </c>
      <c r="I18" s="142"/>
      <c r="J18" s="142"/>
      <c r="K18" s="142"/>
      <c r="L18" s="142"/>
      <c r="M18" s="142"/>
      <c r="N18" s="142"/>
      <c r="O18" s="142"/>
      <c r="P18" s="142"/>
      <c r="Q18" s="142"/>
      <c r="R18" s="142"/>
      <c r="S18" s="142"/>
      <c r="T18" s="142"/>
      <c r="U18" s="142"/>
      <c r="V18" s="142"/>
      <c r="W18" s="142"/>
      <c r="X18" s="142"/>
      <c r="Y18" s="142"/>
      <c r="Z18" s="143"/>
      <c r="AA18" s="740"/>
      <c r="AB18" s="845"/>
      <c r="AC18" s="845"/>
      <c r="AD18" s="846"/>
      <c r="AE18" s="183"/>
      <c r="AF18" s="133" t="s">
        <v>482</v>
      </c>
      <c r="AG18" s="47"/>
      <c r="AH18" s="47"/>
      <c r="AI18" s="56"/>
      <c r="AJ18" s="56"/>
      <c r="AK18" s="56"/>
      <c r="AL18" s="56"/>
      <c r="AM18" s="56"/>
      <c r="AN18" s="99" t="s">
        <v>482</v>
      </c>
      <c r="AO18" s="56"/>
      <c r="AP18" s="99" t="s">
        <v>862</v>
      </c>
      <c r="AQ18" s="55"/>
      <c r="AR18" s="52" t="s">
        <v>483</v>
      </c>
      <c r="AS18" s="56"/>
      <c r="AT18" s="52" t="s">
        <v>487</v>
      </c>
      <c r="AU18" s="56"/>
      <c r="AV18" s="53" t="s">
        <v>861</v>
      </c>
      <c r="AW18" s="56"/>
      <c r="AX18" s="50"/>
      <c r="AY18" s="50"/>
      <c r="AZ18" s="50"/>
      <c r="BA18" s="50"/>
      <c r="BB18" s="50"/>
      <c r="BD18" s="14" t="e">
        <f>IF(AND($BD$15=1,#REF!&gt;=1,#REF!&gt;=1),1,IF(AND($BD$15=2,#REF!&gt;=1,#REF!&gt;=1),2,0))</f>
        <v>#REF!</v>
      </c>
      <c r="BE18" s="15">
        <f t="shared" si="1"/>
        <v>0</v>
      </c>
      <c r="BF18" s="15" t="e">
        <f>IF(AND($BD$15=1,#REF!&lt;#REF!),1,0)</f>
        <v>#REF!</v>
      </c>
      <c r="BG18" s="15" t="e">
        <f>IF(AND($BD$15=2,#REF!&lt;#REF!),1,0)</f>
        <v>#REF!</v>
      </c>
      <c r="BH18" s="15" t="e">
        <f>IF(AND(BD$15=1,(#REF!+#REF!)&gt;(#REF!+#REF!)),1,IF(AND(BD$15=2,(#REF!+#REF!)&gt;(#REF!+#REF!)),2,0))</f>
        <v>#REF!</v>
      </c>
      <c r="BI18" s="16" t="e">
        <f>#REF!+#REF!</f>
        <v>#REF!</v>
      </c>
      <c r="BJ18" t="e">
        <f t="shared" si="2"/>
        <v>#REF!</v>
      </c>
      <c r="BL18" t="e">
        <f>IF(AND(BD$15=1,BJ18&gt;0,$BK$16&gt;$BI$16),1,IF(AND(BD$15=2,BJ18&gt;0,$BK$16&gt;$BJ$16),2,0))</f>
        <v>#REF!</v>
      </c>
      <c r="BM18" t="e">
        <f>#REF!</f>
        <v>#REF!</v>
      </c>
    </row>
    <row r="19" spans="1:65" ht="16.5" customHeight="1" thickBot="1" x14ac:dyDescent="0.3">
      <c r="A19" s="20" t="s">
        <v>862</v>
      </c>
      <c r="B19" s="741">
        <f>SUM(D19:E19,I19:Y19,AA19)+SUM('KB Duct Elbows'!E9:L9,'KB Duct Elbows'!N9:U9,'KB Duct Elbows'!X9:AE9,'KB Duct Elbows'!AG9:AN9)+Branches!BA8+Specials!AI6</f>
        <v>60</v>
      </c>
      <c r="C19" s="28">
        <f>SUM('KB Duct Elbows'!E9:L9,'KB Duct Elbows'!N9:U9,'KB Duct Elbows'!X9:AD9,'KB Duct Elbows'!AG9:AM9,'KB Duct Elbows'!AQ9:BB9)+Branches!BA8+SUM(I19:N19,P19,Q19,R19,S19:Y19,AA19)+Specials!AH7</f>
        <v>33</v>
      </c>
      <c r="D19" s="22">
        <v>14</v>
      </c>
      <c r="E19" s="25">
        <v>13</v>
      </c>
      <c r="F19" s="825"/>
      <c r="G19" s="828"/>
      <c r="H19" s="734">
        <f t="shared" si="0"/>
        <v>60</v>
      </c>
      <c r="I19" s="144"/>
      <c r="J19" s="144"/>
      <c r="K19" s="144"/>
      <c r="L19" s="144"/>
      <c r="M19" s="144"/>
      <c r="N19" s="144">
        <v>7</v>
      </c>
      <c r="O19" s="144"/>
      <c r="P19" s="399"/>
      <c r="Q19" s="144"/>
      <c r="R19" s="25"/>
      <c r="S19" s="144"/>
      <c r="T19" s="144"/>
      <c r="U19" s="144"/>
      <c r="V19" s="25"/>
      <c r="W19" s="144"/>
      <c r="X19" s="144"/>
      <c r="Y19" s="144"/>
      <c r="Z19" s="145"/>
      <c r="AA19" s="742">
        <v>7</v>
      </c>
      <c r="AB19" s="845" t="s">
        <v>273</v>
      </c>
      <c r="AC19" s="845"/>
      <c r="AD19" s="846"/>
      <c r="AE19" s="183"/>
      <c r="AF19" s="133" t="s">
        <v>483</v>
      </c>
      <c r="AG19" s="48"/>
      <c r="AH19" s="48"/>
      <c r="AI19" s="55"/>
      <c r="AJ19" s="55"/>
      <c r="AK19" s="55"/>
      <c r="AL19" s="55"/>
      <c r="AM19" s="55"/>
      <c r="AN19" s="99" t="s">
        <v>483</v>
      </c>
      <c r="AO19" s="55"/>
      <c r="AP19" s="99" t="s">
        <v>863</v>
      </c>
      <c r="AQ19" s="56"/>
      <c r="AR19" s="52" t="s">
        <v>861</v>
      </c>
      <c r="AS19" s="55"/>
      <c r="AT19" s="52" t="s">
        <v>488</v>
      </c>
      <c r="AU19" s="61"/>
      <c r="AV19" s="53" t="s">
        <v>862</v>
      </c>
      <c r="AW19" s="55"/>
      <c r="AX19" s="51"/>
      <c r="AY19" s="51"/>
      <c r="AZ19" s="51"/>
      <c r="BA19" s="51"/>
      <c r="BB19" s="51"/>
      <c r="BD19" s="14" t="e">
        <f>IF(AND($BD$15=1,#REF!&gt;=1,#REF!&gt;=1),1,IF(AND($BD$15=2,#REF!&gt;=1,#REF!&gt;=1),2,0))</f>
        <v>#REF!</v>
      </c>
      <c r="BE19" s="15">
        <f t="shared" si="1"/>
        <v>0</v>
      </c>
      <c r="BF19" s="15" t="e">
        <f>IF(AND($BD$15=1,#REF!&lt;#REF!),1,0)</f>
        <v>#REF!</v>
      </c>
      <c r="BG19" s="15" t="e">
        <f>IF(AND($BD$15=2,#REF!&lt;#REF!),1,0)</f>
        <v>#REF!</v>
      </c>
      <c r="BH19" s="15" t="e">
        <f>IF(AND(BD$15=1,(#REF!+#REF!)&gt;(#REF!+#REF!)),1,IF(AND(BD$15=2,(#REF!+#REF!)&gt;(#REF!+#REF!)),2,0))</f>
        <v>#REF!</v>
      </c>
      <c r="BI19" s="16" t="e">
        <f>#REF!+#REF!</f>
        <v>#REF!</v>
      </c>
      <c r="BJ19" t="e">
        <f t="shared" si="2"/>
        <v>#REF!</v>
      </c>
      <c r="BL19" t="e">
        <f t="shared" ref="BL19:BL35" si="3">IF(AND(BD$15=1,BJ19&gt;0,$BK$16&gt;$BI$16),1,IF(AND(BD$15=2,BJ19&gt;0,$BK$16&gt;$BJ$16),2,0))</f>
        <v>#REF!</v>
      </c>
      <c r="BM19" t="e">
        <f>#REF!</f>
        <v>#REF!</v>
      </c>
    </row>
    <row r="20" spans="1:65" ht="16.5" customHeight="1" thickTop="1" x14ac:dyDescent="0.25">
      <c r="A20" s="20" t="s">
        <v>863</v>
      </c>
      <c r="B20" s="743">
        <f>SUM(D20:E20,I20:Y20,AA20)+SUM('KB Duct Elbows'!E10:L10,'KB Duct Elbows'!N10:U10,'KB Duct Elbows'!X10:AE10,'KB Duct Elbows'!AG10:AN10)+Branches!BA9+Specials!AI7</f>
        <v>0</v>
      </c>
      <c r="C20" s="26">
        <f>SUM('KB Duct Elbows'!E10:L10,'KB Duct Elbows'!N10:U10,'KB Duct Elbows'!X10:AD10,'KB Duct Elbows'!AG10:AM10,'KB Duct Elbows'!AQ10:BB10)+Branches!BA9+SUM(I20:N20,P20,Q20,R20,S20:Y20,AA20)+Specials!AH8</f>
        <v>0</v>
      </c>
      <c r="D20" s="23"/>
      <c r="E20" s="24"/>
      <c r="F20" s="825"/>
      <c r="G20" s="828"/>
      <c r="H20" s="733">
        <f t="shared" si="0"/>
        <v>0</v>
      </c>
      <c r="I20" s="146"/>
      <c r="J20" s="146"/>
      <c r="K20" s="146"/>
      <c r="L20" s="146"/>
      <c r="M20" s="146"/>
      <c r="N20" s="146"/>
      <c r="O20" s="146"/>
      <c r="P20" s="142"/>
      <c r="Q20" s="146"/>
      <c r="R20" s="142"/>
      <c r="S20" s="146"/>
      <c r="T20" s="146"/>
      <c r="U20" s="146"/>
      <c r="V20" s="142"/>
      <c r="W20" s="146"/>
      <c r="X20" s="146"/>
      <c r="Y20" s="146"/>
      <c r="Z20" s="147"/>
      <c r="AA20" s="744"/>
      <c r="AB20" s="845"/>
      <c r="AC20" s="845"/>
      <c r="AD20" s="846"/>
      <c r="AE20" s="183"/>
      <c r="AF20" s="133" t="s">
        <v>861</v>
      </c>
      <c r="AG20" s="47"/>
      <c r="AH20" s="47"/>
      <c r="AI20" s="56"/>
      <c r="AJ20" s="56"/>
      <c r="AK20" s="56"/>
      <c r="AL20" s="56"/>
      <c r="AM20" s="56"/>
      <c r="AN20" s="99" t="s">
        <v>861</v>
      </c>
      <c r="AO20" s="56"/>
      <c r="AP20" s="99" t="s">
        <v>864</v>
      </c>
      <c r="AQ20" s="55"/>
      <c r="AR20" s="52" t="s">
        <v>862</v>
      </c>
      <c r="AS20" s="56">
        <v>7</v>
      </c>
      <c r="AT20" s="51"/>
      <c r="AU20" s="51"/>
      <c r="AV20" s="53" t="s">
        <v>863</v>
      </c>
      <c r="AW20" s="56"/>
      <c r="AX20" s="51"/>
      <c r="AY20" s="51"/>
      <c r="AZ20" s="51"/>
      <c r="BA20" s="51"/>
      <c r="BB20" s="51"/>
      <c r="BD20" s="14" t="e">
        <f>IF(AND($BD$15=1,#REF!&gt;=1,#REF!&gt;=1),1,IF(AND($BD$15=2,#REF!&gt;=1,#REF!&gt;=1),2,0))</f>
        <v>#REF!</v>
      </c>
      <c r="BE20" s="15">
        <f t="shared" si="1"/>
        <v>0</v>
      </c>
      <c r="BF20" s="15" t="e">
        <f>IF(AND($BD$15=1,#REF!&lt;#REF!),1,0)</f>
        <v>#REF!</v>
      </c>
      <c r="BG20" s="15" t="e">
        <f>IF(AND($BD$15=2,#REF!&lt;#REF!),1,0)</f>
        <v>#REF!</v>
      </c>
      <c r="BH20" s="15" t="e">
        <f>IF(AND(BD$15=1,(#REF!+#REF!)&gt;(#REF!+#REF!)),1,IF(AND(BD$15=2,(#REF!+#REF!)&gt;(#REF!+#REF!)),2,0))</f>
        <v>#REF!</v>
      </c>
      <c r="BI20" s="16" t="e">
        <f>#REF!+#REF!</f>
        <v>#REF!</v>
      </c>
      <c r="BJ20" t="e">
        <f t="shared" si="2"/>
        <v>#REF!</v>
      </c>
      <c r="BL20" t="e">
        <f t="shared" si="3"/>
        <v>#REF!</v>
      </c>
      <c r="BM20" t="e">
        <f>#REF!</f>
        <v>#REF!</v>
      </c>
    </row>
    <row r="21" spans="1:65" ht="16.5" customHeight="1" thickBot="1" x14ac:dyDescent="0.3">
      <c r="A21" s="20" t="s">
        <v>864</v>
      </c>
      <c r="B21" s="741">
        <f>SUM(D21:E21,I21:Y21,AA21)+SUM('KB Duct Elbows'!E11:L11,'KB Duct Elbows'!N11:U11,'KB Duct Elbows'!X11:AE11,'KB Duct Elbows'!AG11:AN11,'KB Duct Elbows'!AQ11:BB11)+Branches!BA10+Specials!AI8</f>
        <v>0</v>
      </c>
      <c r="C21" s="28">
        <f>SUM('KB Duct Elbows'!E11:L11,'KB Duct Elbows'!N11:U11,'KB Duct Elbows'!X11:AD11,'KB Duct Elbows'!AG11:AM11,'KB Duct Elbows'!AQ11:BB11)+Branches!BA10+SUM(I21:N21,P21,Q21,R21,S21:Y21,AA21)+Specials!AH9</f>
        <v>0</v>
      </c>
      <c r="D21" s="22"/>
      <c r="E21" s="25"/>
      <c r="F21" s="825"/>
      <c r="G21" s="828"/>
      <c r="H21" s="734">
        <f t="shared" si="0"/>
        <v>0</v>
      </c>
      <c r="I21" s="144"/>
      <c r="J21" s="144"/>
      <c r="K21" s="144"/>
      <c r="L21" s="144"/>
      <c r="M21" s="144"/>
      <c r="N21" s="144"/>
      <c r="O21" s="144"/>
      <c r="P21" s="399"/>
      <c r="Q21" s="144"/>
      <c r="R21" s="149"/>
      <c r="S21" s="144"/>
      <c r="T21" s="144"/>
      <c r="U21" s="144"/>
      <c r="V21" s="25"/>
      <c r="W21" s="144"/>
      <c r="X21" s="144"/>
      <c r="Y21" s="144"/>
      <c r="Z21" s="145"/>
      <c r="AA21" s="742"/>
      <c r="AB21" s="845" t="s">
        <v>274</v>
      </c>
      <c r="AC21" s="845"/>
      <c r="AD21" s="846"/>
      <c r="AE21" s="183"/>
      <c r="AF21" s="133" t="s">
        <v>862</v>
      </c>
      <c r="AG21" s="48">
        <v>14</v>
      </c>
      <c r="AH21" s="48"/>
      <c r="AI21" s="55"/>
      <c r="AJ21" s="55"/>
      <c r="AK21" s="55"/>
      <c r="AL21" s="55"/>
      <c r="AM21" s="55"/>
      <c r="AN21" s="99" t="s">
        <v>862</v>
      </c>
      <c r="AO21" s="55">
        <v>6</v>
      </c>
      <c r="AP21" s="99" t="s">
        <v>484</v>
      </c>
      <c r="AQ21" s="57"/>
      <c r="AR21" s="52" t="s">
        <v>863</v>
      </c>
      <c r="AS21" s="55"/>
      <c r="AT21" s="51"/>
      <c r="AU21" s="51"/>
      <c r="AV21" s="53" t="s">
        <v>864</v>
      </c>
      <c r="AW21" s="55"/>
      <c r="AX21" s="51"/>
      <c r="AY21" s="51"/>
      <c r="AZ21" s="51"/>
      <c r="BA21" s="51"/>
      <c r="BB21" s="51"/>
      <c r="BD21" s="14" t="e">
        <f>IF(AND($BD$15=1,#REF!&gt;=1,#REF!&gt;=1),1,IF(AND($BD$15=2,#REF!&gt;=1,#REF!&gt;=1),2,0))</f>
        <v>#REF!</v>
      </c>
      <c r="BE21" s="15">
        <f t="shared" si="1"/>
        <v>0</v>
      </c>
      <c r="BF21" s="15" t="e">
        <f>IF(AND($BD$15=1,#REF!&lt;#REF!),1,0)</f>
        <v>#REF!</v>
      </c>
      <c r="BG21" s="15" t="e">
        <f>IF(AND($BD$15=2,#REF!&lt;#REF!),1,0)</f>
        <v>#REF!</v>
      </c>
      <c r="BH21" s="15" t="e">
        <f>IF(AND(BD$15=1,(#REF!+#REF!)&gt;(#REF!+#REF!)),1,IF(AND(BD$15=2,(#REF!+#REF!)&gt;(#REF!+#REF!)),2,0))</f>
        <v>#REF!</v>
      </c>
      <c r="BI21" s="16" t="e">
        <f>#REF!+#REF!</f>
        <v>#REF!</v>
      </c>
      <c r="BJ21" t="e">
        <f t="shared" si="2"/>
        <v>#REF!</v>
      </c>
      <c r="BL21" t="e">
        <f t="shared" si="3"/>
        <v>#REF!</v>
      </c>
      <c r="BM21" t="e">
        <f>#REF!</f>
        <v>#REF!</v>
      </c>
    </row>
    <row r="22" spans="1:65" ht="16.5" customHeight="1" thickTop="1" x14ac:dyDescent="0.25">
      <c r="A22" s="20" t="s">
        <v>865</v>
      </c>
      <c r="B22" s="743">
        <f>SUM(D22:E22,I22:Y22,AA22)+SUM('KB Duct Elbows'!E12:L12,'KB Duct Elbows'!N12:U12,'KB Duct Elbows'!X12:AE12,'KB Duct Elbows'!AG12:AN12,'KB Duct Elbows'!AQ12:BB12)+Branches!BA11+Specials!AI9</f>
        <v>4</v>
      </c>
      <c r="C22" s="26">
        <f>SUM('KB Duct Elbows'!E12:L12,'KB Duct Elbows'!N12:U12,'KB Duct Elbows'!X12:AD12,'KB Duct Elbows'!AG12:AM12,'KB Duct Elbows'!AQ12:BB12)+Branches!BA11+SUM(I22:N22,P22,Q22,R22,S22:Y22,AA22)+Specials!AH10</f>
        <v>4</v>
      </c>
      <c r="D22" s="23"/>
      <c r="E22" s="24"/>
      <c r="F22" s="825"/>
      <c r="G22" s="828"/>
      <c r="H22" s="733">
        <f t="shared" si="0"/>
        <v>4</v>
      </c>
      <c r="I22" s="146"/>
      <c r="J22" s="146"/>
      <c r="K22" s="146"/>
      <c r="L22" s="146"/>
      <c r="M22" s="146"/>
      <c r="N22" s="146"/>
      <c r="O22" s="146"/>
      <c r="P22" s="142"/>
      <c r="Q22" s="146"/>
      <c r="R22" s="150"/>
      <c r="S22" s="146"/>
      <c r="T22" s="146"/>
      <c r="U22" s="146"/>
      <c r="V22" s="142"/>
      <c r="W22" s="146"/>
      <c r="X22" s="146"/>
      <c r="Y22" s="146"/>
      <c r="Z22" s="147"/>
      <c r="AA22" s="744"/>
      <c r="AB22" s="845"/>
      <c r="AC22" s="845"/>
      <c r="AD22" s="846"/>
      <c r="AE22" s="183"/>
      <c r="AF22" s="133" t="s">
        <v>863</v>
      </c>
      <c r="AG22" s="47"/>
      <c r="AH22" s="47"/>
      <c r="AI22" s="56"/>
      <c r="AJ22" s="56"/>
      <c r="AK22" s="56"/>
      <c r="AL22" s="56"/>
      <c r="AM22" s="134"/>
      <c r="AN22" s="99" t="s">
        <v>863</v>
      </c>
      <c r="AO22" s="56"/>
      <c r="AP22" s="64"/>
      <c r="AQ22" s="51"/>
      <c r="AR22" s="52" t="s">
        <v>865</v>
      </c>
      <c r="AS22" s="56"/>
      <c r="AT22" s="51"/>
      <c r="AU22" s="51"/>
      <c r="AV22" s="53" t="s">
        <v>484</v>
      </c>
      <c r="AW22" s="56"/>
      <c r="AX22" s="51"/>
      <c r="AY22" s="51"/>
      <c r="AZ22" s="51"/>
      <c r="BA22" s="51"/>
      <c r="BB22" s="51"/>
      <c r="BD22" s="14" t="e">
        <f>IF(AND($BD$15=1,#REF!&gt;=1,#REF!&gt;=1),1,IF(AND($BD$15=2,#REF!&gt;=1,#REF!&gt;=1),2,0))</f>
        <v>#REF!</v>
      </c>
      <c r="BE22" s="15">
        <f t="shared" si="1"/>
        <v>0</v>
      </c>
      <c r="BF22" s="15" t="e">
        <f>IF(AND($BD$15=1,#REF!&lt;#REF!),1,0)</f>
        <v>#REF!</v>
      </c>
      <c r="BG22" s="15" t="e">
        <f>IF(AND($BD$15=2,#REF!&lt;#REF!),1,0)</f>
        <v>#REF!</v>
      </c>
      <c r="BH22" s="15" t="e">
        <f>IF(AND(BD$15=1,(#REF!+#REF!)&gt;(#REF!+#REF!)),1,IF(AND(BD$15=2,(#REF!+#REF!)&gt;(#REF!+#REF!)),2,0))</f>
        <v>#REF!</v>
      </c>
      <c r="BI22" s="16" t="e">
        <f>#REF!+#REF!</f>
        <v>#REF!</v>
      </c>
      <c r="BJ22" t="e">
        <f t="shared" si="2"/>
        <v>#REF!</v>
      </c>
      <c r="BL22" t="e">
        <f t="shared" si="3"/>
        <v>#REF!</v>
      </c>
      <c r="BM22" t="e">
        <f>#REF!</f>
        <v>#REF!</v>
      </c>
    </row>
    <row r="23" spans="1:65" ht="16.5" customHeight="1" x14ac:dyDescent="0.25">
      <c r="A23" s="20" t="s">
        <v>866</v>
      </c>
      <c r="B23" s="741">
        <f>SUM(D23:E23,I23:Y23,AA23)+SUM('KB Duct Elbows'!E13:L13,'KB Duct Elbows'!N13:U13,'KB Duct Elbows'!X13:AE13,'KB Duct Elbows'!AG13:AN13,'KB Duct Elbows'!AQ13:BB13)+Branches!BA12+Specials!AI10</f>
        <v>0</v>
      </c>
      <c r="C23" s="28">
        <f>SUM('KB Duct Elbows'!E13:L13,'KB Duct Elbows'!N13:U13,'KB Duct Elbows'!X13:AD13,'KB Duct Elbows'!AG13:AM13,'KB Duct Elbows'!AQ13:BB13)+Branches!BA12+SUM(I23:N23,P23,Q23,R23,S23:Y23,AA23)+Specials!AH11</f>
        <v>0</v>
      </c>
      <c r="D23" s="22"/>
      <c r="E23" s="25"/>
      <c r="F23" s="825"/>
      <c r="G23" s="828"/>
      <c r="H23" s="734">
        <f t="shared" si="0"/>
        <v>0</v>
      </c>
      <c r="I23" s="144"/>
      <c r="J23" s="144"/>
      <c r="K23" s="144"/>
      <c r="L23" s="144"/>
      <c r="M23" s="144"/>
      <c r="N23" s="144"/>
      <c r="O23" s="144"/>
      <c r="P23" s="399"/>
      <c r="Q23" s="149"/>
      <c r="R23" s="149"/>
      <c r="S23" s="144"/>
      <c r="T23" s="144"/>
      <c r="U23" s="144"/>
      <c r="V23" s="25"/>
      <c r="W23" s="144"/>
      <c r="X23" s="144"/>
      <c r="Y23" s="144"/>
      <c r="Z23" s="145"/>
      <c r="AA23" s="742"/>
      <c r="AB23" s="845" t="s">
        <v>275</v>
      </c>
      <c r="AC23" s="845"/>
      <c r="AD23" s="846"/>
      <c r="AE23" s="183"/>
      <c r="AF23" s="133" t="s">
        <v>864</v>
      </c>
      <c r="AG23" s="48"/>
      <c r="AH23" s="48"/>
      <c r="AI23" s="401"/>
      <c r="AJ23" s="95"/>
      <c r="AK23" s="55"/>
      <c r="AL23" s="95"/>
      <c r="AM23" s="95"/>
      <c r="AN23" s="99" t="s">
        <v>864</v>
      </c>
      <c r="AO23" s="55"/>
      <c r="AP23" s="64"/>
      <c r="AQ23" s="51"/>
      <c r="AR23" s="52" t="s">
        <v>867</v>
      </c>
      <c r="AS23" s="55"/>
      <c r="AT23" s="51"/>
      <c r="AU23" s="51"/>
      <c r="AV23" s="53" t="s">
        <v>866</v>
      </c>
      <c r="AW23" s="55"/>
      <c r="AX23" s="51"/>
      <c r="AY23" s="51"/>
      <c r="AZ23" s="51"/>
      <c r="BA23" s="51"/>
      <c r="BB23" s="51"/>
      <c r="BD23" s="14" t="e">
        <f>IF(AND($BD$15=1,#REF!&gt;=1,#REF!&gt;=1),1,IF(AND($BD$15=2,#REF!&gt;=1,#REF!&gt;=1),2,0))</f>
        <v>#REF!</v>
      </c>
      <c r="BE23" s="15">
        <f t="shared" si="1"/>
        <v>0</v>
      </c>
      <c r="BF23" s="15" t="e">
        <f>IF(AND($BD$15=1,#REF!&lt;#REF!),1,0)</f>
        <v>#REF!</v>
      </c>
      <c r="BG23" s="15" t="e">
        <f>IF(AND($BD$15=2,#REF!&lt;#REF!),1,0)</f>
        <v>#REF!</v>
      </c>
      <c r="BH23" s="15" t="e">
        <f>IF(AND(BD$15=1,(#REF!+#REF!)&gt;(#REF!+#REF!)),1,IF(AND(BD$15=2,(#REF!+#REF!)&gt;(#REF!+#REF!)),2,0))</f>
        <v>#REF!</v>
      </c>
      <c r="BI23" s="16" t="e">
        <f>#REF!+#REF!</f>
        <v>#REF!</v>
      </c>
      <c r="BJ23" t="e">
        <f t="shared" si="2"/>
        <v>#REF!</v>
      </c>
      <c r="BL23" t="e">
        <f t="shared" si="3"/>
        <v>#REF!</v>
      </c>
      <c r="BM23" t="e">
        <f>#REF!</f>
        <v>#REF!</v>
      </c>
    </row>
    <row r="24" spans="1:65" ht="16.5" customHeight="1" thickBot="1" x14ac:dyDescent="0.3">
      <c r="A24" s="20" t="s">
        <v>867</v>
      </c>
      <c r="B24" s="743">
        <f>SUM(D24:E24,I24:Y24,AA24)+SUM('KB Duct Elbows'!E14:L14,'KB Duct Elbows'!N14:U14,'KB Duct Elbows'!X14:AE14,'KB Duct Elbows'!AG14:AN14,'KB Duct Elbows'!AQ14:BB14)+Branches!BA13+Specials!AI11</f>
        <v>29</v>
      </c>
      <c r="C24" s="26">
        <f>SUM('KB Duct Elbows'!E14:L14,'KB Duct Elbows'!N14:U14,'KB Duct Elbows'!X14:AD14,'KB Duct Elbows'!AG14:AM14,'KB Duct Elbows'!AQ14:BB14)+Branches!BA13+SUM(I24:N24,P24,Q24,R24,S24:Y24,AA24)+Specials!AH12</f>
        <v>10</v>
      </c>
      <c r="D24" s="23">
        <v>14</v>
      </c>
      <c r="E24" s="24">
        <v>5</v>
      </c>
      <c r="F24" s="825"/>
      <c r="G24" s="828"/>
      <c r="H24" s="733">
        <f t="shared" si="0"/>
        <v>29</v>
      </c>
      <c r="I24" s="146"/>
      <c r="J24" s="146">
        <v>1</v>
      </c>
      <c r="K24" s="146"/>
      <c r="L24" s="146"/>
      <c r="M24" s="146"/>
      <c r="N24" s="146"/>
      <c r="O24" s="146"/>
      <c r="P24" s="142"/>
      <c r="Q24" s="150"/>
      <c r="R24" s="150"/>
      <c r="S24" s="146"/>
      <c r="T24" s="146"/>
      <c r="U24" s="146"/>
      <c r="V24" s="142"/>
      <c r="W24" s="146"/>
      <c r="X24" s="146"/>
      <c r="Y24" s="146"/>
      <c r="Z24" s="147"/>
      <c r="AA24" s="744"/>
      <c r="AB24" s="845"/>
      <c r="AC24" s="845"/>
      <c r="AD24" s="846"/>
      <c r="AE24" s="183"/>
      <c r="AF24" s="133" t="s">
        <v>484</v>
      </c>
      <c r="AG24" s="47"/>
      <c r="AH24" s="47"/>
      <c r="AI24" s="56"/>
      <c r="AJ24" s="56"/>
      <c r="AK24" s="56"/>
      <c r="AL24" s="56"/>
      <c r="AM24" s="134"/>
      <c r="AN24" s="99" t="s">
        <v>484</v>
      </c>
      <c r="AO24" s="56"/>
      <c r="AP24" s="54"/>
      <c r="AQ24" s="51"/>
      <c r="AR24" s="52" t="s">
        <v>869</v>
      </c>
      <c r="AS24" s="57"/>
      <c r="AT24" s="51"/>
      <c r="AU24" s="51"/>
      <c r="AV24" s="53" t="s">
        <v>867</v>
      </c>
      <c r="AW24" s="56"/>
      <c r="AX24" s="51"/>
      <c r="AY24" s="51"/>
      <c r="AZ24" s="51"/>
      <c r="BA24" s="51"/>
      <c r="BB24" s="51"/>
      <c r="BD24" s="14" t="e">
        <f>IF(AND($BD$15=1,#REF!&gt;=1,#REF!&gt;=1),1,IF(AND($BD$15=2,#REF!&gt;=1,#REF!&gt;=1),2,0))</f>
        <v>#REF!</v>
      </c>
      <c r="BE24" s="15">
        <f t="shared" si="1"/>
        <v>0</v>
      </c>
      <c r="BF24" s="15" t="e">
        <f>IF(AND($BD$15=1,#REF!&lt;#REF!),1,0)</f>
        <v>#REF!</v>
      </c>
      <c r="BG24" s="15" t="e">
        <f>IF(AND($BD$15=2,#REF!&lt;#REF!),1,0)</f>
        <v>#REF!</v>
      </c>
      <c r="BH24" s="15" t="e">
        <f>IF(AND(BD$15=1,(#REF!+#REF!)&gt;(#REF!+#REF!)),1,IF(AND(BD$15=2,(#REF!+#REF!)&gt;(#REF!+#REF!)),2,0))</f>
        <v>#REF!</v>
      </c>
      <c r="BI24" s="16" t="e">
        <f>#REF!+#REF!</f>
        <v>#REF!</v>
      </c>
      <c r="BJ24" t="e">
        <f t="shared" si="2"/>
        <v>#REF!</v>
      </c>
      <c r="BL24" t="e">
        <f t="shared" si="3"/>
        <v>#REF!</v>
      </c>
      <c r="BM24" t="e">
        <f>#REF!</f>
        <v>#REF!</v>
      </c>
    </row>
    <row r="25" spans="1:65" ht="16.5" customHeight="1" thickTop="1" x14ac:dyDescent="0.25">
      <c r="A25" s="20" t="s">
        <v>868</v>
      </c>
      <c r="B25" s="741">
        <f>SUM(D25:E25,I25:Y25,AA25)+SUM('KB Duct Elbows'!E15:L15,'KB Duct Elbows'!N15:U15,'KB Duct Elbows'!X15:AE15,'KB Duct Elbows'!AG15:AN15,'KB Duct Elbows'!AQ15:BB15)+Branches!BA14+Specials!AI12</f>
        <v>0</v>
      </c>
      <c r="C25" s="28">
        <f>SUM('KB Duct Elbows'!E15:L15,'KB Duct Elbows'!N15:U15,'KB Duct Elbows'!X15:AD15,'KB Duct Elbows'!AG15:AM15,'KB Duct Elbows'!AQ15:BB15)+Branches!BA14+SUM(I25:N25,P25,Q25,R25,S25:Y25,AA25)+Specials!AH13</f>
        <v>0</v>
      </c>
      <c r="D25" s="22"/>
      <c r="E25" s="25"/>
      <c r="F25" s="825"/>
      <c r="G25" s="828"/>
      <c r="H25" s="734">
        <f t="shared" si="0"/>
        <v>0</v>
      </c>
      <c r="I25" s="144"/>
      <c r="J25" s="144"/>
      <c r="K25" s="144"/>
      <c r="L25" s="144"/>
      <c r="M25" s="144"/>
      <c r="N25" s="144"/>
      <c r="O25" s="144"/>
      <c r="P25" s="399"/>
      <c r="Q25" s="149"/>
      <c r="R25" s="149"/>
      <c r="S25" s="144"/>
      <c r="T25" s="144"/>
      <c r="U25" s="144"/>
      <c r="V25" s="25"/>
      <c r="W25" s="144"/>
      <c r="X25" s="144"/>
      <c r="Y25" s="144"/>
      <c r="Z25" s="145"/>
      <c r="AA25" s="742"/>
      <c r="AB25" s="845" t="s">
        <v>276</v>
      </c>
      <c r="AC25" s="845"/>
      <c r="AD25" s="846"/>
      <c r="AE25" s="183"/>
      <c r="AF25" s="133" t="s">
        <v>866</v>
      </c>
      <c r="AG25" s="48"/>
      <c r="AH25" s="48"/>
      <c r="AI25" s="401"/>
      <c r="AJ25" s="95"/>
      <c r="AK25" s="95"/>
      <c r="AL25" s="95"/>
      <c r="AM25" s="95"/>
      <c r="AN25" s="99" t="s">
        <v>866</v>
      </c>
      <c r="AO25" s="55"/>
      <c r="AP25" s="54"/>
      <c r="AQ25" s="51"/>
      <c r="AR25" s="50"/>
      <c r="AS25" s="50"/>
      <c r="AT25" s="51"/>
      <c r="AU25" s="51"/>
      <c r="AV25" s="53" t="s">
        <v>868</v>
      </c>
      <c r="AW25" s="55"/>
      <c r="AX25" s="51"/>
      <c r="AY25" s="51"/>
      <c r="AZ25" s="51"/>
      <c r="BA25" s="51"/>
      <c r="BB25" s="51"/>
      <c r="BD25" s="14" t="e">
        <f>IF(AND($BD$15=1,#REF!&gt;=1,#REF!&gt;=1),1,IF(AND($BD$15=2,#REF!&gt;=1,#REF!&gt;=1),2,0))</f>
        <v>#REF!</v>
      </c>
      <c r="BE25" s="15">
        <f t="shared" si="1"/>
        <v>0</v>
      </c>
      <c r="BF25" s="15" t="e">
        <f>IF(AND($BD$15=1,#REF!&lt;#REF!),1,0)</f>
        <v>#REF!</v>
      </c>
      <c r="BG25" s="15" t="e">
        <f>IF(AND($BD$15=2,#REF!&lt;#REF!),1,0)</f>
        <v>#REF!</v>
      </c>
      <c r="BH25" s="15" t="e">
        <f>IF(AND(BD$15=1,(#REF!+#REF!)&gt;(#REF!+#REF!)),1,IF(AND(BD$15=2,(#REF!+#REF!)&gt;(#REF!+#REF!)),2,0))</f>
        <v>#REF!</v>
      </c>
      <c r="BI25" s="16" t="e">
        <f>#REF!+#REF!</f>
        <v>#REF!</v>
      </c>
      <c r="BJ25" t="e">
        <f t="shared" si="2"/>
        <v>#REF!</v>
      </c>
      <c r="BL25" t="e">
        <f t="shared" si="3"/>
        <v>#REF!</v>
      </c>
      <c r="BM25" t="e">
        <f>#REF!</f>
        <v>#REF!</v>
      </c>
    </row>
    <row r="26" spans="1:65" ht="16.5" customHeight="1" x14ac:dyDescent="0.25">
      <c r="A26" s="20" t="s">
        <v>869</v>
      </c>
      <c r="B26" s="743">
        <f>SUM(D26:E26,I26:Y26,AA26)+SUM('KB Duct Elbows'!E16:L16,'KB Duct Elbows'!N16:U16,'KB Duct Elbows'!X16:AE16,'KB Duct Elbows'!AG16:AN16,'KB Duct Elbows'!AQ16:BB16)+Branches!BA15+Specials!AI13</f>
        <v>14</v>
      </c>
      <c r="C26" s="26">
        <f>SUM('KB Duct Elbows'!E16:L16,'KB Duct Elbows'!N16:U16,'KB Duct Elbows'!X16:AD16,'KB Duct Elbows'!AG16:AM16,'KB Duct Elbows'!AQ16:BB16)+Branches!BA15+SUM(I26:N26,P26,Q26,R26,S26:Y26,AA26)+Specials!AH14</f>
        <v>8</v>
      </c>
      <c r="D26" s="23">
        <v>3</v>
      </c>
      <c r="E26" s="24">
        <v>3</v>
      </c>
      <c r="F26" s="825"/>
      <c r="G26" s="828"/>
      <c r="H26" s="733">
        <v>18</v>
      </c>
      <c r="I26" s="146"/>
      <c r="J26" s="146"/>
      <c r="K26" s="146"/>
      <c r="L26" s="146"/>
      <c r="M26" s="146"/>
      <c r="N26" s="146">
        <v>2</v>
      </c>
      <c r="O26" s="146"/>
      <c r="P26" s="142"/>
      <c r="Q26" s="150"/>
      <c r="R26" s="150"/>
      <c r="S26" s="146"/>
      <c r="T26" s="146"/>
      <c r="U26" s="146">
        <v>2</v>
      </c>
      <c r="V26" s="142"/>
      <c r="W26" s="146"/>
      <c r="X26" s="146"/>
      <c r="Y26" s="146"/>
      <c r="Z26" s="147"/>
      <c r="AA26" s="744"/>
      <c r="AB26" s="845"/>
      <c r="AC26" s="845"/>
      <c r="AD26" s="846"/>
      <c r="AE26" s="183"/>
      <c r="AF26" s="133" t="s">
        <v>867</v>
      </c>
      <c r="AG26" s="47"/>
      <c r="AH26" s="47"/>
      <c r="AI26" s="56"/>
      <c r="AJ26" s="56"/>
      <c r="AK26" s="56"/>
      <c r="AL26" s="56"/>
      <c r="AM26" s="134"/>
      <c r="AN26" s="99" t="s">
        <v>867</v>
      </c>
      <c r="AO26" s="56"/>
      <c r="AP26" s="54"/>
      <c r="AQ26" s="51"/>
      <c r="AR26" s="51"/>
      <c r="AS26" s="51"/>
      <c r="AT26" s="51"/>
      <c r="AU26" s="51"/>
      <c r="AV26" s="20" t="s">
        <v>869</v>
      </c>
      <c r="AW26" s="56"/>
      <c r="AX26" s="51"/>
      <c r="AY26" s="51"/>
      <c r="AZ26" s="51"/>
      <c r="BA26" s="51"/>
      <c r="BB26" s="51"/>
      <c r="BD26" s="14" t="e">
        <f>IF(AND($BD$15=1,#REF!&gt;=1,#REF!&gt;=1),1,IF(AND($BD$15=2,#REF!&gt;=1,#REF!&gt;=1),2,0))</f>
        <v>#REF!</v>
      </c>
      <c r="BE26" s="15">
        <f t="shared" si="1"/>
        <v>0</v>
      </c>
      <c r="BF26" s="15" t="e">
        <f>IF(AND($BD$15=1,#REF!&lt;#REF!),1,0)</f>
        <v>#REF!</v>
      </c>
      <c r="BG26" s="15" t="e">
        <f>IF(AND($BD$15=2,#REF!&lt;#REF!),1,0)</f>
        <v>#REF!</v>
      </c>
      <c r="BH26" s="15" t="e">
        <f>IF(AND(BD$15=1,(#REF!+#REF!)&gt;(#REF!+#REF!)),1,IF(AND(BD$15=2,(#REF!+#REF!)&gt;(#REF!+#REF!)),2,0))</f>
        <v>#REF!</v>
      </c>
      <c r="BI26" s="16" t="e">
        <f>#REF!+#REF!</f>
        <v>#REF!</v>
      </c>
      <c r="BJ26" t="e">
        <f t="shared" si="2"/>
        <v>#REF!</v>
      </c>
      <c r="BL26" t="e">
        <f t="shared" si="3"/>
        <v>#REF!</v>
      </c>
      <c r="BM26" t="e">
        <f>#REF!</f>
        <v>#REF!</v>
      </c>
    </row>
    <row r="27" spans="1:65" ht="16.5" customHeight="1" thickBot="1" x14ac:dyDescent="0.3">
      <c r="A27" s="20" t="s">
        <v>870</v>
      </c>
      <c r="B27" s="741">
        <f>SUM(D27:E27,I27:Y27,AA27)+SUM('KB Duct Elbows'!E17:L17,'KB Duct Elbows'!N17:U17,'KB Duct Elbows'!X17:AE17,'KB Duct Elbows'!AG17:AN17,'KB Duct Elbows'!AQ17:BB17)+Branches!BA16+Specials!AI14</f>
        <v>0</v>
      </c>
      <c r="C27" s="28">
        <f>SUM('KB Duct Elbows'!E17:L17,'KB Duct Elbows'!N17:U17,'KB Duct Elbows'!X17:AD17,'KB Duct Elbows'!AG17:AM17,'KB Duct Elbows'!AQ17:BB17)+Branches!BA16+SUM(I27:N27,P27,Q27,R27,S27:Y27,AA27)+Specials!AH15</f>
        <v>0</v>
      </c>
      <c r="D27" s="22"/>
      <c r="E27" s="25"/>
      <c r="F27" s="825"/>
      <c r="G27" s="828"/>
      <c r="H27" s="734">
        <f t="shared" si="0"/>
        <v>0</v>
      </c>
      <c r="I27" s="144"/>
      <c r="J27" s="144"/>
      <c r="K27" s="144"/>
      <c r="L27" s="144"/>
      <c r="M27" s="144"/>
      <c r="N27" s="144"/>
      <c r="O27" s="149"/>
      <c r="P27" s="399"/>
      <c r="Q27" s="149"/>
      <c r="R27" s="149"/>
      <c r="S27" s="144"/>
      <c r="T27" s="144"/>
      <c r="U27" s="144"/>
      <c r="V27" s="149"/>
      <c r="W27" s="144"/>
      <c r="X27" s="144"/>
      <c r="Y27" s="144"/>
      <c r="Z27" s="145"/>
      <c r="AA27" s="742"/>
      <c r="AB27" s="845" t="s">
        <v>277</v>
      </c>
      <c r="AC27" s="845"/>
      <c r="AD27" s="846"/>
      <c r="AE27" s="183"/>
      <c r="AF27" s="133" t="s">
        <v>869</v>
      </c>
      <c r="AG27" s="48"/>
      <c r="AH27" s="48"/>
      <c r="AI27" s="55"/>
      <c r="AJ27" s="55"/>
      <c r="AK27" s="55"/>
      <c r="AL27" s="55"/>
      <c r="AM27" s="95"/>
      <c r="AN27" s="99" t="s">
        <v>869</v>
      </c>
      <c r="AO27" s="97"/>
      <c r="AP27" s="53"/>
      <c r="AQ27" s="51"/>
      <c r="AR27" s="51"/>
      <c r="AS27" s="51"/>
      <c r="AT27" s="51"/>
      <c r="AU27" s="51"/>
      <c r="AV27" s="20" t="s">
        <v>870</v>
      </c>
      <c r="AW27" s="55"/>
      <c r="AX27" s="51"/>
      <c r="AY27" s="51"/>
      <c r="AZ27" s="51"/>
      <c r="BA27" s="51"/>
      <c r="BB27" s="51"/>
      <c r="BD27" s="14" t="e">
        <f>IF(AND($BD$15=1,#REF!&gt;=1,#REF!&gt;=1),1,IF(AND($BD$15=2,#REF!&gt;=1,#REF!&gt;=1),2,0))</f>
        <v>#REF!</v>
      </c>
      <c r="BE27" s="15">
        <f t="shared" si="1"/>
        <v>0</v>
      </c>
      <c r="BF27" s="15" t="e">
        <f>IF(AND($BD$15=1,#REF!&lt;#REF!),1,0)</f>
        <v>#REF!</v>
      </c>
      <c r="BG27" s="15" t="e">
        <f>IF(AND($BD$15=2,#REF!&lt;#REF!),1,0)</f>
        <v>#REF!</v>
      </c>
      <c r="BH27" s="15" t="e">
        <f>IF(AND(BD$15=1,(#REF!+#REF!)&gt;(#REF!+#REF!)),1,IF(AND(BD$15=2,(#REF!+#REF!)&gt;(#REF!+#REF!)),2,0))</f>
        <v>#REF!</v>
      </c>
      <c r="BI27" s="16" t="e">
        <f>#REF!+#REF!</f>
        <v>#REF!</v>
      </c>
      <c r="BJ27" t="e">
        <f t="shared" si="2"/>
        <v>#REF!</v>
      </c>
      <c r="BL27" t="e">
        <f t="shared" si="3"/>
        <v>#REF!</v>
      </c>
      <c r="BM27" t="e">
        <f>#REF!</f>
        <v>#REF!</v>
      </c>
    </row>
    <row r="28" spans="1:65" ht="16.5" customHeight="1" thickTop="1" x14ac:dyDescent="0.25">
      <c r="A28" s="20" t="s">
        <v>871</v>
      </c>
      <c r="B28" s="743">
        <f>SUM(D28:E28,I28:Y28,AA28)+SUM('KB Duct Elbows'!E18:L18,'KB Duct Elbows'!N18:U18,'KB Duct Elbows'!X18:AE18,'KB Duct Elbows'!AG18:AN18,'KB Duct Elbows'!AQ18:BB18)+Branches!BA17+Specials!AI15</f>
        <v>0</v>
      </c>
      <c r="C28" s="26">
        <f>SUM('KB Duct Elbows'!E18:L18,'KB Duct Elbows'!N18:U18,'KB Duct Elbows'!X18:AD18,'KB Duct Elbows'!AG18:AM18,'KB Duct Elbows'!AQ18:BB18)+Branches!BA17+SUM(I28:N28,P28,Q28,R28,S28:Y28,AA28)+Specials!AH16</f>
        <v>0</v>
      </c>
      <c r="D28" s="23"/>
      <c r="E28" s="24"/>
      <c r="F28" s="825"/>
      <c r="G28" s="828"/>
      <c r="H28" s="591">
        <f t="shared" si="0"/>
        <v>0</v>
      </c>
      <c r="I28" s="146"/>
      <c r="J28" s="146"/>
      <c r="K28" s="146"/>
      <c r="L28" s="146"/>
      <c r="M28" s="146"/>
      <c r="N28" s="146"/>
      <c r="O28" s="146"/>
      <c r="P28" s="142"/>
      <c r="Q28" s="150"/>
      <c r="R28" s="150"/>
      <c r="S28" s="146"/>
      <c r="T28" s="146"/>
      <c r="U28" s="146"/>
      <c r="V28" s="150"/>
      <c r="W28" s="146"/>
      <c r="X28" s="146"/>
      <c r="Y28" s="146"/>
      <c r="Z28" s="147"/>
      <c r="AA28" s="744"/>
      <c r="AB28" s="845"/>
      <c r="AC28" s="845"/>
      <c r="AD28" s="846"/>
      <c r="AE28" s="183"/>
      <c r="AF28" s="133" t="s">
        <v>871</v>
      </c>
      <c r="AG28" s="47"/>
      <c r="AH28" s="47"/>
      <c r="AI28" s="134"/>
      <c r="AJ28" s="134"/>
      <c r="AK28" s="56"/>
      <c r="AL28" s="134"/>
      <c r="AM28" s="134"/>
      <c r="AN28" s="53"/>
      <c r="AO28" s="98"/>
      <c r="AP28" s="51"/>
      <c r="AQ28" s="51"/>
      <c r="AR28" s="51"/>
      <c r="AS28" s="51"/>
      <c r="AT28" s="51"/>
      <c r="AU28" s="51"/>
      <c r="AV28" s="20" t="s">
        <v>871</v>
      </c>
      <c r="AW28" s="56"/>
      <c r="AX28" s="51"/>
      <c r="AY28" s="51"/>
      <c r="AZ28" s="51"/>
      <c r="BA28" s="51"/>
      <c r="BB28" s="51"/>
      <c r="BD28" s="14" t="e">
        <f>IF(AND($BD$15=1,#REF!&gt;=1,#REF!&gt;=1),1,IF(AND($BD$15=2,#REF!&gt;=1,#REF!&gt;=1),2,0))</f>
        <v>#REF!</v>
      </c>
      <c r="BE28" s="15">
        <f t="shared" si="1"/>
        <v>0</v>
      </c>
      <c r="BF28" s="15" t="e">
        <f>IF(AND($BD$15=1,#REF!&lt;#REF!),1,0)</f>
        <v>#REF!</v>
      </c>
      <c r="BG28" s="15" t="e">
        <f>IF(AND($BD$15=2,#REF!&lt;#REF!),1,0)</f>
        <v>#REF!</v>
      </c>
      <c r="BH28" s="15" t="e">
        <f>IF(AND(BD$15=1,(#REF!+#REF!)&gt;(#REF!+#REF!)),1,IF(AND(BD$15=2,(#REF!+#REF!)&gt;(#REF!+#REF!)),2,0))</f>
        <v>#REF!</v>
      </c>
      <c r="BI28" s="16" t="e">
        <f>#REF!+#REF!</f>
        <v>#REF!</v>
      </c>
      <c r="BJ28" t="e">
        <f t="shared" si="2"/>
        <v>#REF!</v>
      </c>
      <c r="BL28" t="e">
        <f t="shared" si="3"/>
        <v>#REF!</v>
      </c>
      <c r="BM28" t="e">
        <f>#REF!</f>
        <v>#REF!</v>
      </c>
    </row>
    <row r="29" spans="1:65" ht="16.5" customHeight="1" x14ac:dyDescent="0.25">
      <c r="A29" s="20" t="s">
        <v>872</v>
      </c>
      <c r="B29" s="741">
        <f>SUM(D29:E29,I29:Y29,AA29)+SUM('KB Duct Elbows'!E19:L19,'KB Duct Elbows'!N19:U19,'KB Duct Elbows'!X19:AE19,'KB Duct Elbows'!AG19:AN19,'KB Duct Elbows'!AQ19:BB19)+Branches!BA18+Specials!AI16</f>
        <v>0</v>
      </c>
      <c r="C29" s="28">
        <f>SUM('KB Duct Elbows'!E19:L19,'KB Duct Elbows'!N19:U19,'KB Duct Elbows'!X19:AD19,'KB Duct Elbows'!AG19:AM19,'KB Duct Elbows'!AQ19:BB19)+Branches!BA18+SUM(I29:N29,P29,Q29,R29,S29:Y29,AA29)+Specials!AH17</f>
        <v>0</v>
      </c>
      <c r="D29" s="22"/>
      <c r="E29" s="25"/>
      <c r="F29" s="825"/>
      <c r="G29" s="828"/>
      <c r="H29" s="734">
        <f t="shared" si="0"/>
        <v>0</v>
      </c>
      <c r="I29" s="144"/>
      <c r="J29" s="144"/>
      <c r="K29" s="144"/>
      <c r="L29" s="144"/>
      <c r="M29" s="144"/>
      <c r="N29" s="144"/>
      <c r="O29" s="149"/>
      <c r="P29" s="399"/>
      <c r="Q29" s="149"/>
      <c r="R29" s="149"/>
      <c r="S29" s="144"/>
      <c r="T29" s="144"/>
      <c r="U29" s="144"/>
      <c r="V29" s="149"/>
      <c r="W29" s="144"/>
      <c r="X29" s="144"/>
      <c r="Y29" s="144"/>
      <c r="Z29" s="145"/>
      <c r="AA29" s="742"/>
      <c r="AB29" s="845" t="s">
        <v>278</v>
      </c>
      <c r="AC29" s="845"/>
      <c r="AD29" s="846"/>
      <c r="AE29" s="183"/>
      <c r="AF29" s="133" t="s">
        <v>873</v>
      </c>
      <c r="AG29" s="48"/>
      <c r="AH29" s="48"/>
      <c r="AI29" s="95"/>
      <c r="AJ29" s="95"/>
      <c r="AK29" s="55"/>
      <c r="AL29" s="95"/>
      <c r="AM29" s="95"/>
      <c r="AN29" s="51"/>
      <c r="AO29" s="51"/>
      <c r="AP29" s="51"/>
      <c r="AQ29" s="51"/>
      <c r="AR29" s="51"/>
      <c r="AS29" s="51"/>
      <c r="AT29" s="51"/>
      <c r="AU29" s="51"/>
      <c r="AV29" s="20" t="s">
        <v>872</v>
      </c>
      <c r="AW29" s="55"/>
      <c r="AX29" s="51"/>
      <c r="AY29" s="51"/>
      <c r="AZ29" s="51"/>
      <c r="BA29" s="51"/>
      <c r="BB29" s="51"/>
      <c r="BD29" s="14" t="e">
        <f>IF(AND($BD$15=1,#REF!&gt;=1,#REF!&gt;=1),1,IF(AND($BD$15=2,#REF!&gt;=1,#REF!&gt;=1),2,0))</f>
        <v>#REF!</v>
      </c>
      <c r="BE29" s="15">
        <f t="shared" si="1"/>
        <v>0</v>
      </c>
      <c r="BF29" s="15" t="e">
        <f>IF(AND($BD$15=1,#REF!&lt;#REF!),1,0)</f>
        <v>#REF!</v>
      </c>
      <c r="BG29" s="15" t="e">
        <f>IF(AND($BD$15=2,#REF!&lt;#REF!),1,0)</f>
        <v>#REF!</v>
      </c>
      <c r="BH29" s="15" t="e">
        <f>IF(AND(BD$15=1,(#REF!+#REF!)&gt;(#REF!+#REF!)),1,IF(AND(BD$15=2,(#REF!+#REF!)&gt;(#REF!+#REF!)),2,0))</f>
        <v>#REF!</v>
      </c>
      <c r="BI29" s="16" t="e">
        <f>#REF!+#REF!</f>
        <v>#REF!</v>
      </c>
      <c r="BJ29" t="e">
        <f t="shared" si="2"/>
        <v>#REF!</v>
      </c>
      <c r="BL29" t="e">
        <f t="shared" si="3"/>
        <v>#REF!</v>
      </c>
      <c r="BM29" t="e">
        <f>#REF!</f>
        <v>#REF!</v>
      </c>
    </row>
    <row r="30" spans="1:65" ht="16.5" customHeight="1" x14ac:dyDescent="0.25">
      <c r="A30" s="20" t="s">
        <v>873</v>
      </c>
      <c r="B30" s="743">
        <f>SUM(D30:E30,I30:Y30,AA30)+SUM('KB Duct Elbows'!E20:L20,'KB Duct Elbows'!N20:U20,'KB Duct Elbows'!X20:AE20,'KB Duct Elbows'!AG20:AN20,'KB Duct Elbows'!AQ20:BB20)+Branches!BA19+Specials!AI17</f>
        <v>0</v>
      </c>
      <c r="C30" s="26">
        <f>SUM('KB Duct Elbows'!E20:L20,'KB Duct Elbows'!N20:U20,'KB Duct Elbows'!X20:AD20,'KB Duct Elbows'!AG20:AM20,'KB Duct Elbows'!AQ20:BB20)+Branches!BA19+SUM(I30:N30,P30,Q30,R30,S30:Y30,AA30)+Specials!AH18</f>
        <v>0</v>
      </c>
      <c r="D30" s="23"/>
      <c r="E30" s="24"/>
      <c r="F30" s="825"/>
      <c r="G30" s="828"/>
      <c r="H30" s="591">
        <f t="shared" si="0"/>
        <v>0</v>
      </c>
      <c r="I30" s="146"/>
      <c r="J30" s="146"/>
      <c r="K30" s="146"/>
      <c r="L30" s="146"/>
      <c r="M30" s="146"/>
      <c r="N30" s="146"/>
      <c r="O30" s="146"/>
      <c r="P30" s="142"/>
      <c r="Q30" s="150"/>
      <c r="R30" s="150"/>
      <c r="S30" s="146"/>
      <c r="T30" s="146"/>
      <c r="U30" s="146"/>
      <c r="V30" s="150"/>
      <c r="W30" s="146"/>
      <c r="X30" s="146"/>
      <c r="Y30" s="146"/>
      <c r="Z30" s="147"/>
      <c r="AA30" s="744"/>
      <c r="AB30" s="845"/>
      <c r="AC30" s="845"/>
      <c r="AD30" s="846"/>
      <c r="AE30" s="183"/>
      <c r="AF30" s="133" t="s">
        <v>875</v>
      </c>
      <c r="AG30" s="47"/>
      <c r="AH30" s="47"/>
      <c r="AI30" s="134"/>
      <c r="AJ30" s="134"/>
      <c r="AK30" s="56"/>
      <c r="AL30" s="134"/>
      <c r="AM30" s="134"/>
      <c r="AN30" s="51"/>
      <c r="AO30" s="51"/>
      <c r="AP30" s="51"/>
      <c r="AQ30" s="51"/>
      <c r="AR30" s="51"/>
      <c r="AS30" s="51"/>
      <c r="AT30" s="51"/>
      <c r="AU30" s="51"/>
      <c r="AV30" s="20" t="s">
        <v>873</v>
      </c>
      <c r="AW30" s="56"/>
      <c r="AX30" s="51"/>
      <c r="AY30" s="51"/>
      <c r="AZ30" s="51"/>
      <c r="BA30" s="51"/>
      <c r="BB30" s="51"/>
      <c r="BD30" s="14" t="e">
        <f>IF(AND($BD$15=1,#REF!&gt;=1,#REF!&gt;=1),1,IF(AND($BD$15=2,#REF!&gt;=1,#REF!&gt;=1),2,0))</f>
        <v>#REF!</v>
      </c>
      <c r="BE30" s="15">
        <f t="shared" si="1"/>
        <v>0</v>
      </c>
      <c r="BF30" s="15" t="e">
        <f>IF(AND($BD$15=1,#REF!&lt;#REF!),1,0)</f>
        <v>#REF!</v>
      </c>
      <c r="BG30" s="15" t="e">
        <f>IF(AND($BD$15=2,#REF!&lt;#REF!),1,0)</f>
        <v>#REF!</v>
      </c>
      <c r="BH30" s="15" t="e">
        <f>IF(AND(BD$15=1,(#REF!+#REF!)&gt;(#REF!+#REF!)),1,IF(AND(BD$15=2,(#REF!+#REF!)&gt;(#REF!+#REF!)),2,0))</f>
        <v>#REF!</v>
      </c>
      <c r="BI30" s="16" t="e">
        <f>#REF!+#REF!</f>
        <v>#REF!</v>
      </c>
      <c r="BJ30" t="e">
        <f t="shared" si="2"/>
        <v>#REF!</v>
      </c>
      <c r="BL30" t="e">
        <f t="shared" si="3"/>
        <v>#REF!</v>
      </c>
      <c r="BM30" t="e">
        <f>#REF!</f>
        <v>#REF!</v>
      </c>
    </row>
    <row r="31" spans="1:65" ht="16.5" customHeight="1" x14ac:dyDescent="0.25">
      <c r="A31" s="20" t="s">
        <v>874</v>
      </c>
      <c r="B31" s="741">
        <f>SUM(D31:E31,I31:Y31,AA31)+SUM('KB Duct Elbows'!E21:L21,'KB Duct Elbows'!N21:U21,'KB Duct Elbows'!X21:AE21,'KB Duct Elbows'!AG21:AN21,'KB Duct Elbows'!AQ21:BB21)+Branches!BA20+Specials!AI18</f>
        <v>0</v>
      </c>
      <c r="C31" s="28">
        <f>SUM('KB Duct Elbows'!E21:L21,'KB Duct Elbows'!N21:U21,'KB Duct Elbows'!X21:AD21,'KB Duct Elbows'!AG21:AM21,'KB Duct Elbows'!AQ21:BB21)+Branches!BA20+SUM(I31:N31,P31,Q31,R31,S31:Y31,AA31)+Specials!AH19</f>
        <v>0</v>
      </c>
      <c r="D31" s="22"/>
      <c r="E31" s="25"/>
      <c r="F31" s="825"/>
      <c r="G31" s="828"/>
      <c r="H31" s="734">
        <f t="shared" si="0"/>
        <v>0</v>
      </c>
      <c r="I31" s="144"/>
      <c r="J31" s="144"/>
      <c r="K31" s="144"/>
      <c r="L31" s="144"/>
      <c r="M31" s="144"/>
      <c r="N31" s="144"/>
      <c r="O31" s="149"/>
      <c r="P31" s="399"/>
      <c r="Q31" s="149"/>
      <c r="R31" s="149"/>
      <c r="S31" s="144"/>
      <c r="T31" s="144"/>
      <c r="U31" s="144"/>
      <c r="V31" s="149"/>
      <c r="W31" s="144"/>
      <c r="X31" s="144"/>
      <c r="Y31" s="144"/>
      <c r="Z31" s="145"/>
      <c r="AA31" s="742"/>
      <c r="AB31" s="177"/>
      <c r="AC31" s="177"/>
      <c r="AD31" s="178"/>
      <c r="AE31" s="183"/>
      <c r="AF31" s="133" t="s">
        <v>877</v>
      </c>
      <c r="AG31" s="55"/>
      <c r="AH31" s="55"/>
      <c r="AI31" s="95"/>
      <c r="AJ31" s="95"/>
      <c r="AK31" s="95"/>
      <c r="AL31" s="95"/>
      <c r="AM31" s="95"/>
      <c r="AN31" s="51"/>
      <c r="AO31" s="51"/>
      <c r="AP31" s="51"/>
      <c r="AQ31" s="51"/>
      <c r="AR31" s="51"/>
      <c r="AS31" s="51"/>
      <c r="AT31" s="51"/>
      <c r="AU31" s="51"/>
      <c r="AV31" s="20" t="s">
        <v>874</v>
      </c>
      <c r="AW31" s="55"/>
      <c r="AX31" s="51"/>
      <c r="AY31" s="51"/>
      <c r="AZ31" s="51"/>
      <c r="BA31" s="51"/>
      <c r="BB31" s="51"/>
      <c r="BD31" s="14" t="e">
        <f>IF(AND($BD$15=1,#REF!&gt;=1,#REF!&gt;=1),1,IF(AND($BD$15=2,#REF!&gt;=1,#REF!&gt;=1),2,0))</f>
        <v>#REF!</v>
      </c>
      <c r="BE31" s="15">
        <f t="shared" si="1"/>
        <v>0</v>
      </c>
      <c r="BF31" s="15" t="e">
        <f>IF(AND($BD$15=1,#REF!&lt;#REF!),1,0)</f>
        <v>#REF!</v>
      </c>
      <c r="BG31" s="15" t="e">
        <f>IF(AND($BD$15=2,#REF!&lt;#REF!),1,0)</f>
        <v>#REF!</v>
      </c>
      <c r="BH31" s="15" t="e">
        <f>IF(AND(BD$15=1,(#REF!+#REF!)&gt;(#REF!+#REF!)),1,IF(AND(BD$15=2,(#REF!+#REF!)&gt;(#REF!+#REF!)),2,0))</f>
        <v>#REF!</v>
      </c>
      <c r="BI31" s="16" t="e">
        <f>#REF!+#REF!</f>
        <v>#REF!</v>
      </c>
      <c r="BJ31" t="e">
        <f t="shared" si="2"/>
        <v>#REF!</v>
      </c>
      <c r="BL31" t="e">
        <f t="shared" si="3"/>
        <v>#REF!</v>
      </c>
      <c r="BM31" t="e">
        <f>#REF!</f>
        <v>#REF!</v>
      </c>
    </row>
    <row r="32" spans="1:65" ht="16.5" customHeight="1" thickBot="1" x14ac:dyDescent="0.3">
      <c r="A32" s="20" t="s">
        <v>875</v>
      </c>
      <c r="B32" s="743">
        <f>SUM(D32:E32,I32:Y32,AA32)+SUM('KB Duct Elbows'!E22:L22,'KB Duct Elbows'!N22:U22,'KB Duct Elbows'!X22:AE22,'KB Duct Elbows'!AG22:AN22,'KB Duct Elbows'!AQ22:BB22)+Branches!BA21+Specials!AI19</f>
        <v>0</v>
      </c>
      <c r="C32" s="26">
        <f>SUM('KB Duct Elbows'!E22:L22,'KB Duct Elbows'!N22:U22,'KB Duct Elbows'!X22:AD22,'KB Duct Elbows'!AG22:AM22,'KB Duct Elbows'!AQ22:BB22)+Branches!BA21+SUM(I32:N32,P32,Q32,R32,S32:Y32,AA32)+Specials!AH20</f>
        <v>0</v>
      </c>
      <c r="D32" s="23"/>
      <c r="E32" s="24"/>
      <c r="F32" s="825"/>
      <c r="G32" s="828"/>
      <c r="H32" s="591">
        <f t="shared" si="0"/>
        <v>0</v>
      </c>
      <c r="I32" s="146"/>
      <c r="J32" s="146"/>
      <c r="K32" s="146"/>
      <c r="L32" s="146"/>
      <c r="M32" s="146"/>
      <c r="N32" s="146"/>
      <c r="O32" s="146"/>
      <c r="P32" s="142"/>
      <c r="Q32" s="150"/>
      <c r="R32" s="150"/>
      <c r="S32" s="146"/>
      <c r="T32" s="146"/>
      <c r="U32" s="146"/>
      <c r="V32" s="150"/>
      <c r="W32" s="146"/>
      <c r="X32" s="146"/>
      <c r="Y32" s="146"/>
      <c r="Z32" s="147"/>
      <c r="AA32" s="744"/>
      <c r="AB32" s="177"/>
      <c r="AC32" s="177"/>
      <c r="AD32" s="178"/>
      <c r="AE32" s="183"/>
      <c r="AF32" s="133" t="s">
        <v>1338</v>
      </c>
      <c r="AG32" s="57"/>
      <c r="AH32" s="135"/>
      <c r="AI32" s="57"/>
      <c r="AJ32" s="135"/>
      <c r="AK32" s="135"/>
      <c r="AL32" s="135"/>
      <c r="AM32" s="135"/>
      <c r="AN32" s="51"/>
      <c r="AO32" s="51"/>
      <c r="AP32" s="51"/>
      <c r="AQ32" s="51"/>
      <c r="AR32" s="51"/>
      <c r="AS32" s="51"/>
      <c r="AT32" s="51"/>
      <c r="AU32" s="51"/>
      <c r="AV32" s="20" t="s">
        <v>875</v>
      </c>
      <c r="AW32" s="56"/>
      <c r="AX32" s="51"/>
      <c r="AY32" s="51"/>
      <c r="AZ32" s="51"/>
      <c r="BA32" s="51"/>
      <c r="BB32" s="51"/>
      <c r="BD32" s="14" t="e">
        <f>IF(AND($BD$15=1,#REF!&gt;=1,#REF!&gt;=1),1,IF(AND($BD$15=2,#REF!&gt;=1,#REF!&gt;=1),2,0))</f>
        <v>#REF!</v>
      </c>
      <c r="BE32" s="15">
        <f t="shared" si="1"/>
        <v>0</v>
      </c>
      <c r="BF32" s="15" t="e">
        <f>IF(AND($BD$15=1,#REF!&lt;#REF!),1,0)</f>
        <v>#REF!</v>
      </c>
      <c r="BG32" s="15" t="e">
        <f>IF(AND($BD$15=2,#REF!&lt;#REF!),1,0)</f>
        <v>#REF!</v>
      </c>
      <c r="BH32" s="15" t="e">
        <f>IF(AND(BD$15=1,(#REF!+#REF!)&gt;(#REF!+#REF!)),1,IF(AND(BD$15=2,(#REF!+#REF!)&gt;(#REF!+#REF!)),2,0))</f>
        <v>#REF!</v>
      </c>
      <c r="BI32" s="16" t="e">
        <f>#REF!+#REF!</f>
        <v>#REF!</v>
      </c>
      <c r="BJ32" t="e">
        <f t="shared" si="2"/>
        <v>#REF!</v>
      </c>
      <c r="BL32" t="e">
        <f t="shared" si="3"/>
        <v>#REF!</v>
      </c>
      <c r="BM32" t="e">
        <f>#REF!</f>
        <v>#REF!</v>
      </c>
    </row>
    <row r="33" spans="1:72" ht="16.5" customHeight="1" thickTop="1" x14ac:dyDescent="0.25">
      <c r="A33" s="20" t="s">
        <v>876</v>
      </c>
      <c r="B33" s="741">
        <f>SUM(D33:E33,I33:Y33,AA33)+SUM('KB Duct Elbows'!E23:L23,'KB Duct Elbows'!N23:U23,'KB Duct Elbows'!X23:AE23,'KB Duct Elbows'!AG23:AN23,'KB Duct Elbows'!AQ23:BB23)+Branches!BA22+Specials!AI20</f>
        <v>0</v>
      </c>
      <c r="C33" s="28">
        <f>SUM('KB Duct Elbows'!E23:L23,'KB Duct Elbows'!N23:U23,'KB Duct Elbows'!X23:AD23,'KB Duct Elbows'!AG23:AM23,'KB Duct Elbows'!AQ23:BB23)+Branches!BA22+SUM(I33:N33,P33,Q33,R33,S33:Y33,AA33)+Specials!AH21</f>
        <v>0</v>
      </c>
      <c r="D33" s="22"/>
      <c r="E33" s="25"/>
      <c r="F33" s="825"/>
      <c r="G33" s="828"/>
      <c r="H33" s="734">
        <f t="shared" si="0"/>
        <v>0</v>
      </c>
      <c r="I33" s="144"/>
      <c r="J33" s="144"/>
      <c r="K33" s="144"/>
      <c r="L33" s="144"/>
      <c r="M33" s="144"/>
      <c r="N33" s="144"/>
      <c r="O33" s="149"/>
      <c r="P33" s="399"/>
      <c r="Q33" s="149"/>
      <c r="R33" s="149"/>
      <c r="S33" s="144"/>
      <c r="T33" s="144"/>
      <c r="U33" s="144"/>
      <c r="V33" s="149"/>
      <c r="W33" s="144"/>
      <c r="X33" s="144"/>
      <c r="Y33" s="144"/>
      <c r="Z33" s="145"/>
      <c r="AA33" s="742"/>
      <c r="AB33" s="177"/>
      <c r="AC33" s="177"/>
      <c r="AD33" s="178"/>
      <c r="AE33" s="181"/>
      <c r="AG33" s="62"/>
      <c r="AI33" s="50"/>
      <c r="AJ33" s="50"/>
      <c r="AK33" s="50"/>
      <c r="AL33" s="50"/>
      <c r="AM33" s="50"/>
      <c r="AN33" s="51"/>
      <c r="AO33" s="51"/>
      <c r="AP33" s="51"/>
      <c r="AQ33" s="51"/>
      <c r="AR33" s="51"/>
      <c r="AS33" s="51"/>
      <c r="AT33" s="51"/>
      <c r="AU33" s="51"/>
      <c r="AV33" s="20" t="s">
        <v>876</v>
      </c>
      <c r="AW33" s="55"/>
      <c r="AX33" s="51"/>
      <c r="AY33" s="51"/>
      <c r="AZ33" s="51"/>
      <c r="BA33" s="51"/>
      <c r="BB33" s="51"/>
      <c r="BD33" s="14" t="e">
        <f>IF(AND($BD$15=1,#REF!&gt;=1,#REF!&gt;=1),1,IF(AND($BD$15=2,#REF!&gt;=1,#REF!&gt;=1),2,0))</f>
        <v>#REF!</v>
      </c>
      <c r="BE33" s="15">
        <f t="shared" si="1"/>
        <v>0</v>
      </c>
      <c r="BF33" s="15" t="e">
        <f>IF(AND($BD$15=1,#REF!&lt;#REF!),1,0)</f>
        <v>#REF!</v>
      </c>
      <c r="BG33" s="15" t="e">
        <f>IF(AND($BD$15=2,#REF!&lt;#REF!),1,0)</f>
        <v>#REF!</v>
      </c>
      <c r="BH33" s="15" t="e">
        <f>IF(AND(BD$15=1,(#REF!+#REF!)&gt;(#REF!+#REF!)),1,IF(AND(BD$15=2,(#REF!+#REF!)&gt;(#REF!+#REF!)),2,0))</f>
        <v>#REF!</v>
      </c>
      <c r="BI33" s="16" t="e">
        <f>#REF!+#REF!</f>
        <v>#REF!</v>
      </c>
      <c r="BJ33" t="e">
        <f t="shared" si="2"/>
        <v>#REF!</v>
      </c>
      <c r="BL33" t="e">
        <f t="shared" si="3"/>
        <v>#REF!</v>
      </c>
      <c r="BM33" t="e">
        <f>#REF!</f>
        <v>#REF!</v>
      </c>
    </row>
    <row r="34" spans="1:72" ht="16.5" customHeight="1" x14ac:dyDescent="0.25">
      <c r="A34" s="20" t="s">
        <v>877</v>
      </c>
      <c r="B34" s="743">
        <f>SUM(D34:E34,I34:Y34,AA34)+SUM('KB Duct Elbows'!E24:L24,'KB Duct Elbows'!N24:U24,'KB Duct Elbows'!X24:AE24,'KB Duct Elbows'!AG24:AN24,'KB Duct Elbows'!AQ24:BB24)+Branches!BA23+Specials!AI21</f>
        <v>0</v>
      </c>
      <c r="C34" s="26">
        <f>SUM('KB Duct Elbows'!E24:L24,'KB Duct Elbows'!N24:U24,'KB Duct Elbows'!X24:AD24,'KB Duct Elbows'!AG24:AM24,'KB Duct Elbows'!AQ24:BB24)+Branches!BA23+SUM(I34:N34,P34,Q34,R34,S34:Y34,AA34)+Specials!AH22</f>
        <v>0</v>
      </c>
      <c r="D34" s="23"/>
      <c r="E34" s="24"/>
      <c r="F34" s="825"/>
      <c r="G34" s="828"/>
      <c r="H34" s="591">
        <f t="shared" si="0"/>
        <v>0</v>
      </c>
      <c r="I34" s="146"/>
      <c r="J34" s="146"/>
      <c r="K34" s="146"/>
      <c r="L34" s="146"/>
      <c r="M34" s="146"/>
      <c r="N34" s="146"/>
      <c r="O34" s="150"/>
      <c r="P34" s="142"/>
      <c r="Q34" s="150"/>
      <c r="R34" s="150"/>
      <c r="S34" s="146"/>
      <c r="T34" s="146"/>
      <c r="U34" s="146"/>
      <c r="V34" s="150"/>
      <c r="W34" s="146"/>
      <c r="X34" s="146"/>
      <c r="Y34" s="146"/>
      <c r="Z34" s="147"/>
      <c r="AA34" s="744"/>
      <c r="AB34" s="177"/>
      <c r="AC34" s="177"/>
      <c r="AD34" s="178"/>
      <c r="AE34" s="181"/>
      <c r="AF34" s="53"/>
      <c r="AG34" s="51"/>
      <c r="AH34" s="51"/>
      <c r="AI34" s="51"/>
      <c r="AJ34" s="51"/>
      <c r="AK34" s="51"/>
      <c r="AL34" s="51"/>
      <c r="AM34" s="51"/>
      <c r="AN34" s="51"/>
      <c r="AO34" s="51"/>
      <c r="AR34" s="51"/>
      <c r="AS34" s="51"/>
      <c r="AT34" s="51"/>
      <c r="AU34" s="51"/>
      <c r="AV34" s="20" t="s">
        <v>877</v>
      </c>
      <c r="AW34" s="71"/>
      <c r="AX34" s="51"/>
      <c r="AY34" s="51"/>
      <c r="AZ34" s="51"/>
      <c r="BA34" s="51"/>
      <c r="BB34" s="51"/>
      <c r="BD34" s="14" t="e">
        <f>IF(AND($BD$15=1,#REF!&gt;=1,#REF!&gt;=1),1,IF(AND($BD$15=2,#REF!&gt;=1,#REF!&gt;=1),2,0))</f>
        <v>#REF!</v>
      </c>
      <c r="BE34" s="15">
        <f t="shared" si="1"/>
        <v>0</v>
      </c>
      <c r="BF34" s="15" t="e">
        <f>IF(AND($BD$15=1,#REF!&lt;#REF!),1,0)</f>
        <v>#REF!</v>
      </c>
      <c r="BG34" s="15" t="e">
        <f>IF(AND($BD$15=2,#REF!&lt;#REF!),1,0)</f>
        <v>#REF!</v>
      </c>
      <c r="BH34" s="15" t="e">
        <f>IF(AND(BD$15=1,(#REF!+#REF!)&gt;(#REF!+#REF!)),1,IF(AND(BD$15=2,(#REF!+#REF!)&gt;(#REF!+#REF!)),2,0))</f>
        <v>#REF!</v>
      </c>
      <c r="BI34" s="16" t="e">
        <f>#REF!+#REF!</f>
        <v>#REF!</v>
      </c>
      <c r="BJ34" t="e">
        <f>BI34+BJ35</f>
        <v>#REF!</v>
      </c>
      <c r="BL34" t="e">
        <f t="shared" si="3"/>
        <v>#REF!</v>
      </c>
      <c r="BM34" t="e">
        <f>#REF!</f>
        <v>#REF!</v>
      </c>
    </row>
    <row r="35" spans="1:72" ht="16.5" customHeight="1" thickBot="1" x14ac:dyDescent="0.3">
      <c r="A35" s="20" t="s">
        <v>878</v>
      </c>
      <c r="B35" s="741">
        <f>SUM(D35:E35,I35:Y35,AA35)+SUM('KB Duct Elbows'!E25:L25,'KB Duct Elbows'!N25:U25,'KB Duct Elbows'!X25:AE25,'KB Duct Elbows'!AG25:AN25,'KB Duct Elbows'!AQ25:BB25)+Branches!BA24+Specials!AI22</f>
        <v>0</v>
      </c>
      <c r="C35" s="27">
        <f>SUM('KB Duct Elbows'!E25:L25,'KB Duct Elbows'!N25:U25,'KB Duct Elbows'!X25:AD25,'KB Duct Elbows'!AG25:AM25,'KB Duct Elbows'!AQ25:BB25)+Branches!BA24+SUM(I35:N35,P35,Q35,R35,S35:Y35,AA35)+Specials!AH23</f>
        <v>0</v>
      </c>
      <c r="D35" s="22"/>
      <c r="E35" s="25"/>
      <c r="F35" s="825"/>
      <c r="G35" s="828"/>
      <c r="H35" s="734">
        <f t="shared" si="0"/>
        <v>0</v>
      </c>
      <c r="I35" s="144"/>
      <c r="J35" s="144"/>
      <c r="K35" s="144"/>
      <c r="L35" s="144"/>
      <c r="M35" s="144"/>
      <c r="N35" s="144"/>
      <c r="O35" s="149"/>
      <c r="P35" s="399"/>
      <c r="Q35" s="149"/>
      <c r="R35" s="149"/>
      <c r="S35" s="144"/>
      <c r="T35" s="144"/>
      <c r="U35" s="144"/>
      <c r="V35" s="149"/>
      <c r="W35" s="144"/>
      <c r="X35" s="144"/>
      <c r="Y35" s="144"/>
      <c r="Z35" s="145"/>
      <c r="AA35" s="745"/>
      <c r="AB35" s="177"/>
      <c r="AC35" s="177"/>
      <c r="AD35" s="178"/>
      <c r="AE35" s="181"/>
      <c r="AV35" s="20" t="s">
        <v>878</v>
      </c>
      <c r="AW35" s="72"/>
      <c r="AX35" s="51"/>
      <c r="AY35" s="51"/>
      <c r="AZ35" s="51"/>
      <c r="BA35" s="51"/>
      <c r="BB35" s="51"/>
      <c r="BD35" s="17" t="e">
        <f>IF(AND($BD$15=1,#REF!&gt;=1,#REF!&gt;=1),1,IF(AND($BD$15=2,#REF!&gt;=1,#REF!&gt;=1),2,0))</f>
        <v>#REF!</v>
      </c>
      <c r="BE35" s="18">
        <f t="shared" si="1"/>
        <v>0</v>
      </c>
      <c r="BF35" s="18" t="e">
        <f>IF(AND($BD$15=1,#REF!&lt;#REF!),1,0)</f>
        <v>#REF!</v>
      </c>
      <c r="BG35" s="18" t="e">
        <f>IF(AND($BD$15=2,#REF!&lt;#REF!),1,0)</f>
        <v>#REF!</v>
      </c>
      <c r="BH35" s="18" t="e">
        <f>IF(AND(BD$15=1,(#REF!+#REF!)&gt;(#REF!+#REF!)),1,IF(AND(BD$15=2,(#REF!+#REF!)&gt;(#REF!+#REF!)),2,0))</f>
        <v>#REF!</v>
      </c>
      <c r="BI35" s="16" t="e">
        <f>#REF!+#REF!</f>
        <v>#REF!</v>
      </c>
      <c r="BJ35" t="e">
        <f>BI35</f>
        <v>#REF!</v>
      </c>
      <c r="BL35" t="e">
        <f t="shared" si="3"/>
        <v>#REF!</v>
      </c>
      <c r="BM35" t="e">
        <f>#REF!</f>
        <v>#REF!</v>
      </c>
    </row>
    <row r="36" spans="1:72" ht="16.5" customHeight="1" thickTop="1" thickBot="1" x14ac:dyDescent="0.3">
      <c r="A36" s="20" t="s">
        <v>1338</v>
      </c>
      <c r="B36" s="746">
        <f>SUM(D36:E36,I36:Y36,AA36)+SUM('KB Duct Elbows'!E26:L26,'KB Duct Elbows'!N26:U26,'KB Duct Elbows'!X26:AE26,'KB Duct Elbows'!AG26:AN26,'KB Duct Elbows'!AQ26:BB26)+Branches!BA25+Specials!AI23</f>
        <v>0</v>
      </c>
      <c r="C36" s="747">
        <f>SUM('KB Duct Elbows'!E26:L26,'KB Duct Elbows'!N26:U26,'KB Duct Elbows'!X26:AD26,'KB Duct Elbows'!AG26:AM26,'KB Duct Elbows'!AQ26:BB26)+Branches!BA25+SUM(I36:N36,P36,Q36,R36,S36:Y36,AA36)+Specials!AH24</f>
        <v>0</v>
      </c>
      <c r="D36" s="748"/>
      <c r="E36" s="749"/>
      <c r="F36" s="826"/>
      <c r="G36" s="829"/>
      <c r="H36" s="750">
        <f t="shared" si="0"/>
        <v>0</v>
      </c>
      <c r="I36" s="751"/>
      <c r="J36" s="751"/>
      <c r="K36" s="751"/>
      <c r="L36" s="751"/>
      <c r="M36" s="751"/>
      <c r="N36" s="751"/>
      <c r="O36" s="752"/>
      <c r="P36" s="753"/>
      <c r="Q36" s="752"/>
      <c r="R36" s="752"/>
      <c r="S36" s="751"/>
      <c r="T36" s="751"/>
      <c r="U36" s="751"/>
      <c r="V36" s="752"/>
      <c r="W36" s="751"/>
      <c r="X36" s="751"/>
      <c r="Y36" s="751"/>
      <c r="Z36" s="754"/>
      <c r="AA36" s="755"/>
      <c r="AB36" s="179"/>
      <c r="AC36" s="179"/>
      <c r="AD36" s="180"/>
      <c r="AE36" s="181"/>
      <c r="AV36" s="20" t="s">
        <v>1338</v>
      </c>
      <c r="AW36" s="72"/>
      <c r="AX36" s="51"/>
      <c r="AY36" s="51"/>
      <c r="AZ36" s="51"/>
      <c r="BA36" s="51"/>
      <c r="BB36" s="51"/>
      <c r="BD36" s="17" t="e">
        <f>IF(AND($BD$15=1,#REF!&gt;=1,#REF!&gt;=1),1,IF(AND($BD$15=2,#REF!&gt;=1,#REF!&gt;=1),2,0))</f>
        <v>#REF!</v>
      </c>
      <c r="BE36" s="18">
        <f t="shared" si="1"/>
        <v>0</v>
      </c>
      <c r="BF36" s="18" t="e">
        <f>IF(AND($BD$15=1,#REF!&lt;#REF!),1,0)</f>
        <v>#REF!</v>
      </c>
      <c r="BG36" s="18" t="e">
        <f>IF(AND($BD$15=2,#REF!&lt;#REF!),1,0)</f>
        <v>#REF!</v>
      </c>
      <c r="BH36" s="18" t="e">
        <f>IF(AND(BD$15=1,(#REF!+#REF!)&gt;(#REF!+#REF!)),1,IF(AND(BD$15=2,(#REF!+#REF!)&gt;(#REF!+#REF!)),2,0))</f>
        <v>#REF!</v>
      </c>
      <c r="BI36" s="16" t="e">
        <f>#REF!+#REF!</f>
        <v>#REF!</v>
      </c>
      <c r="BJ36" t="e">
        <f>BI36</f>
        <v>#REF!</v>
      </c>
      <c r="BL36" t="e">
        <f>IF(AND(BD$15=1,BJ36&gt;0,$BK$16&gt;$BI$16),1,IF(AND(BD$15=2,BJ36&gt;0,$BK$16&gt;$BJ$16),2,0))</f>
        <v>#REF!</v>
      </c>
      <c r="BM36" t="e">
        <f>#REF!</f>
        <v>#REF!</v>
      </c>
    </row>
    <row r="37" spans="1:72" ht="25.5" customHeight="1" x14ac:dyDescent="0.2">
      <c r="G37" s="9" t="s">
        <v>855</v>
      </c>
      <c r="H37" s="9" t="s">
        <v>855</v>
      </c>
      <c r="I37" s="9"/>
      <c r="J37" s="9"/>
      <c r="K37" s="9"/>
      <c r="L37" s="9"/>
      <c r="M37" s="148"/>
      <c r="N37" s="148"/>
      <c r="O37" s="148" t="s">
        <v>855</v>
      </c>
      <c r="P37" s="148" t="s">
        <v>855</v>
      </c>
      <c r="Q37" s="148"/>
      <c r="R37" s="148"/>
      <c r="S37" s="148" t="e">
        <f>SUM(#REF!)</f>
        <v>#REF!</v>
      </c>
      <c r="T37" s="148" t="e">
        <f>SUM(#REF!)</f>
        <v>#REF!</v>
      </c>
      <c r="U37" s="148" t="e">
        <f>SUM(#REF!)</f>
        <v>#REF!</v>
      </c>
      <c r="V37" s="141"/>
      <c r="W37" s="141"/>
      <c r="X37" s="141"/>
      <c r="Y37" s="141"/>
      <c r="Z37" s="141"/>
      <c r="AA37" s="141"/>
      <c r="AB37" s="141"/>
      <c r="AC37" s="141"/>
      <c r="AD37" s="141"/>
      <c r="AE37" s="141"/>
      <c r="AF37" s="141"/>
      <c r="AG37" s="141"/>
      <c r="AM37" s="9">
        <f>SUM(X18:X35)</f>
        <v>0</v>
      </c>
      <c r="AN37" s="9">
        <f>SUM(Y18:Y35)</f>
        <v>0</v>
      </c>
      <c r="AP37" s="65"/>
    </row>
    <row r="38" spans="1:72" ht="30" customHeight="1" x14ac:dyDescent="0.2"/>
    <row r="39" spans="1:72" ht="24" customHeight="1" x14ac:dyDescent="0.2">
      <c r="BO39">
        <f>BD15</f>
        <v>0</v>
      </c>
      <c r="BQ39">
        <v>1</v>
      </c>
      <c r="BR39">
        <v>1</v>
      </c>
      <c r="BS39" t="b">
        <v>0</v>
      </c>
      <c r="BT39">
        <v>0</v>
      </c>
    </row>
  </sheetData>
  <mergeCells count="102">
    <mergeCell ref="AB25:AD26"/>
    <mergeCell ref="AB27:AD28"/>
    <mergeCell ref="F7:G7"/>
    <mergeCell ref="N8:P8"/>
    <mergeCell ref="N7:P7"/>
    <mergeCell ref="F8:G8"/>
    <mergeCell ref="Q7:S7"/>
    <mergeCell ref="Z15:Z16"/>
    <mergeCell ref="S15:S16"/>
    <mergeCell ref="L15:L16"/>
    <mergeCell ref="AB29:AD30"/>
    <mergeCell ref="AB15:AD16"/>
    <mergeCell ref="AB17:AD18"/>
    <mergeCell ref="AB19:AD20"/>
    <mergeCell ref="AB21:AD22"/>
    <mergeCell ref="AL15:AL16"/>
    <mergeCell ref="AH15:AH16"/>
    <mergeCell ref="AG15:AG16"/>
    <mergeCell ref="AK15:AK16"/>
    <mergeCell ref="AB23:AD24"/>
    <mergeCell ref="AM15:AM16"/>
    <mergeCell ref="Y15:Y16"/>
    <mergeCell ref="AA15:AA16"/>
    <mergeCell ref="AI15:AI16"/>
    <mergeCell ref="AW15:AW16"/>
    <mergeCell ref="AO15:AO16"/>
    <mergeCell ref="AU15:AU16"/>
    <mergeCell ref="AQ15:AQ16"/>
    <mergeCell ref="AS15:AS16"/>
    <mergeCell ref="AJ15:AJ16"/>
    <mergeCell ref="AM14:AR14"/>
    <mergeCell ref="G14:I14"/>
    <mergeCell ref="J15:J16"/>
    <mergeCell ref="V15:V16"/>
    <mergeCell ref="K15:K16"/>
    <mergeCell ref="M15:M16"/>
    <mergeCell ref="N15:N16"/>
    <mergeCell ref="Q15:Q16"/>
    <mergeCell ref="O15:O16"/>
    <mergeCell ref="P15:P16"/>
    <mergeCell ref="A15:A16"/>
    <mergeCell ref="B15:B16"/>
    <mergeCell ref="I15:I16"/>
    <mergeCell ref="C15:C16"/>
    <mergeCell ref="D15:D16"/>
    <mergeCell ref="H15:H16"/>
    <mergeCell ref="E15:E16"/>
    <mergeCell ref="F15:F36"/>
    <mergeCell ref="G15:G36"/>
    <mergeCell ref="C9:E9"/>
    <mergeCell ref="C7:E7"/>
    <mergeCell ref="C10:E10"/>
    <mergeCell ref="O1:Q1"/>
    <mergeCell ref="N4:P5"/>
    <mergeCell ref="N6:P6"/>
    <mergeCell ref="Q6:W6"/>
    <mergeCell ref="Q5:W5"/>
    <mergeCell ref="N3:P3"/>
    <mergeCell ref="Q2:W2"/>
    <mergeCell ref="C1:E1"/>
    <mergeCell ref="C2:E2"/>
    <mergeCell ref="C3:E3"/>
    <mergeCell ref="C4:E5"/>
    <mergeCell ref="C6:E6"/>
    <mergeCell ref="C8:E8"/>
    <mergeCell ref="AD13:AG13"/>
    <mergeCell ref="T15:T16"/>
    <mergeCell ref="R15:R16"/>
    <mergeCell ref="Q13:S13"/>
    <mergeCell ref="W15:W16"/>
    <mergeCell ref="X15:X16"/>
    <mergeCell ref="U15:U16"/>
    <mergeCell ref="Q11:T11"/>
    <mergeCell ref="C14:E14"/>
    <mergeCell ref="AD12:AG12"/>
    <mergeCell ref="N9:P9"/>
    <mergeCell ref="F10:N10"/>
    <mergeCell ref="F9:H9"/>
    <mergeCell ref="H11:N12"/>
    <mergeCell ref="K9:M9"/>
    <mergeCell ref="F11:G11"/>
    <mergeCell ref="A12:E12"/>
    <mergeCell ref="Z11:AC11"/>
    <mergeCell ref="AD11:AG11"/>
    <mergeCell ref="AA12:AC12"/>
    <mergeCell ref="W9:AG10"/>
    <mergeCell ref="U11:Y11"/>
    <mergeCell ref="AA1:AC1"/>
    <mergeCell ref="AE5:AF5"/>
    <mergeCell ref="AA2:AC2"/>
    <mergeCell ref="Z4:AD4"/>
    <mergeCell ref="X3:Z3"/>
    <mergeCell ref="F2:M2"/>
    <mergeCell ref="F4:M4"/>
    <mergeCell ref="F5:M5"/>
    <mergeCell ref="F6:M6"/>
    <mergeCell ref="F3:M3"/>
    <mergeCell ref="V7:AF8"/>
    <mergeCell ref="AC3:AD3"/>
    <mergeCell ref="Q3:W3"/>
    <mergeCell ref="Q4:W4"/>
    <mergeCell ref="Q8:S8"/>
  </mergeCells>
  <phoneticPr fontId="0" type="noConversion"/>
  <conditionalFormatting sqref="H18 H20 H22 H24 H26 H28 H30 H32 H34 H36">
    <cfRule type="expression" dxfId="62" priority="22" stopIfTrue="1">
      <formula>BE18=1</formula>
    </cfRule>
    <cfRule type="cellIs" dxfId="61" priority="23" stopIfTrue="1" operator="equal">
      <formula>0</formula>
    </cfRule>
  </conditionalFormatting>
  <conditionalFormatting sqref="H17">
    <cfRule type="expression" dxfId="60" priority="37" stopIfTrue="1">
      <formula>BA17=1</formula>
    </cfRule>
    <cfRule type="cellIs" dxfId="59" priority="38" stopIfTrue="1" operator="equal">
      <formula>0</formula>
    </cfRule>
  </conditionalFormatting>
  <conditionalFormatting sqref="E18:E36">
    <cfRule type="cellIs" dxfId="58" priority="21" stopIfTrue="1" operator="lessThan">
      <formula>C18</formula>
    </cfRule>
  </conditionalFormatting>
  <conditionalFormatting sqref="BD17:BD36">
    <cfRule type="cellIs" dxfId="57" priority="24" stopIfTrue="1" operator="equal">
      <formula>2</formula>
    </cfRule>
  </conditionalFormatting>
  <conditionalFormatting sqref="V17:V26 R18:R20 P17:P36">
    <cfRule type="expression" dxfId="56" priority="45" stopIfTrue="1">
      <formula>$BL$14=2</formula>
    </cfRule>
  </conditionalFormatting>
  <conditionalFormatting sqref="Q4:U6 Q7:R8 F10:N10">
    <cfRule type="expression" dxfId="55" priority="41" stopIfTrue="1">
      <formula>F4="REQUIRED"</formula>
    </cfRule>
  </conditionalFormatting>
  <conditionalFormatting sqref="B17:C36">
    <cfRule type="cellIs" dxfId="54" priority="25" stopIfTrue="1" operator="equal">
      <formula>0</formula>
    </cfRule>
  </conditionalFormatting>
  <conditionalFormatting sqref="H11 O12:O13 H13:N13">
    <cfRule type="expression" dxfId="53" priority="46" stopIfTrue="1">
      <formula>$BO$14&gt;0</formula>
    </cfRule>
  </conditionalFormatting>
  <conditionalFormatting sqref="AD11:AG11">
    <cfRule type="expression" dxfId="52" priority="47" stopIfTrue="1">
      <formula>$AA$11="REQUIRED"</formula>
    </cfRule>
  </conditionalFormatting>
  <conditionalFormatting sqref="X3">
    <cfRule type="expression" dxfId="51" priority="59" stopIfTrue="1">
      <formula>$AA$3&gt;0.35</formula>
    </cfRule>
  </conditionalFormatting>
  <conditionalFormatting sqref="H19">
    <cfRule type="expression" dxfId="50" priority="17" stopIfTrue="1">
      <formula>BA19=1</formula>
    </cfRule>
    <cfRule type="cellIs" dxfId="49" priority="18" stopIfTrue="1" operator="equal">
      <formula>0</formula>
    </cfRule>
  </conditionalFormatting>
  <conditionalFormatting sqref="H21">
    <cfRule type="expression" dxfId="48" priority="15" stopIfTrue="1">
      <formula>BA21=1</formula>
    </cfRule>
    <cfRule type="cellIs" dxfId="47" priority="16" stopIfTrue="1" operator="equal">
      <formula>0</formula>
    </cfRule>
  </conditionalFormatting>
  <conditionalFormatting sqref="H23">
    <cfRule type="expression" dxfId="46" priority="13" stopIfTrue="1">
      <formula>BA23=1</formula>
    </cfRule>
    <cfRule type="cellIs" dxfId="45" priority="14" stopIfTrue="1" operator="equal">
      <formula>0</formula>
    </cfRule>
  </conditionalFormatting>
  <conditionalFormatting sqref="H25">
    <cfRule type="expression" dxfId="44" priority="11" stopIfTrue="1">
      <formula>BA25=1</formula>
    </cfRule>
    <cfRule type="cellIs" dxfId="43" priority="12" stopIfTrue="1" operator="equal">
      <formula>0</formula>
    </cfRule>
  </conditionalFormatting>
  <conditionalFormatting sqref="H27">
    <cfRule type="expression" dxfId="42" priority="9" stopIfTrue="1">
      <formula>BA27=1</formula>
    </cfRule>
    <cfRule type="cellIs" dxfId="41" priority="10" stopIfTrue="1" operator="equal">
      <formula>0</formula>
    </cfRule>
  </conditionalFormatting>
  <conditionalFormatting sqref="H29">
    <cfRule type="expression" dxfId="40" priority="7" stopIfTrue="1">
      <formula>BA29=1</formula>
    </cfRule>
    <cfRule type="cellIs" dxfId="39" priority="8" stopIfTrue="1" operator="equal">
      <formula>0</formula>
    </cfRule>
  </conditionalFormatting>
  <conditionalFormatting sqref="H31">
    <cfRule type="expression" dxfId="38" priority="5" stopIfTrue="1">
      <formula>BA31=1</formula>
    </cfRule>
    <cfRule type="cellIs" dxfId="37" priority="6" stopIfTrue="1" operator="equal">
      <formula>0</formula>
    </cfRule>
  </conditionalFormatting>
  <conditionalFormatting sqref="H33">
    <cfRule type="expression" dxfId="36" priority="3" stopIfTrue="1">
      <formula>BA33=1</formula>
    </cfRule>
    <cfRule type="cellIs" dxfId="35" priority="4" stopIfTrue="1" operator="equal">
      <formula>0</formula>
    </cfRule>
  </conditionalFormatting>
  <conditionalFormatting sqref="H35">
    <cfRule type="expression" dxfId="34" priority="1" stopIfTrue="1">
      <formula>BA35=1</formula>
    </cfRule>
    <cfRule type="cellIs" dxfId="33" priority="2" stopIfTrue="1" operator="equal">
      <formula>0</formula>
    </cfRule>
  </conditionalFormatting>
  <pageMargins left="0.75" right="0.75" top="1" bottom="1" header="0.5" footer="0.5"/>
  <pageSetup scale="15" fitToHeight="3"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0" r:id="rId4" name="Group Box 36">
              <controlPr defaultSize="0" autoFill="0" autoPict="0">
                <anchor moveWithCells="1">
                  <from>
                    <xdr:col>3</xdr:col>
                    <xdr:colOff>38100</xdr:colOff>
                    <xdr:row>1</xdr:row>
                    <xdr:rowOff>171450</xdr:rowOff>
                  </from>
                  <to>
                    <xdr:col>3</xdr:col>
                    <xdr:colOff>409575</xdr:colOff>
                    <xdr:row>1</xdr:row>
                    <xdr:rowOff>219075</xdr:rowOff>
                  </to>
                </anchor>
              </controlPr>
            </control>
          </mc:Choice>
        </mc:AlternateContent>
        <mc:AlternateContent xmlns:mc="http://schemas.openxmlformats.org/markup-compatibility/2006">
          <mc:Choice Requires="x14">
            <control shapeId="1061" r:id="rId5" name="Option Button 37">
              <controlPr defaultSize="0" autoFill="0" autoLine="0" autoPict="0">
                <anchor moveWithCells="1">
                  <from>
                    <xdr:col>3</xdr:col>
                    <xdr:colOff>76200</xdr:colOff>
                    <xdr:row>1</xdr:row>
                    <xdr:rowOff>180975</xdr:rowOff>
                  </from>
                  <to>
                    <xdr:col>3</xdr:col>
                    <xdr:colOff>171450</xdr:colOff>
                    <xdr:row>1</xdr:row>
                    <xdr:rowOff>209550</xdr:rowOff>
                  </to>
                </anchor>
              </controlPr>
            </control>
          </mc:Choice>
        </mc:AlternateContent>
        <mc:AlternateContent xmlns:mc="http://schemas.openxmlformats.org/markup-compatibility/2006">
          <mc:Choice Requires="x14">
            <control shapeId="1062" r:id="rId6" name="Option Button 38">
              <controlPr defaultSize="0" autoFill="0" autoLine="0" autoPict="0">
                <anchor moveWithCells="1">
                  <from>
                    <xdr:col>3</xdr:col>
                    <xdr:colOff>238125</xdr:colOff>
                    <xdr:row>1</xdr:row>
                    <xdr:rowOff>180975</xdr:rowOff>
                  </from>
                  <to>
                    <xdr:col>3</xdr:col>
                    <xdr:colOff>323850</xdr:colOff>
                    <xdr:row>1</xdr:row>
                    <xdr:rowOff>209550</xdr:rowOff>
                  </to>
                </anchor>
              </controlPr>
            </control>
          </mc:Choice>
        </mc:AlternateContent>
        <mc:AlternateContent xmlns:mc="http://schemas.openxmlformats.org/markup-compatibility/2006">
          <mc:Choice Requires="x14">
            <control shapeId="1094" r:id="rId7" name="Check Box 70">
              <controlPr defaultSize="0" autoFill="0" autoLine="0" autoPict="0">
                <anchor moveWithCells="1">
                  <from>
                    <xdr:col>2</xdr:col>
                    <xdr:colOff>542925</xdr:colOff>
                    <xdr:row>1</xdr:row>
                    <xdr:rowOff>142875</xdr:rowOff>
                  </from>
                  <to>
                    <xdr:col>3</xdr:col>
                    <xdr:colOff>142875</xdr:colOff>
                    <xdr:row>1</xdr:row>
                    <xdr:rowOff>171450</xdr:rowOff>
                  </to>
                </anchor>
              </controlPr>
            </control>
          </mc:Choice>
        </mc:AlternateContent>
        <mc:AlternateContent xmlns:mc="http://schemas.openxmlformats.org/markup-compatibility/2006">
          <mc:Choice Requires="x14">
            <control shapeId="1154" r:id="rId8" name="Group Box 130">
              <controlPr defaultSize="0" autoFill="0" autoPict="0">
                <anchor moveWithCells="1">
                  <from>
                    <xdr:col>3</xdr:col>
                    <xdr:colOff>419100</xdr:colOff>
                    <xdr:row>1</xdr:row>
                    <xdr:rowOff>219075</xdr:rowOff>
                  </from>
                  <to>
                    <xdr:col>5</xdr:col>
                    <xdr:colOff>123825</xdr:colOff>
                    <xdr:row>1</xdr:row>
                    <xdr:rowOff>266700</xdr:rowOff>
                  </to>
                </anchor>
              </controlPr>
            </control>
          </mc:Choice>
        </mc:AlternateContent>
        <mc:AlternateContent xmlns:mc="http://schemas.openxmlformats.org/markup-compatibility/2006">
          <mc:Choice Requires="x14">
            <control shapeId="1155" r:id="rId9" name="Option Button 131">
              <controlPr defaultSize="0" autoFill="0" autoLine="0" autoPict="0">
                <anchor moveWithCells="1">
                  <from>
                    <xdr:col>4</xdr:col>
                    <xdr:colOff>123825</xdr:colOff>
                    <xdr:row>1</xdr:row>
                    <xdr:rowOff>228600</xdr:rowOff>
                  </from>
                  <to>
                    <xdr:col>4</xdr:col>
                    <xdr:colOff>228600</xdr:colOff>
                    <xdr:row>1</xdr:row>
                    <xdr:rowOff>257175</xdr:rowOff>
                  </to>
                </anchor>
              </controlPr>
            </control>
          </mc:Choice>
        </mc:AlternateContent>
        <mc:AlternateContent xmlns:mc="http://schemas.openxmlformats.org/markup-compatibility/2006">
          <mc:Choice Requires="x14">
            <control shapeId="1156" r:id="rId10" name="Option Button 132">
              <controlPr defaultSize="0" autoFill="0" autoLine="0" autoPict="0">
                <anchor moveWithCells="1">
                  <from>
                    <xdr:col>4</xdr:col>
                    <xdr:colOff>247650</xdr:colOff>
                    <xdr:row>1</xdr:row>
                    <xdr:rowOff>228600</xdr:rowOff>
                  </from>
                  <to>
                    <xdr:col>4</xdr:col>
                    <xdr:colOff>352425</xdr:colOff>
                    <xdr:row>1</xdr:row>
                    <xdr:rowOff>266700</xdr:rowOff>
                  </to>
                </anchor>
              </controlPr>
            </control>
          </mc:Choice>
        </mc:AlternateContent>
        <mc:AlternateContent xmlns:mc="http://schemas.openxmlformats.org/markup-compatibility/2006">
          <mc:Choice Requires="x14">
            <control shapeId="1157" r:id="rId11" name="Option Button 133">
              <controlPr defaultSize="0" autoFill="0" autoLine="0" autoPict="0">
                <anchor moveWithCells="1">
                  <from>
                    <xdr:col>4</xdr:col>
                    <xdr:colOff>361950</xdr:colOff>
                    <xdr:row>1</xdr:row>
                    <xdr:rowOff>228600</xdr:rowOff>
                  </from>
                  <to>
                    <xdr:col>5</xdr:col>
                    <xdr:colOff>9525</xdr:colOff>
                    <xdr:row>1</xdr:row>
                    <xdr:rowOff>266700</xdr:rowOff>
                  </to>
                </anchor>
              </controlPr>
            </control>
          </mc:Choice>
        </mc:AlternateContent>
        <mc:AlternateContent xmlns:mc="http://schemas.openxmlformats.org/markup-compatibility/2006">
          <mc:Choice Requires="x14">
            <control shapeId="1158" r:id="rId12" name="Option Button 134">
              <controlPr defaultSize="0" autoFill="0" autoLine="0" autoPict="0">
                <anchor moveWithCells="1">
                  <from>
                    <xdr:col>3</xdr:col>
                    <xdr:colOff>438150</xdr:colOff>
                    <xdr:row>1</xdr:row>
                    <xdr:rowOff>228600</xdr:rowOff>
                  </from>
                  <to>
                    <xdr:col>4</xdr:col>
                    <xdr:colOff>114300</xdr:colOff>
                    <xdr:row>1</xdr:row>
                    <xdr:rowOff>266700</xdr:rowOff>
                  </to>
                </anchor>
              </controlPr>
            </control>
          </mc:Choice>
        </mc:AlternateContent>
        <mc:AlternateContent xmlns:mc="http://schemas.openxmlformats.org/markup-compatibility/2006">
          <mc:Choice Requires="x14">
            <control shapeId="1159" r:id="rId13" name="Option Button 135">
              <controlPr defaultSize="0" autoFill="0" autoLine="0" autoPict="0">
                <anchor moveWithCells="1">
                  <from>
                    <xdr:col>5</xdr:col>
                    <xdr:colOff>19050</xdr:colOff>
                    <xdr:row>1</xdr:row>
                    <xdr:rowOff>228600</xdr:rowOff>
                  </from>
                  <to>
                    <xdr:col>5</xdr:col>
                    <xdr:colOff>104775</xdr:colOff>
                    <xdr:row>1</xdr:row>
                    <xdr:rowOff>257175</xdr:rowOff>
                  </to>
                </anchor>
              </controlPr>
            </control>
          </mc:Choice>
        </mc:AlternateContent>
        <mc:AlternateContent xmlns:mc="http://schemas.openxmlformats.org/markup-compatibility/2006">
          <mc:Choice Requires="x14">
            <control shapeId="1201" r:id="rId14" name="Group Box 177">
              <controlPr defaultSize="0" autoFill="0" autoPict="0" macro="[0]!gotoelbows">
                <anchor moveWithCells="1">
                  <from>
                    <xdr:col>1</xdr:col>
                    <xdr:colOff>38100</xdr:colOff>
                    <xdr:row>1</xdr:row>
                    <xdr:rowOff>276225</xdr:rowOff>
                  </from>
                  <to>
                    <xdr:col>1</xdr:col>
                    <xdr:colOff>104775</xdr:colOff>
                    <xdr:row>5</xdr:row>
                    <xdr:rowOff>95250</xdr:rowOff>
                  </to>
                </anchor>
              </controlPr>
            </control>
          </mc:Choice>
        </mc:AlternateContent>
        <mc:AlternateContent xmlns:mc="http://schemas.openxmlformats.org/markup-compatibility/2006">
          <mc:Choice Requires="x14">
            <control shapeId="1203" r:id="rId15" name="Group Box 179">
              <controlPr defaultSize="0" autoFill="0" autoPict="0" macro="[0]!tospecials">
                <anchor moveWithCells="1">
                  <from>
                    <xdr:col>4</xdr:col>
                    <xdr:colOff>219075</xdr:colOff>
                    <xdr:row>1</xdr:row>
                    <xdr:rowOff>276225</xdr:rowOff>
                  </from>
                  <to>
                    <xdr:col>4</xdr:col>
                    <xdr:colOff>438150</xdr:colOff>
                    <xdr:row>5</xdr:row>
                    <xdr:rowOff>104775</xdr:rowOff>
                  </to>
                </anchor>
              </controlPr>
            </control>
          </mc:Choice>
        </mc:AlternateContent>
        <mc:AlternateContent xmlns:mc="http://schemas.openxmlformats.org/markup-compatibility/2006">
          <mc:Choice Requires="x14">
            <control shapeId="1210" r:id="rId16" name="Group Box 186">
              <controlPr defaultSize="0" autoFill="0" autoPict="0">
                <anchor moveWithCells="1">
                  <from>
                    <xdr:col>2</xdr:col>
                    <xdr:colOff>542925</xdr:colOff>
                    <xdr:row>1</xdr:row>
                    <xdr:rowOff>228600</xdr:rowOff>
                  </from>
                  <to>
                    <xdr:col>3</xdr:col>
                    <xdr:colOff>333375</xdr:colOff>
                    <xdr:row>1</xdr:row>
                    <xdr:rowOff>266700</xdr:rowOff>
                  </to>
                </anchor>
              </controlPr>
            </control>
          </mc:Choice>
        </mc:AlternateContent>
        <mc:AlternateContent xmlns:mc="http://schemas.openxmlformats.org/markup-compatibility/2006">
          <mc:Choice Requires="x14">
            <control shapeId="1211" r:id="rId17" name="Option Button 187">
              <controlPr defaultSize="0" autoFill="0" autoLine="0" autoPict="0">
                <anchor moveWithCells="1">
                  <from>
                    <xdr:col>2</xdr:col>
                    <xdr:colOff>552450</xdr:colOff>
                    <xdr:row>1</xdr:row>
                    <xdr:rowOff>228600</xdr:rowOff>
                  </from>
                  <to>
                    <xdr:col>3</xdr:col>
                    <xdr:colOff>114300</xdr:colOff>
                    <xdr:row>1</xdr:row>
                    <xdr:rowOff>257175</xdr:rowOff>
                  </to>
                </anchor>
              </controlPr>
            </control>
          </mc:Choice>
        </mc:AlternateContent>
        <mc:AlternateContent xmlns:mc="http://schemas.openxmlformats.org/markup-compatibility/2006">
          <mc:Choice Requires="x14">
            <control shapeId="1212" r:id="rId18" name="Option Button 188">
              <controlPr defaultSize="0" autoFill="0" autoLine="0" autoPict="0">
                <anchor moveWithCells="1">
                  <from>
                    <xdr:col>3</xdr:col>
                    <xdr:colOff>123825</xdr:colOff>
                    <xdr:row>1</xdr:row>
                    <xdr:rowOff>228600</xdr:rowOff>
                  </from>
                  <to>
                    <xdr:col>3</xdr:col>
                    <xdr:colOff>314325</xdr:colOff>
                    <xdr:row>1</xdr:row>
                    <xdr:rowOff>257175</xdr:rowOff>
                  </to>
                </anchor>
              </controlPr>
            </control>
          </mc:Choice>
        </mc:AlternateContent>
        <mc:AlternateContent xmlns:mc="http://schemas.openxmlformats.org/markup-compatibility/2006">
          <mc:Choice Requires="x14">
            <control shapeId="1213" r:id="rId19" name="Group Box 189">
              <controlPr defaultSize="0" autoFill="0" autoPict="0">
                <anchor moveWithCells="1">
                  <from>
                    <xdr:col>4</xdr:col>
                    <xdr:colOff>371475</xdr:colOff>
                    <xdr:row>1</xdr:row>
                    <xdr:rowOff>133350</xdr:rowOff>
                  </from>
                  <to>
                    <xdr:col>5</xdr:col>
                    <xdr:colOff>228600</xdr:colOff>
                    <xdr:row>1</xdr:row>
                    <xdr:rowOff>209550</xdr:rowOff>
                  </to>
                </anchor>
              </controlPr>
            </control>
          </mc:Choice>
        </mc:AlternateContent>
        <mc:AlternateContent xmlns:mc="http://schemas.openxmlformats.org/markup-compatibility/2006">
          <mc:Choice Requires="x14">
            <control shapeId="1214" r:id="rId20" name="Option Button 190">
              <controlPr defaultSize="0" autoFill="0" autoLine="0" autoPict="0">
                <anchor moveWithCells="1">
                  <from>
                    <xdr:col>4</xdr:col>
                    <xdr:colOff>381000</xdr:colOff>
                    <xdr:row>1</xdr:row>
                    <xdr:rowOff>142875</xdr:rowOff>
                  </from>
                  <to>
                    <xdr:col>5</xdr:col>
                    <xdr:colOff>180975</xdr:colOff>
                    <xdr:row>1</xdr:row>
                    <xdr:rowOff>171450</xdr:rowOff>
                  </to>
                </anchor>
              </controlPr>
            </control>
          </mc:Choice>
        </mc:AlternateContent>
        <mc:AlternateContent xmlns:mc="http://schemas.openxmlformats.org/markup-compatibility/2006">
          <mc:Choice Requires="x14">
            <control shapeId="1215" r:id="rId21" name="Option Button 191">
              <controlPr defaultSize="0" autoFill="0" autoLine="0" autoPict="0">
                <anchor moveWithCells="1">
                  <from>
                    <xdr:col>4</xdr:col>
                    <xdr:colOff>381000</xdr:colOff>
                    <xdr:row>1</xdr:row>
                    <xdr:rowOff>171450</xdr:rowOff>
                  </from>
                  <to>
                    <xdr:col>5</xdr:col>
                    <xdr:colOff>200025</xdr:colOff>
                    <xdr:row>1</xdr:row>
                    <xdr:rowOff>200025</xdr:rowOff>
                  </to>
                </anchor>
              </controlPr>
            </control>
          </mc:Choice>
        </mc:AlternateContent>
        <mc:AlternateContent xmlns:mc="http://schemas.openxmlformats.org/markup-compatibility/2006">
          <mc:Choice Requires="x14">
            <control shapeId="1223" r:id="rId22" name="Group Box 199">
              <controlPr defaultSize="0" autoFill="0" autoPict="0" macro="[0]!gotobranches">
                <anchor moveWithCells="1">
                  <from>
                    <xdr:col>1</xdr:col>
                    <xdr:colOff>114300</xdr:colOff>
                    <xdr:row>1</xdr:row>
                    <xdr:rowOff>266700</xdr:rowOff>
                  </from>
                  <to>
                    <xdr:col>1</xdr:col>
                    <xdr:colOff>180975</xdr:colOff>
                    <xdr:row>5</xdr:row>
                    <xdr:rowOff>85725</xdr:rowOff>
                  </to>
                </anchor>
              </controlPr>
            </control>
          </mc:Choice>
        </mc:AlternateContent>
        <mc:AlternateContent xmlns:mc="http://schemas.openxmlformats.org/markup-compatibility/2006">
          <mc:Choice Requires="x14">
            <control shapeId="1225" r:id="rId23" name="Button 201">
              <controlPr defaultSize="0" print="0" autoFill="0" autoPict="0" macro="[0]!_xludf.FILTER">
                <anchor moveWithCells="1" sizeWithCells="1">
                  <from>
                    <xdr:col>0</xdr:col>
                    <xdr:colOff>152400</xdr:colOff>
                    <xdr:row>1</xdr:row>
                    <xdr:rowOff>219075</xdr:rowOff>
                  </from>
                  <to>
                    <xdr:col>1</xdr:col>
                    <xdr:colOff>19050</xdr:colOff>
                    <xdr:row>1</xdr:row>
                    <xdr:rowOff>266700</xdr:rowOff>
                  </to>
                </anchor>
              </controlPr>
            </control>
          </mc:Choice>
        </mc:AlternateContent>
        <mc:AlternateContent xmlns:mc="http://schemas.openxmlformats.org/markup-compatibility/2006">
          <mc:Choice Requires="x14">
            <control shapeId="1226" r:id="rId24" name="Button 202">
              <controlPr defaultSize="0" print="0" autoFill="0" autoPict="0" macro="[0]!clearduct">
                <anchor moveWithCells="1" sizeWithCells="1">
                  <from>
                    <xdr:col>1</xdr:col>
                    <xdr:colOff>123825</xdr:colOff>
                    <xdr:row>1</xdr:row>
                    <xdr:rowOff>228600</xdr:rowOff>
                  </from>
                  <to>
                    <xdr:col>1</xdr:col>
                    <xdr:colOff>352425</xdr:colOff>
                    <xdr:row>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indexed="11"/>
    <pageSetUpPr fitToPage="1"/>
  </sheetPr>
  <dimension ref="A1:BU29"/>
  <sheetViews>
    <sheetView zoomScale="65" workbookViewId="0">
      <selection activeCell="L9" sqref="L9"/>
    </sheetView>
  </sheetViews>
  <sheetFormatPr defaultRowHeight="12.75" x14ac:dyDescent="0.2"/>
  <cols>
    <col min="1" max="1" width="2.42578125" style="169" customWidth="1"/>
    <col min="2" max="2" width="1.42578125" style="169" customWidth="1"/>
    <col min="3" max="3" width="10.7109375" style="169" customWidth="1"/>
    <col min="4" max="4" width="5.140625" style="169" customWidth="1"/>
    <col min="5" max="12" width="6" style="169" customWidth="1"/>
    <col min="13" max="13" width="4.5703125" style="169" customWidth="1"/>
    <col min="14" max="21" width="6" style="169" customWidth="1"/>
    <col min="22" max="22" width="3.140625" style="170" customWidth="1"/>
    <col min="23" max="23" width="5.42578125" style="170" customWidth="1"/>
    <col min="24" max="26" width="6.140625" style="169" customWidth="1"/>
    <col min="27" max="27" width="6.140625" style="169" hidden="1" customWidth="1"/>
    <col min="28" max="30" width="6.140625" style="169" customWidth="1"/>
    <col min="31" max="31" width="6.140625" style="169" hidden="1" customWidth="1"/>
    <col min="32" max="32" width="6.140625" style="170" customWidth="1"/>
    <col min="33" max="35" width="6.140625" style="169" customWidth="1"/>
    <col min="36" max="36" width="6.140625" style="169" hidden="1" customWidth="1"/>
    <col min="37" max="39" width="6.140625" style="169" customWidth="1"/>
    <col min="40" max="40" width="6.140625" style="169" hidden="1" customWidth="1"/>
    <col min="41" max="41" width="2.140625" style="169" customWidth="1"/>
    <col min="42" max="42" width="5.28515625" style="169" customWidth="1"/>
    <col min="43" max="54" width="5.5703125" style="169" customWidth="1"/>
    <col min="55" max="62" width="4.28515625" style="169" customWidth="1"/>
    <col min="63" max="16384" width="9.140625" style="169"/>
  </cols>
  <sheetData>
    <row r="1" spans="1:73" ht="24" customHeight="1" thickBot="1" x14ac:dyDescent="0.3">
      <c r="E1" s="885" t="s">
        <v>703</v>
      </c>
      <c r="F1" s="885"/>
      <c r="G1" s="885"/>
      <c r="H1" s="886">
        <f>'KB Duct Parts'!F2</f>
        <v>0</v>
      </c>
      <c r="I1" s="886"/>
      <c r="J1" s="886"/>
      <c r="K1" s="886"/>
      <c r="L1" s="886"/>
      <c r="M1" s="358"/>
      <c r="N1" s="876" t="s">
        <v>595</v>
      </c>
      <c r="O1" s="876"/>
      <c r="P1" s="886">
        <f>'KB Duct Parts'!Z4</f>
        <v>0</v>
      </c>
      <c r="Q1" s="886"/>
      <c r="R1" s="886"/>
      <c r="S1" s="886"/>
      <c r="T1" s="886"/>
      <c r="U1" s="886"/>
      <c r="V1" s="358"/>
      <c r="W1" s="358"/>
      <c r="X1" s="876" t="s">
        <v>704</v>
      </c>
      <c r="Y1" s="876"/>
      <c r="Z1" s="887">
        <f>'KB Duct Parts'!AE5</f>
        <v>6707.8000000000011</v>
      </c>
      <c r="AA1" s="887"/>
      <c r="AB1" s="887"/>
      <c r="AC1" s="887"/>
      <c r="AD1" s="359"/>
      <c r="BU1" s="168">
        <f>'KB Duct Parts'!BL14</f>
        <v>1</v>
      </c>
    </row>
    <row r="2" spans="1:73" ht="24" customHeight="1" x14ac:dyDescent="0.2">
      <c r="A2" s="883" t="s">
        <v>883</v>
      </c>
      <c r="B2" s="883"/>
      <c r="C2" s="883"/>
      <c r="AH2" s="212"/>
      <c r="AI2" s="211"/>
      <c r="AJ2" s="211"/>
      <c r="AK2" s="211"/>
      <c r="BU2" s="168"/>
    </row>
    <row r="3" spans="1:73" ht="24" customHeight="1" thickBot="1" x14ac:dyDescent="0.3">
      <c r="A3" s="883"/>
      <c r="B3" s="883"/>
      <c r="C3" s="883"/>
      <c r="AH3" s="212"/>
      <c r="AI3" s="211"/>
      <c r="AJ3" s="211"/>
      <c r="AK3" s="211"/>
      <c r="AU3" s="239"/>
      <c r="AV3" s="239"/>
      <c r="AW3" s="239"/>
      <c r="AX3" s="239"/>
      <c r="AY3" s="239"/>
      <c r="AZ3" s="239"/>
      <c r="BA3" s="239"/>
      <c r="BB3" s="239"/>
      <c r="BC3" s="239"/>
      <c r="BD3" s="239"/>
      <c r="BE3" s="239"/>
      <c r="BF3" s="239"/>
      <c r="BG3" s="239"/>
      <c r="BH3" s="239"/>
      <c r="BI3" s="239"/>
      <c r="BJ3" s="239"/>
      <c r="BU3" s="168"/>
    </row>
    <row r="4" spans="1:73" ht="31.5" customHeight="1" thickTop="1" thickBot="1" x14ac:dyDescent="0.25">
      <c r="C4" s="884" t="s">
        <v>100</v>
      </c>
      <c r="D4" s="235"/>
      <c r="E4" s="889" t="s">
        <v>774</v>
      </c>
      <c r="F4" s="890"/>
      <c r="G4" s="890"/>
      <c r="H4" s="890"/>
      <c r="I4" s="890"/>
      <c r="J4" s="890"/>
      <c r="K4" s="890"/>
      <c r="L4" s="891"/>
      <c r="M4" s="248"/>
      <c r="N4" s="873" t="s">
        <v>775</v>
      </c>
      <c r="O4" s="874"/>
      <c r="P4" s="874"/>
      <c r="Q4" s="874"/>
      <c r="R4" s="874"/>
      <c r="S4" s="874"/>
      <c r="T4" s="874"/>
      <c r="U4" s="875"/>
      <c r="V4" s="249"/>
      <c r="W4" s="250"/>
      <c r="X4" s="860" t="s">
        <v>780</v>
      </c>
      <c r="Y4" s="861"/>
      <c r="Z4" s="861"/>
      <c r="AA4" s="861"/>
      <c r="AB4" s="861"/>
      <c r="AC4" s="861"/>
      <c r="AD4" s="862"/>
      <c r="AE4" s="332"/>
      <c r="AF4" s="251"/>
      <c r="AG4" s="866" t="s">
        <v>781</v>
      </c>
      <c r="AH4" s="867"/>
      <c r="AI4" s="867"/>
      <c r="AJ4" s="867"/>
      <c r="AK4" s="867"/>
      <c r="AL4" s="867"/>
      <c r="AM4" s="868"/>
      <c r="AN4" s="332"/>
      <c r="AO4" s="250"/>
      <c r="AP4" s="250"/>
      <c r="AQ4" s="877" t="s">
        <v>779</v>
      </c>
      <c r="AR4" s="878"/>
      <c r="AS4" s="878"/>
      <c r="AT4" s="878"/>
      <c r="AU4" s="878"/>
      <c r="AV4" s="878"/>
      <c r="AW4" s="878"/>
      <c r="AX4" s="878"/>
      <c r="AY4" s="878"/>
      <c r="AZ4" s="878"/>
      <c r="BA4" s="878"/>
      <c r="BB4" s="879"/>
      <c r="BU4" s="169">
        <f>'KB Duct Parts'!$BD$15</f>
        <v>0</v>
      </c>
    </row>
    <row r="5" spans="1:73" ht="20.25" customHeight="1" thickTop="1" thickBot="1" x14ac:dyDescent="0.3">
      <c r="C5" s="884"/>
      <c r="D5" s="235"/>
      <c r="E5" s="880" t="s">
        <v>86</v>
      </c>
      <c r="F5" s="888"/>
      <c r="G5" s="888"/>
      <c r="H5" s="888"/>
      <c r="I5" s="869" t="s">
        <v>776</v>
      </c>
      <c r="J5" s="870"/>
      <c r="K5" s="870"/>
      <c r="L5" s="871"/>
      <c r="M5" s="241"/>
      <c r="N5" s="872" t="s">
        <v>87</v>
      </c>
      <c r="O5" s="870"/>
      <c r="P5" s="870"/>
      <c r="Q5" s="870"/>
      <c r="R5" s="869" t="s">
        <v>88</v>
      </c>
      <c r="S5" s="870"/>
      <c r="T5" s="870"/>
      <c r="U5" s="871"/>
      <c r="V5" s="238"/>
      <c r="W5" s="239"/>
      <c r="X5" s="872" t="s">
        <v>776</v>
      </c>
      <c r="Y5" s="870"/>
      <c r="Z5" s="870"/>
      <c r="AA5" s="882"/>
      <c r="AB5" s="857" t="s">
        <v>777</v>
      </c>
      <c r="AC5" s="858"/>
      <c r="AD5" s="859"/>
      <c r="AE5" s="331"/>
      <c r="AF5" s="242"/>
      <c r="AG5" s="872" t="s">
        <v>776</v>
      </c>
      <c r="AH5" s="870"/>
      <c r="AI5" s="870"/>
      <c r="AJ5" s="870"/>
      <c r="AK5" s="863" t="s">
        <v>777</v>
      </c>
      <c r="AL5" s="864"/>
      <c r="AM5" s="865"/>
      <c r="AN5" s="337"/>
      <c r="AO5" s="239"/>
      <c r="AP5" s="239"/>
      <c r="AQ5" s="880" t="s">
        <v>778</v>
      </c>
      <c r="AR5" s="881"/>
      <c r="AS5" s="881"/>
      <c r="AT5" s="881"/>
      <c r="AU5" s="869" t="s">
        <v>776</v>
      </c>
      <c r="AV5" s="870"/>
      <c r="AW5" s="870"/>
      <c r="AX5" s="870"/>
      <c r="AY5" s="869" t="s">
        <v>777</v>
      </c>
      <c r="AZ5" s="870"/>
      <c r="BA5" s="870"/>
      <c r="BB5" s="871"/>
    </row>
    <row r="6" spans="1:73" ht="21" customHeight="1" thickBot="1" x14ac:dyDescent="0.25">
      <c r="C6" s="884"/>
      <c r="D6" s="235"/>
      <c r="E6" s="338">
        <v>90</v>
      </c>
      <c r="F6" s="226">
        <v>60</v>
      </c>
      <c r="G6" s="226">
        <v>45</v>
      </c>
      <c r="H6" s="339">
        <v>30</v>
      </c>
      <c r="I6" s="340">
        <v>90</v>
      </c>
      <c r="J6" s="226">
        <v>60</v>
      </c>
      <c r="K6" s="226">
        <v>45</v>
      </c>
      <c r="L6" s="229">
        <v>30</v>
      </c>
      <c r="M6" s="341"/>
      <c r="N6" s="225">
        <v>90</v>
      </c>
      <c r="O6" s="226">
        <v>60</v>
      </c>
      <c r="P6" s="226">
        <v>45</v>
      </c>
      <c r="Q6" s="342">
        <v>30</v>
      </c>
      <c r="R6" s="340">
        <v>90</v>
      </c>
      <c r="S6" s="226">
        <v>60</v>
      </c>
      <c r="T6" s="226">
        <v>45</v>
      </c>
      <c r="U6" s="229">
        <v>30</v>
      </c>
      <c r="V6" s="237"/>
      <c r="W6" s="237"/>
      <c r="X6" s="225">
        <v>90</v>
      </c>
      <c r="Y6" s="226">
        <v>60</v>
      </c>
      <c r="Z6" s="226">
        <v>45</v>
      </c>
      <c r="AA6" s="343">
        <v>30</v>
      </c>
      <c r="AB6" s="225">
        <v>90</v>
      </c>
      <c r="AC6" s="226">
        <v>60</v>
      </c>
      <c r="AD6" s="344">
        <v>45</v>
      </c>
      <c r="AE6" s="345">
        <v>30</v>
      </c>
      <c r="AF6" s="238"/>
      <c r="AG6" s="225">
        <v>90</v>
      </c>
      <c r="AH6" s="226">
        <v>60</v>
      </c>
      <c r="AI6" s="226">
        <v>45</v>
      </c>
      <c r="AJ6" s="343">
        <v>30</v>
      </c>
      <c r="AK6" s="228">
        <v>90</v>
      </c>
      <c r="AL6" s="226">
        <v>60</v>
      </c>
      <c r="AM6" s="344">
        <v>45</v>
      </c>
      <c r="AN6" s="346">
        <v>30</v>
      </c>
      <c r="AO6" s="211"/>
      <c r="AP6" s="211"/>
      <c r="AQ6" s="347">
        <v>90</v>
      </c>
      <c r="AR6" s="226">
        <v>60</v>
      </c>
      <c r="AS6" s="226">
        <v>45</v>
      </c>
      <c r="AT6" s="348">
        <v>30</v>
      </c>
      <c r="AU6" s="228">
        <v>90</v>
      </c>
      <c r="AV6" s="226">
        <v>60</v>
      </c>
      <c r="AW6" s="226">
        <v>45</v>
      </c>
      <c r="AX6" s="343">
        <v>30</v>
      </c>
      <c r="AY6" s="340">
        <v>90</v>
      </c>
      <c r="AZ6" s="349">
        <v>60</v>
      </c>
      <c r="BA6" s="349">
        <v>45</v>
      </c>
      <c r="BB6" s="350">
        <v>30</v>
      </c>
    </row>
    <row r="7" spans="1:73" ht="20.25" x14ac:dyDescent="0.3">
      <c r="D7" s="206">
        <v>3</v>
      </c>
      <c r="E7" s="252"/>
      <c r="F7" s="253"/>
      <c r="G7" s="253"/>
      <c r="H7" s="254"/>
      <c r="I7" s="255"/>
      <c r="J7" s="253"/>
      <c r="K7" s="253"/>
      <c r="L7" s="256"/>
      <c r="M7" s="231">
        <v>3</v>
      </c>
      <c r="N7" s="281"/>
      <c r="O7" s="282"/>
      <c r="P7" s="282"/>
      <c r="Q7" s="283"/>
      <c r="R7" s="284"/>
      <c r="S7" s="282"/>
      <c r="T7" s="282"/>
      <c r="U7" s="285"/>
      <c r="W7" s="206">
        <v>3</v>
      </c>
      <c r="X7" s="252"/>
      <c r="Y7" s="253"/>
      <c r="Z7" s="253"/>
      <c r="AA7" s="305"/>
      <c r="AB7" s="252"/>
      <c r="AC7" s="253"/>
      <c r="AD7" s="256"/>
      <c r="AE7" s="327"/>
      <c r="AF7" s="206">
        <v>3</v>
      </c>
      <c r="AG7" s="252"/>
      <c r="AH7" s="253"/>
      <c r="AI7" s="253"/>
      <c r="AJ7" s="254"/>
      <c r="AK7" s="255"/>
      <c r="AL7" s="253"/>
      <c r="AM7" s="256"/>
      <c r="AN7" s="333"/>
      <c r="AP7" s="206">
        <v>3</v>
      </c>
      <c r="AQ7" s="199"/>
      <c r="AR7" s="192"/>
      <c r="AS7" s="192"/>
      <c r="AT7" s="243"/>
      <c r="AU7" s="192"/>
      <c r="AV7" s="192"/>
      <c r="AW7" s="192"/>
      <c r="AX7" s="192"/>
      <c r="AY7" s="246"/>
      <c r="AZ7" s="192"/>
      <c r="BA7" s="192"/>
      <c r="BB7" s="193"/>
    </row>
    <row r="8" spans="1:73" ht="20.25" x14ac:dyDescent="0.3">
      <c r="D8" s="206">
        <v>4</v>
      </c>
      <c r="E8" s="257"/>
      <c r="F8" s="258"/>
      <c r="G8" s="258"/>
      <c r="H8" s="259"/>
      <c r="I8" s="260"/>
      <c r="J8" s="258"/>
      <c r="K8" s="258"/>
      <c r="L8" s="261"/>
      <c r="M8" s="231">
        <v>4</v>
      </c>
      <c r="N8" s="286"/>
      <c r="O8" s="287"/>
      <c r="P8" s="287"/>
      <c r="Q8" s="288"/>
      <c r="R8" s="289"/>
      <c r="S8" s="287"/>
      <c r="T8" s="287"/>
      <c r="U8" s="290"/>
      <c r="V8" s="240"/>
      <c r="W8" s="206">
        <v>4</v>
      </c>
      <c r="X8" s="257"/>
      <c r="Y8" s="258"/>
      <c r="Z8" s="258"/>
      <c r="AA8" s="306"/>
      <c r="AB8" s="257"/>
      <c r="AC8" s="258"/>
      <c r="AD8" s="261"/>
      <c r="AE8" s="328"/>
      <c r="AF8" s="206">
        <v>4</v>
      </c>
      <c r="AG8" s="257"/>
      <c r="AH8" s="258"/>
      <c r="AI8" s="258"/>
      <c r="AJ8" s="259"/>
      <c r="AK8" s="260"/>
      <c r="AL8" s="258"/>
      <c r="AM8" s="261"/>
      <c r="AN8" s="334"/>
      <c r="AP8" s="206">
        <v>4</v>
      </c>
      <c r="AQ8" s="198"/>
      <c r="AR8" s="194"/>
      <c r="AS8" s="194"/>
      <c r="AT8" s="200"/>
      <c r="AU8" s="194"/>
      <c r="AV8" s="194"/>
      <c r="AW8" s="194"/>
      <c r="AX8" s="194"/>
      <c r="AY8" s="236"/>
      <c r="AZ8" s="194"/>
      <c r="BA8" s="194"/>
      <c r="BB8" s="195"/>
    </row>
    <row r="9" spans="1:73" ht="20.25" x14ac:dyDescent="0.3">
      <c r="D9" s="206">
        <v>5</v>
      </c>
      <c r="E9" s="262"/>
      <c r="F9" s="263"/>
      <c r="G9" s="263"/>
      <c r="H9" s="264"/>
      <c r="I9" s="265">
        <v>11</v>
      </c>
      <c r="J9" s="263"/>
      <c r="K9" s="263">
        <v>8</v>
      </c>
      <c r="L9" s="266"/>
      <c r="M9" s="231">
        <v>5</v>
      </c>
      <c r="N9" s="281"/>
      <c r="O9" s="282"/>
      <c r="P9" s="282"/>
      <c r="Q9" s="283"/>
      <c r="R9" s="284"/>
      <c r="S9" s="282"/>
      <c r="T9" s="282"/>
      <c r="U9" s="285"/>
      <c r="V9" s="240"/>
      <c r="W9" s="206">
        <v>5</v>
      </c>
      <c r="X9" s="262"/>
      <c r="Y9" s="263"/>
      <c r="Z9" s="263"/>
      <c r="AA9" s="307"/>
      <c r="AB9" s="262"/>
      <c r="AC9" s="263"/>
      <c r="AD9" s="266"/>
      <c r="AE9" s="329"/>
      <c r="AF9" s="206">
        <v>5</v>
      </c>
      <c r="AG9" s="262"/>
      <c r="AH9" s="263"/>
      <c r="AI9" s="263"/>
      <c r="AJ9" s="264"/>
      <c r="AK9" s="265"/>
      <c r="AL9" s="263"/>
      <c r="AM9" s="266"/>
      <c r="AN9" s="335"/>
      <c r="AP9" s="206">
        <v>5</v>
      </c>
      <c r="AQ9" s="198"/>
      <c r="AR9" s="194"/>
      <c r="AS9" s="194"/>
      <c r="AT9" s="200"/>
      <c r="AU9" s="194"/>
      <c r="AV9" s="194"/>
      <c r="AW9" s="194"/>
      <c r="AX9" s="194"/>
      <c r="AY9" s="236"/>
      <c r="AZ9" s="194"/>
      <c r="BA9" s="194"/>
      <c r="BB9" s="195"/>
    </row>
    <row r="10" spans="1:73" ht="20.25" x14ac:dyDescent="0.3">
      <c r="D10" s="206">
        <v>6</v>
      </c>
      <c r="E10" s="257"/>
      <c r="F10" s="258"/>
      <c r="G10" s="258"/>
      <c r="H10" s="259"/>
      <c r="I10" s="267"/>
      <c r="J10" s="268"/>
      <c r="K10" s="268"/>
      <c r="L10" s="269"/>
      <c r="M10" s="231">
        <v>6</v>
      </c>
      <c r="N10" s="286"/>
      <c r="O10" s="287"/>
      <c r="P10" s="287"/>
      <c r="Q10" s="288"/>
      <c r="R10" s="289"/>
      <c r="S10" s="287"/>
      <c r="T10" s="287"/>
      <c r="U10" s="290"/>
      <c r="V10" s="240"/>
      <c r="W10" s="206">
        <v>6</v>
      </c>
      <c r="X10" s="257"/>
      <c r="Y10" s="258"/>
      <c r="Z10" s="258"/>
      <c r="AA10" s="306"/>
      <c r="AB10" s="257"/>
      <c r="AC10" s="258"/>
      <c r="AD10" s="261"/>
      <c r="AE10" s="328"/>
      <c r="AF10" s="206">
        <v>6</v>
      </c>
      <c r="AG10" s="257"/>
      <c r="AH10" s="258"/>
      <c r="AI10" s="258"/>
      <c r="AJ10" s="259"/>
      <c r="AK10" s="260"/>
      <c r="AL10" s="258"/>
      <c r="AM10" s="261"/>
      <c r="AN10" s="334"/>
      <c r="AP10" s="206">
        <v>6</v>
      </c>
      <c r="AQ10" s="244"/>
      <c r="AR10" s="196"/>
      <c r="AS10" s="196"/>
      <c r="AT10" s="245"/>
      <c r="AU10" s="196"/>
      <c r="AV10" s="196"/>
      <c r="AW10" s="196"/>
      <c r="AX10" s="196"/>
      <c r="AY10" s="247"/>
      <c r="AZ10" s="196"/>
      <c r="BA10" s="196"/>
      <c r="BB10" s="197"/>
    </row>
    <row r="11" spans="1:73" ht="20.25" x14ac:dyDescent="0.3">
      <c r="D11" s="207">
        <v>7</v>
      </c>
      <c r="E11" s="270"/>
      <c r="F11" s="271"/>
      <c r="G11" s="271"/>
      <c r="H11" s="272"/>
      <c r="I11" s="265"/>
      <c r="J11" s="263"/>
      <c r="K11" s="263"/>
      <c r="L11" s="266"/>
      <c r="M11" s="231">
        <v>7</v>
      </c>
      <c r="N11" s="291"/>
      <c r="O11" s="292"/>
      <c r="P11" s="292"/>
      <c r="Q11" s="293"/>
      <c r="R11" s="294"/>
      <c r="S11" s="292"/>
      <c r="T11" s="292"/>
      <c r="U11" s="295"/>
      <c r="V11" s="240"/>
      <c r="W11" s="206">
        <v>7</v>
      </c>
      <c r="X11" s="262"/>
      <c r="Y11" s="263"/>
      <c r="Z11" s="263"/>
      <c r="AA11" s="307"/>
      <c r="AB11" s="262"/>
      <c r="AC11" s="263"/>
      <c r="AD11" s="266"/>
      <c r="AE11" s="329"/>
      <c r="AF11" s="206">
        <v>7</v>
      </c>
      <c r="AG11" s="262"/>
      <c r="AH11" s="263"/>
      <c r="AI11" s="263"/>
      <c r="AJ11" s="264"/>
      <c r="AK11" s="265"/>
      <c r="AL11" s="263"/>
      <c r="AM11" s="266"/>
      <c r="AN11" s="335"/>
      <c r="AP11" s="206">
        <v>7</v>
      </c>
      <c r="AQ11" s="313"/>
      <c r="AR11" s="314"/>
      <c r="AS11" s="314"/>
      <c r="AT11" s="315"/>
      <c r="AU11" s="284"/>
      <c r="AV11" s="282"/>
      <c r="AW11" s="282"/>
      <c r="AX11" s="283"/>
      <c r="AY11" s="284"/>
      <c r="AZ11" s="282"/>
      <c r="BA11" s="282"/>
      <c r="BB11" s="283"/>
    </row>
    <row r="12" spans="1:73" ht="21" thickBot="1" x14ac:dyDescent="0.35">
      <c r="D12" s="207">
        <v>8</v>
      </c>
      <c r="E12" s="270"/>
      <c r="F12" s="271"/>
      <c r="G12" s="271"/>
      <c r="H12" s="272"/>
      <c r="I12" s="260"/>
      <c r="J12" s="258"/>
      <c r="K12" s="258"/>
      <c r="L12" s="261"/>
      <c r="M12" s="231">
        <v>8</v>
      </c>
      <c r="N12" s="296"/>
      <c r="O12" s="297"/>
      <c r="P12" s="297"/>
      <c r="Q12" s="298"/>
      <c r="R12" s="299"/>
      <c r="S12" s="297"/>
      <c r="T12" s="297"/>
      <c r="U12" s="300"/>
      <c r="V12" s="234"/>
      <c r="W12" s="206">
        <v>8</v>
      </c>
      <c r="X12" s="257"/>
      <c r="Y12" s="258"/>
      <c r="Z12" s="258"/>
      <c r="AA12" s="306"/>
      <c r="AB12" s="257"/>
      <c r="AC12" s="258"/>
      <c r="AD12" s="261"/>
      <c r="AE12" s="328"/>
      <c r="AF12" s="206">
        <v>8</v>
      </c>
      <c r="AG12" s="257"/>
      <c r="AH12" s="258"/>
      <c r="AI12" s="258"/>
      <c r="AJ12" s="259"/>
      <c r="AK12" s="260"/>
      <c r="AL12" s="258"/>
      <c r="AM12" s="261"/>
      <c r="AN12" s="334"/>
      <c r="AP12" s="206">
        <v>8</v>
      </c>
      <c r="AQ12" s="257"/>
      <c r="AR12" s="258"/>
      <c r="AS12" s="258"/>
      <c r="AT12" s="259"/>
      <c r="AU12" s="289"/>
      <c r="AV12" s="287"/>
      <c r="AW12" s="287">
        <v>2</v>
      </c>
      <c r="AX12" s="288"/>
      <c r="AY12" s="289"/>
      <c r="AZ12" s="287"/>
      <c r="BA12" s="287"/>
      <c r="BB12" s="288"/>
    </row>
    <row r="13" spans="1:73" ht="21" thickTop="1" x14ac:dyDescent="0.3">
      <c r="D13" s="207">
        <v>9</v>
      </c>
      <c r="E13" s="270"/>
      <c r="F13" s="271"/>
      <c r="G13" s="271"/>
      <c r="H13" s="272"/>
      <c r="I13" s="265"/>
      <c r="J13" s="263"/>
      <c r="K13" s="263"/>
      <c r="L13" s="266"/>
      <c r="M13" s="206"/>
      <c r="N13" s="232"/>
      <c r="O13" s="232"/>
      <c r="P13" s="232"/>
      <c r="Q13" s="232"/>
      <c r="R13" s="232"/>
      <c r="S13" s="232"/>
      <c r="T13" s="232"/>
      <c r="U13" s="232"/>
      <c r="V13" s="240"/>
      <c r="W13" s="206">
        <v>9</v>
      </c>
      <c r="X13" s="262"/>
      <c r="Y13" s="263"/>
      <c r="Z13" s="263"/>
      <c r="AA13" s="307"/>
      <c r="AB13" s="262"/>
      <c r="AC13" s="263"/>
      <c r="AD13" s="266"/>
      <c r="AE13" s="329"/>
      <c r="AF13" s="206">
        <v>9</v>
      </c>
      <c r="AG13" s="262"/>
      <c r="AH13" s="263"/>
      <c r="AI13" s="263"/>
      <c r="AJ13" s="264"/>
      <c r="AK13" s="265"/>
      <c r="AL13" s="263"/>
      <c r="AM13" s="266"/>
      <c r="AN13" s="335"/>
      <c r="AP13" s="206">
        <v>9</v>
      </c>
      <c r="AQ13" s="262"/>
      <c r="AR13" s="263"/>
      <c r="AS13" s="263"/>
      <c r="AT13" s="264"/>
      <c r="AU13" s="284"/>
      <c r="AV13" s="282"/>
      <c r="AW13" s="282"/>
      <c r="AX13" s="283"/>
      <c r="AY13" s="284"/>
      <c r="AZ13" s="282"/>
      <c r="BA13" s="282"/>
      <c r="BB13" s="283"/>
    </row>
    <row r="14" spans="1:73" ht="20.25" x14ac:dyDescent="0.3">
      <c r="D14" s="207">
        <v>10</v>
      </c>
      <c r="E14" s="270"/>
      <c r="F14" s="271"/>
      <c r="G14" s="271"/>
      <c r="H14" s="272"/>
      <c r="I14" s="267"/>
      <c r="J14" s="268"/>
      <c r="K14" s="268"/>
      <c r="L14" s="269"/>
      <c r="M14" s="206"/>
      <c r="N14" s="234"/>
      <c r="O14" s="234"/>
      <c r="P14" s="234"/>
      <c r="Q14" s="234"/>
      <c r="R14" s="234"/>
      <c r="S14" s="234"/>
      <c r="T14" s="234"/>
      <c r="U14" s="234"/>
      <c r="V14" s="234"/>
      <c r="W14" s="206">
        <v>10</v>
      </c>
      <c r="X14" s="257"/>
      <c r="Y14" s="258"/>
      <c r="Z14" s="258"/>
      <c r="AA14" s="306"/>
      <c r="AB14" s="257"/>
      <c r="AC14" s="258"/>
      <c r="AD14" s="261"/>
      <c r="AE14" s="328"/>
      <c r="AF14" s="206">
        <v>10</v>
      </c>
      <c r="AG14" s="257"/>
      <c r="AH14" s="258"/>
      <c r="AI14" s="258"/>
      <c r="AJ14" s="259"/>
      <c r="AK14" s="260"/>
      <c r="AL14" s="258"/>
      <c r="AM14" s="261"/>
      <c r="AN14" s="334"/>
      <c r="AP14" s="206">
        <v>10</v>
      </c>
      <c r="AQ14" s="257"/>
      <c r="AR14" s="258"/>
      <c r="AS14" s="258"/>
      <c r="AT14" s="259"/>
      <c r="AU14" s="289">
        <v>2</v>
      </c>
      <c r="AV14" s="287"/>
      <c r="AW14" s="287">
        <v>1</v>
      </c>
      <c r="AX14" s="288"/>
      <c r="AY14" s="289"/>
      <c r="AZ14" s="287"/>
      <c r="BA14" s="287"/>
      <c r="BB14" s="288"/>
    </row>
    <row r="15" spans="1:73" ht="20.25" x14ac:dyDescent="0.3">
      <c r="D15" s="207">
        <v>11</v>
      </c>
      <c r="E15" s="270"/>
      <c r="F15" s="271"/>
      <c r="G15" s="271"/>
      <c r="H15" s="272"/>
      <c r="I15" s="273"/>
      <c r="J15" s="271"/>
      <c r="K15" s="271"/>
      <c r="L15" s="274"/>
      <c r="M15" s="206"/>
      <c r="N15" s="234"/>
      <c r="O15" s="234"/>
      <c r="P15" s="234"/>
      <c r="Q15" s="234"/>
      <c r="R15" s="234"/>
      <c r="S15" s="234"/>
      <c r="T15" s="234"/>
      <c r="U15" s="234"/>
      <c r="V15" s="234"/>
      <c r="W15" s="206">
        <v>11</v>
      </c>
      <c r="X15" s="262"/>
      <c r="Y15" s="263"/>
      <c r="Z15" s="263"/>
      <c r="AA15" s="307"/>
      <c r="AB15" s="262"/>
      <c r="AC15" s="263"/>
      <c r="AD15" s="266"/>
      <c r="AE15" s="329"/>
      <c r="AF15" s="206">
        <v>11</v>
      </c>
      <c r="AG15" s="262"/>
      <c r="AH15" s="263"/>
      <c r="AI15" s="263"/>
      <c r="AJ15" s="264"/>
      <c r="AK15" s="265"/>
      <c r="AL15" s="263"/>
      <c r="AM15" s="266"/>
      <c r="AN15" s="335"/>
      <c r="AP15" s="206">
        <v>11</v>
      </c>
      <c r="AQ15" s="262"/>
      <c r="AR15" s="263"/>
      <c r="AS15" s="263"/>
      <c r="AT15" s="264"/>
      <c r="AU15" s="284"/>
      <c r="AV15" s="282"/>
      <c r="AW15" s="282"/>
      <c r="AX15" s="283"/>
      <c r="AY15" s="284"/>
      <c r="AZ15" s="282"/>
      <c r="BA15" s="282"/>
      <c r="BB15" s="283"/>
    </row>
    <row r="16" spans="1:73" ht="21" thickBot="1" x14ac:dyDescent="0.35">
      <c r="D16" s="231">
        <v>12</v>
      </c>
      <c r="E16" s="275"/>
      <c r="F16" s="276"/>
      <c r="G16" s="276"/>
      <c r="H16" s="277"/>
      <c r="I16" s="278"/>
      <c r="J16" s="279"/>
      <c r="K16" s="279"/>
      <c r="L16" s="280"/>
      <c r="M16" s="206"/>
      <c r="N16" s="234"/>
      <c r="O16" s="234"/>
      <c r="P16" s="234"/>
      <c r="Q16" s="234"/>
      <c r="R16" s="234"/>
      <c r="S16" s="234"/>
      <c r="T16" s="234"/>
      <c r="U16" s="234"/>
      <c r="V16" s="234"/>
      <c r="W16" s="206">
        <v>12</v>
      </c>
      <c r="X16" s="257"/>
      <c r="Y16" s="258"/>
      <c r="Z16" s="258"/>
      <c r="AA16" s="306"/>
      <c r="AB16" s="257"/>
      <c r="AC16" s="258"/>
      <c r="AD16" s="261"/>
      <c r="AE16" s="328"/>
      <c r="AF16" s="206">
        <v>12</v>
      </c>
      <c r="AG16" s="257"/>
      <c r="AH16" s="258"/>
      <c r="AI16" s="258"/>
      <c r="AJ16" s="259"/>
      <c r="AK16" s="260"/>
      <c r="AL16" s="258"/>
      <c r="AM16" s="261"/>
      <c r="AN16" s="334"/>
      <c r="AP16" s="206">
        <v>12</v>
      </c>
      <c r="AQ16" s="257"/>
      <c r="AR16" s="258"/>
      <c r="AS16" s="258"/>
      <c r="AT16" s="259"/>
      <c r="AU16" s="289">
        <v>3</v>
      </c>
      <c r="AV16" s="287"/>
      <c r="AW16" s="287">
        <v>1</v>
      </c>
      <c r="AX16" s="288"/>
      <c r="AY16" s="289"/>
      <c r="AZ16" s="287"/>
      <c r="BA16" s="287"/>
      <c r="BB16" s="288"/>
    </row>
    <row r="17" spans="3:58" ht="21" thickTop="1" x14ac:dyDescent="0.3">
      <c r="C17" s="206"/>
      <c r="D17" s="206"/>
      <c r="E17" s="234"/>
      <c r="F17" s="234"/>
      <c r="G17" s="234"/>
      <c r="H17" s="234"/>
      <c r="I17" s="170"/>
      <c r="J17" s="170"/>
      <c r="K17" s="170"/>
      <c r="L17" s="170"/>
      <c r="M17" s="206"/>
      <c r="N17" s="234"/>
      <c r="O17" s="234"/>
      <c r="P17" s="234"/>
      <c r="Q17" s="234"/>
      <c r="R17" s="234"/>
      <c r="S17" s="234"/>
      <c r="T17" s="234"/>
      <c r="U17" s="234"/>
      <c r="V17" s="234"/>
      <c r="W17" s="206">
        <v>13</v>
      </c>
      <c r="X17" s="262"/>
      <c r="Y17" s="263"/>
      <c r="Z17" s="263"/>
      <c r="AA17" s="307"/>
      <c r="AB17" s="262"/>
      <c r="AC17" s="263"/>
      <c r="AD17" s="266"/>
      <c r="AE17" s="329"/>
      <c r="AF17" s="206">
        <v>13</v>
      </c>
      <c r="AG17" s="262"/>
      <c r="AH17" s="263"/>
      <c r="AI17" s="263"/>
      <c r="AJ17" s="264"/>
      <c r="AK17" s="265"/>
      <c r="AL17" s="263"/>
      <c r="AM17" s="266"/>
      <c r="AN17" s="335"/>
      <c r="AP17" s="206">
        <v>13</v>
      </c>
      <c r="AQ17" s="262"/>
      <c r="AR17" s="263"/>
      <c r="AS17" s="263"/>
      <c r="AT17" s="264"/>
      <c r="AU17" s="284"/>
      <c r="AV17" s="282"/>
      <c r="AW17" s="282"/>
      <c r="AX17" s="283"/>
      <c r="AY17" s="284"/>
      <c r="AZ17" s="282"/>
      <c r="BA17" s="282"/>
      <c r="BB17" s="283"/>
    </row>
    <row r="18" spans="3:58" ht="20.25" x14ac:dyDescent="0.3">
      <c r="C18" s="206"/>
      <c r="D18" s="206"/>
      <c r="E18" s="234"/>
      <c r="F18" s="234"/>
      <c r="G18" s="234"/>
      <c r="H18" s="234"/>
      <c r="I18" s="170"/>
      <c r="J18" s="170"/>
      <c r="K18" s="170"/>
      <c r="L18" s="170"/>
      <c r="M18" s="206"/>
      <c r="N18" s="234"/>
      <c r="O18" s="234"/>
      <c r="P18" s="234"/>
      <c r="Q18" s="234"/>
      <c r="R18" s="234"/>
      <c r="S18" s="234"/>
      <c r="T18" s="234"/>
      <c r="U18" s="234"/>
      <c r="V18" s="234"/>
      <c r="W18" s="206">
        <v>14</v>
      </c>
      <c r="X18" s="257"/>
      <c r="Y18" s="258"/>
      <c r="Z18" s="258"/>
      <c r="AA18" s="306"/>
      <c r="AB18" s="257"/>
      <c r="AC18" s="258"/>
      <c r="AD18" s="261"/>
      <c r="AE18" s="328"/>
      <c r="AF18" s="206">
        <v>14</v>
      </c>
      <c r="AG18" s="257"/>
      <c r="AH18" s="258"/>
      <c r="AI18" s="258"/>
      <c r="AJ18" s="259"/>
      <c r="AK18" s="260"/>
      <c r="AL18" s="258"/>
      <c r="AM18" s="261"/>
      <c r="AN18" s="334"/>
      <c r="AP18" s="206">
        <v>14</v>
      </c>
      <c r="AQ18" s="257"/>
      <c r="AR18" s="258"/>
      <c r="AS18" s="258"/>
      <c r="AT18" s="259"/>
      <c r="AU18" s="289"/>
      <c r="AV18" s="287"/>
      <c r="AW18" s="287"/>
      <c r="AX18" s="288"/>
      <c r="AY18" s="289"/>
      <c r="AZ18" s="287"/>
      <c r="BA18" s="287"/>
      <c r="BB18" s="288"/>
    </row>
    <row r="19" spans="3:58" ht="21" thickBot="1" x14ac:dyDescent="0.35">
      <c r="C19" s="206"/>
      <c r="D19" s="206"/>
      <c r="E19" s="234"/>
      <c r="F19" s="234"/>
      <c r="G19" s="234"/>
      <c r="H19" s="234"/>
      <c r="I19" s="170"/>
      <c r="J19" s="170"/>
      <c r="K19" s="170"/>
      <c r="L19" s="170"/>
      <c r="M19" s="206"/>
      <c r="N19" s="234"/>
      <c r="O19" s="234"/>
      <c r="P19" s="234"/>
      <c r="Q19" s="234"/>
      <c r="R19" s="234"/>
      <c r="S19" s="234"/>
      <c r="T19" s="234"/>
      <c r="U19" s="234"/>
      <c r="V19" s="234"/>
      <c r="W19" s="206">
        <v>15</v>
      </c>
      <c r="X19" s="301"/>
      <c r="Y19" s="302"/>
      <c r="Z19" s="302"/>
      <c r="AA19" s="308"/>
      <c r="AB19" s="301"/>
      <c r="AC19" s="302"/>
      <c r="AD19" s="304"/>
      <c r="AE19" s="330"/>
      <c r="AF19" s="206">
        <v>15</v>
      </c>
      <c r="AG19" s="301"/>
      <c r="AH19" s="302"/>
      <c r="AI19" s="302"/>
      <c r="AJ19" s="309"/>
      <c r="AK19" s="303"/>
      <c r="AL19" s="302"/>
      <c r="AM19" s="304"/>
      <c r="AN19" s="336"/>
      <c r="AO19" s="170"/>
      <c r="AP19" s="206">
        <v>15</v>
      </c>
      <c r="AQ19" s="262"/>
      <c r="AR19" s="263"/>
      <c r="AS19" s="263"/>
      <c r="AT19" s="264"/>
      <c r="AU19" s="284"/>
      <c r="AV19" s="282"/>
      <c r="AW19" s="282"/>
      <c r="AX19" s="283"/>
      <c r="AY19" s="284"/>
      <c r="AZ19" s="282"/>
      <c r="BA19" s="282"/>
      <c r="BB19" s="283"/>
    </row>
    <row r="20" spans="3:58" ht="21" thickTop="1" x14ac:dyDescent="0.3">
      <c r="C20" s="206"/>
      <c r="D20" s="206"/>
      <c r="E20" s="234"/>
      <c r="F20" s="234"/>
      <c r="G20" s="234"/>
      <c r="H20" s="234"/>
      <c r="I20" s="170"/>
      <c r="J20" s="170"/>
      <c r="K20" s="170"/>
      <c r="L20" s="170"/>
      <c r="M20" s="206"/>
      <c r="N20" s="234"/>
      <c r="O20" s="234"/>
      <c r="P20" s="234"/>
      <c r="Q20" s="234"/>
      <c r="R20" s="234"/>
      <c r="S20" s="234"/>
      <c r="T20" s="234"/>
      <c r="U20" s="234"/>
      <c r="V20" s="234"/>
      <c r="W20" s="234"/>
      <c r="X20" s="232"/>
      <c r="Y20" s="232"/>
      <c r="Z20" s="232"/>
      <c r="AA20" s="232"/>
      <c r="AB20" s="232"/>
      <c r="AC20" s="232"/>
      <c r="AD20" s="232"/>
      <c r="AE20" s="232"/>
      <c r="AF20" s="232"/>
      <c r="AG20" s="232"/>
      <c r="AH20" s="232"/>
      <c r="AI20" s="232"/>
      <c r="AJ20" s="232"/>
      <c r="AK20" s="233"/>
      <c r="AL20" s="233"/>
      <c r="AM20" s="233"/>
      <c r="AN20" s="233"/>
      <c r="AO20" s="170"/>
      <c r="AP20" s="206">
        <v>16</v>
      </c>
      <c r="AQ20" s="257"/>
      <c r="AR20" s="258"/>
      <c r="AS20" s="258"/>
      <c r="AT20" s="259"/>
      <c r="AU20" s="289"/>
      <c r="AV20" s="287"/>
      <c r="AW20" s="287"/>
      <c r="AX20" s="288"/>
      <c r="AY20" s="289"/>
      <c r="AZ20" s="287"/>
      <c r="BA20" s="287"/>
      <c r="BB20" s="288"/>
    </row>
    <row r="21" spans="3:58" ht="20.25" x14ac:dyDescent="0.3">
      <c r="C21" s="206"/>
      <c r="D21" s="206"/>
      <c r="E21" s="234"/>
      <c r="F21" s="234"/>
      <c r="G21" s="234"/>
      <c r="H21" s="234"/>
      <c r="I21" s="170"/>
      <c r="J21" s="170"/>
      <c r="K21" s="170"/>
      <c r="L21" s="170"/>
      <c r="M21" s="206"/>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170"/>
      <c r="AL21" s="170"/>
      <c r="AM21" s="170"/>
      <c r="AN21" s="170"/>
      <c r="AO21" s="206"/>
      <c r="AP21" s="206">
        <v>17</v>
      </c>
      <c r="AQ21" s="262"/>
      <c r="AR21" s="263"/>
      <c r="AS21" s="263"/>
      <c r="AT21" s="264"/>
      <c r="AU21" s="284"/>
      <c r="AV21" s="282"/>
      <c r="AW21" s="282"/>
      <c r="AX21" s="283"/>
      <c r="AY21" s="284"/>
      <c r="AZ21" s="282"/>
      <c r="BA21" s="282"/>
      <c r="BB21" s="283"/>
    </row>
    <row r="22" spans="3:58" ht="20.25" x14ac:dyDescent="0.3">
      <c r="C22" s="206"/>
      <c r="D22" s="206"/>
      <c r="E22" s="234"/>
      <c r="F22" s="234"/>
      <c r="G22" s="234"/>
      <c r="H22" s="234"/>
      <c r="I22" s="170"/>
      <c r="J22" s="170"/>
      <c r="K22" s="170"/>
      <c r="L22" s="170"/>
      <c r="M22" s="206"/>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170"/>
      <c r="AL22" s="170"/>
      <c r="AM22" s="170"/>
      <c r="AN22" s="170"/>
      <c r="AO22" s="206"/>
      <c r="AP22" s="206">
        <v>18</v>
      </c>
      <c r="AQ22" s="257"/>
      <c r="AR22" s="258"/>
      <c r="AS22" s="258"/>
      <c r="AT22" s="259"/>
      <c r="AU22" s="289"/>
      <c r="AV22" s="287"/>
      <c r="AW22" s="287"/>
      <c r="AX22" s="288"/>
      <c r="AY22" s="289"/>
      <c r="AZ22" s="287"/>
      <c r="BA22" s="287"/>
      <c r="BB22" s="288"/>
    </row>
    <row r="23" spans="3:58" ht="20.25" x14ac:dyDescent="0.3">
      <c r="C23" s="206"/>
      <c r="D23" s="206"/>
      <c r="E23" s="234"/>
      <c r="F23" s="234"/>
      <c r="G23" s="234"/>
      <c r="H23" s="234"/>
      <c r="I23" s="170"/>
      <c r="J23" s="170"/>
      <c r="K23" s="170"/>
      <c r="L23" s="170"/>
      <c r="M23" s="206"/>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170"/>
      <c r="AL23" s="170"/>
      <c r="AM23" s="170"/>
      <c r="AN23" s="170"/>
      <c r="AO23" s="206"/>
      <c r="AP23" s="206">
        <v>19</v>
      </c>
      <c r="AQ23" s="262"/>
      <c r="AR23" s="263"/>
      <c r="AS23" s="263"/>
      <c r="AT23" s="264"/>
      <c r="AU23" s="284"/>
      <c r="AV23" s="282"/>
      <c r="AW23" s="282"/>
      <c r="AX23" s="283"/>
      <c r="AY23" s="284"/>
      <c r="AZ23" s="282"/>
      <c r="BA23" s="282"/>
      <c r="BB23" s="283"/>
    </row>
    <row r="24" spans="3:58" ht="20.25" x14ac:dyDescent="0.3">
      <c r="C24" s="206"/>
      <c r="D24" s="206"/>
      <c r="E24" s="234"/>
      <c r="F24" s="234"/>
      <c r="G24" s="234"/>
      <c r="H24" s="234"/>
      <c r="I24" s="170"/>
      <c r="J24" s="170"/>
      <c r="K24" s="170"/>
      <c r="L24" s="170"/>
      <c r="M24" s="206"/>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170"/>
      <c r="AL24" s="170"/>
      <c r="AM24" s="170"/>
      <c r="AN24" s="170"/>
      <c r="AO24" s="206"/>
      <c r="AP24" s="206">
        <v>20</v>
      </c>
      <c r="AQ24" s="257"/>
      <c r="AR24" s="258"/>
      <c r="AS24" s="258"/>
      <c r="AT24" s="259"/>
      <c r="AU24" s="289"/>
      <c r="AV24" s="287"/>
      <c r="AW24" s="287"/>
      <c r="AX24" s="288"/>
      <c r="AY24" s="289"/>
      <c r="AZ24" s="287"/>
      <c r="BA24" s="287"/>
      <c r="BB24" s="288"/>
    </row>
    <row r="25" spans="3:58" ht="20.25" x14ac:dyDescent="0.3">
      <c r="C25" s="206"/>
      <c r="D25" s="206"/>
      <c r="E25" s="234"/>
      <c r="F25" s="234"/>
      <c r="G25" s="234"/>
      <c r="H25" s="234"/>
      <c r="I25" s="170"/>
      <c r="J25" s="170"/>
      <c r="K25" s="170"/>
      <c r="L25" s="170"/>
      <c r="M25" s="206"/>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170"/>
      <c r="AL25" s="170"/>
      <c r="AM25" s="170"/>
      <c r="AN25" s="170"/>
      <c r="AO25" s="206"/>
      <c r="AP25" s="206">
        <v>22</v>
      </c>
      <c r="AQ25" s="262"/>
      <c r="AR25" s="263"/>
      <c r="AS25" s="263"/>
      <c r="AT25" s="264"/>
      <c r="AU25" s="284"/>
      <c r="AV25" s="282"/>
      <c r="AW25" s="282"/>
      <c r="AX25" s="283"/>
      <c r="AY25" s="284"/>
      <c r="AZ25" s="282"/>
      <c r="BA25" s="282"/>
      <c r="BB25" s="283"/>
    </row>
    <row r="26" spans="3:58" ht="21" thickBot="1" x14ac:dyDescent="0.35">
      <c r="C26" s="206"/>
      <c r="D26" s="206"/>
      <c r="E26" s="234"/>
      <c r="F26" s="234"/>
      <c r="G26" s="234"/>
      <c r="H26" s="234"/>
      <c r="I26" s="170"/>
      <c r="J26" s="170"/>
      <c r="K26" s="170"/>
      <c r="L26" s="170"/>
      <c r="M26" s="206"/>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170"/>
      <c r="AL26" s="170"/>
      <c r="AM26" s="170"/>
      <c r="AN26" s="170"/>
      <c r="AO26" s="206"/>
      <c r="AP26" s="206">
        <v>24</v>
      </c>
      <c r="AQ26" s="310"/>
      <c r="AR26" s="311"/>
      <c r="AS26" s="311"/>
      <c r="AT26" s="312"/>
      <c r="AU26" s="299"/>
      <c r="AV26" s="297"/>
      <c r="AW26" s="297"/>
      <c r="AX26" s="298"/>
      <c r="AY26" s="299"/>
      <c r="AZ26" s="297"/>
      <c r="BA26" s="297"/>
      <c r="BB26" s="298"/>
    </row>
    <row r="27" spans="3:58" ht="21" thickTop="1" x14ac:dyDescent="0.3">
      <c r="C27" s="170"/>
      <c r="D27" s="170"/>
      <c r="E27" s="170"/>
      <c r="F27" s="170"/>
      <c r="G27" s="170"/>
      <c r="H27" s="170"/>
      <c r="I27" s="170"/>
      <c r="J27" s="170"/>
      <c r="K27" s="170"/>
      <c r="L27" s="170"/>
      <c r="V27" s="234"/>
      <c r="W27" s="234"/>
      <c r="X27" s="170"/>
      <c r="Y27" s="170"/>
      <c r="Z27" s="170"/>
      <c r="AA27" s="170"/>
      <c r="AB27" s="170"/>
      <c r="AC27" s="170"/>
      <c r="AD27" s="170"/>
      <c r="AE27" s="170"/>
      <c r="AG27" s="170"/>
      <c r="AH27" s="170"/>
      <c r="AI27" s="170"/>
      <c r="AJ27" s="170"/>
      <c r="AK27" s="170"/>
      <c r="AL27" s="170"/>
      <c r="AM27" s="170"/>
      <c r="AN27" s="170"/>
      <c r="AO27" s="206"/>
      <c r="AP27" s="170"/>
      <c r="AQ27" s="170"/>
      <c r="AR27" s="170"/>
      <c r="AS27" s="170"/>
      <c r="AU27" s="232"/>
      <c r="AV27" s="232"/>
      <c r="AW27" s="232"/>
      <c r="AX27" s="232"/>
      <c r="AY27" s="232"/>
      <c r="AZ27" s="232"/>
      <c r="BA27" s="232"/>
      <c r="BB27" s="232"/>
    </row>
    <row r="28" spans="3:58" ht="15" x14ac:dyDescent="0.2">
      <c r="E28" s="856">
        <f>IF(BU1=2,SUM(E7:H10,I7:L16,X7:AE19,AG7:AN19)+SUM(AQ11:AT26),0)</f>
        <v>0</v>
      </c>
      <c r="F28" s="856"/>
      <c r="G28" s="856"/>
      <c r="X28" s="170"/>
      <c r="Y28" s="170"/>
      <c r="Z28" s="170"/>
      <c r="AA28" s="170"/>
      <c r="AB28" s="170"/>
      <c r="AC28" s="170"/>
      <c r="AD28" s="170"/>
      <c r="AE28" s="170"/>
      <c r="AG28" s="170"/>
      <c r="AH28" s="170"/>
      <c r="AI28" s="170"/>
      <c r="AJ28" s="170"/>
      <c r="AK28" s="170"/>
      <c r="AL28" s="170"/>
      <c r="AM28" s="170"/>
      <c r="AN28" s="170"/>
      <c r="AO28" s="170"/>
      <c r="AP28" s="170"/>
      <c r="AQ28" s="170"/>
      <c r="AR28" s="170"/>
      <c r="AS28" s="170"/>
      <c r="AU28" s="234"/>
      <c r="AV28" s="234"/>
      <c r="AW28" s="234"/>
      <c r="AX28" s="234"/>
      <c r="AY28" s="234"/>
      <c r="AZ28" s="234"/>
      <c r="BA28" s="234"/>
      <c r="BB28" s="234"/>
      <c r="BC28" s="170"/>
      <c r="BD28" s="170"/>
      <c r="BE28" s="170"/>
      <c r="BF28" s="170"/>
    </row>
    <row r="29" spans="3:58" x14ac:dyDescent="0.2">
      <c r="AQ29" s="170"/>
      <c r="AR29" s="170"/>
      <c r="AS29" s="170"/>
      <c r="AU29" s="170"/>
      <c r="AV29" s="170"/>
      <c r="AW29" s="170"/>
      <c r="AX29" s="170"/>
      <c r="AY29" s="170"/>
      <c r="AZ29" s="170"/>
      <c r="BA29" s="170"/>
      <c r="BB29" s="170"/>
    </row>
  </sheetData>
  <mergeCells count="25">
    <mergeCell ref="A2:C3"/>
    <mergeCell ref="C4:C6"/>
    <mergeCell ref="AG5:AJ5"/>
    <mergeCell ref="E1:G1"/>
    <mergeCell ref="H1:L1"/>
    <mergeCell ref="N1:O1"/>
    <mergeCell ref="P1:U1"/>
    <mergeCell ref="Z1:AC1"/>
    <mergeCell ref="E5:H5"/>
    <mergeCell ref="E4:L4"/>
    <mergeCell ref="X1:Y1"/>
    <mergeCell ref="AQ4:BB4"/>
    <mergeCell ref="AU5:AX5"/>
    <mergeCell ref="AY5:BB5"/>
    <mergeCell ref="AQ5:AT5"/>
    <mergeCell ref="X5:AA5"/>
    <mergeCell ref="E28:G28"/>
    <mergeCell ref="AB5:AD5"/>
    <mergeCell ref="X4:AD4"/>
    <mergeCell ref="AK5:AM5"/>
    <mergeCell ref="AG4:AM4"/>
    <mergeCell ref="I5:L5"/>
    <mergeCell ref="N5:Q5"/>
    <mergeCell ref="R5:U5"/>
    <mergeCell ref="N4:U4"/>
  </mergeCells>
  <phoneticPr fontId="39" type="noConversion"/>
  <conditionalFormatting sqref="S6 O6 AR6 AZ6 AV6 AL6 AC6 Y6 AH6 J6 F6">
    <cfRule type="expression" dxfId="32" priority="1" stopIfTrue="1">
      <formula>$BU$4=1</formula>
    </cfRule>
  </conditionalFormatting>
  <conditionalFormatting sqref="T6 P6 AS6 BA6 AW6 AM6 AD6 Z6 AI6 K6 G6">
    <cfRule type="expression" dxfId="31" priority="2" stopIfTrue="1">
      <formula>$BU$4=2</formula>
    </cfRule>
  </conditionalFormatting>
  <conditionalFormatting sqref="I16:L16 X7:AE19 AG7:AN19 E7:H10 AQ11:AT26 I7:L14">
    <cfRule type="expression" dxfId="30" priority="3" stopIfTrue="1">
      <formula>$BU$1=2</formula>
    </cfRule>
  </conditionalFormatting>
  <conditionalFormatting sqref="P1:U1">
    <cfRule type="cellIs" dxfId="29" priority="4" stopIfTrue="1" operator="equal">
      <formula>0</formula>
    </cfRule>
  </conditionalFormatting>
  <pageMargins left="0.75" right="0.75" top="1" bottom="1" header="0.5" footer="0.5"/>
  <pageSetup scale="29" orientation="landscape" verticalDpi="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macro="[0]!returntoquote">
                <anchor moveWithCells="1">
                  <from>
                    <xdr:col>0</xdr:col>
                    <xdr:colOff>66675</xdr:colOff>
                    <xdr:row>0</xdr:row>
                    <xdr:rowOff>266700</xdr:rowOff>
                  </from>
                  <to>
                    <xdr:col>2</xdr:col>
                    <xdr:colOff>9525</xdr:colOff>
                    <xdr:row>1</xdr:row>
                    <xdr:rowOff>228600</xdr:rowOff>
                  </to>
                </anchor>
              </controlPr>
            </control>
          </mc:Choice>
        </mc:AlternateContent>
        <mc:AlternateContent xmlns:mc="http://schemas.openxmlformats.org/markup-compatibility/2006">
          <mc:Choice Requires="x14">
            <control shapeId="5128" r:id="rId5" name="Group Box 8">
              <controlPr defaultSize="0" autoFill="0" autoPict="0" macro="[0]!_xludf.FILTER">
                <anchor moveWithCells="1">
                  <from>
                    <xdr:col>0</xdr:col>
                    <xdr:colOff>19050</xdr:colOff>
                    <xdr:row>0</xdr:row>
                    <xdr:rowOff>95250</xdr:rowOff>
                  </from>
                  <to>
                    <xdr:col>2</xdr:col>
                    <xdr:colOff>9525</xdr:colOff>
                    <xdr:row>0</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11"/>
  </sheetPr>
  <dimension ref="B2:EZ321"/>
  <sheetViews>
    <sheetView zoomScale="75" workbookViewId="0">
      <pane xSplit="2" ySplit="2" topLeftCell="C3" activePane="bottomRight" state="frozen"/>
      <selection pane="topRight" activeCell="C1" sqref="C1"/>
      <selection pane="bottomLeft" activeCell="A3" sqref="A3"/>
      <selection pane="bottomRight" activeCell="K10" sqref="K10"/>
    </sheetView>
  </sheetViews>
  <sheetFormatPr defaultRowHeight="12.75" x14ac:dyDescent="0.2"/>
  <cols>
    <col min="1" max="1" width="3.85546875" customWidth="1"/>
    <col min="2" max="2" width="17.85546875" customWidth="1"/>
    <col min="3" max="3" width="4.85546875" customWidth="1"/>
    <col min="11" max="12" width="10.7109375" customWidth="1"/>
    <col min="13" max="13" width="14.5703125" style="141" customWidth="1"/>
    <col min="14" max="14" width="20.28515625" customWidth="1"/>
    <col min="15" max="15" width="17.42578125" customWidth="1"/>
    <col min="16" max="16" width="13.7109375" customWidth="1"/>
    <col min="17" max="17" width="16.140625" style="365" customWidth="1"/>
    <col min="18" max="18" width="10.85546875" style="365" hidden="1" customWidth="1"/>
    <col min="19" max="19" width="11.140625" hidden="1" customWidth="1"/>
    <col min="20" max="24" width="9.140625" hidden="1" customWidth="1"/>
    <col min="25" max="25" width="9.28515625" hidden="1" customWidth="1"/>
    <col min="26" max="29" width="9.140625" hidden="1" customWidth="1"/>
    <col min="30" max="48" width="9.140625" style="365" hidden="1" customWidth="1"/>
    <col min="49" max="53" width="6.7109375" style="365" hidden="1" customWidth="1"/>
    <col min="54" max="54" width="9.42578125" style="365" hidden="1" customWidth="1"/>
    <col min="55" max="66" width="9.140625" hidden="1" customWidth="1"/>
    <col min="67" max="67" width="9.42578125" hidden="1" customWidth="1"/>
    <col min="68" max="72" width="9.85546875" hidden="1" customWidth="1"/>
    <col min="73" max="73" width="10.42578125" hidden="1" customWidth="1"/>
    <col min="74" max="75" width="9.85546875" hidden="1" customWidth="1"/>
    <col min="76" max="76" width="10.85546875" hidden="1" customWidth="1"/>
    <col min="77" max="78" width="9.85546875" hidden="1" customWidth="1"/>
    <col min="79" max="79" width="9.85546875" customWidth="1"/>
    <col min="80" max="80" width="8.7109375" customWidth="1"/>
    <col min="88" max="88" width="11.85546875" customWidth="1"/>
    <col min="89" max="89" width="17.42578125" customWidth="1"/>
    <col min="90" max="90" width="17.5703125" customWidth="1"/>
    <col min="91" max="91" width="14.28515625" bestFit="1" customWidth="1"/>
    <col min="92" max="92" width="12" customWidth="1"/>
    <col min="94" max="94" width="9.28515625" bestFit="1" customWidth="1"/>
    <col min="95" max="95" width="9.85546875" bestFit="1" customWidth="1"/>
    <col min="96" max="96" width="9.140625" hidden="1" customWidth="1"/>
    <col min="97" max="97" width="11.5703125" hidden="1" customWidth="1"/>
    <col min="98" max="101" width="12" hidden="1" customWidth="1"/>
    <col min="102" max="147" width="9.140625" hidden="1" customWidth="1"/>
    <col min="148" max="155" width="9.85546875" hidden="1" customWidth="1"/>
    <col min="156" max="156" width="9.140625" hidden="1" customWidth="1"/>
  </cols>
  <sheetData>
    <row r="2" spans="2:156" ht="30.75" customHeight="1" x14ac:dyDescent="0.2">
      <c r="D2" s="906" t="s">
        <v>829</v>
      </c>
      <c r="E2" s="906"/>
      <c r="F2" s="907">
        <f>'KB Duct Parts'!$F$2</f>
        <v>0</v>
      </c>
      <c r="G2" s="907"/>
      <c r="H2" s="907"/>
      <c r="I2" s="907"/>
      <c r="J2" s="907"/>
      <c r="K2" s="907"/>
      <c r="L2" s="907"/>
      <c r="M2" s="656" t="s">
        <v>595</v>
      </c>
      <c r="N2" s="657">
        <f>'KB Duct Parts'!$Z$4</f>
        <v>0</v>
      </c>
      <c r="O2" s="657"/>
      <c r="P2" s="657" t="s">
        <v>830</v>
      </c>
      <c r="Q2" s="903">
        <f>'Price List'!O3907</f>
        <v>6707.8000000000011</v>
      </c>
      <c r="R2" s="903"/>
      <c r="S2" s="903"/>
      <c r="T2" s="903"/>
      <c r="U2" s="903"/>
      <c r="V2" s="903"/>
      <c r="W2" s="903"/>
      <c r="X2" s="903"/>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3"/>
      <c r="AX2" s="903"/>
      <c r="AY2" s="903"/>
      <c r="AZ2" s="903"/>
      <c r="BA2" s="903"/>
      <c r="BB2" s="903"/>
      <c r="BC2" s="903"/>
      <c r="BD2" s="903"/>
      <c r="BE2" s="903"/>
      <c r="BF2" s="903"/>
      <c r="BG2" s="903"/>
      <c r="BH2" s="903"/>
      <c r="BI2" s="903"/>
      <c r="BJ2" s="903"/>
      <c r="BK2" s="903"/>
      <c r="BL2" s="903"/>
      <c r="BM2" s="903"/>
      <c r="BN2" s="903"/>
      <c r="BO2" s="903"/>
      <c r="BP2" s="903"/>
      <c r="BQ2" s="903"/>
      <c r="BR2" s="903"/>
      <c r="BS2" s="903"/>
      <c r="BT2" s="903"/>
      <c r="BU2" s="903"/>
      <c r="BV2" s="903"/>
      <c r="BW2" s="903"/>
      <c r="BX2" s="903"/>
      <c r="BY2" s="903"/>
      <c r="BZ2" s="903"/>
      <c r="CA2" s="903"/>
    </row>
    <row r="3" spans="2:156" ht="36.75" customHeight="1" thickBot="1" x14ac:dyDescent="0.35">
      <c r="D3" s="897" t="s">
        <v>2112</v>
      </c>
      <c r="E3" s="897"/>
      <c r="F3" s="897"/>
      <c r="G3" s="897"/>
      <c r="H3" s="897"/>
      <c r="I3" s="897"/>
      <c r="J3" s="897"/>
      <c r="K3" s="897"/>
      <c r="CB3" s="897" t="s">
        <v>0</v>
      </c>
      <c r="CC3" s="897"/>
      <c r="CD3" s="897"/>
      <c r="CE3" s="897"/>
      <c r="CF3" s="897"/>
      <c r="CG3" s="897"/>
      <c r="CH3" s="897"/>
      <c r="CI3" s="897"/>
      <c r="CJ3" s="897"/>
      <c r="CK3" s="897"/>
      <c r="CL3" s="897"/>
      <c r="CO3" s="365"/>
      <c r="CP3" s="365"/>
      <c r="CQ3" s="365"/>
      <c r="CR3" s="365"/>
      <c r="DD3" s="365"/>
      <c r="DE3" s="426"/>
      <c r="DF3" s="426"/>
      <c r="DG3" s="426"/>
      <c r="DH3" s="426"/>
      <c r="DI3" s="426"/>
      <c r="DJ3" s="426"/>
      <c r="DK3" s="426"/>
      <c r="DL3" s="426"/>
      <c r="DM3" s="426"/>
      <c r="DN3" s="426"/>
      <c r="DO3" s="426"/>
      <c r="DP3" s="426"/>
      <c r="DQ3" s="426"/>
      <c r="DR3" s="426"/>
      <c r="DS3" s="426"/>
      <c r="DT3" s="426"/>
      <c r="DU3" s="426"/>
      <c r="DV3" s="426"/>
      <c r="DW3" s="426"/>
      <c r="DX3" s="426"/>
      <c r="DY3" s="426"/>
      <c r="DZ3" s="426"/>
    </row>
    <row r="4" spans="2:156" ht="21.75" thickTop="1" thickBot="1" x14ac:dyDescent="0.35">
      <c r="E4" s="604" t="s">
        <v>1455</v>
      </c>
      <c r="F4" s="894" t="s">
        <v>1456</v>
      </c>
      <c r="G4" s="894"/>
      <c r="H4" s="895" t="s">
        <v>1457</v>
      </c>
      <c r="I4" s="896"/>
      <c r="J4" s="624"/>
      <c r="S4" s="365"/>
      <c r="Y4" s="776" t="s">
        <v>720</v>
      </c>
      <c r="Z4" s="776"/>
      <c r="AA4" s="776"/>
      <c r="AB4" s="776" t="s">
        <v>882</v>
      </c>
      <c r="AC4" s="776"/>
      <c r="AD4" s="776"/>
      <c r="AE4" s="655">
        <f t="shared" ref="AE4:AX4" si="0">SUM(AE41,AE80,DE79,DH26,AE99)</f>
        <v>0</v>
      </c>
      <c r="AF4" s="655">
        <f t="shared" si="0"/>
        <v>0</v>
      </c>
      <c r="AG4" s="655">
        <f t="shared" si="0"/>
        <v>0</v>
      </c>
      <c r="AH4" s="655">
        <f t="shared" si="0"/>
        <v>0</v>
      </c>
      <c r="AI4" s="655">
        <f t="shared" si="0"/>
        <v>0</v>
      </c>
      <c r="AJ4" s="655">
        <f t="shared" si="0"/>
        <v>2</v>
      </c>
      <c r="AK4" s="655">
        <f t="shared" si="0"/>
        <v>0</v>
      </c>
      <c r="AL4" s="655">
        <f t="shared" si="0"/>
        <v>6</v>
      </c>
      <c r="AM4" s="655">
        <f t="shared" si="0"/>
        <v>0</v>
      </c>
      <c r="AN4" s="655">
        <f t="shared" si="0"/>
        <v>0</v>
      </c>
      <c r="AO4" s="655">
        <f t="shared" si="0"/>
        <v>0</v>
      </c>
      <c r="AP4" s="655">
        <f t="shared" si="0"/>
        <v>0</v>
      </c>
      <c r="AQ4" s="655">
        <f t="shared" si="0"/>
        <v>0</v>
      </c>
      <c r="AR4" s="655">
        <f t="shared" si="0"/>
        <v>0</v>
      </c>
      <c r="AS4" s="655">
        <f t="shared" si="0"/>
        <v>0</v>
      </c>
      <c r="AT4" s="655">
        <f t="shared" si="0"/>
        <v>0</v>
      </c>
      <c r="AU4" s="655">
        <f t="shared" si="0"/>
        <v>0</v>
      </c>
      <c r="AV4" s="655">
        <f t="shared" si="0"/>
        <v>0</v>
      </c>
      <c r="AW4" s="655">
        <f t="shared" si="0"/>
        <v>0</v>
      </c>
      <c r="AX4" s="655">
        <f t="shared" si="0"/>
        <v>0</v>
      </c>
      <c r="AY4" s="1"/>
      <c r="AZ4" s="1"/>
      <c r="BA4" s="1"/>
      <c r="BB4" s="1"/>
      <c r="BC4" s="365"/>
      <c r="BX4" s="116" t="s">
        <v>882</v>
      </c>
      <c r="CC4" s="604" t="s">
        <v>1455</v>
      </c>
      <c r="CD4" s="894" t="s">
        <v>1456</v>
      </c>
      <c r="CE4" s="894"/>
      <c r="CF4" s="895" t="s">
        <v>1457</v>
      </c>
      <c r="CG4" s="898"/>
      <c r="CH4" s="895" t="s">
        <v>834</v>
      </c>
      <c r="CI4" s="898"/>
      <c r="CJ4" s="622"/>
      <c r="CK4" s="623"/>
      <c r="CL4" s="141"/>
      <c r="CP4" s="365"/>
      <c r="CQ4" s="365"/>
      <c r="CR4" s="365"/>
      <c r="CY4" s="776" t="s">
        <v>720</v>
      </c>
      <c r="CZ4" s="776"/>
      <c r="DA4" s="776"/>
      <c r="DC4" s="1" t="s">
        <v>882</v>
      </c>
      <c r="DD4" s="1"/>
      <c r="DE4" s="1"/>
      <c r="DF4" s="426"/>
      <c r="DG4" s="426"/>
      <c r="DH4" s="426"/>
      <c r="DI4" s="426"/>
      <c r="DJ4" s="426"/>
      <c r="DK4" s="426"/>
      <c r="DL4" s="426"/>
      <c r="DM4" s="426"/>
      <c r="DN4" s="426"/>
      <c r="DO4" s="426"/>
      <c r="DP4" s="426"/>
      <c r="DQ4" s="426"/>
      <c r="DR4" s="426"/>
      <c r="DS4" s="426"/>
      <c r="DT4" s="426"/>
      <c r="DU4" s="426"/>
      <c r="DV4" s="426"/>
      <c r="DW4" s="426"/>
      <c r="DX4" s="426"/>
      <c r="DY4" s="426"/>
      <c r="DZ4" s="426"/>
      <c r="EY4" s="116" t="s">
        <v>882</v>
      </c>
    </row>
    <row r="5" spans="2:156" ht="13.5" thickTop="1" x14ac:dyDescent="0.2">
      <c r="D5" s="601" t="s">
        <v>1969</v>
      </c>
      <c r="E5" s="601" t="s">
        <v>771</v>
      </c>
      <c r="F5" s="592" t="s">
        <v>771</v>
      </c>
      <c r="G5" s="598" t="s">
        <v>597</v>
      </c>
      <c r="H5" s="592" t="s">
        <v>771</v>
      </c>
      <c r="I5" s="593" t="s">
        <v>597</v>
      </c>
      <c r="J5" s="598" t="s">
        <v>596</v>
      </c>
      <c r="K5" s="601" t="s">
        <v>601</v>
      </c>
      <c r="L5" s="601" t="s">
        <v>702</v>
      </c>
      <c r="M5" s="592" t="s">
        <v>602</v>
      </c>
      <c r="N5" s="581" t="s">
        <v>1458</v>
      </c>
      <c r="O5" s="581" t="s">
        <v>605</v>
      </c>
      <c r="P5" s="616" t="s">
        <v>1</v>
      </c>
      <c r="Q5" s="617" t="s">
        <v>907</v>
      </c>
      <c r="R5" s="581"/>
      <c r="S5">
        <v>2</v>
      </c>
      <c r="T5">
        <v>3</v>
      </c>
      <c r="U5">
        <v>4</v>
      </c>
      <c r="V5">
        <v>5</v>
      </c>
      <c r="W5">
        <v>6</v>
      </c>
      <c r="Y5" t="s">
        <v>606</v>
      </c>
      <c r="Z5" t="s">
        <v>603</v>
      </c>
      <c r="AA5" t="s">
        <v>604</v>
      </c>
      <c r="AB5" t="s">
        <v>606</v>
      </c>
      <c r="AC5" t="s">
        <v>607</v>
      </c>
      <c r="AD5" t="s">
        <v>604</v>
      </c>
      <c r="AE5" s="426">
        <v>3</v>
      </c>
      <c r="AF5" s="426">
        <v>4</v>
      </c>
      <c r="AG5" s="426">
        <v>5</v>
      </c>
      <c r="AH5" s="426">
        <v>6</v>
      </c>
      <c r="AI5" s="426">
        <v>7</v>
      </c>
      <c r="AJ5" s="426">
        <v>8</v>
      </c>
      <c r="AK5" s="426">
        <v>9</v>
      </c>
      <c r="AL5" s="426">
        <v>10</v>
      </c>
      <c r="AM5" s="426">
        <v>11</v>
      </c>
      <c r="AN5" s="426">
        <v>12</v>
      </c>
      <c r="AO5" s="426">
        <v>13</v>
      </c>
      <c r="AP5" s="426">
        <v>14</v>
      </c>
      <c r="AQ5" s="426">
        <v>15</v>
      </c>
      <c r="AR5" s="426">
        <v>16</v>
      </c>
      <c r="AS5" s="426">
        <v>17</v>
      </c>
      <c r="AT5" s="426">
        <v>18</v>
      </c>
      <c r="AU5" s="426">
        <v>19</v>
      </c>
      <c r="AV5" s="426">
        <v>20</v>
      </c>
      <c r="AW5" s="426">
        <v>22</v>
      </c>
      <c r="AX5" s="426">
        <v>24</v>
      </c>
      <c r="AY5" s="426"/>
      <c r="AZ5" s="426"/>
      <c r="BA5" s="426"/>
      <c r="BB5" s="426"/>
      <c r="BS5" s="892" t="s">
        <v>720</v>
      </c>
      <c r="BT5" s="767"/>
      <c r="BU5" s="767"/>
      <c r="BV5" s="767"/>
      <c r="BW5" s="893"/>
      <c r="BX5" t="s">
        <v>2</v>
      </c>
      <c r="BY5" t="s">
        <v>3</v>
      </c>
      <c r="CB5" s="601" t="s">
        <v>1969</v>
      </c>
      <c r="CC5" s="601" t="s">
        <v>771</v>
      </c>
      <c r="CD5" s="592" t="s">
        <v>771</v>
      </c>
      <c r="CE5" s="598" t="s">
        <v>597</v>
      </c>
      <c r="CF5" s="592" t="s">
        <v>771</v>
      </c>
      <c r="CG5" s="593" t="s">
        <v>597</v>
      </c>
      <c r="CH5" s="592" t="s">
        <v>771</v>
      </c>
      <c r="CI5" s="593" t="s">
        <v>597</v>
      </c>
      <c r="CJ5" s="620" t="s">
        <v>596</v>
      </c>
      <c r="CK5" s="601" t="s">
        <v>601</v>
      </c>
      <c r="CL5" s="634" t="s">
        <v>702</v>
      </c>
      <c r="CM5" s="592" t="s">
        <v>602</v>
      </c>
      <c r="CN5" s="581" t="s">
        <v>1458</v>
      </c>
      <c r="CO5" s="581" t="s">
        <v>605</v>
      </c>
      <c r="CP5" s="616" t="s">
        <v>1</v>
      </c>
      <c r="CQ5" s="642" t="s">
        <v>907</v>
      </c>
      <c r="CS5">
        <v>2</v>
      </c>
      <c r="CT5">
        <v>3</v>
      </c>
      <c r="CU5">
        <v>4</v>
      </c>
      <c r="CV5">
        <v>5</v>
      </c>
      <c r="CW5">
        <v>6</v>
      </c>
      <c r="CY5" t="s">
        <v>606</v>
      </c>
      <c r="CZ5" t="s">
        <v>603</v>
      </c>
      <c r="DA5" t="s">
        <v>604</v>
      </c>
      <c r="DB5" t="s">
        <v>5</v>
      </c>
      <c r="DC5" t="s">
        <v>606</v>
      </c>
      <c r="DD5" t="s">
        <v>607</v>
      </c>
      <c r="DE5" t="s">
        <v>604</v>
      </c>
      <c r="DF5" s="426" t="s">
        <v>5</v>
      </c>
      <c r="DG5" s="426"/>
      <c r="DH5" s="426">
        <v>3</v>
      </c>
      <c r="DI5" s="426">
        <v>4</v>
      </c>
      <c r="DJ5" s="426">
        <v>5</v>
      </c>
      <c r="DK5" s="426">
        <v>6</v>
      </c>
      <c r="DL5" s="426">
        <v>7</v>
      </c>
      <c r="DM5" s="426">
        <v>8</v>
      </c>
      <c r="DN5" s="426">
        <v>9</v>
      </c>
      <c r="DO5" s="426">
        <v>10</v>
      </c>
      <c r="DP5" s="426">
        <v>11</v>
      </c>
      <c r="DQ5" s="426">
        <v>12</v>
      </c>
      <c r="DR5" s="426">
        <v>13</v>
      </c>
      <c r="DS5" s="426">
        <v>14</v>
      </c>
      <c r="DT5" s="426">
        <v>15</v>
      </c>
      <c r="DU5" s="426">
        <v>16</v>
      </c>
      <c r="DV5" s="426">
        <v>17</v>
      </c>
      <c r="DW5" s="426">
        <v>18</v>
      </c>
      <c r="DX5" s="426">
        <v>19</v>
      </c>
      <c r="DY5" s="426">
        <v>20</v>
      </c>
      <c r="DZ5" s="426">
        <v>22</v>
      </c>
      <c r="EA5" s="426">
        <v>24</v>
      </c>
      <c r="EC5" s="365"/>
      <c r="ET5" s="892" t="s">
        <v>720</v>
      </c>
      <c r="EU5" s="767"/>
      <c r="EV5" s="767"/>
      <c r="EW5" s="767"/>
      <c r="EX5" s="893"/>
      <c r="EY5" t="s">
        <v>4</v>
      </c>
      <c r="EZ5" t="s">
        <v>3</v>
      </c>
    </row>
    <row r="6" spans="2:156" x14ac:dyDescent="0.2">
      <c r="B6" s="904" t="s">
        <v>883</v>
      </c>
      <c r="D6" s="658">
        <v>1</v>
      </c>
      <c r="E6" s="602">
        <v>10</v>
      </c>
      <c r="F6" s="432">
        <v>10</v>
      </c>
      <c r="G6" s="756" t="s">
        <v>2115</v>
      </c>
      <c r="H6" s="432">
        <v>5</v>
      </c>
      <c r="I6" s="757" t="s">
        <v>2115</v>
      </c>
      <c r="J6" s="596">
        <v>45</v>
      </c>
      <c r="K6" s="602">
        <v>18</v>
      </c>
      <c r="L6" s="615" t="str">
        <f>IF('KB Duct Parts'!$BL$14=1,"Galv","SS")</f>
        <v>Galv</v>
      </c>
      <c r="M6" s="605" t="str">
        <f>IF(D6&gt;0,IF(K6=$S6,$R6,IF(K6=$T6,$R6&amp;"-"&amp;$T6&amp;"ga",IF(K6=$U6,$R6&amp;"-"&amp;$U6&amp;"ga",IF(K6=$V6,$R6&amp;"-"&amp;$V6&amp;"ga",IF(K6=$W6,$R6&amp;"-"&amp;$W6&amp;"ga"," ")))))," ")</f>
        <v>14010.45</v>
      </c>
      <c r="N6" s="430" t="str">
        <f>IF(AND($G6="KB",$I6="KB"),$J6&amp;" deg Branch-Std",IF(OR($G6="FL",$G6="Hose",$I6="FL",$I6="Hose"),$J6&amp;" deg Branch-NON Std"," "))</f>
        <v>45 deg Branch-Std</v>
      </c>
      <c r="O6" s="430" t="str">
        <f>IF($D6&gt;0," "&amp;$E6&amp;"KB-"&amp;$F6&amp;$G6&amp;"-"&amp;$H6&amp;$I6," ")</f>
        <v xml:space="preserve"> 10KB-10kb-5kb</v>
      </c>
      <c r="P6" s="632">
        <f>IF('KB Duct Parts'!$BL$14=1,SUM(Y6:AA6),SUM(AB6:AD6))</f>
        <v>125.6</v>
      </c>
      <c r="Q6" s="618">
        <f t="shared" ref="Q6:Q40" si="1">D6*P6</f>
        <v>125.6</v>
      </c>
      <c r="R6" s="606" t="str">
        <f>IF(D6=0," ",IF(D6&gt;0,IF(AND(D6&gt;0,J6=30),VLOOKUP(E6,$BB$6:$BD$25,2),IF(AND(D6&gt;0,J6=45),VLOOKUP(E6,$BE$6:$BF$25,2)))&amp;IF('KB Duct Parts'!$BL$14=2," SS","")))</f>
        <v>14010.45</v>
      </c>
      <c r="S6">
        <f>IF(AND('KB Duct Parts'!$BL$14=1,$D6&gt;0),VLOOKUP($E6,$BJ$6:$BO$25,S$5),IF(AND($D6&gt;0,'KB Duct Parts'!$BL$14=2),18," "))</f>
        <v>18</v>
      </c>
      <c r="T6">
        <f>IF(AND('KB Duct Parts'!$BL$14=1,$D6&gt;0),VLOOKUP($E6,$BJ$6:$BO$25,T$5),IF(AND($D6&gt;0,'KB Duct Parts'!$BL$14=2)," "))</f>
        <v>16</v>
      </c>
      <c r="U6">
        <f>IF(AND('KB Duct Parts'!$BL$14=1,$D6&gt;0),VLOOKUP($E6,$BJ$6:$BO$25,U$5),IF(AND($D6&gt;0,'KB Duct Parts'!$BL$14=2)," "))</f>
        <v>14</v>
      </c>
      <c r="V6">
        <f>IF(AND('KB Duct Parts'!$BL$14=1,$D6&gt;0),VLOOKUP($E6,$BJ$6:$BO$25,V$5),IF(AND($D6&gt;0,'KB Duct Parts'!$BL$14=2)," "))</f>
        <v>12</v>
      </c>
      <c r="W6">
        <f>IF(AND('KB Duct Parts'!$BL$14=1,$D6&gt;0),VLOOKUP($E6,$BJ$6:$BO$25,W$5),IF(AND($D6&gt;0,'KB Duct Parts'!$BL$14=2)," "))</f>
        <v>10</v>
      </c>
      <c r="Y6">
        <f t="shared" ref="Y6:Y40" si="2">IF(K6=18,VLOOKUP($E6,$BJ$6:$BW$25,10),IF(K6=16,VLOOKUP($E6,$BJ$6:$BW$25,11),IF(K6=14,VLOOKUP($E6,$BJ$6:$BW$25,12),IF(K6=12,VLOOKUP($E6,$BJ$6:$BW$25,13),IF(K6=10,VLOOKUP($E6,$BJ$6:$BW$25,14))))))</f>
        <v>125.6</v>
      </c>
      <c r="Z6">
        <f>IF(AND(F6&gt;3,G6="FL"),VLOOKUP(F6,'Price List'!$BJ$2344:$BL$2362,3),0)</f>
        <v>0</v>
      </c>
      <c r="AA6">
        <f>IF(AND(H6&gt;3,I6="FL"),VLOOKUP(H6,'Price List'!$BJ$2344:$BL$2362,3),0)</f>
        <v>0</v>
      </c>
      <c r="AB6">
        <f t="shared" ref="AB6:AB40" si="3">IF(D6&gt;0,VLOOKUP($E6,$BJ$6:$BX$25,15))</f>
        <v>299</v>
      </c>
      <c r="AC6">
        <f>IF(G6="FL",VLOOKUP(F6,$BJ$6:$BY$25,16),0)</f>
        <v>0</v>
      </c>
      <c r="AD6" s="365">
        <f>IF(I6="FL",VLOOKUP(H6,$BJ$6:$BY$25,16),0)</f>
        <v>0</v>
      </c>
      <c r="AE6" s="426">
        <f t="shared" ref="AE6:AE22" si="4">IF($E6=AE$5,$D6,0)</f>
        <v>0</v>
      </c>
      <c r="AF6" s="426">
        <f t="shared" ref="AF6:AU21" si="5">IF($E6=AF$5,$D6,0)</f>
        <v>0</v>
      </c>
      <c r="AG6" s="426">
        <f t="shared" si="5"/>
        <v>0</v>
      </c>
      <c r="AH6" s="426">
        <f t="shared" si="5"/>
        <v>0</v>
      </c>
      <c r="AI6" s="426">
        <f t="shared" si="5"/>
        <v>0</v>
      </c>
      <c r="AJ6" s="426">
        <f t="shared" si="5"/>
        <v>0</v>
      </c>
      <c r="AK6" s="426">
        <f t="shared" si="5"/>
        <v>0</v>
      </c>
      <c r="AL6" s="426">
        <f t="shared" si="5"/>
        <v>1</v>
      </c>
      <c r="AM6" s="426">
        <f t="shared" si="5"/>
        <v>0</v>
      </c>
      <c r="AN6" s="426">
        <f t="shared" si="5"/>
        <v>0</v>
      </c>
      <c r="AO6" s="426">
        <f t="shared" si="5"/>
        <v>0</v>
      </c>
      <c r="AP6" s="426">
        <f t="shared" si="5"/>
        <v>0</v>
      </c>
      <c r="AQ6" s="426">
        <f t="shared" si="5"/>
        <v>0</v>
      </c>
      <c r="AR6" s="426">
        <f t="shared" si="5"/>
        <v>0</v>
      </c>
      <c r="AS6" s="426">
        <f t="shared" si="5"/>
        <v>0</v>
      </c>
      <c r="AT6" s="426">
        <f t="shared" si="5"/>
        <v>0</v>
      </c>
      <c r="AU6" s="426">
        <f t="shared" si="5"/>
        <v>0</v>
      </c>
      <c r="AV6" s="426">
        <f t="shared" ref="AV6:AX25" si="6">IF($E6=AV$5,$D6,0)</f>
        <v>0</v>
      </c>
      <c r="AW6" s="426">
        <f t="shared" si="6"/>
        <v>0</v>
      </c>
      <c r="AX6" s="426">
        <f t="shared" si="6"/>
        <v>0</v>
      </c>
      <c r="AY6" s="426"/>
      <c r="AZ6" s="426">
        <v>3</v>
      </c>
      <c r="BA6" s="655">
        <f>AE4</f>
        <v>0</v>
      </c>
      <c r="BB6" s="426">
        <v>3</v>
      </c>
      <c r="BC6" s="588">
        <v>14003.3</v>
      </c>
      <c r="BD6" s="368"/>
      <c r="BE6" s="426">
        <v>3</v>
      </c>
      <c r="BF6" s="588">
        <v>14003.45</v>
      </c>
      <c r="BG6" t="s">
        <v>598</v>
      </c>
      <c r="BH6">
        <v>30</v>
      </c>
      <c r="BJ6">
        <v>3</v>
      </c>
      <c r="BK6">
        <f>'Price List'!AF817</f>
        <v>18</v>
      </c>
      <c r="BL6">
        <f>'Price List'!AG817</f>
        <v>16</v>
      </c>
      <c r="BM6">
        <f>'Price List'!AH817</f>
        <v>0</v>
      </c>
      <c r="BN6">
        <f>'Price List'!AI817</f>
        <v>0</v>
      </c>
      <c r="BO6">
        <f>'Price List'!AJ817</f>
        <v>0</v>
      </c>
      <c r="BP6">
        <f>'Price List'!AK817</f>
        <v>0</v>
      </c>
      <c r="BQ6">
        <f>'Price List'!AL817</f>
        <v>0</v>
      </c>
      <c r="BR6">
        <f>'Price List'!AM817</f>
        <v>1</v>
      </c>
      <c r="BS6" s="611">
        <f>'Price List'!AN817</f>
        <v>97.9</v>
      </c>
      <c r="BT6" s="119">
        <f>'Price List'!AO817</f>
        <v>127.27000000000001</v>
      </c>
      <c r="BU6" s="119">
        <f>'Price List'!AP817</f>
        <v>0</v>
      </c>
      <c r="BV6" s="119">
        <f>'Price List'!AQ817</f>
        <v>0</v>
      </c>
      <c r="BW6" s="612">
        <f>'Price List'!AR817</f>
        <v>0</v>
      </c>
      <c r="BX6" s="368">
        <f>'Price List'!N1670</f>
        <v>241.6</v>
      </c>
      <c r="BY6" s="610">
        <f>'[1]Price List'!N4123</f>
        <v>9.32</v>
      </c>
      <c r="CB6" s="658"/>
      <c r="CC6" s="602"/>
      <c r="CD6" s="432"/>
      <c r="CE6" s="596"/>
      <c r="CF6" s="432"/>
      <c r="CG6" s="431"/>
      <c r="CH6" s="432"/>
      <c r="CI6" s="596"/>
      <c r="CJ6" s="621"/>
      <c r="CK6" s="602" t="s">
        <v>855</v>
      </c>
      <c r="CL6" s="635" t="str">
        <f>IF('KB Duct Parts'!$BL$14=1,"Galv","SS")</f>
        <v>Galv</v>
      </c>
      <c r="CM6" s="605" t="str">
        <f t="shared" ref="CM6:CM25" si="7">IF(CD6&gt;0,IF(CK6=$CS6,$CR6,IF(CK6=$CT6,$CR6&amp;"-"&amp;$CT6&amp;"ga",IF(CK6=$CU6,$CR6&amp;"-"&amp;$CU6&amp;"ga",IF(CK6=$CV6,$CR6&amp;"-"&amp;$CV6&amp;"ga",IF(CK6=$CW6,$CR6&amp;"-"&amp;$CW6&amp;"ga"," ")))))," ")</f>
        <v xml:space="preserve"> </v>
      </c>
      <c r="CN6" s="430" t="str">
        <f>IF(CB6&gt;0,IF(AND($CE6="KB",$CG6="KB",CI6="KB"),$CJ6&amp;" deg DBL Branch-Std",IF(OR($CE6&lt;&gt;"KB",$CG6&lt;&gt;"KB",$CI6&lt;&gt;"KB"),$CJ6&amp;" deg DBL Branch-NON Std"," "))," ")</f>
        <v xml:space="preserve"> </v>
      </c>
      <c r="CO6" s="430" t="str">
        <f t="shared" ref="CO6:CO25" si="8">IF($CB6&gt;0," "&amp;$CC6&amp;"KB-"&amp;$CD6&amp;$CE6&amp;"-"&amp;$CF6&amp;$CG6&amp;"-"&amp;CH6&amp;CI6," ")</f>
        <v xml:space="preserve"> </v>
      </c>
      <c r="CP6" s="607">
        <f>IF('KB Duct Parts'!$BL$14=1,SUM(CY6:DB6),SUM(DC6:DF6))</f>
        <v>0</v>
      </c>
      <c r="CQ6" s="641">
        <f>CP6*CB6</f>
        <v>0</v>
      </c>
      <c r="CR6" s="606" t="str">
        <f>IF(CB6=0," ",IF(CD6&gt;0,IF(AND(CD6&gt;0,CJ6=30),VLOOKUP(CC6,$EC$6:$ED$25,2),IF(AND(CB6&gt;0,CJ6=45),VLOOKUP(CC6,$EF$6:$EG$25,2)))&amp;IF('KB Duct Parts'!$BL$14=2," SS","")))</f>
        <v xml:space="preserve"> </v>
      </c>
      <c r="CS6" t="str">
        <f>IF(AND('KB Duct Parts'!$BL$14=1,$CB6&gt;0),VLOOKUP($CC6,$BJ$6:$BO$25,S$5),IF(AND($CB6&gt;0,'KB Duct Parts'!$BL$14=2),18," "))</f>
        <v xml:space="preserve"> </v>
      </c>
      <c r="CT6" t="b">
        <f>IF(AND('KB Duct Parts'!$BL$14=1,$CB6&gt;0),VLOOKUP($CC6,$BJ$6:$BO$25,T$5),IF(AND($CB6&gt;0,'KB Duct Parts'!$BL$14=2)," "))</f>
        <v>0</v>
      </c>
      <c r="CU6" t="b">
        <f>IF(AND('KB Duct Parts'!$BL$14=1,$CB6&gt;0),VLOOKUP($CC6,$BJ$6:$BO$25,U$5),IF(AND($CB6&gt;0,'KB Duct Parts'!$BL$14=2)," "))</f>
        <v>0</v>
      </c>
      <c r="CV6" t="b">
        <f>IF(AND('KB Duct Parts'!$BL$14=1,$CB6&gt;0),VLOOKUP($CC6,$BJ$6:$BO$25,V$5),IF(AND($CB6&gt;0,'KB Duct Parts'!$BL$14=2)," "))</f>
        <v>0</v>
      </c>
      <c r="CW6" t="b">
        <f>IF(AND('KB Duct Parts'!$BL$14=1,$CB6&gt;0),VLOOKUP($CC6,$BJ$6:$BO$25,W$5),IF(AND($CB6&gt;0,'KB Duct Parts'!$BL$14=2)," "))</f>
        <v>0</v>
      </c>
      <c r="CY6" t="b">
        <f t="shared" ref="CY6:CY25" si="9">IF(CK6=18,VLOOKUP($CC6,$EK$6:$EW$25,10),IF(CK6=16,VLOOKUP($CC6,$EK$6:$EW$25,11),IF(CK6=14,VLOOKUP($CC6,$EK$6:$EW$25,12),IF(CK6=12,VLOOKUP($CC6,$EK$6:$EW$25,13),IF(CK6=10,VLOOKUP($CC6,$EK$6:$EW$25,14))))))</f>
        <v>0</v>
      </c>
      <c r="CZ6">
        <f>IF(AND(CD6&gt;0,CE6="FL"),VLOOKUP(CD6,'Price List'!$BJ$2344:$BL$2362,3),0)</f>
        <v>0</v>
      </c>
      <c r="DA6">
        <f>IF(AND(CF6&gt;3,CG6="FL"),VLOOKUP(CF6,'Price List'!$BJ$2344:$BL$2362,3),0)</f>
        <v>0</v>
      </c>
      <c r="DB6">
        <f>IF(AND(CH6&gt;3,CI6="FL"),VLOOKUP(CH6,'Price List'!$BJ$2344:$BL$2362,3),0)</f>
        <v>0</v>
      </c>
      <c r="DC6" t="b">
        <f t="shared" ref="DC6:DC25" si="10">IF(CB6&gt;0,VLOOKUP($CC6,$EK$6:$EZ$25,15))</f>
        <v>0</v>
      </c>
      <c r="DD6">
        <f t="shared" ref="DD6:DD25" si="11">IF(CE6="FL",VLOOKUP(CD6,$EK$6:$EZ$25,16),0)</f>
        <v>0</v>
      </c>
      <c r="DE6" s="365">
        <f t="shared" ref="DE6:DE25" si="12">IF(CG6="FL",VLOOKUP(CF6,$EK$6:$EZ$25,16),0)</f>
        <v>0</v>
      </c>
      <c r="DF6" s="365">
        <f t="shared" ref="DF6:DF25" si="13">IF(CI6="FL",VLOOKUP(CH6,$EK$6:$EZ$25,16),0)</f>
        <v>0</v>
      </c>
      <c r="DH6" s="426">
        <f t="shared" ref="DH6:DH22" si="14">IF($CC6=DH$5,$CB6,0)</f>
        <v>0</v>
      </c>
      <c r="DI6" s="426">
        <f t="shared" ref="DI6:DX21" si="15">IF($CC6=DI$5,$CB6,0)</f>
        <v>0</v>
      </c>
      <c r="DJ6" s="426">
        <f t="shared" si="15"/>
        <v>0</v>
      </c>
      <c r="DK6" s="426">
        <f t="shared" si="15"/>
        <v>0</v>
      </c>
      <c r="DL6" s="426">
        <f t="shared" si="15"/>
        <v>0</v>
      </c>
      <c r="DM6" s="426">
        <f t="shared" si="15"/>
        <v>0</v>
      </c>
      <c r="DN6" s="426">
        <f t="shared" si="15"/>
        <v>0</v>
      </c>
      <c r="DO6" s="426">
        <f t="shared" si="15"/>
        <v>0</v>
      </c>
      <c r="DP6" s="426">
        <f t="shared" si="15"/>
        <v>0</v>
      </c>
      <c r="DQ6" s="426">
        <f t="shared" si="15"/>
        <v>0</v>
      </c>
      <c r="DR6" s="426">
        <f t="shared" si="15"/>
        <v>0</v>
      </c>
      <c r="DS6" s="426">
        <f t="shared" si="15"/>
        <v>0</v>
      </c>
      <c r="DT6" s="426">
        <f t="shared" si="15"/>
        <v>0</v>
      </c>
      <c r="DU6" s="426">
        <f t="shared" si="15"/>
        <v>0</v>
      </c>
      <c r="DV6" s="426">
        <f t="shared" si="15"/>
        <v>0</v>
      </c>
      <c r="DW6" s="426">
        <f t="shared" si="15"/>
        <v>0</v>
      </c>
      <c r="DX6" s="426">
        <f t="shared" si="15"/>
        <v>0</v>
      </c>
      <c r="DY6" s="426">
        <f t="shared" ref="DY6:EA25" si="16">IF($CC6=DY$5,$CB6,0)</f>
        <v>0</v>
      </c>
      <c r="DZ6" s="426">
        <f t="shared" si="16"/>
        <v>0</v>
      </c>
      <c r="EA6" s="426">
        <f t="shared" si="16"/>
        <v>0</v>
      </c>
      <c r="EB6" s="426"/>
      <c r="EC6" s="426">
        <v>3</v>
      </c>
      <c r="ED6" s="588">
        <v>14103.3</v>
      </c>
      <c r="EE6" s="368"/>
      <c r="EF6" s="426">
        <v>3</v>
      </c>
      <c r="EG6" s="588">
        <v>14103.45</v>
      </c>
      <c r="EK6">
        <v>3</v>
      </c>
      <c r="EL6">
        <f>'Price List'!AF892</f>
        <v>18</v>
      </c>
      <c r="EM6">
        <f>'Price List'!AG892</f>
        <v>16</v>
      </c>
      <c r="EN6">
        <f>'Price List'!AH892</f>
        <v>0</v>
      </c>
      <c r="EO6">
        <f>'Price List'!AI892</f>
        <v>0</v>
      </c>
      <c r="EP6">
        <f>'Price List'!AJ892</f>
        <v>0</v>
      </c>
      <c r="EQ6">
        <f>'Price List'!AK892</f>
        <v>0</v>
      </c>
      <c r="ER6">
        <f>'Price List'!AL856</f>
        <v>0</v>
      </c>
      <c r="ES6">
        <f>'Price List'!AM856</f>
        <v>1</v>
      </c>
      <c r="ET6" s="631">
        <f>'Price List'!AN892</f>
        <v>123.8</v>
      </c>
      <c r="EU6" s="631">
        <f>'Price List'!AO892</f>
        <v>160.94</v>
      </c>
      <c r="EV6" s="631">
        <f>'Price List'!AP892</f>
        <v>0</v>
      </c>
      <c r="EW6" s="631">
        <f>'Price List'!AQ892</f>
        <v>0</v>
      </c>
      <c r="EX6" s="631">
        <f>'Price List'!AR892</f>
        <v>0</v>
      </c>
      <c r="EY6" s="368">
        <f>'Price List'!AN1670</f>
        <v>241.6</v>
      </c>
      <c r="EZ6" s="610">
        <f t="shared" ref="EZ6:EZ25" si="17">BY6</f>
        <v>9.32</v>
      </c>
    </row>
    <row r="7" spans="2:156" x14ac:dyDescent="0.2">
      <c r="B7" s="904"/>
      <c r="D7" s="599">
        <v>2</v>
      </c>
      <c r="E7" s="602">
        <v>10</v>
      </c>
      <c r="F7" s="432">
        <v>10</v>
      </c>
      <c r="G7" s="756" t="s">
        <v>2115</v>
      </c>
      <c r="H7" s="432">
        <v>10</v>
      </c>
      <c r="I7" s="757" t="s">
        <v>2115</v>
      </c>
      <c r="J7" s="596">
        <v>45</v>
      </c>
      <c r="K7" s="602">
        <v>18</v>
      </c>
      <c r="L7" s="615" t="str">
        <f>IF('KB Duct Parts'!$BL$14=1,"Galv","SS")</f>
        <v>Galv</v>
      </c>
      <c r="M7" s="605" t="str">
        <f t="shared" ref="M7:M40" si="18">IF(D7&gt;0,IF(K7=S7,R7,IF(K7=T7,R7&amp;"-"&amp;T7&amp;"ga",IF(K7=U7,R7&amp;"-"&amp;U7&amp;"ga",IF(K7=V7,R7&amp;"-"&amp;V7&amp;"ga",IF(K7=W7,R7&amp;"-"&amp;W7&amp;"ga"," ")))))," ")</f>
        <v>14010.45</v>
      </c>
      <c r="N7" s="430" t="str">
        <f t="shared" ref="N7:N40" si="19">IF(AND($G7="KB",$I7="KB"),$J7&amp;" deg Branch-Std",IF(OR($G7="FL",$G7="Hose",$I7="FL",$I7="Hose"),$J7&amp;" deg Branch-NON Std"," "))</f>
        <v>45 deg Branch-Std</v>
      </c>
      <c r="O7" s="430" t="str">
        <f t="shared" ref="O7:O40" si="20">IF(D7&gt;0," "&amp;E7&amp;"KB-"&amp;F7&amp;G7&amp;"-"&amp;H7&amp;I7," ")</f>
        <v xml:space="preserve"> 10KB-10kb-10kb</v>
      </c>
      <c r="P7" s="632">
        <f>IF('KB Duct Parts'!$BL$14=1,SUM(Y7:AA7),SUM(AB7:AD7))</f>
        <v>125.6</v>
      </c>
      <c r="Q7" s="618">
        <f t="shared" si="1"/>
        <v>251.2</v>
      </c>
      <c r="R7" s="475" t="str">
        <f>IF(D7=0," ",IF(D7&gt;0,IF(AND(D7&gt;0,J7=30),VLOOKUP(E7,$BB$6:$BD$25,2),IF(AND(D7&gt;0,J7=45),VLOOKUP(E7,$BE$6:$BF$25,2)))&amp;IF('KB Duct Parts'!$BL$14=2," SS","")))</f>
        <v>14010.45</v>
      </c>
      <c r="S7">
        <f>IF(AND('KB Duct Parts'!$BL$14=1,$D7&gt;0),VLOOKUP($E7,$BJ$6:$BO$25,S$5),IF(AND($D7&gt;0,'KB Duct Parts'!$BL$14=2),18," "))</f>
        <v>18</v>
      </c>
      <c r="T7">
        <f>IF(AND('KB Duct Parts'!$BL$14=1,$D7&gt;0),VLOOKUP($E7,$BJ$6:$BO$25,T$5),IF(AND($D7&gt;0,'KB Duct Parts'!$BL$14=2)," "))</f>
        <v>16</v>
      </c>
      <c r="U7">
        <f>IF(AND('KB Duct Parts'!$BL$14=1,$D7&gt;0),VLOOKUP($E7,$BJ$6:$BO$25,U$5),IF(AND($D7&gt;0,'KB Duct Parts'!$BL$14=2)," "))</f>
        <v>14</v>
      </c>
      <c r="V7">
        <f>IF(AND('KB Duct Parts'!$BL$14=1,$D7&gt;0),VLOOKUP($E7,$BJ$6:$BO$25,V$5),IF(AND($D7&gt;0,'KB Duct Parts'!$BL$14=2)," "))</f>
        <v>12</v>
      </c>
      <c r="W7">
        <f>IF(AND('KB Duct Parts'!$BL$14=1,$D7&gt;0),VLOOKUP($E7,$BJ$6:$BO$25,W$5),IF(AND($D7&gt;0,'KB Duct Parts'!$BL$14=2)," "))</f>
        <v>10</v>
      </c>
      <c r="Y7">
        <f t="shared" si="2"/>
        <v>125.6</v>
      </c>
      <c r="Z7">
        <f>IF(AND(F7&gt;3,G7="FL"),VLOOKUP(F7,'Price List'!$BJ$2344:$BL$2362,3),0)</f>
        <v>0</v>
      </c>
      <c r="AA7">
        <f>IF(AND(H7&gt;3,I7="FL"),VLOOKUP(H7,'Price List'!$BJ$2344:$BL$2362,3),0)</f>
        <v>0</v>
      </c>
      <c r="AB7">
        <f t="shared" si="3"/>
        <v>299</v>
      </c>
      <c r="AC7">
        <f t="shared" ref="AC7:AC40" si="21">IF(G7="FL",VLOOKUP(F7,$BJ$6:$BY$25,16),0)</f>
        <v>0</v>
      </c>
      <c r="AD7" s="365">
        <f t="shared" ref="AD7:AD40" si="22">IF(I7="FL",VLOOKUP(H7,$BJ$6:$BY$25,16),0)</f>
        <v>0</v>
      </c>
      <c r="AE7" s="426">
        <f t="shared" si="4"/>
        <v>0</v>
      </c>
      <c r="AF7" s="426">
        <f t="shared" si="5"/>
        <v>0</v>
      </c>
      <c r="AG7" s="426">
        <f t="shared" si="5"/>
        <v>0</v>
      </c>
      <c r="AH7" s="426">
        <f t="shared" si="5"/>
        <v>0</v>
      </c>
      <c r="AI7" s="426">
        <f t="shared" si="5"/>
        <v>0</v>
      </c>
      <c r="AJ7" s="426">
        <f t="shared" si="5"/>
        <v>0</v>
      </c>
      <c r="AK7" s="426">
        <f t="shared" si="5"/>
        <v>0</v>
      </c>
      <c r="AL7" s="426">
        <f t="shared" si="5"/>
        <v>2</v>
      </c>
      <c r="AM7" s="426">
        <f t="shared" si="5"/>
        <v>0</v>
      </c>
      <c r="AN7" s="426">
        <f t="shared" si="5"/>
        <v>0</v>
      </c>
      <c r="AO7" s="426">
        <f t="shared" si="5"/>
        <v>0</v>
      </c>
      <c r="AP7" s="426">
        <f t="shared" si="5"/>
        <v>0</v>
      </c>
      <c r="AQ7" s="426">
        <f t="shared" si="5"/>
        <v>0</v>
      </c>
      <c r="AR7" s="426">
        <f t="shared" si="5"/>
        <v>0</v>
      </c>
      <c r="AS7" s="426">
        <f t="shared" si="5"/>
        <v>0</v>
      </c>
      <c r="AT7" s="426">
        <f t="shared" si="5"/>
        <v>0</v>
      </c>
      <c r="AU7" s="426">
        <f t="shared" si="5"/>
        <v>0</v>
      </c>
      <c r="AV7" s="426">
        <f t="shared" si="6"/>
        <v>0</v>
      </c>
      <c r="AW7" s="426">
        <f t="shared" si="6"/>
        <v>0</v>
      </c>
      <c r="AX7" s="426">
        <f t="shared" si="6"/>
        <v>0</v>
      </c>
      <c r="AY7" s="426"/>
      <c r="AZ7" s="426">
        <v>4</v>
      </c>
      <c r="BA7" s="655">
        <f>AF4</f>
        <v>0</v>
      </c>
      <c r="BB7" s="426">
        <v>4</v>
      </c>
      <c r="BC7" s="588">
        <v>14004.3</v>
      </c>
      <c r="BD7" s="368"/>
      <c r="BE7" s="426">
        <v>4</v>
      </c>
      <c r="BF7" s="588">
        <v>14004.45</v>
      </c>
      <c r="BG7" t="s">
        <v>599</v>
      </c>
      <c r="BH7">
        <v>45</v>
      </c>
      <c r="BJ7">
        <v>4</v>
      </c>
      <c r="BK7">
        <f>'Price List'!AF818</f>
        <v>18</v>
      </c>
      <c r="BL7">
        <f>'Price List'!AG818</f>
        <v>16</v>
      </c>
      <c r="BM7">
        <f>'Price List'!AH818</f>
        <v>0</v>
      </c>
      <c r="BN7">
        <f>'Price List'!AI818</f>
        <v>0</v>
      </c>
      <c r="BO7">
        <f>'Price List'!AJ818</f>
        <v>0</v>
      </c>
      <c r="BP7">
        <f>'Price List'!AK818</f>
        <v>0</v>
      </c>
      <c r="BQ7">
        <f>'Price List'!AL818</f>
        <v>0</v>
      </c>
      <c r="BR7">
        <f>'Price List'!AM818</f>
        <v>1</v>
      </c>
      <c r="BS7" s="611">
        <f>'Price List'!AN818</f>
        <v>99.4</v>
      </c>
      <c r="BT7" s="119">
        <f>'Price List'!AO818</f>
        <v>129.22</v>
      </c>
      <c r="BU7" s="119">
        <f>'Price List'!AP818</f>
        <v>0</v>
      </c>
      <c r="BV7" s="119">
        <f>'Price List'!AQ818</f>
        <v>0</v>
      </c>
      <c r="BW7" s="612">
        <f>'Price List'!AR818</f>
        <v>0</v>
      </c>
      <c r="BX7" s="368">
        <f>'Price List'!N1671</f>
        <v>241.6</v>
      </c>
      <c r="BY7" s="610">
        <f>'[1]Price List'!N4124</f>
        <v>10.45</v>
      </c>
      <c r="CB7" s="599"/>
      <c r="CC7" s="602"/>
      <c r="CD7" s="432"/>
      <c r="CE7" s="596"/>
      <c r="CF7" s="432"/>
      <c r="CG7" s="431"/>
      <c r="CH7" s="432"/>
      <c r="CI7" s="596"/>
      <c r="CJ7" s="621"/>
      <c r="CK7" s="602" t="s">
        <v>855</v>
      </c>
      <c r="CL7" s="635" t="str">
        <f>IF('KB Duct Parts'!$BL$14=1,"Galv","SS")</f>
        <v>Galv</v>
      </c>
      <c r="CM7" s="605" t="str">
        <f t="shared" si="7"/>
        <v xml:space="preserve"> </v>
      </c>
      <c r="CN7" s="430" t="str">
        <f t="shared" ref="CN7:CN25" si="23">IF(CB7&gt;0,IF(AND($CE7="KB",$CG7="KB",CI7="KB"),$CJ7&amp;" deg DBL Branch-Std",IF(OR($CE7&lt;&gt;"KB",$CG7&lt;&gt;"KB",$CI7&lt;&gt;"KB"),$CJ7&amp;" deg DBL Branch-NON Std"," "))," ")</f>
        <v xml:space="preserve"> </v>
      </c>
      <c r="CO7" s="430" t="str">
        <f t="shared" si="8"/>
        <v xml:space="preserve"> </v>
      </c>
      <c r="CP7" s="607">
        <f>IF('KB Duct Parts'!$BL$14=1,SUM(CY7:DB7),SUM(DC7:DF7))</f>
        <v>0</v>
      </c>
      <c r="CQ7" s="639">
        <f t="shared" ref="CQ7:CQ25" si="24">CP7*CB7</f>
        <v>0</v>
      </c>
      <c r="CR7" s="606" t="str">
        <f>IF(CB7=0," ",IF(CD7&gt;0,IF(AND(CD7&gt;0,CJ7=30),VLOOKUP(CC7,$EC$6:$ED$25,2),IF(AND(CB7&gt;0,CJ7=45),VLOOKUP(CC7,$EF$6:$EG$25,2)))&amp;IF('KB Duct Parts'!$BL$14=2," SS","")))</f>
        <v xml:space="preserve"> </v>
      </c>
      <c r="CS7" t="str">
        <f>IF(AND('KB Duct Parts'!$BL$14=1,$CB7&gt;0),VLOOKUP($CC7,$BJ$6:$BO$25,S$5),IF(AND($CB7&gt;0,'KB Duct Parts'!$BL$14=2),18," "))</f>
        <v xml:space="preserve"> </v>
      </c>
      <c r="CT7" t="b">
        <f>IF(AND('KB Duct Parts'!$BL$14=1,$CB7&gt;0),VLOOKUP($CC7,$BJ$6:$BO$25,T$5),IF(AND($CB7&gt;0,'KB Duct Parts'!$BL$14=2)," "))</f>
        <v>0</v>
      </c>
      <c r="CU7" t="b">
        <f>IF(AND('KB Duct Parts'!$BL$14=1,$CB7&gt;0),VLOOKUP($CC7,$BJ$6:$BO$25,U$5),IF(AND($CB7&gt;0,'KB Duct Parts'!$BL$14=2)," "))</f>
        <v>0</v>
      </c>
      <c r="CV7" t="b">
        <f>IF(AND('KB Duct Parts'!$BL$14=1,$CB7&gt;0),VLOOKUP($CC7,$BJ$6:$BO$25,V$5),IF(AND($CB7&gt;0,'KB Duct Parts'!$BL$14=2)," "))</f>
        <v>0</v>
      </c>
      <c r="CW7" t="b">
        <f>IF(AND('KB Duct Parts'!$BL$14=1,$CB7&gt;0),VLOOKUP($CC7,$BJ$6:$BO$25,W$5),IF(AND($CB7&gt;0,'KB Duct Parts'!$BL$14=2)," "))</f>
        <v>0</v>
      </c>
      <c r="CY7" t="b">
        <f t="shared" si="9"/>
        <v>0</v>
      </c>
      <c r="CZ7">
        <f>IF(AND(CD7&gt;0,CE7="FL"),VLOOKUP(CD7,'Price List'!$BJ$2344:$BL$2362,3),0)</f>
        <v>0</v>
      </c>
      <c r="DA7">
        <f>IF(AND(CF7&gt;3,CG7="FL"),VLOOKUP(CF7,'Price List'!$BJ$2344:$BL$2362,3),0)</f>
        <v>0</v>
      </c>
      <c r="DB7">
        <f>IF(AND(CH7&gt;3,CI7="FL"),VLOOKUP(CH7,'Price List'!$BJ$2344:$BL$2362,3),0)</f>
        <v>0</v>
      </c>
      <c r="DC7" t="b">
        <f t="shared" si="10"/>
        <v>0</v>
      </c>
      <c r="DD7">
        <f t="shared" si="11"/>
        <v>0</v>
      </c>
      <c r="DE7" s="365">
        <f t="shared" si="12"/>
        <v>0</v>
      </c>
      <c r="DF7" s="365">
        <f t="shared" si="13"/>
        <v>0</v>
      </c>
      <c r="DH7" s="426">
        <f t="shared" si="14"/>
        <v>0</v>
      </c>
      <c r="DI7" s="426">
        <f t="shared" si="15"/>
        <v>0</v>
      </c>
      <c r="DJ7" s="426">
        <f t="shared" si="15"/>
        <v>0</v>
      </c>
      <c r="DK7" s="426">
        <f t="shared" si="15"/>
        <v>0</v>
      </c>
      <c r="DL7" s="426">
        <f t="shared" si="15"/>
        <v>0</v>
      </c>
      <c r="DM7" s="426">
        <f t="shared" si="15"/>
        <v>0</v>
      </c>
      <c r="DN7" s="426">
        <f t="shared" si="15"/>
        <v>0</v>
      </c>
      <c r="DO7" s="426">
        <f t="shared" si="15"/>
        <v>0</v>
      </c>
      <c r="DP7" s="426">
        <f t="shared" si="15"/>
        <v>0</v>
      </c>
      <c r="DQ7" s="426">
        <f t="shared" si="15"/>
        <v>0</v>
      </c>
      <c r="DR7" s="426">
        <f t="shared" si="15"/>
        <v>0</v>
      </c>
      <c r="DS7" s="426">
        <f t="shared" si="15"/>
        <v>0</v>
      </c>
      <c r="DT7" s="426">
        <f t="shared" si="15"/>
        <v>0</v>
      </c>
      <c r="DU7" s="426">
        <f t="shared" si="15"/>
        <v>0</v>
      </c>
      <c r="DV7" s="426">
        <f t="shared" si="15"/>
        <v>0</v>
      </c>
      <c r="DW7" s="426">
        <f t="shared" si="15"/>
        <v>0</v>
      </c>
      <c r="DX7" s="426">
        <f t="shared" si="15"/>
        <v>0</v>
      </c>
      <c r="DY7" s="426">
        <f t="shared" si="16"/>
        <v>0</v>
      </c>
      <c r="DZ7" s="426">
        <f t="shared" si="16"/>
        <v>0</v>
      </c>
      <c r="EA7" s="426">
        <f t="shared" si="16"/>
        <v>0</v>
      </c>
      <c r="EB7" s="426"/>
      <c r="EC7" s="426">
        <v>4</v>
      </c>
      <c r="ED7" s="588">
        <v>14104.3</v>
      </c>
      <c r="EE7" s="368"/>
      <c r="EF7" s="426">
        <v>4</v>
      </c>
      <c r="EG7" s="588">
        <v>14104.45</v>
      </c>
      <c r="EK7">
        <v>4</v>
      </c>
      <c r="EL7">
        <f>'Price List'!AF893</f>
        <v>18</v>
      </c>
      <c r="EM7">
        <f>'Price List'!AG893</f>
        <v>16</v>
      </c>
      <c r="EN7">
        <f>'Price List'!AH893</f>
        <v>0</v>
      </c>
      <c r="EO7">
        <f>'Price List'!AI893</f>
        <v>0</v>
      </c>
      <c r="EP7">
        <f>'Price List'!AJ893</f>
        <v>0</v>
      </c>
      <c r="EQ7">
        <f>'Price List'!AK893</f>
        <v>0</v>
      </c>
      <c r="ER7">
        <f>'Price List'!AL857</f>
        <v>0</v>
      </c>
      <c r="ES7">
        <f>'Price List'!AM857</f>
        <v>1</v>
      </c>
      <c r="ET7" s="631">
        <f>'Price List'!AN893</f>
        <v>125.6</v>
      </c>
      <c r="EU7" s="631">
        <f>'Price List'!AO893</f>
        <v>163.28</v>
      </c>
      <c r="EV7" s="631">
        <f>'Price List'!AP893</f>
        <v>0</v>
      </c>
      <c r="EW7" s="631">
        <f>'Price List'!AQ893</f>
        <v>0</v>
      </c>
      <c r="EX7" s="631">
        <f>'Price List'!AR893</f>
        <v>0</v>
      </c>
      <c r="EY7" s="368">
        <f>'Price List'!AN1671</f>
        <v>241.6</v>
      </c>
      <c r="EZ7" s="610">
        <f t="shared" si="17"/>
        <v>10.45</v>
      </c>
    </row>
    <row r="8" spans="2:156" x14ac:dyDescent="0.2">
      <c r="B8" s="904"/>
      <c r="D8" s="599">
        <v>1</v>
      </c>
      <c r="E8" s="602">
        <v>10</v>
      </c>
      <c r="F8" s="432">
        <v>8</v>
      </c>
      <c r="G8" s="756" t="s">
        <v>2115</v>
      </c>
      <c r="H8" s="432">
        <v>8</v>
      </c>
      <c r="I8" s="757" t="s">
        <v>2115</v>
      </c>
      <c r="J8" s="596">
        <v>45</v>
      </c>
      <c r="K8" s="602">
        <v>18</v>
      </c>
      <c r="L8" s="615" t="str">
        <f>IF('KB Duct Parts'!$BL$14=1,"Galv","SS")</f>
        <v>Galv</v>
      </c>
      <c r="M8" s="605" t="str">
        <f t="shared" si="18"/>
        <v>14010.45</v>
      </c>
      <c r="N8" s="430" t="str">
        <f t="shared" si="19"/>
        <v>45 deg Branch-Std</v>
      </c>
      <c r="O8" s="430" t="str">
        <f t="shared" si="20"/>
        <v xml:space="preserve"> 10KB-8kb-8kb</v>
      </c>
      <c r="P8" s="632">
        <f>IF('KB Duct Parts'!$BL$14=1,SUM(Y8:AA8),SUM(AB8:AD8))</f>
        <v>125.6</v>
      </c>
      <c r="Q8" s="618">
        <f t="shared" si="1"/>
        <v>125.6</v>
      </c>
      <c r="R8" s="606" t="str">
        <f>IF(D8=0," ",IF(D8&gt;0,IF(AND(D8&gt;0,J8=30),VLOOKUP(E8,$BB$6:$BD$25,2),IF(AND(D8&gt;0,J8=45),VLOOKUP(E8,$BE$6:$BF$25,2)))&amp;IF('KB Duct Parts'!$BL$14=2," SS","")))</f>
        <v>14010.45</v>
      </c>
      <c r="S8">
        <f>IF(AND('KB Duct Parts'!$BL$14=1,$D8&gt;0),VLOOKUP($E8,$BJ$6:$BO$25,S$5),IF(AND($D8&gt;0,'KB Duct Parts'!$BL$14=2),18," "))</f>
        <v>18</v>
      </c>
      <c r="T8">
        <f>IF(AND('KB Duct Parts'!$BL$14=1,$D8&gt;0),VLOOKUP($E8,$BJ$6:$BO$25,T$5),IF(AND($D8&gt;0,'KB Duct Parts'!$BL$14=2)," "))</f>
        <v>16</v>
      </c>
      <c r="U8">
        <f>IF(AND('KB Duct Parts'!$BL$14=1,$D8&gt;0),VLOOKUP($E8,$BJ$6:$BO$25,U$5),IF(AND($D8&gt;0,'KB Duct Parts'!$BL$14=2)," "))</f>
        <v>14</v>
      </c>
      <c r="V8">
        <f>IF(AND('KB Duct Parts'!$BL$14=1,$D8&gt;0),VLOOKUP($E8,$BJ$6:$BO$25,V$5),IF(AND($D8&gt;0,'KB Duct Parts'!$BL$14=2)," "))</f>
        <v>12</v>
      </c>
      <c r="W8">
        <f>IF(AND('KB Duct Parts'!$BL$14=1,$D8&gt;0),VLOOKUP($E8,$BJ$6:$BO$25,W$5),IF(AND($D8&gt;0,'KB Duct Parts'!$BL$14=2)," "))</f>
        <v>10</v>
      </c>
      <c r="Y8">
        <f t="shared" si="2"/>
        <v>125.6</v>
      </c>
      <c r="Z8">
        <f>IF(AND(F8&gt;3,G8="FL"),VLOOKUP(F8,'Price List'!$BJ$2344:$BL$2362,3),0)</f>
        <v>0</v>
      </c>
      <c r="AA8">
        <f>IF(AND(H8&gt;3,I8="FL"),VLOOKUP(H8,'Price List'!$BJ$2344:$BL$2362,3),0)</f>
        <v>0</v>
      </c>
      <c r="AB8">
        <f t="shared" si="3"/>
        <v>299</v>
      </c>
      <c r="AC8">
        <f t="shared" si="21"/>
        <v>0</v>
      </c>
      <c r="AD8" s="365">
        <f t="shared" si="22"/>
        <v>0</v>
      </c>
      <c r="AE8" s="426">
        <f t="shared" si="4"/>
        <v>0</v>
      </c>
      <c r="AF8" s="426">
        <f t="shared" si="5"/>
        <v>0</v>
      </c>
      <c r="AG8" s="426">
        <f t="shared" si="5"/>
        <v>0</v>
      </c>
      <c r="AH8" s="426">
        <f t="shared" si="5"/>
        <v>0</v>
      </c>
      <c r="AI8" s="426">
        <f t="shared" si="5"/>
        <v>0</v>
      </c>
      <c r="AJ8" s="426">
        <f t="shared" si="5"/>
        <v>0</v>
      </c>
      <c r="AK8" s="426">
        <f t="shared" si="5"/>
        <v>0</v>
      </c>
      <c r="AL8" s="426">
        <f t="shared" si="5"/>
        <v>1</v>
      </c>
      <c r="AM8" s="426">
        <f t="shared" si="5"/>
        <v>0</v>
      </c>
      <c r="AN8" s="426">
        <f t="shared" si="5"/>
        <v>0</v>
      </c>
      <c r="AO8" s="426">
        <f t="shared" si="5"/>
        <v>0</v>
      </c>
      <c r="AP8" s="426">
        <f t="shared" si="5"/>
        <v>0</v>
      </c>
      <c r="AQ8" s="426">
        <f t="shared" si="5"/>
        <v>0</v>
      </c>
      <c r="AR8" s="426">
        <f t="shared" si="5"/>
        <v>0</v>
      </c>
      <c r="AS8" s="426">
        <f t="shared" si="5"/>
        <v>0</v>
      </c>
      <c r="AT8" s="426">
        <f t="shared" si="5"/>
        <v>0</v>
      </c>
      <c r="AU8" s="426">
        <f t="shared" si="5"/>
        <v>0</v>
      </c>
      <c r="AV8" s="426">
        <f t="shared" si="6"/>
        <v>0</v>
      </c>
      <c r="AW8" s="426">
        <f t="shared" si="6"/>
        <v>0</v>
      </c>
      <c r="AX8" s="426">
        <f t="shared" si="6"/>
        <v>0</v>
      </c>
      <c r="AY8" s="426"/>
      <c r="AZ8" s="426">
        <v>5</v>
      </c>
      <c r="BA8" s="655">
        <f>AG4</f>
        <v>0</v>
      </c>
      <c r="BB8" s="426">
        <v>5</v>
      </c>
      <c r="BC8" s="588">
        <v>14005.3</v>
      </c>
      <c r="BD8" s="368"/>
      <c r="BE8" s="426">
        <v>5</v>
      </c>
      <c r="BF8" s="588">
        <v>14005.45</v>
      </c>
      <c r="BG8" t="s">
        <v>600</v>
      </c>
      <c r="BJ8">
        <v>5</v>
      </c>
      <c r="BK8">
        <f>'Price List'!AF819</f>
        <v>18</v>
      </c>
      <c r="BL8">
        <f>'Price List'!AG819</f>
        <v>16</v>
      </c>
      <c r="BM8">
        <f>'Price List'!AH819</f>
        <v>0</v>
      </c>
      <c r="BN8">
        <f>'Price List'!AI819</f>
        <v>0</v>
      </c>
      <c r="BO8">
        <f>'Price List'!AJ819</f>
        <v>0</v>
      </c>
      <c r="BP8">
        <f>'Price List'!AK819</f>
        <v>0</v>
      </c>
      <c r="BQ8">
        <f>'Price List'!AL819</f>
        <v>0</v>
      </c>
      <c r="BR8">
        <f>'Price List'!AM819</f>
        <v>1</v>
      </c>
      <c r="BS8" s="611">
        <f>'Price List'!AN819</f>
        <v>104.8</v>
      </c>
      <c r="BT8" s="119">
        <f>'Price List'!AO819</f>
        <v>136.24</v>
      </c>
      <c r="BU8" s="119">
        <f>'Price List'!AP819</f>
        <v>0</v>
      </c>
      <c r="BV8" s="119">
        <f>'Price List'!AQ819</f>
        <v>0</v>
      </c>
      <c r="BW8" s="612">
        <f>'Price List'!AR819</f>
        <v>0</v>
      </c>
      <c r="BX8" s="368">
        <f>'Price List'!N1672</f>
        <v>244.4</v>
      </c>
      <c r="BY8" s="610">
        <f>'[1]Price List'!N4125</f>
        <v>11.02</v>
      </c>
      <c r="CB8" s="599"/>
      <c r="CC8" s="602"/>
      <c r="CD8" s="432"/>
      <c r="CE8" s="596"/>
      <c r="CF8" s="432"/>
      <c r="CG8" s="431"/>
      <c r="CH8" s="432"/>
      <c r="CI8" s="596"/>
      <c r="CJ8" s="621"/>
      <c r="CK8" s="602" t="s">
        <v>855</v>
      </c>
      <c r="CL8" s="635" t="str">
        <f>IF('KB Duct Parts'!$BL$14=1,"Galv","SS")</f>
        <v>Galv</v>
      </c>
      <c r="CM8" s="605" t="str">
        <f t="shared" si="7"/>
        <v xml:space="preserve"> </v>
      </c>
      <c r="CN8" s="430" t="str">
        <f t="shared" si="23"/>
        <v xml:space="preserve"> </v>
      </c>
      <c r="CO8" s="430" t="str">
        <f t="shared" si="8"/>
        <v xml:space="preserve"> </v>
      </c>
      <c r="CP8" s="607">
        <f>IF('KB Duct Parts'!$BL$14=1,SUM(CY8:DB8),SUM(DC8:DF8))</f>
        <v>0</v>
      </c>
      <c r="CQ8" s="639">
        <f t="shared" si="24"/>
        <v>0</v>
      </c>
      <c r="CR8" s="606" t="str">
        <f>IF(CB8=0," ",IF(CD8&gt;0,IF(AND(CD8&gt;0,CJ8=30),VLOOKUP(CC8,$EC$6:$ED$25,2),IF(AND(CB8&gt;0,CJ8=45),VLOOKUP(CC8,$EF$6:$EG$25,2)))&amp;IF('KB Duct Parts'!$BL$14=2," SS","")))</f>
        <v xml:space="preserve"> </v>
      </c>
      <c r="CS8" t="str">
        <f>IF(AND('KB Duct Parts'!$BL$14=1,$CB8&gt;0),VLOOKUP($CC8,$BJ$6:$BO$25,S$5),IF(AND($CB8&gt;0,'KB Duct Parts'!$BL$14=2),18," "))</f>
        <v xml:space="preserve"> </v>
      </c>
      <c r="CT8" t="b">
        <f>IF(AND('KB Duct Parts'!$BL$14=1,$CB8&gt;0),VLOOKUP($CC8,$BJ$6:$BO$25,T$5),IF(AND($CB8&gt;0,'KB Duct Parts'!$BL$14=2)," "))</f>
        <v>0</v>
      </c>
      <c r="CU8" t="b">
        <f>IF(AND('KB Duct Parts'!$BL$14=1,$CB8&gt;0),VLOOKUP($CC8,$BJ$6:$BO$25,U$5),IF(AND($CB8&gt;0,'KB Duct Parts'!$BL$14=2)," "))</f>
        <v>0</v>
      </c>
      <c r="CV8" t="b">
        <f>IF(AND('KB Duct Parts'!$BL$14=1,$CB8&gt;0),VLOOKUP($CC8,$BJ$6:$BO$25,V$5),IF(AND($CB8&gt;0,'KB Duct Parts'!$BL$14=2)," "))</f>
        <v>0</v>
      </c>
      <c r="CW8" t="b">
        <f>IF(AND('KB Duct Parts'!$BL$14=1,$CB8&gt;0),VLOOKUP($CC8,$BJ$6:$BO$25,W$5),IF(AND($CB8&gt;0,'KB Duct Parts'!$BL$14=2)," "))</f>
        <v>0</v>
      </c>
      <c r="CY8" t="b">
        <f t="shared" si="9"/>
        <v>0</v>
      </c>
      <c r="CZ8">
        <f>IF(AND(CD8&gt;0,CE8="FL"),VLOOKUP(CD8,'Price List'!$BJ$2344:$BL$2362,3),0)</f>
        <v>0</v>
      </c>
      <c r="DA8">
        <f>IF(AND(CF8&gt;3,CG8="FL"),VLOOKUP(CF8,'Price List'!$BJ$2344:$BL$2362,3),0)</f>
        <v>0</v>
      </c>
      <c r="DB8">
        <f>IF(AND(CH8&gt;3,CI8="FL"),VLOOKUP(CH8,'Price List'!$BJ$2344:$BL$2362,3),0)</f>
        <v>0</v>
      </c>
      <c r="DC8" t="b">
        <f t="shared" si="10"/>
        <v>0</v>
      </c>
      <c r="DD8">
        <f t="shared" si="11"/>
        <v>0</v>
      </c>
      <c r="DE8" s="365">
        <f t="shared" si="12"/>
        <v>0</v>
      </c>
      <c r="DF8" s="365">
        <f t="shared" si="13"/>
        <v>0</v>
      </c>
      <c r="DH8" s="426">
        <f t="shared" si="14"/>
        <v>0</v>
      </c>
      <c r="DI8" s="426">
        <f t="shared" si="15"/>
        <v>0</v>
      </c>
      <c r="DJ8" s="426">
        <f t="shared" si="15"/>
        <v>0</v>
      </c>
      <c r="DK8" s="426">
        <f t="shared" si="15"/>
        <v>0</v>
      </c>
      <c r="DL8" s="426">
        <f t="shared" si="15"/>
        <v>0</v>
      </c>
      <c r="DM8" s="426">
        <f t="shared" si="15"/>
        <v>0</v>
      </c>
      <c r="DN8" s="426">
        <f t="shared" si="15"/>
        <v>0</v>
      </c>
      <c r="DO8" s="426">
        <f t="shared" si="15"/>
        <v>0</v>
      </c>
      <c r="DP8" s="426">
        <f t="shared" si="15"/>
        <v>0</v>
      </c>
      <c r="DQ8" s="426">
        <f t="shared" si="15"/>
        <v>0</v>
      </c>
      <c r="DR8" s="426">
        <f t="shared" si="15"/>
        <v>0</v>
      </c>
      <c r="DS8" s="426">
        <f t="shared" si="15"/>
        <v>0</v>
      </c>
      <c r="DT8" s="426">
        <f t="shared" si="15"/>
        <v>0</v>
      </c>
      <c r="DU8" s="426">
        <f t="shared" si="15"/>
        <v>0</v>
      </c>
      <c r="DV8" s="426">
        <f t="shared" si="15"/>
        <v>0</v>
      </c>
      <c r="DW8" s="426">
        <f t="shared" si="15"/>
        <v>0</v>
      </c>
      <c r="DX8" s="426">
        <f t="shared" si="15"/>
        <v>0</v>
      </c>
      <c r="DY8" s="426">
        <f t="shared" si="16"/>
        <v>0</v>
      </c>
      <c r="DZ8" s="426">
        <f t="shared" si="16"/>
        <v>0</v>
      </c>
      <c r="EA8" s="426">
        <f t="shared" si="16"/>
        <v>0</v>
      </c>
      <c r="EB8" s="426"/>
      <c r="EC8" s="426">
        <v>5</v>
      </c>
      <c r="ED8" s="588">
        <v>14105.3</v>
      </c>
      <c r="EE8" s="368"/>
      <c r="EF8" s="426">
        <v>5</v>
      </c>
      <c r="EG8" s="588">
        <v>14105.45</v>
      </c>
      <c r="EK8">
        <v>5</v>
      </c>
      <c r="EL8">
        <f>'Price List'!AF894</f>
        <v>18</v>
      </c>
      <c r="EM8">
        <f>'Price List'!AG894</f>
        <v>16</v>
      </c>
      <c r="EN8">
        <f>'Price List'!AH894</f>
        <v>0</v>
      </c>
      <c r="EO8">
        <f>'Price List'!AI894</f>
        <v>0</v>
      </c>
      <c r="EP8">
        <f>'Price List'!AJ894</f>
        <v>0</v>
      </c>
      <c r="EQ8">
        <f>'Price List'!AK894</f>
        <v>0</v>
      </c>
      <c r="ER8">
        <f>'Price List'!AL858</f>
        <v>0</v>
      </c>
      <c r="ES8">
        <f>'Price List'!AM858</f>
        <v>1</v>
      </c>
      <c r="ET8" s="631">
        <f>'Price List'!AN894</f>
        <v>131.80000000000001</v>
      </c>
      <c r="EU8" s="631">
        <f>'Price List'!AO894</f>
        <v>171.34000000000003</v>
      </c>
      <c r="EV8" s="631">
        <f>'Price List'!AP894</f>
        <v>0</v>
      </c>
      <c r="EW8" s="631">
        <f>'Price List'!AQ894</f>
        <v>0</v>
      </c>
      <c r="EX8" s="631">
        <f>'Price List'!AR894</f>
        <v>0</v>
      </c>
      <c r="EY8" s="368">
        <f>'Price List'!AN1672</f>
        <v>244.4</v>
      </c>
      <c r="EZ8" s="610">
        <f t="shared" si="17"/>
        <v>11.02</v>
      </c>
    </row>
    <row r="9" spans="2:156" x14ac:dyDescent="0.2">
      <c r="B9" s="904"/>
      <c r="D9" s="599">
        <v>2</v>
      </c>
      <c r="E9" s="602">
        <v>8</v>
      </c>
      <c r="F9" s="432">
        <v>5</v>
      </c>
      <c r="G9" s="756" t="s">
        <v>2115</v>
      </c>
      <c r="H9" s="432">
        <v>5</v>
      </c>
      <c r="I9" s="757" t="s">
        <v>2115</v>
      </c>
      <c r="J9" s="596">
        <v>45</v>
      </c>
      <c r="K9" s="602">
        <v>18</v>
      </c>
      <c r="L9" s="615" t="str">
        <f>IF('KB Duct Parts'!$BL$14=1,"Galv","SS")</f>
        <v>Galv</v>
      </c>
      <c r="M9" s="605" t="str">
        <f t="shared" si="18"/>
        <v>14008.45</v>
      </c>
      <c r="N9" s="430" t="str">
        <f t="shared" si="19"/>
        <v>45 deg Branch-Std</v>
      </c>
      <c r="O9" s="430" t="str">
        <f t="shared" si="20"/>
        <v xml:space="preserve"> 8KB-5kb-5kb</v>
      </c>
      <c r="P9" s="632">
        <f>IF('KB Duct Parts'!$BL$14=1,SUM(Y9:AA9),SUM(AB9:AD9))</f>
        <v>112.4</v>
      </c>
      <c r="Q9" s="618">
        <f t="shared" si="1"/>
        <v>224.8</v>
      </c>
      <c r="R9" s="606" t="str">
        <f>IF(D9=0," ",IF(D9&gt;0,IF(AND(D9&gt;0,J9=30),VLOOKUP(E9,$BB$6:$BD$25,2),IF(AND(D9&gt;0,J9=45),VLOOKUP(E9,$BE$6:$BF$25,2)))&amp;IF('KB Duct Parts'!$BL$14=2," SS","")))</f>
        <v>14008.45</v>
      </c>
      <c r="S9">
        <f>IF(AND('KB Duct Parts'!$BL$14=1,$D9&gt;0),VLOOKUP($E9,$BJ$6:$BO$25,S$5),IF(AND($D9&gt;0,'KB Duct Parts'!$BL$14=2),18," "))</f>
        <v>18</v>
      </c>
      <c r="T9">
        <f>IF(AND('KB Duct Parts'!$BL$14=1,$D9&gt;0),VLOOKUP($E9,$BJ$6:$BO$25,T$5),IF(AND($D9&gt;0,'KB Duct Parts'!$BL$14=2)," "))</f>
        <v>16</v>
      </c>
      <c r="U9">
        <f>IF(AND('KB Duct Parts'!$BL$14=1,$D9&gt;0),VLOOKUP($E9,$BJ$6:$BO$25,U$5),IF(AND($D9&gt;0,'KB Duct Parts'!$BL$14=2)," "))</f>
        <v>14</v>
      </c>
      <c r="V9">
        <f>IF(AND('KB Duct Parts'!$BL$14=1,$D9&gt;0),VLOOKUP($E9,$BJ$6:$BO$25,V$5),IF(AND($D9&gt;0,'KB Duct Parts'!$BL$14=2)," "))</f>
        <v>12</v>
      </c>
      <c r="W9">
        <f>IF(AND('KB Duct Parts'!$BL$14=1,$D9&gt;0),VLOOKUP($E9,$BJ$6:$BO$25,W$5),IF(AND($D9&gt;0,'KB Duct Parts'!$BL$14=2)," "))</f>
        <v>10</v>
      </c>
      <c r="Y9">
        <f t="shared" si="2"/>
        <v>112.4</v>
      </c>
      <c r="Z9">
        <f>IF(AND(F9&gt;3,G9="FL"),VLOOKUP(F9,'Price List'!$BJ$2344:$BL$2362,3),0)</f>
        <v>0</v>
      </c>
      <c r="AA9">
        <f>IF(AND(H9&gt;3,I9="FL"),VLOOKUP(H9,'Price List'!$BJ$2344:$BL$2362,3),0)</f>
        <v>0</v>
      </c>
      <c r="AB9">
        <f t="shared" si="3"/>
        <v>264.8</v>
      </c>
      <c r="AC9">
        <f t="shared" si="21"/>
        <v>0</v>
      </c>
      <c r="AD9" s="365">
        <f t="shared" si="22"/>
        <v>0</v>
      </c>
      <c r="AE9" s="426">
        <f t="shared" si="4"/>
        <v>0</v>
      </c>
      <c r="AF9" s="426">
        <f t="shared" si="5"/>
        <v>0</v>
      </c>
      <c r="AG9" s="426">
        <f t="shared" si="5"/>
        <v>0</v>
      </c>
      <c r="AH9" s="426">
        <f t="shared" si="5"/>
        <v>0</v>
      </c>
      <c r="AI9" s="426">
        <f t="shared" si="5"/>
        <v>0</v>
      </c>
      <c r="AJ9" s="426">
        <f t="shared" si="5"/>
        <v>2</v>
      </c>
      <c r="AK9" s="426">
        <f t="shared" si="5"/>
        <v>0</v>
      </c>
      <c r="AL9" s="426">
        <f t="shared" si="5"/>
        <v>0</v>
      </c>
      <c r="AM9" s="426">
        <f t="shared" si="5"/>
        <v>0</v>
      </c>
      <c r="AN9" s="426">
        <f t="shared" si="5"/>
        <v>0</v>
      </c>
      <c r="AO9" s="426">
        <f t="shared" si="5"/>
        <v>0</v>
      </c>
      <c r="AP9" s="426">
        <f t="shared" si="5"/>
        <v>0</v>
      </c>
      <c r="AQ9" s="426">
        <f t="shared" si="5"/>
        <v>0</v>
      </c>
      <c r="AR9" s="426">
        <f t="shared" si="5"/>
        <v>0</v>
      </c>
      <c r="AS9" s="426">
        <f t="shared" si="5"/>
        <v>0</v>
      </c>
      <c r="AT9" s="426">
        <f t="shared" si="5"/>
        <v>0</v>
      </c>
      <c r="AU9" s="426">
        <f t="shared" si="5"/>
        <v>0</v>
      </c>
      <c r="AV9" s="426">
        <f t="shared" si="6"/>
        <v>0</v>
      </c>
      <c r="AW9" s="426">
        <f t="shared" si="6"/>
        <v>0</v>
      </c>
      <c r="AX9" s="426">
        <f t="shared" si="6"/>
        <v>0</v>
      </c>
      <c r="AY9" s="426"/>
      <c r="AZ9" s="426">
        <v>6</v>
      </c>
      <c r="BA9" s="655">
        <f>AH4</f>
        <v>0</v>
      </c>
      <c r="BB9" s="426">
        <v>6</v>
      </c>
      <c r="BC9" s="588">
        <v>14006.3</v>
      </c>
      <c r="BD9" s="368"/>
      <c r="BE9" s="426">
        <v>6</v>
      </c>
      <c r="BF9" s="588">
        <v>14006.45</v>
      </c>
      <c r="BJ9">
        <v>6</v>
      </c>
      <c r="BK9">
        <f>'Price List'!AF820</f>
        <v>18</v>
      </c>
      <c r="BL9">
        <f>'Price List'!AG820</f>
        <v>16</v>
      </c>
      <c r="BM9">
        <f>'Price List'!AH820</f>
        <v>14</v>
      </c>
      <c r="BN9">
        <f>'Price List'!AI820</f>
        <v>12</v>
      </c>
      <c r="BO9">
        <f>'Price List'!AJ820</f>
        <v>0</v>
      </c>
      <c r="BP9">
        <f>'Price List'!AK820</f>
        <v>0</v>
      </c>
      <c r="BQ9">
        <f>'Price List'!AL820</f>
        <v>0</v>
      </c>
      <c r="BR9">
        <f>'Price List'!AM820</f>
        <v>1</v>
      </c>
      <c r="BS9" s="611">
        <f>'Price List'!AN820</f>
        <v>108</v>
      </c>
      <c r="BT9" s="119">
        <f>'Price List'!AO820</f>
        <v>140.4</v>
      </c>
      <c r="BU9" s="119">
        <f>'Price List'!AP820</f>
        <v>162</v>
      </c>
      <c r="BV9" s="119">
        <f>'Price List'!AQ820</f>
        <v>189</v>
      </c>
      <c r="BW9" s="612">
        <f>'Price List'!AR820</f>
        <v>162</v>
      </c>
      <c r="BX9" s="368">
        <f>'Price List'!N1673</f>
        <v>247.1</v>
      </c>
      <c r="BY9" s="610">
        <f>'[1]Price List'!N4126</f>
        <v>23.07</v>
      </c>
      <c r="CB9" s="599"/>
      <c r="CC9" s="602"/>
      <c r="CD9" s="432"/>
      <c r="CE9" s="596"/>
      <c r="CF9" s="432"/>
      <c r="CG9" s="431"/>
      <c r="CH9" s="432"/>
      <c r="CI9" s="596"/>
      <c r="CJ9" s="621"/>
      <c r="CK9" s="602" t="s">
        <v>855</v>
      </c>
      <c r="CL9" s="635" t="str">
        <f>IF('KB Duct Parts'!$BL$14=1,"Galv","SS")</f>
        <v>Galv</v>
      </c>
      <c r="CM9" s="605" t="str">
        <f t="shared" si="7"/>
        <v xml:space="preserve"> </v>
      </c>
      <c r="CN9" s="430" t="str">
        <f t="shared" si="23"/>
        <v xml:space="preserve"> </v>
      </c>
      <c r="CO9" s="430" t="str">
        <f t="shared" si="8"/>
        <v xml:space="preserve"> </v>
      </c>
      <c r="CP9" s="607">
        <f>IF('KB Duct Parts'!$BL$14=1,SUM(CY9:DB9),SUM(DC9:DF9))</f>
        <v>0</v>
      </c>
      <c r="CQ9" s="639">
        <f t="shared" si="24"/>
        <v>0</v>
      </c>
      <c r="CR9" s="606" t="str">
        <f>IF(CB9=0," ",IF(CD9&gt;0,IF(AND(CD9&gt;0,CJ9=30),VLOOKUP(CC9,$EC$6:$ED$25,2),IF(AND(CB9&gt;0,CJ9=45),VLOOKUP(CC9,$EF$6:$EG$25,2)))&amp;IF('KB Duct Parts'!$BL$14=2," SS","")))</f>
        <v xml:space="preserve"> </v>
      </c>
      <c r="CS9" t="str">
        <f>IF(AND('KB Duct Parts'!$BL$14=1,$CB9&gt;0),VLOOKUP($CC9,$BJ$6:$BO$25,S$5),IF(AND($CB9&gt;0,'KB Duct Parts'!$BL$14=2),18," "))</f>
        <v xml:space="preserve"> </v>
      </c>
      <c r="CT9" t="b">
        <f>IF(AND('KB Duct Parts'!$BL$14=1,$CB9&gt;0),VLOOKUP($CC9,$BJ$6:$BO$25,T$5),IF(AND($CB9&gt;0,'KB Duct Parts'!$BL$14=2)," "))</f>
        <v>0</v>
      </c>
      <c r="CU9" t="b">
        <f>IF(AND('KB Duct Parts'!$BL$14=1,$CB9&gt;0),VLOOKUP($CC9,$BJ$6:$BO$25,U$5),IF(AND($CB9&gt;0,'KB Duct Parts'!$BL$14=2)," "))</f>
        <v>0</v>
      </c>
      <c r="CV9" t="b">
        <f>IF(AND('KB Duct Parts'!$BL$14=1,$CB9&gt;0),VLOOKUP($CC9,$BJ$6:$BO$25,V$5),IF(AND($CB9&gt;0,'KB Duct Parts'!$BL$14=2)," "))</f>
        <v>0</v>
      </c>
      <c r="CW9" t="b">
        <f>IF(AND('KB Duct Parts'!$BL$14=1,$CB9&gt;0),VLOOKUP($CC9,$BJ$6:$BO$25,W$5),IF(AND($CB9&gt;0,'KB Duct Parts'!$BL$14=2)," "))</f>
        <v>0</v>
      </c>
      <c r="CY9" t="b">
        <f t="shared" si="9"/>
        <v>0</v>
      </c>
      <c r="CZ9">
        <f>IF(AND(CD9&gt;0,CE9="FL"),VLOOKUP(CD9,'Price List'!$BJ$2344:$BL$2362,3),0)</f>
        <v>0</v>
      </c>
      <c r="DA9">
        <f>IF(AND(CF9&gt;3,CG9="FL"),VLOOKUP(CF9,'Price List'!$BJ$2344:$BL$2362,3),0)</f>
        <v>0</v>
      </c>
      <c r="DB9">
        <f>IF(AND(CH9&gt;3,CI9="FL"),VLOOKUP(CH9,'Price List'!$BJ$2344:$BL$2362,3),0)</f>
        <v>0</v>
      </c>
      <c r="DC9" t="b">
        <f t="shared" si="10"/>
        <v>0</v>
      </c>
      <c r="DD9">
        <f t="shared" si="11"/>
        <v>0</v>
      </c>
      <c r="DE9" s="365">
        <f t="shared" si="12"/>
        <v>0</v>
      </c>
      <c r="DF9" s="365">
        <f t="shared" si="13"/>
        <v>0</v>
      </c>
      <c r="DH9" s="426">
        <f t="shared" si="14"/>
        <v>0</v>
      </c>
      <c r="DI9" s="426">
        <f t="shared" si="15"/>
        <v>0</v>
      </c>
      <c r="DJ9" s="426">
        <f t="shared" si="15"/>
        <v>0</v>
      </c>
      <c r="DK9" s="426">
        <f t="shared" si="15"/>
        <v>0</v>
      </c>
      <c r="DL9" s="426">
        <f t="shared" si="15"/>
        <v>0</v>
      </c>
      <c r="DM9" s="426">
        <f t="shared" si="15"/>
        <v>0</v>
      </c>
      <c r="DN9" s="426">
        <f t="shared" si="15"/>
        <v>0</v>
      </c>
      <c r="DO9" s="426">
        <f t="shared" si="15"/>
        <v>0</v>
      </c>
      <c r="DP9" s="426">
        <f t="shared" si="15"/>
        <v>0</v>
      </c>
      <c r="DQ9" s="426">
        <f t="shared" si="15"/>
        <v>0</v>
      </c>
      <c r="DR9" s="426">
        <f t="shared" si="15"/>
        <v>0</v>
      </c>
      <c r="DS9" s="426">
        <f t="shared" si="15"/>
        <v>0</v>
      </c>
      <c r="DT9" s="426">
        <f t="shared" si="15"/>
        <v>0</v>
      </c>
      <c r="DU9" s="426">
        <f t="shared" si="15"/>
        <v>0</v>
      </c>
      <c r="DV9" s="426">
        <f t="shared" si="15"/>
        <v>0</v>
      </c>
      <c r="DW9" s="426">
        <f t="shared" si="15"/>
        <v>0</v>
      </c>
      <c r="DX9" s="426">
        <f t="shared" si="15"/>
        <v>0</v>
      </c>
      <c r="DY9" s="426">
        <f t="shared" si="16"/>
        <v>0</v>
      </c>
      <c r="DZ9" s="426">
        <f t="shared" si="16"/>
        <v>0</v>
      </c>
      <c r="EA9" s="426">
        <f t="shared" si="16"/>
        <v>0</v>
      </c>
      <c r="EB9" s="426"/>
      <c r="EC9" s="426">
        <v>6</v>
      </c>
      <c r="ED9" s="588">
        <v>14106.3</v>
      </c>
      <c r="EE9" s="368"/>
      <c r="EF9" s="426">
        <v>6</v>
      </c>
      <c r="EG9" s="588">
        <v>14106.45</v>
      </c>
      <c r="EK9">
        <v>6</v>
      </c>
      <c r="EL9">
        <f>'Price List'!AF895</f>
        <v>18</v>
      </c>
      <c r="EM9">
        <f>'Price List'!AG895</f>
        <v>16</v>
      </c>
      <c r="EN9">
        <f>'Price List'!AH895</f>
        <v>14</v>
      </c>
      <c r="EO9">
        <f>'Price List'!AI895</f>
        <v>12</v>
      </c>
      <c r="EP9">
        <f>'Price List'!AJ895</f>
        <v>0</v>
      </c>
      <c r="EQ9">
        <f>'Price List'!AK895</f>
        <v>0</v>
      </c>
      <c r="ER9">
        <f>'Price List'!AL859</f>
        <v>0</v>
      </c>
      <c r="ES9">
        <f>'Price List'!AM859</f>
        <v>1</v>
      </c>
      <c r="ET9" s="631">
        <f>'Price List'!AN895</f>
        <v>137.80000000000001</v>
      </c>
      <c r="EU9" s="631">
        <f>'Price List'!AO895</f>
        <v>179.14000000000001</v>
      </c>
      <c r="EV9" s="631">
        <f>'Price List'!AP895</f>
        <v>206.70000000000002</v>
      </c>
      <c r="EW9" s="631">
        <f>'Price List'!AQ895</f>
        <v>241.15000000000003</v>
      </c>
      <c r="EX9" s="631">
        <f>'Price List'!AR895</f>
        <v>206.70000000000002</v>
      </c>
      <c r="EY9" s="368">
        <f>'Price List'!AN1673</f>
        <v>247.1</v>
      </c>
      <c r="EZ9" s="610">
        <f t="shared" si="17"/>
        <v>23.07</v>
      </c>
    </row>
    <row r="10" spans="2:156" x14ac:dyDescent="0.2">
      <c r="D10" s="599"/>
      <c r="E10" s="602"/>
      <c r="F10" s="432"/>
      <c r="G10" s="756"/>
      <c r="H10" s="432"/>
      <c r="I10" s="757"/>
      <c r="J10" s="596"/>
      <c r="K10" s="602"/>
      <c r="L10" s="615" t="str">
        <f>IF('KB Duct Parts'!$BL$14=1,"Galv","SS")</f>
        <v>Galv</v>
      </c>
      <c r="M10" s="605" t="str">
        <f t="shared" si="18"/>
        <v xml:space="preserve"> </v>
      </c>
      <c r="N10" s="430" t="str">
        <f t="shared" si="19"/>
        <v xml:space="preserve"> </v>
      </c>
      <c r="O10" s="430" t="str">
        <f t="shared" si="20"/>
        <v xml:space="preserve"> </v>
      </c>
      <c r="P10" s="632">
        <f>IF('KB Duct Parts'!$BL$14=1,SUM(Y10:AA10),SUM(AB10:AD10))</f>
        <v>0</v>
      </c>
      <c r="Q10" s="618">
        <f t="shared" si="1"/>
        <v>0</v>
      </c>
      <c r="R10" s="606" t="str">
        <f>IF(D10=0," ",IF(D10&gt;0,IF(AND(D10&gt;0,J10=30),VLOOKUP(E10,$BB$6:$BD$25,2),IF(AND(D10&gt;0,J10=45),VLOOKUP(E10,$BE$6:$BF$25,2)))&amp;IF('KB Duct Parts'!$BL$14=2," SS","")))</f>
        <v xml:space="preserve"> </v>
      </c>
      <c r="S10" t="str">
        <f>IF(AND('KB Duct Parts'!$BL$14=1,$D10&gt;0),VLOOKUP($E10,$BJ$6:$BO$25,S$5),IF(AND($D10&gt;0,'KB Duct Parts'!$BL$14=2),18," "))</f>
        <v xml:space="preserve"> </v>
      </c>
      <c r="T10" t="b">
        <f>IF(AND('KB Duct Parts'!$BL$14=1,$D10&gt;0),VLOOKUP($E10,$BJ$6:$BO$25,T$5),IF(AND($D10&gt;0,'KB Duct Parts'!$BL$14=2)," "))</f>
        <v>0</v>
      </c>
      <c r="U10" t="b">
        <f>IF(AND('KB Duct Parts'!$BL$14=1,$D10&gt;0),VLOOKUP($E10,$BJ$6:$BO$25,U$5),IF(AND($D10&gt;0,'KB Duct Parts'!$BL$14=2)," "))</f>
        <v>0</v>
      </c>
      <c r="V10" t="b">
        <f>IF(AND('KB Duct Parts'!$BL$14=1,$D10&gt;0),VLOOKUP($E10,$BJ$6:$BO$25,V$5),IF(AND($D10&gt;0,'KB Duct Parts'!$BL$14=2)," "))</f>
        <v>0</v>
      </c>
      <c r="W10" t="b">
        <f>IF(AND('KB Duct Parts'!$BL$14=1,$D10&gt;0),VLOOKUP($E10,$BJ$6:$BO$25,W$5),IF(AND($D10&gt;0,'KB Duct Parts'!$BL$14=2)," "))</f>
        <v>0</v>
      </c>
      <c r="Y10" t="b">
        <f t="shared" si="2"/>
        <v>0</v>
      </c>
      <c r="Z10">
        <f>IF(AND(F10&gt;3,G10="FL"),VLOOKUP(F10,'Price List'!$BJ$2344:$BL$2362,3),0)</f>
        <v>0</v>
      </c>
      <c r="AA10">
        <f>IF(AND(H10&gt;3,I10="FL"),VLOOKUP(H10,'Price List'!$BJ$2344:$BL$2362,3),0)</f>
        <v>0</v>
      </c>
      <c r="AB10" t="b">
        <f t="shared" si="3"/>
        <v>0</v>
      </c>
      <c r="AC10">
        <f t="shared" si="21"/>
        <v>0</v>
      </c>
      <c r="AD10" s="365">
        <f t="shared" si="22"/>
        <v>0</v>
      </c>
      <c r="AE10" s="426">
        <f t="shared" si="4"/>
        <v>0</v>
      </c>
      <c r="AF10" s="426">
        <f t="shared" si="5"/>
        <v>0</v>
      </c>
      <c r="AG10" s="426">
        <f t="shared" si="5"/>
        <v>0</v>
      </c>
      <c r="AH10" s="426">
        <f t="shared" si="5"/>
        <v>0</v>
      </c>
      <c r="AI10" s="426">
        <f t="shared" si="5"/>
        <v>0</v>
      </c>
      <c r="AJ10" s="426">
        <f t="shared" si="5"/>
        <v>0</v>
      </c>
      <c r="AK10" s="426">
        <f t="shared" si="5"/>
        <v>0</v>
      </c>
      <c r="AL10" s="426">
        <f t="shared" si="5"/>
        <v>0</v>
      </c>
      <c r="AM10" s="426">
        <f t="shared" si="5"/>
        <v>0</v>
      </c>
      <c r="AN10" s="426">
        <f t="shared" si="5"/>
        <v>0</v>
      </c>
      <c r="AO10" s="426">
        <f t="shared" si="5"/>
        <v>0</v>
      </c>
      <c r="AP10" s="426">
        <f t="shared" si="5"/>
        <v>0</v>
      </c>
      <c r="AQ10" s="426">
        <f t="shared" si="5"/>
        <v>0</v>
      </c>
      <c r="AR10" s="426">
        <f t="shared" si="5"/>
        <v>0</v>
      </c>
      <c r="AS10" s="426">
        <f t="shared" si="5"/>
        <v>0</v>
      </c>
      <c r="AT10" s="426">
        <f t="shared" si="5"/>
        <v>0</v>
      </c>
      <c r="AU10" s="426">
        <f t="shared" si="5"/>
        <v>0</v>
      </c>
      <c r="AV10" s="426">
        <f t="shared" si="6"/>
        <v>0</v>
      </c>
      <c r="AW10" s="426">
        <f t="shared" si="6"/>
        <v>0</v>
      </c>
      <c r="AX10" s="426">
        <f t="shared" si="6"/>
        <v>0</v>
      </c>
      <c r="AY10" s="426"/>
      <c r="AZ10" s="426">
        <v>7</v>
      </c>
      <c r="BA10" s="655">
        <f>AI4</f>
        <v>0</v>
      </c>
      <c r="BB10" s="426">
        <v>7</v>
      </c>
      <c r="BC10" s="588">
        <v>14007.3</v>
      </c>
      <c r="BD10" s="368"/>
      <c r="BE10" s="426">
        <v>7</v>
      </c>
      <c r="BF10" s="588">
        <v>14007.45</v>
      </c>
      <c r="BJ10">
        <v>7</v>
      </c>
      <c r="BK10">
        <f>'Price List'!AF821</f>
        <v>18</v>
      </c>
      <c r="BL10">
        <f>'Price List'!AG821</f>
        <v>16</v>
      </c>
      <c r="BM10">
        <f>'Price List'!AH821</f>
        <v>14</v>
      </c>
      <c r="BN10">
        <f>'Price List'!AI821</f>
        <v>12</v>
      </c>
      <c r="BO10">
        <f>'Price List'!AJ821</f>
        <v>10</v>
      </c>
      <c r="BP10">
        <f>'Price List'!AK821</f>
        <v>0</v>
      </c>
      <c r="BQ10">
        <f>'Price List'!AL821</f>
        <v>0</v>
      </c>
      <c r="BR10">
        <f>'Price List'!AM821</f>
        <v>1</v>
      </c>
      <c r="BS10" s="611">
        <f>'Price List'!AN821</f>
        <v>109.9</v>
      </c>
      <c r="BT10" s="119">
        <f>'Price List'!AO821</f>
        <v>142.87</v>
      </c>
      <c r="BU10" s="119">
        <f>'Price List'!AP821</f>
        <v>164.85000000000002</v>
      </c>
      <c r="BV10" s="119">
        <f>'Price List'!AQ821</f>
        <v>192.32500000000002</v>
      </c>
      <c r="BW10" s="612">
        <f>'Price List'!AR821</f>
        <v>219.8</v>
      </c>
      <c r="BX10" s="368">
        <f>'Price List'!N1674</f>
        <v>254</v>
      </c>
      <c r="BY10" s="610">
        <f>'[1]Price List'!N4127</f>
        <v>26.14</v>
      </c>
      <c r="CB10" s="599"/>
      <c r="CC10" s="602"/>
      <c r="CD10" s="432"/>
      <c r="CE10" s="596"/>
      <c r="CF10" s="432"/>
      <c r="CG10" s="431"/>
      <c r="CH10" s="432"/>
      <c r="CI10" s="596"/>
      <c r="CJ10" s="621"/>
      <c r="CK10" s="602" t="s">
        <v>855</v>
      </c>
      <c r="CL10" s="635" t="str">
        <f>IF('KB Duct Parts'!$BL$14=1,"Galv","SS")</f>
        <v>Galv</v>
      </c>
      <c r="CM10" s="605" t="str">
        <f t="shared" si="7"/>
        <v xml:space="preserve"> </v>
      </c>
      <c r="CN10" s="430" t="str">
        <f t="shared" si="23"/>
        <v xml:space="preserve"> </v>
      </c>
      <c r="CO10" s="430" t="str">
        <f t="shared" si="8"/>
        <v xml:space="preserve"> </v>
      </c>
      <c r="CP10" s="607">
        <f>IF('KB Duct Parts'!$BL$14=1,SUM(CY10:DB10),SUM(DC10:DF10))</f>
        <v>0</v>
      </c>
      <c r="CQ10" s="639">
        <f t="shared" si="24"/>
        <v>0</v>
      </c>
      <c r="CR10" s="606" t="str">
        <f>IF(CB10=0," ",IF(CD10&gt;0,IF(AND(CD10&gt;0,CJ10=30),VLOOKUP(CC10,$EC$6:$ED$25,2),IF(AND(CB10&gt;0,CJ10=45),VLOOKUP(CC10,$EF$6:$EG$25,2)))&amp;IF('KB Duct Parts'!$BL$14=2," SS","")))</f>
        <v xml:space="preserve"> </v>
      </c>
      <c r="CS10" t="str">
        <f>IF(AND('KB Duct Parts'!$BL$14=1,$CB10&gt;0),VLOOKUP($CC10,$BJ$6:$BO$25,S$5),IF(AND($CB10&gt;0,'KB Duct Parts'!$BL$14=2),18," "))</f>
        <v xml:space="preserve"> </v>
      </c>
      <c r="CT10" t="b">
        <f>IF(AND('KB Duct Parts'!$BL$14=1,$CB10&gt;0),VLOOKUP($CC10,$BJ$6:$BO$25,T$5),IF(AND($CB10&gt;0,'KB Duct Parts'!$BL$14=2)," "))</f>
        <v>0</v>
      </c>
      <c r="CU10" t="b">
        <f>IF(AND('KB Duct Parts'!$BL$14=1,$CB10&gt;0),VLOOKUP($CC10,$BJ$6:$BO$25,U$5),IF(AND($CB10&gt;0,'KB Duct Parts'!$BL$14=2)," "))</f>
        <v>0</v>
      </c>
      <c r="CV10" t="b">
        <f>IF(AND('KB Duct Parts'!$BL$14=1,$CB10&gt;0),VLOOKUP($CC10,$BJ$6:$BO$25,V$5),IF(AND($CB10&gt;0,'KB Duct Parts'!$BL$14=2)," "))</f>
        <v>0</v>
      </c>
      <c r="CW10" t="b">
        <f>IF(AND('KB Duct Parts'!$BL$14=1,$CB10&gt;0),VLOOKUP($CC10,$BJ$6:$BO$25,W$5),IF(AND($CB10&gt;0,'KB Duct Parts'!$BL$14=2)," "))</f>
        <v>0</v>
      </c>
      <c r="CY10" t="b">
        <f t="shared" si="9"/>
        <v>0</v>
      </c>
      <c r="CZ10">
        <f>IF(AND(CD10&gt;0,CE10="FL"),VLOOKUP(CD10,'Price List'!$BJ$2344:$BL$2362,3),0)</f>
        <v>0</v>
      </c>
      <c r="DA10">
        <f>IF(AND(CF10&gt;3,CG10="FL"),VLOOKUP(CF10,'Price List'!$BJ$2344:$BL$2362,3),0)</f>
        <v>0</v>
      </c>
      <c r="DB10">
        <f>IF(AND(CH10&gt;3,CI10="FL"),VLOOKUP(CH10,'Price List'!$BJ$2344:$BL$2362,3),0)</f>
        <v>0</v>
      </c>
      <c r="DC10" t="b">
        <f t="shared" si="10"/>
        <v>0</v>
      </c>
      <c r="DD10">
        <f t="shared" si="11"/>
        <v>0</v>
      </c>
      <c r="DE10" s="365">
        <f t="shared" si="12"/>
        <v>0</v>
      </c>
      <c r="DF10" s="365">
        <f t="shared" si="13"/>
        <v>0</v>
      </c>
      <c r="DH10" s="426">
        <f t="shared" si="14"/>
        <v>0</v>
      </c>
      <c r="DI10" s="426">
        <f t="shared" si="15"/>
        <v>0</v>
      </c>
      <c r="DJ10" s="426">
        <f t="shared" si="15"/>
        <v>0</v>
      </c>
      <c r="DK10" s="426">
        <f t="shared" si="15"/>
        <v>0</v>
      </c>
      <c r="DL10" s="426">
        <f t="shared" si="15"/>
        <v>0</v>
      </c>
      <c r="DM10" s="426">
        <f t="shared" si="15"/>
        <v>0</v>
      </c>
      <c r="DN10" s="426">
        <f t="shared" si="15"/>
        <v>0</v>
      </c>
      <c r="DO10" s="426">
        <f t="shared" si="15"/>
        <v>0</v>
      </c>
      <c r="DP10" s="426">
        <f t="shared" si="15"/>
        <v>0</v>
      </c>
      <c r="DQ10" s="426">
        <f t="shared" si="15"/>
        <v>0</v>
      </c>
      <c r="DR10" s="426">
        <f t="shared" si="15"/>
        <v>0</v>
      </c>
      <c r="DS10" s="426">
        <f t="shared" si="15"/>
        <v>0</v>
      </c>
      <c r="DT10" s="426">
        <f t="shared" si="15"/>
        <v>0</v>
      </c>
      <c r="DU10" s="426">
        <f t="shared" si="15"/>
        <v>0</v>
      </c>
      <c r="DV10" s="426">
        <f t="shared" si="15"/>
        <v>0</v>
      </c>
      <c r="DW10" s="426">
        <f t="shared" si="15"/>
        <v>0</v>
      </c>
      <c r="DX10" s="426">
        <f t="shared" si="15"/>
        <v>0</v>
      </c>
      <c r="DY10" s="426">
        <f t="shared" si="16"/>
        <v>0</v>
      </c>
      <c r="DZ10" s="426">
        <f t="shared" si="16"/>
        <v>0</v>
      </c>
      <c r="EA10" s="426">
        <f t="shared" si="16"/>
        <v>0</v>
      </c>
      <c r="EB10" s="426"/>
      <c r="EC10" s="426">
        <v>7</v>
      </c>
      <c r="ED10" s="588">
        <v>14107.3</v>
      </c>
      <c r="EE10" s="368"/>
      <c r="EF10" s="426">
        <v>7</v>
      </c>
      <c r="EG10" s="588">
        <v>14107.45</v>
      </c>
      <c r="EK10">
        <v>7</v>
      </c>
      <c r="EL10">
        <f>'Price List'!AF896</f>
        <v>18</v>
      </c>
      <c r="EM10">
        <f>'Price List'!AG896</f>
        <v>16</v>
      </c>
      <c r="EN10">
        <f>'Price List'!AH896</f>
        <v>14</v>
      </c>
      <c r="EO10">
        <f>'Price List'!AI896</f>
        <v>12</v>
      </c>
      <c r="EP10">
        <f>'Price List'!AJ896</f>
        <v>10</v>
      </c>
      <c r="EQ10">
        <f>'Price List'!AK896</f>
        <v>0</v>
      </c>
      <c r="ER10">
        <f>'Price List'!AL860</f>
        <v>0</v>
      </c>
      <c r="ES10">
        <f>'Price List'!AM860</f>
        <v>1</v>
      </c>
      <c r="ET10" s="631">
        <f>'Price List'!AN896</f>
        <v>141.69999999999999</v>
      </c>
      <c r="EU10" s="631">
        <f>'Price List'!AO896</f>
        <v>184.20999999999998</v>
      </c>
      <c r="EV10" s="631">
        <f>'Price List'!AP896</f>
        <v>212.54999999999998</v>
      </c>
      <c r="EW10" s="631">
        <f>'Price List'!AQ896</f>
        <v>247.97499999999997</v>
      </c>
      <c r="EX10" s="631">
        <f>'Price List'!AR896</f>
        <v>283.39999999999998</v>
      </c>
      <c r="EY10" s="368">
        <f>'Price List'!AN1674</f>
        <v>254</v>
      </c>
      <c r="EZ10" s="610">
        <f t="shared" si="17"/>
        <v>26.14</v>
      </c>
    </row>
    <row r="11" spans="2:156" x14ac:dyDescent="0.2">
      <c r="D11" s="599"/>
      <c r="E11" s="602"/>
      <c r="F11" s="432"/>
      <c r="G11" s="756"/>
      <c r="H11" s="432"/>
      <c r="I11" s="431"/>
      <c r="J11" s="596"/>
      <c r="K11" s="602"/>
      <c r="L11" s="615" t="str">
        <f>IF('KB Duct Parts'!$BL$14=1,"Galv","SS")</f>
        <v>Galv</v>
      </c>
      <c r="M11" s="605" t="str">
        <f t="shared" si="18"/>
        <v xml:space="preserve"> </v>
      </c>
      <c r="N11" s="430" t="str">
        <f t="shared" si="19"/>
        <v xml:space="preserve"> </v>
      </c>
      <c r="O11" s="430" t="str">
        <f t="shared" si="20"/>
        <v xml:space="preserve"> </v>
      </c>
      <c r="P11" s="607">
        <f>IF('KB Duct Parts'!$BL$14=1,SUM(Y11:AA11),SUM(AB11:AD11))</f>
        <v>0</v>
      </c>
      <c r="Q11" s="618">
        <f t="shared" si="1"/>
        <v>0</v>
      </c>
      <c r="R11" s="606" t="str">
        <f>IF(D11=0," ",IF(D11&gt;0,IF(AND(D11&gt;0,J11=30),VLOOKUP(E11,$BB$6:$BD$25,2),IF(AND(D11&gt;0,J11=45),VLOOKUP(E11,$BE$6:$BF$25,2)))&amp;IF('KB Duct Parts'!$BL$14=2," SS","")))</f>
        <v xml:space="preserve"> </v>
      </c>
      <c r="S11" t="str">
        <f>IF(AND('KB Duct Parts'!$BL$14=1,$D11&gt;0),VLOOKUP($E11,$BJ$6:$BO$25,S$5),IF(AND($D11&gt;0,'KB Duct Parts'!$BL$14=2),18," "))</f>
        <v xml:space="preserve"> </v>
      </c>
      <c r="T11" t="b">
        <f>IF(AND('KB Duct Parts'!$BL$14=1,$D11&gt;0),VLOOKUP($E11,$BJ$6:$BO$25,T$5),IF(AND($D11&gt;0,'KB Duct Parts'!$BL$14=2)," "))</f>
        <v>0</v>
      </c>
      <c r="U11" t="b">
        <f>IF(AND('KB Duct Parts'!$BL$14=1,$D11&gt;0),VLOOKUP($E11,$BJ$6:$BO$25,U$5),IF(AND($D11&gt;0,'KB Duct Parts'!$BL$14=2)," "))</f>
        <v>0</v>
      </c>
      <c r="V11" t="b">
        <f>IF(AND('KB Duct Parts'!$BL$14=1,$D11&gt;0),VLOOKUP($E11,$BJ$6:$BO$25,V$5),IF(AND($D11&gt;0,'KB Duct Parts'!$BL$14=2)," "))</f>
        <v>0</v>
      </c>
      <c r="W11" t="b">
        <f>IF(AND('KB Duct Parts'!$BL$14=1,$D11&gt;0),VLOOKUP($E11,$BJ$6:$BO$25,W$5),IF(AND($D11&gt;0,'KB Duct Parts'!$BL$14=2)," "))</f>
        <v>0</v>
      </c>
      <c r="Y11" t="b">
        <f t="shared" si="2"/>
        <v>0</v>
      </c>
      <c r="Z11">
        <f>IF(AND(F11&gt;3,G11="FL"),VLOOKUP(F11,'Price List'!$BJ$2344:$BL$2362,3),0)</f>
        <v>0</v>
      </c>
      <c r="AA11">
        <f>IF(AND(H11&gt;3,I11="FL"),VLOOKUP(H11,'Price List'!$BJ$2344:$BL$2362,3),0)</f>
        <v>0</v>
      </c>
      <c r="AB11" t="b">
        <f t="shared" si="3"/>
        <v>0</v>
      </c>
      <c r="AC11">
        <f t="shared" si="21"/>
        <v>0</v>
      </c>
      <c r="AD11" s="365">
        <f t="shared" si="22"/>
        <v>0</v>
      </c>
      <c r="AE11" s="426">
        <f t="shared" si="4"/>
        <v>0</v>
      </c>
      <c r="AF11" s="426">
        <f t="shared" si="5"/>
        <v>0</v>
      </c>
      <c r="AG11" s="426">
        <f t="shared" si="5"/>
        <v>0</v>
      </c>
      <c r="AH11" s="426">
        <f t="shared" si="5"/>
        <v>0</v>
      </c>
      <c r="AI11" s="426">
        <f t="shared" si="5"/>
        <v>0</v>
      </c>
      <c r="AJ11" s="426">
        <f t="shared" si="5"/>
        <v>0</v>
      </c>
      <c r="AK11" s="426">
        <f t="shared" si="5"/>
        <v>0</v>
      </c>
      <c r="AL11" s="426">
        <f t="shared" si="5"/>
        <v>0</v>
      </c>
      <c r="AM11" s="426">
        <f t="shared" si="5"/>
        <v>0</v>
      </c>
      <c r="AN11" s="426">
        <f t="shared" si="5"/>
        <v>0</v>
      </c>
      <c r="AO11" s="426">
        <f t="shared" si="5"/>
        <v>0</v>
      </c>
      <c r="AP11" s="426">
        <f t="shared" si="5"/>
        <v>0</v>
      </c>
      <c r="AQ11" s="426">
        <f t="shared" si="5"/>
        <v>0</v>
      </c>
      <c r="AR11" s="426">
        <f t="shared" si="5"/>
        <v>0</v>
      </c>
      <c r="AS11" s="426">
        <f t="shared" si="5"/>
        <v>0</v>
      </c>
      <c r="AT11" s="426">
        <f t="shared" si="5"/>
        <v>0</v>
      </c>
      <c r="AU11" s="426">
        <f t="shared" si="5"/>
        <v>0</v>
      </c>
      <c r="AV11" s="426">
        <f t="shared" si="6"/>
        <v>0</v>
      </c>
      <c r="AW11" s="426">
        <f t="shared" si="6"/>
        <v>0</v>
      </c>
      <c r="AX11" s="426">
        <f t="shared" si="6"/>
        <v>0</v>
      </c>
      <c r="AY11" s="426"/>
      <c r="AZ11" s="426">
        <v>8</v>
      </c>
      <c r="BA11" s="655">
        <f>AJ4</f>
        <v>2</v>
      </c>
      <c r="BB11" s="426">
        <v>8</v>
      </c>
      <c r="BC11" s="588">
        <v>14008.3</v>
      </c>
      <c r="BD11" s="368"/>
      <c r="BE11" s="426">
        <v>8</v>
      </c>
      <c r="BF11" s="588">
        <v>14008.45</v>
      </c>
      <c r="BJ11">
        <v>8</v>
      </c>
      <c r="BK11">
        <f>'Price List'!AF822</f>
        <v>18</v>
      </c>
      <c r="BL11">
        <f>'Price List'!AG822</f>
        <v>16</v>
      </c>
      <c r="BM11">
        <f>'Price List'!AH822</f>
        <v>14</v>
      </c>
      <c r="BN11">
        <f>'Price List'!AI822</f>
        <v>12</v>
      </c>
      <c r="BO11">
        <f>'Price List'!AJ822</f>
        <v>10</v>
      </c>
      <c r="BP11">
        <f>'Price List'!AK822</f>
        <v>0</v>
      </c>
      <c r="BQ11">
        <f>'Price List'!AL822</f>
        <v>0</v>
      </c>
      <c r="BR11">
        <f>'Price List'!AM822</f>
        <v>1</v>
      </c>
      <c r="BS11" s="611">
        <f>'Price List'!AN822</f>
        <v>112.4</v>
      </c>
      <c r="BT11" s="119">
        <f>'Price List'!AO822</f>
        <v>146.12</v>
      </c>
      <c r="BU11" s="119">
        <f>'Price List'!AP822</f>
        <v>168.60000000000002</v>
      </c>
      <c r="BV11" s="119">
        <f>'Price List'!AQ822</f>
        <v>196.70000000000002</v>
      </c>
      <c r="BW11" s="612">
        <f>'Price List'!AR822</f>
        <v>224.8</v>
      </c>
      <c r="BX11" s="368">
        <f>'Price List'!N1675</f>
        <v>264.8</v>
      </c>
      <c r="BY11" s="610">
        <f>'[1]Price List'!N4128</f>
        <v>27.39</v>
      </c>
      <c r="CB11" s="599"/>
      <c r="CC11" s="602"/>
      <c r="CD11" s="432"/>
      <c r="CE11" s="596"/>
      <c r="CF11" s="432"/>
      <c r="CG11" s="431"/>
      <c r="CH11" s="432"/>
      <c r="CI11" s="596"/>
      <c r="CJ11" s="621"/>
      <c r="CK11" s="602" t="s">
        <v>855</v>
      </c>
      <c r="CL11" s="635" t="str">
        <f>IF('KB Duct Parts'!$BL$14=1,"Galv","SS")</f>
        <v>Galv</v>
      </c>
      <c r="CM11" s="605" t="str">
        <f t="shared" si="7"/>
        <v xml:space="preserve"> </v>
      </c>
      <c r="CN11" s="430" t="str">
        <f t="shared" si="23"/>
        <v xml:space="preserve"> </v>
      </c>
      <c r="CO11" s="430" t="str">
        <f t="shared" si="8"/>
        <v xml:space="preserve"> </v>
      </c>
      <c r="CP11" s="607">
        <f>IF('KB Duct Parts'!$BL$14=1,SUM(CY11:DB11),SUM(DC11:DF11))</f>
        <v>0</v>
      </c>
      <c r="CQ11" s="639">
        <f t="shared" si="24"/>
        <v>0</v>
      </c>
      <c r="CR11" s="606" t="str">
        <f>IF(CB11=0," ",IF(CD11&gt;0,IF(AND(CD11&gt;0,CJ11=30),VLOOKUP(CC11,$EC$6:$ED$25,2),IF(AND(CB11&gt;0,CJ11=45),VLOOKUP(CC11,$EF$6:$EG$25,2)))&amp;IF('KB Duct Parts'!$BL$14=2," SS","")))</f>
        <v xml:space="preserve"> </v>
      </c>
      <c r="CS11" t="str">
        <f>IF(AND('KB Duct Parts'!$BL$14=1,$CB11&gt;0),VLOOKUP($CC11,$BJ$6:$BO$25,S$5),IF(AND($CB11&gt;0,'KB Duct Parts'!$BL$14=2),18," "))</f>
        <v xml:space="preserve"> </v>
      </c>
      <c r="CT11" t="b">
        <f>IF(AND('KB Duct Parts'!$BL$14=1,$CB11&gt;0),VLOOKUP($CC11,$BJ$6:$BO$25,T$5),IF(AND($CB11&gt;0,'KB Duct Parts'!$BL$14=2)," "))</f>
        <v>0</v>
      </c>
      <c r="CU11" t="b">
        <f>IF(AND('KB Duct Parts'!$BL$14=1,$CB11&gt;0),VLOOKUP($CC11,$BJ$6:$BO$25,U$5),IF(AND($CB11&gt;0,'KB Duct Parts'!$BL$14=2)," "))</f>
        <v>0</v>
      </c>
      <c r="CV11" t="b">
        <f>IF(AND('KB Duct Parts'!$BL$14=1,$CB11&gt;0),VLOOKUP($CC11,$BJ$6:$BO$25,V$5),IF(AND($CB11&gt;0,'KB Duct Parts'!$BL$14=2)," "))</f>
        <v>0</v>
      </c>
      <c r="CW11" t="b">
        <f>IF(AND('KB Duct Parts'!$BL$14=1,$CB11&gt;0),VLOOKUP($CC11,$BJ$6:$BO$25,W$5),IF(AND($CB11&gt;0,'KB Duct Parts'!$BL$14=2)," "))</f>
        <v>0</v>
      </c>
      <c r="CY11" t="b">
        <f t="shared" si="9"/>
        <v>0</v>
      </c>
      <c r="CZ11">
        <f>IF(AND(CD11&gt;0,CE11="FL"),VLOOKUP(CD11,'Price List'!$BJ$2344:$BL$2362,3),0)</f>
        <v>0</v>
      </c>
      <c r="DA11">
        <f>IF(AND(CF11&gt;3,CG11="FL"),VLOOKUP(CF11,'Price List'!$BJ$2344:$BL$2362,3),0)</f>
        <v>0</v>
      </c>
      <c r="DB11">
        <f>IF(AND(CH11&gt;3,CI11="FL"),VLOOKUP(CH11,'Price List'!$BJ$2344:$BL$2362,3),0)</f>
        <v>0</v>
      </c>
      <c r="DC11" t="b">
        <f t="shared" si="10"/>
        <v>0</v>
      </c>
      <c r="DD11">
        <f t="shared" si="11"/>
        <v>0</v>
      </c>
      <c r="DE11" s="365">
        <f t="shared" si="12"/>
        <v>0</v>
      </c>
      <c r="DF11" s="365">
        <f t="shared" si="13"/>
        <v>0</v>
      </c>
      <c r="DH11" s="426">
        <f t="shared" si="14"/>
        <v>0</v>
      </c>
      <c r="DI11" s="426">
        <f t="shared" si="15"/>
        <v>0</v>
      </c>
      <c r="DJ11" s="426">
        <f t="shared" si="15"/>
        <v>0</v>
      </c>
      <c r="DK11" s="426">
        <f t="shared" si="15"/>
        <v>0</v>
      </c>
      <c r="DL11" s="426">
        <f t="shared" si="15"/>
        <v>0</v>
      </c>
      <c r="DM11" s="426">
        <f t="shared" si="15"/>
        <v>0</v>
      </c>
      <c r="DN11" s="426">
        <f t="shared" si="15"/>
        <v>0</v>
      </c>
      <c r="DO11" s="426">
        <f t="shared" si="15"/>
        <v>0</v>
      </c>
      <c r="DP11" s="426">
        <f t="shared" si="15"/>
        <v>0</v>
      </c>
      <c r="DQ11" s="426">
        <f t="shared" si="15"/>
        <v>0</v>
      </c>
      <c r="DR11" s="426">
        <f t="shared" si="15"/>
        <v>0</v>
      </c>
      <c r="DS11" s="426">
        <f t="shared" si="15"/>
        <v>0</v>
      </c>
      <c r="DT11" s="426">
        <f t="shared" si="15"/>
        <v>0</v>
      </c>
      <c r="DU11" s="426">
        <f t="shared" si="15"/>
        <v>0</v>
      </c>
      <c r="DV11" s="426">
        <f t="shared" si="15"/>
        <v>0</v>
      </c>
      <c r="DW11" s="426">
        <f t="shared" si="15"/>
        <v>0</v>
      </c>
      <c r="DX11" s="426">
        <f t="shared" si="15"/>
        <v>0</v>
      </c>
      <c r="DY11" s="426">
        <f t="shared" si="16"/>
        <v>0</v>
      </c>
      <c r="DZ11" s="426">
        <f t="shared" si="16"/>
        <v>0</v>
      </c>
      <c r="EA11" s="426">
        <f t="shared" si="16"/>
        <v>0</v>
      </c>
      <c r="EB11" s="426"/>
      <c r="EC11" s="426">
        <v>8</v>
      </c>
      <c r="ED11" s="588">
        <v>14108.3</v>
      </c>
      <c r="EE11" s="368"/>
      <c r="EF11" s="426">
        <v>8</v>
      </c>
      <c r="EG11" s="588">
        <v>14108.45</v>
      </c>
      <c r="EK11">
        <v>8</v>
      </c>
      <c r="EL11">
        <f>'Price List'!AF897</f>
        <v>18</v>
      </c>
      <c r="EM11">
        <f>'Price List'!AG897</f>
        <v>16</v>
      </c>
      <c r="EN11">
        <f>'Price List'!AH897</f>
        <v>14</v>
      </c>
      <c r="EO11">
        <f>'Price List'!AI897</f>
        <v>12</v>
      </c>
      <c r="EP11">
        <f>'Price List'!AJ897</f>
        <v>10</v>
      </c>
      <c r="EQ11">
        <f>'Price List'!AK897</f>
        <v>0</v>
      </c>
      <c r="ER11">
        <f>'Price List'!AL861</f>
        <v>0</v>
      </c>
      <c r="ES11">
        <f>'Price List'!AM861</f>
        <v>6</v>
      </c>
      <c r="ET11" s="631">
        <f>'Price List'!AN897</f>
        <v>148.1</v>
      </c>
      <c r="EU11" s="631">
        <f>'Price List'!AO897</f>
        <v>192.53</v>
      </c>
      <c r="EV11" s="631">
        <f>'Price List'!AP897</f>
        <v>222.14999999999998</v>
      </c>
      <c r="EW11" s="631">
        <f>'Price List'!AQ897</f>
        <v>259.17500000000001</v>
      </c>
      <c r="EX11" s="631">
        <f>'Price List'!AR897</f>
        <v>296.2</v>
      </c>
      <c r="EY11" s="368">
        <f>'Price List'!AN1675</f>
        <v>264.8</v>
      </c>
      <c r="EZ11" s="610">
        <f t="shared" si="17"/>
        <v>27.39</v>
      </c>
    </row>
    <row r="12" spans="2:156" x14ac:dyDescent="0.2">
      <c r="B12" s="905" t="s">
        <v>100</v>
      </c>
      <c r="D12" s="599"/>
      <c r="E12" s="602"/>
      <c r="F12" s="432"/>
      <c r="G12" s="596"/>
      <c r="H12" s="432"/>
      <c r="I12" s="431"/>
      <c r="J12" s="596"/>
      <c r="K12" s="602"/>
      <c r="L12" s="615" t="str">
        <f>IF('KB Duct Parts'!$BL$14=1,"Galv","SS")</f>
        <v>Galv</v>
      </c>
      <c r="M12" s="605" t="str">
        <f t="shared" si="18"/>
        <v xml:space="preserve"> </v>
      </c>
      <c r="N12" s="430" t="str">
        <f t="shared" si="19"/>
        <v xml:space="preserve"> </v>
      </c>
      <c r="O12" s="430" t="str">
        <f t="shared" si="20"/>
        <v xml:space="preserve"> </v>
      </c>
      <c r="P12" s="607">
        <f>IF('KB Duct Parts'!$BL$14=1,SUM(Y12:AA12),SUM(AB12:AD12))</f>
        <v>0</v>
      </c>
      <c r="Q12" s="618">
        <f t="shared" si="1"/>
        <v>0</v>
      </c>
      <c r="R12" s="606" t="str">
        <f>IF(D12=0," ",IF(D12&gt;0,IF(AND(D12&gt;0,J12=30),VLOOKUP(E12,$BB$6:$BD$25,2),IF(AND(D12&gt;0,J12=45),VLOOKUP(E12,$BE$6:$BF$25,2)))&amp;IF('KB Duct Parts'!$BL$14=2," SS","")))</f>
        <v xml:space="preserve"> </v>
      </c>
      <c r="S12" t="str">
        <f>IF(AND('KB Duct Parts'!$BL$14=1,$D12&gt;0),VLOOKUP($E12,$BJ$6:$BO$25,S$5),IF(AND($D12&gt;0,'KB Duct Parts'!$BL$14=2),18," "))</f>
        <v xml:space="preserve"> </v>
      </c>
      <c r="T12" t="b">
        <f>IF(AND('KB Duct Parts'!$BL$14=1,$D12&gt;0),VLOOKUP($E12,$BJ$6:$BO$25,T$5),IF(AND($D12&gt;0,'KB Duct Parts'!$BL$14=2)," "))</f>
        <v>0</v>
      </c>
      <c r="U12" t="b">
        <f>IF(AND('KB Duct Parts'!$BL$14=1,$D12&gt;0),VLOOKUP($E12,$BJ$6:$BO$25,U$5),IF(AND($D12&gt;0,'KB Duct Parts'!$BL$14=2)," "))</f>
        <v>0</v>
      </c>
      <c r="V12" t="b">
        <f>IF(AND('KB Duct Parts'!$BL$14=1,$D12&gt;0),VLOOKUP($E12,$BJ$6:$BO$25,V$5),IF(AND($D12&gt;0,'KB Duct Parts'!$BL$14=2)," "))</f>
        <v>0</v>
      </c>
      <c r="W12" t="b">
        <f>IF(AND('KB Duct Parts'!$BL$14=1,$D12&gt;0),VLOOKUP($E12,$BJ$6:$BO$25,W$5),IF(AND($D12&gt;0,'KB Duct Parts'!$BL$14=2)," "))</f>
        <v>0</v>
      </c>
      <c r="Y12" t="b">
        <f t="shared" si="2"/>
        <v>0</v>
      </c>
      <c r="Z12">
        <f>IF(AND(F12&gt;3,G12="FL"),VLOOKUP(F12,'Price List'!$BJ$2344:$BL$2362,3),0)</f>
        <v>0</v>
      </c>
      <c r="AA12">
        <f>IF(AND(H12&gt;3,I12="FL"),VLOOKUP(H12,'Price List'!$BJ$2344:$BL$2362,3),0)</f>
        <v>0</v>
      </c>
      <c r="AB12" t="b">
        <f t="shared" si="3"/>
        <v>0</v>
      </c>
      <c r="AC12">
        <f t="shared" si="21"/>
        <v>0</v>
      </c>
      <c r="AD12" s="365">
        <f t="shared" si="22"/>
        <v>0</v>
      </c>
      <c r="AE12" s="426">
        <f t="shared" si="4"/>
        <v>0</v>
      </c>
      <c r="AF12" s="426">
        <f t="shared" si="5"/>
        <v>0</v>
      </c>
      <c r="AG12" s="426">
        <f t="shared" si="5"/>
        <v>0</v>
      </c>
      <c r="AH12" s="426">
        <f t="shared" si="5"/>
        <v>0</v>
      </c>
      <c r="AI12" s="426">
        <f t="shared" si="5"/>
        <v>0</v>
      </c>
      <c r="AJ12" s="426">
        <f t="shared" si="5"/>
        <v>0</v>
      </c>
      <c r="AK12" s="426">
        <f t="shared" si="5"/>
        <v>0</v>
      </c>
      <c r="AL12" s="426">
        <f t="shared" si="5"/>
        <v>0</v>
      </c>
      <c r="AM12" s="426">
        <f t="shared" si="5"/>
        <v>0</v>
      </c>
      <c r="AN12" s="426">
        <f t="shared" si="5"/>
        <v>0</v>
      </c>
      <c r="AO12" s="426">
        <f t="shared" si="5"/>
        <v>0</v>
      </c>
      <c r="AP12" s="426">
        <f t="shared" si="5"/>
        <v>0</v>
      </c>
      <c r="AQ12" s="426">
        <f t="shared" si="5"/>
        <v>0</v>
      </c>
      <c r="AR12" s="426">
        <f t="shared" si="5"/>
        <v>0</v>
      </c>
      <c r="AS12" s="426">
        <f t="shared" si="5"/>
        <v>0</v>
      </c>
      <c r="AT12" s="426">
        <f t="shared" si="5"/>
        <v>0</v>
      </c>
      <c r="AU12" s="426">
        <f t="shared" si="5"/>
        <v>0</v>
      </c>
      <c r="AV12" s="426">
        <f t="shared" si="6"/>
        <v>0</v>
      </c>
      <c r="AW12" s="426">
        <f t="shared" si="6"/>
        <v>0</v>
      </c>
      <c r="AX12" s="426">
        <f t="shared" si="6"/>
        <v>0</v>
      </c>
      <c r="AY12" s="426"/>
      <c r="AZ12" s="426">
        <v>9</v>
      </c>
      <c r="BA12" s="655">
        <f>AK4</f>
        <v>0</v>
      </c>
      <c r="BB12" s="426">
        <v>9</v>
      </c>
      <c r="BC12" s="588">
        <v>14009.3</v>
      </c>
      <c r="BD12" s="368"/>
      <c r="BE12" s="426">
        <v>9</v>
      </c>
      <c r="BF12" s="588">
        <v>14009.45</v>
      </c>
      <c r="BJ12">
        <v>9</v>
      </c>
      <c r="BK12">
        <f>'Price List'!AF823</f>
        <v>18</v>
      </c>
      <c r="BL12">
        <f>'Price List'!AG823</f>
        <v>16</v>
      </c>
      <c r="BM12">
        <f>'Price List'!AH823</f>
        <v>14</v>
      </c>
      <c r="BN12">
        <f>'Price List'!AI823</f>
        <v>12</v>
      </c>
      <c r="BO12">
        <f>'Price List'!AJ823</f>
        <v>10</v>
      </c>
      <c r="BP12">
        <f>'Price List'!AK823</f>
        <v>0</v>
      </c>
      <c r="BQ12">
        <f>'Price List'!AL823</f>
        <v>0</v>
      </c>
      <c r="BR12">
        <f>'Price List'!AM823</f>
        <v>1</v>
      </c>
      <c r="BS12" s="611">
        <f>'Price List'!AN823</f>
        <v>117.6</v>
      </c>
      <c r="BT12" s="119">
        <f>'Price List'!AO823</f>
        <v>152.88</v>
      </c>
      <c r="BU12" s="119">
        <f>'Price List'!AP823</f>
        <v>176.39999999999998</v>
      </c>
      <c r="BV12" s="119">
        <f>'Price List'!AQ823</f>
        <v>205.79999999999998</v>
      </c>
      <c r="BW12" s="612">
        <f>'Price List'!AR823</f>
        <v>235.2</v>
      </c>
      <c r="BX12" s="368">
        <f>'Price List'!N1676</f>
        <v>282.5</v>
      </c>
      <c r="BY12" s="610">
        <f>'[1]Price List'!N4129</f>
        <v>28.64</v>
      </c>
      <c r="CB12" s="599"/>
      <c r="CC12" s="602"/>
      <c r="CD12" s="432"/>
      <c r="CE12" s="596"/>
      <c r="CF12" s="432"/>
      <c r="CG12" s="431"/>
      <c r="CH12" s="432"/>
      <c r="CI12" s="596"/>
      <c r="CJ12" s="621"/>
      <c r="CK12" s="602" t="s">
        <v>855</v>
      </c>
      <c r="CL12" s="635" t="str">
        <f>IF('KB Duct Parts'!$BL$14=1,"Galv","SS")</f>
        <v>Galv</v>
      </c>
      <c r="CM12" s="605" t="str">
        <f t="shared" si="7"/>
        <v xml:space="preserve"> </v>
      </c>
      <c r="CN12" s="430" t="str">
        <f t="shared" si="23"/>
        <v xml:space="preserve"> </v>
      </c>
      <c r="CO12" s="430" t="str">
        <f t="shared" si="8"/>
        <v xml:space="preserve"> </v>
      </c>
      <c r="CP12" s="607">
        <f>IF('KB Duct Parts'!$BL$14=1,SUM(CY12:DB12),SUM(DC12:DF12))</f>
        <v>0</v>
      </c>
      <c r="CQ12" s="639">
        <f t="shared" si="24"/>
        <v>0</v>
      </c>
      <c r="CR12" s="606" t="str">
        <f>IF(CB12=0," ",IF(CD12&gt;0,IF(AND(CD12&gt;0,CJ12=30),VLOOKUP(CC12,$EC$6:$ED$25,2),IF(AND(CB12&gt;0,CJ12=45),VLOOKUP(CC12,$EF$6:$EG$25,2)))&amp;IF('KB Duct Parts'!$BL$14=2," SS","")))</f>
        <v xml:space="preserve"> </v>
      </c>
      <c r="CS12" t="str">
        <f>IF(AND('KB Duct Parts'!$BL$14=1,$CB12&gt;0),VLOOKUP($CC12,$BJ$6:$BO$25,S$5),IF(AND($CB12&gt;0,'KB Duct Parts'!$BL$14=2),18," "))</f>
        <v xml:space="preserve"> </v>
      </c>
      <c r="CT12" t="b">
        <f>IF(AND('KB Duct Parts'!$BL$14=1,$CB12&gt;0),VLOOKUP($CC12,$BJ$6:$BO$25,T$5),IF(AND($CB12&gt;0,'KB Duct Parts'!$BL$14=2)," "))</f>
        <v>0</v>
      </c>
      <c r="CU12" t="b">
        <f>IF(AND('KB Duct Parts'!$BL$14=1,$CB12&gt;0),VLOOKUP($CC12,$BJ$6:$BO$25,U$5),IF(AND($CB12&gt;0,'KB Duct Parts'!$BL$14=2)," "))</f>
        <v>0</v>
      </c>
      <c r="CV12" t="b">
        <f>IF(AND('KB Duct Parts'!$BL$14=1,$CB12&gt;0),VLOOKUP($CC12,$BJ$6:$BO$25,V$5),IF(AND($CB12&gt;0,'KB Duct Parts'!$BL$14=2)," "))</f>
        <v>0</v>
      </c>
      <c r="CW12" t="b">
        <f>IF(AND('KB Duct Parts'!$BL$14=1,$CB12&gt;0),VLOOKUP($CC12,$BJ$6:$BO$25,W$5),IF(AND($CB12&gt;0,'KB Duct Parts'!$BL$14=2)," "))</f>
        <v>0</v>
      </c>
      <c r="CY12" t="b">
        <f t="shared" si="9"/>
        <v>0</v>
      </c>
      <c r="CZ12">
        <f>IF(AND(CD12&gt;0,CE12="FL"),VLOOKUP(CD12,'Price List'!$BJ$2344:$BL$2362,3),0)</f>
        <v>0</v>
      </c>
      <c r="DA12">
        <f>IF(AND(CF12&gt;3,CG12="FL"),VLOOKUP(CF12,'Price List'!$BJ$2344:$BL$2362,3),0)</f>
        <v>0</v>
      </c>
      <c r="DB12">
        <f>IF(AND(CH12&gt;3,CI12="FL"),VLOOKUP(CH12,'Price List'!$BJ$2344:$BL$2362,3),0)</f>
        <v>0</v>
      </c>
      <c r="DC12" t="b">
        <f t="shared" si="10"/>
        <v>0</v>
      </c>
      <c r="DD12">
        <f t="shared" si="11"/>
        <v>0</v>
      </c>
      <c r="DE12" s="365">
        <f t="shared" si="12"/>
        <v>0</v>
      </c>
      <c r="DF12" s="365">
        <f t="shared" si="13"/>
        <v>0</v>
      </c>
      <c r="DH12" s="426">
        <f t="shared" si="14"/>
        <v>0</v>
      </c>
      <c r="DI12" s="426">
        <f t="shared" si="15"/>
        <v>0</v>
      </c>
      <c r="DJ12" s="426">
        <f t="shared" si="15"/>
        <v>0</v>
      </c>
      <c r="DK12" s="426">
        <f t="shared" si="15"/>
        <v>0</v>
      </c>
      <c r="DL12" s="426">
        <f t="shared" si="15"/>
        <v>0</v>
      </c>
      <c r="DM12" s="426">
        <f t="shared" si="15"/>
        <v>0</v>
      </c>
      <c r="DN12" s="426">
        <f t="shared" si="15"/>
        <v>0</v>
      </c>
      <c r="DO12" s="426">
        <f t="shared" si="15"/>
        <v>0</v>
      </c>
      <c r="DP12" s="426">
        <f t="shared" si="15"/>
        <v>0</v>
      </c>
      <c r="DQ12" s="426">
        <f t="shared" si="15"/>
        <v>0</v>
      </c>
      <c r="DR12" s="426">
        <f t="shared" si="15"/>
        <v>0</v>
      </c>
      <c r="DS12" s="426">
        <f t="shared" si="15"/>
        <v>0</v>
      </c>
      <c r="DT12" s="426">
        <f t="shared" si="15"/>
        <v>0</v>
      </c>
      <c r="DU12" s="426">
        <f t="shared" si="15"/>
        <v>0</v>
      </c>
      <c r="DV12" s="426">
        <f t="shared" si="15"/>
        <v>0</v>
      </c>
      <c r="DW12" s="426">
        <f t="shared" si="15"/>
        <v>0</v>
      </c>
      <c r="DX12" s="426">
        <f t="shared" si="15"/>
        <v>0</v>
      </c>
      <c r="DY12" s="426">
        <f t="shared" si="16"/>
        <v>0</v>
      </c>
      <c r="DZ12" s="426">
        <f t="shared" si="16"/>
        <v>0</v>
      </c>
      <c r="EA12" s="426">
        <f t="shared" si="16"/>
        <v>0</v>
      </c>
      <c r="EB12" s="426"/>
      <c r="EC12" s="426">
        <v>9</v>
      </c>
      <c r="ED12" s="588">
        <v>14109.3</v>
      </c>
      <c r="EE12" s="368"/>
      <c r="EF12" s="426">
        <v>9</v>
      </c>
      <c r="EG12" s="588">
        <v>14109.45</v>
      </c>
      <c r="EK12">
        <v>9</v>
      </c>
      <c r="EL12">
        <f>'Price List'!AF898</f>
        <v>18</v>
      </c>
      <c r="EM12">
        <f>'Price List'!AG898</f>
        <v>16</v>
      </c>
      <c r="EN12">
        <f>'Price List'!AH898</f>
        <v>14</v>
      </c>
      <c r="EO12">
        <f>'Price List'!AI898</f>
        <v>12</v>
      </c>
      <c r="EP12">
        <f>'Price List'!AJ898</f>
        <v>10</v>
      </c>
      <c r="EQ12">
        <f>'Price List'!AK898</f>
        <v>0</v>
      </c>
      <c r="ER12">
        <f>'Price List'!AL862</f>
        <v>0</v>
      </c>
      <c r="ES12">
        <f>'Price List'!AM862</f>
        <v>6</v>
      </c>
      <c r="ET12" s="631">
        <f>'Price List'!AN898</f>
        <v>155.5</v>
      </c>
      <c r="EU12" s="631">
        <f>'Price List'!AO898</f>
        <v>202.15</v>
      </c>
      <c r="EV12" s="631">
        <f>'Price List'!AP898</f>
        <v>233.25</v>
      </c>
      <c r="EW12" s="631">
        <f>'Price List'!AQ898</f>
        <v>272.125</v>
      </c>
      <c r="EX12" s="631">
        <f>'Price List'!AR898</f>
        <v>311</v>
      </c>
      <c r="EY12" s="368">
        <f>'Price List'!AN1676</f>
        <v>282.5</v>
      </c>
      <c r="EZ12" s="610">
        <f t="shared" si="17"/>
        <v>28.64</v>
      </c>
    </row>
    <row r="13" spans="2:156" x14ac:dyDescent="0.2">
      <c r="B13" s="905"/>
      <c r="D13" s="599"/>
      <c r="E13" s="602"/>
      <c r="F13" s="432"/>
      <c r="G13" s="596"/>
      <c r="H13" s="432"/>
      <c r="I13" s="431"/>
      <c r="J13" s="596"/>
      <c r="K13" s="602"/>
      <c r="L13" s="615" t="str">
        <f>IF('KB Duct Parts'!$BL$14=1,"Galv","SS")</f>
        <v>Galv</v>
      </c>
      <c r="M13" s="605" t="str">
        <f t="shared" si="18"/>
        <v xml:space="preserve"> </v>
      </c>
      <c r="N13" s="430" t="str">
        <f t="shared" si="19"/>
        <v xml:space="preserve"> </v>
      </c>
      <c r="O13" s="430" t="str">
        <f t="shared" si="20"/>
        <v xml:space="preserve"> </v>
      </c>
      <c r="P13" s="607">
        <f>IF('KB Duct Parts'!$BL$14=1,SUM(Y13:AA13),SUM(AB13:AD13))</f>
        <v>0</v>
      </c>
      <c r="Q13" s="618">
        <f t="shared" si="1"/>
        <v>0</v>
      </c>
      <c r="R13" s="606" t="str">
        <f>IF(D13=0," ",IF(D13&gt;0,IF(AND(D13&gt;0,J13=30),VLOOKUP(E13,$BB$6:$BD$25,2),IF(AND(D13&gt;0,J13=45),VLOOKUP(E13,$BE$6:$BF$25,2)))&amp;IF('KB Duct Parts'!$BL$14=2," SS","")))</f>
        <v xml:space="preserve"> </v>
      </c>
      <c r="S13" t="str">
        <f>IF(AND('KB Duct Parts'!$BL$14=1,$D13&gt;0),VLOOKUP($E13,$BJ$6:$BO$25,S$5),IF(AND($D13&gt;0,'KB Duct Parts'!$BL$14=2),18," "))</f>
        <v xml:space="preserve"> </v>
      </c>
      <c r="T13" t="b">
        <f>IF(AND('KB Duct Parts'!$BL$14=1,$D13&gt;0),VLOOKUP($E13,$BJ$6:$BO$25,T$5),IF(AND($D13&gt;0,'KB Duct Parts'!$BL$14=2)," "))</f>
        <v>0</v>
      </c>
      <c r="U13" t="b">
        <f>IF(AND('KB Duct Parts'!$BL$14=1,$D13&gt;0),VLOOKUP($E13,$BJ$6:$BO$25,U$5),IF(AND($D13&gt;0,'KB Duct Parts'!$BL$14=2)," "))</f>
        <v>0</v>
      </c>
      <c r="V13" t="b">
        <f>IF(AND('KB Duct Parts'!$BL$14=1,$D13&gt;0),VLOOKUP($E13,$BJ$6:$BO$25,V$5),IF(AND($D13&gt;0,'KB Duct Parts'!$BL$14=2)," "))</f>
        <v>0</v>
      </c>
      <c r="W13" t="b">
        <f>IF(AND('KB Duct Parts'!$BL$14=1,$D13&gt;0),VLOOKUP($E13,$BJ$6:$BO$25,W$5),IF(AND($D13&gt;0,'KB Duct Parts'!$BL$14=2)," "))</f>
        <v>0</v>
      </c>
      <c r="Y13" t="b">
        <f t="shared" si="2"/>
        <v>0</v>
      </c>
      <c r="Z13">
        <f>IF(AND(F13&gt;3,G13="FL"),VLOOKUP(F13,'Price List'!$BJ$2344:$BL$2362,3),0)</f>
        <v>0</v>
      </c>
      <c r="AA13">
        <f>IF(AND(H13&gt;3,I13="FL"),VLOOKUP(H13,'Price List'!$BJ$2344:$BL$2362,3),0)</f>
        <v>0</v>
      </c>
      <c r="AB13" t="b">
        <f t="shared" si="3"/>
        <v>0</v>
      </c>
      <c r="AC13">
        <f t="shared" si="21"/>
        <v>0</v>
      </c>
      <c r="AD13" s="365">
        <f t="shared" si="22"/>
        <v>0</v>
      </c>
      <c r="AE13" s="426">
        <f t="shared" si="4"/>
        <v>0</v>
      </c>
      <c r="AF13" s="426">
        <f t="shared" si="5"/>
        <v>0</v>
      </c>
      <c r="AG13" s="426">
        <f t="shared" si="5"/>
        <v>0</v>
      </c>
      <c r="AH13" s="426">
        <f t="shared" si="5"/>
        <v>0</v>
      </c>
      <c r="AI13" s="426">
        <f t="shared" si="5"/>
        <v>0</v>
      </c>
      <c r="AJ13" s="426">
        <f t="shared" si="5"/>
        <v>0</v>
      </c>
      <c r="AK13" s="426">
        <f t="shared" si="5"/>
        <v>0</v>
      </c>
      <c r="AL13" s="426">
        <f t="shared" si="5"/>
        <v>0</v>
      </c>
      <c r="AM13" s="426">
        <f t="shared" si="5"/>
        <v>0</v>
      </c>
      <c r="AN13" s="426">
        <f t="shared" si="5"/>
        <v>0</v>
      </c>
      <c r="AO13" s="426">
        <f t="shared" si="5"/>
        <v>0</v>
      </c>
      <c r="AP13" s="426">
        <f t="shared" si="5"/>
        <v>0</v>
      </c>
      <c r="AQ13" s="426">
        <f t="shared" si="5"/>
        <v>0</v>
      </c>
      <c r="AR13" s="426">
        <f t="shared" si="5"/>
        <v>0</v>
      </c>
      <c r="AS13" s="426">
        <f t="shared" si="5"/>
        <v>0</v>
      </c>
      <c r="AT13" s="426">
        <f t="shared" si="5"/>
        <v>0</v>
      </c>
      <c r="AU13" s="426">
        <f t="shared" si="5"/>
        <v>0</v>
      </c>
      <c r="AV13" s="426">
        <f t="shared" si="6"/>
        <v>0</v>
      </c>
      <c r="AW13" s="426">
        <f t="shared" si="6"/>
        <v>0</v>
      </c>
      <c r="AX13" s="426">
        <f t="shared" si="6"/>
        <v>0</v>
      </c>
      <c r="AY13" s="426"/>
      <c r="AZ13" s="426">
        <v>10</v>
      </c>
      <c r="BA13" s="655">
        <f>AL4</f>
        <v>6</v>
      </c>
      <c r="BB13" s="426">
        <v>10</v>
      </c>
      <c r="BC13" s="588">
        <v>14010.3</v>
      </c>
      <c r="BD13" s="368"/>
      <c r="BE13" s="426">
        <v>10</v>
      </c>
      <c r="BF13" s="588">
        <v>14010.45</v>
      </c>
      <c r="BJ13">
        <v>10</v>
      </c>
      <c r="BK13">
        <f>'Price List'!AF824</f>
        <v>18</v>
      </c>
      <c r="BL13">
        <f>'Price List'!AG824</f>
        <v>16</v>
      </c>
      <c r="BM13">
        <f>'Price List'!AH824</f>
        <v>14</v>
      </c>
      <c r="BN13">
        <f>'Price List'!AI824</f>
        <v>12</v>
      </c>
      <c r="BO13">
        <f>'Price List'!AJ824</f>
        <v>10</v>
      </c>
      <c r="BP13">
        <f>'Price List'!AK824</f>
        <v>0</v>
      </c>
      <c r="BQ13">
        <f>'Price List'!AL824</f>
        <v>0</v>
      </c>
      <c r="BR13">
        <f>'Price List'!AM824</f>
        <v>1</v>
      </c>
      <c r="BS13" s="611">
        <f>'Price List'!AN824</f>
        <v>125.6</v>
      </c>
      <c r="BT13" s="119">
        <f>'Price List'!AO824</f>
        <v>163.28</v>
      </c>
      <c r="BU13" s="119">
        <f>'Price List'!AP824</f>
        <v>188.39999999999998</v>
      </c>
      <c r="BV13" s="119">
        <f>'Price List'!AQ824</f>
        <v>219.79999999999998</v>
      </c>
      <c r="BW13" s="612">
        <f>'Price List'!AR824</f>
        <v>251.2</v>
      </c>
      <c r="BX13" s="368">
        <f>'Price List'!N1677</f>
        <v>299</v>
      </c>
      <c r="BY13" s="610">
        <f>'[1]Price List'!N4130</f>
        <v>30</v>
      </c>
      <c r="CB13" s="599"/>
      <c r="CC13" s="602"/>
      <c r="CD13" s="432"/>
      <c r="CE13" s="596"/>
      <c r="CF13" s="432"/>
      <c r="CG13" s="431"/>
      <c r="CH13" s="432"/>
      <c r="CI13" s="596"/>
      <c r="CJ13" s="621"/>
      <c r="CK13" s="602" t="s">
        <v>855</v>
      </c>
      <c r="CL13" s="635" t="str">
        <f>IF('KB Duct Parts'!$BL$14=1,"Galv","SS")</f>
        <v>Galv</v>
      </c>
      <c r="CM13" s="605" t="str">
        <f t="shared" si="7"/>
        <v xml:space="preserve"> </v>
      </c>
      <c r="CN13" s="430" t="str">
        <f t="shared" si="23"/>
        <v xml:space="preserve"> </v>
      </c>
      <c r="CO13" s="430" t="str">
        <f t="shared" si="8"/>
        <v xml:space="preserve"> </v>
      </c>
      <c r="CP13" s="607">
        <f>IF('KB Duct Parts'!$BL$14=1,SUM(CY13:DB13),SUM(DC13:DF13))</f>
        <v>0</v>
      </c>
      <c r="CQ13" s="639">
        <f t="shared" si="24"/>
        <v>0</v>
      </c>
      <c r="CR13" s="606" t="str">
        <f>IF(CB13=0," ",IF(CD13&gt;0,IF(AND(CD13&gt;0,CJ13=30),VLOOKUP(CC13,$EC$6:$ED$25,2),IF(AND(CB13&gt;0,CJ13=45),VLOOKUP(CC13,$EF$6:$EG$25,2)))&amp;IF('KB Duct Parts'!$BL$14=2," SS","")))</f>
        <v xml:space="preserve"> </v>
      </c>
      <c r="CS13" t="str">
        <f>IF(AND('KB Duct Parts'!$BL$14=1,$CB13&gt;0),VLOOKUP($CC13,$BJ$6:$BO$25,S$5),IF(AND($CB13&gt;0,'KB Duct Parts'!$BL$14=2),18," "))</f>
        <v xml:space="preserve"> </v>
      </c>
      <c r="CT13" t="b">
        <f>IF(AND('KB Duct Parts'!$BL$14=1,$CB13&gt;0),VLOOKUP($CC13,$BJ$6:$BO$25,T$5),IF(AND($CB13&gt;0,'KB Duct Parts'!$BL$14=2)," "))</f>
        <v>0</v>
      </c>
      <c r="CU13" t="b">
        <f>IF(AND('KB Duct Parts'!$BL$14=1,$CB13&gt;0),VLOOKUP($CC13,$BJ$6:$BO$25,U$5),IF(AND($CB13&gt;0,'KB Duct Parts'!$BL$14=2)," "))</f>
        <v>0</v>
      </c>
      <c r="CV13" t="b">
        <f>IF(AND('KB Duct Parts'!$BL$14=1,$CB13&gt;0),VLOOKUP($CC13,$BJ$6:$BO$25,V$5),IF(AND($CB13&gt;0,'KB Duct Parts'!$BL$14=2)," "))</f>
        <v>0</v>
      </c>
      <c r="CW13" t="b">
        <f>IF(AND('KB Duct Parts'!$BL$14=1,$CB13&gt;0),VLOOKUP($CC13,$BJ$6:$BO$25,W$5),IF(AND($CB13&gt;0,'KB Duct Parts'!$BL$14=2)," "))</f>
        <v>0</v>
      </c>
      <c r="CY13" t="b">
        <f t="shared" si="9"/>
        <v>0</v>
      </c>
      <c r="CZ13">
        <f>IF(AND(CD13&gt;0,CE13="FL"),VLOOKUP(CD13,'Price List'!$BJ$2344:$BL$2362,3),0)</f>
        <v>0</v>
      </c>
      <c r="DA13">
        <f>IF(AND(CF13&gt;3,CG13="FL"),VLOOKUP(CF13,'Price List'!$BJ$2344:$BL$2362,3),0)</f>
        <v>0</v>
      </c>
      <c r="DB13">
        <f>IF(AND(CH13&gt;3,CI13="FL"),VLOOKUP(CH13,'Price List'!$BJ$2344:$BL$2362,3),0)</f>
        <v>0</v>
      </c>
      <c r="DC13" t="b">
        <f t="shared" si="10"/>
        <v>0</v>
      </c>
      <c r="DD13">
        <f t="shared" si="11"/>
        <v>0</v>
      </c>
      <c r="DE13" s="365">
        <f t="shared" si="12"/>
        <v>0</v>
      </c>
      <c r="DF13" s="365">
        <f t="shared" si="13"/>
        <v>0</v>
      </c>
      <c r="DH13" s="426">
        <f t="shared" si="14"/>
        <v>0</v>
      </c>
      <c r="DI13" s="426">
        <f t="shared" si="15"/>
        <v>0</v>
      </c>
      <c r="DJ13" s="426">
        <f t="shared" si="15"/>
        <v>0</v>
      </c>
      <c r="DK13" s="426">
        <f t="shared" si="15"/>
        <v>0</v>
      </c>
      <c r="DL13" s="426">
        <f t="shared" si="15"/>
        <v>0</v>
      </c>
      <c r="DM13" s="426">
        <f t="shared" si="15"/>
        <v>0</v>
      </c>
      <c r="DN13" s="426">
        <f t="shared" si="15"/>
        <v>0</v>
      </c>
      <c r="DO13" s="426">
        <f t="shared" si="15"/>
        <v>0</v>
      </c>
      <c r="DP13" s="426">
        <f t="shared" si="15"/>
        <v>0</v>
      </c>
      <c r="DQ13" s="426">
        <f t="shared" si="15"/>
        <v>0</v>
      </c>
      <c r="DR13" s="426">
        <f t="shared" si="15"/>
        <v>0</v>
      </c>
      <c r="DS13" s="426">
        <f t="shared" si="15"/>
        <v>0</v>
      </c>
      <c r="DT13" s="426">
        <f t="shared" si="15"/>
        <v>0</v>
      </c>
      <c r="DU13" s="426">
        <f t="shared" si="15"/>
        <v>0</v>
      </c>
      <c r="DV13" s="426">
        <f t="shared" si="15"/>
        <v>0</v>
      </c>
      <c r="DW13" s="426">
        <f t="shared" si="15"/>
        <v>0</v>
      </c>
      <c r="DX13" s="426">
        <f t="shared" si="15"/>
        <v>0</v>
      </c>
      <c r="DY13" s="426">
        <f t="shared" si="16"/>
        <v>0</v>
      </c>
      <c r="DZ13" s="426">
        <f t="shared" si="16"/>
        <v>0</v>
      </c>
      <c r="EA13" s="426">
        <f t="shared" si="16"/>
        <v>0</v>
      </c>
      <c r="EB13" s="426"/>
      <c r="EC13" s="426">
        <v>10</v>
      </c>
      <c r="ED13" s="588">
        <v>14110.3</v>
      </c>
      <c r="EE13" s="368"/>
      <c r="EF13" s="426">
        <v>10</v>
      </c>
      <c r="EG13" s="588">
        <v>14110.45</v>
      </c>
      <c r="EK13">
        <v>10</v>
      </c>
      <c r="EL13">
        <f>'Price List'!AF899</f>
        <v>18</v>
      </c>
      <c r="EM13">
        <f>'Price List'!AG899</f>
        <v>16</v>
      </c>
      <c r="EN13">
        <f>'Price List'!AH899</f>
        <v>14</v>
      </c>
      <c r="EO13">
        <f>'Price List'!AI899</f>
        <v>12</v>
      </c>
      <c r="EP13">
        <f>'Price List'!AJ899</f>
        <v>10</v>
      </c>
      <c r="EQ13">
        <f>'Price List'!AK899</f>
        <v>0</v>
      </c>
      <c r="ER13">
        <f>'Price List'!AL863</f>
        <v>0</v>
      </c>
      <c r="ES13">
        <f>'Price List'!AM863</f>
        <v>6</v>
      </c>
      <c r="ET13" s="631">
        <f>'Price List'!AN899</f>
        <v>158.69999999999999</v>
      </c>
      <c r="EU13" s="631">
        <f>'Price List'!AO899</f>
        <v>206.31</v>
      </c>
      <c r="EV13" s="631">
        <f>'Price List'!AP899</f>
        <v>238.04999999999998</v>
      </c>
      <c r="EW13" s="631">
        <f>'Price List'!AQ899</f>
        <v>277.72499999999997</v>
      </c>
      <c r="EX13" s="631">
        <f>'Price List'!AR899</f>
        <v>317.39999999999998</v>
      </c>
      <c r="EY13" s="368">
        <f>'Price List'!AN1677</f>
        <v>299</v>
      </c>
      <c r="EZ13" s="610">
        <f t="shared" si="17"/>
        <v>30</v>
      </c>
    </row>
    <row r="14" spans="2:156" x14ac:dyDescent="0.2">
      <c r="B14" s="905"/>
      <c r="D14" s="599"/>
      <c r="E14" s="602"/>
      <c r="F14" s="432"/>
      <c r="G14" s="596"/>
      <c r="H14" s="432"/>
      <c r="I14" s="431"/>
      <c r="J14" s="596"/>
      <c r="K14" s="602"/>
      <c r="L14" s="615" t="str">
        <f>IF('KB Duct Parts'!$BL$14=1,"Galv","SS")</f>
        <v>Galv</v>
      </c>
      <c r="M14" s="605" t="str">
        <f t="shared" si="18"/>
        <v xml:space="preserve"> </v>
      </c>
      <c r="N14" s="430" t="str">
        <f t="shared" si="19"/>
        <v xml:space="preserve"> </v>
      </c>
      <c r="O14" s="430" t="str">
        <f t="shared" si="20"/>
        <v xml:space="preserve"> </v>
      </c>
      <c r="P14" s="607">
        <f>IF('KB Duct Parts'!$BL$14=1,SUM(Y14:AA14),SUM(AB14:AD14))</f>
        <v>0</v>
      </c>
      <c r="Q14" s="618">
        <f t="shared" si="1"/>
        <v>0</v>
      </c>
      <c r="R14" s="606" t="str">
        <f>IF(D14=0," ",IF(D14&gt;0,IF(AND(D14&gt;0,J14=30),VLOOKUP(E14,$BB$6:$BD$25,2),IF(AND(D14&gt;0,J14=45),VLOOKUP(E14,$BE$6:$BF$25,2)))&amp;IF('KB Duct Parts'!$BL$14=2," SS","")))</f>
        <v xml:space="preserve"> </v>
      </c>
      <c r="S14" t="str">
        <f>IF(AND('KB Duct Parts'!$BL$14=1,$D14&gt;0),VLOOKUP($E14,$BJ$6:$BO$25,S$5),IF(AND($D14&gt;0,'KB Duct Parts'!$BL$14=2),18," "))</f>
        <v xml:space="preserve"> </v>
      </c>
      <c r="T14" t="b">
        <f>IF(AND('KB Duct Parts'!$BL$14=1,$D14&gt;0),VLOOKUP($E14,$BJ$6:$BO$25,T$5),IF(AND($D14&gt;0,'KB Duct Parts'!$BL$14=2)," "))</f>
        <v>0</v>
      </c>
      <c r="U14" t="b">
        <f>IF(AND('KB Duct Parts'!$BL$14=1,$D14&gt;0),VLOOKUP($E14,$BJ$6:$BO$25,U$5),IF(AND($D14&gt;0,'KB Duct Parts'!$BL$14=2)," "))</f>
        <v>0</v>
      </c>
      <c r="V14" t="b">
        <f>IF(AND('KB Duct Parts'!$BL$14=1,$D14&gt;0),VLOOKUP($E14,$BJ$6:$BO$25,V$5),IF(AND($D14&gt;0,'KB Duct Parts'!$BL$14=2)," "))</f>
        <v>0</v>
      </c>
      <c r="W14" t="b">
        <f>IF(AND('KB Duct Parts'!$BL$14=1,$D14&gt;0),VLOOKUP($E14,$BJ$6:$BO$25,W$5),IF(AND($D14&gt;0,'KB Duct Parts'!$BL$14=2)," "))</f>
        <v>0</v>
      </c>
      <c r="Y14" t="b">
        <f t="shared" si="2"/>
        <v>0</v>
      </c>
      <c r="Z14">
        <f>IF(AND(F14&gt;3,G14="FL"),VLOOKUP(F14,'Price List'!$BJ$2344:$BL$2362,3),0)</f>
        <v>0</v>
      </c>
      <c r="AA14">
        <f>IF(AND(H14&gt;3,I14="FL"),VLOOKUP(H14,'Price List'!$BJ$2344:$BL$2362,3),0)</f>
        <v>0</v>
      </c>
      <c r="AB14" t="b">
        <f t="shared" si="3"/>
        <v>0</v>
      </c>
      <c r="AC14">
        <f t="shared" si="21"/>
        <v>0</v>
      </c>
      <c r="AD14" s="365">
        <f t="shared" si="22"/>
        <v>0</v>
      </c>
      <c r="AE14" s="426">
        <f t="shared" si="4"/>
        <v>0</v>
      </c>
      <c r="AF14" s="426">
        <f t="shared" si="5"/>
        <v>0</v>
      </c>
      <c r="AG14" s="426">
        <f t="shared" si="5"/>
        <v>0</v>
      </c>
      <c r="AH14" s="426">
        <f t="shared" si="5"/>
        <v>0</v>
      </c>
      <c r="AI14" s="426">
        <f t="shared" si="5"/>
        <v>0</v>
      </c>
      <c r="AJ14" s="426">
        <f t="shared" si="5"/>
        <v>0</v>
      </c>
      <c r="AK14" s="426">
        <f t="shared" si="5"/>
        <v>0</v>
      </c>
      <c r="AL14" s="426">
        <f t="shared" si="5"/>
        <v>0</v>
      </c>
      <c r="AM14" s="426">
        <f t="shared" si="5"/>
        <v>0</v>
      </c>
      <c r="AN14" s="426">
        <f t="shared" si="5"/>
        <v>0</v>
      </c>
      <c r="AO14" s="426">
        <f t="shared" si="5"/>
        <v>0</v>
      </c>
      <c r="AP14" s="426">
        <f t="shared" si="5"/>
        <v>0</v>
      </c>
      <c r="AQ14" s="426">
        <f t="shared" si="5"/>
        <v>0</v>
      </c>
      <c r="AR14" s="426">
        <f t="shared" si="5"/>
        <v>0</v>
      </c>
      <c r="AS14" s="426">
        <f t="shared" si="5"/>
        <v>0</v>
      </c>
      <c r="AT14" s="426">
        <f t="shared" si="5"/>
        <v>0</v>
      </c>
      <c r="AU14" s="426">
        <f t="shared" si="5"/>
        <v>0</v>
      </c>
      <c r="AV14" s="426">
        <f t="shared" si="6"/>
        <v>0</v>
      </c>
      <c r="AW14" s="426">
        <f t="shared" si="6"/>
        <v>0</v>
      </c>
      <c r="AX14" s="426">
        <f t="shared" si="6"/>
        <v>0</v>
      </c>
      <c r="AY14" s="426"/>
      <c r="AZ14" s="426">
        <v>11</v>
      </c>
      <c r="BA14" s="655">
        <f>AM4</f>
        <v>0</v>
      </c>
      <c r="BB14" s="426">
        <v>11</v>
      </c>
      <c r="BC14" s="588">
        <v>14011.3</v>
      </c>
      <c r="BD14" s="368"/>
      <c r="BE14" s="426">
        <v>11</v>
      </c>
      <c r="BF14" s="588">
        <v>14011.45</v>
      </c>
      <c r="BJ14">
        <v>11</v>
      </c>
      <c r="BK14">
        <f>'Price List'!AF825</f>
        <v>18</v>
      </c>
      <c r="BL14">
        <f>'Price List'!AG825</f>
        <v>16</v>
      </c>
      <c r="BM14">
        <f>'Price List'!AH825</f>
        <v>14</v>
      </c>
      <c r="BN14">
        <f>'Price List'!AI825</f>
        <v>12</v>
      </c>
      <c r="BO14">
        <f>'Price List'!AJ825</f>
        <v>10</v>
      </c>
      <c r="BP14">
        <f>'Price List'!AK825</f>
        <v>0</v>
      </c>
      <c r="BQ14">
        <f>'Price List'!AL825</f>
        <v>0</v>
      </c>
      <c r="BR14">
        <f>'Price List'!AM825</f>
        <v>1</v>
      </c>
      <c r="BS14" s="611">
        <f>'Price List'!AN825</f>
        <v>132.4</v>
      </c>
      <c r="BT14" s="119">
        <f>'Price List'!AO825</f>
        <v>172.12</v>
      </c>
      <c r="BU14" s="119">
        <f>'Price List'!AP825</f>
        <v>198.60000000000002</v>
      </c>
      <c r="BV14" s="119">
        <f>'Price List'!AQ825</f>
        <v>231.70000000000002</v>
      </c>
      <c r="BW14" s="612">
        <f>'Price List'!AR825</f>
        <v>264.8</v>
      </c>
      <c r="BX14" s="368">
        <f>'Price List'!N1678</f>
        <v>315.3</v>
      </c>
      <c r="BY14" s="610">
        <f>'[1]Price List'!N4131</f>
        <v>36.14</v>
      </c>
      <c r="CB14" s="599"/>
      <c r="CC14" s="602"/>
      <c r="CD14" s="432"/>
      <c r="CE14" s="596"/>
      <c r="CF14" s="432"/>
      <c r="CG14" s="431"/>
      <c r="CH14" s="432"/>
      <c r="CI14" s="596"/>
      <c r="CJ14" s="621"/>
      <c r="CK14" s="602" t="s">
        <v>855</v>
      </c>
      <c r="CL14" s="635" t="str">
        <f>IF('KB Duct Parts'!$BL$14=1,"Galv","SS")</f>
        <v>Galv</v>
      </c>
      <c r="CM14" s="605" t="str">
        <f t="shared" si="7"/>
        <v xml:space="preserve"> </v>
      </c>
      <c r="CN14" s="430" t="str">
        <f t="shared" si="23"/>
        <v xml:space="preserve"> </v>
      </c>
      <c r="CO14" s="430" t="str">
        <f t="shared" si="8"/>
        <v xml:space="preserve"> </v>
      </c>
      <c r="CP14" s="607">
        <f>IF('KB Duct Parts'!$BL$14=1,SUM(CY14:DB14),SUM(DC14:DF14))</f>
        <v>0</v>
      </c>
      <c r="CQ14" s="639">
        <f t="shared" si="24"/>
        <v>0</v>
      </c>
      <c r="CR14" s="606" t="str">
        <f>IF(CB14=0," ",IF(CD14&gt;0,IF(AND(CD14&gt;0,CJ14=30),VLOOKUP(CC14,$EC$6:$ED$25,2),IF(AND(CB14&gt;0,CJ14=45),VLOOKUP(CC14,$EF$6:$EG$25,2)))&amp;IF('KB Duct Parts'!$BL$14=2," SS","")))</f>
        <v xml:space="preserve"> </v>
      </c>
      <c r="CS14" t="str">
        <f>IF(AND('KB Duct Parts'!$BL$14=1,$CB14&gt;0),VLOOKUP($CC14,$BJ$6:$BO$25,S$5),IF(AND($CB14&gt;0,'KB Duct Parts'!$BL$14=2),18," "))</f>
        <v xml:space="preserve"> </v>
      </c>
      <c r="CT14" t="b">
        <f>IF(AND('KB Duct Parts'!$BL$14=1,$CB14&gt;0),VLOOKUP($CC14,$BJ$6:$BO$25,T$5),IF(AND($CB14&gt;0,'KB Duct Parts'!$BL$14=2)," "))</f>
        <v>0</v>
      </c>
      <c r="CU14" t="b">
        <f>IF(AND('KB Duct Parts'!$BL$14=1,$CB14&gt;0),VLOOKUP($CC14,$BJ$6:$BO$25,U$5),IF(AND($CB14&gt;0,'KB Duct Parts'!$BL$14=2)," "))</f>
        <v>0</v>
      </c>
      <c r="CV14" t="b">
        <f>IF(AND('KB Duct Parts'!$BL$14=1,$CB14&gt;0),VLOOKUP($CC14,$BJ$6:$BO$25,V$5),IF(AND($CB14&gt;0,'KB Duct Parts'!$BL$14=2)," "))</f>
        <v>0</v>
      </c>
      <c r="CW14" t="b">
        <f>IF(AND('KB Duct Parts'!$BL$14=1,$CB14&gt;0),VLOOKUP($CC14,$BJ$6:$BO$25,W$5),IF(AND($CB14&gt;0,'KB Duct Parts'!$BL$14=2)," "))</f>
        <v>0</v>
      </c>
      <c r="CY14" t="b">
        <f t="shared" si="9"/>
        <v>0</v>
      </c>
      <c r="CZ14">
        <f>IF(AND(CD14&gt;0,CE14="FL"),VLOOKUP(CD14,'Price List'!$BJ$2344:$BL$2362,3),0)</f>
        <v>0</v>
      </c>
      <c r="DA14">
        <f>IF(AND(CF14&gt;3,CG14="FL"),VLOOKUP(CF14,'Price List'!$BJ$2344:$BL$2362,3),0)</f>
        <v>0</v>
      </c>
      <c r="DB14">
        <f>IF(AND(CH14&gt;3,CI14="FL"),VLOOKUP(CH14,'Price List'!$BJ$2344:$BL$2362,3),0)</f>
        <v>0</v>
      </c>
      <c r="DC14" t="b">
        <f t="shared" si="10"/>
        <v>0</v>
      </c>
      <c r="DD14">
        <f t="shared" si="11"/>
        <v>0</v>
      </c>
      <c r="DE14" s="365">
        <f t="shared" si="12"/>
        <v>0</v>
      </c>
      <c r="DF14" s="365">
        <f t="shared" si="13"/>
        <v>0</v>
      </c>
      <c r="DH14" s="426">
        <f t="shared" si="14"/>
        <v>0</v>
      </c>
      <c r="DI14" s="426">
        <f t="shared" si="15"/>
        <v>0</v>
      </c>
      <c r="DJ14" s="426">
        <f t="shared" si="15"/>
        <v>0</v>
      </c>
      <c r="DK14" s="426">
        <f t="shared" si="15"/>
        <v>0</v>
      </c>
      <c r="DL14" s="426">
        <f t="shared" si="15"/>
        <v>0</v>
      </c>
      <c r="DM14" s="426">
        <f t="shared" si="15"/>
        <v>0</v>
      </c>
      <c r="DN14" s="426">
        <f t="shared" si="15"/>
        <v>0</v>
      </c>
      <c r="DO14" s="426">
        <f t="shared" si="15"/>
        <v>0</v>
      </c>
      <c r="DP14" s="426">
        <f t="shared" si="15"/>
        <v>0</v>
      </c>
      <c r="DQ14" s="426">
        <f t="shared" si="15"/>
        <v>0</v>
      </c>
      <c r="DR14" s="426">
        <f t="shared" si="15"/>
        <v>0</v>
      </c>
      <c r="DS14" s="426">
        <f t="shared" si="15"/>
        <v>0</v>
      </c>
      <c r="DT14" s="426">
        <f t="shared" si="15"/>
        <v>0</v>
      </c>
      <c r="DU14" s="426">
        <f t="shared" si="15"/>
        <v>0</v>
      </c>
      <c r="DV14" s="426">
        <f t="shared" si="15"/>
        <v>0</v>
      </c>
      <c r="DW14" s="426">
        <f t="shared" si="15"/>
        <v>0</v>
      </c>
      <c r="DX14" s="426">
        <f t="shared" si="15"/>
        <v>0</v>
      </c>
      <c r="DY14" s="426">
        <f t="shared" si="16"/>
        <v>0</v>
      </c>
      <c r="DZ14" s="426">
        <f t="shared" si="16"/>
        <v>0</v>
      </c>
      <c r="EA14" s="426">
        <f t="shared" si="16"/>
        <v>0</v>
      </c>
      <c r="EB14" s="426"/>
      <c r="EC14" s="426">
        <v>11</v>
      </c>
      <c r="ED14" s="588">
        <v>14111.3</v>
      </c>
      <c r="EE14" s="368"/>
      <c r="EF14" s="426">
        <v>11</v>
      </c>
      <c r="EG14" s="588">
        <v>14111.45</v>
      </c>
      <c r="EK14">
        <v>11</v>
      </c>
      <c r="EL14">
        <f>'Price List'!AF900</f>
        <v>18</v>
      </c>
      <c r="EM14">
        <f>'Price List'!AG900</f>
        <v>16</v>
      </c>
      <c r="EN14">
        <f>'Price List'!AH900</f>
        <v>14</v>
      </c>
      <c r="EO14">
        <f>'Price List'!AI900</f>
        <v>12</v>
      </c>
      <c r="EP14">
        <f>'Price List'!AJ900</f>
        <v>10</v>
      </c>
      <c r="EQ14">
        <f>'Price List'!AK900</f>
        <v>0</v>
      </c>
      <c r="ER14">
        <f>'Price List'!AL864</f>
        <v>0</v>
      </c>
      <c r="ES14">
        <f>'Price List'!AM864</f>
        <v>6</v>
      </c>
      <c r="ET14" s="631">
        <f>'Price List'!AN900</f>
        <v>170.5</v>
      </c>
      <c r="EU14" s="631">
        <f>'Price List'!AO900</f>
        <v>221.65</v>
      </c>
      <c r="EV14" s="631">
        <f>'Price List'!AP900</f>
        <v>255.75</v>
      </c>
      <c r="EW14" s="631">
        <f>'Price List'!AQ900</f>
        <v>298.375</v>
      </c>
      <c r="EX14" s="631">
        <f>'Price List'!AR900</f>
        <v>341</v>
      </c>
      <c r="EY14" s="368">
        <f>'Price List'!AN1678</f>
        <v>315.3</v>
      </c>
      <c r="EZ14" s="610">
        <f t="shared" si="17"/>
        <v>36.14</v>
      </c>
    </row>
    <row r="15" spans="2:156" x14ac:dyDescent="0.2">
      <c r="B15" s="905"/>
      <c r="D15" s="599"/>
      <c r="E15" s="602"/>
      <c r="F15" s="432"/>
      <c r="G15" s="596"/>
      <c r="H15" s="432"/>
      <c r="I15" s="431"/>
      <c r="J15" s="596"/>
      <c r="K15" s="602"/>
      <c r="L15" s="615" t="str">
        <f>IF('KB Duct Parts'!$BL$14=1,"Galv","SS")</f>
        <v>Galv</v>
      </c>
      <c r="M15" s="605" t="str">
        <f t="shared" si="18"/>
        <v xml:space="preserve"> </v>
      </c>
      <c r="N15" s="430" t="str">
        <f t="shared" si="19"/>
        <v xml:space="preserve"> </v>
      </c>
      <c r="O15" s="430" t="str">
        <f t="shared" si="20"/>
        <v xml:space="preserve"> </v>
      </c>
      <c r="P15" s="607">
        <f>IF('KB Duct Parts'!$BL$14=1,SUM(Y15:AA15),SUM(AB15:AD15))</f>
        <v>0</v>
      </c>
      <c r="Q15" s="618">
        <f t="shared" si="1"/>
        <v>0</v>
      </c>
      <c r="R15" s="606" t="str">
        <f>IF(D15=0," ",IF(D15&gt;0,IF(AND(D15&gt;0,J15=30),VLOOKUP(E15,$BB$6:$BD$25,2),IF(AND(D15&gt;0,J15=45),VLOOKUP(E15,$BE$6:$BF$25,2)))&amp;IF('KB Duct Parts'!$BL$14=2," SS","")))</f>
        <v xml:space="preserve"> </v>
      </c>
      <c r="S15" t="str">
        <f>IF(AND('KB Duct Parts'!$BL$14=1,$D15&gt;0),VLOOKUP($E15,$BJ$6:$BO$25,S$5),IF(AND($D15&gt;0,'KB Duct Parts'!$BL$14=2),18," "))</f>
        <v xml:space="preserve"> </v>
      </c>
      <c r="T15" t="b">
        <f>IF(AND('KB Duct Parts'!$BL$14=1,$D15&gt;0),VLOOKUP($E15,$BJ$6:$BO$25,T$5),IF(AND($D15&gt;0,'KB Duct Parts'!$BL$14=2)," "))</f>
        <v>0</v>
      </c>
      <c r="U15" t="b">
        <f>IF(AND('KB Duct Parts'!$BL$14=1,$D15&gt;0),VLOOKUP($E15,$BJ$6:$BO$25,U$5),IF(AND($D15&gt;0,'KB Duct Parts'!$BL$14=2)," "))</f>
        <v>0</v>
      </c>
      <c r="V15" t="b">
        <f>IF(AND('KB Duct Parts'!$BL$14=1,$D15&gt;0),VLOOKUP($E15,$BJ$6:$BO$25,V$5),IF(AND($D15&gt;0,'KB Duct Parts'!$BL$14=2)," "))</f>
        <v>0</v>
      </c>
      <c r="W15" t="b">
        <f>IF(AND('KB Duct Parts'!$BL$14=1,$D15&gt;0),VLOOKUP($E15,$BJ$6:$BO$25,W$5),IF(AND($D15&gt;0,'KB Duct Parts'!$BL$14=2)," "))</f>
        <v>0</v>
      </c>
      <c r="Y15" t="b">
        <f t="shared" si="2"/>
        <v>0</v>
      </c>
      <c r="Z15">
        <f>IF(AND(F15&gt;3,G15="FL"),VLOOKUP(F15,'Price List'!$BJ$2344:$BL$2362,3),0)</f>
        <v>0</v>
      </c>
      <c r="AA15">
        <f>IF(AND(H15&gt;3,I15="FL"),VLOOKUP(H15,'Price List'!$BJ$2344:$BL$2362,3),0)</f>
        <v>0</v>
      </c>
      <c r="AB15" t="b">
        <f t="shared" si="3"/>
        <v>0</v>
      </c>
      <c r="AC15">
        <f t="shared" si="21"/>
        <v>0</v>
      </c>
      <c r="AD15" s="365">
        <f t="shared" si="22"/>
        <v>0</v>
      </c>
      <c r="AE15" s="426">
        <f t="shared" si="4"/>
        <v>0</v>
      </c>
      <c r="AF15" s="426">
        <f t="shared" si="5"/>
        <v>0</v>
      </c>
      <c r="AG15" s="426">
        <f t="shared" si="5"/>
        <v>0</v>
      </c>
      <c r="AH15" s="426">
        <f t="shared" si="5"/>
        <v>0</v>
      </c>
      <c r="AI15" s="426">
        <f t="shared" si="5"/>
        <v>0</v>
      </c>
      <c r="AJ15" s="426">
        <f t="shared" si="5"/>
        <v>0</v>
      </c>
      <c r="AK15" s="426">
        <f t="shared" si="5"/>
        <v>0</v>
      </c>
      <c r="AL15" s="426">
        <f t="shared" si="5"/>
        <v>0</v>
      </c>
      <c r="AM15" s="426">
        <f t="shared" si="5"/>
        <v>0</v>
      </c>
      <c r="AN15" s="426">
        <f t="shared" si="5"/>
        <v>0</v>
      </c>
      <c r="AO15" s="426">
        <f t="shared" si="5"/>
        <v>0</v>
      </c>
      <c r="AP15" s="426">
        <f t="shared" si="5"/>
        <v>0</v>
      </c>
      <c r="AQ15" s="426">
        <f t="shared" si="5"/>
        <v>0</v>
      </c>
      <c r="AR15" s="426">
        <f t="shared" si="5"/>
        <v>0</v>
      </c>
      <c r="AS15" s="426">
        <f t="shared" si="5"/>
        <v>0</v>
      </c>
      <c r="AT15" s="426">
        <f t="shared" si="5"/>
        <v>0</v>
      </c>
      <c r="AU15" s="426">
        <f t="shared" si="5"/>
        <v>0</v>
      </c>
      <c r="AV15" s="426">
        <f t="shared" si="6"/>
        <v>0</v>
      </c>
      <c r="AW15" s="426">
        <f t="shared" si="6"/>
        <v>0</v>
      </c>
      <c r="AX15" s="426">
        <f t="shared" si="6"/>
        <v>0</v>
      </c>
      <c r="AY15" s="426"/>
      <c r="AZ15" s="426">
        <v>12</v>
      </c>
      <c r="BA15" s="655">
        <f>AN4</f>
        <v>0</v>
      </c>
      <c r="BB15" s="426">
        <v>12</v>
      </c>
      <c r="BC15" s="588">
        <v>14012.3</v>
      </c>
      <c r="BD15" s="368"/>
      <c r="BE15" s="426">
        <v>12</v>
      </c>
      <c r="BF15" s="588">
        <v>14012.45</v>
      </c>
      <c r="BJ15">
        <v>12</v>
      </c>
      <c r="BK15">
        <f>'Price List'!AF826</f>
        <v>18</v>
      </c>
      <c r="BL15">
        <f>'Price List'!AG826</f>
        <v>16</v>
      </c>
      <c r="BM15">
        <f>'Price List'!AH826</f>
        <v>14</v>
      </c>
      <c r="BN15">
        <f>'Price List'!AI826</f>
        <v>12</v>
      </c>
      <c r="BO15">
        <f>'Price List'!AJ826</f>
        <v>10</v>
      </c>
      <c r="BP15">
        <f>'Price List'!AK826</f>
        <v>0</v>
      </c>
      <c r="BQ15">
        <f>'Price List'!AL826</f>
        <v>0</v>
      </c>
      <c r="BR15">
        <f>'Price List'!AM826</f>
        <v>1</v>
      </c>
      <c r="BS15" s="611">
        <f>'Price List'!AN826</f>
        <v>139.4</v>
      </c>
      <c r="BT15" s="119">
        <f>'Price List'!AO826</f>
        <v>181.22000000000003</v>
      </c>
      <c r="BU15" s="119">
        <f>'Price List'!AP826</f>
        <v>209.10000000000002</v>
      </c>
      <c r="BV15" s="119">
        <f>'Price List'!AQ826</f>
        <v>243.95000000000002</v>
      </c>
      <c r="BW15" s="612">
        <f>'Price List'!AR826</f>
        <v>278.8</v>
      </c>
      <c r="BX15" s="368">
        <f>'Price List'!N1679</f>
        <v>341.3</v>
      </c>
      <c r="BY15" s="610">
        <f>'[1]Price List'!N4132</f>
        <v>40.68</v>
      </c>
      <c r="CB15" s="599"/>
      <c r="CC15" s="602"/>
      <c r="CD15" s="432"/>
      <c r="CE15" s="596"/>
      <c r="CF15" s="432"/>
      <c r="CG15" s="431"/>
      <c r="CH15" s="432"/>
      <c r="CI15" s="596"/>
      <c r="CJ15" s="621"/>
      <c r="CK15" s="602" t="s">
        <v>855</v>
      </c>
      <c r="CL15" s="635" t="str">
        <f>IF('KB Duct Parts'!$BL$14=1,"Galv","SS")</f>
        <v>Galv</v>
      </c>
      <c r="CM15" s="605" t="str">
        <f t="shared" si="7"/>
        <v xml:space="preserve"> </v>
      </c>
      <c r="CN15" s="430" t="str">
        <f t="shared" si="23"/>
        <v xml:space="preserve"> </v>
      </c>
      <c r="CO15" s="430" t="str">
        <f t="shared" si="8"/>
        <v xml:space="preserve"> </v>
      </c>
      <c r="CP15" s="607">
        <f>IF('KB Duct Parts'!$BL$14=1,SUM(CY15:DB15),SUM(DC15:DF15))</f>
        <v>0</v>
      </c>
      <c r="CQ15" s="639">
        <f t="shared" si="24"/>
        <v>0</v>
      </c>
      <c r="CR15" s="606" t="str">
        <f>IF(CB15=0," ",IF(CD15&gt;0,IF(AND(CD15&gt;0,CJ15=30),VLOOKUP(CC15,$EC$6:$ED$25,2),IF(AND(CB15&gt;0,CJ15=45),VLOOKUP(CC15,$EF$6:$EG$25,2)))&amp;IF('KB Duct Parts'!$BL$14=2," SS","")))</f>
        <v xml:space="preserve"> </v>
      </c>
      <c r="CS15" t="str">
        <f>IF(AND('KB Duct Parts'!$BL$14=1,$CB15&gt;0),VLOOKUP($CC15,$BJ$6:$BO$25,S$5),IF(AND($CB15&gt;0,'KB Duct Parts'!$BL$14=2),18," "))</f>
        <v xml:space="preserve"> </v>
      </c>
      <c r="CT15" t="b">
        <f>IF(AND('KB Duct Parts'!$BL$14=1,$CB15&gt;0),VLOOKUP($CC15,$BJ$6:$BO$25,T$5),IF(AND($CB15&gt;0,'KB Duct Parts'!$BL$14=2)," "))</f>
        <v>0</v>
      </c>
      <c r="CU15" t="b">
        <f>IF(AND('KB Duct Parts'!$BL$14=1,$CB15&gt;0),VLOOKUP($CC15,$BJ$6:$BO$25,U$5),IF(AND($CB15&gt;0,'KB Duct Parts'!$BL$14=2)," "))</f>
        <v>0</v>
      </c>
      <c r="CV15" t="b">
        <f>IF(AND('KB Duct Parts'!$BL$14=1,$CB15&gt;0),VLOOKUP($CC15,$BJ$6:$BO$25,V$5),IF(AND($CB15&gt;0,'KB Duct Parts'!$BL$14=2)," "))</f>
        <v>0</v>
      </c>
      <c r="CW15" t="b">
        <f>IF(AND('KB Duct Parts'!$BL$14=1,$CB15&gt;0),VLOOKUP($CC15,$BJ$6:$BO$25,W$5),IF(AND($CB15&gt;0,'KB Duct Parts'!$BL$14=2)," "))</f>
        <v>0</v>
      </c>
      <c r="CY15" t="b">
        <f t="shared" si="9"/>
        <v>0</v>
      </c>
      <c r="CZ15">
        <f>IF(AND(CD15&gt;0,CE15="FL"),VLOOKUP(CD15,'Price List'!$BJ$2344:$BL$2362,3),0)</f>
        <v>0</v>
      </c>
      <c r="DA15">
        <f>IF(AND(CF15&gt;3,CG15="FL"),VLOOKUP(CF15,'Price List'!$BJ$2344:$BL$2362,3),0)</f>
        <v>0</v>
      </c>
      <c r="DB15">
        <f>IF(AND(CH15&gt;3,CI15="FL"),VLOOKUP(CH15,'Price List'!$BJ$2344:$BL$2362,3),0)</f>
        <v>0</v>
      </c>
      <c r="DC15" t="b">
        <f t="shared" si="10"/>
        <v>0</v>
      </c>
      <c r="DD15">
        <f t="shared" si="11"/>
        <v>0</v>
      </c>
      <c r="DE15" s="365">
        <f t="shared" si="12"/>
        <v>0</v>
      </c>
      <c r="DF15" s="365">
        <f t="shared" si="13"/>
        <v>0</v>
      </c>
      <c r="DH15" s="426">
        <f t="shared" si="14"/>
        <v>0</v>
      </c>
      <c r="DI15" s="426">
        <f t="shared" si="15"/>
        <v>0</v>
      </c>
      <c r="DJ15" s="426">
        <f t="shared" si="15"/>
        <v>0</v>
      </c>
      <c r="DK15" s="426">
        <f t="shared" si="15"/>
        <v>0</v>
      </c>
      <c r="DL15" s="426">
        <f t="shared" si="15"/>
        <v>0</v>
      </c>
      <c r="DM15" s="426">
        <f t="shared" si="15"/>
        <v>0</v>
      </c>
      <c r="DN15" s="426">
        <f t="shared" si="15"/>
        <v>0</v>
      </c>
      <c r="DO15" s="426">
        <f t="shared" si="15"/>
        <v>0</v>
      </c>
      <c r="DP15" s="426">
        <f t="shared" si="15"/>
        <v>0</v>
      </c>
      <c r="DQ15" s="426">
        <f t="shared" si="15"/>
        <v>0</v>
      </c>
      <c r="DR15" s="426">
        <f t="shared" si="15"/>
        <v>0</v>
      </c>
      <c r="DS15" s="426">
        <f t="shared" si="15"/>
        <v>0</v>
      </c>
      <c r="DT15" s="426">
        <f t="shared" si="15"/>
        <v>0</v>
      </c>
      <c r="DU15" s="426">
        <f t="shared" si="15"/>
        <v>0</v>
      </c>
      <c r="DV15" s="426">
        <f t="shared" si="15"/>
        <v>0</v>
      </c>
      <c r="DW15" s="426">
        <f t="shared" si="15"/>
        <v>0</v>
      </c>
      <c r="DX15" s="426">
        <f t="shared" si="15"/>
        <v>0</v>
      </c>
      <c r="DY15" s="426">
        <f t="shared" si="16"/>
        <v>0</v>
      </c>
      <c r="DZ15" s="426">
        <f t="shared" si="16"/>
        <v>0</v>
      </c>
      <c r="EA15" s="426">
        <f t="shared" si="16"/>
        <v>0</v>
      </c>
      <c r="EB15" s="426"/>
      <c r="EC15" s="426">
        <v>12</v>
      </c>
      <c r="ED15" s="588">
        <v>14112.3</v>
      </c>
      <c r="EE15" s="368"/>
      <c r="EF15" s="426">
        <v>12</v>
      </c>
      <c r="EG15" s="588">
        <v>14112.45</v>
      </c>
      <c r="EK15">
        <v>12</v>
      </c>
      <c r="EL15">
        <f>'Price List'!AF901</f>
        <v>18</v>
      </c>
      <c r="EM15">
        <f>'Price List'!AG901</f>
        <v>16</v>
      </c>
      <c r="EN15">
        <f>'Price List'!AH901</f>
        <v>14</v>
      </c>
      <c r="EO15">
        <f>'Price List'!AI901</f>
        <v>12</v>
      </c>
      <c r="EP15">
        <f>'Price List'!AJ901</f>
        <v>10</v>
      </c>
      <c r="EQ15">
        <f>'Price List'!AK901</f>
        <v>0</v>
      </c>
      <c r="ER15">
        <f>'Price List'!AL865</f>
        <v>0</v>
      </c>
      <c r="ES15">
        <f>'Price List'!AM865</f>
        <v>6</v>
      </c>
      <c r="ET15" s="631">
        <f>'Price List'!AN901</f>
        <v>182.2</v>
      </c>
      <c r="EU15" s="631">
        <f>'Price List'!AO901</f>
        <v>236.85999999999999</v>
      </c>
      <c r="EV15" s="631">
        <f>'Price List'!AP901</f>
        <v>273.29999999999995</v>
      </c>
      <c r="EW15" s="631">
        <f>'Price List'!AQ901</f>
        <v>318.84999999999997</v>
      </c>
      <c r="EX15" s="631">
        <f>'Price List'!AR901</f>
        <v>364.4</v>
      </c>
      <c r="EY15" s="368">
        <f>'Price List'!AN1679</f>
        <v>341.3</v>
      </c>
      <c r="EZ15" s="610">
        <f t="shared" si="17"/>
        <v>40.68</v>
      </c>
    </row>
    <row r="16" spans="2:156" x14ac:dyDescent="0.2">
      <c r="D16" s="599"/>
      <c r="E16" s="602"/>
      <c r="F16" s="432"/>
      <c r="G16" s="596"/>
      <c r="H16" s="432"/>
      <c r="I16" s="431"/>
      <c r="J16" s="596"/>
      <c r="K16" s="602"/>
      <c r="L16" s="615" t="str">
        <f>IF('KB Duct Parts'!$BL$14=1,"Galv","SS")</f>
        <v>Galv</v>
      </c>
      <c r="M16" s="605" t="str">
        <f t="shared" si="18"/>
        <v xml:space="preserve"> </v>
      </c>
      <c r="N16" s="430" t="str">
        <f t="shared" si="19"/>
        <v xml:space="preserve"> </v>
      </c>
      <c r="O16" s="430" t="str">
        <f t="shared" si="20"/>
        <v xml:space="preserve"> </v>
      </c>
      <c r="P16" s="607">
        <f>IF('KB Duct Parts'!$BL$14=1,SUM(Y16:AA16),SUM(AB16:AD16))</f>
        <v>0</v>
      </c>
      <c r="Q16" s="618">
        <f t="shared" si="1"/>
        <v>0</v>
      </c>
      <c r="R16" s="606" t="str">
        <f>IF(D16=0," ",IF(D16&gt;0,IF(AND(D16&gt;0,J16=30),VLOOKUP(E16,$BB$6:$BD$25,2),IF(AND(D16&gt;0,J16=45),VLOOKUP(E16,$BE$6:$BF$25,2)))&amp;IF('KB Duct Parts'!$BL$14=2," SS","")))</f>
        <v xml:space="preserve"> </v>
      </c>
      <c r="S16" t="str">
        <f>IF(AND('KB Duct Parts'!$BL$14=1,$D16&gt;0),VLOOKUP($E16,$BJ$6:$BO$25,S$5),IF(AND($D16&gt;0,'KB Duct Parts'!$BL$14=2),18," "))</f>
        <v xml:space="preserve"> </v>
      </c>
      <c r="T16" t="b">
        <f>IF(AND('KB Duct Parts'!$BL$14=1,$D16&gt;0),VLOOKUP($E16,$BJ$6:$BO$25,T$5),IF(AND($D16&gt;0,'KB Duct Parts'!$BL$14=2)," "))</f>
        <v>0</v>
      </c>
      <c r="U16" t="b">
        <f>IF(AND('KB Duct Parts'!$BL$14=1,$D16&gt;0),VLOOKUP($E16,$BJ$6:$BO$25,U$5),IF(AND($D16&gt;0,'KB Duct Parts'!$BL$14=2)," "))</f>
        <v>0</v>
      </c>
      <c r="V16" t="b">
        <f>IF(AND('KB Duct Parts'!$BL$14=1,$D16&gt;0),VLOOKUP($E16,$BJ$6:$BO$25,V$5),IF(AND($D16&gt;0,'KB Duct Parts'!$BL$14=2)," "))</f>
        <v>0</v>
      </c>
      <c r="W16" t="b">
        <f>IF(AND('KB Duct Parts'!$BL$14=1,$D16&gt;0),VLOOKUP($E16,$BJ$6:$BO$25,W$5),IF(AND($D16&gt;0,'KB Duct Parts'!$BL$14=2)," "))</f>
        <v>0</v>
      </c>
      <c r="Y16" t="b">
        <f t="shared" si="2"/>
        <v>0</v>
      </c>
      <c r="Z16">
        <f>IF(AND(F16&gt;3,G16="FL"),VLOOKUP(F16,'Price List'!$BJ$2344:$BL$2362,3),0)</f>
        <v>0</v>
      </c>
      <c r="AA16">
        <f>IF(AND(H16&gt;3,I16="FL"),VLOOKUP(H16,'Price List'!$BJ$2344:$BL$2362,3),0)</f>
        <v>0</v>
      </c>
      <c r="AB16" t="b">
        <f t="shared" si="3"/>
        <v>0</v>
      </c>
      <c r="AC16">
        <f t="shared" si="21"/>
        <v>0</v>
      </c>
      <c r="AD16" s="365">
        <f t="shared" si="22"/>
        <v>0</v>
      </c>
      <c r="AE16" s="426">
        <f t="shared" si="4"/>
        <v>0</v>
      </c>
      <c r="AF16" s="426">
        <f t="shared" si="5"/>
        <v>0</v>
      </c>
      <c r="AG16" s="426">
        <f t="shared" si="5"/>
        <v>0</v>
      </c>
      <c r="AH16" s="426">
        <f t="shared" si="5"/>
        <v>0</v>
      </c>
      <c r="AI16" s="426">
        <f t="shared" si="5"/>
        <v>0</v>
      </c>
      <c r="AJ16" s="426">
        <f t="shared" si="5"/>
        <v>0</v>
      </c>
      <c r="AK16" s="426">
        <f t="shared" si="5"/>
        <v>0</v>
      </c>
      <c r="AL16" s="426">
        <f t="shared" si="5"/>
        <v>0</v>
      </c>
      <c r="AM16" s="426">
        <f t="shared" si="5"/>
        <v>0</v>
      </c>
      <c r="AN16" s="426">
        <f t="shared" si="5"/>
        <v>0</v>
      </c>
      <c r="AO16" s="426">
        <f t="shared" si="5"/>
        <v>0</v>
      </c>
      <c r="AP16" s="426">
        <f t="shared" si="5"/>
        <v>0</v>
      </c>
      <c r="AQ16" s="426">
        <f t="shared" si="5"/>
        <v>0</v>
      </c>
      <c r="AR16" s="426">
        <f t="shared" si="5"/>
        <v>0</v>
      </c>
      <c r="AS16" s="426">
        <f t="shared" si="5"/>
        <v>0</v>
      </c>
      <c r="AT16" s="426">
        <f t="shared" si="5"/>
        <v>0</v>
      </c>
      <c r="AU16" s="426">
        <f t="shared" si="5"/>
        <v>0</v>
      </c>
      <c r="AV16" s="426">
        <f t="shared" si="6"/>
        <v>0</v>
      </c>
      <c r="AW16" s="426">
        <f t="shared" si="6"/>
        <v>0</v>
      </c>
      <c r="AX16" s="426">
        <f t="shared" si="6"/>
        <v>0</v>
      </c>
      <c r="AY16" s="426"/>
      <c r="AZ16" s="426">
        <v>13</v>
      </c>
      <c r="BA16" s="655">
        <f>AO4</f>
        <v>0</v>
      </c>
      <c r="BB16" s="426">
        <v>13</v>
      </c>
      <c r="BC16" s="588">
        <v>14013.3</v>
      </c>
      <c r="BD16" s="368"/>
      <c r="BE16" s="426">
        <v>13</v>
      </c>
      <c r="BF16" s="588">
        <v>14013.45</v>
      </c>
      <c r="BJ16">
        <v>13</v>
      </c>
      <c r="BK16">
        <f>'Price List'!AF827</f>
        <v>18</v>
      </c>
      <c r="BL16">
        <f>'Price List'!AG827</f>
        <v>16</v>
      </c>
      <c r="BM16">
        <f>'Price List'!AH827</f>
        <v>14</v>
      </c>
      <c r="BN16">
        <f>'Price List'!AI827</f>
        <v>12</v>
      </c>
      <c r="BO16">
        <f>'Price List'!AJ827</f>
        <v>10</v>
      </c>
      <c r="BP16">
        <f>'Price List'!AK827</f>
        <v>0</v>
      </c>
      <c r="BQ16">
        <f>'Price List'!AL827</f>
        <v>0</v>
      </c>
      <c r="BR16">
        <f>'Price List'!AM827</f>
        <v>1</v>
      </c>
      <c r="BS16" s="611">
        <f>'Price List'!AN827</f>
        <v>151.69999999999999</v>
      </c>
      <c r="BT16" s="119">
        <f>'Price List'!AO827</f>
        <v>197.20999999999998</v>
      </c>
      <c r="BU16" s="119">
        <f>'Price List'!AP827</f>
        <v>227.54999999999998</v>
      </c>
      <c r="BV16" s="119">
        <f>'Price List'!AQ827</f>
        <v>265.47499999999997</v>
      </c>
      <c r="BW16" s="612">
        <f>'Price List'!AR827</f>
        <v>303.39999999999998</v>
      </c>
      <c r="BX16" s="368">
        <f>'Price List'!N1680</f>
        <v>370</v>
      </c>
      <c r="BY16" s="610">
        <f>'[1]Price List'!N4133</f>
        <v>43.07</v>
      </c>
      <c r="CB16" s="599"/>
      <c r="CC16" s="602"/>
      <c r="CD16" s="432"/>
      <c r="CE16" s="596"/>
      <c r="CF16" s="432"/>
      <c r="CG16" s="431"/>
      <c r="CH16" s="432"/>
      <c r="CI16" s="596"/>
      <c r="CJ16" s="621"/>
      <c r="CK16" s="602" t="s">
        <v>855</v>
      </c>
      <c r="CL16" s="635" t="str">
        <f>IF('KB Duct Parts'!$BL$14=1,"Galv","SS")</f>
        <v>Galv</v>
      </c>
      <c r="CM16" s="605" t="str">
        <f t="shared" si="7"/>
        <v xml:space="preserve"> </v>
      </c>
      <c r="CN16" s="430" t="str">
        <f t="shared" si="23"/>
        <v xml:space="preserve"> </v>
      </c>
      <c r="CO16" s="430" t="str">
        <f t="shared" si="8"/>
        <v xml:space="preserve"> </v>
      </c>
      <c r="CP16" s="607">
        <f>IF('KB Duct Parts'!$BL$14=1,SUM(CY16:DB16),SUM(DC16:DF16))</f>
        <v>0</v>
      </c>
      <c r="CQ16" s="639">
        <f t="shared" si="24"/>
        <v>0</v>
      </c>
      <c r="CR16" s="606" t="str">
        <f>IF(CB16=0," ",IF(CD16&gt;0,IF(AND(CD16&gt;0,CJ16=30),VLOOKUP(CC16,$EC$6:$ED$25,2),IF(AND(CB16&gt;0,CJ16=45),VLOOKUP(CC16,$EF$6:$EG$25,2)))&amp;IF('KB Duct Parts'!$BL$14=2," SS","")))</f>
        <v xml:space="preserve"> </v>
      </c>
      <c r="CS16" t="str">
        <f>IF(AND('KB Duct Parts'!$BL$14=1,$CB16&gt;0),VLOOKUP($CC16,$BJ$6:$BO$25,S$5),IF(AND($CB16&gt;0,'KB Duct Parts'!$BL$14=2),18," "))</f>
        <v xml:space="preserve"> </v>
      </c>
      <c r="CT16" t="b">
        <f>IF(AND('KB Duct Parts'!$BL$14=1,$CB16&gt;0),VLOOKUP($CC16,$BJ$6:$BO$25,T$5),IF(AND($CB16&gt;0,'KB Duct Parts'!$BL$14=2)," "))</f>
        <v>0</v>
      </c>
      <c r="CU16" t="b">
        <f>IF(AND('KB Duct Parts'!$BL$14=1,$CB16&gt;0),VLOOKUP($CC16,$BJ$6:$BO$25,U$5),IF(AND($CB16&gt;0,'KB Duct Parts'!$BL$14=2)," "))</f>
        <v>0</v>
      </c>
      <c r="CV16" t="b">
        <f>IF(AND('KB Duct Parts'!$BL$14=1,$CB16&gt;0),VLOOKUP($CC16,$BJ$6:$BO$25,V$5),IF(AND($CB16&gt;0,'KB Duct Parts'!$BL$14=2)," "))</f>
        <v>0</v>
      </c>
      <c r="CW16" t="b">
        <f>IF(AND('KB Duct Parts'!$BL$14=1,$CB16&gt;0),VLOOKUP($CC16,$BJ$6:$BO$25,W$5),IF(AND($CB16&gt;0,'KB Duct Parts'!$BL$14=2)," "))</f>
        <v>0</v>
      </c>
      <c r="CY16" t="b">
        <f t="shared" si="9"/>
        <v>0</v>
      </c>
      <c r="CZ16">
        <f>IF(AND(CD16&gt;0,CE16="FL"),VLOOKUP(CD16,'Price List'!$BJ$2344:$BL$2362,3),0)</f>
        <v>0</v>
      </c>
      <c r="DA16">
        <f>IF(AND(CF16&gt;3,CG16="FL"),VLOOKUP(CF16,'Price List'!$BJ$2344:$BL$2362,3),0)</f>
        <v>0</v>
      </c>
      <c r="DB16">
        <f>IF(AND(CH16&gt;3,CI16="FL"),VLOOKUP(CH16,'Price List'!$BJ$2344:$BL$2362,3),0)</f>
        <v>0</v>
      </c>
      <c r="DC16" t="b">
        <f t="shared" si="10"/>
        <v>0</v>
      </c>
      <c r="DD16">
        <f t="shared" si="11"/>
        <v>0</v>
      </c>
      <c r="DE16" s="365">
        <f t="shared" si="12"/>
        <v>0</v>
      </c>
      <c r="DF16" s="365">
        <f t="shared" si="13"/>
        <v>0</v>
      </c>
      <c r="DH16" s="426">
        <f t="shared" si="14"/>
        <v>0</v>
      </c>
      <c r="DI16" s="426">
        <f t="shared" si="15"/>
        <v>0</v>
      </c>
      <c r="DJ16" s="426">
        <f t="shared" si="15"/>
        <v>0</v>
      </c>
      <c r="DK16" s="426">
        <f t="shared" si="15"/>
        <v>0</v>
      </c>
      <c r="DL16" s="426">
        <f t="shared" si="15"/>
        <v>0</v>
      </c>
      <c r="DM16" s="426">
        <f t="shared" si="15"/>
        <v>0</v>
      </c>
      <c r="DN16" s="426">
        <f t="shared" si="15"/>
        <v>0</v>
      </c>
      <c r="DO16" s="426">
        <f t="shared" si="15"/>
        <v>0</v>
      </c>
      <c r="DP16" s="426">
        <f t="shared" si="15"/>
        <v>0</v>
      </c>
      <c r="DQ16" s="426">
        <f t="shared" si="15"/>
        <v>0</v>
      </c>
      <c r="DR16" s="426">
        <f t="shared" si="15"/>
        <v>0</v>
      </c>
      <c r="DS16" s="426">
        <f t="shared" si="15"/>
        <v>0</v>
      </c>
      <c r="DT16" s="426">
        <f t="shared" si="15"/>
        <v>0</v>
      </c>
      <c r="DU16" s="426">
        <f t="shared" si="15"/>
        <v>0</v>
      </c>
      <c r="DV16" s="426">
        <f t="shared" si="15"/>
        <v>0</v>
      </c>
      <c r="DW16" s="426">
        <f t="shared" si="15"/>
        <v>0</v>
      </c>
      <c r="DX16" s="426">
        <f t="shared" si="15"/>
        <v>0</v>
      </c>
      <c r="DY16" s="426">
        <f t="shared" si="16"/>
        <v>0</v>
      </c>
      <c r="DZ16" s="426">
        <f t="shared" si="16"/>
        <v>0</v>
      </c>
      <c r="EA16" s="426">
        <f t="shared" si="16"/>
        <v>0</v>
      </c>
      <c r="EB16" s="426"/>
      <c r="EC16" s="426">
        <v>13</v>
      </c>
      <c r="ED16" s="588">
        <v>14113.3</v>
      </c>
      <c r="EE16" s="368"/>
      <c r="EF16" s="426">
        <v>13</v>
      </c>
      <c r="EG16" s="588">
        <v>14113.45</v>
      </c>
      <c r="EK16">
        <v>13</v>
      </c>
      <c r="EL16">
        <f>'Price List'!AF902</f>
        <v>18</v>
      </c>
      <c r="EM16">
        <f>'Price List'!AG902</f>
        <v>16</v>
      </c>
      <c r="EN16">
        <f>'Price List'!AH902</f>
        <v>14</v>
      </c>
      <c r="EO16">
        <f>'Price List'!AI902</f>
        <v>12</v>
      </c>
      <c r="EP16">
        <f>'Price List'!AJ902</f>
        <v>10</v>
      </c>
      <c r="EQ16">
        <f>'Price List'!AK902</f>
        <v>0</v>
      </c>
      <c r="ER16">
        <f>'Price List'!AL866</f>
        <v>0</v>
      </c>
      <c r="ES16">
        <f>'Price List'!AM866</f>
        <v>6</v>
      </c>
      <c r="ET16" s="631">
        <f>'Price List'!AN902</f>
        <v>200.7</v>
      </c>
      <c r="EU16" s="631">
        <f>'Price List'!AO902</f>
        <v>260.90999999999997</v>
      </c>
      <c r="EV16" s="631">
        <f>'Price List'!AP902</f>
        <v>301.04999999999995</v>
      </c>
      <c r="EW16" s="631">
        <f>'Price List'!AQ902</f>
        <v>351.22499999999997</v>
      </c>
      <c r="EX16" s="631">
        <f>'Price List'!AR902</f>
        <v>401.4</v>
      </c>
      <c r="EY16" s="368">
        <f>'Price List'!AN1680</f>
        <v>370</v>
      </c>
      <c r="EZ16" s="610">
        <f t="shared" si="17"/>
        <v>43.07</v>
      </c>
    </row>
    <row r="17" spans="4:156" x14ac:dyDescent="0.2">
      <c r="D17" s="599"/>
      <c r="E17" s="602"/>
      <c r="F17" s="432"/>
      <c r="G17" s="596"/>
      <c r="H17" s="432"/>
      <c r="I17" s="431"/>
      <c r="J17" s="596"/>
      <c r="K17" s="602"/>
      <c r="L17" s="615" t="str">
        <f>IF('KB Duct Parts'!$BL$14=1,"Galv","SS")</f>
        <v>Galv</v>
      </c>
      <c r="M17" s="605" t="str">
        <f t="shared" si="18"/>
        <v xml:space="preserve"> </v>
      </c>
      <c r="N17" s="430" t="str">
        <f t="shared" si="19"/>
        <v xml:space="preserve"> </v>
      </c>
      <c r="O17" s="430" t="str">
        <f t="shared" si="20"/>
        <v xml:space="preserve"> </v>
      </c>
      <c r="P17" s="607">
        <f>IF('KB Duct Parts'!$BL$14=1,SUM(Y17:AA17),SUM(AB17:AD17))</f>
        <v>0</v>
      </c>
      <c r="Q17" s="618">
        <f t="shared" si="1"/>
        <v>0</v>
      </c>
      <c r="R17" s="606" t="str">
        <f>IF(D17=0," ",IF(D17&gt;0,IF(AND(D17&gt;0,J17=30),VLOOKUP(E17,$BB$6:$BD$25,2),IF(AND(D17&gt;0,J17=45),VLOOKUP(E17,$BE$6:$BF$25,2)))&amp;IF('KB Duct Parts'!$BL$14=2," SS","")))</f>
        <v xml:space="preserve"> </v>
      </c>
      <c r="S17" t="str">
        <f>IF(AND('KB Duct Parts'!$BL$14=1,$D17&gt;0),VLOOKUP($E17,$BJ$6:$BO$25,S$5),IF(AND($D17&gt;0,'KB Duct Parts'!$BL$14=2),18," "))</f>
        <v xml:space="preserve"> </v>
      </c>
      <c r="T17" t="b">
        <f>IF(AND('KB Duct Parts'!$BL$14=1,$D17&gt;0),VLOOKUP($E17,$BJ$6:$BO$25,T$5),IF(AND($D17&gt;0,'KB Duct Parts'!$BL$14=2)," "))</f>
        <v>0</v>
      </c>
      <c r="U17" t="b">
        <f>IF(AND('KB Duct Parts'!$BL$14=1,$D17&gt;0),VLOOKUP($E17,$BJ$6:$BO$25,U$5),IF(AND($D17&gt;0,'KB Duct Parts'!$BL$14=2)," "))</f>
        <v>0</v>
      </c>
      <c r="V17" t="b">
        <f>IF(AND('KB Duct Parts'!$BL$14=1,$D17&gt;0),VLOOKUP($E17,$BJ$6:$BO$25,V$5),IF(AND($D17&gt;0,'KB Duct Parts'!$BL$14=2)," "))</f>
        <v>0</v>
      </c>
      <c r="W17" t="b">
        <f>IF(AND('KB Duct Parts'!$BL$14=1,$D17&gt;0),VLOOKUP($E17,$BJ$6:$BO$25,W$5),IF(AND($D17&gt;0,'KB Duct Parts'!$BL$14=2)," "))</f>
        <v>0</v>
      </c>
      <c r="Y17" t="b">
        <f t="shared" si="2"/>
        <v>0</v>
      </c>
      <c r="Z17">
        <f>IF(AND(F17&gt;3,G17="FL"),VLOOKUP(F17,'Price List'!$BJ$2344:$BL$2362,3),0)</f>
        <v>0</v>
      </c>
      <c r="AA17">
        <f>IF(AND(H17&gt;3,I17="FL"),VLOOKUP(H17,'Price List'!$BJ$2344:$BL$2362,3),0)</f>
        <v>0</v>
      </c>
      <c r="AB17" t="b">
        <f t="shared" si="3"/>
        <v>0</v>
      </c>
      <c r="AC17">
        <f t="shared" si="21"/>
        <v>0</v>
      </c>
      <c r="AD17" s="365">
        <f t="shared" si="22"/>
        <v>0</v>
      </c>
      <c r="AE17" s="426">
        <f t="shared" si="4"/>
        <v>0</v>
      </c>
      <c r="AF17" s="426">
        <f t="shared" si="5"/>
        <v>0</v>
      </c>
      <c r="AG17" s="426">
        <f t="shared" si="5"/>
        <v>0</v>
      </c>
      <c r="AH17" s="426">
        <f t="shared" si="5"/>
        <v>0</v>
      </c>
      <c r="AI17" s="426">
        <f t="shared" si="5"/>
        <v>0</v>
      </c>
      <c r="AJ17" s="426">
        <f t="shared" si="5"/>
        <v>0</v>
      </c>
      <c r="AK17" s="426">
        <f t="shared" si="5"/>
        <v>0</v>
      </c>
      <c r="AL17" s="426">
        <f t="shared" si="5"/>
        <v>0</v>
      </c>
      <c r="AM17" s="426">
        <f t="shared" si="5"/>
        <v>0</v>
      </c>
      <c r="AN17" s="426">
        <f t="shared" si="5"/>
        <v>0</v>
      </c>
      <c r="AO17" s="426">
        <f t="shared" si="5"/>
        <v>0</v>
      </c>
      <c r="AP17" s="426">
        <f t="shared" si="5"/>
        <v>0</v>
      </c>
      <c r="AQ17" s="426">
        <f t="shared" si="5"/>
        <v>0</v>
      </c>
      <c r="AR17" s="426">
        <f t="shared" si="5"/>
        <v>0</v>
      </c>
      <c r="AS17" s="426">
        <f t="shared" si="5"/>
        <v>0</v>
      </c>
      <c r="AT17" s="426">
        <f t="shared" si="5"/>
        <v>0</v>
      </c>
      <c r="AU17" s="426">
        <f t="shared" si="5"/>
        <v>0</v>
      </c>
      <c r="AV17" s="426">
        <f t="shared" si="6"/>
        <v>0</v>
      </c>
      <c r="AW17" s="426">
        <f t="shared" si="6"/>
        <v>0</v>
      </c>
      <c r="AX17" s="426">
        <f t="shared" si="6"/>
        <v>0</v>
      </c>
      <c r="AY17" s="426"/>
      <c r="AZ17" s="426">
        <v>14</v>
      </c>
      <c r="BA17" s="655">
        <f>AP4</f>
        <v>0</v>
      </c>
      <c r="BB17" s="426">
        <v>14</v>
      </c>
      <c r="BC17" s="588">
        <v>14014.3</v>
      </c>
      <c r="BD17" s="368"/>
      <c r="BE17" s="426">
        <v>14</v>
      </c>
      <c r="BF17" s="588">
        <v>14014.45</v>
      </c>
      <c r="BJ17">
        <v>14</v>
      </c>
      <c r="BK17">
        <f>'Price List'!AF828</f>
        <v>18</v>
      </c>
      <c r="BL17">
        <f>'Price List'!AG828</f>
        <v>16</v>
      </c>
      <c r="BM17">
        <f>'Price List'!AH828</f>
        <v>14</v>
      </c>
      <c r="BN17">
        <f>'Price List'!AI828</f>
        <v>12</v>
      </c>
      <c r="BO17">
        <f>'Price List'!AJ828</f>
        <v>10</v>
      </c>
      <c r="BP17">
        <f>'Price List'!AK828</f>
        <v>0</v>
      </c>
      <c r="BQ17">
        <f>'Price List'!AL828</f>
        <v>0</v>
      </c>
      <c r="BR17">
        <f>'Price List'!AM828</f>
        <v>1</v>
      </c>
      <c r="BS17" s="611">
        <f>'Price List'!AN828</f>
        <v>163.9</v>
      </c>
      <c r="BT17" s="119">
        <f>'Price List'!AO828</f>
        <v>213.07000000000002</v>
      </c>
      <c r="BU17" s="119">
        <f>'Price List'!AP828</f>
        <v>245.85000000000002</v>
      </c>
      <c r="BV17" s="119">
        <f>'Price List'!AQ828</f>
        <v>286.82499999999999</v>
      </c>
      <c r="BW17" s="612">
        <f>'Price List'!AR828</f>
        <v>327.8</v>
      </c>
      <c r="BX17" s="368">
        <f>'Price List'!N1681</f>
        <v>397.3</v>
      </c>
      <c r="BY17" s="610">
        <f>'[1]Price List'!N4134</f>
        <v>45.91</v>
      </c>
      <c r="CB17" s="599"/>
      <c r="CC17" s="602"/>
      <c r="CD17" s="432"/>
      <c r="CE17" s="596"/>
      <c r="CF17" s="432"/>
      <c r="CG17" s="431"/>
      <c r="CH17" s="432"/>
      <c r="CI17" s="596"/>
      <c r="CJ17" s="621"/>
      <c r="CK17" s="602" t="s">
        <v>855</v>
      </c>
      <c r="CL17" s="635" t="str">
        <f>IF('KB Duct Parts'!$BL$14=1,"Galv","SS")</f>
        <v>Galv</v>
      </c>
      <c r="CM17" s="605" t="str">
        <f t="shared" si="7"/>
        <v xml:space="preserve"> </v>
      </c>
      <c r="CN17" s="430" t="str">
        <f t="shared" si="23"/>
        <v xml:space="preserve"> </v>
      </c>
      <c r="CO17" s="430" t="str">
        <f t="shared" si="8"/>
        <v xml:space="preserve"> </v>
      </c>
      <c r="CP17" s="607">
        <f>IF('KB Duct Parts'!$BL$14=1,SUM(CY17:DB17),SUM(DC17:DF17))</f>
        <v>0</v>
      </c>
      <c r="CQ17" s="639">
        <f t="shared" si="24"/>
        <v>0</v>
      </c>
      <c r="CR17" s="606" t="str">
        <f>IF(CB17=0," ",IF(CD17&gt;0,IF(AND(CD17&gt;0,CJ17=30),VLOOKUP(CC17,$EC$6:$ED$25,2),IF(AND(CB17&gt;0,CJ17=45),VLOOKUP(CC17,$EF$6:$EG$25,2)))&amp;IF('KB Duct Parts'!$BL$14=2," SS","")))</f>
        <v xml:space="preserve"> </v>
      </c>
      <c r="CS17" t="str">
        <f>IF(AND('KB Duct Parts'!$BL$14=1,$CB17&gt;0),VLOOKUP($CC17,$BJ$6:$BO$25,S$5),IF(AND($CB17&gt;0,'KB Duct Parts'!$BL$14=2),18," "))</f>
        <v xml:space="preserve"> </v>
      </c>
      <c r="CT17" t="b">
        <f>IF(AND('KB Duct Parts'!$BL$14=1,$CB17&gt;0),VLOOKUP($CC17,$BJ$6:$BO$25,T$5),IF(AND($CB17&gt;0,'KB Duct Parts'!$BL$14=2)," "))</f>
        <v>0</v>
      </c>
      <c r="CU17" t="b">
        <f>IF(AND('KB Duct Parts'!$BL$14=1,$CB17&gt;0),VLOOKUP($CC17,$BJ$6:$BO$25,U$5),IF(AND($CB17&gt;0,'KB Duct Parts'!$BL$14=2)," "))</f>
        <v>0</v>
      </c>
      <c r="CV17" t="b">
        <f>IF(AND('KB Duct Parts'!$BL$14=1,$CB17&gt;0),VLOOKUP($CC17,$BJ$6:$BO$25,V$5),IF(AND($CB17&gt;0,'KB Duct Parts'!$BL$14=2)," "))</f>
        <v>0</v>
      </c>
      <c r="CW17" t="b">
        <f>IF(AND('KB Duct Parts'!$BL$14=1,$CB17&gt;0),VLOOKUP($CC17,$BJ$6:$BO$25,W$5),IF(AND($CB17&gt;0,'KB Duct Parts'!$BL$14=2)," "))</f>
        <v>0</v>
      </c>
      <c r="CY17" t="b">
        <f t="shared" si="9"/>
        <v>0</v>
      </c>
      <c r="CZ17">
        <f>IF(AND(CD17&gt;0,CE17="FL"),VLOOKUP(CD17,'Price List'!$BJ$2344:$BL$2362,3),0)</f>
        <v>0</v>
      </c>
      <c r="DA17">
        <f>IF(AND(CF17&gt;3,CG17="FL"),VLOOKUP(CF17,'Price List'!$BJ$2344:$BL$2362,3),0)</f>
        <v>0</v>
      </c>
      <c r="DB17">
        <f>IF(AND(CH17&gt;3,CI17="FL"),VLOOKUP(CH17,'Price List'!$BJ$2344:$BL$2362,3),0)</f>
        <v>0</v>
      </c>
      <c r="DC17" t="b">
        <f t="shared" si="10"/>
        <v>0</v>
      </c>
      <c r="DD17">
        <f t="shared" si="11"/>
        <v>0</v>
      </c>
      <c r="DE17" s="365">
        <f t="shared" si="12"/>
        <v>0</v>
      </c>
      <c r="DF17" s="365">
        <f t="shared" si="13"/>
        <v>0</v>
      </c>
      <c r="DH17" s="426">
        <f t="shared" si="14"/>
        <v>0</v>
      </c>
      <c r="DI17" s="426">
        <f t="shared" si="15"/>
        <v>0</v>
      </c>
      <c r="DJ17" s="426">
        <f t="shared" si="15"/>
        <v>0</v>
      </c>
      <c r="DK17" s="426">
        <f t="shared" si="15"/>
        <v>0</v>
      </c>
      <c r="DL17" s="426">
        <f t="shared" si="15"/>
        <v>0</v>
      </c>
      <c r="DM17" s="426">
        <f t="shared" si="15"/>
        <v>0</v>
      </c>
      <c r="DN17" s="426">
        <f t="shared" si="15"/>
        <v>0</v>
      </c>
      <c r="DO17" s="426">
        <f t="shared" si="15"/>
        <v>0</v>
      </c>
      <c r="DP17" s="426">
        <f t="shared" si="15"/>
        <v>0</v>
      </c>
      <c r="DQ17" s="426">
        <f t="shared" si="15"/>
        <v>0</v>
      </c>
      <c r="DR17" s="426">
        <f t="shared" si="15"/>
        <v>0</v>
      </c>
      <c r="DS17" s="426">
        <f t="shared" si="15"/>
        <v>0</v>
      </c>
      <c r="DT17" s="426">
        <f t="shared" si="15"/>
        <v>0</v>
      </c>
      <c r="DU17" s="426">
        <f t="shared" si="15"/>
        <v>0</v>
      </c>
      <c r="DV17" s="426">
        <f t="shared" si="15"/>
        <v>0</v>
      </c>
      <c r="DW17" s="426">
        <f t="shared" si="15"/>
        <v>0</v>
      </c>
      <c r="DX17" s="426">
        <f t="shared" si="15"/>
        <v>0</v>
      </c>
      <c r="DY17" s="426">
        <f t="shared" si="16"/>
        <v>0</v>
      </c>
      <c r="DZ17" s="426">
        <f t="shared" si="16"/>
        <v>0</v>
      </c>
      <c r="EA17" s="426">
        <f t="shared" si="16"/>
        <v>0</v>
      </c>
      <c r="EB17" s="426"/>
      <c r="EC17" s="426">
        <v>14</v>
      </c>
      <c r="ED17" s="588">
        <v>14114.3</v>
      </c>
      <c r="EE17" s="368"/>
      <c r="EF17" s="426">
        <v>14</v>
      </c>
      <c r="EG17" s="588">
        <v>14114.45</v>
      </c>
      <c r="EK17">
        <v>14</v>
      </c>
      <c r="EL17">
        <f>'Price List'!AF903</f>
        <v>18</v>
      </c>
      <c r="EM17">
        <f>'Price List'!AG903</f>
        <v>16</v>
      </c>
      <c r="EN17">
        <f>'Price List'!AH903</f>
        <v>14</v>
      </c>
      <c r="EO17">
        <f>'Price List'!AI903</f>
        <v>12</v>
      </c>
      <c r="EP17">
        <f>'Price List'!AJ903</f>
        <v>10</v>
      </c>
      <c r="EQ17">
        <f>'Price List'!AK903</f>
        <v>0</v>
      </c>
      <c r="ER17">
        <f>'Price List'!AL867</f>
        <v>0</v>
      </c>
      <c r="ES17">
        <f>'Price List'!AM867</f>
        <v>6</v>
      </c>
      <c r="ET17" s="631">
        <f>'Price List'!AN903</f>
        <v>219.4</v>
      </c>
      <c r="EU17" s="631">
        <f>'Price List'!AO903</f>
        <v>285.22000000000003</v>
      </c>
      <c r="EV17" s="631">
        <f>'Price List'!AP903</f>
        <v>329.1</v>
      </c>
      <c r="EW17" s="631">
        <f>'Price List'!AQ903</f>
        <v>383.95</v>
      </c>
      <c r="EX17" s="631">
        <f>'Price List'!AR903</f>
        <v>438.8</v>
      </c>
      <c r="EY17" s="368">
        <f>'Price List'!AN1681</f>
        <v>397.3</v>
      </c>
      <c r="EZ17" s="610">
        <f t="shared" si="17"/>
        <v>45.91</v>
      </c>
    </row>
    <row r="18" spans="4:156" x14ac:dyDescent="0.2">
      <c r="D18" s="599"/>
      <c r="E18" s="602"/>
      <c r="F18" s="432"/>
      <c r="G18" s="596"/>
      <c r="H18" s="432"/>
      <c r="I18" s="431"/>
      <c r="J18" s="596"/>
      <c r="K18" s="602"/>
      <c r="L18" s="615" t="str">
        <f>IF('KB Duct Parts'!$BL$14=1,"Galv","SS")</f>
        <v>Galv</v>
      </c>
      <c r="M18" s="605" t="str">
        <f t="shared" si="18"/>
        <v xml:space="preserve"> </v>
      </c>
      <c r="N18" s="430" t="str">
        <f t="shared" si="19"/>
        <v xml:space="preserve"> </v>
      </c>
      <c r="O18" s="430" t="str">
        <f t="shared" si="20"/>
        <v xml:space="preserve"> </v>
      </c>
      <c r="P18" s="607">
        <f>IF('KB Duct Parts'!$BL$14=1,SUM(Y18:AA18),SUM(AB18:AD18))</f>
        <v>0</v>
      </c>
      <c r="Q18" s="618">
        <f t="shared" si="1"/>
        <v>0</v>
      </c>
      <c r="R18" s="606" t="str">
        <f>IF(D18=0," ",IF(D18&gt;0,IF(AND(D18&gt;0,J18=30),VLOOKUP(E18,$BB$6:$BD$25,2),IF(AND(D18&gt;0,J18=45),VLOOKUP(E18,$BE$6:$BF$25,2)))&amp;IF('KB Duct Parts'!$BL$14=2," SS","")))</f>
        <v xml:space="preserve"> </v>
      </c>
      <c r="S18" t="str">
        <f>IF(AND('KB Duct Parts'!$BL$14=1,$D18&gt;0),VLOOKUP($E18,$BJ$6:$BO$25,S$5),IF(AND($D18&gt;0,'KB Duct Parts'!$BL$14=2),18," "))</f>
        <v xml:space="preserve"> </v>
      </c>
      <c r="T18" t="b">
        <f>IF(AND('KB Duct Parts'!$BL$14=1,$D18&gt;0),VLOOKUP($E18,$BJ$6:$BO$25,T$5),IF(AND($D18&gt;0,'KB Duct Parts'!$BL$14=2)," "))</f>
        <v>0</v>
      </c>
      <c r="U18" t="b">
        <f>IF(AND('KB Duct Parts'!$BL$14=1,$D18&gt;0),VLOOKUP($E18,$BJ$6:$BO$25,U$5),IF(AND($D18&gt;0,'KB Duct Parts'!$BL$14=2)," "))</f>
        <v>0</v>
      </c>
      <c r="V18" t="b">
        <f>IF(AND('KB Duct Parts'!$BL$14=1,$D18&gt;0),VLOOKUP($E18,$BJ$6:$BO$25,V$5),IF(AND($D18&gt;0,'KB Duct Parts'!$BL$14=2)," "))</f>
        <v>0</v>
      </c>
      <c r="W18" t="b">
        <f>IF(AND('KB Duct Parts'!$BL$14=1,$D18&gt;0),VLOOKUP($E18,$BJ$6:$BO$25,W$5),IF(AND($D18&gt;0,'KB Duct Parts'!$BL$14=2)," "))</f>
        <v>0</v>
      </c>
      <c r="Y18" t="b">
        <f t="shared" si="2"/>
        <v>0</v>
      </c>
      <c r="Z18">
        <f>IF(AND(F18&gt;3,G18="FL"),VLOOKUP(F18,'Price List'!$BJ$2344:$BL$2362,3),0)</f>
        <v>0</v>
      </c>
      <c r="AA18">
        <f>IF(AND(H18&gt;3,I18="FL"),VLOOKUP(H18,'Price List'!$BJ$2344:$BL$2362,3),0)</f>
        <v>0</v>
      </c>
      <c r="AB18" t="b">
        <f t="shared" si="3"/>
        <v>0</v>
      </c>
      <c r="AC18">
        <f t="shared" si="21"/>
        <v>0</v>
      </c>
      <c r="AD18" s="365">
        <f t="shared" si="22"/>
        <v>0</v>
      </c>
      <c r="AE18" s="426">
        <f t="shared" si="4"/>
        <v>0</v>
      </c>
      <c r="AF18" s="426">
        <f t="shared" si="5"/>
        <v>0</v>
      </c>
      <c r="AG18" s="426">
        <f t="shared" si="5"/>
        <v>0</v>
      </c>
      <c r="AH18" s="426">
        <f t="shared" si="5"/>
        <v>0</v>
      </c>
      <c r="AI18" s="426">
        <f t="shared" si="5"/>
        <v>0</v>
      </c>
      <c r="AJ18" s="426">
        <f t="shared" si="5"/>
        <v>0</v>
      </c>
      <c r="AK18" s="426">
        <f t="shared" si="5"/>
        <v>0</v>
      </c>
      <c r="AL18" s="426">
        <f t="shared" si="5"/>
        <v>0</v>
      </c>
      <c r="AM18" s="426">
        <f t="shared" si="5"/>
        <v>0</v>
      </c>
      <c r="AN18" s="426">
        <f t="shared" si="5"/>
        <v>0</v>
      </c>
      <c r="AO18" s="426">
        <f t="shared" si="5"/>
        <v>0</v>
      </c>
      <c r="AP18" s="426">
        <f t="shared" si="5"/>
        <v>0</v>
      </c>
      <c r="AQ18" s="426">
        <f t="shared" si="5"/>
        <v>0</v>
      </c>
      <c r="AR18" s="426">
        <f t="shared" si="5"/>
        <v>0</v>
      </c>
      <c r="AS18" s="426">
        <f t="shared" si="5"/>
        <v>0</v>
      </c>
      <c r="AT18" s="426">
        <f t="shared" si="5"/>
        <v>0</v>
      </c>
      <c r="AU18" s="426">
        <f t="shared" si="5"/>
        <v>0</v>
      </c>
      <c r="AV18" s="426">
        <f t="shared" si="6"/>
        <v>0</v>
      </c>
      <c r="AW18" s="426">
        <f t="shared" si="6"/>
        <v>0</v>
      </c>
      <c r="AX18" s="426">
        <f t="shared" si="6"/>
        <v>0</v>
      </c>
      <c r="AY18" s="426"/>
      <c r="AZ18" s="426">
        <v>15</v>
      </c>
      <c r="BA18" s="655">
        <f>AQ4</f>
        <v>0</v>
      </c>
      <c r="BB18" s="426">
        <v>15</v>
      </c>
      <c r="BC18" s="588">
        <v>14015.3</v>
      </c>
      <c r="BD18" s="368"/>
      <c r="BE18" s="426">
        <v>15</v>
      </c>
      <c r="BF18" s="588">
        <v>14015.45</v>
      </c>
      <c r="BJ18">
        <v>15</v>
      </c>
      <c r="BK18">
        <f>'Price List'!AF829</f>
        <v>18</v>
      </c>
      <c r="BL18">
        <f>'Price List'!AG829</f>
        <v>16</v>
      </c>
      <c r="BM18">
        <f>'Price List'!AH829</f>
        <v>14</v>
      </c>
      <c r="BN18">
        <f>'Price List'!AI829</f>
        <v>12</v>
      </c>
      <c r="BO18">
        <f>'Price List'!AJ829</f>
        <v>10</v>
      </c>
      <c r="BP18">
        <f>'Price List'!AK829</f>
        <v>0</v>
      </c>
      <c r="BQ18">
        <f>'Price List'!AL829</f>
        <v>0</v>
      </c>
      <c r="BR18">
        <f>'Price List'!AM829</f>
        <v>1</v>
      </c>
      <c r="BS18" s="611">
        <f>'Price List'!AN829</f>
        <v>176</v>
      </c>
      <c r="BT18" s="119">
        <f>'Price List'!AO829</f>
        <v>228.8</v>
      </c>
      <c r="BU18" s="119">
        <f>'Price List'!AP829</f>
        <v>264</v>
      </c>
      <c r="BV18" s="119">
        <f>'Price List'!AQ829</f>
        <v>308</v>
      </c>
      <c r="BW18" s="612">
        <f>'Price List'!AR829</f>
        <v>352</v>
      </c>
      <c r="BX18" s="368">
        <f>'Price List'!N1682</f>
        <v>425.8</v>
      </c>
      <c r="BY18" s="610">
        <f>'[1]Price List'!N4135</f>
        <v>49.32</v>
      </c>
      <c r="CB18" s="599"/>
      <c r="CC18" s="602"/>
      <c r="CD18" s="432"/>
      <c r="CE18" s="596"/>
      <c r="CF18" s="432"/>
      <c r="CG18" s="431"/>
      <c r="CH18" s="432"/>
      <c r="CI18" s="596"/>
      <c r="CJ18" s="621"/>
      <c r="CK18" s="602" t="s">
        <v>855</v>
      </c>
      <c r="CL18" s="635" t="str">
        <f>IF('KB Duct Parts'!$BL$14=1,"Galv","SS")</f>
        <v>Galv</v>
      </c>
      <c r="CM18" s="605" t="str">
        <f t="shared" si="7"/>
        <v xml:space="preserve"> </v>
      </c>
      <c r="CN18" s="430" t="str">
        <f t="shared" si="23"/>
        <v xml:space="preserve"> </v>
      </c>
      <c r="CO18" s="430" t="str">
        <f t="shared" si="8"/>
        <v xml:space="preserve"> </v>
      </c>
      <c r="CP18" s="607">
        <f>IF('KB Duct Parts'!$BL$14=1,SUM(CY18:DB18),SUM(DC18:DF18))</f>
        <v>0</v>
      </c>
      <c r="CQ18" s="639">
        <f t="shared" si="24"/>
        <v>0</v>
      </c>
      <c r="CR18" s="606" t="str">
        <f>IF(CB18=0," ",IF(CD18&gt;0,IF(AND(CD18&gt;0,CJ18=30),VLOOKUP(CC18,$EC$6:$ED$25,2),IF(AND(CB18&gt;0,CJ18=45),VLOOKUP(CC18,$EF$6:$EG$25,2)))&amp;IF('KB Duct Parts'!$BL$14=2," SS","")))</f>
        <v xml:space="preserve"> </v>
      </c>
      <c r="CS18" t="str">
        <f>IF(AND('KB Duct Parts'!$BL$14=1,$CB18&gt;0),VLOOKUP($CC18,$BJ$6:$BO$25,S$5),IF(AND($CB18&gt;0,'KB Duct Parts'!$BL$14=2),18," "))</f>
        <v xml:space="preserve"> </v>
      </c>
      <c r="CT18" t="b">
        <f>IF(AND('KB Duct Parts'!$BL$14=1,$CB18&gt;0),VLOOKUP($CC18,$BJ$6:$BO$25,T$5),IF(AND($CB18&gt;0,'KB Duct Parts'!$BL$14=2)," "))</f>
        <v>0</v>
      </c>
      <c r="CU18" t="b">
        <f>IF(AND('KB Duct Parts'!$BL$14=1,$CB18&gt;0),VLOOKUP($CC18,$BJ$6:$BO$25,U$5),IF(AND($CB18&gt;0,'KB Duct Parts'!$BL$14=2)," "))</f>
        <v>0</v>
      </c>
      <c r="CV18" t="b">
        <f>IF(AND('KB Duct Parts'!$BL$14=1,$CB18&gt;0),VLOOKUP($CC18,$BJ$6:$BO$25,V$5),IF(AND($CB18&gt;0,'KB Duct Parts'!$BL$14=2)," "))</f>
        <v>0</v>
      </c>
      <c r="CW18" t="b">
        <f>IF(AND('KB Duct Parts'!$BL$14=1,$CB18&gt;0),VLOOKUP($CC18,$BJ$6:$BO$25,W$5),IF(AND($CB18&gt;0,'KB Duct Parts'!$BL$14=2)," "))</f>
        <v>0</v>
      </c>
      <c r="CY18" t="b">
        <f t="shared" si="9"/>
        <v>0</v>
      </c>
      <c r="CZ18">
        <f>IF(AND(CD18&gt;0,CE18="FL"),VLOOKUP(CD18,'Price List'!$BJ$2344:$BL$2362,3),0)</f>
        <v>0</v>
      </c>
      <c r="DA18">
        <f>IF(AND(CF18&gt;3,CG18="FL"),VLOOKUP(CF18,'Price List'!$BJ$2344:$BL$2362,3),0)</f>
        <v>0</v>
      </c>
      <c r="DB18">
        <f>IF(AND(CH18&gt;3,CI18="FL"),VLOOKUP(CH18,'Price List'!$BJ$2344:$BL$2362,3),0)</f>
        <v>0</v>
      </c>
      <c r="DC18" t="b">
        <f t="shared" si="10"/>
        <v>0</v>
      </c>
      <c r="DD18">
        <f t="shared" si="11"/>
        <v>0</v>
      </c>
      <c r="DE18" s="365">
        <f t="shared" si="12"/>
        <v>0</v>
      </c>
      <c r="DF18" s="365">
        <f t="shared" si="13"/>
        <v>0</v>
      </c>
      <c r="DH18" s="426">
        <f t="shared" si="14"/>
        <v>0</v>
      </c>
      <c r="DI18" s="426">
        <f t="shared" si="15"/>
        <v>0</v>
      </c>
      <c r="DJ18" s="426">
        <f t="shared" si="15"/>
        <v>0</v>
      </c>
      <c r="DK18" s="426">
        <f t="shared" si="15"/>
        <v>0</v>
      </c>
      <c r="DL18" s="426">
        <f t="shared" si="15"/>
        <v>0</v>
      </c>
      <c r="DM18" s="426">
        <f t="shared" si="15"/>
        <v>0</v>
      </c>
      <c r="DN18" s="426">
        <f t="shared" si="15"/>
        <v>0</v>
      </c>
      <c r="DO18" s="426">
        <f t="shared" si="15"/>
        <v>0</v>
      </c>
      <c r="DP18" s="426">
        <f t="shared" si="15"/>
        <v>0</v>
      </c>
      <c r="DQ18" s="426">
        <f t="shared" si="15"/>
        <v>0</v>
      </c>
      <c r="DR18" s="426">
        <f t="shared" si="15"/>
        <v>0</v>
      </c>
      <c r="DS18" s="426">
        <f t="shared" si="15"/>
        <v>0</v>
      </c>
      <c r="DT18" s="426">
        <f t="shared" si="15"/>
        <v>0</v>
      </c>
      <c r="DU18" s="426">
        <f t="shared" si="15"/>
        <v>0</v>
      </c>
      <c r="DV18" s="426">
        <f t="shared" si="15"/>
        <v>0</v>
      </c>
      <c r="DW18" s="426">
        <f t="shared" si="15"/>
        <v>0</v>
      </c>
      <c r="DX18" s="426">
        <f t="shared" si="15"/>
        <v>0</v>
      </c>
      <c r="DY18" s="426">
        <f t="shared" si="16"/>
        <v>0</v>
      </c>
      <c r="DZ18" s="426">
        <f t="shared" si="16"/>
        <v>0</v>
      </c>
      <c r="EA18" s="426">
        <f t="shared" si="16"/>
        <v>0</v>
      </c>
      <c r="EB18" s="426"/>
      <c r="EC18" s="426">
        <v>15</v>
      </c>
      <c r="ED18" s="588">
        <v>14115.3</v>
      </c>
      <c r="EE18" s="368"/>
      <c r="EF18" s="426">
        <v>15</v>
      </c>
      <c r="EG18" s="588">
        <v>14115.45</v>
      </c>
      <c r="EK18">
        <v>15</v>
      </c>
      <c r="EL18">
        <f>'Price List'!AF904</f>
        <v>18</v>
      </c>
      <c r="EM18">
        <f>'Price List'!AG904</f>
        <v>16</v>
      </c>
      <c r="EN18">
        <f>'Price List'!AH904</f>
        <v>14</v>
      </c>
      <c r="EO18">
        <f>'Price List'!AI904</f>
        <v>12</v>
      </c>
      <c r="EP18">
        <f>'Price List'!AJ904</f>
        <v>10</v>
      </c>
      <c r="EQ18">
        <f>'Price List'!AK904</f>
        <v>0</v>
      </c>
      <c r="ER18">
        <f>'Price List'!AL868</f>
        <v>0</v>
      </c>
      <c r="ES18">
        <f>'Price List'!AM868</f>
        <v>6</v>
      </c>
      <c r="ET18" s="631">
        <f>'Price List'!AN904</f>
        <v>231.5</v>
      </c>
      <c r="EU18" s="631">
        <f>'Price List'!AO904</f>
        <v>300.95</v>
      </c>
      <c r="EV18" s="631">
        <f>'Price List'!AP904</f>
        <v>347.25</v>
      </c>
      <c r="EW18" s="631">
        <f>'Price List'!AQ904</f>
        <v>405.125</v>
      </c>
      <c r="EX18" s="631">
        <f>'Price List'!AR904</f>
        <v>463</v>
      </c>
      <c r="EY18" s="368">
        <f>'Price List'!AN1682</f>
        <v>425.8</v>
      </c>
      <c r="EZ18" s="610">
        <f t="shared" si="17"/>
        <v>49.32</v>
      </c>
    </row>
    <row r="19" spans="4:156" x14ac:dyDescent="0.2">
      <c r="D19" s="599"/>
      <c r="E19" s="602"/>
      <c r="F19" s="432"/>
      <c r="G19" s="596"/>
      <c r="H19" s="432"/>
      <c r="I19" s="431"/>
      <c r="J19" s="596"/>
      <c r="K19" s="602"/>
      <c r="L19" s="615" t="str">
        <f>IF('KB Duct Parts'!$BL$14=1,"Galv","SS")</f>
        <v>Galv</v>
      </c>
      <c r="M19" s="605" t="str">
        <f t="shared" si="18"/>
        <v xml:space="preserve"> </v>
      </c>
      <c r="N19" s="430" t="str">
        <f t="shared" si="19"/>
        <v xml:space="preserve"> </v>
      </c>
      <c r="O19" s="430" t="str">
        <f t="shared" si="20"/>
        <v xml:space="preserve"> </v>
      </c>
      <c r="P19" s="607">
        <f>IF('KB Duct Parts'!$BL$14=1,SUM(Y19:AA19),SUM(AB19:AD19))</f>
        <v>0</v>
      </c>
      <c r="Q19" s="618">
        <f t="shared" si="1"/>
        <v>0</v>
      </c>
      <c r="R19" s="606" t="str">
        <f>IF(D19=0," ",IF(D19&gt;0,IF(AND(D19&gt;0,J19=30),VLOOKUP(E19,$BB$6:$BD$25,2),IF(AND(D19&gt;0,J19=45),VLOOKUP(E19,$BE$6:$BF$25,2)))&amp;IF('KB Duct Parts'!$BL$14=2," SS","")))</f>
        <v xml:space="preserve"> </v>
      </c>
      <c r="S19" t="str">
        <f>IF(AND('KB Duct Parts'!$BL$14=1,$D19&gt;0),VLOOKUP($E19,$BJ$6:$BO$25,S$5),IF(AND($D19&gt;0,'KB Duct Parts'!$BL$14=2),18," "))</f>
        <v xml:space="preserve"> </v>
      </c>
      <c r="T19" t="b">
        <f>IF(AND('KB Duct Parts'!$BL$14=1,$D19&gt;0),VLOOKUP($E19,$BJ$6:$BO$25,T$5),IF(AND($D19&gt;0,'KB Duct Parts'!$BL$14=2)," "))</f>
        <v>0</v>
      </c>
      <c r="U19" t="b">
        <f>IF(AND('KB Duct Parts'!$BL$14=1,$D19&gt;0),VLOOKUP($E19,$BJ$6:$BO$25,U$5),IF(AND($D19&gt;0,'KB Duct Parts'!$BL$14=2)," "))</f>
        <v>0</v>
      </c>
      <c r="V19" t="b">
        <f>IF(AND('KB Duct Parts'!$BL$14=1,$D19&gt;0),VLOOKUP($E19,$BJ$6:$BO$25,V$5),IF(AND($D19&gt;0,'KB Duct Parts'!$BL$14=2)," "))</f>
        <v>0</v>
      </c>
      <c r="W19" t="b">
        <f>IF(AND('KB Duct Parts'!$BL$14=1,$D19&gt;0),VLOOKUP($E19,$BJ$6:$BO$25,W$5),IF(AND($D19&gt;0,'KB Duct Parts'!$BL$14=2)," "))</f>
        <v>0</v>
      </c>
      <c r="Y19" t="b">
        <f t="shared" si="2"/>
        <v>0</v>
      </c>
      <c r="Z19">
        <f>IF(AND(F19&gt;3,G19="FL"),VLOOKUP(F19,'Price List'!$BJ$2344:$BL$2362,3),0)</f>
        <v>0</v>
      </c>
      <c r="AA19">
        <f>IF(AND(H19&gt;3,I19="FL"),VLOOKUP(H19,'Price List'!$BJ$2344:$BL$2362,3),0)</f>
        <v>0</v>
      </c>
      <c r="AB19" t="b">
        <f t="shared" si="3"/>
        <v>0</v>
      </c>
      <c r="AC19">
        <f t="shared" si="21"/>
        <v>0</v>
      </c>
      <c r="AD19" s="365">
        <f t="shared" si="22"/>
        <v>0</v>
      </c>
      <c r="AE19" s="426">
        <f t="shared" si="4"/>
        <v>0</v>
      </c>
      <c r="AF19" s="426">
        <f t="shared" si="5"/>
        <v>0</v>
      </c>
      <c r="AG19" s="426">
        <f t="shared" si="5"/>
        <v>0</v>
      </c>
      <c r="AH19" s="426">
        <f t="shared" si="5"/>
        <v>0</v>
      </c>
      <c r="AI19" s="426">
        <f t="shared" si="5"/>
        <v>0</v>
      </c>
      <c r="AJ19" s="426">
        <f t="shared" si="5"/>
        <v>0</v>
      </c>
      <c r="AK19" s="426">
        <f t="shared" si="5"/>
        <v>0</v>
      </c>
      <c r="AL19" s="426">
        <f t="shared" si="5"/>
        <v>0</v>
      </c>
      <c r="AM19" s="426">
        <f t="shared" si="5"/>
        <v>0</v>
      </c>
      <c r="AN19" s="426">
        <f t="shared" si="5"/>
        <v>0</v>
      </c>
      <c r="AO19" s="426">
        <f t="shared" si="5"/>
        <v>0</v>
      </c>
      <c r="AP19" s="426">
        <f t="shared" si="5"/>
        <v>0</v>
      </c>
      <c r="AQ19" s="426">
        <f t="shared" si="5"/>
        <v>0</v>
      </c>
      <c r="AR19" s="426">
        <f t="shared" si="5"/>
        <v>0</v>
      </c>
      <c r="AS19" s="426">
        <f t="shared" si="5"/>
        <v>0</v>
      </c>
      <c r="AT19" s="426">
        <f t="shared" si="5"/>
        <v>0</v>
      </c>
      <c r="AU19" s="426">
        <f t="shared" si="5"/>
        <v>0</v>
      </c>
      <c r="AV19" s="426">
        <f t="shared" si="6"/>
        <v>0</v>
      </c>
      <c r="AW19" s="426">
        <f t="shared" si="6"/>
        <v>0</v>
      </c>
      <c r="AX19" s="426">
        <f t="shared" si="6"/>
        <v>0</v>
      </c>
      <c r="AY19" s="426"/>
      <c r="AZ19" s="426">
        <v>16</v>
      </c>
      <c r="BA19" s="655">
        <f>AR4</f>
        <v>0</v>
      </c>
      <c r="BB19" s="426">
        <v>16</v>
      </c>
      <c r="BC19" s="588">
        <v>14016.3</v>
      </c>
      <c r="BD19" s="368"/>
      <c r="BE19" s="426">
        <v>16</v>
      </c>
      <c r="BF19" s="588">
        <v>14016.45</v>
      </c>
      <c r="BJ19">
        <v>16</v>
      </c>
      <c r="BK19">
        <f>'Price List'!AF830</f>
        <v>18</v>
      </c>
      <c r="BL19">
        <f>'Price List'!AG830</f>
        <v>16</v>
      </c>
      <c r="BM19">
        <f>'Price List'!AH830</f>
        <v>14</v>
      </c>
      <c r="BN19">
        <f>'Price List'!AI830</f>
        <v>12</v>
      </c>
      <c r="BO19">
        <f>'Price List'!AJ830</f>
        <v>10</v>
      </c>
      <c r="BP19">
        <f>'Price List'!AK830</f>
        <v>0</v>
      </c>
      <c r="BQ19">
        <f>'Price List'!AL830</f>
        <v>0</v>
      </c>
      <c r="BR19">
        <f>'Price List'!AM830</f>
        <v>1</v>
      </c>
      <c r="BS19" s="611">
        <f>'Price List'!AN830</f>
        <v>188.3</v>
      </c>
      <c r="BT19" s="119">
        <f>'Price List'!AO830</f>
        <v>244.79000000000002</v>
      </c>
      <c r="BU19" s="119">
        <f>'Price List'!AP830</f>
        <v>282.45000000000005</v>
      </c>
      <c r="BV19" s="119">
        <f>'Price List'!AQ830</f>
        <v>329.52500000000003</v>
      </c>
      <c r="BW19" s="612">
        <f>'Price List'!AR830</f>
        <v>376.6</v>
      </c>
      <c r="BX19" s="368">
        <f>'Price List'!N1683</f>
        <v>443.7</v>
      </c>
      <c r="BY19" s="610">
        <f>'[1]Price List'!N4136</f>
        <v>52.84</v>
      </c>
      <c r="CB19" s="599"/>
      <c r="CC19" s="602"/>
      <c r="CD19" s="432"/>
      <c r="CE19" s="596"/>
      <c r="CF19" s="432"/>
      <c r="CG19" s="431"/>
      <c r="CH19" s="432"/>
      <c r="CI19" s="596"/>
      <c r="CJ19" s="621"/>
      <c r="CK19" s="602" t="s">
        <v>855</v>
      </c>
      <c r="CL19" s="635" t="str">
        <f>IF('KB Duct Parts'!$BL$14=1,"Galv","SS")</f>
        <v>Galv</v>
      </c>
      <c r="CM19" s="605" t="str">
        <f t="shared" si="7"/>
        <v xml:space="preserve"> </v>
      </c>
      <c r="CN19" s="430" t="str">
        <f t="shared" si="23"/>
        <v xml:space="preserve"> </v>
      </c>
      <c r="CO19" s="430" t="str">
        <f t="shared" si="8"/>
        <v xml:space="preserve"> </v>
      </c>
      <c r="CP19" s="607">
        <f>IF('KB Duct Parts'!$BL$14=1,SUM(CY19:DB19),SUM(DC19:DF19))</f>
        <v>0</v>
      </c>
      <c r="CQ19" s="639">
        <f t="shared" si="24"/>
        <v>0</v>
      </c>
      <c r="CR19" s="606" t="str">
        <f>IF(CB19=0," ",IF(CD19&gt;0,IF(AND(CD19&gt;0,CJ19=30),VLOOKUP(CC19,$EC$6:$ED$25,2),IF(AND(CB19&gt;0,CJ19=45),VLOOKUP(CC19,$EF$6:$EG$25,2)))&amp;IF('KB Duct Parts'!$BL$14=2," SS","")))</f>
        <v xml:space="preserve"> </v>
      </c>
      <c r="CS19" t="str">
        <f>IF(AND('KB Duct Parts'!$BL$14=1,$CB19&gt;0),VLOOKUP($CC19,$BJ$6:$BO$25,S$5),IF(AND($CB19&gt;0,'KB Duct Parts'!$BL$14=2),18," "))</f>
        <v xml:space="preserve"> </v>
      </c>
      <c r="CT19" t="b">
        <f>IF(AND('KB Duct Parts'!$BL$14=1,$CB19&gt;0),VLOOKUP($CC19,$BJ$6:$BO$25,T$5),IF(AND($CB19&gt;0,'KB Duct Parts'!$BL$14=2)," "))</f>
        <v>0</v>
      </c>
      <c r="CU19" t="b">
        <f>IF(AND('KB Duct Parts'!$BL$14=1,$CB19&gt;0),VLOOKUP($CC19,$BJ$6:$BO$25,U$5),IF(AND($CB19&gt;0,'KB Duct Parts'!$BL$14=2)," "))</f>
        <v>0</v>
      </c>
      <c r="CV19" t="b">
        <f>IF(AND('KB Duct Parts'!$BL$14=1,$CB19&gt;0),VLOOKUP($CC19,$BJ$6:$BO$25,V$5),IF(AND($CB19&gt;0,'KB Duct Parts'!$BL$14=2)," "))</f>
        <v>0</v>
      </c>
      <c r="CW19" t="b">
        <f>IF(AND('KB Duct Parts'!$BL$14=1,$CB19&gt;0),VLOOKUP($CC19,$BJ$6:$BO$25,W$5),IF(AND($CB19&gt;0,'KB Duct Parts'!$BL$14=2)," "))</f>
        <v>0</v>
      </c>
      <c r="CY19" t="b">
        <f t="shared" si="9"/>
        <v>0</v>
      </c>
      <c r="CZ19">
        <f>IF(AND(CD19&gt;0,CE19="FL"),VLOOKUP(CD19,'Price List'!$BJ$2344:$BL$2362,3),0)</f>
        <v>0</v>
      </c>
      <c r="DA19">
        <f>IF(AND(CF19&gt;3,CG19="FL"),VLOOKUP(CF19,'Price List'!$BJ$2344:$BL$2362,3),0)</f>
        <v>0</v>
      </c>
      <c r="DB19">
        <f>IF(AND(CH19&gt;3,CI19="FL"),VLOOKUP(CH19,'Price List'!$BJ$2344:$BL$2362,3),0)</f>
        <v>0</v>
      </c>
      <c r="DC19" t="b">
        <f t="shared" si="10"/>
        <v>0</v>
      </c>
      <c r="DD19">
        <f t="shared" si="11"/>
        <v>0</v>
      </c>
      <c r="DE19" s="365">
        <f t="shared" si="12"/>
        <v>0</v>
      </c>
      <c r="DF19" s="365">
        <f t="shared" si="13"/>
        <v>0</v>
      </c>
      <c r="DH19" s="426">
        <f t="shared" si="14"/>
        <v>0</v>
      </c>
      <c r="DI19" s="426">
        <f t="shared" si="15"/>
        <v>0</v>
      </c>
      <c r="DJ19" s="426">
        <f t="shared" si="15"/>
        <v>0</v>
      </c>
      <c r="DK19" s="426">
        <f t="shared" si="15"/>
        <v>0</v>
      </c>
      <c r="DL19" s="426">
        <f t="shared" si="15"/>
        <v>0</v>
      </c>
      <c r="DM19" s="426">
        <f t="shared" si="15"/>
        <v>0</v>
      </c>
      <c r="DN19" s="426">
        <f t="shared" si="15"/>
        <v>0</v>
      </c>
      <c r="DO19" s="426">
        <f t="shared" si="15"/>
        <v>0</v>
      </c>
      <c r="DP19" s="426">
        <f t="shared" si="15"/>
        <v>0</v>
      </c>
      <c r="DQ19" s="426">
        <f t="shared" si="15"/>
        <v>0</v>
      </c>
      <c r="DR19" s="426">
        <f t="shared" si="15"/>
        <v>0</v>
      </c>
      <c r="DS19" s="426">
        <f t="shared" si="15"/>
        <v>0</v>
      </c>
      <c r="DT19" s="426">
        <f t="shared" si="15"/>
        <v>0</v>
      </c>
      <c r="DU19" s="426">
        <f t="shared" si="15"/>
        <v>0</v>
      </c>
      <c r="DV19" s="426">
        <f t="shared" si="15"/>
        <v>0</v>
      </c>
      <c r="DW19" s="426">
        <f t="shared" si="15"/>
        <v>0</v>
      </c>
      <c r="DX19" s="426">
        <f t="shared" si="15"/>
        <v>0</v>
      </c>
      <c r="DY19" s="426">
        <f t="shared" si="16"/>
        <v>0</v>
      </c>
      <c r="DZ19" s="426">
        <f t="shared" si="16"/>
        <v>0</v>
      </c>
      <c r="EA19" s="426">
        <f t="shared" si="16"/>
        <v>0</v>
      </c>
      <c r="EB19" s="426"/>
      <c r="EC19" s="426">
        <v>16</v>
      </c>
      <c r="ED19" s="588">
        <v>14116.3</v>
      </c>
      <c r="EE19" s="368"/>
      <c r="EF19" s="426">
        <v>16</v>
      </c>
      <c r="EG19" s="588">
        <v>14116.45</v>
      </c>
      <c r="EK19">
        <v>16</v>
      </c>
      <c r="EL19">
        <f>'Price List'!AF905</f>
        <v>18</v>
      </c>
      <c r="EM19">
        <f>'Price List'!AG905</f>
        <v>16</v>
      </c>
      <c r="EN19">
        <f>'Price List'!AH905</f>
        <v>14</v>
      </c>
      <c r="EO19">
        <f>'Price List'!AI905</f>
        <v>12</v>
      </c>
      <c r="EP19">
        <f>'Price List'!AJ905</f>
        <v>10</v>
      </c>
      <c r="EQ19">
        <f>'Price List'!AK905</f>
        <v>0</v>
      </c>
      <c r="ER19">
        <f>'Price List'!AL869</f>
        <v>0</v>
      </c>
      <c r="ES19">
        <f>'Price List'!AM869</f>
        <v>6</v>
      </c>
      <c r="ET19" s="631">
        <f>'Price List'!AN905</f>
        <v>243.9</v>
      </c>
      <c r="EU19" s="631">
        <f>'Price List'!AO905</f>
        <v>317.07</v>
      </c>
      <c r="EV19" s="631">
        <f>'Price List'!AP905</f>
        <v>365.85</v>
      </c>
      <c r="EW19" s="631">
        <f>'Price List'!AQ905</f>
        <v>426.82499999999999</v>
      </c>
      <c r="EX19" s="631">
        <f>'Price List'!AR905</f>
        <v>487.8</v>
      </c>
      <c r="EY19" s="368">
        <f>'Price List'!AN1683</f>
        <v>443.7</v>
      </c>
      <c r="EZ19" s="610">
        <f t="shared" si="17"/>
        <v>52.84</v>
      </c>
    </row>
    <row r="20" spans="4:156" x14ac:dyDescent="0.2">
      <c r="D20" s="599"/>
      <c r="E20" s="602"/>
      <c r="F20" s="432"/>
      <c r="G20" s="596"/>
      <c r="H20" s="432"/>
      <c r="I20" s="431"/>
      <c r="J20" s="596"/>
      <c r="K20" s="602"/>
      <c r="L20" s="615" t="str">
        <f>IF('KB Duct Parts'!$BL$14=1,"Galv","SS")</f>
        <v>Galv</v>
      </c>
      <c r="M20" s="605" t="str">
        <f t="shared" si="18"/>
        <v xml:space="preserve"> </v>
      </c>
      <c r="N20" s="430" t="str">
        <f t="shared" si="19"/>
        <v xml:space="preserve"> </v>
      </c>
      <c r="O20" s="430" t="str">
        <f t="shared" si="20"/>
        <v xml:space="preserve"> </v>
      </c>
      <c r="P20" s="607">
        <f>IF('KB Duct Parts'!$BL$14=1,SUM(Y20:AA20),SUM(AB20:AD20))</f>
        <v>0</v>
      </c>
      <c r="Q20" s="618">
        <f t="shared" si="1"/>
        <v>0</v>
      </c>
      <c r="R20" s="606" t="str">
        <f>IF(D20=0," ",IF(D20&gt;0,IF(AND(D20&gt;0,J20=30),VLOOKUP(E20,$BB$6:$BD$25,2),IF(AND(D20&gt;0,J20=45),VLOOKUP(E20,$BE$6:$BF$25,2)))&amp;IF('KB Duct Parts'!$BL$14=2," SS","")))</f>
        <v xml:space="preserve"> </v>
      </c>
      <c r="S20" t="str">
        <f>IF(AND('KB Duct Parts'!$BL$14=1,$D20&gt;0),VLOOKUP($E20,$BJ$6:$BO$25,S$5),IF(AND($D20&gt;0,'KB Duct Parts'!$BL$14=2),18," "))</f>
        <v xml:space="preserve"> </v>
      </c>
      <c r="T20" t="b">
        <f>IF(AND('KB Duct Parts'!$BL$14=1,$D20&gt;0),VLOOKUP($E20,$BJ$6:$BO$25,T$5),IF(AND($D20&gt;0,'KB Duct Parts'!$BL$14=2)," "))</f>
        <v>0</v>
      </c>
      <c r="U20" t="b">
        <f>IF(AND('KB Duct Parts'!$BL$14=1,$D20&gt;0),VLOOKUP($E20,$BJ$6:$BO$25,U$5),IF(AND($D20&gt;0,'KB Duct Parts'!$BL$14=2)," "))</f>
        <v>0</v>
      </c>
      <c r="V20" t="b">
        <f>IF(AND('KB Duct Parts'!$BL$14=1,$D20&gt;0),VLOOKUP($E20,$BJ$6:$BO$25,V$5),IF(AND($D20&gt;0,'KB Duct Parts'!$BL$14=2)," "))</f>
        <v>0</v>
      </c>
      <c r="W20" t="b">
        <f>IF(AND('KB Duct Parts'!$BL$14=1,$D20&gt;0),VLOOKUP($E20,$BJ$6:$BO$25,W$5),IF(AND($D20&gt;0,'KB Duct Parts'!$BL$14=2)," "))</f>
        <v>0</v>
      </c>
      <c r="Y20" t="b">
        <f t="shared" si="2"/>
        <v>0</v>
      </c>
      <c r="Z20">
        <f>IF(AND(F20&gt;3,G20="FL"),VLOOKUP(F20,'Price List'!$BJ$2344:$BL$2362,3),0)</f>
        <v>0</v>
      </c>
      <c r="AA20">
        <f>IF(AND(H20&gt;3,I20="FL"),VLOOKUP(H20,'Price List'!$BJ$2344:$BL$2362,3),0)</f>
        <v>0</v>
      </c>
      <c r="AB20" t="b">
        <f t="shared" si="3"/>
        <v>0</v>
      </c>
      <c r="AC20">
        <f t="shared" si="21"/>
        <v>0</v>
      </c>
      <c r="AD20" s="365">
        <f t="shared" si="22"/>
        <v>0</v>
      </c>
      <c r="AE20" s="426">
        <f t="shared" si="4"/>
        <v>0</v>
      </c>
      <c r="AF20" s="426">
        <f t="shared" si="5"/>
        <v>0</v>
      </c>
      <c r="AG20" s="426">
        <f t="shared" si="5"/>
        <v>0</v>
      </c>
      <c r="AH20" s="426">
        <f t="shared" si="5"/>
        <v>0</v>
      </c>
      <c r="AI20" s="426">
        <f t="shared" si="5"/>
        <v>0</v>
      </c>
      <c r="AJ20" s="426">
        <f t="shared" si="5"/>
        <v>0</v>
      </c>
      <c r="AK20" s="426">
        <f t="shared" si="5"/>
        <v>0</v>
      </c>
      <c r="AL20" s="426">
        <f t="shared" si="5"/>
        <v>0</v>
      </c>
      <c r="AM20" s="426">
        <f t="shared" si="5"/>
        <v>0</v>
      </c>
      <c r="AN20" s="426">
        <f t="shared" si="5"/>
        <v>0</v>
      </c>
      <c r="AO20" s="426">
        <f t="shared" si="5"/>
        <v>0</v>
      </c>
      <c r="AP20" s="426">
        <f t="shared" si="5"/>
        <v>0</v>
      </c>
      <c r="AQ20" s="426">
        <f t="shared" si="5"/>
        <v>0</v>
      </c>
      <c r="AR20" s="426">
        <f t="shared" si="5"/>
        <v>0</v>
      </c>
      <c r="AS20" s="426">
        <f t="shared" si="5"/>
        <v>0</v>
      </c>
      <c r="AT20" s="426">
        <f t="shared" si="5"/>
        <v>0</v>
      </c>
      <c r="AU20" s="426">
        <f t="shared" si="5"/>
        <v>0</v>
      </c>
      <c r="AV20" s="426">
        <f t="shared" si="6"/>
        <v>0</v>
      </c>
      <c r="AW20" s="426">
        <f t="shared" si="6"/>
        <v>0</v>
      </c>
      <c r="AX20" s="426">
        <f t="shared" si="6"/>
        <v>0</v>
      </c>
      <c r="AY20" s="426"/>
      <c r="AZ20" s="426">
        <v>17</v>
      </c>
      <c r="BA20" s="655">
        <f>AS4</f>
        <v>0</v>
      </c>
      <c r="BB20" s="426">
        <v>17</v>
      </c>
      <c r="BC20" s="588">
        <v>14017.3</v>
      </c>
      <c r="BD20" s="368"/>
      <c r="BE20" s="626">
        <v>17</v>
      </c>
      <c r="BF20" s="628">
        <v>14017.45</v>
      </c>
      <c r="BJ20">
        <v>17</v>
      </c>
      <c r="BK20">
        <f>'Price List'!AF831</f>
        <v>18</v>
      </c>
      <c r="BL20">
        <f>'Price List'!AG831</f>
        <v>16</v>
      </c>
      <c r="BM20">
        <f>'Price List'!AH831</f>
        <v>14</v>
      </c>
      <c r="BN20">
        <f>'Price List'!AI831</f>
        <v>12</v>
      </c>
      <c r="BO20">
        <f>'Price List'!AJ831</f>
        <v>10</v>
      </c>
      <c r="BP20">
        <f>'Price List'!AK831</f>
        <v>0</v>
      </c>
      <c r="BQ20">
        <f>'Price List'!AL831</f>
        <v>0</v>
      </c>
      <c r="BR20">
        <f>'Price List'!AM831</f>
        <v>1</v>
      </c>
      <c r="BS20" s="611">
        <f>'Price List'!AN831</f>
        <v>196.4</v>
      </c>
      <c r="BT20" s="119">
        <f>'Price List'!AO831</f>
        <v>255.32000000000002</v>
      </c>
      <c r="BU20" s="119">
        <f>'Price List'!AP831</f>
        <v>294.60000000000002</v>
      </c>
      <c r="BV20" s="119">
        <f>'Price List'!AQ831</f>
        <v>343.7</v>
      </c>
      <c r="BW20" s="612">
        <f>'Price List'!AR831</f>
        <v>392.8</v>
      </c>
      <c r="BX20" s="368">
        <f>'Price List'!N1684</f>
        <v>497</v>
      </c>
      <c r="BY20" s="610">
        <f>'[1]Price List'!N4137</f>
        <v>67.84</v>
      </c>
      <c r="CB20" s="599"/>
      <c r="CC20" s="602"/>
      <c r="CD20" s="432"/>
      <c r="CE20" s="596"/>
      <c r="CF20" s="432"/>
      <c r="CG20" s="431"/>
      <c r="CH20" s="432"/>
      <c r="CI20" s="596"/>
      <c r="CJ20" s="621"/>
      <c r="CK20" s="602" t="s">
        <v>855</v>
      </c>
      <c r="CL20" s="635" t="str">
        <f>IF('KB Duct Parts'!$BL$14=1,"Galv","SS")</f>
        <v>Galv</v>
      </c>
      <c r="CM20" s="605" t="str">
        <f t="shared" si="7"/>
        <v xml:space="preserve"> </v>
      </c>
      <c r="CN20" s="430" t="str">
        <f t="shared" si="23"/>
        <v xml:space="preserve"> </v>
      </c>
      <c r="CO20" s="430" t="str">
        <f t="shared" si="8"/>
        <v xml:space="preserve"> </v>
      </c>
      <c r="CP20" s="607">
        <f>IF('KB Duct Parts'!$BL$14=1,SUM(CY20:DB20),SUM(DC20:DF20))</f>
        <v>0</v>
      </c>
      <c r="CQ20" s="639">
        <f t="shared" si="24"/>
        <v>0</v>
      </c>
      <c r="CR20" s="606" t="str">
        <f>IF(CB20=0," ",IF(CD20&gt;0,IF(AND(CD20&gt;0,CJ20=30),VLOOKUP(CC20,$EC$6:$ED$25,2),IF(AND(CB20&gt;0,CJ20=45),VLOOKUP(CC20,$EF$6:$EG$25,2)))&amp;IF('KB Duct Parts'!$BL$14=2," SS","")))</f>
        <v xml:space="preserve"> </v>
      </c>
      <c r="CS20" t="str">
        <f>IF(AND('KB Duct Parts'!$BL$14=1,$CB20&gt;0),VLOOKUP($CC20,$BJ$6:$BO$25,S$5),IF(AND($CB20&gt;0,'KB Duct Parts'!$BL$14=2),18," "))</f>
        <v xml:space="preserve"> </v>
      </c>
      <c r="CT20" t="b">
        <f>IF(AND('KB Duct Parts'!$BL$14=1,$CB20&gt;0),VLOOKUP($CC20,$BJ$6:$BO$25,T$5),IF(AND($CB20&gt;0,'KB Duct Parts'!$BL$14=2)," "))</f>
        <v>0</v>
      </c>
      <c r="CU20" t="b">
        <f>IF(AND('KB Duct Parts'!$BL$14=1,$CB20&gt;0),VLOOKUP($CC20,$BJ$6:$BO$25,U$5),IF(AND($CB20&gt;0,'KB Duct Parts'!$BL$14=2)," "))</f>
        <v>0</v>
      </c>
      <c r="CV20" t="b">
        <f>IF(AND('KB Duct Parts'!$BL$14=1,$CB20&gt;0),VLOOKUP($CC20,$BJ$6:$BO$25,V$5),IF(AND($CB20&gt;0,'KB Duct Parts'!$BL$14=2)," "))</f>
        <v>0</v>
      </c>
      <c r="CW20" t="b">
        <f>IF(AND('KB Duct Parts'!$BL$14=1,$CB20&gt;0),VLOOKUP($CC20,$BJ$6:$BO$25,W$5),IF(AND($CB20&gt;0,'KB Duct Parts'!$BL$14=2)," "))</f>
        <v>0</v>
      </c>
      <c r="CY20" t="b">
        <f t="shared" si="9"/>
        <v>0</v>
      </c>
      <c r="CZ20">
        <f>IF(AND(CD20&gt;0,CE20="FL"),VLOOKUP(CD20,'Price List'!$BJ$2344:$BL$2362,3),0)</f>
        <v>0</v>
      </c>
      <c r="DA20">
        <f>IF(AND(CF20&gt;3,CG20="FL"),VLOOKUP(CF20,'Price List'!$BJ$2344:$BL$2362,3),0)</f>
        <v>0</v>
      </c>
      <c r="DB20">
        <f>IF(AND(CH20&gt;3,CI20="FL"),VLOOKUP(CH20,'Price List'!$BJ$2344:$BL$2362,3),0)</f>
        <v>0</v>
      </c>
      <c r="DC20" t="b">
        <f t="shared" si="10"/>
        <v>0</v>
      </c>
      <c r="DD20">
        <f t="shared" si="11"/>
        <v>0</v>
      </c>
      <c r="DE20" s="365">
        <f t="shared" si="12"/>
        <v>0</v>
      </c>
      <c r="DF20" s="365">
        <f t="shared" si="13"/>
        <v>0</v>
      </c>
      <c r="DH20" s="426">
        <f t="shared" si="14"/>
        <v>0</v>
      </c>
      <c r="DI20" s="426">
        <f t="shared" si="15"/>
        <v>0</v>
      </c>
      <c r="DJ20" s="426">
        <f t="shared" si="15"/>
        <v>0</v>
      </c>
      <c r="DK20" s="426">
        <f t="shared" si="15"/>
        <v>0</v>
      </c>
      <c r="DL20" s="426">
        <f t="shared" si="15"/>
        <v>0</v>
      </c>
      <c r="DM20" s="426">
        <f t="shared" si="15"/>
        <v>0</v>
      </c>
      <c r="DN20" s="426">
        <f t="shared" si="15"/>
        <v>0</v>
      </c>
      <c r="DO20" s="426">
        <f t="shared" si="15"/>
        <v>0</v>
      </c>
      <c r="DP20" s="426">
        <f t="shared" si="15"/>
        <v>0</v>
      </c>
      <c r="DQ20" s="426">
        <f t="shared" si="15"/>
        <v>0</v>
      </c>
      <c r="DR20" s="426">
        <f t="shared" si="15"/>
        <v>0</v>
      </c>
      <c r="DS20" s="426">
        <f t="shared" si="15"/>
        <v>0</v>
      </c>
      <c r="DT20" s="426">
        <f t="shared" si="15"/>
        <v>0</v>
      </c>
      <c r="DU20" s="426">
        <f t="shared" si="15"/>
        <v>0</v>
      </c>
      <c r="DV20" s="426">
        <f t="shared" si="15"/>
        <v>0</v>
      </c>
      <c r="DW20" s="426">
        <f t="shared" si="15"/>
        <v>0</v>
      </c>
      <c r="DX20" s="426">
        <f t="shared" si="15"/>
        <v>0</v>
      </c>
      <c r="DY20" s="426">
        <f t="shared" si="16"/>
        <v>0</v>
      </c>
      <c r="DZ20" s="426">
        <f t="shared" si="16"/>
        <v>0</v>
      </c>
      <c r="EA20" s="426">
        <f t="shared" si="16"/>
        <v>0</v>
      </c>
      <c r="EB20" s="426"/>
      <c r="EC20" s="426">
        <v>17</v>
      </c>
      <c r="ED20" s="588">
        <v>14117.3</v>
      </c>
      <c r="EE20" s="368"/>
      <c r="EF20" s="626">
        <v>17</v>
      </c>
      <c r="EG20" s="628">
        <v>14117.45</v>
      </c>
      <c r="EK20">
        <v>17</v>
      </c>
      <c r="EL20">
        <f>'Price List'!AF906</f>
        <v>18</v>
      </c>
      <c r="EM20">
        <f>'Price List'!AG906</f>
        <v>16</v>
      </c>
      <c r="EN20">
        <f>'Price List'!AH906</f>
        <v>14</v>
      </c>
      <c r="EO20">
        <f>'Price List'!AI906</f>
        <v>12</v>
      </c>
      <c r="EP20">
        <f>'Price List'!AJ906</f>
        <v>10</v>
      </c>
      <c r="EQ20">
        <f>'Price List'!AK906</f>
        <v>0</v>
      </c>
      <c r="ER20">
        <f>'Price List'!AL870</f>
        <v>0</v>
      </c>
      <c r="ES20">
        <f>'Price List'!AM870</f>
        <v>6</v>
      </c>
      <c r="ET20" s="631">
        <f>'Price List'!AN906</f>
        <v>257.5</v>
      </c>
      <c r="EU20" s="631">
        <f>'Price List'!AO906</f>
        <v>334.75</v>
      </c>
      <c r="EV20" s="631">
        <f>'Price List'!AP906</f>
        <v>386.25</v>
      </c>
      <c r="EW20" s="631">
        <f>'Price List'!AQ906</f>
        <v>450.625</v>
      </c>
      <c r="EX20" s="631">
        <f>'Price List'!AR906</f>
        <v>515</v>
      </c>
      <c r="EY20" s="368">
        <f>'Price List'!AN1684</f>
        <v>497</v>
      </c>
      <c r="EZ20" s="610">
        <f t="shared" si="17"/>
        <v>67.84</v>
      </c>
    </row>
    <row r="21" spans="4:156" x14ac:dyDescent="0.2">
      <c r="D21" s="599"/>
      <c r="E21" s="602"/>
      <c r="F21" s="432"/>
      <c r="G21" s="596"/>
      <c r="H21" s="432"/>
      <c r="I21" s="431"/>
      <c r="J21" s="596"/>
      <c r="K21" s="602"/>
      <c r="L21" s="615" t="str">
        <f>IF('KB Duct Parts'!$BL$14=1,"Galv","SS")</f>
        <v>Galv</v>
      </c>
      <c r="M21" s="605" t="str">
        <f t="shared" si="18"/>
        <v xml:space="preserve"> </v>
      </c>
      <c r="N21" s="430" t="str">
        <f t="shared" si="19"/>
        <v xml:space="preserve"> </v>
      </c>
      <c r="O21" s="430" t="str">
        <f t="shared" si="20"/>
        <v xml:space="preserve"> </v>
      </c>
      <c r="P21" s="607">
        <f>IF('KB Duct Parts'!$BL$14=1,SUM(Y21:AA21),SUM(AB21:AD21))</f>
        <v>0</v>
      </c>
      <c r="Q21" s="618">
        <f t="shared" si="1"/>
        <v>0</v>
      </c>
      <c r="R21" s="606" t="str">
        <f>IF(D21=0," ",IF(D21&gt;0,IF(AND(D21&gt;0,J21=30),VLOOKUP(E21,$BB$6:$BD$25,2),IF(AND(D21&gt;0,J21=45),VLOOKUP(E21,$BE$6:$BF$25,2)))&amp;IF('KB Duct Parts'!$BL$14=2," SS","")))</f>
        <v xml:space="preserve"> </v>
      </c>
      <c r="S21" t="str">
        <f>IF(AND('KB Duct Parts'!$BL$14=1,$D21&gt;0),VLOOKUP($E21,$BJ$6:$BO$25,S$5),IF(AND($D21&gt;0,'KB Duct Parts'!$BL$14=2),18," "))</f>
        <v xml:space="preserve"> </v>
      </c>
      <c r="T21" t="b">
        <f>IF(AND('KB Duct Parts'!$BL$14=1,$D21&gt;0),VLOOKUP($E21,$BJ$6:$BO$25,T$5),IF(AND($D21&gt;0,'KB Duct Parts'!$BL$14=2)," "))</f>
        <v>0</v>
      </c>
      <c r="U21" t="b">
        <f>IF(AND('KB Duct Parts'!$BL$14=1,$D21&gt;0),VLOOKUP($E21,$BJ$6:$BO$25,U$5),IF(AND($D21&gt;0,'KB Duct Parts'!$BL$14=2)," "))</f>
        <v>0</v>
      </c>
      <c r="V21" t="b">
        <f>IF(AND('KB Duct Parts'!$BL$14=1,$D21&gt;0),VLOOKUP($E21,$BJ$6:$BO$25,V$5),IF(AND($D21&gt;0,'KB Duct Parts'!$BL$14=2)," "))</f>
        <v>0</v>
      </c>
      <c r="W21" t="b">
        <f>IF(AND('KB Duct Parts'!$BL$14=1,$D21&gt;0),VLOOKUP($E21,$BJ$6:$BO$25,W$5),IF(AND($D21&gt;0,'KB Duct Parts'!$BL$14=2)," "))</f>
        <v>0</v>
      </c>
      <c r="Y21" t="b">
        <f t="shared" si="2"/>
        <v>0</v>
      </c>
      <c r="Z21">
        <f>IF(AND(F21&gt;3,G21="FL"),VLOOKUP(F21,'Price List'!$BJ$2344:$BL$2362,3),0)</f>
        <v>0</v>
      </c>
      <c r="AA21">
        <f>IF(AND(H21&gt;3,I21="FL"),VLOOKUP(H21,'Price List'!$BJ$2344:$BL$2362,3),0)</f>
        <v>0</v>
      </c>
      <c r="AB21" t="b">
        <f t="shared" si="3"/>
        <v>0</v>
      </c>
      <c r="AC21">
        <f t="shared" si="21"/>
        <v>0</v>
      </c>
      <c r="AD21" s="365">
        <f t="shared" si="22"/>
        <v>0</v>
      </c>
      <c r="AE21" s="426">
        <f t="shared" si="4"/>
        <v>0</v>
      </c>
      <c r="AF21" s="426">
        <f t="shared" si="5"/>
        <v>0</v>
      </c>
      <c r="AG21" s="426">
        <f t="shared" si="5"/>
        <v>0</v>
      </c>
      <c r="AH21" s="426">
        <f t="shared" si="5"/>
        <v>0</v>
      </c>
      <c r="AI21" s="426">
        <f t="shared" si="5"/>
        <v>0</v>
      </c>
      <c r="AJ21" s="426">
        <f t="shared" si="5"/>
        <v>0</v>
      </c>
      <c r="AK21" s="426">
        <f t="shared" si="5"/>
        <v>0</v>
      </c>
      <c r="AL21" s="426">
        <f t="shared" si="5"/>
        <v>0</v>
      </c>
      <c r="AM21" s="426">
        <f t="shared" si="5"/>
        <v>0</v>
      </c>
      <c r="AN21" s="426">
        <f t="shared" si="5"/>
        <v>0</v>
      </c>
      <c r="AO21" s="426">
        <f t="shared" si="5"/>
        <v>0</v>
      </c>
      <c r="AP21" s="426">
        <f t="shared" si="5"/>
        <v>0</v>
      </c>
      <c r="AQ21" s="426">
        <f t="shared" si="5"/>
        <v>0</v>
      </c>
      <c r="AR21" s="426">
        <f t="shared" si="5"/>
        <v>0</v>
      </c>
      <c r="AS21" s="426">
        <f t="shared" si="5"/>
        <v>0</v>
      </c>
      <c r="AT21" s="426">
        <f t="shared" si="5"/>
        <v>0</v>
      </c>
      <c r="AU21" s="426">
        <f t="shared" ref="AU21:AX40" si="25">IF($E21=AU$5,$D21,0)</f>
        <v>0</v>
      </c>
      <c r="AV21" s="426">
        <f t="shared" si="6"/>
        <v>0</v>
      </c>
      <c r="AW21" s="426">
        <f t="shared" si="6"/>
        <v>0</v>
      </c>
      <c r="AX21" s="426">
        <f t="shared" si="6"/>
        <v>0</v>
      </c>
      <c r="AY21" s="426"/>
      <c r="AZ21" s="426">
        <v>18</v>
      </c>
      <c r="BA21" s="655">
        <f>AT4</f>
        <v>0</v>
      </c>
      <c r="BB21" s="426">
        <v>18</v>
      </c>
      <c r="BC21" s="588">
        <v>14018.3</v>
      </c>
      <c r="BD21" s="368"/>
      <c r="BE21" s="629">
        <v>18</v>
      </c>
      <c r="BF21" s="630">
        <v>14018.45</v>
      </c>
      <c r="BJ21">
        <v>18</v>
      </c>
      <c r="BK21">
        <f>'Price List'!AF832</f>
        <v>18</v>
      </c>
      <c r="BL21">
        <f>'Price List'!AG832</f>
        <v>16</v>
      </c>
      <c r="BM21">
        <f>'Price List'!AH832</f>
        <v>14</v>
      </c>
      <c r="BN21">
        <f>'Price List'!AI832</f>
        <v>12</v>
      </c>
      <c r="BO21">
        <f>'Price List'!AJ832</f>
        <v>10</v>
      </c>
      <c r="BP21">
        <f>'Price List'!AK832</f>
        <v>0</v>
      </c>
      <c r="BQ21">
        <f>'Price List'!AL832</f>
        <v>0</v>
      </c>
      <c r="BR21">
        <f>'Price List'!AM832</f>
        <v>1</v>
      </c>
      <c r="BS21" s="611">
        <f>'Price List'!AN832</f>
        <v>204.8</v>
      </c>
      <c r="BT21" s="119">
        <f>'Price List'!AO832</f>
        <v>266.24</v>
      </c>
      <c r="BU21" s="119">
        <f>'Price List'!AP832</f>
        <v>307.20000000000005</v>
      </c>
      <c r="BV21" s="119">
        <f>'Price List'!AQ832</f>
        <v>358.40000000000003</v>
      </c>
      <c r="BW21" s="612">
        <f>'Price List'!AR832</f>
        <v>409.6</v>
      </c>
      <c r="BX21" s="368">
        <f>'Price List'!N1685</f>
        <v>547.29999999999995</v>
      </c>
      <c r="BY21" s="610">
        <f>'[1]Price List'!N4138</f>
        <v>68.75</v>
      </c>
      <c r="CB21" s="599"/>
      <c r="CC21" s="602"/>
      <c r="CD21" s="432"/>
      <c r="CE21" s="596"/>
      <c r="CF21" s="432"/>
      <c r="CG21" s="431"/>
      <c r="CH21" s="432"/>
      <c r="CI21" s="596"/>
      <c r="CJ21" s="621"/>
      <c r="CK21" s="602" t="s">
        <v>855</v>
      </c>
      <c r="CL21" s="635" t="str">
        <f>IF('KB Duct Parts'!$BL$14=1,"Galv","SS")</f>
        <v>Galv</v>
      </c>
      <c r="CM21" s="605" t="str">
        <f t="shared" si="7"/>
        <v xml:space="preserve"> </v>
      </c>
      <c r="CN21" s="430" t="str">
        <f t="shared" si="23"/>
        <v xml:space="preserve"> </v>
      </c>
      <c r="CO21" s="430" t="str">
        <f t="shared" si="8"/>
        <v xml:space="preserve"> </v>
      </c>
      <c r="CP21" s="607">
        <f>IF('KB Duct Parts'!$BL$14=1,SUM(CY21:DB21),SUM(DC21:DF21))</f>
        <v>0</v>
      </c>
      <c r="CQ21" s="639">
        <f t="shared" si="24"/>
        <v>0</v>
      </c>
      <c r="CR21" s="606" t="str">
        <f>IF(CB21=0," ",IF(CD21&gt;0,IF(AND(CD21&gt;0,CJ21=30),VLOOKUP(CC21,$EC$6:$ED$25,2),IF(AND(CB21&gt;0,CJ21=45),VLOOKUP(CC21,$EF$6:$EG$25,2)))&amp;IF('KB Duct Parts'!$BL$14=2," SS","")))</f>
        <v xml:space="preserve"> </v>
      </c>
      <c r="CS21" t="str">
        <f>IF(AND('KB Duct Parts'!$BL$14=1,$CB21&gt;0),VLOOKUP($CC21,$BJ$6:$BO$25,S$5),IF(AND($CB21&gt;0,'KB Duct Parts'!$BL$14=2),18," "))</f>
        <v xml:space="preserve"> </v>
      </c>
      <c r="CT21" t="b">
        <f>IF(AND('KB Duct Parts'!$BL$14=1,$CB21&gt;0),VLOOKUP($CC21,$BJ$6:$BO$25,T$5),IF(AND($CB21&gt;0,'KB Duct Parts'!$BL$14=2)," "))</f>
        <v>0</v>
      </c>
      <c r="CU21" t="b">
        <f>IF(AND('KB Duct Parts'!$BL$14=1,$CB21&gt;0),VLOOKUP($CC21,$BJ$6:$BO$25,U$5),IF(AND($CB21&gt;0,'KB Duct Parts'!$BL$14=2)," "))</f>
        <v>0</v>
      </c>
      <c r="CV21" t="b">
        <f>IF(AND('KB Duct Parts'!$BL$14=1,$CB21&gt;0),VLOOKUP($CC21,$BJ$6:$BO$25,V$5),IF(AND($CB21&gt;0,'KB Duct Parts'!$BL$14=2)," "))</f>
        <v>0</v>
      </c>
      <c r="CW21" t="b">
        <f>IF(AND('KB Duct Parts'!$BL$14=1,$CB21&gt;0),VLOOKUP($CC21,$BJ$6:$BO$25,W$5),IF(AND($CB21&gt;0,'KB Duct Parts'!$BL$14=2)," "))</f>
        <v>0</v>
      </c>
      <c r="CY21" t="b">
        <f t="shared" si="9"/>
        <v>0</v>
      </c>
      <c r="CZ21">
        <f>IF(AND(CD21&gt;0,CE21="FL"),VLOOKUP(CD21,'Price List'!$BJ$2344:$BL$2362,3),0)</f>
        <v>0</v>
      </c>
      <c r="DA21">
        <f>IF(AND(CF21&gt;3,CG21="FL"),VLOOKUP(CF21,'Price List'!$BJ$2344:$BL$2362,3),0)</f>
        <v>0</v>
      </c>
      <c r="DB21">
        <f>IF(AND(CH21&gt;3,CI21="FL"),VLOOKUP(CH21,'Price List'!$BJ$2344:$BL$2362,3),0)</f>
        <v>0</v>
      </c>
      <c r="DC21" t="b">
        <f t="shared" si="10"/>
        <v>0</v>
      </c>
      <c r="DD21">
        <f t="shared" si="11"/>
        <v>0</v>
      </c>
      <c r="DE21" s="365">
        <f t="shared" si="12"/>
        <v>0</v>
      </c>
      <c r="DF21" s="365">
        <f t="shared" si="13"/>
        <v>0</v>
      </c>
      <c r="DH21" s="426">
        <f t="shared" si="14"/>
        <v>0</v>
      </c>
      <c r="DI21" s="426">
        <f t="shared" si="15"/>
        <v>0</v>
      </c>
      <c r="DJ21" s="426">
        <f t="shared" si="15"/>
        <v>0</v>
      </c>
      <c r="DK21" s="426">
        <f t="shared" si="15"/>
        <v>0</v>
      </c>
      <c r="DL21" s="426">
        <f t="shared" si="15"/>
        <v>0</v>
      </c>
      <c r="DM21" s="426">
        <f t="shared" si="15"/>
        <v>0</v>
      </c>
      <c r="DN21" s="426">
        <f t="shared" si="15"/>
        <v>0</v>
      </c>
      <c r="DO21" s="426">
        <f t="shared" si="15"/>
        <v>0</v>
      </c>
      <c r="DP21" s="426">
        <f t="shared" si="15"/>
        <v>0</v>
      </c>
      <c r="DQ21" s="426">
        <f t="shared" si="15"/>
        <v>0</v>
      </c>
      <c r="DR21" s="426">
        <f t="shared" si="15"/>
        <v>0</v>
      </c>
      <c r="DS21" s="426">
        <f t="shared" si="15"/>
        <v>0</v>
      </c>
      <c r="DT21" s="426">
        <f t="shared" si="15"/>
        <v>0</v>
      </c>
      <c r="DU21" s="426">
        <f t="shared" si="15"/>
        <v>0</v>
      </c>
      <c r="DV21" s="426">
        <f t="shared" si="15"/>
        <v>0</v>
      </c>
      <c r="DW21" s="426">
        <f t="shared" si="15"/>
        <v>0</v>
      </c>
      <c r="DX21" s="426">
        <f>IF($CC21=DX$5,$CB21,0)</f>
        <v>0</v>
      </c>
      <c r="DY21" s="426">
        <f t="shared" si="16"/>
        <v>0</v>
      </c>
      <c r="DZ21" s="426">
        <f t="shared" si="16"/>
        <v>0</v>
      </c>
      <c r="EA21" s="426">
        <f t="shared" si="16"/>
        <v>0</v>
      </c>
      <c r="EB21" s="426"/>
      <c r="EC21" s="426">
        <v>18</v>
      </c>
      <c r="ED21" s="588">
        <v>14118.3</v>
      </c>
      <c r="EE21" s="368"/>
      <c r="EF21" s="629">
        <v>18</v>
      </c>
      <c r="EG21" s="630">
        <v>14118.45</v>
      </c>
      <c r="EK21">
        <v>18</v>
      </c>
      <c r="EL21">
        <f>'Price List'!AF907</f>
        <v>18</v>
      </c>
      <c r="EM21">
        <f>'Price List'!AG907</f>
        <v>16</v>
      </c>
      <c r="EN21">
        <f>'Price List'!AH907</f>
        <v>14</v>
      </c>
      <c r="EO21">
        <f>'Price List'!AI907</f>
        <v>12</v>
      </c>
      <c r="EP21">
        <f>'Price List'!AJ907</f>
        <v>10</v>
      </c>
      <c r="EQ21">
        <f>'Price List'!AK907</f>
        <v>0</v>
      </c>
      <c r="ER21">
        <f>'Price List'!AL871</f>
        <v>0</v>
      </c>
      <c r="ES21">
        <f>'Price List'!AM871</f>
        <v>6</v>
      </c>
      <c r="ET21" s="631">
        <f>'Price List'!AN907</f>
        <v>271.2</v>
      </c>
      <c r="EU21" s="631">
        <f>'Price List'!AO907</f>
        <v>352.56</v>
      </c>
      <c r="EV21" s="631">
        <f>'Price List'!AP907</f>
        <v>406.79999999999995</v>
      </c>
      <c r="EW21" s="631">
        <f>'Price List'!AQ907</f>
        <v>474.59999999999997</v>
      </c>
      <c r="EX21" s="631">
        <f>'Price List'!AR907</f>
        <v>542.4</v>
      </c>
      <c r="EY21" s="368">
        <f>'Price List'!AN1685</f>
        <v>547.29999999999995</v>
      </c>
      <c r="EZ21" s="610">
        <f t="shared" si="17"/>
        <v>68.75</v>
      </c>
    </row>
    <row r="22" spans="4:156" x14ac:dyDescent="0.2">
      <c r="D22" s="599"/>
      <c r="E22" s="602"/>
      <c r="F22" s="432"/>
      <c r="G22" s="596"/>
      <c r="H22" s="432"/>
      <c r="I22" s="431"/>
      <c r="J22" s="596"/>
      <c r="K22" s="602"/>
      <c r="L22" s="615" t="str">
        <f>IF('KB Duct Parts'!$BL$14=1,"Galv","SS")</f>
        <v>Galv</v>
      </c>
      <c r="M22" s="605" t="str">
        <f t="shared" si="18"/>
        <v xml:space="preserve"> </v>
      </c>
      <c r="N22" s="430" t="str">
        <f t="shared" si="19"/>
        <v xml:space="preserve"> </v>
      </c>
      <c r="O22" s="430" t="str">
        <f t="shared" si="20"/>
        <v xml:space="preserve"> </v>
      </c>
      <c r="P22" s="607">
        <f>IF('KB Duct Parts'!$BL$14=1,SUM(Y22:AA22),SUM(AB22:AD22))</f>
        <v>0</v>
      </c>
      <c r="Q22" s="618">
        <f t="shared" si="1"/>
        <v>0</v>
      </c>
      <c r="R22" s="606" t="str">
        <f>IF(D22=0," ",IF(D22&gt;0,IF(AND(D22&gt;0,J22=30),VLOOKUP(E22,$BB$6:$BD$25,2),IF(AND(D22&gt;0,J22=45),VLOOKUP(E22,$BE$6:$BF$25,2)))&amp;IF('KB Duct Parts'!$BL$14=2," SS","")))</f>
        <v xml:space="preserve"> </v>
      </c>
      <c r="S22" t="str">
        <f>IF(AND('KB Duct Parts'!$BL$14=1,$D22&gt;0),VLOOKUP($E22,$BJ$6:$BO$25,S$5),IF(AND($D22&gt;0,'KB Duct Parts'!$BL$14=2),18," "))</f>
        <v xml:space="preserve"> </v>
      </c>
      <c r="T22" t="b">
        <f>IF(AND('KB Duct Parts'!$BL$14=1,$D22&gt;0),VLOOKUP($E22,$BJ$6:$BO$25,T$5),IF(AND($D22&gt;0,'KB Duct Parts'!$BL$14=2)," "))</f>
        <v>0</v>
      </c>
      <c r="U22" t="b">
        <f>IF(AND('KB Duct Parts'!$BL$14=1,$D22&gt;0),VLOOKUP($E22,$BJ$6:$BO$25,U$5),IF(AND($D22&gt;0,'KB Duct Parts'!$BL$14=2)," "))</f>
        <v>0</v>
      </c>
      <c r="V22" t="b">
        <f>IF(AND('KB Duct Parts'!$BL$14=1,$D22&gt;0),VLOOKUP($E22,$BJ$6:$BO$25,V$5),IF(AND($D22&gt;0,'KB Duct Parts'!$BL$14=2)," "))</f>
        <v>0</v>
      </c>
      <c r="W22" t="b">
        <f>IF(AND('KB Duct Parts'!$BL$14=1,$D22&gt;0),VLOOKUP($E22,$BJ$6:$BO$25,W$5),IF(AND($D22&gt;0,'KB Duct Parts'!$BL$14=2)," "))</f>
        <v>0</v>
      </c>
      <c r="Y22" t="b">
        <f t="shared" si="2"/>
        <v>0</v>
      </c>
      <c r="Z22">
        <f>IF(AND(F22&gt;3,G22="FL"),VLOOKUP(F22,'Price List'!$BJ$2344:$BL$2362,3),0)</f>
        <v>0</v>
      </c>
      <c r="AA22">
        <f>IF(AND(H22&gt;3,I22="FL"),VLOOKUP(H22,'Price List'!$BJ$2344:$BL$2362,3),0)</f>
        <v>0</v>
      </c>
      <c r="AB22" t="b">
        <f t="shared" si="3"/>
        <v>0</v>
      </c>
      <c r="AC22">
        <f t="shared" si="21"/>
        <v>0</v>
      </c>
      <c r="AD22" s="365">
        <f t="shared" si="22"/>
        <v>0</v>
      </c>
      <c r="AE22" s="426">
        <f t="shared" si="4"/>
        <v>0</v>
      </c>
      <c r="AF22" s="426">
        <f t="shared" ref="AF22:AT22" si="26">IF($E22=AF$5,$D22,0)</f>
        <v>0</v>
      </c>
      <c r="AG22" s="426">
        <f t="shared" si="26"/>
        <v>0</v>
      </c>
      <c r="AH22" s="426">
        <f t="shared" si="26"/>
        <v>0</v>
      </c>
      <c r="AI22" s="426">
        <f t="shared" si="26"/>
        <v>0</v>
      </c>
      <c r="AJ22" s="426">
        <f t="shared" si="26"/>
        <v>0</v>
      </c>
      <c r="AK22" s="426">
        <f t="shared" si="26"/>
        <v>0</v>
      </c>
      <c r="AL22" s="426">
        <f t="shared" si="26"/>
        <v>0</v>
      </c>
      <c r="AM22" s="426">
        <f t="shared" si="26"/>
        <v>0</v>
      </c>
      <c r="AN22" s="426">
        <f t="shared" si="26"/>
        <v>0</v>
      </c>
      <c r="AO22" s="426">
        <f t="shared" si="26"/>
        <v>0</v>
      </c>
      <c r="AP22" s="426">
        <f t="shared" si="26"/>
        <v>0</v>
      </c>
      <c r="AQ22" s="426">
        <f t="shared" si="26"/>
        <v>0</v>
      </c>
      <c r="AR22" s="426">
        <f t="shared" si="26"/>
        <v>0</v>
      </c>
      <c r="AS22" s="426">
        <f t="shared" si="26"/>
        <v>0</v>
      </c>
      <c r="AT22" s="426">
        <f t="shared" si="26"/>
        <v>0</v>
      </c>
      <c r="AU22" s="426">
        <f t="shared" si="25"/>
        <v>0</v>
      </c>
      <c r="AV22" s="426">
        <f t="shared" si="6"/>
        <v>0</v>
      </c>
      <c r="AW22" s="426">
        <f t="shared" si="6"/>
        <v>0</v>
      </c>
      <c r="AX22" s="426">
        <f t="shared" si="6"/>
        <v>0</v>
      </c>
      <c r="AY22" s="426"/>
      <c r="AZ22" s="426">
        <v>19</v>
      </c>
      <c r="BA22" s="655">
        <f>AU4</f>
        <v>0</v>
      </c>
      <c r="BB22" s="426">
        <v>19</v>
      </c>
      <c r="BC22" s="588">
        <v>14019.3</v>
      </c>
      <c r="BD22" s="368"/>
      <c r="BE22" s="629">
        <v>19</v>
      </c>
      <c r="BF22" s="630">
        <v>14019.45</v>
      </c>
      <c r="BJ22">
        <v>19</v>
      </c>
      <c r="BK22">
        <f>'Price List'!AF833</f>
        <v>18</v>
      </c>
      <c r="BL22">
        <f>'Price List'!AG833</f>
        <v>16</v>
      </c>
      <c r="BM22">
        <f>'Price List'!AH833</f>
        <v>14</v>
      </c>
      <c r="BN22">
        <f>'Price List'!AI833</f>
        <v>12</v>
      </c>
      <c r="BO22">
        <f>'Price List'!AJ833</f>
        <v>10</v>
      </c>
      <c r="BP22">
        <f>'Price List'!AK833</f>
        <v>0</v>
      </c>
      <c r="BQ22">
        <f>'Price List'!AL833</f>
        <v>0</v>
      </c>
      <c r="BR22">
        <f>'Price List'!AM833</f>
        <v>1</v>
      </c>
      <c r="BS22" s="611">
        <f>'Price List'!AN833</f>
        <v>225.7</v>
      </c>
      <c r="BT22" s="119">
        <f>'Price List'!AO833</f>
        <v>293.40999999999997</v>
      </c>
      <c r="BU22" s="119">
        <f>'Price List'!AP833</f>
        <v>338.54999999999995</v>
      </c>
      <c r="BV22" s="119">
        <f>'Price List'!AQ833</f>
        <v>394.97499999999997</v>
      </c>
      <c r="BW22" s="612">
        <f>'Price List'!AR833</f>
        <v>451.4</v>
      </c>
      <c r="BX22" s="368">
        <f>'Price List'!N1686</f>
        <v>555.6</v>
      </c>
      <c r="BY22" s="610">
        <f>'[1]Price List'!N4139</f>
        <v>72.27</v>
      </c>
      <c r="CB22" s="599"/>
      <c r="CC22" s="602"/>
      <c r="CD22" s="432"/>
      <c r="CE22" s="596"/>
      <c r="CF22" s="432"/>
      <c r="CG22" s="431"/>
      <c r="CH22" s="432"/>
      <c r="CI22" s="596"/>
      <c r="CJ22" s="621"/>
      <c r="CK22" s="602" t="s">
        <v>855</v>
      </c>
      <c r="CL22" s="635" t="str">
        <f>IF('KB Duct Parts'!$BL$14=1,"Galv","SS")</f>
        <v>Galv</v>
      </c>
      <c r="CM22" s="605" t="str">
        <f t="shared" si="7"/>
        <v xml:space="preserve"> </v>
      </c>
      <c r="CN22" s="430" t="str">
        <f t="shared" si="23"/>
        <v xml:space="preserve"> </v>
      </c>
      <c r="CO22" s="430" t="str">
        <f t="shared" si="8"/>
        <v xml:space="preserve"> </v>
      </c>
      <c r="CP22" s="607">
        <f>IF('KB Duct Parts'!$BL$14=1,SUM(CY22:DB22),SUM(DC22:DF22))</f>
        <v>0</v>
      </c>
      <c r="CQ22" s="639">
        <f t="shared" si="24"/>
        <v>0</v>
      </c>
      <c r="CR22" s="606" t="str">
        <f>IF(CB22=0," ",IF(CD22&gt;0,IF(AND(CD22&gt;0,CJ22=30),VLOOKUP(CC22,$EC$6:$ED$25,2),IF(AND(CB22&gt;0,CJ22=45),VLOOKUP(CC22,$EF$6:$EG$25,2)))&amp;IF('KB Duct Parts'!$BL$14=2," SS","")))</f>
        <v xml:space="preserve"> </v>
      </c>
      <c r="CS22" t="str">
        <f>IF(AND('KB Duct Parts'!$BL$14=1,$CB22&gt;0),VLOOKUP($CC22,$BJ$6:$BO$25,S$5),IF(AND($CB22&gt;0,'KB Duct Parts'!$BL$14=2),18," "))</f>
        <v xml:space="preserve"> </v>
      </c>
      <c r="CT22" t="b">
        <f>IF(AND('KB Duct Parts'!$BL$14=1,$CB22&gt;0),VLOOKUP($CC22,$BJ$6:$BO$25,T$5),IF(AND($CB22&gt;0,'KB Duct Parts'!$BL$14=2)," "))</f>
        <v>0</v>
      </c>
      <c r="CU22" t="b">
        <f>IF(AND('KB Duct Parts'!$BL$14=1,$CB22&gt;0),VLOOKUP($CC22,$BJ$6:$BO$25,U$5),IF(AND($CB22&gt;0,'KB Duct Parts'!$BL$14=2)," "))</f>
        <v>0</v>
      </c>
      <c r="CV22" t="b">
        <f>IF(AND('KB Duct Parts'!$BL$14=1,$CB22&gt;0),VLOOKUP($CC22,$BJ$6:$BO$25,V$5),IF(AND($CB22&gt;0,'KB Duct Parts'!$BL$14=2)," "))</f>
        <v>0</v>
      </c>
      <c r="CW22" t="b">
        <f>IF(AND('KB Duct Parts'!$BL$14=1,$CB22&gt;0),VLOOKUP($CC22,$BJ$6:$BO$25,W$5),IF(AND($CB22&gt;0,'KB Duct Parts'!$BL$14=2)," "))</f>
        <v>0</v>
      </c>
      <c r="CY22" t="b">
        <f t="shared" si="9"/>
        <v>0</v>
      </c>
      <c r="CZ22">
        <f>IF(AND(CD22&gt;0,CE22="FL"),VLOOKUP(CD22,'Price List'!$BJ$2344:$BL$2362,3),0)</f>
        <v>0</v>
      </c>
      <c r="DA22">
        <f>IF(AND(CF22&gt;3,CG22="FL"),VLOOKUP(CF22,'Price List'!$BJ$2344:$BL$2362,3),0)</f>
        <v>0</v>
      </c>
      <c r="DB22">
        <f>IF(AND(CH22&gt;3,CI22="FL"),VLOOKUP(CH22,'Price List'!$BJ$2344:$BL$2362,3),0)</f>
        <v>0</v>
      </c>
      <c r="DC22" t="b">
        <f t="shared" si="10"/>
        <v>0</v>
      </c>
      <c r="DD22">
        <f t="shared" si="11"/>
        <v>0</v>
      </c>
      <c r="DE22" s="365">
        <f t="shared" si="12"/>
        <v>0</v>
      </c>
      <c r="DF22" s="365">
        <f t="shared" si="13"/>
        <v>0</v>
      </c>
      <c r="DH22" s="426">
        <f t="shared" si="14"/>
        <v>0</v>
      </c>
      <c r="DI22" s="426">
        <f t="shared" ref="DI22:DW22" si="27">IF($CC22=DI$5,$CB22,0)</f>
        <v>0</v>
      </c>
      <c r="DJ22" s="426">
        <f t="shared" si="27"/>
        <v>0</v>
      </c>
      <c r="DK22" s="426">
        <f t="shared" si="27"/>
        <v>0</v>
      </c>
      <c r="DL22" s="426">
        <f t="shared" si="27"/>
        <v>0</v>
      </c>
      <c r="DM22" s="426">
        <f t="shared" si="27"/>
        <v>0</v>
      </c>
      <c r="DN22" s="426">
        <f t="shared" si="27"/>
        <v>0</v>
      </c>
      <c r="DO22" s="426">
        <f t="shared" si="27"/>
        <v>0</v>
      </c>
      <c r="DP22" s="426">
        <f t="shared" si="27"/>
        <v>0</v>
      </c>
      <c r="DQ22" s="426">
        <f t="shared" si="27"/>
        <v>0</v>
      </c>
      <c r="DR22" s="426">
        <f t="shared" si="27"/>
        <v>0</v>
      </c>
      <c r="DS22" s="426">
        <f t="shared" si="27"/>
        <v>0</v>
      </c>
      <c r="DT22" s="426">
        <f t="shared" si="27"/>
        <v>0</v>
      </c>
      <c r="DU22" s="426">
        <f t="shared" si="27"/>
        <v>0</v>
      </c>
      <c r="DV22" s="426">
        <f t="shared" si="27"/>
        <v>0</v>
      </c>
      <c r="DW22" s="426">
        <f t="shared" si="27"/>
        <v>0</v>
      </c>
      <c r="DX22" s="426">
        <f>IF($CC22=DX$5,$CB22,0)</f>
        <v>0</v>
      </c>
      <c r="DY22" s="426">
        <f t="shared" si="16"/>
        <v>0</v>
      </c>
      <c r="DZ22" s="426">
        <f t="shared" si="16"/>
        <v>0</v>
      </c>
      <c r="EA22" s="426">
        <f t="shared" si="16"/>
        <v>0</v>
      </c>
      <c r="EB22" s="426"/>
      <c r="EC22" s="426">
        <v>19</v>
      </c>
      <c r="ED22" s="588">
        <v>14119.3</v>
      </c>
      <c r="EE22" s="368"/>
      <c r="EF22" s="629">
        <v>19</v>
      </c>
      <c r="EG22" s="630">
        <v>14119.45</v>
      </c>
      <c r="EK22">
        <v>19</v>
      </c>
      <c r="EL22">
        <f>'Price List'!AF908</f>
        <v>18</v>
      </c>
      <c r="EM22">
        <f>'Price List'!AG908</f>
        <v>16</v>
      </c>
      <c r="EN22">
        <f>'Price List'!AH908</f>
        <v>14</v>
      </c>
      <c r="EO22">
        <f>'Price List'!AI908</f>
        <v>12</v>
      </c>
      <c r="EP22">
        <f>'Price List'!AJ908</f>
        <v>10</v>
      </c>
      <c r="EQ22">
        <f>'Price List'!AK908</f>
        <v>0</v>
      </c>
      <c r="ER22">
        <f>'Price List'!AL872</f>
        <v>0</v>
      </c>
      <c r="ES22">
        <f>'Price List'!AM872</f>
        <v>6</v>
      </c>
      <c r="ET22" s="631">
        <f>'Price List'!AN908</f>
        <v>296.5</v>
      </c>
      <c r="EU22" s="631">
        <f>'Price List'!AO908</f>
        <v>385.45</v>
      </c>
      <c r="EV22" s="631">
        <f>'Price List'!AP908</f>
        <v>444.75</v>
      </c>
      <c r="EW22" s="631">
        <f>'Price List'!AQ908</f>
        <v>518.875</v>
      </c>
      <c r="EX22" s="631">
        <f>'Price List'!AR908</f>
        <v>593</v>
      </c>
      <c r="EY22" s="368">
        <f>'Price List'!AN1686</f>
        <v>555.6</v>
      </c>
      <c r="EZ22" s="610">
        <f t="shared" si="17"/>
        <v>72.27</v>
      </c>
    </row>
    <row r="23" spans="4:156" x14ac:dyDescent="0.2">
      <c r="D23" s="599"/>
      <c r="E23" s="602"/>
      <c r="F23" s="432"/>
      <c r="G23" s="596"/>
      <c r="H23" s="432"/>
      <c r="I23" s="431"/>
      <c r="J23" s="596"/>
      <c r="K23" s="602"/>
      <c r="L23" s="615" t="str">
        <f>IF('KB Duct Parts'!$BL$14=1,"Galv","SS")</f>
        <v>Galv</v>
      </c>
      <c r="M23" s="605" t="str">
        <f t="shared" si="18"/>
        <v xml:space="preserve"> </v>
      </c>
      <c r="N23" s="430" t="str">
        <f t="shared" si="19"/>
        <v xml:space="preserve"> </v>
      </c>
      <c r="O23" s="430" t="str">
        <f t="shared" si="20"/>
        <v xml:space="preserve"> </v>
      </c>
      <c r="P23" s="607">
        <f>IF('KB Duct Parts'!$BL$14=1,SUM(Y23:AA23),SUM(AB23:AD23))</f>
        <v>0</v>
      </c>
      <c r="Q23" s="618">
        <f t="shared" si="1"/>
        <v>0</v>
      </c>
      <c r="R23" s="606" t="str">
        <f>IF(D23=0," ",IF(D23&gt;0,IF(AND(D23&gt;0,J23=30),VLOOKUP(E23,$BB$6:$BD$25,2),IF(AND(D23&gt;0,J23=45),VLOOKUP(E23,$BE$6:$BF$25,2)))&amp;IF('KB Duct Parts'!$BL$14=2," SS","")))</f>
        <v xml:space="preserve"> </v>
      </c>
      <c r="S23" t="str">
        <f>IF(AND('KB Duct Parts'!$BL$14=1,$D23&gt;0),VLOOKUP($E23,$BJ$6:$BO$25,S$5),IF(AND($D23&gt;0,'KB Duct Parts'!$BL$14=2),18," "))</f>
        <v xml:space="preserve"> </v>
      </c>
      <c r="T23" t="b">
        <f>IF(AND('KB Duct Parts'!$BL$14=1,$D23&gt;0),VLOOKUP($E23,$BJ$6:$BO$25,T$5),IF(AND($D23&gt;0,'KB Duct Parts'!$BL$14=2)," "))</f>
        <v>0</v>
      </c>
      <c r="U23" t="b">
        <f>IF(AND('KB Duct Parts'!$BL$14=1,$D23&gt;0),VLOOKUP($E23,$BJ$6:$BO$25,U$5),IF(AND($D23&gt;0,'KB Duct Parts'!$BL$14=2)," "))</f>
        <v>0</v>
      </c>
      <c r="V23" t="b">
        <f>IF(AND('KB Duct Parts'!$BL$14=1,$D23&gt;0),VLOOKUP($E23,$BJ$6:$BO$25,V$5),IF(AND($D23&gt;0,'KB Duct Parts'!$BL$14=2)," "))</f>
        <v>0</v>
      </c>
      <c r="W23" t="b">
        <f>IF(AND('KB Duct Parts'!$BL$14=1,$D23&gt;0),VLOOKUP($E23,$BJ$6:$BO$25,W$5),IF(AND($D23&gt;0,'KB Duct Parts'!$BL$14=2)," "))</f>
        <v>0</v>
      </c>
      <c r="Y23" t="b">
        <f t="shared" si="2"/>
        <v>0</v>
      </c>
      <c r="Z23">
        <f>IF(AND(F23&gt;3,G23="FL"),VLOOKUP(F23,'Price List'!$BJ$2344:$BL$2362,3),0)</f>
        <v>0</v>
      </c>
      <c r="AA23">
        <f>IF(AND(H23&gt;3,I23="FL"),VLOOKUP(H23,'Price List'!$BJ$2344:$BL$2362,3),0)</f>
        <v>0</v>
      </c>
      <c r="AB23" t="b">
        <f t="shared" si="3"/>
        <v>0</v>
      </c>
      <c r="AC23">
        <f t="shared" si="21"/>
        <v>0</v>
      </c>
      <c r="AD23" s="365">
        <f t="shared" si="22"/>
        <v>0</v>
      </c>
      <c r="AE23" s="426">
        <f t="shared" ref="AE23:AT38" si="28">IF($E23=AE$5,$D23,0)</f>
        <v>0</v>
      </c>
      <c r="AF23" s="426">
        <f t="shared" si="28"/>
        <v>0</v>
      </c>
      <c r="AG23" s="426">
        <f t="shared" si="28"/>
        <v>0</v>
      </c>
      <c r="AH23" s="426">
        <f t="shared" si="28"/>
        <v>0</v>
      </c>
      <c r="AI23" s="426">
        <f t="shared" si="28"/>
        <v>0</v>
      </c>
      <c r="AJ23" s="426">
        <f t="shared" si="28"/>
        <v>0</v>
      </c>
      <c r="AK23" s="426">
        <f t="shared" si="28"/>
        <v>0</v>
      </c>
      <c r="AL23" s="426">
        <f t="shared" si="28"/>
        <v>0</v>
      </c>
      <c r="AM23" s="426">
        <f t="shared" si="28"/>
        <v>0</v>
      </c>
      <c r="AN23" s="426">
        <f t="shared" si="28"/>
        <v>0</v>
      </c>
      <c r="AO23" s="426">
        <f t="shared" si="28"/>
        <v>0</v>
      </c>
      <c r="AP23" s="426">
        <f t="shared" si="28"/>
        <v>0</v>
      </c>
      <c r="AQ23" s="426">
        <f t="shared" si="28"/>
        <v>0</v>
      </c>
      <c r="AR23" s="426">
        <f t="shared" si="28"/>
        <v>0</v>
      </c>
      <c r="AS23" s="426">
        <f t="shared" si="28"/>
        <v>0</v>
      </c>
      <c r="AT23" s="426">
        <f t="shared" si="28"/>
        <v>0</v>
      </c>
      <c r="AU23" s="426">
        <f t="shared" si="25"/>
        <v>0</v>
      </c>
      <c r="AV23" s="426">
        <f t="shared" si="6"/>
        <v>0</v>
      </c>
      <c r="AW23" s="426">
        <f t="shared" si="6"/>
        <v>0</v>
      </c>
      <c r="AX23" s="426">
        <f t="shared" si="6"/>
        <v>0</v>
      </c>
      <c r="AY23" s="426"/>
      <c r="AZ23" s="426">
        <v>20</v>
      </c>
      <c r="BA23" s="655">
        <f>AV4</f>
        <v>0</v>
      </c>
      <c r="BB23" s="426">
        <v>20</v>
      </c>
      <c r="BC23" s="588">
        <v>14020.3</v>
      </c>
      <c r="BD23" s="368"/>
      <c r="BE23" s="629">
        <v>20</v>
      </c>
      <c r="BF23" s="630">
        <v>14020.45</v>
      </c>
      <c r="BJ23">
        <v>20</v>
      </c>
      <c r="BK23">
        <f>'Price List'!AF834</f>
        <v>18</v>
      </c>
      <c r="BL23">
        <f>'Price List'!AG834</f>
        <v>16</v>
      </c>
      <c r="BM23">
        <f>'Price List'!AH834</f>
        <v>14</v>
      </c>
      <c r="BN23">
        <f>'Price List'!AI834</f>
        <v>12</v>
      </c>
      <c r="BO23">
        <f>'Price List'!AJ834</f>
        <v>10</v>
      </c>
      <c r="BP23">
        <f>'Price List'!AK834</f>
        <v>0</v>
      </c>
      <c r="BQ23">
        <f>'Price List'!AL834</f>
        <v>0</v>
      </c>
      <c r="BR23">
        <f>'Price List'!AM834</f>
        <v>1</v>
      </c>
      <c r="BS23" s="611">
        <f>'Price List'!AN834</f>
        <v>246.9</v>
      </c>
      <c r="BT23" s="119">
        <f>'Price List'!AO834</f>
        <v>340.72199999999998</v>
      </c>
      <c r="BU23" s="119">
        <f>'Price List'!AP834</f>
        <v>370.35</v>
      </c>
      <c r="BV23" s="119">
        <f>'Price List'!AQ834</f>
        <v>432.07499999999999</v>
      </c>
      <c r="BW23" s="612">
        <f>'Price List'!AR834</f>
        <v>592.55999999999995</v>
      </c>
      <c r="BX23" s="368">
        <f>'Price List'!N1687</f>
        <v>698.9</v>
      </c>
      <c r="BY23" s="610">
        <f>'[1]Price List'!N4140</f>
        <v>74.430000000000007</v>
      </c>
      <c r="CB23" s="599"/>
      <c r="CC23" s="602"/>
      <c r="CD23" s="432"/>
      <c r="CE23" s="596"/>
      <c r="CF23" s="432"/>
      <c r="CG23" s="431"/>
      <c r="CH23" s="432"/>
      <c r="CI23" s="596"/>
      <c r="CJ23" s="621"/>
      <c r="CK23" s="602" t="s">
        <v>855</v>
      </c>
      <c r="CL23" s="635" t="str">
        <f>IF('KB Duct Parts'!$BL$14=1,"Galv","SS")</f>
        <v>Galv</v>
      </c>
      <c r="CM23" s="605" t="str">
        <f t="shared" si="7"/>
        <v xml:space="preserve"> </v>
      </c>
      <c r="CN23" s="430" t="str">
        <f t="shared" si="23"/>
        <v xml:space="preserve"> </v>
      </c>
      <c r="CO23" s="430" t="str">
        <f t="shared" si="8"/>
        <v xml:space="preserve"> </v>
      </c>
      <c r="CP23" s="607">
        <f>IF('KB Duct Parts'!$BL$14=1,SUM(CY23:DB23),SUM(DC23:DF23))</f>
        <v>0</v>
      </c>
      <c r="CQ23" s="639">
        <f t="shared" si="24"/>
        <v>0</v>
      </c>
      <c r="CR23" s="606" t="str">
        <f>IF(CB23=0," ",IF(CD23&gt;0,IF(AND(CD23&gt;0,CJ23=30),VLOOKUP(CC23,$EC$6:$ED$25,2),IF(AND(CB23&gt;0,CJ23=45),VLOOKUP(CC23,$EF$6:$EG$25,2)))&amp;IF('KB Duct Parts'!$BL$14=2," SS","")))</f>
        <v xml:space="preserve"> </v>
      </c>
      <c r="CS23" t="str">
        <f>IF(AND('KB Duct Parts'!$BL$14=1,$CB23&gt;0),VLOOKUP($CC23,$BJ$6:$BO$25,S$5),IF(AND($CB23&gt;0,'KB Duct Parts'!$BL$14=2),18," "))</f>
        <v xml:space="preserve"> </v>
      </c>
      <c r="CT23" t="b">
        <f>IF(AND('KB Duct Parts'!$BL$14=1,$CB23&gt;0),VLOOKUP($CC23,$BJ$6:$BO$25,T$5),IF(AND($CB23&gt;0,'KB Duct Parts'!$BL$14=2)," "))</f>
        <v>0</v>
      </c>
      <c r="CU23" t="b">
        <f>IF(AND('KB Duct Parts'!$BL$14=1,$CB23&gt;0),VLOOKUP($CC23,$BJ$6:$BO$25,U$5),IF(AND($CB23&gt;0,'KB Duct Parts'!$BL$14=2)," "))</f>
        <v>0</v>
      </c>
      <c r="CV23" t="b">
        <f>IF(AND('KB Duct Parts'!$BL$14=1,$CB23&gt;0),VLOOKUP($CC23,$BJ$6:$BO$25,V$5),IF(AND($CB23&gt;0,'KB Duct Parts'!$BL$14=2)," "))</f>
        <v>0</v>
      </c>
      <c r="CW23" t="b">
        <f>IF(AND('KB Duct Parts'!$BL$14=1,$CB23&gt;0),VLOOKUP($CC23,$BJ$6:$BO$25,W$5),IF(AND($CB23&gt;0,'KB Duct Parts'!$BL$14=2)," "))</f>
        <v>0</v>
      </c>
      <c r="CY23" t="b">
        <f t="shared" si="9"/>
        <v>0</v>
      </c>
      <c r="CZ23">
        <f>IF(AND(CD23&gt;0,CE23="FL"),VLOOKUP(CD23,'Price List'!$BJ$2344:$BL$2362,3),0)</f>
        <v>0</v>
      </c>
      <c r="DA23">
        <f>IF(AND(CF23&gt;3,CG23="FL"),VLOOKUP(CF23,'Price List'!$BJ$2344:$BL$2362,3),0)</f>
        <v>0</v>
      </c>
      <c r="DB23">
        <f>IF(AND(CH23&gt;3,CI23="FL"),VLOOKUP(CH23,'Price List'!$BJ$2344:$BL$2362,3),0)</f>
        <v>0</v>
      </c>
      <c r="DC23" t="b">
        <f t="shared" si="10"/>
        <v>0</v>
      </c>
      <c r="DD23">
        <f t="shared" si="11"/>
        <v>0</v>
      </c>
      <c r="DE23" s="365">
        <f t="shared" si="12"/>
        <v>0</v>
      </c>
      <c r="DF23" s="365">
        <f t="shared" si="13"/>
        <v>0</v>
      </c>
      <c r="DH23" s="426">
        <f t="shared" ref="DH23:DW25" si="29">IF($CC23=DH$5,$CB23,0)</f>
        <v>0</v>
      </c>
      <c r="DI23" s="426">
        <f t="shared" si="29"/>
        <v>0</v>
      </c>
      <c r="DJ23" s="426">
        <f t="shared" si="29"/>
        <v>0</v>
      </c>
      <c r="DK23" s="426">
        <f t="shared" si="29"/>
        <v>0</v>
      </c>
      <c r="DL23" s="426">
        <f t="shared" si="29"/>
        <v>0</v>
      </c>
      <c r="DM23" s="426">
        <f t="shared" si="29"/>
        <v>0</v>
      </c>
      <c r="DN23" s="426">
        <f t="shared" si="29"/>
        <v>0</v>
      </c>
      <c r="DO23" s="426">
        <f t="shared" si="29"/>
        <v>0</v>
      </c>
      <c r="DP23" s="426">
        <f t="shared" si="29"/>
        <v>0</v>
      </c>
      <c r="DQ23" s="426">
        <f t="shared" si="29"/>
        <v>0</v>
      </c>
      <c r="DR23" s="426">
        <f t="shared" si="29"/>
        <v>0</v>
      </c>
      <c r="DS23" s="426">
        <f t="shared" si="29"/>
        <v>0</v>
      </c>
      <c r="DT23" s="426">
        <f t="shared" si="29"/>
        <v>0</v>
      </c>
      <c r="DU23" s="426">
        <f t="shared" si="29"/>
        <v>0</v>
      </c>
      <c r="DV23" s="426">
        <f t="shared" si="29"/>
        <v>0</v>
      </c>
      <c r="DW23" s="426">
        <f t="shared" si="29"/>
        <v>0</v>
      </c>
      <c r="DX23" s="426">
        <f>IF($CC23=DX$5,$CB23,0)</f>
        <v>0</v>
      </c>
      <c r="DY23" s="426">
        <f t="shared" si="16"/>
        <v>0</v>
      </c>
      <c r="DZ23" s="426">
        <f t="shared" si="16"/>
        <v>0</v>
      </c>
      <c r="EA23" s="426">
        <f t="shared" si="16"/>
        <v>0</v>
      </c>
      <c r="EB23" s="426"/>
      <c r="EC23" s="426">
        <v>20</v>
      </c>
      <c r="ED23" s="588">
        <v>14120.3</v>
      </c>
      <c r="EE23" s="368"/>
      <c r="EF23" s="629">
        <v>20</v>
      </c>
      <c r="EG23" s="630">
        <v>14120.45</v>
      </c>
      <c r="EK23">
        <v>20</v>
      </c>
      <c r="EL23">
        <f>'Price List'!AF909</f>
        <v>18</v>
      </c>
      <c r="EM23">
        <f>'Price List'!AG909</f>
        <v>16</v>
      </c>
      <c r="EN23">
        <f>'Price List'!AH909</f>
        <v>14</v>
      </c>
      <c r="EO23">
        <f>'Price List'!AI909</f>
        <v>12</v>
      </c>
      <c r="EP23">
        <f>'Price List'!AJ909</f>
        <v>10</v>
      </c>
      <c r="EQ23">
        <f>'Price List'!AK909</f>
        <v>0</v>
      </c>
      <c r="ER23">
        <f>'Price List'!AL873</f>
        <v>0</v>
      </c>
      <c r="ES23">
        <f>'Price List'!AM873</f>
        <v>6</v>
      </c>
      <c r="ET23" s="631">
        <f>'Price List'!AN909</f>
        <v>322.2</v>
      </c>
      <c r="EU23" s="631">
        <f>'Price List'!AO909</f>
        <v>444.63599999999997</v>
      </c>
      <c r="EV23" s="631">
        <f>'Price List'!AP909</f>
        <v>483.29999999999995</v>
      </c>
      <c r="EW23" s="631">
        <f>'Price List'!AQ909</f>
        <v>563.85</v>
      </c>
      <c r="EX23" s="631">
        <f>'Price List'!AR909</f>
        <v>773.28</v>
      </c>
      <c r="EY23" s="368">
        <f>'Price List'!AN1687</f>
        <v>698.9</v>
      </c>
      <c r="EZ23" s="610">
        <f t="shared" si="17"/>
        <v>74.430000000000007</v>
      </c>
    </row>
    <row r="24" spans="4:156" x14ac:dyDescent="0.2">
      <c r="D24" s="599"/>
      <c r="E24" s="602"/>
      <c r="F24" s="432"/>
      <c r="G24" s="596"/>
      <c r="H24" s="432"/>
      <c r="I24" s="431"/>
      <c r="J24" s="596"/>
      <c r="K24" s="602"/>
      <c r="L24" s="615" t="str">
        <f>IF('KB Duct Parts'!$BL$14=1,"Galv","SS")</f>
        <v>Galv</v>
      </c>
      <c r="M24" s="605" t="str">
        <f t="shared" si="18"/>
        <v xml:space="preserve"> </v>
      </c>
      <c r="N24" s="430" t="str">
        <f t="shared" si="19"/>
        <v xml:space="preserve"> </v>
      </c>
      <c r="O24" s="430" t="str">
        <f t="shared" si="20"/>
        <v xml:space="preserve"> </v>
      </c>
      <c r="P24" s="607">
        <f>IF('KB Duct Parts'!$BL$14=1,SUM(Y24:AA24),SUM(AB24:AD24))</f>
        <v>0</v>
      </c>
      <c r="Q24" s="618">
        <f t="shared" si="1"/>
        <v>0</v>
      </c>
      <c r="R24" s="606" t="str">
        <f>IF(D24=0," ",IF(D24&gt;0,IF(AND(D24&gt;0,J24=30),VLOOKUP(E24,$BB$6:$BD$25,2),IF(AND(D24&gt;0,J24=45),VLOOKUP(E24,$BE$6:$BF$25,2)))&amp;IF('KB Duct Parts'!$BL$14=2," SS","")))</f>
        <v xml:space="preserve"> </v>
      </c>
      <c r="S24" t="str">
        <f>IF(AND('KB Duct Parts'!$BL$14=1,$D24&gt;0),VLOOKUP($E24,$BJ$6:$BO$25,S$5),IF(AND($D24&gt;0,'KB Duct Parts'!$BL$14=2),18," "))</f>
        <v xml:space="preserve"> </v>
      </c>
      <c r="T24" t="b">
        <f>IF(AND('KB Duct Parts'!$BL$14=1,$D24&gt;0),VLOOKUP($E24,$BJ$6:$BO$25,T$5),IF(AND($D24&gt;0,'KB Duct Parts'!$BL$14=2)," "))</f>
        <v>0</v>
      </c>
      <c r="U24" t="b">
        <f>IF(AND('KB Duct Parts'!$BL$14=1,$D24&gt;0),VLOOKUP($E24,$BJ$6:$BO$25,U$5),IF(AND($D24&gt;0,'KB Duct Parts'!$BL$14=2)," "))</f>
        <v>0</v>
      </c>
      <c r="V24" t="b">
        <f>IF(AND('KB Duct Parts'!$BL$14=1,$D24&gt;0),VLOOKUP($E24,$BJ$6:$BO$25,V$5),IF(AND($D24&gt;0,'KB Duct Parts'!$BL$14=2)," "))</f>
        <v>0</v>
      </c>
      <c r="W24" t="b">
        <f>IF(AND('KB Duct Parts'!$BL$14=1,$D24&gt;0),VLOOKUP($E24,$BJ$6:$BO$25,W$5),IF(AND($D24&gt;0,'KB Duct Parts'!$BL$14=2)," "))</f>
        <v>0</v>
      </c>
      <c r="Y24" t="b">
        <f t="shared" si="2"/>
        <v>0</v>
      </c>
      <c r="Z24">
        <f>IF(AND(F24&gt;3,G24="FL"),VLOOKUP(F24,'Price List'!$BJ$2344:$BL$2362,3),0)</f>
        <v>0</v>
      </c>
      <c r="AA24">
        <f>IF(AND(H24&gt;3,I24="FL"),VLOOKUP(H24,'Price List'!$BJ$2344:$BL$2362,3),0)</f>
        <v>0</v>
      </c>
      <c r="AB24" t="b">
        <f t="shared" si="3"/>
        <v>0</v>
      </c>
      <c r="AC24">
        <f t="shared" si="21"/>
        <v>0</v>
      </c>
      <c r="AD24" s="365">
        <f t="shared" si="22"/>
        <v>0</v>
      </c>
      <c r="AE24" s="426">
        <f t="shared" si="28"/>
        <v>0</v>
      </c>
      <c r="AF24" s="426">
        <f t="shared" si="28"/>
        <v>0</v>
      </c>
      <c r="AG24" s="426">
        <f t="shared" si="28"/>
        <v>0</v>
      </c>
      <c r="AH24" s="426">
        <f t="shared" si="28"/>
        <v>0</v>
      </c>
      <c r="AI24" s="426">
        <f t="shared" si="28"/>
        <v>0</v>
      </c>
      <c r="AJ24" s="426">
        <f t="shared" si="28"/>
        <v>0</v>
      </c>
      <c r="AK24" s="426">
        <f t="shared" si="28"/>
        <v>0</v>
      </c>
      <c r="AL24" s="426">
        <f t="shared" si="28"/>
        <v>0</v>
      </c>
      <c r="AM24" s="426">
        <f t="shared" si="28"/>
        <v>0</v>
      </c>
      <c r="AN24" s="426">
        <f t="shared" si="28"/>
        <v>0</v>
      </c>
      <c r="AO24" s="426">
        <f t="shared" si="28"/>
        <v>0</v>
      </c>
      <c r="AP24" s="426">
        <f t="shared" si="28"/>
        <v>0</v>
      </c>
      <c r="AQ24" s="426">
        <f t="shared" si="28"/>
        <v>0</v>
      </c>
      <c r="AR24" s="426">
        <f t="shared" si="28"/>
        <v>0</v>
      </c>
      <c r="AS24" s="426">
        <f t="shared" si="28"/>
        <v>0</v>
      </c>
      <c r="AT24" s="426">
        <f t="shared" si="28"/>
        <v>0</v>
      </c>
      <c r="AU24" s="426">
        <f t="shared" si="25"/>
        <v>0</v>
      </c>
      <c r="AV24" s="426">
        <f t="shared" si="6"/>
        <v>0</v>
      </c>
      <c r="AW24" s="426">
        <f t="shared" si="6"/>
        <v>0</v>
      </c>
      <c r="AX24" s="426">
        <f t="shared" si="6"/>
        <v>0</v>
      </c>
      <c r="AY24" s="426"/>
      <c r="AZ24" s="426">
        <v>22</v>
      </c>
      <c r="BA24" s="655">
        <f>AW4</f>
        <v>0</v>
      </c>
      <c r="BB24" s="426">
        <v>22</v>
      </c>
      <c r="BC24" s="588">
        <v>14022.3</v>
      </c>
      <c r="BD24" s="368"/>
      <c r="BE24" s="629">
        <v>22</v>
      </c>
      <c r="BF24" s="630">
        <v>14022.45</v>
      </c>
      <c r="BJ24">
        <v>22</v>
      </c>
      <c r="BK24">
        <f>'Price List'!AF835</f>
        <v>18</v>
      </c>
      <c r="BL24">
        <f>'Price List'!AG835</f>
        <v>16</v>
      </c>
      <c r="BM24">
        <f>'Price List'!AH835</f>
        <v>14</v>
      </c>
      <c r="BN24">
        <f>'Price List'!AI835</f>
        <v>12</v>
      </c>
      <c r="BO24">
        <f>'Price List'!AJ835</f>
        <v>10</v>
      </c>
      <c r="BP24">
        <f>'Price List'!AK835</f>
        <v>0</v>
      </c>
      <c r="BQ24">
        <f>'Price List'!AL835</f>
        <v>0</v>
      </c>
      <c r="BR24">
        <f>'Price List'!AM835</f>
        <v>1</v>
      </c>
      <c r="BS24" s="611">
        <f>'Price List'!AN835</f>
        <v>310</v>
      </c>
      <c r="BT24" s="119">
        <f>'Price List'!AO835</f>
        <v>409.20000000000005</v>
      </c>
      <c r="BU24" s="119">
        <f>'Price List'!AP835</f>
        <v>463.45000000000005</v>
      </c>
      <c r="BV24" s="119">
        <f>'Price List'!AQ835</f>
        <v>499.1</v>
      </c>
      <c r="BW24" s="612">
        <f>'Price List'!AR835</f>
        <v>604.5</v>
      </c>
      <c r="BX24" s="368">
        <f>'Price List'!N1688</f>
        <v>752.2</v>
      </c>
      <c r="BY24" s="610">
        <f>'[1]Price List'!N4141</f>
        <v>79.319999999999993</v>
      </c>
      <c r="CB24" s="599"/>
      <c r="CC24" s="602"/>
      <c r="CD24" s="432"/>
      <c r="CE24" s="596"/>
      <c r="CF24" s="432"/>
      <c r="CG24" s="431"/>
      <c r="CH24" s="432"/>
      <c r="CI24" s="596"/>
      <c r="CJ24" s="621"/>
      <c r="CK24" s="602" t="s">
        <v>855</v>
      </c>
      <c r="CL24" s="635" t="str">
        <f>IF('KB Duct Parts'!$BL$14=1,"Galv","SS")</f>
        <v>Galv</v>
      </c>
      <c r="CM24" s="605" t="str">
        <f t="shared" si="7"/>
        <v xml:space="preserve"> </v>
      </c>
      <c r="CN24" s="430" t="str">
        <f t="shared" si="23"/>
        <v xml:space="preserve"> </v>
      </c>
      <c r="CO24" s="430" t="str">
        <f t="shared" si="8"/>
        <v xml:space="preserve"> </v>
      </c>
      <c r="CP24" s="607">
        <f>IF('KB Duct Parts'!$BL$14=1,SUM(CY24:DB24),SUM(DC24:DF24))</f>
        <v>0</v>
      </c>
      <c r="CQ24" s="639">
        <f t="shared" si="24"/>
        <v>0</v>
      </c>
      <c r="CR24" s="606" t="str">
        <f>IF(CB24=0," ",IF(CD24&gt;0,IF(AND(CD24&gt;0,CJ24=30),VLOOKUP(CC24,$EC$6:$ED$25,2),IF(AND(CB24&gt;0,CJ24=45),VLOOKUP(CC24,$EF$6:$EG$25,2)))&amp;IF('KB Duct Parts'!$BL$14=2," SS","")))</f>
        <v xml:space="preserve"> </v>
      </c>
      <c r="CS24" t="str">
        <f>IF(AND('KB Duct Parts'!$BL$14=1,$CB24&gt;0),VLOOKUP($CC24,$BJ$6:$BO$25,S$5),IF(AND($CB24&gt;0,'KB Duct Parts'!$BL$14=2),18," "))</f>
        <v xml:space="preserve"> </v>
      </c>
      <c r="CT24" t="b">
        <f>IF(AND('KB Duct Parts'!$BL$14=1,$CB24&gt;0),VLOOKUP($CC24,$BJ$6:$BO$25,T$5),IF(AND($CB24&gt;0,'KB Duct Parts'!$BL$14=2)," "))</f>
        <v>0</v>
      </c>
      <c r="CU24" t="b">
        <f>IF(AND('KB Duct Parts'!$BL$14=1,$CB24&gt;0),VLOOKUP($CC24,$BJ$6:$BO$25,U$5),IF(AND($CB24&gt;0,'KB Duct Parts'!$BL$14=2)," "))</f>
        <v>0</v>
      </c>
      <c r="CV24" t="b">
        <f>IF(AND('KB Duct Parts'!$BL$14=1,$CB24&gt;0),VLOOKUP($CC24,$BJ$6:$BO$25,V$5),IF(AND($CB24&gt;0,'KB Duct Parts'!$BL$14=2)," "))</f>
        <v>0</v>
      </c>
      <c r="CW24" t="b">
        <f>IF(AND('KB Duct Parts'!$BL$14=1,$CB24&gt;0),VLOOKUP($CC24,$BJ$6:$BO$25,W$5),IF(AND($CB24&gt;0,'KB Duct Parts'!$BL$14=2)," "))</f>
        <v>0</v>
      </c>
      <c r="CY24" t="b">
        <f t="shared" si="9"/>
        <v>0</v>
      </c>
      <c r="CZ24">
        <f>IF(AND(CD24&gt;0,CE24="FL"),VLOOKUP(CD24,'Price List'!$BJ$2344:$BL$2362,3),0)</f>
        <v>0</v>
      </c>
      <c r="DA24">
        <f>IF(AND(CF24&gt;3,CG24="FL"),VLOOKUP(CF24,'Price List'!$BJ$2344:$BL$2362,3),0)</f>
        <v>0</v>
      </c>
      <c r="DB24">
        <f>IF(AND(CH24&gt;3,CI24="FL"),VLOOKUP(CH24,'Price List'!$BJ$2344:$BL$2362,3),0)</f>
        <v>0</v>
      </c>
      <c r="DC24" t="b">
        <f t="shared" si="10"/>
        <v>0</v>
      </c>
      <c r="DD24">
        <f t="shared" si="11"/>
        <v>0</v>
      </c>
      <c r="DE24" s="365">
        <f t="shared" si="12"/>
        <v>0</v>
      </c>
      <c r="DF24" s="365">
        <f t="shared" si="13"/>
        <v>0</v>
      </c>
      <c r="DH24" s="426">
        <f t="shared" si="29"/>
        <v>0</v>
      </c>
      <c r="DI24" s="426">
        <f t="shared" si="29"/>
        <v>0</v>
      </c>
      <c r="DJ24" s="426">
        <f t="shared" si="29"/>
        <v>0</v>
      </c>
      <c r="DK24" s="426">
        <f t="shared" si="29"/>
        <v>0</v>
      </c>
      <c r="DL24" s="426">
        <f t="shared" si="29"/>
        <v>0</v>
      </c>
      <c r="DM24" s="426">
        <f t="shared" si="29"/>
        <v>0</v>
      </c>
      <c r="DN24" s="426">
        <f t="shared" si="29"/>
        <v>0</v>
      </c>
      <c r="DO24" s="426">
        <f t="shared" si="29"/>
        <v>0</v>
      </c>
      <c r="DP24" s="426">
        <f t="shared" si="29"/>
        <v>0</v>
      </c>
      <c r="DQ24" s="426">
        <f t="shared" si="29"/>
        <v>0</v>
      </c>
      <c r="DR24" s="426">
        <f t="shared" si="29"/>
        <v>0</v>
      </c>
      <c r="DS24" s="426">
        <f t="shared" si="29"/>
        <v>0</v>
      </c>
      <c r="DT24" s="426">
        <f t="shared" si="29"/>
        <v>0</v>
      </c>
      <c r="DU24" s="426">
        <f t="shared" si="29"/>
        <v>0</v>
      </c>
      <c r="DV24" s="426">
        <f t="shared" si="29"/>
        <v>0</v>
      </c>
      <c r="DW24" s="426">
        <f t="shared" si="29"/>
        <v>0</v>
      </c>
      <c r="DX24" s="426">
        <f>IF($CC24=DX$5,$CB24,0)</f>
        <v>0</v>
      </c>
      <c r="DY24" s="426">
        <f t="shared" si="16"/>
        <v>0</v>
      </c>
      <c r="DZ24" s="426">
        <f t="shared" si="16"/>
        <v>0</v>
      </c>
      <c r="EA24" s="426">
        <f t="shared" si="16"/>
        <v>0</v>
      </c>
      <c r="EB24" s="426"/>
      <c r="EC24" s="426">
        <v>22</v>
      </c>
      <c r="ED24" s="588">
        <v>14122.3</v>
      </c>
      <c r="EE24" s="368"/>
      <c r="EF24" s="629">
        <v>22</v>
      </c>
      <c r="EG24" s="630">
        <v>14122.45</v>
      </c>
      <c r="EK24">
        <v>22</v>
      </c>
      <c r="EL24">
        <f>'Price List'!AF910</f>
        <v>18</v>
      </c>
      <c r="EM24">
        <f>'Price List'!AG910</f>
        <v>16</v>
      </c>
      <c r="EN24">
        <f>'Price List'!AH910</f>
        <v>14</v>
      </c>
      <c r="EO24">
        <f>'Price List'!AI910</f>
        <v>12</v>
      </c>
      <c r="EP24">
        <f>'Price List'!AJ910</f>
        <v>10</v>
      </c>
      <c r="EQ24">
        <f>'Price List'!AK910</f>
        <v>0</v>
      </c>
      <c r="ER24">
        <f>'Price List'!AL874</f>
        <v>0</v>
      </c>
      <c r="ES24">
        <f>'Price List'!AM874</f>
        <v>6</v>
      </c>
      <c r="ET24" s="631">
        <f>'Price List'!AN910</f>
        <v>370.4</v>
      </c>
      <c r="EU24" s="631">
        <f>'Price List'!AO910</f>
        <v>488.928</v>
      </c>
      <c r="EV24" s="631">
        <f>'Price List'!AP910</f>
        <v>553.74800000000005</v>
      </c>
      <c r="EW24" s="631">
        <f>'Price List'!AQ910</f>
        <v>596.34400000000005</v>
      </c>
      <c r="EX24" s="631">
        <f>'Price List'!AR910</f>
        <v>722.28</v>
      </c>
      <c r="EY24" s="368">
        <f>'Price List'!AN1688</f>
        <v>752.2</v>
      </c>
      <c r="EZ24" s="610">
        <f t="shared" si="17"/>
        <v>79.319999999999993</v>
      </c>
    </row>
    <row r="25" spans="4:156" ht="13.5" thickBot="1" x14ac:dyDescent="0.25">
      <c r="D25" s="599"/>
      <c r="E25" s="602"/>
      <c r="F25" s="432"/>
      <c r="G25" s="596"/>
      <c r="H25" s="432"/>
      <c r="I25" s="431"/>
      <c r="J25" s="596"/>
      <c r="K25" s="602"/>
      <c r="L25" s="615" t="str">
        <f>IF('KB Duct Parts'!$BL$14=1,"Galv","SS")</f>
        <v>Galv</v>
      </c>
      <c r="M25" s="605" t="str">
        <f t="shared" si="18"/>
        <v xml:space="preserve"> </v>
      </c>
      <c r="N25" s="430" t="str">
        <f t="shared" si="19"/>
        <v xml:space="preserve"> </v>
      </c>
      <c r="O25" s="430" t="str">
        <f t="shared" si="20"/>
        <v xml:space="preserve"> </v>
      </c>
      <c r="P25" s="607">
        <f>IF('KB Duct Parts'!$BL$14=1,SUM(Y25:AA25),SUM(AB25:AD25))</f>
        <v>0</v>
      </c>
      <c r="Q25" s="618">
        <f t="shared" si="1"/>
        <v>0</v>
      </c>
      <c r="R25" s="606" t="str">
        <f>IF(D25=0," ",IF(D25&gt;0,IF(AND(D25&gt;0,J25=30),VLOOKUP(E25,$BB$6:$BD$25,2),IF(AND(D25&gt;0,J25=45),VLOOKUP(E25,$BE$6:$BF$25,2)))&amp;IF('KB Duct Parts'!$BL$14=2," SS","")))</f>
        <v xml:space="preserve"> </v>
      </c>
      <c r="S25" t="str">
        <f>IF(AND('KB Duct Parts'!$BL$14=1,$D25&gt;0),VLOOKUP($E25,$BJ$6:$BO$25,S$5),IF(AND($D25&gt;0,'KB Duct Parts'!$BL$14=2),18," "))</f>
        <v xml:space="preserve"> </v>
      </c>
      <c r="T25" t="b">
        <f>IF(AND('KB Duct Parts'!$BL$14=1,$D25&gt;0),VLOOKUP($E25,$BJ$6:$BO$25,T$5),IF(AND($D25&gt;0,'KB Duct Parts'!$BL$14=2)," "))</f>
        <v>0</v>
      </c>
      <c r="U25" t="b">
        <f>IF(AND('KB Duct Parts'!$BL$14=1,$D25&gt;0),VLOOKUP($E25,$BJ$6:$BO$25,U$5),IF(AND($D25&gt;0,'KB Duct Parts'!$BL$14=2)," "))</f>
        <v>0</v>
      </c>
      <c r="V25" t="b">
        <f>IF(AND('KB Duct Parts'!$BL$14=1,$D25&gt;0),VLOOKUP($E25,$BJ$6:$BO$25,V$5),IF(AND($D25&gt;0,'KB Duct Parts'!$BL$14=2)," "))</f>
        <v>0</v>
      </c>
      <c r="W25" t="b">
        <f>IF(AND('KB Duct Parts'!$BL$14=1,$D25&gt;0),VLOOKUP($E25,$BJ$6:$BO$25,W$5),IF(AND($D25&gt;0,'KB Duct Parts'!$BL$14=2)," "))</f>
        <v>0</v>
      </c>
      <c r="Y25" t="b">
        <f t="shared" si="2"/>
        <v>0</v>
      </c>
      <c r="Z25">
        <f>IF(AND(F25&gt;3,G25="FL"),VLOOKUP(F25,'Price List'!$BJ$2344:$BL$2362,3),0)</f>
        <v>0</v>
      </c>
      <c r="AA25">
        <f>IF(AND(H25&gt;3,I25="FL"),VLOOKUP(H25,'Price List'!$BJ$2344:$BL$2362,3),0)</f>
        <v>0</v>
      </c>
      <c r="AB25" t="b">
        <f t="shared" si="3"/>
        <v>0</v>
      </c>
      <c r="AC25">
        <f t="shared" si="21"/>
        <v>0</v>
      </c>
      <c r="AD25" s="365">
        <f t="shared" si="22"/>
        <v>0</v>
      </c>
      <c r="AE25" s="426">
        <f t="shared" si="28"/>
        <v>0</v>
      </c>
      <c r="AF25" s="426">
        <f t="shared" si="28"/>
        <v>0</v>
      </c>
      <c r="AG25" s="426">
        <f t="shared" si="28"/>
        <v>0</v>
      </c>
      <c r="AH25" s="426">
        <f t="shared" si="28"/>
        <v>0</v>
      </c>
      <c r="AI25" s="426">
        <f t="shared" si="28"/>
        <v>0</v>
      </c>
      <c r="AJ25" s="426">
        <f t="shared" si="28"/>
        <v>0</v>
      </c>
      <c r="AK25" s="426">
        <f t="shared" si="28"/>
        <v>0</v>
      </c>
      <c r="AL25" s="426">
        <f t="shared" si="28"/>
        <v>0</v>
      </c>
      <c r="AM25" s="426">
        <f t="shared" si="28"/>
        <v>0</v>
      </c>
      <c r="AN25" s="426">
        <f t="shared" si="28"/>
        <v>0</v>
      </c>
      <c r="AO25" s="426">
        <f t="shared" si="28"/>
        <v>0</v>
      </c>
      <c r="AP25" s="426">
        <f t="shared" si="28"/>
        <v>0</v>
      </c>
      <c r="AQ25" s="426">
        <f t="shared" si="28"/>
        <v>0</v>
      </c>
      <c r="AR25" s="426">
        <f t="shared" si="28"/>
        <v>0</v>
      </c>
      <c r="AS25" s="426">
        <f t="shared" si="28"/>
        <v>0</v>
      </c>
      <c r="AT25" s="426">
        <f t="shared" si="28"/>
        <v>0</v>
      </c>
      <c r="AU25" s="426">
        <f t="shared" si="25"/>
        <v>0</v>
      </c>
      <c r="AV25" s="426">
        <f t="shared" si="6"/>
        <v>0</v>
      </c>
      <c r="AW25" s="426">
        <f t="shared" si="6"/>
        <v>0</v>
      </c>
      <c r="AX25" s="426">
        <f t="shared" si="6"/>
        <v>0</v>
      </c>
      <c r="AY25" s="426"/>
      <c r="AZ25" s="426">
        <v>24</v>
      </c>
      <c r="BA25" s="655">
        <f>AX4</f>
        <v>0</v>
      </c>
      <c r="BB25" s="426">
        <v>24</v>
      </c>
      <c r="BC25" s="588">
        <v>14024.3</v>
      </c>
      <c r="BD25" s="368"/>
      <c r="BE25" s="629">
        <v>24</v>
      </c>
      <c r="BF25" s="630">
        <v>14024.45</v>
      </c>
      <c r="BJ25">
        <v>24</v>
      </c>
      <c r="BK25">
        <f>'Price List'!AF836</f>
        <v>18</v>
      </c>
      <c r="BL25">
        <f>'Price List'!AG836</f>
        <v>16</v>
      </c>
      <c r="BM25">
        <f>'Price List'!AH836</f>
        <v>14</v>
      </c>
      <c r="BN25">
        <f>'Price List'!AI836</f>
        <v>12</v>
      </c>
      <c r="BO25">
        <f>'Price List'!AJ836</f>
        <v>10</v>
      </c>
      <c r="BP25">
        <f>'Price List'!AK836</f>
        <v>0</v>
      </c>
      <c r="BQ25">
        <f>'Price List'!AL836</f>
        <v>0</v>
      </c>
      <c r="BR25">
        <f>'Price List'!AM836</f>
        <v>1</v>
      </c>
      <c r="BS25" s="613">
        <f>'Price List'!AN836</f>
        <v>382.3</v>
      </c>
      <c r="BT25" s="459">
        <f>'Price List'!AO836</f>
        <v>458.76</v>
      </c>
      <c r="BU25" s="459">
        <f>'Price List'!AP836</f>
        <v>546.68899999999996</v>
      </c>
      <c r="BV25" s="459">
        <f>'Price List'!AQ836</f>
        <v>588.74200000000008</v>
      </c>
      <c r="BW25" s="614">
        <f>'Price List'!AR836</f>
        <v>688.14</v>
      </c>
      <c r="BX25" s="368">
        <f>'Price List'!N1689</f>
        <v>853.2</v>
      </c>
      <c r="BY25" s="610">
        <f>'[1]Price List'!N4142</f>
        <v>81.93</v>
      </c>
      <c r="CB25" s="600"/>
      <c r="CC25" s="603"/>
      <c r="CD25" s="594"/>
      <c r="CE25" s="597"/>
      <c r="CF25" s="594"/>
      <c r="CG25" s="595"/>
      <c r="CH25" s="594"/>
      <c r="CI25" s="597"/>
      <c r="CJ25" s="625"/>
      <c r="CK25" s="602" t="s">
        <v>855</v>
      </c>
      <c r="CL25" s="636" t="str">
        <f>IF('KB Duct Parts'!$BL$14=1,"Galv","SS")</f>
        <v>Galv</v>
      </c>
      <c r="CM25" s="637" t="str">
        <f t="shared" si="7"/>
        <v xml:space="preserve"> </v>
      </c>
      <c r="CN25" s="608" t="str">
        <f t="shared" si="23"/>
        <v xml:space="preserve"> </v>
      </c>
      <c r="CO25" s="608" t="str">
        <f t="shared" si="8"/>
        <v xml:space="preserve"> </v>
      </c>
      <c r="CP25" s="638">
        <f>IF('KB Duct Parts'!$BL$14=1,SUM(CY25:DB25),SUM(DC25:DF25))</f>
        <v>0</v>
      </c>
      <c r="CQ25" s="640">
        <f t="shared" si="24"/>
        <v>0</v>
      </c>
      <c r="CR25" s="606" t="str">
        <f>IF(CB25=0," ",IF(CD25&gt;0,IF(AND(CD25&gt;0,CJ25=30),VLOOKUP(CC25,$EC$6:$ED$25,2),IF(AND(CB25&gt;0,CJ25=45),VLOOKUP(CC25,$EF$6:$EG$25,2)))&amp;IF('KB Duct Parts'!$BL$14=2," SS","")))</f>
        <v xml:space="preserve"> </v>
      </c>
      <c r="CS25" t="str">
        <f>IF(AND('KB Duct Parts'!$BL$14=1,$CB25&gt;0),VLOOKUP($CC25,$BJ$6:$BO$25,S$5),IF(AND($CB25&gt;0,'KB Duct Parts'!$BL$14=2),18," "))</f>
        <v xml:space="preserve"> </v>
      </c>
      <c r="CT25" t="b">
        <f>IF(AND('KB Duct Parts'!$BL$14=1,$CB25&gt;0),VLOOKUP($CC25,$BJ$6:$BO$25,T$5),IF(AND($CB25&gt;0,'KB Duct Parts'!$BL$14=2)," "))</f>
        <v>0</v>
      </c>
      <c r="CU25" t="b">
        <f>IF(AND('KB Duct Parts'!$BL$14=1,$CB25&gt;0),VLOOKUP($CC25,$BJ$6:$BO$25,U$5),IF(AND($CB25&gt;0,'KB Duct Parts'!$BL$14=2)," "))</f>
        <v>0</v>
      </c>
      <c r="CV25" t="b">
        <f>IF(AND('KB Duct Parts'!$BL$14=1,$CB25&gt;0),VLOOKUP($CC25,$BJ$6:$BO$25,V$5),IF(AND($CB25&gt;0,'KB Duct Parts'!$BL$14=2)," "))</f>
        <v>0</v>
      </c>
      <c r="CW25" t="b">
        <f>IF(AND('KB Duct Parts'!$BL$14=1,$CB25&gt;0),VLOOKUP($CC25,$BJ$6:$BO$25,W$5),IF(AND($CB25&gt;0,'KB Duct Parts'!$BL$14=2)," "))</f>
        <v>0</v>
      </c>
      <c r="CY25" t="b">
        <f t="shared" si="9"/>
        <v>0</v>
      </c>
      <c r="CZ25">
        <f>IF(AND(CD25&gt;0,CE25="FL"),VLOOKUP(CD25,'Price List'!$BJ$2344:$BL$2362,3),0)</f>
        <v>0</v>
      </c>
      <c r="DA25">
        <f>IF(AND(CF25&gt;3,CG25="FL"),VLOOKUP(CF25,'Price List'!$BJ$2344:$BL$2362,3),0)</f>
        <v>0</v>
      </c>
      <c r="DB25">
        <f>IF(AND(CH25&gt;3,CI25="FL"),VLOOKUP(CH25,'Price List'!$BJ$2344:$BL$2362,3),0)</f>
        <v>0</v>
      </c>
      <c r="DC25" t="b">
        <f t="shared" si="10"/>
        <v>0</v>
      </c>
      <c r="DD25">
        <f t="shared" si="11"/>
        <v>0</v>
      </c>
      <c r="DE25" s="365">
        <f t="shared" si="12"/>
        <v>0</v>
      </c>
      <c r="DF25" s="365">
        <f t="shared" si="13"/>
        <v>0</v>
      </c>
      <c r="DH25" s="426">
        <f t="shared" si="29"/>
        <v>0</v>
      </c>
      <c r="DI25" s="426">
        <f t="shared" si="29"/>
        <v>0</v>
      </c>
      <c r="DJ25" s="426">
        <f t="shared" si="29"/>
        <v>0</v>
      </c>
      <c r="DK25" s="426">
        <f t="shared" si="29"/>
        <v>0</v>
      </c>
      <c r="DL25" s="426">
        <f t="shared" si="29"/>
        <v>0</v>
      </c>
      <c r="DM25" s="426">
        <f t="shared" si="29"/>
        <v>0</v>
      </c>
      <c r="DN25" s="426">
        <f t="shared" si="29"/>
        <v>0</v>
      </c>
      <c r="DO25" s="426">
        <f t="shared" si="29"/>
        <v>0</v>
      </c>
      <c r="DP25" s="426">
        <f t="shared" si="29"/>
        <v>0</v>
      </c>
      <c r="DQ25" s="426">
        <f t="shared" si="29"/>
        <v>0</v>
      </c>
      <c r="DR25" s="426">
        <f t="shared" si="29"/>
        <v>0</v>
      </c>
      <c r="DS25" s="426">
        <f t="shared" si="29"/>
        <v>0</v>
      </c>
      <c r="DT25" s="426">
        <f t="shared" si="29"/>
        <v>0</v>
      </c>
      <c r="DU25" s="426">
        <f t="shared" si="29"/>
        <v>0</v>
      </c>
      <c r="DV25" s="426">
        <f t="shared" si="29"/>
        <v>0</v>
      </c>
      <c r="DW25" s="426">
        <f t="shared" si="29"/>
        <v>0</v>
      </c>
      <c r="DX25" s="426">
        <f>IF($CC25=DX$5,$CB25,0)</f>
        <v>0</v>
      </c>
      <c r="DY25" s="426">
        <f t="shared" si="16"/>
        <v>0</v>
      </c>
      <c r="DZ25" s="426">
        <f t="shared" si="16"/>
        <v>0</v>
      </c>
      <c r="EA25" s="426">
        <f t="shared" si="16"/>
        <v>0</v>
      </c>
      <c r="EB25" s="426"/>
      <c r="EC25" s="426">
        <v>24</v>
      </c>
      <c r="ED25" s="588">
        <v>14124.3</v>
      </c>
      <c r="EE25" s="368"/>
      <c r="EF25" s="629">
        <v>24</v>
      </c>
      <c r="EG25" s="630">
        <v>14124.45</v>
      </c>
      <c r="EK25">
        <v>24</v>
      </c>
      <c r="EL25">
        <f>'Price List'!AF911</f>
        <v>18</v>
      </c>
      <c r="EM25">
        <f>'Price List'!AG911</f>
        <v>16</v>
      </c>
      <c r="EN25">
        <f>'Price List'!AH911</f>
        <v>14</v>
      </c>
      <c r="EO25">
        <f>'Price List'!AI911</f>
        <v>12</v>
      </c>
      <c r="EP25">
        <f>'Price List'!AJ911</f>
        <v>10</v>
      </c>
      <c r="EQ25">
        <f>'Price List'!AK911</f>
        <v>0</v>
      </c>
      <c r="ER25">
        <f>'Price List'!AL875</f>
        <v>0</v>
      </c>
      <c r="ES25">
        <f>'Price List'!AM875</f>
        <v>6</v>
      </c>
      <c r="ET25" s="631">
        <f>'Price List'!AN911</f>
        <v>404.8</v>
      </c>
      <c r="EU25" s="631">
        <f>'Price List'!AO911</f>
        <v>485.76</v>
      </c>
      <c r="EV25" s="631">
        <f>'Price List'!AP911</f>
        <v>578.86400000000003</v>
      </c>
      <c r="EW25" s="631">
        <f>'Price List'!AQ911</f>
        <v>623.39200000000005</v>
      </c>
      <c r="EX25" s="631">
        <f>'Price List'!AR911</f>
        <v>728.64</v>
      </c>
      <c r="EY25" s="368">
        <f>'Price List'!AN1689</f>
        <v>853.2</v>
      </c>
      <c r="EZ25" s="610">
        <f t="shared" si="17"/>
        <v>81.93</v>
      </c>
    </row>
    <row r="26" spans="4:156" ht="13.5" thickTop="1" x14ac:dyDescent="0.2">
      <c r="D26" s="599"/>
      <c r="E26" s="602"/>
      <c r="F26" s="432"/>
      <c r="G26" s="596"/>
      <c r="H26" s="432"/>
      <c r="I26" s="431"/>
      <c r="J26" s="596"/>
      <c r="K26" s="602"/>
      <c r="L26" s="615" t="str">
        <f>IF('KB Duct Parts'!$BL$14=1,"Galv","SS")</f>
        <v>Galv</v>
      </c>
      <c r="M26" s="605" t="str">
        <f t="shared" si="18"/>
        <v xml:space="preserve"> </v>
      </c>
      <c r="N26" s="430" t="str">
        <f t="shared" si="19"/>
        <v xml:space="preserve"> </v>
      </c>
      <c r="O26" s="430" t="str">
        <f t="shared" si="20"/>
        <v xml:space="preserve"> </v>
      </c>
      <c r="P26" s="607">
        <f>IF('KB Duct Parts'!$BL$14=1,SUM(Y26:AA26),SUM(AB26:AD26))</f>
        <v>0</v>
      </c>
      <c r="Q26" s="618">
        <f t="shared" si="1"/>
        <v>0</v>
      </c>
      <c r="R26" s="606" t="str">
        <f>IF(D26=0," ",IF(D26&gt;0,IF(AND(D26&gt;0,J26=30),VLOOKUP(E26,$BB$6:$BD$25,2),IF(AND(D26&gt;0,J26=45),VLOOKUP(E26,$BE$6:$BF$25,2)))&amp;IF('KB Duct Parts'!$BL$14=2," SS","")))</f>
        <v xml:space="preserve"> </v>
      </c>
      <c r="S26" t="str">
        <f>IF(AND('KB Duct Parts'!$BL$14=1,$D26&gt;0),VLOOKUP($E26,$BJ$6:$BO$25,S$5),IF(AND($D26&gt;0,'KB Duct Parts'!$BL$14=2),18," "))</f>
        <v xml:space="preserve"> </v>
      </c>
      <c r="T26" t="b">
        <f>IF(AND('KB Duct Parts'!$BL$14=1,$D26&gt;0),VLOOKUP($E26,$BJ$6:$BO$25,T$5),IF(AND($D26&gt;0,'KB Duct Parts'!$BL$14=2)," "))</f>
        <v>0</v>
      </c>
      <c r="U26" t="b">
        <f>IF(AND('KB Duct Parts'!$BL$14=1,$D26&gt;0),VLOOKUP($E26,$BJ$6:$BO$25,U$5),IF(AND($D26&gt;0,'KB Duct Parts'!$BL$14=2)," "))</f>
        <v>0</v>
      </c>
      <c r="V26" t="b">
        <f>IF(AND('KB Duct Parts'!$BL$14=1,$D26&gt;0),VLOOKUP($E26,$BJ$6:$BO$25,V$5),IF(AND($D26&gt;0,'KB Duct Parts'!$BL$14=2)," "))</f>
        <v>0</v>
      </c>
      <c r="W26" t="b">
        <f>IF(AND('KB Duct Parts'!$BL$14=1,$D26&gt;0),VLOOKUP($E26,$BJ$6:$BO$25,W$5),IF(AND($D26&gt;0,'KB Duct Parts'!$BL$14=2)," "))</f>
        <v>0</v>
      </c>
      <c r="Y26" t="b">
        <f t="shared" si="2"/>
        <v>0</v>
      </c>
      <c r="Z26">
        <f>IF(AND(F26&gt;3,G26="FL"),VLOOKUP(F26,'Price List'!$BJ$2344:$BL$2362,3),0)</f>
        <v>0</v>
      </c>
      <c r="AA26">
        <f>IF(AND(H26&gt;3,I26="FL"),VLOOKUP(H26,'Price List'!$BJ$2344:$BL$2362,3),0)</f>
        <v>0</v>
      </c>
      <c r="AB26" t="b">
        <f t="shared" si="3"/>
        <v>0</v>
      </c>
      <c r="AC26">
        <f t="shared" si="21"/>
        <v>0</v>
      </c>
      <c r="AD26" s="365">
        <f t="shared" si="22"/>
        <v>0</v>
      </c>
      <c r="AE26" s="426">
        <f t="shared" si="28"/>
        <v>0</v>
      </c>
      <c r="AF26" s="426">
        <f t="shared" si="28"/>
        <v>0</v>
      </c>
      <c r="AG26" s="426">
        <f t="shared" si="28"/>
        <v>0</v>
      </c>
      <c r="AH26" s="426">
        <f t="shared" si="28"/>
        <v>0</v>
      </c>
      <c r="AI26" s="426">
        <f t="shared" si="28"/>
        <v>0</v>
      </c>
      <c r="AJ26" s="426">
        <f t="shared" si="28"/>
        <v>0</v>
      </c>
      <c r="AK26" s="426">
        <f t="shared" si="28"/>
        <v>0</v>
      </c>
      <c r="AL26" s="426">
        <f t="shared" si="28"/>
        <v>0</v>
      </c>
      <c r="AM26" s="426">
        <f t="shared" si="28"/>
        <v>0</v>
      </c>
      <c r="AN26" s="426">
        <f t="shared" si="28"/>
        <v>0</v>
      </c>
      <c r="AO26" s="426">
        <f t="shared" si="28"/>
        <v>0</v>
      </c>
      <c r="AP26" s="426">
        <f t="shared" si="28"/>
        <v>0</v>
      </c>
      <c r="AQ26" s="426">
        <f t="shared" si="28"/>
        <v>0</v>
      </c>
      <c r="AR26" s="426">
        <f t="shared" si="28"/>
        <v>0</v>
      </c>
      <c r="AS26" s="426">
        <f t="shared" si="28"/>
        <v>0</v>
      </c>
      <c r="AT26" s="426">
        <f t="shared" si="28"/>
        <v>0</v>
      </c>
      <c r="AU26" s="426">
        <f t="shared" si="25"/>
        <v>0</v>
      </c>
      <c r="AV26" s="426">
        <f t="shared" si="25"/>
        <v>0</v>
      </c>
      <c r="AW26" s="426">
        <f t="shared" si="25"/>
        <v>0</v>
      </c>
      <c r="AX26" s="426">
        <f t="shared" si="25"/>
        <v>0</v>
      </c>
      <c r="AY26" s="426"/>
      <c r="AZ26" s="426"/>
      <c r="BA26" s="426"/>
      <c r="BD26" s="368"/>
      <c r="CK26" s="141"/>
      <c r="CO26" s="365"/>
      <c r="CP26" s="365"/>
      <c r="CQ26" s="365"/>
      <c r="CR26" t="str">
        <f>IF(AND('KB Duct Parts'!$BL$14=1,$CB26&gt;0),VLOOKUP($CC26,$BJ$6:$BO$25,S$5),IF(AND($CB26&gt;0,'KB Duct Parts'!$BL$14=2),18," "))</f>
        <v xml:space="preserve"> </v>
      </c>
      <c r="DF26" s="365"/>
      <c r="DH26" s="652">
        <f t="shared" ref="DH26:EA26" si="30">SUM(DH6:DH25)</f>
        <v>0</v>
      </c>
      <c r="DI26" s="652">
        <f t="shared" si="30"/>
        <v>0</v>
      </c>
      <c r="DJ26" s="652">
        <f t="shared" si="30"/>
        <v>0</v>
      </c>
      <c r="DK26" s="652">
        <f t="shared" si="30"/>
        <v>0</v>
      </c>
      <c r="DL26" s="652">
        <f t="shared" si="30"/>
        <v>0</v>
      </c>
      <c r="DM26" s="652">
        <f t="shared" si="30"/>
        <v>0</v>
      </c>
      <c r="DN26" s="652">
        <f t="shared" si="30"/>
        <v>0</v>
      </c>
      <c r="DO26" s="652">
        <f t="shared" si="30"/>
        <v>0</v>
      </c>
      <c r="DP26" s="652">
        <f t="shared" si="30"/>
        <v>0</v>
      </c>
      <c r="DQ26" s="652">
        <f t="shared" si="30"/>
        <v>0</v>
      </c>
      <c r="DR26" s="652">
        <f t="shared" si="30"/>
        <v>0</v>
      </c>
      <c r="DS26" s="652">
        <f t="shared" si="30"/>
        <v>0</v>
      </c>
      <c r="DT26" s="652">
        <f t="shared" si="30"/>
        <v>0</v>
      </c>
      <c r="DU26" s="652">
        <f t="shared" si="30"/>
        <v>0</v>
      </c>
      <c r="DV26" s="652">
        <f t="shared" si="30"/>
        <v>0</v>
      </c>
      <c r="DW26" s="652">
        <f t="shared" si="30"/>
        <v>0</v>
      </c>
      <c r="DX26" s="652">
        <f t="shared" si="30"/>
        <v>0</v>
      </c>
      <c r="DY26" s="652">
        <f t="shared" si="30"/>
        <v>0</v>
      </c>
      <c r="DZ26" s="652">
        <f t="shared" si="30"/>
        <v>0</v>
      </c>
      <c r="EA26" s="652">
        <f t="shared" si="30"/>
        <v>0</v>
      </c>
      <c r="EB26" s="426"/>
    </row>
    <row r="27" spans="4:156" x14ac:dyDescent="0.2">
      <c r="D27" s="599"/>
      <c r="E27" s="602"/>
      <c r="F27" s="432"/>
      <c r="G27" s="596"/>
      <c r="H27" s="432"/>
      <c r="I27" s="431"/>
      <c r="J27" s="596"/>
      <c r="K27" s="602"/>
      <c r="L27" s="615" t="str">
        <f>IF('KB Duct Parts'!$BL$14=1,"Galv","SS")</f>
        <v>Galv</v>
      </c>
      <c r="M27" s="605" t="str">
        <f t="shared" si="18"/>
        <v xml:space="preserve"> </v>
      </c>
      <c r="N27" s="430" t="str">
        <f t="shared" si="19"/>
        <v xml:space="preserve"> </v>
      </c>
      <c r="O27" s="430" t="str">
        <f t="shared" si="20"/>
        <v xml:space="preserve"> </v>
      </c>
      <c r="P27" s="607">
        <f>IF('KB Duct Parts'!$BL$14=1,SUM(Y27:AA27),SUM(AB27:AD27))</f>
        <v>0</v>
      </c>
      <c r="Q27" s="618">
        <f t="shared" si="1"/>
        <v>0</v>
      </c>
      <c r="R27" s="606" t="str">
        <f>IF(D27=0," ",IF(D27&gt;0,IF(AND(D27&gt;0,J27=30),VLOOKUP(E27,$BB$6:$BD$25,2),IF(AND(D27&gt;0,J27=45),VLOOKUP(E27,$BE$6:$BF$25,2)))&amp;IF('KB Duct Parts'!$BL$14=2," SS","")))</f>
        <v xml:space="preserve"> </v>
      </c>
      <c r="S27" t="str">
        <f>IF(AND('KB Duct Parts'!$BL$14=1,$D27&gt;0),VLOOKUP($E27,$BJ$6:$BO$25,S$5),IF(AND($D27&gt;0,'KB Duct Parts'!$BL$14=2),18," "))</f>
        <v xml:space="preserve"> </v>
      </c>
      <c r="T27" t="b">
        <f>IF(AND('KB Duct Parts'!$BL$14=1,$D27&gt;0),VLOOKUP($E27,$BJ$6:$BO$25,T$5),IF(AND($D27&gt;0,'KB Duct Parts'!$BL$14=2)," "))</f>
        <v>0</v>
      </c>
      <c r="U27" t="b">
        <f>IF(AND('KB Duct Parts'!$BL$14=1,$D27&gt;0),VLOOKUP($E27,$BJ$6:$BO$25,U$5),IF(AND($D27&gt;0,'KB Duct Parts'!$BL$14=2)," "))</f>
        <v>0</v>
      </c>
      <c r="V27" t="b">
        <f>IF(AND('KB Duct Parts'!$BL$14=1,$D27&gt;0),VLOOKUP($E27,$BJ$6:$BO$25,V$5),IF(AND($D27&gt;0,'KB Duct Parts'!$BL$14=2)," "))</f>
        <v>0</v>
      </c>
      <c r="W27" t="b">
        <f>IF(AND('KB Duct Parts'!$BL$14=1,$D27&gt;0),VLOOKUP($E27,$BJ$6:$BO$25,W$5),IF(AND($D27&gt;0,'KB Duct Parts'!$BL$14=2)," "))</f>
        <v>0</v>
      </c>
      <c r="Y27" t="b">
        <f t="shared" si="2"/>
        <v>0</v>
      </c>
      <c r="Z27">
        <f>IF(AND(F27&gt;3,G27="FL"),VLOOKUP(F27,'Price List'!$BJ$2344:$BL$2362,3),0)</f>
        <v>0</v>
      </c>
      <c r="AA27">
        <f>IF(AND(H27&gt;3,I27="FL"),VLOOKUP(H27,'Price List'!$BJ$2344:$BL$2362,3),0)</f>
        <v>0</v>
      </c>
      <c r="AB27" t="b">
        <f t="shared" si="3"/>
        <v>0</v>
      </c>
      <c r="AC27">
        <f t="shared" si="21"/>
        <v>0</v>
      </c>
      <c r="AD27" s="365">
        <f t="shared" si="22"/>
        <v>0</v>
      </c>
      <c r="AE27" s="426">
        <f t="shared" si="28"/>
        <v>0</v>
      </c>
      <c r="AF27" s="426">
        <f t="shared" si="28"/>
        <v>0</v>
      </c>
      <c r="AG27" s="426">
        <f t="shared" si="28"/>
        <v>0</v>
      </c>
      <c r="AH27" s="426">
        <f t="shared" si="28"/>
        <v>0</v>
      </c>
      <c r="AI27" s="426">
        <f t="shared" si="28"/>
        <v>0</v>
      </c>
      <c r="AJ27" s="426">
        <f t="shared" si="28"/>
        <v>0</v>
      </c>
      <c r="AK27" s="426">
        <f t="shared" si="28"/>
        <v>0</v>
      </c>
      <c r="AL27" s="426">
        <f t="shared" si="28"/>
        <v>0</v>
      </c>
      <c r="AM27" s="426">
        <f t="shared" si="28"/>
        <v>0</v>
      </c>
      <c r="AN27" s="426">
        <f t="shared" si="28"/>
        <v>0</v>
      </c>
      <c r="AO27" s="426">
        <f t="shared" si="28"/>
        <v>0</v>
      </c>
      <c r="AP27" s="426">
        <f t="shared" si="28"/>
        <v>0</v>
      </c>
      <c r="AQ27" s="426">
        <f t="shared" si="28"/>
        <v>0</v>
      </c>
      <c r="AR27" s="426">
        <f t="shared" si="28"/>
        <v>0</v>
      </c>
      <c r="AS27" s="426">
        <f t="shared" si="28"/>
        <v>0</v>
      </c>
      <c r="AT27" s="426">
        <f t="shared" si="28"/>
        <v>0</v>
      </c>
      <c r="AU27" s="426">
        <f t="shared" si="25"/>
        <v>0</v>
      </c>
      <c r="AV27" s="426">
        <f t="shared" si="25"/>
        <v>0</v>
      </c>
      <c r="AW27" s="426">
        <f t="shared" si="25"/>
        <v>0</v>
      </c>
      <c r="AX27" s="426">
        <f t="shared" si="25"/>
        <v>0</v>
      </c>
      <c r="AY27" s="426"/>
      <c r="AZ27" s="426"/>
      <c r="BA27" s="426"/>
      <c r="BD27" s="368"/>
      <c r="CK27" s="141"/>
      <c r="CO27" s="365"/>
      <c r="CP27" s="365"/>
      <c r="CQ27" s="365"/>
      <c r="CR27" s="365"/>
      <c r="CS27" t="str">
        <f>IF(AND('KB Duct Parts'!$BL$14=1,$CB27&gt;0),VLOOKUP($CC27,$BJ$6:$BO$25,S$5),IF(AND($CB27&gt;0,'KB Duct Parts'!$BL$14=2),18," "))</f>
        <v xml:space="preserve"> </v>
      </c>
      <c r="DD27" s="365"/>
      <c r="DE27" s="426"/>
      <c r="DF27" s="426"/>
      <c r="DG27" s="426"/>
      <c r="DH27" s="426"/>
      <c r="DI27" s="426"/>
      <c r="DJ27" s="426"/>
      <c r="DK27" s="426"/>
      <c r="DL27" s="426"/>
      <c r="DM27" s="426"/>
      <c r="DN27" s="426"/>
      <c r="DO27" s="426"/>
      <c r="DP27" s="426"/>
      <c r="DQ27" s="426"/>
      <c r="DR27" s="426"/>
      <c r="DS27" s="426"/>
      <c r="DT27" s="426"/>
      <c r="DU27" s="426"/>
      <c r="DV27" s="426"/>
      <c r="DW27" s="426"/>
      <c r="DX27" s="426"/>
      <c r="DY27" s="426"/>
      <c r="DZ27" s="426"/>
    </row>
    <row r="28" spans="4:156" x14ac:dyDescent="0.2">
      <c r="D28" s="599"/>
      <c r="E28" s="602"/>
      <c r="F28" s="432"/>
      <c r="G28" s="596"/>
      <c r="H28" s="432"/>
      <c r="I28" s="431"/>
      <c r="J28" s="596"/>
      <c r="K28" s="602"/>
      <c r="L28" s="615" t="str">
        <f>IF('KB Duct Parts'!$BL$14=1,"Galv","SS")</f>
        <v>Galv</v>
      </c>
      <c r="M28" s="605" t="str">
        <f t="shared" si="18"/>
        <v xml:space="preserve"> </v>
      </c>
      <c r="N28" s="430" t="str">
        <f t="shared" si="19"/>
        <v xml:space="preserve"> </v>
      </c>
      <c r="O28" s="430" t="str">
        <f t="shared" si="20"/>
        <v xml:space="preserve"> </v>
      </c>
      <c r="P28" s="607">
        <f>IF('KB Duct Parts'!$BL$14=1,SUM(Y28:AA28),SUM(AB28:AD28))</f>
        <v>0</v>
      </c>
      <c r="Q28" s="618">
        <f t="shared" si="1"/>
        <v>0</v>
      </c>
      <c r="R28" s="606" t="str">
        <f>IF(D28=0," ",IF(D28&gt;0,IF(AND(D28&gt;0,J28=30),VLOOKUP(E28,$BB$6:$BD$25,2),IF(AND(D28&gt;0,J28=45),VLOOKUP(E28,$BE$6:$BF$25,2)))&amp;IF('KB Duct Parts'!$BL$14=2," SS","")))</f>
        <v xml:space="preserve"> </v>
      </c>
      <c r="S28" t="str">
        <f>IF(AND('KB Duct Parts'!$BL$14=1,$D28&gt;0),VLOOKUP($E28,$BJ$6:$BO$25,S$5),IF(AND($D28&gt;0,'KB Duct Parts'!$BL$14=2),18," "))</f>
        <v xml:space="preserve"> </v>
      </c>
      <c r="T28" t="b">
        <f>IF(AND('KB Duct Parts'!$BL$14=1,$D28&gt;0),VLOOKUP($E28,$BJ$6:$BO$25,T$5),IF(AND($D28&gt;0,'KB Duct Parts'!$BL$14=2)," "))</f>
        <v>0</v>
      </c>
      <c r="U28" t="b">
        <f>IF(AND('KB Duct Parts'!$BL$14=1,$D28&gt;0),VLOOKUP($E28,$BJ$6:$BO$25,U$5),IF(AND($D28&gt;0,'KB Duct Parts'!$BL$14=2)," "))</f>
        <v>0</v>
      </c>
      <c r="V28" t="b">
        <f>IF(AND('KB Duct Parts'!$BL$14=1,$D28&gt;0),VLOOKUP($E28,$BJ$6:$BO$25,V$5),IF(AND($D28&gt;0,'KB Duct Parts'!$BL$14=2)," "))</f>
        <v>0</v>
      </c>
      <c r="W28" t="b">
        <f>IF(AND('KB Duct Parts'!$BL$14=1,$D28&gt;0),VLOOKUP($E28,$BJ$6:$BO$25,W$5),IF(AND($D28&gt;0,'KB Duct Parts'!$BL$14=2)," "))</f>
        <v>0</v>
      </c>
      <c r="Y28" t="b">
        <f t="shared" si="2"/>
        <v>0</v>
      </c>
      <c r="Z28">
        <f>IF(AND(F28&gt;3,G28="FL"),VLOOKUP(F28,'Price List'!$BJ$2344:$BL$2362,3),0)</f>
        <v>0</v>
      </c>
      <c r="AA28">
        <f>IF(AND(H28&gt;3,I28="FL"),VLOOKUP(H28,'Price List'!$BJ$2344:$BL$2362,3),0)</f>
        <v>0</v>
      </c>
      <c r="AB28" t="b">
        <f t="shared" si="3"/>
        <v>0</v>
      </c>
      <c r="AC28">
        <f t="shared" si="21"/>
        <v>0</v>
      </c>
      <c r="AD28" s="365">
        <f t="shared" si="22"/>
        <v>0</v>
      </c>
      <c r="AE28" s="426">
        <f t="shared" si="28"/>
        <v>0</v>
      </c>
      <c r="AF28" s="426">
        <f t="shared" si="28"/>
        <v>0</v>
      </c>
      <c r="AG28" s="426">
        <f t="shared" si="28"/>
        <v>0</v>
      </c>
      <c r="AH28" s="426">
        <f t="shared" si="28"/>
        <v>0</v>
      </c>
      <c r="AI28" s="426">
        <f t="shared" si="28"/>
        <v>0</v>
      </c>
      <c r="AJ28" s="426">
        <f t="shared" si="28"/>
        <v>0</v>
      </c>
      <c r="AK28" s="426">
        <f t="shared" si="28"/>
        <v>0</v>
      </c>
      <c r="AL28" s="426">
        <f t="shared" si="28"/>
        <v>0</v>
      </c>
      <c r="AM28" s="426">
        <f t="shared" si="28"/>
        <v>0</v>
      </c>
      <c r="AN28" s="426">
        <f t="shared" si="28"/>
        <v>0</v>
      </c>
      <c r="AO28" s="426">
        <f t="shared" si="28"/>
        <v>0</v>
      </c>
      <c r="AP28" s="426">
        <f t="shared" si="28"/>
        <v>0</v>
      </c>
      <c r="AQ28" s="426">
        <f t="shared" si="28"/>
        <v>0</v>
      </c>
      <c r="AR28" s="426">
        <f t="shared" si="28"/>
        <v>0</v>
      </c>
      <c r="AS28" s="426">
        <f t="shared" si="28"/>
        <v>0</v>
      </c>
      <c r="AT28" s="426">
        <f t="shared" si="28"/>
        <v>0</v>
      </c>
      <c r="AU28" s="426">
        <f t="shared" si="25"/>
        <v>0</v>
      </c>
      <c r="AV28" s="426">
        <f t="shared" si="25"/>
        <v>0</v>
      </c>
      <c r="AW28" s="426">
        <f t="shared" si="25"/>
        <v>0</v>
      </c>
      <c r="AX28" s="426">
        <f t="shared" si="25"/>
        <v>0</v>
      </c>
      <c r="AY28" s="426"/>
      <c r="AZ28" s="426"/>
      <c r="BA28" s="426"/>
      <c r="BD28" s="368"/>
    </row>
    <row r="29" spans="4:156" x14ac:dyDescent="0.2">
      <c r="D29" s="599"/>
      <c r="E29" s="602"/>
      <c r="F29" s="432"/>
      <c r="G29" s="596"/>
      <c r="H29" s="432"/>
      <c r="I29" s="431"/>
      <c r="J29" s="596"/>
      <c r="K29" s="602"/>
      <c r="L29" s="615" t="str">
        <f>IF('KB Duct Parts'!$BL$14=1,"Galv","SS")</f>
        <v>Galv</v>
      </c>
      <c r="M29" s="605" t="str">
        <f t="shared" si="18"/>
        <v xml:space="preserve"> </v>
      </c>
      <c r="N29" s="430" t="str">
        <f t="shared" si="19"/>
        <v xml:space="preserve"> </v>
      </c>
      <c r="O29" s="430" t="str">
        <f t="shared" si="20"/>
        <v xml:space="preserve"> </v>
      </c>
      <c r="P29" s="607">
        <f>IF('KB Duct Parts'!$BL$14=1,SUM(Y29:AA29),SUM(AB29:AD29))</f>
        <v>0</v>
      </c>
      <c r="Q29" s="618">
        <f t="shared" si="1"/>
        <v>0</v>
      </c>
      <c r="R29" s="606" t="str">
        <f>IF(D29=0," ",IF(D29&gt;0,IF(AND(D29&gt;0,J29=30),VLOOKUP(E29,$BB$6:$BD$25,2),IF(AND(D29&gt;0,J29=45),VLOOKUP(E29,$BE$6:$BF$25,2)))&amp;IF('KB Duct Parts'!$BL$14=2," SS","")))</f>
        <v xml:space="preserve"> </v>
      </c>
      <c r="S29" t="str">
        <f>IF(AND('KB Duct Parts'!$BL$14=1,$D29&gt;0),VLOOKUP($E29,$BJ$6:$BO$25,S$5),IF(AND($D29&gt;0,'KB Duct Parts'!$BL$14=2),18," "))</f>
        <v xml:space="preserve"> </v>
      </c>
      <c r="T29" t="b">
        <f>IF(AND('KB Duct Parts'!$BL$14=1,$D29&gt;0),VLOOKUP($E29,$BJ$6:$BO$25,T$5),IF(AND($D29&gt;0,'KB Duct Parts'!$BL$14=2)," "))</f>
        <v>0</v>
      </c>
      <c r="U29" t="b">
        <f>IF(AND('KB Duct Parts'!$BL$14=1,$D29&gt;0),VLOOKUP($E29,$BJ$6:$BO$25,U$5),IF(AND($D29&gt;0,'KB Duct Parts'!$BL$14=2)," "))</f>
        <v>0</v>
      </c>
      <c r="V29" t="b">
        <f>IF(AND('KB Duct Parts'!$BL$14=1,$D29&gt;0),VLOOKUP($E29,$BJ$6:$BO$25,V$5),IF(AND($D29&gt;0,'KB Duct Parts'!$BL$14=2)," "))</f>
        <v>0</v>
      </c>
      <c r="W29" t="b">
        <f>IF(AND('KB Duct Parts'!$BL$14=1,$D29&gt;0),VLOOKUP($E29,$BJ$6:$BO$25,W$5),IF(AND($D29&gt;0,'KB Duct Parts'!$BL$14=2)," "))</f>
        <v>0</v>
      </c>
      <c r="Y29" t="b">
        <f t="shared" si="2"/>
        <v>0</v>
      </c>
      <c r="Z29">
        <f>IF(AND(F29&gt;3,G29="FL"),VLOOKUP(F29,'Price List'!$BJ$2344:$BL$2362,3),0)</f>
        <v>0</v>
      </c>
      <c r="AA29">
        <f>IF(AND(H29&gt;3,I29="FL"),VLOOKUP(H29,'Price List'!$BJ$2344:$BL$2362,3),0)</f>
        <v>0</v>
      </c>
      <c r="AB29" t="b">
        <f t="shared" si="3"/>
        <v>0</v>
      </c>
      <c r="AC29">
        <f t="shared" si="21"/>
        <v>0</v>
      </c>
      <c r="AD29" s="365">
        <f t="shared" si="22"/>
        <v>0</v>
      </c>
      <c r="AE29" s="426">
        <f t="shared" si="28"/>
        <v>0</v>
      </c>
      <c r="AF29" s="426">
        <f t="shared" si="28"/>
        <v>0</v>
      </c>
      <c r="AG29" s="426">
        <f t="shared" si="28"/>
        <v>0</v>
      </c>
      <c r="AH29" s="426">
        <f t="shared" si="28"/>
        <v>0</v>
      </c>
      <c r="AI29" s="426">
        <f t="shared" si="28"/>
        <v>0</v>
      </c>
      <c r="AJ29" s="426">
        <f t="shared" si="28"/>
        <v>0</v>
      </c>
      <c r="AK29" s="426">
        <f t="shared" si="28"/>
        <v>0</v>
      </c>
      <c r="AL29" s="426">
        <f t="shared" si="28"/>
        <v>0</v>
      </c>
      <c r="AM29" s="426">
        <f t="shared" si="28"/>
        <v>0</v>
      </c>
      <c r="AN29" s="426">
        <f t="shared" si="28"/>
        <v>0</v>
      </c>
      <c r="AO29" s="426">
        <f t="shared" si="28"/>
        <v>0</v>
      </c>
      <c r="AP29" s="426">
        <f t="shared" si="28"/>
        <v>0</v>
      </c>
      <c r="AQ29" s="426">
        <f t="shared" si="28"/>
        <v>0</v>
      </c>
      <c r="AR29" s="426">
        <f t="shared" si="28"/>
        <v>0</v>
      </c>
      <c r="AS29" s="426">
        <f t="shared" si="28"/>
        <v>0</v>
      </c>
      <c r="AT29" s="426">
        <f t="shared" si="28"/>
        <v>0</v>
      </c>
      <c r="AU29" s="426">
        <f t="shared" si="25"/>
        <v>0</v>
      </c>
      <c r="AV29" s="426">
        <f t="shared" si="25"/>
        <v>0</v>
      </c>
      <c r="AW29" s="426">
        <f t="shared" si="25"/>
        <v>0</v>
      </c>
      <c r="AX29" s="426">
        <f t="shared" si="25"/>
        <v>0</v>
      </c>
      <c r="AY29" s="426"/>
      <c r="AZ29" s="426"/>
      <c r="BA29" s="426"/>
      <c r="BD29" s="368"/>
    </row>
    <row r="30" spans="4:156" x14ac:dyDescent="0.2">
      <c r="D30" s="599"/>
      <c r="E30" s="602"/>
      <c r="F30" s="432"/>
      <c r="G30" s="596"/>
      <c r="H30" s="432"/>
      <c r="I30" s="431"/>
      <c r="J30" s="596"/>
      <c r="K30" s="602"/>
      <c r="L30" s="615" t="str">
        <f>IF('KB Duct Parts'!$BL$14=1,"Galv","SS")</f>
        <v>Galv</v>
      </c>
      <c r="M30" s="605" t="str">
        <f t="shared" si="18"/>
        <v xml:space="preserve"> </v>
      </c>
      <c r="N30" s="430" t="str">
        <f t="shared" si="19"/>
        <v xml:space="preserve"> </v>
      </c>
      <c r="O30" s="430" t="str">
        <f t="shared" si="20"/>
        <v xml:space="preserve"> </v>
      </c>
      <c r="P30" s="607">
        <f>IF('KB Duct Parts'!$BL$14=1,SUM(Y30:AA30),SUM(AB30:AD30))</f>
        <v>0</v>
      </c>
      <c r="Q30" s="618">
        <f t="shared" si="1"/>
        <v>0</v>
      </c>
      <c r="R30" s="606" t="str">
        <f>IF(D30=0," ",IF(D30&gt;0,IF(AND(D30&gt;0,J30=30),VLOOKUP(E30,$BB$6:$BD$25,2),IF(AND(D30&gt;0,J30=45),VLOOKUP(E30,$BE$6:$BF$25,2)))&amp;IF('KB Duct Parts'!$BL$14=2," SS","")))</f>
        <v xml:space="preserve"> </v>
      </c>
      <c r="S30" t="str">
        <f>IF(AND('KB Duct Parts'!$BL$14=1,$D30&gt;0),VLOOKUP($E30,$BJ$6:$BO$25,S$5),IF(AND($D30&gt;0,'KB Duct Parts'!$BL$14=2),18," "))</f>
        <v xml:space="preserve"> </v>
      </c>
      <c r="T30" t="b">
        <f>IF(AND('KB Duct Parts'!$BL$14=1,$D30&gt;0),VLOOKUP($E30,$BJ$6:$BO$25,T$5),IF(AND($D30&gt;0,'KB Duct Parts'!$BL$14=2)," "))</f>
        <v>0</v>
      </c>
      <c r="U30" t="b">
        <f>IF(AND('KB Duct Parts'!$BL$14=1,$D30&gt;0),VLOOKUP($E30,$BJ$6:$BO$25,U$5),IF(AND($D30&gt;0,'KB Duct Parts'!$BL$14=2)," "))</f>
        <v>0</v>
      </c>
      <c r="V30" t="b">
        <f>IF(AND('KB Duct Parts'!$BL$14=1,$D30&gt;0),VLOOKUP($E30,$BJ$6:$BO$25,V$5),IF(AND($D30&gt;0,'KB Duct Parts'!$BL$14=2)," "))</f>
        <v>0</v>
      </c>
      <c r="W30" t="b">
        <f>IF(AND('KB Duct Parts'!$BL$14=1,$D30&gt;0),VLOOKUP($E30,$BJ$6:$BO$25,W$5),IF(AND($D30&gt;0,'KB Duct Parts'!$BL$14=2)," "))</f>
        <v>0</v>
      </c>
      <c r="Y30" t="b">
        <f t="shared" si="2"/>
        <v>0</v>
      </c>
      <c r="Z30">
        <f>IF(AND(F30&gt;3,G30="FL"),VLOOKUP(F30,'Price List'!$BJ$2344:$BL$2362,3),0)</f>
        <v>0</v>
      </c>
      <c r="AA30">
        <f>IF(AND(H30&gt;3,I30="FL"),VLOOKUP(H30,'Price List'!$BJ$2344:$BL$2362,3),0)</f>
        <v>0</v>
      </c>
      <c r="AB30" t="b">
        <f t="shared" si="3"/>
        <v>0</v>
      </c>
      <c r="AC30">
        <f t="shared" si="21"/>
        <v>0</v>
      </c>
      <c r="AD30" s="365">
        <f t="shared" si="22"/>
        <v>0</v>
      </c>
      <c r="AE30" s="426">
        <f t="shared" si="28"/>
        <v>0</v>
      </c>
      <c r="AF30" s="426">
        <f t="shared" si="28"/>
        <v>0</v>
      </c>
      <c r="AG30" s="426">
        <f t="shared" si="28"/>
        <v>0</v>
      </c>
      <c r="AH30" s="426">
        <f t="shared" si="28"/>
        <v>0</v>
      </c>
      <c r="AI30" s="426">
        <f t="shared" si="28"/>
        <v>0</v>
      </c>
      <c r="AJ30" s="426">
        <f t="shared" si="28"/>
        <v>0</v>
      </c>
      <c r="AK30" s="426">
        <f t="shared" si="28"/>
        <v>0</v>
      </c>
      <c r="AL30" s="426">
        <f t="shared" si="28"/>
        <v>0</v>
      </c>
      <c r="AM30" s="426">
        <f t="shared" si="28"/>
        <v>0</v>
      </c>
      <c r="AN30" s="426">
        <f t="shared" si="28"/>
        <v>0</v>
      </c>
      <c r="AO30" s="426">
        <f t="shared" si="28"/>
        <v>0</v>
      </c>
      <c r="AP30" s="426">
        <f t="shared" si="28"/>
        <v>0</v>
      </c>
      <c r="AQ30" s="426">
        <f t="shared" si="28"/>
        <v>0</v>
      </c>
      <c r="AR30" s="426">
        <f t="shared" si="28"/>
        <v>0</v>
      </c>
      <c r="AS30" s="426">
        <f t="shared" si="28"/>
        <v>0</v>
      </c>
      <c r="AT30" s="426">
        <f t="shared" si="28"/>
        <v>0</v>
      </c>
      <c r="AU30" s="426">
        <f t="shared" si="25"/>
        <v>0</v>
      </c>
      <c r="AV30" s="426">
        <f t="shared" si="25"/>
        <v>0</v>
      </c>
      <c r="AW30" s="426">
        <f t="shared" si="25"/>
        <v>0</v>
      </c>
      <c r="AX30" s="426">
        <f t="shared" si="25"/>
        <v>0</v>
      </c>
      <c r="AY30" s="426"/>
      <c r="AZ30" s="426"/>
      <c r="BA30" s="426"/>
      <c r="BD30" s="368"/>
    </row>
    <row r="31" spans="4:156" x14ac:dyDescent="0.2">
      <c r="D31" s="599"/>
      <c r="E31" s="602"/>
      <c r="F31" s="432"/>
      <c r="G31" s="596"/>
      <c r="H31" s="432"/>
      <c r="I31" s="431"/>
      <c r="J31" s="596"/>
      <c r="K31" s="602"/>
      <c r="L31" s="615" t="str">
        <f>IF('KB Duct Parts'!$BL$14=1,"Galv","SS")</f>
        <v>Galv</v>
      </c>
      <c r="M31" s="605" t="str">
        <f t="shared" si="18"/>
        <v xml:space="preserve"> </v>
      </c>
      <c r="N31" s="430" t="str">
        <f t="shared" si="19"/>
        <v xml:space="preserve"> </v>
      </c>
      <c r="O31" s="430" t="str">
        <f t="shared" si="20"/>
        <v xml:space="preserve"> </v>
      </c>
      <c r="P31" s="607">
        <f>IF('KB Duct Parts'!$BL$14=1,SUM(Y31:AA31),SUM(AB31:AD31))</f>
        <v>0</v>
      </c>
      <c r="Q31" s="618">
        <f t="shared" si="1"/>
        <v>0</v>
      </c>
      <c r="R31" s="606" t="str">
        <f>IF(D31=0," ",IF(D31&gt;0,IF(AND(D31&gt;0,J31=30),VLOOKUP(E31,$BB$6:$BD$25,2),IF(AND(D31&gt;0,J31=45),VLOOKUP(E31,$BE$6:$BF$25,2)))&amp;IF('KB Duct Parts'!$BL$14=2," SS","")))</f>
        <v xml:space="preserve"> </v>
      </c>
      <c r="S31" t="str">
        <f>IF(AND('KB Duct Parts'!$BL$14=1,$D31&gt;0),VLOOKUP($E31,$BJ$6:$BO$25,S$5),IF(AND($D31&gt;0,'KB Duct Parts'!$BL$14=2),18," "))</f>
        <v xml:space="preserve"> </v>
      </c>
      <c r="T31" t="b">
        <f>IF(AND('KB Duct Parts'!$BL$14=1,$D31&gt;0),VLOOKUP($E31,$BJ$6:$BO$25,T$5),IF(AND($D31&gt;0,'KB Duct Parts'!$BL$14=2)," "))</f>
        <v>0</v>
      </c>
      <c r="U31" t="b">
        <f>IF(AND('KB Duct Parts'!$BL$14=1,$D31&gt;0),VLOOKUP($E31,$BJ$6:$BO$25,U$5),IF(AND($D31&gt;0,'KB Duct Parts'!$BL$14=2)," "))</f>
        <v>0</v>
      </c>
      <c r="V31" t="b">
        <f>IF(AND('KB Duct Parts'!$BL$14=1,$D31&gt;0),VLOOKUP($E31,$BJ$6:$BO$25,V$5),IF(AND($D31&gt;0,'KB Duct Parts'!$BL$14=2)," "))</f>
        <v>0</v>
      </c>
      <c r="W31" t="b">
        <f>IF(AND('KB Duct Parts'!$BL$14=1,$D31&gt;0),VLOOKUP($E31,$BJ$6:$BO$25,W$5),IF(AND($D31&gt;0,'KB Duct Parts'!$BL$14=2)," "))</f>
        <v>0</v>
      </c>
      <c r="Y31" t="b">
        <f t="shared" si="2"/>
        <v>0</v>
      </c>
      <c r="Z31">
        <f>IF(AND(F31&gt;3,G31="FL"),VLOOKUP(F31,'Price List'!$BJ$2344:$BL$2362,3),0)</f>
        <v>0</v>
      </c>
      <c r="AA31">
        <f>IF(AND(H31&gt;3,I31="FL"),VLOOKUP(H31,'Price List'!$BJ$2344:$BL$2362,3),0)</f>
        <v>0</v>
      </c>
      <c r="AB31" t="b">
        <f t="shared" si="3"/>
        <v>0</v>
      </c>
      <c r="AC31">
        <f t="shared" si="21"/>
        <v>0</v>
      </c>
      <c r="AD31" s="365">
        <f t="shared" si="22"/>
        <v>0</v>
      </c>
      <c r="AE31" s="426">
        <f t="shared" si="28"/>
        <v>0</v>
      </c>
      <c r="AF31" s="426">
        <f t="shared" si="28"/>
        <v>0</v>
      </c>
      <c r="AG31" s="426">
        <f t="shared" si="28"/>
        <v>0</v>
      </c>
      <c r="AH31" s="426">
        <f t="shared" si="28"/>
        <v>0</v>
      </c>
      <c r="AI31" s="426">
        <f t="shared" si="28"/>
        <v>0</v>
      </c>
      <c r="AJ31" s="426">
        <f t="shared" si="28"/>
        <v>0</v>
      </c>
      <c r="AK31" s="426">
        <f t="shared" si="28"/>
        <v>0</v>
      </c>
      <c r="AL31" s="426">
        <f t="shared" si="28"/>
        <v>0</v>
      </c>
      <c r="AM31" s="426">
        <f t="shared" si="28"/>
        <v>0</v>
      </c>
      <c r="AN31" s="426">
        <f t="shared" si="28"/>
        <v>0</v>
      </c>
      <c r="AO31" s="426">
        <f t="shared" si="28"/>
        <v>0</v>
      </c>
      <c r="AP31" s="426">
        <f t="shared" si="28"/>
        <v>0</v>
      </c>
      <c r="AQ31" s="426">
        <f t="shared" si="28"/>
        <v>0</v>
      </c>
      <c r="AR31" s="426">
        <f t="shared" si="28"/>
        <v>0</v>
      </c>
      <c r="AS31" s="426">
        <f t="shared" si="28"/>
        <v>0</v>
      </c>
      <c r="AT31" s="426">
        <f t="shared" si="28"/>
        <v>0</v>
      </c>
      <c r="AU31" s="426">
        <f t="shared" si="25"/>
        <v>0</v>
      </c>
      <c r="AV31" s="426">
        <f t="shared" si="25"/>
        <v>0</v>
      </c>
      <c r="AW31" s="426">
        <f t="shared" si="25"/>
        <v>0</v>
      </c>
      <c r="AX31" s="426">
        <f t="shared" si="25"/>
        <v>0</v>
      </c>
      <c r="AY31" s="426"/>
      <c r="AZ31" s="426"/>
      <c r="BA31" s="426"/>
      <c r="BD31" s="368"/>
    </row>
    <row r="32" spans="4:156" x14ac:dyDescent="0.2">
      <c r="D32" s="599"/>
      <c r="E32" s="602"/>
      <c r="F32" s="432"/>
      <c r="G32" s="596"/>
      <c r="H32" s="432"/>
      <c r="I32" s="431"/>
      <c r="J32" s="596"/>
      <c r="K32" s="602"/>
      <c r="L32" s="615" t="str">
        <f>IF('KB Duct Parts'!$BL$14=1,"Galv","SS")</f>
        <v>Galv</v>
      </c>
      <c r="M32" s="605" t="str">
        <f t="shared" si="18"/>
        <v xml:space="preserve"> </v>
      </c>
      <c r="N32" s="430" t="str">
        <f t="shared" si="19"/>
        <v xml:space="preserve"> </v>
      </c>
      <c r="O32" s="430" t="str">
        <f t="shared" si="20"/>
        <v xml:space="preserve"> </v>
      </c>
      <c r="P32" s="607">
        <f>IF('KB Duct Parts'!$BL$14=1,SUM(Y32:AA32),SUM(AB32:AD32))</f>
        <v>0</v>
      </c>
      <c r="Q32" s="618">
        <f t="shared" si="1"/>
        <v>0</v>
      </c>
      <c r="R32" s="606" t="str">
        <f>IF(D32=0," ",IF(D32&gt;0,IF(AND(D32&gt;0,J32=30),VLOOKUP(E32,$BB$6:$BD$25,2),IF(AND(D32&gt;0,J32=45),VLOOKUP(E32,$BE$6:$BF$25,2)))&amp;IF('KB Duct Parts'!$BL$14=2," SS","")))</f>
        <v xml:space="preserve"> </v>
      </c>
      <c r="S32" t="str">
        <f>IF(AND('KB Duct Parts'!$BL$14=1,$D32&gt;0),VLOOKUP($E32,$BJ$6:$BO$25,S$5),IF(AND($D32&gt;0,'KB Duct Parts'!$BL$14=2),18," "))</f>
        <v xml:space="preserve"> </v>
      </c>
      <c r="T32" t="b">
        <f>IF(AND('KB Duct Parts'!$BL$14=1,$D32&gt;0),VLOOKUP($E32,$BJ$6:$BO$25,T$5),IF(AND($D32&gt;0,'KB Duct Parts'!$BL$14=2)," "))</f>
        <v>0</v>
      </c>
      <c r="U32" t="b">
        <f>IF(AND('KB Duct Parts'!$BL$14=1,$D32&gt;0),VLOOKUP($E32,$BJ$6:$BO$25,U$5),IF(AND($D32&gt;0,'KB Duct Parts'!$BL$14=2)," "))</f>
        <v>0</v>
      </c>
      <c r="V32" t="b">
        <f>IF(AND('KB Duct Parts'!$BL$14=1,$D32&gt;0),VLOOKUP($E32,$BJ$6:$BO$25,V$5),IF(AND($D32&gt;0,'KB Duct Parts'!$BL$14=2)," "))</f>
        <v>0</v>
      </c>
      <c r="W32" t="b">
        <f>IF(AND('KB Duct Parts'!$BL$14=1,$D32&gt;0),VLOOKUP($E32,$BJ$6:$BO$25,W$5),IF(AND($D32&gt;0,'KB Duct Parts'!$BL$14=2)," "))</f>
        <v>0</v>
      </c>
      <c r="Y32" t="b">
        <f t="shared" si="2"/>
        <v>0</v>
      </c>
      <c r="Z32">
        <f>IF(AND(F32&gt;3,G32="FL"),VLOOKUP(F32,'Price List'!$BJ$2344:$BL$2362,3),0)</f>
        <v>0</v>
      </c>
      <c r="AA32">
        <f>IF(AND(H32&gt;3,I32="FL"),VLOOKUP(H32,'Price List'!$BJ$2344:$BL$2362,3),0)</f>
        <v>0</v>
      </c>
      <c r="AB32" t="b">
        <f t="shared" si="3"/>
        <v>0</v>
      </c>
      <c r="AC32">
        <f t="shared" si="21"/>
        <v>0</v>
      </c>
      <c r="AD32" s="365">
        <f t="shared" si="22"/>
        <v>0</v>
      </c>
      <c r="AE32" s="426">
        <f t="shared" si="28"/>
        <v>0</v>
      </c>
      <c r="AF32" s="426">
        <f t="shared" si="28"/>
        <v>0</v>
      </c>
      <c r="AG32" s="426">
        <f t="shared" si="28"/>
        <v>0</v>
      </c>
      <c r="AH32" s="426">
        <f t="shared" si="28"/>
        <v>0</v>
      </c>
      <c r="AI32" s="426">
        <f t="shared" si="28"/>
        <v>0</v>
      </c>
      <c r="AJ32" s="426">
        <f t="shared" si="28"/>
        <v>0</v>
      </c>
      <c r="AK32" s="426">
        <f t="shared" si="28"/>
        <v>0</v>
      </c>
      <c r="AL32" s="426">
        <f t="shared" si="28"/>
        <v>0</v>
      </c>
      <c r="AM32" s="426">
        <f t="shared" si="28"/>
        <v>0</v>
      </c>
      <c r="AN32" s="426">
        <f t="shared" si="28"/>
        <v>0</v>
      </c>
      <c r="AO32" s="426">
        <f t="shared" si="28"/>
        <v>0</v>
      </c>
      <c r="AP32" s="426">
        <f t="shared" si="28"/>
        <v>0</v>
      </c>
      <c r="AQ32" s="426">
        <f t="shared" si="28"/>
        <v>0</v>
      </c>
      <c r="AR32" s="426">
        <f t="shared" si="28"/>
        <v>0</v>
      </c>
      <c r="AS32" s="426">
        <f t="shared" si="28"/>
        <v>0</v>
      </c>
      <c r="AT32" s="426">
        <f t="shared" si="28"/>
        <v>0</v>
      </c>
      <c r="AU32" s="426">
        <f t="shared" si="25"/>
        <v>0</v>
      </c>
      <c r="AV32" s="426">
        <f t="shared" si="25"/>
        <v>0</v>
      </c>
      <c r="AW32" s="426">
        <f t="shared" si="25"/>
        <v>0</v>
      </c>
      <c r="AX32" s="426">
        <f t="shared" si="25"/>
        <v>0</v>
      </c>
      <c r="AY32" s="426"/>
      <c r="AZ32" s="426"/>
      <c r="BA32" s="426"/>
      <c r="BD32" s="368"/>
    </row>
    <row r="33" spans="2:153" x14ac:dyDescent="0.2">
      <c r="D33" s="599"/>
      <c r="E33" s="602"/>
      <c r="F33" s="432"/>
      <c r="G33" s="596"/>
      <c r="H33" s="432"/>
      <c r="I33" s="431"/>
      <c r="J33" s="596"/>
      <c r="K33" s="602"/>
      <c r="L33" s="615" t="str">
        <f>IF('KB Duct Parts'!$BL$14=1,"Galv","SS")</f>
        <v>Galv</v>
      </c>
      <c r="M33" s="605" t="str">
        <f t="shared" si="18"/>
        <v xml:space="preserve"> </v>
      </c>
      <c r="N33" s="430" t="str">
        <f t="shared" si="19"/>
        <v xml:space="preserve"> </v>
      </c>
      <c r="O33" s="430" t="str">
        <f t="shared" si="20"/>
        <v xml:space="preserve"> </v>
      </c>
      <c r="P33" s="607">
        <f>IF('KB Duct Parts'!$BL$14=1,SUM(Y33:AA33),SUM(AB33:AD33))</f>
        <v>0</v>
      </c>
      <c r="Q33" s="618">
        <f t="shared" si="1"/>
        <v>0</v>
      </c>
      <c r="R33" s="606" t="str">
        <f>IF(D33=0," ",IF(D33&gt;0,IF(AND(D33&gt;0,J33=30),VLOOKUP(E33,$BB$6:$BD$25,2),IF(AND(D33&gt;0,J33=45),VLOOKUP(E33,$BE$6:$BF$25,2)))&amp;IF('KB Duct Parts'!$BL$14=2," SS","")))</f>
        <v xml:space="preserve"> </v>
      </c>
      <c r="S33" t="str">
        <f>IF(AND('KB Duct Parts'!$BL$14=1,$D33&gt;0),VLOOKUP($E33,$BJ$6:$BO$25,S$5),IF(AND($D33&gt;0,'KB Duct Parts'!$BL$14=2),18," "))</f>
        <v xml:space="preserve"> </v>
      </c>
      <c r="T33" t="b">
        <f>IF(AND('KB Duct Parts'!$BL$14=1,$D33&gt;0),VLOOKUP($E33,$BJ$6:$BO$25,T$5),IF(AND($D33&gt;0,'KB Duct Parts'!$BL$14=2)," "))</f>
        <v>0</v>
      </c>
      <c r="U33" t="b">
        <f>IF(AND('KB Duct Parts'!$BL$14=1,$D33&gt;0),VLOOKUP($E33,$BJ$6:$BO$25,U$5),IF(AND($D33&gt;0,'KB Duct Parts'!$BL$14=2)," "))</f>
        <v>0</v>
      </c>
      <c r="V33" t="b">
        <f>IF(AND('KB Duct Parts'!$BL$14=1,$D33&gt;0),VLOOKUP($E33,$BJ$6:$BO$25,V$5),IF(AND($D33&gt;0,'KB Duct Parts'!$BL$14=2)," "))</f>
        <v>0</v>
      </c>
      <c r="W33" t="b">
        <f>IF(AND('KB Duct Parts'!$BL$14=1,$D33&gt;0),VLOOKUP($E33,$BJ$6:$BO$25,W$5),IF(AND($D33&gt;0,'KB Duct Parts'!$BL$14=2)," "))</f>
        <v>0</v>
      </c>
      <c r="Y33" t="b">
        <f t="shared" si="2"/>
        <v>0</v>
      </c>
      <c r="Z33">
        <f>IF(AND(F33&gt;3,G33="FL"),VLOOKUP(F33,'Price List'!$BJ$2344:$BL$2362,3),0)</f>
        <v>0</v>
      </c>
      <c r="AA33">
        <f>IF(AND(H33&gt;3,I33="FL"),VLOOKUP(H33,'Price List'!$BJ$2344:$BL$2362,3),0)</f>
        <v>0</v>
      </c>
      <c r="AB33" t="b">
        <f t="shared" si="3"/>
        <v>0</v>
      </c>
      <c r="AC33">
        <f t="shared" si="21"/>
        <v>0</v>
      </c>
      <c r="AD33" s="365">
        <f t="shared" si="22"/>
        <v>0</v>
      </c>
      <c r="AE33" s="426">
        <f t="shared" si="28"/>
        <v>0</v>
      </c>
      <c r="AF33" s="426">
        <f t="shared" si="28"/>
        <v>0</v>
      </c>
      <c r="AG33" s="426">
        <f t="shared" si="28"/>
        <v>0</v>
      </c>
      <c r="AH33" s="426">
        <f t="shared" si="28"/>
        <v>0</v>
      </c>
      <c r="AI33" s="426">
        <f t="shared" si="28"/>
        <v>0</v>
      </c>
      <c r="AJ33" s="426">
        <f t="shared" si="28"/>
        <v>0</v>
      </c>
      <c r="AK33" s="426">
        <f t="shared" si="28"/>
        <v>0</v>
      </c>
      <c r="AL33" s="426">
        <f t="shared" si="28"/>
        <v>0</v>
      </c>
      <c r="AM33" s="426">
        <f t="shared" si="28"/>
        <v>0</v>
      </c>
      <c r="AN33" s="426">
        <f t="shared" si="28"/>
        <v>0</v>
      </c>
      <c r="AO33" s="426">
        <f t="shared" si="28"/>
        <v>0</v>
      </c>
      <c r="AP33" s="426">
        <f t="shared" si="28"/>
        <v>0</v>
      </c>
      <c r="AQ33" s="426">
        <f t="shared" si="28"/>
        <v>0</v>
      </c>
      <c r="AR33" s="426">
        <f t="shared" si="28"/>
        <v>0</v>
      </c>
      <c r="AS33" s="426">
        <f t="shared" si="28"/>
        <v>0</v>
      </c>
      <c r="AT33" s="426">
        <f t="shared" si="28"/>
        <v>0</v>
      </c>
      <c r="AU33" s="426">
        <f t="shared" si="25"/>
        <v>0</v>
      </c>
      <c r="AV33" s="426">
        <f t="shared" si="25"/>
        <v>0</v>
      </c>
      <c r="AW33" s="426">
        <f t="shared" si="25"/>
        <v>0</v>
      </c>
      <c r="AX33" s="426">
        <f t="shared" si="25"/>
        <v>0</v>
      </c>
      <c r="AY33" s="426"/>
      <c r="AZ33" s="426"/>
      <c r="BA33" s="426"/>
      <c r="BD33" s="368"/>
    </row>
    <row r="34" spans="2:153" x14ac:dyDescent="0.2">
      <c r="D34" s="599"/>
      <c r="E34" s="602"/>
      <c r="F34" s="432"/>
      <c r="G34" s="596"/>
      <c r="H34" s="432"/>
      <c r="I34" s="431"/>
      <c r="J34" s="596"/>
      <c r="K34" s="602"/>
      <c r="L34" s="615" t="str">
        <f>IF('KB Duct Parts'!$BL$14=1,"Galv","SS")</f>
        <v>Galv</v>
      </c>
      <c r="M34" s="605" t="str">
        <f t="shared" si="18"/>
        <v xml:space="preserve"> </v>
      </c>
      <c r="N34" s="430" t="str">
        <f t="shared" si="19"/>
        <v xml:space="preserve"> </v>
      </c>
      <c r="O34" s="430" t="str">
        <f t="shared" si="20"/>
        <v xml:space="preserve"> </v>
      </c>
      <c r="P34" s="607">
        <f>IF('KB Duct Parts'!$BL$14=1,SUM(Y34:AA34),SUM(AB34:AD34))</f>
        <v>0</v>
      </c>
      <c r="Q34" s="618">
        <f t="shared" si="1"/>
        <v>0</v>
      </c>
      <c r="R34" s="606" t="str">
        <f>IF(D34=0," ",IF(D34&gt;0,IF(AND(D34&gt;0,J34=30),VLOOKUP(E34,$BB$6:$BD$25,2),IF(AND(D34&gt;0,J34=45),VLOOKUP(E34,$BE$6:$BF$25,2)))&amp;IF('KB Duct Parts'!$BL$14=2," SS","")))</f>
        <v xml:space="preserve"> </v>
      </c>
      <c r="S34" t="str">
        <f>IF(AND('KB Duct Parts'!$BL$14=1,$D34&gt;0),VLOOKUP($E34,$BJ$6:$BO$25,S$5),IF(AND($D34&gt;0,'KB Duct Parts'!$BL$14=2),18," "))</f>
        <v xml:space="preserve"> </v>
      </c>
      <c r="T34" t="b">
        <f>IF(AND('KB Duct Parts'!$BL$14=1,$D34&gt;0),VLOOKUP($E34,$BJ$6:$BO$25,T$5),IF(AND($D34&gt;0,'KB Duct Parts'!$BL$14=2)," "))</f>
        <v>0</v>
      </c>
      <c r="U34" t="b">
        <f>IF(AND('KB Duct Parts'!$BL$14=1,$D34&gt;0),VLOOKUP($E34,$BJ$6:$BO$25,U$5),IF(AND($D34&gt;0,'KB Duct Parts'!$BL$14=2)," "))</f>
        <v>0</v>
      </c>
      <c r="V34" t="b">
        <f>IF(AND('KB Duct Parts'!$BL$14=1,$D34&gt;0),VLOOKUP($E34,$BJ$6:$BO$25,V$5),IF(AND($D34&gt;0,'KB Duct Parts'!$BL$14=2)," "))</f>
        <v>0</v>
      </c>
      <c r="W34" t="b">
        <f>IF(AND('KB Duct Parts'!$BL$14=1,$D34&gt;0),VLOOKUP($E34,$BJ$6:$BO$25,W$5),IF(AND($D34&gt;0,'KB Duct Parts'!$BL$14=2)," "))</f>
        <v>0</v>
      </c>
      <c r="Y34" t="b">
        <f t="shared" si="2"/>
        <v>0</v>
      </c>
      <c r="Z34">
        <f>IF(AND(F34&gt;3,G34="FL"),VLOOKUP(F34,'Price List'!$BJ$2344:$BL$2362,3),0)</f>
        <v>0</v>
      </c>
      <c r="AA34">
        <f>IF(AND(H34&gt;3,I34="FL"),VLOOKUP(H34,'Price List'!$BJ$2344:$BL$2362,3),0)</f>
        <v>0</v>
      </c>
      <c r="AB34" t="b">
        <f t="shared" si="3"/>
        <v>0</v>
      </c>
      <c r="AC34">
        <f t="shared" si="21"/>
        <v>0</v>
      </c>
      <c r="AD34" s="365">
        <f t="shared" si="22"/>
        <v>0</v>
      </c>
      <c r="AE34" s="426">
        <f t="shared" si="28"/>
        <v>0</v>
      </c>
      <c r="AF34" s="426">
        <f t="shared" si="28"/>
        <v>0</v>
      </c>
      <c r="AG34" s="426">
        <f t="shared" si="28"/>
        <v>0</v>
      </c>
      <c r="AH34" s="426">
        <f t="shared" si="28"/>
        <v>0</v>
      </c>
      <c r="AI34" s="426">
        <f t="shared" si="28"/>
        <v>0</v>
      </c>
      <c r="AJ34" s="426">
        <f t="shared" si="28"/>
        <v>0</v>
      </c>
      <c r="AK34" s="426">
        <f t="shared" si="28"/>
        <v>0</v>
      </c>
      <c r="AL34" s="426">
        <f t="shared" si="28"/>
        <v>0</v>
      </c>
      <c r="AM34" s="426">
        <f t="shared" si="28"/>
        <v>0</v>
      </c>
      <c r="AN34" s="426">
        <f t="shared" si="28"/>
        <v>0</v>
      </c>
      <c r="AO34" s="426">
        <f t="shared" si="28"/>
        <v>0</v>
      </c>
      <c r="AP34" s="426">
        <f t="shared" si="28"/>
        <v>0</v>
      </c>
      <c r="AQ34" s="426">
        <f t="shared" si="28"/>
        <v>0</v>
      </c>
      <c r="AR34" s="426">
        <f t="shared" si="28"/>
        <v>0</v>
      </c>
      <c r="AS34" s="426">
        <f t="shared" si="28"/>
        <v>0</v>
      </c>
      <c r="AT34" s="426">
        <f t="shared" si="28"/>
        <v>0</v>
      </c>
      <c r="AU34" s="426">
        <f t="shared" si="25"/>
        <v>0</v>
      </c>
      <c r="AV34" s="426">
        <f t="shared" si="25"/>
        <v>0</v>
      </c>
      <c r="AW34" s="426">
        <f t="shared" si="25"/>
        <v>0</v>
      </c>
      <c r="AX34" s="426">
        <f t="shared" si="25"/>
        <v>0</v>
      </c>
      <c r="AY34" s="426"/>
      <c r="AZ34" s="426"/>
      <c r="BA34" s="426"/>
      <c r="BD34" s="368"/>
    </row>
    <row r="35" spans="2:153" x14ac:dyDescent="0.2">
      <c r="D35" s="599"/>
      <c r="E35" s="602"/>
      <c r="F35" s="432"/>
      <c r="G35" s="596"/>
      <c r="H35" s="432"/>
      <c r="I35" s="431"/>
      <c r="J35" s="596"/>
      <c r="K35" s="602"/>
      <c r="L35" s="615" t="str">
        <f>IF('KB Duct Parts'!$BL$14=1,"Galv","SS")</f>
        <v>Galv</v>
      </c>
      <c r="M35" s="605" t="str">
        <f t="shared" si="18"/>
        <v xml:space="preserve"> </v>
      </c>
      <c r="N35" s="430" t="str">
        <f t="shared" si="19"/>
        <v xml:space="preserve"> </v>
      </c>
      <c r="O35" s="430" t="str">
        <f t="shared" si="20"/>
        <v xml:space="preserve"> </v>
      </c>
      <c r="P35" s="607">
        <f>IF('KB Duct Parts'!$BL$14=1,SUM(Y35:AA35),SUM(AB35:AD35))</f>
        <v>0</v>
      </c>
      <c r="Q35" s="618">
        <f t="shared" si="1"/>
        <v>0</v>
      </c>
      <c r="R35" s="606" t="str">
        <f>IF(D35=0," ",IF(D35&gt;0,IF(AND(D35&gt;0,J35=30),VLOOKUP(E35,$BB$6:$BD$25,2),IF(AND(D35&gt;0,J35=45),VLOOKUP(E35,$BE$6:$BF$25,2)))&amp;IF('KB Duct Parts'!$BL$14=2," SS","")))</f>
        <v xml:space="preserve"> </v>
      </c>
      <c r="S35" t="str">
        <f>IF(AND('KB Duct Parts'!$BL$14=1,$D35&gt;0),VLOOKUP($E35,$BJ$6:$BO$25,S$5),IF(AND($D35&gt;0,'KB Duct Parts'!$BL$14=2),18," "))</f>
        <v xml:space="preserve"> </v>
      </c>
      <c r="T35" t="b">
        <f>IF(AND('KB Duct Parts'!$BL$14=1,$D35&gt;0),VLOOKUP($E35,$BJ$6:$BO$25,T$5),IF(AND($D35&gt;0,'KB Duct Parts'!$BL$14=2)," "))</f>
        <v>0</v>
      </c>
      <c r="U35" t="b">
        <f>IF(AND('KB Duct Parts'!$BL$14=1,$D35&gt;0),VLOOKUP($E35,$BJ$6:$BO$25,U$5),IF(AND($D35&gt;0,'KB Duct Parts'!$BL$14=2)," "))</f>
        <v>0</v>
      </c>
      <c r="V35" t="b">
        <f>IF(AND('KB Duct Parts'!$BL$14=1,$D35&gt;0),VLOOKUP($E35,$BJ$6:$BO$25,V$5),IF(AND($D35&gt;0,'KB Duct Parts'!$BL$14=2)," "))</f>
        <v>0</v>
      </c>
      <c r="W35" t="b">
        <f>IF(AND('KB Duct Parts'!$BL$14=1,$D35&gt;0),VLOOKUP($E35,$BJ$6:$BO$25,W$5),IF(AND($D35&gt;0,'KB Duct Parts'!$BL$14=2)," "))</f>
        <v>0</v>
      </c>
      <c r="Y35" t="b">
        <f t="shared" si="2"/>
        <v>0</v>
      </c>
      <c r="Z35">
        <f>IF(AND(F35&gt;3,G35="FL"),VLOOKUP(F35,'Price List'!$BJ$2344:$BL$2362,3),0)</f>
        <v>0</v>
      </c>
      <c r="AA35">
        <f>IF(AND(H35&gt;3,I35="FL"),VLOOKUP(H35,'Price List'!$BJ$2344:$BL$2362,3),0)</f>
        <v>0</v>
      </c>
      <c r="AB35" t="b">
        <f t="shared" si="3"/>
        <v>0</v>
      </c>
      <c r="AC35">
        <f t="shared" si="21"/>
        <v>0</v>
      </c>
      <c r="AD35" s="365">
        <f t="shared" si="22"/>
        <v>0</v>
      </c>
      <c r="AE35" s="426">
        <f t="shared" si="28"/>
        <v>0</v>
      </c>
      <c r="AF35" s="426">
        <f t="shared" si="28"/>
        <v>0</v>
      </c>
      <c r="AG35" s="426">
        <f t="shared" si="28"/>
        <v>0</v>
      </c>
      <c r="AH35" s="426">
        <f t="shared" si="28"/>
        <v>0</v>
      </c>
      <c r="AI35" s="426">
        <f t="shared" si="28"/>
        <v>0</v>
      </c>
      <c r="AJ35" s="426">
        <f t="shared" si="28"/>
        <v>0</v>
      </c>
      <c r="AK35" s="426">
        <f t="shared" si="28"/>
        <v>0</v>
      </c>
      <c r="AL35" s="426">
        <f t="shared" si="28"/>
        <v>0</v>
      </c>
      <c r="AM35" s="426">
        <f t="shared" si="28"/>
        <v>0</v>
      </c>
      <c r="AN35" s="426">
        <f t="shared" si="28"/>
        <v>0</v>
      </c>
      <c r="AO35" s="426">
        <f t="shared" si="28"/>
        <v>0</v>
      </c>
      <c r="AP35" s="426">
        <f t="shared" si="28"/>
        <v>0</v>
      </c>
      <c r="AQ35" s="426">
        <f t="shared" si="28"/>
        <v>0</v>
      </c>
      <c r="AR35" s="426">
        <f t="shared" si="28"/>
        <v>0</v>
      </c>
      <c r="AS35" s="426">
        <f t="shared" si="28"/>
        <v>0</v>
      </c>
      <c r="AT35" s="426">
        <f t="shared" si="28"/>
        <v>0</v>
      </c>
      <c r="AU35" s="426">
        <f t="shared" si="25"/>
        <v>0</v>
      </c>
      <c r="AV35" s="426">
        <f t="shared" si="25"/>
        <v>0</v>
      </c>
      <c r="AW35" s="426">
        <f t="shared" si="25"/>
        <v>0</v>
      </c>
      <c r="AX35" s="426">
        <f t="shared" si="25"/>
        <v>0</v>
      </c>
      <c r="AY35" s="426"/>
      <c r="AZ35" s="426"/>
      <c r="BA35" s="426"/>
      <c r="BD35" s="368"/>
    </row>
    <row r="36" spans="2:153" x14ac:dyDescent="0.2">
      <c r="D36" s="599"/>
      <c r="E36" s="602"/>
      <c r="F36" s="432"/>
      <c r="G36" s="596"/>
      <c r="H36" s="432"/>
      <c r="I36" s="431"/>
      <c r="J36" s="596"/>
      <c r="K36" s="602"/>
      <c r="L36" s="615" t="str">
        <f>IF('KB Duct Parts'!$BL$14=1,"Galv","SS")</f>
        <v>Galv</v>
      </c>
      <c r="M36" s="605" t="str">
        <f t="shared" si="18"/>
        <v xml:space="preserve"> </v>
      </c>
      <c r="N36" s="430" t="str">
        <f t="shared" si="19"/>
        <v xml:space="preserve"> </v>
      </c>
      <c r="O36" s="430" t="str">
        <f t="shared" si="20"/>
        <v xml:space="preserve"> </v>
      </c>
      <c r="P36" s="607">
        <f>IF('KB Duct Parts'!$BL$14=1,SUM(Y36:AA36),SUM(AB36:AD36))</f>
        <v>0</v>
      </c>
      <c r="Q36" s="618">
        <f t="shared" si="1"/>
        <v>0</v>
      </c>
      <c r="R36" s="606" t="str">
        <f>IF(D36=0," ",IF(D36&gt;0,IF(AND(D36&gt;0,J36=30),VLOOKUP(E36,$BB$6:$BD$25,2),IF(AND(D36&gt;0,J36=45),VLOOKUP(E36,$BE$6:$BF$25,2)))&amp;IF('KB Duct Parts'!$BL$14=2," SS","")))</f>
        <v xml:space="preserve"> </v>
      </c>
      <c r="S36" t="str">
        <f>IF(AND('KB Duct Parts'!$BL$14=1,$D36&gt;0),VLOOKUP($E36,$BJ$6:$BO$25,S$5),IF(AND($D36&gt;0,'KB Duct Parts'!$BL$14=2),18," "))</f>
        <v xml:space="preserve"> </v>
      </c>
      <c r="T36" t="b">
        <f>IF(AND('KB Duct Parts'!$BL$14=1,$D36&gt;0),VLOOKUP($E36,$BJ$6:$BO$25,T$5),IF(AND($D36&gt;0,'KB Duct Parts'!$BL$14=2)," "))</f>
        <v>0</v>
      </c>
      <c r="U36" t="b">
        <f>IF(AND('KB Duct Parts'!$BL$14=1,$D36&gt;0),VLOOKUP($E36,$BJ$6:$BO$25,U$5),IF(AND($D36&gt;0,'KB Duct Parts'!$BL$14=2)," "))</f>
        <v>0</v>
      </c>
      <c r="V36" t="b">
        <f>IF(AND('KB Duct Parts'!$BL$14=1,$D36&gt;0),VLOOKUP($E36,$BJ$6:$BO$25,V$5),IF(AND($D36&gt;0,'KB Duct Parts'!$BL$14=2)," "))</f>
        <v>0</v>
      </c>
      <c r="W36" t="b">
        <f>IF(AND('KB Duct Parts'!$BL$14=1,$D36&gt;0),VLOOKUP($E36,$BJ$6:$BO$25,W$5),IF(AND($D36&gt;0,'KB Duct Parts'!$BL$14=2)," "))</f>
        <v>0</v>
      </c>
      <c r="Y36" t="b">
        <f t="shared" si="2"/>
        <v>0</v>
      </c>
      <c r="Z36">
        <f>IF(AND(F36&gt;3,G36="FL"),VLOOKUP(F36,'Price List'!$BJ$2344:$BL$2362,3),0)</f>
        <v>0</v>
      </c>
      <c r="AA36">
        <f>IF(AND(H36&gt;3,I36="FL"),VLOOKUP(H36,'Price List'!$BJ$2344:$BL$2362,3),0)</f>
        <v>0</v>
      </c>
      <c r="AB36" t="b">
        <f t="shared" si="3"/>
        <v>0</v>
      </c>
      <c r="AC36">
        <f t="shared" si="21"/>
        <v>0</v>
      </c>
      <c r="AD36" s="365">
        <f t="shared" si="22"/>
        <v>0</v>
      </c>
      <c r="AE36" s="426">
        <f t="shared" si="28"/>
        <v>0</v>
      </c>
      <c r="AF36" s="426">
        <f t="shared" si="28"/>
        <v>0</v>
      </c>
      <c r="AG36" s="426">
        <f t="shared" si="28"/>
        <v>0</v>
      </c>
      <c r="AH36" s="426">
        <f t="shared" si="28"/>
        <v>0</v>
      </c>
      <c r="AI36" s="426">
        <f t="shared" si="28"/>
        <v>0</v>
      </c>
      <c r="AJ36" s="426">
        <f t="shared" si="28"/>
        <v>0</v>
      </c>
      <c r="AK36" s="426">
        <f t="shared" si="28"/>
        <v>0</v>
      </c>
      <c r="AL36" s="426">
        <f t="shared" si="28"/>
        <v>0</v>
      </c>
      <c r="AM36" s="426">
        <f t="shared" si="28"/>
        <v>0</v>
      </c>
      <c r="AN36" s="426">
        <f t="shared" si="28"/>
        <v>0</v>
      </c>
      <c r="AO36" s="426">
        <f t="shared" si="28"/>
        <v>0</v>
      </c>
      <c r="AP36" s="426">
        <f t="shared" si="28"/>
        <v>0</v>
      </c>
      <c r="AQ36" s="426">
        <f t="shared" si="28"/>
        <v>0</v>
      </c>
      <c r="AR36" s="426">
        <f t="shared" si="28"/>
        <v>0</v>
      </c>
      <c r="AS36" s="426">
        <f t="shared" si="28"/>
        <v>0</v>
      </c>
      <c r="AT36" s="426">
        <f t="shared" si="28"/>
        <v>0</v>
      </c>
      <c r="AU36" s="426">
        <f t="shared" si="25"/>
        <v>0</v>
      </c>
      <c r="AV36" s="426">
        <f t="shared" si="25"/>
        <v>0</v>
      </c>
      <c r="AW36" s="426">
        <f t="shared" si="25"/>
        <v>0</v>
      </c>
      <c r="AX36" s="426">
        <f t="shared" si="25"/>
        <v>0</v>
      </c>
      <c r="AY36" s="426"/>
      <c r="AZ36" s="426"/>
      <c r="BA36" s="426"/>
      <c r="BD36" s="368"/>
    </row>
    <row r="37" spans="2:153" x14ac:dyDescent="0.2">
      <c r="D37" s="599"/>
      <c r="E37" s="602"/>
      <c r="F37" s="432"/>
      <c r="G37" s="596"/>
      <c r="H37" s="432"/>
      <c r="I37" s="431"/>
      <c r="J37" s="596"/>
      <c r="K37" s="602"/>
      <c r="L37" s="615" t="str">
        <f>IF('KB Duct Parts'!$BL$14=1,"Galv","SS")</f>
        <v>Galv</v>
      </c>
      <c r="M37" s="605" t="str">
        <f t="shared" si="18"/>
        <v xml:space="preserve"> </v>
      </c>
      <c r="N37" s="430" t="str">
        <f t="shared" si="19"/>
        <v xml:space="preserve"> </v>
      </c>
      <c r="O37" s="430" t="str">
        <f t="shared" si="20"/>
        <v xml:space="preserve"> </v>
      </c>
      <c r="P37" s="607">
        <f>IF('KB Duct Parts'!$BL$14=1,SUM(Y37:AA37),SUM(AB37:AD37))</f>
        <v>0</v>
      </c>
      <c r="Q37" s="618">
        <f t="shared" si="1"/>
        <v>0</v>
      </c>
      <c r="R37" s="606" t="str">
        <f>IF(D37=0," ",IF(D37&gt;0,IF(AND(D37&gt;0,J37=30),VLOOKUP(E37,$BB$6:$BD$25,2),IF(AND(D37&gt;0,J37=45),VLOOKUP(E37,$BE$6:$BF$25,2)))&amp;IF('KB Duct Parts'!$BL$14=2," SS","")))</f>
        <v xml:space="preserve"> </v>
      </c>
      <c r="S37" t="str">
        <f>IF(AND('KB Duct Parts'!$BL$14=1,$D37&gt;0),VLOOKUP($E37,$BJ$6:$BO$25,S$5),IF(AND($D37&gt;0,'KB Duct Parts'!$BL$14=2),18," "))</f>
        <v xml:space="preserve"> </v>
      </c>
      <c r="T37" t="b">
        <f>IF(AND('KB Duct Parts'!$BL$14=1,$D37&gt;0),VLOOKUP($E37,$BJ$6:$BO$25,T$5),IF(AND($D37&gt;0,'KB Duct Parts'!$BL$14=2)," "))</f>
        <v>0</v>
      </c>
      <c r="U37" t="b">
        <f>IF(AND('KB Duct Parts'!$BL$14=1,$D37&gt;0),VLOOKUP($E37,$BJ$6:$BO$25,U$5),IF(AND($D37&gt;0,'KB Duct Parts'!$BL$14=2)," "))</f>
        <v>0</v>
      </c>
      <c r="V37" t="b">
        <f>IF(AND('KB Duct Parts'!$BL$14=1,$D37&gt;0),VLOOKUP($E37,$BJ$6:$BO$25,V$5),IF(AND($D37&gt;0,'KB Duct Parts'!$BL$14=2)," "))</f>
        <v>0</v>
      </c>
      <c r="W37" t="b">
        <f>IF(AND('KB Duct Parts'!$BL$14=1,$D37&gt;0),VLOOKUP($E37,$BJ$6:$BO$25,W$5),IF(AND($D37&gt;0,'KB Duct Parts'!$BL$14=2)," "))</f>
        <v>0</v>
      </c>
      <c r="Y37" t="b">
        <f t="shared" si="2"/>
        <v>0</v>
      </c>
      <c r="Z37">
        <f>IF(AND(F37&gt;3,G37="FL"),VLOOKUP(F37,'Price List'!$BJ$2344:$BL$2362,3),0)</f>
        <v>0</v>
      </c>
      <c r="AA37">
        <f>IF(AND(H37&gt;3,I37="FL"),VLOOKUP(H37,'Price List'!$BJ$2344:$BL$2362,3),0)</f>
        <v>0</v>
      </c>
      <c r="AB37" t="b">
        <f t="shared" si="3"/>
        <v>0</v>
      </c>
      <c r="AC37">
        <f t="shared" si="21"/>
        <v>0</v>
      </c>
      <c r="AD37" s="365">
        <f t="shared" si="22"/>
        <v>0</v>
      </c>
      <c r="AE37" s="426">
        <f t="shared" si="28"/>
        <v>0</v>
      </c>
      <c r="AF37" s="426">
        <f t="shared" si="28"/>
        <v>0</v>
      </c>
      <c r="AG37" s="426">
        <f t="shared" si="28"/>
        <v>0</v>
      </c>
      <c r="AH37" s="426">
        <f t="shared" si="28"/>
        <v>0</v>
      </c>
      <c r="AI37" s="426">
        <f t="shared" si="28"/>
        <v>0</v>
      </c>
      <c r="AJ37" s="426">
        <f t="shared" si="28"/>
        <v>0</v>
      </c>
      <c r="AK37" s="426">
        <f t="shared" si="28"/>
        <v>0</v>
      </c>
      <c r="AL37" s="426">
        <f t="shared" si="28"/>
        <v>0</v>
      </c>
      <c r="AM37" s="426">
        <f t="shared" si="28"/>
        <v>0</v>
      </c>
      <c r="AN37" s="426">
        <f t="shared" si="28"/>
        <v>0</v>
      </c>
      <c r="AO37" s="426">
        <f t="shared" si="28"/>
        <v>0</v>
      </c>
      <c r="AP37" s="426">
        <f t="shared" si="28"/>
        <v>0</v>
      </c>
      <c r="AQ37" s="426">
        <f t="shared" si="28"/>
        <v>0</v>
      </c>
      <c r="AR37" s="426">
        <f t="shared" si="28"/>
        <v>0</v>
      </c>
      <c r="AS37" s="426">
        <f t="shared" si="28"/>
        <v>0</v>
      </c>
      <c r="AT37" s="426">
        <f t="shared" si="28"/>
        <v>0</v>
      </c>
      <c r="AU37" s="426">
        <f t="shared" si="25"/>
        <v>0</v>
      </c>
      <c r="AV37" s="426">
        <f t="shared" si="25"/>
        <v>0</v>
      </c>
      <c r="AW37" s="426">
        <f t="shared" si="25"/>
        <v>0</v>
      </c>
      <c r="AX37" s="426">
        <f t="shared" si="25"/>
        <v>0</v>
      </c>
      <c r="AY37" s="426"/>
      <c r="AZ37" s="426"/>
      <c r="BA37" s="426"/>
      <c r="BD37" s="368"/>
    </row>
    <row r="38" spans="2:153" x14ac:dyDescent="0.2">
      <c r="D38" s="599"/>
      <c r="E38" s="602"/>
      <c r="F38" s="432"/>
      <c r="G38" s="596"/>
      <c r="H38" s="432"/>
      <c r="I38" s="431"/>
      <c r="J38" s="596"/>
      <c r="K38" s="602"/>
      <c r="L38" s="615" t="str">
        <f>IF('KB Duct Parts'!$BL$14=1,"Galv","SS")</f>
        <v>Galv</v>
      </c>
      <c r="M38" s="605" t="str">
        <f t="shared" si="18"/>
        <v xml:space="preserve"> </v>
      </c>
      <c r="N38" s="430" t="str">
        <f t="shared" si="19"/>
        <v xml:space="preserve"> </v>
      </c>
      <c r="O38" s="430" t="str">
        <f t="shared" si="20"/>
        <v xml:space="preserve"> </v>
      </c>
      <c r="P38" s="607">
        <f>IF('KB Duct Parts'!$BL$14=1,SUM(Y38:AA38),SUM(AB38:AD38))</f>
        <v>0</v>
      </c>
      <c r="Q38" s="618">
        <f t="shared" si="1"/>
        <v>0</v>
      </c>
      <c r="R38" s="606" t="str">
        <f>IF(D38=0," ",IF(D38&gt;0,IF(AND(D38&gt;0,J38=30),VLOOKUP(E38,$BB$6:$BD$25,2),IF(AND(D38&gt;0,J38=45),VLOOKUP(E38,$BE$6:$BF$25,2)))&amp;IF('KB Duct Parts'!$BL$14=2," SS","")))</f>
        <v xml:space="preserve"> </v>
      </c>
      <c r="S38" t="str">
        <f>IF(AND('KB Duct Parts'!$BL$14=1,$D38&gt;0),VLOOKUP($E38,$BJ$6:$BO$25,S$5),IF(AND($D38&gt;0,'KB Duct Parts'!$BL$14=2),18," "))</f>
        <v xml:space="preserve"> </v>
      </c>
      <c r="T38" t="b">
        <f>IF(AND('KB Duct Parts'!$BL$14=1,$D38&gt;0),VLOOKUP($E38,$BJ$6:$BO$25,T$5),IF(AND($D38&gt;0,'KB Duct Parts'!$BL$14=2)," "))</f>
        <v>0</v>
      </c>
      <c r="U38" t="b">
        <f>IF(AND('KB Duct Parts'!$BL$14=1,$D38&gt;0),VLOOKUP($E38,$BJ$6:$BO$25,U$5),IF(AND($D38&gt;0,'KB Duct Parts'!$BL$14=2)," "))</f>
        <v>0</v>
      </c>
      <c r="V38" t="b">
        <f>IF(AND('KB Duct Parts'!$BL$14=1,$D38&gt;0),VLOOKUP($E38,$BJ$6:$BO$25,V$5),IF(AND($D38&gt;0,'KB Duct Parts'!$BL$14=2)," "))</f>
        <v>0</v>
      </c>
      <c r="W38" t="b">
        <f>IF(AND('KB Duct Parts'!$BL$14=1,$D38&gt;0),VLOOKUP($E38,$BJ$6:$BO$25,W$5),IF(AND($D38&gt;0,'KB Duct Parts'!$BL$14=2)," "))</f>
        <v>0</v>
      </c>
      <c r="Y38" t="b">
        <f t="shared" si="2"/>
        <v>0</v>
      </c>
      <c r="Z38">
        <f>IF(AND(F38&gt;3,G38="FL"),VLOOKUP(F38,'Price List'!$BJ$2344:$BL$2362,3),0)</f>
        <v>0</v>
      </c>
      <c r="AA38">
        <f>IF(AND(H38&gt;3,I38="FL"),VLOOKUP(H38,'Price List'!$BJ$2344:$BL$2362,3),0)</f>
        <v>0</v>
      </c>
      <c r="AB38" t="b">
        <f t="shared" si="3"/>
        <v>0</v>
      </c>
      <c r="AC38">
        <f t="shared" si="21"/>
        <v>0</v>
      </c>
      <c r="AD38" s="365">
        <f t="shared" si="22"/>
        <v>0</v>
      </c>
      <c r="AE38" s="426">
        <f t="shared" si="28"/>
        <v>0</v>
      </c>
      <c r="AF38" s="426">
        <f t="shared" si="28"/>
        <v>0</v>
      </c>
      <c r="AG38" s="426">
        <f t="shared" si="28"/>
        <v>0</v>
      </c>
      <c r="AH38" s="426">
        <f t="shared" si="28"/>
        <v>0</v>
      </c>
      <c r="AI38" s="426">
        <f t="shared" si="28"/>
        <v>0</v>
      </c>
      <c r="AJ38" s="426">
        <f t="shared" si="28"/>
        <v>0</v>
      </c>
      <c r="AK38" s="426">
        <f t="shared" si="28"/>
        <v>0</v>
      </c>
      <c r="AL38" s="426">
        <f t="shared" si="28"/>
        <v>0</v>
      </c>
      <c r="AM38" s="426">
        <f t="shared" si="28"/>
        <v>0</v>
      </c>
      <c r="AN38" s="426">
        <f t="shared" si="28"/>
        <v>0</v>
      </c>
      <c r="AO38" s="426">
        <f t="shared" si="28"/>
        <v>0</v>
      </c>
      <c r="AP38" s="426">
        <f t="shared" si="28"/>
        <v>0</v>
      </c>
      <c r="AQ38" s="426">
        <f t="shared" si="28"/>
        <v>0</v>
      </c>
      <c r="AR38" s="426">
        <f t="shared" si="28"/>
        <v>0</v>
      </c>
      <c r="AS38" s="426">
        <f t="shared" si="28"/>
        <v>0</v>
      </c>
      <c r="AT38" s="426">
        <f>IF($E38=AT$5,$D38,0)</f>
        <v>0</v>
      </c>
      <c r="AU38" s="426">
        <f t="shared" si="25"/>
        <v>0</v>
      </c>
      <c r="AV38" s="426">
        <f t="shared" si="25"/>
        <v>0</v>
      </c>
      <c r="AW38" s="426">
        <f t="shared" si="25"/>
        <v>0</v>
      </c>
      <c r="AX38" s="426">
        <f t="shared" si="25"/>
        <v>0</v>
      </c>
      <c r="AY38" s="426"/>
      <c r="AZ38" s="426"/>
      <c r="BA38" s="426"/>
      <c r="BD38" s="368"/>
    </row>
    <row r="39" spans="2:153" x14ac:dyDescent="0.2">
      <c r="D39" s="599"/>
      <c r="E39" s="602"/>
      <c r="F39" s="432"/>
      <c r="G39" s="596"/>
      <c r="H39" s="432"/>
      <c r="I39" s="431"/>
      <c r="J39" s="596"/>
      <c r="K39" s="602"/>
      <c r="L39" s="615" t="str">
        <f>IF('KB Duct Parts'!$BL$14=1,"Galv","SS")</f>
        <v>Galv</v>
      </c>
      <c r="M39" s="605" t="str">
        <f t="shared" si="18"/>
        <v xml:space="preserve"> </v>
      </c>
      <c r="N39" s="430" t="str">
        <f t="shared" si="19"/>
        <v xml:space="preserve"> </v>
      </c>
      <c r="O39" s="430" t="str">
        <f t="shared" si="20"/>
        <v xml:space="preserve"> </v>
      </c>
      <c r="P39" s="607">
        <f>IF('KB Duct Parts'!$BL$14=1,SUM(Y39:AA39),SUM(AB39:AD39))</f>
        <v>0</v>
      </c>
      <c r="Q39" s="618">
        <f t="shared" si="1"/>
        <v>0</v>
      </c>
      <c r="R39" s="606" t="str">
        <f>IF(D39=0," ",IF(D39&gt;0,IF(AND(D39&gt;0,J39=30),VLOOKUP(E39,$BB$6:$BD$25,2),IF(AND(D39&gt;0,J39=45),VLOOKUP(E39,$BE$6:$BF$25,2)))&amp;IF('KB Duct Parts'!$BL$14=2," SS","")))</f>
        <v xml:space="preserve"> </v>
      </c>
      <c r="S39" t="str">
        <f>IF(AND('KB Duct Parts'!$BL$14=1,$D39&gt;0),VLOOKUP($E39,$BJ$6:$BO$25,S$5),IF(AND($D39&gt;0,'KB Duct Parts'!$BL$14=2),18," "))</f>
        <v xml:space="preserve"> </v>
      </c>
      <c r="T39" t="b">
        <f>IF(AND('KB Duct Parts'!$BL$14=1,$D39&gt;0),VLOOKUP($E39,$BJ$6:$BO$25,T$5),IF(AND($D39&gt;0,'KB Duct Parts'!$BL$14=2)," "))</f>
        <v>0</v>
      </c>
      <c r="U39" t="b">
        <f>IF(AND('KB Duct Parts'!$BL$14=1,$D39&gt;0),VLOOKUP($E39,$BJ$6:$BO$25,U$5),IF(AND($D39&gt;0,'KB Duct Parts'!$BL$14=2)," "))</f>
        <v>0</v>
      </c>
      <c r="V39" t="b">
        <f>IF(AND('KB Duct Parts'!$BL$14=1,$D39&gt;0),VLOOKUP($E39,$BJ$6:$BO$25,V$5),IF(AND($D39&gt;0,'KB Duct Parts'!$BL$14=2)," "))</f>
        <v>0</v>
      </c>
      <c r="W39" t="b">
        <f>IF(AND('KB Duct Parts'!$BL$14=1,$D39&gt;0),VLOOKUP($E39,$BJ$6:$BO$25,W$5),IF(AND($D39&gt;0,'KB Duct Parts'!$BL$14=2)," "))</f>
        <v>0</v>
      </c>
      <c r="Y39" t="b">
        <f t="shared" si="2"/>
        <v>0</v>
      </c>
      <c r="Z39">
        <f>IF(AND(F39&gt;3,G39="FL"),VLOOKUP(F39,'Price List'!$BJ$2344:$BL$2362,3),0)</f>
        <v>0</v>
      </c>
      <c r="AA39">
        <f>IF(AND(H39&gt;3,I39="FL"),VLOOKUP(H39,'Price List'!$BJ$2344:$BL$2362,3),0)</f>
        <v>0</v>
      </c>
      <c r="AB39" t="b">
        <f t="shared" si="3"/>
        <v>0</v>
      </c>
      <c r="AC39">
        <f t="shared" si="21"/>
        <v>0</v>
      </c>
      <c r="AD39" s="365">
        <f t="shared" si="22"/>
        <v>0</v>
      </c>
      <c r="AE39" s="426">
        <f t="shared" ref="AE39:AS40" si="31">IF($E39=AE$5,$D39,0)</f>
        <v>0</v>
      </c>
      <c r="AF39" s="426">
        <f t="shared" si="31"/>
        <v>0</v>
      </c>
      <c r="AG39" s="426">
        <f t="shared" si="31"/>
        <v>0</v>
      </c>
      <c r="AH39" s="426">
        <f t="shared" si="31"/>
        <v>0</v>
      </c>
      <c r="AI39" s="426">
        <f t="shared" si="31"/>
        <v>0</v>
      </c>
      <c r="AJ39" s="426">
        <f t="shared" si="31"/>
        <v>0</v>
      </c>
      <c r="AK39" s="426">
        <f t="shared" si="31"/>
        <v>0</v>
      </c>
      <c r="AL39" s="426">
        <f t="shared" si="31"/>
        <v>0</v>
      </c>
      <c r="AM39" s="426">
        <f t="shared" si="31"/>
        <v>0</v>
      </c>
      <c r="AN39" s="426">
        <f t="shared" si="31"/>
        <v>0</v>
      </c>
      <c r="AO39" s="426">
        <f t="shared" si="31"/>
        <v>0</v>
      </c>
      <c r="AP39" s="426">
        <f t="shared" si="31"/>
        <v>0</v>
      </c>
      <c r="AQ39" s="426">
        <f t="shared" si="31"/>
        <v>0</v>
      </c>
      <c r="AR39" s="426">
        <f t="shared" si="31"/>
        <v>0</v>
      </c>
      <c r="AS39" s="426">
        <f t="shared" si="31"/>
        <v>0</v>
      </c>
      <c r="AT39" s="426">
        <f>IF($E39=AT$5,$D39,0)</f>
        <v>0</v>
      </c>
      <c r="AU39" s="426">
        <f t="shared" si="25"/>
        <v>0</v>
      </c>
      <c r="AV39" s="426">
        <f t="shared" si="25"/>
        <v>0</v>
      </c>
      <c r="AW39" s="426">
        <f t="shared" si="25"/>
        <v>0</v>
      </c>
      <c r="AX39" s="426">
        <f t="shared" si="25"/>
        <v>0</v>
      </c>
      <c r="AY39" s="426"/>
      <c r="AZ39" s="426"/>
      <c r="BA39" s="426"/>
      <c r="BD39" s="368"/>
    </row>
    <row r="40" spans="2:153" ht="13.5" thickBot="1" x14ac:dyDescent="0.25">
      <c r="C40" s="612"/>
      <c r="D40" s="600"/>
      <c r="E40" s="603"/>
      <c r="F40" s="594"/>
      <c r="G40" s="597"/>
      <c r="H40" s="594"/>
      <c r="I40" s="595"/>
      <c r="J40" s="597"/>
      <c r="K40" s="603"/>
      <c r="L40" s="615" t="str">
        <f>IF('KB Duct Parts'!$BL$14=1,"Galv","SS")</f>
        <v>Galv</v>
      </c>
      <c r="M40" s="605" t="str">
        <f t="shared" si="18"/>
        <v xml:space="preserve"> </v>
      </c>
      <c r="N40" s="430" t="str">
        <f t="shared" si="19"/>
        <v xml:space="preserve"> </v>
      </c>
      <c r="O40" s="608" t="str">
        <f t="shared" si="20"/>
        <v xml:space="preserve"> </v>
      </c>
      <c r="P40" s="607">
        <f>IF('KB Duct Parts'!$BL$14=1,SUM(Y40:AA40),SUM(AB40:AD40))</f>
        <v>0</v>
      </c>
      <c r="Q40" s="619">
        <f t="shared" si="1"/>
        <v>0</v>
      </c>
      <c r="R40" s="606" t="str">
        <f>IF(D40=0," ",IF(D40&gt;0,IF(AND(D40&gt;0,J40=30),VLOOKUP(E40,$BB$6:$BD$25,2),IF(AND(D40&gt;0,J40=45),VLOOKUP(E40,$BE$6:$BF$25,2)))&amp;IF('KB Duct Parts'!$BL$14=2," SS","")))</f>
        <v xml:space="preserve"> </v>
      </c>
      <c r="S40" s="119" t="str">
        <f>IF(AND('KB Duct Parts'!$BL$14=1,$D40&gt;0),VLOOKUP($E40,$BJ$6:$BO$25,S$5),IF(AND($D40&gt;0,'KB Duct Parts'!$BL$14=2),18," "))</f>
        <v xml:space="preserve"> </v>
      </c>
      <c r="T40" s="119" t="b">
        <f>IF(AND('KB Duct Parts'!$BL$14=1,$D40&gt;0),VLOOKUP($E40,$BJ$6:$BO$25,T$5),IF(AND($D40&gt;0,'KB Duct Parts'!$BL$14=2)," "))</f>
        <v>0</v>
      </c>
      <c r="U40" s="119" t="b">
        <f>IF(AND('KB Duct Parts'!$BL$14=1,$D40&gt;0),VLOOKUP($E40,$BJ$6:$BO$25,U$5),IF(AND($D40&gt;0,'KB Duct Parts'!$BL$14=2)," "))</f>
        <v>0</v>
      </c>
      <c r="V40" s="119" t="b">
        <f>IF(AND('KB Duct Parts'!$BL$14=1,$D40&gt;0),VLOOKUP($E40,$BJ$6:$BO$25,V$5),IF(AND($D40&gt;0,'KB Duct Parts'!$BL$14=2)," "))</f>
        <v>0</v>
      </c>
      <c r="W40" s="119" t="b">
        <f>IF(AND('KB Duct Parts'!$BL$14=1,$D40&gt;0),VLOOKUP($E40,$BJ$6:$BO$25,W$5),IF(AND($D40&gt;0,'KB Duct Parts'!$BL$14=2)," "))</f>
        <v>0</v>
      </c>
      <c r="X40" s="119"/>
      <c r="Y40" s="119" t="b">
        <f t="shared" si="2"/>
        <v>0</v>
      </c>
      <c r="Z40">
        <f>IF(AND(F40&gt;3,G40="FL"),VLOOKUP(F40,'Price List'!$BJ$2344:$BL$2362,3),0)</f>
        <v>0</v>
      </c>
      <c r="AA40" s="119">
        <f>IF(AND(H40&gt;3,I40="FL"),VLOOKUP(H40,'Price List'!$BJ$2344:$BL$2362,3),0)</f>
        <v>0</v>
      </c>
      <c r="AB40" s="119" t="b">
        <f t="shared" si="3"/>
        <v>0</v>
      </c>
      <c r="AC40" s="119">
        <f t="shared" si="21"/>
        <v>0</v>
      </c>
      <c r="AD40" s="609">
        <f t="shared" si="22"/>
        <v>0</v>
      </c>
      <c r="AE40" s="426">
        <f t="shared" si="31"/>
        <v>0</v>
      </c>
      <c r="AF40" s="426">
        <f t="shared" si="31"/>
        <v>0</v>
      </c>
      <c r="AG40" s="426">
        <f t="shared" si="31"/>
        <v>0</v>
      </c>
      <c r="AH40" s="426">
        <f t="shared" si="31"/>
        <v>0</v>
      </c>
      <c r="AI40" s="426">
        <f t="shared" si="31"/>
        <v>0</v>
      </c>
      <c r="AJ40" s="426">
        <f t="shared" si="31"/>
        <v>0</v>
      </c>
      <c r="AK40" s="426">
        <f t="shared" si="31"/>
        <v>0</v>
      </c>
      <c r="AL40" s="426">
        <f t="shared" si="31"/>
        <v>0</v>
      </c>
      <c r="AM40" s="426">
        <f t="shared" si="31"/>
        <v>0</v>
      </c>
      <c r="AN40" s="426">
        <f t="shared" si="31"/>
        <v>0</v>
      </c>
      <c r="AO40" s="426">
        <f t="shared" si="31"/>
        <v>0</v>
      </c>
      <c r="AP40" s="426">
        <f t="shared" si="31"/>
        <v>0</v>
      </c>
      <c r="AQ40" s="426">
        <f t="shared" si="31"/>
        <v>0</v>
      </c>
      <c r="AR40" s="426">
        <f t="shared" si="31"/>
        <v>0</v>
      </c>
      <c r="AS40" s="426">
        <f t="shared" si="31"/>
        <v>0</v>
      </c>
      <c r="AT40" s="426">
        <f>IF($E40=AT$5,$D40,0)</f>
        <v>0</v>
      </c>
      <c r="AU40" s="426">
        <f t="shared" si="25"/>
        <v>0</v>
      </c>
      <c r="AV40" s="426">
        <f t="shared" si="25"/>
        <v>0</v>
      </c>
      <c r="AW40" s="426">
        <f t="shared" si="25"/>
        <v>0</v>
      </c>
      <c r="AX40" s="426">
        <f t="shared" si="25"/>
        <v>0</v>
      </c>
      <c r="AY40" s="626"/>
      <c r="AZ40" s="626"/>
      <c r="BA40" s="626"/>
      <c r="BD40" s="627"/>
      <c r="BE40" s="119"/>
      <c r="BF40" s="119"/>
      <c r="BG40" s="119"/>
      <c r="BH40" s="119"/>
      <c r="BI40" s="119"/>
      <c r="BJ40" s="119"/>
      <c r="BK40" s="119"/>
      <c r="BL40" s="119"/>
      <c r="BM40" s="119"/>
      <c r="BN40" s="119"/>
      <c r="BO40" s="119"/>
      <c r="BP40" s="119"/>
      <c r="BQ40" s="119"/>
      <c r="BR40" s="119"/>
    </row>
    <row r="41" spans="2:153" ht="13.5" thickTop="1" x14ac:dyDescent="0.2">
      <c r="C41" s="119"/>
      <c r="D41" s="584"/>
      <c r="E41" s="584"/>
      <c r="F41" s="584"/>
      <c r="G41" s="584"/>
      <c r="H41" s="584"/>
      <c r="I41" s="584"/>
      <c r="J41" s="584"/>
      <c r="K41" s="584"/>
      <c r="L41" s="584"/>
      <c r="M41" s="583"/>
      <c r="N41" s="584"/>
      <c r="O41" s="584"/>
      <c r="P41" s="584"/>
      <c r="Q41" s="589"/>
      <c r="R41" s="609"/>
      <c r="S41" s="119"/>
      <c r="T41" s="119"/>
      <c r="U41" s="119"/>
      <c r="V41" s="119"/>
      <c r="W41" s="119"/>
      <c r="X41" s="119"/>
      <c r="Y41" s="119"/>
      <c r="Z41" s="119"/>
      <c r="AA41" s="119"/>
      <c r="AD41" s="609"/>
      <c r="AE41" s="653">
        <f t="shared" ref="AE41:AX41" si="32">SUM(AE6:AE40)</f>
        <v>0</v>
      </c>
      <c r="AF41" s="653">
        <f t="shared" si="32"/>
        <v>0</v>
      </c>
      <c r="AG41" s="653">
        <f t="shared" si="32"/>
        <v>0</v>
      </c>
      <c r="AH41" s="653">
        <f t="shared" si="32"/>
        <v>0</v>
      </c>
      <c r="AI41" s="653">
        <f t="shared" si="32"/>
        <v>0</v>
      </c>
      <c r="AJ41" s="653">
        <f t="shared" si="32"/>
        <v>2</v>
      </c>
      <c r="AK41" s="653">
        <f t="shared" si="32"/>
        <v>0</v>
      </c>
      <c r="AL41" s="653">
        <f t="shared" si="32"/>
        <v>4</v>
      </c>
      <c r="AM41" s="653">
        <f t="shared" si="32"/>
        <v>0</v>
      </c>
      <c r="AN41" s="653">
        <f t="shared" si="32"/>
        <v>0</v>
      </c>
      <c r="AO41" s="653">
        <f t="shared" si="32"/>
        <v>0</v>
      </c>
      <c r="AP41" s="653">
        <f t="shared" si="32"/>
        <v>0</v>
      </c>
      <c r="AQ41" s="653">
        <f t="shared" si="32"/>
        <v>0</v>
      </c>
      <c r="AR41" s="653">
        <f t="shared" si="32"/>
        <v>0</v>
      </c>
      <c r="AS41" s="653">
        <f t="shared" si="32"/>
        <v>0</v>
      </c>
      <c r="AT41" s="653">
        <f t="shared" si="32"/>
        <v>0</v>
      </c>
      <c r="AU41" s="653">
        <f t="shared" si="32"/>
        <v>0</v>
      </c>
      <c r="AV41" s="653">
        <f t="shared" si="32"/>
        <v>0</v>
      </c>
      <c r="AW41" s="653">
        <f t="shared" si="32"/>
        <v>0</v>
      </c>
      <c r="AX41" s="653">
        <f t="shared" si="32"/>
        <v>0</v>
      </c>
      <c r="AY41" s="626"/>
      <c r="AZ41" s="626"/>
      <c r="BA41" s="626"/>
      <c r="BB41" s="626"/>
      <c r="BC41" s="119"/>
      <c r="BD41" s="119"/>
      <c r="BE41" s="119"/>
      <c r="BF41" s="119"/>
      <c r="BG41" s="119"/>
      <c r="BH41" s="119"/>
      <c r="BI41" s="119"/>
      <c r="BJ41" s="119"/>
      <c r="BK41" s="119"/>
      <c r="BL41" s="119"/>
      <c r="BM41" s="119"/>
      <c r="BN41" s="119"/>
      <c r="BO41" s="119"/>
      <c r="BP41" s="119"/>
      <c r="BQ41" s="119"/>
      <c r="BR41" s="119"/>
    </row>
    <row r="42" spans="2:153" ht="45.75" customHeight="1" thickBot="1" x14ac:dyDescent="0.35">
      <c r="D42" s="897" t="s">
        <v>1526</v>
      </c>
      <c r="E42" s="897"/>
      <c r="F42" s="897"/>
      <c r="G42" s="897"/>
      <c r="H42" s="897"/>
      <c r="I42" s="897"/>
      <c r="J42" s="897"/>
      <c r="K42" s="897"/>
      <c r="CB42" s="897" t="s">
        <v>1527</v>
      </c>
      <c r="CC42" s="897"/>
      <c r="CD42" s="897"/>
      <c r="CE42" s="897"/>
      <c r="CF42" s="897"/>
      <c r="CG42" s="897"/>
      <c r="CH42" s="897"/>
      <c r="CI42" s="897"/>
      <c r="CK42" s="141"/>
      <c r="CO42" s="365"/>
      <c r="CP42" s="365"/>
      <c r="DB42" s="365"/>
      <c r="DC42" s="365"/>
      <c r="DD42" s="365"/>
      <c r="DE42" s="365"/>
      <c r="DF42" s="365"/>
      <c r="DG42" s="365"/>
      <c r="DH42" s="365"/>
      <c r="DI42" s="365"/>
      <c r="DJ42" s="365"/>
      <c r="DK42" s="365"/>
      <c r="DL42" s="365"/>
      <c r="DM42" s="365"/>
      <c r="DN42" s="365"/>
      <c r="DO42" s="365"/>
      <c r="DP42" s="365"/>
      <c r="DQ42" s="365"/>
      <c r="DR42" s="365"/>
      <c r="DS42" s="365"/>
      <c r="DT42" s="365"/>
      <c r="DU42" s="365"/>
      <c r="DV42" s="365"/>
      <c r="DW42" s="365"/>
      <c r="DX42" s="365"/>
    </row>
    <row r="43" spans="2:153" ht="21.75" thickTop="1" thickBot="1" x14ac:dyDescent="0.35">
      <c r="E43" s="604" t="s">
        <v>1455</v>
      </c>
      <c r="F43" s="894" t="s">
        <v>1456</v>
      </c>
      <c r="G43" s="894"/>
      <c r="H43" s="895" t="s">
        <v>1457</v>
      </c>
      <c r="I43" s="896"/>
      <c r="J43" s="624"/>
      <c r="S43" s="365"/>
      <c r="Y43" s="776" t="s">
        <v>720</v>
      </c>
      <c r="Z43" s="776"/>
      <c r="AA43" s="776"/>
      <c r="AB43" s="776" t="s">
        <v>882</v>
      </c>
      <c r="AC43" s="776"/>
      <c r="AD43" s="776"/>
      <c r="AE43" s="1"/>
      <c r="AF43" s="1"/>
      <c r="AG43" s="1"/>
      <c r="AH43" s="1"/>
      <c r="AI43" s="1"/>
      <c r="AJ43" s="1"/>
      <c r="AK43" s="1"/>
      <c r="AL43" s="1"/>
      <c r="AM43" s="1"/>
      <c r="AN43" s="1"/>
      <c r="AO43" s="1"/>
      <c r="AP43" s="1"/>
      <c r="AQ43" s="1"/>
      <c r="AR43" s="1"/>
      <c r="AS43" s="1"/>
      <c r="AT43" s="1"/>
      <c r="AU43" s="1"/>
      <c r="AV43" s="1"/>
      <c r="AW43" s="1"/>
      <c r="AX43" s="1"/>
      <c r="AY43" s="1"/>
      <c r="AZ43" s="1"/>
      <c r="BA43" s="1"/>
      <c r="BB43" s="1"/>
      <c r="BC43" s="365"/>
      <c r="BX43" s="116" t="s">
        <v>882</v>
      </c>
      <c r="CC43" s="604" t="s">
        <v>1455</v>
      </c>
      <c r="CD43" s="895" t="s">
        <v>1456</v>
      </c>
      <c r="CE43" s="898"/>
      <c r="CF43" s="895" t="s">
        <v>1457</v>
      </c>
      <c r="CG43" s="898"/>
      <c r="CH43" s="624"/>
      <c r="CK43" s="141"/>
      <c r="CS43" s="365"/>
      <c r="CT43" s="365"/>
      <c r="CU43" s="365"/>
      <c r="CY43" s="776" t="s">
        <v>720</v>
      </c>
      <c r="CZ43" s="776"/>
      <c r="DA43" s="776"/>
      <c r="DB43" s="776" t="s">
        <v>882</v>
      </c>
      <c r="DC43" s="776"/>
      <c r="DD43" s="776"/>
      <c r="DE43" s="1"/>
      <c r="DF43" s="1"/>
      <c r="DG43" s="1"/>
      <c r="DH43" s="1"/>
      <c r="DI43" s="1"/>
      <c r="DJ43" s="1"/>
      <c r="DK43" s="1"/>
      <c r="DL43" s="1"/>
      <c r="DM43" s="1"/>
      <c r="DN43" s="1"/>
      <c r="DO43" s="1"/>
      <c r="DP43" s="1"/>
      <c r="DQ43" s="1"/>
      <c r="DR43" s="1"/>
      <c r="DS43" s="1"/>
      <c r="DT43" s="1"/>
      <c r="DU43" s="1"/>
      <c r="DV43" s="1"/>
      <c r="DW43" s="1"/>
      <c r="DX43" s="1"/>
      <c r="DY43" s="1"/>
      <c r="DZ43" s="1"/>
      <c r="EA43" s="1"/>
      <c r="EB43" s="1"/>
      <c r="EC43" s="365"/>
      <c r="EV43" s="116" t="s">
        <v>882</v>
      </c>
    </row>
    <row r="44" spans="2:153" ht="13.5" thickTop="1" x14ac:dyDescent="0.2">
      <c r="D44" s="601" t="s">
        <v>1969</v>
      </c>
      <c r="E44" s="601" t="s">
        <v>771</v>
      </c>
      <c r="F44" s="592" t="s">
        <v>771</v>
      </c>
      <c r="G44" s="598" t="s">
        <v>597</v>
      </c>
      <c r="H44" s="592" t="s">
        <v>771</v>
      </c>
      <c r="I44" s="593" t="s">
        <v>597</v>
      </c>
      <c r="J44" s="598" t="s">
        <v>596</v>
      </c>
      <c r="K44" s="601" t="s">
        <v>601</v>
      </c>
      <c r="L44" s="601" t="s">
        <v>702</v>
      </c>
      <c r="M44" s="592" t="s">
        <v>602</v>
      </c>
      <c r="N44" s="581" t="s">
        <v>1458</v>
      </c>
      <c r="O44" s="581" t="s">
        <v>605</v>
      </c>
      <c r="P44" s="616" t="s">
        <v>1</v>
      </c>
      <c r="Q44" s="617" t="s">
        <v>907</v>
      </c>
      <c r="R44" s="581"/>
      <c r="S44">
        <v>2</v>
      </c>
      <c r="T44">
        <v>3</v>
      </c>
      <c r="U44">
        <v>4</v>
      </c>
      <c r="V44">
        <v>5</v>
      </c>
      <c r="W44">
        <v>6</v>
      </c>
      <c r="Y44" t="s">
        <v>606</v>
      </c>
      <c r="Z44" t="s">
        <v>603</v>
      </c>
      <c r="AA44" t="s">
        <v>604</v>
      </c>
      <c r="AB44" t="s">
        <v>606</v>
      </c>
      <c r="AC44" t="s">
        <v>607</v>
      </c>
      <c r="AD44" t="s">
        <v>604</v>
      </c>
      <c r="AE44" s="426">
        <v>3</v>
      </c>
      <c r="AF44" s="426">
        <v>4</v>
      </c>
      <c r="AG44" s="426">
        <v>5</v>
      </c>
      <c r="AH44" s="426">
        <v>6</v>
      </c>
      <c r="AI44" s="426">
        <v>7</v>
      </c>
      <c r="AJ44" s="426">
        <v>8</v>
      </c>
      <c r="AK44" s="426">
        <v>9</v>
      </c>
      <c r="AL44" s="426">
        <v>10</v>
      </c>
      <c r="AM44" s="426">
        <v>11</v>
      </c>
      <c r="AN44" s="426">
        <v>12</v>
      </c>
      <c r="AO44" s="426">
        <v>13</v>
      </c>
      <c r="AP44" s="426">
        <v>14</v>
      </c>
      <c r="AQ44" s="426">
        <v>15</v>
      </c>
      <c r="AR44" s="426">
        <v>16</v>
      </c>
      <c r="AS44" s="426">
        <v>17</v>
      </c>
      <c r="AT44" s="426">
        <v>18</v>
      </c>
      <c r="AU44" s="426">
        <v>19</v>
      </c>
      <c r="AV44" s="426">
        <v>20</v>
      </c>
      <c r="AW44" s="426">
        <v>22</v>
      </c>
      <c r="AX44" s="426">
        <v>24</v>
      </c>
      <c r="AY44" s="426"/>
      <c r="AZ44" s="426"/>
      <c r="BA44" s="426"/>
      <c r="BB44" s="426"/>
      <c r="BS44" s="892" t="s">
        <v>720</v>
      </c>
      <c r="BT44" s="767"/>
      <c r="BU44" s="767"/>
      <c r="BV44" s="767"/>
      <c r="BW44" s="893"/>
      <c r="BX44" t="s">
        <v>2</v>
      </c>
      <c r="BY44" t="s">
        <v>3</v>
      </c>
      <c r="CB44" s="601" t="s">
        <v>1969</v>
      </c>
      <c r="CC44" s="601" t="s">
        <v>771</v>
      </c>
      <c r="CD44" s="592" t="s">
        <v>771</v>
      </c>
      <c r="CE44" s="598" t="s">
        <v>597</v>
      </c>
      <c r="CF44" s="592" t="s">
        <v>771</v>
      </c>
      <c r="CG44" s="593" t="s">
        <v>597</v>
      </c>
      <c r="CH44" s="601" t="s">
        <v>601</v>
      </c>
      <c r="CI44" s="601" t="s">
        <v>702</v>
      </c>
      <c r="CJ44" s="592" t="s">
        <v>602</v>
      </c>
      <c r="CK44" s="581" t="s">
        <v>1458</v>
      </c>
      <c r="CL44" s="581" t="s">
        <v>605</v>
      </c>
      <c r="CM44" s="616" t="s">
        <v>1</v>
      </c>
      <c r="CN44" s="617" t="s">
        <v>907</v>
      </c>
      <c r="CO44" s="650"/>
      <c r="CP44" s="609"/>
      <c r="CQ44" s="609"/>
      <c r="CR44" s="649"/>
      <c r="CS44">
        <v>2</v>
      </c>
      <c r="CT44">
        <v>3</v>
      </c>
      <c r="CU44">
        <v>4</v>
      </c>
      <c r="CV44">
        <v>5</v>
      </c>
      <c r="CW44">
        <v>6</v>
      </c>
      <c r="CY44" t="s">
        <v>606</v>
      </c>
      <c r="CZ44" t="s">
        <v>603</v>
      </c>
      <c r="DA44" t="s">
        <v>604</v>
      </c>
      <c r="DB44" t="s">
        <v>606</v>
      </c>
      <c r="DC44" t="s">
        <v>607</v>
      </c>
      <c r="DD44" t="s">
        <v>604</v>
      </c>
      <c r="DE44" s="426">
        <v>3</v>
      </c>
      <c r="DF44" s="426">
        <v>4</v>
      </c>
      <c r="DG44" s="426">
        <v>5</v>
      </c>
      <c r="DH44" s="426">
        <v>6</v>
      </c>
      <c r="DI44" s="426">
        <v>7</v>
      </c>
      <c r="DJ44" s="426">
        <v>8</v>
      </c>
      <c r="DK44" s="426">
        <v>9</v>
      </c>
      <c r="DL44" s="426">
        <v>10</v>
      </c>
      <c r="DM44" s="426">
        <v>11</v>
      </c>
      <c r="DN44" s="426">
        <v>12</v>
      </c>
      <c r="DO44" s="426">
        <v>13</v>
      </c>
      <c r="DP44" s="426">
        <v>14</v>
      </c>
      <c r="DQ44" s="426">
        <v>15</v>
      </c>
      <c r="DR44" s="426">
        <v>16</v>
      </c>
      <c r="DS44" s="426">
        <v>17</v>
      </c>
      <c r="DT44" s="426">
        <v>18</v>
      </c>
      <c r="DU44" s="426">
        <v>19</v>
      </c>
      <c r="DV44" s="426">
        <v>20</v>
      </c>
      <c r="DW44" s="426">
        <v>22</v>
      </c>
      <c r="DX44" s="426">
        <v>24</v>
      </c>
      <c r="DY44" s="426"/>
      <c r="DZ44" s="426"/>
      <c r="EQ44" s="892" t="s">
        <v>720</v>
      </c>
      <c r="ER44" s="767"/>
      <c r="ES44" s="767"/>
      <c r="ET44" s="767"/>
      <c r="EU44" s="893"/>
      <c r="EV44" t="s">
        <v>2</v>
      </c>
      <c r="EW44" t="s">
        <v>3</v>
      </c>
    </row>
    <row r="45" spans="2:153" x14ac:dyDescent="0.2">
      <c r="D45" s="658">
        <v>1</v>
      </c>
      <c r="E45" s="602">
        <v>10</v>
      </c>
      <c r="F45" s="432">
        <v>8</v>
      </c>
      <c r="G45" s="756" t="s">
        <v>2115</v>
      </c>
      <c r="H45" s="432">
        <v>8</v>
      </c>
      <c r="I45" s="757" t="s">
        <v>2115</v>
      </c>
      <c r="J45" s="596">
        <v>45</v>
      </c>
      <c r="K45" s="602">
        <v>18</v>
      </c>
      <c r="L45" s="615" t="str">
        <f>IF('KB Duct Parts'!$BL$14=1,"Galv","SS")</f>
        <v>Galv</v>
      </c>
      <c r="M45" s="605" t="str">
        <f>IF(D45&gt;0,IF(K45=$S45,$R45,IF(K45=$T45,$R45&amp;"-"&amp;$T45&amp;"ga",IF(K45=$U45,$R45&amp;"-"&amp;$U45&amp;"ga",IF(K45=$V45,$R45&amp;"-"&amp;$V45&amp;"ga",IF(K45=$W45,$R45&amp;"-"&amp;$W45&amp;"ga"," ")))))," ")</f>
        <v>14210.45</v>
      </c>
      <c r="N45" s="430" t="str">
        <f>IF(AND($G45="KB",$I45="KB"),$J45&amp;" deg Y Branch-Std",IF(OR($G45="FL",$G45="Hose",$I45="FL",$I45="Hose"),$J45&amp;" deg Y Branch-NON Std"," "))</f>
        <v>45 deg Y Branch-Std</v>
      </c>
      <c r="O45" s="430" t="str">
        <f>IF($D45&gt;0," "&amp;$E45&amp;"KB-"&amp;$F45&amp;$G45&amp;"-"&amp;$H45&amp;$I45," ")</f>
        <v xml:space="preserve"> 10KB-8kb-8kb</v>
      </c>
      <c r="P45" s="632">
        <f>IF('KB Duct Parts'!$BL$14=1,SUM(Y45:AA45),SUM(AB45:AD45))</f>
        <v>158.69999999999999</v>
      </c>
      <c r="Q45" s="618">
        <f t="shared" ref="Q45:Q79" si="33">D45*P45</f>
        <v>158.69999999999999</v>
      </c>
      <c r="R45" s="606" t="str">
        <f>IF(D45=0," ",IF(D45&gt;0,IF(AND(D45&gt;0,J45=30),VLOOKUP(E45,$BB$45:$BC$64,2),IF(AND(D45&gt;0,J45=45),VLOOKUP(E45,$BE$45:$BF$64,2)))&amp;IF('KB Duct Parts'!$BL$14=2," SS","")))</f>
        <v>14210.45</v>
      </c>
      <c r="S45">
        <f>IF(AND('KB Duct Parts'!$BL$14=1,$D45&gt;0),VLOOKUP($E45,$BJ$6:$BO$25,S$5),IF(AND($D45&gt;0,'KB Duct Parts'!$BL$14=2),18," "))</f>
        <v>18</v>
      </c>
      <c r="T45">
        <f>IF(AND('KB Duct Parts'!$BL$14=1,$D45&gt;0),VLOOKUP($E45,$BJ$6:$BO$25,T$5),IF(AND($D45&gt;0,'KB Duct Parts'!$BL$14=2)," "))</f>
        <v>16</v>
      </c>
      <c r="U45">
        <f>IF(AND('KB Duct Parts'!$BL$14=1,$D45&gt;0),VLOOKUP($E45,$BJ$6:$BO$25,U$5),IF(AND($D45&gt;0,'KB Duct Parts'!$BL$14=2)," "))</f>
        <v>14</v>
      </c>
      <c r="V45">
        <f>IF(AND('KB Duct Parts'!$BL$14=1,$D45&gt;0),VLOOKUP($E45,$BJ$6:$BO$25,V$5),IF(AND($D45&gt;0,'KB Duct Parts'!$BL$14=2)," "))</f>
        <v>12</v>
      </c>
      <c r="W45">
        <f>IF(AND('KB Duct Parts'!$BL$14=1,$D45&gt;0),VLOOKUP($E45,$BJ$6:$BO$25,W$5),IF(AND($D45&gt;0,'KB Duct Parts'!$BL$14=2)," "))</f>
        <v>10</v>
      </c>
      <c r="Y45">
        <f t="shared" ref="Y45:Y79" si="34">IF(K45=18,VLOOKUP($E45,$BJ$45:$BY$64,10),IF(K45=16,VLOOKUP($E45,$BJ$45:$BY$64,11),IF(K45=14,VLOOKUP($E45,$BJ$45:$BY$64,12),IF(K45=12,VLOOKUP($E45,$BJ$45:$BY$64,13),IF(K45=10,VLOOKUP($E45,$BJ$45:$BY$64,14))))))</f>
        <v>158.69999999999999</v>
      </c>
      <c r="Z45">
        <f>IF(AND(F45&gt;3,G45="FL"),VLOOKUP(F45,'Price List'!$BJ$2344:$BL$2362,3),0)</f>
        <v>0</v>
      </c>
      <c r="AA45">
        <f>IF(AND(H45&gt;3,I45="FL"),VLOOKUP(H45,'Price List'!$BJ$2344:$BL$2362,3),0)</f>
        <v>0</v>
      </c>
      <c r="AB45">
        <f t="shared" ref="AB45:AB79" si="35">IF(D45&gt;0,VLOOKUP($E45,$BJ$6:$BX$25,15))</f>
        <v>299</v>
      </c>
      <c r="AC45">
        <f>IF(G45="FL",VLOOKUP(F45,$BJ$6:$BY$25,16),0)</f>
        <v>0</v>
      </c>
      <c r="AD45" s="365">
        <f>IF(I45="FL",VLOOKUP(H45,$BJ$6:$BY$25,16),0)</f>
        <v>0</v>
      </c>
      <c r="AE45" s="426">
        <f t="shared" ref="AE45:AE61" si="36">IF($E45=AE$44,$D45,0)</f>
        <v>0</v>
      </c>
      <c r="AF45" s="426">
        <f t="shared" ref="AF45:AU60" si="37">IF($E45=AF$44,$D45,0)</f>
        <v>0</v>
      </c>
      <c r="AG45" s="426">
        <f t="shared" si="37"/>
        <v>0</v>
      </c>
      <c r="AH45" s="426">
        <f t="shared" si="37"/>
        <v>0</v>
      </c>
      <c r="AI45" s="426">
        <f t="shared" si="37"/>
        <v>0</v>
      </c>
      <c r="AJ45" s="426">
        <f t="shared" si="37"/>
        <v>0</v>
      </c>
      <c r="AK45" s="426">
        <f t="shared" si="37"/>
        <v>0</v>
      </c>
      <c r="AL45" s="426">
        <f t="shared" si="37"/>
        <v>1</v>
      </c>
      <c r="AM45" s="426">
        <f t="shared" si="37"/>
        <v>0</v>
      </c>
      <c r="AN45" s="426">
        <f t="shared" si="37"/>
        <v>0</v>
      </c>
      <c r="AO45" s="426">
        <f t="shared" si="37"/>
        <v>0</v>
      </c>
      <c r="AP45" s="426">
        <f t="shared" si="37"/>
        <v>0</v>
      </c>
      <c r="AQ45" s="426">
        <f t="shared" si="37"/>
        <v>0</v>
      </c>
      <c r="AR45" s="426">
        <f t="shared" si="37"/>
        <v>0</v>
      </c>
      <c r="AS45" s="426">
        <f t="shared" si="37"/>
        <v>0</v>
      </c>
      <c r="AT45" s="426">
        <f t="shared" si="37"/>
        <v>0</v>
      </c>
      <c r="AU45" s="426">
        <f t="shared" si="37"/>
        <v>0</v>
      </c>
      <c r="AV45" s="426">
        <f t="shared" ref="AV45:AX64" si="38">IF($E45=AV$44,$D45,0)</f>
        <v>0</v>
      </c>
      <c r="AW45" s="426">
        <f t="shared" si="38"/>
        <v>0</v>
      </c>
      <c r="AX45" s="426">
        <f t="shared" si="38"/>
        <v>0</v>
      </c>
      <c r="AY45" s="426"/>
      <c r="AZ45" s="426"/>
      <c r="BA45" s="426"/>
      <c r="BB45" s="426">
        <v>3</v>
      </c>
      <c r="BC45" s="588">
        <v>14203.3</v>
      </c>
      <c r="BD45" s="368"/>
      <c r="BE45" s="426">
        <v>3</v>
      </c>
      <c r="BF45" s="588">
        <v>14203.45</v>
      </c>
      <c r="BG45" t="s">
        <v>598</v>
      </c>
      <c r="BH45">
        <v>30</v>
      </c>
      <c r="BJ45">
        <v>3</v>
      </c>
      <c r="BK45">
        <f t="shared" ref="BK45:BO54" si="39">BK6</f>
        <v>18</v>
      </c>
      <c r="BL45">
        <f t="shared" si="39"/>
        <v>16</v>
      </c>
      <c r="BM45">
        <f t="shared" si="39"/>
        <v>0</v>
      </c>
      <c r="BN45">
        <f t="shared" si="39"/>
        <v>0</v>
      </c>
      <c r="BO45">
        <f t="shared" si="39"/>
        <v>0</v>
      </c>
      <c r="BP45">
        <f>'Price List'!AK856</f>
        <v>0</v>
      </c>
      <c r="BQ45">
        <f>'Price List'!AL856</f>
        <v>0</v>
      </c>
      <c r="BR45">
        <f>'Price List'!AM856</f>
        <v>1</v>
      </c>
      <c r="BS45" s="643">
        <f>'Price List'!AN952</f>
        <v>125.6</v>
      </c>
      <c r="BT45" s="644">
        <f>'Price List'!AO952</f>
        <v>163.28</v>
      </c>
      <c r="BU45" s="644">
        <f>'Price List'!AP952</f>
        <v>0</v>
      </c>
      <c r="BV45" s="644">
        <f>'Price List'!AQ952</f>
        <v>0</v>
      </c>
      <c r="BW45" s="645">
        <f>'Price List'!AR952</f>
        <v>0</v>
      </c>
      <c r="BX45" s="646">
        <f>'Price List'!AN1805</f>
        <v>304.5</v>
      </c>
      <c r="BY45" s="610">
        <f>BY6</f>
        <v>9.32</v>
      </c>
      <c r="CB45" s="658"/>
      <c r="CC45" s="602"/>
      <c r="CD45" s="432"/>
      <c r="CE45" s="596"/>
      <c r="CF45" s="432"/>
      <c r="CG45" s="431"/>
      <c r="CH45" s="602"/>
      <c r="CI45" s="615" t="str">
        <f>IF('KB Duct Parts'!$BL$14=1,"Galv","SS")</f>
        <v>Galv</v>
      </c>
      <c r="CJ45" s="605" t="str">
        <f t="shared" ref="CJ45:CJ78" si="40">IF(CB45&gt;0,IF(CH45=CS45,CR45,IF(CH45=CT45,CR45&amp;"-"&amp;CT45&amp;"ga",IF(CH45=CU45,CR45&amp;"-"&amp;CU45&amp;"ga",IF(CH45=CV45,CR45&amp;"-"&amp;CV45&amp;"ga",IF(CH45=CW45,CR45&amp;"-"&amp;CW45&amp;"ga"," ")))))," ")</f>
        <v xml:space="preserve"> </v>
      </c>
      <c r="CK45" s="674" t="str">
        <f>IF(AND($CE45="KB",$CG45="KB"),"T Branch-Std",IF(OR($CE45="FL",$CE45="Hose",$CG45="FL",$CG45="Hose"),"T Branch-NON Std"," "))</f>
        <v xml:space="preserve"> </v>
      </c>
      <c r="CL45" s="430" t="str">
        <f>IF(CB45&gt;0," "&amp;CC45&amp;"KB-"&amp;CD45&amp;CE45&amp;"-"&amp;CF45&amp;CG45," ")</f>
        <v xml:space="preserve"> </v>
      </c>
      <c r="CM45" s="632">
        <f>IF('KB Duct Parts'!$BL$14=1,SUM(CY45:DA45),SUM(DB45:DD45))</f>
        <v>0</v>
      </c>
      <c r="CN45" s="618">
        <f t="shared" ref="CN45:CN78" si="41">CB45*CM45</f>
        <v>0</v>
      </c>
      <c r="CO45" s="609"/>
      <c r="CP45" s="609"/>
      <c r="CQ45" s="609"/>
      <c r="CR45" s="606" t="str">
        <f>IF(CB45=0," ",IF(CB45&gt;0,IF(CB45&gt;0,VLOOKUP(CC45,$DZ$45:$EA$64,2)&amp;IF('KB Duct Parts'!$BL$14=2," SS",""))))</f>
        <v xml:space="preserve"> </v>
      </c>
      <c r="CS45" t="str">
        <f>IF(AND('KB Duct Parts'!$BL$14=1,$CB45&gt;0),VLOOKUP($CC45,$EH$45:$EO$64,CS$44),IF(AND($CB45&gt;0,'KB Duct Parts'!$BL$14=2),18," "))</f>
        <v xml:space="preserve"> </v>
      </c>
      <c r="CT45" t="str">
        <f>IF(AND('KB Duct Parts'!$BL$14=1,$CB45&gt;0),VLOOKUP($CC45,$EH$45:$EO$64,CT$44),IF(AND($CB45&gt;0,'KB Duct Parts'!$BL$14=2),18," "))</f>
        <v xml:space="preserve"> </v>
      </c>
      <c r="CU45" t="str">
        <f>IF(AND('KB Duct Parts'!$BL$14=1,$CB45&gt;0),VLOOKUP($CC45,$EH$45:$EO$64,CU$44),IF(AND($CB45&gt;0,'KB Duct Parts'!$BL$14=2),18," "))</f>
        <v xml:space="preserve"> </v>
      </c>
      <c r="CV45" t="str">
        <f>IF(AND('KB Duct Parts'!$BL$14=1,$CB45&gt;0),VLOOKUP($CC45,$EH$45:$EO$64,CV$44),IF(AND($CB45&gt;0,'KB Duct Parts'!$BL$14=2),18," "))</f>
        <v xml:space="preserve"> </v>
      </c>
      <c r="CW45" t="str">
        <f>IF(AND('KB Duct Parts'!$BL$14=1,$CB45&gt;0),VLOOKUP($CC45,$EH$45:$EO$64,CW$44),IF(AND($CB45&gt;0,'KB Duct Parts'!$BL$14=2),18," "))</f>
        <v xml:space="preserve"> </v>
      </c>
      <c r="CY45" t="b">
        <f t="shared" ref="CY45:CY78" si="42">IF(CH45=18,VLOOKUP($CC45,$EH$45:$EW$64,10),IF(CH45=16,VLOOKUP($E45,$EH$45:$EW$64,11),IF(CH45=14,VLOOKUP($E45,$EH$45:$EW$64,12),IF(CH45=12,VLOOKUP($E45,$EH$45:$EW$64,13),IF(CH45=10,VLOOKUP($E45,$EH$45:$EW$64,14))))))</f>
        <v>0</v>
      </c>
      <c r="CZ45">
        <f>IF(AND(CD45&gt;3,CE45="FL"),VLOOKUP(CD45,'Price List'!$BJ$2344:$BL$2362,3),0)</f>
        <v>0</v>
      </c>
      <c r="DA45">
        <f>IF(AND(CF45&gt;3,CG45="FL"),VLOOKUP(CF45,'Price List'!$BJ$2344:$BL$2362,3),0)</f>
        <v>0</v>
      </c>
      <c r="DB45" t="b">
        <f>IF(CB45&gt;0,VLOOKUP($CC45,$EH$45:$EW$64,15))</f>
        <v>0</v>
      </c>
      <c r="DC45">
        <f>IF(CE45="FL",VLOOKUP(CD45,$EH$45:$EW$64,16),0)</f>
        <v>0</v>
      </c>
      <c r="DD45" s="365">
        <f>IF(CG45="FL",VLOOKUP(CF45,$BJ$6:$BY$25,16),0)</f>
        <v>0</v>
      </c>
      <c r="DE45" s="426">
        <f t="shared" ref="DE45:DE61" si="43">IF($CC45=DE$44,$CB45,0)</f>
        <v>0</v>
      </c>
      <c r="DF45" s="426">
        <f t="shared" ref="DF45:DU60" si="44">IF($CC45=DF$44,$CB45,0)</f>
        <v>0</v>
      </c>
      <c r="DG45" s="426">
        <f t="shared" si="44"/>
        <v>0</v>
      </c>
      <c r="DH45" s="426">
        <f t="shared" si="44"/>
        <v>0</v>
      </c>
      <c r="DI45" s="426">
        <f t="shared" si="44"/>
        <v>0</v>
      </c>
      <c r="DJ45" s="426">
        <f t="shared" si="44"/>
        <v>0</v>
      </c>
      <c r="DK45" s="426">
        <f t="shared" si="44"/>
        <v>0</v>
      </c>
      <c r="DL45" s="426">
        <f t="shared" si="44"/>
        <v>0</v>
      </c>
      <c r="DM45" s="426">
        <f t="shared" si="44"/>
        <v>0</v>
      </c>
      <c r="DN45" s="426">
        <f t="shared" si="44"/>
        <v>0</v>
      </c>
      <c r="DO45" s="426">
        <f t="shared" si="44"/>
        <v>0</v>
      </c>
      <c r="DP45" s="426">
        <f t="shared" si="44"/>
        <v>0</v>
      </c>
      <c r="DQ45" s="426">
        <f t="shared" si="44"/>
        <v>0</v>
      </c>
      <c r="DR45" s="426">
        <f t="shared" si="44"/>
        <v>0</v>
      </c>
      <c r="DS45" s="426">
        <f t="shared" si="44"/>
        <v>0</v>
      </c>
      <c r="DT45" s="426">
        <f t="shared" si="44"/>
        <v>0</v>
      </c>
      <c r="DU45" s="426">
        <f t="shared" si="44"/>
        <v>0</v>
      </c>
      <c r="DV45" s="426">
        <f t="shared" ref="DV45:DX64" si="45">IF($CC45=DV$44,$CB45,0)</f>
        <v>0</v>
      </c>
      <c r="DW45" s="426">
        <f t="shared" si="45"/>
        <v>0</v>
      </c>
      <c r="DX45" s="426">
        <f t="shared" si="45"/>
        <v>0</v>
      </c>
      <c r="DY45" s="426"/>
      <c r="DZ45" s="426">
        <v>3</v>
      </c>
      <c r="EA45" s="648">
        <v>14303</v>
      </c>
      <c r="EB45" s="368"/>
      <c r="EC45" s="426"/>
      <c r="ED45" s="588"/>
      <c r="EE45" t="s">
        <v>598</v>
      </c>
      <c r="EF45">
        <v>30</v>
      </c>
      <c r="EH45">
        <v>3</v>
      </c>
      <c r="EI45">
        <f>EL6</f>
        <v>18</v>
      </c>
      <c r="EJ45">
        <f t="shared" ref="EJ45:EJ64" si="46">EM6</f>
        <v>16</v>
      </c>
      <c r="EK45">
        <f t="shared" ref="EK45:EK64" si="47">EN6</f>
        <v>0</v>
      </c>
      <c r="EL45">
        <f t="shared" ref="EL45:EL64" si="48">EO6</f>
        <v>0</v>
      </c>
      <c r="EM45">
        <f t="shared" ref="EM45:EM64" si="49">EP6</f>
        <v>0</v>
      </c>
      <c r="EN45">
        <f t="shared" ref="EN45:EN64" si="50">EQ6</f>
        <v>0</v>
      </c>
      <c r="EO45">
        <f t="shared" ref="EO45:EO64" si="51">ER6</f>
        <v>0</v>
      </c>
      <c r="EP45">
        <f>'Price List'!DI856</f>
        <v>0</v>
      </c>
      <c r="EQ45" s="643">
        <f>'Price List'!AN1025</f>
        <v>97.9</v>
      </c>
      <c r="ER45" s="644">
        <f>'Price List'!AO1025</f>
        <v>127.27000000000001</v>
      </c>
      <c r="ES45" s="644">
        <f>'Price List'!AP1025</f>
        <v>0</v>
      </c>
      <c r="ET45" s="644">
        <f>'Price List'!AQ1025</f>
        <v>0</v>
      </c>
      <c r="EU45" s="645">
        <f>'Price List'!AR1025</f>
        <v>0</v>
      </c>
      <c r="EV45" s="646">
        <f>'Price List'!AN1878</f>
        <v>241.6</v>
      </c>
      <c r="EW45" s="610">
        <f>EZ6</f>
        <v>9.32</v>
      </c>
    </row>
    <row r="46" spans="2:153" x14ac:dyDescent="0.2">
      <c r="D46" s="599">
        <v>1</v>
      </c>
      <c r="E46" s="602">
        <v>10</v>
      </c>
      <c r="F46" s="432">
        <v>5</v>
      </c>
      <c r="G46" s="756" t="s">
        <v>2115</v>
      </c>
      <c r="H46" s="432">
        <v>5</v>
      </c>
      <c r="I46" s="757" t="s">
        <v>2115</v>
      </c>
      <c r="J46" s="596">
        <v>45</v>
      </c>
      <c r="K46" s="602">
        <v>18</v>
      </c>
      <c r="L46" s="615" t="str">
        <f>IF('KB Duct Parts'!$BL$14=1,"Galv","SS")</f>
        <v>Galv</v>
      </c>
      <c r="M46" s="605" t="str">
        <f t="shared" ref="M46:M79" si="52">IF(D46&gt;0,IF(K46=S46,R46,IF(K46=T46,R46&amp;"-"&amp;T46&amp;"ga",IF(K46=U46,R46&amp;"-"&amp;U46&amp;"ga",IF(K46=V46,R46&amp;"-"&amp;V46&amp;"ga",IF(K46=W46,R46&amp;"-"&amp;W46&amp;"ga"," ")))))," ")</f>
        <v>14210.45</v>
      </c>
      <c r="N46" s="430" t="str">
        <f t="shared" ref="N46:N79" si="53">IF(AND($G46="KB",$I46="KB"),$J46&amp;" deg Y Branch-Std",IF(OR($G46="FL",$G46="Hose",$I46="FL",$I46="Hose"),$J46&amp;" deg Y Branch-NON Std"," "))</f>
        <v>45 deg Y Branch-Std</v>
      </c>
      <c r="O46" s="430" t="str">
        <f t="shared" ref="O46:O79" si="54">IF(D46&gt;0," "&amp;E46&amp;"KB-"&amp;F46&amp;G46&amp;"-"&amp;H46&amp;I46," ")</f>
        <v xml:space="preserve"> 10KB-5kb-5kb</v>
      </c>
      <c r="P46" s="632">
        <f>IF('KB Duct Parts'!$BL$14=1,SUM(Y46:AA46),SUM(AB46:AD46))</f>
        <v>158.69999999999999</v>
      </c>
      <c r="Q46" s="618">
        <f t="shared" si="33"/>
        <v>158.69999999999999</v>
      </c>
      <c r="R46" s="606" t="str">
        <f>IF(D46=0," ",IF(D46&gt;0,IF(AND(D46&gt;0,J46=30),VLOOKUP(E46,$BB$45:$BC$64,2),IF(AND(D46&gt;0,J46=45),VLOOKUP(E46,$BE$45:$BF$64,2)))&amp;IF('KB Duct Parts'!$BL$14=2," SS","")))</f>
        <v>14210.45</v>
      </c>
      <c r="S46">
        <f>IF(AND('KB Duct Parts'!$BL$14=1,$D46&gt;0),VLOOKUP($E46,$BJ$6:$BO$25,S$5),IF(AND($D46&gt;0,'KB Duct Parts'!$BL$14=2),18," "))</f>
        <v>18</v>
      </c>
      <c r="T46">
        <f>IF(AND('KB Duct Parts'!$BL$14=1,$D46&gt;0),VLOOKUP($E46,$BJ$6:$BO$25,T$5),IF(AND($D46&gt;0,'KB Duct Parts'!$BL$14=2)," "))</f>
        <v>16</v>
      </c>
      <c r="U46">
        <f>IF(AND('KB Duct Parts'!$BL$14=1,$D46&gt;0),VLOOKUP($E46,$BJ$6:$BO$25,U$5),IF(AND($D46&gt;0,'KB Duct Parts'!$BL$14=2)," "))</f>
        <v>14</v>
      </c>
      <c r="V46">
        <f>IF(AND('KB Duct Parts'!$BL$14=1,$D46&gt;0),VLOOKUP($E46,$BJ$6:$BO$25,V$5),IF(AND($D46&gt;0,'KB Duct Parts'!$BL$14=2)," "))</f>
        <v>12</v>
      </c>
      <c r="W46">
        <f>IF(AND('KB Duct Parts'!$BL$14=1,$D46&gt;0),VLOOKUP($E46,$BJ$6:$BO$25,W$5),IF(AND($D46&gt;0,'KB Duct Parts'!$BL$14=2)," "))</f>
        <v>10</v>
      </c>
      <c r="Y46">
        <f t="shared" si="34"/>
        <v>158.69999999999999</v>
      </c>
      <c r="Z46">
        <f>IF(AND(F46&gt;3,G46="FL"),VLOOKUP(F46,'Price List'!$BJ$2344:$BL$2362,3),0)</f>
        <v>0</v>
      </c>
      <c r="AA46">
        <f>IF(AND(H46&gt;3,I46="FL"),VLOOKUP(H46,'Price List'!$BJ$2344:$BL$2362,3),0)</f>
        <v>0</v>
      </c>
      <c r="AB46">
        <f t="shared" si="35"/>
        <v>299</v>
      </c>
      <c r="AC46">
        <f t="shared" ref="AC46:AC79" si="55">IF(G46="FL",VLOOKUP(F46,$BJ$6:$BY$25,16),0)</f>
        <v>0</v>
      </c>
      <c r="AD46" s="365">
        <f t="shared" ref="AD46:AD79" si="56">IF(I46="FL",VLOOKUP(H46,$BJ$6:$BY$25,16),0)</f>
        <v>0</v>
      </c>
      <c r="AE46" s="426">
        <f t="shared" si="36"/>
        <v>0</v>
      </c>
      <c r="AF46" s="426">
        <f t="shared" si="37"/>
        <v>0</v>
      </c>
      <c r="AG46" s="426">
        <f t="shared" si="37"/>
        <v>0</v>
      </c>
      <c r="AH46" s="426">
        <f t="shared" si="37"/>
        <v>0</v>
      </c>
      <c r="AI46" s="426">
        <f t="shared" si="37"/>
        <v>0</v>
      </c>
      <c r="AJ46" s="426">
        <f t="shared" si="37"/>
        <v>0</v>
      </c>
      <c r="AK46" s="426">
        <f t="shared" si="37"/>
        <v>0</v>
      </c>
      <c r="AL46" s="426">
        <f t="shared" si="37"/>
        <v>1</v>
      </c>
      <c r="AM46" s="426">
        <f t="shared" si="37"/>
        <v>0</v>
      </c>
      <c r="AN46" s="426">
        <f t="shared" si="37"/>
        <v>0</v>
      </c>
      <c r="AO46" s="426">
        <f t="shared" si="37"/>
        <v>0</v>
      </c>
      <c r="AP46" s="426">
        <f t="shared" si="37"/>
        <v>0</v>
      </c>
      <c r="AQ46" s="426">
        <f t="shared" si="37"/>
        <v>0</v>
      </c>
      <c r="AR46" s="426">
        <f t="shared" si="37"/>
        <v>0</v>
      </c>
      <c r="AS46" s="426">
        <f t="shared" si="37"/>
        <v>0</v>
      </c>
      <c r="AT46" s="426">
        <f t="shared" si="37"/>
        <v>0</v>
      </c>
      <c r="AU46" s="426">
        <f t="shared" si="37"/>
        <v>0</v>
      </c>
      <c r="AV46" s="426">
        <f t="shared" si="38"/>
        <v>0</v>
      </c>
      <c r="AW46" s="426">
        <f t="shared" si="38"/>
        <v>0</v>
      </c>
      <c r="AX46" s="426">
        <f t="shared" si="38"/>
        <v>0</v>
      </c>
      <c r="AY46" s="426"/>
      <c r="AZ46" s="426"/>
      <c r="BA46" s="426"/>
      <c r="BB46" s="426">
        <v>4</v>
      </c>
      <c r="BC46" s="588">
        <v>14204.3</v>
      </c>
      <c r="BD46" s="368"/>
      <c r="BE46" s="426">
        <v>4</v>
      </c>
      <c r="BF46" s="588">
        <v>14204.45</v>
      </c>
      <c r="BG46" t="s">
        <v>599</v>
      </c>
      <c r="BH46">
        <v>45</v>
      </c>
      <c r="BJ46">
        <v>4</v>
      </c>
      <c r="BK46">
        <f t="shared" si="39"/>
        <v>18</v>
      </c>
      <c r="BL46">
        <f t="shared" si="39"/>
        <v>16</v>
      </c>
      <c r="BM46">
        <f t="shared" si="39"/>
        <v>0</v>
      </c>
      <c r="BN46">
        <f t="shared" si="39"/>
        <v>0</v>
      </c>
      <c r="BO46">
        <f t="shared" si="39"/>
        <v>0</v>
      </c>
      <c r="BP46">
        <f>'Price List'!AK857</f>
        <v>0</v>
      </c>
      <c r="BQ46">
        <f>'Price List'!AL857</f>
        <v>0</v>
      </c>
      <c r="BR46">
        <f>'Price List'!AM857</f>
        <v>1</v>
      </c>
      <c r="BS46" s="643">
        <f>'Price List'!AN952</f>
        <v>125.6</v>
      </c>
      <c r="BT46" s="644">
        <f>'Price List'!AO952</f>
        <v>163.28</v>
      </c>
      <c r="BU46" s="644">
        <f>'Price List'!AP952</f>
        <v>0</v>
      </c>
      <c r="BV46" s="644">
        <f>'Price List'!AQ952</f>
        <v>0</v>
      </c>
      <c r="BW46" s="645">
        <f>'Price List'!AR952</f>
        <v>0</v>
      </c>
      <c r="BX46" s="433">
        <f>'Price List'!AN1805</f>
        <v>304.5</v>
      </c>
      <c r="BY46" s="610">
        <f t="shared" ref="BY46:BY64" si="57">BY7</f>
        <v>10.45</v>
      </c>
      <c r="CB46" s="599"/>
      <c r="CC46" s="602"/>
      <c r="CD46" s="432"/>
      <c r="CE46" s="596"/>
      <c r="CF46" s="432"/>
      <c r="CG46" s="431"/>
      <c r="CH46" s="602"/>
      <c r="CI46" s="615" t="str">
        <f>IF('KB Duct Parts'!$BL$14=1,"Galv","SS")</f>
        <v>Galv</v>
      </c>
      <c r="CJ46" s="605" t="str">
        <f t="shared" si="40"/>
        <v xml:space="preserve"> </v>
      </c>
      <c r="CK46" s="674" t="str">
        <f t="shared" ref="CK46:CK78" si="58">IF(AND($CE46="KB",$CG46="KB"),"T Branch-Std",IF(OR($CE46="FL",$CE46="Hose",$CG46="FL",$CG46="Hose"),"T Branch-NON Std"," "))</f>
        <v xml:space="preserve"> </v>
      </c>
      <c r="CL46" s="430" t="str">
        <f t="shared" ref="CL46:CL78" si="59">IF(CB46&gt;0," "&amp;CC46&amp;"KB-"&amp;CD46&amp;CE46&amp;"-"&amp;CF46&amp;CG46," ")</f>
        <v xml:space="preserve"> </v>
      </c>
      <c r="CM46" s="632">
        <f>IF('KB Duct Parts'!$BL$14=1,SUM(CY46:DA46),SUM(DB46:DD46))</f>
        <v>0</v>
      </c>
      <c r="CN46" s="618">
        <f t="shared" si="41"/>
        <v>0</v>
      </c>
      <c r="CO46" s="609"/>
      <c r="CP46" s="609"/>
      <c r="CQ46" s="609"/>
      <c r="CR46" s="606" t="str">
        <f>IF(CB46=0," ",IF(CB46&gt;0,IF(CB46&gt;0,VLOOKUP(CC46,$DZ$45:$EA$64,2)&amp;IF('KB Duct Parts'!$BL$14=2," SS",""))))</f>
        <v xml:space="preserve"> </v>
      </c>
      <c r="CS46" t="str">
        <f>IF(AND('KB Duct Parts'!$BL$14=1,$CB46&gt;0),VLOOKUP($CC46,$EH$45:$EO$64,CS$44),IF(AND($CB46&gt;0,'KB Duct Parts'!$BL$14=2),18," "))</f>
        <v xml:space="preserve"> </v>
      </c>
      <c r="CT46" t="str">
        <f>IF(AND('KB Duct Parts'!$BL$14=1,$CB46&gt;0),VLOOKUP($CC46,$EH$45:$EO$64,CT$44),IF(AND($CB46&gt;0,'KB Duct Parts'!$BL$14=2),18," "))</f>
        <v xml:space="preserve"> </v>
      </c>
      <c r="CU46" t="str">
        <f>IF(AND('KB Duct Parts'!$BL$14=1,$CB46&gt;0),VLOOKUP($CC46,$EH$45:$EO$64,CU$44),IF(AND($CB46&gt;0,'KB Duct Parts'!$BL$14=2),18," "))</f>
        <v xml:space="preserve"> </v>
      </c>
      <c r="CV46" t="str">
        <f>IF(AND('KB Duct Parts'!$BL$14=1,$CB46&gt;0),VLOOKUP($CC46,$EH$45:$EO$64,CV$44),IF(AND($CB46&gt;0,'KB Duct Parts'!$BL$14=2),18," "))</f>
        <v xml:space="preserve"> </v>
      </c>
      <c r="CW46" t="str">
        <f>IF(AND('KB Duct Parts'!$BL$14=1,$CB46&gt;0),VLOOKUP($CC46,$EH$45:$EO$64,CW$44),IF(AND($CB46&gt;0,'KB Duct Parts'!$BL$14=2),18," "))</f>
        <v xml:space="preserve"> </v>
      </c>
      <c r="CY46" t="b">
        <f t="shared" si="42"/>
        <v>0</v>
      </c>
      <c r="CZ46">
        <f>IF(AND(CD46&gt;3,CE46="FL"),VLOOKUP(CD46,'Price List'!$BJ$2344:$BL$2362,3),0)</f>
        <v>0</v>
      </c>
      <c r="DA46">
        <f>IF(AND(CF46&gt;3,CG46="FL"),VLOOKUP(CF46,'Price List'!$BJ$2344:$BL$2362,3),0)</f>
        <v>0</v>
      </c>
      <c r="DB46" t="b">
        <f t="shared" ref="DB46:DB78" si="60">IF(CB46&gt;0,VLOOKUP($CC46,$EH$45:$EW$64,15))</f>
        <v>0</v>
      </c>
      <c r="DC46">
        <f t="shared" ref="DC46:DC78" si="61">IF(CE46="FL",VLOOKUP(CD46,$BJ$6:$BY$25,16),0)</f>
        <v>0</v>
      </c>
      <c r="DD46" s="365">
        <f t="shared" ref="DD46:DD78" si="62">IF(CG46="FL",VLOOKUP(CF46,$BJ$6:$BY$25,16),0)</f>
        <v>0</v>
      </c>
      <c r="DE46" s="426">
        <f t="shared" si="43"/>
        <v>0</v>
      </c>
      <c r="DF46" s="426">
        <f t="shared" si="44"/>
        <v>0</v>
      </c>
      <c r="DG46" s="426">
        <f t="shared" si="44"/>
        <v>0</v>
      </c>
      <c r="DH46" s="426">
        <f t="shared" si="44"/>
        <v>0</v>
      </c>
      <c r="DI46" s="426">
        <f t="shared" si="44"/>
        <v>0</v>
      </c>
      <c r="DJ46" s="426">
        <f t="shared" si="44"/>
        <v>0</v>
      </c>
      <c r="DK46" s="426">
        <f t="shared" si="44"/>
        <v>0</v>
      </c>
      <c r="DL46" s="426">
        <f t="shared" si="44"/>
        <v>0</v>
      </c>
      <c r="DM46" s="426">
        <f t="shared" si="44"/>
        <v>0</v>
      </c>
      <c r="DN46" s="426">
        <f t="shared" si="44"/>
        <v>0</v>
      </c>
      <c r="DO46" s="426">
        <f t="shared" si="44"/>
        <v>0</v>
      </c>
      <c r="DP46" s="426">
        <f t="shared" si="44"/>
        <v>0</v>
      </c>
      <c r="DQ46" s="426">
        <f t="shared" si="44"/>
        <v>0</v>
      </c>
      <c r="DR46" s="426">
        <f t="shared" si="44"/>
        <v>0</v>
      </c>
      <c r="DS46" s="426">
        <f t="shared" si="44"/>
        <v>0</v>
      </c>
      <c r="DT46" s="426">
        <f t="shared" si="44"/>
        <v>0</v>
      </c>
      <c r="DU46" s="426">
        <f t="shared" si="44"/>
        <v>0</v>
      </c>
      <c r="DV46" s="426">
        <f t="shared" si="45"/>
        <v>0</v>
      </c>
      <c r="DW46" s="426">
        <f t="shared" si="45"/>
        <v>0</v>
      </c>
      <c r="DX46" s="426">
        <f t="shared" si="45"/>
        <v>0</v>
      </c>
      <c r="DY46" s="426"/>
      <c r="DZ46" s="426">
        <v>4</v>
      </c>
      <c r="EA46" s="648">
        <v>14304</v>
      </c>
      <c r="EB46" s="368"/>
      <c r="EC46" s="426"/>
      <c r="ED46" s="588"/>
      <c r="EE46" t="s">
        <v>599</v>
      </c>
      <c r="EF46">
        <v>45</v>
      </c>
      <c r="EH46">
        <v>4</v>
      </c>
      <c r="EI46">
        <f t="shared" ref="EI46:EI64" si="63">EL7</f>
        <v>18</v>
      </c>
      <c r="EJ46">
        <f t="shared" si="46"/>
        <v>16</v>
      </c>
      <c r="EK46">
        <f t="shared" si="47"/>
        <v>0</v>
      </c>
      <c r="EL46">
        <f t="shared" si="48"/>
        <v>0</v>
      </c>
      <c r="EM46">
        <f t="shared" si="49"/>
        <v>0</v>
      </c>
      <c r="EN46">
        <f t="shared" si="50"/>
        <v>0</v>
      </c>
      <c r="EO46">
        <f t="shared" si="51"/>
        <v>0</v>
      </c>
      <c r="EP46">
        <f>'Price List'!DI857</f>
        <v>0</v>
      </c>
      <c r="EQ46" s="643">
        <f>'Price List'!AN1026</f>
        <v>99.4</v>
      </c>
      <c r="ER46" s="644">
        <f>'Price List'!AO1026</f>
        <v>129.22</v>
      </c>
      <c r="ES46" s="644">
        <f>'Price List'!AP1026</f>
        <v>0</v>
      </c>
      <c r="ET46" s="644">
        <f>'Price List'!AQ1026</f>
        <v>0</v>
      </c>
      <c r="EU46" s="645">
        <f>'Price List'!AR1026</f>
        <v>0</v>
      </c>
      <c r="EV46" s="646">
        <f>'Price List'!AN1879</f>
        <v>241.6</v>
      </c>
      <c r="EW46" s="610">
        <f t="shared" ref="EW46:EW64" si="64">EZ7</f>
        <v>10.45</v>
      </c>
    </row>
    <row r="47" spans="2:153" x14ac:dyDescent="0.2">
      <c r="B47" s="908" t="s">
        <v>883</v>
      </c>
      <c r="D47" s="599"/>
      <c r="E47" s="602"/>
      <c r="F47" s="432"/>
      <c r="G47" s="596"/>
      <c r="H47" s="432"/>
      <c r="I47" s="431"/>
      <c r="J47" s="596"/>
      <c r="K47" s="602"/>
      <c r="L47" s="615" t="str">
        <f>IF('KB Duct Parts'!$BL$14=1,"Galv","SS")</f>
        <v>Galv</v>
      </c>
      <c r="M47" s="605" t="str">
        <f t="shared" si="52"/>
        <v xml:space="preserve"> </v>
      </c>
      <c r="N47" s="430" t="str">
        <f t="shared" si="53"/>
        <v xml:space="preserve"> </v>
      </c>
      <c r="O47" s="430" t="str">
        <f t="shared" si="54"/>
        <v xml:space="preserve"> </v>
      </c>
      <c r="P47" s="632">
        <f>IF('KB Duct Parts'!$BL$14=1,SUM(Y47:AA47),SUM(AB47:AD47))</f>
        <v>0</v>
      </c>
      <c r="Q47" s="618">
        <f t="shared" si="33"/>
        <v>0</v>
      </c>
      <c r="R47" s="606" t="str">
        <f>IF(D47=0," ",IF(D47&gt;0,IF(AND(D47&gt;0,J47=30),VLOOKUP(E47,$BB$45:$BC$64,2),IF(AND(D47&gt;0,J47=45),VLOOKUP(E47,$BE$45:$BF$64,2)))&amp;IF('KB Duct Parts'!$BL$14=2," SS","")))</f>
        <v xml:space="preserve"> </v>
      </c>
      <c r="S47" t="str">
        <f>IF(AND('KB Duct Parts'!$BL$14=1,$D47&gt;0),VLOOKUP($E47,$BJ$6:$BO$25,S$5),IF(AND($D47&gt;0,'KB Duct Parts'!$BL$14=2),18," "))</f>
        <v xml:space="preserve"> </v>
      </c>
      <c r="T47" t="b">
        <f>IF(AND('KB Duct Parts'!$BL$14=1,$D47&gt;0),VLOOKUP($E47,$BJ$6:$BO$25,T$5),IF(AND($D47&gt;0,'KB Duct Parts'!$BL$14=2)," "))</f>
        <v>0</v>
      </c>
      <c r="U47" t="b">
        <f>IF(AND('KB Duct Parts'!$BL$14=1,$D47&gt;0),VLOOKUP($E47,$BJ$6:$BO$25,U$5),IF(AND($D47&gt;0,'KB Duct Parts'!$BL$14=2)," "))</f>
        <v>0</v>
      </c>
      <c r="V47" t="b">
        <f>IF(AND('KB Duct Parts'!$BL$14=1,$D47&gt;0),VLOOKUP($E47,$BJ$6:$BO$25,V$5),IF(AND($D47&gt;0,'KB Duct Parts'!$BL$14=2)," "))</f>
        <v>0</v>
      </c>
      <c r="W47" t="b">
        <f>IF(AND('KB Duct Parts'!$BL$14=1,$D47&gt;0),VLOOKUP($E47,$BJ$6:$BO$25,W$5),IF(AND($D47&gt;0,'KB Duct Parts'!$BL$14=2)," "))</f>
        <v>0</v>
      </c>
      <c r="Y47" t="b">
        <f t="shared" si="34"/>
        <v>0</v>
      </c>
      <c r="Z47">
        <f>IF(AND(F47&gt;3,G47="FL"),VLOOKUP(F47,'Price List'!$BJ$2344:$BL$2362,3),0)</f>
        <v>0</v>
      </c>
      <c r="AA47">
        <f>IF(AND(H47&gt;3,I47="FL"),VLOOKUP(H47,'Price List'!$BJ$2344:$BL$2362,3),0)</f>
        <v>0</v>
      </c>
      <c r="AB47" t="b">
        <f t="shared" si="35"/>
        <v>0</v>
      </c>
      <c r="AC47">
        <f t="shared" si="55"/>
        <v>0</v>
      </c>
      <c r="AD47" s="365">
        <f t="shared" si="56"/>
        <v>0</v>
      </c>
      <c r="AE47" s="426">
        <f t="shared" si="36"/>
        <v>0</v>
      </c>
      <c r="AF47" s="426">
        <f t="shared" si="37"/>
        <v>0</v>
      </c>
      <c r="AG47" s="426">
        <f t="shared" si="37"/>
        <v>0</v>
      </c>
      <c r="AH47" s="426">
        <f t="shared" si="37"/>
        <v>0</v>
      </c>
      <c r="AI47" s="426">
        <f t="shared" si="37"/>
        <v>0</v>
      </c>
      <c r="AJ47" s="426">
        <f t="shared" si="37"/>
        <v>0</v>
      </c>
      <c r="AK47" s="426">
        <f t="shared" si="37"/>
        <v>0</v>
      </c>
      <c r="AL47" s="426">
        <f t="shared" si="37"/>
        <v>0</v>
      </c>
      <c r="AM47" s="426">
        <f t="shared" si="37"/>
        <v>0</v>
      </c>
      <c r="AN47" s="426">
        <f t="shared" si="37"/>
        <v>0</v>
      </c>
      <c r="AO47" s="426">
        <f t="shared" si="37"/>
        <v>0</v>
      </c>
      <c r="AP47" s="426">
        <f t="shared" si="37"/>
        <v>0</v>
      </c>
      <c r="AQ47" s="426">
        <f t="shared" si="37"/>
        <v>0</v>
      </c>
      <c r="AR47" s="426">
        <f t="shared" si="37"/>
        <v>0</v>
      </c>
      <c r="AS47" s="426">
        <f t="shared" si="37"/>
        <v>0</v>
      </c>
      <c r="AT47" s="426">
        <f t="shared" si="37"/>
        <v>0</v>
      </c>
      <c r="AU47" s="426">
        <f t="shared" si="37"/>
        <v>0</v>
      </c>
      <c r="AV47" s="426">
        <f t="shared" si="38"/>
        <v>0</v>
      </c>
      <c r="AW47" s="426">
        <f t="shared" si="38"/>
        <v>0</v>
      </c>
      <c r="AX47" s="426">
        <f t="shared" si="38"/>
        <v>0</v>
      </c>
      <c r="AY47" s="426"/>
      <c r="AZ47" s="426"/>
      <c r="BA47" s="426"/>
      <c r="BB47" s="426">
        <v>5</v>
      </c>
      <c r="BC47" s="588">
        <v>14205.3</v>
      </c>
      <c r="BD47" s="368"/>
      <c r="BE47" s="426">
        <v>5</v>
      </c>
      <c r="BF47" s="588">
        <v>14205.45</v>
      </c>
      <c r="BG47" t="s">
        <v>600</v>
      </c>
      <c r="BJ47">
        <v>5</v>
      </c>
      <c r="BK47">
        <f t="shared" si="39"/>
        <v>18</v>
      </c>
      <c r="BL47">
        <f t="shared" si="39"/>
        <v>16</v>
      </c>
      <c r="BM47">
        <f t="shared" si="39"/>
        <v>0</v>
      </c>
      <c r="BN47">
        <f t="shared" si="39"/>
        <v>0</v>
      </c>
      <c r="BO47">
        <f t="shared" si="39"/>
        <v>0</v>
      </c>
      <c r="BP47">
        <f>'Price List'!AK858</f>
        <v>0</v>
      </c>
      <c r="BQ47">
        <f>'Price List'!AL858</f>
        <v>0</v>
      </c>
      <c r="BR47">
        <f>'Price List'!AM858</f>
        <v>1</v>
      </c>
      <c r="BS47" s="643">
        <f>'Price List'!AN953</f>
        <v>131.5</v>
      </c>
      <c r="BT47" s="644">
        <f>'Price List'!AO953</f>
        <v>170.95000000000002</v>
      </c>
      <c r="BU47" s="644">
        <f>'Price List'!AP953</f>
        <v>0</v>
      </c>
      <c r="BV47" s="644">
        <f>'Price List'!AQ953</f>
        <v>0</v>
      </c>
      <c r="BW47" s="645">
        <f>'Price List'!AR953</f>
        <v>0</v>
      </c>
      <c r="BX47" s="433">
        <f>'Price List'!AN1806</f>
        <v>304.5</v>
      </c>
      <c r="BY47" s="610">
        <f t="shared" si="57"/>
        <v>11.02</v>
      </c>
      <c r="CB47" s="599"/>
      <c r="CC47" s="602"/>
      <c r="CD47" s="432"/>
      <c r="CE47" s="596"/>
      <c r="CF47" s="432"/>
      <c r="CG47" s="431"/>
      <c r="CH47" s="602"/>
      <c r="CI47" s="615" t="str">
        <f>IF('KB Duct Parts'!$BL$14=1,"Galv","SS")</f>
        <v>Galv</v>
      </c>
      <c r="CJ47" s="605" t="str">
        <f t="shared" si="40"/>
        <v xml:space="preserve"> </v>
      </c>
      <c r="CK47" s="674" t="str">
        <f t="shared" si="58"/>
        <v xml:space="preserve"> </v>
      </c>
      <c r="CL47" s="430" t="str">
        <f t="shared" si="59"/>
        <v xml:space="preserve"> </v>
      </c>
      <c r="CM47" s="632">
        <f>IF('KB Duct Parts'!$BL$14=1,SUM(CY47:DA47),SUM(DB47:DD47))</f>
        <v>0</v>
      </c>
      <c r="CN47" s="618">
        <f t="shared" si="41"/>
        <v>0</v>
      </c>
      <c r="CO47" s="609"/>
      <c r="CP47" s="609"/>
      <c r="CQ47" s="609"/>
      <c r="CR47" s="606" t="str">
        <f>IF(CB47=0," ",IF(CB47&gt;0,IF(CB47&gt;0,VLOOKUP(CC47,$DZ$45:$EA$64,2)&amp;IF('KB Duct Parts'!$BL$14=2," SS",""))))</f>
        <v xml:space="preserve"> </v>
      </c>
      <c r="CS47" t="str">
        <f>IF(AND('KB Duct Parts'!$BL$14=1,$CB47&gt;0),VLOOKUP($CC47,$EH$45:$EO$64,CS$44),IF(AND($CB47&gt;0,'KB Duct Parts'!$BL$14=2),18," "))</f>
        <v xml:space="preserve"> </v>
      </c>
      <c r="CT47" t="str">
        <f>IF(AND('KB Duct Parts'!$BL$14=1,$CB47&gt;0),VLOOKUP($CC47,$EH$45:$EO$64,CT$44),IF(AND($CB47&gt;0,'KB Duct Parts'!$BL$14=2),18," "))</f>
        <v xml:space="preserve"> </v>
      </c>
      <c r="CU47" t="str">
        <f>IF(AND('KB Duct Parts'!$BL$14=1,$CB47&gt;0),VLOOKUP($CC47,$EH$45:$EO$64,CU$44),IF(AND($CB47&gt;0,'KB Duct Parts'!$BL$14=2),18," "))</f>
        <v xml:space="preserve"> </v>
      </c>
      <c r="CV47" t="str">
        <f>IF(AND('KB Duct Parts'!$BL$14=1,$CB47&gt;0),VLOOKUP($CC47,$EH$45:$EO$64,CV$44),IF(AND($CB47&gt;0,'KB Duct Parts'!$BL$14=2),18," "))</f>
        <v xml:space="preserve"> </v>
      </c>
      <c r="CW47" t="str">
        <f>IF(AND('KB Duct Parts'!$BL$14=1,$CB47&gt;0),VLOOKUP($CC47,$EH$45:$EO$64,CW$44),IF(AND($CB47&gt;0,'KB Duct Parts'!$BL$14=2),18," "))</f>
        <v xml:space="preserve"> </v>
      </c>
      <c r="CY47" t="b">
        <f t="shared" si="42"/>
        <v>0</v>
      </c>
      <c r="CZ47">
        <f>IF(AND(CD47&gt;3,CE47="FL"),VLOOKUP(CD47,'Price List'!$BJ$2344:$BL$2362,3),0)</f>
        <v>0</v>
      </c>
      <c r="DA47">
        <f>IF(AND(CF47&gt;3,CG47="FL"),VLOOKUP(CF47,'Price List'!$BJ$2344:$BL$2362,3),0)</f>
        <v>0</v>
      </c>
      <c r="DB47" t="b">
        <f t="shared" si="60"/>
        <v>0</v>
      </c>
      <c r="DC47">
        <f t="shared" si="61"/>
        <v>0</v>
      </c>
      <c r="DD47" s="365">
        <f t="shared" si="62"/>
        <v>0</v>
      </c>
      <c r="DE47" s="426">
        <f t="shared" si="43"/>
        <v>0</v>
      </c>
      <c r="DF47" s="426">
        <f t="shared" si="44"/>
        <v>0</v>
      </c>
      <c r="DG47" s="426">
        <f t="shared" si="44"/>
        <v>0</v>
      </c>
      <c r="DH47" s="426">
        <f t="shared" si="44"/>
        <v>0</v>
      </c>
      <c r="DI47" s="426">
        <f t="shared" si="44"/>
        <v>0</v>
      </c>
      <c r="DJ47" s="426">
        <f t="shared" si="44"/>
        <v>0</v>
      </c>
      <c r="DK47" s="426">
        <f t="shared" si="44"/>
        <v>0</v>
      </c>
      <c r="DL47" s="426">
        <f t="shared" si="44"/>
        <v>0</v>
      </c>
      <c r="DM47" s="426">
        <f t="shared" si="44"/>
        <v>0</v>
      </c>
      <c r="DN47" s="426">
        <f t="shared" si="44"/>
        <v>0</v>
      </c>
      <c r="DO47" s="426">
        <f t="shared" si="44"/>
        <v>0</v>
      </c>
      <c r="DP47" s="426">
        <f t="shared" si="44"/>
        <v>0</v>
      </c>
      <c r="DQ47" s="426">
        <f t="shared" si="44"/>
        <v>0</v>
      </c>
      <c r="DR47" s="426">
        <f t="shared" si="44"/>
        <v>0</v>
      </c>
      <c r="DS47" s="426">
        <f t="shared" si="44"/>
        <v>0</v>
      </c>
      <c r="DT47" s="426">
        <f t="shared" si="44"/>
        <v>0</v>
      </c>
      <c r="DU47" s="426">
        <f t="shared" si="44"/>
        <v>0</v>
      </c>
      <c r="DV47" s="426">
        <f t="shared" si="45"/>
        <v>0</v>
      </c>
      <c r="DW47" s="426">
        <f t="shared" si="45"/>
        <v>0</v>
      </c>
      <c r="DX47" s="426">
        <f t="shared" si="45"/>
        <v>0</v>
      </c>
      <c r="DY47" s="426"/>
      <c r="DZ47" s="426">
        <v>5</v>
      </c>
      <c r="EA47" s="648">
        <v>14305</v>
      </c>
      <c r="EB47" s="368"/>
      <c r="EC47" s="426"/>
      <c r="ED47" s="588"/>
      <c r="EE47" t="s">
        <v>600</v>
      </c>
      <c r="EH47">
        <v>5</v>
      </c>
      <c r="EI47">
        <f t="shared" si="63"/>
        <v>18</v>
      </c>
      <c r="EJ47">
        <f t="shared" si="46"/>
        <v>16</v>
      </c>
      <c r="EK47">
        <f t="shared" si="47"/>
        <v>0</v>
      </c>
      <c r="EL47">
        <f t="shared" si="48"/>
        <v>0</v>
      </c>
      <c r="EM47">
        <f t="shared" si="49"/>
        <v>0</v>
      </c>
      <c r="EN47">
        <f t="shared" si="50"/>
        <v>0</v>
      </c>
      <c r="EO47">
        <f t="shared" si="51"/>
        <v>0</v>
      </c>
      <c r="EP47">
        <f>'Price List'!DI858</f>
        <v>0</v>
      </c>
      <c r="EQ47" s="643">
        <f>'Price List'!AN1027</f>
        <v>104.8</v>
      </c>
      <c r="ER47" s="644">
        <f>'Price List'!AO1027</f>
        <v>136.24</v>
      </c>
      <c r="ES47" s="644">
        <f>'Price List'!AP1027</f>
        <v>0</v>
      </c>
      <c r="ET47" s="644">
        <f>'Price List'!AQ1027</f>
        <v>0</v>
      </c>
      <c r="EU47" s="645">
        <f>'Price List'!AR1027</f>
        <v>0</v>
      </c>
      <c r="EV47" s="646">
        <f>'Price List'!AN1880</f>
        <v>244.4</v>
      </c>
      <c r="EW47" s="610">
        <f t="shared" si="64"/>
        <v>11.02</v>
      </c>
    </row>
    <row r="48" spans="2:153" x14ac:dyDescent="0.2">
      <c r="B48" s="908"/>
      <c r="D48" s="599"/>
      <c r="E48" s="602"/>
      <c r="F48" s="432"/>
      <c r="G48" s="596"/>
      <c r="H48" s="432"/>
      <c r="I48" s="431"/>
      <c r="J48" s="596"/>
      <c r="K48" s="602"/>
      <c r="L48" s="615" t="str">
        <f>IF('KB Duct Parts'!$BL$14=1,"Galv","SS")</f>
        <v>Galv</v>
      </c>
      <c r="M48" s="605" t="str">
        <f t="shared" si="52"/>
        <v xml:space="preserve"> </v>
      </c>
      <c r="N48" s="430" t="str">
        <f t="shared" si="53"/>
        <v xml:space="preserve"> </v>
      </c>
      <c r="O48" s="430" t="str">
        <f t="shared" si="54"/>
        <v xml:space="preserve"> </v>
      </c>
      <c r="P48" s="632">
        <f>IF('KB Duct Parts'!$BL$14=1,SUM(Y48:AA48),SUM(AB48:AD48))</f>
        <v>0</v>
      </c>
      <c r="Q48" s="618">
        <f t="shared" si="33"/>
        <v>0</v>
      </c>
      <c r="R48" s="606" t="str">
        <f>IF(D48=0," ",IF(D48&gt;0,IF(AND(D48&gt;0,J48=30),VLOOKUP(E48,$BB$45:$BC$64,2),IF(AND(D48&gt;0,J48=45),VLOOKUP(E48,$BE$45:$BF$64,2)))&amp;IF('KB Duct Parts'!$BL$14=2," SS","")))</f>
        <v xml:space="preserve"> </v>
      </c>
      <c r="S48" t="str">
        <f>IF(AND('KB Duct Parts'!$BL$14=1,$D48&gt;0),VLOOKUP($E48,$BJ$6:$BO$25,S$5),IF(AND($D48&gt;0,'KB Duct Parts'!$BL$14=2),18," "))</f>
        <v xml:space="preserve"> </v>
      </c>
      <c r="T48" t="b">
        <f>IF(AND('KB Duct Parts'!$BL$14=1,$D48&gt;0),VLOOKUP($E48,$BJ$6:$BO$25,T$5),IF(AND($D48&gt;0,'KB Duct Parts'!$BL$14=2)," "))</f>
        <v>0</v>
      </c>
      <c r="U48" t="b">
        <f>IF(AND('KB Duct Parts'!$BL$14=1,$D48&gt;0),VLOOKUP($E48,$BJ$6:$BO$25,U$5),IF(AND($D48&gt;0,'KB Duct Parts'!$BL$14=2)," "))</f>
        <v>0</v>
      </c>
      <c r="V48" t="b">
        <f>IF(AND('KB Duct Parts'!$BL$14=1,$D48&gt;0),VLOOKUP($E48,$BJ$6:$BO$25,V$5),IF(AND($D48&gt;0,'KB Duct Parts'!$BL$14=2)," "))</f>
        <v>0</v>
      </c>
      <c r="W48" t="b">
        <f>IF(AND('KB Duct Parts'!$BL$14=1,$D48&gt;0),VLOOKUP($E48,$BJ$6:$BO$25,W$5),IF(AND($D48&gt;0,'KB Duct Parts'!$BL$14=2)," "))</f>
        <v>0</v>
      </c>
      <c r="Y48" t="b">
        <f t="shared" si="34"/>
        <v>0</v>
      </c>
      <c r="Z48">
        <f>IF(AND(F48&gt;3,G48="FL"),VLOOKUP(F48,'Price List'!$BJ$2344:$BL$2362,3),0)</f>
        <v>0</v>
      </c>
      <c r="AA48">
        <f>IF(AND(H48&gt;3,I48="FL"),VLOOKUP(H48,'Price List'!$BJ$2344:$BL$2362,3),0)</f>
        <v>0</v>
      </c>
      <c r="AB48" t="b">
        <f t="shared" si="35"/>
        <v>0</v>
      </c>
      <c r="AC48">
        <f t="shared" si="55"/>
        <v>0</v>
      </c>
      <c r="AD48" s="365">
        <f t="shared" si="56"/>
        <v>0</v>
      </c>
      <c r="AE48" s="426">
        <f t="shared" si="36"/>
        <v>0</v>
      </c>
      <c r="AF48" s="426">
        <f t="shared" si="37"/>
        <v>0</v>
      </c>
      <c r="AG48" s="426">
        <f t="shared" si="37"/>
        <v>0</v>
      </c>
      <c r="AH48" s="426">
        <f t="shared" si="37"/>
        <v>0</v>
      </c>
      <c r="AI48" s="426">
        <f t="shared" si="37"/>
        <v>0</v>
      </c>
      <c r="AJ48" s="426">
        <f t="shared" si="37"/>
        <v>0</v>
      </c>
      <c r="AK48" s="426">
        <f t="shared" si="37"/>
        <v>0</v>
      </c>
      <c r="AL48" s="426">
        <f t="shared" si="37"/>
        <v>0</v>
      </c>
      <c r="AM48" s="426">
        <f t="shared" si="37"/>
        <v>0</v>
      </c>
      <c r="AN48" s="426">
        <f t="shared" si="37"/>
        <v>0</v>
      </c>
      <c r="AO48" s="426">
        <f t="shared" si="37"/>
        <v>0</v>
      </c>
      <c r="AP48" s="426">
        <f t="shared" si="37"/>
        <v>0</v>
      </c>
      <c r="AQ48" s="426">
        <f t="shared" si="37"/>
        <v>0</v>
      </c>
      <c r="AR48" s="426">
        <f t="shared" si="37"/>
        <v>0</v>
      </c>
      <c r="AS48" s="426">
        <f t="shared" si="37"/>
        <v>0</v>
      </c>
      <c r="AT48" s="426">
        <f t="shared" si="37"/>
        <v>0</v>
      </c>
      <c r="AU48" s="426">
        <f t="shared" si="37"/>
        <v>0</v>
      </c>
      <c r="AV48" s="426">
        <f t="shared" si="38"/>
        <v>0</v>
      </c>
      <c r="AW48" s="426">
        <f t="shared" si="38"/>
        <v>0</v>
      </c>
      <c r="AX48" s="426">
        <f t="shared" si="38"/>
        <v>0</v>
      </c>
      <c r="AY48" s="426"/>
      <c r="AZ48" s="426"/>
      <c r="BA48" s="426"/>
      <c r="BB48" s="426">
        <v>6</v>
      </c>
      <c r="BC48" s="588">
        <v>14206.3</v>
      </c>
      <c r="BD48" s="368"/>
      <c r="BE48" s="426">
        <v>6</v>
      </c>
      <c r="BF48" s="588">
        <v>14206.45</v>
      </c>
      <c r="BJ48">
        <v>6</v>
      </c>
      <c r="BK48">
        <f t="shared" si="39"/>
        <v>18</v>
      </c>
      <c r="BL48">
        <f t="shared" si="39"/>
        <v>16</v>
      </c>
      <c r="BM48">
        <f t="shared" si="39"/>
        <v>14</v>
      </c>
      <c r="BN48">
        <f t="shared" si="39"/>
        <v>12</v>
      </c>
      <c r="BO48">
        <f t="shared" si="39"/>
        <v>0</v>
      </c>
      <c r="BP48">
        <f>'Price List'!AK859</f>
        <v>0</v>
      </c>
      <c r="BQ48">
        <f>'Price List'!AL859</f>
        <v>0</v>
      </c>
      <c r="BR48">
        <f>'Price List'!AM859</f>
        <v>1</v>
      </c>
      <c r="BS48" s="643">
        <f>'Price List'!AN954</f>
        <v>137.80000000000001</v>
      </c>
      <c r="BT48" s="644">
        <f>'Price List'!AO954</f>
        <v>179.14000000000001</v>
      </c>
      <c r="BU48" s="644">
        <f>'Price List'!AP954</f>
        <v>206.70000000000002</v>
      </c>
      <c r="BV48" s="644">
        <f>'Price List'!AQ954</f>
        <v>241.15000000000003</v>
      </c>
      <c r="BW48" s="645">
        <f>'Price List'!AR954</f>
        <v>206.70000000000002</v>
      </c>
      <c r="BX48" s="433">
        <f>'Price List'!AN1807</f>
        <v>318.10000000000002</v>
      </c>
      <c r="BY48" s="610">
        <f t="shared" si="57"/>
        <v>23.07</v>
      </c>
      <c r="CB48" s="599"/>
      <c r="CC48" s="602"/>
      <c r="CD48" s="432"/>
      <c r="CE48" s="596"/>
      <c r="CF48" s="432"/>
      <c r="CG48" s="431"/>
      <c r="CH48" s="602"/>
      <c r="CI48" s="615" t="str">
        <f>IF('KB Duct Parts'!$BL$14=1,"Galv","SS")</f>
        <v>Galv</v>
      </c>
      <c r="CJ48" s="605" t="str">
        <f t="shared" si="40"/>
        <v xml:space="preserve"> </v>
      </c>
      <c r="CK48" s="674" t="str">
        <f t="shared" si="58"/>
        <v xml:space="preserve"> </v>
      </c>
      <c r="CL48" s="430" t="str">
        <f t="shared" si="59"/>
        <v xml:space="preserve"> </v>
      </c>
      <c r="CM48" s="632">
        <f>IF('KB Duct Parts'!$BL$14=1,SUM(CY48:DA48),SUM(DB48:DD48))</f>
        <v>0</v>
      </c>
      <c r="CN48" s="618">
        <f t="shared" si="41"/>
        <v>0</v>
      </c>
      <c r="CO48" s="609"/>
      <c r="CP48" s="609"/>
      <c r="CQ48" s="609"/>
      <c r="CR48" s="606" t="str">
        <f>IF(CB48=0," ",IF(CB48&gt;0,IF(CB48&gt;0,VLOOKUP(CC48,$DZ$45:$EA$64,2)&amp;IF('KB Duct Parts'!$BL$14=2," SS",""))))</f>
        <v xml:space="preserve"> </v>
      </c>
      <c r="CS48" t="str">
        <f>IF(AND('KB Duct Parts'!$BL$14=1,$CB48&gt;0),VLOOKUP($CC48,$EH$45:$EO$64,CS$44),IF(AND($CB48&gt;0,'KB Duct Parts'!$BL$14=2),18," "))</f>
        <v xml:space="preserve"> </v>
      </c>
      <c r="CT48" t="str">
        <f>IF(AND('KB Duct Parts'!$BL$14=1,$CB48&gt;0),VLOOKUP($CC48,$EH$45:$EO$64,CT$44),IF(AND($CB48&gt;0,'KB Duct Parts'!$BL$14=2),18," "))</f>
        <v xml:space="preserve"> </v>
      </c>
      <c r="CU48" t="str">
        <f>IF(AND('KB Duct Parts'!$BL$14=1,$CB48&gt;0),VLOOKUP($CC48,$EH$45:$EO$64,CU$44),IF(AND($CB48&gt;0,'KB Duct Parts'!$BL$14=2),18," "))</f>
        <v xml:space="preserve"> </v>
      </c>
      <c r="CV48" t="str">
        <f>IF(AND('KB Duct Parts'!$BL$14=1,$CB48&gt;0),VLOOKUP($CC48,$EH$45:$EO$64,CV$44),IF(AND($CB48&gt;0,'KB Duct Parts'!$BL$14=2),18," "))</f>
        <v xml:space="preserve"> </v>
      </c>
      <c r="CW48" t="str">
        <f>IF(AND('KB Duct Parts'!$BL$14=1,$CB48&gt;0),VLOOKUP($CC48,$EH$45:$EO$64,CW$44),IF(AND($CB48&gt;0,'KB Duct Parts'!$BL$14=2),18," "))</f>
        <v xml:space="preserve"> </v>
      </c>
      <c r="CY48" t="b">
        <f t="shared" si="42"/>
        <v>0</v>
      </c>
      <c r="CZ48">
        <f>IF(AND(CD48&gt;3,CE48="FL"),VLOOKUP(CD48,'Price List'!$BJ$2344:$BL$2362,3),0)</f>
        <v>0</v>
      </c>
      <c r="DA48">
        <f>IF(AND(CF48&gt;3,CG48="FL"),VLOOKUP(CF48,'Price List'!$BJ$2344:$BL$2362,3),0)</f>
        <v>0</v>
      </c>
      <c r="DB48" t="b">
        <f t="shared" si="60"/>
        <v>0</v>
      </c>
      <c r="DC48">
        <f t="shared" si="61"/>
        <v>0</v>
      </c>
      <c r="DD48" s="365">
        <f t="shared" si="62"/>
        <v>0</v>
      </c>
      <c r="DE48" s="426">
        <f t="shared" si="43"/>
        <v>0</v>
      </c>
      <c r="DF48" s="426">
        <f t="shared" si="44"/>
        <v>0</v>
      </c>
      <c r="DG48" s="426">
        <f t="shared" si="44"/>
        <v>0</v>
      </c>
      <c r="DH48" s="426">
        <f t="shared" si="44"/>
        <v>0</v>
      </c>
      <c r="DI48" s="426">
        <f t="shared" si="44"/>
        <v>0</v>
      </c>
      <c r="DJ48" s="426">
        <f t="shared" si="44"/>
        <v>0</v>
      </c>
      <c r="DK48" s="426">
        <f t="shared" si="44"/>
        <v>0</v>
      </c>
      <c r="DL48" s="426">
        <f t="shared" si="44"/>
        <v>0</v>
      </c>
      <c r="DM48" s="426">
        <f t="shared" si="44"/>
        <v>0</v>
      </c>
      <c r="DN48" s="426">
        <f t="shared" si="44"/>
        <v>0</v>
      </c>
      <c r="DO48" s="426">
        <f t="shared" si="44"/>
        <v>0</v>
      </c>
      <c r="DP48" s="426">
        <f t="shared" si="44"/>
        <v>0</v>
      </c>
      <c r="DQ48" s="426">
        <f t="shared" si="44"/>
        <v>0</v>
      </c>
      <c r="DR48" s="426">
        <f t="shared" si="44"/>
        <v>0</v>
      </c>
      <c r="DS48" s="426">
        <f t="shared" si="44"/>
        <v>0</v>
      </c>
      <c r="DT48" s="426">
        <f t="shared" si="44"/>
        <v>0</v>
      </c>
      <c r="DU48" s="426">
        <f t="shared" si="44"/>
        <v>0</v>
      </c>
      <c r="DV48" s="426">
        <f t="shared" si="45"/>
        <v>0</v>
      </c>
      <c r="DW48" s="426">
        <f t="shared" si="45"/>
        <v>0</v>
      </c>
      <c r="DX48" s="426">
        <f t="shared" si="45"/>
        <v>0</v>
      </c>
      <c r="DY48" s="426"/>
      <c r="DZ48" s="426">
        <v>6</v>
      </c>
      <c r="EA48" s="648">
        <v>14306</v>
      </c>
      <c r="EB48" s="368"/>
      <c r="EC48" s="426"/>
      <c r="ED48" s="588"/>
      <c r="EH48">
        <v>6</v>
      </c>
      <c r="EI48">
        <f t="shared" si="63"/>
        <v>18</v>
      </c>
      <c r="EJ48">
        <f t="shared" si="46"/>
        <v>16</v>
      </c>
      <c r="EK48">
        <f t="shared" si="47"/>
        <v>14</v>
      </c>
      <c r="EL48">
        <f t="shared" si="48"/>
        <v>12</v>
      </c>
      <c r="EM48">
        <f t="shared" si="49"/>
        <v>0</v>
      </c>
      <c r="EN48">
        <f t="shared" si="50"/>
        <v>0</v>
      </c>
      <c r="EO48">
        <f t="shared" si="51"/>
        <v>0</v>
      </c>
      <c r="EP48">
        <f>'Price List'!DI859</f>
        <v>0</v>
      </c>
      <c r="EQ48" s="643">
        <f>'Price List'!AN1028</f>
        <v>108</v>
      </c>
      <c r="ER48" s="644">
        <f>'Price List'!AO1028</f>
        <v>140.4</v>
      </c>
      <c r="ES48" s="644">
        <f>'Price List'!AP1028</f>
        <v>162</v>
      </c>
      <c r="ET48" s="644">
        <f>'Price List'!AQ1028</f>
        <v>189</v>
      </c>
      <c r="EU48" s="645">
        <f>'Price List'!AR1028</f>
        <v>162</v>
      </c>
      <c r="EV48" s="646">
        <f>'Price List'!AN1881</f>
        <v>247.1</v>
      </c>
      <c r="EW48" s="610">
        <f t="shared" si="64"/>
        <v>23.07</v>
      </c>
    </row>
    <row r="49" spans="2:153" x14ac:dyDescent="0.2">
      <c r="B49" s="908"/>
      <c r="D49" s="599"/>
      <c r="E49" s="602"/>
      <c r="F49" s="432"/>
      <c r="G49" s="596"/>
      <c r="H49" s="432"/>
      <c r="I49" s="431"/>
      <c r="J49" s="596"/>
      <c r="K49" s="602"/>
      <c r="L49" s="615" t="str">
        <f>IF('KB Duct Parts'!$BL$14=1,"Galv","SS")</f>
        <v>Galv</v>
      </c>
      <c r="M49" s="605" t="str">
        <f t="shared" si="52"/>
        <v xml:space="preserve"> </v>
      </c>
      <c r="N49" s="430" t="str">
        <f t="shared" si="53"/>
        <v xml:space="preserve"> </v>
      </c>
      <c r="O49" s="430" t="str">
        <f t="shared" si="54"/>
        <v xml:space="preserve"> </v>
      </c>
      <c r="P49" s="632">
        <f>IF('KB Duct Parts'!$BL$14=1,SUM(Y49:AA49),SUM(AB49:AD49))</f>
        <v>0</v>
      </c>
      <c r="Q49" s="618">
        <f t="shared" si="33"/>
        <v>0</v>
      </c>
      <c r="R49" s="606" t="str">
        <f>IF(D49=0," ",IF(D49&gt;0,IF(AND(D49&gt;0,J49=30),VLOOKUP(E49,$BB$45:$BC$64,2),IF(AND(D49&gt;0,J49=45),VLOOKUP(E49,$BE$45:$BF$64,2)))&amp;IF('KB Duct Parts'!$BL$14=2," SS","")))</f>
        <v xml:space="preserve"> </v>
      </c>
      <c r="S49" t="str">
        <f>IF(AND('KB Duct Parts'!$BL$14=1,$D49&gt;0),VLOOKUP($E49,$BJ$6:$BO$25,S$5),IF(AND($D49&gt;0,'KB Duct Parts'!$BL$14=2),18," "))</f>
        <v xml:space="preserve"> </v>
      </c>
      <c r="T49" t="b">
        <f>IF(AND('KB Duct Parts'!$BL$14=1,$D49&gt;0),VLOOKUP($E49,$BJ$6:$BO$25,T$5),IF(AND($D49&gt;0,'KB Duct Parts'!$BL$14=2)," "))</f>
        <v>0</v>
      </c>
      <c r="U49" t="b">
        <f>IF(AND('KB Duct Parts'!$BL$14=1,$D49&gt;0),VLOOKUP($E49,$BJ$6:$BO$25,U$5),IF(AND($D49&gt;0,'KB Duct Parts'!$BL$14=2)," "))</f>
        <v>0</v>
      </c>
      <c r="V49" t="b">
        <f>IF(AND('KB Duct Parts'!$BL$14=1,$D49&gt;0),VLOOKUP($E49,$BJ$6:$BO$25,V$5),IF(AND($D49&gt;0,'KB Duct Parts'!$BL$14=2)," "))</f>
        <v>0</v>
      </c>
      <c r="W49" t="b">
        <f>IF(AND('KB Duct Parts'!$BL$14=1,$D49&gt;0),VLOOKUP($E49,$BJ$6:$BO$25,W$5),IF(AND($D49&gt;0,'KB Duct Parts'!$BL$14=2)," "))</f>
        <v>0</v>
      </c>
      <c r="Y49" t="b">
        <f t="shared" si="34"/>
        <v>0</v>
      </c>
      <c r="Z49">
        <f>IF(AND(F49&gt;3,G49="FL"),VLOOKUP(F49,'Price List'!$BJ$2344:$BL$2362,3),0)</f>
        <v>0</v>
      </c>
      <c r="AA49">
        <f>IF(AND(H49&gt;3,I49="FL"),VLOOKUP(H49,'Price List'!$BJ$2344:$BL$2362,3),0)</f>
        <v>0</v>
      </c>
      <c r="AB49" t="b">
        <f t="shared" si="35"/>
        <v>0</v>
      </c>
      <c r="AC49">
        <f t="shared" si="55"/>
        <v>0</v>
      </c>
      <c r="AD49" s="365">
        <f t="shared" si="56"/>
        <v>0</v>
      </c>
      <c r="AE49" s="426">
        <f t="shared" si="36"/>
        <v>0</v>
      </c>
      <c r="AF49" s="426">
        <f t="shared" si="37"/>
        <v>0</v>
      </c>
      <c r="AG49" s="426">
        <f t="shared" si="37"/>
        <v>0</v>
      </c>
      <c r="AH49" s="426">
        <f t="shared" si="37"/>
        <v>0</v>
      </c>
      <c r="AI49" s="426">
        <f t="shared" si="37"/>
        <v>0</v>
      </c>
      <c r="AJ49" s="426">
        <f t="shared" si="37"/>
        <v>0</v>
      </c>
      <c r="AK49" s="426">
        <f t="shared" si="37"/>
        <v>0</v>
      </c>
      <c r="AL49" s="426">
        <f t="shared" si="37"/>
        <v>0</v>
      </c>
      <c r="AM49" s="426">
        <f t="shared" si="37"/>
        <v>0</v>
      </c>
      <c r="AN49" s="426">
        <f t="shared" si="37"/>
        <v>0</v>
      </c>
      <c r="AO49" s="426">
        <f t="shared" si="37"/>
        <v>0</v>
      </c>
      <c r="AP49" s="426">
        <f t="shared" si="37"/>
        <v>0</v>
      </c>
      <c r="AQ49" s="426">
        <f t="shared" si="37"/>
        <v>0</v>
      </c>
      <c r="AR49" s="426">
        <f t="shared" si="37"/>
        <v>0</v>
      </c>
      <c r="AS49" s="426">
        <f t="shared" si="37"/>
        <v>0</v>
      </c>
      <c r="AT49" s="426">
        <f t="shared" si="37"/>
        <v>0</v>
      </c>
      <c r="AU49" s="426">
        <f t="shared" si="37"/>
        <v>0</v>
      </c>
      <c r="AV49" s="426">
        <f t="shared" si="38"/>
        <v>0</v>
      </c>
      <c r="AW49" s="426">
        <f t="shared" si="38"/>
        <v>0</v>
      </c>
      <c r="AX49" s="426">
        <f t="shared" si="38"/>
        <v>0</v>
      </c>
      <c r="AY49" s="426"/>
      <c r="AZ49" s="426"/>
      <c r="BA49" s="426"/>
      <c r="BB49" s="426">
        <v>7</v>
      </c>
      <c r="BC49" s="588">
        <v>14207.3</v>
      </c>
      <c r="BD49" s="368"/>
      <c r="BE49" s="426">
        <v>7</v>
      </c>
      <c r="BF49" s="588">
        <v>14207.45</v>
      </c>
      <c r="BJ49">
        <v>7</v>
      </c>
      <c r="BK49">
        <f t="shared" si="39"/>
        <v>18</v>
      </c>
      <c r="BL49">
        <f t="shared" si="39"/>
        <v>16</v>
      </c>
      <c r="BM49">
        <f t="shared" si="39"/>
        <v>14</v>
      </c>
      <c r="BN49">
        <f t="shared" si="39"/>
        <v>12</v>
      </c>
      <c r="BO49">
        <f t="shared" si="39"/>
        <v>10</v>
      </c>
      <c r="BP49">
        <f>'Price List'!AK860</f>
        <v>0</v>
      </c>
      <c r="BQ49">
        <f>'Price List'!AL860</f>
        <v>0</v>
      </c>
      <c r="BR49">
        <f>'Price List'!AM860</f>
        <v>1</v>
      </c>
      <c r="BS49" s="643">
        <f>'Price List'!AN955</f>
        <v>141.69999999999999</v>
      </c>
      <c r="BT49" s="644">
        <f>'Price List'!AO955</f>
        <v>184.20999999999998</v>
      </c>
      <c r="BU49" s="644">
        <f>'Price List'!AP955</f>
        <v>212.54999999999998</v>
      </c>
      <c r="BV49" s="644">
        <f>'Price List'!AQ955</f>
        <v>247.97499999999997</v>
      </c>
      <c r="BW49" s="645">
        <f>'Price List'!AR955</f>
        <v>283.39999999999998</v>
      </c>
      <c r="BX49" s="433">
        <f>'Price List'!AN1808</f>
        <v>326.39999999999998</v>
      </c>
      <c r="BY49" s="610">
        <f t="shared" si="57"/>
        <v>26.14</v>
      </c>
      <c r="CB49" s="599"/>
      <c r="CC49" s="602"/>
      <c r="CD49" s="432"/>
      <c r="CE49" s="596"/>
      <c r="CF49" s="432"/>
      <c r="CG49" s="431"/>
      <c r="CH49" s="602"/>
      <c r="CI49" s="615" t="str">
        <f>IF('KB Duct Parts'!$BL$14=1,"Galv","SS")</f>
        <v>Galv</v>
      </c>
      <c r="CJ49" s="605" t="str">
        <f t="shared" si="40"/>
        <v xml:space="preserve"> </v>
      </c>
      <c r="CK49" s="674" t="str">
        <f t="shared" si="58"/>
        <v xml:space="preserve"> </v>
      </c>
      <c r="CL49" s="430" t="str">
        <f t="shared" si="59"/>
        <v xml:space="preserve"> </v>
      </c>
      <c r="CM49" s="632">
        <f>IF('KB Duct Parts'!$BL$14=1,SUM(CY49:DA49),SUM(DB49:DD49))</f>
        <v>0</v>
      </c>
      <c r="CN49" s="618">
        <f t="shared" si="41"/>
        <v>0</v>
      </c>
      <c r="CO49" s="609"/>
      <c r="CP49" s="609"/>
      <c r="CQ49" s="609"/>
      <c r="CR49" s="606" t="str">
        <f>IF(CB49=0," ",IF(CB49&gt;0,IF(CB49&gt;0,VLOOKUP(CC49,$DZ$45:$EA$64,2)&amp;IF('KB Duct Parts'!$BL$14=2," SS",""))))</f>
        <v xml:space="preserve"> </v>
      </c>
      <c r="CS49" t="str">
        <f>IF(AND('KB Duct Parts'!$BL$14=1,$CB49&gt;0),VLOOKUP($CC49,$EH$45:$EO$64,CS$44),IF(AND($CB49&gt;0,'KB Duct Parts'!$BL$14=2),18," "))</f>
        <v xml:space="preserve"> </v>
      </c>
      <c r="CT49" t="str">
        <f>IF(AND('KB Duct Parts'!$BL$14=1,$CB49&gt;0),VLOOKUP($CC49,$EH$45:$EO$64,CT$44),IF(AND($CB49&gt;0,'KB Duct Parts'!$BL$14=2),18," "))</f>
        <v xml:space="preserve"> </v>
      </c>
      <c r="CU49" t="str">
        <f>IF(AND('KB Duct Parts'!$BL$14=1,$CB49&gt;0),VLOOKUP($CC49,$EH$45:$EO$64,CU$44),IF(AND($CB49&gt;0,'KB Duct Parts'!$BL$14=2),18," "))</f>
        <v xml:space="preserve"> </v>
      </c>
      <c r="CV49" t="str">
        <f>IF(AND('KB Duct Parts'!$BL$14=1,$CB49&gt;0),VLOOKUP($CC49,$EH$45:$EO$64,CV$44),IF(AND($CB49&gt;0,'KB Duct Parts'!$BL$14=2),18," "))</f>
        <v xml:space="preserve"> </v>
      </c>
      <c r="CW49" t="str">
        <f>IF(AND('KB Duct Parts'!$BL$14=1,$CB49&gt;0),VLOOKUP($CC49,$EH$45:$EO$64,CW$44),IF(AND($CB49&gt;0,'KB Duct Parts'!$BL$14=2),18," "))</f>
        <v xml:space="preserve"> </v>
      </c>
      <c r="CY49" t="b">
        <f t="shared" si="42"/>
        <v>0</v>
      </c>
      <c r="CZ49">
        <f>IF(AND(CD49&gt;3,CE49="FL"),VLOOKUP(CD49,'Price List'!$BJ$2344:$BL$2362,3),0)</f>
        <v>0</v>
      </c>
      <c r="DA49">
        <f>IF(AND(CF49&gt;3,CG49="FL"),VLOOKUP(CF49,'Price List'!$BJ$2344:$BL$2362,3),0)</f>
        <v>0</v>
      </c>
      <c r="DB49" t="b">
        <f t="shared" si="60"/>
        <v>0</v>
      </c>
      <c r="DC49">
        <f t="shared" si="61"/>
        <v>0</v>
      </c>
      <c r="DD49" s="365">
        <f t="shared" si="62"/>
        <v>0</v>
      </c>
      <c r="DE49" s="426">
        <f t="shared" si="43"/>
        <v>0</v>
      </c>
      <c r="DF49" s="426">
        <f t="shared" si="44"/>
        <v>0</v>
      </c>
      <c r="DG49" s="426">
        <f t="shared" si="44"/>
        <v>0</v>
      </c>
      <c r="DH49" s="426">
        <f t="shared" si="44"/>
        <v>0</v>
      </c>
      <c r="DI49" s="426">
        <f t="shared" si="44"/>
        <v>0</v>
      </c>
      <c r="DJ49" s="426">
        <f t="shared" si="44"/>
        <v>0</v>
      </c>
      <c r="DK49" s="426">
        <f t="shared" si="44"/>
        <v>0</v>
      </c>
      <c r="DL49" s="426">
        <f t="shared" si="44"/>
        <v>0</v>
      </c>
      <c r="DM49" s="426">
        <f t="shared" si="44"/>
        <v>0</v>
      </c>
      <c r="DN49" s="426">
        <f t="shared" si="44"/>
        <v>0</v>
      </c>
      <c r="DO49" s="426">
        <f t="shared" si="44"/>
        <v>0</v>
      </c>
      <c r="DP49" s="426">
        <f t="shared" si="44"/>
        <v>0</v>
      </c>
      <c r="DQ49" s="426">
        <f t="shared" si="44"/>
        <v>0</v>
      </c>
      <c r="DR49" s="426">
        <f t="shared" si="44"/>
        <v>0</v>
      </c>
      <c r="DS49" s="426">
        <f t="shared" si="44"/>
        <v>0</v>
      </c>
      <c r="DT49" s="426">
        <f t="shared" si="44"/>
        <v>0</v>
      </c>
      <c r="DU49" s="426">
        <f t="shared" si="44"/>
        <v>0</v>
      </c>
      <c r="DV49" s="426">
        <f t="shared" si="45"/>
        <v>0</v>
      </c>
      <c r="DW49" s="426">
        <f t="shared" si="45"/>
        <v>0</v>
      </c>
      <c r="DX49" s="426">
        <f t="shared" si="45"/>
        <v>0</v>
      </c>
      <c r="DY49" s="426"/>
      <c r="DZ49" s="426">
        <v>7</v>
      </c>
      <c r="EA49" s="648">
        <v>14307</v>
      </c>
      <c r="EB49" s="368"/>
      <c r="EC49" s="426"/>
      <c r="ED49" s="588"/>
      <c r="EH49">
        <v>7</v>
      </c>
      <c r="EI49">
        <f t="shared" si="63"/>
        <v>18</v>
      </c>
      <c r="EJ49">
        <f t="shared" si="46"/>
        <v>16</v>
      </c>
      <c r="EK49">
        <f t="shared" si="47"/>
        <v>14</v>
      </c>
      <c r="EL49">
        <f t="shared" si="48"/>
        <v>12</v>
      </c>
      <c r="EM49">
        <f t="shared" si="49"/>
        <v>10</v>
      </c>
      <c r="EN49">
        <f t="shared" si="50"/>
        <v>0</v>
      </c>
      <c r="EO49">
        <f t="shared" si="51"/>
        <v>0</v>
      </c>
      <c r="EP49">
        <f>'Price List'!DI860</f>
        <v>0</v>
      </c>
      <c r="EQ49" s="643">
        <f>'Price List'!AN1029</f>
        <v>109.9</v>
      </c>
      <c r="ER49" s="644">
        <f>'Price List'!AO1029</f>
        <v>142.87</v>
      </c>
      <c r="ES49" s="644">
        <f>'Price List'!AP1029</f>
        <v>164.85000000000002</v>
      </c>
      <c r="ET49" s="644">
        <f>'Price List'!AQ1029</f>
        <v>192.32500000000002</v>
      </c>
      <c r="EU49" s="645">
        <f>'Price List'!AR1029</f>
        <v>219.8</v>
      </c>
      <c r="EV49" s="646">
        <f>'Price List'!AN1882</f>
        <v>117.4</v>
      </c>
      <c r="EW49" s="610">
        <f t="shared" si="64"/>
        <v>26.14</v>
      </c>
    </row>
    <row r="50" spans="2:153" x14ac:dyDescent="0.2">
      <c r="B50" s="908"/>
      <c r="D50" s="599"/>
      <c r="E50" s="602"/>
      <c r="F50" s="432"/>
      <c r="G50" s="596"/>
      <c r="H50" s="432"/>
      <c r="I50" s="431"/>
      <c r="J50" s="596"/>
      <c r="K50" s="602"/>
      <c r="L50" s="615" t="str">
        <f>IF('KB Duct Parts'!$BL$14=1,"Galv","SS")</f>
        <v>Galv</v>
      </c>
      <c r="M50" s="605" t="str">
        <f t="shared" si="52"/>
        <v xml:space="preserve"> </v>
      </c>
      <c r="N50" s="430" t="str">
        <f t="shared" si="53"/>
        <v xml:space="preserve"> </v>
      </c>
      <c r="O50" s="430" t="str">
        <f t="shared" si="54"/>
        <v xml:space="preserve"> </v>
      </c>
      <c r="P50" s="607">
        <f>IF('KB Duct Parts'!$BL$14=1,SUM(Y50:AA50),SUM(AB50:AD50))</f>
        <v>0</v>
      </c>
      <c r="Q50" s="618">
        <f t="shared" si="33"/>
        <v>0</v>
      </c>
      <c r="R50" s="606" t="str">
        <f>IF(D50=0," ",IF(D50&gt;0,IF(AND(D50&gt;0,J50=30),VLOOKUP(E50,$BB$45:$BC$64,2),IF(AND(D50&gt;0,J50=45),VLOOKUP(E50,$BE$45:$BF$64,2)))&amp;IF('KB Duct Parts'!$BL$14=2," SS","")))</f>
        <v xml:space="preserve"> </v>
      </c>
      <c r="S50" t="str">
        <f>IF(AND('KB Duct Parts'!$BL$14=1,$D50&gt;0),VLOOKUP($E50,$BJ$6:$BO$25,S$5),IF(AND($D50&gt;0,'KB Duct Parts'!$BL$14=2),18," "))</f>
        <v xml:space="preserve"> </v>
      </c>
      <c r="T50" t="b">
        <f>IF(AND('KB Duct Parts'!$BL$14=1,$D50&gt;0),VLOOKUP($E50,$BJ$6:$BO$25,T$5),IF(AND($D50&gt;0,'KB Duct Parts'!$BL$14=2)," "))</f>
        <v>0</v>
      </c>
      <c r="U50" t="b">
        <f>IF(AND('KB Duct Parts'!$BL$14=1,$D50&gt;0),VLOOKUP($E50,$BJ$6:$BO$25,U$5),IF(AND($D50&gt;0,'KB Duct Parts'!$BL$14=2)," "))</f>
        <v>0</v>
      </c>
      <c r="V50" t="b">
        <f>IF(AND('KB Duct Parts'!$BL$14=1,$D50&gt;0),VLOOKUP($E50,$BJ$6:$BO$25,V$5),IF(AND($D50&gt;0,'KB Duct Parts'!$BL$14=2)," "))</f>
        <v>0</v>
      </c>
      <c r="W50" t="b">
        <f>IF(AND('KB Duct Parts'!$BL$14=1,$D50&gt;0),VLOOKUP($E50,$BJ$6:$BO$25,W$5),IF(AND($D50&gt;0,'KB Duct Parts'!$BL$14=2)," "))</f>
        <v>0</v>
      </c>
      <c r="Y50" t="b">
        <f t="shared" si="34"/>
        <v>0</v>
      </c>
      <c r="Z50">
        <f>IF(AND(F50&gt;3,G50="FL"),VLOOKUP(F50,'Price List'!$BJ$2344:$BL$2362,3),0)</f>
        <v>0</v>
      </c>
      <c r="AA50">
        <f>IF(AND(H50&gt;3,I50="FL"),VLOOKUP(H50,'Price List'!$BJ$2344:$BL$2362,3),0)</f>
        <v>0</v>
      </c>
      <c r="AB50" t="b">
        <f t="shared" si="35"/>
        <v>0</v>
      </c>
      <c r="AC50">
        <f t="shared" si="55"/>
        <v>0</v>
      </c>
      <c r="AD50" s="365">
        <f t="shared" si="56"/>
        <v>0</v>
      </c>
      <c r="AE50" s="426">
        <f t="shared" si="36"/>
        <v>0</v>
      </c>
      <c r="AF50" s="426">
        <f t="shared" si="37"/>
        <v>0</v>
      </c>
      <c r="AG50" s="426">
        <f t="shared" si="37"/>
        <v>0</v>
      </c>
      <c r="AH50" s="426">
        <f t="shared" si="37"/>
        <v>0</v>
      </c>
      <c r="AI50" s="426">
        <f t="shared" si="37"/>
        <v>0</v>
      </c>
      <c r="AJ50" s="426">
        <f t="shared" si="37"/>
        <v>0</v>
      </c>
      <c r="AK50" s="426">
        <f t="shared" si="37"/>
        <v>0</v>
      </c>
      <c r="AL50" s="426">
        <f t="shared" si="37"/>
        <v>0</v>
      </c>
      <c r="AM50" s="426">
        <f t="shared" si="37"/>
        <v>0</v>
      </c>
      <c r="AN50" s="426">
        <f t="shared" si="37"/>
        <v>0</v>
      </c>
      <c r="AO50" s="426">
        <f t="shared" si="37"/>
        <v>0</v>
      </c>
      <c r="AP50" s="426">
        <f t="shared" si="37"/>
        <v>0</v>
      </c>
      <c r="AQ50" s="426">
        <f t="shared" si="37"/>
        <v>0</v>
      </c>
      <c r="AR50" s="426">
        <f t="shared" si="37"/>
        <v>0</v>
      </c>
      <c r="AS50" s="426">
        <f t="shared" si="37"/>
        <v>0</v>
      </c>
      <c r="AT50" s="426">
        <f t="shared" si="37"/>
        <v>0</v>
      </c>
      <c r="AU50" s="426">
        <f t="shared" si="37"/>
        <v>0</v>
      </c>
      <c r="AV50" s="426">
        <f t="shared" si="38"/>
        <v>0</v>
      </c>
      <c r="AW50" s="426">
        <f t="shared" si="38"/>
        <v>0</v>
      </c>
      <c r="AX50" s="426">
        <f t="shared" si="38"/>
        <v>0</v>
      </c>
      <c r="AY50" s="426"/>
      <c r="AZ50" s="426"/>
      <c r="BA50" s="426"/>
      <c r="BB50" s="426">
        <v>8</v>
      </c>
      <c r="BC50" s="588">
        <v>14208.3</v>
      </c>
      <c r="BD50" s="368"/>
      <c r="BE50" s="426">
        <v>8</v>
      </c>
      <c r="BF50" s="588">
        <v>14208.45</v>
      </c>
      <c r="BJ50">
        <v>8</v>
      </c>
      <c r="BK50">
        <f t="shared" si="39"/>
        <v>18</v>
      </c>
      <c r="BL50">
        <f t="shared" si="39"/>
        <v>16</v>
      </c>
      <c r="BM50">
        <f t="shared" si="39"/>
        <v>14</v>
      </c>
      <c r="BN50">
        <f t="shared" si="39"/>
        <v>12</v>
      </c>
      <c r="BO50">
        <f t="shared" si="39"/>
        <v>10</v>
      </c>
      <c r="BP50">
        <f>'Price List'!AK861</f>
        <v>0</v>
      </c>
      <c r="BQ50">
        <f>'Price List'!AL861</f>
        <v>0</v>
      </c>
      <c r="BR50">
        <f>'Price List'!AM861</f>
        <v>6</v>
      </c>
      <c r="BS50" s="643">
        <f>'Price List'!AN956</f>
        <v>153.1</v>
      </c>
      <c r="BT50" s="644">
        <f>'Price List'!AO956</f>
        <v>199.03</v>
      </c>
      <c r="BU50" s="644">
        <f>'Price List'!AP956</f>
        <v>229.64999999999998</v>
      </c>
      <c r="BV50" s="644">
        <f>'Price List'!AQ956</f>
        <v>267.92500000000001</v>
      </c>
      <c r="BW50" s="645">
        <f>'Price List'!AR956</f>
        <v>306.2</v>
      </c>
      <c r="BX50" s="433">
        <f>'Price List'!AN1809</f>
        <v>341.3</v>
      </c>
      <c r="BY50" s="610">
        <f t="shared" si="57"/>
        <v>27.39</v>
      </c>
      <c r="CB50" s="599"/>
      <c r="CC50" s="602"/>
      <c r="CD50" s="432"/>
      <c r="CE50" s="596"/>
      <c r="CF50" s="432"/>
      <c r="CG50" s="431"/>
      <c r="CH50" s="602"/>
      <c r="CI50" s="615" t="str">
        <f>IF('KB Duct Parts'!$BL$14=1,"Galv","SS")</f>
        <v>Galv</v>
      </c>
      <c r="CJ50" s="605" t="str">
        <f t="shared" si="40"/>
        <v xml:space="preserve"> </v>
      </c>
      <c r="CK50" s="674" t="str">
        <f t="shared" si="58"/>
        <v xml:space="preserve"> </v>
      </c>
      <c r="CL50" s="430" t="str">
        <f t="shared" si="59"/>
        <v xml:space="preserve"> </v>
      </c>
      <c r="CM50" s="607">
        <f>IF('KB Duct Parts'!$BL$14=1,SUM(CY50:DA50),SUM(DB50:DD50))</f>
        <v>0</v>
      </c>
      <c r="CN50" s="618">
        <f t="shared" si="41"/>
        <v>0</v>
      </c>
      <c r="CO50" s="609"/>
      <c r="CP50" s="609"/>
      <c r="CQ50" s="609"/>
      <c r="CR50" s="606" t="str">
        <f>IF(CB50=0," ",IF(CB50&gt;0,IF(CB50&gt;0,VLOOKUP(CC50,$DZ$45:$EA$64,2)&amp;IF('KB Duct Parts'!$BL$14=2," SS",""))))</f>
        <v xml:space="preserve"> </v>
      </c>
      <c r="CS50" t="str">
        <f>IF(AND('KB Duct Parts'!$BL$14=1,$CB50&gt;0),VLOOKUP($CC50,$EH$45:$EO$64,CS$44),IF(AND($CB50&gt;0,'KB Duct Parts'!$BL$14=2),18," "))</f>
        <v xml:space="preserve"> </v>
      </c>
      <c r="CT50" t="str">
        <f>IF(AND('KB Duct Parts'!$BL$14=1,$CB50&gt;0),VLOOKUP($CC50,$EH$45:$EO$64,CT$44),IF(AND($CB50&gt;0,'KB Duct Parts'!$BL$14=2),18," "))</f>
        <v xml:space="preserve"> </v>
      </c>
      <c r="CU50" t="str">
        <f>IF(AND('KB Duct Parts'!$BL$14=1,$CB50&gt;0),VLOOKUP($CC50,$EH$45:$EO$64,CU$44),IF(AND($CB50&gt;0,'KB Duct Parts'!$BL$14=2),18," "))</f>
        <v xml:space="preserve"> </v>
      </c>
      <c r="CV50" t="str">
        <f>IF(AND('KB Duct Parts'!$BL$14=1,$CB50&gt;0),VLOOKUP($CC50,$EH$45:$EO$64,CV$44),IF(AND($CB50&gt;0,'KB Duct Parts'!$BL$14=2),18," "))</f>
        <v xml:space="preserve"> </v>
      </c>
      <c r="CW50" t="str">
        <f>IF(AND('KB Duct Parts'!$BL$14=1,$CB50&gt;0),VLOOKUP($CC50,$EH$45:$EO$64,CW$44),IF(AND($CB50&gt;0,'KB Duct Parts'!$BL$14=2),18," "))</f>
        <v xml:space="preserve"> </v>
      </c>
      <c r="CY50" t="b">
        <f t="shared" si="42"/>
        <v>0</v>
      </c>
      <c r="CZ50">
        <f>IF(AND(CD50&gt;3,CE50="FL"),VLOOKUP(CD50,'Price List'!$BJ$2344:$BL$2362,3),0)</f>
        <v>0</v>
      </c>
      <c r="DA50">
        <f>IF(AND(CF50&gt;3,CG50="FL"),VLOOKUP(CF50,'Price List'!$BJ$2344:$BL$2362,3),0)</f>
        <v>0</v>
      </c>
      <c r="DB50" t="b">
        <f t="shared" si="60"/>
        <v>0</v>
      </c>
      <c r="DC50">
        <f t="shared" si="61"/>
        <v>0</v>
      </c>
      <c r="DD50" s="365">
        <f t="shared" si="62"/>
        <v>0</v>
      </c>
      <c r="DE50" s="426">
        <f t="shared" si="43"/>
        <v>0</v>
      </c>
      <c r="DF50" s="426">
        <f t="shared" si="44"/>
        <v>0</v>
      </c>
      <c r="DG50" s="426">
        <f t="shared" si="44"/>
        <v>0</v>
      </c>
      <c r="DH50" s="426">
        <f t="shared" si="44"/>
        <v>0</v>
      </c>
      <c r="DI50" s="426">
        <f t="shared" si="44"/>
        <v>0</v>
      </c>
      <c r="DJ50" s="426">
        <f t="shared" si="44"/>
        <v>0</v>
      </c>
      <c r="DK50" s="426">
        <f t="shared" si="44"/>
        <v>0</v>
      </c>
      <c r="DL50" s="426">
        <f t="shared" si="44"/>
        <v>0</v>
      </c>
      <c r="DM50" s="426">
        <f t="shared" si="44"/>
        <v>0</v>
      </c>
      <c r="DN50" s="426">
        <f t="shared" si="44"/>
        <v>0</v>
      </c>
      <c r="DO50" s="426">
        <f t="shared" si="44"/>
        <v>0</v>
      </c>
      <c r="DP50" s="426">
        <f t="shared" si="44"/>
        <v>0</v>
      </c>
      <c r="DQ50" s="426">
        <f t="shared" si="44"/>
        <v>0</v>
      </c>
      <c r="DR50" s="426">
        <f t="shared" si="44"/>
        <v>0</v>
      </c>
      <c r="DS50" s="426">
        <f t="shared" si="44"/>
        <v>0</v>
      </c>
      <c r="DT50" s="426">
        <f t="shared" si="44"/>
        <v>0</v>
      </c>
      <c r="DU50" s="426">
        <f t="shared" si="44"/>
        <v>0</v>
      </c>
      <c r="DV50" s="426">
        <f t="shared" si="45"/>
        <v>0</v>
      </c>
      <c r="DW50" s="426">
        <f t="shared" si="45"/>
        <v>0</v>
      </c>
      <c r="DX50" s="426">
        <f t="shared" si="45"/>
        <v>0</v>
      </c>
      <c r="DY50" s="426"/>
      <c r="DZ50" s="426">
        <v>8</v>
      </c>
      <c r="EA50" s="648">
        <v>14308</v>
      </c>
      <c r="EB50" s="368"/>
      <c r="EC50" s="426"/>
      <c r="ED50" s="588"/>
      <c r="EH50">
        <v>8</v>
      </c>
      <c r="EI50">
        <f t="shared" si="63"/>
        <v>18</v>
      </c>
      <c r="EJ50">
        <f t="shared" si="46"/>
        <v>16</v>
      </c>
      <c r="EK50">
        <f t="shared" si="47"/>
        <v>14</v>
      </c>
      <c r="EL50">
        <f t="shared" si="48"/>
        <v>12</v>
      </c>
      <c r="EM50">
        <f t="shared" si="49"/>
        <v>10</v>
      </c>
      <c r="EN50">
        <f t="shared" si="50"/>
        <v>0</v>
      </c>
      <c r="EO50">
        <f t="shared" si="51"/>
        <v>0</v>
      </c>
      <c r="EP50">
        <f>'Price List'!DI861</f>
        <v>0</v>
      </c>
      <c r="EQ50" s="643">
        <f>'Price List'!AN1030</f>
        <v>112.4</v>
      </c>
      <c r="ER50" s="644">
        <f>'Price List'!AO1030</f>
        <v>146.12</v>
      </c>
      <c r="ES50" s="644">
        <f>'Price List'!AP1030</f>
        <v>168.60000000000002</v>
      </c>
      <c r="ET50" s="644">
        <f>'Price List'!AQ1030</f>
        <v>196.70000000000002</v>
      </c>
      <c r="EU50" s="645">
        <f>'Price List'!AR1030</f>
        <v>224.8</v>
      </c>
      <c r="EV50" s="646">
        <f>'Price List'!AN1883</f>
        <v>264.8</v>
      </c>
      <c r="EW50" s="610">
        <f t="shared" si="64"/>
        <v>27.39</v>
      </c>
    </row>
    <row r="51" spans="2:153" x14ac:dyDescent="0.2">
      <c r="D51" s="599"/>
      <c r="E51" s="602"/>
      <c r="F51" s="432"/>
      <c r="G51" s="596"/>
      <c r="H51" s="432"/>
      <c r="I51" s="431"/>
      <c r="J51" s="596"/>
      <c r="K51" s="602"/>
      <c r="L51" s="615" t="str">
        <f>IF('KB Duct Parts'!$BL$14=1,"Galv","SS")</f>
        <v>Galv</v>
      </c>
      <c r="M51" s="605" t="str">
        <f t="shared" si="52"/>
        <v xml:space="preserve"> </v>
      </c>
      <c r="N51" s="430" t="str">
        <f t="shared" si="53"/>
        <v xml:space="preserve"> </v>
      </c>
      <c r="O51" s="430" t="str">
        <f t="shared" si="54"/>
        <v xml:space="preserve"> </v>
      </c>
      <c r="P51" s="607">
        <f>IF('KB Duct Parts'!$BL$14=1,SUM(Y51:AA51),SUM(AB51:AD51))</f>
        <v>0</v>
      </c>
      <c r="Q51" s="618">
        <f t="shared" si="33"/>
        <v>0</v>
      </c>
      <c r="R51" s="606" t="str">
        <f>IF(D51=0," ",IF(D51&gt;0,IF(AND(D51&gt;0,J51=30),VLOOKUP(E51,$BB$45:$BC$64,2),IF(AND(D51&gt;0,J51=45),VLOOKUP(E51,$BE$45:$BF$64,2)))&amp;IF('KB Duct Parts'!$BL$14=2," SS","")))</f>
        <v xml:space="preserve"> </v>
      </c>
      <c r="S51" t="str">
        <f>IF(AND('KB Duct Parts'!$BL$14=1,$D51&gt;0),VLOOKUP($E51,$BJ$6:$BO$25,S$5),IF(AND($D51&gt;0,'KB Duct Parts'!$BL$14=2),18," "))</f>
        <v xml:space="preserve"> </v>
      </c>
      <c r="T51" t="b">
        <f>IF(AND('KB Duct Parts'!$BL$14=1,$D51&gt;0),VLOOKUP($E51,$BJ$6:$BO$25,T$5),IF(AND($D51&gt;0,'KB Duct Parts'!$BL$14=2)," "))</f>
        <v>0</v>
      </c>
      <c r="U51" t="b">
        <f>IF(AND('KB Duct Parts'!$BL$14=1,$D51&gt;0),VLOOKUP($E51,$BJ$6:$BO$25,U$5),IF(AND($D51&gt;0,'KB Duct Parts'!$BL$14=2)," "))</f>
        <v>0</v>
      </c>
      <c r="V51" t="b">
        <f>IF(AND('KB Duct Parts'!$BL$14=1,$D51&gt;0),VLOOKUP($E51,$BJ$6:$BO$25,V$5),IF(AND($D51&gt;0,'KB Duct Parts'!$BL$14=2)," "))</f>
        <v>0</v>
      </c>
      <c r="W51" t="b">
        <f>IF(AND('KB Duct Parts'!$BL$14=1,$D51&gt;0),VLOOKUP($E51,$BJ$6:$BO$25,W$5),IF(AND($D51&gt;0,'KB Duct Parts'!$BL$14=2)," "))</f>
        <v>0</v>
      </c>
      <c r="Y51" t="b">
        <f t="shared" si="34"/>
        <v>0</v>
      </c>
      <c r="Z51">
        <f>IF(AND(F51&gt;3,G51="FL"),VLOOKUP(F51,'Price List'!$BJ$2344:$BL$2362,3),0)</f>
        <v>0</v>
      </c>
      <c r="AA51">
        <f>IF(AND(H51&gt;3,I51="FL"),VLOOKUP(H51,'Price List'!$BJ$2344:$BL$2362,3),0)</f>
        <v>0</v>
      </c>
      <c r="AB51" t="b">
        <f t="shared" si="35"/>
        <v>0</v>
      </c>
      <c r="AC51">
        <f t="shared" si="55"/>
        <v>0</v>
      </c>
      <c r="AD51" s="365">
        <f t="shared" si="56"/>
        <v>0</v>
      </c>
      <c r="AE51" s="426">
        <f t="shared" si="36"/>
        <v>0</v>
      </c>
      <c r="AF51" s="426">
        <f t="shared" si="37"/>
        <v>0</v>
      </c>
      <c r="AG51" s="426">
        <f t="shared" si="37"/>
        <v>0</v>
      </c>
      <c r="AH51" s="426">
        <f t="shared" si="37"/>
        <v>0</v>
      </c>
      <c r="AI51" s="426">
        <f t="shared" si="37"/>
        <v>0</v>
      </c>
      <c r="AJ51" s="426">
        <f t="shared" si="37"/>
        <v>0</v>
      </c>
      <c r="AK51" s="426">
        <f t="shared" si="37"/>
        <v>0</v>
      </c>
      <c r="AL51" s="426">
        <f t="shared" si="37"/>
        <v>0</v>
      </c>
      <c r="AM51" s="426">
        <f t="shared" si="37"/>
        <v>0</v>
      </c>
      <c r="AN51" s="426">
        <f t="shared" si="37"/>
        <v>0</v>
      </c>
      <c r="AO51" s="426">
        <f t="shared" si="37"/>
        <v>0</v>
      </c>
      <c r="AP51" s="426">
        <f t="shared" si="37"/>
        <v>0</v>
      </c>
      <c r="AQ51" s="426">
        <f t="shared" si="37"/>
        <v>0</v>
      </c>
      <c r="AR51" s="426">
        <f t="shared" si="37"/>
        <v>0</v>
      </c>
      <c r="AS51" s="426">
        <f t="shared" si="37"/>
        <v>0</v>
      </c>
      <c r="AT51" s="426">
        <f t="shared" si="37"/>
        <v>0</v>
      </c>
      <c r="AU51" s="426">
        <f t="shared" si="37"/>
        <v>0</v>
      </c>
      <c r="AV51" s="426">
        <f t="shared" si="38"/>
        <v>0</v>
      </c>
      <c r="AW51" s="426">
        <f t="shared" si="38"/>
        <v>0</v>
      </c>
      <c r="AX51" s="426">
        <f t="shared" si="38"/>
        <v>0</v>
      </c>
      <c r="AY51" s="426"/>
      <c r="AZ51" s="426"/>
      <c r="BA51" s="426"/>
      <c r="BB51" s="426">
        <v>9</v>
      </c>
      <c r="BC51" s="588">
        <v>14209.3</v>
      </c>
      <c r="BD51" s="368"/>
      <c r="BE51" s="426">
        <v>9</v>
      </c>
      <c r="BF51" s="588">
        <v>14209.45</v>
      </c>
      <c r="BJ51">
        <v>9</v>
      </c>
      <c r="BK51">
        <f t="shared" si="39"/>
        <v>18</v>
      </c>
      <c r="BL51">
        <f t="shared" si="39"/>
        <v>16</v>
      </c>
      <c r="BM51">
        <f t="shared" si="39"/>
        <v>14</v>
      </c>
      <c r="BN51">
        <f t="shared" si="39"/>
        <v>12</v>
      </c>
      <c r="BO51">
        <f t="shared" si="39"/>
        <v>10</v>
      </c>
      <c r="BP51">
        <f>'Price List'!AK862</f>
        <v>0</v>
      </c>
      <c r="BQ51">
        <f>'Price List'!AL862</f>
        <v>0</v>
      </c>
      <c r="BR51">
        <f>'Price List'!AM862</f>
        <v>6</v>
      </c>
      <c r="BS51" s="643">
        <f>'Price List'!AN957</f>
        <v>155.5</v>
      </c>
      <c r="BT51" s="644">
        <f>'Price List'!AO957</f>
        <v>202.15</v>
      </c>
      <c r="BU51" s="644">
        <f>'Price List'!AP957</f>
        <v>233.25</v>
      </c>
      <c r="BV51" s="644">
        <f>'Price List'!AQ957</f>
        <v>272.125</v>
      </c>
      <c r="BW51" s="645">
        <f>'Price List'!AR957</f>
        <v>311</v>
      </c>
      <c r="BX51" s="433">
        <f>'Price List'!AN1810</f>
        <v>357.6</v>
      </c>
      <c r="BY51" s="610">
        <f t="shared" si="57"/>
        <v>28.64</v>
      </c>
      <c r="CB51" s="599"/>
      <c r="CC51" s="602"/>
      <c r="CD51" s="432"/>
      <c r="CE51" s="596"/>
      <c r="CF51" s="432"/>
      <c r="CG51" s="431"/>
      <c r="CH51" s="602"/>
      <c r="CI51" s="615" t="str">
        <f>IF('KB Duct Parts'!$BL$14=1,"Galv","SS")</f>
        <v>Galv</v>
      </c>
      <c r="CJ51" s="605" t="str">
        <f t="shared" si="40"/>
        <v xml:space="preserve"> </v>
      </c>
      <c r="CK51" s="674" t="str">
        <f t="shared" si="58"/>
        <v xml:space="preserve"> </v>
      </c>
      <c r="CL51" s="430" t="str">
        <f t="shared" si="59"/>
        <v xml:space="preserve"> </v>
      </c>
      <c r="CM51" s="607">
        <f>IF('KB Duct Parts'!$BL$14=1,SUM(CY51:DA51),SUM(DB51:DD51))</f>
        <v>0</v>
      </c>
      <c r="CN51" s="618">
        <f t="shared" si="41"/>
        <v>0</v>
      </c>
      <c r="CO51" s="609"/>
      <c r="CP51" s="609"/>
      <c r="CQ51" s="609"/>
      <c r="CR51" s="606" t="str">
        <f>IF(CB51=0," ",IF(CB51&gt;0,IF(CB51&gt;0,VLOOKUP(CC51,$DZ$45:$EA$64,2)&amp;IF('KB Duct Parts'!$BL$14=2," SS",""))))</f>
        <v xml:space="preserve"> </v>
      </c>
      <c r="CS51" t="str">
        <f>IF(AND('KB Duct Parts'!$BL$14=1,$CB51&gt;0),VLOOKUP($CC51,$EH$45:$EO$64,CS$44),IF(AND($CB51&gt;0,'KB Duct Parts'!$BL$14=2),18," "))</f>
        <v xml:space="preserve"> </v>
      </c>
      <c r="CT51" t="str">
        <f>IF(AND('KB Duct Parts'!$BL$14=1,$CB51&gt;0),VLOOKUP($CC51,$EH$45:$EO$64,CT$44),IF(AND($CB51&gt;0,'KB Duct Parts'!$BL$14=2),18," "))</f>
        <v xml:space="preserve"> </v>
      </c>
      <c r="CU51" t="str">
        <f>IF(AND('KB Duct Parts'!$BL$14=1,$CB51&gt;0),VLOOKUP($CC51,$EH$45:$EO$64,CU$44),IF(AND($CB51&gt;0,'KB Duct Parts'!$BL$14=2),18," "))</f>
        <v xml:space="preserve"> </v>
      </c>
      <c r="CV51" t="str">
        <f>IF(AND('KB Duct Parts'!$BL$14=1,$CB51&gt;0),VLOOKUP($CC51,$EH$45:$EO$64,CV$44),IF(AND($CB51&gt;0,'KB Duct Parts'!$BL$14=2),18," "))</f>
        <v xml:space="preserve"> </v>
      </c>
      <c r="CW51" t="str">
        <f>IF(AND('KB Duct Parts'!$BL$14=1,$CB51&gt;0),VLOOKUP($CC51,$EH$45:$EO$64,CW$44),IF(AND($CB51&gt;0,'KB Duct Parts'!$BL$14=2),18," "))</f>
        <v xml:space="preserve"> </v>
      </c>
      <c r="CY51" t="b">
        <f t="shared" si="42"/>
        <v>0</v>
      </c>
      <c r="CZ51">
        <f>IF(AND(CD51&gt;3,CE51="FL"),VLOOKUP(CD51,'Price List'!$BJ$2344:$BL$2362,3),0)</f>
        <v>0</v>
      </c>
      <c r="DA51">
        <f>IF(AND(CF51&gt;3,CG51="FL"),VLOOKUP(CF51,'Price List'!$BJ$2344:$BL$2362,3),0)</f>
        <v>0</v>
      </c>
      <c r="DB51" t="b">
        <f t="shared" si="60"/>
        <v>0</v>
      </c>
      <c r="DC51">
        <f t="shared" si="61"/>
        <v>0</v>
      </c>
      <c r="DD51" s="365">
        <f t="shared" si="62"/>
        <v>0</v>
      </c>
      <c r="DE51" s="426">
        <f t="shared" si="43"/>
        <v>0</v>
      </c>
      <c r="DF51" s="426">
        <f t="shared" si="44"/>
        <v>0</v>
      </c>
      <c r="DG51" s="426">
        <f t="shared" si="44"/>
        <v>0</v>
      </c>
      <c r="DH51" s="426">
        <f t="shared" si="44"/>
        <v>0</v>
      </c>
      <c r="DI51" s="426">
        <f t="shared" si="44"/>
        <v>0</v>
      </c>
      <c r="DJ51" s="426">
        <f t="shared" si="44"/>
        <v>0</v>
      </c>
      <c r="DK51" s="426">
        <f t="shared" si="44"/>
        <v>0</v>
      </c>
      <c r="DL51" s="426">
        <f t="shared" si="44"/>
        <v>0</v>
      </c>
      <c r="DM51" s="426">
        <f t="shared" si="44"/>
        <v>0</v>
      </c>
      <c r="DN51" s="426">
        <f t="shared" si="44"/>
        <v>0</v>
      </c>
      <c r="DO51" s="426">
        <f t="shared" si="44"/>
        <v>0</v>
      </c>
      <c r="DP51" s="426">
        <f t="shared" si="44"/>
        <v>0</v>
      </c>
      <c r="DQ51" s="426">
        <f t="shared" si="44"/>
        <v>0</v>
      </c>
      <c r="DR51" s="426">
        <f t="shared" si="44"/>
        <v>0</v>
      </c>
      <c r="DS51" s="426">
        <f t="shared" si="44"/>
        <v>0</v>
      </c>
      <c r="DT51" s="426">
        <f t="shared" si="44"/>
        <v>0</v>
      </c>
      <c r="DU51" s="426">
        <f t="shared" si="44"/>
        <v>0</v>
      </c>
      <c r="DV51" s="426">
        <f t="shared" si="45"/>
        <v>0</v>
      </c>
      <c r="DW51" s="426">
        <f t="shared" si="45"/>
        <v>0</v>
      </c>
      <c r="DX51" s="426">
        <f t="shared" si="45"/>
        <v>0</v>
      </c>
      <c r="DY51" s="426"/>
      <c r="DZ51" s="426">
        <v>9</v>
      </c>
      <c r="EA51" s="648">
        <v>14309</v>
      </c>
      <c r="EB51" s="368"/>
      <c r="EC51" s="426"/>
      <c r="ED51" s="588"/>
      <c r="EH51">
        <v>9</v>
      </c>
      <c r="EI51">
        <f t="shared" si="63"/>
        <v>18</v>
      </c>
      <c r="EJ51">
        <f t="shared" si="46"/>
        <v>16</v>
      </c>
      <c r="EK51">
        <f t="shared" si="47"/>
        <v>14</v>
      </c>
      <c r="EL51">
        <f t="shared" si="48"/>
        <v>12</v>
      </c>
      <c r="EM51">
        <f t="shared" si="49"/>
        <v>10</v>
      </c>
      <c r="EN51">
        <f t="shared" si="50"/>
        <v>0</v>
      </c>
      <c r="EO51">
        <f t="shared" si="51"/>
        <v>0</v>
      </c>
      <c r="EP51">
        <f>'Price List'!DI862</f>
        <v>0</v>
      </c>
      <c r="EQ51" s="643">
        <f>'Price List'!AN1031</f>
        <v>117.6</v>
      </c>
      <c r="ER51" s="644">
        <f>'Price List'!AO1031</f>
        <v>152.88</v>
      </c>
      <c r="ES51" s="644">
        <f>'Price List'!AP1031</f>
        <v>176.39999999999998</v>
      </c>
      <c r="ET51" s="644">
        <f>'Price List'!AQ1031</f>
        <v>205.79999999999998</v>
      </c>
      <c r="EU51" s="645">
        <f>'Price List'!AR1031</f>
        <v>235.2</v>
      </c>
      <c r="EV51" s="646">
        <f>'Price List'!AN1884</f>
        <v>282.5</v>
      </c>
      <c r="EW51" s="610">
        <f t="shared" si="64"/>
        <v>28.64</v>
      </c>
    </row>
    <row r="52" spans="2:153" x14ac:dyDescent="0.2">
      <c r="D52" s="599"/>
      <c r="E52" s="602"/>
      <c r="F52" s="432"/>
      <c r="G52" s="596"/>
      <c r="H52" s="432"/>
      <c r="I52" s="431"/>
      <c r="J52" s="596"/>
      <c r="K52" s="602"/>
      <c r="L52" s="615" t="str">
        <f>IF('KB Duct Parts'!$BL$14=1,"Galv","SS")</f>
        <v>Galv</v>
      </c>
      <c r="M52" s="605" t="str">
        <f t="shared" si="52"/>
        <v xml:space="preserve"> </v>
      </c>
      <c r="N52" s="430" t="str">
        <f t="shared" si="53"/>
        <v xml:space="preserve"> </v>
      </c>
      <c r="O52" s="430" t="str">
        <f t="shared" si="54"/>
        <v xml:space="preserve"> </v>
      </c>
      <c r="P52" s="607">
        <f>IF('KB Duct Parts'!$BL$14=1,SUM(Y52:AA52),SUM(AB52:AD52))</f>
        <v>0</v>
      </c>
      <c r="Q52" s="618">
        <f t="shared" si="33"/>
        <v>0</v>
      </c>
      <c r="R52" s="606" t="str">
        <f>IF(D52=0," ",IF(D52&gt;0,IF(AND(D52&gt;0,J52=30),VLOOKUP(E52,$BB$45:$BC$64,2),IF(AND(D52&gt;0,J52=45),VLOOKUP(E52,$BE$45:$BF$64,2)))&amp;IF('KB Duct Parts'!$BL$14=2," SS","")))</f>
        <v xml:space="preserve"> </v>
      </c>
      <c r="S52" t="str">
        <f>IF(AND('KB Duct Parts'!$BL$14=1,$D52&gt;0),VLOOKUP($E52,$BJ$6:$BO$25,S$5),IF(AND($D52&gt;0,'KB Duct Parts'!$BL$14=2),18," "))</f>
        <v xml:space="preserve"> </v>
      </c>
      <c r="T52" t="b">
        <f>IF(AND('KB Duct Parts'!$BL$14=1,$D52&gt;0),VLOOKUP($E52,$BJ$6:$BO$25,T$5),IF(AND($D52&gt;0,'KB Duct Parts'!$BL$14=2)," "))</f>
        <v>0</v>
      </c>
      <c r="U52" t="b">
        <f>IF(AND('KB Duct Parts'!$BL$14=1,$D52&gt;0),VLOOKUP($E52,$BJ$6:$BO$25,U$5),IF(AND($D52&gt;0,'KB Duct Parts'!$BL$14=2)," "))</f>
        <v>0</v>
      </c>
      <c r="V52" t="b">
        <f>IF(AND('KB Duct Parts'!$BL$14=1,$D52&gt;0),VLOOKUP($E52,$BJ$6:$BO$25,V$5),IF(AND($D52&gt;0,'KB Duct Parts'!$BL$14=2)," "))</f>
        <v>0</v>
      </c>
      <c r="W52" t="b">
        <f>IF(AND('KB Duct Parts'!$BL$14=1,$D52&gt;0),VLOOKUP($E52,$BJ$6:$BO$25,W$5),IF(AND($D52&gt;0,'KB Duct Parts'!$BL$14=2)," "))</f>
        <v>0</v>
      </c>
      <c r="Y52" t="b">
        <f t="shared" si="34"/>
        <v>0</v>
      </c>
      <c r="Z52">
        <f>IF(AND(F52&gt;3,G52="FL"),VLOOKUP(F52,'Price List'!$BJ$2344:$BL$2362,3),0)</f>
        <v>0</v>
      </c>
      <c r="AA52">
        <f>IF(AND(H52&gt;3,I52="FL"),VLOOKUP(H52,'Price List'!$BJ$2344:$BL$2362,3),0)</f>
        <v>0</v>
      </c>
      <c r="AB52" t="b">
        <f t="shared" si="35"/>
        <v>0</v>
      </c>
      <c r="AC52">
        <f t="shared" si="55"/>
        <v>0</v>
      </c>
      <c r="AD52" s="365">
        <f t="shared" si="56"/>
        <v>0</v>
      </c>
      <c r="AE52" s="426">
        <f t="shared" si="36"/>
        <v>0</v>
      </c>
      <c r="AF52" s="426">
        <f t="shared" si="37"/>
        <v>0</v>
      </c>
      <c r="AG52" s="426">
        <f t="shared" si="37"/>
        <v>0</v>
      </c>
      <c r="AH52" s="426">
        <f t="shared" si="37"/>
        <v>0</v>
      </c>
      <c r="AI52" s="426">
        <f t="shared" si="37"/>
        <v>0</v>
      </c>
      <c r="AJ52" s="426">
        <f t="shared" si="37"/>
        <v>0</v>
      </c>
      <c r="AK52" s="426">
        <f t="shared" si="37"/>
        <v>0</v>
      </c>
      <c r="AL52" s="426">
        <f t="shared" si="37"/>
        <v>0</v>
      </c>
      <c r="AM52" s="426">
        <f t="shared" si="37"/>
        <v>0</v>
      </c>
      <c r="AN52" s="426">
        <f t="shared" si="37"/>
        <v>0</v>
      </c>
      <c r="AO52" s="426">
        <f t="shared" si="37"/>
        <v>0</v>
      </c>
      <c r="AP52" s="426">
        <f t="shared" si="37"/>
        <v>0</v>
      </c>
      <c r="AQ52" s="426">
        <f t="shared" si="37"/>
        <v>0</v>
      </c>
      <c r="AR52" s="426">
        <f t="shared" si="37"/>
        <v>0</v>
      </c>
      <c r="AS52" s="426">
        <f t="shared" si="37"/>
        <v>0</v>
      </c>
      <c r="AT52" s="426">
        <f t="shared" si="37"/>
        <v>0</v>
      </c>
      <c r="AU52" s="426">
        <f t="shared" si="37"/>
        <v>0</v>
      </c>
      <c r="AV52" s="426">
        <f t="shared" si="38"/>
        <v>0</v>
      </c>
      <c r="AW52" s="426">
        <f t="shared" si="38"/>
        <v>0</v>
      </c>
      <c r="AX52" s="426">
        <f t="shared" si="38"/>
        <v>0</v>
      </c>
      <c r="AY52" s="426"/>
      <c r="AZ52" s="426"/>
      <c r="BA52" s="426"/>
      <c r="BB52" s="426">
        <v>10</v>
      </c>
      <c r="BC52" s="588">
        <v>14210.3</v>
      </c>
      <c r="BD52" s="368"/>
      <c r="BE52" s="426">
        <v>10</v>
      </c>
      <c r="BF52" s="588">
        <v>14210.45</v>
      </c>
      <c r="BJ52">
        <v>10</v>
      </c>
      <c r="BK52">
        <f t="shared" si="39"/>
        <v>18</v>
      </c>
      <c r="BL52">
        <f t="shared" si="39"/>
        <v>16</v>
      </c>
      <c r="BM52">
        <f t="shared" si="39"/>
        <v>14</v>
      </c>
      <c r="BN52">
        <f t="shared" si="39"/>
        <v>12</v>
      </c>
      <c r="BO52">
        <f t="shared" si="39"/>
        <v>10</v>
      </c>
      <c r="BP52">
        <f>'Price List'!AK863</f>
        <v>0</v>
      </c>
      <c r="BQ52">
        <f>'Price List'!AL863</f>
        <v>0</v>
      </c>
      <c r="BR52">
        <f>'Price List'!AM863</f>
        <v>6</v>
      </c>
      <c r="BS52" s="643">
        <f>'Price List'!AN958</f>
        <v>158.69999999999999</v>
      </c>
      <c r="BT52" s="644">
        <f>'Price List'!AO958</f>
        <v>206.31</v>
      </c>
      <c r="BU52" s="644">
        <f>'Price List'!AP958</f>
        <v>238.04999999999998</v>
      </c>
      <c r="BV52" s="644">
        <f>'Price List'!AQ958</f>
        <v>277.72499999999997</v>
      </c>
      <c r="BW52" s="645">
        <f>'Price List'!AR958</f>
        <v>317.39999999999998</v>
      </c>
      <c r="BX52" s="433">
        <f>'Price List'!AN1811</f>
        <v>365.9</v>
      </c>
      <c r="BY52" s="610">
        <f t="shared" si="57"/>
        <v>30</v>
      </c>
      <c r="CB52" s="599"/>
      <c r="CC52" s="602"/>
      <c r="CD52" s="432"/>
      <c r="CE52" s="596"/>
      <c r="CF52" s="432"/>
      <c r="CG52" s="431"/>
      <c r="CH52" s="602"/>
      <c r="CI52" s="615" t="str">
        <f>IF('KB Duct Parts'!$BL$14=1,"Galv","SS")</f>
        <v>Galv</v>
      </c>
      <c r="CJ52" s="605" t="str">
        <f t="shared" si="40"/>
        <v xml:space="preserve"> </v>
      </c>
      <c r="CK52" s="674" t="str">
        <f t="shared" si="58"/>
        <v xml:space="preserve"> </v>
      </c>
      <c r="CL52" s="430" t="str">
        <f t="shared" si="59"/>
        <v xml:space="preserve"> </v>
      </c>
      <c r="CM52" s="607">
        <f>IF('KB Duct Parts'!$BL$14=1,SUM(CY52:DA52),SUM(DB52:DD52))</f>
        <v>0</v>
      </c>
      <c r="CN52" s="618">
        <f t="shared" si="41"/>
        <v>0</v>
      </c>
      <c r="CO52" s="609"/>
      <c r="CP52" s="609"/>
      <c r="CQ52" s="609"/>
      <c r="CR52" s="606" t="str">
        <f>IF(CB52=0," ",IF(CB52&gt;0,IF(CB52&gt;0,VLOOKUP(CC52,$DZ$45:$EA$64,2)&amp;IF('KB Duct Parts'!$BL$14=2," SS",""))))</f>
        <v xml:space="preserve"> </v>
      </c>
      <c r="CS52" t="str">
        <f>IF(AND('KB Duct Parts'!$BL$14=1,$CB52&gt;0),VLOOKUP($CC52,$EH$45:$EO$64,CS$44),IF(AND($CB52&gt;0,'KB Duct Parts'!$BL$14=2),18," "))</f>
        <v xml:space="preserve"> </v>
      </c>
      <c r="CT52" t="str">
        <f>IF(AND('KB Duct Parts'!$BL$14=1,$CB52&gt;0),VLOOKUP($CC52,$EH$45:$EO$64,CT$44),IF(AND($CB52&gt;0,'KB Duct Parts'!$BL$14=2),18," "))</f>
        <v xml:space="preserve"> </v>
      </c>
      <c r="CU52" t="str">
        <f>IF(AND('KB Duct Parts'!$BL$14=1,$CB52&gt;0),VLOOKUP($CC52,$EH$45:$EO$64,CU$44),IF(AND($CB52&gt;0,'KB Duct Parts'!$BL$14=2),18," "))</f>
        <v xml:space="preserve"> </v>
      </c>
      <c r="CV52" t="str">
        <f>IF(AND('KB Duct Parts'!$BL$14=1,$CB52&gt;0),VLOOKUP($CC52,$EH$45:$EO$64,CV$44),IF(AND($CB52&gt;0,'KB Duct Parts'!$BL$14=2),18," "))</f>
        <v xml:space="preserve"> </v>
      </c>
      <c r="CW52" t="str">
        <f>IF(AND('KB Duct Parts'!$BL$14=1,$CB52&gt;0),VLOOKUP($CC52,$EH$45:$EO$64,CW$44),IF(AND($CB52&gt;0,'KB Duct Parts'!$BL$14=2),18," "))</f>
        <v xml:space="preserve"> </v>
      </c>
      <c r="CY52" t="b">
        <f t="shared" si="42"/>
        <v>0</v>
      </c>
      <c r="CZ52">
        <f>IF(AND(CD52&gt;3,CE52="FL"),VLOOKUP(CD52,'Price List'!$BJ$2344:$BL$2362,3),0)</f>
        <v>0</v>
      </c>
      <c r="DA52">
        <f>IF(AND(CF52&gt;3,CG52="FL"),VLOOKUP(CF52,'Price List'!$BJ$2344:$BL$2362,3),0)</f>
        <v>0</v>
      </c>
      <c r="DB52" t="b">
        <f t="shared" si="60"/>
        <v>0</v>
      </c>
      <c r="DC52">
        <f t="shared" si="61"/>
        <v>0</v>
      </c>
      <c r="DD52" s="365">
        <f t="shared" si="62"/>
        <v>0</v>
      </c>
      <c r="DE52" s="426">
        <f t="shared" si="43"/>
        <v>0</v>
      </c>
      <c r="DF52" s="426">
        <f t="shared" si="44"/>
        <v>0</v>
      </c>
      <c r="DG52" s="426">
        <f t="shared" si="44"/>
        <v>0</v>
      </c>
      <c r="DH52" s="426">
        <f t="shared" si="44"/>
        <v>0</v>
      </c>
      <c r="DI52" s="426">
        <f t="shared" si="44"/>
        <v>0</v>
      </c>
      <c r="DJ52" s="426">
        <f t="shared" si="44"/>
        <v>0</v>
      </c>
      <c r="DK52" s="426">
        <f t="shared" si="44"/>
        <v>0</v>
      </c>
      <c r="DL52" s="426">
        <f t="shared" si="44"/>
        <v>0</v>
      </c>
      <c r="DM52" s="426">
        <f t="shared" si="44"/>
        <v>0</v>
      </c>
      <c r="DN52" s="426">
        <f t="shared" si="44"/>
        <v>0</v>
      </c>
      <c r="DO52" s="426">
        <f t="shared" si="44"/>
        <v>0</v>
      </c>
      <c r="DP52" s="426">
        <f t="shared" si="44"/>
        <v>0</v>
      </c>
      <c r="DQ52" s="426">
        <f t="shared" si="44"/>
        <v>0</v>
      </c>
      <c r="DR52" s="426">
        <f t="shared" si="44"/>
        <v>0</v>
      </c>
      <c r="DS52" s="426">
        <f t="shared" si="44"/>
        <v>0</v>
      </c>
      <c r="DT52" s="426">
        <f t="shared" si="44"/>
        <v>0</v>
      </c>
      <c r="DU52" s="426">
        <f t="shared" si="44"/>
        <v>0</v>
      </c>
      <c r="DV52" s="426">
        <f t="shared" si="45"/>
        <v>0</v>
      </c>
      <c r="DW52" s="426">
        <f t="shared" si="45"/>
        <v>0</v>
      </c>
      <c r="DX52" s="426">
        <f t="shared" si="45"/>
        <v>0</v>
      </c>
      <c r="DY52" s="426"/>
      <c r="DZ52" s="426">
        <v>10</v>
      </c>
      <c r="EA52" s="648">
        <v>14310</v>
      </c>
      <c r="EB52" s="368"/>
      <c r="EC52" s="426"/>
      <c r="ED52" s="588"/>
      <c r="EH52">
        <v>10</v>
      </c>
      <c r="EI52">
        <f t="shared" si="63"/>
        <v>18</v>
      </c>
      <c r="EJ52">
        <f t="shared" si="46"/>
        <v>16</v>
      </c>
      <c r="EK52">
        <f t="shared" si="47"/>
        <v>14</v>
      </c>
      <c r="EL52">
        <f t="shared" si="48"/>
        <v>12</v>
      </c>
      <c r="EM52">
        <f t="shared" si="49"/>
        <v>10</v>
      </c>
      <c r="EN52">
        <f t="shared" si="50"/>
        <v>0</v>
      </c>
      <c r="EO52">
        <f t="shared" si="51"/>
        <v>0</v>
      </c>
      <c r="EP52">
        <f>'Price List'!DI863</f>
        <v>0</v>
      </c>
      <c r="EQ52" s="643">
        <f>'Price List'!AN1032</f>
        <v>125.6</v>
      </c>
      <c r="ER52" s="644">
        <f>'Price List'!AO1032</f>
        <v>163.28</v>
      </c>
      <c r="ES52" s="644">
        <f>'Price List'!AP1032</f>
        <v>188.39999999999998</v>
      </c>
      <c r="ET52" s="644">
        <f>'Price List'!AQ1032</f>
        <v>219.79999999999998</v>
      </c>
      <c r="EU52" s="645">
        <f>'Price List'!AR1032</f>
        <v>251.2</v>
      </c>
      <c r="EV52" s="646">
        <f>'Price List'!AN1885</f>
        <v>299</v>
      </c>
      <c r="EW52" s="610">
        <f t="shared" si="64"/>
        <v>30</v>
      </c>
    </row>
    <row r="53" spans="2:153" x14ac:dyDescent="0.2">
      <c r="D53" s="599"/>
      <c r="E53" s="602"/>
      <c r="F53" s="432"/>
      <c r="G53" s="596"/>
      <c r="H53" s="432"/>
      <c r="I53" s="431"/>
      <c r="J53" s="596"/>
      <c r="K53" s="602"/>
      <c r="L53" s="615" t="str">
        <f>IF('KB Duct Parts'!$BL$14=1,"Galv","SS")</f>
        <v>Galv</v>
      </c>
      <c r="M53" s="605" t="str">
        <f t="shared" si="52"/>
        <v xml:space="preserve"> </v>
      </c>
      <c r="N53" s="430" t="str">
        <f t="shared" si="53"/>
        <v xml:space="preserve"> </v>
      </c>
      <c r="O53" s="430" t="str">
        <f t="shared" si="54"/>
        <v xml:space="preserve"> </v>
      </c>
      <c r="P53" s="607">
        <f>IF('KB Duct Parts'!$BL$14=1,SUM(Y53:AA53),SUM(AB53:AD53))</f>
        <v>0</v>
      </c>
      <c r="Q53" s="618">
        <f t="shared" si="33"/>
        <v>0</v>
      </c>
      <c r="R53" s="606" t="str">
        <f>IF(D53=0," ",IF(D53&gt;0,IF(AND(D53&gt;0,J53=30),VLOOKUP(E53,$BB$45:$BC$64,2),IF(AND(D53&gt;0,J53=45),VLOOKUP(E53,$BE$45:$BF$64,2)))&amp;IF('KB Duct Parts'!$BL$14=2," SS","")))</f>
        <v xml:space="preserve"> </v>
      </c>
      <c r="S53" t="str">
        <f>IF(AND('KB Duct Parts'!$BL$14=1,$D53&gt;0),VLOOKUP($E53,$BJ$6:$BO$25,S$5),IF(AND($D53&gt;0,'KB Duct Parts'!$BL$14=2),18," "))</f>
        <v xml:space="preserve"> </v>
      </c>
      <c r="T53" t="b">
        <f>IF(AND('KB Duct Parts'!$BL$14=1,$D53&gt;0),VLOOKUP($E53,$BJ$6:$BO$25,T$5),IF(AND($D53&gt;0,'KB Duct Parts'!$BL$14=2)," "))</f>
        <v>0</v>
      </c>
      <c r="U53" t="b">
        <f>IF(AND('KB Duct Parts'!$BL$14=1,$D53&gt;0),VLOOKUP($E53,$BJ$6:$BO$25,U$5),IF(AND($D53&gt;0,'KB Duct Parts'!$BL$14=2)," "))</f>
        <v>0</v>
      </c>
      <c r="V53" t="b">
        <f>IF(AND('KB Duct Parts'!$BL$14=1,$D53&gt;0),VLOOKUP($E53,$BJ$6:$BO$25,V$5),IF(AND($D53&gt;0,'KB Duct Parts'!$BL$14=2)," "))</f>
        <v>0</v>
      </c>
      <c r="W53" t="b">
        <f>IF(AND('KB Duct Parts'!$BL$14=1,$D53&gt;0),VLOOKUP($E53,$BJ$6:$BO$25,W$5),IF(AND($D53&gt;0,'KB Duct Parts'!$BL$14=2)," "))</f>
        <v>0</v>
      </c>
      <c r="Y53" t="b">
        <f t="shared" si="34"/>
        <v>0</v>
      </c>
      <c r="Z53">
        <f>IF(AND(F53&gt;3,G53="FL"),VLOOKUP(F53,'Price List'!$BJ$2344:$BL$2362,3),0)</f>
        <v>0</v>
      </c>
      <c r="AA53">
        <f>IF(AND(H53&gt;3,I53="FL"),VLOOKUP(H53,'Price List'!$BJ$2344:$BL$2362,3),0)</f>
        <v>0</v>
      </c>
      <c r="AB53" t="b">
        <f t="shared" si="35"/>
        <v>0</v>
      </c>
      <c r="AC53">
        <f t="shared" si="55"/>
        <v>0</v>
      </c>
      <c r="AD53" s="365">
        <f t="shared" si="56"/>
        <v>0</v>
      </c>
      <c r="AE53" s="426">
        <f t="shared" si="36"/>
        <v>0</v>
      </c>
      <c r="AF53" s="426">
        <f t="shared" si="37"/>
        <v>0</v>
      </c>
      <c r="AG53" s="426">
        <f t="shared" si="37"/>
        <v>0</v>
      </c>
      <c r="AH53" s="426">
        <f t="shared" si="37"/>
        <v>0</v>
      </c>
      <c r="AI53" s="426">
        <f t="shared" si="37"/>
        <v>0</v>
      </c>
      <c r="AJ53" s="426">
        <f t="shared" si="37"/>
        <v>0</v>
      </c>
      <c r="AK53" s="426">
        <f t="shared" si="37"/>
        <v>0</v>
      </c>
      <c r="AL53" s="426">
        <f t="shared" si="37"/>
        <v>0</v>
      </c>
      <c r="AM53" s="426">
        <f t="shared" si="37"/>
        <v>0</v>
      </c>
      <c r="AN53" s="426">
        <f t="shared" si="37"/>
        <v>0</v>
      </c>
      <c r="AO53" s="426">
        <f t="shared" si="37"/>
        <v>0</v>
      </c>
      <c r="AP53" s="426">
        <f t="shared" si="37"/>
        <v>0</v>
      </c>
      <c r="AQ53" s="426">
        <f t="shared" si="37"/>
        <v>0</v>
      </c>
      <c r="AR53" s="426">
        <f t="shared" si="37"/>
        <v>0</v>
      </c>
      <c r="AS53" s="426">
        <f t="shared" si="37"/>
        <v>0</v>
      </c>
      <c r="AT53" s="426">
        <f t="shared" si="37"/>
        <v>0</v>
      </c>
      <c r="AU53" s="426">
        <f t="shared" si="37"/>
        <v>0</v>
      </c>
      <c r="AV53" s="426">
        <f t="shared" si="38"/>
        <v>0</v>
      </c>
      <c r="AW53" s="426">
        <f t="shared" si="38"/>
        <v>0</v>
      </c>
      <c r="AX53" s="426">
        <f t="shared" si="38"/>
        <v>0</v>
      </c>
      <c r="AY53" s="426"/>
      <c r="AZ53" s="426"/>
      <c r="BA53" s="426"/>
      <c r="BB53" s="426">
        <v>11</v>
      </c>
      <c r="BC53" s="588">
        <v>14211.3</v>
      </c>
      <c r="BD53" s="368"/>
      <c r="BE53" s="426">
        <v>11</v>
      </c>
      <c r="BF53" s="588">
        <v>14211.45</v>
      </c>
      <c r="BJ53">
        <v>11</v>
      </c>
      <c r="BK53">
        <f t="shared" si="39"/>
        <v>18</v>
      </c>
      <c r="BL53">
        <f t="shared" si="39"/>
        <v>16</v>
      </c>
      <c r="BM53">
        <f t="shared" si="39"/>
        <v>14</v>
      </c>
      <c r="BN53">
        <f t="shared" si="39"/>
        <v>12</v>
      </c>
      <c r="BO53">
        <f t="shared" si="39"/>
        <v>10</v>
      </c>
      <c r="BP53">
        <f>'Price List'!AK864</f>
        <v>0</v>
      </c>
      <c r="BQ53">
        <f>'Price List'!AL864</f>
        <v>0</v>
      </c>
      <c r="BR53">
        <f>'Price List'!AM864</f>
        <v>6</v>
      </c>
      <c r="BS53" s="643">
        <f>'Price List'!AN959</f>
        <v>170.5</v>
      </c>
      <c r="BT53" s="644">
        <f>'Price List'!AO959</f>
        <v>221.65</v>
      </c>
      <c r="BU53" s="644">
        <f>'Price List'!AP959</f>
        <v>255.75</v>
      </c>
      <c r="BV53" s="644">
        <f>'Price List'!AQ959</f>
        <v>298.375</v>
      </c>
      <c r="BW53" s="645">
        <f>'Price List'!AR959</f>
        <v>341</v>
      </c>
      <c r="BX53" s="433">
        <f>'Price List'!AN1812</f>
        <v>413.7</v>
      </c>
      <c r="BY53" s="610">
        <f t="shared" si="57"/>
        <v>36.14</v>
      </c>
      <c r="CB53" s="599"/>
      <c r="CC53" s="602"/>
      <c r="CD53" s="432"/>
      <c r="CE53" s="596"/>
      <c r="CF53" s="432"/>
      <c r="CG53" s="431"/>
      <c r="CH53" s="602"/>
      <c r="CI53" s="615" t="str">
        <f>IF('KB Duct Parts'!$BL$14=1,"Galv","SS")</f>
        <v>Galv</v>
      </c>
      <c r="CJ53" s="605" t="str">
        <f t="shared" si="40"/>
        <v xml:space="preserve"> </v>
      </c>
      <c r="CK53" s="674" t="str">
        <f t="shared" si="58"/>
        <v xml:space="preserve"> </v>
      </c>
      <c r="CL53" s="430" t="str">
        <f t="shared" si="59"/>
        <v xml:space="preserve"> </v>
      </c>
      <c r="CM53" s="607">
        <f>IF('KB Duct Parts'!$BL$14=1,SUM(CY53:DA53),SUM(DB53:DD53))</f>
        <v>0</v>
      </c>
      <c r="CN53" s="618">
        <f t="shared" si="41"/>
        <v>0</v>
      </c>
      <c r="CO53" s="609"/>
      <c r="CP53" s="609"/>
      <c r="CQ53" s="609"/>
      <c r="CR53" s="606" t="str">
        <f>IF(CB53=0," ",IF(CB53&gt;0,IF(CB53&gt;0,VLOOKUP(CC53,$DZ$45:$EA$64,2)&amp;IF('KB Duct Parts'!$BL$14=2," SS",""))))</f>
        <v xml:space="preserve"> </v>
      </c>
      <c r="CS53" t="str">
        <f>IF(AND('KB Duct Parts'!$BL$14=1,$CB53&gt;0),VLOOKUP($CC53,$EH$45:$EO$64,CS$44),IF(AND($CB53&gt;0,'KB Duct Parts'!$BL$14=2),18," "))</f>
        <v xml:space="preserve"> </v>
      </c>
      <c r="CT53" t="str">
        <f>IF(AND('KB Duct Parts'!$BL$14=1,$CB53&gt;0),VLOOKUP($CC53,$EH$45:$EO$64,CT$44),IF(AND($CB53&gt;0,'KB Duct Parts'!$BL$14=2),18," "))</f>
        <v xml:space="preserve"> </v>
      </c>
      <c r="CU53" t="str">
        <f>IF(AND('KB Duct Parts'!$BL$14=1,$CB53&gt;0),VLOOKUP($CC53,$EH$45:$EO$64,CU$44),IF(AND($CB53&gt;0,'KB Duct Parts'!$BL$14=2),18," "))</f>
        <v xml:space="preserve"> </v>
      </c>
      <c r="CV53" t="str">
        <f>IF(AND('KB Duct Parts'!$BL$14=1,$CB53&gt;0),VLOOKUP($CC53,$EH$45:$EO$64,CV$44),IF(AND($CB53&gt;0,'KB Duct Parts'!$BL$14=2),18," "))</f>
        <v xml:space="preserve"> </v>
      </c>
      <c r="CW53" t="str">
        <f>IF(AND('KB Duct Parts'!$BL$14=1,$CB53&gt;0),VLOOKUP($CC53,$EH$45:$EO$64,CW$44),IF(AND($CB53&gt;0,'KB Duct Parts'!$BL$14=2),18," "))</f>
        <v xml:space="preserve"> </v>
      </c>
      <c r="CY53" t="b">
        <f t="shared" si="42"/>
        <v>0</v>
      </c>
      <c r="CZ53">
        <f>IF(AND(CD53&gt;3,CE53="FL"),VLOOKUP(CD53,'Price List'!$BJ$2344:$BL$2362,3),0)</f>
        <v>0</v>
      </c>
      <c r="DA53">
        <f>IF(AND(CF53&gt;3,CG53="FL"),VLOOKUP(CF53,'Price List'!$BJ$2344:$BL$2362,3),0)</f>
        <v>0</v>
      </c>
      <c r="DB53" t="b">
        <f t="shared" si="60"/>
        <v>0</v>
      </c>
      <c r="DC53">
        <f t="shared" si="61"/>
        <v>0</v>
      </c>
      <c r="DD53" s="365">
        <f t="shared" si="62"/>
        <v>0</v>
      </c>
      <c r="DE53" s="426">
        <f t="shared" si="43"/>
        <v>0</v>
      </c>
      <c r="DF53" s="426">
        <f t="shared" si="44"/>
        <v>0</v>
      </c>
      <c r="DG53" s="426">
        <f t="shared" si="44"/>
        <v>0</v>
      </c>
      <c r="DH53" s="426">
        <f t="shared" si="44"/>
        <v>0</v>
      </c>
      <c r="DI53" s="426">
        <f t="shared" si="44"/>
        <v>0</v>
      </c>
      <c r="DJ53" s="426">
        <f t="shared" si="44"/>
        <v>0</v>
      </c>
      <c r="DK53" s="426">
        <f t="shared" si="44"/>
        <v>0</v>
      </c>
      <c r="DL53" s="426">
        <f t="shared" si="44"/>
        <v>0</v>
      </c>
      <c r="DM53" s="426">
        <f t="shared" si="44"/>
        <v>0</v>
      </c>
      <c r="DN53" s="426">
        <f t="shared" si="44"/>
        <v>0</v>
      </c>
      <c r="DO53" s="426">
        <f t="shared" si="44"/>
        <v>0</v>
      </c>
      <c r="DP53" s="426">
        <f t="shared" si="44"/>
        <v>0</v>
      </c>
      <c r="DQ53" s="426">
        <f t="shared" si="44"/>
        <v>0</v>
      </c>
      <c r="DR53" s="426">
        <f t="shared" si="44"/>
        <v>0</v>
      </c>
      <c r="DS53" s="426">
        <f t="shared" si="44"/>
        <v>0</v>
      </c>
      <c r="DT53" s="426">
        <f t="shared" si="44"/>
        <v>0</v>
      </c>
      <c r="DU53" s="426">
        <f t="shared" si="44"/>
        <v>0</v>
      </c>
      <c r="DV53" s="426">
        <f t="shared" si="45"/>
        <v>0</v>
      </c>
      <c r="DW53" s="426">
        <f t="shared" si="45"/>
        <v>0</v>
      </c>
      <c r="DX53" s="426">
        <f t="shared" si="45"/>
        <v>0</v>
      </c>
      <c r="DY53" s="426"/>
      <c r="DZ53" s="426">
        <v>11</v>
      </c>
      <c r="EA53" s="648">
        <v>14311</v>
      </c>
      <c r="EB53" s="368"/>
      <c r="EC53" s="426"/>
      <c r="ED53" s="588"/>
      <c r="EH53">
        <v>11</v>
      </c>
      <c r="EI53">
        <f t="shared" si="63"/>
        <v>18</v>
      </c>
      <c r="EJ53">
        <f t="shared" si="46"/>
        <v>16</v>
      </c>
      <c r="EK53">
        <f t="shared" si="47"/>
        <v>14</v>
      </c>
      <c r="EL53">
        <f t="shared" si="48"/>
        <v>12</v>
      </c>
      <c r="EM53">
        <f t="shared" si="49"/>
        <v>10</v>
      </c>
      <c r="EN53">
        <f t="shared" si="50"/>
        <v>0</v>
      </c>
      <c r="EO53">
        <f t="shared" si="51"/>
        <v>0</v>
      </c>
      <c r="EP53">
        <f>'Price List'!DI864</f>
        <v>0</v>
      </c>
      <c r="EQ53" s="643">
        <f>'Price List'!AN1033</f>
        <v>132.4</v>
      </c>
      <c r="ER53" s="644">
        <f>'Price List'!AO1033</f>
        <v>172.12</v>
      </c>
      <c r="ES53" s="644">
        <f>'Price List'!AP1033</f>
        <v>198.60000000000002</v>
      </c>
      <c r="ET53" s="644">
        <f>'Price List'!AQ1033</f>
        <v>231.70000000000002</v>
      </c>
      <c r="EU53" s="645">
        <f>'Price List'!AR1033</f>
        <v>264.8</v>
      </c>
      <c r="EV53" s="646">
        <f>'Price List'!AN1886</f>
        <v>315.3</v>
      </c>
      <c r="EW53" s="610">
        <f t="shared" si="64"/>
        <v>36.14</v>
      </c>
    </row>
    <row r="54" spans="2:153" x14ac:dyDescent="0.2">
      <c r="D54" s="599"/>
      <c r="E54" s="602"/>
      <c r="F54" s="432"/>
      <c r="G54" s="596"/>
      <c r="H54" s="432"/>
      <c r="I54" s="431"/>
      <c r="J54" s="596"/>
      <c r="K54" s="602"/>
      <c r="L54" s="615" t="str">
        <f>IF('KB Duct Parts'!$BL$14=1,"Galv","SS")</f>
        <v>Galv</v>
      </c>
      <c r="M54" s="605" t="str">
        <f t="shared" si="52"/>
        <v xml:space="preserve"> </v>
      </c>
      <c r="N54" s="430" t="str">
        <f t="shared" si="53"/>
        <v xml:space="preserve"> </v>
      </c>
      <c r="O54" s="430" t="str">
        <f t="shared" si="54"/>
        <v xml:space="preserve"> </v>
      </c>
      <c r="P54" s="607">
        <f>IF('KB Duct Parts'!$BL$14=1,SUM(Y54:AA54),SUM(AB54:AD54))</f>
        <v>0</v>
      </c>
      <c r="Q54" s="618">
        <f t="shared" si="33"/>
        <v>0</v>
      </c>
      <c r="R54" s="606" t="str">
        <f>IF(D54=0," ",IF(D54&gt;0,IF(AND(D54&gt;0,J54=30),VLOOKUP(E54,$BB$45:$BC$64,2),IF(AND(D54&gt;0,J54=45),VLOOKUP(E54,$BE$45:$BF$64,2)))&amp;IF('KB Duct Parts'!$BL$14=2," SS","")))</f>
        <v xml:space="preserve"> </v>
      </c>
      <c r="S54" t="str">
        <f>IF(AND('KB Duct Parts'!$BL$14=1,$D54&gt;0),VLOOKUP($E54,$BJ$6:$BO$25,S$5),IF(AND($D54&gt;0,'KB Duct Parts'!$BL$14=2),18," "))</f>
        <v xml:space="preserve"> </v>
      </c>
      <c r="T54" t="b">
        <f>IF(AND('KB Duct Parts'!$BL$14=1,$D54&gt;0),VLOOKUP($E54,$BJ$6:$BO$25,T$5),IF(AND($D54&gt;0,'KB Duct Parts'!$BL$14=2)," "))</f>
        <v>0</v>
      </c>
      <c r="U54" t="b">
        <f>IF(AND('KB Duct Parts'!$BL$14=1,$D54&gt;0),VLOOKUP($E54,$BJ$6:$BO$25,U$5),IF(AND($D54&gt;0,'KB Duct Parts'!$BL$14=2)," "))</f>
        <v>0</v>
      </c>
      <c r="V54" t="b">
        <f>IF(AND('KB Duct Parts'!$BL$14=1,$D54&gt;0),VLOOKUP($E54,$BJ$6:$BO$25,V$5),IF(AND($D54&gt;0,'KB Duct Parts'!$BL$14=2)," "))</f>
        <v>0</v>
      </c>
      <c r="W54" t="b">
        <f>IF(AND('KB Duct Parts'!$BL$14=1,$D54&gt;0),VLOOKUP($E54,$BJ$6:$BO$25,W$5),IF(AND($D54&gt;0,'KB Duct Parts'!$BL$14=2)," "))</f>
        <v>0</v>
      </c>
      <c r="Y54" t="b">
        <f t="shared" si="34"/>
        <v>0</v>
      </c>
      <c r="Z54">
        <f>IF(AND(F54&gt;3,G54="FL"),VLOOKUP(F54,'Price List'!$BJ$2344:$BL$2362,3),0)</f>
        <v>0</v>
      </c>
      <c r="AA54">
        <f>IF(AND(H54&gt;3,I54="FL"),VLOOKUP(H54,'Price List'!$BJ$2344:$BL$2362,3),0)</f>
        <v>0</v>
      </c>
      <c r="AB54" t="b">
        <f t="shared" si="35"/>
        <v>0</v>
      </c>
      <c r="AC54">
        <f t="shared" si="55"/>
        <v>0</v>
      </c>
      <c r="AD54" s="365">
        <f t="shared" si="56"/>
        <v>0</v>
      </c>
      <c r="AE54" s="426">
        <f t="shared" si="36"/>
        <v>0</v>
      </c>
      <c r="AF54" s="426">
        <f t="shared" si="37"/>
        <v>0</v>
      </c>
      <c r="AG54" s="426">
        <f t="shared" si="37"/>
        <v>0</v>
      </c>
      <c r="AH54" s="426">
        <f t="shared" si="37"/>
        <v>0</v>
      </c>
      <c r="AI54" s="426">
        <f t="shared" si="37"/>
        <v>0</v>
      </c>
      <c r="AJ54" s="426">
        <f t="shared" si="37"/>
        <v>0</v>
      </c>
      <c r="AK54" s="426">
        <f t="shared" si="37"/>
        <v>0</v>
      </c>
      <c r="AL54" s="426">
        <f t="shared" si="37"/>
        <v>0</v>
      </c>
      <c r="AM54" s="426">
        <f t="shared" si="37"/>
        <v>0</v>
      </c>
      <c r="AN54" s="426">
        <f t="shared" si="37"/>
        <v>0</v>
      </c>
      <c r="AO54" s="426">
        <f t="shared" si="37"/>
        <v>0</v>
      </c>
      <c r="AP54" s="426">
        <f t="shared" si="37"/>
        <v>0</v>
      </c>
      <c r="AQ54" s="426">
        <f t="shared" si="37"/>
        <v>0</v>
      </c>
      <c r="AR54" s="426">
        <f t="shared" si="37"/>
        <v>0</v>
      </c>
      <c r="AS54" s="426">
        <f t="shared" si="37"/>
        <v>0</v>
      </c>
      <c r="AT54" s="426">
        <f t="shared" si="37"/>
        <v>0</v>
      </c>
      <c r="AU54" s="426">
        <f t="shared" si="37"/>
        <v>0</v>
      </c>
      <c r="AV54" s="426">
        <f t="shared" si="38"/>
        <v>0</v>
      </c>
      <c r="AW54" s="426">
        <f t="shared" si="38"/>
        <v>0</v>
      </c>
      <c r="AX54" s="426">
        <f t="shared" si="38"/>
        <v>0</v>
      </c>
      <c r="AY54" s="426"/>
      <c r="AZ54" s="426"/>
      <c r="BA54" s="426"/>
      <c r="BB54" s="426">
        <v>12</v>
      </c>
      <c r="BC54" s="588">
        <v>14212.3</v>
      </c>
      <c r="BD54" s="368"/>
      <c r="BE54" s="426">
        <v>12</v>
      </c>
      <c r="BF54" s="588">
        <v>14212.45</v>
      </c>
      <c r="BJ54">
        <v>12</v>
      </c>
      <c r="BK54">
        <f t="shared" si="39"/>
        <v>18</v>
      </c>
      <c r="BL54">
        <f t="shared" si="39"/>
        <v>16</v>
      </c>
      <c r="BM54">
        <f t="shared" si="39"/>
        <v>14</v>
      </c>
      <c r="BN54">
        <f t="shared" si="39"/>
        <v>12</v>
      </c>
      <c r="BO54">
        <f t="shared" si="39"/>
        <v>10</v>
      </c>
      <c r="BP54">
        <f>'Price List'!AK865</f>
        <v>0</v>
      </c>
      <c r="BQ54">
        <f>'Price List'!AL865</f>
        <v>0</v>
      </c>
      <c r="BR54">
        <f>'Price List'!AM865</f>
        <v>6</v>
      </c>
      <c r="BS54" s="643">
        <f>'Price List'!AN960</f>
        <v>182.2</v>
      </c>
      <c r="BT54" s="644">
        <f>'Price List'!AO960</f>
        <v>236.85999999999999</v>
      </c>
      <c r="BU54" s="644">
        <f>'Price List'!AP960</f>
        <v>273.29999999999995</v>
      </c>
      <c r="BV54" s="644">
        <f>'Price List'!AQ960</f>
        <v>318.84999999999997</v>
      </c>
      <c r="BW54" s="645">
        <f>'Price List'!AR960</f>
        <v>364.4</v>
      </c>
      <c r="BX54" s="433">
        <f>'Price List'!AN1813</f>
        <v>420.6</v>
      </c>
      <c r="BY54" s="610">
        <f t="shared" si="57"/>
        <v>40.68</v>
      </c>
      <c r="CB54" s="599"/>
      <c r="CC54" s="602"/>
      <c r="CD54" s="432"/>
      <c r="CE54" s="596"/>
      <c r="CF54" s="432"/>
      <c r="CG54" s="431"/>
      <c r="CH54" s="602"/>
      <c r="CI54" s="615" t="str">
        <f>IF('KB Duct Parts'!$BL$14=1,"Galv","SS")</f>
        <v>Galv</v>
      </c>
      <c r="CJ54" s="605" t="str">
        <f t="shared" si="40"/>
        <v xml:space="preserve"> </v>
      </c>
      <c r="CK54" s="674" t="str">
        <f t="shared" si="58"/>
        <v xml:space="preserve"> </v>
      </c>
      <c r="CL54" s="430" t="str">
        <f t="shared" si="59"/>
        <v xml:space="preserve"> </v>
      </c>
      <c r="CM54" s="607">
        <f>IF('KB Duct Parts'!$BL$14=1,SUM(CY54:DA54),SUM(DB54:DD54))</f>
        <v>0</v>
      </c>
      <c r="CN54" s="618">
        <f t="shared" si="41"/>
        <v>0</v>
      </c>
      <c r="CO54" s="609"/>
      <c r="CP54" s="609"/>
      <c r="CQ54" s="609"/>
      <c r="CR54" s="606" t="str">
        <f>IF(CB54=0," ",IF(CB54&gt;0,IF(CB54&gt;0,VLOOKUP(CC54,$DZ$45:$EA$64,2)&amp;IF('KB Duct Parts'!$BL$14=2," SS",""))))</f>
        <v xml:space="preserve"> </v>
      </c>
      <c r="CS54" t="str">
        <f>IF(AND('KB Duct Parts'!$BL$14=1,$CB54&gt;0),VLOOKUP($CC54,$EH$45:$EO$64,CS$44),IF(AND($CB54&gt;0,'KB Duct Parts'!$BL$14=2),18," "))</f>
        <v xml:space="preserve"> </v>
      </c>
      <c r="CT54" t="str">
        <f>IF(AND('KB Duct Parts'!$BL$14=1,$CB54&gt;0),VLOOKUP($CC54,$EH$45:$EO$64,CT$44),IF(AND($CB54&gt;0,'KB Duct Parts'!$BL$14=2),18," "))</f>
        <v xml:space="preserve"> </v>
      </c>
      <c r="CU54" t="str">
        <f>IF(AND('KB Duct Parts'!$BL$14=1,$CB54&gt;0),VLOOKUP($CC54,$EH$45:$EO$64,CU$44),IF(AND($CB54&gt;0,'KB Duct Parts'!$BL$14=2),18," "))</f>
        <v xml:space="preserve"> </v>
      </c>
      <c r="CV54" t="str">
        <f>IF(AND('KB Duct Parts'!$BL$14=1,$CB54&gt;0),VLOOKUP($CC54,$EH$45:$EO$64,CV$44),IF(AND($CB54&gt;0,'KB Duct Parts'!$BL$14=2),18," "))</f>
        <v xml:space="preserve"> </v>
      </c>
      <c r="CW54" t="str">
        <f>IF(AND('KB Duct Parts'!$BL$14=1,$CB54&gt;0),VLOOKUP($CC54,$EH$45:$EO$64,CW$44),IF(AND($CB54&gt;0,'KB Duct Parts'!$BL$14=2),18," "))</f>
        <v xml:space="preserve"> </v>
      </c>
      <c r="CY54" t="b">
        <f t="shared" si="42"/>
        <v>0</v>
      </c>
      <c r="CZ54">
        <f>IF(AND(CD54&gt;3,CE54="FL"),VLOOKUP(CD54,'Price List'!$BJ$2344:$BL$2362,3),0)</f>
        <v>0</v>
      </c>
      <c r="DA54">
        <f>IF(AND(CF54&gt;3,CG54="FL"),VLOOKUP(CF54,'Price List'!$BJ$2344:$BL$2362,3),0)</f>
        <v>0</v>
      </c>
      <c r="DB54" t="b">
        <f t="shared" si="60"/>
        <v>0</v>
      </c>
      <c r="DC54">
        <f t="shared" si="61"/>
        <v>0</v>
      </c>
      <c r="DD54" s="365">
        <f t="shared" si="62"/>
        <v>0</v>
      </c>
      <c r="DE54" s="426">
        <f t="shared" si="43"/>
        <v>0</v>
      </c>
      <c r="DF54" s="426">
        <f t="shared" si="44"/>
        <v>0</v>
      </c>
      <c r="DG54" s="426">
        <f t="shared" si="44"/>
        <v>0</v>
      </c>
      <c r="DH54" s="426">
        <f t="shared" si="44"/>
        <v>0</v>
      </c>
      <c r="DI54" s="426">
        <f t="shared" si="44"/>
        <v>0</v>
      </c>
      <c r="DJ54" s="426">
        <f t="shared" si="44"/>
        <v>0</v>
      </c>
      <c r="DK54" s="426">
        <f t="shared" si="44"/>
        <v>0</v>
      </c>
      <c r="DL54" s="426">
        <f t="shared" si="44"/>
        <v>0</v>
      </c>
      <c r="DM54" s="426">
        <f t="shared" si="44"/>
        <v>0</v>
      </c>
      <c r="DN54" s="426">
        <f t="shared" si="44"/>
        <v>0</v>
      </c>
      <c r="DO54" s="426">
        <f t="shared" si="44"/>
        <v>0</v>
      </c>
      <c r="DP54" s="426">
        <f t="shared" si="44"/>
        <v>0</v>
      </c>
      <c r="DQ54" s="426">
        <f t="shared" si="44"/>
        <v>0</v>
      </c>
      <c r="DR54" s="426">
        <f t="shared" si="44"/>
        <v>0</v>
      </c>
      <c r="DS54" s="426">
        <f t="shared" si="44"/>
        <v>0</v>
      </c>
      <c r="DT54" s="426">
        <f t="shared" si="44"/>
        <v>0</v>
      </c>
      <c r="DU54" s="426">
        <f t="shared" si="44"/>
        <v>0</v>
      </c>
      <c r="DV54" s="426">
        <f t="shared" si="45"/>
        <v>0</v>
      </c>
      <c r="DW54" s="426">
        <f t="shared" si="45"/>
        <v>0</v>
      </c>
      <c r="DX54" s="426">
        <f t="shared" si="45"/>
        <v>0</v>
      </c>
      <c r="DY54" s="426"/>
      <c r="DZ54" s="426">
        <v>12</v>
      </c>
      <c r="EA54" s="648">
        <v>14312</v>
      </c>
      <c r="EB54" s="368"/>
      <c r="EC54" s="426"/>
      <c r="ED54" s="588"/>
      <c r="EH54">
        <v>12</v>
      </c>
      <c r="EI54">
        <f t="shared" si="63"/>
        <v>18</v>
      </c>
      <c r="EJ54">
        <f t="shared" si="46"/>
        <v>16</v>
      </c>
      <c r="EK54">
        <f t="shared" si="47"/>
        <v>14</v>
      </c>
      <c r="EL54">
        <f t="shared" si="48"/>
        <v>12</v>
      </c>
      <c r="EM54">
        <f t="shared" si="49"/>
        <v>10</v>
      </c>
      <c r="EN54">
        <f t="shared" si="50"/>
        <v>0</v>
      </c>
      <c r="EO54">
        <f t="shared" si="51"/>
        <v>0</v>
      </c>
      <c r="EP54">
        <f>'Price List'!DI865</f>
        <v>0</v>
      </c>
      <c r="EQ54" s="643">
        <f>'Price List'!AN1034</f>
        <v>139.4</v>
      </c>
      <c r="ER54" s="644">
        <f>'Price List'!AO1034</f>
        <v>181.22000000000003</v>
      </c>
      <c r="ES54" s="644">
        <f>'Price List'!AP1034</f>
        <v>209.10000000000002</v>
      </c>
      <c r="ET54" s="644">
        <f>'Price List'!AQ1034</f>
        <v>243.95000000000002</v>
      </c>
      <c r="EU54" s="645">
        <f>'Price List'!AR1034</f>
        <v>278.8</v>
      </c>
      <c r="EV54" s="646">
        <f>'Price List'!AN1887</f>
        <v>341.3</v>
      </c>
      <c r="EW54" s="610">
        <f t="shared" si="64"/>
        <v>40.68</v>
      </c>
    </row>
    <row r="55" spans="2:153" x14ac:dyDescent="0.2">
      <c r="B55" s="909" t="s">
        <v>100</v>
      </c>
      <c r="D55" s="599"/>
      <c r="E55" s="602"/>
      <c r="F55" s="432"/>
      <c r="G55" s="596"/>
      <c r="H55" s="432"/>
      <c r="I55" s="431"/>
      <c r="J55" s="596"/>
      <c r="K55" s="602"/>
      <c r="L55" s="615" t="str">
        <f>IF('KB Duct Parts'!$BL$14=1,"Galv","SS")</f>
        <v>Galv</v>
      </c>
      <c r="M55" s="605" t="str">
        <f t="shared" si="52"/>
        <v xml:space="preserve"> </v>
      </c>
      <c r="N55" s="430" t="str">
        <f t="shared" si="53"/>
        <v xml:space="preserve"> </v>
      </c>
      <c r="O55" s="430" t="str">
        <f t="shared" si="54"/>
        <v xml:space="preserve"> </v>
      </c>
      <c r="P55" s="607">
        <f>IF('KB Duct Parts'!$BL$14=1,SUM(Y55:AA55),SUM(AB55:AD55))</f>
        <v>0</v>
      </c>
      <c r="Q55" s="618">
        <f t="shared" si="33"/>
        <v>0</v>
      </c>
      <c r="R55" s="606" t="str">
        <f>IF(D55=0," ",IF(D55&gt;0,IF(AND(D55&gt;0,J55=30),VLOOKUP(E55,$BB$45:$BC$64,2),IF(AND(D55&gt;0,J55=45),VLOOKUP(E55,$BE$45:$BF$64,2)))&amp;IF('KB Duct Parts'!$BL$14=2," SS","")))</f>
        <v xml:space="preserve"> </v>
      </c>
      <c r="S55" t="str">
        <f>IF(AND('KB Duct Parts'!$BL$14=1,$D55&gt;0),VLOOKUP($E55,$BJ$6:$BO$25,S$5),IF(AND($D55&gt;0,'KB Duct Parts'!$BL$14=2),18," "))</f>
        <v xml:space="preserve"> </v>
      </c>
      <c r="T55" t="b">
        <f>IF(AND('KB Duct Parts'!$BL$14=1,$D55&gt;0),VLOOKUP($E55,$BJ$6:$BO$25,T$5),IF(AND($D55&gt;0,'KB Duct Parts'!$BL$14=2)," "))</f>
        <v>0</v>
      </c>
      <c r="U55" t="b">
        <f>IF(AND('KB Duct Parts'!$BL$14=1,$D55&gt;0),VLOOKUP($E55,$BJ$6:$BO$25,U$5),IF(AND($D55&gt;0,'KB Duct Parts'!$BL$14=2)," "))</f>
        <v>0</v>
      </c>
      <c r="V55" t="b">
        <f>IF(AND('KB Duct Parts'!$BL$14=1,$D55&gt;0),VLOOKUP($E55,$BJ$6:$BO$25,V$5),IF(AND($D55&gt;0,'KB Duct Parts'!$BL$14=2)," "))</f>
        <v>0</v>
      </c>
      <c r="W55" t="b">
        <f>IF(AND('KB Duct Parts'!$BL$14=1,$D55&gt;0),VLOOKUP($E55,$BJ$6:$BO$25,W$5),IF(AND($D55&gt;0,'KB Duct Parts'!$BL$14=2)," "))</f>
        <v>0</v>
      </c>
      <c r="Y55" t="b">
        <f t="shared" si="34"/>
        <v>0</v>
      </c>
      <c r="Z55">
        <f>IF(AND(F55&gt;3,G55="FL"),VLOOKUP(F55,'Price List'!$BJ$2344:$BL$2362,3),0)</f>
        <v>0</v>
      </c>
      <c r="AA55">
        <f>IF(AND(H55&gt;3,I55="FL"),VLOOKUP(H55,'Price List'!$BJ$2344:$BL$2362,3),0)</f>
        <v>0</v>
      </c>
      <c r="AB55" t="b">
        <f t="shared" si="35"/>
        <v>0</v>
      </c>
      <c r="AC55">
        <f t="shared" si="55"/>
        <v>0</v>
      </c>
      <c r="AD55" s="365">
        <f t="shared" si="56"/>
        <v>0</v>
      </c>
      <c r="AE55" s="426">
        <f t="shared" si="36"/>
        <v>0</v>
      </c>
      <c r="AF55" s="426">
        <f t="shared" si="37"/>
        <v>0</v>
      </c>
      <c r="AG55" s="426">
        <f t="shared" si="37"/>
        <v>0</v>
      </c>
      <c r="AH55" s="426">
        <f t="shared" si="37"/>
        <v>0</v>
      </c>
      <c r="AI55" s="426">
        <f t="shared" si="37"/>
        <v>0</v>
      </c>
      <c r="AJ55" s="426">
        <f t="shared" si="37"/>
        <v>0</v>
      </c>
      <c r="AK55" s="426">
        <f t="shared" si="37"/>
        <v>0</v>
      </c>
      <c r="AL55" s="426">
        <f t="shared" si="37"/>
        <v>0</v>
      </c>
      <c r="AM55" s="426">
        <f t="shared" si="37"/>
        <v>0</v>
      </c>
      <c r="AN55" s="426">
        <f t="shared" si="37"/>
        <v>0</v>
      </c>
      <c r="AO55" s="426">
        <f t="shared" si="37"/>
        <v>0</v>
      </c>
      <c r="AP55" s="426">
        <f t="shared" si="37"/>
        <v>0</v>
      </c>
      <c r="AQ55" s="426">
        <f t="shared" si="37"/>
        <v>0</v>
      </c>
      <c r="AR55" s="426">
        <f t="shared" si="37"/>
        <v>0</v>
      </c>
      <c r="AS55" s="426">
        <f t="shared" si="37"/>
        <v>0</v>
      </c>
      <c r="AT55" s="426">
        <f t="shared" si="37"/>
        <v>0</v>
      </c>
      <c r="AU55" s="426">
        <f t="shared" si="37"/>
        <v>0</v>
      </c>
      <c r="AV55" s="426">
        <f t="shared" si="38"/>
        <v>0</v>
      </c>
      <c r="AW55" s="426">
        <f t="shared" si="38"/>
        <v>0</v>
      </c>
      <c r="AX55" s="426">
        <f t="shared" si="38"/>
        <v>0</v>
      </c>
      <c r="AY55" s="426"/>
      <c r="AZ55" s="426"/>
      <c r="BA55" s="426"/>
      <c r="BB55" s="426">
        <v>13</v>
      </c>
      <c r="BC55" s="588">
        <v>14213.3</v>
      </c>
      <c r="BD55" s="368"/>
      <c r="BE55" s="426">
        <v>13</v>
      </c>
      <c r="BF55" s="588">
        <v>14213.45</v>
      </c>
      <c r="BJ55">
        <v>13</v>
      </c>
      <c r="BK55">
        <f t="shared" ref="BK55:BO62" si="65">BK16</f>
        <v>18</v>
      </c>
      <c r="BL55">
        <f t="shared" si="65"/>
        <v>16</v>
      </c>
      <c r="BM55">
        <f t="shared" si="65"/>
        <v>14</v>
      </c>
      <c r="BN55">
        <f t="shared" si="65"/>
        <v>12</v>
      </c>
      <c r="BO55">
        <f t="shared" si="65"/>
        <v>10</v>
      </c>
      <c r="BP55">
        <f>'Price List'!AK866</f>
        <v>0</v>
      </c>
      <c r="BQ55">
        <f>'Price List'!AL866</f>
        <v>0</v>
      </c>
      <c r="BR55">
        <f>'Price List'!AM866</f>
        <v>6</v>
      </c>
      <c r="BS55" s="643">
        <f>'Price List'!AN961</f>
        <v>200.7</v>
      </c>
      <c r="BT55" s="644">
        <f>'Price List'!AO961</f>
        <v>260.90999999999997</v>
      </c>
      <c r="BU55" s="644">
        <f>'Price List'!AP961</f>
        <v>301.04999999999995</v>
      </c>
      <c r="BV55" s="644">
        <f>'Price List'!AQ961</f>
        <v>351.22499999999997</v>
      </c>
      <c r="BW55" s="645">
        <f>'Price List'!AR961</f>
        <v>401.4</v>
      </c>
      <c r="BX55" s="433">
        <f>'Price List'!AN1814</f>
        <v>462.8</v>
      </c>
      <c r="BY55" s="610">
        <f t="shared" si="57"/>
        <v>43.07</v>
      </c>
      <c r="CB55" s="599"/>
      <c r="CC55" s="602"/>
      <c r="CD55" s="432"/>
      <c r="CE55" s="596"/>
      <c r="CF55" s="432"/>
      <c r="CG55" s="431"/>
      <c r="CH55" s="602"/>
      <c r="CI55" s="615" t="str">
        <f>IF('KB Duct Parts'!$BL$14=1,"Galv","SS")</f>
        <v>Galv</v>
      </c>
      <c r="CJ55" s="605" t="str">
        <f t="shared" si="40"/>
        <v xml:space="preserve"> </v>
      </c>
      <c r="CK55" s="674" t="str">
        <f t="shared" si="58"/>
        <v xml:space="preserve"> </v>
      </c>
      <c r="CL55" s="430" t="str">
        <f t="shared" si="59"/>
        <v xml:space="preserve"> </v>
      </c>
      <c r="CM55" s="607">
        <f>IF('KB Duct Parts'!$BL$14=1,SUM(CY55:DA55),SUM(DB55:DD55))</f>
        <v>0</v>
      </c>
      <c r="CN55" s="618">
        <f t="shared" si="41"/>
        <v>0</v>
      </c>
      <c r="CO55" s="609"/>
      <c r="CP55" s="609"/>
      <c r="CQ55" s="609"/>
      <c r="CR55" s="606" t="str">
        <f>IF(CB55=0," ",IF(CB55&gt;0,IF(CB55&gt;0,VLOOKUP(CC55,$DZ$45:$EA$64,2)&amp;IF('KB Duct Parts'!$BL$14=2," SS",""))))</f>
        <v xml:space="preserve"> </v>
      </c>
      <c r="CS55" t="str">
        <f>IF(AND('KB Duct Parts'!$BL$14=1,$CB55&gt;0),VLOOKUP($CC55,$EH$45:$EO$64,CS$44),IF(AND($CB55&gt;0,'KB Duct Parts'!$BL$14=2),18," "))</f>
        <v xml:space="preserve"> </v>
      </c>
      <c r="CT55" t="str">
        <f>IF(AND('KB Duct Parts'!$BL$14=1,$CB55&gt;0),VLOOKUP($CC55,$EH$45:$EO$64,CT$44),IF(AND($CB55&gt;0,'KB Duct Parts'!$BL$14=2),18," "))</f>
        <v xml:space="preserve"> </v>
      </c>
      <c r="CU55" t="str">
        <f>IF(AND('KB Duct Parts'!$BL$14=1,$CB55&gt;0),VLOOKUP($CC55,$EH$45:$EO$64,CU$44),IF(AND($CB55&gt;0,'KB Duct Parts'!$BL$14=2),18," "))</f>
        <v xml:space="preserve"> </v>
      </c>
      <c r="CV55" t="str">
        <f>IF(AND('KB Duct Parts'!$BL$14=1,$CB55&gt;0),VLOOKUP($CC55,$EH$45:$EO$64,CV$44),IF(AND($CB55&gt;0,'KB Duct Parts'!$BL$14=2),18," "))</f>
        <v xml:space="preserve"> </v>
      </c>
      <c r="CW55" t="str">
        <f>IF(AND('KB Duct Parts'!$BL$14=1,$CB55&gt;0),VLOOKUP($CC55,$EH$45:$EO$64,CW$44),IF(AND($CB55&gt;0,'KB Duct Parts'!$BL$14=2),18," "))</f>
        <v xml:space="preserve"> </v>
      </c>
      <c r="CY55" t="b">
        <f t="shared" si="42"/>
        <v>0</v>
      </c>
      <c r="CZ55">
        <f>IF(AND(CD55&gt;3,CE55="FL"),VLOOKUP(CD55,'Price List'!$BJ$2344:$BL$2362,3),0)</f>
        <v>0</v>
      </c>
      <c r="DA55">
        <f>IF(AND(CF55&gt;3,CG55="FL"),VLOOKUP(CF55,'Price List'!$BJ$2344:$BL$2362,3),0)</f>
        <v>0</v>
      </c>
      <c r="DB55" t="b">
        <f t="shared" si="60"/>
        <v>0</v>
      </c>
      <c r="DC55">
        <f t="shared" si="61"/>
        <v>0</v>
      </c>
      <c r="DD55" s="365">
        <f t="shared" si="62"/>
        <v>0</v>
      </c>
      <c r="DE55" s="426">
        <f t="shared" si="43"/>
        <v>0</v>
      </c>
      <c r="DF55" s="426">
        <f t="shared" si="44"/>
        <v>0</v>
      </c>
      <c r="DG55" s="426">
        <f t="shared" si="44"/>
        <v>0</v>
      </c>
      <c r="DH55" s="426">
        <f t="shared" si="44"/>
        <v>0</v>
      </c>
      <c r="DI55" s="426">
        <f t="shared" si="44"/>
        <v>0</v>
      </c>
      <c r="DJ55" s="426">
        <f t="shared" si="44"/>
        <v>0</v>
      </c>
      <c r="DK55" s="426">
        <f t="shared" si="44"/>
        <v>0</v>
      </c>
      <c r="DL55" s="426">
        <f t="shared" si="44"/>
        <v>0</v>
      </c>
      <c r="DM55" s="426">
        <f t="shared" si="44"/>
        <v>0</v>
      </c>
      <c r="DN55" s="426">
        <f t="shared" si="44"/>
        <v>0</v>
      </c>
      <c r="DO55" s="426">
        <f t="shared" si="44"/>
        <v>0</v>
      </c>
      <c r="DP55" s="426">
        <f t="shared" si="44"/>
        <v>0</v>
      </c>
      <c r="DQ55" s="426">
        <f t="shared" si="44"/>
        <v>0</v>
      </c>
      <c r="DR55" s="426">
        <f t="shared" si="44"/>
        <v>0</v>
      </c>
      <c r="DS55" s="426">
        <f t="shared" si="44"/>
        <v>0</v>
      </c>
      <c r="DT55" s="426">
        <f t="shared" si="44"/>
        <v>0</v>
      </c>
      <c r="DU55" s="426">
        <f t="shared" si="44"/>
        <v>0</v>
      </c>
      <c r="DV55" s="426">
        <f t="shared" si="45"/>
        <v>0</v>
      </c>
      <c r="DW55" s="426">
        <f t="shared" si="45"/>
        <v>0</v>
      </c>
      <c r="DX55" s="426">
        <f t="shared" si="45"/>
        <v>0</v>
      </c>
      <c r="DY55" s="426"/>
      <c r="DZ55" s="426">
        <v>13</v>
      </c>
      <c r="EA55" s="648">
        <v>14313</v>
      </c>
      <c r="EB55" s="368"/>
      <c r="EC55" s="426"/>
      <c r="ED55" s="588"/>
      <c r="EH55">
        <v>13</v>
      </c>
      <c r="EI55">
        <f t="shared" si="63"/>
        <v>18</v>
      </c>
      <c r="EJ55">
        <f t="shared" si="46"/>
        <v>16</v>
      </c>
      <c r="EK55">
        <f t="shared" si="47"/>
        <v>14</v>
      </c>
      <c r="EL55">
        <f t="shared" si="48"/>
        <v>12</v>
      </c>
      <c r="EM55">
        <f t="shared" si="49"/>
        <v>10</v>
      </c>
      <c r="EN55">
        <f t="shared" si="50"/>
        <v>0</v>
      </c>
      <c r="EO55">
        <f t="shared" si="51"/>
        <v>0</v>
      </c>
      <c r="EP55">
        <f>'Price List'!DI866</f>
        <v>0</v>
      </c>
      <c r="EQ55" s="643">
        <f>'Price List'!AN1035</f>
        <v>151.69999999999999</v>
      </c>
      <c r="ER55" s="644">
        <f>'Price List'!AO1035</f>
        <v>197.20999999999998</v>
      </c>
      <c r="ES55" s="644">
        <f>'Price List'!AP1035</f>
        <v>227.54999999999998</v>
      </c>
      <c r="ET55" s="644">
        <f>'Price List'!AQ1035</f>
        <v>265.47499999999997</v>
      </c>
      <c r="EU55" s="645">
        <f>'Price List'!AR1035</f>
        <v>303.39999999999998</v>
      </c>
      <c r="EV55" s="646">
        <f>'Price List'!AN1888</f>
        <v>370</v>
      </c>
      <c r="EW55" s="610">
        <f t="shared" si="64"/>
        <v>43.07</v>
      </c>
    </row>
    <row r="56" spans="2:153" x14ac:dyDescent="0.2">
      <c r="B56" s="909"/>
      <c r="D56" s="599"/>
      <c r="E56" s="602"/>
      <c r="F56" s="432"/>
      <c r="G56" s="596"/>
      <c r="H56" s="432"/>
      <c r="I56" s="431"/>
      <c r="J56" s="596"/>
      <c r="K56" s="602"/>
      <c r="L56" s="615" t="str">
        <f>IF('KB Duct Parts'!$BL$14=1,"Galv","SS")</f>
        <v>Galv</v>
      </c>
      <c r="M56" s="605" t="str">
        <f t="shared" si="52"/>
        <v xml:space="preserve"> </v>
      </c>
      <c r="N56" s="430" t="str">
        <f t="shared" si="53"/>
        <v xml:space="preserve"> </v>
      </c>
      <c r="O56" s="430" t="str">
        <f t="shared" si="54"/>
        <v xml:space="preserve"> </v>
      </c>
      <c r="P56" s="607">
        <f>IF('KB Duct Parts'!$BL$14=1,SUM(Y56:AA56),SUM(AB56:AD56))</f>
        <v>0</v>
      </c>
      <c r="Q56" s="618">
        <f t="shared" si="33"/>
        <v>0</v>
      </c>
      <c r="R56" s="606" t="str">
        <f>IF(D56=0," ",IF(D56&gt;0,IF(AND(D56&gt;0,J56=30),VLOOKUP(E56,$BB$45:$BC$64,2),IF(AND(D56&gt;0,J56=45),VLOOKUP(E56,$BE$45:$BF$64,2)))&amp;IF('KB Duct Parts'!$BL$14=2," SS","")))</f>
        <v xml:space="preserve"> </v>
      </c>
      <c r="S56" t="str">
        <f>IF(AND('KB Duct Parts'!$BL$14=1,$D56&gt;0),VLOOKUP($E56,$BJ$6:$BO$25,S$5),IF(AND($D56&gt;0,'KB Duct Parts'!$BL$14=2),18," "))</f>
        <v xml:space="preserve"> </v>
      </c>
      <c r="T56" t="b">
        <f>IF(AND('KB Duct Parts'!$BL$14=1,$D56&gt;0),VLOOKUP($E56,$BJ$6:$BO$25,T$5),IF(AND($D56&gt;0,'KB Duct Parts'!$BL$14=2)," "))</f>
        <v>0</v>
      </c>
      <c r="U56" t="b">
        <f>IF(AND('KB Duct Parts'!$BL$14=1,$D56&gt;0),VLOOKUP($E56,$BJ$6:$BO$25,U$5),IF(AND($D56&gt;0,'KB Duct Parts'!$BL$14=2)," "))</f>
        <v>0</v>
      </c>
      <c r="V56" t="b">
        <f>IF(AND('KB Duct Parts'!$BL$14=1,$D56&gt;0),VLOOKUP($E56,$BJ$6:$BO$25,V$5),IF(AND($D56&gt;0,'KB Duct Parts'!$BL$14=2)," "))</f>
        <v>0</v>
      </c>
      <c r="W56" t="b">
        <f>IF(AND('KB Duct Parts'!$BL$14=1,$D56&gt;0),VLOOKUP($E56,$BJ$6:$BO$25,W$5),IF(AND($D56&gt;0,'KB Duct Parts'!$BL$14=2)," "))</f>
        <v>0</v>
      </c>
      <c r="Y56" t="b">
        <f t="shared" si="34"/>
        <v>0</v>
      </c>
      <c r="Z56">
        <f>IF(AND(F56&gt;3,G56="FL"),VLOOKUP(F56,'Price List'!$BJ$2344:$BL$2362,3),0)</f>
        <v>0</v>
      </c>
      <c r="AA56">
        <f>IF(AND(H56&gt;3,I56="FL"),VLOOKUP(H56,'Price List'!$BJ$2344:$BL$2362,3),0)</f>
        <v>0</v>
      </c>
      <c r="AB56" t="b">
        <f t="shared" si="35"/>
        <v>0</v>
      </c>
      <c r="AC56">
        <f t="shared" si="55"/>
        <v>0</v>
      </c>
      <c r="AD56" s="365">
        <f t="shared" si="56"/>
        <v>0</v>
      </c>
      <c r="AE56" s="426">
        <f t="shared" si="36"/>
        <v>0</v>
      </c>
      <c r="AF56" s="426">
        <f t="shared" si="37"/>
        <v>0</v>
      </c>
      <c r="AG56" s="426">
        <f t="shared" si="37"/>
        <v>0</v>
      </c>
      <c r="AH56" s="426">
        <f t="shared" si="37"/>
        <v>0</v>
      </c>
      <c r="AI56" s="426">
        <f t="shared" si="37"/>
        <v>0</v>
      </c>
      <c r="AJ56" s="426">
        <f t="shared" si="37"/>
        <v>0</v>
      </c>
      <c r="AK56" s="426">
        <f t="shared" si="37"/>
        <v>0</v>
      </c>
      <c r="AL56" s="426">
        <f t="shared" si="37"/>
        <v>0</v>
      </c>
      <c r="AM56" s="426">
        <f t="shared" si="37"/>
        <v>0</v>
      </c>
      <c r="AN56" s="426">
        <f t="shared" si="37"/>
        <v>0</v>
      </c>
      <c r="AO56" s="426">
        <f t="shared" si="37"/>
        <v>0</v>
      </c>
      <c r="AP56" s="426">
        <f t="shared" si="37"/>
        <v>0</v>
      </c>
      <c r="AQ56" s="426">
        <f t="shared" si="37"/>
        <v>0</v>
      </c>
      <c r="AR56" s="426">
        <f t="shared" si="37"/>
        <v>0</v>
      </c>
      <c r="AS56" s="426">
        <f t="shared" si="37"/>
        <v>0</v>
      </c>
      <c r="AT56" s="426">
        <f t="shared" si="37"/>
        <v>0</v>
      </c>
      <c r="AU56" s="426">
        <f t="shared" si="37"/>
        <v>0</v>
      </c>
      <c r="AV56" s="426">
        <f t="shared" si="38"/>
        <v>0</v>
      </c>
      <c r="AW56" s="426">
        <f t="shared" si="38"/>
        <v>0</v>
      </c>
      <c r="AX56" s="426">
        <f t="shared" si="38"/>
        <v>0</v>
      </c>
      <c r="AY56" s="426"/>
      <c r="AZ56" s="426"/>
      <c r="BA56" s="426"/>
      <c r="BB56" s="426">
        <v>14</v>
      </c>
      <c r="BC56" s="588">
        <v>14214.3</v>
      </c>
      <c r="BD56" s="368"/>
      <c r="BE56" s="426">
        <v>14</v>
      </c>
      <c r="BF56" s="588">
        <v>14214.45</v>
      </c>
      <c r="BJ56">
        <v>14</v>
      </c>
      <c r="BK56">
        <f t="shared" si="65"/>
        <v>18</v>
      </c>
      <c r="BL56">
        <f t="shared" si="65"/>
        <v>16</v>
      </c>
      <c r="BM56">
        <f t="shared" si="65"/>
        <v>14</v>
      </c>
      <c r="BN56">
        <f t="shared" si="65"/>
        <v>12</v>
      </c>
      <c r="BO56">
        <f t="shared" si="65"/>
        <v>10</v>
      </c>
      <c r="BP56">
        <f>'Price List'!AK867</f>
        <v>0</v>
      </c>
      <c r="BQ56">
        <f>'Price List'!AL867</f>
        <v>0</v>
      </c>
      <c r="BR56">
        <f>'Price List'!AM867</f>
        <v>6</v>
      </c>
      <c r="BS56" s="643">
        <f>'Price List'!AN962</f>
        <v>219.4</v>
      </c>
      <c r="BT56" s="644">
        <f>'Price List'!AO962</f>
        <v>285.22000000000003</v>
      </c>
      <c r="BU56" s="644">
        <f>'Price List'!AP962</f>
        <v>329.1</v>
      </c>
      <c r="BV56" s="644">
        <f>'Price List'!AQ962</f>
        <v>383.95</v>
      </c>
      <c r="BW56" s="645">
        <f>'Price List'!AR962</f>
        <v>438.8</v>
      </c>
      <c r="BX56" s="433">
        <f>'Price List'!AN1815</f>
        <v>506.5</v>
      </c>
      <c r="BY56" s="610">
        <f t="shared" si="57"/>
        <v>45.91</v>
      </c>
      <c r="CB56" s="599"/>
      <c r="CC56" s="602"/>
      <c r="CD56" s="432"/>
      <c r="CE56" s="596"/>
      <c r="CF56" s="432"/>
      <c r="CG56" s="431"/>
      <c r="CH56" s="602"/>
      <c r="CI56" s="615" t="str">
        <f>IF('KB Duct Parts'!$BL$14=1,"Galv","SS")</f>
        <v>Galv</v>
      </c>
      <c r="CJ56" s="605" t="str">
        <f t="shared" si="40"/>
        <v xml:space="preserve"> </v>
      </c>
      <c r="CK56" s="674" t="str">
        <f t="shared" si="58"/>
        <v xml:space="preserve"> </v>
      </c>
      <c r="CL56" s="430" t="str">
        <f t="shared" si="59"/>
        <v xml:space="preserve"> </v>
      </c>
      <c r="CM56" s="607">
        <f>IF('KB Duct Parts'!$BL$14=1,SUM(CY56:DA56),SUM(DB56:DD56))</f>
        <v>0</v>
      </c>
      <c r="CN56" s="618">
        <f t="shared" si="41"/>
        <v>0</v>
      </c>
      <c r="CO56" s="609"/>
      <c r="CP56" s="609"/>
      <c r="CQ56" s="609"/>
      <c r="CR56" s="606" t="str">
        <f>IF(CB56=0," ",IF(CB56&gt;0,IF(CB56&gt;0,VLOOKUP(CC56,$DZ$45:$EA$64,2)&amp;IF('KB Duct Parts'!$BL$14=2," SS",""))))</f>
        <v xml:space="preserve"> </v>
      </c>
      <c r="CS56" t="str">
        <f>IF(AND('KB Duct Parts'!$BL$14=1,$CB56&gt;0),VLOOKUP($CC56,$EH$45:$EO$64,CS$44),IF(AND($CB56&gt;0,'KB Duct Parts'!$BL$14=2),18," "))</f>
        <v xml:space="preserve"> </v>
      </c>
      <c r="CT56" t="str">
        <f>IF(AND('KB Duct Parts'!$BL$14=1,$CB56&gt;0),VLOOKUP($CC56,$EH$45:$EO$64,CT$44),IF(AND($CB56&gt;0,'KB Duct Parts'!$BL$14=2),18," "))</f>
        <v xml:space="preserve"> </v>
      </c>
      <c r="CU56" t="str">
        <f>IF(AND('KB Duct Parts'!$BL$14=1,$CB56&gt;0),VLOOKUP($CC56,$EH$45:$EO$64,CU$44),IF(AND($CB56&gt;0,'KB Duct Parts'!$BL$14=2),18," "))</f>
        <v xml:space="preserve"> </v>
      </c>
      <c r="CV56" t="str">
        <f>IF(AND('KB Duct Parts'!$BL$14=1,$CB56&gt;0),VLOOKUP($CC56,$EH$45:$EO$64,CV$44),IF(AND($CB56&gt;0,'KB Duct Parts'!$BL$14=2),18," "))</f>
        <v xml:space="preserve"> </v>
      </c>
      <c r="CW56" t="str">
        <f>IF(AND('KB Duct Parts'!$BL$14=1,$CB56&gt;0),VLOOKUP($CC56,$EH$45:$EO$64,CW$44),IF(AND($CB56&gt;0,'KB Duct Parts'!$BL$14=2),18," "))</f>
        <v xml:space="preserve"> </v>
      </c>
      <c r="CY56" t="b">
        <f t="shared" si="42"/>
        <v>0</v>
      </c>
      <c r="CZ56">
        <f>IF(AND(CD56&gt;3,CE56="FL"),VLOOKUP(CD56,'Price List'!$BJ$2344:$BL$2362,3),0)</f>
        <v>0</v>
      </c>
      <c r="DA56">
        <f>IF(AND(CF56&gt;3,CG56="FL"),VLOOKUP(CF56,'Price List'!$BJ$2344:$BL$2362,3),0)</f>
        <v>0</v>
      </c>
      <c r="DB56" t="b">
        <f t="shared" si="60"/>
        <v>0</v>
      </c>
      <c r="DC56">
        <f t="shared" si="61"/>
        <v>0</v>
      </c>
      <c r="DD56" s="365">
        <f t="shared" si="62"/>
        <v>0</v>
      </c>
      <c r="DE56" s="426">
        <f t="shared" si="43"/>
        <v>0</v>
      </c>
      <c r="DF56" s="426">
        <f t="shared" si="44"/>
        <v>0</v>
      </c>
      <c r="DG56" s="426">
        <f t="shared" si="44"/>
        <v>0</v>
      </c>
      <c r="DH56" s="426">
        <f t="shared" si="44"/>
        <v>0</v>
      </c>
      <c r="DI56" s="426">
        <f t="shared" si="44"/>
        <v>0</v>
      </c>
      <c r="DJ56" s="426">
        <f t="shared" si="44"/>
        <v>0</v>
      </c>
      <c r="DK56" s="426">
        <f t="shared" si="44"/>
        <v>0</v>
      </c>
      <c r="DL56" s="426">
        <f t="shared" si="44"/>
        <v>0</v>
      </c>
      <c r="DM56" s="426">
        <f t="shared" si="44"/>
        <v>0</v>
      </c>
      <c r="DN56" s="426">
        <f t="shared" si="44"/>
        <v>0</v>
      </c>
      <c r="DO56" s="426">
        <f t="shared" si="44"/>
        <v>0</v>
      </c>
      <c r="DP56" s="426">
        <f t="shared" si="44"/>
        <v>0</v>
      </c>
      <c r="DQ56" s="426">
        <f t="shared" si="44"/>
        <v>0</v>
      </c>
      <c r="DR56" s="426">
        <f t="shared" si="44"/>
        <v>0</v>
      </c>
      <c r="DS56" s="426">
        <f t="shared" si="44"/>
        <v>0</v>
      </c>
      <c r="DT56" s="426">
        <f t="shared" si="44"/>
        <v>0</v>
      </c>
      <c r="DU56" s="426">
        <f t="shared" si="44"/>
        <v>0</v>
      </c>
      <c r="DV56" s="426">
        <f t="shared" si="45"/>
        <v>0</v>
      </c>
      <c r="DW56" s="426">
        <f t="shared" si="45"/>
        <v>0</v>
      </c>
      <c r="DX56" s="426">
        <f t="shared" si="45"/>
        <v>0</v>
      </c>
      <c r="DY56" s="426"/>
      <c r="DZ56" s="426">
        <v>14</v>
      </c>
      <c r="EA56" s="648">
        <v>14314</v>
      </c>
      <c r="EB56" s="368"/>
      <c r="EC56" s="426"/>
      <c r="ED56" s="588"/>
      <c r="EH56">
        <v>14</v>
      </c>
      <c r="EI56">
        <f t="shared" si="63"/>
        <v>18</v>
      </c>
      <c r="EJ56">
        <f t="shared" si="46"/>
        <v>16</v>
      </c>
      <c r="EK56">
        <f t="shared" si="47"/>
        <v>14</v>
      </c>
      <c r="EL56">
        <f t="shared" si="48"/>
        <v>12</v>
      </c>
      <c r="EM56">
        <f t="shared" si="49"/>
        <v>10</v>
      </c>
      <c r="EN56">
        <f t="shared" si="50"/>
        <v>0</v>
      </c>
      <c r="EO56">
        <f t="shared" si="51"/>
        <v>0</v>
      </c>
      <c r="EP56">
        <f>'Price List'!DI867</f>
        <v>0</v>
      </c>
      <c r="EQ56" s="643">
        <f>'Price List'!AN1036</f>
        <v>163.9</v>
      </c>
      <c r="ER56" s="644">
        <f>'Price List'!AO1036</f>
        <v>213.07000000000002</v>
      </c>
      <c r="ES56" s="644">
        <f>'Price List'!AP1036</f>
        <v>245.85000000000002</v>
      </c>
      <c r="ET56" s="644">
        <f>'Price List'!AQ1036</f>
        <v>286.82499999999999</v>
      </c>
      <c r="EU56" s="645">
        <f>'Price List'!AR1036</f>
        <v>327.8</v>
      </c>
      <c r="EV56" s="646">
        <f>'Price List'!AN1889</f>
        <v>397.3</v>
      </c>
      <c r="EW56" s="610">
        <f t="shared" si="64"/>
        <v>45.91</v>
      </c>
    </row>
    <row r="57" spans="2:153" x14ac:dyDescent="0.2">
      <c r="B57" s="909"/>
      <c r="D57" s="599"/>
      <c r="E57" s="602"/>
      <c r="F57" s="432"/>
      <c r="G57" s="596"/>
      <c r="H57" s="432"/>
      <c r="I57" s="431"/>
      <c r="J57" s="596"/>
      <c r="K57" s="602"/>
      <c r="L57" s="615" t="str">
        <f>IF('KB Duct Parts'!$BL$14=1,"Galv","SS")</f>
        <v>Galv</v>
      </c>
      <c r="M57" s="605" t="str">
        <f t="shared" si="52"/>
        <v xml:space="preserve"> </v>
      </c>
      <c r="N57" s="430" t="str">
        <f t="shared" si="53"/>
        <v xml:space="preserve"> </v>
      </c>
      <c r="O57" s="430" t="str">
        <f t="shared" si="54"/>
        <v xml:space="preserve"> </v>
      </c>
      <c r="P57" s="607">
        <f>IF('KB Duct Parts'!$BL$14=1,SUM(Y57:AA57),SUM(AB57:AD57))</f>
        <v>0</v>
      </c>
      <c r="Q57" s="618">
        <f t="shared" si="33"/>
        <v>0</v>
      </c>
      <c r="R57" s="606" t="str">
        <f>IF(D57=0," ",IF(D57&gt;0,IF(AND(D57&gt;0,J57=30),VLOOKUP(E57,$BB$45:$BC$64,2),IF(AND(D57&gt;0,J57=45),VLOOKUP(E57,$BE$45:$BF$64,2)))&amp;IF('KB Duct Parts'!$BL$14=2," SS","")))</f>
        <v xml:space="preserve"> </v>
      </c>
      <c r="S57" t="str">
        <f>IF(AND('KB Duct Parts'!$BL$14=1,$D57&gt;0),VLOOKUP($E57,$BJ$6:$BO$25,S$5),IF(AND($D57&gt;0,'KB Duct Parts'!$BL$14=2),18," "))</f>
        <v xml:space="preserve"> </v>
      </c>
      <c r="T57" t="b">
        <f>IF(AND('KB Duct Parts'!$BL$14=1,$D57&gt;0),VLOOKUP($E57,$BJ$6:$BO$25,T$5),IF(AND($D57&gt;0,'KB Duct Parts'!$BL$14=2)," "))</f>
        <v>0</v>
      </c>
      <c r="U57" t="b">
        <f>IF(AND('KB Duct Parts'!$BL$14=1,$D57&gt;0),VLOOKUP($E57,$BJ$6:$BO$25,U$5),IF(AND($D57&gt;0,'KB Duct Parts'!$BL$14=2)," "))</f>
        <v>0</v>
      </c>
      <c r="V57" t="b">
        <f>IF(AND('KB Duct Parts'!$BL$14=1,$D57&gt;0),VLOOKUP($E57,$BJ$6:$BO$25,V$5),IF(AND($D57&gt;0,'KB Duct Parts'!$BL$14=2)," "))</f>
        <v>0</v>
      </c>
      <c r="W57" t="b">
        <f>IF(AND('KB Duct Parts'!$BL$14=1,$D57&gt;0),VLOOKUP($E57,$BJ$6:$BO$25,W$5),IF(AND($D57&gt;0,'KB Duct Parts'!$BL$14=2)," "))</f>
        <v>0</v>
      </c>
      <c r="Y57" t="b">
        <f t="shared" si="34"/>
        <v>0</v>
      </c>
      <c r="Z57">
        <f>IF(AND(F57&gt;3,G57="FL"),VLOOKUP(F57,'Price List'!$BJ$2344:$BL$2362,3),0)</f>
        <v>0</v>
      </c>
      <c r="AA57">
        <f>IF(AND(H57&gt;3,I57="FL"),VLOOKUP(H57,'Price List'!$BJ$2344:$BL$2362,3),0)</f>
        <v>0</v>
      </c>
      <c r="AB57" t="b">
        <f t="shared" si="35"/>
        <v>0</v>
      </c>
      <c r="AC57">
        <f t="shared" si="55"/>
        <v>0</v>
      </c>
      <c r="AD57" s="365">
        <f t="shared" si="56"/>
        <v>0</v>
      </c>
      <c r="AE57" s="426">
        <f t="shared" si="36"/>
        <v>0</v>
      </c>
      <c r="AF57" s="426">
        <f t="shared" si="37"/>
        <v>0</v>
      </c>
      <c r="AG57" s="426">
        <f t="shared" si="37"/>
        <v>0</v>
      </c>
      <c r="AH57" s="426">
        <f t="shared" si="37"/>
        <v>0</v>
      </c>
      <c r="AI57" s="426">
        <f t="shared" si="37"/>
        <v>0</v>
      </c>
      <c r="AJ57" s="426">
        <f t="shared" si="37"/>
        <v>0</v>
      </c>
      <c r="AK57" s="426">
        <f t="shared" si="37"/>
        <v>0</v>
      </c>
      <c r="AL57" s="426">
        <f t="shared" si="37"/>
        <v>0</v>
      </c>
      <c r="AM57" s="426">
        <f t="shared" si="37"/>
        <v>0</v>
      </c>
      <c r="AN57" s="426">
        <f t="shared" si="37"/>
        <v>0</v>
      </c>
      <c r="AO57" s="426">
        <f t="shared" si="37"/>
        <v>0</v>
      </c>
      <c r="AP57" s="426">
        <f t="shared" si="37"/>
        <v>0</v>
      </c>
      <c r="AQ57" s="426">
        <f t="shared" si="37"/>
        <v>0</v>
      </c>
      <c r="AR57" s="426">
        <f t="shared" si="37"/>
        <v>0</v>
      </c>
      <c r="AS57" s="426">
        <f t="shared" si="37"/>
        <v>0</v>
      </c>
      <c r="AT57" s="426">
        <f t="shared" si="37"/>
        <v>0</v>
      </c>
      <c r="AU57" s="426">
        <f t="shared" si="37"/>
        <v>0</v>
      </c>
      <c r="AV57" s="426">
        <f t="shared" si="38"/>
        <v>0</v>
      </c>
      <c r="AW57" s="426">
        <f t="shared" si="38"/>
        <v>0</v>
      </c>
      <c r="AX57" s="426">
        <f t="shared" si="38"/>
        <v>0</v>
      </c>
      <c r="AY57" s="426"/>
      <c r="AZ57" s="426"/>
      <c r="BA57" s="426"/>
      <c r="BB57" s="426">
        <v>15</v>
      </c>
      <c r="BC57" s="588">
        <v>14215.3</v>
      </c>
      <c r="BD57" s="368"/>
      <c r="BE57" s="426">
        <v>15</v>
      </c>
      <c r="BF57" s="588">
        <v>14215.45</v>
      </c>
      <c r="BJ57">
        <v>15</v>
      </c>
      <c r="BK57">
        <f t="shared" si="65"/>
        <v>18</v>
      </c>
      <c r="BL57">
        <f t="shared" si="65"/>
        <v>16</v>
      </c>
      <c r="BM57">
        <f t="shared" si="65"/>
        <v>14</v>
      </c>
      <c r="BN57">
        <f t="shared" si="65"/>
        <v>12</v>
      </c>
      <c r="BO57">
        <f t="shared" si="65"/>
        <v>10</v>
      </c>
      <c r="BP57">
        <f>'Price List'!AK868</f>
        <v>0</v>
      </c>
      <c r="BQ57">
        <f>'Price List'!AL868</f>
        <v>0</v>
      </c>
      <c r="BR57">
        <f>'Price List'!AM868</f>
        <v>6</v>
      </c>
      <c r="BS57" s="643">
        <f>'Price List'!AN963</f>
        <v>231.5</v>
      </c>
      <c r="BT57" s="644">
        <f>'Price List'!AO963</f>
        <v>300.95</v>
      </c>
      <c r="BU57" s="644">
        <f>'Price List'!AP963</f>
        <v>347.25</v>
      </c>
      <c r="BV57" s="644">
        <f>'Price List'!AQ963</f>
        <v>405.125</v>
      </c>
      <c r="BW57" s="645">
        <f>'Price List'!AR963</f>
        <v>463</v>
      </c>
      <c r="BX57" s="433">
        <f>'Price List'!AN1816</f>
        <v>533.6</v>
      </c>
      <c r="BY57" s="610">
        <f t="shared" si="57"/>
        <v>49.32</v>
      </c>
      <c r="CB57" s="599"/>
      <c r="CC57" s="602"/>
      <c r="CD57" s="432"/>
      <c r="CE57" s="596"/>
      <c r="CF57" s="432"/>
      <c r="CG57" s="431"/>
      <c r="CH57" s="602"/>
      <c r="CI57" s="615" t="str">
        <f>IF('KB Duct Parts'!$BL$14=1,"Galv","SS")</f>
        <v>Galv</v>
      </c>
      <c r="CJ57" s="605" t="str">
        <f t="shared" si="40"/>
        <v xml:space="preserve"> </v>
      </c>
      <c r="CK57" s="674" t="str">
        <f t="shared" si="58"/>
        <v xml:space="preserve"> </v>
      </c>
      <c r="CL57" s="430" t="str">
        <f t="shared" si="59"/>
        <v xml:space="preserve"> </v>
      </c>
      <c r="CM57" s="607">
        <f>IF('KB Duct Parts'!$BL$14=1,SUM(CY57:DA57),SUM(DB57:DD57))</f>
        <v>0</v>
      </c>
      <c r="CN57" s="618">
        <f t="shared" si="41"/>
        <v>0</v>
      </c>
      <c r="CO57" s="609"/>
      <c r="CP57" s="609"/>
      <c r="CQ57" s="609"/>
      <c r="CR57" s="606" t="str">
        <f>IF(CB57=0," ",IF(CB57&gt;0,IF(CB57&gt;0,VLOOKUP(CC57,$DZ$45:$EA$64,2)&amp;IF('KB Duct Parts'!$BL$14=2," SS",""))))</f>
        <v xml:space="preserve"> </v>
      </c>
      <c r="CS57" t="str">
        <f>IF(AND('KB Duct Parts'!$BL$14=1,$CB57&gt;0),VLOOKUP($CC57,$EH$45:$EO$64,CS$44),IF(AND($CB57&gt;0,'KB Duct Parts'!$BL$14=2),18," "))</f>
        <v xml:space="preserve"> </v>
      </c>
      <c r="CT57" t="str">
        <f>IF(AND('KB Duct Parts'!$BL$14=1,$CB57&gt;0),VLOOKUP($CC57,$EH$45:$EO$64,CT$44),IF(AND($CB57&gt;0,'KB Duct Parts'!$BL$14=2),18," "))</f>
        <v xml:space="preserve"> </v>
      </c>
      <c r="CU57" t="str">
        <f>IF(AND('KB Duct Parts'!$BL$14=1,$CB57&gt;0),VLOOKUP($CC57,$EH$45:$EO$64,CU$44),IF(AND($CB57&gt;0,'KB Duct Parts'!$BL$14=2),18," "))</f>
        <v xml:space="preserve"> </v>
      </c>
      <c r="CV57" t="str">
        <f>IF(AND('KB Duct Parts'!$BL$14=1,$CB57&gt;0),VLOOKUP($CC57,$EH$45:$EO$64,CV$44),IF(AND($CB57&gt;0,'KB Duct Parts'!$BL$14=2),18," "))</f>
        <v xml:space="preserve"> </v>
      </c>
      <c r="CW57" t="str">
        <f>IF(AND('KB Duct Parts'!$BL$14=1,$CB57&gt;0),VLOOKUP($CC57,$EH$45:$EO$64,CW$44),IF(AND($CB57&gt;0,'KB Duct Parts'!$BL$14=2),18," "))</f>
        <v xml:space="preserve"> </v>
      </c>
      <c r="CY57" t="b">
        <f t="shared" si="42"/>
        <v>0</v>
      </c>
      <c r="CZ57">
        <f>IF(AND(CD57&gt;3,CE57="FL"),VLOOKUP(CD57,'Price List'!$BJ$2344:$BL$2362,3),0)</f>
        <v>0</v>
      </c>
      <c r="DA57">
        <f>IF(AND(CF57&gt;3,CG57="FL"),VLOOKUP(CF57,'Price List'!$BJ$2344:$BL$2362,3),0)</f>
        <v>0</v>
      </c>
      <c r="DB57" t="b">
        <f t="shared" si="60"/>
        <v>0</v>
      </c>
      <c r="DC57">
        <f t="shared" si="61"/>
        <v>0</v>
      </c>
      <c r="DD57" s="365">
        <f t="shared" si="62"/>
        <v>0</v>
      </c>
      <c r="DE57" s="426">
        <f t="shared" si="43"/>
        <v>0</v>
      </c>
      <c r="DF57" s="426">
        <f t="shared" si="44"/>
        <v>0</v>
      </c>
      <c r="DG57" s="426">
        <f t="shared" si="44"/>
        <v>0</v>
      </c>
      <c r="DH57" s="426">
        <f t="shared" si="44"/>
        <v>0</v>
      </c>
      <c r="DI57" s="426">
        <f t="shared" si="44"/>
        <v>0</v>
      </c>
      <c r="DJ57" s="426">
        <f t="shared" si="44"/>
        <v>0</v>
      </c>
      <c r="DK57" s="426">
        <f t="shared" si="44"/>
        <v>0</v>
      </c>
      <c r="DL57" s="426">
        <f t="shared" si="44"/>
        <v>0</v>
      </c>
      <c r="DM57" s="426">
        <f t="shared" si="44"/>
        <v>0</v>
      </c>
      <c r="DN57" s="426">
        <f t="shared" si="44"/>
        <v>0</v>
      </c>
      <c r="DO57" s="426">
        <f t="shared" si="44"/>
        <v>0</v>
      </c>
      <c r="DP57" s="426">
        <f t="shared" si="44"/>
        <v>0</v>
      </c>
      <c r="DQ57" s="426">
        <f t="shared" si="44"/>
        <v>0</v>
      </c>
      <c r="DR57" s="426">
        <f t="shared" si="44"/>
        <v>0</v>
      </c>
      <c r="DS57" s="426">
        <f t="shared" si="44"/>
        <v>0</v>
      </c>
      <c r="DT57" s="426">
        <f t="shared" si="44"/>
        <v>0</v>
      </c>
      <c r="DU57" s="426">
        <f t="shared" si="44"/>
        <v>0</v>
      </c>
      <c r="DV57" s="426">
        <f t="shared" si="45"/>
        <v>0</v>
      </c>
      <c r="DW57" s="426">
        <f t="shared" si="45"/>
        <v>0</v>
      </c>
      <c r="DX57" s="426">
        <f t="shared" si="45"/>
        <v>0</v>
      </c>
      <c r="DY57" s="426"/>
      <c r="DZ57" s="426">
        <v>15</v>
      </c>
      <c r="EA57" s="648">
        <v>14315</v>
      </c>
      <c r="EB57" s="368"/>
      <c r="EC57" s="426"/>
      <c r="ED57" s="588"/>
      <c r="EH57">
        <v>15</v>
      </c>
      <c r="EI57">
        <f t="shared" si="63"/>
        <v>18</v>
      </c>
      <c r="EJ57">
        <f t="shared" si="46"/>
        <v>16</v>
      </c>
      <c r="EK57">
        <f t="shared" si="47"/>
        <v>14</v>
      </c>
      <c r="EL57">
        <f t="shared" si="48"/>
        <v>12</v>
      </c>
      <c r="EM57">
        <f t="shared" si="49"/>
        <v>10</v>
      </c>
      <c r="EN57">
        <f t="shared" si="50"/>
        <v>0</v>
      </c>
      <c r="EO57">
        <f t="shared" si="51"/>
        <v>0</v>
      </c>
      <c r="EP57">
        <f>'Price List'!DI868</f>
        <v>0</v>
      </c>
      <c r="EQ57" s="643">
        <f>'Price List'!AN1037</f>
        <v>176</v>
      </c>
      <c r="ER57" s="644">
        <f>'Price List'!AO1037</f>
        <v>228.8</v>
      </c>
      <c r="ES57" s="644">
        <f>'Price List'!AP1037</f>
        <v>264</v>
      </c>
      <c r="ET57" s="644">
        <f>'Price List'!AQ1037</f>
        <v>308</v>
      </c>
      <c r="EU57" s="645">
        <f>'Price List'!AR1037</f>
        <v>352</v>
      </c>
      <c r="EV57" s="646">
        <f>'Price List'!AN1890</f>
        <v>425.8</v>
      </c>
      <c r="EW57" s="610">
        <f t="shared" si="64"/>
        <v>49.32</v>
      </c>
    </row>
    <row r="58" spans="2:153" x14ac:dyDescent="0.2">
      <c r="B58" s="909"/>
      <c r="D58" s="599"/>
      <c r="E58" s="602"/>
      <c r="F58" s="432"/>
      <c r="G58" s="596"/>
      <c r="H58" s="432"/>
      <c r="I58" s="431"/>
      <c r="J58" s="596"/>
      <c r="K58" s="602"/>
      <c r="L58" s="615" t="str">
        <f>IF('KB Duct Parts'!$BL$14=1,"Galv","SS")</f>
        <v>Galv</v>
      </c>
      <c r="M58" s="605" t="str">
        <f t="shared" si="52"/>
        <v xml:space="preserve"> </v>
      </c>
      <c r="N58" s="430" t="str">
        <f t="shared" si="53"/>
        <v xml:space="preserve"> </v>
      </c>
      <c r="O58" s="430" t="str">
        <f t="shared" si="54"/>
        <v xml:space="preserve"> </v>
      </c>
      <c r="P58" s="607">
        <f>IF('KB Duct Parts'!$BL$14=1,SUM(Y58:AA58),SUM(AB58:AD58))</f>
        <v>0</v>
      </c>
      <c r="Q58" s="618">
        <f t="shared" si="33"/>
        <v>0</v>
      </c>
      <c r="R58" s="606" t="str">
        <f>IF(D58=0," ",IF(D58&gt;0,IF(AND(D58&gt;0,J58=30),VLOOKUP(E58,$BB$45:$BC$64,2),IF(AND(D58&gt;0,J58=45),VLOOKUP(E58,$BE$45:$BF$64,2)))&amp;IF('KB Duct Parts'!$BL$14=2," SS","")))</f>
        <v xml:space="preserve"> </v>
      </c>
      <c r="S58" t="str">
        <f>IF(AND('KB Duct Parts'!$BL$14=1,$D58&gt;0),VLOOKUP($E58,$BJ$6:$BO$25,S$5),IF(AND($D58&gt;0,'KB Duct Parts'!$BL$14=2),18," "))</f>
        <v xml:space="preserve"> </v>
      </c>
      <c r="T58" t="b">
        <f>IF(AND('KB Duct Parts'!$BL$14=1,$D58&gt;0),VLOOKUP($E58,$BJ$6:$BO$25,T$5),IF(AND($D58&gt;0,'KB Duct Parts'!$BL$14=2)," "))</f>
        <v>0</v>
      </c>
      <c r="U58" t="b">
        <f>IF(AND('KB Duct Parts'!$BL$14=1,$D58&gt;0),VLOOKUP($E58,$BJ$6:$BO$25,U$5),IF(AND($D58&gt;0,'KB Duct Parts'!$BL$14=2)," "))</f>
        <v>0</v>
      </c>
      <c r="V58" t="b">
        <f>IF(AND('KB Duct Parts'!$BL$14=1,$D58&gt;0),VLOOKUP($E58,$BJ$6:$BO$25,V$5),IF(AND($D58&gt;0,'KB Duct Parts'!$BL$14=2)," "))</f>
        <v>0</v>
      </c>
      <c r="W58" t="b">
        <f>IF(AND('KB Duct Parts'!$BL$14=1,$D58&gt;0),VLOOKUP($E58,$BJ$6:$BO$25,W$5),IF(AND($D58&gt;0,'KB Duct Parts'!$BL$14=2)," "))</f>
        <v>0</v>
      </c>
      <c r="Y58" t="b">
        <f t="shared" si="34"/>
        <v>0</v>
      </c>
      <c r="Z58">
        <f>IF(AND(F58&gt;3,G58="FL"),VLOOKUP(F58,'Price List'!$BJ$2344:$BL$2362,3),0)</f>
        <v>0</v>
      </c>
      <c r="AA58">
        <f>IF(AND(H58&gt;3,I58="FL"),VLOOKUP(H58,'Price List'!$BJ$2344:$BL$2362,3),0)</f>
        <v>0</v>
      </c>
      <c r="AB58" t="b">
        <f t="shared" si="35"/>
        <v>0</v>
      </c>
      <c r="AC58">
        <f t="shared" si="55"/>
        <v>0</v>
      </c>
      <c r="AD58" s="365">
        <f t="shared" si="56"/>
        <v>0</v>
      </c>
      <c r="AE58" s="426">
        <f t="shared" si="36"/>
        <v>0</v>
      </c>
      <c r="AF58" s="426">
        <f t="shared" si="37"/>
        <v>0</v>
      </c>
      <c r="AG58" s="426">
        <f t="shared" si="37"/>
        <v>0</v>
      </c>
      <c r="AH58" s="426">
        <f t="shared" si="37"/>
        <v>0</v>
      </c>
      <c r="AI58" s="426">
        <f t="shared" si="37"/>
        <v>0</v>
      </c>
      <c r="AJ58" s="426">
        <f t="shared" si="37"/>
        <v>0</v>
      </c>
      <c r="AK58" s="426">
        <f t="shared" si="37"/>
        <v>0</v>
      </c>
      <c r="AL58" s="426">
        <f t="shared" si="37"/>
        <v>0</v>
      </c>
      <c r="AM58" s="426">
        <f t="shared" si="37"/>
        <v>0</v>
      </c>
      <c r="AN58" s="426">
        <f t="shared" si="37"/>
        <v>0</v>
      </c>
      <c r="AO58" s="426">
        <f t="shared" si="37"/>
        <v>0</v>
      </c>
      <c r="AP58" s="426">
        <f t="shared" si="37"/>
        <v>0</v>
      </c>
      <c r="AQ58" s="426">
        <f t="shared" si="37"/>
        <v>0</v>
      </c>
      <c r="AR58" s="426">
        <f t="shared" si="37"/>
        <v>0</v>
      </c>
      <c r="AS58" s="426">
        <f t="shared" si="37"/>
        <v>0</v>
      </c>
      <c r="AT58" s="426">
        <f t="shared" si="37"/>
        <v>0</v>
      </c>
      <c r="AU58" s="426">
        <f t="shared" si="37"/>
        <v>0</v>
      </c>
      <c r="AV58" s="426">
        <f t="shared" si="38"/>
        <v>0</v>
      </c>
      <c r="AW58" s="426">
        <f t="shared" si="38"/>
        <v>0</v>
      </c>
      <c r="AX58" s="426">
        <f t="shared" si="38"/>
        <v>0</v>
      </c>
      <c r="AY58" s="426"/>
      <c r="AZ58" s="426"/>
      <c r="BA58" s="426"/>
      <c r="BB58" s="426">
        <v>16</v>
      </c>
      <c r="BC58" s="588">
        <v>14216.3</v>
      </c>
      <c r="BD58" s="368"/>
      <c r="BE58" s="426">
        <v>16</v>
      </c>
      <c r="BF58" s="588">
        <v>14216.45</v>
      </c>
      <c r="BJ58">
        <v>16</v>
      </c>
      <c r="BK58">
        <f t="shared" si="65"/>
        <v>18</v>
      </c>
      <c r="BL58">
        <f t="shared" si="65"/>
        <v>16</v>
      </c>
      <c r="BM58">
        <f t="shared" si="65"/>
        <v>14</v>
      </c>
      <c r="BN58">
        <f t="shared" si="65"/>
        <v>12</v>
      </c>
      <c r="BO58">
        <f t="shared" si="65"/>
        <v>10</v>
      </c>
      <c r="BP58">
        <f>'Price List'!AK869</f>
        <v>0</v>
      </c>
      <c r="BQ58">
        <f>'Price List'!AL869</f>
        <v>0</v>
      </c>
      <c r="BR58">
        <f>'Price List'!AM869</f>
        <v>6</v>
      </c>
      <c r="BS58" s="643">
        <f>'Price List'!AN964</f>
        <v>243.9</v>
      </c>
      <c r="BT58" s="644">
        <f>'Price List'!AO964</f>
        <v>317.07</v>
      </c>
      <c r="BU58" s="644">
        <f>'Price List'!AP964</f>
        <v>365.85</v>
      </c>
      <c r="BV58" s="644">
        <f>'Price List'!AQ964</f>
        <v>426.82499999999999</v>
      </c>
      <c r="BW58" s="645">
        <f>'Price List'!AR964</f>
        <v>487.8</v>
      </c>
      <c r="BX58" s="433">
        <f>'Price List'!AN1817</f>
        <v>562.4</v>
      </c>
      <c r="BY58" s="610">
        <f t="shared" si="57"/>
        <v>52.84</v>
      </c>
      <c r="CB58" s="599"/>
      <c r="CC58" s="602"/>
      <c r="CD58" s="432"/>
      <c r="CE58" s="596"/>
      <c r="CF58" s="432"/>
      <c r="CG58" s="431"/>
      <c r="CH58" s="602"/>
      <c r="CI58" s="615" t="str">
        <f>IF('KB Duct Parts'!$BL$14=1,"Galv","SS")</f>
        <v>Galv</v>
      </c>
      <c r="CJ58" s="605" t="str">
        <f t="shared" si="40"/>
        <v xml:space="preserve"> </v>
      </c>
      <c r="CK58" s="674" t="str">
        <f t="shared" si="58"/>
        <v xml:space="preserve"> </v>
      </c>
      <c r="CL58" s="430" t="str">
        <f t="shared" si="59"/>
        <v xml:space="preserve"> </v>
      </c>
      <c r="CM58" s="607">
        <f>IF('KB Duct Parts'!$BL$14=1,SUM(CY58:DA58),SUM(DB58:DD58))</f>
        <v>0</v>
      </c>
      <c r="CN58" s="618">
        <f t="shared" si="41"/>
        <v>0</v>
      </c>
      <c r="CO58" s="609"/>
      <c r="CP58" s="609"/>
      <c r="CQ58" s="609"/>
      <c r="CR58" s="606" t="str">
        <f>IF(CB58=0," ",IF(CB58&gt;0,IF(CB58&gt;0,VLOOKUP(CC58,$DZ$45:$EA$64,2)&amp;IF('KB Duct Parts'!$BL$14=2," SS",""))))</f>
        <v xml:space="preserve"> </v>
      </c>
      <c r="CS58" t="str">
        <f>IF(AND('KB Duct Parts'!$BL$14=1,$CB58&gt;0),VLOOKUP($CC58,$EH$45:$EO$64,CS$44),IF(AND($CB58&gt;0,'KB Duct Parts'!$BL$14=2),18," "))</f>
        <v xml:space="preserve"> </v>
      </c>
      <c r="CT58" t="str">
        <f>IF(AND('KB Duct Parts'!$BL$14=1,$CB58&gt;0),VLOOKUP($CC58,$EH$45:$EO$64,CT$44),IF(AND($CB58&gt;0,'KB Duct Parts'!$BL$14=2),18," "))</f>
        <v xml:space="preserve"> </v>
      </c>
      <c r="CU58" t="str">
        <f>IF(AND('KB Duct Parts'!$BL$14=1,$CB58&gt;0),VLOOKUP($CC58,$EH$45:$EO$64,CU$44),IF(AND($CB58&gt;0,'KB Duct Parts'!$BL$14=2),18," "))</f>
        <v xml:space="preserve"> </v>
      </c>
      <c r="CV58" t="str">
        <f>IF(AND('KB Duct Parts'!$BL$14=1,$CB58&gt;0),VLOOKUP($CC58,$EH$45:$EO$64,CV$44),IF(AND($CB58&gt;0,'KB Duct Parts'!$BL$14=2),18," "))</f>
        <v xml:space="preserve"> </v>
      </c>
      <c r="CW58" t="str">
        <f>IF(AND('KB Duct Parts'!$BL$14=1,$CB58&gt;0),VLOOKUP($CC58,$EH$45:$EO$64,CW$44),IF(AND($CB58&gt;0,'KB Duct Parts'!$BL$14=2),18," "))</f>
        <v xml:space="preserve"> </v>
      </c>
      <c r="CY58" t="b">
        <f t="shared" si="42"/>
        <v>0</v>
      </c>
      <c r="CZ58">
        <f>IF(AND(CD58&gt;3,CE58="FL"),VLOOKUP(CD58,'Price List'!$BJ$2344:$BL$2362,3),0)</f>
        <v>0</v>
      </c>
      <c r="DA58">
        <f>IF(AND(CF58&gt;3,CG58="FL"),VLOOKUP(CF58,'Price List'!$BJ$2344:$BL$2362,3),0)</f>
        <v>0</v>
      </c>
      <c r="DB58" t="b">
        <f t="shared" si="60"/>
        <v>0</v>
      </c>
      <c r="DC58">
        <f t="shared" si="61"/>
        <v>0</v>
      </c>
      <c r="DD58" s="365">
        <f t="shared" si="62"/>
        <v>0</v>
      </c>
      <c r="DE58" s="426">
        <f t="shared" si="43"/>
        <v>0</v>
      </c>
      <c r="DF58" s="426">
        <f t="shared" si="44"/>
        <v>0</v>
      </c>
      <c r="DG58" s="426">
        <f t="shared" si="44"/>
        <v>0</v>
      </c>
      <c r="DH58" s="426">
        <f t="shared" si="44"/>
        <v>0</v>
      </c>
      <c r="DI58" s="426">
        <f t="shared" si="44"/>
        <v>0</v>
      </c>
      <c r="DJ58" s="426">
        <f t="shared" si="44"/>
        <v>0</v>
      </c>
      <c r="DK58" s="426">
        <f t="shared" si="44"/>
        <v>0</v>
      </c>
      <c r="DL58" s="426">
        <f t="shared" si="44"/>
        <v>0</v>
      </c>
      <c r="DM58" s="426">
        <f t="shared" si="44"/>
        <v>0</v>
      </c>
      <c r="DN58" s="426">
        <f t="shared" si="44"/>
        <v>0</v>
      </c>
      <c r="DO58" s="426">
        <f t="shared" si="44"/>
        <v>0</v>
      </c>
      <c r="DP58" s="426">
        <f t="shared" si="44"/>
        <v>0</v>
      </c>
      <c r="DQ58" s="426">
        <f t="shared" si="44"/>
        <v>0</v>
      </c>
      <c r="DR58" s="426">
        <f t="shared" si="44"/>
        <v>0</v>
      </c>
      <c r="DS58" s="426">
        <f t="shared" si="44"/>
        <v>0</v>
      </c>
      <c r="DT58" s="426">
        <f t="shared" si="44"/>
        <v>0</v>
      </c>
      <c r="DU58" s="426">
        <f t="shared" si="44"/>
        <v>0</v>
      </c>
      <c r="DV58" s="426">
        <f t="shared" si="45"/>
        <v>0</v>
      </c>
      <c r="DW58" s="426">
        <f t="shared" si="45"/>
        <v>0</v>
      </c>
      <c r="DX58" s="426">
        <f t="shared" si="45"/>
        <v>0</v>
      </c>
      <c r="DY58" s="426"/>
      <c r="DZ58" s="426">
        <v>16</v>
      </c>
      <c r="EA58" s="648">
        <v>14316</v>
      </c>
      <c r="EB58" s="368"/>
      <c r="EC58" s="426"/>
      <c r="ED58" s="588"/>
      <c r="EH58">
        <v>16</v>
      </c>
      <c r="EI58">
        <f t="shared" si="63"/>
        <v>18</v>
      </c>
      <c r="EJ58">
        <f t="shared" si="46"/>
        <v>16</v>
      </c>
      <c r="EK58">
        <f t="shared" si="47"/>
        <v>14</v>
      </c>
      <c r="EL58">
        <f t="shared" si="48"/>
        <v>12</v>
      </c>
      <c r="EM58">
        <f t="shared" si="49"/>
        <v>10</v>
      </c>
      <c r="EN58">
        <f t="shared" si="50"/>
        <v>0</v>
      </c>
      <c r="EO58">
        <f t="shared" si="51"/>
        <v>0</v>
      </c>
      <c r="EP58">
        <f>'Price List'!DI869</f>
        <v>0</v>
      </c>
      <c r="EQ58" s="643">
        <f>'Price List'!AN1038</f>
        <v>188.3</v>
      </c>
      <c r="ER58" s="644">
        <f>'Price List'!AO1038</f>
        <v>244.79000000000002</v>
      </c>
      <c r="ES58" s="644">
        <f>'Price List'!AP1038</f>
        <v>282.45000000000005</v>
      </c>
      <c r="ET58" s="644">
        <f>'Price List'!AQ1038</f>
        <v>329.52500000000003</v>
      </c>
      <c r="EU58" s="645">
        <f>'Price List'!AR1038</f>
        <v>376.6</v>
      </c>
      <c r="EV58" s="646">
        <f>'Price List'!AN1891</f>
        <v>443.7</v>
      </c>
      <c r="EW58" s="610">
        <f t="shared" si="64"/>
        <v>52.84</v>
      </c>
    </row>
    <row r="59" spans="2:153" x14ac:dyDescent="0.2">
      <c r="D59" s="599"/>
      <c r="E59" s="602"/>
      <c r="F59" s="432"/>
      <c r="G59" s="596"/>
      <c r="H59" s="432"/>
      <c r="I59" s="431"/>
      <c r="J59" s="596"/>
      <c r="K59" s="602"/>
      <c r="L59" s="615" t="str">
        <f>IF('KB Duct Parts'!$BL$14=1,"Galv","SS")</f>
        <v>Galv</v>
      </c>
      <c r="M59" s="605" t="str">
        <f t="shared" si="52"/>
        <v xml:space="preserve"> </v>
      </c>
      <c r="N59" s="430" t="str">
        <f t="shared" si="53"/>
        <v xml:space="preserve"> </v>
      </c>
      <c r="O59" s="430" t="str">
        <f t="shared" si="54"/>
        <v xml:space="preserve"> </v>
      </c>
      <c r="P59" s="607">
        <f>IF('KB Duct Parts'!$BL$14=1,SUM(Y59:AA59),SUM(AB59:AD59))</f>
        <v>0</v>
      </c>
      <c r="Q59" s="618">
        <f t="shared" si="33"/>
        <v>0</v>
      </c>
      <c r="R59" s="606" t="str">
        <f>IF(D59=0," ",IF(D59&gt;0,IF(AND(D59&gt;0,J59=30),VLOOKUP(E59,$BB$45:$BC$64,2),IF(AND(D59&gt;0,J59=45),VLOOKUP(E59,$BE$45:$BF$64,2)))&amp;IF('KB Duct Parts'!$BL$14=2," SS","")))</f>
        <v xml:space="preserve"> </v>
      </c>
      <c r="S59" t="str">
        <f>IF(AND('KB Duct Parts'!$BL$14=1,$D59&gt;0),VLOOKUP($E59,$BJ$6:$BO$25,S$5),IF(AND($D59&gt;0,'KB Duct Parts'!$BL$14=2),18," "))</f>
        <v xml:space="preserve"> </v>
      </c>
      <c r="T59" t="b">
        <f>IF(AND('KB Duct Parts'!$BL$14=1,$D59&gt;0),VLOOKUP($E59,$BJ$6:$BO$25,T$5),IF(AND($D59&gt;0,'KB Duct Parts'!$BL$14=2)," "))</f>
        <v>0</v>
      </c>
      <c r="U59" t="b">
        <f>IF(AND('KB Duct Parts'!$BL$14=1,$D59&gt;0),VLOOKUP($E59,$BJ$6:$BO$25,U$5),IF(AND($D59&gt;0,'KB Duct Parts'!$BL$14=2)," "))</f>
        <v>0</v>
      </c>
      <c r="V59" t="b">
        <f>IF(AND('KB Duct Parts'!$BL$14=1,$D59&gt;0),VLOOKUP($E59,$BJ$6:$BO$25,V$5),IF(AND($D59&gt;0,'KB Duct Parts'!$BL$14=2)," "))</f>
        <v>0</v>
      </c>
      <c r="W59" t="b">
        <f>IF(AND('KB Duct Parts'!$BL$14=1,$D59&gt;0),VLOOKUP($E59,$BJ$6:$BO$25,W$5),IF(AND($D59&gt;0,'KB Duct Parts'!$BL$14=2)," "))</f>
        <v>0</v>
      </c>
      <c r="Y59" t="b">
        <f t="shared" si="34"/>
        <v>0</v>
      </c>
      <c r="Z59">
        <f>IF(AND(F59&gt;3,G59="FL"),VLOOKUP(F59,'Price List'!$BJ$2344:$BL$2362,3),0)</f>
        <v>0</v>
      </c>
      <c r="AA59">
        <f>IF(AND(H59&gt;3,I59="FL"),VLOOKUP(H59,'Price List'!$BJ$2344:$BL$2362,3),0)</f>
        <v>0</v>
      </c>
      <c r="AB59" t="b">
        <f t="shared" si="35"/>
        <v>0</v>
      </c>
      <c r="AC59">
        <f t="shared" si="55"/>
        <v>0</v>
      </c>
      <c r="AD59" s="365">
        <f t="shared" si="56"/>
        <v>0</v>
      </c>
      <c r="AE59" s="426">
        <f t="shared" si="36"/>
        <v>0</v>
      </c>
      <c r="AF59" s="426">
        <f t="shared" si="37"/>
        <v>0</v>
      </c>
      <c r="AG59" s="426">
        <f t="shared" si="37"/>
        <v>0</v>
      </c>
      <c r="AH59" s="426">
        <f t="shared" si="37"/>
        <v>0</v>
      </c>
      <c r="AI59" s="426">
        <f t="shared" si="37"/>
        <v>0</v>
      </c>
      <c r="AJ59" s="426">
        <f t="shared" si="37"/>
        <v>0</v>
      </c>
      <c r="AK59" s="426">
        <f t="shared" si="37"/>
        <v>0</v>
      </c>
      <c r="AL59" s="426">
        <f t="shared" si="37"/>
        <v>0</v>
      </c>
      <c r="AM59" s="426">
        <f t="shared" si="37"/>
        <v>0</v>
      </c>
      <c r="AN59" s="426">
        <f t="shared" si="37"/>
        <v>0</v>
      </c>
      <c r="AO59" s="426">
        <f t="shared" si="37"/>
        <v>0</v>
      </c>
      <c r="AP59" s="426">
        <f t="shared" si="37"/>
        <v>0</v>
      </c>
      <c r="AQ59" s="426">
        <f t="shared" si="37"/>
        <v>0</v>
      </c>
      <c r="AR59" s="426">
        <f t="shared" si="37"/>
        <v>0</v>
      </c>
      <c r="AS59" s="426">
        <f t="shared" si="37"/>
        <v>0</v>
      </c>
      <c r="AT59" s="426">
        <f t="shared" si="37"/>
        <v>0</v>
      </c>
      <c r="AU59" s="426">
        <f t="shared" si="37"/>
        <v>0</v>
      </c>
      <c r="AV59" s="426">
        <f t="shared" si="38"/>
        <v>0</v>
      </c>
      <c r="AW59" s="426">
        <f t="shared" si="38"/>
        <v>0</v>
      </c>
      <c r="AX59" s="426">
        <f t="shared" si="38"/>
        <v>0</v>
      </c>
      <c r="AY59" s="426"/>
      <c r="AZ59" s="426"/>
      <c r="BA59" s="426"/>
      <c r="BB59" s="426">
        <v>17</v>
      </c>
      <c r="BC59" s="588">
        <v>14217.3</v>
      </c>
      <c r="BD59" s="368"/>
      <c r="BE59" s="626">
        <v>17</v>
      </c>
      <c r="BF59" s="628">
        <v>14217.45</v>
      </c>
      <c r="BJ59">
        <v>17</v>
      </c>
      <c r="BK59">
        <f t="shared" si="65"/>
        <v>18</v>
      </c>
      <c r="BL59">
        <f t="shared" si="65"/>
        <v>16</v>
      </c>
      <c r="BM59">
        <f t="shared" si="65"/>
        <v>14</v>
      </c>
      <c r="BN59">
        <f t="shared" si="65"/>
        <v>12</v>
      </c>
      <c r="BO59">
        <f t="shared" si="65"/>
        <v>10</v>
      </c>
      <c r="BP59">
        <f>'Price List'!AK870</f>
        <v>0</v>
      </c>
      <c r="BQ59">
        <f>'Price List'!AL870</f>
        <v>0</v>
      </c>
      <c r="BR59">
        <f>'Price List'!AM870</f>
        <v>6</v>
      </c>
      <c r="BS59" s="643">
        <f>'Price List'!AN965</f>
        <v>257.5</v>
      </c>
      <c r="BT59" s="644">
        <f>'Price List'!AO965</f>
        <v>334.75</v>
      </c>
      <c r="BU59" s="644">
        <f>'Price List'!AP965</f>
        <v>386.25</v>
      </c>
      <c r="BV59" s="644">
        <f>'Price List'!AQ965</f>
        <v>450.625</v>
      </c>
      <c r="BW59" s="645">
        <f>'Price List'!AR965</f>
        <v>515</v>
      </c>
      <c r="BX59" s="433">
        <f>'Price List'!AN1818</f>
        <v>593.79999999999995</v>
      </c>
      <c r="BY59" s="610">
        <f t="shared" si="57"/>
        <v>67.84</v>
      </c>
      <c r="CB59" s="599"/>
      <c r="CC59" s="602"/>
      <c r="CD59" s="432"/>
      <c r="CE59" s="596"/>
      <c r="CF59" s="432"/>
      <c r="CG59" s="431"/>
      <c r="CH59" s="602"/>
      <c r="CI59" s="615" t="str">
        <f>IF('KB Duct Parts'!$BL$14=1,"Galv","SS")</f>
        <v>Galv</v>
      </c>
      <c r="CJ59" s="605" t="str">
        <f t="shared" si="40"/>
        <v xml:space="preserve"> </v>
      </c>
      <c r="CK59" s="674" t="str">
        <f t="shared" si="58"/>
        <v xml:space="preserve"> </v>
      </c>
      <c r="CL59" s="430" t="str">
        <f t="shared" si="59"/>
        <v xml:space="preserve"> </v>
      </c>
      <c r="CM59" s="607">
        <f>IF('KB Duct Parts'!$BL$14=1,SUM(CY59:DA59),SUM(DB59:DD59))</f>
        <v>0</v>
      </c>
      <c r="CN59" s="618">
        <f t="shared" si="41"/>
        <v>0</v>
      </c>
      <c r="CO59" s="609"/>
      <c r="CP59" s="609"/>
      <c r="CQ59" s="609"/>
      <c r="CR59" s="606" t="str">
        <f>IF(CB59=0," ",IF(CB59&gt;0,IF(CB59&gt;0,VLOOKUP(CC59,$DZ$45:$EA$64,2)&amp;IF('KB Duct Parts'!$BL$14=2," SS",""))))</f>
        <v xml:space="preserve"> </v>
      </c>
      <c r="CS59" t="str">
        <f>IF(AND('KB Duct Parts'!$BL$14=1,$CB59&gt;0),VLOOKUP($CC59,$EH$45:$EO$64,CS$44),IF(AND($CB59&gt;0,'KB Duct Parts'!$BL$14=2),18," "))</f>
        <v xml:space="preserve"> </v>
      </c>
      <c r="CT59" t="str">
        <f>IF(AND('KB Duct Parts'!$BL$14=1,$CB59&gt;0),VLOOKUP($CC59,$EH$45:$EO$64,CT$44),IF(AND($CB59&gt;0,'KB Duct Parts'!$BL$14=2),18," "))</f>
        <v xml:space="preserve"> </v>
      </c>
      <c r="CU59" t="str">
        <f>IF(AND('KB Duct Parts'!$BL$14=1,$CB59&gt;0),VLOOKUP($CC59,$EH$45:$EO$64,CU$44),IF(AND($CB59&gt;0,'KB Duct Parts'!$BL$14=2),18," "))</f>
        <v xml:space="preserve"> </v>
      </c>
      <c r="CV59" t="str">
        <f>IF(AND('KB Duct Parts'!$BL$14=1,$CB59&gt;0),VLOOKUP($CC59,$EH$45:$EO$64,CV$44),IF(AND($CB59&gt;0,'KB Duct Parts'!$BL$14=2),18," "))</f>
        <v xml:space="preserve"> </v>
      </c>
      <c r="CW59" t="str">
        <f>IF(AND('KB Duct Parts'!$BL$14=1,$CB59&gt;0),VLOOKUP($CC59,$EH$45:$EO$64,CW$44),IF(AND($CB59&gt;0,'KB Duct Parts'!$BL$14=2),18," "))</f>
        <v xml:space="preserve"> </v>
      </c>
      <c r="CY59" t="b">
        <f t="shared" si="42"/>
        <v>0</v>
      </c>
      <c r="CZ59">
        <f>IF(AND(CD59&gt;3,CE59="FL"),VLOOKUP(CD59,'Price List'!$BJ$2344:$BL$2362,3),0)</f>
        <v>0</v>
      </c>
      <c r="DA59">
        <f>IF(AND(CF59&gt;3,CG59="FL"),VLOOKUP(CF59,'Price List'!$BJ$2344:$BL$2362,3),0)</f>
        <v>0</v>
      </c>
      <c r="DB59" t="b">
        <f t="shared" si="60"/>
        <v>0</v>
      </c>
      <c r="DC59">
        <f t="shared" si="61"/>
        <v>0</v>
      </c>
      <c r="DD59" s="365">
        <f t="shared" si="62"/>
        <v>0</v>
      </c>
      <c r="DE59" s="426">
        <f t="shared" si="43"/>
        <v>0</v>
      </c>
      <c r="DF59" s="426">
        <f t="shared" si="44"/>
        <v>0</v>
      </c>
      <c r="DG59" s="426">
        <f t="shared" si="44"/>
        <v>0</v>
      </c>
      <c r="DH59" s="426">
        <f t="shared" si="44"/>
        <v>0</v>
      </c>
      <c r="DI59" s="426">
        <f t="shared" si="44"/>
        <v>0</v>
      </c>
      <c r="DJ59" s="426">
        <f t="shared" si="44"/>
        <v>0</v>
      </c>
      <c r="DK59" s="426">
        <f t="shared" si="44"/>
        <v>0</v>
      </c>
      <c r="DL59" s="426">
        <f t="shared" si="44"/>
        <v>0</v>
      </c>
      <c r="DM59" s="426">
        <f t="shared" si="44"/>
        <v>0</v>
      </c>
      <c r="DN59" s="426">
        <f t="shared" si="44"/>
        <v>0</v>
      </c>
      <c r="DO59" s="426">
        <f t="shared" si="44"/>
        <v>0</v>
      </c>
      <c r="DP59" s="426">
        <f t="shared" si="44"/>
        <v>0</v>
      </c>
      <c r="DQ59" s="426">
        <f t="shared" si="44"/>
        <v>0</v>
      </c>
      <c r="DR59" s="426">
        <f t="shared" si="44"/>
        <v>0</v>
      </c>
      <c r="DS59" s="426">
        <f t="shared" si="44"/>
        <v>0</v>
      </c>
      <c r="DT59" s="426">
        <f t="shared" si="44"/>
        <v>0</v>
      </c>
      <c r="DU59" s="426">
        <f t="shared" si="44"/>
        <v>0</v>
      </c>
      <c r="DV59" s="426">
        <f t="shared" si="45"/>
        <v>0</v>
      </c>
      <c r="DW59" s="426">
        <f t="shared" si="45"/>
        <v>0</v>
      </c>
      <c r="DX59" s="426">
        <f t="shared" si="45"/>
        <v>0</v>
      </c>
      <c r="DY59" s="426"/>
      <c r="DZ59" s="426">
        <v>17</v>
      </c>
      <c r="EA59" s="648">
        <v>14317</v>
      </c>
      <c r="EB59" s="368"/>
      <c r="EC59" s="626"/>
      <c r="ED59" s="628"/>
      <c r="EH59">
        <v>17</v>
      </c>
      <c r="EI59">
        <f t="shared" si="63"/>
        <v>18</v>
      </c>
      <c r="EJ59">
        <f t="shared" si="46"/>
        <v>16</v>
      </c>
      <c r="EK59">
        <f t="shared" si="47"/>
        <v>14</v>
      </c>
      <c r="EL59">
        <f t="shared" si="48"/>
        <v>12</v>
      </c>
      <c r="EM59">
        <f t="shared" si="49"/>
        <v>10</v>
      </c>
      <c r="EN59">
        <f t="shared" si="50"/>
        <v>0</v>
      </c>
      <c r="EO59">
        <f t="shared" si="51"/>
        <v>0</v>
      </c>
      <c r="EP59">
        <f>'Price List'!DI870</f>
        <v>0</v>
      </c>
      <c r="EQ59" s="643">
        <f>'Price List'!AN1039</f>
        <v>196.4</v>
      </c>
      <c r="ER59" s="644">
        <f>'Price List'!AO1039</f>
        <v>255.32000000000002</v>
      </c>
      <c r="ES59" s="644">
        <f>'Price List'!AP1039</f>
        <v>294.60000000000002</v>
      </c>
      <c r="ET59" s="644">
        <f>'Price List'!AQ1039</f>
        <v>343.7</v>
      </c>
      <c r="EU59" s="645">
        <f>'Price List'!AR1039</f>
        <v>392.8</v>
      </c>
      <c r="EV59" s="646">
        <f>'Price List'!AN1892</f>
        <v>497</v>
      </c>
      <c r="EW59" s="610">
        <f t="shared" si="64"/>
        <v>67.84</v>
      </c>
    </row>
    <row r="60" spans="2:153" x14ac:dyDescent="0.2">
      <c r="D60" s="599"/>
      <c r="E60" s="602"/>
      <c r="F60" s="432"/>
      <c r="G60" s="596"/>
      <c r="H60" s="432"/>
      <c r="I60" s="431"/>
      <c r="J60" s="596"/>
      <c r="K60" s="602"/>
      <c r="L60" s="615" t="str">
        <f>IF('KB Duct Parts'!$BL$14=1,"Galv","SS")</f>
        <v>Galv</v>
      </c>
      <c r="M60" s="605" t="str">
        <f t="shared" si="52"/>
        <v xml:space="preserve"> </v>
      </c>
      <c r="N60" s="430" t="str">
        <f t="shared" si="53"/>
        <v xml:space="preserve"> </v>
      </c>
      <c r="O60" s="430" t="str">
        <f t="shared" si="54"/>
        <v xml:space="preserve"> </v>
      </c>
      <c r="P60" s="607">
        <f>IF('KB Duct Parts'!$BL$14=1,SUM(Y60:AA60),SUM(AB60:AD60))</f>
        <v>0</v>
      </c>
      <c r="Q60" s="618">
        <f t="shared" si="33"/>
        <v>0</v>
      </c>
      <c r="R60" s="606" t="str">
        <f>IF(D60=0," ",IF(D60&gt;0,IF(AND(D60&gt;0,J60=30),VLOOKUP(E60,$BB$45:$BC$64,2),IF(AND(D60&gt;0,J60=45),VLOOKUP(E60,$BE$45:$BF$64,2)))&amp;IF('KB Duct Parts'!$BL$14=2," SS","")))</f>
        <v xml:space="preserve"> </v>
      </c>
      <c r="S60" t="str">
        <f>IF(AND('KB Duct Parts'!$BL$14=1,$D60&gt;0),VLOOKUP($E60,$BJ$6:$BO$25,S$5),IF(AND($D60&gt;0,'KB Duct Parts'!$BL$14=2),18," "))</f>
        <v xml:space="preserve"> </v>
      </c>
      <c r="T60" t="b">
        <f>IF(AND('KB Duct Parts'!$BL$14=1,$D60&gt;0),VLOOKUP($E60,$BJ$6:$BO$25,T$5),IF(AND($D60&gt;0,'KB Duct Parts'!$BL$14=2)," "))</f>
        <v>0</v>
      </c>
      <c r="U60" t="b">
        <f>IF(AND('KB Duct Parts'!$BL$14=1,$D60&gt;0),VLOOKUP($E60,$BJ$6:$BO$25,U$5),IF(AND($D60&gt;0,'KB Duct Parts'!$BL$14=2)," "))</f>
        <v>0</v>
      </c>
      <c r="V60" t="b">
        <f>IF(AND('KB Duct Parts'!$BL$14=1,$D60&gt;0),VLOOKUP($E60,$BJ$6:$BO$25,V$5),IF(AND($D60&gt;0,'KB Duct Parts'!$BL$14=2)," "))</f>
        <v>0</v>
      </c>
      <c r="W60" t="b">
        <f>IF(AND('KB Duct Parts'!$BL$14=1,$D60&gt;0),VLOOKUP($E60,$BJ$6:$BO$25,W$5),IF(AND($D60&gt;0,'KB Duct Parts'!$BL$14=2)," "))</f>
        <v>0</v>
      </c>
      <c r="Y60" t="b">
        <f t="shared" si="34"/>
        <v>0</v>
      </c>
      <c r="Z60">
        <f>IF(AND(F60&gt;3,G60="FL"),VLOOKUP(F60,'Price List'!$BJ$2344:$BL$2362,3),0)</f>
        <v>0</v>
      </c>
      <c r="AA60">
        <f>IF(AND(H60&gt;3,I60="FL"),VLOOKUP(H60,'Price List'!$BJ$2344:$BL$2362,3),0)</f>
        <v>0</v>
      </c>
      <c r="AB60" t="b">
        <f t="shared" si="35"/>
        <v>0</v>
      </c>
      <c r="AC60">
        <f t="shared" si="55"/>
        <v>0</v>
      </c>
      <c r="AD60" s="365">
        <f t="shared" si="56"/>
        <v>0</v>
      </c>
      <c r="AE60" s="426">
        <f t="shared" si="36"/>
        <v>0</v>
      </c>
      <c r="AF60" s="426">
        <f t="shared" si="37"/>
        <v>0</v>
      </c>
      <c r="AG60" s="426">
        <f t="shared" si="37"/>
        <v>0</v>
      </c>
      <c r="AH60" s="426">
        <f t="shared" si="37"/>
        <v>0</v>
      </c>
      <c r="AI60" s="426">
        <f t="shared" si="37"/>
        <v>0</v>
      </c>
      <c r="AJ60" s="426">
        <f t="shared" si="37"/>
        <v>0</v>
      </c>
      <c r="AK60" s="426">
        <f t="shared" si="37"/>
        <v>0</v>
      </c>
      <c r="AL60" s="426">
        <f t="shared" si="37"/>
        <v>0</v>
      </c>
      <c r="AM60" s="426">
        <f t="shared" si="37"/>
        <v>0</v>
      </c>
      <c r="AN60" s="426">
        <f t="shared" si="37"/>
        <v>0</v>
      </c>
      <c r="AO60" s="426">
        <f t="shared" si="37"/>
        <v>0</v>
      </c>
      <c r="AP60" s="426">
        <f t="shared" si="37"/>
        <v>0</v>
      </c>
      <c r="AQ60" s="426">
        <f t="shared" si="37"/>
        <v>0</v>
      </c>
      <c r="AR60" s="426">
        <f t="shared" si="37"/>
        <v>0</v>
      </c>
      <c r="AS60" s="426">
        <f t="shared" si="37"/>
        <v>0</v>
      </c>
      <c r="AT60" s="426">
        <f t="shared" si="37"/>
        <v>0</v>
      </c>
      <c r="AU60" s="426">
        <f t="shared" ref="AU60:AX79" si="66">IF($E60=AU$44,$D60,0)</f>
        <v>0</v>
      </c>
      <c r="AV60" s="426">
        <f t="shared" si="38"/>
        <v>0</v>
      </c>
      <c r="AW60" s="426">
        <f t="shared" si="38"/>
        <v>0</v>
      </c>
      <c r="AX60" s="426">
        <f t="shared" si="38"/>
        <v>0</v>
      </c>
      <c r="AY60" s="426"/>
      <c r="AZ60" s="426"/>
      <c r="BA60" s="426"/>
      <c r="BB60" s="426">
        <v>18</v>
      </c>
      <c r="BC60" s="588">
        <v>14218.3</v>
      </c>
      <c r="BD60" s="368"/>
      <c r="BE60" s="629">
        <v>18</v>
      </c>
      <c r="BF60" s="630">
        <v>14218.45</v>
      </c>
      <c r="BJ60">
        <v>18</v>
      </c>
      <c r="BK60">
        <f t="shared" si="65"/>
        <v>18</v>
      </c>
      <c r="BL60">
        <f t="shared" si="65"/>
        <v>16</v>
      </c>
      <c r="BM60">
        <f t="shared" si="65"/>
        <v>14</v>
      </c>
      <c r="BN60">
        <f t="shared" si="65"/>
        <v>12</v>
      </c>
      <c r="BO60">
        <f t="shared" si="65"/>
        <v>10</v>
      </c>
      <c r="BP60">
        <f>'Price List'!AK871</f>
        <v>0</v>
      </c>
      <c r="BQ60">
        <f>'Price List'!AL871</f>
        <v>0</v>
      </c>
      <c r="BR60">
        <f>'Price List'!AM871</f>
        <v>6</v>
      </c>
      <c r="BS60" s="643">
        <f>'Price List'!AN966</f>
        <v>271.2</v>
      </c>
      <c r="BT60" s="644">
        <f>'Price List'!AO966</f>
        <v>352.56</v>
      </c>
      <c r="BU60" s="644">
        <f>'Price List'!AP966</f>
        <v>406.79999999999995</v>
      </c>
      <c r="BV60" s="644">
        <f>'Price List'!AQ966</f>
        <v>474.59999999999997</v>
      </c>
      <c r="BW60" s="645">
        <f>'Price List'!AR966</f>
        <v>542.4</v>
      </c>
      <c r="BX60" s="433">
        <f>'Price List'!AN1819</f>
        <v>625.20000000000005</v>
      </c>
      <c r="BY60" s="610">
        <f t="shared" si="57"/>
        <v>68.75</v>
      </c>
      <c r="CB60" s="599"/>
      <c r="CC60" s="602"/>
      <c r="CD60" s="432"/>
      <c r="CE60" s="596"/>
      <c r="CF60" s="432"/>
      <c r="CG60" s="431"/>
      <c r="CH60" s="602"/>
      <c r="CI60" s="615" t="str">
        <f>IF('KB Duct Parts'!$BL$14=1,"Galv","SS")</f>
        <v>Galv</v>
      </c>
      <c r="CJ60" s="605" t="str">
        <f t="shared" si="40"/>
        <v xml:space="preserve"> </v>
      </c>
      <c r="CK60" s="674" t="str">
        <f t="shared" si="58"/>
        <v xml:space="preserve"> </v>
      </c>
      <c r="CL60" s="430" t="str">
        <f t="shared" si="59"/>
        <v xml:space="preserve"> </v>
      </c>
      <c r="CM60" s="607">
        <f>IF('KB Duct Parts'!$BL$14=1,SUM(CY60:DA60),SUM(DB60:DD60))</f>
        <v>0</v>
      </c>
      <c r="CN60" s="618">
        <f t="shared" si="41"/>
        <v>0</v>
      </c>
      <c r="CO60" s="609"/>
      <c r="CP60" s="609"/>
      <c r="CQ60" s="609"/>
      <c r="CR60" s="606" t="str">
        <f>IF(CB60=0," ",IF(CB60&gt;0,IF(CB60&gt;0,VLOOKUP(CC60,$DZ$45:$EA$64,2)&amp;IF('KB Duct Parts'!$BL$14=2," SS",""))))</f>
        <v xml:space="preserve"> </v>
      </c>
      <c r="CS60" t="str">
        <f>IF(AND('KB Duct Parts'!$BL$14=1,$CB60&gt;0),VLOOKUP($CC60,$EH$45:$EO$64,CS$44),IF(AND($CB60&gt;0,'KB Duct Parts'!$BL$14=2),18," "))</f>
        <v xml:space="preserve"> </v>
      </c>
      <c r="CT60" t="str">
        <f>IF(AND('KB Duct Parts'!$BL$14=1,$CB60&gt;0),VLOOKUP($CC60,$EH$45:$EO$64,CT$44),IF(AND($CB60&gt;0,'KB Duct Parts'!$BL$14=2),18," "))</f>
        <v xml:space="preserve"> </v>
      </c>
      <c r="CU60" t="str">
        <f>IF(AND('KB Duct Parts'!$BL$14=1,$CB60&gt;0),VLOOKUP($CC60,$EH$45:$EO$64,CU$44),IF(AND($CB60&gt;0,'KB Duct Parts'!$BL$14=2),18," "))</f>
        <v xml:space="preserve"> </v>
      </c>
      <c r="CV60" t="str">
        <f>IF(AND('KB Duct Parts'!$BL$14=1,$CB60&gt;0),VLOOKUP($CC60,$EH$45:$EO$64,CV$44),IF(AND($CB60&gt;0,'KB Duct Parts'!$BL$14=2),18," "))</f>
        <v xml:space="preserve"> </v>
      </c>
      <c r="CW60" t="str">
        <f>IF(AND('KB Duct Parts'!$BL$14=1,$CB60&gt;0),VLOOKUP($CC60,$EH$45:$EO$64,CW$44),IF(AND($CB60&gt;0,'KB Duct Parts'!$BL$14=2),18," "))</f>
        <v xml:space="preserve"> </v>
      </c>
      <c r="CY60" t="b">
        <f t="shared" si="42"/>
        <v>0</v>
      </c>
      <c r="CZ60">
        <f>IF(AND(CD60&gt;3,CE60="FL"),VLOOKUP(CD60,'Price List'!$BJ$2344:$BL$2362,3),0)</f>
        <v>0</v>
      </c>
      <c r="DA60">
        <f>IF(AND(CF60&gt;3,CG60="FL"),VLOOKUP(CF60,'Price List'!$BJ$2344:$BL$2362,3),0)</f>
        <v>0</v>
      </c>
      <c r="DB60" t="b">
        <f t="shared" si="60"/>
        <v>0</v>
      </c>
      <c r="DC60">
        <f t="shared" si="61"/>
        <v>0</v>
      </c>
      <c r="DD60" s="365">
        <f t="shared" si="62"/>
        <v>0</v>
      </c>
      <c r="DE60" s="426">
        <f t="shared" si="43"/>
        <v>0</v>
      </c>
      <c r="DF60" s="426">
        <f t="shared" si="44"/>
        <v>0</v>
      </c>
      <c r="DG60" s="426">
        <f t="shared" si="44"/>
        <v>0</v>
      </c>
      <c r="DH60" s="426">
        <f t="shared" si="44"/>
        <v>0</v>
      </c>
      <c r="DI60" s="426">
        <f t="shared" si="44"/>
        <v>0</v>
      </c>
      <c r="DJ60" s="426">
        <f t="shared" si="44"/>
        <v>0</v>
      </c>
      <c r="DK60" s="426">
        <f t="shared" si="44"/>
        <v>0</v>
      </c>
      <c r="DL60" s="426">
        <f t="shared" si="44"/>
        <v>0</v>
      </c>
      <c r="DM60" s="426">
        <f t="shared" si="44"/>
        <v>0</v>
      </c>
      <c r="DN60" s="426">
        <f t="shared" si="44"/>
        <v>0</v>
      </c>
      <c r="DO60" s="426">
        <f t="shared" si="44"/>
        <v>0</v>
      </c>
      <c r="DP60" s="426">
        <f t="shared" si="44"/>
        <v>0</v>
      </c>
      <c r="DQ60" s="426">
        <f t="shared" si="44"/>
        <v>0</v>
      </c>
      <c r="DR60" s="426">
        <f t="shared" si="44"/>
        <v>0</v>
      </c>
      <c r="DS60" s="426">
        <f t="shared" si="44"/>
        <v>0</v>
      </c>
      <c r="DT60" s="426">
        <f t="shared" si="44"/>
        <v>0</v>
      </c>
      <c r="DU60" s="426">
        <f t="shared" ref="DU60:DX78" si="67">IF($CC60=DU$44,$CB60,0)</f>
        <v>0</v>
      </c>
      <c r="DV60" s="426">
        <f t="shared" si="45"/>
        <v>0</v>
      </c>
      <c r="DW60" s="426">
        <f t="shared" si="45"/>
        <v>0</v>
      </c>
      <c r="DX60" s="426">
        <f t="shared" si="45"/>
        <v>0</v>
      </c>
      <c r="DY60" s="426"/>
      <c r="DZ60" s="426">
        <v>18</v>
      </c>
      <c r="EA60" s="648">
        <v>14318</v>
      </c>
      <c r="EB60" s="368"/>
      <c r="EC60" s="629"/>
      <c r="ED60" s="630"/>
      <c r="EH60">
        <v>18</v>
      </c>
      <c r="EI60">
        <f t="shared" si="63"/>
        <v>18</v>
      </c>
      <c r="EJ60">
        <f t="shared" si="46"/>
        <v>16</v>
      </c>
      <c r="EK60">
        <f t="shared" si="47"/>
        <v>14</v>
      </c>
      <c r="EL60">
        <f t="shared" si="48"/>
        <v>12</v>
      </c>
      <c r="EM60">
        <f t="shared" si="49"/>
        <v>10</v>
      </c>
      <c r="EN60">
        <f t="shared" si="50"/>
        <v>0</v>
      </c>
      <c r="EO60">
        <f t="shared" si="51"/>
        <v>0</v>
      </c>
      <c r="EP60">
        <f>'Price List'!DI871</f>
        <v>0</v>
      </c>
      <c r="EQ60" s="643">
        <f>'Price List'!AN1040</f>
        <v>204.8</v>
      </c>
      <c r="ER60" s="644">
        <f>'Price List'!AO1040</f>
        <v>266.24</v>
      </c>
      <c r="ES60" s="644">
        <f>'Price List'!AP1040</f>
        <v>307.20000000000005</v>
      </c>
      <c r="ET60" s="644">
        <f>'Price List'!AQ1040</f>
        <v>358.40000000000003</v>
      </c>
      <c r="EU60" s="645">
        <f>'Price List'!AR1040</f>
        <v>409.6</v>
      </c>
      <c r="EV60" s="646">
        <f>'Price List'!AN1893</f>
        <v>547.29999999999995</v>
      </c>
      <c r="EW60" s="610">
        <f t="shared" si="64"/>
        <v>68.75</v>
      </c>
    </row>
    <row r="61" spans="2:153" x14ac:dyDescent="0.2">
      <c r="D61" s="599"/>
      <c r="E61" s="602"/>
      <c r="F61" s="432"/>
      <c r="G61" s="596"/>
      <c r="H61" s="432"/>
      <c r="I61" s="431"/>
      <c r="J61" s="596"/>
      <c r="K61" s="602"/>
      <c r="L61" s="615" t="str">
        <f>IF('KB Duct Parts'!$BL$14=1,"Galv","SS")</f>
        <v>Galv</v>
      </c>
      <c r="M61" s="605" t="str">
        <f t="shared" si="52"/>
        <v xml:space="preserve"> </v>
      </c>
      <c r="N61" s="430" t="str">
        <f t="shared" si="53"/>
        <v xml:space="preserve"> </v>
      </c>
      <c r="O61" s="430" t="str">
        <f t="shared" si="54"/>
        <v xml:space="preserve"> </v>
      </c>
      <c r="P61" s="607">
        <f>IF('KB Duct Parts'!$BL$14=1,SUM(Y61:AA61),SUM(AB61:AD61))</f>
        <v>0</v>
      </c>
      <c r="Q61" s="618">
        <f t="shared" si="33"/>
        <v>0</v>
      </c>
      <c r="R61" s="606" t="str">
        <f>IF(D61=0," ",IF(D61&gt;0,IF(AND(D61&gt;0,J61=30),VLOOKUP(E61,$BB$45:$BC$64,2),IF(AND(D61&gt;0,J61=45),VLOOKUP(E61,$BE$45:$BF$64,2)))&amp;IF('KB Duct Parts'!$BL$14=2," SS","")))</f>
        <v xml:space="preserve"> </v>
      </c>
      <c r="S61" t="str">
        <f>IF(AND('KB Duct Parts'!$BL$14=1,$D61&gt;0),VLOOKUP($E61,$BJ$6:$BO$25,S$5),IF(AND($D61&gt;0,'KB Duct Parts'!$BL$14=2),18," "))</f>
        <v xml:space="preserve"> </v>
      </c>
      <c r="T61" t="b">
        <f>IF(AND('KB Duct Parts'!$BL$14=1,$D61&gt;0),VLOOKUP($E61,$BJ$6:$BO$25,T$5),IF(AND($D61&gt;0,'KB Duct Parts'!$BL$14=2)," "))</f>
        <v>0</v>
      </c>
      <c r="U61" t="b">
        <f>IF(AND('KB Duct Parts'!$BL$14=1,$D61&gt;0),VLOOKUP($E61,$BJ$6:$BO$25,U$5),IF(AND($D61&gt;0,'KB Duct Parts'!$BL$14=2)," "))</f>
        <v>0</v>
      </c>
      <c r="V61" t="b">
        <f>IF(AND('KB Duct Parts'!$BL$14=1,$D61&gt;0),VLOOKUP($E61,$BJ$6:$BO$25,V$5),IF(AND($D61&gt;0,'KB Duct Parts'!$BL$14=2)," "))</f>
        <v>0</v>
      </c>
      <c r="W61" t="b">
        <f>IF(AND('KB Duct Parts'!$BL$14=1,$D61&gt;0),VLOOKUP($E61,$BJ$6:$BO$25,W$5),IF(AND($D61&gt;0,'KB Duct Parts'!$BL$14=2)," "))</f>
        <v>0</v>
      </c>
      <c r="Y61" t="b">
        <f t="shared" si="34"/>
        <v>0</v>
      </c>
      <c r="Z61">
        <f>IF(AND(F61&gt;3,G61="FL"),VLOOKUP(F61,'Price List'!$BJ$2344:$BL$2362,3),0)</f>
        <v>0</v>
      </c>
      <c r="AA61">
        <f>IF(AND(H61&gt;3,I61="FL"),VLOOKUP(H61,'Price List'!$BJ$2344:$BL$2362,3),0)</f>
        <v>0</v>
      </c>
      <c r="AB61" t="b">
        <f t="shared" si="35"/>
        <v>0</v>
      </c>
      <c r="AC61">
        <f t="shared" si="55"/>
        <v>0</v>
      </c>
      <c r="AD61" s="365">
        <f t="shared" si="56"/>
        <v>0</v>
      </c>
      <c r="AE61" s="426">
        <f t="shared" si="36"/>
        <v>0</v>
      </c>
      <c r="AF61" s="426">
        <f t="shared" ref="AF61:AT61" si="68">IF($E61=AF$44,$D61,0)</f>
        <v>0</v>
      </c>
      <c r="AG61" s="426">
        <f t="shared" si="68"/>
        <v>0</v>
      </c>
      <c r="AH61" s="426">
        <f t="shared" si="68"/>
        <v>0</v>
      </c>
      <c r="AI61" s="426">
        <f t="shared" si="68"/>
        <v>0</v>
      </c>
      <c r="AJ61" s="426">
        <f t="shared" si="68"/>
        <v>0</v>
      </c>
      <c r="AK61" s="426">
        <f t="shared" si="68"/>
        <v>0</v>
      </c>
      <c r="AL61" s="426">
        <f t="shared" si="68"/>
        <v>0</v>
      </c>
      <c r="AM61" s="426">
        <f t="shared" si="68"/>
        <v>0</v>
      </c>
      <c r="AN61" s="426">
        <f t="shared" si="68"/>
        <v>0</v>
      </c>
      <c r="AO61" s="426">
        <f t="shared" si="68"/>
        <v>0</v>
      </c>
      <c r="AP61" s="426">
        <f t="shared" si="68"/>
        <v>0</v>
      </c>
      <c r="AQ61" s="426">
        <f t="shared" si="68"/>
        <v>0</v>
      </c>
      <c r="AR61" s="426">
        <f t="shared" si="68"/>
        <v>0</v>
      </c>
      <c r="AS61" s="426">
        <f t="shared" si="68"/>
        <v>0</v>
      </c>
      <c r="AT61" s="426">
        <f t="shared" si="68"/>
        <v>0</v>
      </c>
      <c r="AU61" s="426">
        <f t="shared" si="66"/>
        <v>0</v>
      </c>
      <c r="AV61" s="426">
        <f t="shared" si="38"/>
        <v>0</v>
      </c>
      <c r="AW61" s="426">
        <f t="shared" si="38"/>
        <v>0</v>
      </c>
      <c r="AX61" s="426">
        <f t="shared" si="38"/>
        <v>0</v>
      </c>
      <c r="AY61" s="426"/>
      <c r="AZ61" s="426"/>
      <c r="BA61" s="426"/>
      <c r="BB61" s="426">
        <v>19</v>
      </c>
      <c r="BC61" s="588">
        <v>14219.3</v>
      </c>
      <c r="BD61" s="368"/>
      <c r="BE61" s="629">
        <v>19</v>
      </c>
      <c r="BF61" s="630">
        <v>14219.45</v>
      </c>
      <c r="BJ61">
        <v>19</v>
      </c>
      <c r="BK61">
        <f t="shared" si="65"/>
        <v>18</v>
      </c>
      <c r="BL61">
        <f t="shared" si="65"/>
        <v>16</v>
      </c>
      <c r="BM61">
        <f t="shared" si="65"/>
        <v>14</v>
      </c>
      <c r="BN61">
        <f t="shared" si="65"/>
        <v>12</v>
      </c>
      <c r="BO61">
        <f t="shared" si="65"/>
        <v>10</v>
      </c>
      <c r="BP61">
        <f>'Price List'!AK872</f>
        <v>0</v>
      </c>
      <c r="BQ61">
        <f>'Price List'!AL872</f>
        <v>0</v>
      </c>
      <c r="BR61">
        <f>'Price List'!AM872</f>
        <v>6</v>
      </c>
      <c r="BS61" s="643">
        <f>'Price List'!AN967</f>
        <v>297.3</v>
      </c>
      <c r="BT61" s="644">
        <f>'Price List'!AO967</f>
        <v>386.49</v>
      </c>
      <c r="BU61" s="644">
        <f>'Price List'!AP967</f>
        <v>445.95000000000005</v>
      </c>
      <c r="BV61" s="644">
        <f>'Price List'!AQ967</f>
        <v>520.27499999999998</v>
      </c>
      <c r="BW61" s="645">
        <f>'Price List'!AR967</f>
        <v>594.6</v>
      </c>
      <c r="BX61" s="433">
        <f>'Price List'!AN1820</f>
        <v>683.9</v>
      </c>
      <c r="BY61" s="610">
        <f t="shared" si="57"/>
        <v>72.27</v>
      </c>
      <c r="CB61" s="599"/>
      <c r="CC61" s="602"/>
      <c r="CD61" s="432"/>
      <c r="CE61" s="596"/>
      <c r="CF61" s="432"/>
      <c r="CG61" s="431"/>
      <c r="CH61" s="602"/>
      <c r="CI61" s="615" t="str">
        <f>IF('KB Duct Parts'!$BL$14=1,"Galv","SS")</f>
        <v>Galv</v>
      </c>
      <c r="CJ61" s="605" t="str">
        <f t="shared" si="40"/>
        <v xml:space="preserve"> </v>
      </c>
      <c r="CK61" s="674" t="str">
        <f t="shared" si="58"/>
        <v xml:space="preserve"> </v>
      </c>
      <c r="CL61" s="430" t="str">
        <f t="shared" si="59"/>
        <v xml:space="preserve"> </v>
      </c>
      <c r="CM61" s="607">
        <f>IF('KB Duct Parts'!$BL$14=1,SUM(CY61:DA61),SUM(DB61:DD61))</f>
        <v>0</v>
      </c>
      <c r="CN61" s="618">
        <f t="shared" si="41"/>
        <v>0</v>
      </c>
      <c r="CO61" s="609"/>
      <c r="CP61" s="609"/>
      <c r="CQ61" s="609"/>
      <c r="CR61" s="606" t="str">
        <f>IF(CB61=0," ",IF(CB61&gt;0,IF(CB61&gt;0,VLOOKUP(CC61,$DZ$45:$EA$64,2)&amp;IF('KB Duct Parts'!$BL$14=2," SS",""))))</f>
        <v xml:space="preserve"> </v>
      </c>
      <c r="CS61" t="str">
        <f>IF(AND('KB Duct Parts'!$BL$14=1,$CB61&gt;0),VLOOKUP($CC61,$EH$45:$EO$64,CS$44),IF(AND($CB61&gt;0,'KB Duct Parts'!$BL$14=2),18," "))</f>
        <v xml:space="preserve"> </v>
      </c>
      <c r="CT61" t="str">
        <f>IF(AND('KB Duct Parts'!$BL$14=1,$CB61&gt;0),VLOOKUP($CC61,$EH$45:$EO$64,CT$44),IF(AND($CB61&gt;0,'KB Duct Parts'!$BL$14=2),18," "))</f>
        <v xml:space="preserve"> </v>
      </c>
      <c r="CU61" t="str">
        <f>IF(AND('KB Duct Parts'!$BL$14=1,$CB61&gt;0),VLOOKUP($CC61,$EH$45:$EO$64,CU$44),IF(AND($CB61&gt;0,'KB Duct Parts'!$BL$14=2),18," "))</f>
        <v xml:space="preserve"> </v>
      </c>
      <c r="CV61" t="str">
        <f>IF(AND('KB Duct Parts'!$BL$14=1,$CB61&gt;0),VLOOKUP($CC61,$EH$45:$EO$64,CV$44),IF(AND($CB61&gt;0,'KB Duct Parts'!$BL$14=2),18," "))</f>
        <v xml:space="preserve"> </v>
      </c>
      <c r="CW61" t="str">
        <f>IF(AND('KB Duct Parts'!$BL$14=1,$CB61&gt;0),VLOOKUP($CC61,$EH$45:$EO$64,CW$44),IF(AND($CB61&gt;0,'KB Duct Parts'!$BL$14=2),18," "))</f>
        <v xml:space="preserve"> </v>
      </c>
      <c r="CY61" t="b">
        <f t="shared" si="42"/>
        <v>0</v>
      </c>
      <c r="CZ61">
        <f>IF(AND(CD61&gt;3,CE61="FL"),VLOOKUP(CD61,'Price List'!$BJ$2344:$BL$2362,3),0)</f>
        <v>0</v>
      </c>
      <c r="DA61">
        <f>IF(AND(CF61&gt;3,CG61="FL"),VLOOKUP(CF61,'Price List'!$BJ$2344:$BL$2362,3),0)</f>
        <v>0</v>
      </c>
      <c r="DB61" t="b">
        <f t="shared" si="60"/>
        <v>0</v>
      </c>
      <c r="DC61">
        <f t="shared" si="61"/>
        <v>0</v>
      </c>
      <c r="DD61" s="365">
        <f t="shared" si="62"/>
        <v>0</v>
      </c>
      <c r="DE61" s="426">
        <f t="shared" si="43"/>
        <v>0</v>
      </c>
      <c r="DF61" s="426">
        <f t="shared" ref="DF61:DT61" si="69">IF($CC61=DF$44,$CB61,0)</f>
        <v>0</v>
      </c>
      <c r="DG61" s="426">
        <f t="shared" si="69"/>
        <v>0</v>
      </c>
      <c r="DH61" s="426">
        <f t="shared" si="69"/>
        <v>0</v>
      </c>
      <c r="DI61" s="426">
        <f t="shared" si="69"/>
        <v>0</v>
      </c>
      <c r="DJ61" s="426">
        <f t="shared" si="69"/>
        <v>0</v>
      </c>
      <c r="DK61" s="426">
        <f t="shared" si="69"/>
        <v>0</v>
      </c>
      <c r="DL61" s="426">
        <f t="shared" si="69"/>
        <v>0</v>
      </c>
      <c r="DM61" s="426">
        <f t="shared" si="69"/>
        <v>0</v>
      </c>
      <c r="DN61" s="426">
        <f t="shared" si="69"/>
        <v>0</v>
      </c>
      <c r="DO61" s="426">
        <f t="shared" si="69"/>
        <v>0</v>
      </c>
      <c r="DP61" s="426">
        <f t="shared" si="69"/>
        <v>0</v>
      </c>
      <c r="DQ61" s="426">
        <f t="shared" si="69"/>
        <v>0</v>
      </c>
      <c r="DR61" s="426">
        <f t="shared" si="69"/>
        <v>0</v>
      </c>
      <c r="DS61" s="426">
        <f t="shared" si="69"/>
        <v>0</v>
      </c>
      <c r="DT61" s="426">
        <f t="shared" si="69"/>
        <v>0</v>
      </c>
      <c r="DU61" s="426">
        <f t="shared" si="67"/>
        <v>0</v>
      </c>
      <c r="DV61" s="426">
        <f t="shared" si="45"/>
        <v>0</v>
      </c>
      <c r="DW61" s="426">
        <f t="shared" si="45"/>
        <v>0</v>
      </c>
      <c r="DX61" s="426">
        <f t="shared" si="45"/>
        <v>0</v>
      </c>
      <c r="DY61" s="426"/>
      <c r="DZ61" s="426">
        <v>19</v>
      </c>
      <c r="EA61" s="648">
        <v>14319</v>
      </c>
      <c r="EB61" s="368"/>
      <c r="EC61" s="629"/>
      <c r="ED61" s="630"/>
      <c r="EH61">
        <v>19</v>
      </c>
      <c r="EI61">
        <f t="shared" si="63"/>
        <v>18</v>
      </c>
      <c r="EJ61">
        <f t="shared" si="46"/>
        <v>16</v>
      </c>
      <c r="EK61">
        <f t="shared" si="47"/>
        <v>14</v>
      </c>
      <c r="EL61">
        <f t="shared" si="48"/>
        <v>12</v>
      </c>
      <c r="EM61">
        <f t="shared" si="49"/>
        <v>10</v>
      </c>
      <c r="EN61">
        <f t="shared" si="50"/>
        <v>0</v>
      </c>
      <c r="EO61">
        <f t="shared" si="51"/>
        <v>0</v>
      </c>
      <c r="EP61">
        <f>'Price List'!DI872</f>
        <v>0</v>
      </c>
      <c r="EQ61" s="643">
        <f>'Price List'!AN1041</f>
        <v>225.7</v>
      </c>
      <c r="ER61" s="644">
        <f>'Price List'!AO1041</f>
        <v>293.40999999999997</v>
      </c>
      <c r="ES61" s="644">
        <f>'Price List'!AP1041</f>
        <v>338.54999999999995</v>
      </c>
      <c r="ET61" s="644">
        <f>'Price List'!AQ1041</f>
        <v>394.97499999999997</v>
      </c>
      <c r="EU61" s="645">
        <f>'Price List'!AR1041</f>
        <v>451.4</v>
      </c>
      <c r="EV61" s="646">
        <f>'Price List'!AN1894</f>
        <v>146</v>
      </c>
      <c r="EW61" s="610">
        <f t="shared" si="64"/>
        <v>72.27</v>
      </c>
    </row>
    <row r="62" spans="2:153" x14ac:dyDescent="0.2">
      <c r="D62" s="599"/>
      <c r="E62" s="602"/>
      <c r="F62" s="432"/>
      <c r="G62" s="596"/>
      <c r="H62" s="432"/>
      <c r="I62" s="431"/>
      <c r="J62" s="596"/>
      <c r="K62" s="602"/>
      <c r="L62" s="615" t="str">
        <f>IF('KB Duct Parts'!$BL$14=1,"Galv","SS")</f>
        <v>Galv</v>
      </c>
      <c r="M62" s="605" t="str">
        <f t="shared" si="52"/>
        <v xml:space="preserve"> </v>
      </c>
      <c r="N62" s="430" t="str">
        <f t="shared" si="53"/>
        <v xml:space="preserve"> </v>
      </c>
      <c r="O62" s="430" t="str">
        <f t="shared" si="54"/>
        <v xml:space="preserve"> </v>
      </c>
      <c r="P62" s="607">
        <f>IF('KB Duct Parts'!$BL$14=1,SUM(Y62:AA62),SUM(AB62:AD62))</f>
        <v>0</v>
      </c>
      <c r="Q62" s="618">
        <f t="shared" si="33"/>
        <v>0</v>
      </c>
      <c r="R62" s="606" t="str">
        <f>IF(D62=0," ",IF(D62&gt;0,IF(AND(D62&gt;0,J62=30),VLOOKUP(E62,$BB$45:$BC$64,2),IF(AND(D62&gt;0,J62=45),VLOOKUP(E62,$BE$45:$BF$64,2)))&amp;IF('KB Duct Parts'!$BL$14=2," SS","")))</f>
        <v xml:space="preserve"> </v>
      </c>
      <c r="S62" t="str">
        <f>IF(AND('KB Duct Parts'!$BL$14=1,$D62&gt;0),VLOOKUP($E62,$BJ$6:$BO$25,S$5),IF(AND($D62&gt;0,'KB Duct Parts'!$BL$14=2),18," "))</f>
        <v xml:space="preserve"> </v>
      </c>
      <c r="T62" t="b">
        <f>IF(AND('KB Duct Parts'!$BL$14=1,$D62&gt;0),VLOOKUP($E62,$BJ$6:$BO$25,T$5),IF(AND($D62&gt;0,'KB Duct Parts'!$BL$14=2)," "))</f>
        <v>0</v>
      </c>
      <c r="U62" t="b">
        <f>IF(AND('KB Duct Parts'!$BL$14=1,$D62&gt;0),VLOOKUP($E62,$BJ$6:$BO$25,U$5),IF(AND($D62&gt;0,'KB Duct Parts'!$BL$14=2)," "))</f>
        <v>0</v>
      </c>
      <c r="V62" t="b">
        <f>IF(AND('KB Duct Parts'!$BL$14=1,$D62&gt;0),VLOOKUP($E62,$BJ$6:$BO$25,V$5),IF(AND($D62&gt;0,'KB Duct Parts'!$BL$14=2)," "))</f>
        <v>0</v>
      </c>
      <c r="W62" t="b">
        <f>IF(AND('KB Duct Parts'!$BL$14=1,$D62&gt;0),VLOOKUP($E62,$BJ$6:$BO$25,W$5),IF(AND($D62&gt;0,'KB Duct Parts'!$BL$14=2)," "))</f>
        <v>0</v>
      </c>
      <c r="Y62" t="b">
        <f t="shared" si="34"/>
        <v>0</v>
      </c>
      <c r="Z62">
        <f>IF(AND(F62&gt;3,G62="FL"),VLOOKUP(F62,'Price List'!$BJ$2344:$BL$2362,3),0)</f>
        <v>0</v>
      </c>
      <c r="AA62">
        <f>IF(AND(H62&gt;3,I62="FL"),VLOOKUP(H62,'Price List'!$BJ$2344:$BL$2362,3),0)</f>
        <v>0</v>
      </c>
      <c r="AB62" t="b">
        <f t="shared" si="35"/>
        <v>0</v>
      </c>
      <c r="AC62">
        <f t="shared" si="55"/>
        <v>0</v>
      </c>
      <c r="AD62" s="365">
        <f t="shared" si="56"/>
        <v>0</v>
      </c>
      <c r="AE62" s="426">
        <f t="shared" ref="AE62:AT77" si="70">IF($E62=AE$44,$D62,0)</f>
        <v>0</v>
      </c>
      <c r="AF62" s="426">
        <f t="shared" si="70"/>
        <v>0</v>
      </c>
      <c r="AG62" s="426">
        <f t="shared" si="70"/>
        <v>0</v>
      </c>
      <c r="AH62" s="426">
        <f t="shared" si="70"/>
        <v>0</v>
      </c>
      <c r="AI62" s="426">
        <f t="shared" si="70"/>
        <v>0</v>
      </c>
      <c r="AJ62" s="426">
        <f t="shared" si="70"/>
        <v>0</v>
      </c>
      <c r="AK62" s="426">
        <f t="shared" si="70"/>
        <v>0</v>
      </c>
      <c r="AL62" s="426">
        <f t="shared" si="70"/>
        <v>0</v>
      </c>
      <c r="AM62" s="426">
        <f t="shared" si="70"/>
        <v>0</v>
      </c>
      <c r="AN62" s="426">
        <f t="shared" si="70"/>
        <v>0</v>
      </c>
      <c r="AO62" s="426">
        <f t="shared" si="70"/>
        <v>0</v>
      </c>
      <c r="AP62" s="426">
        <f t="shared" si="70"/>
        <v>0</v>
      </c>
      <c r="AQ62" s="426">
        <f t="shared" si="70"/>
        <v>0</v>
      </c>
      <c r="AR62" s="426">
        <f t="shared" si="70"/>
        <v>0</v>
      </c>
      <c r="AS62" s="426">
        <f t="shared" si="70"/>
        <v>0</v>
      </c>
      <c r="AT62" s="426">
        <f t="shared" si="70"/>
        <v>0</v>
      </c>
      <c r="AU62" s="426">
        <f t="shared" si="66"/>
        <v>0</v>
      </c>
      <c r="AV62" s="426">
        <f t="shared" si="38"/>
        <v>0</v>
      </c>
      <c r="AW62" s="426">
        <f t="shared" si="38"/>
        <v>0</v>
      </c>
      <c r="AX62" s="426">
        <f t="shared" si="38"/>
        <v>0</v>
      </c>
      <c r="AY62" s="426"/>
      <c r="AZ62" s="426"/>
      <c r="BA62" s="426"/>
      <c r="BB62" s="426">
        <v>20</v>
      </c>
      <c r="BC62" s="588">
        <v>14220.3</v>
      </c>
      <c r="BD62" s="368"/>
      <c r="BE62" s="629">
        <v>20</v>
      </c>
      <c r="BF62" s="630">
        <v>14220.45</v>
      </c>
      <c r="BJ62">
        <v>20</v>
      </c>
      <c r="BK62">
        <f t="shared" si="65"/>
        <v>18</v>
      </c>
      <c r="BL62">
        <f t="shared" si="65"/>
        <v>16</v>
      </c>
      <c r="BM62">
        <f t="shared" si="65"/>
        <v>14</v>
      </c>
      <c r="BN62">
        <f t="shared" si="65"/>
        <v>12</v>
      </c>
      <c r="BO62">
        <f t="shared" si="65"/>
        <v>10</v>
      </c>
      <c r="BP62">
        <f>'Price List'!AK873</f>
        <v>0</v>
      </c>
      <c r="BQ62">
        <f>'Price List'!AL873</f>
        <v>0</v>
      </c>
      <c r="BR62">
        <f>'Price List'!AM873</f>
        <v>6</v>
      </c>
      <c r="BS62" s="643">
        <f>'Price List'!AN968</f>
        <v>323.39999999999998</v>
      </c>
      <c r="BT62" s="644">
        <f>'Price List'!AO968</f>
        <v>446.29199999999992</v>
      </c>
      <c r="BU62" s="644">
        <f>'Price List'!AP968</f>
        <v>485.09999999999997</v>
      </c>
      <c r="BV62" s="644">
        <f>'Price List'!AQ968</f>
        <v>565.94999999999993</v>
      </c>
      <c r="BW62" s="645">
        <f>'Price List'!AR968</f>
        <v>776.16</v>
      </c>
      <c r="BX62" s="433">
        <f>'Price List'!AN1821</f>
        <v>742.7</v>
      </c>
      <c r="BY62" s="610">
        <f t="shared" si="57"/>
        <v>74.430000000000007</v>
      </c>
      <c r="CB62" s="599"/>
      <c r="CC62" s="602"/>
      <c r="CD62" s="432"/>
      <c r="CE62" s="596"/>
      <c r="CF62" s="432"/>
      <c r="CG62" s="431"/>
      <c r="CH62" s="602"/>
      <c r="CI62" s="615" t="str">
        <f>IF('KB Duct Parts'!$BL$14=1,"Galv","SS")</f>
        <v>Galv</v>
      </c>
      <c r="CJ62" s="605" t="str">
        <f t="shared" si="40"/>
        <v xml:space="preserve"> </v>
      </c>
      <c r="CK62" s="674" t="str">
        <f t="shared" si="58"/>
        <v xml:space="preserve"> </v>
      </c>
      <c r="CL62" s="430" t="str">
        <f t="shared" si="59"/>
        <v xml:space="preserve"> </v>
      </c>
      <c r="CM62" s="607">
        <f>IF('KB Duct Parts'!$BL$14=1,SUM(CY62:DA62),SUM(DB62:DD62))</f>
        <v>0</v>
      </c>
      <c r="CN62" s="618">
        <f t="shared" si="41"/>
        <v>0</v>
      </c>
      <c r="CO62" s="609"/>
      <c r="CP62" s="609"/>
      <c r="CQ62" s="609"/>
      <c r="CR62" s="606" t="str">
        <f>IF(CB62=0," ",IF(CB62&gt;0,IF(CB62&gt;0,VLOOKUP(CC62,$DZ$45:$EA$64,2)&amp;IF('KB Duct Parts'!$BL$14=2," SS",""))))</f>
        <v xml:space="preserve"> </v>
      </c>
      <c r="CS62" t="str">
        <f>IF(AND('KB Duct Parts'!$BL$14=1,$CB62&gt;0),VLOOKUP($CC62,$EH$45:$EO$64,CS$44),IF(AND($CB62&gt;0,'KB Duct Parts'!$BL$14=2),18," "))</f>
        <v xml:space="preserve"> </v>
      </c>
      <c r="CT62" t="str">
        <f>IF(AND('KB Duct Parts'!$BL$14=1,$CB62&gt;0),VLOOKUP($CC62,$EH$45:$EO$64,CT$44),IF(AND($CB62&gt;0,'KB Duct Parts'!$BL$14=2),18," "))</f>
        <v xml:space="preserve"> </v>
      </c>
      <c r="CU62" t="str">
        <f>IF(AND('KB Duct Parts'!$BL$14=1,$CB62&gt;0),VLOOKUP($CC62,$EH$45:$EO$64,CU$44),IF(AND($CB62&gt;0,'KB Duct Parts'!$BL$14=2),18," "))</f>
        <v xml:space="preserve"> </v>
      </c>
      <c r="CV62" t="str">
        <f>IF(AND('KB Duct Parts'!$BL$14=1,$CB62&gt;0),VLOOKUP($CC62,$EH$45:$EO$64,CV$44),IF(AND($CB62&gt;0,'KB Duct Parts'!$BL$14=2),18," "))</f>
        <v xml:space="preserve"> </v>
      </c>
      <c r="CW62" t="str">
        <f>IF(AND('KB Duct Parts'!$BL$14=1,$CB62&gt;0),VLOOKUP($CC62,$EH$45:$EO$64,CW$44),IF(AND($CB62&gt;0,'KB Duct Parts'!$BL$14=2),18," "))</f>
        <v xml:space="preserve"> </v>
      </c>
      <c r="CY62" t="b">
        <f t="shared" si="42"/>
        <v>0</v>
      </c>
      <c r="CZ62">
        <f>IF(AND(CD62&gt;3,CE62="FL"),VLOOKUP(CD62,'Price List'!$BJ$2344:$BL$2362,3),0)</f>
        <v>0</v>
      </c>
      <c r="DA62">
        <f>IF(AND(CF62&gt;3,CG62="FL"),VLOOKUP(CF62,'Price List'!$BJ$2344:$BL$2362,3),0)</f>
        <v>0</v>
      </c>
      <c r="DB62" t="b">
        <f t="shared" si="60"/>
        <v>0</v>
      </c>
      <c r="DC62">
        <f t="shared" si="61"/>
        <v>0</v>
      </c>
      <c r="DD62" s="365">
        <f t="shared" si="62"/>
        <v>0</v>
      </c>
      <c r="DE62" s="426">
        <f t="shared" ref="DE62:DT77" si="71">IF($CC62=DE$44,$CB62,0)</f>
        <v>0</v>
      </c>
      <c r="DF62" s="426">
        <f t="shared" si="71"/>
        <v>0</v>
      </c>
      <c r="DG62" s="426">
        <f t="shared" si="71"/>
        <v>0</v>
      </c>
      <c r="DH62" s="426">
        <f t="shared" si="71"/>
        <v>0</v>
      </c>
      <c r="DI62" s="426">
        <f t="shared" si="71"/>
        <v>0</v>
      </c>
      <c r="DJ62" s="426">
        <f t="shared" si="71"/>
        <v>0</v>
      </c>
      <c r="DK62" s="426">
        <f t="shared" si="71"/>
        <v>0</v>
      </c>
      <c r="DL62" s="426">
        <f t="shared" si="71"/>
        <v>0</v>
      </c>
      <c r="DM62" s="426">
        <f t="shared" si="71"/>
        <v>0</v>
      </c>
      <c r="DN62" s="426">
        <f t="shared" si="71"/>
        <v>0</v>
      </c>
      <c r="DO62" s="426">
        <f t="shared" si="71"/>
        <v>0</v>
      </c>
      <c r="DP62" s="426">
        <f t="shared" si="71"/>
        <v>0</v>
      </c>
      <c r="DQ62" s="426">
        <f t="shared" si="71"/>
        <v>0</v>
      </c>
      <c r="DR62" s="426">
        <f t="shared" si="71"/>
        <v>0</v>
      </c>
      <c r="DS62" s="426">
        <f t="shared" si="71"/>
        <v>0</v>
      </c>
      <c r="DT62" s="426">
        <f t="shared" si="71"/>
        <v>0</v>
      </c>
      <c r="DU62" s="426">
        <f t="shared" si="67"/>
        <v>0</v>
      </c>
      <c r="DV62" s="426">
        <f t="shared" si="45"/>
        <v>0</v>
      </c>
      <c r="DW62" s="426">
        <f t="shared" si="45"/>
        <v>0</v>
      </c>
      <c r="DX62" s="426">
        <f t="shared" si="45"/>
        <v>0</v>
      </c>
      <c r="DY62" s="426"/>
      <c r="DZ62" s="426">
        <v>20</v>
      </c>
      <c r="EA62" s="648">
        <v>14320</v>
      </c>
      <c r="EB62" s="368"/>
      <c r="EC62" s="629"/>
      <c r="ED62" s="630"/>
      <c r="EH62">
        <v>20</v>
      </c>
      <c r="EI62">
        <f t="shared" si="63"/>
        <v>18</v>
      </c>
      <c r="EJ62">
        <f t="shared" si="46"/>
        <v>16</v>
      </c>
      <c r="EK62">
        <f t="shared" si="47"/>
        <v>14</v>
      </c>
      <c r="EL62">
        <f t="shared" si="48"/>
        <v>12</v>
      </c>
      <c r="EM62">
        <f t="shared" si="49"/>
        <v>10</v>
      </c>
      <c r="EN62">
        <f t="shared" si="50"/>
        <v>0</v>
      </c>
      <c r="EO62">
        <f t="shared" si="51"/>
        <v>0</v>
      </c>
      <c r="EP62">
        <f>'Price List'!DI873</f>
        <v>0</v>
      </c>
      <c r="EQ62" s="643">
        <f>'Price List'!AN1042</f>
        <v>246.9</v>
      </c>
      <c r="ER62" s="644">
        <f>'Price List'!AO1042</f>
        <v>340.72199999999998</v>
      </c>
      <c r="ES62" s="644">
        <f>'Price List'!AP1042</f>
        <v>370.35</v>
      </c>
      <c r="ET62" s="644">
        <f>'Price List'!AQ1042</f>
        <v>432.07499999999999</v>
      </c>
      <c r="EU62" s="645">
        <f>'Price List'!AR1042</f>
        <v>592.55999999999995</v>
      </c>
      <c r="EV62" s="646">
        <f>'Price List'!AN1895</f>
        <v>698.9</v>
      </c>
      <c r="EW62" s="610">
        <f t="shared" si="64"/>
        <v>74.430000000000007</v>
      </c>
    </row>
    <row r="63" spans="2:153" x14ac:dyDescent="0.2">
      <c r="D63" s="599"/>
      <c r="E63" s="602"/>
      <c r="F63" s="432"/>
      <c r="G63" s="596"/>
      <c r="H63" s="432"/>
      <c r="I63" s="431"/>
      <c r="J63" s="596"/>
      <c r="K63" s="602"/>
      <c r="L63" s="615" t="str">
        <f>IF('KB Duct Parts'!$BL$14=1,"Galv","SS")</f>
        <v>Galv</v>
      </c>
      <c r="M63" s="605" t="str">
        <f t="shared" si="52"/>
        <v xml:space="preserve"> </v>
      </c>
      <c r="N63" s="430" t="str">
        <f t="shared" si="53"/>
        <v xml:space="preserve"> </v>
      </c>
      <c r="O63" s="430" t="str">
        <f t="shared" si="54"/>
        <v xml:space="preserve"> </v>
      </c>
      <c r="P63" s="607">
        <f>IF('KB Duct Parts'!$BL$14=1,SUM(Y63:AA63),SUM(AB63:AD63))</f>
        <v>0</v>
      </c>
      <c r="Q63" s="618">
        <f t="shared" si="33"/>
        <v>0</v>
      </c>
      <c r="R63" s="606" t="str">
        <f>IF(D63=0," ",IF(D63&gt;0,IF(AND(D63&gt;0,J63=30),VLOOKUP(E63,$BB$45:$BC$64,2),IF(AND(D63&gt;0,J63=45),VLOOKUP(E63,$BE$45:$BF$64,2)))&amp;IF('KB Duct Parts'!$BL$14=2," SS","")))</f>
        <v xml:space="preserve"> </v>
      </c>
      <c r="S63" t="str">
        <f>IF(AND('KB Duct Parts'!$BL$14=1,$D63&gt;0),VLOOKUP($E63,$BJ$6:$BO$25,S$5),IF(AND($D63&gt;0,'KB Duct Parts'!$BL$14=2),18," "))</f>
        <v xml:space="preserve"> </v>
      </c>
      <c r="T63" t="b">
        <f>IF(AND('KB Duct Parts'!$BL$14=1,$D63&gt;0),VLOOKUP($E63,$BJ$6:$BO$25,T$5),IF(AND($D63&gt;0,'KB Duct Parts'!$BL$14=2)," "))</f>
        <v>0</v>
      </c>
      <c r="U63" t="b">
        <f>IF(AND('KB Duct Parts'!$BL$14=1,$D63&gt;0),VLOOKUP($E63,$BJ$6:$BO$25,U$5),IF(AND($D63&gt;0,'KB Duct Parts'!$BL$14=2)," "))</f>
        <v>0</v>
      </c>
      <c r="V63" t="b">
        <f>IF(AND('KB Duct Parts'!$BL$14=1,$D63&gt;0),VLOOKUP($E63,$BJ$6:$BO$25,V$5),IF(AND($D63&gt;0,'KB Duct Parts'!$BL$14=2)," "))</f>
        <v>0</v>
      </c>
      <c r="W63" t="b">
        <f>IF(AND('KB Duct Parts'!$BL$14=1,$D63&gt;0),VLOOKUP($E63,$BJ$6:$BO$25,W$5),IF(AND($D63&gt;0,'KB Duct Parts'!$BL$14=2)," "))</f>
        <v>0</v>
      </c>
      <c r="Y63" t="b">
        <f t="shared" si="34"/>
        <v>0</v>
      </c>
      <c r="Z63">
        <f>IF(AND(F63&gt;3,G63="FL"),VLOOKUP(F63,'Price List'!$BJ$2344:$BL$2362,3),0)</f>
        <v>0</v>
      </c>
      <c r="AA63">
        <f>IF(AND(H63&gt;3,I63="FL"),VLOOKUP(H63,'Price List'!$BJ$2344:$BL$2362,3),0)</f>
        <v>0</v>
      </c>
      <c r="AB63" t="b">
        <f t="shared" si="35"/>
        <v>0</v>
      </c>
      <c r="AC63">
        <f t="shared" si="55"/>
        <v>0</v>
      </c>
      <c r="AD63" s="365">
        <f t="shared" si="56"/>
        <v>0</v>
      </c>
      <c r="AE63" s="426">
        <f t="shared" si="70"/>
        <v>0</v>
      </c>
      <c r="AF63" s="426">
        <f t="shared" si="70"/>
        <v>0</v>
      </c>
      <c r="AG63" s="426">
        <f t="shared" si="70"/>
        <v>0</v>
      </c>
      <c r="AH63" s="426">
        <f t="shared" si="70"/>
        <v>0</v>
      </c>
      <c r="AI63" s="426">
        <f t="shared" si="70"/>
        <v>0</v>
      </c>
      <c r="AJ63" s="426">
        <f t="shared" si="70"/>
        <v>0</v>
      </c>
      <c r="AK63" s="426">
        <f t="shared" si="70"/>
        <v>0</v>
      </c>
      <c r="AL63" s="426">
        <f t="shared" si="70"/>
        <v>0</v>
      </c>
      <c r="AM63" s="426">
        <f t="shared" si="70"/>
        <v>0</v>
      </c>
      <c r="AN63" s="426">
        <f t="shared" si="70"/>
        <v>0</v>
      </c>
      <c r="AO63" s="426">
        <f t="shared" si="70"/>
        <v>0</v>
      </c>
      <c r="AP63" s="426">
        <f t="shared" si="70"/>
        <v>0</v>
      </c>
      <c r="AQ63" s="426">
        <f t="shared" si="70"/>
        <v>0</v>
      </c>
      <c r="AR63" s="426">
        <f t="shared" si="70"/>
        <v>0</v>
      </c>
      <c r="AS63" s="426">
        <f t="shared" si="70"/>
        <v>0</v>
      </c>
      <c r="AT63" s="426">
        <f t="shared" si="70"/>
        <v>0</v>
      </c>
      <c r="AU63" s="426">
        <f t="shared" si="66"/>
        <v>0</v>
      </c>
      <c r="AV63" s="426">
        <f t="shared" si="38"/>
        <v>0</v>
      </c>
      <c r="AW63" s="426">
        <f t="shared" si="38"/>
        <v>0</v>
      </c>
      <c r="AX63" s="426">
        <f t="shared" si="38"/>
        <v>0</v>
      </c>
      <c r="AY63" s="426"/>
      <c r="AZ63" s="426"/>
      <c r="BA63" s="426"/>
      <c r="BB63" s="426">
        <v>22</v>
      </c>
      <c r="BC63" s="588">
        <v>14222.3</v>
      </c>
      <c r="BD63" s="368"/>
      <c r="BE63" s="629">
        <v>22</v>
      </c>
      <c r="BF63" s="630">
        <v>14222.45</v>
      </c>
      <c r="BJ63">
        <v>22</v>
      </c>
      <c r="BK63">
        <f t="shared" ref="BK63:BO64" si="72">BK24</f>
        <v>18</v>
      </c>
      <c r="BL63">
        <f t="shared" si="72"/>
        <v>16</v>
      </c>
      <c r="BM63">
        <f t="shared" si="72"/>
        <v>14</v>
      </c>
      <c r="BN63">
        <f t="shared" si="72"/>
        <v>12</v>
      </c>
      <c r="BO63">
        <f t="shared" si="72"/>
        <v>10</v>
      </c>
      <c r="BP63">
        <f>'Price List'!AK874</f>
        <v>0</v>
      </c>
      <c r="BQ63">
        <f>'Price List'!AL874</f>
        <v>0</v>
      </c>
      <c r="BR63">
        <f>'Price List'!AM874</f>
        <v>6</v>
      </c>
      <c r="BS63" s="643">
        <f>'Price List'!AN969</f>
        <v>370.4</v>
      </c>
      <c r="BT63" s="644">
        <f>'Price List'!AO969</f>
        <v>488.928</v>
      </c>
      <c r="BU63" s="644">
        <f>'Price List'!AP969</f>
        <v>553.74800000000005</v>
      </c>
      <c r="BV63" s="644">
        <f>'Price List'!AQ969</f>
        <v>596.34400000000005</v>
      </c>
      <c r="BW63" s="645">
        <f>'Price List'!AR969</f>
        <v>722.28</v>
      </c>
      <c r="BX63" s="433">
        <f>'Price List'!AN1822</f>
        <v>853.2</v>
      </c>
      <c r="BY63" s="610">
        <f t="shared" si="57"/>
        <v>79.319999999999993</v>
      </c>
      <c r="CB63" s="599"/>
      <c r="CC63" s="602"/>
      <c r="CD63" s="432"/>
      <c r="CE63" s="596"/>
      <c r="CF63" s="432"/>
      <c r="CG63" s="431"/>
      <c r="CH63" s="602"/>
      <c r="CI63" s="615" t="str">
        <f>IF('KB Duct Parts'!$BL$14=1,"Galv","SS")</f>
        <v>Galv</v>
      </c>
      <c r="CJ63" s="605" t="str">
        <f t="shared" si="40"/>
        <v xml:space="preserve"> </v>
      </c>
      <c r="CK63" s="674" t="str">
        <f t="shared" si="58"/>
        <v xml:space="preserve"> </v>
      </c>
      <c r="CL63" s="430" t="str">
        <f t="shared" si="59"/>
        <v xml:space="preserve"> </v>
      </c>
      <c r="CM63" s="607">
        <f>IF('KB Duct Parts'!$BL$14=1,SUM(CY63:DA63),SUM(DB63:DD63))</f>
        <v>0</v>
      </c>
      <c r="CN63" s="618">
        <f t="shared" si="41"/>
        <v>0</v>
      </c>
      <c r="CO63" s="609"/>
      <c r="CP63" s="609"/>
      <c r="CQ63" s="609"/>
      <c r="CR63" s="606" t="str">
        <f>IF(CB63=0," ",IF(CB63&gt;0,IF(CB63&gt;0,VLOOKUP(CC63,$DZ$45:$EA$64,2)&amp;IF('KB Duct Parts'!$BL$14=2," SS",""))))</f>
        <v xml:space="preserve"> </v>
      </c>
      <c r="CS63" t="str">
        <f>IF(AND('KB Duct Parts'!$BL$14=1,$CB63&gt;0),VLOOKUP($CC63,$EH$45:$EO$64,CS$44),IF(AND($CB63&gt;0,'KB Duct Parts'!$BL$14=2),18," "))</f>
        <v xml:space="preserve"> </v>
      </c>
      <c r="CT63" t="str">
        <f>IF(AND('KB Duct Parts'!$BL$14=1,$CB63&gt;0),VLOOKUP($CC63,$EH$45:$EO$64,CT$44),IF(AND($CB63&gt;0,'KB Duct Parts'!$BL$14=2),18," "))</f>
        <v xml:space="preserve"> </v>
      </c>
      <c r="CU63" t="str">
        <f>IF(AND('KB Duct Parts'!$BL$14=1,$CB63&gt;0),VLOOKUP($CC63,$EH$45:$EO$64,CU$44),IF(AND($CB63&gt;0,'KB Duct Parts'!$BL$14=2),18," "))</f>
        <v xml:space="preserve"> </v>
      </c>
      <c r="CV63" t="str">
        <f>IF(AND('KB Duct Parts'!$BL$14=1,$CB63&gt;0),VLOOKUP($CC63,$EH$45:$EO$64,CV$44),IF(AND($CB63&gt;0,'KB Duct Parts'!$BL$14=2),18," "))</f>
        <v xml:space="preserve"> </v>
      </c>
      <c r="CW63" t="str">
        <f>IF(AND('KB Duct Parts'!$BL$14=1,$CB63&gt;0),VLOOKUP($CC63,$EH$45:$EO$64,CW$44),IF(AND($CB63&gt;0,'KB Duct Parts'!$BL$14=2),18," "))</f>
        <v xml:space="preserve"> </v>
      </c>
      <c r="CY63" t="b">
        <f t="shared" si="42"/>
        <v>0</v>
      </c>
      <c r="CZ63">
        <f>IF(AND(CD63&gt;3,CE63="FL"),VLOOKUP(CD63,'Price List'!$BJ$2344:$BL$2362,3),0)</f>
        <v>0</v>
      </c>
      <c r="DA63">
        <f>IF(AND(CF63&gt;3,CG63="FL"),VLOOKUP(CF63,'Price List'!$BJ$2344:$BL$2362,3),0)</f>
        <v>0</v>
      </c>
      <c r="DB63" t="b">
        <f t="shared" si="60"/>
        <v>0</v>
      </c>
      <c r="DC63">
        <f t="shared" si="61"/>
        <v>0</v>
      </c>
      <c r="DD63" s="365">
        <f t="shared" si="62"/>
        <v>0</v>
      </c>
      <c r="DE63" s="426">
        <f t="shared" si="71"/>
        <v>0</v>
      </c>
      <c r="DF63" s="426">
        <f t="shared" si="71"/>
        <v>0</v>
      </c>
      <c r="DG63" s="426">
        <f t="shared" si="71"/>
        <v>0</v>
      </c>
      <c r="DH63" s="426">
        <f t="shared" si="71"/>
        <v>0</v>
      </c>
      <c r="DI63" s="426">
        <f t="shared" si="71"/>
        <v>0</v>
      </c>
      <c r="DJ63" s="426">
        <f t="shared" si="71"/>
        <v>0</v>
      </c>
      <c r="DK63" s="426">
        <f t="shared" si="71"/>
        <v>0</v>
      </c>
      <c r="DL63" s="426">
        <f t="shared" si="71"/>
        <v>0</v>
      </c>
      <c r="DM63" s="426">
        <f t="shared" si="71"/>
        <v>0</v>
      </c>
      <c r="DN63" s="426">
        <f t="shared" si="71"/>
        <v>0</v>
      </c>
      <c r="DO63" s="426">
        <f t="shared" si="71"/>
        <v>0</v>
      </c>
      <c r="DP63" s="426">
        <f t="shared" si="71"/>
        <v>0</v>
      </c>
      <c r="DQ63" s="426">
        <f t="shared" si="71"/>
        <v>0</v>
      </c>
      <c r="DR63" s="426">
        <f t="shared" si="71"/>
        <v>0</v>
      </c>
      <c r="DS63" s="426">
        <f t="shared" si="71"/>
        <v>0</v>
      </c>
      <c r="DT63" s="426">
        <f t="shared" si="71"/>
        <v>0</v>
      </c>
      <c r="DU63" s="426">
        <f t="shared" si="67"/>
        <v>0</v>
      </c>
      <c r="DV63" s="426">
        <f t="shared" si="45"/>
        <v>0</v>
      </c>
      <c r="DW63" s="426">
        <f t="shared" si="45"/>
        <v>0</v>
      </c>
      <c r="DX63" s="426">
        <f t="shared" si="45"/>
        <v>0</v>
      </c>
      <c r="DY63" s="426"/>
      <c r="DZ63" s="426">
        <v>22</v>
      </c>
      <c r="EA63" s="648">
        <v>14322</v>
      </c>
      <c r="EB63" s="368"/>
      <c r="EC63" s="629"/>
      <c r="ED63" s="630"/>
      <c r="EH63">
        <v>22</v>
      </c>
      <c r="EI63">
        <f t="shared" si="63"/>
        <v>18</v>
      </c>
      <c r="EJ63">
        <f t="shared" si="46"/>
        <v>16</v>
      </c>
      <c r="EK63">
        <f t="shared" si="47"/>
        <v>14</v>
      </c>
      <c r="EL63">
        <f t="shared" si="48"/>
        <v>12</v>
      </c>
      <c r="EM63">
        <f t="shared" si="49"/>
        <v>10</v>
      </c>
      <c r="EN63">
        <f t="shared" si="50"/>
        <v>0</v>
      </c>
      <c r="EO63">
        <f t="shared" si="51"/>
        <v>0</v>
      </c>
      <c r="EP63">
        <f>'Price List'!DI874</f>
        <v>0</v>
      </c>
      <c r="EQ63" s="643">
        <f>'Price List'!AN1043</f>
        <v>310</v>
      </c>
      <c r="ER63" s="644">
        <f>'Price List'!AO1043</f>
        <v>409.20000000000005</v>
      </c>
      <c r="ES63" s="644">
        <f>'Price List'!AP1043</f>
        <v>463.45000000000005</v>
      </c>
      <c r="ET63" s="644">
        <f>'Price List'!AQ1043</f>
        <v>499.1</v>
      </c>
      <c r="EU63" s="645">
        <f>'Price List'!AR1043</f>
        <v>604.5</v>
      </c>
      <c r="EV63" s="646">
        <f>'Price List'!AN1896</f>
        <v>752.2</v>
      </c>
      <c r="EW63" s="610">
        <f t="shared" si="64"/>
        <v>79.319999999999993</v>
      </c>
    </row>
    <row r="64" spans="2:153" ht="13.5" thickBot="1" x14ac:dyDescent="0.25">
      <c r="D64" s="599"/>
      <c r="E64" s="602"/>
      <c r="F64" s="432"/>
      <c r="G64" s="596"/>
      <c r="H64" s="432"/>
      <c r="I64" s="431"/>
      <c r="J64" s="596"/>
      <c r="K64" s="602"/>
      <c r="L64" s="615" t="str">
        <f>IF('KB Duct Parts'!$BL$14=1,"Galv","SS")</f>
        <v>Galv</v>
      </c>
      <c r="M64" s="605" t="str">
        <f t="shared" si="52"/>
        <v xml:space="preserve"> </v>
      </c>
      <c r="N64" s="430" t="str">
        <f t="shared" si="53"/>
        <v xml:space="preserve"> </v>
      </c>
      <c r="O64" s="430" t="str">
        <f t="shared" si="54"/>
        <v xml:space="preserve"> </v>
      </c>
      <c r="P64" s="607">
        <f>IF('KB Duct Parts'!$BL$14=1,SUM(Y64:AA64),SUM(AB64:AD64))</f>
        <v>0</v>
      </c>
      <c r="Q64" s="618">
        <f t="shared" si="33"/>
        <v>0</v>
      </c>
      <c r="R64" s="606" t="str">
        <f>IF(D64=0," ",IF(D64&gt;0,IF(AND(D64&gt;0,J64=30),VLOOKUP(E64,$BB$45:$BC$64,2),IF(AND(D64&gt;0,J64=45),VLOOKUP(E64,$BE$45:$BF$64,2)))&amp;IF('KB Duct Parts'!$BL$14=2," SS","")))</f>
        <v xml:space="preserve"> </v>
      </c>
      <c r="S64" t="str">
        <f>IF(AND('KB Duct Parts'!$BL$14=1,$D64&gt;0),VLOOKUP($E64,$BJ$6:$BO$25,S$5),IF(AND($D64&gt;0,'KB Duct Parts'!$BL$14=2),18," "))</f>
        <v xml:space="preserve"> </v>
      </c>
      <c r="T64" t="b">
        <f>IF(AND('KB Duct Parts'!$BL$14=1,$D64&gt;0),VLOOKUP($E64,$BJ$6:$BO$25,T$5),IF(AND($D64&gt;0,'KB Duct Parts'!$BL$14=2)," "))</f>
        <v>0</v>
      </c>
      <c r="U64" t="b">
        <f>IF(AND('KB Duct Parts'!$BL$14=1,$D64&gt;0),VLOOKUP($E64,$BJ$6:$BO$25,U$5),IF(AND($D64&gt;0,'KB Duct Parts'!$BL$14=2)," "))</f>
        <v>0</v>
      </c>
      <c r="V64" t="b">
        <f>IF(AND('KB Duct Parts'!$BL$14=1,$D64&gt;0),VLOOKUP($E64,$BJ$6:$BO$25,V$5),IF(AND($D64&gt;0,'KB Duct Parts'!$BL$14=2)," "))</f>
        <v>0</v>
      </c>
      <c r="W64" t="b">
        <f>IF(AND('KB Duct Parts'!$BL$14=1,$D64&gt;0),VLOOKUP($E64,$BJ$6:$BO$25,W$5),IF(AND($D64&gt;0,'KB Duct Parts'!$BL$14=2)," "))</f>
        <v>0</v>
      </c>
      <c r="Y64" t="b">
        <f t="shared" si="34"/>
        <v>0</v>
      </c>
      <c r="Z64">
        <f>IF(AND(F64&gt;3,G64="FL"),VLOOKUP(F64,'Price List'!$BJ$2344:$BL$2362,3),0)</f>
        <v>0</v>
      </c>
      <c r="AA64">
        <f>IF(AND(H64&gt;3,I64="FL"),VLOOKUP(H64,'Price List'!$BJ$2344:$BL$2362,3),0)</f>
        <v>0</v>
      </c>
      <c r="AB64" t="b">
        <f t="shared" si="35"/>
        <v>0</v>
      </c>
      <c r="AC64">
        <f t="shared" si="55"/>
        <v>0</v>
      </c>
      <c r="AD64" s="365">
        <f t="shared" si="56"/>
        <v>0</v>
      </c>
      <c r="AE64" s="426">
        <f t="shared" si="70"/>
        <v>0</v>
      </c>
      <c r="AF64" s="426">
        <f t="shared" si="70"/>
        <v>0</v>
      </c>
      <c r="AG64" s="426">
        <f t="shared" si="70"/>
        <v>0</v>
      </c>
      <c r="AH64" s="426">
        <f t="shared" si="70"/>
        <v>0</v>
      </c>
      <c r="AI64" s="426">
        <f t="shared" si="70"/>
        <v>0</v>
      </c>
      <c r="AJ64" s="426">
        <f t="shared" si="70"/>
        <v>0</v>
      </c>
      <c r="AK64" s="426">
        <f t="shared" si="70"/>
        <v>0</v>
      </c>
      <c r="AL64" s="426">
        <f t="shared" si="70"/>
        <v>0</v>
      </c>
      <c r="AM64" s="426">
        <f t="shared" si="70"/>
        <v>0</v>
      </c>
      <c r="AN64" s="426">
        <f t="shared" si="70"/>
        <v>0</v>
      </c>
      <c r="AO64" s="426">
        <f t="shared" si="70"/>
        <v>0</v>
      </c>
      <c r="AP64" s="426">
        <f t="shared" si="70"/>
        <v>0</v>
      </c>
      <c r="AQ64" s="426">
        <f t="shared" si="70"/>
        <v>0</v>
      </c>
      <c r="AR64" s="426">
        <f t="shared" si="70"/>
        <v>0</v>
      </c>
      <c r="AS64" s="426">
        <f t="shared" si="70"/>
        <v>0</v>
      </c>
      <c r="AT64" s="426">
        <f t="shared" si="70"/>
        <v>0</v>
      </c>
      <c r="AU64" s="426">
        <f t="shared" si="66"/>
        <v>0</v>
      </c>
      <c r="AV64" s="426">
        <f t="shared" si="38"/>
        <v>0</v>
      </c>
      <c r="AW64" s="426">
        <f t="shared" si="38"/>
        <v>0</v>
      </c>
      <c r="AX64" s="426">
        <f t="shared" si="38"/>
        <v>0</v>
      </c>
      <c r="AY64" s="426"/>
      <c r="AZ64" s="426"/>
      <c r="BA64" s="426"/>
      <c r="BB64" s="426">
        <v>24</v>
      </c>
      <c r="BC64" s="588">
        <v>14224.3</v>
      </c>
      <c r="BD64" s="368"/>
      <c r="BE64" s="629">
        <v>24</v>
      </c>
      <c r="BF64" s="630">
        <v>14224.45</v>
      </c>
      <c r="BJ64">
        <v>24</v>
      </c>
      <c r="BK64">
        <f t="shared" si="72"/>
        <v>18</v>
      </c>
      <c r="BL64">
        <f t="shared" si="72"/>
        <v>16</v>
      </c>
      <c r="BM64">
        <f t="shared" si="72"/>
        <v>14</v>
      </c>
      <c r="BN64">
        <f t="shared" si="72"/>
        <v>12</v>
      </c>
      <c r="BO64">
        <f t="shared" si="72"/>
        <v>10</v>
      </c>
      <c r="BP64">
        <f>'Price List'!AK875</f>
        <v>0</v>
      </c>
      <c r="BQ64">
        <f>'Price List'!AL875</f>
        <v>0</v>
      </c>
      <c r="BR64">
        <f>'Price List'!AM875</f>
        <v>6</v>
      </c>
      <c r="BS64" s="643">
        <f>'Price List'!AN970</f>
        <v>404.8</v>
      </c>
      <c r="BT64" s="644">
        <f>'Price List'!AO970</f>
        <v>485.76</v>
      </c>
      <c r="BU64" s="644">
        <f>'Price List'!AP970</f>
        <v>578.86400000000003</v>
      </c>
      <c r="BV64" s="644">
        <f>'Price List'!AQ970</f>
        <v>623.39200000000005</v>
      </c>
      <c r="BW64" s="645">
        <f>'Price List'!AR970</f>
        <v>728.64</v>
      </c>
      <c r="BX64" s="647">
        <f>'Price List'!AN1823</f>
        <v>972</v>
      </c>
      <c r="BY64" s="610">
        <f t="shared" si="57"/>
        <v>81.93</v>
      </c>
      <c r="CB64" s="599"/>
      <c r="CC64" s="602"/>
      <c r="CD64" s="432"/>
      <c r="CE64" s="596"/>
      <c r="CF64" s="432"/>
      <c r="CG64" s="431"/>
      <c r="CH64" s="602"/>
      <c r="CI64" s="615" t="str">
        <f>IF('KB Duct Parts'!$BL$14=1,"Galv","SS")</f>
        <v>Galv</v>
      </c>
      <c r="CJ64" s="605" t="str">
        <f t="shared" si="40"/>
        <v xml:space="preserve"> </v>
      </c>
      <c r="CK64" s="674" t="str">
        <f t="shared" si="58"/>
        <v xml:space="preserve"> </v>
      </c>
      <c r="CL64" s="430" t="str">
        <f t="shared" si="59"/>
        <v xml:space="preserve"> </v>
      </c>
      <c r="CM64" s="607">
        <f>IF('KB Duct Parts'!$BL$14=1,SUM(CY64:DA64),SUM(DB64:DD64))</f>
        <v>0</v>
      </c>
      <c r="CN64" s="618">
        <f t="shared" si="41"/>
        <v>0</v>
      </c>
      <c r="CO64" s="609"/>
      <c r="CP64" s="609"/>
      <c r="CQ64" s="609"/>
      <c r="CR64" s="606" t="str">
        <f>IF(CB64=0," ",IF(CB64&gt;0,IF(CB64&gt;0,VLOOKUP(CC64,$DZ$45:$EA$64,2)&amp;IF('KB Duct Parts'!$BL$14=2," SS",""))))</f>
        <v xml:space="preserve"> </v>
      </c>
      <c r="CS64" t="str">
        <f>IF(AND('KB Duct Parts'!$BL$14=1,$CB64&gt;0),VLOOKUP($CC64,$EH$45:$EO$64,CS$44),IF(AND($CB64&gt;0,'KB Duct Parts'!$BL$14=2),18," "))</f>
        <v xml:space="preserve"> </v>
      </c>
      <c r="CT64" t="str">
        <f>IF(AND('KB Duct Parts'!$BL$14=1,$CB64&gt;0),VLOOKUP($CC64,$EH$45:$EO$64,CT$44),IF(AND($CB64&gt;0,'KB Duct Parts'!$BL$14=2),18," "))</f>
        <v xml:space="preserve"> </v>
      </c>
      <c r="CU64" t="str">
        <f>IF(AND('KB Duct Parts'!$BL$14=1,$CB64&gt;0),VLOOKUP($CC64,$EH$45:$EO$64,CU$44),IF(AND($CB64&gt;0,'KB Duct Parts'!$BL$14=2),18," "))</f>
        <v xml:space="preserve"> </v>
      </c>
      <c r="CV64" t="str">
        <f>IF(AND('KB Duct Parts'!$BL$14=1,$CB64&gt;0),VLOOKUP($CC64,$EH$45:$EO$64,CV$44),IF(AND($CB64&gt;0,'KB Duct Parts'!$BL$14=2),18," "))</f>
        <v xml:space="preserve"> </v>
      </c>
      <c r="CW64" t="str">
        <f>IF(AND('KB Duct Parts'!$BL$14=1,$CB64&gt;0),VLOOKUP($CC64,$EH$45:$EO$64,CW$44),IF(AND($CB64&gt;0,'KB Duct Parts'!$BL$14=2),18," "))</f>
        <v xml:space="preserve"> </v>
      </c>
      <c r="CY64" t="b">
        <f t="shared" si="42"/>
        <v>0</v>
      </c>
      <c r="CZ64">
        <f>IF(AND(CD64&gt;3,CE64="FL"),VLOOKUP(CD64,'Price List'!$BJ$2344:$BL$2362,3),0)</f>
        <v>0</v>
      </c>
      <c r="DA64">
        <f>IF(AND(CF64&gt;3,CG64="FL"),VLOOKUP(CF64,'Price List'!$BJ$2344:$BL$2362,3),0)</f>
        <v>0</v>
      </c>
      <c r="DB64" t="b">
        <f t="shared" si="60"/>
        <v>0</v>
      </c>
      <c r="DC64">
        <f t="shared" si="61"/>
        <v>0</v>
      </c>
      <c r="DD64" s="365">
        <f t="shared" si="62"/>
        <v>0</v>
      </c>
      <c r="DE64" s="426">
        <f t="shared" si="71"/>
        <v>0</v>
      </c>
      <c r="DF64" s="426">
        <f t="shared" si="71"/>
        <v>0</v>
      </c>
      <c r="DG64" s="426">
        <f t="shared" si="71"/>
        <v>0</v>
      </c>
      <c r="DH64" s="426">
        <f t="shared" si="71"/>
        <v>0</v>
      </c>
      <c r="DI64" s="426">
        <f t="shared" si="71"/>
        <v>0</v>
      </c>
      <c r="DJ64" s="426">
        <f t="shared" si="71"/>
        <v>0</v>
      </c>
      <c r="DK64" s="426">
        <f t="shared" si="71"/>
        <v>0</v>
      </c>
      <c r="DL64" s="426">
        <f t="shared" si="71"/>
        <v>0</v>
      </c>
      <c r="DM64" s="426">
        <f t="shared" si="71"/>
        <v>0</v>
      </c>
      <c r="DN64" s="426">
        <f t="shared" si="71"/>
        <v>0</v>
      </c>
      <c r="DO64" s="426">
        <f t="shared" si="71"/>
        <v>0</v>
      </c>
      <c r="DP64" s="426">
        <f t="shared" si="71"/>
        <v>0</v>
      </c>
      <c r="DQ64" s="426">
        <f t="shared" si="71"/>
        <v>0</v>
      </c>
      <c r="DR64" s="426">
        <f t="shared" si="71"/>
        <v>0</v>
      </c>
      <c r="DS64" s="426">
        <f t="shared" si="71"/>
        <v>0</v>
      </c>
      <c r="DT64" s="426">
        <f t="shared" si="71"/>
        <v>0</v>
      </c>
      <c r="DU64" s="426">
        <f t="shared" si="67"/>
        <v>0</v>
      </c>
      <c r="DV64" s="426">
        <f t="shared" si="45"/>
        <v>0</v>
      </c>
      <c r="DW64" s="426">
        <f t="shared" si="45"/>
        <v>0</v>
      </c>
      <c r="DX64" s="426">
        <f t="shared" si="45"/>
        <v>0</v>
      </c>
      <c r="DY64" s="426"/>
      <c r="DZ64" s="426">
        <v>24</v>
      </c>
      <c r="EA64" s="648">
        <v>14324</v>
      </c>
      <c r="EB64" s="368"/>
      <c r="EC64" s="629"/>
      <c r="ED64" s="630"/>
      <c r="EH64">
        <v>24</v>
      </c>
      <c r="EI64">
        <f t="shared" si="63"/>
        <v>18</v>
      </c>
      <c r="EJ64">
        <f t="shared" si="46"/>
        <v>16</v>
      </c>
      <c r="EK64">
        <f t="shared" si="47"/>
        <v>14</v>
      </c>
      <c r="EL64">
        <f t="shared" si="48"/>
        <v>12</v>
      </c>
      <c r="EM64">
        <f t="shared" si="49"/>
        <v>10</v>
      </c>
      <c r="EN64">
        <f t="shared" si="50"/>
        <v>0</v>
      </c>
      <c r="EO64">
        <f t="shared" si="51"/>
        <v>0</v>
      </c>
      <c r="EP64">
        <f>'Price List'!DI875</f>
        <v>0</v>
      </c>
      <c r="EQ64" s="643">
        <f>'Price List'!AN1044</f>
        <v>391.7</v>
      </c>
      <c r="ER64" s="644">
        <f>'Price List'!AO1044</f>
        <v>470.03999999999996</v>
      </c>
      <c r="ES64" s="644">
        <f>'Price List'!AP1044</f>
        <v>560.13099999999997</v>
      </c>
      <c r="ET64" s="644">
        <f>'Price List'!AQ1044</f>
        <v>603.21799999999996</v>
      </c>
      <c r="EU64" s="645">
        <f>'Price List'!AR1044</f>
        <v>705.06</v>
      </c>
      <c r="EV64" s="646">
        <f>'Price List'!AN1897</f>
        <v>827.4</v>
      </c>
      <c r="EW64" s="610">
        <f t="shared" si="64"/>
        <v>81.93</v>
      </c>
    </row>
    <row r="65" spans="4:132" ht="13.5" thickTop="1" x14ac:dyDescent="0.2">
      <c r="D65" s="599"/>
      <c r="E65" s="602"/>
      <c r="F65" s="432"/>
      <c r="G65" s="596"/>
      <c r="H65" s="432"/>
      <c r="I65" s="431"/>
      <c r="J65" s="596"/>
      <c r="K65" s="602"/>
      <c r="L65" s="615" t="str">
        <f>IF('KB Duct Parts'!$BL$14=1,"Galv","SS")</f>
        <v>Galv</v>
      </c>
      <c r="M65" s="605" t="str">
        <f t="shared" si="52"/>
        <v xml:space="preserve"> </v>
      </c>
      <c r="N65" s="430" t="str">
        <f t="shared" si="53"/>
        <v xml:space="preserve"> </v>
      </c>
      <c r="O65" s="430" t="str">
        <f t="shared" si="54"/>
        <v xml:space="preserve"> </v>
      </c>
      <c r="P65" s="607">
        <f>IF('KB Duct Parts'!$BL$14=1,SUM(Y65:AA65),SUM(AB65:AD65))</f>
        <v>0</v>
      </c>
      <c r="Q65" s="618">
        <f t="shared" si="33"/>
        <v>0</v>
      </c>
      <c r="R65" s="606" t="str">
        <f>IF(D65=0," ",IF(D65&gt;0,IF(AND(D65&gt;0,J65=30),VLOOKUP(E65,$BB$45:$BC$64,2),IF(AND(D65&gt;0,J65=45),VLOOKUP(E65,$BE$45:$BF$64,2)))&amp;IF('KB Duct Parts'!$BL$14=2," SS","")))</f>
        <v xml:space="preserve"> </v>
      </c>
      <c r="S65" t="str">
        <f>IF(AND('KB Duct Parts'!$BL$14=1,$D65&gt;0),VLOOKUP($E65,$BJ$6:$BO$25,S$5),IF(AND($D65&gt;0,'KB Duct Parts'!$BL$14=2),18," "))</f>
        <v xml:space="preserve"> </v>
      </c>
      <c r="T65" t="b">
        <f>IF(AND('KB Duct Parts'!$BL$14=1,$D65&gt;0),VLOOKUP($E65,$BJ$6:$BO$25,T$5),IF(AND($D65&gt;0,'KB Duct Parts'!$BL$14=2)," "))</f>
        <v>0</v>
      </c>
      <c r="U65" t="b">
        <f>IF(AND('KB Duct Parts'!$BL$14=1,$D65&gt;0),VLOOKUP($E65,$BJ$6:$BO$25,U$5),IF(AND($D65&gt;0,'KB Duct Parts'!$BL$14=2)," "))</f>
        <v>0</v>
      </c>
      <c r="V65" t="b">
        <f>IF(AND('KB Duct Parts'!$BL$14=1,$D65&gt;0),VLOOKUP($E65,$BJ$6:$BO$25,V$5),IF(AND($D65&gt;0,'KB Duct Parts'!$BL$14=2)," "))</f>
        <v>0</v>
      </c>
      <c r="W65" t="b">
        <f>IF(AND('KB Duct Parts'!$BL$14=1,$D65&gt;0),VLOOKUP($E65,$BJ$6:$BO$25,W$5),IF(AND($D65&gt;0,'KB Duct Parts'!$BL$14=2)," "))</f>
        <v>0</v>
      </c>
      <c r="Y65" t="b">
        <f t="shared" si="34"/>
        <v>0</v>
      </c>
      <c r="Z65">
        <f>IF(AND(F65&gt;3,G65="FL"),VLOOKUP(F65,'Price List'!$BJ$2344:$BL$2362,3),0)</f>
        <v>0</v>
      </c>
      <c r="AA65">
        <f>IF(AND(H65&gt;3,I65="FL"),VLOOKUP(H65,'Price List'!$BJ$2344:$BL$2362,3),0)</f>
        <v>0</v>
      </c>
      <c r="AB65" t="b">
        <f t="shared" si="35"/>
        <v>0</v>
      </c>
      <c r="AC65">
        <f t="shared" si="55"/>
        <v>0</v>
      </c>
      <c r="AD65" s="365">
        <f t="shared" si="56"/>
        <v>0</v>
      </c>
      <c r="AE65" s="426">
        <f t="shared" si="70"/>
        <v>0</v>
      </c>
      <c r="AF65" s="426">
        <f t="shared" si="70"/>
        <v>0</v>
      </c>
      <c r="AG65" s="426">
        <f t="shared" si="70"/>
        <v>0</v>
      </c>
      <c r="AH65" s="426">
        <f t="shared" si="70"/>
        <v>0</v>
      </c>
      <c r="AI65" s="426">
        <f t="shared" si="70"/>
        <v>0</v>
      </c>
      <c r="AJ65" s="426">
        <f t="shared" si="70"/>
        <v>0</v>
      </c>
      <c r="AK65" s="426">
        <f t="shared" si="70"/>
        <v>0</v>
      </c>
      <c r="AL65" s="426">
        <f t="shared" si="70"/>
        <v>0</v>
      </c>
      <c r="AM65" s="426">
        <f t="shared" si="70"/>
        <v>0</v>
      </c>
      <c r="AN65" s="426">
        <f t="shared" si="70"/>
        <v>0</v>
      </c>
      <c r="AO65" s="426">
        <f t="shared" si="70"/>
        <v>0</v>
      </c>
      <c r="AP65" s="426">
        <f t="shared" si="70"/>
        <v>0</v>
      </c>
      <c r="AQ65" s="426">
        <f t="shared" si="70"/>
        <v>0</v>
      </c>
      <c r="AR65" s="426">
        <f t="shared" si="70"/>
        <v>0</v>
      </c>
      <c r="AS65" s="426">
        <f t="shared" si="70"/>
        <v>0</v>
      </c>
      <c r="AT65" s="426">
        <f t="shared" si="70"/>
        <v>0</v>
      </c>
      <c r="AU65" s="426">
        <f t="shared" si="66"/>
        <v>0</v>
      </c>
      <c r="AV65" s="426">
        <f t="shared" si="66"/>
        <v>0</v>
      </c>
      <c r="AW65" s="426">
        <f t="shared" si="66"/>
        <v>0</v>
      </c>
      <c r="AX65" s="426">
        <f t="shared" si="66"/>
        <v>0</v>
      </c>
      <c r="AY65" s="426"/>
      <c r="AZ65" s="426"/>
      <c r="BA65" s="426"/>
      <c r="BD65" s="368"/>
      <c r="CB65" s="599"/>
      <c r="CC65" s="602"/>
      <c r="CD65" s="432"/>
      <c r="CE65" s="596"/>
      <c r="CF65" s="432"/>
      <c r="CG65" s="431"/>
      <c r="CH65" s="602"/>
      <c r="CI65" s="615" t="str">
        <f>IF('KB Duct Parts'!$BL$14=1,"Galv","SS")</f>
        <v>Galv</v>
      </c>
      <c r="CJ65" s="605" t="str">
        <f t="shared" si="40"/>
        <v xml:space="preserve"> </v>
      </c>
      <c r="CK65" s="674" t="str">
        <f t="shared" si="58"/>
        <v xml:space="preserve"> </v>
      </c>
      <c r="CL65" s="430" t="str">
        <f t="shared" si="59"/>
        <v xml:space="preserve"> </v>
      </c>
      <c r="CM65" s="607">
        <f>IF('KB Duct Parts'!$BL$14=1,SUM(CY65:DA65),SUM(DB65:DD65))</f>
        <v>0</v>
      </c>
      <c r="CN65" s="618">
        <f t="shared" si="41"/>
        <v>0</v>
      </c>
      <c r="CO65" s="609"/>
      <c r="CP65" s="609"/>
      <c r="CQ65" s="609"/>
      <c r="CR65" s="606" t="str">
        <f>IF(CB65=0," ",IF(CB65&gt;0,IF(CB65&gt;0,VLOOKUP(CC65,$DZ$45:$EA$64,2)&amp;IF('KB Duct Parts'!$BL$14=2," SS",""))))</f>
        <v xml:space="preserve"> </v>
      </c>
      <c r="CS65" t="str">
        <f>IF(AND('KB Duct Parts'!$BL$14=1,$CB65&gt;0),VLOOKUP($CC65,$EH$45:$EO$64,CS$44),IF(AND($CB65&gt;0,'KB Duct Parts'!$BL$14=2),18," "))</f>
        <v xml:space="preserve"> </v>
      </c>
      <c r="CT65" t="str">
        <f>IF(AND('KB Duct Parts'!$BL$14=1,$CB65&gt;0),VLOOKUP($CC65,$EH$45:$EO$64,CT$44),IF(AND($CB65&gt;0,'KB Duct Parts'!$BL$14=2),18," "))</f>
        <v xml:space="preserve"> </v>
      </c>
      <c r="CU65" t="str">
        <f>IF(AND('KB Duct Parts'!$BL$14=1,$CB65&gt;0),VLOOKUP($CC65,$EH$45:$EO$64,CU$44),IF(AND($CB65&gt;0,'KB Duct Parts'!$BL$14=2),18," "))</f>
        <v xml:space="preserve"> </v>
      </c>
      <c r="CV65" t="str">
        <f>IF(AND('KB Duct Parts'!$BL$14=1,$CB65&gt;0),VLOOKUP($CC65,$EH$45:$EO$64,CV$44),IF(AND($CB65&gt;0,'KB Duct Parts'!$BL$14=2),18," "))</f>
        <v xml:space="preserve"> </v>
      </c>
      <c r="CW65" t="str">
        <f>IF(AND('KB Duct Parts'!$BL$14=1,$CB65&gt;0),VLOOKUP($CC65,$EH$45:$EO$64,CW$44),IF(AND($CB65&gt;0,'KB Duct Parts'!$BL$14=2),18," "))</f>
        <v xml:space="preserve"> </v>
      </c>
      <c r="CY65" t="b">
        <f t="shared" si="42"/>
        <v>0</v>
      </c>
      <c r="CZ65">
        <f>IF(AND(CD65&gt;3,CE65="FL"),VLOOKUP(CD65,'Price List'!$BJ$2344:$BL$2362,3),0)</f>
        <v>0</v>
      </c>
      <c r="DA65">
        <f>IF(AND(CF65&gt;3,CG65="FL"),VLOOKUP(CF65,'Price List'!$BJ$2344:$BL$2362,3),0)</f>
        <v>0</v>
      </c>
      <c r="DB65" t="b">
        <f t="shared" si="60"/>
        <v>0</v>
      </c>
      <c r="DC65">
        <f t="shared" si="61"/>
        <v>0</v>
      </c>
      <c r="DD65" s="365">
        <f t="shared" si="62"/>
        <v>0</v>
      </c>
      <c r="DE65" s="426">
        <f t="shared" si="71"/>
        <v>0</v>
      </c>
      <c r="DF65" s="426">
        <f t="shared" si="71"/>
        <v>0</v>
      </c>
      <c r="DG65" s="426">
        <f t="shared" si="71"/>
        <v>0</v>
      </c>
      <c r="DH65" s="426">
        <f t="shared" si="71"/>
        <v>0</v>
      </c>
      <c r="DI65" s="426">
        <f t="shared" si="71"/>
        <v>0</v>
      </c>
      <c r="DJ65" s="426">
        <f t="shared" si="71"/>
        <v>0</v>
      </c>
      <c r="DK65" s="426">
        <f t="shared" si="71"/>
        <v>0</v>
      </c>
      <c r="DL65" s="426">
        <f t="shared" si="71"/>
        <v>0</v>
      </c>
      <c r="DM65" s="426">
        <f t="shared" si="71"/>
        <v>0</v>
      </c>
      <c r="DN65" s="426">
        <f t="shared" si="71"/>
        <v>0</v>
      </c>
      <c r="DO65" s="426">
        <f t="shared" si="71"/>
        <v>0</v>
      </c>
      <c r="DP65" s="426">
        <f t="shared" si="71"/>
        <v>0</v>
      </c>
      <c r="DQ65" s="426">
        <f t="shared" si="71"/>
        <v>0</v>
      </c>
      <c r="DR65" s="426">
        <f t="shared" si="71"/>
        <v>0</v>
      </c>
      <c r="DS65" s="426">
        <f t="shared" si="71"/>
        <v>0</v>
      </c>
      <c r="DT65" s="426">
        <f t="shared" si="71"/>
        <v>0</v>
      </c>
      <c r="DU65" s="426">
        <f t="shared" si="67"/>
        <v>0</v>
      </c>
      <c r="DV65" s="426">
        <f t="shared" si="67"/>
        <v>0</v>
      </c>
      <c r="DW65" s="426">
        <f t="shared" si="67"/>
        <v>0</v>
      </c>
      <c r="DX65" s="426">
        <f t="shared" si="67"/>
        <v>0</v>
      </c>
      <c r="DY65" s="426"/>
      <c r="DZ65" s="365"/>
      <c r="EB65" s="368"/>
    </row>
    <row r="66" spans="4:132" x14ac:dyDescent="0.2">
      <c r="D66" s="599"/>
      <c r="E66" s="602"/>
      <c r="F66" s="432"/>
      <c r="G66" s="596"/>
      <c r="H66" s="432"/>
      <c r="I66" s="431"/>
      <c r="J66" s="596"/>
      <c r="K66" s="602"/>
      <c r="L66" s="615" t="str">
        <f>IF('KB Duct Parts'!$BL$14=1,"Galv","SS")</f>
        <v>Galv</v>
      </c>
      <c r="M66" s="605" t="str">
        <f t="shared" si="52"/>
        <v xml:space="preserve"> </v>
      </c>
      <c r="N66" s="430" t="str">
        <f t="shared" si="53"/>
        <v xml:space="preserve"> </v>
      </c>
      <c r="O66" s="430" t="str">
        <f t="shared" si="54"/>
        <v xml:space="preserve"> </v>
      </c>
      <c r="P66" s="607">
        <f>IF('KB Duct Parts'!$BL$14=1,SUM(Y66:AA66),SUM(AB66:AD66))</f>
        <v>0</v>
      </c>
      <c r="Q66" s="618">
        <f t="shared" si="33"/>
        <v>0</v>
      </c>
      <c r="R66" s="606" t="str">
        <f>IF(D66=0," ",IF(D66&gt;0,IF(AND(D66&gt;0,J66=30),VLOOKUP(E66,$BB$45:$BC$64,2),IF(AND(D66&gt;0,J66=45),VLOOKUP(E66,$BE$45:$BF$64,2)))&amp;IF('KB Duct Parts'!$BL$14=2," SS","")))</f>
        <v xml:space="preserve"> </v>
      </c>
      <c r="S66" t="str">
        <f>IF(AND('KB Duct Parts'!$BL$14=1,$D66&gt;0),VLOOKUP($E66,$BJ$6:$BO$25,S$5),IF(AND($D66&gt;0,'KB Duct Parts'!$BL$14=2),18," "))</f>
        <v xml:space="preserve"> </v>
      </c>
      <c r="T66" t="b">
        <f>IF(AND('KB Duct Parts'!$BL$14=1,$D66&gt;0),VLOOKUP($E66,$BJ$6:$BO$25,T$5),IF(AND($D66&gt;0,'KB Duct Parts'!$BL$14=2)," "))</f>
        <v>0</v>
      </c>
      <c r="U66" t="b">
        <f>IF(AND('KB Duct Parts'!$BL$14=1,$D66&gt;0),VLOOKUP($E66,$BJ$6:$BO$25,U$5),IF(AND($D66&gt;0,'KB Duct Parts'!$BL$14=2)," "))</f>
        <v>0</v>
      </c>
      <c r="V66" t="b">
        <f>IF(AND('KB Duct Parts'!$BL$14=1,$D66&gt;0),VLOOKUP($E66,$BJ$6:$BO$25,V$5),IF(AND($D66&gt;0,'KB Duct Parts'!$BL$14=2)," "))</f>
        <v>0</v>
      </c>
      <c r="W66" t="b">
        <f>IF(AND('KB Duct Parts'!$BL$14=1,$D66&gt;0),VLOOKUP($E66,$BJ$6:$BO$25,W$5),IF(AND($D66&gt;0,'KB Duct Parts'!$BL$14=2)," "))</f>
        <v>0</v>
      </c>
      <c r="Y66" t="b">
        <f t="shared" si="34"/>
        <v>0</v>
      </c>
      <c r="Z66">
        <f>IF(AND(F66&gt;3,G66="FL"),VLOOKUP(F66,'Price List'!$BJ$2344:$BL$2362,3),0)</f>
        <v>0</v>
      </c>
      <c r="AA66">
        <f>IF(AND(H66&gt;3,I66="FL"),VLOOKUP(H66,'Price List'!$BJ$2344:$BL$2362,3),0)</f>
        <v>0</v>
      </c>
      <c r="AB66" t="b">
        <f t="shared" si="35"/>
        <v>0</v>
      </c>
      <c r="AC66">
        <f t="shared" si="55"/>
        <v>0</v>
      </c>
      <c r="AD66" s="365">
        <f t="shared" si="56"/>
        <v>0</v>
      </c>
      <c r="AE66" s="426">
        <f t="shared" si="70"/>
        <v>0</v>
      </c>
      <c r="AF66" s="426">
        <f t="shared" si="70"/>
        <v>0</v>
      </c>
      <c r="AG66" s="426">
        <f t="shared" si="70"/>
        <v>0</v>
      </c>
      <c r="AH66" s="426">
        <f t="shared" si="70"/>
        <v>0</v>
      </c>
      <c r="AI66" s="426">
        <f t="shared" si="70"/>
        <v>0</v>
      </c>
      <c r="AJ66" s="426">
        <f t="shared" si="70"/>
        <v>0</v>
      </c>
      <c r="AK66" s="426">
        <f t="shared" si="70"/>
        <v>0</v>
      </c>
      <c r="AL66" s="426">
        <f t="shared" si="70"/>
        <v>0</v>
      </c>
      <c r="AM66" s="426">
        <f t="shared" si="70"/>
        <v>0</v>
      </c>
      <c r="AN66" s="426">
        <f t="shared" si="70"/>
        <v>0</v>
      </c>
      <c r="AO66" s="426">
        <f t="shared" si="70"/>
        <v>0</v>
      </c>
      <c r="AP66" s="426">
        <f t="shared" si="70"/>
        <v>0</v>
      </c>
      <c r="AQ66" s="426">
        <f t="shared" si="70"/>
        <v>0</v>
      </c>
      <c r="AR66" s="426">
        <f t="shared" si="70"/>
        <v>0</v>
      </c>
      <c r="AS66" s="426">
        <f t="shared" si="70"/>
        <v>0</v>
      </c>
      <c r="AT66" s="426">
        <f t="shared" si="70"/>
        <v>0</v>
      </c>
      <c r="AU66" s="426">
        <f t="shared" si="66"/>
        <v>0</v>
      </c>
      <c r="AV66" s="426">
        <f t="shared" si="66"/>
        <v>0</v>
      </c>
      <c r="AW66" s="426">
        <f t="shared" si="66"/>
        <v>0</v>
      </c>
      <c r="AX66" s="426">
        <f t="shared" si="66"/>
        <v>0</v>
      </c>
      <c r="AY66" s="426"/>
      <c r="AZ66" s="426"/>
      <c r="BA66" s="426"/>
      <c r="BD66" s="368"/>
      <c r="CB66" s="599"/>
      <c r="CC66" s="602"/>
      <c r="CD66" s="432"/>
      <c r="CE66" s="596"/>
      <c r="CF66" s="432"/>
      <c r="CG66" s="431"/>
      <c r="CH66" s="602"/>
      <c r="CI66" s="615" t="str">
        <f>IF('KB Duct Parts'!$BL$14=1,"Galv","SS")</f>
        <v>Galv</v>
      </c>
      <c r="CJ66" s="605" t="str">
        <f t="shared" si="40"/>
        <v xml:space="preserve"> </v>
      </c>
      <c r="CK66" s="674" t="str">
        <f t="shared" si="58"/>
        <v xml:space="preserve"> </v>
      </c>
      <c r="CL66" s="430" t="str">
        <f t="shared" si="59"/>
        <v xml:space="preserve"> </v>
      </c>
      <c r="CM66" s="607">
        <f>IF('KB Duct Parts'!$BL$14=1,SUM(CY66:DA66),SUM(DB66:DD66))</f>
        <v>0</v>
      </c>
      <c r="CN66" s="618">
        <f t="shared" si="41"/>
        <v>0</v>
      </c>
      <c r="CO66" s="609"/>
      <c r="CP66" s="609"/>
      <c r="CQ66" s="609"/>
      <c r="CR66" s="606" t="str">
        <f>IF(CB66=0," ",IF(CB66&gt;0,IF(CB66&gt;0,VLOOKUP(CC66,$DZ$45:$EA$64,2)&amp;IF('KB Duct Parts'!$BL$14=2," SS",""))))</f>
        <v xml:space="preserve"> </v>
      </c>
      <c r="CS66" t="str">
        <f>IF(AND('KB Duct Parts'!$BL$14=1,$CB66&gt;0),VLOOKUP($CC66,$EH$45:$EO$64,CS$44),IF(AND($CB66&gt;0,'KB Duct Parts'!$BL$14=2),18," "))</f>
        <v xml:space="preserve"> </v>
      </c>
      <c r="CT66" t="str">
        <f>IF(AND('KB Duct Parts'!$BL$14=1,$CB66&gt;0),VLOOKUP($CC66,$EH$45:$EO$64,CT$44),IF(AND($CB66&gt;0,'KB Duct Parts'!$BL$14=2),18," "))</f>
        <v xml:space="preserve"> </v>
      </c>
      <c r="CU66" t="str">
        <f>IF(AND('KB Duct Parts'!$BL$14=1,$CB66&gt;0),VLOOKUP($CC66,$EH$45:$EO$64,CU$44),IF(AND($CB66&gt;0,'KB Duct Parts'!$BL$14=2),18," "))</f>
        <v xml:space="preserve"> </v>
      </c>
      <c r="CV66" t="str">
        <f>IF(AND('KB Duct Parts'!$BL$14=1,$CB66&gt;0),VLOOKUP($CC66,$EH$45:$EO$64,CV$44),IF(AND($CB66&gt;0,'KB Duct Parts'!$BL$14=2),18," "))</f>
        <v xml:space="preserve"> </v>
      </c>
      <c r="CW66" t="str">
        <f>IF(AND('KB Duct Parts'!$BL$14=1,$CB66&gt;0),VLOOKUP($CC66,$EH$45:$EO$64,CW$44),IF(AND($CB66&gt;0,'KB Duct Parts'!$BL$14=2),18," "))</f>
        <v xml:space="preserve"> </v>
      </c>
      <c r="CY66" t="b">
        <f t="shared" si="42"/>
        <v>0</v>
      </c>
      <c r="CZ66">
        <f>IF(AND(CD66&gt;3,CE66="FL"),VLOOKUP(CD66,'Price List'!$BJ$2344:$BL$2362,3),0)</f>
        <v>0</v>
      </c>
      <c r="DA66">
        <f>IF(AND(CF66&gt;3,CG66="FL"),VLOOKUP(CF66,'Price List'!$BJ$2344:$BL$2362,3),0)</f>
        <v>0</v>
      </c>
      <c r="DB66" t="b">
        <f t="shared" si="60"/>
        <v>0</v>
      </c>
      <c r="DC66">
        <f t="shared" si="61"/>
        <v>0</v>
      </c>
      <c r="DD66" s="365">
        <f t="shared" si="62"/>
        <v>0</v>
      </c>
      <c r="DE66" s="426">
        <f t="shared" si="71"/>
        <v>0</v>
      </c>
      <c r="DF66" s="426">
        <f t="shared" si="71"/>
        <v>0</v>
      </c>
      <c r="DG66" s="426">
        <f t="shared" si="71"/>
        <v>0</v>
      </c>
      <c r="DH66" s="426">
        <f t="shared" si="71"/>
        <v>0</v>
      </c>
      <c r="DI66" s="426">
        <f t="shared" si="71"/>
        <v>0</v>
      </c>
      <c r="DJ66" s="426">
        <f t="shared" si="71"/>
        <v>0</v>
      </c>
      <c r="DK66" s="426">
        <f t="shared" si="71"/>
        <v>0</v>
      </c>
      <c r="DL66" s="426">
        <f t="shared" si="71"/>
        <v>0</v>
      </c>
      <c r="DM66" s="426">
        <f t="shared" si="71"/>
        <v>0</v>
      </c>
      <c r="DN66" s="426">
        <f t="shared" si="71"/>
        <v>0</v>
      </c>
      <c r="DO66" s="426">
        <f t="shared" si="71"/>
        <v>0</v>
      </c>
      <c r="DP66" s="426">
        <f t="shared" si="71"/>
        <v>0</v>
      </c>
      <c r="DQ66" s="426">
        <f t="shared" si="71"/>
        <v>0</v>
      </c>
      <c r="DR66" s="426">
        <f t="shared" si="71"/>
        <v>0</v>
      </c>
      <c r="DS66" s="426">
        <f t="shared" si="71"/>
        <v>0</v>
      </c>
      <c r="DT66" s="426">
        <f t="shared" si="71"/>
        <v>0</v>
      </c>
      <c r="DU66" s="426">
        <f t="shared" si="67"/>
        <v>0</v>
      </c>
      <c r="DV66" s="426">
        <f t="shared" si="67"/>
        <v>0</v>
      </c>
      <c r="DW66" s="426">
        <f t="shared" si="67"/>
        <v>0</v>
      </c>
      <c r="DX66" s="426">
        <f t="shared" si="67"/>
        <v>0</v>
      </c>
      <c r="DY66" s="426"/>
      <c r="DZ66" s="365"/>
      <c r="EB66" s="368"/>
    </row>
    <row r="67" spans="4:132" x14ac:dyDescent="0.2">
      <c r="D67" s="599"/>
      <c r="E67" s="602"/>
      <c r="F67" s="432"/>
      <c r="G67" s="596"/>
      <c r="H67" s="432"/>
      <c r="I67" s="431"/>
      <c r="J67" s="596"/>
      <c r="K67" s="602"/>
      <c r="L67" s="615" t="str">
        <f>IF('KB Duct Parts'!$BL$14=1,"Galv","SS")</f>
        <v>Galv</v>
      </c>
      <c r="M67" s="605" t="str">
        <f t="shared" si="52"/>
        <v xml:space="preserve"> </v>
      </c>
      <c r="N67" s="430" t="str">
        <f t="shared" si="53"/>
        <v xml:space="preserve"> </v>
      </c>
      <c r="O67" s="430" t="str">
        <f t="shared" si="54"/>
        <v xml:space="preserve"> </v>
      </c>
      <c r="P67" s="607">
        <f>IF('KB Duct Parts'!$BL$14=1,SUM(Y67:AA67),SUM(AB67:AD67))</f>
        <v>0</v>
      </c>
      <c r="Q67" s="618">
        <f t="shared" si="33"/>
        <v>0</v>
      </c>
      <c r="R67" s="606" t="str">
        <f>IF(D67=0," ",IF(D67&gt;0,IF(AND(D67&gt;0,J67=30),VLOOKUP(E67,$BB$45:$BC$64,2),IF(AND(D67&gt;0,J67=45),VLOOKUP(E67,$BE$45:$BF$64,2)))&amp;IF('KB Duct Parts'!$BL$14=2," SS","")))</f>
        <v xml:space="preserve"> </v>
      </c>
      <c r="S67" t="str">
        <f>IF(AND('KB Duct Parts'!$BL$14=1,$D67&gt;0),VLOOKUP($E67,$BJ$6:$BO$25,S$5),IF(AND($D67&gt;0,'KB Duct Parts'!$BL$14=2),18," "))</f>
        <v xml:space="preserve"> </v>
      </c>
      <c r="T67" t="b">
        <f>IF(AND('KB Duct Parts'!$BL$14=1,$D67&gt;0),VLOOKUP($E67,$BJ$6:$BO$25,T$5),IF(AND($D67&gt;0,'KB Duct Parts'!$BL$14=2)," "))</f>
        <v>0</v>
      </c>
      <c r="U67" t="b">
        <f>IF(AND('KB Duct Parts'!$BL$14=1,$D67&gt;0),VLOOKUP($E67,$BJ$6:$BO$25,U$5),IF(AND($D67&gt;0,'KB Duct Parts'!$BL$14=2)," "))</f>
        <v>0</v>
      </c>
      <c r="V67" t="b">
        <f>IF(AND('KB Duct Parts'!$BL$14=1,$D67&gt;0),VLOOKUP($E67,$BJ$6:$BO$25,V$5),IF(AND($D67&gt;0,'KB Duct Parts'!$BL$14=2)," "))</f>
        <v>0</v>
      </c>
      <c r="W67" t="b">
        <f>IF(AND('KB Duct Parts'!$BL$14=1,$D67&gt;0),VLOOKUP($E67,$BJ$6:$BO$25,W$5),IF(AND($D67&gt;0,'KB Duct Parts'!$BL$14=2)," "))</f>
        <v>0</v>
      </c>
      <c r="Y67" t="b">
        <f t="shared" si="34"/>
        <v>0</v>
      </c>
      <c r="Z67">
        <f>IF(AND(F67&gt;3,G67="FL"),VLOOKUP(F67,'Price List'!$BJ$2344:$BL$2362,3),0)</f>
        <v>0</v>
      </c>
      <c r="AA67">
        <f>IF(AND(H67&gt;3,I67="FL"),VLOOKUP(H67,'Price List'!$BJ$2344:$BL$2362,3),0)</f>
        <v>0</v>
      </c>
      <c r="AB67" t="b">
        <f t="shared" si="35"/>
        <v>0</v>
      </c>
      <c r="AC67">
        <f t="shared" si="55"/>
        <v>0</v>
      </c>
      <c r="AD67" s="365">
        <f t="shared" si="56"/>
        <v>0</v>
      </c>
      <c r="AE67" s="426">
        <f t="shared" si="70"/>
        <v>0</v>
      </c>
      <c r="AF67" s="426">
        <f t="shared" si="70"/>
        <v>0</v>
      </c>
      <c r="AG67" s="426">
        <f t="shared" si="70"/>
        <v>0</v>
      </c>
      <c r="AH67" s="426">
        <f t="shared" si="70"/>
        <v>0</v>
      </c>
      <c r="AI67" s="426">
        <f t="shared" si="70"/>
        <v>0</v>
      </c>
      <c r="AJ67" s="426">
        <f t="shared" si="70"/>
        <v>0</v>
      </c>
      <c r="AK67" s="426">
        <f t="shared" si="70"/>
        <v>0</v>
      </c>
      <c r="AL67" s="426">
        <f t="shared" si="70"/>
        <v>0</v>
      </c>
      <c r="AM67" s="426">
        <f t="shared" si="70"/>
        <v>0</v>
      </c>
      <c r="AN67" s="426">
        <f t="shared" si="70"/>
        <v>0</v>
      </c>
      <c r="AO67" s="426">
        <f t="shared" si="70"/>
        <v>0</v>
      </c>
      <c r="AP67" s="426">
        <f t="shared" si="70"/>
        <v>0</v>
      </c>
      <c r="AQ67" s="426">
        <f t="shared" si="70"/>
        <v>0</v>
      </c>
      <c r="AR67" s="426">
        <f t="shared" si="70"/>
        <v>0</v>
      </c>
      <c r="AS67" s="426">
        <f t="shared" si="70"/>
        <v>0</v>
      </c>
      <c r="AT67" s="426">
        <f t="shared" si="70"/>
        <v>0</v>
      </c>
      <c r="AU67" s="426">
        <f t="shared" si="66"/>
        <v>0</v>
      </c>
      <c r="AV67" s="426">
        <f t="shared" si="66"/>
        <v>0</v>
      </c>
      <c r="AW67" s="426">
        <f t="shared" si="66"/>
        <v>0</v>
      </c>
      <c r="AX67" s="426">
        <f t="shared" si="66"/>
        <v>0</v>
      </c>
      <c r="AY67" s="426"/>
      <c r="AZ67" s="426"/>
      <c r="BA67" s="426"/>
      <c r="BD67" s="368"/>
      <c r="CB67" s="599"/>
      <c r="CC67" s="602"/>
      <c r="CD67" s="432"/>
      <c r="CE67" s="596"/>
      <c r="CF67" s="432"/>
      <c r="CG67" s="431"/>
      <c r="CH67" s="602"/>
      <c r="CI67" s="615" t="str">
        <f>IF('KB Duct Parts'!$BL$14=1,"Galv","SS")</f>
        <v>Galv</v>
      </c>
      <c r="CJ67" s="605" t="str">
        <f t="shared" si="40"/>
        <v xml:space="preserve"> </v>
      </c>
      <c r="CK67" s="674" t="str">
        <f t="shared" si="58"/>
        <v xml:space="preserve"> </v>
      </c>
      <c r="CL67" s="430" t="str">
        <f t="shared" si="59"/>
        <v xml:space="preserve"> </v>
      </c>
      <c r="CM67" s="607">
        <f>IF('KB Duct Parts'!$BL$14=1,SUM(CY67:DA67),SUM(DB67:DD67))</f>
        <v>0</v>
      </c>
      <c r="CN67" s="618">
        <f t="shared" si="41"/>
        <v>0</v>
      </c>
      <c r="CO67" s="609"/>
      <c r="CP67" s="609"/>
      <c r="CQ67" s="609"/>
      <c r="CR67" s="606" t="str">
        <f>IF(CB67=0," ",IF(CB67&gt;0,IF(CB67&gt;0,VLOOKUP(CC67,$DZ$45:$EA$64,2)&amp;IF('KB Duct Parts'!$BL$14=2," SS",""))))</f>
        <v xml:space="preserve"> </v>
      </c>
      <c r="CS67" t="str">
        <f>IF(AND('KB Duct Parts'!$BL$14=1,$CB67&gt;0),VLOOKUP($CC67,$EH$45:$EO$64,CS$44),IF(AND($CB67&gt;0,'KB Duct Parts'!$BL$14=2),18," "))</f>
        <v xml:space="preserve"> </v>
      </c>
      <c r="CT67" t="str">
        <f>IF(AND('KB Duct Parts'!$BL$14=1,$CB67&gt;0),VLOOKUP($CC67,$EH$45:$EO$64,CT$44),IF(AND($CB67&gt;0,'KB Duct Parts'!$BL$14=2),18," "))</f>
        <v xml:space="preserve"> </v>
      </c>
      <c r="CU67" t="str">
        <f>IF(AND('KB Duct Parts'!$BL$14=1,$CB67&gt;0),VLOOKUP($CC67,$EH$45:$EO$64,CU$44),IF(AND($CB67&gt;0,'KB Duct Parts'!$BL$14=2),18," "))</f>
        <v xml:space="preserve"> </v>
      </c>
      <c r="CV67" t="str">
        <f>IF(AND('KB Duct Parts'!$BL$14=1,$CB67&gt;0),VLOOKUP($CC67,$EH$45:$EO$64,CV$44),IF(AND($CB67&gt;0,'KB Duct Parts'!$BL$14=2),18," "))</f>
        <v xml:space="preserve"> </v>
      </c>
      <c r="CW67" t="str">
        <f>IF(AND('KB Duct Parts'!$BL$14=1,$CB67&gt;0),VLOOKUP($CC67,$EH$45:$EO$64,CW$44),IF(AND($CB67&gt;0,'KB Duct Parts'!$BL$14=2),18," "))</f>
        <v xml:space="preserve"> </v>
      </c>
      <c r="CY67" t="b">
        <f t="shared" si="42"/>
        <v>0</v>
      </c>
      <c r="CZ67">
        <f>IF(AND(CD67&gt;3,CE67="FL"),VLOOKUP(CD67,'Price List'!$BJ$2344:$BL$2362,3),0)</f>
        <v>0</v>
      </c>
      <c r="DA67">
        <f>IF(AND(CF67&gt;3,CG67="FL"),VLOOKUP(CF67,'Price List'!$BJ$2344:$BL$2362,3),0)</f>
        <v>0</v>
      </c>
      <c r="DB67" t="b">
        <f t="shared" si="60"/>
        <v>0</v>
      </c>
      <c r="DC67">
        <f t="shared" si="61"/>
        <v>0</v>
      </c>
      <c r="DD67" s="365">
        <f t="shared" si="62"/>
        <v>0</v>
      </c>
      <c r="DE67" s="426">
        <f t="shared" si="71"/>
        <v>0</v>
      </c>
      <c r="DF67" s="426">
        <f t="shared" si="71"/>
        <v>0</v>
      </c>
      <c r="DG67" s="426">
        <f t="shared" si="71"/>
        <v>0</v>
      </c>
      <c r="DH67" s="426">
        <f t="shared" si="71"/>
        <v>0</v>
      </c>
      <c r="DI67" s="426">
        <f t="shared" si="71"/>
        <v>0</v>
      </c>
      <c r="DJ67" s="426">
        <f t="shared" si="71"/>
        <v>0</v>
      </c>
      <c r="DK67" s="426">
        <f t="shared" si="71"/>
        <v>0</v>
      </c>
      <c r="DL67" s="426">
        <f t="shared" si="71"/>
        <v>0</v>
      </c>
      <c r="DM67" s="426">
        <f t="shared" si="71"/>
        <v>0</v>
      </c>
      <c r="DN67" s="426">
        <f t="shared" si="71"/>
        <v>0</v>
      </c>
      <c r="DO67" s="426">
        <f t="shared" si="71"/>
        <v>0</v>
      </c>
      <c r="DP67" s="426">
        <f t="shared" si="71"/>
        <v>0</v>
      </c>
      <c r="DQ67" s="426">
        <f t="shared" si="71"/>
        <v>0</v>
      </c>
      <c r="DR67" s="426">
        <f t="shared" si="71"/>
        <v>0</v>
      </c>
      <c r="DS67" s="426">
        <f t="shared" si="71"/>
        <v>0</v>
      </c>
      <c r="DT67" s="426">
        <f t="shared" si="71"/>
        <v>0</v>
      </c>
      <c r="DU67" s="426">
        <f t="shared" si="67"/>
        <v>0</v>
      </c>
      <c r="DV67" s="426">
        <f t="shared" si="67"/>
        <v>0</v>
      </c>
      <c r="DW67" s="426">
        <f t="shared" si="67"/>
        <v>0</v>
      </c>
      <c r="DX67" s="426">
        <f t="shared" si="67"/>
        <v>0</v>
      </c>
      <c r="DY67" s="426"/>
      <c r="DZ67" s="365"/>
      <c r="EB67" s="368"/>
    </row>
    <row r="68" spans="4:132" x14ac:dyDescent="0.2">
      <c r="D68" s="599"/>
      <c r="E68" s="602"/>
      <c r="F68" s="432"/>
      <c r="G68" s="596"/>
      <c r="H68" s="432"/>
      <c r="I68" s="431"/>
      <c r="J68" s="596"/>
      <c r="K68" s="602"/>
      <c r="L68" s="615" t="str">
        <f>IF('KB Duct Parts'!$BL$14=1,"Galv","SS")</f>
        <v>Galv</v>
      </c>
      <c r="M68" s="605" t="str">
        <f t="shared" si="52"/>
        <v xml:space="preserve"> </v>
      </c>
      <c r="N68" s="430" t="str">
        <f t="shared" si="53"/>
        <v xml:space="preserve"> </v>
      </c>
      <c r="O68" s="430" t="str">
        <f t="shared" si="54"/>
        <v xml:space="preserve"> </v>
      </c>
      <c r="P68" s="607">
        <f>IF('KB Duct Parts'!$BL$14=1,SUM(Y68:AA68),SUM(AB68:AD68))</f>
        <v>0</v>
      </c>
      <c r="Q68" s="618">
        <f t="shared" si="33"/>
        <v>0</v>
      </c>
      <c r="R68" s="606" t="str">
        <f>IF(D68=0," ",IF(D68&gt;0,IF(AND(D68&gt;0,J68=30),VLOOKUP(E68,$BB$45:$BC$64,2),IF(AND(D68&gt;0,J68=45),VLOOKUP(E68,$BE$45:$BF$64,2)))&amp;IF('KB Duct Parts'!$BL$14=2," SS","")))</f>
        <v xml:space="preserve"> </v>
      </c>
      <c r="S68" t="str">
        <f>IF(AND('KB Duct Parts'!$BL$14=1,$D68&gt;0),VLOOKUP($E68,$BJ$6:$BO$25,S$5),IF(AND($D68&gt;0,'KB Duct Parts'!$BL$14=2),18," "))</f>
        <v xml:space="preserve"> </v>
      </c>
      <c r="T68" t="b">
        <f>IF(AND('KB Duct Parts'!$BL$14=1,$D68&gt;0),VLOOKUP($E68,$BJ$6:$BO$25,T$5),IF(AND($D68&gt;0,'KB Duct Parts'!$BL$14=2)," "))</f>
        <v>0</v>
      </c>
      <c r="U68" t="b">
        <f>IF(AND('KB Duct Parts'!$BL$14=1,$D68&gt;0),VLOOKUP($E68,$BJ$6:$BO$25,U$5),IF(AND($D68&gt;0,'KB Duct Parts'!$BL$14=2)," "))</f>
        <v>0</v>
      </c>
      <c r="V68" t="b">
        <f>IF(AND('KB Duct Parts'!$BL$14=1,$D68&gt;0),VLOOKUP($E68,$BJ$6:$BO$25,V$5),IF(AND($D68&gt;0,'KB Duct Parts'!$BL$14=2)," "))</f>
        <v>0</v>
      </c>
      <c r="W68" t="b">
        <f>IF(AND('KB Duct Parts'!$BL$14=1,$D68&gt;0),VLOOKUP($E68,$BJ$6:$BO$25,W$5),IF(AND($D68&gt;0,'KB Duct Parts'!$BL$14=2)," "))</f>
        <v>0</v>
      </c>
      <c r="Y68" t="b">
        <f t="shared" si="34"/>
        <v>0</v>
      </c>
      <c r="Z68">
        <f>IF(AND(F68&gt;3,G68="FL"),VLOOKUP(F68,'Price List'!$BJ$2344:$BL$2362,3),0)</f>
        <v>0</v>
      </c>
      <c r="AA68">
        <f>IF(AND(H68&gt;3,I68="FL"),VLOOKUP(H68,'Price List'!$BJ$2344:$BL$2362,3),0)</f>
        <v>0</v>
      </c>
      <c r="AB68" t="b">
        <f t="shared" si="35"/>
        <v>0</v>
      </c>
      <c r="AC68">
        <f t="shared" si="55"/>
        <v>0</v>
      </c>
      <c r="AD68" s="365">
        <f t="shared" si="56"/>
        <v>0</v>
      </c>
      <c r="AE68" s="426">
        <f t="shared" si="70"/>
        <v>0</v>
      </c>
      <c r="AF68" s="426">
        <f t="shared" si="70"/>
        <v>0</v>
      </c>
      <c r="AG68" s="426">
        <f t="shared" si="70"/>
        <v>0</v>
      </c>
      <c r="AH68" s="426">
        <f t="shared" si="70"/>
        <v>0</v>
      </c>
      <c r="AI68" s="426">
        <f t="shared" si="70"/>
        <v>0</v>
      </c>
      <c r="AJ68" s="426">
        <f t="shared" si="70"/>
        <v>0</v>
      </c>
      <c r="AK68" s="426">
        <f t="shared" si="70"/>
        <v>0</v>
      </c>
      <c r="AL68" s="426">
        <f t="shared" si="70"/>
        <v>0</v>
      </c>
      <c r="AM68" s="426">
        <f t="shared" si="70"/>
        <v>0</v>
      </c>
      <c r="AN68" s="426">
        <f t="shared" si="70"/>
        <v>0</v>
      </c>
      <c r="AO68" s="426">
        <f t="shared" si="70"/>
        <v>0</v>
      </c>
      <c r="AP68" s="426">
        <f t="shared" si="70"/>
        <v>0</v>
      </c>
      <c r="AQ68" s="426">
        <f t="shared" si="70"/>
        <v>0</v>
      </c>
      <c r="AR68" s="426">
        <f t="shared" si="70"/>
        <v>0</v>
      </c>
      <c r="AS68" s="426">
        <f t="shared" si="70"/>
        <v>0</v>
      </c>
      <c r="AT68" s="426">
        <f t="shared" si="70"/>
        <v>0</v>
      </c>
      <c r="AU68" s="426">
        <f t="shared" si="66"/>
        <v>0</v>
      </c>
      <c r="AV68" s="426">
        <f t="shared" si="66"/>
        <v>0</v>
      </c>
      <c r="AW68" s="426">
        <f t="shared" si="66"/>
        <v>0</v>
      </c>
      <c r="AX68" s="426">
        <f t="shared" si="66"/>
        <v>0</v>
      </c>
      <c r="AY68" s="426"/>
      <c r="AZ68" s="426"/>
      <c r="BA68" s="426"/>
      <c r="BD68" s="368"/>
      <c r="CB68" s="599"/>
      <c r="CC68" s="602"/>
      <c r="CD68" s="432"/>
      <c r="CE68" s="596"/>
      <c r="CF68" s="432"/>
      <c r="CG68" s="431"/>
      <c r="CH68" s="602"/>
      <c r="CI68" s="615" t="str">
        <f>IF('KB Duct Parts'!$BL$14=1,"Galv","SS")</f>
        <v>Galv</v>
      </c>
      <c r="CJ68" s="605" t="str">
        <f t="shared" si="40"/>
        <v xml:space="preserve"> </v>
      </c>
      <c r="CK68" s="674" t="str">
        <f t="shared" si="58"/>
        <v xml:space="preserve"> </v>
      </c>
      <c r="CL68" s="430" t="str">
        <f t="shared" si="59"/>
        <v xml:space="preserve"> </v>
      </c>
      <c r="CM68" s="607">
        <f>IF('KB Duct Parts'!$BL$14=1,SUM(CY68:DA68),SUM(DB68:DD68))</f>
        <v>0</v>
      </c>
      <c r="CN68" s="618">
        <f t="shared" si="41"/>
        <v>0</v>
      </c>
      <c r="CO68" s="609"/>
      <c r="CP68" s="609"/>
      <c r="CQ68" s="609"/>
      <c r="CR68" s="606" t="str">
        <f>IF(CB68=0," ",IF(CB68&gt;0,IF(CB68&gt;0,VLOOKUP(CC68,$DZ$45:$EA$64,2)&amp;IF('KB Duct Parts'!$BL$14=2," SS",""))))</f>
        <v xml:space="preserve"> </v>
      </c>
      <c r="CS68" t="str">
        <f>IF(AND('KB Duct Parts'!$BL$14=1,$CB68&gt;0),VLOOKUP($CC68,$EH$45:$EO$64,CS$44),IF(AND($CB68&gt;0,'KB Duct Parts'!$BL$14=2),18," "))</f>
        <v xml:space="preserve"> </v>
      </c>
      <c r="CT68" t="str">
        <f>IF(AND('KB Duct Parts'!$BL$14=1,$CB68&gt;0),VLOOKUP($CC68,$EH$45:$EO$64,CT$44),IF(AND($CB68&gt;0,'KB Duct Parts'!$BL$14=2),18," "))</f>
        <v xml:space="preserve"> </v>
      </c>
      <c r="CU68" t="str">
        <f>IF(AND('KB Duct Parts'!$BL$14=1,$CB68&gt;0),VLOOKUP($CC68,$EH$45:$EO$64,CU$44),IF(AND($CB68&gt;0,'KB Duct Parts'!$BL$14=2),18," "))</f>
        <v xml:space="preserve"> </v>
      </c>
      <c r="CV68" t="str">
        <f>IF(AND('KB Duct Parts'!$BL$14=1,$CB68&gt;0),VLOOKUP($CC68,$EH$45:$EO$64,CV$44),IF(AND($CB68&gt;0,'KB Duct Parts'!$BL$14=2),18," "))</f>
        <v xml:space="preserve"> </v>
      </c>
      <c r="CW68" t="str">
        <f>IF(AND('KB Duct Parts'!$BL$14=1,$CB68&gt;0),VLOOKUP($CC68,$EH$45:$EO$64,CW$44),IF(AND($CB68&gt;0,'KB Duct Parts'!$BL$14=2),18," "))</f>
        <v xml:space="preserve"> </v>
      </c>
      <c r="CY68" t="b">
        <f t="shared" si="42"/>
        <v>0</v>
      </c>
      <c r="CZ68">
        <f>IF(AND(CD68&gt;3,CE68="FL"),VLOOKUP(CD68,'Price List'!$BJ$2344:$BL$2362,3),0)</f>
        <v>0</v>
      </c>
      <c r="DA68">
        <f>IF(AND(CF68&gt;3,CG68="FL"),VLOOKUP(CF68,'Price List'!$BJ$2344:$BL$2362,3),0)</f>
        <v>0</v>
      </c>
      <c r="DB68" t="b">
        <f t="shared" si="60"/>
        <v>0</v>
      </c>
      <c r="DC68">
        <f t="shared" si="61"/>
        <v>0</v>
      </c>
      <c r="DD68" s="365">
        <f t="shared" si="62"/>
        <v>0</v>
      </c>
      <c r="DE68" s="426">
        <f t="shared" si="71"/>
        <v>0</v>
      </c>
      <c r="DF68" s="426">
        <f t="shared" si="71"/>
        <v>0</v>
      </c>
      <c r="DG68" s="426">
        <f t="shared" si="71"/>
        <v>0</v>
      </c>
      <c r="DH68" s="426">
        <f t="shared" si="71"/>
        <v>0</v>
      </c>
      <c r="DI68" s="426">
        <f t="shared" si="71"/>
        <v>0</v>
      </c>
      <c r="DJ68" s="426">
        <f t="shared" si="71"/>
        <v>0</v>
      </c>
      <c r="DK68" s="426">
        <f t="shared" si="71"/>
        <v>0</v>
      </c>
      <c r="DL68" s="426">
        <f t="shared" si="71"/>
        <v>0</v>
      </c>
      <c r="DM68" s="426">
        <f t="shared" si="71"/>
        <v>0</v>
      </c>
      <c r="DN68" s="426">
        <f t="shared" si="71"/>
        <v>0</v>
      </c>
      <c r="DO68" s="426">
        <f t="shared" si="71"/>
        <v>0</v>
      </c>
      <c r="DP68" s="426">
        <f t="shared" si="71"/>
        <v>0</v>
      </c>
      <c r="DQ68" s="426">
        <f t="shared" si="71"/>
        <v>0</v>
      </c>
      <c r="DR68" s="426">
        <f t="shared" si="71"/>
        <v>0</v>
      </c>
      <c r="DS68" s="426">
        <f t="shared" si="71"/>
        <v>0</v>
      </c>
      <c r="DT68" s="426">
        <f t="shared" si="71"/>
        <v>0</v>
      </c>
      <c r="DU68" s="426">
        <f t="shared" si="67"/>
        <v>0</v>
      </c>
      <c r="DV68" s="426">
        <f t="shared" si="67"/>
        <v>0</v>
      </c>
      <c r="DW68" s="426">
        <f t="shared" si="67"/>
        <v>0</v>
      </c>
      <c r="DX68" s="426">
        <f t="shared" si="67"/>
        <v>0</v>
      </c>
      <c r="DY68" s="426"/>
      <c r="DZ68" s="365"/>
      <c r="EB68" s="368"/>
    </row>
    <row r="69" spans="4:132" x14ac:dyDescent="0.2">
      <c r="D69" s="599"/>
      <c r="E69" s="602"/>
      <c r="F69" s="432"/>
      <c r="G69" s="596"/>
      <c r="H69" s="432"/>
      <c r="I69" s="431"/>
      <c r="J69" s="596"/>
      <c r="K69" s="602"/>
      <c r="L69" s="615" t="str">
        <f>IF('KB Duct Parts'!$BL$14=1,"Galv","SS")</f>
        <v>Galv</v>
      </c>
      <c r="M69" s="605" t="str">
        <f t="shared" si="52"/>
        <v xml:space="preserve"> </v>
      </c>
      <c r="N69" s="430" t="str">
        <f t="shared" si="53"/>
        <v xml:space="preserve"> </v>
      </c>
      <c r="O69" s="430" t="str">
        <f t="shared" si="54"/>
        <v xml:space="preserve"> </v>
      </c>
      <c r="P69" s="607">
        <f>IF('KB Duct Parts'!$BL$14=1,SUM(Y69:AA69),SUM(AB69:AD69))</f>
        <v>0</v>
      </c>
      <c r="Q69" s="618">
        <f t="shared" si="33"/>
        <v>0</v>
      </c>
      <c r="R69" s="606" t="str">
        <f>IF(D69=0," ",IF(D69&gt;0,IF(AND(D69&gt;0,J69=30),VLOOKUP(E69,$BB$45:$BC$64,2),IF(AND(D69&gt;0,J69=45),VLOOKUP(E69,$BE$45:$BF$64,2)))&amp;IF('KB Duct Parts'!$BL$14=2," SS","")))</f>
        <v xml:space="preserve"> </v>
      </c>
      <c r="S69" t="str">
        <f>IF(AND('KB Duct Parts'!$BL$14=1,$D69&gt;0),VLOOKUP($E69,$BJ$6:$BO$25,S$5),IF(AND($D69&gt;0,'KB Duct Parts'!$BL$14=2),18," "))</f>
        <v xml:space="preserve"> </v>
      </c>
      <c r="T69" t="b">
        <f>IF(AND('KB Duct Parts'!$BL$14=1,$D69&gt;0),VLOOKUP($E69,$BJ$6:$BO$25,T$5),IF(AND($D69&gt;0,'KB Duct Parts'!$BL$14=2)," "))</f>
        <v>0</v>
      </c>
      <c r="U69" t="b">
        <f>IF(AND('KB Duct Parts'!$BL$14=1,$D69&gt;0),VLOOKUP($E69,$BJ$6:$BO$25,U$5),IF(AND($D69&gt;0,'KB Duct Parts'!$BL$14=2)," "))</f>
        <v>0</v>
      </c>
      <c r="V69" t="b">
        <f>IF(AND('KB Duct Parts'!$BL$14=1,$D69&gt;0),VLOOKUP($E69,$BJ$6:$BO$25,V$5),IF(AND($D69&gt;0,'KB Duct Parts'!$BL$14=2)," "))</f>
        <v>0</v>
      </c>
      <c r="W69" t="b">
        <f>IF(AND('KB Duct Parts'!$BL$14=1,$D69&gt;0),VLOOKUP($E69,$BJ$6:$BO$25,W$5),IF(AND($D69&gt;0,'KB Duct Parts'!$BL$14=2)," "))</f>
        <v>0</v>
      </c>
      <c r="Y69" t="b">
        <f t="shared" si="34"/>
        <v>0</v>
      </c>
      <c r="Z69">
        <f>IF(AND(F69&gt;3,G69="FL"),VLOOKUP(F69,'Price List'!$BJ$2344:$BL$2362,3),0)</f>
        <v>0</v>
      </c>
      <c r="AA69">
        <f>IF(AND(H69&gt;3,I69="FL"),VLOOKUP(H69,'Price List'!$BJ$2344:$BL$2362,3),0)</f>
        <v>0</v>
      </c>
      <c r="AB69" t="b">
        <f t="shared" si="35"/>
        <v>0</v>
      </c>
      <c r="AC69">
        <f t="shared" si="55"/>
        <v>0</v>
      </c>
      <c r="AD69" s="365">
        <f t="shared" si="56"/>
        <v>0</v>
      </c>
      <c r="AE69" s="426">
        <f t="shared" si="70"/>
        <v>0</v>
      </c>
      <c r="AF69" s="426">
        <f t="shared" si="70"/>
        <v>0</v>
      </c>
      <c r="AG69" s="426">
        <f t="shared" si="70"/>
        <v>0</v>
      </c>
      <c r="AH69" s="426">
        <f t="shared" si="70"/>
        <v>0</v>
      </c>
      <c r="AI69" s="426">
        <f t="shared" si="70"/>
        <v>0</v>
      </c>
      <c r="AJ69" s="426">
        <f t="shared" si="70"/>
        <v>0</v>
      </c>
      <c r="AK69" s="426">
        <f t="shared" si="70"/>
        <v>0</v>
      </c>
      <c r="AL69" s="426">
        <f t="shared" si="70"/>
        <v>0</v>
      </c>
      <c r="AM69" s="426">
        <f t="shared" si="70"/>
        <v>0</v>
      </c>
      <c r="AN69" s="426">
        <f t="shared" si="70"/>
        <v>0</v>
      </c>
      <c r="AO69" s="426">
        <f t="shared" si="70"/>
        <v>0</v>
      </c>
      <c r="AP69" s="426">
        <f t="shared" si="70"/>
        <v>0</v>
      </c>
      <c r="AQ69" s="426">
        <f t="shared" si="70"/>
        <v>0</v>
      </c>
      <c r="AR69" s="426">
        <f t="shared" si="70"/>
        <v>0</v>
      </c>
      <c r="AS69" s="426">
        <f t="shared" si="70"/>
        <v>0</v>
      </c>
      <c r="AT69" s="426">
        <f t="shared" si="70"/>
        <v>0</v>
      </c>
      <c r="AU69" s="426">
        <f t="shared" si="66"/>
        <v>0</v>
      </c>
      <c r="AV69" s="426">
        <f t="shared" si="66"/>
        <v>0</v>
      </c>
      <c r="AW69" s="426">
        <f t="shared" si="66"/>
        <v>0</v>
      </c>
      <c r="AX69" s="426">
        <f t="shared" si="66"/>
        <v>0</v>
      </c>
      <c r="AY69" s="426"/>
      <c r="AZ69" s="426"/>
      <c r="BA69" s="426"/>
      <c r="BD69" s="368"/>
      <c r="CB69" s="599"/>
      <c r="CC69" s="602"/>
      <c r="CD69" s="432"/>
      <c r="CE69" s="596"/>
      <c r="CF69" s="432"/>
      <c r="CG69" s="431"/>
      <c r="CH69" s="602"/>
      <c r="CI69" s="615" t="str">
        <f>IF('KB Duct Parts'!$BL$14=1,"Galv","SS")</f>
        <v>Galv</v>
      </c>
      <c r="CJ69" s="605" t="str">
        <f t="shared" si="40"/>
        <v xml:space="preserve"> </v>
      </c>
      <c r="CK69" s="674" t="str">
        <f t="shared" si="58"/>
        <v xml:space="preserve"> </v>
      </c>
      <c r="CL69" s="430" t="str">
        <f t="shared" si="59"/>
        <v xml:space="preserve"> </v>
      </c>
      <c r="CM69" s="607">
        <f>IF('KB Duct Parts'!$BL$14=1,SUM(CY69:DA69),SUM(DB69:DD69))</f>
        <v>0</v>
      </c>
      <c r="CN69" s="618">
        <f t="shared" si="41"/>
        <v>0</v>
      </c>
      <c r="CO69" s="609"/>
      <c r="CP69" s="609"/>
      <c r="CQ69" s="609"/>
      <c r="CR69" s="606" t="str">
        <f>IF(CB69=0," ",IF(CB69&gt;0,IF(CB69&gt;0,VLOOKUP(CC69,$DZ$45:$EA$64,2)&amp;IF('KB Duct Parts'!$BL$14=2," SS",""))))</f>
        <v xml:space="preserve"> </v>
      </c>
      <c r="CS69" t="str">
        <f>IF(AND('KB Duct Parts'!$BL$14=1,$CB69&gt;0),VLOOKUP($CC69,$EH$45:$EO$64,CS$44),IF(AND($CB69&gt;0,'KB Duct Parts'!$BL$14=2),18," "))</f>
        <v xml:space="preserve"> </v>
      </c>
      <c r="CT69" t="str">
        <f>IF(AND('KB Duct Parts'!$BL$14=1,$CB69&gt;0),VLOOKUP($CC69,$EH$45:$EO$64,CT$44),IF(AND($CB69&gt;0,'KB Duct Parts'!$BL$14=2),18," "))</f>
        <v xml:space="preserve"> </v>
      </c>
      <c r="CU69" t="str">
        <f>IF(AND('KB Duct Parts'!$BL$14=1,$CB69&gt;0),VLOOKUP($CC69,$EH$45:$EO$64,CU$44),IF(AND($CB69&gt;0,'KB Duct Parts'!$BL$14=2),18," "))</f>
        <v xml:space="preserve"> </v>
      </c>
      <c r="CV69" t="str">
        <f>IF(AND('KB Duct Parts'!$BL$14=1,$CB69&gt;0),VLOOKUP($CC69,$EH$45:$EO$64,CV$44),IF(AND($CB69&gt;0,'KB Duct Parts'!$BL$14=2),18," "))</f>
        <v xml:space="preserve"> </v>
      </c>
      <c r="CW69" t="str">
        <f>IF(AND('KB Duct Parts'!$BL$14=1,$CB69&gt;0),VLOOKUP($CC69,$EH$45:$EO$64,CW$44),IF(AND($CB69&gt;0,'KB Duct Parts'!$BL$14=2),18," "))</f>
        <v xml:space="preserve"> </v>
      </c>
      <c r="CY69" t="b">
        <f t="shared" si="42"/>
        <v>0</v>
      </c>
      <c r="CZ69">
        <f>IF(AND(CD69&gt;3,CE69="FL"),VLOOKUP(CD69,'Price List'!$BJ$2344:$BL$2362,3),0)</f>
        <v>0</v>
      </c>
      <c r="DA69">
        <f>IF(AND(CF69&gt;3,CG69="FL"),VLOOKUP(CF69,'Price List'!$BJ$2344:$BL$2362,3),0)</f>
        <v>0</v>
      </c>
      <c r="DB69" t="b">
        <f t="shared" si="60"/>
        <v>0</v>
      </c>
      <c r="DC69">
        <f t="shared" si="61"/>
        <v>0</v>
      </c>
      <c r="DD69" s="365">
        <f t="shared" si="62"/>
        <v>0</v>
      </c>
      <c r="DE69" s="426">
        <f t="shared" si="71"/>
        <v>0</v>
      </c>
      <c r="DF69" s="426">
        <f t="shared" si="71"/>
        <v>0</v>
      </c>
      <c r="DG69" s="426">
        <f t="shared" si="71"/>
        <v>0</v>
      </c>
      <c r="DH69" s="426">
        <f t="shared" si="71"/>
        <v>0</v>
      </c>
      <c r="DI69" s="426">
        <f t="shared" si="71"/>
        <v>0</v>
      </c>
      <c r="DJ69" s="426">
        <f t="shared" si="71"/>
        <v>0</v>
      </c>
      <c r="DK69" s="426">
        <f t="shared" si="71"/>
        <v>0</v>
      </c>
      <c r="DL69" s="426">
        <f t="shared" si="71"/>
        <v>0</v>
      </c>
      <c r="DM69" s="426">
        <f t="shared" si="71"/>
        <v>0</v>
      </c>
      <c r="DN69" s="426">
        <f t="shared" si="71"/>
        <v>0</v>
      </c>
      <c r="DO69" s="426">
        <f t="shared" si="71"/>
        <v>0</v>
      </c>
      <c r="DP69" s="426">
        <f t="shared" si="71"/>
        <v>0</v>
      </c>
      <c r="DQ69" s="426">
        <f t="shared" si="71"/>
        <v>0</v>
      </c>
      <c r="DR69" s="426">
        <f t="shared" si="71"/>
        <v>0</v>
      </c>
      <c r="DS69" s="426">
        <f t="shared" si="71"/>
        <v>0</v>
      </c>
      <c r="DT69" s="426">
        <f t="shared" si="71"/>
        <v>0</v>
      </c>
      <c r="DU69" s="426">
        <f t="shared" si="67"/>
        <v>0</v>
      </c>
      <c r="DV69" s="426">
        <f t="shared" si="67"/>
        <v>0</v>
      </c>
      <c r="DW69" s="426">
        <f t="shared" si="67"/>
        <v>0</v>
      </c>
      <c r="DX69" s="426">
        <f t="shared" si="67"/>
        <v>0</v>
      </c>
      <c r="DY69" s="426"/>
      <c r="DZ69" s="365"/>
      <c r="EB69" s="368"/>
    </row>
    <row r="70" spans="4:132" x14ac:dyDescent="0.2">
      <c r="D70" s="599"/>
      <c r="E70" s="602"/>
      <c r="F70" s="432"/>
      <c r="G70" s="596"/>
      <c r="H70" s="432"/>
      <c r="I70" s="431"/>
      <c r="J70" s="596"/>
      <c r="K70" s="602"/>
      <c r="L70" s="615" t="str">
        <f>IF('KB Duct Parts'!$BL$14=1,"Galv","SS")</f>
        <v>Galv</v>
      </c>
      <c r="M70" s="605" t="str">
        <f t="shared" si="52"/>
        <v xml:space="preserve"> </v>
      </c>
      <c r="N70" s="430" t="str">
        <f t="shared" si="53"/>
        <v xml:space="preserve"> </v>
      </c>
      <c r="O70" s="430" t="str">
        <f t="shared" si="54"/>
        <v xml:space="preserve"> </v>
      </c>
      <c r="P70" s="607">
        <f>IF('KB Duct Parts'!$BL$14=1,SUM(Y70:AA70),SUM(AB70:AD70))</f>
        <v>0</v>
      </c>
      <c r="Q70" s="618">
        <f t="shared" si="33"/>
        <v>0</v>
      </c>
      <c r="R70" s="606" t="str">
        <f>IF(D70=0," ",IF(D70&gt;0,IF(AND(D70&gt;0,J70=30),VLOOKUP(E70,$BB$45:$BC$64,2),IF(AND(D70&gt;0,J70=45),VLOOKUP(E70,$BE$45:$BF$64,2)))&amp;IF('KB Duct Parts'!$BL$14=2," SS","")))</f>
        <v xml:space="preserve"> </v>
      </c>
      <c r="S70" t="str">
        <f>IF(AND('KB Duct Parts'!$BL$14=1,$D70&gt;0),VLOOKUP($E70,$BJ$6:$BO$25,S$5),IF(AND($D70&gt;0,'KB Duct Parts'!$BL$14=2),18," "))</f>
        <v xml:space="preserve"> </v>
      </c>
      <c r="T70" t="b">
        <f>IF(AND('KB Duct Parts'!$BL$14=1,$D70&gt;0),VLOOKUP($E70,$BJ$6:$BO$25,T$5),IF(AND($D70&gt;0,'KB Duct Parts'!$BL$14=2)," "))</f>
        <v>0</v>
      </c>
      <c r="U70" t="b">
        <f>IF(AND('KB Duct Parts'!$BL$14=1,$D70&gt;0),VLOOKUP($E70,$BJ$6:$BO$25,U$5),IF(AND($D70&gt;0,'KB Duct Parts'!$BL$14=2)," "))</f>
        <v>0</v>
      </c>
      <c r="V70" t="b">
        <f>IF(AND('KB Duct Parts'!$BL$14=1,$D70&gt;0),VLOOKUP($E70,$BJ$6:$BO$25,V$5),IF(AND($D70&gt;0,'KB Duct Parts'!$BL$14=2)," "))</f>
        <v>0</v>
      </c>
      <c r="W70" t="b">
        <f>IF(AND('KB Duct Parts'!$BL$14=1,$D70&gt;0),VLOOKUP($E70,$BJ$6:$BO$25,W$5),IF(AND($D70&gt;0,'KB Duct Parts'!$BL$14=2)," "))</f>
        <v>0</v>
      </c>
      <c r="Y70" t="b">
        <f t="shared" si="34"/>
        <v>0</v>
      </c>
      <c r="Z70">
        <f>IF(AND(F70&gt;3,G70="FL"),VLOOKUP(F70,'Price List'!$BJ$2344:$BL$2362,3),0)</f>
        <v>0</v>
      </c>
      <c r="AA70">
        <f>IF(AND(H70&gt;3,I70="FL"),VLOOKUP(H70,'Price List'!$BJ$2344:$BL$2362,3),0)</f>
        <v>0</v>
      </c>
      <c r="AB70" t="b">
        <f t="shared" si="35"/>
        <v>0</v>
      </c>
      <c r="AC70">
        <f t="shared" si="55"/>
        <v>0</v>
      </c>
      <c r="AD70" s="365">
        <f t="shared" si="56"/>
        <v>0</v>
      </c>
      <c r="AE70" s="426">
        <f t="shared" si="70"/>
        <v>0</v>
      </c>
      <c r="AF70" s="426">
        <f t="shared" si="70"/>
        <v>0</v>
      </c>
      <c r="AG70" s="426">
        <f t="shared" si="70"/>
        <v>0</v>
      </c>
      <c r="AH70" s="426">
        <f t="shared" si="70"/>
        <v>0</v>
      </c>
      <c r="AI70" s="426">
        <f t="shared" si="70"/>
        <v>0</v>
      </c>
      <c r="AJ70" s="426">
        <f t="shared" si="70"/>
        <v>0</v>
      </c>
      <c r="AK70" s="426">
        <f t="shared" si="70"/>
        <v>0</v>
      </c>
      <c r="AL70" s="426">
        <f t="shared" si="70"/>
        <v>0</v>
      </c>
      <c r="AM70" s="426">
        <f t="shared" si="70"/>
        <v>0</v>
      </c>
      <c r="AN70" s="426">
        <f t="shared" si="70"/>
        <v>0</v>
      </c>
      <c r="AO70" s="426">
        <f t="shared" si="70"/>
        <v>0</v>
      </c>
      <c r="AP70" s="426">
        <f t="shared" si="70"/>
        <v>0</v>
      </c>
      <c r="AQ70" s="426">
        <f t="shared" si="70"/>
        <v>0</v>
      </c>
      <c r="AR70" s="426">
        <f t="shared" si="70"/>
        <v>0</v>
      </c>
      <c r="AS70" s="426">
        <f t="shared" si="70"/>
        <v>0</v>
      </c>
      <c r="AT70" s="426">
        <f t="shared" si="70"/>
        <v>0</v>
      </c>
      <c r="AU70" s="426">
        <f t="shared" si="66"/>
        <v>0</v>
      </c>
      <c r="AV70" s="426">
        <f t="shared" si="66"/>
        <v>0</v>
      </c>
      <c r="AW70" s="426">
        <f t="shared" si="66"/>
        <v>0</v>
      </c>
      <c r="AX70" s="426">
        <f t="shared" si="66"/>
        <v>0</v>
      </c>
      <c r="AY70" s="426"/>
      <c r="AZ70" s="426"/>
      <c r="BA70" s="426"/>
      <c r="BD70" s="368"/>
      <c r="CB70" s="599"/>
      <c r="CC70" s="602"/>
      <c r="CD70" s="432"/>
      <c r="CE70" s="596"/>
      <c r="CF70" s="432"/>
      <c r="CG70" s="431"/>
      <c r="CH70" s="602"/>
      <c r="CI70" s="615" t="str">
        <f>IF('KB Duct Parts'!$BL$14=1,"Galv","SS")</f>
        <v>Galv</v>
      </c>
      <c r="CJ70" s="605" t="str">
        <f t="shared" si="40"/>
        <v xml:space="preserve"> </v>
      </c>
      <c r="CK70" s="674" t="str">
        <f t="shared" si="58"/>
        <v xml:space="preserve"> </v>
      </c>
      <c r="CL70" s="430" t="str">
        <f t="shared" si="59"/>
        <v xml:space="preserve"> </v>
      </c>
      <c r="CM70" s="607">
        <f>IF('KB Duct Parts'!$BL$14=1,SUM(CY70:DA70),SUM(DB70:DD70))</f>
        <v>0</v>
      </c>
      <c r="CN70" s="618">
        <f t="shared" si="41"/>
        <v>0</v>
      </c>
      <c r="CO70" s="609"/>
      <c r="CP70" s="609"/>
      <c r="CQ70" s="609"/>
      <c r="CR70" s="606" t="str">
        <f>IF(CB70=0," ",IF(CB70&gt;0,IF(CB70&gt;0,VLOOKUP(CC70,$DZ$45:$EA$64,2)&amp;IF('KB Duct Parts'!$BL$14=2," SS",""))))</f>
        <v xml:space="preserve"> </v>
      </c>
      <c r="CS70" t="str">
        <f>IF(AND('KB Duct Parts'!$BL$14=1,$CB70&gt;0),VLOOKUP($CC70,$EH$45:$EO$64,CS$44),IF(AND($CB70&gt;0,'KB Duct Parts'!$BL$14=2),18," "))</f>
        <v xml:space="preserve"> </v>
      </c>
      <c r="CT70" t="str">
        <f>IF(AND('KB Duct Parts'!$BL$14=1,$CB70&gt;0),VLOOKUP($CC70,$EH$45:$EO$64,CT$44),IF(AND($CB70&gt;0,'KB Duct Parts'!$BL$14=2),18," "))</f>
        <v xml:space="preserve"> </v>
      </c>
      <c r="CU70" t="str">
        <f>IF(AND('KB Duct Parts'!$BL$14=1,$CB70&gt;0),VLOOKUP($CC70,$EH$45:$EO$64,CU$44),IF(AND($CB70&gt;0,'KB Duct Parts'!$BL$14=2),18," "))</f>
        <v xml:space="preserve"> </v>
      </c>
      <c r="CV70" t="str">
        <f>IF(AND('KB Duct Parts'!$BL$14=1,$CB70&gt;0),VLOOKUP($CC70,$EH$45:$EO$64,CV$44),IF(AND($CB70&gt;0,'KB Duct Parts'!$BL$14=2),18," "))</f>
        <v xml:space="preserve"> </v>
      </c>
      <c r="CW70" t="str">
        <f>IF(AND('KB Duct Parts'!$BL$14=1,$CB70&gt;0),VLOOKUP($CC70,$EH$45:$EO$64,CW$44),IF(AND($CB70&gt;0,'KB Duct Parts'!$BL$14=2),18," "))</f>
        <v xml:space="preserve"> </v>
      </c>
      <c r="CY70" t="b">
        <f t="shared" si="42"/>
        <v>0</v>
      </c>
      <c r="CZ70">
        <f>IF(AND(CD70&gt;3,CE70="FL"),VLOOKUP(CD70,'Price List'!$BJ$2344:$BL$2362,3),0)</f>
        <v>0</v>
      </c>
      <c r="DA70">
        <f>IF(AND(CF70&gt;3,CG70="FL"),VLOOKUP(CF70,'Price List'!$BJ$2344:$BL$2362,3),0)</f>
        <v>0</v>
      </c>
      <c r="DB70" t="b">
        <f t="shared" si="60"/>
        <v>0</v>
      </c>
      <c r="DC70">
        <f t="shared" si="61"/>
        <v>0</v>
      </c>
      <c r="DD70" s="365">
        <f t="shared" si="62"/>
        <v>0</v>
      </c>
      <c r="DE70" s="426">
        <f t="shared" si="71"/>
        <v>0</v>
      </c>
      <c r="DF70" s="426">
        <f t="shared" si="71"/>
        <v>0</v>
      </c>
      <c r="DG70" s="426">
        <f t="shared" si="71"/>
        <v>0</v>
      </c>
      <c r="DH70" s="426">
        <f t="shared" si="71"/>
        <v>0</v>
      </c>
      <c r="DI70" s="426">
        <f t="shared" si="71"/>
        <v>0</v>
      </c>
      <c r="DJ70" s="426">
        <f t="shared" si="71"/>
        <v>0</v>
      </c>
      <c r="DK70" s="426">
        <f t="shared" si="71"/>
        <v>0</v>
      </c>
      <c r="DL70" s="426">
        <f t="shared" si="71"/>
        <v>0</v>
      </c>
      <c r="DM70" s="426">
        <f t="shared" si="71"/>
        <v>0</v>
      </c>
      <c r="DN70" s="426">
        <f t="shared" si="71"/>
        <v>0</v>
      </c>
      <c r="DO70" s="426">
        <f t="shared" si="71"/>
        <v>0</v>
      </c>
      <c r="DP70" s="426">
        <f t="shared" si="71"/>
        <v>0</v>
      </c>
      <c r="DQ70" s="426">
        <f t="shared" si="71"/>
        <v>0</v>
      </c>
      <c r="DR70" s="426">
        <f t="shared" si="71"/>
        <v>0</v>
      </c>
      <c r="DS70" s="426">
        <f t="shared" si="71"/>
        <v>0</v>
      </c>
      <c r="DT70" s="426">
        <f t="shared" si="71"/>
        <v>0</v>
      </c>
      <c r="DU70" s="426">
        <f t="shared" si="67"/>
        <v>0</v>
      </c>
      <c r="DV70" s="426">
        <f t="shared" si="67"/>
        <v>0</v>
      </c>
      <c r="DW70" s="426">
        <f t="shared" si="67"/>
        <v>0</v>
      </c>
      <c r="DX70" s="426">
        <f t="shared" si="67"/>
        <v>0</v>
      </c>
      <c r="DY70" s="426"/>
      <c r="DZ70" s="365"/>
      <c r="EB70" s="368"/>
    </row>
    <row r="71" spans="4:132" x14ac:dyDescent="0.2">
      <c r="D71" s="599"/>
      <c r="E71" s="602"/>
      <c r="F71" s="432"/>
      <c r="G71" s="596"/>
      <c r="H71" s="432"/>
      <c r="I71" s="431"/>
      <c r="J71" s="596"/>
      <c r="K71" s="602"/>
      <c r="L71" s="615" t="str">
        <f>IF('KB Duct Parts'!$BL$14=1,"Galv","SS")</f>
        <v>Galv</v>
      </c>
      <c r="M71" s="605" t="str">
        <f t="shared" si="52"/>
        <v xml:space="preserve"> </v>
      </c>
      <c r="N71" s="430" t="str">
        <f t="shared" si="53"/>
        <v xml:space="preserve"> </v>
      </c>
      <c r="O71" s="430" t="str">
        <f t="shared" si="54"/>
        <v xml:space="preserve"> </v>
      </c>
      <c r="P71" s="607">
        <f>IF('KB Duct Parts'!$BL$14=1,SUM(Y71:AA71),SUM(AB71:AD71))</f>
        <v>0</v>
      </c>
      <c r="Q71" s="618">
        <f t="shared" si="33"/>
        <v>0</v>
      </c>
      <c r="R71" s="606" t="str">
        <f>IF(D71=0," ",IF(D71&gt;0,IF(AND(D71&gt;0,J71=30),VLOOKUP(E71,$BB$45:$BC$64,2),IF(AND(D71&gt;0,J71=45),VLOOKUP(E71,$BE$45:$BF$64,2)))&amp;IF('KB Duct Parts'!$BL$14=2," SS","")))</f>
        <v xml:space="preserve"> </v>
      </c>
      <c r="S71" t="str">
        <f>IF(AND('KB Duct Parts'!$BL$14=1,$D71&gt;0),VLOOKUP($E71,$BJ$6:$BO$25,S$5),IF(AND($D71&gt;0,'KB Duct Parts'!$BL$14=2),18," "))</f>
        <v xml:space="preserve"> </v>
      </c>
      <c r="T71" t="b">
        <f>IF(AND('KB Duct Parts'!$BL$14=1,$D71&gt;0),VLOOKUP($E71,$BJ$6:$BO$25,T$5),IF(AND($D71&gt;0,'KB Duct Parts'!$BL$14=2)," "))</f>
        <v>0</v>
      </c>
      <c r="U71" t="b">
        <f>IF(AND('KB Duct Parts'!$BL$14=1,$D71&gt;0),VLOOKUP($E71,$BJ$6:$BO$25,U$5),IF(AND($D71&gt;0,'KB Duct Parts'!$BL$14=2)," "))</f>
        <v>0</v>
      </c>
      <c r="V71" t="b">
        <f>IF(AND('KB Duct Parts'!$BL$14=1,$D71&gt;0),VLOOKUP($E71,$BJ$6:$BO$25,V$5),IF(AND($D71&gt;0,'KB Duct Parts'!$BL$14=2)," "))</f>
        <v>0</v>
      </c>
      <c r="W71" t="b">
        <f>IF(AND('KB Duct Parts'!$BL$14=1,$D71&gt;0),VLOOKUP($E71,$BJ$6:$BO$25,W$5),IF(AND($D71&gt;0,'KB Duct Parts'!$BL$14=2)," "))</f>
        <v>0</v>
      </c>
      <c r="Y71" t="b">
        <f t="shared" si="34"/>
        <v>0</v>
      </c>
      <c r="Z71">
        <f>IF(AND(F71&gt;3,G71="FL"),VLOOKUP(F71,'Price List'!$BJ$2344:$BL$2362,3),0)</f>
        <v>0</v>
      </c>
      <c r="AA71">
        <f>IF(AND(H71&gt;3,I71="FL"),VLOOKUP(H71,'Price List'!$BJ$2344:$BL$2362,3),0)</f>
        <v>0</v>
      </c>
      <c r="AB71" t="b">
        <f t="shared" si="35"/>
        <v>0</v>
      </c>
      <c r="AC71">
        <f t="shared" si="55"/>
        <v>0</v>
      </c>
      <c r="AD71" s="365">
        <f t="shared" si="56"/>
        <v>0</v>
      </c>
      <c r="AE71" s="426">
        <f t="shared" si="70"/>
        <v>0</v>
      </c>
      <c r="AF71" s="426">
        <f t="shared" si="70"/>
        <v>0</v>
      </c>
      <c r="AG71" s="426">
        <f t="shared" si="70"/>
        <v>0</v>
      </c>
      <c r="AH71" s="426">
        <f t="shared" si="70"/>
        <v>0</v>
      </c>
      <c r="AI71" s="426">
        <f t="shared" si="70"/>
        <v>0</v>
      </c>
      <c r="AJ71" s="426">
        <f t="shared" si="70"/>
        <v>0</v>
      </c>
      <c r="AK71" s="426">
        <f t="shared" si="70"/>
        <v>0</v>
      </c>
      <c r="AL71" s="426">
        <f t="shared" si="70"/>
        <v>0</v>
      </c>
      <c r="AM71" s="426">
        <f t="shared" si="70"/>
        <v>0</v>
      </c>
      <c r="AN71" s="426">
        <f t="shared" si="70"/>
        <v>0</v>
      </c>
      <c r="AO71" s="426">
        <f t="shared" si="70"/>
        <v>0</v>
      </c>
      <c r="AP71" s="426">
        <f t="shared" si="70"/>
        <v>0</v>
      </c>
      <c r="AQ71" s="426">
        <f t="shared" si="70"/>
        <v>0</v>
      </c>
      <c r="AR71" s="426">
        <f t="shared" si="70"/>
        <v>0</v>
      </c>
      <c r="AS71" s="426">
        <f t="shared" si="70"/>
        <v>0</v>
      </c>
      <c r="AT71" s="426">
        <f t="shared" si="70"/>
        <v>0</v>
      </c>
      <c r="AU71" s="426">
        <f t="shared" si="66"/>
        <v>0</v>
      </c>
      <c r="AV71" s="426">
        <f t="shared" si="66"/>
        <v>0</v>
      </c>
      <c r="AW71" s="426">
        <f t="shared" si="66"/>
        <v>0</v>
      </c>
      <c r="AX71" s="426">
        <f t="shared" si="66"/>
        <v>0</v>
      </c>
      <c r="AY71" s="426"/>
      <c r="AZ71" s="426"/>
      <c r="BA71" s="426"/>
      <c r="BD71" s="368"/>
      <c r="CB71" s="599"/>
      <c r="CC71" s="602"/>
      <c r="CD71" s="432"/>
      <c r="CE71" s="596"/>
      <c r="CF71" s="432"/>
      <c r="CG71" s="431"/>
      <c r="CH71" s="602"/>
      <c r="CI71" s="615" t="str">
        <f>IF('KB Duct Parts'!$BL$14=1,"Galv","SS")</f>
        <v>Galv</v>
      </c>
      <c r="CJ71" s="605" t="str">
        <f t="shared" si="40"/>
        <v xml:space="preserve"> </v>
      </c>
      <c r="CK71" s="674" t="str">
        <f t="shared" si="58"/>
        <v xml:space="preserve"> </v>
      </c>
      <c r="CL71" s="430" t="str">
        <f t="shared" si="59"/>
        <v xml:space="preserve"> </v>
      </c>
      <c r="CM71" s="607">
        <f>IF('KB Duct Parts'!$BL$14=1,SUM(CY71:DA71),SUM(DB71:DD71))</f>
        <v>0</v>
      </c>
      <c r="CN71" s="618">
        <f t="shared" si="41"/>
        <v>0</v>
      </c>
      <c r="CO71" s="609"/>
      <c r="CP71" s="609"/>
      <c r="CQ71" s="609"/>
      <c r="CR71" s="606" t="str">
        <f>IF(CB71=0," ",IF(CB71&gt;0,IF(CB71&gt;0,VLOOKUP(CC71,$DZ$45:$EA$64,2)&amp;IF('KB Duct Parts'!$BL$14=2," SS",""))))</f>
        <v xml:space="preserve"> </v>
      </c>
      <c r="CS71" t="str">
        <f>IF(AND('KB Duct Parts'!$BL$14=1,$CB71&gt;0),VLOOKUP($CC71,$EH$45:$EO$64,CS$44),IF(AND($CB71&gt;0,'KB Duct Parts'!$BL$14=2),18," "))</f>
        <v xml:space="preserve"> </v>
      </c>
      <c r="CT71" t="str">
        <f>IF(AND('KB Duct Parts'!$BL$14=1,$CB71&gt;0),VLOOKUP($CC71,$EH$45:$EO$64,CT$44),IF(AND($CB71&gt;0,'KB Duct Parts'!$BL$14=2),18," "))</f>
        <v xml:space="preserve"> </v>
      </c>
      <c r="CU71" t="str">
        <f>IF(AND('KB Duct Parts'!$BL$14=1,$CB71&gt;0),VLOOKUP($CC71,$EH$45:$EO$64,CU$44),IF(AND($CB71&gt;0,'KB Duct Parts'!$BL$14=2),18," "))</f>
        <v xml:space="preserve"> </v>
      </c>
      <c r="CV71" t="str">
        <f>IF(AND('KB Duct Parts'!$BL$14=1,$CB71&gt;0),VLOOKUP($CC71,$EH$45:$EO$64,CV$44),IF(AND($CB71&gt;0,'KB Duct Parts'!$BL$14=2),18," "))</f>
        <v xml:space="preserve"> </v>
      </c>
      <c r="CW71" t="str">
        <f>IF(AND('KB Duct Parts'!$BL$14=1,$CB71&gt;0),VLOOKUP($CC71,$EH$45:$EO$64,CW$44),IF(AND($CB71&gt;0,'KB Duct Parts'!$BL$14=2),18," "))</f>
        <v xml:space="preserve"> </v>
      </c>
      <c r="CY71" t="b">
        <f t="shared" si="42"/>
        <v>0</v>
      </c>
      <c r="CZ71">
        <f>IF(AND(CD71&gt;3,CE71="FL"),VLOOKUP(CD71,'Price List'!$BJ$2344:$BL$2362,3),0)</f>
        <v>0</v>
      </c>
      <c r="DA71">
        <f>IF(AND(CF71&gt;3,CG71="FL"),VLOOKUP(CF71,'Price List'!$BJ$2344:$BL$2362,3),0)</f>
        <v>0</v>
      </c>
      <c r="DB71" t="b">
        <f t="shared" si="60"/>
        <v>0</v>
      </c>
      <c r="DC71">
        <f t="shared" si="61"/>
        <v>0</v>
      </c>
      <c r="DD71" s="365">
        <f t="shared" si="62"/>
        <v>0</v>
      </c>
      <c r="DE71" s="426">
        <f t="shared" si="71"/>
        <v>0</v>
      </c>
      <c r="DF71" s="426">
        <f t="shared" si="71"/>
        <v>0</v>
      </c>
      <c r="DG71" s="426">
        <f t="shared" si="71"/>
        <v>0</v>
      </c>
      <c r="DH71" s="426">
        <f t="shared" si="71"/>
        <v>0</v>
      </c>
      <c r="DI71" s="426">
        <f t="shared" si="71"/>
        <v>0</v>
      </c>
      <c r="DJ71" s="426">
        <f t="shared" si="71"/>
        <v>0</v>
      </c>
      <c r="DK71" s="426">
        <f t="shared" si="71"/>
        <v>0</v>
      </c>
      <c r="DL71" s="426">
        <f t="shared" si="71"/>
        <v>0</v>
      </c>
      <c r="DM71" s="426">
        <f t="shared" si="71"/>
        <v>0</v>
      </c>
      <c r="DN71" s="426">
        <f t="shared" si="71"/>
        <v>0</v>
      </c>
      <c r="DO71" s="426">
        <f t="shared" si="71"/>
        <v>0</v>
      </c>
      <c r="DP71" s="426">
        <f t="shared" si="71"/>
        <v>0</v>
      </c>
      <c r="DQ71" s="426">
        <f t="shared" si="71"/>
        <v>0</v>
      </c>
      <c r="DR71" s="426">
        <f t="shared" si="71"/>
        <v>0</v>
      </c>
      <c r="DS71" s="426">
        <f t="shared" si="71"/>
        <v>0</v>
      </c>
      <c r="DT71" s="426">
        <f t="shared" si="71"/>
        <v>0</v>
      </c>
      <c r="DU71" s="426">
        <f t="shared" si="67"/>
        <v>0</v>
      </c>
      <c r="DV71" s="426">
        <f t="shared" si="67"/>
        <v>0</v>
      </c>
      <c r="DW71" s="426">
        <f t="shared" si="67"/>
        <v>0</v>
      </c>
      <c r="DX71" s="426">
        <f t="shared" si="67"/>
        <v>0</v>
      </c>
      <c r="DY71" s="426"/>
      <c r="DZ71" s="365"/>
      <c r="EB71" s="368"/>
    </row>
    <row r="72" spans="4:132" x14ac:dyDescent="0.2">
      <c r="D72" s="599"/>
      <c r="E72" s="602"/>
      <c r="F72" s="432"/>
      <c r="G72" s="596"/>
      <c r="H72" s="432"/>
      <c r="I72" s="431"/>
      <c r="J72" s="596"/>
      <c r="K72" s="602"/>
      <c r="L72" s="615" t="str">
        <f>IF('KB Duct Parts'!$BL$14=1,"Galv","SS")</f>
        <v>Galv</v>
      </c>
      <c r="M72" s="605" t="str">
        <f t="shared" si="52"/>
        <v xml:space="preserve"> </v>
      </c>
      <c r="N72" s="430" t="str">
        <f t="shared" si="53"/>
        <v xml:space="preserve"> </v>
      </c>
      <c r="O72" s="430" t="str">
        <f t="shared" si="54"/>
        <v xml:space="preserve"> </v>
      </c>
      <c r="P72" s="607">
        <f>IF('KB Duct Parts'!$BL$14=1,SUM(Y72:AA72),SUM(AB72:AD72))</f>
        <v>0</v>
      </c>
      <c r="Q72" s="618">
        <f t="shared" si="33"/>
        <v>0</v>
      </c>
      <c r="R72" s="606" t="str">
        <f>IF(D72=0," ",IF(D72&gt;0,IF(AND(D72&gt;0,J72=30),VLOOKUP(E72,$BB$45:$BC$64,2),IF(AND(D72&gt;0,J72=45),VLOOKUP(E72,$BE$45:$BF$64,2)))&amp;IF('KB Duct Parts'!$BL$14=2," SS","")))</f>
        <v xml:space="preserve"> </v>
      </c>
      <c r="S72" t="str">
        <f>IF(AND('KB Duct Parts'!$BL$14=1,$D72&gt;0),VLOOKUP($E72,$BJ$6:$BO$25,S$5),IF(AND($D72&gt;0,'KB Duct Parts'!$BL$14=2),18," "))</f>
        <v xml:space="preserve"> </v>
      </c>
      <c r="T72" t="b">
        <f>IF(AND('KB Duct Parts'!$BL$14=1,$D72&gt;0),VLOOKUP($E72,$BJ$6:$BO$25,T$5),IF(AND($D72&gt;0,'KB Duct Parts'!$BL$14=2)," "))</f>
        <v>0</v>
      </c>
      <c r="U72" t="b">
        <f>IF(AND('KB Duct Parts'!$BL$14=1,$D72&gt;0),VLOOKUP($E72,$BJ$6:$BO$25,U$5),IF(AND($D72&gt;0,'KB Duct Parts'!$BL$14=2)," "))</f>
        <v>0</v>
      </c>
      <c r="V72" t="b">
        <f>IF(AND('KB Duct Parts'!$BL$14=1,$D72&gt;0),VLOOKUP($E72,$BJ$6:$BO$25,V$5),IF(AND($D72&gt;0,'KB Duct Parts'!$BL$14=2)," "))</f>
        <v>0</v>
      </c>
      <c r="W72" t="b">
        <f>IF(AND('KB Duct Parts'!$BL$14=1,$D72&gt;0),VLOOKUP($E72,$BJ$6:$BO$25,W$5),IF(AND($D72&gt;0,'KB Duct Parts'!$BL$14=2)," "))</f>
        <v>0</v>
      </c>
      <c r="Y72" t="b">
        <f t="shared" si="34"/>
        <v>0</v>
      </c>
      <c r="Z72">
        <f>IF(AND(F72&gt;3,G72="FL"),VLOOKUP(F72,'Price List'!$BJ$2344:$BL$2362,3),0)</f>
        <v>0</v>
      </c>
      <c r="AA72">
        <f>IF(AND(H72&gt;3,I72="FL"),VLOOKUP(H72,'Price List'!$BJ$2344:$BL$2362,3),0)</f>
        <v>0</v>
      </c>
      <c r="AB72" t="b">
        <f t="shared" si="35"/>
        <v>0</v>
      </c>
      <c r="AC72">
        <f t="shared" si="55"/>
        <v>0</v>
      </c>
      <c r="AD72" s="365">
        <f t="shared" si="56"/>
        <v>0</v>
      </c>
      <c r="AE72" s="426">
        <f t="shared" si="70"/>
        <v>0</v>
      </c>
      <c r="AF72" s="426">
        <f t="shared" si="70"/>
        <v>0</v>
      </c>
      <c r="AG72" s="426">
        <f t="shared" si="70"/>
        <v>0</v>
      </c>
      <c r="AH72" s="426">
        <f t="shared" si="70"/>
        <v>0</v>
      </c>
      <c r="AI72" s="426">
        <f t="shared" si="70"/>
        <v>0</v>
      </c>
      <c r="AJ72" s="426">
        <f t="shared" si="70"/>
        <v>0</v>
      </c>
      <c r="AK72" s="426">
        <f t="shared" si="70"/>
        <v>0</v>
      </c>
      <c r="AL72" s="426">
        <f t="shared" si="70"/>
        <v>0</v>
      </c>
      <c r="AM72" s="426">
        <f t="shared" si="70"/>
        <v>0</v>
      </c>
      <c r="AN72" s="426">
        <f t="shared" si="70"/>
        <v>0</v>
      </c>
      <c r="AO72" s="426">
        <f t="shared" si="70"/>
        <v>0</v>
      </c>
      <c r="AP72" s="426">
        <f t="shared" si="70"/>
        <v>0</v>
      </c>
      <c r="AQ72" s="426">
        <f t="shared" si="70"/>
        <v>0</v>
      </c>
      <c r="AR72" s="426">
        <f t="shared" si="70"/>
        <v>0</v>
      </c>
      <c r="AS72" s="426">
        <f t="shared" si="70"/>
        <v>0</v>
      </c>
      <c r="AT72" s="426">
        <f t="shared" si="70"/>
        <v>0</v>
      </c>
      <c r="AU72" s="426">
        <f t="shared" si="66"/>
        <v>0</v>
      </c>
      <c r="AV72" s="426">
        <f t="shared" si="66"/>
        <v>0</v>
      </c>
      <c r="AW72" s="426">
        <f t="shared" si="66"/>
        <v>0</v>
      </c>
      <c r="AX72" s="426">
        <f t="shared" si="66"/>
        <v>0</v>
      </c>
      <c r="AY72" s="426"/>
      <c r="AZ72" s="426"/>
      <c r="BA72" s="426"/>
      <c r="BD72" s="368"/>
      <c r="CB72" s="599"/>
      <c r="CC72" s="602"/>
      <c r="CD72" s="432"/>
      <c r="CE72" s="596"/>
      <c r="CF72" s="432"/>
      <c r="CG72" s="431"/>
      <c r="CH72" s="602"/>
      <c r="CI72" s="615" t="str">
        <f>IF('KB Duct Parts'!$BL$14=1,"Galv","SS")</f>
        <v>Galv</v>
      </c>
      <c r="CJ72" s="605" t="str">
        <f t="shared" si="40"/>
        <v xml:space="preserve"> </v>
      </c>
      <c r="CK72" s="674" t="str">
        <f t="shared" si="58"/>
        <v xml:space="preserve"> </v>
      </c>
      <c r="CL72" s="430" t="str">
        <f t="shared" si="59"/>
        <v xml:space="preserve"> </v>
      </c>
      <c r="CM72" s="607">
        <f>IF('KB Duct Parts'!$BL$14=1,SUM(CY72:DA72),SUM(DB72:DD72))</f>
        <v>0</v>
      </c>
      <c r="CN72" s="618">
        <f t="shared" si="41"/>
        <v>0</v>
      </c>
      <c r="CO72" s="609"/>
      <c r="CP72" s="609"/>
      <c r="CQ72" s="609"/>
      <c r="CR72" s="606" t="str">
        <f>IF(CB72=0," ",IF(CB72&gt;0,IF(CB72&gt;0,VLOOKUP(CC72,$DZ$45:$EA$64,2)&amp;IF('KB Duct Parts'!$BL$14=2," SS",""))))</f>
        <v xml:space="preserve"> </v>
      </c>
      <c r="CS72" t="str">
        <f>IF(AND('KB Duct Parts'!$BL$14=1,$CB72&gt;0),VLOOKUP($CC72,$EH$45:$EO$64,CS$44),IF(AND($CB72&gt;0,'KB Duct Parts'!$BL$14=2),18," "))</f>
        <v xml:space="preserve"> </v>
      </c>
      <c r="CT72" t="str">
        <f>IF(AND('KB Duct Parts'!$BL$14=1,$CB72&gt;0),VLOOKUP($CC72,$EH$45:$EO$64,CT$44),IF(AND($CB72&gt;0,'KB Duct Parts'!$BL$14=2),18," "))</f>
        <v xml:space="preserve"> </v>
      </c>
      <c r="CU72" t="str">
        <f>IF(AND('KB Duct Parts'!$BL$14=1,$CB72&gt;0),VLOOKUP($CC72,$EH$45:$EO$64,CU$44),IF(AND($CB72&gt;0,'KB Duct Parts'!$BL$14=2),18," "))</f>
        <v xml:space="preserve"> </v>
      </c>
      <c r="CV72" t="str">
        <f>IF(AND('KB Duct Parts'!$BL$14=1,$CB72&gt;0),VLOOKUP($CC72,$EH$45:$EO$64,CV$44),IF(AND($CB72&gt;0,'KB Duct Parts'!$BL$14=2),18," "))</f>
        <v xml:space="preserve"> </v>
      </c>
      <c r="CW72" t="str">
        <f>IF(AND('KB Duct Parts'!$BL$14=1,$CB72&gt;0),VLOOKUP($CC72,$EH$45:$EO$64,CW$44),IF(AND($CB72&gt;0,'KB Duct Parts'!$BL$14=2),18," "))</f>
        <v xml:space="preserve"> </v>
      </c>
      <c r="CY72" t="b">
        <f t="shared" si="42"/>
        <v>0</v>
      </c>
      <c r="CZ72">
        <f>IF(AND(CD72&gt;3,CE72="FL"),VLOOKUP(CD72,'Price List'!$BJ$2344:$BL$2362,3),0)</f>
        <v>0</v>
      </c>
      <c r="DA72">
        <f>IF(AND(CF72&gt;3,CG72="FL"),VLOOKUP(CF72,'Price List'!$BJ$2344:$BL$2362,3),0)</f>
        <v>0</v>
      </c>
      <c r="DB72" t="b">
        <f t="shared" si="60"/>
        <v>0</v>
      </c>
      <c r="DC72">
        <f t="shared" si="61"/>
        <v>0</v>
      </c>
      <c r="DD72" s="365">
        <f t="shared" si="62"/>
        <v>0</v>
      </c>
      <c r="DE72" s="426">
        <f t="shared" si="71"/>
        <v>0</v>
      </c>
      <c r="DF72" s="426">
        <f t="shared" si="71"/>
        <v>0</v>
      </c>
      <c r="DG72" s="426">
        <f t="shared" si="71"/>
        <v>0</v>
      </c>
      <c r="DH72" s="426">
        <f t="shared" si="71"/>
        <v>0</v>
      </c>
      <c r="DI72" s="426">
        <f t="shared" si="71"/>
        <v>0</v>
      </c>
      <c r="DJ72" s="426">
        <f t="shared" si="71"/>
        <v>0</v>
      </c>
      <c r="DK72" s="426">
        <f t="shared" si="71"/>
        <v>0</v>
      </c>
      <c r="DL72" s="426">
        <f t="shared" si="71"/>
        <v>0</v>
      </c>
      <c r="DM72" s="426">
        <f t="shared" si="71"/>
        <v>0</v>
      </c>
      <c r="DN72" s="426">
        <f t="shared" si="71"/>
        <v>0</v>
      </c>
      <c r="DO72" s="426">
        <f t="shared" si="71"/>
        <v>0</v>
      </c>
      <c r="DP72" s="426">
        <f t="shared" si="71"/>
        <v>0</v>
      </c>
      <c r="DQ72" s="426">
        <f t="shared" si="71"/>
        <v>0</v>
      </c>
      <c r="DR72" s="426">
        <f t="shared" si="71"/>
        <v>0</v>
      </c>
      <c r="DS72" s="426">
        <f t="shared" si="71"/>
        <v>0</v>
      </c>
      <c r="DT72" s="426">
        <f t="shared" si="71"/>
        <v>0</v>
      </c>
      <c r="DU72" s="426">
        <f t="shared" si="67"/>
        <v>0</v>
      </c>
      <c r="DV72" s="426">
        <f t="shared" si="67"/>
        <v>0</v>
      </c>
      <c r="DW72" s="426">
        <f t="shared" si="67"/>
        <v>0</v>
      </c>
      <c r="DX72" s="426">
        <f t="shared" si="67"/>
        <v>0</v>
      </c>
      <c r="DY72" s="426"/>
      <c r="DZ72" s="365"/>
      <c r="EB72" s="368"/>
    </row>
    <row r="73" spans="4:132" x14ac:dyDescent="0.2">
      <c r="D73" s="599"/>
      <c r="E73" s="602"/>
      <c r="F73" s="432"/>
      <c r="G73" s="596"/>
      <c r="H73" s="432"/>
      <c r="I73" s="431"/>
      <c r="J73" s="596"/>
      <c r="K73" s="602"/>
      <c r="L73" s="615" t="str">
        <f>IF('KB Duct Parts'!$BL$14=1,"Galv","SS")</f>
        <v>Galv</v>
      </c>
      <c r="M73" s="605" t="str">
        <f t="shared" si="52"/>
        <v xml:space="preserve"> </v>
      </c>
      <c r="N73" s="430" t="str">
        <f t="shared" si="53"/>
        <v xml:space="preserve"> </v>
      </c>
      <c r="O73" s="430" t="str">
        <f t="shared" si="54"/>
        <v xml:space="preserve"> </v>
      </c>
      <c r="P73" s="607">
        <f>IF('KB Duct Parts'!$BL$14=1,SUM(Y73:AA73),SUM(AB73:AD73))</f>
        <v>0</v>
      </c>
      <c r="Q73" s="618">
        <f t="shared" si="33"/>
        <v>0</v>
      </c>
      <c r="R73" s="606" t="str">
        <f>IF(D73=0," ",IF(D73&gt;0,IF(AND(D73&gt;0,J73=30),VLOOKUP(E73,$BB$45:$BC$64,2),IF(AND(D73&gt;0,J73=45),VLOOKUP(E73,$BE$45:$BF$64,2)))&amp;IF('KB Duct Parts'!$BL$14=2," SS","")))</f>
        <v xml:space="preserve"> </v>
      </c>
      <c r="S73" t="str">
        <f>IF(AND('KB Duct Parts'!$BL$14=1,$D73&gt;0),VLOOKUP($E73,$BJ$6:$BO$25,S$5),IF(AND($D73&gt;0,'KB Duct Parts'!$BL$14=2),18," "))</f>
        <v xml:space="preserve"> </v>
      </c>
      <c r="T73" t="b">
        <f>IF(AND('KB Duct Parts'!$BL$14=1,$D73&gt;0),VLOOKUP($E73,$BJ$6:$BO$25,T$5),IF(AND($D73&gt;0,'KB Duct Parts'!$BL$14=2)," "))</f>
        <v>0</v>
      </c>
      <c r="U73" t="b">
        <f>IF(AND('KB Duct Parts'!$BL$14=1,$D73&gt;0),VLOOKUP($E73,$BJ$6:$BO$25,U$5),IF(AND($D73&gt;0,'KB Duct Parts'!$BL$14=2)," "))</f>
        <v>0</v>
      </c>
      <c r="V73" t="b">
        <f>IF(AND('KB Duct Parts'!$BL$14=1,$D73&gt;0),VLOOKUP($E73,$BJ$6:$BO$25,V$5),IF(AND($D73&gt;0,'KB Duct Parts'!$BL$14=2)," "))</f>
        <v>0</v>
      </c>
      <c r="W73" t="b">
        <f>IF(AND('KB Duct Parts'!$BL$14=1,$D73&gt;0),VLOOKUP($E73,$BJ$6:$BO$25,W$5),IF(AND($D73&gt;0,'KB Duct Parts'!$BL$14=2)," "))</f>
        <v>0</v>
      </c>
      <c r="Y73" t="b">
        <f t="shared" si="34"/>
        <v>0</v>
      </c>
      <c r="Z73">
        <f>IF(AND(F73&gt;3,G73="FL"),VLOOKUP(F73,'Price List'!$BJ$2344:$BL$2362,3),0)</f>
        <v>0</v>
      </c>
      <c r="AA73">
        <f>IF(AND(H73&gt;3,I73="FL"),VLOOKUP(H73,'Price List'!$BJ$2344:$BL$2362,3),0)</f>
        <v>0</v>
      </c>
      <c r="AB73" t="b">
        <f t="shared" si="35"/>
        <v>0</v>
      </c>
      <c r="AC73">
        <f t="shared" si="55"/>
        <v>0</v>
      </c>
      <c r="AD73" s="365">
        <f t="shared" si="56"/>
        <v>0</v>
      </c>
      <c r="AE73" s="426">
        <f t="shared" si="70"/>
        <v>0</v>
      </c>
      <c r="AF73" s="426">
        <f t="shared" si="70"/>
        <v>0</v>
      </c>
      <c r="AG73" s="426">
        <f t="shared" si="70"/>
        <v>0</v>
      </c>
      <c r="AH73" s="426">
        <f t="shared" si="70"/>
        <v>0</v>
      </c>
      <c r="AI73" s="426">
        <f t="shared" si="70"/>
        <v>0</v>
      </c>
      <c r="AJ73" s="426">
        <f t="shared" si="70"/>
        <v>0</v>
      </c>
      <c r="AK73" s="426">
        <f t="shared" si="70"/>
        <v>0</v>
      </c>
      <c r="AL73" s="426">
        <f t="shared" si="70"/>
        <v>0</v>
      </c>
      <c r="AM73" s="426">
        <f t="shared" si="70"/>
        <v>0</v>
      </c>
      <c r="AN73" s="426">
        <f t="shared" si="70"/>
        <v>0</v>
      </c>
      <c r="AO73" s="426">
        <f t="shared" si="70"/>
        <v>0</v>
      </c>
      <c r="AP73" s="426">
        <f t="shared" si="70"/>
        <v>0</v>
      </c>
      <c r="AQ73" s="426">
        <f t="shared" si="70"/>
        <v>0</v>
      </c>
      <c r="AR73" s="426">
        <f t="shared" si="70"/>
        <v>0</v>
      </c>
      <c r="AS73" s="426">
        <f t="shared" si="70"/>
        <v>0</v>
      </c>
      <c r="AT73" s="426">
        <f t="shared" si="70"/>
        <v>0</v>
      </c>
      <c r="AU73" s="426">
        <f t="shared" si="66"/>
        <v>0</v>
      </c>
      <c r="AV73" s="426">
        <f t="shared" si="66"/>
        <v>0</v>
      </c>
      <c r="AW73" s="426">
        <f t="shared" si="66"/>
        <v>0</v>
      </c>
      <c r="AX73" s="426">
        <f t="shared" si="66"/>
        <v>0</v>
      </c>
      <c r="AY73" s="426"/>
      <c r="AZ73" s="426"/>
      <c r="BA73" s="426"/>
      <c r="BD73" s="368"/>
      <c r="CB73" s="599"/>
      <c r="CC73" s="602"/>
      <c r="CD73" s="432"/>
      <c r="CE73" s="596"/>
      <c r="CF73" s="432"/>
      <c r="CG73" s="431"/>
      <c r="CH73" s="602"/>
      <c r="CI73" s="615" t="str">
        <f>IF('KB Duct Parts'!$BL$14=1,"Galv","SS")</f>
        <v>Galv</v>
      </c>
      <c r="CJ73" s="605" t="str">
        <f t="shared" si="40"/>
        <v xml:space="preserve"> </v>
      </c>
      <c r="CK73" s="674" t="str">
        <f t="shared" si="58"/>
        <v xml:space="preserve"> </v>
      </c>
      <c r="CL73" s="430" t="str">
        <f t="shared" si="59"/>
        <v xml:space="preserve"> </v>
      </c>
      <c r="CM73" s="607">
        <f>IF('KB Duct Parts'!$BL$14=1,SUM(CY73:DA73),SUM(DB73:DD73))</f>
        <v>0</v>
      </c>
      <c r="CN73" s="618">
        <f t="shared" si="41"/>
        <v>0</v>
      </c>
      <c r="CO73" s="609"/>
      <c r="CP73" s="609"/>
      <c r="CQ73" s="609"/>
      <c r="CR73" s="606" t="str">
        <f>IF(CB73=0," ",IF(CB73&gt;0,IF(CB73&gt;0,VLOOKUP(CC73,$DZ$45:$EA$64,2)&amp;IF('KB Duct Parts'!$BL$14=2," SS",""))))</f>
        <v xml:space="preserve"> </v>
      </c>
      <c r="CS73" t="str">
        <f>IF(AND('KB Duct Parts'!$BL$14=1,$CB73&gt;0),VLOOKUP($CC73,$EH$45:$EO$64,CS$44),IF(AND($CB73&gt;0,'KB Duct Parts'!$BL$14=2),18," "))</f>
        <v xml:space="preserve"> </v>
      </c>
      <c r="CT73" t="str">
        <f>IF(AND('KB Duct Parts'!$BL$14=1,$CB73&gt;0),VLOOKUP($CC73,$EH$45:$EO$64,CT$44),IF(AND($CB73&gt;0,'KB Duct Parts'!$BL$14=2),18," "))</f>
        <v xml:space="preserve"> </v>
      </c>
      <c r="CU73" t="str">
        <f>IF(AND('KB Duct Parts'!$BL$14=1,$CB73&gt;0),VLOOKUP($CC73,$EH$45:$EO$64,CU$44),IF(AND($CB73&gt;0,'KB Duct Parts'!$BL$14=2),18," "))</f>
        <v xml:space="preserve"> </v>
      </c>
      <c r="CV73" t="str">
        <f>IF(AND('KB Duct Parts'!$BL$14=1,$CB73&gt;0),VLOOKUP($CC73,$EH$45:$EO$64,CV$44),IF(AND($CB73&gt;0,'KB Duct Parts'!$BL$14=2),18," "))</f>
        <v xml:space="preserve"> </v>
      </c>
      <c r="CW73" t="str">
        <f>IF(AND('KB Duct Parts'!$BL$14=1,$CB73&gt;0),VLOOKUP($CC73,$EH$45:$EO$64,CW$44),IF(AND($CB73&gt;0,'KB Duct Parts'!$BL$14=2),18," "))</f>
        <v xml:space="preserve"> </v>
      </c>
      <c r="CY73" t="b">
        <f t="shared" si="42"/>
        <v>0</v>
      </c>
      <c r="CZ73">
        <f>IF(AND(CD73&gt;3,CE73="FL"),VLOOKUP(CD73,'Price List'!$BJ$2344:$BL$2362,3),0)</f>
        <v>0</v>
      </c>
      <c r="DA73">
        <f>IF(AND(CF73&gt;3,CG73="FL"),VLOOKUP(CF73,'Price List'!$BJ$2344:$BL$2362,3),0)</f>
        <v>0</v>
      </c>
      <c r="DB73" t="b">
        <f t="shared" si="60"/>
        <v>0</v>
      </c>
      <c r="DC73">
        <f t="shared" si="61"/>
        <v>0</v>
      </c>
      <c r="DD73" s="365">
        <f t="shared" si="62"/>
        <v>0</v>
      </c>
      <c r="DE73" s="426">
        <f t="shared" si="71"/>
        <v>0</v>
      </c>
      <c r="DF73" s="426">
        <f t="shared" si="71"/>
        <v>0</v>
      </c>
      <c r="DG73" s="426">
        <f t="shared" si="71"/>
        <v>0</v>
      </c>
      <c r="DH73" s="426">
        <f t="shared" si="71"/>
        <v>0</v>
      </c>
      <c r="DI73" s="426">
        <f t="shared" si="71"/>
        <v>0</v>
      </c>
      <c r="DJ73" s="426">
        <f t="shared" si="71"/>
        <v>0</v>
      </c>
      <c r="DK73" s="426">
        <f t="shared" si="71"/>
        <v>0</v>
      </c>
      <c r="DL73" s="426">
        <f t="shared" si="71"/>
        <v>0</v>
      </c>
      <c r="DM73" s="426">
        <f t="shared" si="71"/>
        <v>0</v>
      </c>
      <c r="DN73" s="426">
        <f t="shared" si="71"/>
        <v>0</v>
      </c>
      <c r="DO73" s="426">
        <f t="shared" si="71"/>
        <v>0</v>
      </c>
      <c r="DP73" s="426">
        <f t="shared" si="71"/>
        <v>0</v>
      </c>
      <c r="DQ73" s="426">
        <f t="shared" si="71"/>
        <v>0</v>
      </c>
      <c r="DR73" s="426">
        <f t="shared" si="71"/>
        <v>0</v>
      </c>
      <c r="DS73" s="426">
        <f t="shared" si="71"/>
        <v>0</v>
      </c>
      <c r="DT73" s="426">
        <f t="shared" si="71"/>
        <v>0</v>
      </c>
      <c r="DU73" s="426">
        <f t="shared" si="67"/>
        <v>0</v>
      </c>
      <c r="DV73" s="426">
        <f t="shared" si="67"/>
        <v>0</v>
      </c>
      <c r="DW73" s="426">
        <f t="shared" si="67"/>
        <v>0</v>
      </c>
      <c r="DX73" s="426">
        <f t="shared" si="67"/>
        <v>0</v>
      </c>
      <c r="DY73" s="426"/>
      <c r="DZ73" s="365"/>
      <c r="EB73" s="368"/>
    </row>
    <row r="74" spans="4:132" x14ac:dyDescent="0.2">
      <c r="D74" s="599"/>
      <c r="E74" s="602"/>
      <c r="F74" s="432"/>
      <c r="G74" s="596"/>
      <c r="H74" s="432"/>
      <c r="I74" s="431"/>
      <c r="J74" s="596"/>
      <c r="K74" s="602"/>
      <c r="L74" s="615" t="str">
        <f>IF('KB Duct Parts'!$BL$14=1,"Galv","SS")</f>
        <v>Galv</v>
      </c>
      <c r="M74" s="605" t="str">
        <f t="shared" si="52"/>
        <v xml:space="preserve"> </v>
      </c>
      <c r="N74" s="430" t="str">
        <f t="shared" si="53"/>
        <v xml:space="preserve"> </v>
      </c>
      <c r="O74" s="430" t="str">
        <f t="shared" si="54"/>
        <v xml:space="preserve"> </v>
      </c>
      <c r="P74" s="607">
        <f>IF('KB Duct Parts'!$BL$14=1,SUM(Y74:AA74),SUM(AB74:AD74))</f>
        <v>0</v>
      </c>
      <c r="Q74" s="618">
        <f t="shared" si="33"/>
        <v>0</v>
      </c>
      <c r="R74" s="606" t="str">
        <f>IF(D74=0," ",IF(D74&gt;0,IF(AND(D74&gt;0,J74=30),VLOOKUP(E74,$BB$45:$BC$64,2),IF(AND(D74&gt;0,J74=45),VLOOKUP(E74,$BE$45:$BF$64,2)))&amp;IF('KB Duct Parts'!$BL$14=2," SS","")))</f>
        <v xml:space="preserve"> </v>
      </c>
      <c r="S74" t="str">
        <f>IF(AND('KB Duct Parts'!$BL$14=1,$D74&gt;0),VLOOKUP($E74,$BJ$6:$BO$25,S$5),IF(AND($D74&gt;0,'KB Duct Parts'!$BL$14=2),18," "))</f>
        <v xml:space="preserve"> </v>
      </c>
      <c r="T74" t="b">
        <f>IF(AND('KB Duct Parts'!$BL$14=1,$D74&gt;0),VLOOKUP($E74,$BJ$6:$BO$25,T$5),IF(AND($D74&gt;0,'KB Duct Parts'!$BL$14=2)," "))</f>
        <v>0</v>
      </c>
      <c r="U74" t="b">
        <f>IF(AND('KB Duct Parts'!$BL$14=1,$D74&gt;0),VLOOKUP($E74,$BJ$6:$BO$25,U$5),IF(AND($D74&gt;0,'KB Duct Parts'!$BL$14=2)," "))</f>
        <v>0</v>
      </c>
      <c r="V74" t="b">
        <f>IF(AND('KB Duct Parts'!$BL$14=1,$D74&gt;0),VLOOKUP($E74,$BJ$6:$BO$25,V$5),IF(AND($D74&gt;0,'KB Duct Parts'!$BL$14=2)," "))</f>
        <v>0</v>
      </c>
      <c r="W74" t="b">
        <f>IF(AND('KB Duct Parts'!$BL$14=1,$D74&gt;0),VLOOKUP($E74,$BJ$6:$BO$25,W$5),IF(AND($D74&gt;0,'KB Duct Parts'!$BL$14=2)," "))</f>
        <v>0</v>
      </c>
      <c r="Y74" t="b">
        <f t="shared" si="34"/>
        <v>0</v>
      </c>
      <c r="Z74">
        <f>IF(AND(F74&gt;3,G74="FL"),VLOOKUP(F74,'Price List'!$BJ$2344:$BL$2362,3),0)</f>
        <v>0</v>
      </c>
      <c r="AA74">
        <f>IF(AND(H74&gt;3,I74="FL"),VLOOKUP(H74,'Price List'!$BJ$2344:$BL$2362,3),0)</f>
        <v>0</v>
      </c>
      <c r="AB74" t="b">
        <f t="shared" si="35"/>
        <v>0</v>
      </c>
      <c r="AC74">
        <f t="shared" si="55"/>
        <v>0</v>
      </c>
      <c r="AD74" s="365">
        <f t="shared" si="56"/>
        <v>0</v>
      </c>
      <c r="AE74" s="426">
        <f t="shared" si="70"/>
        <v>0</v>
      </c>
      <c r="AF74" s="426">
        <f t="shared" si="70"/>
        <v>0</v>
      </c>
      <c r="AG74" s="426">
        <f t="shared" si="70"/>
        <v>0</v>
      </c>
      <c r="AH74" s="426">
        <f t="shared" si="70"/>
        <v>0</v>
      </c>
      <c r="AI74" s="426">
        <f t="shared" si="70"/>
        <v>0</v>
      </c>
      <c r="AJ74" s="426">
        <f t="shared" si="70"/>
        <v>0</v>
      </c>
      <c r="AK74" s="426">
        <f t="shared" si="70"/>
        <v>0</v>
      </c>
      <c r="AL74" s="426">
        <f t="shared" si="70"/>
        <v>0</v>
      </c>
      <c r="AM74" s="426">
        <f t="shared" si="70"/>
        <v>0</v>
      </c>
      <c r="AN74" s="426">
        <f t="shared" si="70"/>
        <v>0</v>
      </c>
      <c r="AO74" s="426">
        <f t="shared" si="70"/>
        <v>0</v>
      </c>
      <c r="AP74" s="426">
        <f t="shared" si="70"/>
        <v>0</v>
      </c>
      <c r="AQ74" s="426">
        <f t="shared" si="70"/>
        <v>0</v>
      </c>
      <c r="AR74" s="426">
        <f t="shared" si="70"/>
        <v>0</v>
      </c>
      <c r="AS74" s="426">
        <f t="shared" si="70"/>
        <v>0</v>
      </c>
      <c r="AT74" s="426">
        <f t="shared" si="70"/>
        <v>0</v>
      </c>
      <c r="AU74" s="426">
        <f t="shared" si="66"/>
        <v>0</v>
      </c>
      <c r="AV74" s="426">
        <f t="shared" si="66"/>
        <v>0</v>
      </c>
      <c r="AW74" s="426">
        <f t="shared" si="66"/>
        <v>0</v>
      </c>
      <c r="AX74" s="426">
        <f t="shared" si="66"/>
        <v>0</v>
      </c>
      <c r="AY74" s="426"/>
      <c r="AZ74" s="426"/>
      <c r="BA74" s="426"/>
      <c r="BD74" s="368"/>
      <c r="CB74" s="599"/>
      <c r="CC74" s="602"/>
      <c r="CD74" s="432"/>
      <c r="CE74" s="596"/>
      <c r="CF74" s="432"/>
      <c r="CG74" s="431"/>
      <c r="CH74" s="602"/>
      <c r="CI74" s="615" t="str">
        <f>IF('KB Duct Parts'!$BL$14=1,"Galv","SS")</f>
        <v>Galv</v>
      </c>
      <c r="CJ74" s="605" t="str">
        <f t="shared" si="40"/>
        <v xml:space="preserve"> </v>
      </c>
      <c r="CK74" s="674" t="str">
        <f t="shared" si="58"/>
        <v xml:space="preserve"> </v>
      </c>
      <c r="CL74" s="430" t="str">
        <f t="shared" si="59"/>
        <v xml:space="preserve"> </v>
      </c>
      <c r="CM74" s="607">
        <f>IF('KB Duct Parts'!$BL$14=1,SUM(CY74:DA74),SUM(DB74:DD74))</f>
        <v>0</v>
      </c>
      <c r="CN74" s="618">
        <f t="shared" si="41"/>
        <v>0</v>
      </c>
      <c r="CO74" s="609"/>
      <c r="CP74" s="609"/>
      <c r="CQ74" s="609"/>
      <c r="CR74" s="606" t="str">
        <f>IF(CB74=0," ",IF(CB74&gt;0,IF(CB74&gt;0,VLOOKUP(CC74,$DZ$45:$EA$64,2)&amp;IF('KB Duct Parts'!$BL$14=2," SS",""))))</f>
        <v xml:space="preserve"> </v>
      </c>
      <c r="CS74" t="str">
        <f>IF(AND('KB Duct Parts'!$BL$14=1,$CB74&gt;0),VLOOKUP($CC74,$EH$45:$EO$64,CS$44),IF(AND($CB74&gt;0,'KB Duct Parts'!$BL$14=2),18," "))</f>
        <v xml:space="preserve"> </v>
      </c>
      <c r="CT74" t="str">
        <f>IF(AND('KB Duct Parts'!$BL$14=1,$CB74&gt;0),VLOOKUP($CC74,$EH$45:$EO$64,CT$44),IF(AND($CB74&gt;0,'KB Duct Parts'!$BL$14=2),18," "))</f>
        <v xml:space="preserve"> </v>
      </c>
      <c r="CU74" t="str">
        <f>IF(AND('KB Duct Parts'!$BL$14=1,$CB74&gt;0),VLOOKUP($CC74,$EH$45:$EO$64,CU$44),IF(AND($CB74&gt;0,'KB Duct Parts'!$BL$14=2),18," "))</f>
        <v xml:space="preserve"> </v>
      </c>
      <c r="CV74" t="str">
        <f>IF(AND('KB Duct Parts'!$BL$14=1,$CB74&gt;0),VLOOKUP($CC74,$EH$45:$EO$64,CV$44),IF(AND($CB74&gt;0,'KB Duct Parts'!$BL$14=2),18," "))</f>
        <v xml:space="preserve"> </v>
      </c>
      <c r="CW74" t="str">
        <f>IF(AND('KB Duct Parts'!$BL$14=1,$CB74&gt;0),VLOOKUP($CC74,$EH$45:$EO$64,CW$44),IF(AND($CB74&gt;0,'KB Duct Parts'!$BL$14=2),18," "))</f>
        <v xml:space="preserve"> </v>
      </c>
      <c r="CY74" t="b">
        <f t="shared" si="42"/>
        <v>0</v>
      </c>
      <c r="CZ74">
        <f>IF(AND(CD74&gt;3,CE74="FL"),VLOOKUP(CD74,'Price List'!$BJ$2344:$BL$2362,3),0)</f>
        <v>0</v>
      </c>
      <c r="DA74">
        <f>IF(AND(CF74&gt;3,CG74="FL"),VLOOKUP(CF74,'Price List'!$BJ$2344:$BL$2362,3),0)</f>
        <v>0</v>
      </c>
      <c r="DB74" t="b">
        <f t="shared" si="60"/>
        <v>0</v>
      </c>
      <c r="DC74">
        <f t="shared" si="61"/>
        <v>0</v>
      </c>
      <c r="DD74" s="365">
        <f t="shared" si="62"/>
        <v>0</v>
      </c>
      <c r="DE74" s="426">
        <f t="shared" si="71"/>
        <v>0</v>
      </c>
      <c r="DF74" s="426">
        <f t="shared" si="71"/>
        <v>0</v>
      </c>
      <c r="DG74" s="426">
        <f t="shared" si="71"/>
        <v>0</v>
      </c>
      <c r="DH74" s="426">
        <f t="shared" si="71"/>
        <v>0</v>
      </c>
      <c r="DI74" s="426">
        <f t="shared" si="71"/>
        <v>0</v>
      </c>
      <c r="DJ74" s="426">
        <f t="shared" si="71"/>
        <v>0</v>
      </c>
      <c r="DK74" s="426">
        <f t="shared" si="71"/>
        <v>0</v>
      </c>
      <c r="DL74" s="426">
        <f t="shared" si="71"/>
        <v>0</v>
      </c>
      <c r="DM74" s="426">
        <f t="shared" si="71"/>
        <v>0</v>
      </c>
      <c r="DN74" s="426">
        <f t="shared" si="71"/>
        <v>0</v>
      </c>
      <c r="DO74" s="426">
        <f t="shared" si="71"/>
        <v>0</v>
      </c>
      <c r="DP74" s="426">
        <f t="shared" si="71"/>
        <v>0</v>
      </c>
      <c r="DQ74" s="426">
        <f t="shared" si="71"/>
        <v>0</v>
      </c>
      <c r="DR74" s="426">
        <f t="shared" si="71"/>
        <v>0</v>
      </c>
      <c r="DS74" s="426">
        <f t="shared" si="71"/>
        <v>0</v>
      </c>
      <c r="DT74" s="426">
        <f t="shared" si="71"/>
        <v>0</v>
      </c>
      <c r="DU74" s="426">
        <f t="shared" si="67"/>
        <v>0</v>
      </c>
      <c r="DV74" s="426">
        <f t="shared" si="67"/>
        <v>0</v>
      </c>
      <c r="DW74" s="426">
        <f t="shared" si="67"/>
        <v>0</v>
      </c>
      <c r="DX74" s="426">
        <f t="shared" si="67"/>
        <v>0</v>
      </c>
      <c r="DY74" s="426"/>
      <c r="DZ74" s="365"/>
      <c r="EB74" s="368"/>
    </row>
    <row r="75" spans="4:132" x14ac:dyDescent="0.2">
      <c r="D75" s="599"/>
      <c r="E75" s="602"/>
      <c r="F75" s="432"/>
      <c r="G75" s="596"/>
      <c r="H75" s="432"/>
      <c r="I75" s="431"/>
      <c r="J75" s="596"/>
      <c r="K75" s="602"/>
      <c r="L75" s="615" t="str">
        <f>IF('KB Duct Parts'!$BL$14=1,"Galv","SS")</f>
        <v>Galv</v>
      </c>
      <c r="M75" s="605" t="str">
        <f t="shared" si="52"/>
        <v xml:space="preserve"> </v>
      </c>
      <c r="N75" s="430" t="str">
        <f t="shared" si="53"/>
        <v xml:space="preserve"> </v>
      </c>
      <c r="O75" s="430" t="str">
        <f t="shared" si="54"/>
        <v xml:space="preserve"> </v>
      </c>
      <c r="P75" s="607">
        <f>IF('KB Duct Parts'!$BL$14=1,SUM(Y75:AA75),SUM(AB75:AD75))</f>
        <v>0</v>
      </c>
      <c r="Q75" s="618">
        <f t="shared" si="33"/>
        <v>0</v>
      </c>
      <c r="R75" s="606" t="str">
        <f>IF(D75=0," ",IF(D75&gt;0,IF(AND(D75&gt;0,J75=30),VLOOKUP(E75,$BB$45:$BC$64,2),IF(AND(D75&gt;0,J75=45),VLOOKUP(E75,$BE$45:$BF$64,2)))&amp;IF('KB Duct Parts'!$BL$14=2," SS","")))</f>
        <v xml:space="preserve"> </v>
      </c>
      <c r="S75" t="str">
        <f>IF(AND('KB Duct Parts'!$BL$14=1,$D75&gt;0),VLOOKUP($E75,$BJ$6:$BO$25,S$5),IF(AND($D75&gt;0,'KB Duct Parts'!$BL$14=2),18," "))</f>
        <v xml:space="preserve"> </v>
      </c>
      <c r="T75" t="b">
        <f>IF(AND('KB Duct Parts'!$BL$14=1,$D75&gt;0),VLOOKUP($E75,$BJ$6:$BO$25,T$5),IF(AND($D75&gt;0,'KB Duct Parts'!$BL$14=2)," "))</f>
        <v>0</v>
      </c>
      <c r="U75" t="b">
        <f>IF(AND('KB Duct Parts'!$BL$14=1,$D75&gt;0),VLOOKUP($E75,$BJ$6:$BO$25,U$5),IF(AND($D75&gt;0,'KB Duct Parts'!$BL$14=2)," "))</f>
        <v>0</v>
      </c>
      <c r="V75" t="b">
        <f>IF(AND('KB Duct Parts'!$BL$14=1,$D75&gt;0),VLOOKUP($E75,$BJ$6:$BO$25,V$5),IF(AND($D75&gt;0,'KB Duct Parts'!$BL$14=2)," "))</f>
        <v>0</v>
      </c>
      <c r="W75" t="b">
        <f>IF(AND('KB Duct Parts'!$BL$14=1,$D75&gt;0),VLOOKUP($E75,$BJ$6:$BO$25,W$5),IF(AND($D75&gt;0,'KB Duct Parts'!$BL$14=2)," "))</f>
        <v>0</v>
      </c>
      <c r="Y75" t="b">
        <f t="shared" si="34"/>
        <v>0</v>
      </c>
      <c r="Z75">
        <f>IF(AND(F75&gt;3,G75="FL"),VLOOKUP(F75,'Price List'!$BJ$2344:$BL$2362,3),0)</f>
        <v>0</v>
      </c>
      <c r="AA75">
        <f>IF(AND(H75&gt;3,I75="FL"),VLOOKUP(H75,'Price List'!$BJ$2344:$BL$2362,3),0)</f>
        <v>0</v>
      </c>
      <c r="AB75" t="b">
        <f t="shared" si="35"/>
        <v>0</v>
      </c>
      <c r="AC75">
        <f t="shared" si="55"/>
        <v>0</v>
      </c>
      <c r="AD75" s="365">
        <f t="shared" si="56"/>
        <v>0</v>
      </c>
      <c r="AE75" s="426">
        <f t="shared" si="70"/>
        <v>0</v>
      </c>
      <c r="AF75" s="426">
        <f t="shared" si="70"/>
        <v>0</v>
      </c>
      <c r="AG75" s="426">
        <f t="shared" si="70"/>
        <v>0</v>
      </c>
      <c r="AH75" s="426">
        <f t="shared" si="70"/>
        <v>0</v>
      </c>
      <c r="AI75" s="426">
        <f t="shared" si="70"/>
        <v>0</v>
      </c>
      <c r="AJ75" s="426">
        <f t="shared" si="70"/>
        <v>0</v>
      </c>
      <c r="AK75" s="426">
        <f t="shared" si="70"/>
        <v>0</v>
      </c>
      <c r="AL75" s="426">
        <f t="shared" si="70"/>
        <v>0</v>
      </c>
      <c r="AM75" s="426">
        <f t="shared" si="70"/>
        <v>0</v>
      </c>
      <c r="AN75" s="426">
        <f t="shared" si="70"/>
        <v>0</v>
      </c>
      <c r="AO75" s="426">
        <f t="shared" si="70"/>
        <v>0</v>
      </c>
      <c r="AP75" s="426">
        <f t="shared" si="70"/>
        <v>0</v>
      </c>
      <c r="AQ75" s="426">
        <f t="shared" si="70"/>
        <v>0</v>
      </c>
      <c r="AR75" s="426">
        <f t="shared" si="70"/>
        <v>0</v>
      </c>
      <c r="AS75" s="426">
        <f t="shared" si="70"/>
        <v>0</v>
      </c>
      <c r="AT75" s="426">
        <f t="shared" si="70"/>
        <v>0</v>
      </c>
      <c r="AU75" s="426">
        <f t="shared" si="66"/>
        <v>0</v>
      </c>
      <c r="AV75" s="426">
        <f t="shared" si="66"/>
        <v>0</v>
      </c>
      <c r="AW75" s="426">
        <f t="shared" si="66"/>
        <v>0</v>
      </c>
      <c r="AX75" s="426">
        <f t="shared" si="66"/>
        <v>0</v>
      </c>
      <c r="AY75" s="426"/>
      <c r="AZ75" s="426"/>
      <c r="BA75" s="426"/>
      <c r="BD75" s="368"/>
      <c r="CB75" s="599"/>
      <c r="CC75" s="602"/>
      <c r="CD75" s="432"/>
      <c r="CE75" s="596"/>
      <c r="CF75" s="432"/>
      <c r="CG75" s="431"/>
      <c r="CH75" s="602"/>
      <c r="CI75" s="615" t="str">
        <f>IF('KB Duct Parts'!$BL$14=1,"Galv","SS")</f>
        <v>Galv</v>
      </c>
      <c r="CJ75" s="605" t="str">
        <f t="shared" si="40"/>
        <v xml:space="preserve"> </v>
      </c>
      <c r="CK75" s="674" t="str">
        <f t="shared" si="58"/>
        <v xml:space="preserve"> </v>
      </c>
      <c r="CL75" s="430" t="str">
        <f t="shared" si="59"/>
        <v xml:space="preserve"> </v>
      </c>
      <c r="CM75" s="607">
        <f>IF('KB Duct Parts'!$BL$14=1,SUM(CY75:DA75),SUM(DB75:DD75))</f>
        <v>0</v>
      </c>
      <c r="CN75" s="618">
        <f t="shared" si="41"/>
        <v>0</v>
      </c>
      <c r="CO75" s="609"/>
      <c r="CP75" s="609"/>
      <c r="CQ75" s="609"/>
      <c r="CR75" s="606" t="str">
        <f>IF(CB75=0," ",IF(CB75&gt;0,IF(CB75&gt;0,VLOOKUP(CC75,$DZ$45:$EA$64,2)&amp;IF('KB Duct Parts'!$BL$14=2," SS",""))))</f>
        <v xml:space="preserve"> </v>
      </c>
      <c r="CS75" t="str">
        <f>IF(AND('KB Duct Parts'!$BL$14=1,$CB75&gt;0),VLOOKUP($CC75,$EH$45:$EO$64,CS$44),IF(AND($CB75&gt;0,'KB Duct Parts'!$BL$14=2),18," "))</f>
        <v xml:space="preserve"> </v>
      </c>
      <c r="CT75" t="str">
        <f>IF(AND('KB Duct Parts'!$BL$14=1,$CB75&gt;0),VLOOKUP($CC75,$EH$45:$EO$64,CT$44),IF(AND($CB75&gt;0,'KB Duct Parts'!$BL$14=2),18," "))</f>
        <v xml:space="preserve"> </v>
      </c>
      <c r="CU75" t="str">
        <f>IF(AND('KB Duct Parts'!$BL$14=1,$CB75&gt;0),VLOOKUP($CC75,$EH$45:$EO$64,CU$44),IF(AND($CB75&gt;0,'KB Duct Parts'!$BL$14=2),18," "))</f>
        <v xml:space="preserve"> </v>
      </c>
      <c r="CV75" t="str">
        <f>IF(AND('KB Duct Parts'!$BL$14=1,$CB75&gt;0),VLOOKUP($CC75,$EH$45:$EO$64,CV$44),IF(AND($CB75&gt;0,'KB Duct Parts'!$BL$14=2),18," "))</f>
        <v xml:space="preserve"> </v>
      </c>
      <c r="CW75" t="str">
        <f>IF(AND('KB Duct Parts'!$BL$14=1,$CB75&gt;0),VLOOKUP($CC75,$EH$45:$EO$64,CW$44),IF(AND($CB75&gt;0,'KB Duct Parts'!$BL$14=2),18," "))</f>
        <v xml:space="preserve"> </v>
      </c>
      <c r="CY75" t="b">
        <f t="shared" si="42"/>
        <v>0</v>
      </c>
      <c r="CZ75">
        <f>IF(AND(CD75&gt;3,CE75="FL"),VLOOKUP(CD75,'Price List'!$BJ$2344:$BL$2362,3),0)</f>
        <v>0</v>
      </c>
      <c r="DA75">
        <f>IF(AND(CF75&gt;3,CG75="FL"),VLOOKUP(CF75,'Price List'!$BJ$2344:$BL$2362,3),0)</f>
        <v>0</v>
      </c>
      <c r="DB75" t="b">
        <f t="shared" si="60"/>
        <v>0</v>
      </c>
      <c r="DC75">
        <f t="shared" si="61"/>
        <v>0</v>
      </c>
      <c r="DD75" s="365">
        <f t="shared" si="62"/>
        <v>0</v>
      </c>
      <c r="DE75" s="426">
        <f t="shared" si="71"/>
        <v>0</v>
      </c>
      <c r="DF75" s="426">
        <f t="shared" si="71"/>
        <v>0</v>
      </c>
      <c r="DG75" s="426">
        <f t="shared" si="71"/>
        <v>0</v>
      </c>
      <c r="DH75" s="426">
        <f t="shared" si="71"/>
        <v>0</v>
      </c>
      <c r="DI75" s="426">
        <f t="shared" si="71"/>
        <v>0</v>
      </c>
      <c r="DJ75" s="426">
        <f t="shared" si="71"/>
        <v>0</v>
      </c>
      <c r="DK75" s="426">
        <f t="shared" si="71"/>
        <v>0</v>
      </c>
      <c r="DL75" s="426">
        <f t="shared" si="71"/>
        <v>0</v>
      </c>
      <c r="DM75" s="426">
        <f t="shared" si="71"/>
        <v>0</v>
      </c>
      <c r="DN75" s="426">
        <f t="shared" si="71"/>
        <v>0</v>
      </c>
      <c r="DO75" s="426">
        <f t="shared" si="71"/>
        <v>0</v>
      </c>
      <c r="DP75" s="426">
        <f t="shared" si="71"/>
        <v>0</v>
      </c>
      <c r="DQ75" s="426">
        <f t="shared" si="71"/>
        <v>0</v>
      </c>
      <c r="DR75" s="426">
        <f t="shared" si="71"/>
        <v>0</v>
      </c>
      <c r="DS75" s="426">
        <f t="shared" si="71"/>
        <v>0</v>
      </c>
      <c r="DT75" s="426">
        <f t="shared" si="71"/>
        <v>0</v>
      </c>
      <c r="DU75" s="426">
        <f t="shared" si="67"/>
        <v>0</v>
      </c>
      <c r="DV75" s="426">
        <f t="shared" si="67"/>
        <v>0</v>
      </c>
      <c r="DW75" s="426">
        <f t="shared" si="67"/>
        <v>0</v>
      </c>
      <c r="DX75" s="426">
        <f t="shared" si="67"/>
        <v>0</v>
      </c>
      <c r="DY75" s="426"/>
      <c r="DZ75" s="365"/>
      <c r="EB75" s="368"/>
    </row>
    <row r="76" spans="4:132" x14ac:dyDescent="0.2">
      <c r="D76" s="599"/>
      <c r="E76" s="602"/>
      <c r="F76" s="432"/>
      <c r="G76" s="596"/>
      <c r="H76" s="432"/>
      <c r="I76" s="431"/>
      <c r="J76" s="596"/>
      <c r="K76" s="602"/>
      <c r="L76" s="615" t="str">
        <f>IF('KB Duct Parts'!$BL$14=1,"Galv","SS")</f>
        <v>Galv</v>
      </c>
      <c r="M76" s="605" t="str">
        <f t="shared" si="52"/>
        <v xml:space="preserve"> </v>
      </c>
      <c r="N76" s="430" t="str">
        <f t="shared" si="53"/>
        <v xml:space="preserve"> </v>
      </c>
      <c r="O76" s="430" t="str">
        <f t="shared" si="54"/>
        <v xml:space="preserve"> </v>
      </c>
      <c r="P76" s="607">
        <f>IF('KB Duct Parts'!$BL$14=1,SUM(Y76:AA76),SUM(AB76:AD76))</f>
        <v>0</v>
      </c>
      <c r="Q76" s="618">
        <f t="shared" si="33"/>
        <v>0</v>
      </c>
      <c r="R76" s="606" t="str">
        <f>IF(D76=0," ",IF(D76&gt;0,IF(AND(D76&gt;0,J76=30),VLOOKUP(E76,$BB$45:$BC$64,2),IF(AND(D76&gt;0,J76=45),VLOOKUP(E76,$BE$45:$BF$64,2)))&amp;IF('KB Duct Parts'!$BL$14=2," SS","")))</f>
        <v xml:space="preserve"> </v>
      </c>
      <c r="S76" t="str">
        <f>IF(AND('KB Duct Parts'!$BL$14=1,$D76&gt;0),VLOOKUP($E76,$BJ$6:$BO$25,S$5),IF(AND($D76&gt;0,'KB Duct Parts'!$BL$14=2),18," "))</f>
        <v xml:space="preserve"> </v>
      </c>
      <c r="T76" t="b">
        <f>IF(AND('KB Duct Parts'!$BL$14=1,$D76&gt;0),VLOOKUP($E76,$BJ$6:$BO$25,T$5),IF(AND($D76&gt;0,'KB Duct Parts'!$BL$14=2)," "))</f>
        <v>0</v>
      </c>
      <c r="U76" t="b">
        <f>IF(AND('KB Duct Parts'!$BL$14=1,$D76&gt;0),VLOOKUP($E76,$BJ$6:$BO$25,U$5),IF(AND($D76&gt;0,'KB Duct Parts'!$BL$14=2)," "))</f>
        <v>0</v>
      </c>
      <c r="V76" t="b">
        <f>IF(AND('KB Duct Parts'!$BL$14=1,$D76&gt;0),VLOOKUP($E76,$BJ$6:$BO$25,V$5),IF(AND($D76&gt;0,'KB Duct Parts'!$BL$14=2)," "))</f>
        <v>0</v>
      </c>
      <c r="W76" t="b">
        <f>IF(AND('KB Duct Parts'!$BL$14=1,$D76&gt;0),VLOOKUP($E76,$BJ$6:$BO$25,W$5),IF(AND($D76&gt;0,'KB Duct Parts'!$BL$14=2)," "))</f>
        <v>0</v>
      </c>
      <c r="Y76" t="b">
        <f t="shared" si="34"/>
        <v>0</v>
      </c>
      <c r="Z76">
        <f>IF(AND(F76&gt;3,G76="FL"),VLOOKUP(F76,'Price List'!$BJ$2344:$BL$2362,3),0)</f>
        <v>0</v>
      </c>
      <c r="AA76">
        <f>IF(AND(H76&gt;3,I76="FL"),VLOOKUP(H76,'Price List'!$BJ$2344:$BL$2362,3),0)</f>
        <v>0</v>
      </c>
      <c r="AB76" t="b">
        <f t="shared" si="35"/>
        <v>0</v>
      </c>
      <c r="AC76">
        <f t="shared" si="55"/>
        <v>0</v>
      </c>
      <c r="AD76" s="365">
        <f t="shared" si="56"/>
        <v>0</v>
      </c>
      <c r="AE76" s="426">
        <f t="shared" si="70"/>
        <v>0</v>
      </c>
      <c r="AF76" s="426">
        <f t="shared" si="70"/>
        <v>0</v>
      </c>
      <c r="AG76" s="426">
        <f t="shared" si="70"/>
        <v>0</v>
      </c>
      <c r="AH76" s="426">
        <f t="shared" si="70"/>
        <v>0</v>
      </c>
      <c r="AI76" s="426">
        <f t="shared" si="70"/>
        <v>0</v>
      </c>
      <c r="AJ76" s="426">
        <f t="shared" si="70"/>
        <v>0</v>
      </c>
      <c r="AK76" s="426">
        <f t="shared" si="70"/>
        <v>0</v>
      </c>
      <c r="AL76" s="426">
        <f t="shared" si="70"/>
        <v>0</v>
      </c>
      <c r="AM76" s="426">
        <f t="shared" si="70"/>
        <v>0</v>
      </c>
      <c r="AN76" s="426">
        <f t="shared" si="70"/>
        <v>0</v>
      </c>
      <c r="AO76" s="426">
        <f t="shared" si="70"/>
        <v>0</v>
      </c>
      <c r="AP76" s="426">
        <f t="shared" si="70"/>
        <v>0</v>
      </c>
      <c r="AQ76" s="426">
        <f t="shared" si="70"/>
        <v>0</v>
      </c>
      <c r="AR76" s="426">
        <f t="shared" si="70"/>
        <v>0</v>
      </c>
      <c r="AS76" s="426">
        <f t="shared" si="70"/>
        <v>0</v>
      </c>
      <c r="AT76" s="426">
        <f t="shared" si="70"/>
        <v>0</v>
      </c>
      <c r="AU76" s="426">
        <f t="shared" si="66"/>
        <v>0</v>
      </c>
      <c r="AV76" s="426">
        <f t="shared" si="66"/>
        <v>0</v>
      </c>
      <c r="AW76" s="426">
        <f t="shared" si="66"/>
        <v>0</v>
      </c>
      <c r="AX76" s="426">
        <f t="shared" si="66"/>
        <v>0</v>
      </c>
      <c r="AY76" s="426"/>
      <c r="AZ76" s="426"/>
      <c r="BA76" s="426"/>
      <c r="BD76" s="368"/>
      <c r="CB76" s="599"/>
      <c r="CC76" s="602"/>
      <c r="CD76" s="432"/>
      <c r="CE76" s="596"/>
      <c r="CF76" s="432"/>
      <c r="CG76" s="431"/>
      <c r="CH76" s="602"/>
      <c r="CI76" s="615" t="str">
        <f>IF('KB Duct Parts'!$BL$14=1,"Galv","SS")</f>
        <v>Galv</v>
      </c>
      <c r="CJ76" s="605" t="str">
        <f t="shared" si="40"/>
        <v xml:space="preserve"> </v>
      </c>
      <c r="CK76" s="674" t="str">
        <f t="shared" si="58"/>
        <v xml:space="preserve"> </v>
      </c>
      <c r="CL76" s="430" t="str">
        <f t="shared" si="59"/>
        <v xml:space="preserve"> </v>
      </c>
      <c r="CM76" s="607">
        <f>IF('KB Duct Parts'!$BL$14=1,SUM(CY76:DA76),SUM(DB76:DD76))</f>
        <v>0</v>
      </c>
      <c r="CN76" s="618">
        <f t="shared" si="41"/>
        <v>0</v>
      </c>
      <c r="CO76" s="609"/>
      <c r="CP76" s="609"/>
      <c r="CQ76" s="609"/>
      <c r="CR76" s="606" t="str">
        <f>IF(CB76=0," ",IF(CB76&gt;0,IF(CB76&gt;0,VLOOKUP(CC76,$DZ$45:$EA$64,2)&amp;IF('KB Duct Parts'!$BL$14=2," SS",""))))</f>
        <v xml:space="preserve"> </v>
      </c>
      <c r="CS76" t="str">
        <f>IF(AND('KB Duct Parts'!$BL$14=1,$CB76&gt;0),VLOOKUP($CC76,$EH$45:$EO$64,CS$44),IF(AND($CB76&gt;0,'KB Duct Parts'!$BL$14=2),18," "))</f>
        <v xml:space="preserve"> </v>
      </c>
      <c r="CT76" t="str">
        <f>IF(AND('KB Duct Parts'!$BL$14=1,$CB76&gt;0),VLOOKUP($CC76,$EH$45:$EO$64,CT$44),IF(AND($CB76&gt;0,'KB Duct Parts'!$BL$14=2),18," "))</f>
        <v xml:space="preserve"> </v>
      </c>
      <c r="CU76" t="str">
        <f>IF(AND('KB Duct Parts'!$BL$14=1,$CB76&gt;0),VLOOKUP($CC76,$EH$45:$EO$64,CU$44),IF(AND($CB76&gt;0,'KB Duct Parts'!$BL$14=2),18," "))</f>
        <v xml:space="preserve"> </v>
      </c>
      <c r="CV76" t="str">
        <f>IF(AND('KB Duct Parts'!$BL$14=1,$CB76&gt;0),VLOOKUP($CC76,$EH$45:$EO$64,CV$44),IF(AND($CB76&gt;0,'KB Duct Parts'!$BL$14=2),18," "))</f>
        <v xml:space="preserve"> </v>
      </c>
      <c r="CW76" t="str">
        <f>IF(AND('KB Duct Parts'!$BL$14=1,$CB76&gt;0),VLOOKUP($CC76,$EH$45:$EO$64,CW$44),IF(AND($CB76&gt;0,'KB Duct Parts'!$BL$14=2),18," "))</f>
        <v xml:space="preserve"> </v>
      </c>
      <c r="CY76" t="b">
        <f t="shared" si="42"/>
        <v>0</v>
      </c>
      <c r="CZ76">
        <f>IF(AND(CD76&gt;3,CE76="FL"),VLOOKUP(CD76,'Price List'!$BJ$2344:$BL$2362,3),0)</f>
        <v>0</v>
      </c>
      <c r="DA76">
        <f>IF(AND(CF76&gt;3,CG76="FL"),VLOOKUP(CF76,'Price List'!$BJ$2344:$BL$2362,3),0)</f>
        <v>0</v>
      </c>
      <c r="DB76" t="b">
        <f t="shared" si="60"/>
        <v>0</v>
      </c>
      <c r="DC76">
        <f t="shared" si="61"/>
        <v>0</v>
      </c>
      <c r="DD76" s="365">
        <f t="shared" si="62"/>
        <v>0</v>
      </c>
      <c r="DE76" s="426">
        <f t="shared" si="71"/>
        <v>0</v>
      </c>
      <c r="DF76" s="426">
        <f t="shared" si="71"/>
        <v>0</v>
      </c>
      <c r="DG76" s="426">
        <f t="shared" si="71"/>
        <v>0</v>
      </c>
      <c r="DH76" s="426">
        <f t="shared" si="71"/>
        <v>0</v>
      </c>
      <c r="DI76" s="426">
        <f t="shared" si="71"/>
        <v>0</v>
      </c>
      <c r="DJ76" s="426">
        <f t="shared" si="71"/>
        <v>0</v>
      </c>
      <c r="DK76" s="426">
        <f t="shared" si="71"/>
        <v>0</v>
      </c>
      <c r="DL76" s="426">
        <f t="shared" si="71"/>
        <v>0</v>
      </c>
      <c r="DM76" s="426">
        <f t="shared" si="71"/>
        <v>0</v>
      </c>
      <c r="DN76" s="426">
        <f t="shared" si="71"/>
        <v>0</v>
      </c>
      <c r="DO76" s="426">
        <f t="shared" si="71"/>
        <v>0</v>
      </c>
      <c r="DP76" s="426">
        <f t="shared" si="71"/>
        <v>0</v>
      </c>
      <c r="DQ76" s="426">
        <f t="shared" si="71"/>
        <v>0</v>
      </c>
      <c r="DR76" s="426">
        <f t="shared" si="71"/>
        <v>0</v>
      </c>
      <c r="DS76" s="426">
        <f t="shared" si="71"/>
        <v>0</v>
      </c>
      <c r="DT76" s="426">
        <f t="shared" si="71"/>
        <v>0</v>
      </c>
      <c r="DU76" s="426">
        <f t="shared" si="67"/>
        <v>0</v>
      </c>
      <c r="DV76" s="426">
        <f t="shared" si="67"/>
        <v>0</v>
      </c>
      <c r="DW76" s="426">
        <f t="shared" si="67"/>
        <v>0</v>
      </c>
      <c r="DX76" s="426">
        <f t="shared" si="67"/>
        <v>0</v>
      </c>
      <c r="DY76" s="426"/>
      <c r="DZ76" s="365"/>
      <c r="EB76" s="368"/>
    </row>
    <row r="77" spans="4:132" x14ac:dyDescent="0.2">
      <c r="D77" s="599"/>
      <c r="E77" s="602"/>
      <c r="F77" s="432"/>
      <c r="G77" s="596"/>
      <c r="H77" s="432"/>
      <c r="I77" s="431"/>
      <c r="J77" s="596"/>
      <c r="K77" s="602"/>
      <c r="L77" s="615" t="str">
        <f>IF('KB Duct Parts'!$BL$14=1,"Galv","SS")</f>
        <v>Galv</v>
      </c>
      <c r="M77" s="605" t="str">
        <f t="shared" si="52"/>
        <v xml:space="preserve"> </v>
      </c>
      <c r="N77" s="430" t="str">
        <f t="shared" si="53"/>
        <v xml:space="preserve"> </v>
      </c>
      <c r="O77" s="430" t="str">
        <f t="shared" si="54"/>
        <v xml:space="preserve"> </v>
      </c>
      <c r="P77" s="607">
        <f>IF('KB Duct Parts'!$BL$14=1,SUM(Y77:AA77),SUM(AB77:AD77))</f>
        <v>0</v>
      </c>
      <c r="Q77" s="618">
        <f t="shared" si="33"/>
        <v>0</v>
      </c>
      <c r="R77" s="606" t="str">
        <f>IF(D77=0," ",IF(D77&gt;0,IF(AND(D77&gt;0,J77=30),VLOOKUP(E77,$BB$45:$BC$64,2),IF(AND(D77&gt;0,J77=45),VLOOKUP(E77,$BE$45:$BF$64,2)))&amp;IF('KB Duct Parts'!$BL$14=2," SS","")))</f>
        <v xml:space="preserve"> </v>
      </c>
      <c r="S77" t="str">
        <f>IF(AND('KB Duct Parts'!$BL$14=1,$D77&gt;0),VLOOKUP($E77,$BJ$6:$BO$25,S$5),IF(AND($D77&gt;0,'KB Duct Parts'!$BL$14=2),18," "))</f>
        <v xml:space="preserve"> </v>
      </c>
      <c r="T77" t="b">
        <f>IF(AND('KB Duct Parts'!$BL$14=1,$D77&gt;0),VLOOKUP($E77,$BJ$6:$BO$25,T$5),IF(AND($D77&gt;0,'KB Duct Parts'!$BL$14=2)," "))</f>
        <v>0</v>
      </c>
      <c r="U77" t="b">
        <f>IF(AND('KB Duct Parts'!$BL$14=1,$D77&gt;0),VLOOKUP($E77,$BJ$6:$BO$25,U$5),IF(AND($D77&gt;0,'KB Duct Parts'!$BL$14=2)," "))</f>
        <v>0</v>
      </c>
      <c r="V77" t="b">
        <f>IF(AND('KB Duct Parts'!$BL$14=1,$D77&gt;0),VLOOKUP($E77,$BJ$6:$BO$25,V$5),IF(AND($D77&gt;0,'KB Duct Parts'!$BL$14=2)," "))</f>
        <v>0</v>
      </c>
      <c r="W77" t="b">
        <f>IF(AND('KB Duct Parts'!$BL$14=1,$D77&gt;0),VLOOKUP($E77,$BJ$6:$BO$25,W$5),IF(AND($D77&gt;0,'KB Duct Parts'!$BL$14=2)," "))</f>
        <v>0</v>
      </c>
      <c r="Y77" t="b">
        <f t="shared" si="34"/>
        <v>0</v>
      </c>
      <c r="Z77">
        <f>IF(AND(F77&gt;3,G77="FL"),VLOOKUP(F77,'Price List'!$BJ$2344:$BL$2362,3),0)</f>
        <v>0</v>
      </c>
      <c r="AA77">
        <f>IF(AND(H77&gt;3,I77="FL"),VLOOKUP(H77,'Price List'!$BJ$2344:$BL$2362,3),0)</f>
        <v>0</v>
      </c>
      <c r="AB77" t="b">
        <f t="shared" si="35"/>
        <v>0</v>
      </c>
      <c r="AC77">
        <f t="shared" si="55"/>
        <v>0</v>
      </c>
      <c r="AD77" s="365">
        <f t="shared" si="56"/>
        <v>0</v>
      </c>
      <c r="AE77" s="426">
        <f t="shared" si="70"/>
        <v>0</v>
      </c>
      <c r="AF77" s="426">
        <f t="shared" si="70"/>
        <v>0</v>
      </c>
      <c r="AG77" s="426">
        <f t="shared" si="70"/>
        <v>0</v>
      </c>
      <c r="AH77" s="426">
        <f t="shared" si="70"/>
        <v>0</v>
      </c>
      <c r="AI77" s="426">
        <f t="shared" si="70"/>
        <v>0</v>
      </c>
      <c r="AJ77" s="426">
        <f t="shared" si="70"/>
        <v>0</v>
      </c>
      <c r="AK77" s="426">
        <f t="shared" si="70"/>
        <v>0</v>
      </c>
      <c r="AL77" s="426">
        <f t="shared" si="70"/>
        <v>0</v>
      </c>
      <c r="AM77" s="426">
        <f t="shared" si="70"/>
        <v>0</v>
      </c>
      <c r="AN77" s="426">
        <f t="shared" si="70"/>
        <v>0</v>
      </c>
      <c r="AO77" s="426">
        <f t="shared" si="70"/>
        <v>0</v>
      </c>
      <c r="AP77" s="426">
        <f t="shared" si="70"/>
        <v>0</v>
      </c>
      <c r="AQ77" s="426">
        <f t="shared" si="70"/>
        <v>0</v>
      </c>
      <c r="AR77" s="426">
        <f t="shared" si="70"/>
        <v>0</v>
      </c>
      <c r="AS77" s="426">
        <f t="shared" si="70"/>
        <v>0</v>
      </c>
      <c r="AT77" s="426">
        <f>IF($E77=AT$44,$D77,0)</f>
        <v>0</v>
      </c>
      <c r="AU77" s="426">
        <f t="shared" si="66"/>
        <v>0</v>
      </c>
      <c r="AV77" s="426">
        <f t="shared" si="66"/>
        <v>0</v>
      </c>
      <c r="AW77" s="426">
        <f t="shared" si="66"/>
        <v>0</v>
      </c>
      <c r="AX77" s="426">
        <f t="shared" si="66"/>
        <v>0</v>
      </c>
      <c r="AY77" s="426"/>
      <c r="AZ77" s="426"/>
      <c r="BA77" s="426"/>
      <c r="BD77" s="368"/>
      <c r="CB77" s="599"/>
      <c r="CC77" s="602"/>
      <c r="CD77" s="432"/>
      <c r="CE77" s="596"/>
      <c r="CF77" s="432"/>
      <c r="CG77" s="431"/>
      <c r="CH77" s="602"/>
      <c r="CI77" s="615" t="str">
        <f>IF('KB Duct Parts'!$BL$14=1,"Galv","SS")</f>
        <v>Galv</v>
      </c>
      <c r="CJ77" s="605" t="str">
        <f t="shared" si="40"/>
        <v xml:space="preserve"> </v>
      </c>
      <c r="CK77" s="674" t="str">
        <f t="shared" si="58"/>
        <v xml:space="preserve"> </v>
      </c>
      <c r="CL77" s="430" t="str">
        <f t="shared" si="59"/>
        <v xml:space="preserve"> </v>
      </c>
      <c r="CM77" s="607">
        <f>IF('KB Duct Parts'!$BL$14=1,SUM(CY77:DA77),SUM(DB77:DD77))</f>
        <v>0</v>
      </c>
      <c r="CN77" s="618">
        <f t="shared" si="41"/>
        <v>0</v>
      </c>
      <c r="CO77" s="609"/>
      <c r="CP77" s="609"/>
      <c r="CQ77" s="609"/>
      <c r="CR77" s="606" t="str">
        <f>IF(CB77=0," ",IF(CB77&gt;0,IF(CB77&gt;0,VLOOKUP(CC77,$DZ$45:$EA$64,2)&amp;IF('KB Duct Parts'!$BL$14=2," SS",""))))</f>
        <v xml:space="preserve"> </v>
      </c>
      <c r="CS77" t="str">
        <f>IF(AND('KB Duct Parts'!$BL$14=1,$CB77&gt;0),VLOOKUP($CC77,$EH$45:$EO$64,CS$44),IF(AND($CB77&gt;0,'KB Duct Parts'!$BL$14=2),18," "))</f>
        <v xml:space="preserve"> </v>
      </c>
      <c r="CT77" t="str">
        <f>IF(AND('KB Duct Parts'!$BL$14=1,$CB77&gt;0),VLOOKUP($CC77,$EH$45:$EO$64,CT$44),IF(AND($CB77&gt;0,'KB Duct Parts'!$BL$14=2),18," "))</f>
        <v xml:space="preserve"> </v>
      </c>
      <c r="CU77" t="str">
        <f>IF(AND('KB Duct Parts'!$BL$14=1,$CB77&gt;0),VLOOKUP($CC77,$EH$45:$EO$64,CU$44),IF(AND($CB77&gt;0,'KB Duct Parts'!$BL$14=2),18," "))</f>
        <v xml:space="preserve"> </v>
      </c>
      <c r="CV77" t="str">
        <f>IF(AND('KB Duct Parts'!$BL$14=1,$CB77&gt;0),VLOOKUP($CC77,$EH$45:$EO$64,CV$44),IF(AND($CB77&gt;0,'KB Duct Parts'!$BL$14=2),18," "))</f>
        <v xml:space="preserve"> </v>
      </c>
      <c r="CW77" t="str">
        <f>IF(AND('KB Duct Parts'!$BL$14=1,$CB77&gt;0),VLOOKUP($CC77,$EH$45:$EO$64,CW$44),IF(AND($CB77&gt;0,'KB Duct Parts'!$BL$14=2),18," "))</f>
        <v xml:space="preserve"> </v>
      </c>
      <c r="CY77" t="b">
        <f t="shared" si="42"/>
        <v>0</v>
      </c>
      <c r="CZ77">
        <f>IF(AND(CD77&gt;3,CE77="FL"),VLOOKUP(CD77,'Price List'!$BJ$2344:$BL$2362,3),0)</f>
        <v>0</v>
      </c>
      <c r="DA77">
        <f>IF(AND(CF77&gt;3,CG77="FL"),VLOOKUP(CF77,'Price List'!$BJ$2344:$BL$2362,3),0)</f>
        <v>0</v>
      </c>
      <c r="DB77" t="b">
        <f t="shared" si="60"/>
        <v>0</v>
      </c>
      <c r="DC77">
        <f t="shared" si="61"/>
        <v>0</v>
      </c>
      <c r="DD77" s="365">
        <f t="shared" si="62"/>
        <v>0</v>
      </c>
      <c r="DE77" s="426">
        <f t="shared" si="71"/>
        <v>0</v>
      </c>
      <c r="DF77" s="426">
        <f t="shared" si="71"/>
        <v>0</v>
      </c>
      <c r="DG77" s="426">
        <f t="shared" si="71"/>
        <v>0</v>
      </c>
      <c r="DH77" s="426">
        <f t="shared" si="71"/>
        <v>0</v>
      </c>
      <c r="DI77" s="426">
        <f t="shared" si="71"/>
        <v>0</v>
      </c>
      <c r="DJ77" s="426">
        <f t="shared" si="71"/>
        <v>0</v>
      </c>
      <c r="DK77" s="426">
        <f t="shared" si="71"/>
        <v>0</v>
      </c>
      <c r="DL77" s="426">
        <f t="shared" si="71"/>
        <v>0</v>
      </c>
      <c r="DM77" s="426">
        <f t="shared" si="71"/>
        <v>0</v>
      </c>
      <c r="DN77" s="426">
        <f t="shared" si="71"/>
        <v>0</v>
      </c>
      <c r="DO77" s="426">
        <f t="shared" si="71"/>
        <v>0</v>
      </c>
      <c r="DP77" s="426">
        <f t="shared" si="71"/>
        <v>0</v>
      </c>
      <c r="DQ77" s="426">
        <f t="shared" si="71"/>
        <v>0</v>
      </c>
      <c r="DR77" s="426">
        <f t="shared" si="71"/>
        <v>0</v>
      </c>
      <c r="DS77" s="426">
        <f t="shared" si="71"/>
        <v>0</v>
      </c>
      <c r="DT77" s="426">
        <f>IF($CC77=DT$44,$CB77,0)</f>
        <v>0</v>
      </c>
      <c r="DU77" s="426">
        <f t="shared" si="67"/>
        <v>0</v>
      </c>
      <c r="DV77" s="426">
        <f t="shared" si="67"/>
        <v>0</v>
      </c>
      <c r="DW77" s="426">
        <f t="shared" si="67"/>
        <v>0</v>
      </c>
      <c r="DX77" s="426">
        <f t="shared" si="67"/>
        <v>0</v>
      </c>
      <c r="DY77" s="426"/>
      <c r="DZ77" s="365"/>
      <c r="EB77" s="368"/>
    </row>
    <row r="78" spans="4:132" x14ac:dyDescent="0.2">
      <c r="D78" s="599"/>
      <c r="E78" s="602"/>
      <c r="F78" s="432"/>
      <c r="G78" s="596"/>
      <c r="H78" s="432"/>
      <c r="I78" s="431"/>
      <c r="J78" s="596"/>
      <c r="K78" s="602"/>
      <c r="L78" s="615" t="str">
        <f>IF('KB Duct Parts'!$BL$14=1,"Galv","SS")</f>
        <v>Galv</v>
      </c>
      <c r="M78" s="605" t="str">
        <f t="shared" si="52"/>
        <v xml:space="preserve"> </v>
      </c>
      <c r="N78" s="430" t="str">
        <f t="shared" si="53"/>
        <v xml:space="preserve"> </v>
      </c>
      <c r="O78" s="430" t="str">
        <f t="shared" si="54"/>
        <v xml:space="preserve"> </v>
      </c>
      <c r="P78" s="607">
        <f>IF('KB Duct Parts'!$BL$14=1,SUM(Y78:AA78),SUM(AB78:AD78))</f>
        <v>0</v>
      </c>
      <c r="Q78" s="618">
        <f t="shared" si="33"/>
        <v>0</v>
      </c>
      <c r="R78" s="606" t="str">
        <f>IF(D78=0," ",IF(D78&gt;0,IF(AND(D78&gt;0,J78=30),VLOOKUP(E78,$BB$45:$BC$64,2),IF(AND(D78&gt;0,J78=45),VLOOKUP(E78,$BE$45:$BF$64,2)))&amp;IF('KB Duct Parts'!$BL$14=2," SS","")))</f>
        <v xml:space="preserve"> </v>
      </c>
      <c r="S78" t="str">
        <f>IF(AND('KB Duct Parts'!$BL$14=1,$D78&gt;0),VLOOKUP($E78,$BJ$6:$BO$25,S$5),IF(AND($D78&gt;0,'KB Duct Parts'!$BL$14=2),18," "))</f>
        <v xml:space="preserve"> </v>
      </c>
      <c r="T78" t="b">
        <f>IF(AND('KB Duct Parts'!$BL$14=1,$D78&gt;0),VLOOKUP($E78,$BJ$6:$BO$25,T$5),IF(AND($D78&gt;0,'KB Duct Parts'!$BL$14=2)," "))</f>
        <v>0</v>
      </c>
      <c r="U78" t="b">
        <f>IF(AND('KB Duct Parts'!$BL$14=1,$D78&gt;0),VLOOKUP($E78,$BJ$6:$BO$25,U$5),IF(AND($D78&gt;0,'KB Duct Parts'!$BL$14=2)," "))</f>
        <v>0</v>
      </c>
      <c r="V78" t="b">
        <f>IF(AND('KB Duct Parts'!$BL$14=1,$D78&gt;0),VLOOKUP($E78,$BJ$6:$BO$25,V$5),IF(AND($D78&gt;0,'KB Duct Parts'!$BL$14=2)," "))</f>
        <v>0</v>
      </c>
      <c r="W78" t="b">
        <f>IF(AND('KB Duct Parts'!$BL$14=1,$D78&gt;0),VLOOKUP($E78,$BJ$6:$BO$25,W$5),IF(AND($D78&gt;0,'KB Duct Parts'!$BL$14=2)," "))</f>
        <v>0</v>
      </c>
      <c r="Y78" t="b">
        <f t="shared" si="34"/>
        <v>0</v>
      </c>
      <c r="Z78">
        <f>IF(AND(F78&gt;3,G78="FL"),VLOOKUP(F78,'Price List'!$BJ$2344:$BL$2362,3),0)</f>
        <v>0</v>
      </c>
      <c r="AA78">
        <f>IF(AND(H78&gt;3,I78="FL"),VLOOKUP(H78,'Price List'!$BJ$2344:$BL$2362,3),0)</f>
        <v>0</v>
      </c>
      <c r="AB78" t="b">
        <f t="shared" si="35"/>
        <v>0</v>
      </c>
      <c r="AC78">
        <f t="shared" si="55"/>
        <v>0</v>
      </c>
      <c r="AD78" s="365">
        <f t="shared" si="56"/>
        <v>0</v>
      </c>
      <c r="AE78" s="426">
        <f t="shared" ref="AE78:AS79" si="73">IF($E78=AE$44,$D78,0)</f>
        <v>0</v>
      </c>
      <c r="AF78" s="426">
        <f t="shared" si="73"/>
        <v>0</v>
      </c>
      <c r="AG78" s="426">
        <f t="shared" si="73"/>
        <v>0</v>
      </c>
      <c r="AH78" s="426">
        <f t="shared" si="73"/>
        <v>0</v>
      </c>
      <c r="AI78" s="426">
        <f t="shared" si="73"/>
        <v>0</v>
      </c>
      <c r="AJ78" s="426">
        <f t="shared" si="73"/>
        <v>0</v>
      </c>
      <c r="AK78" s="426">
        <f t="shared" si="73"/>
        <v>0</v>
      </c>
      <c r="AL78" s="426">
        <f t="shared" si="73"/>
        <v>0</v>
      </c>
      <c r="AM78" s="426">
        <f t="shared" si="73"/>
        <v>0</v>
      </c>
      <c r="AN78" s="426">
        <f t="shared" si="73"/>
        <v>0</v>
      </c>
      <c r="AO78" s="426">
        <f t="shared" si="73"/>
        <v>0</v>
      </c>
      <c r="AP78" s="426">
        <f t="shared" si="73"/>
        <v>0</v>
      </c>
      <c r="AQ78" s="426">
        <f t="shared" si="73"/>
        <v>0</v>
      </c>
      <c r="AR78" s="426">
        <f t="shared" si="73"/>
        <v>0</v>
      </c>
      <c r="AS78" s="426">
        <f t="shared" si="73"/>
        <v>0</v>
      </c>
      <c r="AT78" s="426">
        <f>IF($E78=AT$44,$D78,0)</f>
        <v>0</v>
      </c>
      <c r="AU78" s="426">
        <f t="shared" si="66"/>
        <v>0</v>
      </c>
      <c r="AV78" s="426">
        <f t="shared" si="66"/>
        <v>0</v>
      </c>
      <c r="AW78" s="426">
        <f t="shared" si="66"/>
        <v>0</v>
      </c>
      <c r="AX78" s="426">
        <f t="shared" si="66"/>
        <v>0</v>
      </c>
      <c r="AY78" s="426"/>
      <c r="AZ78" s="426"/>
      <c r="BA78" s="426"/>
      <c r="BD78" s="368"/>
      <c r="CB78" s="599"/>
      <c r="CC78" s="602"/>
      <c r="CD78" s="432"/>
      <c r="CE78" s="596"/>
      <c r="CF78" s="432"/>
      <c r="CG78" s="431"/>
      <c r="CH78" s="602"/>
      <c r="CI78" s="615" t="str">
        <f>IF('KB Duct Parts'!$BL$14=1,"Galv","SS")</f>
        <v>Galv</v>
      </c>
      <c r="CJ78" s="605" t="str">
        <f t="shared" si="40"/>
        <v xml:space="preserve"> </v>
      </c>
      <c r="CK78" s="674" t="str">
        <f t="shared" si="58"/>
        <v xml:space="preserve"> </v>
      </c>
      <c r="CL78" s="430" t="str">
        <f t="shared" si="59"/>
        <v xml:space="preserve"> </v>
      </c>
      <c r="CM78" s="607">
        <f>IF('KB Duct Parts'!$BL$14=1,SUM(CY78:DA78),SUM(DB78:DD78))</f>
        <v>0</v>
      </c>
      <c r="CN78" s="641">
        <f t="shared" si="41"/>
        <v>0</v>
      </c>
      <c r="CO78" s="609"/>
      <c r="CP78" s="609"/>
      <c r="CQ78" s="609"/>
      <c r="CR78" s="606" t="str">
        <f>IF(CB78=0," ",IF(CB78&gt;0,IF(CB78&gt;0,VLOOKUP(CC78,$DZ$45:$EA$64,2)&amp;IF('KB Duct Parts'!$BL$14=2," SS",""))))</f>
        <v xml:space="preserve"> </v>
      </c>
      <c r="CS78" t="str">
        <f>IF(AND('KB Duct Parts'!$BL$14=1,$CB78&gt;0),VLOOKUP($CC78,$EH$45:$EO$64,CS$44),IF(AND($CB78&gt;0,'KB Duct Parts'!$BL$14=2),18," "))</f>
        <v xml:space="preserve"> </v>
      </c>
      <c r="CT78" t="str">
        <f>IF(AND('KB Duct Parts'!$BL$14=1,$CB78&gt;0),VLOOKUP($CC78,$EH$45:$EO$64,CT$44),IF(AND($CB78&gt;0,'KB Duct Parts'!$BL$14=2),18," "))</f>
        <v xml:space="preserve"> </v>
      </c>
      <c r="CU78" t="str">
        <f>IF(AND('KB Duct Parts'!$BL$14=1,$CB78&gt;0),VLOOKUP($CC78,$EH$45:$EO$64,CU$44),IF(AND($CB78&gt;0,'KB Duct Parts'!$BL$14=2),18," "))</f>
        <v xml:space="preserve"> </v>
      </c>
      <c r="CV78" t="str">
        <f>IF(AND('KB Duct Parts'!$BL$14=1,$CB78&gt;0),VLOOKUP($CC78,$EH$45:$EO$64,CV$44),IF(AND($CB78&gt;0,'KB Duct Parts'!$BL$14=2),18," "))</f>
        <v xml:space="preserve"> </v>
      </c>
      <c r="CW78" t="str">
        <f>IF(AND('KB Duct Parts'!$BL$14=1,$CB78&gt;0),VLOOKUP($CC78,$EH$45:$EO$64,CW$44),IF(AND($CB78&gt;0,'KB Duct Parts'!$BL$14=2),18," "))</f>
        <v xml:space="preserve"> </v>
      </c>
      <c r="CY78" t="b">
        <f t="shared" si="42"/>
        <v>0</v>
      </c>
      <c r="CZ78">
        <f>IF(AND(CD78&gt;3,CE78="FL"),VLOOKUP(CD78,'Price List'!$BJ$2344:$BL$2362,3),0)</f>
        <v>0</v>
      </c>
      <c r="DA78">
        <f>IF(AND(CF78&gt;3,CG78="FL"),VLOOKUP(CF78,'Price List'!$BJ$2344:$BL$2362,3),0)</f>
        <v>0</v>
      </c>
      <c r="DB78" t="b">
        <f t="shared" si="60"/>
        <v>0</v>
      </c>
      <c r="DC78">
        <f t="shared" si="61"/>
        <v>0</v>
      </c>
      <c r="DD78" s="365">
        <f t="shared" si="62"/>
        <v>0</v>
      </c>
      <c r="DE78" s="426">
        <f t="shared" ref="DE78:DS78" si="74">IF($CC78=DE$44,$CB78,0)</f>
        <v>0</v>
      </c>
      <c r="DF78" s="426">
        <f t="shared" si="74"/>
        <v>0</v>
      </c>
      <c r="DG78" s="426">
        <f t="shared" si="74"/>
        <v>0</v>
      </c>
      <c r="DH78" s="426">
        <f t="shared" si="74"/>
        <v>0</v>
      </c>
      <c r="DI78" s="426">
        <f t="shared" si="74"/>
        <v>0</v>
      </c>
      <c r="DJ78" s="426">
        <f t="shared" si="74"/>
        <v>0</v>
      </c>
      <c r="DK78" s="426">
        <f t="shared" si="74"/>
        <v>0</v>
      </c>
      <c r="DL78" s="426">
        <f t="shared" si="74"/>
        <v>0</v>
      </c>
      <c r="DM78" s="426">
        <f t="shared" si="74"/>
        <v>0</v>
      </c>
      <c r="DN78" s="426">
        <f t="shared" si="74"/>
        <v>0</v>
      </c>
      <c r="DO78" s="426">
        <f t="shared" si="74"/>
        <v>0</v>
      </c>
      <c r="DP78" s="426">
        <f t="shared" si="74"/>
        <v>0</v>
      </c>
      <c r="DQ78" s="426">
        <f t="shared" si="74"/>
        <v>0</v>
      </c>
      <c r="DR78" s="426">
        <f t="shared" si="74"/>
        <v>0</v>
      </c>
      <c r="DS78" s="426">
        <f t="shared" si="74"/>
        <v>0</v>
      </c>
      <c r="DT78" s="426">
        <f>IF($CC78=DT$44,$CB78,0)</f>
        <v>0</v>
      </c>
      <c r="DU78" s="426">
        <f t="shared" si="67"/>
        <v>0</v>
      </c>
      <c r="DV78" s="426">
        <f t="shared" si="67"/>
        <v>0</v>
      </c>
      <c r="DW78" s="426">
        <f t="shared" si="67"/>
        <v>0</v>
      </c>
      <c r="DX78" s="426">
        <f t="shared" si="67"/>
        <v>0</v>
      </c>
      <c r="DY78" s="426"/>
      <c r="DZ78" s="365"/>
      <c r="EB78" s="368"/>
    </row>
    <row r="79" spans="4:132" ht="13.5" thickBot="1" x14ac:dyDescent="0.25">
      <c r="D79" s="600"/>
      <c r="E79" s="603"/>
      <c r="F79" s="594"/>
      <c r="G79" s="597"/>
      <c r="H79" s="594"/>
      <c r="I79" s="595"/>
      <c r="J79" s="597"/>
      <c r="K79" s="603"/>
      <c r="L79" s="651" t="str">
        <f>IF('KB Duct Parts'!$BL$14=1,"Galv","SS")</f>
        <v>Galv</v>
      </c>
      <c r="M79" s="637" t="str">
        <f t="shared" si="52"/>
        <v xml:space="preserve"> </v>
      </c>
      <c r="N79" s="608" t="str">
        <f t="shared" si="53"/>
        <v xml:space="preserve"> </v>
      </c>
      <c r="O79" s="608" t="str">
        <f t="shared" si="54"/>
        <v xml:space="preserve"> </v>
      </c>
      <c r="P79" s="638">
        <f>IF('KB Duct Parts'!$BL$14=1,SUM(Y79:AA79),SUM(AB79:AD79))</f>
        <v>0</v>
      </c>
      <c r="Q79" s="619">
        <f t="shared" si="33"/>
        <v>0</v>
      </c>
      <c r="R79" s="606" t="str">
        <f>IF(D79=0," ",IF(D79&gt;0,IF(AND(D79&gt;0,J79=30),VLOOKUP(E79,$BB$45:$BC$64,2),IF(AND(D79&gt;0,J79=45),VLOOKUP(E79,$BE$45:$BF$64,2)))&amp;IF('KB Duct Parts'!$BL$14=2," SS","")))</f>
        <v xml:space="preserve"> </v>
      </c>
      <c r="S79" s="119" t="str">
        <f>IF(AND('KB Duct Parts'!$BL$14=1,$D79&gt;0),VLOOKUP($E79,$BJ$6:$BO$25,S$5),IF(AND($D79&gt;0,'KB Duct Parts'!$BL$14=2),18," "))</f>
        <v xml:space="preserve"> </v>
      </c>
      <c r="T79" s="119" t="b">
        <f>IF(AND('KB Duct Parts'!$BL$14=1,$D79&gt;0),VLOOKUP($E79,$BJ$6:$BO$25,T$5),IF(AND($D79&gt;0,'KB Duct Parts'!$BL$14=2)," "))</f>
        <v>0</v>
      </c>
      <c r="U79" s="119" t="b">
        <f>IF(AND('KB Duct Parts'!$BL$14=1,$D79&gt;0),VLOOKUP($E79,$BJ$6:$BO$25,U$5),IF(AND($D79&gt;0,'KB Duct Parts'!$BL$14=2)," "))</f>
        <v>0</v>
      </c>
      <c r="V79" s="119" t="b">
        <f>IF(AND('KB Duct Parts'!$BL$14=1,$D79&gt;0),VLOOKUP($E79,$BJ$6:$BO$25,V$5),IF(AND($D79&gt;0,'KB Duct Parts'!$BL$14=2)," "))</f>
        <v>0</v>
      </c>
      <c r="W79" s="119" t="b">
        <f>IF(AND('KB Duct Parts'!$BL$14=1,$D79&gt;0),VLOOKUP($E79,$BJ$6:$BO$25,W$5),IF(AND($D79&gt;0,'KB Duct Parts'!$BL$14=2)," "))</f>
        <v>0</v>
      </c>
      <c r="X79" s="119"/>
      <c r="Y79" t="b">
        <f t="shared" si="34"/>
        <v>0</v>
      </c>
      <c r="Z79">
        <f>IF(AND(F79&gt;3,G79="FL"),VLOOKUP(F79,'Price List'!$BJ$2344:$BL$2362,3),0)</f>
        <v>0</v>
      </c>
      <c r="AA79" s="119">
        <f>IF(AND(H79&gt;3,I79="FL"),VLOOKUP(H79,'Price List'!$BJ$2344:$BL$2362,3),0)</f>
        <v>0</v>
      </c>
      <c r="AB79" s="119" t="b">
        <f t="shared" si="35"/>
        <v>0</v>
      </c>
      <c r="AC79" s="119">
        <f t="shared" si="55"/>
        <v>0</v>
      </c>
      <c r="AD79" s="609">
        <f t="shared" si="56"/>
        <v>0</v>
      </c>
      <c r="AE79" s="426">
        <f t="shared" si="73"/>
        <v>0</v>
      </c>
      <c r="AF79" s="426">
        <f t="shared" si="73"/>
        <v>0</v>
      </c>
      <c r="AG79" s="426">
        <f t="shared" si="73"/>
        <v>0</v>
      </c>
      <c r="AH79" s="426">
        <f t="shared" si="73"/>
        <v>0</v>
      </c>
      <c r="AI79" s="426">
        <f t="shared" si="73"/>
        <v>0</v>
      </c>
      <c r="AJ79" s="426">
        <f t="shared" si="73"/>
        <v>0</v>
      </c>
      <c r="AK79" s="426">
        <f t="shared" si="73"/>
        <v>0</v>
      </c>
      <c r="AL79" s="426">
        <f t="shared" si="73"/>
        <v>0</v>
      </c>
      <c r="AM79" s="426">
        <f t="shared" si="73"/>
        <v>0</v>
      </c>
      <c r="AN79" s="426">
        <f t="shared" si="73"/>
        <v>0</v>
      </c>
      <c r="AO79" s="426">
        <f t="shared" si="73"/>
        <v>0</v>
      </c>
      <c r="AP79" s="426">
        <f t="shared" si="73"/>
        <v>0</v>
      </c>
      <c r="AQ79" s="426">
        <f t="shared" si="73"/>
        <v>0</v>
      </c>
      <c r="AR79" s="426">
        <f t="shared" si="73"/>
        <v>0</v>
      </c>
      <c r="AS79" s="426">
        <f t="shared" si="73"/>
        <v>0</v>
      </c>
      <c r="AT79" s="426">
        <f>IF($E79=AT$44,$D79,0)</f>
        <v>0</v>
      </c>
      <c r="AU79" s="426">
        <f t="shared" si="66"/>
        <v>0</v>
      </c>
      <c r="AV79" s="426">
        <f t="shared" si="66"/>
        <v>0</v>
      </c>
      <c r="AW79" s="426">
        <f t="shared" si="66"/>
        <v>0</v>
      </c>
      <c r="AX79" s="426">
        <f t="shared" si="66"/>
        <v>0</v>
      </c>
      <c r="AY79" s="626"/>
      <c r="AZ79" s="626"/>
      <c r="BA79" s="626"/>
      <c r="BD79" s="627"/>
      <c r="BE79" s="119"/>
      <c r="BF79" s="119"/>
      <c r="BG79" s="119"/>
      <c r="BH79" s="119"/>
      <c r="BI79" s="119"/>
      <c r="BJ79" s="119"/>
      <c r="BK79" s="119"/>
      <c r="BL79" s="119"/>
      <c r="BM79" s="119"/>
      <c r="BN79" s="119"/>
      <c r="BO79" s="119"/>
      <c r="BP79" s="119"/>
      <c r="BQ79" s="119"/>
      <c r="BR79" s="119"/>
      <c r="CB79" s="659"/>
      <c r="CC79" s="660"/>
      <c r="CD79" s="661"/>
      <c r="CE79" s="662"/>
      <c r="CF79" s="661"/>
      <c r="CG79" s="663"/>
      <c r="CH79" s="660"/>
      <c r="CI79" s="664"/>
      <c r="CJ79" s="665"/>
      <c r="CK79" s="675"/>
      <c r="CL79" s="608"/>
      <c r="CM79" s="666"/>
      <c r="CN79" s="619"/>
      <c r="DE79" s="654">
        <f>SUM(DE45:DE78)</f>
        <v>0</v>
      </c>
      <c r="DF79" s="654">
        <f t="shared" ref="DF79:DX79" si="75">SUM(DF45:DF78)</f>
        <v>0</v>
      </c>
      <c r="DG79" s="654">
        <f t="shared" si="75"/>
        <v>0</v>
      </c>
      <c r="DH79" s="654">
        <f t="shared" si="75"/>
        <v>0</v>
      </c>
      <c r="DI79" s="654">
        <f t="shared" si="75"/>
        <v>0</v>
      </c>
      <c r="DJ79" s="654">
        <f t="shared" si="75"/>
        <v>0</v>
      </c>
      <c r="DK79" s="654">
        <f t="shared" si="75"/>
        <v>0</v>
      </c>
      <c r="DL79" s="654">
        <f t="shared" si="75"/>
        <v>0</v>
      </c>
      <c r="DM79" s="654">
        <f t="shared" si="75"/>
        <v>0</v>
      </c>
      <c r="DN79" s="654">
        <f t="shared" si="75"/>
        <v>0</v>
      </c>
      <c r="DO79" s="654">
        <f t="shared" si="75"/>
        <v>0</v>
      </c>
      <c r="DP79" s="654">
        <f t="shared" si="75"/>
        <v>0</v>
      </c>
      <c r="DQ79" s="654">
        <f t="shared" si="75"/>
        <v>0</v>
      </c>
      <c r="DR79" s="654">
        <f t="shared" si="75"/>
        <v>0</v>
      </c>
      <c r="DS79" s="654">
        <f t="shared" si="75"/>
        <v>0</v>
      </c>
      <c r="DT79" s="654">
        <f t="shared" si="75"/>
        <v>0</v>
      </c>
      <c r="DU79" s="654">
        <f t="shared" si="75"/>
        <v>0</v>
      </c>
      <c r="DV79" s="654">
        <f t="shared" si="75"/>
        <v>0</v>
      </c>
      <c r="DW79" s="654">
        <f t="shared" si="75"/>
        <v>0</v>
      </c>
      <c r="DX79" s="654">
        <f t="shared" si="75"/>
        <v>0</v>
      </c>
    </row>
    <row r="80" spans="4:132" ht="13.5" thickTop="1" x14ac:dyDescent="0.2">
      <c r="AE80" s="652">
        <f>SUM(AE45:AE79)</f>
        <v>0</v>
      </c>
      <c r="AF80" s="652">
        <f t="shared" ref="AF80:AX80" si="76">SUM(AF45:AF79)</f>
        <v>0</v>
      </c>
      <c r="AG80" s="652">
        <f t="shared" si="76"/>
        <v>0</v>
      </c>
      <c r="AH80" s="652">
        <f t="shared" si="76"/>
        <v>0</v>
      </c>
      <c r="AI80" s="652">
        <f t="shared" si="76"/>
        <v>0</v>
      </c>
      <c r="AJ80" s="652">
        <f t="shared" si="76"/>
        <v>0</v>
      </c>
      <c r="AK80" s="652">
        <f t="shared" si="76"/>
        <v>0</v>
      </c>
      <c r="AL80" s="652">
        <f t="shared" si="76"/>
        <v>2</v>
      </c>
      <c r="AM80" s="652">
        <f t="shared" si="76"/>
        <v>0</v>
      </c>
      <c r="AN80" s="652">
        <f t="shared" si="76"/>
        <v>0</v>
      </c>
      <c r="AO80" s="652">
        <f t="shared" si="76"/>
        <v>0</v>
      </c>
      <c r="AP80" s="652">
        <f t="shared" si="76"/>
        <v>0</v>
      </c>
      <c r="AQ80" s="652">
        <f t="shared" si="76"/>
        <v>0</v>
      </c>
      <c r="AR80" s="652">
        <f t="shared" si="76"/>
        <v>0</v>
      </c>
      <c r="AS80" s="652">
        <f t="shared" si="76"/>
        <v>0</v>
      </c>
      <c r="AT80" s="652">
        <f t="shared" si="76"/>
        <v>0</v>
      </c>
      <c r="AU80" s="652">
        <f t="shared" si="76"/>
        <v>0</v>
      </c>
      <c r="AV80" s="652">
        <f t="shared" si="76"/>
        <v>0</v>
      </c>
      <c r="AW80" s="652">
        <f t="shared" si="76"/>
        <v>0</v>
      </c>
      <c r="AX80" s="652">
        <f t="shared" si="76"/>
        <v>0</v>
      </c>
      <c r="AY80" s="426"/>
      <c r="AZ80" s="426"/>
      <c r="BA80" s="426"/>
      <c r="BB80" s="426"/>
    </row>
    <row r="81" spans="4:78" x14ac:dyDescent="0.2">
      <c r="AE81" s="426"/>
      <c r="AF81" s="426"/>
      <c r="AG81" s="426"/>
      <c r="AH81" s="426"/>
      <c r="AI81" s="426"/>
      <c r="AJ81" s="426"/>
      <c r="AK81" s="426"/>
      <c r="AL81" s="426"/>
      <c r="AM81" s="426"/>
      <c r="AN81" s="426"/>
      <c r="AO81" s="426"/>
      <c r="AP81" s="426"/>
      <c r="AQ81" s="426"/>
      <c r="AR81" s="426"/>
      <c r="AS81" s="426"/>
      <c r="AT81" s="426"/>
      <c r="AU81" s="426"/>
      <c r="AV81" s="426"/>
      <c r="AW81" s="426"/>
      <c r="AX81" s="426"/>
      <c r="AY81" s="426"/>
      <c r="AZ81" s="426"/>
      <c r="BA81" s="426"/>
      <c r="BB81" s="426"/>
    </row>
    <row r="82" spans="4:78" x14ac:dyDescent="0.2">
      <c r="AE82" s="426"/>
      <c r="AF82" s="426"/>
      <c r="AG82" s="426"/>
      <c r="AH82" s="426"/>
      <c r="AI82" s="426"/>
      <c r="AJ82" s="426"/>
      <c r="AK82" s="426"/>
      <c r="AL82" s="426"/>
      <c r="AM82" s="426"/>
      <c r="AN82" s="426"/>
      <c r="AO82" s="426"/>
      <c r="AP82" s="426"/>
      <c r="AQ82" s="426"/>
      <c r="AR82" s="426"/>
      <c r="AS82" s="426"/>
      <c r="AT82" s="426"/>
      <c r="AU82" s="426"/>
      <c r="AV82" s="426"/>
      <c r="AW82" s="426"/>
      <c r="AX82" s="426"/>
      <c r="AY82" s="426"/>
      <c r="AZ82" s="426"/>
      <c r="BA82" s="426"/>
      <c r="BB82" s="426"/>
    </row>
    <row r="83" spans="4:78" x14ac:dyDescent="0.2">
      <c r="AE83" s="426"/>
      <c r="AF83" s="426"/>
      <c r="AG83" s="426"/>
      <c r="AH83" s="426"/>
      <c r="AI83" s="426"/>
      <c r="AJ83" s="426"/>
      <c r="AK83" s="426"/>
      <c r="AL83" s="426"/>
      <c r="AM83" s="426"/>
      <c r="AN83" s="426"/>
      <c r="AO83" s="426"/>
      <c r="AP83" s="426"/>
      <c r="AQ83" s="426"/>
      <c r="AR83" s="426"/>
      <c r="AS83" s="426"/>
      <c r="AT83" s="426"/>
      <c r="AU83" s="426"/>
      <c r="AV83" s="426"/>
      <c r="AW83" s="426"/>
      <c r="AX83" s="426"/>
      <c r="AY83" s="426"/>
      <c r="AZ83" s="426"/>
      <c r="BA83" s="426"/>
      <c r="BB83" s="426"/>
    </row>
    <row r="84" spans="4:78" ht="21" thickBot="1" x14ac:dyDescent="0.35">
      <c r="D84" s="897" t="s">
        <v>831</v>
      </c>
      <c r="E84" s="897"/>
      <c r="F84" s="897"/>
      <c r="G84" s="897"/>
      <c r="H84" s="667"/>
      <c r="I84" s="667"/>
      <c r="J84" s="667"/>
      <c r="K84" s="667"/>
      <c r="Q84"/>
      <c r="S84" s="365"/>
      <c r="AD84"/>
      <c r="BC84" s="365"/>
    </row>
    <row r="85" spans="4:78" ht="21.75" thickTop="1" thickBot="1" x14ac:dyDescent="0.35">
      <c r="E85" s="604" t="s">
        <v>1455</v>
      </c>
      <c r="F85" s="633" t="s">
        <v>1456</v>
      </c>
      <c r="G85" s="668"/>
      <c r="I85" s="141"/>
      <c r="M85" s="365"/>
      <c r="N85" s="365"/>
      <c r="O85" s="365"/>
      <c r="Q85"/>
      <c r="R85"/>
      <c r="Y85" s="776" t="s">
        <v>720</v>
      </c>
      <c r="Z85" s="776"/>
      <c r="AA85" s="776"/>
      <c r="AB85" s="776" t="s">
        <v>882</v>
      </c>
      <c r="AC85" s="776"/>
      <c r="AD85" s="776"/>
      <c r="AE85" s="655"/>
      <c r="AF85" s="655"/>
      <c r="AG85" s="655"/>
      <c r="AH85" s="655"/>
      <c r="AI85" s="655"/>
      <c r="AJ85" s="655"/>
      <c r="AK85" s="655"/>
      <c r="AL85" s="655"/>
      <c r="AM85" s="655"/>
      <c r="AN85" s="655"/>
      <c r="AO85" s="655"/>
      <c r="AP85" s="655"/>
      <c r="AQ85" s="655"/>
      <c r="AR85" s="655"/>
      <c r="AS85" s="655"/>
      <c r="AT85" s="655"/>
      <c r="AU85" s="655"/>
      <c r="AV85" s="655"/>
      <c r="AW85" s="655"/>
      <c r="AX85" s="655"/>
      <c r="AY85" s="1"/>
      <c r="AZ85" s="1"/>
      <c r="BA85" s="1"/>
      <c r="BB85" s="1"/>
      <c r="BC85" s="365"/>
      <c r="BY85" s="116" t="s">
        <v>882</v>
      </c>
    </row>
    <row r="86" spans="4:78" ht="13.5" thickTop="1" x14ac:dyDescent="0.2">
      <c r="D86" s="601" t="s">
        <v>1969</v>
      </c>
      <c r="E86" s="601" t="s">
        <v>771</v>
      </c>
      <c r="F86" s="592" t="s">
        <v>771</v>
      </c>
      <c r="G86" s="670" t="s">
        <v>833</v>
      </c>
      <c r="H86" s="601" t="s">
        <v>832</v>
      </c>
      <c r="I86" s="670" t="s">
        <v>702</v>
      </c>
      <c r="J86" s="910" t="s">
        <v>602</v>
      </c>
      <c r="K86" s="911"/>
      <c r="L86" s="912" t="s">
        <v>1458</v>
      </c>
      <c r="M86" s="911"/>
      <c r="N86" s="581" t="s">
        <v>605</v>
      </c>
      <c r="O86" s="616" t="s">
        <v>1</v>
      </c>
      <c r="P86" s="617" t="s">
        <v>907</v>
      </c>
      <c r="Q86" s="671"/>
      <c r="R86" s="581"/>
      <c r="S86">
        <v>2</v>
      </c>
      <c r="T86">
        <v>3</v>
      </c>
      <c r="U86">
        <v>4</v>
      </c>
      <c r="V86">
        <v>5</v>
      </c>
      <c r="W86">
        <v>6</v>
      </c>
      <c r="Y86" t="s">
        <v>606</v>
      </c>
      <c r="AB86" t="s">
        <v>606</v>
      </c>
      <c r="AD86"/>
      <c r="AE86" s="426">
        <v>3</v>
      </c>
      <c r="AF86" s="426">
        <v>4</v>
      </c>
      <c r="AG86" s="426">
        <v>5</v>
      </c>
      <c r="AH86" s="426">
        <v>6</v>
      </c>
      <c r="AI86" s="426">
        <v>7</v>
      </c>
      <c r="AJ86" s="426">
        <v>8</v>
      </c>
      <c r="AK86" s="426">
        <v>9</v>
      </c>
      <c r="AL86" s="426">
        <v>10</v>
      </c>
      <c r="AM86" s="426">
        <v>11</v>
      </c>
      <c r="AN86" s="426">
        <v>12</v>
      </c>
      <c r="AO86" s="426">
        <v>13</v>
      </c>
      <c r="AP86" s="426">
        <v>14</v>
      </c>
      <c r="AQ86" s="426">
        <v>15</v>
      </c>
      <c r="AR86" s="426">
        <v>16</v>
      </c>
      <c r="AS86" s="426">
        <v>17</v>
      </c>
      <c r="AT86" s="426">
        <v>18</v>
      </c>
      <c r="AU86" s="426">
        <v>19</v>
      </c>
      <c r="AV86" s="426">
        <v>20</v>
      </c>
      <c r="AW86" s="426">
        <v>22</v>
      </c>
      <c r="AX86" s="426">
        <v>24</v>
      </c>
      <c r="AY86" s="426"/>
      <c r="AZ86" s="426"/>
      <c r="BA86" s="426"/>
      <c r="BB86" s="426"/>
      <c r="BT86" s="892" t="s">
        <v>720</v>
      </c>
      <c r="BU86" s="767"/>
      <c r="BV86" s="767"/>
      <c r="BW86" s="767"/>
      <c r="BX86" s="893"/>
      <c r="BY86" t="s">
        <v>2</v>
      </c>
      <c r="BZ86" t="s">
        <v>3</v>
      </c>
    </row>
    <row r="87" spans="4:78" x14ac:dyDescent="0.2">
      <c r="D87" s="658"/>
      <c r="E87" s="602"/>
      <c r="F87" s="432"/>
      <c r="G87" s="599"/>
      <c r="H87" s="602"/>
      <c r="I87" s="615" t="str">
        <f>IF('KB Duct Parts'!$BL$14=1,"Galv","SS")</f>
        <v>Galv</v>
      </c>
      <c r="J87" s="899" t="str">
        <f>IF(D87&gt;0,IF(H87=$S87,$R87,IF(H87=$T87,$R87&amp;"-"&amp;$T87&amp;"ga",IF(H87=$U87,$R87&amp;"-"&amp;$U87&amp;"ga",IF(H87=$V87,$R87&amp;"-"&amp;$V87&amp;"ga",IF(H87=$W87,$R87&amp;"-"&amp;$W87&amp;"ga"," ")))))," ")</f>
        <v xml:space="preserve"> </v>
      </c>
      <c r="K87" s="900"/>
      <c r="L87" s="901" t="str">
        <f>IF(AND(G87=30,H87=S87),"Incut- 30 deg- Standard",IF(AND(G87=30,H87&lt;&gt;S87),"Incut- 30 deg Non-Stnd",IF(AND(G87=45,H87=S87),"Incut- 45 deg-Standard",IF(AND(G87=45,H87&lt;&gt;S87),"Incut-45 Deg- Non Standard",IF(AND(G87=90,H87=S87),"Incut T- Standard",IF(AND(G87=90,H87&lt;&gt;S87),"Incut-T-Non-Stnd"," "))))))</f>
        <v xml:space="preserve"> </v>
      </c>
      <c r="M87" s="902"/>
      <c r="N87" s="430" t="str">
        <f>IF(D87&gt;0,E87&amp;"""KB incut onto "&amp;F87&amp;""" duct"," ")</f>
        <v xml:space="preserve"> </v>
      </c>
      <c r="O87" s="632">
        <f>IF(D87&gt;0,IF('KB Duct Parts'!$BL$14=1,Y87,AB87),0)</f>
        <v>0</v>
      </c>
      <c r="P87" s="618">
        <f>IF(D87&gt;0,D87*O87,0)</f>
        <v>0</v>
      </c>
      <c r="Q87" s="671"/>
      <c r="R87" s="606" t="str">
        <f>IF(D87=0," ",IF(D87&gt;0,IF(AND(D87&gt;0,G87=30),VLOOKUP(E87,$BB$87:$BC$106,2),IF(AND(D87&gt;0,G87=45),VLOOKUP(E87,$BE$87:$BF$106,2),IF(AND(D87&gt;0,G87=90),VLOOKUP(E87,$BE$87:$BG$106,3))&amp;IF('KB Duct Parts'!$BL$14=2," SS","")))))</f>
        <v xml:space="preserve"> </v>
      </c>
      <c r="S87" t="str">
        <f>IF(AND('KB Duct Parts'!$BL$14=1,$D87&gt;0),VLOOKUP($E87,$BJ$6:$BO$25,S$5),IF(AND($D87&gt;0,'KB Duct Parts'!$BL$14=2),18," "))</f>
        <v xml:space="preserve"> </v>
      </c>
      <c r="T87" t="b">
        <f>IF(AND('KB Duct Parts'!$BL$14=1,$D87&gt;0),VLOOKUP($E87,$BJ$6:$BO$25,T$5),IF(AND($D87&gt;0,'KB Duct Parts'!$BL$14=2)," "))</f>
        <v>0</v>
      </c>
      <c r="U87" t="b">
        <f>IF(AND('KB Duct Parts'!$BL$14=1,$D87&gt;0),VLOOKUP($E87,$BJ$6:$BO$25,U$5),IF(AND($D87&gt;0,'KB Duct Parts'!$BL$14=2)," "))</f>
        <v>0</v>
      </c>
      <c r="V87" t="b">
        <f>IF(AND('KB Duct Parts'!$BL$14=1,$D87&gt;0),VLOOKUP($E87,$BJ$6:$BO$25,V$5),IF(AND($D87&gt;0,'KB Duct Parts'!$BL$14=2)," "))</f>
        <v>0</v>
      </c>
      <c r="W87" t="b">
        <f>IF(AND('KB Duct Parts'!$BL$14=1,$D87&gt;0),VLOOKUP($E87,$BJ$6:$BO$25,W$5),IF(AND($D87&gt;0,'KB Duct Parts'!$BL$14=2)," "))</f>
        <v>0</v>
      </c>
      <c r="Y87" t="b">
        <f>IF(H87=18,VLOOKUP($E87,$BK$87:$BY$106,10),IF(H87=16,VLOOKUP($E87,$BK$87:$BY$106,11),IF(H87=14,VLOOKUP($E87,$BK$87:$BY$106,12),IF(H87=12,VLOOKUP($E87,$BK$87:$BY$106,13),IF(H87=10,VLOOKUP($E87,$BK$87:$BY$106,14))))))</f>
        <v>0</v>
      </c>
      <c r="AB87" t="b">
        <f t="shared" ref="AB87:AB98" si="77">IF(D87&gt;0,VLOOKUP($E87,$BJ$6:$BX$25,15))</f>
        <v>0</v>
      </c>
      <c r="AE87" s="426">
        <f t="shared" ref="AE87:AE99" si="78">IF($E87=AE$5,$D87,0)</f>
        <v>0</v>
      </c>
      <c r="AF87" s="426">
        <f t="shared" ref="AF87:AU99" si="79">IF($E87=AF$5,$D87,0)</f>
        <v>0</v>
      </c>
      <c r="AG87" s="426">
        <f t="shared" si="79"/>
        <v>0</v>
      </c>
      <c r="AH87" s="426">
        <f t="shared" si="79"/>
        <v>0</v>
      </c>
      <c r="AI87" s="426">
        <f t="shared" si="79"/>
        <v>0</v>
      </c>
      <c r="AJ87" s="426">
        <f t="shared" si="79"/>
        <v>0</v>
      </c>
      <c r="AK87" s="426">
        <f t="shared" si="79"/>
        <v>0</v>
      </c>
      <c r="AL87" s="426">
        <f t="shared" si="79"/>
        <v>0</v>
      </c>
      <c r="AM87" s="426">
        <f t="shared" si="79"/>
        <v>0</v>
      </c>
      <c r="AN87" s="426">
        <f t="shared" si="79"/>
        <v>0</v>
      </c>
      <c r="AO87" s="426">
        <f t="shared" si="79"/>
        <v>0</v>
      </c>
      <c r="AP87" s="426">
        <f t="shared" si="79"/>
        <v>0</v>
      </c>
      <c r="AQ87" s="426">
        <f t="shared" si="79"/>
        <v>0</v>
      </c>
      <c r="AR87" s="426">
        <f t="shared" si="79"/>
        <v>0</v>
      </c>
      <c r="AS87" s="426">
        <f t="shared" si="79"/>
        <v>0</v>
      </c>
      <c r="AT87" s="426">
        <f t="shared" si="79"/>
        <v>0</v>
      </c>
      <c r="AU87" s="426">
        <f t="shared" si="79"/>
        <v>0</v>
      </c>
      <c r="AV87" s="426">
        <f t="shared" ref="AV87:AX99" si="80">IF($E87=AV$5,$D87,0)</f>
        <v>0</v>
      </c>
      <c r="AW87" s="426">
        <f t="shared" si="80"/>
        <v>0</v>
      </c>
      <c r="AX87" s="426">
        <f t="shared" si="80"/>
        <v>0</v>
      </c>
      <c r="AY87" s="426"/>
      <c r="AZ87" s="426"/>
      <c r="BA87" s="426"/>
      <c r="BB87" s="426">
        <v>3</v>
      </c>
      <c r="BC87" s="588">
        <v>14403.3</v>
      </c>
      <c r="BD87" s="368"/>
      <c r="BE87" s="426">
        <v>3</v>
      </c>
      <c r="BF87" s="588">
        <v>14403.45</v>
      </c>
      <c r="BG87" s="648">
        <v>14503</v>
      </c>
      <c r="BH87" t="s">
        <v>598</v>
      </c>
      <c r="BI87">
        <v>30</v>
      </c>
      <c r="BK87">
        <v>3</v>
      </c>
      <c r="BL87">
        <f>'Price List'!AF898</f>
        <v>18</v>
      </c>
      <c r="BM87">
        <f>'Price List'!AG898</f>
        <v>16</v>
      </c>
      <c r="BN87">
        <f>'Price List'!AH898</f>
        <v>14</v>
      </c>
      <c r="BO87">
        <f>'Price List'!AI898</f>
        <v>12</v>
      </c>
      <c r="BP87">
        <f>'Price List'!AJ898</f>
        <v>10</v>
      </c>
      <c r="BQ87">
        <f>'Price List'!AK898</f>
        <v>0</v>
      </c>
      <c r="BR87">
        <f>'Price List'!AL898</f>
        <v>0</v>
      </c>
      <c r="BS87">
        <f>'Price List'!AM898</f>
        <v>1</v>
      </c>
      <c r="BT87" s="631">
        <f>'Price List'!AN1079</f>
        <v>48.9</v>
      </c>
      <c r="BU87" s="631">
        <f>'Price List'!AO1079</f>
        <v>63.57</v>
      </c>
      <c r="BV87" s="631">
        <f>'Price List'!AP1079</f>
        <v>0</v>
      </c>
      <c r="BW87" s="631">
        <f>'Price List'!AQ1079</f>
        <v>0</v>
      </c>
      <c r="BX87" s="631">
        <f>'Price List'!AR1079</f>
        <v>0</v>
      </c>
      <c r="BY87" s="368">
        <f>'Price List'!AN1932</f>
        <v>110.5</v>
      </c>
      <c r="BZ87" s="610" t="e">
        <f>'Price List'!#REF!</f>
        <v>#REF!</v>
      </c>
    </row>
    <row r="88" spans="4:78" x14ac:dyDescent="0.2">
      <c r="D88" s="599"/>
      <c r="E88" s="602"/>
      <c r="F88" s="432"/>
      <c r="G88" s="599"/>
      <c r="H88" s="602"/>
      <c r="I88" s="615" t="str">
        <f>IF('KB Duct Parts'!$BL$14=1,"Galv","SS")</f>
        <v>Galv</v>
      </c>
      <c r="J88" s="899" t="str">
        <f t="shared" ref="J88:J98" si="81">IF(D88&gt;0,IF(H88=$S88,$R88,IF(H88=$T88,$R88&amp;"-"&amp;$T88&amp;"ga",IF(H88=$U88,$R88&amp;"-"&amp;$U88&amp;"ga",IF(H88=$V88,$R88&amp;"-"&amp;$V88&amp;"ga",IF(H88=$W88,$R88&amp;"-"&amp;$W88&amp;"ga"," ")))))," ")</f>
        <v xml:space="preserve"> </v>
      </c>
      <c r="K88" s="900"/>
      <c r="L88" s="901" t="str">
        <f t="shared" ref="L88:L98" si="82">IF(AND(G88=30,H88=S88),"Incut- 30 deg- Standard",IF(AND(G88=30,H88&lt;&gt;S88),"Incut- 30 deg Non-Stnd",IF(AND(G88=45,H88=S88),"Incut- 45 deg-Standard",IF(AND(G88=45,H88&lt;&gt;S88),"Incut-45 Deg- Non Standard",IF(AND(G88=90,H88=S88),"Incut T- Standard",IF(AND(G88=90,H88&lt;&gt;S88),"Incut-T-Non-Stnd"," "))))))</f>
        <v xml:space="preserve"> </v>
      </c>
      <c r="M88" s="902"/>
      <c r="N88" s="430" t="str">
        <f t="shared" ref="N88:N98" si="83">IF(D88&gt;0,E88&amp;"""KB incut onto "&amp;F88&amp;""" duct"," ")</f>
        <v xml:space="preserve"> </v>
      </c>
      <c r="O88" s="632">
        <f>IF(D88&gt;0,IF('KB Duct Parts'!$BL$14=1,Y88,AB88),0)</f>
        <v>0</v>
      </c>
      <c r="P88" s="618">
        <f>IF(D88&gt;0,D88*O88,0)</f>
        <v>0</v>
      </c>
      <c r="Q88" s="671"/>
      <c r="R88" s="475" t="str">
        <f>IF(D88=0," ",IF(D88&gt;0,IF(AND(D88&gt;0,G88=30),VLOOKUP(E88,$BB$87:$BC$106,2),IF(AND(D88&gt;0,G88=45),VLOOKUP(E88,$BE$87:$BF$106,2),IF(AND(D88&gt;0,G88=90),VLOOKUP(E88,$BE$87:$BG$106,3))&amp;IF('KB Duct Parts'!$BL$14=2," SS","")))))</f>
        <v xml:space="preserve"> </v>
      </c>
      <c r="S88" t="str">
        <f>IF(AND('KB Duct Parts'!$BL$14=1,$D88&gt;0),VLOOKUP($E88,$BJ$6:$BO$25,S$5),IF(AND($D88&gt;0,'KB Duct Parts'!$BL$14=2),18," "))</f>
        <v xml:space="preserve"> </v>
      </c>
      <c r="T88" t="b">
        <f>IF(AND('KB Duct Parts'!$BL$14=1,$D88&gt;0),VLOOKUP($E88,$BJ$6:$BO$25,T$5),IF(AND($D88&gt;0,'KB Duct Parts'!$BL$14=2)," "))</f>
        <v>0</v>
      </c>
      <c r="U88" t="b">
        <f>IF(AND('KB Duct Parts'!$BL$14=1,$D88&gt;0),VLOOKUP($E88,$BJ$6:$BO$25,U$5),IF(AND($D88&gt;0,'KB Duct Parts'!$BL$14=2)," "))</f>
        <v>0</v>
      </c>
      <c r="V88" t="b">
        <f>IF(AND('KB Duct Parts'!$BL$14=1,$D88&gt;0),VLOOKUP($E88,$BJ$6:$BO$25,V$5),IF(AND($D88&gt;0,'KB Duct Parts'!$BL$14=2)," "))</f>
        <v>0</v>
      </c>
      <c r="W88" t="b">
        <f>IF(AND('KB Duct Parts'!$BL$14=1,$D88&gt;0),VLOOKUP($E88,$BJ$6:$BO$25,W$5),IF(AND($D88&gt;0,'KB Duct Parts'!$BL$14=2)," "))</f>
        <v>0</v>
      </c>
      <c r="Y88" t="b">
        <f t="shared" ref="Y88:Y98" si="84">IF(H88=18,VLOOKUP($E88,$BK$87:$BY$106,10),IF(H88=16,VLOOKUP($E88,$BK$87:$BY$106,11),IF(H88=14,VLOOKUP($E88,$BK$87:$BY$106,12),IF(H88=12,VLOOKUP($E88,$BK$87:$BY$106,13),IF(H88=10,VLOOKUP($E88,$BK$87:$BY$106,14))))))</f>
        <v>0</v>
      </c>
      <c r="AB88" t="b">
        <f t="shared" si="77"/>
        <v>0</v>
      </c>
      <c r="AE88" s="426">
        <f t="shared" si="78"/>
        <v>0</v>
      </c>
      <c r="AF88" s="426">
        <f t="shared" si="79"/>
        <v>0</v>
      </c>
      <c r="AG88" s="426">
        <f t="shared" si="79"/>
        <v>0</v>
      </c>
      <c r="AH88" s="426">
        <f t="shared" si="79"/>
        <v>0</v>
      </c>
      <c r="AI88" s="426">
        <f t="shared" si="79"/>
        <v>0</v>
      </c>
      <c r="AJ88" s="426">
        <f t="shared" si="79"/>
        <v>0</v>
      </c>
      <c r="AK88" s="426">
        <f t="shared" si="79"/>
        <v>0</v>
      </c>
      <c r="AL88" s="426">
        <f t="shared" si="79"/>
        <v>0</v>
      </c>
      <c r="AM88" s="426">
        <f t="shared" si="79"/>
        <v>0</v>
      </c>
      <c r="AN88" s="426">
        <f t="shared" si="79"/>
        <v>0</v>
      </c>
      <c r="AO88" s="426">
        <f t="shared" si="79"/>
        <v>0</v>
      </c>
      <c r="AP88" s="426">
        <f t="shared" si="79"/>
        <v>0</v>
      </c>
      <c r="AQ88" s="426">
        <f t="shared" si="79"/>
        <v>0</v>
      </c>
      <c r="AR88" s="426">
        <f t="shared" si="79"/>
        <v>0</v>
      </c>
      <c r="AS88" s="426">
        <f t="shared" si="79"/>
        <v>0</v>
      </c>
      <c r="AT88" s="426">
        <f t="shared" si="79"/>
        <v>0</v>
      </c>
      <c r="AU88" s="426">
        <f t="shared" si="79"/>
        <v>0</v>
      </c>
      <c r="AV88" s="426">
        <f t="shared" si="80"/>
        <v>0</v>
      </c>
      <c r="AW88" s="426">
        <f t="shared" si="80"/>
        <v>0</v>
      </c>
      <c r="AX88" s="426">
        <f t="shared" si="80"/>
        <v>0</v>
      </c>
      <c r="AY88" s="426"/>
      <c r="AZ88" s="426"/>
      <c r="BA88" s="426"/>
      <c r="BB88" s="426">
        <v>4</v>
      </c>
      <c r="BC88" s="588">
        <v>14404.3</v>
      </c>
      <c r="BD88" s="368"/>
      <c r="BE88" s="426">
        <v>4</v>
      </c>
      <c r="BF88" s="588">
        <v>14404.45</v>
      </c>
      <c r="BG88" s="648">
        <v>14504</v>
      </c>
      <c r="BH88" t="s">
        <v>599</v>
      </c>
      <c r="BI88">
        <v>45</v>
      </c>
      <c r="BK88">
        <v>4</v>
      </c>
      <c r="BL88">
        <f>'Price List'!AF899</f>
        <v>18</v>
      </c>
      <c r="BM88">
        <f>'Price List'!AG899</f>
        <v>16</v>
      </c>
      <c r="BN88">
        <f>'Price List'!AH899</f>
        <v>14</v>
      </c>
      <c r="BO88">
        <f>'Price List'!AI899</f>
        <v>12</v>
      </c>
      <c r="BP88">
        <f>'Price List'!AJ899</f>
        <v>10</v>
      </c>
      <c r="BQ88">
        <f>'Price List'!AK899</f>
        <v>0</v>
      </c>
      <c r="BR88">
        <f>'Price List'!AL899</f>
        <v>0</v>
      </c>
      <c r="BS88">
        <f>'Price List'!AM899</f>
        <v>1</v>
      </c>
      <c r="BT88" s="631">
        <f>'Price List'!AN1080</f>
        <v>49.1</v>
      </c>
      <c r="BU88" s="631">
        <f>'Price List'!AO1080</f>
        <v>63.830000000000005</v>
      </c>
      <c r="BV88" s="631">
        <f>'Price List'!AP1080</f>
        <v>0</v>
      </c>
      <c r="BW88" s="631">
        <f>'Price List'!AQ1080</f>
        <v>0</v>
      </c>
      <c r="BX88" s="631">
        <f>'Price List'!AR1080</f>
        <v>0</v>
      </c>
      <c r="BY88" s="368">
        <f>'Price List'!N1752</f>
        <v>365.9</v>
      </c>
      <c r="BZ88" s="610" t="e">
        <f>'Price List'!#REF!</f>
        <v>#REF!</v>
      </c>
    </row>
    <row r="89" spans="4:78" x14ac:dyDescent="0.2">
      <c r="D89" s="599"/>
      <c r="E89" s="602"/>
      <c r="F89" s="432"/>
      <c r="G89" s="599"/>
      <c r="H89" s="602"/>
      <c r="I89" s="615" t="str">
        <f>IF('KB Duct Parts'!$BL$14=1,"Galv","SS")</f>
        <v>Galv</v>
      </c>
      <c r="J89" s="899" t="str">
        <f t="shared" si="81"/>
        <v xml:space="preserve"> </v>
      </c>
      <c r="K89" s="900"/>
      <c r="L89" s="901" t="str">
        <f t="shared" si="82"/>
        <v xml:space="preserve"> </v>
      </c>
      <c r="M89" s="902"/>
      <c r="N89" s="430" t="str">
        <f t="shared" si="83"/>
        <v xml:space="preserve"> </v>
      </c>
      <c r="O89" s="632">
        <f>IF(D89&gt;0,IF('KB Duct Parts'!$BL$14=1,Y89,AB89),0)</f>
        <v>0</v>
      </c>
      <c r="P89" s="618">
        <f t="shared" ref="P89:P98" si="85">IF(D89&gt;0,D89*O89,0)</f>
        <v>0</v>
      </c>
      <c r="Q89" s="671"/>
      <c r="R89" s="606" t="str">
        <f>IF(D89=0," ",IF(D89&gt;0,IF(AND(D89&gt;0,G89=30),VLOOKUP(E89,$BB$87:$BC$106,2),IF(AND(D89&gt;0,G89=45),VLOOKUP(E89,$BE$87:$BF$106,2),IF(AND(D89&gt;0,G89=90),VLOOKUP(E89,$BE$87:$BG$106,3))&amp;IF('KB Duct Parts'!$BL$14=2," SS","")))))</f>
        <v xml:space="preserve"> </v>
      </c>
      <c r="S89" t="str">
        <f>IF(AND('KB Duct Parts'!$BL$14=1,$D89&gt;0),VLOOKUP($E89,$BJ$6:$BO$25,S$5),IF(AND($D89&gt;0,'KB Duct Parts'!$BL$14=2),18," "))</f>
        <v xml:space="preserve"> </v>
      </c>
      <c r="T89" t="b">
        <f>IF(AND('KB Duct Parts'!$BL$14=1,$D89&gt;0),VLOOKUP($E89,$BJ$6:$BO$25,T$5),IF(AND($D89&gt;0,'KB Duct Parts'!$BL$14=2)," "))</f>
        <v>0</v>
      </c>
      <c r="U89" t="b">
        <f>IF(AND('KB Duct Parts'!$BL$14=1,$D89&gt;0),VLOOKUP($E89,$BJ$6:$BO$25,U$5),IF(AND($D89&gt;0,'KB Duct Parts'!$BL$14=2)," "))</f>
        <v>0</v>
      </c>
      <c r="V89" t="b">
        <f>IF(AND('KB Duct Parts'!$BL$14=1,$D89&gt;0),VLOOKUP($E89,$BJ$6:$BO$25,V$5),IF(AND($D89&gt;0,'KB Duct Parts'!$BL$14=2)," "))</f>
        <v>0</v>
      </c>
      <c r="W89" t="b">
        <f>IF(AND('KB Duct Parts'!$BL$14=1,$D89&gt;0),VLOOKUP($E89,$BJ$6:$BO$25,W$5),IF(AND($D89&gt;0,'KB Duct Parts'!$BL$14=2)," "))</f>
        <v>0</v>
      </c>
      <c r="Y89" t="b">
        <f t="shared" si="84"/>
        <v>0</v>
      </c>
      <c r="AB89" t="b">
        <f t="shared" si="77"/>
        <v>0</v>
      </c>
      <c r="AE89" s="426">
        <f t="shared" si="78"/>
        <v>0</v>
      </c>
      <c r="AF89" s="426">
        <f t="shared" si="79"/>
        <v>0</v>
      </c>
      <c r="AG89" s="426">
        <f t="shared" si="79"/>
        <v>0</v>
      </c>
      <c r="AH89" s="426">
        <f t="shared" si="79"/>
        <v>0</v>
      </c>
      <c r="AI89" s="426">
        <f t="shared" si="79"/>
        <v>0</v>
      </c>
      <c r="AJ89" s="426">
        <f t="shared" si="79"/>
        <v>0</v>
      </c>
      <c r="AK89" s="426">
        <f t="shared" si="79"/>
        <v>0</v>
      </c>
      <c r="AL89" s="426">
        <f t="shared" si="79"/>
        <v>0</v>
      </c>
      <c r="AM89" s="426">
        <f t="shared" si="79"/>
        <v>0</v>
      </c>
      <c r="AN89" s="426">
        <f t="shared" si="79"/>
        <v>0</v>
      </c>
      <c r="AO89" s="426">
        <f t="shared" si="79"/>
        <v>0</v>
      </c>
      <c r="AP89" s="426">
        <f t="shared" si="79"/>
        <v>0</v>
      </c>
      <c r="AQ89" s="426">
        <f t="shared" si="79"/>
        <v>0</v>
      </c>
      <c r="AR89" s="426">
        <f t="shared" si="79"/>
        <v>0</v>
      </c>
      <c r="AS89" s="426">
        <f t="shared" si="79"/>
        <v>0</v>
      </c>
      <c r="AT89" s="426">
        <f t="shared" si="79"/>
        <v>0</v>
      </c>
      <c r="AU89" s="426">
        <f t="shared" si="79"/>
        <v>0</v>
      </c>
      <c r="AV89" s="426">
        <f t="shared" si="80"/>
        <v>0</v>
      </c>
      <c r="AW89" s="426">
        <f t="shared" si="80"/>
        <v>0</v>
      </c>
      <c r="AX89" s="426">
        <f t="shared" si="80"/>
        <v>0</v>
      </c>
      <c r="AY89" s="426"/>
      <c r="AZ89" s="426"/>
      <c r="BA89" s="426"/>
      <c r="BB89" s="426">
        <v>5</v>
      </c>
      <c r="BC89" s="588">
        <v>14405.3</v>
      </c>
      <c r="BD89" s="368"/>
      <c r="BE89" s="426">
        <v>5</v>
      </c>
      <c r="BF89" s="588">
        <v>14405.45</v>
      </c>
      <c r="BG89" s="648">
        <v>14505</v>
      </c>
      <c r="BH89" t="s">
        <v>600</v>
      </c>
      <c r="BI89">
        <v>90</v>
      </c>
      <c r="BK89">
        <v>5</v>
      </c>
      <c r="BL89">
        <f>'Price List'!AF900</f>
        <v>18</v>
      </c>
      <c r="BM89">
        <f>'Price List'!AG900</f>
        <v>16</v>
      </c>
      <c r="BN89">
        <f>'Price List'!AH900</f>
        <v>14</v>
      </c>
      <c r="BO89">
        <f>'Price List'!AI900</f>
        <v>12</v>
      </c>
      <c r="BP89">
        <f>'Price List'!AJ900</f>
        <v>10</v>
      </c>
      <c r="BQ89">
        <f>'Price List'!AK900</f>
        <v>0</v>
      </c>
      <c r="BR89">
        <f>'Price List'!AL900</f>
        <v>0</v>
      </c>
      <c r="BS89">
        <f>'Price List'!AM900</f>
        <v>1</v>
      </c>
      <c r="BT89" s="631">
        <f>'Price List'!AN1081</f>
        <v>50.7</v>
      </c>
      <c r="BU89" s="631">
        <f>'Price List'!AO1081</f>
        <v>65.910000000000011</v>
      </c>
      <c r="BV89" s="631">
        <f>'Price List'!AP1081</f>
        <v>0</v>
      </c>
      <c r="BW89" s="631">
        <f>'Price List'!AQ1081</f>
        <v>0</v>
      </c>
      <c r="BX89" s="631">
        <f>'Price List'!AR1081</f>
        <v>0</v>
      </c>
      <c r="BY89" s="368">
        <f>'Price List'!N1753</f>
        <v>413.7</v>
      </c>
      <c r="BZ89" s="610" t="e">
        <f>'Price List'!#REF!</f>
        <v>#REF!</v>
      </c>
    </row>
    <row r="90" spans="4:78" x14ac:dyDescent="0.2">
      <c r="D90" s="599"/>
      <c r="E90" s="602"/>
      <c r="F90" s="432"/>
      <c r="G90" s="599"/>
      <c r="H90" s="602"/>
      <c r="I90" s="615" t="str">
        <f>IF('KB Duct Parts'!$BL$14=1,"Galv","SS")</f>
        <v>Galv</v>
      </c>
      <c r="J90" s="899" t="str">
        <f t="shared" si="81"/>
        <v xml:space="preserve"> </v>
      </c>
      <c r="K90" s="900"/>
      <c r="L90" s="901" t="str">
        <f t="shared" si="82"/>
        <v xml:space="preserve"> </v>
      </c>
      <c r="M90" s="902"/>
      <c r="N90" s="430" t="str">
        <f t="shared" si="83"/>
        <v xml:space="preserve"> </v>
      </c>
      <c r="O90" s="632">
        <f>IF(D90&gt;0,IF('KB Duct Parts'!$BL$14=1,Y90,AB90),0)</f>
        <v>0</v>
      </c>
      <c r="P90" s="618">
        <f t="shared" si="85"/>
        <v>0</v>
      </c>
      <c r="Q90" s="671"/>
      <c r="R90" s="606" t="str">
        <f>IF(D90=0," ",IF(D90&gt;0,IF(AND(D90&gt;0,G90=30),VLOOKUP(E90,$BB$87:$BC$106,2),IF(AND(D90&gt;0,G90=45),VLOOKUP(E90,$BE$87:$BF$106,2),IF(AND(D90&gt;0,G90=90),VLOOKUP(E90,$BE$87:$BG$106,3))&amp;IF('KB Duct Parts'!$BL$14=2," SS","")))))</f>
        <v xml:space="preserve"> </v>
      </c>
      <c r="S90" t="str">
        <f>IF(AND('KB Duct Parts'!$BL$14=1,$D90&gt;0),VLOOKUP($E90,$BJ$6:$BO$25,S$5),IF(AND($D90&gt;0,'KB Duct Parts'!$BL$14=2),18," "))</f>
        <v xml:space="preserve"> </v>
      </c>
      <c r="T90" t="b">
        <f>IF(AND('KB Duct Parts'!$BL$14=1,$D90&gt;0),VLOOKUP($E90,$BJ$6:$BO$25,T$5),IF(AND($D90&gt;0,'KB Duct Parts'!$BL$14=2)," "))</f>
        <v>0</v>
      </c>
      <c r="U90" t="b">
        <f>IF(AND('KB Duct Parts'!$BL$14=1,$D90&gt;0),VLOOKUP($E90,$BJ$6:$BO$25,U$5),IF(AND($D90&gt;0,'KB Duct Parts'!$BL$14=2)," "))</f>
        <v>0</v>
      </c>
      <c r="V90" t="b">
        <f>IF(AND('KB Duct Parts'!$BL$14=1,$D90&gt;0),VLOOKUP($E90,$BJ$6:$BO$25,V$5),IF(AND($D90&gt;0,'KB Duct Parts'!$BL$14=2)," "))</f>
        <v>0</v>
      </c>
      <c r="W90" t="b">
        <f>IF(AND('KB Duct Parts'!$BL$14=1,$D90&gt;0),VLOOKUP($E90,$BJ$6:$BO$25,W$5),IF(AND($D90&gt;0,'KB Duct Parts'!$BL$14=2)," "))</f>
        <v>0</v>
      </c>
      <c r="Y90" t="b">
        <f t="shared" si="84"/>
        <v>0</v>
      </c>
      <c r="AB90" t="b">
        <f t="shared" si="77"/>
        <v>0</v>
      </c>
      <c r="AE90" s="426">
        <f t="shared" si="78"/>
        <v>0</v>
      </c>
      <c r="AF90" s="426">
        <f t="shared" si="79"/>
        <v>0</v>
      </c>
      <c r="AG90" s="426">
        <f t="shared" si="79"/>
        <v>0</v>
      </c>
      <c r="AH90" s="426">
        <f t="shared" si="79"/>
        <v>0</v>
      </c>
      <c r="AI90" s="426">
        <f t="shared" si="79"/>
        <v>0</v>
      </c>
      <c r="AJ90" s="426">
        <f t="shared" si="79"/>
        <v>0</v>
      </c>
      <c r="AK90" s="426">
        <f t="shared" si="79"/>
        <v>0</v>
      </c>
      <c r="AL90" s="426">
        <f t="shared" si="79"/>
        <v>0</v>
      </c>
      <c r="AM90" s="426">
        <f t="shared" si="79"/>
        <v>0</v>
      </c>
      <c r="AN90" s="426">
        <f t="shared" si="79"/>
        <v>0</v>
      </c>
      <c r="AO90" s="426">
        <f t="shared" si="79"/>
        <v>0</v>
      </c>
      <c r="AP90" s="426">
        <f t="shared" si="79"/>
        <v>0</v>
      </c>
      <c r="AQ90" s="426">
        <f t="shared" si="79"/>
        <v>0</v>
      </c>
      <c r="AR90" s="426">
        <f t="shared" si="79"/>
        <v>0</v>
      </c>
      <c r="AS90" s="426">
        <f t="shared" si="79"/>
        <v>0</v>
      </c>
      <c r="AT90" s="426">
        <f t="shared" si="79"/>
        <v>0</v>
      </c>
      <c r="AU90" s="426">
        <f t="shared" si="79"/>
        <v>0</v>
      </c>
      <c r="AV90" s="426">
        <f t="shared" si="80"/>
        <v>0</v>
      </c>
      <c r="AW90" s="426">
        <f t="shared" si="80"/>
        <v>0</v>
      </c>
      <c r="AX90" s="426">
        <f t="shared" si="80"/>
        <v>0</v>
      </c>
      <c r="AY90" s="426"/>
      <c r="AZ90" s="426"/>
      <c r="BA90" s="426"/>
      <c r="BB90" s="426">
        <v>6</v>
      </c>
      <c r="BC90" s="588">
        <v>14406.3</v>
      </c>
      <c r="BD90" s="368"/>
      <c r="BE90" s="426">
        <v>6</v>
      </c>
      <c r="BF90" s="588">
        <v>14406.45</v>
      </c>
      <c r="BG90" s="648">
        <v>14506</v>
      </c>
      <c r="BK90">
        <v>6</v>
      </c>
      <c r="BL90">
        <f>'Price List'!AF901</f>
        <v>18</v>
      </c>
      <c r="BM90">
        <f>'Price List'!AG901</f>
        <v>16</v>
      </c>
      <c r="BN90">
        <f>'Price List'!AH901</f>
        <v>14</v>
      </c>
      <c r="BO90">
        <f>'Price List'!AI901</f>
        <v>12</v>
      </c>
      <c r="BP90">
        <f>'Price List'!AJ901</f>
        <v>10</v>
      </c>
      <c r="BQ90">
        <f>'Price List'!AK901</f>
        <v>0</v>
      </c>
      <c r="BR90">
        <f>'Price List'!AL901</f>
        <v>0</v>
      </c>
      <c r="BS90">
        <f>'Price List'!AM901</f>
        <v>1</v>
      </c>
      <c r="BT90" s="631">
        <f>'Price List'!AN1082</f>
        <v>54.4</v>
      </c>
      <c r="BU90" s="631">
        <f>'Price List'!AO1082</f>
        <v>70.72</v>
      </c>
      <c r="BV90" s="631">
        <f>'Price List'!AP1082</f>
        <v>81.599999999999994</v>
      </c>
      <c r="BW90" s="631">
        <f>'Price List'!AQ1082</f>
        <v>95.2</v>
      </c>
      <c r="BX90" s="631">
        <f>'Price List'!AR1082</f>
        <v>81.599999999999994</v>
      </c>
      <c r="BY90" s="368">
        <f>'Price List'!N1754</f>
        <v>420.6</v>
      </c>
      <c r="BZ90" s="610" t="e">
        <f>'Price List'!#REF!</f>
        <v>#REF!</v>
      </c>
    </row>
    <row r="91" spans="4:78" x14ac:dyDescent="0.2">
      <c r="D91" s="599"/>
      <c r="E91" s="602"/>
      <c r="F91" s="432"/>
      <c r="G91" s="599"/>
      <c r="H91" s="602"/>
      <c r="I91" s="615" t="str">
        <f>IF('KB Duct Parts'!$BL$14=1,"Galv","SS")</f>
        <v>Galv</v>
      </c>
      <c r="J91" s="899" t="str">
        <f t="shared" si="81"/>
        <v xml:space="preserve"> </v>
      </c>
      <c r="K91" s="900"/>
      <c r="L91" s="901" t="str">
        <f t="shared" si="82"/>
        <v xml:space="preserve"> </v>
      </c>
      <c r="M91" s="902"/>
      <c r="N91" s="430" t="str">
        <f t="shared" si="83"/>
        <v xml:space="preserve"> </v>
      </c>
      <c r="O91" s="632">
        <f>IF(D91&gt;0,IF('KB Duct Parts'!$BL$14=1,Y91,AB91),0)</f>
        <v>0</v>
      </c>
      <c r="P91" s="618">
        <f t="shared" si="85"/>
        <v>0</v>
      </c>
      <c r="Q91" s="671"/>
      <c r="R91" s="606" t="str">
        <f>IF(D91=0," ",IF(D91&gt;0,IF(AND(D91&gt;0,G91=30),VLOOKUP(E91,$BB$87:$BC$106,2),IF(AND(D91&gt;0,G91=45),VLOOKUP(E91,$BE$87:$BF$106,2),IF(AND(D91&gt;0,G91=90),VLOOKUP(E91,$BE$87:$BG$106,3))&amp;IF('KB Duct Parts'!$BL$14=2," SS","")))))</f>
        <v xml:space="preserve"> </v>
      </c>
      <c r="S91" t="str">
        <f>IF(AND('KB Duct Parts'!$BL$14=1,$D91&gt;0),VLOOKUP($E91,$BJ$6:$BO$25,S$5),IF(AND($D91&gt;0,'KB Duct Parts'!$BL$14=2),18," "))</f>
        <v xml:space="preserve"> </v>
      </c>
      <c r="T91" t="b">
        <f>IF(AND('KB Duct Parts'!$BL$14=1,$D91&gt;0),VLOOKUP($E91,$BJ$6:$BO$25,T$5),IF(AND($D91&gt;0,'KB Duct Parts'!$BL$14=2)," "))</f>
        <v>0</v>
      </c>
      <c r="U91" t="b">
        <f>IF(AND('KB Duct Parts'!$BL$14=1,$D91&gt;0),VLOOKUP($E91,$BJ$6:$BO$25,U$5),IF(AND($D91&gt;0,'KB Duct Parts'!$BL$14=2)," "))</f>
        <v>0</v>
      </c>
      <c r="V91" t="b">
        <f>IF(AND('KB Duct Parts'!$BL$14=1,$D91&gt;0),VLOOKUP($E91,$BJ$6:$BO$25,V$5),IF(AND($D91&gt;0,'KB Duct Parts'!$BL$14=2)," "))</f>
        <v>0</v>
      </c>
      <c r="W91" t="b">
        <f>IF(AND('KB Duct Parts'!$BL$14=1,$D91&gt;0),VLOOKUP($E91,$BJ$6:$BO$25,W$5),IF(AND($D91&gt;0,'KB Duct Parts'!$BL$14=2)," "))</f>
        <v>0</v>
      </c>
      <c r="Y91" t="b">
        <f t="shared" si="84"/>
        <v>0</v>
      </c>
      <c r="AB91" t="b">
        <f t="shared" si="77"/>
        <v>0</v>
      </c>
      <c r="AE91" s="426">
        <f t="shared" si="78"/>
        <v>0</v>
      </c>
      <c r="AF91" s="426">
        <f t="shared" si="79"/>
        <v>0</v>
      </c>
      <c r="AG91" s="426">
        <f t="shared" si="79"/>
        <v>0</v>
      </c>
      <c r="AH91" s="426">
        <f t="shared" si="79"/>
        <v>0</v>
      </c>
      <c r="AI91" s="426">
        <f t="shared" si="79"/>
        <v>0</v>
      </c>
      <c r="AJ91" s="426">
        <f t="shared" si="79"/>
        <v>0</v>
      </c>
      <c r="AK91" s="426">
        <f t="shared" si="79"/>
        <v>0</v>
      </c>
      <c r="AL91" s="426">
        <f t="shared" si="79"/>
        <v>0</v>
      </c>
      <c r="AM91" s="426">
        <f t="shared" si="79"/>
        <v>0</v>
      </c>
      <c r="AN91" s="426">
        <f t="shared" si="79"/>
        <v>0</v>
      </c>
      <c r="AO91" s="426">
        <f t="shared" si="79"/>
        <v>0</v>
      </c>
      <c r="AP91" s="426">
        <f t="shared" si="79"/>
        <v>0</v>
      </c>
      <c r="AQ91" s="426">
        <f t="shared" si="79"/>
        <v>0</v>
      </c>
      <c r="AR91" s="426">
        <f t="shared" si="79"/>
        <v>0</v>
      </c>
      <c r="AS91" s="426">
        <f t="shared" si="79"/>
        <v>0</v>
      </c>
      <c r="AT91" s="426">
        <f t="shared" si="79"/>
        <v>0</v>
      </c>
      <c r="AU91" s="426">
        <f t="shared" si="79"/>
        <v>0</v>
      </c>
      <c r="AV91" s="426">
        <f t="shared" si="80"/>
        <v>0</v>
      </c>
      <c r="AW91" s="426">
        <f t="shared" si="80"/>
        <v>0</v>
      </c>
      <c r="AX91" s="426">
        <f t="shared" si="80"/>
        <v>0</v>
      </c>
      <c r="AY91" s="426"/>
      <c r="AZ91" s="426"/>
      <c r="BA91" s="426"/>
      <c r="BB91" s="426">
        <v>7</v>
      </c>
      <c r="BC91" s="588">
        <v>14407.3</v>
      </c>
      <c r="BD91" s="368"/>
      <c r="BE91" s="426">
        <v>7</v>
      </c>
      <c r="BF91" s="588">
        <v>14407.45</v>
      </c>
      <c r="BG91" s="648">
        <v>14507</v>
      </c>
      <c r="BK91">
        <v>7</v>
      </c>
      <c r="BL91">
        <f>'Price List'!AF902</f>
        <v>18</v>
      </c>
      <c r="BM91">
        <f>'Price List'!AG902</f>
        <v>16</v>
      </c>
      <c r="BN91">
        <f>'Price List'!AH902</f>
        <v>14</v>
      </c>
      <c r="BO91">
        <f>'Price List'!AI902</f>
        <v>12</v>
      </c>
      <c r="BP91">
        <f>'Price List'!AJ902</f>
        <v>10</v>
      </c>
      <c r="BQ91">
        <f>'Price List'!AK902</f>
        <v>0</v>
      </c>
      <c r="BR91">
        <f>'Price List'!AL902</f>
        <v>0</v>
      </c>
      <c r="BS91">
        <f>'Price List'!AM902</f>
        <v>1</v>
      </c>
      <c r="BT91" s="631">
        <f>'Price List'!AN1083</f>
        <v>57.7</v>
      </c>
      <c r="BU91" s="631">
        <f>'Price List'!AO1083</f>
        <v>75.010000000000005</v>
      </c>
      <c r="BV91" s="631">
        <f>'Price List'!AP1083</f>
        <v>86.550000000000011</v>
      </c>
      <c r="BW91" s="631">
        <f>'Price List'!AQ1083</f>
        <v>100.97500000000001</v>
      </c>
      <c r="BX91" s="631">
        <f>'Price List'!AR1083</f>
        <v>115.4</v>
      </c>
      <c r="BY91" s="368">
        <f>'Price List'!N1755</f>
        <v>462.8</v>
      </c>
      <c r="BZ91" s="610" t="e">
        <f>'Price List'!#REF!</f>
        <v>#REF!</v>
      </c>
    </row>
    <row r="92" spans="4:78" x14ac:dyDescent="0.2">
      <c r="D92" s="599"/>
      <c r="E92" s="602"/>
      <c r="F92" s="432"/>
      <c r="G92" s="599"/>
      <c r="H92" s="602"/>
      <c r="I92" s="615" t="str">
        <f>IF('KB Duct Parts'!$BL$14=1,"Galv","SS")</f>
        <v>Galv</v>
      </c>
      <c r="J92" s="899" t="str">
        <f t="shared" si="81"/>
        <v xml:space="preserve"> </v>
      </c>
      <c r="K92" s="900"/>
      <c r="L92" s="901" t="str">
        <f t="shared" si="82"/>
        <v xml:space="preserve"> </v>
      </c>
      <c r="M92" s="902"/>
      <c r="N92" s="430" t="str">
        <f t="shared" si="83"/>
        <v xml:space="preserve"> </v>
      </c>
      <c r="O92" s="632">
        <f>IF(D92&gt;0,IF('KB Duct Parts'!$BL$14=1,Y92,AB92),0)</f>
        <v>0</v>
      </c>
      <c r="P92" s="618">
        <f t="shared" si="85"/>
        <v>0</v>
      </c>
      <c r="Q92" s="671"/>
      <c r="R92" s="606" t="str">
        <f>IF(D92=0," ",IF(D92&gt;0,IF(AND(D92&gt;0,G92=30),VLOOKUP(E92,$BB$87:$BC$106,2),IF(AND(D92&gt;0,G92=45),VLOOKUP(E92,$BE$87:$BF$106,2),IF(AND(D92&gt;0,G92=90),VLOOKUP(E92,$BE$87:$BG$106,3))&amp;IF('KB Duct Parts'!$BL$14=2," SS","")))))</f>
        <v xml:space="preserve"> </v>
      </c>
      <c r="S92" t="str">
        <f>IF(AND('KB Duct Parts'!$BL$14=1,$D92&gt;0),VLOOKUP($E92,$BJ$6:$BO$25,S$5),IF(AND($D92&gt;0,'KB Duct Parts'!$BL$14=2),18," "))</f>
        <v xml:space="preserve"> </v>
      </c>
      <c r="T92" t="b">
        <f>IF(AND('KB Duct Parts'!$BL$14=1,$D92&gt;0),VLOOKUP($E92,$BJ$6:$BO$25,T$5),IF(AND($D92&gt;0,'KB Duct Parts'!$BL$14=2)," "))</f>
        <v>0</v>
      </c>
      <c r="U92" t="b">
        <f>IF(AND('KB Duct Parts'!$BL$14=1,$D92&gt;0),VLOOKUP($E92,$BJ$6:$BO$25,U$5),IF(AND($D92&gt;0,'KB Duct Parts'!$BL$14=2)," "))</f>
        <v>0</v>
      </c>
      <c r="V92" t="b">
        <f>IF(AND('KB Duct Parts'!$BL$14=1,$D92&gt;0),VLOOKUP($E92,$BJ$6:$BO$25,V$5),IF(AND($D92&gt;0,'KB Duct Parts'!$BL$14=2)," "))</f>
        <v>0</v>
      </c>
      <c r="W92" t="b">
        <f>IF(AND('KB Duct Parts'!$BL$14=1,$D92&gt;0),VLOOKUP($E92,$BJ$6:$BO$25,W$5),IF(AND($D92&gt;0,'KB Duct Parts'!$BL$14=2)," "))</f>
        <v>0</v>
      </c>
      <c r="Y92" t="b">
        <f t="shared" si="84"/>
        <v>0</v>
      </c>
      <c r="AB92" t="b">
        <f t="shared" si="77"/>
        <v>0</v>
      </c>
      <c r="AE92" s="426">
        <f t="shared" si="78"/>
        <v>0</v>
      </c>
      <c r="AF92" s="426">
        <f t="shared" si="79"/>
        <v>0</v>
      </c>
      <c r="AG92" s="426">
        <f t="shared" si="79"/>
        <v>0</v>
      </c>
      <c r="AH92" s="426">
        <f t="shared" si="79"/>
        <v>0</v>
      </c>
      <c r="AI92" s="426">
        <f t="shared" si="79"/>
        <v>0</v>
      </c>
      <c r="AJ92" s="426">
        <f t="shared" si="79"/>
        <v>0</v>
      </c>
      <c r="AK92" s="426">
        <f t="shared" si="79"/>
        <v>0</v>
      </c>
      <c r="AL92" s="426">
        <f t="shared" si="79"/>
        <v>0</v>
      </c>
      <c r="AM92" s="426">
        <f t="shared" si="79"/>
        <v>0</v>
      </c>
      <c r="AN92" s="426">
        <f t="shared" si="79"/>
        <v>0</v>
      </c>
      <c r="AO92" s="426">
        <f t="shared" si="79"/>
        <v>0</v>
      </c>
      <c r="AP92" s="426">
        <f t="shared" si="79"/>
        <v>0</v>
      </c>
      <c r="AQ92" s="426">
        <f t="shared" si="79"/>
        <v>0</v>
      </c>
      <c r="AR92" s="426">
        <f t="shared" si="79"/>
        <v>0</v>
      </c>
      <c r="AS92" s="426">
        <f t="shared" si="79"/>
        <v>0</v>
      </c>
      <c r="AT92" s="426">
        <f t="shared" si="79"/>
        <v>0</v>
      </c>
      <c r="AU92" s="426">
        <f t="shared" si="79"/>
        <v>0</v>
      </c>
      <c r="AV92" s="426">
        <f t="shared" si="80"/>
        <v>0</v>
      </c>
      <c r="AW92" s="426">
        <f t="shared" si="80"/>
        <v>0</v>
      </c>
      <c r="AX92" s="426">
        <f t="shared" si="80"/>
        <v>0</v>
      </c>
      <c r="AY92" s="426"/>
      <c r="AZ92" s="426"/>
      <c r="BA92" s="426"/>
      <c r="BB92" s="426">
        <v>8</v>
      </c>
      <c r="BC92" s="588">
        <v>14408.3</v>
      </c>
      <c r="BD92" s="368"/>
      <c r="BE92" s="426">
        <v>8</v>
      </c>
      <c r="BF92" s="588">
        <v>14408.45</v>
      </c>
      <c r="BG92" s="648">
        <v>14508</v>
      </c>
      <c r="BK92">
        <v>8</v>
      </c>
      <c r="BL92">
        <f>'Price List'!AF903</f>
        <v>18</v>
      </c>
      <c r="BM92">
        <f>'Price List'!AG903</f>
        <v>16</v>
      </c>
      <c r="BN92">
        <f>'Price List'!AH903</f>
        <v>14</v>
      </c>
      <c r="BO92">
        <f>'Price List'!AI903</f>
        <v>12</v>
      </c>
      <c r="BP92">
        <f>'Price List'!AJ903</f>
        <v>10</v>
      </c>
      <c r="BQ92">
        <f>'Price List'!AK903</f>
        <v>0</v>
      </c>
      <c r="BR92">
        <f>'Price List'!AL903</f>
        <v>0</v>
      </c>
      <c r="BS92">
        <f>'Price List'!AM903</f>
        <v>1</v>
      </c>
      <c r="BT92" s="631">
        <f>'Price List'!AN1084</f>
        <v>60.2</v>
      </c>
      <c r="BU92" s="631">
        <f>'Price List'!AO1084</f>
        <v>78.260000000000005</v>
      </c>
      <c r="BV92" s="631">
        <f>'Price List'!AP1084</f>
        <v>90.300000000000011</v>
      </c>
      <c r="BW92" s="631">
        <f>'Price List'!AQ1084</f>
        <v>105.35000000000001</v>
      </c>
      <c r="BX92" s="631">
        <f>'Price List'!AR1084</f>
        <v>120.4</v>
      </c>
      <c r="BY92" s="368">
        <f>'Price List'!N1756</f>
        <v>506.5</v>
      </c>
      <c r="BZ92" s="610" t="e">
        <f>'Price List'!#REF!</f>
        <v>#REF!</v>
      </c>
    </row>
    <row r="93" spans="4:78" x14ac:dyDescent="0.2">
      <c r="D93" s="599"/>
      <c r="E93" s="602"/>
      <c r="F93" s="432"/>
      <c r="G93" s="599"/>
      <c r="H93" s="602"/>
      <c r="I93" s="615" t="str">
        <f>IF('KB Duct Parts'!$BL$14=1,"Galv","SS")</f>
        <v>Galv</v>
      </c>
      <c r="J93" s="899" t="str">
        <f t="shared" si="81"/>
        <v xml:space="preserve"> </v>
      </c>
      <c r="K93" s="900"/>
      <c r="L93" s="901" t="str">
        <f t="shared" si="82"/>
        <v xml:space="preserve"> </v>
      </c>
      <c r="M93" s="902"/>
      <c r="N93" s="430" t="str">
        <f t="shared" si="83"/>
        <v xml:space="preserve"> </v>
      </c>
      <c r="O93" s="632">
        <f>IF(D93&gt;0,IF('KB Duct Parts'!$BL$14=1,Y93,AB93),0)</f>
        <v>0</v>
      </c>
      <c r="P93" s="618">
        <f t="shared" si="85"/>
        <v>0</v>
      </c>
      <c r="Q93" s="671"/>
      <c r="R93" s="606" t="str">
        <f>IF(D93=0," ",IF(D93&gt;0,IF(AND(D93&gt;0,G93=30),VLOOKUP(E93,$BB$87:$BC$106,2),IF(AND(D93&gt;0,G93=45),VLOOKUP(E93,$BE$87:$BF$106,2),IF(AND(D93&gt;0,G93=90),VLOOKUP(E93,$BE$87:$BG$106,3))&amp;IF('KB Duct Parts'!$BL$14=2," SS","")))))</f>
        <v xml:space="preserve"> </v>
      </c>
      <c r="S93" t="str">
        <f>IF(AND('KB Duct Parts'!$BL$14=1,$D93&gt;0),VLOOKUP($E93,$BJ$6:$BO$25,S$5),IF(AND($D93&gt;0,'KB Duct Parts'!$BL$14=2),18," "))</f>
        <v xml:space="preserve"> </v>
      </c>
      <c r="T93" t="b">
        <f>IF(AND('KB Duct Parts'!$BL$14=1,$D93&gt;0),VLOOKUP($E93,$BJ$6:$BO$25,T$5),IF(AND($D93&gt;0,'KB Duct Parts'!$BL$14=2)," "))</f>
        <v>0</v>
      </c>
      <c r="U93" t="b">
        <f>IF(AND('KB Duct Parts'!$BL$14=1,$D93&gt;0),VLOOKUP($E93,$BJ$6:$BO$25,U$5),IF(AND($D93&gt;0,'KB Duct Parts'!$BL$14=2)," "))</f>
        <v>0</v>
      </c>
      <c r="V93" t="b">
        <f>IF(AND('KB Duct Parts'!$BL$14=1,$D93&gt;0),VLOOKUP($E93,$BJ$6:$BO$25,V$5),IF(AND($D93&gt;0,'KB Duct Parts'!$BL$14=2)," "))</f>
        <v>0</v>
      </c>
      <c r="W93" t="b">
        <f>IF(AND('KB Duct Parts'!$BL$14=1,$D93&gt;0),VLOOKUP($E93,$BJ$6:$BO$25,W$5),IF(AND($D93&gt;0,'KB Duct Parts'!$BL$14=2)," "))</f>
        <v>0</v>
      </c>
      <c r="Y93" t="b">
        <f t="shared" si="84"/>
        <v>0</v>
      </c>
      <c r="AB93" t="b">
        <f t="shared" si="77"/>
        <v>0</v>
      </c>
      <c r="AE93" s="426">
        <f t="shared" si="78"/>
        <v>0</v>
      </c>
      <c r="AF93" s="426">
        <f t="shared" si="79"/>
        <v>0</v>
      </c>
      <c r="AG93" s="426">
        <f t="shared" si="79"/>
        <v>0</v>
      </c>
      <c r="AH93" s="426">
        <f t="shared" si="79"/>
        <v>0</v>
      </c>
      <c r="AI93" s="426">
        <f t="shared" si="79"/>
        <v>0</v>
      </c>
      <c r="AJ93" s="426">
        <f t="shared" si="79"/>
        <v>0</v>
      </c>
      <c r="AK93" s="426">
        <f t="shared" si="79"/>
        <v>0</v>
      </c>
      <c r="AL93" s="426">
        <f t="shared" si="79"/>
        <v>0</v>
      </c>
      <c r="AM93" s="426">
        <f t="shared" si="79"/>
        <v>0</v>
      </c>
      <c r="AN93" s="426">
        <f t="shared" si="79"/>
        <v>0</v>
      </c>
      <c r="AO93" s="426">
        <f t="shared" si="79"/>
        <v>0</v>
      </c>
      <c r="AP93" s="426">
        <f t="shared" si="79"/>
        <v>0</v>
      </c>
      <c r="AQ93" s="426">
        <f t="shared" si="79"/>
        <v>0</v>
      </c>
      <c r="AR93" s="426">
        <f t="shared" si="79"/>
        <v>0</v>
      </c>
      <c r="AS93" s="426">
        <f t="shared" si="79"/>
        <v>0</v>
      </c>
      <c r="AT93" s="426">
        <f t="shared" si="79"/>
        <v>0</v>
      </c>
      <c r="AU93" s="426">
        <f t="shared" si="79"/>
        <v>0</v>
      </c>
      <c r="AV93" s="426">
        <f t="shared" si="80"/>
        <v>0</v>
      </c>
      <c r="AW93" s="426">
        <f t="shared" si="80"/>
        <v>0</v>
      </c>
      <c r="AX93" s="426">
        <f t="shared" si="80"/>
        <v>0</v>
      </c>
      <c r="AY93" s="426"/>
      <c r="AZ93" s="426"/>
      <c r="BA93" s="426"/>
      <c r="BB93" s="426">
        <v>9</v>
      </c>
      <c r="BC93" s="588">
        <v>14409.3</v>
      </c>
      <c r="BD93" s="368"/>
      <c r="BE93" s="426">
        <v>9</v>
      </c>
      <c r="BF93" s="588">
        <v>14409.45</v>
      </c>
      <c r="BG93" s="648">
        <v>14509</v>
      </c>
      <c r="BK93">
        <v>9</v>
      </c>
      <c r="BL93">
        <f>'Price List'!AF904</f>
        <v>18</v>
      </c>
      <c r="BM93">
        <f>'Price List'!AG904</f>
        <v>16</v>
      </c>
      <c r="BN93">
        <f>'Price List'!AH904</f>
        <v>14</v>
      </c>
      <c r="BO93">
        <f>'Price List'!AI904</f>
        <v>12</v>
      </c>
      <c r="BP93">
        <f>'Price List'!AJ904</f>
        <v>10</v>
      </c>
      <c r="BQ93">
        <f>'Price List'!AK904</f>
        <v>0</v>
      </c>
      <c r="BR93">
        <f>'Price List'!AL904</f>
        <v>0</v>
      </c>
      <c r="BS93">
        <f>'Price List'!AM904</f>
        <v>1</v>
      </c>
      <c r="BT93" s="631">
        <f>'Price List'!AN1085</f>
        <v>62.6</v>
      </c>
      <c r="BU93" s="631">
        <f>'Price List'!AO1085</f>
        <v>81.38000000000001</v>
      </c>
      <c r="BV93" s="631">
        <f>'Price List'!AP1085</f>
        <v>93.9</v>
      </c>
      <c r="BW93" s="631">
        <f>'Price List'!AQ1085</f>
        <v>109.55</v>
      </c>
      <c r="BX93" s="631">
        <f>'Price List'!AR1085</f>
        <v>125.2</v>
      </c>
      <c r="BY93" s="368">
        <f>'Price List'!N1757</f>
        <v>533.6</v>
      </c>
      <c r="BZ93" s="610" t="e">
        <f>'Price List'!#REF!</f>
        <v>#REF!</v>
      </c>
    </row>
    <row r="94" spans="4:78" x14ac:dyDescent="0.2">
      <c r="D94" s="599"/>
      <c r="E94" s="602"/>
      <c r="F94" s="432"/>
      <c r="G94" s="599"/>
      <c r="H94" s="602"/>
      <c r="I94" s="615" t="str">
        <f>IF('KB Duct Parts'!$BL$14=1,"Galv","SS")</f>
        <v>Galv</v>
      </c>
      <c r="J94" s="899" t="str">
        <f t="shared" si="81"/>
        <v xml:space="preserve"> </v>
      </c>
      <c r="K94" s="900"/>
      <c r="L94" s="901" t="str">
        <f t="shared" si="82"/>
        <v xml:space="preserve"> </v>
      </c>
      <c r="M94" s="902"/>
      <c r="N94" s="430" t="str">
        <f t="shared" si="83"/>
        <v xml:space="preserve"> </v>
      </c>
      <c r="O94" s="632">
        <f>IF(D94&gt;0,IF('KB Duct Parts'!$BL$14=1,Y94,AB94),0)</f>
        <v>0</v>
      </c>
      <c r="P94" s="618">
        <f t="shared" si="85"/>
        <v>0</v>
      </c>
      <c r="Q94" s="671"/>
      <c r="R94" s="606" t="str">
        <f>IF(D94=0," ",IF(D94&gt;0,IF(AND(D94&gt;0,G94=30),VLOOKUP(E94,$BB$87:$BC$106,2),IF(AND(D94&gt;0,G94=45),VLOOKUP(E94,$BE$87:$BF$106,2),IF(AND(D94&gt;0,G94=90),VLOOKUP(E94,$BE$87:$BG$106,3))&amp;IF('KB Duct Parts'!$BL$14=2," SS","")))))</f>
        <v xml:space="preserve"> </v>
      </c>
      <c r="S94" t="str">
        <f>IF(AND('KB Duct Parts'!$BL$14=1,$D94&gt;0),VLOOKUP($E94,$BJ$6:$BO$25,S$5),IF(AND($D94&gt;0,'KB Duct Parts'!$BL$14=2),18," "))</f>
        <v xml:space="preserve"> </v>
      </c>
      <c r="T94" t="b">
        <f>IF(AND('KB Duct Parts'!$BL$14=1,$D94&gt;0),VLOOKUP($E94,$BJ$6:$BO$25,T$5),IF(AND($D94&gt;0,'KB Duct Parts'!$BL$14=2)," "))</f>
        <v>0</v>
      </c>
      <c r="U94" t="b">
        <f>IF(AND('KB Duct Parts'!$BL$14=1,$D94&gt;0),VLOOKUP($E94,$BJ$6:$BO$25,U$5),IF(AND($D94&gt;0,'KB Duct Parts'!$BL$14=2)," "))</f>
        <v>0</v>
      </c>
      <c r="V94" t="b">
        <f>IF(AND('KB Duct Parts'!$BL$14=1,$D94&gt;0),VLOOKUP($E94,$BJ$6:$BO$25,V$5),IF(AND($D94&gt;0,'KB Duct Parts'!$BL$14=2)," "))</f>
        <v>0</v>
      </c>
      <c r="W94" t="b">
        <f>IF(AND('KB Duct Parts'!$BL$14=1,$D94&gt;0),VLOOKUP($E94,$BJ$6:$BO$25,W$5),IF(AND($D94&gt;0,'KB Duct Parts'!$BL$14=2)," "))</f>
        <v>0</v>
      </c>
      <c r="Y94" t="b">
        <f t="shared" si="84"/>
        <v>0</v>
      </c>
      <c r="AB94" t="b">
        <f t="shared" si="77"/>
        <v>0</v>
      </c>
      <c r="AE94" s="426">
        <f t="shared" si="78"/>
        <v>0</v>
      </c>
      <c r="AF94" s="426">
        <f t="shared" si="79"/>
        <v>0</v>
      </c>
      <c r="AG94" s="426">
        <f t="shared" si="79"/>
        <v>0</v>
      </c>
      <c r="AH94" s="426">
        <f t="shared" si="79"/>
        <v>0</v>
      </c>
      <c r="AI94" s="426">
        <f t="shared" si="79"/>
        <v>0</v>
      </c>
      <c r="AJ94" s="426">
        <f t="shared" si="79"/>
        <v>0</v>
      </c>
      <c r="AK94" s="426">
        <f t="shared" si="79"/>
        <v>0</v>
      </c>
      <c r="AL94" s="426">
        <f t="shared" si="79"/>
        <v>0</v>
      </c>
      <c r="AM94" s="426">
        <f t="shared" si="79"/>
        <v>0</v>
      </c>
      <c r="AN94" s="426">
        <f t="shared" si="79"/>
        <v>0</v>
      </c>
      <c r="AO94" s="426">
        <f t="shared" si="79"/>
        <v>0</v>
      </c>
      <c r="AP94" s="426">
        <f t="shared" si="79"/>
        <v>0</v>
      </c>
      <c r="AQ94" s="426">
        <f t="shared" si="79"/>
        <v>0</v>
      </c>
      <c r="AR94" s="426">
        <f t="shared" si="79"/>
        <v>0</v>
      </c>
      <c r="AS94" s="426">
        <f t="shared" si="79"/>
        <v>0</v>
      </c>
      <c r="AT94" s="426">
        <f t="shared" si="79"/>
        <v>0</v>
      </c>
      <c r="AU94" s="426">
        <f t="shared" si="79"/>
        <v>0</v>
      </c>
      <c r="AV94" s="426">
        <f t="shared" si="80"/>
        <v>0</v>
      </c>
      <c r="AW94" s="426">
        <f t="shared" si="80"/>
        <v>0</v>
      </c>
      <c r="AX94" s="426">
        <f t="shared" si="80"/>
        <v>0</v>
      </c>
      <c r="AY94" s="426"/>
      <c r="AZ94" s="426"/>
      <c r="BA94" s="426"/>
      <c r="BB94" s="426">
        <v>10</v>
      </c>
      <c r="BC94" s="588">
        <v>14410.3</v>
      </c>
      <c r="BD94" s="368"/>
      <c r="BE94" s="426">
        <v>10</v>
      </c>
      <c r="BF94" s="588">
        <v>14410.45</v>
      </c>
      <c r="BG94" s="648">
        <v>14510</v>
      </c>
      <c r="BK94">
        <v>10</v>
      </c>
      <c r="BL94">
        <f>'Price List'!AF905</f>
        <v>18</v>
      </c>
      <c r="BM94">
        <f>'Price List'!AG905</f>
        <v>16</v>
      </c>
      <c r="BN94">
        <f>'Price List'!AH905</f>
        <v>14</v>
      </c>
      <c r="BO94">
        <f>'Price List'!AI905</f>
        <v>12</v>
      </c>
      <c r="BP94">
        <f>'Price List'!AJ905</f>
        <v>10</v>
      </c>
      <c r="BQ94">
        <f>'Price List'!AK905</f>
        <v>0</v>
      </c>
      <c r="BR94">
        <f>'Price List'!AL905</f>
        <v>0</v>
      </c>
      <c r="BS94">
        <f>'Price List'!AM905</f>
        <v>1</v>
      </c>
      <c r="BT94" s="631">
        <f>'Price List'!AN1086</f>
        <v>68.099999999999994</v>
      </c>
      <c r="BU94" s="631">
        <f>'Price List'!AO1086</f>
        <v>88.53</v>
      </c>
      <c r="BV94" s="631">
        <f>'Price List'!AP1086</f>
        <v>102.14999999999999</v>
      </c>
      <c r="BW94" s="631">
        <f>'Price List'!AQ1086</f>
        <v>119.17499999999998</v>
      </c>
      <c r="BX94" s="631">
        <f>'Price List'!AR1086</f>
        <v>136.19999999999999</v>
      </c>
      <c r="BY94" s="368">
        <f>'Price List'!N1758</f>
        <v>562.4</v>
      </c>
      <c r="BZ94" s="610" t="e">
        <f>'Price List'!#REF!</f>
        <v>#REF!</v>
      </c>
    </row>
    <row r="95" spans="4:78" x14ac:dyDescent="0.2">
      <c r="D95" s="599"/>
      <c r="E95" s="602"/>
      <c r="F95" s="432"/>
      <c r="G95" s="599"/>
      <c r="H95" s="602"/>
      <c r="I95" s="615" t="str">
        <f>IF('KB Duct Parts'!$BL$14=1,"Galv","SS")</f>
        <v>Galv</v>
      </c>
      <c r="J95" s="899" t="str">
        <f t="shared" si="81"/>
        <v xml:space="preserve"> </v>
      </c>
      <c r="K95" s="900"/>
      <c r="L95" s="901" t="str">
        <f t="shared" si="82"/>
        <v xml:space="preserve"> </v>
      </c>
      <c r="M95" s="902"/>
      <c r="N95" s="430" t="str">
        <f t="shared" si="83"/>
        <v xml:space="preserve"> </v>
      </c>
      <c r="O95" s="632">
        <f>IF(D95&gt;0,IF('KB Duct Parts'!$BL$14=1,Y95,AB95),0)</f>
        <v>0</v>
      </c>
      <c r="P95" s="618">
        <f t="shared" si="85"/>
        <v>0</v>
      </c>
      <c r="Q95" s="671"/>
      <c r="R95" s="606" t="str">
        <f>IF(D95=0," ",IF(D95&gt;0,IF(AND(D95&gt;0,G95=30),VLOOKUP(E95,$BB$87:$BC$106,2),IF(AND(D95&gt;0,G95=45),VLOOKUP(E95,$BE$87:$BF$106,2),IF(AND(D95&gt;0,G95=90),VLOOKUP(E95,$BE$87:$BG$106,3))&amp;IF('KB Duct Parts'!$BL$14=2," SS","")))))</f>
        <v xml:space="preserve"> </v>
      </c>
      <c r="S95" t="str">
        <f>IF(AND('KB Duct Parts'!$BL$14=1,$D95&gt;0),VLOOKUP($E95,$BJ$6:$BO$25,S$5),IF(AND($D95&gt;0,'KB Duct Parts'!$BL$14=2),18," "))</f>
        <v xml:space="preserve"> </v>
      </c>
      <c r="T95" t="b">
        <f>IF(AND('KB Duct Parts'!$BL$14=1,$D95&gt;0),VLOOKUP($E95,$BJ$6:$BO$25,T$5),IF(AND($D95&gt;0,'KB Duct Parts'!$BL$14=2)," "))</f>
        <v>0</v>
      </c>
      <c r="U95" t="b">
        <f>IF(AND('KB Duct Parts'!$BL$14=1,$D95&gt;0),VLOOKUP($E95,$BJ$6:$BO$25,U$5),IF(AND($D95&gt;0,'KB Duct Parts'!$BL$14=2)," "))</f>
        <v>0</v>
      </c>
      <c r="V95" t="b">
        <f>IF(AND('KB Duct Parts'!$BL$14=1,$D95&gt;0),VLOOKUP($E95,$BJ$6:$BO$25,V$5),IF(AND($D95&gt;0,'KB Duct Parts'!$BL$14=2)," "))</f>
        <v>0</v>
      </c>
      <c r="W95" t="b">
        <f>IF(AND('KB Duct Parts'!$BL$14=1,$D95&gt;0),VLOOKUP($E95,$BJ$6:$BO$25,W$5),IF(AND($D95&gt;0,'KB Duct Parts'!$BL$14=2)," "))</f>
        <v>0</v>
      </c>
      <c r="Y95" t="b">
        <f t="shared" si="84"/>
        <v>0</v>
      </c>
      <c r="AB95" t="b">
        <f t="shared" si="77"/>
        <v>0</v>
      </c>
      <c r="AE95" s="426">
        <f t="shared" si="78"/>
        <v>0</v>
      </c>
      <c r="AF95" s="426">
        <f t="shared" si="79"/>
        <v>0</v>
      </c>
      <c r="AG95" s="426">
        <f t="shared" si="79"/>
        <v>0</v>
      </c>
      <c r="AH95" s="426">
        <f t="shared" si="79"/>
        <v>0</v>
      </c>
      <c r="AI95" s="426">
        <f t="shared" si="79"/>
        <v>0</v>
      </c>
      <c r="AJ95" s="426">
        <f t="shared" si="79"/>
        <v>0</v>
      </c>
      <c r="AK95" s="426">
        <f t="shared" si="79"/>
        <v>0</v>
      </c>
      <c r="AL95" s="426">
        <f t="shared" si="79"/>
        <v>0</v>
      </c>
      <c r="AM95" s="426">
        <f t="shared" si="79"/>
        <v>0</v>
      </c>
      <c r="AN95" s="426">
        <f t="shared" si="79"/>
        <v>0</v>
      </c>
      <c r="AO95" s="426">
        <f t="shared" si="79"/>
        <v>0</v>
      </c>
      <c r="AP95" s="426">
        <f t="shared" si="79"/>
        <v>0</v>
      </c>
      <c r="AQ95" s="426">
        <f t="shared" si="79"/>
        <v>0</v>
      </c>
      <c r="AR95" s="426">
        <f t="shared" si="79"/>
        <v>0</v>
      </c>
      <c r="AS95" s="426">
        <f t="shared" si="79"/>
        <v>0</v>
      </c>
      <c r="AT95" s="426">
        <f t="shared" si="79"/>
        <v>0</v>
      </c>
      <c r="AU95" s="426">
        <f t="shared" si="79"/>
        <v>0</v>
      </c>
      <c r="AV95" s="426">
        <f t="shared" si="80"/>
        <v>0</v>
      </c>
      <c r="AW95" s="426">
        <f t="shared" si="80"/>
        <v>0</v>
      </c>
      <c r="AX95" s="426">
        <f t="shared" si="80"/>
        <v>0</v>
      </c>
      <c r="AY95" s="426"/>
      <c r="AZ95" s="426"/>
      <c r="BA95" s="426"/>
      <c r="BB95" s="426">
        <v>11</v>
      </c>
      <c r="BC95" s="588">
        <v>14411.3</v>
      </c>
      <c r="BD95" s="368"/>
      <c r="BE95" s="426">
        <v>11</v>
      </c>
      <c r="BF95" s="588">
        <v>14411.45</v>
      </c>
      <c r="BG95" s="648">
        <v>14511</v>
      </c>
      <c r="BK95">
        <v>11</v>
      </c>
      <c r="BL95">
        <f>'Price List'!AF906</f>
        <v>18</v>
      </c>
      <c r="BM95">
        <f>'Price List'!AG906</f>
        <v>16</v>
      </c>
      <c r="BN95">
        <f>'Price List'!AH906</f>
        <v>14</v>
      </c>
      <c r="BO95">
        <f>'Price List'!AI906</f>
        <v>12</v>
      </c>
      <c r="BP95">
        <f>'Price List'!AJ906</f>
        <v>10</v>
      </c>
      <c r="BQ95">
        <f>'Price List'!AK906</f>
        <v>0</v>
      </c>
      <c r="BR95">
        <f>'Price List'!AL906</f>
        <v>0</v>
      </c>
      <c r="BS95">
        <f>'Price List'!AM906</f>
        <v>1</v>
      </c>
      <c r="BT95" s="631">
        <f>'Price List'!AN1087</f>
        <v>70.7</v>
      </c>
      <c r="BU95" s="631">
        <f>'Price List'!AO1087</f>
        <v>91.910000000000011</v>
      </c>
      <c r="BV95" s="631">
        <f>'Price List'!AP1087</f>
        <v>106.05000000000001</v>
      </c>
      <c r="BW95" s="631">
        <f>'Price List'!AQ1087</f>
        <v>123.72500000000001</v>
      </c>
      <c r="BX95" s="631">
        <f>'Price List'!AR1087</f>
        <v>141.4</v>
      </c>
      <c r="BY95" s="368">
        <f>'Price List'!N1759</f>
        <v>593.79999999999995</v>
      </c>
      <c r="BZ95" s="610" t="e">
        <f>'Price List'!#REF!</f>
        <v>#REF!</v>
      </c>
    </row>
    <row r="96" spans="4:78" x14ac:dyDescent="0.2">
      <c r="D96" s="599"/>
      <c r="E96" s="602"/>
      <c r="F96" s="432"/>
      <c r="G96" s="599"/>
      <c r="H96" s="602"/>
      <c r="I96" s="615" t="str">
        <f>IF('KB Duct Parts'!$BL$14=1,"Galv","SS")</f>
        <v>Galv</v>
      </c>
      <c r="J96" s="899" t="str">
        <f t="shared" si="81"/>
        <v xml:space="preserve"> </v>
      </c>
      <c r="K96" s="900"/>
      <c r="L96" s="901" t="str">
        <f t="shared" si="82"/>
        <v xml:space="preserve"> </v>
      </c>
      <c r="M96" s="902"/>
      <c r="N96" s="430" t="str">
        <f t="shared" si="83"/>
        <v xml:space="preserve"> </v>
      </c>
      <c r="O96" s="632">
        <f>IF(D96&gt;0,IF('KB Duct Parts'!$BL$14=1,Y96,AB96),0)</f>
        <v>0</v>
      </c>
      <c r="P96" s="618">
        <f t="shared" si="85"/>
        <v>0</v>
      </c>
      <c r="Q96" s="671"/>
      <c r="R96" s="606" t="str">
        <f>IF(D96=0," ",IF(D96&gt;0,IF(AND(D96&gt;0,G96=30),VLOOKUP(E96,$BB$87:$BC$106,2),IF(AND(D96&gt;0,G96=45),VLOOKUP(E96,$BE$87:$BF$106,2),IF(AND(D96&gt;0,G96=90),VLOOKUP(E96,$BE$87:$BG$106,3))&amp;IF('KB Duct Parts'!$BL$14=2," SS","")))))</f>
        <v xml:space="preserve"> </v>
      </c>
      <c r="S96" t="str">
        <f>IF(AND('KB Duct Parts'!$BL$14=1,$D96&gt;0),VLOOKUP($E96,$BJ$6:$BO$25,S$5),IF(AND($D96&gt;0,'KB Duct Parts'!$BL$14=2),18," "))</f>
        <v xml:space="preserve"> </v>
      </c>
      <c r="T96" t="b">
        <f>IF(AND('KB Duct Parts'!$BL$14=1,$D96&gt;0),VLOOKUP($E96,$BJ$6:$BO$25,T$5),IF(AND($D96&gt;0,'KB Duct Parts'!$BL$14=2)," "))</f>
        <v>0</v>
      </c>
      <c r="U96" t="b">
        <f>IF(AND('KB Duct Parts'!$BL$14=1,$D96&gt;0),VLOOKUP($E96,$BJ$6:$BO$25,U$5),IF(AND($D96&gt;0,'KB Duct Parts'!$BL$14=2)," "))</f>
        <v>0</v>
      </c>
      <c r="V96" t="b">
        <f>IF(AND('KB Duct Parts'!$BL$14=1,$D96&gt;0),VLOOKUP($E96,$BJ$6:$BO$25,V$5),IF(AND($D96&gt;0,'KB Duct Parts'!$BL$14=2)," "))</f>
        <v>0</v>
      </c>
      <c r="W96" t="b">
        <f>IF(AND('KB Duct Parts'!$BL$14=1,$D96&gt;0),VLOOKUP($E96,$BJ$6:$BO$25,W$5),IF(AND($D96&gt;0,'KB Duct Parts'!$BL$14=2)," "))</f>
        <v>0</v>
      </c>
      <c r="Y96" t="b">
        <f t="shared" si="84"/>
        <v>0</v>
      </c>
      <c r="AB96" t="b">
        <f t="shared" si="77"/>
        <v>0</v>
      </c>
      <c r="AE96" s="426">
        <f t="shared" si="78"/>
        <v>0</v>
      </c>
      <c r="AF96" s="426">
        <f t="shared" si="79"/>
        <v>0</v>
      </c>
      <c r="AG96" s="426">
        <f t="shared" si="79"/>
        <v>0</v>
      </c>
      <c r="AH96" s="426">
        <f t="shared" si="79"/>
        <v>0</v>
      </c>
      <c r="AI96" s="426">
        <f t="shared" si="79"/>
        <v>0</v>
      </c>
      <c r="AJ96" s="426">
        <f t="shared" si="79"/>
        <v>0</v>
      </c>
      <c r="AK96" s="426">
        <f t="shared" si="79"/>
        <v>0</v>
      </c>
      <c r="AL96" s="426">
        <f t="shared" si="79"/>
        <v>0</v>
      </c>
      <c r="AM96" s="426">
        <f t="shared" si="79"/>
        <v>0</v>
      </c>
      <c r="AN96" s="426">
        <f t="shared" si="79"/>
        <v>0</v>
      </c>
      <c r="AO96" s="426">
        <f t="shared" si="79"/>
        <v>0</v>
      </c>
      <c r="AP96" s="426">
        <f t="shared" si="79"/>
        <v>0</v>
      </c>
      <c r="AQ96" s="426">
        <f t="shared" si="79"/>
        <v>0</v>
      </c>
      <c r="AR96" s="426">
        <f t="shared" si="79"/>
        <v>0</v>
      </c>
      <c r="AS96" s="426">
        <f t="shared" si="79"/>
        <v>0</v>
      </c>
      <c r="AT96" s="426">
        <f t="shared" si="79"/>
        <v>0</v>
      </c>
      <c r="AU96" s="426">
        <f t="shared" si="79"/>
        <v>0</v>
      </c>
      <c r="AV96" s="426">
        <f t="shared" si="80"/>
        <v>0</v>
      </c>
      <c r="AW96" s="426">
        <f t="shared" si="80"/>
        <v>0</v>
      </c>
      <c r="AX96" s="426">
        <f t="shared" si="80"/>
        <v>0</v>
      </c>
      <c r="AY96" s="426"/>
      <c r="AZ96" s="426"/>
      <c r="BA96" s="426"/>
      <c r="BB96" s="426">
        <v>12</v>
      </c>
      <c r="BC96" s="588">
        <v>14412.3</v>
      </c>
      <c r="BD96" s="368"/>
      <c r="BE96" s="426">
        <v>12</v>
      </c>
      <c r="BF96" s="588">
        <v>14412.45</v>
      </c>
      <c r="BG96" s="648">
        <v>14512</v>
      </c>
      <c r="BK96">
        <v>12</v>
      </c>
      <c r="BL96">
        <f>'Price List'!AF907</f>
        <v>18</v>
      </c>
      <c r="BM96">
        <f>'Price List'!AG907</f>
        <v>16</v>
      </c>
      <c r="BN96">
        <f>'Price List'!AH907</f>
        <v>14</v>
      </c>
      <c r="BO96">
        <f>'Price List'!AI907</f>
        <v>12</v>
      </c>
      <c r="BP96">
        <f>'Price List'!AJ907</f>
        <v>10</v>
      </c>
      <c r="BQ96">
        <f>'Price List'!AK907</f>
        <v>0</v>
      </c>
      <c r="BR96">
        <f>'Price List'!AL907</f>
        <v>0</v>
      </c>
      <c r="BS96">
        <f>'Price List'!AM907</f>
        <v>1</v>
      </c>
      <c r="BT96" s="631">
        <f>'Price List'!AN1088</f>
        <v>73.2</v>
      </c>
      <c r="BU96" s="631">
        <f>'Price List'!AO1088</f>
        <v>95.160000000000011</v>
      </c>
      <c r="BV96" s="631">
        <f>'Price List'!AP1088</f>
        <v>109.80000000000001</v>
      </c>
      <c r="BW96" s="631">
        <f>'Price List'!AQ1088</f>
        <v>128.1</v>
      </c>
      <c r="BX96" s="631">
        <f>'Price List'!AR1088</f>
        <v>146.4</v>
      </c>
      <c r="BY96" s="368">
        <f>'Price List'!N1760</f>
        <v>625.20000000000005</v>
      </c>
      <c r="BZ96" s="610" t="e">
        <f>'Price List'!#REF!</f>
        <v>#REF!</v>
      </c>
    </row>
    <row r="97" spans="4:78" x14ac:dyDescent="0.2">
      <c r="D97" s="599"/>
      <c r="E97" s="602"/>
      <c r="F97" s="432"/>
      <c r="G97" s="599"/>
      <c r="H97" s="602"/>
      <c r="I97" s="615" t="str">
        <f>IF('KB Duct Parts'!$BL$14=1,"Galv","SS")</f>
        <v>Galv</v>
      </c>
      <c r="J97" s="899" t="str">
        <f t="shared" si="81"/>
        <v xml:space="preserve"> </v>
      </c>
      <c r="K97" s="900"/>
      <c r="L97" s="901" t="str">
        <f t="shared" si="82"/>
        <v xml:space="preserve"> </v>
      </c>
      <c r="M97" s="902"/>
      <c r="N97" s="430" t="str">
        <f t="shared" si="83"/>
        <v xml:space="preserve"> </v>
      </c>
      <c r="O97" s="632">
        <f>IF(D97&gt;0,IF('KB Duct Parts'!$BL$14=1,Y97,AB97),0)</f>
        <v>0</v>
      </c>
      <c r="P97" s="618">
        <f t="shared" si="85"/>
        <v>0</v>
      </c>
      <c r="Q97" s="671"/>
      <c r="R97" s="606" t="str">
        <f>IF(D97=0," ",IF(D97&gt;0,IF(AND(D97&gt;0,G97=30),VLOOKUP(E97,$BB$87:$BC$106,2),IF(AND(D97&gt;0,G97=45),VLOOKUP(E97,$BE$87:$BF$106,2),IF(AND(D97&gt;0,G97=90),VLOOKUP(E97,$BE$87:$BG$106,3))&amp;IF('KB Duct Parts'!$BL$14=2," SS","")))))</f>
        <v xml:space="preserve"> </v>
      </c>
      <c r="S97" t="str">
        <f>IF(AND('KB Duct Parts'!$BL$14=1,$D97&gt;0),VLOOKUP($E97,$BJ$6:$BO$25,S$5),IF(AND($D97&gt;0,'KB Duct Parts'!$BL$14=2),18," "))</f>
        <v xml:space="preserve"> </v>
      </c>
      <c r="T97" t="b">
        <f>IF(AND('KB Duct Parts'!$BL$14=1,$D97&gt;0),VLOOKUP($E97,$BJ$6:$BO$25,T$5),IF(AND($D97&gt;0,'KB Duct Parts'!$BL$14=2)," "))</f>
        <v>0</v>
      </c>
      <c r="U97" t="b">
        <f>IF(AND('KB Duct Parts'!$BL$14=1,$D97&gt;0),VLOOKUP($E97,$BJ$6:$BO$25,U$5),IF(AND($D97&gt;0,'KB Duct Parts'!$BL$14=2)," "))</f>
        <v>0</v>
      </c>
      <c r="V97" t="b">
        <f>IF(AND('KB Duct Parts'!$BL$14=1,$D97&gt;0),VLOOKUP($E97,$BJ$6:$BO$25,V$5),IF(AND($D97&gt;0,'KB Duct Parts'!$BL$14=2)," "))</f>
        <v>0</v>
      </c>
      <c r="W97" t="b">
        <f>IF(AND('KB Duct Parts'!$BL$14=1,$D97&gt;0),VLOOKUP($E97,$BJ$6:$BO$25,W$5),IF(AND($D97&gt;0,'KB Duct Parts'!$BL$14=2)," "))</f>
        <v>0</v>
      </c>
      <c r="Y97" t="b">
        <f t="shared" si="84"/>
        <v>0</v>
      </c>
      <c r="AB97" t="b">
        <f t="shared" si="77"/>
        <v>0</v>
      </c>
      <c r="AE97" s="426">
        <f t="shared" si="78"/>
        <v>0</v>
      </c>
      <c r="AF97" s="426">
        <f t="shared" si="79"/>
        <v>0</v>
      </c>
      <c r="AG97" s="426">
        <f t="shared" si="79"/>
        <v>0</v>
      </c>
      <c r="AH97" s="426">
        <f t="shared" si="79"/>
        <v>0</v>
      </c>
      <c r="AI97" s="426">
        <f t="shared" si="79"/>
        <v>0</v>
      </c>
      <c r="AJ97" s="426">
        <f t="shared" si="79"/>
        <v>0</v>
      </c>
      <c r="AK97" s="426">
        <f t="shared" si="79"/>
        <v>0</v>
      </c>
      <c r="AL97" s="426">
        <f t="shared" si="79"/>
        <v>0</v>
      </c>
      <c r="AM97" s="426">
        <f t="shared" si="79"/>
        <v>0</v>
      </c>
      <c r="AN97" s="426">
        <f t="shared" si="79"/>
        <v>0</v>
      </c>
      <c r="AO97" s="426">
        <f t="shared" si="79"/>
        <v>0</v>
      </c>
      <c r="AP97" s="426">
        <f t="shared" si="79"/>
        <v>0</v>
      </c>
      <c r="AQ97" s="426">
        <f t="shared" si="79"/>
        <v>0</v>
      </c>
      <c r="AR97" s="426">
        <f t="shared" si="79"/>
        <v>0</v>
      </c>
      <c r="AS97" s="426">
        <f t="shared" si="79"/>
        <v>0</v>
      </c>
      <c r="AT97" s="426">
        <f t="shared" si="79"/>
        <v>0</v>
      </c>
      <c r="AU97" s="426">
        <f t="shared" si="79"/>
        <v>0</v>
      </c>
      <c r="AV97" s="426">
        <f t="shared" si="80"/>
        <v>0</v>
      </c>
      <c r="AW97" s="426">
        <f t="shared" si="80"/>
        <v>0</v>
      </c>
      <c r="AX97" s="426">
        <f t="shared" si="80"/>
        <v>0</v>
      </c>
      <c r="AY97" s="426"/>
      <c r="AZ97" s="426"/>
      <c r="BA97" s="426"/>
      <c r="BB97" s="426">
        <v>13</v>
      </c>
      <c r="BC97" s="588">
        <v>14413.3</v>
      </c>
      <c r="BD97" s="368"/>
      <c r="BE97" s="426">
        <v>13</v>
      </c>
      <c r="BF97" s="588">
        <v>14413.45</v>
      </c>
      <c r="BG97" s="648">
        <v>14513</v>
      </c>
      <c r="BK97">
        <v>13</v>
      </c>
      <c r="BL97">
        <f>'Price List'!AF908</f>
        <v>18</v>
      </c>
      <c r="BM97">
        <f>'Price List'!AG908</f>
        <v>16</v>
      </c>
      <c r="BN97">
        <f>'Price List'!AH908</f>
        <v>14</v>
      </c>
      <c r="BO97">
        <f>'Price List'!AI908</f>
        <v>12</v>
      </c>
      <c r="BP97">
        <f>'Price List'!AJ908</f>
        <v>10</v>
      </c>
      <c r="BQ97">
        <f>'Price List'!AK908</f>
        <v>0</v>
      </c>
      <c r="BR97">
        <f>'Price List'!AL908</f>
        <v>0</v>
      </c>
      <c r="BS97">
        <f>'Price List'!AM908</f>
        <v>1</v>
      </c>
      <c r="BT97" s="631">
        <f>'Price List'!AN1089</f>
        <v>78.2</v>
      </c>
      <c r="BU97" s="631">
        <f>'Price List'!AO1089</f>
        <v>101.66000000000001</v>
      </c>
      <c r="BV97" s="631">
        <f>'Price List'!AP1089</f>
        <v>117.30000000000001</v>
      </c>
      <c r="BW97" s="631">
        <f>'Price List'!AQ1089</f>
        <v>136.85</v>
      </c>
      <c r="BX97" s="631">
        <f>'Price List'!AR1089</f>
        <v>156.4</v>
      </c>
      <c r="BY97" s="368">
        <f>'Price List'!N1761</f>
        <v>683.9</v>
      </c>
      <c r="BZ97" s="610" t="e">
        <f>'Price List'!#REF!</f>
        <v>#REF!</v>
      </c>
    </row>
    <row r="98" spans="4:78" ht="13.5" thickBot="1" x14ac:dyDescent="0.25">
      <c r="D98" s="600"/>
      <c r="E98" s="603"/>
      <c r="F98" s="594"/>
      <c r="G98" s="600"/>
      <c r="H98" s="603"/>
      <c r="I98" s="651" t="str">
        <f>IF('KB Duct Parts'!$BL$14=1,"Galv","SS")</f>
        <v>Galv</v>
      </c>
      <c r="J98" s="913" t="str">
        <f t="shared" si="81"/>
        <v xml:space="preserve"> </v>
      </c>
      <c r="K98" s="914"/>
      <c r="L98" s="915" t="str">
        <f t="shared" si="82"/>
        <v xml:space="preserve"> </v>
      </c>
      <c r="M98" s="916"/>
      <c r="N98" s="608" t="str">
        <f t="shared" si="83"/>
        <v xml:space="preserve"> </v>
      </c>
      <c r="O98" s="672">
        <f>IF(D98&gt;0,IF('KB Duct Parts'!$BL$14=1,Y98,AB98),0)</f>
        <v>0</v>
      </c>
      <c r="P98" s="619">
        <f t="shared" si="85"/>
        <v>0</v>
      </c>
      <c r="Q98" s="671"/>
      <c r="R98" s="669" t="str">
        <f>IF(D98=0," ",IF(D98&gt;0,IF(AND(D98&gt;0,G98=30),VLOOKUP(E98,$BB$87:$BC$106,2),IF(AND(D98&gt;0,G98=45),VLOOKUP(E98,$BE$87:$BF$106,2),IF(AND(D98&gt;0,G98=90),VLOOKUP(E98,$BE$87:$BG$106,3))&amp;IF('KB Duct Parts'!$BL$14=2," SS","")))))</f>
        <v xml:space="preserve"> </v>
      </c>
      <c r="S98" t="str">
        <f>IF(AND('KB Duct Parts'!$BL$14=1,$D98&gt;0),VLOOKUP($E98,$BJ$6:$BO$25,S$5),IF(AND($D98&gt;0,'KB Duct Parts'!$BL$14=2),18," "))</f>
        <v xml:space="preserve"> </v>
      </c>
      <c r="T98" t="b">
        <f>IF(AND('KB Duct Parts'!$BL$14=1,$D98&gt;0),VLOOKUP($E98,$BJ$6:$BO$25,T$5),IF(AND($D98&gt;0,'KB Duct Parts'!$BL$14=2)," "))</f>
        <v>0</v>
      </c>
      <c r="U98" t="b">
        <f>IF(AND('KB Duct Parts'!$BL$14=1,$D98&gt;0),VLOOKUP($E98,$BJ$6:$BO$25,U$5),IF(AND($D98&gt;0,'KB Duct Parts'!$BL$14=2)," "))</f>
        <v>0</v>
      </c>
      <c r="V98" t="b">
        <f>IF(AND('KB Duct Parts'!$BL$14=1,$D98&gt;0),VLOOKUP($E98,$BJ$6:$BO$25,V$5),IF(AND($D98&gt;0,'KB Duct Parts'!$BL$14=2)," "))</f>
        <v>0</v>
      </c>
      <c r="W98" t="b">
        <f>IF(AND('KB Duct Parts'!$BL$14=1,$D98&gt;0),VLOOKUP($E98,$BJ$6:$BO$25,W$5),IF(AND($D98&gt;0,'KB Duct Parts'!$BL$14=2)," "))</f>
        <v>0</v>
      </c>
      <c r="Y98" t="b">
        <f t="shared" si="84"/>
        <v>0</v>
      </c>
      <c r="AB98" t="b">
        <f t="shared" si="77"/>
        <v>0</v>
      </c>
      <c r="AE98" s="426">
        <f t="shared" si="78"/>
        <v>0</v>
      </c>
      <c r="AF98" s="426">
        <f t="shared" si="79"/>
        <v>0</v>
      </c>
      <c r="AG98" s="426">
        <f t="shared" si="79"/>
        <v>0</v>
      </c>
      <c r="AH98" s="426">
        <f t="shared" si="79"/>
        <v>0</v>
      </c>
      <c r="AI98" s="426">
        <f t="shared" si="79"/>
        <v>0</v>
      </c>
      <c r="AJ98" s="426">
        <f t="shared" si="79"/>
        <v>0</v>
      </c>
      <c r="AK98" s="426">
        <f t="shared" si="79"/>
        <v>0</v>
      </c>
      <c r="AL98" s="426">
        <f t="shared" si="79"/>
        <v>0</v>
      </c>
      <c r="AM98" s="426">
        <f t="shared" si="79"/>
        <v>0</v>
      </c>
      <c r="AN98" s="426">
        <f t="shared" si="79"/>
        <v>0</v>
      </c>
      <c r="AO98" s="426">
        <f t="shared" si="79"/>
        <v>0</v>
      </c>
      <c r="AP98" s="426">
        <f t="shared" si="79"/>
        <v>0</v>
      </c>
      <c r="AQ98" s="426">
        <f t="shared" si="79"/>
        <v>0</v>
      </c>
      <c r="AR98" s="426">
        <f t="shared" si="79"/>
        <v>0</v>
      </c>
      <c r="AS98" s="426">
        <f t="shared" si="79"/>
        <v>0</v>
      </c>
      <c r="AT98" s="426">
        <f t="shared" si="79"/>
        <v>0</v>
      </c>
      <c r="AU98" s="426">
        <f t="shared" si="79"/>
        <v>0</v>
      </c>
      <c r="AV98" s="426">
        <f t="shared" si="80"/>
        <v>0</v>
      </c>
      <c r="AW98" s="426">
        <f t="shared" si="80"/>
        <v>0</v>
      </c>
      <c r="AX98" s="426">
        <f t="shared" si="80"/>
        <v>0</v>
      </c>
      <c r="AY98" s="426"/>
      <c r="AZ98" s="426"/>
      <c r="BA98" s="426"/>
      <c r="BB98" s="426">
        <v>14</v>
      </c>
      <c r="BC98" s="588">
        <v>14414.3</v>
      </c>
      <c r="BD98" s="368"/>
      <c r="BE98" s="426">
        <v>14</v>
      </c>
      <c r="BF98" s="588">
        <v>14414.45</v>
      </c>
      <c r="BG98" s="648">
        <v>14514</v>
      </c>
      <c r="BK98">
        <v>14</v>
      </c>
      <c r="BL98">
        <f>'Price List'!AF909</f>
        <v>18</v>
      </c>
      <c r="BM98">
        <f>'Price List'!AG909</f>
        <v>16</v>
      </c>
      <c r="BN98">
        <f>'Price List'!AH909</f>
        <v>14</v>
      </c>
      <c r="BO98">
        <f>'Price List'!AI909</f>
        <v>12</v>
      </c>
      <c r="BP98">
        <f>'Price List'!AJ909</f>
        <v>10</v>
      </c>
      <c r="BQ98">
        <f>'Price List'!AK909</f>
        <v>0</v>
      </c>
      <c r="BR98">
        <f>'Price List'!AL909</f>
        <v>0</v>
      </c>
      <c r="BS98">
        <f>'Price List'!AM909</f>
        <v>1</v>
      </c>
      <c r="BT98" s="631">
        <f>'Price List'!AN1090</f>
        <v>82.7</v>
      </c>
      <c r="BU98" s="631">
        <f>'Price List'!AO1090</f>
        <v>107.51</v>
      </c>
      <c r="BV98" s="631">
        <f>'Price List'!AP1090</f>
        <v>124.05000000000001</v>
      </c>
      <c r="BW98" s="631">
        <f>'Price List'!AQ1090</f>
        <v>144.72499999999999</v>
      </c>
      <c r="BX98" s="631">
        <f>'Price List'!AR1090</f>
        <v>165.4</v>
      </c>
      <c r="BY98" s="368">
        <f>'Price List'!N1762</f>
        <v>742.7</v>
      </c>
      <c r="BZ98" s="610" t="e">
        <f>'Price List'!#REF!</f>
        <v>#REF!</v>
      </c>
    </row>
    <row r="99" spans="4:78" ht="13.5" thickTop="1" x14ac:dyDescent="0.2">
      <c r="Q99"/>
      <c r="S99" s="365"/>
      <c r="AD99"/>
      <c r="AE99" s="426">
        <f t="shared" si="78"/>
        <v>0</v>
      </c>
      <c r="AF99" s="426">
        <f t="shared" si="79"/>
        <v>0</v>
      </c>
      <c r="AG99" s="426">
        <f t="shared" si="79"/>
        <v>0</v>
      </c>
      <c r="AH99" s="426">
        <f t="shared" si="79"/>
        <v>0</v>
      </c>
      <c r="AI99" s="426">
        <f t="shared" si="79"/>
        <v>0</v>
      </c>
      <c r="AJ99" s="426">
        <f t="shared" si="79"/>
        <v>0</v>
      </c>
      <c r="AK99" s="426">
        <f t="shared" si="79"/>
        <v>0</v>
      </c>
      <c r="AL99" s="426">
        <f t="shared" si="79"/>
        <v>0</v>
      </c>
      <c r="AM99" s="426">
        <f t="shared" si="79"/>
        <v>0</v>
      </c>
      <c r="AN99" s="426">
        <f t="shared" si="79"/>
        <v>0</v>
      </c>
      <c r="AO99" s="426">
        <f t="shared" si="79"/>
        <v>0</v>
      </c>
      <c r="AP99" s="426">
        <f t="shared" si="79"/>
        <v>0</v>
      </c>
      <c r="AQ99" s="426">
        <f t="shared" si="79"/>
        <v>0</v>
      </c>
      <c r="AR99" s="426">
        <f t="shared" si="79"/>
        <v>0</v>
      </c>
      <c r="AS99" s="426">
        <f t="shared" si="79"/>
        <v>0</v>
      </c>
      <c r="AT99" s="426">
        <f t="shared" si="79"/>
        <v>0</v>
      </c>
      <c r="AU99" s="426">
        <f t="shared" si="79"/>
        <v>0</v>
      </c>
      <c r="AV99" s="426">
        <f t="shared" si="80"/>
        <v>0</v>
      </c>
      <c r="AW99" s="426">
        <f t="shared" si="80"/>
        <v>0</v>
      </c>
      <c r="AX99" s="426">
        <f t="shared" si="80"/>
        <v>0</v>
      </c>
      <c r="AY99" s="426"/>
      <c r="AZ99" s="426"/>
      <c r="BA99" s="426"/>
      <c r="BB99">
        <v>15</v>
      </c>
      <c r="BC99" s="588">
        <v>14415.3</v>
      </c>
      <c r="BD99" s="426"/>
      <c r="BE99">
        <v>15</v>
      </c>
      <c r="BF99" s="588">
        <v>14415.45</v>
      </c>
      <c r="BG99" s="648">
        <v>14515</v>
      </c>
      <c r="BK99">
        <v>15</v>
      </c>
      <c r="BL99">
        <f>'Price List'!AF910</f>
        <v>18</v>
      </c>
      <c r="BM99">
        <f>'Price List'!AG910</f>
        <v>16</v>
      </c>
      <c r="BN99">
        <f>'Price List'!AH910</f>
        <v>14</v>
      </c>
      <c r="BO99">
        <f>'Price List'!AI910</f>
        <v>12</v>
      </c>
      <c r="BP99">
        <f>'Price List'!AJ910</f>
        <v>10</v>
      </c>
      <c r="BQ99">
        <f>'Price List'!AK910</f>
        <v>0</v>
      </c>
      <c r="BR99">
        <f>'Price List'!AL910</f>
        <v>0</v>
      </c>
      <c r="BT99" s="631">
        <f>'Price List'!AN1091</f>
        <v>88</v>
      </c>
      <c r="BU99" s="631">
        <f>'Price List'!AO1091</f>
        <v>114.4</v>
      </c>
      <c r="BV99" s="631">
        <f>'Price List'!AP1091</f>
        <v>132</v>
      </c>
      <c r="BW99" s="631">
        <f>'Price List'!AQ1091</f>
        <v>154</v>
      </c>
      <c r="BX99" s="631">
        <f>'Price List'!AR1091</f>
        <v>176</v>
      </c>
    </row>
    <row r="100" spans="4:78" x14ac:dyDescent="0.2">
      <c r="Q100"/>
      <c r="S100" s="365"/>
      <c r="AD100"/>
      <c r="AF100" s="426"/>
      <c r="AG100" s="426"/>
      <c r="AH100" s="426"/>
      <c r="AI100" s="426"/>
      <c r="AJ100" s="426"/>
      <c r="AK100" s="426"/>
      <c r="AL100" s="426"/>
      <c r="AM100" s="426"/>
      <c r="AN100" s="426"/>
      <c r="AO100" s="426"/>
      <c r="AP100" s="426"/>
      <c r="AQ100" s="426"/>
      <c r="AR100" s="426"/>
      <c r="AS100" s="426"/>
      <c r="AT100" s="426"/>
      <c r="AU100" s="426"/>
      <c r="AV100" s="426"/>
      <c r="AW100" s="426"/>
      <c r="AX100" s="426"/>
      <c r="AY100" s="426"/>
      <c r="AZ100" s="426"/>
      <c r="BA100" s="426"/>
      <c r="BB100">
        <v>16</v>
      </c>
      <c r="BC100" s="588">
        <v>14416.3</v>
      </c>
      <c r="BD100" s="426"/>
      <c r="BE100">
        <v>16</v>
      </c>
      <c r="BF100" s="588">
        <v>14416.45</v>
      </c>
      <c r="BG100" s="648">
        <v>14516</v>
      </c>
      <c r="BK100">
        <v>16</v>
      </c>
      <c r="BL100">
        <f>'Price List'!AF911</f>
        <v>18</v>
      </c>
      <c r="BM100">
        <f>'Price List'!AG911</f>
        <v>16</v>
      </c>
      <c r="BN100">
        <f>'Price List'!AH911</f>
        <v>14</v>
      </c>
      <c r="BO100">
        <f>'Price List'!AI911</f>
        <v>12</v>
      </c>
      <c r="BP100">
        <f>'Price List'!AJ911</f>
        <v>10</v>
      </c>
      <c r="BQ100">
        <f>'Price List'!AK911</f>
        <v>0</v>
      </c>
      <c r="BR100">
        <f>'Price List'!AL911</f>
        <v>0</v>
      </c>
      <c r="BT100" s="631">
        <f>'Price List'!AN1092</f>
        <v>93.3</v>
      </c>
      <c r="BU100" s="631">
        <f>'Price List'!AO1092</f>
        <v>121.29</v>
      </c>
      <c r="BV100" s="631">
        <f>'Price List'!AP1092</f>
        <v>139.94999999999999</v>
      </c>
      <c r="BW100" s="631">
        <f>'Price List'!AQ1092</f>
        <v>163.27500000000001</v>
      </c>
      <c r="BX100" s="631">
        <f>'Price List'!AR1092</f>
        <v>186.6</v>
      </c>
    </row>
    <row r="101" spans="4:78" x14ac:dyDescent="0.2">
      <c r="Q101"/>
      <c r="S101" s="365"/>
      <c r="AD101"/>
      <c r="AF101" s="426"/>
      <c r="AG101" s="426"/>
      <c r="AH101" s="426"/>
      <c r="AI101" s="426"/>
      <c r="AJ101" s="426"/>
      <c r="AK101" s="426"/>
      <c r="AL101" s="426"/>
      <c r="AM101" s="426"/>
      <c r="AN101" s="426"/>
      <c r="AO101" s="426"/>
      <c r="AP101" s="426"/>
      <c r="AQ101" s="426"/>
      <c r="AR101" s="426"/>
      <c r="AS101" s="426"/>
      <c r="AT101" s="426"/>
      <c r="AU101" s="426"/>
      <c r="AV101" s="426"/>
      <c r="AW101" s="426"/>
      <c r="AX101" s="426"/>
      <c r="AY101" s="426"/>
      <c r="AZ101" s="426"/>
      <c r="BA101" s="426"/>
      <c r="BB101">
        <v>17</v>
      </c>
      <c r="BC101" s="588">
        <v>14417.3</v>
      </c>
      <c r="BD101" s="426"/>
      <c r="BE101">
        <v>17</v>
      </c>
      <c r="BF101" s="588">
        <v>14417.45</v>
      </c>
      <c r="BG101" s="648">
        <v>14517</v>
      </c>
      <c r="BK101">
        <v>17</v>
      </c>
      <c r="BL101">
        <f>'Price List'!AF912</f>
        <v>18</v>
      </c>
      <c r="BM101">
        <f>'Price List'!AG912</f>
        <v>16</v>
      </c>
      <c r="BN101">
        <f>'Price List'!AH912</f>
        <v>14</v>
      </c>
      <c r="BO101">
        <f>'Price List'!AI912</f>
        <v>12</v>
      </c>
      <c r="BP101">
        <f>'Price List'!AJ912</f>
        <v>10</v>
      </c>
      <c r="BQ101">
        <f>'Price List'!AK912</f>
        <v>0</v>
      </c>
      <c r="BR101">
        <f>'Price List'!AL912</f>
        <v>0</v>
      </c>
      <c r="BT101" s="631">
        <f>'Price List'!AN1093</f>
        <v>98.6</v>
      </c>
      <c r="BU101" s="631">
        <f>'Price List'!AO1093</f>
        <v>128.18</v>
      </c>
      <c r="BV101" s="631">
        <f>'Price List'!AP1093</f>
        <v>147.89999999999998</v>
      </c>
      <c r="BW101" s="631">
        <f>'Price List'!AQ1093</f>
        <v>172.54999999999998</v>
      </c>
      <c r="BX101" s="631">
        <f>'Price List'!AR1093</f>
        <v>197.2</v>
      </c>
    </row>
    <row r="102" spans="4:78" x14ac:dyDescent="0.2">
      <c r="Q102"/>
      <c r="S102" s="365"/>
      <c r="AD102"/>
      <c r="AF102" s="426"/>
      <c r="AG102" s="426"/>
      <c r="AH102" s="426"/>
      <c r="AI102" s="426"/>
      <c r="AJ102" s="426"/>
      <c r="AK102" s="426"/>
      <c r="AL102" s="426"/>
      <c r="AM102" s="426"/>
      <c r="AN102" s="426"/>
      <c r="AO102" s="426"/>
      <c r="AP102" s="426"/>
      <c r="AQ102" s="426"/>
      <c r="AR102" s="426"/>
      <c r="AS102" s="426"/>
      <c r="AT102" s="426"/>
      <c r="AU102" s="426"/>
      <c r="AV102" s="426"/>
      <c r="AW102" s="426"/>
      <c r="AX102" s="426"/>
      <c r="AY102" s="426"/>
      <c r="AZ102" s="426"/>
      <c r="BA102" s="426"/>
      <c r="BB102">
        <v>18</v>
      </c>
      <c r="BC102" s="588">
        <v>14418.3</v>
      </c>
      <c r="BD102" s="426"/>
      <c r="BE102">
        <v>18</v>
      </c>
      <c r="BF102" s="588">
        <v>14418.45</v>
      </c>
      <c r="BG102" s="648">
        <v>14518</v>
      </c>
      <c r="BK102">
        <v>18</v>
      </c>
      <c r="BL102">
        <f>'Price List'!AF913</f>
        <v>18</v>
      </c>
      <c r="BM102">
        <f>'Price List'!AG913</f>
        <v>16</v>
      </c>
      <c r="BN102">
        <f>'Price List'!AH913</f>
        <v>14</v>
      </c>
      <c r="BO102">
        <f>'Price List'!AI913</f>
        <v>12</v>
      </c>
      <c r="BP102">
        <f>'Price List'!AJ913</f>
        <v>10</v>
      </c>
      <c r="BQ102">
        <f>'Price List'!AK913</f>
        <v>0</v>
      </c>
      <c r="BR102">
        <f>'Price List'!AL913</f>
        <v>0</v>
      </c>
      <c r="BT102" s="631">
        <f>'Price List'!AN1094</f>
        <v>103.6</v>
      </c>
      <c r="BU102" s="631">
        <f>'Price List'!AO1094</f>
        <v>134.68</v>
      </c>
      <c r="BV102" s="631">
        <f>'Price List'!AP1094</f>
        <v>155.39999999999998</v>
      </c>
      <c r="BW102" s="631">
        <f>'Price List'!AQ1094</f>
        <v>181.29999999999998</v>
      </c>
      <c r="BX102" s="631">
        <f>'Price List'!AR1094</f>
        <v>207.2</v>
      </c>
    </row>
    <row r="103" spans="4:78" x14ac:dyDescent="0.2">
      <c r="Q103"/>
      <c r="S103" s="365"/>
      <c r="AD103"/>
      <c r="AF103" s="426"/>
      <c r="AG103" s="426"/>
      <c r="AH103" s="426"/>
      <c r="AI103" s="426"/>
      <c r="AJ103" s="426"/>
      <c r="AK103" s="426"/>
      <c r="AL103" s="426"/>
      <c r="AM103" s="426"/>
      <c r="AN103" s="426"/>
      <c r="AO103" s="426"/>
      <c r="AP103" s="426"/>
      <c r="AQ103" s="426"/>
      <c r="AR103" s="426"/>
      <c r="AS103" s="426"/>
      <c r="AT103" s="426"/>
      <c r="AU103" s="426"/>
      <c r="AV103" s="426"/>
      <c r="AW103" s="426"/>
      <c r="AX103" s="426"/>
      <c r="AY103" s="426"/>
      <c r="AZ103" s="426"/>
      <c r="BA103" s="426"/>
      <c r="BB103">
        <v>19</v>
      </c>
      <c r="BC103" s="588">
        <v>14419.3</v>
      </c>
      <c r="BD103" s="426"/>
      <c r="BE103">
        <v>19</v>
      </c>
      <c r="BF103" s="588">
        <v>14419.45</v>
      </c>
      <c r="BG103" s="648">
        <v>14519</v>
      </c>
      <c r="BK103">
        <v>19</v>
      </c>
      <c r="BL103">
        <f>'Price List'!AF914</f>
        <v>18</v>
      </c>
      <c r="BM103">
        <f>'Price List'!AG914</f>
        <v>16</v>
      </c>
      <c r="BN103">
        <f>'Price List'!AH914</f>
        <v>14</v>
      </c>
      <c r="BO103">
        <f>'Price List'!AI914</f>
        <v>12</v>
      </c>
      <c r="BP103">
        <f>'Price List'!AJ914</f>
        <v>10</v>
      </c>
      <c r="BQ103">
        <f>'Price List'!AK914</f>
        <v>0</v>
      </c>
      <c r="BR103">
        <f>'Price List'!AL914</f>
        <v>0</v>
      </c>
      <c r="BT103" s="631">
        <f>'Price List'!AN1095</f>
        <v>134.30000000000001</v>
      </c>
      <c r="BU103" s="631">
        <f>'Price List'!AO1095</f>
        <v>174.59000000000003</v>
      </c>
      <c r="BV103" s="631">
        <f>'Price List'!AP1095</f>
        <v>201.45000000000002</v>
      </c>
      <c r="BW103" s="631">
        <f>'Price List'!AQ1095</f>
        <v>235.02500000000003</v>
      </c>
      <c r="BX103" s="631">
        <f>'Price List'!AR1095</f>
        <v>268.60000000000002</v>
      </c>
    </row>
    <row r="104" spans="4:78" x14ac:dyDescent="0.2">
      <c r="Q104"/>
      <c r="S104" s="365"/>
      <c r="AD104"/>
      <c r="AF104" s="426"/>
      <c r="AG104" s="426"/>
      <c r="AH104" s="426"/>
      <c r="AI104" s="426"/>
      <c r="AJ104" s="426"/>
      <c r="AK104" s="426"/>
      <c r="AL104" s="426"/>
      <c r="AM104" s="426"/>
      <c r="AN104" s="426"/>
      <c r="AO104" s="426"/>
      <c r="AP104" s="426"/>
      <c r="AQ104" s="426"/>
      <c r="AR104" s="426"/>
      <c r="AS104" s="426"/>
      <c r="AT104" s="426"/>
      <c r="AU104" s="426"/>
      <c r="AV104" s="426"/>
      <c r="AW104" s="426"/>
      <c r="AX104" s="426"/>
      <c r="AY104" s="426"/>
      <c r="AZ104" s="426"/>
      <c r="BA104" s="426"/>
      <c r="BB104">
        <v>20</v>
      </c>
      <c r="BC104" s="588">
        <v>14420.3</v>
      </c>
      <c r="BD104" s="426"/>
      <c r="BE104">
        <v>20</v>
      </c>
      <c r="BF104" s="588">
        <v>14420.45</v>
      </c>
      <c r="BG104" s="648">
        <v>14520</v>
      </c>
      <c r="BK104">
        <v>20</v>
      </c>
      <c r="BL104">
        <f>'Price List'!AF915</f>
        <v>18</v>
      </c>
      <c r="BM104">
        <f>'Price List'!AG915</f>
        <v>16</v>
      </c>
      <c r="BN104">
        <f>'Price List'!AH915</f>
        <v>14</v>
      </c>
      <c r="BO104">
        <f>'Price List'!AI915</f>
        <v>12</v>
      </c>
      <c r="BP104">
        <f>'Price List'!AJ915</f>
        <v>10</v>
      </c>
      <c r="BQ104">
        <f>'Price List'!AK915</f>
        <v>0</v>
      </c>
      <c r="BR104">
        <f>'Price List'!AL915</f>
        <v>0</v>
      </c>
      <c r="BT104" s="631">
        <f>'Price List'!AN1096</f>
        <v>164.7</v>
      </c>
      <c r="BU104" s="631">
        <f>'Price List'!AO1096</f>
        <v>227.28599999999997</v>
      </c>
      <c r="BV104" s="631">
        <f>'Price List'!AP1096</f>
        <v>247.04999999999998</v>
      </c>
      <c r="BW104" s="631">
        <f>'Price List'!AQ1096</f>
        <v>288.22499999999997</v>
      </c>
      <c r="BX104" s="631">
        <f>'Price List'!AR1096</f>
        <v>395.28</v>
      </c>
    </row>
    <row r="105" spans="4:78" x14ac:dyDescent="0.2">
      <c r="Q105"/>
      <c r="S105" s="365"/>
      <c r="AD105"/>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426"/>
      <c r="BA105" s="426"/>
      <c r="BB105">
        <v>22</v>
      </c>
      <c r="BC105" s="588">
        <v>14422.3</v>
      </c>
      <c r="BD105" s="426"/>
      <c r="BE105">
        <v>22</v>
      </c>
      <c r="BF105" s="588">
        <v>14422.45</v>
      </c>
      <c r="BG105" s="648">
        <v>14522</v>
      </c>
      <c r="BK105">
        <v>22</v>
      </c>
      <c r="BL105">
        <f>'Price List'!AF916</f>
        <v>18</v>
      </c>
      <c r="BM105">
        <f>'Price List'!AG916</f>
        <v>16</v>
      </c>
      <c r="BN105">
        <f>'Price List'!AH916</f>
        <v>14</v>
      </c>
      <c r="BO105">
        <f>'Price List'!AI916</f>
        <v>12</v>
      </c>
      <c r="BP105">
        <f>'Price List'!AJ916</f>
        <v>10</v>
      </c>
      <c r="BQ105">
        <f>'Price List'!AK916</f>
        <v>0</v>
      </c>
      <c r="BR105">
        <f>'Price List'!AL916</f>
        <v>0</v>
      </c>
      <c r="BT105" s="631">
        <f>'Price List'!AN1097</f>
        <v>226.7</v>
      </c>
      <c r="BU105" s="631">
        <f>'Price List'!AO1097</f>
        <v>299.24399999999997</v>
      </c>
      <c r="BV105" s="631">
        <f>'Price List'!AP1097</f>
        <v>338.91649999999998</v>
      </c>
      <c r="BW105" s="631">
        <f>'Price List'!AQ1097</f>
        <v>364.98700000000002</v>
      </c>
      <c r="BX105" s="631">
        <f>'Price List'!AR1097</f>
        <v>442.06499999999994</v>
      </c>
    </row>
    <row r="106" spans="4:78" x14ac:dyDescent="0.2">
      <c r="Q106"/>
      <c r="S106" s="365"/>
      <c r="AD106"/>
      <c r="AF106" s="426"/>
      <c r="AG106" s="426"/>
      <c r="AH106" s="426"/>
      <c r="AI106" s="426"/>
      <c r="AJ106" s="426"/>
      <c r="AK106" s="426"/>
      <c r="AL106" s="426"/>
      <c r="AM106" s="426"/>
      <c r="AN106" s="426"/>
      <c r="AO106" s="426"/>
      <c r="AP106" s="426"/>
      <c r="AQ106" s="426"/>
      <c r="AR106" s="426"/>
      <c r="AS106" s="426"/>
      <c r="AT106" s="426"/>
      <c r="AU106" s="426"/>
      <c r="AV106" s="426"/>
      <c r="AW106" s="426"/>
      <c r="AX106" s="426"/>
      <c r="AY106" s="426"/>
      <c r="AZ106" s="426"/>
      <c r="BA106" s="426"/>
      <c r="BB106">
        <v>24</v>
      </c>
      <c r="BC106" s="588">
        <v>14424.3</v>
      </c>
      <c r="BD106" s="426"/>
      <c r="BE106">
        <v>24</v>
      </c>
      <c r="BF106" s="588">
        <v>14424.45</v>
      </c>
      <c r="BG106" s="648">
        <v>14524</v>
      </c>
      <c r="BK106">
        <v>24</v>
      </c>
      <c r="BL106">
        <f>'Price List'!AF917</f>
        <v>18</v>
      </c>
      <c r="BM106">
        <f>'Price List'!AG917</f>
        <v>16</v>
      </c>
      <c r="BN106">
        <f>'Price List'!AH917</f>
        <v>14</v>
      </c>
      <c r="BO106">
        <f>'Price List'!AI917</f>
        <v>12</v>
      </c>
      <c r="BP106">
        <f>'Price List'!AJ917</f>
        <v>10</v>
      </c>
      <c r="BQ106">
        <f>'Price List'!AK917</f>
        <v>0</v>
      </c>
      <c r="BR106">
        <f>'Price List'!AL917</f>
        <v>0</v>
      </c>
      <c r="BT106" s="631">
        <f>'Price List'!AN1098</f>
        <v>226.7</v>
      </c>
      <c r="BU106" s="631">
        <f>'Price List'!AO1098</f>
        <v>272.03999999999996</v>
      </c>
      <c r="BV106" s="631">
        <f>'Price List'!AP1098</f>
        <v>324.18099999999998</v>
      </c>
      <c r="BW106" s="631">
        <f>'Price List'!AQ1098</f>
        <v>349.11799999999999</v>
      </c>
      <c r="BX106" s="631">
        <f>'Price List'!AR1098</f>
        <v>408.06</v>
      </c>
    </row>
    <row r="107" spans="4:78" x14ac:dyDescent="0.2">
      <c r="Q107"/>
      <c r="S107" s="365"/>
      <c r="AD107"/>
      <c r="AF107" s="426"/>
      <c r="AG107" s="426"/>
      <c r="AH107" s="426"/>
      <c r="AI107" s="426"/>
      <c r="AJ107" s="426"/>
      <c r="AK107" s="426"/>
      <c r="AL107" s="426"/>
      <c r="AM107" s="426"/>
      <c r="AN107" s="426"/>
      <c r="AO107" s="426"/>
      <c r="AP107" s="426"/>
      <c r="AQ107" s="426"/>
      <c r="AR107" s="426"/>
      <c r="AS107" s="426"/>
      <c r="AT107" s="426"/>
      <c r="AU107" s="426"/>
      <c r="AV107" s="426"/>
      <c r="AW107" s="426"/>
      <c r="AX107" s="426"/>
      <c r="AY107" s="426"/>
      <c r="AZ107" s="426"/>
      <c r="BA107" s="426"/>
      <c r="BB107" s="426"/>
      <c r="BC107" s="426"/>
    </row>
    <row r="108" spans="4:78" x14ac:dyDescent="0.2">
      <c r="Q108"/>
      <c r="S108" s="365"/>
      <c r="AD108"/>
      <c r="AF108" s="426"/>
      <c r="AG108" s="426"/>
      <c r="AH108" s="426"/>
      <c r="AI108" s="426"/>
      <c r="AJ108" s="426"/>
      <c r="AK108" s="426"/>
      <c r="AL108" s="426"/>
      <c r="AM108" s="426"/>
      <c r="AN108" s="426"/>
      <c r="AO108" s="426"/>
      <c r="AP108" s="426"/>
      <c r="AQ108" s="426"/>
      <c r="AR108" s="426"/>
      <c r="AS108" s="426"/>
      <c r="AT108" s="426"/>
      <c r="AU108" s="426"/>
      <c r="AV108" s="426"/>
      <c r="AW108" s="426"/>
      <c r="AX108" s="426"/>
      <c r="AY108" s="426"/>
      <c r="AZ108" s="426"/>
      <c r="BA108" s="426"/>
      <c r="BB108" s="426"/>
      <c r="BC108" s="426"/>
    </row>
    <row r="109" spans="4:78" x14ac:dyDescent="0.2">
      <c r="Q109"/>
      <c r="S109" s="365"/>
      <c r="AD109"/>
      <c r="AF109" s="426"/>
      <c r="AG109" s="426"/>
      <c r="AH109" s="426"/>
      <c r="AI109" s="426"/>
      <c r="AJ109" s="426"/>
      <c r="AK109" s="426"/>
      <c r="AL109" s="426"/>
      <c r="AM109" s="426"/>
      <c r="AN109" s="426"/>
      <c r="AO109" s="426"/>
      <c r="AP109" s="426"/>
      <c r="AQ109" s="426"/>
      <c r="AR109" s="426"/>
      <c r="AS109" s="426"/>
      <c r="AT109" s="426"/>
      <c r="AU109" s="426"/>
      <c r="AV109" s="426"/>
      <c r="AW109" s="426"/>
      <c r="AX109" s="426"/>
      <c r="AY109" s="426"/>
      <c r="AZ109" s="426"/>
      <c r="BA109" s="426"/>
      <c r="BB109" s="426"/>
      <c r="BC109" s="426"/>
    </row>
    <row r="110" spans="4:78" x14ac:dyDescent="0.2">
      <c r="Q110"/>
      <c r="S110" s="365"/>
      <c r="AD110"/>
      <c r="AF110" s="426"/>
      <c r="AG110" s="426"/>
      <c r="AH110" s="426"/>
      <c r="AI110" s="426"/>
      <c r="AJ110" s="426"/>
      <c r="AK110" s="426"/>
      <c r="AL110" s="426"/>
      <c r="AM110" s="426"/>
      <c r="AN110" s="426"/>
      <c r="AO110" s="426"/>
      <c r="AP110" s="426"/>
      <c r="AQ110" s="426"/>
      <c r="AR110" s="426"/>
      <c r="AS110" s="426"/>
      <c r="AT110" s="426"/>
      <c r="AU110" s="426"/>
      <c r="AV110" s="426"/>
      <c r="AW110" s="426"/>
      <c r="AX110" s="426"/>
      <c r="AY110" s="426"/>
      <c r="AZ110" s="426"/>
      <c r="BA110" s="426"/>
      <c r="BB110" s="426"/>
      <c r="BC110" s="426"/>
    </row>
    <row r="111" spans="4:78" x14ac:dyDescent="0.2">
      <c r="Q111"/>
      <c r="S111" s="365"/>
      <c r="AD111"/>
      <c r="AF111" s="426"/>
      <c r="AG111" s="426"/>
      <c r="AH111" s="426"/>
      <c r="AI111" s="426"/>
      <c r="AJ111" s="426"/>
      <c r="AK111" s="426"/>
      <c r="AL111" s="426"/>
      <c r="AM111" s="426"/>
      <c r="AN111" s="426"/>
      <c r="AO111" s="426"/>
      <c r="AP111" s="426"/>
      <c r="AQ111" s="426"/>
      <c r="AR111" s="426"/>
      <c r="AS111" s="426"/>
      <c r="AT111" s="426"/>
      <c r="AU111" s="426"/>
      <c r="AV111" s="426"/>
      <c r="AW111" s="426"/>
      <c r="AX111" s="426"/>
      <c r="AY111" s="426"/>
      <c r="AZ111" s="426"/>
      <c r="BA111" s="426"/>
      <c r="BB111" s="426"/>
      <c r="BC111" s="426"/>
    </row>
    <row r="112" spans="4:78" x14ac:dyDescent="0.2">
      <c r="Q112"/>
      <c r="S112" s="365"/>
      <c r="AD112"/>
      <c r="AF112" s="426"/>
      <c r="AG112" s="426"/>
      <c r="AH112" s="426"/>
      <c r="AI112" s="426"/>
      <c r="AJ112" s="426"/>
      <c r="AK112" s="426"/>
      <c r="AL112" s="426"/>
      <c r="AM112" s="426"/>
      <c r="AN112" s="426"/>
      <c r="AO112" s="426"/>
      <c r="AP112" s="426"/>
      <c r="AQ112" s="426"/>
      <c r="AR112" s="426"/>
      <c r="AS112" s="426"/>
      <c r="AT112" s="426"/>
      <c r="AU112" s="426"/>
      <c r="AV112" s="426"/>
      <c r="AW112" s="426"/>
      <c r="AX112" s="426"/>
      <c r="AY112" s="426"/>
      <c r="AZ112" s="426"/>
      <c r="BA112" s="426"/>
      <c r="BB112" s="426"/>
      <c r="BC112" s="426"/>
    </row>
    <row r="113" spans="17:55" x14ac:dyDescent="0.2">
      <c r="Q113"/>
      <c r="S113" s="365"/>
      <c r="AD113"/>
      <c r="AF113" s="426"/>
      <c r="AG113" s="426"/>
      <c r="AH113" s="426"/>
      <c r="AI113" s="426"/>
      <c r="AJ113" s="426"/>
      <c r="AK113" s="426"/>
      <c r="AL113" s="426"/>
      <c r="AM113" s="426"/>
      <c r="AN113" s="426"/>
      <c r="AO113" s="426"/>
      <c r="AP113" s="426"/>
      <c r="AQ113" s="426"/>
      <c r="AR113" s="426"/>
      <c r="AS113" s="426"/>
      <c r="AT113" s="426"/>
      <c r="AU113" s="426"/>
      <c r="AV113" s="426"/>
      <c r="AW113" s="426"/>
      <c r="AX113" s="426"/>
      <c r="AY113" s="426"/>
      <c r="AZ113" s="426"/>
      <c r="BA113" s="426"/>
      <c r="BB113" s="426"/>
      <c r="BC113" s="426"/>
    </row>
    <row r="114" spans="17:55" x14ac:dyDescent="0.2">
      <c r="Q114"/>
      <c r="S114" s="365"/>
      <c r="AD114"/>
      <c r="AF114" s="426"/>
      <c r="AG114" s="426"/>
      <c r="AH114" s="426"/>
      <c r="AI114" s="426"/>
      <c r="AJ114" s="426"/>
      <c r="AK114" s="426"/>
      <c r="AL114" s="426"/>
      <c r="AM114" s="426"/>
      <c r="AN114" s="426"/>
      <c r="AO114" s="426"/>
      <c r="AP114" s="426"/>
      <c r="AQ114" s="426"/>
      <c r="AR114" s="426"/>
      <c r="AS114" s="426"/>
      <c r="AT114" s="426"/>
      <c r="AU114" s="426"/>
      <c r="AV114" s="426"/>
      <c r="AW114" s="426"/>
      <c r="AX114" s="426"/>
      <c r="AY114" s="426"/>
      <c r="AZ114" s="426"/>
      <c r="BA114" s="426"/>
      <c r="BB114" s="426"/>
      <c r="BC114" s="426"/>
    </row>
    <row r="115" spans="17:55" x14ac:dyDescent="0.2">
      <c r="Q115"/>
      <c r="S115" s="365"/>
      <c r="AD115"/>
      <c r="AF115" s="426"/>
      <c r="AG115" s="426"/>
      <c r="AH115" s="426"/>
      <c r="AI115" s="426"/>
      <c r="AJ115" s="426"/>
      <c r="AK115" s="426"/>
      <c r="AL115" s="426"/>
      <c r="AM115" s="426"/>
      <c r="AN115" s="426"/>
      <c r="AO115" s="426"/>
      <c r="AP115" s="426"/>
      <c r="AQ115" s="426"/>
      <c r="AR115" s="426"/>
      <c r="AS115" s="426"/>
      <c r="AT115" s="426"/>
      <c r="AU115" s="426"/>
      <c r="AV115" s="426"/>
      <c r="AW115" s="426"/>
      <c r="AX115" s="426"/>
      <c r="AY115" s="426"/>
      <c r="AZ115" s="426"/>
      <c r="BA115" s="426"/>
      <c r="BB115" s="426"/>
      <c r="BC115" s="426"/>
    </row>
    <row r="116" spans="17:55" x14ac:dyDescent="0.2">
      <c r="Q116"/>
      <c r="S116" s="365"/>
      <c r="AD116"/>
      <c r="AF116" s="426"/>
      <c r="AG116" s="426"/>
      <c r="AH116" s="426"/>
      <c r="AI116" s="426"/>
      <c r="AJ116" s="426"/>
      <c r="AK116" s="426"/>
      <c r="AL116" s="426"/>
      <c r="AM116" s="426"/>
      <c r="AN116" s="426"/>
      <c r="AO116" s="426"/>
      <c r="AP116" s="426"/>
      <c r="AQ116" s="426"/>
      <c r="AR116" s="426"/>
      <c r="AS116" s="426"/>
      <c r="AT116" s="426"/>
      <c r="AU116" s="426"/>
      <c r="AV116" s="426"/>
      <c r="AW116" s="426"/>
      <c r="AX116" s="426"/>
      <c r="AY116" s="426"/>
      <c r="AZ116" s="426"/>
      <c r="BA116" s="426"/>
      <c r="BB116" s="426"/>
      <c r="BC116" s="426"/>
    </row>
    <row r="117" spans="17:55" x14ac:dyDescent="0.2">
      <c r="Q117"/>
      <c r="S117" s="365"/>
      <c r="AD117"/>
      <c r="AF117" s="426"/>
      <c r="AG117" s="426"/>
      <c r="AH117" s="426"/>
      <c r="AI117" s="426"/>
      <c r="AJ117" s="426"/>
      <c r="AK117" s="426"/>
      <c r="AL117" s="426"/>
      <c r="AM117" s="426"/>
      <c r="AN117" s="426"/>
      <c r="AO117" s="426"/>
      <c r="AP117" s="426"/>
      <c r="AQ117" s="426"/>
      <c r="AR117" s="426"/>
      <c r="AS117" s="426"/>
      <c r="AT117" s="426"/>
      <c r="AU117" s="426"/>
      <c r="AV117" s="426"/>
      <c r="AW117" s="426"/>
      <c r="AX117" s="426"/>
      <c r="AY117" s="426"/>
      <c r="AZ117" s="426"/>
      <c r="BA117" s="426"/>
      <c r="BB117" s="426"/>
      <c r="BC117" s="426"/>
    </row>
    <row r="118" spans="17:55" x14ac:dyDescent="0.2">
      <c r="AE118" s="426"/>
      <c r="AF118" s="426"/>
      <c r="AG118" s="426"/>
      <c r="AH118" s="426"/>
      <c r="AI118" s="426"/>
      <c r="AJ118" s="426"/>
      <c r="AK118" s="426"/>
      <c r="AL118" s="426"/>
      <c r="AM118" s="426"/>
      <c r="AN118" s="426"/>
      <c r="AO118" s="426"/>
      <c r="AP118" s="426"/>
      <c r="AQ118" s="426"/>
      <c r="AR118" s="426"/>
      <c r="AS118" s="426"/>
      <c r="AT118" s="426"/>
      <c r="AU118" s="426"/>
      <c r="AV118" s="426"/>
      <c r="AW118" s="426"/>
      <c r="AX118" s="426"/>
      <c r="AY118" s="426"/>
      <c r="AZ118" s="426"/>
      <c r="BA118" s="426"/>
      <c r="BB118" s="426"/>
    </row>
    <row r="119" spans="17:55" x14ac:dyDescent="0.2">
      <c r="AE119" s="426"/>
      <c r="AF119" s="426"/>
      <c r="AG119" s="426"/>
      <c r="AH119" s="426"/>
      <c r="AI119" s="426"/>
      <c r="AJ119" s="426"/>
      <c r="AK119" s="426"/>
      <c r="AL119" s="426"/>
      <c r="AM119" s="426"/>
      <c r="AN119" s="426"/>
      <c r="AO119" s="426"/>
      <c r="AP119" s="426"/>
      <c r="AQ119" s="426"/>
      <c r="AR119" s="426"/>
      <c r="AS119" s="426"/>
      <c r="AT119" s="426"/>
      <c r="AU119" s="426"/>
      <c r="AV119" s="426"/>
      <c r="AW119" s="426"/>
      <c r="AX119" s="426"/>
      <c r="AY119" s="426"/>
      <c r="AZ119" s="426"/>
      <c r="BA119" s="426"/>
      <c r="BB119" s="426"/>
    </row>
    <row r="120" spans="17:55" x14ac:dyDescent="0.2">
      <c r="AE120" s="426"/>
      <c r="AF120" s="426"/>
      <c r="AG120" s="426"/>
      <c r="AH120" s="426"/>
      <c r="AI120" s="426"/>
      <c r="AJ120" s="426"/>
      <c r="AK120" s="426"/>
      <c r="AL120" s="426"/>
      <c r="AM120" s="426"/>
      <c r="AN120" s="426"/>
      <c r="AO120" s="426"/>
      <c r="AP120" s="426"/>
      <c r="AQ120" s="426"/>
      <c r="AR120" s="426"/>
      <c r="AS120" s="426"/>
      <c r="AT120" s="426"/>
      <c r="AU120" s="426"/>
      <c r="AV120" s="426"/>
      <c r="AW120" s="426"/>
      <c r="AX120" s="426"/>
      <c r="AY120" s="426"/>
      <c r="AZ120" s="426"/>
      <c r="BA120" s="426"/>
      <c r="BB120" s="426"/>
    </row>
    <row r="121" spans="17:55" x14ac:dyDescent="0.2">
      <c r="AE121" s="426"/>
      <c r="AF121" s="426"/>
      <c r="AG121" s="426"/>
      <c r="AH121" s="426"/>
      <c r="AI121" s="426"/>
      <c r="AJ121" s="426"/>
      <c r="AK121" s="426"/>
      <c r="AL121" s="426"/>
      <c r="AM121" s="426"/>
      <c r="AN121" s="426"/>
      <c r="AO121" s="426"/>
      <c r="AP121" s="426"/>
      <c r="AQ121" s="426"/>
      <c r="AR121" s="426"/>
      <c r="AS121" s="426"/>
      <c r="AT121" s="426"/>
      <c r="AU121" s="426"/>
      <c r="AV121" s="426"/>
      <c r="AW121" s="426"/>
      <c r="AX121" s="426"/>
      <c r="AY121" s="426"/>
      <c r="AZ121" s="426"/>
      <c r="BA121" s="426"/>
      <c r="BB121" s="426"/>
    </row>
    <row r="122" spans="17:55" x14ac:dyDescent="0.2">
      <c r="AE122" s="426"/>
      <c r="AF122" s="426"/>
      <c r="AG122" s="426"/>
      <c r="AH122" s="426"/>
      <c r="AI122" s="426"/>
      <c r="AJ122" s="426"/>
      <c r="AK122" s="426"/>
      <c r="AL122" s="426"/>
      <c r="AM122" s="426"/>
      <c r="AN122" s="426"/>
      <c r="AO122" s="426"/>
      <c r="AP122" s="426"/>
      <c r="AQ122" s="426"/>
      <c r="AR122" s="426"/>
      <c r="AS122" s="426"/>
      <c r="AT122" s="426"/>
      <c r="AU122" s="426"/>
      <c r="AV122" s="426"/>
      <c r="AW122" s="426"/>
      <c r="AX122" s="426"/>
      <c r="AY122" s="426"/>
      <c r="AZ122" s="426"/>
      <c r="BA122" s="426"/>
      <c r="BB122" s="426"/>
    </row>
    <row r="123" spans="17:55" x14ac:dyDescent="0.2">
      <c r="AE123" s="426"/>
      <c r="AF123" s="426"/>
      <c r="AG123" s="426"/>
      <c r="AH123" s="426"/>
      <c r="AI123" s="426"/>
      <c r="AJ123" s="426"/>
      <c r="AK123" s="426"/>
      <c r="AL123" s="426"/>
      <c r="AM123" s="426"/>
      <c r="AN123" s="426"/>
      <c r="AO123" s="426"/>
      <c r="AP123" s="426"/>
      <c r="AQ123" s="426"/>
      <c r="AR123" s="426"/>
      <c r="AS123" s="426"/>
      <c r="AT123" s="426"/>
      <c r="AU123" s="426"/>
      <c r="AV123" s="426"/>
      <c r="AW123" s="426"/>
      <c r="AX123" s="426"/>
      <c r="AY123" s="426"/>
      <c r="AZ123" s="426"/>
      <c r="BA123" s="426"/>
      <c r="BB123" s="426"/>
    </row>
    <row r="124" spans="17:55" x14ac:dyDescent="0.2">
      <c r="AE124" s="426"/>
      <c r="AF124" s="426"/>
      <c r="AG124" s="426"/>
      <c r="AH124" s="426"/>
      <c r="AI124" s="426"/>
      <c r="AJ124" s="426"/>
      <c r="AK124" s="426"/>
      <c r="AL124" s="426"/>
      <c r="AM124" s="426"/>
      <c r="AN124" s="426"/>
      <c r="AO124" s="426"/>
      <c r="AP124" s="426"/>
      <c r="AQ124" s="426"/>
      <c r="AR124" s="426"/>
      <c r="AS124" s="426"/>
      <c r="AT124" s="426"/>
      <c r="AU124" s="426"/>
      <c r="AV124" s="426"/>
      <c r="AW124" s="426"/>
      <c r="AX124" s="426"/>
      <c r="AY124" s="426"/>
      <c r="AZ124" s="426"/>
      <c r="BA124" s="426"/>
      <c r="BB124" s="426"/>
    </row>
    <row r="125" spans="17:55" x14ac:dyDescent="0.2">
      <c r="AE125" s="426"/>
      <c r="AF125" s="426"/>
      <c r="AG125" s="426"/>
      <c r="AH125" s="426"/>
      <c r="AI125" s="426"/>
      <c r="AJ125" s="426"/>
      <c r="AK125" s="426"/>
      <c r="AL125" s="426"/>
      <c r="AM125" s="426"/>
      <c r="AN125" s="426"/>
      <c r="AO125" s="426"/>
      <c r="AP125" s="426"/>
      <c r="AQ125" s="426"/>
      <c r="AR125" s="426"/>
      <c r="AS125" s="426"/>
      <c r="AT125" s="426"/>
      <c r="AU125" s="426"/>
      <c r="AV125" s="426"/>
      <c r="AW125" s="426"/>
      <c r="AX125" s="426"/>
      <c r="AY125" s="426"/>
      <c r="AZ125" s="426"/>
      <c r="BA125" s="426"/>
      <c r="BB125" s="426"/>
    </row>
    <row r="126" spans="17:55" x14ac:dyDescent="0.2">
      <c r="AE126" s="426"/>
      <c r="AF126" s="426"/>
      <c r="AG126" s="426"/>
      <c r="AH126" s="426"/>
      <c r="AI126" s="426"/>
      <c r="AJ126" s="426"/>
      <c r="AK126" s="426"/>
      <c r="AL126" s="426"/>
      <c r="AM126" s="426"/>
      <c r="AN126" s="426"/>
      <c r="AO126" s="426"/>
      <c r="AP126" s="426"/>
      <c r="AQ126" s="426"/>
      <c r="AR126" s="426"/>
      <c r="AS126" s="426"/>
      <c r="AT126" s="426"/>
      <c r="AU126" s="426"/>
      <c r="AV126" s="426"/>
      <c r="AW126" s="426"/>
      <c r="AX126" s="426"/>
      <c r="AY126" s="426"/>
      <c r="AZ126" s="426"/>
      <c r="BA126" s="426"/>
      <c r="BB126" s="426"/>
    </row>
    <row r="127" spans="17:55" x14ac:dyDescent="0.2">
      <c r="AE127" s="426"/>
      <c r="AF127" s="426"/>
      <c r="AG127" s="426"/>
      <c r="AH127" s="426"/>
      <c r="AI127" s="426"/>
      <c r="AJ127" s="426"/>
      <c r="AK127" s="426"/>
      <c r="AL127" s="426"/>
      <c r="AM127" s="426"/>
      <c r="AN127" s="426"/>
      <c r="AO127" s="426"/>
      <c r="AP127" s="426"/>
      <c r="AQ127" s="426"/>
      <c r="AR127" s="426"/>
      <c r="AS127" s="426"/>
      <c r="AT127" s="426"/>
      <c r="AU127" s="426"/>
      <c r="AV127" s="426"/>
      <c r="AW127" s="426"/>
      <c r="AX127" s="426"/>
      <c r="AY127" s="426"/>
      <c r="AZ127" s="426"/>
      <c r="BA127" s="426"/>
      <c r="BB127" s="426"/>
    </row>
    <row r="128" spans="17:55" x14ac:dyDescent="0.2">
      <c r="AE128" s="426"/>
      <c r="AF128" s="426"/>
      <c r="AG128" s="426"/>
      <c r="AH128" s="426"/>
      <c r="AI128" s="426"/>
      <c r="AJ128" s="426"/>
      <c r="AK128" s="426"/>
      <c r="AL128" s="426"/>
      <c r="AM128" s="426"/>
      <c r="AN128" s="426"/>
      <c r="AO128" s="426"/>
      <c r="AP128" s="426"/>
      <c r="AQ128" s="426"/>
      <c r="AR128" s="426"/>
      <c r="AS128" s="426"/>
      <c r="AT128" s="426"/>
      <c r="AU128" s="426"/>
      <c r="AV128" s="426"/>
      <c r="AW128" s="426"/>
      <c r="AX128" s="426"/>
      <c r="AY128" s="426"/>
      <c r="AZ128" s="426"/>
      <c r="BA128" s="426"/>
      <c r="BB128" s="426"/>
    </row>
    <row r="129" spans="31:54" x14ac:dyDescent="0.2">
      <c r="AE129" s="426"/>
      <c r="AF129" s="426"/>
      <c r="AG129" s="426"/>
      <c r="AH129" s="426"/>
      <c r="AI129" s="426"/>
      <c r="AJ129" s="426"/>
      <c r="AK129" s="426"/>
      <c r="AL129" s="426"/>
      <c r="AM129" s="426"/>
      <c r="AN129" s="426"/>
      <c r="AO129" s="426"/>
      <c r="AP129" s="426"/>
      <c r="AQ129" s="426"/>
      <c r="AR129" s="426"/>
      <c r="AS129" s="426"/>
      <c r="AT129" s="426"/>
      <c r="AU129" s="426"/>
      <c r="AV129" s="426"/>
      <c r="AW129" s="426"/>
      <c r="AX129" s="426"/>
      <c r="AY129" s="426"/>
      <c r="AZ129" s="426"/>
      <c r="BA129" s="426"/>
      <c r="BB129" s="426"/>
    </row>
    <row r="130" spans="31:54" x14ac:dyDescent="0.2">
      <c r="AE130" s="426"/>
      <c r="AF130" s="426"/>
      <c r="AG130" s="426"/>
      <c r="AH130" s="426"/>
      <c r="AI130" s="426"/>
      <c r="AJ130" s="426"/>
      <c r="AK130" s="426"/>
      <c r="AL130" s="426"/>
      <c r="AM130" s="426"/>
      <c r="AN130" s="426"/>
      <c r="AO130" s="426"/>
      <c r="AP130" s="426"/>
      <c r="AQ130" s="426"/>
      <c r="AR130" s="426"/>
      <c r="AS130" s="426"/>
      <c r="AT130" s="426"/>
      <c r="AU130" s="426"/>
      <c r="AV130" s="426"/>
      <c r="AW130" s="426"/>
      <c r="AX130" s="426"/>
      <c r="AY130" s="426"/>
      <c r="AZ130" s="426"/>
      <c r="BA130" s="426"/>
      <c r="BB130" s="426"/>
    </row>
    <row r="131" spans="31:54" x14ac:dyDescent="0.2">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row>
    <row r="132" spans="31:54" x14ac:dyDescent="0.2">
      <c r="AE132" s="426"/>
      <c r="AF132" s="426"/>
      <c r="AG132" s="426"/>
      <c r="AH132" s="426"/>
      <c r="AI132" s="426"/>
      <c r="AJ132" s="426"/>
      <c r="AK132" s="426"/>
      <c r="AL132" s="426"/>
      <c r="AM132" s="426"/>
      <c r="AN132" s="426"/>
      <c r="AO132" s="426"/>
      <c r="AP132" s="426"/>
      <c r="AQ132" s="426"/>
      <c r="AR132" s="426"/>
      <c r="AS132" s="426"/>
      <c r="AT132" s="426"/>
      <c r="AU132" s="426"/>
      <c r="AV132" s="426"/>
      <c r="AW132" s="426"/>
      <c r="AX132" s="426"/>
      <c r="AY132" s="426"/>
      <c r="AZ132" s="426"/>
      <c r="BA132" s="426"/>
      <c r="BB132" s="426"/>
    </row>
    <row r="133" spans="31:54" x14ac:dyDescent="0.2">
      <c r="AE133" s="426"/>
      <c r="AF133" s="426"/>
      <c r="AG133" s="426"/>
      <c r="AH133" s="426"/>
      <c r="AI133" s="426"/>
      <c r="AJ133" s="426"/>
      <c r="AK133" s="426"/>
      <c r="AL133" s="426"/>
      <c r="AM133" s="426"/>
      <c r="AN133" s="426"/>
      <c r="AO133" s="426"/>
      <c r="AP133" s="426"/>
      <c r="AQ133" s="426"/>
      <c r="AR133" s="426"/>
      <c r="AS133" s="426"/>
      <c r="AT133" s="426"/>
      <c r="AU133" s="426"/>
      <c r="AV133" s="426"/>
      <c r="AW133" s="426"/>
      <c r="AX133" s="426"/>
      <c r="AY133" s="426"/>
      <c r="AZ133" s="426"/>
      <c r="BA133" s="426"/>
      <c r="BB133" s="426"/>
    </row>
    <row r="134" spans="31:54" x14ac:dyDescent="0.2">
      <c r="AE134" s="426"/>
      <c r="AF134" s="426"/>
      <c r="AG134" s="426"/>
      <c r="AH134" s="426"/>
      <c r="AI134" s="426"/>
      <c r="AJ134" s="426"/>
      <c r="AK134" s="426"/>
      <c r="AL134" s="426"/>
      <c r="AM134" s="426"/>
      <c r="AN134" s="426"/>
      <c r="AO134" s="426"/>
      <c r="AP134" s="426"/>
      <c r="AQ134" s="426"/>
      <c r="AR134" s="426"/>
      <c r="AS134" s="426"/>
      <c r="AT134" s="426"/>
      <c r="AU134" s="426"/>
      <c r="AV134" s="426"/>
      <c r="AW134" s="426"/>
      <c r="AX134" s="426"/>
      <c r="AY134" s="426"/>
      <c r="AZ134" s="426"/>
      <c r="BA134" s="426"/>
      <c r="BB134" s="426"/>
    </row>
    <row r="135" spans="31:54" x14ac:dyDescent="0.2">
      <c r="AE135" s="426"/>
      <c r="AF135" s="426"/>
      <c r="AG135" s="426"/>
      <c r="AH135" s="426"/>
      <c r="AI135" s="426"/>
      <c r="AJ135" s="426"/>
      <c r="AK135" s="426"/>
      <c r="AL135" s="426"/>
      <c r="AM135" s="426"/>
      <c r="AN135" s="426"/>
      <c r="AO135" s="426"/>
      <c r="AP135" s="426"/>
      <c r="AQ135" s="426"/>
      <c r="AR135" s="426"/>
      <c r="AS135" s="426"/>
      <c r="AT135" s="426"/>
      <c r="AU135" s="426"/>
      <c r="AV135" s="426"/>
      <c r="AW135" s="426"/>
      <c r="AX135" s="426"/>
      <c r="AY135" s="426"/>
      <c r="AZ135" s="426"/>
      <c r="BA135" s="426"/>
      <c r="BB135" s="426"/>
    </row>
    <row r="136" spans="31:54" x14ac:dyDescent="0.2">
      <c r="AE136" s="426"/>
      <c r="AF136" s="426"/>
      <c r="AG136" s="426"/>
      <c r="AH136" s="426"/>
      <c r="AI136" s="426"/>
      <c r="AJ136" s="426"/>
      <c r="AK136" s="426"/>
      <c r="AL136" s="426"/>
      <c r="AM136" s="426"/>
      <c r="AN136" s="426"/>
      <c r="AO136" s="426"/>
      <c r="AP136" s="426"/>
      <c r="AQ136" s="426"/>
      <c r="AR136" s="426"/>
      <c r="AS136" s="426"/>
      <c r="AT136" s="426"/>
      <c r="AU136" s="426"/>
      <c r="AV136" s="426"/>
      <c r="AW136" s="426"/>
      <c r="AX136" s="426"/>
      <c r="AY136" s="426"/>
      <c r="AZ136" s="426"/>
      <c r="BA136" s="426"/>
      <c r="BB136" s="426"/>
    </row>
    <row r="137" spans="31:54" x14ac:dyDescent="0.2">
      <c r="AE137" s="426"/>
      <c r="AF137" s="426"/>
      <c r="AG137" s="426"/>
      <c r="AH137" s="426"/>
      <c r="AI137" s="426"/>
      <c r="AJ137" s="426"/>
      <c r="AK137" s="426"/>
      <c r="AL137" s="426"/>
      <c r="AM137" s="426"/>
      <c r="AN137" s="426"/>
      <c r="AO137" s="426"/>
      <c r="AP137" s="426"/>
      <c r="AQ137" s="426"/>
      <c r="AR137" s="426"/>
      <c r="AS137" s="426"/>
      <c r="AT137" s="426"/>
      <c r="AU137" s="426"/>
      <c r="AV137" s="426"/>
      <c r="AW137" s="426"/>
      <c r="AX137" s="426"/>
      <c r="AY137" s="426"/>
      <c r="AZ137" s="426"/>
      <c r="BA137" s="426"/>
      <c r="BB137" s="426"/>
    </row>
    <row r="138" spans="31:54" x14ac:dyDescent="0.2">
      <c r="AE138" s="426"/>
      <c r="AF138" s="426"/>
      <c r="AG138" s="426"/>
      <c r="AH138" s="426"/>
      <c r="AI138" s="426"/>
      <c r="AJ138" s="426"/>
      <c r="AK138" s="426"/>
      <c r="AL138" s="426"/>
      <c r="AM138" s="426"/>
      <c r="AN138" s="426"/>
      <c r="AO138" s="426"/>
      <c r="AP138" s="426"/>
      <c r="AQ138" s="426"/>
      <c r="AR138" s="426"/>
      <c r="AS138" s="426"/>
      <c r="AT138" s="426"/>
      <c r="AU138" s="426"/>
      <c r="AV138" s="426"/>
      <c r="AW138" s="426"/>
      <c r="AX138" s="426"/>
      <c r="AY138" s="426"/>
      <c r="AZ138" s="426"/>
      <c r="BA138" s="426"/>
      <c r="BB138" s="426"/>
    </row>
    <row r="139" spans="31:54" x14ac:dyDescent="0.2">
      <c r="AE139" s="426"/>
      <c r="AF139" s="426"/>
      <c r="AG139" s="426"/>
      <c r="AH139" s="426"/>
      <c r="AI139" s="426"/>
      <c r="AJ139" s="426"/>
      <c r="AK139" s="426"/>
      <c r="AL139" s="426"/>
      <c r="AM139" s="426"/>
      <c r="AN139" s="426"/>
      <c r="AO139" s="426"/>
      <c r="AP139" s="426"/>
      <c r="AQ139" s="426"/>
      <c r="AR139" s="426"/>
      <c r="AS139" s="426"/>
      <c r="AT139" s="426"/>
      <c r="AU139" s="426"/>
      <c r="AV139" s="426"/>
      <c r="AW139" s="426"/>
      <c r="AX139" s="426"/>
      <c r="AY139" s="426"/>
      <c r="AZ139" s="426"/>
      <c r="BA139" s="426"/>
      <c r="BB139" s="426"/>
    </row>
    <row r="140" spans="31:54" x14ac:dyDescent="0.2">
      <c r="AE140" s="426"/>
      <c r="AF140" s="426"/>
      <c r="AG140" s="426"/>
      <c r="AH140" s="426"/>
      <c r="AI140" s="426"/>
      <c r="AJ140" s="426"/>
      <c r="AK140" s="426"/>
      <c r="AL140" s="426"/>
      <c r="AM140" s="426"/>
      <c r="AN140" s="426"/>
      <c r="AO140" s="426"/>
      <c r="AP140" s="426"/>
      <c r="AQ140" s="426"/>
      <c r="AR140" s="426"/>
      <c r="AS140" s="426"/>
      <c r="AT140" s="426"/>
      <c r="AU140" s="426"/>
      <c r="AV140" s="426"/>
      <c r="AW140" s="426"/>
      <c r="AX140" s="426"/>
      <c r="AY140" s="426"/>
      <c r="AZ140" s="426"/>
      <c r="BA140" s="426"/>
      <c r="BB140" s="426"/>
    </row>
    <row r="141" spans="31:54" x14ac:dyDescent="0.2">
      <c r="AE141" s="426"/>
      <c r="AF141" s="426"/>
      <c r="AG141" s="426"/>
      <c r="AH141" s="426"/>
      <c r="AI141" s="426"/>
      <c r="AJ141" s="426"/>
      <c r="AK141" s="426"/>
      <c r="AL141" s="426"/>
      <c r="AM141" s="426"/>
      <c r="AN141" s="426"/>
      <c r="AO141" s="426"/>
      <c r="AP141" s="426"/>
      <c r="AQ141" s="426"/>
      <c r="AR141" s="426"/>
      <c r="AS141" s="426"/>
      <c r="AT141" s="426"/>
      <c r="AU141" s="426"/>
      <c r="AV141" s="426"/>
      <c r="AW141" s="426"/>
      <c r="AX141" s="426"/>
      <c r="AY141" s="426"/>
      <c r="AZ141" s="426"/>
      <c r="BA141" s="426"/>
      <c r="BB141" s="426"/>
    </row>
    <row r="142" spans="31:54" x14ac:dyDescent="0.2">
      <c r="AE142" s="426"/>
      <c r="AF142" s="426"/>
      <c r="AG142" s="426"/>
      <c r="AH142" s="426"/>
      <c r="AI142" s="426"/>
      <c r="AJ142" s="426"/>
      <c r="AK142" s="426"/>
      <c r="AL142" s="426"/>
      <c r="AM142" s="426"/>
      <c r="AN142" s="426"/>
      <c r="AO142" s="426"/>
      <c r="AP142" s="426"/>
      <c r="AQ142" s="426"/>
      <c r="AR142" s="426"/>
      <c r="AS142" s="426"/>
      <c r="AT142" s="426"/>
      <c r="AU142" s="426"/>
      <c r="AV142" s="426"/>
      <c r="AW142" s="426"/>
      <c r="AX142" s="426"/>
      <c r="AY142" s="426"/>
      <c r="AZ142" s="426"/>
      <c r="BA142" s="426"/>
      <c r="BB142" s="426"/>
    </row>
    <row r="143" spans="31:54" x14ac:dyDescent="0.2">
      <c r="AE143" s="426"/>
      <c r="AF143" s="426"/>
      <c r="AG143" s="426"/>
      <c r="AH143" s="426"/>
      <c r="AI143" s="426"/>
      <c r="AJ143" s="426"/>
      <c r="AK143" s="426"/>
      <c r="AL143" s="426"/>
      <c r="AM143" s="426"/>
      <c r="AN143" s="426"/>
      <c r="AO143" s="426"/>
      <c r="AP143" s="426"/>
      <c r="AQ143" s="426"/>
      <c r="AR143" s="426"/>
      <c r="AS143" s="426"/>
      <c r="AT143" s="426"/>
      <c r="AU143" s="426"/>
      <c r="AV143" s="426"/>
      <c r="AW143" s="426"/>
      <c r="AX143" s="426"/>
      <c r="AY143" s="426"/>
      <c r="AZ143" s="426"/>
      <c r="BA143" s="426"/>
      <c r="BB143" s="426"/>
    </row>
    <row r="144" spans="31:54" x14ac:dyDescent="0.2">
      <c r="AE144" s="426"/>
      <c r="AF144" s="426"/>
      <c r="AG144" s="426"/>
      <c r="AH144" s="426"/>
      <c r="AI144" s="426"/>
      <c r="AJ144" s="426"/>
      <c r="AK144" s="426"/>
      <c r="AL144" s="426"/>
      <c r="AM144" s="426"/>
      <c r="AN144" s="426"/>
      <c r="AO144" s="426"/>
      <c r="AP144" s="426"/>
      <c r="AQ144" s="426"/>
      <c r="AR144" s="426"/>
      <c r="AS144" s="426"/>
      <c r="AT144" s="426"/>
      <c r="AU144" s="426"/>
      <c r="AV144" s="426"/>
      <c r="AW144" s="426"/>
      <c r="AX144" s="426"/>
      <c r="AY144" s="426"/>
      <c r="AZ144" s="426"/>
      <c r="BA144" s="426"/>
      <c r="BB144" s="426"/>
    </row>
    <row r="145" spans="31:54" x14ac:dyDescent="0.2">
      <c r="AE145" s="426"/>
      <c r="AF145" s="426"/>
      <c r="AG145" s="426"/>
      <c r="AH145" s="426"/>
      <c r="AI145" s="426"/>
      <c r="AJ145" s="426"/>
      <c r="AK145" s="426"/>
      <c r="AL145" s="426"/>
      <c r="AM145" s="426"/>
      <c r="AN145" s="426"/>
      <c r="AO145" s="426"/>
      <c r="AP145" s="426"/>
      <c r="AQ145" s="426"/>
      <c r="AR145" s="426"/>
      <c r="AS145" s="426"/>
      <c r="AT145" s="426"/>
      <c r="AU145" s="426"/>
      <c r="AV145" s="426"/>
      <c r="AW145" s="426"/>
      <c r="AX145" s="426"/>
      <c r="AY145" s="426"/>
      <c r="AZ145" s="426"/>
      <c r="BA145" s="426"/>
      <c r="BB145" s="426"/>
    </row>
    <row r="146" spans="31:54" x14ac:dyDescent="0.2">
      <c r="AE146" s="426"/>
      <c r="AF146" s="426"/>
      <c r="AG146" s="426"/>
      <c r="AH146" s="426"/>
      <c r="AI146" s="426"/>
      <c r="AJ146" s="426"/>
      <c r="AK146" s="426"/>
      <c r="AL146" s="426"/>
      <c r="AM146" s="426"/>
      <c r="AN146" s="426"/>
      <c r="AO146" s="426"/>
      <c r="AP146" s="426"/>
      <c r="AQ146" s="426"/>
      <c r="AR146" s="426"/>
      <c r="AS146" s="426"/>
      <c r="AT146" s="426"/>
      <c r="AU146" s="426"/>
      <c r="AV146" s="426"/>
      <c r="AW146" s="426"/>
      <c r="AX146" s="426"/>
      <c r="AY146" s="426"/>
      <c r="AZ146" s="426"/>
      <c r="BA146" s="426"/>
      <c r="BB146" s="426"/>
    </row>
    <row r="147" spans="31:54" x14ac:dyDescent="0.2">
      <c r="AE147" s="426"/>
      <c r="AF147" s="426"/>
      <c r="AG147" s="426"/>
      <c r="AH147" s="426"/>
      <c r="AI147" s="426"/>
      <c r="AJ147" s="426"/>
      <c r="AK147" s="426"/>
      <c r="AL147" s="426"/>
      <c r="AM147" s="426"/>
      <c r="AN147" s="426"/>
      <c r="AO147" s="426"/>
      <c r="AP147" s="426"/>
      <c r="AQ147" s="426"/>
      <c r="AR147" s="426"/>
      <c r="AS147" s="426"/>
      <c r="AT147" s="426"/>
      <c r="AU147" s="426"/>
      <c r="AV147" s="426"/>
      <c r="AW147" s="426"/>
      <c r="AX147" s="426"/>
      <c r="AY147" s="426"/>
      <c r="AZ147" s="426"/>
      <c r="BA147" s="426"/>
      <c r="BB147" s="426"/>
    </row>
    <row r="148" spans="31:54" x14ac:dyDescent="0.2">
      <c r="AE148" s="426"/>
      <c r="AF148" s="426"/>
      <c r="AG148" s="426"/>
      <c r="AH148" s="426"/>
      <c r="AI148" s="426"/>
      <c r="AJ148" s="426"/>
      <c r="AK148" s="426"/>
      <c r="AL148" s="426"/>
      <c r="AM148" s="426"/>
      <c r="AN148" s="426"/>
      <c r="AO148" s="426"/>
      <c r="AP148" s="426"/>
      <c r="AQ148" s="426"/>
      <c r="AR148" s="426"/>
      <c r="AS148" s="426"/>
      <c r="AT148" s="426"/>
      <c r="AU148" s="426"/>
      <c r="AV148" s="426"/>
      <c r="AW148" s="426"/>
      <c r="AX148" s="426"/>
      <c r="AY148" s="426"/>
      <c r="AZ148" s="426"/>
      <c r="BA148" s="426"/>
      <c r="BB148" s="426"/>
    </row>
    <row r="149" spans="31:54" x14ac:dyDescent="0.2">
      <c r="AE149" s="426"/>
      <c r="AF149" s="426"/>
      <c r="AG149" s="426"/>
      <c r="AH149" s="426"/>
      <c r="AI149" s="426"/>
      <c r="AJ149" s="426"/>
      <c r="AK149" s="426"/>
      <c r="AL149" s="426"/>
      <c r="AM149" s="426"/>
      <c r="AN149" s="426"/>
      <c r="AO149" s="426"/>
      <c r="AP149" s="426"/>
      <c r="AQ149" s="426"/>
      <c r="AR149" s="426"/>
      <c r="AS149" s="426"/>
      <c r="AT149" s="426"/>
      <c r="AU149" s="426"/>
      <c r="AV149" s="426"/>
      <c r="AW149" s="426"/>
      <c r="AX149" s="426"/>
      <c r="AY149" s="426"/>
      <c r="AZ149" s="426"/>
      <c r="BA149" s="426"/>
      <c r="BB149" s="426"/>
    </row>
    <row r="150" spans="31:54" x14ac:dyDescent="0.2">
      <c r="AE150" s="426"/>
      <c r="AF150" s="426"/>
      <c r="AG150" s="426"/>
      <c r="AH150" s="426"/>
      <c r="AI150" s="426"/>
      <c r="AJ150" s="426"/>
      <c r="AK150" s="426"/>
      <c r="AL150" s="426"/>
      <c r="AM150" s="426"/>
      <c r="AN150" s="426"/>
      <c r="AO150" s="426"/>
      <c r="AP150" s="426"/>
      <c r="AQ150" s="426"/>
      <c r="AR150" s="426"/>
      <c r="AS150" s="426"/>
      <c r="AT150" s="426"/>
      <c r="AU150" s="426"/>
      <c r="AV150" s="426"/>
      <c r="AW150" s="426"/>
      <c r="AX150" s="426"/>
      <c r="AY150" s="426"/>
      <c r="AZ150" s="426"/>
      <c r="BA150" s="426"/>
      <c r="BB150" s="426"/>
    </row>
    <row r="151" spans="31:54" x14ac:dyDescent="0.2">
      <c r="AE151" s="426"/>
      <c r="AF151" s="426"/>
      <c r="AG151" s="426"/>
      <c r="AH151" s="426"/>
      <c r="AI151" s="426"/>
      <c r="AJ151" s="426"/>
      <c r="AK151" s="426"/>
      <c r="AL151" s="426"/>
      <c r="AM151" s="426"/>
      <c r="AN151" s="426"/>
      <c r="AO151" s="426"/>
      <c r="AP151" s="426"/>
      <c r="AQ151" s="426"/>
      <c r="AR151" s="426"/>
      <c r="AS151" s="426"/>
      <c r="AT151" s="426"/>
      <c r="AU151" s="426"/>
      <c r="AV151" s="426"/>
      <c r="AW151" s="426"/>
      <c r="AX151" s="426"/>
      <c r="AY151" s="426"/>
      <c r="AZ151" s="426"/>
      <c r="BA151" s="426"/>
      <c r="BB151" s="426"/>
    </row>
    <row r="152" spans="31:54" x14ac:dyDescent="0.2">
      <c r="AE152" s="426"/>
      <c r="AF152" s="426"/>
      <c r="AG152" s="426"/>
      <c r="AH152" s="426"/>
      <c r="AI152" s="426"/>
      <c r="AJ152" s="426"/>
      <c r="AK152" s="426"/>
      <c r="AL152" s="426"/>
      <c r="AM152" s="426"/>
      <c r="AN152" s="426"/>
      <c r="AO152" s="426"/>
      <c r="AP152" s="426"/>
      <c r="AQ152" s="426"/>
      <c r="AR152" s="426"/>
      <c r="AS152" s="426"/>
      <c r="AT152" s="426"/>
      <c r="AU152" s="426"/>
      <c r="AV152" s="426"/>
      <c r="AW152" s="426"/>
      <c r="AX152" s="426"/>
      <c r="AY152" s="426"/>
      <c r="AZ152" s="426"/>
      <c r="BA152" s="426"/>
      <c r="BB152" s="426"/>
    </row>
    <row r="153" spans="31:54" x14ac:dyDescent="0.2">
      <c r="AE153" s="426"/>
      <c r="AF153" s="426"/>
      <c r="AG153" s="426"/>
      <c r="AH153" s="426"/>
      <c r="AI153" s="426"/>
      <c r="AJ153" s="426"/>
      <c r="AK153" s="426"/>
      <c r="AL153" s="426"/>
      <c r="AM153" s="426"/>
      <c r="AN153" s="426"/>
      <c r="AO153" s="426"/>
      <c r="AP153" s="426"/>
      <c r="AQ153" s="426"/>
      <c r="AR153" s="426"/>
      <c r="AS153" s="426"/>
      <c r="AT153" s="426"/>
      <c r="AU153" s="426"/>
      <c r="AV153" s="426"/>
      <c r="AW153" s="426"/>
      <c r="AX153" s="426"/>
      <c r="AY153" s="426"/>
      <c r="AZ153" s="426"/>
      <c r="BA153" s="426"/>
      <c r="BB153" s="426"/>
    </row>
    <row r="154" spans="31:54" x14ac:dyDescent="0.2">
      <c r="AE154" s="426"/>
      <c r="AF154" s="426"/>
      <c r="AG154" s="426"/>
      <c r="AH154" s="426"/>
      <c r="AI154" s="426"/>
      <c r="AJ154" s="426"/>
      <c r="AK154" s="426"/>
      <c r="AL154" s="426"/>
      <c r="AM154" s="426"/>
      <c r="AN154" s="426"/>
      <c r="AO154" s="426"/>
      <c r="AP154" s="426"/>
      <c r="AQ154" s="426"/>
      <c r="AR154" s="426"/>
      <c r="AS154" s="426"/>
      <c r="AT154" s="426"/>
      <c r="AU154" s="426"/>
      <c r="AV154" s="426"/>
      <c r="AW154" s="426"/>
      <c r="AX154" s="426"/>
      <c r="AY154" s="426"/>
      <c r="AZ154" s="426"/>
      <c r="BA154" s="426"/>
      <c r="BB154" s="426"/>
    </row>
    <row r="155" spans="31:54" x14ac:dyDescent="0.2">
      <c r="AE155" s="426"/>
      <c r="AF155" s="426"/>
      <c r="AG155" s="426"/>
      <c r="AH155" s="426"/>
      <c r="AI155" s="426"/>
      <c r="AJ155" s="426"/>
      <c r="AK155" s="426"/>
      <c r="AL155" s="426"/>
      <c r="AM155" s="426"/>
      <c r="AN155" s="426"/>
      <c r="AO155" s="426"/>
      <c r="AP155" s="426"/>
      <c r="AQ155" s="426"/>
      <c r="AR155" s="426"/>
      <c r="AS155" s="426"/>
      <c r="AT155" s="426"/>
      <c r="AU155" s="426"/>
      <c r="AV155" s="426"/>
      <c r="AW155" s="426"/>
      <c r="AX155" s="426"/>
      <c r="AY155" s="426"/>
      <c r="AZ155" s="426"/>
      <c r="BA155" s="426"/>
      <c r="BB155" s="426"/>
    </row>
    <row r="156" spans="31:54" x14ac:dyDescent="0.2">
      <c r="AE156" s="426"/>
      <c r="AF156" s="426"/>
      <c r="AG156" s="426"/>
      <c r="AH156" s="426"/>
      <c r="AI156" s="426"/>
      <c r="AJ156" s="426"/>
      <c r="AK156" s="426"/>
      <c r="AL156" s="426"/>
      <c r="AM156" s="426"/>
      <c r="AN156" s="426"/>
      <c r="AO156" s="426"/>
      <c r="AP156" s="426"/>
      <c r="AQ156" s="426"/>
      <c r="AR156" s="426"/>
      <c r="AS156" s="426"/>
      <c r="AT156" s="426"/>
      <c r="AU156" s="426"/>
      <c r="AV156" s="426"/>
      <c r="AW156" s="426"/>
      <c r="AX156" s="426"/>
      <c r="AY156" s="426"/>
      <c r="AZ156" s="426"/>
      <c r="BA156" s="426"/>
      <c r="BB156" s="426"/>
    </row>
    <row r="157" spans="31:54" x14ac:dyDescent="0.2">
      <c r="AE157" s="426"/>
      <c r="AF157" s="426"/>
      <c r="AG157" s="426"/>
      <c r="AH157" s="426"/>
      <c r="AI157" s="426"/>
      <c r="AJ157" s="426"/>
      <c r="AK157" s="426"/>
      <c r="AL157" s="426"/>
      <c r="AM157" s="426"/>
      <c r="AN157" s="426"/>
      <c r="AO157" s="426"/>
      <c r="AP157" s="426"/>
      <c r="AQ157" s="426"/>
      <c r="AR157" s="426"/>
      <c r="AS157" s="426"/>
      <c r="AT157" s="426"/>
      <c r="AU157" s="426"/>
      <c r="AV157" s="426"/>
      <c r="AW157" s="426"/>
      <c r="AX157" s="426"/>
      <c r="AY157" s="426"/>
      <c r="AZ157" s="426"/>
      <c r="BA157" s="426"/>
      <c r="BB157" s="426"/>
    </row>
    <row r="158" spans="31:54" x14ac:dyDescent="0.2">
      <c r="AE158" s="426"/>
      <c r="AF158" s="426"/>
      <c r="AG158" s="426"/>
      <c r="AH158" s="426"/>
      <c r="AI158" s="426"/>
      <c r="AJ158" s="426"/>
      <c r="AK158" s="426"/>
      <c r="AL158" s="426"/>
      <c r="AM158" s="426"/>
      <c r="AN158" s="426"/>
      <c r="AO158" s="426"/>
      <c r="AP158" s="426"/>
      <c r="AQ158" s="426"/>
      <c r="AR158" s="426"/>
      <c r="AS158" s="426"/>
      <c r="AT158" s="426"/>
      <c r="AU158" s="426"/>
      <c r="AV158" s="426"/>
      <c r="AW158" s="426"/>
      <c r="AX158" s="426"/>
      <c r="AY158" s="426"/>
      <c r="AZ158" s="426"/>
      <c r="BA158" s="426"/>
      <c r="BB158" s="426"/>
    </row>
    <row r="159" spans="31:54" x14ac:dyDescent="0.2">
      <c r="AE159" s="426"/>
      <c r="AF159" s="426"/>
      <c r="AG159" s="426"/>
      <c r="AH159" s="426"/>
      <c r="AI159" s="426"/>
      <c r="AJ159" s="426"/>
      <c r="AK159" s="426"/>
      <c r="AL159" s="426"/>
      <c r="AM159" s="426"/>
      <c r="AN159" s="426"/>
      <c r="AO159" s="426"/>
      <c r="AP159" s="426"/>
      <c r="AQ159" s="426"/>
      <c r="AR159" s="426"/>
      <c r="AS159" s="426"/>
      <c r="AT159" s="426"/>
      <c r="AU159" s="426"/>
      <c r="AV159" s="426"/>
      <c r="AW159" s="426"/>
      <c r="AX159" s="426"/>
      <c r="AY159" s="426"/>
      <c r="AZ159" s="426"/>
      <c r="BA159" s="426"/>
      <c r="BB159" s="426"/>
    </row>
    <row r="160" spans="31:54" x14ac:dyDescent="0.2">
      <c r="AE160" s="426"/>
      <c r="AF160" s="426"/>
      <c r="AG160" s="426"/>
      <c r="AH160" s="426"/>
      <c r="AI160" s="426"/>
      <c r="AJ160" s="426"/>
      <c r="AK160" s="426"/>
      <c r="AL160" s="426"/>
      <c r="AM160" s="426"/>
      <c r="AN160" s="426"/>
      <c r="AO160" s="426"/>
      <c r="AP160" s="426"/>
      <c r="AQ160" s="426"/>
      <c r="AR160" s="426"/>
      <c r="AS160" s="426"/>
      <c r="AT160" s="426"/>
      <c r="AU160" s="426"/>
      <c r="AV160" s="426"/>
      <c r="AW160" s="426"/>
      <c r="AX160" s="426"/>
      <c r="AY160" s="426"/>
      <c r="AZ160" s="426"/>
      <c r="BA160" s="426"/>
      <c r="BB160" s="426"/>
    </row>
    <row r="161" spans="31:54" x14ac:dyDescent="0.2">
      <c r="AE161" s="426"/>
      <c r="AF161" s="426"/>
      <c r="AG161" s="426"/>
      <c r="AH161" s="426"/>
      <c r="AI161" s="426"/>
      <c r="AJ161" s="426"/>
      <c r="AK161" s="426"/>
      <c r="AL161" s="426"/>
      <c r="AM161" s="426"/>
      <c r="AN161" s="426"/>
      <c r="AO161" s="426"/>
      <c r="AP161" s="426"/>
      <c r="AQ161" s="426"/>
      <c r="AR161" s="426"/>
      <c r="AS161" s="426"/>
      <c r="AT161" s="426"/>
      <c r="AU161" s="426"/>
      <c r="AV161" s="426"/>
      <c r="AW161" s="426"/>
      <c r="AX161" s="426"/>
      <c r="AY161" s="426"/>
      <c r="AZ161" s="426"/>
      <c r="BA161" s="426"/>
      <c r="BB161" s="426"/>
    </row>
    <row r="162" spans="31:54" x14ac:dyDescent="0.2">
      <c r="AE162" s="426"/>
      <c r="AF162" s="426"/>
      <c r="AG162" s="426"/>
      <c r="AH162" s="426"/>
      <c r="AI162" s="426"/>
      <c r="AJ162" s="426"/>
      <c r="AK162" s="426"/>
      <c r="AL162" s="426"/>
      <c r="AM162" s="426"/>
      <c r="AN162" s="426"/>
      <c r="AO162" s="426"/>
      <c r="AP162" s="426"/>
      <c r="AQ162" s="426"/>
      <c r="AR162" s="426"/>
      <c r="AS162" s="426"/>
      <c r="AT162" s="426"/>
      <c r="AU162" s="426"/>
      <c r="AV162" s="426"/>
      <c r="AW162" s="426"/>
      <c r="AX162" s="426"/>
      <c r="AY162" s="426"/>
      <c r="AZ162" s="426"/>
      <c r="BA162" s="426"/>
      <c r="BB162" s="426"/>
    </row>
    <row r="163" spans="31:54" x14ac:dyDescent="0.2">
      <c r="AE163" s="426"/>
      <c r="AF163" s="426"/>
      <c r="AG163" s="426"/>
      <c r="AH163" s="426"/>
      <c r="AI163" s="426"/>
      <c r="AJ163" s="426"/>
      <c r="AK163" s="426"/>
      <c r="AL163" s="426"/>
      <c r="AM163" s="426"/>
      <c r="AN163" s="426"/>
      <c r="AO163" s="426"/>
      <c r="AP163" s="426"/>
      <c r="AQ163" s="426"/>
      <c r="AR163" s="426"/>
      <c r="AS163" s="426"/>
      <c r="AT163" s="426"/>
      <c r="AU163" s="426"/>
      <c r="AV163" s="426"/>
      <c r="AW163" s="426"/>
      <c r="AX163" s="426"/>
      <c r="AY163" s="426"/>
      <c r="AZ163" s="426"/>
      <c r="BA163" s="426"/>
      <c r="BB163" s="426"/>
    </row>
    <row r="164" spans="31:54" x14ac:dyDescent="0.2">
      <c r="AE164" s="426"/>
      <c r="AF164" s="426"/>
      <c r="AG164" s="426"/>
      <c r="AH164" s="426"/>
      <c r="AI164" s="426"/>
      <c r="AJ164" s="426"/>
      <c r="AK164" s="426"/>
      <c r="AL164" s="426"/>
      <c r="AM164" s="426"/>
      <c r="AN164" s="426"/>
      <c r="AO164" s="426"/>
      <c r="AP164" s="426"/>
      <c r="AQ164" s="426"/>
      <c r="AR164" s="426"/>
      <c r="AS164" s="426"/>
      <c r="AT164" s="426"/>
      <c r="AU164" s="426"/>
      <c r="AV164" s="426"/>
      <c r="AW164" s="426"/>
      <c r="AX164" s="426"/>
      <c r="AY164" s="426"/>
      <c r="AZ164" s="426"/>
      <c r="BA164" s="426"/>
      <c r="BB164" s="426"/>
    </row>
    <row r="165" spans="31:54" x14ac:dyDescent="0.2">
      <c r="AE165" s="426"/>
      <c r="AF165" s="426"/>
      <c r="AG165" s="426"/>
      <c r="AH165" s="426"/>
      <c r="AI165" s="426"/>
      <c r="AJ165" s="426"/>
      <c r="AK165" s="426"/>
      <c r="AL165" s="426"/>
      <c r="AM165" s="426"/>
      <c r="AN165" s="426"/>
      <c r="AO165" s="426"/>
      <c r="AP165" s="426"/>
      <c r="AQ165" s="426"/>
      <c r="AR165" s="426"/>
      <c r="AS165" s="426"/>
      <c r="AT165" s="426"/>
      <c r="AU165" s="426"/>
      <c r="AV165" s="426"/>
      <c r="AW165" s="426"/>
      <c r="AX165" s="426"/>
      <c r="AY165" s="426"/>
      <c r="AZ165" s="426"/>
      <c r="BA165" s="426"/>
      <c r="BB165" s="426"/>
    </row>
    <row r="166" spans="31:54" x14ac:dyDescent="0.2">
      <c r="AE166" s="426"/>
      <c r="AF166" s="426"/>
      <c r="AG166" s="426"/>
      <c r="AH166" s="426"/>
      <c r="AI166" s="426"/>
      <c r="AJ166" s="426"/>
      <c r="AK166" s="426"/>
      <c r="AL166" s="426"/>
      <c r="AM166" s="426"/>
      <c r="AN166" s="426"/>
      <c r="AO166" s="426"/>
      <c r="AP166" s="426"/>
      <c r="AQ166" s="426"/>
      <c r="AR166" s="426"/>
      <c r="AS166" s="426"/>
      <c r="AT166" s="426"/>
      <c r="AU166" s="426"/>
      <c r="AV166" s="426"/>
      <c r="AW166" s="426"/>
      <c r="AX166" s="426"/>
      <c r="AY166" s="426"/>
      <c r="AZ166" s="426"/>
      <c r="BA166" s="426"/>
      <c r="BB166" s="426"/>
    </row>
    <row r="167" spans="31:54" x14ac:dyDescent="0.2">
      <c r="AE167" s="426"/>
      <c r="AF167" s="426"/>
      <c r="AG167" s="426"/>
      <c r="AH167" s="426"/>
      <c r="AI167" s="426"/>
      <c r="AJ167" s="426"/>
      <c r="AK167" s="426"/>
      <c r="AL167" s="426"/>
      <c r="AM167" s="426"/>
      <c r="AN167" s="426"/>
      <c r="AO167" s="426"/>
      <c r="AP167" s="426"/>
      <c r="AQ167" s="426"/>
      <c r="AR167" s="426"/>
      <c r="AS167" s="426"/>
      <c r="AT167" s="426"/>
      <c r="AU167" s="426"/>
      <c r="AV167" s="426"/>
      <c r="AW167" s="426"/>
      <c r="AX167" s="426"/>
      <c r="AY167" s="426"/>
      <c r="AZ167" s="426"/>
      <c r="BA167" s="426"/>
      <c r="BB167" s="426"/>
    </row>
    <row r="168" spans="31:54" x14ac:dyDescent="0.2">
      <c r="AE168" s="426"/>
      <c r="AF168" s="426"/>
      <c r="AG168" s="426"/>
      <c r="AH168" s="426"/>
      <c r="AI168" s="426"/>
      <c r="AJ168" s="426"/>
      <c r="AK168" s="426"/>
      <c r="AL168" s="426"/>
      <c r="AM168" s="426"/>
      <c r="AN168" s="426"/>
      <c r="AO168" s="426"/>
      <c r="AP168" s="426"/>
      <c r="AQ168" s="426"/>
      <c r="AR168" s="426"/>
      <c r="AS168" s="426"/>
      <c r="AT168" s="426"/>
      <c r="AU168" s="426"/>
      <c r="AV168" s="426"/>
      <c r="AW168" s="426"/>
      <c r="AX168" s="426"/>
      <c r="AY168" s="426"/>
      <c r="AZ168" s="426"/>
      <c r="BA168" s="426"/>
      <c r="BB168" s="426"/>
    </row>
    <row r="169" spans="31:54" x14ac:dyDescent="0.2">
      <c r="AE169" s="426"/>
      <c r="AF169" s="426"/>
      <c r="AG169" s="426"/>
      <c r="AH169" s="426"/>
      <c r="AI169" s="426"/>
      <c r="AJ169" s="426"/>
      <c r="AK169" s="426"/>
      <c r="AL169" s="426"/>
      <c r="AM169" s="426"/>
      <c r="AN169" s="426"/>
      <c r="AO169" s="426"/>
      <c r="AP169" s="426"/>
      <c r="AQ169" s="426"/>
      <c r="AR169" s="426"/>
      <c r="AS169" s="426"/>
      <c r="AT169" s="426"/>
      <c r="AU169" s="426"/>
      <c r="AV169" s="426"/>
      <c r="AW169" s="426"/>
      <c r="AX169" s="426"/>
      <c r="AY169" s="426"/>
      <c r="AZ169" s="426"/>
      <c r="BA169" s="426"/>
      <c r="BB169" s="426"/>
    </row>
    <row r="170" spans="31:54" x14ac:dyDescent="0.2">
      <c r="AE170" s="426"/>
      <c r="AF170" s="426"/>
      <c r="AG170" s="426"/>
      <c r="AH170" s="426"/>
      <c r="AI170" s="426"/>
      <c r="AJ170" s="426"/>
      <c r="AK170" s="426"/>
      <c r="AL170" s="426"/>
      <c r="AM170" s="426"/>
      <c r="AN170" s="426"/>
      <c r="AO170" s="426"/>
      <c r="AP170" s="426"/>
      <c r="AQ170" s="426"/>
      <c r="AR170" s="426"/>
      <c r="AS170" s="426"/>
      <c r="AT170" s="426"/>
      <c r="AU170" s="426"/>
      <c r="AV170" s="426"/>
      <c r="AW170" s="426"/>
      <c r="AX170" s="426"/>
      <c r="AY170" s="426"/>
      <c r="AZ170" s="426"/>
      <c r="BA170" s="426"/>
      <c r="BB170" s="426"/>
    </row>
    <row r="171" spans="31:54" x14ac:dyDescent="0.2">
      <c r="AE171" s="426"/>
      <c r="AF171" s="426"/>
      <c r="AG171" s="426"/>
      <c r="AH171" s="426"/>
      <c r="AI171" s="426"/>
      <c r="AJ171" s="426"/>
      <c r="AK171" s="426"/>
      <c r="AL171" s="426"/>
      <c r="AM171" s="426"/>
      <c r="AN171" s="426"/>
      <c r="AO171" s="426"/>
      <c r="AP171" s="426"/>
      <c r="AQ171" s="426"/>
      <c r="AR171" s="426"/>
      <c r="AS171" s="426"/>
      <c r="AT171" s="426"/>
      <c r="AU171" s="426"/>
      <c r="AV171" s="426"/>
      <c r="AW171" s="426"/>
      <c r="AX171" s="426"/>
      <c r="AY171" s="426"/>
      <c r="AZ171" s="426"/>
      <c r="BA171" s="426"/>
      <c r="BB171" s="426"/>
    </row>
    <row r="172" spans="31:54" x14ac:dyDescent="0.2">
      <c r="AE172" s="426"/>
      <c r="AF172" s="426"/>
      <c r="AG172" s="426"/>
      <c r="AH172" s="426"/>
      <c r="AI172" s="426"/>
      <c r="AJ172" s="426"/>
      <c r="AK172" s="426"/>
      <c r="AL172" s="426"/>
      <c r="AM172" s="426"/>
      <c r="AN172" s="426"/>
      <c r="AO172" s="426"/>
      <c r="AP172" s="426"/>
      <c r="AQ172" s="426"/>
      <c r="AR172" s="426"/>
      <c r="AS172" s="426"/>
      <c r="AT172" s="426"/>
      <c r="AU172" s="426"/>
      <c r="AV172" s="426"/>
      <c r="AW172" s="426"/>
      <c r="AX172" s="426"/>
      <c r="AY172" s="426"/>
      <c r="AZ172" s="426"/>
      <c r="BA172" s="426"/>
      <c r="BB172" s="426"/>
    </row>
    <row r="173" spans="31:54" x14ac:dyDescent="0.2">
      <c r="AE173" s="426"/>
      <c r="AF173" s="426"/>
      <c r="AG173" s="426"/>
      <c r="AH173" s="426"/>
      <c r="AI173" s="426"/>
      <c r="AJ173" s="426"/>
      <c r="AK173" s="426"/>
      <c r="AL173" s="426"/>
      <c r="AM173" s="426"/>
      <c r="AN173" s="426"/>
      <c r="AO173" s="426"/>
      <c r="AP173" s="426"/>
      <c r="AQ173" s="426"/>
      <c r="AR173" s="426"/>
      <c r="AS173" s="426"/>
      <c r="AT173" s="426"/>
      <c r="AU173" s="426"/>
      <c r="AV173" s="426"/>
      <c r="AW173" s="426"/>
      <c r="AX173" s="426"/>
      <c r="AY173" s="426"/>
      <c r="AZ173" s="426"/>
      <c r="BA173" s="426"/>
      <c r="BB173" s="426"/>
    </row>
    <row r="174" spans="31:54" x14ac:dyDescent="0.2">
      <c r="AE174" s="426"/>
      <c r="AF174" s="426"/>
      <c r="AG174" s="426"/>
      <c r="AH174" s="426"/>
      <c r="AI174" s="426"/>
      <c r="AJ174" s="426"/>
      <c r="AK174" s="426"/>
      <c r="AL174" s="426"/>
      <c r="AM174" s="426"/>
      <c r="AN174" s="426"/>
      <c r="AO174" s="426"/>
      <c r="AP174" s="426"/>
      <c r="AQ174" s="426"/>
      <c r="AR174" s="426"/>
      <c r="AS174" s="426"/>
      <c r="AT174" s="426"/>
      <c r="AU174" s="426"/>
      <c r="AV174" s="426"/>
      <c r="AW174" s="426"/>
      <c r="AX174" s="426"/>
      <c r="AY174" s="426"/>
      <c r="AZ174" s="426"/>
      <c r="BA174" s="426"/>
      <c r="BB174" s="426"/>
    </row>
    <row r="175" spans="31:54" x14ac:dyDescent="0.2">
      <c r="AE175" s="426"/>
      <c r="AF175" s="426"/>
      <c r="AG175" s="426"/>
      <c r="AH175" s="426"/>
      <c r="AI175" s="426"/>
      <c r="AJ175" s="426"/>
      <c r="AK175" s="426"/>
      <c r="AL175" s="426"/>
      <c r="AM175" s="426"/>
      <c r="AN175" s="426"/>
      <c r="AO175" s="426"/>
      <c r="AP175" s="426"/>
      <c r="AQ175" s="426"/>
      <c r="AR175" s="426"/>
      <c r="AS175" s="426"/>
      <c r="AT175" s="426"/>
      <c r="AU175" s="426"/>
      <c r="AV175" s="426"/>
      <c r="AW175" s="426"/>
      <c r="AX175" s="426"/>
      <c r="AY175" s="426"/>
      <c r="AZ175" s="426"/>
      <c r="BA175" s="426"/>
      <c r="BB175" s="426"/>
    </row>
    <row r="176" spans="31:54" x14ac:dyDescent="0.2">
      <c r="AE176" s="426"/>
      <c r="AF176" s="426"/>
      <c r="AG176" s="426"/>
      <c r="AH176" s="426"/>
      <c r="AI176" s="426"/>
      <c r="AJ176" s="426"/>
      <c r="AK176" s="426"/>
      <c r="AL176" s="426"/>
      <c r="AM176" s="426"/>
      <c r="AN176" s="426"/>
      <c r="AO176" s="426"/>
      <c r="AP176" s="426"/>
      <c r="AQ176" s="426"/>
      <c r="AR176" s="426"/>
      <c r="AS176" s="426"/>
      <c r="AT176" s="426"/>
      <c r="AU176" s="426"/>
      <c r="AV176" s="426"/>
      <c r="AW176" s="426"/>
      <c r="AX176" s="426"/>
      <c r="AY176" s="426"/>
      <c r="AZ176" s="426"/>
      <c r="BA176" s="426"/>
      <c r="BB176" s="426"/>
    </row>
    <row r="177" spans="31:54" x14ac:dyDescent="0.2">
      <c r="AE177" s="426"/>
      <c r="AF177" s="426"/>
      <c r="AG177" s="426"/>
      <c r="AH177" s="426"/>
      <c r="AI177" s="426"/>
      <c r="AJ177" s="426"/>
      <c r="AK177" s="426"/>
      <c r="AL177" s="426"/>
      <c r="AM177" s="426"/>
      <c r="AN177" s="426"/>
      <c r="AO177" s="426"/>
      <c r="AP177" s="426"/>
      <c r="AQ177" s="426"/>
      <c r="AR177" s="426"/>
      <c r="AS177" s="426"/>
      <c r="AT177" s="426"/>
      <c r="AU177" s="426"/>
      <c r="AV177" s="426"/>
      <c r="AW177" s="426"/>
      <c r="AX177" s="426"/>
      <c r="AY177" s="426"/>
      <c r="AZ177" s="426"/>
      <c r="BA177" s="426"/>
      <c r="BB177" s="426"/>
    </row>
    <row r="178" spans="31:54" x14ac:dyDescent="0.2">
      <c r="AE178" s="426"/>
      <c r="AF178" s="426"/>
      <c r="AG178" s="426"/>
      <c r="AH178" s="426"/>
      <c r="AI178" s="426"/>
      <c r="AJ178" s="426"/>
      <c r="AK178" s="426"/>
      <c r="AL178" s="426"/>
      <c r="AM178" s="426"/>
      <c r="AN178" s="426"/>
      <c r="AO178" s="426"/>
      <c r="AP178" s="426"/>
      <c r="AQ178" s="426"/>
      <c r="AR178" s="426"/>
      <c r="AS178" s="426"/>
      <c r="AT178" s="426"/>
      <c r="AU178" s="426"/>
      <c r="AV178" s="426"/>
      <c r="AW178" s="426"/>
      <c r="AX178" s="426"/>
      <c r="AY178" s="426"/>
      <c r="AZ178" s="426"/>
      <c r="BA178" s="426"/>
      <c r="BB178" s="426"/>
    </row>
    <row r="179" spans="31:54" x14ac:dyDescent="0.2">
      <c r="AE179" s="426"/>
      <c r="AF179" s="426"/>
      <c r="AG179" s="426"/>
      <c r="AH179" s="426"/>
      <c r="AI179" s="426"/>
      <c r="AJ179" s="426"/>
      <c r="AK179" s="426"/>
      <c r="AL179" s="426"/>
      <c r="AM179" s="426"/>
      <c r="AN179" s="426"/>
      <c r="AO179" s="426"/>
      <c r="AP179" s="426"/>
      <c r="AQ179" s="426"/>
      <c r="AR179" s="426"/>
      <c r="AS179" s="426"/>
      <c r="AT179" s="426"/>
      <c r="AU179" s="426"/>
      <c r="AV179" s="426"/>
      <c r="AW179" s="426"/>
      <c r="AX179" s="426"/>
      <c r="AY179" s="426"/>
      <c r="AZ179" s="426"/>
      <c r="BA179" s="426"/>
      <c r="BB179" s="426"/>
    </row>
    <row r="180" spans="31:54" x14ac:dyDescent="0.2">
      <c r="AE180" s="426"/>
      <c r="AF180" s="426"/>
      <c r="AG180" s="426"/>
      <c r="AH180" s="426"/>
      <c r="AI180" s="426"/>
      <c r="AJ180" s="426"/>
      <c r="AK180" s="426"/>
      <c r="AL180" s="426"/>
      <c r="AM180" s="426"/>
      <c r="AN180" s="426"/>
      <c r="AO180" s="426"/>
      <c r="AP180" s="426"/>
      <c r="AQ180" s="426"/>
      <c r="AR180" s="426"/>
      <c r="AS180" s="426"/>
      <c r="AT180" s="426"/>
      <c r="AU180" s="426"/>
      <c r="AV180" s="426"/>
      <c r="AW180" s="426"/>
      <c r="AX180" s="426"/>
      <c r="AY180" s="426"/>
      <c r="AZ180" s="426"/>
      <c r="BA180" s="426"/>
      <c r="BB180" s="426"/>
    </row>
    <row r="181" spans="31:54" x14ac:dyDescent="0.2">
      <c r="AE181" s="426"/>
      <c r="AF181" s="426"/>
      <c r="AG181" s="426"/>
      <c r="AH181" s="426"/>
      <c r="AI181" s="426"/>
      <c r="AJ181" s="426"/>
      <c r="AK181" s="426"/>
      <c r="AL181" s="426"/>
      <c r="AM181" s="426"/>
      <c r="AN181" s="426"/>
      <c r="AO181" s="426"/>
      <c r="AP181" s="426"/>
      <c r="AQ181" s="426"/>
      <c r="AR181" s="426"/>
      <c r="AS181" s="426"/>
      <c r="AT181" s="426"/>
      <c r="AU181" s="426"/>
      <c r="AV181" s="426"/>
      <c r="AW181" s="426"/>
      <c r="AX181" s="426"/>
      <c r="AY181" s="426"/>
      <c r="AZ181" s="426"/>
      <c r="BA181" s="426"/>
      <c r="BB181" s="426"/>
    </row>
    <row r="182" spans="31:54" x14ac:dyDescent="0.2">
      <c r="AE182" s="426"/>
      <c r="AF182" s="426"/>
      <c r="AG182" s="426"/>
      <c r="AH182" s="426"/>
      <c r="AI182" s="426"/>
      <c r="AJ182" s="426"/>
      <c r="AK182" s="426"/>
      <c r="AL182" s="426"/>
      <c r="AM182" s="426"/>
      <c r="AN182" s="426"/>
      <c r="AO182" s="426"/>
      <c r="AP182" s="426"/>
      <c r="AQ182" s="426"/>
      <c r="AR182" s="426"/>
      <c r="AS182" s="426"/>
      <c r="AT182" s="426"/>
      <c r="AU182" s="426"/>
      <c r="AV182" s="426"/>
      <c r="AW182" s="426"/>
      <c r="AX182" s="426"/>
      <c r="AY182" s="426"/>
      <c r="AZ182" s="426"/>
      <c r="BA182" s="426"/>
      <c r="BB182" s="426"/>
    </row>
    <row r="183" spans="31:54" x14ac:dyDescent="0.2">
      <c r="AE183" s="426"/>
      <c r="AF183" s="426"/>
      <c r="AG183" s="426"/>
      <c r="AH183" s="426"/>
      <c r="AI183" s="426"/>
      <c r="AJ183" s="426"/>
      <c r="AK183" s="426"/>
      <c r="AL183" s="426"/>
      <c r="AM183" s="426"/>
      <c r="AN183" s="426"/>
      <c r="AO183" s="426"/>
      <c r="AP183" s="426"/>
      <c r="AQ183" s="426"/>
      <c r="AR183" s="426"/>
      <c r="AS183" s="426"/>
      <c r="AT183" s="426"/>
      <c r="AU183" s="426"/>
      <c r="AV183" s="426"/>
      <c r="AW183" s="426"/>
      <c r="AX183" s="426"/>
      <c r="AY183" s="426"/>
      <c r="AZ183" s="426"/>
      <c r="BA183" s="426"/>
      <c r="BB183" s="426"/>
    </row>
    <row r="184" spans="31:54" x14ac:dyDescent="0.2">
      <c r="AE184" s="426"/>
      <c r="AF184" s="426"/>
      <c r="AG184" s="426"/>
      <c r="AH184" s="426"/>
      <c r="AI184" s="426"/>
      <c r="AJ184" s="426"/>
      <c r="AK184" s="426"/>
      <c r="AL184" s="426"/>
      <c r="AM184" s="426"/>
      <c r="AN184" s="426"/>
      <c r="AO184" s="426"/>
      <c r="AP184" s="426"/>
      <c r="AQ184" s="426"/>
      <c r="AR184" s="426"/>
      <c r="AS184" s="426"/>
      <c r="AT184" s="426"/>
      <c r="AU184" s="426"/>
      <c r="AV184" s="426"/>
      <c r="AW184" s="426"/>
      <c r="AX184" s="426"/>
      <c r="AY184" s="426"/>
      <c r="AZ184" s="426"/>
      <c r="BA184" s="426"/>
      <c r="BB184" s="426"/>
    </row>
    <row r="185" spans="31:54" x14ac:dyDescent="0.2">
      <c r="AE185" s="426"/>
      <c r="AF185" s="426"/>
      <c r="AG185" s="426"/>
      <c r="AH185" s="426"/>
      <c r="AI185" s="426"/>
      <c r="AJ185" s="426"/>
      <c r="AK185" s="426"/>
      <c r="AL185" s="426"/>
      <c r="AM185" s="426"/>
      <c r="AN185" s="426"/>
      <c r="AO185" s="426"/>
      <c r="AP185" s="426"/>
      <c r="AQ185" s="426"/>
      <c r="AR185" s="426"/>
      <c r="AS185" s="426"/>
      <c r="AT185" s="426"/>
      <c r="AU185" s="426"/>
      <c r="AV185" s="426"/>
      <c r="AW185" s="426"/>
      <c r="AX185" s="426"/>
      <c r="AY185" s="426"/>
      <c r="AZ185" s="426"/>
      <c r="BA185" s="426"/>
      <c r="BB185" s="426"/>
    </row>
    <row r="186" spans="31:54" x14ac:dyDescent="0.2">
      <c r="AE186" s="426"/>
      <c r="AF186" s="426"/>
      <c r="AG186" s="426"/>
      <c r="AH186" s="426"/>
      <c r="AI186" s="426"/>
      <c r="AJ186" s="426"/>
      <c r="AK186" s="426"/>
      <c r="AL186" s="426"/>
      <c r="AM186" s="426"/>
      <c r="AN186" s="426"/>
      <c r="AO186" s="426"/>
      <c r="AP186" s="426"/>
      <c r="AQ186" s="426"/>
      <c r="AR186" s="426"/>
      <c r="AS186" s="426"/>
      <c r="AT186" s="426"/>
      <c r="AU186" s="426"/>
      <c r="AV186" s="426"/>
      <c r="AW186" s="426"/>
      <c r="AX186" s="426"/>
      <c r="AY186" s="426"/>
      <c r="AZ186" s="426"/>
      <c r="BA186" s="426"/>
      <c r="BB186" s="426"/>
    </row>
    <row r="187" spans="31:54" x14ac:dyDescent="0.2">
      <c r="AE187" s="426"/>
      <c r="AF187" s="426"/>
      <c r="AG187" s="426"/>
      <c r="AH187" s="426"/>
      <c r="AI187" s="426"/>
      <c r="AJ187" s="426"/>
      <c r="AK187" s="426"/>
      <c r="AL187" s="426"/>
      <c r="AM187" s="426"/>
      <c r="AN187" s="426"/>
      <c r="AO187" s="426"/>
      <c r="AP187" s="426"/>
      <c r="AQ187" s="426"/>
      <c r="AR187" s="426"/>
      <c r="AS187" s="426"/>
      <c r="AT187" s="426"/>
      <c r="AU187" s="426"/>
      <c r="AV187" s="426"/>
      <c r="AW187" s="426"/>
      <c r="AX187" s="426"/>
      <c r="AY187" s="426"/>
      <c r="AZ187" s="426"/>
      <c r="BA187" s="426"/>
      <c r="BB187" s="426"/>
    </row>
    <row r="188" spans="31:54" x14ac:dyDescent="0.2">
      <c r="AE188" s="426"/>
      <c r="AF188" s="426"/>
      <c r="AG188" s="426"/>
      <c r="AH188" s="426"/>
      <c r="AI188" s="426"/>
      <c r="AJ188" s="426"/>
      <c r="AK188" s="426"/>
      <c r="AL188" s="426"/>
      <c r="AM188" s="426"/>
      <c r="AN188" s="426"/>
      <c r="AO188" s="426"/>
      <c r="AP188" s="426"/>
      <c r="AQ188" s="426"/>
      <c r="AR188" s="426"/>
      <c r="AS188" s="426"/>
      <c r="AT188" s="426"/>
      <c r="AU188" s="426"/>
      <c r="AV188" s="426"/>
      <c r="AW188" s="426"/>
      <c r="AX188" s="426"/>
      <c r="AY188" s="426"/>
      <c r="AZ188" s="426"/>
      <c r="BA188" s="426"/>
      <c r="BB188" s="426"/>
    </row>
    <row r="189" spans="31:54" x14ac:dyDescent="0.2">
      <c r="AE189" s="426"/>
      <c r="AF189" s="426"/>
      <c r="AG189" s="426"/>
      <c r="AH189" s="426"/>
      <c r="AI189" s="426"/>
      <c r="AJ189" s="426"/>
      <c r="AK189" s="426"/>
      <c r="AL189" s="426"/>
      <c r="AM189" s="426"/>
      <c r="AN189" s="426"/>
      <c r="AO189" s="426"/>
      <c r="AP189" s="426"/>
      <c r="AQ189" s="426"/>
      <c r="AR189" s="426"/>
      <c r="AS189" s="426"/>
      <c r="AT189" s="426"/>
      <c r="AU189" s="426"/>
      <c r="AV189" s="426"/>
      <c r="AW189" s="426"/>
      <c r="AX189" s="426"/>
      <c r="AY189" s="426"/>
      <c r="AZ189" s="426"/>
      <c r="BA189" s="426"/>
      <c r="BB189" s="426"/>
    </row>
    <row r="190" spans="31:54" x14ac:dyDescent="0.2">
      <c r="AE190" s="426"/>
      <c r="AF190" s="426"/>
      <c r="AG190" s="426"/>
      <c r="AH190" s="426"/>
      <c r="AI190" s="426"/>
      <c r="AJ190" s="426"/>
      <c r="AK190" s="426"/>
      <c r="AL190" s="426"/>
      <c r="AM190" s="426"/>
      <c r="AN190" s="426"/>
      <c r="AO190" s="426"/>
      <c r="AP190" s="426"/>
      <c r="AQ190" s="426"/>
      <c r="AR190" s="426"/>
      <c r="AS190" s="426"/>
      <c r="AT190" s="426"/>
      <c r="AU190" s="426"/>
      <c r="AV190" s="426"/>
      <c r="AW190" s="426"/>
      <c r="AX190" s="426"/>
      <c r="AY190" s="426"/>
      <c r="AZ190" s="426"/>
      <c r="BA190" s="426"/>
      <c r="BB190" s="426"/>
    </row>
    <row r="191" spans="31:54" x14ac:dyDescent="0.2">
      <c r="AE191" s="426"/>
      <c r="AF191" s="426"/>
      <c r="AG191" s="426"/>
      <c r="AH191" s="426"/>
      <c r="AI191" s="426"/>
      <c r="AJ191" s="426"/>
      <c r="AK191" s="426"/>
      <c r="AL191" s="426"/>
      <c r="AM191" s="426"/>
      <c r="AN191" s="426"/>
      <c r="AO191" s="426"/>
      <c r="AP191" s="426"/>
      <c r="AQ191" s="426"/>
      <c r="AR191" s="426"/>
      <c r="AS191" s="426"/>
      <c r="AT191" s="426"/>
      <c r="AU191" s="426"/>
      <c r="AV191" s="426"/>
      <c r="AW191" s="426"/>
      <c r="AX191" s="426"/>
      <c r="AY191" s="426"/>
      <c r="AZ191" s="426"/>
      <c r="BA191" s="426"/>
      <c r="BB191" s="426"/>
    </row>
    <row r="192" spans="31:54" x14ac:dyDescent="0.2">
      <c r="AE192" s="426"/>
      <c r="AF192" s="426"/>
      <c r="AG192" s="426"/>
      <c r="AH192" s="426"/>
      <c r="AI192" s="426"/>
      <c r="AJ192" s="426"/>
      <c r="AK192" s="426"/>
      <c r="AL192" s="426"/>
      <c r="AM192" s="426"/>
      <c r="AN192" s="426"/>
      <c r="AO192" s="426"/>
      <c r="AP192" s="426"/>
      <c r="AQ192" s="426"/>
      <c r="AR192" s="426"/>
      <c r="AS192" s="426"/>
      <c r="AT192" s="426"/>
      <c r="AU192" s="426"/>
      <c r="AV192" s="426"/>
      <c r="AW192" s="426"/>
      <c r="AX192" s="426"/>
      <c r="AY192" s="426"/>
      <c r="AZ192" s="426"/>
      <c r="BA192" s="426"/>
      <c r="BB192" s="426"/>
    </row>
    <row r="193" spans="31:54" x14ac:dyDescent="0.2">
      <c r="AE193" s="426"/>
      <c r="AF193" s="426"/>
      <c r="AG193" s="426"/>
      <c r="AH193" s="426"/>
      <c r="AI193" s="426"/>
      <c r="AJ193" s="426"/>
      <c r="AK193" s="426"/>
      <c r="AL193" s="426"/>
      <c r="AM193" s="426"/>
      <c r="AN193" s="426"/>
      <c r="AO193" s="426"/>
      <c r="AP193" s="426"/>
      <c r="AQ193" s="426"/>
      <c r="AR193" s="426"/>
      <c r="AS193" s="426"/>
      <c r="AT193" s="426"/>
      <c r="AU193" s="426"/>
      <c r="AV193" s="426"/>
      <c r="AW193" s="426"/>
      <c r="AX193" s="426"/>
      <c r="AY193" s="426"/>
      <c r="AZ193" s="426"/>
      <c r="BA193" s="426"/>
      <c r="BB193" s="426"/>
    </row>
    <row r="194" spans="31:54" x14ac:dyDescent="0.2">
      <c r="AE194" s="426"/>
      <c r="AF194" s="426"/>
      <c r="AG194" s="426"/>
      <c r="AH194" s="426"/>
      <c r="AI194" s="426"/>
      <c r="AJ194" s="426"/>
      <c r="AK194" s="426"/>
      <c r="AL194" s="426"/>
      <c r="AM194" s="426"/>
      <c r="AN194" s="426"/>
      <c r="AO194" s="426"/>
      <c r="AP194" s="426"/>
      <c r="AQ194" s="426"/>
      <c r="AR194" s="426"/>
      <c r="AS194" s="426"/>
      <c r="AT194" s="426"/>
      <c r="AU194" s="426"/>
      <c r="AV194" s="426"/>
      <c r="AW194" s="426"/>
      <c r="AX194" s="426"/>
      <c r="AY194" s="426"/>
      <c r="AZ194" s="426"/>
      <c r="BA194" s="426"/>
      <c r="BB194" s="426"/>
    </row>
    <row r="195" spans="31:54" x14ac:dyDescent="0.2">
      <c r="AE195" s="426"/>
      <c r="AF195" s="426"/>
      <c r="AG195" s="426"/>
      <c r="AH195" s="426"/>
      <c r="AI195" s="426"/>
      <c r="AJ195" s="426"/>
      <c r="AK195" s="426"/>
      <c r="AL195" s="426"/>
      <c r="AM195" s="426"/>
      <c r="AN195" s="426"/>
      <c r="AO195" s="426"/>
      <c r="AP195" s="426"/>
      <c r="AQ195" s="426"/>
      <c r="AR195" s="426"/>
      <c r="AS195" s="426"/>
      <c r="AT195" s="426"/>
      <c r="AU195" s="426"/>
      <c r="AV195" s="426"/>
      <c r="AW195" s="426"/>
      <c r="AX195" s="426"/>
      <c r="AY195" s="426"/>
      <c r="AZ195" s="426"/>
      <c r="BA195" s="426"/>
      <c r="BB195" s="426"/>
    </row>
    <row r="196" spans="31:54" x14ac:dyDescent="0.2">
      <c r="AE196" s="426"/>
      <c r="AF196" s="426"/>
      <c r="AG196" s="426"/>
      <c r="AH196" s="426"/>
      <c r="AI196" s="426"/>
      <c r="AJ196" s="426"/>
      <c r="AK196" s="426"/>
      <c r="AL196" s="426"/>
      <c r="AM196" s="426"/>
      <c r="AN196" s="426"/>
      <c r="AO196" s="426"/>
      <c r="AP196" s="426"/>
      <c r="AQ196" s="426"/>
      <c r="AR196" s="426"/>
      <c r="AS196" s="426"/>
      <c r="AT196" s="426"/>
      <c r="AU196" s="426"/>
      <c r="AV196" s="426"/>
      <c r="AW196" s="426"/>
      <c r="AX196" s="426"/>
      <c r="AY196" s="426"/>
      <c r="AZ196" s="426"/>
      <c r="BA196" s="426"/>
      <c r="BB196" s="426"/>
    </row>
    <row r="197" spans="31:54" x14ac:dyDescent="0.2">
      <c r="AE197" s="426"/>
      <c r="AF197" s="426"/>
      <c r="AG197" s="426"/>
      <c r="AH197" s="426"/>
      <c r="AI197" s="426"/>
      <c r="AJ197" s="426"/>
      <c r="AK197" s="426"/>
      <c r="AL197" s="426"/>
      <c r="AM197" s="426"/>
      <c r="AN197" s="426"/>
      <c r="AO197" s="426"/>
      <c r="AP197" s="426"/>
      <c r="AQ197" s="426"/>
      <c r="AR197" s="426"/>
      <c r="AS197" s="426"/>
      <c r="AT197" s="426"/>
      <c r="AU197" s="426"/>
      <c r="AV197" s="426"/>
      <c r="AW197" s="426"/>
      <c r="AX197" s="426"/>
      <c r="AY197" s="426"/>
      <c r="AZ197" s="426"/>
      <c r="BA197" s="426"/>
      <c r="BB197" s="426"/>
    </row>
    <row r="198" spans="31:54" x14ac:dyDescent="0.2">
      <c r="AE198" s="426"/>
      <c r="AF198" s="426"/>
      <c r="AG198" s="426"/>
      <c r="AH198" s="426"/>
      <c r="AI198" s="426"/>
      <c r="AJ198" s="426"/>
      <c r="AK198" s="426"/>
      <c r="AL198" s="426"/>
      <c r="AM198" s="426"/>
      <c r="AN198" s="426"/>
      <c r="AO198" s="426"/>
      <c r="AP198" s="426"/>
      <c r="AQ198" s="426"/>
      <c r="AR198" s="426"/>
      <c r="AS198" s="426"/>
      <c r="AT198" s="426"/>
      <c r="AU198" s="426"/>
      <c r="AV198" s="426"/>
      <c r="AW198" s="426"/>
      <c r="AX198" s="426"/>
      <c r="AY198" s="426"/>
      <c r="AZ198" s="426"/>
      <c r="BA198" s="426"/>
      <c r="BB198" s="426"/>
    </row>
    <row r="199" spans="31:54" x14ac:dyDescent="0.2">
      <c r="AE199" s="426"/>
      <c r="AF199" s="426"/>
      <c r="AG199" s="426"/>
      <c r="AH199" s="426"/>
      <c r="AI199" s="426"/>
      <c r="AJ199" s="426"/>
      <c r="AK199" s="426"/>
      <c r="AL199" s="426"/>
      <c r="AM199" s="426"/>
      <c r="AN199" s="426"/>
      <c r="AO199" s="426"/>
      <c r="AP199" s="426"/>
      <c r="AQ199" s="426"/>
      <c r="AR199" s="426"/>
      <c r="AS199" s="426"/>
      <c r="AT199" s="426"/>
      <c r="AU199" s="426"/>
      <c r="AV199" s="426"/>
      <c r="AW199" s="426"/>
      <c r="AX199" s="426"/>
      <c r="AY199" s="426"/>
      <c r="AZ199" s="426"/>
      <c r="BA199" s="426"/>
      <c r="BB199" s="426"/>
    </row>
    <row r="200" spans="31:54" x14ac:dyDescent="0.2">
      <c r="AE200" s="426"/>
      <c r="AF200" s="426"/>
      <c r="AG200" s="426"/>
      <c r="AH200" s="426"/>
      <c r="AI200" s="426"/>
      <c r="AJ200" s="426"/>
      <c r="AK200" s="426"/>
      <c r="AL200" s="426"/>
      <c r="AM200" s="426"/>
      <c r="AN200" s="426"/>
      <c r="AO200" s="426"/>
      <c r="AP200" s="426"/>
      <c r="AQ200" s="426"/>
      <c r="AR200" s="426"/>
      <c r="AS200" s="426"/>
      <c r="AT200" s="426"/>
      <c r="AU200" s="426"/>
      <c r="AV200" s="426"/>
      <c r="AW200" s="426"/>
      <c r="AX200" s="426"/>
      <c r="AY200" s="426"/>
      <c r="AZ200" s="426"/>
      <c r="BA200" s="426"/>
      <c r="BB200" s="426"/>
    </row>
    <row r="201" spans="31:54" x14ac:dyDescent="0.2">
      <c r="AE201" s="426"/>
      <c r="AF201" s="426"/>
      <c r="AG201" s="426"/>
      <c r="AH201" s="426"/>
      <c r="AI201" s="426"/>
      <c r="AJ201" s="426"/>
      <c r="AK201" s="426"/>
      <c r="AL201" s="426"/>
      <c r="AM201" s="426"/>
      <c r="AN201" s="426"/>
      <c r="AO201" s="426"/>
      <c r="AP201" s="426"/>
      <c r="AQ201" s="426"/>
      <c r="AR201" s="426"/>
      <c r="AS201" s="426"/>
      <c r="AT201" s="426"/>
      <c r="AU201" s="426"/>
      <c r="AV201" s="426"/>
      <c r="AW201" s="426"/>
      <c r="AX201" s="426"/>
      <c r="AY201" s="426"/>
      <c r="AZ201" s="426"/>
      <c r="BA201" s="426"/>
      <c r="BB201" s="426"/>
    </row>
    <row r="202" spans="31:54" x14ac:dyDescent="0.2">
      <c r="AE202" s="426"/>
      <c r="AF202" s="426"/>
      <c r="AG202" s="426"/>
      <c r="AH202" s="426"/>
      <c r="AI202" s="426"/>
      <c r="AJ202" s="426"/>
      <c r="AK202" s="426"/>
      <c r="AL202" s="426"/>
      <c r="AM202" s="426"/>
      <c r="AN202" s="426"/>
      <c r="AO202" s="426"/>
      <c r="AP202" s="426"/>
      <c r="AQ202" s="426"/>
      <c r="AR202" s="426"/>
      <c r="AS202" s="426"/>
      <c r="AT202" s="426"/>
      <c r="AU202" s="426"/>
      <c r="AV202" s="426"/>
      <c r="AW202" s="426"/>
      <c r="AX202" s="426"/>
      <c r="AY202" s="426"/>
      <c r="AZ202" s="426"/>
      <c r="BA202" s="426"/>
      <c r="BB202" s="426"/>
    </row>
    <row r="203" spans="31:54" x14ac:dyDescent="0.2">
      <c r="AE203" s="426"/>
      <c r="AF203" s="426"/>
      <c r="AG203" s="426"/>
      <c r="AH203" s="426"/>
      <c r="AI203" s="426"/>
      <c r="AJ203" s="426"/>
      <c r="AK203" s="426"/>
      <c r="AL203" s="426"/>
      <c r="AM203" s="426"/>
      <c r="AN203" s="426"/>
      <c r="AO203" s="426"/>
      <c r="AP203" s="426"/>
      <c r="AQ203" s="426"/>
      <c r="AR203" s="426"/>
      <c r="AS203" s="426"/>
      <c r="AT203" s="426"/>
      <c r="AU203" s="426"/>
      <c r="AV203" s="426"/>
      <c r="AW203" s="426"/>
      <c r="AX203" s="426"/>
      <c r="AY203" s="426"/>
      <c r="AZ203" s="426"/>
      <c r="BA203" s="426"/>
      <c r="BB203" s="426"/>
    </row>
    <row r="204" spans="31:54" x14ac:dyDescent="0.2">
      <c r="AE204" s="426"/>
      <c r="AF204" s="426"/>
      <c r="AG204" s="426"/>
      <c r="AH204" s="426"/>
      <c r="AI204" s="426"/>
      <c r="AJ204" s="426"/>
      <c r="AK204" s="426"/>
      <c r="AL204" s="426"/>
      <c r="AM204" s="426"/>
      <c r="AN204" s="426"/>
      <c r="AO204" s="426"/>
      <c r="AP204" s="426"/>
      <c r="AQ204" s="426"/>
      <c r="AR204" s="426"/>
      <c r="AS204" s="426"/>
      <c r="AT204" s="426"/>
      <c r="AU204" s="426"/>
      <c r="AV204" s="426"/>
      <c r="AW204" s="426"/>
      <c r="AX204" s="426"/>
      <c r="AY204" s="426"/>
      <c r="AZ204" s="426"/>
      <c r="BA204" s="426"/>
      <c r="BB204" s="426"/>
    </row>
    <row r="205" spans="31:54" x14ac:dyDescent="0.2">
      <c r="AE205" s="426"/>
      <c r="AF205" s="426"/>
      <c r="AG205" s="426"/>
      <c r="AH205" s="426"/>
      <c r="AI205" s="426"/>
      <c r="AJ205" s="426"/>
      <c r="AK205" s="426"/>
      <c r="AL205" s="426"/>
      <c r="AM205" s="426"/>
      <c r="AN205" s="426"/>
      <c r="AO205" s="426"/>
      <c r="AP205" s="426"/>
      <c r="AQ205" s="426"/>
      <c r="AR205" s="426"/>
      <c r="AS205" s="426"/>
      <c r="AT205" s="426"/>
      <c r="AU205" s="426"/>
      <c r="AV205" s="426"/>
      <c r="AW205" s="426"/>
      <c r="AX205" s="426"/>
      <c r="AY205" s="426"/>
      <c r="AZ205" s="426"/>
      <c r="BA205" s="426"/>
      <c r="BB205" s="426"/>
    </row>
    <row r="206" spans="31:54" x14ac:dyDescent="0.2">
      <c r="AE206" s="426"/>
      <c r="AF206" s="426"/>
      <c r="AG206" s="426"/>
      <c r="AH206" s="426"/>
      <c r="AI206" s="426"/>
      <c r="AJ206" s="426"/>
      <c r="AK206" s="426"/>
      <c r="AL206" s="426"/>
      <c r="AM206" s="426"/>
      <c r="AN206" s="426"/>
      <c r="AO206" s="426"/>
      <c r="AP206" s="426"/>
      <c r="AQ206" s="426"/>
      <c r="AR206" s="426"/>
      <c r="AS206" s="426"/>
      <c r="AT206" s="426"/>
      <c r="AU206" s="426"/>
      <c r="AV206" s="426"/>
      <c r="AW206" s="426"/>
      <c r="AX206" s="426"/>
      <c r="AY206" s="426"/>
      <c r="AZ206" s="426"/>
      <c r="BA206" s="426"/>
      <c r="BB206" s="426"/>
    </row>
    <row r="207" spans="31:54" x14ac:dyDescent="0.2">
      <c r="AE207" s="426"/>
      <c r="AF207" s="426"/>
      <c r="AG207" s="426"/>
      <c r="AH207" s="426"/>
      <c r="AI207" s="426"/>
      <c r="AJ207" s="426"/>
      <c r="AK207" s="426"/>
      <c r="AL207" s="426"/>
      <c r="AM207" s="426"/>
      <c r="AN207" s="426"/>
      <c r="AO207" s="426"/>
      <c r="AP207" s="426"/>
      <c r="AQ207" s="426"/>
      <c r="AR207" s="426"/>
      <c r="AS207" s="426"/>
      <c r="AT207" s="426"/>
      <c r="AU207" s="426"/>
      <c r="AV207" s="426"/>
      <c r="AW207" s="426"/>
      <c r="AX207" s="426"/>
      <c r="AY207" s="426"/>
      <c r="AZ207" s="426"/>
      <c r="BA207" s="426"/>
      <c r="BB207" s="426"/>
    </row>
    <row r="208" spans="31:54" x14ac:dyDescent="0.2">
      <c r="AE208" s="426"/>
      <c r="AF208" s="426"/>
      <c r="AG208" s="426"/>
      <c r="AH208" s="426"/>
      <c r="AI208" s="426"/>
      <c r="AJ208" s="426"/>
      <c r="AK208" s="426"/>
      <c r="AL208" s="426"/>
      <c r="AM208" s="426"/>
      <c r="AN208" s="426"/>
      <c r="AO208" s="426"/>
      <c r="AP208" s="426"/>
      <c r="AQ208" s="426"/>
      <c r="AR208" s="426"/>
      <c r="AS208" s="426"/>
      <c r="AT208" s="426"/>
      <c r="AU208" s="426"/>
      <c r="AV208" s="426"/>
      <c r="AW208" s="426"/>
      <c r="AX208" s="426"/>
      <c r="AY208" s="426"/>
      <c r="AZ208" s="426"/>
      <c r="BA208" s="426"/>
      <c r="BB208" s="426"/>
    </row>
    <row r="209" spans="31:54" x14ac:dyDescent="0.2">
      <c r="AE209" s="426"/>
      <c r="AF209" s="426"/>
      <c r="AG209" s="426"/>
      <c r="AH209" s="426"/>
      <c r="AI209" s="426"/>
      <c r="AJ209" s="426"/>
      <c r="AK209" s="426"/>
      <c r="AL209" s="426"/>
      <c r="AM209" s="426"/>
      <c r="AN209" s="426"/>
      <c r="AO209" s="426"/>
      <c r="AP209" s="426"/>
      <c r="AQ209" s="426"/>
      <c r="AR209" s="426"/>
      <c r="AS209" s="426"/>
      <c r="AT209" s="426"/>
      <c r="AU209" s="426"/>
      <c r="AV209" s="426"/>
      <c r="AW209" s="426"/>
      <c r="AX209" s="426"/>
      <c r="AY209" s="426"/>
      <c r="AZ209" s="426"/>
      <c r="BA209" s="426"/>
      <c r="BB209" s="426"/>
    </row>
    <row r="210" spans="31:54" x14ac:dyDescent="0.2">
      <c r="AE210" s="426"/>
      <c r="AF210" s="426"/>
      <c r="AG210" s="426"/>
      <c r="AH210" s="426"/>
      <c r="AI210" s="426"/>
      <c r="AJ210" s="426"/>
      <c r="AK210" s="426"/>
      <c r="AL210" s="426"/>
      <c r="AM210" s="426"/>
      <c r="AN210" s="426"/>
      <c r="AO210" s="426"/>
      <c r="AP210" s="426"/>
      <c r="AQ210" s="426"/>
      <c r="AR210" s="426"/>
      <c r="AS210" s="426"/>
      <c r="AT210" s="426"/>
      <c r="AU210" s="426"/>
      <c r="AV210" s="426"/>
      <c r="AW210" s="426"/>
      <c r="AX210" s="426"/>
      <c r="AY210" s="426"/>
      <c r="AZ210" s="426"/>
      <c r="BA210" s="426"/>
      <c r="BB210" s="426"/>
    </row>
    <row r="211" spans="31:54" x14ac:dyDescent="0.2">
      <c r="AE211" s="426"/>
      <c r="AF211" s="426"/>
      <c r="AG211" s="426"/>
      <c r="AH211" s="426"/>
      <c r="AI211" s="426"/>
      <c r="AJ211" s="426"/>
      <c r="AK211" s="426"/>
      <c r="AL211" s="426"/>
      <c r="AM211" s="426"/>
      <c r="AN211" s="426"/>
      <c r="AO211" s="426"/>
      <c r="AP211" s="426"/>
      <c r="AQ211" s="426"/>
      <c r="AR211" s="426"/>
      <c r="AS211" s="426"/>
      <c r="AT211" s="426"/>
      <c r="AU211" s="426"/>
      <c r="AV211" s="426"/>
      <c r="AW211" s="426"/>
      <c r="AX211" s="426"/>
      <c r="AY211" s="426"/>
      <c r="AZ211" s="426"/>
      <c r="BA211" s="426"/>
      <c r="BB211" s="426"/>
    </row>
    <row r="212" spans="31:54" x14ac:dyDescent="0.2">
      <c r="AE212" s="426"/>
      <c r="AF212" s="426"/>
      <c r="AG212" s="426"/>
      <c r="AH212" s="426"/>
      <c r="AI212" s="426"/>
      <c r="AJ212" s="426"/>
      <c r="AK212" s="426"/>
      <c r="AL212" s="426"/>
      <c r="AM212" s="426"/>
      <c r="AN212" s="426"/>
      <c r="AO212" s="426"/>
      <c r="AP212" s="426"/>
      <c r="AQ212" s="426"/>
      <c r="AR212" s="426"/>
      <c r="AS212" s="426"/>
      <c r="AT212" s="426"/>
      <c r="AU212" s="426"/>
      <c r="AV212" s="426"/>
      <c r="AW212" s="426"/>
      <c r="AX212" s="426"/>
      <c r="AY212" s="426"/>
      <c r="AZ212" s="426"/>
      <c r="BA212" s="426"/>
      <c r="BB212" s="426"/>
    </row>
    <row r="213" spans="31:54" x14ac:dyDescent="0.2">
      <c r="AE213" s="426"/>
      <c r="AF213" s="426"/>
      <c r="AG213" s="426"/>
      <c r="AH213" s="426"/>
      <c r="AI213" s="426"/>
      <c r="AJ213" s="426"/>
      <c r="AK213" s="426"/>
      <c r="AL213" s="426"/>
      <c r="AM213" s="426"/>
      <c r="AN213" s="426"/>
      <c r="AO213" s="426"/>
      <c r="AP213" s="426"/>
      <c r="AQ213" s="426"/>
      <c r="AR213" s="426"/>
      <c r="AS213" s="426"/>
      <c r="AT213" s="426"/>
      <c r="AU213" s="426"/>
      <c r="AV213" s="426"/>
      <c r="AW213" s="426"/>
      <c r="AX213" s="426"/>
      <c r="AY213" s="426"/>
      <c r="AZ213" s="426"/>
      <c r="BA213" s="426"/>
      <c r="BB213" s="426"/>
    </row>
    <row r="214" spans="31:54" x14ac:dyDescent="0.2">
      <c r="AE214" s="426"/>
      <c r="AF214" s="426"/>
      <c r="AG214" s="426"/>
      <c r="AH214" s="426"/>
      <c r="AI214" s="426"/>
      <c r="AJ214" s="426"/>
      <c r="AK214" s="426"/>
      <c r="AL214" s="426"/>
      <c r="AM214" s="426"/>
      <c r="AN214" s="426"/>
      <c r="AO214" s="426"/>
      <c r="AP214" s="426"/>
      <c r="AQ214" s="426"/>
      <c r="AR214" s="426"/>
      <c r="AS214" s="426"/>
      <c r="AT214" s="426"/>
      <c r="AU214" s="426"/>
      <c r="AV214" s="426"/>
      <c r="AW214" s="426"/>
      <c r="AX214" s="426"/>
      <c r="AY214" s="426"/>
      <c r="AZ214" s="426"/>
      <c r="BA214" s="426"/>
      <c r="BB214" s="426"/>
    </row>
    <row r="215" spans="31:54" x14ac:dyDescent="0.2">
      <c r="AE215" s="426"/>
      <c r="AF215" s="426"/>
      <c r="AG215" s="426"/>
      <c r="AH215" s="426"/>
      <c r="AI215" s="426"/>
      <c r="AJ215" s="426"/>
      <c r="AK215" s="426"/>
      <c r="AL215" s="426"/>
      <c r="AM215" s="426"/>
      <c r="AN215" s="426"/>
      <c r="AO215" s="426"/>
      <c r="AP215" s="426"/>
      <c r="AQ215" s="426"/>
      <c r="AR215" s="426"/>
      <c r="AS215" s="426"/>
      <c r="AT215" s="426"/>
      <c r="AU215" s="426"/>
      <c r="AV215" s="426"/>
      <c r="AW215" s="426"/>
      <c r="AX215" s="426"/>
      <c r="AY215" s="426"/>
      <c r="AZ215" s="426"/>
      <c r="BA215" s="426"/>
      <c r="BB215" s="426"/>
    </row>
    <row r="216" spans="31:54" x14ac:dyDescent="0.2">
      <c r="AE216" s="426"/>
      <c r="AF216" s="426"/>
      <c r="AG216" s="426"/>
      <c r="AH216" s="426"/>
      <c r="AI216" s="426"/>
      <c r="AJ216" s="426"/>
      <c r="AK216" s="426"/>
      <c r="AL216" s="426"/>
      <c r="AM216" s="426"/>
      <c r="AN216" s="426"/>
      <c r="AO216" s="426"/>
      <c r="AP216" s="426"/>
      <c r="AQ216" s="426"/>
      <c r="AR216" s="426"/>
      <c r="AS216" s="426"/>
      <c r="AT216" s="426"/>
      <c r="AU216" s="426"/>
      <c r="AV216" s="426"/>
      <c r="AW216" s="426"/>
      <c r="AX216" s="426"/>
      <c r="AY216" s="426"/>
      <c r="AZ216" s="426"/>
      <c r="BA216" s="426"/>
      <c r="BB216" s="426"/>
    </row>
    <row r="217" spans="31:54" x14ac:dyDescent="0.2">
      <c r="AE217" s="426"/>
      <c r="AF217" s="426"/>
      <c r="AG217" s="426"/>
      <c r="AH217" s="426"/>
      <c r="AI217" s="426"/>
      <c r="AJ217" s="426"/>
      <c r="AK217" s="426"/>
      <c r="AL217" s="426"/>
      <c r="AM217" s="426"/>
      <c r="AN217" s="426"/>
      <c r="AO217" s="426"/>
      <c r="AP217" s="426"/>
      <c r="AQ217" s="426"/>
      <c r="AR217" s="426"/>
      <c r="AS217" s="426"/>
      <c r="AT217" s="426"/>
      <c r="AU217" s="426"/>
      <c r="AV217" s="426"/>
      <c r="AW217" s="426"/>
      <c r="AX217" s="426"/>
      <c r="AY217" s="426"/>
      <c r="AZ217" s="426"/>
      <c r="BA217" s="426"/>
      <c r="BB217" s="426"/>
    </row>
    <row r="218" spans="31:54" x14ac:dyDescent="0.2">
      <c r="AE218" s="426"/>
      <c r="AF218" s="426"/>
      <c r="AG218" s="426"/>
      <c r="AH218" s="426"/>
      <c r="AI218" s="426"/>
      <c r="AJ218" s="426"/>
      <c r="AK218" s="426"/>
      <c r="AL218" s="426"/>
      <c r="AM218" s="426"/>
      <c r="AN218" s="426"/>
      <c r="AO218" s="426"/>
      <c r="AP218" s="426"/>
      <c r="AQ218" s="426"/>
      <c r="AR218" s="426"/>
      <c r="AS218" s="426"/>
      <c r="AT218" s="426"/>
      <c r="AU218" s="426"/>
      <c r="AV218" s="426"/>
      <c r="AW218" s="426"/>
      <c r="AX218" s="426"/>
      <c r="AY218" s="426"/>
      <c r="AZ218" s="426"/>
      <c r="BA218" s="426"/>
      <c r="BB218" s="426"/>
    </row>
    <row r="219" spans="31:54" x14ac:dyDescent="0.2">
      <c r="AE219" s="426"/>
      <c r="AF219" s="426"/>
      <c r="AG219" s="426"/>
      <c r="AH219" s="426"/>
      <c r="AI219" s="426"/>
      <c r="AJ219" s="426"/>
      <c r="AK219" s="426"/>
      <c r="AL219" s="426"/>
      <c r="AM219" s="426"/>
      <c r="AN219" s="426"/>
      <c r="AO219" s="426"/>
      <c r="AP219" s="426"/>
      <c r="AQ219" s="426"/>
      <c r="AR219" s="426"/>
      <c r="AS219" s="426"/>
      <c r="AT219" s="426"/>
      <c r="AU219" s="426"/>
      <c r="AV219" s="426"/>
      <c r="AW219" s="426"/>
      <c r="AX219" s="426"/>
      <c r="AY219" s="426"/>
      <c r="AZ219" s="426"/>
      <c r="BA219" s="426"/>
      <c r="BB219" s="426"/>
    </row>
    <row r="220" spans="31:54" x14ac:dyDescent="0.2">
      <c r="AE220" s="426"/>
      <c r="AF220" s="426"/>
      <c r="AG220" s="426"/>
      <c r="AH220" s="426"/>
      <c r="AI220" s="426"/>
      <c r="AJ220" s="426"/>
      <c r="AK220" s="426"/>
      <c r="AL220" s="426"/>
      <c r="AM220" s="426"/>
      <c r="AN220" s="426"/>
      <c r="AO220" s="426"/>
      <c r="AP220" s="426"/>
      <c r="AQ220" s="426"/>
      <c r="AR220" s="426"/>
      <c r="AS220" s="426"/>
      <c r="AT220" s="426"/>
      <c r="AU220" s="426"/>
      <c r="AV220" s="426"/>
      <c r="AW220" s="426"/>
      <c r="AX220" s="426"/>
      <c r="AY220" s="426"/>
      <c r="AZ220" s="426"/>
      <c r="BA220" s="426"/>
      <c r="BB220" s="426"/>
    </row>
    <row r="221" spans="31:54" x14ac:dyDescent="0.2">
      <c r="AE221" s="426"/>
      <c r="AF221" s="426"/>
      <c r="AG221" s="426"/>
      <c r="AH221" s="426"/>
      <c r="AI221" s="426"/>
      <c r="AJ221" s="426"/>
      <c r="AK221" s="426"/>
      <c r="AL221" s="426"/>
      <c r="AM221" s="426"/>
      <c r="AN221" s="426"/>
      <c r="AO221" s="426"/>
      <c r="AP221" s="426"/>
      <c r="AQ221" s="426"/>
      <c r="AR221" s="426"/>
      <c r="AS221" s="426"/>
      <c r="AT221" s="426"/>
      <c r="AU221" s="426"/>
      <c r="AV221" s="426"/>
      <c r="AW221" s="426"/>
      <c r="AX221" s="426"/>
      <c r="AY221" s="426"/>
      <c r="AZ221" s="426"/>
      <c r="BA221" s="426"/>
      <c r="BB221" s="426"/>
    </row>
    <row r="222" spans="31:54" x14ac:dyDescent="0.2">
      <c r="AE222" s="426"/>
      <c r="AF222" s="426"/>
      <c r="AG222" s="426"/>
      <c r="AH222" s="426"/>
      <c r="AI222" s="426"/>
      <c r="AJ222" s="426"/>
      <c r="AK222" s="426"/>
      <c r="AL222" s="426"/>
      <c r="AM222" s="426"/>
      <c r="AN222" s="426"/>
      <c r="AO222" s="426"/>
      <c r="AP222" s="426"/>
      <c r="AQ222" s="426"/>
      <c r="AR222" s="426"/>
      <c r="AS222" s="426"/>
      <c r="AT222" s="426"/>
      <c r="AU222" s="426"/>
      <c r="AV222" s="426"/>
      <c r="AW222" s="426"/>
      <c r="AX222" s="426"/>
      <c r="AY222" s="426"/>
      <c r="AZ222" s="426"/>
      <c r="BA222" s="426"/>
      <c r="BB222" s="426"/>
    </row>
    <row r="223" spans="31:54" x14ac:dyDescent="0.2">
      <c r="AE223" s="426"/>
      <c r="AF223" s="426"/>
      <c r="AG223" s="426"/>
      <c r="AH223" s="426"/>
      <c r="AI223" s="426"/>
      <c r="AJ223" s="426"/>
      <c r="AK223" s="426"/>
      <c r="AL223" s="426"/>
      <c r="AM223" s="426"/>
      <c r="AN223" s="426"/>
      <c r="AO223" s="426"/>
      <c r="AP223" s="426"/>
      <c r="AQ223" s="426"/>
      <c r="AR223" s="426"/>
      <c r="AS223" s="426"/>
      <c r="AT223" s="426"/>
      <c r="AU223" s="426"/>
      <c r="AV223" s="426"/>
      <c r="AW223" s="426"/>
      <c r="AX223" s="426"/>
      <c r="AY223" s="426"/>
      <c r="AZ223" s="426"/>
      <c r="BA223" s="426"/>
      <c r="BB223" s="426"/>
    </row>
    <row r="224" spans="31:54" x14ac:dyDescent="0.2">
      <c r="AE224" s="426"/>
      <c r="AF224" s="426"/>
      <c r="AG224" s="426"/>
      <c r="AH224" s="426"/>
      <c r="AI224" s="426"/>
      <c r="AJ224" s="426"/>
      <c r="AK224" s="426"/>
      <c r="AL224" s="426"/>
      <c r="AM224" s="426"/>
      <c r="AN224" s="426"/>
      <c r="AO224" s="426"/>
      <c r="AP224" s="426"/>
      <c r="AQ224" s="426"/>
      <c r="AR224" s="426"/>
      <c r="AS224" s="426"/>
      <c r="AT224" s="426"/>
      <c r="AU224" s="426"/>
      <c r="AV224" s="426"/>
      <c r="AW224" s="426"/>
      <c r="AX224" s="426"/>
      <c r="AY224" s="426"/>
      <c r="AZ224" s="426"/>
      <c r="BA224" s="426"/>
      <c r="BB224" s="426"/>
    </row>
    <row r="225" spans="31:54" x14ac:dyDescent="0.2">
      <c r="AE225" s="426"/>
      <c r="AF225" s="426"/>
      <c r="AG225" s="426"/>
      <c r="AH225" s="426"/>
      <c r="AI225" s="426"/>
      <c r="AJ225" s="426"/>
      <c r="AK225" s="426"/>
      <c r="AL225" s="426"/>
      <c r="AM225" s="426"/>
      <c r="AN225" s="426"/>
      <c r="AO225" s="426"/>
      <c r="AP225" s="426"/>
      <c r="AQ225" s="426"/>
      <c r="AR225" s="426"/>
      <c r="AS225" s="426"/>
      <c r="AT225" s="426"/>
      <c r="AU225" s="426"/>
      <c r="AV225" s="426"/>
      <c r="AW225" s="426"/>
      <c r="AX225" s="426"/>
      <c r="AY225" s="426"/>
      <c r="AZ225" s="426"/>
      <c r="BA225" s="426"/>
      <c r="BB225" s="426"/>
    </row>
    <row r="226" spans="31:54" x14ac:dyDescent="0.2">
      <c r="AE226" s="426"/>
      <c r="AF226" s="426"/>
      <c r="AG226" s="426"/>
      <c r="AH226" s="426"/>
      <c r="AI226" s="426"/>
      <c r="AJ226" s="426"/>
      <c r="AK226" s="426"/>
      <c r="AL226" s="426"/>
      <c r="AM226" s="426"/>
      <c r="AN226" s="426"/>
      <c r="AO226" s="426"/>
      <c r="AP226" s="426"/>
      <c r="AQ226" s="426"/>
      <c r="AR226" s="426"/>
      <c r="AS226" s="426"/>
      <c r="AT226" s="426"/>
      <c r="AU226" s="426"/>
      <c r="AV226" s="426"/>
      <c r="AW226" s="426"/>
      <c r="AX226" s="426"/>
      <c r="AY226" s="426"/>
      <c r="AZ226" s="426"/>
      <c r="BA226" s="426"/>
      <c r="BB226" s="426"/>
    </row>
    <row r="227" spans="31:54" x14ac:dyDescent="0.2">
      <c r="AE227" s="426"/>
      <c r="AF227" s="426"/>
      <c r="AG227" s="426"/>
      <c r="AH227" s="426"/>
      <c r="AI227" s="426"/>
      <c r="AJ227" s="426"/>
      <c r="AK227" s="426"/>
      <c r="AL227" s="426"/>
      <c r="AM227" s="426"/>
      <c r="AN227" s="426"/>
      <c r="AO227" s="426"/>
      <c r="AP227" s="426"/>
      <c r="AQ227" s="426"/>
      <c r="AR227" s="426"/>
      <c r="AS227" s="426"/>
      <c r="AT227" s="426"/>
      <c r="AU227" s="426"/>
      <c r="AV227" s="426"/>
      <c r="AW227" s="426"/>
      <c r="AX227" s="426"/>
      <c r="AY227" s="426"/>
      <c r="AZ227" s="426"/>
      <c r="BA227" s="426"/>
      <c r="BB227" s="426"/>
    </row>
    <row r="228" spans="31:54" x14ac:dyDescent="0.2">
      <c r="AE228" s="426"/>
      <c r="AF228" s="426"/>
      <c r="AG228" s="426"/>
      <c r="AH228" s="426"/>
      <c r="AI228" s="426"/>
      <c r="AJ228" s="426"/>
      <c r="AK228" s="426"/>
      <c r="AL228" s="426"/>
      <c r="AM228" s="426"/>
      <c r="AN228" s="426"/>
      <c r="AO228" s="426"/>
      <c r="AP228" s="426"/>
      <c r="AQ228" s="426"/>
      <c r="AR228" s="426"/>
      <c r="AS228" s="426"/>
      <c r="AT228" s="426"/>
      <c r="AU228" s="426"/>
      <c r="AV228" s="426"/>
      <c r="AW228" s="426"/>
      <c r="AX228" s="426"/>
      <c r="AY228" s="426"/>
      <c r="AZ228" s="426"/>
      <c r="BA228" s="426"/>
      <c r="BB228" s="426"/>
    </row>
    <row r="229" spans="31:54" x14ac:dyDescent="0.2">
      <c r="AE229" s="426"/>
      <c r="AF229" s="426"/>
      <c r="AG229" s="426"/>
      <c r="AH229" s="426"/>
      <c r="AI229" s="426"/>
      <c r="AJ229" s="426"/>
      <c r="AK229" s="426"/>
      <c r="AL229" s="426"/>
      <c r="AM229" s="426"/>
      <c r="AN229" s="426"/>
      <c r="AO229" s="426"/>
      <c r="AP229" s="426"/>
      <c r="AQ229" s="426"/>
      <c r="AR229" s="426"/>
      <c r="AS229" s="426"/>
      <c r="AT229" s="426"/>
      <c r="AU229" s="426"/>
      <c r="AV229" s="426"/>
      <c r="AW229" s="426"/>
      <c r="AX229" s="426"/>
      <c r="AY229" s="426"/>
      <c r="AZ229" s="426"/>
      <c r="BA229" s="426"/>
      <c r="BB229" s="426"/>
    </row>
    <row r="230" spans="31:54" x14ac:dyDescent="0.2">
      <c r="AE230" s="426"/>
      <c r="AF230" s="426"/>
      <c r="AG230" s="426"/>
      <c r="AH230" s="426"/>
      <c r="AI230" s="426"/>
      <c r="AJ230" s="426"/>
      <c r="AK230" s="426"/>
      <c r="AL230" s="426"/>
      <c r="AM230" s="426"/>
      <c r="AN230" s="426"/>
      <c r="AO230" s="426"/>
      <c r="AP230" s="426"/>
      <c r="AQ230" s="426"/>
      <c r="AR230" s="426"/>
      <c r="AS230" s="426"/>
      <c r="AT230" s="426"/>
      <c r="AU230" s="426"/>
      <c r="AV230" s="426"/>
      <c r="AW230" s="426"/>
      <c r="AX230" s="426"/>
      <c r="AY230" s="426"/>
      <c r="AZ230" s="426"/>
      <c r="BA230" s="426"/>
      <c r="BB230" s="426"/>
    </row>
    <row r="231" spans="31:54" x14ac:dyDescent="0.2">
      <c r="AE231" s="426"/>
      <c r="AF231" s="426"/>
      <c r="AG231" s="426"/>
      <c r="AH231" s="426"/>
      <c r="AI231" s="426"/>
      <c r="AJ231" s="426"/>
      <c r="AK231" s="426"/>
      <c r="AL231" s="426"/>
      <c r="AM231" s="426"/>
      <c r="AN231" s="426"/>
      <c r="AO231" s="426"/>
      <c r="AP231" s="426"/>
      <c r="AQ231" s="426"/>
      <c r="AR231" s="426"/>
      <c r="AS231" s="426"/>
      <c r="AT231" s="426"/>
      <c r="AU231" s="426"/>
      <c r="AV231" s="426"/>
      <c r="AW231" s="426"/>
      <c r="AX231" s="426"/>
      <c r="AY231" s="426"/>
      <c r="AZ231" s="426"/>
      <c r="BA231" s="426"/>
      <c r="BB231" s="426"/>
    </row>
    <row r="232" spans="31:54" x14ac:dyDescent="0.2">
      <c r="AE232" s="426"/>
      <c r="AF232" s="426"/>
      <c r="AG232" s="426"/>
      <c r="AH232" s="426"/>
      <c r="AI232" s="426"/>
      <c r="AJ232" s="426"/>
      <c r="AK232" s="426"/>
      <c r="AL232" s="426"/>
      <c r="AM232" s="426"/>
      <c r="AN232" s="426"/>
      <c r="AO232" s="426"/>
      <c r="AP232" s="426"/>
      <c r="AQ232" s="426"/>
      <c r="AR232" s="426"/>
      <c r="AS232" s="426"/>
      <c r="AT232" s="426"/>
      <c r="AU232" s="426"/>
      <c r="AV232" s="426"/>
      <c r="AW232" s="426"/>
      <c r="AX232" s="426"/>
      <c r="AY232" s="426"/>
      <c r="AZ232" s="426"/>
      <c r="BA232" s="426"/>
      <c r="BB232" s="426"/>
    </row>
    <row r="233" spans="31:54" x14ac:dyDescent="0.2">
      <c r="AE233" s="426"/>
      <c r="AF233" s="426"/>
      <c r="AG233" s="426"/>
      <c r="AH233" s="426"/>
      <c r="AI233" s="426"/>
      <c r="AJ233" s="426"/>
      <c r="AK233" s="426"/>
      <c r="AL233" s="426"/>
      <c r="AM233" s="426"/>
      <c r="AN233" s="426"/>
      <c r="AO233" s="426"/>
      <c r="AP233" s="426"/>
      <c r="AQ233" s="426"/>
      <c r="AR233" s="426"/>
      <c r="AS233" s="426"/>
      <c r="AT233" s="426"/>
      <c r="AU233" s="426"/>
      <c r="AV233" s="426"/>
      <c r="AW233" s="426"/>
      <c r="AX233" s="426"/>
      <c r="AY233" s="426"/>
      <c r="AZ233" s="426"/>
      <c r="BA233" s="426"/>
      <c r="BB233" s="426"/>
    </row>
    <row r="234" spans="31:54" x14ac:dyDescent="0.2">
      <c r="AE234" s="426"/>
      <c r="AF234" s="426"/>
      <c r="AG234" s="426"/>
      <c r="AH234" s="426"/>
      <c r="AI234" s="426"/>
      <c r="AJ234" s="426"/>
      <c r="AK234" s="426"/>
      <c r="AL234" s="426"/>
      <c r="AM234" s="426"/>
      <c r="AN234" s="426"/>
      <c r="AO234" s="426"/>
      <c r="AP234" s="426"/>
      <c r="AQ234" s="426"/>
      <c r="AR234" s="426"/>
      <c r="AS234" s="426"/>
      <c r="AT234" s="426"/>
      <c r="AU234" s="426"/>
      <c r="AV234" s="426"/>
      <c r="AW234" s="426"/>
      <c r="AX234" s="426"/>
      <c r="AY234" s="426"/>
      <c r="AZ234" s="426"/>
      <c r="BA234" s="426"/>
      <c r="BB234" s="426"/>
    </row>
    <row r="235" spans="31:54" x14ac:dyDescent="0.2">
      <c r="AE235" s="426"/>
      <c r="AF235" s="426"/>
      <c r="AG235" s="426"/>
      <c r="AH235" s="426"/>
      <c r="AI235" s="426"/>
      <c r="AJ235" s="426"/>
      <c r="AK235" s="426"/>
      <c r="AL235" s="426"/>
      <c r="AM235" s="426"/>
      <c r="AN235" s="426"/>
      <c r="AO235" s="426"/>
      <c r="AP235" s="426"/>
      <c r="AQ235" s="426"/>
      <c r="AR235" s="426"/>
      <c r="AS235" s="426"/>
      <c r="AT235" s="426"/>
      <c r="AU235" s="426"/>
      <c r="AV235" s="426"/>
      <c r="AW235" s="426"/>
      <c r="AX235" s="426"/>
      <c r="AY235" s="426"/>
      <c r="AZ235" s="426"/>
      <c r="BA235" s="426"/>
      <c r="BB235" s="426"/>
    </row>
    <row r="236" spans="31:54" x14ac:dyDescent="0.2">
      <c r="AE236" s="426"/>
      <c r="AF236" s="426"/>
      <c r="AG236" s="426"/>
      <c r="AH236" s="426"/>
      <c r="AI236" s="426"/>
      <c r="AJ236" s="426"/>
      <c r="AK236" s="426"/>
      <c r="AL236" s="426"/>
      <c r="AM236" s="426"/>
      <c r="AN236" s="426"/>
      <c r="AO236" s="426"/>
      <c r="AP236" s="426"/>
      <c r="AQ236" s="426"/>
      <c r="AR236" s="426"/>
      <c r="AS236" s="426"/>
      <c r="AT236" s="426"/>
      <c r="AU236" s="426"/>
      <c r="AV236" s="426"/>
      <c r="AW236" s="426"/>
      <c r="AX236" s="426"/>
      <c r="AY236" s="426"/>
      <c r="AZ236" s="426"/>
      <c r="BA236" s="426"/>
      <c r="BB236" s="426"/>
    </row>
    <row r="237" spans="31:54" x14ac:dyDescent="0.2">
      <c r="AE237" s="426"/>
      <c r="AF237" s="426"/>
      <c r="AG237" s="426"/>
      <c r="AH237" s="426"/>
      <c r="AI237" s="426"/>
      <c r="AJ237" s="426"/>
      <c r="AK237" s="426"/>
      <c r="AL237" s="426"/>
      <c r="AM237" s="426"/>
      <c r="AN237" s="426"/>
      <c r="AO237" s="426"/>
      <c r="AP237" s="426"/>
      <c r="AQ237" s="426"/>
      <c r="AR237" s="426"/>
      <c r="AS237" s="426"/>
      <c r="AT237" s="426"/>
      <c r="AU237" s="426"/>
      <c r="AV237" s="426"/>
      <c r="AW237" s="426"/>
      <c r="AX237" s="426"/>
      <c r="AY237" s="426"/>
      <c r="AZ237" s="426"/>
      <c r="BA237" s="426"/>
      <c r="BB237" s="426"/>
    </row>
    <row r="238" spans="31:54" x14ac:dyDescent="0.2">
      <c r="AE238" s="426"/>
      <c r="AF238" s="426"/>
      <c r="AG238" s="426"/>
      <c r="AH238" s="426"/>
      <c r="AI238" s="426"/>
      <c r="AJ238" s="426"/>
      <c r="AK238" s="426"/>
      <c r="AL238" s="426"/>
      <c r="AM238" s="426"/>
      <c r="AN238" s="426"/>
      <c r="AO238" s="426"/>
      <c r="AP238" s="426"/>
      <c r="AQ238" s="426"/>
      <c r="AR238" s="426"/>
      <c r="AS238" s="426"/>
      <c r="AT238" s="426"/>
      <c r="AU238" s="426"/>
      <c r="AV238" s="426"/>
      <c r="AW238" s="426"/>
      <c r="AX238" s="426"/>
      <c r="AY238" s="426"/>
      <c r="AZ238" s="426"/>
      <c r="BA238" s="426"/>
      <c r="BB238" s="426"/>
    </row>
    <row r="239" spans="31:54" x14ac:dyDescent="0.2">
      <c r="AE239" s="426"/>
      <c r="AF239" s="426"/>
      <c r="AG239" s="426"/>
      <c r="AH239" s="426"/>
      <c r="AI239" s="426"/>
      <c r="AJ239" s="426"/>
      <c r="AK239" s="426"/>
      <c r="AL239" s="426"/>
      <c r="AM239" s="426"/>
      <c r="AN239" s="426"/>
      <c r="AO239" s="426"/>
      <c r="AP239" s="426"/>
      <c r="AQ239" s="426"/>
      <c r="AR239" s="426"/>
      <c r="AS239" s="426"/>
      <c r="AT239" s="426"/>
      <c r="AU239" s="426"/>
      <c r="AV239" s="426"/>
      <c r="AW239" s="426"/>
      <c r="AX239" s="426"/>
      <c r="AY239" s="426"/>
      <c r="AZ239" s="426"/>
      <c r="BA239" s="426"/>
      <c r="BB239" s="426"/>
    </row>
    <row r="240" spans="31:54" x14ac:dyDescent="0.2">
      <c r="AE240" s="426"/>
      <c r="AF240" s="426"/>
      <c r="AG240" s="426"/>
      <c r="AH240" s="426"/>
      <c r="AI240" s="426"/>
      <c r="AJ240" s="426"/>
      <c r="AK240" s="426"/>
      <c r="AL240" s="426"/>
      <c r="AM240" s="426"/>
      <c r="AN240" s="426"/>
      <c r="AO240" s="426"/>
      <c r="AP240" s="426"/>
      <c r="AQ240" s="426"/>
      <c r="AR240" s="426"/>
      <c r="AS240" s="426"/>
      <c r="AT240" s="426"/>
      <c r="AU240" s="426"/>
      <c r="AV240" s="426"/>
      <c r="AW240" s="426"/>
      <c r="AX240" s="426"/>
      <c r="AY240" s="426"/>
      <c r="AZ240" s="426"/>
      <c r="BA240" s="426"/>
      <c r="BB240" s="426"/>
    </row>
    <row r="241" spans="31:54" x14ac:dyDescent="0.2">
      <c r="AE241" s="426"/>
      <c r="AF241" s="426"/>
      <c r="AG241" s="426"/>
      <c r="AH241" s="426"/>
      <c r="AI241" s="426"/>
      <c r="AJ241" s="426"/>
      <c r="AK241" s="426"/>
      <c r="AL241" s="426"/>
      <c r="AM241" s="426"/>
      <c r="AN241" s="426"/>
      <c r="AO241" s="426"/>
      <c r="AP241" s="426"/>
      <c r="AQ241" s="426"/>
      <c r="AR241" s="426"/>
      <c r="AS241" s="426"/>
      <c r="AT241" s="426"/>
      <c r="AU241" s="426"/>
      <c r="AV241" s="426"/>
      <c r="AW241" s="426"/>
      <c r="AX241" s="426"/>
      <c r="AY241" s="426"/>
      <c r="AZ241" s="426"/>
      <c r="BA241" s="426"/>
      <c r="BB241" s="426"/>
    </row>
    <row r="242" spans="31:54" x14ac:dyDescent="0.2">
      <c r="AE242" s="426"/>
      <c r="AF242" s="426"/>
      <c r="AG242" s="426"/>
      <c r="AH242" s="426"/>
      <c r="AI242" s="426"/>
      <c r="AJ242" s="426"/>
      <c r="AK242" s="426"/>
      <c r="AL242" s="426"/>
      <c r="AM242" s="426"/>
      <c r="AN242" s="426"/>
      <c r="AO242" s="426"/>
      <c r="AP242" s="426"/>
      <c r="AQ242" s="426"/>
      <c r="AR242" s="426"/>
      <c r="AS242" s="426"/>
      <c r="AT242" s="426"/>
      <c r="AU242" s="426"/>
      <c r="AV242" s="426"/>
      <c r="AW242" s="426"/>
      <c r="AX242" s="426"/>
      <c r="AY242" s="426"/>
      <c r="AZ242" s="426"/>
      <c r="BA242" s="426"/>
      <c r="BB242" s="426"/>
    </row>
    <row r="243" spans="31:54" x14ac:dyDescent="0.2">
      <c r="AE243" s="426"/>
      <c r="AF243" s="426"/>
      <c r="AG243" s="426"/>
      <c r="AH243" s="426"/>
      <c r="AI243" s="426"/>
      <c r="AJ243" s="426"/>
      <c r="AK243" s="426"/>
      <c r="AL243" s="426"/>
      <c r="AM243" s="426"/>
      <c r="AN243" s="426"/>
      <c r="AO243" s="426"/>
      <c r="AP243" s="426"/>
      <c r="AQ243" s="426"/>
      <c r="AR243" s="426"/>
      <c r="AS243" s="426"/>
      <c r="AT243" s="426"/>
      <c r="AU243" s="426"/>
      <c r="AV243" s="426"/>
      <c r="AW243" s="426"/>
      <c r="AX243" s="426"/>
      <c r="AY243" s="426"/>
      <c r="AZ243" s="426"/>
      <c r="BA243" s="426"/>
      <c r="BB243" s="426"/>
    </row>
    <row r="244" spans="31:54" x14ac:dyDescent="0.2">
      <c r="AE244" s="426"/>
      <c r="AF244" s="426"/>
      <c r="AG244" s="426"/>
      <c r="AH244" s="426"/>
      <c r="AI244" s="426"/>
      <c r="AJ244" s="426"/>
      <c r="AK244" s="426"/>
      <c r="AL244" s="426"/>
      <c r="AM244" s="426"/>
      <c r="AN244" s="426"/>
      <c r="AO244" s="426"/>
      <c r="AP244" s="426"/>
      <c r="AQ244" s="426"/>
      <c r="AR244" s="426"/>
      <c r="AS244" s="426"/>
      <c r="AT244" s="426"/>
      <c r="AU244" s="426"/>
      <c r="AV244" s="426"/>
      <c r="AW244" s="426"/>
      <c r="AX244" s="426"/>
      <c r="AY244" s="426"/>
      <c r="AZ244" s="426"/>
      <c r="BA244" s="426"/>
      <c r="BB244" s="426"/>
    </row>
    <row r="245" spans="31:54" x14ac:dyDescent="0.2">
      <c r="AE245" s="426"/>
      <c r="AF245" s="426"/>
      <c r="AG245" s="426"/>
      <c r="AH245" s="426"/>
      <c r="AI245" s="426"/>
      <c r="AJ245" s="426"/>
      <c r="AK245" s="426"/>
      <c r="AL245" s="426"/>
      <c r="AM245" s="426"/>
      <c r="AN245" s="426"/>
      <c r="AO245" s="426"/>
      <c r="AP245" s="426"/>
      <c r="AQ245" s="426"/>
      <c r="AR245" s="426"/>
      <c r="AS245" s="426"/>
      <c r="AT245" s="426"/>
      <c r="AU245" s="426"/>
      <c r="AV245" s="426"/>
      <c r="AW245" s="426"/>
      <c r="AX245" s="426"/>
      <c r="AY245" s="426"/>
      <c r="AZ245" s="426"/>
      <c r="BA245" s="426"/>
      <c r="BB245" s="426"/>
    </row>
    <row r="246" spans="31:54" x14ac:dyDescent="0.2">
      <c r="AE246" s="426"/>
      <c r="AF246" s="426"/>
      <c r="AG246" s="426"/>
      <c r="AH246" s="426"/>
      <c r="AI246" s="426"/>
      <c r="AJ246" s="426"/>
      <c r="AK246" s="426"/>
      <c r="AL246" s="426"/>
      <c r="AM246" s="426"/>
      <c r="AN246" s="426"/>
      <c r="AO246" s="426"/>
      <c r="AP246" s="426"/>
      <c r="AQ246" s="426"/>
      <c r="AR246" s="426"/>
      <c r="AS246" s="426"/>
      <c r="AT246" s="426"/>
      <c r="AU246" s="426"/>
      <c r="AV246" s="426"/>
      <c r="AW246" s="426"/>
      <c r="AX246" s="426"/>
      <c r="AY246" s="426"/>
      <c r="AZ246" s="426"/>
      <c r="BA246" s="426"/>
      <c r="BB246" s="426"/>
    </row>
    <row r="247" spans="31:54" x14ac:dyDescent="0.2">
      <c r="AE247" s="426"/>
      <c r="AF247" s="426"/>
      <c r="AG247" s="426"/>
      <c r="AH247" s="426"/>
      <c r="AI247" s="426"/>
      <c r="AJ247" s="426"/>
      <c r="AK247" s="426"/>
      <c r="AL247" s="426"/>
      <c r="AM247" s="426"/>
      <c r="AN247" s="426"/>
      <c r="AO247" s="426"/>
      <c r="AP247" s="426"/>
      <c r="AQ247" s="426"/>
      <c r="AR247" s="426"/>
      <c r="AS247" s="426"/>
      <c r="AT247" s="426"/>
      <c r="AU247" s="426"/>
      <c r="AV247" s="426"/>
      <c r="AW247" s="426"/>
      <c r="AX247" s="426"/>
      <c r="AY247" s="426"/>
      <c r="AZ247" s="426"/>
      <c r="BA247" s="426"/>
      <c r="BB247" s="426"/>
    </row>
    <row r="248" spans="31:54" x14ac:dyDescent="0.2">
      <c r="AE248" s="426"/>
      <c r="AF248" s="426"/>
      <c r="AG248" s="426"/>
      <c r="AH248" s="426"/>
      <c r="AI248" s="426"/>
      <c r="AJ248" s="426"/>
      <c r="AK248" s="426"/>
      <c r="AL248" s="426"/>
      <c r="AM248" s="426"/>
      <c r="AN248" s="426"/>
      <c r="AO248" s="426"/>
      <c r="AP248" s="426"/>
      <c r="AQ248" s="426"/>
      <c r="AR248" s="426"/>
      <c r="AS248" s="426"/>
      <c r="AT248" s="426"/>
      <c r="AU248" s="426"/>
      <c r="AV248" s="426"/>
      <c r="AW248" s="426"/>
      <c r="AX248" s="426"/>
      <c r="AY248" s="426"/>
      <c r="AZ248" s="426"/>
      <c r="BA248" s="426"/>
      <c r="BB248" s="426"/>
    </row>
    <row r="249" spans="31:54" x14ac:dyDescent="0.2">
      <c r="AE249" s="426"/>
      <c r="AF249" s="426"/>
      <c r="AG249" s="426"/>
      <c r="AH249" s="426"/>
      <c r="AI249" s="426"/>
      <c r="AJ249" s="426"/>
      <c r="AK249" s="426"/>
      <c r="AL249" s="426"/>
      <c r="AM249" s="426"/>
      <c r="AN249" s="426"/>
      <c r="AO249" s="426"/>
      <c r="AP249" s="426"/>
      <c r="AQ249" s="426"/>
      <c r="AR249" s="426"/>
      <c r="AS249" s="426"/>
      <c r="AT249" s="426"/>
      <c r="AU249" s="426"/>
      <c r="AV249" s="426"/>
      <c r="AW249" s="426"/>
      <c r="AX249" s="426"/>
      <c r="AY249" s="426"/>
      <c r="AZ249" s="426"/>
      <c r="BA249" s="426"/>
      <c r="BB249" s="426"/>
    </row>
    <row r="250" spans="31:54" x14ac:dyDescent="0.2">
      <c r="AE250" s="426"/>
      <c r="AF250" s="426"/>
      <c r="AG250" s="426"/>
      <c r="AH250" s="426"/>
      <c r="AI250" s="426"/>
      <c r="AJ250" s="426"/>
      <c r="AK250" s="426"/>
      <c r="AL250" s="426"/>
      <c r="AM250" s="426"/>
      <c r="AN250" s="426"/>
      <c r="AO250" s="426"/>
      <c r="AP250" s="426"/>
      <c r="AQ250" s="426"/>
      <c r="AR250" s="426"/>
      <c r="AS250" s="426"/>
      <c r="AT250" s="426"/>
      <c r="AU250" s="426"/>
      <c r="AV250" s="426"/>
      <c r="AW250" s="426"/>
      <c r="AX250" s="426"/>
      <c r="AY250" s="426"/>
      <c r="AZ250" s="426"/>
      <c r="BA250" s="426"/>
      <c r="BB250" s="426"/>
    </row>
    <row r="251" spans="31:54" x14ac:dyDescent="0.2">
      <c r="AE251" s="426"/>
      <c r="AF251" s="426"/>
      <c r="AG251" s="426"/>
      <c r="AH251" s="426"/>
      <c r="AI251" s="426"/>
      <c r="AJ251" s="426"/>
      <c r="AK251" s="426"/>
      <c r="AL251" s="426"/>
      <c r="AM251" s="426"/>
      <c r="AN251" s="426"/>
      <c r="AO251" s="426"/>
      <c r="AP251" s="426"/>
      <c r="AQ251" s="426"/>
      <c r="AR251" s="426"/>
      <c r="AS251" s="426"/>
      <c r="AT251" s="426"/>
      <c r="AU251" s="426"/>
      <c r="AV251" s="426"/>
      <c r="AW251" s="426"/>
      <c r="AX251" s="426"/>
      <c r="AY251" s="426"/>
      <c r="AZ251" s="426"/>
      <c r="BA251" s="426"/>
      <c r="BB251" s="426"/>
    </row>
    <row r="252" spans="31:54" x14ac:dyDescent="0.2">
      <c r="AE252" s="426"/>
      <c r="AF252" s="426"/>
      <c r="AG252" s="426"/>
      <c r="AH252" s="426"/>
      <c r="AI252" s="426"/>
      <c r="AJ252" s="426"/>
      <c r="AK252" s="426"/>
      <c r="AL252" s="426"/>
      <c r="AM252" s="426"/>
      <c r="AN252" s="426"/>
      <c r="AO252" s="426"/>
      <c r="AP252" s="426"/>
      <c r="AQ252" s="426"/>
      <c r="AR252" s="426"/>
      <c r="AS252" s="426"/>
      <c r="AT252" s="426"/>
      <c r="AU252" s="426"/>
      <c r="AV252" s="426"/>
      <c r="AW252" s="426"/>
      <c r="AX252" s="426"/>
      <c r="AY252" s="426"/>
      <c r="AZ252" s="426"/>
      <c r="BA252" s="426"/>
      <c r="BB252" s="426"/>
    </row>
    <row r="253" spans="31:54" x14ac:dyDescent="0.2">
      <c r="AE253" s="426"/>
      <c r="AF253" s="426"/>
      <c r="AG253" s="426"/>
      <c r="AH253" s="426"/>
      <c r="AI253" s="426"/>
      <c r="AJ253" s="426"/>
      <c r="AK253" s="426"/>
      <c r="AL253" s="426"/>
      <c r="AM253" s="426"/>
      <c r="AN253" s="426"/>
      <c r="AO253" s="426"/>
      <c r="AP253" s="426"/>
      <c r="AQ253" s="426"/>
      <c r="AR253" s="426"/>
      <c r="AS253" s="426"/>
      <c r="AT253" s="426"/>
      <c r="AU253" s="426"/>
      <c r="AV253" s="426"/>
      <c r="AW253" s="426"/>
      <c r="AX253" s="426"/>
      <c r="AY253" s="426"/>
      <c r="AZ253" s="426"/>
      <c r="BA253" s="426"/>
      <c r="BB253" s="426"/>
    </row>
    <row r="254" spans="31:54" x14ac:dyDescent="0.2">
      <c r="AE254" s="426"/>
      <c r="AF254" s="426"/>
      <c r="AG254" s="426"/>
      <c r="AH254" s="426"/>
      <c r="AI254" s="426"/>
      <c r="AJ254" s="426"/>
      <c r="AK254" s="426"/>
      <c r="AL254" s="426"/>
      <c r="AM254" s="426"/>
      <c r="AN254" s="426"/>
      <c r="AO254" s="426"/>
      <c r="AP254" s="426"/>
      <c r="AQ254" s="426"/>
      <c r="AR254" s="426"/>
      <c r="AS254" s="426"/>
      <c r="AT254" s="426"/>
      <c r="AU254" s="426"/>
      <c r="AV254" s="426"/>
      <c r="AW254" s="426"/>
      <c r="AX254" s="426"/>
      <c r="AY254" s="426"/>
      <c r="AZ254" s="426"/>
      <c r="BA254" s="426"/>
      <c r="BB254" s="426"/>
    </row>
    <row r="255" spans="31:54" x14ac:dyDescent="0.2">
      <c r="AE255" s="426"/>
      <c r="AF255" s="426"/>
      <c r="AG255" s="426"/>
      <c r="AH255" s="426"/>
      <c r="AI255" s="426"/>
      <c r="AJ255" s="426"/>
      <c r="AK255" s="426"/>
      <c r="AL255" s="426"/>
      <c r="AM255" s="426"/>
      <c r="AN255" s="426"/>
      <c r="AO255" s="426"/>
      <c r="AP255" s="426"/>
      <c r="AQ255" s="426"/>
      <c r="AR255" s="426"/>
      <c r="AS255" s="426"/>
      <c r="AT255" s="426"/>
      <c r="AU255" s="426"/>
      <c r="AV255" s="426"/>
      <c r="AW255" s="426"/>
      <c r="AX255" s="426"/>
      <c r="AY255" s="426"/>
      <c r="AZ255" s="426"/>
      <c r="BA255" s="426"/>
      <c r="BB255" s="426"/>
    </row>
    <row r="256" spans="31:54" x14ac:dyDescent="0.2">
      <c r="AE256" s="426"/>
      <c r="AF256" s="426"/>
      <c r="AG256" s="426"/>
      <c r="AH256" s="426"/>
      <c r="AI256" s="426"/>
      <c r="AJ256" s="426"/>
      <c r="AK256" s="426"/>
      <c r="AL256" s="426"/>
      <c r="AM256" s="426"/>
      <c r="AN256" s="426"/>
      <c r="AO256" s="426"/>
      <c r="AP256" s="426"/>
      <c r="AQ256" s="426"/>
      <c r="AR256" s="426"/>
      <c r="AS256" s="426"/>
      <c r="AT256" s="426"/>
      <c r="AU256" s="426"/>
      <c r="AV256" s="426"/>
      <c r="AW256" s="426"/>
      <c r="AX256" s="426"/>
      <c r="AY256" s="426"/>
      <c r="AZ256" s="426"/>
      <c r="BA256" s="426"/>
      <c r="BB256" s="426"/>
    </row>
    <row r="257" spans="31:54" x14ac:dyDescent="0.2">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row>
    <row r="258" spans="31:54" x14ac:dyDescent="0.2">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row>
    <row r="259" spans="31:54" x14ac:dyDescent="0.2">
      <c r="AE259" s="426"/>
      <c r="AF259" s="426"/>
      <c r="AG259" s="426"/>
      <c r="AH259" s="426"/>
      <c r="AI259" s="426"/>
      <c r="AJ259" s="426"/>
      <c r="AK259" s="426"/>
      <c r="AL259" s="426"/>
      <c r="AM259" s="426"/>
      <c r="AN259" s="426"/>
      <c r="AO259" s="426"/>
      <c r="AP259" s="426"/>
      <c r="AQ259" s="426"/>
      <c r="AR259" s="426"/>
      <c r="AS259" s="426"/>
      <c r="AT259" s="426"/>
      <c r="AU259" s="426"/>
      <c r="AV259" s="426"/>
      <c r="AW259" s="426"/>
      <c r="AX259" s="426"/>
      <c r="AY259" s="426"/>
      <c r="AZ259" s="426"/>
      <c r="BA259" s="426"/>
      <c r="BB259" s="426"/>
    </row>
    <row r="260" spans="31:54" x14ac:dyDescent="0.2">
      <c r="AE260" s="426"/>
      <c r="AF260" s="426"/>
      <c r="AG260" s="426"/>
      <c r="AH260" s="426"/>
      <c r="AI260" s="426"/>
      <c r="AJ260" s="426"/>
      <c r="AK260" s="426"/>
      <c r="AL260" s="426"/>
      <c r="AM260" s="426"/>
      <c r="AN260" s="426"/>
      <c r="AO260" s="426"/>
      <c r="AP260" s="426"/>
      <c r="AQ260" s="426"/>
      <c r="AR260" s="426"/>
      <c r="AS260" s="426"/>
      <c r="AT260" s="426"/>
      <c r="AU260" s="426"/>
      <c r="AV260" s="426"/>
      <c r="AW260" s="426"/>
      <c r="AX260" s="426"/>
      <c r="AY260" s="426"/>
      <c r="AZ260" s="426"/>
      <c r="BA260" s="426"/>
      <c r="BB260" s="426"/>
    </row>
    <row r="261" spans="31:54" x14ac:dyDescent="0.2">
      <c r="AE261" s="426"/>
      <c r="AF261" s="426"/>
      <c r="AG261" s="426"/>
      <c r="AH261" s="426"/>
      <c r="AI261" s="426"/>
      <c r="AJ261" s="426"/>
      <c r="AK261" s="426"/>
      <c r="AL261" s="426"/>
      <c r="AM261" s="426"/>
      <c r="AN261" s="426"/>
      <c r="AO261" s="426"/>
      <c r="AP261" s="426"/>
      <c r="AQ261" s="426"/>
      <c r="AR261" s="426"/>
      <c r="AS261" s="426"/>
      <c r="AT261" s="426"/>
      <c r="AU261" s="426"/>
      <c r="AV261" s="426"/>
      <c r="AW261" s="426"/>
      <c r="AX261" s="426"/>
      <c r="AY261" s="426"/>
      <c r="AZ261" s="426"/>
      <c r="BA261" s="426"/>
      <c r="BB261" s="426"/>
    </row>
    <row r="262" spans="31:54" x14ac:dyDescent="0.2">
      <c r="AE262" s="426"/>
      <c r="AF262" s="426"/>
      <c r="AG262" s="426"/>
      <c r="AH262" s="426"/>
      <c r="AI262" s="426"/>
      <c r="AJ262" s="426"/>
      <c r="AK262" s="426"/>
      <c r="AL262" s="426"/>
      <c r="AM262" s="426"/>
      <c r="AN262" s="426"/>
      <c r="AO262" s="426"/>
      <c r="AP262" s="426"/>
      <c r="AQ262" s="426"/>
      <c r="AR262" s="426"/>
      <c r="AS262" s="426"/>
      <c r="AT262" s="426"/>
      <c r="AU262" s="426"/>
      <c r="AV262" s="426"/>
      <c r="AW262" s="426"/>
      <c r="AX262" s="426"/>
      <c r="AY262" s="426"/>
      <c r="AZ262" s="426"/>
      <c r="BA262" s="426"/>
      <c r="BB262" s="426"/>
    </row>
    <row r="263" spans="31:54" x14ac:dyDescent="0.2">
      <c r="AE263" s="426"/>
      <c r="AF263" s="426"/>
      <c r="AG263" s="426"/>
      <c r="AH263" s="426"/>
      <c r="AI263" s="426"/>
      <c r="AJ263" s="426"/>
      <c r="AK263" s="426"/>
      <c r="AL263" s="426"/>
      <c r="AM263" s="426"/>
      <c r="AN263" s="426"/>
      <c r="AO263" s="426"/>
      <c r="AP263" s="426"/>
      <c r="AQ263" s="426"/>
      <c r="AR263" s="426"/>
      <c r="AS263" s="426"/>
      <c r="AT263" s="426"/>
      <c r="AU263" s="426"/>
      <c r="AV263" s="426"/>
      <c r="AW263" s="426"/>
      <c r="AX263" s="426"/>
      <c r="AY263" s="426"/>
      <c r="AZ263" s="426"/>
      <c r="BA263" s="426"/>
      <c r="BB263" s="426"/>
    </row>
    <row r="264" spans="31:54" x14ac:dyDescent="0.2">
      <c r="AE264" s="426"/>
      <c r="AF264" s="426"/>
      <c r="AG264" s="426"/>
      <c r="AH264" s="426"/>
      <c r="AI264" s="426"/>
      <c r="AJ264" s="426"/>
      <c r="AK264" s="426"/>
      <c r="AL264" s="426"/>
      <c r="AM264" s="426"/>
      <c r="AN264" s="426"/>
      <c r="AO264" s="426"/>
      <c r="AP264" s="426"/>
      <c r="AQ264" s="426"/>
      <c r="AR264" s="426"/>
      <c r="AS264" s="426"/>
      <c r="AT264" s="426"/>
      <c r="AU264" s="426"/>
      <c r="AV264" s="426"/>
      <c r="AW264" s="426"/>
      <c r="AX264" s="426"/>
      <c r="AY264" s="426"/>
      <c r="AZ264" s="426"/>
      <c r="BA264" s="426"/>
      <c r="BB264" s="426"/>
    </row>
    <row r="265" spans="31:54" x14ac:dyDescent="0.2">
      <c r="AE265" s="426"/>
      <c r="AF265" s="426"/>
      <c r="AG265" s="426"/>
      <c r="AH265" s="426"/>
      <c r="AI265" s="426"/>
      <c r="AJ265" s="426"/>
      <c r="AK265" s="426"/>
      <c r="AL265" s="426"/>
      <c r="AM265" s="426"/>
      <c r="AN265" s="426"/>
      <c r="AO265" s="426"/>
      <c r="AP265" s="426"/>
      <c r="AQ265" s="426"/>
      <c r="AR265" s="426"/>
      <c r="AS265" s="426"/>
      <c r="AT265" s="426"/>
      <c r="AU265" s="426"/>
      <c r="AV265" s="426"/>
      <c r="AW265" s="426"/>
      <c r="AX265" s="426"/>
      <c r="AY265" s="426"/>
      <c r="AZ265" s="426"/>
      <c r="BA265" s="426"/>
      <c r="BB265" s="426"/>
    </row>
    <row r="266" spans="31:54" x14ac:dyDescent="0.2">
      <c r="AE266" s="426"/>
      <c r="AF266" s="426"/>
      <c r="AG266" s="426"/>
      <c r="AH266" s="426"/>
      <c r="AI266" s="426"/>
      <c r="AJ266" s="426"/>
      <c r="AK266" s="426"/>
      <c r="AL266" s="426"/>
      <c r="AM266" s="426"/>
      <c r="AN266" s="426"/>
      <c r="AO266" s="426"/>
      <c r="AP266" s="426"/>
      <c r="AQ266" s="426"/>
      <c r="AR266" s="426"/>
      <c r="AS266" s="426"/>
      <c r="AT266" s="426"/>
      <c r="AU266" s="426"/>
      <c r="AV266" s="426"/>
      <c r="AW266" s="426"/>
      <c r="AX266" s="426"/>
      <c r="AY266" s="426"/>
      <c r="AZ266" s="426"/>
      <c r="BA266" s="426"/>
      <c r="BB266" s="426"/>
    </row>
    <row r="267" spans="31:54" x14ac:dyDescent="0.2">
      <c r="AE267" s="426"/>
      <c r="AF267" s="426"/>
      <c r="AG267" s="426"/>
      <c r="AH267" s="426"/>
      <c r="AI267" s="426"/>
      <c r="AJ267" s="426"/>
      <c r="AK267" s="426"/>
      <c r="AL267" s="426"/>
      <c r="AM267" s="426"/>
      <c r="AN267" s="426"/>
      <c r="AO267" s="426"/>
      <c r="AP267" s="426"/>
      <c r="AQ267" s="426"/>
      <c r="AR267" s="426"/>
      <c r="AS267" s="426"/>
      <c r="AT267" s="426"/>
      <c r="AU267" s="426"/>
      <c r="AV267" s="426"/>
      <c r="AW267" s="426"/>
      <c r="AX267" s="426"/>
      <c r="AY267" s="426"/>
      <c r="AZ267" s="426"/>
      <c r="BA267" s="426"/>
      <c r="BB267" s="426"/>
    </row>
    <row r="268" spans="31:54" x14ac:dyDescent="0.2">
      <c r="AE268" s="426"/>
      <c r="AF268" s="426"/>
      <c r="AG268" s="426"/>
      <c r="AH268" s="426"/>
      <c r="AI268" s="426"/>
      <c r="AJ268" s="426"/>
      <c r="AK268" s="426"/>
      <c r="AL268" s="426"/>
      <c r="AM268" s="426"/>
      <c r="AN268" s="426"/>
      <c r="AO268" s="426"/>
      <c r="AP268" s="426"/>
      <c r="AQ268" s="426"/>
      <c r="AR268" s="426"/>
      <c r="AS268" s="426"/>
      <c r="AT268" s="426"/>
      <c r="AU268" s="426"/>
      <c r="AV268" s="426"/>
      <c r="AW268" s="426"/>
      <c r="AX268" s="426"/>
      <c r="AY268" s="426"/>
      <c r="AZ268" s="426"/>
      <c r="BA268" s="426"/>
      <c r="BB268" s="426"/>
    </row>
    <row r="269" spans="31:54" x14ac:dyDescent="0.2">
      <c r="AE269" s="426"/>
      <c r="AF269" s="426"/>
      <c r="AG269" s="426"/>
      <c r="AH269" s="426"/>
      <c r="AI269" s="426"/>
      <c r="AJ269" s="426"/>
      <c r="AK269" s="426"/>
      <c r="AL269" s="426"/>
      <c r="AM269" s="426"/>
      <c r="AN269" s="426"/>
      <c r="AO269" s="426"/>
      <c r="AP269" s="426"/>
      <c r="AQ269" s="426"/>
      <c r="AR269" s="426"/>
      <c r="AS269" s="426"/>
      <c r="AT269" s="426"/>
      <c r="AU269" s="426"/>
      <c r="AV269" s="426"/>
      <c r="AW269" s="426"/>
      <c r="AX269" s="426"/>
      <c r="AY269" s="426"/>
      <c r="AZ269" s="426"/>
      <c r="BA269" s="426"/>
      <c r="BB269" s="426"/>
    </row>
    <row r="270" spans="31:54" x14ac:dyDescent="0.2">
      <c r="AE270" s="426"/>
      <c r="AF270" s="426"/>
      <c r="AG270" s="426"/>
      <c r="AH270" s="426"/>
      <c r="AI270" s="426"/>
      <c r="AJ270" s="426"/>
      <c r="AK270" s="426"/>
      <c r="AL270" s="426"/>
      <c r="AM270" s="426"/>
      <c r="AN270" s="426"/>
      <c r="AO270" s="426"/>
      <c r="AP270" s="426"/>
      <c r="AQ270" s="426"/>
      <c r="AR270" s="426"/>
      <c r="AS270" s="426"/>
      <c r="AT270" s="426"/>
      <c r="AU270" s="426"/>
      <c r="AV270" s="426"/>
      <c r="AW270" s="426"/>
      <c r="AX270" s="426"/>
      <c r="AY270" s="426"/>
      <c r="AZ270" s="426"/>
      <c r="BA270" s="426"/>
      <c r="BB270" s="426"/>
    </row>
    <row r="271" spans="31:54" x14ac:dyDescent="0.2">
      <c r="AE271" s="426"/>
      <c r="AF271" s="426"/>
      <c r="AG271" s="426"/>
      <c r="AH271" s="426"/>
      <c r="AI271" s="426"/>
      <c r="AJ271" s="426"/>
      <c r="AK271" s="426"/>
      <c r="AL271" s="426"/>
      <c r="AM271" s="426"/>
      <c r="AN271" s="426"/>
      <c r="AO271" s="426"/>
      <c r="AP271" s="426"/>
      <c r="AQ271" s="426"/>
      <c r="AR271" s="426"/>
      <c r="AS271" s="426"/>
      <c r="AT271" s="426"/>
      <c r="AU271" s="426"/>
      <c r="AV271" s="426"/>
      <c r="AW271" s="426"/>
      <c r="AX271" s="426"/>
      <c r="AY271" s="426"/>
      <c r="AZ271" s="426"/>
      <c r="BA271" s="426"/>
      <c r="BB271" s="426"/>
    </row>
    <row r="272" spans="31:54" x14ac:dyDescent="0.2">
      <c r="AE272" s="426"/>
      <c r="AF272" s="426"/>
      <c r="AG272" s="426"/>
      <c r="AH272" s="426"/>
      <c r="AI272" s="426"/>
      <c r="AJ272" s="426"/>
      <c r="AK272" s="426"/>
      <c r="AL272" s="426"/>
      <c r="AM272" s="426"/>
      <c r="AN272" s="426"/>
      <c r="AO272" s="426"/>
      <c r="AP272" s="426"/>
      <c r="AQ272" s="426"/>
      <c r="AR272" s="426"/>
      <c r="AS272" s="426"/>
      <c r="AT272" s="426"/>
      <c r="AU272" s="426"/>
      <c r="AV272" s="426"/>
      <c r="AW272" s="426"/>
      <c r="AX272" s="426"/>
      <c r="AY272" s="426"/>
      <c r="AZ272" s="426"/>
      <c r="BA272" s="426"/>
      <c r="BB272" s="426"/>
    </row>
    <row r="273" spans="31:54" x14ac:dyDescent="0.2">
      <c r="AE273" s="426"/>
      <c r="AF273" s="426"/>
      <c r="AG273" s="426"/>
      <c r="AH273" s="426"/>
      <c r="AI273" s="426"/>
      <c r="AJ273" s="426"/>
      <c r="AK273" s="426"/>
      <c r="AL273" s="426"/>
      <c r="AM273" s="426"/>
      <c r="AN273" s="426"/>
      <c r="AO273" s="426"/>
      <c r="AP273" s="426"/>
      <c r="AQ273" s="426"/>
      <c r="AR273" s="426"/>
      <c r="AS273" s="426"/>
      <c r="AT273" s="426"/>
      <c r="AU273" s="426"/>
      <c r="AV273" s="426"/>
      <c r="AW273" s="426"/>
      <c r="AX273" s="426"/>
      <c r="AY273" s="426"/>
      <c r="AZ273" s="426"/>
      <c r="BA273" s="426"/>
      <c r="BB273" s="426"/>
    </row>
    <row r="274" spans="31:54" x14ac:dyDescent="0.2">
      <c r="AE274" s="426"/>
      <c r="AF274" s="426"/>
      <c r="AG274" s="426"/>
      <c r="AH274" s="426"/>
      <c r="AI274" s="426"/>
      <c r="AJ274" s="426"/>
      <c r="AK274" s="426"/>
      <c r="AL274" s="426"/>
      <c r="AM274" s="426"/>
      <c r="AN274" s="426"/>
      <c r="AO274" s="426"/>
      <c r="AP274" s="426"/>
      <c r="AQ274" s="426"/>
      <c r="AR274" s="426"/>
      <c r="AS274" s="426"/>
      <c r="AT274" s="426"/>
      <c r="AU274" s="426"/>
      <c r="AV274" s="426"/>
      <c r="AW274" s="426"/>
      <c r="AX274" s="426"/>
      <c r="AY274" s="426"/>
      <c r="AZ274" s="426"/>
      <c r="BA274" s="426"/>
      <c r="BB274" s="426"/>
    </row>
    <row r="275" spans="31:54" x14ac:dyDescent="0.2">
      <c r="AE275" s="426"/>
      <c r="AF275" s="426"/>
      <c r="AG275" s="426"/>
      <c r="AH275" s="426"/>
      <c r="AI275" s="426"/>
      <c r="AJ275" s="426"/>
      <c r="AK275" s="426"/>
      <c r="AL275" s="426"/>
      <c r="AM275" s="426"/>
      <c r="AN275" s="426"/>
      <c r="AO275" s="426"/>
      <c r="AP275" s="426"/>
      <c r="AQ275" s="426"/>
      <c r="AR275" s="426"/>
      <c r="AS275" s="426"/>
      <c r="AT275" s="426"/>
      <c r="AU275" s="426"/>
      <c r="AV275" s="426"/>
      <c r="AW275" s="426"/>
      <c r="AX275" s="426"/>
      <c r="AY275" s="426"/>
      <c r="AZ275" s="426"/>
      <c r="BA275" s="426"/>
      <c r="BB275" s="426"/>
    </row>
    <row r="276" spans="31:54" x14ac:dyDescent="0.2">
      <c r="AE276" s="426"/>
      <c r="AF276" s="426"/>
      <c r="AG276" s="426"/>
      <c r="AH276" s="426"/>
      <c r="AI276" s="426"/>
      <c r="AJ276" s="426"/>
      <c r="AK276" s="426"/>
      <c r="AL276" s="426"/>
      <c r="AM276" s="426"/>
      <c r="AN276" s="426"/>
      <c r="AO276" s="426"/>
      <c r="AP276" s="426"/>
      <c r="AQ276" s="426"/>
      <c r="AR276" s="426"/>
      <c r="AS276" s="426"/>
      <c r="AT276" s="426"/>
      <c r="AU276" s="426"/>
      <c r="AV276" s="426"/>
      <c r="AW276" s="426"/>
      <c r="AX276" s="426"/>
      <c r="AY276" s="426"/>
      <c r="AZ276" s="426"/>
      <c r="BA276" s="426"/>
      <c r="BB276" s="426"/>
    </row>
    <row r="277" spans="31:54" x14ac:dyDescent="0.2">
      <c r="AE277" s="426"/>
      <c r="AF277" s="426"/>
      <c r="AG277" s="426"/>
      <c r="AH277" s="426"/>
      <c r="AI277" s="426"/>
      <c r="AJ277" s="426"/>
      <c r="AK277" s="426"/>
      <c r="AL277" s="426"/>
      <c r="AM277" s="426"/>
      <c r="AN277" s="426"/>
      <c r="AO277" s="426"/>
      <c r="AP277" s="426"/>
      <c r="AQ277" s="426"/>
      <c r="AR277" s="426"/>
      <c r="AS277" s="426"/>
      <c r="AT277" s="426"/>
      <c r="AU277" s="426"/>
      <c r="AV277" s="426"/>
      <c r="AW277" s="426"/>
      <c r="AX277" s="426"/>
      <c r="AY277" s="426"/>
      <c r="AZ277" s="426"/>
      <c r="BA277" s="426"/>
      <c r="BB277" s="426"/>
    </row>
    <row r="278" spans="31:54" x14ac:dyDescent="0.2">
      <c r="AE278" s="426"/>
      <c r="AF278" s="426"/>
      <c r="AG278" s="426"/>
      <c r="AH278" s="426"/>
      <c r="AI278" s="426"/>
      <c r="AJ278" s="426"/>
      <c r="AK278" s="426"/>
      <c r="AL278" s="426"/>
      <c r="AM278" s="426"/>
      <c r="AN278" s="426"/>
      <c r="AO278" s="426"/>
      <c r="AP278" s="426"/>
      <c r="AQ278" s="426"/>
      <c r="AR278" s="426"/>
      <c r="AS278" s="426"/>
      <c r="AT278" s="426"/>
      <c r="AU278" s="426"/>
      <c r="AV278" s="426"/>
      <c r="AW278" s="426"/>
      <c r="AX278" s="426"/>
      <c r="AY278" s="426"/>
      <c r="AZ278" s="426"/>
      <c r="BA278" s="426"/>
      <c r="BB278" s="426"/>
    </row>
    <row r="279" spans="31:54" x14ac:dyDescent="0.2">
      <c r="AE279" s="426"/>
      <c r="AF279" s="426"/>
      <c r="AG279" s="426"/>
      <c r="AH279" s="426"/>
      <c r="AI279" s="426"/>
      <c r="AJ279" s="426"/>
      <c r="AK279" s="426"/>
      <c r="AL279" s="426"/>
      <c r="AM279" s="426"/>
      <c r="AN279" s="426"/>
      <c r="AO279" s="426"/>
      <c r="AP279" s="426"/>
      <c r="AQ279" s="426"/>
      <c r="AR279" s="426"/>
      <c r="AS279" s="426"/>
      <c r="AT279" s="426"/>
      <c r="AU279" s="426"/>
      <c r="AV279" s="426"/>
      <c r="AW279" s="426"/>
      <c r="AX279" s="426"/>
      <c r="AY279" s="426"/>
      <c r="AZ279" s="426"/>
      <c r="BA279" s="426"/>
      <c r="BB279" s="426"/>
    </row>
    <row r="280" spans="31:54" x14ac:dyDescent="0.2">
      <c r="AE280" s="426"/>
      <c r="AF280" s="426"/>
      <c r="AG280" s="426"/>
      <c r="AH280" s="426"/>
      <c r="AI280" s="426"/>
      <c r="AJ280" s="426"/>
      <c r="AK280" s="426"/>
      <c r="AL280" s="426"/>
      <c r="AM280" s="426"/>
      <c r="AN280" s="426"/>
      <c r="AO280" s="426"/>
      <c r="AP280" s="426"/>
      <c r="AQ280" s="426"/>
      <c r="AR280" s="426"/>
      <c r="AS280" s="426"/>
      <c r="AT280" s="426"/>
      <c r="AU280" s="426"/>
      <c r="AV280" s="426"/>
      <c r="AW280" s="426"/>
      <c r="AX280" s="426"/>
      <c r="AY280" s="426"/>
      <c r="AZ280" s="426"/>
      <c r="BA280" s="426"/>
      <c r="BB280" s="426"/>
    </row>
    <row r="281" spans="31:54" x14ac:dyDescent="0.2">
      <c r="AE281" s="426"/>
      <c r="AF281" s="426"/>
      <c r="AG281" s="426"/>
      <c r="AH281" s="426"/>
      <c r="AI281" s="426"/>
      <c r="AJ281" s="426"/>
      <c r="AK281" s="426"/>
      <c r="AL281" s="426"/>
      <c r="AM281" s="426"/>
      <c r="AN281" s="426"/>
      <c r="AO281" s="426"/>
      <c r="AP281" s="426"/>
      <c r="AQ281" s="426"/>
      <c r="AR281" s="426"/>
      <c r="AS281" s="426"/>
      <c r="AT281" s="426"/>
      <c r="AU281" s="426"/>
      <c r="AV281" s="426"/>
      <c r="AW281" s="426"/>
      <c r="AX281" s="426"/>
      <c r="AY281" s="426"/>
      <c r="AZ281" s="426"/>
      <c r="BA281" s="426"/>
      <c r="BB281" s="426"/>
    </row>
    <row r="282" spans="31:54" x14ac:dyDescent="0.2">
      <c r="AE282" s="426"/>
      <c r="AF282" s="426"/>
      <c r="AG282" s="426"/>
      <c r="AH282" s="426"/>
      <c r="AI282" s="426"/>
      <c r="AJ282" s="426"/>
      <c r="AK282" s="426"/>
      <c r="AL282" s="426"/>
      <c r="AM282" s="426"/>
      <c r="AN282" s="426"/>
      <c r="AO282" s="426"/>
      <c r="AP282" s="426"/>
      <c r="AQ282" s="426"/>
      <c r="AR282" s="426"/>
      <c r="AS282" s="426"/>
      <c r="AT282" s="426"/>
      <c r="AU282" s="426"/>
      <c r="AV282" s="426"/>
      <c r="AW282" s="426"/>
      <c r="AX282" s="426"/>
      <c r="AY282" s="426"/>
      <c r="AZ282" s="426"/>
      <c r="BA282" s="426"/>
      <c r="BB282" s="426"/>
    </row>
    <row r="283" spans="31:54" x14ac:dyDescent="0.2">
      <c r="AE283" s="426"/>
      <c r="AF283" s="426"/>
      <c r="AG283" s="426"/>
      <c r="AH283" s="426"/>
      <c r="AI283" s="426"/>
      <c r="AJ283" s="426"/>
      <c r="AK283" s="426"/>
      <c r="AL283" s="426"/>
      <c r="AM283" s="426"/>
      <c r="AN283" s="426"/>
      <c r="AO283" s="426"/>
      <c r="AP283" s="426"/>
      <c r="AQ283" s="426"/>
      <c r="AR283" s="426"/>
      <c r="AS283" s="426"/>
      <c r="AT283" s="426"/>
      <c r="AU283" s="426"/>
      <c r="AV283" s="426"/>
      <c r="AW283" s="426"/>
      <c r="AX283" s="426"/>
      <c r="AY283" s="426"/>
      <c r="AZ283" s="426"/>
      <c r="BA283" s="426"/>
      <c r="BB283" s="426"/>
    </row>
    <row r="284" spans="31:54" x14ac:dyDescent="0.2">
      <c r="AE284" s="426"/>
      <c r="AF284" s="426"/>
      <c r="AG284" s="426"/>
      <c r="AH284" s="426"/>
      <c r="AI284" s="426"/>
      <c r="AJ284" s="426"/>
      <c r="AK284" s="426"/>
      <c r="AL284" s="426"/>
      <c r="AM284" s="426"/>
      <c r="AN284" s="426"/>
      <c r="AO284" s="426"/>
      <c r="AP284" s="426"/>
      <c r="AQ284" s="426"/>
      <c r="AR284" s="426"/>
      <c r="AS284" s="426"/>
      <c r="AT284" s="426"/>
      <c r="AU284" s="426"/>
      <c r="AV284" s="426"/>
      <c r="AW284" s="426"/>
      <c r="AX284" s="426"/>
      <c r="AY284" s="426"/>
      <c r="AZ284" s="426"/>
      <c r="BA284" s="426"/>
      <c r="BB284" s="426"/>
    </row>
    <row r="285" spans="31:54" x14ac:dyDescent="0.2">
      <c r="AE285" s="426"/>
      <c r="AF285" s="426"/>
      <c r="AG285" s="426"/>
      <c r="AH285" s="426"/>
      <c r="AI285" s="426"/>
      <c r="AJ285" s="426"/>
      <c r="AK285" s="426"/>
      <c r="AL285" s="426"/>
      <c r="AM285" s="426"/>
      <c r="AN285" s="426"/>
      <c r="AO285" s="426"/>
      <c r="AP285" s="426"/>
      <c r="AQ285" s="426"/>
      <c r="AR285" s="426"/>
      <c r="AS285" s="426"/>
      <c r="AT285" s="426"/>
      <c r="AU285" s="426"/>
      <c r="AV285" s="426"/>
      <c r="AW285" s="426"/>
      <c r="AX285" s="426"/>
      <c r="AY285" s="426"/>
      <c r="AZ285" s="426"/>
      <c r="BA285" s="426"/>
      <c r="BB285" s="426"/>
    </row>
    <row r="286" spans="31:54" x14ac:dyDescent="0.2">
      <c r="AE286" s="426"/>
      <c r="AF286" s="426"/>
      <c r="AG286" s="426"/>
      <c r="AH286" s="426"/>
      <c r="AI286" s="426"/>
      <c r="AJ286" s="426"/>
      <c r="AK286" s="426"/>
      <c r="AL286" s="426"/>
      <c r="AM286" s="426"/>
      <c r="AN286" s="426"/>
      <c r="AO286" s="426"/>
      <c r="AP286" s="426"/>
      <c r="AQ286" s="426"/>
      <c r="AR286" s="426"/>
      <c r="AS286" s="426"/>
      <c r="AT286" s="426"/>
      <c r="AU286" s="426"/>
      <c r="AV286" s="426"/>
      <c r="AW286" s="426"/>
      <c r="AX286" s="426"/>
      <c r="AY286" s="426"/>
      <c r="AZ286" s="426"/>
      <c r="BA286" s="426"/>
      <c r="BB286" s="426"/>
    </row>
    <row r="287" spans="31:54" x14ac:dyDescent="0.2">
      <c r="AE287" s="426"/>
      <c r="AF287" s="426"/>
      <c r="AG287" s="426"/>
      <c r="AH287" s="426"/>
      <c r="AI287" s="426"/>
      <c r="AJ287" s="426"/>
      <c r="AK287" s="426"/>
      <c r="AL287" s="426"/>
      <c r="AM287" s="426"/>
      <c r="AN287" s="426"/>
      <c r="AO287" s="426"/>
      <c r="AP287" s="426"/>
      <c r="AQ287" s="426"/>
      <c r="AR287" s="426"/>
      <c r="AS287" s="426"/>
      <c r="AT287" s="426"/>
      <c r="AU287" s="426"/>
      <c r="AV287" s="426"/>
      <c r="AW287" s="426"/>
      <c r="AX287" s="426"/>
      <c r="AY287" s="426"/>
      <c r="AZ287" s="426"/>
      <c r="BA287" s="426"/>
      <c r="BB287" s="426"/>
    </row>
    <row r="288" spans="31:54" x14ac:dyDescent="0.2">
      <c r="AE288" s="426"/>
      <c r="AF288" s="426"/>
      <c r="AG288" s="426"/>
      <c r="AH288" s="426"/>
      <c r="AI288" s="426"/>
      <c r="AJ288" s="426"/>
      <c r="AK288" s="426"/>
      <c r="AL288" s="426"/>
      <c r="AM288" s="426"/>
      <c r="AN288" s="426"/>
      <c r="AO288" s="426"/>
      <c r="AP288" s="426"/>
      <c r="AQ288" s="426"/>
      <c r="AR288" s="426"/>
      <c r="AS288" s="426"/>
      <c r="AT288" s="426"/>
      <c r="AU288" s="426"/>
      <c r="AV288" s="426"/>
      <c r="AW288" s="426"/>
      <c r="AX288" s="426"/>
      <c r="AY288" s="426"/>
      <c r="AZ288" s="426"/>
      <c r="BA288" s="426"/>
      <c r="BB288" s="426"/>
    </row>
    <row r="289" spans="31:54" x14ac:dyDescent="0.2">
      <c r="AE289" s="426"/>
      <c r="AF289" s="426"/>
      <c r="AG289" s="426"/>
      <c r="AH289" s="426"/>
      <c r="AI289" s="426"/>
      <c r="AJ289" s="426"/>
      <c r="AK289" s="426"/>
      <c r="AL289" s="426"/>
      <c r="AM289" s="426"/>
      <c r="AN289" s="426"/>
      <c r="AO289" s="426"/>
      <c r="AP289" s="426"/>
      <c r="AQ289" s="426"/>
      <c r="AR289" s="426"/>
      <c r="AS289" s="426"/>
      <c r="AT289" s="426"/>
      <c r="AU289" s="426"/>
      <c r="AV289" s="426"/>
      <c r="AW289" s="426"/>
      <c r="AX289" s="426"/>
      <c r="AY289" s="426"/>
      <c r="AZ289" s="426"/>
      <c r="BA289" s="426"/>
      <c r="BB289" s="426"/>
    </row>
    <row r="290" spans="31:54" x14ac:dyDescent="0.2">
      <c r="AE290" s="426"/>
      <c r="AF290" s="426"/>
      <c r="AG290" s="426"/>
      <c r="AH290" s="426"/>
      <c r="AI290" s="426"/>
      <c r="AJ290" s="426"/>
      <c r="AK290" s="426"/>
      <c r="AL290" s="426"/>
      <c r="AM290" s="426"/>
      <c r="AN290" s="426"/>
      <c r="AO290" s="426"/>
      <c r="AP290" s="426"/>
      <c r="AQ290" s="426"/>
      <c r="AR290" s="426"/>
      <c r="AS290" s="426"/>
      <c r="AT290" s="426"/>
      <c r="AU290" s="426"/>
      <c r="AV290" s="426"/>
      <c r="AW290" s="426"/>
      <c r="AX290" s="426"/>
      <c r="AY290" s="426"/>
      <c r="AZ290" s="426"/>
      <c r="BA290" s="426"/>
      <c r="BB290" s="426"/>
    </row>
    <row r="291" spans="31:54" x14ac:dyDescent="0.2">
      <c r="AE291" s="426"/>
      <c r="AF291" s="426"/>
      <c r="AG291" s="426"/>
      <c r="AH291" s="426"/>
      <c r="AI291" s="426"/>
      <c r="AJ291" s="426"/>
      <c r="AK291" s="426"/>
      <c r="AL291" s="426"/>
      <c r="AM291" s="426"/>
      <c r="AN291" s="426"/>
      <c r="AO291" s="426"/>
      <c r="AP291" s="426"/>
      <c r="AQ291" s="426"/>
      <c r="AR291" s="426"/>
      <c r="AS291" s="426"/>
      <c r="AT291" s="426"/>
      <c r="AU291" s="426"/>
      <c r="AV291" s="426"/>
      <c r="AW291" s="426"/>
      <c r="AX291" s="426"/>
      <c r="AY291" s="426"/>
      <c r="AZ291" s="426"/>
      <c r="BA291" s="426"/>
      <c r="BB291" s="426"/>
    </row>
    <row r="292" spans="31:54" x14ac:dyDescent="0.2">
      <c r="AE292" s="426"/>
      <c r="AF292" s="426"/>
      <c r="AG292" s="426"/>
      <c r="AH292" s="426"/>
      <c r="AI292" s="426"/>
      <c r="AJ292" s="426"/>
      <c r="AK292" s="426"/>
      <c r="AL292" s="426"/>
      <c r="AM292" s="426"/>
      <c r="AN292" s="426"/>
      <c r="AO292" s="426"/>
      <c r="AP292" s="426"/>
      <c r="AQ292" s="426"/>
      <c r="AR292" s="426"/>
      <c r="AS292" s="426"/>
      <c r="AT292" s="426"/>
      <c r="AU292" s="426"/>
      <c r="AV292" s="426"/>
      <c r="AW292" s="426"/>
      <c r="AX292" s="426"/>
      <c r="AY292" s="426"/>
      <c r="AZ292" s="426"/>
      <c r="BA292" s="426"/>
      <c r="BB292" s="426"/>
    </row>
    <row r="293" spans="31:54" x14ac:dyDescent="0.2">
      <c r="AE293" s="426"/>
      <c r="AF293" s="426"/>
      <c r="AG293" s="426"/>
      <c r="AH293" s="426"/>
      <c r="AI293" s="426"/>
      <c r="AJ293" s="426"/>
      <c r="AK293" s="426"/>
      <c r="AL293" s="426"/>
      <c r="AM293" s="426"/>
      <c r="AN293" s="426"/>
      <c r="AO293" s="426"/>
      <c r="AP293" s="426"/>
      <c r="AQ293" s="426"/>
      <c r="AR293" s="426"/>
      <c r="AS293" s="426"/>
      <c r="AT293" s="426"/>
      <c r="AU293" s="426"/>
      <c r="AV293" s="426"/>
      <c r="AW293" s="426"/>
      <c r="AX293" s="426"/>
      <c r="AY293" s="426"/>
      <c r="AZ293" s="426"/>
      <c r="BA293" s="426"/>
      <c r="BB293" s="426"/>
    </row>
    <row r="294" spans="31:54" x14ac:dyDescent="0.2">
      <c r="AE294" s="426"/>
      <c r="AF294" s="426"/>
      <c r="AG294" s="426"/>
      <c r="AH294" s="426"/>
      <c r="AI294" s="426"/>
      <c r="AJ294" s="426"/>
      <c r="AK294" s="426"/>
      <c r="AL294" s="426"/>
      <c r="AM294" s="426"/>
      <c r="AN294" s="426"/>
      <c r="AO294" s="426"/>
      <c r="AP294" s="426"/>
      <c r="AQ294" s="426"/>
      <c r="AR294" s="426"/>
      <c r="AS294" s="426"/>
      <c r="AT294" s="426"/>
      <c r="AU294" s="426"/>
      <c r="AV294" s="426"/>
      <c r="AW294" s="426"/>
      <c r="AX294" s="426"/>
      <c r="AY294" s="426"/>
      <c r="AZ294" s="426"/>
      <c r="BA294" s="426"/>
      <c r="BB294" s="426"/>
    </row>
    <row r="295" spans="31:54" x14ac:dyDescent="0.2">
      <c r="AE295" s="426"/>
      <c r="AF295" s="426"/>
      <c r="AG295" s="426"/>
      <c r="AH295" s="426"/>
      <c r="AI295" s="426"/>
      <c r="AJ295" s="426"/>
      <c r="AK295" s="426"/>
      <c r="AL295" s="426"/>
      <c r="AM295" s="426"/>
      <c r="AN295" s="426"/>
      <c r="AO295" s="426"/>
      <c r="AP295" s="426"/>
      <c r="AQ295" s="426"/>
      <c r="AR295" s="426"/>
      <c r="AS295" s="426"/>
      <c r="AT295" s="426"/>
      <c r="AU295" s="426"/>
      <c r="AV295" s="426"/>
      <c r="AW295" s="426"/>
      <c r="AX295" s="426"/>
      <c r="AY295" s="426"/>
      <c r="AZ295" s="426"/>
      <c r="BA295" s="426"/>
      <c r="BB295" s="426"/>
    </row>
    <row r="296" spans="31:54" x14ac:dyDescent="0.2">
      <c r="AE296" s="426"/>
      <c r="AF296" s="426"/>
      <c r="AG296" s="426"/>
      <c r="AH296" s="426"/>
      <c r="AI296" s="426"/>
      <c r="AJ296" s="426"/>
      <c r="AK296" s="426"/>
      <c r="AL296" s="426"/>
      <c r="AM296" s="426"/>
      <c r="AN296" s="426"/>
      <c r="AO296" s="426"/>
      <c r="AP296" s="426"/>
      <c r="AQ296" s="426"/>
      <c r="AR296" s="426"/>
      <c r="AS296" s="426"/>
      <c r="AT296" s="426"/>
      <c r="AU296" s="426"/>
      <c r="AV296" s="426"/>
      <c r="AW296" s="426"/>
      <c r="AX296" s="426"/>
      <c r="AY296" s="426"/>
      <c r="AZ296" s="426"/>
      <c r="BA296" s="426"/>
      <c r="BB296" s="426"/>
    </row>
    <row r="297" spans="31:54" x14ac:dyDescent="0.2">
      <c r="AE297" s="426"/>
      <c r="AF297" s="426"/>
      <c r="AG297" s="426"/>
      <c r="AH297" s="426"/>
      <c r="AI297" s="426"/>
      <c r="AJ297" s="426"/>
      <c r="AK297" s="426"/>
      <c r="AL297" s="426"/>
      <c r="AM297" s="426"/>
      <c r="AN297" s="426"/>
      <c r="AO297" s="426"/>
      <c r="AP297" s="426"/>
      <c r="AQ297" s="426"/>
      <c r="AR297" s="426"/>
      <c r="AS297" s="426"/>
      <c r="AT297" s="426"/>
      <c r="AU297" s="426"/>
      <c r="AV297" s="426"/>
      <c r="AW297" s="426"/>
      <c r="AX297" s="426"/>
      <c r="AY297" s="426"/>
      <c r="AZ297" s="426"/>
      <c r="BA297" s="426"/>
      <c r="BB297" s="426"/>
    </row>
    <row r="298" spans="31:54" x14ac:dyDescent="0.2">
      <c r="AE298" s="426"/>
      <c r="AF298" s="426"/>
      <c r="AG298" s="426"/>
      <c r="AH298" s="426"/>
      <c r="AI298" s="426"/>
      <c r="AJ298" s="426"/>
      <c r="AK298" s="426"/>
      <c r="AL298" s="426"/>
      <c r="AM298" s="426"/>
      <c r="AN298" s="426"/>
      <c r="AO298" s="426"/>
      <c r="AP298" s="426"/>
      <c r="AQ298" s="426"/>
      <c r="AR298" s="426"/>
      <c r="AS298" s="426"/>
      <c r="AT298" s="426"/>
      <c r="AU298" s="426"/>
      <c r="AV298" s="426"/>
      <c r="AW298" s="426"/>
      <c r="AX298" s="426"/>
      <c r="AY298" s="426"/>
      <c r="AZ298" s="426"/>
      <c r="BA298" s="426"/>
      <c r="BB298" s="426"/>
    </row>
    <row r="299" spans="31:54" x14ac:dyDescent="0.2">
      <c r="AE299" s="426"/>
      <c r="AF299" s="426"/>
      <c r="AG299" s="426"/>
      <c r="AH299" s="426"/>
      <c r="AI299" s="426"/>
      <c r="AJ299" s="426"/>
      <c r="AK299" s="426"/>
      <c r="AL299" s="426"/>
      <c r="AM299" s="426"/>
      <c r="AN299" s="426"/>
      <c r="AO299" s="426"/>
      <c r="AP299" s="426"/>
      <c r="AQ299" s="426"/>
      <c r="AR299" s="426"/>
      <c r="AS299" s="426"/>
      <c r="AT299" s="426"/>
      <c r="AU299" s="426"/>
      <c r="AV299" s="426"/>
      <c r="AW299" s="426"/>
      <c r="AX299" s="426"/>
      <c r="AY299" s="426"/>
      <c r="AZ299" s="426"/>
      <c r="BA299" s="426"/>
      <c r="BB299" s="426"/>
    </row>
    <row r="300" spans="31:54" x14ac:dyDescent="0.2">
      <c r="AE300" s="426"/>
      <c r="AF300" s="426"/>
      <c r="AG300" s="426"/>
      <c r="AH300" s="426"/>
      <c r="AI300" s="426"/>
      <c r="AJ300" s="426"/>
      <c r="AK300" s="426"/>
      <c r="AL300" s="426"/>
      <c r="AM300" s="426"/>
      <c r="AN300" s="426"/>
      <c r="AO300" s="426"/>
      <c r="AP300" s="426"/>
      <c r="AQ300" s="426"/>
      <c r="AR300" s="426"/>
      <c r="AS300" s="426"/>
      <c r="AT300" s="426"/>
      <c r="AU300" s="426"/>
      <c r="AV300" s="426"/>
      <c r="AW300" s="426"/>
      <c r="AX300" s="426"/>
      <c r="AY300" s="426"/>
      <c r="AZ300" s="426"/>
      <c r="BA300" s="426"/>
      <c r="BB300" s="426"/>
    </row>
    <row r="301" spans="31:54" x14ac:dyDescent="0.2">
      <c r="AE301" s="426"/>
      <c r="AF301" s="426"/>
      <c r="AG301" s="426"/>
      <c r="AH301" s="426"/>
      <c r="AI301" s="426"/>
      <c r="AJ301" s="426"/>
      <c r="AK301" s="426"/>
      <c r="AL301" s="426"/>
      <c r="AM301" s="426"/>
      <c r="AN301" s="426"/>
      <c r="AO301" s="426"/>
      <c r="AP301" s="426"/>
      <c r="AQ301" s="426"/>
      <c r="AR301" s="426"/>
      <c r="AS301" s="426"/>
      <c r="AT301" s="426"/>
      <c r="AU301" s="426"/>
      <c r="AV301" s="426"/>
      <c r="AW301" s="426"/>
      <c r="AX301" s="426"/>
      <c r="AY301" s="426"/>
      <c r="AZ301" s="426"/>
      <c r="BA301" s="426"/>
      <c r="BB301" s="426"/>
    </row>
    <row r="302" spans="31:54" x14ac:dyDescent="0.2">
      <c r="AE302" s="426"/>
      <c r="AF302" s="426"/>
      <c r="AG302" s="426"/>
      <c r="AH302" s="426"/>
      <c r="AI302" s="426"/>
      <c r="AJ302" s="426"/>
      <c r="AK302" s="426"/>
      <c r="AL302" s="426"/>
      <c r="AM302" s="426"/>
      <c r="AN302" s="426"/>
      <c r="AO302" s="426"/>
      <c r="AP302" s="426"/>
      <c r="AQ302" s="426"/>
      <c r="AR302" s="426"/>
      <c r="AS302" s="426"/>
      <c r="AT302" s="426"/>
      <c r="AU302" s="426"/>
      <c r="AV302" s="426"/>
      <c r="AW302" s="426"/>
      <c r="AX302" s="426"/>
      <c r="AY302" s="426"/>
      <c r="AZ302" s="426"/>
      <c r="BA302" s="426"/>
      <c r="BB302" s="426"/>
    </row>
    <row r="303" spans="31:54" x14ac:dyDescent="0.2">
      <c r="AE303" s="426"/>
      <c r="AF303" s="426"/>
      <c r="AG303" s="426"/>
      <c r="AH303" s="426"/>
      <c r="AI303" s="426"/>
      <c r="AJ303" s="426"/>
      <c r="AK303" s="426"/>
      <c r="AL303" s="426"/>
      <c r="AM303" s="426"/>
      <c r="AN303" s="426"/>
      <c r="AO303" s="426"/>
      <c r="AP303" s="426"/>
      <c r="AQ303" s="426"/>
      <c r="AR303" s="426"/>
      <c r="AS303" s="426"/>
      <c r="AT303" s="426"/>
      <c r="AU303" s="426"/>
      <c r="AV303" s="426"/>
      <c r="AW303" s="426"/>
      <c r="AX303" s="426"/>
      <c r="AY303" s="426"/>
      <c r="AZ303" s="426"/>
      <c r="BA303" s="426"/>
      <c r="BB303" s="426"/>
    </row>
    <row r="304" spans="31:54" x14ac:dyDescent="0.2">
      <c r="AE304" s="426"/>
      <c r="AF304" s="426"/>
      <c r="AG304" s="426"/>
      <c r="AH304" s="426"/>
      <c r="AI304" s="426"/>
      <c r="AJ304" s="426"/>
      <c r="AK304" s="426"/>
      <c r="AL304" s="426"/>
      <c r="AM304" s="426"/>
      <c r="AN304" s="426"/>
      <c r="AO304" s="426"/>
      <c r="AP304" s="426"/>
      <c r="AQ304" s="426"/>
      <c r="AR304" s="426"/>
      <c r="AS304" s="426"/>
      <c r="AT304" s="426"/>
      <c r="AU304" s="426"/>
      <c r="AV304" s="426"/>
      <c r="AW304" s="426"/>
      <c r="AX304" s="426"/>
      <c r="AY304" s="426"/>
      <c r="AZ304" s="426"/>
      <c r="BA304" s="426"/>
      <c r="BB304" s="426"/>
    </row>
    <row r="305" spans="31:54" x14ac:dyDescent="0.2">
      <c r="AE305" s="426"/>
      <c r="AF305" s="426"/>
      <c r="AG305" s="426"/>
      <c r="AH305" s="426"/>
      <c r="AI305" s="426"/>
      <c r="AJ305" s="426"/>
      <c r="AK305" s="426"/>
      <c r="AL305" s="426"/>
      <c r="AM305" s="426"/>
      <c r="AN305" s="426"/>
      <c r="AO305" s="426"/>
      <c r="AP305" s="426"/>
      <c r="AQ305" s="426"/>
      <c r="AR305" s="426"/>
      <c r="AS305" s="426"/>
      <c r="AT305" s="426"/>
      <c r="AU305" s="426"/>
      <c r="AV305" s="426"/>
      <c r="AW305" s="426"/>
      <c r="AX305" s="426"/>
      <c r="AY305" s="426"/>
      <c r="AZ305" s="426"/>
      <c r="BA305" s="426"/>
      <c r="BB305" s="426"/>
    </row>
    <row r="306" spans="31:54" x14ac:dyDescent="0.2">
      <c r="AE306" s="426"/>
      <c r="AF306" s="426"/>
      <c r="AG306" s="426"/>
      <c r="AH306" s="426"/>
      <c r="AI306" s="426"/>
      <c r="AJ306" s="426"/>
      <c r="AK306" s="426"/>
      <c r="AL306" s="426"/>
      <c r="AM306" s="426"/>
      <c r="AN306" s="426"/>
      <c r="AO306" s="426"/>
      <c r="AP306" s="426"/>
      <c r="AQ306" s="426"/>
      <c r="AR306" s="426"/>
      <c r="AS306" s="426"/>
      <c r="AT306" s="426"/>
      <c r="AU306" s="426"/>
      <c r="AV306" s="426"/>
      <c r="AW306" s="426"/>
      <c r="AX306" s="426"/>
      <c r="AY306" s="426"/>
      <c r="AZ306" s="426"/>
      <c r="BA306" s="426"/>
      <c r="BB306" s="426"/>
    </row>
    <row r="307" spans="31:54" x14ac:dyDescent="0.2">
      <c r="AE307" s="426"/>
      <c r="AF307" s="426"/>
      <c r="AG307" s="426"/>
      <c r="AH307" s="426"/>
      <c r="AI307" s="426"/>
      <c r="AJ307" s="426"/>
      <c r="AK307" s="426"/>
      <c r="AL307" s="426"/>
      <c r="AM307" s="426"/>
      <c r="AN307" s="426"/>
      <c r="AO307" s="426"/>
      <c r="AP307" s="426"/>
      <c r="AQ307" s="426"/>
      <c r="AR307" s="426"/>
      <c r="AS307" s="426"/>
      <c r="AT307" s="426"/>
      <c r="AU307" s="426"/>
      <c r="AV307" s="426"/>
      <c r="AW307" s="426"/>
      <c r="AX307" s="426"/>
      <c r="AY307" s="426"/>
      <c r="AZ307" s="426"/>
      <c r="BA307" s="426"/>
      <c r="BB307" s="426"/>
    </row>
    <row r="308" spans="31:54" x14ac:dyDescent="0.2">
      <c r="AE308" s="426"/>
      <c r="AF308" s="426"/>
      <c r="AG308" s="426"/>
      <c r="AH308" s="426"/>
      <c r="AI308" s="426"/>
      <c r="AJ308" s="426"/>
      <c r="AK308" s="426"/>
      <c r="AL308" s="426"/>
      <c r="AM308" s="426"/>
      <c r="AN308" s="426"/>
      <c r="AO308" s="426"/>
      <c r="AP308" s="426"/>
      <c r="AQ308" s="426"/>
      <c r="AR308" s="426"/>
      <c r="AS308" s="426"/>
      <c r="AT308" s="426"/>
      <c r="AU308" s="426"/>
      <c r="AV308" s="426"/>
      <c r="AW308" s="426"/>
      <c r="AX308" s="426"/>
      <c r="AY308" s="426"/>
      <c r="AZ308" s="426"/>
      <c r="BA308" s="426"/>
      <c r="BB308" s="426"/>
    </row>
    <row r="309" spans="31:54" x14ac:dyDescent="0.2">
      <c r="AE309" s="426"/>
      <c r="AF309" s="426"/>
      <c r="AG309" s="426"/>
      <c r="AH309" s="426"/>
      <c r="AI309" s="426"/>
      <c r="AJ309" s="426"/>
      <c r="AK309" s="426"/>
      <c r="AL309" s="426"/>
      <c r="AM309" s="426"/>
      <c r="AN309" s="426"/>
      <c r="AO309" s="426"/>
      <c r="AP309" s="426"/>
      <c r="AQ309" s="426"/>
      <c r="AR309" s="426"/>
      <c r="AS309" s="426"/>
      <c r="AT309" s="426"/>
      <c r="AU309" s="426"/>
      <c r="AV309" s="426"/>
      <c r="AW309" s="426"/>
      <c r="AX309" s="426"/>
      <c r="AY309" s="426"/>
      <c r="AZ309" s="426"/>
      <c r="BA309" s="426"/>
      <c r="BB309" s="426"/>
    </row>
    <row r="310" spans="31:54" x14ac:dyDescent="0.2">
      <c r="AE310" s="426"/>
      <c r="AF310" s="426"/>
      <c r="AG310" s="426"/>
      <c r="AH310" s="426"/>
      <c r="AI310" s="426"/>
      <c r="AJ310" s="426"/>
      <c r="AK310" s="426"/>
      <c r="AL310" s="426"/>
      <c r="AM310" s="426"/>
      <c r="AN310" s="426"/>
      <c r="AO310" s="426"/>
      <c r="AP310" s="426"/>
      <c r="AQ310" s="426"/>
      <c r="AR310" s="426"/>
      <c r="AS310" s="426"/>
      <c r="AT310" s="426"/>
      <c r="AU310" s="426"/>
      <c r="AV310" s="426"/>
      <c r="AW310" s="426"/>
      <c r="AX310" s="426"/>
      <c r="AY310" s="426"/>
      <c r="AZ310" s="426"/>
      <c r="BA310" s="426"/>
      <c r="BB310" s="426"/>
    </row>
    <row r="311" spans="31:54" x14ac:dyDescent="0.2">
      <c r="AE311" s="426"/>
      <c r="AF311" s="426"/>
      <c r="AG311" s="426"/>
      <c r="AH311" s="426"/>
      <c r="AI311" s="426"/>
      <c r="AJ311" s="426"/>
      <c r="AK311" s="426"/>
      <c r="AL311" s="426"/>
      <c r="AM311" s="426"/>
      <c r="AN311" s="426"/>
      <c r="AO311" s="426"/>
      <c r="AP311" s="426"/>
      <c r="AQ311" s="426"/>
      <c r="AR311" s="426"/>
      <c r="AS311" s="426"/>
      <c r="AT311" s="426"/>
      <c r="AU311" s="426"/>
      <c r="AV311" s="426"/>
      <c r="AW311" s="426"/>
      <c r="AX311" s="426"/>
      <c r="AY311" s="426"/>
      <c r="AZ311" s="426"/>
      <c r="BA311" s="426"/>
      <c r="BB311" s="426"/>
    </row>
    <row r="312" spans="31:54" x14ac:dyDescent="0.2">
      <c r="AE312" s="426"/>
      <c r="AF312" s="426"/>
      <c r="AG312" s="426"/>
      <c r="AH312" s="426"/>
      <c r="AI312" s="426"/>
      <c r="AJ312" s="426"/>
      <c r="AK312" s="426"/>
      <c r="AL312" s="426"/>
      <c r="AM312" s="426"/>
      <c r="AN312" s="426"/>
      <c r="AO312" s="426"/>
      <c r="AP312" s="426"/>
      <c r="AQ312" s="426"/>
      <c r="AR312" s="426"/>
      <c r="AS312" s="426"/>
      <c r="AT312" s="426"/>
      <c r="AU312" s="426"/>
      <c r="AV312" s="426"/>
      <c r="AW312" s="426"/>
      <c r="AX312" s="426"/>
      <c r="AY312" s="426"/>
      <c r="AZ312" s="426"/>
      <c r="BA312" s="426"/>
      <c r="BB312" s="426"/>
    </row>
    <row r="313" spans="31:54" x14ac:dyDescent="0.2">
      <c r="AE313" s="426"/>
      <c r="AF313" s="426"/>
      <c r="AG313" s="426"/>
      <c r="AH313" s="426"/>
      <c r="AI313" s="426"/>
      <c r="AJ313" s="426"/>
      <c r="AK313" s="426"/>
      <c r="AL313" s="426"/>
      <c r="AM313" s="426"/>
      <c r="AN313" s="426"/>
      <c r="AO313" s="426"/>
      <c r="AP313" s="426"/>
      <c r="AQ313" s="426"/>
      <c r="AR313" s="426"/>
      <c r="AS313" s="426"/>
      <c r="AT313" s="426"/>
      <c r="AU313" s="426"/>
      <c r="AV313" s="426"/>
      <c r="AW313" s="426"/>
      <c r="AX313" s="426"/>
      <c r="AY313" s="426"/>
      <c r="AZ313" s="426"/>
      <c r="BA313" s="426"/>
      <c r="BB313" s="426"/>
    </row>
    <row r="314" spans="31:54" x14ac:dyDescent="0.2">
      <c r="AE314" s="426"/>
      <c r="AF314" s="426"/>
      <c r="AG314" s="426"/>
      <c r="AH314" s="426"/>
      <c r="AI314" s="426"/>
      <c r="AJ314" s="426"/>
      <c r="AK314" s="426"/>
      <c r="AL314" s="426"/>
      <c r="AM314" s="426"/>
      <c r="AN314" s="426"/>
      <c r="AO314" s="426"/>
      <c r="AP314" s="426"/>
      <c r="AQ314" s="426"/>
      <c r="AR314" s="426"/>
      <c r="AS314" s="426"/>
      <c r="AT314" s="426"/>
      <c r="AU314" s="426"/>
      <c r="AV314" s="426"/>
      <c r="AW314" s="426"/>
      <c r="AX314" s="426"/>
      <c r="AY314" s="426"/>
      <c r="AZ314" s="426"/>
      <c r="BA314" s="426"/>
      <c r="BB314" s="426"/>
    </row>
    <row r="315" spans="31:54" x14ac:dyDescent="0.2">
      <c r="AE315" s="426"/>
      <c r="AF315" s="426"/>
      <c r="AG315" s="426"/>
      <c r="AH315" s="426"/>
      <c r="AI315" s="426"/>
      <c r="AJ315" s="426"/>
      <c r="AK315" s="426"/>
      <c r="AL315" s="426"/>
      <c r="AM315" s="426"/>
      <c r="AN315" s="426"/>
      <c r="AO315" s="426"/>
      <c r="AP315" s="426"/>
      <c r="AQ315" s="426"/>
      <c r="AR315" s="426"/>
      <c r="AS315" s="426"/>
      <c r="AT315" s="426"/>
      <c r="AU315" s="426"/>
      <c r="AV315" s="426"/>
      <c r="AW315" s="426"/>
      <c r="AX315" s="426"/>
      <c r="AY315" s="426"/>
      <c r="AZ315" s="426"/>
      <c r="BA315" s="426"/>
      <c r="BB315" s="426"/>
    </row>
    <row r="316" spans="31:54" x14ac:dyDescent="0.2">
      <c r="AE316" s="426"/>
      <c r="AF316" s="426"/>
      <c r="AG316" s="426"/>
      <c r="AH316" s="426"/>
      <c r="AI316" s="426"/>
      <c r="AJ316" s="426"/>
      <c r="AK316" s="426"/>
      <c r="AL316" s="426"/>
      <c r="AM316" s="426"/>
      <c r="AN316" s="426"/>
      <c r="AO316" s="426"/>
      <c r="AP316" s="426"/>
      <c r="AQ316" s="426"/>
      <c r="AR316" s="426"/>
      <c r="AS316" s="426"/>
      <c r="AT316" s="426"/>
      <c r="AU316" s="426"/>
      <c r="AV316" s="426"/>
      <c r="AW316" s="426"/>
      <c r="AX316" s="426"/>
      <c r="AY316" s="426"/>
      <c r="AZ316" s="426"/>
      <c r="BA316" s="426"/>
      <c r="BB316" s="426"/>
    </row>
    <row r="317" spans="31:54" x14ac:dyDescent="0.2">
      <c r="AE317" s="426"/>
      <c r="AF317" s="426"/>
      <c r="AG317" s="426"/>
      <c r="AH317" s="426"/>
      <c r="AI317" s="426"/>
      <c r="AJ317" s="426"/>
      <c r="AK317" s="426"/>
      <c r="AL317" s="426"/>
      <c r="AM317" s="426"/>
      <c r="AN317" s="426"/>
      <c r="AO317" s="426"/>
      <c r="AP317" s="426"/>
      <c r="AQ317" s="426"/>
      <c r="AR317" s="426"/>
      <c r="AS317" s="426"/>
      <c r="AT317" s="426"/>
      <c r="AU317" s="426"/>
      <c r="AV317" s="426"/>
      <c r="AW317" s="426"/>
      <c r="AX317" s="426"/>
      <c r="AY317" s="426"/>
      <c r="AZ317" s="426"/>
      <c r="BA317" s="426"/>
      <c r="BB317" s="426"/>
    </row>
    <row r="318" spans="31:54" x14ac:dyDescent="0.2">
      <c r="AE318" s="426"/>
      <c r="AF318" s="426"/>
      <c r="AG318" s="426"/>
      <c r="AH318" s="426"/>
      <c r="AI318" s="426"/>
      <c r="AJ318" s="426"/>
      <c r="AK318" s="426"/>
      <c r="AL318" s="426"/>
      <c r="AM318" s="426"/>
      <c r="AN318" s="426"/>
      <c r="AO318" s="426"/>
      <c r="AP318" s="426"/>
      <c r="AQ318" s="426"/>
      <c r="AR318" s="426"/>
      <c r="AS318" s="426"/>
      <c r="AT318" s="426"/>
      <c r="AU318" s="426"/>
      <c r="AV318" s="426"/>
      <c r="AW318" s="426"/>
      <c r="AX318" s="426"/>
      <c r="AY318" s="426"/>
      <c r="AZ318" s="426"/>
      <c r="BA318" s="426"/>
      <c r="BB318" s="426"/>
    </row>
    <row r="319" spans="31:54" x14ac:dyDescent="0.2">
      <c r="AE319" s="426"/>
      <c r="AF319" s="426"/>
      <c r="AG319" s="426"/>
      <c r="AH319" s="426"/>
      <c r="AI319" s="426"/>
      <c r="AJ319" s="426"/>
      <c r="AK319" s="426"/>
      <c r="AL319" s="426"/>
      <c r="AM319" s="426"/>
      <c r="AN319" s="426"/>
      <c r="AO319" s="426"/>
      <c r="AP319" s="426"/>
      <c r="AQ319" s="426"/>
      <c r="AR319" s="426"/>
      <c r="AS319" s="426"/>
      <c r="AT319" s="426"/>
      <c r="AU319" s="426"/>
      <c r="AV319" s="426"/>
      <c r="AW319" s="426"/>
      <c r="AX319" s="426"/>
      <c r="AY319" s="426"/>
      <c r="AZ319" s="426"/>
      <c r="BA319" s="426"/>
      <c r="BB319" s="426"/>
    </row>
    <row r="320" spans="31:54" x14ac:dyDescent="0.2">
      <c r="AE320" s="426"/>
      <c r="AF320" s="426"/>
      <c r="AG320" s="426"/>
      <c r="AH320" s="426"/>
      <c r="AI320" s="426"/>
      <c r="AJ320" s="426"/>
      <c r="AK320" s="426"/>
      <c r="AL320" s="426"/>
      <c r="AM320" s="426"/>
      <c r="AN320" s="426"/>
      <c r="AO320" s="426"/>
      <c r="AP320" s="426"/>
      <c r="AQ320" s="426"/>
      <c r="AR320" s="426"/>
      <c r="AS320" s="426"/>
      <c r="AT320" s="426"/>
      <c r="AU320" s="426"/>
      <c r="AV320" s="426"/>
      <c r="AW320" s="426"/>
      <c r="AX320" s="426"/>
      <c r="AY320" s="426"/>
      <c r="AZ320" s="426"/>
      <c r="BA320" s="426"/>
      <c r="BB320" s="426"/>
    </row>
    <row r="321" spans="31:54" x14ac:dyDescent="0.2">
      <c r="AE321" s="426"/>
      <c r="AF321" s="426"/>
      <c r="AG321" s="426"/>
      <c r="AH321" s="426"/>
      <c r="AI321" s="426"/>
      <c r="AJ321" s="426"/>
      <c r="AK321" s="426"/>
      <c r="AL321" s="426"/>
      <c r="AM321" s="426"/>
      <c r="AN321" s="426"/>
      <c r="AO321" s="426"/>
      <c r="AP321" s="426"/>
      <c r="AQ321" s="426"/>
      <c r="AR321" s="426"/>
      <c r="AS321" s="426"/>
      <c r="AT321" s="426"/>
      <c r="AU321" s="426"/>
      <c r="AV321" s="426"/>
      <c r="AW321" s="426"/>
      <c r="AX321" s="426"/>
      <c r="AY321" s="426"/>
      <c r="AZ321" s="426"/>
      <c r="BA321" s="426"/>
      <c r="BB321" s="426"/>
    </row>
  </sheetData>
  <mergeCells count="61">
    <mergeCell ref="J98:K98"/>
    <mergeCell ref="L98:M98"/>
    <mergeCell ref="J95:K95"/>
    <mergeCell ref="L95:M95"/>
    <mergeCell ref="J96:K96"/>
    <mergeCell ref="L96:M96"/>
    <mergeCell ref="J97:K97"/>
    <mergeCell ref="L97:M97"/>
    <mergeCell ref="J92:K92"/>
    <mergeCell ref="L92:M92"/>
    <mergeCell ref="J93:K93"/>
    <mergeCell ref="L93:M93"/>
    <mergeCell ref="J94:K94"/>
    <mergeCell ref="L94:M94"/>
    <mergeCell ref="J89:K89"/>
    <mergeCell ref="L89:M89"/>
    <mergeCell ref="J90:K90"/>
    <mergeCell ref="L90:M90"/>
    <mergeCell ref="J91:K91"/>
    <mergeCell ref="L91:M91"/>
    <mergeCell ref="B47:B50"/>
    <mergeCell ref="B55:B58"/>
    <mergeCell ref="BT86:BX86"/>
    <mergeCell ref="D84:G84"/>
    <mergeCell ref="J86:K86"/>
    <mergeCell ref="L86:M86"/>
    <mergeCell ref="Y85:AA85"/>
    <mergeCell ref="AB85:AD85"/>
    <mergeCell ref="J88:K88"/>
    <mergeCell ref="L88:M88"/>
    <mergeCell ref="Q2:CA2"/>
    <mergeCell ref="B6:B9"/>
    <mergeCell ref="B12:B15"/>
    <mergeCell ref="D2:E2"/>
    <mergeCell ref="F2:L2"/>
    <mergeCell ref="D42:K42"/>
    <mergeCell ref="J87:K87"/>
    <mergeCell ref="L87:M87"/>
    <mergeCell ref="CB42:CI42"/>
    <mergeCell ref="CD43:CE43"/>
    <mergeCell ref="CF43:CG43"/>
    <mergeCell ref="ET5:EX5"/>
    <mergeCell ref="Y4:AA4"/>
    <mergeCell ref="AB4:AD4"/>
    <mergeCell ref="CY4:DA4"/>
    <mergeCell ref="BS5:BW5"/>
    <mergeCell ref="CD4:CE4"/>
    <mergeCell ref="CB3:CL3"/>
    <mergeCell ref="CF4:CG4"/>
    <mergeCell ref="CH4:CI4"/>
    <mergeCell ref="D3:K3"/>
    <mergeCell ref="F4:G4"/>
    <mergeCell ref="H4:I4"/>
    <mergeCell ref="BS44:BW44"/>
    <mergeCell ref="EQ44:EU44"/>
    <mergeCell ref="F43:G43"/>
    <mergeCell ref="H43:I43"/>
    <mergeCell ref="Y43:AA43"/>
    <mergeCell ref="AB43:AD43"/>
    <mergeCell ref="CY43:DA43"/>
    <mergeCell ref="DB43:DD43"/>
  </mergeCells>
  <phoneticPr fontId="68" type="noConversion"/>
  <dataValidations count="9">
    <dataValidation type="whole" operator="lessThanOrEqual" allowBlank="1" showInputMessage="1" showErrorMessage="1" sqref="H45 CF6 CF45">
      <formula1>F6</formula1>
    </dataValidation>
    <dataValidation type="whole" operator="lessThanOrEqual" allowBlank="1" showInputMessage="1" showErrorMessage="1" sqref="F6:F40 CD6:CD25 F45:F79 CD45:CD79">
      <formula1>E6</formula1>
    </dataValidation>
    <dataValidation type="list" operator="equal" allowBlank="1" showInputMessage="1" showErrorMessage="1" sqref="CK6:CK25 K45:K79 K6:K40">
      <formula1>S6:W6</formula1>
    </dataValidation>
    <dataValidation type="whole" operator="lessThanOrEqual" allowBlank="1" showInputMessage="1" showErrorMessage="1" sqref="CH6:CH25">
      <formula1>CC6</formula1>
    </dataValidation>
    <dataValidation type="whole" operator="lessThanOrEqual" allowBlank="1" showInputMessage="1" showErrorMessage="1" sqref="H6:H40">
      <formula1>E6</formula1>
    </dataValidation>
    <dataValidation type="list" operator="equal" allowBlank="1" showInputMessage="1" showErrorMessage="1" sqref="CH45:CH79 H87:H98">
      <formula1>S45:W45</formula1>
    </dataValidation>
    <dataValidation type="list" allowBlank="1" showInputMessage="1" showErrorMessage="1" sqref="CJ6:CJ25 J45:J79 J6:J40">
      <formula1>$BH$6:$BH$7</formula1>
    </dataValidation>
    <dataValidation type="list" allowBlank="1" showInputMessage="1" showErrorMessage="1" sqref="CI6:CI25 CE45:CE79 G6:G40 CG6:CG25 CE6:CE25 I45:I79 G45:G79 CG45:CG79 I6:I40">
      <formula1>$BG$6:$BG$8</formula1>
    </dataValidation>
    <dataValidation type="list" operator="lessThanOrEqual" allowBlank="1" showInputMessage="1" showErrorMessage="1" sqref="G87:G98">
      <formula1>$BI$87:$BI$89</formula1>
    </dataValidation>
  </dataValidations>
  <pageMargins left="0.75" right="0.75" top="1" bottom="1" header="0.5" footer="0.5"/>
  <pageSetup orientation="portrait" verticalDpi="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63" r:id="rId4" name="Group Box 27">
              <controlPr defaultSize="0" autoFill="0" autoPict="0" macro="[0]!_xludf.FILTER">
                <anchor moveWithCells="1">
                  <from>
                    <xdr:col>1</xdr:col>
                    <xdr:colOff>0</xdr:colOff>
                    <xdr:row>5</xdr:row>
                    <xdr:rowOff>28575</xdr:rowOff>
                  </from>
                  <to>
                    <xdr:col>2</xdr:col>
                    <xdr:colOff>28575</xdr:colOff>
                    <xdr:row>8</xdr:row>
                    <xdr:rowOff>152400</xdr:rowOff>
                  </to>
                </anchor>
              </controlPr>
            </control>
          </mc:Choice>
        </mc:AlternateContent>
        <mc:AlternateContent xmlns:mc="http://schemas.openxmlformats.org/markup-compatibility/2006">
          <mc:Choice Requires="x14">
            <control shapeId="14364" r:id="rId5" name="Group Box 28">
              <controlPr defaultSize="0" autoFill="0" autoPict="0" macro="[0]!returntoquote">
                <anchor moveWithCells="1">
                  <from>
                    <xdr:col>1</xdr:col>
                    <xdr:colOff>0</xdr:colOff>
                    <xdr:row>11</xdr:row>
                    <xdr:rowOff>0</xdr:rowOff>
                  </from>
                  <to>
                    <xdr:col>1</xdr:col>
                    <xdr:colOff>1133475</xdr:colOff>
                    <xdr:row>14</xdr:row>
                    <xdr:rowOff>152400</xdr:rowOff>
                  </to>
                </anchor>
              </controlPr>
            </control>
          </mc:Choice>
        </mc:AlternateContent>
        <mc:AlternateContent xmlns:mc="http://schemas.openxmlformats.org/markup-compatibility/2006">
          <mc:Choice Requires="x14">
            <control shapeId="14365" r:id="rId6" name="Group Box 29">
              <controlPr defaultSize="0" autoFill="0" autoPict="0" macro="[0]!_xludf.FILTER">
                <anchor moveWithCells="1">
                  <from>
                    <xdr:col>0</xdr:col>
                    <xdr:colOff>238125</xdr:colOff>
                    <xdr:row>46</xdr:row>
                    <xdr:rowOff>0</xdr:rowOff>
                  </from>
                  <to>
                    <xdr:col>2</xdr:col>
                    <xdr:colOff>9525</xdr:colOff>
                    <xdr:row>49</xdr:row>
                    <xdr:rowOff>142875</xdr:rowOff>
                  </to>
                </anchor>
              </controlPr>
            </control>
          </mc:Choice>
        </mc:AlternateContent>
        <mc:AlternateContent xmlns:mc="http://schemas.openxmlformats.org/markup-compatibility/2006">
          <mc:Choice Requires="x14">
            <control shapeId="14366" r:id="rId7" name="Group Box 30">
              <controlPr defaultSize="0" autoFill="0" autoPict="0" macro="[0]!returntoquote">
                <anchor moveWithCells="1">
                  <from>
                    <xdr:col>1</xdr:col>
                    <xdr:colOff>38100</xdr:colOff>
                    <xdr:row>54</xdr:row>
                    <xdr:rowOff>28575</xdr:rowOff>
                  </from>
                  <to>
                    <xdr:col>1</xdr:col>
                    <xdr:colOff>1171575</xdr:colOff>
                    <xdr:row>58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indexed="11"/>
    <pageSetUpPr fitToPage="1"/>
  </sheetPr>
  <dimension ref="A1:AP29"/>
  <sheetViews>
    <sheetView zoomScale="75" workbookViewId="0">
      <selection activeCell="A14" sqref="A14"/>
    </sheetView>
  </sheetViews>
  <sheetFormatPr defaultRowHeight="12.75" x14ac:dyDescent="0.2"/>
  <cols>
    <col min="1" max="1" width="12.140625" style="152" customWidth="1"/>
    <col min="2" max="2" width="9.140625" style="152"/>
    <col min="3" max="3" width="6" style="152" customWidth="1"/>
    <col min="4" max="4" width="9.140625" style="152"/>
    <col min="5" max="5" width="1.5703125" style="152" customWidth="1"/>
    <col min="6" max="7" width="9.140625" style="152"/>
    <col min="8" max="8" width="1.7109375" style="152" customWidth="1"/>
    <col min="9" max="9" width="9.140625" style="153"/>
    <col min="10" max="10" width="9.140625" style="152"/>
    <col min="11" max="11" width="2.140625" style="152" customWidth="1"/>
    <col min="12" max="13" width="9.140625" style="152"/>
    <col min="14" max="14" width="2.28515625" style="152" customWidth="1"/>
    <col min="15" max="15" width="11.140625" style="152" customWidth="1"/>
    <col min="16" max="16" width="9.5703125" style="152" customWidth="1"/>
    <col min="17" max="17" width="3.7109375" style="152" customWidth="1"/>
    <col min="18" max="19" width="9.140625" style="152"/>
    <col min="20" max="20" width="2.42578125" style="152" customWidth="1"/>
    <col min="21" max="21" width="9.140625" style="152"/>
    <col min="22" max="22" width="12.28515625" style="152" bestFit="1" customWidth="1"/>
    <col min="23" max="23" width="2.28515625" style="152" customWidth="1"/>
    <col min="24" max="25" width="9.140625" style="152"/>
    <col min="26" max="26" width="1.85546875" style="152" customWidth="1"/>
    <col min="27" max="28" width="9.140625" style="152"/>
    <col min="29" max="29" width="1.85546875" style="152" customWidth="1"/>
    <col min="30" max="31" width="9.140625" style="152"/>
    <col min="32" max="32" width="2.28515625" style="152" customWidth="1"/>
    <col min="33" max="16384" width="9.140625" style="152"/>
  </cols>
  <sheetData>
    <row r="1" spans="1:42" ht="24.75" customHeight="1" thickBot="1" x14ac:dyDescent="0.25">
      <c r="C1" s="927" t="s">
        <v>703</v>
      </c>
      <c r="D1" s="927"/>
      <c r="E1" s="928">
        <f>'KB Duct Parts'!F2</f>
        <v>0</v>
      </c>
      <c r="F1" s="928"/>
      <c r="G1" s="928"/>
      <c r="H1" s="928"/>
      <c r="I1" s="928"/>
      <c r="J1" s="356"/>
      <c r="K1" s="356"/>
      <c r="L1" s="356" t="s">
        <v>595</v>
      </c>
      <c r="M1" s="928">
        <f>'KB Duct Parts'!Z4</f>
        <v>0</v>
      </c>
      <c r="N1" s="928"/>
      <c r="O1" s="928"/>
      <c r="P1" s="928"/>
      <c r="Q1" s="928"/>
      <c r="R1" s="928"/>
      <c r="S1" s="356"/>
      <c r="T1" s="356"/>
      <c r="U1" s="357" t="s">
        <v>704</v>
      </c>
      <c r="V1" s="357" t="e">
        <f>'KB Duct Parts'!AE5:AF5</f>
        <v>#VALUE!</v>
      </c>
      <c r="W1" s="357"/>
      <c r="X1" s="356"/>
      <c r="AP1" s="152">
        <f>'KB Duct Parts'!BL14</f>
        <v>1</v>
      </c>
    </row>
    <row r="2" spans="1:42" ht="25.5" customHeight="1" thickTop="1" thickBot="1" x14ac:dyDescent="0.25">
      <c r="A2" s="360" t="s">
        <v>883</v>
      </c>
      <c r="C2" s="153"/>
      <c r="D2" s="153"/>
      <c r="E2" s="153"/>
      <c r="F2" s="153"/>
      <c r="G2" s="153"/>
      <c r="H2" s="153"/>
      <c r="J2" s="153"/>
      <c r="K2" s="153"/>
      <c r="L2" s="153"/>
      <c r="M2" s="153"/>
      <c r="N2" s="153"/>
      <c r="O2" s="153"/>
      <c r="P2" s="153"/>
      <c r="Q2" s="153"/>
      <c r="R2" s="153"/>
      <c r="S2" s="153"/>
      <c r="T2" s="153"/>
      <c r="U2" s="153"/>
      <c r="V2" s="153"/>
      <c r="W2" s="153"/>
      <c r="X2" s="153"/>
      <c r="Y2" s="153"/>
      <c r="Z2" s="153"/>
      <c r="AA2" s="153"/>
      <c r="AB2" s="171"/>
      <c r="AG2" s="934" t="s">
        <v>678</v>
      </c>
      <c r="AH2" s="935"/>
      <c r="AI2" s="936"/>
    </row>
    <row r="3" spans="1:42" ht="13.5" customHeight="1" thickTop="1" thickBot="1" x14ac:dyDescent="0.25">
      <c r="C3" s="921" t="s">
        <v>92</v>
      </c>
      <c r="D3" s="922"/>
      <c r="E3" s="154"/>
      <c r="F3" s="921" t="s">
        <v>93</v>
      </c>
      <c r="G3" s="922"/>
      <c r="H3" s="154"/>
      <c r="I3" s="921" t="s">
        <v>94</v>
      </c>
      <c r="J3" s="922"/>
      <c r="K3" s="154"/>
      <c r="L3" s="926" t="s">
        <v>1107</v>
      </c>
      <c r="M3" s="922"/>
      <c r="N3" s="154"/>
      <c r="O3" s="926" t="s">
        <v>1105</v>
      </c>
      <c r="P3" s="929"/>
      <c r="Q3" s="476"/>
      <c r="R3" s="921" t="s">
        <v>95</v>
      </c>
      <c r="S3" s="922"/>
      <c r="T3" s="154"/>
      <c r="U3" s="921" t="s">
        <v>96</v>
      </c>
      <c r="V3" s="922"/>
      <c r="W3" s="154"/>
      <c r="X3" s="921" t="s">
        <v>97</v>
      </c>
      <c r="Y3" s="922"/>
      <c r="Z3" s="154"/>
      <c r="AA3" s="940" t="s">
        <v>98</v>
      </c>
      <c r="AB3" s="922"/>
      <c r="AD3" s="941" t="s">
        <v>688</v>
      </c>
      <c r="AE3" s="942"/>
      <c r="AG3" s="937"/>
      <c r="AH3" s="938"/>
      <c r="AI3" s="939"/>
      <c r="AJ3" s="187"/>
      <c r="AK3" s="932" t="s">
        <v>687</v>
      </c>
      <c r="AL3" s="932"/>
      <c r="AM3" s="932"/>
    </row>
    <row r="4" spans="1:42" ht="25.5" customHeight="1" thickTop="1" thickBot="1" x14ac:dyDescent="0.25">
      <c r="A4" s="925" t="s">
        <v>853</v>
      </c>
      <c r="B4" s="155"/>
      <c r="C4" s="923"/>
      <c r="D4" s="924"/>
      <c r="E4" s="154"/>
      <c r="F4" s="923"/>
      <c r="G4" s="924"/>
      <c r="H4" s="154"/>
      <c r="I4" s="923"/>
      <c r="J4" s="924"/>
      <c r="K4" s="154"/>
      <c r="L4" s="923"/>
      <c r="M4" s="924"/>
      <c r="N4" s="154"/>
      <c r="O4" s="930"/>
      <c r="P4" s="931"/>
      <c r="Q4" s="476"/>
      <c r="R4" s="923"/>
      <c r="S4" s="924"/>
      <c r="T4" s="154"/>
      <c r="U4" s="923"/>
      <c r="V4" s="924"/>
      <c r="W4" s="154"/>
      <c r="X4" s="923"/>
      <c r="Y4" s="924"/>
      <c r="Z4" s="154"/>
      <c r="AA4" s="923"/>
      <c r="AB4" s="924"/>
      <c r="AD4" s="943"/>
      <c r="AE4" s="944"/>
      <c r="AG4" s="186"/>
      <c r="AH4" s="188" t="s">
        <v>679</v>
      </c>
      <c r="AI4" s="188" t="s">
        <v>680</v>
      </c>
      <c r="AJ4" s="187"/>
      <c r="AK4" s="932"/>
      <c r="AL4" s="932"/>
      <c r="AM4" s="932"/>
    </row>
    <row r="5" spans="1:42" ht="13.5" customHeight="1" thickTop="1" x14ac:dyDescent="0.25">
      <c r="A5" s="925"/>
      <c r="C5" s="161" t="s">
        <v>861</v>
      </c>
      <c r="D5" s="172"/>
      <c r="E5" s="156"/>
      <c r="F5" s="164" t="s">
        <v>861</v>
      </c>
      <c r="G5" s="202"/>
      <c r="H5" s="160"/>
      <c r="I5" s="164" t="s">
        <v>861</v>
      </c>
      <c r="J5" s="172"/>
      <c r="K5" s="156"/>
      <c r="L5" s="164" t="s">
        <v>861</v>
      </c>
      <c r="M5" s="202"/>
      <c r="N5" s="160"/>
      <c r="O5" s="164" t="s">
        <v>861</v>
      </c>
      <c r="P5" s="202"/>
      <c r="Q5" s="477"/>
      <c r="R5" s="164" t="s">
        <v>861</v>
      </c>
      <c r="S5" s="172"/>
      <c r="T5" s="156"/>
      <c r="U5" s="164" t="s">
        <v>861</v>
      </c>
      <c r="V5" s="202"/>
      <c r="W5" s="160"/>
      <c r="X5" s="164" t="s">
        <v>861</v>
      </c>
      <c r="Y5" s="202"/>
      <c r="Z5" s="160"/>
      <c r="AA5" s="164" t="s">
        <v>861</v>
      </c>
      <c r="AB5" s="202"/>
      <c r="AD5" s="203" t="s">
        <v>861</v>
      </c>
      <c r="AE5" s="202"/>
      <c r="AG5" s="184" t="s">
        <v>861</v>
      </c>
      <c r="AH5" s="185">
        <f t="shared" ref="AH5:AH11" si="0">SUM(D5,G5,J5,M5,R5,S5,V5,Y5,AB5,AE5)</f>
        <v>0</v>
      </c>
      <c r="AI5" s="189"/>
      <c r="AK5" s="932"/>
      <c r="AL5" s="932"/>
      <c r="AM5" s="932"/>
    </row>
    <row r="6" spans="1:42" ht="13.5" customHeight="1" x14ac:dyDescent="0.25">
      <c r="A6" s="925"/>
      <c r="C6" s="162" t="s">
        <v>862</v>
      </c>
      <c r="D6" s="172"/>
      <c r="E6" s="156"/>
      <c r="F6" s="165" t="s">
        <v>862</v>
      </c>
      <c r="G6" s="396"/>
      <c r="H6" s="160"/>
      <c r="I6" s="165" t="s">
        <v>862</v>
      </c>
      <c r="J6" s="172"/>
      <c r="K6" s="156"/>
      <c r="L6" s="165" t="s">
        <v>862</v>
      </c>
      <c r="M6" s="396"/>
      <c r="N6" s="160"/>
      <c r="O6" s="165" t="s">
        <v>862</v>
      </c>
      <c r="P6" s="396"/>
      <c r="Q6" s="477"/>
      <c r="R6" s="165" t="s">
        <v>862</v>
      </c>
      <c r="S6" s="172"/>
      <c r="T6" s="156"/>
      <c r="U6" s="165" t="s">
        <v>862</v>
      </c>
      <c r="V6" s="396"/>
      <c r="W6" s="160"/>
      <c r="X6" s="165" t="s">
        <v>862</v>
      </c>
      <c r="Y6" s="396"/>
      <c r="Z6" s="160"/>
      <c r="AA6" s="165" t="s">
        <v>862</v>
      </c>
      <c r="AB6" s="396"/>
      <c r="AD6" s="173" t="s">
        <v>862</v>
      </c>
      <c r="AE6" s="396"/>
      <c r="AG6" s="173" t="s">
        <v>862</v>
      </c>
      <c r="AH6" s="185">
        <f t="shared" si="0"/>
        <v>0</v>
      </c>
      <c r="AI6" s="190"/>
      <c r="AK6" s="932"/>
      <c r="AL6" s="932"/>
      <c r="AM6" s="932"/>
    </row>
    <row r="7" spans="1:42" ht="13.5" customHeight="1" x14ac:dyDescent="0.25">
      <c r="C7" s="162" t="s">
        <v>863</v>
      </c>
      <c r="D7" s="172"/>
      <c r="E7" s="156"/>
      <c r="F7" s="165" t="s">
        <v>863</v>
      </c>
      <c r="G7" s="396"/>
      <c r="H7" s="160"/>
      <c r="I7" s="165" t="s">
        <v>863</v>
      </c>
      <c r="J7" s="172"/>
      <c r="K7" s="156"/>
      <c r="L7" s="165" t="s">
        <v>863</v>
      </c>
      <c r="M7" s="396"/>
      <c r="N7" s="160"/>
      <c r="O7" s="165" t="s">
        <v>863</v>
      </c>
      <c r="P7" s="396"/>
      <c r="Q7" s="477"/>
      <c r="R7" s="165" t="s">
        <v>863</v>
      </c>
      <c r="S7" s="172"/>
      <c r="T7" s="156"/>
      <c r="U7" s="165" t="s">
        <v>863</v>
      </c>
      <c r="V7" s="396"/>
      <c r="W7" s="160"/>
      <c r="X7" s="165" t="s">
        <v>863</v>
      </c>
      <c r="Y7" s="396"/>
      <c r="Z7" s="160"/>
      <c r="AA7" s="165" t="s">
        <v>863</v>
      </c>
      <c r="AB7" s="396"/>
      <c r="AD7" s="173" t="s">
        <v>863</v>
      </c>
      <c r="AE7" s="396"/>
      <c r="AG7" s="173" t="s">
        <v>863</v>
      </c>
      <c r="AH7" s="185">
        <f t="shared" si="0"/>
        <v>0</v>
      </c>
      <c r="AI7" s="190"/>
      <c r="AK7" s="932"/>
      <c r="AL7" s="932"/>
      <c r="AM7" s="932"/>
    </row>
    <row r="8" spans="1:42" ht="13.5" customHeight="1" x14ac:dyDescent="0.25">
      <c r="A8" s="920" t="s">
        <v>854</v>
      </c>
      <c r="C8" s="162" t="s">
        <v>864</v>
      </c>
      <c r="D8" s="172"/>
      <c r="E8" s="156"/>
      <c r="F8" s="165" t="s">
        <v>864</v>
      </c>
      <c r="G8" s="396"/>
      <c r="H8" s="160"/>
      <c r="I8" s="165" t="s">
        <v>864</v>
      </c>
      <c r="J8" s="172"/>
      <c r="K8" s="156"/>
      <c r="L8" s="165" t="s">
        <v>864</v>
      </c>
      <c r="M8" s="396"/>
      <c r="N8" s="160"/>
      <c r="O8" s="165" t="s">
        <v>864</v>
      </c>
      <c r="P8" s="396"/>
      <c r="Q8" s="477"/>
      <c r="R8" s="165" t="s">
        <v>864</v>
      </c>
      <c r="S8" s="172"/>
      <c r="T8" s="156"/>
      <c r="U8" s="165" t="s">
        <v>864</v>
      </c>
      <c r="V8" s="396"/>
      <c r="W8" s="160"/>
      <c r="X8" s="165" t="s">
        <v>864</v>
      </c>
      <c r="Y8" s="396"/>
      <c r="Z8" s="160"/>
      <c r="AA8" s="165" t="s">
        <v>864</v>
      </c>
      <c r="AB8" s="396"/>
      <c r="AD8" s="173" t="s">
        <v>864</v>
      </c>
      <c r="AE8" s="396"/>
      <c r="AG8" s="173" t="s">
        <v>864</v>
      </c>
      <c r="AH8" s="185">
        <f t="shared" si="0"/>
        <v>0</v>
      </c>
      <c r="AI8" s="190"/>
      <c r="AK8" s="933"/>
      <c r="AL8" s="933"/>
      <c r="AM8" s="933"/>
    </row>
    <row r="9" spans="1:42" ht="13.5" customHeight="1" x14ac:dyDescent="0.25">
      <c r="A9" s="920"/>
      <c r="C9" s="162" t="s">
        <v>865</v>
      </c>
      <c r="D9" s="172"/>
      <c r="E9" s="156"/>
      <c r="F9" s="165" t="s">
        <v>865</v>
      </c>
      <c r="G9" s="396"/>
      <c r="H9" s="160"/>
      <c r="I9" s="165" t="s">
        <v>865</v>
      </c>
      <c r="J9" s="172"/>
      <c r="K9" s="156"/>
      <c r="L9" s="165" t="s">
        <v>865</v>
      </c>
      <c r="M9" s="396"/>
      <c r="N9" s="160"/>
      <c r="O9" s="165" t="s">
        <v>865</v>
      </c>
      <c r="P9" s="396"/>
      <c r="Q9" s="477"/>
      <c r="R9" s="165" t="s">
        <v>865</v>
      </c>
      <c r="S9" s="172"/>
      <c r="T9" s="156"/>
      <c r="U9" s="165" t="s">
        <v>865</v>
      </c>
      <c r="V9" s="396"/>
      <c r="W9" s="160"/>
      <c r="X9" s="165" t="s">
        <v>865</v>
      </c>
      <c r="Y9" s="396"/>
      <c r="Z9" s="160"/>
      <c r="AA9" s="165" t="s">
        <v>865</v>
      </c>
      <c r="AB9" s="396"/>
      <c r="AD9" s="173" t="s">
        <v>865</v>
      </c>
      <c r="AE9" s="396"/>
      <c r="AG9" s="173" t="s">
        <v>865</v>
      </c>
      <c r="AH9" s="185">
        <f t="shared" si="0"/>
        <v>0</v>
      </c>
      <c r="AI9" s="190"/>
      <c r="AK9" s="933"/>
      <c r="AL9" s="933"/>
      <c r="AM9" s="933"/>
    </row>
    <row r="10" spans="1:42" ht="13.5" customHeight="1" x14ac:dyDescent="0.25">
      <c r="A10" s="920"/>
      <c r="C10" s="162" t="s">
        <v>866</v>
      </c>
      <c r="D10" s="172"/>
      <c r="E10" s="156"/>
      <c r="F10" s="165" t="s">
        <v>866</v>
      </c>
      <c r="G10" s="396"/>
      <c r="H10" s="160"/>
      <c r="I10" s="165" t="s">
        <v>866</v>
      </c>
      <c r="J10" s="172"/>
      <c r="K10" s="156"/>
      <c r="L10" s="165" t="s">
        <v>866</v>
      </c>
      <c r="M10" s="396"/>
      <c r="N10" s="160"/>
      <c r="O10" s="165" t="s">
        <v>866</v>
      </c>
      <c r="P10" s="396"/>
      <c r="Q10" s="477"/>
      <c r="R10" s="165" t="s">
        <v>866</v>
      </c>
      <c r="S10" s="172"/>
      <c r="T10" s="156"/>
      <c r="U10" s="165" t="s">
        <v>866</v>
      </c>
      <c r="V10" s="396"/>
      <c r="W10" s="160"/>
      <c r="X10" s="165" t="s">
        <v>866</v>
      </c>
      <c r="Y10" s="396"/>
      <c r="Z10" s="160"/>
      <c r="AA10" s="165" t="s">
        <v>866</v>
      </c>
      <c r="AB10" s="396"/>
      <c r="AD10" s="173" t="s">
        <v>866</v>
      </c>
      <c r="AE10" s="396"/>
      <c r="AG10" s="173" t="s">
        <v>866</v>
      </c>
      <c r="AH10" s="185">
        <f t="shared" si="0"/>
        <v>0</v>
      </c>
      <c r="AI10" s="190"/>
      <c r="AK10" s="933"/>
      <c r="AL10" s="933"/>
      <c r="AM10" s="933"/>
    </row>
    <row r="11" spans="1:42" ht="13.5" customHeight="1" x14ac:dyDescent="0.25">
      <c r="A11" s="920"/>
      <c r="C11" s="162" t="s">
        <v>867</v>
      </c>
      <c r="D11" s="172"/>
      <c r="E11" s="156"/>
      <c r="F11" s="165" t="s">
        <v>867</v>
      </c>
      <c r="G11" s="396"/>
      <c r="H11" s="160"/>
      <c r="I11" s="165" t="s">
        <v>867</v>
      </c>
      <c r="J11" s="172"/>
      <c r="K11" s="156"/>
      <c r="L11" s="165" t="s">
        <v>867</v>
      </c>
      <c r="M11" s="396"/>
      <c r="N11" s="160"/>
      <c r="O11" s="165" t="s">
        <v>867</v>
      </c>
      <c r="P11" s="396"/>
      <c r="Q11" s="477"/>
      <c r="R11" s="165" t="s">
        <v>867</v>
      </c>
      <c r="S11" s="172"/>
      <c r="T11" s="156"/>
      <c r="U11" s="165" t="s">
        <v>867</v>
      </c>
      <c r="V11" s="396"/>
      <c r="W11" s="160"/>
      <c r="X11" s="165" t="s">
        <v>867</v>
      </c>
      <c r="Y11" s="396"/>
      <c r="Z11" s="160"/>
      <c r="AA11" s="165" t="s">
        <v>867</v>
      </c>
      <c r="AB11" s="396"/>
      <c r="AD11" s="173" t="s">
        <v>867</v>
      </c>
      <c r="AE11" s="396"/>
      <c r="AG11" s="173" t="s">
        <v>867</v>
      </c>
      <c r="AH11" s="185">
        <f t="shared" si="0"/>
        <v>0</v>
      </c>
      <c r="AI11" s="190"/>
      <c r="AK11" s="933"/>
      <c r="AL11" s="933"/>
      <c r="AM11" s="933"/>
    </row>
    <row r="12" spans="1:42" ht="13.5" customHeight="1" x14ac:dyDescent="0.25">
      <c r="C12" s="162" t="s">
        <v>869</v>
      </c>
      <c r="D12" s="172"/>
      <c r="E12" s="156"/>
      <c r="F12" s="165" t="s">
        <v>868</v>
      </c>
      <c r="G12" s="396"/>
      <c r="H12" s="160"/>
      <c r="I12" s="165" t="s">
        <v>868</v>
      </c>
      <c r="J12" s="172"/>
      <c r="K12" s="156"/>
      <c r="L12" s="165" t="s">
        <v>868</v>
      </c>
      <c r="M12" s="396"/>
      <c r="N12" s="160"/>
      <c r="O12" s="165" t="s">
        <v>868</v>
      </c>
      <c r="P12" s="396"/>
      <c r="Q12" s="477"/>
      <c r="R12" s="165" t="s">
        <v>868</v>
      </c>
      <c r="S12" s="172"/>
      <c r="T12" s="156"/>
      <c r="U12" s="165" t="s">
        <v>868</v>
      </c>
      <c r="V12" s="396"/>
      <c r="W12" s="160"/>
      <c r="X12" s="165" t="s">
        <v>868</v>
      </c>
      <c r="Y12" s="396"/>
      <c r="Z12" s="160"/>
      <c r="AA12" s="165" t="s">
        <v>868</v>
      </c>
      <c r="AB12" s="396"/>
      <c r="AD12" s="173" t="s">
        <v>868</v>
      </c>
      <c r="AE12" s="396"/>
      <c r="AG12" s="173" t="s">
        <v>868</v>
      </c>
      <c r="AH12" s="185">
        <f>SUM(G12,M12,S12,Y12,AB12,AE12)</f>
        <v>0</v>
      </c>
      <c r="AI12" s="190"/>
      <c r="AK12" s="933"/>
      <c r="AL12" s="933"/>
      <c r="AM12" s="933"/>
    </row>
    <row r="13" spans="1:42" ht="13.5" customHeight="1" thickBot="1" x14ac:dyDescent="0.3">
      <c r="C13" s="162" t="s">
        <v>871</v>
      </c>
      <c r="D13" s="172"/>
      <c r="E13" s="156"/>
      <c r="F13" s="165" t="s">
        <v>869</v>
      </c>
      <c r="G13" s="396"/>
      <c r="H13" s="160"/>
      <c r="I13" s="165" t="s">
        <v>869</v>
      </c>
      <c r="J13" s="172"/>
      <c r="K13" s="156"/>
      <c r="L13" s="165" t="s">
        <v>869</v>
      </c>
      <c r="M13" s="396"/>
      <c r="N13" s="160"/>
      <c r="O13" s="165" t="s">
        <v>869</v>
      </c>
      <c r="P13" s="396"/>
      <c r="Q13" s="477"/>
      <c r="R13" s="165" t="s">
        <v>869</v>
      </c>
      <c r="S13" s="172"/>
      <c r="T13" s="156"/>
      <c r="U13" s="165" t="s">
        <v>869</v>
      </c>
      <c r="V13" s="396"/>
      <c r="W13" s="160"/>
      <c r="X13" s="167" t="s">
        <v>869</v>
      </c>
      <c r="Y13" s="397"/>
      <c r="Z13" s="160"/>
      <c r="AA13" s="167" t="s">
        <v>869</v>
      </c>
      <c r="AB13" s="397"/>
      <c r="AD13" s="173" t="s">
        <v>869</v>
      </c>
      <c r="AE13" s="396"/>
      <c r="AG13" s="173" t="s">
        <v>869</v>
      </c>
      <c r="AH13" s="185">
        <f>SUM(D12,G13,J12,M13,P13,S13,V13,Y13,AB13,AE13)</f>
        <v>0</v>
      </c>
      <c r="AI13" s="190"/>
      <c r="AK13" s="933"/>
      <c r="AL13" s="933"/>
      <c r="AM13" s="933"/>
    </row>
    <row r="14" spans="1:42" ht="13.5" customHeight="1" thickTop="1" x14ac:dyDescent="0.25">
      <c r="C14" s="162" t="s">
        <v>873</v>
      </c>
      <c r="D14" s="172"/>
      <c r="E14" s="156"/>
      <c r="F14" s="165" t="s">
        <v>870</v>
      </c>
      <c r="G14" s="396"/>
      <c r="H14" s="160"/>
      <c r="I14" s="165" t="s">
        <v>870</v>
      </c>
      <c r="J14" s="172"/>
      <c r="K14" s="156"/>
      <c r="L14" s="165" t="s">
        <v>870</v>
      </c>
      <c r="M14" s="396"/>
      <c r="N14" s="160"/>
      <c r="O14" s="165" t="s">
        <v>870</v>
      </c>
      <c r="P14" s="396"/>
      <c r="Q14" s="477"/>
      <c r="R14" s="165" t="s">
        <v>870</v>
      </c>
      <c r="S14" s="172"/>
      <c r="T14" s="156"/>
      <c r="U14" s="165" t="s">
        <v>870</v>
      </c>
      <c r="V14" s="396"/>
      <c r="W14" s="158"/>
      <c r="X14" s="157"/>
      <c r="Y14" s="158"/>
      <c r="Z14" s="158"/>
      <c r="AA14" s="159"/>
      <c r="AB14" s="158"/>
      <c r="AD14" s="173" t="s">
        <v>870</v>
      </c>
      <c r="AE14" s="396"/>
      <c r="AG14" s="173" t="s">
        <v>870</v>
      </c>
      <c r="AH14" s="185">
        <f>SUM(M14,P14,S14,V14)</f>
        <v>0</v>
      </c>
      <c r="AI14" s="190"/>
      <c r="AK14" s="933"/>
      <c r="AL14" s="933"/>
      <c r="AM14" s="933"/>
    </row>
    <row r="15" spans="1:42" ht="13.5" customHeight="1" thickBot="1" x14ac:dyDescent="0.3">
      <c r="C15" s="162" t="s">
        <v>875</v>
      </c>
      <c r="D15" s="172"/>
      <c r="E15" s="156"/>
      <c r="F15" s="165" t="s">
        <v>871</v>
      </c>
      <c r="G15" s="396"/>
      <c r="H15" s="160"/>
      <c r="I15" s="165" t="s">
        <v>871</v>
      </c>
      <c r="J15" s="172"/>
      <c r="K15" s="156"/>
      <c r="L15" s="165" t="s">
        <v>871</v>
      </c>
      <c r="M15" s="396"/>
      <c r="N15" s="160"/>
      <c r="O15" s="165" t="s">
        <v>871</v>
      </c>
      <c r="P15" s="396"/>
      <c r="Q15" s="477"/>
      <c r="R15" s="165" t="s">
        <v>871</v>
      </c>
      <c r="S15" s="172"/>
      <c r="T15" s="156"/>
      <c r="U15" s="165" t="s">
        <v>871</v>
      </c>
      <c r="V15" s="396"/>
      <c r="W15" s="158"/>
      <c r="X15" s="158"/>
      <c r="Y15" s="158"/>
      <c r="Z15" s="158"/>
      <c r="AA15" s="153"/>
      <c r="AB15" s="158"/>
      <c r="AD15" s="173" t="s">
        <v>871</v>
      </c>
      <c r="AE15" s="396"/>
      <c r="AG15" s="173" t="s">
        <v>871</v>
      </c>
      <c r="AH15" s="185">
        <f>SUM(D13,G15,J13,M15,P15,S15,V15,AE15)</f>
        <v>0</v>
      </c>
      <c r="AI15" s="190"/>
      <c r="AK15" s="933"/>
      <c r="AL15" s="933"/>
      <c r="AM15" s="933"/>
    </row>
    <row r="16" spans="1:42" ht="13.5" customHeight="1" thickTop="1" x14ac:dyDescent="0.25">
      <c r="C16" s="162" t="s">
        <v>877</v>
      </c>
      <c r="D16" s="172"/>
      <c r="E16" s="156"/>
      <c r="F16" s="165" t="s">
        <v>872</v>
      </c>
      <c r="G16" s="396"/>
      <c r="H16" s="158"/>
      <c r="I16" s="157"/>
      <c r="J16" s="157"/>
      <c r="K16" s="160"/>
      <c r="L16" s="165" t="s">
        <v>872</v>
      </c>
      <c r="M16" s="396"/>
      <c r="N16" s="160"/>
      <c r="O16" s="165" t="s">
        <v>872</v>
      </c>
      <c r="P16" s="396"/>
      <c r="Q16" s="477"/>
      <c r="R16" s="165" t="s">
        <v>872</v>
      </c>
      <c r="S16" s="172"/>
      <c r="T16" s="156"/>
      <c r="U16" s="165" t="s">
        <v>872</v>
      </c>
      <c r="V16" s="396"/>
      <c r="W16" s="158"/>
      <c r="X16" s="158"/>
      <c r="Y16" s="158"/>
      <c r="Z16" s="158"/>
      <c r="AA16" s="153"/>
      <c r="AB16" s="158"/>
      <c r="AD16" s="173" t="s">
        <v>872</v>
      </c>
      <c r="AE16" s="396"/>
      <c r="AG16" s="173" t="s">
        <v>872</v>
      </c>
      <c r="AH16" s="185">
        <f>SUM(M16,P16,S16,V16)</f>
        <v>0</v>
      </c>
      <c r="AI16" s="190"/>
      <c r="AK16" s="933"/>
      <c r="AL16" s="933"/>
      <c r="AM16" s="933"/>
    </row>
    <row r="17" spans="3:35" ht="13.5" customHeight="1" x14ac:dyDescent="0.25">
      <c r="C17" s="162" t="s">
        <v>878</v>
      </c>
      <c r="D17" s="172"/>
      <c r="E17" s="156"/>
      <c r="F17" s="165" t="s">
        <v>873</v>
      </c>
      <c r="G17" s="396"/>
      <c r="H17" s="158"/>
      <c r="I17" s="158"/>
      <c r="J17" s="158"/>
      <c r="K17" s="160"/>
      <c r="L17" s="165" t="s">
        <v>873</v>
      </c>
      <c r="M17" s="396"/>
      <c r="N17" s="160"/>
      <c r="O17" s="165" t="s">
        <v>873</v>
      </c>
      <c r="P17" s="396"/>
      <c r="Q17" s="477"/>
      <c r="R17" s="165" t="s">
        <v>873</v>
      </c>
      <c r="S17" s="172"/>
      <c r="T17" s="156"/>
      <c r="U17" s="165" t="s">
        <v>873</v>
      </c>
      <c r="V17" s="396"/>
      <c r="W17" s="158"/>
      <c r="X17" s="158"/>
      <c r="Y17" s="158"/>
      <c r="Z17" s="158"/>
      <c r="AA17" s="153"/>
      <c r="AB17" s="158"/>
      <c r="AD17" s="173" t="s">
        <v>873</v>
      </c>
      <c r="AE17" s="396"/>
      <c r="AG17" s="173" t="s">
        <v>873</v>
      </c>
      <c r="AH17" s="185">
        <f>SUM(D14,G17,M17,P17,S17,V17,AE17)</f>
        <v>0</v>
      </c>
      <c r="AI17" s="190"/>
    </row>
    <row r="18" spans="3:35" ht="13.5" customHeight="1" x14ac:dyDescent="0.25">
      <c r="C18" s="162" t="s">
        <v>1338</v>
      </c>
      <c r="D18" s="172"/>
      <c r="E18" s="156"/>
      <c r="F18" s="165" t="s">
        <v>874</v>
      </c>
      <c r="G18" s="396"/>
      <c r="H18" s="158"/>
      <c r="I18" s="158"/>
      <c r="J18" s="158"/>
      <c r="K18" s="160"/>
      <c r="L18" s="165" t="s">
        <v>874</v>
      </c>
      <c r="M18" s="396"/>
      <c r="N18" s="160"/>
      <c r="O18" s="165" t="s">
        <v>874</v>
      </c>
      <c r="P18" s="396"/>
      <c r="Q18" s="477"/>
      <c r="R18" s="165" t="s">
        <v>874</v>
      </c>
      <c r="S18" s="172"/>
      <c r="T18" s="156"/>
      <c r="U18" s="165" t="s">
        <v>874</v>
      </c>
      <c r="V18" s="396"/>
      <c r="W18" s="158"/>
      <c r="X18" s="158"/>
      <c r="Y18" s="158"/>
      <c r="Z18" s="158"/>
      <c r="AA18" s="153"/>
      <c r="AB18" s="158"/>
      <c r="AD18" s="173" t="s">
        <v>874</v>
      </c>
      <c r="AE18" s="396"/>
      <c r="AG18" s="173" t="s">
        <v>874</v>
      </c>
      <c r="AH18" s="185">
        <f>SUM(M18,P18,S18,V18)</f>
        <v>0</v>
      </c>
      <c r="AI18" s="190"/>
    </row>
    <row r="19" spans="3:35" ht="13.5" customHeight="1" x14ac:dyDescent="0.25">
      <c r="C19" s="162" t="s">
        <v>1339</v>
      </c>
      <c r="D19" s="172"/>
      <c r="E19" s="156"/>
      <c r="F19" s="165" t="s">
        <v>875</v>
      </c>
      <c r="G19" s="396"/>
      <c r="H19" s="158"/>
      <c r="I19" s="158"/>
      <c r="J19" s="158"/>
      <c r="K19" s="160"/>
      <c r="L19" s="165" t="s">
        <v>875</v>
      </c>
      <c r="M19" s="396"/>
      <c r="N19" s="160"/>
      <c r="O19" s="165" t="s">
        <v>875</v>
      </c>
      <c r="P19" s="396"/>
      <c r="Q19" s="477"/>
      <c r="R19" s="165" t="s">
        <v>875</v>
      </c>
      <c r="S19" s="172"/>
      <c r="T19" s="156"/>
      <c r="U19" s="165" t="s">
        <v>875</v>
      </c>
      <c r="V19" s="396"/>
      <c r="W19" s="158"/>
      <c r="X19" s="158"/>
      <c r="Y19" s="158"/>
      <c r="Z19" s="158"/>
      <c r="AA19" s="153"/>
      <c r="AB19" s="158"/>
      <c r="AD19" s="173" t="s">
        <v>875</v>
      </c>
      <c r="AE19" s="396"/>
      <c r="AG19" s="173" t="s">
        <v>875</v>
      </c>
      <c r="AH19" s="185">
        <f>SUM(D15,G19,M19,P19,S19,V19,AE19)</f>
        <v>0</v>
      </c>
      <c r="AI19" s="190"/>
    </row>
    <row r="20" spans="3:35" ht="13.5" customHeight="1" x14ac:dyDescent="0.25">
      <c r="C20" s="162" t="s">
        <v>1340</v>
      </c>
      <c r="D20" s="172"/>
      <c r="E20" s="156"/>
      <c r="F20" s="165" t="s">
        <v>876</v>
      </c>
      <c r="G20" s="396"/>
      <c r="H20" s="158"/>
      <c r="I20" s="158"/>
      <c r="J20" s="158"/>
      <c r="K20" s="160"/>
      <c r="L20" s="165" t="s">
        <v>876</v>
      </c>
      <c r="M20" s="396"/>
      <c r="N20" s="160"/>
      <c r="O20" s="165" t="s">
        <v>876</v>
      </c>
      <c r="P20" s="396"/>
      <c r="Q20" s="477"/>
      <c r="R20" s="165" t="s">
        <v>876</v>
      </c>
      <c r="S20" s="172"/>
      <c r="T20" s="156"/>
      <c r="U20" s="165" t="s">
        <v>876</v>
      </c>
      <c r="V20" s="396"/>
      <c r="W20" s="158"/>
      <c r="X20" s="158"/>
      <c r="Y20" s="158"/>
      <c r="Z20" s="158"/>
      <c r="AA20" s="153"/>
      <c r="AB20" s="158"/>
      <c r="AD20" s="173" t="s">
        <v>876</v>
      </c>
      <c r="AE20" s="396"/>
      <c r="AG20" s="173" t="s">
        <v>876</v>
      </c>
      <c r="AH20" s="185">
        <f>SUM(M20,P20,S20,V20)</f>
        <v>0</v>
      </c>
      <c r="AI20" s="190"/>
    </row>
    <row r="21" spans="3:35" ht="13.5" customHeight="1" thickBot="1" x14ac:dyDescent="0.3">
      <c r="C21" s="163" t="s">
        <v>1341</v>
      </c>
      <c r="D21" s="172"/>
      <c r="E21" s="156"/>
      <c r="F21" s="165" t="s">
        <v>877</v>
      </c>
      <c r="G21" s="396"/>
      <c r="H21" s="158"/>
      <c r="I21" s="158"/>
      <c r="J21" s="158"/>
      <c r="K21" s="160"/>
      <c r="L21" s="165" t="s">
        <v>877</v>
      </c>
      <c r="M21" s="396"/>
      <c r="N21" s="160"/>
      <c r="O21" s="165" t="s">
        <v>877</v>
      </c>
      <c r="P21" s="396"/>
      <c r="Q21" s="477"/>
      <c r="R21" s="165" t="s">
        <v>877</v>
      </c>
      <c r="S21" s="172"/>
      <c r="T21" s="156"/>
      <c r="U21" s="165" t="s">
        <v>877</v>
      </c>
      <c r="V21" s="396"/>
      <c r="W21" s="158"/>
      <c r="X21" s="158"/>
      <c r="Y21" s="158"/>
      <c r="Z21" s="158"/>
      <c r="AA21" s="153"/>
      <c r="AB21" s="158"/>
      <c r="AD21" s="173" t="s">
        <v>877</v>
      </c>
      <c r="AE21" s="396"/>
      <c r="AG21" s="173" t="s">
        <v>877</v>
      </c>
      <c r="AH21" s="185">
        <f>SUM(D16,G21,M21,P21,S21,V21,AE21)</f>
        <v>0</v>
      </c>
      <c r="AI21" s="190"/>
    </row>
    <row r="22" spans="3:35" ht="13.5" customHeight="1" thickTop="1" x14ac:dyDescent="0.25">
      <c r="C22" s="159"/>
      <c r="D22" s="157"/>
      <c r="E22" s="158"/>
      <c r="F22" s="173" t="s">
        <v>878</v>
      </c>
      <c r="G22" s="396"/>
      <c r="H22" s="158"/>
      <c r="I22" s="158"/>
      <c r="J22" s="158"/>
      <c r="K22" s="160"/>
      <c r="L22" s="165" t="s">
        <v>878</v>
      </c>
      <c r="M22" s="396"/>
      <c r="N22" s="160"/>
      <c r="O22" s="165" t="s">
        <v>878</v>
      </c>
      <c r="P22" s="396"/>
      <c r="Q22" s="477"/>
      <c r="R22" s="165" t="s">
        <v>878</v>
      </c>
      <c r="S22" s="172"/>
      <c r="T22" s="156"/>
      <c r="U22" s="165" t="s">
        <v>878</v>
      </c>
      <c r="V22" s="396"/>
      <c r="W22" s="158"/>
      <c r="X22" s="158"/>
      <c r="Y22" s="158"/>
      <c r="Z22" s="158"/>
      <c r="AA22" s="153"/>
      <c r="AB22" s="158"/>
      <c r="AD22" s="173" t="s">
        <v>878</v>
      </c>
      <c r="AE22" s="396"/>
      <c r="AG22" s="173" t="s">
        <v>878</v>
      </c>
      <c r="AH22" s="185">
        <f>SUM(D17,G22,M22,P22,S22,V22,AE22)</f>
        <v>0</v>
      </c>
      <c r="AI22" s="190"/>
    </row>
    <row r="23" spans="3:35" ht="13.5" customHeight="1" thickBot="1" x14ac:dyDescent="0.3">
      <c r="C23" s="153"/>
      <c r="D23" s="158"/>
      <c r="E23" s="158"/>
      <c r="F23" s="173" t="s">
        <v>1338</v>
      </c>
      <c r="G23" s="396"/>
      <c r="H23" s="158"/>
      <c r="I23" s="158"/>
      <c r="J23" s="158"/>
      <c r="K23" s="160"/>
      <c r="L23" s="173" t="s">
        <v>1338</v>
      </c>
      <c r="M23" s="396"/>
      <c r="N23" s="160"/>
      <c r="O23" s="173" t="s">
        <v>1338</v>
      </c>
      <c r="P23" s="396"/>
      <c r="Q23" s="477"/>
      <c r="R23" s="166" t="s">
        <v>1338</v>
      </c>
      <c r="S23" s="172"/>
      <c r="T23" s="156"/>
      <c r="U23" s="166" t="s">
        <v>1338</v>
      </c>
      <c r="V23" s="397"/>
      <c r="W23" s="158"/>
      <c r="X23" s="158"/>
      <c r="Y23" s="158"/>
      <c r="Z23" s="158"/>
      <c r="AA23" s="153"/>
      <c r="AB23" s="158"/>
      <c r="AD23" s="174" t="s">
        <v>1338</v>
      </c>
      <c r="AE23" s="397"/>
      <c r="AG23" s="174" t="s">
        <v>1338</v>
      </c>
      <c r="AH23" s="479">
        <f>SUM(D18,G23,M23,P23,S23,V23,AE23)</f>
        <v>0</v>
      </c>
      <c r="AI23" s="191"/>
    </row>
    <row r="24" spans="3:35" ht="14.25" x14ac:dyDescent="0.2">
      <c r="F24" s="173" t="s">
        <v>1339</v>
      </c>
      <c r="G24" s="396"/>
      <c r="L24" s="173" t="s">
        <v>1339</v>
      </c>
      <c r="M24" s="396"/>
      <c r="O24" s="173" t="s">
        <v>1339</v>
      </c>
      <c r="P24" s="917" t="s">
        <v>848</v>
      </c>
      <c r="Q24" s="478"/>
      <c r="AH24" s="152">
        <f>SUM(AH5:AH23)</f>
        <v>0</v>
      </c>
    </row>
    <row r="25" spans="3:35" ht="14.25" x14ac:dyDescent="0.2">
      <c r="F25" s="173" t="s">
        <v>1340</v>
      </c>
      <c r="G25" s="396"/>
      <c r="L25" s="173" t="s">
        <v>1340</v>
      </c>
      <c r="M25" s="396"/>
      <c r="O25" s="173" t="s">
        <v>1340</v>
      </c>
      <c r="P25" s="918"/>
      <c r="Q25" s="478"/>
    </row>
    <row r="26" spans="3:35" ht="15" customHeight="1" x14ac:dyDescent="0.2">
      <c r="F26" s="173" t="s">
        <v>1341</v>
      </c>
      <c r="G26" s="396"/>
      <c r="L26" s="173" t="s">
        <v>1341</v>
      </c>
      <c r="M26" s="396"/>
      <c r="O26" s="173" t="s">
        <v>1341</v>
      </c>
      <c r="P26" s="918"/>
      <c r="Q26" s="478"/>
    </row>
    <row r="27" spans="3:35" ht="15" thickBot="1" x14ac:dyDescent="0.25">
      <c r="F27" s="174" t="s">
        <v>1342</v>
      </c>
      <c r="G27" s="397"/>
      <c r="L27" s="175" t="s">
        <v>1342</v>
      </c>
      <c r="M27" s="396"/>
      <c r="O27" s="175" t="s">
        <v>1342</v>
      </c>
      <c r="P27" s="918"/>
      <c r="Q27" s="478"/>
    </row>
    <row r="28" spans="3:35" ht="15.75" thickTop="1" thickBot="1" x14ac:dyDescent="0.25">
      <c r="L28" s="174" t="s">
        <v>1343</v>
      </c>
      <c r="M28" s="397"/>
      <c r="O28" s="174" t="s">
        <v>1343</v>
      </c>
      <c r="P28" s="919"/>
      <c r="Q28" s="478"/>
    </row>
    <row r="29" spans="3:35" ht="13.5" thickTop="1" x14ac:dyDescent="0.2"/>
  </sheetData>
  <mergeCells count="18">
    <mergeCell ref="C1:D1"/>
    <mergeCell ref="E1:I1"/>
    <mergeCell ref="O3:P4"/>
    <mergeCell ref="AK3:AM16"/>
    <mergeCell ref="AG2:AI3"/>
    <mergeCell ref="X3:Y4"/>
    <mergeCell ref="AA3:AB4"/>
    <mergeCell ref="AD3:AE4"/>
    <mergeCell ref="M1:R1"/>
    <mergeCell ref="P24:P28"/>
    <mergeCell ref="A8:A11"/>
    <mergeCell ref="U3:V4"/>
    <mergeCell ref="C3:D4"/>
    <mergeCell ref="F3:G4"/>
    <mergeCell ref="A4:A6"/>
    <mergeCell ref="I3:J4"/>
    <mergeCell ref="L3:M4"/>
    <mergeCell ref="R3:S4"/>
  </mergeCells>
  <phoneticPr fontId="39" type="noConversion"/>
  <conditionalFormatting sqref="AH5:AH23">
    <cfRule type="expression" dxfId="28" priority="1" stopIfTrue="1">
      <formula>$A$2=2</formula>
    </cfRule>
  </conditionalFormatting>
  <conditionalFormatting sqref="D5:D21 G5:G27 J5:J15 M5:M28 S5:S23 V5:V23 Y5:Y13 AB5:AB13 AE5:AE23 Q5:Q28 P5:P24">
    <cfRule type="expression" dxfId="27" priority="2" stopIfTrue="1">
      <formula>$AP$1=2</formula>
    </cfRule>
  </conditionalFormatting>
  <pageMargins left="0.75" right="0.75" top="1" bottom="1" header="0.5" footer="0.5"/>
  <pageSetup scale="38" fitToHeight="35" orientation="landscape" verticalDpi="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macro="[0]!returntoquote">
                <anchor moveWithCells="1">
                  <from>
                    <xdr:col>0</xdr:col>
                    <xdr:colOff>0</xdr:colOff>
                    <xdr:row>0</xdr:row>
                    <xdr:rowOff>304800</xdr:rowOff>
                  </from>
                  <to>
                    <xdr:col>0</xdr:col>
                    <xdr:colOff>304800</xdr:colOff>
                    <xdr:row>1</xdr:row>
                    <xdr:rowOff>238125</xdr:rowOff>
                  </to>
                </anchor>
              </controlPr>
            </control>
          </mc:Choice>
        </mc:AlternateContent>
        <mc:AlternateContent xmlns:mc="http://schemas.openxmlformats.org/markup-compatibility/2006">
          <mc:Choice Requires="x14">
            <control shapeId="6146" r:id="rId5" name="Group Box 2">
              <controlPr defaultSize="0" autoFill="0" autoPict="0" macro="[0]!toflange">
                <anchor moveWithCells="1">
                  <from>
                    <xdr:col>0</xdr:col>
                    <xdr:colOff>0</xdr:colOff>
                    <xdr:row>1</xdr:row>
                    <xdr:rowOff>304800</xdr:rowOff>
                  </from>
                  <to>
                    <xdr:col>0</xdr:col>
                    <xdr:colOff>304800</xdr:colOff>
                    <xdr:row>3</xdr:row>
                    <xdr:rowOff>66675</xdr:rowOff>
                  </to>
                </anchor>
              </controlPr>
            </control>
          </mc:Choice>
        </mc:AlternateContent>
        <mc:AlternateContent xmlns:mc="http://schemas.openxmlformats.org/markup-compatibility/2006">
          <mc:Choice Requires="x14">
            <control shapeId="6148" r:id="rId6" name="Group Box 4">
              <controlPr defaultSize="0" autoFill="0" autoPict="0" macro="[0]!_xludf.FILTER">
                <anchor moveWithCells="1">
                  <from>
                    <xdr:col>0</xdr:col>
                    <xdr:colOff>0</xdr:colOff>
                    <xdr:row>0</xdr:row>
                    <xdr:rowOff>123825</xdr:rowOff>
                  </from>
                  <to>
                    <xdr:col>0</xdr:col>
                    <xdr:colOff>314325</xdr:colOff>
                    <xdr:row>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2"/>
  </sheetPr>
  <dimension ref="A1:BJ42"/>
  <sheetViews>
    <sheetView zoomScale="85" zoomScaleNormal="85" workbookViewId="0">
      <selection activeCell="I31" sqref="I31"/>
    </sheetView>
  </sheetViews>
  <sheetFormatPr defaultRowHeight="12.75" x14ac:dyDescent="0.2"/>
  <cols>
    <col min="2" max="3" width="4" customWidth="1"/>
    <col min="5" max="5" width="5.5703125" customWidth="1"/>
    <col min="6" max="6" width="12.7109375" customWidth="1"/>
    <col min="7" max="7" width="6.85546875" customWidth="1"/>
    <col min="8" max="8" width="7" customWidth="1"/>
    <col min="9" max="9" width="5.140625" customWidth="1"/>
    <col min="10" max="10" width="7.5703125" customWidth="1"/>
    <col min="11" max="11" width="7.42578125" customWidth="1"/>
    <col min="12" max="12" width="6.7109375" customWidth="1"/>
    <col min="15" max="15" width="7.28515625" customWidth="1"/>
    <col min="16" max="16" width="6.7109375" customWidth="1"/>
    <col min="17" max="17" width="13.7109375" customWidth="1"/>
    <col min="36" max="38" width="11.42578125" customWidth="1"/>
    <col min="48" max="48" width="9.5703125" bestFit="1" customWidth="1"/>
  </cols>
  <sheetData>
    <row r="1" spans="1:55" ht="30" customHeight="1" x14ac:dyDescent="0.35">
      <c r="D1" s="221" t="s">
        <v>702</v>
      </c>
      <c r="E1" s="221"/>
      <c r="F1" s="956" t="s">
        <v>1095</v>
      </c>
      <c r="G1" s="956"/>
      <c r="H1" s="956"/>
      <c r="I1" s="956"/>
      <c r="J1" s="956"/>
      <c r="K1" s="956"/>
      <c r="L1" s="956"/>
      <c r="M1" s="956"/>
      <c r="N1" s="956"/>
      <c r="O1" s="956"/>
      <c r="P1" s="956"/>
      <c r="Q1" s="956"/>
      <c r="R1" s="978" t="s">
        <v>703</v>
      </c>
      <c r="S1" s="978"/>
      <c r="T1" s="978">
        <f>'KB Duct Parts'!F2</f>
        <v>0</v>
      </c>
      <c r="U1" s="978"/>
      <c r="V1" s="978"/>
      <c r="W1" s="978"/>
      <c r="X1" s="221"/>
      <c r="Y1" s="979" t="s">
        <v>595</v>
      </c>
      <c r="Z1" s="979"/>
      <c r="AA1" s="978">
        <f>'KB Duct Parts'!Z4</f>
        <v>0</v>
      </c>
      <c r="AB1" s="978"/>
      <c r="AC1" s="978"/>
      <c r="AD1" s="978"/>
      <c r="AE1" s="221"/>
      <c r="AF1" s="221" t="s">
        <v>704</v>
      </c>
      <c r="AG1" s="977">
        <f>'KB Duct Parts'!AE5</f>
        <v>6707.8000000000011</v>
      </c>
      <c r="AH1" s="977"/>
      <c r="AI1" s="221"/>
    </row>
    <row r="2" spans="1:55" ht="20.25" x14ac:dyDescent="0.3">
      <c r="A2" s="981" t="s">
        <v>883</v>
      </c>
      <c r="B2" s="883"/>
      <c r="C2" s="883"/>
      <c r="F2" s="422" t="s">
        <v>849</v>
      </c>
      <c r="G2" s="776"/>
      <c r="H2" s="776"/>
      <c r="I2" s="776"/>
      <c r="J2" s="776"/>
      <c r="K2" s="776"/>
      <c r="L2" s="776"/>
      <c r="M2" s="1"/>
      <c r="N2" s="1"/>
      <c r="O2" s="1"/>
      <c r="P2" s="1"/>
    </row>
    <row r="3" spans="1:55" ht="21.75" customHeight="1" thickBot="1" x14ac:dyDescent="0.25">
      <c r="A3" s="883"/>
      <c r="B3" s="883"/>
      <c r="C3" s="883"/>
    </row>
    <row r="4" spans="1:55" ht="27" customHeight="1" thickTop="1" x14ac:dyDescent="0.3">
      <c r="A4" s="980" t="s">
        <v>1355</v>
      </c>
      <c r="B4" s="980"/>
      <c r="C4" s="980"/>
      <c r="D4" s="980"/>
      <c r="E4" s="210"/>
      <c r="F4" s="957" t="s">
        <v>849</v>
      </c>
      <c r="G4" s="982" t="s">
        <v>700</v>
      </c>
      <c r="H4" s="983"/>
      <c r="I4" s="984"/>
      <c r="J4" s="964" t="s">
        <v>701</v>
      </c>
      <c r="K4" s="965"/>
      <c r="L4" s="966"/>
      <c r="M4" s="959" t="s">
        <v>696</v>
      </c>
      <c r="N4" s="967" t="s">
        <v>697</v>
      </c>
      <c r="O4" s="968"/>
      <c r="P4" s="969"/>
      <c r="Q4" s="220" t="s">
        <v>698</v>
      </c>
      <c r="R4" s="973" t="s">
        <v>699</v>
      </c>
      <c r="S4" s="946" t="s">
        <v>911</v>
      </c>
      <c r="T4" s="946" t="s">
        <v>594</v>
      </c>
      <c r="U4" s="946" t="s">
        <v>919</v>
      </c>
      <c r="V4" s="946" t="s">
        <v>1337</v>
      </c>
      <c r="W4" s="946" t="s">
        <v>101</v>
      </c>
      <c r="X4" s="953" t="s">
        <v>1351</v>
      </c>
      <c r="Y4" s="953" t="s">
        <v>1352</v>
      </c>
      <c r="Z4" s="953" t="s">
        <v>47</v>
      </c>
      <c r="AA4" s="952" t="s">
        <v>1354</v>
      </c>
      <c r="AB4" s="952" t="s">
        <v>91</v>
      </c>
      <c r="AC4" s="952" t="s">
        <v>1353</v>
      </c>
      <c r="AD4" s="952" t="s">
        <v>1437</v>
      </c>
      <c r="AE4" s="952" t="s">
        <v>1438</v>
      </c>
      <c r="AF4" s="952" t="s">
        <v>1410</v>
      </c>
      <c r="AG4" s="952" t="s">
        <v>90</v>
      </c>
      <c r="AH4" s="959" t="s">
        <v>920</v>
      </c>
      <c r="AI4" s="947" t="s">
        <v>858</v>
      </c>
      <c r="AJ4" s="950" t="s">
        <v>271</v>
      </c>
      <c r="AK4" s="847"/>
      <c r="AL4" s="848"/>
      <c r="AS4">
        <v>2</v>
      </c>
      <c r="AT4">
        <v>0</v>
      </c>
      <c r="AU4">
        <v>0</v>
      </c>
      <c r="AV4">
        <f>IF(AND(AS4=0,SUM(G7:M37)&gt;0),1,0)</f>
        <v>0</v>
      </c>
      <c r="AW4">
        <f>IF(AND(AU4=0,SUM(Q7:Q37)&gt;0),1,0)</f>
        <v>0</v>
      </c>
    </row>
    <row r="5" spans="1:55" ht="27" customHeight="1" x14ac:dyDescent="0.3">
      <c r="A5" s="210"/>
      <c r="B5" s="210"/>
      <c r="C5" s="210"/>
      <c r="D5" s="210"/>
      <c r="E5" s="210"/>
      <c r="F5" s="957"/>
      <c r="G5" s="448" t="s">
        <v>281</v>
      </c>
      <c r="H5" s="447" t="s">
        <v>282</v>
      </c>
      <c r="I5" s="449" t="s">
        <v>283</v>
      </c>
      <c r="J5" s="448" t="s">
        <v>281</v>
      </c>
      <c r="K5" s="447" t="s">
        <v>282</v>
      </c>
      <c r="L5" s="449" t="s">
        <v>283</v>
      </c>
      <c r="M5" s="985"/>
      <c r="N5" s="448" t="s">
        <v>281</v>
      </c>
      <c r="O5" s="447" t="s">
        <v>282</v>
      </c>
      <c r="P5" s="449" t="s">
        <v>283</v>
      </c>
      <c r="Q5" s="450"/>
      <c r="R5" s="974"/>
      <c r="S5" s="815"/>
      <c r="T5" s="815"/>
      <c r="U5" s="815"/>
      <c r="V5" s="815"/>
      <c r="W5" s="815"/>
      <c r="X5" s="954"/>
      <c r="Y5" s="954"/>
      <c r="Z5" s="954"/>
      <c r="AA5" s="801"/>
      <c r="AB5" s="801"/>
      <c r="AC5" s="801"/>
      <c r="AD5" s="801"/>
      <c r="AE5" s="801"/>
      <c r="AF5" s="801"/>
      <c r="AG5" s="801"/>
      <c r="AH5" s="960"/>
      <c r="AI5" s="948"/>
      <c r="AJ5" s="951"/>
      <c r="AK5" s="849"/>
      <c r="AL5" s="850"/>
    </row>
    <row r="6" spans="1:55" ht="39.75" customHeight="1" thickBot="1" x14ac:dyDescent="0.25">
      <c r="D6" s="70" t="s">
        <v>694</v>
      </c>
      <c r="E6" s="70"/>
      <c r="F6" s="958"/>
      <c r="G6" s="987"/>
      <c r="H6" s="988"/>
      <c r="I6" s="988"/>
      <c r="J6" s="988"/>
      <c r="K6" s="988"/>
      <c r="L6" s="958"/>
      <c r="M6" s="986"/>
      <c r="N6" s="453"/>
      <c r="O6" s="446"/>
      <c r="P6" s="446"/>
      <c r="Q6" s="219"/>
      <c r="R6" s="975"/>
      <c r="S6" s="976"/>
      <c r="T6" s="815"/>
      <c r="U6" s="815"/>
      <c r="V6" s="815"/>
      <c r="W6" s="815"/>
      <c r="X6" s="954"/>
      <c r="Y6" s="954"/>
      <c r="Z6" s="955"/>
      <c r="AA6" s="801"/>
      <c r="AB6" s="801"/>
      <c r="AC6" s="801"/>
      <c r="AD6" s="800"/>
      <c r="AE6" s="800"/>
      <c r="AF6" s="800"/>
      <c r="AG6" s="801"/>
      <c r="AH6" s="800"/>
      <c r="AI6" s="949"/>
      <c r="AJ6" s="951"/>
      <c r="AK6" s="849"/>
      <c r="AL6" s="850"/>
      <c r="BA6">
        <f>SUM(D7:D37,F7:U37,V7:AI24,AD25:AE37,AG25:AI25)+SUM('Flanged Elbows'!I7:L15,'Flanged Elbows'!N7:U11,'Flanged Elbows'!X7:AD18,'Flanged Elbows'!AG7:AM18,'Flanged Elbows'!AU10:BB37)</f>
        <v>0</v>
      </c>
      <c r="BB6">
        <v>2</v>
      </c>
      <c r="BC6">
        <f>IF(AND(BA6&gt;0,BB6=0),1,0)</f>
        <v>0</v>
      </c>
    </row>
    <row r="7" spans="1:55" ht="15.75" customHeight="1" thickTop="1" x14ac:dyDescent="0.2">
      <c r="A7" s="19"/>
      <c r="C7" s="19" t="s">
        <v>861</v>
      </c>
      <c r="D7" s="214"/>
      <c r="E7" s="961" t="s">
        <v>695</v>
      </c>
      <c r="F7" s="213"/>
      <c r="G7" s="30"/>
      <c r="H7" s="451"/>
      <c r="I7" s="451"/>
      <c r="J7" s="30"/>
      <c r="K7" s="451"/>
      <c r="L7" s="451"/>
      <c r="M7" s="30"/>
      <c r="N7" s="30"/>
      <c r="O7" s="451"/>
      <c r="P7" s="451"/>
      <c r="Q7" s="30"/>
      <c r="R7" s="30"/>
      <c r="S7" s="30"/>
      <c r="T7" s="30"/>
      <c r="U7" s="30"/>
      <c r="V7" s="30"/>
      <c r="W7" s="30"/>
      <c r="X7" s="30"/>
      <c r="Y7" s="30"/>
      <c r="Z7" s="30"/>
      <c r="AA7" s="30"/>
      <c r="AB7" s="30"/>
      <c r="AC7" s="30"/>
      <c r="AD7" s="30"/>
      <c r="AE7" s="30"/>
      <c r="AF7" s="30"/>
      <c r="AG7" s="30"/>
      <c r="AH7" s="30"/>
      <c r="AI7" s="31"/>
      <c r="AJ7" s="945" t="s">
        <v>272</v>
      </c>
      <c r="AK7" s="845"/>
      <c r="AL7" s="846"/>
    </row>
    <row r="8" spans="1:55" ht="15" customHeight="1" x14ac:dyDescent="0.2">
      <c r="A8" s="20"/>
      <c r="C8" s="20" t="s">
        <v>862</v>
      </c>
      <c r="D8" s="215"/>
      <c r="E8" s="962"/>
      <c r="F8" s="427"/>
      <c r="G8" s="35"/>
      <c r="H8" s="452"/>
      <c r="I8" s="452"/>
      <c r="J8" s="35"/>
      <c r="K8" s="41"/>
      <c r="L8" s="41"/>
      <c r="M8" s="35"/>
      <c r="N8" s="35"/>
      <c r="O8" s="41"/>
      <c r="P8" s="41"/>
      <c r="Q8" s="35"/>
      <c r="R8" s="35"/>
      <c r="S8" s="35"/>
      <c r="T8" s="35"/>
      <c r="U8" s="35"/>
      <c r="V8" s="35"/>
      <c r="W8" s="35"/>
      <c r="X8" s="35"/>
      <c r="Y8" s="35"/>
      <c r="Z8" s="35"/>
      <c r="AA8" s="35"/>
      <c r="AB8" s="35"/>
      <c r="AC8" s="35"/>
      <c r="AD8" s="35"/>
      <c r="AE8" s="35"/>
      <c r="AF8" s="35"/>
      <c r="AG8" s="35"/>
      <c r="AH8" s="35"/>
      <c r="AI8" s="36"/>
      <c r="AJ8" s="945"/>
      <c r="AK8" s="845"/>
      <c r="AL8" s="846"/>
    </row>
    <row r="9" spans="1:55" ht="15" customHeight="1" x14ac:dyDescent="0.2">
      <c r="A9" s="20"/>
      <c r="C9" s="20" t="s">
        <v>863</v>
      </c>
      <c r="D9" s="216"/>
      <c r="E9" s="962"/>
      <c r="F9" s="428"/>
      <c r="G9" s="32"/>
      <c r="H9" s="42"/>
      <c r="I9" s="42"/>
      <c r="J9" s="32"/>
      <c r="K9" s="42"/>
      <c r="L9" s="42"/>
      <c r="M9" s="32"/>
      <c r="N9" s="32"/>
      <c r="O9" s="42"/>
      <c r="P9" s="42"/>
      <c r="Q9" s="32"/>
      <c r="R9" s="32"/>
      <c r="S9" s="32"/>
      <c r="T9" s="32"/>
      <c r="U9" s="32"/>
      <c r="V9" s="32"/>
      <c r="W9" s="32"/>
      <c r="X9" s="32"/>
      <c r="Y9" s="32"/>
      <c r="Z9" s="32"/>
      <c r="AA9" s="32"/>
      <c r="AB9" s="32"/>
      <c r="AC9" s="32"/>
      <c r="AD9" s="32"/>
      <c r="AE9" s="32"/>
      <c r="AF9" s="32"/>
      <c r="AG9" s="32"/>
      <c r="AH9" s="32"/>
      <c r="AI9" s="33"/>
      <c r="AJ9" s="945" t="s">
        <v>273</v>
      </c>
      <c r="AK9" s="845"/>
      <c r="AL9" s="846"/>
    </row>
    <row r="10" spans="1:55" ht="15" customHeight="1" x14ac:dyDescent="0.2">
      <c r="A10" s="20"/>
      <c r="C10" s="20" t="s">
        <v>864</v>
      </c>
      <c r="D10" s="215"/>
      <c r="E10" s="962"/>
      <c r="F10" s="39"/>
      <c r="G10" s="35"/>
      <c r="H10" s="452"/>
      <c r="I10" s="452"/>
      <c r="J10" s="35"/>
      <c r="K10" s="41"/>
      <c r="L10" s="41"/>
      <c r="M10" s="35"/>
      <c r="N10" s="35"/>
      <c r="O10" s="41"/>
      <c r="P10" s="41"/>
      <c r="Q10" s="35"/>
      <c r="R10" s="35"/>
      <c r="S10" s="35"/>
      <c r="T10" s="35"/>
      <c r="U10" s="35"/>
      <c r="V10" s="35"/>
      <c r="W10" s="35"/>
      <c r="X10" s="35"/>
      <c r="Y10" s="35"/>
      <c r="Z10" s="35"/>
      <c r="AA10" s="35"/>
      <c r="AB10" s="41"/>
      <c r="AC10" s="35"/>
      <c r="AD10" s="35"/>
      <c r="AE10" s="35"/>
      <c r="AF10" s="35"/>
      <c r="AG10" s="35"/>
      <c r="AH10" s="35"/>
      <c r="AI10" s="36"/>
      <c r="AJ10" s="945"/>
      <c r="AK10" s="845"/>
      <c r="AL10" s="846"/>
    </row>
    <row r="11" spans="1:55" ht="15" customHeight="1" x14ac:dyDescent="0.2">
      <c r="A11" s="20"/>
      <c r="C11" s="20" t="s">
        <v>865</v>
      </c>
      <c r="D11" s="216"/>
      <c r="E11" s="962"/>
      <c r="F11" s="428"/>
      <c r="G11" s="32"/>
      <c r="H11" s="42"/>
      <c r="I11" s="42"/>
      <c r="J11" s="32"/>
      <c r="K11" s="42"/>
      <c r="L11" s="42"/>
      <c r="M11" s="32"/>
      <c r="N11" s="32"/>
      <c r="O11" s="42"/>
      <c r="P11" s="42"/>
      <c r="Q11" s="32"/>
      <c r="R11" s="32"/>
      <c r="S11" s="32"/>
      <c r="T11" s="32"/>
      <c r="U11" s="32"/>
      <c r="V11" s="32"/>
      <c r="W11" s="32"/>
      <c r="X11" s="32"/>
      <c r="Y11" s="32"/>
      <c r="Z11" s="32"/>
      <c r="AA11" s="32"/>
      <c r="AB11" s="42"/>
      <c r="AC11" s="32"/>
      <c r="AD11" s="32"/>
      <c r="AE11" s="32"/>
      <c r="AF11" s="32"/>
      <c r="AG11" s="32"/>
      <c r="AH11" s="32"/>
      <c r="AI11" s="33"/>
      <c r="AJ11" s="945" t="s">
        <v>274</v>
      </c>
      <c r="AK11" s="845"/>
      <c r="AL11" s="846"/>
    </row>
    <row r="12" spans="1:55" ht="15" customHeight="1" x14ac:dyDescent="0.2">
      <c r="A12" s="20"/>
      <c r="C12" s="20" t="s">
        <v>866</v>
      </c>
      <c r="D12" s="215"/>
      <c r="E12" s="962"/>
      <c r="F12" s="39"/>
      <c r="G12" s="35"/>
      <c r="H12" s="452"/>
      <c r="I12" s="452"/>
      <c r="J12" s="35"/>
      <c r="K12" s="41"/>
      <c r="L12" s="41"/>
      <c r="M12" s="35"/>
      <c r="N12" s="35"/>
      <c r="O12" s="41"/>
      <c r="P12" s="41"/>
      <c r="Q12" s="35"/>
      <c r="R12" s="35"/>
      <c r="S12" s="35"/>
      <c r="T12" s="35"/>
      <c r="U12" s="35"/>
      <c r="V12" s="35"/>
      <c r="W12" s="35"/>
      <c r="X12" s="35"/>
      <c r="Y12" s="35"/>
      <c r="Z12" s="35"/>
      <c r="AA12" s="41"/>
      <c r="AB12" s="41"/>
      <c r="AC12" s="35"/>
      <c r="AD12" s="35"/>
      <c r="AE12" s="35"/>
      <c r="AF12" s="35"/>
      <c r="AG12" s="35"/>
      <c r="AH12" s="35"/>
      <c r="AI12" s="36"/>
      <c r="AJ12" s="945"/>
      <c r="AK12" s="845"/>
      <c r="AL12" s="846"/>
    </row>
    <row r="13" spans="1:55" ht="15" customHeight="1" x14ac:dyDescent="0.2">
      <c r="A13" s="20"/>
      <c r="C13" s="20" t="s">
        <v>867</v>
      </c>
      <c r="D13" s="216"/>
      <c r="E13" s="962"/>
      <c r="F13" s="428"/>
      <c r="G13" s="32"/>
      <c r="H13" s="42"/>
      <c r="I13" s="42"/>
      <c r="J13" s="32"/>
      <c r="K13" s="42"/>
      <c r="L13" s="42"/>
      <c r="M13" s="32"/>
      <c r="N13" s="32"/>
      <c r="O13" s="42"/>
      <c r="P13" s="42"/>
      <c r="Q13" s="32"/>
      <c r="R13" s="32"/>
      <c r="S13" s="32"/>
      <c r="T13" s="32"/>
      <c r="U13" s="32"/>
      <c r="V13" s="32"/>
      <c r="W13" s="32"/>
      <c r="X13" s="32"/>
      <c r="Y13" s="32"/>
      <c r="Z13" s="32"/>
      <c r="AA13" s="42"/>
      <c r="AB13" s="42"/>
      <c r="AC13" s="32"/>
      <c r="AD13" s="32"/>
      <c r="AE13" s="32"/>
      <c r="AF13" s="32"/>
      <c r="AG13" s="32"/>
      <c r="AH13" s="32"/>
      <c r="AI13" s="33"/>
      <c r="AJ13" s="945" t="s">
        <v>275</v>
      </c>
      <c r="AK13" s="845"/>
      <c r="AL13" s="846"/>
    </row>
    <row r="14" spans="1:55" ht="15" customHeight="1" x14ac:dyDescent="0.2">
      <c r="A14" s="20"/>
      <c r="C14" s="20" t="s">
        <v>868</v>
      </c>
      <c r="D14" s="215"/>
      <c r="E14" s="962"/>
      <c r="F14" s="39"/>
      <c r="G14" s="35"/>
      <c r="H14" s="452"/>
      <c r="I14" s="452"/>
      <c r="J14" s="35"/>
      <c r="K14" s="41"/>
      <c r="L14" s="41"/>
      <c r="M14" s="35"/>
      <c r="N14" s="35"/>
      <c r="O14" s="41"/>
      <c r="P14" s="41"/>
      <c r="Q14" s="35"/>
      <c r="R14" s="35"/>
      <c r="S14" s="35"/>
      <c r="T14" s="35"/>
      <c r="U14" s="35"/>
      <c r="V14" s="35"/>
      <c r="W14" s="35"/>
      <c r="X14" s="35"/>
      <c r="Y14" s="35"/>
      <c r="Z14" s="35"/>
      <c r="AA14" s="41"/>
      <c r="AB14" s="41"/>
      <c r="AC14" s="35"/>
      <c r="AD14" s="35"/>
      <c r="AE14" s="35"/>
      <c r="AF14" s="35"/>
      <c r="AG14" s="35"/>
      <c r="AH14" s="35"/>
      <c r="AI14" s="36"/>
      <c r="AJ14" s="945"/>
      <c r="AK14" s="845"/>
      <c r="AL14" s="846"/>
    </row>
    <row r="15" spans="1:55" ht="15" customHeight="1" x14ac:dyDescent="0.2">
      <c r="A15" s="20"/>
      <c r="C15" s="20" t="s">
        <v>869</v>
      </c>
      <c r="D15" s="216"/>
      <c r="E15" s="962"/>
      <c r="F15" s="428"/>
      <c r="G15" s="32"/>
      <c r="H15" s="42"/>
      <c r="I15" s="42"/>
      <c r="J15" s="32"/>
      <c r="K15" s="42"/>
      <c r="L15" s="42"/>
      <c r="M15" s="32"/>
      <c r="N15" s="32"/>
      <c r="O15" s="42"/>
      <c r="P15" s="42"/>
      <c r="Q15" s="32"/>
      <c r="R15" s="32"/>
      <c r="S15" s="32"/>
      <c r="T15" s="32"/>
      <c r="U15" s="32"/>
      <c r="V15" s="32"/>
      <c r="W15" s="32"/>
      <c r="X15" s="32"/>
      <c r="Y15" s="32"/>
      <c r="Z15" s="32"/>
      <c r="AA15" s="42"/>
      <c r="AB15" s="42"/>
      <c r="AC15" s="32"/>
      <c r="AD15" s="32"/>
      <c r="AE15" s="32"/>
      <c r="AF15" s="32"/>
      <c r="AG15" s="32"/>
      <c r="AH15" s="32"/>
      <c r="AI15" s="33"/>
      <c r="AJ15" s="945" t="s">
        <v>276</v>
      </c>
      <c r="AK15" s="845"/>
      <c r="AL15" s="846"/>
    </row>
    <row r="16" spans="1:55" ht="15" customHeight="1" x14ac:dyDescent="0.2">
      <c r="A16" s="20"/>
      <c r="C16" s="20" t="s">
        <v>870</v>
      </c>
      <c r="D16" s="215"/>
      <c r="E16" s="962"/>
      <c r="F16" s="39"/>
      <c r="G16" s="35"/>
      <c r="H16" s="452"/>
      <c r="I16" s="452"/>
      <c r="J16" s="35"/>
      <c r="K16" s="41"/>
      <c r="L16" s="41"/>
      <c r="M16" s="35"/>
      <c r="N16" s="35"/>
      <c r="O16" s="41"/>
      <c r="P16" s="41"/>
      <c r="Q16" s="35"/>
      <c r="R16" s="35"/>
      <c r="S16" s="35"/>
      <c r="T16" s="35"/>
      <c r="U16" s="35"/>
      <c r="V16" s="35"/>
      <c r="W16" s="35"/>
      <c r="X16" s="41"/>
      <c r="Y16" s="41"/>
      <c r="Z16" s="35"/>
      <c r="AA16" s="41"/>
      <c r="AB16" s="41"/>
      <c r="AC16" s="35"/>
      <c r="AD16" s="35"/>
      <c r="AE16" s="35"/>
      <c r="AF16" s="41"/>
      <c r="AG16" s="35"/>
      <c r="AH16" s="35"/>
      <c r="AI16" s="36"/>
      <c r="AJ16" s="945"/>
      <c r="AK16" s="845"/>
      <c r="AL16" s="846"/>
    </row>
    <row r="17" spans="1:58" ht="15" customHeight="1" x14ac:dyDescent="0.2">
      <c r="A17" s="20"/>
      <c r="C17" s="20" t="s">
        <v>871</v>
      </c>
      <c r="D17" s="216"/>
      <c r="E17" s="962"/>
      <c r="F17" s="428"/>
      <c r="G17" s="32"/>
      <c r="H17" s="42"/>
      <c r="I17" s="42"/>
      <c r="J17" s="32"/>
      <c r="K17" s="42"/>
      <c r="L17" s="42"/>
      <c r="M17" s="32"/>
      <c r="N17" s="32"/>
      <c r="O17" s="42"/>
      <c r="P17" s="42"/>
      <c r="Q17" s="32"/>
      <c r="R17" s="32"/>
      <c r="S17" s="32"/>
      <c r="T17" s="32"/>
      <c r="U17" s="32"/>
      <c r="V17" s="32"/>
      <c r="W17" s="32"/>
      <c r="X17" s="32"/>
      <c r="Y17" s="32"/>
      <c r="Z17" s="32"/>
      <c r="AA17" s="42"/>
      <c r="AB17" s="42"/>
      <c r="AC17" s="32"/>
      <c r="AD17" s="32"/>
      <c r="AE17" s="32"/>
      <c r="AF17" s="42"/>
      <c r="AG17" s="32"/>
      <c r="AH17" s="32"/>
      <c r="AI17" s="33"/>
      <c r="AJ17" s="945" t="s">
        <v>277</v>
      </c>
      <c r="AK17" s="845"/>
      <c r="AL17" s="846"/>
    </row>
    <row r="18" spans="1:58" ht="15" customHeight="1" x14ac:dyDescent="0.2">
      <c r="A18" s="20"/>
      <c r="C18" s="20" t="s">
        <v>872</v>
      </c>
      <c r="D18" s="215"/>
      <c r="E18" s="962"/>
      <c r="F18" s="39"/>
      <c r="G18" s="35"/>
      <c r="H18" s="452"/>
      <c r="I18" s="452"/>
      <c r="J18" s="35"/>
      <c r="K18" s="41"/>
      <c r="L18" s="41"/>
      <c r="M18" s="35"/>
      <c r="N18" s="35"/>
      <c r="O18" s="41"/>
      <c r="P18" s="41"/>
      <c r="Q18" s="35"/>
      <c r="R18" s="35"/>
      <c r="S18" s="35"/>
      <c r="T18" s="35"/>
      <c r="U18" s="35"/>
      <c r="V18" s="35"/>
      <c r="W18" s="35"/>
      <c r="X18" s="41"/>
      <c r="Y18" s="41"/>
      <c r="Z18" s="35"/>
      <c r="AA18" s="41"/>
      <c r="AB18" s="41"/>
      <c r="AC18" s="35"/>
      <c r="AD18" s="35"/>
      <c r="AE18" s="35"/>
      <c r="AF18" s="41"/>
      <c r="AG18" s="35"/>
      <c r="AH18" s="35"/>
      <c r="AI18" s="36"/>
      <c r="AJ18" s="945"/>
      <c r="AK18" s="845"/>
      <c r="AL18" s="846"/>
      <c r="BF18">
        <v>0</v>
      </c>
    </row>
    <row r="19" spans="1:58" ht="15" customHeight="1" x14ac:dyDescent="0.2">
      <c r="A19" s="20"/>
      <c r="C19" s="20" t="s">
        <v>873</v>
      </c>
      <c r="D19" s="216"/>
      <c r="E19" s="962"/>
      <c r="F19" s="428"/>
      <c r="G19" s="32"/>
      <c r="H19" s="42"/>
      <c r="I19" s="42"/>
      <c r="J19" s="32"/>
      <c r="K19" s="42"/>
      <c r="L19" s="42"/>
      <c r="M19" s="32"/>
      <c r="N19" s="32"/>
      <c r="O19" s="42"/>
      <c r="P19" s="42"/>
      <c r="Q19" s="32"/>
      <c r="R19" s="32"/>
      <c r="S19" s="32"/>
      <c r="T19" s="32"/>
      <c r="U19" s="32"/>
      <c r="V19" s="32"/>
      <c r="W19" s="32"/>
      <c r="X19" s="32"/>
      <c r="Y19" s="32"/>
      <c r="Z19" s="32"/>
      <c r="AA19" s="42"/>
      <c r="AB19" s="42"/>
      <c r="AC19" s="32"/>
      <c r="AD19" s="32"/>
      <c r="AE19" s="32"/>
      <c r="AF19" s="42"/>
      <c r="AG19" s="32"/>
      <c r="AH19" s="32"/>
      <c r="AI19" s="33"/>
      <c r="AJ19" s="945" t="s">
        <v>278</v>
      </c>
      <c r="AK19" s="845"/>
      <c r="AL19" s="846"/>
    </row>
    <row r="20" spans="1:58" ht="15" customHeight="1" x14ac:dyDescent="0.2">
      <c r="A20" s="20"/>
      <c r="C20" s="20" t="s">
        <v>874</v>
      </c>
      <c r="D20" s="215"/>
      <c r="E20" s="962"/>
      <c r="F20" s="39"/>
      <c r="G20" s="35"/>
      <c r="H20" s="452"/>
      <c r="I20" s="452"/>
      <c r="J20" s="35"/>
      <c r="K20" s="41"/>
      <c r="L20" s="41"/>
      <c r="M20" s="35"/>
      <c r="N20" s="35"/>
      <c r="O20" s="41"/>
      <c r="P20" s="41"/>
      <c r="Q20" s="35"/>
      <c r="R20" s="35"/>
      <c r="S20" s="35"/>
      <c r="T20" s="35"/>
      <c r="U20" s="35"/>
      <c r="V20" s="35"/>
      <c r="W20" s="35"/>
      <c r="X20" s="41"/>
      <c r="Y20" s="41"/>
      <c r="Z20" s="35"/>
      <c r="AA20" s="41"/>
      <c r="AB20" s="41"/>
      <c r="AC20" s="35"/>
      <c r="AD20" s="35"/>
      <c r="AE20" s="35"/>
      <c r="AF20" s="41"/>
      <c r="AG20" s="35"/>
      <c r="AH20" s="35"/>
      <c r="AI20" s="36"/>
      <c r="AJ20" s="945"/>
      <c r="AK20" s="845"/>
      <c r="AL20" s="846"/>
    </row>
    <row r="21" spans="1:58" ht="18" x14ac:dyDescent="0.2">
      <c r="A21" s="20"/>
      <c r="C21" s="20" t="s">
        <v>875</v>
      </c>
      <c r="D21" s="216"/>
      <c r="E21" s="962"/>
      <c r="F21" s="428"/>
      <c r="G21" s="32"/>
      <c r="H21" s="42"/>
      <c r="I21" s="42"/>
      <c r="J21" s="32"/>
      <c r="K21" s="42"/>
      <c r="L21" s="42"/>
      <c r="M21" s="32"/>
      <c r="N21" s="32"/>
      <c r="O21" s="42"/>
      <c r="P21" s="42"/>
      <c r="Q21" s="32"/>
      <c r="R21" s="32"/>
      <c r="S21" s="32"/>
      <c r="T21" s="32"/>
      <c r="U21" s="32"/>
      <c r="V21" s="32"/>
      <c r="W21" s="32"/>
      <c r="X21" s="32"/>
      <c r="Y21" s="32"/>
      <c r="Z21" s="32"/>
      <c r="AA21" s="42"/>
      <c r="AB21" s="42"/>
      <c r="AC21" s="32"/>
      <c r="AD21" s="32"/>
      <c r="AE21" s="32"/>
      <c r="AF21" s="42"/>
      <c r="AG21" s="32"/>
      <c r="AH21" s="32"/>
      <c r="AI21" s="33"/>
      <c r="AJ21" s="176"/>
      <c r="AK21" s="177"/>
      <c r="AL21" s="178"/>
    </row>
    <row r="22" spans="1:58" ht="18" x14ac:dyDescent="0.2">
      <c r="A22" s="20"/>
      <c r="C22" s="20" t="s">
        <v>876</v>
      </c>
      <c r="D22" s="215"/>
      <c r="E22" s="962"/>
      <c r="F22" s="39"/>
      <c r="G22" s="35"/>
      <c r="H22" s="452"/>
      <c r="I22" s="452"/>
      <c r="J22" s="35"/>
      <c r="K22" s="41"/>
      <c r="L22" s="41"/>
      <c r="M22" s="35"/>
      <c r="N22" s="35"/>
      <c r="O22" s="41"/>
      <c r="P22" s="41"/>
      <c r="Q22" s="35"/>
      <c r="R22" s="35"/>
      <c r="S22" s="35"/>
      <c r="T22" s="35"/>
      <c r="U22" s="35"/>
      <c r="V22" s="35"/>
      <c r="W22" s="35"/>
      <c r="X22" s="41"/>
      <c r="Y22" s="41"/>
      <c r="Z22" s="35"/>
      <c r="AA22" s="41"/>
      <c r="AB22" s="41"/>
      <c r="AC22" s="35"/>
      <c r="AD22" s="35"/>
      <c r="AE22" s="35"/>
      <c r="AF22" s="41"/>
      <c r="AG22" s="35"/>
      <c r="AH22" s="35"/>
      <c r="AI22" s="36"/>
      <c r="AJ22" s="176"/>
      <c r="AK22" s="177"/>
      <c r="AL22" s="178"/>
    </row>
    <row r="23" spans="1:58" ht="18" x14ac:dyDescent="0.2">
      <c r="A23" s="20"/>
      <c r="C23" s="20" t="s">
        <v>877</v>
      </c>
      <c r="D23" s="217"/>
      <c r="E23" s="962"/>
      <c r="F23" s="428"/>
      <c r="G23" s="37"/>
      <c r="H23" s="41"/>
      <c r="I23" s="41"/>
      <c r="J23" s="37"/>
      <c r="K23" s="41"/>
      <c r="L23" s="41"/>
      <c r="M23" s="37"/>
      <c r="N23" s="37"/>
      <c r="O23" s="41"/>
      <c r="P23" s="41"/>
      <c r="Q23" s="37"/>
      <c r="R23" s="37"/>
      <c r="S23" s="37"/>
      <c r="T23" s="37"/>
      <c r="U23" s="37"/>
      <c r="V23" s="37"/>
      <c r="W23" s="37"/>
      <c r="X23" s="37"/>
      <c r="Y23" s="41"/>
      <c r="Z23" s="37"/>
      <c r="AA23" s="41"/>
      <c r="AB23" s="41"/>
      <c r="AC23" s="37"/>
      <c r="AD23" s="37"/>
      <c r="AE23" s="37"/>
      <c r="AF23" s="41"/>
      <c r="AG23" s="37"/>
      <c r="AH23" s="37"/>
      <c r="AI23" s="38"/>
      <c r="AJ23" s="176"/>
      <c r="AK23" s="177"/>
      <c r="AL23" s="178"/>
    </row>
    <row r="24" spans="1:58" ht="18" x14ac:dyDescent="0.2">
      <c r="A24" s="20"/>
      <c r="C24" s="20" t="s">
        <v>878</v>
      </c>
      <c r="D24" s="215"/>
      <c r="E24" s="962"/>
      <c r="F24" s="39"/>
      <c r="G24" s="35"/>
      <c r="H24" s="452"/>
      <c r="I24" s="452"/>
      <c r="J24" s="35"/>
      <c r="K24" s="41"/>
      <c r="L24" s="41"/>
      <c r="M24" s="35"/>
      <c r="N24" s="35"/>
      <c r="O24" s="41"/>
      <c r="P24" s="41"/>
      <c r="Q24" s="35"/>
      <c r="R24" s="35"/>
      <c r="S24" s="35"/>
      <c r="T24" s="35"/>
      <c r="U24" s="35"/>
      <c r="V24" s="40"/>
      <c r="W24" s="35"/>
      <c r="X24" s="35"/>
      <c r="Y24" s="41"/>
      <c r="Z24" s="35"/>
      <c r="AA24" s="41"/>
      <c r="AB24" s="41"/>
      <c r="AC24" s="35"/>
      <c r="AD24" s="35"/>
      <c r="AE24" s="35"/>
      <c r="AF24" s="41"/>
      <c r="AG24" s="35"/>
      <c r="AH24" s="35"/>
      <c r="AI24" s="36"/>
      <c r="AJ24" s="176"/>
      <c r="AK24" s="177"/>
      <c r="AL24" s="178"/>
    </row>
    <row r="25" spans="1:58" ht="15.75" customHeight="1" x14ac:dyDescent="0.2">
      <c r="A25" s="29"/>
      <c r="C25" s="29" t="s">
        <v>1338</v>
      </c>
      <c r="D25" s="216"/>
      <c r="E25" s="962"/>
      <c r="F25" s="428"/>
      <c r="G25" s="32"/>
      <c r="H25" s="42"/>
      <c r="I25" s="42"/>
      <c r="J25" s="32"/>
      <c r="K25" s="42"/>
      <c r="L25" s="42"/>
      <c r="M25" s="32"/>
      <c r="N25" s="32"/>
      <c r="O25" s="42"/>
      <c r="P25" s="42"/>
      <c r="Q25" s="32"/>
      <c r="R25" s="32"/>
      <c r="S25" s="32"/>
      <c r="T25" s="32"/>
      <c r="U25" s="32"/>
      <c r="V25" s="970" t="s">
        <v>848</v>
      </c>
      <c r="W25" s="970" t="s">
        <v>848</v>
      </c>
      <c r="X25" s="970" t="s">
        <v>848</v>
      </c>
      <c r="Y25" s="42"/>
      <c r="Z25" s="970" t="s">
        <v>848</v>
      </c>
      <c r="AA25" s="42"/>
      <c r="AB25" s="42"/>
      <c r="AC25" s="970" t="s">
        <v>848</v>
      </c>
      <c r="AD25" s="32"/>
      <c r="AE25" s="32"/>
      <c r="AF25" s="42"/>
      <c r="AG25" s="32"/>
      <c r="AH25" s="32"/>
      <c r="AI25" s="33"/>
      <c r="AJ25" s="176"/>
      <c r="AK25" s="177"/>
      <c r="AL25" s="178"/>
    </row>
    <row r="26" spans="1:58" ht="21" customHeight="1" x14ac:dyDescent="0.2">
      <c r="A26" s="29"/>
      <c r="C26" s="29" t="s">
        <v>1339</v>
      </c>
      <c r="D26" s="215"/>
      <c r="E26" s="962"/>
      <c r="F26" s="39"/>
      <c r="G26" s="730"/>
      <c r="H26" s="35"/>
      <c r="I26" s="452"/>
      <c r="J26" s="35"/>
      <c r="K26" s="35"/>
      <c r="L26" s="452"/>
      <c r="M26" s="35"/>
      <c r="N26" s="35"/>
      <c r="O26" s="35"/>
      <c r="P26" s="452"/>
      <c r="Q26" s="35"/>
      <c r="R26" s="35"/>
      <c r="S26" s="35"/>
      <c r="T26" s="35"/>
      <c r="U26" s="35"/>
      <c r="V26" s="971"/>
      <c r="W26" s="971"/>
      <c r="X26" s="971"/>
      <c r="Y26" s="41"/>
      <c r="Z26" s="971"/>
      <c r="AA26" s="41"/>
      <c r="AB26" s="41"/>
      <c r="AC26" s="971"/>
      <c r="AD26" s="35"/>
      <c r="AE26" s="35"/>
      <c r="AF26" s="41"/>
      <c r="AG26" s="970" t="s">
        <v>848</v>
      </c>
      <c r="AH26" s="970" t="s">
        <v>848</v>
      </c>
      <c r="AI26" s="230"/>
      <c r="AJ26" s="325"/>
      <c r="AK26" s="177"/>
      <c r="AL26" s="178"/>
    </row>
    <row r="27" spans="1:58" ht="15" customHeight="1" x14ac:dyDescent="0.2">
      <c r="A27" s="29"/>
      <c r="C27" s="29" t="s">
        <v>1340</v>
      </c>
      <c r="D27" s="216"/>
      <c r="E27" s="962"/>
      <c r="F27" s="428"/>
      <c r="G27" s="731"/>
      <c r="H27" s="32"/>
      <c r="I27" s="42"/>
      <c r="J27" s="32"/>
      <c r="K27" s="32"/>
      <c r="L27" s="42"/>
      <c r="M27" s="32"/>
      <c r="N27" s="32"/>
      <c r="O27" s="32"/>
      <c r="P27" s="42"/>
      <c r="Q27" s="32"/>
      <c r="R27" s="32"/>
      <c r="S27" s="32"/>
      <c r="T27" s="32"/>
      <c r="U27" s="32"/>
      <c r="V27" s="971"/>
      <c r="W27" s="971"/>
      <c r="X27" s="971"/>
      <c r="Y27" s="42"/>
      <c r="Z27" s="971"/>
      <c r="AA27" s="42"/>
      <c r="AB27" s="42"/>
      <c r="AC27" s="971"/>
      <c r="AD27" s="32"/>
      <c r="AE27" s="32"/>
      <c r="AF27" s="42"/>
      <c r="AG27" s="971"/>
      <c r="AH27" s="971"/>
      <c r="AI27" s="230"/>
      <c r="AJ27" s="325"/>
      <c r="AK27" s="177"/>
      <c r="AL27" s="178"/>
    </row>
    <row r="28" spans="1:58" ht="15" customHeight="1" x14ac:dyDescent="0.2">
      <c r="A28" s="29"/>
      <c r="C28" s="29" t="s">
        <v>1341</v>
      </c>
      <c r="D28" s="215"/>
      <c r="E28" s="962"/>
      <c r="F28" s="39"/>
      <c r="G28" s="730"/>
      <c r="H28" s="35"/>
      <c r="I28" s="452"/>
      <c r="J28" s="35"/>
      <c r="K28" s="35"/>
      <c r="L28" s="452"/>
      <c r="M28" s="35"/>
      <c r="N28" s="35"/>
      <c r="O28" s="35"/>
      <c r="P28" s="452"/>
      <c r="Q28" s="35"/>
      <c r="R28" s="35"/>
      <c r="S28" s="35"/>
      <c r="T28" s="35"/>
      <c r="U28" s="35"/>
      <c r="V28" s="971"/>
      <c r="W28" s="971"/>
      <c r="X28" s="971"/>
      <c r="Y28" s="41"/>
      <c r="Z28" s="971"/>
      <c r="AA28" s="41"/>
      <c r="AB28" s="41"/>
      <c r="AC28" s="971"/>
      <c r="AD28" s="35"/>
      <c r="AE28" s="35"/>
      <c r="AF28" s="41"/>
      <c r="AG28" s="971"/>
      <c r="AH28" s="971"/>
      <c r="AI28" s="230"/>
      <c r="AJ28" s="325"/>
      <c r="AK28" s="177"/>
      <c r="AL28" s="178"/>
    </row>
    <row r="29" spans="1:58" ht="15" customHeight="1" x14ac:dyDescent="0.2">
      <c r="A29" s="29"/>
      <c r="C29" s="29" t="s">
        <v>1342</v>
      </c>
      <c r="D29" s="216"/>
      <c r="E29" s="962"/>
      <c r="F29" s="428"/>
      <c r="G29" s="731"/>
      <c r="H29" s="32"/>
      <c r="I29" s="42"/>
      <c r="J29" s="32"/>
      <c r="K29" s="32"/>
      <c r="L29" s="42"/>
      <c r="M29" s="32"/>
      <c r="N29" s="32"/>
      <c r="O29" s="32"/>
      <c r="P29" s="42"/>
      <c r="Q29" s="32"/>
      <c r="R29" s="32"/>
      <c r="S29" s="32"/>
      <c r="T29" s="32"/>
      <c r="U29" s="32"/>
      <c r="V29" s="971"/>
      <c r="W29" s="971"/>
      <c r="X29" s="971"/>
      <c r="Y29" s="42"/>
      <c r="Z29" s="971"/>
      <c r="AA29" s="42"/>
      <c r="AB29" s="42"/>
      <c r="AC29" s="971"/>
      <c r="AD29" s="32"/>
      <c r="AE29" s="32"/>
      <c r="AF29" s="42"/>
      <c r="AG29" s="971"/>
      <c r="AH29" s="971"/>
      <c r="AI29" s="230"/>
      <c r="AJ29" s="325"/>
      <c r="AK29" s="177"/>
      <c r="AL29" s="178"/>
    </row>
    <row r="30" spans="1:58" ht="15" customHeight="1" x14ac:dyDescent="0.2">
      <c r="A30" s="29"/>
      <c r="C30" s="29" t="s">
        <v>1343</v>
      </c>
      <c r="D30" s="215"/>
      <c r="E30" s="962"/>
      <c r="F30" s="39"/>
      <c r="G30" s="730"/>
      <c r="H30" s="730"/>
      <c r="I30" s="35"/>
      <c r="J30" s="35"/>
      <c r="K30" s="35"/>
      <c r="L30" s="35"/>
      <c r="M30" s="35"/>
      <c r="N30" s="35"/>
      <c r="O30" s="35"/>
      <c r="P30" s="35"/>
      <c r="Q30" s="35"/>
      <c r="R30" s="35"/>
      <c r="S30" s="35"/>
      <c r="T30" s="35"/>
      <c r="U30" s="35"/>
      <c r="V30" s="971"/>
      <c r="W30" s="971"/>
      <c r="X30" s="971"/>
      <c r="Y30" s="41"/>
      <c r="Z30" s="971"/>
      <c r="AA30" s="41"/>
      <c r="AB30" s="41"/>
      <c r="AC30" s="971"/>
      <c r="AD30" s="35"/>
      <c r="AE30" s="35"/>
      <c r="AF30" s="41"/>
      <c r="AG30" s="971"/>
      <c r="AH30" s="971"/>
      <c r="AI30" s="230"/>
      <c r="AJ30" s="325"/>
      <c r="AK30" s="177"/>
      <c r="AL30" s="178"/>
    </row>
    <row r="31" spans="1:58" ht="15" customHeight="1" x14ac:dyDescent="0.2">
      <c r="A31" s="29"/>
      <c r="C31" s="29" t="s">
        <v>1344</v>
      </c>
      <c r="D31" s="216"/>
      <c r="E31" s="962"/>
      <c r="F31" s="428"/>
      <c r="G31" s="731"/>
      <c r="H31" s="731"/>
      <c r="I31" s="32"/>
      <c r="J31" s="32"/>
      <c r="K31" s="32"/>
      <c r="L31" s="32"/>
      <c r="M31" s="32"/>
      <c r="N31" s="32"/>
      <c r="O31" s="32"/>
      <c r="P31" s="32"/>
      <c r="Q31" s="32"/>
      <c r="R31" s="32"/>
      <c r="S31" s="32"/>
      <c r="T31" s="32"/>
      <c r="U31" s="32"/>
      <c r="V31" s="971"/>
      <c r="W31" s="971"/>
      <c r="X31" s="971"/>
      <c r="Y31" s="42"/>
      <c r="Z31" s="971"/>
      <c r="AA31" s="42"/>
      <c r="AB31" s="42"/>
      <c r="AC31" s="971"/>
      <c r="AD31" s="32"/>
      <c r="AE31" s="32"/>
      <c r="AF31" s="42"/>
      <c r="AG31" s="971"/>
      <c r="AH31" s="971"/>
      <c r="AI31" s="230"/>
      <c r="AJ31" s="325"/>
      <c r="AK31" s="177"/>
      <c r="AL31" s="178"/>
    </row>
    <row r="32" spans="1:58" ht="15" customHeight="1" x14ac:dyDescent="0.2">
      <c r="A32" s="29"/>
      <c r="C32" s="29" t="s">
        <v>1345</v>
      </c>
      <c r="D32" s="215"/>
      <c r="E32" s="962"/>
      <c r="F32" s="39"/>
      <c r="G32" s="730"/>
      <c r="H32" s="730"/>
      <c r="I32" s="35"/>
      <c r="J32" s="35"/>
      <c r="K32" s="35"/>
      <c r="L32" s="35"/>
      <c r="M32" s="35"/>
      <c r="N32" s="35"/>
      <c r="O32" s="35"/>
      <c r="P32" s="35"/>
      <c r="Q32" s="35"/>
      <c r="R32" s="35"/>
      <c r="S32" s="35"/>
      <c r="T32" s="35"/>
      <c r="U32" s="35"/>
      <c r="V32" s="971"/>
      <c r="W32" s="971"/>
      <c r="X32" s="971"/>
      <c r="Y32" s="41"/>
      <c r="Z32" s="971"/>
      <c r="AA32" s="41"/>
      <c r="AB32" s="41"/>
      <c r="AC32" s="971"/>
      <c r="AD32" s="35"/>
      <c r="AE32" s="35"/>
      <c r="AF32" s="41"/>
      <c r="AG32" s="971"/>
      <c r="AH32" s="971"/>
      <c r="AI32" s="230"/>
      <c r="AJ32" s="325"/>
      <c r="AK32" s="177"/>
      <c r="AL32" s="178"/>
    </row>
    <row r="33" spans="1:62" ht="15" customHeight="1" x14ac:dyDescent="0.2">
      <c r="A33" s="29"/>
      <c r="C33" s="29" t="s">
        <v>1346</v>
      </c>
      <c r="D33" s="216"/>
      <c r="E33" s="962"/>
      <c r="F33" s="428"/>
      <c r="G33" s="731"/>
      <c r="H33" s="731"/>
      <c r="I33" s="32"/>
      <c r="J33" s="32"/>
      <c r="K33" s="32"/>
      <c r="L33" s="32"/>
      <c r="M33" s="32"/>
      <c r="N33" s="32"/>
      <c r="O33" s="32"/>
      <c r="P33" s="32"/>
      <c r="Q33" s="32"/>
      <c r="R33" s="32"/>
      <c r="S33" s="32"/>
      <c r="T33" s="32"/>
      <c r="U33" s="32"/>
      <c r="V33" s="971"/>
      <c r="W33" s="971"/>
      <c r="X33" s="971"/>
      <c r="Y33" s="42"/>
      <c r="Z33" s="971"/>
      <c r="AA33" s="42"/>
      <c r="AB33" s="42"/>
      <c r="AC33" s="971"/>
      <c r="AD33" s="32"/>
      <c r="AE33" s="32"/>
      <c r="AF33" s="42"/>
      <c r="AG33" s="971"/>
      <c r="AH33" s="971"/>
      <c r="AI33" s="230"/>
      <c r="AJ33" s="325"/>
      <c r="AK33" s="177"/>
      <c r="AL33" s="178"/>
    </row>
    <row r="34" spans="1:62" ht="15" customHeight="1" x14ac:dyDescent="0.2">
      <c r="A34" s="29"/>
      <c r="C34" s="29" t="s">
        <v>1347</v>
      </c>
      <c r="D34" s="215"/>
      <c r="E34" s="962"/>
      <c r="F34" s="35"/>
      <c r="G34" s="730"/>
      <c r="H34" s="730"/>
      <c r="I34" s="35"/>
      <c r="J34" s="35"/>
      <c r="K34" s="35"/>
      <c r="L34" s="35"/>
      <c r="M34" s="35"/>
      <c r="N34" s="35"/>
      <c r="O34" s="35"/>
      <c r="P34" s="35"/>
      <c r="Q34" s="35"/>
      <c r="R34" s="35"/>
      <c r="S34" s="35"/>
      <c r="T34" s="35"/>
      <c r="U34" s="35"/>
      <c r="V34" s="971"/>
      <c r="W34" s="971"/>
      <c r="X34" s="971"/>
      <c r="Y34" s="41"/>
      <c r="Z34" s="971"/>
      <c r="AA34" s="41"/>
      <c r="AB34" s="41"/>
      <c r="AC34" s="971"/>
      <c r="AD34" s="35"/>
      <c r="AE34" s="35"/>
      <c r="AF34" s="41"/>
      <c r="AG34" s="971"/>
      <c r="AH34" s="971"/>
      <c r="AI34" s="230"/>
      <c r="AJ34" s="325"/>
      <c r="AK34" s="177"/>
      <c r="AL34" s="178"/>
    </row>
    <row r="35" spans="1:62" ht="15" customHeight="1" x14ac:dyDescent="0.2">
      <c r="A35" s="29"/>
      <c r="C35" s="29" t="s">
        <v>1348</v>
      </c>
      <c r="D35" s="216"/>
      <c r="E35" s="962"/>
      <c r="F35" s="37"/>
      <c r="G35" s="731"/>
      <c r="H35" s="731"/>
      <c r="I35" s="32"/>
      <c r="J35" s="32"/>
      <c r="K35" s="32"/>
      <c r="L35" s="32"/>
      <c r="M35" s="32"/>
      <c r="N35" s="32"/>
      <c r="O35" s="32"/>
      <c r="P35" s="32"/>
      <c r="Q35" s="32"/>
      <c r="R35" s="32"/>
      <c r="S35" s="32"/>
      <c r="T35" s="32"/>
      <c r="U35" s="32"/>
      <c r="V35" s="971"/>
      <c r="W35" s="971"/>
      <c r="X35" s="971"/>
      <c r="Y35" s="42"/>
      <c r="Z35" s="971"/>
      <c r="AA35" s="42"/>
      <c r="AB35" s="42"/>
      <c r="AC35" s="971"/>
      <c r="AD35" s="32"/>
      <c r="AE35" s="32"/>
      <c r="AF35" s="42"/>
      <c r="AG35" s="971"/>
      <c r="AH35" s="971"/>
      <c r="AI35" s="230"/>
      <c r="AJ35" s="325"/>
      <c r="AK35" s="177"/>
      <c r="AL35" s="178"/>
    </row>
    <row r="36" spans="1:62" ht="15" customHeight="1" x14ac:dyDescent="0.2">
      <c r="A36" s="29"/>
      <c r="C36" s="29" t="s">
        <v>1349</v>
      </c>
      <c r="D36" s="215"/>
      <c r="E36" s="962"/>
      <c r="F36" s="35"/>
      <c r="G36" s="730"/>
      <c r="H36" s="730"/>
      <c r="I36" s="35"/>
      <c r="J36" s="35"/>
      <c r="K36" s="35"/>
      <c r="L36" s="35"/>
      <c r="M36" s="35"/>
      <c r="N36" s="35"/>
      <c r="O36" s="35"/>
      <c r="P36" s="35"/>
      <c r="Q36" s="35"/>
      <c r="R36" s="35"/>
      <c r="S36" s="35"/>
      <c r="T36" s="35"/>
      <c r="U36" s="35"/>
      <c r="V36" s="971"/>
      <c r="W36" s="971"/>
      <c r="X36" s="971"/>
      <c r="Y36" s="41"/>
      <c r="Z36" s="971"/>
      <c r="AA36" s="41"/>
      <c r="AB36" s="41"/>
      <c r="AC36" s="971"/>
      <c r="AD36" s="35"/>
      <c r="AE36" s="35"/>
      <c r="AF36" s="41"/>
      <c r="AG36" s="971"/>
      <c r="AH36" s="971"/>
      <c r="AI36" s="230"/>
      <c r="AJ36" s="325"/>
      <c r="AK36" s="177"/>
      <c r="AL36" s="178"/>
    </row>
    <row r="37" spans="1:62" ht="15.75" customHeight="1" thickBot="1" x14ac:dyDescent="0.25">
      <c r="A37" s="29"/>
      <c r="C37" s="29" t="s">
        <v>1350</v>
      </c>
      <c r="D37" s="218"/>
      <c r="E37" s="963"/>
      <c r="F37" s="429"/>
      <c r="G37" s="732"/>
      <c r="H37" s="732"/>
      <c r="I37" s="34"/>
      <c r="J37" s="34"/>
      <c r="K37" s="34"/>
      <c r="L37" s="34"/>
      <c r="M37" s="34"/>
      <c r="N37" s="34"/>
      <c r="O37" s="34"/>
      <c r="P37" s="34"/>
      <c r="Q37" s="34"/>
      <c r="R37" s="34"/>
      <c r="S37" s="34"/>
      <c r="T37" s="34"/>
      <c r="U37" s="34"/>
      <c r="V37" s="972"/>
      <c r="W37" s="972"/>
      <c r="X37" s="972"/>
      <c r="Y37" s="43"/>
      <c r="Z37" s="972"/>
      <c r="AA37" s="43"/>
      <c r="AB37" s="43"/>
      <c r="AC37" s="972"/>
      <c r="AD37" s="34"/>
      <c r="AE37" s="34"/>
      <c r="AF37" s="43"/>
      <c r="AG37" s="972"/>
      <c r="AH37" s="972"/>
      <c r="AI37" s="324"/>
      <c r="AJ37" s="326"/>
      <c r="AK37" s="179"/>
      <c r="AL37" s="180"/>
    </row>
    <row r="38" spans="1:62" ht="13.5" customHeight="1" thickTop="1" x14ac:dyDescent="0.2"/>
    <row r="42" spans="1:62" x14ac:dyDescent="0.2">
      <c r="BH42">
        <v>1</v>
      </c>
      <c r="BJ42" t="b">
        <v>1</v>
      </c>
    </row>
  </sheetData>
  <mergeCells count="49">
    <mergeCell ref="A4:D4"/>
    <mergeCell ref="AB4:AB6"/>
    <mergeCell ref="A2:C3"/>
    <mergeCell ref="G4:I4"/>
    <mergeCell ref="M4:M6"/>
    <mergeCell ref="G2:L2"/>
    <mergeCell ref="G6:L6"/>
    <mergeCell ref="AG1:AH1"/>
    <mergeCell ref="AA1:AD1"/>
    <mergeCell ref="AF4:AF6"/>
    <mergeCell ref="R1:S1"/>
    <mergeCell ref="T1:W1"/>
    <mergeCell ref="X4:X6"/>
    <mergeCell ref="AA4:AA6"/>
    <mergeCell ref="Y1:Z1"/>
    <mergeCell ref="AH26:AH37"/>
    <mergeCell ref="V25:V37"/>
    <mergeCell ref="W25:W37"/>
    <mergeCell ref="X25:X37"/>
    <mergeCell ref="Z25:Z37"/>
    <mergeCell ref="R4:R6"/>
    <mergeCell ref="S4:S6"/>
    <mergeCell ref="U4:U6"/>
    <mergeCell ref="W4:W6"/>
    <mergeCell ref="AE4:AE6"/>
    <mergeCell ref="E7:E37"/>
    <mergeCell ref="AD4:AD6"/>
    <mergeCell ref="J4:L4"/>
    <mergeCell ref="N4:P4"/>
    <mergeCell ref="AC25:AC37"/>
    <mergeCell ref="AG26:AG37"/>
    <mergeCell ref="AJ15:AL16"/>
    <mergeCell ref="AJ17:AL18"/>
    <mergeCell ref="AJ19:AL20"/>
    <mergeCell ref="F1:Q1"/>
    <mergeCell ref="F4:F6"/>
    <mergeCell ref="AH4:AH6"/>
    <mergeCell ref="T4:T6"/>
    <mergeCell ref="Y4:Y6"/>
    <mergeCell ref="AJ9:AL10"/>
    <mergeCell ref="AJ11:AL12"/>
    <mergeCell ref="AJ13:AL14"/>
    <mergeCell ref="V4:V6"/>
    <mergeCell ref="AJ7:AL8"/>
    <mergeCell ref="AI4:AI6"/>
    <mergeCell ref="AJ4:AL6"/>
    <mergeCell ref="AG4:AG6"/>
    <mergeCell ref="AC4:AC6"/>
    <mergeCell ref="Z4:Z6"/>
  </mergeCells>
  <phoneticPr fontId="39" type="noConversion"/>
  <conditionalFormatting sqref="D7:D37 E7 AG7:AI25 V7:X24 Y7:Y37 Z7:Z24 AA7:AB37 AC7:AC24 AD7:AF37 G7:U37">
    <cfRule type="expression" dxfId="26" priority="1" stopIfTrue="1">
      <formula>$BC$17&gt;1</formula>
    </cfRule>
  </conditionalFormatting>
  <conditionalFormatting sqref="G6">
    <cfRule type="expression" dxfId="25" priority="2" stopIfTrue="1">
      <formula>$AV$4=1</formula>
    </cfRule>
  </conditionalFormatting>
  <conditionalFormatting sqref="Q6">
    <cfRule type="expression" dxfId="24" priority="3" stopIfTrue="1">
      <formula>$AW$4=1</formula>
    </cfRule>
  </conditionalFormatting>
  <conditionalFormatting sqref="G2:L2">
    <cfRule type="expression" dxfId="23" priority="4" stopIfTrue="1">
      <formula>$BC$6=1</formula>
    </cfRule>
  </conditionalFormatting>
  <conditionalFormatting sqref="F34:F37">
    <cfRule type="expression" dxfId="22" priority="5" stopIfTrue="1">
      <formula>$BB$6=2</formula>
    </cfRule>
  </conditionalFormatting>
  <pageMargins left="0.75" right="0.75" top="1" bottom="1" header="0.5" footer="0.5"/>
  <pageSetup orientation="portrait" verticalDpi="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4" r:id="rId4" name="Group Box 26">
              <controlPr defaultSize="0" autoFill="0" autoPict="0">
                <anchor moveWithCells="1">
                  <from>
                    <xdr:col>16</xdr:col>
                    <xdr:colOff>0</xdr:colOff>
                    <xdr:row>5</xdr:row>
                    <xdr:rowOff>9525</xdr:rowOff>
                  </from>
                  <to>
                    <xdr:col>17</xdr:col>
                    <xdr:colOff>0</xdr:colOff>
                    <xdr:row>5</xdr:row>
                    <xdr:rowOff>485775</xdr:rowOff>
                  </to>
                </anchor>
              </controlPr>
            </control>
          </mc:Choice>
        </mc:AlternateContent>
        <mc:AlternateContent xmlns:mc="http://schemas.openxmlformats.org/markup-compatibility/2006">
          <mc:Choice Requires="x14">
            <control shapeId="7195" r:id="rId5" name="Option Button 27">
              <controlPr defaultSize="0" autoFill="0" autoLine="0" autoPict="0">
                <anchor moveWithCells="1">
                  <from>
                    <xdr:col>16</xdr:col>
                    <xdr:colOff>95250</xdr:colOff>
                    <xdr:row>5</xdr:row>
                    <xdr:rowOff>104775</xdr:rowOff>
                  </from>
                  <to>
                    <xdr:col>16</xdr:col>
                    <xdr:colOff>457200</xdr:colOff>
                    <xdr:row>5</xdr:row>
                    <xdr:rowOff>381000</xdr:rowOff>
                  </to>
                </anchor>
              </controlPr>
            </control>
          </mc:Choice>
        </mc:AlternateContent>
        <mc:AlternateContent xmlns:mc="http://schemas.openxmlformats.org/markup-compatibility/2006">
          <mc:Choice Requires="x14">
            <control shapeId="7196" r:id="rId6" name="Option Button 28">
              <controlPr defaultSize="0" autoFill="0" autoLine="0" autoPict="0">
                <anchor moveWithCells="1">
                  <from>
                    <xdr:col>16</xdr:col>
                    <xdr:colOff>495300</xdr:colOff>
                    <xdr:row>5</xdr:row>
                    <xdr:rowOff>95250</xdr:rowOff>
                  </from>
                  <to>
                    <xdr:col>16</xdr:col>
                    <xdr:colOff>866775</xdr:colOff>
                    <xdr:row>5</xdr:row>
                    <xdr:rowOff>381000</xdr:rowOff>
                  </to>
                </anchor>
              </controlPr>
            </control>
          </mc:Choice>
        </mc:AlternateContent>
        <mc:AlternateContent xmlns:mc="http://schemas.openxmlformats.org/markup-compatibility/2006">
          <mc:Choice Requires="x14">
            <control shapeId="7197" r:id="rId7" name="Group Box 29">
              <controlPr defaultSize="0" autoFill="0" autoPict="0">
                <anchor moveWithCells="1">
                  <from>
                    <xdr:col>6</xdr:col>
                    <xdr:colOff>19050</xdr:colOff>
                    <xdr:row>5</xdr:row>
                    <xdr:rowOff>19050</xdr:rowOff>
                  </from>
                  <to>
                    <xdr:col>12</xdr:col>
                    <xdr:colOff>0</xdr:colOff>
                    <xdr:row>5</xdr:row>
                    <xdr:rowOff>485775</xdr:rowOff>
                  </to>
                </anchor>
              </controlPr>
            </control>
          </mc:Choice>
        </mc:AlternateContent>
        <mc:AlternateContent xmlns:mc="http://schemas.openxmlformats.org/markup-compatibility/2006">
          <mc:Choice Requires="x14">
            <control shapeId="7198" r:id="rId8" name="Option Button 30">
              <controlPr defaultSize="0" autoFill="0" autoLine="0" autoPict="0">
                <anchor moveWithCells="1">
                  <from>
                    <xdr:col>6</xdr:col>
                    <xdr:colOff>104775</xdr:colOff>
                    <xdr:row>5</xdr:row>
                    <xdr:rowOff>104775</xdr:rowOff>
                  </from>
                  <to>
                    <xdr:col>8</xdr:col>
                    <xdr:colOff>200025</xdr:colOff>
                    <xdr:row>5</xdr:row>
                    <xdr:rowOff>381000</xdr:rowOff>
                  </to>
                </anchor>
              </controlPr>
            </control>
          </mc:Choice>
        </mc:AlternateContent>
        <mc:AlternateContent xmlns:mc="http://schemas.openxmlformats.org/markup-compatibility/2006">
          <mc:Choice Requires="x14">
            <control shapeId="7199" r:id="rId9" name="Option Button 31">
              <controlPr defaultSize="0" autoFill="0" autoLine="0" autoPict="0">
                <anchor moveWithCells="1">
                  <from>
                    <xdr:col>8</xdr:col>
                    <xdr:colOff>200025</xdr:colOff>
                    <xdr:row>5</xdr:row>
                    <xdr:rowOff>180975</xdr:rowOff>
                  </from>
                  <to>
                    <xdr:col>11</xdr:col>
                    <xdr:colOff>304800</xdr:colOff>
                    <xdr:row>5</xdr:row>
                    <xdr:rowOff>400050</xdr:rowOff>
                  </to>
                </anchor>
              </controlPr>
            </control>
          </mc:Choice>
        </mc:AlternateContent>
        <mc:AlternateContent xmlns:mc="http://schemas.openxmlformats.org/markup-compatibility/2006">
          <mc:Choice Requires="x14">
            <control shapeId="7202" r:id="rId10" name="Group Box 34">
              <controlPr defaultSize="0" autoFill="0" autoPict="0" macro="[0]!flangedelbows">
                <anchor moveWithCells="1">
                  <from>
                    <xdr:col>4</xdr:col>
                    <xdr:colOff>9525</xdr:colOff>
                    <xdr:row>5</xdr:row>
                    <xdr:rowOff>495300</xdr:rowOff>
                  </from>
                  <to>
                    <xdr:col>5</xdr:col>
                    <xdr:colOff>0</xdr:colOff>
                    <xdr:row>35</xdr:row>
                    <xdr:rowOff>171450</xdr:rowOff>
                  </to>
                </anchor>
              </controlPr>
            </control>
          </mc:Choice>
        </mc:AlternateContent>
        <mc:AlternateContent xmlns:mc="http://schemas.openxmlformats.org/markup-compatibility/2006">
          <mc:Choice Requires="x14">
            <control shapeId="7222" r:id="rId11" name="Group Box 54">
              <controlPr defaultSize="0" autoFill="0" autoPict="0" macro="[0]!tospecials">
                <anchor moveWithCells="1">
                  <from>
                    <xdr:col>35</xdr:col>
                    <xdr:colOff>38100</xdr:colOff>
                    <xdr:row>3</xdr:row>
                    <xdr:rowOff>0</xdr:rowOff>
                  </from>
                  <to>
                    <xdr:col>38</xdr:col>
                    <xdr:colOff>0</xdr:colOff>
                    <xdr:row>34</xdr:row>
                    <xdr:rowOff>114300</xdr:rowOff>
                  </to>
                </anchor>
              </controlPr>
            </control>
          </mc:Choice>
        </mc:AlternateContent>
        <mc:AlternateContent xmlns:mc="http://schemas.openxmlformats.org/markup-compatibility/2006">
          <mc:Choice Requires="x14">
            <control shapeId="7224" r:id="rId12" name="Option Button 56">
              <controlPr defaultSize="0" autoFill="0" autoLine="0" autoPict="0">
                <anchor moveWithCells="1">
                  <from>
                    <xdr:col>6</xdr:col>
                    <xdr:colOff>85725</xdr:colOff>
                    <xdr:row>1</xdr:row>
                    <xdr:rowOff>28575</xdr:rowOff>
                  </from>
                  <to>
                    <xdr:col>8</xdr:col>
                    <xdr:colOff>114300</xdr:colOff>
                    <xdr:row>1</xdr:row>
                    <xdr:rowOff>247650</xdr:rowOff>
                  </to>
                </anchor>
              </controlPr>
            </control>
          </mc:Choice>
        </mc:AlternateContent>
        <mc:AlternateContent xmlns:mc="http://schemas.openxmlformats.org/markup-compatibility/2006">
          <mc:Choice Requires="x14">
            <control shapeId="7225" r:id="rId13" name="Option Button 57">
              <controlPr defaultSize="0" autoFill="0" autoLine="0" autoPict="0">
                <anchor moveWithCells="1">
                  <from>
                    <xdr:col>7</xdr:col>
                    <xdr:colOff>361950</xdr:colOff>
                    <xdr:row>1</xdr:row>
                    <xdr:rowOff>19050</xdr:rowOff>
                  </from>
                  <to>
                    <xdr:col>9</xdr:col>
                    <xdr:colOff>409575</xdr:colOff>
                    <xdr:row>1</xdr:row>
                    <xdr:rowOff>247650</xdr:rowOff>
                  </to>
                </anchor>
              </controlPr>
            </control>
          </mc:Choice>
        </mc:AlternateContent>
        <mc:AlternateContent xmlns:mc="http://schemas.openxmlformats.org/markup-compatibility/2006">
          <mc:Choice Requires="x14">
            <control shapeId="7226" r:id="rId14" name="Group Box 58">
              <controlPr defaultSize="0" autoFill="0" autoPict="0">
                <anchor moveWithCells="1">
                  <from>
                    <xdr:col>6</xdr:col>
                    <xdr:colOff>0</xdr:colOff>
                    <xdr:row>0</xdr:row>
                    <xdr:rowOff>361950</xdr:rowOff>
                  </from>
                  <to>
                    <xdr:col>12</xdr:col>
                    <xdr:colOff>28575</xdr:colOff>
                    <xdr:row>2</xdr:row>
                    <xdr:rowOff>0</xdr:rowOff>
                  </to>
                </anchor>
              </controlPr>
            </control>
          </mc:Choice>
        </mc:AlternateContent>
        <mc:AlternateContent xmlns:mc="http://schemas.openxmlformats.org/markup-compatibility/2006">
          <mc:Choice Requires="x14">
            <control shapeId="7229" r:id="rId15" name="Group Box 61">
              <controlPr defaultSize="0" autoFill="0" autoPict="0" macro="[0]!_xludf.FILTER">
                <anchor moveWithCells="1">
                  <from>
                    <xdr:col>0</xdr:col>
                    <xdr:colOff>47625</xdr:colOff>
                    <xdr:row>1</xdr:row>
                    <xdr:rowOff>28575</xdr:rowOff>
                  </from>
                  <to>
                    <xdr:col>2</xdr:col>
                    <xdr:colOff>238125</xdr:colOff>
                    <xdr:row>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22"/>
    <pageSetUpPr fitToPage="1"/>
  </sheetPr>
  <dimension ref="A1:BC38"/>
  <sheetViews>
    <sheetView topLeftCell="A2" zoomScale="65" workbookViewId="0">
      <selection activeCell="D53" sqref="D52:E53"/>
    </sheetView>
  </sheetViews>
  <sheetFormatPr defaultRowHeight="12.75" x14ac:dyDescent="0.2"/>
  <cols>
    <col min="1" max="1" width="6" style="222" customWidth="1"/>
    <col min="2" max="2" width="4.140625" style="222" customWidth="1"/>
    <col min="3" max="3" width="4.85546875" style="222" customWidth="1"/>
    <col min="4" max="4" width="9.140625" style="222"/>
    <col min="5" max="12" width="4.5703125" style="222" customWidth="1"/>
    <col min="13" max="13" width="5.85546875" style="222" customWidth="1"/>
    <col min="14" max="21" width="5.5703125" style="222" customWidth="1"/>
    <col min="22" max="22" width="1.7109375" style="222" customWidth="1"/>
    <col min="23" max="23" width="5.85546875" style="222" customWidth="1"/>
    <col min="24" max="26" width="6.28515625" style="222" customWidth="1"/>
    <col min="27" max="27" width="6.28515625" style="222" hidden="1" customWidth="1"/>
    <col min="28" max="30" width="6.28515625" style="222" customWidth="1"/>
    <col min="31" max="31" width="6.28515625" style="222" hidden="1" customWidth="1"/>
    <col min="32" max="32" width="6.28515625" style="222" customWidth="1"/>
    <col min="33" max="35" width="6" style="222" customWidth="1"/>
    <col min="36" max="36" width="6" style="222" hidden="1" customWidth="1"/>
    <col min="37" max="39" width="6" style="222" customWidth="1"/>
    <col min="40" max="40" width="6" style="222" hidden="1" customWidth="1"/>
    <col min="41" max="41" width="2.85546875" style="222" customWidth="1"/>
    <col min="42" max="42" width="6.7109375" style="222" customWidth="1"/>
    <col min="43" max="54" width="5.5703125" style="222" customWidth="1"/>
    <col min="55" max="16384" width="9.140625" style="222"/>
  </cols>
  <sheetData>
    <row r="1" spans="1:55" ht="36.75" customHeight="1" thickBot="1" x14ac:dyDescent="0.45">
      <c r="A1" s="992" t="s">
        <v>791</v>
      </c>
      <c r="B1" s="992"/>
      <c r="C1" s="992"/>
      <c r="D1" s="992"/>
      <c r="E1" s="992"/>
      <c r="F1" s="992"/>
      <c r="G1" s="992"/>
      <c r="H1" s="992"/>
      <c r="I1" s="992"/>
      <c r="J1" s="992"/>
      <c r="K1" s="992"/>
      <c r="L1" s="992"/>
      <c r="M1" s="992"/>
      <c r="N1" s="992"/>
      <c r="P1" s="993" t="s">
        <v>792</v>
      </c>
      <c r="Q1" s="993"/>
      <c r="R1" s="993"/>
      <c r="S1" s="993"/>
      <c r="T1" s="355" t="s">
        <v>793</v>
      </c>
      <c r="U1" s="355"/>
      <c r="V1" s="355"/>
      <c r="W1" s="355"/>
      <c r="X1" s="355"/>
      <c r="Y1" s="355"/>
      <c r="Z1" s="355"/>
      <c r="AA1" s="355"/>
      <c r="AB1" s="355"/>
      <c r="AF1" s="991" t="s">
        <v>703</v>
      </c>
      <c r="AG1" s="991"/>
      <c r="AH1" s="991"/>
      <c r="AI1" s="991">
        <f>'KB Duct Parts'!F2</f>
        <v>0</v>
      </c>
      <c r="AJ1" s="991"/>
      <c r="AK1" s="991"/>
      <c r="AL1" s="991"/>
      <c r="AM1" s="991"/>
      <c r="AN1" s="991"/>
      <c r="AO1" s="991"/>
      <c r="AP1" s="991"/>
      <c r="AQ1" s="991"/>
      <c r="AR1" s="991"/>
      <c r="AS1" s="989" t="s">
        <v>595</v>
      </c>
      <c r="AT1" s="989"/>
      <c r="AU1" s="991">
        <f>'KB Duct Parts'!Z4</f>
        <v>0</v>
      </c>
      <c r="AV1" s="991"/>
      <c r="AW1" s="991"/>
      <c r="AX1" s="991"/>
      <c r="AY1" s="989" t="s">
        <v>704</v>
      </c>
      <c r="AZ1" s="989"/>
      <c r="BA1" s="990">
        <f>'KB Duct Parts'!AE5</f>
        <v>6707.8000000000011</v>
      </c>
      <c r="BB1" s="990"/>
      <c r="BC1" s="990"/>
    </row>
    <row r="2" spans="1:55" ht="13.5" thickTop="1" x14ac:dyDescent="0.2"/>
    <row r="3" spans="1:55" ht="13.5" thickBot="1" x14ac:dyDescent="0.25">
      <c r="A3" s="883" t="s">
        <v>883</v>
      </c>
      <c r="B3" s="883"/>
      <c r="C3" s="883"/>
    </row>
    <row r="4" spans="1:55" ht="27.75" customHeight="1" thickTop="1" thickBot="1" x14ac:dyDescent="0.25">
      <c r="A4" s="883"/>
      <c r="B4" s="883"/>
      <c r="C4" s="883"/>
      <c r="E4" s="889" t="s">
        <v>774</v>
      </c>
      <c r="F4" s="890"/>
      <c r="G4" s="890"/>
      <c r="H4" s="890"/>
      <c r="I4" s="890"/>
      <c r="J4" s="890"/>
      <c r="K4" s="890"/>
      <c r="L4" s="891"/>
      <c r="N4" s="873" t="s">
        <v>775</v>
      </c>
      <c r="O4" s="874"/>
      <c r="P4" s="874"/>
      <c r="Q4" s="874"/>
      <c r="R4" s="874"/>
      <c r="S4" s="874"/>
      <c r="T4" s="874"/>
      <c r="U4" s="875"/>
      <c r="W4" s="316"/>
      <c r="X4" s="866" t="s">
        <v>780</v>
      </c>
      <c r="Y4" s="867"/>
      <c r="Z4" s="867"/>
      <c r="AA4" s="867"/>
      <c r="AB4" s="867"/>
      <c r="AC4" s="867"/>
      <c r="AD4" s="868"/>
      <c r="AE4" s="332"/>
      <c r="AF4" s="320"/>
      <c r="AG4" s="866" t="s">
        <v>781</v>
      </c>
      <c r="AH4" s="867"/>
      <c r="AI4" s="867"/>
      <c r="AJ4" s="867"/>
      <c r="AK4" s="867"/>
      <c r="AL4" s="867"/>
      <c r="AM4" s="868"/>
      <c r="AN4" s="351"/>
      <c r="AP4" s="316"/>
      <c r="AQ4" s="877" t="s">
        <v>779</v>
      </c>
      <c r="AR4" s="878"/>
      <c r="AS4" s="878"/>
      <c r="AT4" s="878"/>
      <c r="AU4" s="878"/>
      <c r="AV4" s="878"/>
      <c r="AW4" s="878"/>
      <c r="AX4" s="878"/>
      <c r="AY4" s="878"/>
      <c r="AZ4" s="878"/>
      <c r="BA4" s="878"/>
      <c r="BB4" s="879"/>
    </row>
    <row r="5" spans="1:55" ht="19.5" thickTop="1" thickBot="1" x14ac:dyDescent="0.3">
      <c r="A5" s="362"/>
      <c r="B5" s="362"/>
      <c r="C5" s="362"/>
      <c r="E5" s="880" t="s">
        <v>86</v>
      </c>
      <c r="F5" s="888"/>
      <c r="G5" s="888"/>
      <c r="H5" s="888"/>
      <c r="I5" s="869" t="s">
        <v>776</v>
      </c>
      <c r="J5" s="870"/>
      <c r="K5" s="870"/>
      <c r="L5" s="871"/>
      <c r="N5" s="872" t="s">
        <v>87</v>
      </c>
      <c r="O5" s="870"/>
      <c r="P5" s="870"/>
      <c r="Q5" s="870"/>
      <c r="R5" s="869" t="s">
        <v>88</v>
      </c>
      <c r="S5" s="870"/>
      <c r="T5" s="870"/>
      <c r="U5" s="871"/>
      <c r="W5" s="317"/>
      <c r="X5" s="872" t="s">
        <v>776</v>
      </c>
      <c r="Y5" s="870"/>
      <c r="Z5" s="870"/>
      <c r="AA5" s="870"/>
      <c r="AB5" s="863" t="s">
        <v>777</v>
      </c>
      <c r="AC5" s="864"/>
      <c r="AD5" s="865"/>
      <c r="AE5" s="331"/>
      <c r="AF5" s="321"/>
      <c r="AG5" s="872" t="s">
        <v>776</v>
      </c>
      <c r="AH5" s="870"/>
      <c r="AI5" s="870"/>
      <c r="AJ5" s="870"/>
      <c r="AK5" s="863" t="s">
        <v>777</v>
      </c>
      <c r="AL5" s="864"/>
      <c r="AM5" s="865"/>
      <c r="AN5" s="337"/>
      <c r="AP5" s="317"/>
      <c r="AQ5" s="880" t="s">
        <v>778</v>
      </c>
      <c r="AR5" s="881"/>
      <c r="AS5" s="881"/>
      <c r="AT5" s="881"/>
      <c r="AU5" s="869" t="s">
        <v>776</v>
      </c>
      <c r="AV5" s="870"/>
      <c r="AW5" s="870"/>
      <c r="AX5" s="870"/>
      <c r="AY5" s="869" t="s">
        <v>777</v>
      </c>
      <c r="AZ5" s="870"/>
      <c r="BA5" s="870"/>
      <c r="BB5" s="871"/>
    </row>
    <row r="6" spans="1:55" ht="14.25" customHeight="1" x14ac:dyDescent="0.2">
      <c r="A6" s="361"/>
      <c r="B6" s="361"/>
      <c r="C6" s="361"/>
      <c r="E6" s="338">
        <v>90</v>
      </c>
      <c r="F6" s="226">
        <v>60</v>
      </c>
      <c r="G6" s="226">
        <v>45</v>
      </c>
      <c r="H6" s="339">
        <v>30</v>
      </c>
      <c r="I6" s="340">
        <v>90</v>
      </c>
      <c r="J6" s="226">
        <v>60</v>
      </c>
      <c r="K6" s="226">
        <v>45</v>
      </c>
      <c r="L6" s="229">
        <v>30</v>
      </c>
      <c r="M6" s="224"/>
      <c r="N6" s="225">
        <v>90</v>
      </c>
      <c r="O6" s="226">
        <v>60</v>
      </c>
      <c r="P6" s="226">
        <v>45</v>
      </c>
      <c r="Q6" s="342">
        <v>30</v>
      </c>
      <c r="R6" s="340">
        <v>90</v>
      </c>
      <c r="S6" s="226">
        <v>60</v>
      </c>
      <c r="T6" s="226">
        <v>45</v>
      </c>
      <c r="U6" s="229">
        <v>30</v>
      </c>
      <c r="V6" s="224"/>
      <c r="W6" s="318"/>
      <c r="X6" s="225">
        <v>90</v>
      </c>
      <c r="Y6" s="226">
        <v>60</v>
      </c>
      <c r="Z6" s="226">
        <v>45</v>
      </c>
      <c r="AA6" s="227">
        <v>30</v>
      </c>
      <c r="AB6" s="228">
        <v>90</v>
      </c>
      <c r="AC6" s="226">
        <v>60</v>
      </c>
      <c r="AD6" s="352">
        <v>45</v>
      </c>
      <c r="AE6" s="345">
        <v>30</v>
      </c>
      <c r="AF6" s="353"/>
      <c r="AG6" s="225">
        <v>90</v>
      </c>
      <c r="AH6" s="226">
        <v>60</v>
      </c>
      <c r="AI6" s="226">
        <v>45</v>
      </c>
      <c r="AJ6" s="343">
        <v>30</v>
      </c>
      <c r="AK6" s="228">
        <v>90</v>
      </c>
      <c r="AL6" s="226">
        <v>60</v>
      </c>
      <c r="AM6" s="352">
        <v>45</v>
      </c>
      <c r="AN6" s="354">
        <v>30</v>
      </c>
      <c r="AO6" s="224"/>
      <c r="AP6" s="224"/>
      <c r="AQ6" s="347">
        <v>90</v>
      </c>
      <c r="AR6" s="226">
        <v>60</v>
      </c>
      <c r="AS6" s="226">
        <v>45</v>
      </c>
      <c r="AT6" s="348">
        <v>30</v>
      </c>
      <c r="AU6" s="228">
        <v>90</v>
      </c>
      <c r="AV6" s="226">
        <v>60</v>
      </c>
      <c r="AW6" s="226">
        <v>45</v>
      </c>
      <c r="AX6" s="343">
        <v>30</v>
      </c>
      <c r="AY6" s="340">
        <v>90</v>
      </c>
      <c r="AZ6" s="349">
        <v>60</v>
      </c>
      <c r="BA6" s="349">
        <v>45</v>
      </c>
      <c r="BB6" s="350">
        <v>30</v>
      </c>
    </row>
    <row r="7" spans="1:55" ht="24" customHeight="1" x14ac:dyDescent="0.3">
      <c r="A7" s="994" t="s">
        <v>854</v>
      </c>
      <c r="B7" s="994"/>
      <c r="C7" s="994"/>
      <c r="D7" s="223">
        <v>4</v>
      </c>
      <c r="E7" s="995"/>
      <c r="F7" s="996"/>
      <c r="G7" s="996"/>
      <c r="H7" s="997"/>
      <c r="I7" s="260"/>
      <c r="J7" s="258"/>
      <c r="K7" s="258"/>
      <c r="L7" s="261"/>
      <c r="M7" s="223">
        <v>4</v>
      </c>
      <c r="N7" s="286"/>
      <c r="O7" s="287"/>
      <c r="P7" s="287"/>
      <c r="Q7" s="288"/>
      <c r="R7" s="289"/>
      <c r="S7" s="287"/>
      <c r="T7" s="287"/>
      <c r="U7" s="290"/>
      <c r="W7" s="319">
        <v>4</v>
      </c>
      <c r="X7" s="257"/>
      <c r="Y7" s="258"/>
      <c r="Z7" s="258"/>
      <c r="AA7" s="258"/>
      <c r="AB7" s="260"/>
      <c r="AC7" s="258"/>
      <c r="AD7" s="261"/>
      <c r="AE7" s="328"/>
      <c r="AF7" s="319">
        <v>4</v>
      </c>
      <c r="AG7" s="257"/>
      <c r="AH7" s="258"/>
      <c r="AI7" s="258"/>
      <c r="AJ7" s="259"/>
      <c r="AK7" s="260"/>
      <c r="AL7" s="258"/>
      <c r="AM7" s="261"/>
      <c r="AN7" s="334"/>
      <c r="AP7" s="319">
        <v>4</v>
      </c>
      <c r="AQ7" s="198"/>
      <c r="AR7" s="194"/>
      <c r="AS7" s="194"/>
      <c r="AT7" s="200"/>
      <c r="AU7" s="194"/>
      <c r="AV7" s="194"/>
      <c r="AW7" s="194"/>
      <c r="AX7" s="194"/>
      <c r="AY7" s="236"/>
      <c r="AZ7" s="194"/>
      <c r="BA7" s="194"/>
      <c r="BB7" s="195"/>
    </row>
    <row r="8" spans="1:55" ht="20.25" x14ac:dyDescent="0.3">
      <c r="A8" s="994"/>
      <c r="B8" s="994"/>
      <c r="C8" s="994"/>
      <c r="D8" s="223">
        <v>5</v>
      </c>
      <c r="E8" s="998"/>
      <c r="F8" s="999"/>
      <c r="G8" s="999"/>
      <c r="H8" s="1000"/>
      <c r="I8" s="265"/>
      <c r="J8" s="263"/>
      <c r="K8" s="263"/>
      <c r="L8" s="266"/>
      <c r="M8" s="223">
        <v>5</v>
      </c>
      <c r="N8" s="281"/>
      <c r="O8" s="282"/>
      <c r="P8" s="282"/>
      <c r="Q8" s="283"/>
      <c r="R8" s="284"/>
      <c r="S8" s="282"/>
      <c r="T8" s="282"/>
      <c r="U8" s="285"/>
      <c r="W8" s="319">
        <v>5</v>
      </c>
      <c r="X8" s="262"/>
      <c r="Y8" s="263"/>
      <c r="Z8" s="263"/>
      <c r="AA8" s="263"/>
      <c r="AB8" s="265"/>
      <c r="AC8" s="263"/>
      <c r="AD8" s="266"/>
      <c r="AE8" s="329"/>
      <c r="AF8" s="319">
        <v>5</v>
      </c>
      <c r="AG8" s="262"/>
      <c r="AH8" s="263"/>
      <c r="AI8" s="263"/>
      <c r="AJ8" s="264"/>
      <c r="AK8" s="265"/>
      <c r="AL8" s="263"/>
      <c r="AM8" s="266"/>
      <c r="AN8" s="335"/>
      <c r="AP8" s="319">
        <v>5</v>
      </c>
      <c r="AQ8" s="198"/>
      <c r="AR8" s="194"/>
      <c r="AS8" s="194"/>
      <c r="AT8" s="200"/>
      <c r="AU8" s="194"/>
      <c r="AV8" s="194"/>
      <c r="AW8" s="194"/>
      <c r="AX8" s="194"/>
      <c r="AY8" s="236"/>
      <c r="AZ8" s="194"/>
      <c r="BA8" s="194"/>
      <c r="BB8" s="195"/>
    </row>
    <row r="9" spans="1:55" ht="20.25" x14ac:dyDescent="0.3">
      <c r="A9" s="994"/>
      <c r="B9" s="994"/>
      <c r="C9" s="994"/>
      <c r="D9" s="223">
        <v>6</v>
      </c>
      <c r="E9" s="1001"/>
      <c r="F9" s="1002"/>
      <c r="G9" s="1002"/>
      <c r="H9" s="1003"/>
      <c r="I9" s="267"/>
      <c r="J9" s="268"/>
      <c r="K9" s="268"/>
      <c r="L9" s="269"/>
      <c r="M9" s="223">
        <v>6</v>
      </c>
      <c r="N9" s="286"/>
      <c r="O9" s="287"/>
      <c r="P9" s="287"/>
      <c r="Q9" s="288"/>
      <c r="R9" s="289"/>
      <c r="S9" s="287"/>
      <c r="T9" s="287"/>
      <c r="U9" s="290"/>
      <c r="W9" s="319">
        <v>6</v>
      </c>
      <c r="X9" s="257"/>
      <c r="Y9" s="258"/>
      <c r="Z9" s="258"/>
      <c r="AA9" s="258"/>
      <c r="AB9" s="260"/>
      <c r="AC9" s="258"/>
      <c r="AD9" s="261"/>
      <c r="AE9" s="328"/>
      <c r="AF9" s="319">
        <v>6</v>
      </c>
      <c r="AG9" s="257"/>
      <c r="AH9" s="258"/>
      <c r="AI9" s="258"/>
      <c r="AJ9" s="259"/>
      <c r="AK9" s="260"/>
      <c r="AL9" s="258"/>
      <c r="AM9" s="261"/>
      <c r="AN9" s="334"/>
      <c r="AP9" s="319">
        <v>6</v>
      </c>
      <c r="AQ9" s="244"/>
      <c r="AR9" s="196"/>
      <c r="AS9" s="196"/>
      <c r="AT9" s="245"/>
      <c r="AU9" s="196"/>
      <c r="AV9" s="196"/>
      <c r="AW9" s="196"/>
      <c r="AX9" s="196"/>
      <c r="AY9" s="247"/>
      <c r="AZ9" s="196"/>
      <c r="BA9" s="196"/>
      <c r="BB9" s="197"/>
    </row>
    <row r="10" spans="1:55" ht="20.25" x14ac:dyDescent="0.3">
      <c r="A10" s="994"/>
      <c r="B10" s="994"/>
      <c r="C10" s="994"/>
      <c r="D10" s="223">
        <v>7</v>
      </c>
      <c r="E10" s="270"/>
      <c r="F10" s="271"/>
      <c r="G10" s="271"/>
      <c r="H10" s="272"/>
      <c r="I10" s="265"/>
      <c r="J10" s="263"/>
      <c r="K10" s="263"/>
      <c r="L10" s="266"/>
      <c r="M10" s="223">
        <v>7</v>
      </c>
      <c r="N10" s="291"/>
      <c r="O10" s="292"/>
      <c r="P10" s="292"/>
      <c r="Q10" s="293"/>
      <c r="R10" s="294"/>
      <c r="S10" s="292"/>
      <c r="T10" s="292"/>
      <c r="U10" s="295"/>
      <c r="W10" s="319">
        <v>7</v>
      </c>
      <c r="X10" s="262"/>
      <c r="Y10" s="263"/>
      <c r="Z10" s="263"/>
      <c r="AA10" s="263"/>
      <c r="AB10" s="265"/>
      <c r="AC10" s="263"/>
      <c r="AD10" s="266"/>
      <c r="AE10" s="329"/>
      <c r="AF10" s="319">
        <v>7</v>
      </c>
      <c r="AG10" s="262"/>
      <c r="AH10" s="263"/>
      <c r="AI10" s="263"/>
      <c r="AJ10" s="264"/>
      <c r="AK10" s="265"/>
      <c r="AL10" s="263"/>
      <c r="AM10" s="266"/>
      <c r="AN10" s="335"/>
      <c r="AP10" s="319">
        <v>7</v>
      </c>
      <c r="AQ10" s="1004" t="s">
        <v>554</v>
      </c>
      <c r="AR10" s="1005"/>
      <c r="AS10" s="1005"/>
      <c r="AT10" s="1006"/>
      <c r="AU10" s="284"/>
      <c r="AV10" s="282"/>
      <c r="AW10" s="282"/>
      <c r="AX10" s="283"/>
      <c r="AY10" s="284"/>
      <c r="AZ10" s="282"/>
      <c r="BA10" s="282"/>
      <c r="BB10" s="283"/>
    </row>
    <row r="11" spans="1:55" ht="21" thickBot="1" x14ac:dyDescent="0.35">
      <c r="D11" s="223">
        <v>8</v>
      </c>
      <c r="E11" s="270"/>
      <c r="F11" s="271"/>
      <c r="G11" s="271"/>
      <c r="H11" s="272"/>
      <c r="I11" s="260"/>
      <c r="J11" s="258"/>
      <c r="K11" s="258"/>
      <c r="L11" s="261"/>
      <c r="M11" s="223">
        <v>8</v>
      </c>
      <c r="N11" s="296"/>
      <c r="O11" s="297"/>
      <c r="P11" s="297"/>
      <c r="Q11" s="298"/>
      <c r="R11" s="299"/>
      <c r="S11" s="297"/>
      <c r="T11" s="297"/>
      <c r="U11" s="300"/>
      <c r="W11" s="319">
        <v>8</v>
      </c>
      <c r="X11" s="257"/>
      <c r="Y11" s="258"/>
      <c r="Z11" s="258"/>
      <c r="AA11" s="258"/>
      <c r="AB11" s="260"/>
      <c r="AC11" s="258"/>
      <c r="AD11" s="261"/>
      <c r="AE11" s="328"/>
      <c r="AF11" s="319">
        <v>8</v>
      </c>
      <c r="AG11" s="257"/>
      <c r="AH11" s="258"/>
      <c r="AI11" s="258"/>
      <c r="AJ11" s="259"/>
      <c r="AK11" s="260"/>
      <c r="AL11" s="258"/>
      <c r="AM11" s="261"/>
      <c r="AN11" s="334"/>
      <c r="AP11" s="319">
        <v>8</v>
      </c>
      <c r="AQ11" s="1007"/>
      <c r="AR11" s="1008"/>
      <c r="AS11" s="1008"/>
      <c r="AT11" s="1009"/>
      <c r="AU11" s="289"/>
      <c r="AV11" s="287"/>
      <c r="AW11" s="287"/>
      <c r="AX11" s="288"/>
      <c r="AY11" s="289"/>
      <c r="AZ11" s="287"/>
      <c r="BA11" s="287"/>
      <c r="BB11" s="288"/>
    </row>
    <row r="12" spans="1:55" ht="21" thickTop="1" x14ac:dyDescent="0.3">
      <c r="D12" s="223">
        <v>9</v>
      </c>
      <c r="E12" s="270"/>
      <c r="F12" s="271"/>
      <c r="G12" s="271"/>
      <c r="H12" s="272"/>
      <c r="I12" s="265"/>
      <c r="J12" s="263"/>
      <c r="K12" s="263"/>
      <c r="L12" s="266"/>
      <c r="W12" s="319">
        <v>9</v>
      </c>
      <c r="X12" s="262"/>
      <c r="Y12" s="263"/>
      <c r="Z12" s="263"/>
      <c r="AA12" s="263"/>
      <c r="AB12" s="265"/>
      <c r="AC12" s="263"/>
      <c r="AD12" s="266"/>
      <c r="AE12" s="329"/>
      <c r="AF12" s="319">
        <v>9</v>
      </c>
      <c r="AG12" s="262"/>
      <c r="AH12" s="263"/>
      <c r="AI12" s="263"/>
      <c r="AJ12" s="264"/>
      <c r="AK12" s="265"/>
      <c r="AL12" s="263"/>
      <c r="AM12" s="266"/>
      <c r="AN12" s="335"/>
      <c r="AP12" s="319">
        <v>9</v>
      </c>
      <c r="AQ12" s="1007"/>
      <c r="AR12" s="1008"/>
      <c r="AS12" s="1008"/>
      <c r="AT12" s="1009"/>
      <c r="AU12" s="284"/>
      <c r="AV12" s="282"/>
      <c r="AW12" s="282"/>
      <c r="AX12" s="283"/>
      <c r="AY12" s="284"/>
      <c r="AZ12" s="282"/>
      <c r="BA12" s="282"/>
      <c r="BB12" s="283"/>
    </row>
    <row r="13" spans="1:55" ht="20.25" x14ac:dyDescent="0.3">
      <c r="D13" s="223">
        <v>10</v>
      </c>
      <c r="E13" s="270"/>
      <c r="F13" s="271"/>
      <c r="G13" s="271"/>
      <c r="H13" s="272"/>
      <c r="I13" s="267"/>
      <c r="J13" s="268"/>
      <c r="K13" s="268"/>
      <c r="L13" s="269"/>
      <c r="W13" s="319">
        <v>10</v>
      </c>
      <c r="X13" s="257"/>
      <c r="Y13" s="258"/>
      <c r="Z13" s="258"/>
      <c r="AA13" s="258"/>
      <c r="AB13" s="260"/>
      <c r="AC13" s="258"/>
      <c r="AD13" s="261"/>
      <c r="AE13" s="328"/>
      <c r="AF13" s="319">
        <v>10</v>
      </c>
      <c r="AG13" s="257"/>
      <c r="AH13" s="258"/>
      <c r="AI13" s="258"/>
      <c r="AJ13" s="259"/>
      <c r="AK13" s="260"/>
      <c r="AL13" s="258"/>
      <c r="AM13" s="261"/>
      <c r="AN13" s="334"/>
      <c r="AP13" s="319">
        <v>10</v>
      </c>
      <c r="AQ13" s="1007"/>
      <c r="AR13" s="1008"/>
      <c r="AS13" s="1008"/>
      <c r="AT13" s="1009"/>
      <c r="AU13" s="289"/>
      <c r="AV13" s="287"/>
      <c r="AW13" s="287"/>
      <c r="AX13" s="288"/>
      <c r="AY13" s="289"/>
      <c r="AZ13" s="287"/>
      <c r="BA13" s="287"/>
      <c r="BB13" s="288"/>
    </row>
    <row r="14" spans="1:55" ht="20.25" x14ac:dyDescent="0.3">
      <c r="D14" s="223">
        <v>11</v>
      </c>
      <c r="E14" s="270"/>
      <c r="F14" s="271"/>
      <c r="G14" s="271"/>
      <c r="H14" s="272"/>
      <c r="I14" s="273"/>
      <c r="J14" s="271"/>
      <c r="K14" s="271"/>
      <c r="L14" s="274"/>
      <c r="W14" s="319">
        <v>11</v>
      </c>
      <c r="X14" s="262"/>
      <c r="Y14" s="263"/>
      <c r="Z14" s="263"/>
      <c r="AA14" s="263"/>
      <c r="AB14" s="265"/>
      <c r="AC14" s="263"/>
      <c r="AD14" s="266"/>
      <c r="AE14" s="329"/>
      <c r="AF14" s="319">
        <v>11</v>
      </c>
      <c r="AG14" s="262"/>
      <c r="AH14" s="263"/>
      <c r="AI14" s="263"/>
      <c r="AJ14" s="264"/>
      <c r="AK14" s="265"/>
      <c r="AL14" s="263"/>
      <c r="AM14" s="266"/>
      <c r="AN14" s="335"/>
      <c r="AP14" s="319">
        <v>11</v>
      </c>
      <c r="AQ14" s="1007"/>
      <c r="AR14" s="1008"/>
      <c r="AS14" s="1008"/>
      <c r="AT14" s="1009"/>
      <c r="AU14" s="284"/>
      <c r="AV14" s="282"/>
      <c r="AW14" s="282"/>
      <c r="AX14" s="283"/>
      <c r="AY14" s="284"/>
      <c r="AZ14" s="282"/>
      <c r="BA14" s="282"/>
      <c r="BB14" s="283"/>
    </row>
    <row r="15" spans="1:55" ht="21" thickBot="1" x14ac:dyDescent="0.35">
      <c r="D15" s="223">
        <v>12</v>
      </c>
      <c r="E15" s="275"/>
      <c r="F15" s="276"/>
      <c r="G15" s="276"/>
      <c r="H15" s="277"/>
      <c r="I15" s="278"/>
      <c r="J15" s="279"/>
      <c r="K15" s="279"/>
      <c r="L15" s="280"/>
      <c r="W15" s="319">
        <v>12</v>
      </c>
      <c r="X15" s="257"/>
      <c r="Y15" s="258"/>
      <c r="Z15" s="258"/>
      <c r="AA15" s="258"/>
      <c r="AB15" s="260"/>
      <c r="AC15" s="258"/>
      <c r="AD15" s="261"/>
      <c r="AE15" s="328"/>
      <c r="AF15" s="319">
        <v>12</v>
      </c>
      <c r="AG15" s="257"/>
      <c r="AH15" s="258"/>
      <c r="AI15" s="258"/>
      <c r="AJ15" s="259"/>
      <c r="AK15" s="260"/>
      <c r="AL15" s="258"/>
      <c r="AM15" s="261"/>
      <c r="AN15" s="334"/>
      <c r="AP15" s="319">
        <v>12</v>
      </c>
      <c r="AQ15" s="1007"/>
      <c r="AR15" s="1008"/>
      <c r="AS15" s="1008"/>
      <c r="AT15" s="1009"/>
      <c r="AU15" s="289"/>
      <c r="AV15" s="287"/>
      <c r="AW15" s="287"/>
      <c r="AX15" s="288"/>
      <c r="AY15" s="289"/>
      <c r="AZ15" s="287"/>
      <c r="BA15" s="287"/>
      <c r="BB15" s="288"/>
    </row>
    <row r="16" spans="1:55" ht="21" thickTop="1" x14ac:dyDescent="0.3">
      <c r="W16" s="319">
        <v>13</v>
      </c>
      <c r="X16" s="262"/>
      <c r="Y16" s="263"/>
      <c r="Z16" s="263"/>
      <c r="AA16" s="263"/>
      <c r="AB16" s="265"/>
      <c r="AC16" s="263"/>
      <c r="AD16" s="266"/>
      <c r="AE16" s="329"/>
      <c r="AF16" s="319">
        <v>13</v>
      </c>
      <c r="AG16" s="262"/>
      <c r="AH16" s="263"/>
      <c r="AI16" s="263"/>
      <c r="AJ16" s="264"/>
      <c r="AK16" s="265"/>
      <c r="AL16" s="263"/>
      <c r="AM16" s="266"/>
      <c r="AN16" s="335"/>
      <c r="AP16" s="319">
        <v>13</v>
      </c>
      <c r="AQ16" s="1007"/>
      <c r="AR16" s="1008"/>
      <c r="AS16" s="1008"/>
      <c r="AT16" s="1009"/>
      <c r="AU16" s="284"/>
      <c r="AV16" s="282"/>
      <c r="AW16" s="282"/>
      <c r="AX16" s="283"/>
      <c r="AY16" s="284"/>
      <c r="AZ16" s="282"/>
      <c r="BA16" s="282"/>
      <c r="BB16" s="283"/>
    </row>
    <row r="17" spans="23:54" ht="20.25" x14ac:dyDescent="0.3">
      <c r="W17" s="319">
        <v>14</v>
      </c>
      <c r="X17" s="257"/>
      <c r="Y17" s="258"/>
      <c r="Z17" s="258"/>
      <c r="AA17" s="258"/>
      <c r="AB17" s="260"/>
      <c r="AC17" s="258"/>
      <c r="AD17" s="261"/>
      <c r="AE17" s="328"/>
      <c r="AF17" s="319">
        <v>14</v>
      </c>
      <c r="AG17" s="257"/>
      <c r="AH17" s="258"/>
      <c r="AI17" s="258"/>
      <c r="AJ17" s="259"/>
      <c r="AK17" s="260"/>
      <c r="AL17" s="258"/>
      <c r="AM17" s="261"/>
      <c r="AN17" s="334"/>
      <c r="AP17" s="319">
        <v>14</v>
      </c>
      <c r="AQ17" s="1007"/>
      <c r="AR17" s="1008"/>
      <c r="AS17" s="1008"/>
      <c r="AT17" s="1009"/>
      <c r="AU17" s="289"/>
      <c r="AV17" s="287"/>
      <c r="AW17" s="287"/>
      <c r="AX17" s="288"/>
      <c r="AY17" s="289"/>
      <c r="AZ17" s="287"/>
      <c r="BA17" s="287"/>
      <c r="BB17" s="288"/>
    </row>
    <row r="18" spans="23:54" ht="21" thickBot="1" x14ac:dyDescent="0.35">
      <c r="W18" s="319">
        <v>15</v>
      </c>
      <c r="X18" s="301"/>
      <c r="Y18" s="302"/>
      <c r="Z18" s="302"/>
      <c r="AA18" s="302"/>
      <c r="AB18" s="303"/>
      <c r="AC18" s="302"/>
      <c r="AD18" s="304"/>
      <c r="AE18" s="330"/>
      <c r="AF18" s="322">
        <v>15</v>
      </c>
      <c r="AG18" s="301"/>
      <c r="AH18" s="302"/>
      <c r="AI18" s="302"/>
      <c r="AJ18" s="309"/>
      <c r="AK18" s="303"/>
      <c r="AL18" s="302"/>
      <c r="AM18" s="304"/>
      <c r="AN18" s="336"/>
      <c r="AP18" s="319">
        <v>15</v>
      </c>
      <c r="AQ18" s="1007"/>
      <c r="AR18" s="1008"/>
      <c r="AS18" s="1008"/>
      <c r="AT18" s="1009"/>
      <c r="AU18" s="284"/>
      <c r="AV18" s="282"/>
      <c r="AW18" s="282"/>
      <c r="AX18" s="283"/>
      <c r="AY18" s="284"/>
      <c r="AZ18" s="282"/>
      <c r="BA18" s="282"/>
      <c r="BB18" s="283"/>
    </row>
    <row r="19" spans="23:54" ht="21" thickTop="1" x14ac:dyDescent="0.3">
      <c r="AP19" s="319">
        <v>16</v>
      </c>
      <c r="AQ19" s="1007"/>
      <c r="AR19" s="1008"/>
      <c r="AS19" s="1008"/>
      <c r="AT19" s="1009"/>
      <c r="AU19" s="289"/>
      <c r="AV19" s="287"/>
      <c r="AW19" s="287"/>
      <c r="AX19" s="288"/>
      <c r="AY19" s="289"/>
      <c r="AZ19" s="287"/>
      <c r="BA19" s="287"/>
      <c r="BB19" s="288"/>
    </row>
    <row r="20" spans="23:54" ht="20.25" x14ac:dyDescent="0.3">
      <c r="AP20" s="319">
        <v>17</v>
      </c>
      <c r="AQ20" s="1007"/>
      <c r="AR20" s="1008"/>
      <c r="AS20" s="1008"/>
      <c r="AT20" s="1009"/>
      <c r="AU20" s="284"/>
      <c r="AV20" s="282"/>
      <c r="AW20" s="282"/>
      <c r="AX20" s="283"/>
      <c r="AY20" s="284"/>
      <c r="AZ20" s="282"/>
      <c r="BA20" s="282"/>
      <c r="BB20" s="283"/>
    </row>
    <row r="21" spans="23:54" ht="20.25" x14ac:dyDescent="0.3">
      <c r="AP21" s="319">
        <v>18</v>
      </c>
      <c r="AQ21" s="1007"/>
      <c r="AR21" s="1008"/>
      <c r="AS21" s="1008"/>
      <c r="AT21" s="1009"/>
      <c r="AU21" s="289"/>
      <c r="AV21" s="287"/>
      <c r="AW21" s="287"/>
      <c r="AX21" s="288"/>
      <c r="AY21" s="289"/>
      <c r="AZ21" s="287"/>
      <c r="BA21" s="287"/>
      <c r="BB21" s="288"/>
    </row>
    <row r="22" spans="23:54" ht="20.25" x14ac:dyDescent="0.3">
      <c r="AP22" s="319">
        <v>19</v>
      </c>
      <c r="AQ22" s="1007"/>
      <c r="AR22" s="1008"/>
      <c r="AS22" s="1008"/>
      <c r="AT22" s="1009"/>
      <c r="AU22" s="284"/>
      <c r="AV22" s="282"/>
      <c r="AW22" s="282"/>
      <c r="AX22" s="283"/>
      <c r="AY22" s="284"/>
      <c r="AZ22" s="282"/>
      <c r="BA22" s="282"/>
      <c r="BB22" s="283"/>
    </row>
    <row r="23" spans="23:54" ht="20.25" x14ac:dyDescent="0.3">
      <c r="AP23" s="319">
        <v>20</v>
      </c>
      <c r="AQ23" s="1007"/>
      <c r="AR23" s="1008"/>
      <c r="AS23" s="1008"/>
      <c r="AT23" s="1009"/>
      <c r="AU23" s="289"/>
      <c r="AV23" s="287"/>
      <c r="AW23" s="287"/>
      <c r="AX23" s="288"/>
      <c r="AY23" s="289"/>
      <c r="AZ23" s="287"/>
      <c r="BA23" s="287"/>
      <c r="BB23" s="288"/>
    </row>
    <row r="24" spans="23:54" ht="20.25" x14ac:dyDescent="0.3">
      <c r="AP24" s="319">
        <v>22</v>
      </c>
      <c r="AQ24" s="1007"/>
      <c r="AR24" s="1008"/>
      <c r="AS24" s="1008"/>
      <c r="AT24" s="1009"/>
      <c r="AU24" s="284"/>
      <c r="AV24" s="282"/>
      <c r="AW24" s="282"/>
      <c r="AX24" s="283"/>
      <c r="AY24" s="284"/>
      <c r="AZ24" s="282"/>
      <c r="BA24" s="282"/>
      <c r="BB24" s="283"/>
    </row>
    <row r="25" spans="23:54" ht="20.25" x14ac:dyDescent="0.3">
      <c r="AP25" s="319">
        <v>24</v>
      </c>
      <c r="AQ25" s="1007"/>
      <c r="AR25" s="1008"/>
      <c r="AS25" s="1008"/>
      <c r="AT25" s="1009"/>
      <c r="AU25" s="289"/>
      <c r="AV25" s="287"/>
      <c r="AW25" s="287"/>
      <c r="AX25" s="288"/>
      <c r="AY25" s="289"/>
      <c r="AZ25" s="287"/>
      <c r="BA25" s="287"/>
      <c r="BB25" s="288"/>
    </row>
    <row r="26" spans="23:54" ht="23.25" x14ac:dyDescent="0.35">
      <c r="AP26" s="323">
        <v>26</v>
      </c>
      <c r="AQ26" s="1007"/>
      <c r="AR26" s="1008"/>
      <c r="AS26" s="1008"/>
      <c r="AT26" s="1009"/>
      <c r="AU26" s="284"/>
      <c r="AV26" s="282"/>
      <c r="AW26" s="282"/>
      <c r="AX26" s="283"/>
      <c r="AY26" s="284"/>
      <c r="AZ26" s="282"/>
      <c r="BA26" s="282"/>
      <c r="BB26" s="283"/>
    </row>
    <row r="27" spans="23:54" ht="23.25" x14ac:dyDescent="0.35">
      <c r="AP27" s="323">
        <v>28</v>
      </c>
      <c r="AQ27" s="1007"/>
      <c r="AR27" s="1008"/>
      <c r="AS27" s="1008"/>
      <c r="AT27" s="1009"/>
      <c r="AU27" s="289"/>
      <c r="AV27" s="287"/>
      <c r="AW27" s="287"/>
      <c r="AX27" s="288"/>
      <c r="AY27" s="289"/>
      <c r="AZ27" s="287"/>
      <c r="BA27" s="287"/>
      <c r="BB27" s="288"/>
    </row>
    <row r="28" spans="23:54" ht="23.25" x14ac:dyDescent="0.35">
      <c r="AP28" s="323">
        <v>30</v>
      </c>
      <c r="AQ28" s="1007"/>
      <c r="AR28" s="1008"/>
      <c r="AS28" s="1008"/>
      <c r="AT28" s="1009"/>
      <c r="AU28" s="284"/>
      <c r="AV28" s="282"/>
      <c r="AW28" s="282"/>
      <c r="AX28" s="283"/>
      <c r="AY28" s="284"/>
      <c r="AZ28" s="282"/>
      <c r="BA28" s="282"/>
      <c r="BB28" s="283"/>
    </row>
    <row r="29" spans="23:54" ht="23.25" x14ac:dyDescent="0.35">
      <c r="AP29" s="323">
        <v>32</v>
      </c>
      <c r="AQ29" s="1007"/>
      <c r="AR29" s="1008"/>
      <c r="AS29" s="1008"/>
      <c r="AT29" s="1009"/>
      <c r="AU29" s="289"/>
      <c r="AV29" s="287"/>
      <c r="AW29" s="287"/>
      <c r="AX29" s="288"/>
      <c r="AY29" s="289"/>
      <c r="AZ29" s="287"/>
      <c r="BA29" s="287"/>
      <c r="BB29" s="288"/>
    </row>
    <row r="30" spans="23:54" ht="23.25" x14ac:dyDescent="0.35">
      <c r="AP30" s="323">
        <v>34</v>
      </c>
      <c r="AQ30" s="1007"/>
      <c r="AR30" s="1008"/>
      <c r="AS30" s="1008"/>
      <c r="AT30" s="1009"/>
      <c r="AU30" s="284"/>
      <c r="AV30" s="282"/>
      <c r="AW30" s="282"/>
      <c r="AX30" s="283"/>
      <c r="AY30" s="284"/>
      <c r="AZ30" s="282"/>
      <c r="BA30" s="282"/>
      <c r="BB30" s="283"/>
    </row>
    <row r="31" spans="23:54" ht="23.25" x14ac:dyDescent="0.35">
      <c r="AP31" s="323">
        <v>36</v>
      </c>
      <c r="AQ31" s="1007"/>
      <c r="AR31" s="1008"/>
      <c r="AS31" s="1008"/>
      <c r="AT31" s="1009"/>
      <c r="AU31" s="289"/>
      <c r="AV31" s="287"/>
      <c r="AW31" s="287"/>
      <c r="AX31" s="288"/>
      <c r="AY31" s="289"/>
      <c r="AZ31" s="287"/>
      <c r="BA31" s="287"/>
      <c r="BB31" s="288"/>
    </row>
    <row r="32" spans="23:54" ht="23.25" x14ac:dyDescent="0.35">
      <c r="AP32" s="323">
        <v>38</v>
      </c>
      <c r="AQ32" s="1007"/>
      <c r="AR32" s="1008"/>
      <c r="AS32" s="1008"/>
      <c r="AT32" s="1009"/>
      <c r="AU32" s="284"/>
      <c r="AV32" s="282"/>
      <c r="AW32" s="282"/>
      <c r="AX32" s="283"/>
      <c r="AY32" s="284"/>
      <c r="AZ32" s="282"/>
      <c r="BA32" s="282"/>
      <c r="BB32" s="283"/>
    </row>
    <row r="33" spans="42:54" ht="23.25" x14ac:dyDescent="0.35">
      <c r="AP33" s="323">
        <v>40</v>
      </c>
      <c r="AQ33" s="1007"/>
      <c r="AR33" s="1008"/>
      <c r="AS33" s="1008"/>
      <c r="AT33" s="1009"/>
      <c r="AU33" s="289"/>
      <c r="AV33" s="287"/>
      <c r="AW33" s="287"/>
      <c r="AX33" s="288"/>
      <c r="AY33" s="289"/>
      <c r="AZ33" s="287"/>
      <c r="BA33" s="287"/>
      <c r="BB33" s="288"/>
    </row>
    <row r="34" spans="42:54" ht="23.25" x14ac:dyDescent="0.35">
      <c r="AP34" s="323">
        <v>42</v>
      </c>
      <c r="AQ34" s="1007"/>
      <c r="AR34" s="1008"/>
      <c r="AS34" s="1008"/>
      <c r="AT34" s="1009"/>
      <c r="AU34" s="284"/>
      <c r="AV34" s="282"/>
      <c r="AW34" s="282"/>
      <c r="AX34" s="283"/>
      <c r="AY34" s="284"/>
      <c r="AZ34" s="282"/>
      <c r="BA34" s="282"/>
      <c r="BB34" s="283"/>
    </row>
    <row r="35" spans="42:54" ht="23.25" x14ac:dyDescent="0.35">
      <c r="AP35" s="323">
        <v>44</v>
      </c>
      <c r="AQ35" s="1007"/>
      <c r="AR35" s="1008"/>
      <c r="AS35" s="1008"/>
      <c r="AT35" s="1009"/>
      <c r="AU35" s="289"/>
      <c r="AV35" s="287"/>
      <c r="AW35" s="287"/>
      <c r="AX35" s="288"/>
      <c r="AY35" s="289"/>
      <c r="AZ35" s="287"/>
      <c r="BA35" s="287"/>
      <c r="BB35" s="288"/>
    </row>
    <row r="36" spans="42:54" ht="23.25" x14ac:dyDescent="0.35">
      <c r="AP36" s="323">
        <v>46</v>
      </c>
      <c r="AQ36" s="1007"/>
      <c r="AR36" s="1008"/>
      <c r="AS36" s="1008"/>
      <c r="AT36" s="1009"/>
      <c r="AU36" s="284"/>
      <c r="AV36" s="282"/>
      <c r="AW36" s="282"/>
      <c r="AX36" s="283"/>
      <c r="AY36" s="284"/>
      <c r="AZ36" s="282"/>
      <c r="BA36" s="282"/>
      <c r="BB36" s="283"/>
    </row>
    <row r="37" spans="42:54" ht="24" thickBot="1" x14ac:dyDescent="0.4">
      <c r="AP37" s="323">
        <v>48</v>
      </c>
      <c r="AQ37" s="1010"/>
      <c r="AR37" s="1011"/>
      <c r="AS37" s="1011"/>
      <c r="AT37" s="1012"/>
      <c r="AU37" s="299"/>
      <c r="AV37" s="297"/>
      <c r="AW37" s="297"/>
      <c r="AX37" s="298"/>
      <c r="AY37" s="299"/>
      <c r="AZ37" s="297"/>
      <c r="BA37" s="297"/>
      <c r="BB37" s="298"/>
    </row>
    <row r="38" spans="42:54" ht="13.5" thickTop="1" x14ac:dyDescent="0.2"/>
  </sheetData>
  <mergeCells count="28">
    <mergeCell ref="A7:C10"/>
    <mergeCell ref="A3:C4"/>
    <mergeCell ref="AI1:AR1"/>
    <mergeCell ref="AF1:AH1"/>
    <mergeCell ref="E7:H9"/>
    <mergeCell ref="AQ10:AT37"/>
    <mergeCell ref="AQ4:BB4"/>
    <mergeCell ref="AQ5:AT5"/>
    <mergeCell ref="AU5:AX5"/>
    <mergeCell ref="AY5:BB5"/>
    <mergeCell ref="AY1:AZ1"/>
    <mergeCell ref="BA1:BC1"/>
    <mergeCell ref="AU1:AX1"/>
    <mergeCell ref="A1:N1"/>
    <mergeCell ref="P1:S1"/>
    <mergeCell ref="AS1:AT1"/>
    <mergeCell ref="X5:AA5"/>
    <mergeCell ref="AG5:AJ5"/>
    <mergeCell ref="AG4:AM4"/>
    <mergeCell ref="AK5:AM5"/>
    <mergeCell ref="X4:AD4"/>
    <mergeCell ref="AB5:AD5"/>
    <mergeCell ref="E4:L4"/>
    <mergeCell ref="E5:H5"/>
    <mergeCell ref="I5:L5"/>
    <mergeCell ref="N4:U4"/>
    <mergeCell ref="N5:Q5"/>
    <mergeCell ref="R5:U5"/>
  </mergeCells>
  <phoneticPr fontId="39" type="noConversion"/>
  <conditionalFormatting sqref="I15:L15 I7:L13 AQ10 E7 X7:AE18 AG7:AN18">
    <cfRule type="expression" dxfId="21" priority="1" stopIfTrue="1">
      <formula>$CA$1=2</formula>
    </cfRule>
  </conditionalFormatting>
  <conditionalFormatting sqref="J6 F6 S6 O6 AL6 AC6 Y6 AH6 AR6 AZ6 AV6">
    <cfRule type="expression" dxfId="20" priority="2" stopIfTrue="1">
      <formula>$BU$4=1</formula>
    </cfRule>
  </conditionalFormatting>
  <conditionalFormatting sqref="K6 G6 T6 P6 AM6 AD6 Z6 AI6 AS6 BA6 AW6">
    <cfRule type="expression" dxfId="19" priority="3" stopIfTrue="1">
      <formula>$BU$4=2</formula>
    </cfRule>
  </conditionalFormatting>
  <pageMargins left="0.75" right="0.75" top="1" bottom="1" header="0.5" footer="0.5"/>
  <pageSetup scale="32" fitToHeight="39" orientation="portrait" horizontalDpi="4294967293" verticalDpi="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00" r:id="rId4" name="Group Box 8">
              <controlPr defaultSize="0" autoFill="0" autoPict="0" macro="[0]!toflange">
                <anchor moveWithCells="1">
                  <from>
                    <xdr:col>0</xdr:col>
                    <xdr:colOff>9525</xdr:colOff>
                    <xdr:row>0</xdr:row>
                    <xdr:rowOff>457200</xdr:rowOff>
                  </from>
                  <to>
                    <xdr:col>0</xdr:col>
                    <xdr:colOff>295275</xdr:colOff>
                    <xdr:row>3</xdr:row>
                    <xdr:rowOff>28575</xdr:rowOff>
                  </to>
                </anchor>
              </controlPr>
            </control>
          </mc:Choice>
        </mc:AlternateContent>
        <mc:AlternateContent xmlns:mc="http://schemas.openxmlformats.org/markup-compatibility/2006">
          <mc:Choice Requires="x14">
            <control shapeId="8202" r:id="rId5" name="Group Box 10">
              <controlPr defaultSize="0" autoFill="0" autoPict="0" macro="[0]!_xludf.FILTER">
                <anchor moveWithCells="1">
                  <from>
                    <xdr:col>0</xdr:col>
                    <xdr:colOff>9525</xdr:colOff>
                    <xdr:row>0</xdr:row>
                    <xdr:rowOff>209550</xdr:rowOff>
                  </from>
                  <to>
                    <xdr:col>0</xdr:col>
                    <xdr:colOff>314325</xdr:colOff>
                    <xdr:row>0</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filterMode="1" enableFormatConditionsCalculation="0">
    <tabColor indexed="61"/>
    <pageSetUpPr fitToPage="1"/>
  </sheetPr>
  <dimension ref="A1:IS4228"/>
  <sheetViews>
    <sheetView tabSelected="1" topLeftCell="B1" zoomScale="65" workbookViewId="0">
      <selection activeCell="U3909" sqref="A1:U3909"/>
    </sheetView>
  </sheetViews>
  <sheetFormatPr defaultRowHeight="12.75" x14ac:dyDescent="0.2"/>
  <cols>
    <col min="1" max="1" width="6.85546875" customWidth="1"/>
    <col min="2" max="2" width="9.42578125" customWidth="1"/>
    <col min="3" max="3" width="16.85546875" hidden="1" customWidth="1"/>
    <col min="4" max="4" width="16.85546875" style="29" bestFit="1" customWidth="1"/>
    <col min="5" max="5" width="9.140625" style="44"/>
    <col min="6" max="6" width="3.85546875" customWidth="1"/>
    <col min="7" max="7" width="36.28515625" customWidth="1"/>
    <col min="8" max="8" width="9.85546875" style="141" customWidth="1"/>
    <col min="9" max="9" width="22.140625" style="2" customWidth="1"/>
    <col min="10" max="10" width="19.5703125" style="2" customWidth="1"/>
    <col min="11" max="11" width="10.7109375" style="1" bestFit="1" customWidth="1"/>
    <col min="12" max="12" width="11" style="45" bestFit="1" customWidth="1"/>
    <col min="13" max="13" width="14.140625" style="10" customWidth="1"/>
    <col min="14" max="14" width="14" style="10" customWidth="1"/>
    <col min="15" max="15" width="22" style="86" customWidth="1"/>
    <col min="16" max="16" width="12.140625" style="86" hidden="1" customWidth="1"/>
    <col min="17" max="17" width="13.85546875" style="1" hidden="1" customWidth="1"/>
    <col min="18" max="18" width="22.140625" hidden="1" customWidth="1"/>
    <col min="19" max="20" width="13" customWidth="1"/>
    <col min="21" max="21" width="23.140625" customWidth="1"/>
    <col min="22" max="30" width="13" customWidth="1"/>
    <col min="31" max="31" width="8.7109375" customWidth="1"/>
    <col min="32" max="32" width="5.85546875" style="152" customWidth="1"/>
    <col min="33" max="33" width="6.85546875" style="372" customWidth="1"/>
    <col min="34" max="34" width="6.85546875" style="376" customWidth="1"/>
    <col min="35" max="35" width="6.85546875" style="222" customWidth="1"/>
    <col min="36" max="36" width="6.85546875" style="384" customWidth="1"/>
    <col min="37" max="37" width="6.85546875" style="389" customWidth="1"/>
    <col min="38" max="38" width="6.85546875" style="384" customWidth="1"/>
    <col min="39" max="39" width="7.28515625" customWidth="1"/>
    <col min="40" max="40" width="16.28515625" style="365" bestFit="1" customWidth="1"/>
    <col min="41" max="41" width="12.7109375" customWidth="1"/>
    <col min="42" max="42" width="12.85546875" style="364" bestFit="1" customWidth="1"/>
    <col min="43" max="43" width="13.140625" style="364" bestFit="1" customWidth="1"/>
    <col min="44" max="44" width="13.28515625" style="364" customWidth="1"/>
    <col min="45" max="45" width="12.5703125" style="364" bestFit="1" customWidth="1"/>
    <col min="46" max="46" width="10.5703125" style="364" bestFit="1" customWidth="1"/>
    <col min="47" max="49" width="1.85546875" style="364" customWidth="1"/>
    <col min="50" max="50" width="9.42578125" style="364" customWidth="1"/>
    <col min="51" max="51" width="9.85546875" style="364" customWidth="1"/>
    <col min="52" max="52" width="9.140625" style="364"/>
    <col min="53" max="53" width="9.140625" style="394"/>
    <col min="54" max="54" width="9.140625" style="364"/>
    <col min="55" max="55" width="8.140625" style="364" customWidth="1"/>
    <col min="56" max="60" width="9.140625" style="364"/>
    <col min="61" max="61" width="12.5703125" style="364" customWidth="1"/>
    <col min="62" max="62" width="9.140625" style="364"/>
    <col min="63" max="63" width="9.7109375" style="364" customWidth="1"/>
    <col min="64" max="64" width="10.42578125" customWidth="1"/>
    <col min="69" max="69" width="15.42578125" customWidth="1"/>
    <col min="70" max="70" width="38.5703125" bestFit="1" customWidth="1"/>
    <col min="71" max="71" width="11.5703125" style="365" bestFit="1" customWidth="1"/>
    <col min="72" max="72" width="6.5703125" customWidth="1"/>
    <col min="73" max="73" width="14.7109375" customWidth="1"/>
    <col min="74" max="74" width="38.140625" bestFit="1" customWidth="1"/>
    <col min="75" max="75" width="11.5703125" style="365" bestFit="1" customWidth="1"/>
    <col min="76" max="76" width="6.5703125" customWidth="1"/>
    <col min="77" max="77" width="14.7109375" customWidth="1"/>
    <col min="78" max="78" width="38.140625" bestFit="1" customWidth="1"/>
    <col min="79" max="79" width="11.5703125" style="365" bestFit="1" customWidth="1"/>
    <col min="81" max="81" width="14.7109375" customWidth="1"/>
    <col min="82" max="82" width="38.140625" bestFit="1" customWidth="1"/>
    <col min="83" max="83" width="11.5703125" style="365" bestFit="1" customWidth="1"/>
    <col min="85" max="85" width="14.7109375" bestFit="1" customWidth="1"/>
    <col min="86" max="86" width="38.140625" bestFit="1" customWidth="1"/>
    <col min="87" max="87" width="11.28515625" style="365" bestFit="1" customWidth="1"/>
    <col min="89" max="89" width="13.7109375" bestFit="1" customWidth="1"/>
    <col min="90" max="90" width="13.7109375" customWidth="1"/>
    <col min="91" max="91" width="12.28515625" style="365" bestFit="1" customWidth="1"/>
    <col min="92" max="93" width="10.7109375" bestFit="1" customWidth="1"/>
    <col min="251" max="251" width="12.5703125" customWidth="1"/>
  </cols>
  <sheetData>
    <row r="1" spans="1:24" ht="61.5" customHeight="1" thickBot="1" x14ac:dyDescent="0.25">
      <c r="F1" s="1019" t="s">
        <v>2102</v>
      </c>
      <c r="G1" s="1019"/>
      <c r="H1" s="487"/>
      <c r="I1" s="1034" t="s">
        <v>2103</v>
      </c>
      <c r="J1" s="1034"/>
      <c r="K1" s="488"/>
      <c r="L1" s="1019" t="s">
        <v>2104</v>
      </c>
      <c r="M1" s="1019"/>
      <c r="N1" s="1019"/>
      <c r="O1" s="484"/>
    </row>
    <row r="2" spans="1:24" ht="50.25" customHeight="1" thickTop="1" thickBot="1" x14ac:dyDescent="0.4">
      <c r="A2" s="489"/>
      <c r="B2" s="489"/>
      <c r="C2" s="489"/>
      <c r="D2" s="489"/>
      <c r="E2" s="489"/>
      <c r="G2" s="490"/>
      <c r="H2" s="490"/>
      <c r="I2" s="1072" t="s">
        <v>2105</v>
      </c>
      <c r="J2" s="1072"/>
      <c r="K2" s="1072"/>
      <c r="L2" s="1072"/>
      <c r="M2" s="1072"/>
      <c r="N2" s="1072"/>
      <c r="O2" s="484"/>
      <c r="Q2" s="86"/>
      <c r="R2" s="1"/>
    </row>
    <row r="3" spans="1:24" ht="18.75" thickBot="1" x14ac:dyDescent="0.3">
      <c r="A3" s="74" t="s">
        <v>897</v>
      </c>
      <c r="D3" s="204">
        <f ca="1">'KB Duct Parts'!AA2</f>
        <v>41348</v>
      </c>
      <c r="E3" s="205"/>
      <c r="F3" s="3"/>
      <c r="G3" s="3"/>
      <c r="I3" s="434" t="s">
        <v>608</v>
      </c>
      <c r="J3" s="435"/>
      <c r="K3" s="1070">
        <f>'KB Duct Parts'!Z4</f>
        <v>0</v>
      </c>
      <c r="L3" s="1070"/>
      <c r="M3" s="1070"/>
      <c r="N3" s="1070"/>
      <c r="O3" s="1071"/>
      <c r="P3" s="129"/>
      <c r="Q3" s="94"/>
      <c r="R3" s="86"/>
      <c r="S3" s="1"/>
      <c r="X3" s="100"/>
    </row>
    <row r="4" spans="1:24" ht="18" x14ac:dyDescent="0.25">
      <c r="A4" s="1066" t="s">
        <v>50</v>
      </c>
      <c r="B4" s="1067"/>
      <c r="C4" s="405"/>
      <c r="D4" s="406"/>
      <c r="E4" s="407"/>
      <c r="F4" s="408"/>
      <c r="G4" s="409"/>
      <c r="I4" s="436" t="s">
        <v>896</v>
      </c>
      <c r="J4" s="437"/>
      <c r="K4" s="21"/>
      <c r="L4" s="21"/>
      <c r="M4" s="21"/>
      <c r="N4" s="367"/>
      <c r="O4" s="402"/>
      <c r="P4" s="10"/>
      <c r="Q4" s="86"/>
      <c r="R4" s="86" t="s">
        <v>1772</v>
      </c>
      <c r="S4" s="1"/>
      <c r="X4" s="100"/>
    </row>
    <row r="5" spans="1:24" ht="18" x14ac:dyDescent="0.25">
      <c r="A5" s="1037" t="s">
        <v>898</v>
      </c>
      <c r="B5" s="1038"/>
      <c r="C5" s="456"/>
      <c r="D5" s="1039">
        <f>'KB Duct Parts'!F2</f>
        <v>0</v>
      </c>
      <c r="E5" s="1039"/>
      <c r="F5" s="1039"/>
      <c r="G5" s="1040"/>
      <c r="H5" s="91"/>
      <c r="I5" s="436" t="s">
        <v>898</v>
      </c>
      <c r="J5" s="437"/>
      <c r="K5" s="1029">
        <f>'KB Duct Parts'!Q2</f>
        <v>0</v>
      </c>
      <c r="L5" s="1029"/>
      <c r="M5" s="1029"/>
      <c r="N5" s="1029"/>
      <c r="O5" s="1030"/>
      <c r="P5" s="90"/>
      <c r="Q5" s="90"/>
      <c r="R5" s="87"/>
      <c r="S5" s="1"/>
      <c r="X5" s="100"/>
    </row>
    <row r="6" spans="1:24" ht="18" x14ac:dyDescent="0.25">
      <c r="A6" s="1037" t="s">
        <v>899</v>
      </c>
      <c r="B6" s="1038"/>
      <c r="C6" s="456"/>
      <c r="D6" s="1039">
        <f>'KB Duct Parts'!F3</f>
        <v>0</v>
      </c>
      <c r="E6" s="1039"/>
      <c r="F6" s="1039"/>
      <c r="G6" s="1040"/>
      <c r="H6" s="91"/>
      <c r="I6" s="436" t="s">
        <v>899</v>
      </c>
      <c r="J6" s="437"/>
      <c r="K6" s="1029">
        <f>'KB Duct Parts'!Q3</f>
        <v>0</v>
      </c>
      <c r="L6" s="1029"/>
      <c r="M6" s="1029"/>
      <c r="N6" s="1029"/>
      <c r="O6" s="1030"/>
      <c r="P6" s="90"/>
      <c r="Q6" s="90"/>
      <c r="R6" s="87"/>
      <c r="S6" s="1"/>
    </row>
    <row r="7" spans="1:24" ht="19.5" customHeight="1" x14ac:dyDescent="0.25">
      <c r="A7" s="1037" t="s">
        <v>900</v>
      </c>
      <c r="B7" s="1038"/>
      <c r="C7" s="456"/>
      <c r="D7" s="1039">
        <f>'KB Duct Parts'!F4</f>
        <v>0</v>
      </c>
      <c r="E7" s="1039"/>
      <c r="F7" s="1039"/>
      <c r="G7" s="1040"/>
      <c r="H7" s="91"/>
      <c r="I7" s="436" t="s">
        <v>900</v>
      </c>
      <c r="J7" s="437"/>
      <c r="K7" s="1029">
        <f>'KB Duct Parts'!Q4</f>
        <v>0</v>
      </c>
      <c r="L7" s="1029"/>
      <c r="M7" s="1029"/>
      <c r="N7" s="1029"/>
      <c r="O7" s="1030"/>
      <c r="P7" s="90"/>
      <c r="Q7" s="90"/>
      <c r="R7" s="87"/>
      <c r="S7" s="1"/>
    </row>
    <row r="8" spans="1:24" ht="18.75" customHeight="1" x14ac:dyDescent="0.25">
      <c r="A8" s="410"/>
      <c r="C8" s="456"/>
      <c r="D8" s="1039">
        <f>'KB Duct Parts'!F5</f>
        <v>0</v>
      </c>
      <c r="E8" s="1039"/>
      <c r="F8" s="1039"/>
      <c r="G8" s="1040"/>
      <c r="H8" s="91"/>
      <c r="I8" s="436"/>
      <c r="J8" s="437"/>
      <c r="K8" s="1032">
        <f>'KB Duct Parts'!Q5</f>
        <v>0</v>
      </c>
      <c r="L8" s="1032"/>
      <c r="M8" s="1032"/>
      <c r="N8" s="1032"/>
      <c r="O8" s="1033"/>
      <c r="P8" s="93"/>
      <c r="Q8" s="93"/>
      <c r="R8" s="45"/>
      <c r="S8" s="1"/>
    </row>
    <row r="9" spans="1:24" ht="18.75" customHeight="1" x14ac:dyDescent="0.25">
      <c r="A9" s="1037" t="s">
        <v>901</v>
      </c>
      <c r="B9" s="1038"/>
      <c r="C9" s="456"/>
      <c r="D9" s="1039">
        <f>'KB Duct Parts'!F6</f>
        <v>0</v>
      </c>
      <c r="E9" s="1039"/>
      <c r="F9" s="1039"/>
      <c r="G9" s="1040"/>
      <c r="H9" s="91"/>
      <c r="I9" s="436" t="s">
        <v>901</v>
      </c>
      <c r="J9" s="437"/>
      <c r="K9" s="1029">
        <f>'KB Duct Parts'!Q6</f>
        <v>0</v>
      </c>
      <c r="L9" s="1029"/>
      <c r="M9" s="1029"/>
      <c r="N9" s="1029"/>
      <c r="O9" s="402"/>
      <c r="P9" s="10"/>
      <c r="Q9" s="86"/>
      <c r="R9" s="86"/>
      <c r="S9" s="1"/>
    </row>
    <row r="10" spans="1:24" ht="24" customHeight="1" thickBot="1" x14ac:dyDescent="0.3">
      <c r="A10" s="1037" t="s">
        <v>902</v>
      </c>
      <c r="B10" s="1038"/>
      <c r="C10" s="208"/>
      <c r="D10" s="208">
        <f>'KB Duct Parts'!F7</f>
        <v>0</v>
      </c>
      <c r="E10" s="63" t="s">
        <v>693</v>
      </c>
      <c r="F10" s="1041">
        <f>'KB Duct Parts'!F8</f>
        <v>0</v>
      </c>
      <c r="G10" s="1042"/>
      <c r="I10" s="438" t="s">
        <v>902</v>
      </c>
      <c r="J10" s="439"/>
      <c r="K10" s="1031">
        <f>'KB Duct Parts'!Q7</f>
        <v>0</v>
      </c>
      <c r="L10" s="1031"/>
      <c r="M10" s="1031"/>
      <c r="N10" s="403" t="s">
        <v>58</v>
      </c>
      <c r="O10" s="404">
        <f>'KB Duct Parts'!Q8</f>
        <v>0</v>
      </c>
      <c r="P10" s="128"/>
      <c r="Q10" s="128"/>
      <c r="R10" s="128"/>
      <c r="S10" s="128"/>
      <c r="T10" s="119"/>
    </row>
    <row r="11" spans="1:24" ht="10.5" customHeight="1" x14ac:dyDescent="0.25">
      <c r="A11" s="410"/>
      <c r="B11" s="119"/>
      <c r="C11" s="119"/>
      <c r="D11" s="126"/>
      <c r="E11" s="125"/>
      <c r="F11" s="127"/>
      <c r="G11" s="411"/>
      <c r="I11" s="440" t="s">
        <v>855</v>
      </c>
      <c r="J11" s="440"/>
      <c r="L11" s="1"/>
      <c r="M11" s="1"/>
      <c r="N11" s="45"/>
      <c r="O11" s="10"/>
      <c r="P11" s="10"/>
      <c r="Q11" s="86"/>
      <c r="R11" s="86"/>
      <c r="S11" s="1"/>
    </row>
    <row r="12" spans="1:24" ht="16.5" customHeight="1" thickBot="1" x14ac:dyDescent="0.3">
      <c r="A12" s="1037" t="s">
        <v>904</v>
      </c>
      <c r="B12" s="1038"/>
      <c r="C12" s="209"/>
      <c r="D12" s="1062">
        <f>'KB Duct Parts'!F9</f>
        <v>0</v>
      </c>
      <c r="E12" s="1062"/>
      <c r="F12" s="1062"/>
      <c r="G12" s="412"/>
      <c r="H12" s="420"/>
      <c r="I12" s="441" t="s">
        <v>610</v>
      </c>
      <c r="J12" s="441"/>
      <c r="L12" s="1"/>
      <c r="M12" s="1"/>
      <c r="N12" s="1"/>
      <c r="O12" s="1"/>
      <c r="P12" s="1"/>
      <c r="R12" s="88"/>
      <c r="S12" s="70"/>
      <c r="T12" s="70"/>
      <c r="U12" s="119"/>
    </row>
    <row r="13" spans="1:24" ht="20.25" customHeight="1" thickTop="1" x14ac:dyDescent="0.25">
      <c r="A13" s="1037" t="s">
        <v>51</v>
      </c>
      <c r="B13" s="1038"/>
      <c r="C13" s="209"/>
      <c r="D13" s="1062">
        <f>'KB Duct Parts'!K9</f>
        <v>0</v>
      </c>
      <c r="E13" s="1062"/>
      <c r="F13" s="1062"/>
      <c r="G13" s="413"/>
      <c r="H13" s="420"/>
      <c r="I13" s="1020">
        <f>'KB Duct Parts'!V7</f>
        <v>0</v>
      </c>
      <c r="J13" s="1021"/>
      <c r="K13" s="1021"/>
      <c r="L13" s="1021"/>
      <c r="M13" s="1021"/>
      <c r="N13" s="1021"/>
      <c r="O13" s="1022"/>
      <c r="P13" s="73"/>
      <c r="R13" s="88"/>
      <c r="S13" s="70"/>
      <c r="T13" s="70"/>
    </row>
    <row r="14" spans="1:24" ht="26.25" customHeight="1" thickBot="1" x14ac:dyDescent="0.3">
      <c r="A14" s="1064" t="s">
        <v>57</v>
      </c>
      <c r="B14" s="1065"/>
      <c r="C14" s="457"/>
      <c r="D14" s="1060">
        <f>'KB Duct Parts'!F10</f>
        <v>0</v>
      </c>
      <c r="E14" s="1060"/>
      <c r="F14" s="1060"/>
      <c r="G14" s="1061"/>
      <c r="I14" s="1023"/>
      <c r="J14" s="1024"/>
      <c r="K14" s="1024"/>
      <c r="L14" s="1024"/>
      <c r="M14" s="1024"/>
      <c r="N14" s="1024"/>
      <c r="O14" s="1025"/>
      <c r="P14" s="73"/>
      <c r="R14" s="88"/>
      <c r="S14" s="70"/>
      <c r="T14" s="70"/>
    </row>
    <row r="15" spans="1:24" ht="24" customHeight="1" x14ac:dyDescent="0.2">
      <c r="A15" s="1066" t="s">
        <v>52</v>
      </c>
      <c r="B15" s="1067"/>
      <c r="C15" s="1067"/>
      <c r="D15" s="1067"/>
      <c r="E15" s="414"/>
      <c r="F15" s="405"/>
      <c r="G15" s="415"/>
      <c r="I15" s="1023"/>
      <c r="J15" s="1024"/>
      <c r="K15" s="1024"/>
      <c r="L15" s="1024"/>
      <c r="M15" s="1024"/>
      <c r="N15" s="1024"/>
      <c r="O15" s="1025"/>
      <c r="P15" s="73"/>
      <c r="Q15" s="21"/>
      <c r="R15" s="88"/>
      <c r="S15" s="73"/>
      <c r="T15" s="73"/>
    </row>
    <row r="16" spans="1:24" ht="3.75" customHeight="1" thickBot="1" x14ac:dyDescent="0.3">
      <c r="A16" s="491"/>
      <c r="B16" s="119"/>
      <c r="C16" s="119"/>
      <c r="D16" s="1068">
        <f>'KB Duct Parts'!W9</f>
        <v>0</v>
      </c>
      <c r="E16" s="1068"/>
      <c r="F16" s="1068"/>
      <c r="G16" s="1069"/>
      <c r="H16" s="421"/>
      <c r="I16" s="1026"/>
      <c r="J16" s="1027"/>
      <c r="K16" s="1027"/>
      <c r="L16" s="1027"/>
      <c r="M16" s="1027"/>
      <c r="N16" s="1027"/>
      <c r="O16" s="1028"/>
      <c r="P16" s="73"/>
      <c r="Q16" s="85"/>
      <c r="R16" s="86"/>
      <c r="S16" s="1"/>
    </row>
    <row r="17" spans="1:253" ht="13.5" customHeight="1" thickTop="1" x14ac:dyDescent="0.25">
      <c r="A17" s="410"/>
      <c r="B17" s="119"/>
      <c r="C17" s="119"/>
      <c r="D17" s="1068"/>
      <c r="E17" s="1068"/>
      <c r="F17" s="1068"/>
      <c r="G17" s="1069"/>
      <c r="H17" s="421"/>
      <c r="I17" s="90"/>
      <c r="J17" s="90"/>
      <c r="K17" s="90"/>
      <c r="L17" s="90"/>
      <c r="M17" s="90"/>
      <c r="N17" s="90"/>
      <c r="O17" s="90"/>
      <c r="P17" s="90"/>
      <c r="Q17" s="85"/>
      <c r="R17" s="86"/>
      <c r="S17" s="1"/>
    </row>
    <row r="18" spans="1:253" ht="19.5" customHeight="1" thickBot="1" x14ac:dyDescent="0.3">
      <c r="A18" s="410" t="s">
        <v>53</v>
      </c>
      <c r="B18" s="119"/>
      <c r="C18" s="119"/>
      <c r="D18" s="1059">
        <f>'KB Duct Parts'!F11</f>
        <v>0</v>
      </c>
      <c r="E18" s="1059"/>
      <c r="F18" s="4"/>
      <c r="G18" s="416"/>
      <c r="I18" s="441"/>
      <c r="J18" s="441"/>
      <c r="L18" s="1"/>
      <c r="M18" s="1"/>
      <c r="N18" s="45"/>
      <c r="O18" s="10"/>
      <c r="P18" s="10"/>
      <c r="Q18" s="86"/>
      <c r="R18" s="86"/>
      <c r="S18" s="1"/>
    </row>
    <row r="19" spans="1:253" ht="13.5" customHeight="1" x14ac:dyDescent="0.25">
      <c r="A19" s="410"/>
      <c r="B19" s="119"/>
      <c r="C19" s="119"/>
      <c r="D19" s="63"/>
      <c r="E19" s="366"/>
      <c r="F19" s="4"/>
      <c r="G19" s="416"/>
      <c r="I19" s="442"/>
      <c r="J19" s="443"/>
      <c r="K19" s="1048">
        <f>'KB Duct Parts'!AD11</f>
        <v>0</v>
      </c>
      <c r="L19" s="1048"/>
      <c r="M19" s="1048"/>
      <c r="N19" s="1048"/>
      <c r="O19" s="1049"/>
      <c r="P19" s="130"/>
      <c r="Q19" s="86"/>
      <c r="R19" s="45" t="s">
        <v>855</v>
      </c>
      <c r="S19" s="1047" t="s">
        <v>855</v>
      </c>
      <c r="T19" s="1047"/>
      <c r="U19" s="45"/>
    </row>
    <row r="20" spans="1:253" ht="17.25" customHeight="1" thickBot="1" x14ac:dyDescent="0.3">
      <c r="A20" s="1064" t="s">
        <v>54</v>
      </c>
      <c r="B20" s="1065"/>
      <c r="C20" s="1065"/>
      <c r="D20" s="1065"/>
      <c r="E20" s="1031">
        <f>'KB Duct Parts'!U11</f>
        <v>0</v>
      </c>
      <c r="F20" s="1031"/>
      <c r="G20" s="1063"/>
      <c r="I20" s="444" t="s">
        <v>1647</v>
      </c>
      <c r="J20" s="445"/>
      <c r="K20" s="1050"/>
      <c r="L20" s="1050"/>
      <c r="M20" s="1050"/>
      <c r="N20" s="1050"/>
      <c r="O20" s="1051"/>
      <c r="P20" s="130"/>
      <c r="Q20" s="91"/>
      <c r="R20" s="86"/>
      <c r="S20" s="1"/>
    </row>
    <row r="21" spans="1:253" ht="36" customHeight="1" x14ac:dyDescent="0.2">
      <c r="B21" t="s">
        <v>855</v>
      </c>
      <c r="D21" s="63"/>
      <c r="F21" s="2"/>
      <c r="G21" s="2"/>
      <c r="I21" s="441"/>
      <c r="J21" s="441"/>
      <c r="L21" s="1"/>
      <c r="M21" s="1"/>
      <c r="N21" s="45"/>
      <c r="O21" s="10"/>
      <c r="P21" s="10"/>
      <c r="Q21" s="86"/>
      <c r="R21" s="86"/>
      <c r="S21" s="1"/>
      <c r="T21" t="s">
        <v>855</v>
      </c>
    </row>
    <row r="22" spans="1:253" ht="13.5" customHeight="1" thickBot="1" x14ac:dyDescent="0.25">
      <c r="I22" s="441"/>
      <c r="J22" s="441"/>
      <c r="L22" s="1"/>
      <c r="M22" s="1"/>
      <c r="N22" s="45"/>
      <c r="O22" s="10"/>
      <c r="P22" s="418"/>
      <c r="Q22" s="419"/>
      <c r="R22" s="84"/>
      <c r="AF22" s="370" t="s">
        <v>710</v>
      </c>
      <c r="AG22" s="373"/>
      <c r="AH22" s="377"/>
      <c r="AI22" s="380"/>
      <c r="AJ22" s="385"/>
      <c r="AK22" s="390"/>
      <c r="AL22" s="385"/>
      <c r="AM22" s="83"/>
      <c r="AN22" s="424" t="s">
        <v>709</v>
      </c>
      <c r="AO22" s="74" t="s">
        <v>719</v>
      </c>
      <c r="AP22" s="74"/>
      <c r="AQ22" s="74"/>
      <c r="AR22" s="74"/>
      <c r="AS22" s="74"/>
      <c r="AT22" s="74"/>
      <c r="AU22" s="74"/>
      <c r="AV22" s="115"/>
      <c r="AW22" s="115"/>
      <c r="AX22" s="115"/>
      <c r="AY22" s="81"/>
      <c r="AZ22" s="81"/>
      <c r="BA22" s="81"/>
      <c r="BB22" s="81"/>
      <c r="BC22" s="81"/>
      <c r="BD22" s="81"/>
      <c r="BE22" s="81"/>
      <c r="BF22" s="115"/>
      <c r="BG22" s="115"/>
      <c r="BH22" s="115"/>
      <c r="BI22" s="115"/>
      <c r="BJ22" s="115"/>
    </row>
    <row r="23" spans="1:253" ht="25.5" customHeight="1" thickTop="1" thickBot="1" x14ac:dyDescent="0.45">
      <c r="B23" s="455">
        <f>IF(SUM(B25:B3901)=0,0,1)</f>
        <v>1</v>
      </c>
      <c r="C23" s="560"/>
      <c r="D23" s="1056" t="s">
        <v>1460</v>
      </c>
      <c r="E23" s="1057"/>
      <c r="F23" s="1057"/>
      <c r="G23" s="1057"/>
      <c r="H23" s="1057"/>
      <c r="I23" s="1057"/>
      <c r="J23" s="1057"/>
      <c r="K23" s="1057"/>
      <c r="L23" s="1057"/>
      <c r="M23" s="1057"/>
      <c r="N23" s="1057"/>
      <c r="O23" s="1057"/>
      <c r="P23" s="1058" t="s">
        <v>99</v>
      </c>
      <c r="Q23" s="1058"/>
      <c r="R23" s="1058"/>
      <c r="S23" s="1017" t="s">
        <v>812</v>
      </c>
      <c r="T23" s="1017"/>
      <c r="U23" s="1018"/>
      <c r="AF23" s="370"/>
      <c r="AG23" s="373"/>
      <c r="AH23" s="377"/>
      <c r="AI23" s="380"/>
      <c r="AJ23" s="385"/>
      <c r="AK23" s="390"/>
      <c r="AL23" s="385"/>
      <c r="AM23" s="83"/>
      <c r="AN23" s="424"/>
      <c r="AO23" s="74"/>
      <c r="AP23" s="74"/>
      <c r="AQ23" s="74"/>
      <c r="AR23" s="74"/>
      <c r="AS23" s="74"/>
      <c r="AT23" s="74"/>
      <c r="AU23" s="74"/>
      <c r="AV23" s="115"/>
      <c r="AW23" s="115"/>
      <c r="AX23" s="115"/>
      <c r="AY23" s="81"/>
      <c r="AZ23" s="81"/>
      <c r="BA23" s="81"/>
      <c r="BB23" s="81"/>
      <c r="BC23" s="81"/>
      <c r="BD23" s="81"/>
      <c r="BE23" s="81"/>
      <c r="BF23" s="115"/>
      <c r="BG23" s="115"/>
      <c r="BH23" s="115"/>
      <c r="BI23" s="115"/>
      <c r="BJ23" s="115"/>
      <c r="BQ23" s="776">
        <v>1</v>
      </c>
      <c r="BR23" s="776"/>
      <c r="BS23" s="776"/>
      <c r="BU23" s="776">
        <v>2</v>
      </c>
      <c r="BV23" s="776"/>
      <c r="BW23" s="776"/>
      <c r="BY23" s="776">
        <v>3</v>
      </c>
      <c r="BZ23" s="776"/>
      <c r="CA23" s="776"/>
      <c r="CC23" s="776">
        <v>4</v>
      </c>
      <c r="CD23" s="776"/>
      <c r="CE23" s="776"/>
      <c r="CG23" s="776">
        <v>5</v>
      </c>
      <c r="CH23" s="776"/>
      <c r="CI23" s="776"/>
      <c r="CK23" s="776">
        <v>6</v>
      </c>
      <c r="CL23" s="776"/>
      <c r="CM23" s="776"/>
    </row>
    <row r="24" spans="1:253" s="74" customFormat="1" ht="18" customHeight="1" thickTop="1" thickBot="1" x14ac:dyDescent="0.3">
      <c r="B24" s="454" t="str">
        <f>IF(SUM(B25:B3901)=0,0,"Qty")</f>
        <v>Qty</v>
      </c>
      <c r="C24" s="454"/>
      <c r="D24" s="492" t="s">
        <v>859</v>
      </c>
      <c r="E24" s="492" t="s">
        <v>860</v>
      </c>
      <c r="F24" s="492" t="s">
        <v>715</v>
      </c>
      <c r="G24" s="492" t="s">
        <v>924</v>
      </c>
      <c r="H24" s="493" t="s">
        <v>1097</v>
      </c>
      <c r="I24" s="1052" t="s">
        <v>2106</v>
      </c>
      <c r="J24" s="1053"/>
      <c r="K24" s="492" t="s">
        <v>2107</v>
      </c>
      <c r="L24" s="492" t="s">
        <v>2108</v>
      </c>
      <c r="M24" s="493" t="s">
        <v>2109</v>
      </c>
      <c r="N24" s="494" t="s">
        <v>1114</v>
      </c>
      <c r="O24" s="719" t="s">
        <v>2110</v>
      </c>
      <c r="P24" s="720" t="s">
        <v>813</v>
      </c>
      <c r="Q24" s="721" t="s">
        <v>814</v>
      </c>
      <c r="R24" s="722" t="s">
        <v>815</v>
      </c>
      <c r="S24" s="723" t="s">
        <v>813</v>
      </c>
      <c r="T24" s="724" t="s">
        <v>814</v>
      </c>
      <c r="U24" s="725" t="s">
        <v>815</v>
      </c>
      <c r="Y24" s="83"/>
      <c r="Z24" s="83"/>
      <c r="AA24" s="83"/>
      <c r="AB24" s="83"/>
      <c r="AD24" s="81"/>
      <c r="AE24" s="75"/>
      <c r="AF24" s="152" t="s">
        <v>705</v>
      </c>
      <c r="AG24" s="372">
        <v>2</v>
      </c>
      <c r="AH24" s="376">
        <v>3</v>
      </c>
      <c r="AI24" s="222">
        <v>4</v>
      </c>
      <c r="AJ24" s="384">
        <v>5</v>
      </c>
      <c r="AK24" s="389">
        <v>6</v>
      </c>
      <c r="AL24" s="384">
        <v>7</v>
      </c>
      <c r="AM24" t="s">
        <v>708</v>
      </c>
      <c r="AN24" s="426">
        <v>1</v>
      </c>
      <c r="AO24">
        <v>2</v>
      </c>
      <c r="AP24" s="364">
        <v>3</v>
      </c>
      <c r="AQ24" s="364">
        <v>4</v>
      </c>
      <c r="AR24" s="364">
        <v>5</v>
      </c>
      <c r="AS24" s="364">
        <v>6</v>
      </c>
      <c r="AT24" s="364">
        <v>7</v>
      </c>
      <c r="AU24" s="364"/>
      <c r="AV24" s="364"/>
      <c r="AW24" s="364"/>
      <c r="AX24" s="364">
        <v>2</v>
      </c>
      <c r="AY24" s="364">
        <v>3</v>
      </c>
      <c r="AZ24" s="364">
        <v>4</v>
      </c>
      <c r="BA24" s="394">
        <v>5</v>
      </c>
      <c r="BB24" s="364">
        <v>6</v>
      </c>
      <c r="BC24" s="364">
        <v>7</v>
      </c>
      <c r="BD24" s="364"/>
      <c r="BE24" s="364"/>
      <c r="BF24" s="364" t="s">
        <v>1096</v>
      </c>
      <c r="BG24" s="364"/>
      <c r="BH24" s="364"/>
      <c r="BI24" s="364"/>
      <c r="BJ24" s="364"/>
      <c r="BK24" s="115"/>
      <c r="BS24" s="120"/>
      <c r="BW24" s="120"/>
      <c r="CA24" s="120"/>
      <c r="CC24" s="115"/>
      <c r="CD24" s="115"/>
      <c r="CE24" s="417"/>
      <c r="CF24" s="115"/>
      <c r="CG24" s="115"/>
      <c r="CH24" s="115"/>
      <c r="CI24" s="417"/>
      <c r="CJ24" s="115"/>
      <c r="CK24" s="115"/>
      <c r="CL24" s="115"/>
      <c r="CM24" s="417"/>
      <c r="CN24" s="115"/>
    </row>
    <row r="25" spans="1:253" s="74" customFormat="1" ht="17.100000000000001" hidden="1" customHeight="1" thickTop="1" x14ac:dyDescent="0.25">
      <c r="B25" s="495">
        <f>IF(AND('KB Duct Parts'!D17&gt;0,'KB Duct Parts'!$BL$14=1),'KB Duct Parts'!D17,0)</f>
        <v>0</v>
      </c>
      <c r="C25" s="496">
        <v>10003</v>
      </c>
      <c r="D25" s="579">
        <f t="shared" ref="D25:D88" si="0">IF(AM25=1,C25,(C25&amp;"  ("&amp;L25&amp;"ga)"))</f>
        <v>10003</v>
      </c>
      <c r="E25" s="497" t="s">
        <v>483</v>
      </c>
      <c r="F25" s="498" t="str">
        <f>IF(AM25&gt;1,"Non-Std"," ")</f>
        <v xml:space="preserve"> </v>
      </c>
      <c r="G25" s="499" t="s">
        <v>714</v>
      </c>
      <c r="H25" s="495" t="s">
        <v>923</v>
      </c>
      <c r="I25" s="1054"/>
      <c r="J25" s="1055"/>
      <c r="K25" s="500" t="s">
        <v>881</v>
      </c>
      <c r="L25" s="501">
        <v>24</v>
      </c>
      <c r="M25" s="502" t="str">
        <f>IF(AM25=1,"Y",IF(AM25&gt;1,"NR"," "))</f>
        <v>Y</v>
      </c>
      <c r="N25" s="503">
        <f>AN25</f>
        <v>25.1</v>
      </c>
      <c r="O25" s="718">
        <f t="shared" ref="O25:O88" si="1">IF(B25&gt;0,N25*B25,0)</f>
        <v>0</v>
      </c>
      <c r="P25" s="713">
        <f>'KB Duct Parts'!$AE$3</f>
        <v>0</v>
      </c>
      <c r="Q25" s="714">
        <f>IF(B25&gt;0,N25*(1-P25),0)</f>
        <v>0</v>
      </c>
      <c r="R25" s="715">
        <f>B25*Q25</f>
        <v>0</v>
      </c>
      <c r="S25" s="716">
        <f t="shared" ref="S25:S89" si="2">$Y$3904</f>
        <v>0.35</v>
      </c>
      <c r="T25" s="717">
        <f>ROUND(IF(B25&gt;0,((N25*(1-(1*S25)))),0),2)</f>
        <v>0</v>
      </c>
      <c r="U25" s="717">
        <f>B25*T25</f>
        <v>0</v>
      </c>
      <c r="Y25" s="120"/>
      <c r="AE25" s="75"/>
      <c r="AF25" s="370">
        <v>24</v>
      </c>
      <c r="AG25" s="374" t="s">
        <v>711</v>
      </c>
      <c r="AH25" s="378" t="s">
        <v>712</v>
      </c>
      <c r="AI25" s="381"/>
      <c r="AJ25" s="386"/>
      <c r="AK25" s="391"/>
      <c r="AL25" s="386"/>
      <c r="AM25" s="363">
        <f t="shared" ref="AM25:AM44" si="3">IF(L25=AF25,1,IF(L25=AG25,2,IF(L25=AH25,3,IF(L25=AI25,4,IF(L25=AJ25,5,IF(L25=AK25,6,IF(L25=AL25,7,0)))))))</f>
        <v>1</v>
      </c>
      <c r="AN25" s="578">
        <v>25.1</v>
      </c>
      <c r="AO25" s="120">
        <f>$AN25*AX25</f>
        <v>69.8548087431694</v>
      </c>
      <c r="AP25" s="120">
        <f t="shared" ref="AP25:AP88" si="4">$AN25*AY25</f>
        <v>149.23625292740047</v>
      </c>
      <c r="AQ25" s="120">
        <f t="shared" ref="AQ25:AQ88" si="5">$AN25*AZ25</f>
        <v>0</v>
      </c>
      <c r="AR25" s="120">
        <f t="shared" ref="AR25:AR88" si="6">$AN25*BA25</f>
        <v>0</v>
      </c>
      <c r="AS25" s="120">
        <f t="shared" ref="AS25:AS88" si="7">$AN25*BB25</f>
        <v>0</v>
      </c>
      <c r="AT25" s="120">
        <f t="shared" ref="AT25:AT88" si="8">$AN25*BC25</f>
        <v>0</v>
      </c>
      <c r="AV25" s="115"/>
      <c r="AW25" s="395"/>
      <c r="AX25" s="568">
        <v>2.7830601092896172</v>
      </c>
      <c r="AY25" s="569">
        <v>5.9456674473067919</v>
      </c>
      <c r="AZ25" s="569">
        <v>0</v>
      </c>
      <c r="BA25" s="569">
        <v>0</v>
      </c>
      <c r="BB25" s="569">
        <v>0</v>
      </c>
      <c r="BC25" s="570">
        <v>0</v>
      </c>
      <c r="BD25" s="115"/>
      <c r="BE25" s="115"/>
      <c r="BF25" s="115"/>
      <c r="BG25" s="115"/>
      <c r="BH25" s="115"/>
      <c r="BI25" s="115"/>
      <c r="BJ25" s="115"/>
      <c r="BK25" s="115"/>
      <c r="BQ25" s="74" t="str">
        <f>IF(AO25&gt;0,D25&amp;"-("&amp; AG25&amp;")"," ")</f>
        <v>10003-(16t)</v>
      </c>
      <c r="BR25" s="120" t="str">
        <f>IF(AO25&gt;0,$G25," ")</f>
        <v>5' Duct</v>
      </c>
      <c r="BS25" s="120">
        <f>IF(AO25&gt;0,AO25," ")</f>
        <v>69.8548087431694</v>
      </c>
      <c r="BU25" s="74" t="str">
        <f>IF(AP25&gt;0,D25&amp;"-("&amp;AH25&amp;")"," ")</f>
        <v>10003-(11t)</v>
      </c>
      <c r="BV25" s="120" t="str">
        <f>IF(AP25&gt;0,$G25," ")</f>
        <v>5' Duct</v>
      </c>
      <c r="BW25" s="120">
        <f>IF(AP25&gt;0,AP25,"  ")</f>
        <v>149.23625292740047</v>
      </c>
      <c r="BY25" s="74" t="str">
        <f>IF(AQ25&gt;0,D25&amp;"-("&amp;AI25&amp;")"," ")</f>
        <v xml:space="preserve"> </v>
      </c>
      <c r="BZ25" s="120" t="str">
        <f>IF(AQ25&gt;0,$G25," ")</f>
        <v xml:space="preserve"> </v>
      </c>
      <c r="CA25" s="120" t="str">
        <f>IF(AQ25&gt;0,AQ25," ")</f>
        <v xml:space="preserve"> </v>
      </c>
      <c r="CC25" s="115" t="str">
        <f>IF(AR25&gt;0,D25&amp;"-("&amp;AJ25&amp;")"," ")</f>
        <v xml:space="preserve"> </v>
      </c>
      <c r="CD25" s="120" t="str">
        <f>IF(AR25&gt;0,$G25," ")</f>
        <v xml:space="preserve"> </v>
      </c>
      <c r="CE25" s="417" t="str">
        <f>IF(AR25&gt;0,AR25," ")</f>
        <v xml:space="preserve"> </v>
      </c>
      <c r="CF25" s="115"/>
      <c r="CG25" s="115" t="str">
        <f>IF(AS25&gt;0,D25&amp;"-("&amp;AK25&amp;")"," ")</f>
        <v xml:space="preserve"> </v>
      </c>
      <c r="CH25" s="120" t="str">
        <f>IF(AS25&gt;0,$G25," ")</f>
        <v xml:space="preserve"> </v>
      </c>
      <c r="CI25" s="417" t="str">
        <f>IF(AS25&gt;0,AS25," ")</f>
        <v xml:space="preserve"> </v>
      </c>
      <c r="CJ25" s="115"/>
      <c r="CK25" s="115" t="str">
        <f>IF(AT25&gt;0,D25&amp;"-"&amp;AL25," ")</f>
        <v xml:space="preserve"> </v>
      </c>
      <c r="CL25" s="120" t="str">
        <f>IF(AT25&gt;0,$G25," ")</f>
        <v xml:space="preserve"> </v>
      </c>
      <c r="CM25" s="417" t="str">
        <f t="shared" ref="CM25:CM33" si="9">IF(AT25&gt;0,AT25," ")</f>
        <v xml:space="preserve"> </v>
      </c>
      <c r="CN25" s="115"/>
      <c r="IS25" s="101">
        <v>12</v>
      </c>
    </row>
    <row r="26" spans="1:253" s="74" customFormat="1" ht="17.100000000000001" hidden="1" customHeight="1" x14ac:dyDescent="0.25">
      <c r="B26" s="504">
        <f>IF(AND('KB Duct Parts'!D18&gt;0,'KB Duct Parts'!$BL$14=1),'KB Duct Parts'!D18,0)</f>
        <v>0</v>
      </c>
      <c r="C26" s="505">
        <v>10004</v>
      </c>
      <c r="D26" s="506">
        <f t="shared" si="0"/>
        <v>10004</v>
      </c>
      <c r="E26" s="507" t="s">
        <v>861</v>
      </c>
      <c r="F26" s="508" t="str">
        <f t="shared" ref="F26:F89" si="10">IF(AM26&gt;1,"Non-Std"," ")</f>
        <v xml:space="preserve"> </v>
      </c>
      <c r="G26" s="509" t="s">
        <v>714</v>
      </c>
      <c r="H26" s="510" t="s">
        <v>923</v>
      </c>
      <c r="I26" s="1035"/>
      <c r="J26" s="1036"/>
      <c r="K26" s="511" t="s">
        <v>881</v>
      </c>
      <c r="L26" s="512">
        <v>24</v>
      </c>
      <c r="M26" s="513" t="str">
        <f>IF(AM26=1,"Y",IF(AM26&gt;1,"NR"," "))</f>
        <v>Y</v>
      </c>
      <c r="N26" s="514">
        <f t="shared" ref="N26:N89" si="11">AN26</f>
        <v>25.1</v>
      </c>
      <c r="O26" s="515">
        <f t="shared" si="1"/>
        <v>0</v>
      </c>
      <c r="P26" s="680">
        <f>'KB Duct Parts'!$AE$3</f>
        <v>0</v>
      </c>
      <c r="Q26" s="681">
        <f t="shared" ref="Q26:Q89" si="12">IF(B26&gt;0,N26*(1-P26),0)</f>
        <v>0</v>
      </c>
      <c r="R26" s="682">
        <f t="shared" ref="R26:R89" si="13">B26*Q26</f>
        <v>0</v>
      </c>
      <c r="S26" s="716">
        <f t="shared" si="2"/>
        <v>0.35</v>
      </c>
      <c r="T26" s="679">
        <f t="shared" ref="T26:T89" si="14">ROUND(IF(B26&gt;0,((N26*(1-(1*S26)))),0),2)</f>
        <v>0</v>
      </c>
      <c r="U26" s="679">
        <f t="shared" ref="U26:U89" si="15">B26*T26</f>
        <v>0</v>
      </c>
      <c r="Y26" s="120"/>
      <c r="AE26" s="75"/>
      <c r="AF26" s="370">
        <v>24</v>
      </c>
      <c r="AG26" s="374">
        <v>22</v>
      </c>
      <c r="AH26" s="378" t="s">
        <v>713</v>
      </c>
      <c r="AI26" s="381" t="s">
        <v>712</v>
      </c>
      <c r="AJ26" s="386"/>
      <c r="AK26" s="391"/>
      <c r="AL26" s="386"/>
      <c r="AM26" s="363">
        <f t="shared" si="3"/>
        <v>1</v>
      </c>
      <c r="AN26" s="578">
        <v>25.1</v>
      </c>
      <c r="AO26" s="120">
        <f t="shared" ref="AO26:AO89" si="16">$AN26*AX26</f>
        <v>28.864999999999998</v>
      </c>
      <c r="AP26" s="120">
        <f t="shared" si="4"/>
        <v>92.033333333333317</v>
      </c>
      <c r="AQ26" s="120">
        <f t="shared" si="5"/>
        <v>177.6006245120999</v>
      </c>
      <c r="AR26" s="120">
        <f t="shared" si="6"/>
        <v>0</v>
      </c>
      <c r="AS26" s="120">
        <f t="shared" si="7"/>
        <v>0</v>
      </c>
      <c r="AT26" s="120">
        <f t="shared" si="8"/>
        <v>0</v>
      </c>
      <c r="AV26" s="115"/>
      <c r="AW26" s="395"/>
      <c r="AX26" s="571">
        <v>1.1499999999999999</v>
      </c>
      <c r="AY26" s="572">
        <v>3.6666666666666661</v>
      </c>
      <c r="AZ26" s="572">
        <v>7.0757220921155337</v>
      </c>
      <c r="BA26" s="572">
        <v>0</v>
      </c>
      <c r="BB26" s="572">
        <v>0</v>
      </c>
      <c r="BC26" s="573">
        <v>0</v>
      </c>
      <c r="BD26" s="115"/>
      <c r="BE26" s="115"/>
      <c r="BF26" s="115"/>
      <c r="BG26" s="115"/>
      <c r="BH26" s="115"/>
      <c r="BI26" s="115"/>
      <c r="BJ26" s="115"/>
      <c r="BK26" s="115"/>
      <c r="BQ26" s="74" t="str">
        <f t="shared" ref="BQ26:BQ89" si="17">IF(AO26&gt;0,D26&amp;"-("&amp; AG26&amp;")"," ")</f>
        <v>10004-(22)</v>
      </c>
      <c r="BR26" s="120" t="str">
        <f t="shared" ref="BR26:BR89" si="18">IF(AO26&gt;0,$G26," ")</f>
        <v>5' Duct</v>
      </c>
      <c r="BS26" s="120">
        <f t="shared" ref="BS26:BS89" si="19">IF(AO26&gt;0,AO26," ")</f>
        <v>28.864999999999998</v>
      </c>
      <c r="BU26" s="74" t="str">
        <f t="shared" ref="BU26:BU89" si="20">IF(AP26&gt;0,D26&amp;"-("&amp;AH26&amp;")"," ")</f>
        <v>10004-(16T)</v>
      </c>
      <c r="BV26" s="120" t="str">
        <f t="shared" ref="BV26:BV89" si="21">IF(AP26&gt;0,$G26," ")</f>
        <v>5' Duct</v>
      </c>
      <c r="BW26" s="120">
        <f t="shared" ref="BW26:BW89" si="22">IF(AP26&gt;0,AP26,"  ")</f>
        <v>92.033333333333317</v>
      </c>
      <c r="BY26" s="74" t="str">
        <f t="shared" ref="BY26:BY89" si="23">IF(AQ26&gt;0,D26&amp;"-("&amp;AI26&amp;")"," ")</f>
        <v>10004-(11t)</v>
      </c>
      <c r="BZ26" s="120" t="str">
        <f t="shared" ref="BZ26:BZ89" si="24">IF(AQ26&gt;0,$G26," ")</f>
        <v>5' Duct</v>
      </c>
      <c r="CA26" s="120">
        <f t="shared" ref="CA26:CA89" si="25">IF(AQ26&gt;0,AQ26," ")</f>
        <v>177.6006245120999</v>
      </c>
      <c r="CC26" s="115" t="str">
        <f t="shared" ref="CC26:CC89" si="26">IF(AR26&gt;0,D26&amp;"-("&amp;AJ26&amp;")"," ")</f>
        <v xml:space="preserve"> </v>
      </c>
      <c r="CD26" s="120" t="str">
        <f t="shared" ref="CD26:CD89" si="27">IF(AR26&gt;0,$G26," ")</f>
        <v xml:space="preserve"> </v>
      </c>
      <c r="CE26" s="417" t="str">
        <f t="shared" ref="CE26:CE89" si="28">IF(AR26&gt;0,AR26," ")</f>
        <v xml:space="preserve"> </v>
      </c>
      <c r="CF26" s="115"/>
      <c r="CG26" s="115" t="str">
        <f t="shared" ref="CG26:CG89" si="29">IF(AS26&gt;0,D26&amp;"-("&amp;AK26&amp;")"," ")</f>
        <v xml:space="preserve"> </v>
      </c>
      <c r="CH26" s="120" t="str">
        <f t="shared" ref="CH26:CH89" si="30">IF(AS26&gt;0,$G26," ")</f>
        <v xml:space="preserve"> </v>
      </c>
      <c r="CI26" s="417" t="str">
        <f t="shared" ref="CI26:CI89" si="31">IF(AS26&gt;0,AS26," ")</f>
        <v xml:space="preserve"> </v>
      </c>
      <c r="CJ26" s="115"/>
      <c r="CK26" s="115" t="str">
        <f t="shared" ref="CK26:CK89" si="32">IF(AT26&gt;0,D26&amp;"-"&amp;AL26," ")</f>
        <v xml:space="preserve"> </v>
      </c>
      <c r="CL26" s="120" t="str">
        <f t="shared" ref="CL26:CL89" si="33">IF(AT26&gt;0,$G26," ")</f>
        <v xml:space="preserve"> </v>
      </c>
      <c r="CM26" s="417" t="str">
        <f t="shared" si="9"/>
        <v xml:space="preserve"> </v>
      </c>
      <c r="CN26" s="115"/>
      <c r="IS26" s="102">
        <v>15.5</v>
      </c>
    </row>
    <row r="27" spans="1:253" s="74" customFormat="1" ht="17.100000000000001" customHeight="1" x14ac:dyDescent="0.25">
      <c r="B27" s="504">
        <f>IF(AND('KB Duct Parts'!D19&gt;0,'KB Duct Parts'!$BL$14=1),'KB Duct Parts'!D19,0)</f>
        <v>14</v>
      </c>
      <c r="C27" s="508">
        <v>10005</v>
      </c>
      <c r="D27" s="506">
        <f t="shared" si="0"/>
        <v>10005</v>
      </c>
      <c r="E27" s="504" t="s">
        <v>862</v>
      </c>
      <c r="F27" s="508" t="str">
        <f t="shared" si="10"/>
        <v xml:space="preserve"> </v>
      </c>
      <c r="G27" s="509" t="s">
        <v>714</v>
      </c>
      <c r="H27" s="504" t="s">
        <v>923</v>
      </c>
      <c r="I27" s="1035"/>
      <c r="J27" s="1036"/>
      <c r="K27" s="516" t="s">
        <v>881</v>
      </c>
      <c r="L27" s="512">
        <v>24</v>
      </c>
      <c r="M27" s="513" t="str">
        <f t="shared" ref="M27:M90" si="34">IF(AM27=1,"Y",IF(AM27&gt;1,"NR"," "))</f>
        <v>Y</v>
      </c>
      <c r="N27" s="514">
        <f t="shared" si="11"/>
        <v>27.6</v>
      </c>
      <c r="O27" s="515">
        <f t="shared" si="1"/>
        <v>386.40000000000003</v>
      </c>
      <c r="P27" s="680">
        <f>'KB Duct Parts'!$AE$3</f>
        <v>0</v>
      </c>
      <c r="Q27" s="681">
        <f t="shared" si="12"/>
        <v>27.6</v>
      </c>
      <c r="R27" s="682">
        <f t="shared" si="13"/>
        <v>386.40000000000003</v>
      </c>
      <c r="S27" s="716">
        <f t="shared" si="2"/>
        <v>0.35</v>
      </c>
      <c r="T27" s="679">
        <f t="shared" si="14"/>
        <v>17.940000000000001</v>
      </c>
      <c r="U27" s="679">
        <f t="shared" si="15"/>
        <v>251.16000000000003</v>
      </c>
      <c r="Y27" s="120"/>
      <c r="AE27" s="75"/>
      <c r="AF27" s="370">
        <v>24</v>
      </c>
      <c r="AG27" s="374">
        <v>22</v>
      </c>
      <c r="AH27" s="378" t="s">
        <v>706</v>
      </c>
      <c r="AI27" s="381" t="s">
        <v>712</v>
      </c>
      <c r="AJ27" s="386"/>
      <c r="AK27" s="391"/>
      <c r="AL27" s="386"/>
      <c r="AM27" s="363">
        <f t="shared" si="3"/>
        <v>1</v>
      </c>
      <c r="AN27" s="578">
        <v>27.6</v>
      </c>
      <c r="AO27" s="120">
        <f t="shared" si="16"/>
        <v>31.74</v>
      </c>
      <c r="AP27" s="120">
        <f t="shared" si="4"/>
        <v>149.53432835820897</v>
      </c>
      <c r="AQ27" s="120">
        <f t="shared" si="5"/>
        <v>209.47752665245204</v>
      </c>
      <c r="AR27" s="120">
        <f t="shared" si="6"/>
        <v>0</v>
      </c>
      <c r="AS27" s="120">
        <f t="shared" si="7"/>
        <v>0</v>
      </c>
      <c r="AT27" s="120">
        <f t="shared" si="8"/>
        <v>0</v>
      </c>
      <c r="AV27" s="115"/>
      <c r="AW27" s="395"/>
      <c r="AX27" s="571">
        <v>1.1499999999999999</v>
      </c>
      <c r="AY27" s="572">
        <v>5.4179104477611943</v>
      </c>
      <c r="AZ27" s="572">
        <v>7.5897654584221748</v>
      </c>
      <c r="BA27" s="572">
        <v>0</v>
      </c>
      <c r="BB27" s="572">
        <v>0</v>
      </c>
      <c r="BC27" s="573">
        <v>0</v>
      </c>
      <c r="BD27" s="115"/>
      <c r="BE27" s="115"/>
      <c r="BF27" s="115"/>
      <c r="BG27" s="115"/>
      <c r="BH27" s="115"/>
      <c r="BI27" s="115"/>
      <c r="BJ27" s="115"/>
      <c r="BK27" s="115"/>
      <c r="BQ27" s="74" t="str">
        <f t="shared" si="17"/>
        <v>10005-(22)</v>
      </c>
      <c r="BR27" s="120" t="str">
        <f t="shared" si="18"/>
        <v>5' Duct</v>
      </c>
      <c r="BS27" s="120">
        <f t="shared" si="19"/>
        <v>31.74</v>
      </c>
      <c r="BU27" s="74" t="str">
        <f t="shared" si="20"/>
        <v>10005-(14T)</v>
      </c>
      <c r="BV27" s="120" t="str">
        <f t="shared" si="21"/>
        <v>5' Duct</v>
      </c>
      <c r="BW27" s="120">
        <f t="shared" si="22"/>
        <v>149.53432835820897</v>
      </c>
      <c r="BY27" s="74" t="str">
        <f t="shared" si="23"/>
        <v>10005-(11t)</v>
      </c>
      <c r="BZ27" s="120" t="str">
        <f t="shared" si="24"/>
        <v>5' Duct</v>
      </c>
      <c r="CA27" s="120">
        <f t="shared" si="25"/>
        <v>209.47752665245204</v>
      </c>
      <c r="CC27" s="115" t="str">
        <f t="shared" si="26"/>
        <v xml:space="preserve"> </v>
      </c>
      <c r="CD27" s="120" t="str">
        <f t="shared" si="27"/>
        <v xml:space="preserve"> </v>
      </c>
      <c r="CE27" s="417" t="str">
        <f t="shared" si="28"/>
        <v xml:space="preserve"> </v>
      </c>
      <c r="CF27" s="115"/>
      <c r="CG27" s="115" t="str">
        <f t="shared" si="29"/>
        <v xml:space="preserve"> </v>
      </c>
      <c r="CH27" s="120" t="str">
        <f t="shared" si="30"/>
        <v xml:space="preserve"> </v>
      </c>
      <c r="CI27" s="417" t="str">
        <f t="shared" si="31"/>
        <v xml:space="preserve"> </v>
      </c>
      <c r="CJ27" s="115"/>
      <c r="CK27" s="115" t="str">
        <f t="shared" si="32"/>
        <v xml:space="preserve"> </v>
      </c>
      <c r="CL27" s="120" t="str">
        <f t="shared" si="33"/>
        <v xml:space="preserve"> </v>
      </c>
      <c r="CM27" s="417" t="str">
        <f t="shared" si="9"/>
        <v xml:space="preserve"> </v>
      </c>
      <c r="CN27" s="115"/>
      <c r="IS27" s="103">
        <v>17</v>
      </c>
    </row>
    <row r="28" spans="1:253" s="74" customFormat="1" ht="17.100000000000001" hidden="1" customHeight="1" x14ac:dyDescent="0.25">
      <c r="B28" s="504">
        <f>IF(AND('KB Duct Parts'!D20&gt;0,'KB Duct Parts'!$BL$14=1),'KB Duct Parts'!D20,0)</f>
        <v>0</v>
      </c>
      <c r="C28" s="508">
        <v>10006</v>
      </c>
      <c r="D28" s="506">
        <f t="shared" si="0"/>
        <v>10006</v>
      </c>
      <c r="E28" s="504" t="s">
        <v>863</v>
      </c>
      <c r="F28" s="508" t="str">
        <f t="shared" si="10"/>
        <v xml:space="preserve"> </v>
      </c>
      <c r="G28" s="509" t="s">
        <v>714</v>
      </c>
      <c r="H28" s="504" t="s">
        <v>923</v>
      </c>
      <c r="I28" s="1035"/>
      <c r="J28" s="1036"/>
      <c r="K28" s="516" t="s">
        <v>881</v>
      </c>
      <c r="L28" s="512">
        <v>24</v>
      </c>
      <c r="M28" s="513" t="str">
        <f t="shared" si="34"/>
        <v>Y</v>
      </c>
      <c r="N28" s="514">
        <f t="shared" si="11"/>
        <v>33</v>
      </c>
      <c r="O28" s="515">
        <f t="shared" si="1"/>
        <v>0</v>
      </c>
      <c r="P28" s="680">
        <f>'KB Duct Parts'!$AE$3</f>
        <v>0</v>
      </c>
      <c r="Q28" s="681">
        <f t="shared" si="12"/>
        <v>0</v>
      </c>
      <c r="R28" s="682">
        <f t="shared" si="13"/>
        <v>0</v>
      </c>
      <c r="S28" s="716">
        <f t="shared" si="2"/>
        <v>0.35</v>
      </c>
      <c r="T28" s="679">
        <f t="shared" si="14"/>
        <v>0</v>
      </c>
      <c r="U28" s="679">
        <f t="shared" si="15"/>
        <v>0</v>
      </c>
      <c r="Y28" s="120"/>
      <c r="AE28" s="75"/>
      <c r="AF28" s="370">
        <v>24</v>
      </c>
      <c r="AG28" s="374">
        <v>22</v>
      </c>
      <c r="AH28" s="378" t="s">
        <v>706</v>
      </c>
      <c r="AI28" s="381" t="s">
        <v>712</v>
      </c>
      <c r="AJ28" s="386"/>
      <c r="AK28" s="391"/>
      <c r="AL28" s="386"/>
      <c r="AM28" s="363">
        <f t="shared" si="3"/>
        <v>1</v>
      </c>
      <c r="AN28" s="578">
        <v>33</v>
      </c>
      <c r="AO28" s="120">
        <f t="shared" si="16"/>
        <v>37.949999999999996</v>
      </c>
      <c r="AP28" s="120">
        <f t="shared" si="4"/>
        <v>164.86250000000001</v>
      </c>
      <c r="AQ28" s="120">
        <f t="shared" si="5"/>
        <v>258.78442857142858</v>
      </c>
      <c r="AR28" s="120">
        <f t="shared" si="6"/>
        <v>0</v>
      </c>
      <c r="AS28" s="120">
        <f t="shared" si="7"/>
        <v>0</v>
      </c>
      <c r="AT28" s="120">
        <f t="shared" si="8"/>
        <v>0</v>
      </c>
      <c r="AV28" s="115"/>
      <c r="AW28" s="395"/>
      <c r="AX28" s="571">
        <v>1.1499999999999999</v>
      </c>
      <c r="AY28" s="572">
        <v>4.9958333333333336</v>
      </c>
      <c r="AZ28" s="572">
        <v>7.8419523809523817</v>
      </c>
      <c r="BA28" s="572">
        <v>0</v>
      </c>
      <c r="BB28" s="572">
        <v>0</v>
      </c>
      <c r="BC28" s="573">
        <v>0</v>
      </c>
      <c r="BD28" s="115"/>
      <c r="BE28" s="115"/>
      <c r="BF28" s="115"/>
      <c r="BG28" s="115"/>
      <c r="BH28" s="115"/>
      <c r="BI28" s="115"/>
      <c r="BJ28" s="115"/>
      <c r="BK28" s="115"/>
      <c r="BQ28" s="74" t="str">
        <f t="shared" si="17"/>
        <v>10006-(22)</v>
      </c>
      <c r="BR28" s="120" t="str">
        <f t="shared" si="18"/>
        <v>5' Duct</v>
      </c>
      <c r="BS28" s="120">
        <f t="shared" si="19"/>
        <v>37.949999999999996</v>
      </c>
      <c r="BU28" s="74" t="str">
        <f t="shared" si="20"/>
        <v>10006-(14T)</v>
      </c>
      <c r="BV28" s="120" t="str">
        <f t="shared" si="21"/>
        <v>5' Duct</v>
      </c>
      <c r="BW28" s="120">
        <f t="shared" si="22"/>
        <v>164.86250000000001</v>
      </c>
      <c r="BY28" s="74" t="str">
        <f t="shared" si="23"/>
        <v>10006-(11t)</v>
      </c>
      <c r="BZ28" s="120" t="str">
        <f t="shared" si="24"/>
        <v>5' Duct</v>
      </c>
      <c r="CA28" s="120">
        <f t="shared" si="25"/>
        <v>258.78442857142858</v>
      </c>
      <c r="CC28" s="115" t="str">
        <f t="shared" si="26"/>
        <v xml:space="preserve"> </v>
      </c>
      <c r="CD28" s="120" t="str">
        <f t="shared" si="27"/>
        <v xml:space="preserve"> </v>
      </c>
      <c r="CE28" s="417" t="str">
        <f t="shared" si="28"/>
        <v xml:space="preserve"> </v>
      </c>
      <c r="CF28" s="115"/>
      <c r="CG28" s="115" t="str">
        <f t="shared" si="29"/>
        <v xml:space="preserve"> </v>
      </c>
      <c r="CH28" s="120" t="str">
        <f t="shared" si="30"/>
        <v xml:space="preserve"> </v>
      </c>
      <c r="CI28" s="417" t="str">
        <f t="shared" si="31"/>
        <v xml:space="preserve"> </v>
      </c>
      <c r="CJ28" s="115"/>
      <c r="CK28" s="115" t="str">
        <f t="shared" si="32"/>
        <v xml:space="preserve"> </v>
      </c>
      <c r="CL28" s="120" t="str">
        <f t="shared" si="33"/>
        <v xml:space="preserve"> </v>
      </c>
      <c r="CM28" s="417" t="str">
        <f t="shared" si="9"/>
        <v xml:space="preserve"> </v>
      </c>
      <c r="CN28" s="115"/>
      <c r="IS28" s="103">
        <v>20.399999999999999</v>
      </c>
    </row>
    <row r="29" spans="1:253" s="74" customFormat="1" ht="17.100000000000001" hidden="1" customHeight="1" x14ac:dyDescent="0.25">
      <c r="B29" s="504">
        <f>IF(AND('KB Duct Parts'!D21&gt;0,'KB Duct Parts'!$BL$14=1),'KB Duct Parts'!D21,0)</f>
        <v>0</v>
      </c>
      <c r="C29" s="508">
        <v>10007</v>
      </c>
      <c r="D29" s="506">
        <f t="shared" si="0"/>
        <v>10007</v>
      </c>
      <c r="E29" s="504" t="s">
        <v>864</v>
      </c>
      <c r="F29" s="508" t="str">
        <f t="shared" si="10"/>
        <v xml:space="preserve"> </v>
      </c>
      <c r="G29" s="509" t="s">
        <v>714</v>
      </c>
      <c r="H29" s="504" t="s">
        <v>923</v>
      </c>
      <c r="I29" s="1035"/>
      <c r="J29" s="1036"/>
      <c r="K29" s="516" t="s">
        <v>881</v>
      </c>
      <c r="L29" s="512">
        <v>22</v>
      </c>
      <c r="M29" s="513" t="str">
        <f t="shared" si="34"/>
        <v>Y</v>
      </c>
      <c r="N29" s="514">
        <f t="shared" si="11"/>
        <v>40.5</v>
      </c>
      <c r="O29" s="515">
        <f t="shared" si="1"/>
        <v>0</v>
      </c>
      <c r="P29" s="680">
        <f>'KB Duct Parts'!$AE$3</f>
        <v>0</v>
      </c>
      <c r="Q29" s="681">
        <f t="shared" si="12"/>
        <v>0</v>
      </c>
      <c r="R29" s="682">
        <f t="shared" si="13"/>
        <v>0</v>
      </c>
      <c r="S29" s="716">
        <f t="shared" si="2"/>
        <v>0.35</v>
      </c>
      <c r="T29" s="679">
        <f t="shared" si="14"/>
        <v>0</v>
      </c>
      <c r="U29" s="679">
        <f t="shared" si="15"/>
        <v>0</v>
      </c>
      <c r="Y29" s="120"/>
      <c r="AE29" s="75"/>
      <c r="AF29" s="370">
        <v>22</v>
      </c>
      <c r="AG29" s="374">
        <v>20</v>
      </c>
      <c r="AH29" s="378">
        <v>18</v>
      </c>
      <c r="AI29" s="381">
        <v>16</v>
      </c>
      <c r="AJ29" s="386">
        <v>14</v>
      </c>
      <c r="AK29" s="391"/>
      <c r="AL29" s="386"/>
      <c r="AM29" s="363">
        <f t="shared" si="3"/>
        <v>1</v>
      </c>
      <c r="AN29" s="578">
        <v>40.5</v>
      </c>
      <c r="AO29" s="120">
        <f t="shared" si="16"/>
        <v>46.574999999999996</v>
      </c>
      <c r="AP29" s="120">
        <f t="shared" si="4"/>
        <v>54.675000000000004</v>
      </c>
      <c r="AQ29" s="120">
        <f t="shared" si="5"/>
        <v>74.924999999999997</v>
      </c>
      <c r="AR29" s="120">
        <f t="shared" si="6"/>
        <v>85.05</v>
      </c>
      <c r="AS29" s="120">
        <f t="shared" si="7"/>
        <v>0</v>
      </c>
      <c r="AT29" s="120">
        <f t="shared" si="8"/>
        <v>0</v>
      </c>
      <c r="AV29" s="115"/>
      <c r="AW29" s="395"/>
      <c r="AX29" s="571">
        <v>1.1499999999999999</v>
      </c>
      <c r="AY29" s="572">
        <v>1.35</v>
      </c>
      <c r="AZ29" s="572">
        <v>1.85</v>
      </c>
      <c r="BA29" s="572">
        <v>2.1</v>
      </c>
      <c r="BB29" s="572">
        <v>0</v>
      </c>
      <c r="BC29" s="573">
        <v>0</v>
      </c>
      <c r="BD29" s="115"/>
      <c r="BE29" s="115"/>
      <c r="BF29" s="115"/>
      <c r="BG29" s="115"/>
      <c r="BH29" s="115"/>
      <c r="BI29" s="115"/>
      <c r="BJ29" s="115"/>
      <c r="BK29" s="115"/>
      <c r="BQ29" s="74" t="str">
        <f t="shared" si="17"/>
        <v>10007-(20)</v>
      </c>
      <c r="BR29" s="120" t="str">
        <f t="shared" si="18"/>
        <v>5' Duct</v>
      </c>
      <c r="BS29" s="120">
        <f t="shared" si="19"/>
        <v>46.574999999999996</v>
      </c>
      <c r="BU29" s="74" t="str">
        <f t="shared" si="20"/>
        <v>10007-(18)</v>
      </c>
      <c r="BV29" s="120" t="str">
        <f t="shared" si="21"/>
        <v>5' Duct</v>
      </c>
      <c r="BW29" s="120">
        <f t="shared" si="22"/>
        <v>54.675000000000004</v>
      </c>
      <c r="BY29" s="74" t="str">
        <f t="shared" si="23"/>
        <v>10007-(16)</v>
      </c>
      <c r="BZ29" s="120" t="str">
        <f t="shared" si="24"/>
        <v>5' Duct</v>
      </c>
      <c r="CA29" s="120">
        <f t="shared" si="25"/>
        <v>74.924999999999997</v>
      </c>
      <c r="CC29" s="115" t="str">
        <f t="shared" si="26"/>
        <v>10007-(14)</v>
      </c>
      <c r="CD29" s="120" t="str">
        <f t="shared" si="27"/>
        <v>5' Duct</v>
      </c>
      <c r="CE29" s="417">
        <f t="shared" si="28"/>
        <v>85.05</v>
      </c>
      <c r="CF29" s="115"/>
      <c r="CG29" s="115" t="str">
        <f t="shared" si="29"/>
        <v xml:space="preserve"> </v>
      </c>
      <c r="CH29" s="120" t="str">
        <f t="shared" si="30"/>
        <v xml:space="preserve"> </v>
      </c>
      <c r="CI29" s="417" t="str">
        <f t="shared" si="31"/>
        <v xml:space="preserve"> </v>
      </c>
      <c r="CJ29" s="115"/>
      <c r="CK29" s="115" t="str">
        <f t="shared" si="32"/>
        <v xml:space="preserve"> </v>
      </c>
      <c r="CL29" s="120" t="str">
        <f t="shared" si="33"/>
        <v xml:space="preserve"> </v>
      </c>
      <c r="CM29" s="417" t="str">
        <f t="shared" si="9"/>
        <v xml:space="preserve"> </v>
      </c>
      <c r="CN29" s="115"/>
      <c r="IS29" s="103">
        <v>25.1</v>
      </c>
    </row>
    <row r="30" spans="1:253" s="74" customFormat="1" ht="17.100000000000001" hidden="1" customHeight="1" x14ac:dyDescent="0.25">
      <c r="B30" s="504">
        <f>IF(AND('KB Duct Parts'!D22&gt;0,'KB Duct Parts'!$BL$14=1),'KB Duct Parts'!D22,0)</f>
        <v>0</v>
      </c>
      <c r="C30" s="508">
        <v>10008</v>
      </c>
      <c r="D30" s="506">
        <f t="shared" si="0"/>
        <v>10008</v>
      </c>
      <c r="E30" s="504" t="s">
        <v>865</v>
      </c>
      <c r="F30" s="508" t="str">
        <f t="shared" si="10"/>
        <v xml:space="preserve"> </v>
      </c>
      <c r="G30" s="509" t="s">
        <v>714</v>
      </c>
      <c r="H30" s="504" t="s">
        <v>923</v>
      </c>
      <c r="I30" s="1035"/>
      <c r="J30" s="1036"/>
      <c r="K30" s="516" t="s">
        <v>881</v>
      </c>
      <c r="L30" s="512">
        <v>22</v>
      </c>
      <c r="M30" s="517" t="str">
        <f t="shared" si="34"/>
        <v>Y</v>
      </c>
      <c r="N30" s="514">
        <f t="shared" si="11"/>
        <v>45.4</v>
      </c>
      <c r="O30" s="518">
        <f t="shared" si="1"/>
        <v>0</v>
      </c>
      <c r="P30" s="680">
        <f>'KB Duct Parts'!$AE$3</f>
        <v>0</v>
      </c>
      <c r="Q30" s="681">
        <f t="shared" si="12"/>
        <v>0</v>
      </c>
      <c r="R30" s="682">
        <f t="shared" si="13"/>
        <v>0</v>
      </c>
      <c r="S30" s="716">
        <f t="shared" si="2"/>
        <v>0.35</v>
      </c>
      <c r="T30" s="679">
        <f t="shared" si="14"/>
        <v>0</v>
      </c>
      <c r="U30" s="679">
        <f t="shared" si="15"/>
        <v>0</v>
      </c>
      <c r="Y30" s="120"/>
      <c r="AE30" s="75"/>
      <c r="AF30" s="370">
        <v>22</v>
      </c>
      <c r="AG30" s="374">
        <v>20</v>
      </c>
      <c r="AH30" s="378">
        <v>18</v>
      </c>
      <c r="AI30" s="381">
        <v>16</v>
      </c>
      <c r="AJ30" s="386">
        <v>14</v>
      </c>
      <c r="AK30" s="391">
        <v>12</v>
      </c>
      <c r="AL30" s="386"/>
      <c r="AM30" s="363">
        <f t="shared" si="3"/>
        <v>1</v>
      </c>
      <c r="AN30" s="578">
        <v>45.4</v>
      </c>
      <c r="AO30" s="120">
        <f t="shared" si="16"/>
        <v>52.209999999999994</v>
      </c>
      <c r="AP30" s="120">
        <f t="shared" si="4"/>
        <v>61.29</v>
      </c>
      <c r="AQ30" s="120">
        <f t="shared" si="5"/>
        <v>83.99</v>
      </c>
      <c r="AR30" s="120">
        <f t="shared" si="6"/>
        <v>95.34</v>
      </c>
      <c r="AS30" s="120">
        <f t="shared" si="7"/>
        <v>106.69</v>
      </c>
      <c r="AT30" s="120">
        <f t="shared" si="8"/>
        <v>0</v>
      </c>
      <c r="AV30" s="115"/>
      <c r="AW30" s="395"/>
      <c r="AX30" s="571">
        <v>1.1499999999999999</v>
      </c>
      <c r="AY30" s="572">
        <v>1.35</v>
      </c>
      <c r="AZ30" s="572">
        <v>1.85</v>
      </c>
      <c r="BA30" s="572">
        <v>2.1</v>
      </c>
      <c r="BB30" s="572">
        <v>2.35</v>
      </c>
      <c r="BC30" s="573">
        <v>0</v>
      </c>
      <c r="BD30" s="115"/>
      <c r="BE30" s="115"/>
      <c r="BF30" s="115"/>
      <c r="BG30" s="115"/>
      <c r="BH30" s="115"/>
      <c r="BI30" s="115"/>
      <c r="BJ30" s="115"/>
      <c r="BK30" s="115"/>
      <c r="BQ30" s="74" t="str">
        <f t="shared" si="17"/>
        <v>10008-(20)</v>
      </c>
      <c r="BR30" s="120" t="str">
        <f t="shared" si="18"/>
        <v>5' Duct</v>
      </c>
      <c r="BS30" s="120">
        <f t="shared" si="19"/>
        <v>52.209999999999994</v>
      </c>
      <c r="BU30" s="74" t="str">
        <f t="shared" si="20"/>
        <v>10008-(18)</v>
      </c>
      <c r="BV30" s="120" t="str">
        <f t="shared" si="21"/>
        <v>5' Duct</v>
      </c>
      <c r="BW30" s="120">
        <f t="shared" si="22"/>
        <v>61.29</v>
      </c>
      <c r="BY30" s="74" t="str">
        <f t="shared" si="23"/>
        <v>10008-(16)</v>
      </c>
      <c r="BZ30" s="120" t="str">
        <f t="shared" si="24"/>
        <v>5' Duct</v>
      </c>
      <c r="CA30" s="120">
        <f t="shared" si="25"/>
        <v>83.99</v>
      </c>
      <c r="CC30" s="115" t="str">
        <f t="shared" si="26"/>
        <v>10008-(14)</v>
      </c>
      <c r="CD30" s="120" t="str">
        <f t="shared" si="27"/>
        <v>5' Duct</v>
      </c>
      <c r="CE30" s="417">
        <f t="shared" si="28"/>
        <v>95.34</v>
      </c>
      <c r="CF30" s="115"/>
      <c r="CG30" s="115" t="str">
        <f t="shared" si="29"/>
        <v>10008-(12)</v>
      </c>
      <c r="CH30" s="120" t="str">
        <f t="shared" si="30"/>
        <v>5' Duct</v>
      </c>
      <c r="CI30" s="417">
        <f t="shared" si="31"/>
        <v>106.69</v>
      </c>
      <c r="CJ30" s="115"/>
      <c r="CK30" s="115" t="str">
        <f t="shared" si="32"/>
        <v xml:space="preserve"> </v>
      </c>
      <c r="CL30" s="120" t="str">
        <f t="shared" si="33"/>
        <v xml:space="preserve"> </v>
      </c>
      <c r="CM30" s="417" t="str">
        <f t="shared" si="9"/>
        <v xml:space="preserve"> </v>
      </c>
      <c r="CN30" s="115"/>
      <c r="IS30" s="103">
        <v>28.1</v>
      </c>
    </row>
    <row r="31" spans="1:253" s="74" customFormat="1" ht="17.100000000000001" hidden="1" customHeight="1" x14ac:dyDescent="0.25">
      <c r="B31" s="504">
        <f>IF(AND('KB Duct Parts'!D23&gt;0,'KB Duct Parts'!$BL$14=1),'KB Duct Parts'!D23,0)</f>
        <v>0</v>
      </c>
      <c r="C31" s="508">
        <v>10009</v>
      </c>
      <c r="D31" s="506">
        <f t="shared" si="0"/>
        <v>10009</v>
      </c>
      <c r="E31" s="504" t="s">
        <v>866</v>
      </c>
      <c r="F31" s="508" t="str">
        <f t="shared" si="10"/>
        <v xml:space="preserve"> </v>
      </c>
      <c r="G31" s="509" t="s">
        <v>714</v>
      </c>
      <c r="H31" s="504" t="s">
        <v>923</v>
      </c>
      <c r="I31" s="1035"/>
      <c r="J31" s="1036"/>
      <c r="K31" s="516" t="s">
        <v>881</v>
      </c>
      <c r="L31" s="512">
        <v>22</v>
      </c>
      <c r="M31" s="517" t="str">
        <f t="shared" si="34"/>
        <v>Y</v>
      </c>
      <c r="N31" s="514">
        <f t="shared" si="11"/>
        <v>49.3</v>
      </c>
      <c r="O31" s="518">
        <f t="shared" si="1"/>
        <v>0</v>
      </c>
      <c r="P31" s="680">
        <f>'KB Duct Parts'!$AE$3</f>
        <v>0</v>
      </c>
      <c r="Q31" s="681">
        <f t="shared" si="12"/>
        <v>0</v>
      </c>
      <c r="R31" s="682">
        <f t="shared" si="13"/>
        <v>0</v>
      </c>
      <c r="S31" s="716">
        <f t="shared" si="2"/>
        <v>0.35</v>
      </c>
      <c r="T31" s="679">
        <f t="shared" si="14"/>
        <v>0</v>
      </c>
      <c r="U31" s="679">
        <f t="shared" si="15"/>
        <v>0</v>
      </c>
      <c r="Y31" s="120"/>
      <c r="AE31" s="75"/>
      <c r="AF31" s="370">
        <v>22</v>
      </c>
      <c r="AG31" s="374">
        <v>20</v>
      </c>
      <c r="AH31" s="378">
        <v>18</v>
      </c>
      <c r="AI31" s="381">
        <v>16</v>
      </c>
      <c r="AJ31" s="386">
        <v>14</v>
      </c>
      <c r="AK31" s="391">
        <v>12</v>
      </c>
      <c r="AL31" s="386"/>
      <c r="AM31" s="363">
        <f t="shared" si="3"/>
        <v>1</v>
      </c>
      <c r="AN31" s="578">
        <v>49.3</v>
      </c>
      <c r="AO31" s="120">
        <f t="shared" si="16"/>
        <v>56.694999999999993</v>
      </c>
      <c r="AP31" s="120">
        <f t="shared" si="4"/>
        <v>66.555000000000007</v>
      </c>
      <c r="AQ31" s="120">
        <f t="shared" si="5"/>
        <v>91.204999999999998</v>
      </c>
      <c r="AR31" s="120">
        <f t="shared" si="6"/>
        <v>103.53</v>
      </c>
      <c r="AS31" s="120">
        <f t="shared" si="7"/>
        <v>115.855</v>
      </c>
      <c r="AT31" s="120">
        <f t="shared" si="8"/>
        <v>0</v>
      </c>
      <c r="AV31" s="115"/>
      <c r="AW31" s="395"/>
      <c r="AX31" s="571">
        <v>1.1499999999999999</v>
      </c>
      <c r="AY31" s="572">
        <v>1.35</v>
      </c>
      <c r="AZ31" s="572">
        <v>1.85</v>
      </c>
      <c r="BA31" s="572">
        <v>2.1</v>
      </c>
      <c r="BB31" s="572">
        <v>2.35</v>
      </c>
      <c r="BC31" s="573">
        <v>0</v>
      </c>
      <c r="BD31" s="115"/>
      <c r="BE31" s="115"/>
      <c r="BF31" s="115"/>
      <c r="BG31" s="115"/>
      <c r="BH31" s="115"/>
      <c r="BI31" s="115"/>
      <c r="BJ31" s="115"/>
      <c r="BK31" s="115"/>
      <c r="BQ31" s="74" t="str">
        <f t="shared" si="17"/>
        <v>10009-(20)</v>
      </c>
      <c r="BR31" s="120" t="str">
        <f t="shared" si="18"/>
        <v>5' Duct</v>
      </c>
      <c r="BS31" s="120">
        <f t="shared" si="19"/>
        <v>56.694999999999993</v>
      </c>
      <c r="BU31" s="74" t="str">
        <f t="shared" si="20"/>
        <v>10009-(18)</v>
      </c>
      <c r="BV31" s="120" t="str">
        <f t="shared" si="21"/>
        <v>5' Duct</v>
      </c>
      <c r="BW31" s="120">
        <f t="shared" si="22"/>
        <v>66.555000000000007</v>
      </c>
      <c r="BY31" s="74" t="str">
        <f t="shared" si="23"/>
        <v>10009-(16)</v>
      </c>
      <c r="BZ31" s="120" t="str">
        <f t="shared" si="24"/>
        <v>5' Duct</v>
      </c>
      <c r="CA31" s="120">
        <f t="shared" si="25"/>
        <v>91.204999999999998</v>
      </c>
      <c r="CC31" s="115" t="str">
        <f t="shared" si="26"/>
        <v>10009-(14)</v>
      </c>
      <c r="CD31" s="120" t="str">
        <f t="shared" si="27"/>
        <v>5' Duct</v>
      </c>
      <c r="CE31" s="417">
        <f t="shared" si="28"/>
        <v>103.53</v>
      </c>
      <c r="CF31" s="115"/>
      <c r="CG31" s="115" t="str">
        <f t="shared" si="29"/>
        <v>10009-(12)</v>
      </c>
      <c r="CH31" s="120" t="str">
        <f t="shared" si="30"/>
        <v>5' Duct</v>
      </c>
      <c r="CI31" s="417">
        <f t="shared" si="31"/>
        <v>115.855</v>
      </c>
      <c r="CJ31" s="115"/>
      <c r="CK31" s="115" t="str">
        <f t="shared" si="32"/>
        <v xml:space="preserve"> </v>
      </c>
      <c r="CL31" s="120" t="str">
        <f t="shared" si="33"/>
        <v xml:space="preserve"> </v>
      </c>
      <c r="CM31" s="417" t="str">
        <f t="shared" si="9"/>
        <v xml:space="preserve"> </v>
      </c>
      <c r="CN31" s="115"/>
      <c r="IS31" s="103">
        <v>30.4</v>
      </c>
    </row>
    <row r="32" spans="1:253" s="74" customFormat="1" ht="17.100000000000001" customHeight="1" x14ac:dyDescent="0.25">
      <c r="B32" s="504">
        <f>IF(AND('KB Duct Parts'!D24&gt;0,'KB Duct Parts'!$BL$14=1),'KB Duct Parts'!D24,0)</f>
        <v>14</v>
      </c>
      <c r="C32" s="508">
        <v>10010</v>
      </c>
      <c r="D32" s="506">
        <f t="shared" si="0"/>
        <v>10010</v>
      </c>
      <c r="E32" s="504" t="s">
        <v>867</v>
      </c>
      <c r="F32" s="508" t="str">
        <f t="shared" si="10"/>
        <v xml:space="preserve"> </v>
      </c>
      <c r="G32" s="509" t="s">
        <v>714</v>
      </c>
      <c r="H32" s="504" t="s">
        <v>923</v>
      </c>
      <c r="I32" s="1035"/>
      <c r="J32" s="1036"/>
      <c r="K32" s="516" t="s">
        <v>881</v>
      </c>
      <c r="L32" s="512">
        <v>22</v>
      </c>
      <c r="M32" s="517" t="str">
        <f t="shared" si="34"/>
        <v>Y</v>
      </c>
      <c r="N32" s="514">
        <f t="shared" si="11"/>
        <v>52.9</v>
      </c>
      <c r="O32" s="518">
        <f t="shared" si="1"/>
        <v>740.6</v>
      </c>
      <c r="P32" s="680">
        <f>'KB Duct Parts'!$AE$3</f>
        <v>0</v>
      </c>
      <c r="Q32" s="681">
        <f t="shared" si="12"/>
        <v>52.9</v>
      </c>
      <c r="R32" s="682">
        <f t="shared" si="13"/>
        <v>740.6</v>
      </c>
      <c r="S32" s="716">
        <f t="shared" si="2"/>
        <v>0.35</v>
      </c>
      <c r="T32" s="679">
        <f t="shared" si="14"/>
        <v>34.39</v>
      </c>
      <c r="U32" s="679">
        <f t="shared" si="15"/>
        <v>481.46000000000004</v>
      </c>
      <c r="Y32" s="120"/>
      <c r="AE32" s="75"/>
      <c r="AF32" s="370">
        <v>22</v>
      </c>
      <c r="AG32" s="374">
        <v>20</v>
      </c>
      <c r="AH32" s="378">
        <v>18</v>
      </c>
      <c r="AI32" s="381">
        <v>16</v>
      </c>
      <c r="AJ32" s="386">
        <v>14</v>
      </c>
      <c r="AK32" s="391">
        <v>12</v>
      </c>
      <c r="AL32" s="386">
        <v>10</v>
      </c>
      <c r="AM32" s="363">
        <f t="shared" si="3"/>
        <v>1</v>
      </c>
      <c r="AN32" s="578">
        <v>52.9</v>
      </c>
      <c r="AO32" s="120">
        <f t="shared" si="16"/>
        <v>60.834999999999994</v>
      </c>
      <c r="AP32" s="120">
        <f t="shared" si="4"/>
        <v>71.415000000000006</v>
      </c>
      <c r="AQ32" s="120">
        <f t="shared" si="5"/>
        <v>97.865000000000009</v>
      </c>
      <c r="AR32" s="120">
        <f t="shared" si="6"/>
        <v>111.09</v>
      </c>
      <c r="AS32" s="120">
        <f t="shared" si="7"/>
        <v>124.315</v>
      </c>
      <c r="AT32" s="120">
        <f t="shared" si="8"/>
        <v>140.185</v>
      </c>
      <c r="AV32" s="115"/>
      <c r="AW32" s="395"/>
      <c r="AX32" s="571">
        <v>1.1499999999999999</v>
      </c>
      <c r="AY32" s="572">
        <v>1.35</v>
      </c>
      <c r="AZ32" s="572">
        <v>1.85</v>
      </c>
      <c r="BA32" s="572">
        <v>2.1</v>
      </c>
      <c r="BB32" s="572">
        <v>2.35</v>
      </c>
      <c r="BC32" s="573">
        <v>2.65</v>
      </c>
      <c r="BD32" s="115"/>
      <c r="BE32" s="115"/>
      <c r="BF32" s="115"/>
      <c r="BG32" s="115"/>
      <c r="BH32" s="115"/>
      <c r="BI32" s="115"/>
      <c r="BJ32" s="115"/>
      <c r="BK32" s="115"/>
      <c r="BQ32" s="74" t="str">
        <f t="shared" si="17"/>
        <v>10010-(20)</v>
      </c>
      <c r="BR32" s="120" t="str">
        <f t="shared" si="18"/>
        <v>5' Duct</v>
      </c>
      <c r="BS32" s="120">
        <f t="shared" si="19"/>
        <v>60.834999999999994</v>
      </c>
      <c r="BU32" s="74" t="str">
        <f t="shared" si="20"/>
        <v>10010-(18)</v>
      </c>
      <c r="BV32" s="120" t="str">
        <f t="shared" si="21"/>
        <v>5' Duct</v>
      </c>
      <c r="BW32" s="120">
        <f t="shared" si="22"/>
        <v>71.415000000000006</v>
      </c>
      <c r="BY32" s="74" t="str">
        <f t="shared" si="23"/>
        <v>10010-(16)</v>
      </c>
      <c r="BZ32" s="120" t="str">
        <f t="shared" si="24"/>
        <v>5' Duct</v>
      </c>
      <c r="CA32" s="120">
        <f t="shared" si="25"/>
        <v>97.865000000000009</v>
      </c>
      <c r="CC32" s="115" t="str">
        <f t="shared" si="26"/>
        <v>10010-(14)</v>
      </c>
      <c r="CD32" s="120" t="str">
        <f t="shared" si="27"/>
        <v>5' Duct</v>
      </c>
      <c r="CE32" s="417">
        <f t="shared" si="28"/>
        <v>111.09</v>
      </c>
      <c r="CF32" s="115"/>
      <c r="CG32" s="115" t="str">
        <f t="shared" si="29"/>
        <v>10010-(12)</v>
      </c>
      <c r="CH32" s="120" t="str">
        <f t="shared" si="30"/>
        <v>5' Duct</v>
      </c>
      <c r="CI32" s="417">
        <f t="shared" si="31"/>
        <v>124.315</v>
      </c>
      <c r="CJ32" s="115"/>
      <c r="CK32" s="115" t="str">
        <f t="shared" si="32"/>
        <v>10010-10</v>
      </c>
      <c r="CL32" s="120" t="str">
        <f t="shared" si="33"/>
        <v>5' Duct</v>
      </c>
      <c r="CM32" s="417">
        <f t="shared" si="9"/>
        <v>140.185</v>
      </c>
      <c r="CN32" s="115"/>
      <c r="IS32" s="103">
        <v>32.799999999999997</v>
      </c>
    </row>
    <row r="33" spans="2:253" s="74" customFormat="1" ht="17.100000000000001" hidden="1" customHeight="1" x14ac:dyDescent="0.25">
      <c r="B33" s="504">
        <f>IF(AND('KB Duct Parts'!D25&gt;0,'KB Duct Parts'!$BL$14=1),'KB Duct Parts'!D25,0)</f>
        <v>0</v>
      </c>
      <c r="C33" s="508">
        <v>10011</v>
      </c>
      <c r="D33" s="506">
        <f t="shared" si="0"/>
        <v>10011</v>
      </c>
      <c r="E33" s="504" t="s">
        <v>868</v>
      </c>
      <c r="F33" s="508" t="str">
        <f t="shared" si="10"/>
        <v xml:space="preserve"> </v>
      </c>
      <c r="G33" s="509" t="s">
        <v>714</v>
      </c>
      <c r="H33" s="504" t="s">
        <v>923</v>
      </c>
      <c r="I33" s="1035"/>
      <c r="J33" s="1036"/>
      <c r="K33" s="516" t="s">
        <v>881</v>
      </c>
      <c r="L33" s="512">
        <v>22</v>
      </c>
      <c r="M33" s="517" t="str">
        <f t="shared" si="34"/>
        <v>Y</v>
      </c>
      <c r="N33" s="514">
        <f t="shared" si="11"/>
        <v>58.2</v>
      </c>
      <c r="O33" s="518">
        <f t="shared" si="1"/>
        <v>0</v>
      </c>
      <c r="P33" s="680">
        <f>'KB Duct Parts'!$AE$3</f>
        <v>0</v>
      </c>
      <c r="Q33" s="681">
        <f t="shared" si="12"/>
        <v>0</v>
      </c>
      <c r="R33" s="682">
        <f t="shared" si="13"/>
        <v>0</v>
      </c>
      <c r="S33" s="716">
        <f t="shared" si="2"/>
        <v>0.35</v>
      </c>
      <c r="T33" s="679">
        <f t="shared" si="14"/>
        <v>0</v>
      </c>
      <c r="U33" s="679">
        <f t="shared" si="15"/>
        <v>0</v>
      </c>
      <c r="Y33" s="120"/>
      <c r="AE33" s="75"/>
      <c r="AF33" s="370">
        <v>22</v>
      </c>
      <c r="AG33" s="374">
        <v>20</v>
      </c>
      <c r="AH33" s="378">
        <v>18</v>
      </c>
      <c r="AI33" s="381">
        <v>16</v>
      </c>
      <c r="AJ33" s="386">
        <v>14</v>
      </c>
      <c r="AK33" s="391">
        <v>12</v>
      </c>
      <c r="AL33" s="386">
        <v>10</v>
      </c>
      <c r="AM33" s="363">
        <f t="shared" si="3"/>
        <v>1</v>
      </c>
      <c r="AN33" s="578">
        <v>58.2</v>
      </c>
      <c r="AO33" s="120">
        <f t="shared" si="16"/>
        <v>66.929999999999993</v>
      </c>
      <c r="AP33" s="120">
        <f t="shared" si="4"/>
        <v>78.570000000000007</v>
      </c>
      <c r="AQ33" s="120">
        <f t="shared" si="5"/>
        <v>107.67000000000002</v>
      </c>
      <c r="AR33" s="120">
        <f t="shared" si="6"/>
        <v>122.22000000000001</v>
      </c>
      <c r="AS33" s="120">
        <f t="shared" si="7"/>
        <v>136.77000000000001</v>
      </c>
      <c r="AT33" s="120">
        <f t="shared" si="8"/>
        <v>154.22999999999999</v>
      </c>
      <c r="AV33" s="115"/>
      <c r="AW33" s="395"/>
      <c r="AX33" s="571">
        <v>1.1499999999999999</v>
      </c>
      <c r="AY33" s="572">
        <v>1.35</v>
      </c>
      <c r="AZ33" s="572">
        <v>1.85</v>
      </c>
      <c r="BA33" s="572">
        <v>2.1</v>
      </c>
      <c r="BB33" s="572">
        <v>2.35</v>
      </c>
      <c r="BC33" s="573">
        <v>2.65</v>
      </c>
      <c r="BD33" s="115"/>
      <c r="BE33" s="115"/>
      <c r="BF33" s="115"/>
      <c r="BG33" s="115"/>
      <c r="BH33" s="115"/>
      <c r="BI33" s="115"/>
      <c r="BJ33" s="115"/>
      <c r="BK33" s="115"/>
      <c r="BQ33" s="74" t="str">
        <f t="shared" si="17"/>
        <v>10011-(20)</v>
      </c>
      <c r="BR33" s="120" t="str">
        <f t="shared" si="18"/>
        <v>5' Duct</v>
      </c>
      <c r="BS33" s="120">
        <f t="shared" si="19"/>
        <v>66.929999999999993</v>
      </c>
      <c r="BU33" s="74" t="str">
        <f t="shared" si="20"/>
        <v>10011-(18)</v>
      </c>
      <c r="BV33" s="120" t="str">
        <f t="shared" si="21"/>
        <v>5' Duct</v>
      </c>
      <c r="BW33" s="120">
        <f t="shared" si="22"/>
        <v>78.570000000000007</v>
      </c>
      <c r="BY33" s="74" t="str">
        <f t="shared" si="23"/>
        <v>10011-(16)</v>
      </c>
      <c r="BZ33" s="120" t="str">
        <f t="shared" si="24"/>
        <v>5' Duct</v>
      </c>
      <c r="CA33" s="120">
        <f t="shared" si="25"/>
        <v>107.67000000000002</v>
      </c>
      <c r="CC33" s="115" t="str">
        <f t="shared" si="26"/>
        <v>10011-(14)</v>
      </c>
      <c r="CD33" s="120" t="str">
        <f t="shared" si="27"/>
        <v>5' Duct</v>
      </c>
      <c r="CE33" s="417">
        <f t="shared" si="28"/>
        <v>122.22000000000001</v>
      </c>
      <c r="CF33" s="115"/>
      <c r="CG33" s="115" t="str">
        <f t="shared" si="29"/>
        <v>10011-(12)</v>
      </c>
      <c r="CH33" s="120" t="str">
        <f t="shared" si="30"/>
        <v>5' Duct</v>
      </c>
      <c r="CI33" s="417">
        <f t="shared" si="31"/>
        <v>136.77000000000001</v>
      </c>
      <c r="CJ33" s="115"/>
      <c r="CK33" s="115" t="str">
        <f t="shared" si="32"/>
        <v>10011-10</v>
      </c>
      <c r="CL33" s="120" t="str">
        <f t="shared" si="33"/>
        <v>5' Duct</v>
      </c>
      <c r="CM33" s="417">
        <f t="shared" si="9"/>
        <v>154.22999999999999</v>
      </c>
      <c r="IS33" s="103">
        <v>36</v>
      </c>
    </row>
    <row r="34" spans="2:253" s="74" customFormat="1" ht="17.100000000000001" customHeight="1" x14ac:dyDescent="0.25">
      <c r="B34" s="504">
        <f>IF(AND('KB Duct Parts'!D26&gt;0,'KB Duct Parts'!$BL$14=1),'KB Duct Parts'!D26,0)</f>
        <v>3</v>
      </c>
      <c r="C34" s="508">
        <v>10012</v>
      </c>
      <c r="D34" s="506">
        <f t="shared" si="0"/>
        <v>10012</v>
      </c>
      <c r="E34" s="504" t="s">
        <v>869</v>
      </c>
      <c r="F34" s="508" t="str">
        <f t="shared" si="10"/>
        <v xml:space="preserve"> </v>
      </c>
      <c r="G34" s="509" t="s">
        <v>714</v>
      </c>
      <c r="H34" s="504" t="s">
        <v>923</v>
      </c>
      <c r="I34" s="1035"/>
      <c r="J34" s="1036"/>
      <c r="K34" s="516" t="s">
        <v>881</v>
      </c>
      <c r="L34" s="512">
        <v>22</v>
      </c>
      <c r="M34" s="517" t="str">
        <f t="shared" si="34"/>
        <v>Y</v>
      </c>
      <c r="N34" s="514">
        <f t="shared" si="11"/>
        <v>63.1</v>
      </c>
      <c r="O34" s="518">
        <f t="shared" si="1"/>
        <v>189.3</v>
      </c>
      <c r="P34" s="680">
        <f>'KB Duct Parts'!$AE$3</f>
        <v>0</v>
      </c>
      <c r="Q34" s="681">
        <f t="shared" si="12"/>
        <v>63.1</v>
      </c>
      <c r="R34" s="682">
        <f t="shared" si="13"/>
        <v>189.3</v>
      </c>
      <c r="S34" s="716">
        <f t="shared" si="2"/>
        <v>0.35</v>
      </c>
      <c r="T34" s="679">
        <f t="shared" si="14"/>
        <v>41.02</v>
      </c>
      <c r="U34" s="679">
        <f t="shared" si="15"/>
        <v>123.06</v>
      </c>
      <c r="Y34" s="120"/>
      <c r="AE34" s="75"/>
      <c r="AF34" s="370">
        <v>22</v>
      </c>
      <c r="AG34" s="374">
        <v>20</v>
      </c>
      <c r="AH34" s="378">
        <v>18</v>
      </c>
      <c r="AI34" s="381">
        <v>16</v>
      </c>
      <c r="AJ34" s="386">
        <v>14</v>
      </c>
      <c r="AK34" s="391">
        <v>12</v>
      </c>
      <c r="AL34" s="386">
        <v>10</v>
      </c>
      <c r="AM34" s="363">
        <f t="shared" si="3"/>
        <v>1</v>
      </c>
      <c r="AN34" s="578">
        <v>63.1</v>
      </c>
      <c r="AO34" s="120">
        <f t="shared" si="16"/>
        <v>72.564999999999998</v>
      </c>
      <c r="AP34" s="120">
        <f t="shared" si="4"/>
        <v>85.185000000000002</v>
      </c>
      <c r="AQ34" s="120">
        <f t="shared" si="5"/>
        <v>116.73500000000001</v>
      </c>
      <c r="AR34" s="120">
        <f t="shared" si="6"/>
        <v>132.51000000000002</v>
      </c>
      <c r="AS34" s="120">
        <f t="shared" si="7"/>
        <v>148.285</v>
      </c>
      <c r="AT34" s="120">
        <f t="shared" si="8"/>
        <v>167.215</v>
      </c>
      <c r="AV34" s="115"/>
      <c r="AW34" s="395"/>
      <c r="AX34" s="571">
        <v>1.1499999999999999</v>
      </c>
      <c r="AY34" s="572">
        <v>1.35</v>
      </c>
      <c r="AZ34" s="572">
        <v>1.85</v>
      </c>
      <c r="BA34" s="572">
        <v>2.1</v>
      </c>
      <c r="BB34" s="572">
        <v>2.35</v>
      </c>
      <c r="BC34" s="573">
        <v>2.65</v>
      </c>
      <c r="BD34" s="115"/>
      <c r="BE34" s="115"/>
      <c r="BF34" s="115"/>
      <c r="BG34" s="115"/>
      <c r="BH34" s="115"/>
      <c r="BI34" s="115"/>
      <c r="BJ34" s="115"/>
      <c r="BK34" s="115"/>
      <c r="BQ34" s="74" t="str">
        <f t="shared" si="17"/>
        <v>10012-(20)</v>
      </c>
      <c r="BR34" s="120" t="str">
        <f t="shared" si="18"/>
        <v>5' Duct</v>
      </c>
      <c r="BS34" s="120">
        <f t="shared" si="19"/>
        <v>72.564999999999998</v>
      </c>
      <c r="BU34" s="74" t="str">
        <f t="shared" si="20"/>
        <v>10012-(18)</v>
      </c>
      <c r="BV34" s="120" t="str">
        <f t="shared" si="21"/>
        <v>5' Duct</v>
      </c>
      <c r="BW34" s="120">
        <f t="shared" si="22"/>
        <v>85.185000000000002</v>
      </c>
      <c r="BY34" s="74" t="str">
        <f t="shared" si="23"/>
        <v>10012-(16)</v>
      </c>
      <c r="BZ34" s="120" t="str">
        <f t="shared" si="24"/>
        <v>5' Duct</v>
      </c>
      <c r="CA34" s="120">
        <f t="shared" si="25"/>
        <v>116.73500000000001</v>
      </c>
      <c r="CC34" s="115" t="str">
        <f t="shared" si="26"/>
        <v>10012-(14)</v>
      </c>
      <c r="CD34" s="120" t="str">
        <f t="shared" si="27"/>
        <v>5' Duct</v>
      </c>
      <c r="CE34" s="417">
        <f t="shared" si="28"/>
        <v>132.51000000000002</v>
      </c>
      <c r="CF34" s="115"/>
      <c r="CG34" s="115" t="str">
        <f t="shared" si="29"/>
        <v>10012-(12)</v>
      </c>
      <c r="CH34" s="120" t="str">
        <f t="shared" si="30"/>
        <v>5' Duct</v>
      </c>
      <c r="CI34" s="417">
        <f t="shared" si="31"/>
        <v>148.285</v>
      </c>
      <c r="CJ34" s="115"/>
      <c r="CK34" s="115" t="str">
        <f t="shared" si="32"/>
        <v>10012-10</v>
      </c>
      <c r="CL34" s="120" t="str">
        <f t="shared" si="33"/>
        <v>5' Duct</v>
      </c>
      <c r="CM34" s="417">
        <f>IF(AT34&gt;0,AT34," ")</f>
        <v>167.215</v>
      </c>
      <c r="IS34" s="103">
        <v>39.200000000000003</v>
      </c>
    </row>
    <row r="35" spans="2:253" s="74" customFormat="1" ht="17.100000000000001" hidden="1" customHeight="1" x14ac:dyDescent="0.25">
      <c r="B35" s="504">
        <f>IF(AND('KB Duct Parts'!D27&gt;0,'KB Duct Parts'!$BL$14=1),'KB Duct Parts'!D27,0)</f>
        <v>0</v>
      </c>
      <c r="C35" s="508">
        <v>10013</v>
      </c>
      <c r="D35" s="506">
        <f t="shared" si="0"/>
        <v>10013</v>
      </c>
      <c r="E35" s="504" t="s">
        <v>870</v>
      </c>
      <c r="F35" s="508" t="str">
        <f t="shared" si="10"/>
        <v xml:space="preserve"> </v>
      </c>
      <c r="G35" s="509" t="s">
        <v>714</v>
      </c>
      <c r="H35" s="504" t="s">
        <v>923</v>
      </c>
      <c r="I35" s="1035"/>
      <c r="J35" s="1036"/>
      <c r="K35" s="516" t="s">
        <v>881</v>
      </c>
      <c r="L35" s="512">
        <v>20</v>
      </c>
      <c r="M35" s="517" t="str">
        <f t="shared" si="34"/>
        <v>Y</v>
      </c>
      <c r="N35" s="514">
        <f t="shared" si="11"/>
        <v>72.5</v>
      </c>
      <c r="O35" s="518">
        <f t="shared" si="1"/>
        <v>0</v>
      </c>
      <c r="P35" s="680">
        <f>'KB Duct Parts'!$AE$3</f>
        <v>0</v>
      </c>
      <c r="Q35" s="681">
        <f t="shared" si="12"/>
        <v>0</v>
      </c>
      <c r="R35" s="682">
        <f t="shared" si="13"/>
        <v>0</v>
      </c>
      <c r="S35" s="716">
        <f t="shared" si="2"/>
        <v>0.35</v>
      </c>
      <c r="T35" s="679">
        <f t="shared" si="14"/>
        <v>0</v>
      </c>
      <c r="U35" s="679">
        <f t="shared" si="15"/>
        <v>0</v>
      </c>
      <c r="Y35" s="120"/>
      <c r="AE35" s="75"/>
      <c r="AF35" s="370">
        <v>20</v>
      </c>
      <c r="AG35" s="374">
        <v>18</v>
      </c>
      <c r="AH35" s="378">
        <v>16</v>
      </c>
      <c r="AI35" s="381">
        <v>14</v>
      </c>
      <c r="AJ35" s="386">
        <v>12</v>
      </c>
      <c r="AK35" s="391">
        <v>10</v>
      </c>
      <c r="AL35" s="386"/>
      <c r="AM35" s="363">
        <f t="shared" si="3"/>
        <v>1</v>
      </c>
      <c r="AN35" s="578">
        <v>72.5</v>
      </c>
      <c r="AO35" s="120">
        <f t="shared" si="16"/>
        <v>87</v>
      </c>
      <c r="AP35" s="120">
        <f t="shared" si="4"/>
        <v>123.25</v>
      </c>
      <c r="AQ35" s="120">
        <f t="shared" si="5"/>
        <v>141.375</v>
      </c>
      <c r="AR35" s="120">
        <f t="shared" si="6"/>
        <v>159.5</v>
      </c>
      <c r="AS35" s="120">
        <f t="shared" si="7"/>
        <v>181.25</v>
      </c>
      <c r="AT35" s="120">
        <f t="shared" si="8"/>
        <v>0</v>
      </c>
      <c r="AV35" s="115"/>
      <c r="AW35" s="395"/>
      <c r="AX35" s="571">
        <v>1.2</v>
      </c>
      <c r="AY35" s="572">
        <v>1.7</v>
      </c>
      <c r="AZ35" s="572">
        <v>1.95</v>
      </c>
      <c r="BA35" s="572">
        <v>2.2000000000000002</v>
      </c>
      <c r="BB35" s="572">
        <v>2.5</v>
      </c>
      <c r="BC35" s="573">
        <v>0</v>
      </c>
      <c r="BD35" s="115"/>
      <c r="BE35" s="115"/>
      <c r="BF35" s="115"/>
      <c r="BG35" s="115"/>
      <c r="BH35" s="115"/>
      <c r="BI35" s="115"/>
      <c r="BJ35" s="115"/>
      <c r="BK35" s="115"/>
      <c r="BQ35" s="74" t="str">
        <f t="shared" si="17"/>
        <v>10013-(18)</v>
      </c>
      <c r="BR35" s="120" t="str">
        <f t="shared" si="18"/>
        <v>5' Duct</v>
      </c>
      <c r="BS35" s="120">
        <f t="shared" si="19"/>
        <v>87</v>
      </c>
      <c r="BU35" s="74" t="str">
        <f t="shared" si="20"/>
        <v>10013-(16)</v>
      </c>
      <c r="BV35" s="120" t="str">
        <f t="shared" si="21"/>
        <v>5' Duct</v>
      </c>
      <c r="BW35" s="120">
        <f t="shared" si="22"/>
        <v>123.25</v>
      </c>
      <c r="BY35" s="74" t="str">
        <f t="shared" si="23"/>
        <v>10013-(14)</v>
      </c>
      <c r="BZ35" s="120" t="str">
        <f t="shared" si="24"/>
        <v>5' Duct</v>
      </c>
      <c r="CA35" s="120">
        <f t="shared" si="25"/>
        <v>141.375</v>
      </c>
      <c r="CC35" s="115" t="str">
        <f t="shared" si="26"/>
        <v>10013-(12)</v>
      </c>
      <c r="CD35" s="120" t="str">
        <f t="shared" si="27"/>
        <v>5' Duct</v>
      </c>
      <c r="CE35" s="417">
        <f t="shared" si="28"/>
        <v>159.5</v>
      </c>
      <c r="CF35" s="115"/>
      <c r="CG35" s="115" t="str">
        <f t="shared" si="29"/>
        <v>10013-(10)</v>
      </c>
      <c r="CH35" s="120" t="str">
        <f t="shared" si="30"/>
        <v>5' Duct</v>
      </c>
      <c r="CI35" s="417">
        <f t="shared" si="31"/>
        <v>181.25</v>
      </c>
      <c r="CJ35" s="115"/>
      <c r="CK35" s="115" t="str">
        <f t="shared" si="32"/>
        <v xml:space="preserve"> </v>
      </c>
      <c r="CL35" s="120" t="str">
        <f t="shared" si="33"/>
        <v xml:space="preserve"> </v>
      </c>
      <c r="CM35" s="417" t="str">
        <f t="shared" ref="CM35:CM98" si="35">IF(AT35&gt;0,AT35," ")</f>
        <v xml:space="preserve"> </v>
      </c>
      <c r="IS35" s="103">
        <v>44.9</v>
      </c>
    </row>
    <row r="36" spans="2:253" s="74" customFormat="1" ht="17.100000000000001" hidden="1" customHeight="1" x14ac:dyDescent="0.25">
      <c r="B36" s="504">
        <f>IF(AND('KB Duct Parts'!D28&gt;0,'KB Duct Parts'!$BL$14=1),'KB Duct Parts'!D28,0)</f>
        <v>0</v>
      </c>
      <c r="C36" s="508">
        <v>10014</v>
      </c>
      <c r="D36" s="506">
        <f t="shared" si="0"/>
        <v>10014</v>
      </c>
      <c r="E36" s="504" t="s">
        <v>871</v>
      </c>
      <c r="F36" s="508" t="str">
        <f t="shared" si="10"/>
        <v xml:space="preserve"> </v>
      </c>
      <c r="G36" s="509" t="s">
        <v>714</v>
      </c>
      <c r="H36" s="504" t="s">
        <v>923</v>
      </c>
      <c r="I36" s="1035"/>
      <c r="J36" s="1036"/>
      <c r="K36" s="516" t="s">
        <v>881</v>
      </c>
      <c r="L36" s="512">
        <v>20</v>
      </c>
      <c r="M36" s="517" t="str">
        <f t="shared" si="34"/>
        <v>Y</v>
      </c>
      <c r="N36" s="514">
        <f t="shared" si="11"/>
        <v>81.599999999999994</v>
      </c>
      <c r="O36" s="518">
        <f t="shared" si="1"/>
        <v>0</v>
      </c>
      <c r="P36" s="680">
        <f>'KB Duct Parts'!$AE$3</f>
        <v>0</v>
      </c>
      <c r="Q36" s="681">
        <f t="shared" si="12"/>
        <v>0</v>
      </c>
      <c r="R36" s="682">
        <f t="shared" si="13"/>
        <v>0</v>
      </c>
      <c r="S36" s="716">
        <f t="shared" si="2"/>
        <v>0.35</v>
      </c>
      <c r="T36" s="679">
        <f t="shared" si="14"/>
        <v>0</v>
      </c>
      <c r="U36" s="679">
        <f t="shared" si="15"/>
        <v>0</v>
      </c>
      <c r="Y36" s="120"/>
      <c r="AE36" s="75"/>
      <c r="AF36" s="370">
        <v>20</v>
      </c>
      <c r="AG36" s="374">
        <v>18</v>
      </c>
      <c r="AH36" s="378">
        <v>16</v>
      </c>
      <c r="AI36" s="381">
        <v>14</v>
      </c>
      <c r="AJ36" s="386">
        <v>12</v>
      </c>
      <c r="AK36" s="391">
        <v>10</v>
      </c>
      <c r="AL36" s="386"/>
      <c r="AM36" s="363">
        <f t="shared" si="3"/>
        <v>1</v>
      </c>
      <c r="AN36" s="578">
        <v>81.599999999999994</v>
      </c>
      <c r="AO36" s="120">
        <f t="shared" si="16"/>
        <v>97.919999999999987</v>
      </c>
      <c r="AP36" s="120">
        <f t="shared" si="4"/>
        <v>138.72</v>
      </c>
      <c r="AQ36" s="120">
        <f t="shared" si="5"/>
        <v>159.11999999999998</v>
      </c>
      <c r="AR36" s="120">
        <f t="shared" si="6"/>
        <v>179.52</v>
      </c>
      <c r="AS36" s="120">
        <f t="shared" si="7"/>
        <v>204</v>
      </c>
      <c r="AT36" s="120">
        <f t="shared" si="8"/>
        <v>0</v>
      </c>
      <c r="AV36" s="115"/>
      <c r="AW36" s="395"/>
      <c r="AX36" s="571">
        <v>1.2</v>
      </c>
      <c r="AY36" s="572">
        <v>1.7</v>
      </c>
      <c r="AZ36" s="572">
        <v>1.95</v>
      </c>
      <c r="BA36" s="572">
        <v>2.2000000000000002</v>
      </c>
      <c r="BB36" s="572">
        <v>2.5</v>
      </c>
      <c r="BC36" s="573">
        <v>0</v>
      </c>
      <c r="BD36" s="115"/>
      <c r="BE36" s="115"/>
      <c r="BF36" s="115"/>
      <c r="BG36" s="115"/>
      <c r="BH36" s="115"/>
      <c r="BI36" s="115"/>
      <c r="BJ36" s="115"/>
      <c r="BK36" s="115"/>
      <c r="BQ36" s="74" t="str">
        <f t="shared" si="17"/>
        <v>10014-(18)</v>
      </c>
      <c r="BR36" s="120" t="str">
        <f t="shared" si="18"/>
        <v>5' Duct</v>
      </c>
      <c r="BS36" s="120">
        <f t="shared" si="19"/>
        <v>97.919999999999987</v>
      </c>
      <c r="BU36" s="74" t="str">
        <f t="shared" si="20"/>
        <v>10014-(16)</v>
      </c>
      <c r="BV36" s="120" t="str">
        <f t="shared" si="21"/>
        <v>5' Duct</v>
      </c>
      <c r="BW36" s="120">
        <f t="shared" si="22"/>
        <v>138.72</v>
      </c>
      <c r="BY36" s="74" t="str">
        <f t="shared" si="23"/>
        <v>10014-(14)</v>
      </c>
      <c r="BZ36" s="120" t="str">
        <f t="shared" si="24"/>
        <v>5' Duct</v>
      </c>
      <c r="CA36" s="120">
        <f t="shared" si="25"/>
        <v>159.11999999999998</v>
      </c>
      <c r="CC36" s="115" t="str">
        <f t="shared" si="26"/>
        <v>10014-(12)</v>
      </c>
      <c r="CD36" s="120" t="str">
        <f t="shared" si="27"/>
        <v>5' Duct</v>
      </c>
      <c r="CE36" s="417">
        <f t="shared" si="28"/>
        <v>179.52</v>
      </c>
      <c r="CF36" s="115"/>
      <c r="CG36" s="115" t="str">
        <f t="shared" si="29"/>
        <v>10014-(10)</v>
      </c>
      <c r="CH36" s="120" t="str">
        <f t="shared" si="30"/>
        <v>5' Duct</v>
      </c>
      <c r="CI36" s="417">
        <f t="shared" si="31"/>
        <v>204</v>
      </c>
      <c r="CJ36" s="115"/>
      <c r="CK36" s="115" t="str">
        <f t="shared" si="32"/>
        <v xml:space="preserve"> </v>
      </c>
      <c r="CL36" s="120" t="str">
        <f t="shared" si="33"/>
        <v xml:space="preserve"> </v>
      </c>
      <c r="CM36" s="417" t="str">
        <f t="shared" si="35"/>
        <v xml:space="preserve"> </v>
      </c>
      <c r="IS36" s="103">
        <v>50.6</v>
      </c>
    </row>
    <row r="37" spans="2:253" s="74" customFormat="1" ht="17.100000000000001" hidden="1" customHeight="1" x14ac:dyDescent="0.25">
      <c r="B37" s="504">
        <f>IF(AND('KB Duct Parts'!D29&gt;0,'KB Duct Parts'!$BL$14=1),'KB Duct Parts'!D29,0)</f>
        <v>0</v>
      </c>
      <c r="C37" s="508">
        <v>10015</v>
      </c>
      <c r="D37" s="506">
        <f t="shared" si="0"/>
        <v>10015</v>
      </c>
      <c r="E37" s="504" t="s">
        <v>872</v>
      </c>
      <c r="F37" s="508" t="str">
        <f t="shared" si="10"/>
        <v xml:space="preserve"> </v>
      </c>
      <c r="G37" s="509" t="s">
        <v>714</v>
      </c>
      <c r="H37" s="504" t="s">
        <v>923</v>
      </c>
      <c r="I37" s="1035"/>
      <c r="J37" s="1036"/>
      <c r="K37" s="516" t="s">
        <v>881</v>
      </c>
      <c r="L37" s="512">
        <v>20</v>
      </c>
      <c r="M37" s="517" t="str">
        <f t="shared" si="34"/>
        <v>Y</v>
      </c>
      <c r="N37" s="514">
        <f t="shared" si="11"/>
        <v>93.7</v>
      </c>
      <c r="O37" s="518">
        <f t="shared" si="1"/>
        <v>0</v>
      </c>
      <c r="P37" s="680">
        <f>'KB Duct Parts'!$AE$3</f>
        <v>0</v>
      </c>
      <c r="Q37" s="681">
        <f t="shared" si="12"/>
        <v>0</v>
      </c>
      <c r="R37" s="682">
        <f t="shared" si="13"/>
        <v>0</v>
      </c>
      <c r="S37" s="716">
        <f t="shared" si="2"/>
        <v>0.35</v>
      </c>
      <c r="T37" s="679">
        <f t="shared" si="14"/>
        <v>0</v>
      </c>
      <c r="U37" s="679">
        <f t="shared" si="15"/>
        <v>0</v>
      </c>
      <c r="Y37" s="120"/>
      <c r="AE37" s="75"/>
      <c r="AF37" s="370">
        <v>20</v>
      </c>
      <c r="AG37" s="374">
        <v>18</v>
      </c>
      <c r="AH37" s="378">
        <v>16</v>
      </c>
      <c r="AI37" s="381">
        <v>14</v>
      </c>
      <c r="AJ37" s="386">
        <v>12</v>
      </c>
      <c r="AK37" s="391">
        <v>10</v>
      </c>
      <c r="AL37" s="386"/>
      <c r="AM37" s="363">
        <f t="shared" si="3"/>
        <v>1</v>
      </c>
      <c r="AN37" s="578">
        <v>93.7</v>
      </c>
      <c r="AO37" s="120">
        <f t="shared" si="16"/>
        <v>112.44</v>
      </c>
      <c r="AP37" s="120">
        <f t="shared" si="4"/>
        <v>159.29</v>
      </c>
      <c r="AQ37" s="120">
        <f t="shared" si="5"/>
        <v>182.715</v>
      </c>
      <c r="AR37" s="120">
        <f t="shared" si="6"/>
        <v>206.14000000000001</v>
      </c>
      <c r="AS37" s="120">
        <f t="shared" si="7"/>
        <v>234.25</v>
      </c>
      <c r="AT37" s="120">
        <f t="shared" si="8"/>
        <v>0</v>
      </c>
      <c r="AV37" s="115"/>
      <c r="AW37" s="395"/>
      <c r="AX37" s="571">
        <v>1.2</v>
      </c>
      <c r="AY37" s="572">
        <v>1.7</v>
      </c>
      <c r="AZ37" s="572">
        <v>1.95</v>
      </c>
      <c r="BA37" s="572">
        <v>2.2000000000000002</v>
      </c>
      <c r="BB37" s="572">
        <v>2.5</v>
      </c>
      <c r="BC37" s="573">
        <v>0</v>
      </c>
      <c r="BD37" s="115"/>
      <c r="BE37" s="115"/>
      <c r="BF37" s="115"/>
      <c r="BG37" s="115"/>
      <c r="BH37" s="115"/>
      <c r="BI37" s="115"/>
      <c r="BJ37" s="115"/>
      <c r="BK37" s="115"/>
      <c r="BQ37" s="74" t="str">
        <f t="shared" si="17"/>
        <v>10015-(18)</v>
      </c>
      <c r="BR37" s="120" t="str">
        <f t="shared" si="18"/>
        <v>5' Duct</v>
      </c>
      <c r="BS37" s="120">
        <f t="shared" si="19"/>
        <v>112.44</v>
      </c>
      <c r="BU37" s="74" t="str">
        <f t="shared" si="20"/>
        <v>10015-(16)</v>
      </c>
      <c r="BV37" s="120" t="str">
        <f t="shared" si="21"/>
        <v>5' Duct</v>
      </c>
      <c r="BW37" s="120">
        <f t="shared" si="22"/>
        <v>159.29</v>
      </c>
      <c r="BY37" s="74" t="str">
        <f t="shared" si="23"/>
        <v>10015-(14)</v>
      </c>
      <c r="BZ37" s="120" t="str">
        <f t="shared" si="24"/>
        <v>5' Duct</v>
      </c>
      <c r="CA37" s="120">
        <f t="shared" si="25"/>
        <v>182.715</v>
      </c>
      <c r="CC37" s="115" t="str">
        <f t="shared" si="26"/>
        <v>10015-(12)</v>
      </c>
      <c r="CD37" s="120" t="str">
        <f t="shared" si="27"/>
        <v>5' Duct</v>
      </c>
      <c r="CE37" s="417">
        <f t="shared" si="28"/>
        <v>206.14000000000001</v>
      </c>
      <c r="CF37" s="115"/>
      <c r="CG37" s="115" t="str">
        <f t="shared" si="29"/>
        <v>10015-(10)</v>
      </c>
      <c r="CH37" s="120" t="str">
        <f t="shared" si="30"/>
        <v>5' Duct</v>
      </c>
      <c r="CI37" s="417">
        <f t="shared" si="31"/>
        <v>234.25</v>
      </c>
      <c r="CJ37" s="115"/>
      <c r="CK37" s="115" t="str">
        <f t="shared" si="32"/>
        <v xml:space="preserve"> </v>
      </c>
      <c r="CL37" s="120" t="str">
        <f t="shared" si="33"/>
        <v xml:space="preserve"> </v>
      </c>
      <c r="CM37" s="417" t="str">
        <f t="shared" si="35"/>
        <v xml:space="preserve"> </v>
      </c>
      <c r="IS37" s="103">
        <v>58.1</v>
      </c>
    </row>
    <row r="38" spans="2:253" s="74" customFormat="1" ht="17.100000000000001" hidden="1" customHeight="1" x14ac:dyDescent="0.25">
      <c r="B38" s="504">
        <f>IF(AND('KB Duct Parts'!D30&gt;0,'KB Duct Parts'!$BL$14=1),'KB Duct Parts'!D30,0)</f>
        <v>0</v>
      </c>
      <c r="C38" s="508">
        <v>10016</v>
      </c>
      <c r="D38" s="506">
        <f t="shared" si="0"/>
        <v>10016</v>
      </c>
      <c r="E38" s="504" t="s">
        <v>873</v>
      </c>
      <c r="F38" s="508" t="str">
        <f t="shared" si="10"/>
        <v xml:space="preserve"> </v>
      </c>
      <c r="G38" s="509" t="s">
        <v>714</v>
      </c>
      <c r="H38" s="504" t="s">
        <v>923</v>
      </c>
      <c r="I38" s="1035"/>
      <c r="J38" s="1036"/>
      <c r="K38" s="516" t="s">
        <v>881</v>
      </c>
      <c r="L38" s="512">
        <v>20</v>
      </c>
      <c r="M38" s="517" t="str">
        <f t="shared" si="34"/>
        <v>Y</v>
      </c>
      <c r="N38" s="514">
        <f t="shared" si="11"/>
        <v>105.8</v>
      </c>
      <c r="O38" s="518">
        <f t="shared" si="1"/>
        <v>0</v>
      </c>
      <c r="P38" s="680">
        <f>'KB Duct Parts'!$AE$3</f>
        <v>0</v>
      </c>
      <c r="Q38" s="681">
        <f t="shared" si="12"/>
        <v>0</v>
      </c>
      <c r="R38" s="682">
        <f t="shared" si="13"/>
        <v>0</v>
      </c>
      <c r="S38" s="716">
        <f t="shared" si="2"/>
        <v>0.35</v>
      </c>
      <c r="T38" s="679">
        <f t="shared" si="14"/>
        <v>0</v>
      </c>
      <c r="U38" s="679">
        <f t="shared" si="15"/>
        <v>0</v>
      </c>
      <c r="Y38" s="120"/>
      <c r="AE38" s="75"/>
      <c r="AF38" s="370">
        <v>20</v>
      </c>
      <c r="AG38" s="374">
        <v>18</v>
      </c>
      <c r="AH38" s="378">
        <v>16</v>
      </c>
      <c r="AI38" s="381">
        <v>14</v>
      </c>
      <c r="AJ38" s="386">
        <v>12</v>
      </c>
      <c r="AK38" s="391">
        <v>10</v>
      </c>
      <c r="AL38" s="386"/>
      <c r="AM38" s="363">
        <f t="shared" si="3"/>
        <v>1</v>
      </c>
      <c r="AN38" s="578">
        <v>105.8</v>
      </c>
      <c r="AO38" s="120">
        <f t="shared" si="16"/>
        <v>126.96</v>
      </c>
      <c r="AP38" s="120">
        <f t="shared" si="4"/>
        <v>179.85999999999999</v>
      </c>
      <c r="AQ38" s="120">
        <f t="shared" si="5"/>
        <v>206.31</v>
      </c>
      <c r="AR38" s="120">
        <f t="shared" si="6"/>
        <v>232.76000000000002</v>
      </c>
      <c r="AS38" s="120">
        <f t="shared" si="7"/>
        <v>264.5</v>
      </c>
      <c r="AT38" s="120">
        <f t="shared" si="8"/>
        <v>0</v>
      </c>
      <c r="AV38" s="115"/>
      <c r="AW38" s="395"/>
      <c r="AX38" s="571">
        <v>1.2</v>
      </c>
      <c r="AY38" s="572">
        <v>1.7</v>
      </c>
      <c r="AZ38" s="572">
        <v>1.95</v>
      </c>
      <c r="BA38" s="572">
        <v>2.2000000000000002</v>
      </c>
      <c r="BB38" s="572">
        <v>2.5</v>
      </c>
      <c r="BC38" s="573">
        <v>0</v>
      </c>
      <c r="BD38" s="115"/>
      <c r="BE38" s="115"/>
      <c r="BF38" s="115"/>
      <c r="BG38" s="115"/>
      <c r="BH38" s="115"/>
      <c r="BI38" s="115"/>
      <c r="BJ38" s="115"/>
      <c r="BK38" s="115"/>
      <c r="BQ38" s="74" t="str">
        <f t="shared" si="17"/>
        <v>10016-(18)</v>
      </c>
      <c r="BR38" s="120" t="str">
        <f t="shared" si="18"/>
        <v>5' Duct</v>
      </c>
      <c r="BS38" s="120">
        <f t="shared" si="19"/>
        <v>126.96</v>
      </c>
      <c r="BU38" s="74" t="str">
        <f t="shared" si="20"/>
        <v>10016-(16)</v>
      </c>
      <c r="BV38" s="120" t="str">
        <f t="shared" si="21"/>
        <v>5' Duct</v>
      </c>
      <c r="BW38" s="120">
        <f t="shared" si="22"/>
        <v>179.85999999999999</v>
      </c>
      <c r="BY38" s="74" t="str">
        <f t="shared" si="23"/>
        <v>10016-(14)</v>
      </c>
      <c r="BZ38" s="120" t="str">
        <f t="shared" si="24"/>
        <v>5' Duct</v>
      </c>
      <c r="CA38" s="120">
        <f t="shared" si="25"/>
        <v>206.31</v>
      </c>
      <c r="CC38" s="115" t="str">
        <f t="shared" si="26"/>
        <v>10016-(12)</v>
      </c>
      <c r="CD38" s="120" t="str">
        <f t="shared" si="27"/>
        <v>5' Duct</v>
      </c>
      <c r="CE38" s="417">
        <f t="shared" si="28"/>
        <v>232.76000000000002</v>
      </c>
      <c r="CF38" s="115"/>
      <c r="CG38" s="115" t="str">
        <f t="shared" si="29"/>
        <v>10016-(10)</v>
      </c>
      <c r="CH38" s="120" t="str">
        <f t="shared" si="30"/>
        <v>5' Duct</v>
      </c>
      <c r="CI38" s="417">
        <f t="shared" si="31"/>
        <v>264.5</v>
      </c>
      <c r="CJ38" s="115"/>
      <c r="CK38" s="115" t="str">
        <f t="shared" si="32"/>
        <v xml:space="preserve"> </v>
      </c>
      <c r="CL38" s="120" t="str">
        <f t="shared" si="33"/>
        <v xml:space="preserve"> </v>
      </c>
      <c r="CM38" s="417" t="str">
        <f t="shared" si="35"/>
        <v xml:space="preserve"> </v>
      </c>
      <c r="IS38" s="103">
        <v>65.599999999999994</v>
      </c>
    </row>
    <row r="39" spans="2:253" s="74" customFormat="1" ht="17.100000000000001" hidden="1" customHeight="1" x14ac:dyDescent="0.25">
      <c r="B39" s="504">
        <f>IF(AND('KB Duct Parts'!D31&gt;0,'KB Duct Parts'!$BL$14=1),'KB Duct Parts'!D31,0)</f>
        <v>0</v>
      </c>
      <c r="C39" s="508">
        <v>10017</v>
      </c>
      <c r="D39" s="506">
        <f t="shared" si="0"/>
        <v>10017</v>
      </c>
      <c r="E39" s="504" t="s">
        <v>874</v>
      </c>
      <c r="F39" s="508" t="str">
        <f t="shared" si="10"/>
        <v xml:space="preserve"> </v>
      </c>
      <c r="G39" s="509" t="s">
        <v>714</v>
      </c>
      <c r="H39" s="504" t="s">
        <v>923</v>
      </c>
      <c r="I39" s="1035"/>
      <c r="J39" s="1036"/>
      <c r="K39" s="516" t="s">
        <v>881</v>
      </c>
      <c r="L39" s="512">
        <v>20</v>
      </c>
      <c r="M39" s="517" t="str">
        <f t="shared" si="34"/>
        <v>Y</v>
      </c>
      <c r="N39" s="514">
        <f t="shared" si="11"/>
        <v>111.3</v>
      </c>
      <c r="O39" s="518">
        <f t="shared" si="1"/>
        <v>0</v>
      </c>
      <c r="P39" s="680">
        <f>'KB Duct Parts'!$AE$3</f>
        <v>0</v>
      </c>
      <c r="Q39" s="681">
        <f t="shared" si="12"/>
        <v>0</v>
      </c>
      <c r="R39" s="682">
        <f t="shared" si="13"/>
        <v>0</v>
      </c>
      <c r="S39" s="716">
        <f t="shared" si="2"/>
        <v>0.35</v>
      </c>
      <c r="T39" s="679">
        <f t="shared" si="14"/>
        <v>0</v>
      </c>
      <c r="U39" s="679">
        <f t="shared" si="15"/>
        <v>0</v>
      </c>
      <c r="Y39" s="120"/>
      <c r="AE39" s="75"/>
      <c r="AF39" s="370">
        <v>20</v>
      </c>
      <c r="AG39" s="374">
        <v>18</v>
      </c>
      <c r="AH39" s="378">
        <v>16</v>
      </c>
      <c r="AI39" s="381">
        <v>14</v>
      </c>
      <c r="AJ39" s="386">
        <v>12</v>
      </c>
      <c r="AK39" s="391">
        <v>10</v>
      </c>
      <c r="AL39" s="386"/>
      <c r="AM39" s="363">
        <f t="shared" si="3"/>
        <v>1</v>
      </c>
      <c r="AN39" s="578">
        <v>111.3</v>
      </c>
      <c r="AO39" s="120">
        <f t="shared" si="16"/>
        <v>133.56</v>
      </c>
      <c r="AP39" s="120">
        <f t="shared" si="4"/>
        <v>189.20999999999998</v>
      </c>
      <c r="AQ39" s="120">
        <f t="shared" si="5"/>
        <v>217.035</v>
      </c>
      <c r="AR39" s="120">
        <f t="shared" si="6"/>
        <v>244.86</v>
      </c>
      <c r="AS39" s="120">
        <f t="shared" si="7"/>
        <v>278.25</v>
      </c>
      <c r="AT39" s="120">
        <f t="shared" si="8"/>
        <v>0</v>
      </c>
      <c r="AV39" s="115"/>
      <c r="AW39" s="395"/>
      <c r="AX39" s="571">
        <v>1.2</v>
      </c>
      <c r="AY39" s="572">
        <v>1.7</v>
      </c>
      <c r="AZ39" s="572">
        <v>1.95</v>
      </c>
      <c r="BA39" s="572">
        <v>2.2000000000000002</v>
      </c>
      <c r="BB39" s="572">
        <v>2.5</v>
      </c>
      <c r="BC39" s="573">
        <v>0</v>
      </c>
      <c r="BD39" s="115"/>
      <c r="BE39" s="115"/>
      <c r="BF39" s="115"/>
      <c r="BG39" s="115"/>
      <c r="BH39" s="115"/>
      <c r="BI39" s="115"/>
      <c r="BJ39" s="115"/>
      <c r="BK39" s="115"/>
      <c r="BQ39" s="74" t="str">
        <f t="shared" si="17"/>
        <v>10017-(18)</v>
      </c>
      <c r="BR39" s="120" t="str">
        <f t="shared" si="18"/>
        <v>5' Duct</v>
      </c>
      <c r="BS39" s="120">
        <f t="shared" si="19"/>
        <v>133.56</v>
      </c>
      <c r="BU39" s="74" t="str">
        <f t="shared" si="20"/>
        <v>10017-(16)</v>
      </c>
      <c r="BV39" s="120" t="str">
        <f t="shared" si="21"/>
        <v>5' Duct</v>
      </c>
      <c r="BW39" s="120">
        <f t="shared" si="22"/>
        <v>189.20999999999998</v>
      </c>
      <c r="BY39" s="74" t="str">
        <f t="shared" si="23"/>
        <v>10017-(14)</v>
      </c>
      <c r="BZ39" s="120" t="str">
        <f t="shared" si="24"/>
        <v>5' Duct</v>
      </c>
      <c r="CA39" s="120">
        <f t="shared" si="25"/>
        <v>217.035</v>
      </c>
      <c r="CC39" s="115" t="str">
        <f t="shared" si="26"/>
        <v>10017-(12)</v>
      </c>
      <c r="CD39" s="120" t="str">
        <f t="shared" si="27"/>
        <v>5' Duct</v>
      </c>
      <c r="CE39" s="417">
        <f t="shared" si="28"/>
        <v>244.86</v>
      </c>
      <c r="CF39" s="115"/>
      <c r="CG39" s="115" t="str">
        <f t="shared" si="29"/>
        <v>10017-(10)</v>
      </c>
      <c r="CH39" s="120" t="str">
        <f t="shared" si="30"/>
        <v>5' Duct</v>
      </c>
      <c r="CI39" s="417">
        <f t="shared" si="31"/>
        <v>278.25</v>
      </c>
      <c r="CJ39" s="115"/>
      <c r="CK39" s="115" t="str">
        <f t="shared" si="32"/>
        <v xml:space="preserve"> </v>
      </c>
      <c r="CL39" s="120" t="str">
        <f t="shared" si="33"/>
        <v xml:space="preserve"> </v>
      </c>
      <c r="CM39" s="417" t="str">
        <f t="shared" si="35"/>
        <v xml:space="preserve"> </v>
      </c>
      <c r="IS39" s="103">
        <v>68.900000000000006</v>
      </c>
    </row>
    <row r="40" spans="2:253" s="74" customFormat="1" ht="17.100000000000001" hidden="1" customHeight="1" x14ac:dyDescent="0.25">
      <c r="B40" s="504">
        <f>IF(AND('KB Duct Parts'!D32&gt;0,'KB Duct Parts'!$BL$14=1),'KB Duct Parts'!D32,0)</f>
        <v>0</v>
      </c>
      <c r="C40" s="508">
        <v>10018</v>
      </c>
      <c r="D40" s="506">
        <f t="shared" si="0"/>
        <v>10018</v>
      </c>
      <c r="E40" s="504" t="s">
        <v>875</v>
      </c>
      <c r="F40" s="508" t="str">
        <f t="shared" si="10"/>
        <v xml:space="preserve"> </v>
      </c>
      <c r="G40" s="509" t="s">
        <v>714</v>
      </c>
      <c r="H40" s="504" t="s">
        <v>923</v>
      </c>
      <c r="I40" s="1035"/>
      <c r="J40" s="1036"/>
      <c r="K40" s="516" t="s">
        <v>881</v>
      </c>
      <c r="L40" s="512">
        <v>20</v>
      </c>
      <c r="M40" s="517" t="str">
        <f t="shared" si="34"/>
        <v>Y</v>
      </c>
      <c r="N40" s="514">
        <f t="shared" si="11"/>
        <v>116.6</v>
      </c>
      <c r="O40" s="518">
        <f t="shared" si="1"/>
        <v>0</v>
      </c>
      <c r="P40" s="680">
        <f>'KB Duct Parts'!$AE$3</f>
        <v>0</v>
      </c>
      <c r="Q40" s="681">
        <f t="shared" si="12"/>
        <v>0</v>
      </c>
      <c r="R40" s="682">
        <f t="shared" si="13"/>
        <v>0</v>
      </c>
      <c r="S40" s="716">
        <f t="shared" si="2"/>
        <v>0.35</v>
      </c>
      <c r="T40" s="679">
        <f t="shared" si="14"/>
        <v>0</v>
      </c>
      <c r="U40" s="679">
        <f t="shared" si="15"/>
        <v>0</v>
      </c>
      <c r="Y40" s="120"/>
      <c r="AE40" s="75"/>
      <c r="AF40" s="370">
        <v>20</v>
      </c>
      <c r="AG40" s="374">
        <v>18</v>
      </c>
      <c r="AH40" s="378">
        <v>16</v>
      </c>
      <c r="AI40" s="381">
        <v>14</v>
      </c>
      <c r="AJ40" s="386">
        <v>12</v>
      </c>
      <c r="AK40" s="391">
        <v>10</v>
      </c>
      <c r="AL40" s="386"/>
      <c r="AM40" s="363">
        <f t="shared" si="3"/>
        <v>1</v>
      </c>
      <c r="AN40" s="578">
        <v>116.6</v>
      </c>
      <c r="AO40" s="120">
        <f t="shared" si="16"/>
        <v>139.91999999999999</v>
      </c>
      <c r="AP40" s="120">
        <f t="shared" si="4"/>
        <v>198.22</v>
      </c>
      <c r="AQ40" s="120">
        <f t="shared" si="5"/>
        <v>227.36999999999998</v>
      </c>
      <c r="AR40" s="120">
        <f t="shared" si="6"/>
        <v>256.52</v>
      </c>
      <c r="AS40" s="120">
        <f t="shared" si="7"/>
        <v>291.5</v>
      </c>
      <c r="AT40" s="120">
        <f t="shared" si="8"/>
        <v>0</v>
      </c>
      <c r="AV40" s="115"/>
      <c r="AW40" s="395"/>
      <c r="AX40" s="571">
        <v>1.2</v>
      </c>
      <c r="AY40" s="572">
        <v>1.7</v>
      </c>
      <c r="AZ40" s="572">
        <v>1.95</v>
      </c>
      <c r="BA40" s="572">
        <v>2.2000000000000002</v>
      </c>
      <c r="BB40" s="572">
        <v>2.5</v>
      </c>
      <c r="BC40" s="573">
        <v>0</v>
      </c>
      <c r="BD40" s="115"/>
      <c r="BE40" s="115"/>
      <c r="BF40" s="115"/>
      <c r="BG40" s="115"/>
      <c r="BH40" s="115"/>
      <c r="BI40" s="115"/>
      <c r="BJ40" s="115"/>
      <c r="BK40" s="115"/>
      <c r="BQ40" s="74" t="str">
        <f t="shared" si="17"/>
        <v>10018-(18)</v>
      </c>
      <c r="BR40" s="120" t="str">
        <f t="shared" si="18"/>
        <v>5' Duct</v>
      </c>
      <c r="BS40" s="120">
        <f t="shared" si="19"/>
        <v>139.91999999999999</v>
      </c>
      <c r="BU40" s="74" t="str">
        <f t="shared" si="20"/>
        <v>10018-(16)</v>
      </c>
      <c r="BV40" s="120" t="str">
        <f t="shared" si="21"/>
        <v>5' Duct</v>
      </c>
      <c r="BW40" s="120">
        <f t="shared" si="22"/>
        <v>198.22</v>
      </c>
      <c r="BY40" s="74" t="str">
        <f t="shared" si="23"/>
        <v>10018-(14)</v>
      </c>
      <c r="BZ40" s="120" t="str">
        <f t="shared" si="24"/>
        <v>5' Duct</v>
      </c>
      <c r="CA40" s="120">
        <f t="shared" si="25"/>
        <v>227.36999999999998</v>
      </c>
      <c r="CC40" s="115" t="str">
        <f t="shared" si="26"/>
        <v>10018-(12)</v>
      </c>
      <c r="CD40" s="120" t="str">
        <f t="shared" si="27"/>
        <v>5' Duct</v>
      </c>
      <c r="CE40" s="417">
        <f t="shared" si="28"/>
        <v>256.52</v>
      </c>
      <c r="CF40" s="115"/>
      <c r="CG40" s="115" t="str">
        <f t="shared" si="29"/>
        <v>10018-(10)</v>
      </c>
      <c r="CH40" s="120" t="str">
        <f t="shared" si="30"/>
        <v>5' Duct</v>
      </c>
      <c r="CI40" s="417">
        <f t="shared" si="31"/>
        <v>291.5</v>
      </c>
      <c r="CJ40" s="115"/>
      <c r="CK40" s="115" t="str">
        <f t="shared" si="32"/>
        <v xml:space="preserve"> </v>
      </c>
      <c r="CL40" s="120" t="str">
        <f t="shared" si="33"/>
        <v xml:space="preserve"> </v>
      </c>
      <c r="CM40" s="417" t="str">
        <f t="shared" si="35"/>
        <v xml:space="preserve"> </v>
      </c>
      <c r="IS40" s="103">
        <v>72.3</v>
      </c>
    </row>
    <row r="41" spans="2:253" s="74" customFormat="1" ht="17.100000000000001" hidden="1" customHeight="1" x14ac:dyDescent="0.25">
      <c r="B41" s="504">
        <f>IF(AND('KB Duct Parts'!D33&gt;0,'KB Duct Parts'!$BL$14=1),'KB Duct Parts'!D33,0)</f>
        <v>0</v>
      </c>
      <c r="C41" s="508">
        <v>10019</v>
      </c>
      <c r="D41" s="506">
        <f t="shared" si="0"/>
        <v>10019</v>
      </c>
      <c r="E41" s="504" t="s">
        <v>876</v>
      </c>
      <c r="F41" s="508" t="str">
        <f t="shared" si="10"/>
        <v xml:space="preserve"> </v>
      </c>
      <c r="G41" s="509" t="s">
        <v>714</v>
      </c>
      <c r="H41" s="504" t="s">
        <v>923</v>
      </c>
      <c r="I41" s="1035"/>
      <c r="J41" s="1036"/>
      <c r="K41" s="516" t="s">
        <v>881</v>
      </c>
      <c r="L41" s="512">
        <v>20</v>
      </c>
      <c r="M41" s="517" t="str">
        <f t="shared" si="34"/>
        <v>Y</v>
      </c>
      <c r="N41" s="514">
        <f t="shared" si="11"/>
        <v>128.30000000000001</v>
      </c>
      <c r="O41" s="518">
        <f t="shared" si="1"/>
        <v>0</v>
      </c>
      <c r="P41" s="680">
        <f>'KB Duct Parts'!$AE$3</f>
        <v>0</v>
      </c>
      <c r="Q41" s="681">
        <f t="shared" si="12"/>
        <v>0</v>
      </c>
      <c r="R41" s="682">
        <f t="shared" si="13"/>
        <v>0</v>
      </c>
      <c r="S41" s="716">
        <f t="shared" si="2"/>
        <v>0.35</v>
      </c>
      <c r="T41" s="679">
        <f t="shared" si="14"/>
        <v>0</v>
      </c>
      <c r="U41" s="679">
        <f t="shared" si="15"/>
        <v>0</v>
      </c>
      <c r="Y41" s="120"/>
      <c r="AE41" s="75"/>
      <c r="AF41" s="370">
        <v>20</v>
      </c>
      <c r="AG41" s="374">
        <v>18</v>
      </c>
      <c r="AH41" s="378">
        <v>16</v>
      </c>
      <c r="AI41" s="381">
        <v>14</v>
      </c>
      <c r="AJ41" s="386">
        <v>12</v>
      </c>
      <c r="AK41" s="391">
        <v>10</v>
      </c>
      <c r="AL41" s="386"/>
      <c r="AM41" s="363">
        <f t="shared" si="3"/>
        <v>1</v>
      </c>
      <c r="AN41" s="578">
        <v>128.30000000000001</v>
      </c>
      <c r="AO41" s="120">
        <f t="shared" si="16"/>
        <v>153.96</v>
      </c>
      <c r="AP41" s="120">
        <f t="shared" si="4"/>
        <v>218.11</v>
      </c>
      <c r="AQ41" s="120">
        <f t="shared" si="5"/>
        <v>250.185</v>
      </c>
      <c r="AR41" s="120">
        <f t="shared" si="6"/>
        <v>282.26000000000005</v>
      </c>
      <c r="AS41" s="120">
        <f t="shared" si="7"/>
        <v>320.75</v>
      </c>
      <c r="AT41" s="120">
        <f t="shared" si="8"/>
        <v>0</v>
      </c>
      <c r="AV41" s="115"/>
      <c r="AW41" s="395"/>
      <c r="AX41" s="571">
        <v>1.2</v>
      </c>
      <c r="AY41" s="572">
        <v>1.7</v>
      </c>
      <c r="AZ41" s="572">
        <v>1.95</v>
      </c>
      <c r="BA41" s="572">
        <v>2.2000000000000002</v>
      </c>
      <c r="BB41" s="572">
        <v>2.5</v>
      </c>
      <c r="BC41" s="573">
        <v>0</v>
      </c>
      <c r="BD41" s="115"/>
      <c r="BE41" s="115"/>
      <c r="BF41" s="115"/>
      <c r="BG41" s="115"/>
      <c r="BH41" s="115"/>
      <c r="BI41" s="115"/>
      <c r="BJ41" s="115"/>
      <c r="BK41" s="115"/>
      <c r="BQ41" s="74" t="str">
        <f t="shared" si="17"/>
        <v>10019-(18)</v>
      </c>
      <c r="BR41" s="120" t="str">
        <f t="shared" si="18"/>
        <v>5' Duct</v>
      </c>
      <c r="BS41" s="120">
        <f t="shared" si="19"/>
        <v>153.96</v>
      </c>
      <c r="BU41" s="74" t="str">
        <f t="shared" si="20"/>
        <v>10019-(16)</v>
      </c>
      <c r="BV41" s="120" t="str">
        <f t="shared" si="21"/>
        <v>5' Duct</v>
      </c>
      <c r="BW41" s="120">
        <f t="shared" si="22"/>
        <v>218.11</v>
      </c>
      <c r="BY41" s="74" t="str">
        <f t="shared" si="23"/>
        <v>10019-(14)</v>
      </c>
      <c r="BZ41" s="120" t="str">
        <f t="shared" si="24"/>
        <v>5' Duct</v>
      </c>
      <c r="CA41" s="120">
        <f t="shared" si="25"/>
        <v>250.185</v>
      </c>
      <c r="CC41" s="115" t="str">
        <f t="shared" si="26"/>
        <v>10019-(12)</v>
      </c>
      <c r="CD41" s="120" t="str">
        <f t="shared" si="27"/>
        <v>5' Duct</v>
      </c>
      <c r="CE41" s="417">
        <f t="shared" si="28"/>
        <v>282.26000000000005</v>
      </c>
      <c r="CF41" s="115"/>
      <c r="CG41" s="115" t="str">
        <f t="shared" si="29"/>
        <v>10019-(10)</v>
      </c>
      <c r="CH41" s="120" t="str">
        <f t="shared" si="30"/>
        <v>5' Duct</v>
      </c>
      <c r="CI41" s="417">
        <f t="shared" si="31"/>
        <v>320.75</v>
      </c>
      <c r="CJ41" s="115"/>
      <c r="CK41" s="115" t="str">
        <f t="shared" si="32"/>
        <v xml:space="preserve"> </v>
      </c>
      <c r="CL41" s="120" t="str">
        <f t="shared" si="33"/>
        <v xml:space="preserve"> </v>
      </c>
      <c r="CM41" s="417" t="str">
        <f t="shared" si="35"/>
        <v xml:space="preserve"> </v>
      </c>
      <c r="IS41" s="103">
        <v>79.5</v>
      </c>
    </row>
    <row r="42" spans="2:253" s="74" customFormat="1" ht="17.100000000000001" hidden="1" customHeight="1" x14ac:dyDescent="0.25">
      <c r="B42" s="504">
        <f>IF(AND('KB Duct Parts'!D34&gt;0,'KB Duct Parts'!$BL$14=1),'KB Duct Parts'!D34,0)</f>
        <v>0</v>
      </c>
      <c r="C42" s="508">
        <v>10020</v>
      </c>
      <c r="D42" s="506">
        <f t="shared" si="0"/>
        <v>10020</v>
      </c>
      <c r="E42" s="504" t="s">
        <v>877</v>
      </c>
      <c r="F42" s="508" t="str">
        <f t="shared" si="10"/>
        <v xml:space="preserve"> </v>
      </c>
      <c r="G42" s="509" t="s">
        <v>714</v>
      </c>
      <c r="H42" s="504" t="s">
        <v>923</v>
      </c>
      <c r="I42" s="1035"/>
      <c r="J42" s="1036"/>
      <c r="K42" s="516" t="s">
        <v>881</v>
      </c>
      <c r="L42" s="512">
        <v>20</v>
      </c>
      <c r="M42" s="517" t="str">
        <f t="shared" si="34"/>
        <v>Y</v>
      </c>
      <c r="N42" s="514">
        <f t="shared" si="11"/>
        <v>140</v>
      </c>
      <c r="O42" s="518">
        <f t="shared" si="1"/>
        <v>0</v>
      </c>
      <c r="P42" s="680">
        <f>'KB Duct Parts'!$AE$3</f>
        <v>0</v>
      </c>
      <c r="Q42" s="681">
        <f t="shared" si="12"/>
        <v>0</v>
      </c>
      <c r="R42" s="682">
        <f t="shared" si="13"/>
        <v>0</v>
      </c>
      <c r="S42" s="716">
        <f t="shared" si="2"/>
        <v>0.35</v>
      </c>
      <c r="T42" s="679">
        <f t="shared" si="14"/>
        <v>0</v>
      </c>
      <c r="U42" s="679">
        <f t="shared" si="15"/>
        <v>0</v>
      </c>
      <c r="Y42" s="120"/>
      <c r="AE42" s="75"/>
      <c r="AF42" s="370">
        <v>20</v>
      </c>
      <c r="AG42" s="374">
        <v>18</v>
      </c>
      <c r="AH42" s="378">
        <v>16</v>
      </c>
      <c r="AI42" s="381">
        <v>14</v>
      </c>
      <c r="AJ42" s="386">
        <v>12</v>
      </c>
      <c r="AK42" s="391">
        <v>10</v>
      </c>
      <c r="AL42" s="386"/>
      <c r="AM42" s="363">
        <f t="shared" si="3"/>
        <v>1</v>
      </c>
      <c r="AN42" s="578">
        <v>140</v>
      </c>
      <c r="AO42" s="120">
        <f t="shared" si="16"/>
        <v>168</v>
      </c>
      <c r="AP42" s="120">
        <f t="shared" si="4"/>
        <v>238</v>
      </c>
      <c r="AQ42" s="120">
        <f t="shared" si="5"/>
        <v>273</v>
      </c>
      <c r="AR42" s="120">
        <f t="shared" si="6"/>
        <v>308</v>
      </c>
      <c r="AS42" s="120">
        <f t="shared" si="7"/>
        <v>350</v>
      </c>
      <c r="AT42" s="120">
        <f t="shared" si="8"/>
        <v>0</v>
      </c>
      <c r="AV42" s="115"/>
      <c r="AW42" s="395"/>
      <c r="AX42" s="571">
        <v>1.2</v>
      </c>
      <c r="AY42" s="572">
        <v>1.7</v>
      </c>
      <c r="AZ42" s="572">
        <v>1.95</v>
      </c>
      <c r="BA42" s="572">
        <v>2.2000000000000002</v>
      </c>
      <c r="BB42" s="572">
        <v>2.5</v>
      </c>
      <c r="BC42" s="573">
        <v>0</v>
      </c>
      <c r="BD42" s="115"/>
      <c r="BE42" s="115"/>
      <c r="BF42" s="115"/>
      <c r="BG42" s="115"/>
      <c r="BH42" s="115"/>
      <c r="BI42" s="115"/>
      <c r="BJ42" s="115"/>
      <c r="BK42" s="115"/>
      <c r="BQ42" s="74" t="str">
        <f t="shared" si="17"/>
        <v>10020-(18)</v>
      </c>
      <c r="BR42" s="120" t="str">
        <f t="shared" si="18"/>
        <v>5' Duct</v>
      </c>
      <c r="BS42" s="120">
        <f t="shared" si="19"/>
        <v>168</v>
      </c>
      <c r="BU42" s="74" t="str">
        <f t="shared" si="20"/>
        <v>10020-(16)</v>
      </c>
      <c r="BV42" s="120" t="str">
        <f t="shared" si="21"/>
        <v>5' Duct</v>
      </c>
      <c r="BW42" s="120">
        <f t="shared" si="22"/>
        <v>238</v>
      </c>
      <c r="BY42" s="74" t="str">
        <f t="shared" si="23"/>
        <v>10020-(14)</v>
      </c>
      <c r="BZ42" s="120" t="str">
        <f t="shared" si="24"/>
        <v>5' Duct</v>
      </c>
      <c r="CA42" s="120">
        <f t="shared" si="25"/>
        <v>273</v>
      </c>
      <c r="CC42" s="115" t="str">
        <f t="shared" si="26"/>
        <v>10020-(12)</v>
      </c>
      <c r="CD42" s="120" t="str">
        <f t="shared" si="27"/>
        <v>5' Duct</v>
      </c>
      <c r="CE42" s="417">
        <f t="shared" si="28"/>
        <v>308</v>
      </c>
      <c r="CF42" s="115"/>
      <c r="CG42" s="115" t="str">
        <f t="shared" si="29"/>
        <v>10020-(10)</v>
      </c>
      <c r="CH42" s="120" t="str">
        <f t="shared" si="30"/>
        <v>5' Duct</v>
      </c>
      <c r="CI42" s="417">
        <f t="shared" si="31"/>
        <v>350</v>
      </c>
      <c r="CJ42" s="115"/>
      <c r="CK42" s="115" t="str">
        <f t="shared" si="32"/>
        <v xml:space="preserve"> </v>
      </c>
      <c r="CL42" s="120" t="str">
        <f t="shared" si="33"/>
        <v xml:space="preserve"> </v>
      </c>
      <c r="CM42" s="417" t="str">
        <f t="shared" si="35"/>
        <v xml:space="preserve"> </v>
      </c>
      <c r="IS42" s="103">
        <v>86.7</v>
      </c>
    </row>
    <row r="43" spans="2:253" s="74" customFormat="1" ht="17.100000000000001" hidden="1" customHeight="1" x14ac:dyDescent="0.25">
      <c r="B43" s="504">
        <f>IF(AND('KB Duct Parts'!D35&gt;0,'KB Duct Parts'!$BL$14=1),'KB Duct Parts'!D35,0)</f>
        <v>0</v>
      </c>
      <c r="C43" s="508">
        <v>10022</v>
      </c>
      <c r="D43" s="506">
        <f t="shared" si="0"/>
        <v>10022</v>
      </c>
      <c r="E43" s="504" t="s">
        <v>878</v>
      </c>
      <c r="F43" s="508" t="str">
        <f t="shared" si="10"/>
        <v xml:space="preserve"> </v>
      </c>
      <c r="G43" s="509" t="s">
        <v>714</v>
      </c>
      <c r="H43" s="504" t="s">
        <v>923</v>
      </c>
      <c r="I43" s="1035"/>
      <c r="J43" s="1036"/>
      <c r="K43" s="516" t="s">
        <v>881</v>
      </c>
      <c r="L43" s="512">
        <v>20</v>
      </c>
      <c r="M43" s="517" t="str">
        <f t="shared" si="34"/>
        <v>Y</v>
      </c>
      <c r="N43" s="514">
        <f t="shared" si="11"/>
        <v>154.80000000000001</v>
      </c>
      <c r="O43" s="518">
        <f t="shared" si="1"/>
        <v>0</v>
      </c>
      <c r="P43" s="680">
        <f>'KB Duct Parts'!$AE$3</f>
        <v>0</v>
      </c>
      <c r="Q43" s="681">
        <f t="shared" si="12"/>
        <v>0</v>
      </c>
      <c r="R43" s="682">
        <f t="shared" si="13"/>
        <v>0</v>
      </c>
      <c r="S43" s="716">
        <f t="shared" si="2"/>
        <v>0.35</v>
      </c>
      <c r="T43" s="679">
        <f t="shared" si="14"/>
        <v>0</v>
      </c>
      <c r="U43" s="679">
        <f t="shared" si="15"/>
        <v>0</v>
      </c>
      <c r="Y43" s="120"/>
      <c r="AE43" s="75"/>
      <c r="AF43" s="370">
        <v>20</v>
      </c>
      <c r="AG43" s="374">
        <v>18</v>
      </c>
      <c r="AH43" s="378">
        <v>16</v>
      </c>
      <c r="AI43" s="381">
        <v>14</v>
      </c>
      <c r="AJ43" s="386">
        <v>12</v>
      </c>
      <c r="AK43" s="391">
        <v>10</v>
      </c>
      <c r="AL43" s="386"/>
      <c r="AM43" s="363">
        <f t="shared" si="3"/>
        <v>1</v>
      </c>
      <c r="AN43" s="578">
        <v>154.80000000000001</v>
      </c>
      <c r="AO43" s="120">
        <f t="shared" si="16"/>
        <v>185.76000000000002</v>
      </c>
      <c r="AP43" s="120">
        <f t="shared" si="4"/>
        <v>263.16000000000003</v>
      </c>
      <c r="AQ43" s="120">
        <f t="shared" si="5"/>
        <v>301.86</v>
      </c>
      <c r="AR43" s="120">
        <f t="shared" si="6"/>
        <v>340.56000000000006</v>
      </c>
      <c r="AS43" s="120">
        <f t="shared" si="7"/>
        <v>387</v>
      </c>
      <c r="AT43" s="120">
        <f t="shared" si="8"/>
        <v>0</v>
      </c>
      <c r="AV43" s="115"/>
      <c r="AW43" s="395"/>
      <c r="AX43" s="571">
        <v>1.2</v>
      </c>
      <c r="AY43" s="572">
        <v>1.7</v>
      </c>
      <c r="AZ43" s="572">
        <v>1.95</v>
      </c>
      <c r="BA43" s="572">
        <v>2.2000000000000002</v>
      </c>
      <c r="BB43" s="572">
        <v>2.5</v>
      </c>
      <c r="BC43" s="573">
        <v>0</v>
      </c>
      <c r="BD43" s="115"/>
      <c r="BE43" s="115"/>
      <c r="BF43" s="115"/>
      <c r="BG43" s="115"/>
      <c r="BH43" s="115"/>
      <c r="BI43" s="115"/>
      <c r="BJ43" s="115"/>
      <c r="BK43" s="115"/>
      <c r="BQ43" s="74" t="str">
        <f t="shared" si="17"/>
        <v>10022-(18)</v>
      </c>
      <c r="BR43" s="120" t="str">
        <f t="shared" si="18"/>
        <v>5' Duct</v>
      </c>
      <c r="BS43" s="120">
        <f t="shared" si="19"/>
        <v>185.76000000000002</v>
      </c>
      <c r="BU43" s="74" t="str">
        <f t="shared" si="20"/>
        <v>10022-(16)</v>
      </c>
      <c r="BV43" s="120" t="str">
        <f t="shared" si="21"/>
        <v>5' Duct</v>
      </c>
      <c r="BW43" s="120">
        <f t="shared" si="22"/>
        <v>263.16000000000003</v>
      </c>
      <c r="BY43" s="74" t="str">
        <f t="shared" si="23"/>
        <v>10022-(14)</v>
      </c>
      <c r="BZ43" s="120" t="str">
        <f t="shared" si="24"/>
        <v>5' Duct</v>
      </c>
      <c r="CA43" s="120">
        <f t="shared" si="25"/>
        <v>301.86</v>
      </c>
      <c r="CC43" s="115" t="str">
        <f t="shared" si="26"/>
        <v>10022-(12)</v>
      </c>
      <c r="CD43" s="120" t="str">
        <f t="shared" si="27"/>
        <v>5' Duct</v>
      </c>
      <c r="CE43" s="417">
        <f t="shared" si="28"/>
        <v>340.56000000000006</v>
      </c>
      <c r="CF43" s="115"/>
      <c r="CG43" s="115" t="str">
        <f t="shared" si="29"/>
        <v>10022-(10)</v>
      </c>
      <c r="CH43" s="120" t="str">
        <f t="shared" si="30"/>
        <v>5' Duct</v>
      </c>
      <c r="CI43" s="417">
        <f t="shared" si="31"/>
        <v>387</v>
      </c>
      <c r="CJ43" s="115"/>
      <c r="CK43" s="115" t="str">
        <f t="shared" si="32"/>
        <v xml:space="preserve"> </v>
      </c>
      <c r="CL43" s="120" t="str">
        <f t="shared" si="33"/>
        <v xml:space="preserve"> </v>
      </c>
      <c r="CM43" s="417" t="str">
        <f t="shared" si="35"/>
        <v xml:space="preserve"> </v>
      </c>
      <c r="IS43" s="103">
        <v>96</v>
      </c>
    </row>
    <row r="44" spans="2:253" s="74" customFormat="1" ht="17.100000000000001" hidden="1" customHeight="1" thickBot="1" x14ac:dyDescent="0.3">
      <c r="B44" s="504">
        <f>IF(AND('KB Duct Parts'!D36&gt;0,'KB Duct Parts'!$BL$14=1),'KB Duct Parts'!D36,0)</f>
        <v>0</v>
      </c>
      <c r="C44" s="508">
        <v>10024</v>
      </c>
      <c r="D44" s="506">
        <f t="shared" si="0"/>
        <v>10024</v>
      </c>
      <c r="E44" s="504" t="s">
        <v>1338</v>
      </c>
      <c r="F44" s="508" t="str">
        <f t="shared" si="10"/>
        <v xml:space="preserve"> </v>
      </c>
      <c r="G44" s="509" t="s">
        <v>714</v>
      </c>
      <c r="H44" s="504" t="s">
        <v>923</v>
      </c>
      <c r="I44" s="1035"/>
      <c r="J44" s="1036"/>
      <c r="K44" s="516" t="s">
        <v>881</v>
      </c>
      <c r="L44" s="512">
        <v>20</v>
      </c>
      <c r="M44" s="517" t="str">
        <f t="shared" si="34"/>
        <v>Y</v>
      </c>
      <c r="N44" s="514">
        <f t="shared" si="11"/>
        <v>193.8</v>
      </c>
      <c r="O44" s="518">
        <f t="shared" si="1"/>
        <v>0</v>
      </c>
      <c r="P44" s="680">
        <f>'KB Duct Parts'!$AE$3</f>
        <v>0</v>
      </c>
      <c r="Q44" s="681">
        <f t="shared" si="12"/>
        <v>0</v>
      </c>
      <c r="R44" s="682">
        <f t="shared" si="13"/>
        <v>0</v>
      </c>
      <c r="S44" s="716">
        <f t="shared" si="2"/>
        <v>0.35</v>
      </c>
      <c r="T44" s="679">
        <f t="shared" si="14"/>
        <v>0</v>
      </c>
      <c r="U44" s="679">
        <f t="shared" si="15"/>
        <v>0</v>
      </c>
      <c r="Y44" s="120"/>
      <c r="AE44" s="75"/>
      <c r="AF44" s="370">
        <v>20</v>
      </c>
      <c r="AG44" s="374">
        <v>18</v>
      </c>
      <c r="AH44" s="378">
        <v>16</v>
      </c>
      <c r="AI44" s="381">
        <v>14</v>
      </c>
      <c r="AJ44" s="386">
        <v>12</v>
      </c>
      <c r="AK44" s="391">
        <v>10</v>
      </c>
      <c r="AL44" s="386"/>
      <c r="AM44" s="363">
        <f t="shared" si="3"/>
        <v>1</v>
      </c>
      <c r="AN44" s="578">
        <v>193.8</v>
      </c>
      <c r="AO44" s="120">
        <f t="shared" si="16"/>
        <v>232.56</v>
      </c>
      <c r="AP44" s="120">
        <f t="shared" si="4"/>
        <v>329.46000000000004</v>
      </c>
      <c r="AQ44" s="120">
        <f t="shared" si="5"/>
        <v>377.91</v>
      </c>
      <c r="AR44" s="120">
        <f t="shared" si="6"/>
        <v>426.36000000000007</v>
      </c>
      <c r="AS44" s="120">
        <f t="shared" si="7"/>
        <v>484.5</v>
      </c>
      <c r="AT44" s="120">
        <f t="shared" si="8"/>
        <v>0</v>
      </c>
      <c r="AV44" s="115"/>
      <c r="AW44" s="395"/>
      <c r="AX44" s="574">
        <v>1.2</v>
      </c>
      <c r="AY44" s="575">
        <v>1.7</v>
      </c>
      <c r="AZ44" s="575">
        <v>1.95</v>
      </c>
      <c r="BA44" s="575">
        <v>2.2000000000000002</v>
      </c>
      <c r="BB44" s="575">
        <v>2.5</v>
      </c>
      <c r="BC44" s="576">
        <v>0</v>
      </c>
      <c r="BD44" s="115"/>
      <c r="BE44" s="115"/>
      <c r="BF44" s="115"/>
      <c r="BG44" s="115"/>
      <c r="BH44" s="115"/>
      <c r="BI44" s="115"/>
      <c r="BJ44" s="115"/>
      <c r="BK44" s="115"/>
      <c r="BQ44" s="74" t="str">
        <f t="shared" si="17"/>
        <v>10024-(18)</v>
      </c>
      <c r="BR44" s="120" t="str">
        <f t="shared" si="18"/>
        <v>5' Duct</v>
      </c>
      <c r="BS44" s="120">
        <f t="shared" si="19"/>
        <v>232.56</v>
      </c>
      <c r="BU44" s="74" t="str">
        <f t="shared" si="20"/>
        <v>10024-(16)</v>
      </c>
      <c r="BV44" s="120" t="str">
        <f t="shared" si="21"/>
        <v>5' Duct</v>
      </c>
      <c r="BW44" s="120">
        <f t="shared" si="22"/>
        <v>329.46000000000004</v>
      </c>
      <c r="BY44" s="74" t="str">
        <f t="shared" si="23"/>
        <v>10024-(14)</v>
      </c>
      <c r="BZ44" s="120" t="str">
        <f t="shared" si="24"/>
        <v>5' Duct</v>
      </c>
      <c r="CA44" s="120">
        <f t="shared" si="25"/>
        <v>377.91</v>
      </c>
      <c r="CC44" s="115" t="str">
        <f t="shared" si="26"/>
        <v>10024-(12)</v>
      </c>
      <c r="CD44" s="120" t="str">
        <f t="shared" si="27"/>
        <v>5' Duct</v>
      </c>
      <c r="CE44" s="417">
        <f t="shared" si="28"/>
        <v>426.36000000000007</v>
      </c>
      <c r="CF44" s="115"/>
      <c r="CG44" s="115" t="str">
        <f t="shared" si="29"/>
        <v>10024-(10)</v>
      </c>
      <c r="CH44" s="120" t="str">
        <f t="shared" si="30"/>
        <v>5' Duct</v>
      </c>
      <c r="CI44" s="417">
        <f t="shared" si="31"/>
        <v>484.5</v>
      </c>
      <c r="CJ44" s="115"/>
      <c r="CK44" s="115" t="str">
        <f t="shared" si="32"/>
        <v xml:space="preserve"> </v>
      </c>
      <c r="CL44" s="120" t="str">
        <f t="shared" si="33"/>
        <v xml:space="preserve"> </v>
      </c>
      <c r="CM44" s="417" t="str">
        <f t="shared" si="35"/>
        <v xml:space="preserve"> </v>
      </c>
      <c r="IS44" s="103"/>
    </row>
    <row r="45" spans="2:253" s="74" customFormat="1" ht="17.100000000000001" hidden="1" customHeight="1" thickTop="1" x14ac:dyDescent="0.25">
      <c r="B45" s="504">
        <f>IF(OR('KB Duct Parts'!BO$16=4,'KB Duct Parts'!BO$16=2,'KB Duct Parts'!BO$16=3),IF(AND('KB Duct Parts'!$BL$14=1,'KB Duct Parts'!E17&gt;0),'KB Duct Parts'!E17,0),0)</f>
        <v>0</v>
      </c>
      <c r="C45" s="508">
        <v>11003</v>
      </c>
      <c r="D45" s="506">
        <f t="shared" si="0"/>
        <v>11003</v>
      </c>
      <c r="E45" s="504" t="s">
        <v>483</v>
      </c>
      <c r="F45" s="508" t="str">
        <f t="shared" si="10"/>
        <v xml:space="preserve"> </v>
      </c>
      <c r="G45" s="509" t="s">
        <v>651</v>
      </c>
      <c r="H45" s="504" t="s">
        <v>923</v>
      </c>
      <c r="I45" s="1035" t="s">
        <v>9</v>
      </c>
      <c r="J45" s="1036"/>
      <c r="K45" s="516"/>
      <c r="L45" s="519"/>
      <c r="M45" s="517" t="str">
        <f t="shared" si="34"/>
        <v>Y</v>
      </c>
      <c r="N45" s="514">
        <f t="shared" si="11"/>
        <v>14.1</v>
      </c>
      <c r="O45" s="518">
        <f t="shared" si="1"/>
        <v>0</v>
      </c>
      <c r="P45" s="680">
        <f>'KB Duct Parts'!$AE$3</f>
        <v>0</v>
      </c>
      <c r="Q45" s="681">
        <f t="shared" si="12"/>
        <v>0</v>
      </c>
      <c r="R45" s="682">
        <f t="shared" si="13"/>
        <v>0</v>
      </c>
      <c r="S45" s="716">
        <f t="shared" si="2"/>
        <v>0.35</v>
      </c>
      <c r="T45" s="679">
        <f t="shared" si="14"/>
        <v>0</v>
      </c>
      <c r="U45" s="679">
        <f t="shared" si="15"/>
        <v>0</v>
      </c>
      <c r="Y45" s="120"/>
      <c r="AE45" s="75"/>
      <c r="AF45" s="370" t="s">
        <v>707</v>
      </c>
      <c r="AG45" s="374"/>
      <c r="AH45" s="378"/>
      <c r="AI45" s="381"/>
      <c r="AJ45" s="386"/>
      <c r="AK45" s="391"/>
      <c r="AL45" s="386"/>
      <c r="AM45" s="363">
        <v>1</v>
      </c>
      <c r="AN45" s="578">
        <v>14.1</v>
      </c>
      <c r="AO45" s="120">
        <f t="shared" si="16"/>
        <v>0</v>
      </c>
      <c r="AP45" s="120">
        <f t="shared" si="4"/>
        <v>0</v>
      </c>
      <c r="AQ45" s="120">
        <f t="shared" si="5"/>
        <v>0</v>
      </c>
      <c r="AR45" s="120">
        <f t="shared" si="6"/>
        <v>0</v>
      </c>
      <c r="AS45" s="120">
        <f t="shared" si="7"/>
        <v>0</v>
      </c>
      <c r="AT45" s="120">
        <f t="shared" si="8"/>
        <v>0</v>
      </c>
      <c r="AV45" s="115"/>
      <c r="AW45" s="395"/>
      <c r="AX45" s="395">
        <v>0</v>
      </c>
      <c r="AY45" s="395">
        <v>0</v>
      </c>
      <c r="AZ45" s="395">
        <v>0</v>
      </c>
      <c r="BA45" s="395">
        <v>0</v>
      </c>
      <c r="BB45" s="395">
        <v>0</v>
      </c>
      <c r="BC45" s="395">
        <v>0</v>
      </c>
      <c r="BD45" s="115"/>
      <c r="BE45" s="115"/>
      <c r="BF45" s="115"/>
      <c r="BG45" s="115"/>
      <c r="BH45" s="115"/>
      <c r="BI45" s="115"/>
      <c r="BJ45" s="115"/>
      <c r="BK45" s="115"/>
      <c r="BQ45" s="74" t="str">
        <f t="shared" si="17"/>
        <v xml:space="preserve"> </v>
      </c>
      <c r="BR45" s="120" t="str">
        <f t="shared" si="18"/>
        <v xml:space="preserve"> </v>
      </c>
      <c r="BS45" s="120" t="str">
        <f t="shared" si="19"/>
        <v xml:space="preserve"> </v>
      </c>
      <c r="BU45" s="74" t="str">
        <f t="shared" si="20"/>
        <v xml:space="preserve"> </v>
      </c>
      <c r="BV45" s="120" t="str">
        <f t="shared" si="21"/>
        <v xml:space="preserve"> </v>
      </c>
      <c r="BW45" s="120" t="str">
        <f t="shared" si="22"/>
        <v xml:space="preserve">  </v>
      </c>
      <c r="BY45" s="74" t="str">
        <f t="shared" si="23"/>
        <v xml:space="preserve"> </v>
      </c>
      <c r="BZ45" s="120" t="str">
        <f t="shared" si="24"/>
        <v xml:space="preserve"> </v>
      </c>
      <c r="CA45" s="120" t="str">
        <f t="shared" si="25"/>
        <v xml:space="preserve"> </v>
      </c>
      <c r="CC45" s="115" t="str">
        <f t="shared" si="26"/>
        <v xml:space="preserve"> </v>
      </c>
      <c r="CD45" s="120" t="str">
        <f t="shared" si="27"/>
        <v xml:space="preserve"> </v>
      </c>
      <c r="CE45" s="417" t="str">
        <f t="shared" si="28"/>
        <v xml:space="preserve"> </v>
      </c>
      <c r="CF45" s="115"/>
      <c r="CG45" s="115" t="str">
        <f t="shared" si="29"/>
        <v xml:space="preserve"> </v>
      </c>
      <c r="CH45" s="120" t="str">
        <f t="shared" si="30"/>
        <v xml:space="preserve"> </v>
      </c>
      <c r="CI45" s="417" t="str">
        <f t="shared" si="31"/>
        <v xml:space="preserve"> </v>
      </c>
      <c r="CJ45" s="115"/>
      <c r="CK45" s="115" t="str">
        <f t="shared" si="32"/>
        <v xml:space="preserve"> </v>
      </c>
      <c r="CL45" s="120" t="str">
        <f t="shared" si="33"/>
        <v xml:space="preserve"> </v>
      </c>
      <c r="CM45" s="417" t="str">
        <f t="shared" si="35"/>
        <v xml:space="preserve"> </v>
      </c>
      <c r="IS45" s="103">
        <v>8.6</v>
      </c>
    </row>
    <row r="46" spans="2:253" s="74" customFormat="1" ht="17.100000000000001" hidden="1" customHeight="1" x14ac:dyDescent="0.25">
      <c r="B46" s="504">
        <f>IF(OR('KB Duct Parts'!BO$16=4,'KB Duct Parts'!BO$16=2,'KB Duct Parts'!BO$16=3),IF(AND('KB Duct Parts'!$BL$14=1,'KB Duct Parts'!E18&gt;0),'KB Duct Parts'!E18,0),0)</f>
        <v>0</v>
      </c>
      <c r="C46" s="508">
        <v>11004</v>
      </c>
      <c r="D46" s="506">
        <f t="shared" si="0"/>
        <v>11004</v>
      </c>
      <c r="E46" s="520" t="s">
        <v>861</v>
      </c>
      <c r="F46" s="508" t="str">
        <f t="shared" si="10"/>
        <v xml:space="preserve"> </v>
      </c>
      <c r="G46" s="509" t="s">
        <v>651</v>
      </c>
      <c r="H46" s="504" t="s">
        <v>923</v>
      </c>
      <c r="I46" s="1035" t="s">
        <v>9</v>
      </c>
      <c r="J46" s="1036"/>
      <c r="K46" s="516"/>
      <c r="L46" s="519"/>
      <c r="M46" s="517" t="str">
        <f t="shared" si="34"/>
        <v>Y</v>
      </c>
      <c r="N46" s="514">
        <f t="shared" si="11"/>
        <v>14.1</v>
      </c>
      <c r="O46" s="518">
        <f t="shared" si="1"/>
        <v>0</v>
      </c>
      <c r="P46" s="680">
        <f>'KB Duct Parts'!$AE$3</f>
        <v>0</v>
      </c>
      <c r="Q46" s="681">
        <f t="shared" si="12"/>
        <v>0</v>
      </c>
      <c r="R46" s="682">
        <f t="shared" si="13"/>
        <v>0</v>
      </c>
      <c r="S46" s="716">
        <f t="shared" si="2"/>
        <v>0.35</v>
      </c>
      <c r="T46" s="679">
        <f t="shared" si="14"/>
        <v>0</v>
      </c>
      <c r="U46" s="679">
        <f t="shared" si="15"/>
        <v>0</v>
      </c>
      <c r="Y46" s="120"/>
      <c r="AE46" s="75"/>
      <c r="AF46" s="370" t="s">
        <v>707</v>
      </c>
      <c r="AG46" s="374"/>
      <c r="AH46" s="378"/>
      <c r="AI46" s="381"/>
      <c r="AJ46" s="386"/>
      <c r="AK46" s="391"/>
      <c r="AL46" s="386"/>
      <c r="AM46" s="363">
        <v>1</v>
      </c>
      <c r="AN46" s="578">
        <v>14.1</v>
      </c>
      <c r="AO46" s="78">
        <f t="shared" si="16"/>
        <v>0</v>
      </c>
      <c r="AP46" s="78">
        <f t="shared" si="4"/>
        <v>0</v>
      </c>
      <c r="AQ46" s="78">
        <f t="shared" si="5"/>
        <v>0</v>
      </c>
      <c r="AR46" s="78">
        <f t="shared" si="6"/>
        <v>0</v>
      </c>
      <c r="AS46" s="78">
        <f t="shared" si="7"/>
        <v>0</v>
      </c>
      <c r="AT46" s="78">
        <f t="shared" si="8"/>
        <v>0</v>
      </c>
      <c r="AV46" s="115"/>
      <c r="AW46" s="395"/>
      <c r="AX46" s="395">
        <v>0</v>
      </c>
      <c r="AY46" s="395">
        <v>0</v>
      </c>
      <c r="AZ46" s="395">
        <v>0</v>
      </c>
      <c r="BA46" s="395">
        <v>0</v>
      </c>
      <c r="BB46" s="395">
        <v>0</v>
      </c>
      <c r="BC46" s="395">
        <v>0</v>
      </c>
      <c r="BD46" s="115"/>
      <c r="BE46" s="115"/>
      <c r="BF46" s="115"/>
      <c r="BG46" s="115"/>
      <c r="BH46" s="115"/>
      <c r="BI46" s="115"/>
      <c r="BJ46" s="115"/>
      <c r="BK46" s="115"/>
      <c r="BQ46" s="74" t="str">
        <f t="shared" si="17"/>
        <v xml:space="preserve"> </v>
      </c>
      <c r="BR46" s="120" t="str">
        <f t="shared" si="18"/>
        <v xml:space="preserve"> </v>
      </c>
      <c r="BS46" s="120" t="str">
        <f t="shared" si="19"/>
        <v xml:space="preserve"> </v>
      </c>
      <c r="BU46" s="74" t="str">
        <f t="shared" si="20"/>
        <v xml:space="preserve"> </v>
      </c>
      <c r="BV46" s="120" t="str">
        <f t="shared" si="21"/>
        <v xml:space="preserve"> </v>
      </c>
      <c r="BW46" s="120" t="str">
        <f t="shared" si="22"/>
        <v xml:space="preserve">  </v>
      </c>
      <c r="BY46" s="74" t="str">
        <f t="shared" si="23"/>
        <v xml:space="preserve"> </v>
      </c>
      <c r="BZ46" s="120" t="str">
        <f t="shared" si="24"/>
        <v xml:space="preserve"> </v>
      </c>
      <c r="CA46" s="120" t="str">
        <f t="shared" si="25"/>
        <v xml:space="preserve"> </v>
      </c>
      <c r="CC46" s="115" t="str">
        <f t="shared" si="26"/>
        <v xml:space="preserve"> </v>
      </c>
      <c r="CD46" s="120" t="str">
        <f t="shared" si="27"/>
        <v xml:space="preserve"> </v>
      </c>
      <c r="CE46" s="417" t="str">
        <f t="shared" si="28"/>
        <v xml:space="preserve"> </v>
      </c>
      <c r="CF46" s="115"/>
      <c r="CG46" s="115" t="str">
        <f t="shared" si="29"/>
        <v xml:space="preserve"> </v>
      </c>
      <c r="CH46" s="120" t="str">
        <f t="shared" si="30"/>
        <v xml:space="preserve"> </v>
      </c>
      <c r="CI46" s="417" t="str">
        <f t="shared" si="31"/>
        <v xml:space="preserve"> </v>
      </c>
      <c r="CJ46" s="115"/>
      <c r="CK46" s="115" t="str">
        <f t="shared" si="32"/>
        <v xml:space="preserve"> </v>
      </c>
      <c r="CL46" s="120" t="str">
        <f t="shared" si="33"/>
        <v xml:space="preserve"> </v>
      </c>
      <c r="CM46" s="417" t="str">
        <f t="shared" si="35"/>
        <v xml:space="preserve"> </v>
      </c>
      <c r="IS46" s="103">
        <v>8.8000000000000007</v>
      </c>
    </row>
    <row r="47" spans="2:253" s="74" customFormat="1" ht="17.100000000000001" customHeight="1" x14ac:dyDescent="0.25">
      <c r="B47" s="504">
        <f>IF(OR('KB Duct Parts'!BO$16=4,'KB Duct Parts'!BO$16=2,'KB Duct Parts'!BO$16=3),IF(AND('KB Duct Parts'!$BL$14=1,'KB Duct Parts'!E19&gt;0),'KB Duct Parts'!E19,0),0)</f>
        <v>13</v>
      </c>
      <c r="C47" s="508">
        <v>11005</v>
      </c>
      <c r="D47" s="506">
        <f t="shared" si="0"/>
        <v>11005</v>
      </c>
      <c r="E47" s="504" t="s">
        <v>862</v>
      </c>
      <c r="F47" s="508" t="str">
        <f t="shared" si="10"/>
        <v xml:space="preserve"> </v>
      </c>
      <c r="G47" s="509" t="s">
        <v>651</v>
      </c>
      <c r="H47" s="504" t="s">
        <v>923</v>
      </c>
      <c r="I47" s="1035" t="s">
        <v>9</v>
      </c>
      <c r="J47" s="1036"/>
      <c r="K47" s="516"/>
      <c r="L47" s="519"/>
      <c r="M47" s="517" t="str">
        <f t="shared" si="34"/>
        <v>Y</v>
      </c>
      <c r="N47" s="514">
        <f t="shared" si="11"/>
        <v>14.7</v>
      </c>
      <c r="O47" s="518">
        <f t="shared" si="1"/>
        <v>191.1</v>
      </c>
      <c r="P47" s="680">
        <f>'KB Duct Parts'!$AE$3</f>
        <v>0</v>
      </c>
      <c r="Q47" s="681">
        <f t="shared" si="12"/>
        <v>14.7</v>
      </c>
      <c r="R47" s="682">
        <f t="shared" si="13"/>
        <v>191.1</v>
      </c>
      <c r="S47" s="716">
        <f t="shared" si="2"/>
        <v>0.35</v>
      </c>
      <c r="T47" s="679">
        <f t="shared" si="14"/>
        <v>9.56</v>
      </c>
      <c r="U47" s="679">
        <f t="shared" si="15"/>
        <v>124.28</v>
      </c>
      <c r="Y47" s="120"/>
      <c r="AE47" s="75"/>
      <c r="AF47" s="370" t="s">
        <v>707</v>
      </c>
      <c r="AG47" s="374"/>
      <c r="AH47" s="378"/>
      <c r="AI47" s="381"/>
      <c r="AJ47" s="386"/>
      <c r="AK47" s="391"/>
      <c r="AL47" s="386"/>
      <c r="AM47" s="363">
        <v>1</v>
      </c>
      <c r="AN47" s="578">
        <v>14.7</v>
      </c>
      <c r="AO47" s="78">
        <f t="shared" si="16"/>
        <v>0</v>
      </c>
      <c r="AP47" s="78">
        <f t="shared" si="4"/>
        <v>0</v>
      </c>
      <c r="AQ47" s="78">
        <f t="shared" si="5"/>
        <v>0</v>
      </c>
      <c r="AR47" s="78">
        <f t="shared" si="6"/>
        <v>0</v>
      </c>
      <c r="AS47" s="78">
        <f t="shared" si="7"/>
        <v>0</v>
      </c>
      <c r="AT47" s="78">
        <f t="shared" si="8"/>
        <v>0</v>
      </c>
      <c r="AU47" s="74" t="s">
        <v>717</v>
      </c>
      <c r="AV47" s="115"/>
      <c r="AW47" s="395"/>
      <c r="AX47" s="395">
        <v>0</v>
      </c>
      <c r="AY47" s="395">
        <v>0</v>
      </c>
      <c r="AZ47" s="395">
        <v>0</v>
      </c>
      <c r="BA47" s="395">
        <v>0</v>
      </c>
      <c r="BB47" s="395">
        <v>0</v>
      </c>
      <c r="BC47" s="395">
        <v>0</v>
      </c>
      <c r="BD47" s="115"/>
      <c r="BE47" s="115"/>
      <c r="BF47" s="115"/>
      <c r="BG47" s="115"/>
      <c r="BH47" s="115"/>
      <c r="BI47" s="115"/>
      <c r="BJ47" s="115"/>
      <c r="BK47" s="115"/>
      <c r="BQ47" s="74" t="str">
        <f t="shared" si="17"/>
        <v xml:space="preserve"> </v>
      </c>
      <c r="BR47" s="120" t="str">
        <f t="shared" si="18"/>
        <v xml:space="preserve"> </v>
      </c>
      <c r="BS47" s="120" t="str">
        <f t="shared" si="19"/>
        <v xml:space="preserve"> </v>
      </c>
      <c r="BU47" s="74" t="str">
        <f t="shared" si="20"/>
        <v xml:space="preserve"> </v>
      </c>
      <c r="BV47" s="120" t="str">
        <f t="shared" si="21"/>
        <v xml:space="preserve"> </v>
      </c>
      <c r="BW47" s="120" t="str">
        <f t="shared" si="22"/>
        <v xml:space="preserve">  </v>
      </c>
      <c r="BY47" s="74" t="str">
        <f t="shared" si="23"/>
        <v xml:space="preserve"> </v>
      </c>
      <c r="BZ47" s="120" t="str">
        <f t="shared" si="24"/>
        <v xml:space="preserve"> </v>
      </c>
      <c r="CA47" s="120" t="str">
        <f t="shared" si="25"/>
        <v xml:space="preserve"> </v>
      </c>
      <c r="CC47" s="115" t="str">
        <f t="shared" si="26"/>
        <v xml:space="preserve"> </v>
      </c>
      <c r="CD47" s="120" t="str">
        <f t="shared" si="27"/>
        <v xml:space="preserve"> </v>
      </c>
      <c r="CE47" s="417" t="str">
        <f t="shared" si="28"/>
        <v xml:space="preserve"> </v>
      </c>
      <c r="CF47" s="115"/>
      <c r="CG47" s="115" t="str">
        <f t="shared" si="29"/>
        <v xml:space="preserve"> </v>
      </c>
      <c r="CH47" s="120" t="str">
        <f t="shared" si="30"/>
        <v xml:space="preserve"> </v>
      </c>
      <c r="CI47" s="417" t="str">
        <f t="shared" si="31"/>
        <v xml:space="preserve"> </v>
      </c>
      <c r="CJ47" s="115"/>
      <c r="CK47" s="115" t="str">
        <f t="shared" si="32"/>
        <v xml:space="preserve"> </v>
      </c>
      <c r="CL47" s="120" t="str">
        <f t="shared" si="33"/>
        <v xml:space="preserve"> </v>
      </c>
      <c r="CM47" s="417" t="str">
        <f t="shared" si="35"/>
        <v xml:space="preserve"> </v>
      </c>
      <c r="IS47" s="103">
        <v>9.1</v>
      </c>
    </row>
    <row r="48" spans="2:253" s="74" customFormat="1" ht="17.100000000000001" hidden="1" customHeight="1" x14ac:dyDescent="0.25">
      <c r="B48" s="504">
        <f>IF(OR('KB Duct Parts'!BO$16=4,'KB Duct Parts'!BO$16=2,'KB Duct Parts'!BO$16=3),IF(AND('KB Duct Parts'!$BL$14=1,'KB Duct Parts'!E20&gt;0),'KB Duct Parts'!E20,0),0)</f>
        <v>0</v>
      </c>
      <c r="C48" s="508">
        <v>11006</v>
      </c>
      <c r="D48" s="506">
        <f t="shared" si="0"/>
        <v>11006</v>
      </c>
      <c r="E48" s="504" t="s">
        <v>863</v>
      </c>
      <c r="F48" s="508" t="str">
        <f t="shared" si="10"/>
        <v xml:space="preserve"> </v>
      </c>
      <c r="G48" s="509" t="s">
        <v>651</v>
      </c>
      <c r="H48" s="504" t="s">
        <v>923</v>
      </c>
      <c r="I48" s="1035" t="s">
        <v>9</v>
      </c>
      <c r="J48" s="1036"/>
      <c r="K48" s="516"/>
      <c r="L48" s="519"/>
      <c r="M48" s="517" t="str">
        <f t="shared" si="34"/>
        <v>Y</v>
      </c>
      <c r="N48" s="514">
        <f t="shared" si="11"/>
        <v>14.9</v>
      </c>
      <c r="O48" s="518">
        <f t="shared" si="1"/>
        <v>0</v>
      </c>
      <c r="P48" s="680">
        <f>'KB Duct Parts'!$AE$3</f>
        <v>0</v>
      </c>
      <c r="Q48" s="681">
        <f t="shared" si="12"/>
        <v>0</v>
      </c>
      <c r="R48" s="682">
        <f t="shared" si="13"/>
        <v>0</v>
      </c>
      <c r="S48" s="716">
        <f t="shared" si="2"/>
        <v>0.35</v>
      </c>
      <c r="T48" s="679">
        <f t="shared" si="14"/>
        <v>0</v>
      </c>
      <c r="U48" s="679">
        <f t="shared" si="15"/>
        <v>0</v>
      </c>
      <c r="Y48" s="120"/>
      <c r="AE48" s="75"/>
      <c r="AF48" s="370" t="s">
        <v>707</v>
      </c>
      <c r="AG48" s="374"/>
      <c r="AH48" s="378"/>
      <c r="AI48" s="381"/>
      <c r="AJ48" s="386"/>
      <c r="AK48" s="391"/>
      <c r="AL48" s="386"/>
      <c r="AM48" s="363">
        <v>1</v>
      </c>
      <c r="AN48" s="578">
        <v>14.9</v>
      </c>
      <c r="AO48" s="78">
        <f t="shared" si="16"/>
        <v>0</v>
      </c>
      <c r="AP48" s="78">
        <f t="shared" si="4"/>
        <v>0</v>
      </c>
      <c r="AQ48" s="78">
        <f t="shared" si="5"/>
        <v>0</v>
      </c>
      <c r="AR48" s="78">
        <f t="shared" si="6"/>
        <v>0</v>
      </c>
      <c r="AS48" s="78">
        <f t="shared" si="7"/>
        <v>0</v>
      </c>
      <c r="AT48" s="78">
        <f t="shared" si="8"/>
        <v>0</v>
      </c>
      <c r="AU48" s="74" t="s">
        <v>717</v>
      </c>
      <c r="AV48" s="115"/>
      <c r="AW48" s="395"/>
      <c r="AX48" s="395">
        <v>0</v>
      </c>
      <c r="AY48" s="395">
        <v>0</v>
      </c>
      <c r="AZ48" s="395">
        <v>0</v>
      </c>
      <c r="BA48" s="395">
        <v>0</v>
      </c>
      <c r="BB48" s="395">
        <v>0</v>
      </c>
      <c r="BC48" s="395">
        <v>0</v>
      </c>
      <c r="BD48" s="115"/>
      <c r="BE48" s="115"/>
      <c r="BF48" s="115"/>
      <c r="BG48" s="115"/>
      <c r="BH48" s="115"/>
      <c r="BI48" s="115"/>
      <c r="BJ48" s="115"/>
      <c r="BK48" s="115"/>
      <c r="BQ48" s="74" t="str">
        <f t="shared" si="17"/>
        <v xml:space="preserve"> </v>
      </c>
      <c r="BR48" s="120" t="str">
        <f t="shared" si="18"/>
        <v xml:space="preserve"> </v>
      </c>
      <c r="BS48" s="120" t="str">
        <f t="shared" si="19"/>
        <v xml:space="preserve"> </v>
      </c>
      <c r="BU48" s="74" t="str">
        <f t="shared" si="20"/>
        <v xml:space="preserve"> </v>
      </c>
      <c r="BV48" s="120" t="str">
        <f t="shared" si="21"/>
        <v xml:space="preserve"> </v>
      </c>
      <c r="BW48" s="120" t="str">
        <f t="shared" si="22"/>
        <v xml:space="preserve">  </v>
      </c>
      <c r="BY48" s="74" t="str">
        <f t="shared" si="23"/>
        <v xml:space="preserve"> </v>
      </c>
      <c r="BZ48" s="120" t="str">
        <f t="shared" si="24"/>
        <v xml:space="preserve"> </v>
      </c>
      <c r="CA48" s="120" t="str">
        <f t="shared" si="25"/>
        <v xml:space="preserve"> </v>
      </c>
      <c r="CC48" s="115" t="str">
        <f t="shared" si="26"/>
        <v xml:space="preserve"> </v>
      </c>
      <c r="CD48" s="120" t="str">
        <f t="shared" si="27"/>
        <v xml:space="preserve"> </v>
      </c>
      <c r="CE48" s="417" t="str">
        <f t="shared" si="28"/>
        <v xml:space="preserve"> </v>
      </c>
      <c r="CF48" s="115"/>
      <c r="CG48" s="115" t="str">
        <f t="shared" si="29"/>
        <v xml:space="preserve"> </v>
      </c>
      <c r="CH48" s="120" t="str">
        <f t="shared" si="30"/>
        <v xml:space="preserve"> </v>
      </c>
      <c r="CI48" s="417" t="str">
        <f t="shared" si="31"/>
        <v xml:space="preserve"> </v>
      </c>
      <c r="CJ48" s="115"/>
      <c r="CK48" s="115" t="str">
        <f t="shared" si="32"/>
        <v xml:space="preserve"> </v>
      </c>
      <c r="CL48" s="120" t="str">
        <f t="shared" si="33"/>
        <v xml:space="preserve"> </v>
      </c>
      <c r="CM48" s="417" t="str">
        <f t="shared" si="35"/>
        <v xml:space="preserve"> </v>
      </c>
      <c r="IS48" s="103">
        <v>9.3000000000000007</v>
      </c>
    </row>
    <row r="49" spans="2:253" s="74" customFormat="1" ht="17.100000000000001" hidden="1" customHeight="1" x14ac:dyDescent="0.25">
      <c r="B49" s="504">
        <f>IF(OR('KB Duct Parts'!BO$16=4,'KB Duct Parts'!BO$16=2,'KB Duct Parts'!BO$16=3),IF(AND('KB Duct Parts'!$BL$14=1,'KB Duct Parts'!E21&gt;0),'KB Duct Parts'!E21,0),0)</f>
        <v>0</v>
      </c>
      <c r="C49" s="508">
        <v>11007</v>
      </c>
      <c r="D49" s="506">
        <f t="shared" si="0"/>
        <v>11007</v>
      </c>
      <c r="E49" s="504" t="s">
        <v>864</v>
      </c>
      <c r="F49" s="508" t="str">
        <f t="shared" si="10"/>
        <v xml:space="preserve"> </v>
      </c>
      <c r="G49" s="509" t="s">
        <v>651</v>
      </c>
      <c r="H49" s="504" t="s">
        <v>923</v>
      </c>
      <c r="I49" s="1035" t="s">
        <v>9</v>
      </c>
      <c r="J49" s="1036"/>
      <c r="K49" s="516"/>
      <c r="L49" s="519"/>
      <c r="M49" s="517" t="str">
        <f t="shared" si="34"/>
        <v>Y</v>
      </c>
      <c r="N49" s="514">
        <f t="shared" si="11"/>
        <v>18.2</v>
      </c>
      <c r="O49" s="518">
        <f t="shared" si="1"/>
        <v>0</v>
      </c>
      <c r="P49" s="680">
        <f>'KB Duct Parts'!$AE$3</f>
        <v>0</v>
      </c>
      <c r="Q49" s="681">
        <f t="shared" si="12"/>
        <v>0</v>
      </c>
      <c r="R49" s="682">
        <f t="shared" si="13"/>
        <v>0</v>
      </c>
      <c r="S49" s="716">
        <f t="shared" si="2"/>
        <v>0.35</v>
      </c>
      <c r="T49" s="679">
        <f t="shared" si="14"/>
        <v>0</v>
      </c>
      <c r="U49" s="679">
        <f t="shared" si="15"/>
        <v>0</v>
      </c>
      <c r="Y49" s="120"/>
      <c r="AE49" s="75"/>
      <c r="AF49" s="370" t="s">
        <v>707</v>
      </c>
      <c r="AG49" s="374"/>
      <c r="AH49" s="378"/>
      <c r="AI49" s="381"/>
      <c r="AJ49" s="386"/>
      <c r="AK49" s="391"/>
      <c r="AL49" s="386"/>
      <c r="AM49" s="363">
        <v>1</v>
      </c>
      <c r="AN49" s="578">
        <v>18.2</v>
      </c>
      <c r="AO49" s="78">
        <f t="shared" si="16"/>
        <v>0</v>
      </c>
      <c r="AP49" s="78">
        <f t="shared" si="4"/>
        <v>0</v>
      </c>
      <c r="AQ49" s="78">
        <f t="shared" si="5"/>
        <v>0</v>
      </c>
      <c r="AR49" s="78">
        <f t="shared" si="6"/>
        <v>0</v>
      </c>
      <c r="AS49" s="78">
        <f t="shared" si="7"/>
        <v>0</v>
      </c>
      <c r="AT49" s="78">
        <f t="shared" si="8"/>
        <v>0</v>
      </c>
      <c r="AU49" s="74" t="s">
        <v>717</v>
      </c>
      <c r="AV49" s="115"/>
      <c r="AW49" s="395"/>
      <c r="AX49" s="395">
        <v>0</v>
      </c>
      <c r="AY49" s="395">
        <v>0</v>
      </c>
      <c r="AZ49" s="395">
        <v>0</v>
      </c>
      <c r="BA49" s="395">
        <v>0</v>
      </c>
      <c r="BB49" s="395">
        <v>0</v>
      </c>
      <c r="BC49" s="395">
        <v>0</v>
      </c>
      <c r="BD49" s="115"/>
      <c r="BE49" s="115"/>
      <c r="BF49" s="115"/>
      <c r="BG49" s="115"/>
      <c r="BH49" s="115"/>
      <c r="BI49" s="115"/>
      <c r="BJ49" s="115"/>
      <c r="BK49" s="115"/>
      <c r="BQ49" s="74" t="str">
        <f t="shared" si="17"/>
        <v xml:space="preserve"> </v>
      </c>
      <c r="BR49" s="120" t="str">
        <f t="shared" si="18"/>
        <v xml:space="preserve"> </v>
      </c>
      <c r="BS49" s="120" t="str">
        <f t="shared" si="19"/>
        <v xml:space="preserve"> </v>
      </c>
      <c r="BU49" s="74" t="str">
        <f t="shared" si="20"/>
        <v xml:space="preserve"> </v>
      </c>
      <c r="BV49" s="120" t="str">
        <f t="shared" si="21"/>
        <v xml:space="preserve"> </v>
      </c>
      <c r="BW49" s="120" t="str">
        <f t="shared" si="22"/>
        <v xml:space="preserve">  </v>
      </c>
      <c r="BY49" s="74" t="str">
        <f t="shared" si="23"/>
        <v xml:space="preserve"> </v>
      </c>
      <c r="BZ49" s="120" t="str">
        <f t="shared" si="24"/>
        <v xml:space="preserve"> </v>
      </c>
      <c r="CA49" s="120" t="str">
        <f t="shared" si="25"/>
        <v xml:space="preserve"> </v>
      </c>
      <c r="CC49" s="115" t="str">
        <f t="shared" si="26"/>
        <v xml:space="preserve"> </v>
      </c>
      <c r="CD49" s="120" t="str">
        <f t="shared" si="27"/>
        <v xml:space="preserve"> </v>
      </c>
      <c r="CE49" s="417" t="str">
        <f t="shared" si="28"/>
        <v xml:space="preserve"> </v>
      </c>
      <c r="CF49" s="115"/>
      <c r="CG49" s="115" t="str">
        <f t="shared" si="29"/>
        <v xml:space="preserve"> </v>
      </c>
      <c r="CH49" s="120" t="str">
        <f t="shared" si="30"/>
        <v xml:space="preserve"> </v>
      </c>
      <c r="CI49" s="417" t="str">
        <f t="shared" si="31"/>
        <v xml:space="preserve"> </v>
      </c>
      <c r="CJ49" s="115"/>
      <c r="CK49" s="115" t="str">
        <f t="shared" si="32"/>
        <v xml:space="preserve"> </v>
      </c>
      <c r="CL49" s="120" t="str">
        <f t="shared" si="33"/>
        <v xml:space="preserve"> </v>
      </c>
      <c r="CM49" s="417" t="str">
        <f t="shared" si="35"/>
        <v xml:space="preserve"> </v>
      </c>
      <c r="IS49" s="103">
        <v>11.2</v>
      </c>
    </row>
    <row r="50" spans="2:253" s="74" customFormat="1" ht="17.100000000000001" hidden="1" customHeight="1" x14ac:dyDescent="0.25">
      <c r="B50" s="504">
        <f>IF(OR('KB Duct Parts'!BO$16=4,'KB Duct Parts'!BO$16=2,'KB Duct Parts'!BO$16=3),IF(AND('KB Duct Parts'!$BL$14=1,'KB Duct Parts'!E22&gt;0),'KB Duct Parts'!E22,0),0)</f>
        <v>0</v>
      </c>
      <c r="C50" s="508">
        <v>11008</v>
      </c>
      <c r="D50" s="506">
        <f t="shared" si="0"/>
        <v>11008</v>
      </c>
      <c r="E50" s="504" t="s">
        <v>865</v>
      </c>
      <c r="F50" s="508" t="str">
        <f t="shared" si="10"/>
        <v xml:space="preserve"> </v>
      </c>
      <c r="G50" s="509" t="s">
        <v>651</v>
      </c>
      <c r="H50" s="504" t="s">
        <v>923</v>
      </c>
      <c r="I50" s="1035" t="s">
        <v>9</v>
      </c>
      <c r="J50" s="1036"/>
      <c r="K50" s="516"/>
      <c r="L50" s="519"/>
      <c r="M50" s="517" t="str">
        <f t="shared" si="34"/>
        <v>Y</v>
      </c>
      <c r="N50" s="514">
        <f t="shared" si="11"/>
        <v>18.399999999999999</v>
      </c>
      <c r="O50" s="518">
        <f t="shared" si="1"/>
        <v>0</v>
      </c>
      <c r="P50" s="680">
        <f>'KB Duct Parts'!$AE$3</f>
        <v>0</v>
      </c>
      <c r="Q50" s="681">
        <f t="shared" si="12"/>
        <v>0</v>
      </c>
      <c r="R50" s="682">
        <f t="shared" si="13"/>
        <v>0</v>
      </c>
      <c r="S50" s="716">
        <f t="shared" si="2"/>
        <v>0.35</v>
      </c>
      <c r="T50" s="679">
        <f t="shared" si="14"/>
        <v>0</v>
      </c>
      <c r="U50" s="679">
        <f t="shared" si="15"/>
        <v>0</v>
      </c>
      <c r="Y50" s="120"/>
      <c r="AE50" s="75"/>
      <c r="AF50" s="370" t="s">
        <v>707</v>
      </c>
      <c r="AG50" s="374"/>
      <c r="AH50" s="378"/>
      <c r="AI50" s="381"/>
      <c r="AJ50" s="386"/>
      <c r="AK50" s="391"/>
      <c r="AL50" s="386"/>
      <c r="AM50" s="363">
        <v>1</v>
      </c>
      <c r="AN50" s="578">
        <v>18.399999999999999</v>
      </c>
      <c r="AO50" s="78">
        <f t="shared" si="16"/>
        <v>0</v>
      </c>
      <c r="AP50" s="78">
        <f t="shared" si="4"/>
        <v>0</v>
      </c>
      <c r="AQ50" s="78">
        <f t="shared" si="5"/>
        <v>0</v>
      </c>
      <c r="AR50" s="78">
        <f t="shared" si="6"/>
        <v>0</v>
      </c>
      <c r="AS50" s="78">
        <f t="shared" si="7"/>
        <v>0</v>
      </c>
      <c r="AT50" s="78">
        <f t="shared" si="8"/>
        <v>0</v>
      </c>
      <c r="AU50" s="74" t="s">
        <v>717</v>
      </c>
      <c r="AV50" s="115"/>
      <c r="AW50" s="395"/>
      <c r="AX50" s="395">
        <v>0</v>
      </c>
      <c r="AY50" s="395">
        <v>0</v>
      </c>
      <c r="AZ50" s="395">
        <v>0</v>
      </c>
      <c r="BA50" s="395">
        <v>0</v>
      </c>
      <c r="BB50" s="395">
        <v>0</v>
      </c>
      <c r="BC50" s="395">
        <v>0</v>
      </c>
      <c r="BD50" s="115"/>
      <c r="BE50" s="115"/>
      <c r="BF50" s="115"/>
      <c r="BG50" s="115"/>
      <c r="BH50" s="115"/>
      <c r="BI50" s="115"/>
      <c r="BJ50" s="115"/>
      <c r="BK50" s="115"/>
      <c r="BQ50" s="74" t="str">
        <f t="shared" si="17"/>
        <v xml:space="preserve"> </v>
      </c>
      <c r="BR50" s="120" t="str">
        <f t="shared" si="18"/>
        <v xml:space="preserve"> </v>
      </c>
      <c r="BS50" s="120" t="str">
        <f t="shared" si="19"/>
        <v xml:space="preserve"> </v>
      </c>
      <c r="BU50" s="74" t="str">
        <f t="shared" si="20"/>
        <v xml:space="preserve"> </v>
      </c>
      <c r="BV50" s="120" t="str">
        <f t="shared" si="21"/>
        <v xml:space="preserve"> </v>
      </c>
      <c r="BW50" s="120" t="str">
        <f t="shared" si="22"/>
        <v xml:space="preserve">  </v>
      </c>
      <c r="BY50" s="74" t="str">
        <f t="shared" si="23"/>
        <v xml:space="preserve"> </v>
      </c>
      <c r="BZ50" s="120" t="str">
        <f t="shared" si="24"/>
        <v xml:space="preserve"> </v>
      </c>
      <c r="CA50" s="120" t="str">
        <f t="shared" si="25"/>
        <v xml:space="preserve"> </v>
      </c>
      <c r="CC50" s="115" t="str">
        <f t="shared" si="26"/>
        <v xml:space="preserve"> </v>
      </c>
      <c r="CD50" s="120" t="str">
        <f t="shared" si="27"/>
        <v xml:space="preserve"> </v>
      </c>
      <c r="CE50" s="417" t="str">
        <f t="shared" si="28"/>
        <v xml:space="preserve"> </v>
      </c>
      <c r="CF50" s="115"/>
      <c r="CG50" s="115" t="str">
        <f t="shared" si="29"/>
        <v xml:space="preserve"> </v>
      </c>
      <c r="CH50" s="120" t="str">
        <f t="shared" si="30"/>
        <v xml:space="preserve"> </v>
      </c>
      <c r="CI50" s="417" t="str">
        <f t="shared" si="31"/>
        <v xml:space="preserve"> </v>
      </c>
      <c r="CJ50" s="115"/>
      <c r="CK50" s="115" t="str">
        <f t="shared" si="32"/>
        <v xml:space="preserve"> </v>
      </c>
      <c r="CL50" s="120" t="str">
        <f t="shared" si="33"/>
        <v xml:space="preserve"> </v>
      </c>
      <c r="CM50" s="417" t="str">
        <f t="shared" si="35"/>
        <v xml:space="preserve"> </v>
      </c>
      <c r="IS50" s="103">
        <v>11.4</v>
      </c>
    </row>
    <row r="51" spans="2:253" s="74" customFormat="1" ht="17.100000000000001" hidden="1" customHeight="1" x14ac:dyDescent="0.25">
      <c r="B51" s="504">
        <f>IF(OR('KB Duct Parts'!BO$16=4,'KB Duct Parts'!BO$16=2,'KB Duct Parts'!BO$16=3),IF(AND('KB Duct Parts'!$BL$14=1,'KB Duct Parts'!E23&gt;0),'KB Duct Parts'!E23,0),0)</f>
        <v>0</v>
      </c>
      <c r="C51" s="508">
        <v>11009</v>
      </c>
      <c r="D51" s="506">
        <f t="shared" si="0"/>
        <v>11009</v>
      </c>
      <c r="E51" s="504" t="s">
        <v>866</v>
      </c>
      <c r="F51" s="508" t="str">
        <f t="shared" si="10"/>
        <v xml:space="preserve"> </v>
      </c>
      <c r="G51" s="509" t="s">
        <v>651</v>
      </c>
      <c r="H51" s="504" t="s">
        <v>923</v>
      </c>
      <c r="I51" s="1035" t="s">
        <v>9</v>
      </c>
      <c r="J51" s="1036"/>
      <c r="K51" s="516"/>
      <c r="L51" s="519"/>
      <c r="M51" s="517" t="str">
        <f t="shared" si="34"/>
        <v>Y</v>
      </c>
      <c r="N51" s="514">
        <f t="shared" si="11"/>
        <v>19.5</v>
      </c>
      <c r="O51" s="518">
        <f t="shared" si="1"/>
        <v>0</v>
      </c>
      <c r="P51" s="680">
        <f>'KB Duct Parts'!$AE$3</f>
        <v>0</v>
      </c>
      <c r="Q51" s="681">
        <f t="shared" si="12"/>
        <v>0</v>
      </c>
      <c r="R51" s="682">
        <f t="shared" si="13"/>
        <v>0</v>
      </c>
      <c r="S51" s="716">
        <f t="shared" si="2"/>
        <v>0.35</v>
      </c>
      <c r="T51" s="679">
        <f t="shared" si="14"/>
        <v>0</v>
      </c>
      <c r="U51" s="679">
        <f t="shared" si="15"/>
        <v>0</v>
      </c>
      <c r="Y51" s="120"/>
      <c r="AE51" s="75"/>
      <c r="AF51" s="370" t="s">
        <v>707</v>
      </c>
      <c r="AG51" s="374"/>
      <c r="AH51" s="378"/>
      <c r="AI51" s="381"/>
      <c r="AJ51" s="386"/>
      <c r="AK51" s="391"/>
      <c r="AL51" s="386"/>
      <c r="AM51" s="363">
        <v>1</v>
      </c>
      <c r="AN51" s="578">
        <v>19.5</v>
      </c>
      <c r="AO51" s="78">
        <f t="shared" si="16"/>
        <v>0</v>
      </c>
      <c r="AP51" s="78">
        <f t="shared" si="4"/>
        <v>0</v>
      </c>
      <c r="AQ51" s="78">
        <f t="shared" si="5"/>
        <v>0</v>
      </c>
      <c r="AR51" s="78">
        <f t="shared" si="6"/>
        <v>0</v>
      </c>
      <c r="AS51" s="78">
        <f t="shared" si="7"/>
        <v>0</v>
      </c>
      <c r="AT51" s="78">
        <f t="shared" si="8"/>
        <v>0</v>
      </c>
      <c r="AU51" s="74" t="s">
        <v>717</v>
      </c>
      <c r="AV51" s="115"/>
      <c r="AW51" s="395"/>
      <c r="AX51" s="395">
        <v>0</v>
      </c>
      <c r="AY51" s="395">
        <v>0</v>
      </c>
      <c r="AZ51" s="395">
        <v>0</v>
      </c>
      <c r="BA51" s="395">
        <v>0</v>
      </c>
      <c r="BB51" s="395">
        <v>0</v>
      </c>
      <c r="BC51" s="395">
        <v>0</v>
      </c>
      <c r="BD51" s="115"/>
      <c r="BE51" s="115"/>
      <c r="BF51" s="115"/>
      <c r="BG51" s="115"/>
      <c r="BH51" s="115"/>
      <c r="BI51" s="115"/>
      <c r="BJ51" s="115"/>
      <c r="BK51" s="115"/>
      <c r="BQ51" s="74" t="str">
        <f t="shared" si="17"/>
        <v xml:space="preserve"> </v>
      </c>
      <c r="BR51" s="120" t="str">
        <f t="shared" si="18"/>
        <v xml:space="preserve"> </v>
      </c>
      <c r="BS51" s="120" t="str">
        <f t="shared" si="19"/>
        <v xml:space="preserve"> </v>
      </c>
      <c r="BU51" s="74" t="str">
        <f t="shared" si="20"/>
        <v xml:space="preserve"> </v>
      </c>
      <c r="BV51" s="120" t="str">
        <f t="shared" si="21"/>
        <v xml:space="preserve"> </v>
      </c>
      <c r="BW51" s="120" t="str">
        <f t="shared" si="22"/>
        <v xml:space="preserve">  </v>
      </c>
      <c r="BY51" s="74" t="str">
        <f t="shared" si="23"/>
        <v xml:space="preserve"> </v>
      </c>
      <c r="BZ51" s="120" t="str">
        <f t="shared" si="24"/>
        <v xml:space="preserve"> </v>
      </c>
      <c r="CA51" s="120" t="str">
        <f t="shared" si="25"/>
        <v xml:space="preserve"> </v>
      </c>
      <c r="CC51" s="115" t="str">
        <f t="shared" si="26"/>
        <v xml:space="preserve"> </v>
      </c>
      <c r="CD51" s="120" t="str">
        <f t="shared" si="27"/>
        <v xml:space="preserve"> </v>
      </c>
      <c r="CE51" s="417" t="str">
        <f t="shared" si="28"/>
        <v xml:space="preserve"> </v>
      </c>
      <c r="CF51" s="115"/>
      <c r="CG51" s="115" t="str">
        <f t="shared" si="29"/>
        <v xml:space="preserve"> </v>
      </c>
      <c r="CH51" s="120" t="str">
        <f t="shared" si="30"/>
        <v xml:space="preserve"> </v>
      </c>
      <c r="CI51" s="417" t="str">
        <f t="shared" si="31"/>
        <v xml:space="preserve"> </v>
      </c>
      <c r="CJ51" s="115"/>
      <c r="CK51" s="115" t="str">
        <f t="shared" si="32"/>
        <v xml:space="preserve"> </v>
      </c>
      <c r="CL51" s="120" t="str">
        <f t="shared" si="33"/>
        <v xml:space="preserve"> </v>
      </c>
      <c r="CM51" s="417" t="str">
        <f t="shared" si="35"/>
        <v xml:space="preserve"> </v>
      </c>
      <c r="IS51" s="103">
        <v>12</v>
      </c>
    </row>
    <row r="52" spans="2:253" s="74" customFormat="1" ht="17.100000000000001" customHeight="1" x14ac:dyDescent="0.25">
      <c r="B52" s="504">
        <f>IF(OR('KB Duct Parts'!BO$16=4,'KB Duct Parts'!BO$16=2,'KB Duct Parts'!BO$16=3),IF(AND('KB Duct Parts'!$BL$14=1,'KB Duct Parts'!E24&gt;0),'KB Duct Parts'!E24,0),0)</f>
        <v>5</v>
      </c>
      <c r="C52" s="508">
        <v>11010</v>
      </c>
      <c r="D52" s="506">
        <f t="shared" si="0"/>
        <v>11010</v>
      </c>
      <c r="E52" s="504" t="s">
        <v>867</v>
      </c>
      <c r="F52" s="508" t="str">
        <f t="shared" si="10"/>
        <v xml:space="preserve"> </v>
      </c>
      <c r="G52" s="509" t="s">
        <v>651</v>
      </c>
      <c r="H52" s="504" t="s">
        <v>923</v>
      </c>
      <c r="I52" s="1035" t="s">
        <v>9</v>
      </c>
      <c r="J52" s="1036"/>
      <c r="K52" s="516"/>
      <c r="L52" s="519"/>
      <c r="M52" s="517" t="str">
        <f t="shared" si="34"/>
        <v>Y</v>
      </c>
      <c r="N52" s="514">
        <f t="shared" si="11"/>
        <v>19.600000000000001</v>
      </c>
      <c r="O52" s="518">
        <f t="shared" si="1"/>
        <v>98</v>
      </c>
      <c r="P52" s="680">
        <f>'KB Duct Parts'!$AE$3</f>
        <v>0</v>
      </c>
      <c r="Q52" s="681">
        <f t="shared" si="12"/>
        <v>19.600000000000001</v>
      </c>
      <c r="R52" s="682">
        <f t="shared" si="13"/>
        <v>98</v>
      </c>
      <c r="S52" s="716">
        <f t="shared" si="2"/>
        <v>0.35</v>
      </c>
      <c r="T52" s="679">
        <f t="shared" si="14"/>
        <v>12.74</v>
      </c>
      <c r="U52" s="679">
        <f t="shared" si="15"/>
        <v>63.7</v>
      </c>
      <c r="Y52" s="120"/>
      <c r="AE52" s="75"/>
      <c r="AF52" s="370" t="s">
        <v>707</v>
      </c>
      <c r="AG52" s="374"/>
      <c r="AH52" s="378"/>
      <c r="AI52" s="381"/>
      <c r="AJ52" s="386"/>
      <c r="AK52" s="391"/>
      <c r="AL52" s="386"/>
      <c r="AM52" s="363">
        <v>1</v>
      </c>
      <c r="AN52" s="578">
        <v>19.600000000000001</v>
      </c>
      <c r="AO52" s="78">
        <f t="shared" si="16"/>
        <v>0</v>
      </c>
      <c r="AP52" s="78">
        <f t="shared" si="4"/>
        <v>0</v>
      </c>
      <c r="AQ52" s="78">
        <f t="shared" si="5"/>
        <v>0</v>
      </c>
      <c r="AR52" s="78">
        <f t="shared" si="6"/>
        <v>0</v>
      </c>
      <c r="AS52" s="78">
        <f t="shared" si="7"/>
        <v>0</v>
      </c>
      <c r="AT52" s="78">
        <f t="shared" si="8"/>
        <v>0</v>
      </c>
      <c r="AU52" s="74" t="s">
        <v>717</v>
      </c>
      <c r="AV52" s="115"/>
      <c r="AW52" s="395"/>
      <c r="AX52" s="395">
        <v>0</v>
      </c>
      <c r="AY52" s="395">
        <v>0</v>
      </c>
      <c r="AZ52" s="395">
        <v>0</v>
      </c>
      <c r="BA52" s="395">
        <v>0</v>
      </c>
      <c r="BB52" s="395">
        <v>0</v>
      </c>
      <c r="BC52" s="395">
        <v>0</v>
      </c>
      <c r="BD52" s="115"/>
      <c r="BE52" s="115"/>
      <c r="BF52" s="115"/>
      <c r="BG52" s="115"/>
      <c r="BH52" s="115"/>
      <c r="BI52" s="115"/>
      <c r="BJ52" s="115"/>
      <c r="BK52" s="115"/>
      <c r="BQ52" s="74" t="str">
        <f t="shared" si="17"/>
        <v xml:space="preserve"> </v>
      </c>
      <c r="BR52" s="120" t="str">
        <f t="shared" si="18"/>
        <v xml:space="preserve"> </v>
      </c>
      <c r="BS52" s="120" t="str">
        <f t="shared" si="19"/>
        <v xml:space="preserve"> </v>
      </c>
      <c r="BU52" s="74" t="str">
        <f t="shared" si="20"/>
        <v xml:space="preserve"> </v>
      </c>
      <c r="BV52" s="120" t="str">
        <f t="shared" si="21"/>
        <v xml:space="preserve"> </v>
      </c>
      <c r="BW52" s="120" t="str">
        <f t="shared" si="22"/>
        <v xml:space="preserve">  </v>
      </c>
      <c r="BY52" s="74" t="str">
        <f t="shared" si="23"/>
        <v xml:space="preserve"> </v>
      </c>
      <c r="BZ52" s="120" t="str">
        <f t="shared" si="24"/>
        <v xml:space="preserve"> </v>
      </c>
      <c r="CA52" s="120" t="str">
        <f t="shared" si="25"/>
        <v xml:space="preserve"> </v>
      </c>
      <c r="CC52" s="115" t="str">
        <f t="shared" si="26"/>
        <v xml:space="preserve"> </v>
      </c>
      <c r="CD52" s="120" t="str">
        <f t="shared" si="27"/>
        <v xml:space="preserve"> </v>
      </c>
      <c r="CE52" s="417" t="str">
        <f t="shared" si="28"/>
        <v xml:space="preserve"> </v>
      </c>
      <c r="CF52" s="115"/>
      <c r="CG52" s="115" t="str">
        <f t="shared" si="29"/>
        <v xml:space="preserve"> </v>
      </c>
      <c r="CH52" s="120" t="str">
        <f t="shared" si="30"/>
        <v xml:space="preserve"> </v>
      </c>
      <c r="CI52" s="417" t="str">
        <f t="shared" si="31"/>
        <v xml:space="preserve"> </v>
      </c>
      <c r="CJ52" s="115"/>
      <c r="CK52" s="115" t="str">
        <f t="shared" si="32"/>
        <v xml:space="preserve"> </v>
      </c>
      <c r="CL52" s="120" t="str">
        <f t="shared" si="33"/>
        <v xml:space="preserve"> </v>
      </c>
      <c r="CM52" s="417" t="str">
        <f t="shared" si="35"/>
        <v xml:space="preserve"> </v>
      </c>
      <c r="IS52" s="103">
        <v>12.1</v>
      </c>
    </row>
    <row r="53" spans="2:253" s="74" customFormat="1" ht="17.100000000000001" hidden="1" customHeight="1" x14ac:dyDescent="0.25">
      <c r="B53" s="504">
        <f>IF(OR('KB Duct Parts'!BO$16=4,'KB Duct Parts'!BO$16=2,'KB Duct Parts'!BO$16=3),IF(AND('KB Duct Parts'!$BL$14=1,'KB Duct Parts'!E25&gt;0),'KB Duct Parts'!E25,0),0)</f>
        <v>0</v>
      </c>
      <c r="C53" s="508">
        <v>11011</v>
      </c>
      <c r="D53" s="506">
        <f t="shared" si="0"/>
        <v>11011</v>
      </c>
      <c r="E53" s="504" t="s">
        <v>868</v>
      </c>
      <c r="F53" s="508" t="str">
        <f t="shared" si="10"/>
        <v xml:space="preserve"> </v>
      </c>
      <c r="G53" s="509" t="s">
        <v>651</v>
      </c>
      <c r="H53" s="504" t="s">
        <v>923</v>
      </c>
      <c r="I53" s="1035" t="s">
        <v>9</v>
      </c>
      <c r="J53" s="1036"/>
      <c r="K53" s="516"/>
      <c r="L53" s="519"/>
      <c r="M53" s="517" t="str">
        <f t="shared" si="34"/>
        <v>Y</v>
      </c>
      <c r="N53" s="514">
        <f t="shared" si="11"/>
        <v>21</v>
      </c>
      <c r="O53" s="518">
        <f t="shared" si="1"/>
        <v>0</v>
      </c>
      <c r="P53" s="680">
        <f>'KB Duct Parts'!$AE$3</f>
        <v>0</v>
      </c>
      <c r="Q53" s="681">
        <f t="shared" si="12"/>
        <v>0</v>
      </c>
      <c r="R53" s="682">
        <f t="shared" si="13"/>
        <v>0</v>
      </c>
      <c r="S53" s="716">
        <f t="shared" si="2"/>
        <v>0.35</v>
      </c>
      <c r="T53" s="679">
        <f t="shared" si="14"/>
        <v>0</v>
      </c>
      <c r="U53" s="679">
        <f t="shared" si="15"/>
        <v>0</v>
      </c>
      <c r="Y53" s="120"/>
      <c r="AE53" s="75"/>
      <c r="AF53" s="370" t="s">
        <v>707</v>
      </c>
      <c r="AG53" s="374"/>
      <c r="AH53" s="378"/>
      <c r="AI53" s="381"/>
      <c r="AJ53" s="386"/>
      <c r="AK53" s="391"/>
      <c r="AL53" s="386"/>
      <c r="AM53" s="363">
        <v>1</v>
      </c>
      <c r="AN53" s="578">
        <v>21</v>
      </c>
      <c r="AO53" s="78">
        <f t="shared" si="16"/>
        <v>0</v>
      </c>
      <c r="AP53" s="78">
        <f t="shared" si="4"/>
        <v>0</v>
      </c>
      <c r="AQ53" s="78">
        <f t="shared" si="5"/>
        <v>0</v>
      </c>
      <c r="AR53" s="78">
        <f t="shared" si="6"/>
        <v>0</v>
      </c>
      <c r="AS53" s="78">
        <f t="shared" si="7"/>
        <v>0</v>
      </c>
      <c r="AT53" s="78">
        <f t="shared" si="8"/>
        <v>0</v>
      </c>
      <c r="AU53" s="74" t="s">
        <v>717</v>
      </c>
      <c r="AV53" s="115"/>
      <c r="AW53" s="395"/>
      <c r="AX53" s="395">
        <v>0</v>
      </c>
      <c r="AY53" s="395">
        <v>0</v>
      </c>
      <c r="AZ53" s="395">
        <v>0</v>
      </c>
      <c r="BA53" s="395">
        <v>0</v>
      </c>
      <c r="BB53" s="395">
        <v>0</v>
      </c>
      <c r="BC53" s="395">
        <v>0</v>
      </c>
      <c r="BD53" s="115"/>
      <c r="BE53" s="115"/>
      <c r="BF53" s="115"/>
      <c r="BG53" s="115"/>
      <c r="BH53" s="115"/>
      <c r="BI53" s="115"/>
      <c r="BJ53" s="115"/>
      <c r="BK53" s="115"/>
      <c r="BQ53" s="74" t="str">
        <f t="shared" si="17"/>
        <v xml:space="preserve"> </v>
      </c>
      <c r="BR53" s="120" t="str">
        <f t="shared" si="18"/>
        <v xml:space="preserve"> </v>
      </c>
      <c r="BS53" s="120" t="str">
        <f t="shared" si="19"/>
        <v xml:space="preserve"> </v>
      </c>
      <c r="BU53" s="74" t="str">
        <f t="shared" si="20"/>
        <v xml:space="preserve"> </v>
      </c>
      <c r="BV53" s="120" t="str">
        <f t="shared" si="21"/>
        <v xml:space="preserve"> </v>
      </c>
      <c r="BW53" s="120" t="str">
        <f t="shared" si="22"/>
        <v xml:space="preserve">  </v>
      </c>
      <c r="BY53" s="74" t="str">
        <f t="shared" si="23"/>
        <v xml:space="preserve"> </v>
      </c>
      <c r="BZ53" s="120" t="str">
        <f t="shared" si="24"/>
        <v xml:space="preserve"> </v>
      </c>
      <c r="CA53" s="120" t="str">
        <f t="shared" si="25"/>
        <v xml:space="preserve"> </v>
      </c>
      <c r="CC53" s="115" t="str">
        <f t="shared" si="26"/>
        <v xml:space="preserve"> </v>
      </c>
      <c r="CD53" s="120" t="str">
        <f t="shared" si="27"/>
        <v xml:space="preserve"> </v>
      </c>
      <c r="CE53" s="417" t="str">
        <f t="shared" si="28"/>
        <v xml:space="preserve"> </v>
      </c>
      <c r="CF53" s="115"/>
      <c r="CG53" s="115" t="str">
        <f t="shared" si="29"/>
        <v xml:space="preserve"> </v>
      </c>
      <c r="CH53" s="120" t="str">
        <f t="shared" si="30"/>
        <v xml:space="preserve"> </v>
      </c>
      <c r="CI53" s="417" t="str">
        <f t="shared" si="31"/>
        <v xml:space="preserve"> </v>
      </c>
      <c r="CJ53" s="115"/>
      <c r="CK53" s="115" t="str">
        <f t="shared" si="32"/>
        <v xml:space="preserve"> </v>
      </c>
      <c r="CL53" s="120" t="str">
        <f t="shared" si="33"/>
        <v xml:space="preserve"> </v>
      </c>
      <c r="CM53" s="417" t="str">
        <f t="shared" si="35"/>
        <v xml:space="preserve"> </v>
      </c>
      <c r="IS53" s="103">
        <v>13</v>
      </c>
    </row>
    <row r="54" spans="2:253" s="74" customFormat="1" ht="17.100000000000001" customHeight="1" x14ac:dyDescent="0.25">
      <c r="B54" s="504">
        <f>IF(OR('KB Duct Parts'!BO$16=4,'KB Duct Parts'!BO$16=2,'KB Duct Parts'!BO$16=3),IF(AND('KB Duct Parts'!$BL$14=1,'KB Duct Parts'!E26&gt;0),'KB Duct Parts'!E26,0),0)</f>
        <v>3</v>
      </c>
      <c r="C54" s="508">
        <v>11012</v>
      </c>
      <c r="D54" s="506">
        <f t="shared" si="0"/>
        <v>11012</v>
      </c>
      <c r="E54" s="504" t="s">
        <v>869</v>
      </c>
      <c r="F54" s="508" t="str">
        <f t="shared" si="10"/>
        <v xml:space="preserve"> </v>
      </c>
      <c r="G54" s="509" t="s">
        <v>651</v>
      </c>
      <c r="H54" s="504" t="s">
        <v>923</v>
      </c>
      <c r="I54" s="1035" t="s">
        <v>9</v>
      </c>
      <c r="J54" s="1036"/>
      <c r="K54" s="516"/>
      <c r="L54" s="519"/>
      <c r="M54" s="517" t="str">
        <f t="shared" si="34"/>
        <v>Y</v>
      </c>
      <c r="N54" s="514">
        <f t="shared" si="11"/>
        <v>22.4</v>
      </c>
      <c r="O54" s="518">
        <f t="shared" si="1"/>
        <v>67.199999999999989</v>
      </c>
      <c r="P54" s="680">
        <f>'KB Duct Parts'!$AE$3</f>
        <v>0</v>
      </c>
      <c r="Q54" s="681">
        <f t="shared" si="12"/>
        <v>22.4</v>
      </c>
      <c r="R54" s="682">
        <f t="shared" si="13"/>
        <v>67.199999999999989</v>
      </c>
      <c r="S54" s="716">
        <f t="shared" si="2"/>
        <v>0.35</v>
      </c>
      <c r="T54" s="679">
        <f t="shared" si="14"/>
        <v>14.56</v>
      </c>
      <c r="U54" s="679">
        <f t="shared" si="15"/>
        <v>43.68</v>
      </c>
      <c r="Y54" s="120"/>
      <c r="AE54" s="75"/>
      <c r="AF54" s="370" t="s">
        <v>707</v>
      </c>
      <c r="AG54" s="374"/>
      <c r="AH54" s="378"/>
      <c r="AI54" s="381"/>
      <c r="AJ54" s="386"/>
      <c r="AK54" s="391"/>
      <c r="AL54" s="386"/>
      <c r="AM54" s="363">
        <v>1</v>
      </c>
      <c r="AN54" s="578">
        <v>22.4</v>
      </c>
      <c r="AO54" s="78">
        <f t="shared" si="16"/>
        <v>0</v>
      </c>
      <c r="AP54" s="78">
        <f t="shared" si="4"/>
        <v>0</v>
      </c>
      <c r="AQ54" s="78">
        <f t="shared" si="5"/>
        <v>0</v>
      </c>
      <c r="AR54" s="78">
        <f t="shared" si="6"/>
        <v>0</v>
      </c>
      <c r="AS54" s="78">
        <f t="shared" si="7"/>
        <v>0</v>
      </c>
      <c r="AT54" s="78">
        <f t="shared" si="8"/>
        <v>0</v>
      </c>
      <c r="AU54" s="74" t="s">
        <v>717</v>
      </c>
      <c r="AV54" s="115"/>
      <c r="AW54" s="395"/>
      <c r="AX54" s="395">
        <v>0</v>
      </c>
      <c r="AY54" s="395">
        <v>0</v>
      </c>
      <c r="AZ54" s="395">
        <v>0</v>
      </c>
      <c r="BA54" s="395">
        <v>0</v>
      </c>
      <c r="BB54" s="395">
        <v>0</v>
      </c>
      <c r="BC54" s="395">
        <v>0</v>
      </c>
      <c r="BD54" s="115"/>
      <c r="BE54" s="115"/>
      <c r="BF54" s="115"/>
      <c r="BG54" s="115"/>
      <c r="BH54" s="115"/>
      <c r="BI54" s="115"/>
      <c r="BJ54" s="115"/>
      <c r="BK54" s="115"/>
      <c r="BQ54" s="74" t="str">
        <f t="shared" si="17"/>
        <v xml:space="preserve"> </v>
      </c>
      <c r="BR54" s="120" t="str">
        <f t="shared" si="18"/>
        <v xml:space="preserve"> </v>
      </c>
      <c r="BS54" s="120" t="str">
        <f t="shared" si="19"/>
        <v xml:space="preserve"> </v>
      </c>
      <c r="BU54" s="74" t="str">
        <f t="shared" si="20"/>
        <v xml:space="preserve"> </v>
      </c>
      <c r="BV54" s="120" t="str">
        <f t="shared" si="21"/>
        <v xml:space="preserve"> </v>
      </c>
      <c r="BW54" s="120" t="str">
        <f t="shared" si="22"/>
        <v xml:space="preserve">  </v>
      </c>
      <c r="BY54" s="74" t="str">
        <f t="shared" si="23"/>
        <v xml:space="preserve"> </v>
      </c>
      <c r="BZ54" s="120" t="str">
        <f t="shared" si="24"/>
        <v xml:space="preserve"> </v>
      </c>
      <c r="CA54" s="120" t="str">
        <f t="shared" si="25"/>
        <v xml:space="preserve"> </v>
      </c>
      <c r="CC54" s="115" t="str">
        <f t="shared" si="26"/>
        <v xml:space="preserve"> </v>
      </c>
      <c r="CD54" s="120" t="str">
        <f t="shared" si="27"/>
        <v xml:space="preserve"> </v>
      </c>
      <c r="CE54" s="417" t="str">
        <f t="shared" si="28"/>
        <v xml:space="preserve"> </v>
      </c>
      <c r="CF54" s="115"/>
      <c r="CG54" s="115" t="str">
        <f t="shared" si="29"/>
        <v xml:space="preserve"> </v>
      </c>
      <c r="CH54" s="120" t="str">
        <f t="shared" si="30"/>
        <v xml:space="preserve"> </v>
      </c>
      <c r="CI54" s="417" t="str">
        <f t="shared" si="31"/>
        <v xml:space="preserve"> </v>
      </c>
      <c r="CJ54" s="115"/>
      <c r="CK54" s="115" t="str">
        <f t="shared" si="32"/>
        <v xml:space="preserve"> </v>
      </c>
      <c r="CL54" s="120" t="str">
        <f t="shared" si="33"/>
        <v xml:space="preserve"> </v>
      </c>
      <c r="CM54" s="417" t="str">
        <f t="shared" si="35"/>
        <v xml:space="preserve"> </v>
      </c>
      <c r="IS54" s="103">
        <v>13.9</v>
      </c>
    </row>
    <row r="55" spans="2:253" s="74" customFormat="1" ht="17.100000000000001" hidden="1" customHeight="1" x14ac:dyDescent="0.25">
      <c r="B55" s="504">
        <f>IF(OR('KB Duct Parts'!BO$16=4,'KB Duct Parts'!BO$16=2,'KB Duct Parts'!BO$16=3),IF(AND('KB Duct Parts'!$BL$14=1,'KB Duct Parts'!E27&gt;0),'KB Duct Parts'!E27,0),0)</f>
        <v>0</v>
      </c>
      <c r="C55" s="508">
        <v>11013</v>
      </c>
      <c r="D55" s="506">
        <f t="shared" si="0"/>
        <v>11013</v>
      </c>
      <c r="E55" s="504" t="s">
        <v>870</v>
      </c>
      <c r="F55" s="508" t="str">
        <f t="shared" si="10"/>
        <v xml:space="preserve"> </v>
      </c>
      <c r="G55" s="509" t="s">
        <v>651</v>
      </c>
      <c r="H55" s="504" t="s">
        <v>923</v>
      </c>
      <c r="I55" s="1035" t="s">
        <v>9</v>
      </c>
      <c r="J55" s="1036"/>
      <c r="K55" s="516"/>
      <c r="L55" s="519"/>
      <c r="M55" s="517" t="str">
        <f t="shared" si="34"/>
        <v>Y</v>
      </c>
      <c r="N55" s="514">
        <f t="shared" si="11"/>
        <v>26.2</v>
      </c>
      <c r="O55" s="518">
        <f t="shared" si="1"/>
        <v>0</v>
      </c>
      <c r="P55" s="680">
        <f>'KB Duct Parts'!$AE$3</f>
        <v>0</v>
      </c>
      <c r="Q55" s="681">
        <f t="shared" si="12"/>
        <v>0</v>
      </c>
      <c r="R55" s="682">
        <f t="shared" si="13"/>
        <v>0</v>
      </c>
      <c r="S55" s="716">
        <f t="shared" si="2"/>
        <v>0.35</v>
      </c>
      <c r="T55" s="679">
        <f t="shared" si="14"/>
        <v>0</v>
      </c>
      <c r="U55" s="679">
        <f t="shared" si="15"/>
        <v>0</v>
      </c>
      <c r="Y55" s="120"/>
      <c r="AE55" s="75"/>
      <c r="AF55" s="370" t="s">
        <v>707</v>
      </c>
      <c r="AG55" s="374"/>
      <c r="AH55" s="378"/>
      <c r="AI55" s="381"/>
      <c r="AJ55" s="386"/>
      <c r="AK55" s="391"/>
      <c r="AL55" s="386"/>
      <c r="AM55" s="363">
        <v>1</v>
      </c>
      <c r="AN55" s="578">
        <v>26.2</v>
      </c>
      <c r="AO55" s="78">
        <f t="shared" si="16"/>
        <v>0</v>
      </c>
      <c r="AP55" s="78">
        <f t="shared" si="4"/>
        <v>0</v>
      </c>
      <c r="AQ55" s="78">
        <f t="shared" si="5"/>
        <v>0</v>
      </c>
      <c r="AR55" s="78">
        <f t="shared" si="6"/>
        <v>0</v>
      </c>
      <c r="AS55" s="78">
        <f t="shared" si="7"/>
        <v>0</v>
      </c>
      <c r="AT55" s="78">
        <f t="shared" si="8"/>
        <v>0</v>
      </c>
      <c r="AU55" s="74" t="s">
        <v>717</v>
      </c>
      <c r="AV55" s="115"/>
      <c r="AW55" s="395"/>
      <c r="AX55" s="395">
        <v>0</v>
      </c>
      <c r="AY55" s="395">
        <v>0</v>
      </c>
      <c r="AZ55" s="395">
        <v>0</v>
      </c>
      <c r="BA55" s="395">
        <v>0</v>
      </c>
      <c r="BB55" s="395">
        <v>0</v>
      </c>
      <c r="BC55" s="395">
        <v>0</v>
      </c>
      <c r="BD55" s="115"/>
      <c r="BE55" s="115"/>
      <c r="BF55" s="115"/>
      <c r="BG55" s="115"/>
      <c r="BH55" s="115"/>
      <c r="BI55" s="115"/>
      <c r="BJ55" s="115"/>
      <c r="BK55" s="115"/>
      <c r="BQ55" s="74" t="str">
        <f t="shared" si="17"/>
        <v xml:space="preserve"> </v>
      </c>
      <c r="BR55" s="120" t="str">
        <f t="shared" si="18"/>
        <v xml:space="preserve"> </v>
      </c>
      <c r="BS55" s="120" t="str">
        <f t="shared" si="19"/>
        <v xml:space="preserve"> </v>
      </c>
      <c r="BU55" s="74" t="str">
        <f t="shared" si="20"/>
        <v xml:space="preserve"> </v>
      </c>
      <c r="BV55" s="120" t="str">
        <f t="shared" si="21"/>
        <v xml:space="preserve"> </v>
      </c>
      <c r="BW55" s="120" t="str">
        <f t="shared" si="22"/>
        <v xml:space="preserve">  </v>
      </c>
      <c r="BY55" s="74" t="str">
        <f t="shared" si="23"/>
        <v xml:space="preserve"> </v>
      </c>
      <c r="BZ55" s="120" t="str">
        <f t="shared" si="24"/>
        <v xml:space="preserve"> </v>
      </c>
      <c r="CA55" s="120" t="str">
        <f t="shared" si="25"/>
        <v xml:space="preserve"> </v>
      </c>
      <c r="CC55" s="115" t="str">
        <f t="shared" si="26"/>
        <v xml:space="preserve"> </v>
      </c>
      <c r="CD55" s="120" t="str">
        <f t="shared" si="27"/>
        <v xml:space="preserve"> </v>
      </c>
      <c r="CE55" s="417" t="str">
        <f t="shared" si="28"/>
        <v xml:space="preserve"> </v>
      </c>
      <c r="CF55" s="115"/>
      <c r="CG55" s="115" t="str">
        <f t="shared" si="29"/>
        <v xml:space="preserve"> </v>
      </c>
      <c r="CH55" s="120" t="str">
        <f t="shared" si="30"/>
        <v xml:space="preserve"> </v>
      </c>
      <c r="CI55" s="417" t="str">
        <f t="shared" si="31"/>
        <v xml:space="preserve"> </v>
      </c>
      <c r="CJ55" s="115"/>
      <c r="CK55" s="115" t="str">
        <f t="shared" si="32"/>
        <v xml:space="preserve"> </v>
      </c>
      <c r="CL55" s="120" t="str">
        <f t="shared" si="33"/>
        <v xml:space="preserve"> </v>
      </c>
      <c r="CM55" s="417" t="str">
        <f t="shared" si="35"/>
        <v xml:space="preserve"> </v>
      </c>
      <c r="IS55" s="103">
        <v>16.399999999999999</v>
      </c>
    </row>
    <row r="56" spans="2:253" s="74" customFormat="1" ht="17.100000000000001" hidden="1" customHeight="1" x14ac:dyDescent="0.25">
      <c r="B56" s="504">
        <f>IF(OR('KB Duct Parts'!BO$16=4,'KB Duct Parts'!BO$16=2,'KB Duct Parts'!BO$16=3),IF(AND('KB Duct Parts'!$BL$14=1,'KB Duct Parts'!E28&gt;0),'KB Duct Parts'!E28,0),0)</f>
        <v>0</v>
      </c>
      <c r="C56" s="508">
        <v>11014</v>
      </c>
      <c r="D56" s="506">
        <f t="shared" si="0"/>
        <v>11014</v>
      </c>
      <c r="E56" s="504" t="s">
        <v>871</v>
      </c>
      <c r="F56" s="508" t="str">
        <f t="shared" si="10"/>
        <v xml:space="preserve"> </v>
      </c>
      <c r="G56" s="509" t="s">
        <v>651</v>
      </c>
      <c r="H56" s="504" t="s">
        <v>923</v>
      </c>
      <c r="I56" s="1035" t="s">
        <v>9</v>
      </c>
      <c r="J56" s="1036"/>
      <c r="K56" s="516"/>
      <c r="L56" s="519"/>
      <c r="M56" s="517" t="str">
        <f t="shared" si="34"/>
        <v>Y</v>
      </c>
      <c r="N56" s="514">
        <f t="shared" si="11"/>
        <v>30.4</v>
      </c>
      <c r="O56" s="518">
        <f t="shared" si="1"/>
        <v>0</v>
      </c>
      <c r="P56" s="680">
        <f>'KB Duct Parts'!$AE$3</f>
        <v>0</v>
      </c>
      <c r="Q56" s="681">
        <f t="shared" si="12"/>
        <v>0</v>
      </c>
      <c r="R56" s="682">
        <f t="shared" si="13"/>
        <v>0</v>
      </c>
      <c r="S56" s="716">
        <f t="shared" si="2"/>
        <v>0.35</v>
      </c>
      <c r="T56" s="679">
        <f t="shared" si="14"/>
        <v>0</v>
      </c>
      <c r="U56" s="679">
        <f t="shared" si="15"/>
        <v>0</v>
      </c>
      <c r="Y56" s="120"/>
      <c r="AE56" s="75"/>
      <c r="AF56" s="370" t="s">
        <v>707</v>
      </c>
      <c r="AG56" s="374"/>
      <c r="AH56" s="378"/>
      <c r="AI56" s="381"/>
      <c r="AJ56" s="386"/>
      <c r="AK56" s="391"/>
      <c r="AL56" s="386"/>
      <c r="AM56" s="363">
        <v>1</v>
      </c>
      <c r="AN56" s="578">
        <v>30.4</v>
      </c>
      <c r="AO56" s="78">
        <f t="shared" si="16"/>
        <v>0</v>
      </c>
      <c r="AP56" s="78">
        <f t="shared" si="4"/>
        <v>0</v>
      </c>
      <c r="AQ56" s="78">
        <f t="shared" si="5"/>
        <v>0</v>
      </c>
      <c r="AR56" s="78">
        <f t="shared" si="6"/>
        <v>0</v>
      </c>
      <c r="AS56" s="78">
        <f t="shared" si="7"/>
        <v>0</v>
      </c>
      <c r="AT56" s="78">
        <f t="shared" si="8"/>
        <v>0</v>
      </c>
      <c r="AU56" s="74" t="s">
        <v>717</v>
      </c>
      <c r="AV56" s="115"/>
      <c r="AW56" s="395"/>
      <c r="AX56" s="395">
        <v>0</v>
      </c>
      <c r="AY56" s="395">
        <v>0</v>
      </c>
      <c r="AZ56" s="395">
        <v>0</v>
      </c>
      <c r="BA56" s="395">
        <v>0</v>
      </c>
      <c r="BB56" s="395">
        <v>0</v>
      </c>
      <c r="BC56" s="395">
        <v>0</v>
      </c>
      <c r="BD56" s="115"/>
      <c r="BE56" s="115"/>
      <c r="BF56" s="115"/>
      <c r="BG56" s="115"/>
      <c r="BH56" s="115"/>
      <c r="BI56" s="115"/>
      <c r="BJ56" s="115"/>
      <c r="BK56" s="115"/>
      <c r="BQ56" s="74" t="str">
        <f t="shared" si="17"/>
        <v xml:space="preserve"> </v>
      </c>
      <c r="BR56" s="120" t="str">
        <f t="shared" si="18"/>
        <v xml:space="preserve"> </v>
      </c>
      <c r="BS56" s="120" t="str">
        <f t="shared" si="19"/>
        <v xml:space="preserve"> </v>
      </c>
      <c r="BU56" s="74" t="str">
        <f t="shared" si="20"/>
        <v xml:space="preserve"> </v>
      </c>
      <c r="BV56" s="120" t="str">
        <f t="shared" si="21"/>
        <v xml:space="preserve"> </v>
      </c>
      <c r="BW56" s="120" t="str">
        <f t="shared" si="22"/>
        <v xml:space="preserve">  </v>
      </c>
      <c r="BY56" s="74" t="str">
        <f t="shared" si="23"/>
        <v xml:space="preserve"> </v>
      </c>
      <c r="BZ56" s="120" t="str">
        <f t="shared" si="24"/>
        <v xml:space="preserve"> </v>
      </c>
      <c r="CA56" s="120" t="str">
        <f t="shared" si="25"/>
        <v xml:space="preserve"> </v>
      </c>
      <c r="CC56" s="115" t="str">
        <f t="shared" si="26"/>
        <v xml:space="preserve"> </v>
      </c>
      <c r="CD56" s="120" t="str">
        <f t="shared" si="27"/>
        <v xml:space="preserve"> </v>
      </c>
      <c r="CE56" s="417" t="str">
        <f t="shared" si="28"/>
        <v xml:space="preserve"> </v>
      </c>
      <c r="CF56" s="115"/>
      <c r="CG56" s="115" t="str">
        <f t="shared" si="29"/>
        <v xml:space="preserve"> </v>
      </c>
      <c r="CH56" s="120" t="str">
        <f t="shared" si="30"/>
        <v xml:space="preserve"> </v>
      </c>
      <c r="CI56" s="417" t="str">
        <f t="shared" si="31"/>
        <v xml:space="preserve"> </v>
      </c>
      <c r="CJ56" s="115"/>
      <c r="CK56" s="115" t="str">
        <f t="shared" si="32"/>
        <v xml:space="preserve"> </v>
      </c>
      <c r="CL56" s="120" t="str">
        <f t="shared" si="33"/>
        <v xml:space="preserve"> </v>
      </c>
      <c r="CM56" s="417" t="str">
        <f t="shared" si="35"/>
        <v xml:space="preserve"> </v>
      </c>
      <c r="IS56" s="103">
        <v>18.899999999999999</v>
      </c>
    </row>
    <row r="57" spans="2:253" s="74" customFormat="1" ht="17.100000000000001" hidden="1" customHeight="1" x14ac:dyDescent="0.25">
      <c r="B57" s="504">
        <f>IF(OR('KB Duct Parts'!BO$16=4,'KB Duct Parts'!BO$16=2,'KB Duct Parts'!BO$16=3),IF(AND('KB Duct Parts'!$BL$14=1,'KB Duct Parts'!E29&gt;0),'KB Duct Parts'!E29,0),0)</f>
        <v>0</v>
      </c>
      <c r="C57" s="508">
        <v>11015</v>
      </c>
      <c r="D57" s="506">
        <f t="shared" si="0"/>
        <v>11015</v>
      </c>
      <c r="E57" s="504" t="s">
        <v>872</v>
      </c>
      <c r="F57" s="508" t="str">
        <f t="shared" si="10"/>
        <v xml:space="preserve"> </v>
      </c>
      <c r="G57" s="509" t="s">
        <v>651</v>
      </c>
      <c r="H57" s="504" t="s">
        <v>923</v>
      </c>
      <c r="I57" s="1035" t="s">
        <v>9</v>
      </c>
      <c r="J57" s="1036"/>
      <c r="K57" s="516"/>
      <c r="L57" s="519"/>
      <c r="M57" s="517" t="str">
        <f t="shared" si="34"/>
        <v>Y</v>
      </c>
      <c r="N57" s="514">
        <f t="shared" si="11"/>
        <v>32.5</v>
      </c>
      <c r="O57" s="518">
        <f t="shared" si="1"/>
        <v>0</v>
      </c>
      <c r="P57" s="680">
        <f>'KB Duct Parts'!$AE$3</f>
        <v>0</v>
      </c>
      <c r="Q57" s="681">
        <f t="shared" si="12"/>
        <v>0</v>
      </c>
      <c r="R57" s="682">
        <f t="shared" si="13"/>
        <v>0</v>
      </c>
      <c r="S57" s="716">
        <f t="shared" si="2"/>
        <v>0.35</v>
      </c>
      <c r="T57" s="679">
        <f t="shared" si="14"/>
        <v>0</v>
      </c>
      <c r="U57" s="679">
        <f t="shared" si="15"/>
        <v>0</v>
      </c>
      <c r="Y57" s="120"/>
      <c r="AE57" s="75"/>
      <c r="AF57" s="370" t="s">
        <v>707</v>
      </c>
      <c r="AG57" s="374"/>
      <c r="AH57" s="378"/>
      <c r="AI57" s="381"/>
      <c r="AJ57" s="386"/>
      <c r="AK57" s="391"/>
      <c r="AL57" s="386"/>
      <c r="AM57" s="363">
        <v>1</v>
      </c>
      <c r="AN57" s="578">
        <v>32.5</v>
      </c>
      <c r="AO57" s="78">
        <f t="shared" si="16"/>
        <v>0</v>
      </c>
      <c r="AP57" s="78">
        <f t="shared" si="4"/>
        <v>0</v>
      </c>
      <c r="AQ57" s="78">
        <f t="shared" si="5"/>
        <v>0</v>
      </c>
      <c r="AR57" s="78">
        <f t="shared" si="6"/>
        <v>0</v>
      </c>
      <c r="AS57" s="78">
        <f t="shared" si="7"/>
        <v>0</v>
      </c>
      <c r="AT57" s="78">
        <f t="shared" si="8"/>
        <v>0</v>
      </c>
      <c r="AU57" s="74" t="s">
        <v>717</v>
      </c>
      <c r="AV57" s="115"/>
      <c r="AW57" s="395"/>
      <c r="AX57" s="395">
        <v>0</v>
      </c>
      <c r="AY57" s="395">
        <v>0</v>
      </c>
      <c r="AZ57" s="395">
        <v>0</v>
      </c>
      <c r="BA57" s="395">
        <v>0</v>
      </c>
      <c r="BB57" s="395">
        <v>0</v>
      </c>
      <c r="BC57" s="395">
        <v>0</v>
      </c>
      <c r="BD57" s="115"/>
      <c r="BE57" s="115"/>
      <c r="BF57" s="115"/>
      <c r="BG57" s="115"/>
      <c r="BH57" s="115"/>
      <c r="BI57" s="115"/>
      <c r="BJ57" s="115"/>
      <c r="BK57" s="115"/>
      <c r="BQ57" s="74" t="str">
        <f t="shared" si="17"/>
        <v xml:space="preserve"> </v>
      </c>
      <c r="BR57" s="120" t="str">
        <f t="shared" si="18"/>
        <v xml:space="preserve"> </v>
      </c>
      <c r="BS57" s="120" t="str">
        <f t="shared" si="19"/>
        <v xml:space="preserve"> </v>
      </c>
      <c r="BU57" s="74" t="str">
        <f t="shared" si="20"/>
        <v xml:space="preserve"> </v>
      </c>
      <c r="BV57" s="120" t="str">
        <f t="shared" si="21"/>
        <v xml:space="preserve"> </v>
      </c>
      <c r="BW57" s="120" t="str">
        <f t="shared" si="22"/>
        <v xml:space="preserve">  </v>
      </c>
      <c r="BY57" s="74" t="str">
        <f t="shared" si="23"/>
        <v xml:space="preserve"> </v>
      </c>
      <c r="BZ57" s="120" t="str">
        <f t="shared" si="24"/>
        <v xml:space="preserve"> </v>
      </c>
      <c r="CA57" s="120" t="str">
        <f t="shared" si="25"/>
        <v xml:space="preserve"> </v>
      </c>
      <c r="CC57" s="115" t="str">
        <f t="shared" si="26"/>
        <v xml:space="preserve"> </v>
      </c>
      <c r="CD57" s="120" t="str">
        <f t="shared" si="27"/>
        <v xml:space="preserve"> </v>
      </c>
      <c r="CE57" s="417" t="str">
        <f t="shared" si="28"/>
        <v xml:space="preserve"> </v>
      </c>
      <c r="CF57" s="115"/>
      <c r="CG57" s="115" t="str">
        <f t="shared" si="29"/>
        <v xml:space="preserve"> </v>
      </c>
      <c r="CH57" s="120" t="str">
        <f t="shared" si="30"/>
        <v xml:space="preserve"> </v>
      </c>
      <c r="CI57" s="417" t="str">
        <f t="shared" si="31"/>
        <v xml:space="preserve"> </v>
      </c>
      <c r="CJ57" s="115"/>
      <c r="CK57" s="115" t="str">
        <f t="shared" si="32"/>
        <v xml:space="preserve"> </v>
      </c>
      <c r="CL57" s="120" t="str">
        <f t="shared" si="33"/>
        <v xml:space="preserve"> </v>
      </c>
      <c r="CM57" s="417" t="str">
        <f t="shared" si="35"/>
        <v xml:space="preserve"> </v>
      </c>
      <c r="IS57" s="103">
        <v>20.2</v>
      </c>
    </row>
    <row r="58" spans="2:253" s="74" customFormat="1" ht="17.100000000000001" hidden="1" customHeight="1" x14ac:dyDescent="0.25">
      <c r="B58" s="504">
        <f>IF(OR('KB Duct Parts'!BO$16=4,'KB Duct Parts'!BO$16=2,'KB Duct Parts'!BO$16=3),IF(AND('KB Duct Parts'!$BL$14=1,'KB Duct Parts'!E30&gt;0),'KB Duct Parts'!E30,0),0)</f>
        <v>0</v>
      </c>
      <c r="C58" s="508">
        <v>11016</v>
      </c>
      <c r="D58" s="506">
        <f t="shared" si="0"/>
        <v>11016</v>
      </c>
      <c r="E58" s="504" t="s">
        <v>873</v>
      </c>
      <c r="F58" s="508" t="str">
        <f t="shared" si="10"/>
        <v xml:space="preserve"> </v>
      </c>
      <c r="G58" s="509" t="s">
        <v>651</v>
      </c>
      <c r="H58" s="504" t="s">
        <v>923</v>
      </c>
      <c r="I58" s="1035" t="s">
        <v>9</v>
      </c>
      <c r="J58" s="1036"/>
      <c r="K58" s="516"/>
      <c r="L58" s="519"/>
      <c r="M58" s="517" t="str">
        <f t="shared" si="34"/>
        <v>Y</v>
      </c>
      <c r="N58" s="514">
        <f t="shared" si="11"/>
        <v>34.9</v>
      </c>
      <c r="O58" s="518">
        <f t="shared" si="1"/>
        <v>0</v>
      </c>
      <c r="P58" s="680">
        <f>'KB Duct Parts'!$AE$3</f>
        <v>0</v>
      </c>
      <c r="Q58" s="681">
        <f t="shared" si="12"/>
        <v>0</v>
      </c>
      <c r="R58" s="682">
        <f t="shared" si="13"/>
        <v>0</v>
      </c>
      <c r="S58" s="716">
        <f t="shared" si="2"/>
        <v>0.35</v>
      </c>
      <c r="T58" s="679">
        <f t="shared" si="14"/>
        <v>0</v>
      </c>
      <c r="U58" s="679">
        <f t="shared" si="15"/>
        <v>0</v>
      </c>
      <c r="Y58" s="120"/>
      <c r="AE58" s="75"/>
      <c r="AF58" s="370" t="s">
        <v>707</v>
      </c>
      <c r="AG58" s="374"/>
      <c r="AH58" s="378"/>
      <c r="AI58" s="381"/>
      <c r="AJ58" s="386"/>
      <c r="AK58" s="391"/>
      <c r="AL58" s="386"/>
      <c r="AM58" s="363">
        <v>1</v>
      </c>
      <c r="AN58" s="578">
        <v>34.9</v>
      </c>
      <c r="AO58" s="78">
        <f t="shared" si="16"/>
        <v>0</v>
      </c>
      <c r="AP58" s="78">
        <f t="shared" si="4"/>
        <v>0</v>
      </c>
      <c r="AQ58" s="78">
        <f t="shared" si="5"/>
        <v>0</v>
      </c>
      <c r="AR58" s="78">
        <f t="shared" si="6"/>
        <v>0</v>
      </c>
      <c r="AS58" s="78">
        <f t="shared" si="7"/>
        <v>0</v>
      </c>
      <c r="AT58" s="78">
        <f t="shared" si="8"/>
        <v>0</v>
      </c>
      <c r="AU58" s="74" t="s">
        <v>717</v>
      </c>
      <c r="AV58" s="115"/>
      <c r="AW58" s="395"/>
      <c r="AX58" s="395">
        <v>0</v>
      </c>
      <c r="AY58" s="395">
        <v>0</v>
      </c>
      <c r="AZ58" s="395">
        <v>0</v>
      </c>
      <c r="BA58" s="395">
        <v>0</v>
      </c>
      <c r="BB58" s="395">
        <v>0</v>
      </c>
      <c r="BC58" s="395">
        <v>0</v>
      </c>
      <c r="BD58" s="115"/>
      <c r="BE58" s="115"/>
      <c r="BF58" s="115"/>
      <c r="BG58" s="115"/>
      <c r="BH58" s="115"/>
      <c r="BI58" s="115"/>
      <c r="BJ58" s="115"/>
      <c r="BK58" s="115"/>
      <c r="BQ58" s="74" t="str">
        <f t="shared" si="17"/>
        <v xml:space="preserve"> </v>
      </c>
      <c r="BR58" s="120" t="str">
        <f t="shared" si="18"/>
        <v xml:space="preserve"> </v>
      </c>
      <c r="BS58" s="120" t="str">
        <f t="shared" si="19"/>
        <v xml:space="preserve"> </v>
      </c>
      <c r="BU58" s="74" t="str">
        <f t="shared" si="20"/>
        <v xml:space="preserve"> </v>
      </c>
      <c r="BV58" s="120" t="str">
        <f t="shared" si="21"/>
        <v xml:space="preserve"> </v>
      </c>
      <c r="BW58" s="120" t="str">
        <f t="shared" si="22"/>
        <v xml:space="preserve">  </v>
      </c>
      <c r="BY58" s="74" t="str">
        <f t="shared" si="23"/>
        <v xml:space="preserve"> </v>
      </c>
      <c r="BZ58" s="120" t="str">
        <f t="shared" si="24"/>
        <v xml:space="preserve"> </v>
      </c>
      <c r="CA58" s="120" t="str">
        <f t="shared" si="25"/>
        <v xml:space="preserve"> </v>
      </c>
      <c r="CC58" s="115" t="str">
        <f t="shared" si="26"/>
        <v xml:space="preserve"> </v>
      </c>
      <c r="CD58" s="120" t="str">
        <f t="shared" si="27"/>
        <v xml:space="preserve"> </v>
      </c>
      <c r="CE58" s="417" t="str">
        <f t="shared" si="28"/>
        <v xml:space="preserve"> </v>
      </c>
      <c r="CF58" s="115"/>
      <c r="CG58" s="115" t="str">
        <f t="shared" si="29"/>
        <v xml:space="preserve"> </v>
      </c>
      <c r="CH58" s="120" t="str">
        <f t="shared" si="30"/>
        <v xml:space="preserve"> </v>
      </c>
      <c r="CI58" s="417" t="str">
        <f t="shared" si="31"/>
        <v xml:space="preserve"> </v>
      </c>
      <c r="CJ58" s="115"/>
      <c r="CK58" s="115" t="str">
        <f t="shared" si="32"/>
        <v xml:space="preserve"> </v>
      </c>
      <c r="CL58" s="120" t="str">
        <f t="shared" si="33"/>
        <v xml:space="preserve"> </v>
      </c>
      <c r="CM58" s="417" t="str">
        <f t="shared" si="35"/>
        <v xml:space="preserve"> </v>
      </c>
      <c r="IS58" s="103">
        <v>21.6</v>
      </c>
    </row>
    <row r="59" spans="2:253" s="74" customFormat="1" ht="17.100000000000001" hidden="1" customHeight="1" x14ac:dyDescent="0.25">
      <c r="B59" s="504">
        <f>IF(OR('KB Duct Parts'!BO$16=4,'KB Duct Parts'!BO$16=2,'KB Duct Parts'!BO$16=3),IF(AND('KB Duct Parts'!$BL$14=1,'KB Duct Parts'!E31&gt;0),'KB Duct Parts'!E31,0),0)</f>
        <v>0</v>
      </c>
      <c r="C59" s="508">
        <v>11017</v>
      </c>
      <c r="D59" s="506">
        <f t="shared" si="0"/>
        <v>11017</v>
      </c>
      <c r="E59" s="504" t="s">
        <v>874</v>
      </c>
      <c r="F59" s="508" t="str">
        <f t="shared" si="10"/>
        <v xml:space="preserve"> </v>
      </c>
      <c r="G59" s="509" t="s">
        <v>651</v>
      </c>
      <c r="H59" s="504" t="s">
        <v>923</v>
      </c>
      <c r="I59" s="1035" t="s">
        <v>9</v>
      </c>
      <c r="J59" s="1036"/>
      <c r="K59" s="516"/>
      <c r="L59" s="519"/>
      <c r="M59" s="517" t="str">
        <f t="shared" si="34"/>
        <v>Y</v>
      </c>
      <c r="N59" s="514">
        <f t="shared" si="11"/>
        <v>37.9</v>
      </c>
      <c r="O59" s="518">
        <f t="shared" si="1"/>
        <v>0</v>
      </c>
      <c r="P59" s="680">
        <f>'KB Duct Parts'!$AE$3</f>
        <v>0</v>
      </c>
      <c r="Q59" s="681">
        <f t="shared" si="12"/>
        <v>0</v>
      </c>
      <c r="R59" s="682">
        <f t="shared" si="13"/>
        <v>0</v>
      </c>
      <c r="S59" s="716">
        <f t="shared" si="2"/>
        <v>0.35</v>
      </c>
      <c r="T59" s="679">
        <f t="shared" si="14"/>
        <v>0</v>
      </c>
      <c r="U59" s="679">
        <f t="shared" si="15"/>
        <v>0</v>
      </c>
      <c r="Y59" s="120"/>
      <c r="AE59" s="75"/>
      <c r="AF59" s="370" t="s">
        <v>707</v>
      </c>
      <c r="AG59" s="374"/>
      <c r="AH59" s="378"/>
      <c r="AI59" s="381"/>
      <c r="AJ59" s="386"/>
      <c r="AK59" s="391"/>
      <c r="AL59" s="386"/>
      <c r="AM59" s="363">
        <v>1</v>
      </c>
      <c r="AN59" s="578">
        <v>37.9</v>
      </c>
      <c r="AO59" s="78">
        <f t="shared" si="16"/>
        <v>0</v>
      </c>
      <c r="AP59" s="78">
        <f t="shared" si="4"/>
        <v>0</v>
      </c>
      <c r="AQ59" s="78">
        <f t="shared" si="5"/>
        <v>0</v>
      </c>
      <c r="AR59" s="78">
        <f t="shared" si="6"/>
        <v>0</v>
      </c>
      <c r="AS59" s="78">
        <f t="shared" si="7"/>
        <v>0</v>
      </c>
      <c r="AT59" s="78">
        <f t="shared" si="8"/>
        <v>0</v>
      </c>
      <c r="AU59" s="74" t="s">
        <v>717</v>
      </c>
      <c r="AV59" s="115"/>
      <c r="AW59" s="395"/>
      <c r="AX59" s="395">
        <v>0</v>
      </c>
      <c r="AY59" s="395">
        <v>0</v>
      </c>
      <c r="AZ59" s="395">
        <v>0</v>
      </c>
      <c r="BA59" s="395">
        <v>0</v>
      </c>
      <c r="BB59" s="395">
        <v>0</v>
      </c>
      <c r="BC59" s="395">
        <v>0</v>
      </c>
      <c r="BD59" s="115"/>
      <c r="BE59" s="115"/>
      <c r="BF59" s="115"/>
      <c r="BG59" s="115"/>
      <c r="BH59" s="115"/>
      <c r="BI59" s="115"/>
      <c r="BJ59" s="115"/>
      <c r="BK59" s="115"/>
      <c r="BQ59" s="74" t="str">
        <f t="shared" si="17"/>
        <v xml:space="preserve"> </v>
      </c>
      <c r="BR59" s="120" t="str">
        <f t="shared" si="18"/>
        <v xml:space="preserve"> </v>
      </c>
      <c r="BS59" s="120" t="str">
        <f t="shared" si="19"/>
        <v xml:space="preserve"> </v>
      </c>
      <c r="BU59" s="74" t="str">
        <f t="shared" si="20"/>
        <v xml:space="preserve"> </v>
      </c>
      <c r="BV59" s="120" t="str">
        <f t="shared" si="21"/>
        <v xml:space="preserve"> </v>
      </c>
      <c r="BW59" s="120" t="str">
        <f t="shared" si="22"/>
        <v xml:space="preserve">  </v>
      </c>
      <c r="BY59" s="74" t="str">
        <f t="shared" si="23"/>
        <v xml:space="preserve"> </v>
      </c>
      <c r="BZ59" s="120" t="str">
        <f t="shared" si="24"/>
        <v xml:space="preserve"> </v>
      </c>
      <c r="CA59" s="120" t="str">
        <f t="shared" si="25"/>
        <v xml:space="preserve"> </v>
      </c>
      <c r="CC59" s="115" t="str">
        <f t="shared" si="26"/>
        <v xml:space="preserve"> </v>
      </c>
      <c r="CD59" s="120" t="str">
        <f t="shared" si="27"/>
        <v xml:space="preserve"> </v>
      </c>
      <c r="CE59" s="417" t="str">
        <f t="shared" si="28"/>
        <v xml:space="preserve"> </v>
      </c>
      <c r="CF59" s="115"/>
      <c r="CG59" s="115" t="str">
        <f t="shared" si="29"/>
        <v xml:space="preserve"> </v>
      </c>
      <c r="CH59" s="120" t="str">
        <f t="shared" si="30"/>
        <v xml:space="preserve"> </v>
      </c>
      <c r="CI59" s="417" t="str">
        <f t="shared" si="31"/>
        <v xml:space="preserve"> </v>
      </c>
      <c r="CJ59" s="115"/>
      <c r="CK59" s="115" t="str">
        <f t="shared" si="32"/>
        <v xml:space="preserve"> </v>
      </c>
      <c r="CL59" s="120" t="str">
        <f t="shared" si="33"/>
        <v xml:space="preserve"> </v>
      </c>
      <c r="CM59" s="417" t="str">
        <f t="shared" si="35"/>
        <v xml:space="preserve"> </v>
      </c>
      <c r="IS59" s="103">
        <v>23.5</v>
      </c>
    </row>
    <row r="60" spans="2:253" s="74" customFormat="1" ht="17.100000000000001" hidden="1" customHeight="1" x14ac:dyDescent="0.25">
      <c r="B60" s="504">
        <f>IF(OR('KB Duct Parts'!BO$16=4,'KB Duct Parts'!BO$16=2,'KB Duct Parts'!BO$16=3),IF(AND('KB Duct Parts'!$BL$14=1,'KB Duct Parts'!E32&gt;0),'KB Duct Parts'!E32,0),0)</f>
        <v>0</v>
      </c>
      <c r="C60" s="508">
        <v>11018</v>
      </c>
      <c r="D60" s="506">
        <f t="shared" si="0"/>
        <v>11018</v>
      </c>
      <c r="E60" s="504" t="s">
        <v>875</v>
      </c>
      <c r="F60" s="508" t="str">
        <f t="shared" si="10"/>
        <v xml:space="preserve"> </v>
      </c>
      <c r="G60" s="509" t="s">
        <v>651</v>
      </c>
      <c r="H60" s="504" t="s">
        <v>923</v>
      </c>
      <c r="I60" s="1035" t="s">
        <v>9</v>
      </c>
      <c r="J60" s="1036"/>
      <c r="K60" s="516"/>
      <c r="L60" s="519"/>
      <c r="M60" s="517" t="str">
        <f t="shared" si="34"/>
        <v>Y</v>
      </c>
      <c r="N60" s="514">
        <f t="shared" si="11"/>
        <v>40.700000000000003</v>
      </c>
      <c r="O60" s="518">
        <f t="shared" si="1"/>
        <v>0</v>
      </c>
      <c r="P60" s="680">
        <f>'KB Duct Parts'!$AE$3</f>
        <v>0</v>
      </c>
      <c r="Q60" s="681">
        <f t="shared" si="12"/>
        <v>0</v>
      </c>
      <c r="R60" s="682">
        <f t="shared" si="13"/>
        <v>0</v>
      </c>
      <c r="S60" s="716">
        <f t="shared" si="2"/>
        <v>0.35</v>
      </c>
      <c r="T60" s="679">
        <f t="shared" si="14"/>
        <v>0</v>
      </c>
      <c r="U60" s="679">
        <f t="shared" si="15"/>
        <v>0</v>
      </c>
      <c r="Y60" s="120"/>
      <c r="AE60" s="75"/>
      <c r="AF60" s="370" t="s">
        <v>707</v>
      </c>
      <c r="AG60" s="374"/>
      <c r="AH60" s="378"/>
      <c r="AI60" s="381"/>
      <c r="AJ60" s="386"/>
      <c r="AK60" s="391"/>
      <c r="AL60" s="386"/>
      <c r="AM60" s="363">
        <v>1</v>
      </c>
      <c r="AN60" s="578">
        <v>40.700000000000003</v>
      </c>
      <c r="AO60" s="78">
        <f t="shared" si="16"/>
        <v>0</v>
      </c>
      <c r="AP60" s="78">
        <f t="shared" si="4"/>
        <v>0</v>
      </c>
      <c r="AQ60" s="78">
        <f t="shared" si="5"/>
        <v>0</v>
      </c>
      <c r="AR60" s="78">
        <f t="shared" si="6"/>
        <v>0</v>
      </c>
      <c r="AS60" s="78">
        <f t="shared" si="7"/>
        <v>0</v>
      </c>
      <c r="AT60" s="78">
        <f t="shared" si="8"/>
        <v>0</v>
      </c>
      <c r="AU60" s="74" t="s">
        <v>717</v>
      </c>
      <c r="AV60" s="115"/>
      <c r="AW60" s="395"/>
      <c r="AX60" s="395">
        <v>0</v>
      </c>
      <c r="AY60" s="395">
        <v>0</v>
      </c>
      <c r="AZ60" s="395">
        <v>0</v>
      </c>
      <c r="BA60" s="395">
        <v>0</v>
      </c>
      <c r="BB60" s="395">
        <v>0</v>
      </c>
      <c r="BC60" s="395">
        <v>0</v>
      </c>
      <c r="BD60" s="115"/>
      <c r="BE60" s="115"/>
      <c r="BF60" s="115"/>
      <c r="BG60" s="115"/>
      <c r="BH60" s="115"/>
      <c r="BI60" s="115"/>
      <c r="BJ60" s="115"/>
      <c r="BK60" s="115"/>
      <c r="BQ60" s="74" t="str">
        <f t="shared" si="17"/>
        <v xml:space="preserve"> </v>
      </c>
      <c r="BR60" s="120" t="str">
        <f t="shared" si="18"/>
        <v xml:space="preserve"> </v>
      </c>
      <c r="BS60" s="120" t="str">
        <f t="shared" si="19"/>
        <v xml:space="preserve"> </v>
      </c>
      <c r="BU60" s="74" t="str">
        <f t="shared" si="20"/>
        <v xml:space="preserve"> </v>
      </c>
      <c r="BV60" s="120" t="str">
        <f t="shared" si="21"/>
        <v xml:space="preserve"> </v>
      </c>
      <c r="BW60" s="120" t="str">
        <f t="shared" si="22"/>
        <v xml:space="preserve">  </v>
      </c>
      <c r="BY60" s="74" t="str">
        <f t="shared" si="23"/>
        <v xml:space="preserve"> </v>
      </c>
      <c r="BZ60" s="120" t="str">
        <f t="shared" si="24"/>
        <v xml:space="preserve"> </v>
      </c>
      <c r="CA60" s="120" t="str">
        <f t="shared" si="25"/>
        <v xml:space="preserve"> </v>
      </c>
      <c r="CC60" s="115" t="str">
        <f t="shared" si="26"/>
        <v xml:space="preserve"> </v>
      </c>
      <c r="CD60" s="120" t="str">
        <f t="shared" si="27"/>
        <v xml:space="preserve"> </v>
      </c>
      <c r="CE60" s="417" t="str">
        <f t="shared" si="28"/>
        <v xml:space="preserve"> </v>
      </c>
      <c r="CF60" s="115"/>
      <c r="CG60" s="115" t="str">
        <f t="shared" si="29"/>
        <v xml:space="preserve"> </v>
      </c>
      <c r="CH60" s="120" t="str">
        <f t="shared" si="30"/>
        <v xml:space="preserve"> </v>
      </c>
      <c r="CI60" s="417" t="str">
        <f t="shared" si="31"/>
        <v xml:space="preserve"> </v>
      </c>
      <c r="CJ60" s="115"/>
      <c r="CK60" s="115" t="str">
        <f t="shared" si="32"/>
        <v xml:space="preserve"> </v>
      </c>
      <c r="CL60" s="120" t="str">
        <f t="shared" si="33"/>
        <v xml:space="preserve"> </v>
      </c>
      <c r="CM60" s="417" t="str">
        <f t="shared" si="35"/>
        <v xml:space="preserve"> </v>
      </c>
      <c r="IS60" s="103">
        <v>25.3</v>
      </c>
    </row>
    <row r="61" spans="2:253" s="74" customFormat="1" ht="17.100000000000001" hidden="1" customHeight="1" x14ac:dyDescent="0.25">
      <c r="B61" s="504">
        <f>IF(OR('KB Duct Parts'!BO$16=4,'KB Duct Parts'!BO$16=2,'KB Duct Parts'!BO$16=3),IF(AND('KB Duct Parts'!$BL$14=1,'KB Duct Parts'!E33&gt;0),'KB Duct Parts'!E33,0),0)</f>
        <v>0</v>
      </c>
      <c r="C61" s="508">
        <v>11019</v>
      </c>
      <c r="D61" s="506">
        <f t="shared" si="0"/>
        <v>11019</v>
      </c>
      <c r="E61" s="504" t="s">
        <v>876</v>
      </c>
      <c r="F61" s="508" t="str">
        <f t="shared" si="10"/>
        <v xml:space="preserve"> </v>
      </c>
      <c r="G61" s="509" t="s">
        <v>651</v>
      </c>
      <c r="H61" s="504" t="s">
        <v>923</v>
      </c>
      <c r="I61" s="1035" t="s">
        <v>9</v>
      </c>
      <c r="J61" s="1036"/>
      <c r="K61" s="516"/>
      <c r="L61" s="519"/>
      <c r="M61" s="517" t="str">
        <f t="shared" si="34"/>
        <v>Y</v>
      </c>
      <c r="N61" s="514">
        <f t="shared" si="11"/>
        <v>45.3</v>
      </c>
      <c r="O61" s="518">
        <f t="shared" si="1"/>
        <v>0</v>
      </c>
      <c r="P61" s="680">
        <f>'KB Duct Parts'!$AE$3</f>
        <v>0</v>
      </c>
      <c r="Q61" s="681">
        <f t="shared" si="12"/>
        <v>0</v>
      </c>
      <c r="R61" s="682">
        <f t="shared" si="13"/>
        <v>0</v>
      </c>
      <c r="S61" s="716">
        <f t="shared" si="2"/>
        <v>0.35</v>
      </c>
      <c r="T61" s="679">
        <f t="shared" si="14"/>
        <v>0</v>
      </c>
      <c r="U61" s="679">
        <f t="shared" si="15"/>
        <v>0</v>
      </c>
      <c r="Y61" s="120"/>
      <c r="AE61" s="75"/>
      <c r="AF61" s="370" t="s">
        <v>707</v>
      </c>
      <c r="AG61" s="374"/>
      <c r="AH61" s="378"/>
      <c r="AI61" s="381"/>
      <c r="AJ61" s="386"/>
      <c r="AK61" s="391"/>
      <c r="AL61" s="386"/>
      <c r="AM61" s="363">
        <v>1</v>
      </c>
      <c r="AN61" s="578">
        <v>45.3</v>
      </c>
      <c r="AO61" s="78">
        <f t="shared" si="16"/>
        <v>0</v>
      </c>
      <c r="AP61" s="78">
        <f t="shared" si="4"/>
        <v>0</v>
      </c>
      <c r="AQ61" s="78">
        <f t="shared" si="5"/>
        <v>0</v>
      </c>
      <c r="AR61" s="78">
        <f t="shared" si="6"/>
        <v>0</v>
      </c>
      <c r="AS61" s="78">
        <f t="shared" si="7"/>
        <v>0</v>
      </c>
      <c r="AT61" s="78">
        <f t="shared" si="8"/>
        <v>0</v>
      </c>
      <c r="AU61" s="74" t="s">
        <v>717</v>
      </c>
      <c r="AV61" s="115"/>
      <c r="AW61" s="395"/>
      <c r="AX61" s="395">
        <v>0</v>
      </c>
      <c r="AY61" s="395">
        <v>0</v>
      </c>
      <c r="AZ61" s="395">
        <v>0</v>
      </c>
      <c r="BA61" s="395">
        <v>0</v>
      </c>
      <c r="BB61" s="395">
        <v>0</v>
      </c>
      <c r="BC61" s="395">
        <v>0</v>
      </c>
      <c r="BD61" s="115"/>
      <c r="BE61" s="115"/>
      <c r="BF61" s="115"/>
      <c r="BG61" s="115"/>
      <c r="BH61" s="115"/>
      <c r="BI61" s="115"/>
      <c r="BJ61" s="115"/>
      <c r="BK61" s="115"/>
      <c r="BQ61" s="74" t="str">
        <f t="shared" si="17"/>
        <v xml:space="preserve"> </v>
      </c>
      <c r="BR61" s="120" t="str">
        <f t="shared" si="18"/>
        <v xml:space="preserve"> </v>
      </c>
      <c r="BS61" s="120" t="str">
        <f t="shared" si="19"/>
        <v xml:space="preserve"> </v>
      </c>
      <c r="BU61" s="74" t="str">
        <f t="shared" si="20"/>
        <v xml:space="preserve"> </v>
      </c>
      <c r="BV61" s="120" t="str">
        <f t="shared" si="21"/>
        <v xml:space="preserve"> </v>
      </c>
      <c r="BW61" s="120" t="str">
        <f t="shared" si="22"/>
        <v xml:space="preserve">  </v>
      </c>
      <c r="BY61" s="74" t="str">
        <f t="shared" si="23"/>
        <v xml:space="preserve"> </v>
      </c>
      <c r="BZ61" s="120" t="str">
        <f t="shared" si="24"/>
        <v xml:space="preserve"> </v>
      </c>
      <c r="CA61" s="120" t="str">
        <f t="shared" si="25"/>
        <v xml:space="preserve"> </v>
      </c>
      <c r="CC61" s="115" t="str">
        <f t="shared" si="26"/>
        <v xml:space="preserve"> </v>
      </c>
      <c r="CD61" s="120" t="str">
        <f t="shared" si="27"/>
        <v xml:space="preserve"> </v>
      </c>
      <c r="CE61" s="417" t="str">
        <f t="shared" si="28"/>
        <v xml:space="preserve"> </v>
      </c>
      <c r="CF61" s="115"/>
      <c r="CG61" s="115" t="str">
        <f t="shared" si="29"/>
        <v xml:space="preserve"> </v>
      </c>
      <c r="CH61" s="120" t="str">
        <f t="shared" si="30"/>
        <v xml:space="preserve"> </v>
      </c>
      <c r="CI61" s="417" t="str">
        <f t="shared" si="31"/>
        <v xml:space="preserve"> </v>
      </c>
      <c r="CJ61" s="115"/>
      <c r="CK61" s="115" t="str">
        <f t="shared" si="32"/>
        <v xml:space="preserve"> </v>
      </c>
      <c r="CL61" s="120" t="str">
        <f t="shared" si="33"/>
        <v xml:space="preserve"> </v>
      </c>
      <c r="CM61" s="417" t="str">
        <f t="shared" si="35"/>
        <v xml:space="preserve"> </v>
      </c>
      <c r="IS61" s="103">
        <v>28.1</v>
      </c>
    </row>
    <row r="62" spans="2:253" s="74" customFormat="1" ht="17.100000000000001" hidden="1" customHeight="1" x14ac:dyDescent="0.25">
      <c r="B62" s="504">
        <f>IF(OR('KB Duct Parts'!BO$16=4,'KB Duct Parts'!BO$16=2,'KB Duct Parts'!BO$16=3),IF(AND('KB Duct Parts'!$BL$14=1,'KB Duct Parts'!E34&gt;0),'KB Duct Parts'!E34,0),0)</f>
        <v>0</v>
      </c>
      <c r="C62" s="508">
        <v>11020</v>
      </c>
      <c r="D62" s="506">
        <f t="shared" si="0"/>
        <v>11020</v>
      </c>
      <c r="E62" s="504" t="s">
        <v>877</v>
      </c>
      <c r="F62" s="508" t="str">
        <f t="shared" si="10"/>
        <v xml:space="preserve"> </v>
      </c>
      <c r="G62" s="509" t="s">
        <v>651</v>
      </c>
      <c r="H62" s="504" t="s">
        <v>923</v>
      </c>
      <c r="I62" s="1035" t="s">
        <v>9</v>
      </c>
      <c r="J62" s="1036"/>
      <c r="K62" s="516"/>
      <c r="L62" s="519"/>
      <c r="M62" s="517" t="str">
        <f t="shared" si="34"/>
        <v>Y</v>
      </c>
      <c r="N62" s="514">
        <f t="shared" si="11"/>
        <v>49.8</v>
      </c>
      <c r="O62" s="518">
        <f t="shared" si="1"/>
        <v>0</v>
      </c>
      <c r="P62" s="680">
        <f>'KB Duct Parts'!$AE$3</f>
        <v>0</v>
      </c>
      <c r="Q62" s="681">
        <f t="shared" si="12"/>
        <v>0</v>
      </c>
      <c r="R62" s="682">
        <f t="shared" si="13"/>
        <v>0</v>
      </c>
      <c r="S62" s="716">
        <f t="shared" si="2"/>
        <v>0.35</v>
      </c>
      <c r="T62" s="679">
        <f t="shared" si="14"/>
        <v>0</v>
      </c>
      <c r="U62" s="679">
        <f t="shared" si="15"/>
        <v>0</v>
      </c>
      <c r="Y62" s="120"/>
      <c r="AE62" s="75"/>
      <c r="AF62" s="370" t="s">
        <v>707</v>
      </c>
      <c r="AG62" s="374"/>
      <c r="AH62" s="378"/>
      <c r="AI62" s="381"/>
      <c r="AJ62" s="386"/>
      <c r="AK62" s="391"/>
      <c r="AL62" s="386"/>
      <c r="AM62" s="363">
        <v>1</v>
      </c>
      <c r="AN62" s="578">
        <v>49.8</v>
      </c>
      <c r="AO62" s="78">
        <f t="shared" si="16"/>
        <v>0</v>
      </c>
      <c r="AP62" s="78">
        <f t="shared" si="4"/>
        <v>0</v>
      </c>
      <c r="AQ62" s="78">
        <f t="shared" si="5"/>
        <v>0</v>
      </c>
      <c r="AR62" s="78">
        <f t="shared" si="6"/>
        <v>0</v>
      </c>
      <c r="AS62" s="78">
        <f t="shared" si="7"/>
        <v>0</v>
      </c>
      <c r="AT62" s="78">
        <f t="shared" si="8"/>
        <v>0</v>
      </c>
      <c r="AU62" s="74" t="s">
        <v>717</v>
      </c>
      <c r="AV62" s="115"/>
      <c r="AW62" s="395"/>
      <c r="AX62" s="395">
        <v>0</v>
      </c>
      <c r="AY62" s="395">
        <v>0</v>
      </c>
      <c r="AZ62" s="395">
        <v>0</v>
      </c>
      <c r="BA62" s="395">
        <v>0</v>
      </c>
      <c r="BB62" s="395">
        <v>0</v>
      </c>
      <c r="BC62" s="395">
        <v>0</v>
      </c>
      <c r="BD62" s="115"/>
      <c r="BE62" s="115"/>
      <c r="BF62" s="115"/>
      <c r="BG62" s="115"/>
      <c r="BH62" s="115"/>
      <c r="BI62" s="115"/>
      <c r="BJ62" s="115"/>
      <c r="BK62" s="115"/>
      <c r="BQ62" s="74" t="str">
        <f t="shared" si="17"/>
        <v xml:space="preserve"> </v>
      </c>
      <c r="BR62" s="120" t="str">
        <f t="shared" si="18"/>
        <v xml:space="preserve"> </v>
      </c>
      <c r="BS62" s="120" t="str">
        <f t="shared" si="19"/>
        <v xml:space="preserve"> </v>
      </c>
      <c r="BU62" s="74" t="str">
        <f t="shared" si="20"/>
        <v xml:space="preserve"> </v>
      </c>
      <c r="BV62" s="120" t="str">
        <f t="shared" si="21"/>
        <v xml:space="preserve"> </v>
      </c>
      <c r="BW62" s="120" t="str">
        <f t="shared" si="22"/>
        <v xml:space="preserve">  </v>
      </c>
      <c r="BY62" s="74" t="str">
        <f t="shared" si="23"/>
        <v xml:space="preserve"> </v>
      </c>
      <c r="BZ62" s="120" t="str">
        <f t="shared" si="24"/>
        <v xml:space="preserve"> </v>
      </c>
      <c r="CA62" s="120" t="str">
        <f t="shared" si="25"/>
        <v xml:space="preserve"> </v>
      </c>
      <c r="CC62" s="115" t="str">
        <f t="shared" si="26"/>
        <v xml:space="preserve"> </v>
      </c>
      <c r="CD62" s="120" t="str">
        <f t="shared" si="27"/>
        <v xml:space="preserve"> </v>
      </c>
      <c r="CE62" s="417" t="str">
        <f t="shared" si="28"/>
        <v xml:space="preserve"> </v>
      </c>
      <c r="CF62" s="115"/>
      <c r="CG62" s="115" t="str">
        <f t="shared" si="29"/>
        <v xml:space="preserve"> </v>
      </c>
      <c r="CH62" s="120" t="str">
        <f t="shared" si="30"/>
        <v xml:space="preserve"> </v>
      </c>
      <c r="CI62" s="417" t="str">
        <f t="shared" si="31"/>
        <v xml:space="preserve"> </v>
      </c>
      <c r="CJ62" s="115"/>
      <c r="CK62" s="115" t="str">
        <f t="shared" si="32"/>
        <v xml:space="preserve"> </v>
      </c>
      <c r="CL62" s="120" t="str">
        <f t="shared" si="33"/>
        <v xml:space="preserve"> </v>
      </c>
      <c r="CM62" s="417" t="str">
        <f t="shared" si="35"/>
        <v xml:space="preserve"> </v>
      </c>
      <c r="IS62" s="103">
        <v>31</v>
      </c>
    </row>
    <row r="63" spans="2:253" s="74" customFormat="1" ht="17.100000000000001" hidden="1" customHeight="1" x14ac:dyDescent="0.25">
      <c r="B63" s="504">
        <f>IF(OR('KB Duct Parts'!BO$16=4,'KB Duct Parts'!BO$16=2,'KB Duct Parts'!BO$16=3),IF(AND('KB Duct Parts'!$BL$14=1,'KB Duct Parts'!E35&gt;0),'KB Duct Parts'!E35,0),0)</f>
        <v>0</v>
      </c>
      <c r="C63" s="508">
        <v>11022</v>
      </c>
      <c r="D63" s="506">
        <f t="shared" si="0"/>
        <v>11022</v>
      </c>
      <c r="E63" s="504" t="s">
        <v>878</v>
      </c>
      <c r="F63" s="508" t="str">
        <f t="shared" si="10"/>
        <v xml:space="preserve"> </v>
      </c>
      <c r="G63" s="509" t="s">
        <v>651</v>
      </c>
      <c r="H63" s="504" t="s">
        <v>923</v>
      </c>
      <c r="I63" s="1035" t="s">
        <v>9</v>
      </c>
      <c r="J63" s="1036"/>
      <c r="K63" s="516"/>
      <c r="L63" s="519"/>
      <c r="M63" s="517" t="str">
        <f t="shared" si="34"/>
        <v>Y</v>
      </c>
      <c r="N63" s="514">
        <f t="shared" si="11"/>
        <v>59.1</v>
      </c>
      <c r="O63" s="518">
        <f t="shared" si="1"/>
        <v>0</v>
      </c>
      <c r="P63" s="680">
        <f>'KB Duct Parts'!$AE$3</f>
        <v>0</v>
      </c>
      <c r="Q63" s="681">
        <f t="shared" si="12"/>
        <v>0</v>
      </c>
      <c r="R63" s="682">
        <f t="shared" si="13"/>
        <v>0</v>
      </c>
      <c r="S63" s="716">
        <f t="shared" si="2"/>
        <v>0.35</v>
      </c>
      <c r="T63" s="679">
        <f t="shared" si="14"/>
        <v>0</v>
      </c>
      <c r="U63" s="679">
        <f t="shared" si="15"/>
        <v>0</v>
      </c>
      <c r="Y63" s="120"/>
      <c r="AE63" s="75"/>
      <c r="AF63" s="370" t="s">
        <v>707</v>
      </c>
      <c r="AG63" s="374"/>
      <c r="AH63" s="378"/>
      <c r="AI63" s="381"/>
      <c r="AJ63" s="386"/>
      <c r="AK63" s="391"/>
      <c r="AL63" s="386"/>
      <c r="AM63" s="363">
        <v>1</v>
      </c>
      <c r="AN63" s="578">
        <v>59.1</v>
      </c>
      <c r="AO63" s="78">
        <f t="shared" si="16"/>
        <v>0</v>
      </c>
      <c r="AP63" s="78">
        <f t="shared" si="4"/>
        <v>0</v>
      </c>
      <c r="AQ63" s="78">
        <f t="shared" si="5"/>
        <v>0</v>
      </c>
      <c r="AR63" s="78">
        <f t="shared" si="6"/>
        <v>0</v>
      </c>
      <c r="AS63" s="78">
        <f t="shared" si="7"/>
        <v>0</v>
      </c>
      <c r="AT63" s="78">
        <f t="shared" si="8"/>
        <v>0</v>
      </c>
      <c r="AU63" s="74" t="s">
        <v>717</v>
      </c>
      <c r="AV63" s="115"/>
      <c r="AW63" s="395"/>
      <c r="AX63" s="395">
        <v>0</v>
      </c>
      <c r="AY63" s="395">
        <v>0</v>
      </c>
      <c r="AZ63" s="395">
        <v>0</v>
      </c>
      <c r="BA63" s="395">
        <v>0</v>
      </c>
      <c r="BB63" s="395">
        <v>0</v>
      </c>
      <c r="BC63" s="395">
        <v>0</v>
      </c>
      <c r="BD63" s="115"/>
      <c r="BE63" s="115"/>
      <c r="BF63" s="115"/>
      <c r="BG63" s="115"/>
      <c r="BH63" s="115"/>
      <c r="BI63" s="115"/>
      <c r="BJ63" s="115"/>
      <c r="BK63" s="115"/>
      <c r="BQ63" s="74" t="str">
        <f t="shared" si="17"/>
        <v xml:space="preserve"> </v>
      </c>
      <c r="BR63" s="120" t="str">
        <f t="shared" si="18"/>
        <v xml:space="preserve"> </v>
      </c>
      <c r="BS63" s="120" t="str">
        <f t="shared" si="19"/>
        <v xml:space="preserve"> </v>
      </c>
      <c r="BU63" s="74" t="str">
        <f t="shared" si="20"/>
        <v xml:space="preserve"> </v>
      </c>
      <c r="BV63" s="120" t="str">
        <f t="shared" si="21"/>
        <v xml:space="preserve"> </v>
      </c>
      <c r="BW63" s="120" t="str">
        <f t="shared" si="22"/>
        <v xml:space="preserve">  </v>
      </c>
      <c r="BY63" s="74" t="str">
        <f t="shared" si="23"/>
        <v xml:space="preserve"> </v>
      </c>
      <c r="BZ63" s="120" t="str">
        <f t="shared" si="24"/>
        <v xml:space="preserve"> </v>
      </c>
      <c r="CA63" s="120" t="str">
        <f t="shared" si="25"/>
        <v xml:space="preserve"> </v>
      </c>
      <c r="CC63" s="115" t="str">
        <f t="shared" si="26"/>
        <v xml:space="preserve"> </v>
      </c>
      <c r="CD63" s="120" t="str">
        <f t="shared" si="27"/>
        <v xml:space="preserve"> </v>
      </c>
      <c r="CE63" s="417" t="str">
        <f t="shared" si="28"/>
        <v xml:space="preserve"> </v>
      </c>
      <c r="CF63" s="115"/>
      <c r="CG63" s="115" t="str">
        <f t="shared" si="29"/>
        <v xml:space="preserve"> </v>
      </c>
      <c r="CH63" s="120" t="str">
        <f t="shared" si="30"/>
        <v xml:space="preserve"> </v>
      </c>
      <c r="CI63" s="417" t="str">
        <f t="shared" si="31"/>
        <v xml:space="preserve"> </v>
      </c>
      <c r="CJ63" s="115"/>
      <c r="CK63" s="115" t="str">
        <f t="shared" si="32"/>
        <v xml:space="preserve"> </v>
      </c>
      <c r="CL63" s="120" t="str">
        <f t="shared" si="33"/>
        <v xml:space="preserve"> </v>
      </c>
      <c r="CM63" s="417" t="str">
        <f t="shared" si="35"/>
        <v xml:space="preserve"> </v>
      </c>
      <c r="IS63" s="103">
        <v>36.6</v>
      </c>
    </row>
    <row r="64" spans="2:253" s="74" customFormat="1" ht="17.100000000000001" hidden="1" customHeight="1" x14ac:dyDescent="0.25">
      <c r="B64" s="504">
        <f>IF(OR('KB Duct Parts'!BO$16=4,'KB Duct Parts'!BO$16=2,'KB Duct Parts'!BO$16=3),IF(AND('KB Duct Parts'!$BL$14=1,'KB Duct Parts'!E36&gt;0),'KB Duct Parts'!E36,0),0)</f>
        <v>0</v>
      </c>
      <c r="C64" s="508">
        <v>11024</v>
      </c>
      <c r="D64" s="506">
        <f t="shared" si="0"/>
        <v>11024</v>
      </c>
      <c r="E64" s="504" t="s">
        <v>1338</v>
      </c>
      <c r="F64" s="508" t="str">
        <f t="shared" si="10"/>
        <v xml:space="preserve"> </v>
      </c>
      <c r="G64" s="509" t="s">
        <v>651</v>
      </c>
      <c r="H64" s="504" t="s">
        <v>923</v>
      </c>
      <c r="I64" s="1035" t="s">
        <v>9</v>
      </c>
      <c r="J64" s="1036"/>
      <c r="K64" s="516"/>
      <c r="L64" s="519"/>
      <c r="M64" s="517" t="str">
        <f t="shared" si="34"/>
        <v>Y</v>
      </c>
      <c r="N64" s="514">
        <f t="shared" si="11"/>
        <v>72</v>
      </c>
      <c r="O64" s="518">
        <f t="shared" si="1"/>
        <v>0</v>
      </c>
      <c r="P64" s="680">
        <f>'KB Duct Parts'!$AE$3</f>
        <v>0</v>
      </c>
      <c r="Q64" s="681">
        <f t="shared" si="12"/>
        <v>0</v>
      </c>
      <c r="R64" s="682">
        <f t="shared" si="13"/>
        <v>0</v>
      </c>
      <c r="S64" s="716">
        <f t="shared" si="2"/>
        <v>0.35</v>
      </c>
      <c r="T64" s="679">
        <f t="shared" si="14"/>
        <v>0</v>
      </c>
      <c r="U64" s="679">
        <f t="shared" si="15"/>
        <v>0</v>
      </c>
      <c r="Y64" s="120"/>
      <c r="AE64" s="75"/>
      <c r="AF64" s="370" t="s">
        <v>707</v>
      </c>
      <c r="AG64" s="374"/>
      <c r="AH64" s="378"/>
      <c r="AI64" s="381"/>
      <c r="AJ64" s="386"/>
      <c r="AK64" s="391"/>
      <c r="AL64" s="386"/>
      <c r="AM64" s="363">
        <v>1</v>
      </c>
      <c r="AN64" s="578">
        <v>72</v>
      </c>
      <c r="AO64" s="78">
        <f t="shared" si="16"/>
        <v>0</v>
      </c>
      <c r="AP64" s="78">
        <f t="shared" si="4"/>
        <v>0</v>
      </c>
      <c r="AQ64" s="78">
        <f t="shared" si="5"/>
        <v>0</v>
      </c>
      <c r="AR64" s="78">
        <f t="shared" si="6"/>
        <v>0</v>
      </c>
      <c r="AS64" s="78">
        <f t="shared" si="7"/>
        <v>0</v>
      </c>
      <c r="AT64" s="78">
        <f t="shared" si="8"/>
        <v>0</v>
      </c>
      <c r="AU64" s="74" t="s">
        <v>717</v>
      </c>
      <c r="AV64" s="115"/>
      <c r="AW64" s="395"/>
      <c r="AX64" s="395">
        <v>0</v>
      </c>
      <c r="AY64" s="395">
        <v>0</v>
      </c>
      <c r="AZ64" s="395">
        <v>0</v>
      </c>
      <c r="BA64" s="395">
        <v>0</v>
      </c>
      <c r="BB64" s="395">
        <v>0</v>
      </c>
      <c r="BC64" s="395">
        <v>0</v>
      </c>
      <c r="BD64" s="115"/>
      <c r="BE64" s="115"/>
      <c r="BF64" s="115"/>
      <c r="BG64" s="115"/>
      <c r="BH64" s="115"/>
      <c r="BI64" s="115"/>
      <c r="BJ64" s="115"/>
      <c r="BK64" s="115"/>
      <c r="BQ64" s="74" t="str">
        <f t="shared" si="17"/>
        <v xml:space="preserve"> </v>
      </c>
      <c r="BR64" s="120" t="str">
        <f t="shared" si="18"/>
        <v xml:space="preserve"> </v>
      </c>
      <c r="BS64" s="120" t="str">
        <f t="shared" si="19"/>
        <v xml:space="preserve"> </v>
      </c>
      <c r="BU64" s="74" t="str">
        <f t="shared" si="20"/>
        <v xml:space="preserve"> </v>
      </c>
      <c r="BV64" s="120" t="str">
        <f t="shared" si="21"/>
        <v xml:space="preserve"> </v>
      </c>
      <c r="BW64" s="120" t="str">
        <f t="shared" si="22"/>
        <v xml:space="preserve">  </v>
      </c>
      <c r="BY64" s="74" t="str">
        <f t="shared" si="23"/>
        <v xml:space="preserve"> </v>
      </c>
      <c r="BZ64" s="120" t="str">
        <f t="shared" si="24"/>
        <v xml:space="preserve"> </v>
      </c>
      <c r="CA64" s="120" t="str">
        <f t="shared" si="25"/>
        <v xml:space="preserve"> </v>
      </c>
      <c r="CC64" s="115" t="str">
        <f t="shared" si="26"/>
        <v xml:space="preserve"> </v>
      </c>
      <c r="CD64" s="120" t="str">
        <f t="shared" si="27"/>
        <v xml:space="preserve"> </v>
      </c>
      <c r="CE64" s="417" t="str">
        <f t="shared" si="28"/>
        <v xml:space="preserve"> </v>
      </c>
      <c r="CF64" s="115"/>
      <c r="CG64" s="115" t="str">
        <f t="shared" si="29"/>
        <v xml:space="preserve"> </v>
      </c>
      <c r="CH64" s="120" t="str">
        <f t="shared" si="30"/>
        <v xml:space="preserve"> </v>
      </c>
      <c r="CI64" s="417" t="str">
        <f t="shared" si="31"/>
        <v xml:space="preserve"> </v>
      </c>
      <c r="CJ64" s="115"/>
      <c r="CK64" s="115" t="str">
        <f t="shared" si="32"/>
        <v xml:space="preserve"> </v>
      </c>
      <c r="CL64" s="120" t="str">
        <f t="shared" si="33"/>
        <v xml:space="preserve"> </v>
      </c>
      <c r="CM64" s="417" t="str">
        <f t="shared" si="35"/>
        <v xml:space="preserve"> </v>
      </c>
      <c r="IS64" s="103"/>
    </row>
    <row r="65" spans="2:253" s="74" customFormat="1" ht="17.100000000000001" hidden="1" customHeight="1" x14ac:dyDescent="0.25">
      <c r="B65" s="504">
        <f>IF(OR('KB Duct Parts'!BO$16=4,'KB Duct Parts'!BO$16=2,'KB Duct Parts'!BO$16=3),'KB Duct Parts'!Z17,0)</f>
        <v>0</v>
      </c>
      <c r="C65" s="508">
        <v>11103</v>
      </c>
      <c r="D65" s="506">
        <f t="shared" si="0"/>
        <v>11103</v>
      </c>
      <c r="E65" s="504" t="s">
        <v>483</v>
      </c>
      <c r="F65" s="508" t="str">
        <f t="shared" si="10"/>
        <v xml:space="preserve"> </v>
      </c>
      <c r="G65" s="509" t="s">
        <v>612</v>
      </c>
      <c r="H65" s="504"/>
      <c r="I65" s="1035" t="s">
        <v>10</v>
      </c>
      <c r="J65" s="1036"/>
      <c r="K65" s="516"/>
      <c r="L65" s="519"/>
      <c r="M65" s="517" t="str">
        <f t="shared" si="34"/>
        <v>Y</v>
      </c>
      <c r="N65" s="514">
        <f t="shared" si="11"/>
        <v>1.8</v>
      </c>
      <c r="O65" s="518">
        <f t="shared" si="1"/>
        <v>0</v>
      </c>
      <c r="P65" s="680">
        <f>'KB Duct Parts'!$AE$3</f>
        <v>0</v>
      </c>
      <c r="Q65" s="681">
        <f t="shared" si="12"/>
        <v>0</v>
      </c>
      <c r="R65" s="682">
        <f t="shared" si="13"/>
        <v>0</v>
      </c>
      <c r="S65" s="716">
        <f t="shared" si="2"/>
        <v>0.35</v>
      </c>
      <c r="T65" s="679">
        <f t="shared" si="14"/>
        <v>0</v>
      </c>
      <c r="U65" s="679">
        <f t="shared" si="15"/>
        <v>0</v>
      </c>
      <c r="Y65" s="120"/>
      <c r="AE65" s="75"/>
      <c r="AF65" s="370" t="s">
        <v>707</v>
      </c>
      <c r="AG65" s="374"/>
      <c r="AH65" s="378"/>
      <c r="AI65" s="381"/>
      <c r="AJ65" s="386"/>
      <c r="AK65" s="391"/>
      <c r="AL65" s="386"/>
      <c r="AM65" s="363">
        <v>1</v>
      </c>
      <c r="AN65" s="578">
        <v>1.8</v>
      </c>
      <c r="AO65" s="78">
        <f t="shared" si="16"/>
        <v>0</v>
      </c>
      <c r="AP65" s="78">
        <f t="shared" si="4"/>
        <v>0</v>
      </c>
      <c r="AQ65" s="78">
        <f t="shared" si="5"/>
        <v>0</v>
      </c>
      <c r="AR65" s="78">
        <f t="shared" si="6"/>
        <v>0</v>
      </c>
      <c r="AS65" s="78">
        <f t="shared" si="7"/>
        <v>0</v>
      </c>
      <c r="AT65" s="78">
        <f t="shared" si="8"/>
        <v>0</v>
      </c>
      <c r="AU65" s="74" t="s">
        <v>717</v>
      </c>
      <c r="AV65" s="115"/>
      <c r="AW65" s="395"/>
      <c r="AX65" s="395">
        <v>0</v>
      </c>
      <c r="AY65" s="395">
        <v>0</v>
      </c>
      <c r="AZ65" s="395">
        <v>0</v>
      </c>
      <c r="BA65" s="395">
        <v>0</v>
      </c>
      <c r="BB65" s="395">
        <v>0</v>
      </c>
      <c r="BC65" s="395">
        <v>0</v>
      </c>
      <c r="BD65" s="115"/>
      <c r="BE65" s="115"/>
      <c r="BF65" s="115"/>
      <c r="BG65" s="115"/>
      <c r="BH65" s="115"/>
      <c r="BI65" s="115"/>
      <c r="BJ65" s="115"/>
      <c r="BK65" s="115"/>
      <c r="BQ65" s="74" t="str">
        <f t="shared" si="17"/>
        <v xml:space="preserve"> </v>
      </c>
      <c r="BR65" s="120" t="str">
        <f t="shared" si="18"/>
        <v xml:space="preserve"> </v>
      </c>
      <c r="BS65" s="120" t="str">
        <f t="shared" si="19"/>
        <v xml:space="preserve"> </v>
      </c>
      <c r="BU65" s="74" t="str">
        <f t="shared" si="20"/>
        <v xml:space="preserve"> </v>
      </c>
      <c r="BV65" s="120" t="str">
        <f t="shared" si="21"/>
        <v xml:space="preserve"> </v>
      </c>
      <c r="BW65" s="120" t="str">
        <f t="shared" si="22"/>
        <v xml:space="preserve">  </v>
      </c>
      <c r="BY65" s="74" t="str">
        <f t="shared" si="23"/>
        <v xml:space="preserve"> </v>
      </c>
      <c r="BZ65" s="120" t="str">
        <f t="shared" si="24"/>
        <v xml:space="preserve"> </v>
      </c>
      <c r="CA65" s="120" t="str">
        <f t="shared" si="25"/>
        <v xml:space="preserve"> </v>
      </c>
      <c r="CC65" s="115" t="str">
        <f t="shared" si="26"/>
        <v xml:space="preserve"> </v>
      </c>
      <c r="CD65" s="120" t="str">
        <f t="shared" si="27"/>
        <v xml:space="preserve"> </v>
      </c>
      <c r="CE65" s="417" t="str">
        <f t="shared" si="28"/>
        <v xml:space="preserve"> </v>
      </c>
      <c r="CF65" s="115"/>
      <c r="CG65" s="115" t="str">
        <f t="shared" si="29"/>
        <v xml:space="preserve"> </v>
      </c>
      <c r="CH65" s="120" t="str">
        <f t="shared" si="30"/>
        <v xml:space="preserve"> </v>
      </c>
      <c r="CI65" s="417" t="str">
        <f t="shared" si="31"/>
        <v xml:space="preserve"> </v>
      </c>
      <c r="CJ65" s="115"/>
      <c r="CK65" s="115" t="str">
        <f t="shared" si="32"/>
        <v xml:space="preserve"> </v>
      </c>
      <c r="CL65" s="120" t="str">
        <f t="shared" si="33"/>
        <v xml:space="preserve"> </v>
      </c>
      <c r="CM65" s="417" t="str">
        <f t="shared" si="35"/>
        <v xml:space="preserve"> </v>
      </c>
      <c r="IS65" s="103">
        <v>1.4</v>
      </c>
    </row>
    <row r="66" spans="2:253" s="74" customFormat="1" ht="17.100000000000001" hidden="1" customHeight="1" x14ac:dyDescent="0.25">
      <c r="B66" s="504">
        <f>IF(OR('KB Duct Parts'!BO$16=4,'KB Duct Parts'!BO$16=2,'KB Duct Parts'!BO$16=3),'KB Duct Parts'!Z18,0)</f>
        <v>0</v>
      </c>
      <c r="C66" s="508">
        <v>11104</v>
      </c>
      <c r="D66" s="506">
        <f t="shared" si="0"/>
        <v>11104</v>
      </c>
      <c r="E66" s="520" t="s">
        <v>861</v>
      </c>
      <c r="F66" s="508" t="str">
        <f t="shared" si="10"/>
        <v xml:space="preserve"> </v>
      </c>
      <c r="G66" s="509" t="s">
        <v>613</v>
      </c>
      <c r="H66" s="504"/>
      <c r="I66" s="1035" t="s">
        <v>10</v>
      </c>
      <c r="J66" s="1036"/>
      <c r="K66" s="516"/>
      <c r="L66" s="519"/>
      <c r="M66" s="517" t="str">
        <f t="shared" si="34"/>
        <v>Y</v>
      </c>
      <c r="N66" s="514">
        <f t="shared" si="11"/>
        <v>1.8</v>
      </c>
      <c r="O66" s="518">
        <f t="shared" si="1"/>
        <v>0</v>
      </c>
      <c r="P66" s="680">
        <f>'KB Duct Parts'!$AE$3</f>
        <v>0</v>
      </c>
      <c r="Q66" s="681">
        <f t="shared" si="12"/>
        <v>0</v>
      </c>
      <c r="R66" s="682">
        <f t="shared" si="13"/>
        <v>0</v>
      </c>
      <c r="S66" s="716">
        <f t="shared" si="2"/>
        <v>0.35</v>
      </c>
      <c r="T66" s="679">
        <f t="shared" si="14"/>
        <v>0</v>
      </c>
      <c r="U66" s="679">
        <f t="shared" si="15"/>
        <v>0</v>
      </c>
      <c r="Y66" s="120"/>
      <c r="AE66" s="75"/>
      <c r="AF66" s="370" t="s">
        <v>707</v>
      </c>
      <c r="AG66" s="374"/>
      <c r="AH66" s="378"/>
      <c r="AI66" s="381"/>
      <c r="AJ66" s="386"/>
      <c r="AK66" s="391"/>
      <c r="AL66" s="386"/>
      <c r="AM66" s="363">
        <v>1</v>
      </c>
      <c r="AN66" s="578">
        <v>1.8</v>
      </c>
      <c r="AO66" s="78">
        <f t="shared" si="16"/>
        <v>0</v>
      </c>
      <c r="AP66" s="78">
        <f t="shared" si="4"/>
        <v>0</v>
      </c>
      <c r="AQ66" s="78">
        <f t="shared" si="5"/>
        <v>0</v>
      </c>
      <c r="AR66" s="78">
        <f t="shared" si="6"/>
        <v>0</v>
      </c>
      <c r="AS66" s="78">
        <f t="shared" si="7"/>
        <v>0</v>
      </c>
      <c r="AT66" s="78">
        <f t="shared" si="8"/>
        <v>0</v>
      </c>
      <c r="AU66" s="74" t="s">
        <v>717</v>
      </c>
      <c r="AV66" s="115"/>
      <c r="AW66" s="395"/>
      <c r="AX66" s="395">
        <v>0</v>
      </c>
      <c r="AY66" s="395">
        <v>0</v>
      </c>
      <c r="AZ66" s="395">
        <v>0</v>
      </c>
      <c r="BA66" s="395">
        <v>0</v>
      </c>
      <c r="BB66" s="395">
        <v>0</v>
      </c>
      <c r="BC66" s="395">
        <v>0</v>
      </c>
      <c r="BD66" s="115"/>
      <c r="BE66" s="115"/>
      <c r="BF66" s="115"/>
      <c r="BG66" s="115"/>
      <c r="BH66" s="115"/>
      <c r="BI66" s="115"/>
      <c r="BJ66" s="115"/>
      <c r="BK66" s="115"/>
      <c r="BQ66" s="74" t="str">
        <f t="shared" si="17"/>
        <v xml:space="preserve"> </v>
      </c>
      <c r="BR66" s="120" t="str">
        <f t="shared" si="18"/>
        <v xml:space="preserve"> </v>
      </c>
      <c r="BS66" s="120" t="str">
        <f t="shared" si="19"/>
        <v xml:space="preserve"> </v>
      </c>
      <c r="BU66" s="74" t="str">
        <f t="shared" si="20"/>
        <v xml:space="preserve"> </v>
      </c>
      <c r="BV66" s="120" t="str">
        <f t="shared" si="21"/>
        <v xml:space="preserve"> </v>
      </c>
      <c r="BW66" s="120" t="str">
        <f t="shared" si="22"/>
        <v xml:space="preserve">  </v>
      </c>
      <c r="BY66" s="74" t="str">
        <f t="shared" si="23"/>
        <v xml:space="preserve"> </v>
      </c>
      <c r="BZ66" s="120" t="str">
        <f t="shared" si="24"/>
        <v xml:space="preserve"> </v>
      </c>
      <c r="CA66" s="120" t="str">
        <f t="shared" si="25"/>
        <v xml:space="preserve"> </v>
      </c>
      <c r="CC66" s="115" t="str">
        <f t="shared" si="26"/>
        <v xml:space="preserve"> </v>
      </c>
      <c r="CD66" s="120" t="str">
        <f t="shared" si="27"/>
        <v xml:space="preserve"> </v>
      </c>
      <c r="CE66" s="417" t="str">
        <f t="shared" si="28"/>
        <v xml:space="preserve"> </v>
      </c>
      <c r="CF66" s="115"/>
      <c r="CG66" s="115" t="str">
        <f t="shared" si="29"/>
        <v xml:space="preserve"> </v>
      </c>
      <c r="CH66" s="120" t="str">
        <f t="shared" si="30"/>
        <v xml:space="preserve"> </v>
      </c>
      <c r="CI66" s="417" t="str">
        <f t="shared" si="31"/>
        <v xml:space="preserve"> </v>
      </c>
      <c r="CJ66" s="115"/>
      <c r="CK66" s="115" t="str">
        <f t="shared" si="32"/>
        <v xml:space="preserve"> </v>
      </c>
      <c r="CL66" s="120" t="str">
        <f t="shared" si="33"/>
        <v xml:space="preserve"> </v>
      </c>
      <c r="CM66" s="417" t="str">
        <f t="shared" si="35"/>
        <v xml:space="preserve"> </v>
      </c>
      <c r="IS66" s="103">
        <v>1.4</v>
      </c>
    </row>
    <row r="67" spans="2:253" s="74" customFormat="1" ht="17.100000000000001" hidden="1" customHeight="1" x14ac:dyDescent="0.25">
      <c r="B67" s="504">
        <f>IF(OR('KB Duct Parts'!BO$16=4,'KB Duct Parts'!BO$16=2,'KB Duct Parts'!BO$16=3),'KB Duct Parts'!Z19,0)</f>
        <v>0</v>
      </c>
      <c r="C67" s="508">
        <v>11105</v>
      </c>
      <c r="D67" s="506">
        <f t="shared" si="0"/>
        <v>11105</v>
      </c>
      <c r="E67" s="504" t="s">
        <v>862</v>
      </c>
      <c r="F67" s="508" t="str">
        <f t="shared" si="10"/>
        <v xml:space="preserve"> </v>
      </c>
      <c r="G67" s="509" t="s">
        <v>614</v>
      </c>
      <c r="H67" s="504"/>
      <c r="I67" s="1035" t="s">
        <v>10</v>
      </c>
      <c r="J67" s="1036"/>
      <c r="K67" s="516"/>
      <c r="L67" s="519"/>
      <c r="M67" s="517" t="str">
        <f t="shared" si="34"/>
        <v>Y</v>
      </c>
      <c r="N67" s="514">
        <f t="shared" si="11"/>
        <v>1.8</v>
      </c>
      <c r="O67" s="518">
        <f t="shared" si="1"/>
        <v>0</v>
      </c>
      <c r="P67" s="680">
        <f>'KB Duct Parts'!$AE$3</f>
        <v>0</v>
      </c>
      <c r="Q67" s="681">
        <f t="shared" si="12"/>
        <v>0</v>
      </c>
      <c r="R67" s="682">
        <f t="shared" si="13"/>
        <v>0</v>
      </c>
      <c r="S67" s="716">
        <f t="shared" si="2"/>
        <v>0.35</v>
      </c>
      <c r="T67" s="679">
        <f t="shared" si="14"/>
        <v>0</v>
      </c>
      <c r="U67" s="679">
        <f t="shared" si="15"/>
        <v>0</v>
      </c>
      <c r="Y67" s="120"/>
      <c r="AE67" s="75"/>
      <c r="AF67" s="370" t="s">
        <v>707</v>
      </c>
      <c r="AG67" s="374"/>
      <c r="AH67" s="378"/>
      <c r="AI67" s="381"/>
      <c r="AJ67" s="386"/>
      <c r="AK67" s="391"/>
      <c r="AL67" s="386"/>
      <c r="AM67" s="363">
        <v>1</v>
      </c>
      <c r="AN67" s="578">
        <v>1.8</v>
      </c>
      <c r="AO67" s="78">
        <f t="shared" si="16"/>
        <v>0</v>
      </c>
      <c r="AP67" s="78">
        <f t="shared" si="4"/>
        <v>0</v>
      </c>
      <c r="AQ67" s="78">
        <f t="shared" si="5"/>
        <v>0</v>
      </c>
      <c r="AR67" s="78">
        <f t="shared" si="6"/>
        <v>0</v>
      </c>
      <c r="AS67" s="78">
        <f t="shared" si="7"/>
        <v>0</v>
      </c>
      <c r="AT67" s="78">
        <f t="shared" si="8"/>
        <v>0</v>
      </c>
      <c r="AU67" s="74" t="s">
        <v>717</v>
      </c>
      <c r="AV67" s="115"/>
      <c r="AW67" s="395"/>
      <c r="AX67" s="395">
        <v>0</v>
      </c>
      <c r="AY67" s="395">
        <v>0</v>
      </c>
      <c r="AZ67" s="395">
        <v>0</v>
      </c>
      <c r="BA67" s="395">
        <v>0</v>
      </c>
      <c r="BB67" s="395">
        <v>0</v>
      </c>
      <c r="BC67" s="395">
        <v>0</v>
      </c>
      <c r="BD67" s="115"/>
      <c r="BE67" s="115"/>
      <c r="BF67" s="115"/>
      <c r="BG67" s="115"/>
      <c r="BH67" s="115"/>
      <c r="BI67" s="115"/>
      <c r="BJ67" s="115"/>
      <c r="BK67" s="115"/>
      <c r="BQ67" s="74" t="str">
        <f t="shared" si="17"/>
        <v xml:space="preserve"> </v>
      </c>
      <c r="BR67" s="120" t="str">
        <f t="shared" si="18"/>
        <v xml:space="preserve"> </v>
      </c>
      <c r="BS67" s="120" t="str">
        <f t="shared" si="19"/>
        <v xml:space="preserve"> </v>
      </c>
      <c r="BU67" s="74" t="str">
        <f t="shared" si="20"/>
        <v xml:space="preserve"> </v>
      </c>
      <c r="BV67" s="120" t="str">
        <f t="shared" si="21"/>
        <v xml:space="preserve"> </v>
      </c>
      <c r="BW67" s="120" t="str">
        <f t="shared" si="22"/>
        <v xml:space="preserve">  </v>
      </c>
      <c r="BY67" s="74" t="str">
        <f t="shared" si="23"/>
        <v xml:space="preserve"> </v>
      </c>
      <c r="BZ67" s="120" t="str">
        <f t="shared" si="24"/>
        <v xml:space="preserve"> </v>
      </c>
      <c r="CA67" s="120" t="str">
        <f t="shared" si="25"/>
        <v xml:space="preserve"> </v>
      </c>
      <c r="CC67" s="115" t="str">
        <f t="shared" si="26"/>
        <v xml:space="preserve"> </v>
      </c>
      <c r="CD67" s="120" t="str">
        <f t="shared" si="27"/>
        <v xml:space="preserve"> </v>
      </c>
      <c r="CE67" s="417" t="str">
        <f t="shared" si="28"/>
        <v xml:space="preserve"> </v>
      </c>
      <c r="CF67" s="115"/>
      <c r="CG67" s="115" t="str">
        <f t="shared" si="29"/>
        <v xml:space="preserve"> </v>
      </c>
      <c r="CH67" s="120" t="str">
        <f t="shared" si="30"/>
        <v xml:space="preserve"> </v>
      </c>
      <c r="CI67" s="417" t="str">
        <f t="shared" si="31"/>
        <v xml:space="preserve"> </v>
      </c>
      <c r="CJ67" s="115"/>
      <c r="CK67" s="115" t="str">
        <f t="shared" si="32"/>
        <v xml:space="preserve"> </v>
      </c>
      <c r="CL67" s="120" t="str">
        <f t="shared" si="33"/>
        <v xml:space="preserve"> </v>
      </c>
      <c r="CM67" s="417" t="str">
        <f t="shared" si="35"/>
        <v xml:space="preserve"> </v>
      </c>
      <c r="IS67" s="103">
        <v>1.4</v>
      </c>
    </row>
    <row r="68" spans="2:253" s="74" customFormat="1" ht="17.100000000000001" hidden="1" customHeight="1" x14ac:dyDescent="0.25">
      <c r="B68" s="504">
        <f>IF(OR('KB Duct Parts'!BO$16=4,'KB Duct Parts'!BO$16=2,'KB Duct Parts'!BO$16=3),'KB Duct Parts'!Z20,0)</f>
        <v>0</v>
      </c>
      <c r="C68" s="508">
        <v>11106</v>
      </c>
      <c r="D68" s="506">
        <f t="shared" si="0"/>
        <v>11106</v>
      </c>
      <c r="E68" s="504" t="s">
        <v>863</v>
      </c>
      <c r="F68" s="508" t="str">
        <f t="shared" si="10"/>
        <v xml:space="preserve"> </v>
      </c>
      <c r="G68" s="509" t="s">
        <v>615</v>
      </c>
      <c r="H68" s="504"/>
      <c r="I68" s="1035" t="s">
        <v>10</v>
      </c>
      <c r="J68" s="1036"/>
      <c r="K68" s="516"/>
      <c r="L68" s="519"/>
      <c r="M68" s="517" t="str">
        <f t="shared" si="34"/>
        <v>Y</v>
      </c>
      <c r="N68" s="514">
        <f t="shared" si="11"/>
        <v>1.9</v>
      </c>
      <c r="O68" s="518">
        <f t="shared" si="1"/>
        <v>0</v>
      </c>
      <c r="P68" s="680">
        <f>'KB Duct Parts'!$AE$3</f>
        <v>0</v>
      </c>
      <c r="Q68" s="681">
        <f t="shared" si="12"/>
        <v>0</v>
      </c>
      <c r="R68" s="682">
        <f t="shared" si="13"/>
        <v>0</v>
      </c>
      <c r="S68" s="716">
        <f t="shared" si="2"/>
        <v>0.35</v>
      </c>
      <c r="T68" s="679">
        <f t="shared" si="14"/>
        <v>0</v>
      </c>
      <c r="U68" s="679">
        <f t="shared" si="15"/>
        <v>0</v>
      </c>
      <c r="Y68" s="120"/>
      <c r="AE68" s="75"/>
      <c r="AF68" s="370" t="s">
        <v>707</v>
      </c>
      <c r="AG68" s="374"/>
      <c r="AH68" s="378"/>
      <c r="AI68" s="381"/>
      <c r="AJ68" s="386"/>
      <c r="AK68" s="391"/>
      <c r="AL68" s="386"/>
      <c r="AM68" s="363">
        <v>1</v>
      </c>
      <c r="AN68" s="578">
        <v>1.9</v>
      </c>
      <c r="AO68" s="78">
        <f t="shared" si="16"/>
        <v>0</v>
      </c>
      <c r="AP68" s="78">
        <f t="shared" si="4"/>
        <v>0</v>
      </c>
      <c r="AQ68" s="78">
        <f t="shared" si="5"/>
        <v>0</v>
      </c>
      <c r="AR68" s="78">
        <f t="shared" si="6"/>
        <v>0</v>
      </c>
      <c r="AS68" s="78">
        <f t="shared" si="7"/>
        <v>0</v>
      </c>
      <c r="AT68" s="78">
        <f t="shared" si="8"/>
        <v>0</v>
      </c>
      <c r="AU68" s="74" t="s">
        <v>717</v>
      </c>
      <c r="AV68" s="115"/>
      <c r="AW68" s="395"/>
      <c r="AX68" s="395">
        <v>0</v>
      </c>
      <c r="AY68" s="395">
        <v>0</v>
      </c>
      <c r="AZ68" s="395">
        <v>0</v>
      </c>
      <c r="BA68" s="395">
        <v>0</v>
      </c>
      <c r="BB68" s="395">
        <v>0</v>
      </c>
      <c r="BC68" s="395">
        <v>0</v>
      </c>
      <c r="BD68" s="115"/>
      <c r="BE68" s="115"/>
      <c r="BF68" s="115"/>
      <c r="BG68" s="115"/>
      <c r="BH68" s="115"/>
      <c r="BI68" s="115"/>
      <c r="BJ68" s="115"/>
      <c r="BK68" s="115"/>
      <c r="BQ68" s="74" t="str">
        <f t="shared" si="17"/>
        <v xml:space="preserve"> </v>
      </c>
      <c r="BR68" s="120" t="str">
        <f t="shared" si="18"/>
        <v xml:space="preserve"> </v>
      </c>
      <c r="BS68" s="120" t="str">
        <f t="shared" si="19"/>
        <v xml:space="preserve"> </v>
      </c>
      <c r="BU68" s="74" t="str">
        <f t="shared" si="20"/>
        <v xml:space="preserve"> </v>
      </c>
      <c r="BV68" s="120" t="str">
        <f t="shared" si="21"/>
        <v xml:space="preserve"> </v>
      </c>
      <c r="BW68" s="120" t="str">
        <f t="shared" si="22"/>
        <v xml:space="preserve">  </v>
      </c>
      <c r="BY68" s="74" t="str">
        <f t="shared" si="23"/>
        <v xml:space="preserve"> </v>
      </c>
      <c r="BZ68" s="120" t="str">
        <f t="shared" si="24"/>
        <v xml:space="preserve"> </v>
      </c>
      <c r="CA68" s="120" t="str">
        <f t="shared" si="25"/>
        <v xml:space="preserve"> </v>
      </c>
      <c r="CC68" s="115" t="str">
        <f t="shared" si="26"/>
        <v xml:space="preserve"> </v>
      </c>
      <c r="CD68" s="120" t="str">
        <f t="shared" si="27"/>
        <v xml:space="preserve"> </v>
      </c>
      <c r="CE68" s="417" t="str">
        <f t="shared" si="28"/>
        <v xml:space="preserve"> </v>
      </c>
      <c r="CF68" s="115"/>
      <c r="CG68" s="115" t="str">
        <f t="shared" si="29"/>
        <v xml:space="preserve"> </v>
      </c>
      <c r="CH68" s="120" t="str">
        <f t="shared" si="30"/>
        <v xml:space="preserve"> </v>
      </c>
      <c r="CI68" s="417" t="str">
        <f t="shared" si="31"/>
        <v xml:space="preserve"> </v>
      </c>
      <c r="CJ68" s="115"/>
      <c r="CK68" s="115" t="str">
        <f t="shared" si="32"/>
        <v xml:space="preserve"> </v>
      </c>
      <c r="CL68" s="120" t="str">
        <f t="shared" si="33"/>
        <v xml:space="preserve"> </v>
      </c>
      <c r="CM68" s="417" t="str">
        <f t="shared" si="35"/>
        <v xml:space="preserve"> </v>
      </c>
      <c r="IS68" s="103">
        <v>1.5</v>
      </c>
    </row>
    <row r="69" spans="2:253" s="74" customFormat="1" ht="17.100000000000001" hidden="1" customHeight="1" x14ac:dyDescent="0.25">
      <c r="B69" s="504">
        <f>IF(OR('KB Duct Parts'!BO$16=4,'KB Duct Parts'!BO$16=2,'KB Duct Parts'!BO$16=3),'KB Duct Parts'!Z21,0)</f>
        <v>0</v>
      </c>
      <c r="C69" s="508">
        <v>11107</v>
      </c>
      <c r="D69" s="506">
        <f t="shared" si="0"/>
        <v>11107</v>
      </c>
      <c r="E69" s="504" t="s">
        <v>864</v>
      </c>
      <c r="F69" s="508" t="str">
        <f t="shared" si="10"/>
        <v xml:space="preserve"> </v>
      </c>
      <c r="G69" s="509" t="s">
        <v>616</v>
      </c>
      <c r="H69" s="504"/>
      <c r="I69" s="1035" t="s">
        <v>10</v>
      </c>
      <c r="J69" s="1036"/>
      <c r="K69" s="516"/>
      <c r="L69" s="519"/>
      <c r="M69" s="517" t="str">
        <f t="shared" si="34"/>
        <v>Y</v>
      </c>
      <c r="N69" s="514">
        <f t="shared" si="11"/>
        <v>2.7</v>
      </c>
      <c r="O69" s="518">
        <f t="shared" si="1"/>
        <v>0</v>
      </c>
      <c r="P69" s="680">
        <f>'KB Duct Parts'!$AE$3</f>
        <v>0</v>
      </c>
      <c r="Q69" s="681">
        <f t="shared" si="12"/>
        <v>0</v>
      </c>
      <c r="R69" s="682">
        <f t="shared" si="13"/>
        <v>0</v>
      </c>
      <c r="S69" s="716">
        <f t="shared" si="2"/>
        <v>0.35</v>
      </c>
      <c r="T69" s="679">
        <f t="shared" si="14"/>
        <v>0</v>
      </c>
      <c r="U69" s="679">
        <f t="shared" si="15"/>
        <v>0</v>
      </c>
      <c r="Y69" s="120"/>
      <c r="AE69" s="75"/>
      <c r="AF69" s="370" t="s">
        <v>707</v>
      </c>
      <c r="AG69" s="374"/>
      <c r="AH69" s="378"/>
      <c r="AI69" s="381"/>
      <c r="AJ69" s="386"/>
      <c r="AK69" s="391"/>
      <c r="AL69" s="386"/>
      <c r="AM69" s="363">
        <v>1</v>
      </c>
      <c r="AN69" s="578">
        <v>2.7</v>
      </c>
      <c r="AO69" s="78">
        <f t="shared" si="16"/>
        <v>0</v>
      </c>
      <c r="AP69" s="78">
        <f t="shared" si="4"/>
        <v>0</v>
      </c>
      <c r="AQ69" s="78">
        <f t="shared" si="5"/>
        <v>0</v>
      </c>
      <c r="AR69" s="78">
        <f t="shared" si="6"/>
        <v>0</v>
      </c>
      <c r="AS69" s="78">
        <f t="shared" si="7"/>
        <v>0</v>
      </c>
      <c r="AT69" s="78">
        <f t="shared" si="8"/>
        <v>0</v>
      </c>
      <c r="AU69" s="74" t="s">
        <v>717</v>
      </c>
      <c r="AV69" s="115"/>
      <c r="AW69" s="395"/>
      <c r="AX69" s="395">
        <v>0</v>
      </c>
      <c r="AY69" s="395">
        <v>0</v>
      </c>
      <c r="AZ69" s="395">
        <v>0</v>
      </c>
      <c r="BA69" s="395">
        <v>0</v>
      </c>
      <c r="BB69" s="395">
        <v>0</v>
      </c>
      <c r="BC69" s="395">
        <v>0</v>
      </c>
      <c r="BD69" s="115"/>
      <c r="BE69" s="115"/>
      <c r="BF69" s="115"/>
      <c r="BG69" s="115"/>
      <c r="BH69" s="115"/>
      <c r="BI69" s="115"/>
      <c r="BJ69" s="115"/>
      <c r="BK69" s="115"/>
      <c r="BQ69" s="74" t="str">
        <f t="shared" si="17"/>
        <v xml:space="preserve"> </v>
      </c>
      <c r="BR69" s="120" t="str">
        <f t="shared" si="18"/>
        <v xml:space="preserve"> </v>
      </c>
      <c r="BS69" s="120" t="str">
        <f t="shared" si="19"/>
        <v xml:space="preserve"> </v>
      </c>
      <c r="BU69" s="74" t="str">
        <f t="shared" si="20"/>
        <v xml:space="preserve"> </v>
      </c>
      <c r="BV69" s="120" t="str">
        <f t="shared" si="21"/>
        <v xml:space="preserve"> </v>
      </c>
      <c r="BW69" s="120" t="str">
        <f t="shared" si="22"/>
        <v xml:space="preserve">  </v>
      </c>
      <c r="BY69" s="74" t="str">
        <f t="shared" si="23"/>
        <v xml:space="preserve"> </v>
      </c>
      <c r="BZ69" s="120" t="str">
        <f t="shared" si="24"/>
        <v xml:space="preserve"> </v>
      </c>
      <c r="CA69" s="120" t="str">
        <f t="shared" si="25"/>
        <v xml:space="preserve"> </v>
      </c>
      <c r="CC69" s="115" t="str">
        <f t="shared" si="26"/>
        <v xml:space="preserve"> </v>
      </c>
      <c r="CD69" s="120" t="str">
        <f t="shared" si="27"/>
        <v xml:space="preserve"> </v>
      </c>
      <c r="CE69" s="417" t="str">
        <f t="shared" si="28"/>
        <v xml:space="preserve"> </v>
      </c>
      <c r="CF69" s="115"/>
      <c r="CG69" s="115" t="str">
        <f t="shared" si="29"/>
        <v xml:space="preserve"> </v>
      </c>
      <c r="CH69" s="120" t="str">
        <f t="shared" si="30"/>
        <v xml:space="preserve"> </v>
      </c>
      <c r="CI69" s="417" t="str">
        <f t="shared" si="31"/>
        <v xml:space="preserve"> </v>
      </c>
      <c r="CJ69" s="115"/>
      <c r="CK69" s="115" t="str">
        <f t="shared" si="32"/>
        <v xml:space="preserve"> </v>
      </c>
      <c r="CL69" s="120" t="str">
        <f t="shared" si="33"/>
        <v xml:space="preserve"> </v>
      </c>
      <c r="CM69" s="417" t="str">
        <f t="shared" si="35"/>
        <v xml:space="preserve"> </v>
      </c>
      <c r="IS69" s="103">
        <v>2.2000000000000002</v>
      </c>
    </row>
    <row r="70" spans="2:253" s="74" customFormat="1" ht="17.100000000000001" hidden="1" customHeight="1" x14ac:dyDescent="0.25">
      <c r="B70" s="504">
        <f>IF(OR('KB Duct Parts'!BO$16=4,'KB Duct Parts'!BO$16=2,'KB Duct Parts'!BO$16=3),'KB Duct Parts'!Z22,0)</f>
        <v>0</v>
      </c>
      <c r="C70" s="508">
        <v>11108</v>
      </c>
      <c r="D70" s="506">
        <f t="shared" si="0"/>
        <v>11108</v>
      </c>
      <c r="E70" s="504" t="s">
        <v>865</v>
      </c>
      <c r="F70" s="508" t="str">
        <f t="shared" si="10"/>
        <v xml:space="preserve"> </v>
      </c>
      <c r="G70" s="509" t="s">
        <v>617</v>
      </c>
      <c r="H70" s="504"/>
      <c r="I70" s="1035" t="s">
        <v>10</v>
      </c>
      <c r="J70" s="1036"/>
      <c r="K70" s="516"/>
      <c r="L70" s="519"/>
      <c r="M70" s="517" t="str">
        <f t="shared" si="34"/>
        <v>Y</v>
      </c>
      <c r="N70" s="514">
        <f t="shared" si="11"/>
        <v>2.7</v>
      </c>
      <c r="O70" s="518">
        <f t="shared" si="1"/>
        <v>0</v>
      </c>
      <c r="P70" s="680">
        <f>'KB Duct Parts'!$AE$3</f>
        <v>0</v>
      </c>
      <c r="Q70" s="681">
        <f t="shared" si="12"/>
        <v>0</v>
      </c>
      <c r="R70" s="682">
        <f t="shared" si="13"/>
        <v>0</v>
      </c>
      <c r="S70" s="716">
        <f t="shared" si="2"/>
        <v>0.35</v>
      </c>
      <c r="T70" s="679">
        <f t="shared" si="14"/>
        <v>0</v>
      </c>
      <c r="U70" s="679">
        <f t="shared" si="15"/>
        <v>0</v>
      </c>
      <c r="Y70" s="120"/>
      <c r="AE70" s="75"/>
      <c r="AF70" s="370" t="s">
        <v>707</v>
      </c>
      <c r="AG70" s="374"/>
      <c r="AH70" s="378"/>
      <c r="AI70" s="381"/>
      <c r="AJ70" s="386"/>
      <c r="AK70" s="391"/>
      <c r="AL70" s="386"/>
      <c r="AM70" s="363">
        <v>1</v>
      </c>
      <c r="AN70" s="578">
        <v>2.7</v>
      </c>
      <c r="AO70" s="78">
        <f t="shared" si="16"/>
        <v>0</v>
      </c>
      <c r="AP70" s="78">
        <f t="shared" si="4"/>
        <v>0</v>
      </c>
      <c r="AQ70" s="78">
        <f t="shared" si="5"/>
        <v>0</v>
      </c>
      <c r="AR70" s="78">
        <f t="shared" si="6"/>
        <v>0</v>
      </c>
      <c r="AS70" s="78">
        <f t="shared" si="7"/>
        <v>0</v>
      </c>
      <c r="AT70" s="78">
        <f t="shared" si="8"/>
        <v>0</v>
      </c>
      <c r="AU70" s="74" t="s">
        <v>717</v>
      </c>
      <c r="AV70" s="115"/>
      <c r="AW70" s="395"/>
      <c r="AX70" s="395">
        <v>0</v>
      </c>
      <c r="AY70" s="395">
        <v>0</v>
      </c>
      <c r="AZ70" s="395">
        <v>0</v>
      </c>
      <c r="BA70" s="395">
        <v>0</v>
      </c>
      <c r="BB70" s="395">
        <v>0</v>
      </c>
      <c r="BC70" s="395">
        <v>0</v>
      </c>
      <c r="BD70" s="115"/>
      <c r="BE70" s="115"/>
      <c r="BF70" s="115"/>
      <c r="BG70" s="115"/>
      <c r="BH70" s="115"/>
      <c r="BI70" s="115"/>
      <c r="BJ70" s="115"/>
      <c r="BK70" s="115"/>
      <c r="BQ70" s="74" t="str">
        <f t="shared" si="17"/>
        <v xml:space="preserve"> </v>
      </c>
      <c r="BR70" s="120" t="str">
        <f t="shared" si="18"/>
        <v xml:space="preserve"> </v>
      </c>
      <c r="BS70" s="120" t="str">
        <f t="shared" si="19"/>
        <v xml:space="preserve"> </v>
      </c>
      <c r="BU70" s="74" t="str">
        <f t="shared" si="20"/>
        <v xml:space="preserve"> </v>
      </c>
      <c r="BV70" s="120" t="str">
        <f t="shared" si="21"/>
        <v xml:space="preserve"> </v>
      </c>
      <c r="BW70" s="120" t="str">
        <f t="shared" si="22"/>
        <v xml:space="preserve">  </v>
      </c>
      <c r="BY70" s="74" t="str">
        <f t="shared" si="23"/>
        <v xml:space="preserve"> </v>
      </c>
      <c r="BZ70" s="120" t="str">
        <f t="shared" si="24"/>
        <v xml:space="preserve"> </v>
      </c>
      <c r="CA70" s="120" t="str">
        <f t="shared" si="25"/>
        <v xml:space="preserve"> </v>
      </c>
      <c r="CC70" s="115" t="str">
        <f t="shared" si="26"/>
        <v xml:space="preserve"> </v>
      </c>
      <c r="CD70" s="120" t="str">
        <f t="shared" si="27"/>
        <v xml:space="preserve"> </v>
      </c>
      <c r="CE70" s="417" t="str">
        <f t="shared" si="28"/>
        <v xml:space="preserve"> </v>
      </c>
      <c r="CF70" s="115"/>
      <c r="CG70" s="115" t="str">
        <f t="shared" si="29"/>
        <v xml:space="preserve"> </v>
      </c>
      <c r="CH70" s="120" t="str">
        <f t="shared" si="30"/>
        <v xml:space="preserve"> </v>
      </c>
      <c r="CI70" s="417" t="str">
        <f t="shared" si="31"/>
        <v xml:space="preserve"> </v>
      </c>
      <c r="CJ70" s="115"/>
      <c r="CK70" s="115" t="str">
        <f t="shared" si="32"/>
        <v xml:space="preserve"> </v>
      </c>
      <c r="CL70" s="120" t="str">
        <f t="shared" si="33"/>
        <v xml:space="preserve"> </v>
      </c>
      <c r="CM70" s="417" t="str">
        <f t="shared" si="35"/>
        <v xml:space="preserve"> </v>
      </c>
      <c r="IS70" s="103">
        <v>2.2000000000000002</v>
      </c>
    </row>
    <row r="71" spans="2:253" s="74" customFormat="1" ht="17.100000000000001" hidden="1" customHeight="1" x14ac:dyDescent="0.25">
      <c r="B71" s="504">
        <f>IF(OR('KB Duct Parts'!BO$16=4,'KB Duct Parts'!BO$16=2,'KB Duct Parts'!BO$16=3),'KB Duct Parts'!Z23,0)</f>
        <v>0</v>
      </c>
      <c r="C71" s="508">
        <v>11109</v>
      </c>
      <c r="D71" s="506">
        <f t="shared" si="0"/>
        <v>11109</v>
      </c>
      <c r="E71" s="504" t="s">
        <v>866</v>
      </c>
      <c r="F71" s="508" t="str">
        <f t="shared" si="10"/>
        <v xml:space="preserve"> </v>
      </c>
      <c r="G71" s="509" t="s">
        <v>618</v>
      </c>
      <c r="H71" s="504"/>
      <c r="I71" s="1035" t="s">
        <v>10</v>
      </c>
      <c r="J71" s="1036"/>
      <c r="K71" s="516"/>
      <c r="L71" s="519"/>
      <c r="M71" s="517" t="str">
        <f t="shared" si="34"/>
        <v>Y</v>
      </c>
      <c r="N71" s="514">
        <f t="shared" si="11"/>
        <v>2.9</v>
      </c>
      <c r="O71" s="518">
        <f t="shared" si="1"/>
        <v>0</v>
      </c>
      <c r="P71" s="680">
        <f>'KB Duct Parts'!$AE$3</f>
        <v>0</v>
      </c>
      <c r="Q71" s="681">
        <f t="shared" si="12"/>
        <v>0</v>
      </c>
      <c r="R71" s="682">
        <f t="shared" si="13"/>
        <v>0</v>
      </c>
      <c r="S71" s="716">
        <f t="shared" si="2"/>
        <v>0.35</v>
      </c>
      <c r="T71" s="679">
        <f t="shared" si="14"/>
        <v>0</v>
      </c>
      <c r="U71" s="679">
        <f t="shared" si="15"/>
        <v>0</v>
      </c>
      <c r="Y71" s="120"/>
      <c r="AE71" s="75"/>
      <c r="AF71" s="370" t="s">
        <v>707</v>
      </c>
      <c r="AG71" s="374"/>
      <c r="AH71" s="378"/>
      <c r="AI71" s="381"/>
      <c r="AJ71" s="386"/>
      <c r="AK71" s="391"/>
      <c r="AL71" s="386"/>
      <c r="AM71" s="363">
        <v>1</v>
      </c>
      <c r="AN71" s="578">
        <v>2.9</v>
      </c>
      <c r="AO71" s="78">
        <f t="shared" si="16"/>
        <v>0</v>
      </c>
      <c r="AP71" s="78">
        <f t="shared" si="4"/>
        <v>0</v>
      </c>
      <c r="AQ71" s="78">
        <f t="shared" si="5"/>
        <v>0</v>
      </c>
      <c r="AR71" s="78">
        <f t="shared" si="6"/>
        <v>0</v>
      </c>
      <c r="AS71" s="78">
        <f t="shared" si="7"/>
        <v>0</v>
      </c>
      <c r="AT71" s="78">
        <f t="shared" si="8"/>
        <v>0</v>
      </c>
      <c r="AU71" s="74" t="s">
        <v>717</v>
      </c>
      <c r="AV71" s="115"/>
      <c r="AW71" s="395"/>
      <c r="AX71" s="395">
        <v>0</v>
      </c>
      <c r="AY71" s="395">
        <v>0</v>
      </c>
      <c r="AZ71" s="395">
        <v>0</v>
      </c>
      <c r="BA71" s="395">
        <v>0</v>
      </c>
      <c r="BB71" s="395">
        <v>0</v>
      </c>
      <c r="BC71" s="395">
        <v>0</v>
      </c>
      <c r="BD71" s="115"/>
      <c r="BE71" s="115"/>
      <c r="BF71" s="115"/>
      <c r="BG71" s="115"/>
      <c r="BH71" s="115"/>
      <c r="BI71" s="115"/>
      <c r="BJ71" s="115"/>
      <c r="BK71" s="115"/>
      <c r="BQ71" s="74" t="str">
        <f t="shared" si="17"/>
        <v xml:space="preserve"> </v>
      </c>
      <c r="BR71" s="120" t="str">
        <f t="shared" si="18"/>
        <v xml:space="preserve"> </v>
      </c>
      <c r="BS71" s="120" t="str">
        <f t="shared" si="19"/>
        <v xml:space="preserve"> </v>
      </c>
      <c r="BU71" s="74" t="str">
        <f t="shared" si="20"/>
        <v xml:space="preserve"> </v>
      </c>
      <c r="BV71" s="120" t="str">
        <f t="shared" si="21"/>
        <v xml:space="preserve"> </v>
      </c>
      <c r="BW71" s="120" t="str">
        <f t="shared" si="22"/>
        <v xml:space="preserve">  </v>
      </c>
      <c r="BY71" s="74" t="str">
        <f t="shared" si="23"/>
        <v xml:space="preserve"> </v>
      </c>
      <c r="BZ71" s="120" t="str">
        <f t="shared" si="24"/>
        <v xml:space="preserve"> </v>
      </c>
      <c r="CA71" s="120" t="str">
        <f t="shared" si="25"/>
        <v xml:space="preserve"> </v>
      </c>
      <c r="CC71" s="115" t="str">
        <f t="shared" si="26"/>
        <v xml:space="preserve"> </v>
      </c>
      <c r="CD71" s="120" t="str">
        <f t="shared" si="27"/>
        <v xml:space="preserve"> </v>
      </c>
      <c r="CE71" s="417" t="str">
        <f t="shared" si="28"/>
        <v xml:space="preserve"> </v>
      </c>
      <c r="CF71" s="115"/>
      <c r="CG71" s="115" t="str">
        <f t="shared" si="29"/>
        <v xml:space="preserve"> </v>
      </c>
      <c r="CH71" s="120" t="str">
        <f t="shared" si="30"/>
        <v xml:space="preserve"> </v>
      </c>
      <c r="CI71" s="417" t="str">
        <f t="shared" si="31"/>
        <v xml:space="preserve"> </v>
      </c>
      <c r="CJ71" s="115"/>
      <c r="CK71" s="115" t="str">
        <f t="shared" si="32"/>
        <v xml:space="preserve"> </v>
      </c>
      <c r="CL71" s="120" t="str">
        <f t="shared" si="33"/>
        <v xml:space="preserve"> </v>
      </c>
      <c r="CM71" s="417" t="str">
        <f t="shared" si="35"/>
        <v xml:space="preserve"> </v>
      </c>
      <c r="IS71" s="103">
        <v>2.2999999999999998</v>
      </c>
    </row>
    <row r="72" spans="2:253" s="74" customFormat="1" ht="17.100000000000001" hidden="1" customHeight="1" x14ac:dyDescent="0.25">
      <c r="B72" s="504">
        <f>IF(OR('KB Duct Parts'!BO$16=4,'KB Duct Parts'!BO$16=2,'KB Duct Parts'!BO$16=3),'KB Duct Parts'!Z24,0)</f>
        <v>0</v>
      </c>
      <c r="C72" s="508">
        <v>11110</v>
      </c>
      <c r="D72" s="506">
        <f t="shared" si="0"/>
        <v>11110</v>
      </c>
      <c r="E72" s="504" t="s">
        <v>867</v>
      </c>
      <c r="F72" s="508" t="str">
        <f t="shared" si="10"/>
        <v xml:space="preserve"> </v>
      </c>
      <c r="G72" s="509" t="s">
        <v>619</v>
      </c>
      <c r="H72" s="504"/>
      <c r="I72" s="1035" t="s">
        <v>10</v>
      </c>
      <c r="J72" s="1036"/>
      <c r="K72" s="516"/>
      <c r="L72" s="519"/>
      <c r="M72" s="517" t="str">
        <f t="shared" si="34"/>
        <v>Y</v>
      </c>
      <c r="N72" s="514">
        <f t="shared" si="11"/>
        <v>3</v>
      </c>
      <c r="O72" s="518">
        <f t="shared" si="1"/>
        <v>0</v>
      </c>
      <c r="P72" s="680">
        <f>'KB Duct Parts'!$AE$3</f>
        <v>0</v>
      </c>
      <c r="Q72" s="681">
        <f t="shared" si="12"/>
        <v>0</v>
      </c>
      <c r="R72" s="682">
        <f t="shared" si="13"/>
        <v>0</v>
      </c>
      <c r="S72" s="716">
        <f t="shared" si="2"/>
        <v>0.35</v>
      </c>
      <c r="T72" s="679">
        <f t="shared" si="14"/>
        <v>0</v>
      </c>
      <c r="U72" s="679">
        <f t="shared" si="15"/>
        <v>0</v>
      </c>
      <c r="Y72" s="120"/>
      <c r="AE72" s="75"/>
      <c r="AF72" s="370" t="s">
        <v>707</v>
      </c>
      <c r="AG72" s="374"/>
      <c r="AH72" s="378"/>
      <c r="AI72" s="381"/>
      <c r="AJ72" s="386"/>
      <c r="AK72" s="391"/>
      <c r="AL72" s="386"/>
      <c r="AM72" s="363">
        <v>1</v>
      </c>
      <c r="AN72" s="578">
        <v>3</v>
      </c>
      <c r="AO72" s="78">
        <f t="shared" si="16"/>
        <v>0</v>
      </c>
      <c r="AP72" s="78">
        <f t="shared" si="4"/>
        <v>0</v>
      </c>
      <c r="AQ72" s="78">
        <f t="shared" si="5"/>
        <v>0</v>
      </c>
      <c r="AR72" s="78">
        <f t="shared" si="6"/>
        <v>0</v>
      </c>
      <c r="AS72" s="78">
        <f t="shared" si="7"/>
        <v>0</v>
      </c>
      <c r="AT72" s="78">
        <f t="shared" si="8"/>
        <v>0</v>
      </c>
      <c r="AU72" s="74" t="s">
        <v>717</v>
      </c>
      <c r="AV72" s="115"/>
      <c r="AW72" s="395"/>
      <c r="AX72" s="395">
        <v>0</v>
      </c>
      <c r="AY72" s="395">
        <v>0</v>
      </c>
      <c r="AZ72" s="395">
        <v>0</v>
      </c>
      <c r="BA72" s="395">
        <v>0</v>
      </c>
      <c r="BB72" s="395">
        <v>0</v>
      </c>
      <c r="BC72" s="395">
        <v>0</v>
      </c>
      <c r="BD72" s="115"/>
      <c r="BE72" s="115"/>
      <c r="BF72" s="115"/>
      <c r="BG72" s="115"/>
      <c r="BH72" s="115"/>
      <c r="BI72" s="115"/>
      <c r="BJ72" s="115"/>
      <c r="BK72" s="115"/>
      <c r="BQ72" s="74" t="str">
        <f t="shared" si="17"/>
        <v xml:space="preserve"> </v>
      </c>
      <c r="BR72" s="120" t="str">
        <f t="shared" si="18"/>
        <v xml:space="preserve"> </v>
      </c>
      <c r="BS72" s="120" t="str">
        <f t="shared" si="19"/>
        <v xml:space="preserve"> </v>
      </c>
      <c r="BU72" s="74" t="str">
        <f t="shared" si="20"/>
        <v xml:space="preserve"> </v>
      </c>
      <c r="BV72" s="120" t="str">
        <f t="shared" si="21"/>
        <v xml:space="preserve"> </v>
      </c>
      <c r="BW72" s="120" t="str">
        <f t="shared" si="22"/>
        <v xml:space="preserve">  </v>
      </c>
      <c r="BY72" s="74" t="str">
        <f t="shared" si="23"/>
        <v xml:space="preserve"> </v>
      </c>
      <c r="BZ72" s="120" t="str">
        <f t="shared" si="24"/>
        <v xml:space="preserve"> </v>
      </c>
      <c r="CA72" s="120" t="str">
        <f t="shared" si="25"/>
        <v xml:space="preserve"> </v>
      </c>
      <c r="CC72" s="115" t="str">
        <f t="shared" si="26"/>
        <v xml:space="preserve"> </v>
      </c>
      <c r="CD72" s="120" t="str">
        <f t="shared" si="27"/>
        <v xml:space="preserve"> </v>
      </c>
      <c r="CE72" s="417" t="str">
        <f t="shared" si="28"/>
        <v xml:space="preserve"> </v>
      </c>
      <c r="CF72" s="115"/>
      <c r="CG72" s="115" t="str">
        <f t="shared" si="29"/>
        <v xml:space="preserve"> </v>
      </c>
      <c r="CH72" s="120" t="str">
        <f t="shared" si="30"/>
        <v xml:space="preserve"> </v>
      </c>
      <c r="CI72" s="417" t="str">
        <f t="shared" si="31"/>
        <v xml:space="preserve"> </v>
      </c>
      <c r="CJ72" s="115"/>
      <c r="CK72" s="115" t="str">
        <f t="shared" si="32"/>
        <v xml:space="preserve"> </v>
      </c>
      <c r="CL72" s="120" t="str">
        <f t="shared" si="33"/>
        <v xml:space="preserve"> </v>
      </c>
      <c r="CM72" s="417" t="str">
        <f t="shared" si="35"/>
        <v xml:space="preserve"> </v>
      </c>
      <c r="IS72" s="103">
        <v>2.4</v>
      </c>
    </row>
    <row r="73" spans="2:253" s="74" customFormat="1" ht="17.100000000000001" hidden="1" customHeight="1" x14ac:dyDescent="0.25">
      <c r="B73" s="504">
        <f>IF(OR('KB Duct Parts'!BO$16=4,'KB Duct Parts'!BO$16=2,'KB Duct Parts'!BO$16=3),'KB Duct Parts'!Z25,0)</f>
        <v>0</v>
      </c>
      <c r="C73" s="508">
        <v>11111</v>
      </c>
      <c r="D73" s="506">
        <f t="shared" si="0"/>
        <v>11111</v>
      </c>
      <c r="E73" s="504" t="s">
        <v>868</v>
      </c>
      <c r="F73" s="508" t="str">
        <f t="shared" si="10"/>
        <v xml:space="preserve"> </v>
      </c>
      <c r="G73" s="509" t="s">
        <v>620</v>
      </c>
      <c r="H73" s="504"/>
      <c r="I73" s="1035" t="s">
        <v>10</v>
      </c>
      <c r="J73" s="1036"/>
      <c r="K73" s="516"/>
      <c r="L73" s="519"/>
      <c r="M73" s="517" t="str">
        <f t="shared" si="34"/>
        <v>Y</v>
      </c>
      <c r="N73" s="514">
        <f t="shared" si="11"/>
        <v>3.3</v>
      </c>
      <c r="O73" s="518">
        <f t="shared" si="1"/>
        <v>0</v>
      </c>
      <c r="P73" s="680">
        <f>'KB Duct Parts'!$AE$3</f>
        <v>0</v>
      </c>
      <c r="Q73" s="681">
        <f t="shared" si="12"/>
        <v>0</v>
      </c>
      <c r="R73" s="682">
        <f t="shared" si="13"/>
        <v>0</v>
      </c>
      <c r="S73" s="716">
        <f t="shared" si="2"/>
        <v>0.35</v>
      </c>
      <c r="T73" s="679">
        <f t="shared" si="14"/>
        <v>0</v>
      </c>
      <c r="U73" s="679">
        <f t="shared" si="15"/>
        <v>0</v>
      </c>
      <c r="Y73" s="120"/>
      <c r="AE73" s="75"/>
      <c r="AF73" s="370" t="s">
        <v>707</v>
      </c>
      <c r="AG73" s="374"/>
      <c r="AH73" s="378"/>
      <c r="AI73" s="381"/>
      <c r="AJ73" s="386"/>
      <c r="AK73" s="391"/>
      <c r="AL73" s="386"/>
      <c r="AM73" s="363">
        <v>1</v>
      </c>
      <c r="AN73" s="578">
        <v>3.3</v>
      </c>
      <c r="AO73" s="78">
        <f t="shared" si="16"/>
        <v>0</v>
      </c>
      <c r="AP73" s="78">
        <f t="shared" si="4"/>
        <v>0</v>
      </c>
      <c r="AQ73" s="78">
        <f t="shared" si="5"/>
        <v>0</v>
      </c>
      <c r="AR73" s="78">
        <f t="shared" si="6"/>
        <v>0</v>
      </c>
      <c r="AS73" s="78">
        <f t="shared" si="7"/>
        <v>0</v>
      </c>
      <c r="AT73" s="78">
        <f t="shared" si="8"/>
        <v>0</v>
      </c>
      <c r="AU73" s="74" t="s">
        <v>717</v>
      </c>
      <c r="AV73" s="115"/>
      <c r="AW73" s="395"/>
      <c r="AX73" s="395">
        <v>0</v>
      </c>
      <c r="AY73" s="395">
        <v>0</v>
      </c>
      <c r="AZ73" s="395">
        <v>0</v>
      </c>
      <c r="BA73" s="395">
        <v>0</v>
      </c>
      <c r="BB73" s="395">
        <v>0</v>
      </c>
      <c r="BC73" s="395">
        <v>0</v>
      </c>
      <c r="BD73" s="115"/>
      <c r="BE73" s="115"/>
      <c r="BF73" s="115"/>
      <c r="BG73" s="115"/>
      <c r="BH73" s="115"/>
      <c r="BI73" s="115"/>
      <c r="BJ73" s="115"/>
      <c r="BK73" s="115"/>
      <c r="BQ73" s="74" t="str">
        <f t="shared" si="17"/>
        <v xml:space="preserve"> </v>
      </c>
      <c r="BR73" s="120" t="str">
        <f t="shared" si="18"/>
        <v xml:space="preserve"> </v>
      </c>
      <c r="BS73" s="120" t="str">
        <f t="shared" si="19"/>
        <v xml:space="preserve"> </v>
      </c>
      <c r="BU73" s="74" t="str">
        <f t="shared" si="20"/>
        <v xml:space="preserve"> </v>
      </c>
      <c r="BV73" s="120" t="str">
        <f t="shared" si="21"/>
        <v xml:space="preserve"> </v>
      </c>
      <c r="BW73" s="120" t="str">
        <f t="shared" si="22"/>
        <v xml:space="preserve">  </v>
      </c>
      <c r="BY73" s="74" t="str">
        <f t="shared" si="23"/>
        <v xml:space="preserve"> </v>
      </c>
      <c r="BZ73" s="120" t="str">
        <f t="shared" si="24"/>
        <v xml:space="preserve"> </v>
      </c>
      <c r="CA73" s="120" t="str">
        <f t="shared" si="25"/>
        <v xml:space="preserve"> </v>
      </c>
      <c r="CC73" s="115" t="str">
        <f t="shared" si="26"/>
        <v xml:space="preserve"> </v>
      </c>
      <c r="CD73" s="120" t="str">
        <f t="shared" si="27"/>
        <v xml:space="preserve"> </v>
      </c>
      <c r="CE73" s="417" t="str">
        <f t="shared" si="28"/>
        <v xml:space="preserve"> </v>
      </c>
      <c r="CF73" s="115"/>
      <c r="CG73" s="115" t="str">
        <f t="shared" si="29"/>
        <v xml:space="preserve"> </v>
      </c>
      <c r="CH73" s="120" t="str">
        <f t="shared" si="30"/>
        <v xml:space="preserve"> </v>
      </c>
      <c r="CI73" s="417" t="str">
        <f t="shared" si="31"/>
        <v xml:space="preserve"> </v>
      </c>
      <c r="CJ73" s="115"/>
      <c r="CK73" s="115" t="str">
        <f t="shared" si="32"/>
        <v xml:space="preserve"> </v>
      </c>
      <c r="CL73" s="120" t="str">
        <f t="shared" si="33"/>
        <v xml:space="preserve"> </v>
      </c>
      <c r="CM73" s="417" t="str">
        <f t="shared" si="35"/>
        <v xml:space="preserve"> </v>
      </c>
      <c r="IS73" s="103">
        <v>2.6</v>
      </c>
    </row>
    <row r="74" spans="2:253" s="74" customFormat="1" ht="17.100000000000001" hidden="1" customHeight="1" x14ac:dyDescent="0.25">
      <c r="B74" s="504">
        <f>IF(OR('KB Duct Parts'!BO$16=4,'KB Duct Parts'!BO$16=2,'KB Duct Parts'!BO$16=3),'KB Duct Parts'!Z26,0)</f>
        <v>0</v>
      </c>
      <c r="C74" s="508">
        <v>11112</v>
      </c>
      <c r="D74" s="506">
        <f t="shared" si="0"/>
        <v>11112</v>
      </c>
      <c r="E74" s="504" t="s">
        <v>869</v>
      </c>
      <c r="F74" s="508" t="str">
        <f t="shared" si="10"/>
        <v xml:space="preserve"> </v>
      </c>
      <c r="G74" s="509" t="s">
        <v>621</v>
      </c>
      <c r="H74" s="504"/>
      <c r="I74" s="1035" t="s">
        <v>10</v>
      </c>
      <c r="J74" s="1036"/>
      <c r="K74" s="516"/>
      <c r="L74" s="519"/>
      <c r="M74" s="517" t="str">
        <f t="shared" si="34"/>
        <v>Y</v>
      </c>
      <c r="N74" s="514">
        <f t="shared" si="11"/>
        <v>3.3</v>
      </c>
      <c r="O74" s="518">
        <f t="shared" si="1"/>
        <v>0</v>
      </c>
      <c r="P74" s="680">
        <f>'KB Duct Parts'!$AE$3</f>
        <v>0</v>
      </c>
      <c r="Q74" s="681">
        <f t="shared" si="12"/>
        <v>0</v>
      </c>
      <c r="R74" s="682">
        <f t="shared" si="13"/>
        <v>0</v>
      </c>
      <c r="S74" s="716">
        <f t="shared" si="2"/>
        <v>0.35</v>
      </c>
      <c r="T74" s="679">
        <f t="shared" si="14"/>
        <v>0</v>
      </c>
      <c r="U74" s="679">
        <f t="shared" si="15"/>
        <v>0</v>
      </c>
      <c r="Y74" s="120"/>
      <c r="AE74" s="75"/>
      <c r="AF74" s="370" t="s">
        <v>707</v>
      </c>
      <c r="AG74" s="374"/>
      <c r="AH74" s="378"/>
      <c r="AI74" s="381"/>
      <c r="AJ74" s="386"/>
      <c r="AK74" s="391"/>
      <c r="AL74" s="386"/>
      <c r="AM74" s="363">
        <v>1</v>
      </c>
      <c r="AN74" s="578">
        <v>3.3</v>
      </c>
      <c r="AO74" s="78">
        <f t="shared" si="16"/>
        <v>0</v>
      </c>
      <c r="AP74" s="78">
        <f t="shared" si="4"/>
        <v>0</v>
      </c>
      <c r="AQ74" s="78">
        <f t="shared" si="5"/>
        <v>0</v>
      </c>
      <c r="AR74" s="78">
        <f t="shared" si="6"/>
        <v>0</v>
      </c>
      <c r="AS74" s="78">
        <f t="shared" si="7"/>
        <v>0</v>
      </c>
      <c r="AT74" s="78">
        <f t="shared" si="8"/>
        <v>0</v>
      </c>
      <c r="AU74" s="74" t="s">
        <v>717</v>
      </c>
      <c r="AV74" s="115"/>
      <c r="AW74" s="395"/>
      <c r="AX74" s="395">
        <v>0</v>
      </c>
      <c r="AY74" s="395">
        <v>0</v>
      </c>
      <c r="AZ74" s="395">
        <v>0</v>
      </c>
      <c r="BA74" s="395">
        <v>0</v>
      </c>
      <c r="BB74" s="395">
        <v>0</v>
      </c>
      <c r="BC74" s="395">
        <v>0</v>
      </c>
      <c r="BD74" s="115"/>
      <c r="BE74" s="115"/>
      <c r="BF74" s="115"/>
      <c r="BG74" s="115"/>
      <c r="BH74" s="115"/>
      <c r="BI74" s="115"/>
      <c r="BJ74" s="115"/>
      <c r="BK74" s="115"/>
      <c r="BQ74" s="74" t="str">
        <f t="shared" si="17"/>
        <v xml:space="preserve"> </v>
      </c>
      <c r="BR74" s="120" t="str">
        <f t="shared" si="18"/>
        <v xml:space="preserve"> </v>
      </c>
      <c r="BS74" s="120" t="str">
        <f t="shared" si="19"/>
        <v xml:space="preserve"> </v>
      </c>
      <c r="BU74" s="74" t="str">
        <f t="shared" si="20"/>
        <v xml:space="preserve"> </v>
      </c>
      <c r="BV74" s="120" t="str">
        <f t="shared" si="21"/>
        <v xml:space="preserve"> </v>
      </c>
      <c r="BW74" s="120" t="str">
        <f t="shared" si="22"/>
        <v xml:space="preserve">  </v>
      </c>
      <c r="BY74" s="74" t="str">
        <f t="shared" si="23"/>
        <v xml:space="preserve"> </v>
      </c>
      <c r="BZ74" s="120" t="str">
        <f t="shared" si="24"/>
        <v xml:space="preserve"> </v>
      </c>
      <c r="CA74" s="120" t="str">
        <f t="shared" si="25"/>
        <v xml:space="preserve"> </v>
      </c>
      <c r="CC74" s="115" t="str">
        <f t="shared" si="26"/>
        <v xml:space="preserve"> </v>
      </c>
      <c r="CD74" s="120" t="str">
        <f t="shared" si="27"/>
        <v xml:space="preserve"> </v>
      </c>
      <c r="CE74" s="417" t="str">
        <f t="shared" si="28"/>
        <v xml:space="preserve"> </v>
      </c>
      <c r="CF74" s="115"/>
      <c r="CG74" s="115" t="str">
        <f t="shared" si="29"/>
        <v xml:space="preserve"> </v>
      </c>
      <c r="CH74" s="120" t="str">
        <f t="shared" si="30"/>
        <v xml:space="preserve"> </v>
      </c>
      <c r="CI74" s="417" t="str">
        <f t="shared" si="31"/>
        <v xml:space="preserve"> </v>
      </c>
      <c r="CJ74" s="115"/>
      <c r="CK74" s="115" t="str">
        <f t="shared" si="32"/>
        <v xml:space="preserve"> </v>
      </c>
      <c r="CL74" s="120" t="str">
        <f t="shared" si="33"/>
        <v xml:space="preserve"> </v>
      </c>
      <c r="CM74" s="417" t="str">
        <f t="shared" si="35"/>
        <v xml:space="preserve"> </v>
      </c>
      <c r="IS74" s="103">
        <v>2.6</v>
      </c>
    </row>
    <row r="75" spans="2:253" s="74" customFormat="1" ht="17.100000000000001" hidden="1" customHeight="1" x14ac:dyDescent="0.25">
      <c r="B75" s="504">
        <f>IF(OR('KB Duct Parts'!BO$16=4,'KB Duct Parts'!BO$16=2,'KB Duct Parts'!BO$16=3),'KB Duct Parts'!Z27,0)</f>
        <v>0</v>
      </c>
      <c r="C75" s="508">
        <v>11113</v>
      </c>
      <c r="D75" s="506">
        <f t="shared" si="0"/>
        <v>11113</v>
      </c>
      <c r="E75" s="504" t="s">
        <v>870</v>
      </c>
      <c r="F75" s="508" t="str">
        <f t="shared" si="10"/>
        <v xml:space="preserve"> </v>
      </c>
      <c r="G75" s="509" t="s">
        <v>622</v>
      </c>
      <c r="H75" s="504"/>
      <c r="I75" s="1035" t="s">
        <v>10</v>
      </c>
      <c r="J75" s="1036"/>
      <c r="K75" s="516"/>
      <c r="L75" s="519"/>
      <c r="M75" s="517" t="str">
        <f t="shared" si="34"/>
        <v>Y</v>
      </c>
      <c r="N75" s="514">
        <f t="shared" si="11"/>
        <v>4.5</v>
      </c>
      <c r="O75" s="518">
        <f t="shared" si="1"/>
        <v>0</v>
      </c>
      <c r="P75" s="680">
        <f>'KB Duct Parts'!$AE$3</f>
        <v>0</v>
      </c>
      <c r="Q75" s="681">
        <f t="shared" si="12"/>
        <v>0</v>
      </c>
      <c r="R75" s="682">
        <f t="shared" si="13"/>
        <v>0</v>
      </c>
      <c r="S75" s="716">
        <f t="shared" si="2"/>
        <v>0.35</v>
      </c>
      <c r="T75" s="679">
        <f t="shared" si="14"/>
        <v>0</v>
      </c>
      <c r="U75" s="679">
        <f t="shared" si="15"/>
        <v>0</v>
      </c>
      <c r="Y75" s="120"/>
      <c r="AE75" s="75"/>
      <c r="AF75" s="370" t="s">
        <v>707</v>
      </c>
      <c r="AG75" s="374"/>
      <c r="AH75" s="378"/>
      <c r="AI75" s="381"/>
      <c r="AJ75" s="386"/>
      <c r="AK75" s="391"/>
      <c r="AL75" s="386"/>
      <c r="AM75" s="363">
        <v>1</v>
      </c>
      <c r="AN75" s="578">
        <v>4.5</v>
      </c>
      <c r="AO75" s="78">
        <f t="shared" si="16"/>
        <v>0</v>
      </c>
      <c r="AP75" s="78">
        <f t="shared" si="4"/>
        <v>0</v>
      </c>
      <c r="AQ75" s="78">
        <f t="shared" si="5"/>
        <v>0</v>
      </c>
      <c r="AR75" s="78">
        <f t="shared" si="6"/>
        <v>0</v>
      </c>
      <c r="AS75" s="78">
        <f t="shared" si="7"/>
        <v>0</v>
      </c>
      <c r="AT75" s="78">
        <f t="shared" si="8"/>
        <v>0</v>
      </c>
      <c r="AU75" s="74" t="s">
        <v>717</v>
      </c>
      <c r="AV75" s="115"/>
      <c r="AW75" s="395"/>
      <c r="AX75" s="395">
        <v>0</v>
      </c>
      <c r="AY75" s="395">
        <v>0</v>
      </c>
      <c r="AZ75" s="395">
        <v>0</v>
      </c>
      <c r="BA75" s="395">
        <v>0</v>
      </c>
      <c r="BB75" s="395">
        <v>0</v>
      </c>
      <c r="BC75" s="395">
        <v>0</v>
      </c>
      <c r="BD75" s="115"/>
      <c r="BE75" s="115"/>
      <c r="BF75" s="115"/>
      <c r="BG75" s="115"/>
      <c r="BH75" s="115"/>
      <c r="BI75" s="115"/>
      <c r="BJ75" s="115"/>
      <c r="BK75" s="115"/>
      <c r="BQ75" s="74" t="str">
        <f t="shared" si="17"/>
        <v xml:space="preserve"> </v>
      </c>
      <c r="BR75" s="120" t="str">
        <f t="shared" si="18"/>
        <v xml:space="preserve"> </v>
      </c>
      <c r="BS75" s="120" t="str">
        <f t="shared" si="19"/>
        <v xml:space="preserve"> </v>
      </c>
      <c r="BU75" s="74" t="str">
        <f t="shared" si="20"/>
        <v xml:space="preserve"> </v>
      </c>
      <c r="BV75" s="120" t="str">
        <f t="shared" si="21"/>
        <v xml:space="preserve"> </v>
      </c>
      <c r="BW75" s="120" t="str">
        <f t="shared" si="22"/>
        <v xml:space="preserve">  </v>
      </c>
      <c r="BY75" s="74" t="str">
        <f t="shared" si="23"/>
        <v xml:space="preserve"> </v>
      </c>
      <c r="BZ75" s="120" t="str">
        <f t="shared" si="24"/>
        <v xml:space="preserve"> </v>
      </c>
      <c r="CA75" s="120" t="str">
        <f t="shared" si="25"/>
        <v xml:space="preserve"> </v>
      </c>
      <c r="CC75" s="115" t="str">
        <f t="shared" si="26"/>
        <v xml:space="preserve"> </v>
      </c>
      <c r="CD75" s="120" t="str">
        <f t="shared" si="27"/>
        <v xml:space="preserve"> </v>
      </c>
      <c r="CE75" s="417" t="str">
        <f t="shared" si="28"/>
        <v xml:space="preserve"> </v>
      </c>
      <c r="CF75" s="115"/>
      <c r="CG75" s="115" t="str">
        <f t="shared" si="29"/>
        <v xml:space="preserve"> </v>
      </c>
      <c r="CH75" s="120" t="str">
        <f t="shared" si="30"/>
        <v xml:space="preserve"> </v>
      </c>
      <c r="CI75" s="417" t="str">
        <f t="shared" si="31"/>
        <v xml:space="preserve"> </v>
      </c>
      <c r="CJ75" s="115"/>
      <c r="CK75" s="115" t="str">
        <f t="shared" si="32"/>
        <v xml:space="preserve"> </v>
      </c>
      <c r="CL75" s="120" t="str">
        <f t="shared" si="33"/>
        <v xml:space="preserve"> </v>
      </c>
      <c r="CM75" s="417" t="str">
        <f t="shared" si="35"/>
        <v xml:space="preserve"> </v>
      </c>
      <c r="IS75" s="103">
        <v>3.6</v>
      </c>
    </row>
    <row r="76" spans="2:253" s="74" customFormat="1" ht="17.100000000000001" hidden="1" customHeight="1" x14ac:dyDescent="0.25">
      <c r="B76" s="504">
        <f>IF(OR('KB Duct Parts'!BO$16=4,'KB Duct Parts'!BO$16=2,'KB Duct Parts'!BO$16=3),'KB Duct Parts'!Z28,0)</f>
        <v>0</v>
      </c>
      <c r="C76" s="508">
        <v>11114</v>
      </c>
      <c r="D76" s="506">
        <f t="shared" si="0"/>
        <v>11114</v>
      </c>
      <c r="E76" s="504" t="s">
        <v>871</v>
      </c>
      <c r="F76" s="508" t="str">
        <f t="shared" si="10"/>
        <v xml:space="preserve"> </v>
      </c>
      <c r="G76" s="521" t="s">
        <v>623</v>
      </c>
      <c r="H76" s="504"/>
      <c r="I76" s="1035" t="s">
        <v>10</v>
      </c>
      <c r="J76" s="1036"/>
      <c r="K76" s="516"/>
      <c r="L76" s="519"/>
      <c r="M76" s="517" t="str">
        <f t="shared" si="34"/>
        <v>Y</v>
      </c>
      <c r="N76" s="514">
        <f t="shared" si="11"/>
        <v>4.5</v>
      </c>
      <c r="O76" s="518">
        <f t="shared" si="1"/>
        <v>0</v>
      </c>
      <c r="P76" s="680">
        <f>'KB Duct Parts'!$AE$3</f>
        <v>0</v>
      </c>
      <c r="Q76" s="681">
        <f t="shared" si="12"/>
        <v>0</v>
      </c>
      <c r="R76" s="682">
        <f t="shared" si="13"/>
        <v>0</v>
      </c>
      <c r="S76" s="716">
        <f t="shared" si="2"/>
        <v>0.35</v>
      </c>
      <c r="T76" s="679">
        <f t="shared" si="14"/>
        <v>0</v>
      </c>
      <c r="U76" s="679">
        <f t="shared" si="15"/>
        <v>0</v>
      </c>
      <c r="Y76" s="120"/>
      <c r="AE76" s="75"/>
      <c r="AF76" s="370" t="s">
        <v>707</v>
      </c>
      <c r="AG76" s="374"/>
      <c r="AH76" s="378"/>
      <c r="AI76" s="381"/>
      <c r="AJ76" s="386"/>
      <c r="AK76" s="391"/>
      <c r="AL76" s="386"/>
      <c r="AM76" s="363">
        <v>1</v>
      </c>
      <c r="AN76" s="578">
        <v>4.5</v>
      </c>
      <c r="AO76" s="78">
        <f t="shared" si="16"/>
        <v>0</v>
      </c>
      <c r="AP76" s="78">
        <f t="shared" si="4"/>
        <v>0</v>
      </c>
      <c r="AQ76" s="78">
        <f t="shared" si="5"/>
        <v>0</v>
      </c>
      <c r="AR76" s="78">
        <f t="shared" si="6"/>
        <v>0</v>
      </c>
      <c r="AS76" s="78">
        <f t="shared" si="7"/>
        <v>0</v>
      </c>
      <c r="AT76" s="78">
        <f t="shared" si="8"/>
        <v>0</v>
      </c>
      <c r="AU76" s="74" t="s">
        <v>717</v>
      </c>
      <c r="AV76" s="115"/>
      <c r="AW76" s="395"/>
      <c r="AX76" s="395">
        <v>0</v>
      </c>
      <c r="AY76" s="395">
        <v>0</v>
      </c>
      <c r="AZ76" s="395">
        <v>0</v>
      </c>
      <c r="BA76" s="395">
        <v>0</v>
      </c>
      <c r="BB76" s="395">
        <v>0</v>
      </c>
      <c r="BC76" s="395">
        <v>0</v>
      </c>
      <c r="BD76" s="115"/>
      <c r="BE76" s="115"/>
      <c r="BF76" s="115"/>
      <c r="BG76" s="115"/>
      <c r="BH76" s="115"/>
      <c r="BI76" s="115"/>
      <c r="BJ76" s="115"/>
      <c r="BK76" s="115"/>
      <c r="BQ76" s="74" t="str">
        <f t="shared" si="17"/>
        <v xml:space="preserve"> </v>
      </c>
      <c r="BR76" s="120" t="str">
        <f t="shared" si="18"/>
        <v xml:space="preserve"> </v>
      </c>
      <c r="BS76" s="120" t="str">
        <f t="shared" si="19"/>
        <v xml:space="preserve"> </v>
      </c>
      <c r="BU76" s="74" t="str">
        <f t="shared" si="20"/>
        <v xml:space="preserve"> </v>
      </c>
      <c r="BV76" s="120" t="str">
        <f t="shared" si="21"/>
        <v xml:space="preserve"> </v>
      </c>
      <c r="BW76" s="120" t="str">
        <f t="shared" si="22"/>
        <v xml:space="preserve">  </v>
      </c>
      <c r="BY76" s="74" t="str">
        <f t="shared" si="23"/>
        <v xml:space="preserve"> </v>
      </c>
      <c r="BZ76" s="120" t="str">
        <f t="shared" si="24"/>
        <v xml:space="preserve"> </v>
      </c>
      <c r="CA76" s="120" t="str">
        <f t="shared" si="25"/>
        <v xml:space="preserve"> </v>
      </c>
      <c r="CC76" s="115" t="str">
        <f t="shared" si="26"/>
        <v xml:space="preserve"> </v>
      </c>
      <c r="CD76" s="120" t="str">
        <f t="shared" si="27"/>
        <v xml:space="preserve"> </v>
      </c>
      <c r="CE76" s="417" t="str">
        <f t="shared" si="28"/>
        <v xml:space="preserve"> </v>
      </c>
      <c r="CF76" s="115"/>
      <c r="CG76" s="115" t="str">
        <f t="shared" si="29"/>
        <v xml:space="preserve"> </v>
      </c>
      <c r="CH76" s="120" t="str">
        <f t="shared" si="30"/>
        <v xml:space="preserve"> </v>
      </c>
      <c r="CI76" s="417" t="str">
        <f t="shared" si="31"/>
        <v xml:space="preserve"> </v>
      </c>
      <c r="CJ76" s="115"/>
      <c r="CK76" s="115" t="str">
        <f t="shared" si="32"/>
        <v xml:space="preserve"> </v>
      </c>
      <c r="CL76" s="120" t="str">
        <f t="shared" si="33"/>
        <v xml:space="preserve"> </v>
      </c>
      <c r="CM76" s="417" t="str">
        <f t="shared" si="35"/>
        <v xml:space="preserve"> </v>
      </c>
      <c r="IS76" s="103">
        <v>3.6</v>
      </c>
    </row>
    <row r="77" spans="2:253" s="74" customFormat="1" ht="17.100000000000001" hidden="1" customHeight="1" x14ac:dyDescent="0.25">
      <c r="B77" s="504">
        <f>IF(OR('KB Duct Parts'!BO$16=4,'KB Duct Parts'!BO$16=2,'KB Duct Parts'!BO$16=3),'KB Duct Parts'!Z29,0)</f>
        <v>0</v>
      </c>
      <c r="C77" s="508">
        <v>11115</v>
      </c>
      <c r="D77" s="506">
        <f t="shared" si="0"/>
        <v>11115</v>
      </c>
      <c r="E77" s="504" t="s">
        <v>872</v>
      </c>
      <c r="F77" s="508" t="str">
        <f t="shared" si="10"/>
        <v xml:space="preserve"> </v>
      </c>
      <c r="G77" s="509" t="s">
        <v>624</v>
      </c>
      <c r="H77" s="504"/>
      <c r="I77" s="1035" t="s">
        <v>10</v>
      </c>
      <c r="J77" s="1036"/>
      <c r="K77" s="516"/>
      <c r="L77" s="519"/>
      <c r="M77" s="517" t="str">
        <f t="shared" si="34"/>
        <v>Y</v>
      </c>
      <c r="N77" s="514">
        <f t="shared" si="11"/>
        <v>4.5</v>
      </c>
      <c r="O77" s="518">
        <f t="shared" si="1"/>
        <v>0</v>
      </c>
      <c r="P77" s="680">
        <f>'KB Duct Parts'!$AE$3</f>
        <v>0</v>
      </c>
      <c r="Q77" s="681">
        <f t="shared" si="12"/>
        <v>0</v>
      </c>
      <c r="R77" s="682">
        <f t="shared" si="13"/>
        <v>0</v>
      </c>
      <c r="S77" s="716">
        <f t="shared" si="2"/>
        <v>0.35</v>
      </c>
      <c r="T77" s="679">
        <f t="shared" si="14"/>
        <v>0</v>
      </c>
      <c r="U77" s="679">
        <f t="shared" si="15"/>
        <v>0</v>
      </c>
      <c r="Y77" s="120"/>
      <c r="AE77" s="75"/>
      <c r="AF77" s="370" t="s">
        <v>707</v>
      </c>
      <c r="AG77" s="374"/>
      <c r="AH77" s="378"/>
      <c r="AI77" s="381"/>
      <c r="AJ77" s="386"/>
      <c r="AK77" s="391"/>
      <c r="AL77" s="386"/>
      <c r="AM77" s="363">
        <v>1</v>
      </c>
      <c r="AN77" s="578">
        <v>4.5</v>
      </c>
      <c r="AO77" s="78">
        <f t="shared" si="16"/>
        <v>0</v>
      </c>
      <c r="AP77" s="78">
        <f t="shared" si="4"/>
        <v>0</v>
      </c>
      <c r="AQ77" s="78">
        <f t="shared" si="5"/>
        <v>0</v>
      </c>
      <c r="AR77" s="78">
        <f t="shared" si="6"/>
        <v>0</v>
      </c>
      <c r="AS77" s="78">
        <f t="shared" si="7"/>
        <v>0</v>
      </c>
      <c r="AT77" s="78">
        <f t="shared" si="8"/>
        <v>0</v>
      </c>
      <c r="AU77" s="74" t="s">
        <v>717</v>
      </c>
      <c r="AV77" s="115"/>
      <c r="AW77" s="395"/>
      <c r="AX77" s="395">
        <v>0</v>
      </c>
      <c r="AY77" s="395">
        <v>0</v>
      </c>
      <c r="AZ77" s="395">
        <v>0</v>
      </c>
      <c r="BA77" s="395">
        <v>0</v>
      </c>
      <c r="BB77" s="395">
        <v>0</v>
      </c>
      <c r="BC77" s="395">
        <v>0</v>
      </c>
      <c r="BD77" s="115"/>
      <c r="BE77" s="115"/>
      <c r="BF77" s="115"/>
      <c r="BG77" s="115"/>
      <c r="BH77" s="115"/>
      <c r="BI77" s="115"/>
      <c r="BJ77" s="115"/>
      <c r="BK77" s="115"/>
      <c r="BQ77" s="74" t="str">
        <f t="shared" si="17"/>
        <v xml:space="preserve"> </v>
      </c>
      <c r="BR77" s="120" t="str">
        <f t="shared" si="18"/>
        <v xml:space="preserve"> </v>
      </c>
      <c r="BS77" s="120" t="str">
        <f t="shared" si="19"/>
        <v xml:space="preserve"> </v>
      </c>
      <c r="BU77" s="74" t="str">
        <f t="shared" si="20"/>
        <v xml:space="preserve"> </v>
      </c>
      <c r="BV77" s="120" t="str">
        <f t="shared" si="21"/>
        <v xml:space="preserve"> </v>
      </c>
      <c r="BW77" s="120" t="str">
        <f t="shared" si="22"/>
        <v xml:space="preserve">  </v>
      </c>
      <c r="BY77" s="74" t="str">
        <f t="shared" si="23"/>
        <v xml:space="preserve"> </v>
      </c>
      <c r="BZ77" s="120" t="str">
        <f t="shared" si="24"/>
        <v xml:space="preserve"> </v>
      </c>
      <c r="CA77" s="120" t="str">
        <f t="shared" si="25"/>
        <v xml:space="preserve"> </v>
      </c>
      <c r="CC77" s="115" t="str">
        <f t="shared" si="26"/>
        <v xml:space="preserve"> </v>
      </c>
      <c r="CD77" s="120" t="str">
        <f t="shared" si="27"/>
        <v xml:space="preserve"> </v>
      </c>
      <c r="CE77" s="417" t="str">
        <f t="shared" si="28"/>
        <v xml:space="preserve"> </v>
      </c>
      <c r="CF77" s="115"/>
      <c r="CG77" s="115" t="str">
        <f t="shared" si="29"/>
        <v xml:space="preserve"> </v>
      </c>
      <c r="CH77" s="120" t="str">
        <f t="shared" si="30"/>
        <v xml:space="preserve"> </v>
      </c>
      <c r="CI77" s="417" t="str">
        <f t="shared" si="31"/>
        <v xml:space="preserve"> </v>
      </c>
      <c r="CJ77" s="115"/>
      <c r="CK77" s="115" t="str">
        <f t="shared" si="32"/>
        <v xml:space="preserve"> </v>
      </c>
      <c r="CL77" s="120" t="str">
        <f t="shared" si="33"/>
        <v xml:space="preserve"> </v>
      </c>
      <c r="CM77" s="417" t="str">
        <f t="shared" si="35"/>
        <v xml:space="preserve"> </v>
      </c>
      <c r="IS77" s="103">
        <v>3.6</v>
      </c>
    </row>
    <row r="78" spans="2:253" s="74" customFormat="1" ht="17.100000000000001" hidden="1" customHeight="1" x14ac:dyDescent="0.25">
      <c r="B78" s="504">
        <f>IF(OR('KB Duct Parts'!BO$16=4,'KB Duct Parts'!BO$16=2,'KB Duct Parts'!BO$16=3),'KB Duct Parts'!Z30,0)</f>
        <v>0</v>
      </c>
      <c r="C78" s="508">
        <v>11116</v>
      </c>
      <c r="D78" s="506">
        <f t="shared" si="0"/>
        <v>11116</v>
      </c>
      <c r="E78" s="504" t="s">
        <v>873</v>
      </c>
      <c r="F78" s="508" t="str">
        <f t="shared" si="10"/>
        <v xml:space="preserve"> </v>
      </c>
      <c r="G78" s="509" t="s">
        <v>625</v>
      </c>
      <c r="H78" s="504"/>
      <c r="I78" s="1035" t="s">
        <v>10</v>
      </c>
      <c r="J78" s="1036"/>
      <c r="K78" s="516"/>
      <c r="L78" s="522"/>
      <c r="M78" s="517" t="str">
        <f t="shared" si="34"/>
        <v>Y</v>
      </c>
      <c r="N78" s="514">
        <f t="shared" si="11"/>
        <v>4.5</v>
      </c>
      <c r="O78" s="518">
        <f t="shared" si="1"/>
        <v>0</v>
      </c>
      <c r="P78" s="680">
        <f>'KB Duct Parts'!$AE$3</f>
        <v>0</v>
      </c>
      <c r="Q78" s="681">
        <f t="shared" si="12"/>
        <v>0</v>
      </c>
      <c r="R78" s="682">
        <f t="shared" si="13"/>
        <v>0</v>
      </c>
      <c r="S78" s="716">
        <f t="shared" si="2"/>
        <v>0.35</v>
      </c>
      <c r="T78" s="679">
        <f t="shared" si="14"/>
        <v>0</v>
      </c>
      <c r="U78" s="679">
        <f t="shared" si="15"/>
        <v>0</v>
      </c>
      <c r="Y78" s="120"/>
      <c r="AE78" s="75"/>
      <c r="AF78" s="370" t="s">
        <v>707</v>
      </c>
      <c r="AG78" s="374"/>
      <c r="AH78" s="378"/>
      <c r="AI78" s="381"/>
      <c r="AJ78" s="386"/>
      <c r="AK78" s="391"/>
      <c r="AL78" s="386"/>
      <c r="AM78" s="363">
        <v>1</v>
      </c>
      <c r="AN78" s="578">
        <v>4.5</v>
      </c>
      <c r="AO78" s="78">
        <f t="shared" si="16"/>
        <v>0</v>
      </c>
      <c r="AP78" s="78">
        <f t="shared" si="4"/>
        <v>0</v>
      </c>
      <c r="AQ78" s="78">
        <f t="shared" si="5"/>
        <v>0</v>
      </c>
      <c r="AR78" s="78">
        <f t="shared" si="6"/>
        <v>0</v>
      </c>
      <c r="AS78" s="78">
        <f t="shared" si="7"/>
        <v>0</v>
      </c>
      <c r="AT78" s="78">
        <f t="shared" si="8"/>
        <v>0</v>
      </c>
      <c r="AU78" s="74" t="s">
        <v>717</v>
      </c>
      <c r="AV78" s="115"/>
      <c r="AW78" s="395"/>
      <c r="AX78" s="395">
        <v>0</v>
      </c>
      <c r="AY78" s="395">
        <v>0</v>
      </c>
      <c r="AZ78" s="395">
        <v>0</v>
      </c>
      <c r="BA78" s="395">
        <v>0</v>
      </c>
      <c r="BB78" s="395">
        <v>0</v>
      </c>
      <c r="BC78" s="395">
        <v>0</v>
      </c>
      <c r="BD78" s="115"/>
      <c r="BE78" s="115"/>
      <c r="BF78" s="115"/>
      <c r="BG78" s="115"/>
      <c r="BH78" s="115"/>
      <c r="BI78" s="115"/>
      <c r="BJ78" s="115"/>
      <c r="BK78" s="115"/>
      <c r="BQ78" s="74" t="str">
        <f t="shared" si="17"/>
        <v xml:space="preserve"> </v>
      </c>
      <c r="BR78" s="120" t="str">
        <f t="shared" si="18"/>
        <v xml:space="preserve"> </v>
      </c>
      <c r="BS78" s="120" t="str">
        <f t="shared" si="19"/>
        <v xml:space="preserve"> </v>
      </c>
      <c r="BU78" s="74" t="str">
        <f t="shared" si="20"/>
        <v xml:space="preserve"> </v>
      </c>
      <c r="BV78" s="120" t="str">
        <f t="shared" si="21"/>
        <v xml:space="preserve"> </v>
      </c>
      <c r="BW78" s="120" t="str">
        <f t="shared" si="22"/>
        <v xml:space="preserve">  </v>
      </c>
      <c r="BY78" s="74" t="str">
        <f t="shared" si="23"/>
        <v xml:space="preserve"> </v>
      </c>
      <c r="BZ78" s="120" t="str">
        <f t="shared" si="24"/>
        <v xml:space="preserve"> </v>
      </c>
      <c r="CA78" s="120" t="str">
        <f t="shared" si="25"/>
        <v xml:space="preserve"> </v>
      </c>
      <c r="CC78" s="115" t="str">
        <f t="shared" si="26"/>
        <v xml:space="preserve"> </v>
      </c>
      <c r="CD78" s="120" t="str">
        <f t="shared" si="27"/>
        <v xml:space="preserve"> </v>
      </c>
      <c r="CE78" s="417" t="str">
        <f t="shared" si="28"/>
        <v xml:space="preserve"> </v>
      </c>
      <c r="CF78" s="115"/>
      <c r="CG78" s="115" t="str">
        <f t="shared" si="29"/>
        <v xml:space="preserve"> </v>
      </c>
      <c r="CH78" s="120" t="str">
        <f t="shared" si="30"/>
        <v xml:space="preserve"> </v>
      </c>
      <c r="CI78" s="417" t="str">
        <f t="shared" si="31"/>
        <v xml:space="preserve"> </v>
      </c>
      <c r="CJ78" s="115"/>
      <c r="CK78" s="115" t="str">
        <f t="shared" si="32"/>
        <v xml:space="preserve"> </v>
      </c>
      <c r="CL78" s="120" t="str">
        <f t="shared" si="33"/>
        <v xml:space="preserve"> </v>
      </c>
      <c r="CM78" s="417" t="str">
        <f t="shared" si="35"/>
        <v xml:space="preserve"> </v>
      </c>
      <c r="IS78" s="103">
        <v>3.6</v>
      </c>
    </row>
    <row r="79" spans="2:253" s="74" customFormat="1" ht="17.100000000000001" hidden="1" customHeight="1" x14ac:dyDescent="0.25">
      <c r="B79" s="504">
        <f>IF(OR('KB Duct Parts'!BO$16=4,'KB Duct Parts'!BO$16=2,'KB Duct Parts'!BO$16=3),'KB Duct Parts'!Z31,0)</f>
        <v>0</v>
      </c>
      <c r="C79" s="508">
        <v>11117</v>
      </c>
      <c r="D79" s="506">
        <f t="shared" si="0"/>
        <v>11117</v>
      </c>
      <c r="E79" s="504" t="s">
        <v>874</v>
      </c>
      <c r="F79" s="508" t="str">
        <f t="shared" si="10"/>
        <v xml:space="preserve"> </v>
      </c>
      <c r="G79" s="509" t="s">
        <v>626</v>
      </c>
      <c r="H79" s="504"/>
      <c r="I79" s="1035" t="s">
        <v>10</v>
      </c>
      <c r="J79" s="1036"/>
      <c r="K79" s="516"/>
      <c r="L79" s="522"/>
      <c r="M79" s="517" t="str">
        <f t="shared" si="34"/>
        <v>Y</v>
      </c>
      <c r="N79" s="514">
        <f t="shared" si="11"/>
        <v>5</v>
      </c>
      <c r="O79" s="518">
        <f t="shared" si="1"/>
        <v>0</v>
      </c>
      <c r="P79" s="680">
        <f>'KB Duct Parts'!$AE$3</f>
        <v>0</v>
      </c>
      <c r="Q79" s="681">
        <f t="shared" si="12"/>
        <v>0</v>
      </c>
      <c r="R79" s="682">
        <f t="shared" si="13"/>
        <v>0</v>
      </c>
      <c r="S79" s="716">
        <f t="shared" si="2"/>
        <v>0.35</v>
      </c>
      <c r="T79" s="679">
        <f t="shared" si="14"/>
        <v>0</v>
      </c>
      <c r="U79" s="679">
        <f t="shared" si="15"/>
        <v>0</v>
      </c>
      <c r="Y79" s="120"/>
      <c r="AE79" s="75"/>
      <c r="AF79" s="370" t="s">
        <v>707</v>
      </c>
      <c r="AG79" s="374"/>
      <c r="AH79" s="378"/>
      <c r="AI79" s="381"/>
      <c r="AJ79" s="386"/>
      <c r="AK79" s="391"/>
      <c r="AL79" s="386"/>
      <c r="AM79" s="363">
        <v>1</v>
      </c>
      <c r="AN79" s="578">
        <v>5</v>
      </c>
      <c r="AO79" s="78">
        <f t="shared" si="16"/>
        <v>0</v>
      </c>
      <c r="AP79" s="78">
        <f t="shared" si="4"/>
        <v>0</v>
      </c>
      <c r="AQ79" s="78">
        <f t="shared" si="5"/>
        <v>0</v>
      </c>
      <c r="AR79" s="78">
        <f t="shared" si="6"/>
        <v>0</v>
      </c>
      <c r="AS79" s="78">
        <f t="shared" si="7"/>
        <v>0</v>
      </c>
      <c r="AT79" s="78">
        <f t="shared" si="8"/>
        <v>0</v>
      </c>
      <c r="AU79" s="74" t="s">
        <v>717</v>
      </c>
      <c r="AV79" s="115"/>
      <c r="AW79" s="395"/>
      <c r="AX79" s="395">
        <v>0</v>
      </c>
      <c r="AY79" s="395">
        <v>0</v>
      </c>
      <c r="AZ79" s="395">
        <v>0</v>
      </c>
      <c r="BA79" s="395">
        <v>0</v>
      </c>
      <c r="BB79" s="395">
        <v>0</v>
      </c>
      <c r="BC79" s="395">
        <v>0</v>
      </c>
      <c r="BD79" s="115"/>
      <c r="BE79" s="115"/>
      <c r="BF79" s="115"/>
      <c r="BG79" s="115"/>
      <c r="BH79" s="115"/>
      <c r="BI79" s="115"/>
      <c r="BJ79" s="115"/>
      <c r="BK79" s="115"/>
      <c r="BQ79" s="74" t="str">
        <f t="shared" si="17"/>
        <v xml:space="preserve"> </v>
      </c>
      <c r="BR79" s="120" t="str">
        <f t="shared" si="18"/>
        <v xml:space="preserve"> </v>
      </c>
      <c r="BS79" s="120" t="str">
        <f t="shared" si="19"/>
        <v xml:space="preserve"> </v>
      </c>
      <c r="BU79" s="74" t="str">
        <f t="shared" si="20"/>
        <v xml:space="preserve"> </v>
      </c>
      <c r="BV79" s="120" t="str">
        <f t="shared" si="21"/>
        <v xml:space="preserve"> </v>
      </c>
      <c r="BW79" s="120" t="str">
        <f t="shared" si="22"/>
        <v xml:space="preserve">  </v>
      </c>
      <c r="BY79" s="74" t="str">
        <f t="shared" si="23"/>
        <v xml:space="preserve"> </v>
      </c>
      <c r="BZ79" s="120" t="str">
        <f t="shared" si="24"/>
        <v xml:space="preserve"> </v>
      </c>
      <c r="CA79" s="120" t="str">
        <f t="shared" si="25"/>
        <v xml:space="preserve"> </v>
      </c>
      <c r="CC79" s="115" t="str">
        <f t="shared" si="26"/>
        <v xml:space="preserve"> </v>
      </c>
      <c r="CD79" s="120" t="str">
        <f t="shared" si="27"/>
        <v xml:space="preserve"> </v>
      </c>
      <c r="CE79" s="417" t="str">
        <f t="shared" si="28"/>
        <v xml:space="preserve"> </v>
      </c>
      <c r="CF79" s="115"/>
      <c r="CG79" s="115" t="str">
        <f t="shared" si="29"/>
        <v xml:space="preserve"> </v>
      </c>
      <c r="CH79" s="120" t="str">
        <f t="shared" si="30"/>
        <v xml:space="preserve"> </v>
      </c>
      <c r="CI79" s="417" t="str">
        <f t="shared" si="31"/>
        <v xml:space="preserve"> </v>
      </c>
      <c r="CJ79" s="115"/>
      <c r="CK79" s="115" t="str">
        <f t="shared" si="32"/>
        <v xml:space="preserve"> </v>
      </c>
      <c r="CL79" s="120" t="str">
        <f t="shared" si="33"/>
        <v xml:space="preserve"> </v>
      </c>
      <c r="CM79" s="417" t="str">
        <f t="shared" si="35"/>
        <v xml:space="preserve"> </v>
      </c>
      <c r="IS79" s="103">
        <v>4</v>
      </c>
    </row>
    <row r="80" spans="2:253" s="74" customFormat="1" ht="17.100000000000001" hidden="1" customHeight="1" x14ac:dyDescent="0.25">
      <c r="B80" s="504">
        <f>IF(OR('KB Duct Parts'!BO$16=4,'KB Duct Parts'!BO$16=2,'KB Duct Parts'!BO$16=3),'KB Duct Parts'!Z32,0)</f>
        <v>0</v>
      </c>
      <c r="C80" s="508">
        <v>11118</v>
      </c>
      <c r="D80" s="506">
        <f t="shared" si="0"/>
        <v>11118</v>
      </c>
      <c r="E80" s="504" t="s">
        <v>875</v>
      </c>
      <c r="F80" s="508" t="str">
        <f t="shared" si="10"/>
        <v xml:space="preserve"> </v>
      </c>
      <c r="G80" s="509" t="s">
        <v>627</v>
      </c>
      <c r="H80" s="504"/>
      <c r="I80" s="1035" t="s">
        <v>10</v>
      </c>
      <c r="J80" s="1036"/>
      <c r="K80" s="516"/>
      <c r="L80" s="522"/>
      <c r="M80" s="517" t="str">
        <f t="shared" si="34"/>
        <v>Y</v>
      </c>
      <c r="N80" s="514">
        <f t="shared" si="11"/>
        <v>5</v>
      </c>
      <c r="O80" s="518">
        <f t="shared" si="1"/>
        <v>0</v>
      </c>
      <c r="P80" s="680">
        <f>'KB Duct Parts'!$AE$3</f>
        <v>0</v>
      </c>
      <c r="Q80" s="681">
        <f t="shared" si="12"/>
        <v>0</v>
      </c>
      <c r="R80" s="682">
        <f t="shared" si="13"/>
        <v>0</v>
      </c>
      <c r="S80" s="716">
        <f t="shared" si="2"/>
        <v>0.35</v>
      </c>
      <c r="T80" s="679">
        <f t="shared" si="14"/>
        <v>0</v>
      </c>
      <c r="U80" s="679">
        <f t="shared" si="15"/>
        <v>0</v>
      </c>
      <c r="Y80" s="120"/>
      <c r="AE80" s="75"/>
      <c r="AF80" s="370" t="s">
        <v>707</v>
      </c>
      <c r="AG80" s="374"/>
      <c r="AH80" s="378"/>
      <c r="AI80" s="381"/>
      <c r="AJ80" s="386"/>
      <c r="AK80" s="391"/>
      <c r="AL80" s="386"/>
      <c r="AM80" s="363">
        <v>1</v>
      </c>
      <c r="AN80" s="578">
        <v>5</v>
      </c>
      <c r="AO80" s="78">
        <f t="shared" si="16"/>
        <v>0</v>
      </c>
      <c r="AP80" s="78">
        <f t="shared" si="4"/>
        <v>0</v>
      </c>
      <c r="AQ80" s="78">
        <f t="shared" si="5"/>
        <v>0</v>
      </c>
      <c r="AR80" s="78">
        <f t="shared" si="6"/>
        <v>0</v>
      </c>
      <c r="AS80" s="78">
        <f t="shared" si="7"/>
        <v>0</v>
      </c>
      <c r="AT80" s="78">
        <f t="shared" si="8"/>
        <v>0</v>
      </c>
      <c r="AU80" s="74" t="s">
        <v>717</v>
      </c>
      <c r="AV80" s="115"/>
      <c r="AW80" s="395"/>
      <c r="AX80" s="395">
        <v>0</v>
      </c>
      <c r="AY80" s="395">
        <v>0</v>
      </c>
      <c r="AZ80" s="395">
        <v>0</v>
      </c>
      <c r="BA80" s="395">
        <v>0</v>
      </c>
      <c r="BB80" s="395">
        <v>0</v>
      </c>
      <c r="BC80" s="395">
        <v>0</v>
      </c>
      <c r="BD80" s="115"/>
      <c r="BE80" s="115"/>
      <c r="BF80" s="115"/>
      <c r="BG80" s="115"/>
      <c r="BH80" s="115"/>
      <c r="BI80" s="115"/>
      <c r="BJ80" s="115"/>
      <c r="BK80" s="115"/>
      <c r="BQ80" s="74" t="str">
        <f t="shared" si="17"/>
        <v xml:space="preserve"> </v>
      </c>
      <c r="BR80" s="120" t="str">
        <f t="shared" si="18"/>
        <v xml:space="preserve"> </v>
      </c>
      <c r="BS80" s="120" t="str">
        <f t="shared" si="19"/>
        <v xml:space="preserve"> </v>
      </c>
      <c r="BU80" s="74" t="str">
        <f t="shared" si="20"/>
        <v xml:space="preserve"> </v>
      </c>
      <c r="BV80" s="120" t="str">
        <f t="shared" si="21"/>
        <v xml:space="preserve"> </v>
      </c>
      <c r="BW80" s="120" t="str">
        <f t="shared" si="22"/>
        <v xml:space="preserve">  </v>
      </c>
      <c r="BY80" s="74" t="str">
        <f t="shared" si="23"/>
        <v xml:space="preserve"> </v>
      </c>
      <c r="BZ80" s="120" t="str">
        <f t="shared" si="24"/>
        <v xml:space="preserve"> </v>
      </c>
      <c r="CA80" s="120" t="str">
        <f t="shared" si="25"/>
        <v xml:space="preserve"> </v>
      </c>
      <c r="CC80" s="115" t="str">
        <f t="shared" si="26"/>
        <v xml:space="preserve"> </v>
      </c>
      <c r="CD80" s="120" t="str">
        <f t="shared" si="27"/>
        <v xml:space="preserve"> </v>
      </c>
      <c r="CE80" s="417" t="str">
        <f t="shared" si="28"/>
        <v xml:space="preserve"> </v>
      </c>
      <c r="CF80" s="115"/>
      <c r="CG80" s="115" t="str">
        <f t="shared" si="29"/>
        <v xml:space="preserve"> </v>
      </c>
      <c r="CH80" s="120" t="str">
        <f t="shared" si="30"/>
        <v xml:space="preserve"> </v>
      </c>
      <c r="CI80" s="417" t="str">
        <f t="shared" si="31"/>
        <v xml:space="preserve"> </v>
      </c>
      <c r="CJ80" s="115"/>
      <c r="CK80" s="115" t="str">
        <f t="shared" si="32"/>
        <v xml:space="preserve"> </v>
      </c>
      <c r="CL80" s="120" t="str">
        <f t="shared" si="33"/>
        <v xml:space="preserve"> </v>
      </c>
      <c r="CM80" s="417" t="str">
        <f t="shared" si="35"/>
        <v xml:space="preserve"> </v>
      </c>
      <c r="IS80" s="103">
        <v>4</v>
      </c>
    </row>
    <row r="81" spans="2:253" s="74" customFormat="1" ht="17.100000000000001" hidden="1" customHeight="1" x14ac:dyDescent="0.25">
      <c r="B81" s="504">
        <f>IF(OR('KB Duct Parts'!BO$16=4,'KB Duct Parts'!BO$16=2,'KB Duct Parts'!BO$16=3),'KB Duct Parts'!Z33,0)</f>
        <v>0</v>
      </c>
      <c r="C81" s="508">
        <v>11119</v>
      </c>
      <c r="D81" s="506">
        <f t="shared" si="0"/>
        <v>11119</v>
      </c>
      <c r="E81" s="504" t="s">
        <v>876</v>
      </c>
      <c r="F81" s="508" t="str">
        <f t="shared" si="10"/>
        <v xml:space="preserve"> </v>
      </c>
      <c r="G81" s="509" t="s">
        <v>628</v>
      </c>
      <c r="H81" s="504"/>
      <c r="I81" s="1035" t="s">
        <v>10</v>
      </c>
      <c r="J81" s="1036"/>
      <c r="K81" s="516"/>
      <c r="L81" s="522"/>
      <c r="M81" s="517" t="str">
        <f t="shared" si="34"/>
        <v>Y</v>
      </c>
      <c r="N81" s="514">
        <f t="shared" si="11"/>
        <v>5</v>
      </c>
      <c r="O81" s="518">
        <f t="shared" si="1"/>
        <v>0</v>
      </c>
      <c r="P81" s="680">
        <f>'KB Duct Parts'!$AE$3</f>
        <v>0</v>
      </c>
      <c r="Q81" s="681">
        <f t="shared" si="12"/>
        <v>0</v>
      </c>
      <c r="R81" s="682">
        <f t="shared" si="13"/>
        <v>0</v>
      </c>
      <c r="S81" s="716">
        <f t="shared" si="2"/>
        <v>0.35</v>
      </c>
      <c r="T81" s="679">
        <f t="shared" si="14"/>
        <v>0</v>
      </c>
      <c r="U81" s="679">
        <f t="shared" si="15"/>
        <v>0</v>
      </c>
      <c r="Y81" s="120"/>
      <c r="AE81" s="75"/>
      <c r="AF81" s="370" t="s">
        <v>707</v>
      </c>
      <c r="AG81" s="374"/>
      <c r="AH81" s="378"/>
      <c r="AI81" s="381"/>
      <c r="AJ81" s="386"/>
      <c r="AK81" s="391"/>
      <c r="AL81" s="386"/>
      <c r="AM81" s="363">
        <v>1</v>
      </c>
      <c r="AN81" s="578">
        <v>5</v>
      </c>
      <c r="AO81" s="78">
        <f t="shared" si="16"/>
        <v>0</v>
      </c>
      <c r="AP81" s="78">
        <f t="shared" si="4"/>
        <v>0</v>
      </c>
      <c r="AQ81" s="78">
        <f t="shared" si="5"/>
        <v>0</v>
      </c>
      <c r="AR81" s="78">
        <f t="shared" si="6"/>
        <v>0</v>
      </c>
      <c r="AS81" s="78">
        <f t="shared" si="7"/>
        <v>0</v>
      </c>
      <c r="AT81" s="78">
        <f t="shared" si="8"/>
        <v>0</v>
      </c>
      <c r="AU81" s="74" t="s">
        <v>717</v>
      </c>
      <c r="AV81" s="115"/>
      <c r="AW81" s="395"/>
      <c r="AX81" s="395">
        <v>0</v>
      </c>
      <c r="AY81" s="395">
        <v>0</v>
      </c>
      <c r="AZ81" s="395">
        <v>0</v>
      </c>
      <c r="BA81" s="395">
        <v>0</v>
      </c>
      <c r="BB81" s="395">
        <v>0</v>
      </c>
      <c r="BC81" s="395">
        <v>0</v>
      </c>
      <c r="BD81" s="115"/>
      <c r="BE81" s="115"/>
      <c r="BF81" s="115"/>
      <c r="BG81" s="115"/>
      <c r="BH81" s="115"/>
      <c r="BI81" s="115"/>
      <c r="BJ81" s="115"/>
      <c r="BK81" s="115"/>
      <c r="BQ81" s="74" t="str">
        <f t="shared" si="17"/>
        <v xml:space="preserve"> </v>
      </c>
      <c r="BR81" s="120" t="str">
        <f t="shared" si="18"/>
        <v xml:space="preserve"> </v>
      </c>
      <c r="BS81" s="120" t="str">
        <f t="shared" si="19"/>
        <v xml:space="preserve"> </v>
      </c>
      <c r="BU81" s="74" t="str">
        <f t="shared" si="20"/>
        <v xml:space="preserve"> </v>
      </c>
      <c r="BV81" s="120" t="str">
        <f t="shared" si="21"/>
        <v xml:space="preserve"> </v>
      </c>
      <c r="BW81" s="120" t="str">
        <f t="shared" si="22"/>
        <v xml:space="preserve">  </v>
      </c>
      <c r="BY81" s="74" t="str">
        <f t="shared" si="23"/>
        <v xml:space="preserve"> </v>
      </c>
      <c r="BZ81" s="120" t="str">
        <f t="shared" si="24"/>
        <v xml:space="preserve"> </v>
      </c>
      <c r="CA81" s="120" t="str">
        <f t="shared" si="25"/>
        <v xml:space="preserve"> </v>
      </c>
      <c r="CC81" s="115" t="str">
        <f t="shared" si="26"/>
        <v xml:space="preserve"> </v>
      </c>
      <c r="CD81" s="120" t="str">
        <f t="shared" si="27"/>
        <v xml:space="preserve"> </v>
      </c>
      <c r="CE81" s="417" t="str">
        <f t="shared" si="28"/>
        <v xml:space="preserve"> </v>
      </c>
      <c r="CF81" s="115"/>
      <c r="CG81" s="115" t="str">
        <f t="shared" si="29"/>
        <v xml:space="preserve"> </v>
      </c>
      <c r="CH81" s="120" t="str">
        <f t="shared" si="30"/>
        <v xml:space="preserve"> </v>
      </c>
      <c r="CI81" s="417" t="str">
        <f t="shared" si="31"/>
        <v xml:space="preserve"> </v>
      </c>
      <c r="CJ81" s="115"/>
      <c r="CK81" s="115" t="str">
        <f t="shared" si="32"/>
        <v xml:space="preserve"> </v>
      </c>
      <c r="CL81" s="120" t="str">
        <f t="shared" si="33"/>
        <v xml:space="preserve"> </v>
      </c>
      <c r="CM81" s="417" t="str">
        <f t="shared" si="35"/>
        <v xml:space="preserve"> </v>
      </c>
      <c r="IS81" s="103">
        <v>4</v>
      </c>
    </row>
    <row r="82" spans="2:253" s="74" customFormat="1" ht="17.100000000000001" hidden="1" customHeight="1" x14ac:dyDescent="0.25">
      <c r="B82" s="504">
        <f>IF(OR('KB Duct Parts'!BO$16=4,'KB Duct Parts'!BO$16=2,'KB Duct Parts'!BO$16=3),'KB Duct Parts'!Z34,0)</f>
        <v>0</v>
      </c>
      <c r="C82" s="508">
        <v>11120</v>
      </c>
      <c r="D82" s="506">
        <f t="shared" si="0"/>
        <v>11120</v>
      </c>
      <c r="E82" s="504" t="s">
        <v>877</v>
      </c>
      <c r="F82" s="508" t="str">
        <f t="shared" si="10"/>
        <v xml:space="preserve"> </v>
      </c>
      <c r="G82" s="509" t="s">
        <v>629</v>
      </c>
      <c r="H82" s="504"/>
      <c r="I82" s="1035" t="s">
        <v>10</v>
      </c>
      <c r="J82" s="1036"/>
      <c r="K82" s="516"/>
      <c r="L82" s="522"/>
      <c r="M82" s="517" t="str">
        <f t="shared" si="34"/>
        <v>Y</v>
      </c>
      <c r="N82" s="514">
        <f t="shared" si="11"/>
        <v>5</v>
      </c>
      <c r="O82" s="518">
        <f t="shared" si="1"/>
        <v>0</v>
      </c>
      <c r="P82" s="680">
        <f>'KB Duct Parts'!$AE$3</f>
        <v>0</v>
      </c>
      <c r="Q82" s="681">
        <f t="shared" si="12"/>
        <v>0</v>
      </c>
      <c r="R82" s="682">
        <f t="shared" si="13"/>
        <v>0</v>
      </c>
      <c r="S82" s="716">
        <f t="shared" si="2"/>
        <v>0.35</v>
      </c>
      <c r="T82" s="679">
        <f t="shared" si="14"/>
        <v>0</v>
      </c>
      <c r="U82" s="679">
        <f t="shared" si="15"/>
        <v>0</v>
      </c>
      <c r="Y82" s="120"/>
      <c r="AE82" s="75"/>
      <c r="AF82" s="370" t="s">
        <v>707</v>
      </c>
      <c r="AG82" s="374"/>
      <c r="AH82" s="378"/>
      <c r="AI82" s="381"/>
      <c r="AJ82" s="386"/>
      <c r="AK82" s="391"/>
      <c r="AL82" s="386"/>
      <c r="AM82" s="363">
        <v>1</v>
      </c>
      <c r="AN82" s="578">
        <v>5</v>
      </c>
      <c r="AO82" s="78">
        <f t="shared" si="16"/>
        <v>0</v>
      </c>
      <c r="AP82" s="78">
        <f t="shared" si="4"/>
        <v>0</v>
      </c>
      <c r="AQ82" s="78">
        <f t="shared" si="5"/>
        <v>0</v>
      </c>
      <c r="AR82" s="78">
        <f t="shared" si="6"/>
        <v>0</v>
      </c>
      <c r="AS82" s="78">
        <f t="shared" si="7"/>
        <v>0</v>
      </c>
      <c r="AT82" s="78">
        <f t="shared" si="8"/>
        <v>0</v>
      </c>
      <c r="AU82" s="74" t="s">
        <v>717</v>
      </c>
      <c r="AV82" s="115"/>
      <c r="AW82" s="395"/>
      <c r="AX82" s="395">
        <v>0</v>
      </c>
      <c r="AY82" s="395">
        <v>0</v>
      </c>
      <c r="AZ82" s="395">
        <v>0</v>
      </c>
      <c r="BA82" s="395">
        <v>0</v>
      </c>
      <c r="BB82" s="395">
        <v>0</v>
      </c>
      <c r="BC82" s="395">
        <v>0</v>
      </c>
      <c r="BD82" s="115"/>
      <c r="BE82" s="115"/>
      <c r="BF82" s="115"/>
      <c r="BG82" s="115"/>
      <c r="BH82" s="115"/>
      <c r="BI82" s="115"/>
      <c r="BJ82" s="115"/>
      <c r="BK82" s="115"/>
      <c r="BQ82" s="74" t="str">
        <f t="shared" si="17"/>
        <v xml:space="preserve"> </v>
      </c>
      <c r="BR82" s="120" t="str">
        <f t="shared" si="18"/>
        <v xml:space="preserve"> </v>
      </c>
      <c r="BS82" s="120" t="str">
        <f t="shared" si="19"/>
        <v xml:space="preserve"> </v>
      </c>
      <c r="BU82" s="74" t="str">
        <f t="shared" si="20"/>
        <v xml:space="preserve"> </v>
      </c>
      <c r="BV82" s="120" t="str">
        <f t="shared" si="21"/>
        <v xml:space="preserve"> </v>
      </c>
      <c r="BW82" s="120" t="str">
        <f t="shared" si="22"/>
        <v xml:space="preserve">  </v>
      </c>
      <c r="BY82" s="74" t="str">
        <f t="shared" si="23"/>
        <v xml:space="preserve"> </v>
      </c>
      <c r="BZ82" s="120" t="str">
        <f t="shared" si="24"/>
        <v xml:space="preserve"> </v>
      </c>
      <c r="CA82" s="120" t="str">
        <f t="shared" si="25"/>
        <v xml:space="preserve"> </v>
      </c>
      <c r="CC82" s="115" t="str">
        <f t="shared" si="26"/>
        <v xml:space="preserve"> </v>
      </c>
      <c r="CD82" s="120" t="str">
        <f t="shared" si="27"/>
        <v xml:space="preserve"> </v>
      </c>
      <c r="CE82" s="417" t="str">
        <f t="shared" si="28"/>
        <v xml:space="preserve"> </v>
      </c>
      <c r="CF82" s="115"/>
      <c r="CG82" s="115" t="str">
        <f t="shared" si="29"/>
        <v xml:space="preserve"> </v>
      </c>
      <c r="CH82" s="120" t="str">
        <f t="shared" si="30"/>
        <v xml:space="preserve"> </v>
      </c>
      <c r="CI82" s="417" t="str">
        <f t="shared" si="31"/>
        <v xml:space="preserve"> </v>
      </c>
      <c r="CJ82" s="115"/>
      <c r="CK82" s="115" t="str">
        <f t="shared" si="32"/>
        <v xml:space="preserve"> </v>
      </c>
      <c r="CL82" s="120" t="str">
        <f t="shared" si="33"/>
        <v xml:space="preserve"> </v>
      </c>
      <c r="CM82" s="417" t="str">
        <f t="shared" si="35"/>
        <v xml:space="preserve"> </v>
      </c>
      <c r="IS82" s="103">
        <v>4</v>
      </c>
    </row>
    <row r="83" spans="2:253" s="74" customFormat="1" ht="17.100000000000001" hidden="1" customHeight="1" x14ac:dyDescent="0.25">
      <c r="B83" s="504">
        <f>IF(OR('KB Duct Parts'!BO$16=4,'KB Duct Parts'!BO$16=2,'KB Duct Parts'!BO$16=3),'KB Duct Parts'!Z35,0)</f>
        <v>0</v>
      </c>
      <c r="C83" s="508">
        <v>11122</v>
      </c>
      <c r="D83" s="506">
        <f t="shared" si="0"/>
        <v>11122</v>
      </c>
      <c r="E83" s="504" t="s">
        <v>878</v>
      </c>
      <c r="F83" s="508" t="str">
        <f t="shared" si="10"/>
        <v xml:space="preserve"> </v>
      </c>
      <c r="G83" s="509" t="s">
        <v>630</v>
      </c>
      <c r="H83" s="504"/>
      <c r="I83" s="1035" t="s">
        <v>10</v>
      </c>
      <c r="J83" s="1036"/>
      <c r="K83" s="516"/>
      <c r="L83" s="522"/>
      <c r="M83" s="517" t="str">
        <f t="shared" si="34"/>
        <v>Y</v>
      </c>
      <c r="N83" s="514">
        <f t="shared" si="11"/>
        <v>5.0999999999999996</v>
      </c>
      <c r="O83" s="518">
        <f t="shared" si="1"/>
        <v>0</v>
      </c>
      <c r="P83" s="680">
        <f>'KB Duct Parts'!$AE$3</f>
        <v>0</v>
      </c>
      <c r="Q83" s="681">
        <f t="shared" si="12"/>
        <v>0</v>
      </c>
      <c r="R83" s="682">
        <f t="shared" si="13"/>
        <v>0</v>
      </c>
      <c r="S83" s="716">
        <f t="shared" si="2"/>
        <v>0.35</v>
      </c>
      <c r="T83" s="679">
        <f t="shared" si="14"/>
        <v>0</v>
      </c>
      <c r="U83" s="679">
        <f t="shared" si="15"/>
        <v>0</v>
      </c>
      <c r="Y83" s="120"/>
      <c r="AE83" s="75"/>
      <c r="AF83" s="370" t="s">
        <v>707</v>
      </c>
      <c r="AG83" s="374"/>
      <c r="AH83" s="378"/>
      <c r="AI83" s="381"/>
      <c r="AJ83" s="386"/>
      <c r="AK83" s="391"/>
      <c r="AL83" s="386"/>
      <c r="AM83" s="363">
        <v>1</v>
      </c>
      <c r="AN83" s="578">
        <v>5.0999999999999996</v>
      </c>
      <c r="AO83" s="78">
        <f t="shared" si="16"/>
        <v>0</v>
      </c>
      <c r="AP83" s="78">
        <f t="shared" si="4"/>
        <v>0</v>
      </c>
      <c r="AQ83" s="78">
        <f t="shared" si="5"/>
        <v>0</v>
      </c>
      <c r="AR83" s="78">
        <f t="shared" si="6"/>
        <v>0</v>
      </c>
      <c r="AS83" s="78">
        <f t="shared" si="7"/>
        <v>0</v>
      </c>
      <c r="AT83" s="78">
        <f t="shared" si="8"/>
        <v>0</v>
      </c>
      <c r="AU83" s="74" t="s">
        <v>717</v>
      </c>
      <c r="AV83" s="115"/>
      <c r="AW83" s="395"/>
      <c r="AX83" s="395">
        <v>0</v>
      </c>
      <c r="AY83" s="395">
        <v>0</v>
      </c>
      <c r="AZ83" s="395">
        <v>0</v>
      </c>
      <c r="BA83" s="395">
        <v>0</v>
      </c>
      <c r="BB83" s="395">
        <v>0</v>
      </c>
      <c r="BC83" s="395">
        <v>0</v>
      </c>
      <c r="BD83" s="115"/>
      <c r="BE83" s="115"/>
      <c r="BF83" s="115"/>
      <c r="BG83" s="115"/>
      <c r="BH83" s="115"/>
      <c r="BI83" s="115"/>
      <c r="BJ83" s="115"/>
      <c r="BK83" s="115"/>
      <c r="BQ83" s="74" t="str">
        <f t="shared" si="17"/>
        <v xml:space="preserve"> </v>
      </c>
      <c r="BR83" s="120" t="str">
        <f t="shared" si="18"/>
        <v xml:space="preserve"> </v>
      </c>
      <c r="BS83" s="120" t="str">
        <f t="shared" si="19"/>
        <v xml:space="preserve"> </v>
      </c>
      <c r="BU83" s="74" t="str">
        <f t="shared" si="20"/>
        <v xml:space="preserve"> </v>
      </c>
      <c r="BV83" s="120" t="str">
        <f t="shared" si="21"/>
        <v xml:space="preserve"> </v>
      </c>
      <c r="BW83" s="120" t="str">
        <f t="shared" si="22"/>
        <v xml:space="preserve">  </v>
      </c>
      <c r="BY83" s="74" t="str">
        <f t="shared" si="23"/>
        <v xml:space="preserve"> </v>
      </c>
      <c r="BZ83" s="120" t="str">
        <f t="shared" si="24"/>
        <v xml:space="preserve"> </v>
      </c>
      <c r="CA83" s="120" t="str">
        <f t="shared" si="25"/>
        <v xml:space="preserve"> </v>
      </c>
      <c r="CC83" s="115" t="str">
        <f t="shared" si="26"/>
        <v xml:space="preserve"> </v>
      </c>
      <c r="CD83" s="120" t="str">
        <f t="shared" si="27"/>
        <v xml:space="preserve"> </v>
      </c>
      <c r="CE83" s="417" t="str">
        <f t="shared" si="28"/>
        <v xml:space="preserve"> </v>
      </c>
      <c r="CF83" s="115"/>
      <c r="CG83" s="115" t="str">
        <f t="shared" si="29"/>
        <v xml:space="preserve"> </v>
      </c>
      <c r="CH83" s="120" t="str">
        <f t="shared" si="30"/>
        <v xml:space="preserve"> </v>
      </c>
      <c r="CI83" s="417" t="str">
        <f t="shared" si="31"/>
        <v xml:space="preserve"> </v>
      </c>
      <c r="CJ83" s="115"/>
      <c r="CK83" s="115" t="str">
        <f t="shared" si="32"/>
        <v xml:space="preserve"> </v>
      </c>
      <c r="CL83" s="120" t="str">
        <f t="shared" si="33"/>
        <v xml:space="preserve"> </v>
      </c>
      <c r="CM83" s="417" t="str">
        <f t="shared" si="35"/>
        <v xml:space="preserve"> </v>
      </c>
      <c r="IS83" s="103">
        <v>4</v>
      </c>
    </row>
    <row r="84" spans="2:253" s="74" customFormat="1" ht="17.100000000000001" hidden="1" customHeight="1" x14ac:dyDescent="0.25">
      <c r="B84" s="504">
        <f>IF(OR('KB Duct Parts'!BO$16=4,'KB Duct Parts'!BO$16=2,'KB Duct Parts'!BO$16=3),'KB Duct Parts'!Z36,0)</f>
        <v>0</v>
      </c>
      <c r="C84" s="508">
        <v>11124</v>
      </c>
      <c r="D84" s="506">
        <f t="shared" si="0"/>
        <v>11124</v>
      </c>
      <c r="E84" s="504" t="s">
        <v>1338</v>
      </c>
      <c r="F84" s="508" t="str">
        <f t="shared" si="10"/>
        <v xml:space="preserve"> </v>
      </c>
      <c r="G84" s="509" t="s">
        <v>16</v>
      </c>
      <c r="H84" s="504"/>
      <c r="I84" s="1035" t="s">
        <v>10</v>
      </c>
      <c r="J84" s="1036"/>
      <c r="K84" s="516"/>
      <c r="L84" s="522"/>
      <c r="M84" s="517" t="str">
        <f t="shared" si="34"/>
        <v>Y</v>
      </c>
      <c r="N84" s="514">
        <f t="shared" si="11"/>
        <v>6</v>
      </c>
      <c r="O84" s="518">
        <f t="shared" si="1"/>
        <v>0</v>
      </c>
      <c r="P84" s="680">
        <f>'KB Duct Parts'!$AE$3</f>
        <v>0</v>
      </c>
      <c r="Q84" s="681">
        <f t="shared" si="12"/>
        <v>0</v>
      </c>
      <c r="R84" s="682">
        <f t="shared" si="13"/>
        <v>0</v>
      </c>
      <c r="S84" s="716">
        <f t="shared" si="2"/>
        <v>0.35</v>
      </c>
      <c r="T84" s="679">
        <f t="shared" si="14"/>
        <v>0</v>
      </c>
      <c r="U84" s="679">
        <f t="shared" si="15"/>
        <v>0</v>
      </c>
      <c r="Y84" s="120"/>
      <c r="AE84" s="75"/>
      <c r="AF84" s="370" t="s">
        <v>707</v>
      </c>
      <c r="AG84" s="374"/>
      <c r="AH84" s="378"/>
      <c r="AI84" s="381"/>
      <c r="AJ84" s="386"/>
      <c r="AK84" s="391"/>
      <c r="AL84" s="386"/>
      <c r="AM84" s="363">
        <v>1</v>
      </c>
      <c r="AN84" s="578">
        <v>6</v>
      </c>
      <c r="AO84" s="78">
        <f t="shared" si="16"/>
        <v>0</v>
      </c>
      <c r="AP84" s="78">
        <f t="shared" si="4"/>
        <v>0</v>
      </c>
      <c r="AQ84" s="78">
        <f t="shared" si="5"/>
        <v>0</v>
      </c>
      <c r="AR84" s="78">
        <f t="shared" si="6"/>
        <v>0</v>
      </c>
      <c r="AS84" s="78">
        <f t="shared" si="7"/>
        <v>0</v>
      </c>
      <c r="AT84" s="78">
        <f t="shared" si="8"/>
        <v>0</v>
      </c>
      <c r="AU84" s="74" t="s">
        <v>717</v>
      </c>
      <c r="AV84" s="115"/>
      <c r="AW84" s="395"/>
      <c r="AX84" s="395">
        <v>0</v>
      </c>
      <c r="AY84" s="395">
        <v>0</v>
      </c>
      <c r="AZ84" s="395">
        <v>0</v>
      </c>
      <c r="BA84" s="395">
        <v>0</v>
      </c>
      <c r="BB84" s="395">
        <v>0</v>
      </c>
      <c r="BC84" s="395">
        <v>0</v>
      </c>
      <c r="BD84" s="115"/>
      <c r="BE84" s="115"/>
      <c r="BF84" s="115"/>
      <c r="BG84" s="115"/>
      <c r="BH84" s="115"/>
      <c r="BI84" s="115"/>
      <c r="BJ84" s="115"/>
      <c r="BK84" s="115"/>
      <c r="BQ84" s="74" t="str">
        <f t="shared" si="17"/>
        <v xml:space="preserve"> </v>
      </c>
      <c r="BR84" s="120" t="str">
        <f t="shared" si="18"/>
        <v xml:space="preserve"> </v>
      </c>
      <c r="BS84" s="120" t="str">
        <f t="shared" si="19"/>
        <v xml:space="preserve"> </v>
      </c>
      <c r="BU84" s="74" t="str">
        <f t="shared" si="20"/>
        <v xml:space="preserve"> </v>
      </c>
      <c r="BV84" s="120" t="str">
        <f t="shared" si="21"/>
        <v xml:space="preserve"> </v>
      </c>
      <c r="BW84" s="120" t="str">
        <f t="shared" si="22"/>
        <v xml:space="preserve">  </v>
      </c>
      <c r="BY84" s="74" t="str">
        <f t="shared" si="23"/>
        <v xml:space="preserve"> </v>
      </c>
      <c r="BZ84" s="120" t="str">
        <f t="shared" si="24"/>
        <v xml:space="preserve"> </v>
      </c>
      <c r="CA84" s="120" t="str">
        <f t="shared" si="25"/>
        <v xml:space="preserve"> </v>
      </c>
      <c r="CC84" s="115" t="str">
        <f t="shared" si="26"/>
        <v xml:space="preserve"> </v>
      </c>
      <c r="CD84" s="120" t="str">
        <f t="shared" si="27"/>
        <v xml:space="preserve"> </v>
      </c>
      <c r="CE84" s="417" t="str">
        <f t="shared" si="28"/>
        <v xml:space="preserve"> </v>
      </c>
      <c r="CF84" s="115"/>
      <c r="CG84" s="115" t="str">
        <f t="shared" si="29"/>
        <v xml:space="preserve"> </v>
      </c>
      <c r="CH84" s="120" t="str">
        <f t="shared" si="30"/>
        <v xml:space="preserve"> </v>
      </c>
      <c r="CI84" s="417" t="str">
        <f t="shared" si="31"/>
        <v xml:space="preserve"> </v>
      </c>
      <c r="CJ84" s="115"/>
      <c r="CK84" s="115" t="str">
        <f t="shared" si="32"/>
        <v xml:space="preserve"> </v>
      </c>
      <c r="CL84" s="120" t="str">
        <f t="shared" si="33"/>
        <v xml:space="preserve"> </v>
      </c>
      <c r="CM84" s="417" t="str">
        <f t="shared" si="35"/>
        <v xml:space="preserve"> </v>
      </c>
      <c r="IS84" s="103"/>
    </row>
    <row r="85" spans="2:253" s="74" customFormat="1" ht="17.100000000000001" hidden="1" customHeight="1" x14ac:dyDescent="0.25">
      <c r="B85" s="504">
        <f>IF(OR('KB Duct Parts'!BO$16=1,'KB Duct Parts'!BO$16=5),IF(AND('KB Duct Parts'!$BL$14=1,'KB Duct Parts'!E17&gt;0),'KB Duct Parts'!E17,0),0)</f>
        <v>0</v>
      </c>
      <c r="C85" s="508" t="s">
        <v>1775</v>
      </c>
      <c r="D85" s="506" t="str">
        <f t="shared" si="0"/>
        <v>11003HT</v>
      </c>
      <c r="E85" s="504" t="s">
        <v>483</v>
      </c>
      <c r="F85" s="508" t="str">
        <f t="shared" si="10"/>
        <v xml:space="preserve"> </v>
      </c>
      <c r="G85" s="509" t="s">
        <v>651</v>
      </c>
      <c r="H85" s="504" t="s">
        <v>923</v>
      </c>
      <c r="I85" s="1035" t="s">
        <v>12</v>
      </c>
      <c r="J85" s="1036"/>
      <c r="K85" s="516"/>
      <c r="L85" s="522"/>
      <c r="M85" s="517" t="str">
        <f t="shared" si="34"/>
        <v>Y</v>
      </c>
      <c r="N85" s="514">
        <f t="shared" si="11"/>
        <v>24.4</v>
      </c>
      <c r="O85" s="518">
        <f t="shared" si="1"/>
        <v>0</v>
      </c>
      <c r="P85" s="680">
        <f>'KB Duct Parts'!$AE$3</f>
        <v>0</v>
      </c>
      <c r="Q85" s="681">
        <f t="shared" si="12"/>
        <v>0</v>
      </c>
      <c r="R85" s="682">
        <f t="shared" si="13"/>
        <v>0</v>
      </c>
      <c r="S85" s="716">
        <f t="shared" si="2"/>
        <v>0.35</v>
      </c>
      <c r="T85" s="679">
        <f t="shared" si="14"/>
        <v>0</v>
      </c>
      <c r="U85" s="679">
        <f t="shared" si="15"/>
        <v>0</v>
      </c>
      <c r="Y85" s="120"/>
      <c r="AE85" s="75"/>
      <c r="AF85" s="370" t="s">
        <v>707</v>
      </c>
      <c r="AG85" s="374"/>
      <c r="AH85" s="378"/>
      <c r="AI85" s="381"/>
      <c r="AJ85" s="386"/>
      <c r="AK85" s="391"/>
      <c r="AL85" s="386"/>
      <c r="AM85" s="363">
        <v>1</v>
      </c>
      <c r="AN85" s="578">
        <v>24.4</v>
      </c>
      <c r="AO85" s="78">
        <f t="shared" si="16"/>
        <v>0</v>
      </c>
      <c r="AP85" s="78">
        <f t="shared" si="4"/>
        <v>0</v>
      </c>
      <c r="AQ85" s="78">
        <f t="shared" si="5"/>
        <v>0</v>
      </c>
      <c r="AR85" s="78">
        <f t="shared" si="6"/>
        <v>0</v>
      </c>
      <c r="AS85" s="78">
        <f t="shared" si="7"/>
        <v>0</v>
      </c>
      <c r="AT85" s="78">
        <f t="shared" si="8"/>
        <v>0</v>
      </c>
      <c r="AU85" s="74" t="s">
        <v>717</v>
      </c>
      <c r="AV85" s="115"/>
      <c r="AW85" s="395"/>
      <c r="AX85" s="395">
        <v>0</v>
      </c>
      <c r="AY85" s="395">
        <v>0</v>
      </c>
      <c r="AZ85" s="395">
        <v>0</v>
      </c>
      <c r="BA85" s="395">
        <v>0</v>
      </c>
      <c r="BB85" s="395">
        <v>0</v>
      </c>
      <c r="BC85" s="395">
        <v>0</v>
      </c>
      <c r="BD85" s="115"/>
      <c r="BE85" s="115"/>
      <c r="BF85" s="115"/>
      <c r="BG85" s="115"/>
      <c r="BH85" s="115"/>
      <c r="BI85" s="115"/>
      <c r="BJ85" s="115"/>
      <c r="BK85" s="115"/>
      <c r="BQ85" s="74" t="str">
        <f t="shared" si="17"/>
        <v xml:space="preserve"> </v>
      </c>
      <c r="BR85" s="120" t="str">
        <f t="shared" si="18"/>
        <v xml:space="preserve"> </v>
      </c>
      <c r="BS85" s="120" t="str">
        <f t="shared" si="19"/>
        <v xml:space="preserve"> </v>
      </c>
      <c r="BU85" s="74" t="str">
        <f t="shared" si="20"/>
        <v xml:space="preserve"> </v>
      </c>
      <c r="BV85" s="120" t="str">
        <f t="shared" si="21"/>
        <v xml:space="preserve"> </v>
      </c>
      <c r="BW85" s="120" t="str">
        <f t="shared" si="22"/>
        <v xml:space="preserve">  </v>
      </c>
      <c r="BY85" s="74" t="str">
        <f t="shared" si="23"/>
        <v xml:space="preserve"> </v>
      </c>
      <c r="BZ85" s="120" t="str">
        <f t="shared" si="24"/>
        <v xml:space="preserve"> </v>
      </c>
      <c r="CA85" s="120" t="str">
        <f t="shared" si="25"/>
        <v xml:space="preserve"> </v>
      </c>
      <c r="CC85" s="115" t="str">
        <f t="shared" si="26"/>
        <v xml:space="preserve"> </v>
      </c>
      <c r="CD85" s="120" t="str">
        <f t="shared" si="27"/>
        <v xml:space="preserve"> </v>
      </c>
      <c r="CE85" s="417" t="str">
        <f t="shared" si="28"/>
        <v xml:space="preserve"> </v>
      </c>
      <c r="CF85" s="115"/>
      <c r="CG85" s="115" t="str">
        <f t="shared" si="29"/>
        <v xml:space="preserve"> </v>
      </c>
      <c r="CH85" s="120" t="str">
        <f t="shared" si="30"/>
        <v xml:space="preserve"> </v>
      </c>
      <c r="CI85" s="417" t="str">
        <f t="shared" si="31"/>
        <v xml:space="preserve"> </v>
      </c>
      <c r="CJ85" s="115"/>
      <c r="CK85" s="115" t="str">
        <f t="shared" si="32"/>
        <v xml:space="preserve"> </v>
      </c>
      <c r="CL85" s="120" t="str">
        <f t="shared" si="33"/>
        <v xml:space="preserve"> </v>
      </c>
      <c r="CM85" s="417" t="str">
        <f t="shared" si="35"/>
        <v xml:space="preserve"> </v>
      </c>
      <c r="IS85" s="103">
        <v>8.6</v>
      </c>
    </row>
    <row r="86" spans="2:253" s="74" customFormat="1" ht="17.100000000000001" hidden="1" customHeight="1" x14ac:dyDescent="0.25">
      <c r="B86" s="504">
        <f>IF(OR('KB Duct Parts'!BO$16=1,'KB Duct Parts'!BO$16=5),IF(AND('KB Duct Parts'!$BL$14=1,'KB Duct Parts'!E18&gt;0),'KB Duct Parts'!E18,0),0)</f>
        <v>0</v>
      </c>
      <c r="C86" s="508" t="s">
        <v>1776</v>
      </c>
      <c r="D86" s="506" t="str">
        <f t="shared" si="0"/>
        <v>11004HT</v>
      </c>
      <c r="E86" s="520" t="s">
        <v>861</v>
      </c>
      <c r="F86" s="508" t="str">
        <f t="shared" si="10"/>
        <v xml:space="preserve"> </v>
      </c>
      <c r="G86" s="509" t="s">
        <v>651</v>
      </c>
      <c r="H86" s="504" t="s">
        <v>923</v>
      </c>
      <c r="I86" s="1035" t="s">
        <v>12</v>
      </c>
      <c r="J86" s="1036"/>
      <c r="K86" s="516"/>
      <c r="L86" s="522"/>
      <c r="M86" s="517" t="str">
        <f t="shared" si="34"/>
        <v>Y</v>
      </c>
      <c r="N86" s="514">
        <f t="shared" si="11"/>
        <v>18.600000000000001</v>
      </c>
      <c r="O86" s="518">
        <f t="shared" si="1"/>
        <v>0</v>
      </c>
      <c r="P86" s="680">
        <f>'KB Duct Parts'!$AE$3</f>
        <v>0</v>
      </c>
      <c r="Q86" s="681">
        <f t="shared" si="12"/>
        <v>0</v>
      </c>
      <c r="R86" s="682">
        <f t="shared" si="13"/>
        <v>0</v>
      </c>
      <c r="S86" s="716">
        <f t="shared" si="2"/>
        <v>0.35</v>
      </c>
      <c r="T86" s="679">
        <f t="shared" si="14"/>
        <v>0</v>
      </c>
      <c r="U86" s="679">
        <f t="shared" si="15"/>
        <v>0</v>
      </c>
      <c r="Y86" s="120"/>
      <c r="AE86" s="75"/>
      <c r="AF86" s="370" t="s">
        <v>707</v>
      </c>
      <c r="AG86" s="374"/>
      <c r="AH86" s="378"/>
      <c r="AI86" s="381"/>
      <c r="AJ86" s="386"/>
      <c r="AK86" s="391"/>
      <c r="AL86" s="386"/>
      <c r="AM86" s="363">
        <v>1</v>
      </c>
      <c r="AN86" s="578">
        <v>18.600000000000001</v>
      </c>
      <c r="AO86" s="78">
        <f t="shared" si="16"/>
        <v>0</v>
      </c>
      <c r="AP86" s="78">
        <f t="shared" si="4"/>
        <v>0</v>
      </c>
      <c r="AQ86" s="78">
        <f t="shared" si="5"/>
        <v>0</v>
      </c>
      <c r="AR86" s="78">
        <f t="shared" si="6"/>
        <v>0</v>
      </c>
      <c r="AS86" s="78">
        <f t="shared" si="7"/>
        <v>0</v>
      </c>
      <c r="AT86" s="78">
        <f t="shared" si="8"/>
        <v>0</v>
      </c>
      <c r="AU86" s="74" t="s">
        <v>717</v>
      </c>
      <c r="AV86" s="115"/>
      <c r="AW86" s="395"/>
      <c r="AX86" s="395">
        <v>0</v>
      </c>
      <c r="AY86" s="395">
        <v>0</v>
      </c>
      <c r="AZ86" s="395">
        <v>0</v>
      </c>
      <c r="BA86" s="395">
        <v>0</v>
      </c>
      <c r="BB86" s="395">
        <v>0</v>
      </c>
      <c r="BC86" s="395">
        <v>0</v>
      </c>
      <c r="BD86" s="115"/>
      <c r="BE86" s="115"/>
      <c r="BF86" s="115"/>
      <c r="BG86" s="115"/>
      <c r="BH86" s="115"/>
      <c r="BI86" s="115"/>
      <c r="BJ86" s="115"/>
      <c r="BK86" s="115"/>
      <c r="BQ86" s="74" t="str">
        <f t="shared" si="17"/>
        <v xml:space="preserve"> </v>
      </c>
      <c r="BR86" s="120" t="str">
        <f t="shared" si="18"/>
        <v xml:space="preserve"> </v>
      </c>
      <c r="BS86" s="120" t="str">
        <f t="shared" si="19"/>
        <v xml:space="preserve"> </v>
      </c>
      <c r="BU86" s="74" t="str">
        <f t="shared" si="20"/>
        <v xml:space="preserve"> </v>
      </c>
      <c r="BV86" s="120" t="str">
        <f t="shared" si="21"/>
        <v xml:space="preserve"> </v>
      </c>
      <c r="BW86" s="120" t="str">
        <f t="shared" si="22"/>
        <v xml:space="preserve">  </v>
      </c>
      <c r="BY86" s="74" t="str">
        <f t="shared" si="23"/>
        <v xml:space="preserve"> </v>
      </c>
      <c r="BZ86" s="120" t="str">
        <f t="shared" si="24"/>
        <v xml:space="preserve"> </v>
      </c>
      <c r="CA86" s="120" t="str">
        <f t="shared" si="25"/>
        <v xml:space="preserve"> </v>
      </c>
      <c r="CC86" s="115" t="str">
        <f t="shared" si="26"/>
        <v xml:space="preserve"> </v>
      </c>
      <c r="CD86" s="120" t="str">
        <f t="shared" si="27"/>
        <v xml:space="preserve"> </v>
      </c>
      <c r="CE86" s="417" t="str">
        <f t="shared" si="28"/>
        <v xml:space="preserve"> </v>
      </c>
      <c r="CF86" s="115"/>
      <c r="CG86" s="115" t="str">
        <f t="shared" si="29"/>
        <v xml:space="preserve"> </v>
      </c>
      <c r="CH86" s="120" t="str">
        <f t="shared" si="30"/>
        <v xml:space="preserve"> </v>
      </c>
      <c r="CI86" s="417" t="str">
        <f t="shared" si="31"/>
        <v xml:space="preserve"> </v>
      </c>
      <c r="CJ86" s="115"/>
      <c r="CK86" s="115" t="str">
        <f t="shared" si="32"/>
        <v xml:space="preserve"> </v>
      </c>
      <c r="CL86" s="120" t="str">
        <f t="shared" si="33"/>
        <v xml:space="preserve"> </v>
      </c>
      <c r="CM86" s="417" t="str">
        <f t="shared" si="35"/>
        <v xml:space="preserve"> </v>
      </c>
      <c r="IS86" s="103">
        <v>8.8000000000000007</v>
      </c>
    </row>
    <row r="87" spans="2:253" s="74" customFormat="1" ht="17.100000000000001" hidden="1" customHeight="1" x14ac:dyDescent="0.25">
      <c r="B87" s="504">
        <f>IF(OR('KB Duct Parts'!BO$16=1,'KB Duct Parts'!BO$16=5),IF(AND('KB Duct Parts'!$BL$14=1,'KB Duct Parts'!E19&gt;0),'KB Duct Parts'!E19,0),0)</f>
        <v>0</v>
      </c>
      <c r="C87" s="508" t="s">
        <v>1777</v>
      </c>
      <c r="D87" s="506" t="str">
        <f t="shared" si="0"/>
        <v>11005HT</v>
      </c>
      <c r="E87" s="504" t="s">
        <v>862</v>
      </c>
      <c r="F87" s="508" t="str">
        <f t="shared" si="10"/>
        <v xml:space="preserve"> </v>
      </c>
      <c r="G87" s="509" t="s">
        <v>651</v>
      </c>
      <c r="H87" s="504" t="s">
        <v>923</v>
      </c>
      <c r="I87" s="1035" t="s">
        <v>12</v>
      </c>
      <c r="J87" s="1036"/>
      <c r="K87" s="516"/>
      <c r="L87" s="523"/>
      <c r="M87" s="517" t="str">
        <f t="shared" si="34"/>
        <v>Y</v>
      </c>
      <c r="N87" s="514">
        <f t="shared" si="11"/>
        <v>19.8</v>
      </c>
      <c r="O87" s="518">
        <f t="shared" si="1"/>
        <v>0</v>
      </c>
      <c r="P87" s="680">
        <f>'KB Duct Parts'!$AE$3</f>
        <v>0</v>
      </c>
      <c r="Q87" s="681">
        <f t="shared" si="12"/>
        <v>0</v>
      </c>
      <c r="R87" s="682">
        <f t="shared" si="13"/>
        <v>0</v>
      </c>
      <c r="S87" s="716">
        <f t="shared" si="2"/>
        <v>0.35</v>
      </c>
      <c r="T87" s="679">
        <f t="shared" si="14"/>
        <v>0</v>
      </c>
      <c r="U87" s="679">
        <f t="shared" si="15"/>
        <v>0</v>
      </c>
      <c r="Y87" s="120"/>
      <c r="AE87" s="75"/>
      <c r="AF87" s="370" t="s">
        <v>707</v>
      </c>
      <c r="AG87" s="374"/>
      <c r="AH87" s="378"/>
      <c r="AI87" s="381"/>
      <c r="AJ87" s="386"/>
      <c r="AK87" s="391"/>
      <c r="AL87" s="386"/>
      <c r="AM87" s="363">
        <v>1</v>
      </c>
      <c r="AN87" s="578">
        <v>19.8</v>
      </c>
      <c r="AO87" s="78">
        <f t="shared" si="16"/>
        <v>0</v>
      </c>
      <c r="AP87" s="78">
        <f t="shared" si="4"/>
        <v>0</v>
      </c>
      <c r="AQ87" s="78">
        <f t="shared" si="5"/>
        <v>0</v>
      </c>
      <c r="AR87" s="78">
        <f t="shared" si="6"/>
        <v>0</v>
      </c>
      <c r="AS87" s="78">
        <f t="shared" si="7"/>
        <v>0</v>
      </c>
      <c r="AT87" s="78">
        <f t="shared" si="8"/>
        <v>0</v>
      </c>
      <c r="AU87" s="74" t="s">
        <v>717</v>
      </c>
      <c r="AV87" s="115"/>
      <c r="AW87" s="395"/>
      <c r="AX87" s="395">
        <v>0</v>
      </c>
      <c r="AY87" s="395">
        <v>0</v>
      </c>
      <c r="AZ87" s="395">
        <v>0</v>
      </c>
      <c r="BA87" s="395">
        <v>0</v>
      </c>
      <c r="BB87" s="395">
        <v>0</v>
      </c>
      <c r="BC87" s="395">
        <v>0</v>
      </c>
      <c r="BD87" s="115"/>
      <c r="BE87" s="115"/>
      <c r="BF87" s="115"/>
      <c r="BG87" s="115"/>
      <c r="BH87" s="115"/>
      <c r="BI87" s="115"/>
      <c r="BJ87" s="115"/>
      <c r="BK87" s="115"/>
      <c r="BQ87" s="74" t="str">
        <f t="shared" si="17"/>
        <v xml:space="preserve"> </v>
      </c>
      <c r="BR87" s="120" t="str">
        <f t="shared" si="18"/>
        <v xml:space="preserve"> </v>
      </c>
      <c r="BS87" s="120" t="str">
        <f t="shared" si="19"/>
        <v xml:space="preserve"> </v>
      </c>
      <c r="BU87" s="74" t="str">
        <f t="shared" si="20"/>
        <v xml:space="preserve"> </v>
      </c>
      <c r="BV87" s="120" t="str">
        <f t="shared" si="21"/>
        <v xml:space="preserve"> </v>
      </c>
      <c r="BW87" s="120" t="str">
        <f t="shared" si="22"/>
        <v xml:space="preserve">  </v>
      </c>
      <c r="BY87" s="74" t="str">
        <f t="shared" si="23"/>
        <v xml:space="preserve"> </v>
      </c>
      <c r="BZ87" s="120" t="str">
        <f t="shared" si="24"/>
        <v xml:space="preserve"> </v>
      </c>
      <c r="CA87" s="120" t="str">
        <f t="shared" si="25"/>
        <v xml:space="preserve"> </v>
      </c>
      <c r="CC87" s="115" t="str">
        <f t="shared" si="26"/>
        <v xml:space="preserve"> </v>
      </c>
      <c r="CD87" s="120" t="str">
        <f t="shared" si="27"/>
        <v xml:space="preserve"> </v>
      </c>
      <c r="CE87" s="417" t="str">
        <f t="shared" si="28"/>
        <v xml:space="preserve"> </v>
      </c>
      <c r="CF87" s="115"/>
      <c r="CG87" s="115" t="str">
        <f t="shared" si="29"/>
        <v xml:space="preserve"> </v>
      </c>
      <c r="CH87" s="120" t="str">
        <f t="shared" si="30"/>
        <v xml:space="preserve"> </v>
      </c>
      <c r="CI87" s="417" t="str">
        <f t="shared" si="31"/>
        <v xml:space="preserve"> </v>
      </c>
      <c r="CJ87" s="115"/>
      <c r="CK87" s="115" t="str">
        <f t="shared" si="32"/>
        <v xml:space="preserve"> </v>
      </c>
      <c r="CL87" s="120" t="str">
        <f t="shared" si="33"/>
        <v xml:space="preserve"> </v>
      </c>
      <c r="CM87" s="417" t="str">
        <f t="shared" si="35"/>
        <v xml:space="preserve"> </v>
      </c>
      <c r="IS87" s="103">
        <v>9.1</v>
      </c>
    </row>
    <row r="88" spans="2:253" s="74" customFormat="1" ht="17.100000000000001" hidden="1" customHeight="1" x14ac:dyDescent="0.25">
      <c r="B88" s="504">
        <f>IF(OR('KB Duct Parts'!BO$16=1,'KB Duct Parts'!BO$16=5),IF(AND('KB Duct Parts'!$BL$14=1,'KB Duct Parts'!E20&gt;0),'KB Duct Parts'!E20,0),0)</f>
        <v>0</v>
      </c>
      <c r="C88" s="508" t="s">
        <v>1778</v>
      </c>
      <c r="D88" s="506" t="str">
        <f t="shared" si="0"/>
        <v>11006HT</v>
      </c>
      <c r="E88" s="504" t="s">
        <v>863</v>
      </c>
      <c r="F88" s="508" t="str">
        <f t="shared" si="10"/>
        <v xml:space="preserve"> </v>
      </c>
      <c r="G88" s="509" t="s">
        <v>651</v>
      </c>
      <c r="H88" s="504" t="s">
        <v>923</v>
      </c>
      <c r="I88" s="1035" t="s">
        <v>12</v>
      </c>
      <c r="J88" s="1036"/>
      <c r="K88" s="516"/>
      <c r="L88" s="523"/>
      <c r="M88" s="517" t="str">
        <f t="shared" si="34"/>
        <v>Y</v>
      </c>
      <c r="N88" s="514">
        <f t="shared" si="11"/>
        <v>20.2</v>
      </c>
      <c r="O88" s="518">
        <f t="shared" si="1"/>
        <v>0</v>
      </c>
      <c r="P88" s="680">
        <f>'KB Duct Parts'!$AE$3</f>
        <v>0</v>
      </c>
      <c r="Q88" s="681">
        <f t="shared" si="12"/>
        <v>0</v>
      </c>
      <c r="R88" s="682">
        <f t="shared" si="13"/>
        <v>0</v>
      </c>
      <c r="S88" s="716">
        <f t="shared" si="2"/>
        <v>0.35</v>
      </c>
      <c r="T88" s="679">
        <f t="shared" si="14"/>
        <v>0</v>
      </c>
      <c r="U88" s="679">
        <f t="shared" si="15"/>
        <v>0</v>
      </c>
      <c r="Y88" s="120"/>
      <c r="AE88" s="75"/>
      <c r="AF88" s="370" t="s">
        <v>707</v>
      </c>
      <c r="AG88" s="374"/>
      <c r="AH88" s="378"/>
      <c r="AI88" s="381"/>
      <c r="AJ88" s="386"/>
      <c r="AK88" s="391"/>
      <c r="AL88" s="386"/>
      <c r="AM88" s="363">
        <v>1</v>
      </c>
      <c r="AN88" s="578">
        <v>20.2</v>
      </c>
      <c r="AO88" s="78">
        <f t="shared" si="16"/>
        <v>0</v>
      </c>
      <c r="AP88" s="78">
        <f t="shared" si="4"/>
        <v>0</v>
      </c>
      <c r="AQ88" s="78">
        <f t="shared" si="5"/>
        <v>0</v>
      </c>
      <c r="AR88" s="78">
        <f t="shared" si="6"/>
        <v>0</v>
      </c>
      <c r="AS88" s="78">
        <f t="shared" si="7"/>
        <v>0</v>
      </c>
      <c r="AT88" s="78">
        <f t="shared" si="8"/>
        <v>0</v>
      </c>
      <c r="AU88" s="74" t="s">
        <v>717</v>
      </c>
      <c r="AV88" s="115"/>
      <c r="AW88" s="395"/>
      <c r="AX88" s="395">
        <v>0</v>
      </c>
      <c r="AY88" s="395">
        <v>0</v>
      </c>
      <c r="AZ88" s="395">
        <v>0</v>
      </c>
      <c r="BA88" s="395">
        <v>0</v>
      </c>
      <c r="BB88" s="395">
        <v>0</v>
      </c>
      <c r="BC88" s="395">
        <v>0</v>
      </c>
      <c r="BD88" s="115"/>
      <c r="BE88" s="115"/>
      <c r="BF88" s="115"/>
      <c r="BG88" s="115"/>
      <c r="BH88" s="115"/>
      <c r="BI88" s="115"/>
      <c r="BJ88" s="115"/>
      <c r="BK88" s="115"/>
      <c r="BQ88" s="74" t="str">
        <f t="shared" si="17"/>
        <v xml:space="preserve"> </v>
      </c>
      <c r="BR88" s="120" t="str">
        <f t="shared" si="18"/>
        <v xml:space="preserve"> </v>
      </c>
      <c r="BS88" s="120" t="str">
        <f t="shared" si="19"/>
        <v xml:space="preserve"> </v>
      </c>
      <c r="BU88" s="74" t="str">
        <f t="shared" si="20"/>
        <v xml:space="preserve"> </v>
      </c>
      <c r="BV88" s="120" t="str">
        <f t="shared" si="21"/>
        <v xml:space="preserve"> </v>
      </c>
      <c r="BW88" s="120" t="str">
        <f t="shared" si="22"/>
        <v xml:space="preserve">  </v>
      </c>
      <c r="BY88" s="74" t="str">
        <f t="shared" si="23"/>
        <v xml:space="preserve"> </v>
      </c>
      <c r="BZ88" s="120" t="str">
        <f t="shared" si="24"/>
        <v xml:space="preserve"> </v>
      </c>
      <c r="CA88" s="120" t="str">
        <f t="shared" si="25"/>
        <v xml:space="preserve"> </v>
      </c>
      <c r="CC88" s="115" t="str">
        <f t="shared" si="26"/>
        <v xml:space="preserve"> </v>
      </c>
      <c r="CD88" s="120" t="str">
        <f t="shared" si="27"/>
        <v xml:space="preserve"> </v>
      </c>
      <c r="CE88" s="417" t="str">
        <f t="shared" si="28"/>
        <v xml:space="preserve"> </v>
      </c>
      <c r="CF88" s="115"/>
      <c r="CG88" s="115" t="str">
        <f t="shared" si="29"/>
        <v xml:space="preserve"> </v>
      </c>
      <c r="CH88" s="120" t="str">
        <f t="shared" si="30"/>
        <v xml:space="preserve"> </v>
      </c>
      <c r="CI88" s="417" t="str">
        <f t="shared" si="31"/>
        <v xml:space="preserve"> </v>
      </c>
      <c r="CJ88" s="115"/>
      <c r="CK88" s="115" t="str">
        <f t="shared" si="32"/>
        <v xml:space="preserve"> </v>
      </c>
      <c r="CL88" s="120" t="str">
        <f t="shared" si="33"/>
        <v xml:space="preserve"> </v>
      </c>
      <c r="CM88" s="417" t="str">
        <f t="shared" si="35"/>
        <v xml:space="preserve"> </v>
      </c>
      <c r="IS88" s="103">
        <v>9.3000000000000007</v>
      </c>
    </row>
    <row r="89" spans="2:253" s="74" customFormat="1" ht="17.100000000000001" hidden="1" customHeight="1" x14ac:dyDescent="0.25">
      <c r="B89" s="504">
        <f>IF(OR('KB Duct Parts'!BO$16=1,'KB Duct Parts'!BO$16=5),IF(AND('KB Duct Parts'!$BL$14=1,'KB Duct Parts'!E21&gt;0),'KB Duct Parts'!E21,0),0)</f>
        <v>0</v>
      </c>
      <c r="C89" s="508" t="s">
        <v>1779</v>
      </c>
      <c r="D89" s="506" t="str">
        <f t="shared" ref="D89:D152" si="36">IF(AM89=1,C89,(C89&amp;"  ("&amp;L89&amp;"ga)"))</f>
        <v>11007HT</v>
      </c>
      <c r="E89" s="504" t="s">
        <v>864</v>
      </c>
      <c r="F89" s="508" t="str">
        <f t="shared" si="10"/>
        <v xml:space="preserve"> </v>
      </c>
      <c r="G89" s="509" t="s">
        <v>651</v>
      </c>
      <c r="H89" s="504" t="s">
        <v>923</v>
      </c>
      <c r="I89" s="1035" t="s">
        <v>12</v>
      </c>
      <c r="J89" s="1036"/>
      <c r="K89" s="516"/>
      <c r="L89" s="523"/>
      <c r="M89" s="517" t="str">
        <f t="shared" si="34"/>
        <v>Y</v>
      </c>
      <c r="N89" s="514">
        <f t="shared" si="11"/>
        <v>24.7</v>
      </c>
      <c r="O89" s="518">
        <f t="shared" ref="O89:O152" si="37">IF(B89&gt;0,N89*B89,0)</f>
        <v>0</v>
      </c>
      <c r="P89" s="680">
        <f>'KB Duct Parts'!$AE$3</f>
        <v>0</v>
      </c>
      <c r="Q89" s="681">
        <f t="shared" si="12"/>
        <v>0</v>
      </c>
      <c r="R89" s="682">
        <f t="shared" si="13"/>
        <v>0</v>
      </c>
      <c r="S89" s="716">
        <f t="shared" si="2"/>
        <v>0.35</v>
      </c>
      <c r="T89" s="679">
        <f t="shared" si="14"/>
        <v>0</v>
      </c>
      <c r="U89" s="679">
        <f t="shared" si="15"/>
        <v>0</v>
      </c>
      <c r="Y89" s="120"/>
      <c r="AE89" s="75"/>
      <c r="AF89" s="370" t="s">
        <v>707</v>
      </c>
      <c r="AG89" s="374"/>
      <c r="AH89" s="378"/>
      <c r="AI89" s="381"/>
      <c r="AJ89" s="386"/>
      <c r="AK89" s="391"/>
      <c r="AL89" s="386"/>
      <c r="AM89" s="363">
        <v>1</v>
      </c>
      <c r="AN89" s="578">
        <v>24.7</v>
      </c>
      <c r="AO89" s="78">
        <f t="shared" si="16"/>
        <v>0</v>
      </c>
      <c r="AP89" s="78">
        <f t="shared" ref="AP89:AP152" si="38">$AN89*AY89</f>
        <v>0</v>
      </c>
      <c r="AQ89" s="78">
        <f t="shared" ref="AQ89:AQ152" si="39">$AN89*AZ89</f>
        <v>0</v>
      </c>
      <c r="AR89" s="78">
        <f t="shared" ref="AR89:AR152" si="40">$AN89*BA89</f>
        <v>0</v>
      </c>
      <c r="AS89" s="78">
        <f t="shared" ref="AS89:AS152" si="41">$AN89*BB89</f>
        <v>0</v>
      </c>
      <c r="AT89" s="78">
        <f t="shared" ref="AT89:AT152" si="42">$AN89*BC89</f>
        <v>0</v>
      </c>
      <c r="AU89" s="74" t="s">
        <v>717</v>
      </c>
      <c r="AV89" s="115"/>
      <c r="AW89" s="395"/>
      <c r="AX89" s="395">
        <v>0</v>
      </c>
      <c r="AY89" s="395">
        <v>0</v>
      </c>
      <c r="AZ89" s="395">
        <v>0</v>
      </c>
      <c r="BA89" s="395">
        <v>0</v>
      </c>
      <c r="BB89" s="395">
        <v>0</v>
      </c>
      <c r="BC89" s="395">
        <v>0</v>
      </c>
      <c r="BD89" s="115"/>
      <c r="BE89" s="115"/>
      <c r="BF89" s="115"/>
      <c r="BG89" s="115"/>
      <c r="BH89" s="115"/>
      <c r="BI89" s="115"/>
      <c r="BJ89" s="115"/>
      <c r="BK89" s="115"/>
      <c r="BQ89" s="74" t="str">
        <f t="shared" si="17"/>
        <v xml:space="preserve"> </v>
      </c>
      <c r="BR89" s="120" t="str">
        <f t="shared" si="18"/>
        <v xml:space="preserve"> </v>
      </c>
      <c r="BS89" s="120" t="str">
        <f t="shared" si="19"/>
        <v xml:space="preserve"> </v>
      </c>
      <c r="BU89" s="74" t="str">
        <f t="shared" si="20"/>
        <v xml:space="preserve"> </v>
      </c>
      <c r="BV89" s="120" t="str">
        <f t="shared" si="21"/>
        <v xml:space="preserve"> </v>
      </c>
      <c r="BW89" s="120" t="str">
        <f t="shared" si="22"/>
        <v xml:space="preserve">  </v>
      </c>
      <c r="BY89" s="74" t="str">
        <f t="shared" si="23"/>
        <v xml:space="preserve"> </v>
      </c>
      <c r="BZ89" s="120" t="str">
        <f t="shared" si="24"/>
        <v xml:space="preserve"> </v>
      </c>
      <c r="CA89" s="120" t="str">
        <f t="shared" si="25"/>
        <v xml:space="preserve"> </v>
      </c>
      <c r="CC89" s="115" t="str">
        <f t="shared" si="26"/>
        <v xml:space="preserve"> </v>
      </c>
      <c r="CD89" s="120" t="str">
        <f t="shared" si="27"/>
        <v xml:space="preserve"> </v>
      </c>
      <c r="CE89" s="417" t="str">
        <f t="shared" si="28"/>
        <v xml:space="preserve"> </v>
      </c>
      <c r="CF89" s="115"/>
      <c r="CG89" s="115" t="str">
        <f t="shared" si="29"/>
        <v xml:space="preserve"> </v>
      </c>
      <c r="CH89" s="120" t="str">
        <f t="shared" si="30"/>
        <v xml:space="preserve"> </v>
      </c>
      <c r="CI89" s="417" t="str">
        <f t="shared" si="31"/>
        <v xml:space="preserve"> </v>
      </c>
      <c r="CJ89" s="115"/>
      <c r="CK89" s="115" t="str">
        <f t="shared" si="32"/>
        <v xml:space="preserve"> </v>
      </c>
      <c r="CL89" s="120" t="str">
        <f t="shared" si="33"/>
        <v xml:space="preserve"> </v>
      </c>
      <c r="CM89" s="417" t="str">
        <f t="shared" si="35"/>
        <v xml:space="preserve"> </v>
      </c>
      <c r="IS89" s="103">
        <v>11.2</v>
      </c>
    </row>
    <row r="90" spans="2:253" s="74" customFormat="1" ht="17.100000000000001" hidden="1" customHeight="1" x14ac:dyDescent="0.25">
      <c r="B90" s="504">
        <f>IF(OR('KB Duct Parts'!BO$16=1,'KB Duct Parts'!BO$16=5),IF(AND('KB Duct Parts'!$BL$14=1,'KB Duct Parts'!E22&gt;0),'KB Duct Parts'!E22,0),0)</f>
        <v>0</v>
      </c>
      <c r="C90" s="508" t="s">
        <v>1780</v>
      </c>
      <c r="D90" s="506" t="str">
        <f t="shared" si="36"/>
        <v>11008HT</v>
      </c>
      <c r="E90" s="504" t="s">
        <v>865</v>
      </c>
      <c r="F90" s="508" t="str">
        <f t="shared" ref="F90:F153" si="43">IF(AM90&gt;1,"Non-Std"," ")</f>
        <v xml:space="preserve"> </v>
      </c>
      <c r="G90" s="509" t="s">
        <v>651</v>
      </c>
      <c r="H90" s="504" t="s">
        <v>923</v>
      </c>
      <c r="I90" s="1035" t="s">
        <v>12</v>
      </c>
      <c r="J90" s="1036"/>
      <c r="K90" s="516"/>
      <c r="L90" s="523"/>
      <c r="M90" s="517" t="str">
        <f t="shared" si="34"/>
        <v>Y</v>
      </c>
      <c r="N90" s="514">
        <f t="shared" ref="N90:N153" si="44">AN90</f>
        <v>25.8</v>
      </c>
      <c r="O90" s="518">
        <f t="shared" si="37"/>
        <v>0</v>
      </c>
      <c r="P90" s="680">
        <f>'KB Duct Parts'!$AE$3</f>
        <v>0</v>
      </c>
      <c r="Q90" s="681">
        <f t="shared" ref="Q90:Q153" si="45">IF(B90&gt;0,N90*(1-P90),0)</f>
        <v>0</v>
      </c>
      <c r="R90" s="682">
        <f t="shared" ref="R90:R153" si="46">B90*Q90</f>
        <v>0</v>
      </c>
      <c r="S90" s="716">
        <f t="shared" ref="S90:S153" si="47">$Y$3904</f>
        <v>0.35</v>
      </c>
      <c r="T90" s="679">
        <f t="shared" ref="T90:T153" si="48">ROUND(IF(B90&gt;0,((N90*(1-(1*S90)))),0),2)</f>
        <v>0</v>
      </c>
      <c r="U90" s="679">
        <f t="shared" ref="U90:U153" si="49">B90*T90</f>
        <v>0</v>
      </c>
      <c r="Y90" s="120"/>
      <c r="AE90" s="75"/>
      <c r="AF90" s="370" t="s">
        <v>707</v>
      </c>
      <c r="AG90" s="374"/>
      <c r="AH90" s="378"/>
      <c r="AI90" s="381"/>
      <c r="AJ90" s="386"/>
      <c r="AK90" s="391"/>
      <c r="AL90" s="386"/>
      <c r="AM90" s="363">
        <v>1</v>
      </c>
      <c r="AN90" s="578">
        <v>25.8</v>
      </c>
      <c r="AO90" s="78">
        <f t="shared" ref="AO90:AO153" si="50">$AN90*AX90</f>
        <v>0</v>
      </c>
      <c r="AP90" s="78">
        <f t="shared" si="38"/>
        <v>0</v>
      </c>
      <c r="AQ90" s="78">
        <f t="shared" si="39"/>
        <v>0</v>
      </c>
      <c r="AR90" s="78">
        <f t="shared" si="40"/>
        <v>0</v>
      </c>
      <c r="AS90" s="78">
        <f t="shared" si="41"/>
        <v>0</v>
      </c>
      <c r="AT90" s="78">
        <f t="shared" si="42"/>
        <v>0</v>
      </c>
      <c r="AU90" s="74" t="s">
        <v>717</v>
      </c>
      <c r="AV90" s="115"/>
      <c r="AW90" s="395"/>
      <c r="AX90" s="395">
        <v>0</v>
      </c>
      <c r="AY90" s="395">
        <v>0</v>
      </c>
      <c r="AZ90" s="395">
        <v>0</v>
      </c>
      <c r="BA90" s="395">
        <v>0</v>
      </c>
      <c r="BB90" s="395">
        <v>0</v>
      </c>
      <c r="BC90" s="395">
        <v>0</v>
      </c>
      <c r="BD90" s="115"/>
      <c r="BE90" s="115"/>
      <c r="BF90" s="115"/>
      <c r="BG90" s="115"/>
      <c r="BH90" s="115"/>
      <c r="BI90" s="115"/>
      <c r="BJ90" s="115"/>
      <c r="BK90" s="115"/>
      <c r="BQ90" s="74" t="str">
        <f t="shared" ref="BQ90:BQ153" si="51">IF(AO90&gt;0,D90&amp;"-("&amp; AG90&amp;")"," ")</f>
        <v xml:space="preserve"> </v>
      </c>
      <c r="BR90" s="120" t="str">
        <f t="shared" ref="BR90:BR153" si="52">IF(AO90&gt;0,$G90," ")</f>
        <v xml:space="preserve"> </v>
      </c>
      <c r="BS90" s="120" t="str">
        <f t="shared" ref="BS90:BS153" si="53">IF(AO90&gt;0,AO90," ")</f>
        <v xml:space="preserve"> </v>
      </c>
      <c r="BU90" s="74" t="str">
        <f t="shared" ref="BU90:BU153" si="54">IF(AP90&gt;0,D90&amp;"-("&amp;AH90&amp;")"," ")</f>
        <v xml:space="preserve"> </v>
      </c>
      <c r="BV90" s="120" t="str">
        <f t="shared" ref="BV90:BV153" si="55">IF(AP90&gt;0,$G90," ")</f>
        <v xml:space="preserve"> </v>
      </c>
      <c r="BW90" s="120" t="str">
        <f t="shared" ref="BW90:BW153" si="56">IF(AP90&gt;0,AP90,"  ")</f>
        <v xml:space="preserve">  </v>
      </c>
      <c r="BY90" s="74" t="str">
        <f t="shared" ref="BY90:BY153" si="57">IF(AQ90&gt;0,D90&amp;"-("&amp;AI90&amp;")"," ")</f>
        <v xml:space="preserve"> </v>
      </c>
      <c r="BZ90" s="120" t="str">
        <f t="shared" ref="BZ90:BZ153" si="58">IF(AQ90&gt;0,$G90," ")</f>
        <v xml:space="preserve"> </v>
      </c>
      <c r="CA90" s="120" t="str">
        <f t="shared" ref="CA90:CA153" si="59">IF(AQ90&gt;0,AQ90," ")</f>
        <v xml:space="preserve"> </v>
      </c>
      <c r="CC90" s="115" t="str">
        <f t="shared" ref="CC90:CC153" si="60">IF(AR90&gt;0,D90&amp;"-("&amp;AJ90&amp;")"," ")</f>
        <v xml:space="preserve"> </v>
      </c>
      <c r="CD90" s="120" t="str">
        <f t="shared" ref="CD90:CD153" si="61">IF(AR90&gt;0,$G90," ")</f>
        <v xml:space="preserve"> </v>
      </c>
      <c r="CE90" s="417" t="str">
        <f t="shared" ref="CE90:CE153" si="62">IF(AR90&gt;0,AR90," ")</f>
        <v xml:space="preserve"> </v>
      </c>
      <c r="CF90" s="115"/>
      <c r="CG90" s="115" t="str">
        <f t="shared" ref="CG90:CG153" si="63">IF(AS90&gt;0,D90&amp;"-("&amp;AK90&amp;")"," ")</f>
        <v xml:space="preserve"> </v>
      </c>
      <c r="CH90" s="120" t="str">
        <f t="shared" ref="CH90:CH153" si="64">IF(AS90&gt;0,$G90," ")</f>
        <v xml:space="preserve"> </v>
      </c>
      <c r="CI90" s="417" t="str">
        <f t="shared" ref="CI90:CI153" si="65">IF(AS90&gt;0,AS90," ")</f>
        <v xml:space="preserve"> </v>
      </c>
      <c r="CJ90" s="115"/>
      <c r="CK90" s="115" t="str">
        <f t="shared" ref="CK90:CK153" si="66">IF(AT90&gt;0,D90&amp;"-"&amp;AL90," ")</f>
        <v xml:space="preserve"> </v>
      </c>
      <c r="CL90" s="120" t="str">
        <f t="shared" ref="CL90:CL153" si="67">IF(AT90&gt;0,$G90," ")</f>
        <v xml:space="preserve"> </v>
      </c>
      <c r="CM90" s="417" t="str">
        <f t="shared" si="35"/>
        <v xml:space="preserve"> </v>
      </c>
      <c r="IS90" s="103">
        <v>11.4</v>
      </c>
    </row>
    <row r="91" spans="2:253" s="74" customFormat="1" ht="17.100000000000001" hidden="1" customHeight="1" x14ac:dyDescent="0.25">
      <c r="B91" s="504">
        <f>IF(OR('KB Duct Parts'!BO$16=1,'KB Duct Parts'!BO$16=5),IF(AND('KB Duct Parts'!$BL$14=1,'KB Duct Parts'!E23&gt;0),'KB Duct Parts'!E23,0),0)</f>
        <v>0</v>
      </c>
      <c r="C91" s="508" t="s">
        <v>1781</v>
      </c>
      <c r="D91" s="506" t="str">
        <f t="shared" si="36"/>
        <v>11009HT</v>
      </c>
      <c r="E91" s="504" t="s">
        <v>866</v>
      </c>
      <c r="F91" s="508" t="str">
        <f t="shared" si="43"/>
        <v xml:space="preserve"> </v>
      </c>
      <c r="G91" s="509" t="s">
        <v>651</v>
      </c>
      <c r="H91" s="504" t="s">
        <v>923</v>
      </c>
      <c r="I91" s="1035" t="s">
        <v>12</v>
      </c>
      <c r="J91" s="1036"/>
      <c r="K91" s="516"/>
      <c r="L91" s="523"/>
      <c r="M91" s="517" t="str">
        <f t="shared" ref="M91:M154" si="68">IF(AM91=1,"Y",IF(AM91&gt;1,"NR"," "))</f>
        <v>Y</v>
      </c>
      <c r="N91" s="514">
        <f t="shared" si="44"/>
        <v>27.1</v>
      </c>
      <c r="O91" s="518">
        <f t="shared" si="37"/>
        <v>0</v>
      </c>
      <c r="P91" s="680">
        <f>'KB Duct Parts'!$AE$3</f>
        <v>0</v>
      </c>
      <c r="Q91" s="681">
        <f t="shared" si="45"/>
        <v>0</v>
      </c>
      <c r="R91" s="682">
        <f t="shared" si="46"/>
        <v>0</v>
      </c>
      <c r="S91" s="716">
        <f t="shared" si="47"/>
        <v>0.35</v>
      </c>
      <c r="T91" s="679">
        <f t="shared" si="48"/>
        <v>0</v>
      </c>
      <c r="U91" s="679">
        <f t="shared" si="49"/>
        <v>0</v>
      </c>
      <c r="Y91" s="120"/>
      <c r="AE91" s="75"/>
      <c r="AF91" s="370" t="s">
        <v>707</v>
      </c>
      <c r="AG91" s="374"/>
      <c r="AH91" s="378"/>
      <c r="AI91" s="381"/>
      <c r="AJ91" s="386"/>
      <c r="AK91" s="391"/>
      <c r="AL91" s="386"/>
      <c r="AM91" s="363">
        <v>1</v>
      </c>
      <c r="AN91" s="578">
        <v>27.1</v>
      </c>
      <c r="AO91" s="78">
        <f t="shared" si="50"/>
        <v>0</v>
      </c>
      <c r="AP91" s="78">
        <f t="shared" si="38"/>
        <v>0</v>
      </c>
      <c r="AQ91" s="78">
        <f t="shared" si="39"/>
        <v>0</v>
      </c>
      <c r="AR91" s="78">
        <f t="shared" si="40"/>
        <v>0</v>
      </c>
      <c r="AS91" s="78">
        <f t="shared" si="41"/>
        <v>0</v>
      </c>
      <c r="AT91" s="78">
        <f t="shared" si="42"/>
        <v>0</v>
      </c>
      <c r="AU91" s="74" t="s">
        <v>717</v>
      </c>
      <c r="AV91" s="115"/>
      <c r="AW91" s="395"/>
      <c r="AX91" s="395">
        <v>0</v>
      </c>
      <c r="AY91" s="395">
        <v>0</v>
      </c>
      <c r="AZ91" s="395">
        <v>0</v>
      </c>
      <c r="BA91" s="395">
        <v>0</v>
      </c>
      <c r="BB91" s="395">
        <v>0</v>
      </c>
      <c r="BC91" s="395">
        <v>0</v>
      </c>
      <c r="BD91" s="115"/>
      <c r="BE91" s="115"/>
      <c r="BF91" s="115"/>
      <c r="BG91" s="115"/>
      <c r="BH91" s="115"/>
      <c r="BI91" s="115"/>
      <c r="BJ91" s="115"/>
      <c r="BK91" s="115"/>
      <c r="BQ91" s="74" t="str">
        <f t="shared" si="51"/>
        <v xml:space="preserve"> </v>
      </c>
      <c r="BR91" s="120" t="str">
        <f t="shared" si="52"/>
        <v xml:space="preserve"> </v>
      </c>
      <c r="BS91" s="120" t="str">
        <f t="shared" si="53"/>
        <v xml:space="preserve"> </v>
      </c>
      <c r="BU91" s="74" t="str">
        <f t="shared" si="54"/>
        <v xml:space="preserve"> </v>
      </c>
      <c r="BV91" s="120" t="str">
        <f t="shared" si="55"/>
        <v xml:space="preserve"> </v>
      </c>
      <c r="BW91" s="120" t="str">
        <f t="shared" si="56"/>
        <v xml:space="preserve">  </v>
      </c>
      <c r="BY91" s="74" t="str">
        <f t="shared" si="57"/>
        <v xml:space="preserve"> </v>
      </c>
      <c r="BZ91" s="120" t="str">
        <f t="shared" si="58"/>
        <v xml:space="preserve"> </v>
      </c>
      <c r="CA91" s="120" t="str">
        <f t="shared" si="59"/>
        <v xml:space="preserve"> </v>
      </c>
      <c r="CC91" s="115" t="str">
        <f t="shared" si="60"/>
        <v xml:space="preserve"> </v>
      </c>
      <c r="CD91" s="120" t="str">
        <f t="shared" si="61"/>
        <v xml:space="preserve"> </v>
      </c>
      <c r="CE91" s="417" t="str">
        <f t="shared" si="62"/>
        <v xml:space="preserve"> </v>
      </c>
      <c r="CF91" s="115"/>
      <c r="CG91" s="115" t="str">
        <f t="shared" si="63"/>
        <v xml:space="preserve"> </v>
      </c>
      <c r="CH91" s="120" t="str">
        <f t="shared" si="64"/>
        <v xml:space="preserve"> </v>
      </c>
      <c r="CI91" s="417" t="str">
        <f t="shared" si="65"/>
        <v xml:space="preserve"> </v>
      </c>
      <c r="CJ91" s="115"/>
      <c r="CK91" s="115" t="str">
        <f t="shared" si="66"/>
        <v xml:space="preserve"> </v>
      </c>
      <c r="CL91" s="120" t="str">
        <f t="shared" si="67"/>
        <v xml:space="preserve"> </v>
      </c>
      <c r="CM91" s="417" t="str">
        <f t="shared" si="35"/>
        <v xml:space="preserve"> </v>
      </c>
      <c r="IS91" s="103">
        <v>12</v>
      </c>
    </row>
    <row r="92" spans="2:253" s="74" customFormat="1" ht="17.100000000000001" hidden="1" customHeight="1" x14ac:dyDescent="0.25">
      <c r="B92" s="504">
        <f>IF(OR('KB Duct Parts'!BO$16=1,'KB Duct Parts'!BO$16=5),IF(AND('KB Duct Parts'!$BL$14=1,'KB Duct Parts'!E24&gt;0),'KB Duct Parts'!E24,0),0)</f>
        <v>0</v>
      </c>
      <c r="C92" s="508" t="s">
        <v>1782</v>
      </c>
      <c r="D92" s="506" t="str">
        <f t="shared" si="36"/>
        <v>11010HT</v>
      </c>
      <c r="E92" s="504" t="s">
        <v>867</v>
      </c>
      <c r="F92" s="508" t="str">
        <f t="shared" si="43"/>
        <v xml:space="preserve"> </v>
      </c>
      <c r="G92" s="509" t="s">
        <v>651</v>
      </c>
      <c r="H92" s="504" t="s">
        <v>923</v>
      </c>
      <c r="I92" s="1035" t="s">
        <v>12</v>
      </c>
      <c r="J92" s="1036"/>
      <c r="K92" s="516"/>
      <c r="L92" s="523"/>
      <c r="M92" s="517" t="str">
        <f t="shared" si="68"/>
        <v>Y</v>
      </c>
      <c r="N92" s="514">
        <f t="shared" si="44"/>
        <v>28.1</v>
      </c>
      <c r="O92" s="518">
        <f t="shared" si="37"/>
        <v>0</v>
      </c>
      <c r="P92" s="680">
        <f>'KB Duct Parts'!$AE$3</f>
        <v>0</v>
      </c>
      <c r="Q92" s="681">
        <f t="shared" si="45"/>
        <v>0</v>
      </c>
      <c r="R92" s="682">
        <f t="shared" si="46"/>
        <v>0</v>
      </c>
      <c r="S92" s="716">
        <f t="shared" si="47"/>
        <v>0.35</v>
      </c>
      <c r="T92" s="679">
        <f t="shared" si="48"/>
        <v>0</v>
      </c>
      <c r="U92" s="679">
        <f t="shared" si="49"/>
        <v>0</v>
      </c>
      <c r="Y92" s="120"/>
      <c r="AE92" s="75"/>
      <c r="AF92" s="370" t="s">
        <v>707</v>
      </c>
      <c r="AG92" s="374"/>
      <c r="AH92" s="378"/>
      <c r="AI92" s="381"/>
      <c r="AJ92" s="386"/>
      <c r="AK92" s="391"/>
      <c r="AL92" s="386"/>
      <c r="AM92" s="363">
        <v>1</v>
      </c>
      <c r="AN92" s="578">
        <v>28.1</v>
      </c>
      <c r="AO92" s="78">
        <f t="shared" si="50"/>
        <v>0</v>
      </c>
      <c r="AP92" s="78">
        <f t="shared" si="38"/>
        <v>0</v>
      </c>
      <c r="AQ92" s="78">
        <f t="shared" si="39"/>
        <v>0</v>
      </c>
      <c r="AR92" s="78">
        <f t="shared" si="40"/>
        <v>0</v>
      </c>
      <c r="AS92" s="78">
        <f t="shared" si="41"/>
        <v>0</v>
      </c>
      <c r="AT92" s="78">
        <f t="shared" si="42"/>
        <v>0</v>
      </c>
      <c r="AU92" s="74" t="s">
        <v>717</v>
      </c>
      <c r="AV92" s="115"/>
      <c r="AW92" s="395"/>
      <c r="AX92" s="395">
        <v>0</v>
      </c>
      <c r="AY92" s="395">
        <v>0</v>
      </c>
      <c r="AZ92" s="395">
        <v>0</v>
      </c>
      <c r="BA92" s="395">
        <v>0</v>
      </c>
      <c r="BB92" s="395">
        <v>0</v>
      </c>
      <c r="BC92" s="395">
        <v>0</v>
      </c>
      <c r="BD92" s="115"/>
      <c r="BE92" s="115"/>
      <c r="BF92" s="115"/>
      <c r="BG92" s="115"/>
      <c r="BH92" s="115"/>
      <c r="BI92" s="115"/>
      <c r="BJ92" s="115"/>
      <c r="BK92" s="115"/>
      <c r="BQ92" s="74" t="str">
        <f t="shared" si="51"/>
        <v xml:space="preserve"> </v>
      </c>
      <c r="BR92" s="120" t="str">
        <f t="shared" si="52"/>
        <v xml:space="preserve"> </v>
      </c>
      <c r="BS92" s="120" t="str">
        <f t="shared" si="53"/>
        <v xml:space="preserve"> </v>
      </c>
      <c r="BU92" s="74" t="str">
        <f t="shared" si="54"/>
        <v xml:space="preserve"> </v>
      </c>
      <c r="BV92" s="120" t="str">
        <f t="shared" si="55"/>
        <v xml:space="preserve"> </v>
      </c>
      <c r="BW92" s="120" t="str">
        <f t="shared" si="56"/>
        <v xml:space="preserve">  </v>
      </c>
      <c r="BY92" s="74" t="str">
        <f t="shared" si="57"/>
        <v xml:space="preserve"> </v>
      </c>
      <c r="BZ92" s="120" t="str">
        <f t="shared" si="58"/>
        <v xml:space="preserve"> </v>
      </c>
      <c r="CA92" s="120" t="str">
        <f t="shared" si="59"/>
        <v xml:space="preserve"> </v>
      </c>
      <c r="CC92" s="115" t="str">
        <f t="shared" si="60"/>
        <v xml:space="preserve"> </v>
      </c>
      <c r="CD92" s="120" t="str">
        <f t="shared" si="61"/>
        <v xml:space="preserve"> </v>
      </c>
      <c r="CE92" s="417" t="str">
        <f t="shared" si="62"/>
        <v xml:space="preserve"> </v>
      </c>
      <c r="CF92" s="115"/>
      <c r="CG92" s="115" t="str">
        <f t="shared" si="63"/>
        <v xml:space="preserve"> </v>
      </c>
      <c r="CH92" s="120" t="str">
        <f t="shared" si="64"/>
        <v xml:space="preserve"> </v>
      </c>
      <c r="CI92" s="417" t="str">
        <f t="shared" si="65"/>
        <v xml:space="preserve"> </v>
      </c>
      <c r="CJ92" s="115"/>
      <c r="CK92" s="115" t="str">
        <f t="shared" si="66"/>
        <v xml:space="preserve"> </v>
      </c>
      <c r="CL92" s="120" t="str">
        <f t="shared" si="67"/>
        <v xml:space="preserve"> </v>
      </c>
      <c r="CM92" s="417" t="str">
        <f t="shared" si="35"/>
        <v xml:space="preserve"> </v>
      </c>
      <c r="IS92" s="103">
        <v>12.1</v>
      </c>
    </row>
    <row r="93" spans="2:253" s="74" customFormat="1" ht="17.100000000000001" hidden="1" customHeight="1" x14ac:dyDescent="0.25">
      <c r="B93" s="504">
        <f>IF(OR('KB Duct Parts'!BO$16=1,'KB Duct Parts'!BO$16=5),IF(AND('KB Duct Parts'!$BL$14=1,'KB Duct Parts'!E25&gt;0),'KB Duct Parts'!E25,0),0)</f>
        <v>0</v>
      </c>
      <c r="C93" s="508" t="s">
        <v>1783</v>
      </c>
      <c r="D93" s="506" t="str">
        <f t="shared" si="36"/>
        <v>11011HT</v>
      </c>
      <c r="E93" s="504" t="s">
        <v>868</v>
      </c>
      <c r="F93" s="508" t="str">
        <f t="shared" si="43"/>
        <v xml:space="preserve"> </v>
      </c>
      <c r="G93" s="509" t="s">
        <v>651</v>
      </c>
      <c r="H93" s="504" t="s">
        <v>923</v>
      </c>
      <c r="I93" s="1035" t="s">
        <v>12</v>
      </c>
      <c r="J93" s="1036"/>
      <c r="K93" s="516"/>
      <c r="L93" s="523"/>
      <c r="M93" s="517" t="str">
        <f t="shared" si="68"/>
        <v>Y</v>
      </c>
      <c r="N93" s="514">
        <f t="shared" si="44"/>
        <v>36</v>
      </c>
      <c r="O93" s="518">
        <f t="shared" si="37"/>
        <v>0</v>
      </c>
      <c r="P93" s="680">
        <f>'KB Duct Parts'!$AE$3</f>
        <v>0</v>
      </c>
      <c r="Q93" s="681">
        <f t="shared" si="45"/>
        <v>0</v>
      </c>
      <c r="R93" s="682">
        <f t="shared" si="46"/>
        <v>0</v>
      </c>
      <c r="S93" s="716">
        <f t="shared" si="47"/>
        <v>0.35</v>
      </c>
      <c r="T93" s="679">
        <f t="shared" si="48"/>
        <v>0</v>
      </c>
      <c r="U93" s="679">
        <f t="shared" si="49"/>
        <v>0</v>
      </c>
      <c r="Y93" s="120"/>
      <c r="AE93" s="75"/>
      <c r="AF93" s="370" t="s">
        <v>707</v>
      </c>
      <c r="AG93" s="374"/>
      <c r="AH93" s="378"/>
      <c r="AI93" s="381"/>
      <c r="AJ93" s="386"/>
      <c r="AK93" s="391"/>
      <c r="AL93" s="386"/>
      <c r="AM93" s="363">
        <v>1</v>
      </c>
      <c r="AN93" s="578">
        <v>36</v>
      </c>
      <c r="AO93" s="78">
        <f t="shared" si="50"/>
        <v>0</v>
      </c>
      <c r="AP93" s="78">
        <f t="shared" si="38"/>
        <v>0</v>
      </c>
      <c r="AQ93" s="78">
        <f t="shared" si="39"/>
        <v>0</v>
      </c>
      <c r="AR93" s="78">
        <f t="shared" si="40"/>
        <v>0</v>
      </c>
      <c r="AS93" s="78">
        <f t="shared" si="41"/>
        <v>0</v>
      </c>
      <c r="AT93" s="78">
        <f t="shared" si="42"/>
        <v>0</v>
      </c>
      <c r="AU93" s="74" t="s">
        <v>717</v>
      </c>
      <c r="AV93" s="115"/>
      <c r="AW93" s="395"/>
      <c r="AX93" s="395">
        <v>0</v>
      </c>
      <c r="AY93" s="395">
        <v>0</v>
      </c>
      <c r="AZ93" s="395">
        <v>0</v>
      </c>
      <c r="BA93" s="395">
        <v>0</v>
      </c>
      <c r="BB93" s="395">
        <v>0</v>
      </c>
      <c r="BC93" s="395">
        <v>0</v>
      </c>
      <c r="BD93" s="115"/>
      <c r="BE93" s="115"/>
      <c r="BF93" s="115"/>
      <c r="BG93" s="115"/>
      <c r="BH93" s="115"/>
      <c r="BI93" s="115"/>
      <c r="BJ93" s="115"/>
      <c r="BK93" s="115"/>
      <c r="BQ93" s="74" t="str">
        <f t="shared" si="51"/>
        <v xml:space="preserve"> </v>
      </c>
      <c r="BR93" s="120" t="str">
        <f t="shared" si="52"/>
        <v xml:space="preserve"> </v>
      </c>
      <c r="BS93" s="120" t="str">
        <f t="shared" si="53"/>
        <v xml:space="preserve"> </v>
      </c>
      <c r="BU93" s="74" t="str">
        <f t="shared" si="54"/>
        <v xml:space="preserve"> </v>
      </c>
      <c r="BV93" s="120" t="str">
        <f t="shared" si="55"/>
        <v xml:space="preserve"> </v>
      </c>
      <c r="BW93" s="120" t="str">
        <f t="shared" si="56"/>
        <v xml:space="preserve">  </v>
      </c>
      <c r="BY93" s="74" t="str">
        <f t="shared" si="57"/>
        <v xml:space="preserve"> </v>
      </c>
      <c r="BZ93" s="120" t="str">
        <f t="shared" si="58"/>
        <v xml:space="preserve"> </v>
      </c>
      <c r="CA93" s="120" t="str">
        <f t="shared" si="59"/>
        <v xml:space="preserve"> </v>
      </c>
      <c r="CC93" s="115" t="str">
        <f t="shared" si="60"/>
        <v xml:space="preserve"> </v>
      </c>
      <c r="CD93" s="120" t="str">
        <f t="shared" si="61"/>
        <v xml:space="preserve"> </v>
      </c>
      <c r="CE93" s="417" t="str">
        <f t="shared" si="62"/>
        <v xml:space="preserve"> </v>
      </c>
      <c r="CF93" s="115"/>
      <c r="CG93" s="115" t="str">
        <f t="shared" si="63"/>
        <v xml:space="preserve"> </v>
      </c>
      <c r="CH93" s="120" t="str">
        <f t="shared" si="64"/>
        <v xml:space="preserve"> </v>
      </c>
      <c r="CI93" s="417" t="str">
        <f t="shared" si="65"/>
        <v xml:space="preserve"> </v>
      </c>
      <c r="CJ93" s="115"/>
      <c r="CK93" s="115" t="str">
        <f t="shared" si="66"/>
        <v xml:space="preserve"> </v>
      </c>
      <c r="CL93" s="120" t="str">
        <f t="shared" si="67"/>
        <v xml:space="preserve"> </v>
      </c>
      <c r="CM93" s="417" t="str">
        <f t="shared" si="35"/>
        <v xml:space="preserve"> </v>
      </c>
      <c r="IS93" s="103">
        <v>13</v>
      </c>
    </row>
    <row r="94" spans="2:253" s="74" customFormat="1" ht="17.100000000000001" hidden="1" customHeight="1" x14ac:dyDescent="0.25">
      <c r="B94" s="504">
        <f>IF(OR('KB Duct Parts'!BO$16=1,'KB Duct Parts'!BO$16=5),IF(AND('KB Duct Parts'!$BL$14=1,'KB Duct Parts'!E26&gt;0),'KB Duct Parts'!E26,0),0)</f>
        <v>0</v>
      </c>
      <c r="C94" s="508" t="s">
        <v>1784</v>
      </c>
      <c r="D94" s="506" t="str">
        <f t="shared" si="36"/>
        <v>11012HT</v>
      </c>
      <c r="E94" s="504" t="s">
        <v>869</v>
      </c>
      <c r="F94" s="508" t="str">
        <f t="shared" si="43"/>
        <v xml:space="preserve"> </v>
      </c>
      <c r="G94" s="509" t="s">
        <v>651</v>
      </c>
      <c r="H94" s="504" t="s">
        <v>923</v>
      </c>
      <c r="I94" s="1035" t="s">
        <v>12</v>
      </c>
      <c r="J94" s="1036"/>
      <c r="K94" s="516"/>
      <c r="L94" s="523"/>
      <c r="M94" s="517" t="str">
        <f t="shared" si="68"/>
        <v>Y</v>
      </c>
      <c r="N94" s="514">
        <f t="shared" si="44"/>
        <v>38.799999999999997</v>
      </c>
      <c r="O94" s="518">
        <f t="shared" si="37"/>
        <v>0</v>
      </c>
      <c r="P94" s="680">
        <f>'KB Duct Parts'!$AE$3</f>
        <v>0</v>
      </c>
      <c r="Q94" s="681">
        <f t="shared" si="45"/>
        <v>0</v>
      </c>
      <c r="R94" s="682">
        <f t="shared" si="46"/>
        <v>0</v>
      </c>
      <c r="S94" s="716">
        <f t="shared" si="47"/>
        <v>0.35</v>
      </c>
      <c r="T94" s="679">
        <f t="shared" si="48"/>
        <v>0</v>
      </c>
      <c r="U94" s="679">
        <f t="shared" si="49"/>
        <v>0</v>
      </c>
      <c r="Y94" s="120"/>
      <c r="AE94" s="75"/>
      <c r="AF94" s="370" t="s">
        <v>707</v>
      </c>
      <c r="AG94" s="374"/>
      <c r="AH94" s="378"/>
      <c r="AI94" s="381"/>
      <c r="AJ94" s="386"/>
      <c r="AK94" s="391"/>
      <c r="AL94" s="386"/>
      <c r="AM94" s="363">
        <v>1</v>
      </c>
      <c r="AN94" s="578">
        <v>38.799999999999997</v>
      </c>
      <c r="AO94" s="78">
        <f t="shared" si="50"/>
        <v>0</v>
      </c>
      <c r="AP94" s="78">
        <f t="shared" si="38"/>
        <v>0</v>
      </c>
      <c r="AQ94" s="78">
        <f t="shared" si="39"/>
        <v>0</v>
      </c>
      <c r="AR94" s="78">
        <f t="shared" si="40"/>
        <v>0</v>
      </c>
      <c r="AS94" s="78">
        <f t="shared" si="41"/>
        <v>0</v>
      </c>
      <c r="AT94" s="78">
        <f t="shared" si="42"/>
        <v>0</v>
      </c>
      <c r="AU94" s="74" t="s">
        <v>717</v>
      </c>
      <c r="AV94" s="115"/>
      <c r="AW94" s="395"/>
      <c r="AX94" s="395">
        <v>0</v>
      </c>
      <c r="AY94" s="395">
        <v>0</v>
      </c>
      <c r="AZ94" s="395">
        <v>0</v>
      </c>
      <c r="BA94" s="395">
        <v>0</v>
      </c>
      <c r="BB94" s="395">
        <v>0</v>
      </c>
      <c r="BC94" s="395">
        <v>0</v>
      </c>
      <c r="BD94" s="115"/>
      <c r="BE94" s="115"/>
      <c r="BF94" s="115"/>
      <c r="BG94" s="115"/>
      <c r="BH94" s="115"/>
      <c r="BI94" s="115"/>
      <c r="BJ94" s="115"/>
      <c r="BK94" s="115"/>
      <c r="BQ94" s="74" t="str">
        <f t="shared" si="51"/>
        <v xml:space="preserve"> </v>
      </c>
      <c r="BR94" s="120" t="str">
        <f t="shared" si="52"/>
        <v xml:space="preserve"> </v>
      </c>
      <c r="BS94" s="120" t="str">
        <f t="shared" si="53"/>
        <v xml:space="preserve"> </v>
      </c>
      <c r="BU94" s="74" t="str">
        <f t="shared" si="54"/>
        <v xml:space="preserve"> </v>
      </c>
      <c r="BV94" s="120" t="str">
        <f t="shared" si="55"/>
        <v xml:space="preserve"> </v>
      </c>
      <c r="BW94" s="120" t="str">
        <f t="shared" si="56"/>
        <v xml:space="preserve">  </v>
      </c>
      <c r="BY94" s="74" t="str">
        <f t="shared" si="57"/>
        <v xml:space="preserve"> </v>
      </c>
      <c r="BZ94" s="120" t="str">
        <f t="shared" si="58"/>
        <v xml:space="preserve"> </v>
      </c>
      <c r="CA94" s="120" t="str">
        <f t="shared" si="59"/>
        <v xml:space="preserve"> </v>
      </c>
      <c r="CC94" s="115" t="str">
        <f t="shared" si="60"/>
        <v xml:space="preserve"> </v>
      </c>
      <c r="CD94" s="120" t="str">
        <f t="shared" si="61"/>
        <v xml:space="preserve"> </v>
      </c>
      <c r="CE94" s="417" t="str">
        <f t="shared" si="62"/>
        <v xml:space="preserve"> </v>
      </c>
      <c r="CF94" s="115"/>
      <c r="CG94" s="115" t="str">
        <f t="shared" si="63"/>
        <v xml:space="preserve"> </v>
      </c>
      <c r="CH94" s="120" t="str">
        <f t="shared" si="64"/>
        <v xml:space="preserve"> </v>
      </c>
      <c r="CI94" s="417" t="str">
        <f t="shared" si="65"/>
        <v xml:space="preserve"> </v>
      </c>
      <c r="CJ94" s="115"/>
      <c r="CK94" s="115" t="str">
        <f t="shared" si="66"/>
        <v xml:space="preserve"> </v>
      </c>
      <c r="CL94" s="120" t="str">
        <f t="shared" si="67"/>
        <v xml:space="preserve"> </v>
      </c>
      <c r="CM94" s="417" t="str">
        <f t="shared" si="35"/>
        <v xml:space="preserve"> </v>
      </c>
      <c r="IS94" s="103">
        <v>13.9</v>
      </c>
    </row>
    <row r="95" spans="2:253" s="74" customFormat="1" ht="17.100000000000001" hidden="1" customHeight="1" x14ac:dyDescent="0.25">
      <c r="B95" s="504">
        <f>IF(OR('KB Duct Parts'!BO$16=1,'KB Duct Parts'!BO$16=5),IF(AND('KB Duct Parts'!$BL$14=1,'KB Duct Parts'!E27&gt;0),'KB Duct Parts'!E27,0),0)</f>
        <v>0</v>
      </c>
      <c r="C95" s="508" t="s">
        <v>1785</v>
      </c>
      <c r="D95" s="506" t="str">
        <f t="shared" si="36"/>
        <v>11013HT</v>
      </c>
      <c r="E95" s="504" t="s">
        <v>870</v>
      </c>
      <c r="F95" s="508" t="str">
        <f t="shared" si="43"/>
        <v xml:space="preserve"> </v>
      </c>
      <c r="G95" s="509" t="s">
        <v>651</v>
      </c>
      <c r="H95" s="504" t="s">
        <v>923</v>
      </c>
      <c r="I95" s="1035" t="s">
        <v>12</v>
      </c>
      <c r="J95" s="1036"/>
      <c r="K95" s="516"/>
      <c r="L95" s="523"/>
      <c r="M95" s="517" t="str">
        <f t="shared" si="68"/>
        <v>Y</v>
      </c>
      <c r="N95" s="514">
        <f t="shared" si="44"/>
        <v>42.3</v>
      </c>
      <c r="O95" s="518">
        <f t="shared" si="37"/>
        <v>0</v>
      </c>
      <c r="P95" s="680">
        <f>'KB Duct Parts'!$AE$3</f>
        <v>0</v>
      </c>
      <c r="Q95" s="681">
        <f t="shared" si="45"/>
        <v>0</v>
      </c>
      <c r="R95" s="682">
        <f t="shared" si="46"/>
        <v>0</v>
      </c>
      <c r="S95" s="716">
        <f t="shared" si="47"/>
        <v>0.35</v>
      </c>
      <c r="T95" s="679">
        <f t="shared" si="48"/>
        <v>0</v>
      </c>
      <c r="U95" s="679">
        <f t="shared" si="49"/>
        <v>0</v>
      </c>
      <c r="Y95" s="120"/>
      <c r="AE95" s="75"/>
      <c r="AF95" s="370" t="s">
        <v>707</v>
      </c>
      <c r="AG95" s="374"/>
      <c r="AH95" s="378"/>
      <c r="AI95" s="381"/>
      <c r="AJ95" s="386"/>
      <c r="AK95" s="391"/>
      <c r="AL95" s="386"/>
      <c r="AM95" s="363">
        <v>1</v>
      </c>
      <c r="AN95" s="578">
        <v>42.3</v>
      </c>
      <c r="AO95" s="78">
        <f t="shared" si="50"/>
        <v>0</v>
      </c>
      <c r="AP95" s="78">
        <f t="shared" si="38"/>
        <v>0</v>
      </c>
      <c r="AQ95" s="78">
        <f t="shared" si="39"/>
        <v>0</v>
      </c>
      <c r="AR95" s="78">
        <f t="shared" si="40"/>
        <v>0</v>
      </c>
      <c r="AS95" s="78">
        <f t="shared" si="41"/>
        <v>0</v>
      </c>
      <c r="AT95" s="78">
        <f t="shared" si="42"/>
        <v>0</v>
      </c>
      <c r="AU95" s="74" t="s">
        <v>717</v>
      </c>
      <c r="AV95" s="115"/>
      <c r="AW95" s="395"/>
      <c r="AX95" s="395">
        <v>0</v>
      </c>
      <c r="AY95" s="395">
        <v>0</v>
      </c>
      <c r="AZ95" s="395">
        <v>0</v>
      </c>
      <c r="BA95" s="395">
        <v>0</v>
      </c>
      <c r="BB95" s="395">
        <v>0</v>
      </c>
      <c r="BC95" s="395">
        <v>0</v>
      </c>
      <c r="BD95" s="115"/>
      <c r="BE95" s="115"/>
      <c r="BF95" s="115"/>
      <c r="BG95" s="115"/>
      <c r="BH95" s="115"/>
      <c r="BI95" s="115"/>
      <c r="BJ95" s="115"/>
      <c r="BK95" s="115"/>
      <c r="BQ95" s="74" t="str">
        <f t="shared" si="51"/>
        <v xml:space="preserve"> </v>
      </c>
      <c r="BR95" s="120" t="str">
        <f t="shared" si="52"/>
        <v xml:space="preserve"> </v>
      </c>
      <c r="BS95" s="120" t="str">
        <f t="shared" si="53"/>
        <v xml:space="preserve"> </v>
      </c>
      <c r="BU95" s="74" t="str">
        <f t="shared" si="54"/>
        <v xml:space="preserve"> </v>
      </c>
      <c r="BV95" s="120" t="str">
        <f t="shared" si="55"/>
        <v xml:space="preserve"> </v>
      </c>
      <c r="BW95" s="120" t="str">
        <f t="shared" si="56"/>
        <v xml:space="preserve">  </v>
      </c>
      <c r="BY95" s="74" t="str">
        <f t="shared" si="57"/>
        <v xml:space="preserve"> </v>
      </c>
      <c r="BZ95" s="120" t="str">
        <f t="shared" si="58"/>
        <v xml:space="preserve"> </v>
      </c>
      <c r="CA95" s="120" t="str">
        <f t="shared" si="59"/>
        <v xml:space="preserve"> </v>
      </c>
      <c r="CC95" s="115" t="str">
        <f t="shared" si="60"/>
        <v xml:space="preserve"> </v>
      </c>
      <c r="CD95" s="120" t="str">
        <f t="shared" si="61"/>
        <v xml:space="preserve"> </v>
      </c>
      <c r="CE95" s="417" t="str">
        <f t="shared" si="62"/>
        <v xml:space="preserve"> </v>
      </c>
      <c r="CF95" s="115"/>
      <c r="CG95" s="115" t="str">
        <f t="shared" si="63"/>
        <v xml:space="preserve"> </v>
      </c>
      <c r="CH95" s="120" t="str">
        <f t="shared" si="64"/>
        <v xml:space="preserve"> </v>
      </c>
      <c r="CI95" s="417" t="str">
        <f t="shared" si="65"/>
        <v xml:space="preserve"> </v>
      </c>
      <c r="CJ95" s="115"/>
      <c r="CK95" s="115" t="str">
        <f t="shared" si="66"/>
        <v xml:space="preserve"> </v>
      </c>
      <c r="CL95" s="120" t="str">
        <f t="shared" si="67"/>
        <v xml:space="preserve"> </v>
      </c>
      <c r="CM95" s="417" t="str">
        <f t="shared" si="35"/>
        <v xml:space="preserve"> </v>
      </c>
      <c r="IS95" s="103">
        <v>16.399999999999999</v>
      </c>
    </row>
    <row r="96" spans="2:253" s="74" customFormat="1" ht="17.100000000000001" hidden="1" customHeight="1" x14ac:dyDescent="0.25">
      <c r="B96" s="504">
        <f>IF(OR('KB Duct Parts'!BO$16=1,'KB Duct Parts'!BO$16=5),IF(AND('KB Duct Parts'!$BL$14=1,'KB Duct Parts'!E28&gt;0),'KB Duct Parts'!E28,0),0)</f>
        <v>0</v>
      </c>
      <c r="C96" s="508" t="s">
        <v>1786</v>
      </c>
      <c r="D96" s="506" t="str">
        <f t="shared" si="36"/>
        <v>11014HT</v>
      </c>
      <c r="E96" s="504" t="s">
        <v>871</v>
      </c>
      <c r="F96" s="508" t="str">
        <f t="shared" si="43"/>
        <v xml:space="preserve"> </v>
      </c>
      <c r="G96" s="509" t="s">
        <v>651</v>
      </c>
      <c r="H96" s="504" t="s">
        <v>923</v>
      </c>
      <c r="I96" s="1035" t="s">
        <v>12</v>
      </c>
      <c r="J96" s="1036"/>
      <c r="K96" s="516"/>
      <c r="L96" s="523"/>
      <c r="M96" s="517" t="str">
        <f t="shared" si="68"/>
        <v>Y</v>
      </c>
      <c r="N96" s="514">
        <f t="shared" si="44"/>
        <v>47.6</v>
      </c>
      <c r="O96" s="518">
        <f t="shared" si="37"/>
        <v>0</v>
      </c>
      <c r="P96" s="680">
        <f>'KB Duct Parts'!$AE$3</f>
        <v>0</v>
      </c>
      <c r="Q96" s="681">
        <f t="shared" si="45"/>
        <v>0</v>
      </c>
      <c r="R96" s="682">
        <f t="shared" si="46"/>
        <v>0</v>
      </c>
      <c r="S96" s="716">
        <f t="shared" si="47"/>
        <v>0.35</v>
      </c>
      <c r="T96" s="679">
        <f t="shared" si="48"/>
        <v>0</v>
      </c>
      <c r="U96" s="679">
        <f t="shared" si="49"/>
        <v>0</v>
      </c>
      <c r="Y96" s="120"/>
      <c r="AE96" s="75"/>
      <c r="AF96" s="370" t="s">
        <v>707</v>
      </c>
      <c r="AG96" s="374"/>
      <c r="AH96" s="378"/>
      <c r="AI96" s="381"/>
      <c r="AJ96" s="386"/>
      <c r="AK96" s="391"/>
      <c r="AL96" s="386"/>
      <c r="AM96" s="363">
        <v>1</v>
      </c>
      <c r="AN96" s="578">
        <v>47.6</v>
      </c>
      <c r="AO96" s="78">
        <f t="shared" si="50"/>
        <v>0</v>
      </c>
      <c r="AP96" s="78">
        <f t="shared" si="38"/>
        <v>0</v>
      </c>
      <c r="AQ96" s="78">
        <f t="shared" si="39"/>
        <v>0</v>
      </c>
      <c r="AR96" s="78">
        <f t="shared" si="40"/>
        <v>0</v>
      </c>
      <c r="AS96" s="78">
        <f t="shared" si="41"/>
        <v>0</v>
      </c>
      <c r="AT96" s="78">
        <f t="shared" si="42"/>
        <v>0</v>
      </c>
      <c r="AU96" s="74" t="s">
        <v>717</v>
      </c>
      <c r="AV96" s="115"/>
      <c r="AW96" s="395"/>
      <c r="AX96" s="395">
        <v>0</v>
      </c>
      <c r="AY96" s="395">
        <v>0</v>
      </c>
      <c r="AZ96" s="395">
        <v>0</v>
      </c>
      <c r="BA96" s="395">
        <v>0</v>
      </c>
      <c r="BB96" s="395">
        <v>0</v>
      </c>
      <c r="BC96" s="395">
        <v>0</v>
      </c>
      <c r="BD96" s="115"/>
      <c r="BE96" s="115"/>
      <c r="BF96" s="115"/>
      <c r="BG96" s="115"/>
      <c r="BH96" s="115"/>
      <c r="BI96" s="115"/>
      <c r="BJ96" s="115"/>
      <c r="BK96" s="115"/>
      <c r="BQ96" s="74" t="str">
        <f t="shared" si="51"/>
        <v xml:space="preserve"> </v>
      </c>
      <c r="BR96" s="120" t="str">
        <f t="shared" si="52"/>
        <v xml:space="preserve"> </v>
      </c>
      <c r="BS96" s="120" t="str">
        <f t="shared" si="53"/>
        <v xml:space="preserve"> </v>
      </c>
      <c r="BU96" s="74" t="str">
        <f t="shared" si="54"/>
        <v xml:space="preserve"> </v>
      </c>
      <c r="BV96" s="120" t="str">
        <f t="shared" si="55"/>
        <v xml:space="preserve"> </v>
      </c>
      <c r="BW96" s="120" t="str">
        <f t="shared" si="56"/>
        <v xml:space="preserve">  </v>
      </c>
      <c r="BY96" s="74" t="str">
        <f t="shared" si="57"/>
        <v xml:space="preserve"> </v>
      </c>
      <c r="BZ96" s="120" t="str">
        <f t="shared" si="58"/>
        <v xml:space="preserve"> </v>
      </c>
      <c r="CA96" s="120" t="str">
        <f t="shared" si="59"/>
        <v xml:space="preserve"> </v>
      </c>
      <c r="CC96" s="115" t="str">
        <f t="shared" si="60"/>
        <v xml:space="preserve"> </v>
      </c>
      <c r="CD96" s="120" t="str">
        <f t="shared" si="61"/>
        <v xml:space="preserve"> </v>
      </c>
      <c r="CE96" s="417" t="str">
        <f t="shared" si="62"/>
        <v xml:space="preserve"> </v>
      </c>
      <c r="CF96" s="115"/>
      <c r="CG96" s="115" t="str">
        <f t="shared" si="63"/>
        <v xml:space="preserve"> </v>
      </c>
      <c r="CH96" s="120" t="str">
        <f t="shared" si="64"/>
        <v xml:space="preserve"> </v>
      </c>
      <c r="CI96" s="417" t="str">
        <f t="shared" si="65"/>
        <v xml:space="preserve"> </v>
      </c>
      <c r="CJ96" s="115"/>
      <c r="CK96" s="115" t="str">
        <f t="shared" si="66"/>
        <v xml:space="preserve"> </v>
      </c>
      <c r="CL96" s="120" t="str">
        <f t="shared" si="67"/>
        <v xml:space="preserve"> </v>
      </c>
      <c r="CM96" s="417" t="str">
        <f t="shared" si="35"/>
        <v xml:space="preserve"> </v>
      </c>
      <c r="IS96" s="103">
        <v>18.899999999999999</v>
      </c>
    </row>
    <row r="97" spans="2:253" s="74" customFormat="1" ht="17.100000000000001" hidden="1" customHeight="1" x14ac:dyDescent="0.25">
      <c r="B97" s="504">
        <f>IF(OR('KB Duct Parts'!BO$16=1,'KB Duct Parts'!BO$16=5),IF(AND('KB Duct Parts'!$BL$14=1,'KB Duct Parts'!E29&gt;0),'KB Duct Parts'!E29,0),0)</f>
        <v>0</v>
      </c>
      <c r="C97" s="508" t="s">
        <v>1787</v>
      </c>
      <c r="D97" s="506" t="str">
        <f t="shared" si="36"/>
        <v>11015HT</v>
      </c>
      <c r="E97" s="504" t="s">
        <v>872</v>
      </c>
      <c r="F97" s="508" t="str">
        <f t="shared" si="43"/>
        <v xml:space="preserve"> </v>
      </c>
      <c r="G97" s="509" t="s">
        <v>651</v>
      </c>
      <c r="H97" s="504" t="s">
        <v>923</v>
      </c>
      <c r="I97" s="1035" t="s">
        <v>12</v>
      </c>
      <c r="J97" s="1036"/>
      <c r="K97" s="516"/>
      <c r="L97" s="523"/>
      <c r="M97" s="517" t="str">
        <f t="shared" si="68"/>
        <v>Y</v>
      </c>
      <c r="N97" s="514">
        <f t="shared" si="44"/>
        <v>50.9</v>
      </c>
      <c r="O97" s="518">
        <f t="shared" si="37"/>
        <v>0</v>
      </c>
      <c r="P97" s="680">
        <f>'KB Duct Parts'!$AE$3</f>
        <v>0</v>
      </c>
      <c r="Q97" s="681">
        <f t="shared" si="45"/>
        <v>0</v>
      </c>
      <c r="R97" s="682">
        <f t="shared" si="46"/>
        <v>0</v>
      </c>
      <c r="S97" s="716">
        <f t="shared" si="47"/>
        <v>0.35</v>
      </c>
      <c r="T97" s="679">
        <f t="shared" si="48"/>
        <v>0</v>
      </c>
      <c r="U97" s="679">
        <f t="shared" si="49"/>
        <v>0</v>
      </c>
      <c r="Y97" s="120"/>
      <c r="AE97" s="75"/>
      <c r="AF97" s="370" t="s">
        <v>707</v>
      </c>
      <c r="AG97" s="374"/>
      <c r="AH97" s="378"/>
      <c r="AI97" s="381"/>
      <c r="AJ97" s="386"/>
      <c r="AK97" s="391"/>
      <c r="AL97" s="386"/>
      <c r="AM97" s="363">
        <v>1</v>
      </c>
      <c r="AN97" s="578">
        <v>50.9</v>
      </c>
      <c r="AO97" s="78">
        <f t="shared" si="50"/>
        <v>0</v>
      </c>
      <c r="AP97" s="78">
        <f t="shared" si="38"/>
        <v>0</v>
      </c>
      <c r="AQ97" s="78">
        <f t="shared" si="39"/>
        <v>0</v>
      </c>
      <c r="AR97" s="78">
        <f t="shared" si="40"/>
        <v>0</v>
      </c>
      <c r="AS97" s="78">
        <f t="shared" si="41"/>
        <v>0</v>
      </c>
      <c r="AT97" s="78">
        <f t="shared" si="42"/>
        <v>0</v>
      </c>
      <c r="AU97" s="74" t="s">
        <v>717</v>
      </c>
      <c r="AV97" s="115"/>
      <c r="AW97" s="395"/>
      <c r="AX97" s="395">
        <v>0</v>
      </c>
      <c r="AY97" s="395">
        <v>0</v>
      </c>
      <c r="AZ97" s="395">
        <v>0</v>
      </c>
      <c r="BA97" s="395">
        <v>0</v>
      </c>
      <c r="BB97" s="395">
        <v>0</v>
      </c>
      <c r="BC97" s="395">
        <v>0</v>
      </c>
      <c r="BD97" s="115"/>
      <c r="BE97" s="115"/>
      <c r="BF97" s="115"/>
      <c r="BG97" s="115"/>
      <c r="BH97" s="115"/>
      <c r="BI97" s="115"/>
      <c r="BJ97" s="115"/>
      <c r="BK97" s="115"/>
      <c r="BQ97" s="74" t="str">
        <f t="shared" si="51"/>
        <v xml:space="preserve"> </v>
      </c>
      <c r="BR97" s="120" t="str">
        <f t="shared" si="52"/>
        <v xml:space="preserve"> </v>
      </c>
      <c r="BS97" s="120" t="str">
        <f t="shared" si="53"/>
        <v xml:space="preserve"> </v>
      </c>
      <c r="BU97" s="74" t="str">
        <f t="shared" si="54"/>
        <v xml:space="preserve"> </v>
      </c>
      <c r="BV97" s="120" t="str">
        <f t="shared" si="55"/>
        <v xml:space="preserve"> </v>
      </c>
      <c r="BW97" s="120" t="str">
        <f t="shared" si="56"/>
        <v xml:space="preserve">  </v>
      </c>
      <c r="BY97" s="74" t="str">
        <f t="shared" si="57"/>
        <v xml:space="preserve"> </v>
      </c>
      <c r="BZ97" s="120" t="str">
        <f t="shared" si="58"/>
        <v xml:space="preserve"> </v>
      </c>
      <c r="CA97" s="120" t="str">
        <f t="shared" si="59"/>
        <v xml:space="preserve"> </v>
      </c>
      <c r="CC97" s="115" t="str">
        <f t="shared" si="60"/>
        <v xml:space="preserve"> </v>
      </c>
      <c r="CD97" s="120" t="str">
        <f t="shared" si="61"/>
        <v xml:space="preserve"> </v>
      </c>
      <c r="CE97" s="417" t="str">
        <f t="shared" si="62"/>
        <v xml:space="preserve"> </v>
      </c>
      <c r="CF97" s="115"/>
      <c r="CG97" s="115" t="str">
        <f t="shared" si="63"/>
        <v xml:space="preserve"> </v>
      </c>
      <c r="CH97" s="120" t="str">
        <f t="shared" si="64"/>
        <v xml:space="preserve"> </v>
      </c>
      <c r="CI97" s="417" t="str">
        <f t="shared" si="65"/>
        <v xml:space="preserve"> </v>
      </c>
      <c r="CJ97" s="115"/>
      <c r="CK97" s="115" t="str">
        <f t="shared" si="66"/>
        <v xml:space="preserve"> </v>
      </c>
      <c r="CL97" s="120" t="str">
        <f t="shared" si="67"/>
        <v xml:space="preserve"> </v>
      </c>
      <c r="CM97" s="417" t="str">
        <f t="shared" si="35"/>
        <v xml:space="preserve"> </v>
      </c>
      <c r="IS97" s="103">
        <v>20.2</v>
      </c>
    </row>
    <row r="98" spans="2:253" s="74" customFormat="1" ht="17.100000000000001" hidden="1" customHeight="1" x14ac:dyDescent="0.25">
      <c r="B98" s="504">
        <f>IF(OR('KB Duct Parts'!BO$16=1,'KB Duct Parts'!BO$16=5),IF(AND('KB Duct Parts'!$BL$14=1,'KB Duct Parts'!E30&gt;0),'KB Duct Parts'!E30,0),0)</f>
        <v>0</v>
      </c>
      <c r="C98" s="508" t="s">
        <v>1788</v>
      </c>
      <c r="D98" s="506" t="str">
        <f t="shared" si="36"/>
        <v>11016HT</v>
      </c>
      <c r="E98" s="504" t="s">
        <v>873</v>
      </c>
      <c r="F98" s="508" t="str">
        <f t="shared" si="43"/>
        <v xml:space="preserve"> </v>
      </c>
      <c r="G98" s="509" t="s">
        <v>651</v>
      </c>
      <c r="H98" s="504" t="s">
        <v>923</v>
      </c>
      <c r="I98" s="1035" t="s">
        <v>12</v>
      </c>
      <c r="J98" s="1036"/>
      <c r="K98" s="516"/>
      <c r="L98" s="523"/>
      <c r="M98" s="517" t="str">
        <f t="shared" si="68"/>
        <v>Y</v>
      </c>
      <c r="N98" s="514">
        <f t="shared" si="44"/>
        <v>54.5</v>
      </c>
      <c r="O98" s="518">
        <f t="shared" si="37"/>
        <v>0</v>
      </c>
      <c r="P98" s="680">
        <f>'KB Duct Parts'!$AE$3</f>
        <v>0</v>
      </c>
      <c r="Q98" s="681">
        <f t="shared" si="45"/>
        <v>0</v>
      </c>
      <c r="R98" s="682">
        <f t="shared" si="46"/>
        <v>0</v>
      </c>
      <c r="S98" s="716">
        <f t="shared" si="47"/>
        <v>0.35</v>
      </c>
      <c r="T98" s="679">
        <f t="shared" si="48"/>
        <v>0</v>
      </c>
      <c r="U98" s="679">
        <f t="shared" si="49"/>
        <v>0</v>
      </c>
      <c r="Y98" s="120"/>
      <c r="AE98" s="75"/>
      <c r="AF98" s="370" t="s">
        <v>707</v>
      </c>
      <c r="AG98" s="374"/>
      <c r="AH98" s="378"/>
      <c r="AI98" s="381"/>
      <c r="AJ98" s="386"/>
      <c r="AK98" s="391"/>
      <c r="AL98" s="386"/>
      <c r="AM98" s="363">
        <v>1</v>
      </c>
      <c r="AN98" s="578">
        <v>54.5</v>
      </c>
      <c r="AO98" s="78">
        <f t="shared" si="50"/>
        <v>0</v>
      </c>
      <c r="AP98" s="78">
        <f t="shared" si="38"/>
        <v>0</v>
      </c>
      <c r="AQ98" s="78">
        <f t="shared" si="39"/>
        <v>0</v>
      </c>
      <c r="AR98" s="78">
        <f t="shared" si="40"/>
        <v>0</v>
      </c>
      <c r="AS98" s="78">
        <f t="shared" si="41"/>
        <v>0</v>
      </c>
      <c r="AT98" s="78">
        <f t="shared" si="42"/>
        <v>0</v>
      </c>
      <c r="AU98" s="74" t="s">
        <v>717</v>
      </c>
      <c r="AV98" s="115"/>
      <c r="AW98" s="395"/>
      <c r="AX98" s="395">
        <v>0</v>
      </c>
      <c r="AY98" s="395">
        <v>0</v>
      </c>
      <c r="AZ98" s="395">
        <v>0</v>
      </c>
      <c r="BA98" s="395">
        <v>0</v>
      </c>
      <c r="BB98" s="395">
        <v>0</v>
      </c>
      <c r="BC98" s="395">
        <v>0</v>
      </c>
      <c r="BD98" s="115"/>
      <c r="BE98" s="115"/>
      <c r="BF98" s="115"/>
      <c r="BG98" s="115"/>
      <c r="BH98" s="115"/>
      <c r="BI98" s="115"/>
      <c r="BJ98" s="115"/>
      <c r="BK98" s="115"/>
      <c r="BQ98" s="74" t="str">
        <f t="shared" si="51"/>
        <v xml:space="preserve"> </v>
      </c>
      <c r="BR98" s="120" t="str">
        <f t="shared" si="52"/>
        <v xml:space="preserve"> </v>
      </c>
      <c r="BS98" s="120" t="str">
        <f t="shared" si="53"/>
        <v xml:space="preserve"> </v>
      </c>
      <c r="BU98" s="74" t="str">
        <f t="shared" si="54"/>
        <v xml:space="preserve"> </v>
      </c>
      <c r="BV98" s="120" t="str">
        <f t="shared" si="55"/>
        <v xml:space="preserve"> </v>
      </c>
      <c r="BW98" s="120" t="str">
        <f t="shared" si="56"/>
        <v xml:space="preserve">  </v>
      </c>
      <c r="BY98" s="74" t="str">
        <f t="shared" si="57"/>
        <v xml:space="preserve"> </v>
      </c>
      <c r="BZ98" s="120" t="str">
        <f t="shared" si="58"/>
        <v xml:space="preserve"> </v>
      </c>
      <c r="CA98" s="120" t="str">
        <f t="shared" si="59"/>
        <v xml:space="preserve"> </v>
      </c>
      <c r="CC98" s="115" t="str">
        <f t="shared" si="60"/>
        <v xml:space="preserve"> </v>
      </c>
      <c r="CD98" s="120" t="str">
        <f t="shared" si="61"/>
        <v xml:space="preserve"> </v>
      </c>
      <c r="CE98" s="417" t="str">
        <f t="shared" si="62"/>
        <v xml:space="preserve"> </v>
      </c>
      <c r="CF98" s="115"/>
      <c r="CG98" s="115" t="str">
        <f t="shared" si="63"/>
        <v xml:space="preserve"> </v>
      </c>
      <c r="CH98" s="120" t="str">
        <f t="shared" si="64"/>
        <v xml:space="preserve"> </v>
      </c>
      <c r="CI98" s="417" t="str">
        <f t="shared" si="65"/>
        <v xml:space="preserve"> </v>
      </c>
      <c r="CJ98" s="115"/>
      <c r="CK98" s="115" t="str">
        <f t="shared" si="66"/>
        <v xml:space="preserve"> </v>
      </c>
      <c r="CL98" s="120" t="str">
        <f t="shared" si="67"/>
        <v xml:space="preserve"> </v>
      </c>
      <c r="CM98" s="417" t="str">
        <f t="shared" si="35"/>
        <v xml:space="preserve"> </v>
      </c>
      <c r="IS98" s="103">
        <v>21.6</v>
      </c>
    </row>
    <row r="99" spans="2:253" s="74" customFormat="1" ht="17.100000000000001" hidden="1" customHeight="1" x14ac:dyDescent="0.25">
      <c r="B99" s="504">
        <f>IF(OR('KB Duct Parts'!BO$16=1,'KB Duct Parts'!BO$16=5),IF(AND('KB Duct Parts'!$BL$14=1,'KB Duct Parts'!E31&gt;0),'KB Duct Parts'!E31,0),0)</f>
        <v>0</v>
      </c>
      <c r="C99" s="508" t="s">
        <v>1789</v>
      </c>
      <c r="D99" s="506" t="str">
        <f t="shared" si="36"/>
        <v>11017HT</v>
      </c>
      <c r="E99" s="504" t="s">
        <v>874</v>
      </c>
      <c r="F99" s="508" t="str">
        <f t="shared" si="43"/>
        <v xml:space="preserve"> </v>
      </c>
      <c r="G99" s="509" t="s">
        <v>651</v>
      </c>
      <c r="H99" s="504" t="s">
        <v>923</v>
      </c>
      <c r="I99" s="1035" t="s">
        <v>12</v>
      </c>
      <c r="J99" s="1036"/>
      <c r="K99" s="516"/>
      <c r="L99" s="523"/>
      <c r="M99" s="517" t="str">
        <f t="shared" si="68"/>
        <v>Y</v>
      </c>
      <c r="N99" s="514">
        <f t="shared" si="44"/>
        <v>58.3</v>
      </c>
      <c r="O99" s="518">
        <f t="shared" si="37"/>
        <v>0</v>
      </c>
      <c r="P99" s="680">
        <f>'KB Duct Parts'!$AE$3</f>
        <v>0</v>
      </c>
      <c r="Q99" s="681">
        <f t="shared" si="45"/>
        <v>0</v>
      </c>
      <c r="R99" s="682">
        <f t="shared" si="46"/>
        <v>0</v>
      </c>
      <c r="S99" s="716">
        <f t="shared" si="47"/>
        <v>0.35</v>
      </c>
      <c r="T99" s="679">
        <f t="shared" si="48"/>
        <v>0</v>
      </c>
      <c r="U99" s="679">
        <f t="shared" si="49"/>
        <v>0</v>
      </c>
      <c r="Y99" s="120"/>
      <c r="AE99" s="75"/>
      <c r="AF99" s="370" t="s">
        <v>707</v>
      </c>
      <c r="AG99" s="374"/>
      <c r="AH99" s="378"/>
      <c r="AI99" s="381"/>
      <c r="AJ99" s="386"/>
      <c r="AK99" s="391"/>
      <c r="AL99" s="386"/>
      <c r="AM99" s="363">
        <v>1</v>
      </c>
      <c r="AN99" s="578">
        <v>58.3</v>
      </c>
      <c r="AO99" s="78">
        <f t="shared" si="50"/>
        <v>0</v>
      </c>
      <c r="AP99" s="78">
        <f t="shared" si="38"/>
        <v>0</v>
      </c>
      <c r="AQ99" s="78">
        <f t="shared" si="39"/>
        <v>0</v>
      </c>
      <c r="AR99" s="78">
        <f t="shared" si="40"/>
        <v>0</v>
      </c>
      <c r="AS99" s="78">
        <f t="shared" si="41"/>
        <v>0</v>
      </c>
      <c r="AT99" s="78">
        <f t="shared" si="42"/>
        <v>0</v>
      </c>
      <c r="AU99" s="74" t="s">
        <v>717</v>
      </c>
      <c r="AV99" s="115"/>
      <c r="AW99" s="395"/>
      <c r="AX99" s="395">
        <v>0</v>
      </c>
      <c r="AY99" s="395">
        <v>0</v>
      </c>
      <c r="AZ99" s="395">
        <v>0</v>
      </c>
      <c r="BA99" s="395">
        <v>0</v>
      </c>
      <c r="BB99" s="395">
        <v>0</v>
      </c>
      <c r="BC99" s="395">
        <v>0</v>
      </c>
      <c r="BD99" s="115"/>
      <c r="BE99" s="115"/>
      <c r="BF99" s="115"/>
      <c r="BG99" s="115"/>
      <c r="BH99" s="115"/>
      <c r="BI99" s="115"/>
      <c r="BJ99" s="115"/>
      <c r="BK99" s="115"/>
      <c r="BQ99" s="74" t="str">
        <f t="shared" si="51"/>
        <v xml:space="preserve"> </v>
      </c>
      <c r="BR99" s="120" t="str">
        <f t="shared" si="52"/>
        <v xml:space="preserve"> </v>
      </c>
      <c r="BS99" s="120" t="str">
        <f t="shared" si="53"/>
        <v xml:space="preserve"> </v>
      </c>
      <c r="BU99" s="74" t="str">
        <f t="shared" si="54"/>
        <v xml:space="preserve"> </v>
      </c>
      <c r="BV99" s="120" t="str">
        <f t="shared" si="55"/>
        <v xml:space="preserve"> </v>
      </c>
      <c r="BW99" s="120" t="str">
        <f t="shared" si="56"/>
        <v xml:space="preserve">  </v>
      </c>
      <c r="BY99" s="74" t="str">
        <f t="shared" si="57"/>
        <v xml:space="preserve"> </v>
      </c>
      <c r="BZ99" s="120" t="str">
        <f t="shared" si="58"/>
        <v xml:space="preserve"> </v>
      </c>
      <c r="CA99" s="120" t="str">
        <f t="shared" si="59"/>
        <v xml:space="preserve"> </v>
      </c>
      <c r="CC99" s="115" t="str">
        <f t="shared" si="60"/>
        <v xml:space="preserve"> </v>
      </c>
      <c r="CD99" s="120" t="str">
        <f t="shared" si="61"/>
        <v xml:space="preserve"> </v>
      </c>
      <c r="CE99" s="417" t="str">
        <f t="shared" si="62"/>
        <v xml:space="preserve"> </v>
      </c>
      <c r="CF99" s="115"/>
      <c r="CG99" s="115" t="str">
        <f t="shared" si="63"/>
        <v xml:space="preserve"> </v>
      </c>
      <c r="CH99" s="120" t="str">
        <f t="shared" si="64"/>
        <v xml:space="preserve"> </v>
      </c>
      <c r="CI99" s="417" t="str">
        <f t="shared" si="65"/>
        <v xml:space="preserve"> </v>
      </c>
      <c r="CJ99" s="115"/>
      <c r="CK99" s="115" t="str">
        <f t="shared" si="66"/>
        <v xml:space="preserve"> </v>
      </c>
      <c r="CL99" s="120" t="str">
        <f t="shared" si="67"/>
        <v xml:space="preserve"> </v>
      </c>
      <c r="CM99" s="417" t="str">
        <f t="shared" ref="CM99:CM162" si="69">IF(AT99&gt;0,AT99," ")</f>
        <v xml:space="preserve"> </v>
      </c>
      <c r="IS99" s="103">
        <v>23.5</v>
      </c>
    </row>
    <row r="100" spans="2:253" s="74" customFormat="1" ht="17.100000000000001" hidden="1" customHeight="1" x14ac:dyDescent="0.25">
      <c r="B100" s="504">
        <f>IF(OR('KB Duct Parts'!BO$16=1,'KB Duct Parts'!BO$16=5),IF(AND('KB Duct Parts'!$BL$14=1,'KB Duct Parts'!E32&gt;0),'KB Duct Parts'!E32,0),0)</f>
        <v>0</v>
      </c>
      <c r="C100" s="508" t="s">
        <v>1790</v>
      </c>
      <c r="D100" s="506" t="str">
        <f t="shared" si="36"/>
        <v>11018HT</v>
      </c>
      <c r="E100" s="504" t="s">
        <v>875</v>
      </c>
      <c r="F100" s="508" t="str">
        <f t="shared" si="43"/>
        <v xml:space="preserve"> </v>
      </c>
      <c r="G100" s="509" t="s">
        <v>651</v>
      </c>
      <c r="H100" s="504" t="s">
        <v>923</v>
      </c>
      <c r="I100" s="1035" t="s">
        <v>12</v>
      </c>
      <c r="J100" s="1036"/>
      <c r="K100" s="516"/>
      <c r="L100" s="523"/>
      <c r="M100" s="517" t="str">
        <f t="shared" si="68"/>
        <v>Y</v>
      </c>
      <c r="N100" s="514">
        <f t="shared" si="44"/>
        <v>62.1</v>
      </c>
      <c r="O100" s="518">
        <f t="shared" si="37"/>
        <v>0</v>
      </c>
      <c r="P100" s="680">
        <f>'KB Duct Parts'!$AE$3</f>
        <v>0</v>
      </c>
      <c r="Q100" s="681">
        <f t="shared" si="45"/>
        <v>0</v>
      </c>
      <c r="R100" s="682">
        <f t="shared" si="46"/>
        <v>0</v>
      </c>
      <c r="S100" s="716">
        <f t="shared" si="47"/>
        <v>0.35</v>
      </c>
      <c r="T100" s="679">
        <f t="shared" si="48"/>
        <v>0</v>
      </c>
      <c r="U100" s="679">
        <f t="shared" si="49"/>
        <v>0</v>
      </c>
      <c r="Y100" s="120"/>
      <c r="AE100" s="75"/>
      <c r="AF100" s="370" t="s">
        <v>707</v>
      </c>
      <c r="AG100" s="374"/>
      <c r="AH100" s="378"/>
      <c r="AI100" s="381"/>
      <c r="AJ100" s="386"/>
      <c r="AK100" s="391"/>
      <c r="AL100" s="386"/>
      <c r="AM100" s="363">
        <v>1</v>
      </c>
      <c r="AN100" s="578">
        <v>62.1</v>
      </c>
      <c r="AO100" s="78">
        <f t="shared" si="50"/>
        <v>0</v>
      </c>
      <c r="AP100" s="78">
        <f t="shared" si="38"/>
        <v>0</v>
      </c>
      <c r="AQ100" s="78">
        <f t="shared" si="39"/>
        <v>0</v>
      </c>
      <c r="AR100" s="78">
        <f t="shared" si="40"/>
        <v>0</v>
      </c>
      <c r="AS100" s="78">
        <f t="shared" si="41"/>
        <v>0</v>
      </c>
      <c r="AT100" s="78">
        <f t="shared" si="42"/>
        <v>0</v>
      </c>
      <c r="AU100" s="74" t="s">
        <v>717</v>
      </c>
      <c r="AV100" s="115"/>
      <c r="AW100" s="395"/>
      <c r="AX100" s="395">
        <v>0</v>
      </c>
      <c r="AY100" s="395">
        <v>0</v>
      </c>
      <c r="AZ100" s="395">
        <v>0</v>
      </c>
      <c r="BA100" s="395">
        <v>0</v>
      </c>
      <c r="BB100" s="395">
        <v>0</v>
      </c>
      <c r="BC100" s="395">
        <v>0</v>
      </c>
      <c r="BD100" s="115"/>
      <c r="BE100" s="115"/>
      <c r="BF100" s="115"/>
      <c r="BG100" s="115"/>
      <c r="BH100" s="115"/>
      <c r="BI100" s="115"/>
      <c r="BJ100" s="115"/>
      <c r="BK100" s="115"/>
      <c r="BQ100" s="74" t="str">
        <f t="shared" si="51"/>
        <v xml:space="preserve"> </v>
      </c>
      <c r="BR100" s="120" t="str">
        <f t="shared" si="52"/>
        <v xml:space="preserve"> </v>
      </c>
      <c r="BS100" s="120" t="str">
        <f t="shared" si="53"/>
        <v xml:space="preserve"> </v>
      </c>
      <c r="BU100" s="74" t="str">
        <f t="shared" si="54"/>
        <v xml:space="preserve"> </v>
      </c>
      <c r="BV100" s="120" t="str">
        <f t="shared" si="55"/>
        <v xml:space="preserve"> </v>
      </c>
      <c r="BW100" s="120" t="str">
        <f t="shared" si="56"/>
        <v xml:space="preserve">  </v>
      </c>
      <c r="BY100" s="74" t="str">
        <f t="shared" si="57"/>
        <v xml:space="preserve"> </v>
      </c>
      <c r="BZ100" s="120" t="str">
        <f t="shared" si="58"/>
        <v xml:space="preserve"> </v>
      </c>
      <c r="CA100" s="120" t="str">
        <f t="shared" si="59"/>
        <v xml:space="preserve"> </v>
      </c>
      <c r="CC100" s="115" t="str">
        <f t="shared" si="60"/>
        <v xml:space="preserve"> </v>
      </c>
      <c r="CD100" s="120" t="str">
        <f t="shared" si="61"/>
        <v xml:space="preserve"> </v>
      </c>
      <c r="CE100" s="417" t="str">
        <f t="shared" si="62"/>
        <v xml:space="preserve"> </v>
      </c>
      <c r="CF100" s="115"/>
      <c r="CG100" s="115" t="str">
        <f t="shared" si="63"/>
        <v xml:space="preserve"> </v>
      </c>
      <c r="CH100" s="120" t="str">
        <f t="shared" si="64"/>
        <v xml:space="preserve"> </v>
      </c>
      <c r="CI100" s="417" t="str">
        <f t="shared" si="65"/>
        <v xml:space="preserve"> </v>
      </c>
      <c r="CJ100" s="115"/>
      <c r="CK100" s="115" t="str">
        <f t="shared" si="66"/>
        <v xml:space="preserve"> </v>
      </c>
      <c r="CL100" s="120" t="str">
        <f t="shared" si="67"/>
        <v xml:space="preserve"> </v>
      </c>
      <c r="CM100" s="417" t="str">
        <f t="shared" si="69"/>
        <v xml:space="preserve"> </v>
      </c>
      <c r="IS100" s="103">
        <v>25.3</v>
      </c>
    </row>
    <row r="101" spans="2:253" s="74" customFormat="1" ht="17.100000000000001" hidden="1" customHeight="1" x14ac:dyDescent="0.25">
      <c r="B101" s="504">
        <f>IF(OR('KB Duct Parts'!BO$16=1,'KB Duct Parts'!BO$16=5),IF(AND('KB Duct Parts'!$BL$14=1,'KB Duct Parts'!E33&gt;0),'KB Duct Parts'!E33,0),0)</f>
        <v>0</v>
      </c>
      <c r="C101" s="508" t="s">
        <v>1791</v>
      </c>
      <c r="D101" s="506" t="str">
        <f t="shared" si="36"/>
        <v>11019HT</v>
      </c>
      <c r="E101" s="504" t="s">
        <v>876</v>
      </c>
      <c r="F101" s="508" t="str">
        <f t="shared" si="43"/>
        <v xml:space="preserve"> </v>
      </c>
      <c r="G101" s="509" t="s">
        <v>651</v>
      </c>
      <c r="H101" s="504" t="s">
        <v>923</v>
      </c>
      <c r="I101" s="1035" t="s">
        <v>12</v>
      </c>
      <c r="J101" s="1036"/>
      <c r="K101" s="516"/>
      <c r="L101" s="523"/>
      <c r="M101" s="517" t="str">
        <f t="shared" si="68"/>
        <v>Y</v>
      </c>
      <c r="N101" s="514">
        <f t="shared" si="44"/>
        <v>68</v>
      </c>
      <c r="O101" s="518">
        <f t="shared" si="37"/>
        <v>0</v>
      </c>
      <c r="P101" s="680">
        <f>'KB Duct Parts'!$AE$3</f>
        <v>0</v>
      </c>
      <c r="Q101" s="681">
        <f t="shared" si="45"/>
        <v>0</v>
      </c>
      <c r="R101" s="682">
        <f t="shared" si="46"/>
        <v>0</v>
      </c>
      <c r="S101" s="716">
        <f t="shared" si="47"/>
        <v>0.35</v>
      </c>
      <c r="T101" s="679">
        <f t="shared" si="48"/>
        <v>0</v>
      </c>
      <c r="U101" s="679">
        <f t="shared" si="49"/>
        <v>0</v>
      </c>
      <c r="Y101" s="120"/>
      <c r="AE101" s="75"/>
      <c r="AF101" s="370" t="s">
        <v>707</v>
      </c>
      <c r="AG101" s="374"/>
      <c r="AH101" s="378"/>
      <c r="AI101" s="381"/>
      <c r="AJ101" s="386"/>
      <c r="AK101" s="391"/>
      <c r="AL101" s="386"/>
      <c r="AM101" s="363">
        <v>1</v>
      </c>
      <c r="AN101" s="578">
        <v>68</v>
      </c>
      <c r="AO101" s="78">
        <f t="shared" si="50"/>
        <v>0</v>
      </c>
      <c r="AP101" s="78">
        <f t="shared" si="38"/>
        <v>0</v>
      </c>
      <c r="AQ101" s="78">
        <f t="shared" si="39"/>
        <v>0</v>
      </c>
      <c r="AR101" s="78">
        <f t="shared" si="40"/>
        <v>0</v>
      </c>
      <c r="AS101" s="78">
        <f t="shared" si="41"/>
        <v>0</v>
      </c>
      <c r="AT101" s="78">
        <f t="shared" si="42"/>
        <v>0</v>
      </c>
      <c r="AU101" s="74" t="s">
        <v>717</v>
      </c>
      <c r="AV101" s="115"/>
      <c r="AW101" s="395"/>
      <c r="AX101" s="395">
        <v>0</v>
      </c>
      <c r="AY101" s="395">
        <v>0</v>
      </c>
      <c r="AZ101" s="395">
        <v>0</v>
      </c>
      <c r="BA101" s="395">
        <v>0</v>
      </c>
      <c r="BB101" s="395">
        <v>0</v>
      </c>
      <c r="BC101" s="395">
        <v>0</v>
      </c>
      <c r="BD101" s="115"/>
      <c r="BE101" s="115"/>
      <c r="BF101" s="115"/>
      <c r="BG101" s="115"/>
      <c r="BH101" s="115"/>
      <c r="BI101" s="115"/>
      <c r="BJ101" s="115"/>
      <c r="BK101" s="115"/>
      <c r="BQ101" s="74" t="str">
        <f t="shared" si="51"/>
        <v xml:space="preserve"> </v>
      </c>
      <c r="BR101" s="120" t="str">
        <f t="shared" si="52"/>
        <v xml:space="preserve"> </v>
      </c>
      <c r="BS101" s="120" t="str">
        <f t="shared" si="53"/>
        <v xml:space="preserve"> </v>
      </c>
      <c r="BU101" s="74" t="str">
        <f t="shared" si="54"/>
        <v xml:space="preserve"> </v>
      </c>
      <c r="BV101" s="120" t="str">
        <f t="shared" si="55"/>
        <v xml:space="preserve"> </v>
      </c>
      <c r="BW101" s="120" t="str">
        <f t="shared" si="56"/>
        <v xml:space="preserve">  </v>
      </c>
      <c r="BY101" s="74" t="str">
        <f t="shared" si="57"/>
        <v xml:space="preserve"> </v>
      </c>
      <c r="BZ101" s="120" t="str">
        <f t="shared" si="58"/>
        <v xml:space="preserve"> </v>
      </c>
      <c r="CA101" s="120" t="str">
        <f t="shared" si="59"/>
        <v xml:space="preserve"> </v>
      </c>
      <c r="CC101" s="115" t="str">
        <f t="shared" si="60"/>
        <v xml:space="preserve"> </v>
      </c>
      <c r="CD101" s="120" t="str">
        <f t="shared" si="61"/>
        <v xml:space="preserve"> </v>
      </c>
      <c r="CE101" s="417" t="str">
        <f t="shared" si="62"/>
        <v xml:space="preserve"> </v>
      </c>
      <c r="CF101" s="115"/>
      <c r="CG101" s="115" t="str">
        <f t="shared" si="63"/>
        <v xml:space="preserve"> </v>
      </c>
      <c r="CH101" s="120" t="str">
        <f t="shared" si="64"/>
        <v xml:space="preserve"> </v>
      </c>
      <c r="CI101" s="417" t="str">
        <f t="shared" si="65"/>
        <v xml:space="preserve"> </v>
      </c>
      <c r="CJ101" s="115"/>
      <c r="CK101" s="115" t="str">
        <f t="shared" si="66"/>
        <v xml:space="preserve"> </v>
      </c>
      <c r="CL101" s="120" t="str">
        <f t="shared" si="67"/>
        <v xml:space="preserve"> </v>
      </c>
      <c r="CM101" s="417" t="str">
        <f t="shared" si="69"/>
        <v xml:space="preserve"> </v>
      </c>
      <c r="IS101" s="103">
        <v>28.1</v>
      </c>
    </row>
    <row r="102" spans="2:253" s="74" customFormat="1" ht="17.100000000000001" hidden="1" customHeight="1" x14ac:dyDescent="0.25">
      <c r="B102" s="504">
        <f>IF(OR('KB Duct Parts'!BO$16=1,'KB Duct Parts'!BO$16=5),IF(AND('KB Duct Parts'!$BL$14=1,'KB Duct Parts'!E34&gt;0),'KB Duct Parts'!E34,0),0)</f>
        <v>0</v>
      </c>
      <c r="C102" s="508" t="s">
        <v>1792</v>
      </c>
      <c r="D102" s="506" t="str">
        <f t="shared" si="36"/>
        <v>11020HT</v>
      </c>
      <c r="E102" s="504" t="s">
        <v>877</v>
      </c>
      <c r="F102" s="508" t="str">
        <f t="shared" si="43"/>
        <v xml:space="preserve"> </v>
      </c>
      <c r="G102" s="509" t="s">
        <v>651</v>
      </c>
      <c r="H102" s="504" t="s">
        <v>923</v>
      </c>
      <c r="I102" s="1035" t="s">
        <v>12</v>
      </c>
      <c r="J102" s="1036"/>
      <c r="K102" s="516"/>
      <c r="L102" s="523"/>
      <c r="M102" s="517" t="str">
        <f t="shared" si="68"/>
        <v>Y</v>
      </c>
      <c r="N102" s="514">
        <f t="shared" si="44"/>
        <v>74.3</v>
      </c>
      <c r="O102" s="518">
        <f t="shared" si="37"/>
        <v>0</v>
      </c>
      <c r="P102" s="680">
        <f>'KB Duct Parts'!$AE$3</f>
        <v>0</v>
      </c>
      <c r="Q102" s="681">
        <f t="shared" si="45"/>
        <v>0</v>
      </c>
      <c r="R102" s="682">
        <f t="shared" si="46"/>
        <v>0</v>
      </c>
      <c r="S102" s="716">
        <f t="shared" si="47"/>
        <v>0.35</v>
      </c>
      <c r="T102" s="679">
        <f t="shared" si="48"/>
        <v>0</v>
      </c>
      <c r="U102" s="679">
        <f t="shared" si="49"/>
        <v>0</v>
      </c>
      <c r="Y102" s="120"/>
      <c r="AE102" s="75"/>
      <c r="AF102" s="370" t="s">
        <v>707</v>
      </c>
      <c r="AG102" s="374"/>
      <c r="AH102" s="378"/>
      <c r="AI102" s="381"/>
      <c r="AJ102" s="386"/>
      <c r="AK102" s="391"/>
      <c r="AL102" s="386"/>
      <c r="AM102" s="363">
        <v>1</v>
      </c>
      <c r="AN102" s="578">
        <v>74.3</v>
      </c>
      <c r="AO102" s="78">
        <f t="shared" si="50"/>
        <v>0</v>
      </c>
      <c r="AP102" s="78">
        <f t="shared" si="38"/>
        <v>0</v>
      </c>
      <c r="AQ102" s="78">
        <f t="shared" si="39"/>
        <v>0</v>
      </c>
      <c r="AR102" s="78">
        <f t="shared" si="40"/>
        <v>0</v>
      </c>
      <c r="AS102" s="78">
        <f t="shared" si="41"/>
        <v>0</v>
      </c>
      <c r="AT102" s="78">
        <f t="shared" si="42"/>
        <v>0</v>
      </c>
      <c r="AU102" s="74" t="s">
        <v>717</v>
      </c>
      <c r="AV102" s="115"/>
      <c r="AW102" s="395"/>
      <c r="AX102" s="395">
        <v>0</v>
      </c>
      <c r="AY102" s="395">
        <v>0</v>
      </c>
      <c r="AZ102" s="395">
        <v>0</v>
      </c>
      <c r="BA102" s="395">
        <v>0</v>
      </c>
      <c r="BB102" s="395">
        <v>0</v>
      </c>
      <c r="BC102" s="395">
        <v>0</v>
      </c>
      <c r="BD102" s="115"/>
      <c r="BE102" s="115"/>
      <c r="BF102" s="115"/>
      <c r="BG102" s="115"/>
      <c r="BH102" s="115"/>
      <c r="BI102" s="115"/>
      <c r="BJ102" s="115"/>
      <c r="BK102" s="115"/>
      <c r="BQ102" s="74" t="str">
        <f t="shared" si="51"/>
        <v xml:space="preserve"> </v>
      </c>
      <c r="BR102" s="120" t="str">
        <f t="shared" si="52"/>
        <v xml:space="preserve"> </v>
      </c>
      <c r="BS102" s="120" t="str">
        <f t="shared" si="53"/>
        <v xml:space="preserve"> </v>
      </c>
      <c r="BU102" s="74" t="str">
        <f t="shared" si="54"/>
        <v xml:space="preserve"> </v>
      </c>
      <c r="BV102" s="120" t="str">
        <f t="shared" si="55"/>
        <v xml:space="preserve"> </v>
      </c>
      <c r="BW102" s="120" t="str">
        <f t="shared" si="56"/>
        <v xml:space="preserve">  </v>
      </c>
      <c r="BY102" s="74" t="str">
        <f t="shared" si="57"/>
        <v xml:space="preserve"> </v>
      </c>
      <c r="BZ102" s="120" t="str">
        <f t="shared" si="58"/>
        <v xml:space="preserve"> </v>
      </c>
      <c r="CA102" s="120" t="str">
        <f t="shared" si="59"/>
        <v xml:space="preserve"> </v>
      </c>
      <c r="CC102" s="115" t="str">
        <f t="shared" si="60"/>
        <v xml:space="preserve"> </v>
      </c>
      <c r="CD102" s="120" t="str">
        <f t="shared" si="61"/>
        <v xml:space="preserve"> </v>
      </c>
      <c r="CE102" s="417" t="str">
        <f t="shared" si="62"/>
        <v xml:space="preserve"> </v>
      </c>
      <c r="CF102" s="115"/>
      <c r="CG102" s="115" t="str">
        <f t="shared" si="63"/>
        <v xml:space="preserve"> </v>
      </c>
      <c r="CH102" s="120" t="str">
        <f t="shared" si="64"/>
        <v xml:space="preserve"> </v>
      </c>
      <c r="CI102" s="417" t="str">
        <f t="shared" si="65"/>
        <v xml:space="preserve"> </v>
      </c>
      <c r="CJ102" s="115"/>
      <c r="CK102" s="115" t="str">
        <f t="shared" si="66"/>
        <v xml:space="preserve"> </v>
      </c>
      <c r="CL102" s="120" t="str">
        <f t="shared" si="67"/>
        <v xml:space="preserve"> </v>
      </c>
      <c r="CM102" s="417" t="str">
        <f t="shared" si="69"/>
        <v xml:space="preserve"> </v>
      </c>
      <c r="IS102" s="103">
        <v>31</v>
      </c>
    </row>
    <row r="103" spans="2:253" s="74" customFormat="1" ht="17.100000000000001" hidden="1" customHeight="1" x14ac:dyDescent="0.25">
      <c r="B103" s="504">
        <f>IF(OR('KB Duct Parts'!BO$16=1,'KB Duct Parts'!BO$16=5),IF(AND('KB Duct Parts'!$BL$14=1,'KB Duct Parts'!E35&gt;0),'KB Duct Parts'!E35,0),0)</f>
        <v>0</v>
      </c>
      <c r="C103" s="508" t="s">
        <v>1793</v>
      </c>
      <c r="D103" s="506" t="str">
        <f t="shared" si="36"/>
        <v>11022HT</v>
      </c>
      <c r="E103" s="504" t="s">
        <v>878</v>
      </c>
      <c r="F103" s="508" t="str">
        <f t="shared" si="43"/>
        <v xml:space="preserve"> </v>
      </c>
      <c r="G103" s="509" t="s">
        <v>651</v>
      </c>
      <c r="H103" s="504" t="s">
        <v>923</v>
      </c>
      <c r="I103" s="1035" t="s">
        <v>12</v>
      </c>
      <c r="J103" s="1036"/>
      <c r="K103" s="516"/>
      <c r="L103" s="523"/>
      <c r="M103" s="517" t="str">
        <f t="shared" si="68"/>
        <v>Y</v>
      </c>
      <c r="N103" s="514">
        <f t="shared" si="44"/>
        <v>85.7</v>
      </c>
      <c r="O103" s="518">
        <f t="shared" si="37"/>
        <v>0</v>
      </c>
      <c r="P103" s="680">
        <f>'KB Duct Parts'!$AE$3</f>
        <v>0</v>
      </c>
      <c r="Q103" s="681">
        <f t="shared" si="45"/>
        <v>0</v>
      </c>
      <c r="R103" s="682">
        <f t="shared" si="46"/>
        <v>0</v>
      </c>
      <c r="S103" s="716">
        <f t="shared" si="47"/>
        <v>0.35</v>
      </c>
      <c r="T103" s="679">
        <f t="shared" si="48"/>
        <v>0</v>
      </c>
      <c r="U103" s="679">
        <f t="shared" si="49"/>
        <v>0</v>
      </c>
      <c r="Y103" s="120"/>
      <c r="AE103" s="75"/>
      <c r="AF103" s="370" t="s">
        <v>707</v>
      </c>
      <c r="AG103" s="374"/>
      <c r="AH103" s="378"/>
      <c r="AI103" s="381"/>
      <c r="AJ103" s="386"/>
      <c r="AK103" s="391"/>
      <c r="AL103" s="386"/>
      <c r="AM103" s="363">
        <v>1</v>
      </c>
      <c r="AN103" s="578">
        <v>85.7</v>
      </c>
      <c r="AO103" s="78">
        <f t="shared" si="50"/>
        <v>0</v>
      </c>
      <c r="AP103" s="78">
        <f t="shared" si="38"/>
        <v>0</v>
      </c>
      <c r="AQ103" s="78">
        <f t="shared" si="39"/>
        <v>0</v>
      </c>
      <c r="AR103" s="78">
        <f t="shared" si="40"/>
        <v>0</v>
      </c>
      <c r="AS103" s="78">
        <f t="shared" si="41"/>
        <v>0</v>
      </c>
      <c r="AT103" s="78">
        <f t="shared" si="42"/>
        <v>0</v>
      </c>
      <c r="AU103" s="74" t="s">
        <v>717</v>
      </c>
      <c r="AV103" s="115"/>
      <c r="AW103" s="395"/>
      <c r="AX103" s="395">
        <v>0</v>
      </c>
      <c r="AY103" s="395">
        <v>0</v>
      </c>
      <c r="AZ103" s="395">
        <v>0</v>
      </c>
      <c r="BA103" s="395">
        <v>0</v>
      </c>
      <c r="BB103" s="395">
        <v>0</v>
      </c>
      <c r="BC103" s="395">
        <v>0</v>
      </c>
      <c r="BD103" s="115"/>
      <c r="BE103" s="115"/>
      <c r="BF103" s="115"/>
      <c r="BG103" s="115"/>
      <c r="BH103" s="115"/>
      <c r="BI103" s="115"/>
      <c r="BJ103" s="115"/>
      <c r="BK103" s="115"/>
      <c r="BQ103" s="74" t="str">
        <f t="shared" si="51"/>
        <v xml:space="preserve"> </v>
      </c>
      <c r="BR103" s="120" t="str">
        <f t="shared" si="52"/>
        <v xml:space="preserve"> </v>
      </c>
      <c r="BS103" s="120" t="str">
        <f t="shared" si="53"/>
        <v xml:space="preserve"> </v>
      </c>
      <c r="BU103" s="74" t="str">
        <f t="shared" si="54"/>
        <v xml:space="preserve"> </v>
      </c>
      <c r="BV103" s="120" t="str">
        <f t="shared" si="55"/>
        <v xml:space="preserve"> </v>
      </c>
      <c r="BW103" s="120" t="str">
        <f t="shared" si="56"/>
        <v xml:space="preserve">  </v>
      </c>
      <c r="BY103" s="74" t="str">
        <f t="shared" si="57"/>
        <v xml:space="preserve"> </v>
      </c>
      <c r="BZ103" s="120" t="str">
        <f t="shared" si="58"/>
        <v xml:space="preserve"> </v>
      </c>
      <c r="CA103" s="120" t="str">
        <f t="shared" si="59"/>
        <v xml:space="preserve"> </v>
      </c>
      <c r="CC103" s="115" t="str">
        <f t="shared" si="60"/>
        <v xml:space="preserve"> </v>
      </c>
      <c r="CD103" s="120" t="str">
        <f t="shared" si="61"/>
        <v xml:space="preserve"> </v>
      </c>
      <c r="CE103" s="417" t="str">
        <f t="shared" si="62"/>
        <v xml:space="preserve"> </v>
      </c>
      <c r="CF103" s="115"/>
      <c r="CG103" s="115" t="str">
        <f t="shared" si="63"/>
        <v xml:space="preserve"> </v>
      </c>
      <c r="CH103" s="120" t="str">
        <f t="shared" si="64"/>
        <v xml:space="preserve"> </v>
      </c>
      <c r="CI103" s="417" t="str">
        <f t="shared" si="65"/>
        <v xml:space="preserve"> </v>
      </c>
      <c r="CJ103" s="115"/>
      <c r="CK103" s="115" t="str">
        <f t="shared" si="66"/>
        <v xml:space="preserve"> </v>
      </c>
      <c r="CL103" s="120" t="str">
        <f t="shared" si="67"/>
        <v xml:space="preserve"> </v>
      </c>
      <c r="CM103" s="417" t="str">
        <f t="shared" si="69"/>
        <v xml:space="preserve"> </v>
      </c>
      <c r="IS103" s="103">
        <v>36.6</v>
      </c>
    </row>
    <row r="104" spans="2:253" s="74" customFormat="1" ht="17.100000000000001" hidden="1" customHeight="1" x14ac:dyDescent="0.25">
      <c r="B104" s="504">
        <f>IF(OR('KB Duct Parts'!BO$16=1,'KB Duct Parts'!BO$16=5),IF(AND('KB Duct Parts'!$BL$14=1,'KB Duct Parts'!E36&gt;0),'KB Duct Parts'!E36,0),0)</f>
        <v>0</v>
      </c>
      <c r="C104" s="508" t="s">
        <v>1794</v>
      </c>
      <c r="D104" s="506" t="str">
        <f t="shared" si="36"/>
        <v>11024HT</v>
      </c>
      <c r="E104" s="504" t="s">
        <v>1338</v>
      </c>
      <c r="F104" s="508" t="str">
        <f t="shared" si="43"/>
        <v xml:space="preserve"> </v>
      </c>
      <c r="G104" s="509" t="s">
        <v>651</v>
      </c>
      <c r="H104" s="504" t="s">
        <v>923</v>
      </c>
      <c r="I104" s="1035" t="s">
        <v>12</v>
      </c>
      <c r="J104" s="1036"/>
      <c r="K104" s="516"/>
      <c r="L104" s="523"/>
      <c r="M104" s="517" t="str">
        <f t="shared" si="68"/>
        <v>Y</v>
      </c>
      <c r="N104" s="514">
        <f t="shared" si="44"/>
        <v>106.8</v>
      </c>
      <c r="O104" s="518">
        <f t="shared" si="37"/>
        <v>0</v>
      </c>
      <c r="P104" s="680">
        <f>'KB Duct Parts'!$AE$3</f>
        <v>0</v>
      </c>
      <c r="Q104" s="681">
        <f t="shared" si="45"/>
        <v>0</v>
      </c>
      <c r="R104" s="682">
        <f t="shared" si="46"/>
        <v>0</v>
      </c>
      <c r="S104" s="716">
        <f t="shared" si="47"/>
        <v>0.35</v>
      </c>
      <c r="T104" s="679">
        <f t="shared" si="48"/>
        <v>0</v>
      </c>
      <c r="U104" s="679">
        <f t="shared" si="49"/>
        <v>0</v>
      </c>
      <c r="Y104" s="120"/>
      <c r="AE104" s="75"/>
      <c r="AF104" s="370" t="s">
        <v>707</v>
      </c>
      <c r="AG104" s="374"/>
      <c r="AH104" s="378"/>
      <c r="AI104" s="381"/>
      <c r="AJ104" s="386"/>
      <c r="AK104" s="391"/>
      <c r="AL104" s="386"/>
      <c r="AM104" s="363">
        <v>1</v>
      </c>
      <c r="AN104" s="578">
        <v>106.8</v>
      </c>
      <c r="AO104" s="78">
        <f t="shared" si="50"/>
        <v>0</v>
      </c>
      <c r="AP104" s="78">
        <f t="shared" si="38"/>
        <v>0</v>
      </c>
      <c r="AQ104" s="78">
        <f t="shared" si="39"/>
        <v>0</v>
      </c>
      <c r="AR104" s="78">
        <f t="shared" si="40"/>
        <v>0</v>
      </c>
      <c r="AS104" s="78">
        <f t="shared" si="41"/>
        <v>0</v>
      </c>
      <c r="AT104" s="78">
        <f t="shared" si="42"/>
        <v>0</v>
      </c>
      <c r="AU104" s="74" t="s">
        <v>717</v>
      </c>
      <c r="AV104" s="115"/>
      <c r="AW104" s="395"/>
      <c r="AX104" s="395">
        <v>0</v>
      </c>
      <c r="AY104" s="395">
        <v>0</v>
      </c>
      <c r="AZ104" s="395">
        <v>0</v>
      </c>
      <c r="BA104" s="395">
        <v>0</v>
      </c>
      <c r="BB104" s="395">
        <v>0</v>
      </c>
      <c r="BC104" s="395">
        <v>0</v>
      </c>
      <c r="BD104" s="115"/>
      <c r="BE104" s="115"/>
      <c r="BF104" s="115"/>
      <c r="BG104" s="115"/>
      <c r="BH104" s="115"/>
      <c r="BI104" s="115"/>
      <c r="BJ104" s="115"/>
      <c r="BK104" s="115"/>
      <c r="BQ104" s="74" t="str">
        <f t="shared" si="51"/>
        <v xml:space="preserve"> </v>
      </c>
      <c r="BR104" s="120" t="str">
        <f t="shared" si="52"/>
        <v xml:space="preserve"> </v>
      </c>
      <c r="BS104" s="120" t="str">
        <f t="shared" si="53"/>
        <v xml:space="preserve"> </v>
      </c>
      <c r="BU104" s="74" t="str">
        <f t="shared" si="54"/>
        <v xml:space="preserve"> </v>
      </c>
      <c r="BV104" s="120" t="str">
        <f t="shared" si="55"/>
        <v xml:space="preserve"> </v>
      </c>
      <c r="BW104" s="120" t="str">
        <f t="shared" si="56"/>
        <v xml:space="preserve">  </v>
      </c>
      <c r="BY104" s="74" t="str">
        <f t="shared" si="57"/>
        <v xml:space="preserve"> </v>
      </c>
      <c r="BZ104" s="120" t="str">
        <f t="shared" si="58"/>
        <v xml:space="preserve"> </v>
      </c>
      <c r="CA104" s="120" t="str">
        <f t="shared" si="59"/>
        <v xml:space="preserve"> </v>
      </c>
      <c r="CC104" s="115" t="str">
        <f t="shared" si="60"/>
        <v xml:space="preserve"> </v>
      </c>
      <c r="CD104" s="120" t="str">
        <f t="shared" si="61"/>
        <v xml:space="preserve"> </v>
      </c>
      <c r="CE104" s="417" t="str">
        <f t="shared" si="62"/>
        <v xml:space="preserve"> </v>
      </c>
      <c r="CF104" s="115"/>
      <c r="CG104" s="115" t="str">
        <f t="shared" si="63"/>
        <v xml:space="preserve"> </v>
      </c>
      <c r="CH104" s="120" t="str">
        <f t="shared" si="64"/>
        <v xml:space="preserve"> </v>
      </c>
      <c r="CI104" s="417" t="str">
        <f t="shared" si="65"/>
        <v xml:space="preserve"> </v>
      </c>
      <c r="CJ104" s="115"/>
      <c r="CK104" s="115" t="str">
        <f t="shared" si="66"/>
        <v xml:space="preserve"> </v>
      </c>
      <c r="CL104" s="120" t="str">
        <f t="shared" si="67"/>
        <v xml:space="preserve"> </v>
      </c>
      <c r="CM104" s="417" t="str">
        <f t="shared" si="69"/>
        <v xml:space="preserve"> </v>
      </c>
      <c r="IS104" s="103"/>
    </row>
    <row r="105" spans="2:253" s="74" customFormat="1" ht="17.100000000000001" hidden="1" customHeight="1" x14ac:dyDescent="0.25">
      <c r="B105" s="524">
        <f>IF(OR('KB Duct Parts'!BO$16=1,'KB Duct Parts'!BO$16=5),'KB Duct Parts'!Z17,0)</f>
        <v>0</v>
      </c>
      <c r="C105" s="508" t="s">
        <v>1795</v>
      </c>
      <c r="D105" s="506" t="str">
        <f t="shared" si="36"/>
        <v>11103HT</v>
      </c>
      <c r="E105" s="504" t="s">
        <v>483</v>
      </c>
      <c r="F105" s="508" t="str">
        <f t="shared" si="43"/>
        <v xml:space="preserve"> </v>
      </c>
      <c r="G105" s="509" t="s">
        <v>612</v>
      </c>
      <c r="H105" s="504"/>
      <c r="I105" s="1035" t="s">
        <v>11</v>
      </c>
      <c r="J105" s="1036"/>
      <c r="K105" s="516"/>
      <c r="L105" s="523"/>
      <c r="M105" s="517" t="str">
        <f t="shared" si="68"/>
        <v>Y</v>
      </c>
      <c r="N105" s="514">
        <f t="shared" si="44"/>
        <v>5.0999999999999996</v>
      </c>
      <c r="O105" s="518">
        <f t="shared" si="37"/>
        <v>0</v>
      </c>
      <c r="P105" s="680">
        <f>'KB Duct Parts'!$AE$3</f>
        <v>0</v>
      </c>
      <c r="Q105" s="681">
        <f t="shared" si="45"/>
        <v>0</v>
      </c>
      <c r="R105" s="682">
        <f t="shared" si="46"/>
        <v>0</v>
      </c>
      <c r="S105" s="716">
        <f t="shared" si="47"/>
        <v>0.35</v>
      </c>
      <c r="T105" s="679">
        <f t="shared" si="48"/>
        <v>0</v>
      </c>
      <c r="U105" s="679">
        <f t="shared" si="49"/>
        <v>0</v>
      </c>
      <c r="Y105" s="120"/>
      <c r="AE105" s="75"/>
      <c r="AF105" s="370" t="s">
        <v>707</v>
      </c>
      <c r="AG105" s="374"/>
      <c r="AH105" s="378"/>
      <c r="AI105" s="381"/>
      <c r="AJ105" s="386"/>
      <c r="AK105" s="391"/>
      <c r="AL105" s="386"/>
      <c r="AM105" s="363">
        <v>1</v>
      </c>
      <c r="AN105" s="578">
        <v>5.0999999999999996</v>
      </c>
      <c r="AO105" s="78">
        <f t="shared" si="50"/>
        <v>0</v>
      </c>
      <c r="AP105" s="78">
        <f t="shared" si="38"/>
        <v>0</v>
      </c>
      <c r="AQ105" s="78">
        <f t="shared" si="39"/>
        <v>0</v>
      </c>
      <c r="AR105" s="78">
        <f t="shared" si="40"/>
        <v>0</v>
      </c>
      <c r="AS105" s="78">
        <f t="shared" si="41"/>
        <v>0</v>
      </c>
      <c r="AT105" s="78">
        <f t="shared" si="42"/>
        <v>0</v>
      </c>
      <c r="AU105" s="74" t="s">
        <v>717</v>
      </c>
      <c r="AV105" s="115"/>
      <c r="AW105" s="395"/>
      <c r="AX105" s="395">
        <v>0</v>
      </c>
      <c r="AY105" s="395">
        <v>0</v>
      </c>
      <c r="AZ105" s="395">
        <v>0</v>
      </c>
      <c r="BA105" s="395">
        <v>0</v>
      </c>
      <c r="BB105" s="395">
        <v>0</v>
      </c>
      <c r="BC105" s="395">
        <v>0</v>
      </c>
      <c r="BD105" s="115"/>
      <c r="BE105" s="115"/>
      <c r="BF105" s="115"/>
      <c r="BG105" s="115"/>
      <c r="BH105" s="115"/>
      <c r="BI105" s="115"/>
      <c r="BJ105" s="115"/>
      <c r="BK105" s="115"/>
      <c r="BQ105" s="74" t="str">
        <f t="shared" si="51"/>
        <v xml:space="preserve"> </v>
      </c>
      <c r="BR105" s="120" t="str">
        <f t="shared" si="52"/>
        <v xml:space="preserve"> </v>
      </c>
      <c r="BS105" s="120" t="str">
        <f t="shared" si="53"/>
        <v xml:space="preserve"> </v>
      </c>
      <c r="BU105" s="74" t="str">
        <f t="shared" si="54"/>
        <v xml:space="preserve"> </v>
      </c>
      <c r="BV105" s="120" t="str">
        <f t="shared" si="55"/>
        <v xml:space="preserve"> </v>
      </c>
      <c r="BW105" s="120" t="str">
        <f t="shared" si="56"/>
        <v xml:space="preserve">  </v>
      </c>
      <c r="BY105" s="74" t="str">
        <f t="shared" si="57"/>
        <v xml:space="preserve"> </v>
      </c>
      <c r="BZ105" s="120" t="str">
        <f t="shared" si="58"/>
        <v xml:space="preserve"> </v>
      </c>
      <c r="CA105" s="120" t="str">
        <f t="shared" si="59"/>
        <v xml:space="preserve"> </v>
      </c>
      <c r="CC105" s="115" t="str">
        <f t="shared" si="60"/>
        <v xml:space="preserve"> </v>
      </c>
      <c r="CD105" s="120" t="str">
        <f t="shared" si="61"/>
        <v xml:space="preserve"> </v>
      </c>
      <c r="CE105" s="417" t="str">
        <f t="shared" si="62"/>
        <v xml:space="preserve"> </v>
      </c>
      <c r="CF105" s="115"/>
      <c r="CG105" s="115" t="str">
        <f t="shared" si="63"/>
        <v xml:space="preserve"> </v>
      </c>
      <c r="CH105" s="120" t="str">
        <f t="shared" si="64"/>
        <v xml:space="preserve"> </v>
      </c>
      <c r="CI105" s="417" t="str">
        <f t="shared" si="65"/>
        <v xml:space="preserve"> </v>
      </c>
      <c r="CJ105" s="115"/>
      <c r="CK105" s="115" t="str">
        <f t="shared" si="66"/>
        <v xml:space="preserve"> </v>
      </c>
      <c r="CL105" s="120" t="str">
        <f t="shared" si="67"/>
        <v xml:space="preserve"> </v>
      </c>
      <c r="CM105" s="417" t="str">
        <f t="shared" si="69"/>
        <v xml:space="preserve"> </v>
      </c>
      <c r="IS105" s="103">
        <v>1.4</v>
      </c>
    </row>
    <row r="106" spans="2:253" s="74" customFormat="1" ht="17.100000000000001" hidden="1" customHeight="1" x14ac:dyDescent="0.25">
      <c r="B106" s="524">
        <f>IF(OR('KB Duct Parts'!BO$16=1,'KB Duct Parts'!BO$16=5),'KB Duct Parts'!Z18,0)</f>
        <v>0</v>
      </c>
      <c r="C106" s="508" t="s">
        <v>1796</v>
      </c>
      <c r="D106" s="506" t="str">
        <f t="shared" si="36"/>
        <v>11104HT</v>
      </c>
      <c r="E106" s="520" t="s">
        <v>861</v>
      </c>
      <c r="F106" s="508" t="str">
        <f t="shared" si="43"/>
        <v xml:space="preserve"> </v>
      </c>
      <c r="G106" s="509" t="s">
        <v>613</v>
      </c>
      <c r="H106" s="504"/>
      <c r="I106" s="1035" t="s">
        <v>11</v>
      </c>
      <c r="J106" s="1036"/>
      <c r="K106" s="516"/>
      <c r="L106" s="523"/>
      <c r="M106" s="517" t="str">
        <f t="shared" si="68"/>
        <v>Y</v>
      </c>
      <c r="N106" s="514">
        <f t="shared" si="44"/>
        <v>5.0999999999999996</v>
      </c>
      <c r="O106" s="518">
        <f t="shared" si="37"/>
        <v>0</v>
      </c>
      <c r="P106" s="680">
        <f>'KB Duct Parts'!$AE$3</f>
        <v>0</v>
      </c>
      <c r="Q106" s="681">
        <f t="shared" si="45"/>
        <v>0</v>
      </c>
      <c r="R106" s="682">
        <f t="shared" si="46"/>
        <v>0</v>
      </c>
      <c r="S106" s="716">
        <f t="shared" si="47"/>
        <v>0.35</v>
      </c>
      <c r="T106" s="679">
        <f t="shared" si="48"/>
        <v>0</v>
      </c>
      <c r="U106" s="679">
        <f t="shared" si="49"/>
        <v>0</v>
      </c>
      <c r="Y106" s="120"/>
      <c r="AE106" s="75"/>
      <c r="AF106" s="370" t="s">
        <v>707</v>
      </c>
      <c r="AG106" s="374"/>
      <c r="AH106" s="378"/>
      <c r="AI106" s="381"/>
      <c r="AJ106" s="386"/>
      <c r="AK106" s="391"/>
      <c r="AL106" s="386"/>
      <c r="AM106" s="363">
        <v>1</v>
      </c>
      <c r="AN106" s="578">
        <v>5.0999999999999996</v>
      </c>
      <c r="AO106" s="78">
        <f t="shared" si="50"/>
        <v>0</v>
      </c>
      <c r="AP106" s="78">
        <f t="shared" si="38"/>
        <v>0</v>
      </c>
      <c r="AQ106" s="78">
        <f t="shared" si="39"/>
        <v>0</v>
      </c>
      <c r="AR106" s="78">
        <f t="shared" si="40"/>
        <v>0</v>
      </c>
      <c r="AS106" s="78">
        <f t="shared" si="41"/>
        <v>0</v>
      </c>
      <c r="AT106" s="78">
        <f t="shared" si="42"/>
        <v>0</v>
      </c>
      <c r="AU106" s="74" t="s">
        <v>717</v>
      </c>
      <c r="AV106" s="115"/>
      <c r="AW106" s="395"/>
      <c r="AX106" s="395">
        <v>0</v>
      </c>
      <c r="AY106" s="395">
        <v>0</v>
      </c>
      <c r="AZ106" s="395">
        <v>0</v>
      </c>
      <c r="BA106" s="395">
        <v>0</v>
      </c>
      <c r="BB106" s="395">
        <v>0</v>
      </c>
      <c r="BC106" s="395">
        <v>0</v>
      </c>
      <c r="BD106" s="115"/>
      <c r="BE106" s="115"/>
      <c r="BF106" s="115"/>
      <c r="BG106" s="115"/>
      <c r="BH106" s="115"/>
      <c r="BI106" s="115"/>
      <c r="BJ106" s="115"/>
      <c r="BK106" s="115"/>
      <c r="BQ106" s="74" t="str">
        <f t="shared" si="51"/>
        <v xml:space="preserve"> </v>
      </c>
      <c r="BR106" s="120" t="str">
        <f t="shared" si="52"/>
        <v xml:space="preserve"> </v>
      </c>
      <c r="BS106" s="120" t="str">
        <f t="shared" si="53"/>
        <v xml:space="preserve"> </v>
      </c>
      <c r="BU106" s="74" t="str">
        <f t="shared" si="54"/>
        <v xml:space="preserve"> </v>
      </c>
      <c r="BV106" s="120" t="str">
        <f t="shared" si="55"/>
        <v xml:space="preserve"> </v>
      </c>
      <c r="BW106" s="120" t="str">
        <f t="shared" si="56"/>
        <v xml:space="preserve">  </v>
      </c>
      <c r="BY106" s="74" t="str">
        <f t="shared" si="57"/>
        <v xml:space="preserve"> </v>
      </c>
      <c r="BZ106" s="120" t="str">
        <f t="shared" si="58"/>
        <v xml:space="preserve"> </v>
      </c>
      <c r="CA106" s="120" t="str">
        <f t="shared" si="59"/>
        <v xml:space="preserve"> </v>
      </c>
      <c r="CC106" s="115" t="str">
        <f t="shared" si="60"/>
        <v xml:space="preserve"> </v>
      </c>
      <c r="CD106" s="120" t="str">
        <f t="shared" si="61"/>
        <v xml:space="preserve"> </v>
      </c>
      <c r="CE106" s="417" t="str">
        <f t="shared" si="62"/>
        <v xml:space="preserve"> </v>
      </c>
      <c r="CF106" s="115"/>
      <c r="CG106" s="115" t="str">
        <f t="shared" si="63"/>
        <v xml:space="preserve"> </v>
      </c>
      <c r="CH106" s="120" t="str">
        <f t="shared" si="64"/>
        <v xml:space="preserve"> </v>
      </c>
      <c r="CI106" s="417" t="str">
        <f t="shared" si="65"/>
        <v xml:space="preserve"> </v>
      </c>
      <c r="CJ106" s="115"/>
      <c r="CK106" s="115" t="str">
        <f t="shared" si="66"/>
        <v xml:space="preserve"> </v>
      </c>
      <c r="CL106" s="120" t="str">
        <f t="shared" si="67"/>
        <v xml:space="preserve"> </v>
      </c>
      <c r="CM106" s="417" t="str">
        <f t="shared" si="69"/>
        <v xml:space="preserve"> </v>
      </c>
      <c r="IS106" s="103">
        <v>1.4</v>
      </c>
    </row>
    <row r="107" spans="2:253" s="74" customFormat="1" ht="17.100000000000001" hidden="1" customHeight="1" x14ac:dyDescent="0.25">
      <c r="B107" s="524">
        <f>IF(OR('KB Duct Parts'!BO$16=1,'KB Duct Parts'!BO$16=5),'KB Duct Parts'!Z19,0)</f>
        <v>0</v>
      </c>
      <c r="C107" s="508" t="s">
        <v>1797</v>
      </c>
      <c r="D107" s="506" t="str">
        <f t="shared" si="36"/>
        <v>11105HT</v>
      </c>
      <c r="E107" s="504" t="s">
        <v>862</v>
      </c>
      <c r="F107" s="508" t="str">
        <f t="shared" si="43"/>
        <v xml:space="preserve"> </v>
      </c>
      <c r="G107" s="509" t="s">
        <v>614</v>
      </c>
      <c r="H107" s="504"/>
      <c r="I107" s="1035" t="s">
        <v>11</v>
      </c>
      <c r="J107" s="1036"/>
      <c r="K107" s="516"/>
      <c r="L107" s="523"/>
      <c r="M107" s="517" t="str">
        <f t="shared" si="68"/>
        <v>Y</v>
      </c>
      <c r="N107" s="514">
        <f t="shared" si="44"/>
        <v>5.4</v>
      </c>
      <c r="O107" s="518">
        <f t="shared" si="37"/>
        <v>0</v>
      </c>
      <c r="P107" s="680">
        <f>'KB Duct Parts'!$AE$3</f>
        <v>0</v>
      </c>
      <c r="Q107" s="681">
        <f t="shared" si="45"/>
        <v>0</v>
      </c>
      <c r="R107" s="682">
        <f t="shared" si="46"/>
        <v>0</v>
      </c>
      <c r="S107" s="716">
        <f t="shared" si="47"/>
        <v>0.35</v>
      </c>
      <c r="T107" s="679">
        <f t="shared" si="48"/>
        <v>0</v>
      </c>
      <c r="U107" s="679">
        <f t="shared" si="49"/>
        <v>0</v>
      </c>
      <c r="Y107" s="120"/>
      <c r="AE107" s="75"/>
      <c r="AF107" s="370" t="s">
        <v>707</v>
      </c>
      <c r="AG107" s="374"/>
      <c r="AH107" s="378"/>
      <c r="AI107" s="381"/>
      <c r="AJ107" s="386"/>
      <c r="AK107" s="391"/>
      <c r="AL107" s="386"/>
      <c r="AM107" s="363">
        <v>1</v>
      </c>
      <c r="AN107" s="578">
        <v>5.4</v>
      </c>
      <c r="AO107" s="78">
        <f t="shared" si="50"/>
        <v>0</v>
      </c>
      <c r="AP107" s="78">
        <f t="shared" si="38"/>
        <v>0</v>
      </c>
      <c r="AQ107" s="78">
        <f t="shared" si="39"/>
        <v>0</v>
      </c>
      <c r="AR107" s="78">
        <f t="shared" si="40"/>
        <v>0</v>
      </c>
      <c r="AS107" s="78">
        <f t="shared" si="41"/>
        <v>0</v>
      </c>
      <c r="AT107" s="78">
        <f t="shared" si="42"/>
        <v>0</v>
      </c>
      <c r="AU107" s="74" t="s">
        <v>717</v>
      </c>
      <c r="AV107" s="115"/>
      <c r="AW107" s="395"/>
      <c r="AX107" s="395">
        <v>0</v>
      </c>
      <c r="AY107" s="395">
        <v>0</v>
      </c>
      <c r="AZ107" s="395">
        <v>0</v>
      </c>
      <c r="BA107" s="395">
        <v>0</v>
      </c>
      <c r="BB107" s="395">
        <v>0</v>
      </c>
      <c r="BC107" s="395">
        <v>0</v>
      </c>
      <c r="BD107" s="115"/>
      <c r="BE107" s="115"/>
      <c r="BF107" s="115"/>
      <c r="BG107" s="115"/>
      <c r="BH107" s="115"/>
      <c r="BI107" s="115"/>
      <c r="BJ107" s="115"/>
      <c r="BK107" s="115"/>
      <c r="BQ107" s="74" t="str">
        <f t="shared" si="51"/>
        <v xml:space="preserve"> </v>
      </c>
      <c r="BR107" s="120" t="str">
        <f t="shared" si="52"/>
        <v xml:space="preserve"> </v>
      </c>
      <c r="BS107" s="120" t="str">
        <f t="shared" si="53"/>
        <v xml:space="preserve"> </v>
      </c>
      <c r="BU107" s="74" t="str">
        <f t="shared" si="54"/>
        <v xml:space="preserve"> </v>
      </c>
      <c r="BV107" s="120" t="str">
        <f t="shared" si="55"/>
        <v xml:space="preserve"> </v>
      </c>
      <c r="BW107" s="120" t="str">
        <f t="shared" si="56"/>
        <v xml:space="preserve">  </v>
      </c>
      <c r="BY107" s="74" t="str">
        <f t="shared" si="57"/>
        <v xml:space="preserve"> </v>
      </c>
      <c r="BZ107" s="120" t="str">
        <f t="shared" si="58"/>
        <v xml:space="preserve"> </v>
      </c>
      <c r="CA107" s="120" t="str">
        <f t="shared" si="59"/>
        <v xml:space="preserve"> </v>
      </c>
      <c r="CC107" s="115" t="str">
        <f t="shared" si="60"/>
        <v xml:space="preserve"> </v>
      </c>
      <c r="CD107" s="120" t="str">
        <f t="shared" si="61"/>
        <v xml:space="preserve"> </v>
      </c>
      <c r="CE107" s="417" t="str">
        <f t="shared" si="62"/>
        <v xml:space="preserve"> </v>
      </c>
      <c r="CF107" s="115"/>
      <c r="CG107" s="115" t="str">
        <f t="shared" si="63"/>
        <v xml:space="preserve"> </v>
      </c>
      <c r="CH107" s="120" t="str">
        <f t="shared" si="64"/>
        <v xml:space="preserve"> </v>
      </c>
      <c r="CI107" s="417" t="str">
        <f t="shared" si="65"/>
        <v xml:space="preserve"> </v>
      </c>
      <c r="CJ107" s="115"/>
      <c r="CK107" s="115" t="str">
        <f t="shared" si="66"/>
        <v xml:space="preserve"> </v>
      </c>
      <c r="CL107" s="120" t="str">
        <f t="shared" si="67"/>
        <v xml:space="preserve"> </v>
      </c>
      <c r="CM107" s="417" t="str">
        <f t="shared" si="69"/>
        <v xml:space="preserve"> </v>
      </c>
      <c r="IS107" s="103">
        <v>1.4</v>
      </c>
    </row>
    <row r="108" spans="2:253" s="74" customFormat="1" ht="17.100000000000001" hidden="1" customHeight="1" x14ac:dyDescent="0.25">
      <c r="B108" s="524">
        <f>IF(OR('KB Duct Parts'!BO$16=1,'KB Duct Parts'!BO$16=5),'KB Duct Parts'!Z20,0)</f>
        <v>0</v>
      </c>
      <c r="C108" s="508" t="s">
        <v>1798</v>
      </c>
      <c r="D108" s="506" t="str">
        <f t="shared" si="36"/>
        <v>11106HT</v>
      </c>
      <c r="E108" s="504" t="s">
        <v>863</v>
      </c>
      <c r="F108" s="508" t="str">
        <f t="shared" si="43"/>
        <v xml:space="preserve"> </v>
      </c>
      <c r="G108" s="509" t="s">
        <v>615</v>
      </c>
      <c r="H108" s="504"/>
      <c r="I108" s="1035" t="s">
        <v>11</v>
      </c>
      <c r="J108" s="1036"/>
      <c r="K108" s="516"/>
      <c r="L108" s="523"/>
      <c r="M108" s="517" t="str">
        <f t="shared" si="68"/>
        <v>Y</v>
      </c>
      <c r="N108" s="514">
        <f t="shared" si="44"/>
        <v>5.8</v>
      </c>
      <c r="O108" s="518">
        <f t="shared" si="37"/>
        <v>0</v>
      </c>
      <c r="P108" s="680">
        <f>'KB Duct Parts'!$AE$3</f>
        <v>0</v>
      </c>
      <c r="Q108" s="681">
        <f t="shared" si="45"/>
        <v>0</v>
      </c>
      <c r="R108" s="682">
        <f t="shared" si="46"/>
        <v>0</v>
      </c>
      <c r="S108" s="716">
        <f t="shared" si="47"/>
        <v>0.35</v>
      </c>
      <c r="T108" s="679">
        <f t="shared" si="48"/>
        <v>0</v>
      </c>
      <c r="U108" s="679">
        <f t="shared" si="49"/>
        <v>0</v>
      </c>
      <c r="Y108" s="120"/>
      <c r="AE108" s="75"/>
      <c r="AF108" s="370" t="s">
        <v>707</v>
      </c>
      <c r="AG108" s="374"/>
      <c r="AH108" s="378"/>
      <c r="AI108" s="381"/>
      <c r="AJ108" s="386"/>
      <c r="AK108" s="391"/>
      <c r="AL108" s="386"/>
      <c r="AM108" s="363">
        <v>1</v>
      </c>
      <c r="AN108" s="578">
        <v>5.8</v>
      </c>
      <c r="AO108" s="78">
        <f t="shared" si="50"/>
        <v>0</v>
      </c>
      <c r="AP108" s="78">
        <f t="shared" si="38"/>
        <v>0</v>
      </c>
      <c r="AQ108" s="78">
        <f t="shared" si="39"/>
        <v>0</v>
      </c>
      <c r="AR108" s="78">
        <f t="shared" si="40"/>
        <v>0</v>
      </c>
      <c r="AS108" s="78">
        <f t="shared" si="41"/>
        <v>0</v>
      </c>
      <c r="AT108" s="78">
        <f t="shared" si="42"/>
        <v>0</v>
      </c>
      <c r="AU108" s="74" t="s">
        <v>717</v>
      </c>
      <c r="AV108" s="115"/>
      <c r="AW108" s="395"/>
      <c r="AX108" s="395">
        <v>0</v>
      </c>
      <c r="AY108" s="395">
        <v>0</v>
      </c>
      <c r="AZ108" s="395">
        <v>0</v>
      </c>
      <c r="BA108" s="395">
        <v>0</v>
      </c>
      <c r="BB108" s="395">
        <v>0</v>
      </c>
      <c r="BC108" s="395">
        <v>0</v>
      </c>
      <c r="BD108" s="115"/>
      <c r="BE108" s="115"/>
      <c r="BF108" s="115"/>
      <c r="BG108" s="115"/>
      <c r="BH108" s="115"/>
      <c r="BI108" s="115"/>
      <c r="BJ108" s="115"/>
      <c r="BK108" s="115"/>
      <c r="BQ108" s="74" t="str">
        <f t="shared" si="51"/>
        <v xml:space="preserve"> </v>
      </c>
      <c r="BR108" s="120" t="str">
        <f t="shared" si="52"/>
        <v xml:space="preserve"> </v>
      </c>
      <c r="BS108" s="120" t="str">
        <f t="shared" si="53"/>
        <v xml:space="preserve"> </v>
      </c>
      <c r="BU108" s="74" t="str">
        <f t="shared" si="54"/>
        <v xml:space="preserve"> </v>
      </c>
      <c r="BV108" s="120" t="str">
        <f t="shared" si="55"/>
        <v xml:space="preserve"> </v>
      </c>
      <c r="BW108" s="120" t="str">
        <f t="shared" si="56"/>
        <v xml:space="preserve">  </v>
      </c>
      <c r="BY108" s="74" t="str">
        <f t="shared" si="57"/>
        <v xml:space="preserve"> </v>
      </c>
      <c r="BZ108" s="120" t="str">
        <f t="shared" si="58"/>
        <v xml:space="preserve"> </v>
      </c>
      <c r="CA108" s="120" t="str">
        <f t="shared" si="59"/>
        <v xml:space="preserve"> </v>
      </c>
      <c r="CC108" s="115" t="str">
        <f t="shared" si="60"/>
        <v xml:space="preserve"> </v>
      </c>
      <c r="CD108" s="120" t="str">
        <f t="shared" si="61"/>
        <v xml:space="preserve"> </v>
      </c>
      <c r="CE108" s="417" t="str">
        <f t="shared" si="62"/>
        <v xml:space="preserve"> </v>
      </c>
      <c r="CF108" s="115"/>
      <c r="CG108" s="115" t="str">
        <f t="shared" si="63"/>
        <v xml:space="preserve"> </v>
      </c>
      <c r="CH108" s="120" t="str">
        <f t="shared" si="64"/>
        <v xml:space="preserve"> </v>
      </c>
      <c r="CI108" s="417" t="str">
        <f t="shared" si="65"/>
        <v xml:space="preserve"> </v>
      </c>
      <c r="CJ108" s="115"/>
      <c r="CK108" s="115" t="str">
        <f t="shared" si="66"/>
        <v xml:space="preserve"> </v>
      </c>
      <c r="CL108" s="120" t="str">
        <f t="shared" si="67"/>
        <v xml:space="preserve"> </v>
      </c>
      <c r="CM108" s="417" t="str">
        <f t="shared" si="69"/>
        <v xml:space="preserve"> </v>
      </c>
      <c r="IS108" s="103">
        <v>1.5</v>
      </c>
    </row>
    <row r="109" spans="2:253" s="74" customFormat="1" ht="17.100000000000001" hidden="1" customHeight="1" x14ac:dyDescent="0.25">
      <c r="B109" s="524">
        <f>IF(OR('KB Duct Parts'!BO$16=1,'KB Duct Parts'!BO$16=5),'KB Duct Parts'!Z21,0)</f>
        <v>0</v>
      </c>
      <c r="C109" s="508" t="s">
        <v>1799</v>
      </c>
      <c r="D109" s="506" t="str">
        <f t="shared" si="36"/>
        <v>11107HT</v>
      </c>
      <c r="E109" s="504" t="s">
        <v>864</v>
      </c>
      <c r="F109" s="508" t="str">
        <f t="shared" si="43"/>
        <v xml:space="preserve"> </v>
      </c>
      <c r="G109" s="509" t="s">
        <v>616</v>
      </c>
      <c r="H109" s="504"/>
      <c r="I109" s="1035" t="s">
        <v>11</v>
      </c>
      <c r="J109" s="1036"/>
      <c r="K109" s="516"/>
      <c r="L109" s="523"/>
      <c r="M109" s="517" t="str">
        <f t="shared" si="68"/>
        <v>Y</v>
      </c>
      <c r="N109" s="514">
        <f t="shared" si="44"/>
        <v>7.7</v>
      </c>
      <c r="O109" s="518">
        <f t="shared" si="37"/>
        <v>0</v>
      </c>
      <c r="P109" s="680">
        <f>'KB Duct Parts'!$AE$3</f>
        <v>0</v>
      </c>
      <c r="Q109" s="681">
        <f t="shared" si="45"/>
        <v>0</v>
      </c>
      <c r="R109" s="682">
        <f t="shared" si="46"/>
        <v>0</v>
      </c>
      <c r="S109" s="716">
        <f t="shared" si="47"/>
        <v>0.35</v>
      </c>
      <c r="T109" s="679">
        <f t="shared" si="48"/>
        <v>0</v>
      </c>
      <c r="U109" s="679">
        <f t="shared" si="49"/>
        <v>0</v>
      </c>
      <c r="Y109" s="120"/>
      <c r="AE109" s="75"/>
      <c r="AF109" s="370" t="s">
        <v>707</v>
      </c>
      <c r="AG109" s="374"/>
      <c r="AH109" s="378"/>
      <c r="AI109" s="381"/>
      <c r="AJ109" s="386"/>
      <c r="AK109" s="391"/>
      <c r="AL109" s="386"/>
      <c r="AM109" s="363">
        <v>1</v>
      </c>
      <c r="AN109" s="578">
        <v>7.7</v>
      </c>
      <c r="AO109" s="78">
        <f t="shared" si="50"/>
        <v>0</v>
      </c>
      <c r="AP109" s="78">
        <f t="shared" si="38"/>
        <v>0</v>
      </c>
      <c r="AQ109" s="78">
        <f t="shared" si="39"/>
        <v>0</v>
      </c>
      <c r="AR109" s="78">
        <f t="shared" si="40"/>
        <v>0</v>
      </c>
      <c r="AS109" s="78">
        <f t="shared" si="41"/>
        <v>0</v>
      </c>
      <c r="AT109" s="78">
        <f t="shared" si="42"/>
        <v>0</v>
      </c>
      <c r="AU109" s="74" t="s">
        <v>717</v>
      </c>
      <c r="AV109" s="115"/>
      <c r="AW109" s="395"/>
      <c r="AX109" s="395">
        <v>0</v>
      </c>
      <c r="AY109" s="395">
        <v>0</v>
      </c>
      <c r="AZ109" s="395">
        <v>0</v>
      </c>
      <c r="BA109" s="395">
        <v>0</v>
      </c>
      <c r="BB109" s="395">
        <v>0</v>
      </c>
      <c r="BC109" s="395">
        <v>0</v>
      </c>
      <c r="BD109" s="115"/>
      <c r="BE109" s="115"/>
      <c r="BF109" s="115"/>
      <c r="BG109" s="115"/>
      <c r="BH109" s="115"/>
      <c r="BI109" s="115"/>
      <c r="BJ109" s="115"/>
      <c r="BK109" s="115"/>
      <c r="BQ109" s="74" t="str">
        <f t="shared" si="51"/>
        <v xml:space="preserve"> </v>
      </c>
      <c r="BR109" s="120" t="str">
        <f t="shared" si="52"/>
        <v xml:space="preserve"> </v>
      </c>
      <c r="BS109" s="120" t="str">
        <f t="shared" si="53"/>
        <v xml:space="preserve"> </v>
      </c>
      <c r="BU109" s="74" t="str">
        <f t="shared" si="54"/>
        <v xml:space="preserve"> </v>
      </c>
      <c r="BV109" s="120" t="str">
        <f t="shared" si="55"/>
        <v xml:space="preserve"> </v>
      </c>
      <c r="BW109" s="120" t="str">
        <f t="shared" si="56"/>
        <v xml:space="preserve">  </v>
      </c>
      <c r="BY109" s="74" t="str">
        <f t="shared" si="57"/>
        <v xml:space="preserve"> </v>
      </c>
      <c r="BZ109" s="120" t="str">
        <f t="shared" si="58"/>
        <v xml:space="preserve"> </v>
      </c>
      <c r="CA109" s="120" t="str">
        <f t="shared" si="59"/>
        <v xml:space="preserve"> </v>
      </c>
      <c r="CC109" s="115" t="str">
        <f t="shared" si="60"/>
        <v xml:space="preserve"> </v>
      </c>
      <c r="CD109" s="120" t="str">
        <f t="shared" si="61"/>
        <v xml:space="preserve"> </v>
      </c>
      <c r="CE109" s="417" t="str">
        <f t="shared" si="62"/>
        <v xml:space="preserve"> </v>
      </c>
      <c r="CF109" s="115"/>
      <c r="CG109" s="115" t="str">
        <f t="shared" si="63"/>
        <v xml:space="preserve"> </v>
      </c>
      <c r="CH109" s="120" t="str">
        <f t="shared" si="64"/>
        <v xml:space="preserve"> </v>
      </c>
      <c r="CI109" s="417" t="str">
        <f t="shared" si="65"/>
        <v xml:space="preserve"> </v>
      </c>
      <c r="CJ109" s="115"/>
      <c r="CK109" s="115" t="str">
        <f t="shared" si="66"/>
        <v xml:space="preserve"> </v>
      </c>
      <c r="CL109" s="120" t="str">
        <f t="shared" si="67"/>
        <v xml:space="preserve"> </v>
      </c>
      <c r="CM109" s="417" t="str">
        <f t="shared" si="69"/>
        <v xml:space="preserve"> </v>
      </c>
      <c r="IS109" s="103">
        <v>2.2000000000000002</v>
      </c>
    </row>
    <row r="110" spans="2:253" s="74" customFormat="1" ht="17.100000000000001" hidden="1" customHeight="1" x14ac:dyDescent="0.25">
      <c r="B110" s="524">
        <f>IF(OR('KB Duct Parts'!BO$16=1,'KB Duct Parts'!BO$16=5),'KB Duct Parts'!Z22,0)</f>
        <v>0</v>
      </c>
      <c r="C110" s="508" t="s">
        <v>1800</v>
      </c>
      <c r="D110" s="506" t="str">
        <f t="shared" si="36"/>
        <v>11108HT</v>
      </c>
      <c r="E110" s="504" t="s">
        <v>865</v>
      </c>
      <c r="F110" s="508" t="str">
        <f t="shared" si="43"/>
        <v xml:space="preserve"> </v>
      </c>
      <c r="G110" s="509" t="s">
        <v>617</v>
      </c>
      <c r="H110" s="504"/>
      <c r="I110" s="1035" t="s">
        <v>11</v>
      </c>
      <c r="J110" s="1036"/>
      <c r="K110" s="516"/>
      <c r="L110" s="523"/>
      <c r="M110" s="517" t="str">
        <f t="shared" si="68"/>
        <v>Y</v>
      </c>
      <c r="N110" s="514">
        <f t="shared" si="44"/>
        <v>8.3000000000000007</v>
      </c>
      <c r="O110" s="518">
        <f t="shared" si="37"/>
        <v>0</v>
      </c>
      <c r="P110" s="680">
        <f>'KB Duct Parts'!$AE$3</f>
        <v>0</v>
      </c>
      <c r="Q110" s="681">
        <f t="shared" si="45"/>
        <v>0</v>
      </c>
      <c r="R110" s="682">
        <f t="shared" si="46"/>
        <v>0</v>
      </c>
      <c r="S110" s="716">
        <f t="shared" si="47"/>
        <v>0.35</v>
      </c>
      <c r="T110" s="679">
        <f t="shared" si="48"/>
        <v>0</v>
      </c>
      <c r="U110" s="679">
        <f t="shared" si="49"/>
        <v>0</v>
      </c>
      <c r="Y110" s="120"/>
      <c r="AE110" s="75"/>
      <c r="AF110" s="370" t="s">
        <v>707</v>
      </c>
      <c r="AG110" s="374"/>
      <c r="AH110" s="378"/>
      <c r="AI110" s="381"/>
      <c r="AJ110" s="386"/>
      <c r="AK110" s="391"/>
      <c r="AL110" s="386"/>
      <c r="AM110" s="363">
        <v>1</v>
      </c>
      <c r="AN110" s="578">
        <v>8.3000000000000007</v>
      </c>
      <c r="AO110" s="78">
        <f t="shared" si="50"/>
        <v>0</v>
      </c>
      <c r="AP110" s="78">
        <f t="shared" si="38"/>
        <v>0</v>
      </c>
      <c r="AQ110" s="78">
        <f t="shared" si="39"/>
        <v>0</v>
      </c>
      <c r="AR110" s="78">
        <f t="shared" si="40"/>
        <v>0</v>
      </c>
      <c r="AS110" s="78">
        <f t="shared" si="41"/>
        <v>0</v>
      </c>
      <c r="AT110" s="78">
        <f t="shared" si="42"/>
        <v>0</v>
      </c>
      <c r="AU110" s="74" t="s">
        <v>717</v>
      </c>
      <c r="AV110" s="115"/>
      <c r="AW110" s="395"/>
      <c r="AX110" s="395">
        <v>0</v>
      </c>
      <c r="AY110" s="395">
        <v>0</v>
      </c>
      <c r="AZ110" s="395">
        <v>0</v>
      </c>
      <c r="BA110" s="395">
        <v>0</v>
      </c>
      <c r="BB110" s="395">
        <v>0</v>
      </c>
      <c r="BC110" s="395">
        <v>0</v>
      </c>
      <c r="BD110" s="115"/>
      <c r="BE110" s="115"/>
      <c r="BF110" s="115"/>
      <c r="BG110" s="115"/>
      <c r="BH110" s="115"/>
      <c r="BI110" s="115"/>
      <c r="BJ110" s="115"/>
      <c r="BK110" s="115"/>
      <c r="BQ110" s="74" t="str">
        <f t="shared" si="51"/>
        <v xml:space="preserve"> </v>
      </c>
      <c r="BR110" s="120" t="str">
        <f t="shared" si="52"/>
        <v xml:space="preserve"> </v>
      </c>
      <c r="BS110" s="120" t="str">
        <f t="shared" si="53"/>
        <v xml:space="preserve"> </v>
      </c>
      <c r="BU110" s="74" t="str">
        <f t="shared" si="54"/>
        <v xml:space="preserve"> </v>
      </c>
      <c r="BV110" s="120" t="str">
        <f t="shared" si="55"/>
        <v xml:space="preserve"> </v>
      </c>
      <c r="BW110" s="120" t="str">
        <f t="shared" si="56"/>
        <v xml:space="preserve">  </v>
      </c>
      <c r="BY110" s="74" t="str">
        <f t="shared" si="57"/>
        <v xml:space="preserve"> </v>
      </c>
      <c r="BZ110" s="120" t="str">
        <f t="shared" si="58"/>
        <v xml:space="preserve"> </v>
      </c>
      <c r="CA110" s="120" t="str">
        <f t="shared" si="59"/>
        <v xml:space="preserve"> </v>
      </c>
      <c r="CC110" s="115" t="str">
        <f t="shared" si="60"/>
        <v xml:space="preserve"> </v>
      </c>
      <c r="CD110" s="120" t="str">
        <f t="shared" si="61"/>
        <v xml:space="preserve"> </v>
      </c>
      <c r="CE110" s="417" t="str">
        <f t="shared" si="62"/>
        <v xml:space="preserve"> </v>
      </c>
      <c r="CF110" s="115"/>
      <c r="CG110" s="115" t="str">
        <f t="shared" si="63"/>
        <v xml:space="preserve"> </v>
      </c>
      <c r="CH110" s="120" t="str">
        <f t="shared" si="64"/>
        <v xml:space="preserve"> </v>
      </c>
      <c r="CI110" s="417" t="str">
        <f t="shared" si="65"/>
        <v xml:space="preserve"> </v>
      </c>
      <c r="CJ110" s="115"/>
      <c r="CK110" s="115" t="str">
        <f t="shared" si="66"/>
        <v xml:space="preserve"> </v>
      </c>
      <c r="CL110" s="120" t="str">
        <f t="shared" si="67"/>
        <v xml:space="preserve"> </v>
      </c>
      <c r="CM110" s="417" t="str">
        <f t="shared" si="69"/>
        <v xml:space="preserve"> </v>
      </c>
      <c r="IS110" s="103">
        <v>2.2000000000000002</v>
      </c>
    </row>
    <row r="111" spans="2:253" s="74" customFormat="1" ht="17.100000000000001" hidden="1" customHeight="1" x14ac:dyDescent="0.25">
      <c r="B111" s="524">
        <f>IF(OR('KB Duct Parts'!BO$16=1,'KB Duct Parts'!BO$16=5),'KB Duct Parts'!Z23,0)</f>
        <v>0</v>
      </c>
      <c r="C111" s="508" t="s">
        <v>1801</v>
      </c>
      <c r="D111" s="506" t="str">
        <f t="shared" si="36"/>
        <v>11109HT</v>
      </c>
      <c r="E111" s="504" t="s">
        <v>866</v>
      </c>
      <c r="F111" s="508" t="str">
        <f t="shared" si="43"/>
        <v xml:space="preserve"> </v>
      </c>
      <c r="G111" s="509" t="s">
        <v>618</v>
      </c>
      <c r="H111" s="504"/>
      <c r="I111" s="1035" t="s">
        <v>11</v>
      </c>
      <c r="J111" s="1036"/>
      <c r="K111" s="516"/>
      <c r="L111" s="523"/>
      <c r="M111" s="517" t="str">
        <f t="shared" si="68"/>
        <v>Y</v>
      </c>
      <c r="N111" s="514">
        <f t="shared" si="44"/>
        <v>8.6999999999999993</v>
      </c>
      <c r="O111" s="518">
        <f t="shared" si="37"/>
        <v>0</v>
      </c>
      <c r="P111" s="680">
        <f>'KB Duct Parts'!$AE$3</f>
        <v>0</v>
      </c>
      <c r="Q111" s="681">
        <f t="shared" si="45"/>
        <v>0</v>
      </c>
      <c r="R111" s="682">
        <f t="shared" si="46"/>
        <v>0</v>
      </c>
      <c r="S111" s="716">
        <f t="shared" si="47"/>
        <v>0.35</v>
      </c>
      <c r="T111" s="679">
        <f t="shared" si="48"/>
        <v>0</v>
      </c>
      <c r="U111" s="679">
        <f t="shared" si="49"/>
        <v>0</v>
      </c>
      <c r="Y111" s="120"/>
      <c r="AE111" s="75"/>
      <c r="AF111" s="370" t="s">
        <v>707</v>
      </c>
      <c r="AG111" s="374"/>
      <c r="AH111" s="378"/>
      <c r="AI111" s="381"/>
      <c r="AJ111" s="386"/>
      <c r="AK111" s="391"/>
      <c r="AL111" s="386"/>
      <c r="AM111" s="363">
        <v>1</v>
      </c>
      <c r="AN111" s="578">
        <v>8.6999999999999993</v>
      </c>
      <c r="AO111" s="78">
        <f t="shared" si="50"/>
        <v>0</v>
      </c>
      <c r="AP111" s="78">
        <f t="shared" si="38"/>
        <v>0</v>
      </c>
      <c r="AQ111" s="78">
        <f t="shared" si="39"/>
        <v>0</v>
      </c>
      <c r="AR111" s="78">
        <f t="shared" si="40"/>
        <v>0</v>
      </c>
      <c r="AS111" s="78">
        <f t="shared" si="41"/>
        <v>0</v>
      </c>
      <c r="AT111" s="78">
        <f t="shared" si="42"/>
        <v>0</v>
      </c>
      <c r="AU111" s="74" t="s">
        <v>717</v>
      </c>
      <c r="AV111" s="115"/>
      <c r="AW111" s="395"/>
      <c r="AX111" s="395">
        <v>0</v>
      </c>
      <c r="AY111" s="395">
        <v>0</v>
      </c>
      <c r="AZ111" s="395">
        <v>0</v>
      </c>
      <c r="BA111" s="395">
        <v>0</v>
      </c>
      <c r="BB111" s="395">
        <v>0</v>
      </c>
      <c r="BC111" s="395">
        <v>0</v>
      </c>
      <c r="BD111" s="115"/>
      <c r="BE111" s="115"/>
      <c r="BF111" s="115"/>
      <c r="BG111" s="115"/>
      <c r="BH111" s="115"/>
      <c r="BI111" s="115"/>
      <c r="BJ111" s="115"/>
      <c r="BK111" s="115"/>
      <c r="BQ111" s="74" t="str">
        <f t="shared" si="51"/>
        <v xml:space="preserve"> </v>
      </c>
      <c r="BR111" s="120" t="str">
        <f t="shared" si="52"/>
        <v xml:space="preserve"> </v>
      </c>
      <c r="BS111" s="120" t="str">
        <f t="shared" si="53"/>
        <v xml:space="preserve"> </v>
      </c>
      <c r="BU111" s="74" t="str">
        <f t="shared" si="54"/>
        <v xml:space="preserve"> </v>
      </c>
      <c r="BV111" s="120" t="str">
        <f t="shared" si="55"/>
        <v xml:space="preserve"> </v>
      </c>
      <c r="BW111" s="120" t="str">
        <f t="shared" si="56"/>
        <v xml:space="preserve">  </v>
      </c>
      <c r="BY111" s="74" t="str">
        <f t="shared" si="57"/>
        <v xml:space="preserve"> </v>
      </c>
      <c r="BZ111" s="120" t="str">
        <f t="shared" si="58"/>
        <v xml:space="preserve"> </v>
      </c>
      <c r="CA111" s="120" t="str">
        <f t="shared" si="59"/>
        <v xml:space="preserve"> </v>
      </c>
      <c r="CC111" s="115" t="str">
        <f t="shared" si="60"/>
        <v xml:space="preserve"> </v>
      </c>
      <c r="CD111" s="120" t="str">
        <f t="shared" si="61"/>
        <v xml:space="preserve"> </v>
      </c>
      <c r="CE111" s="417" t="str">
        <f t="shared" si="62"/>
        <v xml:space="preserve"> </v>
      </c>
      <c r="CF111" s="115"/>
      <c r="CG111" s="115" t="str">
        <f t="shared" si="63"/>
        <v xml:space="preserve"> </v>
      </c>
      <c r="CH111" s="120" t="str">
        <f t="shared" si="64"/>
        <v xml:space="preserve"> </v>
      </c>
      <c r="CI111" s="417" t="str">
        <f t="shared" si="65"/>
        <v xml:space="preserve"> </v>
      </c>
      <c r="CJ111" s="115"/>
      <c r="CK111" s="115" t="str">
        <f t="shared" si="66"/>
        <v xml:space="preserve"> </v>
      </c>
      <c r="CL111" s="120" t="str">
        <f t="shared" si="67"/>
        <v xml:space="preserve"> </v>
      </c>
      <c r="CM111" s="417" t="str">
        <f t="shared" si="69"/>
        <v xml:space="preserve"> </v>
      </c>
      <c r="IS111" s="103">
        <v>2.2999999999999998</v>
      </c>
    </row>
    <row r="112" spans="2:253" s="74" customFormat="1" ht="17.100000000000001" hidden="1" customHeight="1" x14ac:dyDescent="0.25">
      <c r="B112" s="524">
        <f>IF(OR('KB Duct Parts'!BO$16=1,'KB Duct Parts'!BO$16=5),'KB Duct Parts'!Z24,0)</f>
        <v>0</v>
      </c>
      <c r="C112" s="508" t="s">
        <v>1802</v>
      </c>
      <c r="D112" s="506" t="str">
        <f t="shared" si="36"/>
        <v>11110HT</v>
      </c>
      <c r="E112" s="504" t="s">
        <v>867</v>
      </c>
      <c r="F112" s="508" t="str">
        <f t="shared" si="43"/>
        <v xml:space="preserve"> </v>
      </c>
      <c r="G112" s="509" t="s">
        <v>619</v>
      </c>
      <c r="H112" s="504"/>
      <c r="I112" s="1035" t="s">
        <v>11</v>
      </c>
      <c r="J112" s="1036"/>
      <c r="K112" s="516"/>
      <c r="L112" s="523"/>
      <c r="M112" s="517" t="str">
        <f t="shared" si="68"/>
        <v>Y</v>
      </c>
      <c r="N112" s="514">
        <f t="shared" si="44"/>
        <v>9.3000000000000007</v>
      </c>
      <c r="O112" s="518">
        <f t="shared" si="37"/>
        <v>0</v>
      </c>
      <c r="P112" s="680">
        <f>'KB Duct Parts'!$AE$3</f>
        <v>0</v>
      </c>
      <c r="Q112" s="681">
        <f t="shared" si="45"/>
        <v>0</v>
      </c>
      <c r="R112" s="682">
        <f t="shared" si="46"/>
        <v>0</v>
      </c>
      <c r="S112" s="716">
        <f t="shared" si="47"/>
        <v>0.35</v>
      </c>
      <c r="T112" s="679">
        <f t="shared" si="48"/>
        <v>0</v>
      </c>
      <c r="U112" s="679">
        <f t="shared" si="49"/>
        <v>0</v>
      </c>
      <c r="Y112" s="120"/>
      <c r="AE112" s="75"/>
      <c r="AF112" s="370" t="s">
        <v>707</v>
      </c>
      <c r="AG112" s="374"/>
      <c r="AH112" s="378"/>
      <c r="AI112" s="381"/>
      <c r="AJ112" s="386"/>
      <c r="AK112" s="391"/>
      <c r="AL112" s="386"/>
      <c r="AM112" s="363">
        <v>1</v>
      </c>
      <c r="AN112" s="578">
        <v>9.3000000000000007</v>
      </c>
      <c r="AO112" s="78">
        <f t="shared" si="50"/>
        <v>0</v>
      </c>
      <c r="AP112" s="78">
        <f t="shared" si="38"/>
        <v>0</v>
      </c>
      <c r="AQ112" s="78">
        <f t="shared" si="39"/>
        <v>0</v>
      </c>
      <c r="AR112" s="78">
        <f t="shared" si="40"/>
        <v>0</v>
      </c>
      <c r="AS112" s="78">
        <f t="shared" si="41"/>
        <v>0</v>
      </c>
      <c r="AT112" s="78">
        <f t="shared" si="42"/>
        <v>0</v>
      </c>
      <c r="AU112" s="74" t="s">
        <v>717</v>
      </c>
      <c r="AV112" s="115"/>
      <c r="AW112" s="395"/>
      <c r="AX112" s="395">
        <v>0</v>
      </c>
      <c r="AY112" s="395">
        <v>0</v>
      </c>
      <c r="AZ112" s="395">
        <v>0</v>
      </c>
      <c r="BA112" s="395">
        <v>0</v>
      </c>
      <c r="BB112" s="395">
        <v>0</v>
      </c>
      <c r="BC112" s="395">
        <v>0</v>
      </c>
      <c r="BD112" s="115"/>
      <c r="BE112" s="115"/>
      <c r="BF112" s="115"/>
      <c r="BG112" s="115"/>
      <c r="BH112" s="115"/>
      <c r="BI112" s="115"/>
      <c r="BJ112" s="115"/>
      <c r="BK112" s="115"/>
      <c r="BQ112" s="74" t="str">
        <f t="shared" si="51"/>
        <v xml:space="preserve"> </v>
      </c>
      <c r="BR112" s="120" t="str">
        <f t="shared" si="52"/>
        <v xml:space="preserve"> </v>
      </c>
      <c r="BS112" s="120" t="str">
        <f t="shared" si="53"/>
        <v xml:space="preserve"> </v>
      </c>
      <c r="BU112" s="74" t="str">
        <f t="shared" si="54"/>
        <v xml:space="preserve"> </v>
      </c>
      <c r="BV112" s="120" t="str">
        <f t="shared" si="55"/>
        <v xml:space="preserve"> </v>
      </c>
      <c r="BW112" s="120" t="str">
        <f t="shared" si="56"/>
        <v xml:space="preserve">  </v>
      </c>
      <c r="BY112" s="74" t="str">
        <f t="shared" si="57"/>
        <v xml:space="preserve"> </v>
      </c>
      <c r="BZ112" s="120" t="str">
        <f t="shared" si="58"/>
        <v xml:space="preserve"> </v>
      </c>
      <c r="CA112" s="120" t="str">
        <f t="shared" si="59"/>
        <v xml:space="preserve"> </v>
      </c>
      <c r="CC112" s="115" t="str">
        <f t="shared" si="60"/>
        <v xml:space="preserve"> </v>
      </c>
      <c r="CD112" s="120" t="str">
        <f t="shared" si="61"/>
        <v xml:space="preserve"> </v>
      </c>
      <c r="CE112" s="417" t="str">
        <f t="shared" si="62"/>
        <v xml:space="preserve"> </v>
      </c>
      <c r="CF112" s="115"/>
      <c r="CG112" s="115" t="str">
        <f t="shared" si="63"/>
        <v xml:space="preserve"> </v>
      </c>
      <c r="CH112" s="120" t="str">
        <f t="shared" si="64"/>
        <v xml:space="preserve"> </v>
      </c>
      <c r="CI112" s="417" t="str">
        <f t="shared" si="65"/>
        <v xml:space="preserve"> </v>
      </c>
      <c r="CJ112" s="115"/>
      <c r="CK112" s="115" t="str">
        <f t="shared" si="66"/>
        <v xml:space="preserve"> </v>
      </c>
      <c r="CL112" s="120" t="str">
        <f t="shared" si="67"/>
        <v xml:space="preserve"> </v>
      </c>
      <c r="CM112" s="417" t="str">
        <f t="shared" si="69"/>
        <v xml:space="preserve"> </v>
      </c>
      <c r="IS112" s="103">
        <v>2.4</v>
      </c>
    </row>
    <row r="113" spans="2:253" s="74" customFormat="1" ht="17.100000000000001" hidden="1" customHeight="1" x14ac:dyDescent="0.25">
      <c r="B113" s="524">
        <f>IF(OR('KB Duct Parts'!BO$16=1,'KB Duct Parts'!BO$16=5),'KB Duct Parts'!Z25,0)</f>
        <v>0</v>
      </c>
      <c r="C113" s="508" t="s">
        <v>1803</v>
      </c>
      <c r="D113" s="506" t="str">
        <f t="shared" si="36"/>
        <v>11111HT</v>
      </c>
      <c r="E113" s="504" t="s">
        <v>868</v>
      </c>
      <c r="F113" s="508" t="str">
        <f t="shared" si="43"/>
        <v xml:space="preserve"> </v>
      </c>
      <c r="G113" s="509" t="s">
        <v>620</v>
      </c>
      <c r="H113" s="504"/>
      <c r="I113" s="1035" t="s">
        <v>11</v>
      </c>
      <c r="J113" s="1036"/>
      <c r="K113" s="516"/>
      <c r="L113" s="523"/>
      <c r="M113" s="517" t="str">
        <f t="shared" si="68"/>
        <v>Y</v>
      </c>
      <c r="N113" s="514">
        <f t="shared" si="44"/>
        <v>14.5</v>
      </c>
      <c r="O113" s="518">
        <f t="shared" si="37"/>
        <v>0</v>
      </c>
      <c r="P113" s="680">
        <f>'KB Duct Parts'!$AE$3</f>
        <v>0</v>
      </c>
      <c r="Q113" s="681">
        <f t="shared" si="45"/>
        <v>0</v>
      </c>
      <c r="R113" s="682">
        <f t="shared" si="46"/>
        <v>0</v>
      </c>
      <c r="S113" s="716">
        <f t="shared" si="47"/>
        <v>0.35</v>
      </c>
      <c r="T113" s="679">
        <f t="shared" si="48"/>
        <v>0</v>
      </c>
      <c r="U113" s="679">
        <f t="shared" si="49"/>
        <v>0</v>
      </c>
      <c r="Y113" s="120"/>
      <c r="AE113" s="75"/>
      <c r="AF113" s="370" t="s">
        <v>707</v>
      </c>
      <c r="AG113" s="374"/>
      <c r="AH113" s="378"/>
      <c r="AI113" s="381"/>
      <c r="AJ113" s="386"/>
      <c r="AK113" s="391"/>
      <c r="AL113" s="386"/>
      <c r="AM113" s="363">
        <v>1</v>
      </c>
      <c r="AN113" s="578">
        <v>14.5</v>
      </c>
      <c r="AO113" s="78">
        <f t="shared" si="50"/>
        <v>0</v>
      </c>
      <c r="AP113" s="78">
        <f t="shared" si="38"/>
        <v>0</v>
      </c>
      <c r="AQ113" s="78">
        <f t="shared" si="39"/>
        <v>0</v>
      </c>
      <c r="AR113" s="78">
        <f t="shared" si="40"/>
        <v>0</v>
      </c>
      <c r="AS113" s="78">
        <f t="shared" si="41"/>
        <v>0</v>
      </c>
      <c r="AT113" s="78">
        <f t="shared" si="42"/>
        <v>0</v>
      </c>
      <c r="AU113" s="74" t="s">
        <v>717</v>
      </c>
      <c r="AV113" s="115"/>
      <c r="AW113" s="395"/>
      <c r="AX113" s="395">
        <v>0</v>
      </c>
      <c r="AY113" s="395">
        <v>0</v>
      </c>
      <c r="AZ113" s="395">
        <v>0</v>
      </c>
      <c r="BA113" s="395">
        <v>0</v>
      </c>
      <c r="BB113" s="395">
        <v>0</v>
      </c>
      <c r="BC113" s="395">
        <v>0</v>
      </c>
      <c r="BD113" s="115"/>
      <c r="BE113" s="115"/>
      <c r="BF113" s="115"/>
      <c r="BG113" s="115"/>
      <c r="BH113" s="115"/>
      <c r="BI113" s="115"/>
      <c r="BJ113" s="115"/>
      <c r="BK113" s="115"/>
      <c r="BQ113" s="74" t="str">
        <f t="shared" si="51"/>
        <v xml:space="preserve"> </v>
      </c>
      <c r="BR113" s="120" t="str">
        <f t="shared" si="52"/>
        <v xml:space="preserve"> </v>
      </c>
      <c r="BS113" s="120" t="str">
        <f t="shared" si="53"/>
        <v xml:space="preserve"> </v>
      </c>
      <c r="BU113" s="74" t="str">
        <f t="shared" si="54"/>
        <v xml:space="preserve"> </v>
      </c>
      <c r="BV113" s="120" t="str">
        <f t="shared" si="55"/>
        <v xml:space="preserve"> </v>
      </c>
      <c r="BW113" s="120" t="str">
        <f t="shared" si="56"/>
        <v xml:space="preserve">  </v>
      </c>
      <c r="BY113" s="74" t="str">
        <f t="shared" si="57"/>
        <v xml:space="preserve"> </v>
      </c>
      <c r="BZ113" s="120" t="str">
        <f t="shared" si="58"/>
        <v xml:space="preserve"> </v>
      </c>
      <c r="CA113" s="120" t="str">
        <f t="shared" si="59"/>
        <v xml:space="preserve"> </v>
      </c>
      <c r="CC113" s="115" t="str">
        <f t="shared" si="60"/>
        <v xml:space="preserve"> </v>
      </c>
      <c r="CD113" s="120" t="str">
        <f t="shared" si="61"/>
        <v xml:space="preserve"> </v>
      </c>
      <c r="CE113" s="417" t="str">
        <f t="shared" si="62"/>
        <v xml:space="preserve"> </v>
      </c>
      <c r="CF113" s="115"/>
      <c r="CG113" s="115" t="str">
        <f t="shared" si="63"/>
        <v xml:space="preserve"> </v>
      </c>
      <c r="CH113" s="120" t="str">
        <f t="shared" si="64"/>
        <v xml:space="preserve"> </v>
      </c>
      <c r="CI113" s="417" t="str">
        <f t="shared" si="65"/>
        <v xml:space="preserve"> </v>
      </c>
      <c r="CJ113" s="115"/>
      <c r="CK113" s="115" t="str">
        <f t="shared" si="66"/>
        <v xml:space="preserve"> </v>
      </c>
      <c r="CL113" s="120" t="str">
        <f t="shared" si="67"/>
        <v xml:space="preserve"> </v>
      </c>
      <c r="CM113" s="417" t="str">
        <f t="shared" si="69"/>
        <v xml:space="preserve"> </v>
      </c>
      <c r="IS113" s="103">
        <v>2.6</v>
      </c>
    </row>
    <row r="114" spans="2:253" s="74" customFormat="1" ht="17.100000000000001" hidden="1" customHeight="1" x14ac:dyDescent="0.25">
      <c r="B114" s="524">
        <f>IF(OR('KB Duct Parts'!BO$16=1,'KB Duct Parts'!BO$16=5),'KB Duct Parts'!Z26,0)</f>
        <v>0</v>
      </c>
      <c r="C114" s="508" t="s">
        <v>1804</v>
      </c>
      <c r="D114" s="506" t="str">
        <f t="shared" si="36"/>
        <v>11112HT</v>
      </c>
      <c r="E114" s="504" t="s">
        <v>869</v>
      </c>
      <c r="F114" s="508" t="str">
        <f t="shared" si="43"/>
        <v xml:space="preserve"> </v>
      </c>
      <c r="G114" s="509" t="s">
        <v>621</v>
      </c>
      <c r="H114" s="504"/>
      <c r="I114" s="1035" t="s">
        <v>11</v>
      </c>
      <c r="J114" s="1036"/>
      <c r="K114" s="516"/>
      <c r="L114" s="523"/>
      <c r="M114" s="517" t="str">
        <f t="shared" si="68"/>
        <v>Y</v>
      </c>
      <c r="N114" s="514">
        <f t="shared" si="44"/>
        <v>15.4</v>
      </c>
      <c r="O114" s="518">
        <f t="shared" si="37"/>
        <v>0</v>
      </c>
      <c r="P114" s="680">
        <f>'KB Duct Parts'!$AE$3</f>
        <v>0</v>
      </c>
      <c r="Q114" s="681">
        <f t="shared" si="45"/>
        <v>0</v>
      </c>
      <c r="R114" s="682">
        <f t="shared" si="46"/>
        <v>0</v>
      </c>
      <c r="S114" s="716">
        <f t="shared" si="47"/>
        <v>0.35</v>
      </c>
      <c r="T114" s="679">
        <f t="shared" si="48"/>
        <v>0</v>
      </c>
      <c r="U114" s="679">
        <f t="shared" si="49"/>
        <v>0</v>
      </c>
      <c r="Y114" s="120"/>
      <c r="AE114" s="75"/>
      <c r="AF114" s="370" t="s">
        <v>707</v>
      </c>
      <c r="AG114" s="374"/>
      <c r="AH114" s="378"/>
      <c r="AI114" s="381"/>
      <c r="AJ114" s="386"/>
      <c r="AK114" s="391"/>
      <c r="AL114" s="386"/>
      <c r="AM114" s="363">
        <v>1</v>
      </c>
      <c r="AN114" s="578">
        <v>15.4</v>
      </c>
      <c r="AO114" s="78">
        <f t="shared" si="50"/>
        <v>0</v>
      </c>
      <c r="AP114" s="78">
        <f t="shared" si="38"/>
        <v>0</v>
      </c>
      <c r="AQ114" s="78">
        <f t="shared" si="39"/>
        <v>0</v>
      </c>
      <c r="AR114" s="78">
        <f t="shared" si="40"/>
        <v>0</v>
      </c>
      <c r="AS114" s="78">
        <f t="shared" si="41"/>
        <v>0</v>
      </c>
      <c r="AT114" s="78">
        <f t="shared" si="42"/>
        <v>0</v>
      </c>
      <c r="AU114" s="74" t="s">
        <v>717</v>
      </c>
      <c r="AV114" s="115"/>
      <c r="AW114" s="395"/>
      <c r="AX114" s="395">
        <v>0</v>
      </c>
      <c r="AY114" s="395">
        <v>0</v>
      </c>
      <c r="AZ114" s="395">
        <v>0</v>
      </c>
      <c r="BA114" s="395">
        <v>0</v>
      </c>
      <c r="BB114" s="395">
        <v>0</v>
      </c>
      <c r="BC114" s="395">
        <v>0</v>
      </c>
      <c r="BD114" s="115"/>
      <c r="BE114" s="115"/>
      <c r="BF114" s="115"/>
      <c r="BG114" s="115"/>
      <c r="BH114" s="115"/>
      <c r="BI114" s="115"/>
      <c r="BJ114" s="115"/>
      <c r="BK114" s="115"/>
      <c r="BQ114" s="74" t="str">
        <f t="shared" si="51"/>
        <v xml:space="preserve"> </v>
      </c>
      <c r="BR114" s="120" t="str">
        <f t="shared" si="52"/>
        <v xml:space="preserve"> </v>
      </c>
      <c r="BS114" s="120" t="str">
        <f t="shared" si="53"/>
        <v xml:space="preserve"> </v>
      </c>
      <c r="BU114" s="74" t="str">
        <f t="shared" si="54"/>
        <v xml:space="preserve"> </v>
      </c>
      <c r="BV114" s="120" t="str">
        <f t="shared" si="55"/>
        <v xml:space="preserve"> </v>
      </c>
      <c r="BW114" s="120" t="str">
        <f t="shared" si="56"/>
        <v xml:space="preserve">  </v>
      </c>
      <c r="BY114" s="74" t="str">
        <f t="shared" si="57"/>
        <v xml:space="preserve"> </v>
      </c>
      <c r="BZ114" s="120" t="str">
        <f t="shared" si="58"/>
        <v xml:space="preserve"> </v>
      </c>
      <c r="CA114" s="120" t="str">
        <f t="shared" si="59"/>
        <v xml:space="preserve"> </v>
      </c>
      <c r="CC114" s="115" t="str">
        <f t="shared" si="60"/>
        <v xml:space="preserve"> </v>
      </c>
      <c r="CD114" s="120" t="str">
        <f t="shared" si="61"/>
        <v xml:space="preserve"> </v>
      </c>
      <c r="CE114" s="417" t="str">
        <f t="shared" si="62"/>
        <v xml:space="preserve"> </v>
      </c>
      <c r="CF114" s="115"/>
      <c r="CG114" s="115" t="str">
        <f t="shared" si="63"/>
        <v xml:space="preserve"> </v>
      </c>
      <c r="CH114" s="120" t="str">
        <f t="shared" si="64"/>
        <v xml:space="preserve"> </v>
      </c>
      <c r="CI114" s="417" t="str">
        <f t="shared" si="65"/>
        <v xml:space="preserve"> </v>
      </c>
      <c r="CJ114" s="115"/>
      <c r="CK114" s="115" t="str">
        <f t="shared" si="66"/>
        <v xml:space="preserve"> </v>
      </c>
      <c r="CL114" s="120" t="str">
        <f t="shared" si="67"/>
        <v xml:space="preserve"> </v>
      </c>
      <c r="CM114" s="417" t="str">
        <f t="shared" si="69"/>
        <v xml:space="preserve"> </v>
      </c>
      <c r="IS114" s="103">
        <v>2.6</v>
      </c>
    </row>
    <row r="115" spans="2:253" s="74" customFormat="1" ht="17.100000000000001" hidden="1" customHeight="1" x14ac:dyDescent="0.25">
      <c r="B115" s="524">
        <f>IF(OR('KB Duct Parts'!BO$16=1,'KB Duct Parts'!BO$16=5),'KB Duct Parts'!Z27,0)</f>
        <v>0</v>
      </c>
      <c r="C115" s="508" t="s">
        <v>1805</v>
      </c>
      <c r="D115" s="506" t="str">
        <f t="shared" si="36"/>
        <v>11113HT</v>
      </c>
      <c r="E115" s="504" t="s">
        <v>870</v>
      </c>
      <c r="F115" s="508" t="str">
        <f t="shared" si="43"/>
        <v xml:space="preserve"> </v>
      </c>
      <c r="G115" s="509" t="s">
        <v>622</v>
      </c>
      <c r="H115" s="504"/>
      <c r="I115" s="1035" t="s">
        <v>11</v>
      </c>
      <c r="J115" s="1036"/>
      <c r="K115" s="516"/>
      <c r="L115" s="523"/>
      <c r="M115" s="517" t="str">
        <f t="shared" si="68"/>
        <v>Y</v>
      </c>
      <c r="N115" s="514">
        <f t="shared" si="44"/>
        <v>16.3</v>
      </c>
      <c r="O115" s="518">
        <f t="shared" si="37"/>
        <v>0</v>
      </c>
      <c r="P115" s="680">
        <f>'KB Duct Parts'!$AE$3</f>
        <v>0</v>
      </c>
      <c r="Q115" s="681">
        <f t="shared" si="45"/>
        <v>0</v>
      </c>
      <c r="R115" s="682">
        <f t="shared" si="46"/>
        <v>0</v>
      </c>
      <c r="S115" s="716">
        <f t="shared" si="47"/>
        <v>0.35</v>
      </c>
      <c r="T115" s="679">
        <f t="shared" si="48"/>
        <v>0</v>
      </c>
      <c r="U115" s="679">
        <f t="shared" si="49"/>
        <v>0</v>
      </c>
      <c r="Y115" s="120"/>
      <c r="AE115" s="75"/>
      <c r="AF115" s="370" t="s">
        <v>707</v>
      </c>
      <c r="AG115" s="374"/>
      <c r="AH115" s="378"/>
      <c r="AI115" s="381"/>
      <c r="AJ115" s="386"/>
      <c r="AK115" s="391"/>
      <c r="AL115" s="386"/>
      <c r="AM115" s="363">
        <v>1</v>
      </c>
      <c r="AN115" s="578">
        <v>16.3</v>
      </c>
      <c r="AO115" s="78">
        <f t="shared" si="50"/>
        <v>0</v>
      </c>
      <c r="AP115" s="78">
        <f t="shared" si="38"/>
        <v>0</v>
      </c>
      <c r="AQ115" s="78">
        <f t="shared" si="39"/>
        <v>0</v>
      </c>
      <c r="AR115" s="78">
        <f t="shared" si="40"/>
        <v>0</v>
      </c>
      <c r="AS115" s="78">
        <f t="shared" si="41"/>
        <v>0</v>
      </c>
      <c r="AT115" s="78">
        <f t="shared" si="42"/>
        <v>0</v>
      </c>
      <c r="AU115" s="74" t="s">
        <v>717</v>
      </c>
      <c r="AV115" s="115"/>
      <c r="AW115" s="395"/>
      <c r="AX115" s="395">
        <v>0</v>
      </c>
      <c r="AY115" s="395">
        <v>0</v>
      </c>
      <c r="AZ115" s="395">
        <v>0</v>
      </c>
      <c r="BA115" s="395">
        <v>0</v>
      </c>
      <c r="BB115" s="395">
        <v>0</v>
      </c>
      <c r="BC115" s="395">
        <v>0</v>
      </c>
      <c r="BD115" s="115"/>
      <c r="BE115" s="115"/>
      <c r="BF115" s="115"/>
      <c r="BG115" s="115"/>
      <c r="BH115" s="115"/>
      <c r="BI115" s="115"/>
      <c r="BJ115" s="115"/>
      <c r="BK115" s="115"/>
      <c r="BQ115" s="74" t="str">
        <f t="shared" si="51"/>
        <v xml:space="preserve"> </v>
      </c>
      <c r="BR115" s="120" t="str">
        <f t="shared" si="52"/>
        <v xml:space="preserve"> </v>
      </c>
      <c r="BS115" s="120" t="str">
        <f t="shared" si="53"/>
        <v xml:space="preserve"> </v>
      </c>
      <c r="BU115" s="74" t="str">
        <f t="shared" si="54"/>
        <v xml:space="preserve"> </v>
      </c>
      <c r="BV115" s="120" t="str">
        <f t="shared" si="55"/>
        <v xml:space="preserve"> </v>
      </c>
      <c r="BW115" s="120" t="str">
        <f t="shared" si="56"/>
        <v xml:space="preserve">  </v>
      </c>
      <c r="BY115" s="74" t="str">
        <f t="shared" si="57"/>
        <v xml:space="preserve"> </v>
      </c>
      <c r="BZ115" s="120" t="str">
        <f t="shared" si="58"/>
        <v xml:space="preserve"> </v>
      </c>
      <c r="CA115" s="120" t="str">
        <f t="shared" si="59"/>
        <v xml:space="preserve"> </v>
      </c>
      <c r="CC115" s="115" t="str">
        <f t="shared" si="60"/>
        <v xml:space="preserve"> </v>
      </c>
      <c r="CD115" s="120" t="str">
        <f t="shared" si="61"/>
        <v xml:space="preserve"> </v>
      </c>
      <c r="CE115" s="417" t="str">
        <f t="shared" si="62"/>
        <v xml:space="preserve"> </v>
      </c>
      <c r="CF115" s="115"/>
      <c r="CG115" s="115" t="str">
        <f t="shared" si="63"/>
        <v xml:space="preserve"> </v>
      </c>
      <c r="CH115" s="120" t="str">
        <f t="shared" si="64"/>
        <v xml:space="preserve"> </v>
      </c>
      <c r="CI115" s="417" t="str">
        <f t="shared" si="65"/>
        <v xml:space="preserve"> </v>
      </c>
      <c r="CJ115" s="115"/>
      <c r="CK115" s="115" t="str">
        <f t="shared" si="66"/>
        <v xml:space="preserve"> </v>
      </c>
      <c r="CL115" s="120" t="str">
        <f t="shared" si="67"/>
        <v xml:space="preserve"> </v>
      </c>
      <c r="CM115" s="417" t="str">
        <f t="shared" si="69"/>
        <v xml:space="preserve"> </v>
      </c>
      <c r="IS115" s="103">
        <v>3.6</v>
      </c>
    </row>
    <row r="116" spans="2:253" s="74" customFormat="1" ht="17.100000000000001" hidden="1" customHeight="1" x14ac:dyDescent="0.25">
      <c r="B116" s="524">
        <f>IF(OR('KB Duct Parts'!BO$16=1,'KB Duct Parts'!BO$16=5),'KB Duct Parts'!Z28,0)</f>
        <v>0</v>
      </c>
      <c r="C116" s="508" t="s">
        <v>1806</v>
      </c>
      <c r="D116" s="506" t="str">
        <f t="shared" si="36"/>
        <v>11114HT</v>
      </c>
      <c r="E116" s="504" t="s">
        <v>871</v>
      </c>
      <c r="F116" s="508" t="str">
        <f t="shared" si="43"/>
        <v xml:space="preserve"> </v>
      </c>
      <c r="G116" s="521" t="s">
        <v>623</v>
      </c>
      <c r="H116" s="504"/>
      <c r="I116" s="1035" t="s">
        <v>11</v>
      </c>
      <c r="J116" s="1036"/>
      <c r="K116" s="516"/>
      <c r="L116" s="523"/>
      <c r="M116" s="517" t="str">
        <f t="shared" si="68"/>
        <v>Y</v>
      </c>
      <c r="N116" s="514">
        <f t="shared" si="44"/>
        <v>17.2</v>
      </c>
      <c r="O116" s="518">
        <f t="shared" si="37"/>
        <v>0</v>
      </c>
      <c r="P116" s="680">
        <f>'KB Duct Parts'!$AE$3</f>
        <v>0</v>
      </c>
      <c r="Q116" s="681">
        <f t="shared" si="45"/>
        <v>0</v>
      </c>
      <c r="R116" s="682">
        <f t="shared" si="46"/>
        <v>0</v>
      </c>
      <c r="S116" s="716">
        <f t="shared" si="47"/>
        <v>0.35</v>
      </c>
      <c r="T116" s="679">
        <f t="shared" si="48"/>
        <v>0</v>
      </c>
      <c r="U116" s="679">
        <f t="shared" si="49"/>
        <v>0</v>
      </c>
      <c r="Y116" s="120"/>
      <c r="AE116" s="75"/>
      <c r="AF116" s="370" t="s">
        <v>707</v>
      </c>
      <c r="AG116" s="374"/>
      <c r="AH116" s="378"/>
      <c r="AI116" s="381"/>
      <c r="AJ116" s="386"/>
      <c r="AK116" s="391"/>
      <c r="AL116" s="386"/>
      <c r="AM116" s="363">
        <v>1</v>
      </c>
      <c r="AN116" s="578">
        <v>17.2</v>
      </c>
      <c r="AO116" s="78">
        <f t="shared" si="50"/>
        <v>0</v>
      </c>
      <c r="AP116" s="78">
        <f t="shared" si="38"/>
        <v>0</v>
      </c>
      <c r="AQ116" s="78">
        <f t="shared" si="39"/>
        <v>0</v>
      </c>
      <c r="AR116" s="78">
        <f t="shared" si="40"/>
        <v>0</v>
      </c>
      <c r="AS116" s="78">
        <f t="shared" si="41"/>
        <v>0</v>
      </c>
      <c r="AT116" s="78">
        <f t="shared" si="42"/>
        <v>0</v>
      </c>
      <c r="AU116" s="74" t="s">
        <v>717</v>
      </c>
      <c r="AV116" s="115"/>
      <c r="AW116" s="395"/>
      <c r="AX116" s="395">
        <v>0</v>
      </c>
      <c r="AY116" s="395">
        <v>0</v>
      </c>
      <c r="AZ116" s="395">
        <v>0</v>
      </c>
      <c r="BA116" s="395">
        <v>0</v>
      </c>
      <c r="BB116" s="395">
        <v>0</v>
      </c>
      <c r="BC116" s="395">
        <v>0</v>
      </c>
      <c r="BD116" s="115"/>
      <c r="BE116" s="115"/>
      <c r="BF116" s="115"/>
      <c r="BG116" s="115"/>
      <c r="BH116" s="115"/>
      <c r="BI116" s="115"/>
      <c r="BJ116" s="115"/>
      <c r="BK116" s="115"/>
      <c r="BQ116" s="74" t="str">
        <f t="shared" si="51"/>
        <v xml:space="preserve"> </v>
      </c>
      <c r="BR116" s="120" t="str">
        <f t="shared" si="52"/>
        <v xml:space="preserve"> </v>
      </c>
      <c r="BS116" s="120" t="str">
        <f t="shared" si="53"/>
        <v xml:space="preserve"> </v>
      </c>
      <c r="BU116" s="74" t="str">
        <f t="shared" si="54"/>
        <v xml:space="preserve"> </v>
      </c>
      <c r="BV116" s="120" t="str">
        <f t="shared" si="55"/>
        <v xml:space="preserve"> </v>
      </c>
      <c r="BW116" s="120" t="str">
        <f t="shared" si="56"/>
        <v xml:space="preserve">  </v>
      </c>
      <c r="BY116" s="74" t="str">
        <f t="shared" si="57"/>
        <v xml:space="preserve"> </v>
      </c>
      <c r="BZ116" s="120" t="str">
        <f t="shared" si="58"/>
        <v xml:space="preserve"> </v>
      </c>
      <c r="CA116" s="120" t="str">
        <f t="shared" si="59"/>
        <v xml:space="preserve"> </v>
      </c>
      <c r="CC116" s="115" t="str">
        <f t="shared" si="60"/>
        <v xml:space="preserve"> </v>
      </c>
      <c r="CD116" s="120" t="str">
        <f t="shared" si="61"/>
        <v xml:space="preserve"> </v>
      </c>
      <c r="CE116" s="417" t="str">
        <f t="shared" si="62"/>
        <v xml:space="preserve"> </v>
      </c>
      <c r="CF116" s="115"/>
      <c r="CG116" s="115" t="str">
        <f t="shared" si="63"/>
        <v xml:space="preserve"> </v>
      </c>
      <c r="CH116" s="120" t="str">
        <f t="shared" si="64"/>
        <v xml:space="preserve"> </v>
      </c>
      <c r="CI116" s="417" t="str">
        <f t="shared" si="65"/>
        <v xml:space="preserve"> </v>
      </c>
      <c r="CJ116" s="115"/>
      <c r="CK116" s="115" t="str">
        <f t="shared" si="66"/>
        <v xml:space="preserve"> </v>
      </c>
      <c r="CL116" s="120" t="str">
        <f t="shared" si="67"/>
        <v xml:space="preserve"> </v>
      </c>
      <c r="CM116" s="417" t="str">
        <f t="shared" si="69"/>
        <v xml:space="preserve"> </v>
      </c>
      <c r="IS116" s="103">
        <v>3.6</v>
      </c>
    </row>
    <row r="117" spans="2:253" s="74" customFormat="1" ht="17.100000000000001" hidden="1" customHeight="1" x14ac:dyDescent="0.25">
      <c r="B117" s="524">
        <f>IF(OR('KB Duct Parts'!BO$16=1,'KB Duct Parts'!BO$16=5),'KB Duct Parts'!Z29,0)</f>
        <v>0</v>
      </c>
      <c r="C117" s="508" t="s">
        <v>1807</v>
      </c>
      <c r="D117" s="506" t="str">
        <f t="shared" si="36"/>
        <v>11115HT</v>
      </c>
      <c r="E117" s="504" t="s">
        <v>872</v>
      </c>
      <c r="F117" s="508" t="str">
        <f t="shared" si="43"/>
        <v xml:space="preserve"> </v>
      </c>
      <c r="G117" s="509" t="s">
        <v>624</v>
      </c>
      <c r="H117" s="504"/>
      <c r="I117" s="1035" t="s">
        <v>11</v>
      </c>
      <c r="J117" s="1036"/>
      <c r="K117" s="516"/>
      <c r="L117" s="523"/>
      <c r="M117" s="517" t="str">
        <f t="shared" si="68"/>
        <v>Y</v>
      </c>
      <c r="N117" s="514">
        <f t="shared" si="44"/>
        <v>18.2</v>
      </c>
      <c r="O117" s="518">
        <f t="shared" si="37"/>
        <v>0</v>
      </c>
      <c r="P117" s="680">
        <f>'KB Duct Parts'!$AE$3</f>
        <v>0</v>
      </c>
      <c r="Q117" s="681">
        <f t="shared" si="45"/>
        <v>0</v>
      </c>
      <c r="R117" s="682">
        <f t="shared" si="46"/>
        <v>0</v>
      </c>
      <c r="S117" s="716">
        <f t="shared" si="47"/>
        <v>0.35</v>
      </c>
      <c r="T117" s="679">
        <f t="shared" si="48"/>
        <v>0</v>
      </c>
      <c r="U117" s="679">
        <f t="shared" si="49"/>
        <v>0</v>
      </c>
      <c r="Y117" s="120"/>
      <c r="AE117" s="75"/>
      <c r="AF117" s="370" t="s">
        <v>707</v>
      </c>
      <c r="AG117" s="374"/>
      <c r="AH117" s="378"/>
      <c r="AI117" s="381"/>
      <c r="AJ117" s="386"/>
      <c r="AK117" s="391"/>
      <c r="AL117" s="386"/>
      <c r="AM117" s="363">
        <v>1</v>
      </c>
      <c r="AN117" s="578">
        <v>18.2</v>
      </c>
      <c r="AO117" s="78">
        <f t="shared" si="50"/>
        <v>0</v>
      </c>
      <c r="AP117" s="78">
        <f t="shared" si="38"/>
        <v>0</v>
      </c>
      <c r="AQ117" s="78">
        <f t="shared" si="39"/>
        <v>0</v>
      </c>
      <c r="AR117" s="78">
        <f t="shared" si="40"/>
        <v>0</v>
      </c>
      <c r="AS117" s="78">
        <f t="shared" si="41"/>
        <v>0</v>
      </c>
      <c r="AT117" s="78">
        <f t="shared" si="42"/>
        <v>0</v>
      </c>
      <c r="AU117" s="74" t="s">
        <v>717</v>
      </c>
      <c r="AV117" s="115"/>
      <c r="AW117" s="395"/>
      <c r="AX117" s="395">
        <v>0</v>
      </c>
      <c r="AY117" s="395">
        <v>0</v>
      </c>
      <c r="AZ117" s="395">
        <v>0</v>
      </c>
      <c r="BA117" s="395">
        <v>0</v>
      </c>
      <c r="BB117" s="395">
        <v>0</v>
      </c>
      <c r="BC117" s="395">
        <v>0</v>
      </c>
      <c r="BD117" s="115"/>
      <c r="BE117" s="115"/>
      <c r="BF117" s="115"/>
      <c r="BG117" s="115"/>
      <c r="BH117" s="115"/>
      <c r="BI117" s="115"/>
      <c r="BJ117" s="115"/>
      <c r="BK117" s="115"/>
      <c r="BQ117" s="74" t="str">
        <f t="shared" si="51"/>
        <v xml:space="preserve"> </v>
      </c>
      <c r="BR117" s="120" t="str">
        <f t="shared" si="52"/>
        <v xml:space="preserve"> </v>
      </c>
      <c r="BS117" s="120" t="str">
        <f t="shared" si="53"/>
        <v xml:space="preserve"> </v>
      </c>
      <c r="BU117" s="74" t="str">
        <f t="shared" si="54"/>
        <v xml:space="preserve"> </v>
      </c>
      <c r="BV117" s="120" t="str">
        <f t="shared" si="55"/>
        <v xml:space="preserve"> </v>
      </c>
      <c r="BW117" s="120" t="str">
        <f t="shared" si="56"/>
        <v xml:space="preserve">  </v>
      </c>
      <c r="BY117" s="74" t="str">
        <f t="shared" si="57"/>
        <v xml:space="preserve"> </v>
      </c>
      <c r="BZ117" s="120" t="str">
        <f t="shared" si="58"/>
        <v xml:space="preserve"> </v>
      </c>
      <c r="CA117" s="120" t="str">
        <f t="shared" si="59"/>
        <v xml:space="preserve"> </v>
      </c>
      <c r="CC117" s="115" t="str">
        <f t="shared" si="60"/>
        <v xml:space="preserve"> </v>
      </c>
      <c r="CD117" s="120" t="str">
        <f t="shared" si="61"/>
        <v xml:space="preserve"> </v>
      </c>
      <c r="CE117" s="417" t="str">
        <f t="shared" si="62"/>
        <v xml:space="preserve"> </v>
      </c>
      <c r="CF117" s="115"/>
      <c r="CG117" s="115" t="str">
        <f t="shared" si="63"/>
        <v xml:space="preserve"> </v>
      </c>
      <c r="CH117" s="120" t="str">
        <f t="shared" si="64"/>
        <v xml:space="preserve"> </v>
      </c>
      <c r="CI117" s="417" t="str">
        <f t="shared" si="65"/>
        <v xml:space="preserve"> </v>
      </c>
      <c r="CJ117" s="115"/>
      <c r="CK117" s="115" t="str">
        <f t="shared" si="66"/>
        <v xml:space="preserve"> </v>
      </c>
      <c r="CL117" s="120" t="str">
        <f t="shared" si="67"/>
        <v xml:space="preserve"> </v>
      </c>
      <c r="CM117" s="417" t="str">
        <f t="shared" si="69"/>
        <v xml:space="preserve"> </v>
      </c>
      <c r="IS117" s="103">
        <v>3.6</v>
      </c>
    </row>
    <row r="118" spans="2:253" s="74" customFormat="1" ht="17.100000000000001" hidden="1" customHeight="1" x14ac:dyDescent="0.25">
      <c r="B118" s="524">
        <f>IF(OR('KB Duct Parts'!BO$16=1,'KB Duct Parts'!BO$16=5),'KB Duct Parts'!Z30,0)</f>
        <v>0</v>
      </c>
      <c r="C118" s="508" t="s">
        <v>1808</v>
      </c>
      <c r="D118" s="506" t="str">
        <f t="shared" si="36"/>
        <v>11116HT</v>
      </c>
      <c r="E118" s="504" t="s">
        <v>873</v>
      </c>
      <c r="F118" s="508" t="str">
        <f t="shared" si="43"/>
        <v xml:space="preserve"> </v>
      </c>
      <c r="G118" s="509" t="s">
        <v>625</v>
      </c>
      <c r="H118" s="504"/>
      <c r="I118" s="1035" t="s">
        <v>11</v>
      </c>
      <c r="J118" s="1036"/>
      <c r="K118" s="516"/>
      <c r="L118" s="523"/>
      <c r="M118" s="517" t="str">
        <f t="shared" si="68"/>
        <v>Y</v>
      </c>
      <c r="N118" s="514">
        <f t="shared" si="44"/>
        <v>19.100000000000001</v>
      </c>
      <c r="O118" s="518">
        <f t="shared" si="37"/>
        <v>0</v>
      </c>
      <c r="P118" s="680">
        <f>'KB Duct Parts'!$AE$3</f>
        <v>0</v>
      </c>
      <c r="Q118" s="681">
        <f t="shared" si="45"/>
        <v>0</v>
      </c>
      <c r="R118" s="682">
        <f t="shared" si="46"/>
        <v>0</v>
      </c>
      <c r="S118" s="716">
        <f t="shared" si="47"/>
        <v>0.35</v>
      </c>
      <c r="T118" s="679">
        <f t="shared" si="48"/>
        <v>0</v>
      </c>
      <c r="U118" s="679">
        <f t="shared" si="49"/>
        <v>0</v>
      </c>
      <c r="Y118" s="120"/>
      <c r="AE118" s="75"/>
      <c r="AF118" s="370" t="s">
        <v>707</v>
      </c>
      <c r="AG118" s="374"/>
      <c r="AH118" s="378"/>
      <c r="AI118" s="381"/>
      <c r="AJ118" s="386"/>
      <c r="AK118" s="391"/>
      <c r="AL118" s="386"/>
      <c r="AM118" s="363">
        <v>1</v>
      </c>
      <c r="AN118" s="578">
        <v>19.100000000000001</v>
      </c>
      <c r="AO118" s="78">
        <f t="shared" si="50"/>
        <v>0</v>
      </c>
      <c r="AP118" s="78">
        <f t="shared" si="38"/>
        <v>0</v>
      </c>
      <c r="AQ118" s="78">
        <f t="shared" si="39"/>
        <v>0</v>
      </c>
      <c r="AR118" s="78">
        <f t="shared" si="40"/>
        <v>0</v>
      </c>
      <c r="AS118" s="78">
        <f t="shared" si="41"/>
        <v>0</v>
      </c>
      <c r="AT118" s="78">
        <f t="shared" si="42"/>
        <v>0</v>
      </c>
      <c r="AU118" s="74" t="s">
        <v>717</v>
      </c>
      <c r="AV118" s="115"/>
      <c r="AW118" s="395"/>
      <c r="AX118" s="395">
        <v>0</v>
      </c>
      <c r="AY118" s="395">
        <v>0</v>
      </c>
      <c r="AZ118" s="395">
        <v>0</v>
      </c>
      <c r="BA118" s="395">
        <v>0</v>
      </c>
      <c r="BB118" s="395">
        <v>0</v>
      </c>
      <c r="BC118" s="395">
        <v>0</v>
      </c>
      <c r="BD118" s="115"/>
      <c r="BE118" s="115"/>
      <c r="BF118" s="115"/>
      <c r="BG118" s="115"/>
      <c r="BH118" s="115"/>
      <c r="BI118" s="115"/>
      <c r="BJ118" s="115"/>
      <c r="BK118" s="115"/>
      <c r="BQ118" s="74" t="str">
        <f t="shared" si="51"/>
        <v xml:space="preserve"> </v>
      </c>
      <c r="BR118" s="120" t="str">
        <f t="shared" si="52"/>
        <v xml:space="preserve"> </v>
      </c>
      <c r="BS118" s="120" t="str">
        <f t="shared" si="53"/>
        <v xml:space="preserve"> </v>
      </c>
      <c r="BU118" s="74" t="str">
        <f t="shared" si="54"/>
        <v xml:space="preserve"> </v>
      </c>
      <c r="BV118" s="120" t="str">
        <f t="shared" si="55"/>
        <v xml:space="preserve"> </v>
      </c>
      <c r="BW118" s="120" t="str">
        <f t="shared" si="56"/>
        <v xml:space="preserve">  </v>
      </c>
      <c r="BY118" s="74" t="str">
        <f t="shared" si="57"/>
        <v xml:space="preserve"> </v>
      </c>
      <c r="BZ118" s="120" t="str">
        <f t="shared" si="58"/>
        <v xml:space="preserve"> </v>
      </c>
      <c r="CA118" s="120" t="str">
        <f t="shared" si="59"/>
        <v xml:space="preserve"> </v>
      </c>
      <c r="CC118" s="115" t="str">
        <f t="shared" si="60"/>
        <v xml:space="preserve"> </v>
      </c>
      <c r="CD118" s="120" t="str">
        <f t="shared" si="61"/>
        <v xml:space="preserve"> </v>
      </c>
      <c r="CE118" s="417" t="str">
        <f t="shared" si="62"/>
        <v xml:space="preserve"> </v>
      </c>
      <c r="CF118" s="115"/>
      <c r="CG118" s="115" t="str">
        <f t="shared" si="63"/>
        <v xml:space="preserve"> </v>
      </c>
      <c r="CH118" s="120" t="str">
        <f t="shared" si="64"/>
        <v xml:space="preserve"> </v>
      </c>
      <c r="CI118" s="417" t="str">
        <f t="shared" si="65"/>
        <v xml:space="preserve"> </v>
      </c>
      <c r="CJ118" s="115"/>
      <c r="CK118" s="115" t="str">
        <f t="shared" si="66"/>
        <v xml:space="preserve"> </v>
      </c>
      <c r="CL118" s="120" t="str">
        <f t="shared" si="67"/>
        <v xml:space="preserve"> </v>
      </c>
      <c r="CM118" s="417" t="str">
        <f t="shared" si="69"/>
        <v xml:space="preserve"> </v>
      </c>
      <c r="IS118" s="103">
        <v>3.6</v>
      </c>
    </row>
    <row r="119" spans="2:253" s="74" customFormat="1" ht="17.100000000000001" hidden="1" customHeight="1" x14ac:dyDescent="0.25">
      <c r="B119" s="524">
        <f>IF(OR('KB Duct Parts'!BO$16=1,'KB Duct Parts'!BO$16=5),'KB Duct Parts'!Z31,0)</f>
        <v>0</v>
      </c>
      <c r="C119" s="508" t="s">
        <v>1809</v>
      </c>
      <c r="D119" s="506" t="str">
        <f t="shared" si="36"/>
        <v>11117HT</v>
      </c>
      <c r="E119" s="504" t="s">
        <v>874</v>
      </c>
      <c r="F119" s="508" t="str">
        <f t="shared" si="43"/>
        <v xml:space="preserve"> </v>
      </c>
      <c r="G119" s="509" t="s">
        <v>626</v>
      </c>
      <c r="H119" s="504"/>
      <c r="I119" s="1035" t="s">
        <v>11</v>
      </c>
      <c r="J119" s="1036"/>
      <c r="K119" s="516"/>
      <c r="L119" s="523"/>
      <c r="M119" s="517" t="str">
        <f t="shared" si="68"/>
        <v>Y</v>
      </c>
      <c r="N119" s="514">
        <f t="shared" si="44"/>
        <v>20.100000000000001</v>
      </c>
      <c r="O119" s="518">
        <f t="shared" si="37"/>
        <v>0</v>
      </c>
      <c r="P119" s="680">
        <f>'KB Duct Parts'!$AE$3</f>
        <v>0</v>
      </c>
      <c r="Q119" s="681">
        <f t="shared" si="45"/>
        <v>0</v>
      </c>
      <c r="R119" s="682">
        <f t="shared" si="46"/>
        <v>0</v>
      </c>
      <c r="S119" s="716">
        <f t="shared" si="47"/>
        <v>0.35</v>
      </c>
      <c r="T119" s="679">
        <f t="shared" si="48"/>
        <v>0</v>
      </c>
      <c r="U119" s="679">
        <f t="shared" si="49"/>
        <v>0</v>
      </c>
      <c r="Y119" s="120"/>
      <c r="AE119" s="75"/>
      <c r="AF119" s="370" t="s">
        <v>707</v>
      </c>
      <c r="AG119" s="374"/>
      <c r="AH119" s="378"/>
      <c r="AI119" s="381"/>
      <c r="AJ119" s="386"/>
      <c r="AK119" s="391"/>
      <c r="AL119" s="386"/>
      <c r="AM119" s="363">
        <v>1</v>
      </c>
      <c r="AN119" s="578">
        <v>20.100000000000001</v>
      </c>
      <c r="AO119" s="78">
        <f t="shared" si="50"/>
        <v>0</v>
      </c>
      <c r="AP119" s="78">
        <f t="shared" si="38"/>
        <v>0</v>
      </c>
      <c r="AQ119" s="78">
        <f t="shared" si="39"/>
        <v>0</v>
      </c>
      <c r="AR119" s="78">
        <f t="shared" si="40"/>
        <v>0</v>
      </c>
      <c r="AS119" s="78">
        <f t="shared" si="41"/>
        <v>0</v>
      </c>
      <c r="AT119" s="78">
        <f t="shared" si="42"/>
        <v>0</v>
      </c>
      <c r="AU119" s="74" t="s">
        <v>717</v>
      </c>
      <c r="AV119" s="115"/>
      <c r="AW119" s="395"/>
      <c r="AX119" s="395">
        <v>0</v>
      </c>
      <c r="AY119" s="395">
        <v>0</v>
      </c>
      <c r="AZ119" s="395">
        <v>0</v>
      </c>
      <c r="BA119" s="395">
        <v>0</v>
      </c>
      <c r="BB119" s="395">
        <v>0</v>
      </c>
      <c r="BC119" s="395">
        <v>0</v>
      </c>
      <c r="BD119" s="115"/>
      <c r="BE119" s="115"/>
      <c r="BF119" s="115"/>
      <c r="BG119" s="115"/>
      <c r="BH119" s="115"/>
      <c r="BI119" s="115"/>
      <c r="BJ119" s="115"/>
      <c r="BK119" s="115"/>
      <c r="BQ119" s="74" t="str">
        <f t="shared" si="51"/>
        <v xml:space="preserve"> </v>
      </c>
      <c r="BR119" s="120" t="str">
        <f t="shared" si="52"/>
        <v xml:space="preserve"> </v>
      </c>
      <c r="BS119" s="120" t="str">
        <f t="shared" si="53"/>
        <v xml:space="preserve"> </v>
      </c>
      <c r="BU119" s="74" t="str">
        <f t="shared" si="54"/>
        <v xml:space="preserve"> </v>
      </c>
      <c r="BV119" s="120" t="str">
        <f t="shared" si="55"/>
        <v xml:space="preserve"> </v>
      </c>
      <c r="BW119" s="120" t="str">
        <f t="shared" si="56"/>
        <v xml:space="preserve">  </v>
      </c>
      <c r="BY119" s="74" t="str">
        <f t="shared" si="57"/>
        <v xml:space="preserve"> </v>
      </c>
      <c r="BZ119" s="120" t="str">
        <f t="shared" si="58"/>
        <v xml:space="preserve"> </v>
      </c>
      <c r="CA119" s="120" t="str">
        <f t="shared" si="59"/>
        <v xml:space="preserve"> </v>
      </c>
      <c r="CC119" s="115" t="str">
        <f t="shared" si="60"/>
        <v xml:space="preserve"> </v>
      </c>
      <c r="CD119" s="120" t="str">
        <f t="shared" si="61"/>
        <v xml:space="preserve"> </v>
      </c>
      <c r="CE119" s="417" t="str">
        <f t="shared" si="62"/>
        <v xml:space="preserve"> </v>
      </c>
      <c r="CF119" s="115"/>
      <c r="CG119" s="115" t="str">
        <f t="shared" si="63"/>
        <v xml:space="preserve"> </v>
      </c>
      <c r="CH119" s="120" t="str">
        <f t="shared" si="64"/>
        <v xml:space="preserve"> </v>
      </c>
      <c r="CI119" s="417" t="str">
        <f t="shared" si="65"/>
        <v xml:space="preserve"> </v>
      </c>
      <c r="CJ119" s="115"/>
      <c r="CK119" s="115" t="str">
        <f t="shared" si="66"/>
        <v xml:space="preserve"> </v>
      </c>
      <c r="CL119" s="120" t="str">
        <f t="shared" si="67"/>
        <v xml:space="preserve"> </v>
      </c>
      <c r="CM119" s="417" t="str">
        <f t="shared" si="69"/>
        <v xml:space="preserve"> </v>
      </c>
      <c r="IS119" s="103">
        <v>4</v>
      </c>
    </row>
    <row r="120" spans="2:253" s="74" customFormat="1" ht="17.100000000000001" hidden="1" customHeight="1" x14ac:dyDescent="0.25">
      <c r="B120" s="524">
        <f>IF(OR('KB Duct Parts'!BO$16=1,'KB Duct Parts'!BO$16=5),'KB Duct Parts'!Z32,0)</f>
        <v>0</v>
      </c>
      <c r="C120" s="508" t="s">
        <v>1810</v>
      </c>
      <c r="D120" s="506" t="str">
        <f t="shared" si="36"/>
        <v>11118HT</v>
      </c>
      <c r="E120" s="504" t="s">
        <v>875</v>
      </c>
      <c r="F120" s="508" t="str">
        <f t="shared" si="43"/>
        <v xml:space="preserve"> </v>
      </c>
      <c r="G120" s="509" t="s">
        <v>627</v>
      </c>
      <c r="H120" s="504"/>
      <c r="I120" s="1035" t="s">
        <v>11</v>
      </c>
      <c r="J120" s="1036"/>
      <c r="K120" s="516"/>
      <c r="L120" s="523"/>
      <c r="M120" s="517" t="str">
        <f t="shared" si="68"/>
        <v>Y</v>
      </c>
      <c r="N120" s="514">
        <f t="shared" si="44"/>
        <v>21</v>
      </c>
      <c r="O120" s="518">
        <f t="shared" si="37"/>
        <v>0</v>
      </c>
      <c r="P120" s="680">
        <f>'KB Duct Parts'!$AE$3</f>
        <v>0</v>
      </c>
      <c r="Q120" s="681">
        <f t="shared" si="45"/>
        <v>0</v>
      </c>
      <c r="R120" s="682">
        <f t="shared" si="46"/>
        <v>0</v>
      </c>
      <c r="S120" s="716">
        <f t="shared" si="47"/>
        <v>0.35</v>
      </c>
      <c r="T120" s="679">
        <f t="shared" si="48"/>
        <v>0</v>
      </c>
      <c r="U120" s="679">
        <f t="shared" si="49"/>
        <v>0</v>
      </c>
      <c r="Y120" s="120"/>
      <c r="AE120" s="75"/>
      <c r="AF120" s="370" t="s">
        <v>707</v>
      </c>
      <c r="AG120" s="374"/>
      <c r="AH120" s="378"/>
      <c r="AI120" s="381"/>
      <c r="AJ120" s="386"/>
      <c r="AK120" s="391"/>
      <c r="AL120" s="386"/>
      <c r="AM120" s="363">
        <v>1</v>
      </c>
      <c r="AN120" s="578">
        <v>21</v>
      </c>
      <c r="AO120" s="78">
        <f t="shared" si="50"/>
        <v>0</v>
      </c>
      <c r="AP120" s="78">
        <f t="shared" si="38"/>
        <v>0</v>
      </c>
      <c r="AQ120" s="78">
        <f t="shared" si="39"/>
        <v>0</v>
      </c>
      <c r="AR120" s="78">
        <f t="shared" si="40"/>
        <v>0</v>
      </c>
      <c r="AS120" s="78">
        <f t="shared" si="41"/>
        <v>0</v>
      </c>
      <c r="AT120" s="78">
        <f t="shared" si="42"/>
        <v>0</v>
      </c>
      <c r="AU120" s="74" t="s">
        <v>717</v>
      </c>
      <c r="AV120" s="115"/>
      <c r="AW120" s="395"/>
      <c r="AX120" s="395">
        <v>0</v>
      </c>
      <c r="AY120" s="395">
        <v>0</v>
      </c>
      <c r="AZ120" s="395">
        <v>0</v>
      </c>
      <c r="BA120" s="395">
        <v>0</v>
      </c>
      <c r="BB120" s="395">
        <v>0</v>
      </c>
      <c r="BC120" s="395">
        <v>0</v>
      </c>
      <c r="BD120" s="115"/>
      <c r="BE120" s="115"/>
      <c r="BF120" s="115"/>
      <c r="BG120" s="115"/>
      <c r="BH120" s="115"/>
      <c r="BI120" s="115"/>
      <c r="BJ120" s="115"/>
      <c r="BK120" s="115"/>
      <c r="BQ120" s="74" t="str">
        <f t="shared" si="51"/>
        <v xml:space="preserve"> </v>
      </c>
      <c r="BR120" s="120" t="str">
        <f t="shared" si="52"/>
        <v xml:space="preserve"> </v>
      </c>
      <c r="BS120" s="120" t="str">
        <f t="shared" si="53"/>
        <v xml:space="preserve"> </v>
      </c>
      <c r="BU120" s="74" t="str">
        <f t="shared" si="54"/>
        <v xml:space="preserve"> </v>
      </c>
      <c r="BV120" s="120" t="str">
        <f t="shared" si="55"/>
        <v xml:space="preserve"> </v>
      </c>
      <c r="BW120" s="120" t="str">
        <f t="shared" si="56"/>
        <v xml:space="preserve">  </v>
      </c>
      <c r="BY120" s="74" t="str">
        <f t="shared" si="57"/>
        <v xml:space="preserve"> </v>
      </c>
      <c r="BZ120" s="120" t="str">
        <f t="shared" si="58"/>
        <v xml:space="preserve"> </v>
      </c>
      <c r="CA120" s="120" t="str">
        <f t="shared" si="59"/>
        <v xml:space="preserve"> </v>
      </c>
      <c r="CC120" s="115" t="str">
        <f t="shared" si="60"/>
        <v xml:space="preserve"> </v>
      </c>
      <c r="CD120" s="120" t="str">
        <f t="shared" si="61"/>
        <v xml:space="preserve"> </v>
      </c>
      <c r="CE120" s="417" t="str">
        <f t="shared" si="62"/>
        <v xml:space="preserve"> </v>
      </c>
      <c r="CF120" s="115"/>
      <c r="CG120" s="115" t="str">
        <f t="shared" si="63"/>
        <v xml:space="preserve"> </v>
      </c>
      <c r="CH120" s="120" t="str">
        <f t="shared" si="64"/>
        <v xml:space="preserve"> </v>
      </c>
      <c r="CI120" s="417" t="str">
        <f t="shared" si="65"/>
        <v xml:space="preserve"> </v>
      </c>
      <c r="CJ120" s="115"/>
      <c r="CK120" s="115" t="str">
        <f t="shared" si="66"/>
        <v xml:space="preserve"> </v>
      </c>
      <c r="CL120" s="120" t="str">
        <f t="shared" si="67"/>
        <v xml:space="preserve"> </v>
      </c>
      <c r="CM120" s="417" t="str">
        <f t="shared" si="69"/>
        <v xml:space="preserve"> </v>
      </c>
      <c r="IS120" s="103">
        <v>4</v>
      </c>
    </row>
    <row r="121" spans="2:253" s="74" customFormat="1" ht="17.100000000000001" hidden="1" customHeight="1" x14ac:dyDescent="0.25">
      <c r="B121" s="524">
        <f>IF(OR('KB Duct Parts'!BO$16=1,'KB Duct Parts'!BO$16=5),'KB Duct Parts'!Z33,0)</f>
        <v>0</v>
      </c>
      <c r="C121" s="508" t="s">
        <v>1811</v>
      </c>
      <c r="D121" s="506" t="str">
        <f t="shared" si="36"/>
        <v>11119HT</v>
      </c>
      <c r="E121" s="504" t="s">
        <v>876</v>
      </c>
      <c r="F121" s="508" t="str">
        <f t="shared" si="43"/>
        <v xml:space="preserve"> </v>
      </c>
      <c r="G121" s="509" t="s">
        <v>628</v>
      </c>
      <c r="H121" s="504"/>
      <c r="I121" s="1035" t="s">
        <v>11</v>
      </c>
      <c r="J121" s="1036"/>
      <c r="K121" s="516"/>
      <c r="L121" s="523"/>
      <c r="M121" s="517" t="str">
        <f t="shared" si="68"/>
        <v>Y</v>
      </c>
      <c r="N121" s="514">
        <f t="shared" si="44"/>
        <v>22</v>
      </c>
      <c r="O121" s="518">
        <f t="shared" si="37"/>
        <v>0</v>
      </c>
      <c r="P121" s="680">
        <f>'KB Duct Parts'!$AE$3</f>
        <v>0</v>
      </c>
      <c r="Q121" s="681">
        <f t="shared" si="45"/>
        <v>0</v>
      </c>
      <c r="R121" s="682">
        <f t="shared" si="46"/>
        <v>0</v>
      </c>
      <c r="S121" s="716">
        <f t="shared" si="47"/>
        <v>0.35</v>
      </c>
      <c r="T121" s="679">
        <f t="shared" si="48"/>
        <v>0</v>
      </c>
      <c r="U121" s="679">
        <f t="shared" si="49"/>
        <v>0</v>
      </c>
      <c r="Y121" s="120"/>
      <c r="AE121" s="75"/>
      <c r="AF121" s="370" t="s">
        <v>707</v>
      </c>
      <c r="AG121" s="374"/>
      <c r="AH121" s="378"/>
      <c r="AI121" s="381"/>
      <c r="AJ121" s="386"/>
      <c r="AK121" s="391"/>
      <c r="AL121" s="386"/>
      <c r="AM121" s="363">
        <v>1</v>
      </c>
      <c r="AN121" s="578">
        <v>22</v>
      </c>
      <c r="AO121" s="78">
        <f t="shared" si="50"/>
        <v>0</v>
      </c>
      <c r="AP121" s="78">
        <f t="shared" si="38"/>
        <v>0</v>
      </c>
      <c r="AQ121" s="78">
        <f t="shared" si="39"/>
        <v>0</v>
      </c>
      <c r="AR121" s="78">
        <f t="shared" si="40"/>
        <v>0</v>
      </c>
      <c r="AS121" s="78">
        <f t="shared" si="41"/>
        <v>0</v>
      </c>
      <c r="AT121" s="78">
        <f t="shared" si="42"/>
        <v>0</v>
      </c>
      <c r="AU121" s="74" t="s">
        <v>717</v>
      </c>
      <c r="AV121" s="115"/>
      <c r="AW121" s="395"/>
      <c r="AX121" s="395">
        <v>0</v>
      </c>
      <c r="AY121" s="395">
        <v>0</v>
      </c>
      <c r="AZ121" s="395">
        <v>0</v>
      </c>
      <c r="BA121" s="395">
        <v>0</v>
      </c>
      <c r="BB121" s="395">
        <v>0</v>
      </c>
      <c r="BC121" s="395">
        <v>0</v>
      </c>
      <c r="BD121" s="115"/>
      <c r="BE121" s="115"/>
      <c r="BF121" s="115"/>
      <c r="BG121" s="115"/>
      <c r="BH121" s="115"/>
      <c r="BI121" s="115"/>
      <c r="BJ121" s="115"/>
      <c r="BK121" s="115"/>
      <c r="BQ121" s="74" t="str">
        <f t="shared" si="51"/>
        <v xml:space="preserve"> </v>
      </c>
      <c r="BR121" s="120" t="str">
        <f t="shared" si="52"/>
        <v xml:space="preserve"> </v>
      </c>
      <c r="BS121" s="120" t="str">
        <f t="shared" si="53"/>
        <v xml:space="preserve"> </v>
      </c>
      <c r="BU121" s="74" t="str">
        <f t="shared" si="54"/>
        <v xml:space="preserve"> </v>
      </c>
      <c r="BV121" s="120" t="str">
        <f t="shared" si="55"/>
        <v xml:space="preserve"> </v>
      </c>
      <c r="BW121" s="120" t="str">
        <f t="shared" si="56"/>
        <v xml:space="preserve">  </v>
      </c>
      <c r="BY121" s="74" t="str">
        <f t="shared" si="57"/>
        <v xml:space="preserve"> </v>
      </c>
      <c r="BZ121" s="120" t="str">
        <f t="shared" si="58"/>
        <v xml:space="preserve"> </v>
      </c>
      <c r="CA121" s="120" t="str">
        <f t="shared" si="59"/>
        <v xml:space="preserve"> </v>
      </c>
      <c r="CC121" s="115" t="str">
        <f t="shared" si="60"/>
        <v xml:space="preserve"> </v>
      </c>
      <c r="CD121" s="120" t="str">
        <f t="shared" si="61"/>
        <v xml:space="preserve"> </v>
      </c>
      <c r="CE121" s="417" t="str">
        <f t="shared" si="62"/>
        <v xml:space="preserve"> </v>
      </c>
      <c r="CF121" s="115"/>
      <c r="CG121" s="115" t="str">
        <f t="shared" si="63"/>
        <v xml:space="preserve"> </v>
      </c>
      <c r="CH121" s="120" t="str">
        <f t="shared" si="64"/>
        <v xml:space="preserve"> </v>
      </c>
      <c r="CI121" s="417" t="str">
        <f t="shared" si="65"/>
        <v xml:space="preserve"> </v>
      </c>
      <c r="CJ121" s="115"/>
      <c r="CK121" s="115" t="str">
        <f t="shared" si="66"/>
        <v xml:space="preserve"> </v>
      </c>
      <c r="CL121" s="120" t="str">
        <f t="shared" si="67"/>
        <v xml:space="preserve"> </v>
      </c>
      <c r="CM121" s="417" t="str">
        <f t="shared" si="69"/>
        <v xml:space="preserve"> </v>
      </c>
      <c r="IS121" s="103">
        <v>4</v>
      </c>
    </row>
    <row r="122" spans="2:253" s="74" customFormat="1" ht="17.100000000000001" hidden="1" customHeight="1" x14ac:dyDescent="0.25">
      <c r="B122" s="524">
        <f>IF(OR('KB Duct Parts'!BO$16=1,'KB Duct Parts'!BO$16=5),'KB Duct Parts'!Z34,0)</f>
        <v>0</v>
      </c>
      <c r="C122" s="508" t="s">
        <v>1812</v>
      </c>
      <c r="D122" s="506" t="str">
        <f t="shared" si="36"/>
        <v>11120HT</v>
      </c>
      <c r="E122" s="504" t="s">
        <v>877</v>
      </c>
      <c r="F122" s="508" t="str">
        <f t="shared" si="43"/>
        <v xml:space="preserve"> </v>
      </c>
      <c r="G122" s="509" t="s">
        <v>629</v>
      </c>
      <c r="H122" s="504"/>
      <c r="I122" s="1035" t="s">
        <v>11</v>
      </c>
      <c r="J122" s="1036"/>
      <c r="K122" s="516"/>
      <c r="L122" s="523"/>
      <c r="M122" s="517" t="str">
        <f t="shared" si="68"/>
        <v>Y</v>
      </c>
      <c r="N122" s="514">
        <f t="shared" si="44"/>
        <v>23.1</v>
      </c>
      <c r="O122" s="518">
        <f t="shared" si="37"/>
        <v>0</v>
      </c>
      <c r="P122" s="680">
        <f>'KB Duct Parts'!$AE$3</f>
        <v>0</v>
      </c>
      <c r="Q122" s="681">
        <f t="shared" si="45"/>
        <v>0</v>
      </c>
      <c r="R122" s="682">
        <f t="shared" si="46"/>
        <v>0</v>
      </c>
      <c r="S122" s="716">
        <f t="shared" si="47"/>
        <v>0.35</v>
      </c>
      <c r="T122" s="679">
        <f t="shared" si="48"/>
        <v>0</v>
      </c>
      <c r="U122" s="679">
        <f t="shared" si="49"/>
        <v>0</v>
      </c>
      <c r="Y122" s="120"/>
      <c r="AE122" s="75"/>
      <c r="AF122" s="370" t="s">
        <v>707</v>
      </c>
      <c r="AG122" s="374"/>
      <c r="AH122" s="378"/>
      <c r="AI122" s="381"/>
      <c r="AJ122" s="386"/>
      <c r="AK122" s="391"/>
      <c r="AL122" s="386"/>
      <c r="AM122" s="363">
        <v>1</v>
      </c>
      <c r="AN122" s="578">
        <v>23.1</v>
      </c>
      <c r="AO122" s="78">
        <f t="shared" si="50"/>
        <v>0</v>
      </c>
      <c r="AP122" s="78">
        <f t="shared" si="38"/>
        <v>0</v>
      </c>
      <c r="AQ122" s="78">
        <f t="shared" si="39"/>
        <v>0</v>
      </c>
      <c r="AR122" s="78">
        <f t="shared" si="40"/>
        <v>0</v>
      </c>
      <c r="AS122" s="78">
        <f t="shared" si="41"/>
        <v>0</v>
      </c>
      <c r="AT122" s="78">
        <f t="shared" si="42"/>
        <v>0</v>
      </c>
      <c r="AU122" s="74" t="s">
        <v>717</v>
      </c>
      <c r="AV122" s="115"/>
      <c r="AW122" s="395"/>
      <c r="AX122" s="395">
        <v>0</v>
      </c>
      <c r="AY122" s="395">
        <v>0</v>
      </c>
      <c r="AZ122" s="395">
        <v>0</v>
      </c>
      <c r="BA122" s="395">
        <v>0</v>
      </c>
      <c r="BB122" s="395">
        <v>0</v>
      </c>
      <c r="BC122" s="395">
        <v>0</v>
      </c>
      <c r="BD122" s="115"/>
      <c r="BE122" s="115"/>
      <c r="BF122" s="115"/>
      <c r="BG122" s="115"/>
      <c r="BH122" s="115"/>
      <c r="BI122" s="115"/>
      <c r="BJ122" s="115"/>
      <c r="BK122" s="115"/>
      <c r="BQ122" s="74" t="str">
        <f t="shared" si="51"/>
        <v xml:space="preserve"> </v>
      </c>
      <c r="BR122" s="120" t="str">
        <f t="shared" si="52"/>
        <v xml:space="preserve"> </v>
      </c>
      <c r="BS122" s="120" t="str">
        <f t="shared" si="53"/>
        <v xml:space="preserve"> </v>
      </c>
      <c r="BU122" s="74" t="str">
        <f t="shared" si="54"/>
        <v xml:space="preserve"> </v>
      </c>
      <c r="BV122" s="120" t="str">
        <f t="shared" si="55"/>
        <v xml:space="preserve"> </v>
      </c>
      <c r="BW122" s="120" t="str">
        <f t="shared" si="56"/>
        <v xml:space="preserve">  </v>
      </c>
      <c r="BY122" s="74" t="str">
        <f t="shared" si="57"/>
        <v xml:space="preserve"> </v>
      </c>
      <c r="BZ122" s="120" t="str">
        <f t="shared" si="58"/>
        <v xml:space="preserve"> </v>
      </c>
      <c r="CA122" s="120" t="str">
        <f t="shared" si="59"/>
        <v xml:space="preserve"> </v>
      </c>
      <c r="CC122" s="115" t="str">
        <f t="shared" si="60"/>
        <v xml:space="preserve"> </v>
      </c>
      <c r="CD122" s="120" t="str">
        <f t="shared" si="61"/>
        <v xml:space="preserve"> </v>
      </c>
      <c r="CE122" s="417" t="str">
        <f t="shared" si="62"/>
        <v xml:space="preserve"> </v>
      </c>
      <c r="CF122" s="115"/>
      <c r="CG122" s="115" t="str">
        <f t="shared" si="63"/>
        <v xml:space="preserve"> </v>
      </c>
      <c r="CH122" s="120" t="str">
        <f t="shared" si="64"/>
        <v xml:space="preserve"> </v>
      </c>
      <c r="CI122" s="417" t="str">
        <f t="shared" si="65"/>
        <v xml:space="preserve"> </v>
      </c>
      <c r="CJ122" s="115"/>
      <c r="CK122" s="115" t="str">
        <f t="shared" si="66"/>
        <v xml:space="preserve"> </v>
      </c>
      <c r="CL122" s="120" t="str">
        <f t="shared" si="67"/>
        <v xml:space="preserve"> </v>
      </c>
      <c r="CM122" s="417" t="str">
        <f t="shared" si="69"/>
        <v xml:space="preserve"> </v>
      </c>
      <c r="IS122" s="103">
        <v>4</v>
      </c>
    </row>
    <row r="123" spans="2:253" s="74" customFormat="1" ht="17.100000000000001" hidden="1" customHeight="1" x14ac:dyDescent="0.25">
      <c r="B123" s="524">
        <f>IF(OR('KB Duct Parts'!BO$16=1,'KB Duct Parts'!BO$16=5),'KB Duct Parts'!Z35,0)</f>
        <v>0</v>
      </c>
      <c r="C123" s="508" t="s">
        <v>1813</v>
      </c>
      <c r="D123" s="506" t="str">
        <f t="shared" si="36"/>
        <v>11122HT</v>
      </c>
      <c r="E123" s="504" t="s">
        <v>878</v>
      </c>
      <c r="F123" s="508" t="str">
        <f t="shared" si="43"/>
        <v xml:space="preserve"> </v>
      </c>
      <c r="G123" s="509" t="s">
        <v>630</v>
      </c>
      <c r="H123" s="504"/>
      <c r="I123" s="1035" t="s">
        <v>11</v>
      </c>
      <c r="J123" s="1036"/>
      <c r="K123" s="516"/>
      <c r="L123" s="523"/>
      <c r="M123" s="517" t="str">
        <f t="shared" si="68"/>
        <v>Y</v>
      </c>
      <c r="N123" s="514">
        <f t="shared" si="44"/>
        <v>25.2</v>
      </c>
      <c r="O123" s="518">
        <f t="shared" si="37"/>
        <v>0</v>
      </c>
      <c r="P123" s="680">
        <f>'KB Duct Parts'!$AE$3</f>
        <v>0</v>
      </c>
      <c r="Q123" s="681">
        <f t="shared" si="45"/>
        <v>0</v>
      </c>
      <c r="R123" s="682">
        <f t="shared" si="46"/>
        <v>0</v>
      </c>
      <c r="S123" s="716">
        <f t="shared" si="47"/>
        <v>0.35</v>
      </c>
      <c r="T123" s="679">
        <f t="shared" si="48"/>
        <v>0</v>
      </c>
      <c r="U123" s="679">
        <f t="shared" si="49"/>
        <v>0</v>
      </c>
      <c r="Y123" s="120"/>
      <c r="AE123" s="75"/>
      <c r="AF123" s="370" t="s">
        <v>707</v>
      </c>
      <c r="AG123" s="374"/>
      <c r="AH123" s="378"/>
      <c r="AI123" s="381"/>
      <c r="AJ123" s="386"/>
      <c r="AK123" s="391"/>
      <c r="AL123" s="386"/>
      <c r="AM123" s="363">
        <v>1</v>
      </c>
      <c r="AN123" s="578">
        <v>25.2</v>
      </c>
      <c r="AO123" s="78">
        <f t="shared" si="50"/>
        <v>0</v>
      </c>
      <c r="AP123" s="78">
        <f t="shared" si="38"/>
        <v>0</v>
      </c>
      <c r="AQ123" s="78">
        <f t="shared" si="39"/>
        <v>0</v>
      </c>
      <c r="AR123" s="78">
        <f t="shared" si="40"/>
        <v>0</v>
      </c>
      <c r="AS123" s="78">
        <f t="shared" si="41"/>
        <v>0</v>
      </c>
      <c r="AT123" s="78">
        <f t="shared" si="42"/>
        <v>0</v>
      </c>
      <c r="AU123" s="74" t="s">
        <v>717</v>
      </c>
      <c r="AV123" s="115"/>
      <c r="AW123" s="395"/>
      <c r="AX123" s="395">
        <v>0</v>
      </c>
      <c r="AY123" s="395">
        <v>0</v>
      </c>
      <c r="AZ123" s="395">
        <v>0</v>
      </c>
      <c r="BA123" s="395">
        <v>0</v>
      </c>
      <c r="BB123" s="395">
        <v>0</v>
      </c>
      <c r="BC123" s="395">
        <v>0</v>
      </c>
      <c r="BD123" s="115"/>
      <c r="BE123" s="115"/>
      <c r="BF123" s="115"/>
      <c r="BG123" s="115"/>
      <c r="BH123" s="115"/>
      <c r="BI123" s="115"/>
      <c r="BJ123" s="115"/>
      <c r="BK123" s="115"/>
      <c r="BQ123" s="74" t="str">
        <f t="shared" si="51"/>
        <v xml:space="preserve"> </v>
      </c>
      <c r="BR123" s="120" t="str">
        <f t="shared" si="52"/>
        <v xml:space="preserve"> </v>
      </c>
      <c r="BS123" s="120" t="str">
        <f t="shared" si="53"/>
        <v xml:space="preserve"> </v>
      </c>
      <c r="BU123" s="74" t="str">
        <f t="shared" si="54"/>
        <v xml:space="preserve"> </v>
      </c>
      <c r="BV123" s="120" t="str">
        <f t="shared" si="55"/>
        <v xml:space="preserve"> </v>
      </c>
      <c r="BW123" s="120" t="str">
        <f t="shared" si="56"/>
        <v xml:space="preserve">  </v>
      </c>
      <c r="BY123" s="74" t="str">
        <f t="shared" si="57"/>
        <v xml:space="preserve"> </v>
      </c>
      <c r="BZ123" s="120" t="str">
        <f t="shared" si="58"/>
        <v xml:space="preserve"> </v>
      </c>
      <c r="CA123" s="120" t="str">
        <f t="shared" si="59"/>
        <v xml:space="preserve"> </v>
      </c>
      <c r="CC123" s="115" t="str">
        <f t="shared" si="60"/>
        <v xml:space="preserve"> </v>
      </c>
      <c r="CD123" s="120" t="str">
        <f t="shared" si="61"/>
        <v xml:space="preserve"> </v>
      </c>
      <c r="CE123" s="417" t="str">
        <f t="shared" si="62"/>
        <v xml:space="preserve"> </v>
      </c>
      <c r="CF123" s="115"/>
      <c r="CG123" s="115" t="str">
        <f t="shared" si="63"/>
        <v xml:space="preserve"> </v>
      </c>
      <c r="CH123" s="120" t="str">
        <f t="shared" si="64"/>
        <v xml:space="preserve"> </v>
      </c>
      <c r="CI123" s="417" t="str">
        <f t="shared" si="65"/>
        <v xml:space="preserve"> </v>
      </c>
      <c r="CJ123" s="115"/>
      <c r="CK123" s="115" t="str">
        <f t="shared" si="66"/>
        <v xml:space="preserve"> </v>
      </c>
      <c r="CL123" s="120" t="str">
        <f t="shared" si="67"/>
        <v xml:space="preserve"> </v>
      </c>
      <c r="CM123" s="417" t="str">
        <f t="shared" si="69"/>
        <v xml:space="preserve"> </v>
      </c>
      <c r="IS123" s="103">
        <v>4</v>
      </c>
    </row>
    <row r="124" spans="2:253" s="74" customFormat="1" ht="17.100000000000001" hidden="1" customHeight="1" x14ac:dyDescent="0.25">
      <c r="B124" s="524">
        <f>IF(OR('KB Duct Parts'!BO$16=1,'KB Duct Parts'!BO$16=5),'KB Duct Parts'!Z36,0)</f>
        <v>0</v>
      </c>
      <c r="C124" s="508" t="s">
        <v>1814</v>
      </c>
      <c r="D124" s="506" t="str">
        <f t="shared" si="36"/>
        <v>11124HT</v>
      </c>
      <c r="E124" s="504" t="s">
        <v>1338</v>
      </c>
      <c r="F124" s="508" t="str">
        <f t="shared" si="43"/>
        <v xml:space="preserve"> </v>
      </c>
      <c r="G124" s="509" t="s">
        <v>630</v>
      </c>
      <c r="H124" s="504"/>
      <c r="I124" s="1035" t="s">
        <v>11</v>
      </c>
      <c r="J124" s="1036"/>
      <c r="K124" s="516"/>
      <c r="L124" s="523"/>
      <c r="M124" s="517" t="str">
        <f t="shared" si="68"/>
        <v>Y</v>
      </c>
      <c r="N124" s="514">
        <f t="shared" si="44"/>
        <v>30</v>
      </c>
      <c r="O124" s="518">
        <f t="shared" si="37"/>
        <v>0</v>
      </c>
      <c r="P124" s="680">
        <f>'KB Duct Parts'!$AE$3</f>
        <v>0</v>
      </c>
      <c r="Q124" s="681">
        <f t="shared" si="45"/>
        <v>0</v>
      </c>
      <c r="R124" s="682">
        <f t="shared" si="46"/>
        <v>0</v>
      </c>
      <c r="S124" s="716">
        <f t="shared" si="47"/>
        <v>0.35</v>
      </c>
      <c r="T124" s="679">
        <f t="shared" si="48"/>
        <v>0</v>
      </c>
      <c r="U124" s="679">
        <f t="shared" si="49"/>
        <v>0</v>
      </c>
      <c r="Y124" s="120"/>
      <c r="AE124" s="75"/>
      <c r="AF124" s="370" t="s">
        <v>707</v>
      </c>
      <c r="AG124" s="374"/>
      <c r="AH124" s="378"/>
      <c r="AI124" s="381"/>
      <c r="AJ124" s="386"/>
      <c r="AK124" s="391"/>
      <c r="AL124" s="386"/>
      <c r="AM124" s="363">
        <v>1</v>
      </c>
      <c r="AN124" s="578">
        <v>30</v>
      </c>
      <c r="AO124" s="78">
        <f t="shared" si="50"/>
        <v>0</v>
      </c>
      <c r="AP124" s="78">
        <f t="shared" si="38"/>
        <v>0</v>
      </c>
      <c r="AQ124" s="78">
        <f t="shared" si="39"/>
        <v>0</v>
      </c>
      <c r="AR124" s="78">
        <f t="shared" si="40"/>
        <v>0</v>
      </c>
      <c r="AS124" s="78">
        <f t="shared" si="41"/>
        <v>0</v>
      </c>
      <c r="AT124" s="78">
        <f t="shared" si="42"/>
        <v>0</v>
      </c>
      <c r="AU124" s="74" t="s">
        <v>717</v>
      </c>
      <c r="AV124" s="115"/>
      <c r="AW124" s="395"/>
      <c r="AX124" s="395">
        <v>0</v>
      </c>
      <c r="AY124" s="395">
        <v>0</v>
      </c>
      <c r="AZ124" s="395">
        <v>0</v>
      </c>
      <c r="BA124" s="395">
        <v>0</v>
      </c>
      <c r="BB124" s="395">
        <v>0</v>
      </c>
      <c r="BC124" s="395">
        <v>0</v>
      </c>
      <c r="BD124" s="115"/>
      <c r="BE124" s="115"/>
      <c r="BF124" s="115"/>
      <c r="BG124" s="115"/>
      <c r="BH124" s="115"/>
      <c r="BI124" s="115"/>
      <c r="BJ124" s="115"/>
      <c r="BK124" s="115"/>
      <c r="BQ124" s="74" t="str">
        <f t="shared" si="51"/>
        <v xml:space="preserve"> </v>
      </c>
      <c r="BR124" s="120" t="str">
        <f t="shared" si="52"/>
        <v xml:space="preserve"> </v>
      </c>
      <c r="BS124" s="120" t="str">
        <f t="shared" si="53"/>
        <v xml:space="preserve"> </v>
      </c>
      <c r="BU124" s="74" t="str">
        <f t="shared" si="54"/>
        <v xml:space="preserve"> </v>
      </c>
      <c r="BV124" s="120" t="str">
        <f t="shared" si="55"/>
        <v xml:space="preserve"> </v>
      </c>
      <c r="BW124" s="120" t="str">
        <f t="shared" si="56"/>
        <v xml:space="preserve">  </v>
      </c>
      <c r="BY124" s="74" t="str">
        <f t="shared" si="57"/>
        <v xml:space="preserve"> </v>
      </c>
      <c r="BZ124" s="120" t="str">
        <f t="shared" si="58"/>
        <v xml:space="preserve"> </v>
      </c>
      <c r="CA124" s="120" t="str">
        <f t="shared" si="59"/>
        <v xml:space="preserve"> </v>
      </c>
      <c r="CC124" s="115" t="str">
        <f t="shared" si="60"/>
        <v xml:space="preserve"> </v>
      </c>
      <c r="CD124" s="120" t="str">
        <f t="shared" si="61"/>
        <v xml:space="preserve"> </v>
      </c>
      <c r="CE124" s="417" t="str">
        <f t="shared" si="62"/>
        <v xml:space="preserve"> </v>
      </c>
      <c r="CF124" s="115"/>
      <c r="CG124" s="115" t="str">
        <f t="shared" si="63"/>
        <v xml:space="preserve"> </v>
      </c>
      <c r="CH124" s="120" t="str">
        <f t="shared" si="64"/>
        <v xml:space="preserve"> </v>
      </c>
      <c r="CI124" s="417" t="str">
        <f t="shared" si="65"/>
        <v xml:space="preserve"> </v>
      </c>
      <c r="CJ124" s="115"/>
      <c r="CK124" s="115" t="str">
        <f t="shared" si="66"/>
        <v xml:space="preserve"> </v>
      </c>
      <c r="CL124" s="120" t="str">
        <f t="shared" si="67"/>
        <v xml:space="preserve"> </v>
      </c>
      <c r="CM124" s="417" t="str">
        <f t="shared" si="69"/>
        <v xml:space="preserve"> </v>
      </c>
      <c r="IS124" s="121"/>
    </row>
    <row r="125" spans="2:253" s="74" customFormat="1" ht="17.100000000000001" hidden="1" customHeight="1" x14ac:dyDescent="0.25">
      <c r="B125" s="504">
        <f>IF(AND('KB Duct Elbows'!E7&gt;0,'KB Duct Parts'!$BL$14=1),'KB Duct Elbows'!E7,0)</f>
        <v>0</v>
      </c>
      <c r="C125" s="525">
        <v>12503.9</v>
      </c>
      <c r="D125" s="526">
        <f t="shared" si="36"/>
        <v>12503.9</v>
      </c>
      <c r="E125" s="520" t="s">
        <v>483</v>
      </c>
      <c r="F125" s="508" t="str">
        <f t="shared" si="43"/>
        <v xml:space="preserve"> </v>
      </c>
      <c r="G125" s="509" t="s">
        <v>108</v>
      </c>
      <c r="H125" s="504" t="s">
        <v>923</v>
      </c>
      <c r="I125" s="1035"/>
      <c r="J125" s="1036"/>
      <c r="K125" s="516" t="s">
        <v>881</v>
      </c>
      <c r="L125" s="521">
        <v>22</v>
      </c>
      <c r="M125" s="517" t="str">
        <f t="shared" si="68"/>
        <v>Y</v>
      </c>
      <c r="N125" s="514">
        <f t="shared" si="44"/>
        <v>44.5</v>
      </c>
      <c r="O125" s="518">
        <f t="shared" si="37"/>
        <v>0</v>
      </c>
      <c r="P125" s="680">
        <f>'KB Duct Parts'!$AE$3</f>
        <v>0</v>
      </c>
      <c r="Q125" s="681">
        <f t="shared" si="45"/>
        <v>0</v>
      </c>
      <c r="R125" s="682">
        <f t="shared" si="46"/>
        <v>0</v>
      </c>
      <c r="S125" s="716">
        <f t="shared" si="47"/>
        <v>0.35</v>
      </c>
      <c r="T125" s="679">
        <f t="shared" si="48"/>
        <v>0</v>
      </c>
      <c r="U125" s="679">
        <f t="shared" si="49"/>
        <v>0</v>
      </c>
      <c r="Y125" s="120"/>
      <c r="AE125" s="75"/>
      <c r="AF125" s="370">
        <v>22</v>
      </c>
      <c r="AG125" s="374"/>
      <c r="AH125" s="378"/>
      <c r="AI125" s="381"/>
      <c r="AJ125" s="386"/>
      <c r="AK125" s="391"/>
      <c r="AL125" s="386"/>
      <c r="AM125" s="363">
        <f t="shared" ref="AM125:AM188" si="70">IF(L125=AF125,1,IF(L125=AG125,2,IF(L125=AH125,3,IF(L125=AI125,4,IF(L125=AJ125,5,IF(L125=AK125,6,IF(L125=AL125,7,0)))))))</f>
        <v>1</v>
      </c>
      <c r="AN125" s="578">
        <v>44.5</v>
      </c>
      <c r="AO125" s="78">
        <f t="shared" si="50"/>
        <v>0</v>
      </c>
      <c r="AP125" s="78">
        <f t="shared" si="38"/>
        <v>0</v>
      </c>
      <c r="AQ125" s="78">
        <f t="shared" si="39"/>
        <v>0</v>
      </c>
      <c r="AR125" s="78">
        <f t="shared" si="40"/>
        <v>0</v>
      </c>
      <c r="AS125" s="78">
        <f t="shared" si="41"/>
        <v>0</v>
      </c>
      <c r="AT125" s="78">
        <f t="shared" si="42"/>
        <v>0</v>
      </c>
      <c r="AU125" s="74" t="s">
        <v>717</v>
      </c>
      <c r="AV125" s="115"/>
      <c r="AW125" s="395"/>
      <c r="AX125" s="395">
        <v>0</v>
      </c>
      <c r="AY125" s="395">
        <v>0</v>
      </c>
      <c r="AZ125" s="395">
        <v>0</v>
      </c>
      <c r="BA125" s="395">
        <v>0</v>
      </c>
      <c r="BB125" s="395">
        <v>0</v>
      </c>
      <c r="BC125" s="395">
        <v>0</v>
      </c>
      <c r="BD125" s="115"/>
      <c r="BE125" s="115"/>
      <c r="BF125" s="115"/>
      <c r="BG125" s="115"/>
      <c r="BH125" s="115"/>
      <c r="BI125" s="115"/>
      <c r="BJ125" s="115"/>
      <c r="BK125" s="115"/>
      <c r="BQ125" s="74" t="str">
        <f t="shared" si="51"/>
        <v xml:space="preserve"> </v>
      </c>
      <c r="BR125" s="120" t="str">
        <f t="shared" si="52"/>
        <v xml:space="preserve"> </v>
      </c>
      <c r="BS125" s="120" t="str">
        <f t="shared" si="53"/>
        <v xml:space="preserve"> </v>
      </c>
      <c r="BU125" s="74" t="str">
        <f t="shared" si="54"/>
        <v xml:space="preserve"> </v>
      </c>
      <c r="BV125" s="120" t="str">
        <f t="shared" si="55"/>
        <v xml:space="preserve"> </v>
      </c>
      <c r="BW125" s="120" t="str">
        <f t="shared" si="56"/>
        <v xml:space="preserve">  </v>
      </c>
      <c r="BY125" s="74" t="str">
        <f t="shared" si="57"/>
        <v xml:space="preserve"> </v>
      </c>
      <c r="BZ125" s="120" t="str">
        <f t="shared" si="58"/>
        <v xml:space="preserve"> </v>
      </c>
      <c r="CA125" s="120" t="str">
        <f t="shared" si="59"/>
        <v xml:space="preserve"> </v>
      </c>
      <c r="CC125" s="115" t="str">
        <f t="shared" si="60"/>
        <v xml:space="preserve"> </v>
      </c>
      <c r="CD125" s="120" t="str">
        <f t="shared" si="61"/>
        <v xml:space="preserve"> </v>
      </c>
      <c r="CE125" s="417" t="str">
        <f t="shared" si="62"/>
        <v xml:space="preserve"> </v>
      </c>
      <c r="CF125" s="115"/>
      <c r="CG125" s="115" t="str">
        <f t="shared" si="63"/>
        <v xml:space="preserve"> </v>
      </c>
      <c r="CH125" s="120" t="str">
        <f t="shared" si="64"/>
        <v xml:space="preserve"> </v>
      </c>
      <c r="CI125" s="417" t="str">
        <f t="shared" si="65"/>
        <v xml:space="preserve"> </v>
      </c>
      <c r="CJ125" s="115"/>
      <c r="CK125" s="115" t="str">
        <f t="shared" si="66"/>
        <v xml:space="preserve"> </v>
      </c>
      <c r="CL125" s="120" t="str">
        <f t="shared" si="67"/>
        <v xml:space="preserve"> </v>
      </c>
      <c r="CM125" s="417" t="str">
        <f t="shared" si="69"/>
        <v xml:space="preserve"> </v>
      </c>
      <c r="IS125" s="121"/>
    </row>
    <row r="126" spans="2:253" s="74" customFormat="1" ht="17.100000000000001" hidden="1" customHeight="1" x14ac:dyDescent="0.25">
      <c r="B126" s="504">
        <f>IF(AND('KB Duct Elbows'!E8&gt;0,'KB Duct Parts'!$BL$14=1),'KB Duct Elbows'!E8,0)</f>
        <v>0</v>
      </c>
      <c r="C126" s="525">
        <v>12504.9</v>
      </c>
      <c r="D126" s="526">
        <f t="shared" si="36"/>
        <v>12504.9</v>
      </c>
      <c r="E126" s="520" t="s">
        <v>861</v>
      </c>
      <c r="F126" s="508" t="str">
        <f t="shared" si="43"/>
        <v xml:space="preserve"> </v>
      </c>
      <c r="G126" s="509" t="s">
        <v>108</v>
      </c>
      <c r="H126" s="504" t="s">
        <v>923</v>
      </c>
      <c r="I126" s="1035"/>
      <c r="J126" s="1036"/>
      <c r="K126" s="516" t="s">
        <v>881</v>
      </c>
      <c r="L126" s="521">
        <v>22</v>
      </c>
      <c r="M126" s="517" t="str">
        <f t="shared" si="68"/>
        <v>Y</v>
      </c>
      <c r="N126" s="514">
        <f t="shared" si="44"/>
        <v>44.9</v>
      </c>
      <c r="O126" s="518">
        <f t="shared" si="37"/>
        <v>0</v>
      </c>
      <c r="P126" s="680">
        <f>'KB Duct Parts'!$AE$3</f>
        <v>0</v>
      </c>
      <c r="Q126" s="681">
        <f t="shared" si="45"/>
        <v>0</v>
      </c>
      <c r="R126" s="682">
        <f t="shared" si="46"/>
        <v>0</v>
      </c>
      <c r="S126" s="716">
        <f t="shared" si="47"/>
        <v>0.35</v>
      </c>
      <c r="T126" s="679">
        <f t="shared" si="48"/>
        <v>0</v>
      </c>
      <c r="U126" s="679">
        <f t="shared" si="49"/>
        <v>0</v>
      </c>
      <c r="Y126" s="120"/>
      <c r="AE126" s="75"/>
      <c r="AF126" s="370">
        <v>22</v>
      </c>
      <c r="AG126" s="374"/>
      <c r="AH126" s="378"/>
      <c r="AI126" s="381"/>
      <c r="AJ126" s="386"/>
      <c r="AK126" s="391"/>
      <c r="AL126" s="386"/>
      <c r="AM126" s="363">
        <f t="shared" si="70"/>
        <v>1</v>
      </c>
      <c r="AN126" s="578">
        <v>44.9</v>
      </c>
      <c r="AO126" s="78">
        <f t="shared" si="50"/>
        <v>0</v>
      </c>
      <c r="AP126" s="78">
        <f t="shared" si="38"/>
        <v>0</v>
      </c>
      <c r="AQ126" s="78">
        <f t="shared" si="39"/>
        <v>0</v>
      </c>
      <c r="AR126" s="78">
        <f t="shared" si="40"/>
        <v>0</v>
      </c>
      <c r="AS126" s="78">
        <f t="shared" si="41"/>
        <v>0</v>
      </c>
      <c r="AT126" s="78">
        <f t="shared" si="42"/>
        <v>0</v>
      </c>
      <c r="AU126" s="74" t="s">
        <v>717</v>
      </c>
      <c r="AV126" s="115"/>
      <c r="AW126" s="395"/>
      <c r="AX126" s="395">
        <v>0</v>
      </c>
      <c r="AY126" s="395">
        <v>0</v>
      </c>
      <c r="AZ126" s="395">
        <v>0</v>
      </c>
      <c r="BA126" s="395">
        <v>0</v>
      </c>
      <c r="BB126" s="395">
        <v>0</v>
      </c>
      <c r="BC126" s="395">
        <v>0</v>
      </c>
      <c r="BD126" s="115"/>
      <c r="BE126" s="115"/>
      <c r="BF126" s="115"/>
      <c r="BG126" s="115"/>
      <c r="BH126" s="115"/>
      <c r="BI126" s="115"/>
      <c r="BJ126" s="115"/>
      <c r="BK126" s="115"/>
      <c r="BQ126" s="74" t="str">
        <f t="shared" si="51"/>
        <v xml:space="preserve"> </v>
      </c>
      <c r="BR126" s="120" t="str">
        <f t="shared" si="52"/>
        <v xml:space="preserve"> </v>
      </c>
      <c r="BS126" s="120" t="str">
        <f t="shared" si="53"/>
        <v xml:space="preserve"> </v>
      </c>
      <c r="BU126" s="74" t="str">
        <f t="shared" si="54"/>
        <v xml:space="preserve"> </v>
      </c>
      <c r="BV126" s="120" t="str">
        <f t="shared" si="55"/>
        <v xml:space="preserve"> </v>
      </c>
      <c r="BW126" s="120" t="str">
        <f t="shared" si="56"/>
        <v xml:space="preserve">  </v>
      </c>
      <c r="BY126" s="74" t="str">
        <f t="shared" si="57"/>
        <v xml:space="preserve"> </v>
      </c>
      <c r="BZ126" s="120" t="str">
        <f t="shared" si="58"/>
        <v xml:space="preserve"> </v>
      </c>
      <c r="CA126" s="120" t="str">
        <f t="shared" si="59"/>
        <v xml:space="preserve"> </v>
      </c>
      <c r="CC126" s="115" t="str">
        <f t="shared" si="60"/>
        <v xml:space="preserve"> </v>
      </c>
      <c r="CD126" s="120" t="str">
        <f t="shared" si="61"/>
        <v xml:space="preserve"> </v>
      </c>
      <c r="CE126" s="417" t="str">
        <f t="shared" si="62"/>
        <v xml:space="preserve"> </v>
      </c>
      <c r="CF126" s="115"/>
      <c r="CG126" s="115" t="str">
        <f t="shared" si="63"/>
        <v xml:space="preserve"> </v>
      </c>
      <c r="CH126" s="120" t="str">
        <f t="shared" si="64"/>
        <v xml:space="preserve"> </v>
      </c>
      <c r="CI126" s="417" t="str">
        <f t="shared" si="65"/>
        <v xml:space="preserve"> </v>
      </c>
      <c r="CJ126" s="115"/>
      <c r="CK126" s="115" t="str">
        <f t="shared" si="66"/>
        <v xml:space="preserve"> </v>
      </c>
      <c r="CL126" s="120" t="str">
        <f t="shared" si="67"/>
        <v xml:space="preserve"> </v>
      </c>
      <c r="CM126" s="417" t="str">
        <f t="shared" si="69"/>
        <v xml:space="preserve"> </v>
      </c>
      <c r="IS126" s="104">
        <v>27</v>
      </c>
    </row>
    <row r="127" spans="2:253" s="74" customFormat="1" ht="17.100000000000001" hidden="1" customHeight="1" x14ac:dyDescent="0.25">
      <c r="B127" s="504">
        <f>IF(AND('KB Duct Elbows'!E9&gt;0,'KB Duct Parts'!$BL$14=1),'KB Duct Elbows'!E9,0)</f>
        <v>0</v>
      </c>
      <c r="C127" s="525">
        <v>12505.9</v>
      </c>
      <c r="D127" s="526">
        <f t="shared" si="36"/>
        <v>12505.9</v>
      </c>
      <c r="E127" s="504" t="s">
        <v>862</v>
      </c>
      <c r="F127" s="508" t="str">
        <f t="shared" si="43"/>
        <v xml:space="preserve"> </v>
      </c>
      <c r="G127" s="509" t="s">
        <v>108</v>
      </c>
      <c r="H127" s="504" t="s">
        <v>923</v>
      </c>
      <c r="I127" s="1035"/>
      <c r="J127" s="1036"/>
      <c r="K127" s="516" t="s">
        <v>881</v>
      </c>
      <c r="L127" s="521">
        <v>22</v>
      </c>
      <c r="M127" s="517" t="str">
        <f t="shared" si="68"/>
        <v>Y</v>
      </c>
      <c r="N127" s="514">
        <f t="shared" si="44"/>
        <v>49.8</v>
      </c>
      <c r="O127" s="518">
        <f t="shared" si="37"/>
        <v>0</v>
      </c>
      <c r="P127" s="680">
        <f>'KB Duct Parts'!$AE$3</f>
        <v>0</v>
      </c>
      <c r="Q127" s="681">
        <f t="shared" si="45"/>
        <v>0</v>
      </c>
      <c r="R127" s="682">
        <f t="shared" si="46"/>
        <v>0</v>
      </c>
      <c r="S127" s="716">
        <f t="shared" si="47"/>
        <v>0.35</v>
      </c>
      <c r="T127" s="679">
        <f t="shared" si="48"/>
        <v>0</v>
      </c>
      <c r="U127" s="679">
        <f t="shared" si="49"/>
        <v>0</v>
      </c>
      <c r="Y127" s="120"/>
      <c r="AE127" s="75"/>
      <c r="AF127" s="370">
        <v>22</v>
      </c>
      <c r="AG127" s="374"/>
      <c r="AH127" s="378"/>
      <c r="AI127" s="381"/>
      <c r="AJ127" s="386"/>
      <c r="AK127" s="391"/>
      <c r="AL127" s="386"/>
      <c r="AM127" s="363">
        <f t="shared" si="70"/>
        <v>1</v>
      </c>
      <c r="AN127" s="578">
        <v>49.8</v>
      </c>
      <c r="AO127" s="78">
        <f t="shared" si="50"/>
        <v>0</v>
      </c>
      <c r="AP127" s="78">
        <f t="shared" si="38"/>
        <v>0</v>
      </c>
      <c r="AQ127" s="78">
        <f t="shared" si="39"/>
        <v>0</v>
      </c>
      <c r="AR127" s="78">
        <f t="shared" si="40"/>
        <v>0</v>
      </c>
      <c r="AS127" s="78">
        <f t="shared" si="41"/>
        <v>0</v>
      </c>
      <c r="AT127" s="78">
        <f t="shared" si="42"/>
        <v>0</v>
      </c>
      <c r="AU127" s="74" t="s">
        <v>717</v>
      </c>
      <c r="AV127" s="115"/>
      <c r="AW127" s="395"/>
      <c r="AX127" s="395">
        <v>0</v>
      </c>
      <c r="AY127" s="395">
        <v>0</v>
      </c>
      <c r="AZ127" s="395">
        <v>0</v>
      </c>
      <c r="BA127" s="395">
        <v>0</v>
      </c>
      <c r="BB127" s="395">
        <v>0</v>
      </c>
      <c r="BC127" s="395">
        <v>0</v>
      </c>
      <c r="BD127" s="115"/>
      <c r="BE127" s="115"/>
      <c r="BF127" s="115"/>
      <c r="BG127" s="115"/>
      <c r="BH127" s="115"/>
      <c r="BI127" s="115"/>
      <c r="BJ127" s="115"/>
      <c r="BK127" s="115"/>
      <c r="BQ127" s="74" t="str">
        <f t="shared" si="51"/>
        <v xml:space="preserve"> </v>
      </c>
      <c r="BR127" s="120" t="str">
        <f t="shared" si="52"/>
        <v xml:space="preserve"> </v>
      </c>
      <c r="BS127" s="120" t="str">
        <f t="shared" si="53"/>
        <v xml:space="preserve"> </v>
      </c>
      <c r="BU127" s="74" t="str">
        <f t="shared" si="54"/>
        <v xml:space="preserve"> </v>
      </c>
      <c r="BV127" s="120" t="str">
        <f t="shared" si="55"/>
        <v xml:space="preserve"> </v>
      </c>
      <c r="BW127" s="120" t="str">
        <f t="shared" si="56"/>
        <v xml:space="preserve">  </v>
      </c>
      <c r="BY127" s="74" t="str">
        <f t="shared" si="57"/>
        <v xml:space="preserve"> </v>
      </c>
      <c r="BZ127" s="120" t="str">
        <f t="shared" si="58"/>
        <v xml:space="preserve"> </v>
      </c>
      <c r="CA127" s="120" t="str">
        <f t="shared" si="59"/>
        <v xml:space="preserve"> </v>
      </c>
      <c r="CC127" s="115" t="str">
        <f t="shared" si="60"/>
        <v xml:space="preserve"> </v>
      </c>
      <c r="CD127" s="120" t="str">
        <f t="shared" si="61"/>
        <v xml:space="preserve"> </v>
      </c>
      <c r="CE127" s="417" t="str">
        <f t="shared" si="62"/>
        <v xml:space="preserve"> </v>
      </c>
      <c r="CF127" s="115"/>
      <c r="CG127" s="115" t="str">
        <f t="shared" si="63"/>
        <v xml:space="preserve"> </v>
      </c>
      <c r="CH127" s="120" t="str">
        <f t="shared" si="64"/>
        <v xml:space="preserve"> </v>
      </c>
      <c r="CI127" s="417" t="str">
        <f t="shared" si="65"/>
        <v xml:space="preserve"> </v>
      </c>
      <c r="CJ127" s="115"/>
      <c r="CK127" s="115" t="str">
        <f t="shared" si="66"/>
        <v xml:space="preserve"> </v>
      </c>
      <c r="CL127" s="120" t="str">
        <f t="shared" si="67"/>
        <v xml:space="preserve"> </v>
      </c>
      <c r="CM127" s="417" t="str">
        <f t="shared" si="69"/>
        <v xml:space="preserve"> </v>
      </c>
      <c r="IS127" s="104">
        <v>30</v>
      </c>
    </row>
    <row r="128" spans="2:253" s="74" customFormat="1" ht="17.100000000000001" hidden="1" customHeight="1" x14ac:dyDescent="0.25">
      <c r="B128" s="504">
        <f>IF(AND('KB Duct Elbows'!E10&gt;0,'KB Duct Parts'!$BL$14=1),'KB Duct Elbows'!E10,0)</f>
        <v>0</v>
      </c>
      <c r="C128" s="525">
        <v>12506.9</v>
      </c>
      <c r="D128" s="526">
        <f t="shared" si="36"/>
        <v>12506.9</v>
      </c>
      <c r="E128" s="504" t="s">
        <v>863</v>
      </c>
      <c r="F128" s="508" t="str">
        <f t="shared" si="43"/>
        <v xml:space="preserve"> </v>
      </c>
      <c r="G128" s="509" t="s">
        <v>108</v>
      </c>
      <c r="H128" s="504" t="s">
        <v>923</v>
      </c>
      <c r="I128" s="1035"/>
      <c r="J128" s="1036"/>
      <c r="K128" s="516" t="s">
        <v>881</v>
      </c>
      <c r="L128" s="521">
        <v>22</v>
      </c>
      <c r="M128" s="517" t="str">
        <f t="shared" si="68"/>
        <v>Y</v>
      </c>
      <c r="N128" s="514">
        <f t="shared" si="44"/>
        <v>56.4</v>
      </c>
      <c r="O128" s="518">
        <f t="shared" si="37"/>
        <v>0</v>
      </c>
      <c r="P128" s="680">
        <f>'KB Duct Parts'!$AE$3</f>
        <v>0</v>
      </c>
      <c r="Q128" s="681">
        <f t="shared" si="45"/>
        <v>0</v>
      </c>
      <c r="R128" s="682">
        <f t="shared" si="46"/>
        <v>0</v>
      </c>
      <c r="S128" s="716">
        <f t="shared" si="47"/>
        <v>0.35</v>
      </c>
      <c r="T128" s="679">
        <f t="shared" si="48"/>
        <v>0</v>
      </c>
      <c r="U128" s="679">
        <f t="shared" si="49"/>
        <v>0</v>
      </c>
      <c r="Y128" s="120"/>
      <c r="AE128" s="75"/>
      <c r="AF128" s="370">
        <v>22</v>
      </c>
      <c r="AG128" s="374"/>
      <c r="AH128" s="378"/>
      <c r="AI128" s="381"/>
      <c r="AJ128" s="386"/>
      <c r="AK128" s="391"/>
      <c r="AL128" s="386"/>
      <c r="AM128" s="363">
        <f t="shared" si="70"/>
        <v>1</v>
      </c>
      <c r="AN128" s="578">
        <v>56.4</v>
      </c>
      <c r="AO128" s="78">
        <f t="shared" si="50"/>
        <v>0</v>
      </c>
      <c r="AP128" s="78">
        <f t="shared" si="38"/>
        <v>0</v>
      </c>
      <c r="AQ128" s="78">
        <f t="shared" si="39"/>
        <v>0</v>
      </c>
      <c r="AR128" s="78">
        <f t="shared" si="40"/>
        <v>0</v>
      </c>
      <c r="AS128" s="78">
        <f t="shared" si="41"/>
        <v>0</v>
      </c>
      <c r="AT128" s="78">
        <f t="shared" si="42"/>
        <v>0</v>
      </c>
      <c r="AU128" s="74" t="s">
        <v>717</v>
      </c>
      <c r="AV128" s="115"/>
      <c r="AW128" s="395"/>
      <c r="AX128" s="395">
        <v>0</v>
      </c>
      <c r="AY128" s="395">
        <v>0</v>
      </c>
      <c r="AZ128" s="395">
        <v>0</v>
      </c>
      <c r="BA128" s="395">
        <v>0</v>
      </c>
      <c r="BB128" s="395">
        <v>0</v>
      </c>
      <c r="BC128" s="395">
        <v>0</v>
      </c>
      <c r="BD128" s="115"/>
      <c r="BE128" s="115"/>
      <c r="BF128" s="115"/>
      <c r="BG128" s="115"/>
      <c r="BH128" s="115"/>
      <c r="BI128" s="115"/>
      <c r="BJ128" s="115"/>
      <c r="BK128" s="115"/>
      <c r="BQ128" s="74" t="str">
        <f t="shared" si="51"/>
        <v xml:space="preserve"> </v>
      </c>
      <c r="BR128" s="120" t="str">
        <f t="shared" si="52"/>
        <v xml:space="preserve"> </v>
      </c>
      <c r="BS128" s="120" t="str">
        <f t="shared" si="53"/>
        <v xml:space="preserve"> </v>
      </c>
      <c r="BU128" s="74" t="str">
        <f t="shared" si="54"/>
        <v xml:space="preserve"> </v>
      </c>
      <c r="BV128" s="120" t="str">
        <f t="shared" si="55"/>
        <v xml:space="preserve"> </v>
      </c>
      <c r="BW128" s="120" t="str">
        <f t="shared" si="56"/>
        <v xml:space="preserve">  </v>
      </c>
      <c r="BY128" s="74" t="str">
        <f t="shared" si="57"/>
        <v xml:space="preserve"> </v>
      </c>
      <c r="BZ128" s="120" t="str">
        <f t="shared" si="58"/>
        <v xml:space="preserve"> </v>
      </c>
      <c r="CA128" s="120" t="str">
        <f t="shared" si="59"/>
        <v xml:space="preserve"> </v>
      </c>
      <c r="CC128" s="115" t="str">
        <f t="shared" si="60"/>
        <v xml:space="preserve"> </v>
      </c>
      <c r="CD128" s="120" t="str">
        <f t="shared" si="61"/>
        <v xml:space="preserve"> </v>
      </c>
      <c r="CE128" s="417" t="str">
        <f t="shared" si="62"/>
        <v xml:space="preserve"> </v>
      </c>
      <c r="CF128" s="115"/>
      <c r="CG128" s="115" t="str">
        <f t="shared" si="63"/>
        <v xml:space="preserve"> </v>
      </c>
      <c r="CH128" s="120" t="str">
        <f t="shared" si="64"/>
        <v xml:space="preserve"> </v>
      </c>
      <c r="CI128" s="417" t="str">
        <f t="shared" si="65"/>
        <v xml:space="preserve"> </v>
      </c>
      <c r="CJ128" s="115"/>
      <c r="CK128" s="115" t="str">
        <f t="shared" si="66"/>
        <v xml:space="preserve"> </v>
      </c>
      <c r="CL128" s="120" t="str">
        <f t="shared" si="67"/>
        <v xml:space="preserve"> </v>
      </c>
      <c r="CM128" s="417" t="str">
        <f t="shared" si="69"/>
        <v xml:space="preserve"> </v>
      </c>
      <c r="IS128" s="104">
        <v>34</v>
      </c>
    </row>
    <row r="129" spans="2:253" s="74" customFormat="1" ht="17.100000000000001" hidden="1" customHeight="1" x14ac:dyDescent="0.25">
      <c r="B129" s="504">
        <f>IF(AND('KB Duct Elbows'!F7&gt;0,'KB Duct Parts'!$BL$14=1),'KB Duct Elbows'!F7,0)</f>
        <v>0</v>
      </c>
      <c r="C129" s="525">
        <v>12503.6</v>
      </c>
      <c r="D129" s="526">
        <f t="shared" si="36"/>
        <v>12503.6</v>
      </c>
      <c r="E129" s="520" t="s">
        <v>483</v>
      </c>
      <c r="F129" s="508" t="str">
        <f t="shared" si="43"/>
        <v xml:space="preserve"> </v>
      </c>
      <c r="G129" s="509" t="s">
        <v>109</v>
      </c>
      <c r="H129" s="504" t="s">
        <v>923</v>
      </c>
      <c r="I129" s="1035"/>
      <c r="J129" s="1036"/>
      <c r="K129" s="516" t="s">
        <v>881</v>
      </c>
      <c r="L129" s="521">
        <v>22</v>
      </c>
      <c r="M129" s="517" t="str">
        <f t="shared" si="68"/>
        <v>Y</v>
      </c>
      <c r="N129" s="514">
        <f t="shared" si="44"/>
        <v>44.5</v>
      </c>
      <c r="O129" s="518">
        <f t="shared" si="37"/>
        <v>0</v>
      </c>
      <c r="P129" s="680">
        <f>'KB Duct Parts'!$AE$3</f>
        <v>0</v>
      </c>
      <c r="Q129" s="681">
        <f t="shared" si="45"/>
        <v>0</v>
      </c>
      <c r="R129" s="682">
        <f t="shared" si="46"/>
        <v>0</v>
      </c>
      <c r="S129" s="716">
        <f t="shared" si="47"/>
        <v>0.35</v>
      </c>
      <c r="T129" s="679">
        <f t="shared" si="48"/>
        <v>0</v>
      </c>
      <c r="U129" s="679">
        <f t="shared" si="49"/>
        <v>0</v>
      </c>
      <c r="Y129" s="120"/>
      <c r="AE129" s="75"/>
      <c r="AF129" s="370">
        <v>22</v>
      </c>
      <c r="AG129" s="374"/>
      <c r="AH129" s="378"/>
      <c r="AI129" s="381"/>
      <c r="AJ129" s="386"/>
      <c r="AK129" s="391"/>
      <c r="AL129" s="386"/>
      <c r="AM129" s="363">
        <f t="shared" si="70"/>
        <v>1</v>
      </c>
      <c r="AN129" s="578">
        <v>44.5</v>
      </c>
      <c r="AO129" s="78">
        <f t="shared" si="50"/>
        <v>0</v>
      </c>
      <c r="AP129" s="78">
        <f t="shared" si="38"/>
        <v>0</v>
      </c>
      <c r="AQ129" s="78">
        <f t="shared" si="39"/>
        <v>0</v>
      </c>
      <c r="AR129" s="78">
        <f t="shared" si="40"/>
        <v>0</v>
      </c>
      <c r="AS129" s="78">
        <f t="shared" si="41"/>
        <v>0</v>
      </c>
      <c r="AT129" s="78">
        <f t="shared" si="42"/>
        <v>0</v>
      </c>
      <c r="AU129" s="74" t="s">
        <v>717</v>
      </c>
      <c r="AV129" s="115"/>
      <c r="AW129" s="395"/>
      <c r="AX129" s="395">
        <v>0</v>
      </c>
      <c r="AY129" s="395">
        <v>0</v>
      </c>
      <c r="AZ129" s="395">
        <v>0</v>
      </c>
      <c r="BA129" s="395">
        <v>0</v>
      </c>
      <c r="BB129" s="395">
        <v>0</v>
      </c>
      <c r="BC129" s="395">
        <v>0</v>
      </c>
      <c r="BD129" s="115"/>
      <c r="BE129" s="115"/>
      <c r="BF129" s="115"/>
      <c r="BG129" s="115"/>
      <c r="BH129" s="115"/>
      <c r="BI129" s="115"/>
      <c r="BJ129" s="115"/>
      <c r="BK129" s="115"/>
      <c r="BQ129" s="74" t="str">
        <f t="shared" si="51"/>
        <v xml:space="preserve"> </v>
      </c>
      <c r="BR129" s="120" t="str">
        <f t="shared" si="52"/>
        <v xml:space="preserve"> </v>
      </c>
      <c r="BS129" s="120" t="str">
        <f t="shared" si="53"/>
        <v xml:space="preserve"> </v>
      </c>
      <c r="BU129" s="74" t="str">
        <f t="shared" si="54"/>
        <v xml:space="preserve"> </v>
      </c>
      <c r="BV129" s="120" t="str">
        <f t="shared" si="55"/>
        <v xml:space="preserve"> </v>
      </c>
      <c r="BW129" s="120" t="str">
        <f t="shared" si="56"/>
        <v xml:space="preserve">  </v>
      </c>
      <c r="BY129" s="74" t="str">
        <f t="shared" si="57"/>
        <v xml:space="preserve"> </v>
      </c>
      <c r="BZ129" s="120" t="str">
        <f t="shared" si="58"/>
        <v xml:space="preserve"> </v>
      </c>
      <c r="CA129" s="120" t="str">
        <f t="shared" si="59"/>
        <v xml:space="preserve"> </v>
      </c>
      <c r="CC129" s="115" t="str">
        <f t="shared" si="60"/>
        <v xml:space="preserve"> </v>
      </c>
      <c r="CD129" s="120" t="str">
        <f t="shared" si="61"/>
        <v xml:space="preserve"> </v>
      </c>
      <c r="CE129" s="417" t="str">
        <f t="shared" si="62"/>
        <v xml:space="preserve"> </v>
      </c>
      <c r="CF129" s="115"/>
      <c r="CG129" s="115" t="str">
        <f t="shared" si="63"/>
        <v xml:space="preserve"> </v>
      </c>
      <c r="CH129" s="120" t="str">
        <f t="shared" si="64"/>
        <v xml:space="preserve"> </v>
      </c>
      <c r="CI129" s="417" t="str">
        <f t="shared" si="65"/>
        <v xml:space="preserve"> </v>
      </c>
      <c r="CJ129" s="115"/>
      <c r="CK129" s="115" t="str">
        <f t="shared" si="66"/>
        <v xml:space="preserve"> </v>
      </c>
      <c r="CL129" s="120" t="str">
        <f t="shared" si="67"/>
        <v xml:space="preserve"> </v>
      </c>
      <c r="CM129" s="417" t="str">
        <f t="shared" si="69"/>
        <v xml:space="preserve"> </v>
      </c>
      <c r="IS129" s="121"/>
    </row>
    <row r="130" spans="2:253" s="74" customFormat="1" ht="17.100000000000001" hidden="1" customHeight="1" x14ac:dyDescent="0.25">
      <c r="B130" s="504">
        <f>IF(AND('KB Duct Elbows'!F8&gt;0,'KB Duct Parts'!$BL$14=1),'KB Duct Elbows'!F8,0)</f>
        <v>0</v>
      </c>
      <c r="C130" s="525">
        <v>12504.6</v>
      </c>
      <c r="D130" s="526">
        <f t="shared" si="36"/>
        <v>12504.6</v>
      </c>
      <c r="E130" s="520" t="s">
        <v>861</v>
      </c>
      <c r="F130" s="508" t="str">
        <f t="shared" si="43"/>
        <v xml:space="preserve"> </v>
      </c>
      <c r="G130" s="509" t="s">
        <v>109</v>
      </c>
      <c r="H130" s="504" t="s">
        <v>923</v>
      </c>
      <c r="I130" s="1035"/>
      <c r="J130" s="1036"/>
      <c r="K130" s="516" t="s">
        <v>881</v>
      </c>
      <c r="L130" s="521">
        <v>22</v>
      </c>
      <c r="M130" s="517" t="str">
        <f t="shared" si="68"/>
        <v>Y</v>
      </c>
      <c r="N130" s="514">
        <f t="shared" si="44"/>
        <v>44.9</v>
      </c>
      <c r="O130" s="518">
        <f t="shared" si="37"/>
        <v>0</v>
      </c>
      <c r="P130" s="680">
        <f>'KB Duct Parts'!$AE$3</f>
        <v>0</v>
      </c>
      <c r="Q130" s="681">
        <f t="shared" si="45"/>
        <v>0</v>
      </c>
      <c r="R130" s="682">
        <f t="shared" si="46"/>
        <v>0</v>
      </c>
      <c r="S130" s="716">
        <f t="shared" si="47"/>
        <v>0.35</v>
      </c>
      <c r="T130" s="679">
        <f t="shared" si="48"/>
        <v>0</v>
      </c>
      <c r="U130" s="679">
        <f t="shared" si="49"/>
        <v>0</v>
      </c>
      <c r="Y130" s="120"/>
      <c r="AE130" s="75"/>
      <c r="AF130" s="370">
        <v>22</v>
      </c>
      <c r="AG130" s="374"/>
      <c r="AH130" s="378"/>
      <c r="AI130" s="381"/>
      <c r="AJ130" s="386"/>
      <c r="AK130" s="391"/>
      <c r="AL130" s="386"/>
      <c r="AM130" s="363">
        <f t="shared" si="70"/>
        <v>1</v>
      </c>
      <c r="AN130" s="578">
        <v>44.9</v>
      </c>
      <c r="AO130" s="78">
        <f t="shared" si="50"/>
        <v>0</v>
      </c>
      <c r="AP130" s="78">
        <f t="shared" si="38"/>
        <v>0</v>
      </c>
      <c r="AQ130" s="78">
        <f t="shared" si="39"/>
        <v>0</v>
      </c>
      <c r="AR130" s="78">
        <f t="shared" si="40"/>
        <v>0</v>
      </c>
      <c r="AS130" s="78">
        <f t="shared" si="41"/>
        <v>0</v>
      </c>
      <c r="AT130" s="78">
        <f t="shared" si="42"/>
        <v>0</v>
      </c>
      <c r="AU130" s="74" t="s">
        <v>717</v>
      </c>
      <c r="AV130" s="115"/>
      <c r="AW130" s="395"/>
      <c r="AX130" s="395">
        <v>0</v>
      </c>
      <c r="AY130" s="395">
        <v>0</v>
      </c>
      <c r="AZ130" s="395">
        <v>0</v>
      </c>
      <c r="BA130" s="395">
        <v>0</v>
      </c>
      <c r="BB130" s="395">
        <v>0</v>
      </c>
      <c r="BC130" s="395">
        <v>0</v>
      </c>
      <c r="BD130" s="115"/>
      <c r="BE130" s="115"/>
      <c r="BF130" s="115"/>
      <c r="BG130" s="115"/>
      <c r="BH130" s="115"/>
      <c r="BI130" s="115"/>
      <c r="BJ130" s="115"/>
      <c r="BK130" s="115"/>
      <c r="BQ130" s="74" t="str">
        <f t="shared" si="51"/>
        <v xml:space="preserve"> </v>
      </c>
      <c r="BR130" s="120" t="str">
        <f t="shared" si="52"/>
        <v xml:space="preserve"> </v>
      </c>
      <c r="BS130" s="120" t="str">
        <f t="shared" si="53"/>
        <v xml:space="preserve"> </v>
      </c>
      <c r="BU130" s="74" t="str">
        <f t="shared" si="54"/>
        <v xml:space="preserve"> </v>
      </c>
      <c r="BV130" s="120" t="str">
        <f t="shared" si="55"/>
        <v xml:space="preserve"> </v>
      </c>
      <c r="BW130" s="120" t="str">
        <f t="shared" si="56"/>
        <v xml:space="preserve">  </v>
      </c>
      <c r="BY130" s="74" t="str">
        <f t="shared" si="57"/>
        <v xml:space="preserve"> </v>
      </c>
      <c r="BZ130" s="120" t="str">
        <f t="shared" si="58"/>
        <v xml:space="preserve"> </v>
      </c>
      <c r="CA130" s="120" t="str">
        <f t="shared" si="59"/>
        <v xml:space="preserve"> </v>
      </c>
      <c r="CC130" s="115" t="str">
        <f t="shared" si="60"/>
        <v xml:space="preserve"> </v>
      </c>
      <c r="CD130" s="120" t="str">
        <f t="shared" si="61"/>
        <v xml:space="preserve"> </v>
      </c>
      <c r="CE130" s="417" t="str">
        <f t="shared" si="62"/>
        <v xml:space="preserve"> </v>
      </c>
      <c r="CF130" s="115"/>
      <c r="CG130" s="115" t="str">
        <f t="shared" si="63"/>
        <v xml:space="preserve"> </v>
      </c>
      <c r="CH130" s="120" t="str">
        <f t="shared" si="64"/>
        <v xml:space="preserve"> </v>
      </c>
      <c r="CI130" s="417" t="str">
        <f t="shared" si="65"/>
        <v xml:space="preserve"> </v>
      </c>
      <c r="CJ130" s="115"/>
      <c r="CK130" s="115" t="str">
        <f t="shared" si="66"/>
        <v xml:space="preserve"> </v>
      </c>
      <c r="CL130" s="120" t="str">
        <f t="shared" si="67"/>
        <v xml:space="preserve"> </v>
      </c>
      <c r="CM130" s="417" t="str">
        <f t="shared" si="69"/>
        <v xml:space="preserve"> </v>
      </c>
      <c r="IS130" s="104">
        <v>27</v>
      </c>
    </row>
    <row r="131" spans="2:253" s="74" customFormat="1" ht="17.100000000000001" hidden="1" customHeight="1" x14ac:dyDescent="0.25">
      <c r="B131" s="504">
        <f>IF(AND('KB Duct Elbows'!F9&gt;0,'KB Duct Parts'!$BL$14=1),'KB Duct Elbows'!F9,0)</f>
        <v>0</v>
      </c>
      <c r="C131" s="525">
        <v>12505.6</v>
      </c>
      <c r="D131" s="526">
        <f t="shared" si="36"/>
        <v>12505.6</v>
      </c>
      <c r="E131" s="504" t="s">
        <v>862</v>
      </c>
      <c r="F131" s="508" t="str">
        <f t="shared" si="43"/>
        <v xml:space="preserve"> </v>
      </c>
      <c r="G131" s="509" t="s">
        <v>109</v>
      </c>
      <c r="H131" s="504" t="s">
        <v>923</v>
      </c>
      <c r="I131" s="1035"/>
      <c r="J131" s="1036"/>
      <c r="K131" s="516" t="s">
        <v>881</v>
      </c>
      <c r="L131" s="521">
        <v>22</v>
      </c>
      <c r="M131" s="517" t="str">
        <f t="shared" si="68"/>
        <v>Y</v>
      </c>
      <c r="N131" s="514">
        <f t="shared" si="44"/>
        <v>47.3</v>
      </c>
      <c r="O131" s="518">
        <f t="shared" si="37"/>
        <v>0</v>
      </c>
      <c r="P131" s="680">
        <f>'KB Duct Parts'!$AE$3</f>
        <v>0</v>
      </c>
      <c r="Q131" s="681">
        <f t="shared" si="45"/>
        <v>0</v>
      </c>
      <c r="R131" s="682">
        <f t="shared" si="46"/>
        <v>0</v>
      </c>
      <c r="S131" s="716">
        <f t="shared" si="47"/>
        <v>0.35</v>
      </c>
      <c r="T131" s="679">
        <f t="shared" si="48"/>
        <v>0</v>
      </c>
      <c r="U131" s="679">
        <f t="shared" si="49"/>
        <v>0</v>
      </c>
      <c r="Y131" s="120"/>
      <c r="AE131" s="75"/>
      <c r="AF131" s="370">
        <v>22</v>
      </c>
      <c r="AG131" s="374"/>
      <c r="AH131" s="378"/>
      <c r="AI131" s="381"/>
      <c r="AJ131" s="386"/>
      <c r="AK131" s="391"/>
      <c r="AL131" s="386"/>
      <c r="AM131" s="363">
        <f t="shared" si="70"/>
        <v>1</v>
      </c>
      <c r="AN131" s="578">
        <v>47.3</v>
      </c>
      <c r="AO131" s="78">
        <f t="shared" si="50"/>
        <v>0</v>
      </c>
      <c r="AP131" s="78">
        <f t="shared" si="38"/>
        <v>0</v>
      </c>
      <c r="AQ131" s="78">
        <f t="shared" si="39"/>
        <v>0</v>
      </c>
      <c r="AR131" s="78">
        <f t="shared" si="40"/>
        <v>0</v>
      </c>
      <c r="AS131" s="78">
        <f t="shared" si="41"/>
        <v>0</v>
      </c>
      <c r="AT131" s="78">
        <f t="shared" si="42"/>
        <v>0</v>
      </c>
      <c r="AU131" s="74" t="s">
        <v>717</v>
      </c>
      <c r="AV131" s="115"/>
      <c r="AW131" s="395"/>
      <c r="AX131" s="395">
        <v>0</v>
      </c>
      <c r="AY131" s="395">
        <v>0</v>
      </c>
      <c r="AZ131" s="395">
        <v>0</v>
      </c>
      <c r="BA131" s="395">
        <v>0</v>
      </c>
      <c r="BB131" s="395">
        <v>0</v>
      </c>
      <c r="BC131" s="395">
        <v>0</v>
      </c>
      <c r="BD131" s="115"/>
      <c r="BE131" s="115"/>
      <c r="BF131" s="115"/>
      <c r="BG131" s="115"/>
      <c r="BH131" s="115"/>
      <c r="BI131" s="115"/>
      <c r="BJ131" s="115"/>
      <c r="BK131" s="115"/>
      <c r="BQ131" s="74" t="str">
        <f t="shared" si="51"/>
        <v xml:space="preserve"> </v>
      </c>
      <c r="BR131" s="120" t="str">
        <f t="shared" si="52"/>
        <v xml:space="preserve"> </v>
      </c>
      <c r="BS131" s="120" t="str">
        <f t="shared" si="53"/>
        <v xml:space="preserve"> </v>
      </c>
      <c r="BU131" s="74" t="str">
        <f t="shared" si="54"/>
        <v xml:space="preserve"> </v>
      </c>
      <c r="BV131" s="120" t="str">
        <f t="shared" si="55"/>
        <v xml:space="preserve"> </v>
      </c>
      <c r="BW131" s="120" t="str">
        <f t="shared" si="56"/>
        <v xml:space="preserve">  </v>
      </c>
      <c r="BY131" s="74" t="str">
        <f t="shared" si="57"/>
        <v xml:space="preserve"> </v>
      </c>
      <c r="BZ131" s="120" t="str">
        <f t="shared" si="58"/>
        <v xml:space="preserve"> </v>
      </c>
      <c r="CA131" s="120" t="str">
        <f t="shared" si="59"/>
        <v xml:space="preserve"> </v>
      </c>
      <c r="CC131" s="115" t="str">
        <f t="shared" si="60"/>
        <v xml:space="preserve"> </v>
      </c>
      <c r="CD131" s="120" t="str">
        <f t="shared" si="61"/>
        <v xml:space="preserve"> </v>
      </c>
      <c r="CE131" s="417" t="str">
        <f t="shared" si="62"/>
        <v xml:space="preserve"> </v>
      </c>
      <c r="CF131" s="115"/>
      <c r="CG131" s="115" t="str">
        <f t="shared" si="63"/>
        <v xml:space="preserve"> </v>
      </c>
      <c r="CH131" s="120" t="str">
        <f t="shared" si="64"/>
        <v xml:space="preserve"> </v>
      </c>
      <c r="CI131" s="417" t="str">
        <f t="shared" si="65"/>
        <v xml:space="preserve"> </v>
      </c>
      <c r="CJ131" s="115"/>
      <c r="CK131" s="115" t="str">
        <f t="shared" si="66"/>
        <v xml:space="preserve"> </v>
      </c>
      <c r="CL131" s="120" t="str">
        <f t="shared" si="67"/>
        <v xml:space="preserve"> </v>
      </c>
      <c r="CM131" s="417" t="str">
        <f t="shared" si="69"/>
        <v xml:space="preserve"> </v>
      </c>
      <c r="IS131" s="104">
        <v>28.5</v>
      </c>
    </row>
    <row r="132" spans="2:253" s="74" customFormat="1" ht="17.100000000000001" hidden="1" customHeight="1" x14ac:dyDescent="0.25">
      <c r="B132" s="504">
        <f>IF(AND('KB Duct Elbows'!F10&gt;0,'KB Duct Parts'!$BL$14=1),'KB Duct Elbows'!F10,0)</f>
        <v>0</v>
      </c>
      <c r="C132" s="525">
        <v>12506.6</v>
      </c>
      <c r="D132" s="526">
        <f t="shared" si="36"/>
        <v>12506.6</v>
      </c>
      <c r="E132" s="504" t="s">
        <v>863</v>
      </c>
      <c r="F132" s="508" t="str">
        <f t="shared" si="43"/>
        <v xml:space="preserve"> </v>
      </c>
      <c r="G132" s="509" t="s">
        <v>109</v>
      </c>
      <c r="H132" s="504" t="s">
        <v>923</v>
      </c>
      <c r="I132" s="1035"/>
      <c r="J132" s="1036"/>
      <c r="K132" s="516" t="s">
        <v>881</v>
      </c>
      <c r="L132" s="521">
        <v>22</v>
      </c>
      <c r="M132" s="517" t="str">
        <f t="shared" si="68"/>
        <v>Y</v>
      </c>
      <c r="N132" s="514">
        <f t="shared" si="44"/>
        <v>60.4</v>
      </c>
      <c r="O132" s="518">
        <f t="shared" si="37"/>
        <v>0</v>
      </c>
      <c r="P132" s="680">
        <f>'KB Duct Parts'!$AE$3</f>
        <v>0</v>
      </c>
      <c r="Q132" s="681">
        <f t="shared" si="45"/>
        <v>0</v>
      </c>
      <c r="R132" s="682">
        <f t="shared" si="46"/>
        <v>0</v>
      </c>
      <c r="S132" s="716">
        <f t="shared" si="47"/>
        <v>0.35</v>
      </c>
      <c r="T132" s="679">
        <f t="shared" si="48"/>
        <v>0</v>
      </c>
      <c r="U132" s="679">
        <f t="shared" si="49"/>
        <v>0</v>
      </c>
      <c r="Y132" s="120"/>
      <c r="AE132" s="75"/>
      <c r="AF132" s="370">
        <v>22</v>
      </c>
      <c r="AG132" s="374"/>
      <c r="AH132" s="378"/>
      <c r="AI132" s="381"/>
      <c r="AJ132" s="386"/>
      <c r="AK132" s="391"/>
      <c r="AL132" s="386"/>
      <c r="AM132" s="363">
        <f t="shared" si="70"/>
        <v>1</v>
      </c>
      <c r="AN132" s="578">
        <v>60.4</v>
      </c>
      <c r="AO132" s="78">
        <f t="shared" si="50"/>
        <v>0</v>
      </c>
      <c r="AP132" s="78">
        <f t="shared" si="38"/>
        <v>0</v>
      </c>
      <c r="AQ132" s="78">
        <f t="shared" si="39"/>
        <v>0</v>
      </c>
      <c r="AR132" s="78">
        <f t="shared" si="40"/>
        <v>0</v>
      </c>
      <c r="AS132" s="78">
        <f t="shared" si="41"/>
        <v>0</v>
      </c>
      <c r="AT132" s="78">
        <f t="shared" si="42"/>
        <v>0</v>
      </c>
      <c r="AU132" s="74" t="s">
        <v>717</v>
      </c>
      <c r="AV132" s="115"/>
      <c r="AW132" s="395"/>
      <c r="AX132" s="395">
        <v>0</v>
      </c>
      <c r="AY132" s="395">
        <v>0</v>
      </c>
      <c r="AZ132" s="395">
        <v>0</v>
      </c>
      <c r="BA132" s="395">
        <v>0</v>
      </c>
      <c r="BB132" s="395">
        <v>0</v>
      </c>
      <c r="BC132" s="395">
        <v>0</v>
      </c>
      <c r="BD132" s="115"/>
      <c r="BE132" s="115"/>
      <c r="BF132" s="115"/>
      <c r="BG132" s="115"/>
      <c r="BH132" s="115"/>
      <c r="BI132" s="115"/>
      <c r="BJ132" s="115"/>
      <c r="BK132" s="115"/>
      <c r="BQ132" s="74" t="str">
        <f t="shared" si="51"/>
        <v xml:space="preserve"> </v>
      </c>
      <c r="BR132" s="120" t="str">
        <f t="shared" si="52"/>
        <v xml:space="preserve"> </v>
      </c>
      <c r="BS132" s="120" t="str">
        <f t="shared" si="53"/>
        <v xml:space="preserve"> </v>
      </c>
      <c r="BU132" s="74" t="str">
        <f t="shared" si="54"/>
        <v xml:space="preserve"> </v>
      </c>
      <c r="BV132" s="120" t="str">
        <f t="shared" si="55"/>
        <v xml:space="preserve"> </v>
      </c>
      <c r="BW132" s="120" t="str">
        <f t="shared" si="56"/>
        <v xml:space="preserve">  </v>
      </c>
      <c r="BY132" s="74" t="str">
        <f t="shared" si="57"/>
        <v xml:space="preserve"> </v>
      </c>
      <c r="BZ132" s="120" t="str">
        <f t="shared" si="58"/>
        <v xml:space="preserve"> </v>
      </c>
      <c r="CA132" s="120" t="str">
        <f t="shared" si="59"/>
        <v xml:space="preserve"> </v>
      </c>
      <c r="CC132" s="115" t="str">
        <f t="shared" si="60"/>
        <v xml:space="preserve"> </v>
      </c>
      <c r="CD132" s="120" t="str">
        <f t="shared" si="61"/>
        <v xml:space="preserve"> </v>
      </c>
      <c r="CE132" s="417" t="str">
        <f t="shared" si="62"/>
        <v xml:space="preserve"> </v>
      </c>
      <c r="CF132" s="115"/>
      <c r="CG132" s="115" t="str">
        <f t="shared" si="63"/>
        <v xml:space="preserve"> </v>
      </c>
      <c r="CH132" s="120" t="str">
        <f t="shared" si="64"/>
        <v xml:space="preserve"> </v>
      </c>
      <c r="CI132" s="417" t="str">
        <f t="shared" si="65"/>
        <v xml:space="preserve"> </v>
      </c>
      <c r="CJ132" s="115"/>
      <c r="CK132" s="115" t="str">
        <f t="shared" si="66"/>
        <v xml:space="preserve"> </v>
      </c>
      <c r="CL132" s="120" t="str">
        <f t="shared" si="67"/>
        <v xml:space="preserve"> </v>
      </c>
      <c r="CM132" s="417" t="str">
        <f t="shared" si="69"/>
        <v xml:space="preserve"> </v>
      </c>
      <c r="IS132" s="104">
        <v>36.4</v>
      </c>
    </row>
    <row r="133" spans="2:253" s="74" customFormat="1" ht="17.100000000000001" hidden="1" customHeight="1" x14ac:dyDescent="0.25">
      <c r="B133" s="504">
        <f>IF(AND('KB Duct Elbows'!G7&gt;0,'KB Duct Parts'!$BL$14=1),'KB Duct Elbows'!G7,0)</f>
        <v>0</v>
      </c>
      <c r="C133" s="525">
        <v>12503.45</v>
      </c>
      <c r="D133" s="526">
        <f t="shared" si="36"/>
        <v>12503.45</v>
      </c>
      <c r="E133" s="520" t="s">
        <v>483</v>
      </c>
      <c r="F133" s="508" t="str">
        <f t="shared" si="43"/>
        <v xml:space="preserve"> </v>
      </c>
      <c r="G133" s="509" t="s">
        <v>110</v>
      </c>
      <c r="H133" s="504" t="s">
        <v>923</v>
      </c>
      <c r="I133" s="1035"/>
      <c r="J133" s="1036"/>
      <c r="K133" s="516" t="s">
        <v>881</v>
      </c>
      <c r="L133" s="521">
        <v>22</v>
      </c>
      <c r="M133" s="517" t="str">
        <f t="shared" si="68"/>
        <v>Y</v>
      </c>
      <c r="N133" s="514">
        <f t="shared" si="44"/>
        <v>43</v>
      </c>
      <c r="O133" s="518">
        <f t="shared" si="37"/>
        <v>0</v>
      </c>
      <c r="P133" s="680">
        <f>'KB Duct Parts'!$AE$3</f>
        <v>0</v>
      </c>
      <c r="Q133" s="681">
        <f t="shared" si="45"/>
        <v>0</v>
      </c>
      <c r="R133" s="682">
        <f t="shared" si="46"/>
        <v>0</v>
      </c>
      <c r="S133" s="716">
        <f t="shared" si="47"/>
        <v>0.35</v>
      </c>
      <c r="T133" s="679">
        <f t="shared" si="48"/>
        <v>0</v>
      </c>
      <c r="U133" s="679">
        <f t="shared" si="49"/>
        <v>0</v>
      </c>
      <c r="Y133" s="120"/>
      <c r="AE133" s="75"/>
      <c r="AF133" s="370">
        <v>22</v>
      </c>
      <c r="AG133" s="374"/>
      <c r="AH133" s="378"/>
      <c r="AI133" s="381"/>
      <c r="AJ133" s="386"/>
      <c r="AK133" s="391"/>
      <c r="AL133" s="386"/>
      <c r="AM133" s="363">
        <f t="shared" si="70"/>
        <v>1</v>
      </c>
      <c r="AN133" s="578">
        <v>43</v>
      </c>
      <c r="AO133" s="78">
        <f t="shared" si="50"/>
        <v>0</v>
      </c>
      <c r="AP133" s="78">
        <f t="shared" si="38"/>
        <v>0</v>
      </c>
      <c r="AQ133" s="78">
        <f t="shared" si="39"/>
        <v>0</v>
      </c>
      <c r="AR133" s="78">
        <f t="shared" si="40"/>
        <v>0</v>
      </c>
      <c r="AS133" s="78">
        <f t="shared" si="41"/>
        <v>0</v>
      </c>
      <c r="AT133" s="78">
        <f t="shared" si="42"/>
        <v>0</v>
      </c>
      <c r="AU133" s="74" t="s">
        <v>717</v>
      </c>
      <c r="AV133" s="115"/>
      <c r="AW133" s="395"/>
      <c r="AX133" s="395">
        <v>0</v>
      </c>
      <c r="AY133" s="395">
        <v>0</v>
      </c>
      <c r="AZ133" s="395">
        <v>0</v>
      </c>
      <c r="BA133" s="395">
        <v>0</v>
      </c>
      <c r="BB133" s="395">
        <v>0</v>
      </c>
      <c r="BC133" s="395">
        <v>0</v>
      </c>
      <c r="BD133" s="115"/>
      <c r="BE133" s="115"/>
      <c r="BF133" s="115"/>
      <c r="BG133" s="115"/>
      <c r="BH133" s="115"/>
      <c r="BI133" s="115"/>
      <c r="BJ133" s="115"/>
      <c r="BK133" s="115"/>
      <c r="BQ133" s="74" t="str">
        <f t="shared" si="51"/>
        <v xml:space="preserve"> </v>
      </c>
      <c r="BR133" s="120" t="str">
        <f t="shared" si="52"/>
        <v xml:space="preserve"> </v>
      </c>
      <c r="BS133" s="120" t="str">
        <f t="shared" si="53"/>
        <v xml:space="preserve"> </v>
      </c>
      <c r="BU133" s="74" t="str">
        <f t="shared" si="54"/>
        <v xml:space="preserve"> </v>
      </c>
      <c r="BV133" s="120" t="str">
        <f t="shared" si="55"/>
        <v xml:space="preserve"> </v>
      </c>
      <c r="BW133" s="120" t="str">
        <f t="shared" si="56"/>
        <v xml:space="preserve">  </v>
      </c>
      <c r="BY133" s="74" t="str">
        <f t="shared" si="57"/>
        <v xml:space="preserve"> </v>
      </c>
      <c r="BZ133" s="120" t="str">
        <f t="shared" si="58"/>
        <v xml:space="preserve"> </v>
      </c>
      <c r="CA133" s="120" t="str">
        <f t="shared" si="59"/>
        <v xml:space="preserve"> </v>
      </c>
      <c r="CC133" s="115" t="str">
        <f t="shared" si="60"/>
        <v xml:space="preserve"> </v>
      </c>
      <c r="CD133" s="120" t="str">
        <f t="shared" si="61"/>
        <v xml:space="preserve"> </v>
      </c>
      <c r="CE133" s="417" t="str">
        <f t="shared" si="62"/>
        <v xml:space="preserve"> </v>
      </c>
      <c r="CF133" s="115"/>
      <c r="CG133" s="115" t="str">
        <f t="shared" si="63"/>
        <v xml:space="preserve"> </v>
      </c>
      <c r="CH133" s="120" t="str">
        <f t="shared" si="64"/>
        <v xml:space="preserve"> </v>
      </c>
      <c r="CI133" s="417" t="str">
        <f t="shared" si="65"/>
        <v xml:space="preserve"> </v>
      </c>
      <c r="CJ133" s="115"/>
      <c r="CK133" s="115" t="str">
        <f t="shared" si="66"/>
        <v xml:space="preserve"> </v>
      </c>
      <c r="CL133" s="120" t="str">
        <f t="shared" si="67"/>
        <v xml:space="preserve"> </v>
      </c>
      <c r="CM133" s="417" t="str">
        <f t="shared" si="69"/>
        <v xml:space="preserve"> </v>
      </c>
      <c r="IS133" s="121"/>
    </row>
    <row r="134" spans="2:253" s="74" customFormat="1" ht="17.100000000000001" hidden="1" customHeight="1" x14ac:dyDescent="0.25">
      <c r="B134" s="504">
        <f>IF(AND('KB Duct Elbows'!G8&gt;0,'KB Duct Parts'!$BL$14=1),'KB Duct Elbows'!G8,0)</f>
        <v>0</v>
      </c>
      <c r="C134" s="525">
        <v>12504.45</v>
      </c>
      <c r="D134" s="526">
        <f t="shared" si="36"/>
        <v>12504.45</v>
      </c>
      <c r="E134" s="520" t="s">
        <v>861</v>
      </c>
      <c r="F134" s="508" t="str">
        <f t="shared" si="43"/>
        <v xml:space="preserve"> </v>
      </c>
      <c r="G134" s="509" t="s">
        <v>110</v>
      </c>
      <c r="H134" s="504" t="s">
        <v>923</v>
      </c>
      <c r="I134" s="1035"/>
      <c r="J134" s="1036"/>
      <c r="K134" s="516" t="s">
        <v>881</v>
      </c>
      <c r="L134" s="521">
        <v>22</v>
      </c>
      <c r="M134" s="517" t="str">
        <f t="shared" si="68"/>
        <v>Y</v>
      </c>
      <c r="N134" s="514">
        <f t="shared" si="44"/>
        <v>39.9</v>
      </c>
      <c r="O134" s="518">
        <f t="shared" si="37"/>
        <v>0</v>
      </c>
      <c r="P134" s="680">
        <f>'KB Duct Parts'!$AE$3</f>
        <v>0</v>
      </c>
      <c r="Q134" s="681">
        <f t="shared" si="45"/>
        <v>0</v>
      </c>
      <c r="R134" s="682">
        <f t="shared" si="46"/>
        <v>0</v>
      </c>
      <c r="S134" s="716">
        <f t="shared" si="47"/>
        <v>0.35</v>
      </c>
      <c r="T134" s="679">
        <f t="shared" si="48"/>
        <v>0</v>
      </c>
      <c r="U134" s="679">
        <f t="shared" si="49"/>
        <v>0</v>
      </c>
      <c r="Y134" s="120"/>
      <c r="AE134" s="75"/>
      <c r="AF134" s="370">
        <v>22</v>
      </c>
      <c r="AG134" s="374"/>
      <c r="AH134" s="378"/>
      <c r="AI134" s="381"/>
      <c r="AJ134" s="386"/>
      <c r="AK134" s="391"/>
      <c r="AL134" s="386"/>
      <c r="AM134" s="363">
        <f t="shared" si="70"/>
        <v>1</v>
      </c>
      <c r="AN134" s="578">
        <v>39.9</v>
      </c>
      <c r="AO134" s="78">
        <f t="shared" si="50"/>
        <v>0</v>
      </c>
      <c r="AP134" s="78">
        <f t="shared" si="38"/>
        <v>0</v>
      </c>
      <c r="AQ134" s="78">
        <f t="shared" si="39"/>
        <v>0</v>
      </c>
      <c r="AR134" s="78">
        <f t="shared" si="40"/>
        <v>0</v>
      </c>
      <c r="AS134" s="78">
        <f t="shared" si="41"/>
        <v>0</v>
      </c>
      <c r="AT134" s="78">
        <f t="shared" si="42"/>
        <v>0</v>
      </c>
      <c r="AU134" s="74" t="s">
        <v>717</v>
      </c>
      <c r="AV134" s="115"/>
      <c r="AW134" s="395"/>
      <c r="AX134" s="395">
        <v>0</v>
      </c>
      <c r="AY134" s="395">
        <v>0</v>
      </c>
      <c r="AZ134" s="395">
        <v>0</v>
      </c>
      <c r="BA134" s="395">
        <v>0</v>
      </c>
      <c r="BB134" s="395">
        <v>0</v>
      </c>
      <c r="BC134" s="395">
        <v>0</v>
      </c>
      <c r="BD134" s="115"/>
      <c r="BE134" s="115"/>
      <c r="BF134" s="115"/>
      <c r="BG134" s="115"/>
      <c r="BH134" s="115"/>
      <c r="BI134" s="115"/>
      <c r="BJ134" s="115"/>
      <c r="BK134" s="115"/>
      <c r="BQ134" s="74" t="str">
        <f t="shared" si="51"/>
        <v xml:space="preserve"> </v>
      </c>
      <c r="BR134" s="120" t="str">
        <f t="shared" si="52"/>
        <v xml:space="preserve"> </v>
      </c>
      <c r="BS134" s="120" t="str">
        <f t="shared" si="53"/>
        <v xml:space="preserve"> </v>
      </c>
      <c r="BU134" s="74" t="str">
        <f t="shared" si="54"/>
        <v xml:space="preserve"> </v>
      </c>
      <c r="BV134" s="120" t="str">
        <f t="shared" si="55"/>
        <v xml:space="preserve"> </v>
      </c>
      <c r="BW134" s="120" t="str">
        <f t="shared" si="56"/>
        <v xml:space="preserve">  </v>
      </c>
      <c r="BY134" s="74" t="str">
        <f t="shared" si="57"/>
        <v xml:space="preserve"> </v>
      </c>
      <c r="BZ134" s="120" t="str">
        <f t="shared" si="58"/>
        <v xml:space="preserve"> </v>
      </c>
      <c r="CA134" s="120" t="str">
        <f t="shared" si="59"/>
        <v xml:space="preserve"> </v>
      </c>
      <c r="CC134" s="115" t="str">
        <f t="shared" si="60"/>
        <v xml:space="preserve"> </v>
      </c>
      <c r="CD134" s="120" t="str">
        <f t="shared" si="61"/>
        <v xml:space="preserve"> </v>
      </c>
      <c r="CE134" s="417" t="str">
        <f t="shared" si="62"/>
        <v xml:space="preserve"> </v>
      </c>
      <c r="CF134" s="115"/>
      <c r="CG134" s="115" t="str">
        <f t="shared" si="63"/>
        <v xml:space="preserve"> </v>
      </c>
      <c r="CH134" s="120" t="str">
        <f t="shared" si="64"/>
        <v xml:space="preserve"> </v>
      </c>
      <c r="CI134" s="417" t="str">
        <f t="shared" si="65"/>
        <v xml:space="preserve"> </v>
      </c>
      <c r="CJ134" s="115"/>
      <c r="CK134" s="115" t="str">
        <f t="shared" si="66"/>
        <v xml:space="preserve"> </v>
      </c>
      <c r="CL134" s="120" t="str">
        <f t="shared" si="67"/>
        <v xml:space="preserve"> </v>
      </c>
      <c r="CM134" s="417" t="str">
        <f t="shared" si="69"/>
        <v xml:space="preserve"> </v>
      </c>
      <c r="IS134" s="103">
        <v>24</v>
      </c>
    </row>
    <row r="135" spans="2:253" s="74" customFormat="1" ht="17.100000000000001" hidden="1" customHeight="1" x14ac:dyDescent="0.25">
      <c r="B135" s="504">
        <f>IF(AND('KB Duct Elbows'!G9&gt;0,'KB Duct Parts'!$BL$14=1),'KB Duct Elbows'!G9,0)</f>
        <v>0</v>
      </c>
      <c r="C135" s="525">
        <v>12505.45</v>
      </c>
      <c r="D135" s="526">
        <f t="shared" si="36"/>
        <v>12505.45</v>
      </c>
      <c r="E135" s="504" t="s">
        <v>862</v>
      </c>
      <c r="F135" s="508" t="str">
        <f t="shared" si="43"/>
        <v xml:space="preserve"> </v>
      </c>
      <c r="G135" s="509" t="s">
        <v>110</v>
      </c>
      <c r="H135" s="504" t="s">
        <v>923</v>
      </c>
      <c r="I135" s="1035"/>
      <c r="J135" s="1036"/>
      <c r="K135" s="516" t="s">
        <v>881</v>
      </c>
      <c r="L135" s="521">
        <v>22</v>
      </c>
      <c r="M135" s="517" t="str">
        <f t="shared" si="68"/>
        <v>Y</v>
      </c>
      <c r="N135" s="514">
        <f t="shared" si="44"/>
        <v>43.1</v>
      </c>
      <c r="O135" s="518">
        <f t="shared" si="37"/>
        <v>0</v>
      </c>
      <c r="P135" s="680">
        <f>'KB Duct Parts'!$AE$3</f>
        <v>0</v>
      </c>
      <c r="Q135" s="681">
        <f t="shared" si="45"/>
        <v>0</v>
      </c>
      <c r="R135" s="682">
        <f t="shared" si="46"/>
        <v>0</v>
      </c>
      <c r="S135" s="716">
        <f t="shared" si="47"/>
        <v>0.35</v>
      </c>
      <c r="T135" s="679">
        <f t="shared" si="48"/>
        <v>0</v>
      </c>
      <c r="U135" s="679">
        <f t="shared" si="49"/>
        <v>0</v>
      </c>
      <c r="Y135" s="120"/>
      <c r="AE135" s="75"/>
      <c r="AF135" s="370">
        <v>22</v>
      </c>
      <c r="AG135" s="374"/>
      <c r="AH135" s="378"/>
      <c r="AI135" s="381"/>
      <c r="AJ135" s="386"/>
      <c r="AK135" s="391"/>
      <c r="AL135" s="386"/>
      <c r="AM135" s="363">
        <f t="shared" si="70"/>
        <v>1</v>
      </c>
      <c r="AN135" s="578">
        <v>43.1</v>
      </c>
      <c r="AO135" s="78">
        <f t="shared" si="50"/>
        <v>0</v>
      </c>
      <c r="AP135" s="78">
        <f t="shared" si="38"/>
        <v>0</v>
      </c>
      <c r="AQ135" s="78">
        <f t="shared" si="39"/>
        <v>0</v>
      </c>
      <c r="AR135" s="78">
        <f t="shared" si="40"/>
        <v>0</v>
      </c>
      <c r="AS135" s="78">
        <f t="shared" si="41"/>
        <v>0</v>
      </c>
      <c r="AT135" s="78">
        <f t="shared" si="42"/>
        <v>0</v>
      </c>
      <c r="AU135" s="74" t="s">
        <v>717</v>
      </c>
      <c r="AV135" s="115"/>
      <c r="AW135" s="395"/>
      <c r="AX135" s="395">
        <v>0</v>
      </c>
      <c r="AY135" s="395">
        <v>0</v>
      </c>
      <c r="AZ135" s="395">
        <v>0</v>
      </c>
      <c r="BA135" s="395">
        <v>0</v>
      </c>
      <c r="BB135" s="395">
        <v>0</v>
      </c>
      <c r="BC135" s="395">
        <v>0</v>
      </c>
      <c r="BD135" s="115"/>
      <c r="BE135" s="115"/>
      <c r="BF135" s="115"/>
      <c r="BG135" s="115"/>
      <c r="BH135" s="115"/>
      <c r="BI135" s="115"/>
      <c r="BJ135" s="115"/>
      <c r="BK135" s="115"/>
      <c r="BQ135" s="74" t="str">
        <f t="shared" si="51"/>
        <v xml:space="preserve"> </v>
      </c>
      <c r="BR135" s="120" t="str">
        <f t="shared" si="52"/>
        <v xml:space="preserve"> </v>
      </c>
      <c r="BS135" s="120" t="str">
        <f t="shared" si="53"/>
        <v xml:space="preserve"> </v>
      </c>
      <c r="BU135" s="74" t="str">
        <f t="shared" si="54"/>
        <v xml:space="preserve"> </v>
      </c>
      <c r="BV135" s="120" t="str">
        <f t="shared" si="55"/>
        <v xml:space="preserve"> </v>
      </c>
      <c r="BW135" s="120" t="str">
        <f t="shared" si="56"/>
        <v xml:space="preserve">  </v>
      </c>
      <c r="BY135" s="74" t="str">
        <f t="shared" si="57"/>
        <v xml:space="preserve"> </v>
      </c>
      <c r="BZ135" s="120" t="str">
        <f t="shared" si="58"/>
        <v xml:space="preserve"> </v>
      </c>
      <c r="CA135" s="120" t="str">
        <f t="shared" si="59"/>
        <v xml:space="preserve"> </v>
      </c>
      <c r="CC135" s="115" t="str">
        <f t="shared" si="60"/>
        <v xml:space="preserve"> </v>
      </c>
      <c r="CD135" s="120" t="str">
        <f t="shared" si="61"/>
        <v xml:space="preserve"> </v>
      </c>
      <c r="CE135" s="417" t="str">
        <f t="shared" si="62"/>
        <v xml:space="preserve"> </v>
      </c>
      <c r="CF135" s="115"/>
      <c r="CG135" s="115" t="str">
        <f t="shared" si="63"/>
        <v xml:space="preserve"> </v>
      </c>
      <c r="CH135" s="120" t="str">
        <f t="shared" si="64"/>
        <v xml:space="preserve"> </v>
      </c>
      <c r="CI135" s="417" t="str">
        <f t="shared" si="65"/>
        <v xml:space="preserve"> </v>
      </c>
      <c r="CJ135" s="115"/>
      <c r="CK135" s="115" t="str">
        <f t="shared" si="66"/>
        <v xml:space="preserve"> </v>
      </c>
      <c r="CL135" s="120" t="str">
        <f t="shared" si="67"/>
        <v xml:space="preserve"> </v>
      </c>
      <c r="CM135" s="417" t="str">
        <f t="shared" si="69"/>
        <v xml:space="preserve"> </v>
      </c>
      <c r="IS135" s="103">
        <v>26</v>
      </c>
    </row>
    <row r="136" spans="2:253" s="74" customFormat="1" ht="17.100000000000001" hidden="1" customHeight="1" x14ac:dyDescent="0.25">
      <c r="B136" s="504">
        <f>IF(AND('KB Duct Elbows'!G10&gt;0,'KB Duct Parts'!$BL$14=1),'KB Duct Elbows'!G10,0)</f>
        <v>0</v>
      </c>
      <c r="C136" s="525">
        <v>12506.45</v>
      </c>
      <c r="D136" s="526">
        <f t="shared" si="36"/>
        <v>12506.45</v>
      </c>
      <c r="E136" s="504" t="s">
        <v>863</v>
      </c>
      <c r="F136" s="508" t="str">
        <f t="shared" si="43"/>
        <v xml:space="preserve"> </v>
      </c>
      <c r="G136" s="509" t="s">
        <v>110</v>
      </c>
      <c r="H136" s="504" t="s">
        <v>923</v>
      </c>
      <c r="I136" s="1035"/>
      <c r="J136" s="1036"/>
      <c r="K136" s="516" t="s">
        <v>881</v>
      </c>
      <c r="L136" s="521">
        <v>22</v>
      </c>
      <c r="M136" s="517" t="str">
        <f t="shared" si="68"/>
        <v>Y</v>
      </c>
      <c r="N136" s="514">
        <f t="shared" si="44"/>
        <v>51.7</v>
      </c>
      <c r="O136" s="518">
        <f t="shared" si="37"/>
        <v>0</v>
      </c>
      <c r="P136" s="680">
        <f>'KB Duct Parts'!$AE$3</f>
        <v>0</v>
      </c>
      <c r="Q136" s="681">
        <f t="shared" si="45"/>
        <v>0</v>
      </c>
      <c r="R136" s="682">
        <f t="shared" si="46"/>
        <v>0</v>
      </c>
      <c r="S136" s="716">
        <f t="shared" si="47"/>
        <v>0.35</v>
      </c>
      <c r="T136" s="679">
        <f t="shared" si="48"/>
        <v>0</v>
      </c>
      <c r="U136" s="679">
        <f t="shared" si="49"/>
        <v>0</v>
      </c>
      <c r="Y136" s="120"/>
      <c r="AE136" s="75"/>
      <c r="AF136" s="370">
        <v>22</v>
      </c>
      <c r="AG136" s="374"/>
      <c r="AH136" s="378"/>
      <c r="AI136" s="381"/>
      <c r="AJ136" s="386"/>
      <c r="AK136" s="391"/>
      <c r="AL136" s="386"/>
      <c r="AM136" s="363">
        <f t="shared" si="70"/>
        <v>1</v>
      </c>
      <c r="AN136" s="578">
        <v>51.7</v>
      </c>
      <c r="AO136" s="78">
        <f t="shared" si="50"/>
        <v>0</v>
      </c>
      <c r="AP136" s="78">
        <f t="shared" si="38"/>
        <v>0</v>
      </c>
      <c r="AQ136" s="78">
        <f t="shared" si="39"/>
        <v>0</v>
      </c>
      <c r="AR136" s="78">
        <f t="shared" si="40"/>
        <v>0</v>
      </c>
      <c r="AS136" s="78">
        <f t="shared" si="41"/>
        <v>0</v>
      </c>
      <c r="AT136" s="78">
        <f t="shared" si="42"/>
        <v>0</v>
      </c>
      <c r="AU136" s="74" t="s">
        <v>717</v>
      </c>
      <c r="AV136" s="115"/>
      <c r="AW136" s="395"/>
      <c r="AX136" s="395">
        <v>0</v>
      </c>
      <c r="AY136" s="395">
        <v>0</v>
      </c>
      <c r="AZ136" s="395">
        <v>0</v>
      </c>
      <c r="BA136" s="395">
        <v>0</v>
      </c>
      <c r="BB136" s="395">
        <v>0</v>
      </c>
      <c r="BC136" s="395">
        <v>0</v>
      </c>
      <c r="BD136" s="115"/>
      <c r="BE136" s="115"/>
      <c r="BF136" s="115"/>
      <c r="BG136" s="115"/>
      <c r="BH136" s="115"/>
      <c r="BI136" s="115"/>
      <c r="BJ136" s="115"/>
      <c r="BK136" s="115"/>
      <c r="BQ136" s="74" t="str">
        <f t="shared" si="51"/>
        <v xml:space="preserve"> </v>
      </c>
      <c r="BR136" s="120" t="str">
        <f t="shared" si="52"/>
        <v xml:space="preserve"> </v>
      </c>
      <c r="BS136" s="120" t="str">
        <f t="shared" si="53"/>
        <v xml:space="preserve"> </v>
      </c>
      <c r="BU136" s="74" t="str">
        <f t="shared" si="54"/>
        <v xml:space="preserve"> </v>
      </c>
      <c r="BV136" s="120" t="str">
        <f t="shared" si="55"/>
        <v xml:space="preserve"> </v>
      </c>
      <c r="BW136" s="120" t="str">
        <f t="shared" si="56"/>
        <v xml:space="preserve">  </v>
      </c>
      <c r="BY136" s="74" t="str">
        <f t="shared" si="57"/>
        <v xml:space="preserve"> </v>
      </c>
      <c r="BZ136" s="120" t="str">
        <f t="shared" si="58"/>
        <v xml:space="preserve"> </v>
      </c>
      <c r="CA136" s="120" t="str">
        <f t="shared" si="59"/>
        <v xml:space="preserve"> </v>
      </c>
      <c r="CC136" s="115" t="str">
        <f t="shared" si="60"/>
        <v xml:space="preserve"> </v>
      </c>
      <c r="CD136" s="120" t="str">
        <f t="shared" si="61"/>
        <v xml:space="preserve"> </v>
      </c>
      <c r="CE136" s="417" t="str">
        <f t="shared" si="62"/>
        <v xml:space="preserve"> </v>
      </c>
      <c r="CF136" s="115"/>
      <c r="CG136" s="115" t="str">
        <f t="shared" si="63"/>
        <v xml:space="preserve"> </v>
      </c>
      <c r="CH136" s="120" t="str">
        <f t="shared" si="64"/>
        <v xml:space="preserve"> </v>
      </c>
      <c r="CI136" s="417" t="str">
        <f t="shared" si="65"/>
        <v xml:space="preserve"> </v>
      </c>
      <c r="CJ136" s="115"/>
      <c r="CK136" s="115" t="str">
        <f t="shared" si="66"/>
        <v xml:space="preserve"> </v>
      </c>
      <c r="CL136" s="120" t="str">
        <f t="shared" si="67"/>
        <v xml:space="preserve"> </v>
      </c>
      <c r="CM136" s="417" t="str">
        <f t="shared" si="69"/>
        <v xml:space="preserve"> </v>
      </c>
      <c r="IS136" s="103">
        <v>31.2</v>
      </c>
    </row>
    <row r="137" spans="2:253" s="74" customFormat="1" ht="17.100000000000001" hidden="1" customHeight="1" x14ac:dyDescent="0.25">
      <c r="B137" s="504">
        <f>IF(AND('KB Duct Elbows'!H7&gt;0,'KB Duct Parts'!$BL$14=1),'KB Duct Elbows'!H7,0)</f>
        <v>0</v>
      </c>
      <c r="C137" s="525">
        <v>12503.3</v>
      </c>
      <c r="D137" s="526">
        <f t="shared" si="36"/>
        <v>12503.3</v>
      </c>
      <c r="E137" s="520" t="s">
        <v>483</v>
      </c>
      <c r="F137" s="508" t="str">
        <f t="shared" si="43"/>
        <v xml:space="preserve"> </v>
      </c>
      <c r="G137" s="509" t="s">
        <v>111</v>
      </c>
      <c r="H137" s="504" t="s">
        <v>923</v>
      </c>
      <c r="I137" s="1035"/>
      <c r="J137" s="1036"/>
      <c r="K137" s="516" t="s">
        <v>881</v>
      </c>
      <c r="L137" s="521">
        <v>22</v>
      </c>
      <c r="M137" s="517" t="str">
        <f t="shared" si="68"/>
        <v>Y</v>
      </c>
      <c r="N137" s="514">
        <f t="shared" si="44"/>
        <v>39.200000000000003</v>
      </c>
      <c r="O137" s="518">
        <f t="shared" si="37"/>
        <v>0</v>
      </c>
      <c r="P137" s="680">
        <f>'KB Duct Parts'!$AE$3</f>
        <v>0</v>
      </c>
      <c r="Q137" s="681">
        <f t="shared" si="45"/>
        <v>0</v>
      </c>
      <c r="R137" s="682">
        <f t="shared" si="46"/>
        <v>0</v>
      </c>
      <c r="S137" s="716">
        <f t="shared" si="47"/>
        <v>0.35</v>
      </c>
      <c r="T137" s="679">
        <f t="shared" si="48"/>
        <v>0</v>
      </c>
      <c r="U137" s="679">
        <f t="shared" si="49"/>
        <v>0</v>
      </c>
      <c r="Y137" s="120"/>
      <c r="AE137" s="75"/>
      <c r="AF137" s="370">
        <v>22</v>
      </c>
      <c r="AG137" s="374"/>
      <c r="AH137" s="378"/>
      <c r="AI137" s="381"/>
      <c r="AJ137" s="386"/>
      <c r="AK137" s="391"/>
      <c r="AL137" s="386"/>
      <c r="AM137" s="363">
        <f t="shared" si="70"/>
        <v>1</v>
      </c>
      <c r="AN137" s="578">
        <v>39.200000000000003</v>
      </c>
      <c r="AO137" s="78">
        <f t="shared" si="50"/>
        <v>0</v>
      </c>
      <c r="AP137" s="78">
        <f t="shared" si="38"/>
        <v>0</v>
      </c>
      <c r="AQ137" s="78">
        <f t="shared" si="39"/>
        <v>0</v>
      </c>
      <c r="AR137" s="78">
        <f t="shared" si="40"/>
        <v>0</v>
      </c>
      <c r="AS137" s="78">
        <f t="shared" si="41"/>
        <v>0</v>
      </c>
      <c r="AT137" s="78">
        <f t="shared" si="42"/>
        <v>0</v>
      </c>
      <c r="AU137" s="74" t="s">
        <v>717</v>
      </c>
      <c r="AV137" s="115"/>
      <c r="AW137" s="395"/>
      <c r="AX137" s="395">
        <v>0</v>
      </c>
      <c r="AY137" s="395">
        <v>0</v>
      </c>
      <c r="AZ137" s="395">
        <v>0</v>
      </c>
      <c r="BA137" s="395">
        <v>0</v>
      </c>
      <c r="BB137" s="395">
        <v>0</v>
      </c>
      <c r="BC137" s="395">
        <v>0</v>
      </c>
      <c r="BD137" s="115"/>
      <c r="BE137" s="115"/>
      <c r="BF137" s="115"/>
      <c r="BG137" s="115"/>
      <c r="BH137" s="115"/>
      <c r="BI137" s="115"/>
      <c r="BJ137" s="115"/>
      <c r="BK137" s="115"/>
      <c r="BQ137" s="74" t="str">
        <f t="shared" si="51"/>
        <v xml:space="preserve"> </v>
      </c>
      <c r="BR137" s="120" t="str">
        <f t="shared" si="52"/>
        <v xml:space="preserve"> </v>
      </c>
      <c r="BS137" s="120" t="str">
        <f t="shared" si="53"/>
        <v xml:space="preserve"> </v>
      </c>
      <c r="BU137" s="74" t="str">
        <f t="shared" si="54"/>
        <v xml:space="preserve"> </v>
      </c>
      <c r="BV137" s="120" t="str">
        <f t="shared" si="55"/>
        <v xml:space="preserve"> </v>
      </c>
      <c r="BW137" s="120" t="str">
        <f t="shared" si="56"/>
        <v xml:space="preserve">  </v>
      </c>
      <c r="BY137" s="74" t="str">
        <f t="shared" si="57"/>
        <v xml:space="preserve"> </v>
      </c>
      <c r="BZ137" s="120" t="str">
        <f t="shared" si="58"/>
        <v xml:space="preserve"> </v>
      </c>
      <c r="CA137" s="120" t="str">
        <f t="shared" si="59"/>
        <v xml:space="preserve"> </v>
      </c>
      <c r="CC137" s="115" t="str">
        <f t="shared" si="60"/>
        <v xml:space="preserve"> </v>
      </c>
      <c r="CD137" s="120" t="str">
        <f t="shared" si="61"/>
        <v xml:space="preserve"> </v>
      </c>
      <c r="CE137" s="417" t="str">
        <f t="shared" si="62"/>
        <v xml:space="preserve"> </v>
      </c>
      <c r="CF137" s="115"/>
      <c r="CG137" s="115" t="str">
        <f t="shared" si="63"/>
        <v xml:space="preserve"> </v>
      </c>
      <c r="CH137" s="120" t="str">
        <f t="shared" si="64"/>
        <v xml:space="preserve"> </v>
      </c>
      <c r="CI137" s="417" t="str">
        <f t="shared" si="65"/>
        <v xml:space="preserve"> </v>
      </c>
      <c r="CJ137" s="115"/>
      <c r="CK137" s="115" t="str">
        <f t="shared" si="66"/>
        <v xml:space="preserve"> </v>
      </c>
      <c r="CL137" s="120" t="str">
        <f t="shared" si="67"/>
        <v xml:space="preserve"> </v>
      </c>
      <c r="CM137" s="417" t="str">
        <f t="shared" si="69"/>
        <v xml:space="preserve"> </v>
      </c>
      <c r="IS137" s="121"/>
    </row>
    <row r="138" spans="2:253" s="74" customFormat="1" ht="17.100000000000001" hidden="1" customHeight="1" x14ac:dyDescent="0.25">
      <c r="B138" s="504">
        <f>IF(AND('KB Duct Elbows'!H8&gt;0,'KB Duct Parts'!$BL$14=1),'KB Duct Elbows'!H8,0)</f>
        <v>0</v>
      </c>
      <c r="C138" s="525">
        <v>12504.3</v>
      </c>
      <c r="D138" s="526">
        <f t="shared" si="36"/>
        <v>12504.3</v>
      </c>
      <c r="E138" s="520" t="s">
        <v>861</v>
      </c>
      <c r="F138" s="508" t="str">
        <f t="shared" si="43"/>
        <v xml:space="preserve"> </v>
      </c>
      <c r="G138" s="509" t="s">
        <v>111</v>
      </c>
      <c r="H138" s="504" t="s">
        <v>923</v>
      </c>
      <c r="I138" s="1035"/>
      <c r="J138" s="1036"/>
      <c r="K138" s="516" t="s">
        <v>881</v>
      </c>
      <c r="L138" s="521">
        <v>22</v>
      </c>
      <c r="M138" s="517" t="str">
        <f t="shared" si="68"/>
        <v>Y</v>
      </c>
      <c r="N138" s="514">
        <f t="shared" si="44"/>
        <v>39.200000000000003</v>
      </c>
      <c r="O138" s="518">
        <f t="shared" si="37"/>
        <v>0</v>
      </c>
      <c r="P138" s="680">
        <f>'KB Duct Parts'!$AE$3</f>
        <v>0</v>
      </c>
      <c r="Q138" s="681">
        <f t="shared" si="45"/>
        <v>0</v>
      </c>
      <c r="R138" s="682">
        <f t="shared" si="46"/>
        <v>0</v>
      </c>
      <c r="S138" s="716">
        <f t="shared" si="47"/>
        <v>0.35</v>
      </c>
      <c r="T138" s="679">
        <f t="shared" si="48"/>
        <v>0</v>
      </c>
      <c r="U138" s="679">
        <f t="shared" si="49"/>
        <v>0</v>
      </c>
      <c r="Y138" s="120"/>
      <c r="AE138" s="75"/>
      <c r="AF138" s="370">
        <v>22</v>
      </c>
      <c r="AG138" s="374"/>
      <c r="AH138" s="378"/>
      <c r="AI138" s="381"/>
      <c r="AJ138" s="386"/>
      <c r="AK138" s="391"/>
      <c r="AL138" s="386"/>
      <c r="AM138" s="363">
        <f t="shared" si="70"/>
        <v>1</v>
      </c>
      <c r="AN138" s="578">
        <v>39.200000000000003</v>
      </c>
      <c r="AO138" s="78">
        <f t="shared" si="50"/>
        <v>0</v>
      </c>
      <c r="AP138" s="78">
        <f t="shared" si="38"/>
        <v>0</v>
      </c>
      <c r="AQ138" s="78">
        <f t="shared" si="39"/>
        <v>0</v>
      </c>
      <c r="AR138" s="78">
        <f t="shared" si="40"/>
        <v>0</v>
      </c>
      <c r="AS138" s="78">
        <f t="shared" si="41"/>
        <v>0</v>
      </c>
      <c r="AT138" s="78">
        <f t="shared" si="42"/>
        <v>0</v>
      </c>
      <c r="AU138" s="74" t="s">
        <v>717</v>
      </c>
      <c r="AV138" s="115"/>
      <c r="AW138" s="395"/>
      <c r="AX138" s="395">
        <v>0</v>
      </c>
      <c r="AY138" s="395">
        <v>0</v>
      </c>
      <c r="AZ138" s="395">
        <v>0</v>
      </c>
      <c r="BA138" s="395">
        <v>0</v>
      </c>
      <c r="BB138" s="395">
        <v>0</v>
      </c>
      <c r="BC138" s="395">
        <v>0</v>
      </c>
      <c r="BD138" s="115"/>
      <c r="BE138" s="115"/>
      <c r="BF138" s="115"/>
      <c r="BG138" s="115"/>
      <c r="BH138" s="115"/>
      <c r="BI138" s="115"/>
      <c r="BJ138" s="115"/>
      <c r="BK138" s="115"/>
      <c r="BQ138" s="74" t="str">
        <f t="shared" si="51"/>
        <v xml:space="preserve"> </v>
      </c>
      <c r="BR138" s="120" t="str">
        <f t="shared" si="52"/>
        <v xml:space="preserve"> </v>
      </c>
      <c r="BS138" s="120" t="str">
        <f t="shared" si="53"/>
        <v xml:space="preserve"> </v>
      </c>
      <c r="BU138" s="74" t="str">
        <f t="shared" si="54"/>
        <v xml:space="preserve"> </v>
      </c>
      <c r="BV138" s="120" t="str">
        <f t="shared" si="55"/>
        <v xml:space="preserve"> </v>
      </c>
      <c r="BW138" s="120" t="str">
        <f t="shared" si="56"/>
        <v xml:space="preserve">  </v>
      </c>
      <c r="BY138" s="74" t="str">
        <f t="shared" si="57"/>
        <v xml:space="preserve"> </v>
      </c>
      <c r="BZ138" s="120" t="str">
        <f t="shared" si="58"/>
        <v xml:space="preserve"> </v>
      </c>
      <c r="CA138" s="120" t="str">
        <f t="shared" si="59"/>
        <v xml:space="preserve"> </v>
      </c>
      <c r="CC138" s="115" t="str">
        <f t="shared" si="60"/>
        <v xml:space="preserve"> </v>
      </c>
      <c r="CD138" s="120" t="str">
        <f t="shared" si="61"/>
        <v xml:space="preserve"> </v>
      </c>
      <c r="CE138" s="417" t="str">
        <f t="shared" si="62"/>
        <v xml:space="preserve"> </v>
      </c>
      <c r="CF138" s="115"/>
      <c r="CG138" s="115" t="str">
        <f t="shared" si="63"/>
        <v xml:space="preserve"> </v>
      </c>
      <c r="CH138" s="120" t="str">
        <f t="shared" si="64"/>
        <v xml:space="preserve"> </v>
      </c>
      <c r="CI138" s="417" t="str">
        <f t="shared" si="65"/>
        <v xml:space="preserve"> </v>
      </c>
      <c r="CJ138" s="115"/>
      <c r="CK138" s="115" t="str">
        <f t="shared" si="66"/>
        <v xml:space="preserve"> </v>
      </c>
      <c r="CL138" s="120" t="str">
        <f t="shared" si="67"/>
        <v xml:space="preserve"> </v>
      </c>
      <c r="CM138" s="417" t="str">
        <f t="shared" si="69"/>
        <v xml:space="preserve"> </v>
      </c>
      <c r="IS138" s="103">
        <v>23.6</v>
      </c>
    </row>
    <row r="139" spans="2:253" s="74" customFormat="1" ht="17.100000000000001" hidden="1" customHeight="1" x14ac:dyDescent="0.25">
      <c r="B139" s="504">
        <f>IF(AND('KB Duct Elbows'!H9&gt;0,'KB Duct Parts'!$BL$14=1),'KB Duct Elbows'!H9,0)</f>
        <v>0</v>
      </c>
      <c r="C139" s="525">
        <v>12505.3</v>
      </c>
      <c r="D139" s="526">
        <f t="shared" si="36"/>
        <v>12505.3</v>
      </c>
      <c r="E139" s="504" t="s">
        <v>862</v>
      </c>
      <c r="F139" s="508" t="str">
        <f t="shared" si="43"/>
        <v xml:space="preserve"> </v>
      </c>
      <c r="G139" s="509" t="s">
        <v>111</v>
      </c>
      <c r="H139" s="504" t="s">
        <v>923</v>
      </c>
      <c r="I139" s="1035"/>
      <c r="J139" s="1036"/>
      <c r="K139" s="516" t="s">
        <v>881</v>
      </c>
      <c r="L139" s="521">
        <v>22</v>
      </c>
      <c r="M139" s="517" t="str">
        <f t="shared" si="68"/>
        <v>Y</v>
      </c>
      <c r="N139" s="514">
        <f t="shared" si="44"/>
        <v>43.1</v>
      </c>
      <c r="O139" s="518">
        <f t="shared" si="37"/>
        <v>0</v>
      </c>
      <c r="P139" s="680">
        <f>'KB Duct Parts'!$AE$3</f>
        <v>0</v>
      </c>
      <c r="Q139" s="681">
        <f t="shared" si="45"/>
        <v>0</v>
      </c>
      <c r="R139" s="682">
        <f t="shared" si="46"/>
        <v>0</v>
      </c>
      <c r="S139" s="716">
        <f t="shared" si="47"/>
        <v>0.35</v>
      </c>
      <c r="T139" s="679">
        <f t="shared" si="48"/>
        <v>0</v>
      </c>
      <c r="U139" s="679">
        <f t="shared" si="49"/>
        <v>0</v>
      </c>
      <c r="Y139" s="120"/>
      <c r="AE139" s="75"/>
      <c r="AF139" s="370">
        <v>22</v>
      </c>
      <c r="AG139" s="374"/>
      <c r="AH139" s="378"/>
      <c r="AI139" s="381"/>
      <c r="AJ139" s="386"/>
      <c r="AK139" s="391"/>
      <c r="AL139" s="386"/>
      <c r="AM139" s="363">
        <f t="shared" si="70"/>
        <v>1</v>
      </c>
      <c r="AN139" s="578">
        <v>43.1</v>
      </c>
      <c r="AO139" s="78">
        <f t="shared" si="50"/>
        <v>0</v>
      </c>
      <c r="AP139" s="78">
        <f t="shared" si="38"/>
        <v>0</v>
      </c>
      <c r="AQ139" s="78">
        <f t="shared" si="39"/>
        <v>0</v>
      </c>
      <c r="AR139" s="78">
        <f t="shared" si="40"/>
        <v>0</v>
      </c>
      <c r="AS139" s="78">
        <f t="shared" si="41"/>
        <v>0</v>
      </c>
      <c r="AT139" s="78">
        <f t="shared" si="42"/>
        <v>0</v>
      </c>
      <c r="AU139" s="74" t="s">
        <v>717</v>
      </c>
      <c r="AV139" s="115"/>
      <c r="AW139" s="395"/>
      <c r="AX139" s="395">
        <v>0</v>
      </c>
      <c r="AY139" s="395">
        <v>0</v>
      </c>
      <c r="AZ139" s="395">
        <v>0</v>
      </c>
      <c r="BA139" s="395">
        <v>0</v>
      </c>
      <c r="BB139" s="395">
        <v>0</v>
      </c>
      <c r="BC139" s="395">
        <v>0</v>
      </c>
      <c r="BD139" s="115"/>
      <c r="BE139" s="115"/>
      <c r="BF139" s="115"/>
      <c r="BG139" s="115"/>
      <c r="BH139" s="115"/>
      <c r="BI139" s="115"/>
      <c r="BJ139" s="115"/>
      <c r="BK139" s="115"/>
      <c r="BQ139" s="74" t="str">
        <f t="shared" si="51"/>
        <v xml:space="preserve"> </v>
      </c>
      <c r="BR139" s="120" t="str">
        <f t="shared" si="52"/>
        <v xml:space="preserve"> </v>
      </c>
      <c r="BS139" s="120" t="str">
        <f t="shared" si="53"/>
        <v xml:space="preserve"> </v>
      </c>
      <c r="BU139" s="74" t="str">
        <f t="shared" si="54"/>
        <v xml:space="preserve"> </v>
      </c>
      <c r="BV139" s="120" t="str">
        <f t="shared" si="55"/>
        <v xml:space="preserve"> </v>
      </c>
      <c r="BW139" s="120" t="str">
        <f t="shared" si="56"/>
        <v xml:space="preserve">  </v>
      </c>
      <c r="BY139" s="74" t="str">
        <f t="shared" si="57"/>
        <v xml:space="preserve"> </v>
      </c>
      <c r="BZ139" s="120" t="str">
        <f t="shared" si="58"/>
        <v xml:space="preserve"> </v>
      </c>
      <c r="CA139" s="120" t="str">
        <f t="shared" si="59"/>
        <v xml:space="preserve"> </v>
      </c>
      <c r="CC139" s="115" t="str">
        <f t="shared" si="60"/>
        <v xml:space="preserve"> </v>
      </c>
      <c r="CD139" s="120" t="str">
        <f t="shared" si="61"/>
        <v xml:space="preserve"> </v>
      </c>
      <c r="CE139" s="417" t="str">
        <f t="shared" si="62"/>
        <v xml:space="preserve"> </v>
      </c>
      <c r="CF139" s="115"/>
      <c r="CG139" s="115" t="str">
        <f t="shared" si="63"/>
        <v xml:space="preserve"> </v>
      </c>
      <c r="CH139" s="120" t="str">
        <f t="shared" si="64"/>
        <v xml:space="preserve"> </v>
      </c>
      <c r="CI139" s="417" t="str">
        <f t="shared" si="65"/>
        <v xml:space="preserve"> </v>
      </c>
      <c r="CJ139" s="115"/>
      <c r="CK139" s="115" t="str">
        <f t="shared" si="66"/>
        <v xml:space="preserve"> </v>
      </c>
      <c r="CL139" s="120" t="str">
        <f t="shared" si="67"/>
        <v xml:space="preserve"> </v>
      </c>
      <c r="CM139" s="417" t="str">
        <f t="shared" si="69"/>
        <v xml:space="preserve"> </v>
      </c>
      <c r="IS139" s="103">
        <v>26</v>
      </c>
    </row>
    <row r="140" spans="2:253" s="74" customFormat="1" ht="17.100000000000001" hidden="1" customHeight="1" thickBot="1" x14ac:dyDescent="0.3">
      <c r="B140" s="504">
        <f>IF(AND('KB Duct Elbows'!H10&gt;0,'KB Duct Parts'!$BL$14=1),'KB Duct Elbows'!H10,0)</f>
        <v>0</v>
      </c>
      <c r="C140" s="525">
        <v>12506.3</v>
      </c>
      <c r="D140" s="526">
        <f t="shared" si="36"/>
        <v>12506.3</v>
      </c>
      <c r="E140" s="504" t="s">
        <v>863</v>
      </c>
      <c r="F140" s="508" t="str">
        <f t="shared" si="43"/>
        <v xml:space="preserve"> </v>
      </c>
      <c r="G140" s="509" t="s">
        <v>111</v>
      </c>
      <c r="H140" s="504" t="s">
        <v>923</v>
      </c>
      <c r="I140" s="1035"/>
      <c r="J140" s="1036"/>
      <c r="K140" s="516" t="s">
        <v>881</v>
      </c>
      <c r="L140" s="521">
        <v>22</v>
      </c>
      <c r="M140" s="517" t="str">
        <f t="shared" si="68"/>
        <v>Y</v>
      </c>
      <c r="N140" s="514">
        <f t="shared" si="44"/>
        <v>53.2</v>
      </c>
      <c r="O140" s="518">
        <f t="shared" si="37"/>
        <v>0</v>
      </c>
      <c r="P140" s="680">
        <f>'KB Duct Parts'!$AE$3</f>
        <v>0</v>
      </c>
      <c r="Q140" s="681">
        <f t="shared" si="45"/>
        <v>0</v>
      </c>
      <c r="R140" s="682">
        <f t="shared" si="46"/>
        <v>0</v>
      </c>
      <c r="S140" s="716">
        <f t="shared" si="47"/>
        <v>0.35</v>
      </c>
      <c r="T140" s="679">
        <f t="shared" si="48"/>
        <v>0</v>
      </c>
      <c r="U140" s="679">
        <f t="shared" si="49"/>
        <v>0</v>
      </c>
      <c r="Y140" s="120"/>
      <c r="AE140" s="75"/>
      <c r="AF140" s="370">
        <v>22</v>
      </c>
      <c r="AG140" s="374"/>
      <c r="AH140" s="378"/>
      <c r="AI140" s="381"/>
      <c r="AJ140" s="386"/>
      <c r="AK140" s="391"/>
      <c r="AL140" s="386"/>
      <c r="AM140" s="363">
        <f t="shared" si="70"/>
        <v>1</v>
      </c>
      <c r="AN140" s="578">
        <v>53.2</v>
      </c>
      <c r="AO140" s="78">
        <f t="shared" si="50"/>
        <v>0</v>
      </c>
      <c r="AP140" s="78">
        <f t="shared" si="38"/>
        <v>0</v>
      </c>
      <c r="AQ140" s="78">
        <f t="shared" si="39"/>
        <v>0</v>
      </c>
      <c r="AR140" s="78">
        <f t="shared" si="40"/>
        <v>0</v>
      </c>
      <c r="AS140" s="78">
        <f t="shared" si="41"/>
        <v>0</v>
      </c>
      <c r="AT140" s="78">
        <f t="shared" si="42"/>
        <v>0</v>
      </c>
      <c r="AU140" s="74" t="s">
        <v>717</v>
      </c>
      <c r="AV140" s="115"/>
      <c r="AW140" s="395"/>
      <c r="AX140" s="395">
        <v>0</v>
      </c>
      <c r="AY140" s="395">
        <v>0</v>
      </c>
      <c r="AZ140" s="395">
        <v>0</v>
      </c>
      <c r="BA140" s="395">
        <v>0</v>
      </c>
      <c r="BB140" s="395">
        <v>0</v>
      </c>
      <c r="BC140" s="395">
        <v>0</v>
      </c>
      <c r="BD140" s="115"/>
      <c r="BE140" s="115"/>
      <c r="BF140" s="115"/>
      <c r="BG140" s="115"/>
      <c r="BH140" s="115"/>
      <c r="BI140" s="115"/>
      <c r="BJ140" s="115"/>
      <c r="BK140" s="115"/>
      <c r="BQ140" s="74" t="str">
        <f t="shared" si="51"/>
        <v xml:space="preserve"> </v>
      </c>
      <c r="BR140" s="120" t="str">
        <f t="shared" si="52"/>
        <v xml:space="preserve"> </v>
      </c>
      <c r="BS140" s="120" t="str">
        <f t="shared" si="53"/>
        <v xml:space="preserve"> </v>
      </c>
      <c r="BU140" s="74" t="str">
        <f t="shared" si="54"/>
        <v xml:space="preserve"> </v>
      </c>
      <c r="BV140" s="120" t="str">
        <f t="shared" si="55"/>
        <v xml:space="preserve"> </v>
      </c>
      <c r="BW140" s="120" t="str">
        <f t="shared" si="56"/>
        <v xml:space="preserve">  </v>
      </c>
      <c r="BY140" s="74" t="str">
        <f t="shared" si="57"/>
        <v xml:space="preserve"> </v>
      </c>
      <c r="BZ140" s="120" t="str">
        <f t="shared" si="58"/>
        <v xml:space="preserve"> </v>
      </c>
      <c r="CA140" s="120" t="str">
        <f t="shared" si="59"/>
        <v xml:space="preserve"> </v>
      </c>
      <c r="CC140" s="115" t="str">
        <f t="shared" si="60"/>
        <v xml:space="preserve"> </v>
      </c>
      <c r="CD140" s="120" t="str">
        <f t="shared" si="61"/>
        <v xml:space="preserve"> </v>
      </c>
      <c r="CE140" s="417" t="str">
        <f t="shared" si="62"/>
        <v xml:space="preserve"> </v>
      </c>
      <c r="CF140" s="115"/>
      <c r="CG140" s="115" t="str">
        <f t="shared" si="63"/>
        <v xml:space="preserve"> </v>
      </c>
      <c r="CH140" s="120" t="str">
        <f t="shared" si="64"/>
        <v xml:space="preserve"> </v>
      </c>
      <c r="CI140" s="417" t="str">
        <f t="shared" si="65"/>
        <v xml:space="preserve"> </v>
      </c>
      <c r="CJ140" s="115"/>
      <c r="CK140" s="115" t="str">
        <f t="shared" si="66"/>
        <v xml:space="preserve"> </v>
      </c>
      <c r="CL140" s="120" t="str">
        <f t="shared" si="67"/>
        <v xml:space="preserve"> </v>
      </c>
      <c r="CM140" s="417" t="str">
        <f t="shared" si="69"/>
        <v xml:space="preserve"> </v>
      </c>
      <c r="IS140" s="103">
        <v>32</v>
      </c>
    </row>
    <row r="141" spans="2:253" s="74" customFormat="1" ht="17.100000000000001" hidden="1" customHeight="1" thickTop="1" x14ac:dyDescent="0.25">
      <c r="B141" s="504">
        <f>IF('KB Duct Parts'!$BL$14=1,'KB Duct Elbows'!AQ11,0)</f>
        <v>0</v>
      </c>
      <c r="C141" s="525">
        <v>12507.9</v>
      </c>
      <c r="D141" s="526">
        <f t="shared" si="36"/>
        <v>12507.9</v>
      </c>
      <c r="E141" s="504" t="s">
        <v>864</v>
      </c>
      <c r="F141" s="508" t="str">
        <f t="shared" si="43"/>
        <v xml:space="preserve"> </v>
      </c>
      <c r="G141" s="509" t="s">
        <v>681</v>
      </c>
      <c r="H141" s="504" t="s">
        <v>923</v>
      </c>
      <c r="I141" s="1035" t="str">
        <f t="shared" ref="I141:I146" si="71">IF(L141&gt;16,"Gore Locked Segment",IF(L141=16,"Overlapped/Swedged Segments",IF(L141&lt;16,"Welded Segments")))</f>
        <v>Gore Locked Segment</v>
      </c>
      <c r="J141" s="1036"/>
      <c r="K141" s="516" t="s">
        <v>881</v>
      </c>
      <c r="L141" s="521">
        <v>20</v>
      </c>
      <c r="M141" s="517" t="str">
        <f t="shared" si="68"/>
        <v>Y</v>
      </c>
      <c r="N141" s="514">
        <f t="shared" si="44"/>
        <v>92.6</v>
      </c>
      <c r="O141" s="518">
        <f t="shared" si="37"/>
        <v>0</v>
      </c>
      <c r="P141" s="680">
        <f>'KB Duct Parts'!$AE$3</f>
        <v>0</v>
      </c>
      <c r="Q141" s="681">
        <f t="shared" si="45"/>
        <v>0</v>
      </c>
      <c r="R141" s="682">
        <f t="shared" si="46"/>
        <v>0</v>
      </c>
      <c r="S141" s="716">
        <f t="shared" si="47"/>
        <v>0.35</v>
      </c>
      <c r="T141" s="679">
        <f t="shared" si="48"/>
        <v>0</v>
      </c>
      <c r="U141" s="679">
        <f t="shared" si="49"/>
        <v>0</v>
      </c>
      <c r="Y141" s="120"/>
      <c r="AE141" s="75"/>
      <c r="AF141" s="370">
        <v>20</v>
      </c>
      <c r="AG141" s="374">
        <v>18</v>
      </c>
      <c r="AH141" s="378">
        <v>16</v>
      </c>
      <c r="AI141" s="381">
        <v>14</v>
      </c>
      <c r="AJ141" s="386">
        <v>12</v>
      </c>
      <c r="AK141" s="391">
        <v>10</v>
      </c>
      <c r="AL141" s="386"/>
      <c r="AM141" s="363">
        <f t="shared" si="70"/>
        <v>1</v>
      </c>
      <c r="AN141" s="578">
        <v>92.6</v>
      </c>
      <c r="AO141" s="120">
        <f t="shared" si="50"/>
        <v>111.11999999999999</v>
      </c>
      <c r="AP141" s="120">
        <f t="shared" si="38"/>
        <v>125.01</v>
      </c>
      <c r="AQ141" s="120">
        <f t="shared" si="39"/>
        <v>180.57</v>
      </c>
      <c r="AR141" s="120">
        <f t="shared" si="40"/>
        <v>203.72</v>
      </c>
      <c r="AS141" s="120">
        <f t="shared" si="41"/>
        <v>231.5</v>
      </c>
      <c r="AT141" s="120">
        <f t="shared" si="42"/>
        <v>0</v>
      </c>
      <c r="AU141" s="74" t="s">
        <v>717</v>
      </c>
      <c r="AV141" s="115"/>
      <c r="AW141" s="395"/>
      <c r="AX141" s="568">
        <v>1.2</v>
      </c>
      <c r="AY141" s="569">
        <v>1.35</v>
      </c>
      <c r="AZ141" s="569">
        <v>1.95</v>
      </c>
      <c r="BA141" s="569">
        <v>2.2000000000000002</v>
      </c>
      <c r="BB141" s="570">
        <v>2.5</v>
      </c>
      <c r="BC141" s="395">
        <v>0</v>
      </c>
      <c r="BD141" s="115"/>
      <c r="BE141" s="115"/>
      <c r="BF141" s="115"/>
      <c r="BG141" s="115"/>
      <c r="BH141" s="115"/>
      <c r="BI141" s="115"/>
      <c r="BJ141" s="115"/>
      <c r="BK141" s="115"/>
      <c r="BQ141" s="74" t="str">
        <f t="shared" si="51"/>
        <v>12507.9-(18)</v>
      </c>
      <c r="BR141" s="120" t="str">
        <f t="shared" si="52"/>
        <v>90 deg Gored/Segemented El- 1D</v>
      </c>
      <c r="BS141" s="120">
        <f t="shared" si="53"/>
        <v>111.11999999999999</v>
      </c>
      <c r="BU141" s="74" t="str">
        <f t="shared" si="54"/>
        <v>12507.9-(16)</v>
      </c>
      <c r="BV141" s="120" t="str">
        <f t="shared" si="55"/>
        <v>90 deg Gored/Segemented El- 1D</v>
      </c>
      <c r="BW141" s="120">
        <f t="shared" si="56"/>
        <v>125.01</v>
      </c>
      <c r="BY141" s="74" t="str">
        <f t="shared" si="57"/>
        <v>12507.9-(14)</v>
      </c>
      <c r="BZ141" s="120" t="str">
        <f t="shared" si="58"/>
        <v>90 deg Gored/Segemented El- 1D</v>
      </c>
      <c r="CA141" s="120">
        <f t="shared" si="59"/>
        <v>180.57</v>
      </c>
      <c r="CC141" s="115" t="str">
        <f t="shared" si="60"/>
        <v>12507.9-(12)</v>
      </c>
      <c r="CD141" s="120" t="str">
        <f t="shared" si="61"/>
        <v>90 deg Gored/Segemented El- 1D</v>
      </c>
      <c r="CE141" s="417">
        <f t="shared" si="62"/>
        <v>203.72</v>
      </c>
      <c r="CF141" s="115"/>
      <c r="CG141" s="115" t="str">
        <f t="shared" si="63"/>
        <v>12507.9-(10)</v>
      </c>
      <c r="CH141" s="120" t="str">
        <f t="shared" si="64"/>
        <v>90 deg Gored/Segemented El- 1D</v>
      </c>
      <c r="CI141" s="417">
        <f t="shared" si="65"/>
        <v>231.5</v>
      </c>
      <c r="CJ141" s="115"/>
      <c r="CK141" s="115" t="str">
        <f t="shared" si="66"/>
        <v xml:space="preserve"> </v>
      </c>
      <c r="CL141" s="120" t="str">
        <f t="shared" si="67"/>
        <v xml:space="preserve"> </v>
      </c>
      <c r="CM141" s="417" t="str">
        <f t="shared" si="69"/>
        <v xml:space="preserve"> </v>
      </c>
      <c r="IS141" s="103">
        <v>45.4</v>
      </c>
    </row>
    <row r="142" spans="2:253" s="74" customFormat="1" ht="17.100000000000001" hidden="1" customHeight="1" x14ac:dyDescent="0.25">
      <c r="B142" s="504">
        <f>IF('KB Duct Parts'!$BL$14=1,'KB Duct Elbows'!AQ12,0)</f>
        <v>0</v>
      </c>
      <c r="C142" s="525">
        <v>12508.9</v>
      </c>
      <c r="D142" s="526">
        <f t="shared" si="36"/>
        <v>12508.9</v>
      </c>
      <c r="E142" s="504" t="s">
        <v>865</v>
      </c>
      <c r="F142" s="508" t="str">
        <f t="shared" si="43"/>
        <v xml:space="preserve"> </v>
      </c>
      <c r="G142" s="509" t="s">
        <v>681</v>
      </c>
      <c r="H142" s="504" t="s">
        <v>923</v>
      </c>
      <c r="I142" s="1035" t="str">
        <f t="shared" si="71"/>
        <v>Gore Locked Segment</v>
      </c>
      <c r="J142" s="1036"/>
      <c r="K142" s="516" t="s">
        <v>881</v>
      </c>
      <c r="L142" s="521">
        <v>20</v>
      </c>
      <c r="M142" s="517" t="str">
        <f t="shared" si="68"/>
        <v>Y</v>
      </c>
      <c r="N142" s="514">
        <f t="shared" si="44"/>
        <v>112.7</v>
      </c>
      <c r="O142" s="518">
        <f t="shared" si="37"/>
        <v>0</v>
      </c>
      <c r="P142" s="680">
        <f>'KB Duct Parts'!$AE$3</f>
        <v>0</v>
      </c>
      <c r="Q142" s="681">
        <f t="shared" si="45"/>
        <v>0</v>
      </c>
      <c r="R142" s="682">
        <f t="shared" si="46"/>
        <v>0</v>
      </c>
      <c r="S142" s="716">
        <f t="shared" si="47"/>
        <v>0.35</v>
      </c>
      <c r="T142" s="679">
        <f t="shared" si="48"/>
        <v>0</v>
      </c>
      <c r="U142" s="679">
        <f t="shared" si="49"/>
        <v>0</v>
      </c>
      <c r="Y142" s="120"/>
      <c r="AE142" s="76"/>
      <c r="AF142" s="370">
        <v>20</v>
      </c>
      <c r="AG142" s="374">
        <v>18</v>
      </c>
      <c r="AH142" s="378">
        <v>16</v>
      </c>
      <c r="AI142" s="381">
        <v>14</v>
      </c>
      <c r="AJ142" s="386">
        <v>12</v>
      </c>
      <c r="AK142" s="391">
        <v>10</v>
      </c>
      <c r="AL142" s="386"/>
      <c r="AM142" s="363">
        <f t="shared" si="70"/>
        <v>1</v>
      </c>
      <c r="AN142" s="578">
        <v>112.7</v>
      </c>
      <c r="AO142" s="120">
        <f t="shared" si="50"/>
        <v>135.24</v>
      </c>
      <c r="AP142" s="120">
        <f t="shared" si="38"/>
        <v>152.14500000000001</v>
      </c>
      <c r="AQ142" s="120">
        <f t="shared" si="39"/>
        <v>219.76499999999999</v>
      </c>
      <c r="AR142" s="120">
        <f t="shared" si="40"/>
        <v>247.94000000000003</v>
      </c>
      <c r="AS142" s="120">
        <f t="shared" si="41"/>
        <v>281.75</v>
      </c>
      <c r="AT142" s="120">
        <f t="shared" si="42"/>
        <v>0</v>
      </c>
      <c r="AU142" s="74" t="s">
        <v>717</v>
      </c>
      <c r="AV142" s="115"/>
      <c r="AW142" s="395"/>
      <c r="AX142" s="571">
        <v>1.2</v>
      </c>
      <c r="AY142" s="572">
        <v>1.35</v>
      </c>
      <c r="AZ142" s="572">
        <v>1.95</v>
      </c>
      <c r="BA142" s="572">
        <v>2.2000000000000002</v>
      </c>
      <c r="BB142" s="573">
        <v>2.5</v>
      </c>
      <c r="BC142" s="395">
        <v>0</v>
      </c>
      <c r="BD142" s="115"/>
      <c r="BE142" s="115"/>
      <c r="BF142" s="115"/>
      <c r="BG142" s="115"/>
      <c r="BH142" s="115"/>
      <c r="BI142" s="115"/>
      <c r="BJ142" s="115"/>
      <c r="BK142" s="115"/>
      <c r="BQ142" s="74" t="str">
        <f t="shared" si="51"/>
        <v>12508.9-(18)</v>
      </c>
      <c r="BR142" s="120" t="str">
        <f t="shared" si="52"/>
        <v>90 deg Gored/Segemented El- 1D</v>
      </c>
      <c r="BS142" s="120">
        <f t="shared" si="53"/>
        <v>135.24</v>
      </c>
      <c r="BU142" s="74" t="str">
        <f t="shared" si="54"/>
        <v>12508.9-(16)</v>
      </c>
      <c r="BV142" s="120" t="str">
        <f t="shared" si="55"/>
        <v>90 deg Gored/Segemented El- 1D</v>
      </c>
      <c r="BW142" s="120">
        <f t="shared" si="56"/>
        <v>152.14500000000001</v>
      </c>
      <c r="BY142" s="74" t="str">
        <f t="shared" si="57"/>
        <v>12508.9-(14)</v>
      </c>
      <c r="BZ142" s="120" t="str">
        <f t="shared" si="58"/>
        <v>90 deg Gored/Segemented El- 1D</v>
      </c>
      <c r="CA142" s="120">
        <f t="shared" si="59"/>
        <v>219.76499999999999</v>
      </c>
      <c r="CC142" s="115" t="str">
        <f t="shared" si="60"/>
        <v>12508.9-(12)</v>
      </c>
      <c r="CD142" s="120" t="str">
        <f t="shared" si="61"/>
        <v>90 deg Gored/Segemented El- 1D</v>
      </c>
      <c r="CE142" s="417">
        <f t="shared" si="62"/>
        <v>247.94000000000003</v>
      </c>
      <c r="CF142" s="115"/>
      <c r="CG142" s="115" t="str">
        <f t="shared" si="63"/>
        <v>12508.9-(10)</v>
      </c>
      <c r="CH142" s="120" t="str">
        <f t="shared" si="64"/>
        <v>90 deg Gored/Segemented El- 1D</v>
      </c>
      <c r="CI142" s="417">
        <f t="shared" si="65"/>
        <v>281.75</v>
      </c>
      <c r="CJ142" s="115"/>
      <c r="CK142" s="115" t="str">
        <f t="shared" si="66"/>
        <v xml:space="preserve"> </v>
      </c>
      <c r="CL142" s="120" t="str">
        <f t="shared" si="67"/>
        <v xml:space="preserve"> </v>
      </c>
      <c r="CM142" s="417" t="str">
        <f t="shared" si="69"/>
        <v xml:space="preserve"> </v>
      </c>
      <c r="IS142" s="103">
        <v>66.2</v>
      </c>
    </row>
    <row r="143" spans="2:253" s="74" customFormat="1" ht="17.100000000000001" hidden="1" customHeight="1" x14ac:dyDescent="0.25">
      <c r="B143" s="504">
        <f>IF('KB Duct Parts'!$BL$14=1,'KB Duct Elbows'!AQ13,0)</f>
        <v>0</v>
      </c>
      <c r="C143" s="525">
        <v>12509.9</v>
      </c>
      <c r="D143" s="526">
        <f t="shared" si="36"/>
        <v>12509.9</v>
      </c>
      <c r="E143" s="504" t="s">
        <v>866</v>
      </c>
      <c r="F143" s="508" t="str">
        <f t="shared" si="43"/>
        <v xml:space="preserve"> </v>
      </c>
      <c r="G143" s="509" t="s">
        <v>681</v>
      </c>
      <c r="H143" s="504" t="s">
        <v>923</v>
      </c>
      <c r="I143" s="1035" t="str">
        <f t="shared" si="71"/>
        <v>Gore Locked Segment</v>
      </c>
      <c r="J143" s="1036"/>
      <c r="K143" s="516" t="s">
        <v>881</v>
      </c>
      <c r="L143" s="521">
        <v>20</v>
      </c>
      <c r="M143" s="517" t="str">
        <f t="shared" si="68"/>
        <v>Y</v>
      </c>
      <c r="N143" s="514">
        <f t="shared" si="44"/>
        <v>116.8</v>
      </c>
      <c r="O143" s="518">
        <f t="shared" si="37"/>
        <v>0</v>
      </c>
      <c r="P143" s="680">
        <f>'KB Duct Parts'!$AE$3</f>
        <v>0</v>
      </c>
      <c r="Q143" s="681">
        <f t="shared" si="45"/>
        <v>0</v>
      </c>
      <c r="R143" s="682">
        <f t="shared" si="46"/>
        <v>0</v>
      </c>
      <c r="S143" s="716">
        <f t="shared" si="47"/>
        <v>0.35</v>
      </c>
      <c r="T143" s="679">
        <f t="shared" si="48"/>
        <v>0</v>
      </c>
      <c r="U143" s="679">
        <f t="shared" si="49"/>
        <v>0</v>
      </c>
      <c r="Y143" s="120"/>
      <c r="AE143" s="76"/>
      <c r="AF143" s="370">
        <v>20</v>
      </c>
      <c r="AG143" s="374">
        <v>18</v>
      </c>
      <c r="AH143" s="378">
        <v>16</v>
      </c>
      <c r="AI143" s="381">
        <v>14</v>
      </c>
      <c r="AJ143" s="386">
        <v>12</v>
      </c>
      <c r="AK143" s="391">
        <v>10</v>
      </c>
      <c r="AL143" s="386"/>
      <c r="AM143" s="363">
        <f t="shared" si="70"/>
        <v>1</v>
      </c>
      <c r="AN143" s="578">
        <v>116.8</v>
      </c>
      <c r="AO143" s="120">
        <f t="shared" si="50"/>
        <v>140.16</v>
      </c>
      <c r="AP143" s="120">
        <f t="shared" si="38"/>
        <v>157.68</v>
      </c>
      <c r="AQ143" s="120">
        <f t="shared" si="39"/>
        <v>227.76</v>
      </c>
      <c r="AR143" s="120">
        <f t="shared" si="40"/>
        <v>256.96000000000004</v>
      </c>
      <c r="AS143" s="120">
        <f t="shared" si="41"/>
        <v>292</v>
      </c>
      <c r="AT143" s="120">
        <f t="shared" si="42"/>
        <v>0</v>
      </c>
      <c r="AU143" s="74" t="s">
        <v>717</v>
      </c>
      <c r="AV143" s="115"/>
      <c r="AW143" s="395"/>
      <c r="AX143" s="571">
        <v>1.2</v>
      </c>
      <c r="AY143" s="572">
        <v>1.35</v>
      </c>
      <c r="AZ143" s="572">
        <v>1.95</v>
      </c>
      <c r="BA143" s="572">
        <v>2.2000000000000002</v>
      </c>
      <c r="BB143" s="573">
        <v>2.5</v>
      </c>
      <c r="BC143" s="395">
        <v>0</v>
      </c>
      <c r="BD143" s="115"/>
      <c r="BE143" s="115"/>
      <c r="BF143" s="115"/>
      <c r="BG143" s="115"/>
      <c r="BH143" s="115"/>
      <c r="BI143" s="115"/>
      <c r="BJ143" s="115"/>
      <c r="BK143" s="115"/>
      <c r="BQ143" s="74" t="str">
        <f t="shared" si="51"/>
        <v>12509.9-(18)</v>
      </c>
      <c r="BR143" s="120" t="str">
        <f t="shared" si="52"/>
        <v>90 deg Gored/Segemented El- 1D</v>
      </c>
      <c r="BS143" s="120">
        <f t="shared" si="53"/>
        <v>140.16</v>
      </c>
      <c r="BU143" s="74" t="str">
        <f t="shared" si="54"/>
        <v>12509.9-(16)</v>
      </c>
      <c r="BV143" s="120" t="str">
        <f t="shared" si="55"/>
        <v>90 deg Gored/Segemented El- 1D</v>
      </c>
      <c r="BW143" s="120">
        <f t="shared" si="56"/>
        <v>157.68</v>
      </c>
      <c r="BY143" s="74" t="str">
        <f t="shared" si="57"/>
        <v>12509.9-(14)</v>
      </c>
      <c r="BZ143" s="120" t="str">
        <f t="shared" si="58"/>
        <v>90 deg Gored/Segemented El- 1D</v>
      </c>
      <c r="CA143" s="120">
        <f t="shared" si="59"/>
        <v>227.76</v>
      </c>
      <c r="CC143" s="115" t="str">
        <f t="shared" si="60"/>
        <v>12509.9-(12)</v>
      </c>
      <c r="CD143" s="120" t="str">
        <f t="shared" si="61"/>
        <v>90 deg Gored/Segemented El- 1D</v>
      </c>
      <c r="CE143" s="417">
        <f t="shared" si="62"/>
        <v>256.96000000000004</v>
      </c>
      <c r="CF143" s="115"/>
      <c r="CG143" s="115" t="str">
        <f t="shared" si="63"/>
        <v>12509.9-(10)</v>
      </c>
      <c r="CH143" s="120" t="str">
        <f t="shared" si="64"/>
        <v>90 deg Gored/Segemented El- 1D</v>
      </c>
      <c r="CI143" s="417">
        <f t="shared" si="65"/>
        <v>292</v>
      </c>
      <c r="CJ143" s="115"/>
      <c r="CK143" s="115" t="str">
        <f t="shared" si="66"/>
        <v xml:space="preserve"> </v>
      </c>
      <c r="CL143" s="120" t="str">
        <f t="shared" si="67"/>
        <v xml:space="preserve"> </v>
      </c>
      <c r="CM143" s="417" t="str">
        <f t="shared" si="69"/>
        <v xml:space="preserve"> </v>
      </c>
      <c r="IS143" s="103">
        <v>68.7</v>
      </c>
    </row>
    <row r="144" spans="2:253" s="74" customFormat="1" ht="17.100000000000001" hidden="1" customHeight="1" x14ac:dyDescent="0.25">
      <c r="B144" s="504">
        <f>IF('KB Duct Parts'!$BL$14=1,'KB Duct Elbows'!AQ14,0)</f>
        <v>0</v>
      </c>
      <c r="C144" s="525">
        <v>12510.9</v>
      </c>
      <c r="D144" s="526">
        <f t="shared" si="36"/>
        <v>12510.9</v>
      </c>
      <c r="E144" s="504" t="s">
        <v>867</v>
      </c>
      <c r="F144" s="508" t="str">
        <f t="shared" si="43"/>
        <v xml:space="preserve"> </v>
      </c>
      <c r="G144" s="509" t="s">
        <v>681</v>
      </c>
      <c r="H144" s="504" t="s">
        <v>923</v>
      </c>
      <c r="I144" s="1035" t="str">
        <f t="shared" si="71"/>
        <v>Gore Locked Segment</v>
      </c>
      <c r="J144" s="1036"/>
      <c r="K144" s="516" t="s">
        <v>881</v>
      </c>
      <c r="L144" s="521">
        <v>20</v>
      </c>
      <c r="M144" s="517" t="str">
        <f t="shared" si="68"/>
        <v>Y</v>
      </c>
      <c r="N144" s="514">
        <f t="shared" si="44"/>
        <v>121.6</v>
      </c>
      <c r="O144" s="518">
        <f t="shared" si="37"/>
        <v>0</v>
      </c>
      <c r="P144" s="680">
        <f>'KB Duct Parts'!$AE$3</f>
        <v>0</v>
      </c>
      <c r="Q144" s="681">
        <f t="shared" si="45"/>
        <v>0</v>
      </c>
      <c r="R144" s="682">
        <f t="shared" si="46"/>
        <v>0</v>
      </c>
      <c r="S144" s="716">
        <f t="shared" si="47"/>
        <v>0.35</v>
      </c>
      <c r="T144" s="679">
        <f t="shared" si="48"/>
        <v>0</v>
      </c>
      <c r="U144" s="679">
        <f t="shared" si="49"/>
        <v>0</v>
      </c>
      <c r="Y144" s="120"/>
      <c r="AE144" s="77"/>
      <c r="AF144" s="370">
        <v>20</v>
      </c>
      <c r="AG144" s="374">
        <v>18</v>
      </c>
      <c r="AH144" s="378">
        <v>16</v>
      </c>
      <c r="AI144" s="381">
        <v>14</v>
      </c>
      <c r="AJ144" s="386">
        <v>12</v>
      </c>
      <c r="AK144" s="391">
        <v>10</v>
      </c>
      <c r="AL144" s="386"/>
      <c r="AM144" s="363">
        <f t="shared" si="70"/>
        <v>1</v>
      </c>
      <c r="AN144" s="578">
        <v>121.6</v>
      </c>
      <c r="AO144" s="120">
        <f t="shared" si="50"/>
        <v>145.91999999999999</v>
      </c>
      <c r="AP144" s="120">
        <f t="shared" si="38"/>
        <v>164.16</v>
      </c>
      <c r="AQ144" s="120">
        <f t="shared" si="39"/>
        <v>237.11999999999998</v>
      </c>
      <c r="AR144" s="120">
        <f t="shared" si="40"/>
        <v>267.52</v>
      </c>
      <c r="AS144" s="120">
        <f t="shared" si="41"/>
        <v>304</v>
      </c>
      <c r="AT144" s="120">
        <f t="shared" si="42"/>
        <v>0</v>
      </c>
      <c r="AU144" s="74" t="s">
        <v>717</v>
      </c>
      <c r="AV144" s="115"/>
      <c r="AW144" s="395"/>
      <c r="AX144" s="571">
        <v>1.2</v>
      </c>
      <c r="AY144" s="572">
        <v>1.35</v>
      </c>
      <c r="AZ144" s="572">
        <v>1.95</v>
      </c>
      <c r="BA144" s="572">
        <v>2.2000000000000002</v>
      </c>
      <c r="BB144" s="573">
        <v>2.5</v>
      </c>
      <c r="BC144" s="395">
        <v>0</v>
      </c>
      <c r="BD144" s="115"/>
      <c r="BE144" s="115"/>
      <c r="BF144" s="115"/>
      <c r="BG144" s="115"/>
      <c r="BH144" s="115"/>
      <c r="BI144" s="115"/>
      <c r="BJ144" s="115"/>
      <c r="BK144" s="115"/>
      <c r="BQ144" s="74" t="str">
        <f t="shared" si="51"/>
        <v>12510.9-(18)</v>
      </c>
      <c r="BR144" s="120" t="str">
        <f t="shared" si="52"/>
        <v>90 deg Gored/Segemented El- 1D</v>
      </c>
      <c r="BS144" s="120">
        <f t="shared" si="53"/>
        <v>145.91999999999999</v>
      </c>
      <c r="BU144" s="74" t="str">
        <f t="shared" si="54"/>
        <v>12510.9-(16)</v>
      </c>
      <c r="BV144" s="120" t="str">
        <f t="shared" si="55"/>
        <v>90 deg Gored/Segemented El- 1D</v>
      </c>
      <c r="BW144" s="120">
        <f t="shared" si="56"/>
        <v>164.16</v>
      </c>
      <c r="BY144" s="74" t="str">
        <f t="shared" si="57"/>
        <v>12510.9-(14)</v>
      </c>
      <c r="BZ144" s="120" t="str">
        <f t="shared" si="58"/>
        <v>90 deg Gored/Segemented El- 1D</v>
      </c>
      <c r="CA144" s="120">
        <f t="shared" si="59"/>
        <v>237.11999999999998</v>
      </c>
      <c r="CC144" s="115" t="str">
        <f t="shared" si="60"/>
        <v>12510.9-(12)</v>
      </c>
      <c r="CD144" s="120" t="str">
        <f t="shared" si="61"/>
        <v>90 deg Gored/Segemented El- 1D</v>
      </c>
      <c r="CE144" s="417">
        <f t="shared" si="62"/>
        <v>267.52</v>
      </c>
      <c r="CF144" s="115"/>
      <c r="CG144" s="115" t="str">
        <f t="shared" si="63"/>
        <v>12510.9-(10)</v>
      </c>
      <c r="CH144" s="120" t="str">
        <f t="shared" si="64"/>
        <v>90 deg Gored/Segemented El- 1D</v>
      </c>
      <c r="CI144" s="417">
        <f t="shared" si="65"/>
        <v>304</v>
      </c>
      <c r="CJ144" s="115"/>
      <c r="CK144" s="115" t="str">
        <f t="shared" si="66"/>
        <v xml:space="preserve"> </v>
      </c>
      <c r="CL144" s="120" t="str">
        <f t="shared" si="67"/>
        <v xml:space="preserve"> </v>
      </c>
      <c r="CM144" s="417" t="str">
        <f t="shared" si="69"/>
        <v xml:space="preserve"> </v>
      </c>
      <c r="IS144" s="103">
        <v>71.5</v>
      </c>
    </row>
    <row r="145" spans="2:253" s="74" customFormat="1" ht="17.100000000000001" hidden="1" customHeight="1" x14ac:dyDescent="0.25">
      <c r="B145" s="504">
        <f>IF('KB Duct Parts'!$BL$14=1,'KB Duct Elbows'!AQ15,0)</f>
        <v>0</v>
      </c>
      <c r="C145" s="525">
        <v>12511.9</v>
      </c>
      <c r="D145" s="526">
        <f t="shared" si="36"/>
        <v>12511.9</v>
      </c>
      <c r="E145" s="504" t="s">
        <v>868</v>
      </c>
      <c r="F145" s="508" t="str">
        <f t="shared" si="43"/>
        <v xml:space="preserve"> </v>
      </c>
      <c r="G145" s="509" t="s">
        <v>681</v>
      </c>
      <c r="H145" s="504" t="s">
        <v>923</v>
      </c>
      <c r="I145" s="1035" t="str">
        <f t="shared" si="71"/>
        <v>Gore Locked Segment</v>
      </c>
      <c r="J145" s="1036"/>
      <c r="K145" s="516" t="s">
        <v>881</v>
      </c>
      <c r="L145" s="521">
        <v>20</v>
      </c>
      <c r="M145" s="517" t="str">
        <f t="shared" si="68"/>
        <v>Y</v>
      </c>
      <c r="N145" s="514">
        <f t="shared" si="44"/>
        <v>138.30000000000001</v>
      </c>
      <c r="O145" s="518">
        <f t="shared" si="37"/>
        <v>0</v>
      </c>
      <c r="P145" s="680">
        <f>'KB Duct Parts'!$AE$3</f>
        <v>0</v>
      </c>
      <c r="Q145" s="681">
        <f t="shared" si="45"/>
        <v>0</v>
      </c>
      <c r="R145" s="682">
        <f t="shared" si="46"/>
        <v>0</v>
      </c>
      <c r="S145" s="716">
        <f t="shared" si="47"/>
        <v>0.35</v>
      </c>
      <c r="T145" s="679">
        <f t="shared" si="48"/>
        <v>0</v>
      </c>
      <c r="U145" s="679">
        <f t="shared" si="49"/>
        <v>0</v>
      </c>
      <c r="Y145" s="120"/>
      <c r="AE145" s="77"/>
      <c r="AF145" s="370">
        <v>20</v>
      </c>
      <c r="AG145" s="374">
        <v>18</v>
      </c>
      <c r="AH145" s="378">
        <v>16</v>
      </c>
      <c r="AI145" s="381">
        <v>14</v>
      </c>
      <c r="AJ145" s="386">
        <v>12</v>
      </c>
      <c r="AK145" s="391">
        <v>10</v>
      </c>
      <c r="AL145" s="386"/>
      <c r="AM145" s="363">
        <f t="shared" si="70"/>
        <v>1</v>
      </c>
      <c r="AN145" s="578">
        <v>138.30000000000001</v>
      </c>
      <c r="AO145" s="120">
        <f t="shared" si="50"/>
        <v>165.96</v>
      </c>
      <c r="AP145" s="120">
        <f t="shared" si="38"/>
        <v>186.70500000000004</v>
      </c>
      <c r="AQ145" s="120">
        <f t="shared" si="39"/>
        <v>276.60000000000002</v>
      </c>
      <c r="AR145" s="120">
        <f t="shared" si="40"/>
        <v>318.08999999999997</v>
      </c>
      <c r="AS145" s="120">
        <f t="shared" si="41"/>
        <v>0</v>
      </c>
      <c r="AT145" s="120">
        <f t="shared" si="42"/>
        <v>0</v>
      </c>
      <c r="AU145" s="74" t="s">
        <v>717</v>
      </c>
      <c r="AV145" s="115"/>
      <c r="AW145" s="395"/>
      <c r="AX145" s="571">
        <v>1.2</v>
      </c>
      <c r="AY145" s="572">
        <v>1.35</v>
      </c>
      <c r="AZ145" s="572">
        <v>2</v>
      </c>
      <c r="BA145" s="572">
        <v>2.2999999999999998</v>
      </c>
      <c r="BB145" s="573">
        <v>0</v>
      </c>
      <c r="BC145" s="395">
        <v>0</v>
      </c>
      <c r="BD145" s="115"/>
      <c r="BE145" s="115"/>
      <c r="BF145" s="115"/>
      <c r="BG145" s="115"/>
      <c r="BH145" s="115"/>
      <c r="BI145" s="115"/>
      <c r="BJ145" s="115"/>
      <c r="BK145" s="115"/>
      <c r="BQ145" s="74" t="str">
        <f t="shared" si="51"/>
        <v>12511.9-(18)</v>
      </c>
      <c r="BR145" s="120" t="str">
        <f t="shared" si="52"/>
        <v>90 deg Gored/Segemented El- 1D</v>
      </c>
      <c r="BS145" s="120">
        <f t="shared" si="53"/>
        <v>165.96</v>
      </c>
      <c r="BU145" s="74" t="str">
        <f t="shared" si="54"/>
        <v>12511.9-(16)</v>
      </c>
      <c r="BV145" s="120" t="str">
        <f t="shared" si="55"/>
        <v>90 deg Gored/Segemented El- 1D</v>
      </c>
      <c r="BW145" s="120">
        <f t="shared" si="56"/>
        <v>186.70500000000004</v>
      </c>
      <c r="BY145" s="74" t="str">
        <f t="shared" si="57"/>
        <v>12511.9-(14)</v>
      </c>
      <c r="BZ145" s="120" t="str">
        <f t="shared" si="58"/>
        <v>90 deg Gored/Segemented El- 1D</v>
      </c>
      <c r="CA145" s="120">
        <f t="shared" si="59"/>
        <v>276.60000000000002</v>
      </c>
      <c r="CC145" s="115" t="str">
        <f t="shared" si="60"/>
        <v>12511.9-(12)</v>
      </c>
      <c r="CD145" s="120" t="str">
        <f t="shared" si="61"/>
        <v>90 deg Gored/Segemented El- 1D</v>
      </c>
      <c r="CE145" s="417">
        <f t="shared" si="62"/>
        <v>318.08999999999997</v>
      </c>
      <c r="CF145" s="115"/>
      <c r="CG145" s="115" t="str">
        <f t="shared" si="63"/>
        <v xml:space="preserve"> </v>
      </c>
      <c r="CH145" s="120" t="str">
        <f t="shared" si="64"/>
        <v xml:space="preserve"> </v>
      </c>
      <c r="CI145" s="417" t="str">
        <f t="shared" si="65"/>
        <v xml:space="preserve"> </v>
      </c>
      <c r="CJ145" s="115"/>
      <c r="CK145" s="115" t="str">
        <f t="shared" si="66"/>
        <v xml:space="preserve"> </v>
      </c>
      <c r="CL145" s="120" t="str">
        <f t="shared" si="67"/>
        <v xml:space="preserve"> </v>
      </c>
      <c r="CM145" s="417" t="str">
        <f t="shared" si="69"/>
        <v xml:space="preserve"> </v>
      </c>
      <c r="IS145" s="103">
        <v>81.2</v>
      </c>
    </row>
    <row r="146" spans="2:253" s="74" customFormat="1" ht="17.100000000000001" hidden="1" customHeight="1" x14ac:dyDescent="0.25">
      <c r="B146" s="504">
        <f>IF('KB Duct Parts'!$BL$14=1,'KB Duct Elbows'!AQ16,0)</f>
        <v>0</v>
      </c>
      <c r="C146" s="525">
        <v>12512.9</v>
      </c>
      <c r="D146" s="526">
        <f t="shared" si="36"/>
        <v>12512.9</v>
      </c>
      <c r="E146" s="504" t="s">
        <v>869</v>
      </c>
      <c r="F146" s="508" t="str">
        <f t="shared" si="43"/>
        <v xml:space="preserve"> </v>
      </c>
      <c r="G146" s="509" t="s">
        <v>681</v>
      </c>
      <c r="H146" s="504" t="s">
        <v>923</v>
      </c>
      <c r="I146" s="1035" t="str">
        <f t="shared" si="71"/>
        <v>Gore Locked Segment</v>
      </c>
      <c r="J146" s="1036"/>
      <c r="K146" s="516" t="s">
        <v>881</v>
      </c>
      <c r="L146" s="521">
        <v>20</v>
      </c>
      <c r="M146" s="517" t="str">
        <f t="shared" si="68"/>
        <v>Y</v>
      </c>
      <c r="N146" s="514">
        <f t="shared" si="44"/>
        <v>154.80000000000001</v>
      </c>
      <c r="O146" s="518">
        <f t="shared" si="37"/>
        <v>0</v>
      </c>
      <c r="P146" s="680">
        <f>'KB Duct Parts'!$AE$3</f>
        <v>0</v>
      </c>
      <c r="Q146" s="681">
        <f t="shared" si="45"/>
        <v>0</v>
      </c>
      <c r="R146" s="682">
        <f t="shared" si="46"/>
        <v>0</v>
      </c>
      <c r="S146" s="716">
        <f t="shared" si="47"/>
        <v>0.35</v>
      </c>
      <c r="T146" s="679">
        <f t="shared" si="48"/>
        <v>0</v>
      </c>
      <c r="U146" s="679">
        <f t="shared" si="49"/>
        <v>0</v>
      </c>
      <c r="Y146" s="120"/>
      <c r="AE146" s="77"/>
      <c r="AF146" s="370">
        <v>20</v>
      </c>
      <c r="AG146" s="374">
        <v>18</v>
      </c>
      <c r="AH146" s="378">
        <v>16</v>
      </c>
      <c r="AI146" s="381">
        <v>14</v>
      </c>
      <c r="AJ146" s="386">
        <v>12</v>
      </c>
      <c r="AK146" s="391">
        <v>10</v>
      </c>
      <c r="AL146" s="386"/>
      <c r="AM146" s="363">
        <f t="shared" si="70"/>
        <v>1</v>
      </c>
      <c r="AN146" s="578">
        <v>154.80000000000001</v>
      </c>
      <c r="AO146" s="120">
        <f t="shared" si="50"/>
        <v>185.76000000000002</v>
      </c>
      <c r="AP146" s="120">
        <f t="shared" si="38"/>
        <v>208.98000000000002</v>
      </c>
      <c r="AQ146" s="120">
        <f t="shared" si="39"/>
        <v>309.60000000000002</v>
      </c>
      <c r="AR146" s="120">
        <f t="shared" si="40"/>
        <v>356.04</v>
      </c>
      <c r="AS146" s="120">
        <f t="shared" si="41"/>
        <v>0</v>
      </c>
      <c r="AT146" s="120">
        <f t="shared" si="42"/>
        <v>0</v>
      </c>
      <c r="AU146" s="74" t="s">
        <v>717</v>
      </c>
      <c r="AV146" s="115"/>
      <c r="AW146" s="395"/>
      <c r="AX146" s="571">
        <v>1.2</v>
      </c>
      <c r="AY146" s="572">
        <v>1.35</v>
      </c>
      <c r="AZ146" s="572">
        <v>2</v>
      </c>
      <c r="BA146" s="572">
        <v>2.2999999999999998</v>
      </c>
      <c r="BB146" s="573">
        <v>0</v>
      </c>
      <c r="BC146" s="395">
        <v>0</v>
      </c>
      <c r="BD146" s="115"/>
      <c r="BE146" s="115"/>
      <c r="BF146" s="115"/>
      <c r="BG146" s="115"/>
      <c r="BH146" s="115"/>
      <c r="BI146" s="115"/>
      <c r="BJ146" s="115"/>
      <c r="BK146" s="115"/>
      <c r="BQ146" s="74" t="str">
        <f t="shared" si="51"/>
        <v>12512.9-(18)</v>
      </c>
      <c r="BR146" s="120" t="str">
        <f t="shared" si="52"/>
        <v>90 deg Gored/Segemented El- 1D</v>
      </c>
      <c r="BS146" s="120">
        <f t="shared" si="53"/>
        <v>185.76000000000002</v>
      </c>
      <c r="BU146" s="74" t="str">
        <f t="shared" si="54"/>
        <v>12512.9-(16)</v>
      </c>
      <c r="BV146" s="120" t="str">
        <f t="shared" si="55"/>
        <v>90 deg Gored/Segemented El- 1D</v>
      </c>
      <c r="BW146" s="120">
        <f t="shared" si="56"/>
        <v>208.98000000000002</v>
      </c>
      <c r="BY146" s="74" t="str">
        <f t="shared" si="57"/>
        <v>12512.9-(14)</v>
      </c>
      <c r="BZ146" s="120" t="str">
        <f t="shared" si="58"/>
        <v>90 deg Gored/Segemented El- 1D</v>
      </c>
      <c r="CA146" s="120">
        <f t="shared" si="59"/>
        <v>309.60000000000002</v>
      </c>
      <c r="CC146" s="115" t="str">
        <f t="shared" si="60"/>
        <v>12512.9-(12)</v>
      </c>
      <c r="CD146" s="120" t="str">
        <f t="shared" si="61"/>
        <v>90 deg Gored/Segemented El- 1D</v>
      </c>
      <c r="CE146" s="417">
        <f t="shared" si="62"/>
        <v>356.04</v>
      </c>
      <c r="CF146" s="115"/>
      <c r="CG146" s="115" t="str">
        <f t="shared" si="63"/>
        <v xml:space="preserve"> </v>
      </c>
      <c r="CH146" s="120" t="str">
        <f t="shared" si="64"/>
        <v xml:space="preserve"> </v>
      </c>
      <c r="CI146" s="417" t="str">
        <f t="shared" si="65"/>
        <v xml:space="preserve"> </v>
      </c>
      <c r="CJ146" s="115"/>
      <c r="CK146" s="115" t="str">
        <f t="shared" si="66"/>
        <v xml:space="preserve"> </v>
      </c>
      <c r="CL146" s="120" t="str">
        <f t="shared" si="67"/>
        <v xml:space="preserve"> </v>
      </c>
      <c r="CM146" s="417" t="str">
        <f t="shared" si="69"/>
        <v xml:space="preserve"> </v>
      </c>
      <c r="IS146" s="103">
        <v>90.9</v>
      </c>
    </row>
    <row r="147" spans="2:253" s="74" customFormat="1" ht="17.100000000000001" hidden="1" customHeight="1" x14ac:dyDescent="0.25">
      <c r="B147" s="504">
        <f>IF('KB Duct Parts'!$BL$14=1,'KB Duct Elbows'!AQ17,0)</f>
        <v>0</v>
      </c>
      <c r="C147" s="525">
        <v>12513.9</v>
      </c>
      <c r="D147" s="526">
        <f t="shared" si="36"/>
        <v>12513.9</v>
      </c>
      <c r="E147" s="504" t="s">
        <v>870</v>
      </c>
      <c r="F147" s="508" t="str">
        <f t="shared" si="43"/>
        <v xml:space="preserve"> </v>
      </c>
      <c r="G147" s="509" t="s">
        <v>681</v>
      </c>
      <c r="H147" s="504" t="s">
        <v>923</v>
      </c>
      <c r="I147" s="1035" t="str">
        <f>IF(L147&gt;16,"Gore Locked Segment",IF(L147&lt;17,"Welded Segments"))</f>
        <v>Gore Locked Segment</v>
      </c>
      <c r="J147" s="1036"/>
      <c r="K147" s="516" t="s">
        <v>881</v>
      </c>
      <c r="L147" s="521">
        <v>18</v>
      </c>
      <c r="M147" s="517" t="str">
        <f t="shared" si="68"/>
        <v>Y</v>
      </c>
      <c r="N147" s="514">
        <f t="shared" si="44"/>
        <v>159.5</v>
      </c>
      <c r="O147" s="518">
        <f t="shared" si="37"/>
        <v>0</v>
      </c>
      <c r="P147" s="680">
        <f>'KB Duct Parts'!$AE$3</f>
        <v>0</v>
      </c>
      <c r="Q147" s="681">
        <f t="shared" si="45"/>
        <v>0</v>
      </c>
      <c r="R147" s="682">
        <f t="shared" si="46"/>
        <v>0</v>
      </c>
      <c r="S147" s="716">
        <f t="shared" si="47"/>
        <v>0.35</v>
      </c>
      <c r="T147" s="679">
        <f t="shared" si="48"/>
        <v>0</v>
      </c>
      <c r="U147" s="679">
        <f t="shared" si="49"/>
        <v>0</v>
      </c>
      <c r="Y147" s="120"/>
      <c r="AE147" s="77"/>
      <c r="AF147" s="370">
        <v>18</v>
      </c>
      <c r="AG147" s="374">
        <v>16</v>
      </c>
      <c r="AH147" s="378">
        <v>14</v>
      </c>
      <c r="AI147" s="381">
        <v>12</v>
      </c>
      <c r="AJ147" s="386">
        <v>10</v>
      </c>
      <c r="AK147" s="391"/>
      <c r="AL147" s="386"/>
      <c r="AM147" s="363">
        <f t="shared" si="70"/>
        <v>1</v>
      </c>
      <c r="AN147" s="578">
        <v>159.5</v>
      </c>
      <c r="AO147" s="120">
        <f t="shared" si="50"/>
        <v>239.25</v>
      </c>
      <c r="AP147" s="120">
        <f t="shared" si="38"/>
        <v>279.125</v>
      </c>
      <c r="AQ147" s="120">
        <f t="shared" si="39"/>
        <v>319</v>
      </c>
      <c r="AR147" s="120">
        <f t="shared" si="40"/>
        <v>366.84999999999997</v>
      </c>
      <c r="AS147" s="120">
        <f t="shared" si="41"/>
        <v>0</v>
      </c>
      <c r="AT147" s="120">
        <f t="shared" si="42"/>
        <v>0</v>
      </c>
      <c r="AU147" s="74" t="s">
        <v>717</v>
      </c>
      <c r="AV147" s="115"/>
      <c r="AW147" s="395"/>
      <c r="AX147" s="571">
        <v>1.5</v>
      </c>
      <c r="AY147" s="572">
        <v>1.75</v>
      </c>
      <c r="AZ147" s="572">
        <v>2</v>
      </c>
      <c r="BA147" s="572">
        <v>2.2999999999999998</v>
      </c>
      <c r="BB147" s="573">
        <v>0</v>
      </c>
      <c r="BC147" s="395">
        <v>0</v>
      </c>
      <c r="BD147" s="115"/>
      <c r="BE147" s="115"/>
      <c r="BF147" s="115"/>
      <c r="BG147" s="115"/>
      <c r="BH147" s="115"/>
      <c r="BI147" s="115"/>
      <c r="BJ147" s="115"/>
      <c r="BK147" s="115"/>
      <c r="BQ147" s="74" t="str">
        <f t="shared" si="51"/>
        <v>12513.9-(16)</v>
      </c>
      <c r="BR147" s="120" t="str">
        <f t="shared" si="52"/>
        <v>90 deg Gored/Segemented El- 1D</v>
      </c>
      <c r="BS147" s="120">
        <f t="shared" si="53"/>
        <v>239.25</v>
      </c>
      <c r="BU147" s="74" t="str">
        <f t="shared" si="54"/>
        <v>12513.9-(14)</v>
      </c>
      <c r="BV147" s="120" t="str">
        <f t="shared" si="55"/>
        <v>90 deg Gored/Segemented El- 1D</v>
      </c>
      <c r="BW147" s="120">
        <f t="shared" si="56"/>
        <v>279.125</v>
      </c>
      <c r="BY147" s="74" t="str">
        <f t="shared" si="57"/>
        <v>12513.9-(12)</v>
      </c>
      <c r="BZ147" s="120" t="str">
        <f t="shared" si="58"/>
        <v>90 deg Gored/Segemented El- 1D</v>
      </c>
      <c r="CA147" s="120">
        <f t="shared" si="59"/>
        <v>319</v>
      </c>
      <c r="CC147" s="115" t="str">
        <f t="shared" si="60"/>
        <v>12513.9-(10)</v>
      </c>
      <c r="CD147" s="120" t="str">
        <f t="shared" si="61"/>
        <v>90 deg Gored/Segemented El- 1D</v>
      </c>
      <c r="CE147" s="417">
        <f t="shared" si="62"/>
        <v>366.84999999999997</v>
      </c>
      <c r="CF147" s="115"/>
      <c r="CG147" s="115" t="str">
        <f t="shared" si="63"/>
        <v xml:space="preserve"> </v>
      </c>
      <c r="CH147" s="120" t="str">
        <f t="shared" si="64"/>
        <v xml:space="preserve"> </v>
      </c>
      <c r="CI147" s="417" t="str">
        <f t="shared" si="65"/>
        <v xml:space="preserve"> </v>
      </c>
      <c r="CJ147" s="115"/>
      <c r="CK147" s="115" t="str">
        <f t="shared" si="66"/>
        <v xml:space="preserve"> </v>
      </c>
      <c r="CL147" s="120" t="str">
        <f t="shared" si="67"/>
        <v xml:space="preserve"> </v>
      </c>
      <c r="CM147" s="417" t="str">
        <f t="shared" si="69"/>
        <v xml:space="preserve"> </v>
      </c>
      <c r="IS147" s="103">
        <v>93.7</v>
      </c>
    </row>
    <row r="148" spans="2:253" s="74" customFormat="1" ht="17.100000000000001" hidden="1" customHeight="1" x14ac:dyDescent="0.25">
      <c r="B148" s="504">
        <f>IF('KB Duct Parts'!$BL$14=1,'KB Duct Elbows'!AQ18,0)</f>
        <v>0</v>
      </c>
      <c r="C148" s="525">
        <v>12514.9</v>
      </c>
      <c r="D148" s="526">
        <f t="shared" si="36"/>
        <v>12514.9</v>
      </c>
      <c r="E148" s="504" t="s">
        <v>871</v>
      </c>
      <c r="F148" s="508" t="str">
        <f t="shared" si="43"/>
        <v xml:space="preserve"> </v>
      </c>
      <c r="G148" s="509" t="s">
        <v>681</v>
      </c>
      <c r="H148" s="504" t="s">
        <v>923</v>
      </c>
      <c r="I148" s="1035" t="str">
        <f t="shared" ref="I148:I156" si="72">IF(L148&gt;16,"Gore Locked Segment",IF(L148&lt;17,"Welded Segments"))</f>
        <v>Gore Locked Segment</v>
      </c>
      <c r="J148" s="1036"/>
      <c r="K148" s="516" t="s">
        <v>881</v>
      </c>
      <c r="L148" s="521">
        <v>18</v>
      </c>
      <c r="M148" s="517" t="str">
        <f t="shared" si="68"/>
        <v>Y</v>
      </c>
      <c r="N148" s="514">
        <f t="shared" si="44"/>
        <v>164.3</v>
      </c>
      <c r="O148" s="518">
        <f t="shared" si="37"/>
        <v>0</v>
      </c>
      <c r="P148" s="680">
        <f>'KB Duct Parts'!$AE$3</f>
        <v>0</v>
      </c>
      <c r="Q148" s="681">
        <f t="shared" si="45"/>
        <v>0</v>
      </c>
      <c r="R148" s="682">
        <f t="shared" si="46"/>
        <v>0</v>
      </c>
      <c r="S148" s="716">
        <f t="shared" si="47"/>
        <v>0.35</v>
      </c>
      <c r="T148" s="679">
        <f t="shared" si="48"/>
        <v>0</v>
      </c>
      <c r="U148" s="679">
        <f t="shared" si="49"/>
        <v>0</v>
      </c>
      <c r="Y148" s="120"/>
      <c r="AE148" s="77"/>
      <c r="AF148" s="370">
        <v>18</v>
      </c>
      <c r="AG148" s="374">
        <v>16</v>
      </c>
      <c r="AH148" s="378">
        <v>14</v>
      </c>
      <c r="AI148" s="381">
        <v>12</v>
      </c>
      <c r="AJ148" s="386">
        <v>10</v>
      </c>
      <c r="AK148" s="391"/>
      <c r="AL148" s="386"/>
      <c r="AM148" s="363">
        <f t="shared" si="70"/>
        <v>1</v>
      </c>
      <c r="AN148" s="578">
        <v>164.3</v>
      </c>
      <c r="AO148" s="120">
        <f t="shared" si="50"/>
        <v>246.45000000000002</v>
      </c>
      <c r="AP148" s="120">
        <f t="shared" si="38"/>
        <v>287.52500000000003</v>
      </c>
      <c r="AQ148" s="120">
        <f t="shared" si="39"/>
        <v>328.6</v>
      </c>
      <c r="AR148" s="120">
        <f t="shared" si="40"/>
        <v>377.89</v>
      </c>
      <c r="AS148" s="120">
        <f t="shared" si="41"/>
        <v>0</v>
      </c>
      <c r="AT148" s="120">
        <f t="shared" si="42"/>
        <v>0</v>
      </c>
      <c r="AU148" s="74" t="s">
        <v>717</v>
      </c>
      <c r="AV148" s="115"/>
      <c r="AW148" s="395"/>
      <c r="AX148" s="571">
        <v>1.5</v>
      </c>
      <c r="AY148" s="572">
        <v>1.75</v>
      </c>
      <c r="AZ148" s="572">
        <v>2</v>
      </c>
      <c r="BA148" s="572">
        <v>2.2999999999999998</v>
      </c>
      <c r="BB148" s="573">
        <v>0</v>
      </c>
      <c r="BC148" s="395">
        <v>0</v>
      </c>
      <c r="BD148" s="115"/>
      <c r="BE148" s="115"/>
      <c r="BF148" s="115"/>
      <c r="BG148" s="115"/>
      <c r="BH148" s="115"/>
      <c r="BI148" s="115"/>
      <c r="BJ148" s="115"/>
      <c r="BK148" s="115"/>
      <c r="BQ148" s="74" t="str">
        <f t="shared" si="51"/>
        <v>12514.9-(16)</v>
      </c>
      <c r="BR148" s="120" t="str">
        <f t="shared" si="52"/>
        <v>90 deg Gored/Segemented El- 1D</v>
      </c>
      <c r="BS148" s="120">
        <f t="shared" si="53"/>
        <v>246.45000000000002</v>
      </c>
      <c r="BU148" s="74" t="str">
        <f t="shared" si="54"/>
        <v>12514.9-(14)</v>
      </c>
      <c r="BV148" s="120" t="str">
        <f t="shared" si="55"/>
        <v>90 deg Gored/Segemented El- 1D</v>
      </c>
      <c r="BW148" s="120">
        <f t="shared" si="56"/>
        <v>287.52500000000003</v>
      </c>
      <c r="BY148" s="74" t="str">
        <f t="shared" si="57"/>
        <v>12514.9-(12)</v>
      </c>
      <c r="BZ148" s="120" t="str">
        <f t="shared" si="58"/>
        <v>90 deg Gored/Segemented El- 1D</v>
      </c>
      <c r="CA148" s="120">
        <f t="shared" si="59"/>
        <v>328.6</v>
      </c>
      <c r="CC148" s="115" t="str">
        <f t="shared" si="60"/>
        <v>12514.9-(10)</v>
      </c>
      <c r="CD148" s="120" t="str">
        <f t="shared" si="61"/>
        <v>90 deg Gored/Segemented El- 1D</v>
      </c>
      <c r="CE148" s="417">
        <f t="shared" si="62"/>
        <v>377.89</v>
      </c>
      <c r="CF148" s="115"/>
      <c r="CG148" s="115" t="str">
        <f t="shared" si="63"/>
        <v xml:space="preserve"> </v>
      </c>
      <c r="CH148" s="120" t="str">
        <f t="shared" si="64"/>
        <v xml:space="preserve"> </v>
      </c>
      <c r="CI148" s="417" t="str">
        <f t="shared" si="65"/>
        <v xml:space="preserve"> </v>
      </c>
      <c r="CJ148" s="115"/>
      <c r="CK148" s="115" t="str">
        <f t="shared" si="66"/>
        <v xml:space="preserve"> </v>
      </c>
      <c r="CL148" s="120" t="str">
        <f t="shared" si="67"/>
        <v xml:space="preserve"> </v>
      </c>
      <c r="CM148" s="417" t="str">
        <f t="shared" si="69"/>
        <v xml:space="preserve"> </v>
      </c>
      <c r="IS148" s="103">
        <v>96.5</v>
      </c>
    </row>
    <row r="149" spans="2:253" s="74" customFormat="1" ht="17.100000000000001" hidden="1" customHeight="1" x14ac:dyDescent="0.25">
      <c r="B149" s="504">
        <f>IF('KB Duct Parts'!$BL$14=1,'KB Duct Elbows'!AQ19,0)</f>
        <v>0</v>
      </c>
      <c r="C149" s="525">
        <v>12515.9</v>
      </c>
      <c r="D149" s="526">
        <f t="shared" si="36"/>
        <v>12515.9</v>
      </c>
      <c r="E149" s="504" t="s">
        <v>872</v>
      </c>
      <c r="F149" s="508" t="str">
        <f t="shared" si="43"/>
        <v xml:space="preserve"> </v>
      </c>
      <c r="G149" s="509" t="s">
        <v>681</v>
      </c>
      <c r="H149" s="504" t="s">
        <v>923</v>
      </c>
      <c r="I149" s="1035" t="str">
        <f t="shared" si="72"/>
        <v>Gore Locked Segment</v>
      </c>
      <c r="J149" s="1036"/>
      <c r="K149" s="516" t="s">
        <v>881</v>
      </c>
      <c r="L149" s="521">
        <v>18</v>
      </c>
      <c r="M149" s="517" t="str">
        <f t="shared" si="68"/>
        <v>Y</v>
      </c>
      <c r="N149" s="514">
        <f t="shared" si="44"/>
        <v>166.3</v>
      </c>
      <c r="O149" s="518">
        <f t="shared" si="37"/>
        <v>0</v>
      </c>
      <c r="P149" s="680">
        <f>'KB Duct Parts'!$AE$3</f>
        <v>0</v>
      </c>
      <c r="Q149" s="681">
        <f t="shared" si="45"/>
        <v>0</v>
      </c>
      <c r="R149" s="682">
        <f t="shared" si="46"/>
        <v>0</v>
      </c>
      <c r="S149" s="716">
        <f t="shared" si="47"/>
        <v>0.35</v>
      </c>
      <c r="T149" s="679">
        <f t="shared" si="48"/>
        <v>0</v>
      </c>
      <c r="U149" s="679">
        <f t="shared" si="49"/>
        <v>0</v>
      </c>
      <c r="Y149" s="120"/>
      <c r="AE149" s="77"/>
      <c r="AF149" s="370">
        <v>18</v>
      </c>
      <c r="AG149" s="374">
        <v>16</v>
      </c>
      <c r="AH149" s="378">
        <v>14</v>
      </c>
      <c r="AI149" s="381">
        <v>12</v>
      </c>
      <c r="AJ149" s="386">
        <v>10</v>
      </c>
      <c r="AK149" s="391"/>
      <c r="AL149" s="386"/>
      <c r="AM149" s="363">
        <f t="shared" si="70"/>
        <v>1</v>
      </c>
      <c r="AN149" s="578">
        <v>166.3</v>
      </c>
      <c r="AO149" s="120">
        <f t="shared" si="50"/>
        <v>249.45000000000002</v>
      </c>
      <c r="AP149" s="120">
        <f t="shared" si="38"/>
        <v>291.02500000000003</v>
      </c>
      <c r="AQ149" s="120">
        <f t="shared" si="39"/>
        <v>332.6</v>
      </c>
      <c r="AR149" s="120">
        <f t="shared" si="40"/>
        <v>382.49</v>
      </c>
      <c r="AS149" s="120">
        <f t="shared" si="41"/>
        <v>0</v>
      </c>
      <c r="AT149" s="120">
        <f t="shared" si="42"/>
        <v>0</v>
      </c>
      <c r="AU149" s="74" t="s">
        <v>717</v>
      </c>
      <c r="AV149" s="115"/>
      <c r="AW149" s="395"/>
      <c r="AX149" s="571">
        <v>1.5</v>
      </c>
      <c r="AY149" s="572">
        <v>1.75</v>
      </c>
      <c r="AZ149" s="572">
        <v>2</v>
      </c>
      <c r="BA149" s="572">
        <v>2.2999999999999998</v>
      </c>
      <c r="BB149" s="573">
        <v>0</v>
      </c>
      <c r="BC149" s="395">
        <v>0</v>
      </c>
      <c r="BD149" s="115"/>
      <c r="BE149" s="115"/>
      <c r="BF149" s="115"/>
      <c r="BG149" s="115"/>
      <c r="BH149" s="115"/>
      <c r="BI149" s="115"/>
      <c r="BJ149" s="115"/>
      <c r="BK149" s="115"/>
      <c r="BQ149" s="74" t="str">
        <f t="shared" si="51"/>
        <v>12515.9-(16)</v>
      </c>
      <c r="BR149" s="120" t="str">
        <f t="shared" si="52"/>
        <v>90 deg Gored/Segemented El- 1D</v>
      </c>
      <c r="BS149" s="120">
        <f t="shared" si="53"/>
        <v>249.45000000000002</v>
      </c>
      <c r="BU149" s="74" t="str">
        <f t="shared" si="54"/>
        <v>12515.9-(14)</v>
      </c>
      <c r="BV149" s="120" t="str">
        <f t="shared" si="55"/>
        <v>90 deg Gored/Segemented El- 1D</v>
      </c>
      <c r="BW149" s="120">
        <f t="shared" si="56"/>
        <v>291.02500000000003</v>
      </c>
      <c r="BY149" s="74" t="str">
        <f t="shared" si="57"/>
        <v>12515.9-(12)</v>
      </c>
      <c r="BZ149" s="120" t="str">
        <f t="shared" si="58"/>
        <v>90 deg Gored/Segemented El- 1D</v>
      </c>
      <c r="CA149" s="120">
        <f t="shared" si="59"/>
        <v>332.6</v>
      </c>
      <c r="CC149" s="115" t="str">
        <f t="shared" si="60"/>
        <v>12515.9-(10)</v>
      </c>
      <c r="CD149" s="120" t="str">
        <f t="shared" si="61"/>
        <v>90 deg Gored/Segemented El- 1D</v>
      </c>
      <c r="CE149" s="417">
        <f t="shared" si="62"/>
        <v>382.49</v>
      </c>
      <c r="CF149" s="115"/>
      <c r="CG149" s="115" t="str">
        <f t="shared" si="63"/>
        <v xml:space="preserve"> </v>
      </c>
      <c r="CH149" s="120" t="str">
        <f t="shared" si="64"/>
        <v xml:space="preserve"> </v>
      </c>
      <c r="CI149" s="417" t="str">
        <f t="shared" si="65"/>
        <v xml:space="preserve"> </v>
      </c>
      <c r="CJ149" s="115"/>
      <c r="CK149" s="115" t="str">
        <f t="shared" si="66"/>
        <v xml:space="preserve"> </v>
      </c>
      <c r="CL149" s="120" t="str">
        <f t="shared" si="67"/>
        <v xml:space="preserve"> </v>
      </c>
      <c r="CM149" s="417" t="str">
        <f t="shared" si="69"/>
        <v xml:space="preserve"> </v>
      </c>
      <c r="IS149" s="103">
        <v>97.8</v>
      </c>
    </row>
    <row r="150" spans="2:253" s="74" customFormat="1" ht="17.100000000000001" hidden="1" customHeight="1" x14ac:dyDescent="0.25">
      <c r="B150" s="504">
        <f>IF('KB Duct Parts'!$BL$14=1,'KB Duct Elbows'!AQ20,0)</f>
        <v>0</v>
      </c>
      <c r="C150" s="525">
        <v>12516.9</v>
      </c>
      <c r="D150" s="526">
        <f t="shared" si="36"/>
        <v>12516.9</v>
      </c>
      <c r="E150" s="504" t="s">
        <v>873</v>
      </c>
      <c r="F150" s="508" t="str">
        <f t="shared" si="43"/>
        <v xml:space="preserve"> </v>
      </c>
      <c r="G150" s="509" t="s">
        <v>681</v>
      </c>
      <c r="H150" s="504" t="s">
        <v>923</v>
      </c>
      <c r="I150" s="1035" t="str">
        <f t="shared" si="72"/>
        <v>Gore Locked Segment</v>
      </c>
      <c r="J150" s="1036"/>
      <c r="K150" s="516" t="s">
        <v>881</v>
      </c>
      <c r="L150" s="521">
        <v>18</v>
      </c>
      <c r="M150" s="517" t="str">
        <f t="shared" si="68"/>
        <v>Y</v>
      </c>
      <c r="N150" s="514">
        <f t="shared" si="44"/>
        <v>168.8</v>
      </c>
      <c r="O150" s="518">
        <f t="shared" si="37"/>
        <v>0</v>
      </c>
      <c r="P150" s="680">
        <f>'KB Duct Parts'!$AE$3</f>
        <v>0</v>
      </c>
      <c r="Q150" s="681">
        <f t="shared" si="45"/>
        <v>0</v>
      </c>
      <c r="R150" s="682">
        <f t="shared" si="46"/>
        <v>0</v>
      </c>
      <c r="S150" s="716">
        <f t="shared" si="47"/>
        <v>0.35</v>
      </c>
      <c r="T150" s="679">
        <f t="shared" si="48"/>
        <v>0</v>
      </c>
      <c r="U150" s="679">
        <f t="shared" si="49"/>
        <v>0</v>
      </c>
      <c r="Y150" s="120"/>
      <c r="AE150" s="77"/>
      <c r="AF150" s="370">
        <v>18</v>
      </c>
      <c r="AG150" s="374">
        <v>16</v>
      </c>
      <c r="AH150" s="378">
        <v>14</v>
      </c>
      <c r="AI150" s="381">
        <v>12</v>
      </c>
      <c r="AJ150" s="386">
        <v>10</v>
      </c>
      <c r="AK150" s="391"/>
      <c r="AL150" s="386"/>
      <c r="AM150" s="363">
        <f t="shared" si="70"/>
        <v>1</v>
      </c>
      <c r="AN150" s="578">
        <v>168.8</v>
      </c>
      <c r="AO150" s="120">
        <f t="shared" si="50"/>
        <v>253.20000000000002</v>
      </c>
      <c r="AP150" s="120">
        <f t="shared" si="38"/>
        <v>295.40000000000003</v>
      </c>
      <c r="AQ150" s="120">
        <f t="shared" si="39"/>
        <v>337.6</v>
      </c>
      <c r="AR150" s="120">
        <f t="shared" si="40"/>
        <v>388.24</v>
      </c>
      <c r="AS150" s="120">
        <f t="shared" si="41"/>
        <v>0</v>
      </c>
      <c r="AT150" s="120">
        <f t="shared" si="42"/>
        <v>0</v>
      </c>
      <c r="AU150" s="74" t="s">
        <v>717</v>
      </c>
      <c r="AV150" s="115"/>
      <c r="AW150" s="395"/>
      <c r="AX150" s="571">
        <v>1.5</v>
      </c>
      <c r="AY150" s="572">
        <v>1.75</v>
      </c>
      <c r="AZ150" s="572">
        <v>2</v>
      </c>
      <c r="BA150" s="572">
        <v>2.2999999999999998</v>
      </c>
      <c r="BB150" s="573">
        <v>0</v>
      </c>
      <c r="BC150" s="395">
        <v>0</v>
      </c>
      <c r="BD150" s="115"/>
      <c r="BE150" s="115"/>
      <c r="BF150" s="115"/>
      <c r="BG150" s="115"/>
      <c r="BH150" s="115"/>
      <c r="BI150" s="115"/>
      <c r="BJ150" s="115"/>
      <c r="BK150" s="115"/>
      <c r="BQ150" s="74" t="str">
        <f t="shared" si="51"/>
        <v>12516.9-(16)</v>
      </c>
      <c r="BR150" s="120" t="str">
        <f t="shared" si="52"/>
        <v>90 deg Gored/Segemented El- 1D</v>
      </c>
      <c r="BS150" s="120">
        <f t="shared" si="53"/>
        <v>253.20000000000002</v>
      </c>
      <c r="BU150" s="74" t="str">
        <f t="shared" si="54"/>
        <v>12516.9-(14)</v>
      </c>
      <c r="BV150" s="120" t="str">
        <f t="shared" si="55"/>
        <v>90 deg Gored/Segemented El- 1D</v>
      </c>
      <c r="BW150" s="120">
        <f t="shared" si="56"/>
        <v>295.40000000000003</v>
      </c>
      <c r="BY150" s="74" t="str">
        <f t="shared" si="57"/>
        <v>12516.9-(12)</v>
      </c>
      <c r="BZ150" s="120" t="str">
        <f t="shared" si="58"/>
        <v>90 deg Gored/Segemented El- 1D</v>
      </c>
      <c r="CA150" s="120">
        <f t="shared" si="59"/>
        <v>337.6</v>
      </c>
      <c r="CC150" s="115" t="str">
        <f t="shared" si="60"/>
        <v>12516.9-(10)</v>
      </c>
      <c r="CD150" s="120" t="str">
        <f t="shared" si="61"/>
        <v>90 deg Gored/Segemented El- 1D</v>
      </c>
      <c r="CE150" s="417">
        <f t="shared" si="62"/>
        <v>388.24</v>
      </c>
      <c r="CF150" s="115"/>
      <c r="CG150" s="115" t="str">
        <f t="shared" si="63"/>
        <v xml:space="preserve"> </v>
      </c>
      <c r="CH150" s="120" t="str">
        <f t="shared" si="64"/>
        <v xml:space="preserve"> </v>
      </c>
      <c r="CI150" s="417" t="str">
        <f t="shared" si="65"/>
        <v xml:space="preserve"> </v>
      </c>
      <c r="CJ150" s="115"/>
      <c r="CK150" s="115" t="str">
        <f t="shared" si="66"/>
        <v xml:space="preserve"> </v>
      </c>
      <c r="CL150" s="120" t="str">
        <f t="shared" si="67"/>
        <v xml:space="preserve"> </v>
      </c>
      <c r="CM150" s="417" t="str">
        <f t="shared" si="69"/>
        <v xml:space="preserve"> </v>
      </c>
      <c r="IS150" s="103">
        <v>99.1</v>
      </c>
    </row>
    <row r="151" spans="2:253" s="74" customFormat="1" ht="17.100000000000001" hidden="1" customHeight="1" x14ac:dyDescent="0.25">
      <c r="B151" s="504">
        <f>IF('KB Duct Parts'!$BL$14=1,'KB Duct Elbows'!AQ21,0)</f>
        <v>0</v>
      </c>
      <c r="C151" s="525">
        <v>12517.9</v>
      </c>
      <c r="D151" s="526">
        <f t="shared" si="36"/>
        <v>12517.9</v>
      </c>
      <c r="E151" s="504" t="s">
        <v>874</v>
      </c>
      <c r="F151" s="508" t="str">
        <f t="shared" si="43"/>
        <v xml:space="preserve"> </v>
      </c>
      <c r="G151" s="509" t="s">
        <v>681</v>
      </c>
      <c r="H151" s="504" t="s">
        <v>923</v>
      </c>
      <c r="I151" s="1035" t="str">
        <f t="shared" si="72"/>
        <v>Gore Locked Segment</v>
      </c>
      <c r="J151" s="1036"/>
      <c r="K151" s="516" t="s">
        <v>881</v>
      </c>
      <c r="L151" s="521">
        <v>18</v>
      </c>
      <c r="M151" s="517" t="str">
        <f t="shared" si="68"/>
        <v>Y</v>
      </c>
      <c r="N151" s="514">
        <f t="shared" si="44"/>
        <v>202.8</v>
      </c>
      <c r="O151" s="518">
        <f t="shared" si="37"/>
        <v>0</v>
      </c>
      <c r="P151" s="680">
        <f>'KB Duct Parts'!$AE$3</f>
        <v>0</v>
      </c>
      <c r="Q151" s="681">
        <f t="shared" si="45"/>
        <v>0</v>
      </c>
      <c r="R151" s="682">
        <f t="shared" si="46"/>
        <v>0</v>
      </c>
      <c r="S151" s="716">
        <f t="shared" si="47"/>
        <v>0.35</v>
      </c>
      <c r="T151" s="679">
        <f t="shared" si="48"/>
        <v>0</v>
      </c>
      <c r="U151" s="679">
        <f t="shared" si="49"/>
        <v>0</v>
      </c>
      <c r="Y151" s="120"/>
      <c r="AE151" s="77"/>
      <c r="AF151" s="370">
        <v>18</v>
      </c>
      <c r="AG151" s="374">
        <v>16</v>
      </c>
      <c r="AH151" s="378">
        <v>14</v>
      </c>
      <c r="AI151" s="381">
        <v>12</v>
      </c>
      <c r="AJ151" s="386">
        <v>10</v>
      </c>
      <c r="AK151" s="391"/>
      <c r="AL151" s="386"/>
      <c r="AM151" s="363">
        <f t="shared" si="70"/>
        <v>1</v>
      </c>
      <c r="AN151" s="578">
        <v>202.8</v>
      </c>
      <c r="AO151" s="120">
        <f t="shared" si="50"/>
        <v>304.20000000000005</v>
      </c>
      <c r="AP151" s="120">
        <f t="shared" si="38"/>
        <v>354.90000000000003</v>
      </c>
      <c r="AQ151" s="120">
        <f t="shared" si="39"/>
        <v>405.6</v>
      </c>
      <c r="AR151" s="120">
        <f t="shared" si="40"/>
        <v>466.44</v>
      </c>
      <c r="AS151" s="120">
        <f t="shared" si="41"/>
        <v>0</v>
      </c>
      <c r="AT151" s="120">
        <f t="shared" si="42"/>
        <v>0</v>
      </c>
      <c r="AU151" s="74" t="s">
        <v>717</v>
      </c>
      <c r="AV151" s="115"/>
      <c r="AW151" s="395"/>
      <c r="AX151" s="571">
        <v>1.5</v>
      </c>
      <c r="AY151" s="572">
        <v>1.75</v>
      </c>
      <c r="AZ151" s="572">
        <v>2</v>
      </c>
      <c r="BA151" s="572">
        <v>2.2999999999999998</v>
      </c>
      <c r="BB151" s="573">
        <v>0</v>
      </c>
      <c r="BC151" s="395">
        <v>0</v>
      </c>
      <c r="BD151" s="115"/>
      <c r="BE151" s="115"/>
      <c r="BF151" s="115"/>
      <c r="BG151" s="115"/>
      <c r="BH151" s="115"/>
      <c r="BI151" s="115"/>
      <c r="BJ151" s="115"/>
      <c r="BK151" s="115"/>
      <c r="BQ151" s="74" t="str">
        <f t="shared" si="51"/>
        <v>12517.9-(16)</v>
      </c>
      <c r="BR151" s="120" t="str">
        <f t="shared" si="52"/>
        <v>90 deg Gored/Segemented El- 1D</v>
      </c>
      <c r="BS151" s="120">
        <f t="shared" si="53"/>
        <v>304.20000000000005</v>
      </c>
      <c r="BU151" s="74" t="str">
        <f t="shared" si="54"/>
        <v>12517.9-(14)</v>
      </c>
      <c r="BV151" s="120" t="str">
        <f t="shared" si="55"/>
        <v>90 deg Gored/Segemented El- 1D</v>
      </c>
      <c r="BW151" s="120">
        <f t="shared" si="56"/>
        <v>354.90000000000003</v>
      </c>
      <c r="BY151" s="74" t="str">
        <f t="shared" si="57"/>
        <v>12517.9-(12)</v>
      </c>
      <c r="BZ151" s="120" t="str">
        <f t="shared" si="58"/>
        <v>90 deg Gored/Segemented El- 1D</v>
      </c>
      <c r="CA151" s="120">
        <f t="shared" si="59"/>
        <v>405.6</v>
      </c>
      <c r="CC151" s="115" t="str">
        <f t="shared" si="60"/>
        <v>12517.9-(10)</v>
      </c>
      <c r="CD151" s="120" t="str">
        <f t="shared" si="61"/>
        <v>90 deg Gored/Segemented El- 1D</v>
      </c>
      <c r="CE151" s="417">
        <f t="shared" si="62"/>
        <v>466.44</v>
      </c>
      <c r="CF151" s="115"/>
      <c r="CG151" s="115" t="str">
        <f t="shared" si="63"/>
        <v xml:space="preserve"> </v>
      </c>
      <c r="CH151" s="120" t="str">
        <f t="shared" si="64"/>
        <v xml:space="preserve"> </v>
      </c>
      <c r="CI151" s="417" t="str">
        <f t="shared" si="65"/>
        <v xml:space="preserve"> </v>
      </c>
      <c r="CJ151" s="115"/>
      <c r="CK151" s="115" t="str">
        <f t="shared" si="66"/>
        <v xml:space="preserve"> </v>
      </c>
      <c r="CL151" s="120" t="str">
        <f t="shared" si="67"/>
        <v xml:space="preserve"> </v>
      </c>
      <c r="CM151" s="417" t="str">
        <f t="shared" si="69"/>
        <v xml:space="preserve"> </v>
      </c>
      <c r="IS151" s="103">
        <v>119.1</v>
      </c>
    </row>
    <row r="152" spans="2:253" s="74" customFormat="1" ht="17.100000000000001" hidden="1" customHeight="1" x14ac:dyDescent="0.25">
      <c r="B152" s="504">
        <f>IF('KB Duct Parts'!$BL$14=1,'KB Duct Elbows'!AQ22,0)</f>
        <v>0</v>
      </c>
      <c r="C152" s="525">
        <v>12518.9</v>
      </c>
      <c r="D152" s="526">
        <f t="shared" si="36"/>
        <v>12518.9</v>
      </c>
      <c r="E152" s="504" t="s">
        <v>875</v>
      </c>
      <c r="F152" s="508" t="str">
        <f t="shared" si="43"/>
        <v xml:space="preserve"> </v>
      </c>
      <c r="G152" s="509" t="s">
        <v>681</v>
      </c>
      <c r="H152" s="504" t="s">
        <v>923</v>
      </c>
      <c r="I152" s="1035" t="str">
        <f t="shared" si="72"/>
        <v>Gore Locked Segment</v>
      </c>
      <c r="J152" s="1036"/>
      <c r="K152" s="516" t="s">
        <v>881</v>
      </c>
      <c r="L152" s="521">
        <v>18</v>
      </c>
      <c r="M152" s="517" t="str">
        <f t="shared" si="68"/>
        <v>Y</v>
      </c>
      <c r="N152" s="514">
        <f t="shared" si="44"/>
        <v>237</v>
      </c>
      <c r="O152" s="518">
        <f t="shared" si="37"/>
        <v>0</v>
      </c>
      <c r="P152" s="680">
        <f>'KB Duct Parts'!$AE$3</f>
        <v>0</v>
      </c>
      <c r="Q152" s="681">
        <f t="shared" si="45"/>
        <v>0</v>
      </c>
      <c r="R152" s="682">
        <f t="shared" si="46"/>
        <v>0</v>
      </c>
      <c r="S152" s="716">
        <f t="shared" si="47"/>
        <v>0.35</v>
      </c>
      <c r="T152" s="679">
        <f t="shared" si="48"/>
        <v>0</v>
      </c>
      <c r="U152" s="679">
        <f t="shared" si="49"/>
        <v>0</v>
      </c>
      <c r="Y152" s="120"/>
      <c r="AE152" s="77"/>
      <c r="AF152" s="370">
        <v>18</v>
      </c>
      <c r="AG152" s="374">
        <v>16</v>
      </c>
      <c r="AH152" s="378">
        <v>14</v>
      </c>
      <c r="AI152" s="381">
        <v>12</v>
      </c>
      <c r="AJ152" s="386">
        <v>10</v>
      </c>
      <c r="AK152" s="391"/>
      <c r="AL152" s="386"/>
      <c r="AM152" s="363">
        <f t="shared" si="70"/>
        <v>1</v>
      </c>
      <c r="AN152" s="578">
        <v>237</v>
      </c>
      <c r="AO152" s="120">
        <f t="shared" si="50"/>
        <v>355.5</v>
      </c>
      <c r="AP152" s="120">
        <f t="shared" si="38"/>
        <v>414.75</v>
      </c>
      <c r="AQ152" s="120">
        <f t="shared" si="39"/>
        <v>474</v>
      </c>
      <c r="AR152" s="120">
        <f t="shared" si="40"/>
        <v>545.09999999999991</v>
      </c>
      <c r="AS152" s="120">
        <f t="shared" si="41"/>
        <v>0</v>
      </c>
      <c r="AT152" s="120">
        <f t="shared" si="42"/>
        <v>0</v>
      </c>
      <c r="AU152" s="74" t="s">
        <v>717</v>
      </c>
      <c r="AV152" s="115"/>
      <c r="AW152" s="395"/>
      <c r="AX152" s="571">
        <v>1.5</v>
      </c>
      <c r="AY152" s="572">
        <v>1.75</v>
      </c>
      <c r="AZ152" s="572">
        <v>2</v>
      </c>
      <c r="BA152" s="572">
        <v>2.2999999999999998</v>
      </c>
      <c r="BB152" s="573">
        <v>0</v>
      </c>
      <c r="BC152" s="395">
        <v>0</v>
      </c>
      <c r="BD152" s="115"/>
      <c r="BE152" s="115"/>
      <c r="BF152" s="115"/>
      <c r="BG152" s="115"/>
      <c r="BH152" s="115"/>
      <c r="BI152" s="115"/>
      <c r="BJ152" s="115"/>
      <c r="BK152" s="115"/>
      <c r="BQ152" s="74" t="str">
        <f t="shared" si="51"/>
        <v>12518.9-(16)</v>
      </c>
      <c r="BR152" s="120" t="str">
        <f t="shared" si="52"/>
        <v>90 deg Gored/Segemented El- 1D</v>
      </c>
      <c r="BS152" s="120">
        <f t="shared" si="53"/>
        <v>355.5</v>
      </c>
      <c r="BU152" s="74" t="str">
        <f t="shared" si="54"/>
        <v>12518.9-(14)</v>
      </c>
      <c r="BV152" s="120" t="str">
        <f t="shared" si="55"/>
        <v>90 deg Gored/Segemented El- 1D</v>
      </c>
      <c r="BW152" s="120">
        <f t="shared" si="56"/>
        <v>414.75</v>
      </c>
      <c r="BY152" s="74" t="str">
        <f t="shared" si="57"/>
        <v>12518.9-(12)</v>
      </c>
      <c r="BZ152" s="120" t="str">
        <f t="shared" si="58"/>
        <v>90 deg Gored/Segemented El- 1D</v>
      </c>
      <c r="CA152" s="120">
        <f t="shared" si="59"/>
        <v>474</v>
      </c>
      <c r="CC152" s="115" t="str">
        <f t="shared" si="60"/>
        <v>12518.9-(10)</v>
      </c>
      <c r="CD152" s="120" t="str">
        <f t="shared" si="61"/>
        <v>90 deg Gored/Segemented El- 1D</v>
      </c>
      <c r="CE152" s="417">
        <f t="shared" si="62"/>
        <v>545.09999999999991</v>
      </c>
      <c r="CF152" s="115"/>
      <c r="CG152" s="115" t="str">
        <f t="shared" si="63"/>
        <v xml:space="preserve"> </v>
      </c>
      <c r="CH152" s="120" t="str">
        <f t="shared" si="64"/>
        <v xml:space="preserve"> </v>
      </c>
      <c r="CI152" s="417" t="str">
        <f t="shared" si="65"/>
        <v xml:space="preserve"> </v>
      </c>
      <c r="CJ152" s="115"/>
      <c r="CK152" s="115" t="str">
        <f t="shared" si="66"/>
        <v xml:space="preserve"> </v>
      </c>
      <c r="CL152" s="120" t="str">
        <f t="shared" si="67"/>
        <v xml:space="preserve"> </v>
      </c>
      <c r="CM152" s="417" t="str">
        <f t="shared" si="69"/>
        <v xml:space="preserve"> </v>
      </c>
      <c r="IS152" s="103">
        <v>139.19999999999999</v>
      </c>
    </row>
    <row r="153" spans="2:253" s="74" customFormat="1" ht="17.100000000000001" hidden="1" customHeight="1" x14ac:dyDescent="0.25">
      <c r="B153" s="504">
        <f>IF('KB Duct Parts'!$BL$14=1,'KB Duct Elbows'!AQ23,0)</f>
        <v>0</v>
      </c>
      <c r="C153" s="525">
        <v>12519.9</v>
      </c>
      <c r="D153" s="526">
        <f t="shared" ref="D153:D216" si="73">IF(AM153=1,C153,(C153&amp;"  ("&amp;L153&amp;"ga)"))</f>
        <v>12519.9</v>
      </c>
      <c r="E153" s="504" t="s">
        <v>876</v>
      </c>
      <c r="F153" s="508" t="str">
        <f t="shared" si="43"/>
        <v xml:space="preserve"> </v>
      </c>
      <c r="G153" s="509" t="s">
        <v>681</v>
      </c>
      <c r="H153" s="504" t="s">
        <v>923</v>
      </c>
      <c r="I153" s="1035" t="str">
        <f t="shared" si="72"/>
        <v>Gore Locked Segment</v>
      </c>
      <c r="J153" s="1036"/>
      <c r="K153" s="516" t="s">
        <v>881</v>
      </c>
      <c r="L153" s="521">
        <v>18</v>
      </c>
      <c r="M153" s="517" t="str">
        <f t="shared" si="68"/>
        <v>Y</v>
      </c>
      <c r="N153" s="514">
        <f t="shared" si="44"/>
        <v>256.8</v>
      </c>
      <c r="O153" s="518">
        <f t="shared" ref="O153:O216" si="74">IF(B153&gt;0,N153*B153,0)</f>
        <v>0</v>
      </c>
      <c r="P153" s="680">
        <f>'KB Duct Parts'!$AE$3</f>
        <v>0</v>
      </c>
      <c r="Q153" s="681">
        <f t="shared" si="45"/>
        <v>0</v>
      </c>
      <c r="R153" s="682">
        <f t="shared" si="46"/>
        <v>0</v>
      </c>
      <c r="S153" s="716">
        <f t="shared" si="47"/>
        <v>0.35</v>
      </c>
      <c r="T153" s="679">
        <f t="shared" si="48"/>
        <v>0</v>
      </c>
      <c r="U153" s="679">
        <f t="shared" si="49"/>
        <v>0</v>
      </c>
      <c r="Y153" s="120"/>
      <c r="AE153" s="77"/>
      <c r="AF153" s="370">
        <v>18</v>
      </c>
      <c r="AG153" s="374">
        <v>16</v>
      </c>
      <c r="AH153" s="378">
        <v>14</v>
      </c>
      <c r="AI153" s="381">
        <v>12</v>
      </c>
      <c r="AJ153" s="386">
        <v>10</v>
      </c>
      <c r="AK153" s="391"/>
      <c r="AL153" s="386"/>
      <c r="AM153" s="363">
        <f t="shared" si="70"/>
        <v>1</v>
      </c>
      <c r="AN153" s="578">
        <v>256.8</v>
      </c>
      <c r="AO153" s="120">
        <f t="shared" si="50"/>
        <v>385.20000000000005</v>
      </c>
      <c r="AP153" s="120">
        <f t="shared" ref="AP153:AP216" si="75">$AN153*AY153</f>
        <v>449.40000000000003</v>
      </c>
      <c r="AQ153" s="120">
        <f t="shared" ref="AQ153:AQ216" si="76">$AN153*AZ153</f>
        <v>513.6</v>
      </c>
      <c r="AR153" s="120">
        <f t="shared" ref="AR153:AR216" si="77">$AN153*BA153</f>
        <v>590.64</v>
      </c>
      <c r="AS153" s="120">
        <f t="shared" ref="AS153:AS216" si="78">$AN153*BB153</f>
        <v>0</v>
      </c>
      <c r="AT153" s="120">
        <f t="shared" ref="AT153:AT216" si="79">$AN153*BC153</f>
        <v>0</v>
      </c>
      <c r="AU153" s="74" t="s">
        <v>717</v>
      </c>
      <c r="AV153" s="115"/>
      <c r="AW153" s="395"/>
      <c r="AX153" s="571">
        <v>1.5</v>
      </c>
      <c r="AY153" s="572">
        <v>1.75</v>
      </c>
      <c r="AZ153" s="572">
        <v>2</v>
      </c>
      <c r="BA153" s="572">
        <v>2.2999999999999998</v>
      </c>
      <c r="BB153" s="573">
        <v>0</v>
      </c>
      <c r="BC153" s="395">
        <v>0</v>
      </c>
      <c r="BD153" s="115"/>
      <c r="BE153" s="115"/>
      <c r="BF153" s="115"/>
      <c r="BG153" s="115"/>
      <c r="BH153" s="115"/>
      <c r="BI153" s="115"/>
      <c r="BJ153" s="115"/>
      <c r="BK153" s="115"/>
      <c r="BQ153" s="74" t="str">
        <f t="shared" si="51"/>
        <v>12519.9-(16)</v>
      </c>
      <c r="BR153" s="120" t="str">
        <f t="shared" si="52"/>
        <v>90 deg Gored/Segemented El- 1D</v>
      </c>
      <c r="BS153" s="120">
        <f t="shared" si="53"/>
        <v>385.20000000000005</v>
      </c>
      <c r="BU153" s="74" t="str">
        <f t="shared" si="54"/>
        <v>12519.9-(14)</v>
      </c>
      <c r="BV153" s="120" t="str">
        <f t="shared" si="55"/>
        <v>90 deg Gored/Segemented El- 1D</v>
      </c>
      <c r="BW153" s="120">
        <f t="shared" si="56"/>
        <v>449.40000000000003</v>
      </c>
      <c r="BY153" s="74" t="str">
        <f t="shared" si="57"/>
        <v>12519.9-(12)</v>
      </c>
      <c r="BZ153" s="120" t="str">
        <f t="shared" si="58"/>
        <v>90 deg Gored/Segemented El- 1D</v>
      </c>
      <c r="CA153" s="120">
        <f t="shared" si="59"/>
        <v>513.6</v>
      </c>
      <c r="CC153" s="115" t="str">
        <f t="shared" si="60"/>
        <v>12519.9-(10)</v>
      </c>
      <c r="CD153" s="120" t="str">
        <f t="shared" si="61"/>
        <v>90 deg Gored/Segemented El- 1D</v>
      </c>
      <c r="CE153" s="417">
        <f t="shared" si="62"/>
        <v>590.64</v>
      </c>
      <c r="CF153" s="115"/>
      <c r="CG153" s="115" t="str">
        <f t="shared" si="63"/>
        <v xml:space="preserve"> </v>
      </c>
      <c r="CH153" s="120" t="str">
        <f t="shared" si="64"/>
        <v xml:space="preserve"> </v>
      </c>
      <c r="CI153" s="417" t="str">
        <f t="shared" si="65"/>
        <v xml:space="preserve"> </v>
      </c>
      <c r="CJ153" s="115"/>
      <c r="CK153" s="115" t="str">
        <f t="shared" si="66"/>
        <v xml:space="preserve"> </v>
      </c>
      <c r="CL153" s="120" t="str">
        <f t="shared" si="67"/>
        <v xml:space="preserve"> </v>
      </c>
      <c r="CM153" s="417" t="str">
        <f t="shared" si="69"/>
        <v xml:space="preserve"> </v>
      </c>
      <c r="IS153" s="103">
        <v>150.80000000000001</v>
      </c>
    </row>
    <row r="154" spans="2:253" s="74" customFormat="1" ht="17.100000000000001" hidden="1" customHeight="1" x14ac:dyDescent="0.25">
      <c r="B154" s="504">
        <f>IF('KB Duct Parts'!$BL$14=1,'KB Duct Elbows'!AQ24,0)</f>
        <v>0</v>
      </c>
      <c r="C154" s="525">
        <v>12520.9</v>
      </c>
      <c r="D154" s="526">
        <f t="shared" si="73"/>
        <v>12520.9</v>
      </c>
      <c r="E154" s="504" t="s">
        <v>877</v>
      </c>
      <c r="F154" s="508" t="str">
        <f t="shared" ref="F154:F217" si="80">IF(AM154&gt;1,"Non-Std"," ")</f>
        <v xml:space="preserve"> </v>
      </c>
      <c r="G154" s="509" t="s">
        <v>681</v>
      </c>
      <c r="H154" s="504" t="s">
        <v>923</v>
      </c>
      <c r="I154" s="1035" t="str">
        <f t="shared" si="72"/>
        <v>Gore Locked Segment</v>
      </c>
      <c r="J154" s="1036"/>
      <c r="K154" s="516" t="s">
        <v>881</v>
      </c>
      <c r="L154" s="521">
        <v>18</v>
      </c>
      <c r="M154" s="517" t="str">
        <f t="shared" si="68"/>
        <v>Y</v>
      </c>
      <c r="N154" s="514">
        <f t="shared" ref="N154:N217" si="81">AN154</f>
        <v>276.5</v>
      </c>
      <c r="O154" s="518">
        <f t="shared" si="74"/>
        <v>0</v>
      </c>
      <c r="P154" s="680">
        <f>'KB Duct Parts'!$AE$3</f>
        <v>0</v>
      </c>
      <c r="Q154" s="681">
        <f t="shared" ref="Q154:Q217" si="82">IF(B154&gt;0,N154*(1-P154),0)</f>
        <v>0</v>
      </c>
      <c r="R154" s="682">
        <f t="shared" ref="R154:R217" si="83">B154*Q154</f>
        <v>0</v>
      </c>
      <c r="S154" s="716">
        <f t="shared" ref="S154:S217" si="84">$Y$3904</f>
        <v>0.35</v>
      </c>
      <c r="T154" s="679">
        <f t="shared" ref="T154:T217" si="85">ROUND(IF(B154&gt;0,((N154*(1-(1*S154)))),0),2)</f>
        <v>0</v>
      </c>
      <c r="U154" s="679">
        <f t="shared" ref="U154:U217" si="86">B154*T154</f>
        <v>0</v>
      </c>
      <c r="Y154" s="120"/>
      <c r="AE154" s="75"/>
      <c r="AF154" s="370">
        <v>18</v>
      </c>
      <c r="AG154" s="374">
        <v>16</v>
      </c>
      <c r="AH154" s="378">
        <v>14</v>
      </c>
      <c r="AI154" s="381">
        <v>12</v>
      </c>
      <c r="AJ154" s="386">
        <v>10</v>
      </c>
      <c r="AK154" s="391"/>
      <c r="AL154" s="386"/>
      <c r="AM154" s="363">
        <f t="shared" si="70"/>
        <v>1</v>
      </c>
      <c r="AN154" s="578">
        <v>276.5</v>
      </c>
      <c r="AO154" s="120">
        <f t="shared" ref="AO154:AO217" si="87">$AN154*AX154</f>
        <v>414.75</v>
      </c>
      <c r="AP154" s="120">
        <f t="shared" si="75"/>
        <v>483.875</v>
      </c>
      <c r="AQ154" s="120">
        <f t="shared" si="76"/>
        <v>553</v>
      </c>
      <c r="AR154" s="120">
        <f t="shared" si="77"/>
        <v>635.94999999999993</v>
      </c>
      <c r="AS154" s="120">
        <f t="shared" si="78"/>
        <v>0</v>
      </c>
      <c r="AT154" s="120">
        <f t="shared" si="79"/>
        <v>0</v>
      </c>
      <c r="AU154" s="74" t="s">
        <v>717</v>
      </c>
      <c r="AV154" s="115"/>
      <c r="AW154" s="395"/>
      <c r="AX154" s="571">
        <v>1.5</v>
      </c>
      <c r="AY154" s="572">
        <v>1.75</v>
      </c>
      <c r="AZ154" s="572">
        <v>2</v>
      </c>
      <c r="BA154" s="572">
        <v>2.2999999999999998</v>
      </c>
      <c r="BB154" s="573">
        <v>0</v>
      </c>
      <c r="BC154" s="395">
        <v>0</v>
      </c>
      <c r="BD154" s="115"/>
      <c r="BE154" s="115"/>
      <c r="BF154" s="115"/>
      <c r="BG154" s="115"/>
      <c r="BH154" s="115"/>
      <c r="BI154" s="115"/>
      <c r="BJ154" s="115"/>
      <c r="BK154" s="115"/>
      <c r="BQ154" s="74" t="str">
        <f t="shared" ref="BQ154:BQ217" si="88">IF(AO154&gt;0,D154&amp;"-("&amp; AG154&amp;")"," ")</f>
        <v>12520.9-(16)</v>
      </c>
      <c r="BR154" s="120" t="str">
        <f t="shared" ref="BR154:BR217" si="89">IF(AO154&gt;0,$G154," ")</f>
        <v>90 deg Gored/Segemented El- 1D</v>
      </c>
      <c r="BS154" s="120">
        <f t="shared" ref="BS154:BS217" si="90">IF(AO154&gt;0,AO154," ")</f>
        <v>414.75</v>
      </c>
      <c r="BU154" s="74" t="str">
        <f t="shared" ref="BU154:BU217" si="91">IF(AP154&gt;0,D154&amp;"-("&amp;AH154&amp;")"," ")</f>
        <v>12520.9-(14)</v>
      </c>
      <c r="BV154" s="120" t="str">
        <f t="shared" ref="BV154:BV217" si="92">IF(AP154&gt;0,$G154," ")</f>
        <v>90 deg Gored/Segemented El- 1D</v>
      </c>
      <c r="BW154" s="120">
        <f t="shared" ref="BW154:BW217" si="93">IF(AP154&gt;0,AP154,"  ")</f>
        <v>483.875</v>
      </c>
      <c r="BY154" s="74" t="str">
        <f t="shared" ref="BY154:BY217" si="94">IF(AQ154&gt;0,D154&amp;"-("&amp;AI154&amp;")"," ")</f>
        <v>12520.9-(12)</v>
      </c>
      <c r="BZ154" s="120" t="str">
        <f t="shared" ref="BZ154:BZ217" si="95">IF(AQ154&gt;0,$G154," ")</f>
        <v>90 deg Gored/Segemented El- 1D</v>
      </c>
      <c r="CA154" s="120">
        <f t="shared" ref="CA154:CA217" si="96">IF(AQ154&gt;0,AQ154," ")</f>
        <v>553</v>
      </c>
      <c r="CC154" s="115" t="str">
        <f t="shared" ref="CC154:CC217" si="97">IF(AR154&gt;0,D154&amp;"-("&amp;AJ154&amp;")"," ")</f>
        <v>12520.9-(10)</v>
      </c>
      <c r="CD154" s="120" t="str">
        <f t="shared" ref="CD154:CD217" si="98">IF(AR154&gt;0,$G154," ")</f>
        <v>90 deg Gored/Segemented El- 1D</v>
      </c>
      <c r="CE154" s="417">
        <f t="shared" ref="CE154:CE217" si="99">IF(AR154&gt;0,AR154," ")</f>
        <v>635.94999999999993</v>
      </c>
      <c r="CF154" s="115"/>
      <c r="CG154" s="115" t="str">
        <f t="shared" ref="CG154:CG217" si="100">IF(AS154&gt;0,D154&amp;"-("&amp;AK154&amp;")"," ")</f>
        <v xml:space="preserve"> </v>
      </c>
      <c r="CH154" s="120" t="str">
        <f t="shared" ref="CH154:CH217" si="101">IF(AS154&gt;0,$G154," ")</f>
        <v xml:space="preserve"> </v>
      </c>
      <c r="CI154" s="417" t="str">
        <f t="shared" ref="CI154:CI217" si="102">IF(AS154&gt;0,AS154," ")</f>
        <v xml:space="preserve"> </v>
      </c>
      <c r="CJ154" s="115"/>
      <c r="CK154" s="115" t="str">
        <f t="shared" ref="CK154:CK217" si="103">IF(AT154&gt;0,D154&amp;"-"&amp;AL154," ")</f>
        <v xml:space="preserve"> </v>
      </c>
      <c r="CL154" s="120" t="str">
        <f t="shared" ref="CL154:CL217" si="104">IF(AT154&gt;0,$G154," ")</f>
        <v xml:space="preserve"> </v>
      </c>
      <c r="CM154" s="417" t="str">
        <f t="shared" si="69"/>
        <v xml:space="preserve"> </v>
      </c>
      <c r="IS154" s="103">
        <v>162.4</v>
      </c>
    </row>
    <row r="155" spans="2:253" s="74" customFormat="1" ht="17.100000000000001" hidden="1" customHeight="1" x14ac:dyDescent="0.25">
      <c r="B155" s="504">
        <f>IF('KB Duct Parts'!$BL$14=1,'KB Duct Elbows'!AQ25,0)</f>
        <v>0</v>
      </c>
      <c r="C155" s="525">
        <v>12522.9</v>
      </c>
      <c r="D155" s="526">
        <f t="shared" si="73"/>
        <v>12522.9</v>
      </c>
      <c r="E155" s="504" t="s">
        <v>878</v>
      </c>
      <c r="F155" s="508" t="str">
        <f t="shared" si="80"/>
        <v xml:space="preserve"> </v>
      </c>
      <c r="G155" s="509" t="s">
        <v>681</v>
      </c>
      <c r="H155" s="504" t="s">
        <v>923</v>
      </c>
      <c r="I155" s="1035" t="str">
        <f t="shared" si="72"/>
        <v>Gore Locked Segment</v>
      </c>
      <c r="J155" s="1036"/>
      <c r="K155" s="516" t="s">
        <v>881</v>
      </c>
      <c r="L155" s="521">
        <v>18</v>
      </c>
      <c r="M155" s="517" t="str">
        <f t="shared" ref="M155:M218" si="105">IF(AM155=1,"Y",IF(AM155&gt;1,"NR"," "))</f>
        <v>Y</v>
      </c>
      <c r="N155" s="514">
        <f t="shared" si="81"/>
        <v>355.8</v>
      </c>
      <c r="O155" s="518">
        <f t="shared" si="74"/>
        <v>0</v>
      </c>
      <c r="P155" s="680">
        <f>'KB Duct Parts'!$AE$3</f>
        <v>0</v>
      </c>
      <c r="Q155" s="681">
        <f t="shared" si="82"/>
        <v>0</v>
      </c>
      <c r="R155" s="682">
        <f t="shared" si="83"/>
        <v>0</v>
      </c>
      <c r="S155" s="716">
        <f t="shared" si="84"/>
        <v>0.35</v>
      </c>
      <c r="T155" s="679">
        <f t="shared" si="85"/>
        <v>0</v>
      </c>
      <c r="U155" s="679">
        <f t="shared" si="86"/>
        <v>0</v>
      </c>
      <c r="Y155" s="120"/>
      <c r="AE155" s="75"/>
      <c r="AF155" s="370">
        <v>18</v>
      </c>
      <c r="AG155" s="374">
        <v>16</v>
      </c>
      <c r="AH155" s="378">
        <v>14</v>
      </c>
      <c r="AI155" s="381">
        <v>12</v>
      </c>
      <c r="AJ155" s="386">
        <v>10</v>
      </c>
      <c r="AK155" s="391"/>
      <c r="AL155" s="386"/>
      <c r="AM155" s="363">
        <f t="shared" si="70"/>
        <v>1</v>
      </c>
      <c r="AN155" s="578">
        <v>355.8</v>
      </c>
      <c r="AO155" s="120">
        <f t="shared" si="87"/>
        <v>533.70000000000005</v>
      </c>
      <c r="AP155" s="120">
        <f t="shared" si="75"/>
        <v>622.65</v>
      </c>
      <c r="AQ155" s="120">
        <f t="shared" si="76"/>
        <v>711.6</v>
      </c>
      <c r="AR155" s="120">
        <f t="shared" si="77"/>
        <v>818.33999999999992</v>
      </c>
      <c r="AS155" s="120">
        <f t="shared" si="78"/>
        <v>0</v>
      </c>
      <c r="AT155" s="120">
        <f t="shared" si="79"/>
        <v>0</v>
      </c>
      <c r="AU155" s="74" t="s">
        <v>717</v>
      </c>
      <c r="AV155" s="115"/>
      <c r="AW155" s="395"/>
      <c r="AX155" s="571">
        <v>1.5</v>
      </c>
      <c r="AY155" s="572">
        <v>1.75</v>
      </c>
      <c r="AZ155" s="572">
        <v>2</v>
      </c>
      <c r="BA155" s="572">
        <v>2.2999999999999998</v>
      </c>
      <c r="BB155" s="573">
        <v>0</v>
      </c>
      <c r="BC155" s="395">
        <v>0</v>
      </c>
      <c r="BD155" s="115"/>
      <c r="BE155" s="115"/>
      <c r="BF155" s="115"/>
      <c r="BG155" s="115"/>
      <c r="BH155" s="115"/>
      <c r="BI155" s="115"/>
      <c r="BJ155" s="115"/>
      <c r="BK155" s="115"/>
      <c r="BQ155" s="74" t="str">
        <f t="shared" si="88"/>
        <v>12522.9-(16)</v>
      </c>
      <c r="BR155" s="120" t="str">
        <f t="shared" si="89"/>
        <v>90 deg Gored/Segemented El- 1D</v>
      </c>
      <c r="BS155" s="120">
        <f t="shared" si="90"/>
        <v>533.70000000000005</v>
      </c>
      <c r="BU155" s="74" t="str">
        <f t="shared" si="91"/>
        <v>12522.9-(14)</v>
      </c>
      <c r="BV155" s="120" t="str">
        <f t="shared" si="92"/>
        <v>90 deg Gored/Segemented El- 1D</v>
      </c>
      <c r="BW155" s="120">
        <f t="shared" si="93"/>
        <v>622.65</v>
      </c>
      <c r="BY155" s="74" t="str">
        <f t="shared" si="94"/>
        <v>12522.9-(12)</v>
      </c>
      <c r="BZ155" s="120" t="str">
        <f t="shared" si="95"/>
        <v>90 deg Gored/Segemented El- 1D</v>
      </c>
      <c r="CA155" s="120">
        <f t="shared" si="96"/>
        <v>711.6</v>
      </c>
      <c r="CC155" s="115" t="str">
        <f t="shared" si="97"/>
        <v>12522.9-(10)</v>
      </c>
      <c r="CD155" s="120" t="str">
        <f t="shared" si="98"/>
        <v>90 deg Gored/Segemented El- 1D</v>
      </c>
      <c r="CE155" s="417">
        <f t="shared" si="99"/>
        <v>818.33999999999992</v>
      </c>
      <c r="CF155" s="115"/>
      <c r="CG155" s="115" t="str">
        <f t="shared" si="100"/>
        <v xml:space="preserve"> </v>
      </c>
      <c r="CH155" s="120" t="str">
        <f t="shared" si="101"/>
        <v xml:space="preserve"> </v>
      </c>
      <c r="CI155" s="417" t="str">
        <f t="shared" si="102"/>
        <v xml:space="preserve"> </v>
      </c>
      <c r="CJ155" s="115"/>
      <c r="CK155" s="115" t="str">
        <f t="shared" si="103"/>
        <v xml:space="preserve"> </v>
      </c>
      <c r="CL155" s="120" t="str">
        <f t="shared" si="104"/>
        <v xml:space="preserve"> </v>
      </c>
      <c r="CM155" s="417" t="str">
        <f t="shared" si="69"/>
        <v xml:space="preserve"> </v>
      </c>
      <c r="IS155" s="103">
        <v>208.9</v>
      </c>
    </row>
    <row r="156" spans="2:253" s="74" customFormat="1" ht="17.100000000000001" hidden="1" customHeight="1" x14ac:dyDescent="0.25">
      <c r="B156" s="504">
        <f>IF('KB Duct Parts'!$BL$14=1,'KB Duct Elbows'!AQ26,0)</f>
        <v>0</v>
      </c>
      <c r="C156" s="525">
        <v>12524.9</v>
      </c>
      <c r="D156" s="526">
        <f t="shared" si="73"/>
        <v>12524.9</v>
      </c>
      <c r="E156" s="504" t="s">
        <v>1338</v>
      </c>
      <c r="F156" s="508" t="str">
        <f t="shared" si="80"/>
        <v xml:space="preserve"> </v>
      </c>
      <c r="G156" s="509" t="s">
        <v>681</v>
      </c>
      <c r="H156" s="504" t="s">
        <v>923</v>
      </c>
      <c r="I156" s="1035" t="str">
        <f t="shared" si="72"/>
        <v>Gore Locked Segment</v>
      </c>
      <c r="J156" s="1036"/>
      <c r="K156" s="516" t="s">
        <v>881</v>
      </c>
      <c r="L156" s="521">
        <v>18</v>
      </c>
      <c r="M156" s="517" t="str">
        <f t="shared" si="105"/>
        <v>Y</v>
      </c>
      <c r="N156" s="514">
        <f t="shared" si="81"/>
        <v>441.9</v>
      </c>
      <c r="O156" s="518">
        <f t="shared" si="74"/>
        <v>0</v>
      </c>
      <c r="P156" s="680">
        <f>'KB Duct Parts'!$AE$3</f>
        <v>0</v>
      </c>
      <c r="Q156" s="681">
        <f t="shared" si="82"/>
        <v>0</v>
      </c>
      <c r="R156" s="682">
        <f t="shared" si="83"/>
        <v>0</v>
      </c>
      <c r="S156" s="716">
        <f t="shared" si="84"/>
        <v>0.35</v>
      </c>
      <c r="T156" s="679">
        <f t="shared" si="85"/>
        <v>0</v>
      </c>
      <c r="U156" s="679">
        <f t="shared" si="86"/>
        <v>0</v>
      </c>
      <c r="Y156" s="120"/>
      <c r="AE156" s="75"/>
      <c r="AF156" s="370">
        <v>18</v>
      </c>
      <c r="AG156" s="374">
        <v>16</v>
      </c>
      <c r="AH156" s="378">
        <v>14</v>
      </c>
      <c r="AI156" s="381">
        <v>12</v>
      </c>
      <c r="AJ156" s="386">
        <v>10</v>
      </c>
      <c r="AK156" s="391"/>
      <c r="AL156" s="386"/>
      <c r="AM156" s="363">
        <f t="shared" si="70"/>
        <v>1</v>
      </c>
      <c r="AN156" s="578">
        <v>441.9</v>
      </c>
      <c r="AO156" s="120">
        <f t="shared" si="87"/>
        <v>662.84999999999991</v>
      </c>
      <c r="AP156" s="120">
        <f t="shared" si="75"/>
        <v>773.32499999999993</v>
      </c>
      <c r="AQ156" s="120">
        <f t="shared" si="76"/>
        <v>883.8</v>
      </c>
      <c r="AR156" s="120">
        <f t="shared" si="77"/>
        <v>1016.3699999999999</v>
      </c>
      <c r="AS156" s="120">
        <f t="shared" si="78"/>
        <v>0</v>
      </c>
      <c r="AT156" s="120">
        <f t="shared" si="79"/>
        <v>0</v>
      </c>
      <c r="AU156" s="74" t="s">
        <v>717</v>
      </c>
      <c r="AV156" s="115"/>
      <c r="AW156" s="395"/>
      <c r="AX156" s="571">
        <v>1.5</v>
      </c>
      <c r="AY156" s="572">
        <v>1.75</v>
      </c>
      <c r="AZ156" s="572">
        <v>2</v>
      </c>
      <c r="BA156" s="572">
        <v>2.2999999999999998</v>
      </c>
      <c r="BB156" s="573">
        <v>0</v>
      </c>
      <c r="BC156" s="395">
        <v>0</v>
      </c>
      <c r="BD156" s="115"/>
      <c r="BE156" s="115"/>
      <c r="BF156" s="115"/>
      <c r="BG156" s="115"/>
      <c r="BH156" s="115"/>
      <c r="BI156" s="115"/>
      <c r="BJ156" s="115"/>
      <c r="BK156" s="115"/>
      <c r="BQ156" s="74" t="str">
        <f t="shared" si="88"/>
        <v>12524.9-(16)</v>
      </c>
      <c r="BR156" s="120" t="str">
        <f t="shared" si="89"/>
        <v>90 deg Gored/Segemented El- 1D</v>
      </c>
      <c r="BS156" s="120">
        <f t="shared" si="90"/>
        <v>662.84999999999991</v>
      </c>
      <c r="BU156" s="74" t="str">
        <f t="shared" si="91"/>
        <v>12524.9-(14)</v>
      </c>
      <c r="BV156" s="120" t="str">
        <f t="shared" si="92"/>
        <v>90 deg Gored/Segemented El- 1D</v>
      </c>
      <c r="BW156" s="120">
        <f t="shared" si="93"/>
        <v>773.32499999999993</v>
      </c>
      <c r="BY156" s="74" t="str">
        <f t="shared" si="94"/>
        <v>12524.9-(12)</v>
      </c>
      <c r="BZ156" s="120" t="str">
        <f t="shared" si="95"/>
        <v>90 deg Gored/Segemented El- 1D</v>
      </c>
      <c r="CA156" s="120">
        <f t="shared" si="96"/>
        <v>883.8</v>
      </c>
      <c r="CC156" s="115" t="str">
        <f t="shared" si="97"/>
        <v>12524.9-(10)</v>
      </c>
      <c r="CD156" s="120" t="str">
        <f t="shared" si="98"/>
        <v>90 deg Gored/Segemented El- 1D</v>
      </c>
      <c r="CE156" s="417">
        <f t="shared" si="99"/>
        <v>1016.3699999999999</v>
      </c>
      <c r="CF156" s="115"/>
      <c r="CG156" s="115" t="str">
        <f t="shared" si="100"/>
        <v xml:space="preserve"> </v>
      </c>
      <c r="CH156" s="120" t="str">
        <f t="shared" si="101"/>
        <v xml:space="preserve"> </v>
      </c>
      <c r="CI156" s="417" t="str">
        <f t="shared" si="102"/>
        <v xml:space="preserve"> </v>
      </c>
      <c r="CJ156" s="115"/>
      <c r="CK156" s="115" t="str">
        <f t="shared" si="103"/>
        <v xml:space="preserve"> </v>
      </c>
      <c r="CL156" s="120" t="str">
        <f t="shared" si="104"/>
        <v xml:space="preserve"> </v>
      </c>
      <c r="CM156" s="417" t="str">
        <f t="shared" si="69"/>
        <v xml:space="preserve"> </v>
      </c>
      <c r="IS156" s="103"/>
    </row>
    <row r="157" spans="2:253" s="74" customFormat="1" ht="17.100000000000001" hidden="1" customHeight="1" x14ac:dyDescent="0.25">
      <c r="B157" s="504">
        <f>IF('KB Duct Parts'!$BL$14=1,'KB Duct Elbows'!AR11,0)</f>
        <v>0</v>
      </c>
      <c r="C157" s="525">
        <v>12507.6</v>
      </c>
      <c r="D157" s="526">
        <f t="shared" si="73"/>
        <v>12507.6</v>
      </c>
      <c r="E157" s="504" t="s">
        <v>864</v>
      </c>
      <c r="F157" s="508" t="str">
        <f t="shared" si="80"/>
        <v xml:space="preserve"> </v>
      </c>
      <c r="G157" s="509" t="s">
        <v>682</v>
      </c>
      <c r="H157" s="504" t="s">
        <v>923</v>
      </c>
      <c r="I157" s="1035" t="str">
        <f t="shared" ref="I157:I162" si="106">IF(L157&gt;16,"Gore Locked Segment",IF(L157=16,"Overlapped/Swedged Segments",IF(L157&lt;16,"Welded Segments")))</f>
        <v>Gore Locked Segment</v>
      </c>
      <c r="J157" s="1036"/>
      <c r="K157" s="516" t="s">
        <v>881</v>
      </c>
      <c r="L157" s="521">
        <v>20</v>
      </c>
      <c r="M157" s="517" t="str">
        <f t="shared" si="105"/>
        <v>Y</v>
      </c>
      <c r="N157" s="514">
        <f t="shared" si="81"/>
        <v>77.5</v>
      </c>
      <c r="O157" s="518">
        <f t="shared" si="74"/>
        <v>0</v>
      </c>
      <c r="P157" s="680">
        <f>'KB Duct Parts'!$AE$3</f>
        <v>0</v>
      </c>
      <c r="Q157" s="681">
        <f t="shared" si="82"/>
        <v>0</v>
      </c>
      <c r="R157" s="682">
        <f t="shared" si="83"/>
        <v>0</v>
      </c>
      <c r="S157" s="716">
        <f t="shared" si="84"/>
        <v>0.35</v>
      </c>
      <c r="T157" s="679">
        <f t="shared" si="85"/>
        <v>0</v>
      </c>
      <c r="U157" s="679">
        <f t="shared" si="86"/>
        <v>0</v>
      </c>
      <c r="Y157" s="120"/>
      <c r="AE157" s="75"/>
      <c r="AF157" s="370">
        <v>20</v>
      </c>
      <c r="AG157" s="374">
        <v>18</v>
      </c>
      <c r="AH157" s="378">
        <v>16</v>
      </c>
      <c r="AI157" s="381">
        <v>14</v>
      </c>
      <c r="AJ157" s="386">
        <v>12</v>
      </c>
      <c r="AK157" s="391">
        <v>10</v>
      </c>
      <c r="AL157" s="386"/>
      <c r="AM157" s="363">
        <f t="shared" si="70"/>
        <v>1</v>
      </c>
      <c r="AN157" s="578">
        <v>77.5</v>
      </c>
      <c r="AO157" s="120">
        <f t="shared" si="87"/>
        <v>93</v>
      </c>
      <c r="AP157" s="120">
        <f t="shared" si="75"/>
        <v>104.625</v>
      </c>
      <c r="AQ157" s="120">
        <f t="shared" si="76"/>
        <v>151.125</v>
      </c>
      <c r="AR157" s="120">
        <f t="shared" si="77"/>
        <v>170.5</v>
      </c>
      <c r="AS157" s="120">
        <f t="shared" si="78"/>
        <v>193.75</v>
      </c>
      <c r="AT157" s="120">
        <f t="shared" si="79"/>
        <v>0</v>
      </c>
      <c r="AU157" s="74" t="s">
        <v>717</v>
      </c>
      <c r="AV157" s="115"/>
      <c r="AW157" s="395"/>
      <c r="AX157" s="571">
        <v>1.2</v>
      </c>
      <c r="AY157" s="572">
        <v>1.35</v>
      </c>
      <c r="AZ157" s="572">
        <v>1.95</v>
      </c>
      <c r="BA157" s="572">
        <v>2.2000000000000002</v>
      </c>
      <c r="BB157" s="573">
        <v>2.5</v>
      </c>
      <c r="BC157" s="395">
        <v>0</v>
      </c>
      <c r="BD157" s="115"/>
      <c r="BE157" s="115"/>
      <c r="BF157" s="115"/>
      <c r="BG157" s="115"/>
      <c r="BH157" s="115"/>
      <c r="BI157" s="115"/>
      <c r="BJ157" s="115"/>
      <c r="BK157" s="115"/>
      <c r="BQ157" s="74" t="str">
        <f t="shared" si="88"/>
        <v>12507.6-(18)</v>
      </c>
      <c r="BR157" s="120" t="str">
        <f t="shared" si="89"/>
        <v>60 deg Gored/Segemented El- 1D</v>
      </c>
      <c r="BS157" s="120">
        <f t="shared" si="90"/>
        <v>93</v>
      </c>
      <c r="BU157" s="74" t="str">
        <f t="shared" si="91"/>
        <v>12507.6-(16)</v>
      </c>
      <c r="BV157" s="120" t="str">
        <f t="shared" si="92"/>
        <v>60 deg Gored/Segemented El- 1D</v>
      </c>
      <c r="BW157" s="120">
        <f t="shared" si="93"/>
        <v>104.625</v>
      </c>
      <c r="BY157" s="74" t="str">
        <f t="shared" si="94"/>
        <v>12507.6-(14)</v>
      </c>
      <c r="BZ157" s="120" t="str">
        <f t="shared" si="95"/>
        <v>60 deg Gored/Segemented El- 1D</v>
      </c>
      <c r="CA157" s="120">
        <f t="shared" si="96"/>
        <v>151.125</v>
      </c>
      <c r="CC157" s="115" t="str">
        <f t="shared" si="97"/>
        <v>12507.6-(12)</v>
      </c>
      <c r="CD157" s="120" t="str">
        <f t="shared" si="98"/>
        <v>60 deg Gored/Segemented El- 1D</v>
      </c>
      <c r="CE157" s="417">
        <f t="shared" si="99"/>
        <v>170.5</v>
      </c>
      <c r="CF157" s="115"/>
      <c r="CG157" s="115" t="str">
        <f t="shared" si="100"/>
        <v>12507.6-(10)</v>
      </c>
      <c r="CH157" s="120" t="str">
        <f t="shared" si="101"/>
        <v>60 deg Gored/Segemented El- 1D</v>
      </c>
      <c r="CI157" s="417">
        <f t="shared" si="102"/>
        <v>193.75</v>
      </c>
      <c r="CJ157" s="115"/>
      <c r="CK157" s="115" t="str">
        <f t="shared" si="103"/>
        <v xml:space="preserve"> </v>
      </c>
      <c r="CL157" s="120" t="str">
        <f t="shared" si="104"/>
        <v xml:space="preserve"> </v>
      </c>
      <c r="CM157" s="417" t="str">
        <f t="shared" si="69"/>
        <v xml:space="preserve"> </v>
      </c>
      <c r="IS157" s="103">
        <v>45.4</v>
      </c>
    </row>
    <row r="158" spans="2:253" s="74" customFormat="1" ht="17.100000000000001" hidden="1" customHeight="1" x14ac:dyDescent="0.25">
      <c r="B158" s="504">
        <f>IF('KB Duct Parts'!$BL$14=1,'KB Duct Elbows'!AR12,0)</f>
        <v>0</v>
      </c>
      <c r="C158" s="525">
        <v>12508.6</v>
      </c>
      <c r="D158" s="526">
        <f t="shared" si="73"/>
        <v>12508.6</v>
      </c>
      <c r="E158" s="504" t="s">
        <v>865</v>
      </c>
      <c r="F158" s="508" t="str">
        <f t="shared" si="80"/>
        <v xml:space="preserve"> </v>
      </c>
      <c r="G158" s="509" t="s">
        <v>682</v>
      </c>
      <c r="H158" s="504" t="s">
        <v>923</v>
      </c>
      <c r="I158" s="1035" t="str">
        <f t="shared" si="106"/>
        <v>Gore Locked Segment</v>
      </c>
      <c r="J158" s="1036"/>
      <c r="K158" s="516" t="s">
        <v>881</v>
      </c>
      <c r="L158" s="521">
        <v>20</v>
      </c>
      <c r="M158" s="517" t="str">
        <f t="shared" si="105"/>
        <v>Y</v>
      </c>
      <c r="N158" s="514">
        <f t="shared" si="81"/>
        <v>96.1</v>
      </c>
      <c r="O158" s="518">
        <f t="shared" si="74"/>
        <v>0</v>
      </c>
      <c r="P158" s="680">
        <f>'KB Duct Parts'!$AE$3</f>
        <v>0</v>
      </c>
      <c r="Q158" s="681">
        <f t="shared" si="82"/>
        <v>0</v>
      </c>
      <c r="R158" s="682">
        <f t="shared" si="83"/>
        <v>0</v>
      </c>
      <c r="S158" s="716">
        <f t="shared" si="84"/>
        <v>0.35</v>
      </c>
      <c r="T158" s="679">
        <f t="shared" si="85"/>
        <v>0</v>
      </c>
      <c r="U158" s="679">
        <f t="shared" si="86"/>
        <v>0</v>
      </c>
      <c r="Y158" s="120"/>
      <c r="AE158" s="75"/>
      <c r="AF158" s="370">
        <v>20</v>
      </c>
      <c r="AG158" s="374">
        <v>18</v>
      </c>
      <c r="AH158" s="378">
        <v>16</v>
      </c>
      <c r="AI158" s="381">
        <v>14</v>
      </c>
      <c r="AJ158" s="386">
        <v>12</v>
      </c>
      <c r="AK158" s="391">
        <v>10</v>
      </c>
      <c r="AL158" s="386"/>
      <c r="AM158" s="363">
        <f t="shared" si="70"/>
        <v>1</v>
      </c>
      <c r="AN158" s="578">
        <v>96.1</v>
      </c>
      <c r="AO158" s="120">
        <f t="shared" si="87"/>
        <v>115.32</v>
      </c>
      <c r="AP158" s="120">
        <f t="shared" si="75"/>
        <v>129.73500000000001</v>
      </c>
      <c r="AQ158" s="120">
        <f t="shared" si="76"/>
        <v>187.39499999999998</v>
      </c>
      <c r="AR158" s="120">
        <f t="shared" si="77"/>
        <v>211.42000000000002</v>
      </c>
      <c r="AS158" s="120">
        <f t="shared" si="78"/>
        <v>240.25</v>
      </c>
      <c r="AT158" s="120">
        <f t="shared" si="79"/>
        <v>0</v>
      </c>
      <c r="AU158" s="74" t="s">
        <v>717</v>
      </c>
      <c r="AV158" s="115"/>
      <c r="AW158" s="395"/>
      <c r="AX158" s="571">
        <v>1.2</v>
      </c>
      <c r="AY158" s="572">
        <v>1.35</v>
      </c>
      <c r="AZ158" s="572">
        <v>1.95</v>
      </c>
      <c r="BA158" s="572">
        <v>2.2000000000000002</v>
      </c>
      <c r="BB158" s="573">
        <v>2.5</v>
      </c>
      <c r="BC158" s="395">
        <v>0</v>
      </c>
      <c r="BD158" s="115"/>
      <c r="BE158" s="115"/>
      <c r="BF158" s="115"/>
      <c r="BG158" s="115"/>
      <c r="BH158" s="115"/>
      <c r="BI158" s="115"/>
      <c r="BJ158" s="115"/>
      <c r="BK158" s="115"/>
      <c r="BQ158" s="74" t="str">
        <f t="shared" si="88"/>
        <v>12508.6-(18)</v>
      </c>
      <c r="BR158" s="120" t="str">
        <f t="shared" si="89"/>
        <v>60 deg Gored/Segemented El- 1D</v>
      </c>
      <c r="BS158" s="120">
        <f t="shared" si="90"/>
        <v>115.32</v>
      </c>
      <c r="BU158" s="74" t="str">
        <f t="shared" si="91"/>
        <v>12508.6-(16)</v>
      </c>
      <c r="BV158" s="120" t="str">
        <f t="shared" si="92"/>
        <v>60 deg Gored/Segemented El- 1D</v>
      </c>
      <c r="BW158" s="120">
        <f t="shared" si="93"/>
        <v>129.73500000000001</v>
      </c>
      <c r="BY158" s="74" t="str">
        <f t="shared" si="94"/>
        <v>12508.6-(14)</v>
      </c>
      <c r="BZ158" s="120" t="str">
        <f t="shared" si="95"/>
        <v>60 deg Gored/Segemented El- 1D</v>
      </c>
      <c r="CA158" s="120">
        <f t="shared" si="96"/>
        <v>187.39499999999998</v>
      </c>
      <c r="CC158" s="115" t="str">
        <f t="shared" si="97"/>
        <v>12508.6-(12)</v>
      </c>
      <c r="CD158" s="120" t="str">
        <f t="shared" si="98"/>
        <v>60 deg Gored/Segemented El- 1D</v>
      </c>
      <c r="CE158" s="417">
        <f t="shared" si="99"/>
        <v>211.42000000000002</v>
      </c>
      <c r="CF158" s="115"/>
      <c r="CG158" s="115" t="str">
        <f t="shared" si="100"/>
        <v>12508.6-(10)</v>
      </c>
      <c r="CH158" s="120" t="str">
        <f t="shared" si="101"/>
        <v>60 deg Gored/Segemented El- 1D</v>
      </c>
      <c r="CI158" s="417">
        <f t="shared" si="102"/>
        <v>240.25</v>
      </c>
      <c r="CJ158" s="115"/>
      <c r="CK158" s="115" t="str">
        <f t="shared" si="103"/>
        <v xml:space="preserve"> </v>
      </c>
      <c r="CL158" s="120" t="str">
        <f t="shared" si="104"/>
        <v xml:space="preserve"> </v>
      </c>
      <c r="CM158" s="417" t="str">
        <f t="shared" si="69"/>
        <v xml:space="preserve"> </v>
      </c>
      <c r="IS158" s="103">
        <v>56.3</v>
      </c>
    </row>
    <row r="159" spans="2:253" s="74" customFormat="1" ht="17.100000000000001" hidden="1" customHeight="1" x14ac:dyDescent="0.25">
      <c r="B159" s="504">
        <f>IF('KB Duct Parts'!$BL$14=1,'KB Duct Elbows'!AR13,0)</f>
        <v>0</v>
      </c>
      <c r="C159" s="525">
        <v>12509.6</v>
      </c>
      <c r="D159" s="526">
        <f t="shared" si="73"/>
        <v>12509.6</v>
      </c>
      <c r="E159" s="504" t="s">
        <v>866</v>
      </c>
      <c r="F159" s="508" t="str">
        <f t="shared" si="80"/>
        <v xml:space="preserve"> </v>
      </c>
      <c r="G159" s="509" t="s">
        <v>682</v>
      </c>
      <c r="H159" s="504" t="s">
        <v>923</v>
      </c>
      <c r="I159" s="1035" t="str">
        <f t="shared" si="106"/>
        <v>Gore Locked Segment</v>
      </c>
      <c r="J159" s="1036"/>
      <c r="K159" s="516" t="s">
        <v>881</v>
      </c>
      <c r="L159" s="521">
        <v>20</v>
      </c>
      <c r="M159" s="517" t="str">
        <f t="shared" si="105"/>
        <v>Y</v>
      </c>
      <c r="N159" s="514">
        <f t="shared" si="81"/>
        <v>98.6</v>
      </c>
      <c r="O159" s="518">
        <f t="shared" si="74"/>
        <v>0</v>
      </c>
      <c r="P159" s="680">
        <f>'KB Duct Parts'!$AE$3</f>
        <v>0</v>
      </c>
      <c r="Q159" s="681">
        <f t="shared" si="82"/>
        <v>0</v>
      </c>
      <c r="R159" s="682">
        <f t="shared" si="83"/>
        <v>0</v>
      </c>
      <c r="S159" s="716">
        <f t="shared" si="84"/>
        <v>0.35</v>
      </c>
      <c r="T159" s="679">
        <f t="shared" si="85"/>
        <v>0</v>
      </c>
      <c r="U159" s="679">
        <f t="shared" si="86"/>
        <v>0</v>
      </c>
      <c r="Y159" s="120"/>
      <c r="AE159" s="75"/>
      <c r="AF159" s="370">
        <v>20</v>
      </c>
      <c r="AG159" s="374">
        <v>18</v>
      </c>
      <c r="AH159" s="378">
        <v>16</v>
      </c>
      <c r="AI159" s="381">
        <v>14</v>
      </c>
      <c r="AJ159" s="386">
        <v>12</v>
      </c>
      <c r="AK159" s="391">
        <v>10</v>
      </c>
      <c r="AL159" s="386"/>
      <c r="AM159" s="363">
        <f t="shared" si="70"/>
        <v>1</v>
      </c>
      <c r="AN159" s="578">
        <v>98.6</v>
      </c>
      <c r="AO159" s="120">
        <f t="shared" si="87"/>
        <v>118.32</v>
      </c>
      <c r="AP159" s="120">
        <f t="shared" si="75"/>
        <v>133.11000000000001</v>
      </c>
      <c r="AQ159" s="120">
        <f t="shared" si="76"/>
        <v>192.26999999999998</v>
      </c>
      <c r="AR159" s="120">
        <f t="shared" si="77"/>
        <v>216.92000000000002</v>
      </c>
      <c r="AS159" s="120">
        <f t="shared" si="78"/>
        <v>246.5</v>
      </c>
      <c r="AT159" s="120">
        <f t="shared" si="79"/>
        <v>0</v>
      </c>
      <c r="AU159" s="74" t="s">
        <v>717</v>
      </c>
      <c r="AV159" s="115"/>
      <c r="AW159" s="395"/>
      <c r="AX159" s="571">
        <v>1.2</v>
      </c>
      <c r="AY159" s="572">
        <v>1.35</v>
      </c>
      <c r="AZ159" s="572">
        <v>1.95</v>
      </c>
      <c r="BA159" s="572">
        <v>2.2000000000000002</v>
      </c>
      <c r="BB159" s="573">
        <v>2.5</v>
      </c>
      <c r="BC159" s="395">
        <v>0</v>
      </c>
      <c r="BD159" s="115"/>
      <c r="BE159" s="115"/>
      <c r="BF159" s="115"/>
      <c r="BG159" s="115"/>
      <c r="BH159" s="115"/>
      <c r="BI159" s="115"/>
      <c r="BJ159" s="115"/>
      <c r="BK159" s="115"/>
      <c r="BQ159" s="74" t="str">
        <f t="shared" si="88"/>
        <v>12509.6-(18)</v>
      </c>
      <c r="BR159" s="120" t="str">
        <f t="shared" si="89"/>
        <v>60 deg Gored/Segemented El- 1D</v>
      </c>
      <c r="BS159" s="120">
        <f t="shared" si="90"/>
        <v>118.32</v>
      </c>
      <c r="BU159" s="74" t="str">
        <f t="shared" si="91"/>
        <v>12509.6-(16)</v>
      </c>
      <c r="BV159" s="120" t="str">
        <f t="shared" si="92"/>
        <v>60 deg Gored/Segemented El- 1D</v>
      </c>
      <c r="BW159" s="120">
        <f t="shared" si="93"/>
        <v>133.11000000000001</v>
      </c>
      <c r="BY159" s="74" t="str">
        <f t="shared" si="94"/>
        <v>12509.6-(14)</v>
      </c>
      <c r="BZ159" s="120" t="str">
        <f t="shared" si="95"/>
        <v>60 deg Gored/Segemented El- 1D</v>
      </c>
      <c r="CA159" s="120">
        <f t="shared" si="96"/>
        <v>192.26999999999998</v>
      </c>
      <c r="CC159" s="115" t="str">
        <f t="shared" si="97"/>
        <v>12509.6-(12)</v>
      </c>
      <c r="CD159" s="120" t="str">
        <f t="shared" si="98"/>
        <v>60 deg Gored/Segemented El- 1D</v>
      </c>
      <c r="CE159" s="417">
        <f t="shared" si="99"/>
        <v>216.92000000000002</v>
      </c>
      <c r="CF159" s="115"/>
      <c r="CG159" s="115" t="str">
        <f t="shared" si="100"/>
        <v>12509.6-(10)</v>
      </c>
      <c r="CH159" s="120" t="str">
        <f t="shared" si="101"/>
        <v>60 deg Gored/Segemented El- 1D</v>
      </c>
      <c r="CI159" s="417">
        <f t="shared" si="102"/>
        <v>246.5</v>
      </c>
      <c r="CJ159" s="115"/>
      <c r="CK159" s="115" t="str">
        <f t="shared" si="103"/>
        <v xml:space="preserve"> </v>
      </c>
      <c r="CL159" s="120" t="str">
        <f t="shared" si="104"/>
        <v xml:space="preserve"> </v>
      </c>
      <c r="CM159" s="417" t="str">
        <f t="shared" si="69"/>
        <v xml:space="preserve"> </v>
      </c>
      <c r="IS159" s="103">
        <v>57.9</v>
      </c>
    </row>
    <row r="160" spans="2:253" s="74" customFormat="1" ht="17.100000000000001" hidden="1" customHeight="1" x14ac:dyDescent="0.25">
      <c r="B160" s="504">
        <f>IF('KB Duct Parts'!$BL$14=1,'KB Duct Elbows'!AR14,0)</f>
        <v>0</v>
      </c>
      <c r="C160" s="525">
        <v>12510.6</v>
      </c>
      <c r="D160" s="526">
        <f t="shared" si="73"/>
        <v>12510.6</v>
      </c>
      <c r="E160" s="504" t="s">
        <v>867</v>
      </c>
      <c r="F160" s="508" t="str">
        <f t="shared" si="80"/>
        <v xml:space="preserve"> </v>
      </c>
      <c r="G160" s="509" t="s">
        <v>682</v>
      </c>
      <c r="H160" s="504" t="s">
        <v>923</v>
      </c>
      <c r="I160" s="1035" t="str">
        <f t="shared" si="106"/>
        <v>Gore Locked Segment</v>
      </c>
      <c r="J160" s="1036"/>
      <c r="K160" s="516" t="s">
        <v>881</v>
      </c>
      <c r="L160" s="521">
        <v>20</v>
      </c>
      <c r="M160" s="517" t="str">
        <f t="shared" si="105"/>
        <v>Y</v>
      </c>
      <c r="N160" s="514">
        <f t="shared" si="81"/>
        <v>102.8</v>
      </c>
      <c r="O160" s="518">
        <f t="shared" si="74"/>
        <v>0</v>
      </c>
      <c r="P160" s="680">
        <f>'KB Duct Parts'!$AE$3</f>
        <v>0</v>
      </c>
      <c r="Q160" s="681">
        <f t="shared" si="82"/>
        <v>0</v>
      </c>
      <c r="R160" s="682">
        <f t="shared" si="83"/>
        <v>0</v>
      </c>
      <c r="S160" s="716">
        <f t="shared" si="84"/>
        <v>0.35</v>
      </c>
      <c r="T160" s="679">
        <f t="shared" si="85"/>
        <v>0</v>
      </c>
      <c r="U160" s="679">
        <f t="shared" si="86"/>
        <v>0</v>
      </c>
      <c r="Y160" s="120"/>
      <c r="AE160" s="75"/>
      <c r="AF160" s="370">
        <v>20</v>
      </c>
      <c r="AG160" s="374">
        <v>18</v>
      </c>
      <c r="AH160" s="378">
        <v>16</v>
      </c>
      <c r="AI160" s="381">
        <v>14</v>
      </c>
      <c r="AJ160" s="386">
        <v>12</v>
      </c>
      <c r="AK160" s="391">
        <v>10</v>
      </c>
      <c r="AL160" s="386"/>
      <c r="AM160" s="363">
        <f t="shared" si="70"/>
        <v>1</v>
      </c>
      <c r="AN160" s="578">
        <v>102.8</v>
      </c>
      <c r="AO160" s="120">
        <f t="shared" si="87"/>
        <v>121.30399999999999</v>
      </c>
      <c r="AP160" s="120">
        <f t="shared" si="75"/>
        <v>138.78</v>
      </c>
      <c r="AQ160" s="120">
        <f t="shared" si="76"/>
        <v>200.45999999999998</v>
      </c>
      <c r="AR160" s="120">
        <f t="shared" si="77"/>
        <v>226.16000000000003</v>
      </c>
      <c r="AS160" s="120">
        <f t="shared" si="78"/>
        <v>257</v>
      </c>
      <c r="AT160" s="120">
        <f t="shared" si="79"/>
        <v>0</v>
      </c>
      <c r="AU160" s="74" t="s">
        <v>717</v>
      </c>
      <c r="AV160" s="115"/>
      <c r="AW160" s="395"/>
      <c r="AX160" s="571">
        <v>1.18</v>
      </c>
      <c r="AY160" s="572">
        <v>1.35</v>
      </c>
      <c r="AZ160" s="572">
        <v>1.95</v>
      </c>
      <c r="BA160" s="572">
        <v>2.2000000000000002</v>
      </c>
      <c r="BB160" s="573">
        <v>2.5</v>
      </c>
      <c r="BC160" s="395">
        <v>0</v>
      </c>
      <c r="BD160" s="115"/>
      <c r="BE160" s="115"/>
      <c r="BF160" s="115"/>
      <c r="BG160" s="115"/>
      <c r="BH160" s="115"/>
      <c r="BI160" s="115"/>
      <c r="BJ160" s="115"/>
      <c r="BK160" s="115"/>
      <c r="BQ160" s="74" t="str">
        <f t="shared" si="88"/>
        <v>12510.6-(18)</v>
      </c>
      <c r="BR160" s="120" t="str">
        <f t="shared" si="89"/>
        <v>60 deg Gored/Segemented El- 1D</v>
      </c>
      <c r="BS160" s="120">
        <f t="shared" si="90"/>
        <v>121.30399999999999</v>
      </c>
      <c r="BU160" s="74" t="str">
        <f t="shared" si="91"/>
        <v>12510.6-(16)</v>
      </c>
      <c r="BV160" s="120" t="str">
        <f t="shared" si="92"/>
        <v>60 deg Gored/Segemented El- 1D</v>
      </c>
      <c r="BW160" s="120">
        <f t="shared" si="93"/>
        <v>138.78</v>
      </c>
      <c r="BY160" s="74" t="str">
        <f t="shared" si="94"/>
        <v>12510.6-(14)</v>
      </c>
      <c r="BZ160" s="120" t="str">
        <f t="shared" si="95"/>
        <v>60 deg Gored/Segemented El- 1D</v>
      </c>
      <c r="CA160" s="120">
        <f t="shared" si="96"/>
        <v>200.45999999999998</v>
      </c>
      <c r="CC160" s="115" t="str">
        <f t="shared" si="97"/>
        <v>12510.6-(12)</v>
      </c>
      <c r="CD160" s="120" t="str">
        <f t="shared" si="98"/>
        <v>60 deg Gored/Segemented El- 1D</v>
      </c>
      <c r="CE160" s="417">
        <f t="shared" si="99"/>
        <v>226.16000000000003</v>
      </c>
      <c r="CF160" s="115"/>
      <c r="CG160" s="115" t="str">
        <f t="shared" si="100"/>
        <v>12510.6-(10)</v>
      </c>
      <c r="CH160" s="120" t="str">
        <f t="shared" si="101"/>
        <v>60 deg Gored/Segemented El- 1D</v>
      </c>
      <c r="CI160" s="417">
        <f t="shared" si="102"/>
        <v>257</v>
      </c>
      <c r="CJ160" s="115"/>
      <c r="CK160" s="115" t="str">
        <f t="shared" si="103"/>
        <v xml:space="preserve"> </v>
      </c>
      <c r="CL160" s="120" t="str">
        <f t="shared" si="104"/>
        <v xml:space="preserve"> </v>
      </c>
      <c r="CM160" s="417" t="str">
        <f t="shared" si="69"/>
        <v xml:space="preserve"> </v>
      </c>
      <c r="IS160" s="103">
        <v>64.7</v>
      </c>
    </row>
    <row r="161" spans="2:253" s="74" customFormat="1" ht="17.100000000000001" hidden="1" customHeight="1" x14ac:dyDescent="0.25">
      <c r="B161" s="504">
        <f>IF('KB Duct Parts'!$BL$14=1,'KB Duct Elbows'!AR15,0)</f>
        <v>0</v>
      </c>
      <c r="C161" s="525">
        <v>12511.6</v>
      </c>
      <c r="D161" s="526">
        <f t="shared" si="73"/>
        <v>12511.6</v>
      </c>
      <c r="E161" s="504" t="s">
        <v>868</v>
      </c>
      <c r="F161" s="508" t="str">
        <f t="shared" si="80"/>
        <v xml:space="preserve"> </v>
      </c>
      <c r="G161" s="509" t="s">
        <v>682</v>
      </c>
      <c r="H161" s="504" t="s">
        <v>923</v>
      </c>
      <c r="I161" s="1035" t="str">
        <f t="shared" si="106"/>
        <v>Gore Locked Segment</v>
      </c>
      <c r="J161" s="1036"/>
      <c r="K161" s="516" t="s">
        <v>881</v>
      </c>
      <c r="L161" s="521">
        <v>20</v>
      </c>
      <c r="M161" s="517" t="str">
        <f>IF(AM161=1,"Y",IF(AM161&gt;1,"NR"," "))</f>
        <v>Y</v>
      </c>
      <c r="N161" s="514">
        <f t="shared" si="81"/>
        <v>106</v>
      </c>
      <c r="O161" s="518">
        <f>IF(B161&gt;0,N161*B161,0)</f>
        <v>0</v>
      </c>
      <c r="P161" s="680">
        <f>'KB Duct Parts'!$AE$3</f>
        <v>0</v>
      </c>
      <c r="Q161" s="681">
        <f t="shared" si="82"/>
        <v>0</v>
      </c>
      <c r="R161" s="682">
        <f t="shared" si="83"/>
        <v>0</v>
      </c>
      <c r="S161" s="716">
        <f t="shared" si="84"/>
        <v>0.35</v>
      </c>
      <c r="T161" s="679">
        <f t="shared" si="85"/>
        <v>0</v>
      </c>
      <c r="U161" s="679">
        <f t="shared" si="86"/>
        <v>0</v>
      </c>
      <c r="Y161" s="120"/>
      <c r="AE161" s="75"/>
      <c r="AF161" s="370">
        <v>20</v>
      </c>
      <c r="AG161" s="374">
        <v>18</v>
      </c>
      <c r="AH161" s="378">
        <v>16</v>
      </c>
      <c r="AI161" s="381">
        <v>14</v>
      </c>
      <c r="AJ161" s="386">
        <v>12</v>
      </c>
      <c r="AK161" s="391">
        <v>10</v>
      </c>
      <c r="AL161" s="386"/>
      <c r="AM161" s="363">
        <f t="shared" si="70"/>
        <v>1</v>
      </c>
      <c r="AN161" s="578">
        <v>106</v>
      </c>
      <c r="AO161" s="120">
        <f t="shared" si="87"/>
        <v>121.89999999999999</v>
      </c>
      <c r="AP161" s="120">
        <f t="shared" si="75"/>
        <v>143.10000000000002</v>
      </c>
      <c r="AQ161" s="120">
        <f t="shared" si="76"/>
        <v>212</v>
      </c>
      <c r="AR161" s="120">
        <f t="shared" si="77"/>
        <v>243.79999999999998</v>
      </c>
      <c r="AS161" s="120">
        <f t="shared" si="78"/>
        <v>0</v>
      </c>
      <c r="AT161" s="120">
        <f t="shared" si="79"/>
        <v>0</v>
      </c>
      <c r="AU161" s="74" t="s">
        <v>717</v>
      </c>
      <c r="AV161" s="115"/>
      <c r="AW161" s="395"/>
      <c r="AX161" s="571">
        <v>1.1499999999999999</v>
      </c>
      <c r="AY161" s="572">
        <v>1.35</v>
      </c>
      <c r="AZ161" s="572">
        <v>2</v>
      </c>
      <c r="BA161" s="572">
        <v>2.2999999999999998</v>
      </c>
      <c r="BB161" s="573">
        <v>0</v>
      </c>
      <c r="BC161" s="395">
        <v>0</v>
      </c>
      <c r="BD161" s="115"/>
      <c r="BE161" s="115"/>
      <c r="BF161" s="115"/>
      <c r="BG161" s="115"/>
      <c r="BH161" s="115"/>
      <c r="BI161" s="115"/>
      <c r="BJ161" s="115"/>
      <c r="BK161" s="115"/>
      <c r="BQ161" s="74" t="str">
        <f t="shared" si="88"/>
        <v>12511.6-(18)</v>
      </c>
      <c r="BR161" s="120" t="str">
        <f t="shared" si="89"/>
        <v>60 deg Gored/Segemented El- 1D</v>
      </c>
      <c r="BS161" s="120">
        <f t="shared" si="90"/>
        <v>121.89999999999999</v>
      </c>
      <c r="BU161" s="74" t="str">
        <f t="shared" si="91"/>
        <v>12511.6-(16)</v>
      </c>
      <c r="BV161" s="120" t="str">
        <f t="shared" si="92"/>
        <v>60 deg Gored/Segemented El- 1D</v>
      </c>
      <c r="BW161" s="120">
        <f t="shared" si="93"/>
        <v>143.10000000000002</v>
      </c>
      <c r="BY161" s="74" t="str">
        <f t="shared" si="94"/>
        <v>12511.6-(14)</v>
      </c>
      <c r="BZ161" s="120" t="str">
        <f t="shared" si="95"/>
        <v>60 deg Gored/Segemented El- 1D</v>
      </c>
      <c r="CA161" s="120">
        <f t="shared" si="96"/>
        <v>212</v>
      </c>
      <c r="CC161" s="115" t="str">
        <f t="shared" si="97"/>
        <v>12511.6-(12)</v>
      </c>
      <c r="CD161" s="120" t="str">
        <f t="shared" si="98"/>
        <v>60 deg Gored/Segemented El- 1D</v>
      </c>
      <c r="CE161" s="417">
        <f t="shared" si="99"/>
        <v>243.79999999999998</v>
      </c>
      <c r="CF161" s="115"/>
      <c r="CG161" s="115" t="str">
        <f t="shared" si="100"/>
        <v xml:space="preserve"> </v>
      </c>
      <c r="CH161" s="120" t="str">
        <f t="shared" si="101"/>
        <v xml:space="preserve"> </v>
      </c>
      <c r="CI161" s="417" t="str">
        <f t="shared" si="102"/>
        <v xml:space="preserve"> </v>
      </c>
      <c r="CJ161" s="115"/>
      <c r="CK161" s="115" t="str">
        <f t="shared" si="103"/>
        <v xml:space="preserve"> </v>
      </c>
      <c r="CL161" s="120" t="str">
        <f t="shared" si="104"/>
        <v xml:space="preserve"> </v>
      </c>
      <c r="CM161" s="417" t="str">
        <f t="shared" si="69"/>
        <v xml:space="preserve"> </v>
      </c>
      <c r="IS161" s="103">
        <v>67.599999999999994</v>
      </c>
    </row>
    <row r="162" spans="2:253" s="74" customFormat="1" ht="17.100000000000001" hidden="1" customHeight="1" x14ac:dyDescent="0.25">
      <c r="B162" s="504">
        <f>IF('KB Duct Parts'!$BL$14=1,'KB Duct Elbows'!AR16,0)</f>
        <v>0</v>
      </c>
      <c r="C162" s="525">
        <v>12512.6</v>
      </c>
      <c r="D162" s="526">
        <f t="shared" si="73"/>
        <v>12512.6</v>
      </c>
      <c r="E162" s="504" t="s">
        <v>869</v>
      </c>
      <c r="F162" s="508" t="str">
        <f t="shared" si="80"/>
        <v xml:space="preserve"> </v>
      </c>
      <c r="G162" s="509" t="s">
        <v>682</v>
      </c>
      <c r="H162" s="504" t="s">
        <v>923</v>
      </c>
      <c r="I162" s="1035" t="str">
        <f t="shared" si="106"/>
        <v>Gore Locked Segment</v>
      </c>
      <c r="J162" s="1036"/>
      <c r="K162" s="516" t="s">
        <v>881</v>
      </c>
      <c r="L162" s="521">
        <v>20</v>
      </c>
      <c r="M162" s="517" t="str">
        <f>IF(AM162=1,"Y",IF(AM162&gt;1,"NR"," "))</f>
        <v>Y</v>
      </c>
      <c r="N162" s="514">
        <f t="shared" si="81"/>
        <v>107.2</v>
      </c>
      <c r="O162" s="518">
        <f>IF(B162&gt;0,N162*B162,0)</f>
        <v>0</v>
      </c>
      <c r="P162" s="680">
        <f>'KB Duct Parts'!$AE$3</f>
        <v>0</v>
      </c>
      <c r="Q162" s="681">
        <f t="shared" si="82"/>
        <v>0</v>
      </c>
      <c r="R162" s="682">
        <f t="shared" si="83"/>
        <v>0</v>
      </c>
      <c r="S162" s="716">
        <f t="shared" si="84"/>
        <v>0.35</v>
      </c>
      <c r="T162" s="679">
        <f t="shared" si="85"/>
        <v>0</v>
      </c>
      <c r="U162" s="679">
        <f t="shared" si="86"/>
        <v>0</v>
      </c>
      <c r="Y162" s="120"/>
      <c r="AE162" s="75"/>
      <c r="AF162" s="370">
        <v>20</v>
      </c>
      <c r="AG162" s="374">
        <v>18</v>
      </c>
      <c r="AH162" s="378">
        <v>16</v>
      </c>
      <c r="AI162" s="381">
        <v>14</v>
      </c>
      <c r="AJ162" s="386">
        <v>12</v>
      </c>
      <c r="AK162" s="391">
        <v>10</v>
      </c>
      <c r="AL162" s="386"/>
      <c r="AM162" s="363">
        <f t="shared" si="70"/>
        <v>1</v>
      </c>
      <c r="AN162" s="578">
        <v>107.2</v>
      </c>
      <c r="AO162" s="120">
        <f t="shared" si="87"/>
        <v>123.27999999999999</v>
      </c>
      <c r="AP162" s="120">
        <f t="shared" si="75"/>
        <v>144.72000000000003</v>
      </c>
      <c r="AQ162" s="120">
        <f t="shared" si="76"/>
        <v>214.4</v>
      </c>
      <c r="AR162" s="120">
        <f t="shared" si="77"/>
        <v>246.55999999999997</v>
      </c>
      <c r="AS162" s="120">
        <f t="shared" si="78"/>
        <v>0</v>
      </c>
      <c r="AT162" s="120">
        <f t="shared" si="79"/>
        <v>0</v>
      </c>
      <c r="AU162" s="74" t="s">
        <v>717</v>
      </c>
      <c r="AV162" s="115"/>
      <c r="AW162" s="395"/>
      <c r="AX162" s="571">
        <v>1.1499999999999999</v>
      </c>
      <c r="AY162" s="572">
        <v>1.35</v>
      </c>
      <c r="AZ162" s="572">
        <v>2</v>
      </c>
      <c r="BA162" s="572">
        <v>2.2999999999999998</v>
      </c>
      <c r="BB162" s="573">
        <v>0</v>
      </c>
      <c r="BC162" s="395">
        <v>0</v>
      </c>
      <c r="BD162" s="115"/>
      <c r="BE162" s="115"/>
      <c r="BF162" s="115"/>
      <c r="BG162" s="115"/>
      <c r="BH162" s="115"/>
      <c r="BI162" s="115"/>
      <c r="BJ162" s="115"/>
      <c r="BK162" s="115"/>
      <c r="BQ162" s="74" t="str">
        <f t="shared" si="88"/>
        <v>12512.6-(18)</v>
      </c>
      <c r="BR162" s="120" t="str">
        <f t="shared" si="89"/>
        <v>60 deg Gored/Segemented El- 1D</v>
      </c>
      <c r="BS162" s="120">
        <f t="shared" si="90"/>
        <v>123.27999999999999</v>
      </c>
      <c r="BU162" s="74" t="str">
        <f t="shared" si="91"/>
        <v>12512.6-(16)</v>
      </c>
      <c r="BV162" s="120" t="str">
        <f t="shared" si="92"/>
        <v>60 deg Gored/Segemented El- 1D</v>
      </c>
      <c r="BW162" s="120">
        <f t="shared" si="93"/>
        <v>144.72000000000003</v>
      </c>
      <c r="BY162" s="74" t="str">
        <f t="shared" si="94"/>
        <v>12512.6-(14)</v>
      </c>
      <c r="BZ162" s="120" t="str">
        <f t="shared" si="95"/>
        <v>60 deg Gored/Segemented El- 1D</v>
      </c>
      <c r="CA162" s="120">
        <f t="shared" si="96"/>
        <v>214.4</v>
      </c>
      <c r="CC162" s="115" t="str">
        <f t="shared" si="97"/>
        <v>12512.6-(12)</v>
      </c>
      <c r="CD162" s="120" t="str">
        <f t="shared" si="98"/>
        <v>60 deg Gored/Segemented El- 1D</v>
      </c>
      <c r="CE162" s="417">
        <f t="shared" si="99"/>
        <v>246.55999999999997</v>
      </c>
      <c r="CF162" s="115"/>
      <c r="CG162" s="115" t="str">
        <f t="shared" si="100"/>
        <v xml:space="preserve"> </v>
      </c>
      <c r="CH162" s="120" t="str">
        <f t="shared" si="101"/>
        <v xml:space="preserve"> </v>
      </c>
      <c r="CI162" s="417" t="str">
        <f t="shared" si="102"/>
        <v xml:space="preserve"> </v>
      </c>
      <c r="CJ162" s="115"/>
      <c r="CK162" s="115" t="str">
        <f t="shared" si="103"/>
        <v xml:space="preserve"> </v>
      </c>
      <c r="CL162" s="120" t="str">
        <f t="shared" si="104"/>
        <v xml:space="preserve"> </v>
      </c>
      <c r="CM162" s="417" t="str">
        <f t="shared" si="69"/>
        <v xml:space="preserve"> </v>
      </c>
      <c r="IS162" s="103">
        <v>70.400000000000006</v>
      </c>
    </row>
    <row r="163" spans="2:253" s="74" customFormat="1" ht="17.100000000000001" hidden="1" customHeight="1" x14ac:dyDescent="0.25">
      <c r="B163" s="504">
        <f>IF('KB Duct Parts'!$BL$14=1,'KB Duct Elbows'!AR17,0)</f>
        <v>0</v>
      </c>
      <c r="C163" s="525">
        <v>12513.6</v>
      </c>
      <c r="D163" s="526">
        <f t="shared" si="73"/>
        <v>12513.6</v>
      </c>
      <c r="E163" s="504" t="s">
        <v>870</v>
      </c>
      <c r="F163" s="508" t="str">
        <f t="shared" si="80"/>
        <v xml:space="preserve"> </v>
      </c>
      <c r="G163" s="509" t="s">
        <v>682</v>
      </c>
      <c r="H163" s="504" t="s">
        <v>923</v>
      </c>
      <c r="I163" s="1035" t="str">
        <f>IF(L163&gt;16,"Gore Locked Segment",IF(L163&lt;17,"Welded Segments"))</f>
        <v>Gore Locked Segment</v>
      </c>
      <c r="J163" s="1036"/>
      <c r="K163" s="516" t="s">
        <v>881</v>
      </c>
      <c r="L163" s="521">
        <v>18</v>
      </c>
      <c r="M163" s="517" t="str">
        <f t="shared" si="105"/>
        <v>Y</v>
      </c>
      <c r="N163" s="514">
        <f t="shared" si="81"/>
        <v>128.6</v>
      </c>
      <c r="O163" s="518">
        <f t="shared" si="74"/>
        <v>0</v>
      </c>
      <c r="P163" s="680">
        <f>'KB Duct Parts'!$AE$3</f>
        <v>0</v>
      </c>
      <c r="Q163" s="681">
        <f t="shared" si="82"/>
        <v>0</v>
      </c>
      <c r="R163" s="682">
        <f t="shared" si="83"/>
        <v>0</v>
      </c>
      <c r="S163" s="716">
        <f t="shared" si="84"/>
        <v>0.35</v>
      </c>
      <c r="T163" s="679">
        <f t="shared" si="85"/>
        <v>0</v>
      </c>
      <c r="U163" s="679">
        <f t="shared" si="86"/>
        <v>0</v>
      </c>
      <c r="Y163" s="120"/>
      <c r="AE163" s="76"/>
      <c r="AF163" s="370">
        <v>18</v>
      </c>
      <c r="AG163" s="374">
        <v>16</v>
      </c>
      <c r="AH163" s="378">
        <v>14</v>
      </c>
      <c r="AI163" s="381">
        <v>12</v>
      </c>
      <c r="AJ163" s="386">
        <v>10</v>
      </c>
      <c r="AK163" s="391"/>
      <c r="AL163" s="386"/>
      <c r="AM163" s="363">
        <f t="shared" si="70"/>
        <v>1</v>
      </c>
      <c r="AN163" s="578">
        <v>128.6</v>
      </c>
      <c r="AO163" s="120">
        <f t="shared" si="87"/>
        <v>192.89999999999998</v>
      </c>
      <c r="AP163" s="120">
        <f t="shared" si="75"/>
        <v>225.04999999999998</v>
      </c>
      <c r="AQ163" s="120">
        <f t="shared" si="76"/>
        <v>257.2</v>
      </c>
      <c r="AR163" s="120">
        <f t="shared" si="77"/>
        <v>295.77999999999997</v>
      </c>
      <c r="AS163" s="120">
        <f t="shared" si="78"/>
        <v>0</v>
      </c>
      <c r="AT163" s="120">
        <f t="shared" si="79"/>
        <v>0</v>
      </c>
      <c r="AU163" s="74" t="s">
        <v>717</v>
      </c>
      <c r="AV163" s="115"/>
      <c r="AW163" s="395"/>
      <c r="AX163" s="571">
        <v>1.5</v>
      </c>
      <c r="AY163" s="572">
        <v>1.75</v>
      </c>
      <c r="AZ163" s="572">
        <v>2</v>
      </c>
      <c r="BA163" s="572">
        <v>2.2999999999999998</v>
      </c>
      <c r="BB163" s="573">
        <v>0</v>
      </c>
      <c r="BC163" s="395">
        <v>0</v>
      </c>
      <c r="BD163" s="115"/>
      <c r="BE163" s="115"/>
      <c r="BF163" s="115"/>
      <c r="BG163" s="115"/>
      <c r="BH163" s="115"/>
      <c r="BI163" s="115"/>
      <c r="BJ163" s="115"/>
      <c r="BK163" s="115"/>
      <c r="BQ163" s="74" t="str">
        <f t="shared" si="88"/>
        <v>12513.6-(16)</v>
      </c>
      <c r="BR163" s="120" t="str">
        <f t="shared" si="89"/>
        <v>60 deg Gored/Segemented El- 1D</v>
      </c>
      <c r="BS163" s="120">
        <f t="shared" si="90"/>
        <v>192.89999999999998</v>
      </c>
      <c r="BU163" s="74" t="str">
        <f t="shared" si="91"/>
        <v>12513.6-(14)</v>
      </c>
      <c r="BV163" s="120" t="str">
        <f t="shared" si="92"/>
        <v>60 deg Gored/Segemented El- 1D</v>
      </c>
      <c r="BW163" s="120">
        <f t="shared" si="93"/>
        <v>225.04999999999998</v>
      </c>
      <c r="BY163" s="74" t="str">
        <f t="shared" si="94"/>
        <v>12513.6-(12)</v>
      </c>
      <c r="BZ163" s="120" t="str">
        <f t="shared" si="95"/>
        <v>60 deg Gored/Segemented El- 1D</v>
      </c>
      <c r="CA163" s="120">
        <f t="shared" si="96"/>
        <v>257.2</v>
      </c>
      <c r="CC163" s="115" t="str">
        <f t="shared" si="97"/>
        <v>12513.6-(10)</v>
      </c>
      <c r="CD163" s="120" t="str">
        <f t="shared" si="98"/>
        <v>60 deg Gored/Segemented El- 1D</v>
      </c>
      <c r="CE163" s="417">
        <f t="shared" si="99"/>
        <v>295.77999999999997</v>
      </c>
      <c r="CF163" s="115"/>
      <c r="CG163" s="115" t="str">
        <f t="shared" si="100"/>
        <v xml:space="preserve"> </v>
      </c>
      <c r="CH163" s="120" t="str">
        <f t="shared" si="101"/>
        <v xml:space="preserve"> </v>
      </c>
      <c r="CI163" s="417" t="str">
        <f t="shared" si="102"/>
        <v xml:space="preserve"> </v>
      </c>
      <c r="CJ163" s="115"/>
      <c r="CK163" s="115" t="str">
        <f t="shared" si="103"/>
        <v xml:space="preserve"> </v>
      </c>
      <c r="CL163" s="120" t="str">
        <f t="shared" si="104"/>
        <v xml:space="preserve"> </v>
      </c>
      <c r="CM163" s="417" t="str">
        <f t="shared" ref="CM163:CM226" si="107">IF(AT163&gt;0,AT163," ")</f>
        <v xml:space="preserve"> </v>
      </c>
      <c r="IS163" s="103">
        <v>75.5</v>
      </c>
    </row>
    <row r="164" spans="2:253" s="74" customFormat="1" ht="17.100000000000001" hidden="1" customHeight="1" x14ac:dyDescent="0.25">
      <c r="B164" s="504">
        <f>IF('KB Duct Parts'!$BL$14=1,'KB Duct Elbows'!AR18,0)</f>
        <v>0</v>
      </c>
      <c r="C164" s="525">
        <v>12514.6</v>
      </c>
      <c r="D164" s="526">
        <f t="shared" si="73"/>
        <v>12514.6</v>
      </c>
      <c r="E164" s="504" t="s">
        <v>871</v>
      </c>
      <c r="F164" s="508" t="str">
        <f t="shared" si="80"/>
        <v xml:space="preserve"> </v>
      </c>
      <c r="G164" s="509" t="s">
        <v>682</v>
      </c>
      <c r="H164" s="504" t="s">
        <v>923</v>
      </c>
      <c r="I164" s="1035" t="str">
        <f t="shared" ref="I164:I172" si="108">IF(L164&gt;16,"Gore Locked Segment",IF(L164&lt;17,"Welded Segments"))</f>
        <v>Gore Locked Segment</v>
      </c>
      <c r="J164" s="1036"/>
      <c r="K164" s="516" t="s">
        <v>881</v>
      </c>
      <c r="L164" s="521">
        <v>18</v>
      </c>
      <c r="M164" s="517" t="str">
        <f t="shared" si="105"/>
        <v>Y</v>
      </c>
      <c r="N164" s="514">
        <f t="shared" si="81"/>
        <v>137.30000000000001</v>
      </c>
      <c r="O164" s="518">
        <f t="shared" si="74"/>
        <v>0</v>
      </c>
      <c r="P164" s="680">
        <f>'KB Duct Parts'!$AE$3</f>
        <v>0</v>
      </c>
      <c r="Q164" s="681">
        <f t="shared" si="82"/>
        <v>0</v>
      </c>
      <c r="R164" s="682">
        <f t="shared" si="83"/>
        <v>0</v>
      </c>
      <c r="S164" s="716">
        <f t="shared" si="84"/>
        <v>0.35</v>
      </c>
      <c r="T164" s="679">
        <f t="shared" si="85"/>
        <v>0</v>
      </c>
      <c r="U164" s="679">
        <f t="shared" si="86"/>
        <v>0</v>
      </c>
      <c r="Y164" s="120"/>
      <c r="AE164" s="75"/>
      <c r="AF164" s="370">
        <v>18</v>
      </c>
      <c r="AG164" s="374">
        <v>16</v>
      </c>
      <c r="AH164" s="378">
        <v>14</v>
      </c>
      <c r="AI164" s="381">
        <v>12</v>
      </c>
      <c r="AJ164" s="386">
        <v>10</v>
      </c>
      <c r="AK164" s="391"/>
      <c r="AL164" s="386"/>
      <c r="AM164" s="363">
        <f t="shared" si="70"/>
        <v>1</v>
      </c>
      <c r="AN164" s="578">
        <v>137.30000000000001</v>
      </c>
      <c r="AO164" s="120">
        <f t="shared" si="87"/>
        <v>205.95000000000002</v>
      </c>
      <c r="AP164" s="120">
        <f t="shared" si="75"/>
        <v>240.27500000000003</v>
      </c>
      <c r="AQ164" s="120">
        <f t="shared" si="76"/>
        <v>274.60000000000002</v>
      </c>
      <c r="AR164" s="120">
        <f t="shared" si="77"/>
        <v>315.79000000000002</v>
      </c>
      <c r="AS164" s="120">
        <f t="shared" si="78"/>
        <v>0</v>
      </c>
      <c r="AT164" s="120">
        <f t="shared" si="79"/>
        <v>0</v>
      </c>
      <c r="AU164" s="74" t="s">
        <v>717</v>
      </c>
      <c r="AV164" s="115"/>
      <c r="AW164" s="395"/>
      <c r="AX164" s="571">
        <v>1.5</v>
      </c>
      <c r="AY164" s="572">
        <v>1.75</v>
      </c>
      <c r="AZ164" s="572">
        <v>2</v>
      </c>
      <c r="BA164" s="572">
        <v>2.2999999999999998</v>
      </c>
      <c r="BB164" s="573">
        <v>0</v>
      </c>
      <c r="BC164" s="395">
        <v>0</v>
      </c>
      <c r="BD164" s="115"/>
      <c r="BE164" s="115"/>
      <c r="BF164" s="115"/>
      <c r="BG164" s="115"/>
      <c r="BH164" s="115"/>
      <c r="BI164" s="115"/>
      <c r="BJ164" s="115"/>
      <c r="BK164" s="115"/>
      <c r="BQ164" s="74" t="str">
        <f t="shared" si="88"/>
        <v>12514.6-(16)</v>
      </c>
      <c r="BR164" s="120" t="str">
        <f t="shared" si="89"/>
        <v>60 deg Gored/Segemented El- 1D</v>
      </c>
      <c r="BS164" s="120">
        <f t="shared" si="90"/>
        <v>205.95000000000002</v>
      </c>
      <c r="BU164" s="74" t="str">
        <f t="shared" si="91"/>
        <v>12514.6-(14)</v>
      </c>
      <c r="BV164" s="120" t="str">
        <f t="shared" si="92"/>
        <v>60 deg Gored/Segemented El- 1D</v>
      </c>
      <c r="BW164" s="120">
        <f t="shared" si="93"/>
        <v>240.27500000000003</v>
      </c>
      <c r="BY164" s="74" t="str">
        <f t="shared" si="94"/>
        <v>12514.6-(12)</v>
      </c>
      <c r="BZ164" s="120" t="str">
        <f t="shared" si="95"/>
        <v>60 deg Gored/Segemented El- 1D</v>
      </c>
      <c r="CA164" s="120">
        <f t="shared" si="96"/>
        <v>274.60000000000002</v>
      </c>
      <c r="CC164" s="115" t="str">
        <f t="shared" si="97"/>
        <v>12514.6-(10)</v>
      </c>
      <c r="CD164" s="120" t="str">
        <f t="shared" si="98"/>
        <v>60 deg Gored/Segemented El- 1D</v>
      </c>
      <c r="CE164" s="417">
        <f t="shared" si="99"/>
        <v>315.79000000000002</v>
      </c>
      <c r="CF164" s="115"/>
      <c r="CG164" s="115" t="str">
        <f t="shared" si="100"/>
        <v xml:space="preserve"> </v>
      </c>
      <c r="CH164" s="120" t="str">
        <f t="shared" si="101"/>
        <v xml:space="preserve"> </v>
      </c>
      <c r="CI164" s="417" t="str">
        <f t="shared" si="102"/>
        <v xml:space="preserve"> </v>
      </c>
      <c r="CJ164" s="115"/>
      <c r="CK164" s="115" t="str">
        <f t="shared" si="103"/>
        <v xml:space="preserve"> </v>
      </c>
      <c r="CL164" s="120" t="str">
        <f t="shared" si="104"/>
        <v xml:space="preserve"> </v>
      </c>
      <c r="CM164" s="417" t="str">
        <f t="shared" si="107"/>
        <v xml:space="preserve"> </v>
      </c>
      <c r="IS164" s="103">
        <v>80.599999999999994</v>
      </c>
    </row>
    <row r="165" spans="2:253" s="74" customFormat="1" ht="17.100000000000001" hidden="1" customHeight="1" x14ac:dyDescent="0.25">
      <c r="B165" s="504">
        <f>IF('KB Duct Parts'!$BL$14=1,'KB Duct Elbows'!AR19,0)</f>
        <v>0</v>
      </c>
      <c r="C165" s="525">
        <v>12515.6</v>
      </c>
      <c r="D165" s="526">
        <f t="shared" si="73"/>
        <v>12515.6</v>
      </c>
      <c r="E165" s="504" t="s">
        <v>872</v>
      </c>
      <c r="F165" s="508" t="str">
        <f t="shared" si="80"/>
        <v xml:space="preserve"> </v>
      </c>
      <c r="G165" s="509" t="s">
        <v>682</v>
      </c>
      <c r="H165" s="504" t="s">
        <v>923</v>
      </c>
      <c r="I165" s="1035" t="str">
        <f t="shared" si="108"/>
        <v>Gore Locked Segment</v>
      </c>
      <c r="J165" s="1036"/>
      <c r="K165" s="516" t="s">
        <v>881</v>
      </c>
      <c r="L165" s="521">
        <v>18</v>
      </c>
      <c r="M165" s="517" t="str">
        <f t="shared" si="105"/>
        <v>Y</v>
      </c>
      <c r="N165" s="514">
        <f t="shared" si="81"/>
        <v>148.80000000000001</v>
      </c>
      <c r="O165" s="518">
        <f t="shared" si="74"/>
        <v>0</v>
      </c>
      <c r="P165" s="680">
        <f>'KB Duct Parts'!$AE$3</f>
        <v>0</v>
      </c>
      <c r="Q165" s="681">
        <f t="shared" si="82"/>
        <v>0</v>
      </c>
      <c r="R165" s="682">
        <f t="shared" si="83"/>
        <v>0</v>
      </c>
      <c r="S165" s="716">
        <f t="shared" si="84"/>
        <v>0.35</v>
      </c>
      <c r="T165" s="679">
        <f t="shared" si="85"/>
        <v>0</v>
      </c>
      <c r="U165" s="679">
        <f t="shared" si="86"/>
        <v>0</v>
      </c>
      <c r="Y165" s="120"/>
      <c r="AE165" s="76"/>
      <c r="AF165" s="370">
        <v>18</v>
      </c>
      <c r="AG165" s="374">
        <v>16</v>
      </c>
      <c r="AH165" s="378">
        <v>14</v>
      </c>
      <c r="AI165" s="381">
        <v>12</v>
      </c>
      <c r="AJ165" s="386">
        <v>10</v>
      </c>
      <c r="AK165" s="391"/>
      <c r="AL165" s="386"/>
      <c r="AM165" s="363">
        <f t="shared" si="70"/>
        <v>1</v>
      </c>
      <c r="AN165" s="578">
        <v>148.80000000000001</v>
      </c>
      <c r="AO165" s="120">
        <f t="shared" si="87"/>
        <v>223.20000000000002</v>
      </c>
      <c r="AP165" s="120">
        <f t="shared" si="75"/>
        <v>260.40000000000003</v>
      </c>
      <c r="AQ165" s="120">
        <f t="shared" si="76"/>
        <v>297.60000000000002</v>
      </c>
      <c r="AR165" s="120">
        <f t="shared" si="77"/>
        <v>342.24</v>
      </c>
      <c r="AS165" s="120">
        <f t="shared" si="78"/>
        <v>0</v>
      </c>
      <c r="AT165" s="120">
        <f t="shared" si="79"/>
        <v>0</v>
      </c>
      <c r="AU165" s="74" t="s">
        <v>717</v>
      </c>
      <c r="AV165" s="115"/>
      <c r="AW165" s="395"/>
      <c r="AX165" s="571">
        <v>1.5</v>
      </c>
      <c r="AY165" s="572">
        <v>1.75</v>
      </c>
      <c r="AZ165" s="572">
        <v>2</v>
      </c>
      <c r="BA165" s="572">
        <v>2.2999999999999998</v>
      </c>
      <c r="BB165" s="573">
        <v>0</v>
      </c>
      <c r="BC165" s="395">
        <v>0</v>
      </c>
      <c r="BD165" s="115"/>
      <c r="BE165" s="115"/>
      <c r="BF165" s="115"/>
      <c r="BG165" s="115"/>
      <c r="BH165" s="115"/>
      <c r="BI165" s="115"/>
      <c r="BJ165" s="115"/>
      <c r="BK165" s="115"/>
      <c r="BQ165" s="74" t="str">
        <f t="shared" si="88"/>
        <v>12515.6-(16)</v>
      </c>
      <c r="BR165" s="120" t="str">
        <f t="shared" si="89"/>
        <v>60 deg Gored/Segemented El- 1D</v>
      </c>
      <c r="BS165" s="120">
        <f t="shared" si="90"/>
        <v>223.20000000000002</v>
      </c>
      <c r="BU165" s="74" t="str">
        <f t="shared" si="91"/>
        <v>12515.6-(14)</v>
      </c>
      <c r="BV165" s="120" t="str">
        <f t="shared" si="92"/>
        <v>60 deg Gored/Segemented El- 1D</v>
      </c>
      <c r="BW165" s="120">
        <f t="shared" si="93"/>
        <v>260.40000000000003</v>
      </c>
      <c r="BY165" s="74" t="str">
        <f t="shared" si="94"/>
        <v>12515.6-(12)</v>
      </c>
      <c r="BZ165" s="120" t="str">
        <f t="shared" si="95"/>
        <v>60 deg Gored/Segemented El- 1D</v>
      </c>
      <c r="CA165" s="120">
        <f t="shared" si="96"/>
        <v>297.60000000000002</v>
      </c>
      <c r="CC165" s="115" t="str">
        <f t="shared" si="97"/>
        <v>12515.6-(10)</v>
      </c>
      <c r="CD165" s="120" t="str">
        <f t="shared" si="98"/>
        <v>60 deg Gored/Segemented El- 1D</v>
      </c>
      <c r="CE165" s="417">
        <f t="shared" si="99"/>
        <v>342.24</v>
      </c>
      <c r="CF165" s="115"/>
      <c r="CG165" s="115" t="str">
        <f t="shared" si="100"/>
        <v xml:space="preserve"> </v>
      </c>
      <c r="CH165" s="120" t="str">
        <f t="shared" si="101"/>
        <v xml:space="preserve"> </v>
      </c>
      <c r="CI165" s="417" t="str">
        <f t="shared" si="102"/>
        <v xml:space="preserve"> </v>
      </c>
      <c r="CJ165" s="115"/>
      <c r="CK165" s="115" t="str">
        <f t="shared" si="103"/>
        <v xml:space="preserve"> </v>
      </c>
      <c r="CL165" s="120" t="str">
        <f t="shared" si="104"/>
        <v xml:space="preserve"> </v>
      </c>
      <c r="CM165" s="417" t="str">
        <f t="shared" si="107"/>
        <v xml:space="preserve"> </v>
      </c>
      <c r="IS165" s="103">
        <v>87.4</v>
      </c>
    </row>
    <row r="166" spans="2:253" s="74" customFormat="1" ht="17.100000000000001" hidden="1" customHeight="1" x14ac:dyDescent="0.25">
      <c r="B166" s="504">
        <f>IF('KB Duct Parts'!$BL$14=1,'KB Duct Elbows'!AR20,0)</f>
        <v>0</v>
      </c>
      <c r="C166" s="525">
        <v>12516.6</v>
      </c>
      <c r="D166" s="526">
        <f t="shared" si="73"/>
        <v>12516.6</v>
      </c>
      <c r="E166" s="504" t="s">
        <v>873</v>
      </c>
      <c r="F166" s="508" t="str">
        <f t="shared" si="80"/>
        <v xml:space="preserve"> </v>
      </c>
      <c r="G166" s="509" t="s">
        <v>682</v>
      </c>
      <c r="H166" s="504" t="s">
        <v>923</v>
      </c>
      <c r="I166" s="1035" t="str">
        <f t="shared" si="108"/>
        <v>Gore Locked Segment</v>
      </c>
      <c r="J166" s="1036"/>
      <c r="K166" s="516" t="s">
        <v>881</v>
      </c>
      <c r="L166" s="521">
        <v>18</v>
      </c>
      <c r="M166" s="517" t="str">
        <f t="shared" si="105"/>
        <v>Y</v>
      </c>
      <c r="N166" s="514">
        <f t="shared" si="81"/>
        <v>160.30000000000001</v>
      </c>
      <c r="O166" s="518">
        <f t="shared" si="74"/>
        <v>0</v>
      </c>
      <c r="P166" s="680">
        <f>'KB Duct Parts'!$AE$3</f>
        <v>0</v>
      </c>
      <c r="Q166" s="681">
        <f t="shared" si="82"/>
        <v>0</v>
      </c>
      <c r="R166" s="682">
        <f t="shared" si="83"/>
        <v>0</v>
      </c>
      <c r="S166" s="716">
        <f t="shared" si="84"/>
        <v>0.35</v>
      </c>
      <c r="T166" s="679">
        <f t="shared" si="85"/>
        <v>0</v>
      </c>
      <c r="U166" s="679">
        <f t="shared" si="86"/>
        <v>0</v>
      </c>
      <c r="Y166" s="120"/>
      <c r="AE166" s="75"/>
      <c r="AF166" s="370">
        <v>18</v>
      </c>
      <c r="AG166" s="374">
        <v>16</v>
      </c>
      <c r="AH166" s="378">
        <v>14</v>
      </c>
      <c r="AI166" s="381">
        <v>12</v>
      </c>
      <c r="AJ166" s="386">
        <v>10</v>
      </c>
      <c r="AK166" s="391"/>
      <c r="AL166" s="386"/>
      <c r="AM166" s="363">
        <f t="shared" si="70"/>
        <v>1</v>
      </c>
      <c r="AN166" s="578">
        <v>160.30000000000001</v>
      </c>
      <c r="AO166" s="120">
        <f t="shared" si="87"/>
        <v>240.45000000000002</v>
      </c>
      <c r="AP166" s="120">
        <f t="shared" si="75"/>
        <v>280.52500000000003</v>
      </c>
      <c r="AQ166" s="120">
        <f t="shared" si="76"/>
        <v>320.60000000000002</v>
      </c>
      <c r="AR166" s="120">
        <f t="shared" si="77"/>
        <v>368.69</v>
      </c>
      <c r="AS166" s="120">
        <f t="shared" si="78"/>
        <v>0</v>
      </c>
      <c r="AT166" s="120">
        <f t="shared" si="79"/>
        <v>0</v>
      </c>
      <c r="AU166" s="74" t="s">
        <v>717</v>
      </c>
      <c r="AV166" s="115"/>
      <c r="AW166" s="395"/>
      <c r="AX166" s="571">
        <v>1.5</v>
      </c>
      <c r="AY166" s="572">
        <v>1.75</v>
      </c>
      <c r="AZ166" s="572">
        <v>2</v>
      </c>
      <c r="BA166" s="572">
        <v>2.2999999999999998</v>
      </c>
      <c r="BB166" s="573">
        <v>0</v>
      </c>
      <c r="BC166" s="395">
        <v>0</v>
      </c>
      <c r="BD166" s="115"/>
      <c r="BE166" s="115"/>
      <c r="BF166" s="115"/>
      <c r="BG166" s="115"/>
      <c r="BH166" s="115"/>
      <c r="BI166" s="115"/>
      <c r="BJ166" s="115"/>
      <c r="BK166" s="115"/>
      <c r="BQ166" s="74" t="str">
        <f t="shared" si="88"/>
        <v>12516.6-(16)</v>
      </c>
      <c r="BR166" s="120" t="str">
        <f t="shared" si="89"/>
        <v>60 deg Gored/Segemented El- 1D</v>
      </c>
      <c r="BS166" s="120">
        <f t="shared" si="90"/>
        <v>240.45000000000002</v>
      </c>
      <c r="BU166" s="74" t="str">
        <f t="shared" si="91"/>
        <v>12516.6-(14)</v>
      </c>
      <c r="BV166" s="120" t="str">
        <f t="shared" si="92"/>
        <v>60 deg Gored/Segemented El- 1D</v>
      </c>
      <c r="BW166" s="120">
        <f t="shared" si="93"/>
        <v>280.52500000000003</v>
      </c>
      <c r="BY166" s="74" t="str">
        <f t="shared" si="94"/>
        <v>12516.6-(12)</v>
      </c>
      <c r="BZ166" s="120" t="str">
        <f t="shared" si="95"/>
        <v>60 deg Gored/Segemented El- 1D</v>
      </c>
      <c r="CA166" s="120">
        <f t="shared" si="96"/>
        <v>320.60000000000002</v>
      </c>
      <c r="CC166" s="115" t="str">
        <f t="shared" si="97"/>
        <v>12516.6-(10)</v>
      </c>
      <c r="CD166" s="120" t="str">
        <f t="shared" si="98"/>
        <v>60 deg Gored/Segemented El- 1D</v>
      </c>
      <c r="CE166" s="417">
        <f t="shared" si="99"/>
        <v>368.69</v>
      </c>
      <c r="CF166" s="115"/>
      <c r="CG166" s="115" t="str">
        <f t="shared" si="100"/>
        <v xml:space="preserve"> </v>
      </c>
      <c r="CH166" s="120" t="str">
        <f t="shared" si="101"/>
        <v xml:space="preserve"> </v>
      </c>
      <c r="CI166" s="417" t="str">
        <f t="shared" si="102"/>
        <v xml:space="preserve"> </v>
      </c>
      <c r="CJ166" s="115"/>
      <c r="CK166" s="115" t="str">
        <f t="shared" si="103"/>
        <v xml:space="preserve"> </v>
      </c>
      <c r="CL166" s="120" t="str">
        <f t="shared" si="104"/>
        <v xml:space="preserve"> </v>
      </c>
      <c r="CM166" s="417" t="str">
        <f t="shared" si="107"/>
        <v xml:space="preserve"> </v>
      </c>
      <c r="IS166" s="103">
        <v>94.2</v>
      </c>
    </row>
    <row r="167" spans="2:253" s="74" customFormat="1" ht="17.100000000000001" hidden="1" customHeight="1" x14ac:dyDescent="0.25">
      <c r="B167" s="504">
        <f>IF('KB Duct Parts'!$BL$14=1,'KB Duct Elbows'!AR21,0)</f>
        <v>0</v>
      </c>
      <c r="C167" s="525">
        <v>12517.6</v>
      </c>
      <c r="D167" s="526">
        <f t="shared" si="73"/>
        <v>12517.6</v>
      </c>
      <c r="E167" s="504" t="s">
        <v>874</v>
      </c>
      <c r="F167" s="508" t="str">
        <f t="shared" si="80"/>
        <v xml:space="preserve"> </v>
      </c>
      <c r="G167" s="509" t="s">
        <v>682</v>
      </c>
      <c r="H167" s="504" t="s">
        <v>923</v>
      </c>
      <c r="I167" s="1035" t="str">
        <f t="shared" si="108"/>
        <v>Gore Locked Segment</v>
      </c>
      <c r="J167" s="1036"/>
      <c r="K167" s="516" t="s">
        <v>881</v>
      </c>
      <c r="L167" s="521">
        <v>18</v>
      </c>
      <c r="M167" s="517" t="str">
        <f t="shared" si="105"/>
        <v>Y</v>
      </c>
      <c r="N167" s="514">
        <f t="shared" si="81"/>
        <v>171.2</v>
      </c>
      <c r="O167" s="518">
        <f t="shared" si="74"/>
        <v>0</v>
      </c>
      <c r="P167" s="680">
        <f>'KB Duct Parts'!$AE$3</f>
        <v>0</v>
      </c>
      <c r="Q167" s="681">
        <f t="shared" si="82"/>
        <v>0</v>
      </c>
      <c r="R167" s="682">
        <f t="shared" si="83"/>
        <v>0</v>
      </c>
      <c r="S167" s="716">
        <f t="shared" si="84"/>
        <v>0.35</v>
      </c>
      <c r="T167" s="679">
        <f t="shared" si="85"/>
        <v>0</v>
      </c>
      <c r="U167" s="679">
        <f t="shared" si="86"/>
        <v>0</v>
      </c>
      <c r="Y167" s="120"/>
      <c r="AE167" s="76"/>
      <c r="AF167" s="370">
        <v>18</v>
      </c>
      <c r="AG167" s="374">
        <v>16</v>
      </c>
      <c r="AH167" s="378">
        <v>14</v>
      </c>
      <c r="AI167" s="381">
        <v>12</v>
      </c>
      <c r="AJ167" s="386">
        <v>10</v>
      </c>
      <c r="AK167" s="391"/>
      <c r="AL167" s="386"/>
      <c r="AM167" s="363">
        <f t="shared" si="70"/>
        <v>1</v>
      </c>
      <c r="AN167" s="578">
        <v>171.2</v>
      </c>
      <c r="AO167" s="120">
        <f t="shared" si="87"/>
        <v>256.79999999999995</v>
      </c>
      <c r="AP167" s="120">
        <f t="shared" si="75"/>
        <v>299.59999999999997</v>
      </c>
      <c r="AQ167" s="120">
        <f t="shared" si="76"/>
        <v>342.4</v>
      </c>
      <c r="AR167" s="120">
        <f t="shared" si="77"/>
        <v>393.75999999999993</v>
      </c>
      <c r="AS167" s="120">
        <f t="shared" si="78"/>
        <v>0</v>
      </c>
      <c r="AT167" s="120">
        <f t="shared" si="79"/>
        <v>0</v>
      </c>
      <c r="AU167" s="74" t="s">
        <v>717</v>
      </c>
      <c r="AV167" s="115"/>
      <c r="AW167" s="395"/>
      <c r="AX167" s="571">
        <v>1.5</v>
      </c>
      <c r="AY167" s="572">
        <v>1.75</v>
      </c>
      <c r="AZ167" s="572">
        <v>2</v>
      </c>
      <c r="BA167" s="572">
        <v>2.2999999999999998</v>
      </c>
      <c r="BB167" s="573">
        <v>0</v>
      </c>
      <c r="BC167" s="395">
        <v>0</v>
      </c>
      <c r="BD167" s="115"/>
      <c r="BE167" s="115"/>
      <c r="BF167" s="115"/>
      <c r="BG167" s="115"/>
      <c r="BH167" s="115"/>
      <c r="BI167" s="115"/>
      <c r="BJ167" s="115"/>
      <c r="BK167" s="115"/>
      <c r="BQ167" s="74" t="str">
        <f t="shared" si="88"/>
        <v>12517.6-(16)</v>
      </c>
      <c r="BR167" s="120" t="str">
        <f t="shared" si="89"/>
        <v>60 deg Gored/Segemented El- 1D</v>
      </c>
      <c r="BS167" s="120">
        <f t="shared" si="90"/>
        <v>256.79999999999995</v>
      </c>
      <c r="BU167" s="74" t="str">
        <f t="shared" si="91"/>
        <v>12517.6-(14)</v>
      </c>
      <c r="BV167" s="120" t="str">
        <f t="shared" si="92"/>
        <v>60 deg Gored/Segemented El- 1D</v>
      </c>
      <c r="BW167" s="120">
        <f t="shared" si="93"/>
        <v>299.59999999999997</v>
      </c>
      <c r="BY167" s="74" t="str">
        <f t="shared" si="94"/>
        <v>12517.6-(12)</v>
      </c>
      <c r="BZ167" s="120" t="str">
        <f t="shared" si="95"/>
        <v>60 deg Gored/Segemented El- 1D</v>
      </c>
      <c r="CA167" s="120">
        <f t="shared" si="96"/>
        <v>342.4</v>
      </c>
      <c r="CC167" s="115" t="str">
        <f t="shared" si="97"/>
        <v>12517.6-(10)</v>
      </c>
      <c r="CD167" s="120" t="str">
        <f t="shared" si="98"/>
        <v>60 deg Gored/Segemented El- 1D</v>
      </c>
      <c r="CE167" s="417">
        <f t="shared" si="99"/>
        <v>393.75999999999993</v>
      </c>
      <c r="CF167" s="115"/>
      <c r="CG167" s="115" t="str">
        <f t="shared" si="100"/>
        <v xml:space="preserve"> </v>
      </c>
      <c r="CH167" s="120" t="str">
        <f t="shared" si="101"/>
        <v xml:space="preserve"> </v>
      </c>
      <c r="CI167" s="417" t="str">
        <f t="shared" si="102"/>
        <v xml:space="preserve"> </v>
      </c>
      <c r="CJ167" s="115"/>
      <c r="CK167" s="115" t="str">
        <f t="shared" si="103"/>
        <v xml:space="preserve"> </v>
      </c>
      <c r="CL167" s="120" t="str">
        <f t="shared" si="104"/>
        <v xml:space="preserve"> </v>
      </c>
      <c r="CM167" s="417" t="str">
        <f t="shared" si="107"/>
        <v xml:space="preserve"> </v>
      </c>
      <c r="IS167" s="103">
        <v>100.5</v>
      </c>
    </row>
    <row r="168" spans="2:253" s="74" customFormat="1" ht="17.100000000000001" hidden="1" customHeight="1" x14ac:dyDescent="0.25">
      <c r="B168" s="504">
        <f>IF('KB Duct Parts'!$BL$14=1,'KB Duct Elbows'!AR22,0)</f>
        <v>0</v>
      </c>
      <c r="C168" s="525">
        <v>12518.6</v>
      </c>
      <c r="D168" s="526">
        <f t="shared" si="73"/>
        <v>12518.6</v>
      </c>
      <c r="E168" s="504" t="s">
        <v>875</v>
      </c>
      <c r="F168" s="508" t="str">
        <f t="shared" si="80"/>
        <v xml:space="preserve"> </v>
      </c>
      <c r="G168" s="509" t="s">
        <v>682</v>
      </c>
      <c r="H168" s="504" t="s">
        <v>923</v>
      </c>
      <c r="I168" s="1035" t="str">
        <f t="shared" si="108"/>
        <v>Gore Locked Segment</v>
      </c>
      <c r="J168" s="1036"/>
      <c r="K168" s="516" t="s">
        <v>881</v>
      </c>
      <c r="L168" s="521">
        <v>18</v>
      </c>
      <c r="M168" s="517" t="str">
        <f t="shared" si="105"/>
        <v>Y</v>
      </c>
      <c r="N168" s="514">
        <f t="shared" si="81"/>
        <v>182</v>
      </c>
      <c r="O168" s="518">
        <f t="shared" si="74"/>
        <v>0</v>
      </c>
      <c r="P168" s="680">
        <f>'KB Duct Parts'!$AE$3</f>
        <v>0</v>
      </c>
      <c r="Q168" s="681">
        <f t="shared" si="82"/>
        <v>0</v>
      </c>
      <c r="R168" s="682">
        <f t="shared" si="83"/>
        <v>0</v>
      </c>
      <c r="S168" s="716">
        <f t="shared" si="84"/>
        <v>0.35</v>
      </c>
      <c r="T168" s="679">
        <f t="shared" si="85"/>
        <v>0</v>
      </c>
      <c r="U168" s="679">
        <f t="shared" si="86"/>
        <v>0</v>
      </c>
      <c r="Y168" s="120"/>
      <c r="AE168" s="75"/>
      <c r="AF168" s="370">
        <v>18</v>
      </c>
      <c r="AG168" s="374">
        <v>16</v>
      </c>
      <c r="AH168" s="378">
        <v>14</v>
      </c>
      <c r="AI168" s="381">
        <v>12</v>
      </c>
      <c r="AJ168" s="386">
        <v>10</v>
      </c>
      <c r="AK168" s="391"/>
      <c r="AL168" s="386"/>
      <c r="AM168" s="363">
        <f t="shared" si="70"/>
        <v>1</v>
      </c>
      <c r="AN168" s="578">
        <v>182</v>
      </c>
      <c r="AO168" s="120">
        <f t="shared" si="87"/>
        <v>273</v>
      </c>
      <c r="AP168" s="120">
        <f t="shared" si="75"/>
        <v>318.5</v>
      </c>
      <c r="AQ168" s="120">
        <f t="shared" si="76"/>
        <v>364</v>
      </c>
      <c r="AR168" s="120">
        <f t="shared" si="77"/>
        <v>418.59999999999997</v>
      </c>
      <c r="AS168" s="120">
        <f t="shared" si="78"/>
        <v>0</v>
      </c>
      <c r="AT168" s="120">
        <f t="shared" si="79"/>
        <v>0</v>
      </c>
      <c r="AU168" s="74" t="s">
        <v>717</v>
      </c>
      <c r="AV168" s="115"/>
      <c r="AW168" s="395"/>
      <c r="AX168" s="571">
        <v>1.5</v>
      </c>
      <c r="AY168" s="572">
        <v>1.75</v>
      </c>
      <c r="AZ168" s="572">
        <v>2</v>
      </c>
      <c r="BA168" s="572">
        <v>2.2999999999999998</v>
      </c>
      <c r="BB168" s="573">
        <v>0</v>
      </c>
      <c r="BC168" s="395">
        <v>0</v>
      </c>
      <c r="BD168" s="115"/>
      <c r="BE168" s="115"/>
      <c r="BF168" s="115"/>
      <c r="BG168" s="115"/>
      <c r="BH168" s="115"/>
      <c r="BI168" s="115"/>
      <c r="BJ168" s="115"/>
      <c r="BK168" s="115"/>
      <c r="BQ168" s="74" t="str">
        <f t="shared" si="88"/>
        <v>12518.6-(16)</v>
      </c>
      <c r="BR168" s="120" t="str">
        <f t="shared" si="89"/>
        <v>60 deg Gored/Segemented El- 1D</v>
      </c>
      <c r="BS168" s="120">
        <f t="shared" si="90"/>
        <v>273</v>
      </c>
      <c r="BU168" s="74" t="str">
        <f t="shared" si="91"/>
        <v>12518.6-(14)</v>
      </c>
      <c r="BV168" s="120" t="str">
        <f t="shared" si="92"/>
        <v>60 deg Gored/Segemented El- 1D</v>
      </c>
      <c r="BW168" s="120">
        <f t="shared" si="93"/>
        <v>318.5</v>
      </c>
      <c r="BY168" s="74" t="str">
        <f t="shared" si="94"/>
        <v>12518.6-(12)</v>
      </c>
      <c r="BZ168" s="120" t="str">
        <f t="shared" si="95"/>
        <v>60 deg Gored/Segemented El- 1D</v>
      </c>
      <c r="CA168" s="120">
        <f t="shared" si="96"/>
        <v>364</v>
      </c>
      <c r="CC168" s="115" t="str">
        <f t="shared" si="97"/>
        <v>12518.6-(10)</v>
      </c>
      <c r="CD168" s="120" t="str">
        <f t="shared" si="98"/>
        <v>60 deg Gored/Segemented El- 1D</v>
      </c>
      <c r="CE168" s="417">
        <f t="shared" si="99"/>
        <v>418.59999999999997</v>
      </c>
      <c r="CF168" s="115"/>
      <c r="CG168" s="115" t="str">
        <f t="shared" si="100"/>
        <v xml:space="preserve"> </v>
      </c>
      <c r="CH168" s="120" t="str">
        <f t="shared" si="101"/>
        <v xml:space="preserve"> </v>
      </c>
      <c r="CI168" s="417" t="str">
        <f t="shared" si="102"/>
        <v xml:space="preserve"> </v>
      </c>
      <c r="CJ168" s="115"/>
      <c r="CK168" s="115" t="str">
        <f t="shared" si="103"/>
        <v xml:space="preserve"> </v>
      </c>
      <c r="CL168" s="120" t="str">
        <f t="shared" si="104"/>
        <v xml:space="preserve"> </v>
      </c>
      <c r="CM168" s="417" t="str">
        <f t="shared" si="107"/>
        <v xml:space="preserve"> </v>
      </c>
      <c r="IS168" s="103">
        <v>106.8</v>
      </c>
    </row>
    <row r="169" spans="2:253" s="74" customFormat="1" ht="17.100000000000001" hidden="1" customHeight="1" x14ac:dyDescent="0.25">
      <c r="B169" s="504">
        <f>IF('KB Duct Parts'!$BL$14=1,'KB Duct Elbows'!AR23,0)</f>
        <v>0</v>
      </c>
      <c r="C169" s="525">
        <v>12519.6</v>
      </c>
      <c r="D169" s="526">
        <f t="shared" si="73"/>
        <v>12519.6</v>
      </c>
      <c r="E169" s="504" t="s">
        <v>876</v>
      </c>
      <c r="F169" s="508" t="str">
        <f t="shared" si="80"/>
        <v xml:space="preserve"> </v>
      </c>
      <c r="G169" s="509" t="s">
        <v>682</v>
      </c>
      <c r="H169" s="504" t="s">
        <v>923</v>
      </c>
      <c r="I169" s="1035" t="str">
        <f t="shared" si="108"/>
        <v>Gore Locked Segment</v>
      </c>
      <c r="J169" s="1036"/>
      <c r="K169" s="516" t="s">
        <v>881</v>
      </c>
      <c r="L169" s="521">
        <v>18</v>
      </c>
      <c r="M169" s="517" t="str">
        <f t="shared" si="105"/>
        <v>Y</v>
      </c>
      <c r="N169" s="514">
        <f t="shared" si="81"/>
        <v>208.1</v>
      </c>
      <c r="O169" s="518">
        <f t="shared" si="74"/>
        <v>0</v>
      </c>
      <c r="P169" s="680">
        <f>'KB Duct Parts'!$AE$3</f>
        <v>0</v>
      </c>
      <c r="Q169" s="681">
        <f t="shared" si="82"/>
        <v>0</v>
      </c>
      <c r="R169" s="682">
        <f t="shared" si="83"/>
        <v>0</v>
      </c>
      <c r="S169" s="716">
        <f t="shared" si="84"/>
        <v>0.35</v>
      </c>
      <c r="T169" s="679">
        <f t="shared" si="85"/>
        <v>0</v>
      </c>
      <c r="U169" s="679">
        <f t="shared" si="86"/>
        <v>0</v>
      </c>
      <c r="Y169" s="120"/>
      <c r="AE169" s="75"/>
      <c r="AF169" s="370">
        <v>18</v>
      </c>
      <c r="AG169" s="374">
        <v>16</v>
      </c>
      <c r="AH169" s="378">
        <v>14</v>
      </c>
      <c r="AI169" s="381">
        <v>12</v>
      </c>
      <c r="AJ169" s="386">
        <v>10</v>
      </c>
      <c r="AK169" s="391"/>
      <c r="AL169" s="386"/>
      <c r="AM169" s="363">
        <f t="shared" si="70"/>
        <v>1</v>
      </c>
      <c r="AN169" s="578">
        <v>208.1</v>
      </c>
      <c r="AO169" s="120">
        <f t="shared" si="87"/>
        <v>312.14999999999998</v>
      </c>
      <c r="AP169" s="120">
        <f t="shared" si="75"/>
        <v>364.17500000000001</v>
      </c>
      <c r="AQ169" s="120">
        <f t="shared" si="76"/>
        <v>416.2</v>
      </c>
      <c r="AR169" s="120">
        <f t="shared" si="77"/>
        <v>478.62999999999994</v>
      </c>
      <c r="AS169" s="120">
        <f t="shared" si="78"/>
        <v>0</v>
      </c>
      <c r="AT169" s="120">
        <f t="shared" si="79"/>
        <v>0</v>
      </c>
      <c r="AU169" s="74" t="s">
        <v>717</v>
      </c>
      <c r="AV169" s="115"/>
      <c r="AW169" s="395"/>
      <c r="AX169" s="571">
        <v>1.5</v>
      </c>
      <c r="AY169" s="572">
        <v>1.75</v>
      </c>
      <c r="AZ169" s="572">
        <v>2</v>
      </c>
      <c r="BA169" s="572">
        <v>2.2999999999999998</v>
      </c>
      <c r="BB169" s="573">
        <v>0</v>
      </c>
      <c r="BC169" s="395">
        <v>0</v>
      </c>
      <c r="BD169" s="115"/>
      <c r="BE169" s="115"/>
      <c r="BF169" s="115"/>
      <c r="BG169" s="115"/>
      <c r="BH169" s="115"/>
      <c r="BI169" s="115"/>
      <c r="BJ169" s="115"/>
      <c r="BK169" s="115"/>
      <c r="BQ169" s="74" t="str">
        <f t="shared" si="88"/>
        <v>12519.6-(16)</v>
      </c>
      <c r="BR169" s="120" t="str">
        <f t="shared" si="89"/>
        <v>60 deg Gored/Segemented El- 1D</v>
      </c>
      <c r="BS169" s="120">
        <f t="shared" si="90"/>
        <v>312.14999999999998</v>
      </c>
      <c r="BU169" s="74" t="str">
        <f t="shared" si="91"/>
        <v>12519.6-(14)</v>
      </c>
      <c r="BV169" s="120" t="str">
        <f t="shared" si="92"/>
        <v>60 deg Gored/Segemented El- 1D</v>
      </c>
      <c r="BW169" s="120">
        <f t="shared" si="93"/>
        <v>364.17500000000001</v>
      </c>
      <c r="BY169" s="74" t="str">
        <f t="shared" si="94"/>
        <v>12519.6-(12)</v>
      </c>
      <c r="BZ169" s="120" t="str">
        <f t="shared" si="95"/>
        <v>60 deg Gored/Segemented El- 1D</v>
      </c>
      <c r="CA169" s="120">
        <f t="shared" si="96"/>
        <v>416.2</v>
      </c>
      <c r="CC169" s="115" t="str">
        <f t="shared" si="97"/>
        <v>12519.6-(10)</v>
      </c>
      <c r="CD169" s="120" t="str">
        <f t="shared" si="98"/>
        <v>60 deg Gored/Segemented El- 1D</v>
      </c>
      <c r="CE169" s="417">
        <f t="shared" si="99"/>
        <v>478.62999999999994</v>
      </c>
      <c r="CF169" s="115"/>
      <c r="CG169" s="115" t="str">
        <f t="shared" si="100"/>
        <v xml:space="preserve"> </v>
      </c>
      <c r="CH169" s="120" t="str">
        <f t="shared" si="101"/>
        <v xml:space="preserve"> </v>
      </c>
      <c r="CI169" s="417" t="str">
        <f t="shared" si="102"/>
        <v xml:space="preserve"> </v>
      </c>
      <c r="CJ169" s="115"/>
      <c r="CK169" s="115" t="str">
        <f t="shared" si="103"/>
        <v xml:space="preserve"> </v>
      </c>
      <c r="CL169" s="120" t="str">
        <f t="shared" si="104"/>
        <v xml:space="preserve"> </v>
      </c>
      <c r="CM169" s="417" t="str">
        <f t="shared" si="107"/>
        <v xml:space="preserve"> </v>
      </c>
      <c r="IS169" s="103">
        <v>122.1</v>
      </c>
    </row>
    <row r="170" spans="2:253" s="74" customFormat="1" ht="17.100000000000001" hidden="1" customHeight="1" x14ac:dyDescent="0.25">
      <c r="B170" s="504">
        <f>IF('KB Duct Parts'!$BL$14=1,'KB Duct Elbows'!AR24,0)</f>
        <v>0</v>
      </c>
      <c r="C170" s="525">
        <v>12520.6</v>
      </c>
      <c r="D170" s="526">
        <f t="shared" si="73"/>
        <v>12520.6</v>
      </c>
      <c r="E170" s="504" t="s">
        <v>877</v>
      </c>
      <c r="F170" s="508" t="str">
        <f t="shared" si="80"/>
        <v xml:space="preserve"> </v>
      </c>
      <c r="G170" s="509" t="s">
        <v>682</v>
      </c>
      <c r="H170" s="504" t="s">
        <v>923</v>
      </c>
      <c r="I170" s="1035" t="str">
        <f t="shared" si="108"/>
        <v>Gore Locked Segment</v>
      </c>
      <c r="J170" s="1036"/>
      <c r="K170" s="516" t="s">
        <v>881</v>
      </c>
      <c r="L170" s="521">
        <v>18</v>
      </c>
      <c r="M170" s="517" t="str">
        <f t="shared" si="105"/>
        <v>Y</v>
      </c>
      <c r="N170" s="514">
        <f t="shared" si="81"/>
        <v>233.9</v>
      </c>
      <c r="O170" s="518">
        <f t="shared" si="74"/>
        <v>0</v>
      </c>
      <c r="P170" s="680">
        <f>'KB Duct Parts'!$AE$3</f>
        <v>0</v>
      </c>
      <c r="Q170" s="681">
        <f t="shared" si="82"/>
        <v>0</v>
      </c>
      <c r="R170" s="682">
        <f t="shared" si="83"/>
        <v>0</v>
      </c>
      <c r="S170" s="716">
        <f t="shared" si="84"/>
        <v>0.35</v>
      </c>
      <c r="T170" s="679">
        <f t="shared" si="85"/>
        <v>0</v>
      </c>
      <c r="U170" s="679">
        <f t="shared" si="86"/>
        <v>0</v>
      </c>
      <c r="Y170" s="120"/>
      <c r="AE170" s="75"/>
      <c r="AF170" s="370">
        <v>18</v>
      </c>
      <c r="AG170" s="374">
        <v>16</v>
      </c>
      <c r="AH170" s="378">
        <v>14</v>
      </c>
      <c r="AI170" s="381">
        <v>12</v>
      </c>
      <c r="AJ170" s="386">
        <v>10</v>
      </c>
      <c r="AK170" s="391"/>
      <c r="AL170" s="386"/>
      <c r="AM170" s="363">
        <f t="shared" si="70"/>
        <v>1</v>
      </c>
      <c r="AN170" s="578">
        <v>233.9</v>
      </c>
      <c r="AO170" s="120">
        <f t="shared" si="87"/>
        <v>350.85</v>
      </c>
      <c r="AP170" s="120">
        <f t="shared" si="75"/>
        <v>409.32499999999999</v>
      </c>
      <c r="AQ170" s="120">
        <f t="shared" si="76"/>
        <v>467.8</v>
      </c>
      <c r="AR170" s="120">
        <f t="shared" si="77"/>
        <v>537.97</v>
      </c>
      <c r="AS170" s="120">
        <f t="shared" si="78"/>
        <v>0</v>
      </c>
      <c r="AT170" s="120">
        <f t="shared" si="79"/>
        <v>0</v>
      </c>
      <c r="AU170" s="74" t="s">
        <v>717</v>
      </c>
      <c r="AV170" s="115"/>
      <c r="AW170" s="395"/>
      <c r="AX170" s="571">
        <v>1.5</v>
      </c>
      <c r="AY170" s="572">
        <v>1.75</v>
      </c>
      <c r="AZ170" s="572">
        <v>2</v>
      </c>
      <c r="BA170" s="572">
        <v>2.2999999999999998</v>
      </c>
      <c r="BB170" s="573">
        <v>0</v>
      </c>
      <c r="BC170" s="395">
        <v>0</v>
      </c>
      <c r="BD170" s="115"/>
      <c r="BE170" s="115"/>
      <c r="BF170" s="115"/>
      <c r="BG170" s="115"/>
      <c r="BH170" s="115"/>
      <c r="BI170" s="115"/>
      <c r="BJ170" s="115"/>
      <c r="BK170" s="115"/>
      <c r="BQ170" s="74" t="str">
        <f t="shared" si="88"/>
        <v>12520.6-(16)</v>
      </c>
      <c r="BR170" s="120" t="str">
        <f t="shared" si="89"/>
        <v>60 deg Gored/Segemented El- 1D</v>
      </c>
      <c r="BS170" s="120">
        <f t="shared" si="90"/>
        <v>350.85</v>
      </c>
      <c r="BU170" s="74" t="str">
        <f t="shared" si="91"/>
        <v>12520.6-(14)</v>
      </c>
      <c r="BV170" s="120" t="str">
        <f t="shared" si="92"/>
        <v>60 deg Gored/Segemented El- 1D</v>
      </c>
      <c r="BW170" s="120">
        <f t="shared" si="93"/>
        <v>409.32499999999999</v>
      </c>
      <c r="BY170" s="74" t="str">
        <f t="shared" si="94"/>
        <v>12520.6-(12)</v>
      </c>
      <c r="BZ170" s="120" t="str">
        <f t="shared" si="95"/>
        <v>60 deg Gored/Segemented El- 1D</v>
      </c>
      <c r="CA170" s="120">
        <f t="shared" si="96"/>
        <v>467.8</v>
      </c>
      <c r="CC170" s="115" t="str">
        <f t="shared" si="97"/>
        <v>12520.6-(10)</v>
      </c>
      <c r="CD170" s="120" t="str">
        <f t="shared" si="98"/>
        <v>60 deg Gored/Segemented El- 1D</v>
      </c>
      <c r="CE170" s="417">
        <f t="shared" si="99"/>
        <v>537.97</v>
      </c>
      <c r="CF170" s="115"/>
      <c r="CG170" s="115" t="str">
        <f t="shared" si="100"/>
        <v xml:space="preserve"> </v>
      </c>
      <c r="CH170" s="120" t="str">
        <f t="shared" si="101"/>
        <v xml:space="preserve"> </v>
      </c>
      <c r="CI170" s="417" t="str">
        <f t="shared" si="102"/>
        <v xml:space="preserve"> </v>
      </c>
      <c r="CJ170" s="115"/>
      <c r="CK170" s="115" t="str">
        <f t="shared" si="103"/>
        <v xml:space="preserve"> </v>
      </c>
      <c r="CL170" s="120" t="str">
        <f t="shared" si="104"/>
        <v xml:space="preserve"> </v>
      </c>
      <c r="CM170" s="417" t="str">
        <f t="shared" si="107"/>
        <v xml:space="preserve"> </v>
      </c>
      <c r="IS170" s="103">
        <v>137.4</v>
      </c>
    </row>
    <row r="171" spans="2:253" s="74" customFormat="1" ht="17.100000000000001" hidden="1" customHeight="1" x14ac:dyDescent="0.25">
      <c r="B171" s="504">
        <f>IF('KB Duct Parts'!$BL$14=1,'KB Duct Elbows'!AR25,0)</f>
        <v>0</v>
      </c>
      <c r="C171" s="525">
        <v>12522.6</v>
      </c>
      <c r="D171" s="526">
        <f t="shared" si="73"/>
        <v>12522.6</v>
      </c>
      <c r="E171" s="504" t="s">
        <v>878</v>
      </c>
      <c r="F171" s="508" t="str">
        <f t="shared" si="80"/>
        <v xml:space="preserve"> </v>
      </c>
      <c r="G171" s="509" t="s">
        <v>682</v>
      </c>
      <c r="H171" s="504" t="s">
        <v>923</v>
      </c>
      <c r="I171" s="1035" t="str">
        <f t="shared" si="108"/>
        <v>Gore Locked Segment</v>
      </c>
      <c r="J171" s="1036"/>
      <c r="K171" s="516" t="s">
        <v>881</v>
      </c>
      <c r="L171" s="521">
        <v>18</v>
      </c>
      <c r="M171" s="517" t="str">
        <f t="shared" si="105"/>
        <v>Y</v>
      </c>
      <c r="N171" s="514">
        <f t="shared" si="81"/>
        <v>276.5</v>
      </c>
      <c r="O171" s="518">
        <f t="shared" si="74"/>
        <v>0</v>
      </c>
      <c r="P171" s="680">
        <f>'KB Duct Parts'!$AE$3</f>
        <v>0</v>
      </c>
      <c r="Q171" s="681">
        <f t="shared" si="82"/>
        <v>0</v>
      </c>
      <c r="R171" s="682">
        <f t="shared" si="83"/>
        <v>0</v>
      </c>
      <c r="S171" s="716">
        <f t="shared" si="84"/>
        <v>0.35</v>
      </c>
      <c r="T171" s="679">
        <f t="shared" si="85"/>
        <v>0</v>
      </c>
      <c r="U171" s="679">
        <f t="shared" si="86"/>
        <v>0</v>
      </c>
      <c r="Y171" s="120"/>
      <c r="AE171" s="75"/>
      <c r="AF171" s="370">
        <v>18</v>
      </c>
      <c r="AG171" s="374">
        <v>16</v>
      </c>
      <c r="AH171" s="378">
        <v>14</v>
      </c>
      <c r="AI171" s="381">
        <v>12</v>
      </c>
      <c r="AJ171" s="386">
        <v>10</v>
      </c>
      <c r="AK171" s="391"/>
      <c r="AL171" s="386"/>
      <c r="AM171" s="363">
        <f t="shared" si="70"/>
        <v>1</v>
      </c>
      <c r="AN171" s="578">
        <v>276.5</v>
      </c>
      <c r="AO171" s="120">
        <f t="shared" si="87"/>
        <v>414.75</v>
      </c>
      <c r="AP171" s="120">
        <f t="shared" si="75"/>
        <v>483.875</v>
      </c>
      <c r="AQ171" s="120">
        <f t="shared" si="76"/>
        <v>553</v>
      </c>
      <c r="AR171" s="120">
        <f t="shared" si="77"/>
        <v>635.94999999999993</v>
      </c>
      <c r="AS171" s="120">
        <f t="shared" si="78"/>
        <v>0</v>
      </c>
      <c r="AT171" s="120">
        <f t="shared" si="79"/>
        <v>0</v>
      </c>
      <c r="AU171" s="74" t="s">
        <v>717</v>
      </c>
      <c r="AV171" s="115"/>
      <c r="AW171" s="395"/>
      <c r="AX171" s="571">
        <v>1.5</v>
      </c>
      <c r="AY171" s="572">
        <v>1.75</v>
      </c>
      <c r="AZ171" s="572">
        <v>2</v>
      </c>
      <c r="BA171" s="572">
        <v>2.2999999999999998</v>
      </c>
      <c r="BB171" s="573">
        <v>0</v>
      </c>
      <c r="BC171" s="395">
        <v>0</v>
      </c>
      <c r="BD171" s="115"/>
      <c r="BE171" s="115"/>
      <c r="BF171" s="115"/>
      <c r="BG171" s="115"/>
      <c r="BH171" s="115"/>
      <c r="BI171" s="115"/>
      <c r="BJ171" s="115"/>
      <c r="BK171" s="115"/>
      <c r="BQ171" s="74" t="str">
        <f t="shared" si="88"/>
        <v>12522.6-(16)</v>
      </c>
      <c r="BR171" s="120" t="str">
        <f t="shared" si="89"/>
        <v>60 deg Gored/Segemented El- 1D</v>
      </c>
      <c r="BS171" s="120">
        <f t="shared" si="90"/>
        <v>414.75</v>
      </c>
      <c r="BU171" s="74" t="str">
        <f t="shared" si="91"/>
        <v>12522.6-(14)</v>
      </c>
      <c r="BV171" s="120" t="str">
        <f t="shared" si="92"/>
        <v>60 deg Gored/Segemented El- 1D</v>
      </c>
      <c r="BW171" s="120">
        <f t="shared" si="93"/>
        <v>483.875</v>
      </c>
      <c r="BY171" s="74" t="str">
        <f t="shared" si="94"/>
        <v>12522.6-(12)</v>
      </c>
      <c r="BZ171" s="120" t="str">
        <f t="shared" si="95"/>
        <v>60 deg Gored/Segemented El- 1D</v>
      </c>
      <c r="CA171" s="120">
        <f t="shared" si="96"/>
        <v>553</v>
      </c>
      <c r="CC171" s="115" t="str">
        <f t="shared" si="97"/>
        <v>12522.6-(10)</v>
      </c>
      <c r="CD171" s="120" t="str">
        <f t="shared" si="98"/>
        <v>60 deg Gored/Segemented El- 1D</v>
      </c>
      <c r="CE171" s="417">
        <f t="shared" si="99"/>
        <v>635.94999999999993</v>
      </c>
      <c r="CF171" s="115"/>
      <c r="CG171" s="115" t="str">
        <f t="shared" si="100"/>
        <v xml:space="preserve"> </v>
      </c>
      <c r="CH171" s="120" t="str">
        <f t="shared" si="101"/>
        <v xml:space="preserve"> </v>
      </c>
      <c r="CI171" s="417" t="str">
        <f t="shared" si="102"/>
        <v xml:space="preserve"> </v>
      </c>
      <c r="CJ171" s="115"/>
      <c r="CK171" s="115" t="str">
        <f t="shared" si="103"/>
        <v xml:space="preserve"> </v>
      </c>
      <c r="CL171" s="120" t="str">
        <f t="shared" si="104"/>
        <v xml:space="preserve"> </v>
      </c>
      <c r="CM171" s="417" t="str">
        <f t="shared" si="107"/>
        <v xml:space="preserve"> </v>
      </c>
      <c r="IS171" s="103">
        <v>162.4</v>
      </c>
    </row>
    <row r="172" spans="2:253" s="74" customFormat="1" ht="17.100000000000001" hidden="1" customHeight="1" x14ac:dyDescent="0.25">
      <c r="B172" s="504">
        <f>IF('KB Duct Parts'!$BL$14=1,'KB Duct Elbows'!AR26,0)</f>
        <v>0</v>
      </c>
      <c r="C172" s="525">
        <v>12524.6</v>
      </c>
      <c r="D172" s="526">
        <f t="shared" si="73"/>
        <v>12524.6</v>
      </c>
      <c r="E172" s="504" t="s">
        <v>1338</v>
      </c>
      <c r="F172" s="508" t="str">
        <f t="shared" si="80"/>
        <v xml:space="preserve"> </v>
      </c>
      <c r="G172" s="509" t="s">
        <v>682</v>
      </c>
      <c r="H172" s="504" t="s">
        <v>923</v>
      </c>
      <c r="I172" s="1035" t="str">
        <f t="shared" si="108"/>
        <v>Gore Locked Segment</v>
      </c>
      <c r="J172" s="1036"/>
      <c r="K172" s="516" t="s">
        <v>881</v>
      </c>
      <c r="L172" s="521">
        <v>18</v>
      </c>
      <c r="M172" s="517" t="str">
        <f t="shared" si="105"/>
        <v>Y</v>
      </c>
      <c r="N172" s="514">
        <f t="shared" si="81"/>
        <v>316</v>
      </c>
      <c r="O172" s="518">
        <f t="shared" si="74"/>
        <v>0</v>
      </c>
      <c r="P172" s="680">
        <f>'KB Duct Parts'!$AE$3</f>
        <v>0</v>
      </c>
      <c r="Q172" s="681">
        <f t="shared" si="82"/>
        <v>0</v>
      </c>
      <c r="R172" s="682">
        <f t="shared" si="83"/>
        <v>0</v>
      </c>
      <c r="S172" s="716">
        <f t="shared" si="84"/>
        <v>0.35</v>
      </c>
      <c r="T172" s="679">
        <f t="shared" si="85"/>
        <v>0</v>
      </c>
      <c r="U172" s="679">
        <f t="shared" si="86"/>
        <v>0</v>
      </c>
      <c r="Y172" s="120"/>
      <c r="AE172" s="75"/>
      <c r="AF172" s="370">
        <v>18</v>
      </c>
      <c r="AG172" s="374">
        <v>16</v>
      </c>
      <c r="AH172" s="378">
        <v>14</v>
      </c>
      <c r="AI172" s="381">
        <v>12</v>
      </c>
      <c r="AJ172" s="386">
        <v>10</v>
      </c>
      <c r="AK172" s="391"/>
      <c r="AL172" s="386"/>
      <c r="AM172" s="363">
        <f t="shared" si="70"/>
        <v>1</v>
      </c>
      <c r="AN172" s="578">
        <v>316</v>
      </c>
      <c r="AO172" s="120">
        <f t="shared" si="87"/>
        <v>474</v>
      </c>
      <c r="AP172" s="120">
        <f t="shared" si="75"/>
        <v>553</v>
      </c>
      <c r="AQ172" s="120">
        <f t="shared" si="76"/>
        <v>632</v>
      </c>
      <c r="AR172" s="120">
        <f t="shared" si="77"/>
        <v>726.8</v>
      </c>
      <c r="AS172" s="120">
        <f t="shared" si="78"/>
        <v>0</v>
      </c>
      <c r="AT172" s="120">
        <f t="shared" si="79"/>
        <v>0</v>
      </c>
      <c r="AU172" s="74" t="s">
        <v>717</v>
      </c>
      <c r="AV172" s="115"/>
      <c r="AW172" s="395"/>
      <c r="AX172" s="571">
        <v>1.5</v>
      </c>
      <c r="AY172" s="572">
        <v>1.75</v>
      </c>
      <c r="AZ172" s="572">
        <v>2</v>
      </c>
      <c r="BA172" s="572">
        <v>2.2999999999999998</v>
      </c>
      <c r="BB172" s="573">
        <v>0</v>
      </c>
      <c r="BC172" s="395">
        <v>0</v>
      </c>
      <c r="BD172" s="115"/>
      <c r="BE172" s="115"/>
      <c r="BF172" s="115"/>
      <c r="BG172" s="115"/>
      <c r="BH172" s="115"/>
      <c r="BI172" s="115"/>
      <c r="BJ172" s="115"/>
      <c r="BK172" s="115"/>
      <c r="BQ172" s="74" t="str">
        <f t="shared" si="88"/>
        <v>12524.6-(16)</v>
      </c>
      <c r="BR172" s="120" t="str">
        <f t="shared" si="89"/>
        <v>60 deg Gored/Segemented El- 1D</v>
      </c>
      <c r="BS172" s="120">
        <f t="shared" si="90"/>
        <v>474</v>
      </c>
      <c r="BU172" s="74" t="str">
        <f t="shared" si="91"/>
        <v>12524.6-(14)</v>
      </c>
      <c r="BV172" s="120" t="str">
        <f t="shared" si="92"/>
        <v>60 deg Gored/Segemented El- 1D</v>
      </c>
      <c r="BW172" s="120">
        <f t="shared" si="93"/>
        <v>553</v>
      </c>
      <c r="BY172" s="74" t="str">
        <f t="shared" si="94"/>
        <v>12524.6-(12)</v>
      </c>
      <c r="BZ172" s="120" t="str">
        <f t="shared" si="95"/>
        <v>60 deg Gored/Segemented El- 1D</v>
      </c>
      <c r="CA172" s="120">
        <f t="shared" si="96"/>
        <v>632</v>
      </c>
      <c r="CC172" s="115" t="str">
        <f t="shared" si="97"/>
        <v>12524.6-(10)</v>
      </c>
      <c r="CD172" s="120" t="str">
        <f t="shared" si="98"/>
        <v>60 deg Gored/Segemented El- 1D</v>
      </c>
      <c r="CE172" s="417">
        <f t="shared" si="99"/>
        <v>726.8</v>
      </c>
      <c r="CF172" s="115"/>
      <c r="CG172" s="115" t="str">
        <f t="shared" si="100"/>
        <v xml:space="preserve"> </v>
      </c>
      <c r="CH172" s="120" t="str">
        <f t="shared" si="101"/>
        <v xml:space="preserve"> </v>
      </c>
      <c r="CI172" s="417" t="str">
        <f t="shared" si="102"/>
        <v xml:space="preserve"> </v>
      </c>
      <c r="CJ172" s="115"/>
      <c r="CK172" s="115" t="str">
        <f t="shared" si="103"/>
        <v xml:space="preserve"> </v>
      </c>
      <c r="CL172" s="120" t="str">
        <f t="shared" si="104"/>
        <v xml:space="preserve"> </v>
      </c>
      <c r="CM172" s="417" t="str">
        <f t="shared" si="107"/>
        <v xml:space="preserve"> </v>
      </c>
      <c r="IS172" s="103"/>
    </row>
    <row r="173" spans="2:253" s="74" customFormat="1" ht="17.100000000000001" hidden="1" customHeight="1" x14ac:dyDescent="0.25">
      <c r="B173" s="504">
        <f>IF('KB Duct Parts'!$BL$14=1,'KB Duct Elbows'!AS11,0)</f>
        <v>0</v>
      </c>
      <c r="C173" s="525">
        <v>12507.45</v>
      </c>
      <c r="D173" s="526">
        <f t="shared" si="73"/>
        <v>12507.45</v>
      </c>
      <c r="E173" s="504" t="s">
        <v>864</v>
      </c>
      <c r="F173" s="508" t="str">
        <f t="shared" si="80"/>
        <v xml:space="preserve"> </v>
      </c>
      <c r="G173" s="509" t="s">
        <v>683</v>
      </c>
      <c r="H173" s="504" t="s">
        <v>923</v>
      </c>
      <c r="I173" s="1035" t="str">
        <f t="shared" ref="I173:I178" si="109">IF(L173&gt;16,"Gore Locked Segment",IF(L173=16,"Overlapped/Swedged Segments",IF(L173&lt;16,"Welded Segments")))</f>
        <v>Gore Locked Segment</v>
      </c>
      <c r="J173" s="1036"/>
      <c r="K173" s="516" t="s">
        <v>881</v>
      </c>
      <c r="L173" s="521">
        <v>20</v>
      </c>
      <c r="M173" s="517" t="str">
        <f t="shared" si="105"/>
        <v>Y</v>
      </c>
      <c r="N173" s="514">
        <f t="shared" si="81"/>
        <v>73.400000000000006</v>
      </c>
      <c r="O173" s="518">
        <f t="shared" si="74"/>
        <v>0</v>
      </c>
      <c r="P173" s="680">
        <f>'KB Duct Parts'!$AE$3</f>
        <v>0</v>
      </c>
      <c r="Q173" s="681">
        <f t="shared" si="82"/>
        <v>0</v>
      </c>
      <c r="R173" s="682">
        <f t="shared" si="83"/>
        <v>0</v>
      </c>
      <c r="S173" s="716">
        <f t="shared" si="84"/>
        <v>0.35</v>
      </c>
      <c r="T173" s="679">
        <f t="shared" si="85"/>
        <v>0</v>
      </c>
      <c r="U173" s="679">
        <f t="shared" si="86"/>
        <v>0</v>
      </c>
      <c r="Y173" s="120"/>
      <c r="AE173" s="75"/>
      <c r="AF173" s="370">
        <v>20</v>
      </c>
      <c r="AG173" s="374">
        <v>18</v>
      </c>
      <c r="AH173" s="378">
        <v>16</v>
      </c>
      <c r="AI173" s="381">
        <v>14</v>
      </c>
      <c r="AJ173" s="386">
        <v>12</v>
      </c>
      <c r="AK173" s="391">
        <v>10</v>
      </c>
      <c r="AL173" s="386"/>
      <c r="AM173" s="363">
        <f t="shared" si="70"/>
        <v>1</v>
      </c>
      <c r="AN173" s="578">
        <v>73.400000000000006</v>
      </c>
      <c r="AO173" s="120">
        <f t="shared" si="87"/>
        <v>88.08</v>
      </c>
      <c r="AP173" s="120">
        <f t="shared" si="75"/>
        <v>99.090000000000018</v>
      </c>
      <c r="AQ173" s="120">
        <f t="shared" si="76"/>
        <v>143.13</v>
      </c>
      <c r="AR173" s="120">
        <f t="shared" si="77"/>
        <v>161.48000000000002</v>
      </c>
      <c r="AS173" s="120">
        <f t="shared" si="78"/>
        <v>183.5</v>
      </c>
      <c r="AT173" s="120">
        <f t="shared" si="79"/>
        <v>0</v>
      </c>
      <c r="AU173" s="74" t="s">
        <v>717</v>
      </c>
      <c r="AV173" s="115"/>
      <c r="AW173" s="395"/>
      <c r="AX173" s="571">
        <v>1.2</v>
      </c>
      <c r="AY173" s="572">
        <v>1.35</v>
      </c>
      <c r="AZ173" s="572">
        <v>1.95</v>
      </c>
      <c r="BA173" s="572">
        <v>2.2000000000000002</v>
      </c>
      <c r="BB173" s="573">
        <v>2.5</v>
      </c>
      <c r="BC173" s="395">
        <v>0</v>
      </c>
      <c r="BD173" s="115"/>
      <c r="BE173" s="115"/>
      <c r="BF173" s="115"/>
      <c r="BG173" s="115"/>
      <c r="BH173" s="115"/>
      <c r="BI173" s="115"/>
      <c r="BJ173" s="115"/>
      <c r="BK173" s="115"/>
      <c r="BQ173" s="74" t="str">
        <f t="shared" si="88"/>
        <v>12507.45-(18)</v>
      </c>
      <c r="BR173" s="120" t="str">
        <f t="shared" si="89"/>
        <v>45 deg Gored/Segemented El- 1D</v>
      </c>
      <c r="BS173" s="120">
        <f t="shared" si="90"/>
        <v>88.08</v>
      </c>
      <c r="BU173" s="74" t="str">
        <f t="shared" si="91"/>
        <v>12507.45-(16)</v>
      </c>
      <c r="BV173" s="120" t="str">
        <f t="shared" si="92"/>
        <v>45 deg Gored/Segemented El- 1D</v>
      </c>
      <c r="BW173" s="120">
        <f t="shared" si="93"/>
        <v>99.090000000000018</v>
      </c>
      <c r="BY173" s="74" t="str">
        <f t="shared" si="94"/>
        <v>12507.45-(14)</v>
      </c>
      <c r="BZ173" s="120" t="str">
        <f t="shared" si="95"/>
        <v>45 deg Gored/Segemented El- 1D</v>
      </c>
      <c r="CA173" s="120">
        <f t="shared" si="96"/>
        <v>143.13</v>
      </c>
      <c r="CC173" s="115" t="str">
        <f t="shared" si="97"/>
        <v>12507.45-(12)</v>
      </c>
      <c r="CD173" s="120" t="str">
        <f t="shared" si="98"/>
        <v>45 deg Gored/Segemented El- 1D</v>
      </c>
      <c r="CE173" s="417">
        <f t="shared" si="99"/>
        <v>161.48000000000002</v>
      </c>
      <c r="CF173" s="115"/>
      <c r="CG173" s="115" t="str">
        <f t="shared" si="100"/>
        <v>12507.45-(10)</v>
      </c>
      <c r="CH173" s="120" t="str">
        <f t="shared" si="101"/>
        <v>45 deg Gored/Segemented El- 1D</v>
      </c>
      <c r="CI173" s="417">
        <f t="shared" si="102"/>
        <v>183.5</v>
      </c>
      <c r="CJ173" s="115"/>
      <c r="CK173" s="115" t="str">
        <f t="shared" si="103"/>
        <v xml:space="preserve"> </v>
      </c>
      <c r="CL173" s="120" t="str">
        <f t="shared" si="104"/>
        <v xml:space="preserve"> </v>
      </c>
      <c r="CM173" s="417" t="str">
        <f t="shared" si="107"/>
        <v xml:space="preserve"> </v>
      </c>
      <c r="IS173" s="103">
        <v>43.2</v>
      </c>
    </row>
    <row r="174" spans="2:253" s="74" customFormat="1" ht="17.100000000000001" hidden="1" customHeight="1" x14ac:dyDescent="0.25">
      <c r="B174" s="504">
        <f>IF('KB Duct Parts'!$BL$14=1,'KB Duct Elbows'!AS12,0)</f>
        <v>0</v>
      </c>
      <c r="C174" s="525">
        <v>12508.45</v>
      </c>
      <c r="D174" s="526">
        <f t="shared" si="73"/>
        <v>12508.45</v>
      </c>
      <c r="E174" s="504" t="s">
        <v>865</v>
      </c>
      <c r="F174" s="508" t="str">
        <f t="shared" si="80"/>
        <v xml:space="preserve"> </v>
      </c>
      <c r="G174" s="509" t="s">
        <v>683</v>
      </c>
      <c r="H174" s="504" t="s">
        <v>923</v>
      </c>
      <c r="I174" s="1035" t="str">
        <f t="shared" si="109"/>
        <v>Gore Locked Segment</v>
      </c>
      <c r="J174" s="1036"/>
      <c r="K174" s="516" t="s">
        <v>881</v>
      </c>
      <c r="L174" s="521">
        <v>20</v>
      </c>
      <c r="M174" s="517" t="str">
        <f t="shared" si="105"/>
        <v>Y</v>
      </c>
      <c r="N174" s="514">
        <f t="shared" si="81"/>
        <v>79.3</v>
      </c>
      <c r="O174" s="518">
        <f t="shared" si="74"/>
        <v>0</v>
      </c>
      <c r="P174" s="680">
        <f>'KB Duct Parts'!$AE$3</f>
        <v>0</v>
      </c>
      <c r="Q174" s="681">
        <f t="shared" si="82"/>
        <v>0</v>
      </c>
      <c r="R174" s="682">
        <f t="shared" si="83"/>
        <v>0</v>
      </c>
      <c r="S174" s="716">
        <f t="shared" si="84"/>
        <v>0.35</v>
      </c>
      <c r="T174" s="679">
        <f t="shared" si="85"/>
        <v>0</v>
      </c>
      <c r="U174" s="679">
        <f t="shared" si="86"/>
        <v>0</v>
      </c>
      <c r="Y174" s="120"/>
      <c r="AE174" s="75"/>
      <c r="AF174" s="370">
        <v>20</v>
      </c>
      <c r="AG174" s="374">
        <v>18</v>
      </c>
      <c r="AH174" s="378">
        <v>16</v>
      </c>
      <c r="AI174" s="381">
        <v>14</v>
      </c>
      <c r="AJ174" s="386">
        <v>12</v>
      </c>
      <c r="AK174" s="391">
        <v>10</v>
      </c>
      <c r="AL174" s="386"/>
      <c r="AM174" s="363">
        <f t="shared" si="70"/>
        <v>1</v>
      </c>
      <c r="AN174" s="578">
        <v>79.3</v>
      </c>
      <c r="AO174" s="120">
        <f t="shared" si="87"/>
        <v>95.16</v>
      </c>
      <c r="AP174" s="120">
        <f t="shared" si="75"/>
        <v>107.05500000000001</v>
      </c>
      <c r="AQ174" s="120">
        <f t="shared" si="76"/>
        <v>154.63499999999999</v>
      </c>
      <c r="AR174" s="120">
        <f t="shared" si="77"/>
        <v>174.46</v>
      </c>
      <c r="AS174" s="120">
        <f t="shared" si="78"/>
        <v>198.25</v>
      </c>
      <c r="AT174" s="120">
        <f t="shared" si="79"/>
        <v>0</v>
      </c>
      <c r="AU174" s="74" t="s">
        <v>717</v>
      </c>
      <c r="AV174" s="115"/>
      <c r="AW174" s="395"/>
      <c r="AX174" s="571">
        <v>1.2</v>
      </c>
      <c r="AY174" s="572">
        <v>1.35</v>
      </c>
      <c r="AZ174" s="572">
        <v>1.95</v>
      </c>
      <c r="BA174" s="572">
        <v>2.2000000000000002</v>
      </c>
      <c r="BB174" s="573">
        <v>2.5</v>
      </c>
      <c r="BC174" s="395">
        <v>0</v>
      </c>
      <c r="BD174" s="115"/>
      <c r="BE174" s="115"/>
      <c r="BF174" s="115"/>
      <c r="BG174" s="115"/>
      <c r="BH174" s="115"/>
      <c r="BI174" s="115"/>
      <c r="BJ174" s="115"/>
      <c r="BK174" s="115"/>
      <c r="BQ174" s="74" t="str">
        <f t="shared" si="88"/>
        <v>12508.45-(18)</v>
      </c>
      <c r="BR174" s="120" t="str">
        <f t="shared" si="89"/>
        <v>45 deg Gored/Segemented El- 1D</v>
      </c>
      <c r="BS174" s="120">
        <f t="shared" si="90"/>
        <v>95.16</v>
      </c>
      <c r="BU174" s="74" t="str">
        <f t="shared" si="91"/>
        <v>12508.45-(16)</v>
      </c>
      <c r="BV174" s="120" t="str">
        <f t="shared" si="92"/>
        <v>45 deg Gored/Segemented El- 1D</v>
      </c>
      <c r="BW174" s="120">
        <f t="shared" si="93"/>
        <v>107.05500000000001</v>
      </c>
      <c r="BY174" s="74" t="str">
        <f t="shared" si="94"/>
        <v>12508.45-(14)</v>
      </c>
      <c r="BZ174" s="120" t="str">
        <f t="shared" si="95"/>
        <v>45 deg Gored/Segemented El- 1D</v>
      </c>
      <c r="CA174" s="120">
        <f t="shared" si="96"/>
        <v>154.63499999999999</v>
      </c>
      <c r="CC174" s="115" t="str">
        <f t="shared" si="97"/>
        <v>12508.45-(12)</v>
      </c>
      <c r="CD174" s="120" t="str">
        <f t="shared" si="98"/>
        <v>45 deg Gored/Segemented El- 1D</v>
      </c>
      <c r="CE174" s="417">
        <f t="shared" si="99"/>
        <v>174.46</v>
      </c>
      <c r="CF174" s="115"/>
      <c r="CG174" s="115" t="str">
        <f t="shared" si="100"/>
        <v>12508.45-(10)</v>
      </c>
      <c r="CH174" s="120" t="str">
        <f t="shared" si="101"/>
        <v>45 deg Gored/Segemented El- 1D</v>
      </c>
      <c r="CI174" s="417">
        <f t="shared" si="102"/>
        <v>198.25</v>
      </c>
      <c r="CJ174" s="115"/>
      <c r="CK174" s="115" t="str">
        <f t="shared" si="103"/>
        <v xml:space="preserve"> </v>
      </c>
      <c r="CL174" s="120" t="str">
        <f t="shared" si="104"/>
        <v xml:space="preserve"> </v>
      </c>
      <c r="CM174" s="417" t="str">
        <f t="shared" si="107"/>
        <v xml:space="preserve"> </v>
      </c>
      <c r="IS174" s="103">
        <v>46.6</v>
      </c>
    </row>
    <row r="175" spans="2:253" s="74" customFormat="1" ht="17.100000000000001" hidden="1" customHeight="1" x14ac:dyDescent="0.25">
      <c r="B175" s="504">
        <f>IF('KB Duct Parts'!$BL$14=1,'KB Duct Elbows'!AS13,0)</f>
        <v>0</v>
      </c>
      <c r="C175" s="525">
        <v>12509.45</v>
      </c>
      <c r="D175" s="526">
        <f t="shared" si="73"/>
        <v>12509.45</v>
      </c>
      <c r="E175" s="504" t="s">
        <v>866</v>
      </c>
      <c r="F175" s="508" t="str">
        <f t="shared" si="80"/>
        <v xml:space="preserve"> </v>
      </c>
      <c r="G175" s="509" t="s">
        <v>683</v>
      </c>
      <c r="H175" s="504" t="s">
        <v>923</v>
      </c>
      <c r="I175" s="1035" t="str">
        <f t="shared" si="109"/>
        <v>Gore Locked Segment</v>
      </c>
      <c r="J175" s="1036"/>
      <c r="K175" s="516" t="s">
        <v>881</v>
      </c>
      <c r="L175" s="521">
        <v>20</v>
      </c>
      <c r="M175" s="517" t="str">
        <f t="shared" si="105"/>
        <v>Y</v>
      </c>
      <c r="N175" s="514">
        <f t="shared" si="81"/>
        <v>80.900000000000006</v>
      </c>
      <c r="O175" s="518">
        <f t="shared" si="74"/>
        <v>0</v>
      </c>
      <c r="P175" s="680">
        <f>'KB Duct Parts'!$AE$3</f>
        <v>0</v>
      </c>
      <c r="Q175" s="681">
        <f t="shared" si="82"/>
        <v>0</v>
      </c>
      <c r="R175" s="682">
        <f t="shared" si="83"/>
        <v>0</v>
      </c>
      <c r="S175" s="716">
        <f t="shared" si="84"/>
        <v>0.35</v>
      </c>
      <c r="T175" s="679">
        <f t="shared" si="85"/>
        <v>0</v>
      </c>
      <c r="U175" s="679">
        <f t="shared" si="86"/>
        <v>0</v>
      </c>
      <c r="Y175" s="120"/>
      <c r="AE175" s="76"/>
      <c r="AF175" s="370">
        <v>20</v>
      </c>
      <c r="AG175" s="374">
        <v>18</v>
      </c>
      <c r="AH175" s="378">
        <v>16</v>
      </c>
      <c r="AI175" s="381">
        <v>14</v>
      </c>
      <c r="AJ175" s="386">
        <v>12</v>
      </c>
      <c r="AK175" s="391">
        <v>10</v>
      </c>
      <c r="AL175" s="386"/>
      <c r="AM175" s="363">
        <f t="shared" si="70"/>
        <v>1</v>
      </c>
      <c r="AN175" s="578">
        <v>80.900000000000006</v>
      </c>
      <c r="AO175" s="120">
        <f t="shared" si="87"/>
        <v>97.08</v>
      </c>
      <c r="AP175" s="120">
        <f t="shared" si="75"/>
        <v>109.21500000000002</v>
      </c>
      <c r="AQ175" s="120">
        <f t="shared" si="76"/>
        <v>157.755</v>
      </c>
      <c r="AR175" s="120">
        <f t="shared" si="77"/>
        <v>177.98000000000002</v>
      </c>
      <c r="AS175" s="120">
        <f t="shared" si="78"/>
        <v>202.25</v>
      </c>
      <c r="AT175" s="120">
        <f t="shared" si="79"/>
        <v>0</v>
      </c>
      <c r="AU175" s="74" t="s">
        <v>717</v>
      </c>
      <c r="AV175" s="115"/>
      <c r="AW175" s="395"/>
      <c r="AX175" s="571">
        <v>1.2</v>
      </c>
      <c r="AY175" s="572">
        <v>1.35</v>
      </c>
      <c r="AZ175" s="572">
        <v>1.95</v>
      </c>
      <c r="BA175" s="572">
        <v>2.2000000000000002</v>
      </c>
      <c r="BB175" s="573">
        <v>2.5</v>
      </c>
      <c r="BC175" s="395">
        <v>0</v>
      </c>
      <c r="BD175" s="115"/>
      <c r="BE175" s="115"/>
      <c r="BF175" s="115"/>
      <c r="BG175" s="115"/>
      <c r="BH175" s="115"/>
      <c r="BI175" s="115"/>
      <c r="BJ175" s="115"/>
      <c r="BK175" s="115"/>
      <c r="BQ175" s="74" t="str">
        <f t="shared" si="88"/>
        <v>12509.45-(18)</v>
      </c>
      <c r="BR175" s="120" t="str">
        <f t="shared" si="89"/>
        <v>45 deg Gored/Segemented El- 1D</v>
      </c>
      <c r="BS175" s="120">
        <f t="shared" si="90"/>
        <v>97.08</v>
      </c>
      <c r="BU175" s="74" t="str">
        <f t="shared" si="91"/>
        <v>12509.45-(16)</v>
      </c>
      <c r="BV175" s="120" t="str">
        <f t="shared" si="92"/>
        <v>45 deg Gored/Segemented El- 1D</v>
      </c>
      <c r="BW175" s="120">
        <f t="shared" si="93"/>
        <v>109.21500000000002</v>
      </c>
      <c r="BY175" s="74" t="str">
        <f t="shared" si="94"/>
        <v>12509.45-(14)</v>
      </c>
      <c r="BZ175" s="120" t="str">
        <f t="shared" si="95"/>
        <v>45 deg Gored/Segemented El- 1D</v>
      </c>
      <c r="CA175" s="120">
        <f t="shared" si="96"/>
        <v>157.755</v>
      </c>
      <c r="CC175" s="115" t="str">
        <f t="shared" si="97"/>
        <v>12509.45-(12)</v>
      </c>
      <c r="CD175" s="120" t="str">
        <f t="shared" si="98"/>
        <v>45 deg Gored/Segemented El- 1D</v>
      </c>
      <c r="CE175" s="417">
        <f t="shared" si="99"/>
        <v>177.98000000000002</v>
      </c>
      <c r="CF175" s="115"/>
      <c r="CG175" s="115" t="str">
        <f t="shared" si="100"/>
        <v>12509.45-(10)</v>
      </c>
      <c r="CH175" s="120" t="str">
        <f t="shared" si="101"/>
        <v>45 deg Gored/Segemented El- 1D</v>
      </c>
      <c r="CI175" s="417">
        <f t="shared" si="102"/>
        <v>202.25</v>
      </c>
      <c r="CJ175" s="115"/>
      <c r="CK175" s="115" t="str">
        <f t="shared" si="103"/>
        <v xml:space="preserve"> </v>
      </c>
      <c r="CL175" s="120" t="str">
        <f t="shared" si="104"/>
        <v xml:space="preserve"> </v>
      </c>
      <c r="CM175" s="417" t="str">
        <f t="shared" si="107"/>
        <v xml:space="preserve"> </v>
      </c>
      <c r="IS175" s="103">
        <v>47.5</v>
      </c>
    </row>
    <row r="176" spans="2:253" s="74" customFormat="1" ht="17.100000000000001" hidden="1" customHeight="1" x14ac:dyDescent="0.25">
      <c r="B176" s="504">
        <f>IF('KB Duct Parts'!$BL$14=1,'KB Duct Elbows'!AS14,0)</f>
        <v>0</v>
      </c>
      <c r="C176" s="525">
        <v>12510.45</v>
      </c>
      <c r="D176" s="526">
        <f t="shared" si="73"/>
        <v>12510.45</v>
      </c>
      <c r="E176" s="504" t="s">
        <v>867</v>
      </c>
      <c r="F176" s="508" t="str">
        <f t="shared" si="80"/>
        <v xml:space="preserve"> </v>
      </c>
      <c r="G176" s="509" t="s">
        <v>683</v>
      </c>
      <c r="H176" s="504" t="s">
        <v>923</v>
      </c>
      <c r="I176" s="1035" t="str">
        <f t="shared" si="109"/>
        <v>Gore Locked Segment</v>
      </c>
      <c r="J176" s="1036"/>
      <c r="K176" s="516" t="s">
        <v>881</v>
      </c>
      <c r="L176" s="521">
        <v>20</v>
      </c>
      <c r="M176" s="517" t="str">
        <f t="shared" si="105"/>
        <v>Y</v>
      </c>
      <c r="N176" s="514">
        <f t="shared" si="81"/>
        <v>84.4</v>
      </c>
      <c r="O176" s="518">
        <f t="shared" si="74"/>
        <v>0</v>
      </c>
      <c r="P176" s="680">
        <f>'KB Duct Parts'!$AE$3</f>
        <v>0</v>
      </c>
      <c r="Q176" s="681">
        <f t="shared" si="82"/>
        <v>0</v>
      </c>
      <c r="R176" s="682">
        <f t="shared" si="83"/>
        <v>0</v>
      </c>
      <c r="S176" s="716">
        <f t="shared" si="84"/>
        <v>0.35</v>
      </c>
      <c r="T176" s="679">
        <f t="shared" si="85"/>
        <v>0</v>
      </c>
      <c r="U176" s="679">
        <f t="shared" si="86"/>
        <v>0</v>
      </c>
      <c r="Y176" s="120"/>
      <c r="AE176" s="75"/>
      <c r="AF176" s="370">
        <v>20</v>
      </c>
      <c r="AG176" s="374">
        <v>18</v>
      </c>
      <c r="AH176" s="378">
        <v>16</v>
      </c>
      <c r="AI176" s="381">
        <v>14</v>
      </c>
      <c r="AJ176" s="386">
        <v>12</v>
      </c>
      <c r="AK176" s="391">
        <v>10</v>
      </c>
      <c r="AL176" s="386"/>
      <c r="AM176" s="363">
        <f t="shared" si="70"/>
        <v>1</v>
      </c>
      <c r="AN176" s="578">
        <v>84.4</v>
      </c>
      <c r="AO176" s="120">
        <f t="shared" si="87"/>
        <v>99.591999999999999</v>
      </c>
      <c r="AP176" s="120">
        <f t="shared" si="75"/>
        <v>111.40800000000002</v>
      </c>
      <c r="AQ176" s="120">
        <f t="shared" si="76"/>
        <v>164.58</v>
      </c>
      <c r="AR176" s="120">
        <f t="shared" si="77"/>
        <v>185.68000000000004</v>
      </c>
      <c r="AS176" s="120">
        <f t="shared" si="78"/>
        <v>211</v>
      </c>
      <c r="AT176" s="120">
        <f t="shared" si="79"/>
        <v>0</v>
      </c>
      <c r="AU176" s="74" t="s">
        <v>717</v>
      </c>
      <c r="AV176" s="115"/>
      <c r="AW176" s="395"/>
      <c r="AX176" s="571">
        <v>1.18</v>
      </c>
      <c r="AY176" s="572">
        <v>1.32</v>
      </c>
      <c r="AZ176" s="572">
        <v>1.95</v>
      </c>
      <c r="BA176" s="572">
        <v>2.2000000000000002</v>
      </c>
      <c r="BB176" s="573">
        <v>2.5</v>
      </c>
      <c r="BC176" s="395">
        <v>0</v>
      </c>
      <c r="BD176" s="115"/>
      <c r="BE176" s="115"/>
      <c r="BF176" s="115"/>
      <c r="BG176" s="115"/>
      <c r="BH176" s="115"/>
      <c r="BI176" s="115"/>
      <c r="BJ176" s="115"/>
      <c r="BK176" s="115"/>
      <c r="BQ176" s="74" t="str">
        <f t="shared" si="88"/>
        <v>12510.45-(18)</v>
      </c>
      <c r="BR176" s="120" t="str">
        <f t="shared" si="89"/>
        <v>45 deg Gored/Segemented El- 1D</v>
      </c>
      <c r="BS176" s="120">
        <f t="shared" si="90"/>
        <v>99.591999999999999</v>
      </c>
      <c r="BU176" s="74" t="str">
        <f t="shared" si="91"/>
        <v>12510.45-(16)</v>
      </c>
      <c r="BV176" s="120" t="str">
        <f t="shared" si="92"/>
        <v>45 deg Gored/Segemented El- 1D</v>
      </c>
      <c r="BW176" s="120">
        <f t="shared" si="93"/>
        <v>111.40800000000002</v>
      </c>
      <c r="BY176" s="74" t="str">
        <f t="shared" si="94"/>
        <v>12510.45-(14)</v>
      </c>
      <c r="BZ176" s="120" t="str">
        <f t="shared" si="95"/>
        <v>45 deg Gored/Segemented El- 1D</v>
      </c>
      <c r="CA176" s="120">
        <f t="shared" si="96"/>
        <v>164.58</v>
      </c>
      <c r="CC176" s="115" t="str">
        <f t="shared" si="97"/>
        <v>12510.45-(12)</v>
      </c>
      <c r="CD176" s="120" t="str">
        <f t="shared" si="98"/>
        <v>45 deg Gored/Segemented El- 1D</v>
      </c>
      <c r="CE176" s="417">
        <f t="shared" si="99"/>
        <v>185.68000000000004</v>
      </c>
      <c r="CF176" s="115"/>
      <c r="CG176" s="115" t="str">
        <f t="shared" si="100"/>
        <v>12510.45-(10)</v>
      </c>
      <c r="CH176" s="120" t="str">
        <f t="shared" si="101"/>
        <v>45 deg Gored/Segemented El- 1D</v>
      </c>
      <c r="CI176" s="417">
        <f t="shared" si="102"/>
        <v>211</v>
      </c>
      <c r="CJ176" s="115"/>
      <c r="CK176" s="115" t="str">
        <f t="shared" si="103"/>
        <v xml:space="preserve"> </v>
      </c>
      <c r="CL176" s="120" t="str">
        <f t="shared" si="104"/>
        <v xml:space="preserve"> </v>
      </c>
      <c r="CM176" s="417" t="str">
        <f t="shared" si="107"/>
        <v xml:space="preserve"> </v>
      </c>
      <c r="IS176" s="103">
        <v>49.6</v>
      </c>
    </row>
    <row r="177" spans="2:253" s="74" customFormat="1" ht="17.100000000000001" hidden="1" customHeight="1" x14ac:dyDescent="0.25">
      <c r="B177" s="504">
        <f>IF('KB Duct Parts'!$BL$14=1,'KB Duct Elbows'!AS15,0)</f>
        <v>0</v>
      </c>
      <c r="C177" s="525">
        <v>12511.45</v>
      </c>
      <c r="D177" s="526">
        <f t="shared" si="73"/>
        <v>12511.45</v>
      </c>
      <c r="E177" s="504" t="s">
        <v>868</v>
      </c>
      <c r="F177" s="508" t="str">
        <f t="shared" si="80"/>
        <v xml:space="preserve"> </v>
      </c>
      <c r="G177" s="509" t="s">
        <v>683</v>
      </c>
      <c r="H177" s="504" t="s">
        <v>923</v>
      </c>
      <c r="I177" s="1035" t="str">
        <f t="shared" si="109"/>
        <v>Gore Locked Segment</v>
      </c>
      <c r="J177" s="1036"/>
      <c r="K177" s="516" t="s">
        <v>881</v>
      </c>
      <c r="L177" s="521">
        <v>20</v>
      </c>
      <c r="M177" s="517" t="str">
        <f t="shared" si="105"/>
        <v>Y</v>
      </c>
      <c r="N177" s="514">
        <f t="shared" si="81"/>
        <v>86.6</v>
      </c>
      <c r="O177" s="518">
        <f t="shared" si="74"/>
        <v>0</v>
      </c>
      <c r="P177" s="680">
        <f>'KB Duct Parts'!$AE$3</f>
        <v>0</v>
      </c>
      <c r="Q177" s="681">
        <f t="shared" si="82"/>
        <v>0</v>
      </c>
      <c r="R177" s="682">
        <f t="shared" si="83"/>
        <v>0</v>
      </c>
      <c r="S177" s="716">
        <f t="shared" si="84"/>
        <v>0.35</v>
      </c>
      <c r="T177" s="679">
        <f t="shared" si="85"/>
        <v>0</v>
      </c>
      <c r="U177" s="679">
        <f t="shared" si="86"/>
        <v>0</v>
      </c>
      <c r="Y177" s="120"/>
      <c r="AE177" s="76"/>
      <c r="AF177" s="370">
        <v>20</v>
      </c>
      <c r="AG177" s="374">
        <v>18</v>
      </c>
      <c r="AH177" s="378">
        <v>16</v>
      </c>
      <c r="AI177" s="381">
        <v>14</v>
      </c>
      <c r="AJ177" s="386">
        <v>12</v>
      </c>
      <c r="AK177" s="391">
        <v>10</v>
      </c>
      <c r="AL177" s="386"/>
      <c r="AM177" s="363">
        <f t="shared" si="70"/>
        <v>1</v>
      </c>
      <c r="AN177" s="578">
        <v>86.6</v>
      </c>
      <c r="AO177" s="120">
        <f t="shared" si="87"/>
        <v>99.589999999999989</v>
      </c>
      <c r="AP177" s="120">
        <f t="shared" si="75"/>
        <v>114.312</v>
      </c>
      <c r="AQ177" s="120">
        <f t="shared" si="76"/>
        <v>135.96199999999999</v>
      </c>
      <c r="AR177" s="120">
        <f t="shared" si="77"/>
        <v>157.61199999999999</v>
      </c>
      <c r="AS177" s="120">
        <f t="shared" si="78"/>
        <v>0</v>
      </c>
      <c r="AT177" s="120">
        <f t="shared" si="79"/>
        <v>0</v>
      </c>
      <c r="AU177" s="74" t="s">
        <v>717</v>
      </c>
      <c r="AV177" s="115"/>
      <c r="AW177" s="395"/>
      <c r="AX177" s="571">
        <v>1.1499999999999999</v>
      </c>
      <c r="AY177" s="572">
        <v>1.32</v>
      </c>
      <c r="AZ177" s="572">
        <v>1.57</v>
      </c>
      <c r="BA177" s="572">
        <v>1.82</v>
      </c>
      <c r="BB177" s="573">
        <v>0</v>
      </c>
      <c r="BC177" s="395">
        <v>0</v>
      </c>
      <c r="BD177" s="115"/>
      <c r="BE177" s="115"/>
      <c r="BF177" s="115"/>
      <c r="BG177" s="115"/>
      <c r="BH177" s="115"/>
      <c r="BI177" s="115"/>
      <c r="BJ177" s="115"/>
      <c r="BK177" s="115"/>
      <c r="BQ177" s="74" t="str">
        <f t="shared" si="88"/>
        <v>12511.45-(18)</v>
      </c>
      <c r="BR177" s="120" t="str">
        <f t="shared" si="89"/>
        <v>45 deg Gored/Segemented El- 1D</v>
      </c>
      <c r="BS177" s="120">
        <f t="shared" si="90"/>
        <v>99.589999999999989</v>
      </c>
      <c r="BU177" s="74" t="str">
        <f t="shared" si="91"/>
        <v>12511.45-(16)</v>
      </c>
      <c r="BV177" s="120" t="str">
        <f t="shared" si="92"/>
        <v>45 deg Gored/Segemented El- 1D</v>
      </c>
      <c r="BW177" s="120">
        <f t="shared" si="93"/>
        <v>114.312</v>
      </c>
      <c r="BY177" s="74" t="str">
        <f t="shared" si="94"/>
        <v>12511.45-(14)</v>
      </c>
      <c r="BZ177" s="120" t="str">
        <f t="shared" si="95"/>
        <v>45 deg Gored/Segemented El- 1D</v>
      </c>
      <c r="CA177" s="120">
        <f t="shared" si="96"/>
        <v>135.96199999999999</v>
      </c>
      <c r="CC177" s="115" t="str">
        <f t="shared" si="97"/>
        <v>12511.45-(12)</v>
      </c>
      <c r="CD177" s="120" t="str">
        <f t="shared" si="98"/>
        <v>45 deg Gored/Segemented El- 1D</v>
      </c>
      <c r="CE177" s="417">
        <f t="shared" si="99"/>
        <v>157.61199999999999</v>
      </c>
      <c r="CF177" s="115"/>
      <c r="CG177" s="115" t="str">
        <f t="shared" si="100"/>
        <v xml:space="preserve"> </v>
      </c>
      <c r="CH177" s="120" t="str">
        <f t="shared" si="101"/>
        <v xml:space="preserve"> </v>
      </c>
      <c r="CI177" s="417" t="str">
        <f t="shared" si="102"/>
        <v xml:space="preserve"> </v>
      </c>
      <c r="CJ177" s="115"/>
      <c r="CK177" s="115" t="str">
        <f t="shared" si="103"/>
        <v xml:space="preserve"> </v>
      </c>
      <c r="CL177" s="120" t="str">
        <f t="shared" si="104"/>
        <v xml:space="preserve"> </v>
      </c>
      <c r="CM177" s="417" t="str">
        <f t="shared" si="107"/>
        <v xml:space="preserve"> </v>
      </c>
      <c r="IS177" s="103">
        <v>50.9</v>
      </c>
    </row>
    <row r="178" spans="2:253" s="74" customFormat="1" ht="17.100000000000001" hidden="1" customHeight="1" x14ac:dyDescent="0.25">
      <c r="B178" s="504">
        <f>IF('KB Duct Parts'!$BL$14=1,'KB Duct Elbows'!AS16,0)</f>
        <v>0</v>
      </c>
      <c r="C178" s="525">
        <v>12512.45</v>
      </c>
      <c r="D178" s="526">
        <f t="shared" si="73"/>
        <v>12512.45</v>
      </c>
      <c r="E178" s="504" t="s">
        <v>869</v>
      </c>
      <c r="F178" s="508" t="str">
        <f t="shared" si="80"/>
        <v xml:space="preserve"> </v>
      </c>
      <c r="G178" s="509" t="s">
        <v>683</v>
      </c>
      <c r="H178" s="504" t="s">
        <v>923</v>
      </c>
      <c r="I178" s="1035" t="str">
        <f t="shared" si="109"/>
        <v>Gore Locked Segment</v>
      </c>
      <c r="J178" s="1036"/>
      <c r="K178" s="516" t="s">
        <v>881</v>
      </c>
      <c r="L178" s="521">
        <v>20</v>
      </c>
      <c r="M178" s="517" t="str">
        <f t="shared" si="105"/>
        <v>Y</v>
      </c>
      <c r="N178" s="514">
        <f t="shared" si="81"/>
        <v>88.7</v>
      </c>
      <c r="O178" s="518">
        <f t="shared" si="74"/>
        <v>0</v>
      </c>
      <c r="P178" s="680">
        <f>'KB Duct Parts'!$AE$3</f>
        <v>0</v>
      </c>
      <c r="Q178" s="681">
        <f t="shared" si="82"/>
        <v>0</v>
      </c>
      <c r="R178" s="682">
        <f t="shared" si="83"/>
        <v>0</v>
      </c>
      <c r="S178" s="716">
        <f t="shared" si="84"/>
        <v>0.35</v>
      </c>
      <c r="T178" s="679">
        <f t="shared" si="85"/>
        <v>0</v>
      </c>
      <c r="U178" s="679">
        <f t="shared" si="86"/>
        <v>0</v>
      </c>
      <c r="Y178" s="120"/>
      <c r="AE178" s="75"/>
      <c r="AF178" s="370">
        <v>20</v>
      </c>
      <c r="AG178" s="374">
        <v>18</v>
      </c>
      <c r="AH178" s="378">
        <v>16</v>
      </c>
      <c r="AI178" s="381">
        <v>14</v>
      </c>
      <c r="AJ178" s="386">
        <v>12</v>
      </c>
      <c r="AK178" s="391">
        <v>10</v>
      </c>
      <c r="AL178" s="386"/>
      <c r="AM178" s="363">
        <f t="shared" si="70"/>
        <v>1</v>
      </c>
      <c r="AN178" s="578">
        <v>88.7</v>
      </c>
      <c r="AO178" s="120">
        <f t="shared" si="87"/>
        <v>102.005</v>
      </c>
      <c r="AP178" s="120">
        <f t="shared" si="75"/>
        <v>117.084</v>
      </c>
      <c r="AQ178" s="120">
        <f t="shared" si="76"/>
        <v>139.25900000000001</v>
      </c>
      <c r="AR178" s="120">
        <f t="shared" si="77"/>
        <v>161.434</v>
      </c>
      <c r="AS178" s="120">
        <f t="shared" si="78"/>
        <v>0</v>
      </c>
      <c r="AT178" s="120">
        <f t="shared" si="79"/>
        <v>0</v>
      </c>
      <c r="AU178" s="74" t="s">
        <v>717</v>
      </c>
      <c r="AV178" s="115"/>
      <c r="AW178" s="395"/>
      <c r="AX178" s="571">
        <v>1.1499999999999999</v>
      </c>
      <c r="AY178" s="572">
        <v>1.32</v>
      </c>
      <c r="AZ178" s="572">
        <v>1.57</v>
      </c>
      <c r="BA178" s="572">
        <v>1.82</v>
      </c>
      <c r="BB178" s="573">
        <v>0</v>
      </c>
      <c r="BC178" s="395">
        <v>0</v>
      </c>
      <c r="BD178" s="115"/>
      <c r="BE178" s="115"/>
      <c r="BF178" s="115"/>
      <c r="BG178" s="115"/>
      <c r="BH178" s="115"/>
      <c r="BI178" s="115"/>
      <c r="BJ178" s="115"/>
      <c r="BK178" s="115"/>
      <c r="BQ178" s="74" t="str">
        <f t="shared" si="88"/>
        <v>12512.45-(18)</v>
      </c>
      <c r="BR178" s="120" t="str">
        <f t="shared" si="89"/>
        <v>45 deg Gored/Segemented El- 1D</v>
      </c>
      <c r="BS178" s="120">
        <f t="shared" si="90"/>
        <v>102.005</v>
      </c>
      <c r="BU178" s="74" t="str">
        <f t="shared" si="91"/>
        <v>12512.45-(16)</v>
      </c>
      <c r="BV178" s="120" t="str">
        <f t="shared" si="92"/>
        <v>45 deg Gored/Segemented El- 1D</v>
      </c>
      <c r="BW178" s="120">
        <f t="shared" si="93"/>
        <v>117.084</v>
      </c>
      <c r="BY178" s="74" t="str">
        <f t="shared" si="94"/>
        <v>12512.45-(14)</v>
      </c>
      <c r="BZ178" s="120" t="str">
        <f t="shared" si="95"/>
        <v>45 deg Gored/Segemented El- 1D</v>
      </c>
      <c r="CA178" s="120">
        <f t="shared" si="96"/>
        <v>139.25900000000001</v>
      </c>
      <c r="CC178" s="115" t="str">
        <f t="shared" si="97"/>
        <v>12512.45-(12)</v>
      </c>
      <c r="CD178" s="120" t="str">
        <f t="shared" si="98"/>
        <v>45 deg Gored/Segemented El- 1D</v>
      </c>
      <c r="CE178" s="417">
        <f t="shared" si="99"/>
        <v>161.434</v>
      </c>
      <c r="CF178" s="115"/>
      <c r="CG178" s="115" t="str">
        <f t="shared" si="100"/>
        <v xml:space="preserve"> </v>
      </c>
      <c r="CH178" s="120" t="str">
        <f t="shared" si="101"/>
        <v xml:space="preserve"> </v>
      </c>
      <c r="CI178" s="417" t="str">
        <f t="shared" si="102"/>
        <v xml:space="preserve"> </v>
      </c>
      <c r="CJ178" s="115"/>
      <c r="CK178" s="115" t="str">
        <f t="shared" si="103"/>
        <v xml:space="preserve"> </v>
      </c>
      <c r="CL178" s="120" t="str">
        <f t="shared" si="104"/>
        <v xml:space="preserve"> </v>
      </c>
      <c r="CM178" s="417" t="str">
        <f t="shared" si="107"/>
        <v xml:space="preserve"> </v>
      </c>
      <c r="IS178" s="103">
        <v>52.2</v>
      </c>
    </row>
    <row r="179" spans="2:253" s="74" customFormat="1" ht="17.100000000000001" hidden="1" customHeight="1" x14ac:dyDescent="0.25">
      <c r="B179" s="504">
        <f>IF('KB Duct Parts'!$BL$14=1,'KB Duct Elbows'!AS17,0)</f>
        <v>0</v>
      </c>
      <c r="C179" s="525">
        <v>12513.45</v>
      </c>
      <c r="D179" s="526">
        <f t="shared" si="73"/>
        <v>12513.45</v>
      </c>
      <c r="E179" s="504" t="s">
        <v>870</v>
      </c>
      <c r="F179" s="508" t="str">
        <f t="shared" si="80"/>
        <v xml:space="preserve"> </v>
      </c>
      <c r="G179" s="509" t="s">
        <v>683</v>
      </c>
      <c r="H179" s="504" t="s">
        <v>923</v>
      </c>
      <c r="I179" s="1035" t="str">
        <f>IF(L179&gt;16,"Gore Locked Segment",IF(L179&lt;17,"Welded Segments"))</f>
        <v>Gore Locked Segment</v>
      </c>
      <c r="J179" s="1036"/>
      <c r="K179" s="516" t="s">
        <v>881</v>
      </c>
      <c r="L179" s="521">
        <v>18</v>
      </c>
      <c r="M179" s="517" t="str">
        <f t="shared" si="105"/>
        <v>Y</v>
      </c>
      <c r="N179" s="514">
        <f t="shared" si="81"/>
        <v>103</v>
      </c>
      <c r="O179" s="518">
        <f t="shared" si="74"/>
        <v>0</v>
      </c>
      <c r="P179" s="680">
        <f>'KB Duct Parts'!$AE$3</f>
        <v>0</v>
      </c>
      <c r="Q179" s="681">
        <f t="shared" si="82"/>
        <v>0</v>
      </c>
      <c r="R179" s="682">
        <f t="shared" si="83"/>
        <v>0</v>
      </c>
      <c r="S179" s="716">
        <f t="shared" si="84"/>
        <v>0.35</v>
      </c>
      <c r="T179" s="679">
        <f t="shared" si="85"/>
        <v>0</v>
      </c>
      <c r="U179" s="679">
        <f t="shared" si="86"/>
        <v>0</v>
      </c>
      <c r="Y179" s="120"/>
      <c r="AE179" s="76"/>
      <c r="AF179" s="370">
        <v>18</v>
      </c>
      <c r="AG179" s="374">
        <v>16</v>
      </c>
      <c r="AH179" s="378">
        <v>14</v>
      </c>
      <c r="AI179" s="381">
        <v>12</v>
      </c>
      <c r="AJ179" s="386">
        <v>10</v>
      </c>
      <c r="AK179" s="391"/>
      <c r="AL179" s="386"/>
      <c r="AM179" s="363">
        <f t="shared" si="70"/>
        <v>1</v>
      </c>
      <c r="AN179" s="578">
        <v>103</v>
      </c>
      <c r="AO179" s="120">
        <f t="shared" si="87"/>
        <v>154.5</v>
      </c>
      <c r="AP179" s="120">
        <f t="shared" si="75"/>
        <v>180.25</v>
      </c>
      <c r="AQ179" s="120">
        <f t="shared" si="76"/>
        <v>206</v>
      </c>
      <c r="AR179" s="120">
        <f t="shared" si="77"/>
        <v>236.89999999999998</v>
      </c>
      <c r="AS179" s="120">
        <f t="shared" si="78"/>
        <v>0</v>
      </c>
      <c r="AT179" s="120">
        <f t="shared" si="79"/>
        <v>0</v>
      </c>
      <c r="AU179" s="74" t="s">
        <v>717</v>
      </c>
      <c r="AV179" s="115"/>
      <c r="AW179" s="395"/>
      <c r="AX179" s="571">
        <v>1.5</v>
      </c>
      <c r="AY179" s="572">
        <v>1.75</v>
      </c>
      <c r="AZ179" s="572">
        <v>2</v>
      </c>
      <c r="BA179" s="572">
        <v>2.2999999999999998</v>
      </c>
      <c r="BB179" s="573">
        <v>0</v>
      </c>
      <c r="BC179" s="395">
        <v>0</v>
      </c>
      <c r="BD179" s="115"/>
      <c r="BE179" s="115"/>
      <c r="BF179" s="115"/>
      <c r="BG179" s="115"/>
      <c r="BH179" s="115"/>
      <c r="BI179" s="115"/>
      <c r="BJ179" s="115"/>
      <c r="BK179" s="115"/>
      <c r="BQ179" s="74" t="str">
        <f t="shared" si="88"/>
        <v>12513.45-(16)</v>
      </c>
      <c r="BR179" s="120" t="str">
        <f t="shared" si="89"/>
        <v>45 deg Gored/Segemented El- 1D</v>
      </c>
      <c r="BS179" s="120">
        <f t="shared" si="90"/>
        <v>154.5</v>
      </c>
      <c r="BU179" s="74" t="str">
        <f t="shared" si="91"/>
        <v>12513.45-(14)</v>
      </c>
      <c r="BV179" s="120" t="str">
        <f t="shared" si="92"/>
        <v>45 deg Gored/Segemented El- 1D</v>
      </c>
      <c r="BW179" s="120">
        <f t="shared" si="93"/>
        <v>180.25</v>
      </c>
      <c r="BY179" s="74" t="str">
        <f t="shared" si="94"/>
        <v>12513.45-(12)</v>
      </c>
      <c r="BZ179" s="120" t="str">
        <f t="shared" si="95"/>
        <v>45 deg Gored/Segemented El- 1D</v>
      </c>
      <c r="CA179" s="120">
        <f t="shared" si="96"/>
        <v>206</v>
      </c>
      <c r="CC179" s="115" t="str">
        <f t="shared" si="97"/>
        <v>12513.45-(10)</v>
      </c>
      <c r="CD179" s="120" t="str">
        <f t="shared" si="98"/>
        <v>45 deg Gored/Segemented El- 1D</v>
      </c>
      <c r="CE179" s="417">
        <f t="shared" si="99"/>
        <v>236.89999999999998</v>
      </c>
      <c r="CF179" s="115"/>
      <c r="CG179" s="115" t="str">
        <f t="shared" si="100"/>
        <v xml:space="preserve"> </v>
      </c>
      <c r="CH179" s="120" t="str">
        <f t="shared" si="101"/>
        <v xml:space="preserve"> </v>
      </c>
      <c r="CI179" s="417" t="str">
        <f t="shared" si="102"/>
        <v xml:space="preserve"> </v>
      </c>
      <c r="CJ179" s="115"/>
      <c r="CK179" s="115" t="str">
        <f t="shared" si="103"/>
        <v xml:space="preserve"> </v>
      </c>
      <c r="CL179" s="120" t="str">
        <f t="shared" si="104"/>
        <v xml:space="preserve"> </v>
      </c>
      <c r="CM179" s="417" t="str">
        <f t="shared" si="107"/>
        <v xml:space="preserve"> </v>
      </c>
      <c r="IS179" s="103">
        <v>54.3</v>
      </c>
    </row>
    <row r="180" spans="2:253" s="74" customFormat="1" ht="17.100000000000001" hidden="1" customHeight="1" x14ac:dyDescent="0.25">
      <c r="B180" s="504">
        <f>IF('KB Duct Parts'!$BL$14=1,'KB Duct Elbows'!AS18,0)</f>
        <v>0</v>
      </c>
      <c r="C180" s="525">
        <v>12514.45</v>
      </c>
      <c r="D180" s="526">
        <f t="shared" si="73"/>
        <v>12514.45</v>
      </c>
      <c r="E180" s="504" t="s">
        <v>871</v>
      </c>
      <c r="F180" s="508" t="str">
        <f t="shared" si="80"/>
        <v xml:space="preserve"> </v>
      </c>
      <c r="G180" s="509" t="s">
        <v>683</v>
      </c>
      <c r="H180" s="504" t="s">
        <v>923</v>
      </c>
      <c r="I180" s="1035" t="str">
        <f t="shared" ref="I180:I188" si="110">IF(L180&gt;16,"Gore Locked Segment",IF(L180&lt;17,"Welded Segments"))</f>
        <v>Gore Locked Segment</v>
      </c>
      <c r="J180" s="1036"/>
      <c r="K180" s="516" t="s">
        <v>881</v>
      </c>
      <c r="L180" s="521">
        <v>18</v>
      </c>
      <c r="M180" s="517" t="str">
        <f t="shared" si="105"/>
        <v>Y</v>
      </c>
      <c r="N180" s="514">
        <f t="shared" si="81"/>
        <v>107.4</v>
      </c>
      <c r="O180" s="518">
        <f t="shared" si="74"/>
        <v>0</v>
      </c>
      <c r="P180" s="680">
        <f>'KB Duct Parts'!$AE$3</f>
        <v>0</v>
      </c>
      <c r="Q180" s="681">
        <f t="shared" si="82"/>
        <v>0</v>
      </c>
      <c r="R180" s="682">
        <f t="shared" si="83"/>
        <v>0</v>
      </c>
      <c r="S180" s="716">
        <f t="shared" si="84"/>
        <v>0.35</v>
      </c>
      <c r="T180" s="679">
        <f t="shared" si="85"/>
        <v>0</v>
      </c>
      <c r="U180" s="679">
        <f t="shared" si="86"/>
        <v>0</v>
      </c>
      <c r="Y180" s="120"/>
      <c r="AE180" s="75"/>
      <c r="AF180" s="370">
        <v>18</v>
      </c>
      <c r="AG180" s="374">
        <v>16</v>
      </c>
      <c r="AH180" s="378">
        <v>14</v>
      </c>
      <c r="AI180" s="381">
        <v>12</v>
      </c>
      <c r="AJ180" s="386">
        <v>10</v>
      </c>
      <c r="AK180" s="391"/>
      <c r="AL180" s="386"/>
      <c r="AM180" s="363">
        <f t="shared" si="70"/>
        <v>1</v>
      </c>
      <c r="AN180" s="578">
        <v>107.4</v>
      </c>
      <c r="AO180" s="120">
        <f t="shared" si="87"/>
        <v>161.10000000000002</v>
      </c>
      <c r="AP180" s="120">
        <f t="shared" si="75"/>
        <v>187.95000000000002</v>
      </c>
      <c r="AQ180" s="120">
        <f t="shared" si="76"/>
        <v>214.8</v>
      </c>
      <c r="AR180" s="120">
        <f t="shared" si="77"/>
        <v>247.01999999999998</v>
      </c>
      <c r="AS180" s="120">
        <f t="shared" si="78"/>
        <v>0</v>
      </c>
      <c r="AT180" s="120">
        <f t="shared" si="79"/>
        <v>0</v>
      </c>
      <c r="AU180" s="74" t="s">
        <v>717</v>
      </c>
      <c r="AV180" s="115"/>
      <c r="AW180" s="395"/>
      <c r="AX180" s="571">
        <v>1.5</v>
      </c>
      <c r="AY180" s="572">
        <v>1.75</v>
      </c>
      <c r="AZ180" s="572">
        <v>2</v>
      </c>
      <c r="BA180" s="572">
        <v>2.2999999999999998</v>
      </c>
      <c r="BB180" s="573">
        <v>0</v>
      </c>
      <c r="BC180" s="395">
        <v>0</v>
      </c>
      <c r="BD180" s="115"/>
      <c r="BE180" s="115"/>
      <c r="BF180" s="115"/>
      <c r="BG180" s="115"/>
      <c r="BH180" s="115"/>
      <c r="BI180" s="115"/>
      <c r="BJ180" s="115"/>
      <c r="BK180" s="115"/>
      <c r="BQ180" s="74" t="str">
        <f t="shared" si="88"/>
        <v>12514.45-(16)</v>
      </c>
      <c r="BR180" s="120" t="str">
        <f t="shared" si="89"/>
        <v>45 deg Gored/Segemented El- 1D</v>
      </c>
      <c r="BS180" s="120">
        <f t="shared" si="90"/>
        <v>161.10000000000002</v>
      </c>
      <c r="BU180" s="74" t="str">
        <f t="shared" si="91"/>
        <v>12514.45-(14)</v>
      </c>
      <c r="BV180" s="120" t="str">
        <f t="shared" si="92"/>
        <v>45 deg Gored/Segemented El- 1D</v>
      </c>
      <c r="BW180" s="120">
        <f t="shared" si="93"/>
        <v>187.95000000000002</v>
      </c>
      <c r="BY180" s="74" t="str">
        <f t="shared" si="94"/>
        <v>12514.45-(12)</v>
      </c>
      <c r="BZ180" s="120" t="str">
        <f t="shared" si="95"/>
        <v>45 deg Gored/Segemented El- 1D</v>
      </c>
      <c r="CA180" s="120">
        <f t="shared" si="96"/>
        <v>214.8</v>
      </c>
      <c r="CC180" s="115" t="str">
        <f t="shared" si="97"/>
        <v>12514.45-(10)</v>
      </c>
      <c r="CD180" s="120" t="str">
        <f t="shared" si="98"/>
        <v>45 deg Gored/Segemented El- 1D</v>
      </c>
      <c r="CE180" s="417">
        <f t="shared" si="99"/>
        <v>247.01999999999998</v>
      </c>
      <c r="CF180" s="115"/>
      <c r="CG180" s="115" t="str">
        <f t="shared" si="100"/>
        <v xml:space="preserve"> </v>
      </c>
      <c r="CH180" s="120" t="str">
        <f t="shared" si="101"/>
        <v xml:space="preserve"> </v>
      </c>
      <c r="CI180" s="417" t="str">
        <f t="shared" si="102"/>
        <v xml:space="preserve"> </v>
      </c>
      <c r="CJ180" s="115"/>
      <c r="CK180" s="115" t="str">
        <f t="shared" si="103"/>
        <v xml:space="preserve"> </v>
      </c>
      <c r="CL180" s="120" t="str">
        <f t="shared" si="104"/>
        <v xml:space="preserve"> </v>
      </c>
      <c r="CM180" s="417" t="str">
        <f t="shared" si="107"/>
        <v xml:space="preserve"> </v>
      </c>
      <c r="IS180" s="103">
        <v>56.3</v>
      </c>
    </row>
    <row r="181" spans="2:253" s="74" customFormat="1" ht="17.100000000000001" hidden="1" customHeight="1" x14ac:dyDescent="0.25">
      <c r="B181" s="504">
        <f>IF('KB Duct Parts'!$BL$14=1,'KB Duct Elbows'!AS19,0)</f>
        <v>0</v>
      </c>
      <c r="C181" s="525">
        <v>12515.45</v>
      </c>
      <c r="D181" s="526">
        <f t="shared" si="73"/>
        <v>12515.45</v>
      </c>
      <c r="E181" s="504" t="s">
        <v>872</v>
      </c>
      <c r="F181" s="508" t="str">
        <f t="shared" si="80"/>
        <v xml:space="preserve"> </v>
      </c>
      <c r="G181" s="509" t="s">
        <v>683</v>
      </c>
      <c r="H181" s="504" t="s">
        <v>923</v>
      </c>
      <c r="I181" s="1035" t="str">
        <f t="shared" si="110"/>
        <v>Gore Locked Segment</v>
      </c>
      <c r="J181" s="1036"/>
      <c r="K181" s="516" t="s">
        <v>881</v>
      </c>
      <c r="L181" s="521">
        <v>18</v>
      </c>
      <c r="M181" s="517" t="str">
        <f t="shared" si="105"/>
        <v>Y</v>
      </c>
      <c r="N181" s="514">
        <f t="shared" si="81"/>
        <v>112.2</v>
      </c>
      <c r="O181" s="518">
        <f t="shared" si="74"/>
        <v>0</v>
      </c>
      <c r="P181" s="680">
        <f>'KB Duct Parts'!$AE$3</f>
        <v>0</v>
      </c>
      <c r="Q181" s="681">
        <f t="shared" si="82"/>
        <v>0</v>
      </c>
      <c r="R181" s="682">
        <f t="shared" si="83"/>
        <v>0</v>
      </c>
      <c r="S181" s="716">
        <f t="shared" si="84"/>
        <v>0.35</v>
      </c>
      <c r="T181" s="679">
        <f t="shared" si="85"/>
        <v>0</v>
      </c>
      <c r="U181" s="679">
        <f t="shared" si="86"/>
        <v>0</v>
      </c>
      <c r="Y181" s="120"/>
      <c r="AE181" s="76"/>
      <c r="AF181" s="370">
        <v>18</v>
      </c>
      <c r="AG181" s="374">
        <v>16</v>
      </c>
      <c r="AH181" s="378">
        <v>14</v>
      </c>
      <c r="AI181" s="381">
        <v>12</v>
      </c>
      <c r="AJ181" s="386">
        <v>10</v>
      </c>
      <c r="AK181" s="391"/>
      <c r="AL181" s="386"/>
      <c r="AM181" s="363">
        <f t="shared" si="70"/>
        <v>1</v>
      </c>
      <c r="AN181" s="578">
        <v>112.2</v>
      </c>
      <c r="AO181" s="120">
        <f t="shared" si="87"/>
        <v>168.3</v>
      </c>
      <c r="AP181" s="120">
        <f t="shared" si="75"/>
        <v>196.35</v>
      </c>
      <c r="AQ181" s="120">
        <f t="shared" si="76"/>
        <v>224.4</v>
      </c>
      <c r="AR181" s="120">
        <f t="shared" si="77"/>
        <v>258.06</v>
      </c>
      <c r="AS181" s="120">
        <f t="shared" si="78"/>
        <v>0</v>
      </c>
      <c r="AT181" s="120">
        <f t="shared" si="79"/>
        <v>0</v>
      </c>
      <c r="AU181" s="74" t="s">
        <v>717</v>
      </c>
      <c r="AV181" s="115"/>
      <c r="AW181" s="395"/>
      <c r="AX181" s="571">
        <v>1.5</v>
      </c>
      <c r="AY181" s="572">
        <v>1.75</v>
      </c>
      <c r="AZ181" s="572">
        <v>2</v>
      </c>
      <c r="BA181" s="572">
        <v>2.2999999999999998</v>
      </c>
      <c r="BB181" s="573">
        <v>0</v>
      </c>
      <c r="BC181" s="395">
        <v>0</v>
      </c>
      <c r="BD181" s="115"/>
      <c r="BE181" s="115"/>
      <c r="BF181" s="115"/>
      <c r="BG181" s="115"/>
      <c r="BH181" s="115"/>
      <c r="BI181" s="115"/>
      <c r="BJ181" s="115"/>
      <c r="BK181" s="115"/>
      <c r="BQ181" s="74" t="str">
        <f t="shared" si="88"/>
        <v>12515.45-(16)</v>
      </c>
      <c r="BR181" s="120" t="str">
        <f t="shared" si="89"/>
        <v>45 deg Gored/Segemented El- 1D</v>
      </c>
      <c r="BS181" s="120">
        <f t="shared" si="90"/>
        <v>168.3</v>
      </c>
      <c r="BU181" s="74" t="str">
        <f t="shared" si="91"/>
        <v>12515.45-(14)</v>
      </c>
      <c r="BV181" s="120" t="str">
        <f t="shared" si="92"/>
        <v>45 deg Gored/Segemented El- 1D</v>
      </c>
      <c r="BW181" s="120">
        <f t="shared" si="93"/>
        <v>196.35</v>
      </c>
      <c r="BY181" s="74" t="str">
        <f t="shared" si="94"/>
        <v>12515.45-(12)</v>
      </c>
      <c r="BZ181" s="120" t="str">
        <f t="shared" si="95"/>
        <v>45 deg Gored/Segemented El- 1D</v>
      </c>
      <c r="CA181" s="120">
        <f t="shared" si="96"/>
        <v>224.4</v>
      </c>
      <c r="CC181" s="115" t="str">
        <f t="shared" si="97"/>
        <v>12515.45-(10)</v>
      </c>
      <c r="CD181" s="120" t="str">
        <f t="shared" si="98"/>
        <v>45 deg Gored/Segemented El- 1D</v>
      </c>
      <c r="CE181" s="417">
        <f t="shared" si="99"/>
        <v>258.06</v>
      </c>
      <c r="CF181" s="115"/>
      <c r="CG181" s="115" t="str">
        <f t="shared" si="100"/>
        <v xml:space="preserve"> </v>
      </c>
      <c r="CH181" s="120" t="str">
        <f t="shared" si="101"/>
        <v xml:space="preserve"> </v>
      </c>
      <c r="CI181" s="417" t="str">
        <f t="shared" si="102"/>
        <v xml:space="preserve"> </v>
      </c>
      <c r="CJ181" s="115"/>
      <c r="CK181" s="115" t="str">
        <f t="shared" si="103"/>
        <v xml:space="preserve"> </v>
      </c>
      <c r="CL181" s="120" t="str">
        <f t="shared" si="104"/>
        <v xml:space="preserve"> </v>
      </c>
      <c r="CM181" s="417" t="str">
        <f t="shared" si="107"/>
        <v xml:space="preserve"> </v>
      </c>
      <c r="IS181" s="103">
        <v>65.900000000000006</v>
      </c>
    </row>
    <row r="182" spans="2:253" s="74" customFormat="1" ht="17.100000000000001" hidden="1" customHeight="1" x14ac:dyDescent="0.25">
      <c r="B182" s="504">
        <f>IF('KB Duct Parts'!$BL$14=1,'KB Duct Elbows'!AS20,0)</f>
        <v>0</v>
      </c>
      <c r="C182" s="525">
        <v>12516.45</v>
      </c>
      <c r="D182" s="526">
        <f t="shared" si="73"/>
        <v>12516.45</v>
      </c>
      <c r="E182" s="504" t="s">
        <v>873</v>
      </c>
      <c r="F182" s="508" t="str">
        <f t="shared" si="80"/>
        <v xml:space="preserve"> </v>
      </c>
      <c r="G182" s="509" t="s">
        <v>683</v>
      </c>
      <c r="H182" s="504" t="s">
        <v>923</v>
      </c>
      <c r="I182" s="1035" t="str">
        <f t="shared" si="110"/>
        <v>Gore Locked Segment</v>
      </c>
      <c r="J182" s="1036"/>
      <c r="K182" s="516" t="s">
        <v>881</v>
      </c>
      <c r="L182" s="521">
        <v>18</v>
      </c>
      <c r="M182" s="517" t="str">
        <f t="shared" si="105"/>
        <v>Y</v>
      </c>
      <c r="N182" s="514">
        <f t="shared" si="81"/>
        <v>128.69999999999999</v>
      </c>
      <c r="O182" s="518">
        <f t="shared" si="74"/>
        <v>0</v>
      </c>
      <c r="P182" s="680">
        <f>'KB Duct Parts'!$AE$3</f>
        <v>0</v>
      </c>
      <c r="Q182" s="681">
        <f t="shared" si="82"/>
        <v>0</v>
      </c>
      <c r="R182" s="682">
        <f t="shared" si="83"/>
        <v>0</v>
      </c>
      <c r="S182" s="716">
        <f t="shared" si="84"/>
        <v>0.35</v>
      </c>
      <c r="T182" s="679">
        <f t="shared" si="85"/>
        <v>0</v>
      </c>
      <c r="U182" s="679">
        <f t="shared" si="86"/>
        <v>0</v>
      </c>
      <c r="Y182" s="120"/>
      <c r="AE182" s="75"/>
      <c r="AF182" s="370">
        <v>18</v>
      </c>
      <c r="AG182" s="374">
        <v>16</v>
      </c>
      <c r="AH182" s="378">
        <v>14</v>
      </c>
      <c r="AI182" s="381">
        <v>12</v>
      </c>
      <c r="AJ182" s="386">
        <v>10</v>
      </c>
      <c r="AK182" s="391"/>
      <c r="AL182" s="386"/>
      <c r="AM182" s="363">
        <f t="shared" si="70"/>
        <v>1</v>
      </c>
      <c r="AN182" s="578">
        <v>128.69999999999999</v>
      </c>
      <c r="AO182" s="120">
        <f t="shared" si="87"/>
        <v>193.04999999999998</v>
      </c>
      <c r="AP182" s="120">
        <f t="shared" si="75"/>
        <v>225.22499999999997</v>
      </c>
      <c r="AQ182" s="120">
        <f t="shared" si="76"/>
        <v>257.39999999999998</v>
      </c>
      <c r="AR182" s="120">
        <f t="shared" si="77"/>
        <v>296.00999999999993</v>
      </c>
      <c r="AS182" s="120">
        <f t="shared" si="78"/>
        <v>0</v>
      </c>
      <c r="AT182" s="120">
        <f t="shared" si="79"/>
        <v>0</v>
      </c>
      <c r="AU182" s="74" t="s">
        <v>717</v>
      </c>
      <c r="AV182" s="115"/>
      <c r="AW182" s="395"/>
      <c r="AX182" s="571">
        <v>1.5</v>
      </c>
      <c r="AY182" s="572">
        <v>1.75</v>
      </c>
      <c r="AZ182" s="572">
        <v>2</v>
      </c>
      <c r="BA182" s="572">
        <v>2.2999999999999998</v>
      </c>
      <c r="BB182" s="573">
        <v>0</v>
      </c>
      <c r="BC182" s="395">
        <v>0</v>
      </c>
      <c r="BD182" s="115"/>
      <c r="BE182" s="115"/>
      <c r="BF182" s="115"/>
      <c r="BG182" s="115"/>
      <c r="BH182" s="115"/>
      <c r="BI182" s="115"/>
      <c r="BJ182" s="115"/>
      <c r="BK182" s="115"/>
      <c r="BQ182" s="74" t="str">
        <f t="shared" si="88"/>
        <v>12516.45-(16)</v>
      </c>
      <c r="BR182" s="120" t="str">
        <f t="shared" si="89"/>
        <v>45 deg Gored/Segemented El- 1D</v>
      </c>
      <c r="BS182" s="120">
        <f t="shared" si="90"/>
        <v>193.04999999999998</v>
      </c>
      <c r="BU182" s="74" t="str">
        <f t="shared" si="91"/>
        <v>12516.45-(14)</v>
      </c>
      <c r="BV182" s="120" t="str">
        <f t="shared" si="92"/>
        <v>45 deg Gored/Segemented El- 1D</v>
      </c>
      <c r="BW182" s="120">
        <f t="shared" si="93"/>
        <v>225.22499999999997</v>
      </c>
      <c r="BY182" s="74" t="str">
        <f t="shared" si="94"/>
        <v>12516.45-(12)</v>
      </c>
      <c r="BZ182" s="120" t="str">
        <f t="shared" si="95"/>
        <v>45 deg Gored/Segemented El- 1D</v>
      </c>
      <c r="CA182" s="120">
        <f t="shared" si="96"/>
        <v>257.39999999999998</v>
      </c>
      <c r="CC182" s="115" t="str">
        <f t="shared" si="97"/>
        <v>12516.45-(10)</v>
      </c>
      <c r="CD182" s="120" t="str">
        <f t="shared" si="98"/>
        <v>45 deg Gored/Segemented El- 1D</v>
      </c>
      <c r="CE182" s="417">
        <f t="shared" si="99"/>
        <v>296.00999999999993</v>
      </c>
      <c r="CF182" s="115"/>
      <c r="CG182" s="115" t="str">
        <f t="shared" si="100"/>
        <v xml:space="preserve"> </v>
      </c>
      <c r="CH182" s="120" t="str">
        <f t="shared" si="101"/>
        <v xml:space="preserve"> </v>
      </c>
      <c r="CI182" s="417" t="str">
        <f t="shared" si="102"/>
        <v xml:space="preserve"> </v>
      </c>
      <c r="CJ182" s="115"/>
      <c r="CK182" s="115" t="str">
        <f t="shared" si="103"/>
        <v xml:space="preserve"> </v>
      </c>
      <c r="CL182" s="120" t="str">
        <f t="shared" si="104"/>
        <v xml:space="preserve"> </v>
      </c>
      <c r="CM182" s="417" t="str">
        <f t="shared" si="107"/>
        <v xml:space="preserve"> </v>
      </c>
      <c r="IS182" s="103">
        <v>75.599999999999994</v>
      </c>
    </row>
    <row r="183" spans="2:253" s="74" customFormat="1" ht="17.100000000000001" hidden="1" customHeight="1" x14ac:dyDescent="0.25">
      <c r="B183" s="504">
        <f>IF('KB Duct Parts'!$BL$14=1,'KB Duct Elbows'!AS21,0)</f>
        <v>0</v>
      </c>
      <c r="C183" s="525">
        <v>12517.45</v>
      </c>
      <c r="D183" s="526">
        <f t="shared" si="73"/>
        <v>12517.45</v>
      </c>
      <c r="E183" s="504" t="s">
        <v>874</v>
      </c>
      <c r="F183" s="508" t="str">
        <f t="shared" si="80"/>
        <v xml:space="preserve"> </v>
      </c>
      <c r="G183" s="509" t="s">
        <v>683</v>
      </c>
      <c r="H183" s="504" t="s">
        <v>923</v>
      </c>
      <c r="I183" s="1035" t="str">
        <f t="shared" si="110"/>
        <v>Gore Locked Segment</v>
      </c>
      <c r="J183" s="1036"/>
      <c r="K183" s="516" t="s">
        <v>881</v>
      </c>
      <c r="L183" s="521">
        <v>18</v>
      </c>
      <c r="M183" s="517" t="str">
        <f t="shared" si="105"/>
        <v>Y</v>
      </c>
      <c r="N183" s="514">
        <f t="shared" si="81"/>
        <v>138.30000000000001</v>
      </c>
      <c r="O183" s="518">
        <f t="shared" si="74"/>
        <v>0</v>
      </c>
      <c r="P183" s="680">
        <f>'KB Duct Parts'!$AE$3</f>
        <v>0</v>
      </c>
      <c r="Q183" s="681">
        <f t="shared" si="82"/>
        <v>0</v>
      </c>
      <c r="R183" s="682">
        <f t="shared" si="83"/>
        <v>0</v>
      </c>
      <c r="S183" s="716">
        <f t="shared" si="84"/>
        <v>0.35</v>
      </c>
      <c r="T183" s="679">
        <f t="shared" si="85"/>
        <v>0</v>
      </c>
      <c r="U183" s="679">
        <f t="shared" si="86"/>
        <v>0</v>
      </c>
      <c r="Y183" s="120"/>
      <c r="AE183" s="76"/>
      <c r="AF183" s="370">
        <v>18</v>
      </c>
      <c r="AG183" s="374">
        <v>16</v>
      </c>
      <c r="AH183" s="378">
        <v>14</v>
      </c>
      <c r="AI183" s="381">
        <v>12</v>
      </c>
      <c r="AJ183" s="386">
        <v>10</v>
      </c>
      <c r="AK183" s="391"/>
      <c r="AL183" s="386"/>
      <c r="AM183" s="363">
        <f t="shared" si="70"/>
        <v>1</v>
      </c>
      <c r="AN183" s="578">
        <v>138.30000000000001</v>
      </c>
      <c r="AO183" s="120">
        <f t="shared" si="87"/>
        <v>207.45000000000002</v>
      </c>
      <c r="AP183" s="120">
        <f t="shared" si="75"/>
        <v>242.02500000000003</v>
      </c>
      <c r="AQ183" s="120">
        <f t="shared" si="76"/>
        <v>276.60000000000002</v>
      </c>
      <c r="AR183" s="120">
        <f t="shared" si="77"/>
        <v>318.08999999999997</v>
      </c>
      <c r="AS183" s="120">
        <f t="shared" si="78"/>
        <v>0</v>
      </c>
      <c r="AT183" s="120">
        <f t="shared" si="79"/>
        <v>0</v>
      </c>
      <c r="AU183" s="74" t="s">
        <v>717</v>
      </c>
      <c r="AV183" s="115"/>
      <c r="AW183" s="395"/>
      <c r="AX183" s="571">
        <v>1.5</v>
      </c>
      <c r="AY183" s="572">
        <v>1.75</v>
      </c>
      <c r="AZ183" s="572">
        <v>2</v>
      </c>
      <c r="BA183" s="572">
        <v>2.2999999999999998</v>
      </c>
      <c r="BB183" s="573">
        <v>0</v>
      </c>
      <c r="BC183" s="395">
        <v>0</v>
      </c>
      <c r="BD183" s="115"/>
      <c r="BE183" s="115"/>
      <c r="BF183" s="115"/>
      <c r="BG183" s="115"/>
      <c r="BH183" s="115"/>
      <c r="BI183" s="115"/>
      <c r="BJ183" s="115"/>
      <c r="BK183" s="115"/>
      <c r="BQ183" s="74" t="str">
        <f t="shared" si="88"/>
        <v>12517.45-(16)</v>
      </c>
      <c r="BR183" s="120" t="str">
        <f t="shared" si="89"/>
        <v>45 deg Gored/Segemented El- 1D</v>
      </c>
      <c r="BS183" s="120">
        <f t="shared" si="90"/>
        <v>207.45000000000002</v>
      </c>
      <c r="BU183" s="74" t="str">
        <f t="shared" si="91"/>
        <v>12517.45-(14)</v>
      </c>
      <c r="BV183" s="120" t="str">
        <f t="shared" si="92"/>
        <v>45 deg Gored/Segemented El- 1D</v>
      </c>
      <c r="BW183" s="120">
        <f t="shared" si="93"/>
        <v>242.02500000000003</v>
      </c>
      <c r="BY183" s="74" t="str">
        <f t="shared" si="94"/>
        <v>12517.45-(12)</v>
      </c>
      <c r="BZ183" s="120" t="str">
        <f t="shared" si="95"/>
        <v>45 deg Gored/Segemented El- 1D</v>
      </c>
      <c r="CA183" s="120">
        <f t="shared" si="96"/>
        <v>276.60000000000002</v>
      </c>
      <c r="CC183" s="115" t="str">
        <f t="shared" si="97"/>
        <v>12517.45-(10)</v>
      </c>
      <c r="CD183" s="120" t="str">
        <f t="shared" si="98"/>
        <v>45 deg Gored/Segemented El- 1D</v>
      </c>
      <c r="CE183" s="417">
        <f t="shared" si="99"/>
        <v>318.08999999999997</v>
      </c>
      <c r="CF183" s="115"/>
      <c r="CG183" s="115" t="str">
        <f t="shared" si="100"/>
        <v xml:space="preserve"> </v>
      </c>
      <c r="CH183" s="120" t="str">
        <f t="shared" si="101"/>
        <v xml:space="preserve"> </v>
      </c>
      <c r="CI183" s="417" t="str">
        <f t="shared" si="102"/>
        <v xml:space="preserve"> </v>
      </c>
      <c r="CJ183" s="115"/>
      <c r="CK183" s="115" t="str">
        <f t="shared" si="103"/>
        <v xml:space="preserve"> </v>
      </c>
      <c r="CL183" s="120" t="str">
        <f t="shared" si="104"/>
        <v xml:space="preserve"> </v>
      </c>
      <c r="CM183" s="417" t="str">
        <f t="shared" si="107"/>
        <v xml:space="preserve"> </v>
      </c>
      <c r="IS183" s="103">
        <v>81.2</v>
      </c>
    </row>
    <row r="184" spans="2:253" s="74" customFormat="1" ht="17.100000000000001" hidden="1" customHeight="1" x14ac:dyDescent="0.25">
      <c r="B184" s="504">
        <f>IF('KB Duct Parts'!$BL$14=1,'KB Duct Elbows'!AS22,0)</f>
        <v>0</v>
      </c>
      <c r="C184" s="525">
        <v>12518.45</v>
      </c>
      <c r="D184" s="526">
        <f t="shared" si="73"/>
        <v>12518.45</v>
      </c>
      <c r="E184" s="504" t="s">
        <v>875</v>
      </c>
      <c r="F184" s="508" t="str">
        <f t="shared" si="80"/>
        <v xml:space="preserve"> </v>
      </c>
      <c r="G184" s="509" t="s">
        <v>683</v>
      </c>
      <c r="H184" s="504" t="s">
        <v>923</v>
      </c>
      <c r="I184" s="1035" t="str">
        <f t="shared" si="110"/>
        <v>Gore Locked Segment</v>
      </c>
      <c r="J184" s="1036"/>
      <c r="K184" s="516" t="s">
        <v>881</v>
      </c>
      <c r="L184" s="521">
        <v>18</v>
      </c>
      <c r="M184" s="517" t="str">
        <f t="shared" si="105"/>
        <v>Y</v>
      </c>
      <c r="N184" s="514">
        <f t="shared" si="81"/>
        <v>148.1</v>
      </c>
      <c r="O184" s="518">
        <f t="shared" si="74"/>
        <v>0</v>
      </c>
      <c r="P184" s="680">
        <f>'KB Duct Parts'!$AE$3</f>
        <v>0</v>
      </c>
      <c r="Q184" s="681">
        <f t="shared" si="82"/>
        <v>0</v>
      </c>
      <c r="R184" s="682">
        <f t="shared" si="83"/>
        <v>0</v>
      </c>
      <c r="S184" s="716">
        <f t="shared" si="84"/>
        <v>0.35</v>
      </c>
      <c r="T184" s="679">
        <f t="shared" si="85"/>
        <v>0</v>
      </c>
      <c r="U184" s="679">
        <f t="shared" si="86"/>
        <v>0</v>
      </c>
      <c r="Y184" s="120"/>
      <c r="AE184" s="75"/>
      <c r="AF184" s="370">
        <v>18</v>
      </c>
      <c r="AG184" s="374">
        <v>16</v>
      </c>
      <c r="AH184" s="378">
        <v>14</v>
      </c>
      <c r="AI184" s="381">
        <v>12</v>
      </c>
      <c r="AJ184" s="386">
        <v>10</v>
      </c>
      <c r="AK184" s="391"/>
      <c r="AL184" s="386"/>
      <c r="AM184" s="363">
        <f t="shared" si="70"/>
        <v>1</v>
      </c>
      <c r="AN184" s="578">
        <v>148.1</v>
      </c>
      <c r="AO184" s="120">
        <f t="shared" si="87"/>
        <v>222.14999999999998</v>
      </c>
      <c r="AP184" s="120">
        <f t="shared" si="75"/>
        <v>259.17500000000001</v>
      </c>
      <c r="AQ184" s="120">
        <f t="shared" si="76"/>
        <v>296.2</v>
      </c>
      <c r="AR184" s="120">
        <f t="shared" si="77"/>
        <v>340.62999999999994</v>
      </c>
      <c r="AS184" s="120">
        <f t="shared" si="78"/>
        <v>0</v>
      </c>
      <c r="AT184" s="120">
        <f t="shared" si="79"/>
        <v>0</v>
      </c>
      <c r="AU184" s="74" t="s">
        <v>717</v>
      </c>
      <c r="AV184" s="115"/>
      <c r="AW184" s="395"/>
      <c r="AX184" s="571">
        <v>1.5</v>
      </c>
      <c r="AY184" s="572">
        <v>1.75</v>
      </c>
      <c r="AZ184" s="572">
        <v>2</v>
      </c>
      <c r="BA184" s="572">
        <v>2.2999999999999998</v>
      </c>
      <c r="BB184" s="573">
        <v>0</v>
      </c>
      <c r="BC184" s="395">
        <v>0</v>
      </c>
      <c r="BD184" s="115"/>
      <c r="BE184" s="115"/>
      <c r="BF184" s="115"/>
      <c r="BG184" s="115"/>
      <c r="BH184" s="115"/>
      <c r="BI184" s="115"/>
      <c r="BJ184" s="115"/>
      <c r="BK184" s="115"/>
      <c r="BQ184" s="74" t="str">
        <f t="shared" si="88"/>
        <v>12518.45-(16)</v>
      </c>
      <c r="BR184" s="120" t="str">
        <f t="shared" si="89"/>
        <v>45 deg Gored/Segemented El- 1D</v>
      </c>
      <c r="BS184" s="120">
        <f t="shared" si="90"/>
        <v>222.14999999999998</v>
      </c>
      <c r="BU184" s="74" t="str">
        <f t="shared" si="91"/>
        <v>12518.45-(14)</v>
      </c>
      <c r="BV184" s="120" t="str">
        <f t="shared" si="92"/>
        <v>45 deg Gored/Segemented El- 1D</v>
      </c>
      <c r="BW184" s="120">
        <f t="shared" si="93"/>
        <v>259.17500000000001</v>
      </c>
      <c r="BY184" s="74" t="str">
        <f t="shared" si="94"/>
        <v>12518.45-(12)</v>
      </c>
      <c r="BZ184" s="120" t="str">
        <f t="shared" si="95"/>
        <v>45 deg Gored/Segemented El- 1D</v>
      </c>
      <c r="CA184" s="120">
        <f t="shared" si="96"/>
        <v>296.2</v>
      </c>
      <c r="CC184" s="115" t="str">
        <f t="shared" si="97"/>
        <v>12518.45-(10)</v>
      </c>
      <c r="CD184" s="120" t="str">
        <f t="shared" si="98"/>
        <v>45 deg Gored/Segemented El- 1D</v>
      </c>
      <c r="CE184" s="417">
        <f t="shared" si="99"/>
        <v>340.62999999999994</v>
      </c>
      <c r="CF184" s="115"/>
      <c r="CG184" s="115" t="str">
        <f t="shared" si="100"/>
        <v xml:space="preserve"> </v>
      </c>
      <c r="CH184" s="120" t="str">
        <f t="shared" si="101"/>
        <v xml:space="preserve"> </v>
      </c>
      <c r="CI184" s="417" t="str">
        <f t="shared" si="102"/>
        <v xml:space="preserve"> </v>
      </c>
      <c r="CJ184" s="115"/>
      <c r="CK184" s="115" t="str">
        <f t="shared" si="103"/>
        <v xml:space="preserve"> </v>
      </c>
      <c r="CL184" s="120" t="str">
        <f t="shared" si="104"/>
        <v xml:space="preserve"> </v>
      </c>
      <c r="CM184" s="417" t="str">
        <f t="shared" si="107"/>
        <v xml:space="preserve"> </v>
      </c>
      <c r="IS184" s="103">
        <v>86.9</v>
      </c>
    </row>
    <row r="185" spans="2:253" s="74" customFormat="1" ht="17.100000000000001" hidden="1" customHeight="1" x14ac:dyDescent="0.25">
      <c r="B185" s="504">
        <f>IF('KB Duct Parts'!$BL$14=1,'KB Duct Elbows'!AS23,0)</f>
        <v>0</v>
      </c>
      <c r="C185" s="525">
        <v>12519.45</v>
      </c>
      <c r="D185" s="526">
        <f t="shared" si="73"/>
        <v>12519.45</v>
      </c>
      <c r="E185" s="504" t="s">
        <v>876</v>
      </c>
      <c r="F185" s="508" t="str">
        <f t="shared" si="80"/>
        <v xml:space="preserve"> </v>
      </c>
      <c r="G185" s="509" t="s">
        <v>683</v>
      </c>
      <c r="H185" s="504" t="s">
        <v>923</v>
      </c>
      <c r="I185" s="1035" t="str">
        <f t="shared" si="110"/>
        <v>Gore Locked Segment</v>
      </c>
      <c r="J185" s="1036"/>
      <c r="K185" s="516" t="s">
        <v>881</v>
      </c>
      <c r="L185" s="521">
        <v>18</v>
      </c>
      <c r="M185" s="517" t="str">
        <f t="shared" si="105"/>
        <v>Y</v>
      </c>
      <c r="N185" s="514">
        <f t="shared" si="81"/>
        <v>162.5</v>
      </c>
      <c r="O185" s="518">
        <f t="shared" si="74"/>
        <v>0</v>
      </c>
      <c r="P185" s="680">
        <f>'KB Duct Parts'!$AE$3</f>
        <v>0</v>
      </c>
      <c r="Q185" s="681">
        <f t="shared" si="82"/>
        <v>0</v>
      </c>
      <c r="R185" s="682">
        <f t="shared" si="83"/>
        <v>0</v>
      </c>
      <c r="S185" s="716">
        <f t="shared" si="84"/>
        <v>0.35</v>
      </c>
      <c r="T185" s="679">
        <f t="shared" si="85"/>
        <v>0</v>
      </c>
      <c r="U185" s="679">
        <f t="shared" si="86"/>
        <v>0</v>
      </c>
      <c r="Y185" s="120"/>
      <c r="AE185" s="75"/>
      <c r="AF185" s="370">
        <v>18</v>
      </c>
      <c r="AG185" s="374">
        <v>16</v>
      </c>
      <c r="AH185" s="378">
        <v>14</v>
      </c>
      <c r="AI185" s="381">
        <v>12</v>
      </c>
      <c r="AJ185" s="386">
        <v>10</v>
      </c>
      <c r="AK185" s="391"/>
      <c r="AL185" s="386"/>
      <c r="AM185" s="363">
        <f t="shared" si="70"/>
        <v>1</v>
      </c>
      <c r="AN185" s="578">
        <v>162.5</v>
      </c>
      <c r="AO185" s="120">
        <f t="shared" si="87"/>
        <v>243.75</v>
      </c>
      <c r="AP185" s="120">
        <f t="shared" si="75"/>
        <v>284.375</v>
      </c>
      <c r="AQ185" s="120">
        <f t="shared" si="76"/>
        <v>325</v>
      </c>
      <c r="AR185" s="120">
        <f t="shared" si="77"/>
        <v>373.74999999999994</v>
      </c>
      <c r="AS185" s="120">
        <f t="shared" si="78"/>
        <v>0</v>
      </c>
      <c r="AT185" s="120">
        <f t="shared" si="79"/>
        <v>0</v>
      </c>
      <c r="AU185" s="74" t="s">
        <v>717</v>
      </c>
      <c r="AV185" s="115"/>
      <c r="AW185" s="395"/>
      <c r="AX185" s="571">
        <v>1.5</v>
      </c>
      <c r="AY185" s="572">
        <v>1.75</v>
      </c>
      <c r="AZ185" s="572">
        <v>2</v>
      </c>
      <c r="BA185" s="572">
        <v>2.2999999999999998</v>
      </c>
      <c r="BB185" s="573">
        <v>0</v>
      </c>
      <c r="BC185" s="395">
        <v>0</v>
      </c>
      <c r="BD185" s="115"/>
      <c r="BE185" s="115"/>
      <c r="BF185" s="115"/>
      <c r="BG185" s="115"/>
      <c r="BH185" s="115"/>
      <c r="BI185" s="115"/>
      <c r="BJ185" s="115"/>
      <c r="BK185" s="115"/>
      <c r="BQ185" s="74" t="str">
        <f t="shared" si="88"/>
        <v>12519.45-(16)</v>
      </c>
      <c r="BR185" s="120" t="str">
        <f t="shared" si="89"/>
        <v>45 deg Gored/Segemented El- 1D</v>
      </c>
      <c r="BS185" s="120">
        <f t="shared" si="90"/>
        <v>243.75</v>
      </c>
      <c r="BU185" s="74" t="str">
        <f t="shared" si="91"/>
        <v>12519.45-(14)</v>
      </c>
      <c r="BV185" s="120" t="str">
        <f t="shared" si="92"/>
        <v>45 deg Gored/Segemented El- 1D</v>
      </c>
      <c r="BW185" s="120">
        <f t="shared" si="93"/>
        <v>284.375</v>
      </c>
      <c r="BY185" s="74" t="str">
        <f t="shared" si="94"/>
        <v>12519.45-(12)</v>
      </c>
      <c r="BZ185" s="120" t="str">
        <f t="shared" si="95"/>
        <v>45 deg Gored/Segemented El- 1D</v>
      </c>
      <c r="CA185" s="120">
        <f t="shared" si="96"/>
        <v>325</v>
      </c>
      <c r="CC185" s="115" t="str">
        <f t="shared" si="97"/>
        <v>12519.45-(10)</v>
      </c>
      <c r="CD185" s="120" t="str">
        <f t="shared" si="98"/>
        <v>45 deg Gored/Segemented El- 1D</v>
      </c>
      <c r="CE185" s="417">
        <f t="shared" si="99"/>
        <v>373.74999999999994</v>
      </c>
      <c r="CF185" s="115"/>
      <c r="CG185" s="115" t="str">
        <f t="shared" si="100"/>
        <v xml:space="preserve"> </v>
      </c>
      <c r="CH185" s="120" t="str">
        <f t="shared" si="101"/>
        <v xml:space="preserve"> </v>
      </c>
      <c r="CI185" s="417" t="str">
        <f t="shared" si="102"/>
        <v xml:space="preserve"> </v>
      </c>
      <c r="CJ185" s="115"/>
      <c r="CK185" s="115" t="str">
        <f t="shared" si="103"/>
        <v xml:space="preserve"> </v>
      </c>
      <c r="CL185" s="120" t="str">
        <f t="shared" si="104"/>
        <v xml:space="preserve"> </v>
      </c>
      <c r="CM185" s="417" t="str">
        <f t="shared" si="107"/>
        <v xml:space="preserve"> </v>
      </c>
      <c r="IS185" s="103">
        <v>95.4</v>
      </c>
    </row>
    <row r="186" spans="2:253" s="74" customFormat="1" ht="17.100000000000001" hidden="1" customHeight="1" x14ac:dyDescent="0.25">
      <c r="B186" s="504">
        <f>IF('KB Duct Parts'!$BL$14=1,'KB Duct Elbows'!AS24,0)</f>
        <v>0</v>
      </c>
      <c r="C186" s="525">
        <v>12520.45</v>
      </c>
      <c r="D186" s="526">
        <f t="shared" si="73"/>
        <v>12520.45</v>
      </c>
      <c r="E186" s="504" t="s">
        <v>877</v>
      </c>
      <c r="F186" s="508" t="str">
        <f t="shared" si="80"/>
        <v xml:space="preserve"> </v>
      </c>
      <c r="G186" s="509" t="s">
        <v>683</v>
      </c>
      <c r="H186" s="504" t="s">
        <v>923</v>
      </c>
      <c r="I186" s="1035" t="str">
        <f t="shared" si="110"/>
        <v>Gore Locked Segment</v>
      </c>
      <c r="J186" s="1036"/>
      <c r="K186" s="516" t="s">
        <v>881</v>
      </c>
      <c r="L186" s="521">
        <v>18</v>
      </c>
      <c r="M186" s="517" t="str">
        <f t="shared" si="105"/>
        <v>Y</v>
      </c>
      <c r="N186" s="514">
        <f t="shared" si="81"/>
        <v>176.9</v>
      </c>
      <c r="O186" s="518">
        <f t="shared" si="74"/>
        <v>0</v>
      </c>
      <c r="P186" s="680">
        <f>'KB Duct Parts'!$AE$3</f>
        <v>0</v>
      </c>
      <c r="Q186" s="681">
        <f t="shared" si="82"/>
        <v>0</v>
      </c>
      <c r="R186" s="682">
        <f t="shared" si="83"/>
        <v>0</v>
      </c>
      <c r="S186" s="716">
        <f t="shared" si="84"/>
        <v>0.35</v>
      </c>
      <c r="T186" s="679">
        <f t="shared" si="85"/>
        <v>0</v>
      </c>
      <c r="U186" s="679">
        <f t="shared" si="86"/>
        <v>0</v>
      </c>
      <c r="Y186" s="120"/>
      <c r="AE186" s="75"/>
      <c r="AF186" s="370">
        <v>18</v>
      </c>
      <c r="AG186" s="374">
        <v>16</v>
      </c>
      <c r="AH186" s="378">
        <v>14</v>
      </c>
      <c r="AI186" s="381">
        <v>12</v>
      </c>
      <c r="AJ186" s="386">
        <v>10</v>
      </c>
      <c r="AK186" s="391"/>
      <c r="AL186" s="386"/>
      <c r="AM186" s="363">
        <f t="shared" si="70"/>
        <v>1</v>
      </c>
      <c r="AN186" s="578">
        <v>176.9</v>
      </c>
      <c r="AO186" s="120">
        <f t="shared" si="87"/>
        <v>265.35000000000002</v>
      </c>
      <c r="AP186" s="120">
        <f t="shared" si="75"/>
        <v>309.57499999999999</v>
      </c>
      <c r="AQ186" s="120">
        <f t="shared" si="76"/>
        <v>353.8</v>
      </c>
      <c r="AR186" s="120">
        <f t="shared" si="77"/>
        <v>406.87</v>
      </c>
      <c r="AS186" s="120">
        <f t="shared" si="78"/>
        <v>0</v>
      </c>
      <c r="AT186" s="120">
        <f t="shared" si="79"/>
        <v>0</v>
      </c>
      <c r="AU186" s="74" t="s">
        <v>717</v>
      </c>
      <c r="AV186" s="115"/>
      <c r="AW186" s="395"/>
      <c r="AX186" s="571">
        <v>1.5</v>
      </c>
      <c r="AY186" s="572">
        <v>1.75</v>
      </c>
      <c r="AZ186" s="572">
        <v>2</v>
      </c>
      <c r="BA186" s="572">
        <v>2.2999999999999998</v>
      </c>
      <c r="BB186" s="573">
        <v>0</v>
      </c>
      <c r="BC186" s="395">
        <v>0</v>
      </c>
      <c r="BD186" s="115"/>
      <c r="BE186" s="115"/>
      <c r="BF186" s="115"/>
      <c r="BG186" s="115"/>
      <c r="BH186" s="115"/>
      <c r="BI186" s="115"/>
      <c r="BJ186" s="115"/>
      <c r="BK186" s="115"/>
      <c r="BQ186" s="74" t="str">
        <f t="shared" si="88"/>
        <v>12520.45-(16)</v>
      </c>
      <c r="BR186" s="120" t="str">
        <f t="shared" si="89"/>
        <v>45 deg Gored/Segemented El- 1D</v>
      </c>
      <c r="BS186" s="120">
        <f t="shared" si="90"/>
        <v>265.35000000000002</v>
      </c>
      <c r="BU186" s="74" t="str">
        <f t="shared" si="91"/>
        <v>12520.45-(14)</v>
      </c>
      <c r="BV186" s="120" t="str">
        <f t="shared" si="92"/>
        <v>45 deg Gored/Segemented El- 1D</v>
      </c>
      <c r="BW186" s="120">
        <f t="shared" si="93"/>
        <v>309.57499999999999</v>
      </c>
      <c r="BY186" s="74" t="str">
        <f t="shared" si="94"/>
        <v>12520.45-(12)</v>
      </c>
      <c r="BZ186" s="120" t="str">
        <f t="shared" si="95"/>
        <v>45 deg Gored/Segemented El- 1D</v>
      </c>
      <c r="CA186" s="120">
        <f t="shared" si="96"/>
        <v>353.8</v>
      </c>
      <c r="CC186" s="115" t="str">
        <f t="shared" si="97"/>
        <v>12520.45-(10)</v>
      </c>
      <c r="CD186" s="120" t="str">
        <f t="shared" si="98"/>
        <v>45 deg Gored/Segemented El- 1D</v>
      </c>
      <c r="CE186" s="417">
        <f t="shared" si="99"/>
        <v>406.87</v>
      </c>
      <c r="CF186" s="115"/>
      <c r="CG186" s="115" t="str">
        <f t="shared" si="100"/>
        <v xml:space="preserve"> </v>
      </c>
      <c r="CH186" s="120" t="str">
        <f t="shared" si="101"/>
        <v xml:space="preserve"> </v>
      </c>
      <c r="CI186" s="417" t="str">
        <f t="shared" si="102"/>
        <v xml:space="preserve"> </v>
      </c>
      <c r="CJ186" s="115"/>
      <c r="CK186" s="115" t="str">
        <f t="shared" si="103"/>
        <v xml:space="preserve"> </v>
      </c>
      <c r="CL186" s="120" t="str">
        <f t="shared" si="104"/>
        <v xml:space="preserve"> </v>
      </c>
      <c r="CM186" s="417" t="str">
        <f t="shared" si="107"/>
        <v xml:space="preserve"> </v>
      </c>
      <c r="IS186" s="103">
        <v>103.9</v>
      </c>
    </row>
    <row r="187" spans="2:253" s="74" customFormat="1" ht="17.100000000000001" hidden="1" customHeight="1" x14ac:dyDescent="0.25">
      <c r="B187" s="504">
        <f>IF('KB Duct Parts'!$BL$14=1,'KB Duct Elbows'!AS25,0)</f>
        <v>0</v>
      </c>
      <c r="C187" s="525">
        <v>12522.45</v>
      </c>
      <c r="D187" s="526">
        <f t="shared" si="73"/>
        <v>12522.45</v>
      </c>
      <c r="E187" s="504" t="s">
        <v>878</v>
      </c>
      <c r="F187" s="508" t="str">
        <f t="shared" si="80"/>
        <v xml:space="preserve"> </v>
      </c>
      <c r="G187" s="509" t="s">
        <v>683</v>
      </c>
      <c r="H187" s="504" t="s">
        <v>923</v>
      </c>
      <c r="I187" s="1035" t="str">
        <f t="shared" si="110"/>
        <v>Gore Locked Segment</v>
      </c>
      <c r="J187" s="1036"/>
      <c r="K187" s="516" t="s">
        <v>881</v>
      </c>
      <c r="L187" s="521">
        <v>18</v>
      </c>
      <c r="M187" s="517" t="str">
        <f t="shared" si="105"/>
        <v>Y</v>
      </c>
      <c r="N187" s="514">
        <f t="shared" si="81"/>
        <v>202.9</v>
      </c>
      <c r="O187" s="518">
        <f t="shared" si="74"/>
        <v>0</v>
      </c>
      <c r="P187" s="680">
        <f>'KB Duct Parts'!$AE$3</f>
        <v>0</v>
      </c>
      <c r="Q187" s="681">
        <f t="shared" si="82"/>
        <v>0</v>
      </c>
      <c r="R187" s="682">
        <f t="shared" si="83"/>
        <v>0</v>
      </c>
      <c r="S187" s="716">
        <f t="shared" si="84"/>
        <v>0.35</v>
      </c>
      <c r="T187" s="679">
        <f t="shared" si="85"/>
        <v>0</v>
      </c>
      <c r="U187" s="679">
        <f t="shared" si="86"/>
        <v>0</v>
      </c>
      <c r="Y187" s="120"/>
      <c r="AE187" s="75"/>
      <c r="AF187" s="370">
        <v>18</v>
      </c>
      <c r="AG187" s="374">
        <v>16</v>
      </c>
      <c r="AH187" s="378">
        <v>14</v>
      </c>
      <c r="AI187" s="381">
        <v>12</v>
      </c>
      <c r="AJ187" s="386">
        <v>10</v>
      </c>
      <c r="AK187" s="391"/>
      <c r="AL187" s="386"/>
      <c r="AM187" s="363">
        <f t="shared" si="70"/>
        <v>1</v>
      </c>
      <c r="AN187" s="578">
        <v>202.9</v>
      </c>
      <c r="AO187" s="120">
        <f t="shared" si="87"/>
        <v>304.35000000000002</v>
      </c>
      <c r="AP187" s="120">
        <f t="shared" si="75"/>
        <v>355.07499999999999</v>
      </c>
      <c r="AQ187" s="120">
        <f t="shared" si="76"/>
        <v>405.8</v>
      </c>
      <c r="AR187" s="120">
        <f t="shared" si="77"/>
        <v>466.66999999999996</v>
      </c>
      <c r="AS187" s="120">
        <f t="shared" si="78"/>
        <v>0</v>
      </c>
      <c r="AT187" s="120">
        <f t="shared" si="79"/>
        <v>0</v>
      </c>
      <c r="AU187" s="74" t="s">
        <v>717</v>
      </c>
      <c r="AV187" s="115"/>
      <c r="AW187" s="395"/>
      <c r="AX187" s="571">
        <v>1.5</v>
      </c>
      <c r="AY187" s="572">
        <v>1.75</v>
      </c>
      <c r="AZ187" s="572">
        <v>2</v>
      </c>
      <c r="BA187" s="572">
        <v>2.2999999999999998</v>
      </c>
      <c r="BB187" s="573">
        <v>0</v>
      </c>
      <c r="BC187" s="395">
        <v>0</v>
      </c>
      <c r="BD187" s="115"/>
      <c r="BE187" s="115"/>
      <c r="BF187" s="115"/>
      <c r="BG187" s="115"/>
      <c r="BH187" s="115"/>
      <c r="BI187" s="115"/>
      <c r="BJ187" s="115"/>
      <c r="BK187" s="115"/>
      <c r="BQ187" s="74" t="str">
        <f t="shared" si="88"/>
        <v>12522.45-(16)</v>
      </c>
      <c r="BR187" s="120" t="str">
        <f t="shared" si="89"/>
        <v>45 deg Gored/Segemented El- 1D</v>
      </c>
      <c r="BS187" s="120">
        <f t="shared" si="90"/>
        <v>304.35000000000002</v>
      </c>
      <c r="BU187" s="74" t="str">
        <f t="shared" si="91"/>
        <v>12522.45-(14)</v>
      </c>
      <c r="BV187" s="120" t="str">
        <f t="shared" si="92"/>
        <v>45 deg Gored/Segemented El- 1D</v>
      </c>
      <c r="BW187" s="120">
        <f t="shared" si="93"/>
        <v>355.07499999999999</v>
      </c>
      <c r="BY187" s="74" t="str">
        <f t="shared" si="94"/>
        <v>12522.45-(12)</v>
      </c>
      <c r="BZ187" s="120" t="str">
        <f t="shared" si="95"/>
        <v>45 deg Gored/Segemented El- 1D</v>
      </c>
      <c r="CA187" s="120">
        <f t="shared" si="96"/>
        <v>405.8</v>
      </c>
      <c r="CC187" s="115" t="str">
        <f t="shared" si="97"/>
        <v>12522.45-(10)</v>
      </c>
      <c r="CD187" s="120" t="str">
        <f t="shared" si="98"/>
        <v>45 deg Gored/Segemented El- 1D</v>
      </c>
      <c r="CE187" s="417">
        <f t="shared" si="99"/>
        <v>466.66999999999996</v>
      </c>
      <c r="CF187" s="115"/>
      <c r="CG187" s="115" t="str">
        <f t="shared" si="100"/>
        <v xml:space="preserve"> </v>
      </c>
      <c r="CH187" s="120" t="str">
        <f t="shared" si="101"/>
        <v xml:space="preserve"> </v>
      </c>
      <c r="CI187" s="417" t="str">
        <f t="shared" si="102"/>
        <v xml:space="preserve"> </v>
      </c>
      <c r="CJ187" s="115"/>
      <c r="CK187" s="115" t="str">
        <f t="shared" si="103"/>
        <v xml:space="preserve"> </v>
      </c>
      <c r="CL187" s="120" t="str">
        <f t="shared" si="104"/>
        <v xml:space="preserve"> </v>
      </c>
      <c r="CM187" s="417" t="str">
        <f t="shared" si="107"/>
        <v xml:space="preserve"> </v>
      </c>
      <c r="IS187" s="103">
        <v>119.2</v>
      </c>
    </row>
    <row r="188" spans="2:253" s="74" customFormat="1" ht="17.100000000000001" hidden="1" customHeight="1" x14ac:dyDescent="0.25">
      <c r="B188" s="504">
        <f>IF('KB Duct Parts'!$BL$14=1,'KB Duct Elbows'!AS26,0)</f>
        <v>0</v>
      </c>
      <c r="C188" s="525">
        <v>12524.45</v>
      </c>
      <c r="D188" s="526">
        <f t="shared" si="73"/>
        <v>12524.45</v>
      </c>
      <c r="E188" s="504" t="s">
        <v>1338</v>
      </c>
      <c r="F188" s="508" t="str">
        <f t="shared" si="80"/>
        <v xml:space="preserve"> </v>
      </c>
      <c r="G188" s="509" t="s">
        <v>683</v>
      </c>
      <c r="H188" s="504" t="s">
        <v>923</v>
      </c>
      <c r="I188" s="1035" t="str">
        <f t="shared" si="110"/>
        <v>Gore Locked Segment</v>
      </c>
      <c r="J188" s="1036"/>
      <c r="K188" s="516" t="s">
        <v>881</v>
      </c>
      <c r="L188" s="521">
        <v>18</v>
      </c>
      <c r="M188" s="517" t="str">
        <f t="shared" si="105"/>
        <v>Y</v>
      </c>
      <c r="N188" s="514">
        <f t="shared" si="81"/>
        <v>234.3</v>
      </c>
      <c r="O188" s="518">
        <f t="shared" si="74"/>
        <v>0</v>
      </c>
      <c r="P188" s="680">
        <f>'KB Duct Parts'!$AE$3</f>
        <v>0</v>
      </c>
      <c r="Q188" s="681">
        <f t="shared" si="82"/>
        <v>0</v>
      </c>
      <c r="R188" s="682">
        <f t="shared" si="83"/>
        <v>0</v>
      </c>
      <c r="S188" s="716">
        <f t="shared" si="84"/>
        <v>0.35</v>
      </c>
      <c r="T188" s="679">
        <f t="shared" si="85"/>
        <v>0</v>
      </c>
      <c r="U188" s="679">
        <f t="shared" si="86"/>
        <v>0</v>
      </c>
      <c r="Y188" s="120"/>
      <c r="AE188" s="75"/>
      <c r="AF188" s="370">
        <v>18</v>
      </c>
      <c r="AG188" s="374">
        <v>16</v>
      </c>
      <c r="AH188" s="378">
        <v>14</v>
      </c>
      <c r="AI188" s="381">
        <v>12</v>
      </c>
      <c r="AJ188" s="386">
        <v>10</v>
      </c>
      <c r="AK188" s="391"/>
      <c r="AL188" s="386"/>
      <c r="AM188" s="363">
        <f t="shared" si="70"/>
        <v>1</v>
      </c>
      <c r="AN188" s="578">
        <v>234.3</v>
      </c>
      <c r="AO188" s="120">
        <f t="shared" si="87"/>
        <v>351.45000000000005</v>
      </c>
      <c r="AP188" s="120">
        <f t="shared" si="75"/>
        <v>410.02500000000003</v>
      </c>
      <c r="AQ188" s="120">
        <f t="shared" si="76"/>
        <v>468.6</v>
      </c>
      <c r="AR188" s="120">
        <f t="shared" si="77"/>
        <v>538.89</v>
      </c>
      <c r="AS188" s="120">
        <f t="shared" si="78"/>
        <v>0</v>
      </c>
      <c r="AT188" s="120">
        <f t="shared" si="79"/>
        <v>0</v>
      </c>
      <c r="AU188" s="74" t="s">
        <v>717</v>
      </c>
      <c r="AV188" s="115"/>
      <c r="AW188" s="395"/>
      <c r="AX188" s="571">
        <v>1.5</v>
      </c>
      <c r="AY188" s="572">
        <v>1.75</v>
      </c>
      <c r="AZ188" s="572">
        <v>2</v>
      </c>
      <c r="BA188" s="572">
        <v>2.2999999999999998</v>
      </c>
      <c r="BB188" s="573">
        <v>0</v>
      </c>
      <c r="BC188" s="395">
        <v>0</v>
      </c>
      <c r="BD188" s="115"/>
      <c r="BE188" s="115"/>
      <c r="BF188" s="115"/>
      <c r="BG188" s="115"/>
      <c r="BH188" s="115"/>
      <c r="BI188" s="115"/>
      <c r="BJ188" s="115"/>
      <c r="BK188" s="115"/>
      <c r="BQ188" s="74" t="str">
        <f t="shared" si="88"/>
        <v>12524.45-(16)</v>
      </c>
      <c r="BR188" s="120" t="str">
        <f t="shared" si="89"/>
        <v>45 deg Gored/Segemented El- 1D</v>
      </c>
      <c r="BS188" s="120">
        <f t="shared" si="90"/>
        <v>351.45000000000005</v>
      </c>
      <c r="BU188" s="74" t="str">
        <f t="shared" si="91"/>
        <v>12524.45-(14)</v>
      </c>
      <c r="BV188" s="120" t="str">
        <f t="shared" si="92"/>
        <v>45 deg Gored/Segemented El- 1D</v>
      </c>
      <c r="BW188" s="120">
        <f t="shared" si="93"/>
        <v>410.02500000000003</v>
      </c>
      <c r="BY188" s="74" t="str">
        <f t="shared" si="94"/>
        <v>12524.45-(12)</v>
      </c>
      <c r="BZ188" s="120" t="str">
        <f t="shared" si="95"/>
        <v>45 deg Gored/Segemented El- 1D</v>
      </c>
      <c r="CA188" s="120">
        <f t="shared" si="96"/>
        <v>468.6</v>
      </c>
      <c r="CC188" s="115" t="str">
        <f t="shared" si="97"/>
        <v>12524.45-(10)</v>
      </c>
      <c r="CD188" s="120" t="str">
        <f t="shared" si="98"/>
        <v>45 deg Gored/Segemented El- 1D</v>
      </c>
      <c r="CE188" s="417">
        <f t="shared" si="99"/>
        <v>538.89</v>
      </c>
      <c r="CF188" s="115"/>
      <c r="CG188" s="115" t="str">
        <f t="shared" si="100"/>
        <v xml:space="preserve"> </v>
      </c>
      <c r="CH188" s="120" t="str">
        <f t="shared" si="101"/>
        <v xml:space="preserve"> </v>
      </c>
      <c r="CI188" s="417" t="str">
        <f t="shared" si="102"/>
        <v xml:space="preserve"> </v>
      </c>
      <c r="CJ188" s="115"/>
      <c r="CK188" s="115" t="str">
        <f t="shared" si="103"/>
        <v xml:space="preserve"> </v>
      </c>
      <c r="CL188" s="120" t="str">
        <f t="shared" si="104"/>
        <v xml:space="preserve"> </v>
      </c>
      <c r="CM188" s="417" t="str">
        <f t="shared" si="107"/>
        <v xml:space="preserve"> </v>
      </c>
      <c r="IS188" s="103"/>
    </row>
    <row r="189" spans="2:253" s="74" customFormat="1" ht="17.100000000000001" hidden="1" customHeight="1" x14ac:dyDescent="0.25">
      <c r="B189" s="504">
        <f>IF('KB Duct Parts'!$BL$14=1,'KB Duct Elbows'!AT11,0)</f>
        <v>0</v>
      </c>
      <c r="C189" s="525">
        <v>12507.3</v>
      </c>
      <c r="D189" s="526">
        <f t="shared" si="73"/>
        <v>12507.3</v>
      </c>
      <c r="E189" s="504" t="s">
        <v>864</v>
      </c>
      <c r="F189" s="508" t="str">
        <f t="shared" si="80"/>
        <v xml:space="preserve"> </v>
      </c>
      <c r="G189" s="509" t="s">
        <v>684</v>
      </c>
      <c r="H189" s="504" t="s">
        <v>923</v>
      </c>
      <c r="I189" s="1035" t="str">
        <f t="shared" ref="I189:I194" si="111">IF(L189&gt;16,"Gore Locked Segment",IF(L189=16,"Overlapped/Swedged Segments",IF(L189&lt;16,"Welded Segments")))</f>
        <v>Gore Locked Segment</v>
      </c>
      <c r="J189" s="1036"/>
      <c r="K189" s="516" t="s">
        <v>881</v>
      </c>
      <c r="L189" s="521">
        <v>20</v>
      </c>
      <c r="M189" s="517" t="str">
        <f t="shared" si="105"/>
        <v>Y</v>
      </c>
      <c r="N189" s="514">
        <f t="shared" si="81"/>
        <v>73.400000000000006</v>
      </c>
      <c r="O189" s="518">
        <f t="shared" si="74"/>
        <v>0</v>
      </c>
      <c r="P189" s="680">
        <f>'KB Duct Parts'!$AE$3</f>
        <v>0</v>
      </c>
      <c r="Q189" s="681">
        <f t="shared" si="82"/>
        <v>0</v>
      </c>
      <c r="R189" s="682">
        <f t="shared" si="83"/>
        <v>0</v>
      </c>
      <c r="S189" s="716">
        <f t="shared" si="84"/>
        <v>0.35</v>
      </c>
      <c r="T189" s="679">
        <f t="shared" si="85"/>
        <v>0</v>
      </c>
      <c r="U189" s="679">
        <f t="shared" si="86"/>
        <v>0</v>
      </c>
      <c r="Y189" s="120"/>
      <c r="AE189" s="75"/>
      <c r="AF189" s="370">
        <v>20</v>
      </c>
      <c r="AG189" s="374">
        <v>18</v>
      </c>
      <c r="AH189" s="378">
        <v>16</v>
      </c>
      <c r="AI189" s="381">
        <v>14</v>
      </c>
      <c r="AJ189" s="386">
        <v>12</v>
      </c>
      <c r="AK189" s="391">
        <v>10</v>
      </c>
      <c r="AL189" s="386"/>
      <c r="AM189" s="363">
        <f t="shared" ref="AM189:AM252" si="112">IF(L189=AF189,1,IF(L189=AG189,2,IF(L189=AH189,3,IF(L189=AI189,4,IF(L189=AJ189,5,IF(L189=AK189,6,IF(L189=AL189,7,0)))))))</f>
        <v>1</v>
      </c>
      <c r="AN189" s="578">
        <v>73.400000000000006</v>
      </c>
      <c r="AO189" s="120">
        <f t="shared" si="87"/>
        <v>88.08</v>
      </c>
      <c r="AP189" s="120">
        <f t="shared" si="75"/>
        <v>99.090000000000018</v>
      </c>
      <c r="AQ189" s="120">
        <f t="shared" si="76"/>
        <v>143.13</v>
      </c>
      <c r="AR189" s="120">
        <f t="shared" si="77"/>
        <v>161.48000000000002</v>
      </c>
      <c r="AS189" s="120">
        <f t="shared" si="78"/>
        <v>183.5</v>
      </c>
      <c r="AT189" s="120">
        <f t="shared" si="79"/>
        <v>0</v>
      </c>
      <c r="AU189" s="74" t="s">
        <v>717</v>
      </c>
      <c r="AV189" s="115"/>
      <c r="AW189" s="395"/>
      <c r="AX189" s="571">
        <v>1.2</v>
      </c>
      <c r="AY189" s="572">
        <v>1.35</v>
      </c>
      <c r="AZ189" s="572">
        <v>1.95</v>
      </c>
      <c r="BA189" s="572">
        <v>2.2000000000000002</v>
      </c>
      <c r="BB189" s="573">
        <v>2.5</v>
      </c>
      <c r="BC189" s="395">
        <v>0</v>
      </c>
      <c r="BD189" s="115"/>
      <c r="BE189" s="115"/>
      <c r="BF189" s="115"/>
      <c r="BG189" s="115"/>
      <c r="BH189" s="115"/>
      <c r="BI189" s="115"/>
      <c r="BJ189" s="115"/>
      <c r="BK189" s="115"/>
      <c r="BQ189" s="74" t="str">
        <f t="shared" si="88"/>
        <v>12507.3-(18)</v>
      </c>
      <c r="BR189" s="120" t="str">
        <f t="shared" si="89"/>
        <v>30 deg Gored/Segemented El- 1D</v>
      </c>
      <c r="BS189" s="120">
        <f t="shared" si="90"/>
        <v>88.08</v>
      </c>
      <c r="BU189" s="74" t="str">
        <f t="shared" si="91"/>
        <v>12507.3-(16)</v>
      </c>
      <c r="BV189" s="120" t="str">
        <f t="shared" si="92"/>
        <v>30 deg Gored/Segemented El- 1D</v>
      </c>
      <c r="BW189" s="120">
        <f t="shared" si="93"/>
        <v>99.090000000000018</v>
      </c>
      <c r="BY189" s="74" t="str">
        <f t="shared" si="94"/>
        <v>12507.3-(14)</v>
      </c>
      <c r="BZ189" s="120" t="str">
        <f t="shared" si="95"/>
        <v>30 deg Gored/Segemented El- 1D</v>
      </c>
      <c r="CA189" s="120">
        <f t="shared" si="96"/>
        <v>143.13</v>
      </c>
      <c r="CC189" s="115" t="str">
        <f t="shared" si="97"/>
        <v>12507.3-(12)</v>
      </c>
      <c r="CD189" s="120" t="str">
        <f t="shared" si="98"/>
        <v>30 deg Gored/Segemented El- 1D</v>
      </c>
      <c r="CE189" s="417">
        <f t="shared" si="99"/>
        <v>161.48000000000002</v>
      </c>
      <c r="CF189" s="115"/>
      <c r="CG189" s="115" t="str">
        <f t="shared" si="100"/>
        <v>12507.3-(10)</v>
      </c>
      <c r="CH189" s="120" t="str">
        <f t="shared" si="101"/>
        <v>30 deg Gored/Segemented El- 1D</v>
      </c>
      <c r="CI189" s="417">
        <f t="shared" si="102"/>
        <v>183.5</v>
      </c>
      <c r="CJ189" s="115"/>
      <c r="CK189" s="115" t="str">
        <f t="shared" si="103"/>
        <v xml:space="preserve"> </v>
      </c>
      <c r="CL189" s="120" t="str">
        <f t="shared" si="104"/>
        <v xml:space="preserve"> </v>
      </c>
      <c r="CM189" s="417" t="str">
        <f t="shared" si="107"/>
        <v xml:space="preserve"> </v>
      </c>
      <c r="IS189" s="103">
        <v>43.2</v>
      </c>
    </row>
    <row r="190" spans="2:253" s="74" customFormat="1" ht="17.100000000000001" hidden="1" customHeight="1" x14ac:dyDescent="0.25">
      <c r="B190" s="504">
        <f>IF('KB Duct Parts'!$BL$14=1,'KB Duct Elbows'!AT12,0)</f>
        <v>0</v>
      </c>
      <c r="C190" s="525">
        <v>12508.3</v>
      </c>
      <c r="D190" s="526">
        <f t="shared" si="73"/>
        <v>12508.3</v>
      </c>
      <c r="E190" s="504" t="s">
        <v>865</v>
      </c>
      <c r="F190" s="508" t="str">
        <f t="shared" si="80"/>
        <v xml:space="preserve"> </v>
      </c>
      <c r="G190" s="509" t="s">
        <v>684</v>
      </c>
      <c r="H190" s="504" t="s">
        <v>923</v>
      </c>
      <c r="I190" s="1035" t="str">
        <f t="shared" si="111"/>
        <v>Gore Locked Segment</v>
      </c>
      <c r="J190" s="1036"/>
      <c r="K190" s="516" t="s">
        <v>881</v>
      </c>
      <c r="L190" s="521">
        <v>20</v>
      </c>
      <c r="M190" s="517" t="str">
        <f t="shared" si="105"/>
        <v>Y</v>
      </c>
      <c r="N190" s="514">
        <f t="shared" si="81"/>
        <v>74.7</v>
      </c>
      <c r="O190" s="518">
        <f t="shared" si="74"/>
        <v>0</v>
      </c>
      <c r="P190" s="680">
        <f>'KB Duct Parts'!$AE$3</f>
        <v>0</v>
      </c>
      <c r="Q190" s="681">
        <f t="shared" si="82"/>
        <v>0</v>
      </c>
      <c r="R190" s="682">
        <f t="shared" si="83"/>
        <v>0</v>
      </c>
      <c r="S190" s="716">
        <f t="shared" si="84"/>
        <v>0.35</v>
      </c>
      <c r="T190" s="679">
        <f t="shared" si="85"/>
        <v>0</v>
      </c>
      <c r="U190" s="679">
        <f t="shared" si="86"/>
        <v>0</v>
      </c>
      <c r="Y190" s="120"/>
      <c r="AE190" s="75"/>
      <c r="AF190" s="370">
        <v>20</v>
      </c>
      <c r="AG190" s="374">
        <v>18</v>
      </c>
      <c r="AH190" s="378">
        <v>16</v>
      </c>
      <c r="AI190" s="381">
        <v>14</v>
      </c>
      <c r="AJ190" s="386">
        <v>12</v>
      </c>
      <c r="AK190" s="391">
        <v>10</v>
      </c>
      <c r="AL190" s="386"/>
      <c r="AM190" s="363">
        <f t="shared" si="112"/>
        <v>1</v>
      </c>
      <c r="AN190" s="578">
        <v>74.7</v>
      </c>
      <c r="AO190" s="120">
        <f t="shared" si="87"/>
        <v>89.64</v>
      </c>
      <c r="AP190" s="120">
        <f t="shared" si="75"/>
        <v>100.84500000000001</v>
      </c>
      <c r="AQ190" s="120">
        <f t="shared" si="76"/>
        <v>145.66499999999999</v>
      </c>
      <c r="AR190" s="120">
        <f t="shared" si="77"/>
        <v>164.34000000000003</v>
      </c>
      <c r="AS190" s="120">
        <f t="shared" si="78"/>
        <v>186.75</v>
      </c>
      <c r="AT190" s="120">
        <f t="shared" si="79"/>
        <v>0</v>
      </c>
      <c r="AU190" s="74" t="s">
        <v>717</v>
      </c>
      <c r="AV190" s="115"/>
      <c r="AW190" s="395"/>
      <c r="AX190" s="571">
        <v>1.2</v>
      </c>
      <c r="AY190" s="572">
        <v>1.35</v>
      </c>
      <c r="AZ190" s="572">
        <v>1.95</v>
      </c>
      <c r="BA190" s="572">
        <v>2.2000000000000002</v>
      </c>
      <c r="BB190" s="573">
        <v>2.5</v>
      </c>
      <c r="BC190" s="395">
        <v>0</v>
      </c>
      <c r="BD190" s="115"/>
      <c r="BE190" s="115"/>
      <c r="BF190" s="115"/>
      <c r="BG190" s="115"/>
      <c r="BH190" s="115"/>
      <c r="BI190" s="115"/>
      <c r="BJ190" s="115"/>
      <c r="BK190" s="115"/>
      <c r="BQ190" s="74" t="str">
        <f t="shared" si="88"/>
        <v>12508.3-(18)</v>
      </c>
      <c r="BR190" s="120" t="str">
        <f t="shared" si="89"/>
        <v>30 deg Gored/Segemented El- 1D</v>
      </c>
      <c r="BS190" s="120">
        <f t="shared" si="90"/>
        <v>89.64</v>
      </c>
      <c r="BU190" s="74" t="str">
        <f t="shared" si="91"/>
        <v>12508.3-(16)</v>
      </c>
      <c r="BV190" s="120" t="str">
        <f t="shared" si="92"/>
        <v>30 deg Gored/Segemented El- 1D</v>
      </c>
      <c r="BW190" s="120">
        <f t="shared" si="93"/>
        <v>100.84500000000001</v>
      </c>
      <c r="BY190" s="74" t="str">
        <f t="shared" si="94"/>
        <v>12508.3-(14)</v>
      </c>
      <c r="BZ190" s="120" t="str">
        <f t="shared" si="95"/>
        <v>30 deg Gored/Segemented El- 1D</v>
      </c>
      <c r="CA190" s="120">
        <f t="shared" si="96"/>
        <v>145.66499999999999</v>
      </c>
      <c r="CC190" s="115" t="str">
        <f t="shared" si="97"/>
        <v>12508.3-(12)</v>
      </c>
      <c r="CD190" s="120" t="str">
        <f t="shared" si="98"/>
        <v>30 deg Gored/Segemented El- 1D</v>
      </c>
      <c r="CE190" s="417">
        <f t="shared" si="99"/>
        <v>164.34000000000003</v>
      </c>
      <c r="CF190" s="115"/>
      <c r="CG190" s="115" t="str">
        <f t="shared" si="100"/>
        <v>12508.3-(10)</v>
      </c>
      <c r="CH190" s="120" t="str">
        <f t="shared" si="101"/>
        <v>30 deg Gored/Segemented El- 1D</v>
      </c>
      <c r="CI190" s="417">
        <f t="shared" si="102"/>
        <v>186.75</v>
      </c>
      <c r="CJ190" s="115"/>
      <c r="CK190" s="115" t="str">
        <f t="shared" si="103"/>
        <v xml:space="preserve"> </v>
      </c>
      <c r="CL190" s="120" t="str">
        <f t="shared" si="104"/>
        <v xml:space="preserve"> </v>
      </c>
      <c r="CM190" s="417" t="str">
        <f t="shared" si="107"/>
        <v xml:space="preserve"> </v>
      </c>
      <c r="IS190" s="103">
        <v>43.8</v>
      </c>
    </row>
    <row r="191" spans="2:253" s="74" customFormat="1" ht="17.100000000000001" hidden="1" customHeight="1" x14ac:dyDescent="0.25">
      <c r="B191" s="504">
        <f>IF('KB Duct Parts'!$BL$14=1,'KB Duct Elbows'!AT13,0)</f>
        <v>0</v>
      </c>
      <c r="C191" s="525">
        <v>12509.3</v>
      </c>
      <c r="D191" s="526">
        <f t="shared" si="73"/>
        <v>12509.3</v>
      </c>
      <c r="E191" s="504" t="s">
        <v>866</v>
      </c>
      <c r="F191" s="508" t="str">
        <f t="shared" si="80"/>
        <v xml:space="preserve"> </v>
      </c>
      <c r="G191" s="509" t="s">
        <v>684</v>
      </c>
      <c r="H191" s="504" t="s">
        <v>923</v>
      </c>
      <c r="I191" s="1035" t="str">
        <f t="shared" si="111"/>
        <v>Gore Locked Segment</v>
      </c>
      <c r="J191" s="1036"/>
      <c r="K191" s="516" t="s">
        <v>881</v>
      </c>
      <c r="L191" s="521">
        <v>20</v>
      </c>
      <c r="M191" s="517" t="str">
        <f t="shared" si="105"/>
        <v>Y</v>
      </c>
      <c r="N191" s="514">
        <f t="shared" si="81"/>
        <v>77.5</v>
      </c>
      <c r="O191" s="518">
        <f t="shared" si="74"/>
        <v>0</v>
      </c>
      <c r="P191" s="680">
        <f>'KB Duct Parts'!$AE$3</f>
        <v>0</v>
      </c>
      <c r="Q191" s="681">
        <f t="shared" si="82"/>
        <v>0</v>
      </c>
      <c r="R191" s="682">
        <f t="shared" si="83"/>
        <v>0</v>
      </c>
      <c r="S191" s="716">
        <f t="shared" si="84"/>
        <v>0.35</v>
      </c>
      <c r="T191" s="679">
        <f t="shared" si="85"/>
        <v>0</v>
      </c>
      <c r="U191" s="679">
        <f t="shared" si="86"/>
        <v>0</v>
      </c>
      <c r="Y191" s="120"/>
      <c r="AE191" s="76"/>
      <c r="AF191" s="370">
        <v>20</v>
      </c>
      <c r="AG191" s="374">
        <v>18</v>
      </c>
      <c r="AH191" s="378">
        <v>16</v>
      </c>
      <c r="AI191" s="381">
        <v>14</v>
      </c>
      <c r="AJ191" s="386">
        <v>12</v>
      </c>
      <c r="AK191" s="391">
        <v>10</v>
      </c>
      <c r="AL191" s="386"/>
      <c r="AM191" s="363">
        <f t="shared" si="112"/>
        <v>1</v>
      </c>
      <c r="AN191" s="578">
        <v>77.5</v>
      </c>
      <c r="AO191" s="120">
        <f t="shared" si="87"/>
        <v>91.449999999999989</v>
      </c>
      <c r="AP191" s="120">
        <f t="shared" si="75"/>
        <v>104.625</v>
      </c>
      <c r="AQ191" s="120">
        <f t="shared" si="76"/>
        <v>151.125</v>
      </c>
      <c r="AR191" s="120">
        <f t="shared" si="77"/>
        <v>170.5</v>
      </c>
      <c r="AS191" s="120">
        <f t="shared" si="78"/>
        <v>193.75</v>
      </c>
      <c r="AT191" s="120">
        <f t="shared" si="79"/>
        <v>0</v>
      </c>
      <c r="AU191" s="74" t="s">
        <v>717</v>
      </c>
      <c r="AV191" s="115"/>
      <c r="AW191" s="395"/>
      <c r="AX191" s="571">
        <v>1.18</v>
      </c>
      <c r="AY191" s="572">
        <v>1.35</v>
      </c>
      <c r="AZ191" s="572">
        <v>1.95</v>
      </c>
      <c r="BA191" s="572">
        <v>2.2000000000000002</v>
      </c>
      <c r="BB191" s="573">
        <v>2.5</v>
      </c>
      <c r="BC191" s="395">
        <v>0</v>
      </c>
      <c r="BD191" s="115"/>
      <c r="BE191" s="115"/>
      <c r="BF191" s="115"/>
      <c r="BG191" s="115"/>
      <c r="BH191" s="115"/>
      <c r="BI191" s="115"/>
      <c r="BJ191" s="115"/>
      <c r="BK191" s="115"/>
      <c r="BQ191" s="74" t="str">
        <f t="shared" si="88"/>
        <v>12509.3-(18)</v>
      </c>
      <c r="BR191" s="120" t="str">
        <f t="shared" si="89"/>
        <v>30 deg Gored/Segemented El- 1D</v>
      </c>
      <c r="BS191" s="120">
        <f t="shared" si="90"/>
        <v>91.449999999999989</v>
      </c>
      <c r="BU191" s="74" t="str">
        <f t="shared" si="91"/>
        <v>12509.3-(16)</v>
      </c>
      <c r="BV191" s="120" t="str">
        <f t="shared" si="92"/>
        <v>30 deg Gored/Segemented El- 1D</v>
      </c>
      <c r="BW191" s="120">
        <f t="shared" si="93"/>
        <v>104.625</v>
      </c>
      <c r="BY191" s="74" t="str">
        <f t="shared" si="94"/>
        <v>12509.3-(14)</v>
      </c>
      <c r="BZ191" s="120" t="str">
        <f t="shared" si="95"/>
        <v>30 deg Gored/Segemented El- 1D</v>
      </c>
      <c r="CA191" s="120">
        <f t="shared" si="96"/>
        <v>151.125</v>
      </c>
      <c r="CC191" s="115" t="str">
        <f t="shared" si="97"/>
        <v>12509.3-(12)</v>
      </c>
      <c r="CD191" s="120" t="str">
        <f t="shared" si="98"/>
        <v>30 deg Gored/Segemented El- 1D</v>
      </c>
      <c r="CE191" s="417">
        <f t="shared" si="99"/>
        <v>170.5</v>
      </c>
      <c r="CF191" s="115"/>
      <c r="CG191" s="115" t="str">
        <f t="shared" si="100"/>
        <v>12509.3-(10)</v>
      </c>
      <c r="CH191" s="120" t="str">
        <f t="shared" si="101"/>
        <v>30 deg Gored/Segemented El- 1D</v>
      </c>
      <c r="CI191" s="417">
        <f t="shared" si="102"/>
        <v>193.75</v>
      </c>
      <c r="CJ191" s="115"/>
      <c r="CK191" s="115" t="str">
        <f t="shared" si="103"/>
        <v xml:space="preserve"> </v>
      </c>
      <c r="CL191" s="120" t="str">
        <f t="shared" si="104"/>
        <v xml:space="preserve"> </v>
      </c>
      <c r="CM191" s="417" t="str">
        <f t="shared" si="107"/>
        <v xml:space="preserve"> </v>
      </c>
      <c r="IS191" s="103">
        <v>45.4</v>
      </c>
    </row>
    <row r="192" spans="2:253" s="74" customFormat="1" ht="17.100000000000001" hidden="1" customHeight="1" x14ac:dyDescent="0.25">
      <c r="B192" s="504">
        <f>IF('KB Duct Parts'!$BL$14=1,'KB Duct Elbows'!AT14,0)</f>
        <v>0</v>
      </c>
      <c r="C192" s="525">
        <v>12510.3</v>
      </c>
      <c r="D192" s="526">
        <f t="shared" si="73"/>
        <v>12510.3</v>
      </c>
      <c r="E192" s="504" t="s">
        <v>867</v>
      </c>
      <c r="F192" s="508" t="str">
        <f t="shared" si="80"/>
        <v xml:space="preserve"> </v>
      </c>
      <c r="G192" s="509" t="s">
        <v>684</v>
      </c>
      <c r="H192" s="504" t="s">
        <v>923</v>
      </c>
      <c r="I192" s="1035" t="str">
        <f t="shared" si="111"/>
        <v>Gore Locked Segment</v>
      </c>
      <c r="J192" s="1036"/>
      <c r="K192" s="516" t="s">
        <v>881</v>
      </c>
      <c r="L192" s="521">
        <v>20</v>
      </c>
      <c r="M192" s="517" t="str">
        <f t="shared" si="105"/>
        <v>Y</v>
      </c>
      <c r="N192" s="514">
        <f t="shared" si="81"/>
        <v>80.900000000000006</v>
      </c>
      <c r="O192" s="518">
        <f t="shared" si="74"/>
        <v>0</v>
      </c>
      <c r="P192" s="680">
        <f>'KB Duct Parts'!$AE$3</f>
        <v>0</v>
      </c>
      <c r="Q192" s="681">
        <f t="shared" si="82"/>
        <v>0</v>
      </c>
      <c r="R192" s="682">
        <f t="shared" si="83"/>
        <v>0</v>
      </c>
      <c r="S192" s="716">
        <f t="shared" si="84"/>
        <v>0.35</v>
      </c>
      <c r="T192" s="679">
        <f t="shared" si="85"/>
        <v>0</v>
      </c>
      <c r="U192" s="679">
        <f t="shared" si="86"/>
        <v>0</v>
      </c>
      <c r="Y192" s="120"/>
      <c r="AE192" s="75"/>
      <c r="AF192" s="370">
        <v>20</v>
      </c>
      <c r="AG192" s="374">
        <v>18</v>
      </c>
      <c r="AH192" s="378">
        <v>16</v>
      </c>
      <c r="AI192" s="381">
        <v>14</v>
      </c>
      <c r="AJ192" s="386">
        <v>12</v>
      </c>
      <c r="AK192" s="391">
        <v>10</v>
      </c>
      <c r="AL192" s="386"/>
      <c r="AM192" s="363">
        <f t="shared" si="112"/>
        <v>1</v>
      </c>
      <c r="AN192" s="578">
        <v>80.900000000000006</v>
      </c>
      <c r="AO192" s="120">
        <f t="shared" si="87"/>
        <v>93.034999999999997</v>
      </c>
      <c r="AP192" s="120">
        <f t="shared" si="75"/>
        <v>106.78800000000001</v>
      </c>
      <c r="AQ192" s="120">
        <f t="shared" si="76"/>
        <v>157.755</v>
      </c>
      <c r="AR192" s="120">
        <f t="shared" si="77"/>
        <v>177.98000000000002</v>
      </c>
      <c r="AS192" s="120">
        <f t="shared" si="78"/>
        <v>202.25</v>
      </c>
      <c r="AT192" s="120">
        <f t="shared" si="79"/>
        <v>0</v>
      </c>
      <c r="AU192" s="74" t="s">
        <v>717</v>
      </c>
      <c r="AV192" s="115"/>
      <c r="AW192" s="395"/>
      <c r="AX192" s="571">
        <v>1.1499999999999999</v>
      </c>
      <c r="AY192" s="572">
        <v>1.32</v>
      </c>
      <c r="AZ192" s="572">
        <v>1.95</v>
      </c>
      <c r="BA192" s="572">
        <v>2.2000000000000002</v>
      </c>
      <c r="BB192" s="573">
        <v>2.5</v>
      </c>
      <c r="BC192" s="395">
        <v>0</v>
      </c>
      <c r="BD192" s="115"/>
      <c r="BE192" s="115"/>
      <c r="BF192" s="115"/>
      <c r="BG192" s="115"/>
      <c r="BH192" s="115"/>
      <c r="BI192" s="115"/>
      <c r="BJ192" s="115"/>
      <c r="BK192" s="115"/>
      <c r="BQ192" s="74" t="str">
        <f t="shared" si="88"/>
        <v>12510.3-(18)</v>
      </c>
      <c r="BR192" s="120" t="str">
        <f t="shared" si="89"/>
        <v>30 deg Gored/Segemented El- 1D</v>
      </c>
      <c r="BS192" s="120">
        <f t="shared" si="90"/>
        <v>93.034999999999997</v>
      </c>
      <c r="BU192" s="74" t="str">
        <f t="shared" si="91"/>
        <v>12510.3-(16)</v>
      </c>
      <c r="BV192" s="120" t="str">
        <f t="shared" si="92"/>
        <v>30 deg Gored/Segemented El- 1D</v>
      </c>
      <c r="BW192" s="120">
        <f t="shared" si="93"/>
        <v>106.78800000000001</v>
      </c>
      <c r="BY192" s="74" t="str">
        <f t="shared" si="94"/>
        <v>12510.3-(14)</v>
      </c>
      <c r="BZ192" s="120" t="str">
        <f t="shared" si="95"/>
        <v>30 deg Gored/Segemented El- 1D</v>
      </c>
      <c r="CA192" s="120">
        <f t="shared" si="96"/>
        <v>157.755</v>
      </c>
      <c r="CC192" s="115" t="str">
        <f t="shared" si="97"/>
        <v>12510.3-(12)</v>
      </c>
      <c r="CD192" s="120" t="str">
        <f t="shared" si="98"/>
        <v>30 deg Gored/Segemented El- 1D</v>
      </c>
      <c r="CE192" s="417">
        <f t="shared" si="99"/>
        <v>177.98000000000002</v>
      </c>
      <c r="CF192" s="115"/>
      <c r="CG192" s="115" t="str">
        <f t="shared" si="100"/>
        <v>12510.3-(10)</v>
      </c>
      <c r="CH192" s="120" t="str">
        <f t="shared" si="101"/>
        <v>30 deg Gored/Segemented El- 1D</v>
      </c>
      <c r="CI192" s="417">
        <f t="shared" si="102"/>
        <v>202.25</v>
      </c>
      <c r="CJ192" s="115"/>
      <c r="CK192" s="115" t="str">
        <f t="shared" si="103"/>
        <v xml:space="preserve"> </v>
      </c>
      <c r="CL192" s="120" t="str">
        <f t="shared" si="104"/>
        <v xml:space="preserve"> </v>
      </c>
      <c r="CM192" s="417" t="str">
        <f t="shared" si="107"/>
        <v xml:space="preserve"> </v>
      </c>
      <c r="IS192" s="103">
        <v>47.5</v>
      </c>
    </row>
    <row r="193" spans="2:253" s="74" customFormat="1" ht="17.100000000000001" hidden="1" customHeight="1" x14ac:dyDescent="0.25">
      <c r="B193" s="504">
        <f>IF('KB Duct Parts'!$BL$14=1,'KB Duct Elbows'!AT15,0)</f>
        <v>0</v>
      </c>
      <c r="C193" s="525">
        <v>12511.3</v>
      </c>
      <c r="D193" s="526">
        <f t="shared" si="73"/>
        <v>12511.3</v>
      </c>
      <c r="E193" s="504" t="s">
        <v>868</v>
      </c>
      <c r="F193" s="508" t="str">
        <f t="shared" si="80"/>
        <v xml:space="preserve"> </v>
      </c>
      <c r="G193" s="509" t="s">
        <v>684</v>
      </c>
      <c r="H193" s="504" t="s">
        <v>923</v>
      </c>
      <c r="I193" s="1035" t="str">
        <f t="shared" si="111"/>
        <v>Gore Locked Segment</v>
      </c>
      <c r="J193" s="1036"/>
      <c r="K193" s="516" t="s">
        <v>881</v>
      </c>
      <c r="L193" s="521">
        <v>20</v>
      </c>
      <c r="M193" s="517" t="str">
        <f t="shared" si="105"/>
        <v>Y</v>
      </c>
      <c r="N193" s="514">
        <f t="shared" si="81"/>
        <v>81.8</v>
      </c>
      <c r="O193" s="518">
        <f t="shared" si="74"/>
        <v>0</v>
      </c>
      <c r="P193" s="680">
        <f>'KB Duct Parts'!$AE$3</f>
        <v>0</v>
      </c>
      <c r="Q193" s="681">
        <f t="shared" si="82"/>
        <v>0</v>
      </c>
      <c r="R193" s="682">
        <f t="shared" si="83"/>
        <v>0</v>
      </c>
      <c r="S193" s="716">
        <f t="shared" si="84"/>
        <v>0.35</v>
      </c>
      <c r="T193" s="679">
        <f t="shared" si="85"/>
        <v>0</v>
      </c>
      <c r="U193" s="679">
        <f t="shared" si="86"/>
        <v>0</v>
      </c>
      <c r="Y193" s="120"/>
      <c r="AE193" s="76"/>
      <c r="AF193" s="370">
        <v>20</v>
      </c>
      <c r="AG193" s="374">
        <v>18</v>
      </c>
      <c r="AH193" s="378">
        <v>16</v>
      </c>
      <c r="AI193" s="381">
        <v>14</v>
      </c>
      <c r="AJ193" s="386">
        <v>12</v>
      </c>
      <c r="AK193" s="391">
        <v>10</v>
      </c>
      <c r="AL193" s="386"/>
      <c r="AM193" s="363">
        <f t="shared" si="112"/>
        <v>1</v>
      </c>
      <c r="AN193" s="578">
        <v>81.8</v>
      </c>
      <c r="AO193" s="120">
        <f t="shared" si="87"/>
        <v>89.98</v>
      </c>
      <c r="AP193" s="120">
        <f t="shared" si="75"/>
        <v>107.976</v>
      </c>
      <c r="AQ193" s="120">
        <f t="shared" si="76"/>
        <v>159.51</v>
      </c>
      <c r="AR193" s="120">
        <f t="shared" si="77"/>
        <v>188.14</v>
      </c>
      <c r="AS193" s="120">
        <f t="shared" si="78"/>
        <v>0</v>
      </c>
      <c r="AT193" s="120">
        <f t="shared" si="79"/>
        <v>0</v>
      </c>
      <c r="AU193" s="74" t="s">
        <v>717</v>
      </c>
      <c r="AV193" s="115"/>
      <c r="AW193" s="395"/>
      <c r="AX193" s="571">
        <v>1.1000000000000001</v>
      </c>
      <c r="AY193" s="572">
        <v>1.32</v>
      </c>
      <c r="AZ193" s="572">
        <v>1.95</v>
      </c>
      <c r="BA193" s="572">
        <v>2.2999999999999998</v>
      </c>
      <c r="BB193" s="573">
        <v>0</v>
      </c>
      <c r="BC193" s="395">
        <v>0</v>
      </c>
      <c r="BD193" s="115"/>
      <c r="BE193" s="115"/>
      <c r="BF193" s="115"/>
      <c r="BG193" s="115"/>
      <c r="BH193" s="115"/>
      <c r="BI193" s="115"/>
      <c r="BJ193" s="115"/>
      <c r="BK193" s="115"/>
      <c r="BQ193" s="74" t="str">
        <f t="shared" si="88"/>
        <v>12511.3-(18)</v>
      </c>
      <c r="BR193" s="120" t="str">
        <f t="shared" si="89"/>
        <v>30 deg Gored/Segemented El- 1D</v>
      </c>
      <c r="BS193" s="120">
        <f t="shared" si="90"/>
        <v>89.98</v>
      </c>
      <c r="BU193" s="74" t="str">
        <f t="shared" si="91"/>
        <v>12511.3-(16)</v>
      </c>
      <c r="BV193" s="120" t="str">
        <f t="shared" si="92"/>
        <v>30 deg Gored/Segemented El- 1D</v>
      </c>
      <c r="BW193" s="120">
        <f t="shared" si="93"/>
        <v>107.976</v>
      </c>
      <c r="BY193" s="74" t="str">
        <f t="shared" si="94"/>
        <v>12511.3-(14)</v>
      </c>
      <c r="BZ193" s="120" t="str">
        <f t="shared" si="95"/>
        <v>30 deg Gored/Segemented El- 1D</v>
      </c>
      <c r="CA193" s="120">
        <f t="shared" si="96"/>
        <v>159.51</v>
      </c>
      <c r="CC193" s="115" t="str">
        <f t="shared" si="97"/>
        <v>12511.3-(12)</v>
      </c>
      <c r="CD193" s="120" t="str">
        <f t="shared" si="98"/>
        <v>30 deg Gored/Segemented El- 1D</v>
      </c>
      <c r="CE193" s="417">
        <f t="shared" si="99"/>
        <v>188.14</v>
      </c>
      <c r="CF193" s="115"/>
      <c r="CG193" s="115" t="str">
        <f t="shared" si="100"/>
        <v xml:space="preserve"> </v>
      </c>
      <c r="CH193" s="120" t="str">
        <f t="shared" si="101"/>
        <v xml:space="preserve"> </v>
      </c>
      <c r="CI193" s="417" t="str">
        <f t="shared" si="102"/>
        <v xml:space="preserve"> </v>
      </c>
      <c r="CJ193" s="115"/>
      <c r="CK193" s="115" t="str">
        <f t="shared" si="103"/>
        <v xml:space="preserve"> </v>
      </c>
      <c r="CL193" s="120" t="str">
        <f t="shared" si="104"/>
        <v xml:space="preserve"> </v>
      </c>
      <c r="CM193" s="417" t="str">
        <f t="shared" si="107"/>
        <v xml:space="preserve"> </v>
      </c>
      <c r="IS193" s="103">
        <v>48</v>
      </c>
    </row>
    <row r="194" spans="2:253" s="74" customFormat="1" ht="17.100000000000001" hidden="1" customHeight="1" x14ac:dyDescent="0.25">
      <c r="B194" s="504">
        <f>IF('KB Duct Parts'!$BL$14=1,'KB Duct Elbows'!AT16,0)</f>
        <v>0</v>
      </c>
      <c r="C194" s="525">
        <v>12512.3</v>
      </c>
      <c r="D194" s="526">
        <f t="shared" si="73"/>
        <v>12512.3</v>
      </c>
      <c r="E194" s="504" t="s">
        <v>869</v>
      </c>
      <c r="F194" s="508" t="str">
        <f t="shared" si="80"/>
        <v xml:space="preserve"> </v>
      </c>
      <c r="G194" s="509" t="s">
        <v>684</v>
      </c>
      <c r="H194" s="504" t="s">
        <v>923</v>
      </c>
      <c r="I194" s="1035" t="str">
        <f t="shared" si="111"/>
        <v>Gore Locked Segment</v>
      </c>
      <c r="J194" s="1036"/>
      <c r="K194" s="516" t="s">
        <v>881</v>
      </c>
      <c r="L194" s="521">
        <v>20</v>
      </c>
      <c r="M194" s="517" t="str">
        <f t="shared" si="105"/>
        <v>Y</v>
      </c>
      <c r="N194" s="514">
        <f t="shared" si="81"/>
        <v>82.8</v>
      </c>
      <c r="O194" s="518">
        <f t="shared" si="74"/>
        <v>0</v>
      </c>
      <c r="P194" s="680">
        <f>'KB Duct Parts'!$AE$3</f>
        <v>0</v>
      </c>
      <c r="Q194" s="681">
        <f t="shared" si="82"/>
        <v>0</v>
      </c>
      <c r="R194" s="682">
        <f t="shared" si="83"/>
        <v>0</v>
      </c>
      <c r="S194" s="716">
        <f t="shared" si="84"/>
        <v>0.35</v>
      </c>
      <c r="T194" s="679">
        <f t="shared" si="85"/>
        <v>0</v>
      </c>
      <c r="U194" s="679">
        <f t="shared" si="86"/>
        <v>0</v>
      </c>
      <c r="Y194" s="120"/>
      <c r="AE194" s="75"/>
      <c r="AF194" s="370">
        <v>20</v>
      </c>
      <c r="AG194" s="374">
        <v>18</v>
      </c>
      <c r="AH194" s="378">
        <v>16</v>
      </c>
      <c r="AI194" s="381">
        <v>14</v>
      </c>
      <c r="AJ194" s="386">
        <v>12</v>
      </c>
      <c r="AK194" s="391">
        <v>10</v>
      </c>
      <c r="AL194" s="386"/>
      <c r="AM194" s="363">
        <f t="shared" si="112"/>
        <v>1</v>
      </c>
      <c r="AN194" s="578">
        <v>82.8</v>
      </c>
      <c r="AO194" s="120">
        <f t="shared" si="87"/>
        <v>91.08</v>
      </c>
      <c r="AP194" s="120">
        <f t="shared" si="75"/>
        <v>109.29600000000001</v>
      </c>
      <c r="AQ194" s="120">
        <f t="shared" si="76"/>
        <v>161.45999999999998</v>
      </c>
      <c r="AR194" s="120">
        <f t="shared" si="77"/>
        <v>190.43999999999997</v>
      </c>
      <c r="AS194" s="120">
        <f t="shared" si="78"/>
        <v>0</v>
      </c>
      <c r="AT194" s="120">
        <f t="shared" si="79"/>
        <v>0</v>
      </c>
      <c r="AU194" s="74" t="s">
        <v>717</v>
      </c>
      <c r="AV194" s="115"/>
      <c r="AW194" s="395"/>
      <c r="AX194" s="571">
        <v>1.1000000000000001</v>
      </c>
      <c r="AY194" s="572">
        <v>1.32</v>
      </c>
      <c r="AZ194" s="572">
        <v>1.95</v>
      </c>
      <c r="BA194" s="572">
        <v>2.2999999999999998</v>
      </c>
      <c r="BB194" s="573">
        <v>0</v>
      </c>
      <c r="BC194" s="395">
        <v>0</v>
      </c>
      <c r="BD194" s="115"/>
      <c r="BE194" s="115"/>
      <c r="BF194" s="115"/>
      <c r="BG194" s="115"/>
      <c r="BH194" s="115"/>
      <c r="BI194" s="115"/>
      <c r="BJ194" s="115"/>
      <c r="BK194" s="115"/>
      <c r="BQ194" s="74" t="str">
        <f t="shared" si="88"/>
        <v>12512.3-(18)</v>
      </c>
      <c r="BR194" s="120" t="str">
        <f t="shared" si="89"/>
        <v>30 deg Gored/Segemented El- 1D</v>
      </c>
      <c r="BS194" s="120">
        <f t="shared" si="90"/>
        <v>91.08</v>
      </c>
      <c r="BU194" s="74" t="str">
        <f t="shared" si="91"/>
        <v>12512.3-(16)</v>
      </c>
      <c r="BV194" s="120" t="str">
        <f t="shared" si="92"/>
        <v>30 deg Gored/Segemented El- 1D</v>
      </c>
      <c r="BW194" s="120">
        <f t="shared" si="93"/>
        <v>109.29600000000001</v>
      </c>
      <c r="BY194" s="74" t="str">
        <f t="shared" si="94"/>
        <v>12512.3-(14)</v>
      </c>
      <c r="BZ194" s="120" t="str">
        <f t="shared" si="95"/>
        <v>30 deg Gored/Segemented El- 1D</v>
      </c>
      <c r="CA194" s="120">
        <f t="shared" si="96"/>
        <v>161.45999999999998</v>
      </c>
      <c r="CC194" s="115" t="str">
        <f t="shared" si="97"/>
        <v>12512.3-(12)</v>
      </c>
      <c r="CD194" s="120" t="str">
        <f t="shared" si="98"/>
        <v>30 deg Gored/Segemented El- 1D</v>
      </c>
      <c r="CE194" s="417">
        <f t="shared" si="99"/>
        <v>190.43999999999997</v>
      </c>
      <c r="CF194" s="115"/>
      <c r="CG194" s="115" t="str">
        <f t="shared" si="100"/>
        <v xml:space="preserve"> </v>
      </c>
      <c r="CH194" s="120" t="str">
        <f t="shared" si="101"/>
        <v xml:space="preserve"> </v>
      </c>
      <c r="CI194" s="417" t="str">
        <f t="shared" si="102"/>
        <v xml:space="preserve"> </v>
      </c>
      <c r="CJ194" s="115"/>
      <c r="CK194" s="115" t="str">
        <f t="shared" si="103"/>
        <v xml:space="preserve"> </v>
      </c>
      <c r="CL194" s="120" t="str">
        <f t="shared" si="104"/>
        <v xml:space="preserve"> </v>
      </c>
      <c r="CM194" s="417" t="str">
        <f t="shared" si="107"/>
        <v xml:space="preserve"> </v>
      </c>
      <c r="IS194" s="103">
        <v>48.5</v>
      </c>
    </row>
    <row r="195" spans="2:253" s="74" customFormat="1" ht="17.100000000000001" hidden="1" customHeight="1" x14ac:dyDescent="0.25">
      <c r="B195" s="504">
        <f>IF('KB Duct Parts'!$BL$14=1,'KB Duct Elbows'!AT17,0)</f>
        <v>0</v>
      </c>
      <c r="C195" s="525">
        <v>12513.3</v>
      </c>
      <c r="D195" s="526">
        <f t="shared" si="73"/>
        <v>12513.3</v>
      </c>
      <c r="E195" s="504" t="s">
        <v>870</v>
      </c>
      <c r="F195" s="508" t="str">
        <f t="shared" si="80"/>
        <v xml:space="preserve"> </v>
      </c>
      <c r="G195" s="509" t="s">
        <v>684</v>
      </c>
      <c r="H195" s="504" t="s">
        <v>923</v>
      </c>
      <c r="I195" s="1035" t="str">
        <f>IF(L195&gt;16,"Gore Locked Segment",IF(L195&lt;17,"Welded Segments"))</f>
        <v>Gore Locked Segment</v>
      </c>
      <c r="J195" s="1036"/>
      <c r="K195" s="516" t="s">
        <v>881</v>
      </c>
      <c r="L195" s="521">
        <v>18</v>
      </c>
      <c r="M195" s="517" t="str">
        <f t="shared" si="105"/>
        <v>Y</v>
      </c>
      <c r="N195" s="514">
        <f t="shared" si="81"/>
        <v>95.2</v>
      </c>
      <c r="O195" s="518">
        <f t="shared" si="74"/>
        <v>0</v>
      </c>
      <c r="P195" s="680">
        <f>'KB Duct Parts'!$AE$3</f>
        <v>0</v>
      </c>
      <c r="Q195" s="681">
        <f t="shared" si="82"/>
        <v>0</v>
      </c>
      <c r="R195" s="682">
        <f t="shared" si="83"/>
        <v>0</v>
      </c>
      <c r="S195" s="716">
        <f t="shared" si="84"/>
        <v>0.35</v>
      </c>
      <c r="T195" s="679">
        <f t="shared" si="85"/>
        <v>0</v>
      </c>
      <c r="U195" s="679">
        <f t="shared" si="86"/>
        <v>0</v>
      </c>
      <c r="Y195" s="120"/>
      <c r="AE195" s="76"/>
      <c r="AF195" s="370">
        <v>18</v>
      </c>
      <c r="AG195" s="374">
        <v>16</v>
      </c>
      <c r="AH195" s="378">
        <v>14</v>
      </c>
      <c r="AI195" s="381">
        <v>12</v>
      </c>
      <c r="AJ195" s="386">
        <v>10</v>
      </c>
      <c r="AK195" s="391"/>
      <c r="AL195" s="386"/>
      <c r="AM195" s="363">
        <f t="shared" si="112"/>
        <v>1</v>
      </c>
      <c r="AN195" s="578">
        <v>95.2</v>
      </c>
      <c r="AO195" s="120">
        <f t="shared" si="87"/>
        <v>142.80000000000001</v>
      </c>
      <c r="AP195" s="120">
        <f t="shared" si="75"/>
        <v>166.6</v>
      </c>
      <c r="AQ195" s="120">
        <f t="shared" si="76"/>
        <v>190.4</v>
      </c>
      <c r="AR195" s="120">
        <f t="shared" si="77"/>
        <v>218.95999999999998</v>
      </c>
      <c r="AS195" s="120">
        <f t="shared" si="78"/>
        <v>0</v>
      </c>
      <c r="AT195" s="120">
        <f t="shared" si="79"/>
        <v>0</v>
      </c>
      <c r="AU195" s="74" t="s">
        <v>717</v>
      </c>
      <c r="AV195" s="115"/>
      <c r="AW195" s="395"/>
      <c r="AX195" s="571">
        <v>1.5</v>
      </c>
      <c r="AY195" s="572">
        <v>1.75</v>
      </c>
      <c r="AZ195" s="572">
        <v>2</v>
      </c>
      <c r="BA195" s="572">
        <v>2.2999999999999998</v>
      </c>
      <c r="BB195" s="573">
        <v>0</v>
      </c>
      <c r="BC195" s="395">
        <v>0</v>
      </c>
      <c r="BD195" s="115"/>
      <c r="BE195" s="115"/>
      <c r="BF195" s="115"/>
      <c r="BG195" s="115"/>
      <c r="BH195" s="115"/>
      <c r="BI195" s="115"/>
      <c r="BJ195" s="115"/>
      <c r="BK195" s="115"/>
      <c r="BQ195" s="74" t="str">
        <f t="shared" si="88"/>
        <v>12513.3-(16)</v>
      </c>
      <c r="BR195" s="120" t="str">
        <f t="shared" si="89"/>
        <v>30 deg Gored/Segemented El- 1D</v>
      </c>
      <c r="BS195" s="120">
        <f t="shared" si="90"/>
        <v>142.80000000000001</v>
      </c>
      <c r="BU195" s="74" t="str">
        <f t="shared" si="91"/>
        <v>12513.3-(14)</v>
      </c>
      <c r="BV195" s="120" t="str">
        <f t="shared" si="92"/>
        <v>30 deg Gored/Segemented El- 1D</v>
      </c>
      <c r="BW195" s="120">
        <f t="shared" si="93"/>
        <v>166.6</v>
      </c>
      <c r="BY195" s="74" t="str">
        <f t="shared" si="94"/>
        <v>12513.3-(12)</v>
      </c>
      <c r="BZ195" s="120" t="str">
        <f t="shared" si="95"/>
        <v>30 deg Gored/Segemented El- 1D</v>
      </c>
      <c r="CA195" s="120">
        <f t="shared" si="96"/>
        <v>190.4</v>
      </c>
      <c r="CC195" s="115" t="str">
        <f t="shared" si="97"/>
        <v>12513.3-(10)</v>
      </c>
      <c r="CD195" s="120" t="str">
        <f t="shared" si="98"/>
        <v>30 deg Gored/Segemented El- 1D</v>
      </c>
      <c r="CE195" s="417">
        <f t="shared" si="99"/>
        <v>218.95999999999998</v>
      </c>
      <c r="CF195" s="115"/>
      <c r="CG195" s="115" t="str">
        <f t="shared" si="100"/>
        <v xml:space="preserve"> </v>
      </c>
      <c r="CH195" s="120" t="str">
        <f t="shared" si="101"/>
        <v xml:space="preserve"> </v>
      </c>
      <c r="CI195" s="417" t="str">
        <f t="shared" si="102"/>
        <v xml:space="preserve"> </v>
      </c>
      <c r="CJ195" s="115"/>
      <c r="CK195" s="115" t="str">
        <f t="shared" si="103"/>
        <v xml:space="preserve"> </v>
      </c>
      <c r="CL195" s="120" t="str">
        <f t="shared" si="104"/>
        <v xml:space="preserve"> </v>
      </c>
      <c r="CM195" s="417" t="str">
        <f t="shared" si="107"/>
        <v xml:space="preserve"> </v>
      </c>
      <c r="IS195" s="103">
        <v>51.1</v>
      </c>
    </row>
    <row r="196" spans="2:253" s="74" customFormat="1" ht="17.100000000000001" hidden="1" customHeight="1" x14ac:dyDescent="0.25">
      <c r="B196" s="504">
        <f>IF('KB Duct Parts'!$BL$14=1,'KB Duct Elbows'!AT18,0)</f>
        <v>0</v>
      </c>
      <c r="C196" s="525">
        <v>12514.3</v>
      </c>
      <c r="D196" s="526">
        <f t="shared" si="73"/>
        <v>12514.3</v>
      </c>
      <c r="E196" s="504" t="s">
        <v>871</v>
      </c>
      <c r="F196" s="508" t="str">
        <f t="shared" si="80"/>
        <v xml:space="preserve"> </v>
      </c>
      <c r="G196" s="509" t="s">
        <v>684</v>
      </c>
      <c r="H196" s="504" t="s">
        <v>923</v>
      </c>
      <c r="I196" s="1035" t="str">
        <f t="shared" ref="I196:I204" si="113">IF(L196&gt;16,"Gore Locked Segment",IF(L196&lt;17,"Welded Segments"))</f>
        <v>Gore Locked Segment</v>
      </c>
      <c r="J196" s="1036"/>
      <c r="K196" s="516" t="s">
        <v>881</v>
      </c>
      <c r="L196" s="521">
        <v>18</v>
      </c>
      <c r="M196" s="517" t="str">
        <f t="shared" si="105"/>
        <v>Y</v>
      </c>
      <c r="N196" s="514">
        <f t="shared" si="81"/>
        <v>96.4</v>
      </c>
      <c r="O196" s="518">
        <f t="shared" si="74"/>
        <v>0</v>
      </c>
      <c r="P196" s="680">
        <f>'KB Duct Parts'!$AE$3</f>
        <v>0</v>
      </c>
      <c r="Q196" s="681">
        <f t="shared" si="82"/>
        <v>0</v>
      </c>
      <c r="R196" s="682">
        <f t="shared" si="83"/>
        <v>0</v>
      </c>
      <c r="S196" s="716">
        <f t="shared" si="84"/>
        <v>0.35</v>
      </c>
      <c r="T196" s="679">
        <f t="shared" si="85"/>
        <v>0</v>
      </c>
      <c r="U196" s="679">
        <f t="shared" si="86"/>
        <v>0</v>
      </c>
      <c r="Y196" s="120"/>
      <c r="AE196" s="75"/>
      <c r="AF196" s="370">
        <v>18</v>
      </c>
      <c r="AG196" s="374">
        <v>16</v>
      </c>
      <c r="AH196" s="378">
        <v>14</v>
      </c>
      <c r="AI196" s="381">
        <v>12</v>
      </c>
      <c r="AJ196" s="386">
        <v>10</v>
      </c>
      <c r="AK196" s="391"/>
      <c r="AL196" s="386"/>
      <c r="AM196" s="363">
        <f t="shared" si="112"/>
        <v>1</v>
      </c>
      <c r="AN196" s="578">
        <v>96.4</v>
      </c>
      <c r="AO196" s="120">
        <f t="shared" si="87"/>
        <v>144.60000000000002</v>
      </c>
      <c r="AP196" s="120">
        <f t="shared" si="75"/>
        <v>168.70000000000002</v>
      </c>
      <c r="AQ196" s="120">
        <f t="shared" si="76"/>
        <v>192.8</v>
      </c>
      <c r="AR196" s="120">
        <f t="shared" si="77"/>
        <v>221.72</v>
      </c>
      <c r="AS196" s="120">
        <f t="shared" si="78"/>
        <v>0</v>
      </c>
      <c r="AT196" s="120">
        <f t="shared" si="79"/>
        <v>0</v>
      </c>
      <c r="AU196" s="74" t="s">
        <v>717</v>
      </c>
      <c r="AV196" s="115"/>
      <c r="AW196" s="395"/>
      <c r="AX196" s="571">
        <v>1.5</v>
      </c>
      <c r="AY196" s="572">
        <v>1.75</v>
      </c>
      <c r="AZ196" s="572">
        <v>2</v>
      </c>
      <c r="BA196" s="572">
        <v>2.2999999999999998</v>
      </c>
      <c r="BB196" s="573">
        <v>0</v>
      </c>
      <c r="BC196" s="395">
        <v>0</v>
      </c>
      <c r="BD196" s="115"/>
      <c r="BE196" s="115"/>
      <c r="BF196" s="115"/>
      <c r="BG196" s="115"/>
      <c r="BH196" s="115"/>
      <c r="BI196" s="115"/>
      <c r="BJ196" s="115"/>
      <c r="BK196" s="115"/>
      <c r="BQ196" s="74" t="str">
        <f t="shared" si="88"/>
        <v>12514.3-(16)</v>
      </c>
      <c r="BR196" s="120" t="str">
        <f t="shared" si="89"/>
        <v>30 deg Gored/Segemented El- 1D</v>
      </c>
      <c r="BS196" s="120">
        <f t="shared" si="90"/>
        <v>144.60000000000002</v>
      </c>
      <c r="BU196" s="74" t="str">
        <f t="shared" si="91"/>
        <v>12514.3-(14)</v>
      </c>
      <c r="BV196" s="120" t="str">
        <f t="shared" si="92"/>
        <v>30 deg Gored/Segemented El- 1D</v>
      </c>
      <c r="BW196" s="120">
        <f t="shared" si="93"/>
        <v>168.70000000000002</v>
      </c>
      <c r="BY196" s="74" t="str">
        <f t="shared" si="94"/>
        <v>12514.3-(12)</v>
      </c>
      <c r="BZ196" s="120" t="str">
        <f t="shared" si="95"/>
        <v>30 deg Gored/Segemented El- 1D</v>
      </c>
      <c r="CA196" s="120">
        <f t="shared" si="96"/>
        <v>192.8</v>
      </c>
      <c r="CC196" s="115" t="str">
        <f t="shared" si="97"/>
        <v>12514.3-(10)</v>
      </c>
      <c r="CD196" s="120" t="str">
        <f t="shared" si="98"/>
        <v>30 deg Gored/Segemented El- 1D</v>
      </c>
      <c r="CE196" s="417">
        <f t="shared" si="99"/>
        <v>221.72</v>
      </c>
      <c r="CF196" s="115"/>
      <c r="CG196" s="115" t="str">
        <f t="shared" si="100"/>
        <v xml:space="preserve"> </v>
      </c>
      <c r="CH196" s="120" t="str">
        <f t="shared" si="101"/>
        <v xml:space="preserve"> </v>
      </c>
      <c r="CI196" s="417" t="str">
        <f t="shared" si="102"/>
        <v xml:space="preserve"> </v>
      </c>
      <c r="CJ196" s="115"/>
      <c r="CK196" s="115" t="str">
        <f t="shared" si="103"/>
        <v xml:space="preserve"> </v>
      </c>
      <c r="CL196" s="120" t="str">
        <f t="shared" si="104"/>
        <v xml:space="preserve"> </v>
      </c>
      <c r="CM196" s="417" t="str">
        <f t="shared" si="107"/>
        <v xml:space="preserve"> </v>
      </c>
      <c r="IS196" s="103">
        <v>53.6</v>
      </c>
    </row>
    <row r="197" spans="2:253" s="74" customFormat="1" ht="17.100000000000001" hidden="1" customHeight="1" x14ac:dyDescent="0.25">
      <c r="B197" s="504">
        <f>IF('KB Duct Parts'!$BL$14=1,'KB Duct Elbows'!AT19,0)</f>
        <v>0</v>
      </c>
      <c r="C197" s="525">
        <v>12515.3</v>
      </c>
      <c r="D197" s="526">
        <f t="shared" si="73"/>
        <v>12515.3</v>
      </c>
      <c r="E197" s="504" t="s">
        <v>872</v>
      </c>
      <c r="F197" s="508" t="str">
        <f t="shared" si="80"/>
        <v xml:space="preserve"> </v>
      </c>
      <c r="G197" s="509" t="s">
        <v>684</v>
      </c>
      <c r="H197" s="504" t="s">
        <v>923</v>
      </c>
      <c r="I197" s="1035" t="str">
        <f t="shared" si="113"/>
        <v>Gore Locked Segment</v>
      </c>
      <c r="J197" s="1036"/>
      <c r="K197" s="516" t="s">
        <v>881</v>
      </c>
      <c r="L197" s="521">
        <v>18</v>
      </c>
      <c r="M197" s="517" t="str">
        <f t="shared" si="105"/>
        <v>Y</v>
      </c>
      <c r="N197" s="514">
        <f t="shared" si="81"/>
        <v>96.5</v>
      </c>
      <c r="O197" s="518">
        <f t="shared" si="74"/>
        <v>0</v>
      </c>
      <c r="P197" s="680">
        <f>'KB Duct Parts'!$AE$3</f>
        <v>0</v>
      </c>
      <c r="Q197" s="681">
        <f t="shared" si="82"/>
        <v>0</v>
      </c>
      <c r="R197" s="682">
        <f t="shared" si="83"/>
        <v>0</v>
      </c>
      <c r="S197" s="716">
        <f t="shared" si="84"/>
        <v>0.35</v>
      </c>
      <c r="T197" s="679">
        <f t="shared" si="85"/>
        <v>0</v>
      </c>
      <c r="U197" s="679">
        <f t="shared" si="86"/>
        <v>0</v>
      </c>
      <c r="Y197" s="120"/>
      <c r="AE197" s="76"/>
      <c r="AF197" s="370">
        <v>18</v>
      </c>
      <c r="AG197" s="374">
        <v>16</v>
      </c>
      <c r="AH197" s="378">
        <v>14</v>
      </c>
      <c r="AI197" s="381">
        <v>12</v>
      </c>
      <c r="AJ197" s="386">
        <v>10</v>
      </c>
      <c r="AK197" s="391"/>
      <c r="AL197" s="386"/>
      <c r="AM197" s="363">
        <f t="shared" si="112"/>
        <v>1</v>
      </c>
      <c r="AN197" s="578">
        <v>96.5</v>
      </c>
      <c r="AO197" s="120">
        <f t="shared" si="87"/>
        <v>144.75</v>
      </c>
      <c r="AP197" s="120">
        <f t="shared" si="75"/>
        <v>168.875</v>
      </c>
      <c r="AQ197" s="120">
        <f t="shared" si="76"/>
        <v>193</v>
      </c>
      <c r="AR197" s="120">
        <f t="shared" si="77"/>
        <v>221.95</v>
      </c>
      <c r="AS197" s="120">
        <f t="shared" si="78"/>
        <v>0</v>
      </c>
      <c r="AT197" s="120">
        <f t="shared" si="79"/>
        <v>0</v>
      </c>
      <c r="AU197" s="74" t="s">
        <v>717</v>
      </c>
      <c r="AV197" s="115"/>
      <c r="AW197" s="395"/>
      <c r="AX197" s="571">
        <v>1.5</v>
      </c>
      <c r="AY197" s="572">
        <v>1.75</v>
      </c>
      <c r="AZ197" s="572">
        <v>2</v>
      </c>
      <c r="BA197" s="572">
        <v>2.2999999999999998</v>
      </c>
      <c r="BB197" s="573">
        <v>0</v>
      </c>
      <c r="BC197" s="395">
        <v>0</v>
      </c>
      <c r="BD197" s="115"/>
      <c r="BE197" s="115"/>
      <c r="BF197" s="115"/>
      <c r="BG197" s="115"/>
      <c r="BH197" s="115"/>
      <c r="BI197" s="115"/>
      <c r="BJ197" s="115"/>
      <c r="BK197" s="115"/>
      <c r="BQ197" s="74" t="str">
        <f t="shared" si="88"/>
        <v>12515.3-(16)</v>
      </c>
      <c r="BR197" s="120" t="str">
        <f t="shared" si="89"/>
        <v>30 deg Gored/Segemented El- 1D</v>
      </c>
      <c r="BS197" s="120">
        <f t="shared" si="90"/>
        <v>144.75</v>
      </c>
      <c r="BU197" s="74" t="str">
        <f t="shared" si="91"/>
        <v>12515.3-(14)</v>
      </c>
      <c r="BV197" s="120" t="str">
        <f t="shared" si="92"/>
        <v>30 deg Gored/Segemented El- 1D</v>
      </c>
      <c r="BW197" s="120">
        <f t="shared" si="93"/>
        <v>168.875</v>
      </c>
      <c r="BY197" s="74" t="str">
        <f t="shared" si="94"/>
        <v>12515.3-(12)</v>
      </c>
      <c r="BZ197" s="120" t="str">
        <f t="shared" si="95"/>
        <v>30 deg Gored/Segemented El- 1D</v>
      </c>
      <c r="CA197" s="120">
        <f t="shared" si="96"/>
        <v>193</v>
      </c>
      <c r="CC197" s="115" t="str">
        <f t="shared" si="97"/>
        <v>12515.3-(10)</v>
      </c>
      <c r="CD197" s="120" t="str">
        <f t="shared" si="98"/>
        <v>30 deg Gored/Segemented El- 1D</v>
      </c>
      <c r="CE197" s="417">
        <f t="shared" si="99"/>
        <v>221.95</v>
      </c>
      <c r="CF197" s="115"/>
      <c r="CG197" s="115" t="str">
        <f t="shared" si="100"/>
        <v xml:space="preserve"> </v>
      </c>
      <c r="CH197" s="120" t="str">
        <f t="shared" si="101"/>
        <v xml:space="preserve"> </v>
      </c>
      <c r="CI197" s="417" t="str">
        <f t="shared" si="102"/>
        <v xml:space="preserve"> </v>
      </c>
      <c r="CJ197" s="115"/>
      <c r="CK197" s="115" t="str">
        <f t="shared" si="103"/>
        <v xml:space="preserve"> </v>
      </c>
      <c r="CL197" s="120" t="str">
        <f t="shared" si="104"/>
        <v xml:space="preserve"> </v>
      </c>
      <c r="CM197" s="417" t="str">
        <f t="shared" si="107"/>
        <v xml:space="preserve"> </v>
      </c>
      <c r="IS197" s="103">
        <v>56.7</v>
      </c>
    </row>
    <row r="198" spans="2:253" s="74" customFormat="1" ht="17.100000000000001" hidden="1" customHeight="1" x14ac:dyDescent="0.25">
      <c r="B198" s="504">
        <f>IF('KB Duct Parts'!$BL$14=1,'KB Duct Elbows'!AT20,0)</f>
        <v>0</v>
      </c>
      <c r="C198" s="525">
        <v>12516.3</v>
      </c>
      <c r="D198" s="526">
        <f t="shared" si="73"/>
        <v>12516.3</v>
      </c>
      <c r="E198" s="504" t="s">
        <v>873</v>
      </c>
      <c r="F198" s="508" t="str">
        <f t="shared" si="80"/>
        <v xml:space="preserve"> </v>
      </c>
      <c r="G198" s="509" t="s">
        <v>684</v>
      </c>
      <c r="H198" s="504" t="s">
        <v>923</v>
      </c>
      <c r="I198" s="1035" t="str">
        <f t="shared" si="113"/>
        <v>Gore Locked Segment</v>
      </c>
      <c r="J198" s="1036"/>
      <c r="K198" s="516" t="s">
        <v>881</v>
      </c>
      <c r="L198" s="521">
        <v>18</v>
      </c>
      <c r="M198" s="517" t="str">
        <f t="shared" si="105"/>
        <v>Y</v>
      </c>
      <c r="N198" s="514">
        <f t="shared" si="81"/>
        <v>102</v>
      </c>
      <c r="O198" s="518">
        <f t="shared" si="74"/>
        <v>0</v>
      </c>
      <c r="P198" s="680">
        <f>'KB Duct Parts'!$AE$3</f>
        <v>0</v>
      </c>
      <c r="Q198" s="681">
        <f t="shared" si="82"/>
        <v>0</v>
      </c>
      <c r="R198" s="682">
        <f t="shared" si="83"/>
        <v>0</v>
      </c>
      <c r="S198" s="716">
        <f t="shared" si="84"/>
        <v>0.35</v>
      </c>
      <c r="T198" s="679">
        <f t="shared" si="85"/>
        <v>0</v>
      </c>
      <c r="U198" s="679">
        <f t="shared" si="86"/>
        <v>0</v>
      </c>
      <c r="Y198" s="120"/>
      <c r="AE198" s="75"/>
      <c r="AF198" s="370">
        <v>18</v>
      </c>
      <c r="AG198" s="374">
        <v>16</v>
      </c>
      <c r="AH198" s="378">
        <v>14</v>
      </c>
      <c r="AI198" s="381">
        <v>12</v>
      </c>
      <c r="AJ198" s="386">
        <v>10</v>
      </c>
      <c r="AK198" s="391"/>
      <c r="AL198" s="386"/>
      <c r="AM198" s="363">
        <f t="shared" si="112"/>
        <v>1</v>
      </c>
      <c r="AN198" s="578">
        <v>102</v>
      </c>
      <c r="AO198" s="120">
        <f t="shared" si="87"/>
        <v>153</v>
      </c>
      <c r="AP198" s="120">
        <f t="shared" si="75"/>
        <v>178.5</v>
      </c>
      <c r="AQ198" s="120">
        <f t="shared" si="76"/>
        <v>204</v>
      </c>
      <c r="AR198" s="120">
        <f t="shared" si="77"/>
        <v>234.6</v>
      </c>
      <c r="AS198" s="120">
        <f t="shared" si="78"/>
        <v>0</v>
      </c>
      <c r="AT198" s="120">
        <f t="shared" si="79"/>
        <v>0</v>
      </c>
      <c r="AU198" s="74" t="s">
        <v>717</v>
      </c>
      <c r="AV198" s="115"/>
      <c r="AW198" s="395"/>
      <c r="AX198" s="571">
        <v>1.5</v>
      </c>
      <c r="AY198" s="572">
        <v>1.75</v>
      </c>
      <c r="AZ198" s="572">
        <v>2</v>
      </c>
      <c r="BA198" s="572">
        <v>2.2999999999999998</v>
      </c>
      <c r="BB198" s="573">
        <v>0</v>
      </c>
      <c r="BC198" s="395">
        <v>0</v>
      </c>
      <c r="BD198" s="115"/>
      <c r="BE198" s="115"/>
      <c r="BF198" s="115"/>
      <c r="BG198" s="115"/>
      <c r="BH198" s="115"/>
      <c r="BI198" s="115"/>
      <c r="BJ198" s="115"/>
      <c r="BK198" s="115"/>
      <c r="BQ198" s="74" t="str">
        <f t="shared" si="88"/>
        <v>12516.3-(16)</v>
      </c>
      <c r="BR198" s="120" t="str">
        <f t="shared" si="89"/>
        <v>30 deg Gored/Segemented El- 1D</v>
      </c>
      <c r="BS198" s="120">
        <f t="shared" si="90"/>
        <v>153</v>
      </c>
      <c r="BU198" s="74" t="str">
        <f t="shared" si="91"/>
        <v>12516.3-(14)</v>
      </c>
      <c r="BV198" s="120" t="str">
        <f t="shared" si="92"/>
        <v>30 deg Gored/Segemented El- 1D</v>
      </c>
      <c r="BW198" s="120">
        <f t="shared" si="93"/>
        <v>178.5</v>
      </c>
      <c r="BY198" s="74" t="str">
        <f t="shared" si="94"/>
        <v>12516.3-(12)</v>
      </c>
      <c r="BZ198" s="120" t="str">
        <f t="shared" si="95"/>
        <v>30 deg Gored/Segemented El- 1D</v>
      </c>
      <c r="CA198" s="120">
        <f t="shared" si="96"/>
        <v>204</v>
      </c>
      <c r="CC198" s="115" t="str">
        <f t="shared" si="97"/>
        <v>12516.3-(10)</v>
      </c>
      <c r="CD198" s="120" t="str">
        <f t="shared" si="98"/>
        <v>30 deg Gored/Segemented El- 1D</v>
      </c>
      <c r="CE198" s="417">
        <f t="shared" si="99"/>
        <v>234.6</v>
      </c>
      <c r="CF198" s="115"/>
      <c r="CG198" s="115" t="str">
        <f t="shared" si="100"/>
        <v xml:space="preserve"> </v>
      </c>
      <c r="CH198" s="120" t="str">
        <f t="shared" si="101"/>
        <v xml:space="preserve"> </v>
      </c>
      <c r="CI198" s="417" t="str">
        <f t="shared" si="102"/>
        <v xml:space="preserve"> </v>
      </c>
      <c r="CJ198" s="115"/>
      <c r="CK198" s="115" t="str">
        <f t="shared" si="103"/>
        <v xml:space="preserve"> </v>
      </c>
      <c r="CL198" s="120" t="str">
        <f t="shared" si="104"/>
        <v xml:space="preserve"> </v>
      </c>
      <c r="CM198" s="417" t="str">
        <f t="shared" si="107"/>
        <v xml:space="preserve"> </v>
      </c>
      <c r="IS198" s="103">
        <v>59.8</v>
      </c>
    </row>
    <row r="199" spans="2:253" s="74" customFormat="1" ht="17.100000000000001" hidden="1" customHeight="1" x14ac:dyDescent="0.25">
      <c r="B199" s="504">
        <f>IF('KB Duct Parts'!$BL$14=1,'KB Duct Elbows'!AT21,0)</f>
        <v>0</v>
      </c>
      <c r="C199" s="525">
        <v>12517.3</v>
      </c>
      <c r="D199" s="526">
        <f t="shared" si="73"/>
        <v>12517.3</v>
      </c>
      <c r="E199" s="504" t="s">
        <v>874</v>
      </c>
      <c r="F199" s="508" t="str">
        <f t="shared" si="80"/>
        <v xml:space="preserve"> </v>
      </c>
      <c r="G199" s="509" t="s">
        <v>684</v>
      </c>
      <c r="H199" s="504" t="s">
        <v>923</v>
      </c>
      <c r="I199" s="1035" t="str">
        <f t="shared" si="113"/>
        <v>Gore Locked Segment</v>
      </c>
      <c r="J199" s="1036"/>
      <c r="K199" s="516" t="s">
        <v>881</v>
      </c>
      <c r="L199" s="521">
        <v>18</v>
      </c>
      <c r="M199" s="517" t="str">
        <f t="shared" si="105"/>
        <v>Y</v>
      </c>
      <c r="N199" s="514">
        <f t="shared" si="81"/>
        <v>106.2</v>
      </c>
      <c r="O199" s="518">
        <f t="shared" si="74"/>
        <v>0</v>
      </c>
      <c r="P199" s="680">
        <f>'KB Duct Parts'!$AE$3</f>
        <v>0</v>
      </c>
      <c r="Q199" s="681">
        <f t="shared" si="82"/>
        <v>0</v>
      </c>
      <c r="R199" s="682">
        <f t="shared" si="83"/>
        <v>0</v>
      </c>
      <c r="S199" s="716">
        <f t="shared" si="84"/>
        <v>0.35</v>
      </c>
      <c r="T199" s="679">
        <f t="shared" si="85"/>
        <v>0</v>
      </c>
      <c r="U199" s="679">
        <f t="shared" si="86"/>
        <v>0</v>
      </c>
      <c r="Y199" s="120"/>
      <c r="AE199" s="76"/>
      <c r="AF199" s="370">
        <v>18</v>
      </c>
      <c r="AG199" s="374">
        <v>16</v>
      </c>
      <c r="AH199" s="378">
        <v>14</v>
      </c>
      <c r="AI199" s="381">
        <v>12</v>
      </c>
      <c r="AJ199" s="386">
        <v>10</v>
      </c>
      <c r="AK199" s="391"/>
      <c r="AL199" s="386"/>
      <c r="AM199" s="363">
        <f t="shared" si="112"/>
        <v>1</v>
      </c>
      <c r="AN199" s="578">
        <v>106.2</v>
      </c>
      <c r="AO199" s="120">
        <f t="shared" si="87"/>
        <v>159.30000000000001</v>
      </c>
      <c r="AP199" s="120">
        <f t="shared" si="75"/>
        <v>185.85</v>
      </c>
      <c r="AQ199" s="120">
        <f t="shared" si="76"/>
        <v>212.4</v>
      </c>
      <c r="AR199" s="120">
        <f t="shared" si="77"/>
        <v>244.26</v>
      </c>
      <c r="AS199" s="120">
        <f t="shared" si="78"/>
        <v>0</v>
      </c>
      <c r="AT199" s="120">
        <f t="shared" si="79"/>
        <v>0</v>
      </c>
      <c r="AU199" s="74" t="s">
        <v>717</v>
      </c>
      <c r="AV199" s="115"/>
      <c r="AW199" s="395"/>
      <c r="AX199" s="571">
        <v>1.5</v>
      </c>
      <c r="AY199" s="572">
        <v>1.75</v>
      </c>
      <c r="AZ199" s="572">
        <v>2</v>
      </c>
      <c r="BA199" s="572">
        <v>2.2999999999999998</v>
      </c>
      <c r="BB199" s="573">
        <v>0</v>
      </c>
      <c r="BC199" s="395">
        <v>0</v>
      </c>
      <c r="BD199" s="115"/>
      <c r="BE199" s="115"/>
      <c r="BF199" s="115"/>
      <c r="BG199" s="115"/>
      <c r="BH199" s="115"/>
      <c r="BI199" s="115"/>
      <c r="BJ199" s="115"/>
      <c r="BK199" s="115"/>
      <c r="BQ199" s="74" t="str">
        <f t="shared" si="88"/>
        <v>12517.3-(16)</v>
      </c>
      <c r="BR199" s="120" t="str">
        <f t="shared" si="89"/>
        <v>30 deg Gored/Segemented El- 1D</v>
      </c>
      <c r="BS199" s="120">
        <f t="shared" si="90"/>
        <v>159.30000000000001</v>
      </c>
      <c r="BU199" s="74" t="str">
        <f t="shared" si="91"/>
        <v>12517.3-(14)</v>
      </c>
      <c r="BV199" s="120" t="str">
        <f t="shared" si="92"/>
        <v>30 deg Gored/Segemented El- 1D</v>
      </c>
      <c r="BW199" s="120">
        <f t="shared" si="93"/>
        <v>185.85</v>
      </c>
      <c r="BY199" s="74" t="str">
        <f t="shared" si="94"/>
        <v>12517.3-(12)</v>
      </c>
      <c r="BZ199" s="120" t="str">
        <f t="shared" si="95"/>
        <v>30 deg Gored/Segemented El- 1D</v>
      </c>
      <c r="CA199" s="120">
        <f t="shared" si="96"/>
        <v>212.4</v>
      </c>
      <c r="CC199" s="115" t="str">
        <f t="shared" si="97"/>
        <v>12517.3-(10)</v>
      </c>
      <c r="CD199" s="120" t="str">
        <f t="shared" si="98"/>
        <v>30 deg Gored/Segemented El- 1D</v>
      </c>
      <c r="CE199" s="417">
        <f t="shared" si="99"/>
        <v>244.26</v>
      </c>
      <c r="CF199" s="115"/>
      <c r="CG199" s="115" t="str">
        <f t="shared" si="100"/>
        <v xml:space="preserve"> </v>
      </c>
      <c r="CH199" s="120" t="str">
        <f t="shared" si="101"/>
        <v xml:space="preserve"> </v>
      </c>
      <c r="CI199" s="417" t="str">
        <f t="shared" si="102"/>
        <v xml:space="preserve"> </v>
      </c>
      <c r="CJ199" s="115"/>
      <c r="CK199" s="115" t="str">
        <f t="shared" si="103"/>
        <v xml:space="preserve"> </v>
      </c>
      <c r="CL199" s="120" t="str">
        <f t="shared" si="104"/>
        <v xml:space="preserve"> </v>
      </c>
      <c r="CM199" s="417" t="str">
        <f t="shared" si="107"/>
        <v xml:space="preserve"> </v>
      </c>
      <c r="IS199" s="103">
        <v>62.4</v>
      </c>
    </row>
    <row r="200" spans="2:253" s="74" customFormat="1" ht="17.100000000000001" hidden="1" customHeight="1" x14ac:dyDescent="0.25">
      <c r="B200" s="504">
        <f>IF('KB Duct Parts'!$BL$14=1,'KB Duct Elbows'!AT22,0)</f>
        <v>0</v>
      </c>
      <c r="C200" s="525">
        <v>12518.3</v>
      </c>
      <c r="D200" s="526">
        <f t="shared" si="73"/>
        <v>12518.3</v>
      </c>
      <c r="E200" s="504" t="s">
        <v>875</v>
      </c>
      <c r="F200" s="508" t="str">
        <f t="shared" si="80"/>
        <v xml:space="preserve"> </v>
      </c>
      <c r="G200" s="509" t="s">
        <v>684</v>
      </c>
      <c r="H200" s="504" t="s">
        <v>923</v>
      </c>
      <c r="I200" s="1035" t="str">
        <f t="shared" si="113"/>
        <v>Gore Locked Segment</v>
      </c>
      <c r="J200" s="1036"/>
      <c r="K200" s="516" t="s">
        <v>881</v>
      </c>
      <c r="L200" s="521">
        <v>18</v>
      </c>
      <c r="M200" s="517" t="str">
        <f t="shared" si="105"/>
        <v>Y</v>
      </c>
      <c r="N200" s="514">
        <f t="shared" si="81"/>
        <v>110.9</v>
      </c>
      <c r="O200" s="518">
        <f t="shared" si="74"/>
        <v>0</v>
      </c>
      <c r="P200" s="680">
        <f>'KB Duct Parts'!$AE$3</f>
        <v>0</v>
      </c>
      <c r="Q200" s="681">
        <f t="shared" si="82"/>
        <v>0</v>
      </c>
      <c r="R200" s="682">
        <f t="shared" si="83"/>
        <v>0</v>
      </c>
      <c r="S200" s="716">
        <f t="shared" si="84"/>
        <v>0.35</v>
      </c>
      <c r="T200" s="679">
        <f t="shared" si="85"/>
        <v>0</v>
      </c>
      <c r="U200" s="679">
        <f t="shared" si="86"/>
        <v>0</v>
      </c>
      <c r="Y200" s="120"/>
      <c r="AE200" s="75"/>
      <c r="AF200" s="370">
        <v>18</v>
      </c>
      <c r="AG200" s="374">
        <v>16</v>
      </c>
      <c r="AH200" s="378">
        <v>14</v>
      </c>
      <c r="AI200" s="381">
        <v>12</v>
      </c>
      <c r="AJ200" s="386">
        <v>10</v>
      </c>
      <c r="AK200" s="391"/>
      <c r="AL200" s="386"/>
      <c r="AM200" s="363">
        <f t="shared" si="112"/>
        <v>1</v>
      </c>
      <c r="AN200" s="578">
        <v>110.9</v>
      </c>
      <c r="AO200" s="120">
        <f t="shared" si="87"/>
        <v>166.35000000000002</v>
      </c>
      <c r="AP200" s="120">
        <f t="shared" si="75"/>
        <v>194.07500000000002</v>
      </c>
      <c r="AQ200" s="120">
        <f t="shared" si="76"/>
        <v>221.8</v>
      </c>
      <c r="AR200" s="120">
        <f t="shared" si="77"/>
        <v>255.07</v>
      </c>
      <c r="AS200" s="120">
        <f t="shared" si="78"/>
        <v>0</v>
      </c>
      <c r="AT200" s="120">
        <f t="shared" si="79"/>
        <v>0</v>
      </c>
      <c r="AU200" s="74" t="s">
        <v>717</v>
      </c>
      <c r="AV200" s="115"/>
      <c r="AW200" s="395"/>
      <c r="AX200" s="571">
        <v>1.5</v>
      </c>
      <c r="AY200" s="572">
        <v>1.75</v>
      </c>
      <c r="AZ200" s="572">
        <v>2</v>
      </c>
      <c r="BA200" s="572">
        <v>2.2999999999999998</v>
      </c>
      <c r="BB200" s="573">
        <v>0</v>
      </c>
      <c r="BC200" s="395">
        <v>0</v>
      </c>
      <c r="BD200" s="115"/>
      <c r="BE200" s="115"/>
      <c r="BF200" s="115"/>
      <c r="BG200" s="115"/>
      <c r="BH200" s="115"/>
      <c r="BI200" s="115"/>
      <c r="BJ200" s="115"/>
      <c r="BK200" s="115"/>
      <c r="BQ200" s="74" t="str">
        <f t="shared" si="88"/>
        <v>12518.3-(16)</v>
      </c>
      <c r="BR200" s="120" t="str">
        <f t="shared" si="89"/>
        <v>30 deg Gored/Segemented El- 1D</v>
      </c>
      <c r="BS200" s="120">
        <f t="shared" si="90"/>
        <v>166.35000000000002</v>
      </c>
      <c r="BU200" s="74" t="str">
        <f t="shared" si="91"/>
        <v>12518.3-(14)</v>
      </c>
      <c r="BV200" s="120" t="str">
        <f t="shared" si="92"/>
        <v>30 deg Gored/Segemented El- 1D</v>
      </c>
      <c r="BW200" s="120">
        <f t="shared" si="93"/>
        <v>194.07500000000002</v>
      </c>
      <c r="BY200" s="74" t="str">
        <f t="shared" si="94"/>
        <v>12518.3-(12)</v>
      </c>
      <c r="BZ200" s="120" t="str">
        <f t="shared" si="95"/>
        <v>30 deg Gored/Segemented El- 1D</v>
      </c>
      <c r="CA200" s="120">
        <f t="shared" si="96"/>
        <v>221.8</v>
      </c>
      <c r="CC200" s="115" t="str">
        <f t="shared" si="97"/>
        <v>12518.3-(10)</v>
      </c>
      <c r="CD200" s="120" t="str">
        <f t="shared" si="98"/>
        <v>30 deg Gored/Segemented El- 1D</v>
      </c>
      <c r="CE200" s="417">
        <f t="shared" si="99"/>
        <v>255.07</v>
      </c>
      <c r="CF200" s="115"/>
      <c r="CG200" s="115" t="str">
        <f t="shared" si="100"/>
        <v xml:space="preserve"> </v>
      </c>
      <c r="CH200" s="120" t="str">
        <f t="shared" si="101"/>
        <v xml:space="preserve"> </v>
      </c>
      <c r="CI200" s="417" t="str">
        <f t="shared" si="102"/>
        <v xml:space="preserve"> </v>
      </c>
      <c r="CJ200" s="115"/>
      <c r="CK200" s="115" t="str">
        <f t="shared" si="103"/>
        <v xml:space="preserve"> </v>
      </c>
      <c r="CL200" s="120" t="str">
        <f t="shared" si="104"/>
        <v xml:space="preserve"> </v>
      </c>
      <c r="CM200" s="417" t="str">
        <f t="shared" si="107"/>
        <v xml:space="preserve"> </v>
      </c>
      <c r="IS200" s="103">
        <v>65</v>
      </c>
    </row>
    <row r="201" spans="2:253" s="74" customFormat="1" ht="17.100000000000001" hidden="1" customHeight="1" x14ac:dyDescent="0.25">
      <c r="B201" s="504">
        <f>IF('KB Duct Parts'!$BL$14=1,'KB Duct Elbows'!AT23,0)</f>
        <v>0</v>
      </c>
      <c r="C201" s="525">
        <v>12519.3</v>
      </c>
      <c r="D201" s="526">
        <f t="shared" si="73"/>
        <v>12519.3</v>
      </c>
      <c r="E201" s="504" t="s">
        <v>876</v>
      </c>
      <c r="F201" s="508" t="str">
        <f t="shared" si="80"/>
        <v xml:space="preserve"> </v>
      </c>
      <c r="G201" s="509" t="s">
        <v>684</v>
      </c>
      <c r="H201" s="504" t="s">
        <v>923</v>
      </c>
      <c r="I201" s="1035" t="str">
        <f t="shared" si="113"/>
        <v>Gore Locked Segment</v>
      </c>
      <c r="J201" s="1036"/>
      <c r="K201" s="516" t="s">
        <v>881</v>
      </c>
      <c r="L201" s="521">
        <v>18</v>
      </c>
      <c r="M201" s="517" t="str">
        <f t="shared" si="105"/>
        <v>Y</v>
      </c>
      <c r="N201" s="514">
        <f t="shared" si="81"/>
        <v>120.2</v>
      </c>
      <c r="O201" s="518">
        <f t="shared" si="74"/>
        <v>0</v>
      </c>
      <c r="P201" s="680">
        <f>'KB Duct Parts'!$AE$3</f>
        <v>0</v>
      </c>
      <c r="Q201" s="681">
        <f t="shared" si="82"/>
        <v>0</v>
      </c>
      <c r="R201" s="682">
        <f t="shared" si="83"/>
        <v>0</v>
      </c>
      <c r="S201" s="716">
        <f t="shared" si="84"/>
        <v>0.35</v>
      </c>
      <c r="T201" s="679">
        <f t="shared" si="85"/>
        <v>0</v>
      </c>
      <c r="U201" s="679">
        <f t="shared" si="86"/>
        <v>0</v>
      </c>
      <c r="Y201" s="120"/>
      <c r="AE201" s="75"/>
      <c r="AF201" s="370">
        <v>18</v>
      </c>
      <c r="AG201" s="374">
        <v>16</v>
      </c>
      <c r="AH201" s="378">
        <v>14</v>
      </c>
      <c r="AI201" s="381">
        <v>12</v>
      </c>
      <c r="AJ201" s="386">
        <v>10</v>
      </c>
      <c r="AK201" s="391"/>
      <c r="AL201" s="386"/>
      <c r="AM201" s="363">
        <f t="shared" si="112"/>
        <v>1</v>
      </c>
      <c r="AN201" s="578">
        <v>120.2</v>
      </c>
      <c r="AO201" s="120">
        <f t="shared" si="87"/>
        <v>180.3</v>
      </c>
      <c r="AP201" s="120">
        <f t="shared" si="75"/>
        <v>210.35</v>
      </c>
      <c r="AQ201" s="120">
        <f t="shared" si="76"/>
        <v>240.4</v>
      </c>
      <c r="AR201" s="120">
        <f t="shared" si="77"/>
        <v>276.45999999999998</v>
      </c>
      <c r="AS201" s="120">
        <f t="shared" si="78"/>
        <v>0</v>
      </c>
      <c r="AT201" s="120">
        <f t="shared" si="79"/>
        <v>0</v>
      </c>
      <c r="AU201" s="74" t="s">
        <v>717</v>
      </c>
      <c r="AV201" s="115"/>
      <c r="AW201" s="395"/>
      <c r="AX201" s="571">
        <v>1.5</v>
      </c>
      <c r="AY201" s="572">
        <v>1.75</v>
      </c>
      <c r="AZ201" s="572">
        <v>2</v>
      </c>
      <c r="BA201" s="572">
        <v>2.2999999999999998</v>
      </c>
      <c r="BB201" s="573">
        <v>0</v>
      </c>
      <c r="BC201" s="395">
        <v>0</v>
      </c>
      <c r="BD201" s="115"/>
      <c r="BE201" s="115"/>
      <c r="BF201" s="115"/>
      <c r="BG201" s="115"/>
      <c r="BH201" s="115"/>
      <c r="BI201" s="115"/>
      <c r="BJ201" s="115"/>
      <c r="BK201" s="115"/>
      <c r="BQ201" s="74" t="str">
        <f t="shared" si="88"/>
        <v>12519.3-(16)</v>
      </c>
      <c r="BR201" s="120" t="str">
        <f t="shared" si="89"/>
        <v>30 deg Gored/Segemented El- 1D</v>
      </c>
      <c r="BS201" s="120">
        <f t="shared" si="90"/>
        <v>180.3</v>
      </c>
      <c r="BU201" s="74" t="str">
        <f t="shared" si="91"/>
        <v>12519.3-(14)</v>
      </c>
      <c r="BV201" s="120" t="str">
        <f t="shared" si="92"/>
        <v>30 deg Gored/Segemented El- 1D</v>
      </c>
      <c r="BW201" s="120">
        <f t="shared" si="93"/>
        <v>210.35</v>
      </c>
      <c r="BY201" s="74" t="str">
        <f t="shared" si="94"/>
        <v>12519.3-(12)</v>
      </c>
      <c r="BZ201" s="120" t="str">
        <f t="shared" si="95"/>
        <v>30 deg Gored/Segemented El- 1D</v>
      </c>
      <c r="CA201" s="120">
        <f t="shared" si="96"/>
        <v>240.4</v>
      </c>
      <c r="CC201" s="115" t="str">
        <f t="shared" si="97"/>
        <v>12519.3-(10)</v>
      </c>
      <c r="CD201" s="120" t="str">
        <f t="shared" si="98"/>
        <v>30 deg Gored/Segemented El- 1D</v>
      </c>
      <c r="CE201" s="417">
        <f t="shared" si="99"/>
        <v>276.45999999999998</v>
      </c>
      <c r="CF201" s="115"/>
      <c r="CG201" s="115" t="str">
        <f t="shared" si="100"/>
        <v xml:space="preserve"> </v>
      </c>
      <c r="CH201" s="120" t="str">
        <f t="shared" si="101"/>
        <v xml:space="preserve"> </v>
      </c>
      <c r="CI201" s="417" t="str">
        <f t="shared" si="102"/>
        <v xml:space="preserve"> </v>
      </c>
      <c r="CJ201" s="115"/>
      <c r="CK201" s="115" t="str">
        <f t="shared" si="103"/>
        <v xml:space="preserve"> </v>
      </c>
      <c r="CL201" s="120" t="str">
        <f t="shared" si="104"/>
        <v xml:space="preserve"> </v>
      </c>
      <c r="CM201" s="417" t="str">
        <f t="shared" si="107"/>
        <v xml:space="preserve"> </v>
      </c>
      <c r="IS201" s="103">
        <v>70.5</v>
      </c>
    </row>
    <row r="202" spans="2:253" s="74" customFormat="1" ht="17.100000000000001" hidden="1" customHeight="1" x14ac:dyDescent="0.25">
      <c r="B202" s="504">
        <f>IF('KB Duct Parts'!$BL$14=1,'KB Duct Elbows'!AT24,0)</f>
        <v>0</v>
      </c>
      <c r="C202" s="525">
        <v>12520.3</v>
      </c>
      <c r="D202" s="526">
        <f t="shared" si="73"/>
        <v>12520.3</v>
      </c>
      <c r="E202" s="504" t="s">
        <v>877</v>
      </c>
      <c r="F202" s="508" t="str">
        <f t="shared" si="80"/>
        <v xml:space="preserve"> </v>
      </c>
      <c r="G202" s="509" t="s">
        <v>684</v>
      </c>
      <c r="H202" s="504" t="s">
        <v>923</v>
      </c>
      <c r="I202" s="1035" t="str">
        <f t="shared" si="113"/>
        <v>Gore Locked Segment</v>
      </c>
      <c r="J202" s="1036"/>
      <c r="K202" s="516" t="s">
        <v>881</v>
      </c>
      <c r="L202" s="521">
        <v>18</v>
      </c>
      <c r="M202" s="517" t="str">
        <f t="shared" si="105"/>
        <v>Y</v>
      </c>
      <c r="N202" s="514">
        <f t="shared" si="81"/>
        <v>129.30000000000001</v>
      </c>
      <c r="O202" s="518">
        <f t="shared" si="74"/>
        <v>0</v>
      </c>
      <c r="P202" s="680">
        <f>'KB Duct Parts'!$AE$3</f>
        <v>0</v>
      </c>
      <c r="Q202" s="681">
        <f t="shared" si="82"/>
        <v>0</v>
      </c>
      <c r="R202" s="682">
        <f t="shared" si="83"/>
        <v>0</v>
      </c>
      <c r="S202" s="716">
        <f t="shared" si="84"/>
        <v>0.35</v>
      </c>
      <c r="T202" s="679">
        <f t="shared" si="85"/>
        <v>0</v>
      </c>
      <c r="U202" s="679">
        <f t="shared" si="86"/>
        <v>0</v>
      </c>
      <c r="Y202" s="120"/>
      <c r="AE202" s="75"/>
      <c r="AF202" s="370">
        <v>18</v>
      </c>
      <c r="AG202" s="374">
        <v>16</v>
      </c>
      <c r="AH202" s="378">
        <v>14</v>
      </c>
      <c r="AI202" s="381">
        <v>12</v>
      </c>
      <c r="AJ202" s="386">
        <v>10</v>
      </c>
      <c r="AK202" s="391"/>
      <c r="AL202" s="386"/>
      <c r="AM202" s="363">
        <f t="shared" si="112"/>
        <v>1</v>
      </c>
      <c r="AN202" s="578">
        <v>129.30000000000001</v>
      </c>
      <c r="AO202" s="120">
        <f t="shared" si="87"/>
        <v>193.95000000000002</v>
      </c>
      <c r="AP202" s="120">
        <f t="shared" si="75"/>
        <v>226.27500000000003</v>
      </c>
      <c r="AQ202" s="120">
        <f t="shared" si="76"/>
        <v>258.60000000000002</v>
      </c>
      <c r="AR202" s="120">
        <f t="shared" si="77"/>
        <v>297.39</v>
      </c>
      <c r="AS202" s="120">
        <f t="shared" si="78"/>
        <v>0</v>
      </c>
      <c r="AT202" s="120">
        <f t="shared" si="79"/>
        <v>0</v>
      </c>
      <c r="AU202" s="74" t="s">
        <v>717</v>
      </c>
      <c r="AV202" s="115"/>
      <c r="AW202" s="395"/>
      <c r="AX202" s="571">
        <v>1.5</v>
      </c>
      <c r="AY202" s="572">
        <v>1.75</v>
      </c>
      <c r="AZ202" s="572">
        <v>2</v>
      </c>
      <c r="BA202" s="572">
        <v>2.2999999999999998</v>
      </c>
      <c r="BB202" s="573">
        <v>0</v>
      </c>
      <c r="BC202" s="395">
        <v>0</v>
      </c>
      <c r="BD202" s="115"/>
      <c r="BE202" s="115"/>
      <c r="BF202" s="115"/>
      <c r="BG202" s="115"/>
      <c r="BH202" s="115"/>
      <c r="BI202" s="115"/>
      <c r="BJ202" s="115"/>
      <c r="BK202" s="115"/>
      <c r="BQ202" s="74" t="str">
        <f t="shared" si="88"/>
        <v>12520.3-(16)</v>
      </c>
      <c r="BR202" s="120" t="str">
        <f t="shared" si="89"/>
        <v>30 deg Gored/Segemented El- 1D</v>
      </c>
      <c r="BS202" s="120">
        <f t="shared" si="90"/>
        <v>193.95000000000002</v>
      </c>
      <c r="BU202" s="74" t="str">
        <f t="shared" si="91"/>
        <v>12520.3-(14)</v>
      </c>
      <c r="BV202" s="120" t="str">
        <f t="shared" si="92"/>
        <v>30 deg Gored/Segemented El- 1D</v>
      </c>
      <c r="BW202" s="120">
        <f t="shared" si="93"/>
        <v>226.27500000000003</v>
      </c>
      <c r="BY202" s="74" t="str">
        <f t="shared" si="94"/>
        <v>12520.3-(12)</v>
      </c>
      <c r="BZ202" s="120" t="str">
        <f t="shared" si="95"/>
        <v>30 deg Gored/Segemented El- 1D</v>
      </c>
      <c r="CA202" s="120">
        <f t="shared" si="96"/>
        <v>258.60000000000002</v>
      </c>
      <c r="CC202" s="115" t="str">
        <f t="shared" si="97"/>
        <v>12520.3-(10)</v>
      </c>
      <c r="CD202" s="120" t="str">
        <f t="shared" si="98"/>
        <v>30 deg Gored/Segemented El- 1D</v>
      </c>
      <c r="CE202" s="417">
        <f t="shared" si="99"/>
        <v>297.39</v>
      </c>
      <c r="CF202" s="115"/>
      <c r="CG202" s="115" t="str">
        <f t="shared" si="100"/>
        <v xml:space="preserve"> </v>
      </c>
      <c r="CH202" s="120" t="str">
        <f t="shared" si="101"/>
        <v xml:space="preserve"> </v>
      </c>
      <c r="CI202" s="417" t="str">
        <f t="shared" si="102"/>
        <v xml:space="preserve"> </v>
      </c>
      <c r="CJ202" s="115"/>
      <c r="CK202" s="115" t="str">
        <f t="shared" si="103"/>
        <v xml:space="preserve"> </v>
      </c>
      <c r="CL202" s="120" t="str">
        <f t="shared" si="104"/>
        <v xml:space="preserve"> </v>
      </c>
      <c r="CM202" s="417" t="str">
        <f t="shared" si="107"/>
        <v xml:space="preserve"> </v>
      </c>
      <c r="IS202" s="103">
        <v>76</v>
      </c>
    </row>
    <row r="203" spans="2:253" s="74" customFormat="1" ht="17.100000000000001" hidden="1" customHeight="1" x14ac:dyDescent="0.25">
      <c r="B203" s="504">
        <f>IF('KB Duct Parts'!$BL$14=1,'KB Duct Elbows'!AT25,0)</f>
        <v>0</v>
      </c>
      <c r="C203" s="525">
        <v>12522.3</v>
      </c>
      <c r="D203" s="526">
        <f t="shared" si="73"/>
        <v>12522.3</v>
      </c>
      <c r="E203" s="504" t="s">
        <v>878</v>
      </c>
      <c r="F203" s="508" t="str">
        <f t="shared" si="80"/>
        <v xml:space="preserve"> </v>
      </c>
      <c r="G203" s="509" t="s">
        <v>684</v>
      </c>
      <c r="H203" s="504" t="s">
        <v>923</v>
      </c>
      <c r="I203" s="1035" t="str">
        <f t="shared" si="113"/>
        <v>Gore Locked Segment</v>
      </c>
      <c r="J203" s="1036"/>
      <c r="K203" s="516" t="s">
        <v>881</v>
      </c>
      <c r="L203" s="521">
        <v>18</v>
      </c>
      <c r="M203" s="517" t="str">
        <f t="shared" si="105"/>
        <v>Y</v>
      </c>
      <c r="N203" s="514">
        <f t="shared" si="81"/>
        <v>148.1</v>
      </c>
      <c r="O203" s="518">
        <f t="shared" si="74"/>
        <v>0</v>
      </c>
      <c r="P203" s="680">
        <f>'KB Duct Parts'!$AE$3</f>
        <v>0</v>
      </c>
      <c r="Q203" s="681">
        <f t="shared" si="82"/>
        <v>0</v>
      </c>
      <c r="R203" s="682">
        <f t="shared" si="83"/>
        <v>0</v>
      </c>
      <c r="S203" s="716">
        <f t="shared" si="84"/>
        <v>0.35</v>
      </c>
      <c r="T203" s="679">
        <f t="shared" si="85"/>
        <v>0</v>
      </c>
      <c r="U203" s="679">
        <f t="shared" si="86"/>
        <v>0</v>
      </c>
      <c r="Y203" s="120"/>
      <c r="AE203" s="75"/>
      <c r="AF203" s="370">
        <v>18</v>
      </c>
      <c r="AG203" s="374">
        <v>16</v>
      </c>
      <c r="AH203" s="378">
        <v>14</v>
      </c>
      <c r="AI203" s="381">
        <v>12</v>
      </c>
      <c r="AJ203" s="386">
        <v>10</v>
      </c>
      <c r="AK203" s="391"/>
      <c r="AL203" s="386"/>
      <c r="AM203" s="363">
        <f t="shared" si="112"/>
        <v>1</v>
      </c>
      <c r="AN203" s="578">
        <v>148.1</v>
      </c>
      <c r="AO203" s="120">
        <f t="shared" si="87"/>
        <v>222.14999999999998</v>
      </c>
      <c r="AP203" s="120">
        <f t="shared" si="75"/>
        <v>259.17500000000001</v>
      </c>
      <c r="AQ203" s="120">
        <f t="shared" si="76"/>
        <v>296.2</v>
      </c>
      <c r="AR203" s="120">
        <f t="shared" si="77"/>
        <v>340.62999999999994</v>
      </c>
      <c r="AS203" s="120">
        <f t="shared" si="78"/>
        <v>0</v>
      </c>
      <c r="AT203" s="120">
        <f t="shared" si="79"/>
        <v>0</v>
      </c>
      <c r="AU203" s="74" t="s">
        <v>717</v>
      </c>
      <c r="AV203" s="115"/>
      <c r="AW203" s="395"/>
      <c r="AX203" s="571">
        <v>1.5</v>
      </c>
      <c r="AY203" s="572">
        <v>1.75</v>
      </c>
      <c r="AZ203" s="572">
        <v>2</v>
      </c>
      <c r="BA203" s="572">
        <v>2.2999999999999998</v>
      </c>
      <c r="BB203" s="573">
        <v>0</v>
      </c>
      <c r="BC203" s="395">
        <v>0</v>
      </c>
      <c r="BD203" s="115"/>
      <c r="BE203" s="115"/>
      <c r="BF203" s="115"/>
      <c r="BG203" s="115"/>
      <c r="BH203" s="115"/>
      <c r="BI203" s="115"/>
      <c r="BJ203" s="115"/>
      <c r="BK203" s="115"/>
      <c r="BQ203" s="74" t="str">
        <f t="shared" si="88"/>
        <v>12522.3-(16)</v>
      </c>
      <c r="BR203" s="120" t="str">
        <f t="shared" si="89"/>
        <v>30 deg Gored/Segemented El- 1D</v>
      </c>
      <c r="BS203" s="120">
        <f t="shared" si="90"/>
        <v>222.14999999999998</v>
      </c>
      <c r="BU203" s="74" t="str">
        <f t="shared" si="91"/>
        <v>12522.3-(14)</v>
      </c>
      <c r="BV203" s="120" t="str">
        <f t="shared" si="92"/>
        <v>30 deg Gored/Segemented El- 1D</v>
      </c>
      <c r="BW203" s="120">
        <f t="shared" si="93"/>
        <v>259.17500000000001</v>
      </c>
      <c r="BY203" s="74" t="str">
        <f t="shared" si="94"/>
        <v>12522.3-(12)</v>
      </c>
      <c r="BZ203" s="120" t="str">
        <f t="shared" si="95"/>
        <v>30 deg Gored/Segemented El- 1D</v>
      </c>
      <c r="CA203" s="120">
        <f t="shared" si="96"/>
        <v>296.2</v>
      </c>
      <c r="CC203" s="115" t="str">
        <f t="shared" si="97"/>
        <v>12522.3-(10)</v>
      </c>
      <c r="CD203" s="120" t="str">
        <f t="shared" si="98"/>
        <v>30 deg Gored/Segemented El- 1D</v>
      </c>
      <c r="CE203" s="417">
        <f t="shared" si="99"/>
        <v>340.62999999999994</v>
      </c>
      <c r="CF203" s="115"/>
      <c r="CG203" s="115" t="str">
        <f t="shared" si="100"/>
        <v xml:space="preserve"> </v>
      </c>
      <c r="CH203" s="120" t="str">
        <f t="shared" si="101"/>
        <v xml:space="preserve"> </v>
      </c>
      <c r="CI203" s="417" t="str">
        <f t="shared" si="102"/>
        <v xml:space="preserve"> </v>
      </c>
      <c r="CJ203" s="115"/>
      <c r="CK203" s="115" t="str">
        <f t="shared" si="103"/>
        <v xml:space="preserve"> </v>
      </c>
      <c r="CL203" s="120" t="str">
        <f t="shared" si="104"/>
        <v xml:space="preserve"> </v>
      </c>
      <c r="CM203" s="417" t="str">
        <f t="shared" si="107"/>
        <v xml:space="preserve"> </v>
      </c>
      <c r="IS203" s="103">
        <v>86.9</v>
      </c>
    </row>
    <row r="204" spans="2:253" s="74" customFormat="1" ht="17.100000000000001" hidden="1" customHeight="1" thickBot="1" x14ac:dyDescent="0.3">
      <c r="B204" s="504">
        <f>IF('KB Duct Parts'!$BL$14=1,'KB Duct Elbows'!AT26,0)</f>
        <v>0</v>
      </c>
      <c r="C204" s="525">
        <v>12524.3</v>
      </c>
      <c r="D204" s="526">
        <f t="shared" si="73"/>
        <v>12524.3</v>
      </c>
      <c r="E204" s="504" t="s">
        <v>1338</v>
      </c>
      <c r="F204" s="508" t="str">
        <f t="shared" si="80"/>
        <v xml:space="preserve"> </v>
      </c>
      <c r="G204" s="509" t="s">
        <v>684</v>
      </c>
      <c r="H204" s="504" t="s">
        <v>923</v>
      </c>
      <c r="I204" s="1035" t="str">
        <f t="shared" si="113"/>
        <v>Gore Locked Segment</v>
      </c>
      <c r="J204" s="1036"/>
      <c r="K204" s="516" t="s">
        <v>881</v>
      </c>
      <c r="L204" s="521">
        <v>18</v>
      </c>
      <c r="M204" s="517" t="str">
        <f t="shared" si="105"/>
        <v>Y</v>
      </c>
      <c r="N204" s="514">
        <f t="shared" si="81"/>
        <v>167.4</v>
      </c>
      <c r="O204" s="518">
        <f t="shared" si="74"/>
        <v>0</v>
      </c>
      <c r="P204" s="680">
        <f>'KB Duct Parts'!$AE$3</f>
        <v>0</v>
      </c>
      <c r="Q204" s="681">
        <f t="shared" si="82"/>
        <v>0</v>
      </c>
      <c r="R204" s="682">
        <f t="shared" si="83"/>
        <v>0</v>
      </c>
      <c r="S204" s="716">
        <f t="shared" si="84"/>
        <v>0.35</v>
      </c>
      <c r="T204" s="679">
        <f t="shared" si="85"/>
        <v>0</v>
      </c>
      <c r="U204" s="679">
        <f t="shared" si="86"/>
        <v>0</v>
      </c>
      <c r="Y204" s="120"/>
      <c r="AE204" s="75"/>
      <c r="AF204" s="370">
        <v>18</v>
      </c>
      <c r="AG204" s="374">
        <v>16</v>
      </c>
      <c r="AH204" s="378">
        <v>14</v>
      </c>
      <c r="AI204" s="381">
        <v>12</v>
      </c>
      <c r="AJ204" s="386">
        <v>10</v>
      </c>
      <c r="AK204" s="391"/>
      <c r="AL204" s="386"/>
      <c r="AM204" s="363">
        <f t="shared" si="112"/>
        <v>1</v>
      </c>
      <c r="AN204" s="578">
        <v>167.4</v>
      </c>
      <c r="AO204" s="120">
        <f t="shared" si="87"/>
        <v>251.10000000000002</v>
      </c>
      <c r="AP204" s="120">
        <f t="shared" si="75"/>
        <v>292.95</v>
      </c>
      <c r="AQ204" s="120">
        <f t="shared" si="76"/>
        <v>334.8</v>
      </c>
      <c r="AR204" s="120">
        <f t="shared" si="77"/>
        <v>385.02</v>
      </c>
      <c r="AS204" s="120">
        <f t="shared" si="78"/>
        <v>0</v>
      </c>
      <c r="AT204" s="120">
        <f t="shared" si="79"/>
        <v>0</v>
      </c>
      <c r="AU204" s="74" t="s">
        <v>717</v>
      </c>
      <c r="AV204" s="115"/>
      <c r="AW204" s="395"/>
      <c r="AX204" s="574">
        <v>1.5</v>
      </c>
      <c r="AY204" s="575">
        <v>1.75</v>
      </c>
      <c r="AZ204" s="575">
        <v>2</v>
      </c>
      <c r="BA204" s="575">
        <v>2.2999999999999998</v>
      </c>
      <c r="BB204" s="576">
        <v>0</v>
      </c>
      <c r="BC204" s="395">
        <v>0</v>
      </c>
      <c r="BD204" s="115"/>
      <c r="BE204" s="115"/>
      <c r="BF204" s="115"/>
      <c r="BG204" s="115"/>
      <c r="BH204" s="115"/>
      <c r="BI204" s="115"/>
      <c r="BJ204" s="115"/>
      <c r="BK204" s="115"/>
      <c r="BQ204" s="74" t="str">
        <f t="shared" si="88"/>
        <v>12524.3-(16)</v>
      </c>
      <c r="BR204" s="120" t="str">
        <f t="shared" si="89"/>
        <v>30 deg Gored/Segemented El- 1D</v>
      </c>
      <c r="BS204" s="120">
        <f t="shared" si="90"/>
        <v>251.10000000000002</v>
      </c>
      <c r="BU204" s="74" t="str">
        <f t="shared" si="91"/>
        <v>12524.3-(14)</v>
      </c>
      <c r="BV204" s="120" t="str">
        <f t="shared" si="92"/>
        <v>30 deg Gored/Segemented El- 1D</v>
      </c>
      <c r="BW204" s="120">
        <f t="shared" si="93"/>
        <v>292.95</v>
      </c>
      <c r="BY204" s="74" t="str">
        <f t="shared" si="94"/>
        <v>12524.3-(12)</v>
      </c>
      <c r="BZ204" s="120" t="str">
        <f t="shared" si="95"/>
        <v>30 deg Gored/Segemented El- 1D</v>
      </c>
      <c r="CA204" s="120">
        <f t="shared" si="96"/>
        <v>334.8</v>
      </c>
      <c r="CC204" s="115" t="str">
        <f t="shared" si="97"/>
        <v>12524.3-(10)</v>
      </c>
      <c r="CD204" s="120" t="str">
        <f t="shared" si="98"/>
        <v>30 deg Gored/Segemented El- 1D</v>
      </c>
      <c r="CE204" s="417">
        <f t="shared" si="99"/>
        <v>385.02</v>
      </c>
      <c r="CF204" s="115"/>
      <c r="CG204" s="115" t="str">
        <f t="shared" si="100"/>
        <v xml:space="preserve"> </v>
      </c>
      <c r="CH204" s="120" t="str">
        <f t="shared" si="101"/>
        <v xml:space="preserve"> </v>
      </c>
      <c r="CI204" s="417" t="str">
        <f t="shared" si="102"/>
        <v xml:space="preserve"> </v>
      </c>
      <c r="CJ204" s="115"/>
      <c r="CK204" s="115" t="str">
        <f t="shared" si="103"/>
        <v xml:space="preserve"> </v>
      </c>
      <c r="CL204" s="120" t="str">
        <f t="shared" si="104"/>
        <v xml:space="preserve"> </v>
      </c>
      <c r="CM204" s="417" t="str">
        <f t="shared" si="107"/>
        <v xml:space="preserve"> </v>
      </c>
      <c r="IS204" s="103"/>
    </row>
    <row r="205" spans="2:253" s="74" customFormat="1" ht="17.100000000000001" hidden="1" customHeight="1" thickTop="1" x14ac:dyDescent="0.25">
      <c r="B205" s="504">
        <f>IF(AND('KB Duct Elbows'!I7&gt;0,'KB Duct Parts'!$BL$14=1),'KB Duct Elbows'!I7,0)</f>
        <v>0</v>
      </c>
      <c r="C205" s="525">
        <v>12303.9</v>
      </c>
      <c r="D205" s="526">
        <f t="shared" si="73"/>
        <v>12303.9</v>
      </c>
      <c r="E205" s="504" t="s">
        <v>483</v>
      </c>
      <c r="F205" s="508" t="str">
        <f t="shared" si="80"/>
        <v xml:space="preserve"> </v>
      </c>
      <c r="G205" s="509" t="s">
        <v>112</v>
      </c>
      <c r="H205" s="504" t="s">
        <v>923</v>
      </c>
      <c r="I205" s="1035"/>
      <c r="J205" s="1036"/>
      <c r="K205" s="516" t="s">
        <v>881</v>
      </c>
      <c r="L205" s="521">
        <v>22</v>
      </c>
      <c r="M205" s="517" t="str">
        <f t="shared" si="105"/>
        <v>Y</v>
      </c>
      <c r="N205" s="514">
        <f t="shared" si="81"/>
        <v>43.1</v>
      </c>
      <c r="O205" s="518">
        <f t="shared" si="74"/>
        <v>0</v>
      </c>
      <c r="P205" s="680">
        <f>'KB Duct Parts'!$AE$3</f>
        <v>0</v>
      </c>
      <c r="Q205" s="681">
        <f t="shared" si="82"/>
        <v>0</v>
      </c>
      <c r="R205" s="682">
        <f t="shared" si="83"/>
        <v>0</v>
      </c>
      <c r="S205" s="716">
        <f t="shared" si="84"/>
        <v>0.35</v>
      </c>
      <c r="T205" s="679">
        <f t="shared" si="85"/>
        <v>0</v>
      </c>
      <c r="U205" s="679">
        <f t="shared" si="86"/>
        <v>0</v>
      </c>
      <c r="Y205" s="120"/>
      <c r="AE205" s="75"/>
      <c r="AF205" s="370">
        <v>22</v>
      </c>
      <c r="AG205" s="374"/>
      <c r="AH205" s="378"/>
      <c r="AI205" s="381"/>
      <c r="AJ205" s="386"/>
      <c r="AK205" s="391"/>
      <c r="AL205" s="386"/>
      <c r="AM205" s="363">
        <f t="shared" si="112"/>
        <v>1</v>
      </c>
      <c r="AN205" s="578">
        <v>43.1</v>
      </c>
      <c r="AO205" s="120">
        <f t="shared" si="87"/>
        <v>0</v>
      </c>
      <c r="AP205" s="120">
        <f t="shared" si="75"/>
        <v>0</v>
      </c>
      <c r="AQ205" s="120">
        <f t="shared" si="76"/>
        <v>0</v>
      </c>
      <c r="AR205" s="120">
        <f t="shared" si="77"/>
        <v>0</v>
      </c>
      <c r="AS205" s="120">
        <f t="shared" si="78"/>
        <v>0</v>
      </c>
      <c r="AT205" s="120">
        <f t="shared" si="79"/>
        <v>0</v>
      </c>
      <c r="AU205" s="74" t="s">
        <v>717</v>
      </c>
      <c r="AV205" s="115"/>
      <c r="AW205" s="395"/>
      <c r="AX205" s="568">
        <v>0</v>
      </c>
      <c r="AY205" s="569">
        <v>0</v>
      </c>
      <c r="AZ205" s="569">
        <v>0</v>
      </c>
      <c r="BA205" s="569">
        <v>0</v>
      </c>
      <c r="BB205" s="570">
        <v>0</v>
      </c>
      <c r="BC205" s="395">
        <v>0</v>
      </c>
      <c r="BD205" s="115"/>
      <c r="BE205" s="115"/>
      <c r="BF205" s="115"/>
      <c r="BG205" s="115"/>
      <c r="BH205" s="115"/>
      <c r="BI205" s="115"/>
      <c r="BJ205" s="115"/>
      <c r="BK205" s="115"/>
      <c r="BQ205" s="74" t="str">
        <f t="shared" si="88"/>
        <v xml:space="preserve"> </v>
      </c>
      <c r="BR205" s="120" t="str">
        <f t="shared" si="89"/>
        <v xml:space="preserve"> </v>
      </c>
      <c r="BS205" s="120" t="str">
        <f t="shared" si="90"/>
        <v xml:space="preserve"> </v>
      </c>
      <c r="BU205" s="74" t="str">
        <f t="shared" si="91"/>
        <v xml:space="preserve"> </v>
      </c>
      <c r="BV205" s="120" t="str">
        <f t="shared" si="92"/>
        <v xml:space="preserve"> </v>
      </c>
      <c r="BW205" s="120" t="str">
        <f t="shared" si="93"/>
        <v xml:space="preserve">  </v>
      </c>
      <c r="BY205" s="74" t="str">
        <f t="shared" si="94"/>
        <v xml:space="preserve"> </v>
      </c>
      <c r="BZ205" s="120" t="str">
        <f t="shared" si="95"/>
        <v xml:space="preserve"> </v>
      </c>
      <c r="CA205" s="120" t="str">
        <f t="shared" si="96"/>
        <v xml:space="preserve"> </v>
      </c>
      <c r="CC205" s="115" t="str">
        <f t="shared" si="97"/>
        <v xml:space="preserve"> </v>
      </c>
      <c r="CD205" s="120" t="str">
        <f t="shared" si="98"/>
        <v xml:space="preserve"> </v>
      </c>
      <c r="CE205" s="417" t="str">
        <f t="shared" si="99"/>
        <v xml:space="preserve"> </v>
      </c>
      <c r="CF205" s="115"/>
      <c r="CG205" s="115" t="str">
        <f t="shared" si="100"/>
        <v xml:space="preserve"> </v>
      </c>
      <c r="CH205" s="120" t="str">
        <f t="shared" si="101"/>
        <v xml:space="preserve"> </v>
      </c>
      <c r="CI205" s="417" t="str">
        <f t="shared" si="102"/>
        <v xml:space="preserve"> </v>
      </c>
      <c r="CJ205" s="115"/>
      <c r="CK205" s="115" t="str">
        <f t="shared" si="103"/>
        <v xml:space="preserve"> </v>
      </c>
      <c r="CL205" s="120" t="str">
        <f t="shared" si="104"/>
        <v xml:space="preserve"> </v>
      </c>
      <c r="CM205" s="417" t="str">
        <f t="shared" si="107"/>
        <v xml:space="preserve"> </v>
      </c>
      <c r="IS205" s="103">
        <v>26</v>
      </c>
    </row>
    <row r="206" spans="2:253" s="74" customFormat="1" ht="17.100000000000001" hidden="1" customHeight="1" x14ac:dyDescent="0.25">
      <c r="B206" s="504">
        <f>IF(AND('KB Duct Elbows'!I8&gt;0,'KB Duct Parts'!$BL$14=1),'KB Duct Elbows'!I8,0)</f>
        <v>0</v>
      </c>
      <c r="C206" s="525">
        <v>12304.9</v>
      </c>
      <c r="D206" s="526">
        <f t="shared" si="73"/>
        <v>12304.9</v>
      </c>
      <c r="E206" s="520" t="s">
        <v>861</v>
      </c>
      <c r="F206" s="508" t="str">
        <f t="shared" si="80"/>
        <v xml:space="preserve"> </v>
      </c>
      <c r="G206" s="509" t="s">
        <v>112</v>
      </c>
      <c r="H206" s="504" t="s">
        <v>923</v>
      </c>
      <c r="I206" s="1035"/>
      <c r="J206" s="1036"/>
      <c r="K206" s="516" t="s">
        <v>881</v>
      </c>
      <c r="L206" s="521">
        <v>22</v>
      </c>
      <c r="M206" s="517" t="str">
        <f t="shared" si="105"/>
        <v>Y</v>
      </c>
      <c r="N206" s="514">
        <f t="shared" si="81"/>
        <v>44.6</v>
      </c>
      <c r="O206" s="518">
        <f t="shared" si="74"/>
        <v>0</v>
      </c>
      <c r="P206" s="680">
        <f>'KB Duct Parts'!$AE$3</f>
        <v>0</v>
      </c>
      <c r="Q206" s="681">
        <f t="shared" si="82"/>
        <v>0</v>
      </c>
      <c r="R206" s="682">
        <f t="shared" si="83"/>
        <v>0</v>
      </c>
      <c r="S206" s="716">
        <f t="shared" si="84"/>
        <v>0.35</v>
      </c>
      <c r="T206" s="679">
        <f t="shared" si="85"/>
        <v>0</v>
      </c>
      <c r="U206" s="679">
        <f t="shared" si="86"/>
        <v>0</v>
      </c>
      <c r="Y206" s="120"/>
      <c r="AE206" s="75"/>
      <c r="AF206" s="370">
        <v>22</v>
      </c>
      <c r="AG206" s="374"/>
      <c r="AH206" s="378"/>
      <c r="AI206" s="381"/>
      <c r="AJ206" s="386"/>
      <c r="AK206" s="391"/>
      <c r="AL206" s="386"/>
      <c r="AM206" s="363">
        <f t="shared" si="112"/>
        <v>1</v>
      </c>
      <c r="AN206" s="578">
        <v>44.6</v>
      </c>
      <c r="AO206" s="120">
        <f t="shared" si="87"/>
        <v>0</v>
      </c>
      <c r="AP206" s="120">
        <f t="shared" si="75"/>
        <v>0</v>
      </c>
      <c r="AQ206" s="120">
        <f t="shared" si="76"/>
        <v>0</v>
      </c>
      <c r="AR206" s="120">
        <f t="shared" si="77"/>
        <v>0</v>
      </c>
      <c r="AS206" s="120">
        <f t="shared" si="78"/>
        <v>0</v>
      </c>
      <c r="AT206" s="120">
        <f t="shared" si="79"/>
        <v>0</v>
      </c>
      <c r="AU206" s="74" t="s">
        <v>717</v>
      </c>
      <c r="AV206" s="115"/>
      <c r="AW206" s="395"/>
      <c r="AX206" s="571">
        <v>0</v>
      </c>
      <c r="AY206" s="572">
        <v>0</v>
      </c>
      <c r="AZ206" s="572">
        <v>0</v>
      </c>
      <c r="BA206" s="572">
        <v>0</v>
      </c>
      <c r="BB206" s="573">
        <v>0</v>
      </c>
      <c r="BC206" s="395">
        <v>0</v>
      </c>
      <c r="BD206" s="115"/>
      <c r="BE206" s="115"/>
      <c r="BF206" s="115"/>
      <c r="BG206" s="115"/>
      <c r="BH206" s="115"/>
      <c r="BI206" s="115"/>
      <c r="BJ206" s="115"/>
      <c r="BK206" s="115"/>
      <c r="BQ206" s="74" t="str">
        <f t="shared" si="88"/>
        <v xml:space="preserve"> </v>
      </c>
      <c r="BR206" s="120" t="str">
        <f t="shared" si="89"/>
        <v xml:space="preserve"> </v>
      </c>
      <c r="BS206" s="120" t="str">
        <f t="shared" si="90"/>
        <v xml:space="preserve"> </v>
      </c>
      <c r="BU206" s="74" t="str">
        <f t="shared" si="91"/>
        <v xml:space="preserve"> </v>
      </c>
      <c r="BV206" s="120" t="str">
        <f t="shared" si="92"/>
        <v xml:space="preserve"> </v>
      </c>
      <c r="BW206" s="120" t="str">
        <f t="shared" si="93"/>
        <v xml:space="preserve">  </v>
      </c>
      <c r="BY206" s="74" t="str">
        <f t="shared" si="94"/>
        <v xml:space="preserve"> </v>
      </c>
      <c r="BZ206" s="120" t="str">
        <f t="shared" si="95"/>
        <v xml:space="preserve"> </v>
      </c>
      <c r="CA206" s="120" t="str">
        <f t="shared" si="96"/>
        <v xml:space="preserve"> </v>
      </c>
      <c r="CC206" s="115" t="str">
        <f t="shared" si="97"/>
        <v xml:space="preserve"> </v>
      </c>
      <c r="CD206" s="120" t="str">
        <f t="shared" si="98"/>
        <v xml:space="preserve"> </v>
      </c>
      <c r="CE206" s="417" t="str">
        <f t="shared" si="99"/>
        <v xml:space="preserve"> </v>
      </c>
      <c r="CF206" s="115"/>
      <c r="CG206" s="115" t="str">
        <f t="shared" si="100"/>
        <v xml:space="preserve"> </v>
      </c>
      <c r="CH206" s="120" t="str">
        <f t="shared" si="101"/>
        <v xml:space="preserve"> </v>
      </c>
      <c r="CI206" s="417" t="str">
        <f t="shared" si="102"/>
        <v xml:space="preserve"> </v>
      </c>
      <c r="CJ206" s="115"/>
      <c r="CK206" s="115" t="str">
        <f t="shared" si="103"/>
        <v xml:space="preserve"> </v>
      </c>
      <c r="CL206" s="120" t="str">
        <f t="shared" si="104"/>
        <v xml:space="preserve"> </v>
      </c>
      <c r="CM206" s="417" t="str">
        <f t="shared" si="107"/>
        <v xml:space="preserve"> </v>
      </c>
      <c r="IS206" s="103">
        <v>26.8</v>
      </c>
    </row>
    <row r="207" spans="2:253" s="74" customFormat="1" ht="17.100000000000001" customHeight="1" x14ac:dyDescent="0.25">
      <c r="B207" s="504">
        <f>IF(AND('KB Duct Elbows'!I9&gt;0,'KB Duct Parts'!$BL$14=1),'KB Duct Elbows'!I9,0)</f>
        <v>11</v>
      </c>
      <c r="C207" s="525">
        <v>12305.9</v>
      </c>
      <c r="D207" s="526">
        <f t="shared" si="73"/>
        <v>12305.9</v>
      </c>
      <c r="E207" s="504" t="s">
        <v>862</v>
      </c>
      <c r="F207" s="508" t="str">
        <f t="shared" si="80"/>
        <v xml:space="preserve"> </v>
      </c>
      <c r="G207" s="509" t="s">
        <v>112</v>
      </c>
      <c r="H207" s="504" t="s">
        <v>923</v>
      </c>
      <c r="I207" s="1035"/>
      <c r="J207" s="1036"/>
      <c r="K207" s="516" t="s">
        <v>881</v>
      </c>
      <c r="L207" s="521">
        <v>22</v>
      </c>
      <c r="M207" s="517" t="str">
        <f t="shared" si="105"/>
        <v>Y</v>
      </c>
      <c r="N207" s="514">
        <f t="shared" si="81"/>
        <v>47.6</v>
      </c>
      <c r="O207" s="518">
        <f t="shared" si="74"/>
        <v>523.6</v>
      </c>
      <c r="P207" s="680">
        <f>'KB Duct Parts'!$AE$3</f>
        <v>0</v>
      </c>
      <c r="Q207" s="681">
        <f t="shared" si="82"/>
        <v>47.6</v>
      </c>
      <c r="R207" s="682">
        <f t="shared" si="83"/>
        <v>523.6</v>
      </c>
      <c r="S207" s="716">
        <f t="shared" si="84"/>
        <v>0.35</v>
      </c>
      <c r="T207" s="679">
        <f t="shared" si="85"/>
        <v>30.94</v>
      </c>
      <c r="U207" s="679">
        <f t="shared" si="86"/>
        <v>340.34000000000003</v>
      </c>
      <c r="Y207" s="120"/>
      <c r="AE207" s="75"/>
      <c r="AF207" s="370">
        <v>22</v>
      </c>
      <c r="AG207" s="374"/>
      <c r="AH207" s="378"/>
      <c r="AI207" s="381"/>
      <c r="AJ207" s="386"/>
      <c r="AK207" s="391"/>
      <c r="AL207" s="386"/>
      <c r="AM207" s="363">
        <f t="shared" si="112"/>
        <v>1</v>
      </c>
      <c r="AN207" s="578">
        <v>47.6</v>
      </c>
      <c r="AO207" s="120">
        <f t="shared" si="87"/>
        <v>0</v>
      </c>
      <c r="AP207" s="120">
        <f t="shared" si="75"/>
        <v>0</v>
      </c>
      <c r="AQ207" s="120">
        <f t="shared" si="76"/>
        <v>0</v>
      </c>
      <c r="AR207" s="120">
        <f t="shared" si="77"/>
        <v>0</v>
      </c>
      <c r="AS207" s="120">
        <f t="shared" si="78"/>
        <v>0</v>
      </c>
      <c r="AT207" s="120">
        <f t="shared" si="79"/>
        <v>0</v>
      </c>
      <c r="AU207" s="74" t="s">
        <v>717</v>
      </c>
      <c r="AV207" s="115"/>
      <c r="AW207" s="395"/>
      <c r="AX207" s="571">
        <v>0</v>
      </c>
      <c r="AY207" s="572">
        <v>0</v>
      </c>
      <c r="AZ207" s="572">
        <v>0</v>
      </c>
      <c r="BA207" s="572">
        <v>0</v>
      </c>
      <c r="BB207" s="573">
        <v>0</v>
      </c>
      <c r="BC207" s="395">
        <v>0</v>
      </c>
      <c r="BD207" s="115"/>
      <c r="BE207" s="115"/>
      <c r="BF207" s="115"/>
      <c r="BG207" s="115"/>
      <c r="BH207" s="115"/>
      <c r="BI207" s="115"/>
      <c r="BJ207" s="115"/>
      <c r="BK207" s="115"/>
      <c r="BQ207" s="74" t="str">
        <f t="shared" si="88"/>
        <v xml:space="preserve"> </v>
      </c>
      <c r="BR207" s="120" t="str">
        <f t="shared" si="89"/>
        <v xml:space="preserve"> </v>
      </c>
      <c r="BS207" s="120" t="str">
        <f t="shared" si="90"/>
        <v xml:space="preserve"> </v>
      </c>
      <c r="BU207" s="74" t="str">
        <f t="shared" si="91"/>
        <v xml:space="preserve"> </v>
      </c>
      <c r="BV207" s="120" t="str">
        <f t="shared" si="92"/>
        <v xml:space="preserve"> </v>
      </c>
      <c r="BW207" s="120" t="str">
        <f t="shared" si="93"/>
        <v xml:space="preserve">  </v>
      </c>
      <c r="BY207" s="74" t="str">
        <f t="shared" si="94"/>
        <v xml:space="preserve"> </v>
      </c>
      <c r="BZ207" s="120" t="str">
        <f t="shared" si="95"/>
        <v xml:space="preserve"> </v>
      </c>
      <c r="CA207" s="120" t="str">
        <f t="shared" si="96"/>
        <v xml:space="preserve"> </v>
      </c>
      <c r="CC207" s="115" t="str">
        <f t="shared" si="97"/>
        <v xml:space="preserve"> </v>
      </c>
      <c r="CD207" s="120" t="str">
        <f t="shared" si="98"/>
        <v xml:space="preserve"> </v>
      </c>
      <c r="CE207" s="417" t="str">
        <f t="shared" si="99"/>
        <v xml:space="preserve"> </v>
      </c>
      <c r="CF207" s="115"/>
      <c r="CG207" s="115" t="str">
        <f t="shared" si="100"/>
        <v xml:space="preserve"> </v>
      </c>
      <c r="CH207" s="120" t="str">
        <f t="shared" si="101"/>
        <v xml:space="preserve"> </v>
      </c>
      <c r="CI207" s="417" t="str">
        <f t="shared" si="102"/>
        <v xml:space="preserve"> </v>
      </c>
      <c r="CJ207" s="115"/>
      <c r="CK207" s="115" t="str">
        <f t="shared" si="103"/>
        <v xml:space="preserve"> </v>
      </c>
      <c r="CL207" s="120" t="str">
        <f t="shared" si="104"/>
        <v xml:space="preserve"> </v>
      </c>
      <c r="CM207" s="417" t="str">
        <f t="shared" si="107"/>
        <v xml:space="preserve"> </v>
      </c>
      <c r="IS207" s="103">
        <v>28.7</v>
      </c>
    </row>
    <row r="208" spans="2:253" s="74" customFormat="1" ht="17.100000000000001" hidden="1" customHeight="1" x14ac:dyDescent="0.25">
      <c r="B208" s="504">
        <f>IF(AND('KB Duct Elbows'!I10&gt;0,'KB Duct Parts'!$BL$14=1),'KB Duct Elbows'!I10,0)</f>
        <v>0</v>
      </c>
      <c r="C208" s="525">
        <v>12306.9</v>
      </c>
      <c r="D208" s="526">
        <f t="shared" si="73"/>
        <v>12306.9</v>
      </c>
      <c r="E208" s="504" t="s">
        <v>863</v>
      </c>
      <c r="F208" s="508" t="str">
        <f t="shared" si="80"/>
        <v xml:space="preserve"> </v>
      </c>
      <c r="G208" s="509" t="s">
        <v>112</v>
      </c>
      <c r="H208" s="504" t="s">
        <v>923</v>
      </c>
      <c r="I208" s="1035"/>
      <c r="J208" s="1036"/>
      <c r="K208" s="516" t="s">
        <v>881</v>
      </c>
      <c r="L208" s="521">
        <v>22</v>
      </c>
      <c r="M208" s="517" t="str">
        <f t="shared" si="105"/>
        <v>Y</v>
      </c>
      <c r="N208" s="514">
        <f t="shared" si="81"/>
        <v>57.4</v>
      </c>
      <c r="O208" s="518">
        <f t="shared" si="74"/>
        <v>0</v>
      </c>
      <c r="P208" s="680">
        <f>'KB Duct Parts'!$AE$3</f>
        <v>0</v>
      </c>
      <c r="Q208" s="681">
        <f t="shared" si="82"/>
        <v>0</v>
      </c>
      <c r="R208" s="682">
        <f t="shared" si="83"/>
        <v>0</v>
      </c>
      <c r="S208" s="716">
        <f t="shared" si="84"/>
        <v>0.35</v>
      </c>
      <c r="T208" s="679">
        <f t="shared" si="85"/>
        <v>0</v>
      </c>
      <c r="U208" s="679">
        <f t="shared" si="86"/>
        <v>0</v>
      </c>
      <c r="Y208" s="120"/>
      <c r="AE208" s="75"/>
      <c r="AF208" s="370">
        <v>22</v>
      </c>
      <c r="AG208" s="374"/>
      <c r="AH208" s="378"/>
      <c r="AI208" s="381"/>
      <c r="AJ208" s="386"/>
      <c r="AK208" s="391"/>
      <c r="AL208" s="386"/>
      <c r="AM208" s="363">
        <f t="shared" si="112"/>
        <v>1</v>
      </c>
      <c r="AN208" s="578">
        <v>57.4</v>
      </c>
      <c r="AO208" s="120">
        <f t="shared" si="87"/>
        <v>0</v>
      </c>
      <c r="AP208" s="120">
        <f t="shared" si="75"/>
        <v>0</v>
      </c>
      <c r="AQ208" s="120">
        <f t="shared" si="76"/>
        <v>0</v>
      </c>
      <c r="AR208" s="120">
        <f t="shared" si="77"/>
        <v>0</v>
      </c>
      <c r="AS208" s="120">
        <f t="shared" si="78"/>
        <v>0</v>
      </c>
      <c r="AT208" s="120">
        <f t="shared" si="79"/>
        <v>0</v>
      </c>
      <c r="AU208" s="74" t="s">
        <v>717</v>
      </c>
      <c r="AV208" s="115"/>
      <c r="AW208" s="395"/>
      <c r="AX208" s="571">
        <v>0</v>
      </c>
      <c r="AY208" s="572">
        <v>0</v>
      </c>
      <c r="AZ208" s="572">
        <v>0</v>
      </c>
      <c r="BA208" s="572">
        <v>0</v>
      </c>
      <c r="BB208" s="573">
        <v>0</v>
      </c>
      <c r="BC208" s="395">
        <v>0</v>
      </c>
      <c r="BD208" s="115"/>
      <c r="BE208" s="115"/>
      <c r="BF208" s="115"/>
      <c r="BG208" s="115"/>
      <c r="BH208" s="115"/>
      <c r="BI208" s="115"/>
      <c r="BJ208" s="115"/>
      <c r="BK208" s="115"/>
      <c r="BQ208" s="74" t="str">
        <f t="shared" si="88"/>
        <v xml:space="preserve"> </v>
      </c>
      <c r="BR208" s="120" t="str">
        <f t="shared" si="89"/>
        <v xml:space="preserve"> </v>
      </c>
      <c r="BS208" s="120" t="str">
        <f t="shared" si="90"/>
        <v xml:space="preserve"> </v>
      </c>
      <c r="BU208" s="74" t="str">
        <f t="shared" si="91"/>
        <v xml:space="preserve"> </v>
      </c>
      <c r="BV208" s="120" t="str">
        <f t="shared" si="92"/>
        <v xml:space="preserve"> </v>
      </c>
      <c r="BW208" s="120" t="str">
        <f t="shared" si="93"/>
        <v xml:space="preserve">  </v>
      </c>
      <c r="BY208" s="74" t="str">
        <f t="shared" si="94"/>
        <v xml:space="preserve"> </v>
      </c>
      <c r="BZ208" s="120" t="str">
        <f t="shared" si="95"/>
        <v xml:space="preserve"> </v>
      </c>
      <c r="CA208" s="120" t="str">
        <f t="shared" si="96"/>
        <v xml:space="preserve"> </v>
      </c>
      <c r="CC208" s="115" t="str">
        <f t="shared" si="97"/>
        <v xml:space="preserve"> </v>
      </c>
      <c r="CD208" s="120" t="str">
        <f t="shared" si="98"/>
        <v xml:space="preserve"> </v>
      </c>
      <c r="CE208" s="417" t="str">
        <f t="shared" si="99"/>
        <v xml:space="preserve"> </v>
      </c>
      <c r="CF208" s="115"/>
      <c r="CG208" s="115" t="str">
        <f t="shared" si="100"/>
        <v xml:space="preserve"> </v>
      </c>
      <c r="CH208" s="120" t="str">
        <f t="shared" si="101"/>
        <v xml:space="preserve"> </v>
      </c>
      <c r="CI208" s="417" t="str">
        <f t="shared" si="102"/>
        <v xml:space="preserve"> </v>
      </c>
      <c r="CJ208" s="115"/>
      <c r="CK208" s="115" t="str">
        <f t="shared" si="103"/>
        <v xml:space="preserve"> </v>
      </c>
      <c r="CL208" s="120" t="str">
        <f t="shared" si="104"/>
        <v xml:space="preserve"> </v>
      </c>
      <c r="CM208" s="417" t="str">
        <f t="shared" si="107"/>
        <v xml:space="preserve"> </v>
      </c>
      <c r="IS208" s="103">
        <v>34.5</v>
      </c>
    </row>
    <row r="209" spans="2:253" s="74" customFormat="1" ht="17.100000000000001" hidden="1" customHeight="1" x14ac:dyDescent="0.25">
      <c r="B209" s="504">
        <f>IF(AND('KB Duct Elbows'!I11&gt;0,'KB Duct Parts'!$BL$14=1),'KB Duct Elbows'!I11,0)</f>
        <v>0</v>
      </c>
      <c r="C209" s="525">
        <v>12307.9</v>
      </c>
      <c r="D209" s="526">
        <f t="shared" si="73"/>
        <v>12307.9</v>
      </c>
      <c r="E209" s="504" t="s">
        <v>864</v>
      </c>
      <c r="F209" s="508" t="str">
        <f t="shared" si="80"/>
        <v xml:space="preserve"> </v>
      </c>
      <c r="G209" s="509" t="s">
        <v>112</v>
      </c>
      <c r="H209" s="504" t="s">
        <v>923</v>
      </c>
      <c r="I209" s="1035"/>
      <c r="J209" s="1036"/>
      <c r="K209" s="516" t="s">
        <v>881</v>
      </c>
      <c r="L209" s="521">
        <v>22</v>
      </c>
      <c r="M209" s="517" t="str">
        <f t="shared" si="105"/>
        <v>Y</v>
      </c>
      <c r="N209" s="514">
        <f t="shared" si="81"/>
        <v>60.9</v>
      </c>
      <c r="O209" s="518">
        <f t="shared" si="74"/>
        <v>0</v>
      </c>
      <c r="P209" s="680">
        <f>'KB Duct Parts'!$AE$3</f>
        <v>0</v>
      </c>
      <c r="Q209" s="681">
        <f t="shared" si="82"/>
        <v>0</v>
      </c>
      <c r="R209" s="682">
        <f t="shared" si="83"/>
        <v>0</v>
      </c>
      <c r="S209" s="716">
        <f t="shared" si="84"/>
        <v>0.35</v>
      </c>
      <c r="T209" s="679">
        <f t="shared" si="85"/>
        <v>0</v>
      </c>
      <c r="U209" s="679">
        <f t="shared" si="86"/>
        <v>0</v>
      </c>
      <c r="Y209" s="120"/>
      <c r="AE209" s="75"/>
      <c r="AF209" s="370">
        <v>22</v>
      </c>
      <c r="AG209" s="374"/>
      <c r="AH209" s="378"/>
      <c r="AI209" s="381"/>
      <c r="AJ209" s="386"/>
      <c r="AK209" s="391"/>
      <c r="AL209" s="386"/>
      <c r="AM209" s="363">
        <f t="shared" si="112"/>
        <v>1</v>
      </c>
      <c r="AN209" s="578">
        <v>60.9</v>
      </c>
      <c r="AO209" s="120">
        <f t="shared" si="87"/>
        <v>0</v>
      </c>
      <c r="AP209" s="120">
        <f t="shared" si="75"/>
        <v>0</v>
      </c>
      <c r="AQ209" s="120">
        <f t="shared" si="76"/>
        <v>0</v>
      </c>
      <c r="AR209" s="120">
        <f t="shared" si="77"/>
        <v>0</v>
      </c>
      <c r="AS209" s="120">
        <f t="shared" si="78"/>
        <v>0</v>
      </c>
      <c r="AT209" s="120">
        <f t="shared" si="79"/>
        <v>0</v>
      </c>
      <c r="AU209" s="74" t="s">
        <v>717</v>
      </c>
      <c r="AV209" s="115"/>
      <c r="AW209" s="395"/>
      <c r="AX209" s="571">
        <v>0</v>
      </c>
      <c r="AY209" s="572">
        <v>0</v>
      </c>
      <c r="AZ209" s="572">
        <v>0</v>
      </c>
      <c r="BA209" s="572">
        <v>0</v>
      </c>
      <c r="BB209" s="573">
        <v>0</v>
      </c>
      <c r="BC209" s="395">
        <v>0</v>
      </c>
      <c r="BD209" s="115"/>
      <c r="BE209" s="115"/>
      <c r="BF209" s="115"/>
      <c r="BG209" s="115"/>
      <c r="BH209" s="115"/>
      <c r="BI209" s="115"/>
      <c r="BJ209" s="115"/>
      <c r="BK209" s="115"/>
      <c r="BQ209" s="74" t="str">
        <f t="shared" si="88"/>
        <v xml:space="preserve"> </v>
      </c>
      <c r="BR209" s="120" t="str">
        <f t="shared" si="89"/>
        <v xml:space="preserve"> </v>
      </c>
      <c r="BS209" s="120" t="str">
        <f t="shared" si="90"/>
        <v xml:space="preserve"> </v>
      </c>
      <c r="BU209" s="74" t="str">
        <f t="shared" si="91"/>
        <v xml:space="preserve"> </v>
      </c>
      <c r="BV209" s="120" t="str">
        <f t="shared" si="92"/>
        <v xml:space="preserve"> </v>
      </c>
      <c r="BW209" s="120" t="str">
        <f t="shared" si="93"/>
        <v xml:space="preserve">  </v>
      </c>
      <c r="BY209" s="74" t="str">
        <f t="shared" si="94"/>
        <v xml:space="preserve"> </v>
      </c>
      <c r="BZ209" s="120" t="str">
        <f t="shared" si="95"/>
        <v xml:space="preserve"> </v>
      </c>
      <c r="CA209" s="120" t="str">
        <f t="shared" si="96"/>
        <v xml:space="preserve"> </v>
      </c>
      <c r="CC209" s="115" t="str">
        <f t="shared" si="97"/>
        <v xml:space="preserve"> </v>
      </c>
      <c r="CD209" s="120" t="str">
        <f t="shared" si="98"/>
        <v xml:space="preserve"> </v>
      </c>
      <c r="CE209" s="417" t="str">
        <f t="shared" si="99"/>
        <v xml:space="preserve"> </v>
      </c>
      <c r="CF209" s="115"/>
      <c r="CG209" s="115" t="str">
        <f t="shared" si="100"/>
        <v xml:space="preserve"> </v>
      </c>
      <c r="CH209" s="120" t="str">
        <f t="shared" si="101"/>
        <v xml:space="preserve"> </v>
      </c>
      <c r="CI209" s="417" t="str">
        <f t="shared" si="102"/>
        <v xml:space="preserve"> </v>
      </c>
      <c r="CJ209" s="115"/>
      <c r="CK209" s="115" t="str">
        <f t="shared" si="103"/>
        <v xml:space="preserve"> </v>
      </c>
      <c r="CL209" s="120" t="str">
        <f t="shared" si="104"/>
        <v xml:space="preserve"> </v>
      </c>
      <c r="CM209" s="417" t="str">
        <f t="shared" si="107"/>
        <v xml:space="preserve"> </v>
      </c>
      <c r="IS209" s="103">
        <v>34.5</v>
      </c>
    </row>
    <row r="210" spans="2:253" s="74" customFormat="1" ht="17.100000000000001" hidden="1" customHeight="1" x14ac:dyDescent="0.25">
      <c r="B210" s="504">
        <f>IF(AND('KB Duct Elbows'!I12&gt;0,'KB Duct Parts'!$BL$14=1),'KB Duct Elbows'!I12,0)</f>
        <v>0</v>
      </c>
      <c r="C210" s="525">
        <v>12308.9</v>
      </c>
      <c r="D210" s="526">
        <f t="shared" si="73"/>
        <v>12308.9</v>
      </c>
      <c r="E210" s="504" t="s">
        <v>865</v>
      </c>
      <c r="F210" s="508" t="str">
        <f t="shared" si="80"/>
        <v xml:space="preserve"> </v>
      </c>
      <c r="G210" s="509" t="s">
        <v>112</v>
      </c>
      <c r="H210" s="504" t="s">
        <v>923</v>
      </c>
      <c r="I210" s="1035"/>
      <c r="J210" s="1036"/>
      <c r="K210" s="516" t="s">
        <v>881</v>
      </c>
      <c r="L210" s="521">
        <v>22</v>
      </c>
      <c r="M210" s="517" t="str">
        <f t="shared" si="105"/>
        <v>Y</v>
      </c>
      <c r="N210" s="514">
        <f t="shared" si="81"/>
        <v>66.599999999999994</v>
      </c>
      <c r="O210" s="518">
        <f t="shared" si="74"/>
        <v>0</v>
      </c>
      <c r="P210" s="680">
        <f>'KB Duct Parts'!$AE$3</f>
        <v>0</v>
      </c>
      <c r="Q210" s="681">
        <f t="shared" si="82"/>
        <v>0</v>
      </c>
      <c r="R210" s="682">
        <f t="shared" si="83"/>
        <v>0</v>
      </c>
      <c r="S210" s="716">
        <f t="shared" si="84"/>
        <v>0.35</v>
      </c>
      <c r="T210" s="679">
        <f t="shared" si="85"/>
        <v>0</v>
      </c>
      <c r="U210" s="679">
        <f t="shared" si="86"/>
        <v>0</v>
      </c>
      <c r="Y210" s="120"/>
      <c r="AE210" s="75"/>
      <c r="AF210" s="370">
        <v>22</v>
      </c>
      <c r="AG210" s="374"/>
      <c r="AH210" s="378"/>
      <c r="AI210" s="381"/>
      <c r="AJ210" s="386"/>
      <c r="AK210" s="391"/>
      <c r="AL210" s="386"/>
      <c r="AM210" s="363">
        <f t="shared" si="112"/>
        <v>1</v>
      </c>
      <c r="AN210" s="578">
        <v>66.599999999999994</v>
      </c>
      <c r="AO210" s="120">
        <f t="shared" si="87"/>
        <v>0</v>
      </c>
      <c r="AP210" s="120">
        <f t="shared" si="75"/>
        <v>0</v>
      </c>
      <c r="AQ210" s="120">
        <f t="shared" si="76"/>
        <v>0</v>
      </c>
      <c r="AR210" s="120">
        <f t="shared" si="77"/>
        <v>0</v>
      </c>
      <c r="AS210" s="120">
        <f t="shared" si="78"/>
        <v>0</v>
      </c>
      <c r="AT210" s="120">
        <f t="shared" si="79"/>
        <v>0</v>
      </c>
      <c r="AU210" s="74" t="s">
        <v>717</v>
      </c>
      <c r="AV210" s="115"/>
      <c r="AW210" s="395"/>
      <c r="AX210" s="571">
        <v>0</v>
      </c>
      <c r="AY210" s="572">
        <v>0</v>
      </c>
      <c r="AZ210" s="572">
        <v>0</v>
      </c>
      <c r="BA210" s="572">
        <v>0</v>
      </c>
      <c r="BB210" s="573">
        <v>0</v>
      </c>
      <c r="BC210" s="395">
        <v>0</v>
      </c>
      <c r="BD210" s="115"/>
      <c r="BE210" s="115"/>
      <c r="BF210" s="115"/>
      <c r="BG210" s="115"/>
      <c r="BH210" s="115"/>
      <c r="BI210" s="115"/>
      <c r="BJ210" s="115"/>
      <c r="BK210" s="115"/>
      <c r="BQ210" s="74" t="str">
        <f t="shared" si="88"/>
        <v xml:space="preserve"> </v>
      </c>
      <c r="BR210" s="120" t="str">
        <f t="shared" si="89"/>
        <v xml:space="preserve"> </v>
      </c>
      <c r="BS210" s="120" t="str">
        <f t="shared" si="90"/>
        <v xml:space="preserve"> </v>
      </c>
      <c r="BU210" s="74" t="str">
        <f t="shared" si="91"/>
        <v xml:space="preserve"> </v>
      </c>
      <c r="BV210" s="120" t="str">
        <f t="shared" si="92"/>
        <v xml:space="preserve"> </v>
      </c>
      <c r="BW210" s="120" t="str">
        <f t="shared" si="93"/>
        <v xml:space="preserve">  </v>
      </c>
      <c r="BY210" s="74" t="str">
        <f t="shared" si="94"/>
        <v xml:space="preserve"> </v>
      </c>
      <c r="BZ210" s="120" t="str">
        <f t="shared" si="95"/>
        <v xml:space="preserve"> </v>
      </c>
      <c r="CA210" s="120" t="str">
        <f t="shared" si="96"/>
        <v xml:space="preserve"> </v>
      </c>
      <c r="CC210" s="115" t="str">
        <f t="shared" si="97"/>
        <v xml:space="preserve"> </v>
      </c>
      <c r="CD210" s="120" t="str">
        <f t="shared" si="98"/>
        <v xml:space="preserve"> </v>
      </c>
      <c r="CE210" s="417" t="str">
        <f t="shared" si="99"/>
        <v xml:space="preserve"> </v>
      </c>
      <c r="CF210" s="115"/>
      <c r="CG210" s="115" t="str">
        <f t="shared" si="100"/>
        <v xml:space="preserve"> </v>
      </c>
      <c r="CH210" s="120" t="str">
        <f t="shared" si="101"/>
        <v xml:space="preserve"> </v>
      </c>
      <c r="CI210" s="417" t="str">
        <f t="shared" si="102"/>
        <v xml:space="preserve"> </v>
      </c>
      <c r="CJ210" s="115"/>
      <c r="CK210" s="115" t="str">
        <f t="shared" si="103"/>
        <v xml:space="preserve"> </v>
      </c>
      <c r="CL210" s="120" t="str">
        <f t="shared" si="104"/>
        <v xml:space="preserve"> </v>
      </c>
      <c r="CM210" s="417" t="str">
        <f t="shared" si="107"/>
        <v xml:space="preserve"> </v>
      </c>
      <c r="IS210" s="103">
        <v>34.5</v>
      </c>
    </row>
    <row r="211" spans="2:253" s="74" customFormat="1" ht="17.100000000000001" hidden="1" customHeight="1" x14ac:dyDescent="0.25">
      <c r="B211" s="504">
        <f>IF(AND('KB Duct Elbows'!I13&gt;0,'KB Duct Parts'!$BL$14=1),'KB Duct Elbows'!I13,0)</f>
        <v>0</v>
      </c>
      <c r="C211" s="525">
        <v>12309.9</v>
      </c>
      <c r="D211" s="526">
        <f t="shared" si="73"/>
        <v>12309.9</v>
      </c>
      <c r="E211" s="504" t="s">
        <v>866</v>
      </c>
      <c r="F211" s="508" t="str">
        <f t="shared" si="80"/>
        <v xml:space="preserve"> </v>
      </c>
      <c r="G211" s="509" t="s">
        <v>112</v>
      </c>
      <c r="H211" s="504" t="s">
        <v>923</v>
      </c>
      <c r="I211" s="1035"/>
      <c r="J211" s="1036"/>
      <c r="K211" s="516" t="s">
        <v>881</v>
      </c>
      <c r="L211" s="521">
        <v>22</v>
      </c>
      <c r="M211" s="517" t="str">
        <f t="shared" si="105"/>
        <v>Y</v>
      </c>
      <c r="N211" s="514">
        <f t="shared" si="81"/>
        <v>76.099999999999994</v>
      </c>
      <c r="O211" s="518">
        <f t="shared" si="74"/>
        <v>0</v>
      </c>
      <c r="P211" s="680">
        <f>'KB Duct Parts'!$AE$3</f>
        <v>0</v>
      </c>
      <c r="Q211" s="681">
        <f t="shared" si="82"/>
        <v>0</v>
      </c>
      <c r="R211" s="682">
        <f t="shared" si="83"/>
        <v>0</v>
      </c>
      <c r="S211" s="716">
        <f t="shared" si="84"/>
        <v>0.35</v>
      </c>
      <c r="T211" s="679">
        <f t="shared" si="85"/>
        <v>0</v>
      </c>
      <c r="U211" s="679">
        <f t="shared" si="86"/>
        <v>0</v>
      </c>
      <c r="Y211" s="120"/>
      <c r="AE211" s="75"/>
      <c r="AF211" s="370">
        <v>22</v>
      </c>
      <c r="AG211" s="374"/>
      <c r="AH211" s="378"/>
      <c r="AI211" s="381"/>
      <c r="AJ211" s="386"/>
      <c r="AK211" s="391"/>
      <c r="AL211" s="386"/>
      <c r="AM211" s="363">
        <f t="shared" si="112"/>
        <v>1</v>
      </c>
      <c r="AN211" s="578">
        <v>76.099999999999994</v>
      </c>
      <c r="AO211" s="120">
        <f t="shared" si="87"/>
        <v>0</v>
      </c>
      <c r="AP211" s="120">
        <f t="shared" si="75"/>
        <v>0</v>
      </c>
      <c r="AQ211" s="120">
        <f t="shared" si="76"/>
        <v>0</v>
      </c>
      <c r="AR211" s="120">
        <f t="shared" si="77"/>
        <v>0</v>
      </c>
      <c r="AS211" s="120">
        <f t="shared" si="78"/>
        <v>0</v>
      </c>
      <c r="AT211" s="120">
        <f t="shared" si="79"/>
        <v>0</v>
      </c>
      <c r="AU211" s="74" t="s">
        <v>717</v>
      </c>
      <c r="AV211" s="115"/>
      <c r="AW211" s="395"/>
      <c r="AX211" s="571">
        <v>0</v>
      </c>
      <c r="AY211" s="572">
        <v>0</v>
      </c>
      <c r="AZ211" s="572">
        <v>0</v>
      </c>
      <c r="BA211" s="572">
        <v>0</v>
      </c>
      <c r="BB211" s="573">
        <v>0</v>
      </c>
      <c r="BC211" s="395">
        <v>0</v>
      </c>
      <c r="BD211" s="115"/>
      <c r="BE211" s="115"/>
      <c r="BF211" s="115"/>
      <c r="BG211" s="115"/>
      <c r="BH211" s="115"/>
      <c r="BI211" s="115"/>
      <c r="BJ211" s="115"/>
      <c r="BK211" s="115"/>
      <c r="BQ211" s="74" t="str">
        <f t="shared" si="88"/>
        <v xml:space="preserve"> </v>
      </c>
      <c r="BR211" s="120" t="str">
        <f t="shared" si="89"/>
        <v xml:space="preserve"> </v>
      </c>
      <c r="BS211" s="120" t="str">
        <f t="shared" si="90"/>
        <v xml:space="preserve"> </v>
      </c>
      <c r="BU211" s="74" t="str">
        <f t="shared" si="91"/>
        <v xml:space="preserve"> </v>
      </c>
      <c r="BV211" s="120" t="str">
        <f t="shared" si="92"/>
        <v xml:space="preserve"> </v>
      </c>
      <c r="BW211" s="120" t="str">
        <f t="shared" si="93"/>
        <v xml:space="preserve">  </v>
      </c>
      <c r="BY211" s="74" t="str">
        <f t="shared" si="94"/>
        <v xml:space="preserve"> </v>
      </c>
      <c r="BZ211" s="120" t="str">
        <f t="shared" si="95"/>
        <v xml:space="preserve"> </v>
      </c>
      <c r="CA211" s="120" t="str">
        <f t="shared" si="96"/>
        <v xml:space="preserve"> </v>
      </c>
      <c r="CC211" s="115" t="str">
        <f t="shared" si="97"/>
        <v xml:space="preserve"> </v>
      </c>
      <c r="CD211" s="120" t="str">
        <f t="shared" si="98"/>
        <v xml:space="preserve"> </v>
      </c>
      <c r="CE211" s="417" t="str">
        <f t="shared" si="99"/>
        <v xml:space="preserve"> </v>
      </c>
      <c r="CF211" s="115"/>
      <c r="CG211" s="115" t="str">
        <f t="shared" si="100"/>
        <v xml:space="preserve"> </v>
      </c>
      <c r="CH211" s="120" t="str">
        <f t="shared" si="101"/>
        <v xml:space="preserve"> </v>
      </c>
      <c r="CI211" s="417" t="str">
        <f t="shared" si="102"/>
        <v xml:space="preserve"> </v>
      </c>
      <c r="CJ211" s="115"/>
      <c r="CK211" s="115" t="str">
        <f t="shared" si="103"/>
        <v xml:space="preserve"> </v>
      </c>
      <c r="CL211" s="120" t="str">
        <f t="shared" si="104"/>
        <v xml:space="preserve"> </v>
      </c>
      <c r="CM211" s="417" t="str">
        <f t="shared" si="107"/>
        <v xml:space="preserve"> </v>
      </c>
      <c r="IS211" s="103">
        <v>34.5</v>
      </c>
    </row>
    <row r="212" spans="2:253" s="74" customFormat="1" ht="17.100000000000001" hidden="1" customHeight="1" x14ac:dyDescent="0.25">
      <c r="B212" s="504">
        <f>IF(AND('KB Duct Elbows'!I14&gt;0,'KB Duct Parts'!$BL$14=1),'KB Duct Elbows'!I14,0)</f>
        <v>0</v>
      </c>
      <c r="C212" s="525">
        <v>12310.9</v>
      </c>
      <c r="D212" s="526">
        <f t="shared" si="73"/>
        <v>12310.9</v>
      </c>
      <c r="E212" s="504" t="s">
        <v>867</v>
      </c>
      <c r="F212" s="508" t="str">
        <f t="shared" si="80"/>
        <v xml:space="preserve"> </v>
      </c>
      <c r="G212" s="509" t="s">
        <v>112</v>
      </c>
      <c r="H212" s="504" t="s">
        <v>923</v>
      </c>
      <c r="I212" s="1035"/>
      <c r="J212" s="1036"/>
      <c r="K212" s="516" t="s">
        <v>881</v>
      </c>
      <c r="L212" s="521">
        <v>22</v>
      </c>
      <c r="M212" s="517" t="str">
        <f t="shared" si="105"/>
        <v>Y</v>
      </c>
      <c r="N212" s="514">
        <f t="shared" si="81"/>
        <v>84.6</v>
      </c>
      <c r="O212" s="518">
        <f t="shared" si="74"/>
        <v>0</v>
      </c>
      <c r="P212" s="680">
        <f>'KB Duct Parts'!$AE$3</f>
        <v>0</v>
      </c>
      <c r="Q212" s="681">
        <f t="shared" si="82"/>
        <v>0</v>
      </c>
      <c r="R212" s="682">
        <f t="shared" si="83"/>
        <v>0</v>
      </c>
      <c r="S212" s="716">
        <f t="shared" si="84"/>
        <v>0.35</v>
      </c>
      <c r="T212" s="679">
        <f t="shared" si="85"/>
        <v>0</v>
      </c>
      <c r="U212" s="679">
        <f t="shared" si="86"/>
        <v>0</v>
      </c>
      <c r="Y212" s="120"/>
      <c r="AE212" s="75"/>
      <c r="AF212" s="370">
        <v>22</v>
      </c>
      <c r="AG212" s="374"/>
      <c r="AH212" s="378"/>
      <c r="AI212" s="381"/>
      <c r="AJ212" s="386"/>
      <c r="AK212" s="391"/>
      <c r="AL212" s="386"/>
      <c r="AM212" s="363">
        <f t="shared" si="112"/>
        <v>1</v>
      </c>
      <c r="AN212" s="578">
        <v>84.6</v>
      </c>
      <c r="AO212" s="120">
        <f t="shared" si="87"/>
        <v>0</v>
      </c>
      <c r="AP212" s="120">
        <f t="shared" si="75"/>
        <v>0</v>
      </c>
      <c r="AQ212" s="120">
        <f t="shared" si="76"/>
        <v>0</v>
      </c>
      <c r="AR212" s="120">
        <f t="shared" si="77"/>
        <v>0</v>
      </c>
      <c r="AS212" s="120">
        <f t="shared" si="78"/>
        <v>0</v>
      </c>
      <c r="AT212" s="120">
        <f t="shared" si="79"/>
        <v>0</v>
      </c>
      <c r="AU212" s="74" t="s">
        <v>717</v>
      </c>
      <c r="AV212" s="115"/>
      <c r="AW212" s="395"/>
      <c r="AX212" s="571">
        <v>0</v>
      </c>
      <c r="AY212" s="572">
        <v>0</v>
      </c>
      <c r="AZ212" s="572">
        <v>0</v>
      </c>
      <c r="BA212" s="572">
        <v>0</v>
      </c>
      <c r="BB212" s="573">
        <v>0</v>
      </c>
      <c r="BC212" s="395">
        <v>0</v>
      </c>
      <c r="BD212" s="115"/>
      <c r="BE212" s="115"/>
      <c r="BF212" s="115"/>
      <c r="BG212" s="115"/>
      <c r="BH212" s="115"/>
      <c r="BI212" s="115"/>
      <c r="BJ212" s="115"/>
      <c r="BK212" s="115"/>
      <c r="BQ212" s="74" t="str">
        <f t="shared" si="88"/>
        <v xml:space="preserve"> </v>
      </c>
      <c r="BR212" s="120" t="str">
        <f t="shared" si="89"/>
        <v xml:space="preserve"> </v>
      </c>
      <c r="BS212" s="120" t="str">
        <f t="shared" si="90"/>
        <v xml:space="preserve"> </v>
      </c>
      <c r="BU212" s="74" t="str">
        <f t="shared" si="91"/>
        <v xml:space="preserve"> </v>
      </c>
      <c r="BV212" s="120" t="str">
        <f t="shared" si="92"/>
        <v xml:space="preserve"> </v>
      </c>
      <c r="BW212" s="120" t="str">
        <f t="shared" si="93"/>
        <v xml:space="preserve">  </v>
      </c>
      <c r="BY212" s="74" t="str">
        <f t="shared" si="94"/>
        <v xml:space="preserve"> </v>
      </c>
      <c r="BZ212" s="120" t="str">
        <f t="shared" si="95"/>
        <v xml:space="preserve"> </v>
      </c>
      <c r="CA212" s="120" t="str">
        <f t="shared" si="96"/>
        <v xml:space="preserve"> </v>
      </c>
      <c r="CC212" s="115" t="str">
        <f t="shared" si="97"/>
        <v xml:space="preserve"> </v>
      </c>
      <c r="CD212" s="120" t="str">
        <f t="shared" si="98"/>
        <v xml:space="preserve"> </v>
      </c>
      <c r="CE212" s="417" t="str">
        <f t="shared" si="99"/>
        <v xml:space="preserve"> </v>
      </c>
      <c r="CF212" s="115"/>
      <c r="CG212" s="115" t="str">
        <f t="shared" si="100"/>
        <v xml:space="preserve"> </v>
      </c>
      <c r="CH212" s="120" t="str">
        <f t="shared" si="101"/>
        <v xml:space="preserve"> </v>
      </c>
      <c r="CI212" s="417" t="str">
        <f t="shared" si="102"/>
        <v xml:space="preserve"> </v>
      </c>
      <c r="CJ212" s="115"/>
      <c r="CK212" s="115" t="str">
        <f t="shared" si="103"/>
        <v xml:space="preserve"> </v>
      </c>
      <c r="CL212" s="120" t="str">
        <f t="shared" si="104"/>
        <v xml:space="preserve"> </v>
      </c>
      <c r="CM212" s="417" t="str">
        <f t="shared" si="107"/>
        <v xml:space="preserve"> </v>
      </c>
      <c r="IS212" s="103">
        <v>34.5</v>
      </c>
    </row>
    <row r="213" spans="2:253" s="74" customFormat="1" ht="17.100000000000001" hidden="1" customHeight="1" x14ac:dyDescent="0.25">
      <c r="B213" s="504">
        <f>IF(AND('KB Duct Elbows'!I16&gt;0,'KB Duct Parts'!$BL$14=1),'KB Duct Elbows'!I16,0)</f>
        <v>0</v>
      </c>
      <c r="C213" s="525">
        <v>12312.9</v>
      </c>
      <c r="D213" s="526">
        <f t="shared" si="73"/>
        <v>12312.9</v>
      </c>
      <c r="E213" s="504" t="s">
        <v>869</v>
      </c>
      <c r="F213" s="508" t="str">
        <f t="shared" si="80"/>
        <v xml:space="preserve"> </v>
      </c>
      <c r="G213" s="509" t="s">
        <v>112</v>
      </c>
      <c r="H213" s="504" t="s">
        <v>923</v>
      </c>
      <c r="I213" s="1035"/>
      <c r="J213" s="1036"/>
      <c r="K213" s="516" t="s">
        <v>881</v>
      </c>
      <c r="L213" s="521">
        <v>22</v>
      </c>
      <c r="M213" s="517" t="str">
        <f t="shared" si="105"/>
        <v>Y</v>
      </c>
      <c r="N213" s="514">
        <f t="shared" si="81"/>
        <v>96.8</v>
      </c>
      <c r="O213" s="518">
        <f t="shared" si="74"/>
        <v>0</v>
      </c>
      <c r="P213" s="680">
        <f>'KB Duct Parts'!$AE$3</f>
        <v>0</v>
      </c>
      <c r="Q213" s="681">
        <f t="shared" si="82"/>
        <v>0</v>
      </c>
      <c r="R213" s="682">
        <f t="shared" si="83"/>
        <v>0</v>
      </c>
      <c r="S213" s="716">
        <f t="shared" si="84"/>
        <v>0.35</v>
      </c>
      <c r="T213" s="679">
        <f t="shared" si="85"/>
        <v>0</v>
      </c>
      <c r="U213" s="679">
        <f t="shared" si="86"/>
        <v>0</v>
      </c>
      <c r="Y213" s="120"/>
      <c r="AE213" s="75"/>
      <c r="AF213" s="370">
        <v>22</v>
      </c>
      <c r="AG213" s="374"/>
      <c r="AH213" s="378"/>
      <c r="AI213" s="381"/>
      <c r="AJ213" s="386"/>
      <c r="AK213" s="391"/>
      <c r="AL213" s="386"/>
      <c r="AM213" s="363">
        <f t="shared" si="112"/>
        <v>1</v>
      </c>
      <c r="AN213" s="578">
        <v>96.8</v>
      </c>
      <c r="AO213" s="120">
        <f t="shared" si="87"/>
        <v>0</v>
      </c>
      <c r="AP213" s="120">
        <f t="shared" si="75"/>
        <v>0</v>
      </c>
      <c r="AQ213" s="120">
        <f t="shared" si="76"/>
        <v>0</v>
      </c>
      <c r="AR213" s="120">
        <f t="shared" si="77"/>
        <v>0</v>
      </c>
      <c r="AS213" s="120">
        <f t="shared" si="78"/>
        <v>0</v>
      </c>
      <c r="AT213" s="120">
        <f t="shared" si="79"/>
        <v>0</v>
      </c>
      <c r="AU213" s="74" t="s">
        <v>717</v>
      </c>
      <c r="AV213" s="115"/>
      <c r="AW213" s="395"/>
      <c r="AX213" s="571">
        <v>0</v>
      </c>
      <c r="AY213" s="572">
        <v>0</v>
      </c>
      <c r="AZ213" s="572">
        <v>0</v>
      </c>
      <c r="BA213" s="572">
        <v>0</v>
      </c>
      <c r="BB213" s="573">
        <v>0</v>
      </c>
      <c r="BC213" s="395">
        <v>0</v>
      </c>
      <c r="BD213" s="115"/>
      <c r="BE213" s="115"/>
      <c r="BF213" s="115"/>
      <c r="BG213" s="115"/>
      <c r="BH213" s="115"/>
      <c r="BI213" s="115"/>
      <c r="BJ213" s="115"/>
      <c r="BK213" s="115"/>
      <c r="BQ213" s="74" t="str">
        <f t="shared" si="88"/>
        <v xml:space="preserve"> </v>
      </c>
      <c r="BR213" s="120" t="str">
        <f t="shared" si="89"/>
        <v xml:space="preserve"> </v>
      </c>
      <c r="BS213" s="120" t="str">
        <f t="shared" si="90"/>
        <v xml:space="preserve"> </v>
      </c>
      <c r="BU213" s="74" t="str">
        <f t="shared" si="91"/>
        <v xml:space="preserve"> </v>
      </c>
      <c r="BV213" s="120" t="str">
        <f t="shared" si="92"/>
        <v xml:space="preserve"> </v>
      </c>
      <c r="BW213" s="120" t="str">
        <f t="shared" si="93"/>
        <v xml:space="preserve">  </v>
      </c>
      <c r="BY213" s="74" t="str">
        <f t="shared" si="94"/>
        <v xml:space="preserve"> </v>
      </c>
      <c r="BZ213" s="120" t="str">
        <f t="shared" si="95"/>
        <v xml:space="preserve"> </v>
      </c>
      <c r="CA213" s="120" t="str">
        <f t="shared" si="96"/>
        <v xml:space="preserve"> </v>
      </c>
      <c r="CC213" s="115" t="str">
        <f t="shared" si="97"/>
        <v xml:space="preserve"> </v>
      </c>
      <c r="CD213" s="120" t="str">
        <f t="shared" si="98"/>
        <v xml:space="preserve"> </v>
      </c>
      <c r="CE213" s="417" t="str">
        <f t="shared" si="99"/>
        <v xml:space="preserve"> </v>
      </c>
      <c r="CF213" s="115"/>
      <c r="CG213" s="115" t="str">
        <f t="shared" si="100"/>
        <v xml:space="preserve"> </v>
      </c>
      <c r="CH213" s="120" t="str">
        <f t="shared" si="101"/>
        <v xml:space="preserve"> </v>
      </c>
      <c r="CI213" s="417" t="str">
        <f t="shared" si="102"/>
        <v xml:space="preserve"> </v>
      </c>
      <c r="CJ213" s="115"/>
      <c r="CK213" s="115" t="str">
        <f t="shared" si="103"/>
        <v xml:space="preserve"> </v>
      </c>
      <c r="CL213" s="120" t="str">
        <f t="shared" si="104"/>
        <v xml:space="preserve"> </v>
      </c>
      <c r="CM213" s="417" t="str">
        <f t="shared" si="107"/>
        <v xml:space="preserve"> </v>
      </c>
      <c r="IS213" s="103">
        <v>34.5</v>
      </c>
    </row>
    <row r="214" spans="2:253" s="74" customFormat="1" ht="17.100000000000001" hidden="1" customHeight="1" x14ac:dyDescent="0.25">
      <c r="B214" s="504">
        <f>IF('KB Duct Parts'!$BL$14=1,'KB Duct Elbows'!N7,0)</f>
        <v>0</v>
      </c>
      <c r="C214" s="525">
        <v>12403.9</v>
      </c>
      <c r="D214" s="526">
        <f t="shared" si="73"/>
        <v>12403.9</v>
      </c>
      <c r="E214" s="504" t="s">
        <v>483</v>
      </c>
      <c r="F214" s="508" t="str">
        <f t="shared" si="80"/>
        <v xml:space="preserve"> </v>
      </c>
      <c r="G214" s="509" t="s">
        <v>665</v>
      </c>
      <c r="H214" s="504" t="s">
        <v>923</v>
      </c>
      <c r="I214" s="1035"/>
      <c r="J214" s="1036"/>
      <c r="K214" s="516" t="s">
        <v>881</v>
      </c>
      <c r="L214" s="521" t="s">
        <v>713</v>
      </c>
      <c r="M214" s="517" t="str">
        <f t="shared" si="105"/>
        <v>Y</v>
      </c>
      <c r="N214" s="514">
        <f t="shared" si="81"/>
        <v>60.5</v>
      </c>
      <c r="O214" s="518">
        <f t="shared" si="74"/>
        <v>0</v>
      </c>
      <c r="P214" s="680">
        <f>'KB Duct Parts'!$AE$3</f>
        <v>0</v>
      </c>
      <c r="Q214" s="681">
        <f t="shared" si="82"/>
        <v>0</v>
      </c>
      <c r="R214" s="682">
        <f t="shared" si="83"/>
        <v>0</v>
      </c>
      <c r="S214" s="716">
        <f t="shared" si="84"/>
        <v>0.35</v>
      </c>
      <c r="T214" s="679">
        <f t="shared" si="85"/>
        <v>0</v>
      </c>
      <c r="U214" s="679">
        <f t="shared" si="86"/>
        <v>0</v>
      </c>
      <c r="Y214" s="120"/>
      <c r="AE214" s="75"/>
      <c r="AF214" s="370" t="s">
        <v>713</v>
      </c>
      <c r="AG214" s="374" t="s">
        <v>7</v>
      </c>
      <c r="AH214" s="378"/>
      <c r="AI214" s="381"/>
      <c r="AJ214" s="386"/>
      <c r="AK214" s="391"/>
      <c r="AL214" s="386"/>
      <c r="AM214" s="363">
        <f t="shared" si="112"/>
        <v>1</v>
      </c>
      <c r="AN214" s="578">
        <v>60.5</v>
      </c>
      <c r="AO214" s="120">
        <f t="shared" si="87"/>
        <v>120.86797525309338</v>
      </c>
      <c r="AP214" s="120">
        <f t="shared" si="75"/>
        <v>0</v>
      </c>
      <c r="AQ214" s="120">
        <f t="shared" si="76"/>
        <v>0</v>
      </c>
      <c r="AR214" s="120">
        <f t="shared" si="77"/>
        <v>0</v>
      </c>
      <c r="AS214" s="120">
        <f t="shared" si="78"/>
        <v>0</v>
      </c>
      <c r="AT214" s="120">
        <f t="shared" si="79"/>
        <v>0</v>
      </c>
      <c r="AU214" s="74" t="s">
        <v>717</v>
      </c>
      <c r="AV214" s="115"/>
      <c r="AW214" s="395"/>
      <c r="AX214" s="571">
        <v>1.997817772778403</v>
      </c>
      <c r="AY214" s="572">
        <v>0</v>
      </c>
      <c r="AZ214" s="572">
        <v>0</v>
      </c>
      <c r="BA214" s="572">
        <v>0</v>
      </c>
      <c r="BB214" s="573">
        <v>0</v>
      </c>
      <c r="BC214" s="395">
        <v>0</v>
      </c>
      <c r="BD214" s="115"/>
      <c r="BE214" s="115"/>
      <c r="BF214" s="115"/>
      <c r="BG214" s="115"/>
      <c r="BH214" s="115"/>
      <c r="BI214" s="115"/>
      <c r="BJ214" s="115"/>
      <c r="BK214" s="115"/>
      <c r="BQ214" s="74" t="str">
        <f t="shared" si="88"/>
        <v>12403.9-(11T)</v>
      </c>
      <c r="BR214" s="120" t="str">
        <f t="shared" si="89"/>
        <v>90 deg Tubed-El- 1.5D</v>
      </c>
      <c r="BS214" s="120">
        <f t="shared" si="90"/>
        <v>120.86797525309338</v>
      </c>
      <c r="BU214" s="74" t="str">
        <f t="shared" si="91"/>
        <v xml:space="preserve"> </v>
      </c>
      <c r="BV214" s="120" t="str">
        <f t="shared" si="92"/>
        <v xml:space="preserve"> </v>
      </c>
      <c r="BW214" s="120" t="str">
        <f t="shared" si="93"/>
        <v xml:space="preserve">  </v>
      </c>
      <c r="BY214" s="74" t="str">
        <f t="shared" si="94"/>
        <v xml:space="preserve"> </v>
      </c>
      <c r="BZ214" s="120" t="str">
        <f t="shared" si="95"/>
        <v xml:space="preserve"> </v>
      </c>
      <c r="CA214" s="120" t="str">
        <f t="shared" si="96"/>
        <v xml:space="preserve"> </v>
      </c>
      <c r="CC214" s="115" t="str">
        <f t="shared" si="97"/>
        <v xml:space="preserve"> </v>
      </c>
      <c r="CD214" s="120" t="str">
        <f t="shared" si="98"/>
        <v xml:space="preserve"> </v>
      </c>
      <c r="CE214" s="417" t="str">
        <f t="shared" si="99"/>
        <v xml:space="preserve"> </v>
      </c>
      <c r="CF214" s="115"/>
      <c r="CG214" s="115" t="str">
        <f t="shared" si="100"/>
        <v xml:space="preserve"> </v>
      </c>
      <c r="CH214" s="120" t="str">
        <f t="shared" si="101"/>
        <v xml:space="preserve"> </v>
      </c>
      <c r="CI214" s="417" t="str">
        <f t="shared" si="102"/>
        <v xml:space="preserve"> </v>
      </c>
      <c r="CJ214" s="115"/>
      <c r="CK214" s="115" t="str">
        <f t="shared" si="103"/>
        <v xml:space="preserve"> </v>
      </c>
      <c r="CL214" s="120" t="str">
        <f t="shared" si="104"/>
        <v xml:space="preserve"> </v>
      </c>
      <c r="CM214" s="417" t="str">
        <f t="shared" si="107"/>
        <v xml:space="preserve"> </v>
      </c>
      <c r="IS214" s="103">
        <v>34.5</v>
      </c>
    </row>
    <row r="215" spans="2:253" s="74" customFormat="1" ht="17.100000000000001" hidden="1" customHeight="1" x14ac:dyDescent="0.25">
      <c r="B215" s="504">
        <f>IF('KB Duct Parts'!$BL$14=1,'KB Duct Elbows'!N8,0)</f>
        <v>0</v>
      </c>
      <c r="C215" s="525">
        <v>12404.9</v>
      </c>
      <c r="D215" s="526">
        <f t="shared" si="73"/>
        <v>12404.9</v>
      </c>
      <c r="E215" s="504" t="s">
        <v>861</v>
      </c>
      <c r="F215" s="508" t="str">
        <f t="shared" si="80"/>
        <v xml:space="preserve"> </v>
      </c>
      <c r="G215" s="509" t="s">
        <v>665</v>
      </c>
      <c r="H215" s="504" t="s">
        <v>923</v>
      </c>
      <c r="I215" s="1035"/>
      <c r="J215" s="1036"/>
      <c r="K215" s="516" t="s">
        <v>881</v>
      </c>
      <c r="L215" s="521" t="s">
        <v>713</v>
      </c>
      <c r="M215" s="517" t="str">
        <f t="shared" si="105"/>
        <v>Y</v>
      </c>
      <c r="N215" s="514">
        <f t="shared" si="81"/>
        <v>78.5</v>
      </c>
      <c r="O215" s="518">
        <f t="shared" si="74"/>
        <v>0</v>
      </c>
      <c r="P215" s="680">
        <f>'KB Duct Parts'!$AE$3</f>
        <v>0</v>
      </c>
      <c r="Q215" s="681">
        <f t="shared" si="82"/>
        <v>0</v>
      </c>
      <c r="R215" s="682">
        <f t="shared" si="83"/>
        <v>0</v>
      </c>
      <c r="S215" s="716">
        <f t="shared" si="84"/>
        <v>0.35</v>
      </c>
      <c r="T215" s="679">
        <f t="shared" si="85"/>
        <v>0</v>
      </c>
      <c r="U215" s="679">
        <f t="shared" si="86"/>
        <v>0</v>
      </c>
      <c r="Y215" s="120"/>
      <c r="AE215" s="75"/>
      <c r="AF215" s="370" t="s">
        <v>713</v>
      </c>
      <c r="AG215" s="374" t="s">
        <v>7</v>
      </c>
      <c r="AH215" s="378"/>
      <c r="AI215" s="381"/>
      <c r="AJ215" s="386"/>
      <c r="AK215" s="391"/>
      <c r="AL215" s="386"/>
      <c r="AM215" s="363">
        <f t="shared" si="112"/>
        <v>1</v>
      </c>
      <c r="AN215" s="578">
        <v>78.5</v>
      </c>
      <c r="AO215" s="120">
        <f t="shared" si="87"/>
        <v>147.92390476190479</v>
      </c>
      <c r="AP215" s="120">
        <f t="shared" si="75"/>
        <v>0</v>
      </c>
      <c r="AQ215" s="120">
        <f t="shared" si="76"/>
        <v>0</v>
      </c>
      <c r="AR215" s="120">
        <f t="shared" si="77"/>
        <v>0</v>
      </c>
      <c r="AS215" s="120">
        <f t="shared" si="78"/>
        <v>0</v>
      </c>
      <c r="AT215" s="120">
        <f t="shared" si="79"/>
        <v>0</v>
      </c>
      <c r="AU215" s="74" t="s">
        <v>717</v>
      </c>
      <c r="AV215" s="115"/>
      <c r="AW215" s="395"/>
      <c r="AX215" s="571">
        <v>1.8843809523809527</v>
      </c>
      <c r="AY215" s="572">
        <v>0</v>
      </c>
      <c r="AZ215" s="572">
        <v>0</v>
      </c>
      <c r="BA215" s="572">
        <v>0</v>
      </c>
      <c r="BB215" s="573">
        <v>0</v>
      </c>
      <c r="BC215" s="395">
        <v>0</v>
      </c>
      <c r="BD215" s="115"/>
      <c r="BE215" s="115"/>
      <c r="BF215" s="115"/>
      <c r="BG215" s="115"/>
      <c r="BH215" s="115"/>
      <c r="BI215" s="115"/>
      <c r="BJ215" s="115"/>
      <c r="BK215" s="115"/>
      <c r="BQ215" s="74" t="str">
        <f t="shared" si="88"/>
        <v>12404.9-(11T)</v>
      </c>
      <c r="BR215" s="120" t="str">
        <f t="shared" si="89"/>
        <v>90 deg Tubed-El- 1.5D</v>
      </c>
      <c r="BS215" s="120">
        <f t="shared" si="90"/>
        <v>147.92390476190479</v>
      </c>
      <c r="BU215" s="74" t="str">
        <f t="shared" si="91"/>
        <v xml:space="preserve"> </v>
      </c>
      <c r="BV215" s="120" t="str">
        <f t="shared" si="92"/>
        <v xml:space="preserve"> </v>
      </c>
      <c r="BW215" s="120" t="str">
        <f t="shared" si="93"/>
        <v xml:space="preserve">  </v>
      </c>
      <c r="BY215" s="74" t="str">
        <f t="shared" si="94"/>
        <v xml:space="preserve"> </v>
      </c>
      <c r="BZ215" s="120" t="str">
        <f t="shared" si="95"/>
        <v xml:space="preserve"> </v>
      </c>
      <c r="CA215" s="120" t="str">
        <f t="shared" si="96"/>
        <v xml:space="preserve"> </v>
      </c>
      <c r="CC215" s="115" t="str">
        <f t="shared" si="97"/>
        <v xml:space="preserve"> </v>
      </c>
      <c r="CD215" s="120" t="str">
        <f t="shared" si="98"/>
        <v xml:space="preserve"> </v>
      </c>
      <c r="CE215" s="417" t="str">
        <f t="shared" si="99"/>
        <v xml:space="preserve"> </v>
      </c>
      <c r="CF215" s="115"/>
      <c r="CG215" s="115" t="str">
        <f t="shared" si="100"/>
        <v xml:space="preserve"> </v>
      </c>
      <c r="CH215" s="120" t="str">
        <f t="shared" si="101"/>
        <v xml:space="preserve"> </v>
      </c>
      <c r="CI215" s="417" t="str">
        <f t="shared" si="102"/>
        <v xml:space="preserve"> </v>
      </c>
      <c r="CJ215" s="115"/>
      <c r="CK215" s="115" t="str">
        <f t="shared" si="103"/>
        <v xml:space="preserve"> </v>
      </c>
      <c r="CL215" s="120" t="str">
        <f t="shared" si="104"/>
        <v xml:space="preserve"> </v>
      </c>
      <c r="CM215" s="417" t="str">
        <f t="shared" si="107"/>
        <v xml:space="preserve"> </v>
      </c>
      <c r="IS215" s="103">
        <v>34.5</v>
      </c>
    </row>
    <row r="216" spans="2:253" s="74" customFormat="1" ht="17.100000000000001" hidden="1" customHeight="1" x14ac:dyDescent="0.25">
      <c r="B216" s="504">
        <f>IF('KB Duct Parts'!$BL$14=1,'KB Duct Elbows'!N9,0)</f>
        <v>0</v>
      </c>
      <c r="C216" s="525">
        <v>12405.9</v>
      </c>
      <c r="D216" s="526">
        <f t="shared" si="73"/>
        <v>12405.9</v>
      </c>
      <c r="E216" s="504" t="s">
        <v>862</v>
      </c>
      <c r="F216" s="508" t="str">
        <f t="shared" si="80"/>
        <v xml:space="preserve"> </v>
      </c>
      <c r="G216" s="509" t="s">
        <v>665</v>
      </c>
      <c r="H216" s="504" t="s">
        <v>923</v>
      </c>
      <c r="I216" s="1035"/>
      <c r="J216" s="1036"/>
      <c r="K216" s="516" t="s">
        <v>881</v>
      </c>
      <c r="L216" s="521" t="s">
        <v>706</v>
      </c>
      <c r="M216" s="517" t="str">
        <f t="shared" si="105"/>
        <v>Y</v>
      </c>
      <c r="N216" s="514">
        <f t="shared" si="81"/>
        <v>123.5</v>
      </c>
      <c r="O216" s="518">
        <f t="shared" si="74"/>
        <v>0</v>
      </c>
      <c r="P216" s="680">
        <f>'KB Duct Parts'!$AE$3</f>
        <v>0</v>
      </c>
      <c r="Q216" s="681">
        <f t="shared" si="82"/>
        <v>0</v>
      </c>
      <c r="R216" s="682">
        <f t="shared" si="83"/>
        <v>0</v>
      </c>
      <c r="S216" s="716">
        <f t="shared" si="84"/>
        <v>0.35</v>
      </c>
      <c r="T216" s="679">
        <f t="shared" si="85"/>
        <v>0</v>
      </c>
      <c r="U216" s="679">
        <f t="shared" si="86"/>
        <v>0</v>
      </c>
      <c r="Y216" s="120"/>
      <c r="AE216" s="75"/>
      <c r="AF216" s="370" t="s">
        <v>706</v>
      </c>
      <c r="AG216" s="374" t="s">
        <v>7</v>
      </c>
      <c r="AH216" s="378"/>
      <c r="AI216" s="381"/>
      <c r="AJ216" s="386"/>
      <c r="AK216" s="391"/>
      <c r="AL216" s="386"/>
      <c r="AM216" s="363">
        <f t="shared" si="112"/>
        <v>1</v>
      </c>
      <c r="AN216" s="578">
        <v>123.5</v>
      </c>
      <c r="AO216" s="120">
        <f t="shared" si="87"/>
        <v>215.46041838700802</v>
      </c>
      <c r="AP216" s="120">
        <f t="shared" si="75"/>
        <v>0</v>
      </c>
      <c r="AQ216" s="120">
        <f t="shared" si="76"/>
        <v>0</v>
      </c>
      <c r="AR216" s="120">
        <f t="shared" si="77"/>
        <v>0</v>
      </c>
      <c r="AS216" s="120">
        <f t="shared" si="78"/>
        <v>0</v>
      </c>
      <c r="AT216" s="120">
        <f t="shared" si="79"/>
        <v>0</v>
      </c>
      <c r="AU216" s="74" t="s">
        <v>717</v>
      </c>
      <c r="AV216" s="115"/>
      <c r="AW216" s="395"/>
      <c r="AX216" s="571">
        <v>1.7446187723644373</v>
      </c>
      <c r="AY216" s="572">
        <v>0</v>
      </c>
      <c r="AZ216" s="572">
        <v>0</v>
      </c>
      <c r="BA216" s="572">
        <v>0</v>
      </c>
      <c r="BB216" s="573">
        <v>0</v>
      </c>
      <c r="BC216" s="395">
        <v>0</v>
      </c>
      <c r="BD216" s="115"/>
      <c r="BE216" s="115"/>
      <c r="BF216" s="115"/>
      <c r="BG216" s="115"/>
      <c r="BH216" s="115"/>
      <c r="BI216" s="115"/>
      <c r="BJ216" s="115"/>
      <c r="BK216" s="115"/>
      <c r="BQ216" s="74" t="str">
        <f t="shared" si="88"/>
        <v>12405.9-(11T)</v>
      </c>
      <c r="BR216" s="120" t="str">
        <f t="shared" si="89"/>
        <v>90 deg Tubed-El- 1.5D</v>
      </c>
      <c r="BS216" s="120">
        <f t="shared" si="90"/>
        <v>215.46041838700802</v>
      </c>
      <c r="BU216" s="74" t="str">
        <f t="shared" si="91"/>
        <v xml:space="preserve"> </v>
      </c>
      <c r="BV216" s="120" t="str">
        <f t="shared" si="92"/>
        <v xml:space="preserve"> </v>
      </c>
      <c r="BW216" s="120" t="str">
        <f t="shared" si="93"/>
        <v xml:space="preserve">  </v>
      </c>
      <c r="BY216" s="74" t="str">
        <f t="shared" si="94"/>
        <v xml:space="preserve"> </v>
      </c>
      <c r="BZ216" s="120" t="str">
        <f t="shared" si="95"/>
        <v xml:space="preserve"> </v>
      </c>
      <c r="CA216" s="120" t="str">
        <f t="shared" si="96"/>
        <v xml:space="preserve"> </v>
      </c>
      <c r="CC216" s="115" t="str">
        <f t="shared" si="97"/>
        <v xml:space="preserve"> </v>
      </c>
      <c r="CD216" s="120" t="str">
        <f t="shared" si="98"/>
        <v xml:space="preserve"> </v>
      </c>
      <c r="CE216" s="417" t="str">
        <f t="shared" si="99"/>
        <v xml:space="preserve"> </v>
      </c>
      <c r="CF216" s="115"/>
      <c r="CG216" s="115" t="str">
        <f t="shared" si="100"/>
        <v xml:space="preserve"> </v>
      </c>
      <c r="CH216" s="120" t="str">
        <f t="shared" si="101"/>
        <v xml:space="preserve"> </v>
      </c>
      <c r="CI216" s="417" t="str">
        <f t="shared" si="102"/>
        <v xml:space="preserve"> </v>
      </c>
      <c r="CJ216" s="115"/>
      <c r="CK216" s="115" t="str">
        <f t="shared" si="103"/>
        <v xml:space="preserve"> </v>
      </c>
      <c r="CL216" s="120" t="str">
        <f t="shared" si="104"/>
        <v xml:space="preserve"> </v>
      </c>
      <c r="CM216" s="417" t="str">
        <f t="shared" si="107"/>
        <v xml:space="preserve"> </v>
      </c>
      <c r="IS216" s="103">
        <v>34.5</v>
      </c>
    </row>
    <row r="217" spans="2:253" s="74" customFormat="1" ht="17.100000000000001" hidden="1" customHeight="1" x14ac:dyDescent="0.25">
      <c r="B217" s="504">
        <f>IF('KB Duct Parts'!$BL$14=1,'KB Duct Elbows'!N10,0)</f>
        <v>0</v>
      </c>
      <c r="C217" s="525">
        <v>12406.9</v>
      </c>
      <c r="D217" s="526">
        <f t="shared" ref="D217:D280" si="114">IF(AM217=1,C217,(C217&amp;"  ("&amp;L217&amp;"ga)"))</f>
        <v>12406.9</v>
      </c>
      <c r="E217" s="504" t="s">
        <v>863</v>
      </c>
      <c r="F217" s="508" t="str">
        <f t="shared" si="80"/>
        <v xml:space="preserve"> </v>
      </c>
      <c r="G217" s="509" t="s">
        <v>665</v>
      </c>
      <c r="H217" s="504" t="s">
        <v>923</v>
      </c>
      <c r="I217" s="1035"/>
      <c r="J217" s="1036"/>
      <c r="K217" s="516" t="s">
        <v>881</v>
      </c>
      <c r="L217" s="521" t="s">
        <v>706</v>
      </c>
      <c r="M217" s="517" t="str">
        <f t="shared" si="105"/>
        <v>Y</v>
      </c>
      <c r="N217" s="514">
        <f t="shared" si="81"/>
        <v>159.4</v>
      </c>
      <c r="O217" s="518">
        <f t="shared" ref="O217:O280" si="115">IF(B217&gt;0,N217*B217,0)</f>
        <v>0</v>
      </c>
      <c r="P217" s="680">
        <f>'KB Duct Parts'!$AE$3</f>
        <v>0</v>
      </c>
      <c r="Q217" s="681">
        <f t="shared" si="82"/>
        <v>0</v>
      </c>
      <c r="R217" s="682">
        <f t="shared" si="83"/>
        <v>0</v>
      </c>
      <c r="S217" s="716">
        <f t="shared" si="84"/>
        <v>0.35</v>
      </c>
      <c r="T217" s="679">
        <f t="shared" si="85"/>
        <v>0</v>
      </c>
      <c r="U217" s="679">
        <f t="shared" si="86"/>
        <v>0</v>
      </c>
      <c r="Y217" s="120"/>
      <c r="AE217" s="75"/>
      <c r="AF217" s="370" t="s">
        <v>706</v>
      </c>
      <c r="AG217" s="374" t="s">
        <v>7</v>
      </c>
      <c r="AH217" s="378"/>
      <c r="AI217" s="381"/>
      <c r="AJ217" s="386"/>
      <c r="AK217" s="391"/>
      <c r="AL217" s="386"/>
      <c r="AM217" s="363">
        <f t="shared" si="112"/>
        <v>1</v>
      </c>
      <c r="AN217" s="578">
        <v>159.4</v>
      </c>
      <c r="AO217" s="120">
        <f t="shared" si="87"/>
        <v>269.32822174840089</v>
      </c>
      <c r="AP217" s="120">
        <f t="shared" ref="AP217:AP280" si="116">$AN217*AY217</f>
        <v>0</v>
      </c>
      <c r="AQ217" s="120">
        <f t="shared" ref="AQ217:AQ280" si="117">$AN217*AZ217</f>
        <v>0</v>
      </c>
      <c r="AR217" s="120">
        <f t="shared" ref="AR217:AR280" si="118">$AN217*BA217</f>
        <v>0</v>
      </c>
      <c r="AS217" s="120">
        <f t="shared" ref="AS217:AS280" si="119">$AN217*BB217</f>
        <v>0</v>
      </c>
      <c r="AT217" s="120">
        <f t="shared" ref="AT217:AT280" si="120">$AN217*BC217</f>
        <v>0</v>
      </c>
      <c r="AU217" s="74" t="s">
        <v>717</v>
      </c>
      <c r="AV217" s="115"/>
      <c r="AW217" s="395"/>
      <c r="AX217" s="571">
        <v>1.6896375266524521</v>
      </c>
      <c r="AY217" s="572">
        <v>0</v>
      </c>
      <c r="AZ217" s="572">
        <v>0</v>
      </c>
      <c r="BA217" s="572">
        <v>0</v>
      </c>
      <c r="BB217" s="573">
        <v>0</v>
      </c>
      <c r="BC217" s="395">
        <v>0</v>
      </c>
      <c r="BD217" s="115"/>
      <c r="BE217" s="115"/>
      <c r="BF217" s="115"/>
      <c r="BG217" s="115"/>
      <c r="BH217" s="115"/>
      <c r="BI217" s="115"/>
      <c r="BJ217" s="115"/>
      <c r="BK217" s="115"/>
      <c r="BQ217" s="74" t="str">
        <f t="shared" si="88"/>
        <v>12406.9-(11T)</v>
      </c>
      <c r="BR217" s="120" t="str">
        <f t="shared" si="89"/>
        <v>90 deg Tubed-El- 1.5D</v>
      </c>
      <c r="BS217" s="120">
        <f t="shared" si="90"/>
        <v>269.32822174840089</v>
      </c>
      <c r="BU217" s="74" t="str">
        <f t="shared" si="91"/>
        <v xml:space="preserve"> </v>
      </c>
      <c r="BV217" s="120" t="str">
        <f t="shared" si="92"/>
        <v xml:space="preserve"> </v>
      </c>
      <c r="BW217" s="120" t="str">
        <f t="shared" si="93"/>
        <v xml:space="preserve">  </v>
      </c>
      <c r="BY217" s="74" t="str">
        <f t="shared" si="94"/>
        <v xml:space="preserve"> </v>
      </c>
      <c r="BZ217" s="120" t="str">
        <f t="shared" si="95"/>
        <v xml:space="preserve"> </v>
      </c>
      <c r="CA217" s="120" t="str">
        <f t="shared" si="96"/>
        <v xml:space="preserve"> </v>
      </c>
      <c r="CC217" s="115" t="str">
        <f t="shared" si="97"/>
        <v xml:space="preserve"> </v>
      </c>
      <c r="CD217" s="120" t="str">
        <f t="shared" si="98"/>
        <v xml:space="preserve"> </v>
      </c>
      <c r="CE217" s="417" t="str">
        <f t="shared" si="99"/>
        <v xml:space="preserve"> </v>
      </c>
      <c r="CF217" s="115"/>
      <c r="CG217" s="115" t="str">
        <f t="shared" si="100"/>
        <v xml:space="preserve"> </v>
      </c>
      <c r="CH217" s="120" t="str">
        <f t="shared" si="101"/>
        <v xml:space="preserve"> </v>
      </c>
      <c r="CI217" s="417" t="str">
        <f t="shared" si="102"/>
        <v xml:space="preserve"> </v>
      </c>
      <c r="CJ217" s="115"/>
      <c r="CK217" s="115" t="str">
        <f t="shared" si="103"/>
        <v xml:space="preserve"> </v>
      </c>
      <c r="CL217" s="120" t="str">
        <f t="shared" si="104"/>
        <v xml:space="preserve"> </v>
      </c>
      <c r="CM217" s="417" t="str">
        <f t="shared" si="107"/>
        <v xml:space="preserve"> </v>
      </c>
      <c r="IS217" s="103">
        <v>34.5</v>
      </c>
    </row>
    <row r="218" spans="2:253" s="74" customFormat="1" ht="17.100000000000001" hidden="1" customHeight="1" x14ac:dyDescent="0.25">
      <c r="B218" s="504">
        <f>IF('KB Duct Parts'!$BL$14=1,'KB Duct Elbows'!N12,0)</f>
        <v>0</v>
      </c>
      <c r="C218" s="525">
        <v>12408.9</v>
      </c>
      <c r="D218" s="526">
        <f t="shared" si="114"/>
        <v>12408.9</v>
      </c>
      <c r="E218" s="504" t="s">
        <v>865</v>
      </c>
      <c r="F218" s="508" t="str">
        <f t="shared" ref="F218:F281" si="121">IF(AM218&gt;1,"Non-Std"," ")</f>
        <v xml:space="preserve"> </v>
      </c>
      <c r="G218" s="509" t="s">
        <v>665</v>
      </c>
      <c r="H218" s="504" t="s">
        <v>923</v>
      </c>
      <c r="I218" s="1035"/>
      <c r="J218" s="1036"/>
      <c r="K218" s="516" t="s">
        <v>881</v>
      </c>
      <c r="L218" s="521" t="s">
        <v>706</v>
      </c>
      <c r="M218" s="517" t="str">
        <f t="shared" si="105"/>
        <v>Y</v>
      </c>
      <c r="N218" s="514">
        <f t="shared" ref="N218:N281" si="122">AN218</f>
        <v>296.2</v>
      </c>
      <c r="O218" s="518">
        <f t="shared" si="115"/>
        <v>0</v>
      </c>
      <c r="P218" s="680">
        <f>'KB Duct Parts'!$AE$3</f>
        <v>0</v>
      </c>
      <c r="Q218" s="681">
        <f t="shared" ref="Q218:Q281" si="123">IF(B218&gt;0,N218*(1-P218),0)</f>
        <v>0</v>
      </c>
      <c r="R218" s="682">
        <f t="shared" ref="R218:R281" si="124">B218*Q218</f>
        <v>0</v>
      </c>
      <c r="S218" s="716">
        <f t="shared" ref="S218:S281" si="125">$Y$3904</f>
        <v>0.35</v>
      </c>
      <c r="T218" s="679">
        <f t="shared" ref="T218:T281" si="126">ROUND(IF(B218&gt;0,((N218*(1-(1*S218)))),0),2)</f>
        <v>0</v>
      </c>
      <c r="U218" s="679">
        <f t="shared" ref="U218:U281" si="127">B218*T218</f>
        <v>0</v>
      </c>
      <c r="Y218" s="120"/>
      <c r="AE218" s="75"/>
      <c r="AF218" s="370" t="s">
        <v>706</v>
      </c>
      <c r="AG218" s="374" t="s">
        <v>7</v>
      </c>
      <c r="AH218" s="378"/>
      <c r="AI218" s="381"/>
      <c r="AJ218" s="386"/>
      <c r="AK218" s="391"/>
      <c r="AL218" s="386"/>
      <c r="AM218" s="363">
        <f t="shared" si="112"/>
        <v>1</v>
      </c>
      <c r="AN218" s="578">
        <v>296.2</v>
      </c>
      <c r="AO218" s="120">
        <f t="shared" ref="AO218:AO281" si="128">$AN218*AX218</f>
        <v>500.47063539445628</v>
      </c>
      <c r="AP218" s="120">
        <f t="shared" si="116"/>
        <v>0</v>
      </c>
      <c r="AQ218" s="120">
        <f t="shared" si="117"/>
        <v>0</v>
      </c>
      <c r="AR218" s="120">
        <f t="shared" si="118"/>
        <v>0</v>
      </c>
      <c r="AS218" s="120">
        <f t="shared" si="119"/>
        <v>0</v>
      </c>
      <c r="AT218" s="120">
        <f t="shared" si="120"/>
        <v>0</v>
      </c>
      <c r="AU218" s="74" t="s">
        <v>717</v>
      </c>
      <c r="AV218" s="115"/>
      <c r="AW218" s="395"/>
      <c r="AX218" s="571">
        <v>1.6896375266524521</v>
      </c>
      <c r="AY218" s="572">
        <v>0</v>
      </c>
      <c r="AZ218" s="572">
        <v>0</v>
      </c>
      <c r="BA218" s="572">
        <v>0</v>
      </c>
      <c r="BB218" s="573">
        <v>0</v>
      </c>
      <c r="BC218" s="395">
        <v>0</v>
      </c>
      <c r="BD218" s="115"/>
      <c r="BE218" s="115"/>
      <c r="BF218" s="115"/>
      <c r="BG218" s="115"/>
      <c r="BH218" s="115"/>
      <c r="BI218" s="115"/>
      <c r="BJ218" s="115"/>
      <c r="BK218" s="115"/>
      <c r="BQ218" s="74" t="str">
        <f t="shared" ref="BQ218:BQ281" si="129">IF(AO218&gt;0,D218&amp;"-("&amp; AG218&amp;")"," ")</f>
        <v>12408.9-(11T)</v>
      </c>
      <c r="BR218" s="120" t="str">
        <f t="shared" ref="BR218:BR281" si="130">IF(AO218&gt;0,$G218," ")</f>
        <v>90 deg Tubed-El- 1.5D</v>
      </c>
      <c r="BS218" s="120">
        <f t="shared" ref="BS218:BS281" si="131">IF(AO218&gt;0,AO218," ")</f>
        <v>500.47063539445628</v>
      </c>
      <c r="BU218" s="74" t="str">
        <f t="shared" ref="BU218:BU281" si="132">IF(AP218&gt;0,D218&amp;"-("&amp;AH218&amp;")"," ")</f>
        <v xml:space="preserve"> </v>
      </c>
      <c r="BV218" s="120" t="str">
        <f t="shared" ref="BV218:BV281" si="133">IF(AP218&gt;0,$G218," ")</f>
        <v xml:space="preserve"> </v>
      </c>
      <c r="BW218" s="120" t="str">
        <f t="shared" ref="BW218:BW281" si="134">IF(AP218&gt;0,AP218,"  ")</f>
        <v xml:space="preserve">  </v>
      </c>
      <c r="BY218" s="74" t="str">
        <f t="shared" ref="BY218:BY281" si="135">IF(AQ218&gt;0,D218&amp;"-("&amp;AI218&amp;")"," ")</f>
        <v xml:space="preserve"> </v>
      </c>
      <c r="BZ218" s="120" t="str">
        <f t="shared" ref="BZ218:BZ281" si="136">IF(AQ218&gt;0,$G218," ")</f>
        <v xml:space="preserve"> </v>
      </c>
      <c r="CA218" s="120" t="str">
        <f t="shared" ref="CA218:CA281" si="137">IF(AQ218&gt;0,AQ218," ")</f>
        <v xml:space="preserve"> </v>
      </c>
      <c r="CC218" s="115" t="str">
        <f t="shared" ref="CC218:CC281" si="138">IF(AR218&gt;0,D218&amp;"-("&amp;AJ218&amp;")"," ")</f>
        <v xml:space="preserve"> </v>
      </c>
      <c r="CD218" s="120" t="str">
        <f t="shared" ref="CD218:CD281" si="139">IF(AR218&gt;0,$G218," ")</f>
        <v xml:space="preserve"> </v>
      </c>
      <c r="CE218" s="417" t="str">
        <f t="shared" ref="CE218:CE281" si="140">IF(AR218&gt;0,AR218," ")</f>
        <v xml:space="preserve"> </v>
      </c>
      <c r="CF218" s="115"/>
      <c r="CG218" s="115" t="str">
        <f t="shared" ref="CG218:CG281" si="141">IF(AS218&gt;0,D218&amp;"-("&amp;AK218&amp;")"," ")</f>
        <v xml:space="preserve"> </v>
      </c>
      <c r="CH218" s="120" t="str">
        <f t="shared" ref="CH218:CH281" si="142">IF(AS218&gt;0,$G218," ")</f>
        <v xml:space="preserve"> </v>
      </c>
      <c r="CI218" s="417" t="str">
        <f t="shared" ref="CI218:CI281" si="143">IF(AS218&gt;0,AS218," ")</f>
        <v xml:space="preserve"> </v>
      </c>
      <c r="CJ218" s="115"/>
      <c r="CK218" s="115" t="str">
        <f t="shared" ref="CK218:CK281" si="144">IF(AT218&gt;0,D218&amp;"-"&amp;AL218," ")</f>
        <v xml:space="preserve"> </v>
      </c>
      <c r="CL218" s="120" t="str">
        <f t="shared" ref="CL218:CL281" si="145">IF(AT218&gt;0,$G218," ")</f>
        <v xml:space="preserve"> </v>
      </c>
      <c r="CM218" s="417" t="str">
        <f t="shared" si="107"/>
        <v xml:space="preserve"> </v>
      </c>
      <c r="IS218" s="103">
        <v>34.5</v>
      </c>
    </row>
    <row r="219" spans="2:253" s="74" customFormat="1" ht="17.100000000000001" hidden="1" customHeight="1" x14ac:dyDescent="0.25">
      <c r="B219" s="504">
        <f>IF(AND('KB Duct Parts'!BF$15=1,'KB Duct Elbows'!AU11&gt;0,'KB Duct Parts'!$BL$14=1),'KB Duct Elbows'!AU11,0)</f>
        <v>0</v>
      </c>
      <c r="C219" s="525">
        <v>12007.9</v>
      </c>
      <c r="D219" s="526">
        <f t="shared" si="114"/>
        <v>12007.9</v>
      </c>
      <c r="E219" s="504" t="s">
        <v>864</v>
      </c>
      <c r="F219" s="508" t="str">
        <f t="shared" si="121"/>
        <v xml:space="preserve"> </v>
      </c>
      <c r="G219" s="509" t="s">
        <v>102</v>
      </c>
      <c r="H219" s="504" t="s">
        <v>923</v>
      </c>
      <c r="I219" s="1035" t="str">
        <f t="shared" ref="I219:I224" si="146">IF(L219&gt;16,"Gore Locked Segment",IF(L219=16,"Overlapped/Swedged Segments",IF(L219&lt;16,"Welded Segments")))</f>
        <v>Gore Locked Segment</v>
      </c>
      <c r="J219" s="1036"/>
      <c r="K219" s="516" t="s">
        <v>881</v>
      </c>
      <c r="L219" s="521">
        <v>20</v>
      </c>
      <c r="M219" s="517" t="str">
        <f t="shared" ref="M219:M282" si="147">IF(AM219=1,"Y",IF(AM219&gt;1,"NR"," "))</f>
        <v>Y</v>
      </c>
      <c r="N219" s="514">
        <f t="shared" si="122"/>
        <v>92.6</v>
      </c>
      <c r="O219" s="518">
        <f t="shared" si="115"/>
        <v>0</v>
      </c>
      <c r="P219" s="680">
        <f>'KB Duct Parts'!$AE$3</f>
        <v>0</v>
      </c>
      <c r="Q219" s="681">
        <f t="shared" si="123"/>
        <v>0</v>
      </c>
      <c r="R219" s="682">
        <f t="shared" si="124"/>
        <v>0</v>
      </c>
      <c r="S219" s="716">
        <f t="shared" si="125"/>
        <v>0.35</v>
      </c>
      <c r="T219" s="679">
        <f t="shared" si="126"/>
        <v>0</v>
      </c>
      <c r="U219" s="679">
        <f t="shared" si="127"/>
        <v>0</v>
      </c>
      <c r="Y219" s="120"/>
      <c r="AE219" s="75"/>
      <c r="AF219" s="370">
        <v>20</v>
      </c>
      <c r="AG219" s="374">
        <v>18</v>
      </c>
      <c r="AH219" s="378">
        <v>16</v>
      </c>
      <c r="AI219" s="381">
        <v>14</v>
      </c>
      <c r="AJ219" s="386">
        <v>12</v>
      </c>
      <c r="AK219" s="391">
        <v>10</v>
      </c>
      <c r="AL219" s="386"/>
      <c r="AM219" s="363">
        <f t="shared" si="112"/>
        <v>1</v>
      </c>
      <c r="AN219" s="578">
        <v>92.6</v>
      </c>
      <c r="AO219" s="120">
        <f t="shared" si="128"/>
        <v>111.11999999999999</v>
      </c>
      <c r="AP219" s="120">
        <f t="shared" si="116"/>
        <v>125.01</v>
      </c>
      <c r="AQ219" s="120">
        <f t="shared" si="117"/>
        <v>180.57</v>
      </c>
      <c r="AR219" s="120">
        <f t="shared" si="118"/>
        <v>203.72</v>
      </c>
      <c r="AS219" s="120">
        <f t="shared" si="119"/>
        <v>231.5</v>
      </c>
      <c r="AT219" s="120">
        <f t="shared" si="120"/>
        <v>0</v>
      </c>
      <c r="AU219" s="74" t="s">
        <v>717</v>
      </c>
      <c r="AV219" s="115"/>
      <c r="AW219" s="395"/>
      <c r="AX219" s="571">
        <v>1.2</v>
      </c>
      <c r="AY219" s="572">
        <v>1.35</v>
      </c>
      <c r="AZ219" s="572">
        <v>1.95</v>
      </c>
      <c r="BA219" s="572">
        <v>2.2000000000000002</v>
      </c>
      <c r="BB219" s="573">
        <v>2.5</v>
      </c>
      <c r="BC219" s="395">
        <v>0</v>
      </c>
      <c r="BD219" s="115"/>
      <c r="BE219" s="115"/>
      <c r="BF219" s="115"/>
      <c r="BG219" s="115"/>
      <c r="BH219" s="115"/>
      <c r="BI219" s="115"/>
      <c r="BJ219" s="115"/>
      <c r="BK219" s="115"/>
      <c r="BQ219" s="74" t="str">
        <f t="shared" si="129"/>
        <v>12007.9-(18)</v>
      </c>
      <c r="BR219" s="120" t="str">
        <f t="shared" si="130"/>
        <v>90 deg El- 1.5D- Gored/Segmented</v>
      </c>
      <c r="BS219" s="120">
        <f t="shared" si="131"/>
        <v>111.11999999999999</v>
      </c>
      <c r="BU219" s="74" t="str">
        <f t="shared" si="132"/>
        <v>12007.9-(16)</v>
      </c>
      <c r="BV219" s="120" t="str">
        <f t="shared" si="133"/>
        <v>90 deg El- 1.5D- Gored/Segmented</v>
      </c>
      <c r="BW219" s="120">
        <f t="shared" si="134"/>
        <v>125.01</v>
      </c>
      <c r="BY219" s="74" t="str">
        <f t="shared" si="135"/>
        <v>12007.9-(14)</v>
      </c>
      <c r="BZ219" s="120" t="str">
        <f t="shared" si="136"/>
        <v>90 deg El- 1.5D- Gored/Segmented</v>
      </c>
      <c r="CA219" s="120">
        <f t="shared" si="137"/>
        <v>180.57</v>
      </c>
      <c r="CC219" s="115" t="str">
        <f t="shared" si="138"/>
        <v>12007.9-(12)</v>
      </c>
      <c r="CD219" s="120" t="str">
        <f t="shared" si="139"/>
        <v>90 deg El- 1.5D- Gored/Segmented</v>
      </c>
      <c r="CE219" s="417">
        <f t="shared" si="140"/>
        <v>203.72</v>
      </c>
      <c r="CF219" s="115"/>
      <c r="CG219" s="115" t="str">
        <f t="shared" si="141"/>
        <v>12007.9-(10)</v>
      </c>
      <c r="CH219" s="120" t="str">
        <f t="shared" si="142"/>
        <v>90 deg El- 1.5D- Gored/Segmented</v>
      </c>
      <c r="CI219" s="417">
        <f t="shared" si="143"/>
        <v>231.5</v>
      </c>
      <c r="CJ219" s="115"/>
      <c r="CK219" s="115" t="str">
        <f t="shared" si="144"/>
        <v xml:space="preserve"> </v>
      </c>
      <c r="CL219" s="120" t="str">
        <f t="shared" si="145"/>
        <v xml:space="preserve"> </v>
      </c>
      <c r="CM219" s="417" t="str">
        <f t="shared" si="107"/>
        <v xml:space="preserve"> </v>
      </c>
      <c r="IS219" s="103">
        <v>45.4</v>
      </c>
    </row>
    <row r="220" spans="2:253" s="74" customFormat="1" ht="17.100000000000001" hidden="1" customHeight="1" x14ac:dyDescent="0.25">
      <c r="B220" s="504">
        <f>IF(AND('KB Duct Parts'!BF$15=1,'KB Duct Elbows'!AU12&gt;0,'KB Duct Parts'!$BL$14=1),'KB Duct Elbows'!AU12,0)</f>
        <v>0</v>
      </c>
      <c r="C220" s="525">
        <v>12008.9</v>
      </c>
      <c r="D220" s="526">
        <f t="shared" si="114"/>
        <v>12008.9</v>
      </c>
      <c r="E220" s="504" t="s">
        <v>865</v>
      </c>
      <c r="F220" s="508" t="str">
        <f t="shared" si="121"/>
        <v xml:space="preserve"> </v>
      </c>
      <c r="G220" s="509" t="s">
        <v>102</v>
      </c>
      <c r="H220" s="504" t="s">
        <v>923</v>
      </c>
      <c r="I220" s="1035" t="str">
        <f t="shared" si="146"/>
        <v>Gore Locked Segment</v>
      </c>
      <c r="J220" s="1036"/>
      <c r="K220" s="516" t="s">
        <v>881</v>
      </c>
      <c r="L220" s="521">
        <v>20</v>
      </c>
      <c r="M220" s="517" t="str">
        <f t="shared" si="147"/>
        <v>Y</v>
      </c>
      <c r="N220" s="514">
        <f t="shared" si="122"/>
        <v>112.7</v>
      </c>
      <c r="O220" s="518">
        <f t="shared" si="115"/>
        <v>0</v>
      </c>
      <c r="P220" s="680">
        <f>'KB Duct Parts'!$AE$3</f>
        <v>0</v>
      </c>
      <c r="Q220" s="681">
        <f t="shared" si="123"/>
        <v>0</v>
      </c>
      <c r="R220" s="682">
        <f t="shared" si="124"/>
        <v>0</v>
      </c>
      <c r="S220" s="716">
        <f t="shared" si="125"/>
        <v>0.35</v>
      </c>
      <c r="T220" s="679">
        <f t="shared" si="126"/>
        <v>0</v>
      </c>
      <c r="U220" s="679">
        <f t="shared" si="127"/>
        <v>0</v>
      </c>
      <c r="Y220" s="120"/>
      <c r="AE220" s="76"/>
      <c r="AF220" s="370">
        <v>20</v>
      </c>
      <c r="AG220" s="374">
        <v>18</v>
      </c>
      <c r="AH220" s="378">
        <v>16</v>
      </c>
      <c r="AI220" s="381">
        <v>14</v>
      </c>
      <c r="AJ220" s="386">
        <v>12</v>
      </c>
      <c r="AK220" s="391">
        <v>10</v>
      </c>
      <c r="AL220" s="386"/>
      <c r="AM220" s="363">
        <f t="shared" si="112"/>
        <v>1</v>
      </c>
      <c r="AN220" s="578">
        <v>112.7</v>
      </c>
      <c r="AO220" s="120">
        <f t="shared" si="128"/>
        <v>135.24</v>
      </c>
      <c r="AP220" s="120">
        <f t="shared" si="116"/>
        <v>152.14500000000001</v>
      </c>
      <c r="AQ220" s="120">
        <f t="shared" si="117"/>
        <v>219.76499999999999</v>
      </c>
      <c r="AR220" s="120">
        <f t="shared" si="118"/>
        <v>247.94000000000003</v>
      </c>
      <c r="AS220" s="120">
        <f t="shared" si="119"/>
        <v>281.75</v>
      </c>
      <c r="AT220" s="120">
        <f t="shared" si="120"/>
        <v>0</v>
      </c>
      <c r="AU220" s="74" t="s">
        <v>717</v>
      </c>
      <c r="AV220" s="115"/>
      <c r="AW220" s="395"/>
      <c r="AX220" s="571">
        <v>1.2</v>
      </c>
      <c r="AY220" s="572">
        <v>1.35</v>
      </c>
      <c r="AZ220" s="572">
        <v>1.95</v>
      </c>
      <c r="BA220" s="572">
        <v>2.2000000000000002</v>
      </c>
      <c r="BB220" s="573">
        <v>2.5</v>
      </c>
      <c r="BC220" s="395">
        <v>0</v>
      </c>
      <c r="BD220" s="115"/>
      <c r="BE220" s="115"/>
      <c r="BF220" s="115"/>
      <c r="BG220" s="115"/>
      <c r="BH220" s="115"/>
      <c r="BI220" s="115"/>
      <c r="BJ220" s="115"/>
      <c r="BK220" s="115"/>
      <c r="BQ220" s="74" t="str">
        <f t="shared" si="129"/>
        <v>12008.9-(18)</v>
      </c>
      <c r="BR220" s="120" t="str">
        <f t="shared" si="130"/>
        <v>90 deg El- 1.5D- Gored/Segmented</v>
      </c>
      <c r="BS220" s="120">
        <f t="shared" si="131"/>
        <v>135.24</v>
      </c>
      <c r="BU220" s="74" t="str">
        <f t="shared" si="132"/>
        <v>12008.9-(16)</v>
      </c>
      <c r="BV220" s="120" t="str">
        <f t="shared" si="133"/>
        <v>90 deg El- 1.5D- Gored/Segmented</v>
      </c>
      <c r="BW220" s="120">
        <f t="shared" si="134"/>
        <v>152.14500000000001</v>
      </c>
      <c r="BY220" s="74" t="str">
        <f t="shared" si="135"/>
        <v>12008.9-(14)</v>
      </c>
      <c r="BZ220" s="120" t="str">
        <f t="shared" si="136"/>
        <v>90 deg El- 1.5D- Gored/Segmented</v>
      </c>
      <c r="CA220" s="120">
        <f t="shared" si="137"/>
        <v>219.76499999999999</v>
      </c>
      <c r="CC220" s="115" t="str">
        <f t="shared" si="138"/>
        <v>12008.9-(12)</v>
      </c>
      <c r="CD220" s="120" t="str">
        <f t="shared" si="139"/>
        <v>90 deg El- 1.5D- Gored/Segmented</v>
      </c>
      <c r="CE220" s="417">
        <f t="shared" si="140"/>
        <v>247.94000000000003</v>
      </c>
      <c r="CF220" s="115"/>
      <c r="CG220" s="115" t="str">
        <f t="shared" si="141"/>
        <v>12008.9-(10)</v>
      </c>
      <c r="CH220" s="120" t="str">
        <f t="shared" si="142"/>
        <v>90 deg El- 1.5D- Gored/Segmented</v>
      </c>
      <c r="CI220" s="417">
        <f t="shared" si="143"/>
        <v>281.75</v>
      </c>
      <c r="CJ220" s="115"/>
      <c r="CK220" s="115" t="str">
        <f t="shared" si="144"/>
        <v xml:space="preserve"> </v>
      </c>
      <c r="CL220" s="120" t="str">
        <f t="shared" si="145"/>
        <v xml:space="preserve"> </v>
      </c>
      <c r="CM220" s="417" t="str">
        <f t="shared" si="107"/>
        <v xml:space="preserve"> </v>
      </c>
      <c r="IS220" s="103">
        <v>66.2</v>
      </c>
    </row>
    <row r="221" spans="2:253" s="74" customFormat="1" ht="17.100000000000001" hidden="1" customHeight="1" x14ac:dyDescent="0.25">
      <c r="B221" s="504">
        <f>IF(AND('KB Duct Parts'!BF$15=1,'KB Duct Elbows'!AU13&gt;0,'KB Duct Parts'!$BL$14=1),'KB Duct Elbows'!AU13,0)</f>
        <v>0</v>
      </c>
      <c r="C221" s="525">
        <v>12009.9</v>
      </c>
      <c r="D221" s="526">
        <f t="shared" si="114"/>
        <v>12009.9</v>
      </c>
      <c r="E221" s="504" t="s">
        <v>866</v>
      </c>
      <c r="F221" s="508" t="str">
        <f t="shared" si="121"/>
        <v xml:space="preserve"> </v>
      </c>
      <c r="G221" s="509" t="s">
        <v>102</v>
      </c>
      <c r="H221" s="504" t="s">
        <v>923</v>
      </c>
      <c r="I221" s="1035" t="str">
        <f t="shared" si="146"/>
        <v>Gore Locked Segment</v>
      </c>
      <c r="J221" s="1036"/>
      <c r="K221" s="516" t="s">
        <v>881</v>
      </c>
      <c r="L221" s="521">
        <v>20</v>
      </c>
      <c r="M221" s="517" t="str">
        <f t="shared" si="147"/>
        <v>Y</v>
      </c>
      <c r="N221" s="514">
        <f t="shared" si="122"/>
        <v>116.8</v>
      </c>
      <c r="O221" s="518">
        <f t="shared" si="115"/>
        <v>0</v>
      </c>
      <c r="P221" s="680">
        <f>'KB Duct Parts'!$AE$3</f>
        <v>0</v>
      </c>
      <c r="Q221" s="681">
        <f t="shared" si="123"/>
        <v>0</v>
      </c>
      <c r="R221" s="682">
        <f t="shared" si="124"/>
        <v>0</v>
      </c>
      <c r="S221" s="716">
        <f t="shared" si="125"/>
        <v>0.35</v>
      </c>
      <c r="T221" s="679">
        <f t="shared" si="126"/>
        <v>0</v>
      </c>
      <c r="U221" s="679">
        <f t="shared" si="127"/>
        <v>0</v>
      </c>
      <c r="Y221" s="120"/>
      <c r="AE221" s="76"/>
      <c r="AF221" s="370">
        <v>20</v>
      </c>
      <c r="AG221" s="374">
        <v>18</v>
      </c>
      <c r="AH221" s="378">
        <v>16</v>
      </c>
      <c r="AI221" s="381">
        <v>14</v>
      </c>
      <c r="AJ221" s="386">
        <v>12</v>
      </c>
      <c r="AK221" s="391">
        <v>10</v>
      </c>
      <c r="AL221" s="386"/>
      <c r="AM221" s="363">
        <f t="shared" si="112"/>
        <v>1</v>
      </c>
      <c r="AN221" s="578">
        <v>116.8</v>
      </c>
      <c r="AO221" s="120">
        <f t="shared" si="128"/>
        <v>140.16</v>
      </c>
      <c r="AP221" s="120">
        <f t="shared" si="116"/>
        <v>157.68</v>
      </c>
      <c r="AQ221" s="120">
        <f t="shared" si="117"/>
        <v>227.76</v>
      </c>
      <c r="AR221" s="120">
        <f t="shared" si="118"/>
        <v>256.96000000000004</v>
      </c>
      <c r="AS221" s="120">
        <f t="shared" si="119"/>
        <v>292</v>
      </c>
      <c r="AT221" s="120">
        <f t="shared" si="120"/>
        <v>0</v>
      </c>
      <c r="AU221" s="74" t="s">
        <v>717</v>
      </c>
      <c r="AV221" s="115"/>
      <c r="AW221" s="395"/>
      <c r="AX221" s="571">
        <v>1.2</v>
      </c>
      <c r="AY221" s="572">
        <v>1.35</v>
      </c>
      <c r="AZ221" s="572">
        <v>1.95</v>
      </c>
      <c r="BA221" s="572">
        <v>2.2000000000000002</v>
      </c>
      <c r="BB221" s="573">
        <v>2.5</v>
      </c>
      <c r="BC221" s="395">
        <v>0</v>
      </c>
      <c r="BD221" s="115"/>
      <c r="BE221" s="115"/>
      <c r="BF221" s="115"/>
      <c r="BG221" s="115"/>
      <c r="BH221" s="115"/>
      <c r="BI221" s="115"/>
      <c r="BJ221" s="115"/>
      <c r="BK221" s="115"/>
      <c r="BQ221" s="74" t="str">
        <f t="shared" si="129"/>
        <v>12009.9-(18)</v>
      </c>
      <c r="BR221" s="120" t="str">
        <f t="shared" si="130"/>
        <v>90 deg El- 1.5D- Gored/Segmented</v>
      </c>
      <c r="BS221" s="120">
        <f t="shared" si="131"/>
        <v>140.16</v>
      </c>
      <c r="BU221" s="74" t="str">
        <f t="shared" si="132"/>
        <v>12009.9-(16)</v>
      </c>
      <c r="BV221" s="120" t="str">
        <f t="shared" si="133"/>
        <v>90 deg El- 1.5D- Gored/Segmented</v>
      </c>
      <c r="BW221" s="120">
        <f t="shared" si="134"/>
        <v>157.68</v>
      </c>
      <c r="BY221" s="74" t="str">
        <f t="shared" si="135"/>
        <v>12009.9-(14)</v>
      </c>
      <c r="BZ221" s="120" t="str">
        <f t="shared" si="136"/>
        <v>90 deg El- 1.5D- Gored/Segmented</v>
      </c>
      <c r="CA221" s="120">
        <f t="shared" si="137"/>
        <v>227.76</v>
      </c>
      <c r="CC221" s="115" t="str">
        <f t="shared" si="138"/>
        <v>12009.9-(12)</v>
      </c>
      <c r="CD221" s="120" t="str">
        <f t="shared" si="139"/>
        <v>90 deg El- 1.5D- Gored/Segmented</v>
      </c>
      <c r="CE221" s="417">
        <f t="shared" si="140"/>
        <v>256.96000000000004</v>
      </c>
      <c r="CF221" s="115"/>
      <c r="CG221" s="115" t="str">
        <f t="shared" si="141"/>
        <v>12009.9-(10)</v>
      </c>
      <c r="CH221" s="120" t="str">
        <f t="shared" si="142"/>
        <v>90 deg El- 1.5D- Gored/Segmented</v>
      </c>
      <c r="CI221" s="417">
        <f t="shared" si="143"/>
        <v>292</v>
      </c>
      <c r="CJ221" s="115"/>
      <c r="CK221" s="115" t="str">
        <f t="shared" si="144"/>
        <v xml:space="preserve"> </v>
      </c>
      <c r="CL221" s="120" t="str">
        <f t="shared" si="145"/>
        <v xml:space="preserve"> </v>
      </c>
      <c r="CM221" s="417" t="str">
        <f t="shared" si="107"/>
        <v xml:space="preserve"> </v>
      </c>
      <c r="IS221" s="103">
        <v>68.7</v>
      </c>
    </row>
    <row r="222" spans="2:253" s="74" customFormat="1" ht="17.100000000000001" customHeight="1" x14ac:dyDescent="0.25">
      <c r="B222" s="504">
        <f>IF(AND('KB Duct Parts'!BF$15=1,'KB Duct Elbows'!AU14&gt;0,'KB Duct Parts'!$BL$14=1),'KB Duct Elbows'!AU14,0)</f>
        <v>2</v>
      </c>
      <c r="C222" s="525">
        <v>12010.9</v>
      </c>
      <c r="D222" s="526">
        <f t="shared" si="114"/>
        <v>12010.9</v>
      </c>
      <c r="E222" s="504" t="s">
        <v>867</v>
      </c>
      <c r="F222" s="508" t="str">
        <f t="shared" si="121"/>
        <v xml:space="preserve"> </v>
      </c>
      <c r="G222" s="509" t="s">
        <v>102</v>
      </c>
      <c r="H222" s="504" t="s">
        <v>923</v>
      </c>
      <c r="I222" s="1035" t="str">
        <f t="shared" si="146"/>
        <v>Gore Locked Segment</v>
      </c>
      <c r="J222" s="1036"/>
      <c r="K222" s="516" t="s">
        <v>881</v>
      </c>
      <c r="L222" s="521">
        <v>20</v>
      </c>
      <c r="M222" s="517" t="str">
        <f t="shared" si="147"/>
        <v>Y</v>
      </c>
      <c r="N222" s="514">
        <f t="shared" si="122"/>
        <v>121.6</v>
      </c>
      <c r="O222" s="518">
        <f t="shared" si="115"/>
        <v>243.2</v>
      </c>
      <c r="P222" s="680">
        <f>'KB Duct Parts'!$AE$3</f>
        <v>0</v>
      </c>
      <c r="Q222" s="681">
        <f t="shared" si="123"/>
        <v>121.6</v>
      </c>
      <c r="R222" s="682">
        <f t="shared" si="124"/>
        <v>243.2</v>
      </c>
      <c r="S222" s="716">
        <f t="shared" si="125"/>
        <v>0.35</v>
      </c>
      <c r="T222" s="679">
        <f t="shared" si="126"/>
        <v>79.040000000000006</v>
      </c>
      <c r="U222" s="679">
        <f t="shared" si="127"/>
        <v>158.08000000000001</v>
      </c>
      <c r="Y222" s="120"/>
      <c r="AE222" s="77"/>
      <c r="AF222" s="370">
        <v>20</v>
      </c>
      <c r="AG222" s="374">
        <v>18</v>
      </c>
      <c r="AH222" s="378">
        <v>16</v>
      </c>
      <c r="AI222" s="381">
        <v>14</v>
      </c>
      <c r="AJ222" s="386">
        <v>12</v>
      </c>
      <c r="AK222" s="391">
        <v>10</v>
      </c>
      <c r="AL222" s="386"/>
      <c r="AM222" s="363">
        <f t="shared" si="112"/>
        <v>1</v>
      </c>
      <c r="AN222" s="578">
        <v>121.6</v>
      </c>
      <c r="AO222" s="120">
        <f t="shared" si="128"/>
        <v>145.91999999999999</v>
      </c>
      <c r="AP222" s="120">
        <f t="shared" si="116"/>
        <v>160.512</v>
      </c>
      <c r="AQ222" s="120">
        <f t="shared" si="117"/>
        <v>237.11999999999998</v>
      </c>
      <c r="AR222" s="120">
        <f t="shared" si="118"/>
        <v>267.52</v>
      </c>
      <c r="AS222" s="120">
        <f t="shared" si="119"/>
        <v>304</v>
      </c>
      <c r="AT222" s="120">
        <f t="shared" si="120"/>
        <v>0</v>
      </c>
      <c r="AU222" s="74" t="s">
        <v>717</v>
      </c>
      <c r="AV222" s="115"/>
      <c r="AW222" s="395"/>
      <c r="AX222" s="571">
        <v>1.2</v>
      </c>
      <c r="AY222" s="572">
        <v>1.32</v>
      </c>
      <c r="AZ222" s="572">
        <v>1.95</v>
      </c>
      <c r="BA222" s="572">
        <v>2.2000000000000002</v>
      </c>
      <c r="BB222" s="573">
        <v>2.5</v>
      </c>
      <c r="BC222" s="395">
        <v>0</v>
      </c>
      <c r="BD222" s="115"/>
      <c r="BE222" s="115"/>
      <c r="BF222" s="115"/>
      <c r="BG222" s="115"/>
      <c r="BH222" s="115"/>
      <c r="BI222" s="115"/>
      <c r="BJ222" s="115"/>
      <c r="BK222" s="115"/>
      <c r="BQ222" s="74" t="str">
        <f t="shared" si="129"/>
        <v>12010.9-(18)</v>
      </c>
      <c r="BR222" s="120" t="str">
        <f t="shared" si="130"/>
        <v>90 deg El- 1.5D- Gored/Segmented</v>
      </c>
      <c r="BS222" s="120">
        <f t="shared" si="131"/>
        <v>145.91999999999999</v>
      </c>
      <c r="BU222" s="74" t="str">
        <f t="shared" si="132"/>
        <v>12010.9-(16)</v>
      </c>
      <c r="BV222" s="120" t="str">
        <f t="shared" si="133"/>
        <v>90 deg El- 1.5D- Gored/Segmented</v>
      </c>
      <c r="BW222" s="120">
        <f t="shared" si="134"/>
        <v>160.512</v>
      </c>
      <c r="BY222" s="74" t="str">
        <f t="shared" si="135"/>
        <v>12010.9-(14)</v>
      </c>
      <c r="BZ222" s="120" t="str">
        <f t="shared" si="136"/>
        <v>90 deg El- 1.5D- Gored/Segmented</v>
      </c>
      <c r="CA222" s="120">
        <f t="shared" si="137"/>
        <v>237.11999999999998</v>
      </c>
      <c r="CC222" s="115" t="str">
        <f t="shared" si="138"/>
        <v>12010.9-(12)</v>
      </c>
      <c r="CD222" s="120" t="str">
        <f t="shared" si="139"/>
        <v>90 deg El- 1.5D- Gored/Segmented</v>
      </c>
      <c r="CE222" s="417">
        <f t="shared" si="140"/>
        <v>267.52</v>
      </c>
      <c r="CF222" s="115"/>
      <c r="CG222" s="115" t="str">
        <f t="shared" si="141"/>
        <v>12010.9-(10)</v>
      </c>
      <c r="CH222" s="120" t="str">
        <f t="shared" si="142"/>
        <v>90 deg El- 1.5D- Gored/Segmented</v>
      </c>
      <c r="CI222" s="417">
        <f t="shared" si="143"/>
        <v>304</v>
      </c>
      <c r="CJ222" s="115"/>
      <c r="CK222" s="115" t="str">
        <f t="shared" si="144"/>
        <v xml:space="preserve"> </v>
      </c>
      <c r="CL222" s="120" t="str">
        <f t="shared" si="145"/>
        <v xml:space="preserve"> </v>
      </c>
      <c r="CM222" s="417" t="str">
        <f t="shared" si="107"/>
        <v xml:space="preserve"> </v>
      </c>
      <c r="IS222" s="103">
        <v>71.5</v>
      </c>
    </row>
    <row r="223" spans="2:253" s="74" customFormat="1" ht="17.100000000000001" hidden="1" customHeight="1" x14ac:dyDescent="0.25">
      <c r="B223" s="504">
        <f>IF(AND('KB Duct Parts'!BF$15=1,'KB Duct Elbows'!AU15&gt;0,'KB Duct Parts'!$BL$14=1),'KB Duct Elbows'!AU15,0)</f>
        <v>0</v>
      </c>
      <c r="C223" s="525">
        <v>12011.9</v>
      </c>
      <c r="D223" s="526">
        <f t="shared" si="114"/>
        <v>12011.9</v>
      </c>
      <c r="E223" s="504" t="s">
        <v>868</v>
      </c>
      <c r="F223" s="508" t="str">
        <f t="shared" si="121"/>
        <v xml:space="preserve"> </v>
      </c>
      <c r="G223" s="509" t="s">
        <v>102</v>
      </c>
      <c r="H223" s="504" t="s">
        <v>923</v>
      </c>
      <c r="I223" s="1035" t="str">
        <f t="shared" si="146"/>
        <v>Gore Locked Segment</v>
      </c>
      <c r="J223" s="1036"/>
      <c r="K223" s="516" t="s">
        <v>881</v>
      </c>
      <c r="L223" s="521">
        <v>20</v>
      </c>
      <c r="M223" s="517" t="str">
        <f t="shared" si="147"/>
        <v>Y</v>
      </c>
      <c r="N223" s="514">
        <f t="shared" si="122"/>
        <v>132</v>
      </c>
      <c r="O223" s="518">
        <f t="shared" si="115"/>
        <v>0</v>
      </c>
      <c r="P223" s="680">
        <f>'KB Duct Parts'!$AE$3</f>
        <v>0</v>
      </c>
      <c r="Q223" s="681">
        <f t="shared" si="123"/>
        <v>0</v>
      </c>
      <c r="R223" s="682">
        <f t="shared" si="124"/>
        <v>0</v>
      </c>
      <c r="S223" s="716">
        <f t="shared" si="125"/>
        <v>0.35</v>
      </c>
      <c r="T223" s="679">
        <f t="shared" si="126"/>
        <v>0</v>
      </c>
      <c r="U223" s="679">
        <f t="shared" si="127"/>
        <v>0</v>
      </c>
      <c r="Y223" s="120"/>
      <c r="AE223" s="77"/>
      <c r="AF223" s="370">
        <v>20</v>
      </c>
      <c r="AG223" s="374">
        <v>18</v>
      </c>
      <c r="AH223" s="378">
        <v>16</v>
      </c>
      <c r="AI223" s="381">
        <v>14</v>
      </c>
      <c r="AJ223" s="386">
        <v>12</v>
      </c>
      <c r="AK223" s="391">
        <v>10</v>
      </c>
      <c r="AL223" s="386"/>
      <c r="AM223" s="363">
        <f t="shared" si="112"/>
        <v>1</v>
      </c>
      <c r="AN223" s="578">
        <v>132</v>
      </c>
      <c r="AO223" s="120">
        <f t="shared" si="128"/>
        <v>145.20000000000002</v>
      </c>
      <c r="AP223" s="120">
        <f t="shared" si="116"/>
        <v>174.24</v>
      </c>
      <c r="AQ223" s="120">
        <f t="shared" si="117"/>
        <v>264</v>
      </c>
      <c r="AR223" s="120">
        <f t="shared" si="118"/>
        <v>303.59999999999997</v>
      </c>
      <c r="AS223" s="120">
        <f t="shared" si="119"/>
        <v>0</v>
      </c>
      <c r="AT223" s="120">
        <f t="shared" si="120"/>
        <v>0</v>
      </c>
      <c r="AU223" s="74" t="s">
        <v>717</v>
      </c>
      <c r="AV223" s="115"/>
      <c r="AW223" s="395"/>
      <c r="AX223" s="571">
        <v>1.1000000000000001</v>
      </c>
      <c r="AY223" s="572">
        <v>1.32</v>
      </c>
      <c r="AZ223" s="572">
        <v>2</v>
      </c>
      <c r="BA223" s="572">
        <v>2.2999999999999998</v>
      </c>
      <c r="BB223" s="573">
        <v>0</v>
      </c>
      <c r="BC223" s="395">
        <v>0</v>
      </c>
      <c r="BD223" s="115"/>
      <c r="BE223" s="115"/>
      <c r="BF223" s="115"/>
      <c r="BG223" s="115"/>
      <c r="BH223" s="115"/>
      <c r="BI223" s="115"/>
      <c r="BJ223" s="115"/>
      <c r="BK223" s="115"/>
      <c r="BQ223" s="74" t="str">
        <f t="shared" si="129"/>
        <v>12011.9-(18)</v>
      </c>
      <c r="BR223" s="120" t="str">
        <f t="shared" si="130"/>
        <v>90 deg El- 1.5D- Gored/Segmented</v>
      </c>
      <c r="BS223" s="120">
        <f t="shared" si="131"/>
        <v>145.20000000000002</v>
      </c>
      <c r="BU223" s="74" t="str">
        <f t="shared" si="132"/>
        <v>12011.9-(16)</v>
      </c>
      <c r="BV223" s="120" t="str">
        <f t="shared" si="133"/>
        <v>90 deg El- 1.5D- Gored/Segmented</v>
      </c>
      <c r="BW223" s="120">
        <f t="shared" si="134"/>
        <v>174.24</v>
      </c>
      <c r="BY223" s="74" t="str">
        <f t="shared" si="135"/>
        <v>12011.9-(14)</v>
      </c>
      <c r="BZ223" s="120" t="str">
        <f t="shared" si="136"/>
        <v>90 deg El- 1.5D- Gored/Segmented</v>
      </c>
      <c r="CA223" s="120">
        <f t="shared" si="137"/>
        <v>264</v>
      </c>
      <c r="CC223" s="115" t="str">
        <f t="shared" si="138"/>
        <v>12011.9-(12)</v>
      </c>
      <c r="CD223" s="120" t="str">
        <f t="shared" si="139"/>
        <v>90 deg El- 1.5D- Gored/Segmented</v>
      </c>
      <c r="CE223" s="417">
        <f t="shared" si="140"/>
        <v>303.59999999999997</v>
      </c>
      <c r="CF223" s="115"/>
      <c r="CG223" s="115" t="str">
        <f t="shared" si="141"/>
        <v xml:space="preserve"> </v>
      </c>
      <c r="CH223" s="120" t="str">
        <f t="shared" si="142"/>
        <v xml:space="preserve"> </v>
      </c>
      <c r="CI223" s="417" t="str">
        <f t="shared" si="143"/>
        <v xml:space="preserve"> </v>
      </c>
      <c r="CJ223" s="115"/>
      <c r="CK223" s="115" t="str">
        <f t="shared" si="144"/>
        <v xml:space="preserve"> </v>
      </c>
      <c r="CL223" s="120" t="str">
        <f t="shared" si="145"/>
        <v xml:space="preserve"> </v>
      </c>
      <c r="CM223" s="417" t="str">
        <f t="shared" si="107"/>
        <v xml:space="preserve"> </v>
      </c>
      <c r="IS223" s="103">
        <v>81.2</v>
      </c>
    </row>
    <row r="224" spans="2:253" s="74" customFormat="1" ht="17.100000000000001" customHeight="1" x14ac:dyDescent="0.25">
      <c r="B224" s="504">
        <f>IF(AND('KB Duct Parts'!BF$15=1,'KB Duct Elbows'!AU16&gt;0,'KB Duct Parts'!$BL$14=1),'KB Duct Elbows'!AU16,0)</f>
        <v>3</v>
      </c>
      <c r="C224" s="525">
        <v>12012.9</v>
      </c>
      <c r="D224" s="526">
        <f t="shared" si="114"/>
        <v>12012.9</v>
      </c>
      <c r="E224" s="504" t="s">
        <v>869</v>
      </c>
      <c r="F224" s="508" t="str">
        <f t="shared" si="121"/>
        <v xml:space="preserve"> </v>
      </c>
      <c r="G224" s="509" t="s">
        <v>102</v>
      </c>
      <c r="H224" s="504" t="s">
        <v>923</v>
      </c>
      <c r="I224" s="1035" t="str">
        <f t="shared" si="146"/>
        <v>Gore Locked Segment</v>
      </c>
      <c r="J224" s="1036"/>
      <c r="K224" s="516" t="s">
        <v>881</v>
      </c>
      <c r="L224" s="521">
        <v>20</v>
      </c>
      <c r="M224" s="517" t="str">
        <f t="shared" si="147"/>
        <v>Y</v>
      </c>
      <c r="N224" s="514">
        <f t="shared" si="122"/>
        <v>149.30000000000001</v>
      </c>
      <c r="O224" s="518">
        <f t="shared" si="115"/>
        <v>447.90000000000003</v>
      </c>
      <c r="P224" s="680">
        <f>'KB Duct Parts'!$AE$3</f>
        <v>0</v>
      </c>
      <c r="Q224" s="681">
        <f t="shared" si="123"/>
        <v>149.30000000000001</v>
      </c>
      <c r="R224" s="682">
        <f t="shared" si="124"/>
        <v>447.90000000000003</v>
      </c>
      <c r="S224" s="716">
        <f t="shared" si="125"/>
        <v>0.35</v>
      </c>
      <c r="T224" s="679">
        <f t="shared" si="126"/>
        <v>97.05</v>
      </c>
      <c r="U224" s="679">
        <f t="shared" si="127"/>
        <v>291.14999999999998</v>
      </c>
      <c r="Y224" s="120"/>
      <c r="AE224" s="77"/>
      <c r="AF224" s="370">
        <v>20</v>
      </c>
      <c r="AG224" s="374">
        <v>18</v>
      </c>
      <c r="AH224" s="378">
        <v>16</v>
      </c>
      <c r="AI224" s="381">
        <v>14</v>
      </c>
      <c r="AJ224" s="386">
        <v>12</v>
      </c>
      <c r="AK224" s="391">
        <v>10</v>
      </c>
      <c r="AL224" s="386"/>
      <c r="AM224" s="363">
        <f t="shared" si="112"/>
        <v>1</v>
      </c>
      <c r="AN224" s="578">
        <v>149.30000000000001</v>
      </c>
      <c r="AO224" s="120">
        <f t="shared" si="128"/>
        <v>164.23000000000002</v>
      </c>
      <c r="AP224" s="120">
        <f t="shared" si="116"/>
        <v>197.07600000000002</v>
      </c>
      <c r="AQ224" s="120">
        <f t="shared" si="117"/>
        <v>298.60000000000002</v>
      </c>
      <c r="AR224" s="120">
        <f t="shared" si="118"/>
        <v>343.39</v>
      </c>
      <c r="AS224" s="120">
        <f t="shared" si="119"/>
        <v>0</v>
      </c>
      <c r="AT224" s="120">
        <f t="shared" si="120"/>
        <v>0</v>
      </c>
      <c r="AU224" s="74" t="s">
        <v>717</v>
      </c>
      <c r="AV224" s="115"/>
      <c r="AW224" s="395"/>
      <c r="AX224" s="571">
        <v>1.1000000000000001</v>
      </c>
      <c r="AY224" s="572">
        <v>1.32</v>
      </c>
      <c r="AZ224" s="572">
        <v>2</v>
      </c>
      <c r="BA224" s="572">
        <v>2.2999999999999998</v>
      </c>
      <c r="BB224" s="573">
        <v>0</v>
      </c>
      <c r="BC224" s="395">
        <v>0</v>
      </c>
      <c r="BD224" s="115"/>
      <c r="BE224" s="115"/>
      <c r="BF224" s="115"/>
      <c r="BG224" s="115"/>
      <c r="BH224" s="115"/>
      <c r="BI224" s="115"/>
      <c r="BJ224" s="115"/>
      <c r="BK224" s="115"/>
      <c r="BQ224" s="74" t="str">
        <f t="shared" si="129"/>
        <v>12012.9-(18)</v>
      </c>
      <c r="BR224" s="120" t="str">
        <f t="shared" si="130"/>
        <v>90 deg El- 1.5D- Gored/Segmented</v>
      </c>
      <c r="BS224" s="120">
        <f t="shared" si="131"/>
        <v>164.23000000000002</v>
      </c>
      <c r="BU224" s="74" t="str">
        <f t="shared" si="132"/>
        <v>12012.9-(16)</v>
      </c>
      <c r="BV224" s="120" t="str">
        <f t="shared" si="133"/>
        <v>90 deg El- 1.5D- Gored/Segmented</v>
      </c>
      <c r="BW224" s="120">
        <f t="shared" si="134"/>
        <v>197.07600000000002</v>
      </c>
      <c r="BY224" s="74" t="str">
        <f t="shared" si="135"/>
        <v>12012.9-(14)</v>
      </c>
      <c r="BZ224" s="120" t="str">
        <f t="shared" si="136"/>
        <v>90 deg El- 1.5D- Gored/Segmented</v>
      </c>
      <c r="CA224" s="120">
        <f t="shared" si="137"/>
        <v>298.60000000000002</v>
      </c>
      <c r="CC224" s="115" t="str">
        <f t="shared" si="138"/>
        <v>12012.9-(12)</v>
      </c>
      <c r="CD224" s="120" t="str">
        <f t="shared" si="139"/>
        <v>90 deg El- 1.5D- Gored/Segmented</v>
      </c>
      <c r="CE224" s="417">
        <f t="shared" si="140"/>
        <v>343.39</v>
      </c>
      <c r="CF224" s="115"/>
      <c r="CG224" s="115" t="str">
        <f t="shared" si="141"/>
        <v xml:space="preserve"> </v>
      </c>
      <c r="CH224" s="120" t="str">
        <f t="shared" si="142"/>
        <v xml:space="preserve"> </v>
      </c>
      <c r="CI224" s="417" t="str">
        <f t="shared" si="143"/>
        <v xml:space="preserve"> </v>
      </c>
      <c r="CJ224" s="115"/>
      <c r="CK224" s="115" t="str">
        <f t="shared" si="144"/>
        <v xml:space="preserve"> </v>
      </c>
      <c r="CL224" s="120" t="str">
        <f t="shared" si="145"/>
        <v xml:space="preserve"> </v>
      </c>
      <c r="CM224" s="417" t="str">
        <f t="shared" si="107"/>
        <v xml:space="preserve"> </v>
      </c>
      <c r="IS224" s="103">
        <v>90.9</v>
      </c>
    </row>
    <row r="225" spans="2:253" s="74" customFormat="1" ht="17.100000000000001" hidden="1" customHeight="1" x14ac:dyDescent="0.25">
      <c r="B225" s="504">
        <f>IF(AND('KB Duct Parts'!BF$15=1,'KB Duct Elbows'!AU17&gt;0,'KB Duct Parts'!$BL$14=1),'KB Duct Elbows'!AU17,0)</f>
        <v>0</v>
      </c>
      <c r="C225" s="525">
        <v>12013.9</v>
      </c>
      <c r="D225" s="526">
        <f t="shared" si="114"/>
        <v>12013.9</v>
      </c>
      <c r="E225" s="504" t="s">
        <v>870</v>
      </c>
      <c r="F225" s="508" t="str">
        <f t="shared" si="121"/>
        <v xml:space="preserve"> </v>
      </c>
      <c r="G225" s="509" t="s">
        <v>102</v>
      </c>
      <c r="H225" s="504" t="s">
        <v>923</v>
      </c>
      <c r="I225" s="1035" t="str">
        <f>IF(L225&gt;16,"Gore Locked Segment",IF(L225&lt;17,"Welded Segments"))</f>
        <v>Gore Locked Segment</v>
      </c>
      <c r="J225" s="1036"/>
      <c r="K225" s="516" t="s">
        <v>881</v>
      </c>
      <c r="L225" s="521">
        <v>18</v>
      </c>
      <c r="M225" s="517" t="str">
        <f t="shared" si="147"/>
        <v>Y</v>
      </c>
      <c r="N225" s="514">
        <f t="shared" si="122"/>
        <v>171</v>
      </c>
      <c r="O225" s="518">
        <f t="shared" si="115"/>
        <v>0</v>
      </c>
      <c r="P225" s="680">
        <f>'KB Duct Parts'!$AE$3</f>
        <v>0</v>
      </c>
      <c r="Q225" s="681">
        <f t="shared" si="123"/>
        <v>0</v>
      </c>
      <c r="R225" s="682">
        <f t="shared" si="124"/>
        <v>0</v>
      </c>
      <c r="S225" s="716">
        <f t="shared" si="125"/>
        <v>0.35</v>
      </c>
      <c r="T225" s="679">
        <f t="shared" si="126"/>
        <v>0</v>
      </c>
      <c r="U225" s="679">
        <f t="shared" si="127"/>
        <v>0</v>
      </c>
      <c r="Y225" s="120"/>
      <c r="AE225" s="77"/>
      <c r="AF225" s="370">
        <v>18</v>
      </c>
      <c r="AG225" s="374">
        <v>16</v>
      </c>
      <c r="AH225" s="378">
        <v>14</v>
      </c>
      <c r="AI225" s="381">
        <v>12</v>
      </c>
      <c r="AJ225" s="386">
        <v>10</v>
      </c>
      <c r="AK225" s="391"/>
      <c r="AL225" s="386"/>
      <c r="AM225" s="363">
        <f t="shared" si="112"/>
        <v>1</v>
      </c>
      <c r="AN225" s="578">
        <v>171</v>
      </c>
      <c r="AO225" s="120">
        <f t="shared" si="128"/>
        <v>256.5</v>
      </c>
      <c r="AP225" s="120">
        <f t="shared" si="116"/>
        <v>299.25</v>
      </c>
      <c r="AQ225" s="120">
        <f t="shared" si="117"/>
        <v>342</v>
      </c>
      <c r="AR225" s="120">
        <f t="shared" si="118"/>
        <v>393.29999999999995</v>
      </c>
      <c r="AS225" s="120">
        <f t="shared" si="119"/>
        <v>0</v>
      </c>
      <c r="AT225" s="120">
        <f t="shared" si="120"/>
        <v>0</v>
      </c>
      <c r="AU225" s="74" t="s">
        <v>717</v>
      </c>
      <c r="AV225" s="115"/>
      <c r="AW225" s="395"/>
      <c r="AX225" s="571">
        <v>1.5</v>
      </c>
      <c r="AY225" s="572">
        <v>1.75</v>
      </c>
      <c r="AZ225" s="572">
        <v>2</v>
      </c>
      <c r="BA225" s="572">
        <v>2.2999999999999998</v>
      </c>
      <c r="BB225" s="573">
        <v>0</v>
      </c>
      <c r="BC225" s="395">
        <v>0</v>
      </c>
      <c r="BD225" s="115"/>
      <c r="BE225" s="115"/>
      <c r="BF225" s="115"/>
      <c r="BG225" s="115"/>
      <c r="BH225" s="115"/>
      <c r="BI225" s="115"/>
      <c r="BJ225" s="115"/>
      <c r="BK225" s="115"/>
      <c r="BQ225" s="74" t="str">
        <f t="shared" si="129"/>
        <v>12013.9-(16)</v>
      </c>
      <c r="BR225" s="120" t="str">
        <f t="shared" si="130"/>
        <v>90 deg El- 1.5D- Gored/Segmented</v>
      </c>
      <c r="BS225" s="120">
        <f t="shared" si="131"/>
        <v>256.5</v>
      </c>
      <c r="BU225" s="74" t="str">
        <f t="shared" si="132"/>
        <v>12013.9-(14)</v>
      </c>
      <c r="BV225" s="120" t="str">
        <f t="shared" si="133"/>
        <v>90 deg El- 1.5D- Gored/Segmented</v>
      </c>
      <c r="BW225" s="120">
        <f t="shared" si="134"/>
        <v>299.25</v>
      </c>
      <c r="BY225" s="74" t="str">
        <f t="shared" si="135"/>
        <v>12013.9-(12)</v>
      </c>
      <c r="BZ225" s="120" t="str">
        <f t="shared" si="136"/>
        <v>90 deg El- 1.5D- Gored/Segmented</v>
      </c>
      <c r="CA225" s="120">
        <f t="shared" si="137"/>
        <v>342</v>
      </c>
      <c r="CC225" s="115" t="str">
        <f t="shared" si="138"/>
        <v>12013.9-(10)</v>
      </c>
      <c r="CD225" s="120" t="str">
        <f t="shared" si="139"/>
        <v>90 deg El- 1.5D- Gored/Segmented</v>
      </c>
      <c r="CE225" s="417">
        <f t="shared" si="140"/>
        <v>393.29999999999995</v>
      </c>
      <c r="CF225" s="115"/>
      <c r="CG225" s="115" t="str">
        <f t="shared" si="141"/>
        <v xml:space="preserve"> </v>
      </c>
      <c r="CH225" s="120" t="str">
        <f t="shared" si="142"/>
        <v xml:space="preserve"> </v>
      </c>
      <c r="CI225" s="417" t="str">
        <f t="shared" si="143"/>
        <v xml:space="preserve"> </v>
      </c>
      <c r="CJ225" s="115"/>
      <c r="CK225" s="115" t="str">
        <f t="shared" si="144"/>
        <v xml:space="preserve"> </v>
      </c>
      <c r="CL225" s="120" t="str">
        <f t="shared" si="145"/>
        <v xml:space="preserve"> </v>
      </c>
      <c r="CM225" s="417" t="str">
        <f t="shared" si="107"/>
        <v xml:space="preserve"> </v>
      </c>
      <c r="IS225" s="103">
        <v>93.7</v>
      </c>
    </row>
    <row r="226" spans="2:253" s="74" customFormat="1" ht="17.100000000000001" hidden="1" customHeight="1" x14ac:dyDescent="0.25">
      <c r="B226" s="504">
        <f>IF(AND('KB Duct Parts'!BF$15=1,'KB Duct Elbows'!AU18&gt;0,'KB Duct Parts'!$BL$14=1),'KB Duct Elbows'!AU18,0)</f>
        <v>0</v>
      </c>
      <c r="C226" s="525">
        <v>12014.9</v>
      </c>
      <c r="D226" s="526">
        <f t="shared" si="114"/>
        <v>12014.9</v>
      </c>
      <c r="E226" s="504" t="s">
        <v>871</v>
      </c>
      <c r="F226" s="508" t="str">
        <f t="shared" si="121"/>
        <v xml:space="preserve"> </v>
      </c>
      <c r="G226" s="509" t="s">
        <v>102</v>
      </c>
      <c r="H226" s="504" t="s">
        <v>923</v>
      </c>
      <c r="I226" s="1035" t="str">
        <f t="shared" ref="I226:I234" si="148">IF(L226&gt;16,"Gore Locked Segment",IF(L226&lt;17,"Welded Segments"))</f>
        <v>Gore Locked Segment</v>
      </c>
      <c r="J226" s="1036"/>
      <c r="K226" s="516" t="s">
        <v>881</v>
      </c>
      <c r="L226" s="521">
        <v>18</v>
      </c>
      <c r="M226" s="517" t="str">
        <f t="shared" si="147"/>
        <v>Y</v>
      </c>
      <c r="N226" s="514">
        <f t="shared" si="122"/>
        <v>175.3</v>
      </c>
      <c r="O226" s="518">
        <f t="shared" si="115"/>
        <v>0</v>
      </c>
      <c r="P226" s="680">
        <f>'KB Duct Parts'!$AE$3</f>
        <v>0</v>
      </c>
      <c r="Q226" s="681">
        <f t="shared" si="123"/>
        <v>0</v>
      </c>
      <c r="R226" s="682">
        <f t="shared" si="124"/>
        <v>0</v>
      </c>
      <c r="S226" s="716">
        <f t="shared" si="125"/>
        <v>0.35</v>
      </c>
      <c r="T226" s="679">
        <f t="shared" si="126"/>
        <v>0</v>
      </c>
      <c r="U226" s="679">
        <f t="shared" si="127"/>
        <v>0</v>
      </c>
      <c r="Y226" s="120"/>
      <c r="AE226" s="77"/>
      <c r="AF226" s="370">
        <v>18</v>
      </c>
      <c r="AG226" s="374">
        <v>16</v>
      </c>
      <c r="AH226" s="378">
        <v>14</v>
      </c>
      <c r="AI226" s="381">
        <v>12</v>
      </c>
      <c r="AJ226" s="386">
        <v>10</v>
      </c>
      <c r="AK226" s="391"/>
      <c r="AL226" s="386"/>
      <c r="AM226" s="363">
        <f t="shared" si="112"/>
        <v>1</v>
      </c>
      <c r="AN226" s="578">
        <v>175.3</v>
      </c>
      <c r="AO226" s="120">
        <f t="shared" si="128"/>
        <v>262.95000000000005</v>
      </c>
      <c r="AP226" s="120">
        <f t="shared" si="116"/>
        <v>306.77500000000003</v>
      </c>
      <c r="AQ226" s="120">
        <f t="shared" si="117"/>
        <v>350.6</v>
      </c>
      <c r="AR226" s="120">
        <f t="shared" si="118"/>
        <v>403.19</v>
      </c>
      <c r="AS226" s="120">
        <f t="shared" si="119"/>
        <v>0</v>
      </c>
      <c r="AT226" s="120">
        <f t="shared" si="120"/>
        <v>0</v>
      </c>
      <c r="AU226" s="74" t="s">
        <v>717</v>
      </c>
      <c r="AV226" s="115"/>
      <c r="AW226" s="395"/>
      <c r="AX226" s="571">
        <v>1.5</v>
      </c>
      <c r="AY226" s="572">
        <v>1.75</v>
      </c>
      <c r="AZ226" s="572">
        <v>2</v>
      </c>
      <c r="BA226" s="572">
        <v>2.2999999999999998</v>
      </c>
      <c r="BB226" s="573">
        <v>0</v>
      </c>
      <c r="BC226" s="395">
        <v>0</v>
      </c>
      <c r="BD226" s="115"/>
      <c r="BE226" s="115"/>
      <c r="BF226" s="115"/>
      <c r="BG226" s="115"/>
      <c r="BH226" s="115"/>
      <c r="BI226" s="115"/>
      <c r="BJ226" s="115"/>
      <c r="BK226" s="115"/>
      <c r="BQ226" s="74" t="str">
        <f t="shared" si="129"/>
        <v>12014.9-(16)</v>
      </c>
      <c r="BR226" s="120" t="str">
        <f t="shared" si="130"/>
        <v>90 deg El- 1.5D- Gored/Segmented</v>
      </c>
      <c r="BS226" s="120">
        <f t="shared" si="131"/>
        <v>262.95000000000005</v>
      </c>
      <c r="BU226" s="74" t="str">
        <f t="shared" si="132"/>
        <v>12014.9-(14)</v>
      </c>
      <c r="BV226" s="120" t="str">
        <f t="shared" si="133"/>
        <v>90 deg El- 1.5D- Gored/Segmented</v>
      </c>
      <c r="BW226" s="120">
        <f t="shared" si="134"/>
        <v>306.77500000000003</v>
      </c>
      <c r="BY226" s="74" t="str">
        <f t="shared" si="135"/>
        <v>12014.9-(12)</v>
      </c>
      <c r="BZ226" s="120" t="str">
        <f t="shared" si="136"/>
        <v>90 deg El- 1.5D- Gored/Segmented</v>
      </c>
      <c r="CA226" s="120">
        <f t="shared" si="137"/>
        <v>350.6</v>
      </c>
      <c r="CC226" s="115" t="str">
        <f t="shared" si="138"/>
        <v>12014.9-(10)</v>
      </c>
      <c r="CD226" s="120" t="str">
        <f t="shared" si="139"/>
        <v>90 deg El- 1.5D- Gored/Segmented</v>
      </c>
      <c r="CE226" s="417">
        <f t="shared" si="140"/>
        <v>403.19</v>
      </c>
      <c r="CF226" s="115"/>
      <c r="CG226" s="115" t="str">
        <f t="shared" si="141"/>
        <v xml:space="preserve"> </v>
      </c>
      <c r="CH226" s="120" t="str">
        <f t="shared" si="142"/>
        <v xml:space="preserve"> </v>
      </c>
      <c r="CI226" s="417" t="str">
        <f t="shared" si="143"/>
        <v xml:space="preserve"> </v>
      </c>
      <c r="CJ226" s="115"/>
      <c r="CK226" s="115" t="str">
        <f t="shared" si="144"/>
        <v xml:space="preserve"> </v>
      </c>
      <c r="CL226" s="120" t="str">
        <f t="shared" si="145"/>
        <v xml:space="preserve"> </v>
      </c>
      <c r="CM226" s="417" t="str">
        <f t="shared" si="107"/>
        <v xml:space="preserve"> </v>
      </c>
      <c r="IS226" s="103">
        <v>96.5</v>
      </c>
    </row>
    <row r="227" spans="2:253" s="74" customFormat="1" ht="17.100000000000001" hidden="1" customHeight="1" x14ac:dyDescent="0.25">
      <c r="B227" s="504">
        <f>IF(AND('KB Duct Parts'!BF$15=1,'KB Duct Elbows'!AU19&gt;0,'KB Duct Parts'!$BL$14=1),'KB Duct Elbows'!AU19,0)</f>
        <v>0</v>
      </c>
      <c r="C227" s="525">
        <v>12015.9</v>
      </c>
      <c r="D227" s="526">
        <f t="shared" si="114"/>
        <v>12015.9</v>
      </c>
      <c r="E227" s="504" t="s">
        <v>872</v>
      </c>
      <c r="F227" s="508" t="str">
        <f t="shared" si="121"/>
        <v xml:space="preserve"> </v>
      </c>
      <c r="G227" s="509" t="s">
        <v>102</v>
      </c>
      <c r="H227" s="504" t="s">
        <v>923</v>
      </c>
      <c r="I227" s="1035" t="str">
        <f t="shared" si="148"/>
        <v>Gore Locked Segment</v>
      </c>
      <c r="J227" s="1036"/>
      <c r="K227" s="516" t="s">
        <v>881</v>
      </c>
      <c r="L227" s="521">
        <v>18</v>
      </c>
      <c r="M227" s="517" t="str">
        <f t="shared" si="147"/>
        <v>Y</v>
      </c>
      <c r="N227" s="514">
        <f t="shared" si="122"/>
        <v>178.2</v>
      </c>
      <c r="O227" s="518">
        <f t="shared" si="115"/>
        <v>0</v>
      </c>
      <c r="P227" s="680">
        <f>'KB Duct Parts'!$AE$3</f>
        <v>0</v>
      </c>
      <c r="Q227" s="681">
        <f t="shared" si="123"/>
        <v>0</v>
      </c>
      <c r="R227" s="682">
        <f t="shared" si="124"/>
        <v>0</v>
      </c>
      <c r="S227" s="716">
        <f t="shared" si="125"/>
        <v>0.35</v>
      </c>
      <c r="T227" s="679">
        <f t="shared" si="126"/>
        <v>0</v>
      </c>
      <c r="U227" s="679">
        <f t="shared" si="127"/>
        <v>0</v>
      </c>
      <c r="Y227" s="120"/>
      <c r="AE227" s="77"/>
      <c r="AF227" s="370">
        <v>18</v>
      </c>
      <c r="AG227" s="374">
        <v>16</v>
      </c>
      <c r="AH227" s="378">
        <v>14</v>
      </c>
      <c r="AI227" s="381">
        <v>12</v>
      </c>
      <c r="AJ227" s="386">
        <v>10</v>
      </c>
      <c r="AK227" s="391"/>
      <c r="AL227" s="386"/>
      <c r="AM227" s="363">
        <f t="shared" si="112"/>
        <v>1</v>
      </c>
      <c r="AN227" s="578">
        <v>178.2</v>
      </c>
      <c r="AO227" s="120">
        <f t="shared" si="128"/>
        <v>267.29999999999995</v>
      </c>
      <c r="AP227" s="120">
        <f t="shared" si="116"/>
        <v>311.84999999999997</v>
      </c>
      <c r="AQ227" s="120">
        <f t="shared" si="117"/>
        <v>356.4</v>
      </c>
      <c r="AR227" s="120">
        <f t="shared" si="118"/>
        <v>409.85999999999996</v>
      </c>
      <c r="AS227" s="120">
        <f t="shared" si="119"/>
        <v>0</v>
      </c>
      <c r="AT227" s="120">
        <f t="shared" si="120"/>
        <v>0</v>
      </c>
      <c r="AU227" s="74" t="s">
        <v>717</v>
      </c>
      <c r="AV227" s="115"/>
      <c r="AW227" s="395"/>
      <c r="AX227" s="571">
        <v>1.5</v>
      </c>
      <c r="AY227" s="572">
        <v>1.75</v>
      </c>
      <c r="AZ227" s="572">
        <v>2</v>
      </c>
      <c r="BA227" s="572">
        <v>2.2999999999999998</v>
      </c>
      <c r="BB227" s="573">
        <v>0</v>
      </c>
      <c r="BC227" s="395">
        <v>0</v>
      </c>
      <c r="BD227" s="115"/>
      <c r="BE227" s="115"/>
      <c r="BF227" s="115"/>
      <c r="BG227" s="115"/>
      <c r="BH227" s="115"/>
      <c r="BI227" s="115"/>
      <c r="BJ227" s="115"/>
      <c r="BK227" s="115"/>
      <c r="BQ227" s="74" t="str">
        <f t="shared" si="129"/>
        <v>12015.9-(16)</v>
      </c>
      <c r="BR227" s="120" t="str">
        <f t="shared" si="130"/>
        <v>90 deg El- 1.5D- Gored/Segmented</v>
      </c>
      <c r="BS227" s="120">
        <f t="shared" si="131"/>
        <v>267.29999999999995</v>
      </c>
      <c r="BU227" s="74" t="str">
        <f t="shared" si="132"/>
        <v>12015.9-(14)</v>
      </c>
      <c r="BV227" s="120" t="str">
        <f t="shared" si="133"/>
        <v>90 deg El- 1.5D- Gored/Segmented</v>
      </c>
      <c r="BW227" s="120">
        <f t="shared" si="134"/>
        <v>311.84999999999997</v>
      </c>
      <c r="BY227" s="74" t="str">
        <f t="shared" si="135"/>
        <v>12015.9-(12)</v>
      </c>
      <c r="BZ227" s="120" t="str">
        <f t="shared" si="136"/>
        <v>90 deg El- 1.5D- Gored/Segmented</v>
      </c>
      <c r="CA227" s="120">
        <f t="shared" si="137"/>
        <v>356.4</v>
      </c>
      <c r="CC227" s="115" t="str">
        <f t="shared" si="138"/>
        <v>12015.9-(10)</v>
      </c>
      <c r="CD227" s="120" t="str">
        <f t="shared" si="139"/>
        <v>90 deg El- 1.5D- Gored/Segmented</v>
      </c>
      <c r="CE227" s="417">
        <f t="shared" si="140"/>
        <v>409.85999999999996</v>
      </c>
      <c r="CF227" s="115"/>
      <c r="CG227" s="115" t="str">
        <f t="shared" si="141"/>
        <v xml:space="preserve"> </v>
      </c>
      <c r="CH227" s="120" t="str">
        <f t="shared" si="142"/>
        <v xml:space="preserve"> </v>
      </c>
      <c r="CI227" s="417" t="str">
        <f t="shared" si="143"/>
        <v xml:space="preserve"> </v>
      </c>
      <c r="CJ227" s="115"/>
      <c r="CK227" s="115" t="str">
        <f t="shared" si="144"/>
        <v xml:space="preserve"> </v>
      </c>
      <c r="CL227" s="120" t="str">
        <f t="shared" si="145"/>
        <v xml:space="preserve"> </v>
      </c>
      <c r="CM227" s="417" t="str">
        <f t="shared" ref="CM227:CM290" si="149">IF(AT227&gt;0,AT227," ")</f>
        <v xml:space="preserve"> </v>
      </c>
      <c r="IS227" s="103">
        <v>97.8</v>
      </c>
    </row>
    <row r="228" spans="2:253" s="74" customFormat="1" ht="17.100000000000001" hidden="1" customHeight="1" x14ac:dyDescent="0.25">
      <c r="B228" s="504">
        <f>IF(AND('KB Duct Parts'!BF$15=1,'KB Duct Elbows'!AU20&gt;0,'KB Duct Parts'!$BL$14=1),'KB Duct Elbows'!AU20,0)</f>
        <v>0</v>
      </c>
      <c r="C228" s="525">
        <v>12016.9</v>
      </c>
      <c r="D228" s="526">
        <f t="shared" si="114"/>
        <v>12016.9</v>
      </c>
      <c r="E228" s="504" t="s">
        <v>873</v>
      </c>
      <c r="F228" s="508" t="str">
        <f t="shared" si="121"/>
        <v xml:space="preserve"> </v>
      </c>
      <c r="G228" s="509" t="s">
        <v>102</v>
      </c>
      <c r="H228" s="504" t="s">
        <v>923</v>
      </c>
      <c r="I228" s="1035" t="str">
        <f t="shared" si="148"/>
        <v>Gore Locked Segment</v>
      </c>
      <c r="J228" s="1036"/>
      <c r="K228" s="516" t="s">
        <v>881</v>
      </c>
      <c r="L228" s="521">
        <v>18</v>
      </c>
      <c r="M228" s="517" t="str">
        <f t="shared" si="147"/>
        <v>Y</v>
      </c>
      <c r="N228" s="514">
        <f t="shared" si="122"/>
        <v>186.2</v>
      </c>
      <c r="O228" s="518">
        <f t="shared" si="115"/>
        <v>0</v>
      </c>
      <c r="P228" s="680">
        <f>'KB Duct Parts'!$AE$3</f>
        <v>0</v>
      </c>
      <c r="Q228" s="681">
        <f t="shared" si="123"/>
        <v>0</v>
      </c>
      <c r="R228" s="682">
        <f t="shared" si="124"/>
        <v>0</v>
      </c>
      <c r="S228" s="716">
        <f t="shared" si="125"/>
        <v>0.35</v>
      </c>
      <c r="T228" s="679">
        <f t="shared" si="126"/>
        <v>0</v>
      </c>
      <c r="U228" s="679">
        <f t="shared" si="127"/>
        <v>0</v>
      </c>
      <c r="Y228" s="120"/>
      <c r="AE228" s="77"/>
      <c r="AF228" s="370">
        <v>18</v>
      </c>
      <c r="AG228" s="374">
        <v>16</v>
      </c>
      <c r="AH228" s="378">
        <v>14</v>
      </c>
      <c r="AI228" s="381">
        <v>12</v>
      </c>
      <c r="AJ228" s="386">
        <v>10</v>
      </c>
      <c r="AK228" s="391"/>
      <c r="AL228" s="386"/>
      <c r="AM228" s="363">
        <f t="shared" si="112"/>
        <v>1</v>
      </c>
      <c r="AN228" s="578">
        <v>186.2</v>
      </c>
      <c r="AO228" s="120">
        <f t="shared" si="128"/>
        <v>279.29999999999995</v>
      </c>
      <c r="AP228" s="120">
        <f t="shared" si="116"/>
        <v>325.84999999999997</v>
      </c>
      <c r="AQ228" s="120">
        <f t="shared" si="117"/>
        <v>372.4</v>
      </c>
      <c r="AR228" s="120">
        <f t="shared" si="118"/>
        <v>428.25999999999993</v>
      </c>
      <c r="AS228" s="120">
        <f t="shared" si="119"/>
        <v>0</v>
      </c>
      <c r="AT228" s="120">
        <f t="shared" si="120"/>
        <v>0</v>
      </c>
      <c r="AU228" s="74" t="s">
        <v>717</v>
      </c>
      <c r="AV228" s="115"/>
      <c r="AW228" s="395"/>
      <c r="AX228" s="571">
        <v>1.5</v>
      </c>
      <c r="AY228" s="572">
        <v>1.75</v>
      </c>
      <c r="AZ228" s="572">
        <v>2</v>
      </c>
      <c r="BA228" s="572">
        <v>2.2999999999999998</v>
      </c>
      <c r="BB228" s="573">
        <v>0</v>
      </c>
      <c r="BC228" s="395">
        <v>0</v>
      </c>
      <c r="BD228" s="115"/>
      <c r="BE228" s="115"/>
      <c r="BF228" s="115"/>
      <c r="BG228" s="115"/>
      <c r="BH228" s="115"/>
      <c r="BI228" s="115"/>
      <c r="BJ228" s="115"/>
      <c r="BK228" s="115"/>
      <c r="BQ228" s="74" t="str">
        <f t="shared" si="129"/>
        <v>12016.9-(16)</v>
      </c>
      <c r="BR228" s="120" t="str">
        <f t="shared" si="130"/>
        <v>90 deg El- 1.5D- Gored/Segmented</v>
      </c>
      <c r="BS228" s="120">
        <f t="shared" si="131"/>
        <v>279.29999999999995</v>
      </c>
      <c r="BU228" s="74" t="str">
        <f t="shared" si="132"/>
        <v>12016.9-(14)</v>
      </c>
      <c r="BV228" s="120" t="str">
        <f t="shared" si="133"/>
        <v>90 deg El- 1.5D- Gored/Segmented</v>
      </c>
      <c r="BW228" s="120">
        <f t="shared" si="134"/>
        <v>325.84999999999997</v>
      </c>
      <c r="BY228" s="74" t="str">
        <f t="shared" si="135"/>
        <v>12016.9-(12)</v>
      </c>
      <c r="BZ228" s="120" t="str">
        <f t="shared" si="136"/>
        <v>90 deg El- 1.5D- Gored/Segmented</v>
      </c>
      <c r="CA228" s="120">
        <f t="shared" si="137"/>
        <v>372.4</v>
      </c>
      <c r="CC228" s="115" t="str">
        <f t="shared" si="138"/>
        <v>12016.9-(10)</v>
      </c>
      <c r="CD228" s="120" t="str">
        <f t="shared" si="139"/>
        <v>90 deg El- 1.5D- Gored/Segmented</v>
      </c>
      <c r="CE228" s="417">
        <f t="shared" si="140"/>
        <v>428.25999999999993</v>
      </c>
      <c r="CF228" s="115"/>
      <c r="CG228" s="115" t="str">
        <f t="shared" si="141"/>
        <v xml:space="preserve"> </v>
      </c>
      <c r="CH228" s="120" t="str">
        <f t="shared" si="142"/>
        <v xml:space="preserve"> </v>
      </c>
      <c r="CI228" s="417" t="str">
        <f t="shared" si="143"/>
        <v xml:space="preserve"> </v>
      </c>
      <c r="CJ228" s="115"/>
      <c r="CK228" s="115" t="str">
        <f t="shared" si="144"/>
        <v xml:space="preserve"> </v>
      </c>
      <c r="CL228" s="120" t="str">
        <f t="shared" si="145"/>
        <v xml:space="preserve"> </v>
      </c>
      <c r="CM228" s="417" t="str">
        <f t="shared" si="149"/>
        <v xml:space="preserve"> </v>
      </c>
      <c r="IS228" s="103">
        <v>99.1</v>
      </c>
    </row>
    <row r="229" spans="2:253" s="74" customFormat="1" ht="17.100000000000001" hidden="1" customHeight="1" x14ac:dyDescent="0.25">
      <c r="B229" s="504">
        <f>IF(AND('KB Duct Parts'!BF$15=1,'KB Duct Elbows'!AU21&gt;0,'KB Duct Parts'!$BL$14=1),'KB Duct Elbows'!AU21,0)</f>
        <v>0</v>
      </c>
      <c r="C229" s="525">
        <v>12017.9</v>
      </c>
      <c r="D229" s="526">
        <f t="shared" si="114"/>
        <v>12017.9</v>
      </c>
      <c r="E229" s="504" t="s">
        <v>874</v>
      </c>
      <c r="F229" s="508" t="str">
        <f t="shared" si="121"/>
        <v xml:space="preserve"> </v>
      </c>
      <c r="G229" s="509" t="s">
        <v>102</v>
      </c>
      <c r="H229" s="504" t="s">
        <v>923</v>
      </c>
      <c r="I229" s="1035" t="str">
        <f t="shared" si="148"/>
        <v>Gore Locked Segment</v>
      </c>
      <c r="J229" s="1036"/>
      <c r="K229" s="516" t="s">
        <v>881</v>
      </c>
      <c r="L229" s="521">
        <v>18</v>
      </c>
      <c r="M229" s="517" t="str">
        <f t="shared" si="147"/>
        <v>Y</v>
      </c>
      <c r="N229" s="514">
        <f t="shared" si="122"/>
        <v>202.8</v>
      </c>
      <c r="O229" s="518">
        <f t="shared" si="115"/>
        <v>0</v>
      </c>
      <c r="P229" s="680">
        <f>'KB Duct Parts'!$AE$3</f>
        <v>0</v>
      </c>
      <c r="Q229" s="681">
        <f t="shared" si="123"/>
        <v>0</v>
      </c>
      <c r="R229" s="682">
        <f t="shared" si="124"/>
        <v>0</v>
      </c>
      <c r="S229" s="716">
        <f t="shared" si="125"/>
        <v>0.35</v>
      </c>
      <c r="T229" s="679">
        <f t="shared" si="126"/>
        <v>0</v>
      </c>
      <c r="U229" s="679">
        <f t="shared" si="127"/>
        <v>0</v>
      </c>
      <c r="Y229" s="120"/>
      <c r="AE229" s="77"/>
      <c r="AF229" s="370">
        <v>18</v>
      </c>
      <c r="AG229" s="374">
        <v>16</v>
      </c>
      <c r="AH229" s="378">
        <v>14</v>
      </c>
      <c r="AI229" s="381">
        <v>12</v>
      </c>
      <c r="AJ229" s="386">
        <v>10</v>
      </c>
      <c r="AK229" s="391"/>
      <c r="AL229" s="386"/>
      <c r="AM229" s="363">
        <f t="shared" si="112"/>
        <v>1</v>
      </c>
      <c r="AN229" s="578">
        <v>202.8</v>
      </c>
      <c r="AO229" s="120">
        <f t="shared" si="128"/>
        <v>304.20000000000005</v>
      </c>
      <c r="AP229" s="120">
        <f t="shared" si="116"/>
        <v>354.90000000000003</v>
      </c>
      <c r="AQ229" s="120">
        <f t="shared" si="117"/>
        <v>405.6</v>
      </c>
      <c r="AR229" s="120">
        <f t="shared" si="118"/>
        <v>466.44</v>
      </c>
      <c r="AS229" s="120">
        <f t="shared" si="119"/>
        <v>0</v>
      </c>
      <c r="AT229" s="120">
        <f t="shared" si="120"/>
        <v>0</v>
      </c>
      <c r="AU229" s="74" t="s">
        <v>717</v>
      </c>
      <c r="AV229" s="115"/>
      <c r="AW229" s="395"/>
      <c r="AX229" s="571">
        <v>1.5</v>
      </c>
      <c r="AY229" s="572">
        <v>1.75</v>
      </c>
      <c r="AZ229" s="572">
        <v>2</v>
      </c>
      <c r="BA229" s="572">
        <v>2.2999999999999998</v>
      </c>
      <c r="BB229" s="573">
        <v>0</v>
      </c>
      <c r="BC229" s="395">
        <v>0</v>
      </c>
      <c r="BD229" s="115"/>
      <c r="BE229" s="115"/>
      <c r="BF229" s="115"/>
      <c r="BG229" s="115"/>
      <c r="BH229" s="115"/>
      <c r="BI229" s="115"/>
      <c r="BJ229" s="115"/>
      <c r="BK229" s="115"/>
      <c r="BQ229" s="74" t="str">
        <f t="shared" si="129"/>
        <v>12017.9-(16)</v>
      </c>
      <c r="BR229" s="120" t="str">
        <f t="shared" si="130"/>
        <v>90 deg El- 1.5D- Gored/Segmented</v>
      </c>
      <c r="BS229" s="120">
        <f t="shared" si="131"/>
        <v>304.20000000000005</v>
      </c>
      <c r="BU229" s="74" t="str">
        <f t="shared" si="132"/>
        <v>12017.9-(14)</v>
      </c>
      <c r="BV229" s="120" t="str">
        <f t="shared" si="133"/>
        <v>90 deg El- 1.5D- Gored/Segmented</v>
      </c>
      <c r="BW229" s="120">
        <f t="shared" si="134"/>
        <v>354.90000000000003</v>
      </c>
      <c r="BY229" s="74" t="str">
        <f t="shared" si="135"/>
        <v>12017.9-(12)</v>
      </c>
      <c r="BZ229" s="120" t="str">
        <f t="shared" si="136"/>
        <v>90 deg El- 1.5D- Gored/Segmented</v>
      </c>
      <c r="CA229" s="120">
        <f t="shared" si="137"/>
        <v>405.6</v>
      </c>
      <c r="CC229" s="115" t="str">
        <f t="shared" si="138"/>
        <v>12017.9-(10)</v>
      </c>
      <c r="CD229" s="120" t="str">
        <f t="shared" si="139"/>
        <v>90 deg El- 1.5D- Gored/Segmented</v>
      </c>
      <c r="CE229" s="417">
        <f t="shared" si="140"/>
        <v>466.44</v>
      </c>
      <c r="CF229" s="115"/>
      <c r="CG229" s="115" t="str">
        <f t="shared" si="141"/>
        <v xml:space="preserve"> </v>
      </c>
      <c r="CH229" s="120" t="str">
        <f t="shared" si="142"/>
        <v xml:space="preserve"> </v>
      </c>
      <c r="CI229" s="417" t="str">
        <f t="shared" si="143"/>
        <v xml:space="preserve"> </v>
      </c>
      <c r="CJ229" s="115"/>
      <c r="CK229" s="115" t="str">
        <f t="shared" si="144"/>
        <v xml:space="preserve"> </v>
      </c>
      <c r="CL229" s="120" t="str">
        <f t="shared" si="145"/>
        <v xml:space="preserve"> </v>
      </c>
      <c r="CM229" s="417" t="str">
        <f t="shared" si="149"/>
        <v xml:space="preserve"> </v>
      </c>
      <c r="IS229" s="103">
        <v>119.1</v>
      </c>
    </row>
    <row r="230" spans="2:253" s="74" customFormat="1" ht="17.100000000000001" hidden="1" customHeight="1" x14ac:dyDescent="0.25">
      <c r="B230" s="504">
        <f>IF(AND('KB Duct Parts'!BF$15=1,'KB Duct Elbows'!AU22&gt;0,'KB Duct Parts'!$BL$14=1),'KB Duct Elbows'!AU22,0)</f>
        <v>0</v>
      </c>
      <c r="C230" s="525">
        <v>12018.9</v>
      </c>
      <c r="D230" s="526">
        <f t="shared" si="114"/>
        <v>12018.9</v>
      </c>
      <c r="E230" s="504" t="s">
        <v>875</v>
      </c>
      <c r="F230" s="508" t="str">
        <f t="shared" si="121"/>
        <v xml:space="preserve"> </v>
      </c>
      <c r="G230" s="509" t="s">
        <v>102</v>
      </c>
      <c r="H230" s="504" t="s">
        <v>923</v>
      </c>
      <c r="I230" s="1035" t="str">
        <f t="shared" si="148"/>
        <v>Gore Locked Segment</v>
      </c>
      <c r="J230" s="1036"/>
      <c r="K230" s="516" t="s">
        <v>881</v>
      </c>
      <c r="L230" s="521">
        <v>18</v>
      </c>
      <c r="M230" s="517" t="str">
        <f t="shared" si="147"/>
        <v>Y</v>
      </c>
      <c r="N230" s="514">
        <f t="shared" si="122"/>
        <v>237</v>
      </c>
      <c r="O230" s="518">
        <f t="shared" si="115"/>
        <v>0</v>
      </c>
      <c r="P230" s="680">
        <f>'KB Duct Parts'!$AE$3</f>
        <v>0</v>
      </c>
      <c r="Q230" s="681">
        <f t="shared" si="123"/>
        <v>0</v>
      </c>
      <c r="R230" s="682">
        <f t="shared" si="124"/>
        <v>0</v>
      </c>
      <c r="S230" s="716">
        <f t="shared" si="125"/>
        <v>0.35</v>
      </c>
      <c r="T230" s="679">
        <f t="shared" si="126"/>
        <v>0</v>
      </c>
      <c r="U230" s="679">
        <f t="shared" si="127"/>
        <v>0</v>
      </c>
      <c r="Y230" s="120"/>
      <c r="AE230" s="77"/>
      <c r="AF230" s="370">
        <v>18</v>
      </c>
      <c r="AG230" s="374">
        <v>16</v>
      </c>
      <c r="AH230" s="378">
        <v>14</v>
      </c>
      <c r="AI230" s="381">
        <v>12</v>
      </c>
      <c r="AJ230" s="386">
        <v>10</v>
      </c>
      <c r="AK230" s="391"/>
      <c r="AL230" s="386"/>
      <c r="AM230" s="363">
        <f t="shared" si="112"/>
        <v>1</v>
      </c>
      <c r="AN230" s="578">
        <v>237</v>
      </c>
      <c r="AO230" s="120">
        <f t="shared" si="128"/>
        <v>355.5</v>
      </c>
      <c r="AP230" s="120">
        <f t="shared" si="116"/>
        <v>414.75</v>
      </c>
      <c r="AQ230" s="120">
        <f t="shared" si="117"/>
        <v>474</v>
      </c>
      <c r="AR230" s="120">
        <f t="shared" si="118"/>
        <v>545.09999999999991</v>
      </c>
      <c r="AS230" s="120">
        <f t="shared" si="119"/>
        <v>0</v>
      </c>
      <c r="AT230" s="120">
        <f t="shared" si="120"/>
        <v>0</v>
      </c>
      <c r="AU230" s="74" t="s">
        <v>717</v>
      </c>
      <c r="AV230" s="115"/>
      <c r="AW230" s="395"/>
      <c r="AX230" s="571">
        <v>1.5</v>
      </c>
      <c r="AY230" s="572">
        <v>1.75</v>
      </c>
      <c r="AZ230" s="572">
        <v>2</v>
      </c>
      <c r="BA230" s="572">
        <v>2.2999999999999998</v>
      </c>
      <c r="BB230" s="573">
        <v>0</v>
      </c>
      <c r="BC230" s="395">
        <v>0</v>
      </c>
      <c r="BD230" s="115"/>
      <c r="BE230" s="115"/>
      <c r="BF230" s="115"/>
      <c r="BG230" s="115"/>
      <c r="BH230" s="115"/>
      <c r="BI230" s="115"/>
      <c r="BJ230" s="115"/>
      <c r="BK230" s="115"/>
      <c r="BQ230" s="74" t="str">
        <f t="shared" si="129"/>
        <v>12018.9-(16)</v>
      </c>
      <c r="BR230" s="120" t="str">
        <f t="shared" si="130"/>
        <v>90 deg El- 1.5D- Gored/Segmented</v>
      </c>
      <c r="BS230" s="120">
        <f t="shared" si="131"/>
        <v>355.5</v>
      </c>
      <c r="BU230" s="74" t="str">
        <f t="shared" si="132"/>
        <v>12018.9-(14)</v>
      </c>
      <c r="BV230" s="120" t="str">
        <f t="shared" si="133"/>
        <v>90 deg El- 1.5D- Gored/Segmented</v>
      </c>
      <c r="BW230" s="120">
        <f t="shared" si="134"/>
        <v>414.75</v>
      </c>
      <c r="BY230" s="74" t="str">
        <f t="shared" si="135"/>
        <v>12018.9-(12)</v>
      </c>
      <c r="BZ230" s="120" t="str">
        <f t="shared" si="136"/>
        <v>90 deg El- 1.5D- Gored/Segmented</v>
      </c>
      <c r="CA230" s="120">
        <f t="shared" si="137"/>
        <v>474</v>
      </c>
      <c r="CC230" s="115" t="str">
        <f t="shared" si="138"/>
        <v>12018.9-(10)</v>
      </c>
      <c r="CD230" s="120" t="str">
        <f t="shared" si="139"/>
        <v>90 deg El- 1.5D- Gored/Segmented</v>
      </c>
      <c r="CE230" s="417">
        <f t="shared" si="140"/>
        <v>545.09999999999991</v>
      </c>
      <c r="CF230" s="115"/>
      <c r="CG230" s="115" t="str">
        <f t="shared" si="141"/>
        <v xml:space="preserve"> </v>
      </c>
      <c r="CH230" s="120" t="str">
        <f t="shared" si="142"/>
        <v xml:space="preserve"> </v>
      </c>
      <c r="CI230" s="417" t="str">
        <f t="shared" si="143"/>
        <v xml:space="preserve"> </v>
      </c>
      <c r="CJ230" s="115"/>
      <c r="CK230" s="115" t="str">
        <f t="shared" si="144"/>
        <v xml:space="preserve"> </v>
      </c>
      <c r="CL230" s="120" t="str">
        <f t="shared" si="145"/>
        <v xml:space="preserve"> </v>
      </c>
      <c r="CM230" s="417" t="str">
        <f t="shared" si="149"/>
        <v xml:space="preserve"> </v>
      </c>
      <c r="IS230" s="103">
        <v>139.19999999999999</v>
      </c>
    </row>
    <row r="231" spans="2:253" s="74" customFormat="1" ht="17.100000000000001" hidden="1" customHeight="1" x14ac:dyDescent="0.25">
      <c r="B231" s="504">
        <f>IF(AND('KB Duct Parts'!BF$15=1,'KB Duct Elbows'!AU23&gt;0,'KB Duct Parts'!$BL$14=1),'KB Duct Elbows'!AU23,0)</f>
        <v>0</v>
      </c>
      <c r="C231" s="525">
        <v>12019.9</v>
      </c>
      <c r="D231" s="526">
        <f t="shared" si="114"/>
        <v>12019.9</v>
      </c>
      <c r="E231" s="504" t="s">
        <v>876</v>
      </c>
      <c r="F231" s="508" t="str">
        <f t="shared" si="121"/>
        <v xml:space="preserve"> </v>
      </c>
      <c r="G231" s="509" t="s">
        <v>102</v>
      </c>
      <c r="H231" s="504" t="s">
        <v>923</v>
      </c>
      <c r="I231" s="1035" t="str">
        <f t="shared" si="148"/>
        <v>Gore Locked Segment</v>
      </c>
      <c r="J231" s="1036"/>
      <c r="K231" s="516" t="s">
        <v>881</v>
      </c>
      <c r="L231" s="521">
        <v>18</v>
      </c>
      <c r="M231" s="517" t="str">
        <f t="shared" si="147"/>
        <v>Y</v>
      </c>
      <c r="N231" s="514">
        <f t="shared" si="122"/>
        <v>256.8</v>
      </c>
      <c r="O231" s="518">
        <f t="shared" si="115"/>
        <v>0</v>
      </c>
      <c r="P231" s="680">
        <f>'KB Duct Parts'!$AE$3</f>
        <v>0</v>
      </c>
      <c r="Q231" s="681">
        <f t="shared" si="123"/>
        <v>0</v>
      </c>
      <c r="R231" s="682">
        <f t="shared" si="124"/>
        <v>0</v>
      </c>
      <c r="S231" s="716">
        <f t="shared" si="125"/>
        <v>0.35</v>
      </c>
      <c r="T231" s="679">
        <f t="shared" si="126"/>
        <v>0</v>
      </c>
      <c r="U231" s="679">
        <f t="shared" si="127"/>
        <v>0</v>
      </c>
      <c r="Y231" s="120"/>
      <c r="AE231" s="77"/>
      <c r="AF231" s="370">
        <v>18</v>
      </c>
      <c r="AG231" s="374">
        <v>16</v>
      </c>
      <c r="AH231" s="378">
        <v>14</v>
      </c>
      <c r="AI231" s="381">
        <v>12</v>
      </c>
      <c r="AJ231" s="386">
        <v>10</v>
      </c>
      <c r="AK231" s="391"/>
      <c r="AL231" s="386"/>
      <c r="AM231" s="363">
        <f t="shared" si="112"/>
        <v>1</v>
      </c>
      <c r="AN231" s="578">
        <v>256.8</v>
      </c>
      <c r="AO231" s="120">
        <f t="shared" si="128"/>
        <v>385.20000000000005</v>
      </c>
      <c r="AP231" s="120">
        <f t="shared" si="116"/>
        <v>449.40000000000003</v>
      </c>
      <c r="AQ231" s="120">
        <f t="shared" si="117"/>
        <v>513.6</v>
      </c>
      <c r="AR231" s="120">
        <f t="shared" si="118"/>
        <v>590.64</v>
      </c>
      <c r="AS231" s="120">
        <f t="shared" si="119"/>
        <v>0</v>
      </c>
      <c r="AT231" s="120">
        <f t="shared" si="120"/>
        <v>0</v>
      </c>
      <c r="AU231" s="74" t="s">
        <v>717</v>
      </c>
      <c r="AV231" s="115"/>
      <c r="AW231" s="395"/>
      <c r="AX231" s="571">
        <v>1.5</v>
      </c>
      <c r="AY231" s="572">
        <v>1.75</v>
      </c>
      <c r="AZ231" s="572">
        <v>2</v>
      </c>
      <c r="BA231" s="572">
        <v>2.2999999999999998</v>
      </c>
      <c r="BB231" s="573">
        <v>0</v>
      </c>
      <c r="BC231" s="395">
        <v>0</v>
      </c>
      <c r="BD231" s="115"/>
      <c r="BE231" s="115"/>
      <c r="BF231" s="115"/>
      <c r="BG231" s="115"/>
      <c r="BH231" s="115"/>
      <c r="BI231" s="115"/>
      <c r="BJ231" s="115"/>
      <c r="BK231" s="115"/>
      <c r="BQ231" s="74" t="str">
        <f t="shared" si="129"/>
        <v>12019.9-(16)</v>
      </c>
      <c r="BR231" s="120" t="str">
        <f t="shared" si="130"/>
        <v>90 deg El- 1.5D- Gored/Segmented</v>
      </c>
      <c r="BS231" s="120">
        <f t="shared" si="131"/>
        <v>385.20000000000005</v>
      </c>
      <c r="BU231" s="74" t="str">
        <f t="shared" si="132"/>
        <v>12019.9-(14)</v>
      </c>
      <c r="BV231" s="120" t="str">
        <f t="shared" si="133"/>
        <v>90 deg El- 1.5D- Gored/Segmented</v>
      </c>
      <c r="BW231" s="120">
        <f t="shared" si="134"/>
        <v>449.40000000000003</v>
      </c>
      <c r="BY231" s="74" t="str">
        <f t="shared" si="135"/>
        <v>12019.9-(12)</v>
      </c>
      <c r="BZ231" s="120" t="str">
        <f t="shared" si="136"/>
        <v>90 deg El- 1.5D- Gored/Segmented</v>
      </c>
      <c r="CA231" s="120">
        <f t="shared" si="137"/>
        <v>513.6</v>
      </c>
      <c r="CC231" s="115" t="str">
        <f t="shared" si="138"/>
        <v>12019.9-(10)</v>
      </c>
      <c r="CD231" s="120" t="str">
        <f t="shared" si="139"/>
        <v>90 deg El- 1.5D- Gored/Segmented</v>
      </c>
      <c r="CE231" s="417">
        <f t="shared" si="140"/>
        <v>590.64</v>
      </c>
      <c r="CF231" s="115"/>
      <c r="CG231" s="115" t="str">
        <f t="shared" si="141"/>
        <v xml:space="preserve"> </v>
      </c>
      <c r="CH231" s="120" t="str">
        <f t="shared" si="142"/>
        <v xml:space="preserve"> </v>
      </c>
      <c r="CI231" s="417" t="str">
        <f t="shared" si="143"/>
        <v xml:space="preserve"> </v>
      </c>
      <c r="CJ231" s="115"/>
      <c r="CK231" s="115" t="str">
        <f t="shared" si="144"/>
        <v xml:space="preserve"> </v>
      </c>
      <c r="CL231" s="120" t="str">
        <f t="shared" si="145"/>
        <v xml:space="preserve"> </v>
      </c>
      <c r="CM231" s="417" t="str">
        <f t="shared" si="149"/>
        <v xml:space="preserve"> </v>
      </c>
      <c r="IS231" s="103">
        <v>150.80000000000001</v>
      </c>
    </row>
    <row r="232" spans="2:253" s="74" customFormat="1" ht="17.100000000000001" hidden="1" customHeight="1" x14ac:dyDescent="0.25">
      <c r="B232" s="504">
        <f>IF(AND('KB Duct Parts'!BF$15=1,'KB Duct Elbows'!AU24&gt;0,'KB Duct Parts'!$BL$14=1),'KB Duct Elbows'!AU24,0)</f>
        <v>0</v>
      </c>
      <c r="C232" s="525">
        <v>12020.9</v>
      </c>
      <c r="D232" s="526">
        <f t="shared" si="114"/>
        <v>12020.9</v>
      </c>
      <c r="E232" s="504" t="s">
        <v>877</v>
      </c>
      <c r="F232" s="508" t="str">
        <f t="shared" si="121"/>
        <v xml:space="preserve"> </v>
      </c>
      <c r="G232" s="509" t="s">
        <v>102</v>
      </c>
      <c r="H232" s="504" t="s">
        <v>923</v>
      </c>
      <c r="I232" s="1035" t="str">
        <f t="shared" si="148"/>
        <v>Gore Locked Segment</v>
      </c>
      <c r="J232" s="1036"/>
      <c r="K232" s="516" t="s">
        <v>881</v>
      </c>
      <c r="L232" s="521">
        <v>18</v>
      </c>
      <c r="M232" s="517" t="str">
        <f t="shared" si="147"/>
        <v>Y</v>
      </c>
      <c r="N232" s="514">
        <f t="shared" si="122"/>
        <v>276.5</v>
      </c>
      <c r="O232" s="518">
        <f t="shared" si="115"/>
        <v>0</v>
      </c>
      <c r="P232" s="680">
        <f>'KB Duct Parts'!$AE$3</f>
        <v>0</v>
      </c>
      <c r="Q232" s="681">
        <f t="shared" si="123"/>
        <v>0</v>
      </c>
      <c r="R232" s="682">
        <f t="shared" si="124"/>
        <v>0</v>
      </c>
      <c r="S232" s="716">
        <f t="shared" si="125"/>
        <v>0.35</v>
      </c>
      <c r="T232" s="679">
        <f t="shared" si="126"/>
        <v>0</v>
      </c>
      <c r="U232" s="679">
        <f t="shared" si="127"/>
        <v>0</v>
      </c>
      <c r="Y232" s="120"/>
      <c r="AE232" s="75"/>
      <c r="AF232" s="370">
        <v>18</v>
      </c>
      <c r="AG232" s="374">
        <v>16</v>
      </c>
      <c r="AH232" s="378">
        <v>14</v>
      </c>
      <c r="AI232" s="381">
        <v>12</v>
      </c>
      <c r="AJ232" s="386">
        <v>10</v>
      </c>
      <c r="AK232" s="391"/>
      <c r="AL232" s="386"/>
      <c r="AM232" s="363">
        <f t="shared" si="112"/>
        <v>1</v>
      </c>
      <c r="AN232" s="578">
        <v>276.5</v>
      </c>
      <c r="AO232" s="120">
        <f t="shared" si="128"/>
        <v>414.75</v>
      </c>
      <c r="AP232" s="120">
        <f t="shared" si="116"/>
        <v>483.875</v>
      </c>
      <c r="AQ232" s="120">
        <f t="shared" si="117"/>
        <v>553</v>
      </c>
      <c r="AR232" s="120">
        <f t="shared" si="118"/>
        <v>635.94999999999993</v>
      </c>
      <c r="AS232" s="120">
        <f t="shared" si="119"/>
        <v>0</v>
      </c>
      <c r="AT232" s="120">
        <f t="shared" si="120"/>
        <v>0</v>
      </c>
      <c r="AU232" s="74" t="s">
        <v>717</v>
      </c>
      <c r="AV232" s="115"/>
      <c r="AW232" s="395"/>
      <c r="AX232" s="571">
        <v>1.5</v>
      </c>
      <c r="AY232" s="572">
        <v>1.75</v>
      </c>
      <c r="AZ232" s="572">
        <v>2</v>
      </c>
      <c r="BA232" s="572">
        <v>2.2999999999999998</v>
      </c>
      <c r="BB232" s="573">
        <v>0</v>
      </c>
      <c r="BC232" s="395">
        <v>0</v>
      </c>
      <c r="BD232" s="115"/>
      <c r="BE232" s="115"/>
      <c r="BF232" s="115"/>
      <c r="BG232" s="115"/>
      <c r="BH232" s="115"/>
      <c r="BI232" s="115"/>
      <c r="BJ232" s="115"/>
      <c r="BK232" s="115"/>
      <c r="BQ232" s="74" t="str">
        <f t="shared" si="129"/>
        <v>12020.9-(16)</v>
      </c>
      <c r="BR232" s="120" t="str">
        <f t="shared" si="130"/>
        <v>90 deg El- 1.5D- Gored/Segmented</v>
      </c>
      <c r="BS232" s="120">
        <f t="shared" si="131"/>
        <v>414.75</v>
      </c>
      <c r="BU232" s="74" t="str">
        <f t="shared" si="132"/>
        <v>12020.9-(14)</v>
      </c>
      <c r="BV232" s="120" t="str">
        <f t="shared" si="133"/>
        <v>90 deg El- 1.5D- Gored/Segmented</v>
      </c>
      <c r="BW232" s="120">
        <f t="shared" si="134"/>
        <v>483.875</v>
      </c>
      <c r="BY232" s="74" t="str">
        <f t="shared" si="135"/>
        <v>12020.9-(12)</v>
      </c>
      <c r="BZ232" s="120" t="str">
        <f t="shared" si="136"/>
        <v>90 deg El- 1.5D- Gored/Segmented</v>
      </c>
      <c r="CA232" s="120">
        <f t="shared" si="137"/>
        <v>553</v>
      </c>
      <c r="CC232" s="115" t="str">
        <f t="shared" si="138"/>
        <v>12020.9-(10)</v>
      </c>
      <c r="CD232" s="120" t="str">
        <f t="shared" si="139"/>
        <v>90 deg El- 1.5D- Gored/Segmented</v>
      </c>
      <c r="CE232" s="417">
        <f t="shared" si="140"/>
        <v>635.94999999999993</v>
      </c>
      <c r="CF232" s="115"/>
      <c r="CG232" s="115" t="str">
        <f t="shared" si="141"/>
        <v xml:space="preserve"> </v>
      </c>
      <c r="CH232" s="120" t="str">
        <f t="shared" si="142"/>
        <v xml:space="preserve"> </v>
      </c>
      <c r="CI232" s="417" t="str">
        <f t="shared" si="143"/>
        <v xml:space="preserve"> </v>
      </c>
      <c r="CJ232" s="115"/>
      <c r="CK232" s="115" t="str">
        <f t="shared" si="144"/>
        <v xml:space="preserve"> </v>
      </c>
      <c r="CL232" s="120" t="str">
        <f t="shared" si="145"/>
        <v xml:space="preserve"> </v>
      </c>
      <c r="CM232" s="417" t="str">
        <f t="shared" si="149"/>
        <v xml:space="preserve"> </v>
      </c>
      <c r="IS232" s="103">
        <v>162.4</v>
      </c>
    </row>
    <row r="233" spans="2:253" s="74" customFormat="1" ht="17.100000000000001" hidden="1" customHeight="1" x14ac:dyDescent="0.25">
      <c r="B233" s="504">
        <f>IF(AND('KB Duct Parts'!BF$15=1,'KB Duct Elbows'!AU25&gt;0,'KB Duct Parts'!$BL$14=1),'KB Duct Elbows'!AU25,0)</f>
        <v>0</v>
      </c>
      <c r="C233" s="525">
        <v>12022.9</v>
      </c>
      <c r="D233" s="526">
        <f t="shared" si="114"/>
        <v>12022.9</v>
      </c>
      <c r="E233" s="504" t="s">
        <v>878</v>
      </c>
      <c r="F233" s="508" t="str">
        <f t="shared" si="121"/>
        <v xml:space="preserve"> </v>
      </c>
      <c r="G233" s="509" t="s">
        <v>102</v>
      </c>
      <c r="H233" s="504" t="s">
        <v>923</v>
      </c>
      <c r="I233" s="1035" t="str">
        <f t="shared" si="148"/>
        <v>Gore Locked Segment</v>
      </c>
      <c r="J233" s="1036"/>
      <c r="K233" s="516" t="s">
        <v>881</v>
      </c>
      <c r="L233" s="521">
        <v>18</v>
      </c>
      <c r="M233" s="517" t="str">
        <f t="shared" si="147"/>
        <v>Y</v>
      </c>
      <c r="N233" s="514">
        <f t="shared" si="122"/>
        <v>355.8</v>
      </c>
      <c r="O233" s="518">
        <f t="shared" si="115"/>
        <v>0</v>
      </c>
      <c r="P233" s="680">
        <f>'KB Duct Parts'!$AE$3</f>
        <v>0</v>
      </c>
      <c r="Q233" s="681">
        <f t="shared" si="123"/>
        <v>0</v>
      </c>
      <c r="R233" s="682">
        <f t="shared" si="124"/>
        <v>0</v>
      </c>
      <c r="S233" s="716">
        <f t="shared" si="125"/>
        <v>0.35</v>
      </c>
      <c r="T233" s="679">
        <f t="shared" si="126"/>
        <v>0</v>
      </c>
      <c r="U233" s="679">
        <f t="shared" si="127"/>
        <v>0</v>
      </c>
      <c r="Y233" s="120"/>
      <c r="AE233" s="75"/>
      <c r="AF233" s="370">
        <v>18</v>
      </c>
      <c r="AG233" s="374">
        <v>16</v>
      </c>
      <c r="AH233" s="378">
        <v>14</v>
      </c>
      <c r="AI233" s="381">
        <v>12</v>
      </c>
      <c r="AJ233" s="386">
        <v>10</v>
      </c>
      <c r="AK233" s="391"/>
      <c r="AL233" s="386"/>
      <c r="AM233" s="363">
        <f t="shared" si="112"/>
        <v>1</v>
      </c>
      <c r="AN233" s="578">
        <v>355.8</v>
      </c>
      <c r="AO233" s="120">
        <f t="shared" si="128"/>
        <v>533.70000000000005</v>
      </c>
      <c r="AP233" s="120">
        <f t="shared" si="116"/>
        <v>622.65</v>
      </c>
      <c r="AQ233" s="120">
        <f t="shared" si="117"/>
        <v>711.6</v>
      </c>
      <c r="AR233" s="120">
        <f t="shared" si="118"/>
        <v>818.33999999999992</v>
      </c>
      <c r="AS233" s="120">
        <f t="shared" si="119"/>
        <v>0</v>
      </c>
      <c r="AT233" s="120">
        <f t="shared" si="120"/>
        <v>0</v>
      </c>
      <c r="AU233" s="74" t="s">
        <v>717</v>
      </c>
      <c r="AV233" s="115"/>
      <c r="AW233" s="395"/>
      <c r="AX233" s="571">
        <v>1.5</v>
      </c>
      <c r="AY233" s="572">
        <v>1.75</v>
      </c>
      <c r="AZ233" s="572">
        <v>2</v>
      </c>
      <c r="BA233" s="572">
        <v>2.2999999999999998</v>
      </c>
      <c r="BB233" s="573">
        <v>0</v>
      </c>
      <c r="BC233" s="395">
        <v>0</v>
      </c>
      <c r="BD233" s="115"/>
      <c r="BE233" s="115"/>
      <c r="BF233" s="115"/>
      <c r="BG233" s="115"/>
      <c r="BH233" s="115"/>
      <c r="BI233" s="115"/>
      <c r="BJ233" s="115"/>
      <c r="BK233" s="115"/>
      <c r="BQ233" s="74" t="str">
        <f t="shared" si="129"/>
        <v>12022.9-(16)</v>
      </c>
      <c r="BR233" s="120" t="str">
        <f t="shared" si="130"/>
        <v>90 deg El- 1.5D- Gored/Segmented</v>
      </c>
      <c r="BS233" s="120">
        <f t="shared" si="131"/>
        <v>533.70000000000005</v>
      </c>
      <c r="BU233" s="74" t="str">
        <f t="shared" si="132"/>
        <v>12022.9-(14)</v>
      </c>
      <c r="BV233" s="120" t="str">
        <f t="shared" si="133"/>
        <v>90 deg El- 1.5D- Gored/Segmented</v>
      </c>
      <c r="BW233" s="120">
        <f t="shared" si="134"/>
        <v>622.65</v>
      </c>
      <c r="BY233" s="74" t="str">
        <f t="shared" si="135"/>
        <v>12022.9-(12)</v>
      </c>
      <c r="BZ233" s="120" t="str">
        <f t="shared" si="136"/>
        <v>90 deg El- 1.5D- Gored/Segmented</v>
      </c>
      <c r="CA233" s="120">
        <f t="shared" si="137"/>
        <v>711.6</v>
      </c>
      <c r="CC233" s="115" t="str">
        <f t="shared" si="138"/>
        <v>12022.9-(10)</v>
      </c>
      <c r="CD233" s="120" t="str">
        <f t="shared" si="139"/>
        <v>90 deg El- 1.5D- Gored/Segmented</v>
      </c>
      <c r="CE233" s="417">
        <f t="shared" si="140"/>
        <v>818.33999999999992</v>
      </c>
      <c r="CF233" s="115"/>
      <c r="CG233" s="115" t="str">
        <f t="shared" si="141"/>
        <v xml:space="preserve"> </v>
      </c>
      <c r="CH233" s="120" t="str">
        <f t="shared" si="142"/>
        <v xml:space="preserve"> </v>
      </c>
      <c r="CI233" s="417" t="str">
        <f t="shared" si="143"/>
        <v xml:space="preserve"> </v>
      </c>
      <c r="CJ233" s="115"/>
      <c r="CK233" s="115" t="str">
        <f t="shared" si="144"/>
        <v xml:space="preserve"> </v>
      </c>
      <c r="CL233" s="120" t="str">
        <f t="shared" si="145"/>
        <v xml:space="preserve"> </v>
      </c>
      <c r="CM233" s="417" t="str">
        <f t="shared" si="149"/>
        <v xml:space="preserve"> </v>
      </c>
      <c r="IS233" s="103">
        <v>208.9</v>
      </c>
    </row>
    <row r="234" spans="2:253" s="74" customFormat="1" ht="17.100000000000001" hidden="1" customHeight="1" thickBot="1" x14ac:dyDescent="0.3">
      <c r="B234" s="504">
        <f>IF(AND('KB Duct Parts'!BF$15=1,'KB Duct Elbows'!AU26&gt;0,'KB Duct Parts'!$BL$14=1),'KB Duct Elbows'!AU26,0)</f>
        <v>0</v>
      </c>
      <c r="C234" s="525">
        <v>12024.9</v>
      </c>
      <c r="D234" s="526">
        <f t="shared" si="114"/>
        <v>12024.9</v>
      </c>
      <c r="E234" s="504" t="s">
        <v>1338</v>
      </c>
      <c r="F234" s="508" t="str">
        <f t="shared" si="121"/>
        <v xml:space="preserve"> </v>
      </c>
      <c r="G234" s="509" t="s">
        <v>102</v>
      </c>
      <c r="H234" s="504" t="s">
        <v>923</v>
      </c>
      <c r="I234" s="1035" t="str">
        <f t="shared" si="148"/>
        <v>Gore Locked Segment</v>
      </c>
      <c r="J234" s="1036"/>
      <c r="K234" s="516" t="s">
        <v>881</v>
      </c>
      <c r="L234" s="521">
        <v>18</v>
      </c>
      <c r="M234" s="517" t="str">
        <f t="shared" si="147"/>
        <v>Y</v>
      </c>
      <c r="N234" s="514">
        <f t="shared" si="122"/>
        <v>441.9</v>
      </c>
      <c r="O234" s="518">
        <f t="shared" si="115"/>
        <v>0</v>
      </c>
      <c r="P234" s="680">
        <f>'KB Duct Parts'!$AE$3</f>
        <v>0</v>
      </c>
      <c r="Q234" s="681">
        <f t="shared" si="123"/>
        <v>0</v>
      </c>
      <c r="R234" s="682">
        <f t="shared" si="124"/>
        <v>0</v>
      </c>
      <c r="S234" s="716">
        <f t="shared" si="125"/>
        <v>0.35</v>
      </c>
      <c r="T234" s="679">
        <f t="shared" si="126"/>
        <v>0</v>
      </c>
      <c r="U234" s="679">
        <f t="shared" si="127"/>
        <v>0</v>
      </c>
      <c r="Y234" s="120"/>
      <c r="AE234" s="75"/>
      <c r="AF234" s="370">
        <v>18</v>
      </c>
      <c r="AG234" s="374">
        <v>16</v>
      </c>
      <c r="AH234" s="378">
        <v>14</v>
      </c>
      <c r="AI234" s="381">
        <v>12</v>
      </c>
      <c r="AJ234" s="386">
        <v>10</v>
      </c>
      <c r="AK234" s="391"/>
      <c r="AL234" s="386"/>
      <c r="AM234" s="363">
        <f t="shared" si="112"/>
        <v>1</v>
      </c>
      <c r="AN234" s="578">
        <v>441.9</v>
      </c>
      <c r="AO234" s="120">
        <f t="shared" si="128"/>
        <v>662.84999999999991</v>
      </c>
      <c r="AP234" s="120">
        <f t="shared" si="116"/>
        <v>773.32499999999993</v>
      </c>
      <c r="AQ234" s="120">
        <f t="shared" si="117"/>
        <v>883.8</v>
      </c>
      <c r="AR234" s="120">
        <f t="shared" si="118"/>
        <v>1016.3699999999999</v>
      </c>
      <c r="AS234" s="120">
        <f t="shared" si="119"/>
        <v>0</v>
      </c>
      <c r="AT234" s="120">
        <f t="shared" si="120"/>
        <v>0</v>
      </c>
      <c r="AU234" s="74" t="s">
        <v>717</v>
      </c>
      <c r="AV234" s="115"/>
      <c r="AW234" s="395"/>
      <c r="AX234" s="574">
        <v>1.5</v>
      </c>
      <c r="AY234" s="575">
        <v>1.75</v>
      </c>
      <c r="AZ234" s="575">
        <v>2</v>
      </c>
      <c r="BA234" s="575">
        <v>2.2999999999999998</v>
      </c>
      <c r="BB234" s="576">
        <v>0</v>
      </c>
      <c r="BC234" s="395">
        <v>0</v>
      </c>
      <c r="BD234" s="115"/>
      <c r="BE234" s="115"/>
      <c r="BF234" s="115"/>
      <c r="BG234" s="115"/>
      <c r="BH234" s="115"/>
      <c r="BI234" s="115"/>
      <c r="BJ234" s="115"/>
      <c r="BK234" s="115"/>
      <c r="BQ234" s="74" t="str">
        <f t="shared" si="129"/>
        <v>12024.9-(16)</v>
      </c>
      <c r="BR234" s="120" t="str">
        <f t="shared" si="130"/>
        <v>90 deg El- 1.5D- Gored/Segmented</v>
      </c>
      <c r="BS234" s="120">
        <f t="shared" si="131"/>
        <v>662.84999999999991</v>
      </c>
      <c r="BU234" s="74" t="str">
        <f t="shared" si="132"/>
        <v>12024.9-(14)</v>
      </c>
      <c r="BV234" s="120" t="str">
        <f t="shared" si="133"/>
        <v>90 deg El- 1.5D- Gored/Segmented</v>
      </c>
      <c r="BW234" s="120">
        <f t="shared" si="134"/>
        <v>773.32499999999993</v>
      </c>
      <c r="BY234" s="74" t="str">
        <f t="shared" si="135"/>
        <v>12024.9-(12)</v>
      </c>
      <c r="BZ234" s="120" t="str">
        <f t="shared" si="136"/>
        <v>90 deg El- 1.5D- Gored/Segmented</v>
      </c>
      <c r="CA234" s="120">
        <f t="shared" si="137"/>
        <v>883.8</v>
      </c>
      <c r="CC234" s="115" t="str">
        <f t="shared" si="138"/>
        <v>12024.9-(10)</v>
      </c>
      <c r="CD234" s="120" t="str">
        <f t="shared" si="139"/>
        <v>90 deg El- 1.5D- Gored/Segmented</v>
      </c>
      <c r="CE234" s="417">
        <f t="shared" si="140"/>
        <v>1016.3699999999999</v>
      </c>
      <c r="CF234" s="115"/>
      <c r="CG234" s="115" t="str">
        <f t="shared" si="141"/>
        <v xml:space="preserve"> </v>
      </c>
      <c r="CH234" s="120" t="str">
        <f t="shared" si="142"/>
        <v xml:space="preserve"> </v>
      </c>
      <c r="CI234" s="417" t="str">
        <f t="shared" si="143"/>
        <v xml:space="preserve"> </v>
      </c>
      <c r="CJ234" s="115"/>
      <c r="CK234" s="115" t="str">
        <f t="shared" si="144"/>
        <v xml:space="preserve"> </v>
      </c>
      <c r="CL234" s="120" t="str">
        <f t="shared" si="145"/>
        <v xml:space="preserve"> </v>
      </c>
      <c r="CM234" s="417" t="str">
        <f t="shared" si="149"/>
        <v xml:space="preserve"> </v>
      </c>
      <c r="IS234" s="103"/>
    </row>
    <row r="235" spans="2:253" s="74" customFormat="1" ht="17.100000000000001" hidden="1" customHeight="1" thickTop="1" x14ac:dyDescent="0.25">
      <c r="B235" s="504">
        <f>IF(AND('KB Duct Parts'!BF$15=1,'KB Duct Elbows'!J7&gt;0,'KB Duct Parts'!$BL$14=1),'KB Duct Elbows'!J7,0)</f>
        <v>0</v>
      </c>
      <c r="C235" s="525">
        <v>12303.6</v>
      </c>
      <c r="D235" s="526">
        <f t="shared" si="114"/>
        <v>12303.6</v>
      </c>
      <c r="E235" s="504" t="s">
        <v>483</v>
      </c>
      <c r="F235" s="508" t="str">
        <f t="shared" si="121"/>
        <v xml:space="preserve"> </v>
      </c>
      <c r="G235" s="509" t="s">
        <v>107</v>
      </c>
      <c r="H235" s="504" t="s">
        <v>923</v>
      </c>
      <c r="I235" s="1035"/>
      <c r="J235" s="1036"/>
      <c r="K235" s="516" t="s">
        <v>881</v>
      </c>
      <c r="L235" s="521">
        <v>22</v>
      </c>
      <c r="M235" s="517" t="str">
        <f t="shared" si="147"/>
        <v>Y</v>
      </c>
      <c r="N235" s="514">
        <f t="shared" si="122"/>
        <v>44.4</v>
      </c>
      <c r="O235" s="518">
        <f t="shared" si="115"/>
        <v>0</v>
      </c>
      <c r="P235" s="680">
        <f>'KB Duct Parts'!$AE$3</f>
        <v>0</v>
      </c>
      <c r="Q235" s="681">
        <f t="shared" si="123"/>
        <v>0</v>
      </c>
      <c r="R235" s="682">
        <f t="shared" si="124"/>
        <v>0</v>
      </c>
      <c r="S235" s="716">
        <f t="shared" si="125"/>
        <v>0.35</v>
      </c>
      <c r="T235" s="679">
        <f t="shared" si="126"/>
        <v>0</v>
      </c>
      <c r="U235" s="679">
        <f t="shared" si="127"/>
        <v>0</v>
      </c>
      <c r="Y235" s="120"/>
      <c r="AE235" s="75"/>
      <c r="AF235" s="370">
        <v>22</v>
      </c>
      <c r="AG235" s="374"/>
      <c r="AH235" s="378"/>
      <c r="AI235" s="381"/>
      <c r="AJ235" s="386"/>
      <c r="AK235" s="391"/>
      <c r="AL235" s="386"/>
      <c r="AM235" s="363">
        <f t="shared" si="112"/>
        <v>1</v>
      </c>
      <c r="AN235" s="578">
        <v>44.4</v>
      </c>
      <c r="AO235" s="120">
        <f t="shared" si="128"/>
        <v>0</v>
      </c>
      <c r="AP235" s="120">
        <f t="shared" si="116"/>
        <v>0</v>
      </c>
      <c r="AQ235" s="120">
        <f t="shared" si="117"/>
        <v>0</v>
      </c>
      <c r="AR235" s="120">
        <f t="shared" si="118"/>
        <v>0</v>
      </c>
      <c r="AS235" s="120">
        <f t="shared" si="119"/>
        <v>0</v>
      </c>
      <c r="AT235" s="120">
        <f t="shared" si="120"/>
        <v>0</v>
      </c>
      <c r="AU235" s="74" t="s">
        <v>717</v>
      </c>
      <c r="AV235" s="115"/>
      <c r="AW235" s="395"/>
      <c r="AX235" s="568">
        <v>0</v>
      </c>
      <c r="AY235" s="569">
        <v>0</v>
      </c>
      <c r="AZ235" s="569">
        <v>0</v>
      </c>
      <c r="BA235" s="569">
        <v>0</v>
      </c>
      <c r="BB235" s="570">
        <v>0</v>
      </c>
      <c r="BC235" s="395">
        <v>0</v>
      </c>
      <c r="BD235" s="115"/>
      <c r="BE235" s="115"/>
      <c r="BF235" s="115"/>
      <c r="BG235" s="115"/>
      <c r="BH235" s="115"/>
      <c r="BI235" s="115"/>
      <c r="BJ235" s="115"/>
      <c r="BK235" s="115"/>
      <c r="BQ235" s="74" t="str">
        <f t="shared" si="129"/>
        <v xml:space="preserve"> </v>
      </c>
      <c r="BR235" s="120" t="str">
        <f t="shared" si="130"/>
        <v xml:space="preserve"> </v>
      </c>
      <c r="BS235" s="120" t="str">
        <f t="shared" si="131"/>
        <v xml:space="preserve"> </v>
      </c>
      <c r="BU235" s="74" t="str">
        <f t="shared" si="132"/>
        <v xml:space="preserve"> </v>
      </c>
      <c r="BV235" s="120" t="str">
        <f t="shared" si="133"/>
        <v xml:space="preserve"> </v>
      </c>
      <c r="BW235" s="120" t="str">
        <f t="shared" si="134"/>
        <v xml:space="preserve">  </v>
      </c>
      <c r="BY235" s="74" t="str">
        <f t="shared" si="135"/>
        <v xml:space="preserve"> </v>
      </c>
      <c r="BZ235" s="120" t="str">
        <f t="shared" si="136"/>
        <v xml:space="preserve"> </v>
      </c>
      <c r="CA235" s="120" t="str">
        <f t="shared" si="137"/>
        <v xml:space="preserve"> </v>
      </c>
      <c r="CC235" s="115" t="str">
        <f t="shared" si="138"/>
        <v xml:space="preserve"> </v>
      </c>
      <c r="CD235" s="120" t="str">
        <f t="shared" si="139"/>
        <v xml:space="preserve"> </v>
      </c>
      <c r="CE235" s="417" t="str">
        <f t="shared" si="140"/>
        <v xml:space="preserve"> </v>
      </c>
      <c r="CF235" s="115"/>
      <c r="CG235" s="115" t="str">
        <f t="shared" si="141"/>
        <v xml:space="preserve"> </v>
      </c>
      <c r="CH235" s="120" t="str">
        <f t="shared" si="142"/>
        <v xml:space="preserve"> </v>
      </c>
      <c r="CI235" s="417" t="str">
        <f t="shared" si="143"/>
        <v xml:space="preserve"> </v>
      </c>
      <c r="CJ235" s="115"/>
      <c r="CK235" s="115" t="str">
        <f t="shared" si="144"/>
        <v xml:space="preserve"> </v>
      </c>
      <c r="CL235" s="120" t="str">
        <f t="shared" si="145"/>
        <v xml:space="preserve"> </v>
      </c>
      <c r="CM235" s="417" t="str">
        <f t="shared" si="149"/>
        <v xml:space="preserve"> </v>
      </c>
      <c r="IS235" s="103">
        <v>26</v>
      </c>
    </row>
    <row r="236" spans="2:253" s="74" customFormat="1" ht="17.100000000000001" hidden="1" customHeight="1" x14ac:dyDescent="0.25">
      <c r="B236" s="504">
        <f>IF(AND('KB Duct Parts'!BF$15=1,'KB Duct Elbows'!J8&gt;0,'KB Duct Parts'!$BL$14=1),'KB Duct Elbows'!J8,0)</f>
        <v>0</v>
      </c>
      <c r="C236" s="525">
        <v>12304.6</v>
      </c>
      <c r="D236" s="526">
        <f t="shared" si="114"/>
        <v>12304.6</v>
      </c>
      <c r="E236" s="504" t="s">
        <v>861</v>
      </c>
      <c r="F236" s="508" t="str">
        <f t="shared" si="121"/>
        <v xml:space="preserve"> </v>
      </c>
      <c r="G236" s="509" t="s">
        <v>107</v>
      </c>
      <c r="H236" s="504" t="s">
        <v>923</v>
      </c>
      <c r="I236" s="1035"/>
      <c r="J236" s="1036"/>
      <c r="K236" s="516" t="s">
        <v>881</v>
      </c>
      <c r="L236" s="521">
        <v>22</v>
      </c>
      <c r="M236" s="517" t="str">
        <f t="shared" si="147"/>
        <v>Y</v>
      </c>
      <c r="N236" s="514">
        <f t="shared" si="122"/>
        <v>45.6</v>
      </c>
      <c r="O236" s="518">
        <f t="shared" si="115"/>
        <v>0</v>
      </c>
      <c r="P236" s="680">
        <f>'KB Duct Parts'!$AE$3</f>
        <v>0</v>
      </c>
      <c r="Q236" s="681">
        <f t="shared" si="123"/>
        <v>0</v>
      </c>
      <c r="R236" s="682">
        <f t="shared" si="124"/>
        <v>0</v>
      </c>
      <c r="S236" s="716">
        <f t="shared" si="125"/>
        <v>0.35</v>
      </c>
      <c r="T236" s="679">
        <f t="shared" si="126"/>
        <v>0</v>
      </c>
      <c r="U236" s="679">
        <f t="shared" si="127"/>
        <v>0</v>
      </c>
      <c r="Y236" s="120"/>
      <c r="AE236" s="75"/>
      <c r="AF236" s="370">
        <v>22</v>
      </c>
      <c r="AG236" s="374"/>
      <c r="AH236" s="378"/>
      <c r="AI236" s="381"/>
      <c r="AJ236" s="386"/>
      <c r="AK236" s="391"/>
      <c r="AL236" s="386"/>
      <c r="AM236" s="363">
        <f t="shared" si="112"/>
        <v>1</v>
      </c>
      <c r="AN236" s="578">
        <v>45.6</v>
      </c>
      <c r="AO236" s="120">
        <f t="shared" si="128"/>
        <v>0</v>
      </c>
      <c r="AP236" s="120">
        <f t="shared" si="116"/>
        <v>0</v>
      </c>
      <c r="AQ236" s="120">
        <f t="shared" si="117"/>
        <v>0</v>
      </c>
      <c r="AR236" s="120">
        <f t="shared" si="118"/>
        <v>0</v>
      </c>
      <c r="AS236" s="120">
        <f t="shared" si="119"/>
        <v>0</v>
      </c>
      <c r="AT236" s="120">
        <f t="shared" si="120"/>
        <v>0</v>
      </c>
      <c r="AU236" s="74" t="s">
        <v>717</v>
      </c>
      <c r="AV236" s="115"/>
      <c r="AW236" s="395"/>
      <c r="AX236" s="571">
        <v>0</v>
      </c>
      <c r="AY236" s="572">
        <v>0</v>
      </c>
      <c r="AZ236" s="572">
        <v>0</v>
      </c>
      <c r="BA236" s="572">
        <v>0</v>
      </c>
      <c r="BB236" s="573">
        <v>0</v>
      </c>
      <c r="BC236" s="395">
        <v>0</v>
      </c>
      <c r="BD236" s="115"/>
      <c r="BE236" s="115"/>
      <c r="BF236" s="115"/>
      <c r="BG236" s="115"/>
      <c r="BH236" s="115"/>
      <c r="BI236" s="115"/>
      <c r="BJ236" s="115"/>
      <c r="BK236" s="115"/>
      <c r="BQ236" s="74" t="str">
        <f t="shared" si="129"/>
        <v xml:space="preserve"> </v>
      </c>
      <c r="BR236" s="120" t="str">
        <f t="shared" si="130"/>
        <v xml:space="preserve"> </v>
      </c>
      <c r="BS236" s="120" t="str">
        <f t="shared" si="131"/>
        <v xml:space="preserve"> </v>
      </c>
      <c r="BU236" s="74" t="str">
        <f t="shared" si="132"/>
        <v xml:space="preserve"> </v>
      </c>
      <c r="BV236" s="120" t="str">
        <f t="shared" si="133"/>
        <v xml:space="preserve"> </v>
      </c>
      <c r="BW236" s="120" t="str">
        <f t="shared" si="134"/>
        <v xml:space="preserve">  </v>
      </c>
      <c r="BY236" s="74" t="str">
        <f t="shared" si="135"/>
        <v xml:space="preserve"> </v>
      </c>
      <c r="BZ236" s="120" t="str">
        <f t="shared" si="136"/>
        <v xml:space="preserve"> </v>
      </c>
      <c r="CA236" s="120" t="str">
        <f t="shared" si="137"/>
        <v xml:space="preserve"> </v>
      </c>
      <c r="CC236" s="115" t="str">
        <f t="shared" si="138"/>
        <v xml:space="preserve"> </v>
      </c>
      <c r="CD236" s="120" t="str">
        <f t="shared" si="139"/>
        <v xml:space="preserve"> </v>
      </c>
      <c r="CE236" s="417" t="str">
        <f t="shared" si="140"/>
        <v xml:space="preserve"> </v>
      </c>
      <c r="CF236" s="115"/>
      <c r="CG236" s="115" t="str">
        <f t="shared" si="141"/>
        <v xml:space="preserve"> </v>
      </c>
      <c r="CH236" s="120" t="str">
        <f t="shared" si="142"/>
        <v xml:space="preserve"> </v>
      </c>
      <c r="CI236" s="417" t="str">
        <f t="shared" si="143"/>
        <v xml:space="preserve"> </v>
      </c>
      <c r="CJ236" s="115"/>
      <c r="CK236" s="115" t="str">
        <f t="shared" si="144"/>
        <v xml:space="preserve"> </v>
      </c>
      <c r="CL236" s="120" t="str">
        <f t="shared" si="145"/>
        <v xml:space="preserve"> </v>
      </c>
      <c r="CM236" s="417" t="str">
        <f t="shared" si="149"/>
        <v xml:space="preserve"> </v>
      </c>
      <c r="IS236" s="103">
        <v>26</v>
      </c>
    </row>
    <row r="237" spans="2:253" s="74" customFormat="1" ht="17.100000000000001" hidden="1" customHeight="1" x14ac:dyDescent="0.25">
      <c r="B237" s="504">
        <f>IF(AND('KB Duct Parts'!BF$15=1,'KB Duct Elbows'!J9&gt;0,'KB Duct Parts'!$BL$14=1),'KB Duct Elbows'!J9,0)</f>
        <v>0</v>
      </c>
      <c r="C237" s="525">
        <v>12305.6</v>
      </c>
      <c r="D237" s="526">
        <f t="shared" si="114"/>
        <v>12305.6</v>
      </c>
      <c r="E237" s="504" t="s">
        <v>862</v>
      </c>
      <c r="F237" s="508" t="str">
        <f t="shared" si="121"/>
        <v xml:space="preserve"> </v>
      </c>
      <c r="G237" s="509" t="s">
        <v>107</v>
      </c>
      <c r="H237" s="504" t="s">
        <v>923</v>
      </c>
      <c r="I237" s="1035"/>
      <c r="J237" s="1036"/>
      <c r="K237" s="516" t="s">
        <v>881</v>
      </c>
      <c r="L237" s="521">
        <v>22</v>
      </c>
      <c r="M237" s="517" t="str">
        <f t="shared" si="147"/>
        <v>Y</v>
      </c>
      <c r="N237" s="514">
        <f t="shared" si="122"/>
        <v>49</v>
      </c>
      <c r="O237" s="518">
        <f t="shared" si="115"/>
        <v>0</v>
      </c>
      <c r="P237" s="680">
        <f>'KB Duct Parts'!$AE$3</f>
        <v>0</v>
      </c>
      <c r="Q237" s="681">
        <f t="shared" si="123"/>
        <v>0</v>
      </c>
      <c r="R237" s="682">
        <f t="shared" si="124"/>
        <v>0</v>
      </c>
      <c r="S237" s="716">
        <f t="shared" si="125"/>
        <v>0.35</v>
      </c>
      <c r="T237" s="679">
        <f t="shared" si="126"/>
        <v>0</v>
      </c>
      <c r="U237" s="679">
        <f t="shared" si="127"/>
        <v>0</v>
      </c>
      <c r="Y237" s="120"/>
      <c r="AE237" s="75"/>
      <c r="AF237" s="370">
        <v>22</v>
      </c>
      <c r="AG237" s="374"/>
      <c r="AH237" s="378"/>
      <c r="AI237" s="381"/>
      <c r="AJ237" s="386"/>
      <c r="AK237" s="391"/>
      <c r="AL237" s="386"/>
      <c r="AM237" s="363">
        <f t="shared" si="112"/>
        <v>1</v>
      </c>
      <c r="AN237" s="578">
        <v>49</v>
      </c>
      <c r="AO237" s="120">
        <f t="shared" si="128"/>
        <v>0</v>
      </c>
      <c r="AP237" s="120">
        <f t="shared" si="116"/>
        <v>0</v>
      </c>
      <c r="AQ237" s="120">
        <f t="shared" si="117"/>
        <v>0</v>
      </c>
      <c r="AR237" s="120">
        <f t="shared" si="118"/>
        <v>0</v>
      </c>
      <c r="AS237" s="120">
        <f t="shared" si="119"/>
        <v>0</v>
      </c>
      <c r="AT237" s="120">
        <f t="shared" si="120"/>
        <v>0</v>
      </c>
      <c r="AU237" s="74" t="s">
        <v>717</v>
      </c>
      <c r="AV237" s="115"/>
      <c r="AW237" s="395"/>
      <c r="AX237" s="571">
        <v>0</v>
      </c>
      <c r="AY237" s="572">
        <v>0</v>
      </c>
      <c r="AZ237" s="572">
        <v>0</v>
      </c>
      <c r="BA237" s="572">
        <v>0</v>
      </c>
      <c r="BB237" s="573">
        <v>0</v>
      </c>
      <c r="BC237" s="395">
        <v>0</v>
      </c>
      <c r="BD237" s="115"/>
      <c r="BE237" s="115"/>
      <c r="BF237" s="115"/>
      <c r="BG237" s="115"/>
      <c r="BH237" s="115"/>
      <c r="BI237" s="115"/>
      <c r="BJ237" s="115"/>
      <c r="BK237" s="115"/>
      <c r="BQ237" s="74" t="str">
        <f t="shared" si="129"/>
        <v xml:space="preserve"> </v>
      </c>
      <c r="BR237" s="120" t="str">
        <f t="shared" si="130"/>
        <v xml:space="preserve"> </v>
      </c>
      <c r="BS237" s="120" t="str">
        <f t="shared" si="131"/>
        <v xml:space="preserve"> </v>
      </c>
      <c r="BU237" s="74" t="str">
        <f t="shared" si="132"/>
        <v xml:space="preserve"> </v>
      </c>
      <c r="BV237" s="120" t="str">
        <f t="shared" si="133"/>
        <v xml:space="preserve"> </v>
      </c>
      <c r="BW237" s="120" t="str">
        <f t="shared" si="134"/>
        <v xml:space="preserve">  </v>
      </c>
      <c r="BY237" s="74" t="str">
        <f t="shared" si="135"/>
        <v xml:space="preserve"> </v>
      </c>
      <c r="BZ237" s="120" t="str">
        <f t="shared" si="136"/>
        <v xml:space="preserve"> </v>
      </c>
      <c r="CA237" s="120" t="str">
        <f t="shared" si="137"/>
        <v xml:space="preserve"> </v>
      </c>
      <c r="CC237" s="115" t="str">
        <f t="shared" si="138"/>
        <v xml:space="preserve"> </v>
      </c>
      <c r="CD237" s="120" t="str">
        <f t="shared" si="139"/>
        <v xml:space="preserve"> </v>
      </c>
      <c r="CE237" s="417" t="str">
        <f t="shared" si="140"/>
        <v xml:space="preserve"> </v>
      </c>
      <c r="CF237" s="115"/>
      <c r="CG237" s="115" t="str">
        <f t="shared" si="141"/>
        <v xml:space="preserve"> </v>
      </c>
      <c r="CH237" s="120" t="str">
        <f t="shared" si="142"/>
        <v xml:space="preserve"> </v>
      </c>
      <c r="CI237" s="417" t="str">
        <f t="shared" si="143"/>
        <v xml:space="preserve"> </v>
      </c>
      <c r="CJ237" s="115"/>
      <c r="CK237" s="115" t="str">
        <f t="shared" si="144"/>
        <v xml:space="preserve"> </v>
      </c>
      <c r="CL237" s="120" t="str">
        <f t="shared" si="145"/>
        <v xml:space="preserve"> </v>
      </c>
      <c r="CM237" s="417" t="str">
        <f t="shared" si="149"/>
        <v xml:space="preserve"> </v>
      </c>
      <c r="IS237" s="103">
        <v>27.5</v>
      </c>
    </row>
    <row r="238" spans="2:253" s="74" customFormat="1" ht="17.100000000000001" hidden="1" customHeight="1" x14ac:dyDescent="0.25">
      <c r="B238" s="504">
        <f>IF(AND('KB Duct Parts'!BF$15=1,'KB Duct Elbows'!J10&gt;0,'KB Duct Parts'!$BL$14=1),'KB Duct Elbows'!J10,0)</f>
        <v>0</v>
      </c>
      <c r="C238" s="525">
        <v>12306.6</v>
      </c>
      <c r="D238" s="526">
        <f t="shared" si="114"/>
        <v>12306.6</v>
      </c>
      <c r="E238" s="504" t="s">
        <v>863</v>
      </c>
      <c r="F238" s="508" t="str">
        <f t="shared" si="121"/>
        <v xml:space="preserve"> </v>
      </c>
      <c r="G238" s="509" t="s">
        <v>107</v>
      </c>
      <c r="H238" s="504" t="s">
        <v>923</v>
      </c>
      <c r="I238" s="1035"/>
      <c r="J238" s="1036"/>
      <c r="K238" s="516" t="s">
        <v>881</v>
      </c>
      <c r="L238" s="521">
        <v>22</v>
      </c>
      <c r="M238" s="517" t="str">
        <f t="shared" si="147"/>
        <v>Y</v>
      </c>
      <c r="N238" s="514">
        <f t="shared" si="122"/>
        <v>58.9</v>
      </c>
      <c r="O238" s="518">
        <f t="shared" si="115"/>
        <v>0</v>
      </c>
      <c r="P238" s="680">
        <f>'KB Duct Parts'!$AE$3</f>
        <v>0</v>
      </c>
      <c r="Q238" s="681">
        <f t="shared" si="123"/>
        <v>0</v>
      </c>
      <c r="R238" s="682">
        <f t="shared" si="124"/>
        <v>0</v>
      </c>
      <c r="S238" s="716">
        <f t="shared" si="125"/>
        <v>0.35</v>
      </c>
      <c r="T238" s="679">
        <f t="shared" si="126"/>
        <v>0</v>
      </c>
      <c r="U238" s="679">
        <f t="shared" si="127"/>
        <v>0</v>
      </c>
      <c r="Y238" s="120"/>
      <c r="AE238" s="75"/>
      <c r="AF238" s="370">
        <v>22</v>
      </c>
      <c r="AG238" s="374"/>
      <c r="AH238" s="378"/>
      <c r="AI238" s="381"/>
      <c r="AJ238" s="386"/>
      <c r="AK238" s="391"/>
      <c r="AL238" s="386"/>
      <c r="AM238" s="363">
        <f t="shared" si="112"/>
        <v>1</v>
      </c>
      <c r="AN238" s="578">
        <v>58.9</v>
      </c>
      <c r="AO238" s="120">
        <f t="shared" si="128"/>
        <v>0</v>
      </c>
      <c r="AP238" s="120">
        <f t="shared" si="116"/>
        <v>0</v>
      </c>
      <c r="AQ238" s="120">
        <f t="shared" si="117"/>
        <v>0</v>
      </c>
      <c r="AR238" s="120">
        <f t="shared" si="118"/>
        <v>0</v>
      </c>
      <c r="AS238" s="120">
        <f t="shared" si="119"/>
        <v>0</v>
      </c>
      <c r="AT238" s="120">
        <f t="shared" si="120"/>
        <v>0</v>
      </c>
      <c r="AU238" s="74" t="s">
        <v>717</v>
      </c>
      <c r="AV238" s="115"/>
      <c r="AW238" s="395"/>
      <c r="AX238" s="571">
        <v>0</v>
      </c>
      <c r="AY238" s="572">
        <v>0</v>
      </c>
      <c r="AZ238" s="572">
        <v>0</v>
      </c>
      <c r="BA238" s="572">
        <v>0</v>
      </c>
      <c r="BB238" s="573">
        <v>0</v>
      </c>
      <c r="BC238" s="395">
        <v>0</v>
      </c>
      <c r="BD238" s="115"/>
      <c r="BE238" s="115"/>
      <c r="BF238" s="115"/>
      <c r="BG238" s="115"/>
      <c r="BH238" s="115"/>
      <c r="BI238" s="115"/>
      <c r="BJ238" s="115"/>
      <c r="BK238" s="115"/>
      <c r="BQ238" s="74" t="str">
        <f t="shared" si="129"/>
        <v xml:space="preserve"> </v>
      </c>
      <c r="BR238" s="120" t="str">
        <f t="shared" si="130"/>
        <v xml:space="preserve"> </v>
      </c>
      <c r="BS238" s="120" t="str">
        <f t="shared" si="131"/>
        <v xml:space="preserve"> </v>
      </c>
      <c r="BU238" s="74" t="str">
        <f t="shared" si="132"/>
        <v xml:space="preserve"> </v>
      </c>
      <c r="BV238" s="120" t="str">
        <f t="shared" si="133"/>
        <v xml:space="preserve"> </v>
      </c>
      <c r="BW238" s="120" t="str">
        <f t="shared" si="134"/>
        <v xml:space="preserve">  </v>
      </c>
      <c r="BY238" s="74" t="str">
        <f t="shared" si="135"/>
        <v xml:space="preserve"> </v>
      </c>
      <c r="BZ238" s="120" t="str">
        <f t="shared" si="136"/>
        <v xml:space="preserve"> </v>
      </c>
      <c r="CA238" s="120" t="str">
        <f t="shared" si="137"/>
        <v xml:space="preserve"> </v>
      </c>
      <c r="CC238" s="115" t="str">
        <f t="shared" si="138"/>
        <v xml:space="preserve"> </v>
      </c>
      <c r="CD238" s="120" t="str">
        <f t="shared" si="139"/>
        <v xml:space="preserve"> </v>
      </c>
      <c r="CE238" s="417" t="str">
        <f t="shared" si="140"/>
        <v xml:space="preserve"> </v>
      </c>
      <c r="CF238" s="115"/>
      <c r="CG238" s="115" t="str">
        <f t="shared" si="141"/>
        <v xml:space="preserve"> </v>
      </c>
      <c r="CH238" s="120" t="str">
        <f t="shared" si="142"/>
        <v xml:space="preserve"> </v>
      </c>
      <c r="CI238" s="417" t="str">
        <f t="shared" si="143"/>
        <v xml:space="preserve"> </v>
      </c>
      <c r="CJ238" s="115"/>
      <c r="CK238" s="115" t="str">
        <f t="shared" si="144"/>
        <v xml:space="preserve"> </v>
      </c>
      <c r="CL238" s="120" t="str">
        <f t="shared" si="145"/>
        <v xml:space="preserve"> </v>
      </c>
      <c r="CM238" s="417" t="str">
        <f t="shared" si="149"/>
        <v xml:space="preserve"> </v>
      </c>
      <c r="IS238" s="103">
        <v>31</v>
      </c>
    </row>
    <row r="239" spans="2:253" s="74" customFormat="1" ht="17.100000000000001" hidden="1" customHeight="1" x14ac:dyDescent="0.25">
      <c r="B239" s="504">
        <f>IF(AND('KB Duct Parts'!BF$15=1,'KB Duct Elbows'!J11&gt;0,'KB Duct Parts'!$BL$14=1),'KB Duct Elbows'!J11,0)</f>
        <v>0</v>
      </c>
      <c r="C239" s="525">
        <v>12307.6</v>
      </c>
      <c r="D239" s="526">
        <f t="shared" si="114"/>
        <v>12307.6</v>
      </c>
      <c r="E239" s="504" t="s">
        <v>864</v>
      </c>
      <c r="F239" s="508" t="str">
        <f t="shared" si="121"/>
        <v xml:space="preserve"> </v>
      </c>
      <c r="G239" s="509" t="s">
        <v>107</v>
      </c>
      <c r="H239" s="504" t="s">
        <v>923</v>
      </c>
      <c r="I239" s="1035"/>
      <c r="J239" s="1036"/>
      <c r="K239" s="516" t="s">
        <v>881</v>
      </c>
      <c r="L239" s="521">
        <v>22</v>
      </c>
      <c r="M239" s="517" t="str">
        <f t="shared" si="147"/>
        <v>Y</v>
      </c>
      <c r="N239" s="514">
        <f t="shared" si="122"/>
        <v>62.3</v>
      </c>
      <c r="O239" s="518">
        <f t="shared" si="115"/>
        <v>0</v>
      </c>
      <c r="P239" s="680">
        <f>'KB Duct Parts'!$AE$3</f>
        <v>0</v>
      </c>
      <c r="Q239" s="681">
        <f t="shared" si="123"/>
        <v>0</v>
      </c>
      <c r="R239" s="682">
        <f t="shared" si="124"/>
        <v>0</v>
      </c>
      <c r="S239" s="716">
        <f t="shared" si="125"/>
        <v>0.35</v>
      </c>
      <c r="T239" s="679">
        <f t="shared" si="126"/>
        <v>0</v>
      </c>
      <c r="U239" s="679">
        <f t="shared" si="127"/>
        <v>0</v>
      </c>
      <c r="Y239" s="120"/>
      <c r="AE239" s="75"/>
      <c r="AF239" s="370">
        <v>22</v>
      </c>
      <c r="AG239" s="374"/>
      <c r="AH239" s="378"/>
      <c r="AI239" s="381"/>
      <c r="AJ239" s="386"/>
      <c r="AK239" s="391"/>
      <c r="AL239" s="386"/>
      <c r="AM239" s="363">
        <f t="shared" si="112"/>
        <v>1</v>
      </c>
      <c r="AN239" s="578">
        <v>62.3</v>
      </c>
      <c r="AO239" s="120">
        <f t="shared" si="128"/>
        <v>0</v>
      </c>
      <c r="AP239" s="120">
        <f t="shared" si="116"/>
        <v>0</v>
      </c>
      <c r="AQ239" s="120">
        <f t="shared" si="117"/>
        <v>0</v>
      </c>
      <c r="AR239" s="120">
        <f t="shared" si="118"/>
        <v>0</v>
      </c>
      <c r="AS239" s="120">
        <f t="shared" si="119"/>
        <v>0</v>
      </c>
      <c r="AT239" s="120">
        <f t="shared" si="120"/>
        <v>0</v>
      </c>
      <c r="AU239" s="74" t="s">
        <v>717</v>
      </c>
      <c r="AV239" s="115"/>
      <c r="AW239" s="395"/>
      <c r="AX239" s="571">
        <v>0</v>
      </c>
      <c r="AY239" s="572">
        <v>0</v>
      </c>
      <c r="AZ239" s="572">
        <v>0</v>
      </c>
      <c r="BA239" s="572">
        <v>0</v>
      </c>
      <c r="BB239" s="573">
        <v>0</v>
      </c>
      <c r="BC239" s="395">
        <v>0</v>
      </c>
      <c r="BD239" s="115"/>
      <c r="BE239" s="115"/>
      <c r="BF239" s="115"/>
      <c r="BG239" s="115"/>
      <c r="BH239" s="115"/>
      <c r="BI239" s="115"/>
      <c r="BJ239" s="115"/>
      <c r="BK239" s="115"/>
      <c r="BQ239" s="74" t="str">
        <f t="shared" si="129"/>
        <v xml:space="preserve"> </v>
      </c>
      <c r="BR239" s="120" t="str">
        <f t="shared" si="130"/>
        <v xml:space="preserve"> </v>
      </c>
      <c r="BS239" s="120" t="str">
        <f t="shared" si="131"/>
        <v xml:space="preserve"> </v>
      </c>
      <c r="BU239" s="74" t="str">
        <f t="shared" si="132"/>
        <v xml:space="preserve"> </v>
      </c>
      <c r="BV239" s="120" t="str">
        <f t="shared" si="133"/>
        <v xml:space="preserve"> </v>
      </c>
      <c r="BW239" s="120" t="str">
        <f t="shared" si="134"/>
        <v xml:space="preserve">  </v>
      </c>
      <c r="BY239" s="74" t="str">
        <f t="shared" si="135"/>
        <v xml:space="preserve"> </v>
      </c>
      <c r="BZ239" s="120" t="str">
        <f t="shared" si="136"/>
        <v xml:space="preserve"> </v>
      </c>
      <c r="CA239" s="120" t="str">
        <f t="shared" si="137"/>
        <v xml:space="preserve"> </v>
      </c>
      <c r="CC239" s="115" t="str">
        <f t="shared" si="138"/>
        <v xml:space="preserve"> </v>
      </c>
      <c r="CD239" s="120" t="str">
        <f t="shared" si="139"/>
        <v xml:space="preserve"> </v>
      </c>
      <c r="CE239" s="417" t="str">
        <f t="shared" si="140"/>
        <v xml:space="preserve"> </v>
      </c>
      <c r="CF239" s="115"/>
      <c r="CG239" s="115" t="str">
        <f t="shared" si="141"/>
        <v xml:space="preserve"> </v>
      </c>
      <c r="CH239" s="120" t="str">
        <f t="shared" si="142"/>
        <v xml:space="preserve"> </v>
      </c>
      <c r="CI239" s="417" t="str">
        <f t="shared" si="143"/>
        <v xml:space="preserve"> </v>
      </c>
      <c r="CJ239" s="115"/>
      <c r="CK239" s="115" t="str">
        <f t="shared" si="144"/>
        <v xml:space="preserve"> </v>
      </c>
      <c r="CL239" s="120" t="str">
        <f t="shared" si="145"/>
        <v xml:space="preserve"> </v>
      </c>
      <c r="CM239" s="417" t="str">
        <f t="shared" si="149"/>
        <v xml:space="preserve"> </v>
      </c>
      <c r="IS239" s="103">
        <v>31</v>
      </c>
    </row>
    <row r="240" spans="2:253" s="74" customFormat="1" ht="17.100000000000001" hidden="1" customHeight="1" x14ac:dyDescent="0.25">
      <c r="B240" s="504">
        <f>IF(AND('KB Duct Parts'!BF$15=1,'KB Duct Elbows'!J12&gt;0,'KB Duct Parts'!$BL$14=1),'KB Duct Elbows'!J12,0)</f>
        <v>0</v>
      </c>
      <c r="C240" s="525">
        <v>12308.6</v>
      </c>
      <c r="D240" s="526">
        <f t="shared" si="114"/>
        <v>12308.6</v>
      </c>
      <c r="E240" s="504" t="s">
        <v>865</v>
      </c>
      <c r="F240" s="508" t="str">
        <f t="shared" si="121"/>
        <v xml:space="preserve"> </v>
      </c>
      <c r="G240" s="509" t="s">
        <v>107</v>
      </c>
      <c r="H240" s="504" t="s">
        <v>923</v>
      </c>
      <c r="I240" s="1035"/>
      <c r="J240" s="1036"/>
      <c r="K240" s="516" t="s">
        <v>881</v>
      </c>
      <c r="L240" s="521">
        <v>22</v>
      </c>
      <c r="M240" s="517" t="str">
        <f t="shared" si="147"/>
        <v>Y</v>
      </c>
      <c r="N240" s="514">
        <f t="shared" si="122"/>
        <v>68.3</v>
      </c>
      <c r="O240" s="518">
        <f t="shared" si="115"/>
        <v>0</v>
      </c>
      <c r="P240" s="680">
        <f>'KB Duct Parts'!$AE$3</f>
        <v>0</v>
      </c>
      <c r="Q240" s="681">
        <f t="shared" si="123"/>
        <v>0</v>
      </c>
      <c r="R240" s="682">
        <f t="shared" si="124"/>
        <v>0</v>
      </c>
      <c r="S240" s="716">
        <f t="shared" si="125"/>
        <v>0.35</v>
      </c>
      <c r="T240" s="679">
        <f t="shared" si="126"/>
        <v>0</v>
      </c>
      <c r="U240" s="679">
        <f t="shared" si="127"/>
        <v>0</v>
      </c>
      <c r="Y240" s="120"/>
      <c r="AE240" s="75"/>
      <c r="AF240" s="370">
        <v>22</v>
      </c>
      <c r="AG240" s="374"/>
      <c r="AH240" s="378"/>
      <c r="AI240" s="381"/>
      <c r="AJ240" s="386"/>
      <c r="AK240" s="391"/>
      <c r="AL240" s="386"/>
      <c r="AM240" s="363">
        <f t="shared" si="112"/>
        <v>1</v>
      </c>
      <c r="AN240" s="578">
        <v>68.3</v>
      </c>
      <c r="AO240" s="120">
        <f t="shared" si="128"/>
        <v>0</v>
      </c>
      <c r="AP240" s="120">
        <f t="shared" si="116"/>
        <v>0</v>
      </c>
      <c r="AQ240" s="120">
        <f t="shared" si="117"/>
        <v>0</v>
      </c>
      <c r="AR240" s="120">
        <f t="shared" si="118"/>
        <v>0</v>
      </c>
      <c r="AS240" s="120">
        <f t="shared" si="119"/>
        <v>0</v>
      </c>
      <c r="AT240" s="120">
        <f t="shared" si="120"/>
        <v>0</v>
      </c>
      <c r="AU240" s="74" t="s">
        <v>717</v>
      </c>
      <c r="AV240" s="115"/>
      <c r="AW240" s="395"/>
      <c r="AX240" s="571">
        <v>0</v>
      </c>
      <c r="AY240" s="572">
        <v>0</v>
      </c>
      <c r="AZ240" s="572">
        <v>0</v>
      </c>
      <c r="BA240" s="572">
        <v>0</v>
      </c>
      <c r="BB240" s="573">
        <v>0</v>
      </c>
      <c r="BC240" s="395">
        <v>0</v>
      </c>
      <c r="BD240" s="115"/>
      <c r="BE240" s="115"/>
      <c r="BF240" s="115"/>
      <c r="BG240" s="115"/>
      <c r="BH240" s="115"/>
      <c r="BI240" s="115"/>
      <c r="BJ240" s="115"/>
      <c r="BK240" s="115"/>
      <c r="BQ240" s="74" t="str">
        <f t="shared" si="129"/>
        <v xml:space="preserve"> </v>
      </c>
      <c r="BR240" s="120" t="str">
        <f t="shared" si="130"/>
        <v xml:space="preserve"> </v>
      </c>
      <c r="BS240" s="120" t="str">
        <f t="shared" si="131"/>
        <v xml:space="preserve"> </v>
      </c>
      <c r="BU240" s="74" t="str">
        <f t="shared" si="132"/>
        <v xml:space="preserve"> </v>
      </c>
      <c r="BV240" s="120" t="str">
        <f t="shared" si="133"/>
        <v xml:space="preserve"> </v>
      </c>
      <c r="BW240" s="120" t="str">
        <f t="shared" si="134"/>
        <v xml:space="preserve">  </v>
      </c>
      <c r="BY240" s="74" t="str">
        <f t="shared" si="135"/>
        <v xml:space="preserve"> </v>
      </c>
      <c r="BZ240" s="120" t="str">
        <f t="shared" si="136"/>
        <v xml:space="preserve"> </v>
      </c>
      <c r="CA240" s="120" t="str">
        <f t="shared" si="137"/>
        <v xml:space="preserve"> </v>
      </c>
      <c r="CC240" s="115" t="str">
        <f t="shared" si="138"/>
        <v xml:space="preserve"> </v>
      </c>
      <c r="CD240" s="120" t="str">
        <f t="shared" si="139"/>
        <v xml:space="preserve"> </v>
      </c>
      <c r="CE240" s="417" t="str">
        <f t="shared" si="140"/>
        <v xml:space="preserve"> </v>
      </c>
      <c r="CF240" s="115"/>
      <c r="CG240" s="115" t="str">
        <f t="shared" si="141"/>
        <v xml:space="preserve"> </v>
      </c>
      <c r="CH240" s="120" t="str">
        <f t="shared" si="142"/>
        <v xml:space="preserve"> </v>
      </c>
      <c r="CI240" s="417" t="str">
        <f t="shared" si="143"/>
        <v xml:space="preserve"> </v>
      </c>
      <c r="CJ240" s="115"/>
      <c r="CK240" s="115" t="str">
        <f t="shared" si="144"/>
        <v xml:space="preserve"> </v>
      </c>
      <c r="CL240" s="120" t="str">
        <f t="shared" si="145"/>
        <v xml:space="preserve"> </v>
      </c>
      <c r="CM240" s="417" t="str">
        <f t="shared" si="149"/>
        <v xml:space="preserve"> </v>
      </c>
      <c r="IS240" s="103">
        <v>31</v>
      </c>
    </row>
    <row r="241" spans="2:253" s="74" customFormat="1" ht="17.100000000000001" hidden="1" customHeight="1" x14ac:dyDescent="0.25">
      <c r="B241" s="504">
        <f>IF(AND('KB Duct Parts'!BF$15=1,'KB Duct Elbows'!J13&gt;0,'KB Duct Parts'!$BL$14=1),'KB Duct Elbows'!J13,0)</f>
        <v>0</v>
      </c>
      <c r="C241" s="525">
        <v>12309.6</v>
      </c>
      <c r="D241" s="526">
        <f t="shared" si="114"/>
        <v>12309.6</v>
      </c>
      <c r="E241" s="504" t="s">
        <v>866</v>
      </c>
      <c r="F241" s="508" t="str">
        <f t="shared" si="121"/>
        <v xml:space="preserve"> </v>
      </c>
      <c r="G241" s="509" t="s">
        <v>107</v>
      </c>
      <c r="H241" s="504" t="s">
        <v>923</v>
      </c>
      <c r="I241" s="1035"/>
      <c r="J241" s="1036"/>
      <c r="K241" s="516" t="s">
        <v>881</v>
      </c>
      <c r="L241" s="521">
        <v>22</v>
      </c>
      <c r="M241" s="517" t="str">
        <f t="shared" si="147"/>
        <v>Y</v>
      </c>
      <c r="N241" s="514">
        <f t="shared" si="122"/>
        <v>77.900000000000006</v>
      </c>
      <c r="O241" s="518">
        <f t="shared" si="115"/>
        <v>0</v>
      </c>
      <c r="P241" s="680">
        <f>'KB Duct Parts'!$AE$3</f>
        <v>0</v>
      </c>
      <c r="Q241" s="681">
        <f t="shared" si="123"/>
        <v>0</v>
      </c>
      <c r="R241" s="682">
        <f t="shared" si="124"/>
        <v>0</v>
      </c>
      <c r="S241" s="716">
        <f t="shared" si="125"/>
        <v>0.35</v>
      </c>
      <c r="T241" s="679">
        <f t="shared" si="126"/>
        <v>0</v>
      </c>
      <c r="U241" s="679">
        <f t="shared" si="127"/>
        <v>0</v>
      </c>
      <c r="Y241" s="120"/>
      <c r="AE241" s="75"/>
      <c r="AF241" s="370">
        <v>22</v>
      </c>
      <c r="AG241" s="374"/>
      <c r="AH241" s="378"/>
      <c r="AI241" s="381"/>
      <c r="AJ241" s="386"/>
      <c r="AK241" s="391"/>
      <c r="AL241" s="386"/>
      <c r="AM241" s="363">
        <f t="shared" si="112"/>
        <v>1</v>
      </c>
      <c r="AN241" s="578">
        <v>77.900000000000006</v>
      </c>
      <c r="AO241" s="120">
        <f t="shared" si="128"/>
        <v>0</v>
      </c>
      <c r="AP241" s="120">
        <f t="shared" si="116"/>
        <v>0</v>
      </c>
      <c r="AQ241" s="120">
        <f t="shared" si="117"/>
        <v>0</v>
      </c>
      <c r="AR241" s="120">
        <f t="shared" si="118"/>
        <v>0</v>
      </c>
      <c r="AS241" s="120">
        <f t="shared" si="119"/>
        <v>0</v>
      </c>
      <c r="AT241" s="120">
        <f t="shared" si="120"/>
        <v>0</v>
      </c>
      <c r="AU241" s="74" t="s">
        <v>717</v>
      </c>
      <c r="AV241" s="115"/>
      <c r="AW241" s="395"/>
      <c r="AX241" s="571">
        <v>0</v>
      </c>
      <c r="AY241" s="572">
        <v>0</v>
      </c>
      <c r="AZ241" s="572">
        <v>0</v>
      </c>
      <c r="BA241" s="572">
        <v>0</v>
      </c>
      <c r="BB241" s="573">
        <v>0</v>
      </c>
      <c r="BC241" s="395">
        <v>0</v>
      </c>
      <c r="BD241" s="115"/>
      <c r="BE241" s="115"/>
      <c r="BF241" s="115"/>
      <c r="BG241" s="115"/>
      <c r="BH241" s="115"/>
      <c r="BI241" s="115"/>
      <c r="BJ241" s="115"/>
      <c r="BK241" s="115"/>
      <c r="BQ241" s="74" t="str">
        <f t="shared" si="129"/>
        <v xml:space="preserve"> </v>
      </c>
      <c r="BR241" s="120" t="str">
        <f t="shared" si="130"/>
        <v xml:space="preserve"> </v>
      </c>
      <c r="BS241" s="120" t="str">
        <f t="shared" si="131"/>
        <v xml:space="preserve"> </v>
      </c>
      <c r="BU241" s="74" t="str">
        <f t="shared" si="132"/>
        <v xml:space="preserve"> </v>
      </c>
      <c r="BV241" s="120" t="str">
        <f t="shared" si="133"/>
        <v xml:space="preserve"> </v>
      </c>
      <c r="BW241" s="120" t="str">
        <f t="shared" si="134"/>
        <v xml:space="preserve">  </v>
      </c>
      <c r="BY241" s="74" t="str">
        <f t="shared" si="135"/>
        <v xml:space="preserve"> </v>
      </c>
      <c r="BZ241" s="120" t="str">
        <f t="shared" si="136"/>
        <v xml:space="preserve"> </v>
      </c>
      <c r="CA241" s="120" t="str">
        <f t="shared" si="137"/>
        <v xml:space="preserve"> </v>
      </c>
      <c r="CC241" s="115" t="str">
        <f t="shared" si="138"/>
        <v xml:space="preserve"> </v>
      </c>
      <c r="CD241" s="120" t="str">
        <f t="shared" si="139"/>
        <v xml:space="preserve"> </v>
      </c>
      <c r="CE241" s="417" t="str">
        <f t="shared" si="140"/>
        <v xml:space="preserve"> </v>
      </c>
      <c r="CF241" s="115"/>
      <c r="CG241" s="115" t="str">
        <f t="shared" si="141"/>
        <v xml:space="preserve"> </v>
      </c>
      <c r="CH241" s="120" t="str">
        <f t="shared" si="142"/>
        <v xml:space="preserve"> </v>
      </c>
      <c r="CI241" s="417" t="str">
        <f t="shared" si="143"/>
        <v xml:space="preserve"> </v>
      </c>
      <c r="CJ241" s="115"/>
      <c r="CK241" s="115" t="str">
        <f t="shared" si="144"/>
        <v xml:space="preserve"> </v>
      </c>
      <c r="CL241" s="120" t="str">
        <f t="shared" si="145"/>
        <v xml:space="preserve"> </v>
      </c>
      <c r="CM241" s="417" t="str">
        <f t="shared" si="149"/>
        <v xml:space="preserve"> </v>
      </c>
      <c r="IS241" s="103">
        <v>31</v>
      </c>
    </row>
    <row r="242" spans="2:253" s="74" customFormat="1" ht="17.100000000000001" hidden="1" customHeight="1" x14ac:dyDescent="0.25">
      <c r="B242" s="504">
        <f>IF(AND('KB Duct Parts'!BF$15=1,'KB Duct Elbows'!J14&gt;0,'KB Duct Parts'!$BL$14=1),'KB Duct Elbows'!J14,0)</f>
        <v>0</v>
      </c>
      <c r="C242" s="525">
        <v>123010.6</v>
      </c>
      <c r="D242" s="526">
        <f t="shared" si="114"/>
        <v>123010.6</v>
      </c>
      <c r="E242" s="504" t="s">
        <v>867</v>
      </c>
      <c r="F242" s="508" t="str">
        <f t="shared" si="121"/>
        <v xml:space="preserve"> </v>
      </c>
      <c r="G242" s="509" t="s">
        <v>107</v>
      </c>
      <c r="H242" s="504" t="s">
        <v>923</v>
      </c>
      <c r="I242" s="1035"/>
      <c r="J242" s="1036"/>
      <c r="K242" s="516" t="s">
        <v>881</v>
      </c>
      <c r="L242" s="521">
        <v>22</v>
      </c>
      <c r="M242" s="517" t="str">
        <f t="shared" si="147"/>
        <v>Y</v>
      </c>
      <c r="N242" s="514">
        <f t="shared" si="122"/>
        <v>86.7</v>
      </c>
      <c r="O242" s="518">
        <f t="shared" si="115"/>
        <v>0</v>
      </c>
      <c r="P242" s="680">
        <f>'KB Duct Parts'!$AE$3</f>
        <v>0</v>
      </c>
      <c r="Q242" s="681">
        <f t="shared" si="123"/>
        <v>0</v>
      </c>
      <c r="R242" s="682">
        <f t="shared" si="124"/>
        <v>0</v>
      </c>
      <c r="S242" s="716">
        <f t="shared" si="125"/>
        <v>0.35</v>
      </c>
      <c r="T242" s="679">
        <f t="shared" si="126"/>
        <v>0</v>
      </c>
      <c r="U242" s="679">
        <f t="shared" si="127"/>
        <v>0</v>
      </c>
      <c r="Y242" s="120"/>
      <c r="AE242" s="75"/>
      <c r="AF242" s="370">
        <v>22</v>
      </c>
      <c r="AG242" s="374"/>
      <c r="AH242" s="378"/>
      <c r="AI242" s="381"/>
      <c r="AJ242" s="386"/>
      <c r="AK242" s="391"/>
      <c r="AL242" s="386"/>
      <c r="AM242" s="363">
        <f t="shared" si="112"/>
        <v>1</v>
      </c>
      <c r="AN242" s="578">
        <v>86.7</v>
      </c>
      <c r="AO242" s="120">
        <f t="shared" si="128"/>
        <v>0</v>
      </c>
      <c r="AP242" s="120">
        <f t="shared" si="116"/>
        <v>0</v>
      </c>
      <c r="AQ242" s="120">
        <f t="shared" si="117"/>
        <v>0</v>
      </c>
      <c r="AR242" s="120">
        <f t="shared" si="118"/>
        <v>0</v>
      </c>
      <c r="AS242" s="120">
        <f t="shared" si="119"/>
        <v>0</v>
      </c>
      <c r="AT242" s="120">
        <f t="shared" si="120"/>
        <v>0</v>
      </c>
      <c r="AU242" s="74" t="s">
        <v>717</v>
      </c>
      <c r="AV242" s="115"/>
      <c r="AW242" s="395"/>
      <c r="AX242" s="571">
        <v>0</v>
      </c>
      <c r="AY242" s="572">
        <v>0</v>
      </c>
      <c r="AZ242" s="572">
        <v>0</v>
      </c>
      <c r="BA242" s="572">
        <v>0</v>
      </c>
      <c r="BB242" s="573">
        <v>0</v>
      </c>
      <c r="BC242" s="395">
        <v>0</v>
      </c>
      <c r="BD242" s="115"/>
      <c r="BE242" s="115"/>
      <c r="BF242" s="115"/>
      <c r="BG242" s="115"/>
      <c r="BH242" s="115"/>
      <c r="BI242" s="115"/>
      <c r="BJ242" s="115"/>
      <c r="BK242" s="115"/>
      <c r="BQ242" s="74" t="str">
        <f t="shared" si="129"/>
        <v xml:space="preserve"> </v>
      </c>
      <c r="BR242" s="120" t="str">
        <f t="shared" si="130"/>
        <v xml:space="preserve"> </v>
      </c>
      <c r="BS242" s="120" t="str">
        <f t="shared" si="131"/>
        <v xml:space="preserve"> </v>
      </c>
      <c r="BU242" s="74" t="str">
        <f t="shared" si="132"/>
        <v xml:space="preserve"> </v>
      </c>
      <c r="BV242" s="120" t="str">
        <f t="shared" si="133"/>
        <v xml:space="preserve"> </v>
      </c>
      <c r="BW242" s="120" t="str">
        <f t="shared" si="134"/>
        <v xml:space="preserve">  </v>
      </c>
      <c r="BY242" s="74" t="str">
        <f t="shared" si="135"/>
        <v xml:space="preserve"> </v>
      </c>
      <c r="BZ242" s="120" t="str">
        <f t="shared" si="136"/>
        <v xml:space="preserve"> </v>
      </c>
      <c r="CA242" s="120" t="str">
        <f t="shared" si="137"/>
        <v xml:space="preserve"> </v>
      </c>
      <c r="CC242" s="115" t="str">
        <f t="shared" si="138"/>
        <v xml:space="preserve"> </v>
      </c>
      <c r="CD242" s="120" t="str">
        <f t="shared" si="139"/>
        <v xml:space="preserve"> </v>
      </c>
      <c r="CE242" s="417" t="str">
        <f t="shared" si="140"/>
        <v xml:space="preserve"> </v>
      </c>
      <c r="CF242" s="115"/>
      <c r="CG242" s="115" t="str">
        <f t="shared" si="141"/>
        <v xml:space="preserve"> </v>
      </c>
      <c r="CH242" s="120" t="str">
        <f t="shared" si="142"/>
        <v xml:space="preserve"> </v>
      </c>
      <c r="CI242" s="417" t="str">
        <f t="shared" si="143"/>
        <v xml:space="preserve"> </v>
      </c>
      <c r="CJ242" s="115"/>
      <c r="CK242" s="115" t="str">
        <f t="shared" si="144"/>
        <v xml:space="preserve"> </v>
      </c>
      <c r="CL242" s="120" t="str">
        <f t="shared" si="145"/>
        <v xml:space="preserve"> </v>
      </c>
      <c r="CM242" s="417" t="str">
        <f t="shared" si="149"/>
        <v xml:space="preserve"> </v>
      </c>
      <c r="IS242" s="103">
        <v>31</v>
      </c>
    </row>
    <row r="243" spans="2:253" s="74" customFormat="1" ht="17.100000000000001" hidden="1" customHeight="1" x14ac:dyDescent="0.25">
      <c r="B243" s="504">
        <f>IF(AND('KB Duct Parts'!BF$15=1,'KB Duct Elbows'!J16&gt;0,'KB Duct Parts'!$BL$14=1),'KB Duct Elbows'!J16,0)</f>
        <v>0</v>
      </c>
      <c r="C243" s="525">
        <v>123012.6</v>
      </c>
      <c r="D243" s="526">
        <f t="shared" si="114"/>
        <v>123012.6</v>
      </c>
      <c r="E243" s="504" t="s">
        <v>869</v>
      </c>
      <c r="F243" s="508" t="str">
        <f t="shared" si="121"/>
        <v xml:space="preserve"> </v>
      </c>
      <c r="G243" s="509" t="s">
        <v>107</v>
      </c>
      <c r="H243" s="504" t="s">
        <v>923</v>
      </c>
      <c r="I243" s="1035"/>
      <c r="J243" s="1036"/>
      <c r="K243" s="516" t="s">
        <v>881</v>
      </c>
      <c r="L243" s="521">
        <v>22</v>
      </c>
      <c r="M243" s="517" t="str">
        <f t="shared" si="147"/>
        <v>Y</v>
      </c>
      <c r="N243" s="514">
        <f t="shared" si="122"/>
        <v>99.2</v>
      </c>
      <c r="O243" s="518">
        <f t="shared" si="115"/>
        <v>0</v>
      </c>
      <c r="P243" s="680">
        <f>'KB Duct Parts'!$AE$3</f>
        <v>0</v>
      </c>
      <c r="Q243" s="681">
        <f t="shared" si="123"/>
        <v>0</v>
      </c>
      <c r="R243" s="682">
        <f t="shared" si="124"/>
        <v>0</v>
      </c>
      <c r="S243" s="716">
        <f t="shared" si="125"/>
        <v>0.35</v>
      </c>
      <c r="T243" s="679">
        <f t="shared" si="126"/>
        <v>0</v>
      </c>
      <c r="U243" s="679">
        <f t="shared" si="127"/>
        <v>0</v>
      </c>
      <c r="Y243" s="120"/>
      <c r="AE243" s="75"/>
      <c r="AF243" s="370">
        <v>22</v>
      </c>
      <c r="AG243" s="374"/>
      <c r="AH243" s="378"/>
      <c r="AI243" s="381"/>
      <c r="AJ243" s="386"/>
      <c r="AK243" s="391"/>
      <c r="AL243" s="386"/>
      <c r="AM243" s="363">
        <f t="shared" si="112"/>
        <v>1</v>
      </c>
      <c r="AN243" s="578">
        <v>99.2</v>
      </c>
      <c r="AO243" s="120">
        <f t="shared" si="128"/>
        <v>0</v>
      </c>
      <c r="AP243" s="120">
        <f t="shared" si="116"/>
        <v>0</v>
      </c>
      <c r="AQ243" s="120">
        <f t="shared" si="117"/>
        <v>0</v>
      </c>
      <c r="AR243" s="120">
        <f t="shared" si="118"/>
        <v>0</v>
      </c>
      <c r="AS243" s="120">
        <f t="shared" si="119"/>
        <v>0</v>
      </c>
      <c r="AT243" s="120">
        <f t="shared" si="120"/>
        <v>0</v>
      </c>
      <c r="AU243" s="74" t="s">
        <v>717</v>
      </c>
      <c r="AV243" s="115"/>
      <c r="AW243" s="395"/>
      <c r="AX243" s="571">
        <v>0</v>
      </c>
      <c r="AY243" s="572">
        <v>0</v>
      </c>
      <c r="AZ243" s="572">
        <v>0</v>
      </c>
      <c r="BA243" s="572">
        <v>0</v>
      </c>
      <c r="BB243" s="573">
        <v>0</v>
      </c>
      <c r="BC243" s="395">
        <v>0</v>
      </c>
      <c r="BD243" s="115"/>
      <c r="BE243" s="115"/>
      <c r="BF243" s="115"/>
      <c r="BG243" s="115"/>
      <c r="BH243" s="115"/>
      <c r="BI243" s="115"/>
      <c r="BJ243" s="115"/>
      <c r="BK243" s="115"/>
      <c r="BQ243" s="74" t="str">
        <f t="shared" si="129"/>
        <v xml:space="preserve"> </v>
      </c>
      <c r="BR243" s="120" t="str">
        <f t="shared" si="130"/>
        <v xml:space="preserve"> </v>
      </c>
      <c r="BS243" s="120" t="str">
        <f t="shared" si="131"/>
        <v xml:space="preserve"> </v>
      </c>
      <c r="BU243" s="74" t="str">
        <f t="shared" si="132"/>
        <v xml:space="preserve"> </v>
      </c>
      <c r="BV243" s="120" t="str">
        <f t="shared" si="133"/>
        <v xml:space="preserve"> </v>
      </c>
      <c r="BW243" s="120" t="str">
        <f t="shared" si="134"/>
        <v xml:space="preserve">  </v>
      </c>
      <c r="BY243" s="74" t="str">
        <f t="shared" si="135"/>
        <v xml:space="preserve"> </v>
      </c>
      <c r="BZ243" s="120" t="str">
        <f t="shared" si="136"/>
        <v xml:space="preserve"> </v>
      </c>
      <c r="CA243" s="120" t="str">
        <f t="shared" si="137"/>
        <v xml:space="preserve"> </v>
      </c>
      <c r="CC243" s="115" t="str">
        <f t="shared" si="138"/>
        <v xml:space="preserve"> </v>
      </c>
      <c r="CD243" s="120" t="str">
        <f t="shared" si="139"/>
        <v xml:space="preserve"> </v>
      </c>
      <c r="CE243" s="417" t="str">
        <f t="shared" si="140"/>
        <v xml:space="preserve"> </v>
      </c>
      <c r="CF243" s="115"/>
      <c r="CG243" s="115" t="str">
        <f t="shared" si="141"/>
        <v xml:space="preserve"> </v>
      </c>
      <c r="CH243" s="120" t="str">
        <f t="shared" si="142"/>
        <v xml:space="preserve"> </v>
      </c>
      <c r="CI243" s="417" t="str">
        <f t="shared" si="143"/>
        <v xml:space="preserve"> </v>
      </c>
      <c r="CJ243" s="115"/>
      <c r="CK243" s="115" t="str">
        <f t="shared" si="144"/>
        <v xml:space="preserve"> </v>
      </c>
      <c r="CL243" s="120" t="str">
        <f t="shared" si="145"/>
        <v xml:space="preserve"> </v>
      </c>
      <c r="CM243" s="417" t="str">
        <f t="shared" si="149"/>
        <v xml:space="preserve"> </v>
      </c>
      <c r="IS243" s="103">
        <v>31</v>
      </c>
    </row>
    <row r="244" spans="2:253" s="74" customFormat="1" ht="17.100000000000001" hidden="1" customHeight="1" x14ac:dyDescent="0.25">
      <c r="B244" s="504">
        <f>IF('KB Duct Parts'!$BL$14=1,'KB Duct Elbows'!O7,0)</f>
        <v>0</v>
      </c>
      <c r="C244" s="525">
        <v>12403.6</v>
      </c>
      <c r="D244" s="526">
        <f t="shared" si="114"/>
        <v>12403.6</v>
      </c>
      <c r="E244" s="504" t="s">
        <v>483</v>
      </c>
      <c r="F244" s="508" t="str">
        <f t="shared" si="121"/>
        <v xml:space="preserve"> </v>
      </c>
      <c r="G244" s="509" t="s">
        <v>666</v>
      </c>
      <c r="H244" s="504" t="s">
        <v>923</v>
      </c>
      <c r="I244" s="1035"/>
      <c r="J244" s="1036"/>
      <c r="K244" s="516" t="s">
        <v>881</v>
      </c>
      <c r="L244" s="521" t="s">
        <v>713</v>
      </c>
      <c r="M244" s="517" t="str">
        <f t="shared" si="147"/>
        <v>Y</v>
      </c>
      <c r="N244" s="514">
        <f t="shared" si="122"/>
        <v>60.5</v>
      </c>
      <c r="O244" s="518">
        <f t="shared" si="115"/>
        <v>0</v>
      </c>
      <c r="P244" s="680">
        <f>'KB Duct Parts'!$AE$3</f>
        <v>0</v>
      </c>
      <c r="Q244" s="681">
        <f t="shared" si="123"/>
        <v>0</v>
      </c>
      <c r="R244" s="682">
        <f t="shared" si="124"/>
        <v>0</v>
      </c>
      <c r="S244" s="716">
        <f t="shared" si="125"/>
        <v>0.35</v>
      </c>
      <c r="T244" s="679">
        <f t="shared" si="126"/>
        <v>0</v>
      </c>
      <c r="U244" s="679">
        <f t="shared" si="127"/>
        <v>0</v>
      </c>
      <c r="Y244" s="120"/>
      <c r="AE244" s="75"/>
      <c r="AF244" s="370" t="s">
        <v>713</v>
      </c>
      <c r="AG244" s="374" t="s">
        <v>7</v>
      </c>
      <c r="AH244" s="378"/>
      <c r="AI244" s="381"/>
      <c r="AJ244" s="386"/>
      <c r="AK244" s="391"/>
      <c r="AL244" s="386"/>
      <c r="AM244" s="363">
        <f t="shared" si="112"/>
        <v>1</v>
      </c>
      <c r="AN244" s="578">
        <v>60.5</v>
      </c>
      <c r="AO244" s="120">
        <f t="shared" si="128"/>
        <v>120.86797525309338</v>
      </c>
      <c r="AP244" s="120">
        <f t="shared" si="116"/>
        <v>0</v>
      </c>
      <c r="AQ244" s="120">
        <f t="shared" si="117"/>
        <v>0</v>
      </c>
      <c r="AR244" s="120">
        <f t="shared" si="118"/>
        <v>0</v>
      </c>
      <c r="AS244" s="120">
        <f t="shared" si="119"/>
        <v>0</v>
      </c>
      <c r="AT244" s="120">
        <f t="shared" si="120"/>
        <v>0</v>
      </c>
      <c r="AU244" s="74" t="s">
        <v>717</v>
      </c>
      <c r="AV244" s="115"/>
      <c r="AW244" s="395"/>
      <c r="AX244" s="571">
        <v>1.997817772778403</v>
      </c>
      <c r="AY244" s="572">
        <v>0</v>
      </c>
      <c r="AZ244" s="572">
        <v>0</v>
      </c>
      <c r="BA244" s="572">
        <v>0</v>
      </c>
      <c r="BB244" s="573">
        <v>0</v>
      </c>
      <c r="BC244" s="395">
        <v>0</v>
      </c>
      <c r="BD244" s="115"/>
      <c r="BE244" s="115"/>
      <c r="BF244" s="115"/>
      <c r="BG244" s="115"/>
      <c r="BH244" s="115"/>
      <c r="BI244" s="115"/>
      <c r="BJ244" s="115"/>
      <c r="BK244" s="115"/>
      <c r="BQ244" s="74" t="str">
        <f t="shared" si="129"/>
        <v>12403.6-(11T)</v>
      </c>
      <c r="BR244" s="120" t="str">
        <f t="shared" si="130"/>
        <v>60 deg Tubed-El- 1.5D</v>
      </c>
      <c r="BS244" s="120">
        <f t="shared" si="131"/>
        <v>120.86797525309338</v>
      </c>
      <c r="BU244" s="74" t="str">
        <f t="shared" si="132"/>
        <v xml:space="preserve"> </v>
      </c>
      <c r="BV244" s="120" t="str">
        <f t="shared" si="133"/>
        <v xml:space="preserve"> </v>
      </c>
      <c r="BW244" s="120" t="str">
        <f t="shared" si="134"/>
        <v xml:space="preserve">  </v>
      </c>
      <c r="BY244" s="74" t="str">
        <f t="shared" si="135"/>
        <v xml:space="preserve"> </v>
      </c>
      <c r="BZ244" s="120" t="str">
        <f t="shared" si="136"/>
        <v xml:space="preserve"> </v>
      </c>
      <c r="CA244" s="120" t="str">
        <f t="shared" si="137"/>
        <v xml:space="preserve"> </v>
      </c>
      <c r="CC244" s="115" t="str">
        <f t="shared" si="138"/>
        <v xml:space="preserve"> </v>
      </c>
      <c r="CD244" s="120" t="str">
        <f t="shared" si="139"/>
        <v xml:space="preserve"> </v>
      </c>
      <c r="CE244" s="417" t="str">
        <f t="shared" si="140"/>
        <v xml:space="preserve"> </v>
      </c>
      <c r="CF244" s="115"/>
      <c r="CG244" s="115" t="str">
        <f t="shared" si="141"/>
        <v xml:space="preserve"> </v>
      </c>
      <c r="CH244" s="120" t="str">
        <f t="shared" si="142"/>
        <v xml:space="preserve"> </v>
      </c>
      <c r="CI244" s="417" t="str">
        <f t="shared" si="143"/>
        <v xml:space="preserve"> </v>
      </c>
      <c r="CJ244" s="115"/>
      <c r="CK244" s="115" t="str">
        <f t="shared" si="144"/>
        <v xml:space="preserve"> </v>
      </c>
      <c r="CL244" s="120" t="str">
        <f t="shared" si="145"/>
        <v xml:space="preserve"> </v>
      </c>
      <c r="CM244" s="417" t="str">
        <f t="shared" si="149"/>
        <v xml:space="preserve"> </v>
      </c>
      <c r="IS244" s="103">
        <v>34.5</v>
      </c>
    </row>
    <row r="245" spans="2:253" s="74" customFormat="1" ht="17.100000000000001" hidden="1" customHeight="1" x14ac:dyDescent="0.25">
      <c r="B245" s="504">
        <f>IF('KB Duct Parts'!$BL$14=1,'KB Duct Elbows'!O8,0)</f>
        <v>0</v>
      </c>
      <c r="C245" s="525">
        <v>12404.6</v>
      </c>
      <c r="D245" s="526">
        <f t="shared" si="114"/>
        <v>12404.6</v>
      </c>
      <c r="E245" s="504" t="s">
        <v>861</v>
      </c>
      <c r="F245" s="508" t="str">
        <f t="shared" si="121"/>
        <v xml:space="preserve"> </v>
      </c>
      <c r="G245" s="509" t="s">
        <v>666</v>
      </c>
      <c r="H245" s="504" t="s">
        <v>923</v>
      </c>
      <c r="I245" s="1035"/>
      <c r="J245" s="1036"/>
      <c r="K245" s="516" t="s">
        <v>881</v>
      </c>
      <c r="L245" s="521" t="s">
        <v>713</v>
      </c>
      <c r="M245" s="517" t="str">
        <f t="shared" si="147"/>
        <v>Y</v>
      </c>
      <c r="N245" s="514">
        <f t="shared" si="122"/>
        <v>78.5</v>
      </c>
      <c r="O245" s="518">
        <f t="shared" si="115"/>
        <v>0</v>
      </c>
      <c r="P245" s="680">
        <f>'KB Duct Parts'!$AE$3</f>
        <v>0</v>
      </c>
      <c r="Q245" s="681">
        <f t="shared" si="123"/>
        <v>0</v>
      </c>
      <c r="R245" s="682">
        <f t="shared" si="124"/>
        <v>0</v>
      </c>
      <c r="S245" s="716">
        <f t="shared" si="125"/>
        <v>0.35</v>
      </c>
      <c r="T245" s="679">
        <f t="shared" si="126"/>
        <v>0</v>
      </c>
      <c r="U245" s="679">
        <f t="shared" si="127"/>
        <v>0</v>
      </c>
      <c r="Y245" s="120"/>
      <c r="AE245" s="75"/>
      <c r="AF245" s="370" t="s">
        <v>713</v>
      </c>
      <c r="AG245" s="374" t="s">
        <v>7</v>
      </c>
      <c r="AH245" s="378"/>
      <c r="AI245" s="381"/>
      <c r="AJ245" s="386"/>
      <c r="AK245" s="391"/>
      <c r="AL245" s="386"/>
      <c r="AM245" s="363">
        <f t="shared" si="112"/>
        <v>1</v>
      </c>
      <c r="AN245" s="578">
        <v>78.5</v>
      </c>
      <c r="AO245" s="120">
        <f t="shared" si="128"/>
        <v>147.92390476190479</v>
      </c>
      <c r="AP245" s="120">
        <f t="shared" si="116"/>
        <v>0</v>
      </c>
      <c r="AQ245" s="120">
        <f t="shared" si="117"/>
        <v>0</v>
      </c>
      <c r="AR245" s="120">
        <f t="shared" si="118"/>
        <v>0</v>
      </c>
      <c r="AS245" s="120">
        <f t="shared" si="119"/>
        <v>0</v>
      </c>
      <c r="AT245" s="120">
        <f t="shared" si="120"/>
        <v>0</v>
      </c>
      <c r="AU245" s="74" t="s">
        <v>717</v>
      </c>
      <c r="AV245" s="115"/>
      <c r="AW245" s="395"/>
      <c r="AX245" s="571">
        <v>1.8843809523809527</v>
      </c>
      <c r="AY245" s="572">
        <v>0</v>
      </c>
      <c r="AZ245" s="572">
        <v>0</v>
      </c>
      <c r="BA245" s="572">
        <v>0</v>
      </c>
      <c r="BB245" s="573">
        <v>0</v>
      </c>
      <c r="BC245" s="395">
        <v>0</v>
      </c>
      <c r="BD245" s="115"/>
      <c r="BE245" s="115"/>
      <c r="BF245" s="115"/>
      <c r="BG245" s="115"/>
      <c r="BH245" s="115"/>
      <c r="BI245" s="115"/>
      <c r="BJ245" s="115"/>
      <c r="BK245" s="115"/>
      <c r="BQ245" s="74" t="str">
        <f t="shared" si="129"/>
        <v>12404.6-(11T)</v>
      </c>
      <c r="BR245" s="120" t="str">
        <f t="shared" si="130"/>
        <v>60 deg Tubed-El- 1.5D</v>
      </c>
      <c r="BS245" s="120">
        <f t="shared" si="131"/>
        <v>147.92390476190479</v>
      </c>
      <c r="BU245" s="74" t="str">
        <f t="shared" si="132"/>
        <v xml:space="preserve"> </v>
      </c>
      <c r="BV245" s="120" t="str">
        <f t="shared" si="133"/>
        <v xml:space="preserve"> </v>
      </c>
      <c r="BW245" s="120" t="str">
        <f t="shared" si="134"/>
        <v xml:space="preserve">  </v>
      </c>
      <c r="BY245" s="74" t="str">
        <f t="shared" si="135"/>
        <v xml:space="preserve"> </v>
      </c>
      <c r="BZ245" s="120" t="str">
        <f t="shared" si="136"/>
        <v xml:space="preserve"> </v>
      </c>
      <c r="CA245" s="120" t="str">
        <f t="shared" si="137"/>
        <v xml:space="preserve"> </v>
      </c>
      <c r="CC245" s="115" t="str">
        <f t="shared" si="138"/>
        <v xml:space="preserve"> </v>
      </c>
      <c r="CD245" s="120" t="str">
        <f t="shared" si="139"/>
        <v xml:space="preserve"> </v>
      </c>
      <c r="CE245" s="417" t="str">
        <f t="shared" si="140"/>
        <v xml:space="preserve"> </v>
      </c>
      <c r="CF245" s="115"/>
      <c r="CG245" s="115" t="str">
        <f t="shared" si="141"/>
        <v xml:space="preserve"> </v>
      </c>
      <c r="CH245" s="120" t="str">
        <f t="shared" si="142"/>
        <v xml:space="preserve"> </v>
      </c>
      <c r="CI245" s="417" t="str">
        <f t="shared" si="143"/>
        <v xml:space="preserve"> </v>
      </c>
      <c r="CJ245" s="115"/>
      <c r="CK245" s="115" t="str">
        <f t="shared" si="144"/>
        <v xml:space="preserve"> </v>
      </c>
      <c r="CL245" s="120" t="str">
        <f t="shared" si="145"/>
        <v xml:space="preserve"> </v>
      </c>
      <c r="CM245" s="417" t="str">
        <f t="shared" si="149"/>
        <v xml:space="preserve"> </v>
      </c>
      <c r="IS245" s="103">
        <v>34.5</v>
      </c>
    </row>
    <row r="246" spans="2:253" s="74" customFormat="1" ht="17.100000000000001" hidden="1" customHeight="1" x14ac:dyDescent="0.25">
      <c r="B246" s="504">
        <f>IF('KB Duct Parts'!$BL$14=1,'KB Duct Elbows'!O9,0)</f>
        <v>0</v>
      </c>
      <c r="C246" s="525">
        <v>12405.6</v>
      </c>
      <c r="D246" s="526">
        <f t="shared" si="114"/>
        <v>12405.6</v>
      </c>
      <c r="E246" s="504" t="s">
        <v>862</v>
      </c>
      <c r="F246" s="508" t="str">
        <f t="shared" si="121"/>
        <v xml:space="preserve"> </v>
      </c>
      <c r="G246" s="509" t="s">
        <v>666</v>
      </c>
      <c r="H246" s="504" t="s">
        <v>923</v>
      </c>
      <c r="I246" s="1035"/>
      <c r="J246" s="1036"/>
      <c r="K246" s="516" t="s">
        <v>881</v>
      </c>
      <c r="L246" s="521" t="s">
        <v>706</v>
      </c>
      <c r="M246" s="517" t="str">
        <f t="shared" si="147"/>
        <v>Y</v>
      </c>
      <c r="N246" s="514">
        <f t="shared" si="122"/>
        <v>123.5</v>
      </c>
      <c r="O246" s="518">
        <f t="shared" si="115"/>
        <v>0</v>
      </c>
      <c r="P246" s="680">
        <f>'KB Duct Parts'!$AE$3</f>
        <v>0</v>
      </c>
      <c r="Q246" s="681">
        <f t="shared" si="123"/>
        <v>0</v>
      </c>
      <c r="R246" s="682">
        <f t="shared" si="124"/>
        <v>0</v>
      </c>
      <c r="S246" s="716">
        <f t="shared" si="125"/>
        <v>0.35</v>
      </c>
      <c r="T246" s="679">
        <f t="shared" si="126"/>
        <v>0</v>
      </c>
      <c r="U246" s="679">
        <f t="shared" si="127"/>
        <v>0</v>
      </c>
      <c r="Y246" s="120"/>
      <c r="AE246" s="75"/>
      <c r="AF246" s="370" t="s">
        <v>706</v>
      </c>
      <c r="AG246" s="374" t="s">
        <v>7</v>
      </c>
      <c r="AH246" s="378"/>
      <c r="AI246" s="381"/>
      <c r="AJ246" s="386"/>
      <c r="AK246" s="391"/>
      <c r="AL246" s="386"/>
      <c r="AM246" s="363">
        <f t="shared" si="112"/>
        <v>1</v>
      </c>
      <c r="AN246" s="578">
        <v>123.5</v>
      </c>
      <c r="AO246" s="120">
        <f t="shared" si="128"/>
        <v>215.46041838700802</v>
      </c>
      <c r="AP246" s="120">
        <f t="shared" si="116"/>
        <v>0</v>
      </c>
      <c r="AQ246" s="120">
        <f t="shared" si="117"/>
        <v>0</v>
      </c>
      <c r="AR246" s="120">
        <f t="shared" si="118"/>
        <v>0</v>
      </c>
      <c r="AS246" s="120">
        <f t="shared" si="119"/>
        <v>0</v>
      </c>
      <c r="AT246" s="120">
        <f t="shared" si="120"/>
        <v>0</v>
      </c>
      <c r="AU246" s="74" t="s">
        <v>717</v>
      </c>
      <c r="AV246" s="115"/>
      <c r="AW246" s="395"/>
      <c r="AX246" s="571">
        <v>1.7446187723644373</v>
      </c>
      <c r="AY246" s="572">
        <v>0</v>
      </c>
      <c r="AZ246" s="572">
        <v>0</v>
      </c>
      <c r="BA246" s="572">
        <v>0</v>
      </c>
      <c r="BB246" s="573">
        <v>0</v>
      </c>
      <c r="BC246" s="395">
        <v>0</v>
      </c>
      <c r="BD246" s="115"/>
      <c r="BE246" s="115"/>
      <c r="BF246" s="115"/>
      <c r="BG246" s="115"/>
      <c r="BH246" s="115"/>
      <c r="BI246" s="115"/>
      <c r="BJ246" s="115"/>
      <c r="BK246" s="115"/>
      <c r="BQ246" s="74" t="str">
        <f t="shared" si="129"/>
        <v>12405.6-(11T)</v>
      </c>
      <c r="BR246" s="120" t="str">
        <f t="shared" si="130"/>
        <v>60 deg Tubed-El- 1.5D</v>
      </c>
      <c r="BS246" s="120">
        <f t="shared" si="131"/>
        <v>215.46041838700802</v>
      </c>
      <c r="BU246" s="74" t="str">
        <f t="shared" si="132"/>
        <v xml:space="preserve"> </v>
      </c>
      <c r="BV246" s="120" t="str">
        <f t="shared" si="133"/>
        <v xml:space="preserve"> </v>
      </c>
      <c r="BW246" s="120" t="str">
        <f t="shared" si="134"/>
        <v xml:space="preserve">  </v>
      </c>
      <c r="BY246" s="74" t="str">
        <f t="shared" si="135"/>
        <v xml:space="preserve"> </v>
      </c>
      <c r="BZ246" s="120" t="str">
        <f t="shared" si="136"/>
        <v xml:space="preserve"> </v>
      </c>
      <c r="CA246" s="120" t="str">
        <f t="shared" si="137"/>
        <v xml:space="preserve"> </v>
      </c>
      <c r="CC246" s="115" t="str">
        <f t="shared" si="138"/>
        <v xml:space="preserve"> </v>
      </c>
      <c r="CD246" s="120" t="str">
        <f t="shared" si="139"/>
        <v xml:space="preserve"> </v>
      </c>
      <c r="CE246" s="417" t="str">
        <f t="shared" si="140"/>
        <v xml:space="preserve"> </v>
      </c>
      <c r="CF246" s="115"/>
      <c r="CG246" s="115" t="str">
        <f t="shared" si="141"/>
        <v xml:space="preserve"> </v>
      </c>
      <c r="CH246" s="120" t="str">
        <f t="shared" si="142"/>
        <v xml:space="preserve"> </v>
      </c>
      <c r="CI246" s="417" t="str">
        <f t="shared" si="143"/>
        <v xml:space="preserve"> </v>
      </c>
      <c r="CJ246" s="115"/>
      <c r="CK246" s="115" t="str">
        <f t="shared" si="144"/>
        <v xml:space="preserve"> </v>
      </c>
      <c r="CL246" s="120" t="str">
        <f t="shared" si="145"/>
        <v xml:space="preserve"> </v>
      </c>
      <c r="CM246" s="417" t="str">
        <f t="shared" si="149"/>
        <v xml:space="preserve"> </v>
      </c>
      <c r="IS246" s="103">
        <v>34.5</v>
      </c>
    </row>
    <row r="247" spans="2:253" s="74" customFormat="1" ht="17.100000000000001" hidden="1" customHeight="1" x14ac:dyDescent="0.25">
      <c r="B247" s="504">
        <f>IF('KB Duct Parts'!$BL$14=1,'KB Duct Elbows'!O10,0)</f>
        <v>0</v>
      </c>
      <c r="C247" s="525">
        <v>12406.6</v>
      </c>
      <c r="D247" s="526">
        <f t="shared" si="114"/>
        <v>12406.6</v>
      </c>
      <c r="E247" s="504" t="s">
        <v>863</v>
      </c>
      <c r="F247" s="508" t="str">
        <f t="shared" si="121"/>
        <v xml:space="preserve"> </v>
      </c>
      <c r="G247" s="509" t="s">
        <v>666</v>
      </c>
      <c r="H247" s="504" t="s">
        <v>923</v>
      </c>
      <c r="I247" s="1035"/>
      <c r="J247" s="1036"/>
      <c r="K247" s="516" t="s">
        <v>881</v>
      </c>
      <c r="L247" s="521" t="s">
        <v>706</v>
      </c>
      <c r="M247" s="517" t="str">
        <f t="shared" si="147"/>
        <v>Y</v>
      </c>
      <c r="N247" s="514">
        <f t="shared" si="122"/>
        <v>159.4</v>
      </c>
      <c r="O247" s="518">
        <f t="shared" si="115"/>
        <v>0</v>
      </c>
      <c r="P247" s="680">
        <f>'KB Duct Parts'!$AE$3</f>
        <v>0</v>
      </c>
      <c r="Q247" s="681">
        <f t="shared" si="123"/>
        <v>0</v>
      </c>
      <c r="R247" s="682">
        <f t="shared" si="124"/>
        <v>0</v>
      </c>
      <c r="S247" s="716">
        <f t="shared" si="125"/>
        <v>0.35</v>
      </c>
      <c r="T247" s="679">
        <f t="shared" si="126"/>
        <v>0</v>
      </c>
      <c r="U247" s="679">
        <f t="shared" si="127"/>
        <v>0</v>
      </c>
      <c r="Y247" s="120"/>
      <c r="AE247" s="75"/>
      <c r="AF247" s="370" t="s">
        <v>706</v>
      </c>
      <c r="AG247" s="374" t="s">
        <v>7</v>
      </c>
      <c r="AH247" s="378"/>
      <c r="AI247" s="381"/>
      <c r="AJ247" s="386"/>
      <c r="AK247" s="391"/>
      <c r="AL247" s="386"/>
      <c r="AM247" s="363">
        <f t="shared" si="112"/>
        <v>1</v>
      </c>
      <c r="AN247" s="578">
        <v>159.4</v>
      </c>
      <c r="AO247" s="120">
        <f t="shared" si="128"/>
        <v>269.32822174840089</v>
      </c>
      <c r="AP247" s="120">
        <f t="shared" si="116"/>
        <v>0</v>
      </c>
      <c r="AQ247" s="120">
        <f t="shared" si="117"/>
        <v>0</v>
      </c>
      <c r="AR247" s="120">
        <f t="shared" si="118"/>
        <v>0</v>
      </c>
      <c r="AS247" s="120">
        <f t="shared" si="119"/>
        <v>0</v>
      </c>
      <c r="AT247" s="120">
        <f t="shared" si="120"/>
        <v>0</v>
      </c>
      <c r="AU247" s="74" t="s">
        <v>717</v>
      </c>
      <c r="AV247" s="115"/>
      <c r="AW247" s="395"/>
      <c r="AX247" s="571">
        <v>1.6896375266524521</v>
      </c>
      <c r="AY247" s="572">
        <v>0</v>
      </c>
      <c r="AZ247" s="572">
        <v>0</v>
      </c>
      <c r="BA247" s="572">
        <v>0</v>
      </c>
      <c r="BB247" s="573">
        <v>0</v>
      </c>
      <c r="BC247" s="395">
        <v>0</v>
      </c>
      <c r="BD247" s="115"/>
      <c r="BE247" s="115"/>
      <c r="BF247" s="115"/>
      <c r="BG247" s="115"/>
      <c r="BH247" s="115"/>
      <c r="BI247" s="115"/>
      <c r="BJ247" s="115"/>
      <c r="BK247" s="115"/>
      <c r="BQ247" s="74" t="str">
        <f t="shared" si="129"/>
        <v>12406.6-(11T)</v>
      </c>
      <c r="BR247" s="120" t="str">
        <f t="shared" si="130"/>
        <v>60 deg Tubed-El- 1.5D</v>
      </c>
      <c r="BS247" s="120">
        <f t="shared" si="131"/>
        <v>269.32822174840089</v>
      </c>
      <c r="BU247" s="74" t="str">
        <f t="shared" si="132"/>
        <v xml:space="preserve"> </v>
      </c>
      <c r="BV247" s="120" t="str">
        <f t="shared" si="133"/>
        <v xml:space="preserve"> </v>
      </c>
      <c r="BW247" s="120" t="str">
        <f t="shared" si="134"/>
        <v xml:space="preserve">  </v>
      </c>
      <c r="BY247" s="74" t="str">
        <f t="shared" si="135"/>
        <v xml:space="preserve"> </v>
      </c>
      <c r="BZ247" s="120" t="str">
        <f t="shared" si="136"/>
        <v xml:space="preserve"> </v>
      </c>
      <c r="CA247" s="120" t="str">
        <f t="shared" si="137"/>
        <v xml:space="preserve"> </v>
      </c>
      <c r="CC247" s="115" t="str">
        <f t="shared" si="138"/>
        <v xml:space="preserve"> </v>
      </c>
      <c r="CD247" s="120" t="str">
        <f t="shared" si="139"/>
        <v xml:space="preserve"> </v>
      </c>
      <c r="CE247" s="417" t="str">
        <f t="shared" si="140"/>
        <v xml:space="preserve"> </v>
      </c>
      <c r="CF247" s="115"/>
      <c r="CG247" s="115" t="str">
        <f t="shared" si="141"/>
        <v xml:space="preserve"> </v>
      </c>
      <c r="CH247" s="120" t="str">
        <f t="shared" si="142"/>
        <v xml:space="preserve"> </v>
      </c>
      <c r="CI247" s="417" t="str">
        <f t="shared" si="143"/>
        <v xml:space="preserve"> </v>
      </c>
      <c r="CJ247" s="115"/>
      <c r="CK247" s="115" t="str">
        <f t="shared" si="144"/>
        <v xml:space="preserve"> </v>
      </c>
      <c r="CL247" s="120" t="str">
        <f t="shared" si="145"/>
        <v xml:space="preserve"> </v>
      </c>
      <c r="CM247" s="417" t="str">
        <f t="shared" si="149"/>
        <v xml:space="preserve"> </v>
      </c>
      <c r="IS247" s="103">
        <v>34.5</v>
      </c>
    </row>
    <row r="248" spans="2:253" s="74" customFormat="1" ht="17.100000000000001" hidden="1" customHeight="1" x14ac:dyDescent="0.25">
      <c r="B248" s="504">
        <f>IF('KB Duct Parts'!$BL$14=1,'KB Duct Elbows'!O12,0)</f>
        <v>0</v>
      </c>
      <c r="C248" s="525">
        <v>12408.6</v>
      </c>
      <c r="D248" s="526">
        <f t="shared" si="114"/>
        <v>12408.6</v>
      </c>
      <c r="E248" s="504" t="s">
        <v>865</v>
      </c>
      <c r="F248" s="508" t="str">
        <f t="shared" si="121"/>
        <v xml:space="preserve"> </v>
      </c>
      <c r="G248" s="509" t="s">
        <v>666</v>
      </c>
      <c r="H248" s="504" t="s">
        <v>923</v>
      </c>
      <c r="I248" s="1035"/>
      <c r="J248" s="1036"/>
      <c r="K248" s="516" t="s">
        <v>881</v>
      </c>
      <c r="L248" s="521" t="s">
        <v>706</v>
      </c>
      <c r="M248" s="517" t="str">
        <f t="shared" si="147"/>
        <v>Y</v>
      </c>
      <c r="N248" s="514">
        <f t="shared" si="122"/>
        <v>296.2</v>
      </c>
      <c r="O248" s="518">
        <f t="shared" si="115"/>
        <v>0</v>
      </c>
      <c r="P248" s="680">
        <f>'KB Duct Parts'!$AE$3</f>
        <v>0</v>
      </c>
      <c r="Q248" s="681">
        <f t="shared" si="123"/>
        <v>0</v>
      </c>
      <c r="R248" s="682">
        <f t="shared" si="124"/>
        <v>0</v>
      </c>
      <c r="S248" s="716">
        <f t="shared" si="125"/>
        <v>0.35</v>
      </c>
      <c r="T248" s="679">
        <f t="shared" si="126"/>
        <v>0</v>
      </c>
      <c r="U248" s="679">
        <f t="shared" si="127"/>
        <v>0</v>
      </c>
      <c r="Y248" s="120"/>
      <c r="AE248" s="75"/>
      <c r="AF248" s="370" t="s">
        <v>706</v>
      </c>
      <c r="AG248" s="374" t="s">
        <v>7</v>
      </c>
      <c r="AH248" s="378"/>
      <c r="AI248" s="381"/>
      <c r="AJ248" s="386"/>
      <c r="AK248" s="391"/>
      <c r="AL248" s="386"/>
      <c r="AM248" s="363">
        <f t="shared" si="112"/>
        <v>1</v>
      </c>
      <c r="AN248" s="578">
        <v>296.2</v>
      </c>
      <c r="AO248" s="120">
        <f t="shared" si="128"/>
        <v>500.47063539445628</v>
      </c>
      <c r="AP248" s="120">
        <f t="shared" si="116"/>
        <v>0</v>
      </c>
      <c r="AQ248" s="120">
        <f t="shared" si="117"/>
        <v>0</v>
      </c>
      <c r="AR248" s="120">
        <f t="shared" si="118"/>
        <v>0</v>
      </c>
      <c r="AS248" s="120">
        <f t="shared" si="119"/>
        <v>0</v>
      </c>
      <c r="AT248" s="120">
        <f t="shared" si="120"/>
        <v>0</v>
      </c>
      <c r="AU248" s="74" t="s">
        <v>717</v>
      </c>
      <c r="AV248" s="115"/>
      <c r="AW248" s="395"/>
      <c r="AX248" s="571">
        <v>1.6896375266524521</v>
      </c>
      <c r="AY248" s="572">
        <v>0</v>
      </c>
      <c r="AZ248" s="572">
        <v>0</v>
      </c>
      <c r="BA248" s="572">
        <v>0</v>
      </c>
      <c r="BB248" s="573">
        <v>0</v>
      </c>
      <c r="BC248" s="395">
        <v>0</v>
      </c>
      <c r="BD248" s="115"/>
      <c r="BE248" s="115"/>
      <c r="BF248" s="115"/>
      <c r="BG248" s="115"/>
      <c r="BH248" s="115"/>
      <c r="BI248" s="115"/>
      <c r="BJ248" s="115"/>
      <c r="BK248" s="115"/>
      <c r="BQ248" s="74" t="str">
        <f t="shared" si="129"/>
        <v>12408.6-(11T)</v>
      </c>
      <c r="BR248" s="120" t="str">
        <f t="shared" si="130"/>
        <v>60 deg Tubed-El- 1.5D</v>
      </c>
      <c r="BS248" s="120">
        <f t="shared" si="131"/>
        <v>500.47063539445628</v>
      </c>
      <c r="BU248" s="74" t="str">
        <f t="shared" si="132"/>
        <v xml:space="preserve"> </v>
      </c>
      <c r="BV248" s="120" t="str">
        <f t="shared" si="133"/>
        <v xml:space="preserve"> </v>
      </c>
      <c r="BW248" s="120" t="str">
        <f t="shared" si="134"/>
        <v xml:space="preserve">  </v>
      </c>
      <c r="BY248" s="74" t="str">
        <f t="shared" si="135"/>
        <v xml:space="preserve"> </v>
      </c>
      <c r="BZ248" s="120" t="str">
        <f t="shared" si="136"/>
        <v xml:space="preserve"> </v>
      </c>
      <c r="CA248" s="120" t="str">
        <f t="shared" si="137"/>
        <v xml:space="preserve"> </v>
      </c>
      <c r="CC248" s="115" t="str">
        <f t="shared" si="138"/>
        <v xml:space="preserve"> </v>
      </c>
      <c r="CD248" s="120" t="str">
        <f t="shared" si="139"/>
        <v xml:space="preserve"> </v>
      </c>
      <c r="CE248" s="417" t="str">
        <f t="shared" si="140"/>
        <v xml:space="preserve"> </v>
      </c>
      <c r="CF248" s="115"/>
      <c r="CG248" s="115" t="str">
        <f t="shared" si="141"/>
        <v xml:space="preserve"> </v>
      </c>
      <c r="CH248" s="120" t="str">
        <f t="shared" si="142"/>
        <v xml:space="preserve"> </v>
      </c>
      <c r="CI248" s="417" t="str">
        <f t="shared" si="143"/>
        <v xml:space="preserve"> </v>
      </c>
      <c r="CJ248" s="115"/>
      <c r="CK248" s="115" t="str">
        <f t="shared" si="144"/>
        <v xml:space="preserve"> </v>
      </c>
      <c r="CL248" s="120" t="str">
        <f t="shared" si="145"/>
        <v xml:space="preserve"> </v>
      </c>
      <c r="CM248" s="417" t="str">
        <f t="shared" si="149"/>
        <v xml:space="preserve"> </v>
      </c>
      <c r="IS248" s="103">
        <v>34.5</v>
      </c>
    </row>
    <row r="249" spans="2:253" s="74" customFormat="1" ht="17.100000000000001" hidden="1" customHeight="1" x14ac:dyDescent="0.25">
      <c r="B249" s="504">
        <f>IF(AND('KB Duct Parts'!BF$15=1,'KB Duct Elbows'!AV11&gt;0,'KB Duct Parts'!$BL$14=1),'KB Duct Elbows'!AV11,0)</f>
        <v>0</v>
      </c>
      <c r="C249" s="525">
        <v>12007.6</v>
      </c>
      <c r="D249" s="526">
        <f t="shared" si="114"/>
        <v>12007.6</v>
      </c>
      <c r="E249" s="504" t="s">
        <v>864</v>
      </c>
      <c r="F249" s="508" t="str">
        <f t="shared" si="121"/>
        <v xml:space="preserve"> </v>
      </c>
      <c r="G249" s="509" t="s">
        <v>103</v>
      </c>
      <c r="H249" s="504" t="s">
        <v>923</v>
      </c>
      <c r="I249" s="1035" t="str">
        <f t="shared" ref="I249:I254" si="150">IF(L249&gt;16,"Gore Locked Segment",IF(L249=16,"Overlapped/Swedged Segments",IF(L249&lt;16,"Welded Segments")))</f>
        <v>Gore Locked Segment</v>
      </c>
      <c r="J249" s="1036"/>
      <c r="K249" s="516" t="s">
        <v>881</v>
      </c>
      <c r="L249" s="521">
        <v>20</v>
      </c>
      <c r="M249" s="517" t="str">
        <f t="shared" si="147"/>
        <v>Y</v>
      </c>
      <c r="N249" s="514">
        <f t="shared" si="122"/>
        <v>77.5</v>
      </c>
      <c r="O249" s="518">
        <f t="shared" si="115"/>
        <v>0</v>
      </c>
      <c r="P249" s="680">
        <f>'KB Duct Parts'!$AE$3</f>
        <v>0</v>
      </c>
      <c r="Q249" s="681">
        <f t="shared" si="123"/>
        <v>0</v>
      </c>
      <c r="R249" s="682">
        <f t="shared" si="124"/>
        <v>0</v>
      </c>
      <c r="S249" s="716">
        <f t="shared" si="125"/>
        <v>0.35</v>
      </c>
      <c r="T249" s="679">
        <f t="shared" si="126"/>
        <v>0</v>
      </c>
      <c r="U249" s="679">
        <f t="shared" si="127"/>
        <v>0</v>
      </c>
      <c r="Y249" s="120"/>
      <c r="AE249" s="75"/>
      <c r="AF249" s="370">
        <v>20</v>
      </c>
      <c r="AG249" s="374">
        <v>18</v>
      </c>
      <c r="AH249" s="378">
        <v>16</v>
      </c>
      <c r="AI249" s="381">
        <v>14</v>
      </c>
      <c r="AJ249" s="386">
        <v>12</v>
      </c>
      <c r="AK249" s="391">
        <v>10</v>
      </c>
      <c r="AL249" s="386"/>
      <c r="AM249" s="363">
        <f t="shared" si="112"/>
        <v>1</v>
      </c>
      <c r="AN249" s="578">
        <v>77.5</v>
      </c>
      <c r="AO249" s="120">
        <f t="shared" si="128"/>
        <v>93</v>
      </c>
      <c r="AP249" s="120">
        <f t="shared" si="116"/>
        <v>104.625</v>
      </c>
      <c r="AQ249" s="120">
        <f t="shared" si="117"/>
        <v>151.125</v>
      </c>
      <c r="AR249" s="120">
        <f t="shared" si="118"/>
        <v>170.5</v>
      </c>
      <c r="AS249" s="120">
        <f t="shared" si="119"/>
        <v>193.75</v>
      </c>
      <c r="AT249" s="120">
        <f t="shared" si="120"/>
        <v>0</v>
      </c>
      <c r="AU249" s="74" t="s">
        <v>717</v>
      </c>
      <c r="AV249" s="115"/>
      <c r="AW249" s="395"/>
      <c r="AX249" s="571">
        <v>1.2</v>
      </c>
      <c r="AY249" s="572">
        <v>1.35</v>
      </c>
      <c r="AZ249" s="572">
        <v>1.95</v>
      </c>
      <c r="BA249" s="572">
        <v>2.2000000000000002</v>
      </c>
      <c r="BB249" s="573">
        <v>2.5</v>
      </c>
      <c r="BC249" s="395">
        <v>0</v>
      </c>
      <c r="BD249" s="115"/>
      <c r="BE249" s="115"/>
      <c r="BF249" s="115"/>
      <c r="BG249" s="115"/>
      <c r="BH249" s="115"/>
      <c r="BI249" s="115"/>
      <c r="BJ249" s="115"/>
      <c r="BK249" s="115"/>
      <c r="BQ249" s="74" t="str">
        <f t="shared" si="129"/>
        <v>12007.6-(18)</v>
      </c>
      <c r="BR249" s="120" t="str">
        <f t="shared" si="130"/>
        <v>60 deg El- 1.5D- Gored/Segmented</v>
      </c>
      <c r="BS249" s="120">
        <f t="shared" si="131"/>
        <v>93</v>
      </c>
      <c r="BU249" s="74" t="str">
        <f t="shared" si="132"/>
        <v>12007.6-(16)</v>
      </c>
      <c r="BV249" s="120" t="str">
        <f t="shared" si="133"/>
        <v>60 deg El- 1.5D- Gored/Segmented</v>
      </c>
      <c r="BW249" s="120">
        <f t="shared" si="134"/>
        <v>104.625</v>
      </c>
      <c r="BY249" s="74" t="str">
        <f t="shared" si="135"/>
        <v>12007.6-(14)</v>
      </c>
      <c r="BZ249" s="120" t="str">
        <f t="shared" si="136"/>
        <v>60 deg El- 1.5D- Gored/Segmented</v>
      </c>
      <c r="CA249" s="120">
        <f t="shared" si="137"/>
        <v>151.125</v>
      </c>
      <c r="CC249" s="115" t="str">
        <f t="shared" si="138"/>
        <v>12007.6-(12)</v>
      </c>
      <c r="CD249" s="120" t="str">
        <f t="shared" si="139"/>
        <v>60 deg El- 1.5D- Gored/Segmented</v>
      </c>
      <c r="CE249" s="417">
        <f t="shared" si="140"/>
        <v>170.5</v>
      </c>
      <c r="CF249" s="115"/>
      <c r="CG249" s="115" t="str">
        <f t="shared" si="141"/>
        <v>12007.6-(10)</v>
      </c>
      <c r="CH249" s="120" t="str">
        <f t="shared" si="142"/>
        <v>60 deg El- 1.5D- Gored/Segmented</v>
      </c>
      <c r="CI249" s="417">
        <f t="shared" si="143"/>
        <v>193.75</v>
      </c>
      <c r="CJ249" s="115"/>
      <c r="CK249" s="115" t="str">
        <f t="shared" si="144"/>
        <v xml:space="preserve"> </v>
      </c>
      <c r="CL249" s="120" t="str">
        <f t="shared" si="145"/>
        <v xml:space="preserve"> </v>
      </c>
      <c r="CM249" s="417" t="str">
        <f t="shared" si="149"/>
        <v xml:space="preserve"> </v>
      </c>
      <c r="IS249" s="103">
        <v>45.4</v>
      </c>
    </row>
    <row r="250" spans="2:253" s="74" customFormat="1" ht="17.100000000000001" hidden="1" customHeight="1" x14ac:dyDescent="0.25">
      <c r="B250" s="504">
        <f>IF(AND('KB Duct Parts'!BF$15=1,'KB Duct Elbows'!AV12&gt;0,'KB Duct Parts'!$BL$14=1),'KB Duct Elbows'!AV12,0)</f>
        <v>0</v>
      </c>
      <c r="C250" s="525">
        <v>12008.6</v>
      </c>
      <c r="D250" s="526">
        <f t="shared" si="114"/>
        <v>12008.6</v>
      </c>
      <c r="E250" s="504" t="s">
        <v>865</v>
      </c>
      <c r="F250" s="508" t="str">
        <f t="shared" si="121"/>
        <v xml:space="preserve"> </v>
      </c>
      <c r="G250" s="509" t="s">
        <v>103</v>
      </c>
      <c r="H250" s="504" t="s">
        <v>923</v>
      </c>
      <c r="I250" s="1035" t="str">
        <f t="shared" si="150"/>
        <v>Gore Locked Segment</v>
      </c>
      <c r="J250" s="1036"/>
      <c r="K250" s="516" t="s">
        <v>881</v>
      </c>
      <c r="L250" s="521">
        <v>20</v>
      </c>
      <c r="M250" s="517" t="str">
        <f t="shared" si="147"/>
        <v>Y</v>
      </c>
      <c r="N250" s="514">
        <f t="shared" si="122"/>
        <v>96.1</v>
      </c>
      <c r="O250" s="518">
        <f t="shared" si="115"/>
        <v>0</v>
      </c>
      <c r="P250" s="680">
        <f>'KB Duct Parts'!$AE$3</f>
        <v>0</v>
      </c>
      <c r="Q250" s="681">
        <f t="shared" si="123"/>
        <v>0</v>
      </c>
      <c r="R250" s="682">
        <f t="shared" si="124"/>
        <v>0</v>
      </c>
      <c r="S250" s="716">
        <f t="shared" si="125"/>
        <v>0.35</v>
      </c>
      <c r="T250" s="679">
        <f t="shared" si="126"/>
        <v>0</v>
      </c>
      <c r="U250" s="679">
        <f t="shared" si="127"/>
        <v>0</v>
      </c>
      <c r="Y250" s="120"/>
      <c r="AE250" s="75"/>
      <c r="AF250" s="370">
        <v>20</v>
      </c>
      <c r="AG250" s="374">
        <v>18</v>
      </c>
      <c r="AH250" s="378">
        <v>16</v>
      </c>
      <c r="AI250" s="381">
        <v>14</v>
      </c>
      <c r="AJ250" s="386">
        <v>12</v>
      </c>
      <c r="AK250" s="391">
        <v>10</v>
      </c>
      <c r="AL250" s="386"/>
      <c r="AM250" s="363">
        <f t="shared" si="112"/>
        <v>1</v>
      </c>
      <c r="AN250" s="578">
        <v>96.1</v>
      </c>
      <c r="AO250" s="120">
        <f t="shared" si="128"/>
        <v>115.32</v>
      </c>
      <c r="AP250" s="120">
        <f t="shared" si="116"/>
        <v>129.73500000000001</v>
      </c>
      <c r="AQ250" s="120">
        <f t="shared" si="117"/>
        <v>187.39499999999998</v>
      </c>
      <c r="AR250" s="120">
        <f t="shared" si="118"/>
        <v>211.42000000000002</v>
      </c>
      <c r="AS250" s="120">
        <f t="shared" si="119"/>
        <v>240.25</v>
      </c>
      <c r="AT250" s="120">
        <f t="shared" si="120"/>
        <v>0</v>
      </c>
      <c r="AU250" s="74" t="s">
        <v>717</v>
      </c>
      <c r="AV250" s="115"/>
      <c r="AW250" s="395"/>
      <c r="AX250" s="571">
        <v>1.2</v>
      </c>
      <c r="AY250" s="572">
        <v>1.35</v>
      </c>
      <c r="AZ250" s="572">
        <v>1.95</v>
      </c>
      <c r="BA250" s="572">
        <v>2.2000000000000002</v>
      </c>
      <c r="BB250" s="573">
        <v>2.5</v>
      </c>
      <c r="BC250" s="395">
        <v>0</v>
      </c>
      <c r="BD250" s="115"/>
      <c r="BE250" s="115"/>
      <c r="BF250" s="115"/>
      <c r="BG250" s="115"/>
      <c r="BH250" s="115"/>
      <c r="BI250" s="115"/>
      <c r="BJ250" s="115"/>
      <c r="BK250" s="115"/>
      <c r="BQ250" s="74" t="str">
        <f t="shared" si="129"/>
        <v>12008.6-(18)</v>
      </c>
      <c r="BR250" s="120" t="str">
        <f t="shared" si="130"/>
        <v>60 deg El- 1.5D- Gored/Segmented</v>
      </c>
      <c r="BS250" s="120">
        <f t="shared" si="131"/>
        <v>115.32</v>
      </c>
      <c r="BU250" s="74" t="str">
        <f t="shared" si="132"/>
        <v>12008.6-(16)</v>
      </c>
      <c r="BV250" s="120" t="str">
        <f t="shared" si="133"/>
        <v>60 deg El- 1.5D- Gored/Segmented</v>
      </c>
      <c r="BW250" s="120">
        <f t="shared" si="134"/>
        <v>129.73500000000001</v>
      </c>
      <c r="BY250" s="74" t="str">
        <f t="shared" si="135"/>
        <v>12008.6-(14)</v>
      </c>
      <c r="BZ250" s="120" t="str">
        <f t="shared" si="136"/>
        <v>60 deg El- 1.5D- Gored/Segmented</v>
      </c>
      <c r="CA250" s="120">
        <f t="shared" si="137"/>
        <v>187.39499999999998</v>
      </c>
      <c r="CC250" s="115" t="str">
        <f t="shared" si="138"/>
        <v>12008.6-(12)</v>
      </c>
      <c r="CD250" s="120" t="str">
        <f t="shared" si="139"/>
        <v>60 deg El- 1.5D- Gored/Segmented</v>
      </c>
      <c r="CE250" s="417">
        <f t="shared" si="140"/>
        <v>211.42000000000002</v>
      </c>
      <c r="CF250" s="115"/>
      <c r="CG250" s="115" t="str">
        <f t="shared" si="141"/>
        <v>12008.6-(10)</v>
      </c>
      <c r="CH250" s="120" t="str">
        <f t="shared" si="142"/>
        <v>60 deg El- 1.5D- Gored/Segmented</v>
      </c>
      <c r="CI250" s="417">
        <f t="shared" si="143"/>
        <v>240.25</v>
      </c>
      <c r="CJ250" s="115"/>
      <c r="CK250" s="115" t="str">
        <f t="shared" si="144"/>
        <v xml:space="preserve"> </v>
      </c>
      <c r="CL250" s="120" t="str">
        <f t="shared" si="145"/>
        <v xml:space="preserve"> </v>
      </c>
      <c r="CM250" s="417" t="str">
        <f t="shared" si="149"/>
        <v xml:space="preserve"> </v>
      </c>
      <c r="IS250" s="103">
        <v>56.3</v>
      </c>
    </row>
    <row r="251" spans="2:253" s="74" customFormat="1" ht="17.100000000000001" hidden="1" customHeight="1" x14ac:dyDescent="0.25">
      <c r="B251" s="504">
        <f>IF(AND('KB Duct Parts'!BF$15=1,'KB Duct Elbows'!AV13&gt;0,'KB Duct Parts'!$BL$14=1),'KB Duct Elbows'!AV13,0)</f>
        <v>0</v>
      </c>
      <c r="C251" s="525">
        <v>12009.6</v>
      </c>
      <c r="D251" s="526">
        <f t="shared" si="114"/>
        <v>12009.6</v>
      </c>
      <c r="E251" s="504" t="s">
        <v>866</v>
      </c>
      <c r="F251" s="508" t="str">
        <f t="shared" si="121"/>
        <v xml:space="preserve"> </v>
      </c>
      <c r="G251" s="509" t="s">
        <v>103</v>
      </c>
      <c r="H251" s="504" t="s">
        <v>923</v>
      </c>
      <c r="I251" s="1035" t="str">
        <f t="shared" si="150"/>
        <v>Gore Locked Segment</v>
      </c>
      <c r="J251" s="1036"/>
      <c r="K251" s="516" t="s">
        <v>881</v>
      </c>
      <c r="L251" s="521">
        <v>20</v>
      </c>
      <c r="M251" s="517" t="str">
        <f t="shared" si="147"/>
        <v>Y</v>
      </c>
      <c r="N251" s="514">
        <f t="shared" si="122"/>
        <v>98.6</v>
      </c>
      <c r="O251" s="518">
        <f t="shared" si="115"/>
        <v>0</v>
      </c>
      <c r="P251" s="680">
        <f>'KB Duct Parts'!$AE$3</f>
        <v>0</v>
      </c>
      <c r="Q251" s="681">
        <f t="shared" si="123"/>
        <v>0</v>
      </c>
      <c r="R251" s="682">
        <f t="shared" si="124"/>
        <v>0</v>
      </c>
      <c r="S251" s="716">
        <f t="shared" si="125"/>
        <v>0.35</v>
      </c>
      <c r="T251" s="679">
        <f t="shared" si="126"/>
        <v>0</v>
      </c>
      <c r="U251" s="679">
        <f t="shared" si="127"/>
        <v>0</v>
      </c>
      <c r="Y251" s="120"/>
      <c r="AE251" s="75"/>
      <c r="AF251" s="370">
        <v>20</v>
      </c>
      <c r="AG251" s="374">
        <v>18</v>
      </c>
      <c r="AH251" s="378">
        <v>16</v>
      </c>
      <c r="AI251" s="381">
        <v>14</v>
      </c>
      <c r="AJ251" s="386">
        <v>12</v>
      </c>
      <c r="AK251" s="391">
        <v>10</v>
      </c>
      <c r="AL251" s="386"/>
      <c r="AM251" s="363">
        <f t="shared" si="112"/>
        <v>1</v>
      </c>
      <c r="AN251" s="578">
        <v>98.6</v>
      </c>
      <c r="AO251" s="120">
        <f t="shared" si="128"/>
        <v>118.32</v>
      </c>
      <c r="AP251" s="120">
        <f t="shared" si="116"/>
        <v>133.11000000000001</v>
      </c>
      <c r="AQ251" s="120">
        <f t="shared" si="117"/>
        <v>192.26999999999998</v>
      </c>
      <c r="AR251" s="120">
        <f t="shared" si="118"/>
        <v>216.92000000000002</v>
      </c>
      <c r="AS251" s="120">
        <f t="shared" si="119"/>
        <v>246.5</v>
      </c>
      <c r="AT251" s="120">
        <f t="shared" si="120"/>
        <v>0</v>
      </c>
      <c r="AU251" s="74" t="s">
        <v>717</v>
      </c>
      <c r="AV251" s="115"/>
      <c r="AW251" s="395"/>
      <c r="AX251" s="571">
        <v>1.2</v>
      </c>
      <c r="AY251" s="572">
        <v>1.35</v>
      </c>
      <c r="AZ251" s="572">
        <v>1.95</v>
      </c>
      <c r="BA251" s="572">
        <v>2.2000000000000002</v>
      </c>
      <c r="BB251" s="573">
        <v>2.5</v>
      </c>
      <c r="BC251" s="395">
        <v>0</v>
      </c>
      <c r="BD251" s="115"/>
      <c r="BE251" s="115"/>
      <c r="BF251" s="115"/>
      <c r="BG251" s="115"/>
      <c r="BH251" s="115"/>
      <c r="BI251" s="115"/>
      <c r="BJ251" s="115"/>
      <c r="BK251" s="115"/>
      <c r="BQ251" s="74" t="str">
        <f t="shared" si="129"/>
        <v>12009.6-(18)</v>
      </c>
      <c r="BR251" s="120" t="str">
        <f t="shared" si="130"/>
        <v>60 deg El- 1.5D- Gored/Segmented</v>
      </c>
      <c r="BS251" s="120">
        <f t="shared" si="131"/>
        <v>118.32</v>
      </c>
      <c r="BU251" s="74" t="str">
        <f t="shared" si="132"/>
        <v>12009.6-(16)</v>
      </c>
      <c r="BV251" s="120" t="str">
        <f t="shared" si="133"/>
        <v>60 deg El- 1.5D- Gored/Segmented</v>
      </c>
      <c r="BW251" s="120">
        <f t="shared" si="134"/>
        <v>133.11000000000001</v>
      </c>
      <c r="BY251" s="74" t="str">
        <f t="shared" si="135"/>
        <v>12009.6-(14)</v>
      </c>
      <c r="BZ251" s="120" t="str">
        <f t="shared" si="136"/>
        <v>60 deg El- 1.5D- Gored/Segmented</v>
      </c>
      <c r="CA251" s="120">
        <f t="shared" si="137"/>
        <v>192.26999999999998</v>
      </c>
      <c r="CC251" s="115" t="str">
        <f t="shared" si="138"/>
        <v>12009.6-(12)</v>
      </c>
      <c r="CD251" s="120" t="str">
        <f t="shared" si="139"/>
        <v>60 deg El- 1.5D- Gored/Segmented</v>
      </c>
      <c r="CE251" s="417">
        <f t="shared" si="140"/>
        <v>216.92000000000002</v>
      </c>
      <c r="CF251" s="115"/>
      <c r="CG251" s="115" t="str">
        <f t="shared" si="141"/>
        <v>12009.6-(10)</v>
      </c>
      <c r="CH251" s="120" t="str">
        <f t="shared" si="142"/>
        <v>60 deg El- 1.5D- Gored/Segmented</v>
      </c>
      <c r="CI251" s="417">
        <f t="shared" si="143"/>
        <v>246.5</v>
      </c>
      <c r="CJ251" s="115"/>
      <c r="CK251" s="115" t="str">
        <f t="shared" si="144"/>
        <v xml:space="preserve"> </v>
      </c>
      <c r="CL251" s="120" t="str">
        <f t="shared" si="145"/>
        <v xml:space="preserve"> </v>
      </c>
      <c r="CM251" s="417" t="str">
        <f t="shared" si="149"/>
        <v xml:space="preserve"> </v>
      </c>
      <c r="IS251" s="103">
        <v>57.9</v>
      </c>
    </row>
    <row r="252" spans="2:253" s="74" customFormat="1" ht="17.100000000000001" hidden="1" customHeight="1" x14ac:dyDescent="0.25">
      <c r="B252" s="504">
        <f>IF(AND('KB Duct Parts'!BF$15=1,'KB Duct Elbows'!AV14&gt;0,'KB Duct Parts'!$BL$14=1),'KB Duct Elbows'!AV14,0)</f>
        <v>0</v>
      </c>
      <c r="C252" s="525">
        <v>12010.6</v>
      </c>
      <c r="D252" s="526">
        <f t="shared" si="114"/>
        <v>12010.6</v>
      </c>
      <c r="E252" s="504" t="s">
        <v>867</v>
      </c>
      <c r="F252" s="508" t="str">
        <f t="shared" si="121"/>
        <v xml:space="preserve"> </v>
      </c>
      <c r="G252" s="509" t="s">
        <v>103</v>
      </c>
      <c r="H252" s="504" t="s">
        <v>923</v>
      </c>
      <c r="I252" s="1035" t="str">
        <f t="shared" si="150"/>
        <v>Gore Locked Segment</v>
      </c>
      <c r="J252" s="1036"/>
      <c r="K252" s="516" t="s">
        <v>881</v>
      </c>
      <c r="L252" s="521">
        <v>20</v>
      </c>
      <c r="M252" s="517" t="str">
        <f t="shared" si="147"/>
        <v>Y</v>
      </c>
      <c r="N252" s="514">
        <f t="shared" si="122"/>
        <v>106</v>
      </c>
      <c r="O252" s="518">
        <f t="shared" si="115"/>
        <v>0</v>
      </c>
      <c r="P252" s="680">
        <f>'KB Duct Parts'!$AE$3</f>
        <v>0</v>
      </c>
      <c r="Q252" s="681">
        <f t="shared" si="123"/>
        <v>0</v>
      </c>
      <c r="R252" s="682">
        <f t="shared" si="124"/>
        <v>0</v>
      </c>
      <c r="S252" s="716">
        <f t="shared" si="125"/>
        <v>0.35</v>
      </c>
      <c r="T252" s="679">
        <f t="shared" si="126"/>
        <v>0</v>
      </c>
      <c r="U252" s="679">
        <f t="shared" si="127"/>
        <v>0</v>
      </c>
      <c r="Y252" s="120"/>
      <c r="AE252" s="75"/>
      <c r="AF252" s="370">
        <v>20</v>
      </c>
      <c r="AG252" s="374">
        <v>18</v>
      </c>
      <c r="AH252" s="378">
        <v>16</v>
      </c>
      <c r="AI252" s="381">
        <v>14</v>
      </c>
      <c r="AJ252" s="386">
        <v>12</v>
      </c>
      <c r="AK252" s="391">
        <v>10</v>
      </c>
      <c r="AL252" s="386"/>
      <c r="AM252" s="363">
        <f t="shared" si="112"/>
        <v>1</v>
      </c>
      <c r="AN252" s="578">
        <v>106</v>
      </c>
      <c r="AO252" s="120">
        <f t="shared" si="128"/>
        <v>121.89999999999999</v>
      </c>
      <c r="AP252" s="120">
        <f t="shared" si="116"/>
        <v>139.92000000000002</v>
      </c>
      <c r="AQ252" s="120">
        <f t="shared" si="117"/>
        <v>206.7</v>
      </c>
      <c r="AR252" s="120">
        <f t="shared" si="118"/>
        <v>233.20000000000002</v>
      </c>
      <c r="AS252" s="120">
        <f t="shared" si="119"/>
        <v>265</v>
      </c>
      <c r="AT252" s="120">
        <f t="shared" si="120"/>
        <v>0</v>
      </c>
      <c r="AU252" s="74" t="s">
        <v>717</v>
      </c>
      <c r="AV252" s="115"/>
      <c r="AW252" s="395"/>
      <c r="AX252" s="571">
        <v>1.1499999999999999</v>
      </c>
      <c r="AY252" s="572">
        <v>1.32</v>
      </c>
      <c r="AZ252" s="572">
        <v>1.95</v>
      </c>
      <c r="BA252" s="572">
        <v>2.2000000000000002</v>
      </c>
      <c r="BB252" s="573">
        <v>2.5</v>
      </c>
      <c r="BC252" s="395">
        <v>0</v>
      </c>
      <c r="BD252" s="115"/>
      <c r="BE252" s="115"/>
      <c r="BF252" s="115"/>
      <c r="BG252" s="115"/>
      <c r="BH252" s="115"/>
      <c r="BI252" s="115"/>
      <c r="BJ252" s="115"/>
      <c r="BK252" s="115"/>
      <c r="BQ252" s="74" t="str">
        <f t="shared" si="129"/>
        <v>12010.6-(18)</v>
      </c>
      <c r="BR252" s="120" t="str">
        <f t="shared" si="130"/>
        <v>60 deg El- 1.5D- Gored/Segmented</v>
      </c>
      <c r="BS252" s="120">
        <f t="shared" si="131"/>
        <v>121.89999999999999</v>
      </c>
      <c r="BU252" s="74" t="str">
        <f t="shared" si="132"/>
        <v>12010.6-(16)</v>
      </c>
      <c r="BV252" s="120" t="str">
        <f t="shared" si="133"/>
        <v>60 deg El- 1.5D- Gored/Segmented</v>
      </c>
      <c r="BW252" s="120">
        <f t="shared" si="134"/>
        <v>139.92000000000002</v>
      </c>
      <c r="BY252" s="74" t="str">
        <f t="shared" si="135"/>
        <v>12010.6-(14)</v>
      </c>
      <c r="BZ252" s="120" t="str">
        <f t="shared" si="136"/>
        <v>60 deg El- 1.5D- Gored/Segmented</v>
      </c>
      <c r="CA252" s="120">
        <f t="shared" si="137"/>
        <v>206.7</v>
      </c>
      <c r="CC252" s="115" t="str">
        <f t="shared" si="138"/>
        <v>12010.6-(12)</v>
      </c>
      <c r="CD252" s="120" t="str">
        <f t="shared" si="139"/>
        <v>60 deg El- 1.5D- Gored/Segmented</v>
      </c>
      <c r="CE252" s="417">
        <f t="shared" si="140"/>
        <v>233.20000000000002</v>
      </c>
      <c r="CF252" s="115"/>
      <c r="CG252" s="115" t="str">
        <f t="shared" si="141"/>
        <v>12010.6-(10)</v>
      </c>
      <c r="CH252" s="120" t="str">
        <f t="shared" si="142"/>
        <v>60 deg El- 1.5D- Gored/Segmented</v>
      </c>
      <c r="CI252" s="417">
        <f t="shared" si="143"/>
        <v>265</v>
      </c>
      <c r="CJ252" s="115"/>
      <c r="CK252" s="115" t="str">
        <f t="shared" si="144"/>
        <v xml:space="preserve"> </v>
      </c>
      <c r="CL252" s="120" t="str">
        <f t="shared" si="145"/>
        <v xml:space="preserve"> </v>
      </c>
      <c r="CM252" s="417" t="str">
        <f t="shared" si="149"/>
        <v xml:space="preserve"> </v>
      </c>
      <c r="IS252" s="103">
        <v>64.7</v>
      </c>
    </row>
    <row r="253" spans="2:253" s="74" customFormat="1" ht="17.100000000000001" hidden="1" customHeight="1" x14ac:dyDescent="0.25">
      <c r="B253" s="504">
        <f>IF(AND('KB Duct Parts'!BF$15=1,'KB Duct Elbows'!AV15&gt;0,'KB Duct Parts'!$BL$14=1),'KB Duct Elbows'!AV15,0)</f>
        <v>0</v>
      </c>
      <c r="C253" s="525">
        <v>12011.6</v>
      </c>
      <c r="D253" s="526">
        <f t="shared" si="114"/>
        <v>12011.6</v>
      </c>
      <c r="E253" s="504" t="s">
        <v>868</v>
      </c>
      <c r="F253" s="508" t="str">
        <f t="shared" si="121"/>
        <v xml:space="preserve"> </v>
      </c>
      <c r="G253" s="509" t="s">
        <v>103</v>
      </c>
      <c r="H253" s="504" t="s">
        <v>923</v>
      </c>
      <c r="I253" s="1035" t="str">
        <f t="shared" si="150"/>
        <v>Gore Locked Segment</v>
      </c>
      <c r="J253" s="1036"/>
      <c r="K253" s="516" t="s">
        <v>881</v>
      </c>
      <c r="L253" s="521">
        <v>20</v>
      </c>
      <c r="M253" s="517" t="str">
        <f t="shared" si="147"/>
        <v>Y</v>
      </c>
      <c r="N253" s="514">
        <f t="shared" si="122"/>
        <v>113.6</v>
      </c>
      <c r="O253" s="518">
        <f t="shared" si="115"/>
        <v>0</v>
      </c>
      <c r="P253" s="680">
        <f>'KB Duct Parts'!$AE$3</f>
        <v>0</v>
      </c>
      <c r="Q253" s="681">
        <f t="shared" si="123"/>
        <v>0</v>
      </c>
      <c r="R253" s="682">
        <f t="shared" si="124"/>
        <v>0</v>
      </c>
      <c r="S253" s="716">
        <f t="shared" si="125"/>
        <v>0.35</v>
      </c>
      <c r="T253" s="679">
        <f t="shared" si="126"/>
        <v>0</v>
      </c>
      <c r="U253" s="679">
        <f t="shared" si="127"/>
        <v>0</v>
      </c>
      <c r="Y253" s="120"/>
      <c r="AE253" s="76"/>
      <c r="AF253" s="370">
        <v>20</v>
      </c>
      <c r="AG253" s="374">
        <v>18</v>
      </c>
      <c r="AH253" s="378">
        <v>16</v>
      </c>
      <c r="AI253" s="381">
        <v>14</v>
      </c>
      <c r="AJ253" s="386">
        <v>12</v>
      </c>
      <c r="AK253" s="391">
        <v>10</v>
      </c>
      <c r="AL253" s="386"/>
      <c r="AM253" s="363">
        <f t="shared" ref="AM253:AM316" si="151">IF(L253=AF253,1,IF(L253=AG253,2,IF(L253=AH253,3,IF(L253=AI253,4,IF(L253=AJ253,5,IF(L253=AK253,6,IF(L253=AL253,7,0)))))))</f>
        <v>1</v>
      </c>
      <c r="AN253" s="578">
        <v>113.6</v>
      </c>
      <c r="AO253" s="120">
        <f t="shared" si="128"/>
        <v>124.96000000000001</v>
      </c>
      <c r="AP253" s="120">
        <f t="shared" si="116"/>
        <v>149.952</v>
      </c>
      <c r="AQ253" s="120">
        <f t="shared" si="117"/>
        <v>227.2</v>
      </c>
      <c r="AR253" s="120">
        <f t="shared" si="118"/>
        <v>261.27999999999997</v>
      </c>
      <c r="AS253" s="120">
        <f t="shared" si="119"/>
        <v>0</v>
      </c>
      <c r="AT253" s="120">
        <f t="shared" si="120"/>
        <v>0</v>
      </c>
      <c r="AU253" s="74" t="s">
        <v>717</v>
      </c>
      <c r="AV253" s="115"/>
      <c r="AW253" s="395"/>
      <c r="AX253" s="571">
        <v>1.1000000000000001</v>
      </c>
      <c r="AY253" s="572">
        <v>1.32</v>
      </c>
      <c r="AZ253" s="572">
        <v>2</v>
      </c>
      <c r="BA253" s="572">
        <v>2.2999999999999998</v>
      </c>
      <c r="BB253" s="573">
        <v>0</v>
      </c>
      <c r="BC253" s="395">
        <v>0</v>
      </c>
      <c r="BD253" s="115"/>
      <c r="BE253" s="115"/>
      <c r="BF253" s="115"/>
      <c r="BG253" s="115"/>
      <c r="BH253" s="115"/>
      <c r="BI253" s="115"/>
      <c r="BJ253" s="115"/>
      <c r="BK253" s="115"/>
      <c r="BQ253" s="74" t="str">
        <f t="shared" si="129"/>
        <v>12011.6-(18)</v>
      </c>
      <c r="BR253" s="120" t="str">
        <f t="shared" si="130"/>
        <v>60 deg El- 1.5D- Gored/Segmented</v>
      </c>
      <c r="BS253" s="120">
        <f t="shared" si="131"/>
        <v>124.96000000000001</v>
      </c>
      <c r="BU253" s="74" t="str">
        <f t="shared" si="132"/>
        <v>12011.6-(16)</v>
      </c>
      <c r="BV253" s="120" t="str">
        <f t="shared" si="133"/>
        <v>60 deg El- 1.5D- Gored/Segmented</v>
      </c>
      <c r="BW253" s="120">
        <f t="shared" si="134"/>
        <v>149.952</v>
      </c>
      <c r="BY253" s="74" t="str">
        <f t="shared" si="135"/>
        <v>12011.6-(14)</v>
      </c>
      <c r="BZ253" s="120" t="str">
        <f t="shared" si="136"/>
        <v>60 deg El- 1.5D- Gored/Segmented</v>
      </c>
      <c r="CA253" s="120">
        <f t="shared" si="137"/>
        <v>227.2</v>
      </c>
      <c r="CC253" s="115" t="str">
        <f t="shared" si="138"/>
        <v>12011.6-(12)</v>
      </c>
      <c r="CD253" s="120" t="str">
        <f t="shared" si="139"/>
        <v>60 deg El- 1.5D- Gored/Segmented</v>
      </c>
      <c r="CE253" s="417">
        <f t="shared" si="140"/>
        <v>261.27999999999997</v>
      </c>
      <c r="CF253" s="115"/>
      <c r="CG253" s="115" t="str">
        <f t="shared" si="141"/>
        <v xml:space="preserve"> </v>
      </c>
      <c r="CH253" s="120" t="str">
        <f t="shared" si="142"/>
        <v xml:space="preserve"> </v>
      </c>
      <c r="CI253" s="417" t="str">
        <f t="shared" si="143"/>
        <v xml:space="preserve"> </v>
      </c>
      <c r="CJ253" s="115"/>
      <c r="CK253" s="115" t="str">
        <f t="shared" si="144"/>
        <v xml:space="preserve"> </v>
      </c>
      <c r="CL253" s="120" t="str">
        <f t="shared" si="145"/>
        <v xml:space="preserve"> </v>
      </c>
      <c r="CM253" s="417" t="str">
        <f t="shared" si="149"/>
        <v xml:space="preserve"> </v>
      </c>
      <c r="IS253" s="103">
        <v>67.599999999999994</v>
      </c>
    </row>
    <row r="254" spans="2:253" s="74" customFormat="1" ht="17.100000000000001" hidden="1" customHeight="1" x14ac:dyDescent="0.25">
      <c r="B254" s="504">
        <f>IF(AND('KB Duct Parts'!BF$15=1,'KB Duct Elbows'!AV16&gt;0,'KB Duct Parts'!$BL$14=1),'KB Duct Elbows'!AV16,0)</f>
        <v>0</v>
      </c>
      <c r="C254" s="525">
        <v>12012.6</v>
      </c>
      <c r="D254" s="526">
        <f t="shared" si="114"/>
        <v>12012.6</v>
      </c>
      <c r="E254" s="504" t="s">
        <v>869</v>
      </c>
      <c r="F254" s="508" t="str">
        <f t="shared" si="121"/>
        <v xml:space="preserve"> </v>
      </c>
      <c r="G254" s="509" t="s">
        <v>103</v>
      </c>
      <c r="H254" s="504" t="s">
        <v>923</v>
      </c>
      <c r="I254" s="1035" t="str">
        <f t="shared" si="150"/>
        <v>Gore Locked Segment</v>
      </c>
      <c r="J254" s="1036"/>
      <c r="K254" s="516" t="s">
        <v>881</v>
      </c>
      <c r="L254" s="521">
        <v>20</v>
      </c>
      <c r="M254" s="517" t="str">
        <f t="shared" si="147"/>
        <v>Y</v>
      </c>
      <c r="N254" s="514">
        <f t="shared" si="122"/>
        <v>121.2</v>
      </c>
      <c r="O254" s="518">
        <f t="shared" si="115"/>
        <v>0</v>
      </c>
      <c r="P254" s="680">
        <f>'KB Duct Parts'!$AE$3</f>
        <v>0</v>
      </c>
      <c r="Q254" s="681">
        <f t="shared" si="123"/>
        <v>0</v>
      </c>
      <c r="R254" s="682">
        <f t="shared" si="124"/>
        <v>0</v>
      </c>
      <c r="S254" s="716">
        <f t="shared" si="125"/>
        <v>0.35</v>
      </c>
      <c r="T254" s="679">
        <f t="shared" si="126"/>
        <v>0</v>
      </c>
      <c r="U254" s="679">
        <f t="shared" si="127"/>
        <v>0</v>
      </c>
      <c r="Y254" s="120"/>
      <c r="AE254" s="75"/>
      <c r="AF254" s="370">
        <v>20</v>
      </c>
      <c r="AG254" s="374">
        <v>18</v>
      </c>
      <c r="AH254" s="378">
        <v>16</v>
      </c>
      <c r="AI254" s="381">
        <v>14</v>
      </c>
      <c r="AJ254" s="386">
        <v>12</v>
      </c>
      <c r="AK254" s="391">
        <v>10</v>
      </c>
      <c r="AL254" s="386"/>
      <c r="AM254" s="363">
        <f t="shared" si="151"/>
        <v>1</v>
      </c>
      <c r="AN254" s="578">
        <v>121.2</v>
      </c>
      <c r="AO254" s="120">
        <f t="shared" si="128"/>
        <v>133.32000000000002</v>
      </c>
      <c r="AP254" s="120">
        <f t="shared" si="116"/>
        <v>159.98400000000001</v>
      </c>
      <c r="AQ254" s="120">
        <f t="shared" si="117"/>
        <v>242.4</v>
      </c>
      <c r="AR254" s="120">
        <f t="shared" si="118"/>
        <v>278.76</v>
      </c>
      <c r="AS254" s="120">
        <f t="shared" si="119"/>
        <v>0</v>
      </c>
      <c r="AT254" s="120">
        <f t="shared" si="120"/>
        <v>0</v>
      </c>
      <c r="AU254" s="74" t="s">
        <v>717</v>
      </c>
      <c r="AV254" s="115"/>
      <c r="AW254" s="395"/>
      <c r="AX254" s="571">
        <v>1.1000000000000001</v>
      </c>
      <c r="AY254" s="572">
        <v>1.32</v>
      </c>
      <c r="AZ254" s="572">
        <v>2</v>
      </c>
      <c r="BA254" s="572">
        <v>2.2999999999999998</v>
      </c>
      <c r="BB254" s="573">
        <v>0</v>
      </c>
      <c r="BC254" s="395">
        <v>0</v>
      </c>
      <c r="BD254" s="115"/>
      <c r="BE254" s="115"/>
      <c r="BF254" s="115"/>
      <c r="BG254" s="115"/>
      <c r="BH254" s="115"/>
      <c r="BI254" s="115"/>
      <c r="BJ254" s="115"/>
      <c r="BK254" s="115"/>
      <c r="BQ254" s="74" t="str">
        <f t="shared" si="129"/>
        <v>12012.6-(18)</v>
      </c>
      <c r="BR254" s="120" t="str">
        <f t="shared" si="130"/>
        <v>60 deg El- 1.5D- Gored/Segmented</v>
      </c>
      <c r="BS254" s="120">
        <f t="shared" si="131"/>
        <v>133.32000000000002</v>
      </c>
      <c r="BU254" s="74" t="str">
        <f t="shared" si="132"/>
        <v>12012.6-(16)</v>
      </c>
      <c r="BV254" s="120" t="str">
        <f t="shared" si="133"/>
        <v>60 deg El- 1.5D- Gored/Segmented</v>
      </c>
      <c r="BW254" s="120">
        <f t="shared" si="134"/>
        <v>159.98400000000001</v>
      </c>
      <c r="BY254" s="74" t="str">
        <f t="shared" si="135"/>
        <v>12012.6-(14)</v>
      </c>
      <c r="BZ254" s="120" t="str">
        <f t="shared" si="136"/>
        <v>60 deg El- 1.5D- Gored/Segmented</v>
      </c>
      <c r="CA254" s="120">
        <f t="shared" si="137"/>
        <v>242.4</v>
      </c>
      <c r="CC254" s="115" t="str">
        <f t="shared" si="138"/>
        <v>12012.6-(12)</v>
      </c>
      <c r="CD254" s="120" t="str">
        <f t="shared" si="139"/>
        <v>60 deg El- 1.5D- Gored/Segmented</v>
      </c>
      <c r="CE254" s="417">
        <f t="shared" si="140"/>
        <v>278.76</v>
      </c>
      <c r="CF254" s="115"/>
      <c r="CG254" s="115" t="str">
        <f t="shared" si="141"/>
        <v xml:space="preserve"> </v>
      </c>
      <c r="CH254" s="120" t="str">
        <f t="shared" si="142"/>
        <v xml:space="preserve"> </v>
      </c>
      <c r="CI254" s="417" t="str">
        <f t="shared" si="143"/>
        <v xml:space="preserve"> </v>
      </c>
      <c r="CJ254" s="115"/>
      <c r="CK254" s="115" t="str">
        <f t="shared" si="144"/>
        <v xml:space="preserve"> </v>
      </c>
      <c r="CL254" s="120" t="str">
        <f t="shared" si="145"/>
        <v xml:space="preserve"> </v>
      </c>
      <c r="CM254" s="417" t="str">
        <f t="shared" si="149"/>
        <v xml:space="preserve"> </v>
      </c>
      <c r="IS254" s="103">
        <v>70.400000000000006</v>
      </c>
    </row>
    <row r="255" spans="2:253" s="74" customFormat="1" ht="17.100000000000001" hidden="1" customHeight="1" x14ac:dyDescent="0.25">
      <c r="B255" s="504">
        <f>IF(AND('KB Duct Parts'!BF$15=1,'KB Duct Elbows'!AV17&gt;0,'KB Duct Parts'!$BL$14=1),'KB Duct Elbows'!AV17,0)</f>
        <v>0</v>
      </c>
      <c r="C255" s="525">
        <v>12013.6</v>
      </c>
      <c r="D255" s="526">
        <f t="shared" si="114"/>
        <v>12013.6</v>
      </c>
      <c r="E255" s="504" t="s">
        <v>870</v>
      </c>
      <c r="F255" s="508" t="str">
        <f t="shared" si="121"/>
        <v xml:space="preserve"> </v>
      </c>
      <c r="G255" s="509" t="s">
        <v>103</v>
      </c>
      <c r="H255" s="504" t="s">
        <v>923</v>
      </c>
      <c r="I255" s="1035" t="str">
        <f>IF(L255&gt;16,"Gore Locked Segment",IF(L255&lt;17,"Welded Segments"))</f>
        <v>Gore Locked Segment</v>
      </c>
      <c r="J255" s="1036"/>
      <c r="K255" s="516" t="s">
        <v>881</v>
      </c>
      <c r="L255" s="521">
        <v>18</v>
      </c>
      <c r="M255" s="517" t="str">
        <f t="shared" si="147"/>
        <v>Y</v>
      </c>
      <c r="N255" s="514">
        <f t="shared" si="122"/>
        <v>140.69999999999999</v>
      </c>
      <c r="O255" s="518">
        <f t="shared" si="115"/>
        <v>0</v>
      </c>
      <c r="P255" s="680">
        <f>'KB Duct Parts'!$AE$3</f>
        <v>0</v>
      </c>
      <c r="Q255" s="681">
        <f t="shared" si="123"/>
        <v>0</v>
      </c>
      <c r="R255" s="682">
        <f t="shared" si="124"/>
        <v>0</v>
      </c>
      <c r="S255" s="716">
        <f t="shared" si="125"/>
        <v>0.35</v>
      </c>
      <c r="T255" s="679">
        <f t="shared" si="126"/>
        <v>0</v>
      </c>
      <c r="U255" s="679">
        <f t="shared" si="127"/>
        <v>0</v>
      </c>
      <c r="Y255" s="120"/>
      <c r="AE255" s="76"/>
      <c r="AF255" s="370">
        <v>18</v>
      </c>
      <c r="AG255" s="374">
        <v>16</v>
      </c>
      <c r="AH255" s="378">
        <v>14</v>
      </c>
      <c r="AI255" s="381">
        <v>12</v>
      </c>
      <c r="AJ255" s="386">
        <v>10</v>
      </c>
      <c r="AK255" s="391"/>
      <c r="AL255" s="386"/>
      <c r="AM255" s="363">
        <f t="shared" si="151"/>
        <v>1</v>
      </c>
      <c r="AN255" s="578">
        <v>140.69999999999999</v>
      </c>
      <c r="AO255" s="120">
        <f t="shared" si="128"/>
        <v>211.04999999999998</v>
      </c>
      <c r="AP255" s="120">
        <f t="shared" si="116"/>
        <v>246.22499999999997</v>
      </c>
      <c r="AQ255" s="120">
        <f t="shared" si="117"/>
        <v>281.39999999999998</v>
      </c>
      <c r="AR255" s="120">
        <f t="shared" si="118"/>
        <v>323.60999999999996</v>
      </c>
      <c r="AS255" s="120">
        <f t="shared" si="119"/>
        <v>0</v>
      </c>
      <c r="AT255" s="120">
        <f t="shared" si="120"/>
        <v>0</v>
      </c>
      <c r="AU255" s="74" t="s">
        <v>717</v>
      </c>
      <c r="AV255" s="115"/>
      <c r="AW255" s="395"/>
      <c r="AX255" s="571">
        <v>1.5</v>
      </c>
      <c r="AY255" s="572">
        <v>1.75</v>
      </c>
      <c r="AZ255" s="572">
        <v>2</v>
      </c>
      <c r="BA255" s="572">
        <v>2.2999999999999998</v>
      </c>
      <c r="BB255" s="573">
        <v>0</v>
      </c>
      <c r="BC255" s="395">
        <v>0</v>
      </c>
      <c r="BD255" s="115"/>
      <c r="BE255" s="115"/>
      <c r="BF255" s="115"/>
      <c r="BG255" s="115"/>
      <c r="BH255" s="115"/>
      <c r="BI255" s="115"/>
      <c r="BJ255" s="115"/>
      <c r="BK255" s="115"/>
      <c r="BQ255" s="74" t="str">
        <f t="shared" si="129"/>
        <v>12013.6-(16)</v>
      </c>
      <c r="BR255" s="120" t="str">
        <f t="shared" si="130"/>
        <v>60 deg El- 1.5D- Gored/Segmented</v>
      </c>
      <c r="BS255" s="120">
        <f t="shared" si="131"/>
        <v>211.04999999999998</v>
      </c>
      <c r="BU255" s="74" t="str">
        <f t="shared" si="132"/>
        <v>12013.6-(14)</v>
      </c>
      <c r="BV255" s="120" t="str">
        <f t="shared" si="133"/>
        <v>60 deg El- 1.5D- Gored/Segmented</v>
      </c>
      <c r="BW255" s="120">
        <f t="shared" si="134"/>
        <v>246.22499999999997</v>
      </c>
      <c r="BY255" s="74" t="str">
        <f t="shared" si="135"/>
        <v>12013.6-(12)</v>
      </c>
      <c r="BZ255" s="120" t="str">
        <f t="shared" si="136"/>
        <v>60 deg El- 1.5D- Gored/Segmented</v>
      </c>
      <c r="CA255" s="120">
        <f t="shared" si="137"/>
        <v>281.39999999999998</v>
      </c>
      <c r="CC255" s="115" t="str">
        <f t="shared" si="138"/>
        <v>12013.6-(10)</v>
      </c>
      <c r="CD255" s="120" t="str">
        <f t="shared" si="139"/>
        <v>60 deg El- 1.5D- Gored/Segmented</v>
      </c>
      <c r="CE255" s="417">
        <f t="shared" si="140"/>
        <v>323.60999999999996</v>
      </c>
      <c r="CF255" s="115"/>
      <c r="CG255" s="115" t="str">
        <f t="shared" si="141"/>
        <v xml:space="preserve"> </v>
      </c>
      <c r="CH255" s="120" t="str">
        <f t="shared" si="142"/>
        <v xml:space="preserve"> </v>
      </c>
      <c r="CI255" s="417" t="str">
        <f t="shared" si="143"/>
        <v xml:space="preserve"> </v>
      </c>
      <c r="CJ255" s="115"/>
      <c r="CK255" s="115" t="str">
        <f t="shared" si="144"/>
        <v xml:space="preserve"> </v>
      </c>
      <c r="CL255" s="120" t="str">
        <f t="shared" si="145"/>
        <v xml:space="preserve"> </v>
      </c>
      <c r="CM255" s="417" t="str">
        <f t="shared" si="149"/>
        <v xml:space="preserve"> </v>
      </c>
      <c r="IS255" s="103">
        <v>75.5</v>
      </c>
    </row>
    <row r="256" spans="2:253" s="74" customFormat="1" ht="17.100000000000001" hidden="1" customHeight="1" x14ac:dyDescent="0.25">
      <c r="B256" s="504">
        <f>IF(AND('KB Duct Parts'!BF$15=1,'KB Duct Elbows'!AV18&gt;0,'KB Duct Parts'!$BL$14=1),'KB Duct Elbows'!AV18,0)</f>
        <v>0</v>
      </c>
      <c r="C256" s="525">
        <v>12014.6</v>
      </c>
      <c r="D256" s="526">
        <f t="shared" si="114"/>
        <v>12014.6</v>
      </c>
      <c r="E256" s="504" t="s">
        <v>871</v>
      </c>
      <c r="F256" s="508" t="str">
        <f t="shared" si="121"/>
        <v xml:space="preserve"> </v>
      </c>
      <c r="G256" s="509" t="s">
        <v>103</v>
      </c>
      <c r="H256" s="504" t="s">
        <v>923</v>
      </c>
      <c r="I256" s="1035" t="str">
        <f t="shared" ref="I256:I264" si="152">IF(L256&gt;16,"Gore Locked Segment",IF(L256&lt;17,"Welded Segments"))</f>
        <v>Gore Locked Segment</v>
      </c>
      <c r="J256" s="1036"/>
      <c r="K256" s="516" t="s">
        <v>881</v>
      </c>
      <c r="L256" s="521">
        <v>18</v>
      </c>
      <c r="M256" s="517" t="str">
        <f t="shared" si="147"/>
        <v>Y</v>
      </c>
      <c r="N256" s="514">
        <f t="shared" si="122"/>
        <v>145</v>
      </c>
      <c r="O256" s="518">
        <f t="shared" si="115"/>
        <v>0</v>
      </c>
      <c r="P256" s="680">
        <f>'KB Duct Parts'!$AE$3</f>
        <v>0</v>
      </c>
      <c r="Q256" s="681">
        <f t="shared" si="123"/>
        <v>0</v>
      </c>
      <c r="R256" s="682">
        <f t="shared" si="124"/>
        <v>0</v>
      </c>
      <c r="S256" s="716">
        <f t="shared" si="125"/>
        <v>0.35</v>
      </c>
      <c r="T256" s="679">
        <f t="shared" si="126"/>
        <v>0</v>
      </c>
      <c r="U256" s="679">
        <f t="shared" si="127"/>
        <v>0</v>
      </c>
      <c r="Y256" s="120"/>
      <c r="AE256" s="75"/>
      <c r="AF256" s="370">
        <v>18</v>
      </c>
      <c r="AG256" s="374">
        <v>16</v>
      </c>
      <c r="AH256" s="378">
        <v>14</v>
      </c>
      <c r="AI256" s="381">
        <v>12</v>
      </c>
      <c r="AJ256" s="386">
        <v>10</v>
      </c>
      <c r="AK256" s="391"/>
      <c r="AL256" s="386"/>
      <c r="AM256" s="363">
        <f t="shared" si="151"/>
        <v>1</v>
      </c>
      <c r="AN256" s="578">
        <v>145</v>
      </c>
      <c r="AO256" s="120">
        <f t="shared" si="128"/>
        <v>217.5</v>
      </c>
      <c r="AP256" s="120">
        <f t="shared" si="116"/>
        <v>253.75</v>
      </c>
      <c r="AQ256" s="120">
        <f t="shared" si="117"/>
        <v>290</v>
      </c>
      <c r="AR256" s="120">
        <f t="shared" si="118"/>
        <v>333.5</v>
      </c>
      <c r="AS256" s="120">
        <f t="shared" si="119"/>
        <v>0</v>
      </c>
      <c r="AT256" s="120">
        <f t="shared" si="120"/>
        <v>0</v>
      </c>
      <c r="AU256" s="74" t="s">
        <v>717</v>
      </c>
      <c r="AV256" s="115"/>
      <c r="AW256" s="395"/>
      <c r="AX256" s="571">
        <v>1.5</v>
      </c>
      <c r="AY256" s="572">
        <v>1.75</v>
      </c>
      <c r="AZ256" s="572">
        <v>2</v>
      </c>
      <c r="BA256" s="572">
        <v>2.2999999999999998</v>
      </c>
      <c r="BB256" s="573">
        <v>0</v>
      </c>
      <c r="BC256" s="395">
        <v>0</v>
      </c>
      <c r="BD256" s="115"/>
      <c r="BE256" s="115"/>
      <c r="BF256" s="115"/>
      <c r="BG256" s="115"/>
      <c r="BH256" s="115"/>
      <c r="BI256" s="115"/>
      <c r="BJ256" s="115"/>
      <c r="BK256" s="115"/>
      <c r="BQ256" s="74" t="str">
        <f t="shared" si="129"/>
        <v>12014.6-(16)</v>
      </c>
      <c r="BR256" s="120" t="str">
        <f t="shared" si="130"/>
        <v>60 deg El- 1.5D- Gored/Segmented</v>
      </c>
      <c r="BS256" s="120">
        <f t="shared" si="131"/>
        <v>217.5</v>
      </c>
      <c r="BU256" s="74" t="str">
        <f t="shared" si="132"/>
        <v>12014.6-(14)</v>
      </c>
      <c r="BV256" s="120" t="str">
        <f t="shared" si="133"/>
        <v>60 deg El- 1.5D- Gored/Segmented</v>
      </c>
      <c r="BW256" s="120">
        <f t="shared" si="134"/>
        <v>253.75</v>
      </c>
      <c r="BY256" s="74" t="str">
        <f t="shared" si="135"/>
        <v>12014.6-(12)</v>
      </c>
      <c r="BZ256" s="120" t="str">
        <f t="shared" si="136"/>
        <v>60 deg El- 1.5D- Gored/Segmented</v>
      </c>
      <c r="CA256" s="120">
        <f t="shared" si="137"/>
        <v>290</v>
      </c>
      <c r="CC256" s="115" t="str">
        <f t="shared" si="138"/>
        <v>12014.6-(10)</v>
      </c>
      <c r="CD256" s="120" t="str">
        <f t="shared" si="139"/>
        <v>60 deg El- 1.5D- Gored/Segmented</v>
      </c>
      <c r="CE256" s="417">
        <f t="shared" si="140"/>
        <v>333.5</v>
      </c>
      <c r="CF256" s="115"/>
      <c r="CG256" s="115" t="str">
        <f t="shared" si="141"/>
        <v xml:space="preserve"> </v>
      </c>
      <c r="CH256" s="120" t="str">
        <f t="shared" si="142"/>
        <v xml:space="preserve"> </v>
      </c>
      <c r="CI256" s="417" t="str">
        <f t="shared" si="143"/>
        <v xml:space="preserve"> </v>
      </c>
      <c r="CJ256" s="115"/>
      <c r="CK256" s="115" t="str">
        <f t="shared" si="144"/>
        <v xml:space="preserve"> </v>
      </c>
      <c r="CL256" s="120" t="str">
        <f t="shared" si="145"/>
        <v xml:space="preserve"> </v>
      </c>
      <c r="CM256" s="417" t="str">
        <f t="shared" si="149"/>
        <v xml:space="preserve"> </v>
      </c>
      <c r="IS256" s="103">
        <v>80.599999999999994</v>
      </c>
    </row>
    <row r="257" spans="2:253" s="74" customFormat="1" ht="17.100000000000001" hidden="1" customHeight="1" x14ac:dyDescent="0.25">
      <c r="B257" s="504">
        <f>IF(AND('KB Duct Parts'!BF$15=1,'KB Duct Elbows'!AV19&gt;0,'KB Duct Parts'!$BL$14=1),'KB Duct Elbows'!AV19,0)</f>
        <v>0</v>
      </c>
      <c r="C257" s="525">
        <v>12015.6</v>
      </c>
      <c r="D257" s="526">
        <f t="shared" si="114"/>
        <v>12015.6</v>
      </c>
      <c r="E257" s="504" t="s">
        <v>872</v>
      </c>
      <c r="F257" s="508" t="str">
        <f t="shared" si="121"/>
        <v xml:space="preserve"> </v>
      </c>
      <c r="G257" s="509" t="s">
        <v>103</v>
      </c>
      <c r="H257" s="504" t="s">
        <v>923</v>
      </c>
      <c r="I257" s="1035" t="str">
        <f t="shared" si="152"/>
        <v>Gore Locked Segment</v>
      </c>
      <c r="J257" s="1036"/>
      <c r="K257" s="516" t="s">
        <v>881</v>
      </c>
      <c r="L257" s="521">
        <v>18</v>
      </c>
      <c r="M257" s="517" t="str">
        <f t="shared" si="147"/>
        <v>Y</v>
      </c>
      <c r="N257" s="514">
        <f t="shared" si="122"/>
        <v>148.80000000000001</v>
      </c>
      <c r="O257" s="518">
        <f t="shared" si="115"/>
        <v>0</v>
      </c>
      <c r="P257" s="680">
        <f>'KB Duct Parts'!$AE$3</f>
        <v>0</v>
      </c>
      <c r="Q257" s="681">
        <f t="shared" si="123"/>
        <v>0</v>
      </c>
      <c r="R257" s="682">
        <f t="shared" si="124"/>
        <v>0</v>
      </c>
      <c r="S257" s="716">
        <f t="shared" si="125"/>
        <v>0.35</v>
      </c>
      <c r="T257" s="679">
        <f t="shared" si="126"/>
        <v>0</v>
      </c>
      <c r="U257" s="679">
        <f t="shared" si="127"/>
        <v>0</v>
      </c>
      <c r="Y257" s="120"/>
      <c r="AE257" s="76"/>
      <c r="AF257" s="370">
        <v>18</v>
      </c>
      <c r="AG257" s="374">
        <v>16</v>
      </c>
      <c r="AH257" s="378">
        <v>14</v>
      </c>
      <c r="AI257" s="381">
        <v>12</v>
      </c>
      <c r="AJ257" s="386">
        <v>10</v>
      </c>
      <c r="AK257" s="391"/>
      <c r="AL257" s="386"/>
      <c r="AM257" s="363">
        <f t="shared" si="151"/>
        <v>1</v>
      </c>
      <c r="AN257" s="578">
        <v>148.80000000000001</v>
      </c>
      <c r="AO257" s="120">
        <f t="shared" si="128"/>
        <v>223.20000000000002</v>
      </c>
      <c r="AP257" s="120">
        <f t="shared" si="116"/>
        <v>260.40000000000003</v>
      </c>
      <c r="AQ257" s="120">
        <f t="shared" si="117"/>
        <v>297.60000000000002</v>
      </c>
      <c r="AR257" s="120">
        <f t="shared" si="118"/>
        <v>342.24</v>
      </c>
      <c r="AS257" s="120">
        <f t="shared" si="119"/>
        <v>0</v>
      </c>
      <c r="AT257" s="120">
        <f t="shared" si="120"/>
        <v>0</v>
      </c>
      <c r="AU257" s="74" t="s">
        <v>717</v>
      </c>
      <c r="AV257" s="115"/>
      <c r="AW257" s="395"/>
      <c r="AX257" s="571">
        <v>1.5</v>
      </c>
      <c r="AY257" s="572">
        <v>1.75</v>
      </c>
      <c r="AZ257" s="572">
        <v>2</v>
      </c>
      <c r="BA257" s="572">
        <v>2.2999999999999998</v>
      </c>
      <c r="BB257" s="573">
        <v>0</v>
      </c>
      <c r="BC257" s="395">
        <v>0</v>
      </c>
      <c r="BD257" s="115"/>
      <c r="BE257" s="115"/>
      <c r="BF257" s="115"/>
      <c r="BG257" s="115"/>
      <c r="BH257" s="115"/>
      <c r="BI257" s="115"/>
      <c r="BJ257" s="115"/>
      <c r="BK257" s="115"/>
      <c r="BQ257" s="74" t="str">
        <f t="shared" si="129"/>
        <v>12015.6-(16)</v>
      </c>
      <c r="BR257" s="120" t="str">
        <f t="shared" si="130"/>
        <v>60 deg El- 1.5D- Gored/Segmented</v>
      </c>
      <c r="BS257" s="120">
        <f t="shared" si="131"/>
        <v>223.20000000000002</v>
      </c>
      <c r="BU257" s="74" t="str">
        <f t="shared" si="132"/>
        <v>12015.6-(14)</v>
      </c>
      <c r="BV257" s="120" t="str">
        <f t="shared" si="133"/>
        <v>60 deg El- 1.5D- Gored/Segmented</v>
      </c>
      <c r="BW257" s="120">
        <f t="shared" si="134"/>
        <v>260.40000000000003</v>
      </c>
      <c r="BY257" s="74" t="str">
        <f t="shared" si="135"/>
        <v>12015.6-(12)</v>
      </c>
      <c r="BZ257" s="120" t="str">
        <f t="shared" si="136"/>
        <v>60 deg El- 1.5D- Gored/Segmented</v>
      </c>
      <c r="CA257" s="120">
        <f t="shared" si="137"/>
        <v>297.60000000000002</v>
      </c>
      <c r="CC257" s="115" t="str">
        <f t="shared" si="138"/>
        <v>12015.6-(10)</v>
      </c>
      <c r="CD257" s="120" t="str">
        <f t="shared" si="139"/>
        <v>60 deg El- 1.5D- Gored/Segmented</v>
      </c>
      <c r="CE257" s="417">
        <f t="shared" si="140"/>
        <v>342.24</v>
      </c>
      <c r="CF257" s="115"/>
      <c r="CG257" s="115" t="str">
        <f t="shared" si="141"/>
        <v xml:space="preserve"> </v>
      </c>
      <c r="CH257" s="120" t="str">
        <f t="shared" si="142"/>
        <v xml:space="preserve"> </v>
      </c>
      <c r="CI257" s="417" t="str">
        <f t="shared" si="143"/>
        <v xml:space="preserve"> </v>
      </c>
      <c r="CJ257" s="115"/>
      <c r="CK257" s="115" t="str">
        <f t="shared" si="144"/>
        <v xml:space="preserve"> </v>
      </c>
      <c r="CL257" s="120" t="str">
        <f t="shared" si="145"/>
        <v xml:space="preserve"> </v>
      </c>
      <c r="CM257" s="417" t="str">
        <f t="shared" si="149"/>
        <v xml:space="preserve"> </v>
      </c>
      <c r="IS257" s="103">
        <v>87.4</v>
      </c>
    </row>
    <row r="258" spans="2:253" s="74" customFormat="1" ht="17.100000000000001" hidden="1" customHeight="1" x14ac:dyDescent="0.25">
      <c r="B258" s="504">
        <f>IF(AND('KB Duct Parts'!BF$15=1,'KB Duct Elbows'!AV20&gt;0,'KB Duct Parts'!$BL$14=1),'KB Duct Elbows'!AV20,0)</f>
        <v>0</v>
      </c>
      <c r="C258" s="525">
        <v>12016.6</v>
      </c>
      <c r="D258" s="526">
        <f t="shared" si="114"/>
        <v>12016.6</v>
      </c>
      <c r="E258" s="504" t="s">
        <v>873</v>
      </c>
      <c r="F258" s="508" t="str">
        <f t="shared" si="121"/>
        <v xml:space="preserve"> </v>
      </c>
      <c r="G258" s="509" t="s">
        <v>103</v>
      </c>
      <c r="H258" s="504" t="s">
        <v>923</v>
      </c>
      <c r="I258" s="1035" t="str">
        <f t="shared" si="152"/>
        <v>Gore Locked Segment</v>
      </c>
      <c r="J258" s="1036"/>
      <c r="K258" s="516" t="s">
        <v>881</v>
      </c>
      <c r="L258" s="521">
        <v>18</v>
      </c>
      <c r="M258" s="517" t="str">
        <f t="shared" si="147"/>
        <v>Y</v>
      </c>
      <c r="N258" s="514">
        <f t="shared" si="122"/>
        <v>160.30000000000001</v>
      </c>
      <c r="O258" s="518">
        <f t="shared" si="115"/>
        <v>0</v>
      </c>
      <c r="P258" s="680">
        <f>'KB Duct Parts'!$AE$3</f>
        <v>0</v>
      </c>
      <c r="Q258" s="681">
        <f t="shared" si="123"/>
        <v>0</v>
      </c>
      <c r="R258" s="682">
        <f t="shared" si="124"/>
        <v>0</v>
      </c>
      <c r="S258" s="716">
        <f t="shared" si="125"/>
        <v>0.35</v>
      </c>
      <c r="T258" s="679">
        <f t="shared" si="126"/>
        <v>0</v>
      </c>
      <c r="U258" s="679">
        <f t="shared" si="127"/>
        <v>0</v>
      </c>
      <c r="Y258" s="120"/>
      <c r="AE258" s="75"/>
      <c r="AF258" s="370">
        <v>18</v>
      </c>
      <c r="AG258" s="374">
        <v>16</v>
      </c>
      <c r="AH258" s="378">
        <v>14</v>
      </c>
      <c r="AI258" s="381">
        <v>12</v>
      </c>
      <c r="AJ258" s="386">
        <v>10</v>
      </c>
      <c r="AK258" s="391"/>
      <c r="AL258" s="386"/>
      <c r="AM258" s="363">
        <f t="shared" si="151"/>
        <v>1</v>
      </c>
      <c r="AN258" s="578">
        <v>160.30000000000001</v>
      </c>
      <c r="AO258" s="120">
        <f t="shared" si="128"/>
        <v>240.45000000000002</v>
      </c>
      <c r="AP258" s="120">
        <f t="shared" si="116"/>
        <v>280.52500000000003</v>
      </c>
      <c r="AQ258" s="120">
        <f t="shared" si="117"/>
        <v>320.60000000000002</v>
      </c>
      <c r="AR258" s="120">
        <f t="shared" si="118"/>
        <v>368.69</v>
      </c>
      <c r="AS258" s="120">
        <f t="shared" si="119"/>
        <v>0</v>
      </c>
      <c r="AT258" s="120">
        <f t="shared" si="120"/>
        <v>0</v>
      </c>
      <c r="AU258" s="74" t="s">
        <v>717</v>
      </c>
      <c r="AV258" s="115"/>
      <c r="AW258" s="395"/>
      <c r="AX258" s="571">
        <v>1.5</v>
      </c>
      <c r="AY258" s="572">
        <v>1.75</v>
      </c>
      <c r="AZ258" s="572">
        <v>2</v>
      </c>
      <c r="BA258" s="572">
        <v>2.2999999999999998</v>
      </c>
      <c r="BB258" s="573">
        <v>0</v>
      </c>
      <c r="BC258" s="395">
        <v>0</v>
      </c>
      <c r="BD258" s="115"/>
      <c r="BE258" s="115"/>
      <c r="BF258" s="115"/>
      <c r="BG258" s="115"/>
      <c r="BH258" s="115"/>
      <c r="BI258" s="115"/>
      <c r="BJ258" s="115"/>
      <c r="BK258" s="115"/>
      <c r="BQ258" s="74" t="str">
        <f t="shared" si="129"/>
        <v>12016.6-(16)</v>
      </c>
      <c r="BR258" s="120" t="str">
        <f t="shared" si="130"/>
        <v>60 deg El- 1.5D- Gored/Segmented</v>
      </c>
      <c r="BS258" s="120">
        <f t="shared" si="131"/>
        <v>240.45000000000002</v>
      </c>
      <c r="BU258" s="74" t="str">
        <f t="shared" si="132"/>
        <v>12016.6-(14)</v>
      </c>
      <c r="BV258" s="120" t="str">
        <f t="shared" si="133"/>
        <v>60 deg El- 1.5D- Gored/Segmented</v>
      </c>
      <c r="BW258" s="120">
        <f t="shared" si="134"/>
        <v>280.52500000000003</v>
      </c>
      <c r="BY258" s="74" t="str">
        <f t="shared" si="135"/>
        <v>12016.6-(12)</v>
      </c>
      <c r="BZ258" s="120" t="str">
        <f t="shared" si="136"/>
        <v>60 deg El- 1.5D- Gored/Segmented</v>
      </c>
      <c r="CA258" s="120">
        <f t="shared" si="137"/>
        <v>320.60000000000002</v>
      </c>
      <c r="CC258" s="115" t="str">
        <f t="shared" si="138"/>
        <v>12016.6-(10)</v>
      </c>
      <c r="CD258" s="120" t="str">
        <f t="shared" si="139"/>
        <v>60 deg El- 1.5D- Gored/Segmented</v>
      </c>
      <c r="CE258" s="417">
        <f t="shared" si="140"/>
        <v>368.69</v>
      </c>
      <c r="CF258" s="115"/>
      <c r="CG258" s="115" t="str">
        <f t="shared" si="141"/>
        <v xml:space="preserve"> </v>
      </c>
      <c r="CH258" s="120" t="str">
        <f t="shared" si="142"/>
        <v xml:space="preserve"> </v>
      </c>
      <c r="CI258" s="417" t="str">
        <f t="shared" si="143"/>
        <v xml:space="preserve"> </v>
      </c>
      <c r="CJ258" s="115"/>
      <c r="CK258" s="115" t="str">
        <f t="shared" si="144"/>
        <v xml:space="preserve"> </v>
      </c>
      <c r="CL258" s="120" t="str">
        <f t="shared" si="145"/>
        <v xml:space="preserve"> </v>
      </c>
      <c r="CM258" s="417" t="str">
        <f t="shared" si="149"/>
        <v xml:space="preserve"> </v>
      </c>
      <c r="IS258" s="103">
        <v>94.2</v>
      </c>
    </row>
    <row r="259" spans="2:253" s="74" customFormat="1" ht="17.100000000000001" hidden="1" customHeight="1" x14ac:dyDescent="0.25">
      <c r="B259" s="504">
        <f>IF(AND('KB Duct Parts'!BF$15=1,'KB Duct Elbows'!AV21&gt;0,'KB Duct Parts'!$BL$14=1),'KB Duct Elbows'!AV21,0)</f>
        <v>0</v>
      </c>
      <c r="C259" s="525">
        <v>12017.6</v>
      </c>
      <c r="D259" s="526">
        <f t="shared" si="114"/>
        <v>12017.6</v>
      </c>
      <c r="E259" s="504" t="s">
        <v>874</v>
      </c>
      <c r="F259" s="508" t="str">
        <f t="shared" si="121"/>
        <v xml:space="preserve"> </v>
      </c>
      <c r="G259" s="509" t="s">
        <v>103</v>
      </c>
      <c r="H259" s="504" t="s">
        <v>923</v>
      </c>
      <c r="I259" s="1035" t="str">
        <f t="shared" si="152"/>
        <v>Gore Locked Segment</v>
      </c>
      <c r="J259" s="1036"/>
      <c r="K259" s="516" t="s">
        <v>881</v>
      </c>
      <c r="L259" s="521">
        <v>18</v>
      </c>
      <c r="M259" s="517" t="str">
        <f t="shared" si="147"/>
        <v>Y</v>
      </c>
      <c r="N259" s="514">
        <f t="shared" si="122"/>
        <v>171.2</v>
      </c>
      <c r="O259" s="518">
        <f t="shared" si="115"/>
        <v>0</v>
      </c>
      <c r="P259" s="680">
        <f>'KB Duct Parts'!$AE$3</f>
        <v>0</v>
      </c>
      <c r="Q259" s="681">
        <f t="shared" si="123"/>
        <v>0</v>
      </c>
      <c r="R259" s="682">
        <f t="shared" si="124"/>
        <v>0</v>
      </c>
      <c r="S259" s="716">
        <f t="shared" si="125"/>
        <v>0.35</v>
      </c>
      <c r="T259" s="679">
        <f t="shared" si="126"/>
        <v>0</v>
      </c>
      <c r="U259" s="679">
        <f t="shared" si="127"/>
        <v>0</v>
      </c>
      <c r="Y259" s="120"/>
      <c r="AE259" s="76"/>
      <c r="AF259" s="370">
        <v>18</v>
      </c>
      <c r="AG259" s="374">
        <v>16</v>
      </c>
      <c r="AH259" s="378">
        <v>14</v>
      </c>
      <c r="AI259" s="381">
        <v>12</v>
      </c>
      <c r="AJ259" s="386">
        <v>10</v>
      </c>
      <c r="AK259" s="391"/>
      <c r="AL259" s="386"/>
      <c r="AM259" s="363">
        <f t="shared" si="151"/>
        <v>1</v>
      </c>
      <c r="AN259" s="578">
        <v>171.2</v>
      </c>
      <c r="AO259" s="120">
        <f t="shared" si="128"/>
        <v>256.79999999999995</v>
      </c>
      <c r="AP259" s="120">
        <f t="shared" si="116"/>
        <v>299.59999999999997</v>
      </c>
      <c r="AQ259" s="120">
        <f t="shared" si="117"/>
        <v>342.4</v>
      </c>
      <c r="AR259" s="120">
        <f t="shared" si="118"/>
        <v>393.75999999999993</v>
      </c>
      <c r="AS259" s="120">
        <f t="shared" si="119"/>
        <v>0</v>
      </c>
      <c r="AT259" s="120">
        <f t="shared" si="120"/>
        <v>0</v>
      </c>
      <c r="AU259" s="74" t="s">
        <v>717</v>
      </c>
      <c r="AV259" s="115"/>
      <c r="AW259" s="395"/>
      <c r="AX259" s="571">
        <v>1.5</v>
      </c>
      <c r="AY259" s="572">
        <v>1.75</v>
      </c>
      <c r="AZ259" s="572">
        <v>2</v>
      </c>
      <c r="BA259" s="572">
        <v>2.2999999999999998</v>
      </c>
      <c r="BB259" s="573">
        <v>0</v>
      </c>
      <c r="BC259" s="395">
        <v>0</v>
      </c>
      <c r="BD259" s="115"/>
      <c r="BE259" s="115"/>
      <c r="BF259" s="115"/>
      <c r="BG259" s="115"/>
      <c r="BH259" s="115"/>
      <c r="BI259" s="115"/>
      <c r="BJ259" s="115"/>
      <c r="BK259" s="115"/>
      <c r="BQ259" s="74" t="str">
        <f t="shared" si="129"/>
        <v>12017.6-(16)</v>
      </c>
      <c r="BR259" s="120" t="str">
        <f t="shared" si="130"/>
        <v>60 deg El- 1.5D- Gored/Segmented</v>
      </c>
      <c r="BS259" s="120">
        <f t="shared" si="131"/>
        <v>256.79999999999995</v>
      </c>
      <c r="BU259" s="74" t="str">
        <f t="shared" si="132"/>
        <v>12017.6-(14)</v>
      </c>
      <c r="BV259" s="120" t="str">
        <f t="shared" si="133"/>
        <v>60 deg El- 1.5D- Gored/Segmented</v>
      </c>
      <c r="BW259" s="120">
        <f t="shared" si="134"/>
        <v>299.59999999999997</v>
      </c>
      <c r="BY259" s="74" t="str">
        <f t="shared" si="135"/>
        <v>12017.6-(12)</v>
      </c>
      <c r="BZ259" s="120" t="str">
        <f t="shared" si="136"/>
        <v>60 deg El- 1.5D- Gored/Segmented</v>
      </c>
      <c r="CA259" s="120">
        <f t="shared" si="137"/>
        <v>342.4</v>
      </c>
      <c r="CC259" s="115" t="str">
        <f t="shared" si="138"/>
        <v>12017.6-(10)</v>
      </c>
      <c r="CD259" s="120" t="str">
        <f t="shared" si="139"/>
        <v>60 deg El- 1.5D- Gored/Segmented</v>
      </c>
      <c r="CE259" s="417">
        <f t="shared" si="140"/>
        <v>393.75999999999993</v>
      </c>
      <c r="CF259" s="115"/>
      <c r="CG259" s="115" t="str">
        <f t="shared" si="141"/>
        <v xml:space="preserve"> </v>
      </c>
      <c r="CH259" s="120" t="str">
        <f t="shared" si="142"/>
        <v xml:space="preserve"> </v>
      </c>
      <c r="CI259" s="417" t="str">
        <f t="shared" si="143"/>
        <v xml:space="preserve"> </v>
      </c>
      <c r="CJ259" s="115"/>
      <c r="CK259" s="115" t="str">
        <f t="shared" si="144"/>
        <v xml:space="preserve"> </v>
      </c>
      <c r="CL259" s="120" t="str">
        <f t="shared" si="145"/>
        <v xml:space="preserve"> </v>
      </c>
      <c r="CM259" s="417" t="str">
        <f t="shared" si="149"/>
        <v xml:space="preserve"> </v>
      </c>
      <c r="IS259" s="103">
        <v>100.5</v>
      </c>
    </row>
    <row r="260" spans="2:253" s="74" customFormat="1" ht="17.100000000000001" hidden="1" customHeight="1" x14ac:dyDescent="0.25">
      <c r="B260" s="504">
        <f>IF(AND('KB Duct Parts'!BF$15=1,'KB Duct Elbows'!AV22&gt;0,'KB Duct Parts'!$BL$14=1),'KB Duct Elbows'!AV22,0)</f>
        <v>0</v>
      </c>
      <c r="C260" s="525">
        <v>12018.6</v>
      </c>
      <c r="D260" s="526">
        <f t="shared" si="114"/>
        <v>12018.6</v>
      </c>
      <c r="E260" s="504" t="s">
        <v>875</v>
      </c>
      <c r="F260" s="508" t="str">
        <f t="shared" si="121"/>
        <v xml:space="preserve"> </v>
      </c>
      <c r="G260" s="509" t="s">
        <v>103</v>
      </c>
      <c r="H260" s="504" t="s">
        <v>923</v>
      </c>
      <c r="I260" s="1035" t="str">
        <f t="shared" si="152"/>
        <v>Gore Locked Segment</v>
      </c>
      <c r="J260" s="1036"/>
      <c r="K260" s="516" t="s">
        <v>881</v>
      </c>
      <c r="L260" s="521">
        <v>18</v>
      </c>
      <c r="M260" s="517" t="str">
        <f t="shared" si="147"/>
        <v>Y</v>
      </c>
      <c r="N260" s="514">
        <f t="shared" si="122"/>
        <v>182</v>
      </c>
      <c r="O260" s="518">
        <f t="shared" si="115"/>
        <v>0</v>
      </c>
      <c r="P260" s="680">
        <f>'KB Duct Parts'!$AE$3</f>
        <v>0</v>
      </c>
      <c r="Q260" s="681">
        <f t="shared" si="123"/>
        <v>0</v>
      </c>
      <c r="R260" s="682">
        <f t="shared" si="124"/>
        <v>0</v>
      </c>
      <c r="S260" s="716">
        <f t="shared" si="125"/>
        <v>0.35</v>
      </c>
      <c r="T260" s="679">
        <f t="shared" si="126"/>
        <v>0</v>
      </c>
      <c r="U260" s="679">
        <f t="shared" si="127"/>
        <v>0</v>
      </c>
      <c r="Y260" s="120"/>
      <c r="AE260" s="75"/>
      <c r="AF260" s="370">
        <v>18</v>
      </c>
      <c r="AG260" s="374">
        <v>16</v>
      </c>
      <c r="AH260" s="378">
        <v>14</v>
      </c>
      <c r="AI260" s="381">
        <v>12</v>
      </c>
      <c r="AJ260" s="386">
        <v>10</v>
      </c>
      <c r="AK260" s="391"/>
      <c r="AL260" s="386"/>
      <c r="AM260" s="363">
        <f t="shared" si="151"/>
        <v>1</v>
      </c>
      <c r="AN260" s="578">
        <v>182</v>
      </c>
      <c r="AO260" s="120">
        <f t="shared" si="128"/>
        <v>273</v>
      </c>
      <c r="AP260" s="120">
        <f t="shared" si="116"/>
        <v>318.5</v>
      </c>
      <c r="AQ260" s="120">
        <f t="shared" si="117"/>
        <v>364</v>
      </c>
      <c r="AR260" s="120">
        <f t="shared" si="118"/>
        <v>418.59999999999997</v>
      </c>
      <c r="AS260" s="120">
        <f t="shared" si="119"/>
        <v>0</v>
      </c>
      <c r="AT260" s="120">
        <f t="shared" si="120"/>
        <v>0</v>
      </c>
      <c r="AU260" s="74" t="s">
        <v>717</v>
      </c>
      <c r="AV260" s="115"/>
      <c r="AW260" s="395"/>
      <c r="AX260" s="571">
        <v>1.5</v>
      </c>
      <c r="AY260" s="572">
        <v>1.75</v>
      </c>
      <c r="AZ260" s="572">
        <v>2</v>
      </c>
      <c r="BA260" s="572">
        <v>2.2999999999999998</v>
      </c>
      <c r="BB260" s="573">
        <v>0</v>
      </c>
      <c r="BC260" s="395">
        <v>0</v>
      </c>
      <c r="BD260" s="115"/>
      <c r="BE260" s="115"/>
      <c r="BF260" s="115"/>
      <c r="BG260" s="115"/>
      <c r="BH260" s="115"/>
      <c r="BI260" s="115"/>
      <c r="BJ260" s="115"/>
      <c r="BK260" s="115"/>
      <c r="BQ260" s="74" t="str">
        <f t="shared" si="129"/>
        <v>12018.6-(16)</v>
      </c>
      <c r="BR260" s="120" t="str">
        <f t="shared" si="130"/>
        <v>60 deg El- 1.5D- Gored/Segmented</v>
      </c>
      <c r="BS260" s="120">
        <f t="shared" si="131"/>
        <v>273</v>
      </c>
      <c r="BU260" s="74" t="str">
        <f t="shared" si="132"/>
        <v>12018.6-(14)</v>
      </c>
      <c r="BV260" s="120" t="str">
        <f t="shared" si="133"/>
        <v>60 deg El- 1.5D- Gored/Segmented</v>
      </c>
      <c r="BW260" s="120">
        <f t="shared" si="134"/>
        <v>318.5</v>
      </c>
      <c r="BY260" s="74" t="str">
        <f t="shared" si="135"/>
        <v>12018.6-(12)</v>
      </c>
      <c r="BZ260" s="120" t="str">
        <f t="shared" si="136"/>
        <v>60 deg El- 1.5D- Gored/Segmented</v>
      </c>
      <c r="CA260" s="120">
        <f t="shared" si="137"/>
        <v>364</v>
      </c>
      <c r="CC260" s="115" t="str">
        <f t="shared" si="138"/>
        <v>12018.6-(10)</v>
      </c>
      <c r="CD260" s="120" t="str">
        <f t="shared" si="139"/>
        <v>60 deg El- 1.5D- Gored/Segmented</v>
      </c>
      <c r="CE260" s="417">
        <f t="shared" si="140"/>
        <v>418.59999999999997</v>
      </c>
      <c r="CF260" s="115"/>
      <c r="CG260" s="115" t="str">
        <f t="shared" si="141"/>
        <v xml:space="preserve"> </v>
      </c>
      <c r="CH260" s="120" t="str">
        <f t="shared" si="142"/>
        <v xml:space="preserve"> </v>
      </c>
      <c r="CI260" s="417" t="str">
        <f t="shared" si="143"/>
        <v xml:space="preserve"> </v>
      </c>
      <c r="CJ260" s="115"/>
      <c r="CK260" s="115" t="str">
        <f t="shared" si="144"/>
        <v xml:space="preserve"> </v>
      </c>
      <c r="CL260" s="120" t="str">
        <f t="shared" si="145"/>
        <v xml:space="preserve"> </v>
      </c>
      <c r="CM260" s="417" t="str">
        <f t="shared" si="149"/>
        <v xml:space="preserve"> </v>
      </c>
      <c r="IS260" s="103">
        <v>106.8</v>
      </c>
    </row>
    <row r="261" spans="2:253" s="74" customFormat="1" ht="17.100000000000001" hidden="1" customHeight="1" x14ac:dyDescent="0.25">
      <c r="B261" s="504">
        <f>IF(AND('KB Duct Parts'!BF$15=1,'KB Duct Elbows'!AV23&gt;0,'KB Duct Parts'!$BL$14=1),'KB Duct Elbows'!AV23,0)</f>
        <v>0</v>
      </c>
      <c r="C261" s="525">
        <v>12019.6</v>
      </c>
      <c r="D261" s="526">
        <f t="shared" si="114"/>
        <v>12019.6</v>
      </c>
      <c r="E261" s="504" t="s">
        <v>876</v>
      </c>
      <c r="F261" s="508" t="str">
        <f t="shared" si="121"/>
        <v xml:space="preserve"> </v>
      </c>
      <c r="G261" s="509" t="s">
        <v>103</v>
      </c>
      <c r="H261" s="504" t="s">
        <v>923</v>
      </c>
      <c r="I261" s="1035" t="str">
        <f t="shared" si="152"/>
        <v>Gore Locked Segment</v>
      </c>
      <c r="J261" s="1036"/>
      <c r="K261" s="516" t="s">
        <v>881</v>
      </c>
      <c r="L261" s="521">
        <v>18</v>
      </c>
      <c r="M261" s="517" t="str">
        <f t="shared" si="147"/>
        <v>Y</v>
      </c>
      <c r="N261" s="514">
        <f t="shared" si="122"/>
        <v>208.1</v>
      </c>
      <c r="O261" s="518">
        <f t="shared" si="115"/>
        <v>0</v>
      </c>
      <c r="P261" s="680">
        <f>'KB Duct Parts'!$AE$3</f>
        <v>0</v>
      </c>
      <c r="Q261" s="681">
        <f t="shared" si="123"/>
        <v>0</v>
      </c>
      <c r="R261" s="682">
        <f t="shared" si="124"/>
        <v>0</v>
      </c>
      <c r="S261" s="716">
        <f t="shared" si="125"/>
        <v>0.35</v>
      </c>
      <c r="T261" s="679">
        <f t="shared" si="126"/>
        <v>0</v>
      </c>
      <c r="U261" s="679">
        <f t="shared" si="127"/>
        <v>0</v>
      </c>
      <c r="Y261" s="120"/>
      <c r="AE261" s="75"/>
      <c r="AF261" s="370">
        <v>18</v>
      </c>
      <c r="AG261" s="374">
        <v>16</v>
      </c>
      <c r="AH261" s="378">
        <v>14</v>
      </c>
      <c r="AI261" s="381">
        <v>12</v>
      </c>
      <c r="AJ261" s="386">
        <v>10</v>
      </c>
      <c r="AK261" s="391"/>
      <c r="AL261" s="386"/>
      <c r="AM261" s="363">
        <f t="shared" si="151"/>
        <v>1</v>
      </c>
      <c r="AN261" s="578">
        <v>208.1</v>
      </c>
      <c r="AO261" s="120">
        <f t="shared" si="128"/>
        <v>312.14999999999998</v>
      </c>
      <c r="AP261" s="120">
        <f t="shared" si="116"/>
        <v>364.17500000000001</v>
      </c>
      <c r="AQ261" s="120">
        <f t="shared" si="117"/>
        <v>416.2</v>
      </c>
      <c r="AR261" s="120">
        <f t="shared" si="118"/>
        <v>478.62999999999994</v>
      </c>
      <c r="AS261" s="120">
        <f t="shared" si="119"/>
        <v>0</v>
      </c>
      <c r="AT261" s="120">
        <f t="shared" si="120"/>
        <v>0</v>
      </c>
      <c r="AU261" s="74" t="s">
        <v>717</v>
      </c>
      <c r="AV261" s="115"/>
      <c r="AW261" s="395"/>
      <c r="AX261" s="571">
        <v>1.5</v>
      </c>
      <c r="AY261" s="572">
        <v>1.75</v>
      </c>
      <c r="AZ261" s="572">
        <v>2</v>
      </c>
      <c r="BA261" s="572">
        <v>2.2999999999999998</v>
      </c>
      <c r="BB261" s="573">
        <v>0</v>
      </c>
      <c r="BC261" s="395">
        <v>0</v>
      </c>
      <c r="BD261" s="115"/>
      <c r="BE261" s="115"/>
      <c r="BF261" s="115"/>
      <c r="BG261" s="115"/>
      <c r="BH261" s="115"/>
      <c r="BI261" s="115"/>
      <c r="BJ261" s="115"/>
      <c r="BK261" s="115"/>
      <c r="BQ261" s="74" t="str">
        <f t="shared" si="129"/>
        <v>12019.6-(16)</v>
      </c>
      <c r="BR261" s="120" t="str">
        <f t="shared" si="130"/>
        <v>60 deg El- 1.5D- Gored/Segmented</v>
      </c>
      <c r="BS261" s="120">
        <f t="shared" si="131"/>
        <v>312.14999999999998</v>
      </c>
      <c r="BU261" s="74" t="str">
        <f t="shared" si="132"/>
        <v>12019.6-(14)</v>
      </c>
      <c r="BV261" s="120" t="str">
        <f t="shared" si="133"/>
        <v>60 deg El- 1.5D- Gored/Segmented</v>
      </c>
      <c r="BW261" s="120">
        <f t="shared" si="134"/>
        <v>364.17500000000001</v>
      </c>
      <c r="BY261" s="74" t="str">
        <f t="shared" si="135"/>
        <v>12019.6-(12)</v>
      </c>
      <c r="BZ261" s="120" t="str">
        <f t="shared" si="136"/>
        <v>60 deg El- 1.5D- Gored/Segmented</v>
      </c>
      <c r="CA261" s="120">
        <f t="shared" si="137"/>
        <v>416.2</v>
      </c>
      <c r="CC261" s="115" t="str">
        <f t="shared" si="138"/>
        <v>12019.6-(10)</v>
      </c>
      <c r="CD261" s="120" t="str">
        <f t="shared" si="139"/>
        <v>60 deg El- 1.5D- Gored/Segmented</v>
      </c>
      <c r="CE261" s="417">
        <f t="shared" si="140"/>
        <v>478.62999999999994</v>
      </c>
      <c r="CF261" s="115"/>
      <c r="CG261" s="115" t="str">
        <f t="shared" si="141"/>
        <v xml:space="preserve"> </v>
      </c>
      <c r="CH261" s="120" t="str">
        <f t="shared" si="142"/>
        <v xml:space="preserve"> </v>
      </c>
      <c r="CI261" s="417" t="str">
        <f t="shared" si="143"/>
        <v xml:space="preserve"> </v>
      </c>
      <c r="CJ261" s="115"/>
      <c r="CK261" s="115" t="str">
        <f t="shared" si="144"/>
        <v xml:space="preserve"> </v>
      </c>
      <c r="CL261" s="120" t="str">
        <f t="shared" si="145"/>
        <v xml:space="preserve"> </v>
      </c>
      <c r="CM261" s="417" t="str">
        <f t="shared" si="149"/>
        <v xml:space="preserve"> </v>
      </c>
      <c r="IS261" s="103">
        <v>122.1</v>
      </c>
    </row>
    <row r="262" spans="2:253" s="74" customFormat="1" ht="17.100000000000001" hidden="1" customHeight="1" x14ac:dyDescent="0.25">
      <c r="B262" s="504">
        <f>IF(AND('KB Duct Parts'!BF$15=1,'KB Duct Elbows'!AV24&gt;0,'KB Duct Parts'!$BL$14=1),'KB Duct Elbows'!AV24,0)</f>
        <v>0</v>
      </c>
      <c r="C262" s="525">
        <v>12020.6</v>
      </c>
      <c r="D262" s="526">
        <f t="shared" si="114"/>
        <v>12020.6</v>
      </c>
      <c r="E262" s="504" t="s">
        <v>877</v>
      </c>
      <c r="F262" s="508" t="str">
        <f t="shared" si="121"/>
        <v xml:space="preserve"> </v>
      </c>
      <c r="G262" s="509" t="s">
        <v>103</v>
      </c>
      <c r="H262" s="504" t="s">
        <v>923</v>
      </c>
      <c r="I262" s="1035" t="str">
        <f t="shared" si="152"/>
        <v>Gore Locked Segment</v>
      </c>
      <c r="J262" s="1036"/>
      <c r="K262" s="516" t="s">
        <v>881</v>
      </c>
      <c r="L262" s="521">
        <v>18</v>
      </c>
      <c r="M262" s="517" t="str">
        <f t="shared" si="147"/>
        <v>Y</v>
      </c>
      <c r="N262" s="514">
        <f t="shared" si="122"/>
        <v>233.9</v>
      </c>
      <c r="O262" s="518">
        <f t="shared" si="115"/>
        <v>0</v>
      </c>
      <c r="P262" s="680">
        <f>'KB Duct Parts'!$AE$3</f>
        <v>0</v>
      </c>
      <c r="Q262" s="681">
        <f t="shared" si="123"/>
        <v>0</v>
      </c>
      <c r="R262" s="682">
        <f t="shared" si="124"/>
        <v>0</v>
      </c>
      <c r="S262" s="716">
        <f t="shared" si="125"/>
        <v>0.35</v>
      </c>
      <c r="T262" s="679">
        <f t="shared" si="126"/>
        <v>0</v>
      </c>
      <c r="U262" s="679">
        <f t="shared" si="127"/>
        <v>0</v>
      </c>
      <c r="Y262" s="120"/>
      <c r="AE262" s="75"/>
      <c r="AF262" s="370">
        <v>18</v>
      </c>
      <c r="AG262" s="374">
        <v>16</v>
      </c>
      <c r="AH262" s="378">
        <v>14</v>
      </c>
      <c r="AI262" s="381">
        <v>12</v>
      </c>
      <c r="AJ262" s="386">
        <v>10</v>
      </c>
      <c r="AK262" s="391"/>
      <c r="AL262" s="386"/>
      <c r="AM262" s="363">
        <f t="shared" si="151"/>
        <v>1</v>
      </c>
      <c r="AN262" s="578">
        <v>233.9</v>
      </c>
      <c r="AO262" s="120">
        <f t="shared" si="128"/>
        <v>350.85</v>
      </c>
      <c r="AP262" s="120">
        <f t="shared" si="116"/>
        <v>409.32499999999999</v>
      </c>
      <c r="AQ262" s="120">
        <f t="shared" si="117"/>
        <v>467.8</v>
      </c>
      <c r="AR262" s="120">
        <f t="shared" si="118"/>
        <v>537.97</v>
      </c>
      <c r="AS262" s="120">
        <f t="shared" si="119"/>
        <v>0</v>
      </c>
      <c r="AT262" s="120">
        <f t="shared" si="120"/>
        <v>0</v>
      </c>
      <c r="AU262" s="74" t="s">
        <v>717</v>
      </c>
      <c r="AV262" s="115"/>
      <c r="AW262" s="395"/>
      <c r="AX262" s="571">
        <v>1.5</v>
      </c>
      <c r="AY262" s="572">
        <v>1.75</v>
      </c>
      <c r="AZ262" s="572">
        <v>2</v>
      </c>
      <c r="BA262" s="572">
        <v>2.2999999999999998</v>
      </c>
      <c r="BB262" s="573">
        <v>0</v>
      </c>
      <c r="BC262" s="395">
        <v>0</v>
      </c>
      <c r="BD262" s="115"/>
      <c r="BE262" s="115"/>
      <c r="BF262" s="115"/>
      <c r="BG262" s="115"/>
      <c r="BH262" s="115"/>
      <c r="BI262" s="115"/>
      <c r="BJ262" s="115"/>
      <c r="BK262" s="115"/>
      <c r="BQ262" s="74" t="str">
        <f t="shared" si="129"/>
        <v>12020.6-(16)</v>
      </c>
      <c r="BR262" s="120" t="str">
        <f t="shared" si="130"/>
        <v>60 deg El- 1.5D- Gored/Segmented</v>
      </c>
      <c r="BS262" s="120">
        <f t="shared" si="131"/>
        <v>350.85</v>
      </c>
      <c r="BU262" s="74" t="str">
        <f t="shared" si="132"/>
        <v>12020.6-(14)</v>
      </c>
      <c r="BV262" s="120" t="str">
        <f t="shared" si="133"/>
        <v>60 deg El- 1.5D- Gored/Segmented</v>
      </c>
      <c r="BW262" s="120">
        <f t="shared" si="134"/>
        <v>409.32499999999999</v>
      </c>
      <c r="BY262" s="74" t="str">
        <f t="shared" si="135"/>
        <v>12020.6-(12)</v>
      </c>
      <c r="BZ262" s="120" t="str">
        <f t="shared" si="136"/>
        <v>60 deg El- 1.5D- Gored/Segmented</v>
      </c>
      <c r="CA262" s="120">
        <f t="shared" si="137"/>
        <v>467.8</v>
      </c>
      <c r="CC262" s="115" t="str">
        <f t="shared" si="138"/>
        <v>12020.6-(10)</v>
      </c>
      <c r="CD262" s="120" t="str">
        <f t="shared" si="139"/>
        <v>60 deg El- 1.5D- Gored/Segmented</v>
      </c>
      <c r="CE262" s="417">
        <f t="shared" si="140"/>
        <v>537.97</v>
      </c>
      <c r="CF262" s="115"/>
      <c r="CG262" s="115" t="str">
        <f t="shared" si="141"/>
        <v xml:space="preserve"> </v>
      </c>
      <c r="CH262" s="120" t="str">
        <f t="shared" si="142"/>
        <v xml:space="preserve"> </v>
      </c>
      <c r="CI262" s="417" t="str">
        <f t="shared" si="143"/>
        <v xml:space="preserve"> </v>
      </c>
      <c r="CJ262" s="115"/>
      <c r="CK262" s="115" t="str">
        <f t="shared" si="144"/>
        <v xml:space="preserve"> </v>
      </c>
      <c r="CL262" s="120" t="str">
        <f t="shared" si="145"/>
        <v xml:space="preserve"> </v>
      </c>
      <c r="CM262" s="417" t="str">
        <f t="shared" si="149"/>
        <v xml:space="preserve"> </v>
      </c>
      <c r="IS262" s="103">
        <v>137.4</v>
      </c>
    </row>
    <row r="263" spans="2:253" s="74" customFormat="1" ht="17.100000000000001" hidden="1" customHeight="1" x14ac:dyDescent="0.25">
      <c r="B263" s="504">
        <f>IF(AND('KB Duct Parts'!BF$15=1,'KB Duct Elbows'!AV25&gt;0,'KB Duct Parts'!$BL$14=1),'KB Duct Elbows'!AV25,0)</f>
        <v>0</v>
      </c>
      <c r="C263" s="525">
        <v>12022.6</v>
      </c>
      <c r="D263" s="526">
        <f t="shared" si="114"/>
        <v>12022.6</v>
      </c>
      <c r="E263" s="504" t="s">
        <v>878</v>
      </c>
      <c r="F263" s="508" t="str">
        <f t="shared" si="121"/>
        <v xml:space="preserve"> </v>
      </c>
      <c r="G263" s="509" t="s">
        <v>103</v>
      </c>
      <c r="H263" s="504" t="s">
        <v>923</v>
      </c>
      <c r="I263" s="1035" t="str">
        <f t="shared" si="152"/>
        <v>Gore Locked Segment</v>
      </c>
      <c r="J263" s="1036"/>
      <c r="K263" s="516" t="s">
        <v>881</v>
      </c>
      <c r="L263" s="521">
        <v>18</v>
      </c>
      <c r="M263" s="517" t="str">
        <f t="shared" si="147"/>
        <v>Y</v>
      </c>
      <c r="N263" s="514">
        <f t="shared" si="122"/>
        <v>276.5</v>
      </c>
      <c r="O263" s="518">
        <f t="shared" si="115"/>
        <v>0</v>
      </c>
      <c r="P263" s="680">
        <f>'KB Duct Parts'!$AE$3</f>
        <v>0</v>
      </c>
      <c r="Q263" s="681">
        <f t="shared" si="123"/>
        <v>0</v>
      </c>
      <c r="R263" s="682">
        <f t="shared" si="124"/>
        <v>0</v>
      </c>
      <c r="S263" s="716">
        <f t="shared" si="125"/>
        <v>0.35</v>
      </c>
      <c r="T263" s="679">
        <f t="shared" si="126"/>
        <v>0</v>
      </c>
      <c r="U263" s="679">
        <f t="shared" si="127"/>
        <v>0</v>
      </c>
      <c r="Y263" s="120"/>
      <c r="AE263" s="75"/>
      <c r="AF263" s="370">
        <v>18</v>
      </c>
      <c r="AG263" s="374">
        <v>16</v>
      </c>
      <c r="AH263" s="378">
        <v>14</v>
      </c>
      <c r="AI263" s="381">
        <v>12</v>
      </c>
      <c r="AJ263" s="386">
        <v>10</v>
      </c>
      <c r="AK263" s="391"/>
      <c r="AL263" s="386"/>
      <c r="AM263" s="363">
        <f t="shared" si="151"/>
        <v>1</v>
      </c>
      <c r="AN263" s="578">
        <v>276.5</v>
      </c>
      <c r="AO263" s="120">
        <f t="shared" si="128"/>
        <v>414.75</v>
      </c>
      <c r="AP263" s="120">
        <f t="shared" si="116"/>
        <v>483.875</v>
      </c>
      <c r="AQ263" s="120">
        <f t="shared" si="117"/>
        <v>553</v>
      </c>
      <c r="AR263" s="120">
        <f t="shared" si="118"/>
        <v>635.94999999999993</v>
      </c>
      <c r="AS263" s="120">
        <f t="shared" si="119"/>
        <v>0</v>
      </c>
      <c r="AT263" s="120">
        <f t="shared" si="120"/>
        <v>0</v>
      </c>
      <c r="AU263" s="74" t="s">
        <v>717</v>
      </c>
      <c r="AV263" s="115"/>
      <c r="AW263" s="395"/>
      <c r="AX263" s="571">
        <v>1.5</v>
      </c>
      <c r="AY263" s="572">
        <v>1.75</v>
      </c>
      <c r="AZ263" s="572">
        <v>2</v>
      </c>
      <c r="BA263" s="572">
        <v>2.2999999999999998</v>
      </c>
      <c r="BB263" s="573">
        <v>0</v>
      </c>
      <c r="BC263" s="395">
        <v>0</v>
      </c>
      <c r="BD263" s="115"/>
      <c r="BE263" s="115"/>
      <c r="BF263" s="115"/>
      <c r="BG263" s="115"/>
      <c r="BH263" s="115"/>
      <c r="BI263" s="115"/>
      <c r="BJ263" s="115"/>
      <c r="BK263" s="115"/>
      <c r="BQ263" s="74" t="str">
        <f t="shared" si="129"/>
        <v>12022.6-(16)</v>
      </c>
      <c r="BR263" s="120" t="str">
        <f t="shared" si="130"/>
        <v>60 deg El- 1.5D- Gored/Segmented</v>
      </c>
      <c r="BS263" s="120">
        <f t="shared" si="131"/>
        <v>414.75</v>
      </c>
      <c r="BU263" s="74" t="str">
        <f t="shared" si="132"/>
        <v>12022.6-(14)</v>
      </c>
      <c r="BV263" s="120" t="str">
        <f t="shared" si="133"/>
        <v>60 deg El- 1.5D- Gored/Segmented</v>
      </c>
      <c r="BW263" s="120">
        <f t="shared" si="134"/>
        <v>483.875</v>
      </c>
      <c r="BY263" s="74" t="str">
        <f t="shared" si="135"/>
        <v>12022.6-(12)</v>
      </c>
      <c r="BZ263" s="120" t="str">
        <f t="shared" si="136"/>
        <v>60 deg El- 1.5D- Gored/Segmented</v>
      </c>
      <c r="CA263" s="120">
        <f t="shared" si="137"/>
        <v>553</v>
      </c>
      <c r="CC263" s="115" t="str">
        <f t="shared" si="138"/>
        <v>12022.6-(10)</v>
      </c>
      <c r="CD263" s="120" t="str">
        <f t="shared" si="139"/>
        <v>60 deg El- 1.5D- Gored/Segmented</v>
      </c>
      <c r="CE263" s="417">
        <f t="shared" si="140"/>
        <v>635.94999999999993</v>
      </c>
      <c r="CF263" s="115"/>
      <c r="CG263" s="115" t="str">
        <f t="shared" si="141"/>
        <v xml:space="preserve"> </v>
      </c>
      <c r="CH263" s="120" t="str">
        <f t="shared" si="142"/>
        <v xml:space="preserve"> </v>
      </c>
      <c r="CI263" s="417" t="str">
        <f t="shared" si="143"/>
        <v xml:space="preserve"> </v>
      </c>
      <c r="CJ263" s="115"/>
      <c r="CK263" s="115" t="str">
        <f t="shared" si="144"/>
        <v xml:space="preserve"> </v>
      </c>
      <c r="CL263" s="120" t="str">
        <f t="shared" si="145"/>
        <v xml:space="preserve"> </v>
      </c>
      <c r="CM263" s="417" t="str">
        <f t="shared" si="149"/>
        <v xml:space="preserve"> </v>
      </c>
      <c r="IS263" s="103">
        <v>162.4</v>
      </c>
    </row>
    <row r="264" spans="2:253" s="74" customFormat="1" ht="17.100000000000001" hidden="1" customHeight="1" thickBot="1" x14ac:dyDescent="0.3">
      <c r="B264" s="504">
        <f>IF(AND('KB Duct Parts'!BF$15=1,'KB Duct Elbows'!AV26&gt;0,'KB Duct Parts'!$BL$14=1),'KB Duct Elbows'!AV26,0)</f>
        <v>0</v>
      </c>
      <c r="C264" s="525">
        <v>12024.6</v>
      </c>
      <c r="D264" s="526">
        <f t="shared" si="114"/>
        <v>12024.6</v>
      </c>
      <c r="E264" s="504" t="s">
        <v>1338</v>
      </c>
      <c r="F264" s="508" t="str">
        <f t="shared" si="121"/>
        <v xml:space="preserve"> </v>
      </c>
      <c r="G264" s="509" t="s">
        <v>103</v>
      </c>
      <c r="H264" s="504" t="s">
        <v>923</v>
      </c>
      <c r="I264" s="1035" t="str">
        <f t="shared" si="152"/>
        <v>Gore Locked Segment</v>
      </c>
      <c r="J264" s="1036"/>
      <c r="K264" s="516" t="s">
        <v>881</v>
      </c>
      <c r="L264" s="521">
        <v>18</v>
      </c>
      <c r="M264" s="517" t="str">
        <f t="shared" si="147"/>
        <v>Y</v>
      </c>
      <c r="N264" s="514">
        <f t="shared" si="122"/>
        <v>316</v>
      </c>
      <c r="O264" s="518">
        <f t="shared" si="115"/>
        <v>0</v>
      </c>
      <c r="P264" s="680">
        <f>'KB Duct Parts'!$AE$3</f>
        <v>0</v>
      </c>
      <c r="Q264" s="681">
        <f t="shared" si="123"/>
        <v>0</v>
      </c>
      <c r="R264" s="682">
        <f t="shared" si="124"/>
        <v>0</v>
      </c>
      <c r="S264" s="716">
        <f t="shared" si="125"/>
        <v>0.35</v>
      </c>
      <c r="T264" s="679">
        <f t="shared" si="126"/>
        <v>0</v>
      </c>
      <c r="U264" s="679">
        <f t="shared" si="127"/>
        <v>0</v>
      </c>
      <c r="Y264" s="120"/>
      <c r="AE264" s="75"/>
      <c r="AF264" s="370">
        <v>18</v>
      </c>
      <c r="AG264" s="374">
        <v>16</v>
      </c>
      <c r="AH264" s="378">
        <v>14</v>
      </c>
      <c r="AI264" s="381">
        <v>12</v>
      </c>
      <c r="AJ264" s="386">
        <v>10</v>
      </c>
      <c r="AK264" s="391"/>
      <c r="AL264" s="386"/>
      <c r="AM264" s="363">
        <f t="shared" si="151"/>
        <v>1</v>
      </c>
      <c r="AN264" s="578">
        <v>316</v>
      </c>
      <c r="AO264" s="120">
        <f t="shared" si="128"/>
        <v>474</v>
      </c>
      <c r="AP264" s="120">
        <f t="shared" si="116"/>
        <v>553</v>
      </c>
      <c r="AQ264" s="120">
        <f t="shared" si="117"/>
        <v>632</v>
      </c>
      <c r="AR264" s="120">
        <f t="shared" si="118"/>
        <v>726.8</v>
      </c>
      <c r="AS264" s="120">
        <f t="shared" si="119"/>
        <v>0</v>
      </c>
      <c r="AT264" s="120">
        <f t="shared" si="120"/>
        <v>0</v>
      </c>
      <c r="AU264" s="74" t="s">
        <v>717</v>
      </c>
      <c r="AV264" s="115"/>
      <c r="AW264" s="395"/>
      <c r="AX264" s="574">
        <v>1.5</v>
      </c>
      <c r="AY264" s="575">
        <v>1.75</v>
      </c>
      <c r="AZ264" s="575">
        <v>2</v>
      </c>
      <c r="BA264" s="575">
        <v>2.2999999999999998</v>
      </c>
      <c r="BB264" s="576">
        <v>0</v>
      </c>
      <c r="BC264" s="395">
        <v>0</v>
      </c>
      <c r="BD264" s="115"/>
      <c r="BE264" s="115"/>
      <c r="BF264" s="115"/>
      <c r="BG264" s="115"/>
      <c r="BH264" s="115"/>
      <c r="BI264" s="115"/>
      <c r="BJ264" s="115"/>
      <c r="BK264" s="115"/>
      <c r="BQ264" s="74" t="str">
        <f t="shared" si="129"/>
        <v>12024.6-(16)</v>
      </c>
      <c r="BR264" s="120" t="str">
        <f t="shared" si="130"/>
        <v>60 deg El- 1.5D- Gored/Segmented</v>
      </c>
      <c r="BS264" s="120">
        <f t="shared" si="131"/>
        <v>474</v>
      </c>
      <c r="BU264" s="74" t="str">
        <f t="shared" si="132"/>
        <v>12024.6-(14)</v>
      </c>
      <c r="BV264" s="120" t="str">
        <f t="shared" si="133"/>
        <v>60 deg El- 1.5D- Gored/Segmented</v>
      </c>
      <c r="BW264" s="120">
        <f t="shared" si="134"/>
        <v>553</v>
      </c>
      <c r="BY264" s="74" t="str">
        <f t="shared" si="135"/>
        <v>12024.6-(12)</v>
      </c>
      <c r="BZ264" s="120" t="str">
        <f t="shared" si="136"/>
        <v>60 deg El- 1.5D- Gored/Segmented</v>
      </c>
      <c r="CA264" s="120">
        <f t="shared" si="137"/>
        <v>632</v>
      </c>
      <c r="CC264" s="115" t="str">
        <f t="shared" si="138"/>
        <v>12024.6-(10)</v>
      </c>
      <c r="CD264" s="120" t="str">
        <f t="shared" si="139"/>
        <v>60 deg El- 1.5D- Gored/Segmented</v>
      </c>
      <c r="CE264" s="417">
        <f t="shared" si="140"/>
        <v>726.8</v>
      </c>
      <c r="CF264" s="115"/>
      <c r="CG264" s="115" t="str">
        <f t="shared" si="141"/>
        <v xml:space="preserve"> </v>
      </c>
      <c r="CH264" s="120" t="str">
        <f t="shared" si="142"/>
        <v xml:space="preserve"> </v>
      </c>
      <c r="CI264" s="417" t="str">
        <f t="shared" si="143"/>
        <v xml:space="preserve"> </v>
      </c>
      <c r="CJ264" s="115"/>
      <c r="CK264" s="115" t="str">
        <f t="shared" si="144"/>
        <v xml:space="preserve"> </v>
      </c>
      <c r="CL264" s="120" t="str">
        <f t="shared" si="145"/>
        <v xml:space="preserve"> </v>
      </c>
      <c r="CM264" s="417" t="str">
        <f t="shared" si="149"/>
        <v xml:space="preserve"> </v>
      </c>
      <c r="IS264" s="103"/>
    </row>
    <row r="265" spans="2:253" s="74" customFormat="1" ht="17.100000000000001" hidden="1" customHeight="1" thickTop="1" x14ac:dyDescent="0.25">
      <c r="B265" s="504">
        <f>IF(AND('KB Duct Parts'!BF$15=1,'KB Duct Elbows'!K7&gt;0,'KB Duct Parts'!$BL$14=1),'KB Duct Elbows'!K7,0)</f>
        <v>0</v>
      </c>
      <c r="C265" s="525">
        <v>12303.45</v>
      </c>
      <c r="D265" s="526">
        <f t="shared" si="114"/>
        <v>12303.45</v>
      </c>
      <c r="E265" s="504" t="s">
        <v>483</v>
      </c>
      <c r="F265" s="508" t="str">
        <f t="shared" si="121"/>
        <v xml:space="preserve"> </v>
      </c>
      <c r="G265" s="509" t="s">
        <v>105</v>
      </c>
      <c r="H265" s="504" t="s">
        <v>923</v>
      </c>
      <c r="I265" s="1035"/>
      <c r="J265" s="1036"/>
      <c r="K265" s="516" t="s">
        <v>881</v>
      </c>
      <c r="L265" s="521">
        <v>22</v>
      </c>
      <c r="M265" s="517" t="str">
        <f t="shared" si="147"/>
        <v>Y</v>
      </c>
      <c r="N265" s="514">
        <f t="shared" si="122"/>
        <v>41.5</v>
      </c>
      <c r="O265" s="518">
        <f t="shared" si="115"/>
        <v>0</v>
      </c>
      <c r="P265" s="680">
        <f>'KB Duct Parts'!$AE$3</f>
        <v>0</v>
      </c>
      <c r="Q265" s="681">
        <f t="shared" si="123"/>
        <v>0</v>
      </c>
      <c r="R265" s="682">
        <f t="shared" si="124"/>
        <v>0</v>
      </c>
      <c r="S265" s="716">
        <f t="shared" si="125"/>
        <v>0.35</v>
      </c>
      <c r="T265" s="679">
        <f t="shared" si="126"/>
        <v>0</v>
      </c>
      <c r="U265" s="679">
        <f t="shared" si="127"/>
        <v>0</v>
      </c>
      <c r="Y265" s="120"/>
      <c r="AE265" s="75"/>
      <c r="AF265" s="370">
        <v>22</v>
      </c>
      <c r="AG265" s="374"/>
      <c r="AH265" s="378"/>
      <c r="AI265" s="381"/>
      <c r="AJ265" s="386"/>
      <c r="AK265" s="391"/>
      <c r="AL265" s="386"/>
      <c r="AM265" s="363">
        <f t="shared" si="151"/>
        <v>1</v>
      </c>
      <c r="AN265" s="578">
        <v>41.5</v>
      </c>
      <c r="AO265" s="120">
        <f t="shared" si="128"/>
        <v>0</v>
      </c>
      <c r="AP265" s="120">
        <f t="shared" si="116"/>
        <v>0</v>
      </c>
      <c r="AQ265" s="120">
        <f t="shared" si="117"/>
        <v>0</v>
      </c>
      <c r="AR265" s="120">
        <f t="shared" si="118"/>
        <v>0</v>
      </c>
      <c r="AS265" s="120">
        <f t="shared" si="119"/>
        <v>0</v>
      </c>
      <c r="AT265" s="120">
        <f t="shared" si="120"/>
        <v>0</v>
      </c>
      <c r="AU265" s="74" t="s">
        <v>717</v>
      </c>
      <c r="AV265" s="115"/>
      <c r="AW265" s="395"/>
      <c r="AX265" s="568">
        <v>0</v>
      </c>
      <c r="AY265" s="569">
        <v>0</v>
      </c>
      <c r="AZ265" s="569">
        <v>0</v>
      </c>
      <c r="BA265" s="569">
        <v>0</v>
      </c>
      <c r="BB265" s="570">
        <v>0</v>
      </c>
      <c r="BC265" s="395">
        <v>0</v>
      </c>
      <c r="BD265" s="115"/>
      <c r="BE265" s="115"/>
      <c r="BF265" s="115"/>
      <c r="BG265" s="115"/>
      <c r="BH265" s="115"/>
      <c r="BI265" s="115"/>
      <c r="BJ265" s="115"/>
      <c r="BK265" s="115"/>
      <c r="BQ265" s="74" t="str">
        <f t="shared" si="129"/>
        <v xml:space="preserve"> </v>
      </c>
      <c r="BR265" s="120" t="str">
        <f t="shared" si="130"/>
        <v xml:space="preserve"> </v>
      </c>
      <c r="BS265" s="120" t="str">
        <f t="shared" si="131"/>
        <v xml:space="preserve"> </v>
      </c>
      <c r="BU265" s="74" t="str">
        <f t="shared" si="132"/>
        <v xml:space="preserve"> </v>
      </c>
      <c r="BV265" s="120" t="str">
        <f t="shared" si="133"/>
        <v xml:space="preserve"> </v>
      </c>
      <c r="BW265" s="120" t="str">
        <f t="shared" si="134"/>
        <v xml:space="preserve">  </v>
      </c>
      <c r="BY265" s="74" t="str">
        <f t="shared" si="135"/>
        <v xml:space="preserve"> </v>
      </c>
      <c r="BZ265" s="120" t="str">
        <f t="shared" si="136"/>
        <v xml:space="preserve"> </v>
      </c>
      <c r="CA265" s="120" t="str">
        <f t="shared" si="137"/>
        <v xml:space="preserve"> </v>
      </c>
      <c r="CC265" s="115" t="str">
        <f t="shared" si="138"/>
        <v xml:space="preserve"> </v>
      </c>
      <c r="CD265" s="120" t="str">
        <f t="shared" si="139"/>
        <v xml:space="preserve"> </v>
      </c>
      <c r="CE265" s="417" t="str">
        <f t="shared" si="140"/>
        <v xml:space="preserve"> </v>
      </c>
      <c r="CF265" s="115"/>
      <c r="CG265" s="115" t="str">
        <f t="shared" si="141"/>
        <v xml:space="preserve"> </v>
      </c>
      <c r="CH265" s="120" t="str">
        <f t="shared" si="142"/>
        <v xml:space="preserve"> </v>
      </c>
      <c r="CI265" s="417" t="str">
        <f t="shared" si="143"/>
        <v xml:space="preserve"> </v>
      </c>
      <c r="CJ265" s="115"/>
      <c r="CK265" s="115" t="str">
        <f t="shared" si="144"/>
        <v xml:space="preserve"> </v>
      </c>
      <c r="CL265" s="120" t="str">
        <f t="shared" si="145"/>
        <v xml:space="preserve"> </v>
      </c>
      <c r="CM265" s="417" t="str">
        <f t="shared" si="149"/>
        <v xml:space="preserve"> </v>
      </c>
      <c r="IS265" s="103">
        <v>25</v>
      </c>
    </row>
    <row r="266" spans="2:253" s="74" customFormat="1" ht="17.100000000000001" hidden="1" customHeight="1" x14ac:dyDescent="0.25">
      <c r="B266" s="504">
        <f>IF(AND('KB Duct Parts'!BF$15=1,'KB Duct Elbows'!K8&gt;0,'KB Duct Parts'!$BL$14=1),'KB Duct Elbows'!K8,0)</f>
        <v>0</v>
      </c>
      <c r="C266" s="525">
        <v>12304.45</v>
      </c>
      <c r="D266" s="526">
        <f t="shared" si="114"/>
        <v>12304.45</v>
      </c>
      <c r="E266" s="520" t="s">
        <v>861</v>
      </c>
      <c r="F266" s="508" t="str">
        <f t="shared" si="121"/>
        <v xml:space="preserve"> </v>
      </c>
      <c r="G266" s="509" t="s">
        <v>105</v>
      </c>
      <c r="H266" s="504" t="s">
        <v>923</v>
      </c>
      <c r="I266" s="1035"/>
      <c r="J266" s="1036"/>
      <c r="K266" s="516" t="s">
        <v>881</v>
      </c>
      <c r="L266" s="521">
        <v>22</v>
      </c>
      <c r="M266" s="517" t="str">
        <f t="shared" si="147"/>
        <v>Y</v>
      </c>
      <c r="N266" s="514">
        <f t="shared" si="122"/>
        <v>43</v>
      </c>
      <c r="O266" s="518">
        <f t="shared" si="115"/>
        <v>0</v>
      </c>
      <c r="P266" s="680">
        <f>'KB Duct Parts'!$AE$3</f>
        <v>0</v>
      </c>
      <c r="Q266" s="681">
        <f t="shared" si="123"/>
        <v>0</v>
      </c>
      <c r="R266" s="682">
        <f t="shared" si="124"/>
        <v>0</v>
      </c>
      <c r="S266" s="716">
        <f t="shared" si="125"/>
        <v>0.35</v>
      </c>
      <c r="T266" s="679">
        <f t="shared" si="126"/>
        <v>0</v>
      </c>
      <c r="U266" s="679">
        <f t="shared" si="127"/>
        <v>0</v>
      </c>
      <c r="Y266" s="120"/>
      <c r="AE266" s="75"/>
      <c r="AF266" s="370">
        <v>22</v>
      </c>
      <c r="AG266" s="374"/>
      <c r="AH266" s="378"/>
      <c r="AI266" s="381"/>
      <c r="AJ266" s="386"/>
      <c r="AK266" s="391"/>
      <c r="AL266" s="386"/>
      <c r="AM266" s="363">
        <f t="shared" si="151"/>
        <v>1</v>
      </c>
      <c r="AN266" s="578">
        <v>43</v>
      </c>
      <c r="AO266" s="120">
        <f t="shared" si="128"/>
        <v>0</v>
      </c>
      <c r="AP266" s="120">
        <f t="shared" si="116"/>
        <v>0</v>
      </c>
      <c r="AQ266" s="120">
        <f t="shared" si="117"/>
        <v>0</v>
      </c>
      <c r="AR266" s="120">
        <f t="shared" si="118"/>
        <v>0</v>
      </c>
      <c r="AS266" s="120">
        <f t="shared" si="119"/>
        <v>0</v>
      </c>
      <c r="AT266" s="120">
        <f t="shared" si="120"/>
        <v>0</v>
      </c>
      <c r="AU266" s="74" t="s">
        <v>717</v>
      </c>
      <c r="AV266" s="115"/>
      <c r="AW266" s="395"/>
      <c r="AX266" s="571">
        <v>0</v>
      </c>
      <c r="AY266" s="572">
        <v>0</v>
      </c>
      <c r="AZ266" s="572">
        <v>0</v>
      </c>
      <c r="BA266" s="572">
        <v>0</v>
      </c>
      <c r="BB266" s="573">
        <v>0</v>
      </c>
      <c r="BC266" s="395">
        <v>0</v>
      </c>
      <c r="BD266" s="115"/>
      <c r="BE266" s="115"/>
      <c r="BF266" s="115"/>
      <c r="BG266" s="115"/>
      <c r="BH266" s="115"/>
      <c r="BI266" s="115"/>
      <c r="BJ266" s="115"/>
      <c r="BK266" s="115"/>
      <c r="BQ266" s="74" t="str">
        <f t="shared" si="129"/>
        <v xml:space="preserve"> </v>
      </c>
      <c r="BR266" s="120" t="str">
        <f t="shared" si="130"/>
        <v xml:space="preserve"> </v>
      </c>
      <c r="BS266" s="120" t="str">
        <f t="shared" si="131"/>
        <v xml:space="preserve"> </v>
      </c>
      <c r="BU266" s="74" t="str">
        <f t="shared" si="132"/>
        <v xml:space="preserve"> </v>
      </c>
      <c r="BV266" s="120" t="str">
        <f t="shared" si="133"/>
        <v xml:space="preserve"> </v>
      </c>
      <c r="BW266" s="120" t="str">
        <f t="shared" si="134"/>
        <v xml:space="preserve">  </v>
      </c>
      <c r="BY266" s="74" t="str">
        <f t="shared" si="135"/>
        <v xml:space="preserve"> </v>
      </c>
      <c r="BZ266" s="120" t="str">
        <f t="shared" si="136"/>
        <v xml:space="preserve"> </v>
      </c>
      <c r="CA266" s="120" t="str">
        <f t="shared" si="137"/>
        <v xml:space="preserve"> </v>
      </c>
      <c r="CC266" s="115" t="str">
        <f t="shared" si="138"/>
        <v xml:space="preserve"> </v>
      </c>
      <c r="CD266" s="120" t="str">
        <f t="shared" si="139"/>
        <v xml:space="preserve"> </v>
      </c>
      <c r="CE266" s="417" t="str">
        <f t="shared" si="140"/>
        <v xml:space="preserve"> </v>
      </c>
      <c r="CF266" s="115"/>
      <c r="CG266" s="115" t="str">
        <f t="shared" si="141"/>
        <v xml:space="preserve"> </v>
      </c>
      <c r="CH266" s="120" t="str">
        <f t="shared" si="142"/>
        <v xml:space="preserve"> </v>
      </c>
      <c r="CI266" s="417" t="str">
        <f t="shared" si="143"/>
        <v xml:space="preserve"> </v>
      </c>
      <c r="CJ266" s="115"/>
      <c r="CK266" s="115" t="str">
        <f t="shared" si="144"/>
        <v xml:space="preserve"> </v>
      </c>
      <c r="CL266" s="120" t="str">
        <f t="shared" si="145"/>
        <v xml:space="preserve"> </v>
      </c>
      <c r="CM266" s="417" t="str">
        <f t="shared" si="149"/>
        <v xml:space="preserve"> </v>
      </c>
      <c r="IS266" s="103">
        <v>25.9</v>
      </c>
    </row>
    <row r="267" spans="2:253" s="74" customFormat="1" ht="17.100000000000001" customHeight="1" x14ac:dyDescent="0.25">
      <c r="B267" s="504">
        <f>IF(AND('KB Duct Parts'!BF$15=1,'KB Duct Elbows'!K9&gt;0,'KB Duct Parts'!$BL$14=1),'KB Duct Elbows'!K9,0)</f>
        <v>8</v>
      </c>
      <c r="C267" s="525">
        <v>12305.45</v>
      </c>
      <c r="D267" s="526">
        <f t="shared" si="114"/>
        <v>12305.45</v>
      </c>
      <c r="E267" s="504" t="s">
        <v>862</v>
      </c>
      <c r="F267" s="508" t="str">
        <f t="shared" si="121"/>
        <v xml:space="preserve"> </v>
      </c>
      <c r="G267" s="509" t="s">
        <v>105</v>
      </c>
      <c r="H267" s="504" t="s">
        <v>923</v>
      </c>
      <c r="I267" s="1035"/>
      <c r="J267" s="1036"/>
      <c r="K267" s="516" t="s">
        <v>881</v>
      </c>
      <c r="L267" s="521">
        <v>22</v>
      </c>
      <c r="M267" s="517" t="str">
        <f t="shared" si="147"/>
        <v>Y</v>
      </c>
      <c r="N267" s="514">
        <f t="shared" si="122"/>
        <v>45.7</v>
      </c>
      <c r="O267" s="518">
        <f t="shared" si="115"/>
        <v>365.6</v>
      </c>
      <c r="P267" s="680">
        <f>'KB Duct Parts'!$AE$3</f>
        <v>0</v>
      </c>
      <c r="Q267" s="681">
        <f t="shared" si="123"/>
        <v>45.7</v>
      </c>
      <c r="R267" s="682">
        <f t="shared" si="124"/>
        <v>365.6</v>
      </c>
      <c r="S267" s="716">
        <f t="shared" si="125"/>
        <v>0.35</v>
      </c>
      <c r="T267" s="679">
        <f t="shared" si="126"/>
        <v>29.71</v>
      </c>
      <c r="U267" s="679">
        <f t="shared" si="127"/>
        <v>237.68</v>
      </c>
      <c r="Y267" s="120"/>
      <c r="AE267" s="75"/>
      <c r="AF267" s="370">
        <v>22</v>
      </c>
      <c r="AG267" s="374"/>
      <c r="AH267" s="378"/>
      <c r="AI267" s="381"/>
      <c r="AJ267" s="386"/>
      <c r="AK267" s="391"/>
      <c r="AL267" s="386"/>
      <c r="AM267" s="363">
        <f t="shared" si="151"/>
        <v>1</v>
      </c>
      <c r="AN267" s="578">
        <v>45.7</v>
      </c>
      <c r="AO267" s="120">
        <f t="shared" si="128"/>
        <v>0</v>
      </c>
      <c r="AP267" s="120">
        <f t="shared" si="116"/>
        <v>0</v>
      </c>
      <c r="AQ267" s="120">
        <f t="shared" si="117"/>
        <v>0</v>
      </c>
      <c r="AR267" s="120">
        <f t="shared" si="118"/>
        <v>0</v>
      </c>
      <c r="AS267" s="120">
        <f t="shared" si="119"/>
        <v>0</v>
      </c>
      <c r="AT267" s="120">
        <f t="shared" si="120"/>
        <v>0</v>
      </c>
      <c r="AU267" s="74" t="s">
        <v>717</v>
      </c>
      <c r="AV267" s="115"/>
      <c r="AW267" s="395"/>
      <c r="AX267" s="571">
        <v>0</v>
      </c>
      <c r="AY267" s="572">
        <v>0</v>
      </c>
      <c r="AZ267" s="572">
        <v>0</v>
      </c>
      <c r="BA267" s="572">
        <v>0</v>
      </c>
      <c r="BB267" s="573">
        <v>0</v>
      </c>
      <c r="BC267" s="395">
        <v>0</v>
      </c>
      <c r="BD267" s="115"/>
      <c r="BE267" s="115"/>
      <c r="BF267" s="115"/>
      <c r="BG267" s="115"/>
      <c r="BH267" s="115"/>
      <c r="BI267" s="115"/>
      <c r="BJ267" s="115"/>
      <c r="BK267" s="115"/>
      <c r="BQ267" s="74" t="str">
        <f t="shared" si="129"/>
        <v xml:space="preserve"> </v>
      </c>
      <c r="BR267" s="120" t="str">
        <f t="shared" si="130"/>
        <v xml:space="preserve"> </v>
      </c>
      <c r="BS267" s="120" t="str">
        <f t="shared" si="131"/>
        <v xml:space="preserve"> </v>
      </c>
      <c r="BU267" s="74" t="str">
        <f t="shared" si="132"/>
        <v xml:space="preserve"> </v>
      </c>
      <c r="BV267" s="120" t="str">
        <f t="shared" si="133"/>
        <v xml:space="preserve"> </v>
      </c>
      <c r="BW267" s="120" t="str">
        <f t="shared" si="134"/>
        <v xml:space="preserve">  </v>
      </c>
      <c r="BY267" s="74" t="str">
        <f t="shared" si="135"/>
        <v xml:space="preserve"> </v>
      </c>
      <c r="BZ267" s="120" t="str">
        <f t="shared" si="136"/>
        <v xml:space="preserve"> </v>
      </c>
      <c r="CA267" s="120" t="str">
        <f t="shared" si="137"/>
        <v xml:space="preserve"> </v>
      </c>
      <c r="CC267" s="115" t="str">
        <f t="shared" si="138"/>
        <v xml:space="preserve"> </v>
      </c>
      <c r="CD267" s="120" t="str">
        <f t="shared" si="139"/>
        <v xml:space="preserve"> </v>
      </c>
      <c r="CE267" s="417" t="str">
        <f t="shared" si="140"/>
        <v xml:space="preserve"> </v>
      </c>
      <c r="CF267" s="115"/>
      <c r="CG267" s="115" t="str">
        <f t="shared" si="141"/>
        <v xml:space="preserve"> </v>
      </c>
      <c r="CH267" s="120" t="str">
        <f t="shared" si="142"/>
        <v xml:space="preserve"> </v>
      </c>
      <c r="CI267" s="417" t="str">
        <f t="shared" si="143"/>
        <v xml:space="preserve"> </v>
      </c>
      <c r="CJ267" s="115"/>
      <c r="CK267" s="115" t="str">
        <f t="shared" si="144"/>
        <v xml:space="preserve"> </v>
      </c>
      <c r="CL267" s="120" t="str">
        <f t="shared" si="145"/>
        <v xml:space="preserve"> </v>
      </c>
      <c r="CM267" s="417" t="str">
        <f t="shared" si="149"/>
        <v xml:space="preserve"> </v>
      </c>
      <c r="IS267" s="103">
        <v>27.5</v>
      </c>
    </row>
    <row r="268" spans="2:253" s="74" customFormat="1" ht="17.100000000000001" hidden="1" customHeight="1" x14ac:dyDescent="0.25">
      <c r="B268" s="504">
        <f>IF(AND('KB Duct Parts'!BF$15=1,'KB Duct Elbows'!K10&gt;0,'KB Duct Parts'!$BL$14=1),'KB Duct Elbows'!K10,0)</f>
        <v>0</v>
      </c>
      <c r="C268" s="525">
        <v>12306.45</v>
      </c>
      <c r="D268" s="526">
        <f t="shared" si="114"/>
        <v>12306.45</v>
      </c>
      <c r="E268" s="504" t="s">
        <v>863</v>
      </c>
      <c r="F268" s="508" t="str">
        <f t="shared" si="121"/>
        <v xml:space="preserve"> </v>
      </c>
      <c r="G268" s="509" t="s">
        <v>105</v>
      </c>
      <c r="H268" s="504" t="s">
        <v>923</v>
      </c>
      <c r="I268" s="1035"/>
      <c r="J268" s="1036"/>
      <c r="K268" s="516" t="s">
        <v>881</v>
      </c>
      <c r="L268" s="521">
        <v>22</v>
      </c>
      <c r="M268" s="517" t="str">
        <f t="shared" si="147"/>
        <v>Y</v>
      </c>
      <c r="N268" s="514">
        <f t="shared" si="122"/>
        <v>51.7</v>
      </c>
      <c r="O268" s="518">
        <f t="shared" si="115"/>
        <v>0</v>
      </c>
      <c r="P268" s="680">
        <f>'KB Duct Parts'!$AE$3</f>
        <v>0</v>
      </c>
      <c r="Q268" s="681">
        <f t="shared" si="123"/>
        <v>0</v>
      </c>
      <c r="R268" s="682">
        <f t="shared" si="124"/>
        <v>0</v>
      </c>
      <c r="S268" s="716">
        <f t="shared" si="125"/>
        <v>0.35</v>
      </c>
      <c r="T268" s="679">
        <f t="shared" si="126"/>
        <v>0</v>
      </c>
      <c r="U268" s="679">
        <f t="shared" si="127"/>
        <v>0</v>
      </c>
      <c r="Y268" s="120"/>
      <c r="AE268" s="75"/>
      <c r="AF268" s="370">
        <v>22</v>
      </c>
      <c r="AG268" s="374"/>
      <c r="AH268" s="378"/>
      <c r="AI268" s="381"/>
      <c r="AJ268" s="386"/>
      <c r="AK268" s="391"/>
      <c r="AL268" s="386"/>
      <c r="AM268" s="363">
        <f t="shared" si="151"/>
        <v>1</v>
      </c>
      <c r="AN268" s="578">
        <v>51.7</v>
      </c>
      <c r="AO268" s="120">
        <f t="shared" si="128"/>
        <v>0</v>
      </c>
      <c r="AP268" s="120">
        <f t="shared" si="116"/>
        <v>0</v>
      </c>
      <c r="AQ268" s="120">
        <f t="shared" si="117"/>
        <v>0</v>
      </c>
      <c r="AR268" s="120">
        <f t="shared" si="118"/>
        <v>0</v>
      </c>
      <c r="AS268" s="120">
        <f t="shared" si="119"/>
        <v>0</v>
      </c>
      <c r="AT268" s="120">
        <f t="shared" si="120"/>
        <v>0</v>
      </c>
      <c r="AU268" s="74" t="s">
        <v>717</v>
      </c>
      <c r="AV268" s="115"/>
      <c r="AW268" s="395"/>
      <c r="AX268" s="571">
        <v>0</v>
      </c>
      <c r="AY268" s="572">
        <v>0</v>
      </c>
      <c r="AZ268" s="572">
        <v>0</v>
      </c>
      <c r="BA268" s="572">
        <v>0</v>
      </c>
      <c r="BB268" s="573">
        <v>0</v>
      </c>
      <c r="BC268" s="395">
        <v>0</v>
      </c>
      <c r="BD268" s="115"/>
      <c r="BE268" s="115"/>
      <c r="BF268" s="115"/>
      <c r="BG268" s="115"/>
      <c r="BH268" s="115"/>
      <c r="BI268" s="115"/>
      <c r="BJ268" s="115"/>
      <c r="BK268" s="115"/>
      <c r="BQ268" s="74" t="str">
        <f t="shared" si="129"/>
        <v xml:space="preserve"> </v>
      </c>
      <c r="BR268" s="120" t="str">
        <f t="shared" si="130"/>
        <v xml:space="preserve"> </v>
      </c>
      <c r="BS268" s="120" t="str">
        <f t="shared" si="131"/>
        <v xml:space="preserve"> </v>
      </c>
      <c r="BU268" s="74" t="str">
        <f t="shared" si="132"/>
        <v xml:space="preserve"> </v>
      </c>
      <c r="BV268" s="120" t="str">
        <f t="shared" si="133"/>
        <v xml:space="preserve"> </v>
      </c>
      <c r="BW268" s="120" t="str">
        <f t="shared" si="134"/>
        <v xml:space="preserve">  </v>
      </c>
      <c r="BY268" s="74" t="str">
        <f t="shared" si="135"/>
        <v xml:space="preserve"> </v>
      </c>
      <c r="BZ268" s="120" t="str">
        <f t="shared" si="136"/>
        <v xml:space="preserve"> </v>
      </c>
      <c r="CA268" s="120" t="str">
        <f t="shared" si="137"/>
        <v xml:space="preserve"> </v>
      </c>
      <c r="CC268" s="115" t="str">
        <f t="shared" si="138"/>
        <v xml:space="preserve"> </v>
      </c>
      <c r="CD268" s="120" t="str">
        <f t="shared" si="139"/>
        <v xml:space="preserve"> </v>
      </c>
      <c r="CE268" s="417" t="str">
        <f t="shared" si="140"/>
        <v xml:space="preserve"> </v>
      </c>
      <c r="CF268" s="115"/>
      <c r="CG268" s="115" t="str">
        <f t="shared" si="141"/>
        <v xml:space="preserve"> </v>
      </c>
      <c r="CH268" s="120" t="str">
        <f t="shared" si="142"/>
        <v xml:space="preserve"> </v>
      </c>
      <c r="CI268" s="417" t="str">
        <f t="shared" si="143"/>
        <v xml:space="preserve"> </v>
      </c>
      <c r="CJ268" s="115"/>
      <c r="CK268" s="115" t="str">
        <f t="shared" si="144"/>
        <v xml:space="preserve"> </v>
      </c>
      <c r="CL268" s="120" t="str">
        <f t="shared" si="145"/>
        <v xml:space="preserve"> </v>
      </c>
      <c r="CM268" s="417" t="str">
        <f t="shared" si="149"/>
        <v xml:space="preserve"> </v>
      </c>
      <c r="IS268" s="103">
        <v>31.2</v>
      </c>
    </row>
    <row r="269" spans="2:253" s="74" customFormat="1" ht="17.100000000000001" hidden="1" customHeight="1" x14ac:dyDescent="0.25">
      <c r="B269" s="504">
        <f>IF(AND('KB Duct Parts'!BF$15=1,'KB Duct Elbows'!K11&gt;0,'KB Duct Parts'!$BL$14=1),'KB Duct Elbows'!K11,0)</f>
        <v>0</v>
      </c>
      <c r="C269" s="525">
        <v>12307.45</v>
      </c>
      <c r="D269" s="526">
        <f t="shared" si="114"/>
        <v>12307.45</v>
      </c>
      <c r="E269" s="504" t="s">
        <v>864</v>
      </c>
      <c r="F269" s="508" t="str">
        <f t="shared" si="121"/>
        <v xml:space="preserve"> </v>
      </c>
      <c r="G269" s="509" t="s">
        <v>105</v>
      </c>
      <c r="H269" s="504" t="s">
        <v>923</v>
      </c>
      <c r="I269" s="1035"/>
      <c r="J269" s="1036"/>
      <c r="K269" s="516" t="s">
        <v>881</v>
      </c>
      <c r="L269" s="521">
        <v>22</v>
      </c>
      <c r="M269" s="517" t="str">
        <f t="shared" si="147"/>
        <v>Y</v>
      </c>
      <c r="N269" s="514">
        <f t="shared" si="122"/>
        <v>53.9</v>
      </c>
      <c r="O269" s="518">
        <f t="shared" si="115"/>
        <v>0</v>
      </c>
      <c r="P269" s="680">
        <f>'KB Duct Parts'!$AE$3</f>
        <v>0</v>
      </c>
      <c r="Q269" s="681">
        <f t="shared" si="123"/>
        <v>0</v>
      </c>
      <c r="R269" s="682">
        <f t="shared" si="124"/>
        <v>0</v>
      </c>
      <c r="S269" s="716">
        <f t="shared" si="125"/>
        <v>0.35</v>
      </c>
      <c r="T269" s="679">
        <f t="shared" si="126"/>
        <v>0</v>
      </c>
      <c r="U269" s="679">
        <f t="shared" si="127"/>
        <v>0</v>
      </c>
      <c r="Y269" s="120"/>
      <c r="AE269" s="75"/>
      <c r="AF269" s="370">
        <v>22</v>
      </c>
      <c r="AG269" s="374"/>
      <c r="AH269" s="378"/>
      <c r="AI269" s="381"/>
      <c r="AJ269" s="386"/>
      <c r="AK269" s="391"/>
      <c r="AL269" s="386"/>
      <c r="AM269" s="363">
        <f t="shared" si="151"/>
        <v>1</v>
      </c>
      <c r="AN269" s="578">
        <v>53.9</v>
      </c>
      <c r="AO269" s="120">
        <f t="shared" si="128"/>
        <v>0</v>
      </c>
      <c r="AP269" s="120">
        <f t="shared" si="116"/>
        <v>0</v>
      </c>
      <c r="AQ269" s="120">
        <f t="shared" si="117"/>
        <v>0</v>
      </c>
      <c r="AR269" s="120">
        <f t="shared" si="118"/>
        <v>0</v>
      </c>
      <c r="AS269" s="120">
        <f t="shared" si="119"/>
        <v>0</v>
      </c>
      <c r="AT269" s="120">
        <f t="shared" si="120"/>
        <v>0</v>
      </c>
      <c r="AU269" s="74" t="s">
        <v>717</v>
      </c>
      <c r="AV269" s="115"/>
      <c r="AW269" s="395"/>
      <c r="AX269" s="571">
        <v>0</v>
      </c>
      <c r="AY269" s="572">
        <v>0</v>
      </c>
      <c r="AZ269" s="572">
        <v>0</v>
      </c>
      <c r="BA269" s="572">
        <v>0</v>
      </c>
      <c r="BB269" s="573">
        <v>0</v>
      </c>
      <c r="BC269" s="395">
        <v>0</v>
      </c>
      <c r="BD269" s="115"/>
      <c r="BE269" s="115"/>
      <c r="BF269" s="115"/>
      <c r="BG269" s="115"/>
      <c r="BH269" s="115"/>
      <c r="BI269" s="115"/>
      <c r="BJ269" s="115"/>
      <c r="BK269" s="115"/>
      <c r="BQ269" s="74" t="str">
        <f t="shared" si="129"/>
        <v xml:space="preserve"> </v>
      </c>
      <c r="BR269" s="120" t="str">
        <f t="shared" si="130"/>
        <v xml:space="preserve"> </v>
      </c>
      <c r="BS269" s="120" t="str">
        <f t="shared" si="131"/>
        <v xml:space="preserve"> </v>
      </c>
      <c r="BU269" s="74" t="str">
        <f t="shared" si="132"/>
        <v xml:space="preserve"> </v>
      </c>
      <c r="BV269" s="120" t="str">
        <f t="shared" si="133"/>
        <v xml:space="preserve"> </v>
      </c>
      <c r="BW269" s="120" t="str">
        <f t="shared" si="134"/>
        <v xml:space="preserve">  </v>
      </c>
      <c r="BY269" s="74" t="str">
        <f t="shared" si="135"/>
        <v xml:space="preserve"> </v>
      </c>
      <c r="BZ269" s="120" t="str">
        <f t="shared" si="136"/>
        <v xml:space="preserve"> </v>
      </c>
      <c r="CA269" s="120" t="str">
        <f t="shared" si="137"/>
        <v xml:space="preserve"> </v>
      </c>
      <c r="CC269" s="115" t="str">
        <f t="shared" si="138"/>
        <v xml:space="preserve"> </v>
      </c>
      <c r="CD269" s="120" t="str">
        <f t="shared" si="139"/>
        <v xml:space="preserve"> </v>
      </c>
      <c r="CE269" s="417" t="str">
        <f t="shared" si="140"/>
        <v xml:space="preserve"> </v>
      </c>
      <c r="CF269" s="115"/>
      <c r="CG269" s="115" t="str">
        <f t="shared" si="141"/>
        <v xml:space="preserve"> </v>
      </c>
      <c r="CH269" s="120" t="str">
        <f t="shared" si="142"/>
        <v xml:space="preserve"> </v>
      </c>
      <c r="CI269" s="417" t="str">
        <f t="shared" si="143"/>
        <v xml:space="preserve"> </v>
      </c>
      <c r="CJ269" s="115"/>
      <c r="CK269" s="115" t="str">
        <f t="shared" si="144"/>
        <v xml:space="preserve"> </v>
      </c>
      <c r="CL269" s="120" t="str">
        <f t="shared" si="145"/>
        <v xml:space="preserve"> </v>
      </c>
      <c r="CM269" s="417" t="str">
        <f t="shared" si="149"/>
        <v xml:space="preserve"> </v>
      </c>
      <c r="IS269" s="103">
        <v>31</v>
      </c>
    </row>
    <row r="270" spans="2:253" s="74" customFormat="1" ht="17.100000000000001" hidden="1" customHeight="1" x14ac:dyDescent="0.25">
      <c r="B270" s="504">
        <f>IF(AND('KB Duct Parts'!BF$15=1,'KB Duct Elbows'!K12&gt;0,'KB Duct Parts'!$BL$14=1),'KB Duct Elbows'!K12,0)</f>
        <v>0</v>
      </c>
      <c r="C270" s="525">
        <v>12308.45</v>
      </c>
      <c r="D270" s="526">
        <f t="shared" si="114"/>
        <v>12308.45</v>
      </c>
      <c r="E270" s="504" t="s">
        <v>865</v>
      </c>
      <c r="F270" s="508" t="str">
        <f t="shared" si="121"/>
        <v xml:space="preserve"> </v>
      </c>
      <c r="G270" s="509" t="s">
        <v>105</v>
      </c>
      <c r="H270" s="504" t="s">
        <v>923</v>
      </c>
      <c r="I270" s="1035"/>
      <c r="J270" s="1036"/>
      <c r="K270" s="516" t="s">
        <v>881</v>
      </c>
      <c r="L270" s="521">
        <v>22</v>
      </c>
      <c r="M270" s="517" t="str">
        <f t="shared" si="147"/>
        <v>Y</v>
      </c>
      <c r="N270" s="514">
        <f t="shared" si="122"/>
        <v>58</v>
      </c>
      <c r="O270" s="518">
        <f t="shared" si="115"/>
        <v>0</v>
      </c>
      <c r="P270" s="680">
        <f>'KB Duct Parts'!$AE$3</f>
        <v>0</v>
      </c>
      <c r="Q270" s="681">
        <f t="shared" si="123"/>
        <v>0</v>
      </c>
      <c r="R270" s="682">
        <f t="shared" si="124"/>
        <v>0</v>
      </c>
      <c r="S270" s="716">
        <f t="shared" si="125"/>
        <v>0.35</v>
      </c>
      <c r="T270" s="679">
        <f t="shared" si="126"/>
        <v>0</v>
      </c>
      <c r="U270" s="679">
        <f t="shared" si="127"/>
        <v>0</v>
      </c>
      <c r="Y270" s="120"/>
      <c r="AE270" s="75"/>
      <c r="AF270" s="370">
        <v>22</v>
      </c>
      <c r="AG270" s="374"/>
      <c r="AH270" s="378"/>
      <c r="AI270" s="381"/>
      <c r="AJ270" s="386"/>
      <c r="AK270" s="391"/>
      <c r="AL270" s="386"/>
      <c r="AM270" s="363">
        <f t="shared" si="151"/>
        <v>1</v>
      </c>
      <c r="AN270" s="578">
        <v>58</v>
      </c>
      <c r="AO270" s="120">
        <f t="shared" si="128"/>
        <v>0</v>
      </c>
      <c r="AP270" s="120">
        <f t="shared" si="116"/>
        <v>0</v>
      </c>
      <c r="AQ270" s="120">
        <f t="shared" si="117"/>
        <v>0</v>
      </c>
      <c r="AR270" s="120">
        <f t="shared" si="118"/>
        <v>0</v>
      </c>
      <c r="AS270" s="120">
        <f t="shared" si="119"/>
        <v>0</v>
      </c>
      <c r="AT270" s="120">
        <f t="shared" si="120"/>
        <v>0</v>
      </c>
      <c r="AU270" s="74" t="s">
        <v>717</v>
      </c>
      <c r="AV270" s="115"/>
      <c r="AW270" s="395"/>
      <c r="AX270" s="571">
        <v>0</v>
      </c>
      <c r="AY270" s="572">
        <v>0</v>
      </c>
      <c r="AZ270" s="572">
        <v>0</v>
      </c>
      <c r="BA270" s="572">
        <v>0</v>
      </c>
      <c r="BB270" s="573">
        <v>0</v>
      </c>
      <c r="BC270" s="395">
        <v>0</v>
      </c>
      <c r="BD270" s="115"/>
      <c r="BE270" s="115"/>
      <c r="BF270" s="115"/>
      <c r="BG270" s="115"/>
      <c r="BH270" s="115"/>
      <c r="BI270" s="115"/>
      <c r="BJ270" s="115"/>
      <c r="BK270" s="115"/>
      <c r="BQ270" s="74" t="str">
        <f t="shared" si="129"/>
        <v xml:space="preserve"> </v>
      </c>
      <c r="BR270" s="120" t="str">
        <f t="shared" si="130"/>
        <v xml:space="preserve"> </v>
      </c>
      <c r="BS270" s="120" t="str">
        <f t="shared" si="131"/>
        <v xml:space="preserve"> </v>
      </c>
      <c r="BU270" s="74" t="str">
        <f t="shared" si="132"/>
        <v xml:space="preserve"> </v>
      </c>
      <c r="BV270" s="120" t="str">
        <f t="shared" si="133"/>
        <v xml:space="preserve"> </v>
      </c>
      <c r="BW270" s="120" t="str">
        <f t="shared" si="134"/>
        <v xml:space="preserve">  </v>
      </c>
      <c r="BY270" s="74" t="str">
        <f t="shared" si="135"/>
        <v xml:space="preserve"> </v>
      </c>
      <c r="BZ270" s="120" t="str">
        <f t="shared" si="136"/>
        <v xml:space="preserve"> </v>
      </c>
      <c r="CA270" s="120" t="str">
        <f t="shared" si="137"/>
        <v xml:space="preserve"> </v>
      </c>
      <c r="CC270" s="115" t="str">
        <f t="shared" si="138"/>
        <v xml:space="preserve"> </v>
      </c>
      <c r="CD270" s="120" t="str">
        <f t="shared" si="139"/>
        <v xml:space="preserve"> </v>
      </c>
      <c r="CE270" s="417" t="str">
        <f t="shared" si="140"/>
        <v xml:space="preserve"> </v>
      </c>
      <c r="CF270" s="115"/>
      <c r="CG270" s="115" t="str">
        <f t="shared" si="141"/>
        <v xml:space="preserve"> </v>
      </c>
      <c r="CH270" s="120" t="str">
        <f t="shared" si="142"/>
        <v xml:space="preserve"> </v>
      </c>
      <c r="CI270" s="417" t="str">
        <f t="shared" si="143"/>
        <v xml:space="preserve"> </v>
      </c>
      <c r="CJ270" s="115"/>
      <c r="CK270" s="115" t="str">
        <f t="shared" si="144"/>
        <v xml:space="preserve"> </v>
      </c>
      <c r="CL270" s="120" t="str">
        <f t="shared" si="145"/>
        <v xml:space="preserve"> </v>
      </c>
      <c r="CM270" s="417" t="str">
        <f t="shared" si="149"/>
        <v xml:space="preserve"> </v>
      </c>
      <c r="IS270" s="103">
        <v>31</v>
      </c>
    </row>
    <row r="271" spans="2:253" s="74" customFormat="1" ht="17.100000000000001" hidden="1" customHeight="1" x14ac:dyDescent="0.25">
      <c r="B271" s="504">
        <f>IF(AND('KB Duct Parts'!BF$15=1,'KB Duct Elbows'!K13&gt;0,'KB Duct Parts'!$BL$14=1),'KB Duct Elbows'!K13,0)</f>
        <v>0</v>
      </c>
      <c r="C271" s="525">
        <v>12309.45</v>
      </c>
      <c r="D271" s="526">
        <f t="shared" si="114"/>
        <v>12309.45</v>
      </c>
      <c r="E271" s="504" t="s">
        <v>866</v>
      </c>
      <c r="F271" s="508" t="str">
        <f t="shared" si="121"/>
        <v xml:space="preserve"> </v>
      </c>
      <c r="G271" s="509" t="s">
        <v>105</v>
      </c>
      <c r="H271" s="504" t="s">
        <v>923</v>
      </c>
      <c r="I271" s="1035"/>
      <c r="J271" s="1036"/>
      <c r="K271" s="516" t="s">
        <v>881</v>
      </c>
      <c r="L271" s="521">
        <v>22</v>
      </c>
      <c r="M271" s="517" t="str">
        <f t="shared" si="147"/>
        <v>Y</v>
      </c>
      <c r="N271" s="514">
        <f t="shared" si="122"/>
        <v>62.3</v>
      </c>
      <c r="O271" s="518">
        <f t="shared" si="115"/>
        <v>0</v>
      </c>
      <c r="P271" s="680">
        <f>'KB Duct Parts'!$AE$3</f>
        <v>0</v>
      </c>
      <c r="Q271" s="681">
        <f t="shared" si="123"/>
        <v>0</v>
      </c>
      <c r="R271" s="682">
        <f t="shared" si="124"/>
        <v>0</v>
      </c>
      <c r="S271" s="716">
        <f t="shared" si="125"/>
        <v>0.35</v>
      </c>
      <c r="T271" s="679">
        <f t="shared" si="126"/>
        <v>0</v>
      </c>
      <c r="U271" s="679">
        <f t="shared" si="127"/>
        <v>0</v>
      </c>
      <c r="Y271" s="120"/>
      <c r="AE271" s="75"/>
      <c r="AF271" s="370">
        <v>22</v>
      </c>
      <c r="AG271" s="374"/>
      <c r="AH271" s="378"/>
      <c r="AI271" s="381"/>
      <c r="AJ271" s="386"/>
      <c r="AK271" s="391"/>
      <c r="AL271" s="386"/>
      <c r="AM271" s="363">
        <f t="shared" si="151"/>
        <v>1</v>
      </c>
      <c r="AN271" s="578">
        <v>62.3</v>
      </c>
      <c r="AO271" s="120">
        <f t="shared" si="128"/>
        <v>0</v>
      </c>
      <c r="AP271" s="120">
        <f t="shared" si="116"/>
        <v>0</v>
      </c>
      <c r="AQ271" s="120">
        <f t="shared" si="117"/>
        <v>0</v>
      </c>
      <c r="AR271" s="120">
        <f t="shared" si="118"/>
        <v>0</v>
      </c>
      <c r="AS271" s="120">
        <f t="shared" si="119"/>
        <v>0</v>
      </c>
      <c r="AT271" s="120">
        <f t="shared" si="120"/>
        <v>0</v>
      </c>
      <c r="AU271" s="74" t="s">
        <v>717</v>
      </c>
      <c r="AV271" s="115"/>
      <c r="AW271" s="395"/>
      <c r="AX271" s="571">
        <v>0</v>
      </c>
      <c r="AY271" s="572">
        <v>0</v>
      </c>
      <c r="AZ271" s="572">
        <v>0</v>
      </c>
      <c r="BA271" s="572">
        <v>0</v>
      </c>
      <c r="BB271" s="573">
        <v>0</v>
      </c>
      <c r="BC271" s="395">
        <v>0</v>
      </c>
      <c r="BD271" s="115"/>
      <c r="BE271" s="115"/>
      <c r="BF271" s="115"/>
      <c r="BG271" s="115"/>
      <c r="BH271" s="115"/>
      <c r="BI271" s="115"/>
      <c r="BJ271" s="115"/>
      <c r="BK271" s="115"/>
      <c r="BQ271" s="74" t="str">
        <f t="shared" si="129"/>
        <v xml:space="preserve"> </v>
      </c>
      <c r="BR271" s="120" t="str">
        <f t="shared" si="130"/>
        <v xml:space="preserve"> </v>
      </c>
      <c r="BS271" s="120" t="str">
        <f t="shared" si="131"/>
        <v xml:space="preserve"> </v>
      </c>
      <c r="BU271" s="74" t="str">
        <f t="shared" si="132"/>
        <v xml:space="preserve"> </v>
      </c>
      <c r="BV271" s="120" t="str">
        <f t="shared" si="133"/>
        <v xml:space="preserve"> </v>
      </c>
      <c r="BW271" s="120" t="str">
        <f t="shared" si="134"/>
        <v xml:space="preserve">  </v>
      </c>
      <c r="BY271" s="74" t="str">
        <f t="shared" si="135"/>
        <v xml:space="preserve"> </v>
      </c>
      <c r="BZ271" s="120" t="str">
        <f t="shared" si="136"/>
        <v xml:space="preserve"> </v>
      </c>
      <c r="CA271" s="120" t="str">
        <f t="shared" si="137"/>
        <v xml:space="preserve"> </v>
      </c>
      <c r="CC271" s="115" t="str">
        <f t="shared" si="138"/>
        <v xml:space="preserve"> </v>
      </c>
      <c r="CD271" s="120" t="str">
        <f t="shared" si="139"/>
        <v xml:space="preserve"> </v>
      </c>
      <c r="CE271" s="417" t="str">
        <f t="shared" si="140"/>
        <v xml:space="preserve"> </v>
      </c>
      <c r="CF271" s="115"/>
      <c r="CG271" s="115" t="str">
        <f t="shared" si="141"/>
        <v xml:space="preserve"> </v>
      </c>
      <c r="CH271" s="120" t="str">
        <f t="shared" si="142"/>
        <v xml:space="preserve"> </v>
      </c>
      <c r="CI271" s="417" t="str">
        <f t="shared" si="143"/>
        <v xml:space="preserve"> </v>
      </c>
      <c r="CJ271" s="115"/>
      <c r="CK271" s="115" t="str">
        <f t="shared" si="144"/>
        <v xml:space="preserve"> </v>
      </c>
      <c r="CL271" s="120" t="str">
        <f t="shared" si="145"/>
        <v xml:space="preserve"> </v>
      </c>
      <c r="CM271" s="417" t="str">
        <f t="shared" si="149"/>
        <v xml:space="preserve"> </v>
      </c>
      <c r="IS271" s="103">
        <v>31</v>
      </c>
    </row>
    <row r="272" spans="2:253" s="74" customFormat="1" ht="17.100000000000001" hidden="1" customHeight="1" x14ac:dyDescent="0.25">
      <c r="B272" s="504">
        <f>IF(AND('KB Duct Parts'!BF$15=1,'KB Duct Elbows'!K14&gt;0,'KB Duct Parts'!$BL$14=1),'KB Duct Elbows'!K14,0)</f>
        <v>0</v>
      </c>
      <c r="C272" s="525">
        <v>123010.45</v>
      </c>
      <c r="D272" s="526">
        <f t="shared" si="114"/>
        <v>123010.45</v>
      </c>
      <c r="E272" s="504" t="s">
        <v>867</v>
      </c>
      <c r="F272" s="508" t="str">
        <f t="shared" si="121"/>
        <v xml:space="preserve"> </v>
      </c>
      <c r="G272" s="509" t="s">
        <v>105</v>
      </c>
      <c r="H272" s="504" t="s">
        <v>923</v>
      </c>
      <c r="I272" s="1035"/>
      <c r="J272" s="1036"/>
      <c r="K272" s="516" t="s">
        <v>881</v>
      </c>
      <c r="L272" s="521">
        <v>22</v>
      </c>
      <c r="M272" s="517" t="str">
        <f t="shared" si="147"/>
        <v>Y</v>
      </c>
      <c r="N272" s="514">
        <f t="shared" si="122"/>
        <v>69.3</v>
      </c>
      <c r="O272" s="518">
        <f t="shared" si="115"/>
        <v>0</v>
      </c>
      <c r="P272" s="680">
        <f>'KB Duct Parts'!$AE$3</f>
        <v>0</v>
      </c>
      <c r="Q272" s="681">
        <f t="shared" si="123"/>
        <v>0</v>
      </c>
      <c r="R272" s="682">
        <f t="shared" si="124"/>
        <v>0</v>
      </c>
      <c r="S272" s="716">
        <f t="shared" si="125"/>
        <v>0.35</v>
      </c>
      <c r="T272" s="679">
        <f t="shared" si="126"/>
        <v>0</v>
      </c>
      <c r="U272" s="679">
        <f t="shared" si="127"/>
        <v>0</v>
      </c>
      <c r="Y272" s="120"/>
      <c r="AE272" s="75"/>
      <c r="AF272" s="370">
        <v>22</v>
      </c>
      <c r="AG272" s="374"/>
      <c r="AH272" s="378"/>
      <c r="AI272" s="381"/>
      <c r="AJ272" s="386"/>
      <c r="AK272" s="391"/>
      <c r="AL272" s="386"/>
      <c r="AM272" s="363">
        <f t="shared" si="151"/>
        <v>1</v>
      </c>
      <c r="AN272" s="578">
        <v>69.3</v>
      </c>
      <c r="AO272" s="120">
        <f t="shared" si="128"/>
        <v>0</v>
      </c>
      <c r="AP272" s="120">
        <f t="shared" si="116"/>
        <v>0</v>
      </c>
      <c r="AQ272" s="120">
        <f t="shared" si="117"/>
        <v>0</v>
      </c>
      <c r="AR272" s="120">
        <f t="shared" si="118"/>
        <v>0</v>
      </c>
      <c r="AS272" s="120">
        <f t="shared" si="119"/>
        <v>0</v>
      </c>
      <c r="AT272" s="120">
        <f t="shared" si="120"/>
        <v>0</v>
      </c>
      <c r="AU272" s="74" t="s">
        <v>717</v>
      </c>
      <c r="AV272" s="115"/>
      <c r="AW272" s="395"/>
      <c r="AX272" s="571">
        <v>0</v>
      </c>
      <c r="AY272" s="572">
        <v>0</v>
      </c>
      <c r="AZ272" s="572">
        <v>0</v>
      </c>
      <c r="BA272" s="572">
        <v>0</v>
      </c>
      <c r="BB272" s="573">
        <v>0</v>
      </c>
      <c r="BC272" s="395">
        <v>0</v>
      </c>
      <c r="BD272" s="115"/>
      <c r="BE272" s="115"/>
      <c r="BF272" s="115"/>
      <c r="BG272" s="115"/>
      <c r="BH272" s="115"/>
      <c r="BI272" s="115"/>
      <c r="BJ272" s="115"/>
      <c r="BK272" s="115"/>
      <c r="BQ272" s="74" t="str">
        <f t="shared" si="129"/>
        <v xml:space="preserve"> </v>
      </c>
      <c r="BR272" s="120" t="str">
        <f t="shared" si="130"/>
        <v xml:space="preserve"> </v>
      </c>
      <c r="BS272" s="120" t="str">
        <f t="shared" si="131"/>
        <v xml:space="preserve"> </v>
      </c>
      <c r="BU272" s="74" t="str">
        <f t="shared" si="132"/>
        <v xml:space="preserve"> </v>
      </c>
      <c r="BV272" s="120" t="str">
        <f t="shared" si="133"/>
        <v xml:space="preserve"> </v>
      </c>
      <c r="BW272" s="120" t="str">
        <f t="shared" si="134"/>
        <v xml:space="preserve">  </v>
      </c>
      <c r="BY272" s="74" t="str">
        <f t="shared" si="135"/>
        <v xml:space="preserve"> </v>
      </c>
      <c r="BZ272" s="120" t="str">
        <f t="shared" si="136"/>
        <v xml:space="preserve"> </v>
      </c>
      <c r="CA272" s="120" t="str">
        <f t="shared" si="137"/>
        <v xml:space="preserve"> </v>
      </c>
      <c r="CC272" s="115" t="str">
        <f t="shared" si="138"/>
        <v xml:space="preserve"> </v>
      </c>
      <c r="CD272" s="120" t="str">
        <f t="shared" si="139"/>
        <v xml:space="preserve"> </v>
      </c>
      <c r="CE272" s="417" t="str">
        <f t="shared" si="140"/>
        <v xml:space="preserve"> </v>
      </c>
      <c r="CF272" s="115"/>
      <c r="CG272" s="115" t="str">
        <f t="shared" si="141"/>
        <v xml:space="preserve"> </v>
      </c>
      <c r="CH272" s="120" t="str">
        <f t="shared" si="142"/>
        <v xml:space="preserve"> </v>
      </c>
      <c r="CI272" s="417" t="str">
        <f t="shared" si="143"/>
        <v xml:space="preserve"> </v>
      </c>
      <c r="CJ272" s="115"/>
      <c r="CK272" s="115" t="str">
        <f t="shared" si="144"/>
        <v xml:space="preserve"> </v>
      </c>
      <c r="CL272" s="120" t="str">
        <f t="shared" si="145"/>
        <v xml:space="preserve"> </v>
      </c>
      <c r="CM272" s="417" t="str">
        <f t="shared" si="149"/>
        <v xml:space="preserve"> </v>
      </c>
      <c r="IS272" s="103">
        <v>31</v>
      </c>
    </row>
    <row r="273" spans="2:253" s="74" customFormat="1" ht="17.100000000000001" hidden="1" customHeight="1" x14ac:dyDescent="0.25">
      <c r="B273" s="504">
        <f>IF(AND('KB Duct Parts'!BF$15=1,'KB Duct Elbows'!K16&gt;0,'KB Duct Parts'!$BL$14=1),'KB Duct Elbows'!K16,0)</f>
        <v>0</v>
      </c>
      <c r="C273" s="525">
        <v>123012.45</v>
      </c>
      <c r="D273" s="526">
        <f t="shared" si="114"/>
        <v>123012.45</v>
      </c>
      <c r="E273" s="504" t="s">
        <v>869</v>
      </c>
      <c r="F273" s="508" t="str">
        <f t="shared" si="121"/>
        <v xml:space="preserve"> </v>
      </c>
      <c r="G273" s="509" t="s">
        <v>105</v>
      </c>
      <c r="H273" s="504" t="s">
        <v>923</v>
      </c>
      <c r="I273" s="1035"/>
      <c r="J273" s="1036"/>
      <c r="K273" s="516" t="s">
        <v>881</v>
      </c>
      <c r="L273" s="521">
        <v>22</v>
      </c>
      <c r="M273" s="517" t="str">
        <f t="shared" si="147"/>
        <v>Y</v>
      </c>
      <c r="N273" s="514">
        <f t="shared" si="122"/>
        <v>78.8</v>
      </c>
      <c r="O273" s="518">
        <f t="shared" si="115"/>
        <v>0</v>
      </c>
      <c r="P273" s="680">
        <f>'KB Duct Parts'!$AE$3</f>
        <v>0</v>
      </c>
      <c r="Q273" s="681">
        <f t="shared" si="123"/>
        <v>0</v>
      </c>
      <c r="R273" s="682">
        <f t="shared" si="124"/>
        <v>0</v>
      </c>
      <c r="S273" s="716">
        <f t="shared" si="125"/>
        <v>0.35</v>
      </c>
      <c r="T273" s="679">
        <f t="shared" si="126"/>
        <v>0</v>
      </c>
      <c r="U273" s="679">
        <f t="shared" si="127"/>
        <v>0</v>
      </c>
      <c r="Y273" s="120"/>
      <c r="AE273" s="75"/>
      <c r="AF273" s="370">
        <v>22</v>
      </c>
      <c r="AG273" s="374"/>
      <c r="AH273" s="378"/>
      <c r="AI273" s="381"/>
      <c r="AJ273" s="386"/>
      <c r="AK273" s="391"/>
      <c r="AL273" s="386"/>
      <c r="AM273" s="363">
        <f t="shared" si="151"/>
        <v>1</v>
      </c>
      <c r="AN273" s="578">
        <v>78.8</v>
      </c>
      <c r="AO273" s="120">
        <f t="shared" si="128"/>
        <v>0</v>
      </c>
      <c r="AP273" s="120">
        <f t="shared" si="116"/>
        <v>0</v>
      </c>
      <c r="AQ273" s="120">
        <f t="shared" si="117"/>
        <v>0</v>
      </c>
      <c r="AR273" s="120">
        <f t="shared" si="118"/>
        <v>0</v>
      </c>
      <c r="AS273" s="120">
        <f t="shared" si="119"/>
        <v>0</v>
      </c>
      <c r="AT273" s="120">
        <f t="shared" si="120"/>
        <v>0</v>
      </c>
      <c r="AU273" s="74" t="s">
        <v>717</v>
      </c>
      <c r="AV273" s="115"/>
      <c r="AW273" s="395"/>
      <c r="AX273" s="571">
        <v>0</v>
      </c>
      <c r="AY273" s="572">
        <v>0</v>
      </c>
      <c r="AZ273" s="572">
        <v>0</v>
      </c>
      <c r="BA273" s="572">
        <v>0</v>
      </c>
      <c r="BB273" s="573">
        <v>0</v>
      </c>
      <c r="BC273" s="395">
        <v>0</v>
      </c>
      <c r="BD273" s="115"/>
      <c r="BE273" s="115"/>
      <c r="BF273" s="115"/>
      <c r="BG273" s="115"/>
      <c r="BH273" s="115"/>
      <c r="BI273" s="115"/>
      <c r="BJ273" s="115"/>
      <c r="BK273" s="115"/>
      <c r="BQ273" s="74" t="str">
        <f t="shared" si="129"/>
        <v xml:space="preserve"> </v>
      </c>
      <c r="BR273" s="120" t="str">
        <f t="shared" si="130"/>
        <v xml:space="preserve"> </v>
      </c>
      <c r="BS273" s="120" t="str">
        <f t="shared" si="131"/>
        <v xml:space="preserve"> </v>
      </c>
      <c r="BU273" s="74" t="str">
        <f t="shared" si="132"/>
        <v xml:space="preserve"> </v>
      </c>
      <c r="BV273" s="120" t="str">
        <f t="shared" si="133"/>
        <v xml:space="preserve"> </v>
      </c>
      <c r="BW273" s="120" t="str">
        <f t="shared" si="134"/>
        <v xml:space="preserve">  </v>
      </c>
      <c r="BY273" s="74" t="str">
        <f t="shared" si="135"/>
        <v xml:space="preserve"> </v>
      </c>
      <c r="BZ273" s="120" t="str">
        <f t="shared" si="136"/>
        <v xml:space="preserve"> </v>
      </c>
      <c r="CA273" s="120" t="str">
        <f t="shared" si="137"/>
        <v xml:space="preserve"> </v>
      </c>
      <c r="CC273" s="115" t="str">
        <f t="shared" si="138"/>
        <v xml:space="preserve"> </v>
      </c>
      <c r="CD273" s="120" t="str">
        <f t="shared" si="139"/>
        <v xml:space="preserve"> </v>
      </c>
      <c r="CE273" s="417" t="str">
        <f t="shared" si="140"/>
        <v xml:space="preserve"> </v>
      </c>
      <c r="CF273" s="115"/>
      <c r="CG273" s="115" t="str">
        <f t="shared" si="141"/>
        <v xml:space="preserve"> </v>
      </c>
      <c r="CH273" s="120" t="str">
        <f t="shared" si="142"/>
        <v xml:space="preserve"> </v>
      </c>
      <c r="CI273" s="417" t="str">
        <f t="shared" si="143"/>
        <v xml:space="preserve"> </v>
      </c>
      <c r="CJ273" s="115"/>
      <c r="CK273" s="115" t="str">
        <f t="shared" si="144"/>
        <v xml:space="preserve"> </v>
      </c>
      <c r="CL273" s="120" t="str">
        <f t="shared" si="145"/>
        <v xml:space="preserve"> </v>
      </c>
      <c r="CM273" s="417" t="str">
        <f t="shared" si="149"/>
        <v xml:space="preserve"> </v>
      </c>
      <c r="IS273" s="103">
        <v>31</v>
      </c>
    </row>
    <row r="274" spans="2:253" s="74" customFormat="1" ht="17.100000000000001" hidden="1" customHeight="1" x14ac:dyDescent="0.25">
      <c r="B274" s="504">
        <f>IF('KB Duct Parts'!$BL$14=1,'KB Duct Elbows'!P7,0)</f>
        <v>0</v>
      </c>
      <c r="C274" s="525">
        <v>12403.45</v>
      </c>
      <c r="D274" s="526">
        <f t="shared" si="114"/>
        <v>12403.45</v>
      </c>
      <c r="E274" s="504" t="s">
        <v>483</v>
      </c>
      <c r="F274" s="508" t="str">
        <f t="shared" si="121"/>
        <v xml:space="preserve"> </v>
      </c>
      <c r="G274" s="509" t="s">
        <v>667</v>
      </c>
      <c r="H274" s="504" t="s">
        <v>923</v>
      </c>
      <c r="I274" s="1035"/>
      <c r="J274" s="1036"/>
      <c r="K274" s="516" t="s">
        <v>881</v>
      </c>
      <c r="L274" s="521" t="s">
        <v>713</v>
      </c>
      <c r="M274" s="517" t="str">
        <f t="shared" si="147"/>
        <v>Y</v>
      </c>
      <c r="N274" s="514">
        <f t="shared" si="122"/>
        <v>52.7</v>
      </c>
      <c r="O274" s="518">
        <f t="shared" si="115"/>
        <v>0</v>
      </c>
      <c r="P274" s="680">
        <f>'KB Duct Parts'!$AE$3</f>
        <v>0</v>
      </c>
      <c r="Q274" s="681">
        <f t="shared" si="123"/>
        <v>0</v>
      </c>
      <c r="R274" s="682">
        <f t="shared" si="124"/>
        <v>0</v>
      </c>
      <c r="S274" s="716">
        <f t="shared" si="125"/>
        <v>0.35</v>
      </c>
      <c r="T274" s="679">
        <f t="shared" si="126"/>
        <v>0</v>
      </c>
      <c r="U274" s="679">
        <f t="shared" si="127"/>
        <v>0</v>
      </c>
      <c r="Y274" s="120"/>
      <c r="AE274" s="75"/>
      <c r="AF274" s="370" t="s">
        <v>713</v>
      </c>
      <c r="AG274" s="374" t="s">
        <v>7</v>
      </c>
      <c r="AH274" s="378"/>
      <c r="AI274" s="381"/>
      <c r="AJ274" s="386"/>
      <c r="AK274" s="391"/>
      <c r="AL274" s="386"/>
      <c r="AM274" s="363">
        <f t="shared" si="151"/>
        <v>1</v>
      </c>
      <c r="AN274" s="578">
        <v>52.7</v>
      </c>
      <c r="AO274" s="120">
        <f t="shared" si="128"/>
        <v>101.73473873873874</v>
      </c>
      <c r="AP274" s="120">
        <f t="shared" si="116"/>
        <v>0</v>
      </c>
      <c r="AQ274" s="120">
        <f t="shared" si="117"/>
        <v>0</v>
      </c>
      <c r="AR274" s="120">
        <f t="shared" si="118"/>
        <v>0</v>
      </c>
      <c r="AS274" s="120">
        <f t="shared" si="119"/>
        <v>0</v>
      </c>
      <c r="AT274" s="120">
        <f t="shared" si="120"/>
        <v>0</v>
      </c>
      <c r="AU274" s="74" t="s">
        <v>717</v>
      </c>
      <c r="AV274" s="115"/>
      <c r="AW274" s="395"/>
      <c r="AX274" s="571">
        <v>1.9304504504504505</v>
      </c>
      <c r="AY274" s="572">
        <v>0</v>
      </c>
      <c r="AZ274" s="572">
        <v>0</v>
      </c>
      <c r="BA274" s="572">
        <v>0</v>
      </c>
      <c r="BB274" s="573">
        <v>0</v>
      </c>
      <c r="BC274" s="395">
        <v>0</v>
      </c>
      <c r="BD274" s="115"/>
      <c r="BE274" s="115"/>
      <c r="BF274" s="115"/>
      <c r="BG274" s="115"/>
      <c r="BH274" s="115"/>
      <c r="BI274" s="115"/>
      <c r="BJ274" s="115"/>
      <c r="BK274" s="115"/>
      <c r="BQ274" s="74" t="str">
        <f t="shared" si="129"/>
        <v>12403.45-(11T)</v>
      </c>
      <c r="BR274" s="120" t="str">
        <f t="shared" si="130"/>
        <v>45 deg Tubed-El- 1.5D</v>
      </c>
      <c r="BS274" s="120">
        <f t="shared" si="131"/>
        <v>101.73473873873874</v>
      </c>
      <c r="BU274" s="74" t="str">
        <f t="shared" si="132"/>
        <v xml:space="preserve"> </v>
      </c>
      <c r="BV274" s="120" t="str">
        <f t="shared" si="133"/>
        <v xml:space="preserve"> </v>
      </c>
      <c r="BW274" s="120" t="str">
        <f t="shared" si="134"/>
        <v xml:space="preserve">  </v>
      </c>
      <c r="BY274" s="74" t="str">
        <f t="shared" si="135"/>
        <v xml:space="preserve"> </v>
      </c>
      <c r="BZ274" s="120" t="str">
        <f t="shared" si="136"/>
        <v xml:space="preserve"> </v>
      </c>
      <c r="CA274" s="120" t="str">
        <f t="shared" si="137"/>
        <v xml:space="preserve"> </v>
      </c>
      <c r="CC274" s="115" t="str">
        <f t="shared" si="138"/>
        <v xml:space="preserve"> </v>
      </c>
      <c r="CD274" s="120" t="str">
        <f t="shared" si="139"/>
        <v xml:space="preserve"> </v>
      </c>
      <c r="CE274" s="417" t="str">
        <f t="shared" si="140"/>
        <v xml:space="preserve"> </v>
      </c>
      <c r="CF274" s="115"/>
      <c r="CG274" s="115" t="str">
        <f t="shared" si="141"/>
        <v xml:space="preserve"> </v>
      </c>
      <c r="CH274" s="120" t="str">
        <f t="shared" si="142"/>
        <v xml:space="preserve"> </v>
      </c>
      <c r="CI274" s="417" t="str">
        <f t="shared" si="143"/>
        <v xml:space="preserve"> </v>
      </c>
      <c r="CJ274" s="115"/>
      <c r="CK274" s="115" t="str">
        <f t="shared" si="144"/>
        <v xml:space="preserve"> </v>
      </c>
      <c r="CL274" s="120" t="str">
        <f t="shared" si="145"/>
        <v xml:space="preserve"> </v>
      </c>
      <c r="CM274" s="417" t="str">
        <f t="shared" si="149"/>
        <v xml:space="preserve"> </v>
      </c>
      <c r="IS274" s="103">
        <v>34.5</v>
      </c>
    </row>
    <row r="275" spans="2:253" s="74" customFormat="1" ht="17.100000000000001" hidden="1" customHeight="1" x14ac:dyDescent="0.25">
      <c r="B275" s="504">
        <f>IF('KB Duct Parts'!$BL$14=1,'KB Duct Elbows'!P8,0)</f>
        <v>0</v>
      </c>
      <c r="C275" s="525">
        <v>12404.45</v>
      </c>
      <c r="D275" s="526">
        <f t="shared" si="114"/>
        <v>12404.45</v>
      </c>
      <c r="E275" s="504" t="s">
        <v>861</v>
      </c>
      <c r="F275" s="508" t="str">
        <f t="shared" si="121"/>
        <v xml:space="preserve"> </v>
      </c>
      <c r="G275" s="509" t="s">
        <v>667</v>
      </c>
      <c r="H275" s="504" t="s">
        <v>923</v>
      </c>
      <c r="I275" s="1035"/>
      <c r="J275" s="1036"/>
      <c r="K275" s="516" t="s">
        <v>881</v>
      </c>
      <c r="L275" s="521" t="s">
        <v>713</v>
      </c>
      <c r="M275" s="517" t="str">
        <f t="shared" si="147"/>
        <v>Y</v>
      </c>
      <c r="N275" s="514">
        <f t="shared" si="122"/>
        <v>71</v>
      </c>
      <c r="O275" s="518">
        <f t="shared" si="115"/>
        <v>0</v>
      </c>
      <c r="P275" s="680">
        <f>'KB Duct Parts'!$AE$3</f>
        <v>0</v>
      </c>
      <c r="Q275" s="681">
        <f t="shared" si="123"/>
        <v>0</v>
      </c>
      <c r="R275" s="682">
        <f t="shared" si="124"/>
        <v>0</v>
      </c>
      <c r="S275" s="716">
        <f t="shared" si="125"/>
        <v>0.35</v>
      </c>
      <c r="T275" s="679">
        <f t="shared" si="126"/>
        <v>0</v>
      </c>
      <c r="U275" s="679">
        <f t="shared" si="127"/>
        <v>0</v>
      </c>
      <c r="Y275" s="120"/>
      <c r="AE275" s="75"/>
      <c r="AF275" s="370" t="s">
        <v>713</v>
      </c>
      <c r="AG275" s="374" t="s">
        <v>7</v>
      </c>
      <c r="AH275" s="378"/>
      <c r="AI275" s="381"/>
      <c r="AJ275" s="386"/>
      <c r="AK275" s="391"/>
      <c r="AL275" s="386"/>
      <c r="AM275" s="363">
        <f t="shared" si="151"/>
        <v>1</v>
      </c>
      <c r="AN275" s="578">
        <v>71</v>
      </c>
      <c r="AO275" s="120">
        <f t="shared" si="128"/>
        <v>136.65627996164912</v>
      </c>
      <c r="AP275" s="120">
        <f t="shared" si="116"/>
        <v>0</v>
      </c>
      <c r="AQ275" s="120">
        <f t="shared" si="117"/>
        <v>0</v>
      </c>
      <c r="AR275" s="120">
        <f t="shared" si="118"/>
        <v>0</v>
      </c>
      <c r="AS275" s="120">
        <f t="shared" si="119"/>
        <v>0</v>
      </c>
      <c r="AT275" s="120">
        <f t="shared" si="120"/>
        <v>0</v>
      </c>
      <c r="AU275" s="74" t="s">
        <v>717</v>
      </c>
      <c r="AV275" s="115"/>
      <c r="AW275" s="395"/>
      <c r="AX275" s="571">
        <v>1.9247363374880158</v>
      </c>
      <c r="AY275" s="572">
        <v>0</v>
      </c>
      <c r="AZ275" s="572">
        <v>0</v>
      </c>
      <c r="BA275" s="572">
        <v>0</v>
      </c>
      <c r="BB275" s="573">
        <v>0</v>
      </c>
      <c r="BC275" s="395">
        <v>0</v>
      </c>
      <c r="BD275" s="115"/>
      <c r="BE275" s="115"/>
      <c r="BF275" s="115"/>
      <c r="BG275" s="115"/>
      <c r="BH275" s="115"/>
      <c r="BI275" s="115"/>
      <c r="BJ275" s="115"/>
      <c r="BK275" s="115"/>
      <c r="BQ275" s="74" t="str">
        <f t="shared" si="129"/>
        <v>12404.45-(11T)</v>
      </c>
      <c r="BR275" s="120" t="str">
        <f t="shared" si="130"/>
        <v>45 deg Tubed-El- 1.5D</v>
      </c>
      <c r="BS275" s="120">
        <f t="shared" si="131"/>
        <v>136.65627996164912</v>
      </c>
      <c r="BU275" s="74" t="str">
        <f t="shared" si="132"/>
        <v xml:space="preserve"> </v>
      </c>
      <c r="BV275" s="120" t="str">
        <f t="shared" si="133"/>
        <v xml:space="preserve"> </v>
      </c>
      <c r="BW275" s="120" t="str">
        <f t="shared" si="134"/>
        <v xml:space="preserve">  </v>
      </c>
      <c r="BY275" s="74" t="str">
        <f t="shared" si="135"/>
        <v xml:space="preserve"> </v>
      </c>
      <c r="BZ275" s="120" t="str">
        <f t="shared" si="136"/>
        <v xml:space="preserve"> </v>
      </c>
      <c r="CA275" s="120" t="str">
        <f t="shared" si="137"/>
        <v xml:space="preserve"> </v>
      </c>
      <c r="CC275" s="115" t="str">
        <f t="shared" si="138"/>
        <v xml:space="preserve"> </v>
      </c>
      <c r="CD275" s="120" t="str">
        <f t="shared" si="139"/>
        <v xml:space="preserve"> </v>
      </c>
      <c r="CE275" s="417" t="str">
        <f t="shared" si="140"/>
        <v xml:space="preserve"> </v>
      </c>
      <c r="CF275" s="115"/>
      <c r="CG275" s="115" t="str">
        <f t="shared" si="141"/>
        <v xml:space="preserve"> </v>
      </c>
      <c r="CH275" s="120" t="str">
        <f t="shared" si="142"/>
        <v xml:space="preserve"> </v>
      </c>
      <c r="CI275" s="417" t="str">
        <f t="shared" si="143"/>
        <v xml:space="preserve"> </v>
      </c>
      <c r="CJ275" s="115"/>
      <c r="CK275" s="115" t="str">
        <f t="shared" si="144"/>
        <v xml:space="preserve"> </v>
      </c>
      <c r="CL275" s="120" t="str">
        <f t="shared" si="145"/>
        <v xml:space="preserve"> </v>
      </c>
      <c r="CM275" s="417" t="str">
        <f t="shared" si="149"/>
        <v xml:space="preserve"> </v>
      </c>
      <c r="IS275" s="103">
        <v>34.5</v>
      </c>
    </row>
    <row r="276" spans="2:253" s="74" customFormat="1" ht="17.100000000000001" hidden="1" customHeight="1" x14ac:dyDescent="0.25">
      <c r="B276" s="504">
        <f>IF('KB Duct Parts'!$BL$14=1,'KB Duct Elbows'!P9,0)</f>
        <v>0</v>
      </c>
      <c r="C276" s="525">
        <v>12405.45</v>
      </c>
      <c r="D276" s="526">
        <f t="shared" si="114"/>
        <v>12405.45</v>
      </c>
      <c r="E276" s="504" t="s">
        <v>862</v>
      </c>
      <c r="F276" s="508" t="str">
        <f t="shared" si="121"/>
        <v xml:space="preserve"> </v>
      </c>
      <c r="G276" s="509" t="s">
        <v>667</v>
      </c>
      <c r="H276" s="504" t="s">
        <v>923</v>
      </c>
      <c r="I276" s="1035"/>
      <c r="J276" s="1036"/>
      <c r="K276" s="516" t="s">
        <v>881</v>
      </c>
      <c r="L276" s="521" t="s">
        <v>706</v>
      </c>
      <c r="M276" s="517" t="str">
        <f t="shared" si="147"/>
        <v>Y</v>
      </c>
      <c r="N276" s="514">
        <f t="shared" si="122"/>
        <v>111.6</v>
      </c>
      <c r="O276" s="518">
        <f t="shared" si="115"/>
        <v>0</v>
      </c>
      <c r="P276" s="680">
        <f>'KB Duct Parts'!$AE$3</f>
        <v>0</v>
      </c>
      <c r="Q276" s="681">
        <f t="shared" si="123"/>
        <v>0</v>
      </c>
      <c r="R276" s="682">
        <f t="shared" si="124"/>
        <v>0</v>
      </c>
      <c r="S276" s="716">
        <f t="shared" si="125"/>
        <v>0.35</v>
      </c>
      <c r="T276" s="679">
        <f t="shared" si="126"/>
        <v>0</v>
      </c>
      <c r="U276" s="679">
        <f t="shared" si="127"/>
        <v>0</v>
      </c>
      <c r="Y276" s="120"/>
      <c r="AE276" s="75"/>
      <c r="AF276" s="370" t="s">
        <v>706</v>
      </c>
      <c r="AG276" s="374" t="s">
        <v>7</v>
      </c>
      <c r="AH276" s="378"/>
      <c r="AI276" s="381"/>
      <c r="AJ276" s="386"/>
      <c r="AK276" s="391"/>
      <c r="AL276" s="386"/>
      <c r="AM276" s="363">
        <f t="shared" si="151"/>
        <v>1</v>
      </c>
      <c r="AN276" s="578">
        <v>111.6</v>
      </c>
      <c r="AO276" s="120">
        <f t="shared" si="128"/>
        <v>197.29752624372432</v>
      </c>
      <c r="AP276" s="120">
        <f t="shared" si="116"/>
        <v>0</v>
      </c>
      <c r="AQ276" s="120">
        <f t="shared" si="117"/>
        <v>0</v>
      </c>
      <c r="AR276" s="120">
        <f t="shared" si="118"/>
        <v>0</v>
      </c>
      <c r="AS276" s="120">
        <f t="shared" si="119"/>
        <v>0</v>
      </c>
      <c r="AT276" s="120">
        <f t="shared" si="120"/>
        <v>0</v>
      </c>
      <c r="AU276" s="74" t="s">
        <v>717</v>
      </c>
      <c r="AV276" s="115"/>
      <c r="AW276" s="395"/>
      <c r="AX276" s="571">
        <v>1.7678989806785335</v>
      </c>
      <c r="AY276" s="572">
        <v>0</v>
      </c>
      <c r="AZ276" s="572">
        <v>0</v>
      </c>
      <c r="BA276" s="572">
        <v>0</v>
      </c>
      <c r="BB276" s="573">
        <v>0</v>
      </c>
      <c r="BC276" s="395">
        <v>0</v>
      </c>
      <c r="BD276" s="115"/>
      <c r="BE276" s="115"/>
      <c r="BF276" s="115"/>
      <c r="BG276" s="115"/>
      <c r="BH276" s="115"/>
      <c r="BI276" s="115"/>
      <c r="BJ276" s="115"/>
      <c r="BK276" s="115"/>
      <c r="BQ276" s="74" t="str">
        <f t="shared" si="129"/>
        <v>12405.45-(11T)</v>
      </c>
      <c r="BR276" s="120" t="str">
        <f t="shared" si="130"/>
        <v>45 deg Tubed-El- 1.5D</v>
      </c>
      <c r="BS276" s="120">
        <f t="shared" si="131"/>
        <v>197.29752624372432</v>
      </c>
      <c r="BU276" s="74" t="str">
        <f t="shared" si="132"/>
        <v xml:space="preserve"> </v>
      </c>
      <c r="BV276" s="120" t="str">
        <f t="shared" si="133"/>
        <v xml:space="preserve"> </v>
      </c>
      <c r="BW276" s="120" t="str">
        <f t="shared" si="134"/>
        <v xml:space="preserve">  </v>
      </c>
      <c r="BY276" s="74" t="str">
        <f t="shared" si="135"/>
        <v xml:space="preserve"> </v>
      </c>
      <c r="BZ276" s="120" t="str">
        <f t="shared" si="136"/>
        <v xml:space="preserve"> </v>
      </c>
      <c r="CA276" s="120" t="str">
        <f t="shared" si="137"/>
        <v xml:space="preserve"> </v>
      </c>
      <c r="CC276" s="115" t="str">
        <f t="shared" si="138"/>
        <v xml:space="preserve"> </v>
      </c>
      <c r="CD276" s="120" t="str">
        <f t="shared" si="139"/>
        <v xml:space="preserve"> </v>
      </c>
      <c r="CE276" s="417" t="str">
        <f t="shared" si="140"/>
        <v xml:space="preserve"> </v>
      </c>
      <c r="CF276" s="115"/>
      <c r="CG276" s="115" t="str">
        <f t="shared" si="141"/>
        <v xml:space="preserve"> </v>
      </c>
      <c r="CH276" s="120" t="str">
        <f t="shared" si="142"/>
        <v xml:space="preserve"> </v>
      </c>
      <c r="CI276" s="417" t="str">
        <f t="shared" si="143"/>
        <v xml:space="preserve"> </v>
      </c>
      <c r="CJ276" s="115"/>
      <c r="CK276" s="115" t="str">
        <f t="shared" si="144"/>
        <v xml:space="preserve"> </v>
      </c>
      <c r="CL276" s="120" t="str">
        <f t="shared" si="145"/>
        <v xml:space="preserve"> </v>
      </c>
      <c r="CM276" s="417" t="str">
        <f t="shared" si="149"/>
        <v xml:space="preserve"> </v>
      </c>
      <c r="IS276" s="103">
        <v>34.5</v>
      </c>
    </row>
    <row r="277" spans="2:253" s="74" customFormat="1" ht="17.100000000000001" hidden="1" customHeight="1" x14ac:dyDescent="0.25">
      <c r="B277" s="504">
        <f>IF('KB Duct Parts'!$BL$14=1,'KB Duct Elbows'!P10,0)</f>
        <v>0</v>
      </c>
      <c r="C277" s="525">
        <v>12406.45</v>
      </c>
      <c r="D277" s="526">
        <f t="shared" si="114"/>
        <v>12406.45</v>
      </c>
      <c r="E277" s="504" t="s">
        <v>863</v>
      </c>
      <c r="F277" s="508" t="str">
        <f t="shared" si="121"/>
        <v xml:space="preserve"> </v>
      </c>
      <c r="G277" s="509" t="s">
        <v>667</v>
      </c>
      <c r="H277" s="504" t="s">
        <v>923</v>
      </c>
      <c r="I277" s="1035"/>
      <c r="J277" s="1036"/>
      <c r="K277" s="516" t="s">
        <v>881</v>
      </c>
      <c r="L277" s="521" t="s">
        <v>706</v>
      </c>
      <c r="M277" s="517" t="str">
        <f t="shared" si="147"/>
        <v>Y</v>
      </c>
      <c r="N277" s="514">
        <f t="shared" si="122"/>
        <v>144.4</v>
      </c>
      <c r="O277" s="518">
        <f t="shared" si="115"/>
        <v>0</v>
      </c>
      <c r="P277" s="680">
        <f>'KB Duct Parts'!$AE$3</f>
        <v>0</v>
      </c>
      <c r="Q277" s="681">
        <f t="shared" si="123"/>
        <v>0</v>
      </c>
      <c r="R277" s="682">
        <f t="shared" si="124"/>
        <v>0</v>
      </c>
      <c r="S277" s="716">
        <f t="shared" si="125"/>
        <v>0.35</v>
      </c>
      <c r="T277" s="679">
        <f t="shared" si="126"/>
        <v>0</v>
      </c>
      <c r="U277" s="679">
        <f t="shared" si="127"/>
        <v>0</v>
      </c>
      <c r="Y277" s="120"/>
      <c r="AE277" s="75"/>
      <c r="AF277" s="370" t="s">
        <v>706</v>
      </c>
      <c r="AG277" s="374" t="s">
        <v>7</v>
      </c>
      <c r="AH277" s="378"/>
      <c r="AI277" s="381"/>
      <c r="AJ277" s="386"/>
      <c r="AK277" s="391"/>
      <c r="AL277" s="386"/>
      <c r="AM277" s="363">
        <f t="shared" si="151"/>
        <v>1</v>
      </c>
      <c r="AN277" s="578">
        <v>144.4</v>
      </c>
      <c r="AO277" s="120">
        <f t="shared" si="128"/>
        <v>246.80199576370916</v>
      </c>
      <c r="AP277" s="120">
        <f t="shared" si="116"/>
        <v>0</v>
      </c>
      <c r="AQ277" s="120">
        <f t="shared" si="117"/>
        <v>0</v>
      </c>
      <c r="AR277" s="120">
        <f t="shared" si="118"/>
        <v>0</v>
      </c>
      <c r="AS277" s="120">
        <f t="shared" si="119"/>
        <v>0</v>
      </c>
      <c r="AT277" s="120">
        <f t="shared" si="120"/>
        <v>0</v>
      </c>
      <c r="AU277" s="74" t="s">
        <v>717</v>
      </c>
      <c r="AV277" s="115"/>
      <c r="AW277" s="395"/>
      <c r="AX277" s="571">
        <v>1.7091550953165453</v>
      </c>
      <c r="AY277" s="572">
        <v>0</v>
      </c>
      <c r="AZ277" s="572">
        <v>0</v>
      </c>
      <c r="BA277" s="572">
        <v>0</v>
      </c>
      <c r="BB277" s="573">
        <v>0</v>
      </c>
      <c r="BC277" s="395">
        <v>0</v>
      </c>
      <c r="BD277" s="115"/>
      <c r="BE277" s="115"/>
      <c r="BF277" s="115"/>
      <c r="BG277" s="115"/>
      <c r="BH277" s="115"/>
      <c r="BI277" s="115"/>
      <c r="BJ277" s="115"/>
      <c r="BK277" s="115"/>
      <c r="BQ277" s="74" t="str">
        <f t="shared" si="129"/>
        <v>12406.45-(11T)</v>
      </c>
      <c r="BR277" s="120" t="str">
        <f t="shared" si="130"/>
        <v>45 deg Tubed-El- 1.5D</v>
      </c>
      <c r="BS277" s="120">
        <f t="shared" si="131"/>
        <v>246.80199576370916</v>
      </c>
      <c r="BU277" s="74" t="str">
        <f t="shared" si="132"/>
        <v xml:space="preserve"> </v>
      </c>
      <c r="BV277" s="120" t="str">
        <f t="shared" si="133"/>
        <v xml:space="preserve"> </v>
      </c>
      <c r="BW277" s="120" t="str">
        <f t="shared" si="134"/>
        <v xml:space="preserve">  </v>
      </c>
      <c r="BY277" s="74" t="str">
        <f t="shared" si="135"/>
        <v xml:space="preserve"> </v>
      </c>
      <c r="BZ277" s="120" t="str">
        <f t="shared" si="136"/>
        <v xml:space="preserve"> </v>
      </c>
      <c r="CA277" s="120" t="str">
        <f t="shared" si="137"/>
        <v xml:space="preserve"> </v>
      </c>
      <c r="CC277" s="115" t="str">
        <f t="shared" si="138"/>
        <v xml:space="preserve"> </v>
      </c>
      <c r="CD277" s="120" t="str">
        <f t="shared" si="139"/>
        <v xml:space="preserve"> </v>
      </c>
      <c r="CE277" s="417" t="str">
        <f t="shared" si="140"/>
        <v xml:space="preserve"> </v>
      </c>
      <c r="CF277" s="115"/>
      <c r="CG277" s="115" t="str">
        <f t="shared" si="141"/>
        <v xml:space="preserve"> </v>
      </c>
      <c r="CH277" s="120" t="str">
        <f t="shared" si="142"/>
        <v xml:space="preserve"> </v>
      </c>
      <c r="CI277" s="417" t="str">
        <f t="shared" si="143"/>
        <v xml:space="preserve"> </v>
      </c>
      <c r="CJ277" s="115"/>
      <c r="CK277" s="115" t="str">
        <f t="shared" si="144"/>
        <v xml:space="preserve"> </v>
      </c>
      <c r="CL277" s="120" t="str">
        <f t="shared" si="145"/>
        <v xml:space="preserve"> </v>
      </c>
      <c r="CM277" s="417" t="str">
        <f t="shared" si="149"/>
        <v xml:space="preserve"> </v>
      </c>
      <c r="IS277" s="103">
        <v>34.5</v>
      </c>
    </row>
    <row r="278" spans="2:253" s="74" customFormat="1" ht="17.100000000000001" hidden="1" customHeight="1" x14ac:dyDescent="0.25">
      <c r="B278" s="504">
        <f>IF('KB Duct Parts'!$BL$14=1,'KB Duct Elbows'!P12,0)</f>
        <v>0</v>
      </c>
      <c r="C278" s="525">
        <v>12408.45</v>
      </c>
      <c r="D278" s="526">
        <f t="shared" si="114"/>
        <v>12408.45</v>
      </c>
      <c r="E278" s="504" t="s">
        <v>865</v>
      </c>
      <c r="F278" s="508" t="str">
        <f t="shared" si="121"/>
        <v xml:space="preserve"> </v>
      </c>
      <c r="G278" s="509" t="s">
        <v>667</v>
      </c>
      <c r="H278" s="504" t="s">
        <v>923</v>
      </c>
      <c r="I278" s="1035"/>
      <c r="J278" s="1036"/>
      <c r="K278" s="516" t="s">
        <v>881</v>
      </c>
      <c r="L278" s="521" t="s">
        <v>706</v>
      </c>
      <c r="M278" s="517" t="str">
        <f t="shared" si="147"/>
        <v>Y</v>
      </c>
      <c r="N278" s="514">
        <f t="shared" si="122"/>
        <v>247.4</v>
      </c>
      <c r="O278" s="518">
        <f t="shared" si="115"/>
        <v>0</v>
      </c>
      <c r="P278" s="680">
        <f>'KB Duct Parts'!$AE$3</f>
        <v>0</v>
      </c>
      <c r="Q278" s="681">
        <f t="shared" si="123"/>
        <v>0</v>
      </c>
      <c r="R278" s="682">
        <f t="shared" si="124"/>
        <v>0</v>
      </c>
      <c r="S278" s="716">
        <f t="shared" si="125"/>
        <v>0.35</v>
      </c>
      <c r="T278" s="679">
        <f t="shared" si="126"/>
        <v>0</v>
      </c>
      <c r="U278" s="679">
        <f t="shared" si="127"/>
        <v>0</v>
      </c>
      <c r="Y278" s="120"/>
      <c r="AE278" s="75"/>
      <c r="AF278" s="370" t="s">
        <v>706</v>
      </c>
      <c r="AG278" s="374" t="s">
        <v>7</v>
      </c>
      <c r="AH278" s="378"/>
      <c r="AI278" s="381"/>
      <c r="AJ278" s="386"/>
      <c r="AK278" s="391"/>
      <c r="AL278" s="386"/>
      <c r="AM278" s="363">
        <f t="shared" si="151"/>
        <v>1</v>
      </c>
      <c r="AN278" s="578">
        <v>247.4</v>
      </c>
      <c r="AO278" s="120">
        <f t="shared" si="128"/>
        <v>401.46493726379441</v>
      </c>
      <c r="AP278" s="120">
        <f t="shared" si="116"/>
        <v>0</v>
      </c>
      <c r="AQ278" s="120">
        <f t="shared" si="117"/>
        <v>0</v>
      </c>
      <c r="AR278" s="120">
        <f t="shared" si="118"/>
        <v>0</v>
      </c>
      <c r="AS278" s="120">
        <f t="shared" si="119"/>
        <v>0</v>
      </c>
      <c r="AT278" s="120">
        <f t="shared" si="120"/>
        <v>0</v>
      </c>
      <c r="AU278" s="74" t="s">
        <v>717</v>
      </c>
      <c r="AV278" s="115"/>
      <c r="AW278" s="395"/>
      <c r="AX278" s="571">
        <v>1.6227362055933485</v>
      </c>
      <c r="AY278" s="572">
        <v>0</v>
      </c>
      <c r="AZ278" s="572">
        <v>0</v>
      </c>
      <c r="BA278" s="572">
        <v>0</v>
      </c>
      <c r="BB278" s="573">
        <v>0</v>
      </c>
      <c r="BC278" s="395">
        <v>0</v>
      </c>
      <c r="BD278" s="115"/>
      <c r="BE278" s="115"/>
      <c r="BF278" s="115"/>
      <c r="BG278" s="115"/>
      <c r="BH278" s="115"/>
      <c r="BI278" s="115"/>
      <c r="BJ278" s="115"/>
      <c r="BK278" s="115"/>
      <c r="BQ278" s="74" t="str">
        <f t="shared" si="129"/>
        <v>12408.45-(11T)</v>
      </c>
      <c r="BR278" s="120" t="str">
        <f t="shared" si="130"/>
        <v>45 deg Tubed-El- 1.5D</v>
      </c>
      <c r="BS278" s="120">
        <f t="shared" si="131"/>
        <v>401.46493726379441</v>
      </c>
      <c r="BU278" s="74" t="str">
        <f t="shared" si="132"/>
        <v xml:space="preserve"> </v>
      </c>
      <c r="BV278" s="120" t="str">
        <f t="shared" si="133"/>
        <v xml:space="preserve"> </v>
      </c>
      <c r="BW278" s="120" t="str">
        <f t="shared" si="134"/>
        <v xml:space="preserve">  </v>
      </c>
      <c r="BY278" s="74" t="str">
        <f t="shared" si="135"/>
        <v xml:space="preserve"> </v>
      </c>
      <c r="BZ278" s="120" t="str">
        <f t="shared" si="136"/>
        <v xml:space="preserve"> </v>
      </c>
      <c r="CA278" s="120" t="str">
        <f t="shared" si="137"/>
        <v xml:space="preserve"> </v>
      </c>
      <c r="CC278" s="115" t="str">
        <f t="shared" si="138"/>
        <v xml:space="preserve"> </v>
      </c>
      <c r="CD278" s="120" t="str">
        <f t="shared" si="139"/>
        <v xml:space="preserve"> </v>
      </c>
      <c r="CE278" s="417" t="str">
        <f t="shared" si="140"/>
        <v xml:space="preserve"> </v>
      </c>
      <c r="CF278" s="115"/>
      <c r="CG278" s="115" t="str">
        <f t="shared" si="141"/>
        <v xml:space="preserve"> </v>
      </c>
      <c r="CH278" s="120" t="str">
        <f t="shared" si="142"/>
        <v xml:space="preserve"> </v>
      </c>
      <c r="CI278" s="417" t="str">
        <f t="shared" si="143"/>
        <v xml:space="preserve"> </v>
      </c>
      <c r="CJ278" s="115"/>
      <c r="CK278" s="115" t="str">
        <f t="shared" si="144"/>
        <v xml:space="preserve"> </v>
      </c>
      <c r="CL278" s="120" t="str">
        <f t="shared" si="145"/>
        <v xml:space="preserve"> </v>
      </c>
      <c r="CM278" s="417" t="str">
        <f t="shared" si="149"/>
        <v xml:space="preserve"> </v>
      </c>
      <c r="IS278" s="103">
        <v>34.5</v>
      </c>
    </row>
    <row r="279" spans="2:253" s="74" customFormat="1" ht="17.100000000000001" hidden="1" customHeight="1" x14ac:dyDescent="0.25">
      <c r="B279" s="504">
        <f>IF('KB Duct Parts'!$BL$14=1,'KB Duct Elbows'!AW11,0)</f>
        <v>0</v>
      </c>
      <c r="C279" s="525">
        <v>12007.45</v>
      </c>
      <c r="D279" s="526">
        <f t="shared" si="114"/>
        <v>12007.45</v>
      </c>
      <c r="E279" s="504" t="s">
        <v>864</v>
      </c>
      <c r="F279" s="508" t="str">
        <f t="shared" si="121"/>
        <v xml:space="preserve"> </v>
      </c>
      <c r="G279" s="509" t="s">
        <v>104</v>
      </c>
      <c r="H279" s="504" t="s">
        <v>923</v>
      </c>
      <c r="I279" s="1035" t="str">
        <f t="shared" ref="I279:I284" si="153">IF(L279&gt;16,"Gore Locked Segment",IF(L279=16,"Overlapped/Swedged Segments",IF(L279&lt;16,"Welded Segments")))</f>
        <v>Gore Locked Segment</v>
      </c>
      <c r="J279" s="1036"/>
      <c r="K279" s="516" t="s">
        <v>881</v>
      </c>
      <c r="L279" s="521">
        <v>20</v>
      </c>
      <c r="M279" s="517" t="str">
        <f t="shared" si="147"/>
        <v>Y</v>
      </c>
      <c r="N279" s="514">
        <f t="shared" si="122"/>
        <v>73.400000000000006</v>
      </c>
      <c r="O279" s="518">
        <f t="shared" si="115"/>
        <v>0</v>
      </c>
      <c r="P279" s="680">
        <f>'KB Duct Parts'!$AE$3</f>
        <v>0</v>
      </c>
      <c r="Q279" s="681">
        <f t="shared" si="123"/>
        <v>0</v>
      </c>
      <c r="R279" s="682">
        <f t="shared" si="124"/>
        <v>0</v>
      </c>
      <c r="S279" s="716">
        <f t="shared" si="125"/>
        <v>0.35</v>
      </c>
      <c r="T279" s="679">
        <f t="shared" si="126"/>
        <v>0</v>
      </c>
      <c r="U279" s="679">
        <f t="shared" si="127"/>
        <v>0</v>
      </c>
      <c r="Y279" s="120"/>
      <c r="AE279" s="75"/>
      <c r="AF279" s="370">
        <v>20</v>
      </c>
      <c r="AG279" s="374">
        <v>18</v>
      </c>
      <c r="AH279" s="378">
        <v>16</v>
      </c>
      <c r="AI279" s="381">
        <v>14</v>
      </c>
      <c r="AJ279" s="386">
        <v>12</v>
      </c>
      <c r="AK279" s="391">
        <v>10</v>
      </c>
      <c r="AL279" s="386"/>
      <c r="AM279" s="363">
        <f t="shared" si="151"/>
        <v>1</v>
      </c>
      <c r="AN279" s="578">
        <v>73.400000000000006</v>
      </c>
      <c r="AO279" s="120">
        <f t="shared" si="128"/>
        <v>88.08</v>
      </c>
      <c r="AP279" s="120">
        <f t="shared" si="116"/>
        <v>99.090000000000018</v>
      </c>
      <c r="AQ279" s="120">
        <f t="shared" si="117"/>
        <v>143.13</v>
      </c>
      <c r="AR279" s="120">
        <f t="shared" si="118"/>
        <v>161.48000000000002</v>
      </c>
      <c r="AS279" s="120">
        <f t="shared" si="119"/>
        <v>183.5</v>
      </c>
      <c r="AT279" s="120">
        <f t="shared" si="120"/>
        <v>0</v>
      </c>
      <c r="AU279" s="74" t="s">
        <v>717</v>
      </c>
      <c r="AV279" s="115"/>
      <c r="AW279" s="395"/>
      <c r="AX279" s="571">
        <v>1.2</v>
      </c>
      <c r="AY279" s="572">
        <v>1.35</v>
      </c>
      <c r="AZ279" s="572">
        <v>1.95</v>
      </c>
      <c r="BA279" s="572">
        <v>2.2000000000000002</v>
      </c>
      <c r="BB279" s="573">
        <v>2.5</v>
      </c>
      <c r="BC279" s="395">
        <v>0</v>
      </c>
      <c r="BD279" s="115"/>
      <c r="BE279" s="115"/>
      <c r="BF279" s="115"/>
      <c r="BG279" s="115"/>
      <c r="BH279" s="115"/>
      <c r="BI279" s="115"/>
      <c r="BJ279" s="115"/>
      <c r="BK279" s="115"/>
      <c r="BQ279" s="74" t="str">
        <f t="shared" si="129"/>
        <v>12007.45-(18)</v>
      </c>
      <c r="BR279" s="120" t="str">
        <f t="shared" si="130"/>
        <v>45 deg El- 1.5D Gored/Segmented</v>
      </c>
      <c r="BS279" s="120">
        <f t="shared" si="131"/>
        <v>88.08</v>
      </c>
      <c r="BU279" s="74" t="str">
        <f t="shared" si="132"/>
        <v>12007.45-(16)</v>
      </c>
      <c r="BV279" s="120" t="str">
        <f t="shared" si="133"/>
        <v>45 deg El- 1.5D Gored/Segmented</v>
      </c>
      <c r="BW279" s="120">
        <f t="shared" si="134"/>
        <v>99.090000000000018</v>
      </c>
      <c r="BY279" s="74" t="str">
        <f t="shared" si="135"/>
        <v>12007.45-(14)</v>
      </c>
      <c r="BZ279" s="120" t="str">
        <f t="shared" si="136"/>
        <v>45 deg El- 1.5D Gored/Segmented</v>
      </c>
      <c r="CA279" s="120">
        <f t="shared" si="137"/>
        <v>143.13</v>
      </c>
      <c r="CC279" s="115" t="str">
        <f t="shared" si="138"/>
        <v>12007.45-(12)</v>
      </c>
      <c r="CD279" s="120" t="str">
        <f t="shared" si="139"/>
        <v>45 deg El- 1.5D Gored/Segmented</v>
      </c>
      <c r="CE279" s="417">
        <f t="shared" si="140"/>
        <v>161.48000000000002</v>
      </c>
      <c r="CF279" s="115"/>
      <c r="CG279" s="115" t="str">
        <f t="shared" si="141"/>
        <v>12007.45-(10)</v>
      </c>
      <c r="CH279" s="120" t="str">
        <f t="shared" si="142"/>
        <v>45 deg El- 1.5D Gored/Segmented</v>
      </c>
      <c r="CI279" s="417">
        <f t="shared" si="143"/>
        <v>183.5</v>
      </c>
      <c r="CJ279" s="115"/>
      <c r="CK279" s="115" t="str">
        <f t="shared" si="144"/>
        <v xml:space="preserve"> </v>
      </c>
      <c r="CL279" s="120" t="str">
        <f t="shared" si="145"/>
        <v xml:space="preserve"> </v>
      </c>
      <c r="CM279" s="417" t="str">
        <f t="shared" si="149"/>
        <v xml:space="preserve"> </v>
      </c>
      <c r="IS279" s="103">
        <v>43.2</v>
      </c>
    </row>
    <row r="280" spans="2:253" s="74" customFormat="1" ht="17.100000000000001" customHeight="1" x14ac:dyDescent="0.25">
      <c r="B280" s="504">
        <f>IF('KB Duct Parts'!$BL$14=1,'KB Duct Elbows'!AW12,0)</f>
        <v>2</v>
      </c>
      <c r="C280" s="525">
        <v>12008.45</v>
      </c>
      <c r="D280" s="526">
        <f t="shared" si="114"/>
        <v>12008.45</v>
      </c>
      <c r="E280" s="504" t="s">
        <v>865</v>
      </c>
      <c r="F280" s="508" t="str">
        <f t="shared" si="121"/>
        <v xml:space="preserve"> </v>
      </c>
      <c r="G280" s="509" t="s">
        <v>104</v>
      </c>
      <c r="H280" s="504" t="s">
        <v>923</v>
      </c>
      <c r="I280" s="1035" t="str">
        <f t="shared" si="153"/>
        <v>Gore Locked Segment</v>
      </c>
      <c r="J280" s="1036"/>
      <c r="K280" s="516" t="s">
        <v>881</v>
      </c>
      <c r="L280" s="521">
        <v>20</v>
      </c>
      <c r="M280" s="517" t="str">
        <f t="shared" si="147"/>
        <v>Y</v>
      </c>
      <c r="N280" s="514">
        <f t="shared" si="122"/>
        <v>79.3</v>
      </c>
      <c r="O280" s="518">
        <f t="shared" si="115"/>
        <v>158.6</v>
      </c>
      <c r="P280" s="680">
        <f>'KB Duct Parts'!$AE$3</f>
        <v>0</v>
      </c>
      <c r="Q280" s="681">
        <f t="shared" si="123"/>
        <v>79.3</v>
      </c>
      <c r="R280" s="682">
        <f t="shared" si="124"/>
        <v>158.6</v>
      </c>
      <c r="S280" s="716">
        <f t="shared" si="125"/>
        <v>0.35</v>
      </c>
      <c r="T280" s="679">
        <f t="shared" si="126"/>
        <v>51.55</v>
      </c>
      <c r="U280" s="679">
        <f t="shared" si="127"/>
        <v>103.1</v>
      </c>
      <c r="Y280" s="120"/>
      <c r="AE280" s="75"/>
      <c r="AF280" s="370">
        <v>20</v>
      </c>
      <c r="AG280" s="374">
        <v>18</v>
      </c>
      <c r="AH280" s="378">
        <v>16</v>
      </c>
      <c r="AI280" s="381">
        <v>14</v>
      </c>
      <c r="AJ280" s="386">
        <v>12</v>
      </c>
      <c r="AK280" s="391">
        <v>10</v>
      </c>
      <c r="AL280" s="386"/>
      <c r="AM280" s="363">
        <f t="shared" si="151"/>
        <v>1</v>
      </c>
      <c r="AN280" s="578">
        <v>79.3</v>
      </c>
      <c r="AO280" s="120">
        <f t="shared" si="128"/>
        <v>93.573999999999998</v>
      </c>
      <c r="AP280" s="120">
        <f t="shared" si="116"/>
        <v>107.05500000000001</v>
      </c>
      <c r="AQ280" s="120">
        <f t="shared" si="117"/>
        <v>154.63499999999999</v>
      </c>
      <c r="AR280" s="120">
        <f t="shared" si="118"/>
        <v>174.46</v>
      </c>
      <c r="AS280" s="120">
        <f t="shared" si="119"/>
        <v>198.25</v>
      </c>
      <c r="AT280" s="120">
        <f t="shared" si="120"/>
        <v>0</v>
      </c>
      <c r="AU280" s="74" t="s">
        <v>717</v>
      </c>
      <c r="AV280" s="115"/>
      <c r="AW280" s="395"/>
      <c r="AX280" s="571">
        <v>1.18</v>
      </c>
      <c r="AY280" s="572">
        <v>1.35</v>
      </c>
      <c r="AZ280" s="572">
        <v>1.95</v>
      </c>
      <c r="BA280" s="572">
        <v>2.2000000000000002</v>
      </c>
      <c r="BB280" s="573">
        <v>2.5</v>
      </c>
      <c r="BC280" s="395">
        <v>0</v>
      </c>
      <c r="BD280" s="115"/>
      <c r="BE280" s="115"/>
      <c r="BF280" s="115"/>
      <c r="BG280" s="115"/>
      <c r="BH280" s="115"/>
      <c r="BI280" s="115"/>
      <c r="BJ280" s="115"/>
      <c r="BK280" s="115"/>
      <c r="BQ280" s="74" t="str">
        <f t="shared" si="129"/>
        <v>12008.45-(18)</v>
      </c>
      <c r="BR280" s="120" t="str">
        <f t="shared" si="130"/>
        <v>45 deg El- 1.5D Gored/Segmented</v>
      </c>
      <c r="BS280" s="120">
        <f t="shared" si="131"/>
        <v>93.573999999999998</v>
      </c>
      <c r="BU280" s="74" t="str">
        <f t="shared" si="132"/>
        <v>12008.45-(16)</v>
      </c>
      <c r="BV280" s="120" t="str">
        <f t="shared" si="133"/>
        <v>45 deg El- 1.5D Gored/Segmented</v>
      </c>
      <c r="BW280" s="120">
        <f t="shared" si="134"/>
        <v>107.05500000000001</v>
      </c>
      <c r="BY280" s="74" t="str">
        <f t="shared" si="135"/>
        <v>12008.45-(14)</v>
      </c>
      <c r="BZ280" s="120" t="str">
        <f t="shared" si="136"/>
        <v>45 deg El- 1.5D Gored/Segmented</v>
      </c>
      <c r="CA280" s="120">
        <f t="shared" si="137"/>
        <v>154.63499999999999</v>
      </c>
      <c r="CC280" s="115" t="str">
        <f t="shared" si="138"/>
        <v>12008.45-(12)</v>
      </c>
      <c r="CD280" s="120" t="str">
        <f t="shared" si="139"/>
        <v>45 deg El- 1.5D Gored/Segmented</v>
      </c>
      <c r="CE280" s="417">
        <f t="shared" si="140"/>
        <v>174.46</v>
      </c>
      <c r="CF280" s="115"/>
      <c r="CG280" s="115" t="str">
        <f t="shared" si="141"/>
        <v>12008.45-(10)</v>
      </c>
      <c r="CH280" s="120" t="str">
        <f t="shared" si="142"/>
        <v>45 deg El- 1.5D Gored/Segmented</v>
      </c>
      <c r="CI280" s="417">
        <f t="shared" si="143"/>
        <v>198.25</v>
      </c>
      <c r="CJ280" s="115"/>
      <c r="CK280" s="115" t="str">
        <f t="shared" si="144"/>
        <v xml:space="preserve"> </v>
      </c>
      <c r="CL280" s="120" t="str">
        <f t="shared" si="145"/>
        <v xml:space="preserve"> </v>
      </c>
      <c r="CM280" s="417" t="str">
        <f t="shared" si="149"/>
        <v xml:space="preserve"> </v>
      </c>
      <c r="IS280" s="103">
        <v>46.6</v>
      </c>
    </row>
    <row r="281" spans="2:253" s="74" customFormat="1" ht="17.100000000000001" hidden="1" customHeight="1" x14ac:dyDescent="0.25">
      <c r="B281" s="504">
        <f>IF('KB Duct Parts'!$BL$14=1,'KB Duct Elbows'!AW13,0)</f>
        <v>0</v>
      </c>
      <c r="C281" s="525">
        <v>12009.45</v>
      </c>
      <c r="D281" s="526">
        <f t="shared" ref="D281:D344" si="154">IF(AM281=1,C281,(C281&amp;"  ("&amp;L281&amp;"ga)"))</f>
        <v>12009.45</v>
      </c>
      <c r="E281" s="504" t="s">
        <v>866</v>
      </c>
      <c r="F281" s="508" t="str">
        <f t="shared" si="121"/>
        <v xml:space="preserve"> </v>
      </c>
      <c r="G281" s="509" t="s">
        <v>104</v>
      </c>
      <c r="H281" s="504" t="s">
        <v>923</v>
      </c>
      <c r="I281" s="1035" t="str">
        <f t="shared" si="153"/>
        <v>Gore Locked Segment</v>
      </c>
      <c r="J281" s="1036"/>
      <c r="K281" s="516" t="s">
        <v>881</v>
      </c>
      <c r="L281" s="521">
        <v>20</v>
      </c>
      <c r="M281" s="517" t="str">
        <f t="shared" si="147"/>
        <v>Y</v>
      </c>
      <c r="N281" s="514">
        <f t="shared" si="122"/>
        <v>80.900000000000006</v>
      </c>
      <c r="O281" s="518">
        <f t="shared" ref="O281:O344" si="155">IF(B281&gt;0,N281*B281,0)</f>
        <v>0</v>
      </c>
      <c r="P281" s="680">
        <f>'KB Duct Parts'!$AE$3</f>
        <v>0</v>
      </c>
      <c r="Q281" s="681">
        <f t="shared" si="123"/>
        <v>0</v>
      </c>
      <c r="R281" s="682">
        <f t="shared" si="124"/>
        <v>0</v>
      </c>
      <c r="S281" s="716">
        <f t="shared" si="125"/>
        <v>0.35</v>
      </c>
      <c r="T281" s="679">
        <f t="shared" si="126"/>
        <v>0</v>
      </c>
      <c r="U281" s="679">
        <f t="shared" si="127"/>
        <v>0</v>
      </c>
      <c r="Y281" s="120"/>
      <c r="AE281" s="76"/>
      <c r="AF281" s="370">
        <v>20</v>
      </c>
      <c r="AG281" s="374">
        <v>18</v>
      </c>
      <c r="AH281" s="378">
        <v>16</v>
      </c>
      <c r="AI281" s="381">
        <v>14</v>
      </c>
      <c r="AJ281" s="386">
        <v>12</v>
      </c>
      <c r="AK281" s="391">
        <v>10</v>
      </c>
      <c r="AL281" s="386"/>
      <c r="AM281" s="363">
        <f t="shared" si="151"/>
        <v>1</v>
      </c>
      <c r="AN281" s="578">
        <v>80.900000000000006</v>
      </c>
      <c r="AO281" s="120">
        <f t="shared" si="128"/>
        <v>95.462000000000003</v>
      </c>
      <c r="AP281" s="120">
        <f t="shared" ref="AP281:AP344" si="156">$AN281*AY281</f>
        <v>109.21500000000002</v>
      </c>
      <c r="AQ281" s="120">
        <f t="shared" ref="AP281:AQ344" si="157">$AN281*AZ281</f>
        <v>157.755</v>
      </c>
      <c r="AR281" s="120">
        <f t="shared" ref="AR281:AR344" si="158">$AN281*BA281</f>
        <v>177.98000000000002</v>
      </c>
      <c r="AS281" s="120">
        <f t="shared" ref="AS281:AS344" si="159">$AN281*BB281</f>
        <v>202.25</v>
      </c>
      <c r="AT281" s="120">
        <f t="shared" ref="AT281:AT344" si="160">$AN281*BC281</f>
        <v>0</v>
      </c>
      <c r="AU281" s="74" t="s">
        <v>717</v>
      </c>
      <c r="AV281" s="115"/>
      <c r="AW281" s="395"/>
      <c r="AX281" s="571">
        <v>1.18</v>
      </c>
      <c r="AY281" s="572">
        <v>1.35</v>
      </c>
      <c r="AZ281" s="572">
        <v>1.95</v>
      </c>
      <c r="BA281" s="572">
        <v>2.2000000000000002</v>
      </c>
      <c r="BB281" s="573">
        <v>2.5</v>
      </c>
      <c r="BC281" s="395">
        <v>0</v>
      </c>
      <c r="BD281" s="115"/>
      <c r="BE281" s="115"/>
      <c r="BF281" s="115"/>
      <c r="BG281" s="115"/>
      <c r="BH281" s="115"/>
      <c r="BI281" s="115"/>
      <c r="BJ281" s="115"/>
      <c r="BK281" s="115"/>
      <c r="BQ281" s="74" t="str">
        <f t="shared" si="129"/>
        <v>12009.45-(18)</v>
      </c>
      <c r="BR281" s="120" t="str">
        <f t="shared" si="130"/>
        <v>45 deg El- 1.5D Gored/Segmented</v>
      </c>
      <c r="BS281" s="120">
        <f t="shared" si="131"/>
        <v>95.462000000000003</v>
      </c>
      <c r="BU281" s="74" t="str">
        <f t="shared" si="132"/>
        <v>12009.45-(16)</v>
      </c>
      <c r="BV281" s="120" t="str">
        <f t="shared" si="133"/>
        <v>45 deg El- 1.5D Gored/Segmented</v>
      </c>
      <c r="BW281" s="120">
        <f t="shared" si="134"/>
        <v>109.21500000000002</v>
      </c>
      <c r="BY281" s="74" t="str">
        <f t="shared" si="135"/>
        <v>12009.45-(14)</v>
      </c>
      <c r="BZ281" s="120" t="str">
        <f t="shared" si="136"/>
        <v>45 deg El- 1.5D Gored/Segmented</v>
      </c>
      <c r="CA281" s="120">
        <f t="shared" si="137"/>
        <v>157.755</v>
      </c>
      <c r="CC281" s="115" t="str">
        <f t="shared" si="138"/>
        <v>12009.45-(12)</v>
      </c>
      <c r="CD281" s="120" t="str">
        <f t="shared" si="139"/>
        <v>45 deg El- 1.5D Gored/Segmented</v>
      </c>
      <c r="CE281" s="417">
        <f t="shared" si="140"/>
        <v>177.98000000000002</v>
      </c>
      <c r="CF281" s="115"/>
      <c r="CG281" s="115" t="str">
        <f t="shared" si="141"/>
        <v>12009.45-(10)</v>
      </c>
      <c r="CH281" s="120" t="str">
        <f t="shared" si="142"/>
        <v>45 deg El- 1.5D Gored/Segmented</v>
      </c>
      <c r="CI281" s="417">
        <f t="shared" si="143"/>
        <v>202.25</v>
      </c>
      <c r="CJ281" s="115"/>
      <c r="CK281" s="115" t="str">
        <f t="shared" si="144"/>
        <v xml:space="preserve"> </v>
      </c>
      <c r="CL281" s="120" t="str">
        <f t="shared" si="145"/>
        <v xml:space="preserve"> </v>
      </c>
      <c r="CM281" s="417" t="str">
        <f t="shared" si="149"/>
        <v xml:space="preserve"> </v>
      </c>
      <c r="IS281" s="103">
        <v>47.5</v>
      </c>
    </row>
    <row r="282" spans="2:253" s="74" customFormat="1" ht="17.100000000000001" customHeight="1" x14ac:dyDescent="0.25">
      <c r="B282" s="504">
        <f>IF('KB Duct Parts'!$BL$14=1,'KB Duct Elbows'!AW14,0)</f>
        <v>1</v>
      </c>
      <c r="C282" s="525">
        <v>12010.45</v>
      </c>
      <c r="D282" s="526">
        <f t="shared" si="154"/>
        <v>12010.45</v>
      </c>
      <c r="E282" s="504" t="s">
        <v>867</v>
      </c>
      <c r="F282" s="508" t="str">
        <f t="shared" ref="F282:F345" si="161">IF(AM282&gt;1,"Non-Std"," ")</f>
        <v xml:space="preserve"> </v>
      </c>
      <c r="G282" s="509" t="s">
        <v>104</v>
      </c>
      <c r="H282" s="504" t="s">
        <v>923</v>
      </c>
      <c r="I282" s="1035" t="str">
        <f t="shared" si="153"/>
        <v>Gore Locked Segment</v>
      </c>
      <c r="J282" s="1036"/>
      <c r="K282" s="516" t="s">
        <v>881</v>
      </c>
      <c r="L282" s="521">
        <v>20</v>
      </c>
      <c r="M282" s="517" t="str">
        <f t="shared" si="147"/>
        <v>Y</v>
      </c>
      <c r="N282" s="514">
        <f t="shared" ref="N282:N345" si="162">AN282</f>
        <v>84.4</v>
      </c>
      <c r="O282" s="518">
        <f t="shared" si="155"/>
        <v>84.4</v>
      </c>
      <c r="P282" s="680">
        <f>'KB Duct Parts'!$AE$3</f>
        <v>0</v>
      </c>
      <c r="Q282" s="681">
        <f t="shared" ref="Q282:Q345" si="163">IF(B282&gt;0,N282*(1-P282),0)</f>
        <v>84.4</v>
      </c>
      <c r="R282" s="682">
        <f t="shared" ref="R282:R345" si="164">B282*Q282</f>
        <v>84.4</v>
      </c>
      <c r="S282" s="716">
        <f t="shared" ref="S282:S345" si="165">$Y$3904</f>
        <v>0.35</v>
      </c>
      <c r="T282" s="679">
        <f t="shared" ref="T282:T345" si="166">ROUND(IF(B282&gt;0,((N282*(1-(1*S282)))),0),2)</f>
        <v>54.86</v>
      </c>
      <c r="U282" s="679">
        <f t="shared" ref="U282:U345" si="167">B282*T282</f>
        <v>54.86</v>
      </c>
      <c r="Y282" s="120"/>
      <c r="AE282" s="75"/>
      <c r="AF282" s="370">
        <v>20</v>
      </c>
      <c r="AG282" s="374">
        <v>18</v>
      </c>
      <c r="AH282" s="378">
        <v>16</v>
      </c>
      <c r="AI282" s="381">
        <v>14</v>
      </c>
      <c r="AJ282" s="386">
        <v>12</v>
      </c>
      <c r="AK282" s="391">
        <v>10</v>
      </c>
      <c r="AL282" s="386"/>
      <c r="AM282" s="363">
        <f t="shared" si="151"/>
        <v>1</v>
      </c>
      <c r="AN282" s="578">
        <v>84.4</v>
      </c>
      <c r="AO282" s="120">
        <f t="shared" ref="AO282:AO345" si="168">$AN282*AX282</f>
        <v>97.06</v>
      </c>
      <c r="AP282" s="120">
        <f t="shared" si="156"/>
        <v>111.40800000000002</v>
      </c>
      <c r="AQ282" s="120">
        <f t="shared" si="157"/>
        <v>164.58</v>
      </c>
      <c r="AR282" s="120">
        <f t="shared" si="158"/>
        <v>185.68000000000004</v>
      </c>
      <c r="AS282" s="120">
        <f t="shared" si="159"/>
        <v>211</v>
      </c>
      <c r="AT282" s="120">
        <f t="shared" si="160"/>
        <v>0</v>
      </c>
      <c r="AU282" s="74" t="s">
        <v>717</v>
      </c>
      <c r="AV282" s="115"/>
      <c r="AW282" s="395"/>
      <c r="AX282" s="571">
        <v>1.1499999999999999</v>
      </c>
      <c r="AY282" s="572">
        <v>1.32</v>
      </c>
      <c r="AZ282" s="572">
        <v>1.95</v>
      </c>
      <c r="BA282" s="572">
        <v>2.2000000000000002</v>
      </c>
      <c r="BB282" s="573">
        <v>2.5</v>
      </c>
      <c r="BC282" s="395">
        <v>0</v>
      </c>
      <c r="BD282" s="115"/>
      <c r="BE282" s="115"/>
      <c r="BF282" s="115"/>
      <c r="BG282" s="115"/>
      <c r="BH282" s="115"/>
      <c r="BI282" s="115"/>
      <c r="BJ282" s="115"/>
      <c r="BK282" s="115"/>
      <c r="BQ282" s="74" t="str">
        <f t="shared" ref="BQ282:BQ345" si="169">IF(AO282&gt;0,D282&amp;"-("&amp; AG282&amp;")"," ")</f>
        <v>12010.45-(18)</v>
      </c>
      <c r="BR282" s="120" t="str">
        <f t="shared" ref="BR282:BR345" si="170">IF(AO282&gt;0,$G282," ")</f>
        <v>45 deg El- 1.5D Gored/Segmented</v>
      </c>
      <c r="BS282" s="120">
        <f t="shared" ref="BS282:BS345" si="171">IF(AO282&gt;0,AO282," ")</f>
        <v>97.06</v>
      </c>
      <c r="BU282" s="74" t="str">
        <f t="shared" ref="BU282:BU345" si="172">IF(AP282&gt;0,D282&amp;"-("&amp;AH282&amp;")"," ")</f>
        <v>12010.45-(16)</v>
      </c>
      <c r="BV282" s="120" t="str">
        <f t="shared" ref="BV282:BV345" si="173">IF(AP282&gt;0,$G282," ")</f>
        <v>45 deg El- 1.5D Gored/Segmented</v>
      </c>
      <c r="BW282" s="120">
        <f t="shared" ref="BW282:BW345" si="174">IF(AP282&gt;0,AP282,"  ")</f>
        <v>111.40800000000002</v>
      </c>
      <c r="BY282" s="74" t="str">
        <f t="shared" ref="BY282:BY345" si="175">IF(AQ282&gt;0,D282&amp;"-("&amp;AI282&amp;")"," ")</f>
        <v>12010.45-(14)</v>
      </c>
      <c r="BZ282" s="120" t="str">
        <f t="shared" ref="BZ282:BZ345" si="176">IF(AQ282&gt;0,$G282," ")</f>
        <v>45 deg El- 1.5D Gored/Segmented</v>
      </c>
      <c r="CA282" s="120">
        <f t="shared" ref="CA282:CA345" si="177">IF(AQ282&gt;0,AQ282," ")</f>
        <v>164.58</v>
      </c>
      <c r="CC282" s="115" t="str">
        <f t="shared" ref="CC282:CC345" si="178">IF(AR282&gt;0,D282&amp;"-("&amp;AJ282&amp;")"," ")</f>
        <v>12010.45-(12)</v>
      </c>
      <c r="CD282" s="120" t="str">
        <f t="shared" ref="CD282:CD345" si="179">IF(AR282&gt;0,$G282," ")</f>
        <v>45 deg El- 1.5D Gored/Segmented</v>
      </c>
      <c r="CE282" s="417">
        <f t="shared" ref="CE282:CE345" si="180">IF(AR282&gt;0,AR282," ")</f>
        <v>185.68000000000004</v>
      </c>
      <c r="CF282" s="115"/>
      <c r="CG282" s="115" t="str">
        <f t="shared" ref="CG282:CG345" si="181">IF(AS282&gt;0,D282&amp;"-("&amp;AK282&amp;")"," ")</f>
        <v>12010.45-(10)</v>
      </c>
      <c r="CH282" s="120" t="str">
        <f t="shared" ref="CH282:CH345" si="182">IF(AS282&gt;0,$G282," ")</f>
        <v>45 deg El- 1.5D Gored/Segmented</v>
      </c>
      <c r="CI282" s="417">
        <f t="shared" ref="CI282:CI345" si="183">IF(AS282&gt;0,AS282," ")</f>
        <v>211</v>
      </c>
      <c r="CJ282" s="115"/>
      <c r="CK282" s="115" t="str">
        <f t="shared" ref="CK282:CK345" si="184">IF(AT282&gt;0,D282&amp;"-"&amp;AL282," ")</f>
        <v xml:space="preserve"> </v>
      </c>
      <c r="CL282" s="120" t="str">
        <f t="shared" ref="CL282:CL345" si="185">IF(AT282&gt;0,$G282," ")</f>
        <v xml:space="preserve"> </v>
      </c>
      <c r="CM282" s="417" t="str">
        <f t="shared" si="149"/>
        <v xml:space="preserve"> </v>
      </c>
      <c r="IS282" s="103">
        <v>49.6</v>
      </c>
    </row>
    <row r="283" spans="2:253" s="74" customFormat="1" ht="17.100000000000001" hidden="1" customHeight="1" x14ac:dyDescent="0.25">
      <c r="B283" s="504">
        <f>IF('KB Duct Parts'!$BL$14=1,'KB Duct Elbows'!AW15,0)</f>
        <v>0</v>
      </c>
      <c r="C283" s="525">
        <v>12011.45</v>
      </c>
      <c r="D283" s="526">
        <f t="shared" si="154"/>
        <v>12011.45</v>
      </c>
      <c r="E283" s="504" t="s">
        <v>868</v>
      </c>
      <c r="F283" s="508" t="str">
        <f t="shared" si="161"/>
        <v xml:space="preserve"> </v>
      </c>
      <c r="G283" s="509" t="s">
        <v>104</v>
      </c>
      <c r="H283" s="504" t="s">
        <v>923</v>
      </c>
      <c r="I283" s="1035" t="str">
        <f t="shared" si="153"/>
        <v>Gore Locked Segment</v>
      </c>
      <c r="J283" s="1036"/>
      <c r="K283" s="516" t="s">
        <v>881</v>
      </c>
      <c r="L283" s="521">
        <v>20</v>
      </c>
      <c r="M283" s="517" t="str">
        <f t="shared" ref="M283:M346" si="186">IF(AM283=1,"Y",IF(AM283&gt;1,"NR"," "))</f>
        <v>Y</v>
      </c>
      <c r="N283" s="514">
        <f t="shared" si="162"/>
        <v>97.4</v>
      </c>
      <c r="O283" s="518">
        <f t="shared" si="155"/>
        <v>0</v>
      </c>
      <c r="P283" s="680">
        <f>'KB Duct Parts'!$AE$3</f>
        <v>0</v>
      </c>
      <c r="Q283" s="681">
        <f t="shared" si="163"/>
        <v>0</v>
      </c>
      <c r="R283" s="682">
        <f t="shared" si="164"/>
        <v>0</v>
      </c>
      <c r="S283" s="716">
        <f t="shared" si="165"/>
        <v>0.35</v>
      </c>
      <c r="T283" s="679">
        <f t="shared" si="166"/>
        <v>0</v>
      </c>
      <c r="U283" s="679">
        <f t="shared" si="167"/>
        <v>0</v>
      </c>
      <c r="Y283" s="120"/>
      <c r="AE283" s="76"/>
      <c r="AF283" s="370">
        <v>20</v>
      </c>
      <c r="AG283" s="374">
        <v>18</v>
      </c>
      <c r="AH283" s="378">
        <v>16</v>
      </c>
      <c r="AI283" s="381">
        <v>14</v>
      </c>
      <c r="AJ283" s="386">
        <v>12</v>
      </c>
      <c r="AK283" s="391">
        <v>10</v>
      </c>
      <c r="AL283" s="386"/>
      <c r="AM283" s="363">
        <f t="shared" si="151"/>
        <v>1</v>
      </c>
      <c r="AN283" s="578">
        <v>97.4</v>
      </c>
      <c r="AO283" s="120">
        <f t="shared" si="168"/>
        <v>107.14000000000001</v>
      </c>
      <c r="AP283" s="120">
        <f t="shared" si="157"/>
        <v>128.56800000000001</v>
      </c>
      <c r="AQ283" s="120">
        <f t="shared" si="157"/>
        <v>194.8</v>
      </c>
      <c r="AR283" s="120">
        <f t="shared" si="158"/>
        <v>224.01999999999998</v>
      </c>
      <c r="AS283" s="120">
        <f t="shared" si="159"/>
        <v>0</v>
      </c>
      <c r="AT283" s="120">
        <f t="shared" si="160"/>
        <v>0</v>
      </c>
      <c r="AU283" s="74" t="s">
        <v>717</v>
      </c>
      <c r="AV283" s="115"/>
      <c r="AW283" s="395"/>
      <c r="AX283" s="571">
        <v>1.1000000000000001</v>
      </c>
      <c r="AY283" s="572">
        <v>1.32</v>
      </c>
      <c r="AZ283" s="572">
        <v>2</v>
      </c>
      <c r="BA283" s="572">
        <v>2.2999999999999998</v>
      </c>
      <c r="BB283" s="573">
        <v>0</v>
      </c>
      <c r="BC283" s="395">
        <v>0</v>
      </c>
      <c r="BD283" s="115"/>
      <c r="BE283" s="115"/>
      <c r="BF283" s="115"/>
      <c r="BG283" s="115"/>
      <c r="BH283" s="115"/>
      <c r="BI283" s="115"/>
      <c r="BJ283" s="115"/>
      <c r="BK283" s="115"/>
      <c r="BQ283" s="74" t="str">
        <f t="shared" si="169"/>
        <v>12011.45-(18)</v>
      </c>
      <c r="BR283" s="120" t="str">
        <f t="shared" si="170"/>
        <v>45 deg El- 1.5D Gored/Segmented</v>
      </c>
      <c r="BS283" s="120">
        <f t="shared" si="171"/>
        <v>107.14000000000001</v>
      </c>
      <c r="BU283" s="74" t="str">
        <f t="shared" si="172"/>
        <v>12011.45-(16)</v>
      </c>
      <c r="BV283" s="120" t="str">
        <f t="shared" si="173"/>
        <v>45 deg El- 1.5D Gored/Segmented</v>
      </c>
      <c r="BW283" s="120">
        <f t="shared" si="174"/>
        <v>128.56800000000001</v>
      </c>
      <c r="BY283" s="74" t="str">
        <f t="shared" si="175"/>
        <v>12011.45-(14)</v>
      </c>
      <c r="BZ283" s="120" t="str">
        <f t="shared" si="176"/>
        <v>45 deg El- 1.5D Gored/Segmented</v>
      </c>
      <c r="CA283" s="120">
        <f t="shared" si="177"/>
        <v>194.8</v>
      </c>
      <c r="CC283" s="115" t="str">
        <f t="shared" si="178"/>
        <v>12011.45-(12)</v>
      </c>
      <c r="CD283" s="120" t="str">
        <f t="shared" si="179"/>
        <v>45 deg El- 1.5D Gored/Segmented</v>
      </c>
      <c r="CE283" s="417">
        <f t="shared" si="180"/>
        <v>224.01999999999998</v>
      </c>
      <c r="CF283" s="115"/>
      <c r="CG283" s="115" t="str">
        <f t="shared" si="181"/>
        <v xml:space="preserve"> </v>
      </c>
      <c r="CH283" s="120" t="str">
        <f t="shared" si="182"/>
        <v xml:space="preserve"> </v>
      </c>
      <c r="CI283" s="417" t="str">
        <f t="shared" si="183"/>
        <v xml:space="preserve"> </v>
      </c>
      <c r="CJ283" s="115"/>
      <c r="CK283" s="115" t="str">
        <f t="shared" si="184"/>
        <v xml:space="preserve"> </v>
      </c>
      <c r="CL283" s="120" t="str">
        <f t="shared" si="185"/>
        <v xml:space="preserve"> </v>
      </c>
      <c r="CM283" s="417" t="str">
        <f t="shared" si="149"/>
        <v xml:space="preserve"> </v>
      </c>
      <c r="IS283" s="103">
        <v>50.9</v>
      </c>
    </row>
    <row r="284" spans="2:253" s="74" customFormat="1" ht="17.100000000000001" customHeight="1" x14ac:dyDescent="0.25">
      <c r="B284" s="504">
        <f>IF('KB Duct Parts'!$BL$14=1,'KB Duct Elbows'!AW16,0)</f>
        <v>1</v>
      </c>
      <c r="C284" s="525">
        <v>12012.45</v>
      </c>
      <c r="D284" s="526">
        <f t="shared" si="154"/>
        <v>12012.45</v>
      </c>
      <c r="E284" s="504" t="s">
        <v>869</v>
      </c>
      <c r="F284" s="508" t="str">
        <f t="shared" si="161"/>
        <v xml:space="preserve"> </v>
      </c>
      <c r="G284" s="509" t="s">
        <v>104</v>
      </c>
      <c r="H284" s="504" t="s">
        <v>923</v>
      </c>
      <c r="I284" s="1035" t="str">
        <f t="shared" si="153"/>
        <v>Gore Locked Segment</v>
      </c>
      <c r="J284" s="1036"/>
      <c r="K284" s="516" t="s">
        <v>881</v>
      </c>
      <c r="L284" s="521">
        <v>20</v>
      </c>
      <c r="M284" s="517" t="str">
        <f t="shared" si="186"/>
        <v>Y</v>
      </c>
      <c r="N284" s="514">
        <f t="shared" si="162"/>
        <v>98.4</v>
      </c>
      <c r="O284" s="518">
        <f t="shared" si="155"/>
        <v>98.4</v>
      </c>
      <c r="P284" s="680">
        <f>'KB Duct Parts'!$AE$3</f>
        <v>0</v>
      </c>
      <c r="Q284" s="681">
        <f t="shared" si="163"/>
        <v>98.4</v>
      </c>
      <c r="R284" s="682">
        <f t="shared" si="164"/>
        <v>98.4</v>
      </c>
      <c r="S284" s="716">
        <f t="shared" si="165"/>
        <v>0.35</v>
      </c>
      <c r="T284" s="679">
        <f t="shared" si="166"/>
        <v>63.96</v>
      </c>
      <c r="U284" s="679">
        <f t="shared" si="167"/>
        <v>63.96</v>
      </c>
      <c r="Y284" s="120"/>
      <c r="AE284" s="75"/>
      <c r="AF284" s="370">
        <v>20</v>
      </c>
      <c r="AG284" s="374">
        <v>18</v>
      </c>
      <c r="AH284" s="378">
        <v>16</v>
      </c>
      <c r="AI284" s="381">
        <v>14</v>
      </c>
      <c r="AJ284" s="386">
        <v>12</v>
      </c>
      <c r="AK284" s="391">
        <v>10</v>
      </c>
      <c r="AL284" s="386"/>
      <c r="AM284" s="363">
        <f t="shared" si="151"/>
        <v>1</v>
      </c>
      <c r="AN284" s="578">
        <v>98.4</v>
      </c>
      <c r="AO284" s="120">
        <f t="shared" si="168"/>
        <v>108.24000000000001</v>
      </c>
      <c r="AP284" s="120">
        <f t="shared" si="156"/>
        <v>129.88800000000001</v>
      </c>
      <c r="AQ284" s="120">
        <f t="shared" si="157"/>
        <v>196.8</v>
      </c>
      <c r="AR284" s="120">
        <f t="shared" si="158"/>
        <v>226.32</v>
      </c>
      <c r="AS284" s="120">
        <f t="shared" si="159"/>
        <v>0</v>
      </c>
      <c r="AT284" s="120">
        <f t="shared" si="160"/>
        <v>0</v>
      </c>
      <c r="AU284" s="74" t="s">
        <v>717</v>
      </c>
      <c r="AV284" s="115"/>
      <c r="AW284" s="395"/>
      <c r="AX284" s="571">
        <v>1.1000000000000001</v>
      </c>
      <c r="AY284" s="572">
        <v>1.32</v>
      </c>
      <c r="AZ284" s="572">
        <v>2</v>
      </c>
      <c r="BA284" s="572">
        <v>2.2999999999999998</v>
      </c>
      <c r="BB284" s="573">
        <v>0</v>
      </c>
      <c r="BC284" s="395">
        <v>0</v>
      </c>
      <c r="BD284" s="115"/>
      <c r="BE284" s="115"/>
      <c r="BF284" s="115"/>
      <c r="BG284" s="115"/>
      <c r="BH284" s="115"/>
      <c r="BI284" s="115"/>
      <c r="BJ284" s="115"/>
      <c r="BK284" s="115"/>
      <c r="BQ284" s="74" t="str">
        <f t="shared" si="169"/>
        <v>12012.45-(18)</v>
      </c>
      <c r="BR284" s="120" t="str">
        <f t="shared" si="170"/>
        <v>45 deg El- 1.5D Gored/Segmented</v>
      </c>
      <c r="BS284" s="120">
        <f t="shared" si="171"/>
        <v>108.24000000000001</v>
      </c>
      <c r="BU284" s="74" t="str">
        <f t="shared" si="172"/>
        <v>12012.45-(16)</v>
      </c>
      <c r="BV284" s="120" t="str">
        <f t="shared" si="173"/>
        <v>45 deg El- 1.5D Gored/Segmented</v>
      </c>
      <c r="BW284" s="120">
        <f t="shared" si="174"/>
        <v>129.88800000000001</v>
      </c>
      <c r="BY284" s="74" t="str">
        <f t="shared" si="175"/>
        <v>12012.45-(14)</v>
      </c>
      <c r="BZ284" s="120" t="str">
        <f t="shared" si="176"/>
        <v>45 deg El- 1.5D Gored/Segmented</v>
      </c>
      <c r="CA284" s="120">
        <f t="shared" si="177"/>
        <v>196.8</v>
      </c>
      <c r="CC284" s="115" t="str">
        <f t="shared" si="178"/>
        <v>12012.45-(12)</v>
      </c>
      <c r="CD284" s="120" t="str">
        <f t="shared" si="179"/>
        <v>45 deg El- 1.5D Gored/Segmented</v>
      </c>
      <c r="CE284" s="417">
        <f t="shared" si="180"/>
        <v>226.32</v>
      </c>
      <c r="CF284" s="115"/>
      <c r="CG284" s="115" t="str">
        <f t="shared" si="181"/>
        <v xml:space="preserve"> </v>
      </c>
      <c r="CH284" s="120" t="str">
        <f t="shared" si="182"/>
        <v xml:space="preserve"> </v>
      </c>
      <c r="CI284" s="417" t="str">
        <f t="shared" si="183"/>
        <v xml:space="preserve"> </v>
      </c>
      <c r="CJ284" s="115"/>
      <c r="CK284" s="115" t="str">
        <f t="shared" si="184"/>
        <v xml:space="preserve"> </v>
      </c>
      <c r="CL284" s="120" t="str">
        <f t="shared" si="185"/>
        <v xml:space="preserve"> </v>
      </c>
      <c r="CM284" s="417" t="str">
        <f t="shared" si="149"/>
        <v xml:space="preserve"> </v>
      </c>
      <c r="IS284" s="103">
        <v>52.2</v>
      </c>
    </row>
    <row r="285" spans="2:253" s="74" customFormat="1" ht="17.100000000000001" hidden="1" customHeight="1" x14ac:dyDescent="0.25">
      <c r="B285" s="504">
        <f>IF('KB Duct Parts'!$BL$14=1,'KB Duct Elbows'!AW17,0)</f>
        <v>0</v>
      </c>
      <c r="C285" s="525">
        <v>12013.45</v>
      </c>
      <c r="D285" s="526">
        <f t="shared" si="154"/>
        <v>12013.45</v>
      </c>
      <c r="E285" s="504" t="s">
        <v>870</v>
      </c>
      <c r="F285" s="508" t="str">
        <f t="shared" si="161"/>
        <v xml:space="preserve"> </v>
      </c>
      <c r="G285" s="509" t="s">
        <v>104</v>
      </c>
      <c r="H285" s="504" t="s">
        <v>923</v>
      </c>
      <c r="I285" s="1035" t="str">
        <f>IF(L285&gt;16,"Gore Locked Segment",IF(L285&lt;17,"Welded Segments"))</f>
        <v>Gore Locked Segment</v>
      </c>
      <c r="J285" s="1036"/>
      <c r="K285" s="516" t="s">
        <v>881</v>
      </c>
      <c r="L285" s="521">
        <v>18</v>
      </c>
      <c r="M285" s="517" t="str">
        <f t="shared" si="186"/>
        <v>Y</v>
      </c>
      <c r="N285" s="514">
        <f t="shared" si="162"/>
        <v>109.2</v>
      </c>
      <c r="O285" s="518">
        <f t="shared" si="155"/>
        <v>0</v>
      </c>
      <c r="P285" s="680">
        <f>'KB Duct Parts'!$AE$3</f>
        <v>0</v>
      </c>
      <c r="Q285" s="681">
        <f t="shared" si="163"/>
        <v>0</v>
      </c>
      <c r="R285" s="682">
        <f t="shared" si="164"/>
        <v>0</v>
      </c>
      <c r="S285" s="716">
        <f t="shared" si="165"/>
        <v>0.35</v>
      </c>
      <c r="T285" s="679">
        <f t="shared" si="166"/>
        <v>0</v>
      </c>
      <c r="U285" s="679">
        <f t="shared" si="167"/>
        <v>0</v>
      </c>
      <c r="Y285" s="120"/>
      <c r="AE285" s="76"/>
      <c r="AF285" s="370">
        <v>18</v>
      </c>
      <c r="AG285" s="374">
        <v>16</v>
      </c>
      <c r="AH285" s="378">
        <v>14</v>
      </c>
      <c r="AI285" s="381">
        <v>12</v>
      </c>
      <c r="AJ285" s="386">
        <v>10</v>
      </c>
      <c r="AK285" s="391"/>
      <c r="AL285" s="386"/>
      <c r="AM285" s="363">
        <f t="shared" si="151"/>
        <v>1</v>
      </c>
      <c r="AN285" s="578">
        <v>109.2</v>
      </c>
      <c r="AO285" s="120">
        <f t="shared" si="168"/>
        <v>163.80000000000001</v>
      </c>
      <c r="AP285" s="120">
        <f t="shared" si="156"/>
        <v>191.1</v>
      </c>
      <c r="AQ285" s="120">
        <f t="shared" si="157"/>
        <v>218.4</v>
      </c>
      <c r="AR285" s="120">
        <f t="shared" si="158"/>
        <v>251.16</v>
      </c>
      <c r="AS285" s="120">
        <f t="shared" si="159"/>
        <v>0</v>
      </c>
      <c r="AT285" s="120">
        <f t="shared" si="160"/>
        <v>0</v>
      </c>
      <c r="AU285" s="74" t="s">
        <v>717</v>
      </c>
      <c r="AV285" s="115"/>
      <c r="AW285" s="395"/>
      <c r="AX285" s="571">
        <v>1.5</v>
      </c>
      <c r="AY285" s="572">
        <v>1.75</v>
      </c>
      <c r="AZ285" s="572">
        <v>2</v>
      </c>
      <c r="BA285" s="572">
        <v>2.2999999999999998</v>
      </c>
      <c r="BB285" s="573">
        <v>0</v>
      </c>
      <c r="BC285" s="395">
        <v>0</v>
      </c>
      <c r="BD285" s="115"/>
      <c r="BE285" s="115"/>
      <c r="BF285" s="115"/>
      <c r="BG285" s="115"/>
      <c r="BH285" s="115"/>
      <c r="BI285" s="115"/>
      <c r="BJ285" s="115"/>
      <c r="BK285" s="115"/>
      <c r="BQ285" s="74" t="str">
        <f t="shared" si="169"/>
        <v>12013.45-(16)</v>
      </c>
      <c r="BR285" s="120" t="str">
        <f t="shared" si="170"/>
        <v>45 deg El- 1.5D Gored/Segmented</v>
      </c>
      <c r="BS285" s="120">
        <f t="shared" si="171"/>
        <v>163.80000000000001</v>
      </c>
      <c r="BU285" s="74" t="str">
        <f t="shared" si="172"/>
        <v>12013.45-(14)</v>
      </c>
      <c r="BV285" s="120" t="str">
        <f t="shared" si="173"/>
        <v>45 deg El- 1.5D Gored/Segmented</v>
      </c>
      <c r="BW285" s="120">
        <f t="shared" si="174"/>
        <v>191.1</v>
      </c>
      <c r="BY285" s="74" t="str">
        <f t="shared" si="175"/>
        <v>12013.45-(12)</v>
      </c>
      <c r="BZ285" s="120" t="str">
        <f t="shared" si="176"/>
        <v>45 deg El- 1.5D Gored/Segmented</v>
      </c>
      <c r="CA285" s="120">
        <f t="shared" si="177"/>
        <v>218.4</v>
      </c>
      <c r="CC285" s="115" t="str">
        <f t="shared" si="178"/>
        <v>12013.45-(10)</v>
      </c>
      <c r="CD285" s="120" t="str">
        <f t="shared" si="179"/>
        <v>45 deg El- 1.5D Gored/Segmented</v>
      </c>
      <c r="CE285" s="417">
        <f t="shared" si="180"/>
        <v>251.16</v>
      </c>
      <c r="CF285" s="115"/>
      <c r="CG285" s="115" t="str">
        <f t="shared" si="181"/>
        <v xml:space="preserve"> </v>
      </c>
      <c r="CH285" s="120" t="str">
        <f t="shared" si="182"/>
        <v xml:space="preserve"> </v>
      </c>
      <c r="CI285" s="417" t="str">
        <f t="shared" si="183"/>
        <v xml:space="preserve"> </v>
      </c>
      <c r="CJ285" s="115"/>
      <c r="CK285" s="115" t="str">
        <f t="shared" si="184"/>
        <v xml:space="preserve"> </v>
      </c>
      <c r="CL285" s="120" t="str">
        <f t="shared" si="185"/>
        <v xml:space="preserve"> </v>
      </c>
      <c r="CM285" s="417" t="str">
        <f t="shared" si="149"/>
        <v xml:space="preserve"> </v>
      </c>
      <c r="IS285" s="103">
        <v>54.3</v>
      </c>
    </row>
    <row r="286" spans="2:253" s="74" customFormat="1" ht="17.100000000000001" hidden="1" customHeight="1" x14ac:dyDescent="0.25">
      <c r="B286" s="504">
        <f>IF('KB Duct Parts'!$BL$14=1,'KB Duct Elbows'!AW18,0)</f>
        <v>0</v>
      </c>
      <c r="C286" s="525">
        <v>12014.45</v>
      </c>
      <c r="D286" s="526">
        <f t="shared" si="154"/>
        <v>12014.45</v>
      </c>
      <c r="E286" s="504" t="s">
        <v>871</v>
      </c>
      <c r="F286" s="508" t="str">
        <f t="shared" si="161"/>
        <v xml:space="preserve"> </v>
      </c>
      <c r="G286" s="509" t="s">
        <v>104</v>
      </c>
      <c r="H286" s="504" t="s">
        <v>923</v>
      </c>
      <c r="I286" s="1035" t="str">
        <f t="shared" ref="I286:I294" si="187">IF(L286&gt;16,"Gore Locked Segment",IF(L286&lt;17,"Welded Segments"))</f>
        <v>Gore Locked Segment</v>
      </c>
      <c r="J286" s="1036"/>
      <c r="K286" s="516" t="s">
        <v>881</v>
      </c>
      <c r="L286" s="521">
        <v>18</v>
      </c>
      <c r="M286" s="517" t="str">
        <f t="shared" si="186"/>
        <v>Y</v>
      </c>
      <c r="N286" s="514">
        <f t="shared" si="162"/>
        <v>110.4</v>
      </c>
      <c r="O286" s="518">
        <f t="shared" si="155"/>
        <v>0</v>
      </c>
      <c r="P286" s="680">
        <f>'KB Duct Parts'!$AE$3</f>
        <v>0</v>
      </c>
      <c r="Q286" s="681">
        <f t="shared" si="163"/>
        <v>0</v>
      </c>
      <c r="R286" s="682">
        <f t="shared" si="164"/>
        <v>0</v>
      </c>
      <c r="S286" s="716">
        <f t="shared" si="165"/>
        <v>0.35</v>
      </c>
      <c r="T286" s="679">
        <f t="shared" si="166"/>
        <v>0</v>
      </c>
      <c r="U286" s="679">
        <f t="shared" si="167"/>
        <v>0</v>
      </c>
      <c r="Y286" s="120"/>
      <c r="AE286" s="75"/>
      <c r="AF286" s="370">
        <v>18</v>
      </c>
      <c r="AG286" s="374">
        <v>16</v>
      </c>
      <c r="AH286" s="378">
        <v>14</v>
      </c>
      <c r="AI286" s="381">
        <v>12</v>
      </c>
      <c r="AJ286" s="386">
        <v>10</v>
      </c>
      <c r="AK286" s="391"/>
      <c r="AL286" s="386"/>
      <c r="AM286" s="363">
        <f t="shared" si="151"/>
        <v>1</v>
      </c>
      <c r="AN286" s="578">
        <v>110.4</v>
      </c>
      <c r="AO286" s="120">
        <f t="shared" si="168"/>
        <v>165.60000000000002</v>
      </c>
      <c r="AP286" s="120">
        <f t="shared" si="156"/>
        <v>193.20000000000002</v>
      </c>
      <c r="AQ286" s="120">
        <f t="shared" si="157"/>
        <v>220.8</v>
      </c>
      <c r="AR286" s="120">
        <f t="shared" si="158"/>
        <v>253.92</v>
      </c>
      <c r="AS286" s="120">
        <f t="shared" si="159"/>
        <v>0</v>
      </c>
      <c r="AT286" s="120">
        <f t="shared" si="160"/>
        <v>0</v>
      </c>
      <c r="AU286" s="74" t="s">
        <v>717</v>
      </c>
      <c r="AV286" s="115"/>
      <c r="AW286" s="395"/>
      <c r="AX286" s="571">
        <v>1.5</v>
      </c>
      <c r="AY286" s="572">
        <v>1.75</v>
      </c>
      <c r="AZ286" s="572">
        <v>2</v>
      </c>
      <c r="BA286" s="572">
        <v>2.2999999999999998</v>
      </c>
      <c r="BB286" s="573">
        <v>0</v>
      </c>
      <c r="BC286" s="395">
        <v>0</v>
      </c>
      <c r="BD286" s="115"/>
      <c r="BE286" s="115"/>
      <c r="BF286" s="115"/>
      <c r="BG286" s="115"/>
      <c r="BH286" s="115"/>
      <c r="BI286" s="115"/>
      <c r="BJ286" s="115"/>
      <c r="BK286" s="115"/>
      <c r="BQ286" s="74" t="str">
        <f t="shared" si="169"/>
        <v>12014.45-(16)</v>
      </c>
      <c r="BR286" s="120" t="str">
        <f t="shared" si="170"/>
        <v>45 deg El- 1.5D Gored/Segmented</v>
      </c>
      <c r="BS286" s="120">
        <f t="shared" si="171"/>
        <v>165.60000000000002</v>
      </c>
      <c r="BU286" s="74" t="str">
        <f t="shared" si="172"/>
        <v>12014.45-(14)</v>
      </c>
      <c r="BV286" s="120" t="str">
        <f t="shared" si="173"/>
        <v>45 deg El- 1.5D Gored/Segmented</v>
      </c>
      <c r="BW286" s="120">
        <f t="shared" si="174"/>
        <v>193.20000000000002</v>
      </c>
      <c r="BY286" s="74" t="str">
        <f t="shared" si="175"/>
        <v>12014.45-(12)</v>
      </c>
      <c r="BZ286" s="120" t="str">
        <f t="shared" si="176"/>
        <v>45 deg El- 1.5D Gored/Segmented</v>
      </c>
      <c r="CA286" s="120">
        <f t="shared" si="177"/>
        <v>220.8</v>
      </c>
      <c r="CC286" s="115" t="str">
        <f t="shared" si="178"/>
        <v>12014.45-(10)</v>
      </c>
      <c r="CD286" s="120" t="str">
        <f t="shared" si="179"/>
        <v>45 deg El- 1.5D Gored/Segmented</v>
      </c>
      <c r="CE286" s="417">
        <f t="shared" si="180"/>
        <v>253.92</v>
      </c>
      <c r="CF286" s="115"/>
      <c r="CG286" s="115" t="str">
        <f t="shared" si="181"/>
        <v xml:space="preserve"> </v>
      </c>
      <c r="CH286" s="120" t="str">
        <f t="shared" si="182"/>
        <v xml:space="preserve"> </v>
      </c>
      <c r="CI286" s="417" t="str">
        <f t="shared" si="183"/>
        <v xml:space="preserve"> </v>
      </c>
      <c r="CJ286" s="115"/>
      <c r="CK286" s="115" t="str">
        <f t="shared" si="184"/>
        <v xml:space="preserve"> </v>
      </c>
      <c r="CL286" s="120" t="str">
        <f t="shared" si="185"/>
        <v xml:space="preserve"> </v>
      </c>
      <c r="CM286" s="417" t="str">
        <f t="shared" si="149"/>
        <v xml:space="preserve"> </v>
      </c>
      <c r="IS286" s="103">
        <v>56.3</v>
      </c>
    </row>
    <row r="287" spans="2:253" s="74" customFormat="1" ht="17.100000000000001" hidden="1" customHeight="1" x14ac:dyDescent="0.25">
      <c r="B287" s="504">
        <f>IF('KB Duct Parts'!$BL$14=1,'KB Duct Elbows'!AW19,0)</f>
        <v>0</v>
      </c>
      <c r="C287" s="525">
        <v>12015.45</v>
      </c>
      <c r="D287" s="526">
        <f t="shared" si="154"/>
        <v>12015.45</v>
      </c>
      <c r="E287" s="504" t="s">
        <v>872</v>
      </c>
      <c r="F287" s="508" t="str">
        <f t="shared" si="161"/>
        <v xml:space="preserve"> </v>
      </c>
      <c r="G287" s="509" t="s">
        <v>104</v>
      </c>
      <c r="H287" s="504" t="s">
        <v>923</v>
      </c>
      <c r="I287" s="1035" t="str">
        <f t="shared" si="187"/>
        <v>Gore Locked Segment</v>
      </c>
      <c r="J287" s="1036"/>
      <c r="K287" s="516" t="s">
        <v>881</v>
      </c>
      <c r="L287" s="521">
        <v>18</v>
      </c>
      <c r="M287" s="517" t="str">
        <f t="shared" si="186"/>
        <v>Y</v>
      </c>
      <c r="N287" s="514">
        <f t="shared" si="162"/>
        <v>112.2</v>
      </c>
      <c r="O287" s="518">
        <f t="shared" si="155"/>
        <v>0</v>
      </c>
      <c r="P287" s="680">
        <f>'KB Duct Parts'!$AE$3</f>
        <v>0</v>
      </c>
      <c r="Q287" s="681">
        <f t="shared" si="163"/>
        <v>0</v>
      </c>
      <c r="R287" s="682">
        <f t="shared" si="164"/>
        <v>0</v>
      </c>
      <c r="S287" s="716">
        <f t="shared" si="165"/>
        <v>0.35</v>
      </c>
      <c r="T287" s="679">
        <f t="shared" si="166"/>
        <v>0</v>
      </c>
      <c r="U287" s="679">
        <f t="shared" si="167"/>
        <v>0</v>
      </c>
      <c r="Y287" s="120"/>
      <c r="AE287" s="76"/>
      <c r="AF287" s="370">
        <v>18</v>
      </c>
      <c r="AG287" s="374">
        <v>16</v>
      </c>
      <c r="AH287" s="378">
        <v>14</v>
      </c>
      <c r="AI287" s="381">
        <v>12</v>
      </c>
      <c r="AJ287" s="386">
        <v>10</v>
      </c>
      <c r="AK287" s="391"/>
      <c r="AL287" s="386"/>
      <c r="AM287" s="363">
        <f t="shared" si="151"/>
        <v>1</v>
      </c>
      <c r="AN287" s="578">
        <v>112.2</v>
      </c>
      <c r="AO287" s="120">
        <f t="shared" si="168"/>
        <v>168.3</v>
      </c>
      <c r="AP287" s="120">
        <f t="shared" si="156"/>
        <v>196.35</v>
      </c>
      <c r="AQ287" s="120">
        <f t="shared" si="157"/>
        <v>224.4</v>
      </c>
      <c r="AR287" s="120">
        <f t="shared" si="158"/>
        <v>258.06</v>
      </c>
      <c r="AS287" s="120">
        <f t="shared" si="159"/>
        <v>0</v>
      </c>
      <c r="AT287" s="120">
        <f t="shared" si="160"/>
        <v>0</v>
      </c>
      <c r="AU287" s="74" t="s">
        <v>717</v>
      </c>
      <c r="AV287" s="115"/>
      <c r="AW287" s="395"/>
      <c r="AX287" s="571">
        <v>1.5</v>
      </c>
      <c r="AY287" s="572">
        <v>1.75</v>
      </c>
      <c r="AZ287" s="572">
        <v>2</v>
      </c>
      <c r="BA287" s="572">
        <v>2.2999999999999998</v>
      </c>
      <c r="BB287" s="573">
        <v>0</v>
      </c>
      <c r="BC287" s="395">
        <v>0</v>
      </c>
      <c r="BD287" s="115"/>
      <c r="BE287" s="115"/>
      <c r="BF287" s="115"/>
      <c r="BG287" s="115"/>
      <c r="BH287" s="115"/>
      <c r="BI287" s="115"/>
      <c r="BJ287" s="115"/>
      <c r="BK287" s="115"/>
      <c r="BQ287" s="74" t="str">
        <f t="shared" si="169"/>
        <v>12015.45-(16)</v>
      </c>
      <c r="BR287" s="120" t="str">
        <f t="shared" si="170"/>
        <v>45 deg El- 1.5D Gored/Segmented</v>
      </c>
      <c r="BS287" s="120">
        <f t="shared" si="171"/>
        <v>168.3</v>
      </c>
      <c r="BU287" s="74" t="str">
        <f t="shared" si="172"/>
        <v>12015.45-(14)</v>
      </c>
      <c r="BV287" s="120" t="str">
        <f t="shared" si="173"/>
        <v>45 deg El- 1.5D Gored/Segmented</v>
      </c>
      <c r="BW287" s="120">
        <f t="shared" si="174"/>
        <v>196.35</v>
      </c>
      <c r="BY287" s="74" t="str">
        <f t="shared" si="175"/>
        <v>12015.45-(12)</v>
      </c>
      <c r="BZ287" s="120" t="str">
        <f t="shared" si="176"/>
        <v>45 deg El- 1.5D Gored/Segmented</v>
      </c>
      <c r="CA287" s="120">
        <f t="shared" si="177"/>
        <v>224.4</v>
      </c>
      <c r="CC287" s="115" t="str">
        <f t="shared" si="178"/>
        <v>12015.45-(10)</v>
      </c>
      <c r="CD287" s="120" t="str">
        <f t="shared" si="179"/>
        <v>45 deg El- 1.5D Gored/Segmented</v>
      </c>
      <c r="CE287" s="417">
        <f t="shared" si="180"/>
        <v>258.06</v>
      </c>
      <c r="CF287" s="115"/>
      <c r="CG287" s="115" t="str">
        <f t="shared" si="181"/>
        <v xml:space="preserve"> </v>
      </c>
      <c r="CH287" s="120" t="str">
        <f t="shared" si="182"/>
        <v xml:space="preserve"> </v>
      </c>
      <c r="CI287" s="417" t="str">
        <f t="shared" si="183"/>
        <v xml:space="preserve"> </v>
      </c>
      <c r="CJ287" s="115"/>
      <c r="CK287" s="115" t="str">
        <f t="shared" si="184"/>
        <v xml:space="preserve"> </v>
      </c>
      <c r="CL287" s="120" t="str">
        <f t="shared" si="185"/>
        <v xml:space="preserve"> </v>
      </c>
      <c r="CM287" s="417" t="str">
        <f t="shared" si="149"/>
        <v xml:space="preserve"> </v>
      </c>
      <c r="IS287" s="103">
        <v>65.900000000000006</v>
      </c>
    </row>
    <row r="288" spans="2:253" s="74" customFormat="1" ht="17.100000000000001" hidden="1" customHeight="1" x14ac:dyDescent="0.25">
      <c r="B288" s="504">
        <f>IF('KB Duct Parts'!$BL$14=1,'KB Duct Elbows'!AW20,0)</f>
        <v>0</v>
      </c>
      <c r="C288" s="525">
        <v>12016.45</v>
      </c>
      <c r="D288" s="526">
        <f t="shared" si="154"/>
        <v>12016.45</v>
      </c>
      <c r="E288" s="504" t="s">
        <v>873</v>
      </c>
      <c r="F288" s="508" t="str">
        <f t="shared" si="161"/>
        <v xml:space="preserve"> </v>
      </c>
      <c r="G288" s="509" t="s">
        <v>104</v>
      </c>
      <c r="H288" s="504" t="s">
        <v>923</v>
      </c>
      <c r="I288" s="1035" t="str">
        <f t="shared" si="187"/>
        <v>Gore Locked Segment</v>
      </c>
      <c r="J288" s="1036"/>
      <c r="K288" s="516" t="s">
        <v>881</v>
      </c>
      <c r="L288" s="521">
        <v>18</v>
      </c>
      <c r="M288" s="517" t="str">
        <f t="shared" si="186"/>
        <v>Y</v>
      </c>
      <c r="N288" s="514">
        <f t="shared" si="162"/>
        <v>128.69999999999999</v>
      </c>
      <c r="O288" s="518">
        <f t="shared" si="155"/>
        <v>0</v>
      </c>
      <c r="P288" s="680">
        <f>'KB Duct Parts'!$AE$3</f>
        <v>0</v>
      </c>
      <c r="Q288" s="681">
        <f t="shared" si="163"/>
        <v>0</v>
      </c>
      <c r="R288" s="682">
        <f t="shared" si="164"/>
        <v>0</v>
      </c>
      <c r="S288" s="716">
        <f t="shared" si="165"/>
        <v>0.35</v>
      </c>
      <c r="T288" s="679">
        <f t="shared" si="166"/>
        <v>0</v>
      </c>
      <c r="U288" s="679">
        <f t="shared" si="167"/>
        <v>0</v>
      </c>
      <c r="Y288" s="120"/>
      <c r="AE288" s="75"/>
      <c r="AF288" s="370">
        <v>18</v>
      </c>
      <c r="AG288" s="374">
        <v>16</v>
      </c>
      <c r="AH288" s="378">
        <v>14</v>
      </c>
      <c r="AI288" s="381">
        <v>12</v>
      </c>
      <c r="AJ288" s="386">
        <v>10</v>
      </c>
      <c r="AK288" s="391"/>
      <c r="AL288" s="386"/>
      <c r="AM288" s="363">
        <f t="shared" si="151"/>
        <v>1</v>
      </c>
      <c r="AN288" s="578">
        <v>128.69999999999999</v>
      </c>
      <c r="AO288" s="120">
        <f t="shared" si="168"/>
        <v>193.04999999999998</v>
      </c>
      <c r="AP288" s="120">
        <f t="shared" si="156"/>
        <v>225.22499999999997</v>
      </c>
      <c r="AQ288" s="120">
        <f t="shared" si="157"/>
        <v>257.39999999999998</v>
      </c>
      <c r="AR288" s="120">
        <f t="shared" si="158"/>
        <v>296.00999999999993</v>
      </c>
      <c r="AS288" s="120">
        <f t="shared" si="159"/>
        <v>0</v>
      </c>
      <c r="AT288" s="120">
        <f t="shared" si="160"/>
        <v>0</v>
      </c>
      <c r="AU288" s="74" t="s">
        <v>717</v>
      </c>
      <c r="AV288" s="115"/>
      <c r="AW288" s="395"/>
      <c r="AX288" s="571">
        <v>1.5</v>
      </c>
      <c r="AY288" s="572">
        <v>1.75</v>
      </c>
      <c r="AZ288" s="572">
        <v>2</v>
      </c>
      <c r="BA288" s="572">
        <v>2.2999999999999998</v>
      </c>
      <c r="BB288" s="573">
        <v>0</v>
      </c>
      <c r="BC288" s="395">
        <v>0</v>
      </c>
      <c r="BD288" s="115"/>
      <c r="BE288" s="115"/>
      <c r="BF288" s="115"/>
      <c r="BG288" s="115"/>
      <c r="BH288" s="115"/>
      <c r="BI288" s="115"/>
      <c r="BJ288" s="115"/>
      <c r="BK288" s="115"/>
      <c r="BQ288" s="74" t="str">
        <f t="shared" si="169"/>
        <v>12016.45-(16)</v>
      </c>
      <c r="BR288" s="120" t="str">
        <f t="shared" si="170"/>
        <v>45 deg El- 1.5D Gored/Segmented</v>
      </c>
      <c r="BS288" s="120">
        <f t="shared" si="171"/>
        <v>193.04999999999998</v>
      </c>
      <c r="BU288" s="74" t="str">
        <f t="shared" si="172"/>
        <v>12016.45-(14)</v>
      </c>
      <c r="BV288" s="120" t="str">
        <f t="shared" si="173"/>
        <v>45 deg El- 1.5D Gored/Segmented</v>
      </c>
      <c r="BW288" s="120">
        <f t="shared" si="174"/>
        <v>225.22499999999997</v>
      </c>
      <c r="BY288" s="74" t="str">
        <f t="shared" si="175"/>
        <v>12016.45-(12)</v>
      </c>
      <c r="BZ288" s="120" t="str">
        <f t="shared" si="176"/>
        <v>45 deg El- 1.5D Gored/Segmented</v>
      </c>
      <c r="CA288" s="120">
        <f t="shared" si="177"/>
        <v>257.39999999999998</v>
      </c>
      <c r="CC288" s="115" t="str">
        <f t="shared" si="178"/>
        <v>12016.45-(10)</v>
      </c>
      <c r="CD288" s="120" t="str">
        <f t="shared" si="179"/>
        <v>45 deg El- 1.5D Gored/Segmented</v>
      </c>
      <c r="CE288" s="417">
        <f t="shared" si="180"/>
        <v>296.00999999999993</v>
      </c>
      <c r="CF288" s="115"/>
      <c r="CG288" s="115" t="str">
        <f t="shared" si="181"/>
        <v xml:space="preserve"> </v>
      </c>
      <c r="CH288" s="120" t="str">
        <f t="shared" si="182"/>
        <v xml:space="preserve"> </v>
      </c>
      <c r="CI288" s="417" t="str">
        <f t="shared" si="183"/>
        <v xml:space="preserve"> </v>
      </c>
      <c r="CJ288" s="115"/>
      <c r="CK288" s="115" t="str">
        <f t="shared" si="184"/>
        <v xml:space="preserve"> </v>
      </c>
      <c r="CL288" s="120" t="str">
        <f t="shared" si="185"/>
        <v xml:space="preserve"> </v>
      </c>
      <c r="CM288" s="417" t="str">
        <f t="shared" si="149"/>
        <v xml:space="preserve"> </v>
      </c>
      <c r="IS288" s="103">
        <v>75.599999999999994</v>
      </c>
    </row>
    <row r="289" spans="2:253" s="74" customFormat="1" ht="17.100000000000001" hidden="1" customHeight="1" x14ac:dyDescent="0.25">
      <c r="B289" s="504">
        <f>IF('KB Duct Parts'!$BL$14=1,'KB Duct Elbows'!AW21,0)</f>
        <v>0</v>
      </c>
      <c r="C289" s="525">
        <v>12017.45</v>
      </c>
      <c r="D289" s="526">
        <f t="shared" si="154"/>
        <v>12017.45</v>
      </c>
      <c r="E289" s="504" t="s">
        <v>874</v>
      </c>
      <c r="F289" s="508" t="str">
        <f t="shared" si="161"/>
        <v xml:space="preserve"> </v>
      </c>
      <c r="G289" s="509" t="s">
        <v>104</v>
      </c>
      <c r="H289" s="504" t="s">
        <v>923</v>
      </c>
      <c r="I289" s="1035" t="str">
        <f t="shared" si="187"/>
        <v>Gore Locked Segment</v>
      </c>
      <c r="J289" s="1036"/>
      <c r="K289" s="516" t="s">
        <v>881</v>
      </c>
      <c r="L289" s="521">
        <v>18</v>
      </c>
      <c r="M289" s="517" t="str">
        <f t="shared" si="186"/>
        <v>Y</v>
      </c>
      <c r="N289" s="514">
        <f t="shared" si="162"/>
        <v>138.30000000000001</v>
      </c>
      <c r="O289" s="518">
        <f t="shared" si="155"/>
        <v>0</v>
      </c>
      <c r="P289" s="680">
        <f>'KB Duct Parts'!$AE$3</f>
        <v>0</v>
      </c>
      <c r="Q289" s="681">
        <f t="shared" si="163"/>
        <v>0</v>
      </c>
      <c r="R289" s="682">
        <f t="shared" si="164"/>
        <v>0</v>
      </c>
      <c r="S289" s="716">
        <f t="shared" si="165"/>
        <v>0.35</v>
      </c>
      <c r="T289" s="679">
        <f t="shared" si="166"/>
        <v>0</v>
      </c>
      <c r="U289" s="679">
        <f t="shared" si="167"/>
        <v>0</v>
      </c>
      <c r="Y289" s="120"/>
      <c r="AE289" s="76"/>
      <c r="AF289" s="370">
        <v>18</v>
      </c>
      <c r="AG289" s="374">
        <v>16</v>
      </c>
      <c r="AH289" s="378">
        <v>14</v>
      </c>
      <c r="AI289" s="381">
        <v>12</v>
      </c>
      <c r="AJ289" s="386">
        <v>10</v>
      </c>
      <c r="AK289" s="391"/>
      <c r="AL289" s="386"/>
      <c r="AM289" s="363">
        <f t="shared" si="151"/>
        <v>1</v>
      </c>
      <c r="AN289" s="578">
        <v>138.30000000000001</v>
      </c>
      <c r="AO289" s="120">
        <f t="shared" si="168"/>
        <v>207.45000000000002</v>
      </c>
      <c r="AP289" s="120">
        <f t="shared" si="156"/>
        <v>242.02500000000003</v>
      </c>
      <c r="AQ289" s="120">
        <f t="shared" si="157"/>
        <v>276.60000000000002</v>
      </c>
      <c r="AR289" s="120">
        <f t="shared" si="158"/>
        <v>318.08999999999997</v>
      </c>
      <c r="AS289" s="120">
        <f t="shared" si="159"/>
        <v>0</v>
      </c>
      <c r="AT289" s="120">
        <f t="shared" si="160"/>
        <v>0</v>
      </c>
      <c r="AU289" s="74" t="s">
        <v>717</v>
      </c>
      <c r="AV289" s="115"/>
      <c r="AW289" s="395"/>
      <c r="AX289" s="571">
        <v>1.5</v>
      </c>
      <c r="AY289" s="572">
        <v>1.75</v>
      </c>
      <c r="AZ289" s="572">
        <v>2</v>
      </c>
      <c r="BA289" s="572">
        <v>2.2999999999999998</v>
      </c>
      <c r="BB289" s="573">
        <v>0</v>
      </c>
      <c r="BC289" s="395">
        <v>0</v>
      </c>
      <c r="BD289" s="115"/>
      <c r="BE289" s="115"/>
      <c r="BF289" s="115"/>
      <c r="BG289" s="115"/>
      <c r="BH289" s="115"/>
      <c r="BI289" s="115"/>
      <c r="BJ289" s="115"/>
      <c r="BK289" s="115"/>
      <c r="BQ289" s="74" t="str">
        <f t="shared" si="169"/>
        <v>12017.45-(16)</v>
      </c>
      <c r="BR289" s="120" t="str">
        <f t="shared" si="170"/>
        <v>45 deg El- 1.5D Gored/Segmented</v>
      </c>
      <c r="BS289" s="120">
        <f t="shared" si="171"/>
        <v>207.45000000000002</v>
      </c>
      <c r="BU289" s="74" t="str">
        <f t="shared" si="172"/>
        <v>12017.45-(14)</v>
      </c>
      <c r="BV289" s="120" t="str">
        <f t="shared" si="173"/>
        <v>45 deg El- 1.5D Gored/Segmented</v>
      </c>
      <c r="BW289" s="120">
        <f t="shared" si="174"/>
        <v>242.02500000000003</v>
      </c>
      <c r="BY289" s="74" t="str">
        <f t="shared" si="175"/>
        <v>12017.45-(12)</v>
      </c>
      <c r="BZ289" s="120" t="str">
        <f t="shared" si="176"/>
        <v>45 deg El- 1.5D Gored/Segmented</v>
      </c>
      <c r="CA289" s="120">
        <f t="shared" si="177"/>
        <v>276.60000000000002</v>
      </c>
      <c r="CC289" s="115" t="str">
        <f t="shared" si="178"/>
        <v>12017.45-(10)</v>
      </c>
      <c r="CD289" s="120" t="str">
        <f t="shared" si="179"/>
        <v>45 deg El- 1.5D Gored/Segmented</v>
      </c>
      <c r="CE289" s="417">
        <f t="shared" si="180"/>
        <v>318.08999999999997</v>
      </c>
      <c r="CF289" s="115"/>
      <c r="CG289" s="115" t="str">
        <f t="shared" si="181"/>
        <v xml:space="preserve"> </v>
      </c>
      <c r="CH289" s="120" t="str">
        <f t="shared" si="182"/>
        <v xml:space="preserve"> </v>
      </c>
      <c r="CI289" s="417" t="str">
        <f t="shared" si="183"/>
        <v xml:space="preserve"> </v>
      </c>
      <c r="CJ289" s="115"/>
      <c r="CK289" s="115" t="str">
        <f t="shared" si="184"/>
        <v xml:space="preserve"> </v>
      </c>
      <c r="CL289" s="120" t="str">
        <f t="shared" si="185"/>
        <v xml:space="preserve"> </v>
      </c>
      <c r="CM289" s="417" t="str">
        <f t="shared" si="149"/>
        <v xml:space="preserve"> </v>
      </c>
      <c r="IS289" s="103">
        <v>81.2</v>
      </c>
    </row>
    <row r="290" spans="2:253" s="74" customFormat="1" ht="17.100000000000001" hidden="1" customHeight="1" x14ac:dyDescent="0.25">
      <c r="B290" s="504">
        <f>IF('KB Duct Parts'!$BL$14=1,'KB Duct Elbows'!AW22,0)</f>
        <v>0</v>
      </c>
      <c r="C290" s="525">
        <v>12018.45</v>
      </c>
      <c r="D290" s="526">
        <f t="shared" si="154"/>
        <v>12018.45</v>
      </c>
      <c r="E290" s="504" t="s">
        <v>875</v>
      </c>
      <c r="F290" s="508" t="str">
        <f t="shared" si="161"/>
        <v xml:space="preserve"> </v>
      </c>
      <c r="G290" s="509" t="s">
        <v>104</v>
      </c>
      <c r="H290" s="504" t="s">
        <v>923</v>
      </c>
      <c r="I290" s="1035" t="str">
        <f t="shared" si="187"/>
        <v>Gore Locked Segment</v>
      </c>
      <c r="J290" s="1036"/>
      <c r="K290" s="516" t="s">
        <v>881</v>
      </c>
      <c r="L290" s="521">
        <v>18</v>
      </c>
      <c r="M290" s="517" t="str">
        <f t="shared" si="186"/>
        <v>Y</v>
      </c>
      <c r="N290" s="514">
        <f t="shared" si="162"/>
        <v>148.1</v>
      </c>
      <c r="O290" s="518">
        <f t="shared" si="155"/>
        <v>0</v>
      </c>
      <c r="P290" s="680">
        <f>'KB Duct Parts'!$AE$3</f>
        <v>0</v>
      </c>
      <c r="Q290" s="681">
        <f t="shared" si="163"/>
        <v>0</v>
      </c>
      <c r="R290" s="682">
        <f t="shared" si="164"/>
        <v>0</v>
      </c>
      <c r="S290" s="716">
        <f t="shared" si="165"/>
        <v>0.35</v>
      </c>
      <c r="T290" s="679">
        <f t="shared" si="166"/>
        <v>0</v>
      </c>
      <c r="U290" s="679">
        <f t="shared" si="167"/>
        <v>0</v>
      </c>
      <c r="Y290" s="120"/>
      <c r="AE290" s="75"/>
      <c r="AF290" s="370">
        <v>18</v>
      </c>
      <c r="AG290" s="374">
        <v>16</v>
      </c>
      <c r="AH290" s="378">
        <v>14</v>
      </c>
      <c r="AI290" s="381">
        <v>12</v>
      </c>
      <c r="AJ290" s="386">
        <v>10</v>
      </c>
      <c r="AK290" s="391"/>
      <c r="AL290" s="386"/>
      <c r="AM290" s="363">
        <f t="shared" si="151"/>
        <v>1</v>
      </c>
      <c r="AN290" s="578">
        <v>148.1</v>
      </c>
      <c r="AO290" s="120">
        <f t="shared" si="168"/>
        <v>222.14999999999998</v>
      </c>
      <c r="AP290" s="120">
        <f t="shared" si="156"/>
        <v>259.17500000000001</v>
      </c>
      <c r="AQ290" s="120">
        <f t="shared" si="157"/>
        <v>296.2</v>
      </c>
      <c r="AR290" s="120">
        <f t="shared" si="158"/>
        <v>340.62999999999994</v>
      </c>
      <c r="AS290" s="120">
        <f t="shared" si="159"/>
        <v>0</v>
      </c>
      <c r="AT290" s="120">
        <f t="shared" si="160"/>
        <v>0</v>
      </c>
      <c r="AU290" s="74" t="s">
        <v>717</v>
      </c>
      <c r="AV290" s="115"/>
      <c r="AW290" s="395"/>
      <c r="AX290" s="571">
        <v>1.5</v>
      </c>
      <c r="AY290" s="572">
        <v>1.75</v>
      </c>
      <c r="AZ290" s="572">
        <v>2</v>
      </c>
      <c r="BA290" s="572">
        <v>2.2999999999999998</v>
      </c>
      <c r="BB290" s="573">
        <v>0</v>
      </c>
      <c r="BC290" s="395">
        <v>0</v>
      </c>
      <c r="BD290" s="115"/>
      <c r="BE290" s="115"/>
      <c r="BF290" s="115"/>
      <c r="BG290" s="115"/>
      <c r="BH290" s="115"/>
      <c r="BI290" s="115"/>
      <c r="BJ290" s="115"/>
      <c r="BK290" s="115"/>
      <c r="BQ290" s="74" t="str">
        <f t="shared" si="169"/>
        <v>12018.45-(16)</v>
      </c>
      <c r="BR290" s="120" t="str">
        <f t="shared" si="170"/>
        <v>45 deg El- 1.5D Gored/Segmented</v>
      </c>
      <c r="BS290" s="120">
        <f t="shared" si="171"/>
        <v>222.14999999999998</v>
      </c>
      <c r="BU290" s="74" t="str">
        <f t="shared" si="172"/>
        <v>12018.45-(14)</v>
      </c>
      <c r="BV290" s="120" t="str">
        <f t="shared" si="173"/>
        <v>45 deg El- 1.5D Gored/Segmented</v>
      </c>
      <c r="BW290" s="120">
        <f t="shared" si="174"/>
        <v>259.17500000000001</v>
      </c>
      <c r="BY290" s="74" t="str">
        <f t="shared" si="175"/>
        <v>12018.45-(12)</v>
      </c>
      <c r="BZ290" s="120" t="str">
        <f t="shared" si="176"/>
        <v>45 deg El- 1.5D Gored/Segmented</v>
      </c>
      <c r="CA290" s="120">
        <f t="shared" si="177"/>
        <v>296.2</v>
      </c>
      <c r="CC290" s="115" t="str">
        <f t="shared" si="178"/>
        <v>12018.45-(10)</v>
      </c>
      <c r="CD290" s="120" t="str">
        <f t="shared" si="179"/>
        <v>45 deg El- 1.5D Gored/Segmented</v>
      </c>
      <c r="CE290" s="417">
        <f t="shared" si="180"/>
        <v>340.62999999999994</v>
      </c>
      <c r="CF290" s="115"/>
      <c r="CG290" s="115" t="str">
        <f t="shared" si="181"/>
        <v xml:space="preserve"> </v>
      </c>
      <c r="CH290" s="120" t="str">
        <f t="shared" si="182"/>
        <v xml:space="preserve"> </v>
      </c>
      <c r="CI290" s="417" t="str">
        <f t="shared" si="183"/>
        <v xml:space="preserve"> </v>
      </c>
      <c r="CJ290" s="115"/>
      <c r="CK290" s="115" t="str">
        <f t="shared" si="184"/>
        <v xml:space="preserve"> </v>
      </c>
      <c r="CL290" s="120" t="str">
        <f t="shared" si="185"/>
        <v xml:space="preserve"> </v>
      </c>
      <c r="CM290" s="417" t="str">
        <f t="shared" si="149"/>
        <v xml:space="preserve"> </v>
      </c>
      <c r="IS290" s="103">
        <v>86.9</v>
      </c>
    </row>
    <row r="291" spans="2:253" s="74" customFormat="1" ht="17.100000000000001" hidden="1" customHeight="1" x14ac:dyDescent="0.25">
      <c r="B291" s="504">
        <f>IF('KB Duct Parts'!$BL$14=1,'KB Duct Elbows'!AW23,0)</f>
        <v>0</v>
      </c>
      <c r="C291" s="525">
        <v>12019.45</v>
      </c>
      <c r="D291" s="526">
        <f t="shared" si="154"/>
        <v>12019.45</v>
      </c>
      <c r="E291" s="504" t="s">
        <v>876</v>
      </c>
      <c r="F291" s="508" t="str">
        <f t="shared" si="161"/>
        <v xml:space="preserve"> </v>
      </c>
      <c r="G291" s="509" t="s">
        <v>104</v>
      </c>
      <c r="H291" s="504" t="s">
        <v>923</v>
      </c>
      <c r="I291" s="1035" t="str">
        <f t="shared" si="187"/>
        <v>Gore Locked Segment</v>
      </c>
      <c r="J291" s="1036"/>
      <c r="K291" s="516" t="s">
        <v>881</v>
      </c>
      <c r="L291" s="521">
        <v>18</v>
      </c>
      <c r="M291" s="517" t="str">
        <f t="shared" si="186"/>
        <v>Y</v>
      </c>
      <c r="N291" s="514">
        <f t="shared" si="162"/>
        <v>162.5</v>
      </c>
      <c r="O291" s="518">
        <f t="shared" si="155"/>
        <v>0</v>
      </c>
      <c r="P291" s="680">
        <f>'KB Duct Parts'!$AE$3</f>
        <v>0</v>
      </c>
      <c r="Q291" s="681">
        <f t="shared" si="163"/>
        <v>0</v>
      </c>
      <c r="R291" s="682">
        <f t="shared" si="164"/>
        <v>0</v>
      </c>
      <c r="S291" s="716">
        <f t="shared" si="165"/>
        <v>0.35</v>
      </c>
      <c r="T291" s="679">
        <f t="shared" si="166"/>
        <v>0</v>
      </c>
      <c r="U291" s="679">
        <f t="shared" si="167"/>
        <v>0</v>
      </c>
      <c r="Y291" s="120"/>
      <c r="AE291" s="75"/>
      <c r="AF291" s="370">
        <v>18</v>
      </c>
      <c r="AG291" s="374">
        <v>16</v>
      </c>
      <c r="AH291" s="378">
        <v>14</v>
      </c>
      <c r="AI291" s="381">
        <v>12</v>
      </c>
      <c r="AJ291" s="386">
        <v>10</v>
      </c>
      <c r="AK291" s="391"/>
      <c r="AL291" s="386"/>
      <c r="AM291" s="363">
        <f t="shared" si="151"/>
        <v>1</v>
      </c>
      <c r="AN291" s="578">
        <v>162.5</v>
      </c>
      <c r="AO291" s="120">
        <f t="shared" si="168"/>
        <v>243.75</v>
      </c>
      <c r="AP291" s="120">
        <f t="shared" si="156"/>
        <v>284.375</v>
      </c>
      <c r="AQ291" s="120">
        <f t="shared" si="157"/>
        <v>325</v>
      </c>
      <c r="AR291" s="120">
        <f t="shared" si="158"/>
        <v>373.74999999999994</v>
      </c>
      <c r="AS291" s="120">
        <f t="shared" si="159"/>
        <v>0</v>
      </c>
      <c r="AT291" s="120">
        <f t="shared" si="160"/>
        <v>0</v>
      </c>
      <c r="AU291" s="74" t="s">
        <v>717</v>
      </c>
      <c r="AV291" s="115"/>
      <c r="AW291" s="395"/>
      <c r="AX291" s="571">
        <v>1.5</v>
      </c>
      <c r="AY291" s="572">
        <v>1.75</v>
      </c>
      <c r="AZ291" s="572">
        <v>2</v>
      </c>
      <c r="BA291" s="572">
        <v>2.2999999999999998</v>
      </c>
      <c r="BB291" s="573">
        <v>0</v>
      </c>
      <c r="BC291" s="395">
        <v>0</v>
      </c>
      <c r="BD291" s="115"/>
      <c r="BE291" s="115"/>
      <c r="BF291" s="115"/>
      <c r="BG291" s="115"/>
      <c r="BH291" s="115"/>
      <c r="BI291" s="115"/>
      <c r="BJ291" s="115"/>
      <c r="BK291" s="115"/>
      <c r="BQ291" s="74" t="str">
        <f t="shared" si="169"/>
        <v>12019.45-(16)</v>
      </c>
      <c r="BR291" s="120" t="str">
        <f t="shared" si="170"/>
        <v>45 deg El- 1.5D Gored/Segmented</v>
      </c>
      <c r="BS291" s="120">
        <f t="shared" si="171"/>
        <v>243.75</v>
      </c>
      <c r="BU291" s="74" t="str">
        <f t="shared" si="172"/>
        <v>12019.45-(14)</v>
      </c>
      <c r="BV291" s="120" t="str">
        <f t="shared" si="173"/>
        <v>45 deg El- 1.5D Gored/Segmented</v>
      </c>
      <c r="BW291" s="120">
        <f t="shared" si="174"/>
        <v>284.375</v>
      </c>
      <c r="BY291" s="74" t="str">
        <f t="shared" si="175"/>
        <v>12019.45-(12)</v>
      </c>
      <c r="BZ291" s="120" t="str">
        <f t="shared" si="176"/>
        <v>45 deg El- 1.5D Gored/Segmented</v>
      </c>
      <c r="CA291" s="120">
        <f t="shared" si="177"/>
        <v>325</v>
      </c>
      <c r="CC291" s="115" t="str">
        <f t="shared" si="178"/>
        <v>12019.45-(10)</v>
      </c>
      <c r="CD291" s="120" t="str">
        <f t="shared" si="179"/>
        <v>45 deg El- 1.5D Gored/Segmented</v>
      </c>
      <c r="CE291" s="417">
        <f t="shared" si="180"/>
        <v>373.74999999999994</v>
      </c>
      <c r="CF291" s="115"/>
      <c r="CG291" s="115" t="str">
        <f t="shared" si="181"/>
        <v xml:space="preserve"> </v>
      </c>
      <c r="CH291" s="120" t="str">
        <f t="shared" si="182"/>
        <v xml:space="preserve"> </v>
      </c>
      <c r="CI291" s="417" t="str">
        <f t="shared" si="183"/>
        <v xml:space="preserve"> </v>
      </c>
      <c r="CJ291" s="115"/>
      <c r="CK291" s="115" t="str">
        <f t="shared" si="184"/>
        <v xml:space="preserve"> </v>
      </c>
      <c r="CL291" s="120" t="str">
        <f t="shared" si="185"/>
        <v xml:space="preserve"> </v>
      </c>
      <c r="CM291" s="417" t="str">
        <f t="shared" ref="CM291:CM354" si="188">IF(AT291&gt;0,AT291," ")</f>
        <v xml:space="preserve"> </v>
      </c>
      <c r="IS291" s="103">
        <v>95.4</v>
      </c>
    </row>
    <row r="292" spans="2:253" s="74" customFormat="1" ht="17.100000000000001" hidden="1" customHeight="1" x14ac:dyDescent="0.25">
      <c r="B292" s="504">
        <f>IF('KB Duct Parts'!$BL$14=1,'KB Duct Elbows'!AW24,0)</f>
        <v>0</v>
      </c>
      <c r="C292" s="525">
        <v>12020.45</v>
      </c>
      <c r="D292" s="526">
        <f t="shared" si="154"/>
        <v>12020.45</v>
      </c>
      <c r="E292" s="504" t="s">
        <v>877</v>
      </c>
      <c r="F292" s="508" t="str">
        <f t="shared" si="161"/>
        <v xml:space="preserve"> </v>
      </c>
      <c r="G292" s="509" t="s">
        <v>104</v>
      </c>
      <c r="H292" s="504" t="s">
        <v>923</v>
      </c>
      <c r="I292" s="1035" t="str">
        <f t="shared" si="187"/>
        <v>Gore Locked Segment</v>
      </c>
      <c r="J292" s="1036"/>
      <c r="K292" s="516" t="s">
        <v>881</v>
      </c>
      <c r="L292" s="521">
        <v>18</v>
      </c>
      <c r="M292" s="517" t="str">
        <f t="shared" si="186"/>
        <v>Y</v>
      </c>
      <c r="N292" s="514">
        <f t="shared" si="162"/>
        <v>176.9</v>
      </c>
      <c r="O292" s="518">
        <f t="shared" si="155"/>
        <v>0</v>
      </c>
      <c r="P292" s="680">
        <f>'KB Duct Parts'!$AE$3</f>
        <v>0</v>
      </c>
      <c r="Q292" s="681">
        <f t="shared" si="163"/>
        <v>0</v>
      </c>
      <c r="R292" s="682">
        <f t="shared" si="164"/>
        <v>0</v>
      </c>
      <c r="S292" s="716">
        <f t="shared" si="165"/>
        <v>0.35</v>
      </c>
      <c r="T292" s="679">
        <f t="shared" si="166"/>
        <v>0</v>
      </c>
      <c r="U292" s="679">
        <f t="shared" si="167"/>
        <v>0</v>
      </c>
      <c r="Y292" s="120"/>
      <c r="AE292" s="75"/>
      <c r="AF292" s="370">
        <v>18</v>
      </c>
      <c r="AG292" s="374">
        <v>16</v>
      </c>
      <c r="AH292" s="378">
        <v>14</v>
      </c>
      <c r="AI292" s="381">
        <v>12</v>
      </c>
      <c r="AJ292" s="386">
        <v>10</v>
      </c>
      <c r="AK292" s="391"/>
      <c r="AL292" s="386"/>
      <c r="AM292" s="363">
        <f t="shared" si="151"/>
        <v>1</v>
      </c>
      <c r="AN292" s="578">
        <v>176.9</v>
      </c>
      <c r="AO292" s="120">
        <f t="shared" si="168"/>
        <v>265.35000000000002</v>
      </c>
      <c r="AP292" s="120">
        <f t="shared" si="156"/>
        <v>309.57499999999999</v>
      </c>
      <c r="AQ292" s="120">
        <f t="shared" si="157"/>
        <v>353.8</v>
      </c>
      <c r="AR292" s="120">
        <f t="shared" si="158"/>
        <v>406.87</v>
      </c>
      <c r="AS292" s="120">
        <f t="shared" si="159"/>
        <v>0</v>
      </c>
      <c r="AT292" s="120">
        <f t="shared" si="160"/>
        <v>0</v>
      </c>
      <c r="AU292" s="74" t="s">
        <v>717</v>
      </c>
      <c r="AV292" s="115"/>
      <c r="AW292" s="395"/>
      <c r="AX292" s="571">
        <v>1.5</v>
      </c>
      <c r="AY292" s="572">
        <v>1.75</v>
      </c>
      <c r="AZ292" s="572">
        <v>2</v>
      </c>
      <c r="BA292" s="572">
        <v>2.2999999999999998</v>
      </c>
      <c r="BB292" s="573">
        <v>0</v>
      </c>
      <c r="BC292" s="395">
        <v>0</v>
      </c>
      <c r="BD292" s="115"/>
      <c r="BE292" s="115"/>
      <c r="BF292" s="115"/>
      <c r="BG292" s="115"/>
      <c r="BH292" s="115"/>
      <c r="BI292" s="115"/>
      <c r="BJ292" s="115"/>
      <c r="BK292" s="115"/>
      <c r="BQ292" s="74" t="str">
        <f t="shared" si="169"/>
        <v>12020.45-(16)</v>
      </c>
      <c r="BR292" s="120" t="str">
        <f t="shared" si="170"/>
        <v>45 deg El- 1.5D Gored/Segmented</v>
      </c>
      <c r="BS292" s="120">
        <f t="shared" si="171"/>
        <v>265.35000000000002</v>
      </c>
      <c r="BU292" s="74" t="str">
        <f t="shared" si="172"/>
        <v>12020.45-(14)</v>
      </c>
      <c r="BV292" s="120" t="str">
        <f t="shared" si="173"/>
        <v>45 deg El- 1.5D Gored/Segmented</v>
      </c>
      <c r="BW292" s="120">
        <f t="shared" si="174"/>
        <v>309.57499999999999</v>
      </c>
      <c r="BY292" s="74" t="str">
        <f t="shared" si="175"/>
        <v>12020.45-(12)</v>
      </c>
      <c r="BZ292" s="120" t="str">
        <f t="shared" si="176"/>
        <v>45 deg El- 1.5D Gored/Segmented</v>
      </c>
      <c r="CA292" s="120">
        <f t="shared" si="177"/>
        <v>353.8</v>
      </c>
      <c r="CC292" s="115" t="str">
        <f t="shared" si="178"/>
        <v>12020.45-(10)</v>
      </c>
      <c r="CD292" s="120" t="str">
        <f t="shared" si="179"/>
        <v>45 deg El- 1.5D Gored/Segmented</v>
      </c>
      <c r="CE292" s="417">
        <f t="shared" si="180"/>
        <v>406.87</v>
      </c>
      <c r="CF292" s="115"/>
      <c r="CG292" s="115" t="str">
        <f t="shared" si="181"/>
        <v xml:space="preserve"> </v>
      </c>
      <c r="CH292" s="120" t="str">
        <f t="shared" si="182"/>
        <v xml:space="preserve"> </v>
      </c>
      <c r="CI292" s="417" t="str">
        <f t="shared" si="183"/>
        <v xml:space="preserve"> </v>
      </c>
      <c r="CJ292" s="115"/>
      <c r="CK292" s="115" t="str">
        <f t="shared" si="184"/>
        <v xml:space="preserve"> </v>
      </c>
      <c r="CL292" s="120" t="str">
        <f t="shared" si="185"/>
        <v xml:space="preserve"> </v>
      </c>
      <c r="CM292" s="417" t="str">
        <f t="shared" si="188"/>
        <v xml:space="preserve"> </v>
      </c>
      <c r="IS292" s="103">
        <v>103.9</v>
      </c>
    </row>
    <row r="293" spans="2:253" s="74" customFormat="1" ht="17.100000000000001" hidden="1" customHeight="1" x14ac:dyDescent="0.25">
      <c r="B293" s="504">
        <f>IF('KB Duct Parts'!$BL$14=1,'KB Duct Elbows'!AW25,0)</f>
        <v>0</v>
      </c>
      <c r="C293" s="525">
        <v>12022.45</v>
      </c>
      <c r="D293" s="526">
        <f t="shared" si="154"/>
        <v>12022.45</v>
      </c>
      <c r="E293" s="504" t="s">
        <v>878</v>
      </c>
      <c r="F293" s="508" t="str">
        <f t="shared" si="161"/>
        <v xml:space="preserve"> </v>
      </c>
      <c r="G293" s="509" t="s">
        <v>104</v>
      </c>
      <c r="H293" s="504" t="s">
        <v>923</v>
      </c>
      <c r="I293" s="1035" t="str">
        <f t="shared" si="187"/>
        <v>Gore Locked Segment</v>
      </c>
      <c r="J293" s="1036"/>
      <c r="K293" s="516" t="s">
        <v>881</v>
      </c>
      <c r="L293" s="521">
        <v>18</v>
      </c>
      <c r="M293" s="517" t="str">
        <f t="shared" si="186"/>
        <v>Y</v>
      </c>
      <c r="N293" s="514">
        <f t="shared" si="162"/>
        <v>202.9</v>
      </c>
      <c r="O293" s="518">
        <f t="shared" si="155"/>
        <v>0</v>
      </c>
      <c r="P293" s="680">
        <f>'KB Duct Parts'!$AE$3</f>
        <v>0</v>
      </c>
      <c r="Q293" s="681">
        <f t="shared" si="163"/>
        <v>0</v>
      </c>
      <c r="R293" s="682">
        <f t="shared" si="164"/>
        <v>0</v>
      </c>
      <c r="S293" s="716">
        <f t="shared" si="165"/>
        <v>0.35</v>
      </c>
      <c r="T293" s="679">
        <f t="shared" si="166"/>
        <v>0</v>
      </c>
      <c r="U293" s="679">
        <f t="shared" si="167"/>
        <v>0</v>
      </c>
      <c r="Y293" s="120"/>
      <c r="AE293" s="75"/>
      <c r="AF293" s="370">
        <v>18</v>
      </c>
      <c r="AG293" s="374">
        <v>16</v>
      </c>
      <c r="AH293" s="378">
        <v>14</v>
      </c>
      <c r="AI293" s="381">
        <v>12</v>
      </c>
      <c r="AJ293" s="386">
        <v>10</v>
      </c>
      <c r="AK293" s="391"/>
      <c r="AL293" s="386"/>
      <c r="AM293" s="363">
        <f t="shared" si="151"/>
        <v>1</v>
      </c>
      <c r="AN293" s="578">
        <v>202.9</v>
      </c>
      <c r="AO293" s="120">
        <f t="shared" si="168"/>
        <v>304.35000000000002</v>
      </c>
      <c r="AP293" s="120">
        <f t="shared" si="156"/>
        <v>355.07499999999999</v>
      </c>
      <c r="AQ293" s="120">
        <f t="shared" si="157"/>
        <v>405.8</v>
      </c>
      <c r="AR293" s="120">
        <f t="shared" si="158"/>
        <v>466.66999999999996</v>
      </c>
      <c r="AS293" s="120">
        <f t="shared" si="159"/>
        <v>0</v>
      </c>
      <c r="AT293" s="120">
        <f t="shared" si="160"/>
        <v>0</v>
      </c>
      <c r="AU293" s="74" t="s">
        <v>717</v>
      </c>
      <c r="AV293" s="115"/>
      <c r="AW293" s="395"/>
      <c r="AX293" s="571">
        <v>1.5</v>
      </c>
      <c r="AY293" s="572">
        <v>1.75</v>
      </c>
      <c r="AZ293" s="572">
        <v>2</v>
      </c>
      <c r="BA293" s="572">
        <v>2.2999999999999998</v>
      </c>
      <c r="BB293" s="573">
        <v>0</v>
      </c>
      <c r="BC293" s="395">
        <v>0</v>
      </c>
      <c r="BD293" s="115"/>
      <c r="BE293" s="115"/>
      <c r="BF293" s="115"/>
      <c r="BG293" s="115"/>
      <c r="BH293" s="115"/>
      <c r="BI293" s="115"/>
      <c r="BJ293" s="115"/>
      <c r="BK293" s="115"/>
      <c r="BQ293" s="74" t="str">
        <f t="shared" si="169"/>
        <v>12022.45-(16)</v>
      </c>
      <c r="BR293" s="120" t="str">
        <f t="shared" si="170"/>
        <v>45 deg El- 1.5D Gored/Segmented</v>
      </c>
      <c r="BS293" s="120">
        <f t="shared" si="171"/>
        <v>304.35000000000002</v>
      </c>
      <c r="BU293" s="74" t="str">
        <f t="shared" si="172"/>
        <v>12022.45-(14)</v>
      </c>
      <c r="BV293" s="120" t="str">
        <f t="shared" si="173"/>
        <v>45 deg El- 1.5D Gored/Segmented</v>
      </c>
      <c r="BW293" s="120">
        <f t="shared" si="174"/>
        <v>355.07499999999999</v>
      </c>
      <c r="BY293" s="74" t="str">
        <f t="shared" si="175"/>
        <v>12022.45-(12)</v>
      </c>
      <c r="BZ293" s="120" t="str">
        <f t="shared" si="176"/>
        <v>45 deg El- 1.5D Gored/Segmented</v>
      </c>
      <c r="CA293" s="120">
        <f t="shared" si="177"/>
        <v>405.8</v>
      </c>
      <c r="CC293" s="115" t="str">
        <f t="shared" si="178"/>
        <v>12022.45-(10)</v>
      </c>
      <c r="CD293" s="120" t="str">
        <f t="shared" si="179"/>
        <v>45 deg El- 1.5D Gored/Segmented</v>
      </c>
      <c r="CE293" s="417">
        <f t="shared" si="180"/>
        <v>466.66999999999996</v>
      </c>
      <c r="CF293" s="115"/>
      <c r="CG293" s="115" t="str">
        <f t="shared" si="181"/>
        <v xml:space="preserve"> </v>
      </c>
      <c r="CH293" s="120" t="str">
        <f t="shared" si="182"/>
        <v xml:space="preserve"> </v>
      </c>
      <c r="CI293" s="417" t="str">
        <f t="shared" si="183"/>
        <v xml:space="preserve"> </v>
      </c>
      <c r="CJ293" s="115"/>
      <c r="CK293" s="115" t="str">
        <f t="shared" si="184"/>
        <v xml:space="preserve"> </v>
      </c>
      <c r="CL293" s="120" t="str">
        <f t="shared" si="185"/>
        <v xml:space="preserve"> </v>
      </c>
      <c r="CM293" s="417" t="str">
        <f t="shared" si="188"/>
        <v xml:space="preserve"> </v>
      </c>
      <c r="IS293" s="103">
        <v>119.2</v>
      </c>
    </row>
    <row r="294" spans="2:253" s="74" customFormat="1" ht="17.100000000000001" hidden="1" customHeight="1" thickBot="1" x14ac:dyDescent="0.3">
      <c r="B294" s="504">
        <f>IF('KB Duct Parts'!$BL$14=1,'KB Duct Elbows'!AW26,0)</f>
        <v>0</v>
      </c>
      <c r="C294" s="525">
        <v>12024.45</v>
      </c>
      <c r="D294" s="526">
        <f t="shared" si="154"/>
        <v>12024.45</v>
      </c>
      <c r="E294" s="504" t="s">
        <v>1338</v>
      </c>
      <c r="F294" s="508" t="str">
        <f t="shared" si="161"/>
        <v xml:space="preserve"> </v>
      </c>
      <c r="G294" s="509" t="s">
        <v>104</v>
      </c>
      <c r="H294" s="504" t="s">
        <v>923</v>
      </c>
      <c r="I294" s="1035" t="str">
        <f t="shared" si="187"/>
        <v>Gore Locked Segment</v>
      </c>
      <c r="J294" s="1036"/>
      <c r="K294" s="516" t="s">
        <v>881</v>
      </c>
      <c r="L294" s="521">
        <v>18</v>
      </c>
      <c r="M294" s="517" t="str">
        <f t="shared" si="186"/>
        <v>Y</v>
      </c>
      <c r="N294" s="514">
        <f t="shared" si="162"/>
        <v>234.3</v>
      </c>
      <c r="O294" s="518">
        <f t="shared" si="155"/>
        <v>0</v>
      </c>
      <c r="P294" s="680">
        <f>'KB Duct Parts'!$AE$3</f>
        <v>0</v>
      </c>
      <c r="Q294" s="681">
        <f t="shared" si="163"/>
        <v>0</v>
      </c>
      <c r="R294" s="682">
        <f t="shared" si="164"/>
        <v>0</v>
      </c>
      <c r="S294" s="716">
        <f t="shared" si="165"/>
        <v>0.35</v>
      </c>
      <c r="T294" s="679">
        <f t="shared" si="166"/>
        <v>0</v>
      </c>
      <c r="U294" s="679">
        <f t="shared" si="167"/>
        <v>0</v>
      </c>
      <c r="Y294" s="120"/>
      <c r="AE294" s="75"/>
      <c r="AF294" s="370">
        <v>18</v>
      </c>
      <c r="AG294" s="374">
        <v>16</v>
      </c>
      <c r="AH294" s="378">
        <v>14</v>
      </c>
      <c r="AI294" s="381">
        <v>12</v>
      </c>
      <c r="AJ294" s="386">
        <v>10</v>
      </c>
      <c r="AK294" s="391"/>
      <c r="AL294" s="386"/>
      <c r="AM294" s="363">
        <f t="shared" si="151"/>
        <v>1</v>
      </c>
      <c r="AN294" s="578">
        <v>234.3</v>
      </c>
      <c r="AO294" s="120">
        <f t="shared" si="168"/>
        <v>351.45000000000005</v>
      </c>
      <c r="AP294" s="120">
        <f t="shared" si="156"/>
        <v>410.02500000000003</v>
      </c>
      <c r="AQ294" s="120">
        <f t="shared" si="157"/>
        <v>468.6</v>
      </c>
      <c r="AR294" s="120">
        <f t="shared" si="158"/>
        <v>538.89</v>
      </c>
      <c r="AS294" s="120">
        <f t="shared" si="159"/>
        <v>0</v>
      </c>
      <c r="AT294" s="120">
        <f t="shared" si="160"/>
        <v>0</v>
      </c>
      <c r="AU294" s="74" t="s">
        <v>717</v>
      </c>
      <c r="AV294" s="115"/>
      <c r="AW294" s="395"/>
      <c r="AX294" s="574">
        <v>1.5</v>
      </c>
      <c r="AY294" s="575">
        <v>1.75</v>
      </c>
      <c r="AZ294" s="575">
        <v>2</v>
      </c>
      <c r="BA294" s="575">
        <v>2.2999999999999998</v>
      </c>
      <c r="BB294" s="576">
        <v>0</v>
      </c>
      <c r="BC294" s="395">
        <v>0</v>
      </c>
      <c r="BD294" s="115"/>
      <c r="BE294" s="115"/>
      <c r="BF294" s="115"/>
      <c r="BG294" s="115"/>
      <c r="BH294" s="115"/>
      <c r="BI294" s="115"/>
      <c r="BJ294" s="115"/>
      <c r="BK294" s="115"/>
      <c r="BQ294" s="74" t="str">
        <f t="shared" si="169"/>
        <v>12024.45-(16)</v>
      </c>
      <c r="BR294" s="120" t="str">
        <f t="shared" si="170"/>
        <v>45 deg El- 1.5D Gored/Segmented</v>
      </c>
      <c r="BS294" s="120">
        <f t="shared" si="171"/>
        <v>351.45000000000005</v>
      </c>
      <c r="BU294" s="74" t="str">
        <f t="shared" si="172"/>
        <v>12024.45-(14)</v>
      </c>
      <c r="BV294" s="120" t="str">
        <f t="shared" si="173"/>
        <v>45 deg El- 1.5D Gored/Segmented</v>
      </c>
      <c r="BW294" s="120">
        <f t="shared" si="174"/>
        <v>410.02500000000003</v>
      </c>
      <c r="BY294" s="74" t="str">
        <f t="shared" si="175"/>
        <v>12024.45-(12)</v>
      </c>
      <c r="BZ294" s="120" t="str">
        <f t="shared" si="176"/>
        <v>45 deg El- 1.5D Gored/Segmented</v>
      </c>
      <c r="CA294" s="120">
        <f t="shared" si="177"/>
        <v>468.6</v>
      </c>
      <c r="CC294" s="115" t="str">
        <f t="shared" si="178"/>
        <v>12024.45-(10)</v>
      </c>
      <c r="CD294" s="120" t="str">
        <f t="shared" si="179"/>
        <v>45 deg El- 1.5D Gored/Segmented</v>
      </c>
      <c r="CE294" s="417">
        <f t="shared" si="180"/>
        <v>538.89</v>
      </c>
      <c r="CF294" s="115"/>
      <c r="CG294" s="115" t="str">
        <f t="shared" si="181"/>
        <v xml:space="preserve"> </v>
      </c>
      <c r="CH294" s="120" t="str">
        <f t="shared" si="182"/>
        <v xml:space="preserve"> </v>
      </c>
      <c r="CI294" s="417" t="str">
        <f t="shared" si="183"/>
        <v xml:space="preserve"> </v>
      </c>
      <c r="CJ294" s="115"/>
      <c r="CK294" s="115" t="str">
        <f t="shared" si="184"/>
        <v xml:space="preserve"> </v>
      </c>
      <c r="CL294" s="120" t="str">
        <f t="shared" si="185"/>
        <v xml:space="preserve"> </v>
      </c>
      <c r="CM294" s="417" t="str">
        <f t="shared" si="188"/>
        <v xml:space="preserve"> </v>
      </c>
      <c r="IS294" s="103"/>
    </row>
    <row r="295" spans="2:253" s="74" customFormat="1" ht="17.100000000000001" hidden="1" customHeight="1" thickTop="1" x14ac:dyDescent="0.25">
      <c r="B295" s="504">
        <f>IF(AND('KB Duct Parts'!BF$15=1,'KB Duct Elbows'!L7,'KB Duct Parts'!$BL$14=1),'KB Duct Elbows'!L7,0)</f>
        <v>0</v>
      </c>
      <c r="C295" s="525">
        <v>12303.3</v>
      </c>
      <c r="D295" s="526">
        <f t="shared" si="154"/>
        <v>12303.3</v>
      </c>
      <c r="E295" s="504" t="s">
        <v>483</v>
      </c>
      <c r="F295" s="508" t="str">
        <f t="shared" si="161"/>
        <v xml:space="preserve"> </v>
      </c>
      <c r="G295" s="509" t="s">
        <v>106</v>
      </c>
      <c r="H295" s="504" t="s">
        <v>923</v>
      </c>
      <c r="I295" s="1035"/>
      <c r="J295" s="1036"/>
      <c r="K295" s="516" t="s">
        <v>881</v>
      </c>
      <c r="L295" s="521">
        <v>22</v>
      </c>
      <c r="M295" s="517" t="str">
        <f t="shared" si="186"/>
        <v>Y</v>
      </c>
      <c r="N295" s="514">
        <f t="shared" si="162"/>
        <v>41.5</v>
      </c>
      <c r="O295" s="518">
        <f t="shared" si="155"/>
        <v>0</v>
      </c>
      <c r="P295" s="680">
        <f>'KB Duct Parts'!$AE$3</f>
        <v>0</v>
      </c>
      <c r="Q295" s="681">
        <f t="shared" si="163"/>
        <v>0</v>
      </c>
      <c r="R295" s="682">
        <f t="shared" si="164"/>
        <v>0</v>
      </c>
      <c r="S295" s="716">
        <f t="shared" si="165"/>
        <v>0.35</v>
      </c>
      <c r="T295" s="679">
        <f t="shared" si="166"/>
        <v>0</v>
      </c>
      <c r="U295" s="679">
        <f t="shared" si="167"/>
        <v>0</v>
      </c>
      <c r="Y295" s="120"/>
      <c r="AE295" s="75"/>
      <c r="AF295" s="370">
        <v>22</v>
      </c>
      <c r="AG295" s="374"/>
      <c r="AH295" s="378"/>
      <c r="AI295" s="381"/>
      <c r="AJ295" s="386"/>
      <c r="AK295" s="391"/>
      <c r="AL295" s="386"/>
      <c r="AM295" s="363">
        <f t="shared" si="151"/>
        <v>1</v>
      </c>
      <c r="AN295" s="578">
        <v>41.5</v>
      </c>
      <c r="AO295" s="120">
        <f t="shared" si="168"/>
        <v>0</v>
      </c>
      <c r="AP295" s="120">
        <f t="shared" si="156"/>
        <v>0</v>
      </c>
      <c r="AQ295" s="120">
        <f t="shared" si="157"/>
        <v>0</v>
      </c>
      <c r="AR295" s="120">
        <f t="shared" si="158"/>
        <v>0</v>
      </c>
      <c r="AS295" s="120">
        <f t="shared" si="159"/>
        <v>0</v>
      </c>
      <c r="AT295" s="120">
        <f t="shared" si="160"/>
        <v>0</v>
      </c>
      <c r="AU295" s="74" t="s">
        <v>717</v>
      </c>
      <c r="AV295" s="115"/>
      <c r="AW295" s="395"/>
      <c r="AX295" s="568">
        <v>0</v>
      </c>
      <c r="AY295" s="569">
        <v>0</v>
      </c>
      <c r="AZ295" s="569">
        <v>0</v>
      </c>
      <c r="BA295" s="569">
        <v>0</v>
      </c>
      <c r="BB295" s="570">
        <v>0</v>
      </c>
      <c r="BC295" s="395">
        <v>0</v>
      </c>
      <c r="BD295" s="115"/>
      <c r="BE295" s="115"/>
      <c r="BF295" s="115"/>
      <c r="BG295" s="115"/>
      <c r="BH295" s="115"/>
      <c r="BI295" s="115"/>
      <c r="BJ295" s="115"/>
      <c r="BK295" s="115"/>
      <c r="BQ295" s="74" t="str">
        <f t="shared" si="169"/>
        <v xml:space="preserve"> </v>
      </c>
      <c r="BR295" s="120" t="str">
        <f t="shared" si="170"/>
        <v xml:space="preserve"> </v>
      </c>
      <c r="BS295" s="120" t="str">
        <f t="shared" si="171"/>
        <v xml:space="preserve"> </v>
      </c>
      <c r="BU295" s="74" t="str">
        <f t="shared" si="172"/>
        <v xml:space="preserve"> </v>
      </c>
      <c r="BV295" s="120" t="str">
        <f t="shared" si="173"/>
        <v xml:space="preserve"> </v>
      </c>
      <c r="BW295" s="120" t="str">
        <f t="shared" si="174"/>
        <v xml:space="preserve">  </v>
      </c>
      <c r="BY295" s="74" t="str">
        <f t="shared" si="175"/>
        <v xml:space="preserve"> </v>
      </c>
      <c r="BZ295" s="120" t="str">
        <f t="shared" si="176"/>
        <v xml:space="preserve"> </v>
      </c>
      <c r="CA295" s="120" t="str">
        <f t="shared" si="177"/>
        <v xml:space="preserve"> </v>
      </c>
      <c r="CC295" s="115" t="str">
        <f t="shared" si="178"/>
        <v xml:space="preserve"> </v>
      </c>
      <c r="CD295" s="120" t="str">
        <f t="shared" si="179"/>
        <v xml:space="preserve"> </v>
      </c>
      <c r="CE295" s="417" t="str">
        <f t="shared" si="180"/>
        <v xml:space="preserve"> </v>
      </c>
      <c r="CF295" s="115"/>
      <c r="CG295" s="115" t="str">
        <f t="shared" si="181"/>
        <v xml:space="preserve"> </v>
      </c>
      <c r="CH295" s="120" t="str">
        <f t="shared" si="182"/>
        <v xml:space="preserve"> </v>
      </c>
      <c r="CI295" s="417" t="str">
        <f t="shared" si="183"/>
        <v xml:space="preserve"> </v>
      </c>
      <c r="CJ295" s="115"/>
      <c r="CK295" s="115" t="str">
        <f t="shared" si="184"/>
        <v xml:space="preserve"> </v>
      </c>
      <c r="CL295" s="120" t="str">
        <f t="shared" si="185"/>
        <v xml:space="preserve"> </v>
      </c>
      <c r="CM295" s="417" t="str">
        <f t="shared" si="188"/>
        <v xml:space="preserve"> </v>
      </c>
      <c r="IS295" s="103">
        <v>25</v>
      </c>
    </row>
    <row r="296" spans="2:253" s="74" customFormat="1" ht="17.100000000000001" hidden="1" customHeight="1" x14ac:dyDescent="0.25">
      <c r="B296" s="504">
        <f>IF(AND('KB Duct Parts'!BF$15=1,'KB Duct Elbows'!L8,'KB Duct Parts'!$BL$14=1),'KB Duct Elbows'!L8,0)</f>
        <v>0</v>
      </c>
      <c r="C296" s="525">
        <v>12304.3</v>
      </c>
      <c r="D296" s="526">
        <f t="shared" si="154"/>
        <v>12304.3</v>
      </c>
      <c r="E296" s="504" t="s">
        <v>861</v>
      </c>
      <c r="F296" s="508" t="str">
        <f t="shared" si="161"/>
        <v xml:space="preserve"> </v>
      </c>
      <c r="G296" s="509" t="s">
        <v>106</v>
      </c>
      <c r="H296" s="504" t="s">
        <v>923</v>
      </c>
      <c r="I296" s="1035"/>
      <c r="J296" s="1036"/>
      <c r="K296" s="516" t="s">
        <v>881</v>
      </c>
      <c r="L296" s="521">
        <v>22</v>
      </c>
      <c r="M296" s="517" t="str">
        <f t="shared" si="186"/>
        <v>Y</v>
      </c>
      <c r="N296" s="514">
        <f t="shared" si="162"/>
        <v>43</v>
      </c>
      <c r="O296" s="518">
        <f t="shared" si="155"/>
        <v>0</v>
      </c>
      <c r="P296" s="680">
        <f>'KB Duct Parts'!$AE$3</f>
        <v>0</v>
      </c>
      <c r="Q296" s="681">
        <f t="shared" si="163"/>
        <v>0</v>
      </c>
      <c r="R296" s="682">
        <f t="shared" si="164"/>
        <v>0</v>
      </c>
      <c r="S296" s="716">
        <f t="shared" si="165"/>
        <v>0.35</v>
      </c>
      <c r="T296" s="679">
        <f t="shared" si="166"/>
        <v>0</v>
      </c>
      <c r="U296" s="679">
        <f t="shared" si="167"/>
        <v>0</v>
      </c>
      <c r="Y296" s="120"/>
      <c r="AE296" s="75"/>
      <c r="AF296" s="370">
        <v>22</v>
      </c>
      <c r="AG296" s="374"/>
      <c r="AH296" s="378"/>
      <c r="AI296" s="381"/>
      <c r="AJ296" s="386"/>
      <c r="AK296" s="391"/>
      <c r="AL296" s="386"/>
      <c r="AM296" s="363">
        <f t="shared" si="151"/>
        <v>1</v>
      </c>
      <c r="AN296" s="578">
        <v>43</v>
      </c>
      <c r="AO296" s="120">
        <f t="shared" si="168"/>
        <v>0</v>
      </c>
      <c r="AP296" s="120">
        <f t="shared" si="156"/>
        <v>0</v>
      </c>
      <c r="AQ296" s="120">
        <f t="shared" si="157"/>
        <v>0</v>
      </c>
      <c r="AR296" s="120">
        <f t="shared" si="158"/>
        <v>0</v>
      </c>
      <c r="AS296" s="120">
        <f t="shared" si="159"/>
        <v>0</v>
      </c>
      <c r="AT296" s="120">
        <f t="shared" si="160"/>
        <v>0</v>
      </c>
      <c r="AU296" s="74" t="s">
        <v>717</v>
      </c>
      <c r="AV296" s="115"/>
      <c r="AW296" s="395"/>
      <c r="AX296" s="571">
        <v>0</v>
      </c>
      <c r="AY296" s="572">
        <v>0</v>
      </c>
      <c r="AZ296" s="572">
        <v>0</v>
      </c>
      <c r="BA296" s="572">
        <v>0</v>
      </c>
      <c r="BB296" s="573">
        <v>0</v>
      </c>
      <c r="BC296" s="395">
        <v>0</v>
      </c>
      <c r="BD296" s="115"/>
      <c r="BE296" s="115"/>
      <c r="BF296" s="115"/>
      <c r="BG296" s="115"/>
      <c r="BH296" s="115"/>
      <c r="BI296" s="115"/>
      <c r="BJ296" s="115"/>
      <c r="BK296" s="115"/>
      <c r="BQ296" s="74" t="str">
        <f t="shared" si="169"/>
        <v xml:space="preserve"> </v>
      </c>
      <c r="BR296" s="120" t="str">
        <f t="shared" si="170"/>
        <v xml:space="preserve"> </v>
      </c>
      <c r="BS296" s="120" t="str">
        <f t="shared" si="171"/>
        <v xml:space="preserve"> </v>
      </c>
      <c r="BU296" s="74" t="str">
        <f t="shared" si="172"/>
        <v xml:space="preserve"> </v>
      </c>
      <c r="BV296" s="120" t="str">
        <f t="shared" si="173"/>
        <v xml:space="preserve"> </v>
      </c>
      <c r="BW296" s="120" t="str">
        <f t="shared" si="174"/>
        <v xml:space="preserve">  </v>
      </c>
      <c r="BY296" s="74" t="str">
        <f t="shared" si="175"/>
        <v xml:space="preserve"> </v>
      </c>
      <c r="BZ296" s="120" t="str">
        <f t="shared" si="176"/>
        <v xml:space="preserve"> </v>
      </c>
      <c r="CA296" s="120" t="str">
        <f t="shared" si="177"/>
        <v xml:space="preserve"> </v>
      </c>
      <c r="CC296" s="115" t="str">
        <f t="shared" si="178"/>
        <v xml:space="preserve"> </v>
      </c>
      <c r="CD296" s="120" t="str">
        <f t="shared" si="179"/>
        <v xml:space="preserve"> </v>
      </c>
      <c r="CE296" s="417" t="str">
        <f t="shared" si="180"/>
        <v xml:space="preserve"> </v>
      </c>
      <c r="CF296" s="115"/>
      <c r="CG296" s="115" t="str">
        <f t="shared" si="181"/>
        <v xml:space="preserve"> </v>
      </c>
      <c r="CH296" s="120" t="str">
        <f t="shared" si="182"/>
        <v xml:space="preserve"> </v>
      </c>
      <c r="CI296" s="417" t="str">
        <f t="shared" si="183"/>
        <v xml:space="preserve"> </v>
      </c>
      <c r="CJ296" s="115"/>
      <c r="CK296" s="115" t="str">
        <f t="shared" si="184"/>
        <v xml:space="preserve"> </v>
      </c>
      <c r="CL296" s="120" t="str">
        <f t="shared" si="185"/>
        <v xml:space="preserve"> </v>
      </c>
      <c r="CM296" s="417" t="str">
        <f t="shared" si="188"/>
        <v xml:space="preserve"> </v>
      </c>
      <c r="IS296" s="103">
        <v>25.9</v>
      </c>
    </row>
    <row r="297" spans="2:253" s="74" customFormat="1" ht="17.100000000000001" hidden="1" customHeight="1" x14ac:dyDescent="0.25">
      <c r="B297" s="504">
        <f>IF(AND('KB Duct Parts'!BF$15=1,'KB Duct Elbows'!L9,'KB Duct Parts'!$BL$14=1),'KB Duct Elbows'!L9,0)</f>
        <v>0</v>
      </c>
      <c r="C297" s="525">
        <v>12305.3</v>
      </c>
      <c r="D297" s="526">
        <f t="shared" si="154"/>
        <v>12305.3</v>
      </c>
      <c r="E297" s="504" t="s">
        <v>862</v>
      </c>
      <c r="F297" s="508" t="str">
        <f t="shared" si="161"/>
        <v xml:space="preserve"> </v>
      </c>
      <c r="G297" s="509" t="s">
        <v>106</v>
      </c>
      <c r="H297" s="504" t="s">
        <v>923</v>
      </c>
      <c r="I297" s="1035"/>
      <c r="J297" s="1036"/>
      <c r="K297" s="516" t="s">
        <v>881</v>
      </c>
      <c r="L297" s="521">
        <v>22</v>
      </c>
      <c r="M297" s="517" t="str">
        <f t="shared" si="186"/>
        <v>Y</v>
      </c>
      <c r="N297" s="514">
        <f t="shared" si="162"/>
        <v>45.7</v>
      </c>
      <c r="O297" s="518">
        <f t="shared" si="155"/>
        <v>0</v>
      </c>
      <c r="P297" s="680">
        <f>'KB Duct Parts'!$AE$3</f>
        <v>0</v>
      </c>
      <c r="Q297" s="681">
        <f t="shared" si="163"/>
        <v>0</v>
      </c>
      <c r="R297" s="682">
        <f t="shared" si="164"/>
        <v>0</v>
      </c>
      <c r="S297" s="716">
        <f t="shared" si="165"/>
        <v>0.35</v>
      </c>
      <c r="T297" s="679">
        <f t="shared" si="166"/>
        <v>0</v>
      </c>
      <c r="U297" s="679">
        <f t="shared" si="167"/>
        <v>0</v>
      </c>
      <c r="Y297" s="120"/>
      <c r="AE297" s="75"/>
      <c r="AF297" s="370">
        <v>22</v>
      </c>
      <c r="AG297" s="374"/>
      <c r="AH297" s="378"/>
      <c r="AI297" s="381"/>
      <c r="AJ297" s="386"/>
      <c r="AK297" s="391"/>
      <c r="AL297" s="386"/>
      <c r="AM297" s="363">
        <f t="shared" si="151"/>
        <v>1</v>
      </c>
      <c r="AN297" s="578">
        <v>45.7</v>
      </c>
      <c r="AO297" s="120">
        <f t="shared" si="168"/>
        <v>0</v>
      </c>
      <c r="AP297" s="120">
        <f t="shared" si="156"/>
        <v>0</v>
      </c>
      <c r="AQ297" s="120">
        <f t="shared" si="157"/>
        <v>0</v>
      </c>
      <c r="AR297" s="120">
        <f t="shared" si="158"/>
        <v>0</v>
      </c>
      <c r="AS297" s="120">
        <f t="shared" si="159"/>
        <v>0</v>
      </c>
      <c r="AT297" s="120">
        <f t="shared" si="160"/>
        <v>0</v>
      </c>
      <c r="AU297" s="74" t="s">
        <v>717</v>
      </c>
      <c r="AV297" s="115"/>
      <c r="AW297" s="395"/>
      <c r="AX297" s="571">
        <v>0</v>
      </c>
      <c r="AY297" s="572">
        <v>0</v>
      </c>
      <c r="AZ297" s="572">
        <v>0</v>
      </c>
      <c r="BA297" s="572">
        <v>0</v>
      </c>
      <c r="BB297" s="573">
        <v>0</v>
      </c>
      <c r="BC297" s="395">
        <v>0</v>
      </c>
      <c r="BD297" s="115"/>
      <c r="BE297" s="115"/>
      <c r="BF297" s="115"/>
      <c r="BG297" s="115"/>
      <c r="BH297" s="115"/>
      <c r="BI297" s="115"/>
      <c r="BJ297" s="115"/>
      <c r="BK297" s="115"/>
      <c r="BQ297" s="74" t="str">
        <f t="shared" si="169"/>
        <v xml:space="preserve"> </v>
      </c>
      <c r="BR297" s="120" t="str">
        <f t="shared" si="170"/>
        <v xml:space="preserve"> </v>
      </c>
      <c r="BS297" s="120" t="str">
        <f t="shared" si="171"/>
        <v xml:space="preserve"> </v>
      </c>
      <c r="BU297" s="74" t="str">
        <f t="shared" si="172"/>
        <v xml:space="preserve"> </v>
      </c>
      <c r="BV297" s="120" t="str">
        <f t="shared" si="173"/>
        <v xml:space="preserve"> </v>
      </c>
      <c r="BW297" s="120" t="str">
        <f t="shared" si="174"/>
        <v xml:space="preserve">  </v>
      </c>
      <c r="BY297" s="74" t="str">
        <f t="shared" si="175"/>
        <v xml:space="preserve"> </v>
      </c>
      <c r="BZ297" s="120" t="str">
        <f t="shared" si="176"/>
        <v xml:space="preserve"> </v>
      </c>
      <c r="CA297" s="120" t="str">
        <f t="shared" si="177"/>
        <v xml:space="preserve"> </v>
      </c>
      <c r="CC297" s="115" t="str">
        <f t="shared" si="178"/>
        <v xml:space="preserve"> </v>
      </c>
      <c r="CD297" s="120" t="str">
        <f t="shared" si="179"/>
        <v xml:space="preserve"> </v>
      </c>
      <c r="CE297" s="417" t="str">
        <f t="shared" si="180"/>
        <v xml:space="preserve"> </v>
      </c>
      <c r="CF297" s="115"/>
      <c r="CG297" s="115" t="str">
        <f t="shared" si="181"/>
        <v xml:space="preserve"> </v>
      </c>
      <c r="CH297" s="120" t="str">
        <f t="shared" si="182"/>
        <v xml:space="preserve"> </v>
      </c>
      <c r="CI297" s="417" t="str">
        <f t="shared" si="183"/>
        <v xml:space="preserve"> </v>
      </c>
      <c r="CJ297" s="115"/>
      <c r="CK297" s="115" t="str">
        <f t="shared" si="184"/>
        <v xml:space="preserve"> </v>
      </c>
      <c r="CL297" s="120" t="str">
        <f t="shared" si="185"/>
        <v xml:space="preserve"> </v>
      </c>
      <c r="CM297" s="417" t="str">
        <f t="shared" si="188"/>
        <v xml:space="preserve"> </v>
      </c>
      <c r="IS297" s="103">
        <v>27.5</v>
      </c>
    </row>
    <row r="298" spans="2:253" s="74" customFormat="1" ht="17.100000000000001" hidden="1" customHeight="1" x14ac:dyDescent="0.25">
      <c r="B298" s="504">
        <f>IF(AND('KB Duct Parts'!BF$15=1,'KB Duct Elbows'!L10,'KB Duct Parts'!$BL$14=1),'KB Duct Elbows'!L10,0)</f>
        <v>0</v>
      </c>
      <c r="C298" s="525">
        <v>12306.3</v>
      </c>
      <c r="D298" s="526">
        <f t="shared" si="154"/>
        <v>12306.3</v>
      </c>
      <c r="E298" s="504" t="s">
        <v>863</v>
      </c>
      <c r="F298" s="508" t="str">
        <f t="shared" si="161"/>
        <v xml:space="preserve"> </v>
      </c>
      <c r="G298" s="509" t="s">
        <v>106</v>
      </c>
      <c r="H298" s="504" t="s">
        <v>923</v>
      </c>
      <c r="I298" s="1035"/>
      <c r="J298" s="1036"/>
      <c r="K298" s="516" t="s">
        <v>881</v>
      </c>
      <c r="L298" s="521">
        <v>22</v>
      </c>
      <c r="M298" s="517" t="str">
        <f t="shared" si="186"/>
        <v>Y</v>
      </c>
      <c r="N298" s="514">
        <f t="shared" si="162"/>
        <v>51.7</v>
      </c>
      <c r="O298" s="518">
        <f t="shared" si="155"/>
        <v>0</v>
      </c>
      <c r="P298" s="680">
        <f>'KB Duct Parts'!$AE$3</f>
        <v>0</v>
      </c>
      <c r="Q298" s="681">
        <f t="shared" si="163"/>
        <v>0</v>
      </c>
      <c r="R298" s="682">
        <f t="shared" si="164"/>
        <v>0</v>
      </c>
      <c r="S298" s="716">
        <f t="shared" si="165"/>
        <v>0.35</v>
      </c>
      <c r="T298" s="679">
        <f t="shared" si="166"/>
        <v>0</v>
      </c>
      <c r="U298" s="679">
        <f t="shared" si="167"/>
        <v>0</v>
      </c>
      <c r="Y298" s="120"/>
      <c r="AE298" s="75"/>
      <c r="AF298" s="370">
        <v>22</v>
      </c>
      <c r="AG298" s="374"/>
      <c r="AH298" s="378"/>
      <c r="AI298" s="381"/>
      <c r="AJ298" s="386"/>
      <c r="AK298" s="391"/>
      <c r="AL298" s="386"/>
      <c r="AM298" s="363">
        <f t="shared" si="151"/>
        <v>1</v>
      </c>
      <c r="AN298" s="578">
        <v>51.7</v>
      </c>
      <c r="AO298" s="120">
        <f t="shared" si="168"/>
        <v>0</v>
      </c>
      <c r="AP298" s="120">
        <f t="shared" si="156"/>
        <v>0</v>
      </c>
      <c r="AQ298" s="120">
        <f t="shared" si="157"/>
        <v>0</v>
      </c>
      <c r="AR298" s="120">
        <f t="shared" si="158"/>
        <v>0</v>
      </c>
      <c r="AS298" s="120">
        <f t="shared" si="159"/>
        <v>0</v>
      </c>
      <c r="AT298" s="120">
        <f t="shared" si="160"/>
        <v>0</v>
      </c>
      <c r="AU298" s="74" t="s">
        <v>717</v>
      </c>
      <c r="AV298" s="115"/>
      <c r="AW298" s="395"/>
      <c r="AX298" s="571">
        <v>0</v>
      </c>
      <c r="AY298" s="572">
        <v>0</v>
      </c>
      <c r="AZ298" s="572">
        <v>0</v>
      </c>
      <c r="BA298" s="572">
        <v>0</v>
      </c>
      <c r="BB298" s="573">
        <v>0</v>
      </c>
      <c r="BC298" s="395">
        <v>0</v>
      </c>
      <c r="BD298" s="115"/>
      <c r="BE298" s="115"/>
      <c r="BF298" s="115"/>
      <c r="BG298" s="115"/>
      <c r="BH298" s="115"/>
      <c r="BI298" s="115"/>
      <c r="BJ298" s="115"/>
      <c r="BK298" s="115"/>
      <c r="BQ298" s="74" t="str">
        <f t="shared" si="169"/>
        <v xml:space="preserve"> </v>
      </c>
      <c r="BR298" s="120" t="str">
        <f t="shared" si="170"/>
        <v xml:space="preserve"> </v>
      </c>
      <c r="BS298" s="120" t="str">
        <f t="shared" si="171"/>
        <v xml:space="preserve"> </v>
      </c>
      <c r="BU298" s="74" t="str">
        <f t="shared" si="172"/>
        <v xml:space="preserve"> </v>
      </c>
      <c r="BV298" s="120" t="str">
        <f t="shared" si="173"/>
        <v xml:space="preserve"> </v>
      </c>
      <c r="BW298" s="120" t="str">
        <f t="shared" si="174"/>
        <v xml:space="preserve">  </v>
      </c>
      <c r="BY298" s="74" t="str">
        <f t="shared" si="175"/>
        <v xml:space="preserve"> </v>
      </c>
      <c r="BZ298" s="120" t="str">
        <f t="shared" si="176"/>
        <v xml:space="preserve"> </v>
      </c>
      <c r="CA298" s="120" t="str">
        <f t="shared" si="177"/>
        <v xml:space="preserve"> </v>
      </c>
      <c r="CC298" s="115" t="str">
        <f t="shared" si="178"/>
        <v xml:space="preserve"> </v>
      </c>
      <c r="CD298" s="120" t="str">
        <f t="shared" si="179"/>
        <v xml:space="preserve"> </v>
      </c>
      <c r="CE298" s="417" t="str">
        <f t="shared" si="180"/>
        <v xml:space="preserve"> </v>
      </c>
      <c r="CF298" s="115"/>
      <c r="CG298" s="115" t="str">
        <f t="shared" si="181"/>
        <v xml:space="preserve"> </v>
      </c>
      <c r="CH298" s="120" t="str">
        <f t="shared" si="182"/>
        <v xml:space="preserve"> </v>
      </c>
      <c r="CI298" s="417" t="str">
        <f t="shared" si="183"/>
        <v xml:space="preserve"> </v>
      </c>
      <c r="CJ298" s="115"/>
      <c r="CK298" s="115" t="str">
        <f t="shared" si="184"/>
        <v xml:space="preserve"> </v>
      </c>
      <c r="CL298" s="120" t="str">
        <f t="shared" si="185"/>
        <v xml:space="preserve"> </v>
      </c>
      <c r="CM298" s="417" t="str">
        <f t="shared" si="188"/>
        <v xml:space="preserve"> </v>
      </c>
      <c r="IS298" s="103">
        <v>31</v>
      </c>
    </row>
    <row r="299" spans="2:253" s="74" customFormat="1" ht="17.100000000000001" hidden="1" customHeight="1" x14ac:dyDescent="0.25">
      <c r="B299" s="504">
        <f>IF(AND('KB Duct Parts'!BF$15=1,'KB Duct Elbows'!L11,'KB Duct Parts'!$BL$14=1),'KB Duct Elbows'!L11,0)</f>
        <v>0</v>
      </c>
      <c r="C299" s="525">
        <v>12307.3</v>
      </c>
      <c r="D299" s="526">
        <f t="shared" si="154"/>
        <v>12307.3</v>
      </c>
      <c r="E299" s="504" t="s">
        <v>864</v>
      </c>
      <c r="F299" s="508" t="str">
        <f t="shared" si="161"/>
        <v xml:space="preserve"> </v>
      </c>
      <c r="G299" s="509" t="s">
        <v>106</v>
      </c>
      <c r="H299" s="504" t="s">
        <v>923</v>
      </c>
      <c r="I299" s="1035"/>
      <c r="J299" s="1036"/>
      <c r="K299" s="516" t="s">
        <v>881</v>
      </c>
      <c r="L299" s="521">
        <v>22</v>
      </c>
      <c r="M299" s="517" t="str">
        <f t="shared" si="186"/>
        <v>Y</v>
      </c>
      <c r="N299" s="514">
        <f t="shared" si="162"/>
        <v>53.9</v>
      </c>
      <c r="O299" s="518">
        <f t="shared" si="155"/>
        <v>0</v>
      </c>
      <c r="P299" s="680">
        <f>'KB Duct Parts'!$AE$3</f>
        <v>0</v>
      </c>
      <c r="Q299" s="681">
        <f t="shared" si="163"/>
        <v>0</v>
      </c>
      <c r="R299" s="682">
        <f t="shared" si="164"/>
        <v>0</v>
      </c>
      <c r="S299" s="716">
        <f t="shared" si="165"/>
        <v>0.35</v>
      </c>
      <c r="T299" s="679">
        <f t="shared" si="166"/>
        <v>0</v>
      </c>
      <c r="U299" s="679">
        <f t="shared" si="167"/>
        <v>0</v>
      </c>
      <c r="Y299" s="120"/>
      <c r="AE299" s="75"/>
      <c r="AF299" s="370">
        <v>22</v>
      </c>
      <c r="AG299" s="374"/>
      <c r="AH299" s="378"/>
      <c r="AI299" s="381"/>
      <c r="AJ299" s="386"/>
      <c r="AK299" s="391"/>
      <c r="AL299" s="386"/>
      <c r="AM299" s="363">
        <f t="shared" si="151"/>
        <v>1</v>
      </c>
      <c r="AN299" s="578">
        <v>53.9</v>
      </c>
      <c r="AO299" s="120">
        <f t="shared" si="168"/>
        <v>0</v>
      </c>
      <c r="AP299" s="120">
        <f t="shared" si="156"/>
        <v>0</v>
      </c>
      <c r="AQ299" s="120">
        <f t="shared" si="157"/>
        <v>0</v>
      </c>
      <c r="AR299" s="120">
        <f t="shared" si="158"/>
        <v>0</v>
      </c>
      <c r="AS299" s="120">
        <f t="shared" si="159"/>
        <v>0</v>
      </c>
      <c r="AT299" s="120">
        <f t="shared" si="160"/>
        <v>0</v>
      </c>
      <c r="AU299" s="74" t="s">
        <v>717</v>
      </c>
      <c r="AV299" s="115"/>
      <c r="AW299" s="395"/>
      <c r="AX299" s="571">
        <v>0</v>
      </c>
      <c r="AY299" s="572">
        <v>0</v>
      </c>
      <c r="AZ299" s="572">
        <v>0</v>
      </c>
      <c r="BA299" s="572">
        <v>0</v>
      </c>
      <c r="BB299" s="573">
        <v>0</v>
      </c>
      <c r="BC299" s="395">
        <v>0</v>
      </c>
      <c r="BD299" s="115"/>
      <c r="BE299" s="115"/>
      <c r="BF299" s="115"/>
      <c r="BG299" s="115"/>
      <c r="BH299" s="115"/>
      <c r="BI299" s="115"/>
      <c r="BJ299" s="115"/>
      <c r="BK299" s="115"/>
      <c r="BQ299" s="74" t="str">
        <f t="shared" si="169"/>
        <v xml:space="preserve"> </v>
      </c>
      <c r="BR299" s="120" t="str">
        <f t="shared" si="170"/>
        <v xml:space="preserve"> </v>
      </c>
      <c r="BS299" s="120" t="str">
        <f t="shared" si="171"/>
        <v xml:space="preserve"> </v>
      </c>
      <c r="BU299" s="74" t="str">
        <f t="shared" si="172"/>
        <v xml:space="preserve"> </v>
      </c>
      <c r="BV299" s="120" t="str">
        <f t="shared" si="173"/>
        <v xml:space="preserve"> </v>
      </c>
      <c r="BW299" s="120" t="str">
        <f t="shared" si="174"/>
        <v xml:space="preserve">  </v>
      </c>
      <c r="BY299" s="74" t="str">
        <f t="shared" si="175"/>
        <v xml:space="preserve"> </v>
      </c>
      <c r="BZ299" s="120" t="str">
        <f t="shared" si="176"/>
        <v xml:space="preserve"> </v>
      </c>
      <c r="CA299" s="120" t="str">
        <f t="shared" si="177"/>
        <v xml:space="preserve"> </v>
      </c>
      <c r="CC299" s="115" t="str">
        <f t="shared" si="178"/>
        <v xml:space="preserve"> </v>
      </c>
      <c r="CD299" s="120" t="str">
        <f t="shared" si="179"/>
        <v xml:space="preserve"> </v>
      </c>
      <c r="CE299" s="417" t="str">
        <f t="shared" si="180"/>
        <v xml:space="preserve"> </v>
      </c>
      <c r="CF299" s="115"/>
      <c r="CG299" s="115" t="str">
        <f t="shared" si="181"/>
        <v xml:space="preserve"> </v>
      </c>
      <c r="CH299" s="120" t="str">
        <f t="shared" si="182"/>
        <v xml:space="preserve"> </v>
      </c>
      <c r="CI299" s="417" t="str">
        <f t="shared" si="183"/>
        <v xml:space="preserve"> </v>
      </c>
      <c r="CJ299" s="115"/>
      <c r="CK299" s="115" t="str">
        <f t="shared" si="184"/>
        <v xml:space="preserve"> </v>
      </c>
      <c r="CL299" s="120" t="str">
        <f t="shared" si="185"/>
        <v xml:space="preserve"> </v>
      </c>
      <c r="CM299" s="417" t="str">
        <f t="shared" si="188"/>
        <v xml:space="preserve"> </v>
      </c>
      <c r="IS299" s="103">
        <v>31</v>
      </c>
    </row>
    <row r="300" spans="2:253" s="74" customFormat="1" ht="17.100000000000001" hidden="1" customHeight="1" x14ac:dyDescent="0.25">
      <c r="B300" s="504">
        <f>IF(AND('KB Duct Parts'!BF$15=1,'KB Duct Elbows'!L12,'KB Duct Parts'!$BL$14=1),'KB Duct Elbows'!L12,0)</f>
        <v>0</v>
      </c>
      <c r="C300" s="525">
        <v>12308.3</v>
      </c>
      <c r="D300" s="526">
        <f t="shared" si="154"/>
        <v>12308.3</v>
      </c>
      <c r="E300" s="504" t="s">
        <v>865</v>
      </c>
      <c r="F300" s="508" t="str">
        <f t="shared" si="161"/>
        <v xml:space="preserve"> </v>
      </c>
      <c r="G300" s="509" t="s">
        <v>106</v>
      </c>
      <c r="H300" s="504" t="s">
        <v>923</v>
      </c>
      <c r="I300" s="1035"/>
      <c r="J300" s="1036"/>
      <c r="K300" s="516" t="s">
        <v>881</v>
      </c>
      <c r="L300" s="521">
        <v>22</v>
      </c>
      <c r="M300" s="517" t="str">
        <f t="shared" si="186"/>
        <v>Y</v>
      </c>
      <c r="N300" s="514">
        <f t="shared" si="162"/>
        <v>58</v>
      </c>
      <c r="O300" s="518">
        <f t="shared" si="155"/>
        <v>0</v>
      </c>
      <c r="P300" s="680">
        <f>'KB Duct Parts'!$AE$3</f>
        <v>0</v>
      </c>
      <c r="Q300" s="681">
        <f t="shared" si="163"/>
        <v>0</v>
      </c>
      <c r="R300" s="682">
        <f t="shared" si="164"/>
        <v>0</v>
      </c>
      <c r="S300" s="716">
        <f t="shared" si="165"/>
        <v>0.35</v>
      </c>
      <c r="T300" s="679">
        <f t="shared" si="166"/>
        <v>0</v>
      </c>
      <c r="U300" s="679">
        <f t="shared" si="167"/>
        <v>0</v>
      </c>
      <c r="Y300" s="120"/>
      <c r="AE300" s="75"/>
      <c r="AF300" s="370">
        <v>22</v>
      </c>
      <c r="AG300" s="374"/>
      <c r="AH300" s="378"/>
      <c r="AI300" s="381"/>
      <c r="AJ300" s="386"/>
      <c r="AK300" s="391"/>
      <c r="AL300" s="386"/>
      <c r="AM300" s="363">
        <f t="shared" si="151"/>
        <v>1</v>
      </c>
      <c r="AN300" s="578">
        <v>58</v>
      </c>
      <c r="AO300" s="120">
        <f t="shared" si="168"/>
        <v>0</v>
      </c>
      <c r="AP300" s="120">
        <f t="shared" si="156"/>
        <v>0</v>
      </c>
      <c r="AQ300" s="120">
        <f t="shared" si="157"/>
        <v>0</v>
      </c>
      <c r="AR300" s="120">
        <f t="shared" si="158"/>
        <v>0</v>
      </c>
      <c r="AS300" s="120">
        <f t="shared" si="159"/>
        <v>0</v>
      </c>
      <c r="AT300" s="120">
        <f t="shared" si="160"/>
        <v>0</v>
      </c>
      <c r="AU300" s="74" t="s">
        <v>717</v>
      </c>
      <c r="AV300" s="115"/>
      <c r="AW300" s="395"/>
      <c r="AX300" s="571">
        <v>0</v>
      </c>
      <c r="AY300" s="572">
        <v>0</v>
      </c>
      <c r="AZ300" s="572">
        <v>0</v>
      </c>
      <c r="BA300" s="572">
        <v>0</v>
      </c>
      <c r="BB300" s="573">
        <v>0</v>
      </c>
      <c r="BC300" s="395">
        <v>0</v>
      </c>
      <c r="BD300" s="115"/>
      <c r="BE300" s="115"/>
      <c r="BF300" s="115"/>
      <c r="BG300" s="115"/>
      <c r="BH300" s="115"/>
      <c r="BI300" s="115"/>
      <c r="BJ300" s="115"/>
      <c r="BK300" s="115"/>
      <c r="BQ300" s="74" t="str">
        <f t="shared" si="169"/>
        <v xml:space="preserve"> </v>
      </c>
      <c r="BR300" s="120" t="str">
        <f t="shared" si="170"/>
        <v xml:space="preserve"> </v>
      </c>
      <c r="BS300" s="120" t="str">
        <f t="shared" si="171"/>
        <v xml:space="preserve"> </v>
      </c>
      <c r="BU300" s="74" t="str">
        <f t="shared" si="172"/>
        <v xml:space="preserve"> </v>
      </c>
      <c r="BV300" s="120" t="str">
        <f t="shared" si="173"/>
        <v xml:space="preserve"> </v>
      </c>
      <c r="BW300" s="120" t="str">
        <f t="shared" si="174"/>
        <v xml:space="preserve">  </v>
      </c>
      <c r="BY300" s="74" t="str">
        <f t="shared" si="175"/>
        <v xml:space="preserve"> </v>
      </c>
      <c r="BZ300" s="120" t="str">
        <f t="shared" si="176"/>
        <v xml:space="preserve"> </v>
      </c>
      <c r="CA300" s="120" t="str">
        <f t="shared" si="177"/>
        <v xml:space="preserve"> </v>
      </c>
      <c r="CC300" s="115" t="str">
        <f t="shared" si="178"/>
        <v xml:space="preserve"> </v>
      </c>
      <c r="CD300" s="120" t="str">
        <f t="shared" si="179"/>
        <v xml:space="preserve"> </v>
      </c>
      <c r="CE300" s="417" t="str">
        <f t="shared" si="180"/>
        <v xml:space="preserve"> </v>
      </c>
      <c r="CF300" s="115"/>
      <c r="CG300" s="115" t="str">
        <f t="shared" si="181"/>
        <v xml:space="preserve"> </v>
      </c>
      <c r="CH300" s="120" t="str">
        <f t="shared" si="182"/>
        <v xml:space="preserve"> </v>
      </c>
      <c r="CI300" s="417" t="str">
        <f t="shared" si="183"/>
        <v xml:space="preserve"> </v>
      </c>
      <c r="CJ300" s="115"/>
      <c r="CK300" s="115" t="str">
        <f t="shared" si="184"/>
        <v xml:space="preserve"> </v>
      </c>
      <c r="CL300" s="120" t="str">
        <f t="shared" si="185"/>
        <v xml:space="preserve"> </v>
      </c>
      <c r="CM300" s="417" t="str">
        <f t="shared" si="188"/>
        <v xml:space="preserve"> </v>
      </c>
      <c r="IS300" s="103">
        <v>31</v>
      </c>
    </row>
    <row r="301" spans="2:253" s="74" customFormat="1" ht="17.100000000000001" hidden="1" customHeight="1" x14ac:dyDescent="0.25">
      <c r="B301" s="504">
        <f>IF(AND('KB Duct Parts'!BF$15=1,'KB Duct Elbows'!L13,'KB Duct Parts'!$BL$14=1),'KB Duct Elbows'!L13,0)</f>
        <v>0</v>
      </c>
      <c r="C301" s="525">
        <v>12309.3</v>
      </c>
      <c r="D301" s="526">
        <f t="shared" si="154"/>
        <v>12309.3</v>
      </c>
      <c r="E301" s="504" t="s">
        <v>866</v>
      </c>
      <c r="F301" s="508" t="str">
        <f t="shared" si="161"/>
        <v xml:space="preserve"> </v>
      </c>
      <c r="G301" s="509" t="s">
        <v>106</v>
      </c>
      <c r="H301" s="504" t="s">
        <v>923</v>
      </c>
      <c r="I301" s="1035"/>
      <c r="J301" s="1036"/>
      <c r="K301" s="516" t="s">
        <v>881</v>
      </c>
      <c r="L301" s="521">
        <v>22</v>
      </c>
      <c r="M301" s="517" t="str">
        <f t="shared" si="186"/>
        <v>Y</v>
      </c>
      <c r="N301" s="514">
        <f t="shared" si="162"/>
        <v>62.3</v>
      </c>
      <c r="O301" s="518">
        <f t="shared" si="155"/>
        <v>0</v>
      </c>
      <c r="P301" s="680">
        <f>'KB Duct Parts'!$AE$3</f>
        <v>0</v>
      </c>
      <c r="Q301" s="681">
        <f t="shared" si="163"/>
        <v>0</v>
      </c>
      <c r="R301" s="682">
        <f t="shared" si="164"/>
        <v>0</v>
      </c>
      <c r="S301" s="716">
        <f t="shared" si="165"/>
        <v>0.35</v>
      </c>
      <c r="T301" s="679">
        <f t="shared" si="166"/>
        <v>0</v>
      </c>
      <c r="U301" s="679">
        <f t="shared" si="167"/>
        <v>0</v>
      </c>
      <c r="Y301" s="120"/>
      <c r="AE301" s="75"/>
      <c r="AF301" s="370">
        <v>22</v>
      </c>
      <c r="AG301" s="374"/>
      <c r="AH301" s="378"/>
      <c r="AI301" s="381"/>
      <c r="AJ301" s="386"/>
      <c r="AK301" s="391"/>
      <c r="AL301" s="386"/>
      <c r="AM301" s="363">
        <f t="shared" si="151"/>
        <v>1</v>
      </c>
      <c r="AN301" s="578">
        <v>62.3</v>
      </c>
      <c r="AO301" s="120">
        <f t="shared" si="168"/>
        <v>0</v>
      </c>
      <c r="AP301" s="120">
        <f t="shared" si="156"/>
        <v>0</v>
      </c>
      <c r="AQ301" s="120">
        <f t="shared" si="157"/>
        <v>0</v>
      </c>
      <c r="AR301" s="120">
        <f t="shared" si="158"/>
        <v>0</v>
      </c>
      <c r="AS301" s="120">
        <f t="shared" si="159"/>
        <v>0</v>
      </c>
      <c r="AT301" s="120">
        <f t="shared" si="160"/>
        <v>0</v>
      </c>
      <c r="AU301" s="74" t="s">
        <v>717</v>
      </c>
      <c r="AV301" s="115"/>
      <c r="AW301" s="395"/>
      <c r="AX301" s="571">
        <v>0</v>
      </c>
      <c r="AY301" s="572">
        <v>0</v>
      </c>
      <c r="AZ301" s="572">
        <v>0</v>
      </c>
      <c r="BA301" s="572">
        <v>0</v>
      </c>
      <c r="BB301" s="573">
        <v>0</v>
      </c>
      <c r="BC301" s="395">
        <v>0</v>
      </c>
      <c r="BD301" s="115"/>
      <c r="BE301" s="115"/>
      <c r="BF301" s="115"/>
      <c r="BG301" s="115"/>
      <c r="BH301" s="115"/>
      <c r="BI301" s="115"/>
      <c r="BJ301" s="115"/>
      <c r="BK301" s="115"/>
      <c r="BQ301" s="74" t="str">
        <f t="shared" si="169"/>
        <v xml:space="preserve"> </v>
      </c>
      <c r="BR301" s="120" t="str">
        <f t="shared" si="170"/>
        <v xml:space="preserve"> </v>
      </c>
      <c r="BS301" s="120" t="str">
        <f t="shared" si="171"/>
        <v xml:space="preserve"> </v>
      </c>
      <c r="BU301" s="74" t="str">
        <f t="shared" si="172"/>
        <v xml:space="preserve"> </v>
      </c>
      <c r="BV301" s="120" t="str">
        <f t="shared" si="173"/>
        <v xml:space="preserve"> </v>
      </c>
      <c r="BW301" s="120" t="str">
        <f t="shared" si="174"/>
        <v xml:space="preserve">  </v>
      </c>
      <c r="BY301" s="74" t="str">
        <f t="shared" si="175"/>
        <v xml:space="preserve"> </v>
      </c>
      <c r="BZ301" s="120" t="str">
        <f t="shared" si="176"/>
        <v xml:space="preserve"> </v>
      </c>
      <c r="CA301" s="120" t="str">
        <f t="shared" si="177"/>
        <v xml:space="preserve"> </v>
      </c>
      <c r="CC301" s="115" t="str">
        <f t="shared" si="178"/>
        <v xml:space="preserve"> </v>
      </c>
      <c r="CD301" s="120" t="str">
        <f t="shared" si="179"/>
        <v xml:space="preserve"> </v>
      </c>
      <c r="CE301" s="417" t="str">
        <f t="shared" si="180"/>
        <v xml:space="preserve"> </v>
      </c>
      <c r="CF301" s="115"/>
      <c r="CG301" s="115" t="str">
        <f t="shared" si="181"/>
        <v xml:space="preserve"> </v>
      </c>
      <c r="CH301" s="120" t="str">
        <f t="shared" si="182"/>
        <v xml:space="preserve"> </v>
      </c>
      <c r="CI301" s="417" t="str">
        <f t="shared" si="183"/>
        <v xml:space="preserve"> </v>
      </c>
      <c r="CJ301" s="115"/>
      <c r="CK301" s="115" t="str">
        <f t="shared" si="184"/>
        <v xml:space="preserve"> </v>
      </c>
      <c r="CL301" s="120" t="str">
        <f t="shared" si="185"/>
        <v xml:space="preserve"> </v>
      </c>
      <c r="CM301" s="417" t="str">
        <f t="shared" si="188"/>
        <v xml:space="preserve"> </v>
      </c>
      <c r="IS301" s="103">
        <v>31</v>
      </c>
    </row>
    <row r="302" spans="2:253" s="74" customFormat="1" ht="17.100000000000001" hidden="1" customHeight="1" x14ac:dyDescent="0.25">
      <c r="B302" s="504">
        <f>IF(AND('KB Duct Parts'!BF$15=1,'KB Duct Elbows'!L14,'KB Duct Parts'!$BL$14=1),'KB Duct Elbows'!L14,0)</f>
        <v>0</v>
      </c>
      <c r="C302" s="525">
        <v>123010.3</v>
      </c>
      <c r="D302" s="526">
        <f t="shared" si="154"/>
        <v>123010.3</v>
      </c>
      <c r="E302" s="504" t="s">
        <v>867</v>
      </c>
      <c r="F302" s="508" t="str">
        <f t="shared" si="161"/>
        <v xml:space="preserve"> </v>
      </c>
      <c r="G302" s="509" t="s">
        <v>106</v>
      </c>
      <c r="H302" s="504" t="s">
        <v>923</v>
      </c>
      <c r="I302" s="1035"/>
      <c r="J302" s="1036"/>
      <c r="K302" s="516" t="s">
        <v>881</v>
      </c>
      <c r="L302" s="521">
        <v>22</v>
      </c>
      <c r="M302" s="517" t="str">
        <f t="shared" si="186"/>
        <v>Y</v>
      </c>
      <c r="N302" s="514">
        <f t="shared" si="162"/>
        <v>69.3</v>
      </c>
      <c r="O302" s="518">
        <f t="shared" si="155"/>
        <v>0</v>
      </c>
      <c r="P302" s="680">
        <f>'KB Duct Parts'!$AE$3</f>
        <v>0</v>
      </c>
      <c r="Q302" s="681">
        <f t="shared" si="163"/>
        <v>0</v>
      </c>
      <c r="R302" s="682">
        <f t="shared" si="164"/>
        <v>0</v>
      </c>
      <c r="S302" s="716">
        <f t="shared" si="165"/>
        <v>0.35</v>
      </c>
      <c r="T302" s="679">
        <f t="shared" si="166"/>
        <v>0</v>
      </c>
      <c r="U302" s="679">
        <f t="shared" si="167"/>
        <v>0</v>
      </c>
      <c r="Y302" s="120"/>
      <c r="AE302" s="75"/>
      <c r="AF302" s="370">
        <v>22</v>
      </c>
      <c r="AG302" s="374"/>
      <c r="AH302" s="378"/>
      <c r="AI302" s="381"/>
      <c r="AJ302" s="386"/>
      <c r="AK302" s="391"/>
      <c r="AL302" s="386"/>
      <c r="AM302" s="363">
        <f t="shared" si="151"/>
        <v>1</v>
      </c>
      <c r="AN302" s="578">
        <v>69.3</v>
      </c>
      <c r="AO302" s="120">
        <f t="shared" si="168"/>
        <v>0</v>
      </c>
      <c r="AP302" s="120">
        <f t="shared" si="156"/>
        <v>0</v>
      </c>
      <c r="AQ302" s="120">
        <f t="shared" si="157"/>
        <v>0</v>
      </c>
      <c r="AR302" s="120">
        <f t="shared" si="158"/>
        <v>0</v>
      </c>
      <c r="AS302" s="120">
        <f t="shared" si="159"/>
        <v>0</v>
      </c>
      <c r="AT302" s="120">
        <f t="shared" si="160"/>
        <v>0</v>
      </c>
      <c r="AU302" s="74" t="s">
        <v>717</v>
      </c>
      <c r="AV302" s="115"/>
      <c r="AW302" s="395"/>
      <c r="AX302" s="571">
        <v>0</v>
      </c>
      <c r="AY302" s="572">
        <v>0</v>
      </c>
      <c r="AZ302" s="572">
        <v>0</v>
      </c>
      <c r="BA302" s="572">
        <v>0</v>
      </c>
      <c r="BB302" s="573">
        <v>0</v>
      </c>
      <c r="BC302" s="395">
        <v>0</v>
      </c>
      <c r="BD302" s="115"/>
      <c r="BE302" s="115"/>
      <c r="BF302" s="115"/>
      <c r="BG302" s="115"/>
      <c r="BH302" s="115"/>
      <c r="BI302" s="115"/>
      <c r="BJ302" s="115"/>
      <c r="BK302" s="115"/>
      <c r="BQ302" s="74" t="str">
        <f t="shared" si="169"/>
        <v xml:space="preserve"> </v>
      </c>
      <c r="BR302" s="120" t="str">
        <f t="shared" si="170"/>
        <v xml:space="preserve"> </v>
      </c>
      <c r="BS302" s="120" t="str">
        <f t="shared" si="171"/>
        <v xml:space="preserve"> </v>
      </c>
      <c r="BU302" s="74" t="str">
        <f t="shared" si="172"/>
        <v xml:space="preserve"> </v>
      </c>
      <c r="BV302" s="120" t="str">
        <f t="shared" si="173"/>
        <v xml:space="preserve"> </v>
      </c>
      <c r="BW302" s="120" t="str">
        <f t="shared" si="174"/>
        <v xml:space="preserve">  </v>
      </c>
      <c r="BY302" s="74" t="str">
        <f t="shared" si="175"/>
        <v xml:space="preserve"> </v>
      </c>
      <c r="BZ302" s="120" t="str">
        <f t="shared" si="176"/>
        <v xml:space="preserve"> </v>
      </c>
      <c r="CA302" s="120" t="str">
        <f t="shared" si="177"/>
        <v xml:space="preserve"> </v>
      </c>
      <c r="CC302" s="115" t="str">
        <f t="shared" si="178"/>
        <v xml:space="preserve"> </v>
      </c>
      <c r="CD302" s="120" t="str">
        <f t="shared" si="179"/>
        <v xml:space="preserve"> </v>
      </c>
      <c r="CE302" s="417" t="str">
        <f t="shared" si="180"/>
        <v xml:space="preserve"> </v>
      </c>
      <c r="CF302" s="115"/>
      <c r="CG302" s="115" t="str">
        <f t="shared" si="181"/>
        <v xml:space="preserve"> </v>
      </c>
      <c r="CH302" s="120" t="str">
        <f t="shared" si="182"/>
        <v xml:space="preserve"> </v>
      </c>
      <c r="CI302" s="417" t="str">
        <f t="shared" si="183"/>
        <v xml:space="preserve"> </v>
      </c>
      <c r="CJ302" s="115"/>
      <c r="CK302" s="115" t="str">
        <f t="shared" si="184"/>
        <v xml:space="preserve"> </v>
      </c>
      <c r="CL302" s="120" t="str">
        <f t="shared" si="185"/>
        <v xml:space="preserve"> </v>
      </c>
      <c r="CM302" s="417" t="str">
        <f t="shared" si="188"/>
        <v xml:space="preserve"> </v>
      </c>
      <c r="IS302" s="103">
        <v>31</v>
      </c>
    </row>
    <row r="303" spans="2:253" s="74" customFormat="1" ht="17.100000000000001" hidden="1" customHeight="1" x14ac:dyDescent="0.25">
      <c r="B303" s="504">
        <f>IF(AND('KB Duct Parts'!BF$15=1,'KB Duct Elbows'!L16,'KB Duct Parts'!$BL$14=1),'KB Duct Elbows'!L16,0)</f>
        <v>0</v>
      </c>
      <c r="C303" s="525">
        <v>123012.3</v>
      </c>
      <c r="D303" s="526">
        <f t="shared" si="154"/>
        <v>123012.3</v>
      </c>
      <c r="E303" s="504" t="s">
        <v>869</v>
      </c>
      <c r="F303" s="508" t="str">
        <f t="shared" si="161"/>
        <v xml:space="preserve"> </v>
      </c>
      <c r="G303" s="509" t="s">
        <v>106</v>
      </c>
      <c r="H303" s="504" t="s">
        <v>923</v>
      </c>
      <c r="I303" s="1035"/>
      <c r="J303" s="1036"/>
      <c r="K303" s="516" t="s">
        <v>881</v>
      </c>
      <c r="L303" s="521">
        <v>22</v>
      </c>
      <c r="M303" s="517" t="str">
        <f t="shared" si="186"/>
        <v>Y</v>
      </c>
      <c r="N303" s="514">
        <f t="shared" si="162"/>
        <v>78.8</v>
      </c>
      <c r="O303" s="518">
        <f t="shared" si="155"/>
        <v>0</v>
      </c>
      <c r="P303" s="680">
        <f>'KB Duct Parts'!$AE$3</f>
        <v>0</v>
      </c>
      <c r="Q303" s="681">
        <f t="shared" si="163"/>
        <v>0</v>
      </c>
      <c r="R303" s="682">
        <f t="shared" si="164"/>
        <v>0</v>
      </c>
      <c r="S303" s="716">
        <f t="shared" si="165"/>
        <v>0.35</v>
      </c>
      <c r="T303" s="679">
        <f t="shared" si="166"/>
        <v>0</v>
      </c>
      <c r="U303" s="679">
        <f t="shared" si="167"/>
        <v>0</v>
      </c>
      <c r="Y303" s="120"/>
      <c r="AE303" s="75"/>
      <c r="AF303" s="370">
        <v>22</v>
      </c>
      <c r="AG303" s="374"/>
      <c r="AH303" s="378"/>
      <c r="AI303" s="381"/>
      <c r="AJ303" s="386"/>
      <c r="AK303" s="391"/>
      <c r="AL303" s="386"/>
      <c r="AM303" s="363">
        <f t="shared" si="151"/>
        <v>1</v>
      </c>
      <c r="AN303" s="578">
        <v>78.8</v>
      </c>
      <c r="AO303" s="120">
        <f t="shared" si="168"/>
        <v>0</v>
      </c>
      <c r="AP303" s="120">
        <f t="shared" si="156"/>
        <v>0</v>
      </c>
      <c r="AQ303" s="120">
        <f t="shared" si="157"/>
        <v>0</v>
      </c>
      <c r="AR303" s="120">
        <f t="shared" si="158"/>
        <v>0</v>
      </c>
      <c r="AS303" s="120">
        <f t="shared" si="159"/>
        <v>0</v>
      </c>
      <c r="AT303" s="120">
        <f t="shared" si="160"/>
        <v>0</v>
      </c>
      <c r="AU303" s="74" t="s">
        <v>717</v>
      </c>
      <c r="AV303" s="115"/>
      <c r="AW303" s="395"/>
      <c r="AX303" s="571">
        <v>0</v>
      </c>
      <c r="AY303" s="572">
        <v>0</v>
      </c>
      <c r="AZ303" s="572">
        <v>0</v>
      </c>
      <c r="BA303" s="572">
        <v>0</v>
      </c>
      <c r="BB303" s="573">
        <v>0</v>
      </c>
      <c r="BC303" s="395">
        <v>0</v>
      </c>
      <c r="BD303" s="115"/>
      <c r="BE303" s="115"/>
      <c r="BF303" s="115"/>
      <c r="BG303" s="115"/>
      <c r="BH303" s="115"/>
      <c r="BI303" s="115"/>
      <c r="BJ303" s="115"/>
      <c r="BK303" s="115"/>
      <c r="BQ303" s="74" t="str">
        <f t="shared" si="169"/>
        <v xml:space="preserve"> </v>
      </c>
      <c r="BR303" s="120" t="str">
        <f t="shared" si="170"/>
        <v xml:space="preserve"> </v>
      </c>
      <c r="BS303" s="120" t="str">
        <f t="shared" si="171"/>
        <v xml:space="preserve"> </v>
      </c>
      <c r="BU303" s="74" t="str">
        <f t="shared" si="172"/>
        <v xml:space="preserve"> </v>
      </c>
      <c r="BV303" s="120" t="str">
        <f t="shared" si="173"/>
        <v xml:space="preserve"> </v>
      </c>
      <c r="BW303" s="120" t="str">
        <f t="shared" si="174"/>
        <v xml:space="preserve">  </v>
      </c>
      <c r="BY303" s="74" t="str">
        <f t="shared" si="175"/>
        <v xml:space="preserve"> </v>
      </c>
      <c r="BZ303" s="120" t="str">
        <f t="shared" si="176"/>
        <v xml:space="preserve"> </v>
      </c>
      <c r="CA303" s="120" t="str">
        <f t="shared" si="177"/>
        <v xml:space="preserve"> </v>
      </c>
      <c r="CC303" s="115" t="str">
        <f t="shared" si="178"/>
        <v xml:space="preserve"> </v>
      </c>
      <c r="CD303" s="120" t="str">
        <f t="shared" si="179"/>
        <v xml:space="preserve"> </v>
      </c>
      <c r="CE303" s="417" t="str">
        <f t="shared" si="180"/>
        <v xml:space="preserve"> </v>
      </c>
      <c r="CF303" s="115"/>
      <c r="CG303" s="115" t="str">
        <f t="shared" si="181"/>
        <v xml:space="preserve"> </v>
      </c>
      <c r="CH303" s="120" t="str">
        <f t="shared" si="182"/>
        <v xml:space="preserve"> </v>
      </c>
      <c r="CI303" s="417" t="str">
        <f t="shared" si="183"/>
        <v xml:space="preserve"> </v>
      </c>
      <c r="CJ303" s="115"/>
      <c r="CK303" s="115" t="str">
        <f t="shared" si="184"/>
        <v xml:space="preserve"> </v>
      </c>
      <c r="CL303" s="120" t="str">
        <f t="shared" si="185"/>
        <v xml:space="preserve"> </v>
      </c>
      <c r="CM303" s="417" t="str">
        <f t="shared" si="188"/>
        <v xml:space="preserve"> </v>
      </c>
      <c r="IS303" s="103">
        <v>31</v>
      </c>
    </row>
    <row r="304" spans="2:253" s="74" customFormat="1" ht="17.100000000000001" hidden="1" customHeight="1" x14ac:dyDescent="0.25">
      <c r="B304" s="504">
        <f>IF('KB Duct Parts'!$BL$14=1,'KB Duct Elbows'!Q7,0)</f>
        <v>0</v>
      </c>
      <c r="C304" s="525">
        <v>12403.3</v>
      </c>
      <c r="D304" s="526">
        <f t="shared" si="154"/>
        <v>12403.3</v>
      </c>
      <c r="E304" s="504" t="s">
        <v>483</v>
      </c>
      <c r="F304" s="508" t="str">
        <f t="shared" si="161"/>
        <v xml:space="preserve"> </v>
      </c>
      <c r="G304" s="509" t="s">
        <v>668</v>
      </c>
      <c r="H304" s="504" t="s">
        <v>923</v>
      </c>
      <c r="I304" s="1035"/>
      <c r="J304" s="1036"/>
      <c r="K304" s="516" t="s">
        <v>881</v>
      </c>
      <c r="L304" s="521" t="s">
        <v>713</v>
      </c>
      <c r="M304" s="517" t="str">
        <f t="shared" si="186"/>
        <v>Y</v>
      </c>
      <c r="N304" s="514">
        <f t="shared" si="162"/>
        <v>52.7</v>
      </c>
      <c r="O304" s="518">
        <f t="shared" si="155"/>
        <v>0</v>
      </c>
      <c r="P304" s="680">
        <f>'KB Duct Parts'!$AE$3</f>
        <v>0</v>
      </c>
      <c r="Q304" s="681">
        <f t="shared" si="163"/>
        <v>0</v>
      </c>
      <c r="R304" s="682">
        <f t="shared" si="164"/>
        <v>0</v>
      </c>
      <c r="S304" s="716">
        <f t="shared" si="165"/>
        <v>0.35</v>
      </c>
      <c r="T304" s="679">
        <f t="shared" si="166"/>
        <v>0</v>
      </c>
      <c r="U304" s="679">
        <f t="shared" si="167"/>
        <v>0</v>
      </c>
      <c r="Y304" s="120"/>
      <c r="AE304" s="75"/>
      <c r="AF304" s="370" t="s">
        <v>713</v>
      </c>
      <c r="AG304" s="374" t="s">
        <v>7</v>
      </c>
      <c r="AH304" s="378"/>
      <c r="AI304" s="381"/>
      <c r="AJ304" s="386"/>
      <c r="AK304" s="391"/>
      <c r="AL304" s="386"/>
      <c r="AM304" s="363">
        <f t="shared" si="151"/>
        <v>1</v>
      </c>
      <c r="AN304" s="578">
        <v>52.7</v>
      </c>
      <c r="AO304" s="120">
        <f t="shared" si="168"/>
        <v>101.73473873873874</v>
      </c>
      <c r="AP304" s="120">
        <f t="shared" si="156"/>
        <v>0</v>
      </c>
      <c r="AQ304" s="120">
        <f t="shared" si="157"/>
        <v>0</v>
      </c>
      <c r="AR304" s="120">
        <f t="shared" si="158"/>
        <v>0</v>
      </c>
      <c r="AS304" s="120">
        <f t="shared" si="159"/>
        <v>0</v>
      </c>
      <c r="AT304" s="120">
        <f t="shared" si="160"/>
        <v>0</v>
      </c>
      <c r="AU304" s="74" t="s">
        <v>717</v>
      </c>
      <c r="AV304" s="115"/>
      <c r="AW304" s="395"/>
      <c r="AX304" s="571">
        <v>1.9304504504504505</v>
      </c>
      <c r="AY304" s="572">
        <v>0</v>
      </c>
      <c r="AZ304" s="572">
        <v>0</v>
      </c>
      <c r="BA304" s="572">
        <v>0</v>
      </c>
      <c r="BB304" s="573">
        <v>0</v>
      </c>
      <c r="BC304" s="395">
        <v>0</v>
      </c>
      <c r="BD304" s="115"/>
      <c r="BE304" s="115"/>
      <c r="BF304" s="115"/>
      <c r="BG304" s="115"/>
      <c r="BH304" s="115"/>
      <c r="BI304" s="115"/>
      <c r="BJ304" s="115"/>
      <c r="BK304" s="115"/>
      <c r="BQ304" s="74" t="str">
        <f t="shared" si="169"/>
        <v>12403.3-(11T)</v>
      </c>
      <c r="BR304" s="120" t="str">
        <f t="shared" si="170"/>
        <v>30 deg Tubed-El- 1.5D</v>
      </c>
      <c r="BS304" s="120">
        <f t="shared" si="171"/>
        <v>101.73473873873874</v>
      </c>
      <c r="BU304" s="74" t="str">
        <f t="shared" si="172"/>
        <v xml:space="preserve"> </v>
      </c>
      <c r="BV304" s="120" t="str">
        <f t="shared" si="173"/>
        <v xml:space="preserve"> </v>
      </c>
      <c r="BW304" s="120" t="str">
        <f t="shared" si="174"/>
        <v xml:space="preserve">  </v>
      </c>
      <c r="BY304" s="74" t="str">
        <f t="shared" si="175"/>
        <v xml:space="preserve"> </v>
      </c>
      <c r="BZ304" s="120" t="str">
        <f t="shared" si="176"/>
        <v xml:space="preserve"> </v>
      </c>
      <c r="CA304" s="120" t="str">
        <f t="shared" si="177"/>
        <v xml:space="preserve"> </v>
      </c>
      <c r="CC304" s="115" t="str">
        <f t="shared" si="178"/>
        <v xml:space="preserve"> </v>
      </c>
      <c r="CD304" s="120" t="str">
        <f t="shared" si="179"/>
        <v xml:space="preserve"> </v>
      </c>
      <c r="CE304" s="417" t="str">
        <f t="shared" si="180"/>
        <v xml:space="preserve"> </v>
      </c>
      <c r="CF304" s="115"/>
      <c r="CG304" s="115" t="str">
        <f t="shared" si="181"/>
        <v xml:space="preserve"> </v>
      </c>
      <c r="CH304" s="120" t="str">
        <f t="shared" si="182"/>
        <v xml:space="preserve"> </v>
      </c>
      <c r="CI304" s="417" t="str">
        <f t="shared" si="183"/>
        <v xml:space="preserve"> </v>
      </c>
      <c r="CJ304" s="115"/>
      <c r="CK304" s="115" t="str">
        <f t="shared" si="184"/>
        <v xml:space="preserve"> </v>
      </c>
      <c r="CL304" s="120" t="str">
        <f t="shared" si="185"/>
        <v xml:space="preserve"> </v>
      </c>
      <c r="CM304" s="417" t="str">
        <f t="shared" si="188"/>
        <v xml:space="preserve"> </v>
      </c>
      <c r="IS304" s="103">
        <v>34.5</v>
      </c>
    </row>
    <row r="305" spans="2:253" s="74" customFormat="1" ht="17.100000000000001" hidden="1" customHeight="1" x14ac:dyDescent="0.25">
      <c r="B305" s="504">
        <f>IF('KB Duct Parts'!$BL$14=1,'KB Duct Elbows'!Q8,0)</f>
        <v>0</v>
      </c>
      <c r="C305" s="525">
        <v>12404.3</v>
      </c>
      <c r="D305" s="526">
        <f t="shared" si="154"/>
        <v>12404.3</v>
      </c>
      <c r="E305" s="504" t="s">
        <v>861</v>
      </c>
      <c r="F305" s="508" t="str">
        <f t="shared" si="161"/>
        <v xml:space="preserve"> </v>
      </c>
      <c r="G305" s="509" t="s">
        <v>668</v>
      </c>
      <c r="H305" s="504" t="s">
        <v>923</v>
      </c>
      <c r="I305" s="1035"/>
      <c r="J305" s="1036"/>
      <c r="K305" s="516" t="s">
        <v>881</v>
      </c>
      <c r="L305" s="521" t="s">
        <v>713</v>
      </c>
      <c r="M305" s="517" t="str">
        <f t="shared" si="186"/>
        <v>Y</v>
      </c>
      <c r="N305" s="514">
        <f t="shared" si="162"/>
        <v>71</v>
      </c>
      <c r="O305" s="518">
        <f t="shared" si="155"/>
        <v>0</v>
      </c>
      <c r="P305" s="680">
        <f>'KB Duct Parts'!$AE$3</f>
        <v>0</v>
      </c>
      <c r="Q305" s="681">
        <f t="shared" si="163"/>
        <v>0</v>
      </c>
      <c r="R305" s="682">
        <f t="shared" si="164"/>
        <v>0</v>
      </c>
      <c r="S305" s="716">
        <f t="shared" si="165"/>
        <v>0.35</v>
      </c>
      <c r="T305" s="679">
        <f t="shared" si="166"/>
        <v>0</v>
      </c>
      <c r="U305" s="679">
        <f t="shared" si="167"/>
        <v>0</v>
      </c>
      <c r="Y305" s="120"/>
      <c r="AE305" s="75"/>
      <c r="AF305" s="370" t="s">
        <v>713</v>
      </c>
      <c r="AG305" s="374" t="s">
        <v>7</v>
      </c>
      <c r="AH305" s="378"/>
      <c r="AI305" s="381"/>
      <c r="AJ305" s="386"/>
      <c r="AK305" s="391"/>
      <c r="AL305" s="386"/>
      <c r="AM305" s="363">
        <f t="shared" si="151"/>
        <v>1</v>
      </c>
      <c r="AN305" s="578">
        <v>71</v>
      </c>
      <c r="AO305" s="120">
        <f t="shared" si="168"/>
        <v>136.65627996164912</v>
      </c>
      <c r="AP305" s="120">
        <f t="shared" si="156"/>
        <v>0</v>
      </c>
      <c r="AQ305" s="120">
        <f t="shared" si="157"/>
        <v>0</v>
      </c>
      <c r="AR305" s="120">
        <f t="shared" si="158"/>
        <v>0</v>
      </c>
      <c r="AS305" s="120">
        <f t="shared" si="159"/>
        <v>0</v>
      </c>
      <c r="AT305" s="120">
        <f t="shared" si="160"/>
        <v>0</v>
      </c>
      <c r="AU305" s="74" t="s">
        <v>717</v>
      </c>
      <c r="AV305" s="115"/>
      <c r="AW305" s="395"/>
      <c r="AX305" s="571">
        <v>1.9247363374880158</v>
      </c>
      <c r="AY305" s="572">
        <v>0</v>
      </c>
      <c r="AZ305" s="572">
        <v>0</v>
      </c>
      <c r="BA305" s="572">
        <v>0</v>
      </c>
      <c r="BB305" s="573">
        <v>0</v>
      </c>
      <c r="BC305" s="395">
        <v>0</v>
      </c>
      <c r="BD305" s="115"/>
      <c r="BE305" s="115"/>
      <c r="BF305" s="115"/>
      <c r="BG305" s="115"/>
      <c r="BH305" s="115"/>
      <c r="BI305" s="115"/>
      <c r="BJ305" s="115"/>
      <c r="BK305" s="115"/>
      <c r="BQ305" s="74" t="str">
        <f t="shared" si="169"/>
        <v>12404.3-(11T)</v>
      </c>
      <c r="BR305" s="120" t="str">
        <f t="shared" si="170"/>
        <v>30 deg Tubed-El- 1.5D</v>
      </c>
      <c r="BS305" s="120">
        <f t="shared" si="171"/>
        <v>136.65627996164912</v>
      </c>
      <c r="BU305" s="74" t="str">
        <f t="shared" si="172"/>
        <v xml:space="preserve"> </v>
      </c>
      <c r="BV305" s="120" t="str">
        <f t="shared" si="173"/>
        <v xml:space="preserve"> </v>
      </c>
      <c r="BW305" s="120" t="str">
        <f t="shared" si="174"/>
        <v xml:space="preserve">  </v>
      </c>
      <c r="BY305" s="74" t="str">
        <f t="shared" si="175"/>
        <v xml:space="preserve"> </v>
      </c>
      <c r="BZ305" s="120" t="str">
        <f t="shared" si="176"/>
        <v xml:space="preserve"> </v>
      </c>
      <c r="CA305" s="120" t="str">
        <f t="shared" si="177"/>
        <v xml:space="preserve"> </v>
      </c>
      <c r="CC305" s="115" t="str">
        <f t="shared" si="178"/>
        <v xml:space="preserve"> </v>
      </c>
      <c r="CD305" s="120" t="str">
        <f t="shared" si="179"/>
        <v xml:space="preserve"> </v>
      </c>
      <c r="CE305" s="417" t="str">
        <f t="shared" si="180"/>
        <v xml:space="preserve"> </v>
      </c>
      <c r="CF305" s="115"/>
      <c r="CG305" s="115" t="str">
        <f t="shared" si="181"/>
        <v xml:space="preserve"> </v>
      </c>
      <c r="CH305" s="120" t="str">
        <f t="shared" si="182"/>
        <v xml:space="preserve"> </v>
      </c>
      <c r="CI305" s="417" t="str">
        <f t="shared" si="183"/>
        <v xml:space="preserve"> </v>
      </c>
      <c r="CJ305" s="115"/>
      <c r="CK305" s="115" t="str">
        <f t="shared" si="184"/>
        <v xml:space="preserve"> </v>
      </c>
      <c r="CL305" s="120" t="str">
        <f t="shared" si="185"/>
        <v xml:space="preserve"> </v>
      </c>
      <c r="CM305" s="417" t="str">
        <f t="shared" si="188"/>
        <v xml:space="preserve"> </v>
      </c>
      <c r="IS305" s="103">
        <v>34.5</v>
      </c>
    </row>
    <row r="306" spans="2:253" s="74" customFormat="1" ht="17.100000000000001" hidden="1" customHeight="1" x14ac:dyDescent="0.25">
      <c r="B306" s="504">
        <f>IF('KB Duct Parts'!$BL$14=1,'KB Duct Elbows'!Q9,0)</f>
        <v>0</v>
      </c>
      <c r="C306" s="525">
        <v>12405.3</v>
      </c>
      <c r="D306" s="526">
        <f t="shared" si="154"/>
        <v>12405.3</v>
      </c>
      <c r="E306" s="504" t="s">
        <v>862</v>
      </c>
      <c r="F306" s="508" t="str">
        <f t="shared" si="161"/>
        <v xml:space="preserve"> </v>
      </c>
      <c r="G306" s="509" t="s">
        <v>668</v>
      </c>
      <c r="H306" s="504" t="s">
        <v>923</v>
      </c>
      <c r="I306" s="1035"/>
      <c r="J306" s="1036"/>
      <c r="K306" s="516" t="s">
        <v>881</v>
      </c>
      <c r="L306" s="521" t="s">
        <v>706</v>
      </c>
      <c r="M306" s="517" t="str">
        <f t="shared" si="186"/>
        <v>Y</v>
      </c>
      <c r="N306" s="514">
        <f t="shared" si="162"/>
        <v>111.6</v>
      </c>
      <c r="O306" s="518">
        <f t="shared" si="155"/>
        <v>0</v>
      </c>
      <c r="P306" s="680">
        <f>'KB Duct Parts'!$AE$3</f>
        <v>0</v>
      </c>
      <c r="Q306" s="681">
        <f t="shared" si="163"/>
        <v>0</v>
      </c>
      <c r="R306" s="682">
        <f t="shared" si="164"/>
        <v>0</v>
      </c>
      <c r="S306" s="716">
        <f t="shared" si="165"/>
        <v>0.35</v>
      </c>
      <c r="T306" s="679">
        <f t="shared" si="166"/>
        <v>0</v>
      </c>
      <c r="U306" s="679">
        <f t="shared" si="167"/>
        <v>0</v>
      </c>
      <c r="Y306" s="120"/>
      <c r="AE306" s="75"/>
      <c r="AF306" s="370" t="s">
        <v>706</v>
      </c>
      <c r="AG306" s="374" t="s">
        <v>7</v>
      </c>
      <c r="AH306" s="378"/>
      <c r="AI306" s="381"/>
      <c r="AJ306" s="386"/>
      <c r="AK306" s="391"/>
      <c r="AL306" s="386"/>
      <c r="AM306" s="363">
        <f t="shared" si="151"/>
        <v>1</v>
      </c>
      <c r="AN306" s="578">
        <v>111.6</v>
      </c>
      <c r="AO306" s="120">
        <f t="shared" si="168"/>
        <v>197.29752624372432</v>
      </c>
      <c r="AP306" s="120">
        <f t="shared" si="156"/>
        <v>0</v>
      </c>
      <c r="AQ306" s="120">
        <f t="shared" si="157"/>
        <v>0</v>
      </c>
      <c r="AR306" s="120">
        <f t="shared" si="158"/>
        <v>0</v>
      </c>
      <c r="AS306" s="120">
        <f t="shared" si="159"/>
        <v>0</v>
      </c>
      <c r="AT306" s="120">
        <f t="shared" si="160"/>
        <v>0</v>
      </c>
      <c r="AU306" s="74" t="s">
        <v>717</v>
      </c>
      <c r="AV306" s="115"/>
      <c r="AW306" s="395"/>
      <c r="AX306" s="571">
        <v>1.7678989806785335</v>
      </c>
      <c r="AY306" s="572">
        <v>0</v>
      </c>
      <c r="AZ306" s="572">
        <v>0</v>
      </c>
      <c r="BA306" s="572">
        <v>0</v>
      </c>
      <c r="BB306" s="573">
        <v>0</v>
      </c>
      <c r="BC306" s="395">
        <v>0</v>
      </c>
      <c r="BD306" s="115"/>
      <c r="BE306" s="115"/>
      <c r="BF306" s="115"/>
      <c r="BG306" s="115"/>
      <c r="BH306" s="115"/>
      <c r="BI306" s="115"/>
      <c r="BJ306" s="115"/>
      <c r="BK306" s="115"/>
      <c r="BQ306" s="74" t="str">
        <f t="shared" si="169"/>
        <v>12405.3-(11T)</v>
      </c>
      <c r="BR306" s="120" t="str">
        <f t="shared" si="170"/>
        <v>30 deg Tubed-El- 1.5D</v>
      </c>
      <c r="BS306" s="120">
        <f t="shared" si="171"/>
        <v>197.29752624372432</v>
      </c>
      <c r="BU306" s="74" t="str">
        <f t="shared" si="172"/>
        <v xml:space="preserve"> </v>
      </c>
      <c r="BV306" s="120" t="str">
        <f t="shared" si="173"/>
        <v xml:space="preserve"> </v>
      </c>
      <c r="BW306" s="120" t="str">
        <f t="shared" si="174"/>
        <v xml:space="preserve">  </v>
      </c>
      <c r="BY306" s="74" t="str">
        <f t="shared" si="175"/>
        <v xml:space="preserve"> </v>
      </c>
      <c r="BZ306" s="120" t="str">
        <f t="shared" si="176"/>
        <v xml:space="preserve"> </v>
      </c>
      <c r="CA306" s="120" t="str">
        <f t="shared" si="177"/>
        <v xml:space="preserve"> </v>
      </c>
      <c r="CC306" s="115" t="str">
        <f t="shared" si="178"/>
        <v xml:space="preserve"> </v>
      </c>
      <c r="CD306" s="120" t="str">
        <f t="shared" si="179"/>
        <v xml:space="preserve"> </v>
      </c>
      <c r="CE306" s="417" t="str">
        <f t="shared" si="180"/>
        <v xml:space="preserve"> </v>
      </c>
      <c r="CF306" s="115"/>
      <c r="CG306" s="115" t="str">
        <f t="shared" si="181"/>
        <v xml:space="preserve"> </v>
      </c>
      <c r="CH306" s="120" t="str">
        <f t="shared" si="182"/>
        <v xml:space="preserve"> </v>
      </c>
      <c r="CI306" s="417" t="str">
        <f t="shared" si="183"/>
        <v xml:space="preserve"> </v>
      </c>
      <c r="CJ306" s="115"/>
      <c r="CK306" s="115" t="str">
        <f t="shared" si="184"/>
        <v xml:space="preserve"> </v>
      </c>
      <c r="CL306" s="120" t="str">
        <f t="shared" si="185"/>
        <v xml:space="preserve"> </v>
      </c>
      <c r="CM306" s="417" t="str">
        <f t="shared" si="188"/>
        <v xml:space="preserve"> </v>
      </c>
      <c r="IS306" s="103">
        <v>34.5</v>
      </c>
    </row>
    <row r="307" spans="2:253" s="74" customFormat="1" ht="17.100000000000001" hidden="1" customHeight="1" x14ac:dyDescent="0.25">
      <c r="B307" s="504">
        <f>IF('KB Duct Parts'!$BL$14=1,'KB Duct Elbows'!Q10,0)</f>
        <v>0</v>
      </c>
      <c r="C307" s="525">
        <v>12406.3</v>
      </c>
      <c r="D307" s="526">
        <f t="shared" si="154"/>
        <v>12406.3</v>
      </c>
      <c r="E307" s="504" t="s">
        <v>863</v>
      </c>
      <c r="F307" s="508" t="str">
        <f t="shared" si="161"/>
        <v xml:space="preserve"> </v>
      </c>
      <c r="G307" s="509" t="s">
        <v>668</v>
      </c>
      <c r="H307" s="504" t="s">
        <v>923</v>
      </c>
      <c r="I307" s="1035"/>
      <c r="J307" s="1036"/>
      <c r="K307" s="516" t="s">
        <v>881</v>
      </c>
      <c r="L307" s="521" t="s">
        <v>706</v>
      </c>
      <c r="M307" s="517" t="str">
        <f t="shared" si="186"/>
        <v>Y</v>
      </c>
      <c r="N307" s="514">
        <f t="shared" si="162"/>
        <v>144.4</v>
      </c>
      <c r="O307" s="518">
        <f t="shared" si="155"/>
        <v>0</v>
      </c>
      <c r="P307" s="680">
        <f>'KB Duct Parts'!$AE$3</f>
        <v>0</v>
      </c>
      <c r="Q307" s="681">
        <f t="shared" si="163"/>
        <v>0</v>
      </c>
      <c r="R307" s="682">
        <f t="shared" si="164"/>
        <v>0</v>
      </c>
      <c r="S307" s="716">
        <f t="shared" si="165"/>
        <v>0.35</v>
      </c>
      <c r="T307" s="679">
        <f t="shared" si="166"/>
        <v>0</v>
      </c>
      <c r="U307" s="679">
        <f t="shared" si="167"/>
        <v>0</v>
      </c>
      <c r="Y307" s="120"/>
      <c r="AE307" s="75"/>
      <c r="AF307" s="370" t="s">
        <v>706</v>
      </c>
      <c r="AG307" s="374" t="s">
        <v>7</v>
      </c>
      <c r="AH307" s="378"/>
      <c r="AI307" s="381"/>
      <c r="AJ307" s="386"/>
      <c r="AK307" s="391"/>
      <c r="AL307" s="386"/>
      <c r="AM307" s="363">
        <f t="shared" si="151"/>
        <v>1</v>
      </c>
      <c r="AN307" s="578">
        <v>144.4</v>
      </c>
      <c r="AO307" s="120">
        <f t="shared" si="168"/>
        <v>246.80199576370916</v>
      </c>
      <c r="AP307" s="120">
        <f t="shared" si="156"/>
        <v>0</v>
      </c>
      <c r="AQ307" s="120">
        <f t="shared" si="157"/>
        <v>0</v>
      </c>
      <c r="AR307" s="120">
        <f t="shared" si="158"/>
        <v>0</v>
      </c>
      <c r="AS307" s="120">
        <f t="shared" si="159"/>
        <v>0</v>
      </c>
      <c r="AT307" s="120">
        <f t="shared" si="160"/>
        <v>0</v>
      </c>
      <c r="AU307" s="74" t="s">
        <v>717</v>
      </c>
      <c r="AV307" s="115"/>
      <c r="AW307" s="395"/>
      <c r="AX307" s="571">
        <v>1.7091550953165453</v>
      </c>
      <c r="AY307" s="572">
        <v>0</v>
      </c>
      <c r="AZ307" s="572">
        <v>0</v>
      </c>
      <c r="BA307" s="572">
        <v>0</v>
      </c>
      <c r="BB307" s="573">
        <v>0</v>
      </c>
      <c r="BC307" s="395">
        <v>0</v>
      </c>
      <c r="BD307" s="115"/>
      <c r="BE307" s="115"/>
      <c r="BF307" s="115"/>
      <c r="BG307" s="115"/>
      <c r="BH307" s="115"/>
      <c r="BI307" s="115"/>
      <c r="BJ307" s="115"/>
      <c r="BK307" s="115"/>
      <c r="BQ307" s="74" t="str">
        <f t="shared" si="169"/>
        <v>12406.3-(11T)</v>
      </c>
      <c r="BR307" s="120" t="str">
        <f t="shared" si="170"/>
        <v>30 deg Tubed-El- 1.5D</v>
      </c>
      <c r="BS307" s="120">
        <f t="shared" si="171"/>
        <v>246.80199576370916</v>
      </c>
      <c r="BU307" s="74" t="str">
        <f t="shared" si="172"/>
        <v xml:space="preserve"> </v>
      </c>
      <c r="BV307" s="120" t="str">
        <f t="shared" si="173"/>
        <v xml:space="preserve"> </v>
      </c>
      <c r="BW307" s="120" t="str">
        <f t="shared" si="174"/>
        <v xml:space="preserve">  </v>
      </c>
      <c r="BY307" s="74" t="str">
        <f t="shared" si="175"/>
        <v xml:space="preserve"> </v>
      </c>
      <c r="BZ307" s="120" t="str">
        <f t="shared" si="176"/>
        <v xml:space="preserve"> </v>
      </c>
      <c r="CA307" s="120" t="str">
        <f t="shared" si="177"/>
        <v xml:space="preserve"> </v>
      </c>
      <c r="CC307" s="115" t="str">
        <f t="shared" si="178"/>
        <v xml:space="preserve"> </v>
      </c>
      <c r="CD307" s="120" t="str">
        <f t="shared" si="179"/>
        <v xml:space="preserve"> </v>
      </c>
      <c r="CE307" s="417" t="str">
        <f t="shared" si="180"/>
        <v xml:space="preserve"> </v>
      </c>
      <c r="CF307" s="115"/>
      <c r="CG307" s="115" t="str">
        <f t="shared" si="181"/>
        <v xml:space="preserve"> </v>
      </c>
      <c r="CH307" s="120" t="str">
        <f t="shared" si="182"/>
        <v xml:space="preserve"> </v>
      </c>
      <c r="CI307" s="417" t="str">
        <f t="shared" si="183"/>
        <v xml:space="preserve"> </v>
      </c>
      <c r="CJ307" s="115"/>
      <c r="CK307" s="115" t="str">
        <f t="shared" si="184"/>
        <v xml:space="preserve"> </v>
      </c>
      <c r="CL307" s="120" t="str">
        <f t="shared" si="185"/>
        <v xml:space="preserve"> </v>
      </c>
      <c r="CM307" s="417" t="str">
        <f t="shared" si="188"/>
        <v xml:space="preserve"> </v>
      </c>
      <c r="IS307" s="103">
        <v>34.5</v>
      </c>
    </row>
    <row r="308" spans="2:253" s="74" customFormat="1" ht="17.100000000000001" hidden="1" customHeight="1" x14ac:dyDescent="0.25">
      <c r="B308" s="504">
        <f>IF('KB Duct Parts'!$BL$14=1,'KB Duct Elbows'!Q12,0)</f>
        <v>0</v>
      </c>
      <c r="C308" s="525">
        <v>12408.3</v>
      </c>
      <c r="D308" s="526">
        <f t="shared" si="154"/>
        <v>12408.3</v>
      </c>
      <c r="E308" s="504" t="s">
        <v>865</v>
      </c>
      <c r="F308" s="508" t="str">
        <f t="shared" si="161"/>
        <v xml:space="preserve"> </v>
      </c>
      <c r="G308" s="509" t="s">
        <v>668</v>
      </c>
      <c r="H308" s="504" t="s">
        <v>923</v>
      </c>
      <c r="I308" s="1035"/>
      <c r="J308" s="1036"/>
      <c r="K308" s="516" t="s">
        <v>881</v>
      </c>
      <c r="L308" s="521" t="s">
        <v>706</v>
      </c>
      <c r="M308" s="517" t="str">
        <f t="shared" si="186"/>
        <v>Y</v>
      </c>
      <c r="N308" s="514">
        <f t="shared" si="162"/>
        <v>247.4</v>
      </c>
      <c r="O308" s="518">
        <f t="shared" si="155"/>
        <v>0</v>
      </c>
      <c r="P308" s="680">
        <f>'KB Duct Parts'!$AE$3</f>
        <v>0</v>
      </c>
      <c r="Q308" s="681">
        <f t="shared" si="163"/>
        <v>0</v>
      </c>
      <c r="R308" s="682">
        <f t="shared" si="164"/>
        <v>0</v>
      </c>
      <c r="S308" s="716">
        <f t="shared" si="165"/>
        <v>0.35</v>
      </c>
      <c r="T308" s="679">
        <f t="shared" si="166"/>
        <v>0</v>
      </c>
      <c r="U308" s="679">
        <f t="shared" si="167"/>
        <v>0</v>
      </c>
      <c r="Y308" s="120"/>
      <c r="AE308" s="75"/>
      <c r="AF308" s="370" t="s">
        <v>706</v>
      </c>
      <c r="AG308" s="374" t="s">
        <v>7</v>
      </c>
      <c r="AH308" s="378"/>
      <c r="AI308" s="381"/>
      <c r="AJ308" s="386"/>
      <c r="AK308" s="391"/>
      <c r="AL308" s="386"/>
      <c r="AM308" s="363">
        <f t="shared" si="151"/>
        <v>1</v>
      </c>
      <c r="AN308" s="578">
        <v>247.4</v>
      </c>
      <c r="AO308" s="120">
        <f t="shared" si="168"/>
        <v>401.46493726379441</v>
      </c>
      <c r="AP308" s="120">
        <f t="shared" si="156"/>
        <v>0</v>
      </c>
      <c r="AQ308" s="120">
        <f t="shared" si="157"/>
        <v>0</v>
      </c>
      <c r="AR308" s="120">
        <f t="shared" si="158"/>
        <v>0</v>
      </c>
      <c r="AS308" s="120">
        <f t="shared" si="159"/>
        <v>0</v>
      </c>
      <c r="AT308" s="120">
        <f t="shared" si="160"/>
        <v>0</v>
      </c>
      <c r="AU308" s="74" t="s">
        <v>717</v>
      </c>
      <c r="AV308" s="115"/>
      <c r="AW308" s="395"/>
      <c r="AX308" s="571">
        <v>1.6227362055933485</v>
      </c>
      <c r="AY308" s="572">
        <v>0</v>
      </c>
      <c r="AZ308" s="572">
        <v>0</v>
      </c>
      <c r="BA308" s="572">
        <v>0</v>
      </c>
      <c r="BB308" s="573">
        <v>0</v>
      </c>
      <c r="BC308" s="395">
        <v>0</v>
      </c>
      <c r="BD308" s="115"/>
      <c r="BE308" s="115"/>
      <c r="BF308" s="115"/>
      <c r="BG308" s="115"/>
      <c r="BH308" s="115"/>
      <c r="BI308" s="115"/>
      <c r="BJ308" s="115"/>
      <c r="BK308" s="115"/>
      <c r="BQ308" s="74" t="str">
        <f t="shared" si="169"/>
        <v>12408.3-(11T)</v>
      </c>
      <c r="BR308" s="120" t="str">
        <f t="shared" si="170"/>
        <v>30 deg Tubed-El- 1.5D</v>
      </c>
      <c r="BS308" s="120">
        <f t="shared" si="171"/>
        <v>401.46493726379441</v>
      </c>
      <c r="BU308" s="74" t="str">
        <f t="shared" si="172"/>
        <v xml:space="preserve"> </v>
      </c>
      <c r="BV308" s="120" t="str">
        <f t="shared" si="173"/>
        <v xml:space="preserve"> </v>
      </c>
      <c r="BW308" s="120" t="str">
        <f t="shared" si="174"/>
        <v xml:space="preserve">  </v>
      </c>
      <c r="BY308" s="74" t="str">
        <f t="shared" si="175"/>
        <v xml:space="preserve"> </v>
      </c>
      <c r="BZ308" s="120" t="str">
        <f t="shared" si="176"/>
        <v xml:space="preserve"> </v>
      </c>
      <c r="CA308" s="120" t="str">
        <f t="shared" si="177"/>
        <v xml:space="preserve"> </v>
      </c>
      <c r="CC308" s="115" t="str">
        <f t="shared" si="178"/>
        <v xml:space="preserve"> </v>
      </c>
      <c r="CD308" s="120" t="str">
        <f t="shared" si="179"/>
        <v xml:space="preserve"> </v>
      </c>
      <c r="CE308" s="417" t="str">
        <f t="shared" si="180"/>
        <v xml:space="preserve"> </v>
      </c>
      <c r="CF308" s="115"/>
      <c r="CG308" s="115" t="str">
        <f t="shared" si="181"/>
        <v xml:space="preserve"> </v>
      </c>
      <c r="CH308" s="120" t="str">
        <f t="shared" si="182"/>
        <v xml:space="preserve"> </v>
      </c>
      <c r="CI308" s="417" t="str">
        <f t="shared" si="183"/>
        <v xml:space="preserve"> </v>
      </c>
      <c r="CJ308" s="115"/>
      <c r="CK308" s="115" t="str">
        <f t="shared" si="184"/>
        <v xml:space="preserve"> </v>
      </c>
      <c r="CL308" s="120" t="str">
        <f t="shared" si="185"/>
        <v xml:space="preserve"> </v>
      </c>
      <c r="CM308" s="417" t="str">
        <f t="shared" si="188"/>
        <v xml:space="preserve"> </v>
      </c>
      <c r="IS308" s="103">
        <v>34.5</v>
      </c>
    </row>
    <row r="309" spans="2:253" s="74" customFormat="1" ht="17.100000000000001" hidden="1" customHeight="1" x14ac:dyDescent="0.25">
      <c r="B309" s="504">
        <f>IF('KB Duct Parts'!$BL$14=1,'KB Duct Elbows'!AX11,0)</f>
        <v>0</v>
      </c>
      <c r="C309" s="525">
        <v>12007.3</v>
      </c>
      <c r="D309" s="526">
        <f t="shared" si="154"/>
        <v>12007.3</v>
      </c>
      <c r="E309" s="504" t="s">
        <v>864</v>
      </c>
      <c r="F309" s="508" t="str">
        <f t="shared" si="161"/>
        <v xml:space="preserve"> </v>
      </c>
      <c r="G309" s="509" t="s">
        <v>782</v>
      </c>
      <c r="H309" s="504" t="s">
        <v>923</v>
      </c>
      <c r="I309" s="1035" t="str">
        <f t="shared" ref="I309:I314" si="189">IF(L309&gt;16,"Gore Locked Segment",IF(L309=16,"Overlapped/Swedged Segments",IF(L309&lt;16,"Welded Segments")))</f>
        <v>Gore Locked Segment</v>
      </c>
      <c r="J309" s="1036"/>
      <c r="K309" s="516" t="s">
        <v>881</v>
      </c>
      <c r="L309" s="521">
        <v>20</v>
      </c>
      <c r="M309" s="517" t="str">
        <f t="shared" si="186"/>
        <v>Y</v>
      </c>
      <c r="N309" s="514">
        <f t="shared" si="162"/>
        <v>73.400000000000006</v>
      </c>
      <c r="O309" s="518">
        <f t="shared" si="155"/>
        <v>0</v>
      </c>
      <c r="P309" s="680">
        <f>'KB Duct Parts'!$AE$3</f>
        <v>0</v>
      </c>
      <c r="Q309" s="681">
        <f t="shared" si="163"/>
        <v>0</v>
      </c>
      <c r="R309" s="682">
        <f t="shared" si="164"/>
        <v>0</v>
      </c>
      <c r="S309" s="716">
        <f t="shared" si="165"/>
        <v>0.35</v>
      </c>
      <c r="T309" s="679">
        <f t="shared" si="166"/>
        <v>0</v>
      </c>
      <c r="U309" s="679">
        <f t="shared" si="167"/>
        <v>0</v>
      </c>
      <c r="Y309" s="120"/>
      <c r="AE309" s="75"/>
      <c r="AF309" s="370">
        <v>20</v>
      </c>
      <c r="AG309" s="374">
        <v>18</v>
      </c>
      <c r="AH309" s="378">
        <v>16</v>
      </c>
      <c r="AI309" s="381">
        <v>14</v>
      </c>
      <c r="AJ309" s="386">
        <v>12</v>
      </c>
      <c r="AK309" s="391">
        <v>10</v>
      </c>
      <c r="AL309" s="386"/>
      <c r="AM309" s="363">
        <f t="shared" si="151"/>
        <v>1</v>
      </c>
      <c r="AN309" s="578">
        <v>73.400000000000006</v>
      </c>
      <c r="AO309" s="120">
        <f t="shared" si="168"/>
        <v>86.612000000000009</v>
      </c>
      <c r="AP309" s="120">
        <f t="shared" si="156"/>
        <v>99.090000000000018</v>
      </c>
      <c r="AQ309" s="120">
        <f t="shared" si="157"/>
        <v>143.13</v>
      </c>
      <c r="AR309" s="120">
        <f t="shared" si="158"/>
        <v>161.48000000000002</v>
      </c>
      <c r="AS309" s="120">
        <f t="shared" si="159"/>
        <v>183.5</v>
      </c>
      <c r="AT309" s="120">
        <f t="shared" si="160"/>
        <v>0</v>
      </c>
      <c r="AU309" s="74" t="s">
        <v>717</v>
      </c>
      <c r="AV309" s="115"/>
      <c r="AW309" s="395"/>
      <c r="AX309" s="571">
        <v>1.18</v>
      </c>
      <c r="AY309" s="572">
        <v>1.35</v>
      </c>
      <c r="AZ309" s="572">
        <v>1.95</v>
      </c>
      <c r="BA309" s="572">
        <v>2.2000000000000002</v>
      </c>
      <c r="BB309" s="573">
        <v>2.5</v>
      </c>
      <c r="BC309" s="395">
        <v>0</v>
      </c>
      <c r="BD309" s="115"/>
      <c r="BE309" s="115"/>
      <c r="BF309" s="115"/>
      <c r="BG309" s="115"/>
      <c r="BH309" s="115"/>
      <c r="BI309" s="115"/>
      <c r="BJ309" s="115"/>
      <c r="BK309" s="115"/>
      <c r="BQ309" s="74" t="str">
        <f t="shared" si="169"/>
        <v>12007.3-(18)</v>
      </c>
      <c r="BR309" s="120" t="str">
        <f t="shared" si="170"/>
        <v>30 deg El- 1.5D Gored/Segmented</v>
      </c>
      <c r="BS309" s="120">
        <f t="shared" si="171"/>
        <v>86.612000000000009</v>
      </c>
      <c r="BU309" s="74" t="str">
        <f t="shared" si="172"/>
        <v>12007.3-(16)</v>
      </c>
      <c r="BV309" s="120" t="str">
        <f t="shared" si="173"/>
        <v>30 deg El- 1.5D Gored/Segmented</v>
      </c>
      <c r="BW309" s="120">
        <f t="shared" si="174"/>
        <v>99.090000000000018</v>
      </c>
      <c r="BY309" s="74" t="str">
        <f t="shared" si="175"/>
        <v>12007.3-(14)</v>
      </c>
      <c r="BZ309" s="120" t="str">
        <f t="shared" si="176"/>
        <v>30 deg El- 1.5D Gored/Segmented</v>
      </c>
      <c r="CA309" s="120">
        <f t="shared" si="177"/>
        <v>143.13</v>
      </c>
      <c r="CC309" s="115" t="str">
        <f t="shared" si="178"/>
        <v>12007.3-(12)</v>
      </c>
      <c r="CD309" s="120" t="str">
        <f t="shared" si="179"/>
        <v>30 deg El- 1.5D Gored/Segmented</v>
      </c>
      <c r="CE309" s="417">
        <f t="shared" si="180"/>
        <v>161.48000000000002</v>
      </c>
      <c r="CF309" s="115"/>
      <c r="CG309" s="115" t="str">
        <f t="shared" si="181"/>
        <v>12007.3-(10)</v>
      </c>
      <c r="CH309" s="120" t="str">
        <f t="shared" si="182"/>
        <v>30 deg El- 1.5D Gored/Segmented</v>
      </c>
      <c r="CI309" s="417">
        <f t="shared" si="183"/>
        <v>183.5</v>
      </c>
      <c r="CJ309" s="115"/>
      <c r="CK309" s="115" t="str">
        <f t="shared" si="184"/>
        <v xml:space="preserve"> </v>
      </c>
      <c r="CL309" s="120" t="str">
        <f t="shared" si="185"/>
        <v xml:space="preserve"> </v>
      </c>
      <c r="CM309" s="417" t="str">
        <f t="shared" si="188"/>
        <v xml:space="preserve"> </v>
      </c>
      <c r="IS309" s="103">
        <v>43.2</v>
      </c>
    </row>
    <row r="310" spans="2:253" s="74" customFormat="1" ht="17.100000000000001" hidden="1" customHeight="1" x14ac:dyDescent="0.25">
      <c r="B310" s="504">
        <f>IF('KB Duct Parts'!$BL$14=1,'KB Duct Elbows'!AX12,0)</f>
        <v>0</v>
      </c>
      <c r="C310" s="525">
        <v>12008.3</v>
      </c>
      <c r="D310" s="526">
        <f t="shared" si="154"/>
        <v>12008.3</v>
      </c>
      <c r="E310" s="504" t="s">
        <v>865</v>
      </c>
      <c r="F310" s="508" t="str">
        <f t="shared" si="161"/>
        <v xml:space="preserve"> </v>
      </c>
      <c r="G310" s="509" t="s">
        <v>782</v>
      </c>
      <c r="H310" s="504" t="s">
        <v>923</v>
      </c>
      <c r="I310" s="1035" t="str">
        <f t="shared" si="189"/>
        <v>Gore Locked Segment</v>
      </c>
      <c r="J310" s="1036"/>
      <c r="K310" s="516" t="s">
        <v>881</v>
      </c>
      <c r="L310" s="521">
        <v>20</v>
      </c>
      <c r="M310" s="517" t="str">
        <f t="shared" si="186"/>
        <v>Y</v>
      </c>
      <c r="N310" s="514">
        <f t="shared" si="162"/>
        <v>74.7</v>
      </c>
      <c r="O310" s="518">
        <f t="shared" si="155"/>
        <v>0</v>
      </c>
      <c r="P310" s="680">
        <f>'KB Duct Parts'!$AE$3</f>
        <v>0</v>
      </c>
      <c r="Q310" s="681">
        <f t="shared" si="163"/>
        <v>0</v>
      </c>
      <c r="R310" s="682">
        <f t="shared" si="164"/>
        <v>0</v>
      </c>
      <c r="S310" s="716">
        <f t="shared" si="165"/>
        <v>0.35</v>
      </c>
      <c r="T310" s="679">
        <f t="shared" si="166"/>
        <v>0</v>
      </c>
      <c r="U310" s="679">
        <f t="shared" si="167"/>
        <v>0</v>
      </c>
      <c r="Y310" s="120"/>
      <c r="AE310" s="75"/>
      <c r="AF310" s="370">
        <v>20</v>
      </c>
      <c r="AG310" s="374">
        <v>18</v>
      </c>
      <c r="AH310" s="378">
        <v>16</v>
      </c>
      <c r="AI310" s="381">
        <v>14</v>
      </c>
      <c r="AJ310" s="386">
        <v>12</v>
      </c>
      <c r="AK310" s="391">
        <v>10</v>
      </c>
      <c r="AL310" s="386"/>
      <c r="AM310" s="363">
        <f t="shared" si="151"/>
        <v>1</v>
      </c>
      <c r="AN310" s="578">
        <v>74.7</v>
      </c>
      <c r="AO310" s="120">
        <f t="shared" si="168"/>
        <v>88.146000000000001</v>
      </c>
      <c r="AP310" s="120">
        <f t="shared" si="156"/>
        <v>100.84500000000001</v>
      </c>
      <c r="AQ310" s="120">
        <f t="shared" si="157"/>
        <v>145.66499999999999</v>
      </c>
      <c r="AR310" s="120">
        <f t="shared" si="158"/>
        <v>164.34000000000003</v>
      </c>
      <c r="AS310" s="120">
        <f t="shared" si="159"/>
        <v>186.75</v>
      </c>
      <c r="AT310" s="120">
        <f t="shared" si="160"/>
        <v>0</v>
      </c>
      <c r="AU310" s="74" t="s">
        <v>717</v>
      </c>
      <c r="AV310" s="115"/>
      <c r="AW310" s="395"/>
      <c r="AX310" s="571">
        <v>1.18</v>
      </c>
      <c r="AY310" s="572">
        <v>1.35</v>
      </c>
      <c r="AZ310" s="572">
        <v>1.95</v>
      </c>
      <c r="BA310" s="572">
        <v>2.2000000000000002</v>
      </c>
      <c r="BB310" s="573">
        <v>2.5</v>
      </c>
      <c r="BC310" s="395">
        <v>0</v>
      </c>
      <c r="BD310" s="115"/>
      <c r="BE310" s="115"/>
      <c r="BF310" s="115"/>
      <c r="BG310" s="115"/>
      <c r="BH310" s="115"/>
      <c r="BI310" s="115"/>
      <c r="BJ310" s="115"/>
      <c r="BK310" s="115"/>
      <c r="BQ310" s="74" t="str">
        <f t="shared" si="169"/>
        <v>12008.3-(18)</v>
      </c>
      <c r="BR310" s="120" t="str">
        <f t="shared" si="170"/>
        <v>30 deg El- 1.5D Gored/Segmented</v>
      </c>
      <c r="BS310" s="120">
        <f t="shared" si="171"/>
        <v>88.146000000000001</v>
      </c>
      <c r="BU310" s="74" t="str">
        <f t="shared" si="172"/>
        <v>12008.3-(16)</v>
      </c>
      <c r="BV310" s="120" t="str">
        <f t="shared" si="173"/>
        <v>30 deg El- 1.5D Gored/Segmented</v>
      </c>
      <c r="BW310" s="120">
        <f t="shared" si="174"/>
        <v>100.84500000000001</v>
      </c>
      <c r="BY310" s="74" t="str">
        <f t="shared" si="175"/>
        <v>12008.3-(14)</v>
      </c>
      <c r="BZ310" s="120" t="str">
        <f t="shared" si="176"/>
        <v>30 deg El- 1.5D Gored/Segmented</v>
      </c>
      <c r="CA310" s="120">
        <f t="shared" si="177"/>
        <v>145.66499999999999</v>
      </c>
      <c r="CC310" s="115" t="str">
        <f t="shared" si="178"/>
        <v>12008.3-(12)</v>
      </c>
      <c r="CD310" s="120" t="str">
        <f t="shared" si="179"/>
        <v>30 deg El- 1.5D Gored/Segmented</v>
      </c>
      <c r="CE310" s="417">
        <f t="shared" si="180"/>
        <v>164.34000000000003</v>
      </c>
      <c r="CF310" s="115"/>
      <c r="CG310" s="115" t="str">
        <f t="shared" si="181"/>
        <v>12008.3-(10)</v>
      </c>
      <c r="CH310" s="120" t="str">
        <f t="shared" si="182"/>
        <v>30 deg El- 1.5D Gored/Segmented</v>
      </c>
      <c r="CI310" s="417">
        <f t="shared" si="183"/>
        <v>186.75</v>
      </c>
      <c r="CJ310" s="115"/>
      <c r="CK310" s="115" t="str">
        <f t="shared" si="184"/>
        <v xml:space="preserve"> </v>
      </c>
      <c r="CL310" s="120" t="str">
        <f t="shared" si="185"/>
        <v xml:space="preserve"> </v>
      </c>
      <c r="CM310" s="417" t="str">
        <f t="shared" si="188"/>
        <v xml:space="preserve"> </v>
      </c>
      <c r="IS310" s="103">
        <v>43.8</v>
      </c>
    </row>
    <row r="311" spans="2:253" s="74" customFormat="1" ht="17.100000000000001" hidden="1" customHeight="1" x14ac:dyDescent="0.25">
      <c r="B311" s="504">
        <f>IF('KB Duct Parts'!$BL$14=1,'KB Duct Elbows'!AX13,0)</f>
        <v>0</v>
      </c>
      <c r="C311" s="525">
        <v>12009.3</v>
      </c>
      <c r="D311" s="526">
        <f t="shared" si="154"/>
        <v>12009.3</v>
      </c>
      <c r="E311" s="504" t="s">
        <v>866</v>
      </c>
      <c r="F311" s="508" t="str">
        <f t="shared" si="161"/>
        <v xml:space="preserve"> </v>
      </c>
      <c r="G311" s="509" t="s">
        <v>782</v>
      </c>
      <c r="H311" s="504" t="s">
        <v>923</v>
      </c>
      <c r="I311" s="1035" t="str">
        <f t="shared" si="189"/>
        <v>Gore Locked Segment</v>
      </c>
      <c r="J311" s="1036"/>
      <c r="K311" s="516" t="s">
        <v>881</v>
      </c>
      <c r="L311" s="521">
        <v>20</v>
      </c>
      <c r="M311" s="517" t="str">
        <f t="shared" si="186"/>
        <v>Y</v>
      </c>
      <c r="N311" s="514">
        <f t="shared" si="162"/>
        <v>76.8</v>
      </c>
      <c r="O311" s="518">
        <f t="shared" si="155"/>
        <v>0</v>
      </c>
      <c r="P311" s="680">
        <f>'KB Duct Parts'!$AE$3</f>
        <v>0</v>
      </c>
      <c r="Q311" s="681">
        <f t="shared" si="163"/>
        <v>0</v>
      </c>
      <c r="R311" s="682">
        <f t="shared" si="164"/>
        <v>0</v>
      </c>
      <c r="S311" s="716">
        <f t="shared" si="165"/>
        <v>0.35</v>
      </c>
      <c r="T311" s="679">
        <f t="shared" si="166"/>
        <v>0</v>
      </c>
      <c r="U311" s="679">
        <f t="shared" si="167"/>
        <v>0</v>
      </c>
      <c r="Y311" s="120"/>
      <c r="AE311" s="76"/>
      <c r="AF311" s="370">
        <v>20</v>
      </c>
      <c r="AG311" s="374">
        <v>18</v>
      </c>
      <c r="AH311" s="378">
        <v>16</v>
      </c>
      <c r="AI311" s="381">
        <v>14</v>
      </c>
      <c r="AJ311" s="386">
        <v>12</v>
      </c>
      <c r="AK311" s="391">
        <v>10</v>
      </c>
      <c r="AL311" s="386"/>
      <c r="AM311" s="363">
        <f t="shared" si="151"/>
        <v>1</v>
      </c>
      <c r="AN311" s="578">
        <v>76.8</v>
      </c>
      <c r="AO311" s="120">
        <f t="shared" si="168"/>
        <v>90.623999999999995</v>
      </c>
      <c r="AP311" s="120">
        <f t="shared" si="156"/>
        <v>103.68</v>
      </c>
      <c r="AQ311" s="120">
        <f t="shared" si="157"/>
        <v>149.76</v>
      </c>
      <c r="AR311" s="120">
        <f t="shared" si="158"/>
        <v>168.96</v>
      </c>
      <c r="AS311" s="120">
        <f t="shared" si="159"/>
        <v>192</v>
      </c>
      <c r="AT311" s="120">
        <f t="shared" si="160"/>
        <v>0</v>
      </c>
      <c r="AU311" s="74" t="s">
        <v>717</v>
      </c>
      <c r="AV311" s="115"/>
      <c r="AW311" s="395"/>
      <c r="AX311" s="571">
        <v>1.18</v>
      </c>
      <c r="AY311" s="572">
        <v>1.35</v>
      </c>
      <c r="AZ311" s="572">
        <v>1.95</v>
      </c>
      <c r="BA311" s="572">
        <v>2.2000000000000002</v>
      </c>
      <c r="BB311" s="573">
        <v>2.5</v>
      </c>
      <c r="BC311" s="395">
        <v>0</v>
      </c>
      <c r="BD311" s="115"/>
      <c r="BE311" s="115"/>
      <c r="BF311" s="115"/>
      <c r="BG311" s="115"/>
      <c r="BH311" s="115"/>
      <c r="BI311" s="115"/>
      <c r="BJ311" s="115"/>
      <c r="BK311" s="115"/>
      <c r="BQ311" s="74" t="str">
        <f t="shared" si="169"/>
        <v>12009.3-(18)</v>
      </c>
      <c r="BR311" s="120" t="str">
        <f t="shared" si="170"/>
        <v>30 deg El- 1.5D Gored/Segmented</v>
      </c>
      <c r="BS311" s="120">
        <f t="shared" si="171"/>
        <v>90.623999999999995</v>
      </c>
      <c r="BU311" s="74" t="str">
        <f t="shared" si="172"/>
        <v>12009.3-(16)</v>
      </c>
      <c r="BV311" s="120" t="str">
        <f t="shared" si="173"/>
        <v>30 deg El- 1.5D Gored/Segmented</v>
      </c>
      <c r="BW311" s="120">
        <f t="shared" si="174"/>
        <v>103.68</v>
      </c>
      <c r="BY311" s="74" t="str">
        <f t="shared" si="175"/>
        <v>12009.3-(14)</v>
      </c>
      <c r="BZ311" s="120" t="str">
        <f t="shared" si="176"/>
        <v>30 deg El- 1.5D Gored/Segmented</v>
      </c>
      <c r="CA311" s="120">
        <f t="shared" si="177"/>
        <v>149.76</v>
      </c>
      <c r="CC311" s="115" t="str">
        <f t="shared" si="178"/>
        <v>12009.3-(12)</v>
      </c>
      <c r="CD311" s="120" t="str">
        <f t="shared" si="179"/>
        <v>30 deg El- 1.5D Gored/Segmented</v>
      </c>
      <c r="CE311" s="417">
        <f t="shared" si="180"/>
        <v>168.96</v>
      </c>
      <c r="CF311" s="115"/>
      <c r="CG311" s="115" t="str">
        <f t="shared" si="181"/>
        <v>12009.3-(10)</v>
      </c>
      <c r="CH311" s="120" t="str">
        <f t="shared" si="182"/>
        <v>30 deg El- 1.5D Gored/Segmented</v>
      </c>
      <c r="CI311" s="417">
        <f t="shared" si="183"/>
        <v>192</v>
      </c>
      <c r="CJ311" s="115"/>
      <c r="CK311" s="115" t="str">
        <f t="shared" si="184"/>
        <v xml:space="preserve"> </v>
      </c>
      <c r="CL311" s="120" t="str">
        <f t="shared" si="185"/>
        <v xml:space="preserve"> </v>
      </c>
      <c r="CM311" s="417" t="str">
        <f t="shared" si="188"/>
        <v xml:space="preserve"> </v>
      </c>
      <c r="IS311" s="103">
        <v>45.4</v>
      </c>
    </row>
    <row r="312" spans="2:253" s="74" customFormat="1" ht="17.100000000000001" hidden="1" customHeight="1" x14ac:dyDescent="0.25">
      <c r="B312" s="504">
        <f>IF('KB Duct Parts'!$BL$14=1,'KB Duct Elbows'!AX14,0)</f>
        <v>0</v>
      </c>
      <c r="C312" s="525">
        <v>12010.3</v>
      </c>
      <c r="D312" s="526">
        <f t="shared" si="154"/>
        <v>12010.3</v>
      </c>
      <c r="E312" s="504" t="s">
        <v>867</v>
      </c>
      <c r="F312" s="508" t="str">
        <f t="shared" si="161"/>
        <v xml:space="preserve"> </v>
      </c>
      <c r="G312" s="509" t="s">
        <v>782</v>
      </c>
      <c r="H312" s="504" t="s">
        <v>923</v>
      </c>
      <c r="I312" s="1035" t="str">
        <f t="shared" si="189"/>
        <v>Gore Locked Segment</v>
      </c>
      <c r="J312" s="1036"/>
      <c r="K312" s="516" t="s">
        <v>881</v>
      </c>
      <c r="L312" s="521">
        <v>20</v>
      </c>
      <c r="M312" s="517" t="str">
        <f t="shared" si="186"/>
        <v>Y</v>
      </c>
      <c r="N312" s="514">
        <f t="shared" si="162"/>
        <v>77.900000000000006</v>
      </c>
      <c r="O312" s="518">
        <f t="shared" si="155"/>
        <v>0</v>
      </c>
      <c r="P312" s="680">
        <f>'KB Duct Parts'!$AE$3</f>
        <v>0</v>
      </c>
      <c r="Q312" s="681">
        <f t="shared" si="163"/>
        <v>0</v>
      </c>
      <c r="R312" s="682">
        <f t="shared" si="164"/>
        <v>0</v>
      </c>
      <c r="S312" s="716">
        <f t="shared" si="165"/>
        <v>0.35</v>
      </c>
      <c r="T312" s="679">
        <f t="shared" si="166"/>
        <v>0</v>
      </c>
      <c r="U312" s="679">
        <f t="shared" si="167"/>
        <v>0</v>
      </c>
      <c r="Y312" s="120"/>
      <c r="AE312" s="75"/>
      <c r="AF312" s="370">
        <v>20</v>
      </c>
      <c r="AG312" s="374">
        <v>18</v>
      </c>
      <c r="AH312" s="378">
        <v>16</v>
      </c>
      <c r="AI312" s="381">
        <v>14</v>
      </c>
      <c r="AJ312" s="386">
        <v>12</v>
      </c>
      <c r="AK312" s="391">
        <v>10</v>
      </c>
      <c r="AL312" s="386"/>
      <c r="AM312" s="363">
        <f t="shared" si="151"/>
        <v>1</v>
      </c>
      <c r="AN312" s="578">
        <v>77.900000000000006</v>
      </c>
      <c r="AO312" s="120">
        <f t="shared" si="168"/>
        <v>89.584999999999994</v>
      </c>
      <c r="AP312" s="120">
        <f t="shared" si="156"/>
        <v>102.82800000000002</v>
      </c>
      <c r="AQ312" s="120">
        <f t="shared" si="157"/>
        <v>151.905</v>
      </c>
      <c r="AR312" s="120">
        <f t="shared" si="158"/>
        <v>171.38000000000002</v>
      </c>
      <c r="AS312" s="120">
        <f t="shared" si="159"/>
        <v>194.75</v>
      </c>
      <c r="AT312" s="120">
        <f t="shared" si="160"/>
        <v>0</v>
      </c>
      <c r="AU312" s="74" t="s">
        <v>717</v>
      </c>
      <c r="AV312" s="115"/>
      <c r="AW312" s="395"/>
      <c r="AX312" s="571">
        <v>1.1499999999999999</v>
      </c>
      <c r="AY312" s="572">
        <v>1.32</v>
      </c>
      <c r="AZ312" s="572">
        <v>1.95</v>
      </c>
      <c r="BA312" s="572">
        <v>2.2000000000000002</v>
      </c>
      <c r="BB312" s="573">
        <v>2.5</v>
      </c>
      <c r="BC312" s="395">
        <v>0</v>
      </c>
      <c r="BD312" s="115"/>
      <c r="BE312" s="115"/>
      <c r="BF312" s="115"/>
      <c r="BG312" s="115"/>
      <c r="BH312" s="115"/>
      <c r="BI312" s="115"/>
      <c r="BJ312" s="115"/>
      <c r="BK312" s="115"/>
      <c r="BQ312" s="74" t="str">
        <f t="shared" si="169"/>
        <v>12010.3-(18)</v>
      </c>
      <c r="BR312" s="120" t="str">
        <f t="shared" si="170"/>
        <v>30 deg El- 1.5D Gored/Segmented</v>
      </c>
      <c r="BS312" s="120">
        <f t="shared" si="171"/>
        <v>89.584999999999994</v>
      </c>
      <c r="BU312" s="74" t="str">
        <f t="shared" si="172"/>
        <v>12010.3-(16)</v>
      </c>
      <c r="BV312" s="120" t="str">
        <f t="shared" si="173"/>
        <v>30 deg El- 1.5D Gored/Segmented</v>
      </c>
      <c r="BW312" s="120">
        <f t="shared" si="174"/>
        <v>102.82800000000002</v>
      </c>
      <c r="BY312" s="74" t="str">
        <f t="shared" si="175"/>
        <v>12010.3-(14)</v>
      </c>
      <c r="BZ312" s="120" t="str">
        <f t="shared" si="176"/>
        <v>30 deg El- 1.5D Gored/Segmented</v>
      </c>
      <c r="CA312" s="120">
        <f t="shared" si="177"/>
        <v>151.905</v>
      </c>
      <c r="CC312" s="115" t="str">
        <f t="shared" si="178"/>
        <v>12010.3-(12)</v>
      </c>
      <c r="CD312" s="120" t="str">
        <f t="shared" si="179"/>
        <v>30 deg El- 1.5D Gored/Segmented</v>
      </c>
      <c r="CE312" s="417">
        <f t="shared" si="180"/>
        <v>171.38000000000002</v>
      </c>
      <c r="CF312" s="115"/>
      <c r="CG312" s="115" t="str">
        <f t="shared" si="181"/>
        <v>12010.3-(10)</v>
      </c>
      <c r="CH312" s="120" t="str">
        <f t="shared" si="182"/>
        <v>30 deg El- 1.5D Gored/Segmented</v>
      </c>
      <c r="CI312" s="417">
        <f t="shared" si="183"/>
        <v>194.75</v>
      </c>
      <c r="CJ312" s="115"/>
      <c r="CK312" s="115" t="str">
        <f t="shared" si="184"/>
        <v xml:space="preserve"> </v>
      </c>
      <c r="CL312" s="120" t="str">
        <f t="shared" si="185"/>
        <v xml:space="preserve"> </v>
      </c>
      <c r="CM312" s="417" t="str">
        <f t="shared" si="188"/>
        <v xml:space="preserve"> </v>
      </c>
      <c r="IS312" s="103">
        <v>47.5</v>
      </c>
    </row>
    <row r="313" spans="2:253" s="74" customFormat="1" ht="17.100000000000001" hidden="1" customHeight="1" x14ac:dyDescent="0.25">
      <c r="B313" s="504">
        <f>IF('KB Duct Parts'!$BL$14=1,'KB Duct Elbows'!AX15,0)</f>
        <v>0</v>
      </c>
      <c r="C313" s="525">
        <v>12011.3</v>
      </c>
      <c r="D313" s="526">
        <f t="shared" si="154"/>
        <v>12011.3</v>
      </c>
      <c r="E313" s="504" t="s">
        <v>868</v>
      </c>
      <c r="F313" s="508" t="str">
        <f t="shared" si="161"/>
        <v xml:space="preserve"> </v>
      </c>
      <c r="G313" s="509" t="s">
        <v>782</v>
      </c>
      <c r="H313" s="504" t="s">
        <v>923</v>
      </c>
      <c r="I313" s="1035" t="str">
        <f t="shared" si="189"/>
        <v>Gore Locked Segment</v>
      </c>
      <c r="J313" s="1036"/>
      <c r="K313" s="516" t="s">
        <v>881</v>
      </c>
      <c r="L313" s="521">
        <v>20</v>
      </c>
      <c r="M313" s="517" t="str">
        <f t="shared" si="186"/>
        <v>Y</v>
      </c>
      <c r="N313" s="514">
        <f t="shared" si="162"/>
        <v>88.7</v>
      </c>
      <c r="O313" s="518">
        <f t="shared" si="155"/>
        <v>0</v>
      </c>
      <c r="P313" s="680">
        <f>'KB Duct Parts'!$AE$3</f>
        <v>0</v>
      </c>
      <c r="Q313" s="681">
        <f t="shared" si="163"/>
        <v>0</v>
      </c>
      <c r="R313" s="682">
        <f t="shared" si="164"/>
        <v>0</v>
      </c>
      <c r="S313" s="716">
        <f t="shared" si="165"/>
        <v>0.35</v>
      </c>
      <c r="T313" s="679">
        <f t="shared" si="166"/>
        <v>0</v>
      </c>
      <c r="U313" s="679">
        <f t="shared" si="167"/>
        <v>0</v>
      </c>
      <c r="Y313" s="120"/>
      <c r="AE313" s="76"/>
      <c r="AF313" s="370">
        <v>20</v>
      </c>
      <c r="AG313" s="374">
        <v>18</v>
      </c>
      <c r="AH313" s="378">
        <v>16</v>
      </c>
      <c r="AI313" s="381">
        <v>14</v>
      </c>
      <c r="AJ313" s="386">
        <v>12</v>
      </c>
      <c r="AK313" s="391">
        <v>10</v>
      </c>
      <c r="AL313" s="386"/>
      <c r="AM313" s="363">
        <f t="shared" si="151"/>
        <v>1</v>
      </c>
      <c r="AN313" s="578">
        <v>88.7</v>
      </c>
      <c r="AO313" s="120">
        <f t="shared" si="168"/>
        <v>97.570000000000007</v>
      </c>
      <c r="AP313" s="120">
        <f t="shared" si="156"/>
        <v>117.084</v>
      </c>
      <c r="AQ313" s="120">
        <f t="shared" si="157"/>
        <v>177.4</v>
      </c>
      <c r="AR313" s="120">
        <f t="shared" si="158"/>
        <v>204.01</v>
      </c>
      <c r="AS313" s="120">
        <f t="shared" si="159"/>
        <v>0</v>
      </c>
      <c r="AT313" s="120">
        <f t="shared" si="160"/>
        <v>0</v>
      </c>
      <c r="AU313" s="74" t="s">
        <v>717</v>
      </c>
      <c r="AV313" s="115"/>
      <c r="AW313" s="395"/>
      <c r="AX313" s="571">
        <v>1.1000000000000001</v>
      </c>
      <c r="AY313" s="572">
        <v>1.32</v>
      </c>
      <c r="AZ313" s="572">
        <v>2</v>
      </c>
      <c r="BA313" s="572">
        <v>2.2999999999999998</v>
      </c>
      <c r="BB313" s="573">
        <v>0</v>
      </c>
      <c r="BC313" s="395">
        <v>0</v>
      </c>
      <c r="BD313" s="115"/>
      <c r="BE313" s="115"/>
      <c r="BF313" s="115"/>
      <c r="BG313" s="115"/>
      <c r="BH313" s="115"/>
      <c r="BI313" s="115"/>
      <c r="BJ313" s="115"/>
      <c r="BK313" s="115"/>
      <c r="BQ313" s="74" t="str">
        <f t="shared" si="169"/>
        <v>12011.3-(18)</v>
      </c>
      <c r="BR313" s="120" t="str">
        <f t="shared" si="170"/>
        <v>30 deg El- 1.5D Gored/Segmented</v>
      </c>
      <c r="BS313" s="120">
        <f t="shared" si="171"/>
        <v>97.570000000000007</v>
      </c>
      <c r="BU313" s="74" t="str">
        <f t="shared" si="172"/>
        <v>12011.3-(16)</v>
      </c>
      <c r="BV313" s="120" t="str">
        <f t="shared" si="173"/>
        <v>30 deg El- 1.5D Gored/Segmented</v>
      </c>
      <c r="BW313" s="120">
        <f t="shared" si="174"/>
        <v>117.084</v>
      </c>
      <c r="BY313" s="74" t="str">
        <f t="shared" si="175"/>
        <v>12011.3-(14)</v>
      </c>
      <c r="BZ313" s="120" t="str">
        <f t="shared" si="176"/>
        <v>30 deg El- 1.5D Gored/Segmented</v>
      </c>
      <c r="CA313" s="120">
        <f t="shared" si="177"/>
        <v>177.4</v>
      </c>
      <c r="CC313" s="115" t="str">
        <f t="shared" si="178"/>
        <v>12011.3-(12)</v>
      </c>
      <c r="CD313" s="120" t="str">
        <f t="shared" si="179"/>
        <v>30 deg El- 1.5D Gored/Segmented</v>
      </c>
      <c r="CE313" s="417">
        <f t="shared" si="180"/>
        <v>204.01</v>
      </c>
      <c r="CF313" s="115"/>
      <c r="CG313" s="115" t="str">
        <f t="shared" si="181"/>
        <v xml:space="preserve"> </v>
      </c>
      <c r="CH313" s="120" t="str">
        <f t="shared" si="182"/>
        <v xml:space="preserve"> </v>
      </c>
      <c r="CI313" s="417" t="str">
        <f t="shared" si="183"/>
        <v xml:space="preserve"> </v>
      </c>
      <c r="CJ313" s="115"/>
      <c r="CK313" s="115" t="str">
        <f t="shared" si="184"/>
        <v xml:space="preserve"> </v>
      </c>
      <c r="CL313" s="120" t="str">
        <f t="shared" si="185"/>
        <v xml:space="preserve"> </v>
      </c>
      <c r="CM313" s="417" t="str">
        <f t="shared" si="188"/>
        <v xml:space="preserve"> </v>
      </c>
      <c r="IS313" s="103">
        <v>48</v>
      </c>
    </row>
    <row r="314" spans="2:253" s="74" customFormat="1" ht="17.100000000000001" hidden="1" customHeight="1" x14ac:dyDescent="0.25">
      <c r="B314" s="504">
        <f>IF('KB Duct Parts'!$BL$14=1,'KB Duct Elbows'!AX16,0)</f>
        <v>0</v>
      </c>
      <c r="C314" s="525">
        <v>12012.3</v>
      </c>
      <c r="D314" s="526">
        <f t="shared" si="154"/>
        <v>12012.3</v>
      </c>
      <c r="E314" s="504" t="s">
        <v>869</v>
      </c>
      <c r="F314" s="508" t="str">
        <f t="shared" si="161"/>
        <v xml:space="preserve"> </v>
      </c>
      <c r="G314" s="509" t="s">
        <v>782</v>
      </c>
      <c r="H314" s="504" t="s">
        <v>923</v>
      </c>
      <c r="I314" s="1035" t="str">
        <f t="shared" si="189"/>
        <v>Gore Locked Segment</v>
      </c>
      <c r="J314" s="1036"/>
      <c r="K314" s="516" t="s">
        <v>881</v>
      </c>
      <c r="L314" s="521">
        <v>20</v>
      </c>
      <c r="M314" s="517" t="str">
        <f t="shared" si="186"/>
        <v>Y</v>
      </c>
      <c r="N314" s="514">
        <f t="shared" si="162"/>
        <v>90.7</v>
      </c>
      <c r="O314" s="518">
        <f t="shared" si="155"/>
        <v>0</v>
      </c>
      <c r="P314" s="680">
        <f>'KB Duct Parts'!$AE$3</f>
        <v>0</v>
      </c>
      <c r="Q314" s="681">
        <f t="shared" si="163"/>
        <v>0</v>
      </c>
      <c r="R314" s="682">
        <f t="shared" si="164"/>
        <v>0</v>
      </c>
      <c r="S314" s="716">
        <f t="shared" si="165"/>
        <v>0.35</v>
      </c>
      <c r="T314" s="679">
        <f t="shared" si="166"/>
        <v>0</v>
      </c>
      <c r="U314" s="679">
        <f t="shared" si="167"/>
        <v>0</v>
      </c>
      <c r="Y314" s="120"/>
      <c r="AE314" s="75"/>
      <c r="AF314" s="370">
        <v>20</v>
      </c>
      <c r="AG314" s="374">
        <v>18</v>
      </c>
      <c r="AH314" s="378">
        <v>16</v>
      </c>
      <c r="AI314" s="381">
        <v>14</v>
      </c>
      <c r="AJ314" s="386">
        <v>12</v>
      </c>
      <c r="AK314" s="391">
        <v>10</v>
      </c>
      <c r="AL314" s="386"/>
      <c r="AM314" s="363">
        <f t="shared" si="151"/>
        <v>1</v>
      </c>
      <c r="AN314" s="578">
        <v>90.7</v>
      </c>
      <c r="AO314" s="120">
        <f t="shared" si="168"/>
        <v>99.77000000000001</v>
      </c>
      <c r="AP314" s="120">
        <f t="shared" si="156"/>
        <v>119.724</v>
      </c>
      <c r="AQ314" s="120">
        <f t="shared" si="157"/>
        <v>181.4</v>
      </c>
      <c r="AR314" s="120">
        <f t="shared" si="158"/>
        <v>208.60999999999999</v>
      </c>
      <c r="AS314" s="120">
        <f t="shared" si="159"/>
        <v>0</v>
      </c>
      <c r="AT314" s="120">
        <f t="shared" si="160"/>
        <v>0</v>
      </c>
      <c r="AU314" s="74" t="s">
        <v>717</v>
      </c>
      <c r="AV314" s="115"/>
      <c r="AW314" s="395"/>
      <c r="AX314" s="571">
        <v>1.1000000000000001</v>
      </c>
      <c r="AY314" s="572">
        <v>1.32</v>
      </c>
      <c r="AZ314" s="572">
        <v>2</v>
      </c>
      <c r="BA314" s="572">
        <v>2.2999999999999998</v>
      </c>
      <c r="BB314" s="573">
        <v>0</v>
      </c>
      <c r="BC314" s="395">
        <v>0</v>
      </c>
      <c r="BD314" s="115"/>
      <c r="BE314" s="115"/>
      <c r="BF314" s="115"/>
      <c r="BG314" s="115"/>
      <c r="BH314" s="115"/>
      <c r="BI314" s="115"/>
      <c r="BJ314" s="115"/>
      <c r="BK314" s="115"/>
      <c r="BQ314" s="74" t="str">
        <f t="shared" si="169"/>
        <v>12012.3-(18)</v>
      </c>
      <c r="BR314" s="120" t="str">
        <f t="shared" si="170"/>
        <v>30 deg El- 1.5D Gored/Segmented</v>
      </c>
      <c r="BS314" s="120">
        <f t="shared" si="171"/>
        <v>99.77000000000001</v>
      </c>
      <c r="BU314" s="74" t="str">
        <f t="shared" si="172"/>
        <v>12012.3-(16)</v>
      </c>
      <c r="BV314" s="120" t="str">
        <f t="shared" si="173"/>
        <v>30 deg El- 1.5D Gored/Segmented</v>
      </c>
      <c r="BW314" s="120">
        <f t="shared" si="174"/>
        <v>119.724</v>
      </c>
      <c r="BY314" s="74" t="str">
        <f t="shared" si="175"/>
        <v>12012.3-(14)</v>
      </c>
      <c r="BZ314" s="120" t="str">
        <f t="shared" si="176"/>
        <v>30 deg El- 1.5D Gored/Segmented</v>
      </c>
      <c r="CA314" s="120">
        <f t="shared" si="177"/>
        <v>181.4</v>
      </c>
      <c r="CC314" s="115" t="str">
        <f t="shared" si="178"/>
        <v>12012.3-(12)</v>
      </c>
      <c r="CD314" s="120" t="str">
        <f t="shared" si="179"/>
        <v>30 deg El- 1.5D Gored/Segmented</v>
      </c>
      <c r="CE314" s="417">
        <f t="shared" si="180"/>
        <v>208.60999999999999</v>
      </c>
      <c r="CF314" s="115"/>
      <c r="CG314" s="115" t="str">
        <f t="shared" si="181"/>
        <v xml:space="preserve"> </v>
      </c>
      <c r="CH314" s="120" t="str">
        <f t="shared" si="182"/>
        <v xml:space="preserve"> </v>
      </c>
      <c r="CI314" s="417" t="str">
        <f t="shared" si="183"/>
        <v xml:space="preserve"> </v>
      </c>
      <c r="CJ314" s="115"/>
      <c r="CK314" s="115" t="str">
        <f t="shared" si="184"/>
        <v xml:space="preserve"> </v>
      </c>
      <c r="CL314" s="120" t="str">
        <f t="shared" si="185"/>
        <v xml:space="preserve"> </v>
      </c>
      <c r="CM314" s="417" t="str">
        <f t="shared" si="188"/>
        <v xml:space="preserve"> </v>
      </c>
      <c r="IS314" s="103">
        <v>48.5</v>
      </c>
    </row>
    <row r="315" spans="2:253" s="74" customFormat="1" ht="17.100000000000001" hidden="1" customHeight="1" x14ac:dyDescent="0.25">
      <c r="B315" s="504">
        <f>IF('KB Duct Parts'!$BL$14=1,'KB Duct Elbows'!AX17,0)</f>
        <v>0</v>
      </c>
      <c r="C315" s="525">
        <v>12013.3</v>
      </c>
      <c r="D315" s="526">
        <f t="shared" si="154"/>
        <v>12013.3</v>
      </c>
      <c r="E315" s="504" t="s">
        <v>870</v>
      </c>
      <c r="F315" s="508" t="str">
        <f t="shared" si="161"/>
        <v xml:space="preserve"> </v>
      </c>
      <c r="G315" s="509" t="s">
        <v>782</v>
      </c>
      <c r="H315" s="504" t="s">
        <v>923</v>
      </c>
      <c r="I315" s="1035" t="str">
        <f>IF(L315&gt;16,"Gore Locked Segment",IF(L315&lt;17,"Welded Segments"))</f>
        <v>Gore Locked Segment</v>
      </c>
      <c r="J315" s="1036"/>
      <c r="K315" s="516" t="s">
        <v>881</v>
      </c>
      <c r="L315" s="521">
        <v>18</v>
      </c>
      <c r="M315" s="517" t="str">
        <f t="shared" si="186"/>
        <v>Y</v>
      </c>
      <c r="N315" s="514">
        <f t="shared" si="162"/>
        <v>100.8</v>
      </c>
      <c r="O315" s="518">
        <f t="shared" si="155"/>
        <v>0</v>
      </c>
      <c r="P315" s="680">
        <f>'KB Duct Parts'!$AE$3</f>
        <v>0</v>
      </c>
      <c r="Q315" s="681">
        <f t="shared" si="163"/>
        <v>0</v>
      </c>
      <c r="R315" s="682">
        <f t="shared" si="164"/>
        <v>0</v>
      </c>
      <c r="S315" s="716">
        <f t="shared" si="165"/>
        <v>0.35</v>
      </c>
      <c r="T315" s="679">
        <f t="shared" si="166"/>
        <v>0</v>
      </c>
      <c r="U315" s="679">
        <f t="shared" si="167"/>
        <v>0</v>
      </c>
      <c r="Y315" s="120"/>
      <c r="AE315" s="76"/>
      <c r="AF315" s="370">
        <v>18</v>
      </c>
      <c r="AG315" s="374">
        <v>16</v>
      </c>
      <c r="AH315" s="378">
        <v>14</v>
      </c>
      <c r="AI315" s="381">
        <v>12</v>
      </c>
      <c r="AJ315" s="386">
        <v>10</v>
      </c>
      <c r="AK315" s="391"/>
      <c r="AL315" s="386"/>
      <c r="AM315" s="363">
        <f t="shared" si="151"/>
        <v>1</v>
      </c>
      <c r="AN315" s="578">
        <v>100.8</v>
      </c>
      <c r="AO315" s="120">
        <f t="shared" si="168"/>
        <v>151.19999999999999</v>
      </c>
      <c r="AP315" s="120">
        <f t="shared" si="156"/>
        <v>176.4</v>
      </c>
      <c r="AQ315" s="120">
        <f t="shared" si="157"/>
        <v>201.6</v>
      </c>
      <c r="AR315" s="120">
        <f t="shared" si="158"/>
        <v>231.83999999999997</v>
      </c>
      <c r="AS315" s="120">
        <f t="shared" si="159"/>
        <v>0</v>
      </c>
      <c r="AT315" s="120">
        <f t="shared" si="160"/>
        <v>0</v>
      </c>
      <c r="AU315" s="74" t="s">
        <v>717</v>
      </c>
      <c r="AV315" s="115"/>
      <c r="AW315" s="395"/>
      <c r="AX315" s="571">
        <v>1.5</v>
      </c>
      <c r="AY315" s="572">
        <v>1.75</v>
      </c>
      <c r="AZ315" s="572">
        <v>2</v>
      </c>
      <c r="BA315" s="572">
        <v>2.2999999999999998</v>
      </c>
      <c r="BB315" s="573">
        <v>0</v>
      </c>
      <c r="BC315" s="395">
        <v>0</v>
      </c>
      <c r="BD315" s="115"/>
      <c r="BE315" s="115"/>
      <c r="BF315" s="115"/>
      <c r="BG315" s="115"/>
      <c r="BH315" s="115"/>
      <c r="BI315" s="115"/>
      <c r="BJ315" s="115"/>
      <c r="BK315" s="115"/>
      <c r="BQ315" s="74" t="str">
        <f t="shared" si="169"/>
        <v>12013.3-(16)</v>
      </c>
      <c r="BR315" s="120" t="str">
        <f t="shared" si="170"/>
        <v>30 deg El- 1.5D Gored/Segmented</v>
      </c>
      <c r="BS315" s="120">
        <f t="shared" si="171"/>
        <v>151.19999999999999</v>
      </c>
      <c r="BU315" s="74" t="str">
        <f t="shared" si="172"/>
        <v>12013.3-(14)</v>
      </c>
      <c r="BV315" s="120" t="str">
        <f t="shared" si="173"/>
        <v>30 deg El- 1.5D Gored/Segmented</v>
      </c>
      <c r="BW315" s="120">
        <f t="shared" si="174"/>
        <v>176.4</v>
      </c>
      <c r="BY315" s="74" t="str">
        <f t="shared" si="175"/>
        <v>12013.3-(12)</v>
      </c>
      <c r="BZ315" s="120" t="str">
        <f t="shared" si="176"/>
        <v>30 deg El- 1.5D Gored/Segmented</v>
      </c>
      <c r="CA315" s="120">
        <f t="shared" si="177"/>
        <v>201.6</v>
      </c>
      <c r="CC315" s="115" t="str">
        <f t="shared" si="178"/>
        <v>12013.3-(10)</v>
      </c>
      <c r="CD315" s="120" t="str">
        <f t="shared" si="179"/>
        <v>30 deg El- 1.5D Gored/Segmented</v>
      </c>
      <c r="CE315" s="417">
        <f t="shared" si="180"/>
        <v>231.83999999999997</v>
      </c>
      <c r="CF315" s="115"/>
      <c r="CG315" s="115" t="str">
        <f t="shared" si="181"/>
        <v xml:space="preserve"> </v>
      </c>
      <c r="CH315" s="120" t="str">
        <f t="shared" si="182"/>
        <v xml:space="preserve"> </v>
      </c>
      <c r="CI315" s="417" t="str">
        <f t="shared" si="183"/>
        <v xml:space="preserve"> </v>
      </c>
      <c r="CJ315" s="115"/>
      <c r="CK315" s="115" t="str">
        <f t="shared" si="184"/>
        <v xml:space="preserve"> </v>
      </c>
      <c r="CL315" s="120" t="str">
        <f t="shared" si="185"/>
        <v xml:space="preserve"> </v>
      </c>
      <c r="CM315" s="417" t="str">
        <f t="shared" si="188"/>
        <v xml:space="preserve"> </v>
      </c>
      <c r="IS315" s="103">
        <v>51.1</v>
      </c>
    </row>
    <row r="316" spans="2:253" s="74" customFormat="1" ht="17.100000000000001" hidden="1" customHeight="1" x14ac:dyDescent="0.25">
      <c r="B316" s="504">
        <f>IF('KB Duct Parts'!$BL$14=1,'KB Duct Elbows'!AX18,0)</f>
        <v>0</v>
      </c>
      <c r="C316" s="525">
        <v>12014.3</v>
      </c>
      <c r="D316" s="526">
        <f t="shared" si="154"/>
        <v>12014.3</v>
      </c>
      <c r="E316" s="504" t="s">
        <v>871</v>
      </c>
      <c r="F316" s="508" t="str">
        <f t="shared" si="161"/>
        <v xml:space="preserve"> </v>
      </c>
      <c r="G316" s="509" t="s">
        <v>782</v>
      </c>
      <c r="H316" s="504" t="s">
        <v>923</v>
      </c>
      <c r="I316" s="1035" t="str">
        <f t="shared" ref="I316:I324" si="190">IF(L316&gt;16,"Gore Locked Segment",IF(L316&lt;17,"Welded Segments"))</f>
        <v>Gore Locked Segment</v>
      </c>
      <c r="J316" s="1036"/>
      <c r="K316" s="516" t="s">
        <v>881</v>
      </c>
      <c r="L316" s="521">
        <v>18</v>
      </c>
      <c r="M316" s="517" t="str">
        <f t="shared" si="186"/>
        <v>Y</v>
      </c>
      <c r="N316" s="514">
        <f t="shared" si="162"/>
        <v>101.8</v>
      </c>
      <c r="O316" s="518">
        <f t="shared" si="155"/>
        <v>0</v>
      </c>
      <c r="P316" s="680">
        <f>'KB Duct Parts'!$AE$3</f>
        <v>0</v>
      </c>
      <c r="Q316" s="681">
        <f t="shared" si="163"/>
        <v>0</v>
      </c>
      <c r="R316" s="682">
        <f t="shared" si="164"/>
        <v>0</v>
      </c>
      <c r="S316" s="716">
        <f t="shared" si="165"/>
        <v>0.35</v>
      </c>
      <c r="T316" s="679">
        <f t="shared" si="166"/>
        <v>0</v>
      </c>
      <c r="U316" s="679">
        <f t="shared" si="167"/>
        <v>0</v>
      </c>
      <c r="Y316" s="120"/>
      <c r="AE316" s="75"/>
      <c r="AF316" s="370">
        <v>18</v>
      </c>
      <c r="AG316" s="374">
        <v>16</v>
      </c>
      <c r="AH316" s="378">
        <v>14</v>
      </c>
      <c r="AI316" s="381">
        <v>12</v>
      </c>
      <c r="AJ316" s="386">
        <v>10</v>
      </c>
      <c r="AK316" s="391"/>
      <c r="AL316" s="386"/>
      <c r="AM316" s="363">
        <f t="shared" si="151"/>
        <v>1</v>
      </c>
      <c r="AN316" s="578">
        <v>101.8</v>
      </c>
      <c r="AO316" s="120">
        <f t="shared" si="168"/>
        <v>152.69999999999999</v>
      </c>
      <c r="AP316" s="120">
        <f t="shared" si="156"/>
        <v>178.15</v>
      </c>
      <c r="AQ316" s="120">
        <f t="shared" si="157"/>
        <v>203.6</v>
      </c>
      <c r="AR316" s="120">
        <f t="shared" si="158"/>
        <v>234.14</v>
      </c>
      <c r="AS316" s="120">
        <f t="shared" si="159"/>
        <v>0</v>
      </c>
      <c r="AT316" s="120">
        <f t="shared" si="160"/>
        <v>0</v>
      </c>
      <c r="AU316" s="74" t="s">
        <v>717</v>
      </c>
      <c r="AV316" s="115"/>
      <c r="AW316" s="395"/>
      <c r="AX316" s="571">
        <v>1.5</v>
      </c>
      <c r="AY316" s="572">
        <v>1.75</v>
      </c>
      <c r="AZ316" s="572">
        <v>2</v>
      </c>
      <c r="BA316" s="572">
        <v>2.2999999999999998</v>
      </c>
      <c r="BB316" s="573">
        <v>0</v>
      </c>
      <c r="BC316" s="395">
        <v>0</v>
      </c>
      <c r="BD316" s="115"/>
      <c r="BE316" s="115"/>
      <c r="BF316" s="115"/>
      <c r="BG316" s="115"/>
      <c r="BH316" s="115"/>
      <c r="BI316" s="115"/>
      <c r="BJ316" s="115"/>
      <c r="BK316" s="115"/>
      <c r="BQ316" s="74" t="str">
        <f t="shared" si="169"/>
        <v>12014.3-(16)</v>
      </c>
      <c r="BR316" s="120" t="str">
        <f t="shared" si="170"/>
        <v>30 deg El- 1.5D Gored/Segmented</v>
      </c>
      <c r="BS316" s="120">
        <f t="shared" si="171"/>
        <v>152.69999999999999</v>
      </c>
      <c r="BU316" s="74" t="str">
        <f t="shared" si="172"/>
        <v>12014.3-(14)</v>
      </c>
      <c r="BV316" s="120" t="str">
        <f t="shared" si="173"/>
        <v>30 deg El- 1.5D Gored/Segmented</v>
      </c>
      <c r="BW316" s="120">
        <f t="shared" si="174"/>
        <v>178.15</v>
      </c>
      <c r="BY316" s="74" t="str">
        <f t="shared" si="175"/>
        <v>12014.3-(12)</v>
      </c>
      <c r="BZ316" s="120" t="str">
        <f t="shared" si="176"/>
        <v>30 deg El- 1.5D Gored/Segmented</v>
      </c>
      <c r="CA316" s="120">
        <f t="shared" si="177"/>
        <v>203.6</v>
      </c>
      <c r="CC316" s="115" t="str">
        <f t="shared" si="178"/>
        <v>12014.3-(10)</v>
      </c>
      <c r="CD316" s="120" t="str">
        <f t="shared" si="179"/>
        <v>30 deg El- 1.5D Gored/Segmented</v>
      </c>
      <c r="CE316" s="417">
        <f t="shared" si="180"/>
        <v>234.14</v>
      </c>
      <c r="CF316" s="115"/>
      <c r="CG316" s="115" t="str">
        <f t="shared" si="181"/>
        <v xml:space="preserve"> </v>
      </c>
      <c r="CH316" s="120" t="str">
        <f t="shared" si="182"/>
        <v xml:space="preserve"> </v>
      </c>
      <c r="CI316" s="417" t="str">
        <f t="shared" si="183"/>
        <v xml:space="preserve"> </v>
      </c>
      <c r="CJ316" s="115"/>
      <c r="CK316" s="115" t="str">
        <f t="shared" si="184"/>
        <v xml:space="preserve"> </v>
      </c>
      <c r="CL316" s="120" t="str">
        <f t="shared" si="185"/>
        <v xml:space="preserve"> </v>
      </c>
      <c r="CM316" s="417" t="str">
        <f t="shared" si="188"/>
        <v xml:space="preserve"> </v>
      </c>
      <c r="IS316" s="103">
        <v>53.6</v>
      </c>
    </row>
    <row r="317" spans="2:253" s="74" customFormat="1" ht="17.100000000000001" hidden="1" customHeight="1" x14ac:dyDescent="0.25">
      <c r="B317" s="504">
        <f>IF('KB Duct Parts'!$BL$14=1,'KB Duct Elbows'!AX19,0)</f>
        <v>0</v>
      </c>
      <c r="C317" s="525">
        <v>12015.3</v>
      </c>
      <c r="D317" s="526">
        <f t="shared" si="154"/>
        <v>12015.3</v>
      </c>
      <c r="E317" s="504" t="s">
        <v>872</v>
      </c>
      <c r="F317" s="508" t="str">
        <f t="shared" si="161"/>
        <v xml:space="preserve"> </v>
      </c>
      <c r="G317" s="509" t="s">
        <v>782</v>
      </c>
      <c r="H317" s="504" t="s">
        <v>923</v>
      </c>
      <c r="I317" s="1035" t="str">
        <f t="shared" si="190"/>
        <v>Gore Locked Segment</v>
      </c>
      <c r="J317" s="1036"/>
      <c r="K317" s="516" t="s">
        <v>881</v>
      </c>
      <c r="L317" s="521">
        <v>18</v>
      </c>
      <c r="M317" s="517" t="str">
        <f t="shared" si="186"/>
        <v>Y</v>
      </c>
      <c r="N317" s="514">
        <f t="shared" si="162"/>
        <v>103.7</v>
      </c>
      <c r="O317" s="518">
        <f t="shared" si="155"/>
        <v>0</v>
      </c>
      <c r="P317" s="680">
        <f>'KB Duct Parts'!$AE$3</f>
        <v>0</v>
      </c>
      <c r="Q317" s="681">
        <f t="shared" si="163"/>
        <v>0</v>
      </c>
      <c r="R317" s="682">
        <f t="shared" si="164"/>
        <v>0</v>
      </c>
      <c r="S317" s="716">
        <f t="shared" si="165"/>
        <v>0.35</v>
      </c>
      <c r="T317" s="679">
        <f t="shared" si="166"/>
        <v>0</v>
      </c>
      <c r="U317" s="679">
        <f t="shared" si="167"/>
        <v>0</v>
      </c>
      <c r="Y317" s="120"/>
      <c r="AE317" s="76"/>
      <c r="AF317" s="370">
        <v>18</v>
      </c>
      <c r="AG317" s="374">
        <v>16</v>
      </c>
      <c r="AH317" s="378">
        <v>14</v>
      </c>
      <c r="AI317" s="381">
        <v>12</v>
      </c>
      <c r="AJ317" s="386">
        <v>10</v>
      </c>
      <c r="AK317" s="391"/>
      <c r="AL317" s="386"/>
      <c r="AM317" s="363">
        <f t="shared" ref="AM317:AM380" si="191">IF(L317=AF317,1,IF(L317=AG317,2,IF(L317=AH317,3,IF(L317=AI317,4,IF(L317=AJ317,5,IF(L317=AK317,6,IF(L317=AL317,7,0)))))))</f>
        <v>1</v>
      </c>
      <c r="AN317" s="578">
        <v>103.7</v>
      </c>
      <c r="AO317" s="120">
        <f t="shared" si="168"/>
        <v>155.55000000000001</v>
      </c>
      <c r="AP317" s="120">
        <f t="shared" si="156"/>
        <v>181.47499999999999</v>
      </c>
      <c r="AQ317" s="120">
        <f t="shared" si="157"/>
        <v>207.4</v>
      </c>
      <c r="AR317" s="120">
        <f t="shared" si="158"/>
        <v>238.51</v>
      </c>
      <c r="AS317" s="120">
        <f t="shared" si="159"/>
        <v>0</v>
      </c>
      <c r="AT317" s="120">
        <f t="shared" si="160"/>
        <v>0</v>
      </c>
      <c r="AU317" s="74" t="s">
        <v>717</v>
      </c>
      <c r="AV317" s="115"/>
      <c r="AW317" s="395"/>
      <c r="AX317" s="571">
        <v>1.5</v>
      </c>
      <c r="AY317" s="572">
        <v>1.75</v>
      </c>
      <c r="AZ317" s="572">
        <v>2</v>
      </c>
      <c r="BA317" s="572">
        <v>2.2999999999999998</v>
      </c>
      <c r="BB317" s="573">
        <v>0</v>
      </c>
      <c r="BC317" s="395">
        <v>0</v>
      </c>
      <c r="BD317" s="115"/>
      <c r="BE317" s="115"/>
      <c r="BF317" s="115"/>
      <c r="BG317" s="115"/>
      <c r="BH317" s="115"/>
      <c r="BI317" s="115"/>
      <c r="BJ317" s="115"/>
      <c r="BK317" s="115"/>
      <c r="BQ317" s="74" t="str">
        <f t="shared" si="169"/>
        <v>12015.3-(16)</v>
      </c>
      <c r="BR317" s="120" t="str">
        <f t="shared" si="170"/>
        <v>30 deg El- 1.5D Gored/Segmented</v>
      </c>
      <c r="BS317" s="120">
        <f t="shared" si="171"/>
        <v>155.55000000000001</v>
      </c>
      <c r="BU317" s="74" t="str">
        <f t="shared" si="172"/>
        <v>12015.3-(14)</v>
      </c>
      <c r="BV317" s="120" t="str">
        <f t="shared" si="173"/>
        <v>30 deg El- 1.5D Gored/Segmented</v>
      </c>
      <c r="BW317" s="120">
        <f t="shared" si="174"/>
        <v>181.47499999999999</v>
      </c>
      <c r="BY317" s="74" t="str">
        <f t="shared" si="175"/>
        <v>12015.3-(12)</v>
      </c>
      <c r="BZ317" s="120" t="str">
        <f t="shared" si="176"/>
        <v>30 deg El- 1.5D Gored/Segmented</v>
      </c>
      <c r="CA317" s="120">
        <f t="shared" si="177"/>
        <v>207.4</v>
      </c>
      <c r="CC317" s="115" t="str">
        <f t="shared" si="178"/>
        <v>12015.3-(10)</v>
      </c>
      <c r="CD317" s="120" t="str">
        <f t="shared" si="179"/>
        <v>30 deg El- 1.5D Gored/Segmented</v>
      </c>
      <c r="CE317" s="417">
        <f t="shared" si="180"/>
        <v>238.51</v>
      </c>
      <c r="CF317" s="115"/>
      <c r="CG317" s="115" t="str">
        <f t="shared" si="181"/>
        <v xml:space="preserve"> </v>
      </c>
      <c r="CH317" s="120" t="str">
        <f t="shared" si="182"/>
        <v xml:space="preserve"> </v>
      </c>
      <c r="CI317" s="417" t="str">
        <f t="shared" si="183"/>
        <v xml:space="preserve"> </v>
      </c>
      <c r="CJ317" s="115"/>
      <c r="CK317" s="115" t="str">
        <f t="shared" si="184"/>
        <v xml:space="preserve"> </v>
      </c>
      <c r="CL317" s="120" t="str">
        <f t="shared" si="185"/>
        <v xml:space="preserve"> </v>
      </c>
      <c r="CM317" s="417" t="str">
        <f t="shared" si="188"/>
        <v xml:space="preserve"> </v>
      </c>
      <c r="IS317" s="103">
        <v>56.7</v>
      </c>
    </row>
    <row r="318" spans="2:253" s="74" customFormat="1" ht="17.100000000000001" hidden="1" customHeight="1" x14ac:dyDescent="0.25">
      <c r="B318" s="504">
        <f>IF('KB Duct Parts'!$BL$14=1,'KB Duct Elbows'!AX20,0)</f>
        <v>0</v>
      </c>
      <c r="C318" s="525">
        <v>12016.3</v>
      </c>
      <c r="D318" s="526">
        <f t="shared" si="154"/>
        <v>12016.3</v>
      </c>
      <c r="E318" s="504" t="s">
        <v>873</v>
      </c>
      <c r="F318" s="508" t="str">
        <f t="shared" si="161"/>
        <v xml:space="preserve"> </v>
      </c>
      <c r="G318" s="509" t="s">
        <v>782</v>
      </c>
      <c r="H318" s="504" t="s">
        <v>923</v>
      </c>
      <c r="I318" s="1035" t="str">
        <f t="shared" si="190"/>
        <v>Gore Locked Segment</v>
      </c>
      <c r="J318" s="1036"/>
      <c r="K318" s="516" t="s">
        <v>881</v>
      </c>
      <c r="L318" s="521">
        <v>18</v>
      </c>
      <c r="M318" s="517" t="str">
        <f t="shared" si="186"/>
        <v>Y</v>
      </c>
      <c r="N318" s="514">
        <f t="shared" si="162"/>
        <v>105.1</v>
      </c>
      <c r="O318" s="518">
        <f t="shared" si="155"/>
        <v>0</v>
      </c>
      <c r="P318" s="680">
        <f>'KB Duct Parts'!$AE$3</f>
        <v>0</v>
      </c>
      <c r="Q318" s="681">
        <f t="shared" si="163"/>
        <v>0</v>
      </c>
      <c r="R318" s="682">
        <f t="shared" si="164"/>
        <v>0</v>
      </c>
      <c r="S318" s="716">
        <f t="shared" si="165"/>
        <v>0.35</v>
      </c>
      <c r="T318" s="679">
        <f t="shared" si="166"/>
        <v>0</v>
      </c>
      <c r="U318" s="679">
        <f t="shared" si="167"/>
        <v>0</v>
      </c>
      <c r="Y318" s="120"/>
      <c r="AE318" s="75"/>
      <c r="AF318" s="370">
        <v>18</v>
      </c>
      <c r="AG318" s="374">
        <v>16</v>
      </c>
      <c r="AH318" s="378">
        <v>14</v>
      </c>
      <c r="AI318" s="381">
        <v>12</v>
      </c>
      <c r="AJ318" s="386">
        <v>10</v>
      </c>
      <c r="AK318" s="391"/>
      <c r="AL318" s="386"/>
      <c r="AM318" s="363">
        <f t="shared" si="191"/>
        <v>1</v>
      </c>
      <c r="AN318" s="578">
        <v>105.1</v>
      </c>
      <c r="AO318" s="120">
        <f t="shared" si="168"/>
        <v>157.64999999999998</v>
      </c>
      <c r="AP318" s="120">
        <f t="shared" si="156"/>
        <v>183.92499999999998</v>
      </c>
      <c r="AQ318" s="120">
        <f t="shared" si="157"/>
        <v>210.2</v>
      </c>
      <c r="AR318" s="120">
        <f t="shared" si="158"/>
        <v>241.72999999999996</v>
      </c>
      <c r="AS318" s="120">
        <f t="shared" si="159"/>
        <v>0</v>
      </c>
      <c r="AT318" s="120">
        <f t="shared" si="160"/>
        <v>0</v>
      </c>
      <c r="AU318" s="74" t="s">
        <v>717</v>
      </c>
      <c r="AV318" s="115"/>
      <c r="AW318" s="395"/>
      <c r="AX318" s="571">
        <v>1.5</v>
      </c>
      <c r="AY318" s="572">
        <v>1.75</v>
      </c>
      <c r="AZ318" s="572">
        <v>2</v>
      </c>
      <c r="BA318" s="572">
        <v>2.2999999999999998</v>
      </c>
      <c r="BB318" s="573">
        <v>0</v>
      </c>
      <c r="BC318" s="395">
        <v>0</v>
      </c>
      <c r="BD318" s="115"/>
      <c r="BE318" s="115"/>
      <c r="BF318" s="115"/>
      <c r="BG318" s="115"/>
      <c r="BH318" s="115"/>
      <c r="BI318" s="115"/>
      <c r="BJ318" s="115"/>
      <c r="BK318" s="115"/>
      <c r="BQ318" s="74" t="str">
        <f t="shared" si="169"/>
        <v>12016.3-(16)</v>
      </c>
      <c r="BR318" s="120" t="str">
        <f t="shared" si="170"/>
        <v>30 deg El- 1.5D Gored/Segmented</v>
      </c>
      <c r="BS318" s="120">
        <f t="shared" si="171"/>
        <v>157.64999999999998</v>
      </c>
      <c r="BU318" s="74" t="str">
        <f t="shared" si="172"/>
        <v>12016.3-(14)</v>
      </c>
      <c r="BV318" s="120" t="str">
        <f t="shared" si="173"/>
        <v>30 deg El- 1.5D Gored/Segmented</v>
      </c>
      <c r="BW318" s="120">
        <f t="shared" si="174"/>
        <v>183.92499999999998</v>
      </c>
      <c r="BY318" s="74" t="str">
        <f t="shared" si="175"/>
        <v>12016.3-(12)</v>
      </c>
      <c r="BZ318" s="120" t="str">
        <f t="shared" si="176"/>
        <v>30 deg El- 1.5D Gored/Segmented</v>
      </c>
      <c r="CA318" s="120">
        <f t="shared" si="177"/>
        <v>210.2</v>
      </c>
      <c r="CC318" s="115" t="str">
        <f t="shared" si="178"/>
        <v>12016.3-(10)</v>
      </c>
      <c r="CD318" s="120" t="str">
        <f t="shared" si="179"/>
        <v>30 deg El- 1.5D Gored/Segmented</v>
      </c>
      <c r="CE318" s="417">
        <f t="shared" si="180"/>
        <v>241.72999999999996</v>
      </c>
      <c r="CF318" s="115"/>
      <c r="CG318" s="115" t="str">
        <f t="shared" si="181"/>
        <v xml:space="preserve"> </v>
      </c>
      <c r="CH318" s="120" t="str">
        <f t="shared" si="182"/>
        <v xml:space="preserve"> </v>
      </c>
      <c r="CI318" s="417" t="str">
        <f t="shared" si="183"/>
        <v xml:space="preserve"> </v>
      </c>
      <c r="CJ318" s="115"/>
      <c r="CK318" s="115" t="str">
        <f t="shared" si="184"/>
        <v xml:space="preserve"> </v>
      </c>
      <c r="CL318" s="120" t="str">
        <f t="shared" si="185"/>
        <v xml:space="preserve"> </v>
      </c>
      <c r="CM318" s="417" t="str">
        <f t="shared" si="188"/>
        <v xml:space="preserve"> </v>
      </c>
      <c r="IS318" s="103">
        <v>59.8</v>
      </c>
    </row>
    <row r="319" spans="2:253" s="74" customFormat="1" ht="17.100000000000001" hidden="1" customHeight="1" x14ac:dyDescent="0.25">
      <c r="B319" s="504">
        <f>IF('KB Duct Parts'!$BL$14=1,'KB Duct Elbows'!AX21,0)</f>
        <v>0</v>
      </c>
      <c r="C319" s="525">
        <v>12017.3</v>
      </c>
      <c r="D319" s="526">
        <f t="shared" si="154"/>
        <v>12017.3</v>
      </c>
      <c r="E319" s="504" t="s">
        <v>874</v>
      </c>
      <c r="F319" s="508" t="str">
        <f t="shared" si="161"/>
        <v xml:space="preserve"> </v>
      </c>
      <c r="G319" s="509" t="s">
        <v>782</v>
      </c>
      <c r="H319" s="504" t="s">
        <v>923</v>
      </c>
      <c r="I319" s="1035" t="str">
        <f t="shared" si="190"/>
        <v>Gore Locked Segment</v>
      </c>
      <c r="J319" s="1036"/>
      <c r="K319" s="516" t="s">
        <v>881</v>
      </c>
      <c r="L319" s="521">
        <v>18</v>
      </c>
      <c r="M319" s="517" t="str">
        <f t="shared" si="186"/>
        <v>Y</v>
      </c>
      <c r="N319" s="514">
        <f t="shared" si="162"/>
        <v>106.2</v>
      </c>
      <c r="O319" s="518">
        <f t="shared" si="155"/>
        <v>0</v>
      </c>
      <c r="P319" s="680">
        <f>'KB Duct Parts'!$AE$3</f>
        <v>0</v>
      </c>
      <c r="Q319" s="681">
        <f t="shared" si="163"/>
        <v>0</v>
      </c>
      <c r="R319" s="682">
        <f t="shared" si="164"/>
        <v>0</v>
      </c>
      <c r="S319" s="716">
        <f t="shared" si="165"/>
        <v>0.35</v>
      </c>
      <c r="T319" s="679">
        <f t="shared" si="166"/>
        <v>0</v>
      </c>
      <c r="U319" s="679">
        <f t="shared" si="167"/>
        <v>0</v>
      </c>
      <c r="Y319" s="120"/>
      <c r="AE319" s="76"/>
      <c r="AF319" s="370">
        <v>18</v>
      </c>
      <c r="AG319" s="374">
        <v>16</v>
      </c>
      <c r="AH319" s="378">
        <v>14</v>
      </c>
      <c r="AI319" s="381">
        <v>12</v>
      </c>
      <c r="AJ319" s="386">
        <v>10</v>
      </c>
      <c r="AK319" s="391"/>
      <c r="AL319" s="386"/>
      <c r="AM319" s="363">
        <f t="shared" si="191"/>
        <v>1</v>
      </c>
      <c r="AN319" s="578">
        <v>106.2</v>
      </c>
      <c r="AO319" s="120">
        <f t="shared" si="168"/>
        <v>159.30000000000001</v>
      </c>
      <c r="AP319" s="120">
        <f t="shared" si="156"/>
        <v>185.85</v>
      </c>
      <c r="AQ319" s="120">
        <f t="shared" si="157"/>
        <v>212.4</v>
      </c>
      <c r="AR319" s="120">
        <f t="shared" si="158"/>
        <v>244.26</v>
      </c>
      <c r="AS319" s="120">
        <f t="shared" si="159"/>
        <v>0</v>
      </c>
      <c r="AT319" s="120">
        <f t="shared" si="160"/>
        <v>0</v>
      </c>
      <c r="AU319" s="74" t="s">
        <v>717</v>
      </c>
      <c r="AV319" s="115"/>
      <c r="AW319" s="395"/>
      <c r="AX319" s="571">
        <v>1.5</v>
      </c>
      <c r="AY319" s="572">
        <v>1.75</v>
      </c>
      <c r="AZ319" s="572">
        <v>2</v>
      </c>
      <c r="BA319" s="572">
        <v>2.2999999999999998</v>
      </c>
      <c r="BB319" s="573">
        <v>0</v>
      </c>
      <c r="BC319" s="395">
        <v>0</v>
      </c>
      <c r="BD319" s="115"/>
      <c r="BE319" s="115"/>
      <c r="BF319" s="115"/>
      <c r="BG319" s="115"/>
      <c r="BH319" s="115"/>
      <c r="BI319" s="115"/>
      <c r="BJ319" s="115"/>
      <c r="BK319" s="115"/>
      <c r="BQ319" s="74" t="str">
        <f t="shared" si="169"/>
        <v>12017.3-(16)</v>
      </c>
      <c r="BR319" s="120" t="str">
        <f t="shared" si="170"/>
        <v>30 deg El- 1.5D Gored/Segmented</v>
      </c>
      <c r="BS319" s="120">
        <f t="shared" si="171"/>
        <v>159.30000000000001</v>
      </c>
      <c r="BU319" s="74" t="str">
        <f t="shared" si="172"/>
        <v>12017.3-(14)</v>
      </c>
      <c r="BV319" s="120" t="str">
        <f t="shared" si="173"/>
        <v>30 deg El- 1.5D Gored/Segmented</v>
      </c>
      <c r="BW319" s="120">
        <f t="shared" si="174"/>
        <v>185.85</v>
      </c>
      <c r="BY319" s="74" t="str">
        <f t="shared" si="175"/>
        <v>12017.3-(12)</v>
      </c>
      <c r="BZ319" s="120" t="str">
        <f t="shared" si="176"/>
        <v>30 deg El- 1.5D Gored/Segmented</v>
      </c>
      <c r="CA319" s="120">
        <f t="shared" si="177"/>
        <v>212.4</v>
      </c>
      <c r="CC319" s="115" t="str">
        <f t="shared" si="178"/>
        <v>12017.3-(10)</v>
      </c>
      <c r="CD319" s="120" t="str">
        <f t="shared" si="179"/>
        <v>30 deg El- 1.5D Gored/Segmented</v>
      </c>
      <c r="CE319" s="417">
        <f t="shared" si="180"/>
        <v>244.26</v>
      </c>
      <c r="CF319" s="115"/>
      <c r="CG319" s="115" t="str">
        <f t="shared" si="181"/>
        <v xml:space="preserve"> </v>
      </c>
      <c r="CH319" s="120" t="str">
        <f t="shared" si="182"/>
        <v xml:space="preserve"> </v>
      </c>
      <c r="CI319" s="417" t="str">
        <f t="shared" si="183"/>
        <v xml:space="preserve"> </v>
      </c>
      <c r="CJ319" s="115"/>
      <c r="CK319" s="115" t="str">
        <f t="shared" si="184"/>
        <v xml:space="preserve"> </v>
      </c>
      <c r="CL319" s="120" t="str">
        <f t="shared" si="185"/>
        <v xml:space="preserve"> </v>
      </c>
      <c r="CM319" s="417" t="str">
        <f t="shared" si="188"/>
        <v xml:space="preserve"> </v>
      </c>
      <c r="IS319" s="103">
        <v>62.4</v>
      </c>
    </row>
    <row r="320" spans="2:253" s="74" customFormat="1" ht="17.100000000000001" hidden="1" customHeight="1" x14ac:dyDescent="0.25">
      <c r="B320" s="504">
        <f>IF('KB Duct Parts'!$BL$14=1,'KB Duct Elbows'!AX22,0)</f>
        <v>0</v>
      </c>
      <c r="C320" s="525">
        <v>12018.3</v>
      </c>
      <c r="D320" s="526">
        <f t="shared" si="154"/>
        <v>12018.3</v>
      </c>
      <c r="E320" s="504" t="s">
        <v>875</v>
      </c>
      <c r="F320" s="508" t="str">
        <f t="shared" si="161"/>
        <v xml:space="preserve"> </v>
      </c>
      <c r="G320" s="509" t="s">
        <v>782</v>
      </c>
      <c r="H320" s="504" t="s">
        <v>923</v>
      </c>
      <c r="I320" s="1035" t="str">
        <f t="shared" si="190"/>
        <v>Gore Locked Segment</v>
      </c>
      <c r="J320" s="1036"/>
      <c r="K320" s="516" t="s">
        <v>881</v>
      </c>
      <c r="L320" s="521">
        <v>18</v>
      </c>
      <c r="M320" s="517" t="str">
        <f t="shared" si="186"/>
        <v>Y</v>
      </c>
      <c r="N320" s="514">
        <f t="shared" si="162"/>
        <v>110.9</v>
      </c>
      <c r="O320" s="518">
        <f t="shared" si="155"/>
        <v>0</v>
      </c>
      <c r="P320" s="680">
        <f>'KB Duct Parts'!$AE$3</f>
        <v>0</v>
      </c>
      <c r="Q320" s="681">
        <f t="shared" si="163"/>
        <v>0</v>
      </c>
      <c r="R320" s="682">
        <f t="shared" si="164"/>
        <v>0</v>
      </c>
      <c r="S320" s="716">
        <f t="shared" si="165"/>
        <v>0.35</v>
      </c>
      <c r="T320" s="679">
        <f t="shared" si="166"/>
        <v>0</v>
      </c>
      <c r="U320" s="679">
        <f t="shared" si="167"/>
        <v>0</v>
      </c>
      <c r="Y320" s="120"/>
      <c r="AE320" s="75"/>
      <c r="AF320" s="370">
        <v>18</v>
      </c>
      <c r="AG320" s="374">
        <v>16</v>
      </c>
      <c r="AH320" s="378">
        <v>14</v>
      </c>
      <c r="AI320" s="381">
        <v>12</v>
      </c>
      <c r="AJ320" s="386">
        <v>10</v>
      </c>
      <c r="AK320" s="391"/>
      <c r="AL320" s="386"/>
      <c r="AM320" s="363">
        <f t="shared" si="191"/>
        <v>1</v>
      </c>
      <c r="AN320" s="578">
        <v>110.9</v>
      </c>
      <c r="AO320" s="120">
        <f t="shared" si="168"/>
        <v>166.35000000000002</v>
      </c>
      <c r="AP320" s="120">
        <f t="shared" si="156"/>
        <v>194.07500000000002</v>
      </c>
      <c r="AQ320" s="120">
        <f t="shared" si="157"/>
        <v>221.8</v>
      </c>
      <c r="AR320" s="120">
        <f t="shared" si="158"/>
        <v>255.07</v>
      </c>
      <c r="AS320" s="120">
        <f t="shared" si="159"/>
        <v>0</v>
      </c>
      <c r="AT320" s="120">
        <f t="shared" si="160"/>
        <v>0</v>
      </c>
      <c r="AU320" s="74" t="s">
        <v>717</v>
      </c>
      <c r="AV320" s="115"/>
      <c r="AW320" s="395"/>
      <c r="AX320" s="571">
        <v>1.5</v>
      </c>
      <c r="AY320" s="572">
        <v>1.75</v>
      </c>
      <c r="AZ320" s="572">
        <v>2</v>
      </c>
      <c r="BA320" s="572">
        <v>2.2999999999999998</v>
      </c>
      <c r="BB320" s="573">
        <v>0</v>
      </c>
      <c r="BC320" s="395">
        <v>0</v>
      </c>
      <c r="BD320" s="115"/>
      <c r="BE320" s="115"/>
      <c r="BF320" s="115"/>
      <c r="BG320" s="115"/>
      <c r="BH320" s="115"/>
      <c r="BI320" s="115"/>
      <c r="BJ320" s="115"/>
      <c r="BK320" s="115"/>
      <c r="BQ320" s="74" t="str">
        <f t="shared" si="169"/>
        <v>12018.3-(16)</v>
      </c>
      <c r="BR320" s="120" t="str">
        <f t="shared" si="170"/>
        <v>30 deg El- 1.5D Gored/Segmented</v>
      </c>
      <c r="BS320" s="120">
        <f t="shared" si="171"/>
        <v>166.35000000000002</v>
      </c>
      <c r="BU320" s="74" t="str">
        <f t="shared" si="172"/>
        <v>12018.3-(14)</v>
      </c>
      <c r="BV320" s="120" t="str">
        <f t="shared" si="173"/>
        <v>30 deg El- 1.5D Gored/Segmented</v>
      </c>
      <c r="BW320" s="120">
        <f t="shared" si="174"/>
        <v>194.07500000000002</v>
      </c>
      <c r="BY320" s="74" t="str">
        <f t="shared" si="175"/>
        <v>12018.3-(12)</v>
      </c>
      <c r="BZ320" s="120" t="str">
        <f t="shared" si="176"/>
        <v>30 deg El- 1.5D Gored/Segmented</v>
      </c>
      <c r="CA320" s="120">
        <f t="shared" si="177"/>
        <v>221.8</v>
      </c>
      <c r="CC320" s="115" t="str">
        <f t="shared" si="178"/>
        <v>12018.3-(10)</v>
      </c>
      <c r="CD320" s="120" t="str">
        <f t="shared" si="179"/>
        <v>30 deg El- 1.5D Gored/Segmented</v>
      </c>
      <c r="CE320" s="417">
        <f t="shared" si="180"/>
        <v>255.07</v>
      </c>
      <c r="CF320" s="115"/>
      <c r="CG320" s="115" t="str">
        <f t="shared" si="181"/>
        <v xml:space="preserve"> </v>
      </c>
      <c r="CH320" s="120" t="str">
        <f t="shared" si="182"/>
        <v xml:space="preserve"> </v>
      </c>
      <c r="CI320" s="417" t="str">
        <f t="shared" si="183"/>
        <v xml:space="preserve"> </v>
      </c>
      <c r="CJ320" s="115"/>
      <c r="CK320" s="115" t="str">
        <f t="shared" si="184"/>
        <v xml:space="preserve"> </v>
      </c>
      <c r="CL320" s="120" t="str">
        <f t="shared" si="185"/>
        <v xml:space="preserve"> </v>
      </c>
      <c r="CM320" s="417" t="str">
        <f t="shared" si="188"/>
        <v xml:space="preserve"> </v>
      </c>
      <c r="IS320" s="103">
        <v>65</v>
      </c>
    </row>
    <row r="321" spans="2:253" s="74" customFormat="1" ht="17.100000000000001" hidden="1" customHeight="1" x14ac:dyDescent="0.25">
      <c r="B321" s="504">
        <f>IF('KB Duct Parts'!$BL$14=1,'KB Duct Elbows'!AX23,0)</f>
        <v>0</v>
      </c>
      <c r="C321" s="525">
        <v>12019.3</v>
      </c>
      <c r="D321" s="526">
        <f t="shared" si="154"/>
        <v>12019.3</v>
      </c>
      <c r="E321" s="504" t="s">
        <v>876</v>
      </c>
      <c r="F321" s="508" t="str">
        <f t="shared" si="161"/>
        <v xml:space="preserve"> </v>
      </c>
      <c r="G321" s="509" t="s">
        <v>782</v>
      </c>
      <c r="H321" s="504" t="s">
        <v>923</v>
      </c>
      <c r="I321" s="1035" t="str">
        <f t="shared" si="190"/>
        <v>Gore Locked Segment</v>
      </c>
      <c r="J321" s="1036"/>
      <c r="K321" s="516" t="s">
        <v>881</v>
      </c>
      <c r="L321" s="521">
        <v>18</v>
      </c>
      <c r="M321" s="517" t="str">
        <f t="shared" si="186"/>
        <v>Y</v>
      </c>
      <c r="N321" s="514">
        <f t="shared" si="162"/>
        <v>120.2</v>
      </c>
      <c r="O321" s="518">
        <f t="shared" si="155"/>
        <v>0</v>
      </c>
      <c r="P321" s="680">
        <f>'KB Duct Parts'!$AE$3</f>
        <v>0</v>
      </c>
      <c r="Q321" s="681">
        <f t="shared" si="163"/>
        <v>0</v>
      </c>
      <c r="R321" s="682">
        <f t="shared" si="164"/>
        <v>0</v>
      </c>
      <c r="S321" s="716">
        <f t="shared" si="165"/>
        <v>0.35</v>
      </c>
      <c r="T321" s="679">
        <f t="shared" si="166"/>
        <v>0</v>
      </c>
      <c r="U321" s="679">
        <f t="shared" si="167"/>
        <v>0</v>
      </c>
      <c r="Y321" s="120"/>
      <c r="AE321" s="75"/>
      <c r="AF321" s="370">
        <v>18</v>
      </c>
      <c r="AG321" s="374">
        <v>16</v>
      </c>
      <c r="AH321" s="378">
        <v>14</v>
      </c>
      <c r="AI321" s="381">
        <v>12</v>
      </c>
      <c r="AJ321" s="386">
        <v>10</v>
      </c>
      <c r="AK321" s="391"/>
      <c r="AL321" s="386"/>
      <c r="AM321" s="363">
        <f t="shared" si="191"/>
        <v>1</v>
      </c>
      <c r="AN321" s="578">
        <v>120.2</v>
      </c>
      <c r="AO321" s="120">
        <f t="shared" si="168"/>
        <v>180.3</v>
      </c>
      <c r="AP321" s="120">
        <f t="shared" si="156"/>
        <v>210.35</v>
      </c>
      <c r="AQ321" s="120">
        <f t="shared" si="157"/>
        <v>240.4</v>
      </c>
      <c r="AR321" s="120">
        <f t="shared" si="158"/>
        <v>276.45999999999998</v>
      </c>
      <c r="AS321" s="120">
        <f t="shared" si="159"/>
        <v>0</v>
      </c>
      <c r="AT321" s="120">
        <f t="shared" si="160"/>
        <v>0</v>
      </c>
      <c r="AU321" s="74" t="s">
        <v>717</v>
      </c>
      <c r="AV321" s="115"/>
      <c r="AW321" s="395"/>
      <c r="AX321" s="571">
        <v>1.5</v>
      </c>
      <c r="AY321" s="572">
        <v>1.75</v>
      </c>
      <c r="AZ321" s="572">
        <v>2</v>
      </c>
      <c r="BA321" s="572">
        <v>2.2999999999999998</v>
      </c>
      <c r="BB321" s="573">
        <v>0</v>
      </c>
      <c r="BC321" s="395">
        <v>0</v>
      </c>
      <c r="BD321" s="115"/>
      <c r="BE321" s="115"/>
      <c r="BF321" s="115"/>
      <c r="BG321" s="115"/>
      <c r="BH321" s="115"/>
      <c r="BI321" s="115"/>
      <c r="BJ321" s="115"/>
      <c r="BK321" s="115"/>
      <c r="BQ321" s="74" t="str">
        <f t="shared" si="169"/>
        <v>12019.3-(16)</v>
      </c>
      <c r="BR321" s="120" t="str">
        <f t="shared" si="170"/>
        <v>30 deg El- 1.5D Gored/Segmented</v>
      </c>
      <c r="BS321" s="120">
        <f t="shared" si="171"/>
        <v>180.3</v>
      </c>
      <c r="BU321" s="74" t="str">
        <f t="shared" si="172"/>
        <v>12019.3-(14)</v>
      </c>
      <c r="BV321" s="120" t="str">
        <f t="shared" si="173"/>
        <v>30 deg El- 1.5D Gored/Segmented</v>
      </c>
      <c r="BW321" s="120">
        <f t="shared" si="174"/>
        <v>210.35</v>
      </c>
      <c r="BY321" s="74" t="str">
        <f t="shared" si="175"/>
        <v>12019.3-(12)</v>
      </c>
      <c r="BZ321" s="120" t="str">
        <f t="shared" si="176"/>
        <v>30 deg El- 1.5D Gored/Segmented</v>
      </c>
      <c r="CA321" s="120">
        <f t="shared" si="177"/>
        <v>240.4</v>
      </c>
      <c r="CC321" s="115" t="str">
        <f t="shared" si="178"/>
        <v>12019.3-(10)</v>
      </c>
      <c r="CD321" s="120" t="str">
        <f t="shared" si="179"/>
        <v>30 deg El- 1.5D Gored/Segmented</v>
      </c>
      <c r="CE321" s="417">
        <f t="shared" si="180"/>
        <v>276.45999999999998</v>
      </c>
      <c r="CF321" s="115"/>
      <c r="CG321" s="115" t="str">
        <f t="shared" si="181"/>
        <v xml:space="preserve"> </v>
      </c>
      <c r="CH321" s="120" t="str">
        <f t="shared" si="182"/>
        <v xml:space="preserve"> </v>
      </c>
      <c r="CI321" s="417" t="str">
        <f t="shared" si="183"/>
        <v xml:space="preserve"> </v>
      </c>
      <c r="CJ321" s="115"/>
      <c r="CK321" s="115" t="str">
        <f t="shared" si="184"/>
        <v xml:space="preserve"> </v>
      </c>
      <c r="CL321" s="120" t="str">
        <f t="shared" si="185"/>
        <v xml:space="preserve"> </v>
      </c>
      <c r="CM321" s="417" t="str">
        <f t="shared" si="188"/>
        <v xml:space="preserve"> </v>
      </c>
      <c r="IS321" s="103">
        <v>70.5</v>
      </c>
    </row>
    <row r="322" spans="2:253" s="74" customFormat="1" ht="17.100000000000001" hidden="1" customHeight="1" x14ac:dyDescent="0.25">
      <c r="B322" s="504">
        <f>IF('KB Duct Parts'!$BL$14=1,'KB Duct Elbows'!AX24,0)</f>
        <v>0</v>
      </c>
      <c r="C322" s="525">
        <v>12020.3</v>
      </c>
      <c r="D322" s="526">
        <f t="shared" si="154"/>
        <v>12020.3</v>
      </c>
      <c r="E322" s="504" t="s">
        <v>877</v>
      </c>
      <c r="F322" s="508" t="str">
        <f t="shared" si="161"/>
        <v xml:space="preserve"> </v>
      </c>
      <c r="G322" s="509" t="s">
        <v>782</v>
      </c>
      <c r="H322" s="504" t="s">
        <v>923</v>
      </c>
      <c r="I322" s="1035" t="str">
        <f t="shared" si="190"/>
        <v>Gore Locked Segment</v>
      </c>
      <c r="J322" s="1036"/>
      <c r="K322" s="516" t="s">
        <v>881</v>
      </c>
      <c r="L322" s="521">
        <v>18</v>
      </c>
      <c r="M322" s="517" t="str">
        <f t="shared" si="186"/>
        <v>Y</v>
      </c>
      <c r="N322" s="514">
        <f t="shared" si="162"/>
        <v>129.30000000000001</v>
      </c>
      <c r="O322" s="518">
        <f t="shared" si="155"/>
        <v>0</v>
      </c>
      <c r="P322" s="680">
        <f>'KB Duct Parts'!$AE$3</f>
        <v>0</v>
      </c>
      <c r="Q322" s="681">
        <f t="shared" si="163"/>
        <v>0</v>
      </c>
      <c r="R322" s="682">
        <f t="shared" si="164"/>
        <v>0</v>
      </c>
      <c r="S322" s="716">
        <f t="shared" si="165"/>
        <v>0.35</v>
      </c>
      <c r="T322" s="679">
        <f t="shared" si="166"/>
        <v>0</v>
      </c>
      <c r="U322" s="679">
        <f t="shared" si="167"/>
        <v>0</v>
      </c>
      <c r="Y322" s="120"/>
      <c r="AE322" s="75"/>
      <c r="AF322" s="370">
        <v>18</v>
      </c>
      <c r="AG322" s="374">
        <v>16</v>
      </c>
      <c r="AH322" s="378">
        <v>14</v>
      </c>
      <c r="AI322" s="381">
        <v>12</v>
      </c>
      <c r="AJ322" s="386">
        <v>10</v>
      </c>
      <c r="AK322" s="391"/>
      <c r="AL322" s="386"/>
      <c r="AM322" s="363">
        <f t="shared" si="191"/>
        <v>1</v>
      </c>
      <c r="AN322" s="578">
        <v>129.30000000000001</v>
      </c>
      <c r="AO322" s="120">
        <f t="shared" si="168"/>
        <v>193.95000000000002</v>
      </c>
      <c r="AP322" s="120">
        <f t="shared" si="156"/>
        <v>226.27500000000003</v>
      </c>
      <c r="AQ322" s="120">
        <f t="shared" si="157"/>
        <v>258.60000000000002</v>
      </c>
      <c r="AR322" s="120">
        <f t="shared" si="158"/>
        <v>297.39</v>
      </c>
      <c r="AS322" s="120">
        <f t="shared" si="159"/>
        <v>0</v>
      </c>
      <c r="AT322" s="120">
        <f t="shared" si="160"/>
        <v>0</v>
      </c>
      <c r="AU322" s="74" t="s">
        <v>717</v>
      </c>
      <c r="AV322" s="115"/>
      <c r="AW322" s="395"/>
      <c r="AX322" s="571">
        <v>1.5</v>
      </c>
      <c r="AY322" s="572">
        <v>1.75</v>
      </c>
      <c r="AZ322" s="572">
        <v>2</v>
      </c>
      <c r="BA322" s="572">
        <v>2.2999999999999998</v>
      </c>
      <c r="BB322" s="573">
        <v>0</v>
      </c>
      <c r="BC322" s="395">
        <v>0</v>
      </c>
      <c r="BD322" s="115"/>
      <c r="BE322" s="115"/>
      <c r="BF322" s="115"/>
      <c r="BG322" s="115"/>
      <c r="BH322" s="115"/>
      <c r="BI322" s="115"/>
      <c r="BJ322" s="115"/>
      <c r="BK322" s="115"/>
      <c r="BQ322" s="74" t="str">
        <f t="shared" si="169"/>
        <v>12020.3-(16)</v>
      </c>
      <c r="BR322" s="120" t="str">
        <f t="shared" si="170"/>
        <v>30 deg El- 1.5D Gored/Segmented</v>
      </c>
      <c r="BS322" s="120">
        <f t="shared" si="171"/>
        <v>193.95000000000002</v>
      </c>
      <c r="BU322" s="74" t="str">
        <f t="shared" si="172"/>
        <v>12020.3-(14)</v>
      </c>
      <c r="BV322" s="120" t="str">
        <f t="shared" si="173"/>
        <v>30 deg El- 1.5D Gored/Segmented</v>
      </c>
      <c r="BW322" s="120">
        <f t="shared" si="174"/>
        <v>226.27500000000003</v>
      </c>
      <c r="BY322" s="74" t="str">
        <f t="shared" si="175"/>
        <v>12020.3-(12)</v>
      </c>
      <c r="BZ322" s="120" t="str">
        <f t="shared" si="176"/>
        <v>30 deg El- 1.5D Gored/Segmented</v>
      </c>
      <c r="CA322" s="120">
        <f t="shared" si="177"/>
        <v>258.60000000000002</v>
      </c>
      <c r="CC322" s="115" t="str">
        <f t="shared" si="178"/>
        <v>12020.3-(10)</v>
      </c>
      <c r="CD322" s="120" t="str">
        <f t="shared" si="179"/>
        <v>30 deg El- 1.5D Gored/Segmented</v>
      </c>
      <c r="CE322" s="417">
        <f t="shared" si="180"/>
        <v>297.39</v>
      </c>
      <c r="CF322" s="115"/>
      <c r="CG322" s="115" t="str">
        <f t="shared" si="181"/>
        <v xml:space="preserve"> </v>
      </c>
      <c r="CH322" s="120" t="str">
        <f t="shared" si="182"/>
        <v xml:space="preserve"> </v>
      </c>
      <c r="CI322" s="417" t="str">
        <f t="shared" si="183"/>
        <v xml:space="preserve"> </v>
      </c>
      <c r="CJ322" s="115"/>
      <c r="CK322" s="115" t="str">
        <f t="shared" si="184"/>
        <v xml:space="preserve"> </v>
      </c>
      <c r="CL322" s="120" t="str">
        <f t="shared" si="185"/>
        <v xml:space="preserve"> </v>
      </c>
      <c r="CM322" s="417" t="str">
        <f t="shared" si="188"/>
        <v xml:space="preserve"> </v>
      </c>
      <c r="IS322" s="103">
        <v>76</v>
      </c>
    </row>
    <row r="323" spans="2:253" s="74" customFormat="1" ht="17.100000000000001" hidden="1" customHeight="1" x14ac:dyDescent="0.25">
      <c r="B323" s="504">
        <f>IF('KB Duct Parts'!$BL$14=1,'KB Duct Elbows'!AX25,0)</f>
        <v>0</v>
      </c>
      <c r="C323" s="525">
        <v>12022.3</v>
      </c>
      <c r="D323" s="526">
        <f t="shared" si="154"/>
        <v>12022.3</v>
      </c>
      <c r="E323" s="504" t="s">
        <v>878</v>
      </c>
      <c r="F323" s="508" t="str">
        <f t="shared" si="161"/>
        <v xml:space="preserve"> </v>
      </c>
      <c r="G323" s="509" t="s">
        <v>782</v>
      </c>
      <c r="H323" s="504" t="s">
        <v>923</v>
      </c>
      <c r="I323" s="1035" t="str">
        <f t="shared" si="190"/>
        <v>Gore Locked Segment</v>
      </c>
      <c r="J323" s="1036"/>
      <c r="K323" s="516" t="s">
        <v>881</v>
      </c>
      <c r="L323" s="521">
        <v>18</v>
      </c>
      <c r="M323" s="517" t="str">
        <f t="shared" si="186"/>
        <v>Y</v>
      </c>
      <c r="N323" s="514">
        <f t="shared" si="162"/>
        <v>148.1</v>
      </c>
      <c r="O323" s="518">
        <f t="shared" si="155"/>
        <v>0</v>
      </c>
      <c r="P323" s="680">
        <f>'KB Duct Parts'!$AE$3</f>
        <v>0</v>
      </c>
      <c r="Q323" s="681">
        <f t="shared" si="163"/>
        <v>0</v>
      </c>
      <c r="R323" s="682">
        <f t="shared" si="164"/>
        <v>0</v>
      </c>
      <c r="S323" s="716">
        <f t="shared" si="165"/>
        <v>0.35</v>
      </c>
      <c r="T323" s="679">
        <f t="shared" si="166"/>
        <v>0</v>
      </c>
      <c r="U323" s="679">
        <f t="shared" si="167"/>
        <v>0</v>
      </c>
      <c r="Y323" s="120"/>
      <c r="AE323" s="75"/>
      <c r="AF323" s="370">
        <v>18</v>
      </c>
      <c r="AG323" s="374">
        <v>16</v>
      </c>
      <c r="AH323" s="378">
        <v>14</v>
      </c>
      <c r="AI323" s="381">
        <v>12</v>
      </c>
      <c r="AJ323" s="386">
        <v>10</v>
      </c>
      <c r="AK323" s="391"/>
      <c r="AL323" s="386"/>
      <c r="AM323" s="363">
        <f t="shared" si="191"/>
        <v>1</v>
      </c>
      <c r="AN323" s="578">
        <v>148.1</v>
      </c>
      <c r="AO323" s="120">
        <f t="shared" si="168"/>
        <v>222.14999999999998</v>
      </c>
      <c r="AP323" s="120">
        <f t="shared" si="156"/>
        <v>259.17500000000001</v>
      </c>
      <c r="AQ323" s="120">
        <f t="shared" si="157"/>
        <v>296.2</v>
      </c>
      <c r="AR323" s="120">
        <f t="shared" si="158"/>
        <v>340.62999999999994</v>
      </c>
      <c r="AS323" s="120">
        <f t="shared" si="159"/>
        <v>0</v>
      </c>
      <c r="AT323" s="120">
        <f t="shared" si="160"/>
        <v>0</v>
      </c>
      <c r="AU323" s="74" t="s">
        <v>717</v>
      </c>
      <c r="AV323" s="115"/>
      <c r="AW323" s="395"/>
      <c r="AX323" s="571">
        <v>1.5</v>
      </c>
      <c r="AY323" s="572">
        <v>1.75</v>
      </c>
      <c r="AZ323" s="572">
        <v>2</v>
      </c>
      <c r="BA323" s="572">
        <v>2.2999999999999998</v>
      </c>
      <c r="BB323" s="573">
        <v>0</v>
      </c>
      <c r="BC323" s="395">
        <v>0</v>
      </c>
      <c r="BD323" s="115"/>
      <c r="BE323" s="115"/>
      <c r="BF323" s="115"/>
      <c r="BG323" s="115"/>
      <c r="BH323" s="115"/>
      <c r="BI323" s="115"/>
      <c r="BJ323" s="115"/>
      <c r="BK323" s="115"/>
      <c r="BQ323" s="74" t="str">
        <f t="shared" si="169"/>
        <v>12022.3-(16)</v>
      </c>
      <c r="BR323" s="120" t="str">
        <f t="shared" si="170"/>
        <v>30 deg El- 1.5D Gored/Segmented</v>
      </c>
      <c r="BS323" s="120">
        <f t="shared" si="171"/>
        <v>222.14999999999998</v>
      </c>
      <c r="BU323" s="74" t="str">
        <f t="shared" si="172"/>
        <v>12022.3-(14)</v>
      </c>
      <c r="BV323" s="120" t="str">
        <f t="shared" si="173"/>
        <v>30 deg El- 1.5D Gored/Segmented</v>
      </c>
      <c r="BW323" s="120">
        <f t="shared" si="174"/>
        <v>259.17500000000001</v>
      </c>
      <c r="BY323" s="74" t="str">
        <f t="shared" si="175"/>
        <v>12022.3-(12)</v>
      </c>
      <c r="BZ323" s="120" t="str">
        <f t="shared" si="176"/>
        <v>30 deg El- 1.5D Gored/Segmented</v>
      </c>
      <c r="CA323" s="120">
        <f t="shared" si="177"/>
        <v>296.2</v>
      </c>
      <c r="CC323" s="115" t="str">
        <f t="shared" si="178"/>
        <v>12022.3-(10)</v>
      </c>
      <c r="CD323" s="120" t="str">
        <f t="shared" si="179"/>
        <v>30 deg El- 1.5D Gored/Segmented</v>
      </c>
      <c r="CE323" s="417">
        <f t="shared" si="180"/>
        <v>340.62999999999994</v>
      </c>
      <c r="CF323" s="115"/>
      <c r="CG323" s="115" t="str">
        <f t="shared" si="181"/>
        <v xml:space="preserve"> </v>
      </c>
      <c r="CH323" s="120" t="str">
        <f t="shared" si="182"/>
        <v xml:space="preserve"> </v>
      </c>
      <c r="CI323" s="417" t="str">
        <f t="shared" si="183"/>
        <v xml:space="preserve"> </v>
      </c>
      <c r="CJ323" s="115"/>
      <c r="CK323" s="115" t="str">
        <f t="shared" si="184"/>
        <v xml:space="preserve"> </v>
      </c>
      <c r="CL323" s="120" t="str">
        <f t="shared" si="185"/>
        <v xml:space="preserve"> </v>
      </c>
      <c r="CM323" s="417" t="str">
        <f t="shared" si="188"/>
        <v xml:space="preserve"> </v>
      </c>
      <c r="IS323" s="103">
        <v>86.9</v>
      </c>
    </row>
    <row r="324" spans="2:253" s="74" customFormat="1" ht="17.100000000000001" hidden="1" customHeight="1" thickBot="1" x14ac:dyDescent="0.3">
      <c r="B324" s="504">
        <f>IF('KB Duct Parts'!$BL$14=1,'KB Duct Elbows'!AX26,0)</f>
        <v>0</v>
      </c>
      <c r="C324" s="525">
        <v>12024.3</v>
      </c>
      <c r="D324" s="526">
        <f t="shared" si="154"/>
        <v>12024.3</v>
      </c>
      <c r="E324" s="504" t="s">
        <v>1338</v>
      </c>
      <c r="F324" s="508" t="str">
        <f t="shared" si="161"/>
        <v xml:space="preserve"> </v>
      </c>
      <c r="G324" s="509" t="s">
        <v>782</v>
      </c>
      <c r="H324" s="504" t="s">
        <v>923</v>
      </c>
      <c r="I324" s="1035" t="str">
        <f t="shared" si="190"/>
        <v>Gore Locked Segment</v>
      </c>
      <c r="J324" s="1036"/>
      <c r="K324" s="516" t="s">
        <v>881</v>
      </c>
      <c r="L324" s="521">
        <v>18</v>
      </c>
      <c r="M324" s="517" t="str">
        <f t="shared" si="186"/>
        <v>Y</v>
      </c>
      <c r="N324" s="514">
        <f t="shared" si="162"/>
        <v>167.4</v>
      </c>
      <c r="O324" s="518">
        <f t="shared" si="155"/>
        <v>0</v>
      </c>
      <c r="P324" s="680">
        <f>'KB Duct Parts'!$AE$3</f>
        <v>0</v>
      </c>
      <c r="Q324" s="681">
        <f t="shared" si="163"/>
        <v>0</v>
      </c>
      <c r="R324" s="682">
        <f t="shared" si="164"/>
        <v>0</v>
      </c>
      <c r="S324" s="716">
        <f t="shared" si="165"/>
        <v>0.35</v>
      </c>
      <c r="T324" s="679">
        <f t="shared" si="166"/>
        <v>0</v>
      </c>
      <c r="U324" s="679">
        <f t="shared" si="167"/>
        <v>0</v>
      </c>
      <c r="Y324" s="120"/>
      <c r="AE324" s="75"/>
      <c r="AF324" s="370">
        <v>18</v>
      </c>
      <c r="AG324" s="374">
        <v>16</v>
      </c>
      <c r="AH324" s="378">
        <v>14</v>
      </c>
      <c r="AI324" s="381">
        <v>12</v>
      </c>
      <c r="AJ324" s="386">
        <v>10</v>
      </c>
      <c r="AK324" s="391"/>
      <c r="AL324" s="386"/>
      <c r="AM324" s="363">
        <f t="shared" si="191"/>
        <v>1</v>
      </c>
      <c r="AN324" s="578">
        <v>167.4</v>
      </c>
      <c r="AO324" s="120">
        <f t="shared" si="168"/>
        <v>251.10000000000002</v>
      </c>
      <c r="AP324" s="120">
        <f t="shared" si="156"/>
        <v>292.95</v>
      </c>
      <c r="AQ324" s="120">
        <f t="shared" si="157"/>
        <v>334.8</v>
      </c>
      <c r="AR324" s="120">
        <f t="shared" si="158"/>
        <v>385.02</v>
      </c>
      <c r="AS324" s="120">
        <f t="shared" si="159"/>
        <v>0</v>
      </c>
      <c r="AT324" s="120">
        <f t="shared" si="160"/>
        <v>0</v>
      </c>
      <c r="AU324" s="74" t="s">
        <v>717</v>
      </c>
      <c r="AV324" s="115"/>
      <c r="AW324" s="395"/>
      <c r="AX324" s="574">
        <v>1.5</v>
      </c>
      <c r="AY324" s="575">
        <v>1.75</v>
      </c>
      <c r="AZ324" s="575">
        <v>2</v>
      </c>
      <c r="BA324" s="575">
        <v>2.2999999999999998</v>
      </c>
      <c r="BB324" s="576">
        <v>0</v>
      </c>
      <c r="BC324" s="395">
        <v>0</v>
      </c>
      <c r="BD324" s="115"/>
      <c r="BE324" s="115"/>
      <c r="BF324" s="115"/>
      <c r="BG324" s="115"/>
      <c r="BH324" s="115"/>
      <c r="BI324" s="115"/>
      <c r="BJ324" s="115"/>
      <c r="BK324" s="115"/>
      <c r="BQ324" s="74" t="str">
        <f t="shared" si="169"/>
        <v>12024.3-(16)</v>
      </c>
      <c r="BR324" s="120" t="str">
        <f t="shared" si="170"/>
        <v>30 deg El- 1.5D Gored/Segmented</v>
      </c>
      <c r="BS324" s="120">
        <f t="shared" si="171"/>
        <v>251.10000000000002</v>
      </c>
      <c r="BU324" s="74" t="str">
        <f t="shared" si="172"/>
        <v>12024.3-(14)</v>
      </c>
      <c r="BV324" s="120" t="str">
        <f t="shared" si="173"/>
        <v>30 deg El- 1.5D Gored/Segmented</v>
      </c>
      <c r="BW324" s="120">
        <f t="shared" si="174"/>
        <v>292.95</v>
      </c>
      <c r="BY324" s="74" t="str">
        <f t="shared" si="175"/>
        <v>12024.3-(12)</v>
      </c>
      <c r="BZ324" s="120" t="str">
        <f t="shared" si="176"/>
        <v>30 deg El- 1.5D Gored/Segmented</v>
      </c>
      <c r="CA324" s="120">
        <f t="shared" si="177"/>
        <v>334.8</v>
      </c>
      <c r="CC324" s="115" t="str">
        <f t="shared" si="178"/>
        <v>12024.3-(10)</v>
      </c>
      <c r="CD324" s="120" t="str">
        <f t="shared" si="179"/>
        <v>30 deg El- 1.5D Gored/Segmented</v>
      </c>
      <c r="CE324" s="417">
        <f t="shared" si="180"/>
        <v>385.02</v>
      </c>
      <c r="CF324" s="115"/>
      <c r="CG324" s="115" t="str">
        <f t="shared" si="181"/>
        <v xml:space="preserve"> </v>
      </c>
      <c r="CH324" s="120" t="str">
        <f t="shared" si="182"/>
        <v xml:space="preserve"> </v>
      </c>
      <c r="CI324" s="417" t="str">
        <f t="shared" si="183"/>
        <v xml:space="preserve"> </v>
      </c>
      <c r="CJ324" s="115"/>
      <c r="CK324" s="115" t="str">
        <f t="shared" si="184"/>
        <v xml:space="preserve"> </v>
      </c>
      <c r="CL324" s="120" t="str">
        <f t="shared" si="185"/>
        <v xml:space="preserve"> </v>
      </c>
      <c r="CM324" s="417" t="str">
        <f t="shared" si="188"/>
        <v xml:space="preserve"> </v>
      </c>
      <c r="IS324" s="103"/>
    </row>
    <row r="325" spans="2:253" s="74" customFormat="1" ht="17.100000000000001" hidden="1" customHeight="1" thickTop="1" x14ac:dyDescent="0.25">
      <c r="B325" s="504">
        <f>IF('KB Duct Parts'!$BL$14=1,'KB Duct Elbows'!R7,0)</f>
        <v>0</v>
      </c>
      <c r="C325" s="525" t="s">
        <v>1815</v>
      </c>
      <c r="D325" s="506" t="str">
        <f t="shared" si="154"/>
        <v>12403.90L</v>
      </c>
      <c r="E325" s="504" t="s">
        <v>483</v>
      </c>
      <c r="F325" s="508" t="str">
        <f t="shared" si="161"/>
        <v xml:space="preserve"> </v>
      </c>
      <c r="G325" s="509" t="s">
        <v>1687</v>
      </c>
      <c r="H325" s="504" t="s">
        <v>923</v>
      </c>
      <c r="I325" s="1035"/>
      <c r="J325" s="1036"/>
      <c r="K325" s="516" t="s">
        <v>881</v>
      </c>
      <c r="L325" s="521" t="s">
        <v>713</v>
      </c>
      <c r="M325" s="517" t="str">
        <f t="shared" si="186"/>
        <v>Y</v>
      </c>
      <c r="N325" s="514">
        <f t="shared" si="162"/>
        <v>54.5</v>
      </c>
      <c r="O325" s="518">
        <f t="shared" si="155"/>
        <v>0</v>
      </c>
      <c r="P325" s="680">
        <f>'KB Duct Parts'!$AE$3</f>
        <v>0</v>
      </c>
      <c r="Q325" s="681">
        <f t="shared" si="163"/>
        <v>0</v>
      </c>
      <c r="R325" s="682">
        <f t="shared" si="164"/>
        <v>0</v>
      </c>
      <c r="S325" s="716">
        <f t="shared" si="165"/>
        <v>0.35</v>
      </c>
      <c r="T325" s="679">
        <f t="shared" si="166"/>
        <v>0</v>
      </c>
      <c r="U325" s="679">
        <f t="shared" si="167"/>
        <v>0</v>
      </c>
      <c r="Y325" s="120"/>
      <c r="AE325" s="75"/>
      <c r="AF325" s="370" t="s">
        <v>713</v>
      </c>
      <c r="AG325" s="374" t="s">
        <v>7</v>
      </c>
      <c r="AH325" s="378"/>
      <c r="AI325" s="381"/>
      <c r="AJ325" s="386"/>
      <c r="AK325" s="391"/>
      <c r="AL325" s="386"/>
      <c r="AM325" s="363">
        <f t="shared" si="191"/>
        <v>1</v>
      </c>
      <c r="AN325" s="578">
        <v>54.5</v>
      </c>
      <c r="AO325" s="120">
        <f t="shared" si="168"/>
        <v>115.63655645664382</v>
      </c>
      <c r="AP325" s="120">
        <f t="shared" si="156"/>
        <v>0</v>
      </c>
      <c r="AQ325" s="120">
        <f t="shared" si="157"/>
        <v>0</v>
      </c>
      <c r="AR325" s="120">
        <f t="shared" si="158"/>
        <v>0</v>
      </c>
      <c r="AS325" s="120">
        <f t="shared" si="159"/>
        <v>0</v>
      </c>
      <c r="AT325" s="120">
        <f t="shared" si="160"/>
        <v>0</v>
      </c>
      <c r="AU325" s="74" t="s">
        <v>717</v>
      </c>
      <c r="AV325" s="115"/>
      <c r="AW325" s="395"/>
      <c r="AX325" s="568">
        <v>2.1217716781035563</v>
      </c>
      <c r="AY325" s="569">
        <v>0</v>
      </c>
      <c r="AZ325" s="569">
        <v>0</v>
      </c>
      <c r="BA325" s="569">
        <v>0</v>
      </c>
      <c r="BB325" s="570">
        <v>0</v>
      </c>
      <c r="BC325" s="395">
        <v>0</v>
      </c>
      <c r="BD325" s="115"/>
      <c r="BE325" s="115"/>
      <c r="BF325" s="115"/>
      <c r="BG325" s="115"/>
      <c r="BH325" s="115"/>
      <c r="BI325" s="115"/>
      <c r="BJ325" s="115"/>
      <c r="BK325" s="115"/>
      <c r="BQ325" s="74" t="str">
        <f t="shared" si="169"/>
        <v>12403.90L-(11T)</v>
      </c>
      <c r="BR325" s="120" t="str">
        <f t="shared" si="170"/>
        <v>90 deg Tubed-El- 2.5D</v>
      </c>
      <c r="BS325" s="120">
        <f t="shared" si="171"/>
        <v>115.63655645664382</v>
      </c>
      <c r="BU325" s="74" t="str">
        <f t="shared" si="172"/>
        <v xml:space="preserve"> </v>
      </c>
      <c r="BV325" s="120" t="str">
        <f t="shared" si="173"/>
        <v xml:space="preserve"> </v>
      </c>
      <c r="BW325" s="120" t="str">
        <f t="shared" si="174"/>
        <v xml:space="preserve">  </v>
      </c>
      <c r="BY325" s="74" t="str">
        <f t="shared" si="175"/>
        <v xml:space="preserve"> </v>
      </c>
      <c r="BZ325" s="120" t="str">
        <f t="shared" si="176"/>
        <v xml:space="preserve"> </v>
      </c>
      <c r="CA325" s="120" t="str">
        <f t="shared" si="177"/>
        <v xml:space="preserve"> </v>
      </c>
      <c r="CC325" s="115" t="str">
        <f t="shared" si="178"/>
        <v xml:space="preserve"> </v>
      </c>
      <c r="CD325" s="120" t="str">
        <f t="shared" si="179"/>
        <v xml:space="preserve"> </v>
      </c>
      <c r="CE325" s="417" t="str">
        <f t="shared" si="180"/>
        <v xml:space="preserve"> </v>
      </c>
      <c r="CF325" s="115"/>
      <c r="CG325" s="115" t="str">
        <f t="shared" si="181"/>
        <v xml:space="preserve"> </v>
      </c>
      <c r="CH325" s="120" t="str">
        <f t="shared" si="182"/>
        <v xml:space="preserve"> </v>
      </c>
      <c r="CI325" s="417" t="str">
        <f t="shared" si="183"/>
        <v xml:space="preserve"> </v>
      </c>
      <c r="CJ325" s="115"/>
      <c r="CK325" s="115" t="str">
        <f t="shared" si="184"/>
        <v xml:space="preserve"> </v>
      </c>
      <c r="CL325" s="120" t="str">
        <f t="shared" si="185"/>
        <v xml:space="preserve"> </v>
      </c>
      <c r="CM325" s="417" t="str">
        <f t="shared" si="188"/>
        <v xml:space="preserve"> </v>
      </c>
      <c r="IS325" s="103">
        <v>47.57</v>
      </c>
    </row>
    <row r="326" spans="2:253" s="74" customFormat="1" ht="17.100000000000001" hidden="1" customHeight="1" x14ac:dyDescent="0.25">
      <c r="B326" s="504">
        <f>IF('KB Duct Parts'!$BL$14=1,'KB Duct Elbows'!R8,0)</f>
        <v>0</v>
      </c>
      <c r="C326" s="525" t="s">
        <v>1816</v>
      </c>
      <c r="D326" s="506" t="str">
        <f t="shared" si="154"/>
        <v>12404.90L</v>
      </c>
      <c r="E326" s="520" t="s">
        <v>861</v>
      </c>
      <c r="F326" s="508" t="str">
        <f t="shared" si="161"/>
        <v xml:space="preserve"> </v>
      </c>
      <c r="G326" s="509" t="s">
        <v>1687</v>
      </c>
      <c r="H326" s="504" t="s">
        <v>923</v>
      </c>
      <c r="I326" s="1035"/>
      <c r="J326" s="1036"/>
      <c r="K326" s="516" t="s">
        <v>881</v>
      </c>
      <c r="L326" s="521" t="s">
        <v>713</v>
      </c>
      <c r="M326" s="517" t="str">
        <f t="shared" si="186"/>
        <v>Y</v>
      </c>
      <c r="N326" s="514">
        <f t="shared" si="162"/>
        <v>73.5</v>
      </c>
      <c r="O326" s="518">
        <f t="shared" si="155"/>
        <v>0</v>
      </c>
      <c r="P326" s="680">
        <f>'KB Duct Parts'!$AE$3</f>
        <v>0</v>
      </c>
      <c r="Q326" s="681">
        <f t="shared" si="163"/>
        <v>0</v>
      </c>
      <c r="R326" s="682">
        <f t="shared" si="164"/>
        <v>0</v>
      </c>
      <c r="S326" s="716">
        <f t="shared" si="165"/>
        <v>0.35</v>
      </c>
      <c r="T326" s="679">
        <f t="shared" si="166"/>
        <v>0</v>
      </c>
      <c r="U326" s="679">
        <f t="shared" si="167"/>
        <v>0</v>
      </c>
      <c r="Y326" s="120"/>
      <c r="AE326" s="75"/>
      <c r="AF326" s="370" t="s">
        <v>713</v>
      </c>
      <c r="AG326" s="374" t="s">
        <v>7</v>
      </c>
      <c r="AH326" s="378"/>
      <c r="AI326" s="381"/>
      <c r="AJ326" s="386"/>
      <c r="AK326" s="391"/>
      <c r="AL326" s="386"/>
      <c r="AM326" s="363">
        <f t="shared" si="191"/>
        <v>1</v>
      </c>
      <c r="AN326" s="578">
        <v>73.5</v>
      </c>
      <c r="AO326" s="120">
        <f t="shared" si="168"/>
        <v>141.44077669902913</v>
      </c>
      <c r="AP326" s="120">
        <f t="shared" si="156"/>
        <v>0</v>
      </c>
      <c r="AQ326" s="120">
        <f t="shared" si="157"/>
        <v>0</v>
      </c>
      <c r="AR326" s="120">
        <f t="shared" si="158"/>
        <v>0</v>
      </c>
      <c r="AS326" s="120">
        <f t="shared" si="159"/>
        <v>0</v>
      </c>
      <c r="AT326" s="120">
        <f t="shared" si="160"/>
        <v>0</v>
      </c>
      <c r="AU326" s="74" t="s">
        <v>717</v>
      </c>
      <c r="AV326" s="115"/>
      <c r="AW326" s="395"/>
      <c r="AX326" s="571">
        <v>1.9243643088303284</v>
      </c>
      <c r="AY326" s="572">
        <v>0</v>
      </c>
      <c r="AZ326" s="572">
        <v>0</v>
      </c>
      <c r="BA326" s="572">
        <v>0</v>
      </c>
      <c r="BB326" s="573">
        <v>0</v>
      </c>
      <c r="BC326" s="395">
        <v>0</v>
      </c>
      <c r="BD326" s="115"/>
      <c r="BE326" s="115"/>
      <c r="BF326" s="115"/>
      <c r="BG326" s="115"/>
      <c r="BH326" s="115"/>
      <c r="BI326" s="115"/>
      <c r="BJ326" s="115"/>
      <c r="BK326" s="115"/>
      <c r="BQ326" s="74" t="str">
        <f t="shared" si="169"/>
        <v>12404.90L-(11T)</v>
      </c>
      <c r="BR326" s="120" t="str">
        <f t="shared" si="170"/>
        <v>90 deg Tubed-El- 2.5D</v>
      </c>
      <c r="BS326" s="120">
        <f t="shared" si="171"/>
        <v>141.44077669902913</v>
      </c>
      <c r="BU326" s="74" t="str">
        <f t="shared" si="172"/>
        <v xml:space="preserve"> </v>
      </c>
      <c r="BV326" s="120" t="str">
        <f t="shared" si="173"/>
        <v xml:space="preserve"> </v>
      </c>
      <c r="BW326" s="120" t="str">
        <f t="shared" si="174"/>
        <v xml:space="preserve">  </v>
      </c>
      <c r="BY326" s="74" t="str">
        <f t="shared" si="175"/>
        <v xml:space="preserve"> </v>
      </c>
      <c r="BZ326" s="120" t="str">
        <f t="shared" si="176"/>
        <v xml:space="preserve"> </v>
      </c>
      <c r="CA326" s="120" t="str">
        <f t="shared" si="177"/>
        <v xml:space="preserve"> </v>
      </c>
      <c r="CC326" s="115" t="str">
        <f t="shared" si="178"/>
        <v xml:space="preserve"> </v>
      </c>
      <c r="CD326" s="120" t="str">
        <f t="shared" si="179"/>
        <v xml:space="preserve"> </v>
      </c>
      <c r="CE326" s="417" t="str">
        <f t="shared" si="180"/>
        <v xml:space="preserve"> </v>
      </c>
      <c r="CF326" s="115"/>
      <c r="CG326" s="115" t="str">
        <f t="shared" si="181"/>
        <v xml:space="preserve"> </v>
      </c>
      <c r="CH326" s="120" t="str">
        <f t="shared" si="182"/>
        <v xml:space="preserve"> </v>
      </c>
      <c r="CI326" s="417" t="str">
        <f t="shared" si="183"/>
        <v xml:space="preserve"> </v>
      </c>
      <c r="CJ326" s="115"/>
      <c r="CK326" s="115" t="str">
        <f t="shared" si="184"/>
        <v xml:space="preserve"> </v>
      </c>
      <c r="CL326" s="120" t="str">
        <f t="shared" si="185"/>
        <v xml:space="preserve"> </v>
      </c>
      <c r="CM326" s="417" t="str">
        <f t="shared" si="188"/>
        <v xml:space="preserve"> </v>
      </c>
      <c r="IS326" s="103">
        <v>47.57</v>
      </c>
    </row>
    <row r="327" spans="2:253" s="74" customFormat="1" ht="17.100000000000001" hidden="1" customHeight="1" x14ac:dyDescent="0.25">
      <c r="B327" s="504">
        <f>IF('KB Duct Parts'!$BL$14=1,'KB Duct Elbows'!R9,0)</f>
        <v>0</v>
      </c>
      <c r="C327" s="525" t="s">
        <v>1817</v>
      </c>
      <c r="D327" s="506" t="str">
        <f t="shared" si="154"/>
        <v>12405.90L</v>
      </c>
      <c r="E327" s="504" t="s">
        <v>862</v>
      </c>
      <c r="F327" s="508" t="str">
        <f t="shared" si="161"/>
        <v xml:space="preserve"> </v>
      </c>
      <c r="G327" s="509" t="s">
        <v>1687</v>
      </c>
      <c r="H327" s="504" t="s">
        <v>923</v>
      </c>
      <c r="I327" s="1035"/>
      <c r="J327" s="1036"/>
      <c r="K327" s="516" t="s">
        <v>881</v>
      </c>
      <c r="L327" s="521" t="s">
        <v>706</v>
      </c>
      <c r="M327" s="517" t="str">
        <f t="shared" si="186"/>
        <v>Y</v>
      </c>
      <c r="N327" s="514">
        <f t="shared" si="162"/>
        <v>123</v>
      </c>
      <c r="O327" s="518">
        <f t="shared" si="155"/>
        <v>0</v>
      </c>
      <c r="P327" s="680">
        <f>'KB Duct Parts'!$AE$3</f>
        <v>0</v>
      </c>
      <c r="Q327" s="681">
        <f t="shared" si="163"/>
        <v>0</v>
      </c>
      <c r="R327" s="682">
        <f t="shared" si="164"/>
        <v>0</v>
      </c>
      <c r="S327" s="716">
        <f t="shared" si="165"/>
        <v>0.35</v>
      </c>
      <c r="T327" s="679">
        <f t="shared" si="166"/>
        <v>0</v>
      </c>
      <c r="U327" s="679">
        <f t="shared" si="167"/>
        <v>0</v>
      </c>
      <c r="Y327" s="120"/>
      <c r="AE327" s="75"/>
      <c r="AF327" s="370" t="s">
        <v>706</v>
      </c>
      <c r="AG327" s="374" t="s">
        <v>7</v>
      </c>
      <c r="AH327" s="378"/>
      <c r="AI327" s="381"/>
      <c r="AJ327" s="386"/>
      <c r="AK327" s="391"/>
      <c r="AL327" s="386"/>
      <c r="AM327" s="363">
        <f t="shared" si="191"/>
        <v>1</v>
      </c>
      <c r="AN327" s="578">
        <v>123</v>
      </c>
      <c r="AO327" s="120">
        <f t="shared" si="168"/>
        <v>205.56328267477201</v>
      </c>
      <c r="AP327" s="120">
        <f t="shared" si="156"/>
        <v>0</v>
      </c>
      <c r="AQ327" s="120">
        <f t="shared" si="157"/>
        <v>0</v>
      </c>
      <c r="AR327" s="120">
        <f t="shared" si="158"/>
        <v>0</v>
      </c>
      <c r="AS327" s="120">
        <f t="shared" si="159"/>
        <v>0</v>
      </c>
      <c r="AT327" s="120">
        <f t="shared" si="160"/>
        <v>0</v>
      </c>
      <c r="AU327" s="74" t="s">
        <v>717</v>
      </c>
      <c r="AV327" s="115"/>
      <c r="AW327" s="395"/>
      <c r="AX327" s="571">
        <v>1.6712462006079025</v>
      </c>
      <c r="AY327" s="572">
        <v>0</v>
      </c>
      <c r="AZ327" s="572">
        <v>0</v>
      </c>
      <c r="BA327" s="572">
        <v>0</v>
      </c>
      <c r="BB327" s="573">
        <v>0</v>
      </c>
      <c r="BC327" s="395">
        <v>0</v>
      </c>
      <c r="BD327" s="115"/>
      <c r="BE327" s="115"/>
      <c r="BF327" s="115"/>
      <c r="BG327" s="115"/>
      <c r="BH327" s="115"/>
      <c r="BI327" s="115"/>
      <c r="BJ327" s="115"/>
      <c r="BK327" s="115"/>
      <c r="BQ327" s="74" t="str">
        <f t="shared" si="169"/>
        <v>12405.90L-(11T)</v>
      </c>
      <c r="BR327" s="120" t="str">
        <f t="shared" si="170"/>
        <v>90 deg Tubed-El- 2.5D</v>
      </c>
      <c r="BS327" s="120">
        <f t="shared" si="171"/>
        <v>205.56328267477201</v>
      </c>
      <c r="BU327" s="74" t="str">
        <f t="shared" si="172"/>
        <v xml:space="preserve"> </v>
      </c>
      <c r="BV327" s="120" t="str">
        <f t="shared" si="173"/>
        <v xml:space="preserve"> </v>
      </c>
      <c r="BW327" s="120" t="str">
        <f t="shared" si="174"/>
        <v xml:space="preserve">  </v>
      </c>
      <c r="BY327" s="74" t="str">
        <f t="shared" si="175"/>
        <v xml:space="preserve"> </v>
      </c>
      <c r="BZ327" s="120" t="str">
        <f t="shared" si="176"/>
        <v xml:space="preserve"> </v>
      </c>
      <c r="CA327" s="120" t="str">
        <f t="shared" si="177"/>
        <v xml:space="preserve"> </v>
      </c>
      <c r="CC327" s="115" t="str">
        <f t="shared" si="178"/>
        <v xml:space="preserve"> </v>
      </c>
      <c r="CD327" s="120" t="str">
        <f t="shared" si="179"/>
        <v xml:space="preserve"> </v>
      </c>
      <c r="CE327" s="417" t="str">
        <f t="shared" si="180"/>
        <v xml:space="preserve"> </v>
      </c>
      <c r="CF327" s="115"/>
      <c r="CG327" s="115" t="str">
        <f t="shared" si="181"/>
        <v xml:space="preserve"> </v>
      </c>
      <c r="CH327" s="120" t="str">
        <f t="shared" si="182"/>
        <v xml:space="preserve"> </v>
      </c>
      <c r="CI327" s="417" t="str">
        <f t="shared" si="183"/>
        <v xml:space="preserve"> </v>
      </c>
      <c r="CJ327" s="115"/>
      <c r="CK327" s="115" t="str">
        <f t="shared" si="184"/>
        <v xml:space="preserve"> </v>
      </c>
      <c r="CL327" s="120" t="str">
        <f t="shared" si="185"/>
        <v xml:space="preserve"> </v>
      </c>
      <c r="CM327" s="417" t="str">
        <f t="shared" si="188"/>
        <v xml:space="preserve"> </v>
      </c>
      <c r="IS327" s="103">
        <v>71.45</v>
      </c>
    </row>
    <row r="328" spans="2:253" s="74" customFormat="1" ht="17.100000000000001" hidden="1" customHeight="1" x14ac:dyDescent="0.25">
      <c r="B328" s="504">
        <f>IF('KB Duct Parts'!$BL$14=1,'KB Duct Elbows'!R10,0)</f>
        <v>0</v>
      </c>
      <c r="C328" s="525" t="s">
        <v>1818</v>
      </c>
      <c r="D328" s="506" t="str">
        <f t="shared" si="154"/>
        <v>12406.90L</v>
      </c>
      <c r="E328" s="504" t="s">
        <v>863</v>
      </c>
      <c r="F328" s="508" t="str">
        <f t="shared" si="161"/>
        <v xml:space="preserve"> </v>
      </c>
      <c r="G328" s="509" t="s">
        <v>1687</v>
      </c>
      <c r="H328" s="504" t="s">
        <v>923</v>
      </c>
      <c r="I328" s="1035"/>
      <c r="J328" s="1036"/>
      <c r="K328" s="516" t="s">
        <v>881</v>
      </c>
      <c r="L328" s="521" t="s">
        <v>706</v>
      </c>
      <c r="M328" s="517" t="str">
        <f t="shared" si="186"/>
        <v>Y</v>
      </c>
      <c r="N328" s="514">
        <f t="shared" si="162"/>
        <v>162.5</v>
      </c>
      <c r="O328" s="518">
        <f t="shared" si="155"/>
        <v>0</v>
      </c>
      <c r="P328" s="680">
        <f>'KB Duct Parts'!$AE$3</f>
        <v>0</v>
      </c>
      <c r="Q328" s="681">
        <f t="shared" si="163"/>
        <v>0</v>
      </c>
      <c r="R328" s="682">
        <f t="shared" si="164"/>
        <v>0</v>
      </c>
      <c r="S328" s="716">
        <f t="shared" si="165"/>
        <v>0.35</v>
      </c>
      <c r="T328" s="679">
        <f t="shared" si="166"/>
        <v>0</v>
      </c>
      <c r="U328" s="679">
        <f t="shared" si="167"/>
        <v>0</v>
      </c>
      <c r="Y328" s="120"/>
      <c r="AE328" s="75"/>
      <c r="AF328" s="370" t="s">
        <v>706</v>
      </c>
      <c r="AG328" s="374" t="s">
        <v>7</v>
      </c>
      <c r="AH328" s="378"/>
      <c r="AI328" s="381"/>
      <c r="AJ328" s="386"/>
      <c r="AK328" s="391"/>
      <c r="AL328" s="386"/>
      <c r="AM328" s="363">
        <f t="shared" si="191"/>
        <v>1</v>
      </c>
      <c r="AN328" s="578">
        <v>162.5</v>
      </c>
      <c r="AO328" s="120">
        <f t="shared" si="168"/>
        <v>256.77787073833929</v>
      </c>
      <c r="AP328" s="120">
        <f t="shared" si="156"/>
        <v>0</v>
      </c>
      <c r="AQ328" s="120">
        <f t="shared" si="157"/>
        <v>0</v>
      </c>
      <c r="AR328" s="120">
        <f t="shared" si="158"/>
        <v>0</v>
      </c>
      <c r="AS328" s="120">
        <f t="shared" si="159"/>
        <v>0</v>
      </c>
      <c r="AT328" s="120">
        <f t="shared" si="160"/>
        <v>0</v>
      </c>
      <c r="AU328" s="74" t="s">
        <v>717</v>
      </c>
      <c r="AV328" s="115"/>
      <c r="AW328" s="395"/>
      <c r="AX328" s="571">
        <v>1.5801715122359341</v>
      </c>
      <c r="AY328" s="572">
        <v>0</v>
      </c>
      <c r="AZ328" s="572">
        <v>0</v>
      </c>
      <c r="BA328" s="572">
        <v>0</v>
      </c>
      <c r="BB328" s="573">
        <v>0</v>
      </c>
      <c r="BC328" s="395">
        <v>0</v>
      </c>
      <c r="BD328" s="115"/>
      <c r="BE328" s="115"/>
      <c r="BF328" s="115"/>
      <c r="BG328" s="115"/>
      <c r="BH328" s="115"/>
      <c r="BI328" s="115"/>
      <c r="BJ328" s="115"/>
      <c r="BK328" s="115"/>
      <c r="BQ328" s="74" t="str">
        <f t="shared" si="169"/>
        <v>12406.90L-(11T)</v>
      </c>
      <c r="BR328" s="120" t="str">
        <f t="shared" si="170"/>
        <v>90 deg Tubed-El- 2.5D</v>
      </c>
      <c r="BS328" s="120">
        <f t="shared" si="171"/>
        <v>256.77787073833929</v>
      </c>
      <c r="BU328" s="74" t="str">
        <f t="shared" si="172"/>
        <v xml:space="preserve"> </v>
      </c>
      <c r="BV328" s="120" t="str">
        <f t="shared" si="173"/>
        <v xml:space="preserve"> </v>
      </c>
      <c r="BW328" s="120" t="str">
        <f t="shared" si="174"/>
        <v xml:space="preserve">  </v>
      </c>
      <c r="BY328" s="74" t="str">
        <f t="shared" si="175"/>
        <v xml:space="preserve"> </v>
      </c>
      <c r="BZ328" s="120" t="str">
        <f t="shared" si="176"/>
        <v xml:space="preserve"> </v>
      </c>
      <c r="CA328" s="120" t="str">
        <f t="shared" si="177"/>
        <v xml:space="preserve"> </v>
      </c>
      <c r="CC328" s="115" t="str">
        <f t="shared" si="178"/>
        <v xml:space="preserve"> </v>
      </c>
      <c r="CD328" s="120" t="str">
        <f t="shared" si="179"/>
        <v xml:space="preserve"> </v>
      </c>
      <c r="CE328" s="417" t="str">
        <f t="shared" si="180"/>
        <v xml:space="preserve"> </v>
      </c>
      <c r="CF328" s="115"/>
      <c r="CG328" s="115" t="str">
        <f t="shared" si="181"/>
        <v xml:space="preserve"> </v>
      </c>
      <c r="CH328" s="120" t="str">
        <f t="shared" si="182"/>
        <v xml:space="preserve"> </v>
      </c>
      <c r="CI328" s="417" t="str">
        <f t="shared" si="183"/>
        <v xml:space="preserve"> </v>
      </c>
      <c r="CJ328" s="115"/>
      <c r="CK328" s="115" t="str">
        <f t="shared" si="184"/>
        <v xml:space="preserve"> </v>
      </c>
      <c r="CL328" s="120" t="str">
        <f t="shared" si="185"/>
        <v xml:space="preserve"> </v>
      </c>
      <c r="CM328" s="417" t="str">
        <f t="shared" si="188"/>
        <v xml:space="preserve"> </v>
      </c>
      <c r="IS328" s="103">
        <v>91.13</v>
      </c>
    </row>
    <row r="329" spans="2:253" s="74" customFormat="1" ht="17.100000000000001" hidden="1" customHeight="1" x14ac:dyDescent="0.25">
      <c r="B329" s="504">
        <f>IF('KB Duct Parts'!$BL$14=1,'KB Duct Elbows'!R12,0)</f>
        <v>0</v>
      </c>
      <c r="C329" s="525" t="s">
        <v>1819</v>
      </c>
      <c r="D329" s="506" t="str">
        <f t="shared" si="154"/>
        <v>12408.90L</v>
      </c>
      <c r="E329" s="504" t="s">
        <v>865</v>
      </c>
      <c r="F329" s="508" t="str">
        <f t="shared" si="161"/>
        <v xml:space="preserve"> </v>
      </c>
      <c r="G329" s="509" t="s">
        <v>1687</v>
      </c>
      <c r="H329" s="504" t="s">
        <v>923</v>
      </c>
      <c r="I329" s="1035"/>
      <c r="J329" s="1036"/>
      <c r="K329" s="516" t="s">
        <v>881</v>
      </c>
      <c r="L329" s="521" t="s">
        <v>706</v>
      </c>
      <c r="M329" s="517" t="str">
        <f t="shared" si="186"/>
        <v>Y</v>
      </c>
      <c r="N329" s="514">
        <f t="shared" si="162"/>
        <v>292.60000000000002</v>
      </c>
      <c r="O329" s="518">
        <f t="shared" si="155"/>
        <v>0</v>
      </c>
      <c r="P329" s="680">
        <f>'KB Duct Parts'!$AE$3</f>
        <v>0</v>
      </c>
      <c r="Q329" s="681">
        <f t="shared" si="163"/>
        <v>0</v>
      </c>
      <c r="R329" s="682">
        <f t="shared" si="164"/>
        <v>0</v>
      </c>
      <c r="S329" s="716">
        <f t="shared" si="165"/>
        <v>0.35</v>
      </c>
      <c r="T329" s="679">
        <f t="shared" si="166"/>
        <v>0</v>
      </c>
      <c r="U329" s="679">
        <f t="shared" si="167"/>
        <v>0</v>
      </c>
      <c r="Y329" s="120"/>
      <c r="AE329" s="75"/>
      <c r="AF329" s="370" t="s">
        <v>706</v>
      </c>
      <c r="AG329" s="374" t="s">
        <v>7</v>
      </c>
      <c r="AH329" s="378"/>
      <c r="AI329" s="381"/>
      <c r="AJ329" s="386"/>
      <c r="AK329" s="391"/>
      <c r="AL329" s="386"/>
      <c r="AM329" s="363">
        <f t="shared" si="191"/>
        <v>1</v>
      </c>
      <c r="AN329" s="578">
        <v>292.60000000000002</v>
      </c>
      <c r="AO329" s="120">
        <f t="shared" si="168"/>
        <v>451.65069918699191</v>
      </c>
      <c r="AP329" s="120">
        <f t="shared" si="156"/>
        <v>0</v>
      </c>
      <c r="AQ329" s="120">
        <f t="shared" si="157"/>
        <v>0</v>
      </c>
      <c r="AR329" s="120">
        <f t="shared" si="158"/>
        <v>0</v>
      </c>
      <c r="AS329" s="120">
        <f t="shared" si="159"/>
        <v>0</v>
      </c>
      <c r="AT329" s="120">
        <f t="shared" si="160"/>
        <v>0</v>
      </c>
      <c r="AU329" s="74" t="s">
        <v>717</v>
      </c>
      <c r="AV329" s="115"/>
      <c r="AW329" s="395"/>
      <c r="AX329" s="571">
        <v>1.5435772357723578</v>
      </c>
      <c r="AY329" s="572">
        <v>0</v>
      </c>
      <c r="AZ329" s="572">
        <v>0</v>
      </c>
      <c r="BA329" s="572">
        <v>0</v>
      </c>
      <c r="BB329" s="573">
        <v>0</v>
      </c>
      <c r="BC329" s="395">
        <v>0</v>
      </c>
      <c r="BD329" s="115"/>
      <c r="BE329" s="115"/>
      <c r="BF329" s="115"/>
      <c r="BG329" s="115"/>
      <c r="BH329" s="115"/>
      <c r="BI329" s="115"/>
      <c r="BJ329" s="115"/>
      <c r="BK329" s="115"/>
      <c r="BQ329" s="74" t="str">
        <f t="shared" si="169"/>
        <v>12408.90L-(11T)</v>
      </c>
      <c r="BR329" s="120" t="str">
        <f t="shared" si="170"/>
        <v>90 deg Tubed-El- 2.5D</v>
      </c>
      <c r="BS329" s="120">
        <f t="shared" si="171"/>
        <v>451.65069918699191</v>
      </c>
      <c r="BU329" s="74" t="str">
        <f t="shared" si="172"/>
        <v xml:space="preserve"> </v>
      </c>
      <c r="BV329" s="120" t="str">
        <f t="shared" si="173"/>
        <v xml:space="preserve"> </v>
      </c>
      <c r="BW329" s="120" t="str">
        <f t="shared" si="174"/>
        <v xml:space="preserve">  </v>
      </c>
      <c r="BY329" s="74" t="str">
        <f t="shared" si="175"/>
        <v xml:space="preserve"> </v>
      </c>
      <c r="BZ329" s="120" t="str">
        <f t="shared" si="176"/>
        <v xml:space="preserve"> </v>
      </c>
      <c r="CA329" s="120" t="str">
        <f t="shared" si="177"/>
        <v xml:space="preserve"> </v>
      </c>
      <c r="CC329" s="115" t="str">
        <f t="shared" si="178"/>
        <v xml:space="preserve"> </v>
      </c>
      <c r="CD329" s="120" t="str">
        <f t="shared" si="179"/>
        <v xml:space="preserve"> </v>
      </c>
      <c r="CE329" s="417" t="str">
        <f t="shared" si="180"/>
        <v xml:space="preserve"> </v>
      </c>
      <c r="CF329" s="115"/>
      <c r="CG329" s="115" t="str">
        <f t="shared" si="181"/>
        <v xml:space="preserve"> </v>
      </c>
      <c r="CH329" s="120" t="str">
        <f t="shared" si="182"/>
        <v xml:space="preserve"> </v>
      </c>
      <c r="CI329" s="417" t="str">
        <f t="shared" si="183"/>
        <v xml:space="preserve"> </v>
      </c>
      <c r="CJ329" s="115"/>
      <c r="CK329" s="115" t="str">
        <f t="shared" si="184"/>
        <v xml:space="preserve"> </v>
      </c>
      <c r="CL329" s="120" t="str">
        <f t="shared" si="185"/>
        <v xml:space="preserve"> </v>
      </c>
      <c r="CM329" s="417" t="str">
        <f t="shared" si="188"/>
        <v xml:space="preserve"> </v>
      </c>
      <c r="IS329" s="103">
        <v>91.13</v>
      </c>
    </row>
    <row r="330" spans="2:253" s="74" customFormat="1" ht="17.100000000000001" hidden="1" customHeight="1" x14ac:dyDescent="0.25">
      <c r="B330" s="504">
        <f>IF('KB Duct Parts'!$BL$14=1,'KB Duct Elbows'!AY11,0)</f>
        <v>0</v>
      </c>
      <c r="C330" s="525" t="s">
        <v>1820</v>
      </c>
      <c r="D330" s="506" t="str">
        <f t="shared" si="154"/>
        <v>12007.90L</v>
      </c>
      <c r="E330" s="527" t="s">
        <v>864</v>
      </c>
      <c r="F330" s="508" t="str">
        <f t="shared" si="161"/>
        <v xml:space="preserve"> </v>
      </c>
      <c r="G330" s="528" t="s">
        <v>1688</v>
      </c>
      <c r="H330" s="504" t="s">
        <v>923</v>
      </c>
      <c r="I330" s="1035" t="str">
        <f t="shared" ref="I330:I335" si="192">IF(L330&gt;16,"Gore Locked Segment",IF(L330=16,"Overlapped/Swedged Segments",IF(L330&lt;16,"Welded Segments")))</f>
        <v>Gore Locked Segment</v>
      </c>
      <c r="J330" s="1036"/>
      <c r="K330" s="516" t="s">
        <v>881</v>
      </c>
      <c r="L330" s="521">
        <v>20</v>
      </c>
      <c r="M330" s="517" t="str">
        <f t="shared" si="186"/>
        <v>Y</v>
      </c>
      <c r="N330" s="514">
        <f t="shared" si="162"/>
        <v>127.1</v>
      </c>
      <c r="O330" s="518">
        <f t="shared" si="155"/>
        <v>0</v>
      </c>
      <c r="P330" s="680">
        <f>'KB Duct Parts'!$AE$3</f>
        <v>0</v>
      </c>
      <c r="Q330" s="681">
        <f t="shared" si="163"/>
        <v>0</v>
      </c>
      <c r="R330" s="682">
        <f t="shared" si="164"/>
        <v>0</v>
      </c>
      <c r="S330" s="716">
        <f t="shared" si="165"/>
        <v>0.35</v>
      </c>
      <c r="T330" s="679">
        <f t="shared" si="166"/>
        <v>0</v>
      </c>
      <c r="U330" s="679">
        <f t="shared" si="167"/>
        <v>0</v>
      </c>
      <c r="Y330" s="120"/>
      <c r="AE330" s="75"/>
      <c r="AF330" s="370">
        <v>20</v>
      </c>
      <c r="AG330" s="374">
        <v>18</v>
      </c>
      <c r="AH330" s="378">
        <v>16</v>
      </c>
      <c r="AI330" s="381">
        <v>14</v>
      </c>
      <c r="AJ330" s="386">
        <v>12</v>
      </c>
      <c r="AK330" s="391">
        <v>10</v>
      </c>
      <c r="AL330" s="386"/>
      <c r="AM330" s="363">
        <f t="shared" si="191"/>
        <v>1</v>
      </c>
      <c r="AN330" s="578">
        <v>127.1</v>
      </c>
      <c r="AO330" s="120">
        <f t="shared" si="168"/>
        <v>149.97799999999998</v>
      </c>
      <c r="AP330" s="120">
        <f t="shared" si="156"/>
        <v>171.58500000000001</v>
      </c>
      <c r="AQ330" s="120">
        <f t="shared" si="157"/>
        <v>247.84499999999997</v>
      </c>
      <c r="AR330" s="120">
        <f t="shared" si="158"/>
        <v>279.62</v>
      </c>
      <c r="AS330" s="120">
        <f t="shared" si="159"/>
        <v>317.75</v>
      </c>
      <c r="AT330" s="120">
        <f t="shared" si="160"/>
        <v>0</v>
      </c>
      <c r="AU330" s="74" t="s">
        <v>717</v>
      </c>
      <c r="AV330" s="115"/>
      <c r="AW330" s="395"/>
      <c r="AX330" s="571">
        <v>1.18</v>
      </c>
      <c r="AY330" s="572">
        <v>1.35</v>
      </c>
      <c r="AZ330" s="572">
        <v>1.95</v>
      </c>
      <c r="BA330" s="572">
        <v>2.2000000000000002</v>
      </c>
      <c r="BB330" s="573">
        <v>2.5</v>
      </c>
      <c r="BC330" s="395">
        <v>0</v>
      </c>
      <c r="BD330" s="115"/>
      <c r="BE330" s="115"/>
      <c r="BF330" s="115"/>
      <c r="BG330" s="115"/>
      <c r="BH330" s="115"/>
      <c r="BI330" s="115"/>
      <c r="BJ330" s="115"/>
      <c r="BK330" s="115"/>
      <c r="BQ330" s="74" t="str">
        <f t="shared" si="169"/>
        <v>12007.90L-(18)</v>
      </c>
      <c r="BR330" s="120" t="str">
        <f t="shared" si="170"/>
        <v>90 deg El- LR- 2.5D</v>
      </c>
      <c r="BS330" s="120">
        <f t="shared" si="171"/>
        <v>149.97799999999998</v>
      </c>
      <c r="BU330" s="74" t="str">
        <f t="shared" si="172"/>
        <v>12007.90L-(16)</v>
      </c>
      <c r="BV330" s="120" t="str">
        <f t="shared" si="173"/>
        <v>90 deg El- LR- 2.5D</v>
      </c>
      <c r="BW330" s="120">
        <f t="shared" si="174"/>
        <v>171.58500000000001</v>
      </c>
      <c r="BY330" s="74" t="str">
        <f t="shared" si="175"/>
        <v>12007.90L-(14)</v>
      </c>
      <c r="BZ330" s="120" t="str">
        <f t="shared" si="176"/>
        <v>90 deg El- LR- 2.5D</v>
      </c>
      <c r="CA330" s="120">
        <f t="shared" si="177"/>
        <v>247.84499999999997</v>
      </c>
      <c r="CC330" s="115" t="str">
        <f t="shared" si="178"/>
        <v>12007.90L-(12)</v>
      </c>
      <c r="CD330" s="120" t="str">
        <f t="shared" si="179"/>
        <v>90 deg El- LR- 2.5D</v>
      </c>
      <c r="CE330" s="417">
        <f t="shared" si="180"/>
        <v>279.62</v>
      </c>
      <c r="CF330" s="115"/>
      <c r="CG330" s="115" t="str">
        <f t="shared" si="181"/>
        <v>12007.90L-(10)</v>
      </c>
      <c r="CH330" s="120" t="str">
        <f t="shared" si="182"/>
        <v>90 deg El- LR- 2.5D</v>
      </c>
      <c r="CI330" s="417">
        <f t="shared" si="183"/>
        <v>317.75</v>
      </c>
      <c r="CJ330" s="115"/>
      <c r="CK330" s="115" t="str">
        <f t="shared" si="184"/>
        <v xml:space="preserve"> </v>
      </c>
      <c r="CL330" s="120" t="str">
        <f t="shared" si="185"/>
        <v xml:space="preserve"> </v>
      </c>
      <c r="CM330" s="417" t="str">
        <f t="shared" si="188"/>
        <v xml:space="preserve"> </v>
      </c>
      <c r="IS330" s="103">
        <v>48.5</v>
      </c>
    </row>
    <row r="331" spans="2:253" s="74" customFormat="1" ht="17.100000000000001" hidden="1" customHeight="1" x14ac:dyDescent="0.25">
      <c r="B331" s="504">
        <f>IF('KB Duct Parts'!$BL$14=1,'KB Duct Elbows'!AY12,0)</f>
        <v>0</v>
      </c>
      <c r="C331" s="525" t="s">
        <v>1821</v>
      </c>
      <c r="D331" s="506" t="str">
        <f t="shared" si="154"/>
        <v>12008.90L</v>
      </c>
      <c r="E331" s="504" t="s">
        <v>865</v>
      </c>
      <c r="F331" s="508" t="str">
        <f t="shared" si="161"/>
        <v xml:space="preserve"> </v>
      </c>
      <c r="G331" s="509" t="s">
        <v>1688</v>
      </c>
      <c r="H331" s="504" t="s">
        <v>923</v>
      </c>
      <c r="I331" s="1035" t="str">
        <f t="shared" si="192"/>
        <v>Gore Locked Segment</v>
      </c>
      <c r="J331" s="1036"/>
      <c r="K331" s="516" t="s">
        <v>881</v>
      </c>
      <c r="L331" s="521">
        <v>20</v>
      </c>
      <c r="M331" s="517" t="str">
        <f t="shared" si="186"/>
        <v>Y</v>
      </c>
      <c r="N331" s="514">
        <f t="shared" si="162"/>
        <v>146</v>
      </c>
      <c r="O331" s="518">
        <f t="shared" si="155"/>
        <v>0</v>
      </c>
      <c r="P331" s="680">
        <f>'KB Duct Parts'!$AE$3</f>
        <v>0</v>
      </c>
      <c r="Q331" s="681">
        <f t="shared" si="163"/>
        <v>0</v>
      </c>
      <c r="R331" s="682">
        <f t="shared" si="164"/>
        <v>0</v>
      </c>
      <c r="S331" s="716">
        <f t="shared" si="165"/>
        <v>0.35</v>
      </c>
      <c r="T331" s="679">
        <f t="shared" si="166"/>
        <v>0</v>
      </c>
      <c r="U331" s="679">
        <f t="shared" si="167"/>
        <v>0</v>
      </c>
      <c r="Y331" s="120"/>
      <c r="AE331" s="76"/>
      <c r="AF331" s="370">
        <v>20</v>
      </c>
      <c r="AG331" s="374">
        <v>18</v>
      </c>
      <c r="AH331" s="378">
        <v>16</v>
      </c>
      <c r="AI331" s="381">
        <v>14</v>
      </c>
      <c r="AJ331" s="386">
        <v>12</v>
      </c>
      <c r="AK331" s="391">
        <v>10</v>
      </c>
      <c r="AL331" s="386"/>
      <c r="AM331" s="363">
        <f t="shared" si="191"/>
        <v>1</v>
      </c>
      <c r="AN331" s="578">
        <v>146</v>
      </c>
      <c r="AO331" s="120">
        <f t="shared" si="168"/>
        <v>172.28</v>
      </c>
      <c r="AP331" s="120">
        <f t="shared" si="156"/>
        <v>197.10000000000002</v>
      </c>
      <c r="AQ331" s="120">
        <f t="shared" si="157"/>
        <v>284.7</v>
      </c>
      <c r="AR331" s="120">
        <f t="shared" si="158"/>
        <v>321.20000000000005</v>
      </c>
      <c r="AS331" s="120">
        <f t="shared" si="159"/>
        <v>365</v>
      </c>
      <c r="AT331" s="120">
        <f t="shared" si="160"/>
        <v>0</v>
      </c>
      <c r="AU331" s="74" t="s">
        <v>717</v>
      </c>
      <c r="AV331" s="115"/>
      <c r="AW331" s="395"/>
      <c r="AX331" s="571">
        <v>1.18</v>
      </c>
      <c r="AY331" s="572">
        <v>1.35</v>
      </c>
      <c r="AZ331" s="572">
        <v>1.95</v>
      </c>
      <c r="BA331" s="572">
        <v>2.2000000000000002</v>
      </c>
      <c r="BB331" s="573">
        <v>2.5</v>
      </c>
      <c r="BC331" s="395">
        <v>0</v>
      </c>
      <c r="BD331" s="115"/>
      <c r="BE331" s="115"/>
      <c r="BF331" s="115"/>
      <c r="BG331" s="115"/>
      <c r="BH331" s="115"/>
      <c r="BI331" s="115"/>
      <c r="BJ331" s="115"/>
      <c r="BK331" s="115"/>
      <c r="BQ331" s="74" t="str">
        <f t="shared" si="169"/>
        <v>12008.90L-(18)</v>
      </c>
      <c r="BR331" s="120" t="str">
        <f t="shared" si="170"/>
        <v>90 deg El- LR- 2.5D</v>
      </c>
      <c r="BS331" s="120">
        <f t="shared" si="171"/>
        <v>172.28</v>
      </c>
      <c r="BU331" s="74" t="str">
        <f t="shared" si="172"/>
        <v>12008.90L-(16)</v>
      </c>
      <c r="BV331" s="120" t="str">
        <f t="shared" si="173"/>
        <v>90 deg El- LR- 2.5D</v>
      </c>
      <c r="BW331" s="120">
        <f t="shared" si="174"/>
        <v>197.10000000000002</v>
      </c>
      <c r="BY331" s="74" t="str">
        <f t="shared" si="175"/>
        <v>12008.90L-(14)</v>
      </c>
      <c r="BZ331" s="120" t="str">
        <f t="shared" si="176"/>
        <v>90 deg El- LR- 2.5D</v>
      </c>
      <c r="CA331" s="120">
        <f t="shared" si="177"/>
        <v>284.7</v>
      </c>
      <c r="CC331" s="115" t="str">
        <f t="shared" si="178"/>
        <v>12008.90L-(12)</v>
      </c>
      <c r="CD331" s="120" t="str">
        <f t="shared" si="179"/>
        <v>90 deg El- LR- 2.5D</v>
      </c>
      <c r="CE331" s="417">
        <f t="shared" si="180"/>
        <v>321.20000000000005</v>
      </c>
      <c r="CF331" s="115"/>
      <c r="CG331" s="115" t="str">
        <f t="shared" si="181"/>
        <v>12008.90L-(10)</v>
      </c>
      <c r="CH331" s="120" t="str">
        <f t="shared" si="182"/>
        <v>90 deg El- LR- 2.5D</v>
      </c>
      <c r="CI331" s="417">
        <f t="shared" si="183"/>
        <v>365</v>
      </c>
      <c r="CJ331" s="115"/>
      <c r="CK331" s="115" t="str">
        <f t="shared" si="184"/>
        <v xml:space="preserve"> </v>
      </c>
      <c r="CL331" s="120" t="str">
        <f t="shared" si="185"/>
        <v xml:space="preserve"> </v>
      </c>
      <c r="CM331" s="417" t="str">
        <f t="shared" si="188"/>
        <v xml:space="preserve"> </v>
      </c>
      <c r="IS331" s="103">
        <v>85.7</v>
      </c>
    </row>
    <row r="332" spans="2:253" s="74" customFormat="1" ht="17.100000000000001" hidden="1" customHeight="1" x14ac:dyDescent="0.25">
      <c r="B332" s="504">
        <f>IF('KB Duct Parts'!$BL$14=1,'KB Duct Elbows'!AY13,0)</f>
        <v>0</v>
      </c>
      <c r="C332" s="525" t="s">
        <v>1822</v>
      </c>
      <c r="D332" s="506" t="str">
        <f t="shared" si="154"/>
        <v>12009.90L</v>
      </c>
      <c r="E332" s="504" t="s">
        <v>866</v>
      </c>
      <c r="F332" s="508" t="str">
        <f t="shared" si="161"/>
        <v xml:space="preserve"> </v>
      </c>
      <c r="G332" s="509" t="s">
        <v>1688</v>
      </c>
      <c r="H332" s="504" t="s">
        <v>923</v>
      </c>
      <c r="I332" s="1035" t="str">
        <f t="shared" si="192"/>
        <v>Gore Locked Segment</v>
      </c>
      <c r="J332" s="1036"/>
      <c r="K332" s="516" t="s">
        <v>881</v>
      </c>
      <c r="L332" s="521">
        <v>20</v>
      </c>
      <c r="M332" s="517" t="str">
        <f t="shared" si="186"/>
        <v>Y</v>
      </c>
      <c r="N332" s="514">
        <f t="shared" si="162"/>
        <v>151.69999999999999</v>
      </c>
      <c r="O332" s="518">
        <f t="shared" si="155"/>
        <v>0</v>
      </c>
      <c r="P332" s="680">
        <f>'KB Duct Parts'!$AE$3</f>
        <v>0</v>
      </c>
      <c r="Q332" s="681">
        <f t="shared" si="163"/>
        <v>0</v>
      </c>
      <c r="R332" s="682">
        <f t="shared" si="164"/>
        <v>0</v>
      </c>
      <c r="S332" s="716">
        <f t="shared" si="165"/>
        <v>0.35</v>
      </c>
      <c r="T332" s="679">
        <f t="shared" si="166"/>
        <v>0</v>
      </c>
      <c r="U332" s="679">
        <f t="shared" si="167"/>
        <v>0</v>
      </c>
      <c r="Y332" s="120"/>
      <c r="AE332" s="76"/>
      <c r="AF332" s="370">
        <v>20</v>
      </c>
      <c r="AG332" s="374">
        <v>18</v>
      </c>
      <c r="AH332" s="378">
        <v>16</v>
      </c>
      <c r="AI332" s="381">
        <v>14</v>
      </c>
      <c r="AJ332" s="386">
        <v>12</v>
      </c>
      <c r="AK332" s="391">
        <v>10</v>
      </c>
      <c r="AL332" s="386"/>
      <c r="AM332" s="363">
        <f t="shared" si="191"/>
        <v>1</v>
      </c>
      <c r="AN332" s="578">
        <v>151.69999999999999</v>
      </c>
      <c r="AO332" s="120">
        <f t="shared" si="168"/>
        <v>179.00599999999997</v>
      </c>
      <c r="AP332" s="120">
        <f t="shared" si="156"/>
        <v>204.79499999999999</v>
      </c>
      <c r="AQ332" s="120">
        <f t="shared" si="157"/>
        <v>295.815</v>
      </c>
      <c r="AR332" s="120">
        <f t="shared" si="158"/>
        <v>333.74</v>
      </c>
      <c r="AS332" s="120">
        <f t="shared" si="159"/>
        <v>379.25</v>
      </c>
      <c r="AT332" s="120">
        <f t="shared" si="160"/>
        <v>0</v>
      </c>
      <c r="AU332" s="74" t="s">
        <v>717</v>
      </c>
      <c r="AV332" s="115"/>
      <c r="AW332" s="395"/>
      <c r="AX332" s="571">
        <v>1.18</v>
      </c>
      <c r="AY332" s="572">
        <v>1.35</v>
      </c>
      <c r="AZ332" s="572">
        <v>1.95</v>
      </c>
      <c r="BA332" s="572">
        <v>2.2000000000000002</v>
      </c>
      <c r="BB332" s="573">
        <v>2.5</v>
      </c>
      <c r="BC332" s="395">
        <v>0</v>
      </c>
      <c r="BD332" s="115"/>
      <c r="BE332" s="115"/>
      <c r="BF332" s="115"/>
      <c r="BG332" s="115"/>
      <c r="BH332" s="115"/>
      <c r="BI332" s="115"/>
      <c r="BJ332" s="115"/>
      <c r="BK332" s="115"/>
      <c r="BQ332" s="74" t="str">
        <f t="shared" si="169"/>
        <v>12009.90L-(18)</v>
      </c>
      <c r="BR332" s="120" t="str">
        <f t="shared" si="170"/>
        <v>90 deg El- LR- 2.5D</v>
      </c>
      <c r="BS332" s="120">
        <f t="shared" si="171"/>
        <v>179.00599999999997</v>
      </c>
      <c r="BU332" s="74" t="str">
        <f t="shared" si="172"/>
        <v>12009.90L-(16)</v>
      </c>
      <c r="BV332" s="120" t="str">
        <f t="shared" si="173"/>
        <v>90 deg El- LR- 2.5D</v>
      </c>
      <c r="BW332" s="120">
        <f t="shared" si="174"/>
        <v>204.79499999999999</v>
      </c>
      <c r="BY332" s="74" t="str">
        <f t="shared" si="175"/>
        <v>12009.90L-(14)</v>
      </c>
      <c r="BZ332" s="120" t="str">
        <f t="shared" si="176"/>
        <v>90 deg El- LR- 2.5D</v>
      </c>
      <c r="CA332" s="120">
        <f t="shared" si="177"/>
        <v>295.815</v>
      </c>
      <c r="CC332" s="115" t="str">
        <f t="shared" si="178"/>
        <v>12009.90L-(12)</v>
      </c>
      <c r="CD332" s="120" t="str">
        <f t="shared" si="179"/>
        <v>90 deg El- LR- 2.5D</v>
      </c>
      <c r="CE332" s="417">
        <f t="shared" si="180"/>
        <v>333.74</v>
      </c>
      <c r="CF332" s="115"/>
      <c r="CG332" s="115" t="str">
        <f t="shared" si="181"/>
        <v>12009.90L-(10)</v>
      </c>
      <c r="CH332" s="120" t="str">
        <f t="shared" si="182"/>
        <v>90 deg El- LR- 2.5D</v>
      </c>
      <c r="CI332" s="417">
        <f t="shared" si="183"/>
        <v>379.25</v>
      </c>
      <c r="CJ332" s="115"/>
      <c r="CK332" s="115" t="str">
        <f t="shared" si="184"/>
        <v xml:space="preserve"> </v>
      </c>
      <c r="CL332" s="120" t="str">
        <f t="shared" si="185"/>
        <v xml:space="preserve"> </v>
      </c>
      <c r="CM332" s="417" t="str">
        <f t="shared" si="188"/>
        <v xml:space="preserve"> </v>
      </c>
      <c r="IS332" s="103">
        <v>89.2</v>
      </c>
    </row>
    <row r="333" spans="2:253" s="74" customFormat="1" ht="17.100000000000001" hidden="1" customHeight="1" x14ac:dyDescent="0.25">
      <c r="B333" s="504">
        <f>IF('KB Duct Parts'!$BL$14=1,'KB Duct Elbows'!AY14,0)</f>
        <v>0</v>
      </c>
      <c r="C333" s="525" t="s">
        <v>1823</v>
      </c>
      <c r="D333" s="506" t="str">
        <f t="shared" si="154"/>
        <v>12010.90L</v>
      </c>
      <c r="E333" s="504" t="s">
        <v>867</v>
      </c>
      <c r="F333" s="508" t="str">
        <f t="shared" si="161"/>
        <v xml:space="preserve"> </v>
      </c>
      <c r="G333" s="509" t="s">
        <v>1688</v>
      </c>
      <c r="H333" s="504" t="s">
        <v>923</v>
      </c>
      <c r="I333" s="1035" t="str">
        <f t="shared" si="192"/>
        <v>Gore Locked Segment</v>
      </c>
      <c r="J333" s="1036"/>
      <c r="K333" s="516" t="s">
        <v>881</v>
      </c>
      <c r="L333" s="521">
        <v>20</v>
      </c>
      <c r="M333" s="517" t="str">
        <f t="shared" si="186"/>
        <v>Y</v>
      </c>
      <c r="N333" s="514">
        <f t="shared" si="162"/>
        <v>153.69999999999999</v>
      </c>
      <c r="O333" s="518">
        <f t="shared" si="155"/>
        <v>0</v>
      </c>
      <c r="P333" s="680">
        <f>'KB Duct Parts'!$AE$3</f>
        <v>0</v>
      </c>
      <c r="Q333" s="681">
        <f t="shared" si="163"/>
        <v>0</v>
      </c>
      <c r="R333" s="682">
        <f t="shared" si="164"/>
        <v>0</v>
      </c>
      <c r="S333" s="716">
        <f t="shared" si="165"/>
        <v>0.35</v>
      </c>
      <c r="T333" s="679">
        <f t="shared" si="166"/>
        <v>0</v>
      </c>
      <c r="U333" s="679">
        <f t="shared" si="167"/>
        <v>0</v>
      </c>
      <c r="Y333" s="120"/>
      <c r="AE333" s="77"/>
      <c r="AF333" s="370">
        <v>20</v>
      </c>
      <c r="AG333" s="374">
        <v>18</v>
      </c>
      <c r="AH333" s="378">
        <v>16</v>
      </c>
      <c r="AI333" s="381">
        <v>14</v>
      </c>
      <c r="AJ333" s="386">
        <v>12</v>
      </c>
      <c r="AK333" s="391">
        <v>10</v>
      </c>
      <c r="AL333" s="386"/>
      <c r="AM333" s="363">
        <f t="shared" si="191"/>
        <v>1</v>
      </c>
      <c r="AN333" s="578">
        <v>153.69999999999999</v>
      </c>
      <c r="AO333" s="120">
        <f t="shared" si="168"/>
        <v>176.75499999999997</v>
      </c>
      <c r="AP333" s="120">
        <f t="shared" si="156"/>
        <v>207.495</v>
      </c>
      <c r="AQ333" s="120">
        <f t="shared" si="157"/>
        <v>299.71499999999997</v>
      </c>
      <c r="AR333" s="120">
        <f t="shared" si="158"/>
        <v>338.14</v>
      </c>
      <c r="AS333" s="120">
        <f t="shared" si="159"/>
        <v>384.25</v>
      </c>
      <c r="AT333" s="120">
        <f t="shared" si="160"/>
        <v>0</v>
      </c>
      <c r="AU333" s="74" t="s">
        <v>717</v>
      </c>
      <c r="AV333" s="115"/>
      <c r="AW333" s="395"/>
      <c r="AX333" s="571">
        <v>1.1499999999999999</v>
      </c>
      <c r="AY333" s="572">
        <v>1.35</v>
      </c>
      <c r="AZ333" s="572">
        <v>1.95</v>
      </c>
      <c r="BA333" s="572">
        <v>2.2000000000000002</v>
      </c>
      <c r="BB333" s="573">
        <v>2.5</v>
      </c>
      <c r="BC333" s="395">
        <v>0</v>
      </c>
      <c r="BD333" s="115"/>
      <c r="BE333" s="115"/>
      <c r="BF333" s="115"/>
      <c r="BG333" s="115"/>
      <c r="BH333" s="115"/>
      <c r="BI333" s="115"/>
      <c r="BJ333" s="115"/>
      <c r="BK333" s="115"/>
      <c r="BQ333" s="74" t="str">
        <f t="shared" si="169"/>
        <v>12010.90L-(18)</v>
      </c>
      <c r="BR333" s="120" t="str">
        <f t="shared" si="170"/>
        <v>90 deg El- LR- 2.5D</v>
      </c>
      <c r="BS333" s="120">
        <f t="shared" si="171"/>
        <v>176.75499999999997</v>
      </c>
      <c r="BU333" s="74" t="str">
        <f t="shared" si="172"/>
        <v>12010.90L-(16)</v>
      </c>
      <c r="BV333" s="120" t="str">
        <f t="shared" si="173"/>
        <v>90 deg El- LR- 2.5D</v>
      </c>
      <c r="BW333" s="120">
        <f t="shared" si="174"/>
        <v>207.495</v>
      </c>
      <c r="BY333" s="74" t="str">
        <f t="shared" si="175"/>
        <v>12010.90L-(14)</v>
      </c>
      <c r="BZ333" s="120" t="str">
        <f t="shared" si="176"/>
        <v>90 deg El- LR- 2.5D</v>
      </c>
      <c r="CA333" s="120">
        <f t="shared" si="177"/>
        <v>299.71499999999997</v>
      </c>
      <c r="CC333" s="115" t="str">
        <f t="shared" si="178"/>
        <v>12010.90L-(12)</v>
      </c>
      <c r="CD333" s="120" t="str">
        <f t="shared" si="179"/>
        <v>90 deg El- LR- 2.5D</v>
      </c>
      <c r="CE333" s="417">
        <f t="shared" si="180"/>
        <v>338.14</v>
      </c>
      <c r="CF333" s="115"/>
      <c r="CG333" s="115" t="str">
        <f t="shared" si="181"/>
        <v>12010.90L-(10)</v>
      </c>
      <c r="CH333" s="120" t="str">
        <f t="shared" si="182"/>
        <v>90 deg El- LR- 2.5D</v>
      </c>
      <c r="CI333" s="417">
        <f t="shared" si="183"/>
        <v>384.25</v>
      </c>
      <c r="CJ333" s="115"/>
      <c r="CK333" s="115" t="str">
        <f t="shared" si="184"/>
        <v xml:space="preserve"> </v>
      </c>
      <c r="CL333" s="120" t="str">
        <f t="shared" si="185"/>
        <v xml:space="preserve"> </v>
      </c>
      <c r="CM333" s="417" t="str">
        <f t="shared" si="188"/>
        <v xml:space="preserve"> </v>
      </c>
      <c r="IS333" s="103">
        <v>90.9</v>
      </c>
    </row>
    <row r="334" spans="2:253" s="74" customFormat="1" ht="17.100000000000001" hidden="1" customHeight="1" x14ac:dyDescent="0.25">
      <c r="B334" s="504">
        <f>IF('KB Duct Parts'!$BL$14=1,'KB Duct Elbows'!AY15,0)</f>
        <v>0</v>
      </c>
      <c r="C334" s="525" t="s">
        <v>1824</v>
      </c>
      <c r="D334" s="506" t="str">
        <f t="shared" si="154"/>
        <v>12011.90L</v>
      </c>
      <c r="E334" s="504" t="s">
        <v>868</v>
      </c>
      <c r="F334" s="508" t="str">
        <f t="shared" si="161"/>
        <v xml:space="preserve"> </v>
      </c>
      <c r="G334" s="509" t="s">
        <v>1688</v>
      </c>
      <c r="H334" s="504" t="s">
        <v>923</v>
      </c>
      <c r="I334" s="1035" t="str">
        <f t="shared" si="192"/>
        <v>Gore Locked Segment</v>
      </c>
      <c r="J334" s="1036"/>
      <c r="K334" s="516" t="s">
        <v>881</v>
      </c>
      <c r="L334" s="521">
        <v>20</v>
      </c>
      <c r="M334" s="517" t="str">
        <f t="shared" si="186"/>
        <v>Y</v>
      </c>
      <c r="N334" s="514">
        <f t="shared" si="162"/>
        <v>172.1</v>
      </c>
      <c r="O334" s="518">
        <f t="shared" si="155"/>
        <v>0</v>
      </c>
      <c r="P334" s="680">
        <f>'KB Duct Parts'!$AE$3</f>
        <v>0</v>
      </c>
      <c r="Q334" s="681">
        <f t="shared" si="163"/>
        <v>0</v>
      </c>
      <c r="R334" s="682">
        <f t="shared" si="164"/>
        <v>0</v>
      </c>
      <c r="S334" s="716">
        <f t="shared" si="165"/>
        <v>0.35</v>
      </c>
      <c r="T334" s="679">
        <f t="shared" si="166"/>
        <v>0</v>
      </c>
      <c r="U334" s="679">
        <f t="shared" si="167"/>
        <v>0</v>
      </c>
      <c r="Y334" s="120"/>
      <c r="AE334" s="77"/>
      <c r="AF334" s="370">
        <v>20</v>
      </c>
      <c r="AG334" s="374">
        <v>18</v>
      </c>
      <c r="AH334" s="378">
        <v>16</v>
      </c>
      <c r="AI334" s="381">
        <v>14</v>
      </c>
      <c r="AJ334" s="386">
        <v>12</v>
      </c>
      <c r="AK334" s="391">
        <v>10</v>
      </c>
      <c r="AL334" s="386"/>
      <c r="AM334" s="363">
        <f t="shared" si="191"/>
        <v>1</v>
      </c>
      <c r="AN334" s="578">
        <v>172.1</v>
      </c>
      <c r="AO334" s="120">
        <f t="shared" si="168"/>
        <v>189.31</v>
      </c>
      <c r="AP334" s="120">
        <f t="shared" si="156"/>
        <v>227.172</v>
      </c>
      <c r="AQ334" s="120">
        <f t="shared" si="157"/>
        <v>344.2</v>
      </c>
      <c r="AR334" s="120">
        <f t="shared" si="158"/>
        <v>395.83</v>
      </c>
      <c r="AS334" s="120">
        <f t="shared" si="159"/>
        <v>0</v>
      </c>
      <c r="AT334" s="120">
        <f t="shared" si="160"/>
        <v>0</v>
      </c>
      <c r="AU334" s="74" t="s">
        <v>717</v>
      </c>
      <c r="AV334" s="115"/>
      <c r="AW334" s="395"/>
      <c r="AX334" s="571">
        <v>1.1000000000000001</v>
      </c>
      <c r="AY334" s="572">
        <v>1.32</v>
      </c>
      <c r="AZ334" s="572">
        <v>2</v>
      </c>
      <c r="BA334" s="572">
        <v>2.2999999999999998</v>
      </c>
      <c r="BB334" s="573">
        <v>0</v>
      </c>
      <c r="BC334" s="395">
        <v>0</v>
      </c>
      <c r="BD334" s="115"/>
      <c r="BE334" s="115"/>
      <c r="BF334" s="115"/>
      <c r="BG334" s="115"/>
      <c r="BH334" s="115"/>
      <c r="BI334" s="115"/>
      <c r="BJ334" s="115"/>
      <c r="BK334" s="115"/>
      <c r="BQ334" s="74" t="str">
        <f t="shared" si="169"/>
        <v>12011.90L-(18)</v>
      </c>
      <c r="BR334" s="120" t="str">
        <f t="shared" si="170"/>
        <v>90 deg El- LR- 2.5D</v>
      </c>
      <c r="BS334" s="120">
        <f t="shared" si="171"/>
        <v>189.31</v>
      </c>
      <c r="BU334" s="74" t="str">
        <f t="shared" si="172"/>
        <v>12011.90L-(16)</v>
      </c>
      <c r="BV334" s="120" t="str">
        <f t="shared" si="173"/>
        <v>90 deg El- LR- 2.5D</v>
      </c>
      <c r="BW334" s="120">
        <f t="shared" si="174"/>
        <v>227.172</v>
      </c>
      <c r="BY334" s="74" t="str">
        <f t="shared" si="175"/>
        <v>12011.90L-(14)</v>
      </c>
      <c r="BZ334" s="120" t="str">
        <f t="shared" si="176"/>
        <v>90 deg El- LR- 2.5D</v>
      </c>
      <c r="CA334" s="120">
        <f t="shared" si="177"/>
        <v>344.2</v>
      </c>
      <c r="CC334" s="115" t="str">
        <f t="shared" si="178"/>
        <v>12011.90L-(12)</v>
      </c>
      <c r="CD334" s="120" t="str">
        <f t="shared" si="179"/>
        <v>90 deg El- LR- 2.5D</v>
      </c>
      <c r="CE334" s="417">
        <f t="shared" si="180"/>
        <v>395.83</v>
      </c>
      <c r="CF334" s="115"/>
      <c r="CG334" s="115" t="str">
        <f t="shared" si="181"/>
        <v xml:space="preserve"> </v>
      </c>
      <c r="CH334" s="120" t="str">
        <f t="shared" si="182"/>
        <v xml:space="preserve"> </v>
      </c>
      <c r="CI334" s="417" t="str">
        <f t="shared" si="183"/>
        <v xml:space="preserve"> </v>
      </c>
      <c r="CJ334" s="115"/>
      <c r="CK334" s="115" t="str">
        <f t="shared" si="184"/>
        <v xml:space="preserve"> </v>
      </c>
      <c r="CL334" s="120" t="str">
        <f t="shared" si="185"/>
        <v xml:space="preserve"> </v>
      </c>
      <c r="CM334" s="417" t="str">
        <f t="shared" si="188"/>
        <v xml:space="preserve"> </v>
      </c>
      <c r="IS334" s="103">
        <v>99.1</v>
      </c>
    </row>
    <row r="335" spans="2:253" s="74" customFormat="1" ht="17.100000000000001" hidden="1" customHeight="1" x14ac:dyDescent="0.25">
      <c r="B335" s="504">
        <f>IF('KB Duct Parts'!$BL$14=1,'KB Duct Elbows'!AY16,0)</f>
        <v>0</v>
      </c>
      <c r="C335" s="525" t="s">
        <v>1825</v>
      </c>
      <c r="D335" s="506" t="str">
        <f t="shared" si="154"/>
        <v>12012.90L</v>
      </c>
      <c r="E335" s="504" t="s">
        <v>869</v>
      </c>
      <c r="F335" s="508" t="str">
        <f t="shared" si="161"/>
        <v xml:space="preserve"> </v>
      </c>
      <c r="G335" s="509" t="s">
        <v>1688</v>
      </c>
      <c r="H335" s="504" t="s">
        <v>923</v>
      </c>
      <c r="I335" s="1035" t="str">
        <f t="shared" si="192"/>
        <v>Gore Locked Segment</v>
      </c>
      <c r="J335" s="1036"/>
      <c r="K335" s="516" t="s">
        <v>881</v>
      </c>
      <c r="L335" s="521">
        <v>20</v>
      </c>
      <c r="M335" s="517" t="str">
        <f t="shared" si="186"/>
        <v>Y</v>
      </c>
      <c r="N335" s="514">
        <f t="shared" si="162"/>
        <v>178.5</v>
      </c>
      <c r="O335" s="518">
        <f t="shared" si="155"/>
        <v>0</v>
      </c>
      <c r="P335" s="680">
        <f>'KB Duct Parts'!$AE$3</f>
        <v>0</v>
      </c>
      <c r="Q335" s="681">
        <f t="shared" si="163"/>
        <v>0</v>
      </c>
      <c r="R335" s="682">
        <f t="shared" si="164"/>
        <v>0</v>
      </c>
      <c r="S335" s="716">
        <f t="shared" si="165"/>
        <v>0.35</v>
      </c>
      <c r="T335" s="679">
        <f t="shared" si="166"/>
        <v>0</v>
      </c>
      <c r="U335" s="679">
        <f t="shared" si="167"/>
        <v>0</v>
      </c>
      <c r="Y335" s="120"/>
      <c r="AE335" s="77"/>
      <c r="AF335" s="370">
        <v>20</v>
      </c>
      <c r="AG335" s="374">
        <v>18</v>
      </c>
      <c r="AH335" s="378">
        <v>16</v>
      </c>
      <c r="AI335" s="381">
        <v>14</v>
      </c>
      <c r="AJ335" s="386">
        <v>12</v>
      </c>
      <c r="AK335" s="391">
        <v>10</v>
      </c>
      <c r="AL335" s="386"/>
      <c r="AM335" s="363">
        <f t="shared" si="191"/>
        <v>1</v>
      </c>
      <c r="AN335" s="578">
        <v>178.5</v>
      </c>
      <c r="AO335" s="120">
        <f t="shared" si="168"/>
        <v>196.35000000000002</v>
      </c>
      <c r="AP335" s="120">
        <f t="shared" si="156"/>
        <v>235.62</v>
      </c>
      <c r="AQ335" s="120">
        <f t="shared" si="157"/>
        <v>357</v>
      </c>
      <c r="AR335" s="120">
        <f t="shared" si="158"/>
        <v>410.54999999999995</v>
      </c>
      <c r="AS335" s="120">
        <f t="shared" si="159"/>
        <v>0</v>
      </c>
      <c r="AT335" s="120">
        <f t="shared" si="160"/>
        <v>0</v>
      </c>
      <c r="AU335" s="74" t="s">
        <v>717</v>
      </c>
      <c r="AV335" s="115"/>
      <c r="AW335" s="395"/>
      <c r="AX335" s="571">
        <v>1.1000000000000001</v>
      </c>
      <c r="AY335" s="572">
        <v>1.32</v>
      </c>
      <c r="AZ335" s="572">
        <v>2</v>
      </c>
      <c r="BA335" s="572">
        <v>2.2999999999999998</v>
      </c>
      <c r="BB335" s="573">
        <v>0</v>
      </c>
      <c r="BC335" s="395">
        <v>0</v>
      </c>
      <c r="BD335" s="115"/>
      <c r="BE335" s="115"/>
      <c r="BF335" s="115"/>
      <c r="BG335" s="115"/>
      <c r="BH335" s="115"/>
      <c r="BI335" s="115"/>
      <c r="BJ335" s="115"/>
      <c r="BK335" s="115"/>
      <c r="BQ335" s="74" t="str">
        <f t="shared" si="169"/>
        <v>12012.90L-(18)</v>
      </c>
      <c r="BR335" s="120" t="str">
        <f t="shared" si="170"/>
        <v>90 deg El- LR- 2.5D</v>
      </c>
      <c r="BS335" s="120">
        <f t="shared" si="171"/>
        <v>196.35000000000002</v>
      </c>
      <c r="BU335" s="74" t="str">
        <f t="shared" si="172"/>
        <v>12012.90L-(16)</v>
      </c>
      <c r="BV335" s="120" t="str">
        <f t="shared" si="173"/>
        <v>90 deg El- LR- 2.5D</v>
      </c>
      <c r="BW335" s="120">
        <f t="shared" si="174"/>
        <v>235.62</v>
      </c>
      <c r="BY335" s="74" t="str">
        <f t="shared" si="175"/>
        <v>12012.90L-(14)</v>
      </c>
      <c r="BZ335" s="120" t="str">
        <f t="shared" si="176"/>
        <v>90 deg El- LR- 2.5D</v>
      </c>
      <c r="CA335" s="120">
        <f t="shared" si="177"/>
        <v>357</v>
      </c>
      <c r="CC335" s="115" t="str">
        <f t="shared" si="178"/>
        <v>12012.90L-(12)</v>
      </c>
      <c r="CD335" s="120" t="str">
        <f t="shared" si="179"/>
        <v>90 deg El- LR- 2.5D</v>
      </c>
      <c r="CE335" s="417">
        <f t="shared" si="180"/>
        <v>410.54999999999995</v>
      </c>
      <c r="CF335" s="115"/>
      <c r="CG335" s="115" t="str">
        <f t="shared" si="181"/>
        <v xml:space="preserve"> </v>
      </c>
      <c r="CH335" s="120" t="str">
        <f t="shared" si="182"/>
        <v xml:space="preserve"> </v>
      </c>
      <c r="CI335" s="417" t="str">
        <f t="shared" si="183"/>
        <v xml:space="preserve"> </v>
      </c>
      <c r="CJ335" s="115"/>
      <c r="CK335" s="115" t="str">
        <f t="shared" si="184"/>
        <v xml:space="preserve"> </v>
      </c>
      <c r="CL335" s="120" t="str">
        <f t="shared" si="185"/>
        <v xml:space="preserve"> </v>
      </c>
      <c r="CM335" s="417" t="str">
        <f t="shared" si="188"/>
        <v xml:space="preserve"> </v>
      </c>
      <c r="IS335" s="103">
        <v>107.4</v>
      </c>
    </row>
    <row r="336" spans="2:253" s="74" customFormat="1" ht="17.100000000000001" hidden="1" customHeight="1" x14ac:dyDescent="0.25">
      <c r="B336" s="504">
        <f>IF('KB Duct Parts'!$BL$14=1,'KB Duct Elbows'!AY17,0)</f>
        <v>0</v>
      </c>
      <c r="C336" s="525" t="s">
        <v>1826</v>
      </c>
      <c r="D336" s="506" t="str">
        <f t="shared" si="154"/>
        <v>12013.90L</v>
      </c>
      <c r="E336" s="504" t="s">
        <v>870</v>
      </c>
      <c r="F336" s="508" t="str">
        <f t="shared" si="161"/>
        <v xml:space="preserve"> </v>
      </c>
      <c r="G336" s="509" t="s">
        <v>1688</v>
      </c>
      <c r="H336" s="504" t="s">
        <v>923</v>
      </c>
      <c r="I336" s="1035" t="str">
        <f>IF(L336&gt;16,"Gore Locked Segment",IF(L336&lt;17,"Welded Segments"))</f>
        <v>Gore Locked Segment</v>
      </c>
      <c r="J336" s="1036"/>
      <c r="K336" s="516" t="s">
        <v>881</v>
      </c>
      <c r="L336" s="521">
        <v>18</v>
      </c>
      <c r="M336" s="517" t="str">
        <f t="shared" si="186"/>
        <v>Y</v>
      </c>
      <c r="N336" s="514">
        <f t="shared" si="162"/>
        <v>205.6</v>
      </c>
      <c r="O336" s="518">
        <f t="shared" si="155"/>
        <v>0</v>
      </c>
      <c r="P336" s="680">
        <f>'KB Duct Parts'!$AE$3</f>
        <v>0</v>
      </c>
      <c r="Q336" s="681">
        <f t="shared" si="163"/>
        <v>0</v>
      </c>
      <c r="R336" s="682">
        <f t="shared" si="164"/>
        <v>0</v>
      </c>
      <c r="S336" s="716">
        <f t="shared" si="165"/>
        <v>0.35</v>
      </c>
      <c r="T336" s="679">
        <f t="shared" si="166"/>
        <v>0</v>
      </c>
      <c r="U336" s="679">
        <f t="shared" si="167"/>
        <v>0</v>
      </c>
      <c r="Y336" s="120"/>
      <c r="AE336" s="77"/>
      <c r="AF336" s="370">
        <v>18</v>
      </c>
      <c r="AG336" s="374">
        <v>16</v>
      </c>
      <c r="AH336" s="378">
        <v>14</v>
      </c>
      <c r="AI336" s="381">
        <v>12</v>
      </c>
      <c r="AJ336" s="386">
        <v>10</v>
      </c>
      <c r="AK336" s="391"/>
      <c r="AL336" s="386"/>
      <c r="AM336" s="363">
        <f t="shared" si="191"/>
        <v>1</v>
      </c>
      <c r="AN336" s="578">
        <v>205.6</v>
      </c>
      <c r="AO336" s="120">
        <f t="shared" si="168"/>
        <v>308.39999999999998</v>
      </c>
      <c r="AP336" s="120">
        <f t="shared" si="156"/>
        <v>359.8</v>
      </c>
      <c r="AQ336" s="120">
        <f t="shared" si="157"/>
        <v>411.2</v>
      </c>
      <c r="AR336" s="120">
        <f t="shared" si="158"/>
        <v>472.87999999999994</v>
      </c>
      <c r="AS336" s="120">
        <f t="shared" si="159"/>
        <v>0</v>
      </c>
      <c r="AT336" s="120">
        <f t="shared" si="160"/>
        <v>0</v>
      </c>
      <c r="AU336" s="74" t="s">
        <v>717</v>
      </c>
      <c r="AV336" s="115"/>
      <c r="AW336" s="395"/>
      <c r="AX336" s="571">
        <v>1.5</v>
      </c>
      <c r="AY336" s="572">
        <v>1.75</v>
      </c>
      <c r="AZ336" s="572">
        <v>2</v>
      </c>
      <c r="BA336" s="572">
        <v>2.2999999999999998</v>
      </c>
      <c r="BB336" s="573">
        <v>0</v>
      </c>
      <c r="BC336" s="395">
        <v>0</v>
      </c>
      <c r="BD336" s="115"/>
      <c r="BE336" s="115"/>
      <c r="BF336" s="115"/>
      <c r="BG336" s="115"/>
      <c r="BH336" s="115"/>
      <c r="BI336" s="115"/>
      <c r="BJ336" s="115"/>
      <c r="BK336" s="115"/>
      <c r="BQ336" s="74" t="str">
        <f t="shared" si="169"/>
        <v>12013.90L-(16)</v>
      </c>
      <c r="BR336" s="120" t="str">
        <f t="shared" si="170"/>
        <v>90 deg El- LR- 2.5D</v>
      </c>
      <c r="BS336" s="120">
        <f t="shared" si="171"/>
        <v>308.39999999999998</v>
      </c>
      <c r="BU336" s="74" t="str">
        <f t="shared" si="172"/>
        <v>12013.90L-(14)</v>
      </c>
      <c r="BV336" s="120" t="str">
        <f t="shared" si="173"/>
        <v>90 deg El- LR- 2.5D</v>
      </c>
      <c r="BW336" s="120">
        <f t="shared" si="174"/>
        <v>359.8</v>
      </c>
      <c r="BY336" s="74" t="str">
        <f t="shared" si="175"/>
        <v>12013.90L-(12)</v>
      </c>
      <c r="BZ336" s="120" t="str">
        <f t="shared" si="176"/>
        <v>90 deg El- LR- 2.5D</v>
      </c>
      <c r="CA336" s="120">
        <f t="shared" si="177"/>
        <v>411.2</v>
      </c>
      <c r="CC336" s="115" t="str">
        <f t="shared" si="178"/>
        <v>12013.90L-(10)</v>
      </c>
      <c r="CD336" s="120" t="str">
        <f t="shared" si="179"/>
        <v>90 deg El- LR- 2.5D</v>
      </c>
      <c r="CE336" s="417">
        <f t="shared" si="180"/>
        <v>472.87999999999994</v>
      </c>
      <c r="CF336" s="115"/>
      <c r="CG336" s="115" t="str">
        <f t="shared" si="181"/>
        <v xml:space="preserve"> </v>
      </c>
      <c r="CH336" s="120" t="str">
        <f t="shared" si="182"/>
        <v xml:space="preserve"> </v>
      </c>
      <c r="CI336" s="417" t="str">
        <f t="shared" si="183"/>
        <v xml:space="preserve"> </v>
      </c>
      <c r="CJ336" s="115"/>
      <c r="CK336" s="115" t="str">
        <f t="shared" si="184"/>
        <v xml:space="preserve"> </v>
      </c>
      <c r="CL336" s="120" t="str">
        <f t="shared" si="185"/>
        <v xml:space="preserve"> </v>
      </c>
      <c r="CM336" s="417" t="str">
        <f t="shared" si="188"/>
        <v xml:space="preserve"> </v>
      </c>
      <c r="IS336" s="103">
        <v>113.3</v>
      </c>
    </row>
    <row r="337" spans="2:253" s="74" customFormat="1" ht="17.100000000000001" hidden="1" customHeight="1" x14ac:dyDescent="0.25">
      <c r="B337" s="504">
        <f>IF('KB Duct Parts'!$BL$14=1,'KB Duct Elbows'!AY18,0)</f>
        <v>0</v>
      </c>
      <c r="C337" s="525" t="s">
        <v>1827</v>
      </c>
      <c r="D337" s="506" t="str">
        <f t="shared" si="154"/>
        <v>12014.90L</v>
      </c>
      <c r="E337" s="504" t="s">
        <v>871</v>
      </c>
      <c r="F337" s="508" t="str">
        <f t="shared" si="161"/>
        <v xml:space="preserve"> </v>
      </c>
      <c r="G337" s="509" t="s">
        <v>1688</v>
      </c>
      <c r="H337" s="504" t="s">
        <v>923</v>
      </c>
      <c r="I337" s="1035" t="str">
        <f t="shared" ref="I337:I345" si="193">IF(L337&gt;16,"Gore Locked Segment",IF(L337&lt;17,"Welded Segments"))</f>
        <v>Gore Locked Segment</v>
      </c>
      <c r="J337" s="1036"/>
      <c r="K337" s="516" t="s">
        <v>881</v>
      </c>
      <c r="L337" s="521">
        <v>18</v>
      </c>
      <c r="M337" s="517" t="str">
        <f t="shared" si="186"/>
        <v>Y</v>
      </c>
      <c r="N337" s="514">
        <f t="shared" si="162"/>
        <v>208.8</v>
      </c>
      <c r="O337" s="518">
        <f t="shared" si="155"/>
        <v>0</v>
      </c>
      <c r="P337" s="680">
        <f>'KB Duct Parts'!$AE$3</f>
        <v>0</v>
      </c>
      <c r="Q337" s="681">
        <f t="shared" si="163"/>
        <v>0</v>
      </c>
      <c r="R337" s="682">
        <f t="shared" si="164"/>
        <v>0</v>
      </c>
      <c r="S337" s="716">
        <f t="shared" si="165"/>
        <v>0.35</v>
      </c>
      <c r="T337" s="679">
        <f t="shared" si="166"/>
        <v>0</v>
      </c>
      <c r="U337" s="679">
        <f t="shared" si="167"/>
        <v>0</v>
      </c>
      <c r="Y337" s="120"/>
      <c r="AE337" s="77"/>
      <c r="AF337" s="370">
        <v>18</v>
      </c>
      <c r="AG337" s="374">
        <v>16</v>
      </c>
      <c r="AH337" s="378">
        <v>14</v>
      </c>
      <c r="AI337" s="381">
        <v>12</v>
      </c>
      <c r="AJ337" s="386">
        <v>10</v>
      </c>
      <c r="AK337" s="391"/>
      <c r="AL337" s="386"/>
      <c r="AM337" s="363">
        <f t="shared" si="191"/>
        <v>1</v>
      </c>
      <c r="AN337" s="578">
        <v>208.8</v>
      </c>
      <c r="AO337" s="120">
        <f t="shared" si="168"/>
        <v>313.20000000000005</v>
      </c>
      <c r="AP337" s="120">
        <f t="shared" si="156"/>
        <v>365.40000000000003</v>
      </c>
      <c r="AQ337" s="120">
        <f t="shared" si="157"/>
        <v>417.6</v>
      </c>
      <c r="AR337" s="120">
        <f t="shared" si="158"/>
        <v>480.24</v>
      </c>
      <c r="AS337" s="120">
        <f t="shared" si="159"/>
        <v>0</v>
      </c>
      <c r="AT337" s="120">
        <f t="shared" si="160"/>
        <v>0</v>
      </c>
      <c r="AU337" s="74" t="s">
        <v>717</v>
      </c>
      <c r="AV337" s="115"/>
      <c r="AW337" s="395"/>
      <c r="AX337" s="571">
        <v>1.5</v>
      </c>
      <c r="AY337" s="572">
        <v>1.75</v>
      </c>
      <c r="AZ337" s="572">
        <v>2</v>
      </c>
      <c r="BA337" s="572">
        <v>2.2999999999999998</v>
      </c>
      <c r="BB337" s="573">
        <v>0</v>
      </c>
      <c r="BC337" s="395">
        <v>0</v>
      </c>
      <c r="BD337" s="115"/>
      <c r="BE337" s="115"/>
      <c r="BF337" s="115"/>
      <c r="BG337" s="115"/>
      <c r="BH337" s="115"/>
      <c r="BI337" s="115"/>
      <c r="BJ337" s="115"/>
      <c r="BK337" s="115"/>
      <c r="BQ337" s="74" t="str">
        <f t="shared" si="169"/>
        <v>12014.90L-(16)</v>
      </c>
      <c r="BR337" s="120" t="str">
        <f t="shared" si="170"/>
        <v>90 deg El- LR- 2.5D</v>
      </c>
      <c r="BS337" s="120">
        <f t="shared" si="171"/>
        <v>313.20000000000005</v>
      </c>
      <c r="BU337" s="74" t="str">
        <f t="shared" si="172"/>
        <v>12014.90L-(14)</v>
      </c>
      <c r="BV337" s="120" t="str">
        <f t="shared" si="173"/>
        <v>90 deg El- LR- 2.5D</v>
      </c>
      <c r="BW337" s="120">
        <f t="shared" si="174"/>
        <v>365.40000000000003</v>
      </c>
      <c r="BY337" s="74" t="str">
        <f t="shared" si="175"/>
        <v>12014.90L-(12)</v>
      </c>
      <c r="BZ337" s="120" t="str">
        <f t="shared" si="176"/>
        <v>90 deg El- LR- 2.5D</v>
      </c>
      <c r="CA337" s="120">
        <f t="shared" si="177"/>
        <v>417.6</v>
      </c>
      <c r="CC337" s="115" t="str">
        <f t="shared" si="178"/>
        <v>12014.90L-(10)</v>
      </c>
      <c r="CD337" s="120" t="str">
        <f t="shared" si="179"/>
        <v>90 deg El- LR- 2.5D</v>
      </c>
      <c r="CE337" s="417">
        <f t="shared" si="180"/>
        <v>480.24</v>
      </c>
      <c r="CF337" s="115"/>
      <c r="CG337" s="115" t="str">
        <f t="shared" si="181"/>
        <v xml:space="preserve"> </v>
      </c>
      <c r="CH337" s="120" t="str">
        <f t="shared" si="182"/>
        <v xml:space="preserve"> </v>
      </c>
      <c r="CI337" s="417" t="str">
        <f t="shared" si="183"/>
        <v xml:space="preserve"> </v>
      </c>
      <c r="CJ337" s="115"/>
      <c r="CK337" s="115" t="str">
        <f t="shared" si="184"/>
        <v xml:space="preserve"> </v>
      </c>
      <c r="CL337" s="120" t="str">
        <f t="shared" si="185"/>
        <v xml:space="preserve"> </v>
      </c>
      <c r="CM337" s="417" t="str">
        <f t="shared" si="188"/>
        <v xml:space="preserve"> </v>
      </c>
      <c r="IS337" s="103">
        <v>119.2</v>
      </c>
    </row>
    <row r="338" spans="2:253" s="74" customFormat="1" ht="17.100000000000001" hidden="1" customHeight="1" x14ac:dyDescent="0.25">
      <c r="B338" s="504">
        <f>IF('KB Duct Parts'!$BL$14=1,'KB Duct Elbows'!AY19,0)</f>
        <v>0</v>
      </c>
      <c r="C338" s="525" t="s">
        <v>1828</v>
      </c>
      <c r="D338" s="506" t="str">
        <f t="shared" si="154"/>
        <v>12015.90L</v>
      </c>
      <c r="E338" s="504" t="s">
        <v>872</v>
      </c>
      <c r="F338" s="508" t="str">
        <f t="shared" si="161"/>
        <v xml:space="preserve"> </v>
      </c>
      <c r="G338" s="509" t="s">
        <v>1688</v>
      </c>
      <c r="H338" s="504" t="s">
        <v>923</v>
      </c>
      <c r="I338" s="1035" t="str">
        <f t="shared" si="193"/>
        <v>Gore Locked Segment</v>
      </c>
      <c r="J338" s="1036"/>
      <c r="K338" s="516" t="s">
        <v>881</v>
      </c>
      <c r="L338" s="521">
        <v>18</v>
      </c>
      <c r="M338" s="517" t="str">
        <f t="shared" si="186"/>
        <v>Y</v>
      </c>
      <c r="N338" s="514">
        <f t="shared" si="162"/>
        <v>260</v>
      </c>
      <c r="O338" s="518">
        <f t="shared" si="155"/>
        <v>0</v>
      </c>
      <c r="P338" s="680">
        <f>'KB Duct Parts'!$AE$3</f>
        <v>0</v>
      </c>
      <c r="Q338" s="681">
        <f t="shared" si="163"/>
        <v>0</v>
      </c>
      <c r="R338" s="682">
        <f t="shared" si="164"/>
        <v>0</v>
      </c>
      <c r="S338" s="716">
        <f t="shared" si="165"/>
        <v>0.35</v>
      </c>
      <c r="T338" s="679">
        <f t="shared" si="166"/>
        <v>0</v>
      </c>
      <c r="U338" s="679">
        <f t="shared" si="167"/>
        <v>0</v>
      </c>
      <c r="Y338" s="120"/>
      <c r="AE338" s="77"/>
      <c r="AF338" s="370">
        <v>18</v>
      </c>
      <c r="AG338" s="374">
        <v>16</v>
      </c>
      <c r="AH338" s="378">
        <v>14</v>
      </c>
      <c r="AI338" s="381">
        <v>12</v>
      </c>
      <c r="AJ338" s="386">
        <v>10</v>
      </c>
      <c r="AK338" s="391"/>
      <c r="AL338" s="386"/>
      <c r="AM338" s="363">
        <f t="shared" si="191"/>
        <v>1</v>
      </c>
      <c r="AN338" s="578">
        <v>260</v>
      </c>
      <c r="AO338" s="120">
        <f t="shared" si="168"/>
        <v>390</v>
      </c>
      <c r="AP338" s="120">
        <f t="shared" si="156"/>
        <v>455</v>
      </c>
      <c r="AQ338" s="120">
        <f t="shared" si="157"/>
        <v>520</v>
      </c>
      <c r="AR338" s="120">
        <f t="shared" si="158"/>
        <v>598</v>
      </c>
      <c r="AS338" s="120">
        <f t="shared" si="159"/>
        <v>0</v>
      </c>
      <c r="AT338" s="120">
        <f t="shared" si="160"/>
        <v>0</v>
      </c>
      <c r="AU338" s="74" t="s">
        <v>717</v>
      </c>
      <c r="AV338" s="115"/>
      <c r="AW338" s="395"/>
      <c r="AX338" s="571">
        <v>1.5</v>
      </c>
      <c r="AY338" s="572">
        <v>1.75</v>
      </c>
      <c r="AZ338" s="572">
        <v>2</v>
      </c>
      <c r="BA338" s="572">
        <v>2.2999999999999998</v>
      </c>
      <c r="BB338" s="573">
        <v>0</v>
      </c>
      <c r="BC338" s="395">
        <v>0</v>
      </c>
      <c r="BD338" s="115"/>
      <c r="BE338" s="115"/>
      <c r="BF338" s="115"/>
      <c r="BG338" s="115"/>
      <c r="BH338" s="115"/>
      <c r="BI338" s="115"/>
      <c r="BJ338" s="115"/>
      <c r="BK338" s="115"/>
      <c r="BQ338" s="74" t="str">
        <f t="shared" si="169"/>
        <v>12015.90L-(16)</v>
      </c>
      <c r="BR338" s="120" t="str">
        <f t="shared" si="170"/>
        <v>90 deg El- LR- 2.5D</v>
      </c>
      <c r="BS338" s="120">
        <f t="shared" si="171"/>
        <v>390</v>
      </c>
      <c r="BU338" s="74" t="str">
        <f t="shared" si="172"/>
        <v>12015.90L-(14)</v>
      </c>
      <c r="BV338" s="120" t="str">
        <f t="shared" si="173"/>
        <v>90 deg El- LR- 2.5D</v>
      </c>
      <c r="BW338" s="120">
        <f t="shared" si="174"/>
        <v>455</v>
      </c>
      <c r="BY338" s="74" t="str">
        <f t="shared" si="175"/>
        <v>12015.90L-(12)</v>
      </c>
      <c r="BZ338" s="120" t="str">
        <f t="shared" si="176"/>
        <v>90 deg El- LR- 2.5D</v>
      </c>
      <c r="CA338" s="120">
        <f t="shared" si="177"/>
        <v>520</v>
      </c>
      <c r="CC338" s="115" t="str">
        <f t="shared" si="178"/>
        <v>12015.90L-(10)</v>
      </c>
      <c r="CD338" s="120" t="str">
        <f t="shared" si="179"/>
        <v>90 deg El- LR- 2.5D</v>
      </c>
      <c r="CE338" s="417">
        <f t="shared" si="180"/>
        <v>598</v>
      </c>
      <c r="CF338" s="115"/>
      <c r="CG338" s="115" t="str">
        <f t="shared" si="181"/>
        <v xml:space="preserve"> </v>
      </c>
      <c r="CH338" s="120" t="str">
        <f t="shared" si="182"/>
        <v xml:space="preserve"> </v>
      </c>
      <c r="CI338" s="417" t="str">
        <f t="shared" si="183"/>
        <v xml:space="preserve"> </v>
      </c>
      <c r="CJ338" s="115"/>
      <c r="CK338" s="115" t="str">
        <f t="shared" si="184"/>
        <v xml:space="preserve"> </v>
      </c>
      <c r="CL338" s="120" t="str">
        <f t="shared" si="185"/>
        <v xml:space="preserve"> </v>
      </c>
      <c r="CM338" s="417" t="str">
        <f t="shared" si="188"/>
        <v xml:space="preserve"> </v>
      </c>
      <c r="IS338" s="103">
        <v>152.69999999999999</v>
      </c>
    </row>
    <row r="339" spans="2:253" s="74" customFormat="1" ht="17.100000000000001" hidden="1" customHeight="1" x14ac:dyDescent="0.25">
      <c r="B339" s="504">
        <f>IF('KB Duct Parts'!$BL$14=1,'KB Duct Elbows'!AY20,0)</f>
        <v>0</v>
      </c>
      <c r="C339" s="525" t="s">
        <v>1829</v>
      </c>
      <c r="D339" s="506" t="str">
        <f t="shared" si="154"/>
        <v>12016.90L</v>
      </c>
      <c r="E339" s="504" t="s">
        <v>873</v>
      </c>
      <c r="F339" s="508" t="str">
        <f t="shared" si="161"/>
        <v xml:space="preserve"> </v>
      </c>
      <c r="G339" s="509" t="s">
        <v>1688</v>
      </c>
      <c r="H339" s="504" t="s">
        <v>923</v>
      </c>
      <c r="I339" s="1035" t="str">
        <f t="shared" si="193"/>
        <v>Gore Locked Segment</v>
      </c>
      <c r="J339" s="1036"/>
      <c r="K339" s="516" t="s">
        <v>881</v>
      </c>
      <c r="L339" s="521">
        <v>18</v>
      </c>
      <c r="M339" s="517" t="str">
        <f t="shared" si="186"/>
        <v>Y</v>
      </c>
      <c r="N339" s="514">
        <f t="shared" si="162"/>
        <v>317.2</v>
      </c>
      <c r="O339" s="518">
        <f t="shared" si="155"/>
        <v>0</v>
      </c>
      <c r="P339" s="680">
        <f>'KB Duct Parts'!$AE$3</f>
        <v>0</v>
      </c>
      <c r="Q339" s="681">
        <f t="shared" si="163"/>
        <v>0</v>
      </c>
      <c r="R339" s="682">
        <f t="shared" si="164"/>
        <v>0</v>
      </c>
      <c r="S339" s="716">
        <f t="shared" si="165"/>
        <v>0.35</v>
      </c>
      <c r="T339" s="679">
        <f t="shared" si="166"/>
        <v>0</v>
      </c>
      <c r="U339" s="679">
        <f t="shared" si="167"/>
        <v>0</v>
      </c>
      <c r="Y339" s="120"/>
      <c r="AE339" s="77"/>
      <c r="AF339" s="370">
        <v>18</v>
      </c>
      <c r="AG339" s="374">
        <v>16</v>
      </c>
      <c r="AH339" s="378">
        <v>14</v>
      </c>
      <c r="AI339" s="381">
        <v>12</v>
      </c>
      <c r="AJ339" s="386">
        <v>10</v>
      </c>
      <c r="AK339" s="391"/>
      <c r="AL339" s="386"/>
      <c r="AM339" s="363">
        <f t="shared" si="191"/>
        <v>1</v>
      </c>
      <c r="AN339" s="578">
        <v>317.2</v>
      </c>
      <c r="AO339" s="120">
        <f t="shared" si="168"/>
        <v>475.79999999999995</v>
      </c>
      <c r="AP339" s="120">
        <f t="shared" si="156"/>
        <v>555.1</v>
      </c>
      <c r="AQ339" s="120">
        <f t="shared" si="157"/>
        <v>634.4</v>
      </c>
      <c r="AR339" s="120">
        <f t="shared" si="158"/>
        <v>729.56</v>
      </c>
      <c r="AS339" s="120">
        <f t="shared" si="159"/>
        <v>0</v>
      </c>
      <c r="AT339" s="120">
        <f t="shared" si="160"/>
        <v>0</v>
      </c>
      <c r="AU339" s="74" t="s">
        <v>717</v>
      </c>
      <c r="AV339" s="115"/>
      <c r="AW339" s="395"/>
      <c r="AX339" s="571">
        <v>1.5</v>
      </c>
      <c r="AY339" s="572">
        <v>1.75</v>
      </c>
      <c r="AZ339" s="572">
        <v>2</v>
      </c>
      <c r="BA339" s="572">
        <v>2.2999999999999998</v>
      </c>
      <c r="BB339" s="573">
        <v>0</v>
      </c>
      <c r="BC339" s="395">
        <v>0</v>
      </c>
      <c r="BD339" s="115"/>
      <c r="BE339" s="115"/>
      <c r="BF339" s="115"/>
      <c r="BG339" s="115"/>
      <c r="BH339" s="115"/>
      <c r="BI339" s="115"/>
      <c r="BJ339" s="115"/>
      <c r="BK339" s="115"/>
      <c r="BQ339" s="74" t="str">
        <f t="shared" si="169"/>
        <v>12016.90L-(16)</v>
      </c>
      <c r="BR339" s="120" t="str">
        <f t="shared" si="170"/>
        <v>90 deg El- LR- 2.5D</v>
      </c>
      <c r="BS339" s="120">
        <f t="shared" si="171"/>
        <v>475.79999999999995</v>
      </c>
      <c r="BU339" s="74" t="str">
        <f t="shared" si="172"/>
        <v>12016.90L-(14)</v>
      </c>
      <c r="BV339" s="120" t="str">
        <f t="shared" si="173"/>
        <v>90 deg El- LR- 2.5D</v>
      </c>
      <c r="BW339" s="120">
        <f t="shared" si="174"/>
        <v>555.1</v>
      </c>
      <c r="BY339" s="74" t="str">
        <f t="shared" si="175"/>
        <v>12016.90L-(12)</v>
      </c>
      <c r="BZ339" s="120" t="str">
        <f t="shared" si="176"/>
        <v>90 deg El- LR- 2.5D</v>
      </c>
      <c r="CA339" s="120">
        <f t="shared" si="177"/>
        <v>634.4</v>
      </c>
      <c r="CC339" s="115" t="str">
        <f t="shared" si="178"/>
        <v>12016.90L-(10)</v>
      </c>
      <c r="CD339" s="120" t="str">
        <f t="shared" si="179"/>
        <v>90 deg El- LR- 2.5D</v>
      </c>
      <c r="CE339" s="417">
        <f t="shared" si="180"/>
        <v>729.56</v>
      </c>
      <c r="CF339" s="115"/>
      <c r="CG339" s="115" t="str">
        <f t="shared" si="181"/>
        <v xml:space="preserve"> </v>
      </c>
      <c r="CH339" s="120" t="str">
        <f t="shared" si="182"/>
        <v xml:space="preserve"> </v>
      </c>
      <c r="CI339" s="417" t="str">
        <f t="shared" si="183"/>
        <v xml:space="preserve"> </v>
      </c>
      <c r="CJ339" s="115"/>
      <c r="CK339" s="115" t="str">
        <f t="shared" si="184"/>
        <v xml:space="preserve"> </v>
      </c>
      <c r="CL339" s="120" t="str">
        <f t="shared" si="185"/>
        <v xml:space="preserve"> </v>
      </c>
      <c r="CM339" s="417" t="str">
        <f t="shared" si="188"/>
        <v xml:space="preserve"> </v>
      </c>
      <c r="IS339" s="103">
        <v>186.2</v>
      </c>
    </row>
    <row r="340" spans="2:253" s="74" customFormat="1" ht="17.100000000000001" hidden="1" customHeight="1" x14ac:dyDescent="0.25">
      <c r="B340" s="504">
        <f>IF('KB Duct Parts'!$BL$14=1,'KB Duct Elbows'!AY21,0)</f>
        <v>0</v>
      </c>
      <c r="C340" s="525" t="s">
        <v>1830</v>
      </c>
      <c r="D340" s="506" t="str">
        <f t="shared" si="154"/>
        <v>12017.90L</v>
      </c>
      <c r="E340" s="504" t="s">
        <v>874</v>
      </c>
      <c r="F340" s="508" t="str">
        <f t="shared" si="161"/>
        <v xml:space="preserve"> </v>
      </c>
      <c r="G340" s="509" t="s">
        <v>1688</v>
      </c>
      <c r="H340" s="504" t="s">
        <v>923</v>
      </c>
      <c r="I340" s="1035" t="str">
        <f t="shared" si="193"/>
        <v>Gore Locked Segment</v>
      </c>
      <c r="J340" s="1036"/>
      <c r="K340" s="516" t="s">
        <v>881</v>
      </c>
      <c r="L340" s="521">
        <v>18</v>
      </c>
      <c r="M340" s="517" t="str">
        <f t="shared" si="186"/>
        <v>Y</v>
      </c>
      <c r="N340" s="514">
        <f t="shared" si="162"/>
        <v>331.6</v>
      </c>
      <c r="O340" s="518">
        <f t="shared" si="155"/>
        <v>0</v>
      </c>
      <c r="P340" s="680">
        <f>'KB Duct Parts'!$AE$3</f>
        <v>0</v>
      </c>
      <c r="Q340" s="681">
        <f t="shared" si="163"/>
        <v>0</v>
      </c>
      <c r="R340" s="682">
        <f t="shared" si="164"/>
        <v>0</v>
      </c>
      <c r="S340" s="716">
        <f t="shared" si="165"/>
        <v>0.35</v>
      </c>
      <c r="T340" s="679">
        <f t="shared" si="166"/>
        <v>0</v>
      </c>
      <c r="U340" s="679">
        <f t="shared" si="167"/>
        <v>0</v>
      </c>
      <c r="Y340" s="120"/>
      <c r="AE340" s="77"/>
      <c r="AF340" s="370">
        <v>18</v>
      </c>
      <c r="AG340" s="374">
        <v>16</v>
      </c>
      <c r="AH340" s="378">
        <v>14</v>
      </c>
      <c r="AI340" s="381">
        <v>12</v>
      </c>
      <c r="AJ340" s="386">
        <v>10</v>
      </c>
      <c r="AK340" s="391"/>
      <c r="AL340" s="386"/>
      <c r="AM340" s="363">
        <f t="shared" si="191"/>
        <v>1</v>
      </c>
      <c r="AN340" s="578">
        <v>331.6</v>
      </c>
      <c r="AO340" s="120">
        <f t="shared" si="168"/>
        <v>497.40000000000003</v>
      </c>
      <c r="AP340" s="120">
        <f t="shared" si="156"/>
        <v>580.30000000000007</v>
      </c>
      <c r="AQ340" s="120">
        <f t="shared" si="157"/>
        <v>663.2</v>
      </c>
      <c r="AR340" s="120">
        <f t="shared" si="158"/>
        <v>762.68</v>
      </c>
      <c r="AS340" s="120">
        <f t="shared" si="159"/>
        <v>0</v>
      </c>
      <c r="AT340" s="120">
        <f t="shared" si="160"/>
        <v>0</v>
      </c>
      <c r="AU340" s="74" t="s">
        <v>717</v>
      </c>
      <c r="AV340" s="115"/>
      <c r="AW340" s="395"/>
      <c r="AX340" s="571">
        <v>1.5</v>
      </c>
      <c r="AY340" s="572">
        <v>1.75</v>
      </c>
      <c r="AZ340" s="572">
        <v>2</v>
      </c>
      <c r="BA340" s="572">
        <v>2.2999999999999998</v>
      </c>
      <c r="BB340" s="573">
        <v>0</v>
      </c>
      <c r="BC340" s="395">
        <v>0</v>
      </c>
      <c r="BD340" s="115"/>
      <c r="BE340" s="115"/>
      <c r="BF340" s="115"/>
      <c r="BG340" s="115"/>
      <c r="BH340" s="115"/>
      <c r="BI340" s="115"/>
      <c r="BJ340" s="115"/>
      <c r="BK340" s="115"/>
      <c r="BQ340" s="74" t="str">
        <f t="shared" si="169"/>
        <v>12017.90L-(16)</v>
      </c>
      <c r="BR340" s="120" t="str">
        <f t="shared" si="170"/>
        <v>90 deg El- LR- 2.5D</v>
      </c>
      <c r="BS340" s="120">
        <f t="shared" si="171"/>
        <v>497.40000000000003</v>
      </c>
      <c r="BU340" s="74" t="str">
        <f t="shared" si="172"/>
        <v>12017.90L-(14)</v>
      </c>
      <c r="BV340" s="120" t="str">
        <f t="shared" si="173"/>
        <v>90 deg El- LR- 2.5D</v>
      </c>
      <c r="BW340" s="120">
        <f t="shared" si="174"/>
        <v>580.30000000000007</v>
      </c>
      <c r="BY340" s="74" t="str">
        <f t="shared" si="175"/>
        <v>12017.90L-(12)</v>
      </c>
      <c r="BZ340" s="120" t="str">
        <f t="shared" si="176"/>
        <v>90 deg El- LR- 2.5D</v>
      </c>
      <c r="CA340" s="120">
        <f t="shared" si="177"/>
        <v>663.2</v>
      </c>
      <c r="CC340" s="115" t="str">
        <f t="shared" si="178"/>
        <v>12017.90L-(10)</v>
      </c>
      <c r="CD340" s="120" t="str">
        <f t="shared" si="179"/>
        <v>90 deg El- LR- 2.5D</v>
      </c>
      <c r="CE340" s="417">
        <f t="shared" si="180"/>
        <v>762.68</v>
      </c>
      <c r="CF340" s="115"/>
      <c r="CG340" s="115" t="str">
        <f t="shared" si="181"/>
        <v xml:space="preserve"> </v>
      </c>
      <c r="CH340" s="120" t="str">
        <f t="shared" si="182"/>
        <v xml:space="preserve"> </v>
      </c>
      <c r="CI340" s="417" t="str">
        <f t="shared" si="183"/>
        <v xml:space="preserve"> </v>
      </c>
      <c r="CJ340" s="115"/>
      <c r="CK340" s="115" t="str">
        <f t="shared" si="184"/>
        <v xml:space="preserve"> </v>
      </c>
      <c r="CL340" s="120" t="str">
        <f t="shared" si="185"/>
        <v xml:space="preserve"> </v>
      </c>
      <c r="CM340" s="417" t="str">
        <f t="shared" si="188"/>
        <v xml:space="preserve"> </v>
      </c>
      <c r="IS340" s="103">
        <v>194.7</v>
      </c>
    </row>
    <row r="341" spans="2:253" s="74" customFormat="1" ht="17.100000000000001" hidden="1" customHeight="1" x14ac:dyDescent="0.25">
      <c r="B341" s="504">
        <f>IF('KB Duct Parts'!$BL$14=1,'KB Duct Elbows'!AY22,0)</f>
        <v>0</v>
      </c>
      <c r="C341" s="525" t="s">
        <v>1831</v>
      </c>
      <c r="D341" s="506" t="str">
        <f t="shared" si="154"/>
        <v>12018.90L</v>
      </c>
      <c r="E341" s="504" t="s">
        <v>875</v>
      </c>
      <c r="F341" s="508" t="str">
        <f t="shared" si="161"/>
        <v xml:space="preserve"> </v>
      </c>
      <c r="G341" s="509" t="s">
        <v>1688</v>
      </c>
      <c r="H341" s="504" t="s">
        <v>923</v>
      </c>
      <c r="I341" s="1035" t="str">
        <f t="shared" si="193"/>
        <v>Gore Locked Segment</v>
      </c>
      <c r="J341" s="1036"/>
      <c r="K341" s="516" t="s">
        <v>881</v>
      </c>
      <c r="L341" s="521">
        <v>18</v>
      </c>
      <c r="M341" s="517" t="str">
        <f t="shared" si="186"/>
        <v>Y</v>
      </c>
      <c r="N341" s="514">
        <f t="shared" si="162"/>
        <v>346.3</v>
      </c>
      <c r="O341" s="518">
        <f t="shared" si="155"/>
        <v>0</v>
      </c>
      <c r="P341" s="680">
        <f>'KB Duct Parts'!$AE$3</f>
        <v>0</v>
      </c>
      <c r="Q341" s="681">
        <f t="shared" si="163"/>
        <v>0</v>
      </c>
      <c r="R341" s="682">
        <f t="shared" si="164"/>
        <v>0</v>
      </c>
      <c r="S341" s="716">
        <f t="shared" si="165"/>
        <v>0.35</v>
      </c>
      <c r="T341" s="679">
        <f t="shared" si="166"/>
        <v>0</v>
      </c>
      <c r="U341" s="679">
        <f t="shared" si="167"/>
        <v>0</v>
      </c>
      <c r="Y341" s="120"/>
      <c r="AE341" s="77"/>
      <c r="AF341" s="370">
        <v>18</v>
      </c>
      <c r="AG341" s="374">
        <v>16</v>
      </c>
      <c r="AH341" s="378">
        <v>14</v>
      </c>
      <c r="AI341" s="381">
        <v>12</v>
      </c>
      <c r="AJ341" s="386">
        <v>10</v>
      </c>
      <c r="AK341" s="391"/>
      <c r="AL341" s="386"/>
      <c r="AM341" s="363">
        <f t="shared" si="191"/>
        <v>1</v>
      </c>
      <c r="AN341" s="578">
        <v>346.3</v>
      </c>
      <c r="AO341" s="120">
        <f t="shared" si="168"/>
        <v>519.45000000000005</v>
      </c>
      <c r="AP341" s="120">
        <f t="shared" si="156"/>
        <v>606.02499999999998</v>
      </c>
      <c r="AQ341" s="120">
        <f t="shared" si="157"/>
        <v>692.6</v>
      </c>
      <c r="AR341" s="120">
        <f t="shared" si="158"/>
        <v>796.49</v>
      </c>
      <c r="AS341" s="120">
        <f t="shared" si="159"/>
        <v>0</v>
      </c>
      <c r="AT341" s="120">
        <f t="shared" si="160"/>
        <v>0</v>
      </c>
      <c r="AU341" s="74" t="s">
        <v>717</v>
      </c>
      <c r="AV341" s="115"/>
      <c r="AW341" s="395"/>
      <c r="AX341" s="571">
        <v>1.5</v>
      </c>
      <c r="AY341" s="572">
        <v>1.75</v>
      </c>
      <c r="AZ341" s="572">
        <v>2</v>
      </c>
      <c r="BA341" s="572">
        <v>2.2999999999999998</v>
      </c>
      <c r="BB341" s="573">
        <v>0</v>
      </c>
      <c r="BC341" s="395">
        <v>0</v>
      </c>
      <c r="BD341" s="115"/>
      <c r="BE341" s="115"/>
      <c r="BF341" s="115"/>
      <c r="BG341" s="115"/>
      <c r="BH341" s="115"/>
      <c r="BI341" s="115"/>
      <c r="BJ341" s="115"/>
      <c r="BK341" s="115"/>
      <c r="BQ341" s="74" t="str">
        <f t="shared" si="169"/>
        <v>12018.90L-(16)</v>
      </c>
      <c r="BR341" s="120" t="str">
        <f t="shared" si="170"/>
        <v>90 deg El- LR- 2.5D</v>
      </c>
      <c r="BS341" s="120">
        <f t="shared" si="171"/>
        <v>519.45000000000005</v>
      </c>
      <c r="BU341" s="74" t="str">
        <f t="shared" si="172"/>
        <v>12018.90L-(14)</v>
      </c>
      <c r="BV341" s="120" t="str">
        <f t="shared" si="173"/>
        <v>90 deg El- LR- 2.5D</v>
      </c>
      <c r="BW341" s="120">
        <f t="shared" si="174"/>
        <v>606.02499999999998</v>
      </c>
      <c r="BY341" s="74" t="str">
        <f t="shared" si="175"/>
        <v>12018.90L-(12)</v>
      </c>
      <c r="BZ341" s="120" t="str">
        <f t="shared" si="176"/>
        <v>90 deg El- LR- 2.5D</v>
      </c>
      <c r="CA341" s="120">
        <f t="shared" si="177"/>
        <v>692.6</v>
      </c>
      <c r="CC341" s="115" t="str">
        <f t="shared" si="178"/>
        <v>12018.90L-(10)</v>
      </c>
      <c r="CD341" s="120" t="str">
        <f t="shared" si="179"/>
        <v>90 deg El- LR- 2.5D</v>
      </c>
      <c r="CE341" s="417">
        <f t="shared" si="180"/>
        <v>796.49</v>
      </c>
      <c r="CF341" s="115"/>
      <c r="CG341" s="115" t="str">
        <f t="shared" si="181"/>
        <v xml:space="preserve"> </v>
      </c>
      <c r="CH341" s="120" t="str">
        <f t="shared" si="182"/>
        <v xml:space="preserve"> </v>
      </c>
      <c r="CI341" s="417" t="str">
        <f t="shared" si="183"/>
        <v xml:space="preserve"> </v>
      </c>
      <c r="CJ341" s="115"/>
      <c r="CK341" s="115" t="str">
        <f t="shared" si="184"/>
        <v xml:space="preserve"> </v>
      </c>
      <c r="CL341" s="120" t="str">
        <f t="shared" si="185"/>
        <v xml:space="preserve"> </v>
      </c>
      <c r="CM341" s="417" t="str">
        <f t="shared" si="188"/>
        <v xml:space="preserve"> </v>
      </c>
      <c r="IS341" s="103">
        <v>203.3</v>
      </c>
    </row>
    <row r="342" spans="2:253" s="74" customFormat="1" ht="17.100000000000001" hidden="1" customHeight="1" x14ac:dyDescent="0.25">
      <c r="B342" s="504">
        <f>IF('KB Duct Parts'!$BL$14=1,'KB Duct Elbows'!AY23,0)</f>
        <v>0</v>
      </c>
      <c r="C342" s="525" t="s">
        <v>1832</v>
      </c>
      <c r="D342" s="506" t="str">
        <f t="shared" si="154"/>
        <v>12019.90L</v>
      </c>
      <c r="E342" s="504" t="s">
        <v>876</v>
      </c>
      <c r="F342" s="508" t="str">
        <f t="shared" si="161"/>
        <v xml:space="preserve"> </v>
      </c>
      <c r="G342" s="509" t="s">
        <v>1688</v>
      </c>
      <c r="H342" s="504" t="s">
        <v>923</v>
      </c>
      <c r="I342" s="1035" t="str">
        <f t="shared" si="193"/>
        <v>Gore Locked Segment</v>
      </c>
      <c r="J342" s="1036"/>
      <c r="K342" s="516" t="s">
        <v>881</v>
      </c>
      <c r="L342" s="521">
        <v>18</v>
      </c>
      <c r="M342" s="517" t="str">
        <f t="shared" si="186"/>
        <v>Y</v>
      </c>
      <c r="N342" s="514">
        <f t="shared" si="162"/>
        <v>460</v>
      </c>
      <c r="O342" s="518">
        <f t="shared" si="155"/>
        <v>0</v>
      </c>
      <c r="P342" s="680">
        <f>'KB Duct Parts'!$AE$3</f>
        <v>0</v>
      </c>
      <c r="Q342" s="681">
        <f t="shared" si="163"/>
        <v>0</v>
      </c>
      <c r="R342" s="682">
        <f t="shared" si="164"/>
        <v>0</v>
      </c>
      <c r="S342" s="716">
        <f t="shared" si="165"/>
        <v>0.35</v>
      </c>
      <c r="T342" s="679">
        <f t="shared" si="166"/>
        <v>0</v>
      </c>
      <c r="U342" s="679">
        <f t="shared" si="167"/>
        <v>0</v>
      </c>
      <c r="Y342" s="120"/>
      <c r="AE342" s="77"/>
      <c r="AF342" s="370">
        <v>18</v>
      </c>
      <c r="AG342" s="374">
        <v>16</v>
      </c>
      <c r="AH342" s="378">
        <v>14</v>
      </c>
      <c r="AI342" s="381">
        <v>12</v>
      </c>
      <c r="AJ342" s="386">
        <v>10</v>
      </c>
      <c r="AK342" s="391"/>
      <c r="AL342" s="386"/>
      <c r="AM342" s="363">
        <f t="shared" si="191"/>
        <v>1</v>
      </c>
      <c r="AN342" s="578">
        <v>460</v>
      </c>
      <c r="AO342" s="120">
        <f t="shared" si="168"/>
        <v>690</v>
      </c>
      <c r="AP342" s="120">
        <f t="shared" si="156"/>
        <v>805</v>
      </c>
      <c r="AQ342" s="120">
        <f t="shared" si="157"/>
        <v>920</v>
      </c>
      <c r="AR342" s="120">
        <f t="shared" si="158"/>
        <v>1058</v>
      </c>
      <c r="AS342" s="120">
        <f t="shared" si="159"/>
        <v>0</v>
      </c>
      <c r="AT342" s="120">
        <f t="shared" si="160"/>
        <v>0</v>
      </c>
      <c r="AU342" s="74" t="s">
        <v>717</v>
      </c>
      <c r="AV342" s="115"/>
      <c r="AW342" s="395"/>
      <c r="AX342" s="571">
        <v>1.5</v>
      </c>
      <c r="AY342" s="572">
        <v>1.75</v>
      </c>
      <c r="AZ342" s="572">
        <v>2</v>
      </c>
      <c r="BA342" s="572">
        <v>2.2999999999999998</v>
      </c>
      <c r="BB342" s="573">
        <v>0</v>
      </c>
      <c r="BC342" s="395">
        <v>0</v>
      </c>
      <c r="BD342" s="115"/>
      <c r="BE342" s="115"/>
      <c r="BF342" s="115"/>
      <c r="BG342" s="115"/>
      <c r="BH342" s="115"/>
      <c r="BI342" s="115"/>
      <c r="BJ342" s="115"/>
      <c r="BK342" s="115"/>
      <c r="BQ342" s="74" t="str">
        <f t="shared" si="169"/>
        <v>12019.90L-(16)</v>
      </c>
      <c r="BR342" s="120" t="str">
        <f t="shared" si="170"/>
        <v>90 deg El- LR- 2.5D</v>
      </c>
      <c r="BS342" s="120">
        <f t="shared" si="171"/>
        <v>690</v>
      </c>
      <c r="BU342" s="74" t="str">
        <f t="shared" si="172"/>
        <v>12019.90L-(14)</v>
      </c>
      <c r="BV342" s="120" t="str">
        <f t="shared" si="173"/>
        <v>90 deg El- LR- 2.5D</v>
      </c>
      <c r="BW342" s="120">
        <f t="shared" si="174"/>
        <v>805</v>
      </c>
      <c r="BY342" s="74" t="str">
        <f t="shared" si="175"/>
        <v>12019.90L-(12)</v>
      </c>
      <c r="BZ342" s="120" t="str">
        <f t="shared" si="176"/>
        <v>90 deg El- LR- 2.5D</v>
      </c>
      <c r="CA342" s="120">
        <f t="shared" si="177"/>
        <v>920</v>
      </c>
      <c r="CC342" s="115" t="str">
        <f t="shared" si="178"/>
        <v>12019.90L-(10)</v>
      </c>
      <c r="CD342" s="120" t="str">
        <f t="shared" si="179"/>
        <v>90 deg El- LR- 2.5D</v>
      </c>
      <c r="CE342" s="417">
        <f t="shared" si="180"/>
        <v>1058</v>
      </c>
      <c r="CF342" s="115"/>
      <c r="CG342" s="115" t="str">
        <f t="shared" si="181"/>
        <v xml:space="preserve"> </v>
      </c>
      <c r="CH342" s="120" t="str">
        <f t="shared" si="182"/>
        <v xml:space="preserve"> </v>
      </c>
      <c r="CI342" s="417" t="str">
        <f t="shared" si="183"/>
        <v xml:space="preserve"> </v>
      </c>
      <c r="CJ342" s="115"/>
      <c r="CK342" s="115" t="str">
        <f t="shared" si="184"/>
        <v xml:space="preserve"> </v>
      </c>
      <c r="CL342" s="120" t="str">
        <f t="shared" si="185"/>
        <v xml:space="preserve"> </v>
      </c>
      <c r="CM342" s="417" t="str">
        <f t="shared" si="188"/>
        <v xml:space="preserve"> </v>
      </c>
      <c r="IS342" s="103">
        <v>270.2</v>
      </c>
    </row>
    <row r="343" spans="2:253" s="74" customFormat="1" ht="17.100000000000001" hidden="1" customHeight="1" x14ac:dyDescent="0.25">
      <c r="B343" s="504">
        <f>IF('KB Duct Parts'!$BL$14=1,'KB Duct Elbows'!AY24,0)</f>
        <v>0</v>
      </c>
      <c r="C343" s="525" t="s">
        <v>1833</v>
      </c>
      <c r="D343" s="506" t="str">
        <f t="shared" si="154"/>
        <v>12020.90L</v>
      </c>
      <c r="E343" s="504" t="s">
        <v>877</v>
      </c>
      <c r="F343" s="508" t="str">
        <f t="shared" si="161"/>
        <v xml:space="preserve"> </v>
      </c>
      <c r="G343" s="509" t="s">
        <v>1688</v>
      </c>
      <c r="H343" s="504" t="s">
        <v>923</v>
      </c>
      <c r="I343" s="1035" t="str">
        <f t="shared" si="193"/>
        <v>Gore Locked Segment</v>
      </c>
      <c r="J343" s="1036"/>
      <c r="K343" s="516" t="s">
        <v>881</v>
      </c>
      <c r="L343" s="521">
        <v>18</v>
      </c>
      <c r="M343" s="517" t="str">
        <f t="shared" si="186"/>
        <v>Y</v>
      </c>
      <c r="N343" s="514">
        <f t="shared" si="162"/>
        <v>574.1</v>
      </c>
      <c r="O343" s="518">
        <f t="shared" si="155"/>
        <v>0</v>
      </c>
      <c r="P343" s="680">
        <f>'KB Duct Parts'!$AE$3</f>
        <v>0</v>
      </c>
      <c r="Q343" s="681">
        <f t="shared" si="163"/>
        <v>0</v>
      </c>
      <c r="R343" s="682">
        <f t="shared" si="164"/>
        <v>0</v>
      </c>
      <c r="S343" s="716">
        <f t="shared" si="165"/>
        <v>0.35</v>
      </c>
      <c r="T343" s="679">
        <f t="shared" si="166"/>
        <v>0</v>
      </c>
      <c r="U343" s="679">
        <f t="shared" si="167"/>
        <v>0</v>
      </c>
      <c r="Y343" s="120"/>
      <c r="AE343" s="75"/>
      <c r="AF343" s="370">
        <v>18</v>
      </c>
      <c r="AG343" s="374">
        <v>16</v>
      </c>
      <c r="AH343" s="378">
        <v>14</v>
      </c>
      <c r="AI343" s="381">
        <v>12</v>
      </c>
      <c r="AJ343" s="386">
        <v>10</v>
      </c>
      <c r="AK343" s="391"/>
      <c r="AL343" s="386"/>
      <c r="AM343" s="363">
        <f t="shared" si="191"/>
        <v>1</v>
      </c>
      <c r="AN343" s="578">
        <v>574.1</v>
      </c>
      <c r="AO343" s="120">
        <f t="shared" si="168"/>
        <v>861.15000000000009</v>
      </c>
      <c r="AP343" s="120">
        <f t="shared" si="156"/>
        <v>1004.6750000000001</v>
      </c>
      <c r="AQ343" s="120">
        <f t="shared" si="157"/>
        <v>1148.2</v>
      </c>
      <c r="AR343" s="120">
        <f t="shared" si="158"/>
        <v>1320.43</v>
      </c>
      <c r="AS343" s="120">
        <f t="shared" si="159"/>
        <v>0</v>
      </c>
      <c r="AT343" s="120">
        <f t="shared" si="160"/>
        <v>0</v>
      </c>
      <c r="AU343" s="74" t="s">
        <v>717</v>
      </c>
      <c r="AV343" s="115"/>
      <c r="AW343" s="395"/>
      <c r="AX343" s="571">
        <v>1.5</v>
      </c>
      <c r="AY343" s="572">
        <v>1.75</v>
      </c>
      <c r="AZ343" s="572">
        <v>2</v>
      </c>
      <c r="BA343" s="572">
        <v>2.2999999999999998</v>
      </c>
      <c r="BB343" s="573">
        <v>0</v>
      </c>
      <c r="BC343" s="395">
        <v>0</v>
      </c>
      <c r="BD343" s="115"/>
      <c r="BE343" s="115"/>
      <c r="BF343" s="115"/>
      <c r="BG343" s="115"/>
      <c r="BH343" s="115"/>
      <c r="BI343" s="115"/>
      <c r="BJ343" s="115"/>
      <c r="BK343" s="115"/>
      <c r="BQ343" s="74" t="str">
        <f t="shared" si="169"/>
        <v>12020.90L-(16)</v>
      </c>
      <c r="BR343" s="120" t="str">
        <f t="shared" si="170"/>
        <v>90 deg El- LR- 2.5D</v>
      </c>
      <c r="BS343" s="120">
        <f t="shared" si="171"/>
        <v>861.15000000000009</v>
      </c>
      <c r="BU343" s="74" t="str">
        <f t="shared" si="172"/>
        <v>12020.90L-(14)</v>
      </c>
      <c r="BV343" s="120" t="str">
        <f t="shared" si="173"/>
        <v>90 deg El- LR- 2.5D</v>
      </c>
      <c r="BW343" s="120">
        <f t="shared" si="174"/>
        <v>1004.6750000000001</v>
      </c>
      <c r="BY343" s="74" t="str">
        <f t="shared" si="175"/>
        <v>12020.90L-(12)</v>
      </c>
      <c r="BZ343" s="120" t="str">
        <f t="shared" si="176"/>
        <v>90 deg El- LR- 2.5D</v>
      </c>
      <c r="CA343" s="120">
        <f t="shared" si="177"/>
        <v>1148.2</v>
      </c>
      <c r="CC343" s="115" t="str">
        <f t="shared" si="178"/>
        <v>12020.90L-(10)</v>
      </c>
      <c r="CD343" s="120" t="str">
        <f t="shared" si="179"/>
        <v>90 deg El- LR- 2.5D</v>
      </c>
      <c r="CE343" s="417">
        <f t="shared" si="180"/>
        <v>1320.43</v>
      </c>
      <c r="CF343" s="115"/>
      <c r="CG343" s="115" t="str">
        <f t="shared" si="181"/>
        <v xml:space="preserve"> </v>
      </c>
      <c r="CH343" s="120" t="str">
        <f t="shared" si="182"/>
        <v xml:space="preserve"> </v>
      </c>
      <c r="CI343" s="417" t="str">
        <f t="shared" si="183"/>
        <v xml:space="preserve"> </v>
      </c>
      <c r="CJ343" s="115"/>
      <c r="CK343" s="115" t="str">
        <f t="shared" si="184"/>
        <v xml:space="preserve"> </v>
      </c>
      <c r="CL343" s="120" t="str">
        <f t="shared" si="185"/>
        <v xml:space="preserve"> </v>
      </c>
      <c r="CM343" s="417" t="str">
        <f t="shared" si="188"/>
        <v xml:space="preserve"> </v>
      </c>
      <c r="IS343" s="103">
        <v>337.2</v>
      </c>
    </row>
    <row r="344" spans="2:253" s="74" customFormat="1" ht="17.100000000000001" hidden="1" customHeight="1" x14ac:dyDescent="0.25">
      <c r="B344" s="504">
        <f>IF('KB Duct Parts'!$BL$14=1,'KB Duct Elbows'!AY25,0)</f>
        <v>0</v>
      </c>
      <c r="C344" s="525" t="s">
        <v>1834</v>
      </c>
      <c r="D344" s="506" t="str">
        <f t="shared" si="154"/>
        <v>12022.90L</v>
      </c>
      <c r="E344" s="504" t="s">
        <v>878</v>
      </c>
      <c r="F344" s="508" t="str">
        <f t="shared" si="161"/>
        <v xml:space="preserve"> </v>
      </c>
      <c r="G344" s="509" t="s">
        <v>1688</v>
      </c>
      <c r="H344" s="504" t="s">
        <v>923</v>
      </c>
      <c r="I344" s="1035" t="str">
        <f t="shared" si="193"/>
        <v>Gore Locked Segment</v>
      </c>
      <c r="J344" s="1036"/>
      <c r="K344" s="516" t="s">
        <v>881</v>
      </c>
      <c r="L344" s="521">
        <v>18</v>
      </c>
      <c r="M344" s="517" t="str">
        <f t="shared" si="186"/>
        <v>Y</v>
      </c>
      <c r="N344" s="514">
        <f t="shared" si="162"/>
        <v>584.79999999999995</v>
      </c>
      <c r="O344" s="518">
        <f t="shared" si="155"/>
        <v>0</v>
      </c>
      <c r="P344" s="680">
        <f>'KB Duct Parts'!$AE$3</f>
        <v>0</v>
      </c>
      <c r="Q344" s="681">
        <f t="shared" si="163"/>
        <v>0</v>
      </c>
      <c r="R344" s="682">
        <f t="shared" si="164"/>
        <v>0</v>
      </c>
      <c r="S344" s="716">
        <f t="shared" si="165"/>
        <v>0.35</v>
      </c>
      <c r="T344" s="679">
        <f t="shared" si="166"/>
        <v>0</v>
      </c>
      <c r="U344" s="679">
        <f t="shared" si="167"/>
        <v>0</v>
      </c>
      <c r="Y344" s="120"/>
      <c r="AE344" s="75"/>
      <c r="AF344" s="370">
        <v>18</v>
      </c>
      <c r="AG344" s="374">
        <v>16</v>
      </c>
      <c r="AH344" s="378">
        <v>14</v>
      </c>
      <c r="AI344" s="381">
        <v>12</v>
      </c>
      <c r="AJ344" s="386">
        <v>10</v>
      </c>
      <c r="AK344" s="391"/>
      <c r="AL344" s="386"/>
      <c r="AM344" s="363">
        <f t="shared" si="191"/>
        <v>1</v>
      </c>
      <c r="AN344" s="578">
        <v>584.79999999999995</v>
      </c>
      <c r="AO344" s="120">
        <f t="shared" si="168"/>
        <v>877.19999999999993</v>
      </c>
      <c r="AP344" s="120">
        <f t="shared" si="156"/>
        <v>1023.3999999999999</v>
      </c>
      <c r="AQ344" s="120">
        <f t="shared" si="157"/>
        <v>1169.5999999999999</v>
      </c>
      <c r="AR344" s="120">
        <f t="shared" si="158"/>
        <v>1345.0399999999997</v>
      </c>
      <c r="AS344" s="120">
        <f t="shared" si="159"/>
        <v>0</v>
      </c>
      <c r="AT344" s="120">
        <f t="shared" si="160"/>
        <v>0</v>
      </c>
      <c r="AU344" s="74" t="s">
        <v>717</v>
      </c>
      <c r="AV344" s="115"/>
      <c r="AW344" s="395"/>
      <c r="AX344" s="571">
        <v>1.5</v>
      </c>
      <c r="AY344" s="572">
        <v>1.75</v>
      </c>
      <c r="AZ344" s="572">
        <v>2</v>
      </c>
      <c r="BA344" s="572">
        <v>2.2999999999999998</v>
      </c>
      <c r="BB344" s="573">
        <v>0</v>
      </c>
      <c r="BC344" s="395">
        <v>0</v>
      </c>
      <c r="BD344" s="115"/>
      <c r="BE344" s="115"/>
      <c r="BF344" s="115"/>
      <c r="BG344" s="115"/>
      <c r="BH344" s="115"/>
      <c r="BI344" s="115"/>
      <c r="BJ344" s="115"/>
      <c r="BK344" s="115"/>
      <c r="BQ344" s="74" t="str">
        <f t="shared" si="169"/>
        <v>12022.90L-(16)</v>
      </c>
      <c r="BR344" s="120" t="str">
        <f t="shared" si="170"/>
        <v>90 deg El- LR- 2.5D</v>
      </c>
      <c r="BS344" s="120">
        <f t="shared" si="171"/>
        <v>877.19999999999993</v>
      </c>
      <c r="BU344" s="74" t="str">
        <f t="shared" si="172"/>
        <v>12022.90L-(14)</v>
      </c>
      <c r="BV344" s="120" t="str">
        <f t="shared" si="173"/>
        <v>90 deg El- LR- 2.5D</v>
      </c>
      <c r="BW344" s="120">
        <f t="shared" si="174"/>
        <v>1023.3999999999999</v>
      </c>
      <c r="BY344" s="74" t="str">
        <f t="shared" si="175"/>
        <v>12022.90L-(12)</v>
      </c>
      <c r="BZ344" s="120" t="str">
        <f t="shared" si="176"/>
        <v>90 deg El- LR- 2.5D</v>
      </c>
      <c r="CA344" s="120">
        <f t="shared" si="177"/>
        <v>1169.5999999999999</v>
      </c>
      <c r="CC344" s="115" t="str">
        <f t="shared" si="178"/>
        <v>12022.90L-(10)</v>
      </c>
      <c r="CD344" s="120" t="str">
        <f t="shared" si="179"/>
        <v>90 deg El- LR- 2.5D</v>
      </c>
      <c r="CE344" s="417">
        <f t="shared" si="180"/>
        <v>1345.0399999999997</v>
      </c>
      <c r="CF344" s="115"/>
      <c r="CG344" s="115" t="str">
        <f t="shared" si="181"/>
        <v xml:space="preserve"> </v>
      </c>
      <c r="CH344" s="120" t="str">
        <f t="shared" si="182"/>
        <v xml:space="preserve"> </v>
      </c>
      <c r="CI344" s="417" t="str">
        <f t="shared" si="183"/>
        <v xml:space="preserve"> </v>
      </c>
      <c r="CJ344" s="115"/>
      <c r="CK344" s="115" t="str">
        <f t="shared" si="184"/>
        <v xml:space="preserve"> </v>
      </c>
      <c r="CL344" s="120" t="str">
        <f t="shared" si="185"/>
        <v xml:space="preserve"> </v>
      </c>
      <c r="CM344" s="417" t="str">
        <f t="shared" si="188"/>
        <v xml:space="preserve"> </v>
      </c>
      <c r="IS344" s="103">
        <v>343.5</v>
      </c>
    </row>
    <row r="345" spans="2:253" s="74" customFormat="1" ht="17.100000000000001" hidden="1" customHeight="1" thickBot="1" x14ac:dyDescent="0.3">
      <c r="B345" s="504">
        <f>IF('KB Duct Parts'!$BL$14=1,'KB Duct Elbows'!AY26,0)</f>
        <v>0</v>
      </c>
      <c r="C345" s="525" t="s">
        <v>1835</v>
      </c>
      <c r="D345" s="506" t="str">
        <f t="shared" ref="D345:D408" si="194">IF(AM345=1,C345,(C345&amp;"  ("&amp;L345&amp;"ga)"))</f>
        <v>12024.90L</v>
      </c>
      <c r="E345" s="504" t="s">
        <v>1338</v>
      </c>
      <c r="F345" s="508" t="str">
        <f t="shared" si="161"/>
        <v xml:space="preserve"> </v>
      </c>
      <c r="G345" s="509" t="s">
        <v>1688</v>
      </c>
      <c r="H345" s="504" t="s">
        <v>923</v>
      </c>
      <c r="I345" s="1035" t="str">
        <f t="shared" si="193"/>
        <v>Gore Locked Segment</v>
      </c>
      <c r="J345" s="1036"/>
      <c r="K345" s="516" t="s">
        <v>881</v>
      </c>
      <c r="L345" s="521">
        <v>18</v>
      </c>
      <c r="M345" s="517" t="str">
        <f t="shared" si="186"/>
        <v>Y</v>
      </c>
      <c r="N345" s="514">
        <f t="shared" si="162"/>
        <v>656.1</v>
      </c>
      <c r="O345" s="518">
        <f t="shared" ref="O345:O408" si="195">IF(B345&gt;0,N345*B345,0)</f>
        <v>0</v>
      </c>
      <c r="P345" s="680">
        <f>'KB Duct Parts'!$AE$3</f>
        <v>0</v>
      </c>
      <c r="Q345" s="681">
        <f t="shared" si="163"/>
        <v>0</v>
      </c>
      <c r="R345" s="682">
        <f t="shared" si="164"/>
        <v>0</v>
      </c>
      <c r="S345" s="716">
        <f t="shared" si="165"/>
        <v>0.35</v>
      </c>
      <c r="T345" s="679">
        <f t="shared" si="166"/>
        <v>0</v>
      </c>
      <c r="U345" s="679">
        <f t="shared" si="167"/>
        <v>0</v>
      </c>
      <c r="Y345" s="120"/>
      <c r="AE345" s="75"/>
      <c r="AF345" s="370">
        <v>18</v>
      </c>
      <c r="AG345" s="374">
        <v>16</v>
      </c>
      <c r="AH345" s="378">
        <v>14</v>
      </c>
      <c r="AI345" s="381">
        <v>12</v>
      </c>
      <c r="AJ345" s="386">
        <v>10</v>
      </c>
      <c r="AK345" s="391"/>
      <c r="AL345" s="386"/>
      <c r="AM345" s="363">
        <f t="shared" si="191"/>
        <v>1</v>
      </c>
      <c r="AN345" s="578">
        <v>656.1</v>
      </c>
      <c r="AO345" s="120">
        <f t="shared" si="168"/>
        <v>984.15000000000009</v>
      </c>
      <c r="AP345" s="120">
        <f t="shared" ref="AP345:AP408" si="196">$AN345*AY345</f>
        <v>1148.175</v>
      </c>
      <c r="AQ345" s="120">
        <f t="shared" ref="AQ345:AQ408" si="197">$AN345*AZ345</f>
        <v>1312.2</v>
      </c>
      <c r="AR345" s="120">
        <f t="shared" ref="AR345:AR408" si="198">$AN345*BA345</f>
        <v>1509.03</v>
      </c>
      <c r="AS345" s="120">
        <f t="shared" ref="AS345:AS408" si="199">$AN345*BB345</f>
        <v>0</v>
      </c>
      <c r="AT345" s="120">
        <f t="shared" ref="AT345:AT408" si="200">$AN345*BC345</f>
        <v>0</v>
      </c>
      <c r="AU345" s="74" t="s">
        <v>717</v>
      </c>
      <c r="AV345" s="115"/>
      <c r="AW345" s="395"/>
      <c r="AX345" s="574">
        <v>1.5</v>
      </c>
      <c r="AY345" s="575">
        <v>1.75</v>
      </c>
      <c r="AZ345" s="575">
        <v>2</v>
      </c>
      <c r="BA345" s="575">
        <v>2.2999999999999998</v>
      </c>
      <c r="BB345" s="576">
        <v>0</v>
      </c>
      <c r="BC345" s="395">
        <v>0</v>
      </c>
      <c r="BD345" s="115"/>
      <c r="BE345" s="115"/>
      <c r="BF345" s="115"/>
      <c r="BG345" s="115"/>
      <c r="BH345" s="115"/>
      <c r="BI345" s="115"/>
      <c r="BJ345" s="115"/>
      <c r="BK345" s="115"/>
      <c r="BQ345" s="74" t="str">
        <f t="shared" si="169"/>
        <v>12024.90L-(16)</v>
      </c>
      <c r="BR345" s="120" t="str">
        <f t="shared" si="170"/>
        <v>90 deg El- LR- 2.5D</v>
      </c>
      <c r="BS345" s="120">
        <f t="shared" si="171"/>
        <v>984.15000000000009</v>
      </c>
      <c r="BU345" s="74" t="str">
        <f t="shared" si="172"/>
        <v>12024.90L-(14)</v>
      </c>
      <c r="BV345" s="120" t="str">
        <f t="shared" si="173"/>
        <v>90 deg El- LR- 2.5D</v>
      </c>
      <c r="BW345" s="120">
        <f t="shared" si="174"/>
        <v>1148.175</v>
      </c>
      <c r="BY345" s="74" t="str">
        <f t="shared" si="175"/>
        <v>12024.90L-(12)</v>
      </c>
      <c r="BZ345" s="120" t="str">
        <f t="shared" si="176"/>
        <v>90 deg El- LR- 2.5D</v>
      </c>
      <c r="CA345" s="120">
        <f t="shared" si="177"/>
        <v>1312.2</v>
      </c>
      <c r="CC345" s="115" t="str">
        <f t="shared" si="178"/>
        <v>12024.90L-(10)</v>
      </c>
      <c r="CD345" s="120" t="str">
        <f t="shared" si="179"/>
        <v>90 deg El- LR- 2.5D</v>
      </c>
      <c r="CE345" s="417">
        <f t="shared" si="180"/>
        <v>1509.03</v>
      </c>
      <c r="CF345" s="115"/>
      <c r="CG345" s="115" t="str">
        <f t="shared" si="181"/>
        <v xml:space="preserve"> </v>
      </c>
      <c r="CH345" s="120" t="str">
        <f t="shared" si="182"/>
        <v xml:space="preserve"> </v>
      </c>
      <c r="CI345" s="417" t="str">
        <f t="shared" si="183"/>
        <v xml:space="preserve"> </v>
      </c>
      <c r="CJ345" s="115"/>
      <c r="CK345" s="115" t="str">
        <f t="shared" si="184"/>
        <v xml:space="preserve"> </v>
      </c>
      <c r="CL345" s="120" t="str">
        <f t="shared" si="185"/>
        <v xml:space="preserve"> </v>
      </c>
      <c r="CM345" s="417" t="str">
        <f t="shared" si="188"/>
        <v xml:space="preserve"> </v>
      </c>
      <c r="IS345" s="103"/>
    </row>
    <row r="346" spans="2:253" s="74" customFormat="1" ht="17.100000000000001" hidden="1" customHeight="1" thickTop="1" x14ac:dyDescent="0.25">
      <c r="B346" s="504">
        <f>IF('KB Duct Parts'!$BL$14=1,'KB Duct Elbows'!S7,0)</f>
        <v>0</v>
      </c>
      <c r="C346" s="525" t="s">
        <v>1836</v>
      </c>
      <c r="D346" s="506" t="str">
        <f t="shared" si="194"/>
        <v>12403.60L</v>
      </c>
      <c r="E346" s="504" t="s">
        <v>483</v>
      </c>
      <c r="F346" s="508" t="str">
        <f t="shared" ref="F346:F409" si="201">IF(AM346&gt;1,"Non-Std"," ")</f>
        <v xml:space="preserve"> </v>
      </c>
      <c r="G346" s="509" t="s">
        <v>669</v>
      </c>
      <c r="H346" s="504" t="s">
        <v>923</v>
      </c>
      <c r="I346" s="1035"/>
      <c r="J346" s="1036"/>
      <c r="K346" s="516" t="s">
        <v>881</v>
      </c>
      <c r="L346" s="521" t="s">
        <v>713</v>
      </c>
      <c r="M346" s="517" t="str">
        <f t="shared" si="186"/>
        <v>Y</v>
      </c>
      <c r="N346" s="514">
        <f t="shared" ref="N346:N409" si="202">AN346</f>
        <v>54.5</v>
      </c>
      <c r="O346" s="518">
        <f t="shared" si="195"/>
        <v>0</v>
      </c>
      <c r="P346" s="680">
        <f>'KB Duct Parts'!$AE$3</f>
        <v>0</v>
      </c>
      <c r="Q346" s="681">
        <f t="shared" ref="Q346:Q409" si="203">IF(B346&gt;0,N346*(1-P346),0)</f>
        <v>0</v>
      </c>
      <c r="R346" s="682">
        <f t="shared" ref="R346:R409" si="204">B346*Q346</f>
        <v>0</v>
      </c>
      <c r="S346" s="716">
        <f t="shared" ref="S346:S409" si="205">$Y$3904</f>
        <v>0.35</v>
      </c>
      <c r="T346" s="679">
        <f t="shared" ref="T346:T409" si="206">ROUND(IF(B346&gt;0,((N346*(1-(1*S346)))),0),2)</f>
        <v>0</v>
      </c>
      <c r="U346" s="679">
        <f t="shared" ref="U346:U409" si="207">B346*T346</f>
        <v>0</v>
      </c>
      <c r="Y346" s="120"/>
      <c r="AE346" s="75"/>
      <c r="AF346" s="370" t="s">
        <v>713</v>
      </c>
      <c r="AG346" s="374" t="s">
        <v>7</v>
      </c>
      <c r="AH346" s="378"/>
      <c r="AI346" s="381"/>
      <c r="AJ346" s="386"/>
      <c r="AK346" s="391"/>
      <c r="AL346" s="386"/>
      <c r="AM346" s="363">
        <f t="shared" si="191"/>
        <v>1</v>
      </c>
      <c r="AN346" s="578">
        <v>54.5</v>
      </c>
      <c r="AO346" s="120">
        <f t="shared" ref="AO346:AO409" si="208">$AN346*AX346</f>
        <v>115.63655645664382</v>
      </c>
      <c r="AP346" s="120">
        <f t="shared" si="196"/>
        <v>0</v>
      </c>
      <c r="AQ346" s="120">
        <f t="shared" si="197"/>
        <v>0</v>
      </c>
      <c r="AR346" s="120">
        <f t="shared" si="198"/>
        <v>0</v>
      </c>
      <c r="AS346" s="120">
        <f t="shared" si="199"/>
        <v>0</v>
      </c>
      <c r="AT346" s="120">
        <f t="shared" si="200"/>
        <v>0</v>
      </c>
      <c r="AU346" s="74" t="s">
        <v>717</v>
      </c>
      <c r="AV346" s="115"/>
      <c r="AW346" s="395"/>
      <c r="AX346" s="568">
        <v>2.1217716781035563</v>
      </c>
      <c r="AY346" s="569">
        <v>0</v>
      </c>
      <c r="AZ346" s="569">
        <v>0</v>
      </c>
      <c r="BA346" s="569">
        <v>0</v>
      </c>
      <c r="BB346" s="570">
        <v>0</v>
      </c>
      <c r="BC346" s="395">
        <v>0</v>
      </c>
      <c r="BD346" s="115"/>
      <c r="BE346" s="115"/>
      <c r="BF346" s="115"/>
      <c r="BG346" s="115"/>
      <c r="BH346" s="115"/>
      <c r="BI346" s="115"/>
      <c r="BJ346" s="115"/>
      <c r="BK346" s="115"/>
      <c r="BQ346" s="74" t="str">
        <f t="shared" ref="BQ346:BQ409" si="209">IF(AO346&gt;0,D346&amp;"-("&amp; AG346&amp;")"," ")</f>
        <v>12403.60L-(11T)</v>
      </c>
      <c r="BR346" s="120" t="str">
        <f t="shared" ref="BR346:BR409" si="210">IF(AO346&gt;0,$G346," ")</f>
        <v>60 deg Tubed-El- 2.5D</v>
      </c>
      <c r="BS346" s="120">
        <f t="shared" ref="BS346:BS409" si="211">IF(AO346&gt;0,AO346," ")</f>
        <v>115.63655645664382</v>
      </c>
      <c r="BU346" s="74" t="str">
        <f t="shared" ref="BU346:BU409" si="212">IF(AP346&gt;0,D346&amp;"-("&amp;AH346&amp;")"," ")</f>
        <v xml:space="preserve"> </v>
      </c>
      <c r="BV346" s="120" t="str">
        <f t="shared" ref="BV346:BV409" si="213">IF(AP346&gt;0,$G346," ")</f>
        <v xml:space="preserve"> </v>
      </c>
      <c r="BW346" s="120" t="str">
        <f t="shared" ref="BW346:BW409" si="214">IF(AP346&gt;0,AP346,"  ")</f>
        <v xml:space="preserve">  </v>
      </c>
      <c r="BY346" s="74" t="str">
        <f t="shared" ref="BY346:BY409" si="215">IF(AQ346&gt;0,D346&amp;"-("&amp;AI346&amp;")"," ")</f>
        <v xml:space="preserve"> </v>
      </c>
      <c r="BZ346" s="120" t="str">
        <f t="shared" ref="BZ346:BZ409" si="216">IF(AQ346&gt;0,$G346," ")</f>
        <v xml:space="preserve"> </v>
      </c>
      <c r="CA346" s="120" t="str">
        <f t="shared" ref="CA346:CA409" si="217">IF(AQ346&gt;0,AQ346," ")</f>
        <v xml:space="preserve"> </v>
      </c>
      <c r="CC346" s="115" t="str">
        <f t="shared" ref="CC346:CC409" si="218">IF(AR346&gt;0,D346&amp;"-("&amp;AJ346&amp;")"," ")</f>
        <v xml:space="preserve"> </v>
      </c>
      <c r="CD346" s="120" t="str">
        <f t="shared" ref="CD346:CD409" si="219">IF(AR346&gt;0,$G346," ")</f>
        <v xml:space="preserve"> </v>
      </c>
      <c r="CE346" s="417" t="str">
        <f t="shared" ref="CE346:CE409" si="220">IF(AR346&gt;0,AR346," ")</f>
        <v xml:space="preserve"> </v>
      </c>
      <c r="CF346" s="115"/>
      <c r="CG346" s="115" t="str">
        <f t="shared" ref="CG346:CG409" si="221">IF(AS346&gt;0,D346&amp;"-("&amp;AK346&amp;")"," ")</f>
        <v xml:space="preserve"> </v>
      </c>
      <c r="CH346" s="120" t="str">
        <f t="shared" ref="CH346:CH409" si="222">IF(AS346&gt;0,$G346," ")</f>
        <v xml:space="preserve"> </v>
      </c>
      <c r="CI346" s="417" t="str">
        <f t="shared" ref="CI346:CI409" si="223">IF(AS346&gt;0,AS346," ")</f>
        <v xml:space="preserve"> </v>
      </c>
      <c r="CJ346" s="115"/>
      <c r="CK346" s="115" t="str">
        <f t="shared" ref="CK346:CK409" si="224">IF(AT346&gt;0,D346&amp;"-"&amp;AL346," ")</f>
        <v xml:space="preserve"> </v>
      </c>
      <c r="CL346" s="120" t="str">
        <f t="shared" ref="CL346:CL409" si="225">IF(AT346&gt;0,$G346," ")</f>
        <v xml:space="preserve"> </v>
      </c>
      <c r="CM346" s="417" t="str">
        <f t="shared" si="188"/>
        <v xml:space="preserve"> </v>
      </c>
      <c r="IS346" s="103">
        <v>47.57</v>
      </c>
    </row>
    <row r="347" spans="2:253" s="74" customFormat="1" ht="17.100000000000001" hidden="1" customHeight="1" x14ac:dyDescent="0.25">
      <c r="B347" s="504">
        <f>IF('KB Duct Parts'!$BL$14=1,'KB Duct Elbows'!S8,0)</f>
        <v>0</v>
      </c>
      <c r="C347" s="525" t="s">
        <v>1837</v>
      </c>
      <c r="D347" s="506" t="str">
        <f t="shared" si="194"/>
        <v>12404.60L</v>
      </c>
      <c r="E347" s="520" t="s">
        <v>861</v>
      </c>
      <c r="F347" s="508" t="str">
        <f t="shared" si="201"/>
        <v xml:space="preserve"> </v>
      </c>
      <c r="G347" s="509" t="s">
        <v>669</v>
      </c>
      <c r="H347" s="504" t="s">
        <v>923</v>
      </c>
      <c r="I347" s="1035"/>
      <c r="J347" s="1036"/>
      <c r="K347" s="516" t="s">
        <v>881</v>
      </c>
      <c r="L347" s="521" t="s">
        <v>713</v>
      </c>
      <c r="M347" s="517" t="str">
        <f t="shared" ref="M347:M410" si="226">IF(AM347=1,"Y",IF(AM347&gt;1,"NR"," "))</f>
        <v>Y</v>
      </c>
      <c r="N347" s="514">
        <f t="shared" si="202"/>
        <v>73.5</v>
      </c>
      <c r="O347" s="518">
        <f t="shared" si="195"/>
        <v>0</v>
      </c>
      <c r="P347" s="680">
        <f>'KB Duct Parts'!$AE$3</f>
        <v>0</v>
      </c>
      <c r="Q347" s="681">
        <f t="shared" si="203"/>
        <v>0</v>
      </c>
      <c r="R347" s="682">
        <f t="shared" si="204"/>
        <v>0</v>
      </c>
      <c r="S347" s="716">
        <f t="shared" si="205"/>
        <v>0.35</v>
      </c>
      <c r="T347" s="679">
        <f t="shared" si="206"/>
        <v>0</v>
      </c>
      <c r="U347" s="679">
        <f t="shared" si="207"/>
        <v>0</v>
      </c>
      <c r="Y347" s="120"/>
      <c r="AE347" s="75"/>
      <c r="AF347" s="370" t="s">
        <v>713</v>
      </c>
      <c r="AG347" s="374" t="s">
        <v>7</v>
      </c>
      <c r="AH347" s="378"/>
      <c r="AI347" s="381"/>
      <c r="AJ347" s="386"/>
      <c r="AK347" s="391"/>
      <c r="AL347" s="386"/>
      <c r="AM347" s="363">
        <f t="shared" si="191"/>
        <v>1</v>
      </c>
      <c r="AN347" s="578">
        <v>73.5</v>
      </c>
      <c r="AO347" s="120">
        <f t="shared" si="208"/>
        <v>141.44077669902913</v>
      </c>
      <c r="AP347" s="120">
        <f t="shared" si="196"/>
        <v>0</v>
      </c>
      <c r="AQ347" s="120">
        <f t="shared" si="197"/>
        <v>0</v>
      </c>
      <c r="AR347" s="120">
        <f t="shared" si="198"/>
        <v>0</v>
      </c>
      <c r="AS347" s="120">
        <f t="shared" si="199"/>
        <v>0</v>
      </c>
      <c r="AT347" s="120">
        <f t="shared" si="200"/>
        <v>0</v>
      </c>
      <c r="AU347" s="74" t="s">
        <v>717</v>
      </c>
      <c r="AV347" s="115"/>
      <c r="AW347" s="395"/>
      <c r="AX347" s="571">
        <v>1.9243643088303284</v>
      </c>
      <c r="AY347" s="572">
        <v>0</v>
      </c>
      <c r="AZ347" s="572">
        <v>0</v>
      </c>
      <c r="BA347" s="572">
        <v>0</v>
      </c>
      <c r="BB347" s="573">
        <v>0</v>
      </c>
      <c r="BC347" s="395">
        <v>0</v>
      </c>
      <c r="BD347" s="115"/>
      <c r="BE347" s="115"/>
      <c r="BF347" s="115"/>
      <c r="BG347" s="115"/>
      <c r="BH347" s="115"/>
      <c r="BI347" s="115"/>
      <c r="BJ347" s="115"/>
      <c r="BK347" s="115"/>
      <c r="BQ347" s="74" t="str">
        <f t="shared" si="209"/>
        <v>12404.60L-(11T)</v>
      </c>
      <c r="BR347" s="120" t="str">
        <f t="shared" si="210"/>
        <v>60 deg Tubed-El- 2.5D</v>
      </c>
      <c r="BS347" s="120">
        <f t="shared" si="211"/>
        <v>141.44077669902913</v>
      </c>
      <c r="BU347" s="74" t="str">
        <f t="shared" si="212"/>
        <v xml:space="preserve"> </v>
      </c>
      <c r="BV347" s="120" t="str">
        <f t="shared" si="213"/>
        <v xml:space="preserve"> </v>
      </c>
      <c r="BW347" s="120" t="str">
        <f t="shared" si="214"/>
        <v xml:space="preserve">  </v>
      </c>
      <c r="BY347" s="74" t="str">
        <f t="shared" si="215"/>
        <v xml:space="preserve"> </v>
      </c>
      <c r="BZ347" s="120" t="str">
        <f t="shared" si="216"/>
        <v xml:space="preserve"> </v>
      </c>
      <c r="CA347" s="120" t="str">
        <f t="shared" si="217"/>
        <v xml:space="preserve"> </v>
      </c>
      <c r="CC347" s="115" t="str">
        <f t="shared" si="218"/>
        <v xml:space="preserve"> </v>
      </c>
      <c r="CD347" s="120" t="str">
        <f t="shared" si="219"/>
        <v xml:space="preserve"> </v>
      </c>
      <c r="CE347" s="417" t="str">
        <f t="shared" si="220"/>
        <v xml:space="preserve"> </v>
      </c>
      <c r="CF347" s="115"/>
      <c r="CG347" s="115" t="str">
        <f t="shared" si="221"/>
        <v xml:space="preserve"> </v>
      </c>
      <c r="CH347" s="120" t="str">
        <f t="shared" si="222"/>
        <v xml:space="preserve"> </v>
      </c>
      <c r="CI347" s="417" t="str">
        <f t="shared" si="223"/>
        <v xml:space="preserve"> </v>
      </c>
      <c r="CJ347" s="115"/>
      <c r="CK347" s="115" t="str">
        <f t="shared" si="224"/>
        <v xml:space="preserve"> </v>
      </c>
      <c r="CL347" s="120" t="str">
        <f t="shared" si="225"/>
        <v xml:space="preserve"> </v>
      </c>
      <c r="CM347" s="417" t="str">
        <f t="shared" si="188"/>
        <v xml:space="preserve"> </v>
      </c>
      <c r="IS347" s="103">
        <v>47.57</v>
      </c>
    </row>
    <row r="348" spans="2:253" s="74" customFormat="1" ht="17.100000000000001" hidden="1" customHeight="1" x14ac:dyDescent="0.25">
      <c r="B348" s="504">
        <f>IF('KB Duct Parts'!$BL$14=1,'KB Duct Elbows'!S9,0)</f>
        <v>0</v>
      </c>
      <c r="C348" s="525" t="s">
        <v>1838</v>
      </c>
      <c r="D348" s="506" t="str">
        <f t="shared" si="194"/>
        <v>12405.60L</v>
      </c>
      <c r="E348" s="504" t="s">
        <v>862</v>
      </c>
      <c r="F348" s="508" t="str">
        <f t="shared" si="201"/>
        <v xml:space="preserve"> </v>
      </c>
      <c r="G348" s="509" t="s">
        <v>669</v>
      </c>
      <c r="H348" s="504" t="s">
        <v>923</v>
      </c>
      <c r="I348" s="1035"/>
      <c r="J348" s="1036"/>
      <c r="K348" s="516" t="s">
        <v>881</v>
      </c>
      <c r="L348" s="521" t="s">
        <v>706</v>
      </c>
      <c r="M348" s="517" t="str">
        <f t="shared" si="226"/>
        <v>Y</v>
      </c>
      <c r="N348" s="514">
        <f t="shared" si="202"/>
        <v>123</v>
      </c>
      <c r="O348" s="518">
        <f t="shared" si="195"/>
        <v>0</v>
      </c>
      <c r="P348" s="680">
        <f>'KB Duct Parts'!$AE$3</f>
        <v>0</v>
      </c>
      <c r="Q348" s="681">
        <f t="shared" si="203"/>
        <v>0</v>
      </c>
      <c r="R348" s="682">
        <f t="shared" si="204"/>
        <v>0</v>
      </c>
      <c r="S348" s="716">
        <f t="shared" si="205"/>
        <v>0.35</v>
      </c>
      <c r="T348" s="679">
        <f t="shared" si="206"/>
        <v>0</v>
      </c>
      <c r="U348" s="679">
        <f t="shared" si="207"/>
        <v>0</v>
      </c>
      <c r="Y348" s="120"/>
      <c r="AE348" s="75"/>
      <c r="AF348" s="370" t="s">
        <v>706</v>
      </c>
      <c r="AG348" s="374" t="s">
        <v>7</v>
      </c>
      <c r="AH348" s="378"/>
      <c r="AI348" s="381"/>
      <c r="AJ348" s="386"/>
      <c r="AK348" s="391"/>
      <c r="AL348" s="386"/>
      <c r="AM348" s="363">
        <f t="shared" si="191"/>
        <v>1</v>
      </c>
      <c r="AN348" s="578">
        <v>123</v>
      </c>
      <c r="AO348" s="120">
        <f t="shared" si="208"/>
        <v>205.56328267477201</v>
      </c>
      <c r="AP348" s="120">
        <f t="shared" si="196"/>
        <v>0</v>
      </c>
      <c r="AQ348" s="120">
        <f t="shared" si="197"/>
        <v>0</v>
      </c>
      <c r="AR348" s="120">
        <f t="shared" si="198"/>
        <v>0</v>
      </c>
      <c r="AS348" s="120">
        <f t="shared" si="199"/>
        <v>0</v>
      </c>
      <c r="AT348" s="120">
        <f t="shared" si="200"/>
        <v>0</v>
      </c>
      <c r="AU348" s="74" t="s">
        <v>717</v>
      </c>
      <c r="AV348" s="115"/>
      <c r="AW348" s="395"/>
      <c r="AX348" s="571">
        <v>1.6712462006079025</v>
      </c>
      <c r="AY348" s="572">
        <v>0</v>
      </c>
      <c r="AZ348" s="572">
        <v>0</v>
      </c>
      <c r="BA348" s="572">
        <v>0</v>
      </c>
      <c r="BB348" s="573">
        <v>0</v>
      </c>
      <c r="BC348" s="395">
        <v>0</v>
      </c>
      <c r="BD348" s="115"/>
      <c r="BE348" s="115"/>
      <c r="BF348" s="115"/>
      <c r="BG348" s="115"/>
      <c r="BH348" s="115"/>
      <c r="BI348" s="115"/>
      <c r="BJ348" s="115"/>
      <c r="BK348" s="115"/>
      <c r="BQ348" s="74" t="str">
        <f t="shared" si="209"/>
        <v>12405.60L-(11T)</v>
      </c>
      <c r="BR348" s="120" t="str">
        <f t="shared" si="210"/>
        <v>60 deg Tubed-El- 2.5D</v>
      </c>
      <c r="BS348" s="120">
        <f t="shared" si="211"/>
        <v>205.56328267477201</v>
      </c>
      <c r="BU348" s="74" t="str">
        <f t="shared" si="212"/>
        <v xml:space="preserve"> </v>
      </c>
      <c r="BV348" s="120" t="str">
        <f t="shared" si="213"/>
        <v xml:space="preserve"> </v>
      </c>
      <c r="BW348" s="120" t="str">
        <f t="shared" si="214"/>
        <v xml:space="preserve">  </v>
      </c>
      <c r="BY348" s="74" t="str">
        <f t="shared" si="215"/>
        <v xml:space="preserve"> </v>
      </c>
      <c r="BZ348" s="120" t="str">
        <f t="shared" si="216"/>
        <v xml:space="preserve"> </v>
      </c>
      <c r="CA348" s="120" t="str">
        <f t="shared" si="217"/>
        <v xml:space="preserve"> </v>
      </c>
      <c r="CC348" s="115" t="str">
        <f t="shared" si="218"/>
        <v xml:space="preserve"> </v>
      </c>
      <c r="CD348" s="120" t="str">
        <f t="shared" si="219"/>
        <v xml:space="preserve"> </v>
      </c>
      <c r="CE348" s="417" t="str">
        <f t="shared" si="220"/>
        <v xml:space="preserve"> </v>
      </c>
      <c r="CF348" s="115"/>
      <c r="CG348" s="115" t="str">
        <f t="shared" si="221"/>
        <v xml:space="preserve"> </v>
      </c>
      <c r="CH348" s="120" t="str">
        <f t="shared" si="222"/>
        <v xml:space="preserve"> </v>
      </c>
      <c r="CI348" s="417" t="str">
        <f t="shared" si="223"/>
        <v xml:space="preserve"> </v>
      </c>
      <c r="CJ348" s="115"/>
      <c r="CK348" s="115" t="str">
        <f t="shared" si="224"/>
        <v xml:space="preserve"> </v>
      </c>
      <c r="CL348" s="120" t="str">
        <f t="shared" si="225"/>
        <v xml:space="preserve"> </v>
      </c>
      <c r="CM348" s="417" t="str">
        <f t="shared" si="188"/>
        <v xml:space="preserve"> </v>
      </c>
      <c r="IS348" s="103">
        <v>71.45</v>
      </c>
    </row>
    <row r="349" spans="2:253" s="74" customFormat="1" ht="17.100000000000001" hidden="1" customHeight="1" x14ac:dyDescent="0.25">
      <c r="B349" s="504">
        <f>IF('KB Duct Parts'!$BL$14=1,'KB Duct Elbows'!S10,0)</f>
        <v>0</v>
      </c>
      <c r="C349" s="525" t="s">
        <v>1839</v>
      </c>
      <c r="D349" s="506" t="str">
        <f t="shared" si="194"/>
        <v>12406.60L</v>
      </c>
      <c r="E349" s="504" t="s">
        <v>863</v>
      </c>
      <c r="F349" s="508" t="str">
        <f t="shared" si="201"/>
        <v xml:space="preserve"> </v>
      </c>
      <c r="G349" s="509" t="s">
        <v>669</v>
      </c>
      <c r="H349" s="504" t="s">
        <v>923</v>
      </c>
      <c r="I349" s="1035"/>
      <c r="J349" s="1036"/>
      <c r="K349" s="516" t="s">
        <v>881</v>
      </c>
      <c r="L349" s="521" t="s">
        <v>706</v>
      </c>
      <c r="M349" s="517" t="str">
        <f t="shared" si="226"/>
        <v>Y</v>
      </c>
      <c r="N349" s="514">
        <f t="shared" si="202"/>
        <v>162.5</v>
      </c>
      <c r="O349" s="518">
        <f t="shared" si="195"/>
        <v>0</v>
      </c>
      <c r="P349" s="680">
        <f>'KB Duct Parts'!$AE$3</f>
        <v>0</v>
      </c>
      <c r="Q349" s="681">
        <f t="shared" si="203"/>
        <v>0</v>
      </c>
      <c r="R349" s="682">
        <f t="shared" si="204"/>
        <v>0</v>
      </c>
      <c r="S349" s="716">
        <f t="shared" si="205"/>
        <v>0.35</v>
      </c>
      <c r="T349" s="679">
        <f t="shared" si="206"/>
        <v>0</v>
      </c>
      <c r="U349" s="679">
        <f t="shared" si="207"/>
        <v>0</v>
      </c>
      <c r="Y349" s="120"/>
      <c r="AE349" s="75"/>
      <c r="AF349" s="370" t="s">
        <v>706</v>
      </c>
      <c r="AG349" s="374" t="s">
        <v>7</v>
      </c>
      <c r="AH349" s="378"/>
      <c r="AI349" s="381"/>
      <c r="AJ349" s="386"/>
      <c r="AK349" s="391"/>
      <c r="AL349" s="386"/>
      <c r="AM349" s="363">
        <f t="shared" si="191"/>
        <v>1</v>
      </c>
      <c r="AN349" s="578">
        <v>162.5</v>
      </c>
      <c r="AO349" s="120">
        <f t="shared" si="208"/>
        <v>256.77787073833929</v>
      </c>
      <c r="AP349" s="120">
        <f t="shared" si="196"/>
        <v>0</v>
      </c>
      <c r="AQ349" s="120">
        <f t="shared" si="197"/>
        <v>0</v>
      </c>
      <c r="AR349" s="120">
        <f t="shared" si="198"/>
        <v>0</v>
      </c>
      <c r="AS349" s="120">
        <f t="shared" si="199"/>
        <v>0</v>
      </c>
      <c r="AT349" s="120">
        <f t="shared" si="200"/>
        <v>0</v>
      </c>
      <c r="AU349" s="74" t="s">
        <v>717</v>
      </c>
      <c r="AV349" s="115"/>
      <c r="AW349" s="395"/>
      <c r="AX349" s="571">
        <v>1.5801715122359341</v>
      </c>
      <c r="AY349" s="572">
        <v>0</v>
      </c>
      <c r="AZ349" s="572">
        <v>0</v>
      </c>
      <c r="BA349" s="572">
        <v>0</v>
      </c>
      <c r="BB349" s="573">
        <v>0</v>
      </c>
      <c r="BC349" s="395">
        <v>0</v>
      </c>
      <c r="BD349" s="115"/>
      <c r="BE349" s="115"/>
      <c r="BF349" s="115"/>
      <c r="BG349" s="115"/>
      <c r="BH349" s="115"/>
      <c r="BI349" s="115"/>
      <c r="BJ349" s="115"/>
      <c r="BK349" s="115"/>
      <c r="BQ349" s="74" t="str">
        <f t="shared" si="209"/>
        <v>12406.60L-(11T)</v>
      </c>
      <c r="BR349" s="120" t="str">
        <f t="shared" si="210"/>
        <v>60 deg Tubed-El- 2.5D</v>
      </c>
      <c r="BS349" s="120">
        <f t="shared" si="211"/>
        <v>256.77787073833929</v>
      </c>
      <c r="BU349" s="74" t="str">
        <f t="shared" si="212"/>
        <v xml:space="preserve"> </v>
      </c>
      <c r="BV349" s="120" t="str">
        <f t="shared" si="213"/>
        <v xml:space="preserve"> </v>
      </c>
      <c r="BW349" s="120" t="str">
        <f t="shared" si="214"/>
        <v xml:space="preserve">  </v>
      </c>
      <c r="BY349" s="74" t="str">
        <f t="shared" si="215"/>
        <v xml:space="preserve"> </v>
      </c>
      <c r="BZ349" s="120" t="str">
        <f t="shared" si="216"/>
        <v xml:space="preserve"> </v>
      </c>
      <c r="CA349" s="120" t="str">
        <f t="shared" si="217"/>
        <v xml:space="preserve"> </v>
      </c>
      <c r="CC349" s="115" t="str">
        <f t="shared" si="218"/>
        <v xml:space="preserve"> </v>
      </c>
      <c r="CD349" s="120" t="str">
        <f t="shared" si="219"/>
        <v xml:space="preserve"> </v>
      </c>
      <c r="CE349" s="417" t="str">
        <f t="shared" si="220"/>
        <v xml:space="preserve"> </v>
      </c>
      <c r="CF349" s="115"/>
      <c r="CG349" s="115" t="str">
        <f t="shared" si="221"/>
        <v xml:space="preserve"> </v>
      </c>
      <c r="CH349" s="120" t="str">
        <f t="shared" si="222"/>
        <v xml:space="preserve"> </v>
      </c>
      <c r="CI349" s="417" t="str">
        <f t="shared" si="223"/>
        <v xml:space="preserve"> </v>
      </c>
      <c r="CJ349" s="115"/>
      <c r="CK349" s="115" t="str">
        <f t="shared" si="224"/>
        <v xml:space="preserve"> </v>
      </c>
      <c r="CL349" s="120" t="str">
        <f t="shared" si="225"/>
        <v xml:space="preserve"> </v>
      </c>
      <c r="CM349" s="417" t="str">
        <f t="shared" si="188"/>
        <v xml:space="preserve"> </v>
      </c>
      <c r="IS349" s="103">
        <v>91.13</v>
      </c>
    </row>
    <row r="350" spans="2:253" s="74" customFormat="1" ht="17.100000000000001" hidden="1" customHeight="1" x14ac:dyDescent="0.25">
      <c r="B350" s="504">
        <f>IF('KB Duct Parts'!$BL$14=1,'KB Duct Elbows'!S12,0)</f>
        <v>0</v>
      </c>
      <c r="C350" s="525" t="s">
        <v>1840</v>
      </c>
      <c r="D350" s="506" t="str">
        <f t="shared" si="194"/>
        <v>12408.60L</v>
      </c>
      <c r="E350" s="504" t="s">
        <v>865</v>
      </c>
      <c r="F350" s="508" t="str">
        <f t="shared" si="201"/>
        <v xml:space="preserve"> </v>
      </c>
      <c r="G350" s="509" t="s">
        <v>669</v>
      </c>
      <c r="H350" s="504" t="s">
        <v>923</v>
      </c>
      <c r="I350" s="1035"/>
      <c r="J350" s="1036"/>
      <c r="K350" s="516" t="s">
        <v>881</v>
      </c>
      <c r="L350" s="521" t="s">
        <v>706</v>
      </c>
      <c r="M350" s="517" t="str">
        <f t="shared" si="226"/>
        <v>Y</v>
      </c>
      <c r="N350" s="514">
        <f t="shared" si="202"/>
        <v>292.60000000000002</v>
      </c>
      <c r="O350" s="518">
        <f t="shared" si="195"/>
        <v>0</v>
      </c>
      <c r="P350" s="680">
        <f>'KB Duct Parts'!$AE$3</f>
        <v>0</v>
      </c>
      <c r="Q350" s="681">
        <f t="shared" si="203"/>
        <v>0</v>
      </c>
      <c r="R350" s="682">
        <f t="shared" si="204"/>
        <v>0</v>
      </c>
      <c r="S350" s="716">
        <f t="shared" si="205"/>
        <v>0.35</v>
      </c>
      <c r="T350" s="679">
        <f t="shared" si="206"/>
        <v>0</v>
      </c>
      <c r="U350" s="679">
        <f t="shared" si="207"/>
        <v>0</v>
      </c>
      <c r="Y350" s="120"/>
      <c r="AE350" s="75"/>
      <c r="AF350" s="370" t="s">
        <v>706</v>
      </c>
      <c r="AG350" s="374" t="s">
        <v>7</v>
      </c>
      <c r="AH350" s="378"/>
      <c r="AI350" s="381"/>
      <c r="AJ350" s="386"/>
      <c r="AK350" s="391"/>
      <c r="AL350" s="386"/>
      <c r="AM350" s="363">
        <f t="shared" si="191"/>
        <v>1</v>
      </c>
      <c r="AN350" s="578">
        <v>292.60000000000002</v>
      </c>
      <c r="AO350" s="120">
        <f t="shared" si="208"/>
        <v>451.65069918699191</v>
      </c>
      <c r="AP350" s="120">
        <f t="shared" si="196"/>
        <v>0</v>
      </c>
      <c r="AQ350" s="120">
        <f t="shared" si="197"/>
        <v>0</v>
      </c>
      <c r="AR350" s="120">
        <f t="shared" si="198"/>
        <v>0</v>
      </c>
      <c r="AS350" s="120">
        <f t="shared" si="199"/>
        <v>0</v>
      </c>
      <c r="AT350" s="120">
        <f t="shared" si="200"/>
        <v>0</v>
      </c>
      <c r="AU350" s="74" t="s">
        <v>717</v>
      </c>
      <c r="AV350" s="115"/>
      <c r="AW350" s="395"/>
      <c r="AX350" s="571">
        <v>1.5435772357723578</v>
      </c>
      <c r="AY350" s="572">
        <v>0</v>
      </c>
      <c r="AZ350" s="572">
        <v>0</v>
      </c>
      <c r="BA350" s="572">
        <v>0</v>
      </c>
      <c r="BB350" s="573">
        <v>0</v>
      </c>
      <c r="BC350" s="395">
        <v>0</v>
      </c>
      <c r="BD350" s="115"/>
      <c r="BE350" s="115"/>
      <c r="BF350" s="115"/>
      <c r="BG350" s="115"/>
      <c r="BH350" s="115"/>
      <c r="BI350" s="115"/>
      <c r="BJ350" s="115"/>
      <c r="BK350" s="115"/>
      <c r="BQ350" s="74" t="str">
        <f t="shared" si="209"/>
        <v>12408.60L-(11T)</v>
      </c>
      <c r="BR350" s="120" t="str">
        <f t="shared" si="210"/>
        <v>60 deg Tubed-El- 2.5D</v>
      </c>
      <c r="BS350" s="120">
        <f t="shared" si="211"/>
        <v>451.65069918699191</v>
      </c>
      <c r="BU350" s="74" t="str">
        <f t="shared" si="212"/>
        <v xml:space="preserve"> </v>
      </c>
      <c r="BV350" s="120" t="str">
        <f t="shared" si="213"/>
        <v xml:space="preserve"> </v>
      </c>
      <c r="BW350" s="120" t="str">
        <f t="shared" si="214"/>
        <v xml:space="preserve">  </v>
      </c>
      <c r="BY350" s="74" t="str">
        <f t="shared" si="215"/>
        <v xml:space="preserve"> </v>
      </c>
      <c r="BZ350" s="120" t="str">
        <f t="shared" si="216"/>
        <v xml:space="preserve"> </v>
      </c>
      <c r="CA350" s="120" t="str">
        <f t="shared" si="217"/>
        <v xml:space="preserve"> </v>
      </c>
      <c r="CC350" s="115" t="str">
        <f t="shared" si="218"/>
        <v xml:space="preserve"> </v>
      </c>
      <c r="CD350" s="120" t="str">
        <f t="shared" si="219"/>
        <v xml:space="preserve"> </v>
      </c>
      <c r="CE350" s="417" t="str">
        <f t="shared" si="220"/>
        <v xml:space="preserve"> </v>
      </c>
      <c r="CF350" s="115"/>
      <c r="CG350" s="115" t="str">
        <f t="shared" si="221"/>
        <v xml:space="preserve"> </v>
      </c>
      <c r="CH350" s="120" t="str">
        <f t="shared" si="222"/>
        <v xml:space="preserve"> </v>
      </c>
      <c r="CI350" s="417" t="str">
        <f t="shared" si="223"/>
        <v xml:space="preserve"> </v>
      </c>
      <c r="CJ350" s="115"/>
      <c r="CK350" s="115" t="str">
        <f t="shared" si="224"/>
        <v xml:space="preserve"> </v>
      </c>
      <c r="CL350" s="120" t="str">
        <f t="shared" si="225"/>
        <v xml:space="preserve"> </v>
      </c>
      <c r="CM350" s="417" t="str">
        <f t="shared" si="188"/>
        <v xml:space="preserve"> </v>
      </c>
      <c r="IS350" s="103">
        <v>91.13</v>
      </c>
    </row>
    <row r="351" spans="2:253" s="74" customFormat="1" ht="17.100000000000001" hidden="1" customHeight="1" x14ac:dyDescent="0.25">
      <c r="B351" s="504">
        <f>IF('KB Duct Parts'!$BL$14=1,'KB Duct Elbows'!AZ11,0)</f>
        <v>0</v>
      </c>
      <c r="C351" s="525" t="s">
        <v>1841</v>
      </c>
      <c r="D351" s="506" t="str">
        <f t="shared" si="194"/>
        <v>12007.60L</v>
      </c>
      <c r="E351" s="504" t="s">
        <v>864</v>
      </c>
      <c r="F351" s="508" t="str">
        <f t="shared" si="201"/>
        <v xml:space="preserve"> </v>
      </c>
      <c r="G351" s="528" t="s">
        <v>1689</v>
      </c>
      <c r="H351" s="504" t="s">
        <v>923</v>
      </c>
      <c r="I351" s="1035" t="str">
        <f t="shared" ref="I351:I356" si="227">IF(L351&gt;16,"Gore Locked Segment",IF(L351=16,"Overlapped/Swedged Segments",IF(L351&lt;16,"Welded Segments")))</f>
        <v>Gore Locked Segment</v>
      </c>
      <c r="J351" s="1036"/>
      <c r="K351" s="516" t="s">
        <v>881</v>
      </c>
      <c r="L351" s="521">
        <v>20</v>
      </c>
      <c r="M351" s="517" t="str">
        <f t="shared" si="226"/>
        <v>Y</v>
      </c>
      <c r="N351" s="514">
        <f t="shared" si="202"/>
        <v>88.1</v>
      </c>
      <c r="O351" s="518">
        <f t="shared" si="195"/>
        <v>0</v>
      </c>
      <c r="P351" s="680">
        <f>'KB Duct Parts'!$AE$3</f>
        <v>0</v>
      </c>
      <c r="Q351" s="681">
        <f t="shared" si="203"/>
        <v>0</v>
      </c>
      <c r="R351" s="682">
        <f t="shared" si="204"/>
        <v>0</v>
      </c>
      <c r="S351" s="716">
        <f t="shared" si="205"/>
        <v>0.35</v>
      </c>
      <c r="T351" s="679">
        <f t="shared" si="206"/>
        <v>0</v>
      </c>
      <c r="U351" s="679">
        <f t="shared" si="207"/>
        <v>0</v>
      </c>
      <c r="Y351" s="120"/>
      <c r="AE351" s="75"/>
      <c r="AF351" s="370">
        <v>20</v>
      </c>
      <c r="AG351" s="374">
        <v>18</v>
      </c>
      <c r="AH351" s="378">
        <v>16</v>
      </c>
      <c r="AI351" s="381">
        <v>14</v>
      </c>
      <c r="AJ351" s="386">
        <v>12</v>
      </c>
      <c r="AK351" s="391">
        <v>10</v>
      </c>
      <c r="AL351" s="386"/>
      <c r="AM351" s="363">
        <f t="shared" si="191"/>
        <v>1</v>
      </c>
      <c r="AN351" s="578">
        <v>88.1</v>
      </c>
      <c r="AO351" s="120">
        <f t="shared" si="208"/>
        <v>103.95799999999998</v>
      </c>
      <c r="AP351" s="120">
        <f t="shared" si="196"/>
        <v>118.935</v>
      </c>
      <c r="AQ351" s="120">
        <f t="shared" si="197"/>
        <v>171.79499999999999</v>
      </c>
      <c r="AR351" s="120">
        <f t="shared" si="198"/>
        <v>193.82</v>
      </c>
      <c r="AS351" s="120">
        <f t="shared" si="199"/>
        <v>220.25</v>
      </c>
      <c r="AT351" s="120">
        <f t="shared" si="200"/>
        <v>0</v>
      </c>
      <c r="AU351" s="74" t="s">
        <v>717</v>
      </c>
      <c r="AV351" s="115"/>
      <c r="AW351" s="395"/>
      <c r="AX351" s="571">
        <v>1.18</v>
      </c>
      <c r="AY351" s="572">
        <v>1.35</v>
      </c>
      <c r="AZ351" s="572">
        <v>1.95</v>
      </c>
      <c r="BA351" s="572">
        <v>2.2000000000000002</v>
      </c>
      <c r="BB351" s="573">
        <v>2.5</v>
      </c>
      <c r="BC351" s="395">
        <v>0</v>
      </c>
      <c r="BD351" s="115"/>
      <c r="BE351" s="115"/>
      <c r="BF351" s="115"/>
      <c r="BG351" s="115"/>
      <c r="BH351" s="115"/>
      <c r="BI351" s="115"/>
      <c r="BJ351" s="115"/>
      <c r="BK351" s="115"/>
      <c r="BQ351" s="74" t="str">
        <f t="shared" si="209"/>
        <v>12007.60L-(18)</v>
      </c>
      <c r="BR351" s="120" t="str">
        <f t="shared" si="210"/>
        <v>60 deg El- LR- 2.5D</v>
      </c>
      <c r="BS351" s="120">
        <f t="shared" si="211"/>
        <v>103.95799999999998</v>
      </c>
      <c r="BU351" s="74" t="str">
        <f t="shared" si="212"/>
        <v>12007.60L-(16)</v>
      </c>
      <c r="BV351" s="120" t="str">
        <f t="shared" si="213"/>
        <v>60 deg El- LR- 2.5D</v>
      </c>
      <c r="BW351" s="120">
        <f t="shared" si="214"/>
        <v>118.935</v>
      </c>
      <c r="BY351" s="74" t="str">
        <f t="shared" si="215"/>
        <v>12007.60L-(14)</v>
      </c>
      <c r="BZ351" s="120" t="str">
        <f t="shared" si="216"/>
        <v>60 deg El- LR- 2.5D</v>
      </c>
      <c r="CA351" s="120">
        <f t="shared" si="217"/>
        <v>171.79499999999999</v>
      </c>
      <c r="CC351" s="115" t="str">
        <f t="shared" si="218"/>
        <v>12007.60L-(12)</v>
      </c>
      <c r="CD351" s="120" t="str">
        <f t="shared" si="219"/>
        <v>60 deg El- LR- 2.5D</v>
      </c>
      <c r="CE351" s="417">
        <f t="shared" si="220"/>
        <v>193.82</v>
      </c>
      <c r="CF351" s="115"/>
      <c r="CG351" s="115" t="str">
        <f t="shared" si="221"/>
        <v>12007.60L-(10)</v>
      </c>
      <c r="CH351" s="120" t="str">
        <f t="shared" si="222"/>
        <v>60 deg El- LR- 2.5D</v>
      </c>
      <c r="CI351" s="417">
        <f t="shared" si="223"/>
        <v>220.25</v>
      </c>
      <c r="CJ351" s="115"/>
      <c r="CK351" s="115" t="str">
        <f t="shared" si="224"/>
        <v xml:space="preserve"> </v>
      </c>
      <c r="CL351" s="120" t="str">
        <f t="shared" si="225"/>
        <v xml:space="preserve"> </v>
      </c>
      <c r="CM351" s="417" t="str">
        <f t="shared" si="188"/>
        <v xml:space="preserve"> </v>
      </c>
      <c r="IS351" s="103">
        <v>48.5</v>
      </c>
    </row>
    <row r="352" spans="2:253" s="74" customFormat="1" ht="17.100000000000001" hidden="1" customHeight="1" x14ac:dyDescent="0.25">
      <c r="B352" s="504">
        <f>IF('KB Duct Parts'!$BL$14=1,'KB Duct Elbows'!AZ12,0)</f>
        <v>0</v>
      </c>
      <c r="C352" s="525" t="s">
        <v>1842</v>
      </c>
      <c r="D352" s="506" t="str">
        <f t="shared" si="194"/>
        <v>12008.60L</v>
      </c>
      <c r="E352" s="504" t="s">
        <v>865</v>
      </c>
      <c r="F352" s="508" t="str">
        <f t="shared" si="201"/>
        <v xml:space="preserve"> </v>
      </c>
      <c r="G352" s="528" t="s">
        <v>1689</v>
      </c>
      <c r="H352" s="504" t="s">
        <v>923</v>
      </c>
      <c r="I352" s="1035" t="str">
        <f t="shared" si="227"/>
        <v>Gore Locked Segment</v>
      </c>
      <c r="J352" s="1036"/>
      <c r="K352" s="516" t="s">
        <v>881</v>
      </c>
      <c r="L352" s="521">
        <v>20</v>
      </c>
      <c r="M352" s="517" t="str">
        <f t="shared" si="226"/>
        <v>Y</v>
      </c>
      <c r="N352" s="514">
        <f t="shared" si="202"/>
        <v>97.7</v>
      </c>
      <c r="O352" s="518">
        <f t="shared" si="195"/>
        <v>0</v>
      </c>
      <c r="P352" s="680">
        <f>'KB Duct Parts'!$AE$3</f>
        <v>0</v>
      </c>
      <c r="Q352" s="681">
        <f t="shared" si="203"/>
        <v>0</v>
      </c>
      <c r="R352" s="682">
        <f t="shared" si="204"/>
        <v>0</v>
      </c>
      <c r="S352" s="716">
        <f t="shared" si="205"/>
        <v>0.35</v>
      </c>
      <c r="T352" s="679">
        <f t="shared" si="206"/>
        <v>0</v>
      </c>
      <c r="U352" s="679">
        <f t="shared" si="207"/>
        <v>0</v>
      </c>
      <c r="Y352" s="120"/>
      <c r="AE352" s="75"/>
      <c r="AF352" s="370">
        <v>20</v>
      </c>
      <c r="AG352" s="374">
        <v>18</v>
      </c>
      <c r="AH352" s="378">
        <v>16</v>
      </c>
      <c r="AI352" s="381">
        <v>14</v>
      </c>
      <c r="AJ352" s="386">
        <v>12</v>
      </c>
      <c r="AK352" s="391">
        <v>10</v>
      </c>
      <c r="AL352" s="386"/>
      <c r="AM352" s="363">
        <f t="shared" si="191"/>
        <v>1</v>
      </c>
      <c r="AN352" s="578">
        <v>97.7</v>
      </c>
      <c r="AO352" s="120">
        <f t="shared" si="208"/>
        <v>115.286</v>
      </c>
      <c r="AP352" s="120">
        <f t="shared" si="196"/>
        <v>131.89500000000001</v>
      </c>
      <c r="AQ352" s="120">
        <f t="shared" si="197"/>
        <v>190.51500000000001</v>
      </c>
      <c r="AR352" s="120">
        <f t="shared" si="198"/>
        <v>214.94000000000003</v>
      </c>
      <c r="AS352" s="120">
        <f t="shared" si="199"/>
        <v>244.25</v>
      </c>
      <c r="AT352" s="120">
        <f t="shared" si="200"/>
        <v>0</v>
      </c>
      <c r="AU352" s="74" t="s">
        <v>717</v>
      </c>
      <c r="AV352" s="115"/>
      <c r="AW352" s="395"/>
      <c r="AX352" s="571">
        <v>1.18</v>
      </c>
      <c r="AY352" s="572">
        <v>1.35</v>
      </c>
      <c r="AZ352" s="572">
        <v>1.95</v>
      </c>
      <c r="BA352" s="572">
        <v>2.2000000000000002</v>
      </c>
      <c r="BB352" s="573">
        <v>2.5</v>
      </c>
      <c r="BC352" s="395">
        <v>0</v>
      </c>
      <c r="BD352" s="115"/>
      <c r="BE352" s="115"/>
      <c r="BF352" s="115"/>
      <c r="BG352" s="115"/>
      <c r="BH352" s="115"/>
      <c r="BI352" s="115"/>
      <c r="BJ352" s="115"/>
      <c r="BK352" s="115"/>
      <c r="BQ352" s="74" t="str">
        <f t="shared" si="209"/>
        <v>12008.60L-(18)</v>
      </c>
      <c r="BR352" s="120" t="str">
        <f t="shared" si="210"/>
        <v>60 deg El- LR- 2.5D</v>
      </c>
      <c r="BS352" s="120">
        <f t="shared" si="211"/>
        <v>115.286</v>
      </c>
      <c r="BU352" s="74" t="str">
        <f t="shared" si="212"/>
        <v>12008.60L-(16)</v>
      </c>
      <c r="BV352" s="120" t="str">
        <f t="shared" si="213"/>
        <v>60 deg El- LR- 2.5D</v>
      </c>
      <c r="BW352" s="120">
        <f t="shared" si="214"/>
        <v>131.89500000000001</v>
      </c>
      <c r="BY352" s="74" t="str">
        <f t="shared" si="215"/>
        <v>12008.60L-(14)</v>
      </c>
      <c r="BZ352" s="120" t="str">
        <f t="shared" si="216"/>
        <v>60 deg El- LR- 2.5D</v>
      </c>
      <c r="CA352" s="120">
        <f t="shared" si="217"/>
        <v>190.51500000000001</v>
      </c>
      <c r="CC352" s="115" t="str">
        <f t="shared" si="218"/>
        <v>12008.60L-(12)</v>
      </c>
      <c r="CD352" s="120" t="str">
        <f t="shared" si="219"/>
        <v>60 deg El- LR- 2.5D</v>
      </c>
      <c r="CE352" s="417">
        <f t="shared" si="220"/>
        <v>214.94000000000003</v>
      </c>
      <c r="CF352" s="115"/>
      <c r="CG352" s="115" t="str">
        <f t="shared" si="221"/>
        <v>12008.60L-(10)</v>
      </c>
      <c r="CH352" s="120" t="str">
        <f t="shared" si="222"/>
        <v>60 deg El- LR- 2.5D</v>
      </c>
      <c r="CI352" s="417">
        <f t="shared" si="223"/>
        <v>244.25</v>
      </c>
      <c r="CJ352" s="115"/>
      <c r="CK352" s="115" t="str">
        <f t="shared" si="224"/>
        <v xml:space="preserve"> </v>
      </c>
      <c r="CL352" s="120" t="str">
        <f t="shared" si="225"/>
        <v xml:space="preserve"> </v>
      </c>
      <c r="CM352" s="417" t="str">
        <f t="shared" si="188"/>
        <v xml:space="preserve"> </v>
      </c>
      <c r="IS352" s="103">
        <v>65.900000000000006</v>
      </c>
    </row>
    <row r="353" spans="2:253" s="74" customFormat="1" ht="17.100000000000001" hidden="1" customHeight="1" x14ac:dyDescent="0.25">
      <c r="B353" s="504">
        <f>IF('KB Duct Parts'!$BL$14=1,'KB Duct Elbows'!AZ13,0)</f>
        <v>0</v>
      </c>
      <c r="C353" s="525" t="s">
        <v>1843</v>
      </c>
      <c r="D353" s="506" t="str">
        <f t="shared" si="194"/>
        <v>12009.60L</v>
      </c>
      <c r="E353" s="504" t="s">
        <v>866</v>
      </c>
      <c r="F353" s="508" t="str">
        <f t="shared" si="201"/>
        <v xml:space="preserve"> </v>
      </c>
      <c r="G353" s="528" t="s">
        <v>1689</v>
      </c>
      <c r="H353" s="504" t="s">
        <v>923</v>
      </c>
      <c r="I353" s="1035" t="str">
        <f t="shared" si="227"/>
        <v>Gore Locked Segment</v>
      </c>
      <c r="J353" s="1036"/>
      <c r="K353" s="516" t="s">
        <v>881</v>
      </c>
      <c r="L353" s="521">
        <v>20</v>
      </c>
      <c r="M353" s="517" t="str">
        <f t="shared" si="226"/>
        <v>Y</v>
      </c>
      <c r="N353" s="514">
        <f t="shared" si="202"/>
        <v>104.9</v>
      </c>
      <c r="O353" s="518">
        <f t="shared" si="195"/>
        <v>0</v>
      </c>
      <c r="P353" s="680">
        <f>'KB Duct Parts'!$AE$3</f>
        <v>0</v>
      </c>
      <c r="Q353" s="681">
        <f t="shared" si="203"/>
        <v>0</v>
      </c>
      <c r="R353" s="682">
        <f t="shared" si="204"/>
        <v>0</v>
      </c>
      <c r="S353" s="716">
        <f t="shared" si="205"/>
        <v>0.35</v>
      </c>
      <c r="T353" s="679">
        <f t="shared" si="206"/>
        <v>0</v>
      </c>
      <c r="U353" s="679">
        <f t="shared" si="207"/>
        <v>0</v>
      </c>
      <c r="Y353" s="120"/>
      <c r="AE353" s="75"/>
      <c r="AF353" s="370">
        <v>20</v>
      </c>
      <c r="AG353" s="374">
        <v>18</v>
      </c>
      <c r="AH353" s="378">
        <v>16</v>
      </c>
      <c r="AI353" s="381">
        <v>14</v>
      </c>
      <c r="AJ353" s="386">
        <v>12</v>
      </c>
      <c r="AK353" s="391">
        <v>10</v>
      </c>
      <c r="AL353" s="386"/>
      <c r="AM353" s="363">
        <f t="shared" si="191"/>
        <v>1</v>
      </c>
      <c r="AN353" s="578">
        <v>104.9</v>
      </c>
      <c r="AO353" s="120">
        <f t="shared" si="208"/>
        <v>123.782</v>
      </c>
      <c r="AP353" s="120">
        <f t="shared" si="196"/>
        <v>141.61500000000001</v>
      </c>
      <c r="AQ353" s="120">
        <f t="shared" si="197"/>
        <v>204.55500000000001</v>
      </c>
      <c r="AR353" s="120">
        <f t="shared" si="198"/>
        <v>230.78000000000003</v>
      </c>
      <c r="AS353" s="120">
        <f t="shared" si="199"/>
        <v>262.25</v>
      </c>
      <c r="AT353" s="120">
        <f t="shared" si="200"/>
        <v>0</v>
      </c>
      <c r="AU353" s="74" t="s">
        <v>717</v>
      </c>
      <c r="AV353" s="115"/>
      <c r="AW353" s="395"/>
      <c r="AX353" s="571">
        <v>1.18</v>
      </c>
      <c r="AY353" s="572">
        <v>1.35</v>
      </c>
      <c r="AZ353" s="572">
        <v>1.95</v>
      </c>
      <c r="BA353" s="572">
        <v>2.2000000000000002</v>
      </c>
      <c r="BB353" s="573">
        <v>2.5</v>
      </c>
      <c r="BC353" s="395">
        <v>0</v>
      </c>
      <c r="BD353" s="115"/>
      <c r="BE353" s="115"/>
      <c r="BF353" s="115"/>
      <c r="BG353" s="115"/>
      <c r="BH353" s="115"/>
      <c r="BI353" s="115"/>
      <c r="BJ353" s="115"/>
      <c r="BK353" s="115"/>
      <c r="BQ353" s="74" t="str">
        <f t="shared" si="209"/>
        <v>12009.60L-(18)</v>
      </c>
      <c r="BR353" s="120" t="str">
        <f t="shared" si="210"/>
        <v>60 deg El- LR- 2.5D</v>
      </c>
      <c r="BS353" s="120">
        <f t="shared" si="211"/>
        <v>123.782</v>
      </c>
      <c r="BU353" s="74" t="str">
        <f t="shared" si="212"/>
        <v>12009.60L-(16)</v>
      </c>
      <c r="BV353" s="120" t="str">
        <f t="shared" si="213"/>
        <v>60 deg El- LR- 2.5D</v>
      </c>
      <c r="BW353" s="120">
        <f t="shared" si="214"/>
        <v>141.61500000000001</v>
      </c>
      <c r="BY353" s="74" t="str">
        <f t="shared" si="215"/>
        <v>12009.60L-(14)</v>
      </c>
      <c r="BZ353" s="120" t="str">
        <f t="shared" si="216"/>
        <v>60 deg El- LR- 2.5D</v>
      </c>
      <c r="CA353" s="120">
        <f t="shared" si="217"/>
        <v>204.55500000000001</v>
      </c>
      <c r="CC353" s="115" t="str">
        <f t="shared" si="218"/>
        <v>12009.60L-(12)</v>
      </c>
      <c r="CD353" s="120" t="str">
        <f t="shared" si="219"/>
        <v>60 deg El- LR- 2.5D</v>
      </c>
      <c r="CE353" s="417">
        <f t="shared" si="220"/>
        <v>230.78000000000003</v>
      </c>
      <c r="CF353" s="115"/>
      <c r="CG353" s="115" t="str">
        <f t="shared" si="221"/>
        <v>12009.60L-(10)</v>
      </c>
      <c r="CH353" s="120" t="str">
        <f t="shared" si="222"/>
        <v>60 deg El- LR- 2.5D</v>
      </c>
      <c r="CI353" s="417">
        <f t="shared" si="223"/>
        <v>262.25</v>
      </c>
      <c r="CJ353" s="115"/>
      <c r="CK353" s="115" t="str">
        <f t="shared" si="224"/>
        <v xml:space="preserve"> </v>
      </c>
      <c r="CL353" s="120" t="str">
        <f t="shared" si="225"/>
        <v xml:space="preserve"> </v>
      </c>
      <c r="CM353" s="417" t="str">
        <f t="shared" si="188"/>
        <v xml:space="preserve"> </v>
      </c>
      <c r="IS353" s="103">
        <v>70.8</v>
      </c>
    </row>
    <row r="354" spans="2:253" s="74" customFormat="1" ht="17.100000000000001" hidden="1" customHeight="1" x14ac:dyDescent="0.25">
      <c r="B354" s="504">
        <f>IF('KB Duct Parts'!$BL$14=1,'KB Duct Elbows'!AZ14,0)</f>
        <v>0</v>
      </c>
      <c r="C354" s="525" t="s">
        <v>1844</v>
      </c>
      <c r="D354" s="506" t="str">
        <f t="shared" si="194"/>
        <v>12010.60L</v>
      </c>
      <c r="E354" s="504" t="s">
        <v>867</v>
      </c>
      <c r="F354" s="508" t="str">
        <f t="shared" si="201"/>
        <v xml:space="preserve"> </v>
      </c>
      <c r="G354" s="528" t="s">
        <v>1689</v>
      </c>
      <c r="H354" s="504" t="s">
        <v>923</v>
      </c>
      <c r="I354" s="1035" t="str">
        <f t="shared" si="227"/>
        <v>Gore Locked Segment</v>
      </c>
      <c r="J354" s="1036"/>
      <c r="K354" s="516" t="s">
        <v>881</v>
      </c>
      <c r="L354" s="521">
        <v>20</v>
      </c>
      <c r="M354" s="517" t="str">
        <f t="shared" si="226"/>
        <v>Y</v>
      </c>
      <c r="N354" s="514">
        <f t="shared" si="202"/>
        <v>117.3</v>
      </c>
      <c r="O354" s="518">
        <f t="shared" si="195"/>
        <v>0</v>
      </c>
      <c r="P354" s="680">
        <f>'KB Duct Parts'!$AE$3</f>
        <v>0</v>
      </c>
      <c r="Q354" s="681">
        <f t="shared" si="203"/>
        <v>0</v>
      </c>
      <c r="R354" s="682">
        <f t="shared" si="204"/>
        <v>0</v>
      </c>
      <c r="S354" s="716">
        <f t="shared" si="205"/>
        <v>0.35</v>
      </c>
      <c r="T354" s="679">
        <f t="shared" si="206"/>
        <v>0</v>
      </c>
      <c r="U354" s="679">
        <f t="shared" si="207"/>
        <v>0</v>
      </c>
      <c r="Y354" s="120"/>
      <c r="AE354" s="75"/>
      <c r="AF354" s="370">
        <v>20</v>
      </c>
      <c r="AG354" s="374">
        <v>18</v>
      </c>
      <c r="AH354" s="378">
        <v>16</v>
      </c>
      <c r="AI354" s="381">
        <v>14</v>
      </c>
      <c r="AJ354" s="386">
        <v>12</v>
      </c>
      <c r="AK354" s="391">
        <v>10</v>
      </c>
      <c r="AL354" s="386"/>
      <c r="AM354" s="363">
        <f t="shared" si="191"/>
        <v>1</v>
      </c>
      <c r="AN354" s="578">
        <v>117.3</v>
      </c>
      <c r="AO354" s="120">
        <f t="shared" si="208"/>
        <v>134.89499999999998</v>
      </c>
      <c r="AP354" s="120">
        <f t="shared" si="196"/>
        <v>154.83600000000001</v>
      </c>
      <c r="AQ354" s="120">
        <f t="shared" si="197"/>
        <v>228.73499999999999</v>
      </c>
      <c r="AR354" s="120">
        <f t="shared" si="198"/>
        <v>258.06</v>
      </c>
      <c r="AS354" s="120">
        <f t="shared" si="199"/>
        <v>293.25</v>
      </c>
      <c r="AT354" s="120">
        <f t="shared" si="200"/>
        <v>0</v>
      </c>
      <c r="AU354" s="74" t="s">
        <v>717</v>
      </c>
      <c r="AV354" s="115"/>
      <c r="AW354" s="395"/>
      <c r="AX354" s="571">
        <v>1.1499999999999999</v>
      </c>
      <c r="AY354" s="572">
        <v>1.32</v>
      </c>
      <c r="AZ354" s="572">
        <v>1.95</v>
      </c>
      <c r="BA354" s="572">
        <v>2.2000000000000002</v>
      </c>
      <c r="BB354" s="573">
        <v>2.5</v>
      </c>
      <c r="BC354" s="395">
        <v>0</v>
      </c>
      <c r="BD354" s="115"/>
      <c r="BE354" s="115"/>
      <c r="BF354" s="115"/>
      <c r="BG354" s="115"/>
      <c r="BH354" s="115"/>
      <c r="BI354" s="115"/>
      <c r="BJ354" s="115"/>
      <c r="BK354" s="115"/>
      <c r="BQ354" s="74" t="str">
        <f t="shared" si="209"/>
        <v>12010.60L-(18)</v>
      </c>
      <c r="BR354" s="120" t="str">
        <f t="shared" si="210"/>
        <v>60 deg El- LR- 2.5D</v>
      </c>
      <c r="BS354" s="120">
        <f t="shared" si="211"/>
        <v>134.89499999999998</v>
      </c>
      <c r="BU354" s="74" t="str">
        <f t="shared" si="212"/>
        <v>12010.60L-(16)</v>
      </c>
      <c r="BV354" s="120" t="str">
        <f t="shared" si="213"/>
        <v>60 deg El- LR- 2.5D</v>
      </c>
      <c r="BW354" s="120">
        <f t="shared" si="214"/>
        <v>154.83600000000001</v>
      </c>
      <c r="BY354" s="74" t="str">
        <f t="shared" si="215"/>
        <v>12010.60L-(14)</v>
      </c>
      <c r="BZ354" s="120" t="str">
        <f t="shared" si="216"/>
        <v>60 deg El- LR- 2.5D</v>
      </c>
      <c r="CA354" s="120">
        <f t="shared" si="217"/>
        <v>228.73499999999999</v>
      </c>
      <c r="CC354" s="115" t="str">
        <f t="shared" si="218"/>
        <v>12010.60L-(12)</v>
      </c>
      <c r="CD354" s="120" t="str">
        <f t="shared" si="219"/>
        <v>60 deg El- LR- 2.5D</v>
      </c>
      <c r="CE354" s="417">
        <f t="shared" si="220"/>
        <v>258.06</v>
      </c>
      <c r="CF354" s="115"/>
      <c r="CG354" s="115" t="str">
        <f t="shared" si="221"/>
        <v>12010.60L-(10)</v>
      </c>
      <c r="CH354" s="120" t="str">
        <f t="shared" si="222"/>
        <v>60 deg El- LR- 2.5D</v>
      </c>
      <c r="CI354" s="417">
        <f t="shared" si="223"/>
        <v>293.25</v>
      </c>
      <c r="CJ354" s="115"/>
      <c r="CK354" s="115" t="str">
        <f t="shared" si="224"/>
        <v xml:space="preserve"> </v>
      </c>
      <c r="CL354" s="120" t="str">
        <f t="shared" si="225"/>
        <v xml:space="preserve"> </v>
      </c>
      <c r="CM354" s="417" t="str">
        <f t="shared" si="188"/>
        <v xml:space="preserve"> </v>
      </c>
      <c r="IS354" s="103">
        <v>79.099999999999994</v>
      </c>
    </row>
    <row r="355" spans="2:253" s="74" customFormat="1" ht="17.100000000000001" hidden="1" customHeight="1" x14ac:dyDescent="0.25">
      <c r="B355" s="504">
        <f>IF('KB Duct Parts'!$BL$14=1,'KB Duct Elbows'!AZ15,0)</f>
        <v>0</v>
      </c>
      <c r="C355" s="525" t="s">
        <v>1845</v>
      </c>
      <c r="D355" s="506" t="str">
        <f t="shared" si="194"/>
        <v>12011.60L</v>
      </c>
      <c r="E355" s="504" t="s">
        <v>868</v>
      </c>
      <c r="F355" s="508" t="str">
        <f t="shared" si="201"/>
        <v xml:space="preserve"> </v>
      </c>
      <c r="G355" s="528" t="s">
        <v>1689</v>
      </c>
      <c r="H355" s="504" t="s">
        <v>923</v>
      </c>
      <c r="I355" s="1035" t="str">
        <f t="shared" si="227"/>
        <v>Gore Locked Segment</v>
      </c>
      <c r="J355" s="1036"/>
      <c r="K355" s="516" t="s">
        <v>881</v>
      </c>
      <c r="L355" s="521">
        <v>20</v>
      </c>
      <c r="M355" s="517" t="str">
        <f t="shared" si="226"/>
        <v>Y</v>
      </c>
      <c r="N355" s="514">
        <f t="shared" si="202"/>
        <v>135.30000000000001</v>
      </c>
      <c r="O355" s="518">
        <f t="shared" si="195"/>
        <v>0</v>
      </c>
      <c r="P355" s="680">
        <f>'KB Duct Parts'!$AE$3</f>
        <v>0</v>
      </c>
      <c r="Q355" s="681">
        <f t="shared" si="203"/>
        <v>0</v>
      </c>
      <c r="R355" s="682">
        <f t="shared" si="204"/>
        <v>0</v>
      </c>
      <c r="S355" s="716">
        <f t="shared" si="205"/>
        <v>0.35</v>
      </c>
      <c r="T355" s="679">
        <f t="shared" si="206"/>
        <v>0</v>
      </c>
      <c r="U355" s="679">
        <f t="shared" si="207"/>
        <v>0</v>
      </c>
      <c r="Y355" s="120"/>
      <c r="AE355" s="76"/>
      <c r="AF355" s="370">
        <v>20</v>
      </c>
      <c r="AG355" s="374">
        <v>18</v>
      </c>
      <c r="AH355" s="378">
        <v>16</v>
      </c>
      <c r="AI355" s="381">
        <v>14</v>
      </c>
      <c r="AJ355" s="386">
        <v>12</v>
      </c>
      <c r="AK355" s="391">
        <v>10</v>
      </c>
      <c r="AL355" s="386"/>
      <c r="AM355" s="363">
        <f t="shared" si="191"/>
        <v>1</v>
      </c>
      <c r="AN355" s="578">
        <v>135.30000000000001</v>
      </c>
      <c r="AO355" s="120">
        <f t="shared" si="208"/>
        <v>148.83000000000001</v>
      </c>
      <c r="AP355" s="120">
        <f t="shared" si="196"/>
        <v>236.77500000000003</v>
      </c>
      <c r="AQ355" s="120">
        <f t="shared" si="197"/>
        <v>263.83500000000004</v>
      </c>
      <c r="AR355" s="120">
        <f t="shared" si="198"/>
        <v>297.66000000000003</v>
      </c>
      <c r="AS355" s="120">
        <f t="shared" si="199"/>
        <v>0</v>
      </c>
      <c r="AT355" s="120">
        <f t="shared" si="200"/>
        <v>0</v>
      </c>
      <c r="AU355" s="74" t="s">
        <v>717</v>
      </c>
      <c r="AV355" s="115"/>
      <c r="AW355" s="395"/>
      <c r="AX355" s="571">
        <v>1.1000000000000001</v>
      </c>
      <c r="AY355" s="572">
        <v>1.75</v>
      </c>
      <c r="AZ355" s="572">
        <v>1.95</v>
      </c>
      <c r="BA355" s="572">
        <v>2.2000000000000002</v>
      </c>
      <c r="BB355" s="573">
        <v>0</v>
      </c>
      <c r="BC355" s="395">
        <v>0</v>
      </c>
      <c r="BD355" s="115"/>
      <c r="BE355" s="115"/>
      <c r="BF355" s="115"/>
      <c r="BG355" s="115"/>
      <c r="BH355" s="115"/>
      <c r="BI355" s="115"/>
      <c r="BJ355" s="115"/>
      <c r="BK355" s="115"/>
      <c r="BQ355" s="74" t="str">
        <f t="shared" si="209"/>
        <v>12011.60L-(18)</v>
      </c>
      <c r="BR355" s="120" t="str">
        <f t="shared" si="210"/>
        <v>60 deg El- LR- 2.5D</v>
      </c>
      <c r="BS355" s="120">
        <f t="shared" si="211"/>
        <v>148.83000000000001</v>
      </c>
      <c r="BU355" s="74" t="str">
        <f t="shared" si="212"/>
        <v>12011.60L-(16)</v>
      </c>
      <c r="BV355" s="120" t="str">
        <f t="shared" si="213"/>
        <v>60 deg El- LR- 2.5D</v>
      </c>
      <c r="BW355" s="120">
        <f t="shared" si="214"/>
        <v>236.77500000000003</v>
      </c>
      <c r="BY355" s="74" t="str">
        <f t="shared" si="215"/>
        <v>12011.60L-(14)</v>
      </c>
      <c r="BZ355" s="120" t="str">
        <f t="shared" si="216"/>
        <v>60 deg El- LR- 2.5D</v>
      </c>
      <c r="CA355" s="120">
        <f t="shared" si="217"/>
        <v>263.83500000000004</v>
      </c>
      <c r="CC355" s="115" t="str">
        <f t="shared" si="218"/>
        <v>12011.60L-(12)</v>
      </c>
      <c r="CD355" s="120" t="str">
        <f t="shared" si="219"/>
        <v>60 deg El- LR- 2.5D</v>
      </c>
      <c r="CE355" s="417">
        <f t="shared" si="220"/>
        <v>297.66000000000003</v>
      </c>
      <c r="CF355" s="115"/>
      <c r="CG355" s="115" t="str">
        <f t="shared" si="221"/>
        <v xml:space="preserve"> </v>
      </c>
      <c r="CH355" s="120" t="str">
        <f t="shared" si="222"/>
        <v xml:space="preserve"> </v>
      </c>
      <c r="CI355" s="417" t="str">
        <f t="shared" si="223"/>
        <v xml:space="preserve"> </v>
      </c>
      <c r="CJ355" s="115"/>
      <c r="CK355" s="115" t="str">
        <f t="shared" si="224"/>
        <v xml:space="preserve"> </v>
      </c>
      <c r="CL355" s="120" t="str">
        <f t="shared" si="225"/>
        <v xml:space="preserve"> </v>
      </c>
      <c r="CM355" s="417" t="str">
        <f t="shared" ref="CM355:CM418" si="228">IF(AT355&gt;0,AT355," ")</f>
        <v xml:space="preserve"> </v>
      </c>
      <c r="IS355" s="103">
        <v>82.6</v>
      </c>
    </row>
    <row r="356" spans="2:253" s="74" customFormat="1" ht="17.100000000000001" hidden="1" customHeight="1" x14ac:dyDescent="0.25">
      <c r="B356" s="504">
        <f>IF('KB Duct Parts'!$BL$14=1,'KB Duct Elbows'!AZ16,0)</f>
        <v>0</v>
      </c>
      <c r="C356" s="525" t="s">
        <v>1846</v>
      </c>
      <c r="D356" s="506" t="str">
        <f t="shared" si="194"/>
        <v>12012.60L</v>
      </c>
      <c r="E356" s="504" t="s">
        <v>869</v>
      </c>
      <c r="F356" s="508" t="str">
        <f t="shared" si="201"/>
        <v xml:space="preserve"> </v>
      </c>
      <c r="G356" s="528" t="s">
        <v>1689</v>
      </c>
      <c r="H356" s="504" t="s">
        <v>923</v>
      </c>
      <c r="I356" s="1035" t="str">
        <f t="shared" si="227"/>
        <v>Gore Locked Segment</v>
      </c>
      <c r="J356" s="1036"/>
      <c r="K356" s="516" t="s">
        <v>881</v>
      </c>
      <c r="L356" s="521">
        <v>20</v>
      </c>
      <c r="M356" s="517" t="str">
        <f t="shared" si="226"/>
        <v>Y</v>
      </c>
      <c r="N356" s="514">
        <f t="shared" si="202"/>
        <v>145</v>
      </c>
      <c r="O356" s="518">
        <f t="shared" si="195"/>
        <v>0</v>
      </c>
      <c r="P356" s="680">
        <f>'KB Duct Parts'!$AE$3</f>
        <v>0</v>
      </c>
      <c r="Q356" s="681">
        <f t="shared" si="203"/>
        <v>0</v>
      </c>
      <c r="R356" s="682">
        <f t="shared" si="204"/>
        <v>0</v>
      </c>
      <c r="S356" s="716">
        <f t="shared" si="205"/>
        <v>0.35</v>
      </c>
      <c r="T356" s="679">
        <f t="shared" si="206"/>
        <v>0</v>
      </c>
      <c r="U356" s="679">
        <f t="shared" si="207"/>
        <v>0</v>
      </c>
      <c r="Y356" s="120"/>
      <c r="AE356" s="75"/>
      <c r="AF356" s="370">
        <v>20</v>
      </c>
      <c r="AG356" s="374">
        <v>18</v>
      </c>
      <c r="AH356" s="378">
        <v>16</v>
      </c>
      <c r="AI356" s="381">
        <v>14</v>
      </c>
      <c r="AJ356" s="386">
        <v>12</v>
      </c>
      <c r="AK356" s="391">
        <v>10</v>
      </c>
      <c r="AL356" s="386"/>
      <c r="AM356" s="363">
        <f t="shared" si="191"/>
        <v>1</v>
      </c>
      <c r="AN356" s="578">
        <v>145</v>
      </c>
      <c r="AO356" s="120">
        <f t="shared" si="208"/>
        <v>159.5</v>
      </c>
      <c r="AP356" s="120">
        <f t="shared" si="196"/>
        <v>253.75</v>
      </c>
      <c r="AQ356" s="120">
        <f t="shared" si="197"/>
        <v>282.75</v>
      </c>
      <c r="AR356" s="120">
        <f t="shared" si="198"/>
        <v>319</v>
      </c>
      <c r="AS356" s="120">
        <f t="shared" si="199"/>
        <v>0</v>
      </c>
      <c r="AT356" s="120">
        <f t="shared" si="200"/>
        <v>0</v>
      </c>
      <c r="AU356" s="74" t="s">
        <v>717</v>
      </c>
      <c r="AV356" s="115"/>
      <c r="AW356" s="395"/>
      <c r="AX356" s="571">
        <v>1.1000000000000001</v>
      </c>
      <c r="AY356" s="572">
        <v>1.75</v>
      </c>
      <c r="AZ356" s="572">
        <v>1.95</v>
      </c>
      <c r="BA356" s="572">
        <v>2.2000000000000002</v>
      </c>
      <c r="BB356" s="573">
        <v>0</v>
      </c>
      <c r="BC356" s="395">
        <v>0</v>
      </c>
      <c r="BD356" s="115"/>
      <c r="BE356" s="115"/>
      <c r="BF356" s="115"/>
      <c r="BG356" s="115"/>
      <c r="BH356" s="115"/>
      <c r="BI356" s="115"/>
      <c r="BJ356" s="115"/>
      <c r="BK356" s="115"/>
      <c r="BQ356" s="74" t="str">
        <f t="shared" si="209"/>
        <v>12012.60L-(18)</v>
      </c>
      <c r="BR356" s="120" t="str">
        <f t="shared" si="210"/>
        <v>60 deg El- LR- 2.5D</v>
      </c>
      <c r="BS356" s="120">
        <f t="shared" si="211"/>
        <v>159.5</v>
      </c>
      <c r="BU356" s="74" t="str">
        <f t="shared" si="212"/>
        <v>12012.60L-(16)</v>
      </c>
      <c r="BV356" s="120" t="str">
        <f t="shared" si="213"/>
        <v>60 deg El- LR- 2.5D</v>
      </c>
      <c r="BW356" s="120">
        <f t="shared" si="214"/>
        <v>253.75</v>
      </c>
      <c r="BY356" s="74" t="str">
        <f t="shared" si="215"/>
        <v>12012.60L-(14)</v>
      </c>
      <c r="BZ356" s="120" t="str">
        <f t="shared" si="216"/>
        <v>60 deg El- LR- 2.5D</v>
      </c>
      <c r="CA356" s="120">
        <f t="shared" si="217"/>
        <v>282.75</v>
      </c>
      <c r="CC356" s="115" t="str">
        <f t="shared" si="218"/>
        <v>12012.60L-(12)</v>
      </c>
      <c r="CD356" s="120" t="str">
        <f t="shared" si="219"/>
        <v>60 deg El- LR- 2.5D</v>
      </c>
      <c r="CE356" s="417">
        <f t="shared" si="220"/>
        <v>319</v>
      </c>
      <c r="CF356" s="115"/>
      <c r="CG356" s="115" t="str">
        <f t="shared" si="221"/>
        <v xml:space="preserve"> </v>
      </c>
      <c r="CH356" s="120" t="str">
        <f t="shared" si="222"/>
        <v xml:space="preserve"> </v>
      </c>
      <c r="CI356" s="417" t="str">
        <f t="shared" si="223"/>
        <v xml:space="preserve"> </v>
      </c>
      <c r="CJ356" s="115"/>
      <c r="CK356" s="115" t="str">
        <f t="shared" si="224"/>
        <v xml:space="preserve"> </v>
      </c>
      <c r="CL356" s="120" t="str">
        <f t="shared" si="225"/>
        <v xml:space="preserve"> </v>
      </c>
      <c r="CM356" s="417" t="str">
        <f t="shared" si="228"/>
        <v xml:space="preserve"> </v>
      </c>
      <c r="IS356" s="103">
        <v>86</v>
      </c>
    </row>
    <row r="357" spans="2:253" s="74" customFormat="1" ht="17.100000000000001" hidden="1" customHeight="1" x14ac:dyDescent="0.25">
      <c r="B357" s="504">
        <f>IF('KB Duct Parts'!$BL$14=1,'KB Duct Elbows'!AZ17,0)</f>
        <v>0</v>
      </c>
      <c r="C357" s="525" t="s">
        <v>1847</v>
      </c>
      <c r="D357" s="506" t="str">
        <f t="shared" si="194"/>
        <v>12013.60L</v>
      </c>
      <c r="E357" s="504" t="s">
        <v>870</v>
      </c>
      <c r="F357" s="508" t="str">
        <f t="shared" si="201"/>
        <v xml:space="preserve"> </v>
      </c>
      <c r="G357" s="528" t="s">
        <v>1689</v>
      </c>
      <c r="H357" s="504" t="s">
        <v>923</v>
      </c>
      <c r="I357" s="1035" t="str">
        <f>IF(L357&gt;16,"Gore Locked Segment",IF(L357&lt;17,"Welded Segments"))</f>
        <v>Gore Locked Segment</v>
      </c>
      <c r="J357" s="1036"/>
      <c r="K357" s="516" t="s">
        <v>881</v>
      </c>
      <c r="L357" s="521">
        <v>18</v>
      </c>
      <c r="M357" s="517" t="str">
        <f t="shared" si="226"/>
        <v>Y</v>
      </c>
      <c r="N357" s="514">
        <f t="shared" si="202"/>
        <v>162.5</v>
      </c>
      <c r="O357" s="518">
        <f t="shared" si="195"/>
        <v>0</v>
      </c>
      <c r="P357" s="680">
        <f>'KB Duct Parts'!$AE$3</f>
        <v>0</v>
      </c>
      <c r="Q357" s="681">
        <f t="shared" si="203"/>
        <v>0</v>
      </c>
      <c r="R357" s="682">
        <f t="shared" si="204"/>
        <v>0</v>
      </c>
      <c r="S357" s="716">
        <f t="shared" si="205"/>
        <v>0.35</v>
      </c>
      <c r="T357" s="679">
        <f t="shared" si="206"/>
        <v>0</v>
      </c>
      <c r="U357" s="679">
        <f t="shared" si="207"/>
        <v>0</v>
      </c>
      <c r="Y357" s="120"/>
      <c r="AE357" s="76"/>
      <c r="AF357" s="370">
        <v>18</v>
      </c>
      <c r="AG357" s="374">
        <v>16</v>
      </c>
      <c r="AH357" s="378">
        <v>14</v>
      </c>
      <c r="AI357" s="381">
        <v>12</v>
      </c>
      <c r="AJ357" s="386">
        <v>10</v>
      </c>
      <c r="AK357" s="391"/>
      <c r="AL357" s="386"/>
      <c r="AM357" s="363">
        <f t="shared" si="191"/>
        <v>1</v>
      </c>
      <c r="AN357" s="578">
        <v>162.5</v>
      </c>
      <c r="AO357" s="120">
        <f t="shared" si="208"/>
        <v>243.75</v>
      </c>
      <c r="AP357" s="120">
        <f t="shared" si="196"/>
        <v>284.375</v>
      </c>
      <c r="AQ357" s="120">
        <f t="shared" si="197"/>
        <v>325</v>
      </c>
      <c r="AR357" s="120">
        <f t="shared" si="198"/>
        <v>373.74999999999994</v>
      </c>
      <c r="AS357" s="120">
        <f t="shared" si="199"/>
        <v>0</v>
      </c>
      <c r="AT357" s="120">
        <f t="shared" si="200"/>
        <v>0</v>
      </c>
      <c r="AU357" s="74" t="s">
        <v>717</v>
      </c>
      <c r="AV357" s="115"/>
      <c r="AW357" s="395"/>
      <c r="AX357" s="571">
        <v>1.5</v>
      </c>
      <c r="AY357" s="572">
        <v>1.75</v>
      </c>
      <c r="AZ357" s="572">
        <v>2</v>
      </c>
      <c r="BA357" s="572">
        <v>2.2999999999999998</v>
      </c>
      <c r="BB357" s="573">
        <v>0</v>
      </c>
      <c r="BC357" s="395">
        <v>0</v>
      </c>
      <c r="BD357" s="115"/>
      <c r="BE357" s="115"/>
      <c r="BF357" s="115"/>
      <c r="BG357" s="115"/>
      <c r="BH357" s="115"/>
      <c r="BI357" s="115"/>
      <c r="BJ357" s="115"/>
      <c r="BK357" s="115"/>
      <c r="BQ357" s="74" t="str">
        <f t="shared" si="209"/>
        <v>12013.60L-(16)</v>
      </c>
      <c r="BR357" s="120" t="str">
        <f t="shared" si="210"/>
        <v>60 deg El- LR- 2.5D</v>
      </c>
      <c r="BS357" s="120">
        <f t="shared" si="211"/>
        <v>243.75</v>
      </c>
      <c r="BU357" s="74" t="str">
        <f t="shared" si="212"/>
        <v>12013.60L-(14)</v>
      </c>
      <c r="BV357" s="120" t="str">
        <f t="shared" si="213"/>
        <v>60 deg El- LR- 2.5D</v>
      </c>
      <c r="BW357" s="120">
        <f t="shared" si="214"/>
        <v>284.375</v>
      </c>
      <c r="BY357" s="74" t="str">
        <f t="shared" si="215"/>
        <v>12013.60L-(12)</v>
      </c>
      <c r="BZ357" s="120" t="str">
        <f t="shared" si="216"/>
        <v>60 deg El- LR- 2.5D</v>
      </c>
      <c r="CA357" s="120">
        <f t="shared" si="217"/>
        <v>325</v>
      </c>
      <c r="CC357" s="115" t="str">
        <f t="shared" si="218"/>
        <v>12013.60L-(10)</v>
      </c>
      <c r="CD357" s="120" t="str">
        <f t="shared" si="219"/>
        <v>60 deg El- LR- 2.5D</v>
      </c>
      <c r="CE357" s="417">
        <f t="shared" si="220"/>
        <v>373.74999999999994</v>
      </c>
      <c r="CF357" s="115"/>
      <c r="CG357" s="115" t="str">
        <f t="shared" si="221"/>
        <v xml:space="preserve"> </v>
      </c>
      <c r="CH357" s="120" t="str">
        <f t="shared" si="222"/>
        <v xml:space="preserve"> </v>
      </c>
      <c r="CI357" s="417" t="str">
        <f t="shared" si="223"/>
        <v xml:space="preserve"> </v>
      </c>
      <c r="CJ357" s="115"/>
      <c r="CK357" s="115" t="str">
        <f t="shared" si="224"/>
        <v xml:space="preserve"> </v>
      </c>
      <c r="CL357" s="120" t="str">
        <f t="shared" si="225"/>
        <v xml:space="preserve"> </v>
      </c>
      <c r="CM357" s="417" t="str">
        <f t="shared" si="228"/>
        <v xml:space="preserve"> </v>
      </c>
      <c r="IS357" s="103">
        <v>92.3</v>
      </c>
    </row>
    <row r="358" spans="2:253" s="74" customFormat="1" ht="17.100000000000001" hidden="1" customHeight="1" x14ac:dyDescent="0.25">
      <c r="B358" s="504">
        <f>IF('KB Duct Parts'!$BL$14=1,'KB Duct Elbows'!AZ18,0)</f>
        <v>0</v>
      </c>
      <c r="C358" s="525" t="s">
        <v>1848</v>
      </c>
      <c r="D358" s="506" t="str">
        <f t="shared" si="194"/>
        <v>12014.60L</v>
      </c>
      <c r="E358" s="504" t="s">
        <v>871</v>
      </c>
      <c r="F358" s="508" t="str">
        <f t="shared" si="201"/>
        <v xml:space="preserve"> </v>
      </c>
      <c r="G358" s="528" t="s">
        <v>1689</v>
      </c>
      <c r="H358" s="504" t="s">
        <v>923</v>
      </c>
      <c r="I358" s="1035" t="str">
        <f t="shared" ref="I358:I366" si="229">IF(L358&gt;16,"Gore Locked Segment",IF(L358&lt;17,"Welded Segments"))</f>
        <v>Gore Locked Segment</v>
      </c>
      <c r="J358" s="1036"/>
      <c r="K358" s="516" t="s">
        <v>881</v>
      </c>
      <c r="L358" s="521">
        <v>18</v>
      </c>
      <c r="M358" s="517" t="str">
        <f t="shared" si="226"/>
        <v>Y</v>
      </c>
      <c r="N358" s="514">
        <f t="shared" si="202"/>
        <v>167.8</v>
      </c>
      <c r="O358" s="518">
        <f t="shared" si="195"/>
        <v>0</v>
      </c>
      <c r="P358" s="680">
        <f>'KB Duct Parts'!$AE$3</f>
        <v>0</v>
      </c>
      <c r="Q358" s="681">
        <f t="shared" si="203"/>
        <v>0</v>
      </c>
      <c r="R358" s="682">
        <f t="shared" si="204"/>
        <v>0</v>
      </c>
      <c r="S358" s="716">
        <f t="shared" si="205"/>
        <v>0.35</v>
      </c>
      <c r="T358" s="679">
        <f t="shared" si="206"/>
        <v>0</v>
      </c>
      <c r="U358" s="679">
        <f t="shared" si="207"/>
        <v>0</v>
      </c>
      <c r="Y358" s="120"/>
      <c r="AE358" s="75"/>
      <c r="AF358" s="370">
        <v>18</v>
      </c>
      <c r="AG358" s="374">
        <v>16</v>
      </c>
      <c r="AH358" s="378">
        <v>14</v>
      </c>
      <c r="AI358" s="381">
        <v>12</v>
      </c>
      <c r="AJ358" s="386">
        <v>10</v>
      </c>
      <c r="AK358" s="391"/>
      <c r="AL358" s="386"/>
      <c r="AM358" s="363">
        <f t="shared" si="191"/>
        <v>1</v>
      </c>
      <c r="AN358" s="578">
        <v>167.8</v>
      </c>
      <c r="AO358" s="120">
        <f t="shared" si="208"/>
        <v>251.70000000000002</v>
      </c>
      <c r="AP358" s="120">
        <f t="shared" si="196"/>
        <v>293.65000000000003</v>
      </c>
      <c r="AQ358" s="120">
        <f t="shared" si="197"/>
        <v>335.6</v>
      </c>
      <c r="AR358" s="120">
        <f t="shared" si="198"/>
        <v>385.94</v>
      </c>
      <c r="AS358" s="120">
        <f t="shared" si="199"/>
        <v>0</v>
      </c>
      <c r="AT358" s="120">
        <f t="shared" si="200"/>
        <v>0</v>
      </c>
      <c r="AU358" s="74" t="s">
        <v>717</v>
      </c>
      <c r="AV358" s="115"/>
      <c r="AW358" s="395"/>
      <c r="AX358" s="571">
        <v>1.5</v>
      </c>
      <c r="AY358" s="572">
        <v>1.75</v>
      </c>
      <c r="AZ358" s="572">
        <v>2</v>
      </c>
      <c r="BA358" s="572">
        <v>2.2999999999999998</v>
      </c>
      <c r="BB358" s="573">
        <v>0</v>
      </c>
      <c r="BC358" s="395">
        <v>0</v>
      </c>
      <c r="BD358" s="115"/>
      <c r="BE358" s="115"/>
      <c r="BF358" s="115"/>
      <c r="BG358" s="115"/>
      <c r="BH358" s="115"/>
      <c r="BI358" s="115"/>
      <c r="BJ358" s="115"/>
      <c r="BK358" s="115"/>
      <c r="BQ358" s="74" t="str">
        <f t="shared" si="209"/>
        <v>12014.60L-(16)</v>
      </c>
      <c r="BR358" s="120" t="str">
        <f t="shared" si="210"/>
        <v>60 deg El- LR- 2.5D</v>
      </c>
      <c r="BS358" s="120">
        <f t="shared" si="211"/>
        <v>251.70000000000002</v>
      </c>
      <c r="BU358" s="74" t="str">
        <f t="shared" si="212"/>
        <v>12014.60L-(14)</v>
      </c>
      <c r="BV358" s="120" t="str">
        <f t="shared" si="213"/>
        <v>60 deg El- LR- 2.5D</v>
      </c>
      <c r="BW358" s="120">
        <f t="shared" si="214"/>
        <v>293.65000000000003</v>
      </c>
      <c r="BY358" s="74" t="str">
        <f t="shared" si="215"/>
        <v>12014.60L-(12)</v>
      </c>
      <c r="BZ358" s="120" t="str">
        <f t="shared" si="216"/>
        <v>60 deg El- LR- 2.5D</v>
      </c>
      <c r="CA358" s="120">
        <f t="shared" si="217"/>
        <v>335.6</v>
      </c>
      <c r="CC358" s="115" t="str">
        <f t="shared" si="218"/>
        <v>12014.60L-(10)</v>
      </c>
      <c r="CD358" s="120" t="str">
        <f t="shared" si="219"/>
        <v>60 deg El- LR- 2.5D</v>
      </c>
      <c r="CE358" s="417">
        <f t="shared" si="220"/>
        <v>385.94</v>
      </c>
      <c r="CF358" s="115"/>
      <c r="CG358" s="115" t="str">
        <f t="shared" si="221"/>
        <v xml:space="preserve"> </v>
      </c>
      <c r="CH358" s="120" t="str">
        <f t="shared" si="222"/>
        <v xml:space="preserve"> </v>
      </c>
      <c r="CI358" s="417" t="str">
        <f t="shared" si="223"/>
        <v xml:space="preserve"> </v>
      </c>
      <c r="CJ358" s="115"/>
      <c r="CK358" s="115" t="str">
        <f t="shared" si="224"/>
        <v xml:space="preserve"> </v>
      </c>
      <c r="CL358" s="120" t="str">
        <f t="shared" si="225"/>
        <v xml:space="preserve"> </v>
      </c>
      <c r="CM358" s="417" t="str">
        <f t="shared" si="228"/>
        <v xml:space="preserve"> </v>
      </c>
      <c r="IS358" s="103">
        <v>98.5</v>
      </c>
    </row>
    <row r="359" spans="2:253" s="74" customFormat="1" ht="17.100000000000001" hidden="1" customHeight="1" x14ac:dyDescent="0.25">
      <c r="B359" s="504">
        <f>IF('KB Duct Parts'!$BL$14=1,'KB Duct Elbows'!AZ19,0)</f>
        <v>0</v>
      </c>
      <c r="C359" s="525" t="s">
        <v>1849</v>
      </c>
      <c r="D359" s="506" t="str">
        <f t="shared" si="194"/>
        <v>12015.60L</v>
      </c>
      <c r="E359" s="504" t="s">
        <v>872</v>
      </c>
      <c r="F359" s="508" t="str">
        <f t="shared" si="201"/>
        <v xml:space="preserve"> </v>
      </c>
      <c r="G359" s="528" t="s">
        <v>1689</v>
      </c>
      <c r="H359" s="504" t="s">
        <v>923</v>
      </c>
      <c r="I359" s="1035" t="str">
        <f t="shared" si="229"/>
        <v>Gore Locked Segment</v>
      </c>
      <c r="J359" s="1036"/>
      <c r="K359" s="516" t="s">
        <v>881</v>
      </c>
      <c r="L359" s="521">
        <v>18</v>
      </c>
      <c r="M359" s="517" t="str">
        <f t="shared" si="226"/>
        <v>Y</v>
      </c>
      <c r="N359" s="514">
        <f t="shared" si="202"/>
        <v>182</v>
      </c>
      <c r="O359" s="518">
        <f t="shared" si="195"/>
        <v>0</v>
      </c>
      <c r="P359" s="680">
        <f>'KB Duct Parts'!$AE$3</f>
        <v>0</v>
      </c>
      <c r="Q359" s="681">
        <f t="shared" si="203"/>
        <v>0</v>
      </c>
      <c r="R359" s="682">
        <f t="shared" si="204"/>
        <v>0</v>
      </c>
      <c r="S359" s="716">
        <f t="shared" si="205"/>
        <v>0.35</v>
      </c>
      <c r="T359" s="679">
        <f t="shared" si="206"/>
        <v>0</v>
      </c>
      <c r="U359" s="679">
        <f t="shared" si="207"/>
        <v>0</v>
      </c>
      <c r="Y359" s="120"/>
      <c r="AE359" s="76"/>
      <c r="AF359" s="370">
        <v>18</v>
      </c>
      <c r="AG359" s="374">
        <v>16</v>
      </c>
      <c r="AH359" s="378">
        <v>14</v>
      </c>
      <c r="AI359" s="381">
        <v>12</v>
      </c>
      <c r="AJ359" s="386">
        <v>10</v>
      </c>
      <c r="AK359" s="391"/>
      <c r="AL359" s="386"/>
      <c r="AM359" s="363">
        <f t="shared" si="191"/>
        <v>1</v>
      </c>
      <c r="AN359" s="578">
        <v>182</v>
      </c>
      <c r="AO359" s="120">
        <f t="shared" si="208"/>
        <v>273</v>
      </c>
      <c r="AP359" s="120">
        <f t="shared" si="196"/>
        <v>318.5</v>
      </c>
      <c r="AQ359" s="120">
        <f t="shared" si="197"/>
        <v>364</v>
      </c>
      <c r="AR359" s="120">
        <f t="shared" si="198"/>
        <v>418.59999999999997</v>
      </c>
      <c r="AS359" s="120">
        <f t="shared" si="199"/>
        <v>0</v>
      </c>
      <c r="AT359" s="120">
        <f t="shared" si="200"/>
        <v>0</v>
      </c>
      <c r="AU359" s="74" t="s">
        <v>717</v>
      </c>
      <c r="AV359" s="115"/>
      <c r="AW359" s="395"/>
      <c r="AX359" s="571">
        <v>1.5</v>
      </c>
      <c r="AY359" s="572">
        <v>1.75</v>
      </c>
      <c r="AZ359" s="572">
        <v>2</v>
      </c>
      <c r="BA359" s="572">
        <v>2.2999999999999998</v>
      </c>
      <c r="BB359" s="573">
        <v>0</v>
      </c>
      <c r="BC359" s="395">
        <v>0</v>
      </c>
      <c r="BD359" s="115"/>
      <c r="BE359" s="115"/>
      <c r="BF359" s="115"/>
      <c r="BG359" s="115"/>
      <c r="BH359" s="115"/>
      <c r="BI359" s="115"/>
      <c r="BJ359" s="115"/>
      <c r="BK359" s="115"/>
      <c r="BQ359" s="74" t="str">
        <f t="shared" si="209"/>
        <v>12015.60L-(16)</v>
      </c>
      <c r="BR359" s="120" t="str">
        <f t="shared" si="210"/>
        <v>60 deg El- LR- 2.5D</v>
      </c>
      <c r="BS359" s="120">
        <f t="shared" si="211"/>
        <v>273</v>
      </c>
      <c r="BU359" s="74" t="str">
        <f t="shared" si="212"/>
        <v>12015.60L-(14)</v>
      </c>
      <c r="BV359" s="120" t="str">
        <f t="shared" si="213"/>
        <v>60 deg El- LR- 2.5D</v>
      </c>
      <c r="BW359" s="120">
        <f t="shared" si="214"/>
        <v>318.5</v>
      </c>
      <c r="BY359" s="74" t="str">
        <f t="shared" si="215"/>
        <v>12015.60L-(12)</v>
      </c>
      <c r="BZ359" s="120" t="str">
        <f t="shared" si="216"/>
        <v>60 deg El- LR- 2.5D</v>
      </c>
      <c r="CA359" s="120">
        <f t="shared" si="217"/>
        <v>364</v>
      </c>
      <c r="CC359" s="115" t="str">
        <f t="shared" si="218"/>
        <v>12015.60L-(10)</v>
      </c>
      <c r="CD359" s="120" t="str">
        <f t="shared" si="219"/>
        <v>60 deg El- LR- 2.5D</v>
      </c>
      <c r="CE359" s="417">
        <f t="shared" si="220"/>
        <v>418.59999999999997</v>
      </c>
      <c r="CF359" s="115"/>
      <c r="CG359" s="115" t="str">
        <f t="shared" si="221"/>
        <v xml:space="preserve"> </v>
      </c>
      <c r="CH359" s="120" t="str">
        <f t="shared" si="222"/>
        <v xml:space="preserve"> </v>
      </c>
      <c r="CI359" s="417" t="str">
        <f t="shared" si="223"/>
        <v xml:space="preserve"> </v>
      </c>
      <c r="CJ359" s="115"/>
      <c r="CK359" s="115" t="str">
        <f t="shared" si="224"/>
        <v xml:space="preserve"> </v>
      </c>
      <c r="CL359" s="120" t="str">
        <f t="shared" si="225"/>
        <v xml:space="preserve"> </v>
      </c>
      <c r="CM359" s="417" t="str">
        <f t="shared" si="228"/>
        <v xml:space="preserve"> </v>
      </c>
      <c r="IS359" s="103">
        <v>106.8</v>
      </c>
    </row>
    <row r="360" spans="2:253" s="74" customFormat="1" ht="17.100000000000001" hidden="1" customHeight="1" x14ac:dyDescent="0.25">
      <c r="B360" s="504">
        <f>IF('KB Duct Parts'!$BL$14=1,'KB Duct Elbows'!AZ20,0)</f>
        <v>0</v>
      </c>
      <c r="C360" s="525" t="s">
        <v>1850</v>
      </c>
      <c r="D360" s="506" t="str">
        <f t="shared" si="194"/>
        <v>12016.60L</v>
      </c>
      <c r="E360" s="504" t="s">
        <v>873</v>
      </c>
      <c r="F360" s="508" t="str">
        <f t="shared" si="201"/>
        <v xml:space="preserve"> </v>
      </c>
      <c r="G360" s="528" t="s">
        <v>1689</v>
      </c>
      <c r="H360" s="504" t="s">
        <v>923</v>
      </c>
      <c r="I360" s="1035" t="str">
        <f t="shared" si="229"/>
        <v>Gore Locked Segment</v>
      </c>
      <c r="J360" s="1036"/>
      <c r="K360" s="516" t="s">
        <v>881</v>
      </c>
      <c r="L360" s="521">
        <v>18</v>
      </c>
      <c r="M360" s="517" t="str">
        <f t="shared" si="226"/>
        <v>Y</v>
      </c>
      <c r="N360" s="514">
        <f t="shared" si="202"/>
        <v>196</v>
      </c>
      <c r="O360" s="518">
        <f t="shared" si="195"/>
        <v>0</v>
      </c>
      <c r="P360" s="680">
        <f>'KB Duct Parts'!$AE$3</f>
        <v>0</v>
      </c>
      <c r="Q360" s="681">
        <f t="shared" si="203"/>
        <v>0</v>
      </c>
      <c r="R360" s="682">
        <f t="shared" si="204"/>
        <v>0</v>
      </c>
      <c r="S360" s="716">
        <f t="shared" si="205"/>
        <v>0.35</v>
      </c>
      <c r="T360" s="679">
        <f t="shared" si="206"/>
        <v>0</v>
      </c>
      <c r="U360" s="679">
        <f t="shared" si="207"/>
        <v>0</v>
      </c>
      <c r="Y360" s="120"/>
      <c r="AE360" s="75"/>
      <c r="AF360" s="370">
        <v>18</v>
      </c>
      <c r="AG360" s="374">
        <v>16</v>
      </c>
      <c r="AH360" s="378">
        <v>14</v>
      </c>
      <c r="AI360" s="381">
        <v>12</v>
      </c>
      <c r="AJ360" s="386">
        <v>10</v>
      </c>
      <c r="AK360" s="391"/>
      <c r="AL360" s="386"/>
      <c r="AM360" s="363">
        <f t="shared" si="191"/>
        <v>1</v>
      </c>
      <c r="AN360" s="578">
        <v>196</v>
      </c>
      <c r="AO360" s="120">
        <f t="shared" si="208"/>
        <v>294</v>
      </c>
      <c r="AP360" s="120">
        <f t="shared" si="196"/>
        <v>343</v>
      </c>
      <c r="AQ360" s="120">
        <f t="shared" si="197"/>
        <v>392</v>
      </c>
      <c r="AR360" s="120">
        <f t="shared" si="198"/>
        <v>450.79999999999995</v>
      </c>
      <c r="AS360" s="120">
        <f t="shared" si="199"/>
        <v>0</v>
      </c>
      <c r="AT360" s="120">
        <f t="shared" si="200"/>
        <v>0</v>
      </c>
      <c r="AU360" s="74" t="s">
        <v>717</v>
      </c>
      <c r="AV360" s="115"/>
      <c r="AW360" s="395"/>
      <c r="AX360" s="571">
        <v>1.5</v>
      </c>
      <c r="AY360" s="572">
        <v>1.75</v>
      </c>
      <c r="AZ360" s="572">
        <v>2</v>
      </c>
      <c r="BA360" s="572">
        <v>2.2999999999999998</v>
      </c>
      <c r="BB360" s="573">
        <v>0</v>
      </c>
      <c r="BC360" s="395">
        <v>0</v>
      </c>
      <c r="BD360" s="115"/>
      <c r="BE360" s="115"/>
      <c r="BF360" s="115"/>
      <c r="BG360" s="115"/>
      <c r="BH360" s="115"/>
      <c r="BI360" s="115"/>
      <c r="BJ360" s="115"/>
      <c r="BK360" s="115"/>
      <c r="BQ360" s="74" t="str">
        <f t="shared" si="209"/>
        <v>12016.60L-(16)</v>
      </c>
      <c r="BR360" s="120" t="str">
        <f t="shared" si="210"/>
        <v>60 deg El- LR- 2.5D</v>
      </c>
      <c r="BS360" s="120">
        <f t="shared" si="211"/>
        <v>294</v>
      </c>
      <c r="BU360" s="74" t="str">
        <f t="shared" si="212"/>
        <v>12016.60L-(14)</v>
      </c>
      <c r="BV360" s="120" t="str">
        <f t="shared" si="213"/>
        <v>60 deg El- LR- 2.5D</v>
      </c>
      <c r="BW360" s="120">
        <f t="shared" si="214"/>
        <v>343</v>
      </c>
      <c r="BY360" s="74" t="str">
        <f t="shared" si="215"/>
        <v>12016.60L-(12)</v>
      </c>
      <c r="BZ360" s="120" t="str">
        <f t="shared" si="216"/>
        <v>60 deg El- LR- 2.5D</v>
      </c>
      <c r="CA360" s="120">
        <f t="shared" si="217"/>
        <v>392</v>
      </c>
      <c r="CC360" s="115" t="str">
        <f t="shared" si="218"/>
        <v>12016.60L-(10)</v>
      </c>
      <c r="CD360" s="120" t="str">
        <f t="shared" si="219"/>
        <v>60 deg El- LR- 2.5D</v>
      </c>
      <c r="CE360" s="417">
        <f t="shared" si="220"/>
        <v>450.79999999999995</v>
      </c>
      <c r="CF360" s="115"/>
      <c r="CG360" s="115" t="str">
        <f t="shared" si="221"/>
        <v xml:space="preserve"> </v>
      </c>
      <c r="CH360" s="120" t="str">
        <f t="shared" si="222"/>
        <v xml:space="preserve"> </v>
      </c>
      <c r="CI360" s="417" t="str">
        <f t="shared" si="223"/>
        <v xml:space="preserve"> </v>
      </c>
      <c r="CJ360" s="115"/>
      <c r="CK360" s="115" t="str">
        <f t="shared" si="224"/>
        <v xml:space="preserve"> </v>
      </c>
      <c r="CL360" s="120" t="str">
        <f t="shared" si="225"/>
        <v xml:space="preserve"> </v>
      </c>
      <c r="CM360" s="417" t="str">
        <f t="shared" si="228"/>
        <v xml:space="preserve"> </v>
      </c>
      <c r="IS360" s="103">
        <v>115.1</v>
      </c>
    </row>
    <row r="361" spans="2:253" s="74" customFormat="1" ht="17.100000000000001" hidden="1" customHeight="1" x14ac:dyDescent="0.25">
      <c r="B361" s="504">
        <f>IF('KB Duct Parts'!$BL$14=1,'KB Duct Elbows'!AZ21,0)</f>
        <v>0</v>
      </c>
      <c r="C361" s="525" t="s">
        <v>1851</v>
      </c>
      <c r="D361" s="506" t="str">
        <f t="shared" si="194"/>
        <v>12017.60L</v>
      </c>
      <c r="E361" s="504" t="s">
        <v>874</v>
      </c>
      <c r="F361" s="508" t="str">
        <f t="shared" si="201"/>
        <v xml:space="preserve"> </v>
      </c>
      <c r="G361" s="528" t="s">
        <v>1689</v>
      </c>
      <c r="H361" s="504" t="s">
        <v>923</v>
      </c>
      <c r="I361" s="1035" t="str">
        <f t="shared" si="229"/>
        <v>Gore Locked Segment</v>
      </c>
      <c r="J361" s="1036"/>
      <c r="K361" s="516" t="s">
        <v>881</v>
      </c>
      <c r="L361" s="521">
        <v>18</v>
      </c>
      <c r="M361" s="517" t="str">
        <f t="shared" si="226"/>
        <v>Y</v>
      </c>
      <c r="N361" s="514">
        <f t="shared" si="202"/>
        <v>209.1</v>
      </c>
      <c r="O361" s="518">
        <f t="shared" si="195"/>
        <v>0</v>
      </c>
      <c r="P361" s="680">
        <f>'KB Duct Parts'!$AE$3</f>
        <v>0</v>
      </c>
      <c r="Q361" s="681">
        <f t="shared" si="203"/>
        <v>0</v>
      </c>
      <c r="R361" s="682">
        <f t="shared" si="204"/>
        <v>0</v>
      </c>
      <c r="S361" s="716">
        <f t="shared" si="205"/>
        <v>0.35</v>
      </c>
      <c r="T361" s="679">
        <f t="shared" si="206"/>
        <v>0</v>
      </c>
      <c r="U361" s="679">
        <f t="shared" si="207"/>
        <v>0</v>
      </c>
      <c r="Y361" s="120"/>
      <c r="AE361" s="76"/>
      <c r="AF361" s="370">
        <v>18</v>
      </c>
      <c r="AG361" s="374">
        <v>16</v>
      </c>
      <c r="AH361" s="378">
        <v>14</v>
      </c>
      <c r="AI361" s="381">
        <v>12</v>
      </c>
      <c r="AJ361" s="386">
        <v>10</v>
      </c>
      <c r="AK361" s="391"/>
      <c r="AL361" s="386"/>
      <c r="AM361" s="363">
        <f t="shared" si="191"/>
        <v>1</v>
      </c>
      <c r="AN361" s="578">
        <v>209.1</v>
      </c>
      <c r="AO361" s="120">
        <f t="shared" si="208"/>
        <v>313.64999999999998</v>
      </c>
      <c r="AP361" s="120">
        <f t="shared" si="196"/>
        <v>365.92500000000001</v>
      </c>
      <c r="AQ361" s="120">
        <f t="shared" si="197"/>
        <v>418.2</v>
      </c>
      <c r="AR361" s="120">
        <f t="shared" si="198"/>
        <v>480.92999999999995</v>
      </c>
      <c r="AS361" s="120">
        <f t="shared" si="199"/>
        <v>0</v>
      </c>
      <c r="AT361" s="120">
        <f t="shared" si="200"/>
        <v>0</v>
      </c>
      <c r="AU361" s="74" t="s">
        <v>717</v>
      </c>
      <c r="AV361" s="115"/>
      <c r="AW361" s="395"/>
      <c r="AX361" s="571">
        <v>1.5</v>
      </c>
      <c r="AY361" s="572">
        <v>1.75</v>
      </c>
      <c r="AZ361" s="572">
        <v>2</v>
      </c>
      <c r="BA361" s="572">
        <v>2.2999999999999998</v>
      </c>
      <c r="BB361" s="573">
        <v>0</v>
      </c>
      <c r="BC361" s="395">
        <v>0</v>
      </c>
      <c r="BD361" s="115"/>
      <c r="BE361" s="115"/>
      <c r="BF361" s="115"/>
      <c r="BG361" s="115"/>
      <c r="BH361" s="115"/>
      <c r="BI361" s="115"/>
      <c r="BJ361" s="115"/>
      <c r="BK361" s="115"/>
      <c r="BQ361" s="74" t="str">
        <f t="shared" si="209"/>
        <v>12017.60L-(16)</v>
      </c>
      <c r="BR361" s="120" t="str">
        <f t="shared" si="210"/>
        <v>60 deg El- LR- 2.5D</v>
      </c>
      <c r="BS361" s="120">
        <f t="shared" si="211"/>
        <v>313.64999999999998</v>
      </c>
      <c r="BU361" s="74" t="str">
        <f t="shared" si="212"/>
        <v>12017.60L-(14)</v>
      </c>
      <c r="BV361" s="120" t="str">
        <f t="shared" si="213"/>
        <v>60 deg El- LR- 2.5D</v>
      </c>
      <c r="BW361" s="120">
        <f t="shared" si="214"/>
        <v>365.92500000000001</v>
      </c>
      <c r="BY361" s="74" t="str">
        <f t="shared" si="215"/>
        <v>12017.60L-(12)</v>
      </c>
      <c r="BZ361" s="120" t="str">
        <f t="shared" si="216"/>
        <v>60 deg El- LR- 2.5D</v>
      </c>
      <c r="CA361" s="120">
        <f t="shared" si="217"/>
        <v>418.2</v>
      </c>
      <c r="CC361" s="115" t="str">
        <f t="shared" si="218"/>
        <v>12017.60L-(10)</v>
      </c>
      <c r="CD361" s="120" t="str">
        <f t="shared" si="219"/>
        <v>60 deg El- LR- 2.5D</v>
      </c>
      <c r="CE361" s="417">
        <f t="shared" si="220"/>
        <v>480.92999999999995</v>
      </c>
      <c r="CF361" s="115"/>
      <c r="CG361" s="115" t="str">
        <f t="shared" si="221"/>
        <v xml:space="preserve"> </v>
      </c>
      <c r="CH361" s="120" t="str">
        <f t="shared" si="222"/>
        <v xml:space="preserve"> </v>
      </c>
      <c r="CI361" s="417" t="str">
        <f t="shared" si="223"/>
        <v xml:space="preserve"> </v>
      </c>
      <c r="CJ361" s="115"/>
      <c r="CK361" s="115" t="str">
        <f t="shared" si="224"/>
        <v xml:space="preserve"> </v>
      </c>
      <c r="CL361" s="120" t="str">
        <f t="shared" si="225"/>
        <v xml:space="preserve"> </v>
      </c>
      <c r="CM361" s="417" t="str">
        <f t="shared" si="228"/>
        <v xml:space="preserve"> </v>
      </c>
      <c r="IS361" s="103">
        <v>122.8</v>
      </c>
    </row>
    <row r="362" spans="2:253" s="74" customFormat="1" ht="17.100000000000001" hidden="1" customHeight="1" x14ac:dyDescent="0.25">
      <c r="B362" s="504">
        <f>IF('KB Duct Parts'!$BL$14=1,'KB Duct Elbows'!AZ22,0)</f>
        <v>0</v>
      </c>
      <c r="C362" s="525" t="s">
        <v>1852</v>
      </c>
      <c r="D362" s="506" t="str">
        <f t="shared" si="194"/>
        <v>12018.60L</v>
      </c>
      <c r="E362" s="504" t="s">
        <v>875</v>
      </c>
      <c r="F362" s="508" t="str">
        <f t="shared" si="201"/>
        <v xml:space="preserve"> </v>
      </c>
      <c r="G362" s="528" t="s">
        <v>1689</v>
      </c>
      <c r="H362" s="504" t="s">
        <v>923</v>
      </c>
      <c r="I362" s="1035" t="str">
        <f t="shared" si="229"/>
        <v>Gore Locked Segment</v>
      </c>
      <c r="J362" s="1036"/>
      <c r="K362" s="516" t="s">
        <v>881</v>
      </c>
      <c r="L362" s="521">
        <v>18</v>
      </c>
      <c r="M362" s="517" t="str">
        <f t="shared" si="226"/>
        <v>Y</v>
      </c>
      <c r="N362" s="514">
        <f t="shared" si="202"/>
        <v>222.1</v>
      </c>
      <c r="O362" s="518">
        <f t="shared" si="195"/>
        <v>0</v>
      </c>
      <c r="P362" s="680">
        <f>'KB Duct Parts'!$AE$3</f>
        <v>0</v>
      </c>
      <c r="Q362" s="681">
        <f t="shared" si="203"/>
        <v>0</v>
      </c>
      <c r="R362" s="682">
        <f t="shared" si="204"/>
        <v>0</v>
      </c>
      <c r="S362" s="716">
        <f t="shared" si="205"/>
        <v>0.35</v>
      </c>
      <c r="T362" s="679">
        <f t="shared" si="206"/>
        <v>0</v>
      </c>
      <c r="U362" s="679">
        <f t="shared" si="207"/>
        <v>0</v>
      </c>
      <c r="Y362" s="120"/>
      <c r="AE362" s="75"/>
      <c r="AF362" s="370">
        <v>18</v>
      </c>
      <c r="AG362" s="374">
        <v>16</v>
      </c>
      <c r="AH362" s="378">
        <v>14</v>
      </c>
      <c r="AI362" s="381">
        <v>12</v>
      </c>
      <c r="AJ362" s="386">
        <v>10</v>
      </c>
      <c r="AK362" s="391"/>
      <c r="AL362" s="386"/>
      <c r="AM362" s="363">
        <f t="shared" si="191"/>
        <v>1</v>
      </c>
      <c r="AN362" s="578">
        <v>222.1</v>
      </c>
      <c r="AO362" s="120">
        <f t="shared" si="208"/>
        <v>333.15</v>
      </c>
      <c r="AP362" s="120">
        <f t="shared" si="196"/>
        <v>388.67500000000001</v>
      </c>
      <c r="AQ362" s="120">
        <f t="shared" si="197"/>
        <v>444.2</v>
      </c>
      <c r="AR362" s="120">
        <f t="shared" si="198"/>
        <v>510.82999999999993</v>
      </c>
      <c r="AS362" s="120">
        <f t="shared" si="199"/>
        <v>0</v>
      </c>
      <c r="AT362" s="120">
        <f t="shared" si="200"/>
        <v>0</v>
      </c>
      <c r="AU362" s="74" t="s">
        <v>717</v>
      </c>
      <c r="AV362" s="115"/>
      <c r="AW362" s="395"/>
      <c r="AX362" s="571">
        <v>1.5</v>
      </c>
      <c r="AY362" s="572">
        <v>1.75</v>
      </c>
      <c r="AZ362" s="572">
        <v>2</v>
      </c>
      <c r="BA362" s="572">
        <v>2.2999999999999998</v>
      </c>
      <c r="BB362" s="573">
        <v>0</v>
      </c>
      <c r="BC362" s="395">
        <v>0</v>
      </c>
      <c r="BD362" s="115"/>
      <c r="BE362" s="115"/>
      <c r="BF362" s="115"/>
      <c r="BG362" s="115"/>
      <c r="BH362" s="115"/>
      <c r="BI362" s="115"/>
      <c r="BJ362" s="115"/>
      <c r="BK362" s="115"/>
      <c r="BQ362" s="74" t="str">
        <f t="shared" si="209"/>
        <v>12018.60L-(16)</v>
      </c>
      <c r="BR362" s="120" t="str">
        <f t="shared" si="210"/>
        <v>60 deg El- LR- 2.5D</v>
      </c>
      <c r="BS362" s="120">
        <f t="shared" si="211"/>
        <v>333.15</v>
      </c>
      <c r="BU362" s="74" t="str">
        <f t="shared" si="212"/>
        <v>12018.60L-(14)</v>
      </c>
      <c r="BV362" s="120" t="str">
        <f t="shared" si="213"/>
        <v>60 deg El- LR- 2.5D</v>
      </c>
      <c r="BW362" s="120">
        <f t="shared" si="214"/>
        <v>388.67500000000001</v>
      </c>
      <c r="BY362" s="74" t="str">
        <f t="shared" si="215"/>
        <v>12018.60L-(12)</v>
      </c>
      <c r="BZ362" s="120" t="str">
        <f t="shared" si="216"/>
        <v>60 deg El- LR- 2.5D</v>
      </c>
      <c r="CA362" s="120">
        <f t="shared" si="217"/>
        <v>444.2</v>
      </c>
      <c r="CC362" s="115" t="str">
        <f t="shared" si="218"/>
        <v>12018.60L-(10)</v>
      </c>
      <c r="CD362" s="120" t="str">
        <f t="shared" si="219"/>
        <v>60 deg El- LR- 2.5D</v>
      </c>
      <c r="CE362" s="417">
        <f t="shared" si="220"/>
        <v>510.82999999999993</v>
      </c>
      <c r="CF362" s="115"/>
      <c r="CG362" s="115" t="str">
        <f t="shared" si="221"/>
        <v xml:space="preserve"> </v>
      </c>
      <c r="CH362" s="120" t="str">
        <f t="shared" si="222"/>
        <v xml:space="preserve"> </v>
      </c>
      <c r="CI362" s="417" t="str">
        <f t="shared" si="223"/>
        <v xml:space="preserve"> </v>
      </c>
      <c r="CJ362" s="115"/>
      <c r="CK362" s="115" t="str">
        <f t="shared" si="224"/>
        <v xml:space="preserve"> </v>
      </c>
      <c r="CL362" s="120" t="str">
        <f t="shared" si="225"/>
        <v xml:space="preserve"> </v>
      </c>
      <c r="CM362" s="417" t="str">
        <f t="shared" si="228"/>
        <v xml:space="preserve"> </v>
      </c>
      <c r="IS362" s="103">
        <v>130.4</v>
      </c>
    </row>
    <row r="363" spans="2:253" s="74" customFormat="1" ht="17.100000000000001" hidden="1" customHeight="1" x14ac:dyDescent="0.25">
      <c r="B363" s="504">
        <f>IF('KB Duct Parts'!$BL$14=1,'KB Duct Elbows'!AZ23,0)</f>
        <v>0</v>
      </c>
      <c r="C363" s="525" t="s">
        <v>1853</v>
      </c>
      <c r="D363" s="506" t="str">
        <f t="shared" si="194"/>
        <v>12019.60L</v>
      </c>
      <c r="E363" s="504" t="s">
        <v>876</v>
      </c>
      <c r="F363" s="508" t="str">
        <f t="shared" si="201"/>
        <v xml:space="preserve"> </v>
      </c>
      <c r="G363" s="528" t="s">
        <v>1689</v>
      </c>
      <c r="H363" s="504" t="s">
        <v>923</v>
      </c>
      <c r="I363" s="1035" t="str">
        <f t="shared" si="229"/>
        <v>Gore Locked Segment</v>
      </c>
      <c r="J363" s="1036"/>
      <c r="K363" s="516" t="s">
        <v>881</v>
      </c>
      <c r="L363" s="521">
        <v>18</v>
      </c>
      <c r="M363" s="517" t="str">
        <f t="shared" si="226"/>
        <v>Y</v>
      </c>
      <c r="N363" s="514">
        <f t="shared" si="202"/>
        <v>254.3</v>
      </c>
      <c r="O363" s="518">
        <f t="shared" si="195"/>
        <v>0</v>
      </c>
      <c r="P363" s="680">
        <f>'KB Duct Parts'!$AE$3</f>
        <v>0</v>
      </c>
      <c r="Q363" s="681">
        <f t="shared" si="203"/>
        <v>0</v>
      </c>
      <c r="R363" s="682">
        <f t="shared" si="204"/>
        <v>0</v>
      </c>
      <c r="S363" s="716">
        <f t="shared" si="205"/>
        <v>0.35</v>
      </c>
      <c r="T363" s="679">
        <f t="shared" si="206"/>
        <v>0</v>
      </c>
      <c r="U363" s="679">
        <f t="shared" si="207"/>
        <v>0</v>
      </c>
      <c r="Y363" s="120"/>
      <c r="AE363" s="75"/>
      <c r="AF363" s="370">
        <v>18</v>
      </c>
      <c r="AG363" s="374">
        <v>16</v>
      </c>
      <c r="AH363" s="378">
        <v>14</v>
      </c>
      <c r="AI363" s="381">
        <v>12</v>
      </c>
      <c r="AJ363" s="386">
        <v>10</v>
      </c>
      <c r="AK363" s="391"/>
      <c r="AL363" s="386"/>
      <c r="AM363" s="363">
        <f t="shared" si="191"/>
        <v>1</v>
      </c>
      <c r="AN363" s="578">
        <v>254.3</v>
      </c>
      <c r="AO363" s="120">
        <f t="shared" si="208"/>
        <v>381.45000000000005</v>
      </c>
      <c r="AP363" s="120">
        <f t="shared" si="196"/>
        <v>445.02500000000003</v>
      </c>
      <c r="AQ363" s="120">
        <f t="shared" si="197"/>
        <v>508.6</v>
      </c>
      <c r="AR363" s="120">
        <f t="shared" si="198"/>
        <v>584.89</v>
      </c>
      <c r="AS363" s="120">
        <f t="shared" si="199"/>
        <v>0</v>
      </c>
      <c r="AT363" s="120">
        <f t="shared" si="200"/>
        <v>0</v>
      </c>
      <c r="AU363" s="74" t="s">
        <v>717</v>
      </c>
      <c r="AV363" s="115"/>
      <c r="AW363" s="395"/>
      <c r="AX363" s="571">
        <v>1.5</v>
      </c>
      <c r="AY363" s="572">
        <v>1.75</v>
      </c>
      <c r="AZ363" s="572">
        <v>2</v>
      </c>
      <c r="BA363" s="572">
        <v>2.2999999999999998</v>
      </c>
      <c r="BB363" s="573">
        <v>0</v>
      </c>
      <c r="BC363" s="395">
        <v>0</v>
      </c>
      <c r="BD363" s="115"/>
      <c r="BE363" s="115"/>
      <c r="BF363" s="115"/>
      <c r="BG363" s="115"/>
      <c r="BH363" s="115"/>
      <c r="BI363" s="115"/>
      <c r="BJ363" s="115"/>
      <c r="BK363" s="115"/>
      <c r="BQ363" s="74" t="str">
        <f t="shared" si="209"/>
        <v>12019.60L-(16)</v>
      </c>
      <c r="BR363" s="120" t="str">
        <f t="shared" si="210"/>
        <v>60 deg El- LR- 2.5D</v>
      </c>
      <c r="BS363" s="120">
        <f t="shared" si="211"/>
        <v>381.45000000000005</v>
      </c>
      <c r="BU363" s="74" t="str">
        <f t="shared" si="212"/>
        <v>12019.60L-(14)</v>
      </c>
      <c r="BV363" s="120" t="str">
        <f t="shared" si="213"/>
        <v>60 deg El- LR- 2.5D</v>
      </c>
      <c r="BW363" s="120">
        <f t="shared" si="214"/>
        <v>445.02500000000003</v>
      </c>
      <c r="BY363" s="74" t="str">
        <f t="shared" si="215"/>
        <v>12019.60L-(12)</v>
      </c>
      <c r="BZ363" s="120" t="str">
        <f t="shared" si="216"/>
        <v>60 deg El- LR- 2.5D</v>
      </c>
      <c r="CA363" s="120">
        <f t="shared" si="217"/>
        <v>508.6</v>
      </c>
      <c r="CC363" s="115" t="str">
        <f t="shared" si="218"/>
        <v>12019.60L-(10)</v>
      </c>
      <c r="CD363" s="120" t="str">
        <f t="shared" si="219"/>
        <v>60 deg El- LR- 2.5D</v>
      </c>
      <c r="CE363" s="417">
        <f t="shared" si="220"/>
        <v>584.89</v>
      </c>
      <c r="CF363" s="115"/>
      <c r="CG363" s="115" t="str">
        <f t="shared" si="221"/>
        <v xml:space="preserve"> </v>
      </c>
      <c r="CH363" s="120" t="str">
        <f t="shared" si="222"/>
        <v xml:space="preserve"> </v>
      </c>
      <c r="CI363" s="417" t="str">
        <f t="shared" si="223"/>
        <v xml:space="preserve"> </v>
      </c>
      <c r="CJ363" s="115"/>
      <c r="CK363" s="115" t="str">
        <f t="shared" si="224"/>
        <v xml:space="preserve"> </v>
      </c>
      <c r="CL363" s="120" t="str">
        <f t="shared" si="225"/>
        <v xml:space="preserve"> </v>
      </c>
      <c r="CM363" s="417" t="str">
        <f t="shared" si="228"/>
        <v xml:space="preserve"> </v>
      </c>
      <c r="IS363" s="103">
        <v>149.19999999999999</v>
      </c>
    </row>
    <row r="364" spans="2:253" s="74" customFormat="1" ht="17.100000000000001" hidden="1" customHeight="1" x14ac:dyDescent="0.25">
      <c r="B364" s="504">
        <f>IF('KB Duct Parts'!$BL$14=1,'KB Duct Elbows'!AZ24,0)</f>
        <v>0</v>
      </c>
      <c r="C364" s="525" t="s">
        <v>1854</v>
      </c>
      <c r="D364" s="506" t="str">
        <f t="shared" si="194"/>
        <v>12020.60L</v>
      </c>
      <c r="E364" s="504" t="s">
        <v>877</v>
      </c>
      <c r="F364" s="508" t="str">
        <f t="shared" si="201"/>
        <v xml:space="preserve"> </v>
      </c>
      <c r="G364" s="528" t="s">
        <v>1689</v>
      </c>
      <c r="H364" s="504" t="s">
        <v>923</v>
      </c>
      <c r="I364" s="1035" t="str">
        <f t="shared" si="229"/>
        <v>Gore Locked Segment</v>
      </c>
      <c r="J364" s="1036"/>
      <c r="K364" s="516" t="s">
        <v>881</v>
      </c>
      <c r="L364" s="521">
        <v>18</v>
      </c>
      <c r="M364" s="517" t="str">
        <f t="shared" si="226"/>
        <v>Y</v>
      </c>
      <c r="N364" s="514">
        <f t="shared" si="202"/>
        <v>286.10000000000002</v>
      </c>
      <c r="O364" s="518">
        <f t="shared" si="195"/>
        <v>0</v>
      </c>
      <c r="P364" s="680">
        <f>'KB Duct Parts'!$AE$3</f>
        <v>0</v>
      </c>
      <c r="Q364" s="681">
        <f t="shared" si="203"/>
        <v>0</v>
      </c>
      <c r="R364" s="682">
        <f t="shared" si="204"/>
        <v>0</v>
      </c>
      <c r="S364" s="716">
        <f t="shared" si="205"/>
        <v>0.35</v>
      </c>
      <c r="T364" s="679">
        <f t="shared" si="206"/>
        <v>0</v>
      </c>
      <c r="U364" s="679">
        <f t="shared" si="207"/>
        <v>0</v>
      </c>
      <c r="Y364" s="120"/>
      <c r="AE364" s="75"/>
      <c r="AF364" s="370">
        <v>18</v>
      </c>
      <c r="AG364" s="374">
        <v>16</v>
      </c>
      <c r="AH364" s="378">
        <v>14</v>
      </c>
      <c r="AI364" s="381">
        <v>12</v>
      </c>
      <c r="AJ364" s="386">
        <v>10</v>
      </c>
      <c r="AK364" s="391"/>
      <c r="AL364" s="386"/>
      <c r="AM364" s="363">
        <f t="shared" si="191"/>
        <v>1</v>
      </c>
      <c r="AN364" s="578">
        <v>286.10000000000002</v>
      </c>
      <c r="AO364" s="120">
        <f t="shared" si="208"/>
        <v>429.15000000000003</v>
      </c>
      <c r="AP364" s="120">
        <f t="shared" si="196"/>
        <v>500.67500000000007</v>
      </c>
      <c r="AQ364" s="120">
        <f t="shared" si="197"/>
        <v>572.20000000000005</v>
      </c>
      <c r="AR364" s="120">
        <f t="shared" si="198"/>
        <v>658.03</v>
      </c>
      <c r="AS364" s="120">
        <f t="shared" si="199"/>
        <v>0</v>
      </c>
      <c r="AT364" s="120">
        <f t="shared" si="200"/>
        <v>0</v>
      </c>
      <c r="AU364" s="74" t="s">
        <v>717</v>
      </c>
      <c r="AV364" s="115"/>
      <c r="AW364" s="395"/>
      <c r="AX364" s="571">
        <v>1.5</v>
      </c>
      <c r="AY364" s="572">
        <v>1.75</v>
      </c>
      <c r="AZ364" s="572">
        <v>2</v>
      </c>
      <c r="BA364" s="572">
        <v>2.2999999999999998</v>
      </c>
      <c r="BB364" s="573">
        <v>0</v>
      </c>
      <c r="BC364" s="395">
        <v>0</v>
      </c>
      <c r="BD364" s="115"/>
      <c r="BE364" s="115"/>
      <c r="BF364" s="115"/>
      <c r="BG364" s="115"/>
      <c r="BH364" s="115"/>
      <c r="BI364" s="115"/>
      <c r="BJ364" s="115"/>
      <c r="BK364" s="115"/>
      <c r="BQ364" s="74" t="str">
        <f t="shared" si="209"/>
        <v>12020.60L-(16)</v>
      </c>
      <c r="BR364" s="120" t="str">
        <f t="shared" si="210"/>
        <v>60 deg El- LR- 2.5D</v>
      </c>
      <c r="BS364" s="120">
        <f t="shared" si="211"/>
        <v>429.15000000000003</v>
      </c>
      <c r="BU364" s="74" t="str">
        <f t="shared" si="212"/>
        <v>12020.60L-(14)</v>
      </c>
      <c r="BV364" s="120" t="str">
        <f t="shared" si="213"/>
        <v>60 deg El- LR- 2.5D</v>
      </c>
      <c r="BW364" s="120">
        <f t="shared" si="214"/>
        <v>500.67500000000007</v>
      </c>
      <c r="BY364" s="74" t="str">
        <f t="shared" si="215"/>
        <v>12020.60L-(12)</v>
      </c>
      <c r="BZ364" s="120" t="str">
        <f t="shared" si="216"/>
        <v>60 deg El- LR- 2.5D</v>
      </c>
      <c r="CA364" s="120">
        <f t="shared" si="217"/>
        <v>572.20000000000005</v>
      </c>
      <c r="CC364" s="115" t="str">
        <f t="shared" si="218"/>
        <v>12020.60L-(10)</v>
      </c>
      <c r="CD364" s="120" t="str">
        <f t="shared" si="219"/>
        <v>60 deg El- LR- 2.5D</v>
      </c>
      <c r="CE364" s="417">
        <f t="shared" si="220"/>
        <v>658.03</v>
      </c>
      <c r="CF364" s="115"/>
      <c r="CG364" s="115" t="str">
        <f t="shared" si="221"/>
        <v xml:space="preserve"> </v>
      </c>
      <c r="CH364" s="120" t="str">
        <f t="shared" si="222"/>
        <v xml:space="preserve"> </v>
      </c>
      <c r="CI364" s="417" t="str">
        <f t="shared" si="223"/>
        <v xml:space="preserve"> </v>
      </c>
      <c r="CJ364" s="115"/>
      <c r="CK364" s="115" t="str">
        <f t="shared" si="224"/>
        <v xml:space="preserve"> </v>
      </c>
      <c r="CL364" s="120" t="str">
        <f t="shared" si="225"/>
        <v xml:space="preserve"> </v>
      </c>
      <c r="CM364" s="417" t="str">
        <f t="shared" si="228"/>
        <v xml:space="preserve"> </v>
      </c>
      <c r="IS364" s="103">
        <v>167.9</v>
      </c>
    </row>
    <row r="365" spans="2:253" s="74" customFormat="1" ht="17.100000000000001" hidden="1" customHeight="1" x14ac:dyDescent="0.25">
      <c r="B365" s="504">
        <f>IF('KB Duct Parts'!$BL$14=1,'KB Duct Elbows'!AZ25,0)</f>
        <v>0</v>
      </c>
      <c r="C365" s="525" t="s">
        <v>1855</v>
      </c>
      <c r="D365" s="506" t="str">
        <f t="shared" si="194"/>
        <v>12022.60L</v>
      </c>
      <c r="E365" s="504" t="s">
        <v>878</v>
      </c>
      <c r="F365" s="508" t="str">
        <f t="shared" si="201"/>
        <v xml:space="preserve"> </v>
      </c>
      <c r="G365" s="528" t="s">
        <v>1689</v>
      </c>
      <c r="H365" s="504" t="s">
        <v>923</v>
      </c>
      <c r="I365" s="1035" t="str">
        <f t="shared" si="229"/>
        <v>Gore Locked Segment</v>
      </c>
      <c r="J365" s="1036"/>
      <c r="K365" s="516" t="s">
        <v>881</v>
      </c>
      <c r="L365" s="521">
        <v>18</v>
      </c>
      <c r="M365" s="517" t="str">
        <f t="shared" si="226"/>
        <v>Y</v>
      </c>
      <c r="N365" s="514">
        <f t="shared" si="202"/>
        <v>337.7</v>
      </c>
      <c r="O365" s="518">
        <f t="shared" si="195"/>
        <v>0</v>
      </c>
      <c r="P365" s="680">
        <f>'KB Duct Parts'!$AE$3</f>
        <v>0</v>
      </c>
      <c r="Q365" s="681">
        <f t="shared" si="203"/>
        <v>0</v>
      </c>
      <c r="R365" s="682">
        <f t="shared" si="204"/>
        <v>0</v>
      </c>
      <c r="S365" s="716">
        <f t="shared" si="205"/>
        <v>0.35</v>
      </c>
      <c r="T365" s="679">
        <f t="shared" si="206"/>
        <v>0</v>
      </c>
      <c r="U365" s="679">
        <f t="shared" si="207"/>
        <v>0</v>
      </c>
      <c r="Y365" s="120"/>
      <c r="AE365" s="75"/>
      <c r="AF365" s="370">
        <v>18</v>
      </c>
      <c r="AG365" s="374">
        <v>16</v>
      </c>
      <c r="AH365" s="378">
        <v>14</v>
      </c>
      <c r="AI365" s="381">
        <v>12</v>
      </c>
      <c r="AJ365" s="386">
        <v>10</v>
      </c>
      <c r="AK365" s="391"/>
      <c r="AL365" s="386"/>
      <c r="AM365" s="363">
        <f t="shared" si="191"/>
        <v>1</v>
      </c>
      <c r="AN365" s="578">
        <v>337.7</v>
      </c>
      <c r="AO365" s="120">
        <f t="shared" si="208"/>
        <v>506.54999999999995</v>
      </c>
      <c r="AP365" s="120">
        <f t="shared" si="196"/>
        <v>590.97500000000002</v>
      </c>
      <c r="AQ365" s="120">
        <f t="shared" si="197"/>
        <v>675.4</v>
      </c>
      <c r="AR365" s="120">
        <f t="shared" si="198"/>
        <v>776.70999999999992</v>
      </c>
      <c r="AS365" s="120">
        <f t="shared" si="199"/>
        <v>0</v>
      </c>
      <c r="AT365" s="120">
        <f t="shared" si="200"/>
        <v>0</v>
      </c>
      <c r="AU365" s="74" t="s">
        <v>717</v>
      </c>
      <c r="AV365" s="115"/>
      <c r="AW365" s="395"/>
      <c r="AX365" s="571">
        <v>1.5</v>
      </c>
      <c r="AY365" s="572">
        <v>1.75</v>
      </c>
      <c r="AZ365" s="572">
        <v>2</v>
      </c>
      <c r="BA365" s="572">
        <v>2.2999999999999998</v>
      </c>
      <c r="BB365" s="573">
        <v>0</v>
      </c>
      <c r="BC365" s="395">
        <v>0</v>
      </c>
      <c r="BD365" s="115"/>
      <c r="BE365" s="115"/>
      <c r="BF365" s="115"/>
      <c r="BG365" s="115"/>
      <c r="BH365" s="115"/>
      <c r="BI365" s="115"/>
      <c r="BJ365" s="115"/>
      <c r="BK365" s="115"/>
      <c r="BQ365" s="74" t="str">
        <f t="shared" si="209"/>
        <v>12022.60L-(16)</v>
      </c>
      <c r="BR365" s="120" t="str">
        <f t="shared" si="210"/>
        <v>60 deg El- LR- 2.5D</v>
      </c>
      <c r="BS365" s="120">
        <f t="shared" si="211"/>
        <v>506.54999999999995</v>
      </c>
      <c r="BU365" s="74" t="str">
        <f t="shared" si="212"/>
        <v>12022.60L-(14)</v>
      </c>
      <c r="BV365" s="120" t="str">
        <f t="shared" si="213"/>
        <v>60 deg El- LR- 2.5D</v>
      </c>
      <c r="BW365" s="120">
        <f t="shared" si="214"/>
        <v>590.97500000000002</v>
      </c>
      <c r="BY365" s="74" t="str">
        <f t="shared" si="215"/>
        <v>12022.60L-(12)</v>
      </c>
      <c r="BZ365" s="120" t="str">
        <f t="shared" si="216"/>
        <v>60 deg El- LR- 2.5D</v>
      </c>
      <c r="CA365" s="120">
        <f t="shared" si="217"/>
        <v>675.4</v>
      </c>
      <c r="CC365" s="115" t="str">
        <f t="shared" si="218"/>
        <v>12022.60L-(10)</v>
      </c>
      <c r="CD365" s="120" t="str">
        <f t="shared" si="219"/>
        <v>60 deg El- LR- 2.5D</v>
      </c>
      <c r="CE365" s="417">
        <f t="shared" si="220"/>
        <v>776.70999999999992</v>
      </c>
      <c r="CF365" s="115"/>
      <c r="CG365" s="115" t="str">
        <f t="shared" si="221"/>
        <v xml:space="preserve"> </v>
      </c>
      <c r="CH365" s="120" t="str">
        <f t="shared" si="222"/>
        <v xml:space="preserve"> </v>
      </c>
      <c r="CI365" s="417" t="str">
        <f t="shared" si="223"/>
        <v xml:space="preserve"> </v>
      </c>
      <c r="CJ365" s="115"/>
      <c r="CK365" s="115" t="str">
        <f t="shared" si="224"/>
        <v xml:space="preserve"> </v>
      </c>
      <c r="CL365" s="120" t="str">
        <f t="shared" si="225"/>
        <v xml:space="preserve"> </v>
      </c>
      <c r="CM365" s="417" t="str">
        <f t="shared" si="228"/>
        <v xml:space="preserve"> </v>
      </c>
      <c r="IS365" s="103">
        <v>198.4</v>
      </c>
    </row>
    <row r="366" spans="2:253" s="74" customFormat="1" ht="17.100000000000001" hidden="1" customHeight="1" thickBot="1" x14ac:dyDescent="0.3">
      <c r="B366" s="504">
        <f>IF('KB Duct Parts'!$BL$14=1,'KB Duct Elbows'!AZ26,0)</f>
        <v>0</v>
      </c>
      <c r="C366" s="525" t="s">
        <v>1856</v>
      </c>
      <c r="D366" s="506" t="str">
        <f t="shared" si="194"/>
        <v>12024.60L</v>
      </c>
      <c r="E366" s="504" t="s">
        <v>1338</v>
      </c>
      <c r="F366" s="508" t="str">
        <f t="shared" si="201"/>
        <v xml:space="preserve"> </v>
      </c>
      <c r="G366" s="528" t="s">
        <v>1689</v>
      </c>
      <c r="H366" s="504" t="s">
        <v>923</v>
      </c>
      <c r="I366" s="1035" t="str">
        <f t="shared" si="229"/>
        <v>Gore Locked Segment</v>
      </c>
      <c r="J366" s="1036"/>
      <c r="K366" s="516" t="s">
        <v>881</v>
      </c>
      <c r="L366" s="521">
        <v>18</v>
      </c>
      <c r="M366" s="517" t="str">
        <f t="shared" si="226"/>
        <v>Y</v>
      </c>
      <c r="N366" s="514">
        <f t="shared" si="202"/>
        <v>401.6</v>
      </c>
      <c r="O366" s="518">
        <f t="shared" si="195"/>
        <v>0</v>
      </c>
      <c r="P366" s="680">
        <f>'KB Duct Parts'!$AE$3</f>
        <v>0</v>
      </c>
      <c r="Q366" s="681">
        <f t="shared" si="203"/>
        <v>0</v>
      </c>
      <c r="R366" s="682">
        <f t="shared" si="204"/>
        <v>0</v>
      </c>
      <c r="S366" s="716">
        <f t="shared" si="205"/>
        <v>0.35</v>
      </c>
      <c r="T366" s="679">
        <f t="shared" si="206"/>
        <v>0</v>
      </c>
      <c r="U366" s="679">
        <f t="shared" si="207"/>
        <v>0</v>
      </c>
      <c r="Y366" s="120"/>
      <c r="AE366" s="75"/>
      <c r="AF366" s="370">
        <v>18</v>
      </c>
      <c r="AG366" s="374">
        <v>16</v>
      </c>
      <c r="AH366" s="378">
        <v>14</v>
      </c>
      <c r="AI366" s="381">
        <v>12</v>
      </c>
      <c r="AJ366" s="386">
        <v>10</v>
      </c>
      <c r="AK366" s="391"/>
      <c r="AL366" s="386"/>
      <c r="AM366" s="363">
        <f t="shared" si="191"/>
        <v>1</v>
      </c>
      <c r="AN366" s="578">
        <v>401.6</v>
      </c>
      <c r="AO366" s="120">
        <f t="shared" si="208"/>
        <v>602.40000000000009</v>
      </c>
      <c r="AP366" s="120">
        <f t="shared" si="196"/>
        <v>702.80000000000007</v>
      </c>
      <c r="AQ366" s="120">
        <f t="shared" si="197"/>
        <v>803.2</v>
      </c>
      <c r="AR366" s="120">
        <f t="shared" si="198"/>
        <v>923.68</v>
      </c>
      <c r="AS366" s="120">
        <f t="shared" si="199"/>
        <v>0</v>
      </c>
      <c r="AT366" s="120">
        <f t="shared" si="200"/>
        <v>0</v>
      </c>
      <c r="AU366" s="74" t="s">
        <v>717</v>
      </c>
      <c r="AV366" s="115"/>
      <c r="AW366" s="395"/>
      <c r="AX366" s="574">
        <v>1.5</v>
      </c>
      <c r="AY366" s="575">
        <v>1.75</v>
      </c>
      <c r="AZ366" s="575">
        <v>2</v>
      </c>
      <c r="BA366" s="575">
        <v>2.2999999999999998</v>
      </c>
      <c r="BB366" s="576">
        <v>0</v>
      </c>
      <c r="BC366" s="395">
        <v>0</v>
      </c>
      <c r="BD366" s="115"/>
      <c r="BE366" s="115"/>
      <c r="BF366" s="115"/>
      <c r="BG366" s="115"/>
      <c r="BH366" s="115"/>
      <c r="BI366" s="115"/>
      <c r="BJ366" s="115"/>
      <c r="BK366" s="115"/>
      <c r="BQ366" s="74" t="str">
        <f t="shared" si="209"/>
        <v>12024.60L-(16)</v>
      </c>
      <c r="BR366" s="120" t="str">
        <f t="shared" si="210"/>
        <v>60 deg El- LR- 2.5D</v>
      </c>
      <c r="BS366" s="120">
        <f t="shared" si="211"/>
        <v>602.40000000000009</v>
      </c>
      <c r="BU366" s="74" t="str">
        <f t="shared" si="212"/>
        <v>12024.60L-(14)</v>
      </c>
      <c r="BV366" s="120" t="str">
        <f t="shared" si="213"/>
        <v>60 deg El- LR- 2.5D</v>
      </c>
      <c r="BW366" s="120">
        <f t="shared" si="214"/>
        <v>702.80000000000007</v>
      </c>
      <c r="BY366" s="74" t="str">
        <f t="shared" si="215"/>
        <v>12024.60L-(12)</v>
      </c>
      <c r="BZ366" s="120" t="str">
        <f t="shared" si="216"/>
        <v>60 deg El- LR- 2.5D</v>
      </c>
      <c r="CA366" s="120">
        <f t="shared" si="217"/>
        <v>803.2</v>
      </c>
      <c r="CC366" s="115" t="str">
        <f t="shared" si="218"/>
        <v>12024.60L-(10)</v>
      </c>
      <c r="CD366" s="120" t="str">
        <f t="shared" si="219"/>
        <v>60 deg El- LR- 2.5D</v>
      </c>
      <c r="CE366" s="417">
        <f t="shared" si="220"/>
        <v>923.68</v>
      </c>
      <c r="CF366" s="115"/>
      <c r="CG366" s="115" t="str">
        <f t="shared" si="221"/>
        <v xml:space="preserve"> </v>
      </c>
      <c r="CH366" s="120" t="str">
        <f t="shared" si="222"/>
        <v xml:space="preserve"> </v>
      </c>
      <c r="CI366" s="417" t="str">
        <f t="shared" si="223"/>
        <v xml:space="preserve"> </v>
      </c>
      <c r="CJ366" s="115"/>
      <c r="CK366" s="115" t="str">
        <f t="shared" si="224"/>
        <v xml:space="preserve"> </v>
      </c>
      <c r="CL366" s="120" t="str">
        <f t="shared" si="225"/>
        <v xml:space="preserve"> </v>
      </c>
      <c r="CM366" s="417" t="str">
        <f t="shared" si="228"/>
        <v xml:space="preserve"> </v>
      </c>
      <c r="IS366" s="103"/>
    </row>
    <row r="367" spans="2:253" s="74" customFormat="1" ht="17.100000000000001" hidden="1" customHeight="1" thickTop="1" x14ac:dyDescent="0.25">
      <c r="B367" s="504">
        <f>IF('KB Duct Parts'!$BL$14=1,'KB Duct Elbows'!T7,0)</f>
        <v>0</v>
      </c>
      <c r="C367" s="525" t="s">
        <v>1857</v>
      </c>
      <c r="D367" s="506" t="str">
        <f t="shared" si="194"/>
        <v>12403.45L</v>
      </c>
      <c r="E367" s="504" t="s">
        <v>483</v>
      </c>
      <c r="F367" s="508" t="str">
        <f t="shared" si="201"/>
        <v xml:space="preserve"> </v>
      </c>
      <c r="G367" s="528" t="s">
        <v>1690</v>
      </c>
      <c r="H367" s="504" t="s">
        <v>923</v>
      </c>
      <c r="I367" s="1035"/>
      <c r="J367" s="1036"/>
      <c r="K367" s="516" t="s">
        <v>881</v>
      </c>
      <c r="L367" s="521" t="s">
        <v>713</v>
      </c>
      <c r="M367" s="517" t="str">
        <f t="shared" si="226"/>
        <v>Y</v>
      </c>
      <c r="N367" s="514">
        <f t="shared" si="202"/>
        <v>47.9</v>
      </c>
      <c r="O367" s="518">
        <f t="shared" si="195"/>
        <v>0</v>
      </c>
      <c r="P367" s="680">
        <f>'KB Duct Parts'!$AE$3</f>
        <v>0</v>
      </c>
      <c r="Q367" s="681">
        <f t="shared" si="203"/>
        <v>0</v>
      </c>
      <c r="R367" s="682">
        <f t="shared" si="204"/>
        <v>0</v>
      </c>
      <c r="S367" s="716">
        <f t="shared" si="205"/>
        <v>0.35</v>
      </c>
      <c r="T367" s="679">
        <f t="shared" si="206"/>
        <v>0</v>
      </c>
      <c r="U367" s="679">
        <f t="shared" si="207"/>
        <v>0</v>
      </c>
      <c r="Y367" s="120"/>
      <c r="AE367" s="75"/>
      <c r="AF367" s="370" t="s">
        <v>713</v>
      </c>
      <c r="AG367" s="374" t="s">
        <v>7</v>
      </c>
      <c r="AH367" s="378"/>
      <c r="AI367" s="381"/>
      <c r="AJ367" s="386"/>
      <c r="AK367" s="391"/>
      <c r="AL367" s="386"/>
      <c r="AM367" s="363">
        <f t="shared" si="191"/>
        <v>1</v>
      </c>
      <c r="AN367" s="578">
        <v>47.9</v>
      </c>
      <c r="AO367" s="120">
        <f t="shared" si="208"/>
        <v>97.722112725983678</v>
      </c>
      <c r="AP367" s="120">
        <f t="shared" si="196"/>
        <v>0</v>
      </c>
      <c r="AQ367" s="120">
        <f t="shared" si="197"/>
        <v>0</v>
      </c>
      <c r="AR367" s="120">
        <f t="shared" si="198"/>
        <v>0</v>
      </c>
      <c r="AS367" s="120">
        <f t="shared" si="199"/>
        <v>0</v>
      </c>
      <c r="AT367" s="120">
        <f t="shared" si="200"/>
        <v>0</v>
      </c>
      <c r="AU367" s="74" t="s">
        <v>717</v>
      </c>
      <c r="AV367" s="115"/>
      <c r="AW367" s="395"/>
      <c r="AX367" s="568">
        <v>2.0401276143211624</v>
      </c>
      <c r="AY367" s="569">
        <v>0</v>
      </c>
      <c r="AZ367" s="569">
        <v>0</v>
      </c>
      <c r="BA367" s="569">
        <v>0</v>
      </c>
      <c r="BB367" s="570">
        <v>0</v>
      </c>
      <c r="BC367" s="395">
        <v>0</v>
      </c>
      <c r="BD367" s="115"/>
      <c r="BE367" s="115"/>
      <c r="BF367" s="115"/>
      <c r="BG367" s="115"/>
      <c r="BH367" s="115"/>
      <c r="BI367" s="115"/>
      <c r="BJ367" s="115"/>
      <c r="BK367" s="115"/>
      <c r="BQ367" s="74" t="str">
        <f t="shared" si="209"/>
        <v>12403.45L-(11T)</v>
      </c>
      <c r="BR367" s="120" t="str">
        <f t="shared" si="210"/>
        <v>45 deg Tubed El- 2.5D</v>
      </c>
      <c r="BS367" s="120">
        <f t="shared" si="211"/>
        <v>97.722112725983678</v>
      </c>
      <c r="BU367" s="74" t="str">
        <f t="shared" si="212"/>
        <v xml:space="preserve"> </v>
      </c>
      <c r="BV367" s="120" t="str">
        <f t="shared" si="213"/>
        <v xml:space="preserve"> </v>
      </c>
      <c r="BW367" s="120" t="str">
        <f t="shared" si="214"/>
        <v xml:space="preserve">  </v>
      </c>
      <c r="BY367" s="74" t="str">
        <f t="shared" si="215"/>
        <v xml:space="preserve"> </v>
      </c>
      <c r="BZ367" s="120" t="str">
        <f t="shared" si="216"/>
        <v xml:space="preserve"> </v>
      </c>
      <c r="CA367" s="120" t="str">
        <f t="shared" si="217"/>
        <v xml:space="preserve"> </v>
      </c>
      <c r="CC367" s="115" t="str">
        <f t="shared" si="218"/>
        <v xml:space="preserve"> </v>
      </c>
      <c r="CD367" s="120" t="str">
        <f t="shared" si="219"/>
        <v xml:space="preserve"> </v>
      </c>
      <c r="CE367" s="417" t="str">
        <f t="shared" si="220"/>
        <v xml:space="preserve"> </v>
      </c>
      <c r="CF367" s="115"/>
      <c r="CG367" s="115" t="str">
        <f t="shared" si="221"/>
        <v xml:space="preserve"> </v>
      </c>
      <c r="CH367" s="120" t="str">
        <f t="shared" si="222"/>
        <v xml:space="preserve"> </v>
      </c>
      <c r="CI367" s="417" t="str">
        <f t="shared" si="223"/>
        <v xml:space="preserve"> </v>
      </c>
      <c r="CJ367" s="115"/>
      <c r="CK367" s="115" t="str">
        <f t="shared" si="224"/>
        <v xml:space="preserve"> </v>
      </c>
      <c r="CL367" s="120" t="str">
        <f t="shared" si="225"/>
        <v xml:space="preserve"> </v>
      </c>
      <c r="CM367" s="417" t="str">
        <f t="shared" si="228"/>
        <v xml:space="preserve"> </v>
      </c>
      <c r="IS367" s="105">
        <v>41.1</v>
      </c>
    </row>
    <row r="368" spans="2:253" s="74" customFormat="1" ht="17.100000000000001" hidden="1" customHeight="1" x14ac:dyDescent="0.25">
      <c r="B368" s="504">
        <f>IF('KB Duct Parts'!$BL$14=1,'KB Duct Elbows'!T8,0)</f>
        <v>0</v>
      </c>
      <c r="C368" s="525" t="s">
        <v>1858</v>
      </c>
      <c r="D368" s="506" t="str">
        <f t="shared" si="194"/>
        <v>12404.45L</v>
      </c>
      <c r="E368" s="520" t="s">
        <v>861</v>
      </c>
      <c r="F368" s="508" t="str">
        <f t="shared" si="201"/>
        <v xml:space="preserve"> </v>
      </c>
      <c r="G368" s="528" t="s">
        <v>1690</v>
      </c>
      <c r="H368" s="504" t="s">
        <v>923</v>
      </c>
      <c r="I368" s="1035"/>
      <c r="J368" s="1036"/>
      <c r="K368" s="516" t="s">
        <v>881</v>
      </c>
      <c r="L368" s="521" t="s">
        <v>713</v>
      </c>
      <c r="M368" s="517" t="str">
        <f t="shared" si="226"/>
        <v>Y</v>
      </c>
      <c r="N368" s="514">
        <f t="shared" si="202"/>
        <v>66.5</v>
      </c>
      <c r="O368" s="518">
        <f t="shared" si="195"/>
        <v>0</v>
      </c>
      <c r="P368" s="680">
        <f>'KB Duct Parts'!$AE$3</f>
        <v>0</v>
      </c>
      <c r="Q368" s="681">
        <f t="shared" si="203"/>
        <v>0</v>
      </c>
      <c r="R368" s="682">
        <f t="shared" si="204"/>
        <v>0</v>
      </c>
      <c r="S368" s="716">
        <f t="shared" si="205"/>
        <v>0.35</v>
      </c>
      <c r="T368" s="679">
        <f t="shared" si="206"/>
        <v>0</v>
      </c>
      <c r="U368" s="679">
        <f t="shared" si="207"/>
        <v>0</v>
      </c>
      <c r="Y368" s="120"/>
      <c r="AE368" s="75"/>
      <c r="AF368" s="370" t="s">
        <v>713</v>
      </c>
      <c r="AG368" s="374" t="s">
        <v>7</v>
      </c>
      <c r="AH368" s="378"/>
      <c r="AI368" s="381"/>
      <c r="AJ368" s="386"/>
      <c r="AK368" s="391"/>
      <c r="AL368" s="386"/>
      <c r="AM368" s="363">
        <f t="shared" si="191"/>
        <v>1</v>
      </c>
      <c r="AN368" s="578">
        <v>66.5</v>
      </c>
      <c r="AO368" s="120">
        <f t="shared" si="208"/>
        <v>130.55957066189626</v>
      </c>
      <c r="AP368" s="120">
        <f t="shared" si="196"/>
        <v>0</v>
      </c>
      <c r="AQ368" s="120">
        <f t="shared" si="197"/>
        <v>0</v>
      </c>
      <c r="AR368" s="120">
        <f t="shared" si="198"/>
        <v>0</v>
      </c>
      <c r="AS368" s="120">
        <f t="shared" si="199"/>
        <v>0</v>
      </c>
      <c r="AT368" s="120">
        <f t="shared" si="200"/>
        <v>0</v>
      </c>
      <c r="AU368" s="74" t="s">
        <v>717</v>
      </c>
      <c r="AV368" s="115"/>
      <c r="AW368" s="395"/>
      <c r="AX368" s="571">
        <v>1.9633018144646053</v>
      </c>
      <c r="AY368" s="572">
        <v>0</v>
      </c>
      <c r="AZ368" s="572">
        <v>0</v>
      </c>
      <c r="BA368" s="572">
        <v>0</v>
      </c>
      <c r="BB368" s="573">
        <v>0</v>
      </c>
      <c r="BC368" s="395">
        <v>0</v>
      </c>
      <c r="BD368" s="115"/>
      <c r="BE368" s="115"/>
      <c r="BF368" s="115"/>
      <c r="BG368" s="115"/>
      <c r="BH368" s="115"/>
      <c r="BI368" s="115"/>
      <c r="BJ368" s="115"/>
      <c r="BK368" s="115"/>
      <c r="BQ368" s="74" t="str">
        <f t="shared" si="209"/>
        <v>12404.45L-(11T)</v>
      </c>
      <c r="BR368" s="120" t="str">
        <f t="shared" si="210"/>
        <v>45 deg Tubed El- 2.5D</v>
      </c>
      <c r="BS368" s="120">
        <f t="shared" si="211"/>
        <v>130.55957066189626</v>
      </c>
      <c r="BU368" s="74" t="str">
        <f t="shared" si="212"/>
        <v xml:space="preserve"> </v>
      </c>
      <c r="BV368" s="120" t="str">
        <f t="shared" si="213"/>
        <v xml:space="preserve"> </v>
      </c>
      <c r="BW368" s="120" t="str">
        <f t="shared" si="214"/>
        <v xml:space="preserve">  </v>
      </c>
      <c r="BY368" s="74" t="str">
        <f t="shared" si="215"/>
        <v xml:space="preserve"> </v>
      </c>
      <c r="BZ368" s="120" t="str">
        <f t="shared" si="216"/>
        <v xml:space="preserve"> </v>
      </c>
      <c r="CA368" s="120" t="str">
        <f t="shared" si="217"/>
        <v xml:space="preserve"> </v>
      </c>
      <c r="CC368" s="115" t="str">
        <f t="shared" si="218"/>
        <v xml:space="preserve"> </v>
      </c>
      <c r="CD368" s="120" t="str">
        <f t="shared" si="219"/>
        <v xml:space="preserve"> </v>
      </c>
      <c r="CE368" s="417" t="str">
        <f t="shared" si="220"/>
        <v xml:space="preserve"> </v>
      </c>
      <c r="CF368" s="115"/>
      <c r="CG368" s="115" t="str">
        <f t="shared" si="221"/>
        <v xml:space="preserve"> </v>
      </c>
      <c r="CH368" s="120" t="str">
        <f t="shared" si="222"/>
        <v xml:space="preserve"> </v>
      </c>
      <c r="CI368" s="417" t="str">
        <f t="shared" si="223"/>
        <v xml:space="preserve"> </v>
      </c>
      <c r="CJ368" s="115"/>
      <c r="CK368" s="115" t="str">
        <f t="shared" si="224"/>
        <v xml:space="preserve"> </v>
      </c>
      <c r="CL368" s="120" t="str">
        <f t="shared" si="225"/>
        <v xml:space="preserve"> </v>
      </c>
      <c r="CM368" s="417" t="str">
        <f t="shared" si="228"/>
        <v xml:space="preserve"> </v>
      </c>
      <c r="IS368" s="103">
        <v>41.1</v>
      </c>
    </row>
    <row r="369" spans="2:253" s="74" customFormat="1" ht="17.100000000000001" hidden="1" customHeight="1" x14ac:dyDescent="0.25">
      <c r="B369" s="504">
        <f>IF('KB Duct Parts'!$BL$14=1,'KB Duct Elbows'!T9,0)</f>
        <v>0</v>
      </c>
      <c r="C369" s="525" t="s">
        <v>1859</v>
      </c>
      <c r="D369" s="506" t="str">
        <f t="shared" si="194"/>
        <v>12405.45L</v>
      </c>
      <c r="E369" s="504" t="s">
        <v>862</v>
      </c>
      <c r="F369" s="508" t="str">
        <f t="shared" si="201"/>
        <v xml:space="preserve"> </v>
      </c>
      <c r="G369" s="528" t="s">
        <v>1690</v>
      </c>
      <c r="H369" s="504" t="s">
        <v>923</v>
      </c>
      <c r="I369" s="1035"/>
      <c r="J369" s="1036"/>
      <c r="K369" s="516" t="s">
        <v>881</v>
      </c>
      <c r="L369" s="521" t="s">
        <v>706</v>
      </c>
      <c r="M369" s="517" t="str">
        <f t="shared" si="226"/>
        <v>Y</v>
      </c>
      <c r="N369" s="514">
        <f t="shared" si="202"/>
        <v>99.6</v>
      </c>
      <c r="O369" s="518">
        <f t="shared" si="195"/>
        <v>0</v>
      </c>
      <c r="P369" s="680">
        <f>'KB Duct Parts'!$AE$3</f>
        <v>0</v>
      </c>
      <c r="Q369" s="681">
        <f t="shared" si="203"/>
        <v>0</v>
      </c>
      <c r="R369" s="682">
        <f t="shared" si="204"/>
        <v>0</v>
      </c>
      <c r="S369" s="716">
        <f t="shared" si="205"/>
        <v>0.35</v>
      </c>
      <c r="T369" s="679">
        <f t="shared" si="206"/>
        <v>0</v>
      </c>
      <c r="U369" s="679">
        <f t="shared" si="207"/>
        <v>0</v>
      </c>
      <c r="Y369" s="120"/>
      <c r="AE369" s="75"/>
      <c r="AF369" s="370" t="s">
        <v>706</v>
      </c>
      <c r="AG369" s="374" t="s">
        <v>7</v>
      </c>
      <c r="AH369" s="378"/>
      <c r="AI369" s="381"/>
      <c r="AJ369" s="386"/>
      <c r="AK369" s="391"/>
      <c r="AL369" s="386"/>
      <c r="AM369" s="363">
        <f t="shared" si="191"/>
        <v>1</v>
      </c>
      <c r="AN369" s="578">
        <v>99.6</v>
      </c>
      <c r="AO369" s="120">
        <f t="shared" si="208"/>
        <v>188.7147158218126</v>
      </c>
      <c r="AP369" s="120">
        <f t="shared" si="196"/>
        <v>0</v>
      </c>
      <c r="AQ369" s="120">
        <f t="shared" si="197"/>
        <v>0</v>
      </c>
      <c r="AR369" s="120">
        <f t="shared" si="198"/>
        <v>0</v>
      </c>
      <c r="AS369" s="120">
        <f t="shared" si="199"/>
        <v>0</v>
      </c>
      <c r="AT369" s="120">
        <f t="shared" si="200"/>
        <v>0</v>
      </c>
      <c r="AU369" s="74" t="s">
        <v>717</v>
      </c>
      <c r="AV369" s="115"/>
      <c r="AW369" s="395"/>
      <c r="AX369" s="571">
        <v>1.894726062467998</v>
      </c>
      <c r="AY369" s="572">
        <v>0</v>
      </c>
      <c r="AZ369" s="572">
        <v>0</v>
      </c>
      <c r="BA369" s="572">
        <v>0</v>
      </c>
      <c r="BB369" s="573">
        <v>0</v>
      </c>
      <c r="BC369" s="395">
        <v>0</v>
      </c>
      <c r="BD369" s="115"/>
      <c r="BE369" s="115"/>
      <c r="BF369" s="115"/>
      <c r="BG369" s="115"/>
      <c r="BH369" s="115"/>
      <c r="BI369" s="115"/>
      <c r="BJ369" s="115"/>
      <c r="BK369" s="115"/>
      <c r="BQ369" s="74" t="str">
        <f t="shared" si="209"/>
        <v>12405.45L-(11T)</v>
      </c>
      <c r="BR369" s="120" t="str">
        <f t="shared" si="210"/>
        <v>45 deg Tubed El- 2.5D</v>
      </c>
      <c r="BS369" s="120">
        <f t="shared" si="211"/>
        <v>188.7147158218126</v>
      </c>
      <c r="BU369" s="74" t="str">
        <f t="shared" si="212"/>
        <v xml:space="preserve"> </v>
      </c>
      <c r="BV369" s="120" t="str">
        <f t="shared" si="213"/>
        <v xml:space="preserve"> </v>
      </c>
      <c r="BW369" s="120" t="str">
        <f t="shared" si="214"/>
        <v xml:space="preserve">  </v>
      </c>
      <c r="BY369" s="74" t="str">
        <f t="shared" si="215"/>
        <v xml:space="preserve"> </v>
      </c>
      <c r="BZ369" s="120" t="str">
        <f t="shared" si="216"/>
        <v xml:space="preserve"> </v>
      </c>
      <c r="CA369" s="120" t="str">
        <f t="shared" si="217"/>
        <v xml:space="preserve"> </v>
      </c>
      <c r="CC369" s="115" t="str">
        <f t="shared" si="218"/>
        <v xml:space="preserve"> </v>
      </c>
      <c r="CD369" s="120" t="str">
        <f t="shared" si="219"/>
        <v xml:space="preserve"> </v>
      </c>
      <c r="CE369" s="417" t="str">
        <f t="shared" si="220"/>
        <v xml:space="preserve"> </v>
      </c>
      <c r="CF369" s="115"/>
      <c r="CG369" s="115" t="str">
        <f t="shared" si="221"/>
        <v xml:space="preserve"> </v>
      </c>
      <c r="CH369" s="120" t="str">
        <f t="shared" si="222"/>
        <v xml:space="preserve"> </v>
      </c>
      <c r="CI369" s="417" t="str">
        <f t="shared" si="223"/>
        <v xml:space="preserve"> </v>
      </c>
      <c r="CJ369" s="115"/>
      <c r="CK369" s="115" t="str">
        <f t="shared" si="224"/>
        <v xml:space="preserve"> </v>
      </c>
      <c r="CL369" s="120" t="str">
        <f t="shared" si="225"/>
        <v xml:space="preserve"> </v>
      </c>
      <c r="CM369" s="417" t="str">
        <f t="shared" si="228"/>
        <v xml:space="preserve"> </v>
      </c>
      <c r="IS369" s="103">
        <v>54.49</v>
      </c>
    </row>
    <row r="370" spans="2:253" s="74" customFormat="1" ht="17.100000000000001" hidden="1" customHeight="1" x14ac:dyDescent="0.25">
      <c r="B370" s="504">
        <f>IF('KB Duct Parts'!$BL$14=1,'KB Duct Elbows'!T10,0)</f>
        <v>0</v>
      </c>
      <c r="C370" s="525" t="s">
        <v>1860</v>
      </c>
      <c r="D370" s="506" t="str">
        <f t="shared" si="194"/>
        <v>12406.45L</v>
      </c>
      <c r="E370" s="504" t="s">
        <v>863</v>
      </c>
      <c r="F370" s="508" t="str">
        <f t="shared" si="201"/>
        <v xml:space="preserve"> </v>
      </c>
      <c r="G370" s="528" t="s">
        <v>1690</v>
      </c>
      <c r="H370" s="504" t="s">
        <v>923</v>
      </c>
      <c r="I370" s="1035"/>
      <c r="J370" s="1036"/>
      <c r="K370" s="516" t="s">
        <v>881</v>
      </c>
      <c r="L370" s="521" t="s">
        <v>706</v>
      </c>
      <c r="M370" s="517" t="str">
        <f t="shared" si="226"/>
        <v>Y</v>
      </c>
      <c r="N370" s="514">
        <f t="shared" si="202"/>
        <v>128.19999999999999</v>
      </c>
      <c r="O370" s="518">
        <f t="shared" si="195"/>
        <v>0</v>
      </c>
      <c r="P370" s="680">
        <f>'KB Duct Parts'!$AE$3</f>
        <v>0</v>
      </c>
      <c r="Q370" s="681">
        <f t="shared" si="203"/>
        <v>0</v>
      </c>
      <c r="R370" s="682">
        <f t="shared" si="204"/>
        <v>0</v>
      </c>
      <c r="S370" s="716">
        <f t="shared" si="205"/>
        <v>0.35</v>
      </c>
      <c r="T370" s="679">
        <f t="shared" si="206"/>
        <v>0</v>
      </c>
      <c r="U370" s="679">
        <f t="shared" si="207"/>
        <v>0</v>
      </c>
      <c r="Y370" s="120"/>
      <c r="AE370" s="75"/>
      <c r="AF370" s="370" t="s">
        <v>706</v>
      </c>
      <c r="AG370" s="374" t="s">
        <v>7</v>
      </c>
      <c r="AH370" s="378"/>
      <c r="AI370" s="381"/>
      <c r="AJ370" s="386"/>
      <c r="AK370" s="391"/>
      <c r="AL370" s="386"/>
      <c r="AM370" s="363">
        <f t="shared" si="191"/>
        <v>1</v>
      </c>
      <c r="AN370" s="578">
        <v>128.19999999999999</v>
      </c>
      <c r="AO370" s="120">
        <f t="shared" si="208"/>
        <v>235.33483381924199</v>
      </c>
      <c r="AP370" s="120">
        <f t="shared" si="196"/>
        <v>0</v>
      </c>
      <c r="AQ370" s="120">
        <f t="shared" si="197"/>
        <v>0</v>
      </c>
      <c r="AR370" s="120">
        <f t="shared" si="198"/>
        <v>0</v>
      </c>
      <c r="AS370" s="120">
        <f t="shared" si="199"/>
        <v>0</v>
      </c>
      <c r="AT370" s="120">
        <f t="shared" si="200"/>
        <v>0</v>
      </c>
      <c r="AU370" s="74" t="s">
        <v>717</v>
      </c>
      <c r="AV370" s="115"/>
      <c r="AW370" s="395"/>
      <c r="AX370" s="571">
        <v>1.8356851311953355</v>
      </c>
      <c r="AY370" s="572">
        <v>0</v>
      </c>
      <c r="AZ370" s="572">
        <v>0</v>
      </c>
      <c r="BA370" s="572">
        <v>0</v>
      </c>
      <c r="BB370" s="573">
        <v>0</v>
      </c>
      <c r="BC370" s="395">
        <v>0</v>
      </c>
      <c r="BD370" s="115"/>
      <c r="BE370" s="115"/>
      <c r="BF370" s="115"/>
      <c r="BG370" s="115"/>
      <c r="BH370" s="115"/>
      <c r="BI370" s="115"/>
      <c r="BJ370" s="115"/>
      <c r="BK370" s="115"/>
      <c r="BQ370" s="74" t="str">
        <f t="shared" si="209"/>
        <v>12406.45L-(11T)</v>
      </c>
      <c r="BR370" s="120" t="str">
        <f t="shared" si="210"/>
        <v>45 deg Tubed El- 2.5D</v>
      </c>
      <c r="BS370" s="120">
        <f t="shared" si="211"/>
        <v>235.33483381924199</v>
      </c>
      <c r="BU370" s="74" t="str">
        <f t="shared" si="212"/>
        <v xml:space="preserve"> </v>
      </c>
      <c r="BV370" s="120" t="str">
        <f t="shared" si="213"/>
        <v xml:space="preserve"> </v>
      </c>
      <c r="BW370" s="120" t="str">
        <f t="shared" si="214"/>
        <v xml:space="preserve">  </v>
      </c>
      <c r="BY370" s="74" t="str">
        <f t="shared" si="215"/>
        <v xml:space="preserve"> </v>
      </c>
      <c r="BZ370" s="120" t="str">
        <f t="shared" si="216"/>
        <v xml:space="preserve"> </v>
      </c>
      <c r="CA370" s="120" t="str">
        <f t="shared" si="217"/>
        <v xml:space="preserve"> </v>
      </c>
      <c r="CC370" s="115" t="str">
        <f t="shared" si="218"/>
        <v xml:space="preserve"> </v>
      </c>
      <c r="CD370" s="120" t="str">
        <f t="shared" si="219"/>
        <v xml:space="preserve"> </v>
      </c>
      <c r="CE370" s="417" t="str">
        <f t="shared" si="220"/>
        <v xml:space="preserve"> </v>
      </c>
      <c r="CF370" s="115"/>
      <c r="CG370" s="115" t="str">
        <f t="shared" si="221"/>
        <v xml:space="preserve"> </v>
      </c>
      <c r="CH370" s="120" t="str">
        <f t="shared" si="222"/>
        <v xml:space="preserve"> </v>
      </c>
      <c r="CI370" s="417" t="str">
        <f t="shared" si="223"/>
        <v xml:space="preserve"> </v>
      </c>
      <c r="CJ370" s="115"/>
      <c r="CK370" s="115" t="str">
        <f t="shared" si="224"/>
        <v xml:space="preserve"> </v>
      </c>
      <c r="CL370" s="120" t="str">
        <f t="shared" si="225"/>
        <v xml:space="preserve"> </v>
      </c>
      <c r="CM370" s="417" t="str">
        <f t="shared" si="228"/>
        <v xml:space="preserve"> </v>
      </c>
      <c r="IS370" s="103">
        <v>115.66</v>
      </c>
    </row>
    <row r="371" spans="2:253" s="74" customFormat="1" ht="17.100000000000001" hidden="1" customHeight="1" x14ac:dyDescent="0.25">
      <c r="B371" s="504">
        <f>IF('KB Duct Parts'!$BL$14=1,'KB Duct Elbows'!T12,0)</f>
        <v>0</v>
      </c>
      <c r="C371" s="525" t="s">
        <v>1861</v>
      </c>
      <c r="D371" s="506" t="str">
        <f t="shared" si="194"/>
        <v>12408.45L</v>
      </c>
      <c r="E371" s="504" t="s">
        <v>865</v>
      </c>
      <c r="F371" s="508" t="str">
        <f t="shared" si="201"/>
        <v xml:space="preserve"> </v>
      </c>
      <c r="G371" s="528" t="s">
        <v>1690</v>
      </c>
      <c r="H371" s="504" t="s">
        <v>923</v>
      </c>
      <c r="I371" s="1035"/>
      <c r="J371" s="1036"/>
      <c r="K371" s="516" t="s">
        <v>881</v>
      </c>
      <c r="L371" s="521" t="s">
        <v>706</v>
      </c>
      <c r="M371" s="517" t="str">
        <f t="shared" si="226"/>
        <v>Y</v>
      </c>
      <c r="N371" s="514">
        <f t="shared" si="202"/>
        <v>234.1</v>
      </c>
      <c r="O371" s="518">
        <f t="shared" si="195"/>
        <v>0</v>
      </c>
      <c r="P371" s="680">
        <f>'KB Duct Parts'!$AE$3</f>
        <v>0</v>
      </c>
      <c r="Q371" s="681">
        <f t="shared" si="203"/>
        <v>0</v>
      </c>
      <c r="R371" s="682">
        <f t="shared" si="204"/>
        <v>0</v>
      </c>
      <c r="S371" s="716">
        <f t="shared" si="205"/>
        <v>0.35</v>
      </c>
      <c r="T371" s="679">
        <f t="shared" si="206"/>
        <v>0</v>
      </c>
      <c r="U371" s="679">
        <f t="shared" si="207"/>
        <v>0</v>
      </c>
      <c r="Y371" s="120"/>
      <c r="AE371" s="75"/>
      <c r="AF371" s="370" t="s">
        <v>706</v>
      </c>
      <c r="AG371" s="374" t="s">
        <v>7</v>
      </c>
      <c r="AH371" s="378"/>
      <c r="AI371" s="381"/>
      <c r="AJ371" s="386"/>
      <c r="AK371" s="391"/>
      <c r="AL371" s="386"/>
      <c r="AM371" s="363">
        <f t="shared" si="191"/>
        <v>1</v>
      </c>
      <c r="AN371" s="578">
        <v>234.1</v>
      </c>
      <c r="AO371" s="120">
        <f t="shared" si="208"/>
        <v>382.15261614401857</v>
      </c>
      <c r="AP371" s="120">
        <f t="shared" si="196"/>
        <v>0</v>
      </c>
      <c r="AQ371" s="120">
        <f t="shared" si="197"/>
        <v>0</v>
      </c>
      <c r="AR371" s="120">
        <f t="shared" si="198"/>
        <v>0</v>
      </c>
      <c r="AS371" s="120">
        <f t="shared" si="199"/>
        <v>0</v>
      </c>
      <c r="AT371" s="120">
        <f t="shared" si="200"/>
        <v>0</v>
      </c>
      <c r="AU371" s="74" t="s">
        <v>717</v>
      </c>
      <c r="AV371" s="115"/>
      <c r="AW371" s="395"/>
      <c r="AX371" s="571">
        <v>1.6324332171893148</v>
      </c>
      <c r="AY371" s="572">
        <v>0</v>
      </c>
      <c r="AZ371" s="572">
        <v>0</v>
      </c>
      <c r="BA371" s="572">
        <v>0</v>
      </c>
      <c r="BB371" s="573">
        <v>0</v>
      </c>
      <c r="BC371" s="395">
        <v>0</v>
      </c>
      <c r="BD371" s="115"/>
      <c r="BE371" s="115"/>
      <c r="BF371" s="115"/>
      <c r="BG371" s="115"/>
      <c r="BH371" s="115"/>
      <c r="BI371" s="115"/>
      <c r="BJ371" s="115"/>
      <c r="BK371" s="115"/>
      <c r="BQ371" s="74" t="str">
        <f t="shared" si="209"/>
        <v>12408.45L-(11T)</v>
      </c>
      <c r="BR371" s="120" t="str">
        <f t="shared" si="210"/>
        <v>45 deg Tubed El- 2.5D</v>
      </c>
      <c r="BS371" s="120">
        <f t="shared" si="211"/>
        <v>382.15261614401857</v>
      </c>
      <c r="BU371" s="74" t="str">
        <f t="shared" si="212"/>
        <v xml:space="preserve"> </v>
      </c>
      <c r="BV371" s="120" t="str">
        <f t="shared" si="213"/>
        <v xml:space="preserve"> </v>
      </c>
      <c r="BW371" s="120" t="str">
        <f t="shared" si="214"/>
        <v xml:space="preserve">  </v>
      </c>
      <c r="BY371" s="74" t="str">
        <f t="shared" si="215"/>
        <v xml:space="preserve"> </v>
      </c>
      <c r="BZ371" s="120" t="str">
        <f t="shared" si="216"/>
        <v xml:space="preserve"> </v>
      </c>
      <c r="CA371" s="120" t="str">
        <f t="shared" si="217"/>
        <v xml:space="preserve"> </v>
      </c>
      <c r="CC371" s="115" t="str">
        <f t="shared" si="218"/>
        <v xml:space="preserve"> </v>
      </c>
      <c r="CD371" s="120" t="str">
        <f t="shared" si="219"/>
        <v xml:space="preserve"> </v>
      </c>
      <c r="CE371" s="417" t="str">
        <f t="shared" si="220"/>
        <v xml:space="preserve"> </v>
      </c>
      <c r="CF371" s="115"/>
      <c r="CG371" s="115" t="str">
        <f t="shared" si="221"/>
        <v xml:space="preserve"> </v>
      </c>
      <c r="CH371" s="120" t="str">
        <f t="shared" si="222"/>
        <v xml:space="preserve"> </v>
      </c>
      <c r="CI371" s="417" t="str">
        <f t="shared" si="223"/>
        <v xml:space="preserve"> </v>
      </c>
      <c r="CJ371" s="115"/>
      <c r="CK371" s="115" t="str">
        <f t="shared" si="224"/>
        <v xml:space="preserve"> </v>
      </c>
      <c r="CL371" s="120" t="str">
        <f t="shared" si="225"/>
        <v xml:space="preserve"> </v>
      </c>
      <c r="CM371" s="417" t="str">
        <f t="shared" si="228"/>
        <v xml:space="preserve"> </v>
      </c>
      <c r="IS371" s="103">
        <v>91.13</v>
      </c>
    </row>
    <row r="372" spans="2:253" s="74" customFormat="1" ht="17.100000000000001" hidden="1" customHeight="1" x14ac:dyDescent="0.25">
      <c r="B372" s="504">
        <f>IF('KB Duct Parts'!$BL$14=1,'KB Duct Elbows'!BA11,0)</f>
        <v>0</v>
      </c>
      <c r="C372" s="525" t="s">
        <v>1862</v>
      </c>
      <c r="D372" s="506" t="str">
        <f t="shared" si="194"/>
        <v>12007.45L</v>
      </c>
      <c r="E372" s="504" t="s">
        <v>864</v>
      </c>
      <c r="F372" s="508" t="str">
        <f t="shared" si="201"/>
        <v xml:space="preserve"> </v>
      </c>
      <c r="G372" s="528" t="s">
        <v>1691</v>
      </c>
      <c r="H372" s="504" t="s">
        <v>923</v>
      </c>
      <c r="I372" s="1035" t="str">
        <f t="shared" ref="I372:I377" si="230">IF(L372&gt;16,"Gore Locked Segment",IF(L372=16,"Overlapped/Swedged Segments",IF(L372&lt;16,"Welded Segments")))</f>
        <v>Gore Locked Segment</v>
      </c>
      <c r="J372" s="1036"/>
      <c r="K372" s="516" t="s">
        <v>881</v>
      </c>
      <c r="L372" s="521">
        <v>20</v>
      </c>
      <c r="M372" s="517" t="str">
        <f t="shared" si="226"/>
        <v>Y</v>
      </c>
      <c r="N372" s="514">
        <f t="shared" si="202"/>
        <v>101.8</v>
      </c>
      <c r="O372" s="518">
        <f t="shared" si="195"/>
        <v>0</v>
      </c>
      <c r="P372" s="680">
        <f>'KB Duct Parts'!$AE$3</f>
        <v>0</v>
      </c>
      <c r="Q372" s="681">
        <f t="shared" si="203"/>
        <v>0</v>
      </c>
      <c r="R372" s="682">
        <f t="shared" si="204"/>
        <v>0</v>
      </c>
      <c r="S372" s="716">
        <f t="shared" si="205"/>
        <v>0.35</v>
      </c>
      <c r="T372" s="679">
        <f t="shared" si="206"/>
        <v>0</v>
      </c>
      <c r="U372" s="679">
        <f t="shared" si="207"/>
        <v>0</v>
      </c>
      <c r="Y372" s="120"/>
      <c r="AE372" s="75"/>
      <c r="AF372" s="370">
        <v>20</v>
      </c>
      <c r="AG372" s="374">
        <v>18</v>
      </c>
      <c r="AH372" s="378">
        <v>16</v>
      </c>
      <c r="AI372" s="381">
        <v>14</v>
      </c>
      <c r="AJ372" s="386">
        <v>12</v>
      </c>
      <c r="AK372" s="391">
        <v>10</v>
      </c>
      <c r="AL372" s="386"/>
      <c r="AM372" s="363">
        <f t="shared" si="191"/>
        <v>1</v>
      </c>
      <c r="AN372" s="578">
        <v>101.8</v>
      </c>
      <c r="AO372" s="120">
        <f t="shared" si="208"/>
        <v>120.124</v>
      </c>
      <c r="AP372" s="120">
        <f t="shared" si="196"/>
        <v>137.43</v>
      </c>
      <c r="AQ372" s="120">
        <f t="shared" si="197"/>
        <v>198.51</v>
      </c>
      <c r="AR372" s="120">
        <f t="shared" si="198"/>
        <v>223.96</v>
      </c>
      <c r="AS372" s="120">
        <f t="shared" si="199"/>
        <v>254.5</v>
      </c>
      <c r="AT372" s="120">
        <f t="shared" si="200"/>
        <v>0</v>
      </c>
      <c r="AU372" s="74" t="s">
        <v>717</v>
      </c>
      <c r="AV372" s="115"/>
      <c r="AW372" s="395"/>
      <c r="AX372" s="571">
        <v>1.18</v>
      </c>
      <c r="AY372" s="572">
        <v>1.35</v>
      </c>
      <c r="AZ372" s="572">
        <v>1.95</v>
      </c>
      <c r="BA372" s="572">
        <v>2.2000000000000002</v>
      </c>
      <c r="BB372" s="573">
        <v>2.5</v>
      </c>
      <c r="BC372" s="395">
        <v>0</v>
      </c>
      <c r="BD372" s="115"/>
      <c r="BE372" s="115"/>
      <c r="BF372" s="115"/>
      <c r="BG372" s="115"/>
      <c r="BH372" s="115"/>
      <c r="BI372" s="115"/>
      <c r="BJ372" s="115"/>
      <c r="BK372" s="115"/>
      <c r="BQ372" s="74" t="str">
        <f t="shared" si="209"/>
        <v>12007.45L-(18)</v>
      </c>
      <c r="BR372" s="120" t="str">
        <f t="shared" si="210"/>
        <v>45 deg El- LR-2.5D</v>
      </c>
      <c r="BS372" s="120">
        <f t="shared" si="211"/>
        <v>120.124</v>
      </c>
      <c r="BU372" s="74" t="str">
        <f t="shared" si="212"/>
        <v>12007.45L-(16)</v>
      </c>
      <c r="BV372" s="120" t="str">
        <f t="shared" si="213"/>
        <v>45 deg El- LR-2.5D</v>
      </c>
      <c r="BW372" s="120">
        <f t="shared" si="214"/>
        <v>137.43</v>
      </c>
      <c r="BY372" s="74" t="str">
        <f t="shared" si="215"/>
        <v>12007.45L-(14)</v>
      </c>
      <c r="BZ372" s="120" t="str">
        <f t="shared" si="216"/>
        <v>45 deg El- LR-2.5D</v>
      </c>
      <c r="CA372" s="120">
        <f t="shared" si="217"/>
        <v>198.51</v>
      </c>
      <c r="CC372" s="115" t="str">
        <f t="shared" si="218"/>
        <v>12007.45L-(12)</v>
      </c>
      <c r="CD372" s="120" t="str">
        <f t="shared" si="219"/>
        <v>45 deg El- LR-2.5D</v>
      </c>
      <c r="CE372" s="417">
        <f t="shared" si="220"/>
        <v>223.96</v>
      </c>
      <c r="CF372" s="115"/>
      <c r="CG372" s="115" t="str">
        <f t="shared" si="221"/>
        <v>12007.45L-(10)</v>
      </c>
      <c r="CH372" s="120" t="str">
        <f t="shared" si="222"/>
        <v>45 deg El- LR-2.5D</v>
      </c>
      <c r="CI372" s="417">
        <f t="shared" si="223"/>
        <v>254.5</v>
      </c>
      <c r="CJ372" s="115"/>
      <c r="CK372" s="115" t="str">
        <f t="shared" si="224"/>
        <v xml:space="preserve"> </v>
      </c>
      <c r="CL372" s="120" t="str">
        <f t="shared" si="225"/>
        <v xml:space="preserve"> </v>
      </c>
      <c r="CM372" s="417" t="str">
        <f t="shared" si="228"/>
        <v xml:space="preserve"> </v>
      </c>
      <c r="IS372" s="103">
        <v>66.599999999999994</v>
      </c>
    </row>
    <row r="373" spans="2:253" s="74" customFormat="1" ht="17.100000000000001" hidden="1" customHeight="1" x14ac:dyDescent="0.25">
      <c r="B373" s="504">
        <f>IF('KB Duct Parts'!$BL$14=1,'KB Duct Elbows'!BA12,0)</f>
        <v>0</v>
      </c>
      <c r="C373" s="525" t="s">
        <v>1863</v>
      </c>
      <c r="D373" s="506" t="str">
        <f t="shared" si="194"/>
        <v>12008.45L</v>
      </c>
      <c r="E373" s="504" t="s">
        <v>865</v>
      </c>
      <c r="F373" s="508" t="str">
        <f t="shared" si="201"/>
        <v xml:space="preserve"> </v>
      </c>
      <c r="G373" s="528" t="s">
        <v>1691</v>
      </c>
      <c r="H373" s="504" t="s">
        <v>923</v>
      </c>
      <c r="I373" s="1035" t="str">
        <f t="shared" si="230"/>
        <v>Gore Locked Segment</v>
      </c>
      <c r="J373" s="1036"/>
      <c r="K373" s="516" t="s">
        <v>881</v>
      </c>
      <c r="L373" s="521">
        <v>20</v>
      </c>
      <c r="M373" s="517" t="str">
        <f t="shared" si="226"/>
        <v>Y</v>
      </c>
      <c r="N373" s="514">
        <f t="shared" si="202"/>
        <v>113.7</v>
      </c>
      <c r="O373" s="518">
        <f t="shared" si="195"/>
        <v>0</v>
      </c>
      <c r="P373" s="680">
        <f>'KB Duct Parts'!$AE$3</f>
        <v>0</v>
      </c>
      <c r="Q373" s="681">
        <f t="shared" si="203"/>
        <v>0</v>
      </c>
      <c r="R373" s="682">
        <f t="shared" si="204"/>
        <v>0</v>
      </c>
      <c r="S373" s="716">
        <f t="shared" si="205"/>
        <v>0.35</v>
      </c>
      <c r="T373" s="679">
        <f t="shared" si="206"/>
        <v>0</v>
      </c>
      <c r="U373" s="679">
        <f t="shared" si="207"/>
        <v>0</v>
      </c>
      <c r="Y373" s="120"/>
      <c r="AE373" s="75"/>
      <c r="AF373" s="370">
        <v>20</v>
      </c>
      <c r="AG373" s="374">
        <v>18</v>
      </c>
      <c r="AH373" s="378">
        <v>16</v>
      </c>
      <c r="AI373" s="381">
        <v>14</v>
      </c>
      <c r="AJ373" s="386">
        <v>12</v>
      </c>
      <c r="AK373" s="391">
        <v>10</v>
      </c>
      <c r="AL373" s="386"/>
      <c r="AM373" s="363">
        <f t="shared" si="191"/>
        <v>1</v>
      </c>
      <c r="AN373" s="578">
        <v>113.7</v>
      </c>
      <c r="AO373" s="120">
        <f t="shared" si="208"/>
        <v>134.166</v>
      </c>
      <c r="AP373" s="120">
        <f t="shared" si="196"/>
        <v>153.495</v>
      </c>
      <c r="AQ373" s="120">
        <f t="shared" si="197"/>
        <v>221.715</v>
      </c>
      <c r="AR373" s="120">
        <f t="shared" si="198"/>
        <v>250.14000000000001</v>
      </c>
      <c r="AS373" s="120">
        <f t="shared" si="199"/>
        <v>284.25</v>
      </c>
      <c r="AT373" s="120">
        <f t="shared" si="200"/>
        <v>0</v>
      </c>
      <c r="AU373" s="74" t="s">
        <v>717</v>
      </c>
      <c r="AV373" s="115"/>
      <c r="AW373" s="395"/>
      <c r="AX373" s="571">
        <v>1.18</v>
      </c>
      <c r="AY373" s="572">
        <v>1.35</v>
      </c>
      <c r="AZ373" s="572">
        <v>1.95</v>
      </c>
      <c r="BA373" s="572">
        <v>2.2000000000000002</v>
      </c>
      <c r="BB373" s="573">
        <v>2.5</v>
      </c>
      <c r="BC373" s="395">
        <v>0</v>
      </c>
      <c r="BD373" s="115"/>
      <c r="BE373" s="115"/>
      <c r="BF373" s="115"/>
      <c r="BG373" s="115"/>
      <c r="BH373" s="115"/>
      <c r="BI373" s="115"/>
      <c r="BJ373" s="115"/>
      <c r="BK373" s="115"/>
      <c r="BQ373" s="74" t="str">
        <f t="shared" si="209"/>
        <v>12008.45L-(18)</v>
      </c>
      <c r="BR373" s="120" t="str">
        <f t="shared" si="210"/>
        <v>45 deg El- LR-2.5D</v>
      </c>
      <c r="BS373" s="120">
        <f t="shared" si="211"/>
        <v>134.166</v>
      </c>
      <c r="BU373" s="74" t="str">
        <f t="shared" si="212"/>
        <v>12008.45L-(16)</v>
      </c>
      <c r="BV373" s="120" t="str">
        <f t="shared" si="213"/>
        <v>45 deg El- LR-2.5D</v>
      </c>
      <c r="BW373" s="120">
        <f t="shared" si="214"/>
        <v>153.495</v>
      </c>
      <c r="BY373" s="74" t="str">
        <f t="shared" si="215"/>
        <v>12008.45L-(14)</v>
      </c>
      <c r="BZ373" s="120" t="str">
        <f t="shared" si="216"/>
        <v>45 deg El- LR-2.5D</v>
      </c>
      <c r="CA373" s="120">
        <f t="shared" si="217"/>
        <v>221.715</v>
      </c>
      <c r="CC373" s="115" t="str">
        <f t="shared" si="218"/>
        <v>12008.45L-(12)</v>
      </c>
      <c r="CD373" s="120" t="str">
        <f t="shared" si="219"/>
        <v>45 deg El- LR-2.5D</v>
      </c>
      <c r="CE373" s="417">
        <f t="shared" si="220"/>
        <v>250.14000000000001</v>
      </c>
      <c r="CF373" s="115"/>
      <c r="CG373" s="115" t="str">
        <f t="shared" si="221"/>
        <v>12008.45L-(10)</v>
      </c>
      <c r="CH373" s="120" t="str">
        <f t="shared" si="222"/>
        <v>45 deg El- LR-2.5D</v>
      </c>
      <c r="CI373" s="417">
        <f t="shared" si="223"/>
        <v>284.25</v>
      </c>
      <c r="CJ373" s="115"/>
      <c r="CK373" s="115" t="str">
        <f t="shared" si="224"/>
        <v xml:space="preserve"> </v>
      </c>
      <c r="CL373" s="120" t="str">
        <f t="shared" si="225"/>
        <v xml:space="preserve"> </v>
      </c>
      <c r="CM373" s="417" t="str">
        <f t="shared" si="228"/>
        <v xml:space="preserve"> </v>
      </c>
      <c r="IS373" s="103">
        <v>59.7</v>
      </c>
    </row>
    <row r="374" spans="2:253" s="74" customFormat="1" ht="17.100000000000001" hidden="1" customHeight="1" x14ac:dyDescent="0.25">
      <c r="B374" s="504">
        <f>IF('KB Duct Parts'!$BL$14=1,'KB Duct Elbows'!BA13,0)</f>
        <v>0</v>
      </c>
      <c r="C374" s="525" t="s">
        <v>1864</v>
      </c>
      <c r="D374" s="506" t="str">
        <f t="shared" si="194"/>
        <v>12009.45L</v>
      </c>
      <c r="E374" s="504" t="s">
        <v>866</v>
      </c>
      <c r="F374" s="508" t="str">
        <f t="shared" si="201"/>
        <v xml:space="preserve"> </v>
      </c>
      <c r="G374" s="528" t="s">
        <v>1691</v>
      </c>
      <c r="H374" s="504" t="s">
        <v>923</v>
      </c>
      <c r="I374" s="1035" t="str">
        <f t="shared" si="230"/>
        <v>Gore Locked Segment</v>
      </c>
      <c r="J374" s="1036"/>
      <c r="K374" s="516" t="s">
        <v>881</v>
      </c>
      <c r="L374" s="521">
        <v>20</v>
      </c>
      <c r="M374" s="517" t="str">
        <f t="shared" si="226"/>
        <v>Y</v>
      </c>
      <c r="N374" s="514">
        <f t="shared" si="202"/>
        <v>120.6</v>
      </c>
      <c r="O374" s="518">
        <f t="shared" si="195"/>
        <v>0</v>
      </c>
      <c r="P374" s="680">
        <f>'KB Duct Parts'!$AE$3</f>
        <v>0</v>
      </c>
      <c r="Q374" s="681">
        <f t="shared" si="203"/>
        <v>0</v>
      </c>
      <c r="R374" s="682">
        <f t="shared" si="204"/>
        <v>0</v>
      </c>
      <c r="S374" s="716">
        <f t="shared" si="205"/>
        <v>0.35</v>
      </c>
      <c r="T374" s="679">
        <f t="shared" si="206"/>
        <v>0</v>
      </c>
      <c r="U374" s="679">
        <f t="shared" si="207"/>
        <v>0</v>
      </c>
      <c r="Y374" s="120"/>
      <c r="AE374" s="76"/>
      <c r="AF374" s="370">
        <v>20</v>
      </c>
      <c r="AG374" s="374">
        <v>18</v>
      </c>
      <c r="AH374" s="378">
        <v>16</v>
      </c>
      <c r="AI374" s="381">
        <v>14</v>
      </c>
      <c r="AJ374" s="386">
        <v>12</v>
      </c>
      <c r="AK374" s="391">
        <v>10</v>
      </c>
      <c r="AL374" s="386"/>
      <c r="AM374" s="363">
        <f t="shared" si="191"/>
        <v>1</v>
      </c>
      <c r="AN374" s="578">
        <v>120.6</v>
      </c>
      <c r="AO374" s="120">
        <f t="shared" si="208"/>
        <v>142.30799999999999</v>
      </c>
      <c r="AP374" s="120">
        <f t="shared" si="196"/>
        <v>162.81</v>
      </c>
      <c r="AQ374" s="120">
        <f t="shared" si="197"/>
        <v>235.17</v>
      </c>
      <c r="AR374" s="120">
        <f t="shared" si="198"/>
        <v>265.32</v>
      </c>
      <c r="AS374" s="120">
        <f t="shared" si="199"/>
        <v>301.5</v>
      </c>
      <c r="AT374" s="120">
        <f t="shared" si="200"/>
        <v>0</v>
      </c>
      <c r="AU374" s="74" t="s">
        <v>717</v>
      </c>
      <c r="AV374" s="115"/>
      <c r="AW374" s="395"/>
      <c r="AX374" s="571">
        <v>1.18</v>
      </c>
      <c r="AY374" s="572">
        <v>1.35</v>
      </c>
      <c r="AZ374" s="572">
        <v>1.95</v>
      </c>
      <c r="BA374" s="572">
        <v>2.2000000000000002</v>
      </c>
      <c r="BB374" s="573">
        <v>2.5</v>
      </c>
      <c r="BC374" s="395">
        <v>0</v>
      </c>
      <c r="BD374" s="115"/>
      <c r="BE374" s="115"/>
      <c r="BF374" s="115"/>
      <c r="BG374" s="115"/>
      <c r="BH374" s="115"/>
      <c r="BI374" s="115"/>
      <c r="BJ374" s="115"/>
      <c r="BK374" s="115"/>
      <c r="BQ374" s="74" t="str">
        <f t="shared" si="209"/>
        <v>12009.45L-(18)</v>
      </c>
      <c r="BR374" s="120" t="str">
        <f t="shared" si="210"/>
        <v>45 deg El- LR-2.5D</v>
      </c>
      <c r="BS374" s="120">
        <f t="shared" si="211"/>
        <v>142.30799999999999</v>
      </c>
      <c r="BU374" s="74" t="str">
        <f t="shared" si="212"/>
        <v>12009.45L-(16)</v>
      </c>
      <c r="BV374" s="120" t="str">
        <f t="shared" si="213"/>
        <v>45 deg El- LR-2.5D</v>
      </c>
      <c r="BW374" s="120">
        <f t="shared" si="214"/>
        <v>162.81</v>
      </c>
      <c r="BY374" s="74" t="str">
        <f t="shared" si="215"/>
        <v>12009.45L-(14)</v>
      </c>
      <c r="BZ374" s="120" t="str">
        <f t="shared" si="216"/>
        <v>45 deg El- LR-2.5D</v>
      </c>
      <c r="CA374" s="120">
        <f t="shared" si="217"/>
        <v>235.17</v>
      </c>
      <c r="CC374" s="115" t="str">
        <f t="shared" si="218"/>
        <v>12009.45L-(12)</v>
      </c>
      <c r="CD374" s="120" t="str">
        <f t="shared" si="219"/>
        <v>45 deg El- LR-2.5D</v>
      </c>
      <c r="CE374" s="417">
        <f t="shared" si="220"/>
        <v>265.32</v>
      </c>
      <c r="CF374" s="115"/>
      <c r="CG374" s="115" t="str">
        <f t="shared" si="221"/>
        <v>12009.45L-(10)</v>
      </c>
      <c r="CH374" s="120" t="str">
        <f t="shared" si="222"/>
        <v>45 deg El- LR-2.5D</v>
      </c>
      <c r="CI374" s="417">
        <f t="shared" si="223"/>
        <v>301.5</v>
      </c>
      <c r="CJ374" s="115"/>
      <c r="CK374" s="115" t="str">
        <f t="shared" si="224"/>
        <v xml:space="preserve"> </v>
      </c>
      <c r="CL374" s="120" t="str">
        <f t="shared" si="225"/>
        <v xml:space="preserve"> </v>
      </c>
      <c r="CM374" s="417" t="str">
        <f t="shared" si="228"/>
        <v xml:space="preserve"> </v>
      </c>
      <c r="IS374" s="103">
        <v>70.8</v>
      </c>
    </row>
    <row r="375" spans="2:253" s="74" customFormat="1" ht="17.100000000000001" hidden="1" customHeight="1" x14ac:dyDescent="0.25">
      <c r="B375" s="504">
        <f>IF('KB Duct Parts'!$BL$14=1,'KB Duct Elbows'!BA14,0)</f>
        <v>0</v>
      </c>
      <c r="C375" s="525" t="s">
        <v>1865</v>
      </c>
      <c r="D375" s="506" t="str">
        <f t="shared" si="194"/>
        <v>12010.45L</v>
      </c>
      <c r="E375" s="504" t="s">
        <v>867</v>
      </c>
      <c r="F375" s="508" t="str">
        <f t="shared" si="201"/>
        <v xml:space="preserve"> </v>
      </c>
      <c r="G375" s="528" t="s">
        <v>1691</v>
      </c>
      <c r="H375" s="504" t="s">
        <v>923</v>
      </c>
      <c r="I375" s="1035" t="str">
        <f t="shared" si="230"/>
        <v>Gore Locked Segment</v>
      </c>
      <c r="J375" s="1036"/>
      <c r="K375" s="516" t="s">
        <v>881</v>
      </c>
      <c r="L375" s="521">
        <v>20</v>
      </c>
      <c r="M375" s="517" t="str">
        <f t="shared" si="226"/>
        <v>Y</v>
      </c>
      <c r="N375" s="514">
        <f t="shared" si="202"/>
        <v>134.69999999999999</v>
      </c>
      <c r="O375" s="518">
        <f t="shared" si="195"/>
        <v>0</v>
      </c>
      <c r="P375" s="680">
        <f>'KB Duct Parts'!$AE$3</f>
        <v>0</v>
      </c>
      <c r="Q375" s="681">
        <f t="shared" si="203"/>
        <v>0</v>
      </c>
      <c r="R375" s="682">
        <f t="shared" si="204"/>
        <v>0</v>
      </c>
      <c r="S375" s="716">
        <f t="shared" si="205"/>
        <v>0.35</v>
      </c>
      <c r="T375" s="679">
        <f t="shared" si="206"/>
        <v>0</v>
      </c>
      <c r="U375" s="679">
        <f t="shared" si="207"/>
        <v>0</v>
      </c>
      <c r="Y375" s="120"/>
      <c r="AE375" s="75"/>
      <c r="AF375" s="370">
        <v>20</v>
      </c>
      <c r="AG375" s="374">
        <v>18</v>
      </c>
      <c r="AH375" s="378">
        <v>16</v>
      </c>
      <c r="AI375" s="381">
        <v>14</v>
      </c>
      <c r="AJ375" s="386">
        <v>12</v>
      </c>
      <c r="AK375" s="391">
        <v>10</v>
      </c>
      <c r="AL375" s="386"/>
      <c r="AM375" s="363">
        <f t="shared" si="191"/>
        <v>1</v>
      </c>
      <c r="AN375" s="578">
        <v>134.69999999999999</v>
      </c>
      <c r="AO375" s="120">
        <f t="shared" si="208"/>
        <v>150.864</v>
      </c>
      <c r="AP375" s="120">
        <f t="shared" si="196"/>
        <v>177.804</v>
      </c>
      <c r="AQ375" s="120">
        <f t="shared" si="197"/>
        <v>262.66499999999996</v>
      </c>
      <c r="AR375" s="120">
        <f t="shared" si="198"/>
        <v>296.33999999999997</v>
      </c>
      <c r="AS375" s="120">
        <f t="shared" si="199"/>
        <v>336.75</v>
      </c>
      <c r="AT375" s="120">
        <f t="shared" si="200"/>
        <v>0</v>
      </c>
      <c r="AU375" s="74" t="s">
        <v>717</v>
      </c>
      <c r="AV375" s="115"/>
      <c r="AW375" s="395"/>
      <c r="AX375" s="571">
        <v>1.1200000000000001</v>
      </c>
      <c r="AY375" s="572">
        <v>1.32</v>
      </c>
      <c r="AZ375" s="572">
        <v>1.95</v>
      </c>
      <c r="BA375" s="572">
        <v>2.2000000000000002</v>
      </c>
      <c r="BB375" s="573">
        <v>2.5</v>
      </c>
      <c r="BC375" s="395">
        <v>0</v>
      </c>
      <c r="BD375" s="115"/>
      <c r="BE375" s="115"/>
      <c r="BF375" s="115"/>
      <c r="BG375" s="115"/>
      <c r="BH375" s="115"/>
      <c r="BI375" s="115"/>
      <c r="BJ375" s="115"/>
      <c r="BK375" s="115"/>
      <c r="BQ375" s="74" t="str">
        <f t="shared" si="209"/>
        <v>12010.45L-(18)</v>
      </c>
      <c r="BR375" s="120" t="str">
        <f t="shared" si="210"/>
        <v>45 deg El- LR-2.5D</v>
      </c>
      <c r="BS375" s="120">
        <f t="shared" si="211"/>
        <v>150.864</v>
      </c>
      <c r="BU375" s="74" t="str">
        <f t="shared" si="212"/>
        <v>12010.45L-(16)</v>
      </c>
      <c r="BV375" s="120" t="str">
        <f t="shared" si="213"/>
        <v>45 deg El- LR-2.5D</v>
      </c>
      <c r="BW375" s="120">
        <f t="shared" si="214"/>
        <v>177.804</v>
      </c>
      <c r="BY375" s="74" t="str">
        <f t="shared" si="215"/>
        <v>12010.45L-(14)</v>
      </c>
      <c r="BZ375" s="120" t="str">
        <f t="shared" si="216"/>
        <v>45 deg El- LR-2.5D</v>
      </c>
      <c r="CA375" s="120">
        <f t="shared" si="217"/>
        <v>262.66499999999996</v>
      </c>
      <c r="CC375" s="115" t="str">
        <f t="shared" si="218"/>
        <v>12010.45L-(12)</v>
      </c>
      <c r="CD375" s="120" t="str">
        <f t="shared" si="219"/>
        <v>45 deg El- LR-2.5D</v>
      </c>
      <c r="CE375" s="417">
        <f t="shared" si="220"/>
        <v>296.33999999999997</v>
      </c>
      <c r="CF375" s="115"/>
      <c r="CG375" s="115" t="str">
        <f t="shared" si="221"/>
        <v>12010.45L-(10)</v>
      </c>
      <c r="CH375" s="120" t="str">
        <f t="shared" si="222"/>
        <v>45 deg El- LR-2.5D</v>
      </c>
      <c r="CI375" s="417">
        <f t="shared" si="223"/>
        <v>336.75</v>
      </c>
      <c r="CJ375" s="115"/>
      <c r="CK375" s="115" t="str">
        <f t="shared" si="224"/>
        <v xml:space="preserve"> </v>
      </c>
      <c r="CL375" s="120" t="str">
        <f t="shared" si="225"/>
        <v xml:space="preserve"> </v>
      </c>
      <c r="CM375" s="417" t="str">
        <f t="shared" si="228"/>
        <v xml:space="preserve"> </v>
      </c>
      <c r="IS375" s="103">
        <v>79.099999999999994</v>
      </c>
    </row>
    <row r="376" spans="2:253" s="74" customFormat="1" ht="17.100000000000001" hidden="1" customHeight="1" x14ac:dyDescent="0.25">
      <c r="B376" s="504">
        <f>IF('KB Duct Parts'!$BL$14=1,'KB Duct Elbows'!BA15,0)</f>
        <v>0</v>
      </c>
      <c r="C376" s="525" t="s">
        <v>1866</v>
      </c>
      <c r="D376" s="506" t="str">
        <f t="shared" si="194"/>
        <v>12011.45L</v>
      </c>
      <c r="E376" s="504" t="s">
        <v>868</v>
      </c>
      <c r="F376" s="508" t="str">
        <f t="shared" si="201"/>
        <v xml:space="preserve"> </v>
      </c>
      <c r="G376" s="528" t="s">
        <v>1691</v>
      </c>
      <c r="H376" s="504" t="s">
        <v>923</v>
      </c>
      <c r="I376" s="1035" t="str">
        <f t="shared" si="230"/>
        <v>Gore Locked Segment</v>
      </c>
      <c r="J376" s="1036"/>
      <c r="K376" s="516" t="s">
        <v>881</v>
      </c>
      <c r="L376" s="521">
        <v>18</v>
      </c>
      <c r="M376" s="517" t="str">
        <f>IF(AM376=1,"Y",IF(AM376&gt;1,"NR"," "))</f>
        <v>Y</v>
      </c>
      <c r="N376" s="514">
        <f t="shared" si="202"/>
        <v>151.5</v>
      </c>
      <c r="O376" s="518">
        <f>IF(B376&gt;0,N376*B376,0)</f>
        <v>0</v>
      </c>
      <c r="P376" s="680">
        <f>'KB Duct Parts'!$AE$3</f>
        <v>0</v>
      </c>
      <c r="Q376" s="681">
        <f t="shared" si="203"/>
        <v>0</v>
      </c>
      <c r="R376" s="682">
        <f t="shared" si="204"/>
        <v>0</v>
      </c>
      <c r="S376" s="716">
        <f t="shared" si="205"/>
        <v>0.35</v>
      </c>
      <c r="T376" s="679">
        <f t="shared" si="206"/>
        <v>0</v>
      </c>
      <c r="U376" s="679">
        <f t="shared" si="207"/>
        <v>0</v>
      </c>
      <c r="Y376" s="120"/>
      <c r="AE376" s="76"/>
      <c r="AF376" s="370">
        <v>18</v>
      </c>
      <c r="AG376" s="374">
        <v>16</v>
      </c>
      <c r="AH376" s="378">
        <v>14</v>
      </c>
      <c r="AI376" s="381">
        <v>12</v>
      </c>
      <c r="AJ376" s="386">
        <v>10</v>
      </c>
      <c r="AK376" s="391"/>
      <c r="AL376" s="386"/>
      <c r="AM376" s="363">
        <f t="shared" si="191"/>
        <v>1</v>
      </c>
      <c r="AN376" s="578">
        <v>151.5</v>
      </c>
      <c r="AO376" s="120">
        <f t="shared" si="208"/>
        <v>181.79999999999998</v>
      </c>
      <c r="AP376" s="120">
        <f t="shared" si="196"/>
        <v>265.125</v>
      </c>
      <c r="AQ376" s="120">
        <f t="shared" si="197"/>
        <v>303</v>
      </c>
      <c r="AR376" s="120">
        <f t="shared" si="198"/>
        <v>348.45</v>
      </c>
      <c r="AS376" s="120">
        <f t="shared" si="199"/>
        <v>0</v>
      </c>
      <c r="AT376" s="120">
        <f t="shared" si="200"/>
        <v>0</v>
      </c>
      <c r="AU376" s="74" t="s">
        <v>717</v>
      </c>
      <c r="AV376" s="115"/>
      <c r="AW376" s="395"/>
      <c r="AX376" s="571">
        <v>1.2</v>
      </c>
      <c r="AY376" s="572">
        <v>1.75</v>
      </c>
      <c r="AZ376" s="572">
        <v>2</v>
      </c>
      <c r="BA376" s="572">
        <v>2.2999999999999998</v>
      </c>
      <c r="BB376" s="573">
        <v>0</v>
      </c>
      <c r="BC376" s="395">
        <v>0</v>
      </c>
      <c r="BD376" s="115"/>
      <c r="BE376" s="115"/>
      <c r="BF376" s="115"/>
      <c r="BG376" s="115"/>
      <c r="BH376" s="115"/>
      <c r="BI376" s="115"/>
      <c r="BJ376" s="115"/>
      <c r="BK376" s="115"/>
      <c r="BQ376" s="74" t="str">
        <f t="shared" si="209"/>
        <v>12011.45L-(16)</v>
      </c>
      <c r="BR376" s="120" t="str">
        <f t="shared" si="210"/>
        <v>45 deg El- LR-2.5D</v>
      </c>
      <c r="BS376" s="120">
        <f t="shared" si="211"/>
        <v>181.79999999999998</v>
      </c>
      <c r="BU376" s="74" t="str">
        <f t="shared" si="212"/>
        <v>12011.45L-(14)</v>
      </c>
      <c r="BV376" s="120" t="str">
        <f t="shared" si="213"/>
        <v>45 deg El- LR-2.5D</v>
      </c>
      <c r="BW376" s="120">
        <f t="shared" si="214"/>
        <v>265.125</v>
      </c>
      <c r="BY376" s="74" t="str">
        <f t="shared" si="215"/>
        <v>12011.45L-(12)</v>
      </c>
      <c r="BZ376" s="120" t="str">
        <f t="shared" si="216"/>
        <v>45 deg El- LR-2.5D</v>
      </c>
      <c r="CA376" s="120">
        <f t="shared" si="217"/>
        <v>303</v>
      </c>
      <c r="CC376" s="115" t="str">
        <f t="shared" si="218"/>
        <v>12011.45L-(10)</v>
      </c>
      <c r="CD376" s="120" t="str">
        <f t="shared" si="219"/>
        <v>45 deg El- LR-2.5D</v>
      </c>
      <c r="CE376" s="417">
        <f t="shared" si="220"/>
        <v>348.45</v>
      </c>
      <c r="CF376" s="115"/>
      <c r="CG376" s="115" t="str">
        <f t="shared" si="221"/>
        <v xml:space="preserve"> </v>
      </c>
      <c r="CH376" s="120" t="str">
        <f t="shared" si="222"/>
        <v xml:space="preserve"> </v>
      </c>
      <c r="CI376" s="417" t="str">
        <f t="shared" si="223"/>
        <v xml:space="preserve"> </v>
      </c>
      <c r="CJ376" s="115"/>
      <c r="CK376" s="115" t="str">
        <f t="shared" si="224"/>
        <v xml:space="preserve"> </v>
      </c>
      <c r="CL376" s="120" t="str">
        <f t="shared" si="225"/>
        <v xml:space="preserve"> </v>
      </c>
      <c r="CM376" s="417" t="str">
        <f t="shared" si="228"/>
        <v xml:space="preserve"> </v>
      </c>
      <c r="IS376" s="103">
        <v>82.6</v>
      </c>
    </row>
    <row r="377" spans="2:253" s="74" customFormat="1" ht="17.100000000000001" hidden="1" customHeight="1" x14ac:dyDescent="0.25">
      <c r="B377" s="504">
        <f>IF('KB Duct Parts'!$BL$14=1,'KB Duct Elbows'!BA16,0)</f>
        <v>0</v>
      </c>
      <c r="C377" s="525" t="s">
        <v>1867</v>
      </c>
      <c r="D377" s="506" t="str">
        <f t="shared" si="194"/>
        <v>12012.45L</v>
      </c>
      <c r="E377" s="504" t="s">
        <v>869</v>
      </c>
      <c r="F377" s="508" t="str">
        <f t="shared" si="201"/>
        <v xml:space="preserve"> </v>
      </c>
      <c r="G377" s="528" t="s">
        <v>1691</v>
      </c>
      <c r="H377" s="504" t="s">
        <v>923</v>
      </c>
      <c r="I377" s="1035" t="str">
        <f t="shared" si="230"/>
        <v>Gore Locked Segment</v>
      </c>
      <c r="J377" s="1036"/>
      <c r="K377" s="516" t="s">
        <v>881</v>
      </c>
      <c r="L377" s="521">
        <v>18</v>
      </c>
      <c r="M377" s="517" t="str">
        <f>IF(AM377=1,"Y",IF(AM377&gt;1,"NR"," "))</f>
        <v>Y</v>
      </c>
      <c r="N377" s="514">
        <f t="shared" si="202"/>
        <v>154.69999999999999</v>
      </c>
      <c r="O377" s="518">
        <f>IF(B377&gt;0,N377*B377,0)</f>
        <v>0</v>
      </c>
      <c r="P377" s="680">
        <f>'KB Duct Parts'!$AE$3</f>
        <v>0</v>
      </c>
      <c r="Q377" s="681">
        <f t="shared" si="203"/>
        <v>0</v>
      </c>
      <c r="R377" s="682">
        <f t="shared" si="204"/>
        <v>0</v>
      </c>
      <c r="S377" s="716">
        <f t="shared" si="205"/>
        <v>0.35</v>
      </c>
      <c r="T377" s="679">
        <f t="shared" si="206"/>
        <v>0</v>
      </c>
      <c r="U377" s="679">
        <f t="shared" si="207"/>
        <v>0</v>
      </c>
      <c r="Y377" s="120"/>
      <c r="AE377" s="76"/>
      <c r="AF377" s="370">
        <v>18</v>
      </c>
      <c r="AG377" s="374">
        <v>16</v>
      </c>
      <c r="AH377" s="378">
        <v>14</v>
      </c>
      <c r="AI377" s="381">
        <v>12</v>
      </c>
      <c r="AJ377" s="386">
        <v>10</v>
      </c>
      <c r="AK377" s="391"/>
      <c r="AL377" s="386"/>
      <c r="AM377" s="363">
        <f t="shared" si="191"/>
        <v>1</v>
      </c>
      <c r="AN377" s="578">
        <v>154.69999999999999</v>
      </c>
      <c r="AO377" s="120">
        <f t="shared" si="208"/>
        <v>177.90499999999997</v>
      </c>
      <c r="AP377" s="120">
        <f t="shared" si="196"/>
        <v>270.72499999999997</v>
      </c>
      <c r="AQ377" s="120">
        <f t="shared" si="197"/>
        <v>309.39999999999998</v>
      </c>
      <c r="AR377" s="120">
        <f t="shared" si="198"/>
        <v>355.80999999999995</v>
      </c>
      <c r="AS377" s="120">
        <f t="shared" si="199"/>
        <v>0</v>
      </c>
      <c r="AT377" s="120">
        <f t="shared" si="200"/>
        <v>0</v>
      </c>
      <c r="AU377" s="74" t="s">
        <v>717</v>
      </c>
      <c r="AV377" s="115"/>
      <c r="AW377" s="395"/>
      <c r="AX377" s="571">
        <v>1.1499999999999999</v>
      </c>
      <c r="AY377" s="572">
        <v>1.75</v>
      </c>
      <c r="AZ377" s="572">
        <v>2</v>
      </c>
      <c r="BA377" s="572">
        <v>2.2999999999999998</v>
      </c>
      <c r="BB377" s="573">
        <v>0</v>
      </c>
      <c r="BC377" s="395">
        <v>0</v>
      </c>
      <c r="BD377" s="115"/>
      <c r="BE377" s="115"/>
      <c r="BF377" s="115"/>
      <c r="BG377" s="115"/>
      <c r="BH377" s="115"/>
      <c r="BI377" s="115"/>
      <c r="BJ377" s="115"/>
      <c r="BK377" s="115"/>
      <c r="BQ377" s="74" t="str">
        <f t="shared" si="209"/>
        <v>12012.45L-(16)</v>
      </c>
      <c r="BR377" s="120" t="str">
        <f t="shared" si="210"/>
        <v>45 deg El- LR-2.5D</v>
      </c>
      <c r="BS377" s="120">
        <f t="shared" si="211"/>
        <v>177.90499999999997</v>
      </c>
      <c r="BU377" s="74" t="str">
        <f t="shared" si="212"/>
        <v>12012.45L-(14)</v>
      </c>
      <c r="BV377" s="120" t="str">
        <f t="shared" si="213"/>
        <v>45 deg El- LR-2.5D</v>
      </c>
      <c r="BW377" s="120">
        <f t="shared" si="214"/>
        <v>270.72499999999997</v>
      </c>
      <c r="BY377" s="74" t="str">
        <f t="shared" si="215"/>
        <v>12012.45L-(12)</v>
      </c>
      <c r="BZ377" s="120" t="str">
        <f t="shared" si="216"/>
        <v>45 deg El- LR-2.5D</v>
      </c>
      <c r="CA377" s="120">
        <f t="shared" si="217"/>
        <v>309.39999999999998</v>
      </c>
      <c r="CC377" s="115" t="str">
        <f t="shared" si="218"/>
        <v>12012.45L-(10)</v>
      </c>
      <c r="CD377" s="120" t="str">
        <f t="shared" si="219"/>
        <v>45 deg El- LR-2.5D</v>
      </c>
      <c r="CE377" s="417">
        <f t="shared" si="220"/>
        <v>355.80999999999995</v>
      </c>
      <c r="CF377" s="115"/>
      <c r="CG377" s="115" t="str">
        <f t="shared" si="221"/>
        <v xml:space="preserve"> </v>
      </c>
      <c r="CH377" s="120" t="str">
        <f t="shared" si="222"/>
        <v xml:space="preserve"> </v>
      </c>
      <c r="CI377" s="417" t="str">
        <f t="shared" si="223"/>
        <v xml:space="preserve"> </v>
      </c>
      <c r="CJ377" s="115"/>
      <c r="CK377" s="115" t="str">
        <f t="shared" si="224"/>
        <v xml:space="preserve"> </v>
      </c>
      <c r="CL377" s="120" t="str">
        <f t="shared" si="225"/>
        <v xml:space="preserve"> </v>
      </c>
      <c r="CM377" s="417" t="str">
        <f t="shared" si="228"/>
        <v xml:space="preserve"> </v>
      </c>
      <c r="IS377" s="103">
        <v>86</v>
      </c>
    </row>
    <row r="378" spans="2:253" s="74" customFormat="1" ht="17.100000000000001" hidden="1" customHeight="1" x14ac:dyDescent="0.25">
      <c r="B378" s="504">
        <f>IF('KB Duct Parts'!$BL$14=1,'KB Duct Elbows'!BA17,0)</f>
        <v>0</v>
      </c>
      <c r="C378" s="525" t="s">
        <v>1868</v>
      </c>
      <c r="D378" s="506" t="str">
        <f t="shared" si="194"/>
        <v>12013.45L</v>
      </c>
      <c r="E378" s="504" t="s">
        <v>870</v>
      </c>
      <c r="F378" s="508" t="str">
        <f t="shared" si="201"/>
        <v xml:space="preserve"> </v>
      </c>
      <c r="G378" s="528" t="s">
        <v>1691</v>
      </c>
      <c r="H378" s="504" t="s">
        <v>923</v>
      </c>
      <c r="I378" s="1035" t="str">
        <f>IF(L378&gt;16,"Gore Locked Segment",IF(L378&lt;17,"Welded Segments"))</f>
        <v>Gore Locked Segment</v>
      </c>
      <c r="J378" s="1036"/>
      <c r="K378" s="516" t="s">
        <v>881</v>
      </c>
      <c r="L378" s="521">
        <v>18</v>
      </c>
      <c r="M378" s="517" t="str">
        <f t="shared" si="226"/>
        <v>Y</v>
      </c>
      <c r="N378" s="514">
        <f t="shared" si="202"/>
        <v>157.19999999999999</v>
      </c>
      <c r="O378" s="518">
        <f t="shared" si="195"/>
        <v>0</v>
      </c>
      <c r="P378" s="680">
        <f>'KB Duct Parts'!$AE$3</f>
        <v>0</v>
      </c>
      <c r="Q378" s="681">
        <f t="shared" si="203"/>
        <v>0</v>
      </c>
      <c r="R378" s="682">
        <f t="shared" si="204"/>
        <v>0</v>
      </c>
      <c r="S378" s="716">
        <f t="shared" si="205"/>
        <v>0.35</v>
      </c>
      <c r="T378" s="679">
        <f t="shared" si="206"/>
        <v>0</v>
      </c>
      <c r="U378" s="679">
        <f t="shared" si="207"/>
        <v>0</v>
      </c>
      <c r="Y378" s="120"/>
      <c r="AE378" s="76"/>
      <c r="AF378" s="370">
        <v>18</v>
      </c>
      <c r="AG378" s="374">
        <v>16</v>
      </c>
      <c r="AH378" s="378">
        <v>14</v>
      </c>
      <c r="AI378" s="381">
        <v>12</v>
      </c>
      <c r="AJ378" s="386">
        <v>10</v>
      </c>
      <c r="AK378" s="391"/>
      <c r="AL378" s="386"/>
      <c r="AM378" s="363">
        <f t="shared" si="191"/>
        <v>1</v>
      </c>
      <c r="AN378" s="578">
        <v>157.19999999999999</v>
      </c>
      <c r="AO378" s="120">
        <f t="shared" si="208"/>
        <v>235.79999999999998</v>
      </c>
      <c r="AP378" s="120">
        <f t="shared" si="196"/>
        <v>275.09999999999997</v>
      </c>
      <c r="AQ378" s="120">
        <f t="shared" si="197"/>
        <v>314.39999999999998</v>
      </c>
      <c r="AR378" s="120">
        <f t="shared" si="198"/>
        <v>361.55999999999995</v>
      </c>
      <c r="AS378" s="120">
        <f t="shared" si="199"/>
        <v>0</v>
      </c>
      <c r="AT378" s="120">
        <f t="shared" si="200"/>
        <v>0</v>
      </c>
      <c r="AU378" s="74" t="s">
        <v>717</v>
      </c>
      <c r="AV378" s="115"/>
      <c r="AW378" s="395"/>
      <c r="AX378" s="571">
        <v>1.5</v>
      </c>
      <c r="AY378" s="572">
        <v>1.75</v>
      </c>
      <c r="AZ378" s="572">
        <v>2</v>
      </c>
      <c r="BA378" s="572">
        <v>2.2999999999999998</v>
      </c>
      <c r="BB378" s="573">
        <v>0</v>
      </c>
      <c r="BC378" s="395">
        <v>0</v>
      </c>
      <c r="BD378" s="115"/>
      <c r="BE378" s="115"/>
      <c r="BF378" s="115"/>
      <c r="BG378" s="115"/>
      <c r="BH378" s="115"/>
      <c r="BI378" s="115"/>
      <c r="BJ378" s="115"/>
      <c r="BK378" s="115"/>
      <c r="BQ378" s="74" t="str">
        <f t="shared" si="209"/>
        <v>12013.45L-(16)</v>
      </c>
      <c r="BR378" s="120" t="str">
        <f t="shared" si="210"/>
        <v>45 deg El- LR-2.5D</v>
      </c>
      <c r="BS378" s="120">
        <f t="shared" si="211"/>
        <v>235.79999999999998</v>
      </c>
      <c r="BU378" s="74" t="str">
        <f t="shared" si="212"/>
        <v>12013.45L-(14)</v>
      </c>
      <c r="BV378" s="120" t="str">
        <f t="shared" si="213"/>
        <v>45 deg El- LR-2.5D</v>
      </c>
      <c r="BW378" s="120">
        <f t="shared" si="214"/>
        <v>275.09999999999997</v>
      </c>
      <c r="BY378" s="74" t="str">
        <f t="shared" si="215"/>
        <v>12013.45L-(12)</v>
      </c>
      <c r="BZ378" s="120" t="str">
        <f t="shared" si="216"/>
        <v>45 deg El- LR-2.5D</v>
      </c>
      <c r="CA378" s="120">
        <f t="shared" si="217"/>
        <v>314.39999999999998</v>
      </c>
      <c r="CC378" s="115" t="str">
        <f t="shared" si="218"/>
        <v>12013.45L-(10)</v>
      </c>
      <c r="CD378" s="120" t="str">
        <f t="shared" si="219"/>
        <v>45 deg El- LR-2.5D</v>
      </c>
      <c r="CE378" s="417">
        <f t="shared" si="220"/>
        <v>361.55999999999995</v>
      </c>
      <c r="CF378" s="115"/>
      <c r="CG378" s="115" t="str">
        <f t="shared" si="221"/>
        <v xml:space="preserve"> </v>
      </c>
      <c r="CH378" s="120" t="str">
        <f t="shared" si="222"/>
        <v xml:space="preserve"> </v>
      </c>
      <c r="CI378" s="417" t="str">
        <f t="shared" si="223"/>
        <v xml:space="preserve"> </v>
      </c>
      <c r="CJ378" s="115"/>
      <c r="CK378" s="115" t="str">
        <f t="shared" si="224"/>
        <v xml:space="preserve"> </v>
      </c>
      <c r="CL378" s="120" t="str">
        <f t="shared" si="225"/>
        <v xml:space="preserve"> </v>
      </c>
      <c r="CM378" s="417" t="str">
        <f t="shared" si="228"/>
        <v xml:space="preserve"> </v>
      </c>
      <c r="IS378" s="103">
        <v>92.3</v>
      </c>
    </row>
    <row r="379" spans="2:253" s="74" customFormat="1" ht="17.100000000000001" hidden="1" customHeight="1" x14ac:dyDescent="0.25">
      <c r="B379" s="504">
        <f>IF('KB Duct Parts'!$BL$14=1,'KB Duct Elbows'!BA18,0)</f>
        <v>0</v>
      </c>
      <c r="C379" s="525" t="s">
        <v>1869</v>
      </c>
      <c r="D379" s="506" t="str">
        <f t="shared" si="194"/>
        <v>12014.45L</v>
      </c>
      <c r="E379" s="504" t="s">
        <v>871</v>
      </c>
      <c r="F379" s="508" t="str">
        <f t="shared" si="201"/>
        <v xml:space="preserve"> </v>
      </c>
      <c r="G379" s="528" t="s">
        <v>1691</v>
      </c>
      <c r="H379" s="504" t="s">
        <v>923</v>
      </c>
      <c r="I379" s="1035" t="str">
        <f t="shared" ref="I379:I387" si="231">IF(L379&gt;16,"Gore Locked Segment",IF(L379&lt;17,"Welded Segments"))</f>
        <v>Gore Locked Segment</v>
      </c>
      <c r="J379" s="1036"/>
      <c r="K379" s="516" t="s">
        <v>881</v>
      </c>
      <c r="L379" s="521">
        <v>18</v>
      </c>
      <c r="M379" s="517" t="str">
        <f t="shared" si="226"/>
        <v>Y</v>
      </c>
      <c r="N379" s="514">
        <f t="shared" si="202"/>
        <v>167.8</v>
      </c>
      <c r="O379" s="518">
        <f t="shared" si="195"/>
        <v>0</v>
      </c>
      <c r="P379" s="680">
        <f>'KB Duct Parts'!$AE$3</f>
        <v>0</v>
      </c>
      <c r="Q379" s="681">
        <f t="shared" si="203"/>
        <v>0</v>
      </c>
      <c r="R379" s="682">
        <f t="shared" si="204"/>
        <v>0</v>
      </c>
      <c r="S379" s="716">
        <f t="shared" si="205"/>
        <v>0.35</v>
      </c>
      <c r="T379" s="679">
        <f t="shared" si="206"/>
        <v>0</v>
      </c>
      <c r="U379" s="679">
        <f t="shared" si="207"/>
        <v>0</v>
      </c>
      <c r="Y379" s="120"/>
      <c r="AE379" s="75"/>
      <c r="AF379" s="370">
        <v>18</v>
      </c>
      <c r="AG379" s="374">
        <v>16</v>
      </c>
      <c r="AH379" s="378">
        <v>14</v>
      </c>
      <c r="AI379" s="381">
        <v>12</v>
      </c>
      <c r="AJ379" s="386">
        <v>10</v>
      </c>
      <c r="AK379" s="391"/>
      <c r="AL379" s="386"/>
      <c r="AM379" s="363">
        <f t="shared" si="191"/>
        <v>1</v>
      </c>
      <c r="AN379" s="578">
        <v>167.8</v>
      </c>
      <c r="AO379" s="120">
        <f t="shared" si="208"/>
        <v>251.70000000000002</v>
      </c>
      <c r="AP379" s="120">
        <f t="shared" si="196"/>
        <v>293.65000000000003</v>
      </c>
      <c r="AQ379" s="120">
        <f t="shared" si="197"/>
        <v>335.6</v>
      </c>
      <c r="AR379" s="120">
        <f t="shared" si="198"/>
        <v>385.94</v>
      </c>
      <c r="AS379" s="120">
        <f t="shared" si="199"/>
        <v>0</v>
      </c>
      <c r="AT379" s="120">
        <f t="shared" si="200"/>
        <v>0</v>
      </c>
      <c r="AU379" s="74" t="s">
        <v>717</v>
      </c>
      <c r="AV379" s="115"/>
      <c r="AW379" s="395"/>
      <c r="AX379" s="571">
        <v>1.5</v>
      </c>
      <c r="AY379" s="572">
        <v>1.75</v>
      </c>
      <c r="AZ379" s="572">
        <v>2</v>
      </c>
      <c r="BA379" s="572">
        <v>2.2999999999999998</v>
      </c>
      <c r="BB379" s="573">
        <v>0</v>
      </c>
      <c r="BC379" s="395">
        <v>0</v>
      </c>
      <c r="BD379" s="115"/>
      <c r="BE379" s="115"/>
      <c r="BF379" s="115"/>
      <c r="BG379" s="115"/>
      <c r="BH379" s="115"/>
      <c r="BI379" s="115"/>
      <c r="BJ379" s="115"/>
      <c r="BK379" s="115"/>
      <c r="BQ379" s="74" t="str">
        <f t="shared" si="209"/>
        <v>12014.45L-(16)</v>
      </c>
      <c r="BR379" s="120" t="str">
        <f t="shared" si="210"/>
        <v>45 deg El- LR-2.5D</v>
      </c>
      <c r="BS379" s="120">
        <f t="shared" si="211"/>
        <v>251.70000000000002</v>
      </c>
      <c r="BU379" s="74" t="str">
        <f t="shared" si="212"/>
        <v>12014.45L-(14)</v>
      </c>
      <c r="BV379" s="120" t="str">
        <f t="shared" si="213"/>
        <v>45 deg El- LR-2.5D</v>
      </c>
      <c r="BW379" s="120">
        <f t="shared" si="214"/>
        <v>293.65000000000003</v>
      </c>
      <c r="BY379" s="74" t="str">
        <f t="shared" si="215"/>
        <v>12014.45L-(12)</v>
      </c>
      <c r="BZ379" s="120" t="str">
        <f t="shared" si="216"/>
        <v>45 deg El- LR-2.5D</v>
      </c>
      <c r="CA379" s="120">
        <f t="shared" si="217"/>
        <v>335.6</v>
      </c>
      <c r="CC379" s="115" t="str">
        <f t="shared" si="218"/>
        <v>12014.45L-(10)</v>
      </c>
      <c r="CD379" s="120" t="str">
        <f t="shared" si="219"/>
        <v>45 deg El- LR-2.5D</v>
      </c>
      <c r="CE379" s="417">
        <f t="shared" si="220"/>
        <v>385.94</v>
      </c>
      <c r="CF379" s="115"/>
      <c r="CG379" s="115" t="str">
        <f t="shared" si="221"/>
        <v xml:space="preserve"> </v>
      </c>
      <c r="CH379" s="120" t="str">
        <f t="shared" si="222"/>
        <v xml:space="preserve"> </v>
      </c>
      <c r="CI379" s="417" t="str">
        <f t="shared" si="223"/>
        <v xml:space="preserve"> </v>
      </c>
      <c r="CJ379" s="115"/>
      <c r="CK379" s="115" t="str">
        <f t="shared" si="224"/>
        <v xml:space="preserve"> </v>
      </c>
      <c r="CL379" s="120" t="str">
        <f t="shared" si="225"/>
        <v xml:space="preserve"> </v>
      </c>
      <c r="CM379" s="417" t="str">
        <f t="shared" si="228"/>
        <v xml:space="preserve"> </v>
      </c>
      <c r="IS379" s="103">
        <v>98.5</v>
      </c>
    </row>
    <row r="380" spans="2:253" s="74" customFormat="1" ht="17.100000000000001" hidden="1" customHeight="1" x14ac:dyDescent="0.25">
      <c r="B380" s="504">
        <f>IF('KB Duct Parts'!$BL$14=1,'KB Duct Elbows'!BA19,0)</f>
        <v>0</v>
      </c>
      <c r="C380" s="525" t="s">
        <v>1870</v>
      </c>
      <c r="D380" s="506" t="str">
        <f t="shared" si="194"/>
        <v>12015.45L</v>
      </c>
      <c r="E380" s="504" t="s">
        <v>872</v>
      </c>
      <c r="F380" s="508" t="str">
        <f t="shared" si="201"/>
        <v xml:space="preserve"> </v>
      </c>
      <c r="G380" s="528" t="s">
        <v>1691</v>
      </c>
      <c r="H380" s="504" t="s">
        <v>923</v>
      </c>
      <c r="I380" s="1035" t="str">
        <f t="shared" si="231"/>
        <v>Gore Locked Segment</v>
      </c>
      <c r="J380" s="1036"/>
      <c r="K380" s="516" t="s">
        <v>881</v>
      </c>
      <c r="L380" s="521">
        <v>18</v>
      </c>
      <c r="M380" s="517" t="str">
        <f t="shared" si="226"/>
        <v>Y</v>
      </c>
      <c r="N380" s="514">
        <f t="shared" si="202"/>
        <v>182</v>
      </c>
      <c r="O380" s="518">
        <f t="shared" si="195"/>
        <v>0</v>
      </c>
      <c r="P380" s="680">
        <f>'KB Duct Parts'!$AE$3</f>
        <v>0</v>
      </c>
      <c r="Q380" s="681">
        <f t="shared" si="203"/>
        <v>0</v>
      </c>
      <c r="R380" s="682">
        <f t="shared" si="204"/>
        <v>0</v>
      </c>
      <c r="S380" s="716">
        <f t="shared" si="205"/>
        <v>0.35</v>
      </c>
      <c r="T380" s="679">
        <f t="shared" si="206"/>
        <v>0</v>
      </c>
      <c r="U380" s="679">
        <f t="shared" si="207"/>
        <v>0</v>
      </c>
      <c r="Y380" s="120"/>
      <c r="AE380" s="76"/>
      <c r="AF380" s="370">
        <v>18</v>
      </c>
      <c r="AG380" s="374">
        <v>16</v>
      </c>
      <c r="AH380" s="378">
        <v>14</v>
      </c>
      <c r="AI380" s="381">
        <v>12</v>
      </c>
      <c r="AJ380" s="386">
        <v>10</v>
      </c>
      <c r="AK380" s="391"/>
      <c r="AL380" s="386"/>
      <c r="AM380" s="363">
        <f t="shared" si="191"/>
        <v>1</v>
      </c>
      <c r="AN380" s="578">
        <v>182</v>
      </c>
      <c r="AO380" s="120">
        <f t="shared" si="208"/>
        <v>273</v>
      </c>
      <c r="AP380" s="120">
        <f t="shared" si="196"/>
        <v>318.5</v>
      </c>
      <c r="AQ380" s="120">
        <f t="shared" si="197"/>
        <v>364</v>
      </c>
      <c r="AR380" s="120">
        <f t="shared" si="198"/>
        <v>418.59999999999997</v>
      </c>
      <c r="AS380" s="120">
        <f t="shared" si="199"/>
        <v>0</v>
      </c>
      <c r="AT380" s="120">
        <f t="shared" si="200"/>
        <v>0</v>
      </c>
      <c r="AU380" s="74" t="s">
        <v>717</v>
      </c>
      <c r="AV380" s="115"/>
      <c r="AW380" s="395"/>
      <c r="AX380" s="571">
        <v>1.5</v>
      </c>
      <c r="AY380" s="572">
        <v>1.75</v>
      </c>
      <c r="AZ380" s="572">
        <v>2</v>
      </c>
      <c r="BA380" s="572">
        <v>2.2999999999999998</v>
      </c>
      <c r="BB380" s="573">
        <v>0</v>
      </c>
      <c r="BC380" s="395">
        <v>0</v>
      </c>
      <c r="BD380" s="115"/>
      <c r="BE380" s="115"/>
      <c r="BF380" s="115"/>
      <c r="BG380" s="115"/>
      <c r="BH380" s="115"/>
      <c r="BI380" s="115"/>
      <c r="BJ380" s="115"/>
      <c r="BK380" s="115"/>
      <c r="BQ380" s="74" t="str">
        <f t="shared" si="209"/>
        <v>12015.45L-(16)</v>
      </c>
      <c r="BR380" s="120" t="str">
        <f t="shared" si="210"/>
        <v>45 deg El- LR-2.5D</v>
      </c>
      <c r="BS380" s="120">
        <f t="shared" si="211"/>
        <v>273</v>
      </c>
      <c r="BU380" s="74" t="str">
        <f t="shared" si="212"/>
        <v>12015.45L-(14)</v>
      </c>
      <c r="BV380" s="120" t="str">
        <f t="shared" si="213"/>
        <v>45 deg El- LR-2.5D</v>
      </c>
      <c r="BW380" s="120">
        <f t="shared" si="214"/>
        <v>318.5</v>
      </c>
      <c r="BY380" s="74" t="str">
        <f t="shared" si="215"/>
        <v>12015.45L-(12)</v>
      </c>
      <c r="BZ380" s="120" t="str">
        <f t="shared" si="216"/>
        <v>45 deg El- LR-2.5D</v>
      </c>
      <c r="CA380" s="120">
        <f t="shared" si="217"/>
        <v>364</v>
      </c>
      <c r="CC380" s="115" t="str">
        <f t="shared" si="218"/>
        <v>12015.45L-(10)</v>
      </c>
      <c r="CD380" s="120" t="str">
        <f t="shared" si="219"/>
        <v>45 deg El- LR-2.5D</v>
      </c>
      <c r="CE380" s="417">
        <f t="shared" si="220"/>
        <v>418.59999999999997</v>
      </c>
      <c r="CF380" s="115"/>
      <c r="CG380" s="115" t="str">
        <f t="shared" si="221"/>
        <v xml:space="preserve"> </v>
      </c>
      <c r="CH380" s="120" t="str">
        <f t="shared" si="222"/>
        <v xml:space="preserve"> </v>
      </c>
      <c r="CI380" s="417" t="str">
        <f t="shared" si="223"/>
        <v xml:space="preserve"> </v>
      </c>
      <c r="CJ380" s="115"/>
      <c r="CK380" s="115" t="str">
        <f t="shared" si="224"/>
        <v xml:space="preserve"> </v>
      </c>
      <c r="CL380" s="120" t="str">
        <f t="shared" si="225"/>
        <v xml:space="preserve"> </v>
      </c>
      <c r="CM380" s="417" t="str">
        <f t="shared" si="228"/>
        <v xml:space="preserve"> </v>
      </c>
      <c r="IS380" s="103">
        <v>106.8</v>
      </c>
    </row>
    <row r="381" spans="2:253" s="74" customFormat="1" ht="17.100000000000001" hidden="1" customHeight="1" x14ac:dyDescent="0.25">
      <c r="B381" s="504">
        <f>IF('KB Duct Parts'!$BL$14=1,'KB Duct Elbows'!BA20,0)</f>
        <v>0</v>
      </c>
      <c r="C381" s="525" t="s">
        <v>1871</v>
      </c>
      <c r="D381" s="506" t="str">
        <f t="shared" si="194"/>
        <v>12016.45L</v>
      </c>
      <c r="E381" s="504" t="s">
        <v>873</v>
      </c>
      <c r="F381" s="508" t="str">
        <f t="shared" si="201"/>
        <v xml:space="preserve"> </v>
      </c>
      <c r="G381" s="528" t="s">
        <v>1691</v>
      </c>
      <c r="H381" s="504" t="s">
        <v>923</v>
      </c>
      <c r="I381" s="1035" t="str">
        <f t="shared" si="231"/>
        <v>Gore Locked Segment</v>
      </c>
      <c r="J381" s="1036"/>
      <c r="K381" s="516" t="s">
        <v>881</v>
      </c>
      <c r="L381" s="521">
        <v>18</v>
      </c>
      <c r="M381" s="517" t="str">
        <f t="shared" si="226"/>
        <v>Y</v>
      </c>
      <c r="N381" s="514">
        <f t="shared" si="202"/>
        <v>196</v>
      </c>
      <c r="O381" s="518">
        <f t="shared" si="195"/>
        <v>0</v>
      </c>
      <c r="P381" s="680">
        <f>'KB Duct Parts'!$AE$3</f>
        <v>0</v>
      </c>
      <c r="Q381" s="681">
        <f t="shared" si="203"/>
        <v>0</v>
      </c>
      <c r="R381" s="682">
        <f t="shared" si="204"/>
        <v>0</v>
      </c>
      <c r="S381" s="716">
        <f t="shared" si="205"/>
        <v>0.35</v>
      </c>
      <c r="T381" s="679">
        <f t="shared" si="206"/>
        <v>0</v>
      </c>
      <c r="U381" s="679">
        <f t="shared" si="207"/>
        <v>0</v>
      </c>
      <c r="Y381" s="120"/>
      <c r="AE381" s="75"/>
      <c r="AF381" s="370">
        <v>18</v>
      </c>
      <c r="AG381" s="374">
        <v>16</v>
      </c>
      <c r="AH381" s="378">
        <v>14</v>
      </c>
      <c r="AI381" s="381">
        <v>12</v>
      </c>
      <c r="AJ381" s="386">
        <v>10</v>
      </c>
      <c r="AK381" s="391"/>
      <c r="AL381" s="386"/>
      <c r="AM381" s="363">
        <f t="shared" ref="AM381:AM444" si="232">IF(L381=AF381,1,IF(L381=AG381,2,IF(L381=AH381,3,IF(L381=AI381,4,IF(L381=AJ381,5,IF(L381=AK381,6,IF(L381=AL381,7,0)))))))</f>
        <v>1</v>
      </c>
      <c r="AN381" s="578">
        <v>196</v>
      </c>
      <c r="AO381" s="120">
        <f t="shared" si="208"/>
        <v>294</v>
      </c>
      <c r="AP381" s="120">
        <f t="shared" si="196"/>
        <v>343</v>
      </c>
      <c r="AQ381" s="120">
        <f t="shared" si="197"/>
        <v>392</v>
      </c>
      <c r="AR381" s="120">
        <f t="shared" si="198"/>
        <v>450.79999999999995</v>
      </c>
      <c r="AS381" s="120">
        <f t="shared" si="199"/>
        <v>0</v>
      </c>
      <c r="AT381" s="120">
        <f t="shared" si="200"/>
        <v>0</v>
      </c>
      <c r="AU381" s="74" t="s">
        <v>717</v>
      </c>
      <c r="AV381" s="115"/>
      <c r="AW381" s="395"/>
      <c r="AX381" s="571">
        <v>1.5</v>
      </c>
      <c r="AY381" s="572">
        <v>1.75</v>
      </c>
      <c r="AZ381" s="572">
        <v>2</v>
      </c>
      <c r="BA381" s="572">
        <v>2.2999999999999998</v>
      </c>
      <c r="BB381" s="573">
        <v>0</v>
      </c>
      <c r="BC381" s="395">
        <v>0</v>
      </c>
      <c r="BD381" s="115"/>
      <c r="BE381" s="115"/>
      <c r="BF381" s="115"/>
      <c r="BG381" s="115"/>
      <c r="BH381" s="115"/>
      <c r="BI381" s="115"/>
      <c r="BJ381" s="115"/>
      <c r="BK381" s="115"/>
      <c r="BQ381" s="74" t="str">
        <f t="shared" si="209"/>
        <v>12016.45L-(16)</v>
      </c>
      <c r="BR381" s="120" t="str">
        <f t="shared" si="210"/>
        <v>45 deg El- LR-2.5D</v>
      </c>
      <c r="BS381" s="120">
        <f t="shared" si="211"/>
        <v>294</v>
      </c>
      <c r="BU381" s="74" t="str">
        <f t="shared" si="212"/>
        <v>12016.45L-(14)</v>
      </c>
      <c r="BV381" s="120" t="str">
        <f t="shared" si="213"/>
        <v>45 deg El- LR-2.5D</v>
      </c>
      <c r="BW381" s="120">
        <f t="shared" si="214"/>
        <v>343</v>
      </c>
      <c r="BY381" s="74" t="str">
        <f t="shared" si="215"/>
        <v>12016.45L-(12)</v>
      </c>
      <c r="BZ381" s="120" t="str">
        <f t="shared" si="216"/>
        <v>45 deg El- LR-2.5D</v>
      </c>
      <c r="CA381" s="120">
        <f t="shared" si="217"/>
        <v>392</v>
      </c>
      <c r="CC381" s="115" t="str">
        <f t="shared" si="218"/>
        <v>12016.45L-(10)</v>
      </c>
      <c r="CD381" s="120" t="str">
        <f t="shared" si="219"/>
        <v>45 deg El- LR-2.5D</v>
      </c>
      <c r="CE381" s="417">
        <f t="shared" si="220"/>
        <v>450.79999999999995</v>
      </c>
      <c r="CF381" s="115"/>
      <c r="CG381" s="115" t="str">
        <f t="shared" si="221"/>
        <v xml:space="preserve"> </v>
      </c>
      <c r="CH381" s="120" t="str">
        <f t="shared" si="222"/>
        <v xml:space="preserve"> </v>
      </c>
      <c r="CI381" s="417" t="str">
        <f t="shared" si="223"/>
        <v xml:space="preserve"> </v>
      </c>
      <c r="CJ381" s="115"/>
      <c r="CK381" s="115" t="str">
        <f t="shared" si="224"/>
        <v xml:space="preserve"> </v>
      </c>
      <c r="CL381" s="120" t="str">
        <f t="shared" si="225"/>
        <v xml:space="preserve"> </v>
      </c>
      <c r="CM381" s="417" t="str">
        <f t="shared" si="228"/>
        <v xml:space="preserve"> </v>
      </c>
      <c r="IS381" s="103">
        <v>115.1</v>
      </c>
    </row>
    <row r="382" spans="2:253" s="74" customFormat="1" ht="17.100000000000001" hidden="1" customHeight="1" x14ac:dyDescent="0.25">
      <c r="B382" s="504">
        <f>IF('KB Duct Parts'!$BL$14=1,'KB Duct Elbows'!BA21,0)</f>
        <v>0</v>
      </c>
      <c r="C382" s="525" t="s">
        <v>1872</v>
      </c>
      <c r="D382" s="506" t="str">
        <f t="shared" si="194"/>
        <v>12017.45L</v>
      </c>
      <c r="E382" s="504" t="s">
        <v>874</v>
      </c>
      <c r="F382" s="508" t="str">
        <f t="shared" si="201"/>
        <v xml:space="preserve"> </v>
      </c>
      <c r="G382" s="528" t="s">
        <v>1691</v>
      </c>
      <c r="H382" s="504" t="s">
        <v>923</v>
      </c>
      <c r="I382" s="1035" t="str">
        <f t="shared" si="231"/>
        <v>Gore Locked Segment</v>
      </c>
      <c r="J382" s="1036"/>
      <c r="K382" s="516" t="s">
        <v>881</v>
      </c>
      <c r="L382" s="521">
        <v>18</v>
      </c>
      <c r="M382" s="517" t="str">
        <f t="shared" si="226"/>
        <v>Y</v>
      </c>
      <c r="N382" s="514">
        <f t="shared" si="202"/>
        <v>209.1</v>
      </c>
      <c r="O382" s="518">
        <f t="shared" si="195"/>
        <v>0</v>
      </c>
      <c r="P382" s="680">
        <f>'KB Duct Parts'!$AE$3</f>
        <v>0</v>
      </c>
      <c r="Q382" s="681">
        <f t="shared" si="203"/>
        <v>0</v>
      </c>
      <c r="R382" s="682">
        <f t="shared" si="204"/>
        <v>0</v>
      </c>
      <c r="S382" s="716">
        <f t="shared" si="205"/>
        <v>0.35</v>
      </c>
      <c r="T382" s="679">
        <f t="shared" si="206"/>
        <v>0</v>
      </c>
      <c r="U382" s="679">
        <f t="shared" si="207"/>
        <v>0</v>
      </c>
      <c r="Y382" s="120"/>
      <c r="AE382" s="76"/>
      <c r="AF382" s="370">
        <v>18</v>
      </c>
      <c r="AG382" s="374">
        <v>16</v>
      </c>
      <c r="AH382" s="378">
        <v>14</v>
      </c>
      <c r="AI382" s="381">
        <v>12</v>
      </c>
      <c r="AJ382" s="386">
        <v>10</v>
      </c>
      <c r="AK382" s="391"/>
      <c r="AL382" s="386"/>
      <c r="AM382" s="363">
        <f t="shared" si="232"/>
        <v>1</v>
      </c>
      <c r="AN382" s="578">
        <v>209.1</v>
      </c>
      <c r="AO382" s="120">
        <f t="shared" si="208"/>
        <v>313.64999999999998</v>
      </c>
      <c r="AP382" s="120">
        <f t="shared" si="196"/>
        <v>365.92500000000001</v>
      </c>
      <c r="AQ382" s="120">
        <f t="shared" si="197"/>
        <v>418.2</v>
      </c>
      <c r="AR382" s="120">
        <f t="shared" si="198"/>
        <v>480.92999999999995</v>
      </c>
      <c r="AS382" s="120">
        <f t="shared" si="199"/>
        <v>0</v>
      </c>
      <c r="AT382" s="120">
        <f t="shared" si="200"/>
        <v>0</v>
      </c>
      <c r="AU382" s="74" t="s">
        <v>717</v>
      </c>
      <c r="AV382" s="115"/>
      <c r="AW382" s="395"/>
      <c r="AX382" s="571">
        <v>1.5</v>
      </c>
      <c r="AY382" s="572">
        <v>1.75</v>
      </c>
      <c r="AZ382" s="572">
        <v>2</v>
      </c>
      <c r="BA382" s="572">
        <v>2.2999999999999998</v>
      </c>
      <c r="BB382" s="573">
        <v>0</v>
      </c>
      <c r="BC382" s="395">
        <v>0</v>
      </c>
      <c r="BD382" s="115"/>
      <c r="BE382" s="115"/>
      <c r="BF382" s="115"/>
      <c r="BG382" s="115"/>
      <c r="BH382" s="115"/>
      <c r="BI382" s="115"/>
      <c r="BJ382" s="115"/>
      <c r="BK382" s="115"/>
      <c r="BQ382" s="74" t="str">
        <f t="shared" si="209"/>
        <v>12017.45L-(16)</v>
      </c>
      <c r="BR382" s="120" t="str">
        <f t="shared" si="210"/>
        <v>45 deg El- LR-2.5D</v>
      </c>
      <c r="BS382" s="120">
        <f t="shared" si="211"/>
        <v>313.64999999999998</v>
      </c>
      <c r="BU382" s="74" t="str">
        <f t="shared" si="212"/>
        <v>12017.45L-(14)</v>
      </c>
      <c r="BV382" s="120" t="str">
        <f t="shared" si="213"/>
        <v>45 deg El- LR-2.5D</v>
      </c>
      <c r="BW382" s="120">
        <f t="shared" si="214"/>
        <v>365.92500000000001</v>
      </c>
      <c r="BY382" s="74" t="str">
        <f t="shared" si="215"/>
        <v>12017.45L-(12)</v>
      </c>
      <c r="BZ382" s="120" t="str">
        <f t="shared" si="216"/>
        <v>45 deg El- LR-2.5D</v>
      </c>
      <c r="CA382" s="120">
        <f t="shared" si="217"/>
        <v>418.2</v>
      </c>
      <c r="CC382" s="115" t="str">
        <f t="shared" si="218"/>
        <v>12017.45L-(10)</v>
      </c>
      <c r="CD382" s="120" t="str">
        <f t="shared" si="219"/>
        <v>45 deg El- LR-2.5D</v>
      </c>
      <c r="CE382" s="417">
        <f t="shared" si="220"/>
        <v>480.92999999999995</v>
      </c>
      <c r="CF382" s="115"/>
      <c r="CG382" s="115" t="str">
        <f t="shared" si="221"/>
        <v xml:space="preserve"> </v>
      </c>
      <c r="CH382" s="120" t="str">
        <f t="shared" si="222"/>
        <v xml:space="preserve"> </v>
      </c>
      <c r="CI382" s="417" t="str">
        <f t="shared" si="223"/>
        <v xml:space="preserve"> </v>
      </c>
      <c r="CJ382" s="115"/>
      <c r="CK382" s="115" t="str">
        <f t="shared" si="224"/>
        <v xml:space="preserve"> </v>
      </c>
      <c r="CL382" s="120" t="str">
        <f t="shared" si="225"/>
        <v xml:space="preserve"> </v>
      </c>
      <c r="CM382" s="417" t="str">
        <f t="shared" si="228"/>
        <v xml:space="preserve"> </v>
      </c>
      <c r="IS382" s="103">
        <v>122.8</v>
      </c>
    </row>
    <row r="383" spans="2:253" s="74" customFormat="1" ht="17.100000000000001" hidden="1" customHeight="1" x14ac:dyDescent="0.25">
      <c r="B383" s="504">
        <f>IF('KB Duct Parts'!$BL$14=1,'KB Duct Elbows'!BA22,0)</f>
        <v>0</v>
      </c>
      <c r="C383" s="525" t="s">
        <v>1873</v>
      </c>
      <c r="D383" s="506" t="str">
        <f t="shared" si="194"/>
        <v>12018.45L</v>
      </c>
      <c r="E383" s="504" t="s">
        <v>875</v>
      </c>
      <c r="F383" s="508" t="str">
        <f t="shared" si="201"/>
        <v xml:space="preserve"> </v>
      </c>
      <c r="G383" s="528" t="s">
        <v>1691</v>
      </c>
      <c r="H383" s="504" t="s">
        <v>923</v>
      </c>
      <c r="I383" s="1035" t="str">
        <f t="shared" si="231"/>
        <v>Gore Locked Segment</v>
      </c>
      <c r="J383" s="1036"/>
      <c r="K383" s="516" t="s">
        <v>881</v>
      </c>
      <c r="L383" s="521">
        <v>18</v>
      </c>
      <c r="M383" s="517" t="str">
        <f t="shared" si="226"/>
        <v>Y</v>
      </c>
      <c r="N383" s="514">
        <f t="shared" si="202"/>
        <v>222.1</v>
      </c>
      <c r="O383" s="518">
        <f t="shared" si="195"/>
        <v>0</v>
      </c>
      <c r="P383" s="680">
        <f>'KB Duct Parts'!$AE$3</f>
        <v>0</v>
      </c>
      <c r="Q383" s="681">
        <f t="shared" si="203"/>
        <v>0</v>
      </c>
      <c r="R383" s="682">
        <f t="shared" si="204"/>
        <v>0</v>
      </c>
      <c r="S383" s="716">
        <f t="shared" si="205"/>
        <v>0.35</v>
      </c>
      <c r="T383" s="679">
        <f t="shared" si="206"/>
        <v>0</v>
      </c>
      <c r="U383" s="679">
        <f t="shared" si="207"/>
        <v>0</v>
      </c>
      <c r="Y383" s="120"/>
      <c r="AE383" s="75"/>
      <c r="AF383" s="370">
        <v>18</v>
      </c>
      <c r="AG383" s="374">
        <v>16</v>
      </c>
      <c r="AH383" s="378">
        <v>14</v>
      </c>
      <c r="AI383" s="381">
        <v>12</v>
      </c>
      <c r="AJ383" s="386">
        <v>10</v>
      </c>
      <c r="AK383" s="391"/>
      <c r="AL383" s="386"/>
      <c r="AM383" s="363">
        <f t="shared" si="232"/>
        <v>1</v>
      </c>
      <c r="AN383" s="578">
        <v>222.1</v>
      </c>
      <c r="AO383" s="120">
        <f t="shared" si="208"/>
        <v>333.15</v>
      </c>
      <c r="AP383" s="120">
        <f t="shared" si="196"/>
        <v>388.67500000000001</v>
      </c>
      <c r="AQ383" s="120">
        <f t="shared" si="197"/>
        <v>444.2</v>
      </c>
      <c r="AR383" s="120">
        <f t="shared" si="198"/>
        <v>510.82999999999993</v>
      </c>
      <c r="AS383" s="120">
        <f t="shared" si="199"/>
        <v>0</v>
      </c>
      <c r="AT383" s="120">
        <f t="shared" si="200"/>
        <v>0</v>
      </c>
      <c r="AU383" s="74" t="s">
        <v>717</v>
      </c>
      <c r="AV383" s="115"/>
      <c r="AW383" s="395"/>
      <c r="AX383" s="571">
        <v>1.5</v>
      </c>
      <c r="AY383" s="572">
        <v>1.75</v>
      </c>
      <c r="AZ383" s="572">
        <v>2</v>
      </c>
      <c r="BA383" s="572">
        <v>2.2999999999999998</v>
      </c>
      <c r="BB383" s="573">
        <v>0</v>
      </c>
      <c r="BC383" s="395">
        <v>0</v>
      </c>
      <c r="BD383" s="115"/>
      <c r="BE383" s="115"/>
      <c r="BF383" s="115"/>
      <c r="BG383" s="115"/>
      <c r="BH383" s="115"/>
      <c r="BI383" s="115"/>
      <c r="BJ383" s="115"/>
      <c r="BK383" s="115"/>
      <c r="BQ383" s="74" t="str">
        <f t="shared" si="209"/>
        <v>12018.45L-(16)</v>
      </c>
      <c r="BR383" s="120" t="str">
        <f t="shared" si="210"/>
        <v>45 deg El- LR-2.5D</v>
      </c>
      <c r="BS383" s="120">
        <f t="shared" si="211"/>
        <v>333.15</v>
      </c>
      <c r="BU383" s="74" t="str">
        <f t="shared" si="212"/>
        <v>12018.45L-(14)</v>
      </c>
      <c r="BV383" s="120" t="str">
        <f t="shared" si="213"/>
        <v>45 deg El- LR-2.5D</v>
      </c>
      <c r="BW383" s="120">
        <f t="shared" si="214"/>
        <v>388.67500000000001</v>
      </c>
      <c r="BY383" s="74" t="str">
        <f t="shared" si="215"/>
        <v>12018.45L-(12)</v>
      </c>
      <c r="BZ383" s="120" t="str">
        <f t="shared" si="216"/>
        <v>45 deg El- LR-2.5D</v>
      </c>
      <c r="CA383" s="120">
        <f t="shared" si="217"/>
        <v>444.2</v>
      </c>
      <c r="CC383" s="115" t="str">
        <f t="shared" si="218"/>
        <v>12018.45L-(10)</v>
      </c>
      <c r="CD383" s="120" t="str">
        <f t="shared" si="219"/>
        <v>45 deg El- LR-2.5D</v>
      </c>
      <c r="CE383" s="417">
        <f t="shared" si="220"/>
        <v>510.82999999999993</v>
      </c>
      <c r="CF383" s="115"/>
      <c r="CG383" s="115" t="str">
        <f t="shared" si="221"/>
        <v xml:space="preserve"> </v>
      </c>
      <c r="CH383" s="120" t="str">
        <f t="shared" si="222"/>
        <v xml:space="preserve"> </v>
      </c>
      <c r="CI383" s="417" t="str">
        <f t="shared" si="223"/>
        <v xml:space="preserve"> </v>
      </c>
      <c r="CJ383" s="115"/>
      <c r="CK383" s="115" t="str">
        <f t="shared" si="224"/>
        <v xml:space="preserve"> </v>
      </c>
      <c r="CL383" s="120" t="str">
        <f t="shared" si="225"/>
        <v xml:space="preserve"> </v>
      </c>
      <c r="CM383" s="417" t="str">
        <f t="shared" si="228"/>
        <v xml:space="preserve"> </v>
      </c>
      <c r="IS383" s="103">
        <v>130.4</v>
      </c>
    </row>
    <row r="384" spans="2:253" s="74" customFormat="1" ht="17.100000000000001" hidden="1" customHeight="1" x14ac:dyDescent="0.25">
      <c r="B384" s="504">
        <f>IF('KB Duct Parts'!$BL$14=1,'KB Duct Elbows'!BA23,0)</f>
        <v>0</v>
      </c>
      <c r="C384" s="525" t="s">
        <v>1874</v>
      </c>
      <c r="D384" s="506" t="str">
        <f t="shared" si="194"/>
        <v>12019.45L</v>
      </c>
      <c r="E384" s="504" t="s">
        <v>876</v>
      </c>
      <c r="F384" s="508" t="str">
        <f t="shared" si="201"/>
        <v xml:space="preserve"> </v>
      </c>
      <c r="G384" s="528" t="s">
        <v>1691</v>
      </c>
      <c r="H384" s="504" t="s">
        <v>923</v>
      </c>
      <c r="I384" s="1035" t="str">
        <f t="shared" si="231"/>
        <v>Gore Locked Segment</v>
      </c>
      <c r="J384" s="1036"/>
      <c r="K384" s="516" t="s">
        <v>881</v>
      </c>
      <c r="L384" s="521">
        <v>18</v>
      </c>
      <c r="M384" s="517" t="str">
        <f t="shared" si="226"/>
        <v>Y</v>
      </c>
      <c r="N384" s="514">
        <f t="shared" si="202"/>
        <v>254.3</v>
      </c>
      <c r="O384" s="518">
        <f t="shared" si="195"/>
        <v>0</v>
      </c>
      <c r="P384" s="680">
        <f>'KB Duct Parts'!$AE$3</f>
        <v>0</v>
      </c>
      <c r="Q384" s="681">
        <f t="shared" si="203"/>
        <v>0</v>
      </c>
      <c r="R384" s="682">
        <f t="shared" si="204"/>
        <v>0</v>
      </c>
      <c r="S384" s="716">
        <f t="shared" si="205"/>
        <v>0.35</v>
      </c>
      <c r="T384" s="679">
        <f t="shared" si="206"/>
        <v>0</v>
      </c>
      <c r="U384" s="679">
        <f t="shared" si="207"/>
        <v>0</v>
      </c>
      <c r="Y384" s="120"/>
      <c r="AE384" s="75"/>
      <c r="AF384" s="370">
        <v>18</v>
      </c>
      <c r="AG384" s="374">
        <v>16</v>
      </c>
      <c r="AH384" s="378">
        <v>14</v>
      </c>
      <c r="AI384" s="381">
        <v>12</v>
      </c>
      <c r="AJ384" s="386">
        <v>10</v>
      </c>
      <c r="AK384" s="391"/>
      <c r="AL384" s="386"/>
      <c r="AM384" s="363">
        <f t="shared" si="232"/>
        <v>1</v>
      </c>
      <c r="AN384" s="578">
        <v>254.3</v>
      </c>
      <c r="AO384" s="120">
        <f t="shared" si="208"/>
        <v>381.45000000000005</v>
      </c>
      <c r="AP384" s="120">
        <f t="shared" si="196"/>
        <v>445.02500000000003</v>
      </c>
      <c r="AQ384" s="120">
        <f t="shared" si="197"/>
        <v>508.6</v>
      </c>
      <c r="AR384" s="120">
        <f t="shared" si="198"/>
        <v>584.89</v>
      </c>
      <c r="AS384" s="120">
        <f t="shared" si="199"/>
        <v>0</v>
      </c>
      <c r="AT384" s="120">
        <f t="shared" si="200"/>
        <v>0</v>
      </c>
      <c r="AU384" s="74" t="s">
        <v>717</v>
      </c>
      <c r="AV384" s="115"/>
      <c r="AW384" s="395"/>
      <c r="AX384" s="571">
        <v>1.5</v>
      </c>
      <c r="AY384" s="572">
        <v>1.75</v>
      </c>
      <c r="AZ384" s="572">
        <v>2</v>
      </c>
      <c r="BA384" s="572">
        <v>2.2999999999999998</v>
      </c>
      <c r="BB384" s="573">
        <v>0</v>
      </c>
      <c r="BC384" s="395">
        <v>0</v>
      </c>
      <c r="BD384" s="115"/>
      <c r="BE384" s="115"/>
      <c r="BF384" s="115"/>
      <c r="BG384" s="115"/>
      <c r="BH384" s="115"/>
      <c r="BI384" s="115"/>
      <c r="BJ384" s="115"/>
      <c r="BK384" s="115"/>
      <c r="BQ384" s="74" t="str">
        <f t="shared" si="209"/>
        <v>12019.45L-(16)</v>
      </c>
      <c r="BR384" s="120" t="str">
        <f t="shared" si="210"/>
        <v>45 deg El- LR-2.5D</v>
      </c>
      <c r="BS384" s="120">
        <f t="shared" si="211"/>
        <v>381.45000000000005</v>
      </c>
      <c r="BU384" s="74" t="str">
        <f t="shared" si="212"/>
        <v>12019.45L-(14)</v>
      </c>
      <c r="BV384" s="120" t="str">
        <f t="shared" si="213"/>
        <v>45 deg El- LR-2.5D</v>
      </c>
      <c r="BW384" s="120">
        <f t="shared" si="214"/>
        <v>445.02500000000003</v>
      </c>
      <c r="BY384" s="74" t="str">
        <f t="shared" si="215"/>
        <v>12019.45L-(12)</v>
      </c>
      <c r="BZ384" s="120" t="str">
        <f t="shared" si="216"/>
        <v>45 deg El- LR-2.5D</v>
      </c>
      <c r="CA384" s="120">
        <f t="shared" si="217"/>
        <v>508.6</v>
      </c>
      <c r="CC384" s="115" t="str">
        <f t="shared" si="218"/>
        <v>12019.45L-(10)</v>
      </c>
      <c r="CD384" s="120" t="str">
        <f t="shared" si="219"/>
        <v>45 deg El- LR-2.5D</v>
      </c>
      <c r="CE384" s="417">
        <f t="shared" si="220"/>
        <v>584.89</v>
      </c>
      <c r="CF384" s="115"/>
      <c r="CG384" s="115" t="str">
        <f t="shared" si="221"/>
        <v xml:space="preserve"> </v>
      </c>
      <c r="CH384" s="120" t="str">
        <f t="shared" si="222"/>
        <v xml:space="preserve"> </v>
      </c>
      <c r="CI384" s="417" t="str">
        <f t="shared" si="223"/>
        <v xml:space="preserve"> </v>
      </c>
      <c r="CJ384" s="115"/>
      <c r="CK384" s="115" t="str">
        <f t="shared" si="224"/>
        <v xml:space="preserve"> </v>
      </c>
      <c r="CL384" s="120" t="str">
        <f t="shared" si="225"/>
        <v xml:space="preserve"> </v>
      </c>
      <c r="CM384" s="417" t="str">
        <f t="shared" si="228"/>
        <v xml:space="preserve"> </v>
      </c>
      <c r="IS384" s="103">
        <v>149.19999999999999</v>
      </c>
    </row>
    <row r="385" spans="2:253" s="74" customFormat="1" ht="17.100000000000001" hidden="1" customHeight="1" x14ac:dyDescent="0.25">
      <c r="B385" s="504">
        <f>IF('KB Duct Parts'!$BL$14=1,'KB Duct Elbows'!BA24,0)</f>
        <v>0</v>
      </c>
      <c r="C385" s="525" t="s">
        <v>1875</v>
      </c>
      <c r="D385" s="506" t="str">
        <f t="shared" si="194"/>
        <v>12020.45L</v>
      </c>
      <c r="E385" s="504" t="s">
        <v>877</v>
      </c>
      <c r="F385" s="508" t="str">
        <f t="shared" si="201"/>
        <v xml:space="preserve"> </v>
      </c>
      <c r="G385" s="528" t="s">
        <v>1691</v>
      </c>
      <c r="H385" s="504" t="s">
        <v>923</v>
      </c>
      <c r="I385" s="1035" t="str">
        <f t="shared" si="231"/>
        <v>Gore Locked Segment</v>
      </c>
      <c r="J385" s="1036"/>
      <c r="K385" s="516" t="s">
        <v>881</v>
      </c>
      <c r="L385" s="521">
        <v>18</v>
      </c>
      <c r="M385" s="517" t="str">
        <f t="shared" si="226"/>
        <v>Y</v>
      </c>
      <c r="N385" s="514">
        <f t="shared" si="202"/>
        <v>286.10000000000002</v>
      </c>
      <c r="O385" s="518">
        <f t="shared" si="195"/>
        <v>0</v>
      </c>
      <c r="P385" s="680">
        <f>'KB Duct Parts'!$AE$3</f>
        <v>0</v>
      </c>
      <c r="Q385" s="681">
        <f t="shared" si="203"/>
        <v>0</v>
      </c>
      <c r="R385" s="682">
        <f t="shared" si="204"/>
        <v>0</v>
      </c>
      <c r="S385" s="716">
        <f t="shared" si="205"/>
        <v>0.35</v>
      </c>
      <c r="T385" s="679">
        <f t="shared" si="206"/>
        <v>0</v>
      </c>
      <c r="U385" s="679">
        <f t="shared" si="207"/>
        <v>0</v>
      </c>
      <c r="Y385" s="120"/>
      <c r="AE385" s="75"/>
      <c r="AF385" s="370">
        <v>18</v>
      </c>
      <c r="AG385" s="374">
        <v>16</v>
      </c>
      <c r="AH385" s="378">
        <v>14</v>
      </c>
      <c r="AI385" s="381">
        <v>12</v>
      </c>
      <c r="AJ385" s="386">
        <v>10</v>
      </c>
      <c r="AK385" s="391"/>
      <c r="AL385" s="386"/>
      <c r="AM385" s="363">
        <f t="shared" si="232"/>
        <v>1</v>
      </c>
      <c r="AN385" s="578">
        <v>286.10000000000002</v>
      </c>
      <c r="AO385" s="120">
        <f t="shared" si="208"/>
        <v>429.15000000000003</v>
      </c>
      <c r="AP385" s="120">
        <f t="shared" si="196"/>
        <v>500.67500000000007</v>
      </c>
      <c r="AQ385" s="120">
        <f t="shared" si="197"/>
        <v>572.20000000000005</v>
      </c>
      <c r="AR385" s="120">
        <f t="shared" si="198"/>
        <v>658.03</v>
      </c>
      <c r="AS385" s="120">
        <f t="shared" si="199"/>
        <v>0</v>
      </c>
      <c r="AT385" s="120">
        <f t="shared" si="200"/>
        <v>0</v>
      </c>
      <c r="AU385" s="74" t="s">
        <v>717</v>
      </c>
      <c r="AV385" s="115"/>
      <c r="AW385" s="395"/>
      <c r="AX385" s="571">
        <v>1.5</v>
      </c>
      <c r="AY385" s="572">
        <v>1.75</v>
      </c>
      <c r="AZ385" s="572">
        <v>2</v>
      </c>
      <c r="BA385" s="572">
        <v>2.2999999999999998</v>
      </c>
      <c r="BB385" s="573">
        <v>0</v>
      </c>
      <c r="BC385" s="395">
        <v>0</v>
      </c>
      <c r="BD385" s="115"/>
      <c r="BE385" s="115"/>
      <c r="BF385" s="115"/>
      <c r="BG385" s="115"/>
      <c r="BH385" s="115"/>
      <c r="BI385" s="115"/>
      <c r="BJ385" s="115"/>
      <c r="BK385" s="115"/>
      <c r="BQ385" s="74" t="str">
        <f t="shared" si="209"/>
        <v>12020.45L-(16)</v>
      </c>
      <c r="BR385" s="120" t="str">
        <f t="shared" si="210"/>
        <v>45 deg El- LR-2.5D</v>
      </c>
      <c r="BS385" s="120">
        <f t="shared" si="211"/>
        <v>429.15000000000003</v>
      </c>
      <c r="BU385" s="74" t="str">
        <f t="shared" si="212"/>
        <v>12020.45L-(14)</v>
      </c>
      <c r="BV385" s="120" t="str">
        <f t="shared" si="213"/>
        <v>45 deg El- LR-2.5D</v>
      </c>
      <c r="BW385" s="120">
        <f t="shared" si="214"/>
        <v>500.67500000000007</v>
      </c>
      <c r="BY385" s="74" t="str">
        <f t="shared" si="215"/>
        <v>12020.45L-(12)</v>
      </c>
      <c r="BZ385" s="120" t="str">
        <f t="shared" si="216"/>
        <v>45 deg El- LR-2.5D</v>
      </c>
      <c r="CA385" s="120">
        <f t="shared" si="217"/>
        <v>572.20000000000005</v>
      </c>
      <c r="CC385" s="115" t="str">
        <f t="shared" si="218"/>
        <v>12020.45L-(10)</v>
      </c>
      <c r="CD385" s="120" t="str">
        <f t="shared" si="219"/>
        <v>45 deg El- LR-2.5D</v>
      </c>
      <c r="CE385" s="417">
        <f t="shared" si="220"/>
        <v>658.03</v>
      </c>
      <c r="CF385" s="115"/>
      <c r="CG385" s="115" t="str">
        <f t="shared" si="221"/>
        <v xml:space="preserve"> </v>
      </c>
      <c r="CH385" s="120" t="str">
        <f t="shared" si="222"/>
        <v xml:space="preserve"> </v>
      </c>
      <c r="CI385" s="417" t="str">
        <f t="shared" si="223"/>
        <v xml:space="preserve"> </v>
      </c>
      <c r="CJ385" s="115"/>
      <c r="CK385" s="115" t="str">
        <f t="shared" si="224"/>
        <v xml:space="preserve"> </v>
      </c>
      <c r="CL385" s="120" t="str">
        <f t="shared" si="225"/>
        <v xml:space="preserve"> </v>
      </c>
      <c r="CM385" s="417" t="str">
        <f t="shared" si="228"/>
        <v xml:space="preserve"> </v>
      </c>
      <c r="IS385" s="103">
        <v>167.9</v>
      </c>
    </row>
    <row r="386" spans="2:253" s="74" customFormat="1" ht="17.100000000000001" hidden="1" customHeight="1" x14ac:dyDescent="0.25">
      <c r="B386" s="504">
        <f>IF('KB Duct Parts'!$BL$14=1,'KB Duct Elbows'!BA25,0)</f>
        <v>0</v>
      </c>
      <c r="C386" s="525" t="s">
        <v>1876</v>
      </c>
      <c r="D386" s="506" t="str">
        <f t="shared" si="194"/>
        <v>12022.45L</v>
      </c>
      <c r="E386" s="504" t="s">
        <v>878</v>
      </c>
      <c r="F386" s="508" t="str">
        <f t="shared" si="201"/>
        <v xml:space="preserve"> </v>
      </c>
      <c r="G386" s="528" t="s">
        <v>1691</v>
      </c>
      <c r="H386" s="504" t="s">
        <v>923</v>
      </c>
      <c r="I386" s="1035" t="str">
        <f t="shared" si="231"/>
        <v>Gore Locked Segment</v>
      </c>
      <c r="J386" s="1036"/>
      <c r="K386" s="516" t="s">
        <v>881</v>
      </c>
      <c r="L386" s="521">
        <v>18</v>
      </c>
      <c r="M386" s="517" t="str">
        <f t="shared" si="226"/>
        <v>Y</v>
      </c>
      <c r="N386" s="514">
        <f t="shared" si="202"/>
        <v>337.7</v>
      </c>
      <c r="O386" s="518">
        <f t="shared" si="195"/>
        <v>0</v>
      </c>
      <c r="P386" s="680">
        <f>'KB Duct Parts'!$AE$3</f>
        <v>0</v>
      </c>
      <c r="Q386" s="681">
        <f t="shared" si="203"/>
        <v>0</v>
      </c>
      <c r="R386" s="682">
        <f t="shared" si="204"/>
        <v>0</v>
      </c>
      <c r="S386" s="716">
        <f t="shared" si="205"/>
        <v>0.35</v>
      </c>
      <c r="T386" s="679">
        <f t="shared" si="206"/>
        <v>0</v>
      </c>
      <c r="U386" s="679">
        <f t="shared" si="207"/>
        <v>0</v>
      </c>
      <c r="Y386" s="120"/>
      <c r="AE386" s="75"/>
      <c r="AF386" s="370">
        <v>18</v>
      </c>
      <c r="AG386" s="374">
        <v>16</v>
      </c>
      <c r="AH386" s="378">
        <v>14</v>
      </c>
      <c r="AI386" s="381">
        <v>12</v>
      </c>
      <c r="AJ386" s="386">
        <v>10</v>
      </c>
      <c r="AK386" s="391"/>
      <c r="AL386" s="386"/>
      <c r="AM386" s="363">
        <f t="shared" si="232"/>
        <v>1</v>
      </c>
      <c r="AN386" s="578">
        <v>337.7</v>
      </c>
      <c r="AO386" s="120">
        <f t="shared" si="208"/>
        <v>506.54999999999995</v>
      </c>
      <c r="AP386" s="120">
        <f t="shared" si="196"/>
        <v>590.97500000000002</v>
      </c>
      <c r="AQ386" s="120">
        <f t="shared" si="197"/>
        <v>675.4</v>
      </c>
      <c r="AR386" s="120">
        <f t="shared" si="198"/>
        <v>776.70999999999992</v>
      </c>
      <c r="AS386" s="120">
        <f t="shared" si="199"/>
        <v>0</v>
      </c>
      <c r="AT386" s="120">
        <f t="shared" si="200"/>
        <v>0</v>
      </c>
      <c r="AU386" s="74" t="s">
        <v>717</v>
      </c>
      <c r="AV386" s="115"/>
      <c r="AW386" s="395"/>
      <c r="AX386" s="571">
        <v>1.5</v>
      </c>
      <c r="AY386" s="572">
        <v>1.75</v>
      </c>
      <c r="AZ386" s="572">
        <v>2</v>
      </c>
      <c r="BA386" s="572">
        <v>2.2999999999999998</v>
      </c>
      <c r="BB386" s="573">
        <v>0</v>
      </c>
      <c r="BC386" s="395">
        <v>0</v>
      </c>
      <c r="BD386" s="115"/>
      <c r="BE386" s="115"/>
      <c r="BF386" s="115"/>
      <c r="BG386" s="115"/>
      <c r="BH386" s="115"/>
      <c r="BI386" s="115"/>
      <c r="BJ386" s="115"/>
      <c r="BK386" s="115"/>
      <c r="BQ386" s="74" t="str">
        <f t="shared" si="209"/>
        <v>12022.45L-(16)</v>
      </c>
      <c r="BR386" s="120" t="str">
        <f t="shared" si="210"/>
        <v>45 deg El- LR-2.5D</v>
      </c>
      <c r="BS386" s="120">
        <f t="shared" si="211"/>
        <v>506.54999999999995</v>
      </c>
      <c r="BU386" s="74" t="str">
        <f t="shared" si="212"/>
        <v>12022.45L-(14)</v>
      </c>
      <c r="BV386" s="120" t="str">
        <f t="shared" si="213"/>
        <v>45 deg El- LR-2.5D</v>
      </c>
      <c r="BW386" s="120">
        <f t="shared" si="214"/>
        <v>590.97500000000002</v>
      </c>
      <c r="BY386" s="74" t="str">
        <f t="shared" si="215"/>
        <v>12022.45L-(12)</v>
      </c>
      <c r="BZ386" s="120" t="str">
        <f t="shared" si="216"/>
        <v>45 deg El- LR-2.5D</v>
      </c>
      <c r="CA386" s="120">
        <f t="shared" si="217"/>
        <v>675.4</v>
      </c>
      <c r="CC386" s="115" t="str">
        <f t="shared" si="218"/>
        <v>12022.45L-(10)</v>
      </c>
      <c r="CD386" s="120" t="str">
        <f t="shared" si="219"/>
        <v>45 deg El- LR-2.5D</v>
      </c>
      <c r="CE386" s="417">
        <f t="shared" si="220"/>
        <v>776.70999999999992</v>
      </c>
      <c r="CF386" s="115"/>
      <c r="CG386" s="115" t="str">
        <f t="shared" si="221"/>
        <v xml:space="preserve"> </v>
      </c>
      <c r="CH386" s="120" t="str">
        <f t="shared" si="222"/>
        <v xml:space="preserve"> </v>
      </c>
      <c r="CI386" s="417" t="str">
        <f t="shared" si="223"/>
        <v xml:space="preserve"> </v>
      </c>
      <c r="CJ386" s="115"/>
      <c r="CK386" s="115" t="str">
        <f t="shared" si="224"/>
        <v xml:space="preserve"> </v>
      </c>
      <c r="CL386" s="120" t="str">
        <f t="shared" si="225"/>
        <v xml:space="preserve"> </v>
      </c>
      <c r="CM386" s="417" t="str">
        <f t="shared" si="228"/>
        <v xml:space="preserve"> </v>
      </c>
      <c r="IS386" s="103">
        <v>198.4</v>
      </c>
    </row>
    <row r="387" spans="2:253" s="74" customFormat="1" ht="17.100000000000001" hidden="1" customHeight="1" x14ac:dyDescent="0.25">
      <c r="B387" s="504">
        <f>IF('KB Duct Parts'!$BL$14=1,'KB Duct Elbows'!BA26,0)</f>
        <v>0</v>
      </c>
      <c r="C387" s="525" t="s">
        <v>1877</v>
      </c>
      <c r="D387" s="506" t="str">
        <f t="shared" si="194"/>
        <v>12024.45L</v>
      </c>
      <c r="E387" s="504" t="s">
        <v>1338</v>
      </c>
      <c r="F387" s="508" t="str">
        <f t="shared" si="201"/>
        <v xml:space="preserve"> </v>
      </c>
      <c r="G387" s="528" t="s">
        <v>1691</v>
      </c>
      <c r="H387" s="504" t="s">
        <v>923</v>
      </c>
      <c r="I387" s="1035" t="str">
        <f t="shared" si="231"/>
        <v>Gore Locked Segment</v>
      </c>
      <c r="J387" s="1036"/>
      <c r="K387" s="516" t="s">
        <v>881</v>
      </c>
      <c r="L387" s="521">
        <v>18</v>
      </c>
      <c r="M387" s="517" t="str">
        <f t="shared" si="226"/>
        <v>Y</v>
      </c>
      <c r="N387" s="514">
        <f t="shared" si="202"/>
        <v>401.6</v>
      </c>
      <c r="O387" s="518">
        <f t="shared" si="195"/>
        <v>0</v>
      </c>
      <c r="P387" s="680">
        <f>'KB Duct Parts'!$AE$3</f>
        <v>0</v>
      </c>
      <c r="Q387" s="681">
        <f t="shared" si="203"/>
        <v>0</v>
      </c>
      <c r="R387" s="682">
        <f t="shared" si="204"/>
        <v>0</v>
      </c>
      <c r="S387" s="716">
        <f t="shared" si="205"/>
        <v>0.35</v>
      </c>
      <c r="T387" s="679">
        <f t="shared" si="206"/>
        <v>0</v>
      </c>
      <c r="U387" s="679">
        <f t="shared" si="207"/>
        <v>0</v>
      </c>
      <c r="Y387" s="120"/>
      <c r="AE387" s="75"/>
      <c r="AF387" s="370">
        <v>18</v>
      </c>
      <c r="AG387" s="374">
        <v>16</v>
      </c>
      <c r="AH387" s="378">
        <v>14</v>
      </c>
      <c r="AI387" s="381">
        <v>12</v>
      </c>
      <c r="AJ387" s="386">
        <v>10</v>
      </c>
      <c r="AK387" s="391"/>
      <c r="AL387" s="386"/>
      <c r="AM387" s="363">
        <f t="shared" si="232"/>
        <v>1</v>
      </c>
      <c r="AN387" s="578">
        <v>401.6</v>
      </c>
      <c r="AO387" s="120">
        <f t="shared" si="208"/>
        <v>602.40000000000009</v>
      </c>
      <c r="AP387" s="120">
        <f t="shared" si="196"/>
        <v>702.80000000000007</v>
      </c>
      <c r="AQ387" s="120">
        <f t="shared" si="197"/>
        <v>803.2</v>
      </c>
      <c r="AR387" s="120">
        <f t="shared" si="198"/>
        <v>923.68</v>
      </c>
      <c r="AS387" s="120">
        <f t="shared" si="199"/>
        <v>0</v>
      </c>
      <c r="AT387" s="120">
        <f t="shared" si="200"/>
        <v>0</v>
      </c>
      <c r="AU387" s="74" t="s">
        <v>717</v>
      </c>
      <c r="AV387" s="115"/>
      <c r="AW387" s="395"/>
      <c r="AX387" s="571">
        <v>1.5</v>
      </c>
      <c r="AY387" s="572">
        <v>1.75</v>
      </c>
      <c r="AZ387" s="572">
        <v>2</v>
      </c>
      <c r="BA387" s="572">
        <v>2.2999999999999998</v>
      </c>
      <c r="BB387" s="573">
        <v>0</v>
      </c>
      <c r="BC387" s="395">
        <v>0</v>
      </c>
      <c r="BD387" s="115"/>
      <c r="BE387" s="115"/>
      <c r="BF387" s="115"/>
      <c r="BG387" s="115"/>
      <c r="BH387" s="115"/>
      <c r="BI387" s="115"/>
      <c r="BJ387" s="115"/>
      <c r="BK387" s="115"/>
      <c r="BQ387" s="74" t="str">
        <f t="shared" si="209"/>
        <v>12024.45L-(16)</v>
      </c>
      <c r="BR387" s="120" t="str">
        <f t="shared" si="210"/>
        <v>45 deg El- LR-2.5D</v>
      </c>
      <c r="BS387" s="120">
        <f t="shared" si="211"/>
        <v>602.40000000000009</v>
      </c>
      <c r="BU387" s="74" t="str">
        <f t="shared" si="212"/>
        <v>12024.45L-(14)</v>
      </c>
      <c r="BV387" s="120" t="str">
        <f t="shared" si="213"/>
        <v>45 deg El- LR-2.5D</v>
      </c>
      <c r="BW387" s="120">
        <f t="shared" si="214"/>
        <v>702.80000000000007</v>
      </c>
      <c r="BY387" s="74" t="str">
        <f t="shared" si="215"/>
        <v>12024.45L-(12)</v>
      </c>
      <c r="BZ387" s="120" t="str">
        <f t="shared" si="216"/>
        <v>45 deg El- LR-2.5D</v>
      </c>
      <c r="CA387" s="120">
        <f t="shared" si="217"/>
        <v>803.2</v>
      </c>
      <c r="CC387" s="115" t="str">
        <f t="shared" si="218"/>
        <v>12024.45L-(10)</v>
      </c>
      <c r="CD387" s="120" t="str">
        <f t="shared" si="219"/>
        <v>45 deg El- LR-2.5D</v>
      </c>
      <c r="CE387" s="417">
        <f t="shared" si="220"/>
        <v>923.68</v>
      </c>
      <c r="CF387" s="115"/>
      <c r="CG387" s="115" t="str">
        <f t="shared" si="221"/>
        <v xml:space="preserve"> </v>
      </c>
      <c r="CH387" s="120" t="str">
        <f t="shared" si="222"/>
        <v xml:space="preserve"> </v>
      </c>
      <c r="CI387" s="417" t="str">
        <f t="shared" si="223"/>
        <v xml:space="preserve"> </v>
      </c>
      <c r="CJ387" s="115"/>
      <c r="CK387" s="115" t="str">
        <f t="shared" si="224"/>
        <v xml:space="preserve"> </v>
      </c>
      <c r="CL387" s="120" t="str">
        <f t="shared" si="225"/>
        <v xml:space="preserve"> </v>
      </c>
      <c r="CM387" s="417" t="str">
        <f t="shared" si="228"/>
        <v xml:space="preserve"> </v>
      </c>
      <c r="IS387" s="103"/>
    </row>
    <row r="388" spans="2:253" s="74" customFormat="1" ht="17.100000000000001" hidden="1" customHeight="1" x14ac:dyDescent="0.25">
      <c r="B388" s="504">
        <f>IF('KB Duct Parts'!$BL$14=1,'KB Duct Elbows'!U7,0)</f>
        <v>0</v>
      </c>
      <c r="C388" s="525" t="s">
        <v>1878</v>
      </c>
      <c r="D388" s="506" t="str">
        <f t="shared" si="194"/>
        <v>12403.30L</v>
      </c>
      <c r="E388" s="504" t="s">
        <v>483</v>
      </c>
      <c r="F388" s="508" t="str">
        <f t="shared" si="201"/>
        <v xml:space="preserve"> </v>
      </c>
      <c r="G388" s="528" t="s">
        <v>670</v>
      </c>
      <c r="H388" s="504" t="s">
        <v>923</v>
      </c>
      <c r="I388" s="1035"/>
      <c r="J388" s="1036"/>
      <c r="K388" s="516" t="s">
        <v>881</v>
      </c>
      <c r="L388" s="521" t="s">
        <v>713</v>
      </c>
      <c r="M388" s="517" t="str">
        <f t="shared" si="226"/>
        <v>Y</v>
      </c>
      <c r="N388" s="514">
        <f t="shared" si="202"/>
        <v>47.9</v>
      </c>
      <c r="O388" s="518">
        <f t="shared" si="195"/>
        <v>0</v>
      </c>
      <c r="P388" s="680">
        <f>'KB Duct Parts'!$AE$3</f>
        <v>0</v>
      </c>
      <c r="Q388" s="681">
        <f t="shared" si="203"/>
        <v>0</v>
      </c>
      <c r="R388" s="682">
        <f t="shared" si="204"/>
        <v>0</v>
      </c>
      <c r="S388" s="716">
        <f t="shared" si="205"/>
        <v>0.35</v>
      </c>
      <c r="T388" s="679">
        <f t="shared" si="206"/>
        <v>0</v>
      </c>
      <c r="U388" s="679">
        <f t="shared" si="207"/>
        <v>0</v>
      </c>
      <c r="Y388" s="120"/>
      <c r="AE388" s="75"/>
      <c r="AF388" s="370" t="s">
        <v>713</v>
      </c>
      <c r="AG388" s="374" t="s">
        <v>7</v>
      </c>
      <c r="AH388" s="378"/>
      <c r="AI388" s="381"/>
      <c r="AJ388" s="386"/>
      <c r="AK388" s="391"/>
      <c r="AL388" s="386"/>
      <c r="AM388" s="363">
        <f t="shared" si="232"/>
        <v>1</v>
      </c>
      <c r="AN388" s="578">
        <v>47.9</v>
      </c>
      <c r="AO388" s="120">
        <f t="shared" si="208"/>
        <v>97.722112725983678</v>
      </c>
      <c r="AP388" s="120">
        <f t="shared" si="196"/>
        <v>0</v>
      </c>
      <c r="AQ388" s="120">
        <f t="shared" si="197"/>
        <v>0</v>
      </c>
      <c r="AR388" s="120">
        <f t="shared" si="198"/>
        <v>0</v>
      </c>
      <c r="AS388" s="120">
        <f t="shared" si="199"/>
        <v>0</v>
      </c>
      <c r="AT388" s="120">
        <f t="shared" si="200"/>
        <v>0</v>
      </c>
      <c r="AU388" s="74" t="s">
        <v>717</v>
      </c>
      <c r="AV388" s="115"/>
      <c r="AW388" s="395"/>
      <c r="AX388" s="571">
        <v>2.0401276143211624</v>
      </c>
      <c r="AY388" s="572">
        <v>0</v>
      </c>
      <c r="AZ388" s="572">
        <v>0</v>
      </c>
      <c r="BA388" s="572">
        <v>0</v>
      </c>
      <c r="BB388" s="573">
        <v>0</v>
      </c>
      <c r="BC388" s="395">
        <v>0</v>
      </c>
      <c r="BD388" s="115"/>
      <c r="BE388" s="115"/>
      <c r="BF388" s="115"/>
      <c r="BG388" s="115"/>
      <c r="BH388" s="115"/>
      <c r="BI388" s="115"/>
      <c r="BJ388" s="115"/>
      <c r="BK388" s="115"/>
      <c r="BQ388" s="74" t="str">
        <f t="shared" si="209"/>
        <v>12403.30L-(11T)</v>
      </c>
      <c r="BR388" s="120" t="str">
        <f t="shared" si="210"/>
        <v>30 deg Tubed El- 2.5D</v>
      </c>
      <c r="BS388" s="120">
        <f t="shared" si="211"/>
        <v>97.722112725983678</v>
      </c>
      <c r="BU388" s="74" t="str">
        <f t="shared" si="212"/>
        <v xml:space="preserve"> </v>
      </c>
      <c r="BV388" s="120" t="str">
        <f t="shared" si="213"/>
        <v xml:space="preserve"> </v>
      </c>
      <c r="BW388" s="120" t="str">
        <f t="shared" si="214"/>
        <v xml:space="preserve">  </v>
      </c>
      <c r="BY388" s="74" t="str">
        <f t="shared" si="215"/>
        <v xml:space="preserve"> </v>
      </c>
      <c r="BZ388" s="120" t="str">
        <f t="shared" si="216"/>
        <v xml:space="preserve"> </v>
      </c>
      <c r="CA388" s="120" t="str">
        <f t="shared" si="217"/>
        <v xml:space="preserve"> </v>
      </c>
      <c r="CC388" s="115" t="str">
        <f t="shared" si="218"/>
        <v xml:space="preserve"> </v>
      </c>
      <c r="CD388" s="120" t="str">
        <f t="shared" si="219"/>
        <v xml:space="preserve"> </v>
      </c>
      <c r="CE388" s="417" t="str">
        <f t="shared" si="220"/>
        <v xml:space="preserve"> </v>
      </c>
      <c r="CF388" s="115"/>
      <c r="CG388" s="115" t="str">
        <f t="shared" si="221"/>
        <v xml:space="preserve"> </v>
      </c>
      <c r="CH388" s="120" t="str">
        <f t="shared" si="222"/>
        <v xml:space="preserve"> </v>
      </c>
      <c r="CI388" s="417" t="str">
        <f t="shared" si="223"/>
        <v xml:space="preserve"> </v>
      </c>
      <c r="CJ388" s="115"/>
      <c r="CK388" s="115" t="str">
        <f t="shared" si="224"/>
        <v xml:space="preserve"> </v>
      </c>
      <c r="CL388" s="120" t="str">
        <f t="shared" si="225"/>
        <v xml:space="preserve"> </v>
      </c>
      <c r="CM388" s="417" t="str">
        <f t="shared" si="228"/>
        <v xml:space="preserve"> </v>
      </c>
      <c r="IS388" s="103">
        <v>47.57</v>
      </c>
    </row>
    <row r="389" spans="2:253" s="74" customFormat="1" ht="17.100000000000001" hidden="1" customHeight="1" x14ac:dyDescent="0.25">
      <c r="B389" s="504">
        <f>IF('KB Duct Parts'!$BL$14=1,'KB Duct Elbows'!U8,0)</f>
        <v>0</v>
      </c>
      <c r="C389" s="525" t="s">
        <v>1879</v>
      </c>
      <c r="D389" s="506" t="str">
        <f t="shared" si="194"/>
        <v>12404.30L</v>
      </c>
      <c r="E389" s="520" t="s">
        <v>861</v>
      </c>
      <c r="F389" s="508" t="str">
        <f t="shared" si="201"/>
        <v xml:space="preserve"> </v>
      </c>
      <c r="G389" s="528" t="s">
        <v>670</v>
      </c>
      <c r="H389" s="504" t="s">
        <v>923</v>
      </c>
      <c r="I389" s="1035"/>
      <c r="J389" s="1036"/>
      <c r="K389" s="516" t="s">
        <v>881</v>
      </c>
      <c r="L389" s="521" t="s">
        <v>713</v>
      </c>
      <c r="M389" s="517" t="str">
        <f t="shared" si="226"/>
        <v>Y</v>
      </c>
      <c r="N389" s="514">
        <f t="shared" si="202"/>
        <v>66.5</v>
      </c>
      <c r="O389" s="518">
        <f t="shared" si="195"/>
        <v>0</v>
      </c>
      <c r="P389" s="680">
        <f>'KB Duct Parts'!$AE$3</f>
        <v>0</v>
      </c>
      <c r="Q389" s="681">
        <f t="shared" si="203"/>
        <v>0</v>
      </c>
      <c r="R389" s="682">
        <f t="shared" si="204"/>
        <v>0</v>
      </c>
      <c r="S389" s="716">
        <f t="shared" si="205"/>
        <v>0.35</v>
      </c>
      <c r="T389" s="679">
        <f t="shared" si="206"/>
        <v>0</v>
      </c>
      <c r="U389" s="679">
        <f t="shared" si="207"/>
        <v>0</v>
      </c>
      <c r="Y389" s="120"/>
      <c r="AE389" s="75"/>
      <c r="AF389" s="370" t="s">
        <v>713</v>
      </c>
      <c r="AG389" s="374" t="s">
        <v>7</v>
      </c>
      <c r="AH389" s="378"/>
      <c r="AI389" s="381"/>
      <c r="AJ389" s="386"/>
      <c r="AK389" s="391"/>
      <c r="AL389" s="386"/>
      <c r="AM389" s="363">
        <f t="shared" si="232"/>
        <v>1</v>
      </c>
      <c r="AN389" s="578">
        <v>66.5</v>
      </c>
      <c r="AO389" s="120">
        <f t="shared" si="208"/>
        <v>130.55957066189626</v>
      </c>
      <c r="AP389" s="120">
        <f t="shared" si="196"/>
        <v>0</v>
      </c>
      <c r="AQ389" s="120">
        <f t="shared" si="197"/>
        <v>0</v>
      </c>
      <c r="AR389" s="120">
        <f t="shared" si="198"/>
        <v>0</v>
      </c>
      <c r="AS389" s="120">
        <f t="shared" si="199"/>
        <v>0</v>
      </c>
      <c r="AT389" s="120">
        <f t="shared" si="200"/>
        <v>0</v>
      </c>
      <c r="AU389" s="74" t="s">
        <v>717</v>
      </c>
      <c r="AV389" s="115"/>
      <c r="AW389" s="395"/>
      <c r="AX389" s="571">
        <v>1.9633018144646053</v>
      </c>
      <c r="AY389" s="572">
        <v>0</v>
      </c>
      <c r="AZ389" s="572">
        <v>0</v>
      </c>
      <c r="BA389" s="572">
        <v>0</v>
      </c>
      <c r="BB389" s="573">
        <v>0</v>
      </c>
      <c r="BC389" s="395">
        <v>0</v>
      </c>
      <c r="BD389" s="115"/>
      <c r="BE389" s="115"/>
      <c r="BF389" s="115"/>
      <c r="BG389" s="115"/>
      <c r="BH389" s="115"/>
      <c r="BI389" s="115"/>
      <c r="BJ389" s="115"/>
      <c r="BK389" s="115"/>
      <c r="BQ389" s="74" t="str">
        <f t="shared" si="209"/>
        <v>12404.30L-(11T)</v>
      </c>
      <c r="BR389" s="120" t="str">
        <f t="shared" si="210"/>
        <v>30 deg Tubed El- 2.5D</v>
      </c>
      <c r="BS389" s="120">
        <f t="shared" si="211"/>
        <v>130.55957066189626</v>
      </c>
      <c r="BU389" s="74" t="str">
        <f t="shared" si="212"/>
        <v xml:space="preserve"> </v>
      </c>
      <c r="BV389" s="120" t="str">
        <f t="shared" si="213"/>
        <v xml:space="preserve"> </v>
      </c>
      <c r="BW389" s="120" t="str">
        <f t="shared" si="214"/>
        <v xml:space="preserve">  </v>
      </c>
      <c r="BY389" s="74" t="str">
        <f t="shared" si="215"/>
        <v xml:space="preserve"> </v>
      </c>
      <c r="BZ389" s="120" t="str">
        <f t="shared" si="216"/>
        <v xml:space="preserve"> </v>
      </c>
      <c r="CA389" s="120" t="str">
        <f t="shared" si="217"/>
        <v xml:space="preserve"> </v>
      </c>
      <c r="CC389" s="115" t="str">
        <f t="shared" si="218"/>
        <v xml:space="preserve"> </v>
      </c>
      <c r="CD389" s="120" t="str">
        <f t="shared" si="219"/>
        <v xml:space="preserve"> </v>
      </c>
      <c r="CE389" s="417" t="str">
        <f t="shared" si="220"/>
        <v xml:space="preserve"> </v>
      </c>
      <c r="CF389" s="115"/>
      <c r="CG389" s="115" t="str">
        <f t="shared" si="221"/>
        <v xml:space="preserve"> </v>
      </c>
      <c r="CH389" s="120" t="str">
        <f t="shared" si="222"/>
        <v xml:space="preserve"> </v>
      </c>
      <c r="CI389" s="417" t="str">
        <f t="shared" si="223"/>
        <v xml:space="preserve"> </v>
      </c>
      <c r="CJ389" s="115"/>
      <c r="CK389" s="115" t="str">
        <f t="shared" si="224"/>
        <v xml:space="preserve"> </v>
      </c>
      <c r="CL389" s="120" t="str">
        <f t="shared" si="225"/>
        <v xml:space="preserve"> </v>
      </c>
      <c r="CM389" s="417" t="str">
        <f t="shared" si="228"/>
        <v xml:space="preserve"> </v>
      </c>
      <c r="IS389" s="103">
        <v>47.57</v>
      </c>
    </row>
    <row r="390" spans="2:253" s="74" customFormat="1" ht="17.100000000000001" hidden="1" customHeight="1" x14ac:dyDescent="0.25">
      <c r="B390" s="504">
        <f>IF('KB Duct Parts'!$BL$14=1,'KB Duct Elbows'!U9,0)</f>
        <v>0</v>
      </c>
      <c r="C390" s="525" t="s">
        <v>1880</v>
      </c>
      <c r="D390" s="506" t="str">
        <f t="shared" si="194"/>
        <v>12405.30L</v>
      </c>
      <c r="E390" s="504" t="s">
        <v>862</v>
      </c>
      <c r="F390" s="508" t="str">
        <f t="shared" si="201"/>
        <v xml:space="preserve"> </v>
      </c>
      <c r="G390" s="528" t="s">
        <v>670</v>
      </c>
      <c r="H390" s="504" t="s">
        <v>923</v>
      </c>
      <c r="I390" s="1035"/>
      <c r="J390" s="1036"/>
      <c r="K390" s="516" t="s">
        <v>881</v>
      </c>
      <c r="L390" s="521" t="s">
        <v>706</v>
      </c>
      <c r="M390" s="517" t="str">
        <f t="shared" si="226"/>
        <v>Y</v>
      </c>
      <c r="N390" s="514">
        <f t="shared" si="202"/>
        <v>99.6</v>
      </c>
      <c r="O390" s="518">
        <f t="shared" si="195"/>
        <v>0</v>
      </c>
      <c r="P390" s="680">
        <f>'KB Duct Parts'!$AE$3</f>
        <v>0</v>
      </c>
      <c r="Q390" s="681">
        <f t="shared" si="203"/>
        <v>0</v>
      </c>
      <c r="R390" s="682">
        <f t="shared" si="204"/>
        <v>0</v>
      </c>
      <c r="S390" s="716">
        <f t="shared" si="205"/>
        <v>0.35</v>
      </c>
      <c r="T390" s="679">
        <f t="shared" si="206"/>
        <v>0</v>
      </c>
      <c r="U390" s="679">
        <f t="shared" si="207"/>
        <v>0</v>
      </c>
      <c r="Y390" s="120"/>
      <c r="AE390" s="75"/>
      <c r="AF390" s="370" t="s">
        <v>706</v>
      </c>
      <c r="AG390" s="374" t="s">
        <v>7</v>
      </c>
      <c r="AH390" s="378"/>
      <c r="AI390" s="381"/>
      <c r="AJ390" s="386"/>
      <c r="AK390" s="391"/>
      <c r="AL390" s="386"/>
      <c r="AM390" s="363">
        <f t="shared" si="232"/>
        <v>1</v>
      </c>
      <c r="AN390" s="578">
        <v>99.6</v>
      </c>
      <c r="AO390" s="120">
        <f t="shared" si="208"/>
        <v>188.7147158218126</v>
      </c>
      <c r="AP390" s="120">
        <f t="shared" si="196"/>
        <v>0</v>
      </c>
      <c r="AQ390" s="120">
        <f t="shared" si="197"/>
        <v>0</v>
      </c>
      <c r="AR390" s="120">
        <f t="shared" si="198"/>
        <v>0</v>
      </c>
      <c r="AS390" s="120">
        <f t="shared" si="199"/>
        <v>0</v>
      </c>
      <c r="AT390" s="120">
        <f t="shared" si="200"/>
        <v>0</v>
      </c>
      <c r="AU390" s="74" t="s">
        <v>717</v>
      </c>
      <c r="AV390" s="115"/>
      <c r="AW390" s="395"/>
      <c r="AX390" s="571">
        <v>1.894726062467998</v>
      </c>
      <c r="AY390" s="572">
        <v>0</v>
      </c>
      <c r="AZ390" s="572">
        <v>0</v>
      </c>
      <c r="BA390" s="572">
        <v>0</v>
      </c>
      <c r="BB390" s="573">
        <v>0</v>
      </c>
      <c r="BC390" s="395">
        <v>0</v>
      </c>
      <c r="BD390" s="115"/>
      <c r="BE390" s="115"/>
      <c r="BF390" s="115"/>
      <c r="BG390" s="115"/>
      <c r="BH390" s="115"/>
      <c r="BI390" s="115"/>
      <c r="BJ390" s="115"/>
      <c r="BK390" s="115"/>
      <c r="BQ390" s="74" t="str">
        <f t="shared" si="209"/>
        <v>12405.30L-(11T)</v>
      </c>
      <c r="BR390" s="120" t="str">
        <f t="shared" si="210"/>
        <v>30 deg Tubed El- 2.5D</v>
      </c>
      <c r="BS390" s="120">
        <f t="shared" si="211"/>
        <v>188.7147158218126</v>
      </c>
      <c r="BU390" s="74" t="str">
        <f t="shared" si="212"/>
        <v xml:space="preserve"> </v>
      </c>
      <c r="BV390" s="120" t="str">
        <f t="shared" si="213"/>
        <v xml:space="preserve"> </v>
      </c>
      <c r="BW390" s="120" t="str">
        <f t="shared" si="214"/>
        <v xml:space="preserve">  </v>
      </c>
      <c r="BY390" s="74" t="str">
        <f t="shared" si="215"/>
        <v xml:space="preserve"> </v>
      </c>
      <c r="BZ390" s="120" t="str">
        <f t="shared" si="216"/>
        <v xml:space="preserve"> </v>
      </c>
      <c r="CA390" s="120" t="str">
        <f t="shared" si="217"/>
        <v xml:space="preserve"> </v>
      </c>
      <c r="CC390" s="115" t="str">
        <f t="shared" si="218"/>
        <v xml:space="preserve"> </v>
      </c>
      <c r="CD390" s="120" t="str">
        <f t="shared" si="219"/>
        <v xml:space="preserve"> </v>
      </c>
      <c r="CE390" s="417" t="str">
        <f t="shared" si="220"/>
        <v xml:space="preserve"> </v>
      </c>
      <c r="CF390" s="115"/>
      <c r="CG390" s="115" t="str">
        <f t="shared" si="221"/>
        <v xml:space="preserve"> </v>
      </c>
      <c r="CH390" s="120" t="str">
        <f t="shared" si="222"/>
        <v xml:space="preserve"> </v>
      </c>
      <c r="CI390" s="417" t="str">
        <f t="shared" si="223"/>
        <v xml:space="preserve"> </v>
      </c>
      <c r="CJ390" s="115"/>
      <c r="CK390" s="115" t="str">
        <f t="shared" si="224"/>
        <v xml:space="preserve"> </v>
      </c>
      <c r="CL390" s="120" t="str">
        <f t="shared" si="225"/>
        <v xml:space="preserve"> </v>
      </c>
      <c r="CM390" s="417" t="str">
        <f t="shared" si="228"/>
        <v xml:space="preserve"> </v>
      </c>
      <c r="IS390" s="103">
        <v>71.45</v>
      </c>
    </row>
    <row r="391" spans="2:253" s="74" customFormat="1" ht="17.100000000000001" hidden="1" customHeight="1" x14ac:dyDescent="0.25">
      <c r="B391" s="504">
        <f>IF('KB Duct Parts'!$BL$14=1,'KB Duct Elbows'!U10,0)</f>
        <v>0</v>
      </c>
      <c r="C391" s="525" t="s">
        <v>1881</v>
      </c>
      <c r="D391" s="506" t="str">
        <f t="shared" si="194"/>
        <v>12406.30L</v>
      </c>
      <c r="E391" s="504" t="s">
        <v>863</v>
      </c>
      <c r="F391" s="508" t="str">
        <f t="shared" si="201"/>
        <v xml:space="preserve"> </v>
      </c>
      <c r="G391" s="528" t="s">
        <v>670</v>
      </c>
      <c r="H391" s="504" t="s">
        <v>923</v>
      </c>
      <c r="I391" s="1035"/>
      <c r="J391" s="1036"/>
      <c r="K391" s="516" t="s">
        <v>881</v>
      </c>
      <c r="L391" s="521" t="s">
        <v>706</v>
      </c>
      <c r="M391" s="517" t="str">
        <f t="shared" si="226"/>
        <v>Y</v>
      </c>
      <c r="N391" s="514">
        <f t="shared" si="202"/>
        <v>128.19999999999999</v>
      </c>
      <c r="O391" s="518">
        <f t="shared" si="195"/>
        <v>0</v>
      </c>
      <c r="P391" s="680">
        <f>'KB Duct Parts'!$AE$3</f>
        <v>0</v>
      </c>
      <c r="Q391" s="681">
        <f t="shared" si="203"/>
        <v>0</v>
      </c>
      <c r="R391" s="682">
        <f t="shared" si="204"/>
        <v>0</v>
      </c>
      <c r="S391" s="716">
        <f t="shared" si="205"/>
        <v>0.35</v>
      </c>
      <c r="T391" s="679">
        <f t="shared" si="206"/>
        <v>0</v>
      </c>
      <c r="U391" s="679">
        <f t="shared" si="207"/>
        <v>0</v>
      </c>
      <c r="Y391" s="120"/>
      <c r="AE391" s="75"/>
      <c r="AF391" s="370" t="s">
        <v>706</v>
      </c>
      <c r="AG391" s="374" t="s">
        <v>7</v>
      </c>
      <c r="AH391" s="378"/>
      <c r="AI391" s="381"/>
      <c r="AJ391" s="386"/>
      <c r="AK391" s="391"/>
      <c r="AL391" s="386"/>
      <c r="AM391" s="363">
        <f t="shared" si="232"/>
        <v>1</v>
      </c>
      <c r="AN391" s="578">
        <v>128.19999999999999</v>
      </c>
      <c r="AO391" s="120">
        <f t="shared" si="208"/>
        <v>235.33483381924199</v>
      </c>
      <c r="AP391" s="120">
        <f t="shared" si="196"/>
        <v>0</v>
      </c>
      <c r="AQ391" s="120">
        <f t="shared" si="197"/>
        <v>0</v>
      </c>
      <c r="AR391" s="120">
        <f t="shared" si="198"/>
        <v>0</v>
      </c>
      <c r="AS391" s="120">
        <f t="shared" si="199"/>
        <v>0</v>
      </c>
      <c r="AT391" s="120">
        <f t="shared" si="200"/>
        <v>0</v>
      </c>
      <c r="AU391" s="74" t="s">
        <v>717</v>
      </c>
      <c r="AV391" s="115"/>
      <c r="AW391" s="395"/>
      <c r="AX391" s="571">
        <v>1.8356851311953355</v>
      </c>
      <c r="AY391" s="572">
        <v>0</v>
      </c>
      <c r="AZ391" s="572">
        <v>0</v>
      </c>
      <c r="BA391" s="572">
        <v>0</v>
      </c>
      <c r="BB391" s="573">
        <v>0</v>
      </c>
      <c r="BC391" s="395">
        <v>0</v>
      </c>
      <c r="BD391" s="115"/>
      <c r="BE391" s="115"/>
      <c r="BF391" s="115"/>
      <c r="BG391" s="115"/>
      <c r="BH391" s="115"/>
      <c r="BI391" s="115"/>
      <c r="BJ391" s="115"/>
      <c r="BK391" s="115"/>
      <c r="BQ391" s="74" t="str">
        <f t="shared" si="209"/>
        <v>12406.30L-(11T)</v>
      </c>
      <c r="BR391" s="120" t="str">
        <f t="shared" si="210"/>
        <v>30 deg Tubed El- 2.5D</v>
      </c>
      <c r="BS391" s="120">
        <f t="shared" si="211"/>
        <v>235.33483381924199</v>
      </c>
      <c r="BU391" s="74" t="str">
        <f t="shared" si="212"/>
        <v xml:space="preserve"> </v>
      </c>
      <c r="BV391" s="120" t="str">
        <f t="shared" si="213"/>
        <v xml:space="preserve"> </v>
      </c>
      <c r="BW391" s="120" t="str">
        <f t="shared" si="214"/>
        <v xml:space="preserve">  </v>
      </c>
      <c r="BY391" s="74" t="str">
        <f t="shared" si="215"/>
        <v xml:space="preserve"> </v>
      </c>
      <c r="BZ391" s="120" t="str">
        <f t="shared" si="216"/>
        <v xml:space="preserve"> </v>
      </c>
      <c r="CA391" s="120" t="str">
        <f t="shared" si="217"/>
        <v xml:space="preserve"> </v>
      </c>
      <c r="CC391" s="115" t="str">
        <f t="shared" si="218"/>
        <v xml:space="preserve"> </v>
      </c>
      <c r="CD391" s="120" t="str">
        <f t="shared" si="219"/>
        <v xml:space="preserve"> </v>
      </c>
      <c r="CE391" s="417" t="str">
        <f t="shared" si="220"/>
        <v xml:space="preserve"> </v>
      </c>
      <c r="CF391" s="115"/>
      <c r="CG391" s="115" t="str">
        <f t="shared" si="221"/>
        <v xml:space="preserve"> </v>
      </c>
      <c r="CH391" s="120" t="str">
        <f t="shared" si="222"/>
        <v xml:space="preserve"> </v>
      </c>
      <c r="CI391" s="417" t="str">
        <f t="shared" si="223"/>
        <v xml:space="preserve"> </v>
      </c>
      <c r="CJ391" s="115"/>
      <c r="CK391" s="115" t="str">
        <f t="shared" si="224"/>
        <v xml:space="preserve"> </v>
      </c>
      <c r="CL391" s="120" t="str">
        <f t="shared" si="225"/>
        <v xml:space="preserve"> </v>
      </c>
      <c r="CM391" s="417" t="str">
        <f t="shared" si="228"/>
        <v xml:space="preserve"> </v>
      </c>
      <c r="IS391" s="103">
        <v>91.13</v>
      </c>
    </row>
    <row r="392" spans="2:253" s="74" customFormat="1" ht="17.100000000000001" hidden="1" customHeight="1" x14ac:dyDescent="0.25">
      <c r="B392" s="504">
        <f>IF('KB Duct Parts'!$BL$14=1,'KB Duct Elbows'!U12,0)</f>
        <v>0</v>
      </c>
      <c r="C392" s="525" t="s">
        <v>1882</v>
      </c>
      <c r="D392" s="506" t="str">
        <f t="shared" si="194"/>
        <v>12408.30L</v>
      </c>
      <c r="E392" s="504" t="s">
        <v>865</v>
      </c>
      <c r="F392" s="508" t="str">
        <f t="shared" si="201"/>
        <v xml:space="preserve"> </v>
      </c>
      <c r="G392" s="528" t="s">
        <v>670</v>
      </c>
      <c r="H392" s="504" t="s">
        <v>923</v>
      </c>
      <c r="I392" s="1035"/>
      <c r="J392" s="1036"/>
      <c r="K392" s="516" t="s">
        <v>881</v>
      </c>
      <c r="L392" s="521" t="s">
        <v>706</v>
      </c>
      <c r="M392" s="517" t="str">
        <f t="shared" si="226"/>
        <v>Y</v>
      </c>
      <c r="N392" s="514">
        <f t="shared" si="202"/>
        <v>234.1</v>
      </c>
      <c r="O392" s="518">
        <f t="shared" si="195"/>
        <v>0</v>
      </c>
      <c r="P392" s="680">
        <f>'KB Duct Parts'!$AE$3</f>
        <v>0</v>
      </c>
      <c r="Q392" s="681">
        <f t="shared" si="203"/>
        <v>0</v>
      </c>
      <c r="R392" s="682">
        <f t="shared" si="204"/>
        <v>0</v>
      </c>
      <c r="S392" s="716">
        <f t="shared" si="205"/>
        <v>0.35</v>
      </c>
      <c r="T392" s="679">
        <f t="shared" si="206"/>
        <v>0</v>
      </c>
      <c r="U392" s="679">
        <f t="shared" si="207"/>
        <v>0</v>
      </c>
      <c r="Y392" s="120"/>
      <c r="AE392" s="75"/>
      <c r="AF392" s="370" t="s">
        <v>706</v>
      </c>
      <c r="AG392" s="374" t="s">
        <v>7</v>
      </c>
      <c r="AH392" s="378"/>
      <c r="AI392" s="381"/>
      <c r="AJ392" s="386"/>
      <c r="AK392" s="391"/>
      <c r="AL392" s="386"/>
      <c r="AM392" s="363">
        <f t="shared" si="232"/>
        <v>1</v>
      </c>
      <c r="AN392" s="578">
        <v>234.1</v>
      </c>
      <c r="AO392" s="120">
        <f t="shared" si="208"/>
        <v>382.15261614401857</v>
      </c>
      <c r="AP392" s="120">
        <f t="shared" si="196"/>
        <v>0</v>
      </c>
      <c r="AQ392" s="120">
        <f t="shared" si="197"/>
        <v>0</v>
      </c>
      <c r="AR392" s="120">
        <f t="shared" si="198"/>
        <v>0</v>
      </c>
      <c r="AS392" s="120">
        <f t="shared" si="199"/>
        <v>0</v>
      </c>
      <c r="AT392" s="120">
        <f t="shared" si="200"/>
        <v>0</v>
      </c>
      <c r="AU392" s="74" t="s">
        <v>717</v>
      </c>
      <c r="AV392" s="115"/>
      <c r="AW392" s="395"/>
      <c r="AX392" s="571">
        <v>1.6324332171893148</v>
      </c>
      <c r="AY392" s="572">
        <v>0</v>
      </c>
      <c r="AZ392" s="572">
        <v>0</v>
      </c>
      <c r="BA392" s="572">
        <v>0</v>
      </c>
      <c r="BB392" s="573">
        <v>0</v>
      </c>
      <c r="BC392" s="395">
        <v>0</v>
      </c>
      <c r="BD392" s="115"/>
      <c r="BE392" s="115"/>
      <c r="BF392" s="115"/>
      <c r="BG392" s="115"/>
      <c r="BH392" s="115"/>
      <c r="BI392" s="115"/>
      <c r="BJ392" s="115"/>
      <c r="BK392" s="115"/>
      <c r="BQ392" s="74" t="str">
        <f t="shared" si="209"/>
        <v>12408.30L-(11T)</v>
      </c>
      <c r="BR392" s="120" t="str">
        <f t="shared" si="210"/>
        <v>30 deg Tubed El- 2.5D</v>
      </c>
      <c r="BS392" s="120">
        <f t="shared" si="211"/>
        <v>382.15261614401857</v>
      </c>
      <c r="BU392" s="74" t="str">
        <f t="shared" si="212"/>
        <v xml:space="preserve"> </v>
      </c>
      <c r="BV392" s="120" t="str">
        <f t="shared" si="213"/>
        <v xml:space="preserve"> </v>
      </c>
      <c r="BW392" s="120" t="str">
        <f t="shared" si="214"/>
        <v xml:space="preserve">  </v>
      </c>
      <c r="BY392" s="74" t="str">
        <f t="shared" si="215"/>
        <v xml:space="preserve"> </v>
      </c>
      <c r="BZ392" s="120" t="str">
        <f t="shared" si="216"/>
        <v xml:space="preserve"> </v>
      </c>
      <c r="CA392" s="120" t="str">
        <f t="shared" si="217"/>
        <v xml:space="preserve"> </v>
      </c>
      <c r="CC392" s="115" t="str">
        <f t="shared" si="218"/>
        <v xml:space="preserve"> </v>
      </c>
      <c r="CD392" s="120" t="str">
        <f t="shared" si="219"/>
        <v xml:space="preserve"> </v>
      </c>
      <c r="CE392" s="417" t="str">
        <f t="shared" si="220"/>
        <v xml:space="preserve"> </v>
      </c>
      <c r="CF392" s="115"/>
      <c r="CG392" s="115" t="str">
        <f t="shared" si="221"/>
        <v xml:space="preserve"> </v>
      </c>
      <c r="CH392" s="120" t="str">
        <f t="shared" si="222"/>
        <v xml:space="preserve"> </v>
      </c>
      <c r="CI392" s="417" t="str">
        <f t="shared" si="223"/>
        <v xml:space="preserve"> </v>
      </c>
      <c r="CJ392" s="115"/>
      <c r="CK392" s="115" t="str">
        <f t="shared" si="224"/>
        <v xml:space="preserve"> </v>
      </c>
      <c r="CL392" s="120" t="str">
        <f t="shared" si="225"/>
        <v xml:space="preserve"> </v>
      </c>
      <c r="CM392" s="417" t="str">
        <f t="shared" si="228"/>
        <v xml:space="preserve"> </v>
      </c>
      <c r="IS392" s="103">
        <v>91.13</v>
      </c>
    </row>
    <row r="393" spans="2:253" s="74" customFormat="1" ht="17.100000000000001" hidden="1" customHeight="1" x14ac:dyDescent="0.25">
      <c r="B393" s="504">
        <f>IF('KB Duct Parts'!$BL$14=1,'KB Duct Elbows'!BB11,0)</f>
        <v>0</v>
      </c>
      <c r="C393" s="525" t="s">
        <v>1883</v>
      </c>
      <c r="D393" s="506" t="str">
        <f t="shared" si="194"/>
        <v>12007.30L</v>
      </c>
      <c r="E393" s="504" t="s">
        <v>864</v>
      </c>
      <c r="F393" s="508" t="str">
        <f t="shared" si="201"/>
        <v xml:space="preserve"> </v>
      </c>
      <c r="G393" s="528" t="s">
        <v>1692</v>
      </c>
      <c r="H393" s="504" t="s">
        <v>923</v>
      </c>
      <c r="I393" s="1035"/>
      <c r="J393" s="1036"/>
      <c r="K393" s="516" t="s">
        <v>881</v>
      </c>
      <c r="L393" s="521">
        <v>20</v>
      </c>
      <c r="M393" s="517" t="str">
        <f t="shared" si="226"/>
        <v>Y</v>
      </c>
      <c r="N393" s="514">
        <f t="shared" si="202"/>
        <v>70.7</v>
      </c>
      <c r="O393" s="518">
        <f t="shared" si="195"/>
        <v>0</v>
      </c>
      <c r="P393" s="680">
        <f>'KB Duct Parts'!$AE$3</f>
        <v>0</v>
      </c>
      <c r="Q393" s="681">
        <f t="shared" si="203"/>
        <v>0</v>
      </c>
      <c r="R393" s="682">
        <f t="shared" si="204"/>
        <v>0</v>
      </c>
      <c r="S393" s="716">
        <f t="shared" si="205"/>
        <v>0.35</v>
      </c>
      <c r="T393" s="679">
        <f t="shared" si="206"/>
        <v>0</v>
      </c>
      <c r="U393" s="679">
        <f t="shared" si="207"/>
        <v>0</v>
      </c>
      <c r="Y393" s="120"/>
      <c r="AE393" s="75"/>
      <c r="AF393" s="370">
        <v>20</v>
      </c>
      <c r="AG393" s="374">
        <v>18</v>
      </c>
      <c r="AH393" s="378">
        <v>16</v>
      </c>
      <c r="AI393" s="381">
        <v>14</v>
      </c>
      <c r="AJ393" s="386">
        <v>12</v>
      </c>
      <c r="AK393" s="391">
        <v>10</v>
      </c>
      <c r="AL393" s="386"/>
      <c r="AM393" s="363">
        <f t="shared" si="232"/>
        <v>1</v>
      </c>
      <c r="AN393" s="578">
        <v>70.7</v>
      </c>
      <c r="AO393" s="120">
        <f t="shared" si="208"/>
        <v>83.426000000000002</v>
      </c>
      <c r="AP393" s="120">
        <f t="shared" si="196"/>
        <v>95.445000000000007</v>
      </c>
      <c r="AQ393" s="120">
        <f t="shared" si="197"/>
        <v>137.86500000000001</v>
      </c>
      <c r="AR393" s="120">
        <f t="shared" si="198"/>
        <v>155.54000000000002</v>
      </c>
      <c r="AS393" s="120">
        <f t="shared" si="199"/>
        <v>176.75</v>
      </c>
      <c r="AT393" s="120">
        <f t="shared" si="200"/>
        <v>0</v>
      </c>
      <c r="AU393" s="74" t="s">
        <v>717</v>
      </c>
      <c r="AV393" s="115"/>
      <c r="AW393" s="395"/>
      <c r="AX393" s="571">
        <v>1.18</v>
      </c>
      <c r="AY393" s="572">
        <v>1.35</v>
      </c>
      <c r="AZ393" s="572">
        <v>1.95</v>
      </c>
      <c r="BA393" s="572">
        <v>2.2000000000000002</v>
      </c>
      <c r="BB393" s="573">
        <v>2.5</v>
      </c>
      <c r="BC393" s="395">
        <v>0</v>
      </c>
      <c r="BD393" s="115"/>
      <c r="BE393" s="115"/>
      <c r="BF393" s="115"/>
      <c r="BG393" s="115"/>
      <c r="BH393" s="115"/>
      <c r="BI393" s="115"/>
      <c r="BJ393" s="115"/>
      <c r="BK393" s="115"/>
      <c r="BQ393" s="74" t="str">
        <f t="shared" si="209"/>
        <v>12007.30L-(18)</v>
      </c>
      <c r="BR393" s="120" t="str">
        <f t="shared" si="210"/>
        <v>30 deg El- LR-2.5D</v>
      </c>
      <c r="BS393" s="120">
        <f t="shared" si="211"/>
        <v>83.426000000000002</v>
      </c>
      <c r="BU393" s="74" t="str">
        <f t="shared" si="212"/>
        <v>12007.30L-(16)</v>
      </c>
      <c r="BV393" s="120" t="str">
        <f t="shared" si="213"/>
        <v>30 deg El- LR-2.5D</v>
      </c>
      <c r="BW393" s="120">
        <f t="shared" si="214"/>
        <v>95.445000000000007</v>
      </c>
      <c r="BY393" s="74" t="str">
        <f t="shared" si="215"/>
        <v>12007.30L-(14)</v>
      </c>
      <c r="BZ393" s="120" t="str">
        <f t="shared" si="216"/>
        <v>30 deg El- LR-2.5D</v>
      </c>
      <c r="CA393" s="120">
        <f t="shared" si="217"/>
        <v>137.86500000000001</v>
      </c>
      <c r="CC393" s="115" t="str">
        <f t="shared" si="218"/>
        <v>12007.30L-(12)</v>
      </c>
      <c r="CD393" s="120" t="str">
        <f t="shared" si="219"/>
        <v>30 deg El- LR-2.5D</v>
      </c>
      <c r="CE393" s="417">
        <f t="shared" si="220"/>
        <v>155.54000000000002</v>
      </c>
      <c r="CF393" s="115"/>
      <c r="CG393" s="115" t="str">
        <f t="shared" si="221"/>
        <v>12007.30L-(10)</v>
      </c>
      <c r="CH393" s="120" t="str">
        <f t="shared" si="222"/>
        <v>30 deg El- LR-2.5D</v>
      </c>
      <c r="CI393" s="417">
        <f t="shared" si="223"/>
        <v>176.75</v>
      </c>
      <c r="CJ393" s="115"/>
      <c r="CK393" s="115" t="str">
        <f t="shared" si="224"/>
        <v xml:space="preserve"> </v>
      </c>
      <c r="CL393" s="120" t="str">
        <f t="shared" si="225"/>
        <v xml:space="preserve"> </v>
      </c>
      <c r="CM393" s="417" t="str">
        <f t="shared" si="228"/>
        <v xml:space="preserve"> </v>
      </c>
      <c r="IS393" s="103">
        <v>44.7</v>
      </c>
    </row>
    <row r="394" spans="2:253" s="74" customFormat="1" ht="17.100000000000001" hidden="1" customHeight="1" x14ac:dyDescent="0.25">
      <c r="B394" s="504">
        <f>IF('KB Duct Parts'!$BL$14=1,'KB Duct Elbows'!BB12,0)</f>
        <v>0</v>
      </c>
      <c r="C394" s="525" t="s">
        <v>1884</v>
      </c>
      <c r="D394" s="506" t="str">
        <f t="shared" si="194"/>
        <v>12008.30L</v>
      </c>
      <c r="E394" s="504" t="s">
        <v>865</v>
      </c>
      <c r="F394" s="508" t="str">
        <f t="shared" si="201"/>
        <v xml:space="preserve"> </v>
      </c>
      <c r="G394" s="528" t="s">
        <v>1692</v>
      </c>
      <c r="H394" s="504" t="s">
        <v>923</v>
      </c>
      <c r="I394" s="1035"/>
      <c r="J394" s="1036"/>
      <c r="K394" s="516" t="s">
        <v>881</v>
      </c>
      <c r="L394" s="521">
        <v>20</v>
      </c>
      <c r="M394" s="517" t="str">
        <f t="shared" si="226"/>
        <v>Y</v>
      </c>
      <c r="N394" s="514">
        <f t="shared" si="202"/>
        <v>81.5</v>
      </c>
      <c r="O394" s="518">
        <f t="shared" si="195"/>
        <v>0</v>
      </c>
      <c r="P394" s="680">
        <f>'KB Duct Parts'!$AE$3</f>
        <v>0</v>
      </c>
      <c r="Q394" s="681">
        <f t="shared" si="203"/>
        <v>0</v>
      </c>
      <c r="R394" s="682">
        <f t="shared" si="204"/>
        <v>0</v>
      </c>
      <c r="S394" s="716">
        <f t="shared" si="205"/>
        <v>0.35</v>
      </c>
      <c r="T394" s="679">
        <f t="shared" si="206"/>
        <v>0</v>
      </c>
      <c r="U394" s="679">
        <f t="shared" si="207"/>
        <v>0</v>
      </c>
      <c r="Y394" s="120"/>
      <c r="AE394" s="75"/>
      <c r="AF394" s="370">
        <v>20</v>
      </c>
      <c r="AG394" s="374">
        <v>18</v>
      </c>
      <c r="AH394" s="378">
        <v>16</v>
      </c>
      <c r="AI394" s="381">
        <v>14</v>
      </c>
      <c r="AJ394" s="386">
        <v>12</v>
      </c>
      <c r="AK394" s="391">
        <v>10</v>
      </c>
      <c r="AL394" s="386"/>
      <c r="AM394" s="363">
        <f t="shared" si="232"/>
        <v>1</v>
      </c>
      <c r="AN394" s="578">
        <v>81.5</v>
      </c>
      <c r="AO394" s="120">
        <f t="shared" si="208"/>
        <v>96.17</v>
      </c>
      <c r="AP394" s="120">
        <f t="shared" si="196"/>
        <v>110.02500000000001</v>
      </c>
      <c r="AQ394" s="120">
        <f t="shared" si="197"/>
        <v>158.92499999999998</v>
      </c>
      <c r="AR394" s="120">
        <f t="shared" si="198"/>
        <v>179.3</v>
      </c>
      <c r="AS394" s="120">
        <f t="shared" si="199"/>
        <v>203.75</v>
      </c>
      <c r="AT394" s="120">
        <f t="shared" si="200"/>
        <v>0</v>
      </c>
      <c r="AU394" s="74" t="s">
        <v>717</v>
      </c>
      <c r="AV394" s="115"/>
      <c r="AW394" s="395"/>
      <c r="AX394" s="571">
        <v>1.18</v>
      </c>
      <c r="AY394" s="572">
        <v>1.35</v>
      </c>
      <c r="AZ394" s="572">
        <v>1.95</v>
      </c>
      <c r="BA394" s="572">
        <v>2.2000000000000002</v>
      </c>
      <c r="BB394" s="573">
        <v>2.5</v>
      </c>
      <c r="BC394" s="395">
        <v>0</v>
      </c>
      <c r="BD394" s="115"/>
      <c r="BE394" s="115"/>
      <c r="BF394" s="115"/>
      <c r="BG394" s="115"/>
      <c r="BH394" s="115"/>
      <c r="BI394" s="115"/>
      <c r="BJ394" s="115"/>
      <c r="BK394" s="115"/>
      <c r="BQ394" s="74" t="str">
        <f t="shared" si="209"/>
        <v>12008.30L-(18)</v>
      </c>
      <c r="BR394" s="120" t="str">
        <f t="shared" si="210"/>
        <v>30 deg El- LR-2.5D</v>
      </c>
      <c r="BS394" s="120">
        <f t="shared" si="211"/>
        <v>96.17</v>
      </c>
      <c r="BU394" s="74" t="str">
        <f t="shared" si="212"/>
        <v>12008.30L-(16)</v>
      </c>
      <c r="BV394" s="120" t="str">
        <f t="shared" si="213"/>
        <v>30 deg El- LR-2.5D</v>
      </c>
      <c r="BW394" s="120">
        <f t="shared" si="214"/>
        <v>110.02500000000001</v>
      </c>
      <c r="BY394" s="74" t="str">
        <f t="shared" si="215"/>
        <v>12008.30L-(14)</v>
      </c>
      <c r="BZ394" s="120" t="str">
        <f t="shared" si="216"/>
        <v>30 deg El- LR-2.5D</v>
      </c>
      <c r="CA394" s="120">
        <f t="shared" si="217"/>
        <v>158.92499999999998</v>
      </c>
      <c r="CC394" s="115" t="str">
        <f t="shared" si="218"/>
        <v>12008.30L-(12)</v>
      </c>
      <c r="CD394" s="120" t="str">
        <f t="shared" si="219"/>
        <v>30 deg El- LR-2.5D</v>
      </c>
      <c r="CE394" s="417">
        <f t="shared" si="220"/>
        <v>179.3</v>
      </c>
      <c r="CF394" s="115"/>
      <c r="CG394" s="115" t="str">
        <f t="shared" si="221"/>
        <v>12008.30L-(10)</v>
      </c>
      <c r="CH394" s="120" t="str">
        <f t="shared" si="222"/>
        <v>30 deg El- LR-2.5D</v>
      </c>
      <c r="CI394" s="417">
        <f t="shared" si="223"/>
        <v>203.75</v>
      </c>
      <c r="CJ394" s="115"/>
      <c r="CK394" s="115" t="str">
        <f t="shared" si="224"/>
        <v xml:space="preserve"> </v>
      </c>
      <c r="CL394" s="120" t="str">
        <f t="shared" si="225"/>
        <v xml:space="preserve"> </v>
      </c>
      <c r="CM394" s="417" t="str">
        <f t="shared" si="228"/>
        <v xml:space="preserve"> </v>
      </c>
      <c r="IS394" s="103">
        <v>51.7</v>
      </c>
    </row>
    <row r="395" spans="2:253" s="74" customFormat="1" ht="17.100000000000001" hidden="1" customHeight="1" x14ac:dyDescent="0.25">
      <c r="B395" s="504">
        <f>IF('KB Duct Parts'!$BL$14=1,'KB Duct Elbows'!BB13,0)</f>
        <v>0</v>
      </c>
      <c r="C395" s="525" t="s">
        <v>1885</v>
      </c>
      <c r="D395" s="506" t="str">
        <f t="shared" si="194"/>
        <v>12009.30L</v>
      </c>
      <c r="E395" s="504" t="s">
        <v>866</v>
      </c>
      <c r="F395" s="508" t="str">
        <f t="shared" si="201"/>
        <v xml:space="preserve"> </v>
      </c>
      <c r="G395" s="528" t="s">
        <v>1692</v>
      </c>
      <c r="H395" s="504" t="s">
        <v>923</v>
      </c>
      <c r="I395" s="1035"/>
      <c r="J395" s="1036"/>
      <c r="K395" s="516" t="s">
        <v>881</v>
      </c>
      <c r="L395" s="521">
        <v>20</v>
      </c>
      <c r="M395" s="517" t="str">
        <f t="shared" si="226"/>
        <v>Y</v>
      </c>
      <c r="N395" s="514">
        <f t="shared" si="202"/>
        <v>86</v>
      </c>
      <c r="O395" s="518">
        <f t="shared" si="195"/>
        <v>0</v>
      </c>
      <c r="P395" s="680">
        <f>'KB Duct Parts'!$AE$3</f>
        <v>0</v>
      </c>
      <c r="Q395" s="681">
        <f t="shared" si="203"/>
        <v>0</v>
      </c>
      <c r="R395" s="682">
        <f t="shared" si="204"/>
        <v>0</v>
      </c>
      <c r="S395" s="716">
        <f t="shared" si="205"/>
        <v>0.35</v>
      </c>
      <c r="T395" s="679">
        <f t="shared" si="206"/>
        <v>0</v>
      </c>
      <c r="U395" s="679">
        <f t="shared" si="207"/>
        <v>0</v>
      </c>
      <c r="Y395" s="120"/>
      <c r="AE395" s="76"/>
      <c r="AF395" s="370">
        <v>20</v>
      </c>
      <c r="AG395" s="374">
        <v>18</v>
      </c>
      <c r="AH395" s="378">
        <v>16</v>
      </c>
      <c r="AI395" s="381">
        <v>14</v>
      </c>
      <c r="AJ395" s="386">
        <v>12</v>
      </c>
      <c r="AK395" s="391">
        <v>10</v>
      </c>
      <c r="AL395" s="386"/>
      <c r="AM395" s="363">
        <f t="shared" si="232"/>
        <v>1</v>
      </c>
      <c r="AN395" s="578">
        <v>86</v>
      </c>
      <c r="AO395" s="120">
        <f t="shared" si="208"/>
        <v>98.899999999999991</v>
      </c>
      <c r="AP395" s="120">
        <f t="shared" si="196"/>
        <v>116.10000000000001</v>
      </c>
      <c r="AQ395" s="120">
        <f t="shared" si="197"/>
        <v>167.7</v>
      </c>
      <c r="AR395" s="120">
        <f t="shared" si="198"/>
        <v>189.20000000000002</v>
      </c>
      <c r="AS395" s="120">
        <f t="shared" si="199"/>
        <v>215</v>
      </c>
      <c r="AT395" s="120">
        <f t="shared" si="200"/>
        <v>0</v>
      </c>
      <c r="AU395" s="74" t="s">
        <v>717</v>
      </c>
      <c r="AV395" s="115"/>
      <c r="AW395" s="395"/>
      <c r="AX395" s="571">
        <v>1.1499999999999999</v>
      </c>
      <c r="AY395" s="572">
        <v>1.35</v>
      </c>
      <c r="AZ395" s="572">
        <v>1.95</v>
      </c>
      <c r="BA395" s="572">
        <v>2.2000000000000002</v>
      </c>
      <c r="BB395" s="573">
        <v>2.5</v>
      </c>
      <c r="BC395" s="395">
        <v>0</v>
      </c>
      <c r="BD395" s="115"/>
      <c r="BE395" s="115"/>
      <c r="BF395" s="115"/>
      <c r="BG395" s="115"/>
      <c r="BH395" s="115"/>
      <c r="BI395" s="115"/>
      <c r="BJ395" s="115"/>
      <c r="BK395" s="115"/>
      <c r="BQ395" s="74" t="str">
        <f t="shared" si="209"/>
        <v>12009.30L-(18)</v>
      </c>
      <c r="BR395" s="120" t="str">
        <f t="shared" si="210"/>
        <v>30 deg El- LR-2.5D</v>
      </c>
      <c r="BS395" s="120">
        <f t="shared" si="211"/>
        <v>98.899999999999991</v>
      </c>
      <c r="BU395" s="74" t="str">
        <f t="shared" si="212"/>
        <v>12009.30L-(16)</v>
      </c>
      <c r="BV395" s="120" t="str">
        <f t="shared" si="213"/>
        <v>30 deg El- LR-2.5D</v>
      </c>
      <c r="BW395" s="120">
        <f t="shared" si="214"/>
        <v>116.10000000000001</v>
      </c>
      <c r="BY395" s="74" t="str">
        <f t="shared" si="215"/>
        <v>12009.30L-(14)</v>
      </c>
      <c r="BZ395" s="120" t="str">
        <f t="shared" si="216"/>
        <v>30 deg El- LR-2.5D</v>
      </c>
      <c r="CA395" s="120">
        <f t="shared" si="217"/>
        <v>167.7</v>
      </c>
      <c r="CC395" s="115" t="str">
        <f t="shared" si="218"/>
        <v>12009.30L-(12)</v>
      </c>
      <c r="CD395" s="120" t="str">
        <f t="shared" si="219"/>
        <v>30 deg El- LR-2.5D</v>
      </c>
      <c r="CE395" s="417">
        <f t="shared" si="220"/>
        <v>189.20000000000002</v>
      </c>
      <c r="CF395" s="115"/>
      <c r="CG395" s="115" t="str">
        <f t="shared" si="221"/>
        <v>12009.30L-(10)</v>
      </c>
      <c r="CH395" s="120" t="str">
        <f t="shared" si="222"/>
        <v>30 deg El- LR-2.5D</v>
      </c>
      <c r="CI395" s="417">
        <f t="shared" si="223"/>
        <v>215</v>
      </c>
      <c r="CJ395" s="115"/>
      <c r="CK395" s="115" t="str">
        <f t="shared" si="224"/>
        <v xml:space="preserve"> </v>
      </c>
      <c r="CL395" s="120" t="str">
        <f t="shared" si="225"/>
        <v xml:space="preserve"> </v>
      </c>
      <c r="CM395" s="417" t="str">
        <f t="shared" si="228"/>
        <v xml:space="preserve"> </v>
      </c>
      <c r="IS395" s="103">
        <v>54.5</v>
      </c>
    </row>
    <row r="396" spans="2:253" s="74" customFormat="1" ht="17.100000000000001" hidden="1" customHeight="1" x14ac:dyDescent="0.25">
      <c r="B396" s="504">
        <f>IF('KB Duct Parts'!$BL$14=1,'KB Duct Elbows'!BB14,0)</f>
        <v>0</v>
      </c>
      <c r="C396" s="525" t="s">
        <v>1886</v>
      </c>
      <c r="D396" s="506" t="str">
        <f t="shared" si="194"/>
        <v>12010.30L</v>
      </c>
      <c r="E396" s="504" t="s">
        <v>867</v>
      </c>
      <c r="F396" s="508" t="str">
        <f t="shared" si="201"/>
        <v xml:space="preserve"> </v>
      </c>
      <c r="G396" s="528" t="s">
        <v>1692</v>
      </c>
      <c r="H396" s="504" t="s">
        <v>923</v>
      </c>
      <c r="I396" s="1035"/>
      <c r="J396" s="1036"/>
      <c r="K396" s="516" t="s">
        <v>881</v>
      </c>
      <c r="L396" s="521">
        <v>20</v>
      </c>
      <c r="M396" s="517" t="str">
        <f t="shared" si="226"/>
        <v>Y</v>
      </c>
      <c r="N396" s="514">
        <f t="shared" si="202"/>
        <v>89.4</v>
      </c>
      <c r="O396" s="518">
        <f t="shared" si="195"/>
        <v>0</v>
      </c>
      <c r="P396" s="680">
        <f>'KB Duct Parts'!$AE$3</f>
        <v>0</v>
      </c>
      <c r="Q396" s="681">
        <f t="shared" si="203"/>
        <v>0</v>
      </c>
      <c r="R396" s="682">
        <f t="shared" si="204"/>
        <v>0</v>
      </c>
      <c r="S396" s="716">
        <f t="shared" si="205"/>
        <v>0.35</v>
      </c>
      <c r="T396" s="679">
        <f t="shared" si="206"/>
        <v>0</v>
      </c>
      <c r="U396" s="679">
        <f t="shared" si="207"/>
        <v>0</v>
      </c>
      <c r="Y396" s="120"/>
      <c r="AE396" s="75"/>
      <c r="AF396" s="370">
        <v>20</v>
      </c>
      <c r="AG396" s="374">
        <v>18</v>
      </c>
      <c r="AH396" s="378">
        <v>16</v>
      </c>
      <c r="AI396" s="381">
        <v>14</v>
      </c>
      <c r="AJ396" s="386">
        <v>12</v>
      </c>
      <c r="AK396" s="391">
        <v>10</v>
      </c>
      <c r="AL396" s="386"/>
      <c r="AM396" s="363">
        <f t="shared" si="232"/>
        <v>1</v>
      </c>
      <c r="AN396" s="578">
        <v>89.4</v>
      </c>
      <c r="AO396" s="120">
        <f t="shared" si="208"/>
        <v>100.12800000000001</v>
      </c>
      <c r="AP396" s="120">
        <f t="shared" si="196"/>
        <v>118.00800000000001</v>
      </c>
      <c r="AQ396" s="120">
        <f t="shared" si="197"/>
        <v>174.33</v>
      </c>
      <c r="AR396" s="120">
        <f t="shared" si="198"/>
        <v>196.68000000000004</v>
      </c>
      <c r="AS396" s="120">
        <f t="shared" si="199"/>
        <v>223.5</v>
      </c>
      <c r="AT396" s="120">
        <f t="shared" si="200"/>
        <v>0</v>
      </c>
      <c r="AU396" s="74" t="s">
        <v>717</v>
      </c>
      <c r="AV396" s="115"/>
      <c r="AW396" s="395"/>
      <c r="AX396" s="571">
        <v>1.1200000000000001</v>
      </c>
      <c r="AY396" s="572">
        <v>1.32</v>
      </c>
      <c r="AZ396" s="572">
        <v>1.95</v>
      </c>
      <c r="BA396" s="572">
        <v>2.2000000000000002</v>
      </c>
      <c r="BB396" s="573">
        <v>2.5</v>
      </c>
      <c r="BC396" s="395">
        <v>0</v>
      </c>
      <c r="BD396" s="115"/>
      <c r="BE396" s="115"/>
      <c r="BF396" s="115"/>
      <c r="BG396" s="115"/>
      <c r="BH396" s="115"/>
      <c r="BI396" s="115"/>
      <c r="BJ396" s="115"/>
      <c r="BK396" s="115"/>
      <c r="BQ396" s="74" t="str">
        <f t="shared" si="209"/>
        <v>12010.30L-(18)</v>
      </c>
      <c r="BR396" s="120" t="str">
        <f t="shared" si="210"/>
        <v>30 deg El- LR-2.5D</v>
      </c>
      <c r="BS396" s="120">
        <f t="shared" si="211"/>
        <v>100.12800000000001</v>
      </c>
      <c r="BU396" s="74" t="str">
        <f t="shared" si="212"/>
        <v>12010.30L-(16)</v>
      </c>
      <c r="BV396" s="120" t="str">
        <f t="shared" si="213"/>
        <v>30 deg El- LR-2.5D</v>
      </c>
      <c r="BW396" s="120">
        <f t="shared" si="214"/>
        <v>118.00800000000001</v>
      </c>
      <c r="BY396" s="74" t="str">
        <f t="shared" si="215"/>
        <v>12010.30L-(14)</v>
      </c>
      <c r="BZ396" s="120" t="str">
        <f t="shared" si="216"/>
        <v>30 deg El- LR-2.5D</v>
      </c>
      <c r="CA396" s="120">
        <f t="shared" si="217"/>
        <v>174.33</v>
      </c>
      <c r="CC396" s="115" t="str">
        <f t="shared" si="218"/>
        <v>12010.30L-(12)</v>
      </c>
      <c r="CD396" s="120" t="str">
        <f t="shared" si="219"/>
        <v>30 deg El- LR-2.5D</v>
      </c>
      <c r="CE396" s="417">
        <f t="shared" si="220"/>
        <v>196.68000000000004</v>
      </c>
      <c r="CF396" s="115"/>
      <c r="CG396" s="115" t="str">
        <f t="shared" si="221"/>
        <v>12010.30L-(10)</v>
      </c>
      <c r="CH396" s="120" t="str">
        <f t="shared" si="222"/>
        <v>30 deg El- LR-2.5D</v>
      </c>
      <c r="CI396" s="417">
        <f t="shared" si="223"/>
        <v>223.5</v>
      </c>
      <c r="CJ396" s="115"/>
      <c r="CK396" s="115" t="str">
        <f t="shared" si="224"/>
        <v xml:space="preserve"> </v>
      </c>
      <c r="CL396" s="120" t="str">
        <f t="shared" si="225"/>
        <v xml:space="preserve"> </v>
      </c>
      <c r="CM396" s="417" t="str">
        <f t="shared" si="228"/>
        <v xml:space="preserve"> </v>
      </c>
      <c r="IS396" s="103">
        <v>56.5</v>
      </c>
    </row>
    <row r="397" spans="2:253" s="74" customFormat="1" ht="17.100000000000001" hidden="1" customHeight="1" x14ac:dyDescent="0.25">
      <c r="B397" s="504">
        <f>IF('KB Duct Parts'!$BL$14=1,'KB Duct Elbows'!BB15,0)</f>
        <v>0</v>
      </c>
      <c r="C397" s="525" t="s">
        <v>1887</v>
      </c>
      <c r="D397" s="506" t="str">
        <f t="shared" si="194"/>
        <v>12011.30L</v>
      </c>
      <c r="E397" s="504" t="s">
        <v>868</v>
      </c>
      <c r="F397" s="508" t="str">
        <f t="shared" si="201"/>
        <v xml:space="preserve"> </v>
      </c>
      <c r="G397" s="528" t="s">
        <v>1692</v>
      </c>
      <c r="H397" s="504" t="s">
        <v>923</v>
      </c>
      <c r="I397" s="1035"/>
      <c r="J397" s="1036"/>
      <c r="K397" s="516" t="s">
        <v>881</v>
      </c>
      <c r="L397" s="521">
        <v>18</v>
      </c>
      <c r="M397" s="517" t="str">
        <f>IF(AM397=1,"Y",IF(AM397&gt;1,"NR"," "))</f>
        <v>Y</v>
      </c>
      <c r="N397" s="514">
        <f t="shared" si="202"/>
        <v>100.6</v>
      </c>
      <c r="O397" s="518">
        <f>IF(B397&gt;0,N397*B397,0)</f>
        <v>0</v>
      </c>
      <c r="P397" s="680">
        <f>'KB Duct Parts'!$AE$3</f>
        <v>0</v>
      </c>
      <c r="Q397" s="681">
        <f t="shared" si="203"/>
        <v>0</v>
      </c>
      <c r="R397" s="682">
        <f t="shared" si="204"/>
        <v>0</v>
      </c>
      <c r="S397" s="716">
        <f t="shared" si="205"/>
        <v>0.35</v>
      </c>
      <c r="T397" s="679">
        <f t="shared" si="206"/>
        <v>0</v>
      </c>
      <c r="U397" s="679">
        <f t="shared" si="207"/>
        <v>0</v>
      </c>
      <c r="Y397" s="120"/>
      <c r="AE397" s="76"/>
      <c r="AF397" s="370">
        <v>18</v>
      </c>
      <c r="AG397" s="374">
        <v>16</v>
      </c>
      <c r="AH397" s="378">
        <v>14</v>
      </c>
      <c r="AI397" s="381">
        <v>12</v>
      </c>
      <c r="AJ397" s="386">
        <v>10</v>
      </c>
      <c r="AK397" s="391"/>
      <c r="AL397" s="386"/>
      <c r="AM397" s="363">
        <f t="shared" si="232"/>
        <v>1</v>
      </c>
      <c r="AN397" s="578">
        <v>100.6</v>
      </c>
      <c r="AO397" s="120">
        <f t="shared" si="208"/>
        <v>120.71999999999998</v>
      </c>
      <c r="AP397" s="120">
        <f t="shared" si="196"/>
        <v>176.04999999999998</v>
      </c>
      <c r="AQ397" s="120">
        <f t="shared" si="197"/>
        <v>201.2</v>
      </c>
      <c r="AR397" s="120">
        <f t="shared" si="198"/>
        <v>231.37999999999997</v>
      </c>
      <c r="AS397" s="120">
        <f t="shared" si="199"/>
        <v>0</v>
      </c>
      <c r="AT397" s="120">
        <f t="shared" si="200"/>
        <v>0</v>
      </c>
      <c r="AU397" s="74" t="s">
        <v>717</v>
      </c>
      <c r="AV397" s="115"/>
      <c r="AW397" s="395"/>
      <c r="AX397" s="571">
        <v>1.2</v>
      </c>
      <c r="AY397" s="572">
        <v>1.75</v>
      </c>
      <c r="AZ397" s="572">
        <v>2</v>
      </c>
      <c r="BA397" s="572">
        <v>2.2999999999999998</v>
      </c>
      <c r="BB397" s="573">
        <v>0</v>
      </c>
      <c r="BC397" s="395">
        <v>0</v>
      </c>
      <c r="BD397" s="115"/>
      <c r="BE397" s="115"/>
      <c r="BF397" s="115"/>
      <c r="BG397" s="115"/>
      <c r="BH397" s="115"/>
      <c r="BI397" s="115"/>
      <c r="BJ397" s="115"/>
      <c r="BK397" s="115"/>
      <c r="BQ397" s="74" t="str">
        <f t="shared" si="209"/>
        <v>12011.30L-(16)</v>
      </c>
      <c r="BR397" s="120" t="str">
        <f t="shared" si="210"/>
        <v>30 deg El- LR-2.5D</v>
      </c>
      <c r="BS397" s="120">
        <f t="shared" si="211"/>
        <v>120.71999999999998</v>
      </c>
      <c r="BU397" s="74" t="str">
        <f t="shared" si="212"/>
        <v>12011.30L-(14)</v>
      </c>
      <c r="BV397" s="120" t="str">
        <f t="shared" si="213"/>
        <v>30 deg El- LR-2.5D</v>
      </c>
      <c r="BW397" s="120">
        <f t="shared" si="214"/>
        <v>176.04999999999998</v>
      </c>
      <c r="BY397" s="74" t="str">
        <f t="shared" si="215"/>
        <v>12011.30L-(12)</v>
      </c>
      <c r="BZ397" s="120" t="str">
        <f t="shared" si="216"/>
        <v>30 deg El- LR-2.5D</v>
      </c>
      <c r="CA397" s="120">
        <f t="shared" si="217"/>
        <v>201.2</v>
      </c>
      <c r="CC397" s="115" t="str">
        <f t="shared" si="218"/>
        <v>12011.30L-(10)</v>
      </c>
      <c r="CD397" s="120" t="str">
        <f t="shared" si="219"/>
        <v>30 deg El- LR-2.5D</v>
      </c>
      <c r="CE397" s="417">
        <f t="shared" si="220"/>
        <v>231.37999999999997</v>
      </c>
      <c r="CF397" s="115"/>
      <c r="CG397" s="115" t="str">
        <f t="shared" si="221"/>
        <v xml:space="preserve"> </v>
      </c>
      <c r="CH397" s="120" t="str">
        <f t="shared" si="222"/>
        <v xml:space="preserve"> </v>
      </c>
      <c r="CI397" s="417" t="str">
        <f t="shared" si="223"/>
        <v xml:space="preserve"> </v>
      </c>
      <c r="CJ397" s="115"/>
      <c r="CK397" s="115" t="str">
        <f t="shared" si="224"/>
        <v xml:space="preserve"> </v>
      </c>
      <c r="CL397" s="120" t="str">
        <f t="shared" si="225"/>
        <v xml:space="preserve"> </v>
      </c>
      <c r="CM397" s="417" t="str">
        <f t="shared" si="228"/>
        <v xml:space="preserve"> </v>
      </c>
      <c r="IS397" s="103">
        <v>58.6</v>
      </c>
    </row>
    <row r="398" spans="2:253" s="74" customFormat="1" ht="17.100000000000001" hidden="1" customHeight="1" x14ac:dyDescent="0.25">
      <c r="B398" s="504">
        <f>IF('KB Duct Parts'!$BL$14=1,'KB Duct Elbows'!BB16,0)</f>
        <v>0</v>
      </c>
      <c r="C398" s="525" t="s">
        <v>1888</v>
      </c>
      <c r="D398" s="506" t="str">
        <f t="shared" si="194"/>
        <v>12012.30L</v>
      </c>
      <c r="E398" s="504" t="s">
        <v>869</v>
      </c>
      <c r="F398" s="508" t="str">
        <f t="shared" si="201"/>
        <v xml:space="preserve"> </v>
      </c>
      <c r="G398" s="528" t="s">
        <v>1692</v>
      </c>
      <c r="H398" s="504" t="s">
        <v>923</v>
      </c>
      <c r="I398" s="1035"/>
      <c r="J398" s="1036"/>
      <c r="K398" s="516" t="s">
        <v>881</v>
      </c>
      <c r="L398" s="521">
        <v>18</v>
      </c>
      <c r="M398" s="517" t="str">
        <f>IF(AM398=1,"Y",IF(AM398&gt;1,"NR"," "))</f>
        <v>Y</v>
      </c>
      <c r="N398" s="514">
        <f t="shared" si="202"/>
        <v>103.3</v>
      </c>
      <c r="O398" s="518">
        <f>IF(B398&gt;0,N398*B398,0)</f>
        <v>0</v>
      </c>
      <c r="P398" s="680">
        <f>'KB Duct Parts'!$AE$3</f>
        <v>0</v>
      </c>
      <c r="Q398" s="681">
        <f t="shared" si="203"/>
        <v>0</v>
      </c>
      <c r="R398" s="682">
        <f t="shared" si="204"/>
        <v>0</v>
      </c>
      <c r="S398" s="716">
        <f t="shared" si="205"/>
        <v>0.35</v>
      </c>
      <c r="T398" s="679">
        <f t="shared" si="206"/>
        <v>0</v>
      </c>
      <c r="U398" s="679">
        <f t="shared" si="207"/>
        <v>0</v>
      </c>
      <c r="Y398" s="120"/>
      <c r="AE398" s="76"/>
      <c r="AF398" s="370">
        <v>18</v>
      </c>
      <c r="AG398" s="374">
        <v>16</v>
      </c>
      <c r="AH398" s="378">
        <v>14</v>
      </c>
      <c r="AI398" s="381">
        <v>12</v>
      </c>
      <c r="AJ398" s="386">
        <v>10</v>
      </c>
      <c r="AK398" s="391"/>
      <c r="AL398" s="386"/>
      <c r="AM398" s="363">
        <f t="shared" si="232"/>
        <v>1</v>
      </c>
      <c r="AN398" s="578">
        <v>103.3</v>
      </c>
      <c r="AO398" s="120">
        <f t="shared" si="208"/>
        <v>118.79499999999999</v>
      </c>
      <c r="AP398" s="120">
        <f t="shared" si="196"/>
        <v>180.77500000000001</v>
      </c>
      <c r="AQ398" s="120">
        <f t="shared" si="197"/>
        <v>206.6</v>
      </c>
      <c r="AR398" s="120">
        <f t="shared" si="198"/>
        <v>237.58999999999997</v>
      </c>
      <c r="AS398" s="120">
        <f t="shared" si="199"/>
        <v>0</v>
      </c>
      <c r="AT398" s="120">
        <f t="shared" si="200"/>
        <v>0</v>
      </c>
      <c r="AU398" s="74" t="s">
        <v>717</v>
      </c>
      <c r="AV398" s="115"/>
      <c r="AW398" s="395"/>
      <c r="AX398" s="571">
        <v>1.1499999999999999</v>
      </c>
      <c r="AY398" s="572">
        <v>1.75</v>
      </c>
      <c r="AZ398" s="572">
        <v>2</v>
      </c>
      <c r="BA398" s="572">
        <v>2.2999999999999998</v>
      </c>
      <c r="BB398" s="573">
        <v>0</v>
      </c>
      <c r="BC398" s="395">
        <v>0</v>
      </c>
      <c r="BD398" s="115"/>
      <c r="BE398" s="115"/>
      <c r="BF398" s="115"/>
      <c r="BG398" s="115"/>
      <c r="BH398" s="115"/>
      <c r="BI398" s="115"/>
      <c r="BJ398" s="115"/>
      <c r="BK398" s="115"/>
      <c r="BQ398" s="74" t="str">
        <f t="shared" si="209"/>
        <v>12012.30L-(16)</v>
      </c>
      <c r="BR398" s="120" t="str">
        <f t="shared" si="210"/>
        <v>30 deg El- LR-2.5D</v>
      </c>
      <c r="BS398" s="120">
        <f t="shared" si="211"/>
        <v>118.79499999999999</v>
      </c>
      <c r="BU398" s="74" t="str">
        <f t="shared" si="212"/>
        <v>12012.30L-(14)</v>
      </c>
      <c r="BV398" s="120" t="str">
        <f t="shared" si="213"/>
        <v>30 deg El- LR-2.5D</v>
      </c>
      <c r="BW398" s="120">
        <f t="shared" si="214"/>
        <v>180.77500000000001</v>
      </c>
      <c r="BY398" s="74" t="str">
        <f t="shared" si="215"/>
        <v>12012.30L-(12)</v>
      </c>
      <c r="BZ398" s="120" t="str">
        <f t="shared" si="216"/>
        <v>30 deg El- LR-2.5D</v>
      </c>
      <c r="CA398" s="120">
        <f t="shared" si="217"/>
        <v>206.6</v>
      </c>
      <c r="CC398" s="115" t="str">
        <f t="shared" si="218"/>
        <v>12012.30L-(10)</v>
      </c>
      <c r="CD398" s="120" t="str">
        <f t="shared" si="219"/>
        <v>30 deg El- LR-2.5D</v>
      </c>
      <c r="CE398" s="417">
        <f t="shared" si="220"/>
        <v>237.58999999999997</v>
      </c>
      <c r="CF398" s="115"/>
      <c r="CG398" s="115" t="str">
        <f t="shared" si="221"/>
        <v xml:space="preserve"> </v>
      </c>
      <c r="CH398" s="120" t="str">
        <f t="shared" si="222"/>
        <v xml:space="preserve"> </v>
      </c>
      <c r="CI398" s="417" t="str">
        <f t="shared" si="223"/>
        <v xml:space="preserve"> </v>
      </c>
      <c r="CJ398" s="115"/>
      <c r="CK398" s="115" t="str">
        <f t="shared" si="224"/>
        <v xml:space="preserve"> </v>
      </c>
      <c r="CL398" s="120" t="str">
        <f t="shared" si="225"/>
        <v xml:space="preserve"> </v>
      </c>
      <c r="CM398" s="417" t="str">
        <f t="shared" si="228"/>
        <v xml:space="preserve"> </v>
      </c>
      <c r="IS398" s="103">
        <v>60.7</v>
      </c>
    </row>
    <row r="399" spans="2:253" s="74" customFormat="1" ht="17.100000000000001" hidden="1" customHeight="1" x14ac:dyDescent="0.25">
      <c r="B399" s="504">
        <f>IF('KB Duct Parts'!$BL$14=1,'KB Duct Elbows'!BB17,0)</f>
        <v>0</v>
      </c>
      <c r="C399" s="525" t="s">
        <v>1889</v>
      </c>
      <c r="D399" s="506" t="str">
        <f t="shared" si="194"/>
        <v>12013.30L</v>
      </c>
      <c r="E399" s="504" t="s">
        <v>870</v>
      </c>
      <c r="F399" s="508" t="str">
        <f t="shared" si="201"/>
        <v xml:space="preserve"> </v>
      </c>
      <c r="G399" s="528" t="s">
        <v>1692</v>
      </c>
      <c r="H399" s="504" t="s">
        <v>923</v>
      </c>
      <c r="I399" s="1035"/>
      <c r="J399" s="1036"/>
      <c r="K399" s="516" t="s">
        <v>881</v>
      </c>
      <c r="L399" s="521">
        <v>18</v>
      </c>
      <c r="M399" s="517" t="str">
        <f t="shared" si="226"/>
        <v>Y</v>
      </c>
      <c r="N399" s="514">
        <f t="shared" si="202"/>
        <v>106.7</v>
      </c>
      <c r="O399" s="518">
        <f t="shared" si="195"/>
        <v>0</v>
      </c>
      <c r="P399" s="680">
        <f>'KB Duct Parts'!$AE$3</f>
        <v>0</v>
      </c>
      <c r="Q399" s="681">
        <f t="shared" si="203"/>
        <v>0</v>
      </c>
      <c r="R399" s="682">
        <f t="shared" si="204"/>
        <v>0</v>
      </c>
      <c r="S399" s="716">
        <f t="shared" si="205"/>
        <v>0.35</v>
      </c>
      <c r="T399" s="679">
        <f t="shared" si="206"/>
        <v>0</v>
      </c>
      <c r="U399" s="679">
        <f t="shared" si="207"/>
        <v>0</v>
      </c>
      <c r="Y399" s="120"/>
      <c r="AE399" s="76"/>
      <c r="AF399" s="370">
        <v>18</v>
      </c>
      <c r="AG399" s="374">
        <v>16</v>
      </c>
      <c r="AH399" s="378">
        <v>14</v>
      </c>
      <c r="AI399" s="381">
        <v>12</v>
      </c>
      <c r="AJ399" s="386">
        <v>10</v>
      </c>
      <c r="AK399" s="391"/>
      <c r="AL399" s="386"/>
      <c r="AM399" s="363">
        <f t="shared" si="232"/>
        <v>1</v>
      </c>
      <c r="AN399" s="578">
        <v>106.7</v>
      </c>
      <c r="AO399" s="120">
        <f t="shared" si="208"/>
        <v>160.05000000000001</v>
      </c>
      <c r="AP399" s="120">
        <f t="shared" si="196"/>
        <v>186.72499999999999</v>
      </c>
      <c r="AQ399" s="120">
        <f t="shared" si="197"/>
        <v>213.4</v>
      </c>
      <c r="AR399" s="120">
        <f t="shared" si="198"/>
        <v>245.41</v>
      </c>
      <c r="AS399" s="120">
        <f t="shared" si="199"/>
        <v>0</v>
      </c>
      <c r="AT399" s="120">
        <f t="shared" si="200"/>
        <v>0</v>
      </c>
      <c r="AU399" s="74" t="s">
        <v>717</v>
      </c>
      <c r="AV399" s="115"/>
      <c r="AW399" s="395"/>
      <c r="AX399" s="571">
        <v>1.5</v>
      </c>
      <c r="AY399" s="572">
        <v>1.75</v>
      </c>
      <c r="AZ399" s="572">
        <v>2</v>
      </c>
      <c r="BA399" s="572">
        <v>2.2999999999999998</v>
      </c>
      <c r="BB399" s="573">
        <v>0</v>
      </c>
      <c r="BC399" s="395">
        <v>0</v>
      </c>
      <c r="BD399" s="115"/>
      <c r="BE399" s="115"/>
      <c r="BF399" s="115"/>
      <c r="BG399" s="115"/>
      <c r="BH399" s="115"/>
      <c r="BI399" s="115"/>
      <c r="BJ399" s="115"/>
      <c r="BK399" s="115"/>
      <c r="BQ399" s="74" t="str">
        <f t="shared" si="209"/>
        <v>12013.30L-(16)</v>
      </c>
      <c r="BR399" s="120" t="str">
        <f t="shared" si="210"/>
        <v>30 deg El- LR-2.5D</v>
      </c>
      <c r="BS399" s="120">
        <f t="shared" si="211"/>
        <v>160.05000000000001</v>
      </c>
      <c r="BU399" s="74" t="str">
        <f t="shared" si="212"/>
        <v>12013.30L-(14)</v>
      </c>
      <c r="BV399" s="120" t="str">
        <f t="shared" si="213"/>
        <v>30 deg El- LR-2.5D</v>
      </c>
      <c r="BW399" s="120">
        <f t="shared" si="214"/>
        <v>186.72499999999999</v>
      </c>
      <c r="BY399" s="74" t="str">
        <f t="shared" si="215"/>
        <v>12013.30L-(12)</v>
      </c>
      <c r="BZ399" s="120" t="str">
        <f t="shared" si="216"/>
        <v>30 deg El- LR-2.5D</v>
      </c>
      <c r="CA399" s="120">
        <f t="shared" si="217"/>
        <v>213.4</v>
      </c>
      <c r="CC399" s="115" t="str">
        <f t="shared" si="218"/>
        <v>12013.30L-(10)</v>
      </c>
      <c r="CD399" s="120" t="str">
        <f t="shared" si="219"/>
        <v>30 deg El- LR-2.5D</v>
      </c>
      <c r="CE399" s="417">
        <f t="shared" si="220"/>
        <v>245.41</v>
      </c>
      <c r="CF399" s="115"/>
      <c r="CG399" s="115" t="str">
        <f t="shared" si="221"/>
        <v xml:space="preserve"> </v>
      </c>
      <c r="CH399" s="120" t="str">
        <f t="shared" si="222"/>
        <v xml:space="preserve"> </v>
      </c>
      <c r="CI399" s="417" t="str">
        <f t="shared" si="223"/>
        <v xml:space="preserve"> </v>
      </c>
      <c r="CJ399" s="115"/>
      <c r="CK399" s="115" t="str">
        <f t="shared" si="224"/>
        <v xml:space="preserve"> </v>
      </c>
      <c r="CL399" s="120" t="str">
        <f t="shared" si="225"/>
        <v xml:space="preserve"> </v>
      </c>
      <c r="CM399" s="417" t="str">
        <f t="shared" si="228"/>
        <v xml:space="preserve"> </v>
      </c>
      <c r="IS399" s="103">
        <v>62.7</v>
      </c>
    </row>
    <row r="400" spans="2:253" s="74" customFormat="1" ht="17.100000000000001" hidden="1" customHeight="1" x14ac:dyDescent="0.25">
      <c r="B400" s="504">
        <f>IF('KB Duct Parts'!$BL$14=1,'KB Duct Elbows'!BB18,0)</f>
        <v>0</v>
      </c>
      <c r="C400" s="525" t="s">
        <v>1890</v>
      </c>
      <c r="D400" s="506" t="str">
        <f t="shared" si="194"/>
        <v>12014.30L</v>
      </c>
      <c r="E400" s="504" t="s">
        <v>871</v>
      </c>
      <c r="F400" s="508" t="str">
        <f t="shared" si="201"/>
        <v xml:space="preserve"> </v>
      </c>
      <c r="G400" s="528" t="s">
        <v>1692</v>
      </c>
      <c r="H400" s="504" t="s">
        <v>923</v>
      </c>
      <c r="I400" s="1035"/>
      <c r="J400" s="1036"/>
      <c r="K400" s="516" t="s">
        <v>881</v>
      </c>
      <c r="L400" s="521">
        <v>18</v>
      </c>
      <c r="M400" s="517" t="str">
        <f t="shared" si="226"/>
        <v>Y</v>
      </c>
      <c r="N400" s="514">
        <f t="shared" si="202"/>
        <v>110.3</v>
      </c>
      <c r="O400" s="518">
        <f t="shared" si="195"/>
        <v>0</v>
      </c>
      <c r="P400" s="680">
        <f>'KB Duct Parts'!$AE$3</f>
        <v>0</v>
      </c>
      <c r="Q400" s="681">
        <f t="shared" si="203"/>
        <v>0</v>
      </c>
      <c r="R400" s="682">
        <f t="shared" si="204"/>
        <v>0</v>
      </c>
      <c r="S400" s="716">
        <f t="shared" si="205"/>
        <v>0.35</v>
      </c>
      <c r="T400" s="679">
        <f t="shared" si="206"/>
        <v>0</v>
      </c>
      <c r="U400" s="679">
        <f t="shared" si="207"/>
        <v>0</v>
      </c>
      <c r="Y400" s="120"/>
      <c r="AE400" s="75"/>
      <c r="AF400" s="370">
        <v>18</v>
      </c>
      <c r="AG400" s="374">
        <v>16</v>
      </c>
      <c r="AH400" s="378">
        <v>14</v>
      </c>
      <c r="AI400" s="381">
        <v>12</v>
      </c>
      <c r="AJ400" s="386">
        <v>10</v>
      </c>
      <c r="AK400" s="391"/>
      <c r="AL400" s="386"/>
      <c r="AM400" s="363">
        <f t="shared" si="232"/>
        <v>1</v>
      </c>
      <c r="AN400" s="578">
        <v>110.3</v>
      </c>
      <c r="AO400" s="120">
        <f t="shared" si="208"/>
        <v>165.45</v>
      </c>
      <c r="AP400" s="120">
        <f t="shared" si="196"/>
        <v>193.02500000000001</v>
      </c>
      <c r="AQ400" s="120">
        <f t="shared" si="197"/>
        <v>220.6</v>
      </c>
      <c r="AR400" s="120">
        <f t="shared" si="198"/>
        <v>253.68999999999997</v>
      </c>
      <c r="AS400" s="120">
        <f t="shared" si="199"/>
        <v>0</v>
      </c>
      <c r="AT400" s="120">
        <f t="shared" si="200"/>
        <v>0</v>
      </c>
      <c r="AU400" s="74" t="s">
        <v>717</v>
      </c>
      <c r="AV400" s="115"/>
      <c r="AW400" s="395"/>
      <c r="AX400" s="571">
        <v>1.5</v>
      </c>
      <c r="AY400" s="572">
        <v>1.75</v>
      </c>
      <c r="AZ400" s="572">
        <v>2</v>
      </c>
      <c r="BA400" s="572">
        <v>2.2999999999999998</v>
      </c>
      <c r="BB400" s="573">
        <v>0</v>
      </c>
      <c r="BC400" s="395">
        <v>0</v>
      </c>
      <c r="BD400" s="115"/>
      <c r="BE400" s="115"/>
      <c r="BF400" s="115"/>
      <c r="BG400" s="115"/>
      <c r="BH400" s="115"/>
      <c r="BI400" s="115"/>
      <c r="BJ400" s="115"/>
      <c r="BK400" s="115"/>
      <c r="BQ400" s="74" t="str">
        <f t="shared" si="209"/>
        <v>12014.30L-(16)</v>
      </c>
      <c r="BR400" s="120" t="str">
        <f t="shared" si="210"/>
        <v>30 deg El- LR-2.5D</v>
      </c>
      <c r="BS400" s="120">
        <f t="shared" si="211"/>
        <v>165.45</v>
      </c>
      <c r="BU400" s="74" t="str">
        <f t="shared" si="212"/>
        <v>12014.30L-(14)</v>
      </c>
      <c r="BV400" s="120" t="str">
        <f t="shared" si="213"/>
        <v>30 deg El- LR-2.5D</v>
      </c>
      <c r="BW400" s="120">
        <f t="shared" si="214"/>
        <v>193.02500000000001</v>
      </c>
      <c r="BY400" s="74" t="str">
        <f t="shared" si="215"/>
        <v>12014.30L-(12)</v>
      </c>
      <c r="BZ400" s="120" t="str">
        <f t="shared" si="216"/>
        <v>30 deg El- LR-2.5D</v>
      </c>
      <c r="CA400" s="120">
        <f t="shared" si="217"/>
        <v>220.6</v>
      </c>
      <c r="CC400" s="115" t="str">
        <f t="shared" si="218"/>
        <v>12014.30L-(10)</v>
      </c>
      <c r="CD400" s="120" t="str">
        <f t="shared" si="219"/>
        <v>30 deg El- LR-2.5D</v>
      </c>
      <c r="CE400" s="417">
        <f t="shared" si="220"/>
        <v>253.68999999999997</v>
      </c>
      <c r="CF400" s="115"/>
      <c r="CG400" s="115" t="str">
        <f t="shared" si="221"/>
        <v xml:space="preserve"> </v>
      </c>
      <c r="CH400" s="120" t="str">
        <f t="shared" si="222"/>
        <v xml:space="preserve"> </v>
      </c>
      <c r="CI400" s="417" t="str">
        <f t="shared" si="223"/>
        <v xml:space="preserve"> </v>
      </c>
      <c r="CJ400" s="115"/>
      <c r="CK400" s="115" t="str">
        <f t="shared" si="224"/>
        <v xml:space="preserve"> </v>
      </c>
      <c r="CL400" s="120" t="str">
        <f t="shared" si="225"/>
        <v xml:space="preserve"> </v>
      </c>
      <c r="CM400" s="417" t="str">
        <f t="shared" si="228"/>
        <v xml:space="preserve"> </v>
      </c>
      <c r="IS400" s="103">
        <v>64.7</v>
      </c>
    </row>
    <row r="401" spans="2:253" s="74" customFormat="1" ht="17.100000000000001" hidden="1" customHeight="1" x14ac:dyDescent="0.25">
      <c r="B401" s="504">
        <f>IF('KB Duct Parts'!$BL$14=1,'KB Duct Elbows'!BB19,0)</f>
        <v>0</v>
      </c>
      <c r="C401" s="525" t="s">
        <v>1891</v>
      </c>
      <c r="D401" s="506" t="str">
        <f t="shared" si="194"/>
        <v>12015.30L</v>
      </c>
      <c r="E401" s="504" t="s">
        <v>872</v>
      </c>
      <c r="F401" s="508" t="str">
        <f t="shared" si="201"/>
        <v xml:space="preserve"> </v>
      </c>
      <c r="G401" s="528" t="s">
        <v>1692</v>
      </c>
      <c r="H401" s="504" t="s">
        <v>923</v>
      </c>
      <c r="I401" s="1035"/>
      <c r="J401" s="1036"/>
      <c r="K401" s="516" t="s">
        <v>881</v>
      </c>
      <c r="L401" s="521">
        <v>18</v>
      </c>
      <c r="M401" s="517" t="str">
        <f t="shared" si="226"/>
        <v>Y</v>
      </c>
      <c r="N401" s="514">
        <f t="shared" si="202"/>
        <v>115.5</v>
      </c>
      <c r="O401" s="518">
        <f t="shared" si="195"/>
        <v>0</v>
      </c>
      <c r="P401" s="680">
        <f>'KB Duct Parts'!$AE$3</f>
        <v>0</v>
      </c>
      <c r="Q401" s="681">
        <f t="shared" si="203"/>
        <v>0</v>
      </c>
      <c r="R401" s="682">
        <f t="shared" si="204"/>
        <v>0</v>
      </c>
      <c r="S401" s="716">
        <f t="shared" si="205"/>
        <v>0.35</v>
      </c>
      <c r="T401" s="679">
        <f t="shared" si="206"/>
        <v>0</v>
      </c>
      <c r="U401" s="679">
        <f t="shared" si="207"/>
        <v>0</v>
      </c>
      <c r="Y401" s="120"/>
      <c r="AE401" s="76"/>
      <c r="AF401" s="370">
        <v>18</v>
      </c>
      <c r="AG401" s="374">
        <v>16</v>
      </c>
      <c r="AH401" s="378">
        <v>14</v>
      </c>
      <c r="AI401" s="381">
        <v>12</v>
      </c>
      <c r="AJ401" s="386">
        <v>10</v>
      </c>
      <c r="AK401" s="391"/>
      <c r="AL401" s="386"/>
      <c r="AM401" s="363">
        <f t="shared" si="232"/>
        <v>1</v>
      </c>
      <c r="AN401" s="578">
        <v>115.5</v>
      </c>
      <c r="AO401" s="120">
        <f t="shared" si="208"/>
        <v>173.25</v>
      </c>
      <c r="AP401" s="120">
        <f t="shared" si="196"/>
        <v>202.125</v>
      </c>
      <c r="AQ401" s="120">
        <f t="shared" si="197"/>
        <v>231</v>
      </c>
      <c r="AR401" s="120">
        <f t="shared" si="198"/>
        <v>265.64999999999998</v>
      </c>
      <c r="AS401" s="120">
        <f t="shared" si="199"/>
        <v>0</v>
      </c>
      <c r="AT401" s="120">
        <f t="shared" si="200"/>
        <v>0</v>
      </c>
      <c r="AU401" s="74" t="s">
        <v>717</v>
      </c>
      <c r="AV401" s="115"/>
      <c r="AW401" s="395"/>
      <c r="AX401" s="571">
        <v>1.5</v>
      </c>
      <c r="AY401" s="572">
        <v>1.75</v>
      </c>
      <c r="AZ401" s="572">
        <v>2</v>
      </c>
      <c r="BA401" s="572">
        <v>2.2999999999999998</v>
      </c>
      <c r="BB401" s="573">
        <v>0</v>
      </c>
      <c r="BC401" s="395">
        <v>0</v>
      </c>
      <c r="BD401" s="115"/>
      <c r="BE401" s="115"/>
      <c r="BF401" s="115"/>
      <c r="BG401" s="115"/>
      <c r="BH401" s="115"/>
      <c r="BI401" s="115"/>
      <c r="BJ401" s="115"/>
      <c r="BK401" s="115"/>
      <c r="BQ401" s="74" t="str">
        <f t="shared" si="209"/>
        <v>12015.30L-(16)</v>
      </c>
      <c r="BR401" s="120" t="str">
        <f t="shared" si="210"/>
        <v>30 deg El- LR-2.5D</v>
      </c>
      <c r="BS401" s="120">
        <f t="shared" si="211"/>
        <v>173.25</v>
      </c>
      <c r="BU401" s="74" t="str">
        <f t="shared" si="212"/>
        <v>12015.30L-(14)</v>
      </c>
      <c r="BV401" s="120" t="str">
        <f t="shared" si="213"/>
        <v>30 deg El- LR-2.5D</v>
      </c>
      <c r="BW401" s="120">
        <f t="shared" si="214"/>
        <v>202.125</v>
      </c>
      <c r="BY401" s="74" t="str">
        <f t="shared" si="215"/>
        <v>12015.30L-(12)</v>
      </c>
      <c r="BZ401" s="120" t="str">
        <f t="shared" si="216"/>
        <v>30 deg El- LR-2.5D</v>
      </c>
      <c r="CA401" s="120">
        <f t="shared" si="217"/>
        <v>231</v>
      </c>
      <c r="CC401" s="115" t="str">
        <f t="shared" si="218"/>
        <v>12015.30L-(10)</v>
      </c>
      <c r="CD401" s="120" t="str">
        <f t="shared" si="219"/>
        <v>30 deg El- LR-2.5D</v>
      </c>
      <c r="CE401" s="417">
        <f t="shared" si="220"/>
        <v>265.64999999999998</v>
      </c>
      <c r="CF401" s="115"/>
      <c r="CG401" s="115" t="str">
        <f t="shared" si="221"/>
        <v xml:space="preserve"> </v>
      </c>
      <c r="CH401" s="120" t="str">
        <f t="shared" si="222"/>
        <v xml:space="preserve"> </v>
      </c>
      <c r="CI401" s="417" t="str">
        <f t="shared" si="223"/>
        <v xml:space="preserve"> </v>
      </c>
      <c r="CJ401" s="115"/>
      <c r="CK401" s="115" t="str">
        <f t="shared" si="224"/>
        <v xml:space="preserve"> </v>
      </c>
      <c r="CL401" s="120" t="str">
        <f t="shared" si="225"/>
        <v xml:space="preserve"> </v>
      </c>
      <c r="CM401" s="417" t="str">
        <f t="shared" si="228"/>
        <v xml:space="preserve"> </v>
      </c>
      <c r="IS401" s="103">
        <v>67.8</v>
      </c>
    </row>
    <row r="402" spans="2:253" s="74" customFormat="1" ht="17.100000000000001" hidden="1" customHeight="1" x14ac:dyDescent="0.25">
      <c r="B402" s="504">
        <f>IF('KB Duct Parts'!$BL$14=1,'KB Duct Elbows'!BB20,0)</f>
        <v>0</v>
      </c>
      <c r="C402" s="525" t="s">
        <v>1892</v>
      </c>
      <c r="D402" s="506" t="str">
        <f t="shared" si="194"/>
        <v>12016.30L</v>
      </c>
      <c r="E402" s="504" t="s">
        <v>873</v>
      </c>
      <c r="F402" s="508" t="str">
        <f t="shared" si="201"/>
        <v xml:space="preserve"> </v>
      </c>
      <c r="G402" s="528" t="s">
        <v>1692</v>
      </c>
      <c r="H402" s="504" t="s">
        <v>923</v>
      </c>
      <c r="I402" s="1035"/>
      <c r="J402" s="1036"/>
      <c r="K402" s="516" t="s">
        <v>881</v>
      </c>
      <c r="L402" s="521">
        <v>18</v>
      </c>
      <c r="M402" s="517" t="str">
        <f t="shared" si="226"/>
        <v>Y</v>
      </c>
      <c r="N402" s="514">
        <f t="shared" si="202"/>
        <v>120.9</v>
      </c>
      <c r="O402" s="518">
        <f t="shared" si="195"/>
        <v>0</v>
      </c>
      <c r="P402" s="680">
        <f>'KB Duct Parts'!$AE$3</f>
        <v>0</v>
      </c>
      <c r="Q402" s="681">
        <f t="shared" si="203"/>
        <v>0</v>
      </c>
      <c r="R402" s="682">
        <f t="shared" si="204"/>
        <v>0</v>
      </c>
      <c r="S402" s="716">
        <f t="shared" si="205"/>
        <v>0.35</v>
      </c>
      <c r="T402" s="679">
        <f t="shared" si="206"/>
        <v>0</v>
      </c>
      <c r="U402" s="679">
        <f t="shared" si="207"/>
        <v>0</v>
      </c>
      <c r="Y402" s="120"/>
      <c r="AE402" s="75"/>
      <c r="AF402" s="370">
        <v>18</v>
      </c>
      <c r="AG402" s="374">
        <v>16</v>
      </c>
      <c r="AH402" s="378">
        <v>14</v>
      </c>
      <c r="AI402" s="381">
        <v>12</v>
      </c>
      <c r="AJ402" s="386">
        <v>10</v>
      </c>
      <c r="AK402" s="391"/>
      <c r="AL402" s="386"/>
      <c r="AM402" s="363">
        <f t="shared" si="232"/>
        <v>1</v>
      </c>
      <c r="AN402" s="578">
        <v>120.9</v>
      </c>
      <c r="AO402" s="120">
        <f t="shared" si="208"/>
        <v>181.35000000000002</v>
      </c>
      <c r="AP402" s="120">
        <f t="shared" si="196"/>
        <v>211.57500000000002</v>
      </c>
      <c r="AQ402" s="120">
        <f t="shared" si="197"/>
        <v>241.8</v>
      </c>
      <c r="AR402" s="120">
        <f t="shared" si="198"/>
        <v>278.07</v>
      </c>
      <c r="AS402" s="120">
        <f t="shared" si="199"/>
        <v>0</v>
      </c>
      <c r="AT402" s="120">
        <f t="shared" si="200"/>
        <v>0</v>
      </c>
      <c r="AU402" s="74" t="s">
        <v>717</v>
      </c>
      <c r="AV402" s="115"/>
      <c r="AW402" s="395"/>
      <c r="AX402" s="571">
        <v>1.5</v>
      </c>
      <c r="AY402" s="572">
        <v>1.75</v>
      </c>
      <c r="AZ402" s="572">
        <v>2</v>
      </c>
      <c r="BA402" s="572">
        <v>2.2999999999999998</v>
      </c>
      <c r="BB402" s="573">
        <v>0</v>
      </c>
      <c r="BC402" s="395">
        <v>0</v>
      </c>
      <c r="BD402" s="115"/>
      <c r="BE402" s="115"/>
      <c r="BF402" s="115"/>
      <c r="BG402" s="115"/>
      <c r="BH402" s="115"/>
      <c r="BI402" s="115"/>
      <c r="BJ402" s="115"/>
      <c r="BK402" s="115"/>
      <c r="BQ402" s="74" t="str">
        <f t="shared" si="209"/>
        <v>12016.30L-(16)</v>
      </c>
      <c r="BR402" s="120" t="str">
        <f t="shared" si="210"/>
        <v>30 deg El- LR-2.5D</v>
      </c>
      <c r="BS402" s="120">
        <f t="shared" si="211"/>
        <v>181.35000000000002</v>
      </c>
      <c r="BU402" s="74" t="str">
        <f t="shared" si="212"/>
        <v>12016.30L-(14)</v>
      </c>
      <c r="BV402" s="120" t="str">
        <f t="shared" si="213"/>
        <v>30 deg El- LR-2.5D</v>
      </c>
      <c r="BW402" s="120">
        <f t="shared" si="214"/>
        <v>211.57500000000002</v>
      </c>
      <c r="BY402" s="74" t="str">
        <f t="shared" si="215"/>
        <v>12016.30L-(12)</v>
      </c>
      <c r="BZ402" s="120" t="str">
        <f t="shared" si="216"/>
        <v>30 deg El- LR-2.5D</v>
      </c>
      <c r="CA402" s="120">
        <f t="shared" si="217"/>
        <v>241.8</v>
      </c>
      <c r="CC402" s="115" t="str">
        <f t="shared" si="218"/>
        <v>12016.30L-(10)</v>
      </c>
      <c r="CD402" s="120" t="str">
        <f t="shared" si="219"/>
        <v>30 deg El- LR-2.5D</v>
      </c>
      <c r="CE402" s="417">
        <f t="shared" si="220"/>
        <v>278.07</v>
      </c>
      <c r="CF402" s="115"/>
      <c r="CG402" s="115" t="str">
        <f t="shared" si="221"/>
        <v xml:space="preserve"> </v>
      </c>
      <c r="CH402" s="120" t="str">
        <f t="shared" si="222"/>
        <v xml:space="preserve"> </v>
      </c>
      <c r="CI402" s="417" t="str">
        <f t="shared" si="223"/>
        <v xml:space="preserve"> </v>
      </c>
      <c r="CJ402" s="115"/>
      <c r="CK402" s="115" t="str">
        <f t="shared" si="224"/>
        <v xml:space="preserve"> </v>
      </c>
      <c r="CL402" s="120" t="str">
        <f t="shared" si="225"/>
        <v xml:space="preserve"> </v>
      </c>
      <c r="CM402" s="417" t="str">
        <f t="shared" si="228"/>
        <v xml:space="preserve"> </v>
      </c>
      <c r="IS402" s="103">
        <v>70.900000000000006</v>
      </c>
    </row>
    <row r="403" spans="2:253" s="74" customFormat="1" ht="17.100000000000001" hidden="1" customHeight="1" x14ac:dyDescent="0.25">
      <c r="B403" s="504">
        <f>IF('KB Duct Parts'!$BL$14=1,'KB Duct Elbows'!BB21,0)</f>
        <v>0</v>
      </c>
      <c r="C403" s="525" t="s">
        <v>1893</v>
      </c>
      <c r="D403" s="506" t="str">
        <f t="shared" si="194"/>
        <v>12017.30L</v>
      </c>
      <c r="E403" s="504" t="s">
        <v>874</v>
      </c>
      <c r="F403" s="508" t="str">
        <f t="shared" si="201"/>
        <v xml:space="preserve"> </v>
      </c>
      <c r="G403" s="528" t="s">
        <v>1692</v>
      </c>
      <c r="H403" s="504" t="s">
        <v>923</v>
      </c>
      <c r="I403" s="1035"/>
      <c r="J403" s="1036"/>
      <c r="K403" s="516" t="s">
        <v>881</v>
      </c>
      <c r="L403" s="521">
        <v>18</v>
      </c>
      <c r="M403" s="517" t="str">
        <f t="shared" si="226"/>
        <v>Y</v>
      </c>
      <c r="N403" s="514">
        <f t="shared" si="202"/>
        <v>127.9</v>
      </c>
      <c r="O403" s="518">
        <f t="shared" si="195"/>
        <v>0</v>
      </c>
      <c r="P403" s="680">
        <f>'KB Duct Parts'!$AE$3</f>
        <v>0</v>
      </c>
      <c r="Q403" s="681">
        <f t="shared" si="203"/>
        <v>0</v>
      </c>
      <c r="R403" s="682">
        <f t="shared" si="204"/>
        <v>0</v>
      </c>
      <c r="S403" s="716">
        <f t="shared" si="205"/>
        <v>0.35</v>
      </c>
      <c r="T403" s="679">
        <f t="shared" si="206"/>
        <v>0</v>
      </c>
      <c r="U403" s="679">
        <f t="shared" si="207"/>
        <v>0</v>
      </c>
      <c r="Y403" s="120"/>
      <c r="AE403" s="76"/>
      <c r="AF403" s="370">
        <v>18</v>
      </c>
      <c r="AG403" s="374">
        <v>16</v>
      </c>
      <c r="AH403" s="378">
        <v>14</v>
      </c>
      <c r="AI403" s="381">
        <v>12</v>
      </c>
      <c r="AJ403" s="386">
        <v>10</v>
      </c>
      <c r="AK403" s="391"/>
      <c r="AL403" s="386"/>
      <c r="AM403" s="363">
        <f t="shared" si="232"/>
        <v>1</v>
      </c>
      <c r="AN403" s="578">
        <v>127.9</v>
      </c>
      <c r="AO403" s="120">
        <f t="shared" si="208"/>
        <v>191.85000000000002</v>
      </c>
      <c r="AP403" s="120">
        <f t="shared" si="196"/>
        <v>223.82500000000002</v>
      </c>
      <c r="AQ403" s="120">
        <f t="shared" si="197"/>
        <v>255.8</v>
      </c>
      <c r="AR403" s="120">
        <f t="shared" si="198"/>
        <v>294.17</v>
      </c>
      <c r="AS403" s="120">
        <f t="shared" si="199"/>
        <v>0</v>
      </c>
      <c r="AT403" s="120">
        <f t="shared" si="200"/>
        <v>0</v>
      </c>
      <c r="AU403" s="74" t="s">
        <v>717</v>
      </c>
      <c r="AV403" s="115"/>
      <c r="AW403" s="395"/>
      <c r="AX403" s="571">
        <v>1.5</v>
      </c>
      <c r="AY403" s="572">
        <v>1.75</v>
      </c>
      <c r="AZ403" s="572">
        <v>2</v>
      </c>
      <c r="BA403" s="572">
        <v>2.2999999999999998</v>
      </c>
      <c r="BB403" s="573">
        <v>0</v>
      </c>
      <c r="BC403" s="395">
        <v>0</v>
      </c>
      <c r="BD403" s="115"/>
      <c r="BE403" s="115"/>
      <c r="BF403" s="115"/>
      <c r="BG403" s="115"/>
      <c r="BH403" s="115"/>
      <c r="BI403" s="115"/>
      <c r="BJ403" s="115"/>
      <c r="BK403" s="115"/>
      <c r="BQ403" s="74" t="str">
        <f t="shared" si="209"/>
        <v>12017.30L-(16)</v>
      </c>
      <c r="BR403" s="120" t="str">
        <f t="shared" si="210"/>
        <v>30 deg El- LR-2.5D</v>
      </c>
      <c r="BS403" s="120">
        <f t="shared" si="211"/>
        <v>191.85000000000002</v>
      </c>
      <c r="BU403" s="74" t="str">
        <f t="shared" si="212"/>
        <v>12017.30L-(14)</v>
      </c>
      <c r="BV403" s="120" t="str">
        <f t="shared" si="213"/>
        <v>30 deg El- LR-2.5D</v>
      </c>
      <c r="BW403" s="120">
        <f t="shared" si="214"/>
        <v>223.82500000000002</v>
      </c>
      <c r="BY403" s="74" t="str">
        <f t="shared" si="215"/>
        <v>12017.30L-(12)</v>
      </c>
      <c r="BZ403" s="120" t="str">
        <f t="shared" si="216"/>
        <v>30 deg El- LR-2.5D</v>
      </c>
      <c r="CA403" s="120">
        <f t="shared" si="217"/>
        <v>255.8</v>
      </c>
      <c r="CC403" s="115" t="str">
        <f t="shared" si="218"/>
        <v>12017.30L-(10)</v>
      </c>
      <c r="CD403" s="120" t="str">
        <f t="shared" si="219"/>
        <v>30 deg El- LR-2.5D</v>
      </c>
      <c r="CE403" s="417">
        <f t="shared" si="220"/>
        <v>294.17</v>
      </c>
      <c r="CF403" s="115"/>
      <c r="CG403" s="115" t="str">
        <f t="shared" si="221"/>
        <v xml:space="preserve"> </v>
      </c>
      <c r="CH403" s="120" t="str">
        <f t="shared" si="222"/>
        <v xml:space="preserve"> </v>
      </c>
      <c r="CI403" s="417" t="str">
        <f t="shared" si="223"/>
        <v xml:space="preserve"> </v>
      </c>
      <c r="CJ403" s="115"/>
      <c r="CK403" s="115" t="str">
        <f t="shared" si="224"/>
        <v xml:space="preserve"> </v>
      </c>
      <c r="CL403" s="120" t="str">
        <f t="shared" si="225"/>
        <v xml:space="preserve"> </v>
      </c>
      <c r="CM403" s="417" t="str">
        <f t="shared" si="228"/>
        <v xml:space="preserve"> </v>
      </c>
      <c r="IS403" s="103">
        <v>75.2</v>
      </c>
    </row>
    <row r="404" spans="2:253" s="74" customFormat="1" ht="17.100000000000001" hidden="1" customHeight="1" x14ac:dyDescent="0.25">
      <c r="B404" s="504">
        <f>IF('KB Duct Parts'!$BL$14=1,'KB Duct Elbows'!BB22,0)</f>
        <v>0</v>
      </c>
      <c r="C404" s="525" t="s">
        <v>1894</v>
      </c>
      <c r="D404" s="506" t="str">
        <f t="shared" si="194"/>
        <v>12018.30L</v>
      </c>
      <c r="E404" s="504" t="s">
        <v>875</v>
      </c>
      <c r="F404" s="508" t="str">
        <f t="shared" si="201"/>
        <v xml:space="preserve"> </v>
      </c>
      <c r="G404" s="528" t="s">
        <v>1692</v>
      </c>
      <c r="H404" s="504" t="s">
        <v>923</v>
      </c>
      <c r="I404" s="1035"/>
      <c r="J404" s="1036"/>
      <c r="K404" s="516" t="s">
        <v>881</v>
      </c>
      <c r="L404" s="521">
        <v>18</v>
      </c>
      <c r="M404" s="517" t="str">
        <f t="shared" si="226"/>
        <v>Y</v>
      </c>
      <c r="N404" s="514">
        <f t="shared" si="202"/>
        <v>135.30000000000001</v>
      </c>
      <c r="O404" s="518">
        <f t="shared" si="195"/>
        <v>0</v>
      </c>
      <c r="P404" s="680">
        <f>'KB Duct Parts'!$AE$3</f>
        <v>0</v>
      </c>
      <c r="Q404" s="681">
        <f t="shared" si="203"/>
        <v>0</v>
      </c>
      <c r="R404" s="682">
        <f t="shared" si="204"/>
        <v>0</v>
      </c>
      <c r="S404" s="716">
        <f t="shared" si="205"/>
        <v>0.35</v>
      </c>
      <c r="T404" s="679">
        <f t="shared" si="206"/>
        <v>0</v>
      </c>
      <c r="U404" s="679">
        <f t="shared" si="207"/>
        <v>0</v>
      </c>
      <c r="Y404" s="120"/>
      <c r="AE404" s="75"/>
      <c r="AF404" s="370">
        <v>18</v>
      </c>
      <c r="AG404" s="374">
        <v>16</v>
      </c>
      <c r="AH404" s="378">
        <v>14</v>
      </c>
      <c r="AI404" s="381">
        <v>12</v>
      </c>
      <c r="AJ404" s="386">
        <v>10</v>
      </c>
      <c r="AK404" s="391"/>
      <c r="AL404" s="386"/>
      <c r="AM404" s="363">
        <f t="shared" si="232"/>
        <v>1</v>
      </c>
      <c r="AN404" s="578">
        <v>135.30000000000001</v>
      </c>
      <c r="AO404" s="120">
        <f t="shared" si="208"/>
        <v>202.95000000000002</v>
      </c>
      <c r="AP404" s="120">
        <f t="shared" si="196"/>
        <v>236.77500000000003</v>
      </c>
      <c r="AQ404" s="120">
        <f t="shared" si="197"/>
        <v>270.60000000000002</v>
      </c>
      <c r="AR404" s="120">
        <f t="shared" si="198"/>
        <v>311.19</v>
      </c>
      <c r="AS404" s="120">
        <f t="shared" si="199"/>
        <v>0</v>
      </c>
      <c r="AT404" s="120">
        <f t="shared" si="200"/>
        <v>0</v>
      </c>
      <c r="AU404" s="74" t="s">
        <v>717</v>
      </c>
      <c r="AV404" s="115"/>
      <c r="AW404" s="395"/>
      <c r="AX404" s="571">
        <v>1.5</v>
      </c>
      <c r="AY404" s="572">
        <v>1.75</v>
      </c>
      <c r="AZ404" s="572">
        <v>2</v>
      </c>
      <c r="BA404" s="572">
        <v>2.2999999999999998</v>
      </c>
      <c r="BB404" s="573">
        <v>0</v>
      </c>
      <c r="BC404" s="395">
        <v>0</v>
      </c>
      <c r="BD404" s="115"/>
      <c r="BE404" s="115"/>
      <c r="BF404" s="115"/>
      <c r="BG404" s="115"/>
      <c r="BH404" s="115"/>
      <c r="BI404" s="115"/>
      <c r="BJ404" s="115"/>
      <c r="BK404" s="115"/>
      <c r="BQ404" s="74" t="str">
        <f t="shared" si="209"/>
        <v>12018.30L-(16)</v>
      </c>
      <c r="BR404" s="120" t="str">
        <f t="shared" si="210"/>
        <v>30 deg El- LR-2.5D</v>
      </c>
      <c r="BS404" s="120">
        <f t="shared" si="211"/>
        <v>202.95000000000002</v>
      </c>
      <c r="BU404" s="74" t="str">
        <f t="shared" si="212"/>
        <v>12018.30L-(14)</v>
      </c>
      <c r="BV404" s="120" t="str">
        <f t="shared" si="213"/>
        <v>30 deg El- LR-2.5D</v>
      </c>
      <c r="BW404" s="120">
        <f t="shared" si="214"/>
        <v>236.77500000000003</v>
      </c>
      <c r="BY404" s="74" t="str">
        <f t="shared" si="215"/>
        <v>12018.30L-(12)</v>
      </c>
      <c r="BZ404" s="120" t="str">
        <f t="shared" si="216"/>
        <v>30 deg El- LR-2.5D</v>
      </c>
      <c r="CA404" s="120">
        <f t="shared" si="217"/>
        <v>270.60000000000002</v>
      </c>
      <c r="CC404" s="115" t="str">
        <f t="shared" si="218"/>
        <v>12018.30L-(10)</v>
      </c>
      <c r="CD404" s="120" t="str">
        <f t="shared" si="219"/>
        <v>30 deg El- LR-2.5D</v>
      </c>
      <c r="CE404" s="417">
        <f t="shared" si="220"/>
        <v>311.19</v>
      </c>
      <c r="CF404" s="115"/>
      <c r="CG404" s="115" t="str">
        <f t="shared" si="221"/>
        <v xml:space="preserve"> </v>
      </c>
      <c r="CH404" s="120" t="str">
        <f t="shared" si="222"/>
        <v xml:space="preserve"> </v>
      </c>
      <c r="CI404" s="417" t="str">
        <f t="shared" si="223"/>
        <v xml:space="preserve"> </v>
      </c>
      <c r="CJ404" s="115"/>
      <c r="CK404" s="115" t="str">
        <f t="shared" si="224"/>
        <v xml:space="preserve"> </v>
      </c>
      <c r="CL404" s="120" t="str">
        <f t="shared" si="225"/>
        <v xml:space="preserve"> </v>
      </c>
      <c r="CM404" s="417" t="str">
        <f t="shared" si="228"/>
        <v xml:space="preserve"> </v>
      </c>
      <c r="IS404" s="103">
        <v>79.400000000000006</v>
      </c>
    </row>
    <row r="405" spans="2:253" s="74" customFormat="1" ht="17.100000000000001" hidden="1" customHeight="1" x14ac:dyDescent="0.25">
      <c r="B405" s="504">
        <f>IF('KB Duct Parts'!$BL$14=1,'KB Duct Elbows'!BB23,0)</f>
        <v>0</v>
      </c>
      <c r="C405" s="525" t="s">
        <v>1895</v>
      </c>
      <c r="D405" s="506" t="str">
        <f t="shared" si="194"/>
        <v>12019.30L</v>
      </c>
      <c r="E405" s="504" t="s">
        <v>876</v>
      </c>
      <c r="F405" s="508" t="str">
        <f t="shared" si="201"/>
        <v xml:space="preserve"> </v>
      </c>
      <c r="G405" s="528" t="s">
        <v>1692</v>
      </c>
      <c r="H405" s="504" t="s">
        <v>923</v>
      </c>
      <c r="I405" s="1035"/>
      <c r="J405" s="1036"/>
      <c r="K405" s="516" t="s">
        <v>881</v>
      </c>
      <c r="L405" s="521">
        <v>18</v>
      </c>
      <c r="M405" s="517" t="str">
        <f t="shared" si="226"/>
        <v>Y</v>
      </c>
      <c r="N405" s="514">
        <f t="shared" si="202"/>
        <v>146.9</v>
      </c>
      <c r="O405" s="518">
        <f t="shared" si="195"/>
        <v>0</v>
      </c>
      <c r="P405" s="680">
        <f>'KB Duct Parts'!$AE$3</f>
        <v>0</v>
      </c>
      <c r="Q405" s="681">
        <f t="shared" si="203"/>
        <v>0</v>
      </c>
      <c r="R405" s="682">
        <f t="shared" si="204"/>
        <v>0</v>
      </c>
      <c r="S405" s="716">
        <f t="shared" si="205"/>
        <v>0.35</v>
      </c>
      <c r="T405" s="679">
        <f t="shared" si="206"/>
        <v>0</v>
      </c>
      <c r="U405" s="679">
        <f t="shared" si="207"/>
        <v>0</v>
      </c>
      <c r="Y405" s="120"/>
      <c r="AE405" s="75"/>
      <c r="AF405" s="370">
        <v>18</v>
      </c>
      <c r="AG405" s="374">
        <v>16</v>
      </c>
      <c r="AH405" s="378">
        <v>14</v>
      </c>
      <c r="AI405" s="381">
        <v>12</v>
      </c>
      <c r="AJ405" s="386">
        <v>10</v>
      </c>
      <c r="AK405" s="391"/>
      <c r="AL405" s="386"/>
      <c r="AM405" s="363">
        <f t="shared" si="232"/>
        <v>1</v>
      </c>
      <c r="AN405" s="578">
        <v>146.9</v>
      </c>
      <c r="AO405" s="120">
        <f t="shared" si="208"/>
        <v>220.35000000000002</v>
      </c>
      <c r="AP405" s="120">
        <f t="shared" si="196"/>
        <v>257.07499999999999</v>
      </c>
      <c r="AQ405" s="120">
        <f t="shared" si="197"/>
        <v>293.8</v>
      </c>
      <c r="AR405" s="120">
        <f t="shared" si="198"/>
        <v>337.87</v>
      </c>
      <c r="AS405" s="120">
        <f t="shared" si="199"/>
        <v>0</v>
      </c>
      <c r="AT405" s="120">
        <f t="shared" si="200"/>
        <v>0</v>
      </c>
      <c r="AU405" s="74" t="s">
        <v>717</v>
      </c>
      <c r="AV405" s="115"/>
      <c r="AW405" s="395"/>
      <c r="AX405" s="571">
        <v>1.5</v>
      </c>
      <c r="AY405" s="572">
        <v>1.75</v>
      </c>
      <c r="AZ405" s="572">
        <v>2</v>
      </c>
      <c r="BA405" s="572">
        <v>2.2999999999999998</v>
      </c>
      <c r="BB405" s="573">
        <v>0</v>
      </c>
      <c r="BC405" s="395">
        <v>0</v>
      </c>
      <c r="BD405" s="115"/>
      <c r="BE405" s="115"/>
      <c r="BF405" s="115"/>
      <c r="BG405" s="115"/>
      <c r="BH405" s="115"/>
      <c r="BI405" s="115"/>
      <c r="BJ405" s="115"/>
      <c r="BK405" s="115"/>
      <c r="BQ405" s="74" t="str">
        <f t="shared" si="209"/>
        <v>12019.30L-(16)</v>
      </c>
      <c r="BR405" s="120" t="str">
        <f t="shared" si="210"/>
        <v>30 deg El- LR-2.5D</v>
      </c>
      <c r="BS405" s="120">
        <f t="shared" si="211"/>
        <v>220.35000000000002</v>
      </c>
      <c r="BU405" s="74" t="str">
        <f t="shared" si="212"/>
        <v>12019.30L-(14)</v>
      </c>
      <c r="BV405" s="120" t="str">
        <f t="shared" si="213"/>
        <v>30 deg El- LR-2.5D</v>
      </c>
      <c r="BW405" s="120">
        <f t="shared" si="214"/>
        <v>257.07499999999999</v>
      </c>
      <c r="BY405" s="74" t="str">
        <f t="shared" si="215"/>
        <v>12019.30L-(12)</v>
      </c>
      <c r="BZ405" s="120" t="str">
        <f t="shared" si="216"/>
        <v>30 deg El- LR-2.5D</v>
      </c>
      <c r="CA405" s="120">
        <f t="shared" si="217"/>
        <v>293.8</v>
      </c>
      <c r="CC405" s="115" t="str">
        <f t="shared" si="218"/>
        <v>12019.30L-(10)</v>
      </c>
      <c r="CD405" s="120" t="str">
        <f t="shared" si="219"/>
        <v>30 deg El- LR-2.5D</v>
      </c>
      <c r="CE405" s="417">
        <f t="shared" si="220"/>
        <v>337.87</v>
      </c>
      <c r="CF405" s="115"/>
      <c r="CG405" s="115" t="str">
        <f t="shared" si="221"/>
        <v xml:space="preserve"> </v>
      </c>
      <c r="CH405" s="120" t="str">
        <f t="shared" si="222"/>
        <v xml:space="preserve"> </v>
      </c>
      <c r="CI405" s="417" t="str">
        <f t="shared" si="223"/>
        <v xml:space="preserve"> </v>
      </c>
      <c r="CJ405" s="115"/>
      <c r="CK405" s="115" t="str">
        <f t="shared" si="224"/>
        <v xml:space="preserve"> </v>
      </c>
      <c r="CL405" s="120" t="str">
        <f t="shared" si="225"/>
        <v xml:space="preserve"> </v>
      </c>
      <c r="CM405" s="417" t="str">
        <f t="shared" si="228"/>
        <v xml:space="preserve"> </v>
      </c>
      <c r="IS405" s="103">
        <v>86.2</v>
      </c>
    </row>
    <row r="406" spans="2:253" s="74" customFormat="1" ht="17.100000000000001" hidden="1" customHeight="1" x14ac:dyDescent="0.25">
      <c r="B406" s="504">
        <f>IF('KB Duct Parts'!$BL$14=1,'KB Duct Elbows'!BB24,0)</f>
        <v>0</v>
      </c>
      <c r="C406" s="525" t="s">
        <v>1896</v>
      </c>
      <c r="D406" s="506" t="str">
        <f t="shared" si="194"/>
        <v>12020.30L</v>
      </c>
      <c r="E406" s="504" t="s">
        <v>877</v>
      </c>
      <c r="F406" s="508" t="str">
        <f t="shared" si="201"/>
        <v xml:space="preserve"> </v>
      </c>
      <c r="G406" s="528" t="s">
        <v>1692</v>
      </c>
      <c r="H406" s="504" t="s">
        <v>923</v>
      </c>
      <c r="I406" s="1035"/>
      <c r="J406" s="1036"/>
      <c r="K406" s="516" t="s">
        <v>881</v>
      </c>
      <c r="L406" s="521">
        <v>18</v>
      </c>
      <c r="M406" s="517" t="str">
        <f t="shared" si="226"/>
        <v>Y</v>
      </c>
      <c r="N406" s="514">
        <f t="shared" si="202"/>
        <v>158.4</v>
      </c>
      <c r="O406" s="518">
        <f t="shared" si="195"/>
        <v>0</v>
      </c>
      <c r="P406" s="680">
        <f>'KB Duct Parts'!$AE$3</f>
        <v>0</v>
      </c>
      <c r="Q406" s="681">
        <f t="shared" si="203"/>
        <v>0</v>
      </c>
      <c r="R406" s="682">
        <f t="shared" si="204"/>
        <v>0</v>
      </c>
      <c r="S406" s="716">
        <f t="shared" si="205"/>
        <v>0.35</v>
      </c>
      <c r="T406" s="679">
        <f t="shared" si="206"/>
        <v>0</v>
      </c>
      <c r="U406" s="679">
        <f t="shared" si="207"/>
        <v>0</v>
      </c>
      <c r="V406" s="78"/>
      <c r="W406" s="78"/>
      <c r="Y406" s="120"/>
      <c r="AE406" s="75"/>
      <c r="AF406" s="370">
        <v>18</v>
      </c>
      <c r="AG406" s="374">
        <v>16</v>
      </c>
      <c r="AH406" s="378">
        <v>14</v>
      </c>
      <c r="AI406" s="381">
        <v>12</v>
      </c>
      <c r="AJ406" s="386">
        <v>10</v>
      </c>
      <c r="AK406" s="391"/>
      <c r="AL406" s="386"/>
      <c r="AM406" s="363">
        <f t="shared" si="232"/>
        <v>1</v>
      </c>
      <c r="AN406" s="578">
        <v>158.4</v>
      </c>
      <c r="AO406" s="120">
        <f t="shared" si="208"/>
        <v>237.60000000000002</v>
      </c>
      <c r="AP406" s="120">
        <f t="shared" si="196"/>
        <v>277.2</v>
      </c>
      <c r="AQ406" s="120">
        <f t="shared" si="197"/>
        <v>316.8</v>
      </c>
      <c r="AR406" s="120">
        <f t="shared" si="198"/>
        <v>364.32</v>
      </c>
      <c r="AS406" s="120">
        <f t="shared" si="199"/>
        <v>0</v>
      </c>
      <c r="AT406" s="120">
        <f t="shared" si="200"/>
        <v>0</v>
      </c>
      <c r="AU406" s="74" t="s">
        <v>717</v>
      </c>
      <c r="AV406" s="115"/>
      <c r="AW406" s="395"/>
      <c r="AX406" s="571">
        <v>1.5</v>
      </c>
      <c r="AY406" s="572">
        <v>1.75</v>
      </c>
      <c r="AZ406" s="572">
        <v>2</v>
      </c>
      <c r="BA406" s="572">
        <v>2.2999999999999998</v>
      </c>
      <c r="BB406" s="573">
        <v>0</v>
      </c>
      <c r="BC406" s="395">
        <v>0</v>
      </c>
      <c r="BD406" s="115"/>
      <c r="BE406" s="115"/>
      <c r="BF406" s="115"/>
      <c r="BG406" s="115"/>
      <c r="BH406" s="115"/>
      <c r="BI406" s="115"/>
      <c r="BJ406" s="115"/>
      <c r="BK406" s="115"/>
      <c r="BQ406" s="74" t="str">
        <f t="shared" si="209"/>
        <v>12020.30L-(16)</v>
      </c>
      <c r="BR406" s="120" t="str">
        <f t="shared" si="210"/>
        <v>30 deg El- LR-2.5D</v>
      </c>
      <c r="BS406" s="120">
        <f t="shared" si="211"/>
        <v>237.60000000000002</v>
      </c>
      <c r="BU406" s="74" t="str">
        <f t="shared" si="212"/>
        <v>12020.30L-(14)</v>
      </c>
      <c r="BV406" s="120" t="str">
        <f t="shared" si="213"/>
        <v>30 deg El- LR-2.5D</v>
      </c>
      <c r="BW406" s="120">
        <f t="shared" si="214"/>
        <v>277.2</v>
      </c>
      <c r="BY406" s="74" t="str">
        <f t="shared" si="215"/>
        <v>12020.30L-(12)</v>
      </c>
      <c r="BZ406" s="120" t="str">
        <f t="shared" si="216"/>
        <v>30 deg El- LR-2.5D</v>
      </c>
      <c r="CA406" s="120">
        <f t="shared" si="217"/>
        <v>316.8</v>
      </c>
      <c r="CC406" s="115" t="str">
        <f t="shared" si="218"/>
        <v>12020.30L-(10)</v>
      </c>
      <c r="CD406" s="120" t="str">
        <f t="shared" si="219"/>
        <v>30 deg El- LR-2.5D</v>
      </c>
      <c r="CE406" s="417">
        <f t="shared" si="220"/>
        <v>364.32</v>
      </c>
      <c r="CF406" s="115"/>
      <c r="CG406" s="115" t="str">
        <f t="shared" si="221"/>
        <v xml:space="preserve"> </v>
      </c>
      <c r="CH406" s="120" t="str">
        <f t="shared" si="222"/>
        <v xml:space="preserve"> </v>
      </c>
      <c r="CI406" s="417" t="str">
        <f t="shared" si="223"/>
        <v xml:space="preserve"> </v>
      </c>
      <c r="CJ406" s="115"/>
      <c r="CK406" s="115" t="str">
        <f t="shared" si="224"/>
        <v xml:space="preserve"> </v>
      </c>
      <c r="CL406" s="120" t="str">
        <f t="shared" si="225"/>
        <v xml:space="preserve"> </v>
      </c>
      <c r="CM406" s="417" t="str">
        <f t="shared" si="228"/>
        <v xml:space="preserve"> </v>
      </c>
      <c r="IS406" s="103">
        <v>93</v>
      </c>
    </row>
    <row r="407" spans="2:253" s="74" customFormat="1" ht="17.100000000000001" hidden="1" customHeight="1" x14ac:dyDescent="0.25">
      <c r="B407" s="504">
        <f>IF('KB Duct Parts'!$BL$14=1,'KB Duct Elbows'!BB25,0)</f>
        <v>0</v>
      </c>
      <c r="C407" s="525" t="s">
        <v>1897</v>
      </c>
      <c r="D407" s="506" t="str">
        <f t="shared" si="194"/>
        <v>12022.30L</v>
      </c>
      <c r="E407" s="504" t="s">
        <v>878</v>
      </c>
      <c r="F407" s="508" t="str">
        <f t="shared" si="201"/>
        <v xml:space="preserve"> </v>
      </c>
      <c r="G407" s="528" t="s">
        <v>1692</v>
      </c>
      <c r="H407" s="504" t="s">
        <v>923</v>
      </c>
      <c r="I407" s="1035"/>
      <c r="J407" s="1036"/>
      <c r="K407" s="516" t="s">
        <v>881</v>
      </c>
      <c r="L407" s="521">
        <v>18</v>
      </c>
      <c r="M407" s="517" t="str">
        <f t="shared" si="226"/>
        <v>Y</v>
      </c>
      <c r="N407" s="514">
        <f t="shared" si="202"/>
        <v>180.9</v>
      </c>
      <c r="O407" s="518">
        <f t="shared" si="195"/>
        <v>0</v>
      </c>
      <c r="P407" s="680">
        <f>'KB Duct Parts'!$AE$3</f>
        <v>0</v>
      </c>
      <c r="Q407" s="681">
        <f t="shared" si="203"/>
        <v>0</v>
      </c>
      <c r="R407" s="682">
        <f t="shared" si="204"/>
        <v>0</v>
      </c>
      <c r="S407" s="716">
        <f t="shared" si="205"/>
        <v>0.35</v>
      </c>
      <c r="T407" s="679">
        <f t="shared" si="206"/>
        <v>0</v>
      </c>
      <c r="U407" s="679">
        <f t="shared" si="207"/>
        <v>0</v>
      </c>
      <c r="V407" s="78"/>
      <c r="W407" s="78"/>
      <c r="Y407" s="120"/>
      <c r="AE407" s="75"/>
      <c r="AF407" s="370">
        <v>18</v>
      </c>
      <c r="AG407" s="374">
        <v>16</v>
      </c>
      <c r="AH407" s="378">
        <v>14</v>
      </c>
      <c r="AI407" s="381">
        <v>12</v>
      </c>
      <c r="AJ407" s="386">
        <v>10</v>
      </c>
      <c r="AK407" s="391"/>
      <c r="AL407" s="386"/>
      <c r="AM407" s="363">
        <f t="shared" si="232"/>
        <v>1</v>
      </c>
      <c r="AN407" s="578">
        <v>180.9</v>
      </c>
      <c r="AO407" s="120">
        <f t="shared" si="208"/>
        <v>271.35000000000002</v>
      </c>
      <c r="AP407" s="120">
        <f t="shared" si="196"/>
        <v>316.57499999999999</v>
      </c>
      <c r="AQ407" s="120">
        <f t="shared" si="197"/>
        <v>361.8</v>
      </c>
      <c r="AR407" s="120">
        <f t="shared" si="198"/>
        <v>416.07</v>
      </c>
      <c r="AS407" s="120">
        <f t="shared" si="199"/>
        <v>0</v>
      </c>
      <c r="AT407" s="120">
        <f t="shared" si="200"/>
        <v>0</v>
      </c>
      <c r="AU407" s="74" t="s">
        <v>717</v>
      </c>
      <c r="AV407" s="115"/>
      <c r="AW407" s="395"/>
      <c r="AX407" s="571">
        <v>1.5</v>
      </c>
      <c r="AY407" s="572">
        <v>1.75</v>
      </c>
      <c r="AZ407" s="572">
        <v>2</v>
      </c>
      <c r="BA407" s="572">
        <v>2.2999999999999998</v>
      </c>
      <c r="BB407" s="573">
        <v>0</v>
      </c>
      <c r="BC407" s="395">
        <v>0</v>
      </c>
      <c r="BD407" s="115"/>
      <c r="BE407" s="115"/>
      <c r="BF407" s="115"/>
      <c r="BG407" s="115"/>
      <c r="BH407" s="115"/>
      <c r="BI407" s="115"/>
      <c r="BJ407" s="115"/>
      <c r="BK407" s="115"/>
      <c r="BQ407" s="74" t="str">
        <f t="shared" si="209"/>
        <v>12022.30L-(16)</v>
      </c>
      <c r="BR407" s="120" t="str">
        <f t="shared" si="210"/>
        <v>30 deg El- LR-2.5D</v>
      </c>
      <c r="BS407" s="120">
        <f t="shared" si="211"/>
        <v>271.35000000000002</v>
      </c>
      <c r="BU407" s="74" t="str">
        <f t="shared" si="212"/>
        <v>12022.30L-(14)</v>
      </c>
      <c r="BV407" s="120" t="str">
        <f t="shared" si="213"/>
        <v>30 deg El- LR-2.5D</v>
      </c>
      <c r="BW407" s="120">
        <f t="shared" si="214"/>
        <v>316.57499999999999</v>
      </c>
      <c r="BY407" s="74" t="str">
        <f t="shared" si="215"/>
        <v>12022.30L-(12)</v>
      </c>
      <c r="BZ407" s="120" t="str">
        <f t="shared" si="216"/>
        <v>30 deg El- LR-2.5D</v>
      </c>
      <c r="CA407" s="120">
        <f t="shared" si="217"/>
        <v>361.8</v>
      </c>
      <c r="CC407" s="115" t="str">
        <f t="shared" si="218"/>
        <v>12022.30L-(10)</v>
      </c>
      <c r="CD407" s="120" t="str">
        <f t="shared" si="219"/>
        <v>30 deg El- LR-2.5D</v>
      </c>
      <c r="CE407" s="417">
        <f t="shared" si="220"/>
        <v>416.07</v>
      </c>
      <c r="CF407" s="115"/>
      <c r="CG407" s="115" t="str">
        <f t="shared" si="221"/>
        <v xml:space="preserve"> </v>
      </c>
      <c r="CH407" s="120" t="str">
        <f t="shared" si="222"/>
        <v xml:space="preserve"> </v>
      </c>
      <c r="CI407" s="417" t="str">
        <f t="shared" si="223"/>
        <v xml:space="preserve"> </v>
      </c>
      <c r="CJ407" s="115"/>
      <c r="CK407" s="115" t="str">
        <f t="shared" si="224"/>
        <v xml:space="preserve"> </v>
      </c>
      <c r="CL407" s="120" t="str">
        <f t="shared" si="225"/>
        <v xml:space="preserve"> </v>
      </c>
      <c r="CM407" s="417" t="str">
        <f t="shared" si="228"/>
        <v xml:space="preserve"> </v>
      </c>
      <c r="IS407" s="103">
        <v>106.1</v>
      </c>
    </row>
    <row r="408" spans="2:253" s="74" customFormat="1" ht="17.100000000000001" hidden="1" customHeight="1" thickBot="1" x14ac:dyDescent="0.3">
      <c r="B408" s="504">
        <f>IF('KB Duct Parts'!$BL$14=1,'KB Duct Elbows'!BB26,0)</f>
        <v>0</v>
      </c>
      <c r="C408" s="525" t="s">
        <v>1898</v>
      </c>
      <c r="D408" s="506" t="str">
        <f t="shared" si="194"/>
        <v>12024.30L</v>
      </c>
      <c r="E408" s="504" t="s">
        <v>1338</v>
      </c>
      <c r="F408" s="508" t="str">
        <f t="shared" si="201"/>
        <v xml:space="preserve"> </v>
      </c>
      <c r="G408" s="528" t="s">
        <v>1692</v>
      </c>
      <c r="H408" s="504" t="s">
        <v>923</v>
      </c>
      <c r="I408" s="1035"/>
      <c r="J408" s="1036"/>
      <c r="K408" s="516" t="s">
        <v>881</v>
      </c>
      <c r="L408" s="521">
        <v>18</v>
      </c>
      <c r="M408" s="517" t="str">
        <f t="shared" si="226"/>
        <v>Y</v>
      </c>
      <c r="N408" s="514">
        <f t="shared" si="202"/>
        <v>219.6</v>
      </c>
      <c r="O408" s="518">
        <f t="shared" si="195"/>
        <v>0</v>
      </c>
      <c r="P408" s="680">
        <f>'KB Duct Parts'!$AE$3</f>
        <v>0</v>
      </c>
      <c r="Q408" s="681">
        <f t="shared" si="203"/>
        <v>0</v>
      </c>
      <c r="R408" s="682">
        <f t="shared" si="204"/>
        <v>0</v>
      </c>
      <c r="S408" s="716">
        <f t="shared" si="205"/>
        <v>0.35</v>
      </c>
      <c r="T408" s="679">
        <f t="shared" si="206"/>
        <v>0</v>
      </c>
      <c r="U408" s="679">
        <f t="shared" si="207"/>
        <v>0</v>
      </c>
      <c r="V408" s="78"/>
      <c r="W408" s="78"/>
      <c r="Y408" s="120"/>
      <c r="AE408" s="75"/>
      <c r="AF408" s="370">
        <v>18</v>
      </c>
      <c r="AG408" s="374">
        <v>16</v>
      </c>
      <c r="AH408" s="378">
        <v>14</v>
      </c>
      <c r="AI408" s="381">
        <v>12</v>
      </c>
      <c r="AJ408" s="386">
        <v>10</v>
      </c>
      <c r="AK408" s="391"/>
      <c r="AL408" s="386"/>
      <c r="AM408" s="363">
        <f t="shared" si="232"/>
        <v>1</v>
      </c>
      <c r="AN408" s="578">
        <v>219.6</v>
      </c>
      <c r="AO408" s="120">
        <f t="shared" si="208"/>
        <v>329.4</v>
      </c>
      <c r="AP408" s="120">
        <f t="shared" si="196"/>
        <v>384.3</v>
      </c>
      <c r="AQ408" s="120">
        <f t="shared" si="197"/>
        <v>439.2</v>
      </c>
      <c r="AR408" s="120">
        <f t="shared" si="198"/>
        <v>505.07999999999993</v>
      </c>
      <c r="AS408" s="120">
        <f t="shared" si="199"/>
        <v>0</v>
      </c>
      <c r="AT408" s="120">
        <f t="shared" si="200"/>
        <v>0</v>
      </c>
      <c r="AU408" s="74" t="s">
        <v>717</v>
      </c>
      <c r="AV408" s="115"/>
      <c r="AW408" s="395"/>
      <c r="AX408" s="574">
        <v>1.5</v>
      </c>
      <c r="AY408" s="575">
        <v>1.75</v>
      </c>
      <c r="AZ408" s="575">
        <v>2</v>
      </c>
      <c r="BA408" s="575">
        <v>2.2999999999999998</v>
      </c>
      <c r="BB408" s="576">
        <v>0</v>
      </c>
      <c r="BC408" s="395">
        <v>0</v>
      </c>
      <c r="BD408" s="115"/>
      <c r="BE408" s="115"/>
      <c r="BF408" s="115"/>
      <c r="BG408" s="115"/>
      <c r="BH408" s="115"/>
      <c r="BI408" s="115"/>
      <c r="BJ408" s="115"/>
      <c r="BK408" s="115"/>
      <c r="BQ408" s="74" t="str">
        <f t="shared" si="209"/>
        <v>12024.30L-(16)</v>
      </c>
      <c r="BR408" s="120" t="str">
        <f t="shared" si="210"/>
        <v>30 deg El- LR-2.5D</v>
      </c>
      <c r="BS408" s="120">
        <f t="shared" si="211"/>
        <v>329.4</v>
      </c>
      <c r="BU408" s="74" t="str">
        <f t="shared" si="212"/>
        <v>12024.30L-(14)</v>
      </c>
      <c r="BV408" s="120" t="str">
        <f t="shared" si="213"/>
        <v>30 deg El- LR-2.5D</v>
      </c>
      <c r="BW408" s="120">
        <f t="shared" si="214"/>
        <v>384.3</v>
      </c>
      <c r="BY408" s="74" t="str">
        <f t="shared" si="215"/>
        <v>12024.30L-(12)</v>
      </c>
      <c r="BZ408" s="120" t="str">
        <f t="shared" si="216"/>
        <v>30 deg El- LR-2.5D</v>
      </c>
      <c r="CA408" s="120">
        <f t="shared" si="217"/>
        <v>439.2</v>
      </c>
      <c r="CC408" s="115" t="str">
        <f t="shared" si="218"/>
        <v>12024.30L-(10)</v>
      </c>
      <c r="CD408" s="120" t="str">
        <f t="shared" si="219"/>
        <v>30 deg El- LR-2.5D</v>
      </c>
      <c r="CE408" s="417">
        <f t="shared" si="220"/>
        <v>505.07999999999993</v>
      </c>
      <c r="CF408" s="115"/>
      <c r="CG408" s="115" t="str">
        <f t="shared" si="221"/>
        <v xml:space="preserve"> </v>
      </c>
      <c r="CH408" s="120" t="str">
        <f t="shared" si="222"/>
        <v xml:space="preserve"> </v>
      </c>
      <c r="CI408" s="417" t="str">
        <f t="shared" si="223"/>
        <v xml:space="preserve"> </v>
      </c>
      <c r="CJ408" s="115"/>
      <c r="CK408" s="115" t="str">
        <f t="shared" si="224"/>
        <v xml:space="preserve"> </v>
      </c>
      <c r="CL408" s="120" t="str">
        <f t="shared" si="225"/>
        <v xml:space="preserve"> </v>
      </c>
      <c r="CM408" s="417" t="str">
        <f t="shared" si="228"/>
        <v xml:space="preserve"> </v>
      </c>
      <c r="IS408" s="103"/>
    </row>
    <row r="409" spans="2:253" s="74" customFormat="1" ht="17.100000000000001" hidden="1" customHeight="1" thickTop="1" x14ac:dyDescent="0.25">
      <c r="B409" s="504">
        <f>IF('KB Duct Parts'!BG$15=1,'KB Duct Elbows'!X7,0)</f>
        <v>0</v>
      </c>
      <c r="C409" s="525">
        <v>12103.9</v>
      </c>
      <c r="D409" s="526">
        <f t="shared" ref="D409:D472" si="233">IF(AM409=1,C409,(C409&amp;"  ("&amp;L409&amp;"ga)"))</f>
        <v>12103.9</v>
      </c>
      <c r="E409" s="504" t="s">
        <v>483</v>
      </c>
      <c r="F409" s="508" t="str">
        <f t="shared" si="201"/>
        <v xml:space="preserve"> </v>
      </c>
      <c r="G409" s="509" t="s">
        <v>1693</v>
      </c>
      <c r="H409" s="504" t="s">
        <v>923</v>
      </c>
      <c r="I409" s="1035"/>
      <c r="J409" s="1036"/>
      <c r="K409" s="516" t="s">
        <v>881</v>
      </c>
      <c r="L409" s="521">
        <v>22</v>
      </c>
      <c r="M409" s="517" t="str">
        <f t="shared" si="226"/>
        <v>Y</v>
      </c>
      <c r="N409" s="514">
        <f t="shared" si="202"/>
        <v>32.6</v>
      </c>
      <c r="O409" s="518">
        <f t="shared" ref="O409:O472" si="234">IF(B409&gt;0,N409*B409,0)</f>
        <v>0</v>
      </c>
      <c r="P409" s="680">
        <f>'KB Duct Parts'!$AE$3</f>
        <v>0</v>
      </c>
      <c r="Q409" s="681">
        <f t="shared" si="203"/>
        <v>0</v>
      </c>
      <c r="R409" s="682">
        <f t="shared" si="204"/>
        <v>0</v>
      </c>
      <c r="S409" s="716">
        <f t="shared" si="205"/>
        <v>0.35</v>
      </c>
      <c r="T409" s="679">
        <f t="shared" si="206"/>
        <v>0</v>
      </c>
      <c r="U409" s="679">
        <f t="shared" si="207"/>
        <v>0</v>
      </c>
      <c r="V409" s="78"/>
      <c r="W409" s="78"/>
      <c r="Y409" s="120"/>
      <c r="AE409" s="75"/>
      <c r="AF409" s="370">
        <v>22</v>
      </c>
      <c r="AG409" s="374"/>
      <c r="AH409" s="378"/>
      <c r="AI409" s="381"/>
      <c r="AJ409" s="386"/>
      <c r="AK409" s="391"/>
      <c r="AL409" s="386"/>
      <c r="AM409" s="363">
        <f t="shared" si="232"/>
        <v>1</v>
      </c>
      <c r="AN409" s="578">
        <v>32.6</v>
      </c>
      <c r="AO409" s="120">
        <f t="shared" si="208"/>
        <v>0</v>
      </c>
      <c r="AP409" s="120">
        <f t="shared" ref="AP409:AP472" si="235">$AN409*AY409</f>
        <v>0</v>
      </c>
      <c r="AQ409" s="120">
        <f t="shared" ref="AQ409:AQ472" si="236">$AN409*AZ409</f>
        <v>0</v>
      </c>
      <c r="AR409" s="120">
        <f t="shared" ref="AR409:AR472" si="237">$AN409*BA409</f>
        <v>0</v>
      </c>
      <c r="AS409" s="120">
        <f t="shared" ref="AS409:AS472" si="238">$AN409*BB409</f>
        <v>0</v>
      </c>
      <c r="AT409" s="120">
        <f t="shared" ref="AT409:AT472" si="239">$AN409*BC409</f>
        <v>0</v>
      </c>
      <c r="AU409" s="74" t="s">
        <v>717</v>
      </c>
      <c r="AV409" s="115"/>
      <c r="AW409" s="395"/>
      <c r="AX409" s="395">
        <v>0</v>
      </c>
      <c r="AY409" s="395">
        <v>0</v>
      </c>
      <c r="AZ409" s="395">
        <v>0</v>
      </c>
      <c r="BA409" s="395">
        <v>0</v>
      </c>
      <c r="BB409" s="395">
        <v>0</v>
      </c>
      <c r="BC409" s="395">
        <v>0</v>
      </c>
      <c r="BD409" s="115"/>
      <c r="BE409" s="115"/>
      <c r="BF409" s="115"/>
      <c r="BG409" s="115"/>
      <c r="BH409" s="115"/>
      <c r="BI409" s="115"/>
      <c r="BJ409" s="115"/>
      <c r="BK409" s="115"/>
      <c r="BQ409" s="74" t="str">
        <f t="shared" si="209"/>
        <v xml:space="preserve"> </v>
      </c>
      <c r="BR409" s="120" t="str">
        <f t="shared" si="210"/>
        <v xml:space="preserve"> </v>
      </c>
      <c r="BS409" s="120" t="str">
        <f t="shared" si="211"/>
        <v xml:space="preserve"> </v>
      </c>
      <c r="BU409" s="74" t="str">
        <f t="shared" si="212"/>
        <v xml:space="preserve"> </v>
      </c>
      <c r="BV409" s="120" t="str">
        <f t="shared" si="213"/>
        <v xml:space="preserve"> </v>
      </c>
      <c r="BW409" s="120" t="str">
        <f t="shared" si="214"/>
        <v xml:space="preserve">  </v>
      </c>
      <c r="BY409" s="74" t="str">
        <f t="shared" si="215"/>
        <v xml:space="preserve"> </v>
      </c>
      <c r="BZ409" s="120" t="str">
        <f t="shared" si="216"/>
        <v xml:space="preserve"> </v>
      </c>
      <c r="CA409" s="120" t="str">
        <f t="shared" si="217"/>
        <v xml:space="preserve"> </v>
      </c>
      <c r="CC409" s="115" t="str">
        <f t="shared" si="218"/>
        <v xml:space="preserve"> </v>
      </c>
      <c r="CD409" s="120" t="str">
        <f t="shared" si="219"/>
        <v xml:space="preserve"> </v>
      </c>
      <c r="CE409" s="417" t="str">
        <f t="shared" si="220"/>
        <v xml:space="preserve"> </v>
      </c>
      <c r="CF409" s="115"/>
      <c r="CG409" s="115" t="str">
        <f t="shared" si="221"/>
        <v xml:space="preserve"> </v>
      </c>
      <c r="CH409" s="120" t="str">
        <f t="shared" si="222"/>
        <v xml:space="preserve"> </v>
      </c>
      <c r="CI409" s="417" t="str">
        <f t="shared" si="223"/>
        <v xml:space="preserve"> </v>
      </c>
      <c r="CJ409" s="115"/>
      <c r="CK409" s="115" t="str">
        <f t="shared" si="224"/>
        <v xml:space="preserve"> </v>
      </c>
      <c r="CL409" s="120" t="str">
        <f t="shared" si="225"/>
        <v xml:space="preserve"> </v>
      </c>
      <c r="CM409" s="417" t="str">
        <f t="shared" si="228"/>
        <v xml:space="preserve"> </v>
      </c>
      <c r="IS409" s="103">
        <v>16</v>
      </c>
    </row>
    <row r="410" spans="2:253" s="74" customFormat="1" ht="17.100000000000001" hidden="1" customHeight="1" x14ac:dyDescent="0.25">
      <c r="B410" s="504">
        <f>IF('KB Duct Parts'!BG$15=1,'KB Duct Elbows'!X8,0)</f>
        <v>0</v>
      </c>
      <c r="C410" s="525">
        <v>12104.9</v>
      </c>
      <c r="D410" s="526">
        <f t="shared" si="233"/>
        <v>12104.9</v>
      </c>
      <c r="E410" s="520" t="s">
        <v>861</v>
      </c>
      <c r="F410" s="508" t="str">
        <f t="shared" ref="F410:F473" si="240">IF(AM410&gt;1,"Non-Std"," ")</f>
        <v xml:space="preserve"> </v>
      </c>
      <c r="G410" s="509" t="s">
        <v>1693</v>
      </c>
      <c r="H410" s="504" t="s">
        <v>923</v>
      </c>
      <c r="I410" s="1035"/>
      <c r="J410" s="1036"/>
      <c r="K410" s="516" t="s">
        <v>881</v>
      </c>
      <c r="L410" s="521">
        <v>22</v>
      </c>
      <c r="M410" s="517" t="str">
        <f t="shared" si="226"/>
        <v>Y</v>
      </c>
      <c r="N410" s="514">
        <f t="shared" ref="N410:N473" si="241">AN410</f>
        <v>33.4</v>
      </c>
      <c r="O410" s="518">
        <f t="shared" si="234"/>
        <v>0</v>
      </c>
      <c r="P410" s="680">
        <f>'KB Duct Parts'!$AE$3</f>
        <v>0</v>
      </c>
      <c r="Q410" s="681">
        <f t="shared" ref="Q410:Q473" si="242">IF(B410&gt;0,N410*(1-P410),0)</f>
        <v>0</v>
      </c>
      <c r="R410" s="682">
        <f t="shared" ref="R410:R473" si="243">B410*Q410</f>
        <v>0</v>
      </c>
      <c r="S410" s="716">
        <f t="shared" ref="S410:S473" si="244">$Y$3904</f>
        <v>0.35</v>
      </c>
      <c r="T410" s="679">
        <f t="shared" ref="T410:T473" si="245">ROUND(IF(B410&gt;0,((N410*(1-(1*S410)))),0),2)</f>
        <v>0</v>
      </c>
      <c r="U410" s="679">
        <f t="shared" ref="U410:U473" si="246">B410*T410</f>
        <v>0</v>
      </c>
      <c r="V410" s="78"/>
      <c r="W410" s="78"/>
      <c r="Y410" s="120"/>
      <c r="AE410" s="75"/>
      <c r="AF410" s="370">
        <v>22</v>
      </c>
      <c r="AG410" s="374"/>
      <c r="AH410" s="378"/>
      <c r="AI410" s="381"/>
      <c r="AJ410" s="386"/>
      <c r="AK410" s="391"/>
      <c r="AL410" s="386"/>
      <c r="AM410" s="363">
        <f t="shared" si="232"/>
        <v>1</v>
      </c>
      <c r="AN410" s="578">
        <v>33.4</v>
      </c>
      <c r="AO410" s="120">
        <f t="shared" ref="AO410:AO473" si="247">$AN410*AX410</f>
        <v>0</v>
      </c>
      <c r="AP410" s="120">
        <f t="shared" si="235"/>
        <v>0</v>
      </c>
      <c r="AQ410" s="120">
        <f t="shared" si="236"/>
        <v>0</v>
      </c>
      <c r="AR410" s="120">
        <f t="shared" si="237"/>
        <v>0</v>
      </c>
      <c r="AS410" s="120">
        <f t="shared" si="238"/>
        <v>0</v>
      </c>
      <c r="AT410" s="120">
        <f t="shared" si="239"/>
        <v>0</v>
      </c>
      <c r="AU410" s="74" t="s">
        <v>717</v>
      </c>
      <c r="AV410" s="115"/>
      <c r="AW410" s="395"/>
      <c r="AX410" s="395">
        <v>0</v>
      </c>
      <c r="AY410" s="395">
        <v>0</v>
      </c>
      <c r="AZ410" s="395">
        <v>0</v>
      </c>
      <c r="BA410" s="395">
        <v>0</v>
      </c>
      <c r="BB410" s="395">
        <v>0</v>
      </c>
      <c r="BC410" s="395">
        <v>0</v>
      </c>
      <c r="BD410" s="115"/>
      <c r="BE410" s="115"/>
      <c r="BF410" s="115"/>
      <c r="BG410" s="115"/>
      <c r="BH410" s="115"/>
      <c r="BI410" s="115"/>
      <c r="BJ410" s="115"/>
      <c r="BK410" s="115"/>
      <c r="BQ410" s="74" t="str">
        <f t="shared" ref="BQ410:BQ473" si="248">IF(AO410&gt;0,D410&amp;"-("&amp; AG410&amp;")"," ")</f>
        <v xml:space="preserve"> </v>
      </c>
      <c r="BR410" s="120" t="str">
        <f t="shared" ref="BR410:BR473" si="249">IF(AO410&gt;0,$G410," ")</f>
        <v xml:space="preserve"> </v>
      </c>
      <c r="BS410" s="120" t="str">
        <f t="shared" ref="BS410:BS473" si="250">IF(AO410&gt;0,AO410," ")</f>
        <v xml:space="preserve"> </v>
      </c>
      <c r="BU410" s="74" t="str">
        <f t="shared" ref="BU410:BU473" si="251">IF(AP410&gt;0,D410&amp;"-("&amp;AH410&amp;")"," ")</f>
        <v xml:space="preserve"> </v>
      </c>
      <c r="BV410" s="120" t="str">
        <f t="shared" ref="BV410:BV473" si="252">IF(AP410&gt;0,$G410," ")</f>
        <v xml:space="preserve"> </v>
      </c>
      <c r="BW410" s="120" t="str">
        <f t="shared" ref="BW410:BW473" si="253">IF(AP410&gt;0,AP410,"  ")</f>
        <v xml:space="preserve">  </v>
      </c>
      <c r="BY410" s="74" t="str">
        <f t="shared" ref="BY410:BY473" si="254">IF(AQ410&gt;0,D410&amp;"-("&amp;AI410&amp;")"," ")</f>
        <v xml:space="preserve"> </v>
      </c>
      <c r="BZ410" s="120" t="str">
        <f t="shared" ref="BZ410:BZ473" si="255">IF(AQ410&gt;0,$G410," ")</f>
        <v xml:space="preserve"> </v>
      </c>
      <c r="CA410" s="120" t="str">
        <f t="shared" ref="CA410:CA473" si="256">IF(AQ410&gt;0,AQ410," ")</f>
        <v xml:space="preserve"> </v>
      </c>
      <c r="CC410" s="115" t="str">
        <f t="shared" ref="CC410:CC473" si="257">IF(AR410&gt;0,D410&amp;"-("&amp;AJ410&amp;")"," ")</f>
        <v xml:space="preserve"> </v>
      </c>
      <c r="CD410" s="120" t="str">
        <f t="shared" ref="CD410:CD473" si="258">IF(AR410&gt;0,$G410," ")</f>
        <v xml:space="preserve"> </v>
      </c>
      <c r="CE410" s="417" t="str">
        <f t="shared" ref="CE410:CE473" si="259">IF(AR410&gt;0,AR410," ")</f>
        <v xml:space="preserve"> </v>
      </c>
      <c r="CF410" s="115"/>
      <c r="CG410" s="115" t="str">
        <f t="shared" ref="CG410:CG473" si="260">IF(AS410&gt;0,D410&amp;"-("&amp;AK410&amp;")"," ")</f>
        <v xml:space="preserve"> </v>
      </c>
      <c r="CH410" s="120" t="str">
        <f t="shared" ref="CH410:CH473" si="261">IF(AS410&gt;0,$G410," ")</f>
        <v xml:space="preserve"> </v>
      </c>
      <c r="CI410" s="417" t="str">
        <f t="shared" ref="CI410:CI473" si="262">IF(AS410&gt;0,AS410," ")</f>
        <v xml:space="preserve"> </v>
      </c>
      <c r="CJ410" s="115"/>
      <c r="CK410" s="115" t="str">
        <f t="shared" ref="CK410:CK473" si="263">IF(AT410&gt;0,D410&amp;"-"&amp;AL410," ")</f>
        <v xml:space="preserve"> </v>
      </c>
      <c r="CL410" s="120" t="str">
        <f t="shared" ref="CL410:CL473" si="264">IF(AT410&gt;0,$G410," ")</f>
        <v xml:space="preserve"> </v>
      </c>
      <c r="CM410" s="417" t="str">
        <f t="shared" si="228"/>
        <v xml:space="preserve"> </v>
      </c>
      <c r="IS410" s="103">
        <v>16.3</v>
      </c>
    </row>
    <row r="411" spans="2:253" s="74" customFormat="1" ht="17.100000000000001" hidden="1" customHeight="1" x14ac:dyDescent="0.25">
      <c r="B411" s="504">
        <f>IF('KB Duct Parts'!BG$15=1,'KB Duct Elbows'!X9,0)</f>
        <v>0</v>
      </c>
      <c r="C411" s="525">
        <v>12105.9</v>
      </c>
      <c r="D411" s="526">
        <f t="shared" si="233"/>
        <v>12105.9</v>
      </c>
      <c r="E411" s="504" t="s">
        <v>862</v>
      </c>
      <c r="F411" s="508" t="str">
        <f t="shared" si="240"/>
        <v xml:space="preserve"> </v>
      </c>
      <c r="G411" s="509" t="s">
        <v>1693</v>
      </c>
      <c r="H411" s="504" t="s">
        <v>923</v>
      </c>
      <c r="I411" s="1035"/>
      <c r="J411" s="1036"/>
      <c r="K411" s="516" t="s">
        <v>881</v>
      </c>
      <c r="L411" s="521">
        <v>22</v>
      </c>
      <c r="M411" s="517" t="str">
        <f t="shared" ref="M411:M474" si="265">IF(AM411=1,"Y",IF(AM411&gt;1,"NR"," "))</f>
        <v>Y</v>
      </c>
      <c r="N411" s="514">
        <f t="shared" si="241"/>
        <v>40.299999999999997</v>
      </c>
      <c r="O411" s="518">
        <f t="shared" si="234"/>
        <v>0</v>
      </c>
      <c r="P411" s="680">
        <f>'KB Duct Parts'!$AE$3</f>
        <v>0</v>
      </c>
      <c r="Q411" s="681">
        <f t="shared" si="242"/>
        <v>0</v>
      </c>
      <c r="R411" s="682">
        <f t="shared" si="243"/>
        <v>0</v>
      </c>
      <c r="S411" s="716">
        <f t="shared" si="244"/>
        <v>0.35</v>
      </c>
      <c r="T411" s="679">
        <f t="shared" si="245"/>
        <v>0</v>
      </c>
      <c r="U411" s="679">
        <f t="shared" si="246"/>
        <v>0</v>
      </c>
      <c r="V411" s="78"/>
      <c r="W411" s="78"/>
      <c r="Y411" s="120"/>
      <c r="AE411" s="75"/>
      <c r="AF411" s="370">
        <v>22</v>
      </c>
      <c r="AG411" s="374"/>
      <c r="AH411" s="378"/>
      <c r="AI411" s="381"/>
      <c r="AJ411" s="386"/>
      <c r="AK411" s="391"/>
      <c r="AL411" s="386"/>
      <c r="AM411" s="363">
        <f t="shared" si="232"/>
        <v>1</v>
      </c>
      <c r="AN411" s="578">
        <v>40.299999999999997</v>
      </c>
      <c r="AO411" s="120">
        <f t="shared" si="247"/>
        <v>0</v>
      </c>
      <c r="AP411" s="120">
        <f t="shared" si="235"/>
        <v>0</v>
      </c>
      <c r="AQ411" s="120">
        <f t="shared" si="236"/>
        <v>0</v>
      </c>
      <c r="AR411" s="120">
        <f t="shared" si="237"/>
        <v>0</v>
      </c>
      <c r="AS411" s="120">
        <f t="shared" si="238"/>
        <v>0</v>
      </c>
      <c r="AT411" s="120">
        <f t="shared" si="239"/>
        <v>0</v>
      </c>
      <c r="AU411" s="74" t="s">
        <v>717</v>
      </c>
      <c r="AV411" s="115"/>
      <c r="AW411" s="395"/>
      <c r="AX411" s="395">
        <v>0</v>
      </c>
      <c r="AY411" s="395">
        <v>0</v>
      </c>
      <c r="AZ411" s="395">
        <v>0</v>
      </c>
      <c r="BA411" s="395">
        <v>0</v>
      </c>
      <c r="BB411" s="395">
        <v>0</v>
      </c>
      <c r="BC411" s="395">
        <v>0</v>
      </c>
      <c r="BD411" s="115"/>
      <c r="BE411" s="115"/>
      <c r="BF411" s="115"/>
      <c r="BG411" s="115"/>
      <c r="BH411" s="115"/>
      <c r="BI411" s="115"/>
      <c r="BJ411" s="115"/>
      <c r="BK411" s="115"/>
      <c r="BQ411" s="74" t="str">
        <f t="shared" si="248"/>
        <v xml:space="preserve"> </v>
      </c>
      <c r="BR411" s="120" t="str">
        <f t="shared" si="249"/>
        <v xml:space="preserve"> </v>
      </c>
      <c r="BS411" s="120" t="str">
        <f t="shared" si="250"/>
        <v xml:space="preserve"> </v>
      </c>
      <c r="BU411" s="74" t="str">
        <f t="shared" si="251"/>
        <v xml:space="preserve"> </v>
      </c>
      <c r="BV411" s="120" t="str">
        <f t="shared" si="252"/>
        <v xml:space="preserve"> </v>
      </c>
      <c r="BW411" s="120" t="str">
        <f t="shared" si="253"/>
        <v xml:space="preserve">  </v>
      </c>
      <c r="BY411" s="74" t="str">
        <f t="shared" si="254"/>
        <v xml:space="preserve"> </v>
      </c>
      <c r="BZ411" s="120" t="str">
        <f t="shared" si="255"/>
        <v xml:space="preserve"> </v>
      </c>
      <c r="CA411" s="120" t="str">
        <f t="shared" si="256"/>
        <v xml:space="preserve"> </v>
      </c>
      <c r="CC411" s="115" t="str">
        <f t="shared" si="257"/>
        <v xml:space="preserve"> </v>
      </c>
      <c r="CD411" s="120" t="str">
        <f t="shared" si="258"/>
        <v xml:space="preserve"> </v>
      </c>
      <c r="CE411" s="417" t="str">
        <f t="shared" si="259"/>
        <v xml:space="preserve"> </v>
      </c>
      <c r="CF411" s="115"/>
      <c r="CG411" s="115" t="str">
        <f t="shared" si="260"/>
        <v xml:space="preserve"> </v>
      </c>
      <c r="CH411" s="120" t="str">
        <f t="shared" si="261"/>
        <v xml:space="preserve"> </v>
      </c>
      <c r="CI411" s="417" t="str">
        <f t="shared" si="262"/>
        <v xml:space="preserve"> </v>
      </c>
      <c r="CJ411" s="115"/>
      <c r="CK411" s="115" t="str">
        <f t="shared" si="263"/>
        <v xml:space="preserve"> </v>
      </c>
      <c r="CL411" s="120" t="str">
        <f t="shared" si="264"/>
        <v xml:space="preserve"> </v>
      </c>
      <c r="CM411" s="417" t="str">
        <f t="shared" si="228"/>
        <v xml:space="preserve"> </v>
      </c>
      <c r="IS411" s="103">
        <v>19.8</v>
      </c>
    </row>
    <row r="412" spans="2:253" s="74" customFormat="1" ht="17.100000000000001" hidden="1" customHeight="1" x14ac:dyDescent="0.25">
      <c r="B412" s="504">
        <f>IF('KB Duct Parts'!BG$15=1,'KB Duct Elbows'!X10,0)</f>
        <v>0</v>
      </c>
      <c r="C412" s="525">
        <v>12106.9</v>
      </c>
      <c r="D412" s="526">
        <f t="shared" si="233"/>
        <v>12106.9</v>
      </c>
      <c r="E412" s="504" t="s">
        <v>863</v>
      </c>
      <c r="F412" s="508" t="str">
        <f t="shared" si="240"/>
        <v xml:space="preserve"> </v>
      </c>
      <c r="G412" s="509" t="s">
        <v>1693</v>
      </c>
      <c r="H412" s="504" t="s">
        <v>923</v>
      </c>
      <c r="I412" s="1035"/>
      <c r="J412" s="1036"/>
      <c r="K412" s="516" t="s">
        <v>881</v>
      </c>
      <c r="L412" s="521">
        <v>22</v>
      </c>
      <c r="M412" s="517" t="str">
        <f t="shared" si="265"/>
        <v>Y</v>
      </c>
      <c r="N412" s="514">
        <f t="shared" si="241"/>
        <v>46</v>
      </c>
      <c r="O412" s="518">
        <f t="shared" si="234"/>
        <v>0</v>
      </c>
      <c r="P412" s="680">
        <f>'KB Duct Parts'!$AE$3</f>
        <v>0</v>
      </c>
      <c r="Q412" s="681">
        <f t="shared" si="242"/>
        <v>0</v>
      </c>
      <c r="R412" s="682">
        <f t="shared" si="243"/>
        <v>0</v>
      </c>
      <c r="S412" s="716">
        <f t="shared" si="244"/>
        <v>0.35</v>
      </c>
      <c r="T412" s="679">
        <f t="shared" si="245"/>
        <v>0</v>
      </c>
      <c r="U412" s="679">
        <f t="shared" si="246"/>
        <v>0</v>
      </c>
      <c r="V412" s="78"/>
      <c r="W412" s="78"/>
      <c r="Y412" s="120"/>
      <c r="AE412" s="75"/>
      <c r="AF412" s="370">
        <v>22</v>
      </c>
      <c r="AG412" s="374"/>
      <c r="AH412" s="378"/>
      <c r="AI412" s="381"/>
      <c r="AJ412" s="386"/>
      <c r="AK412" s="391"/>
      <c r="AL412" s="386"/>
      <c r="AM412" s="363">
        <f t="shared" si="232"/>
        <v>1</v>
      </c>
      <c r="AN412" s="578">
        <v>46</v>
      </c>
      <c r="AO412" s="120">
        <f t="shared" si="247"/>
        <v>0</v>
      </c>
      <c r="AP412" s="120">
        <f t="shared" si="235"/>
        <v>0</v>
      </c>
      <c r="AQ412" s="120">
        <f t="shared" si="236"/>
        <v>0</v>
      </c>
      <c r="AR412" s="120">
        <f t="shared" si="237"/>
        <v>0</v>
      </c>
      <c r="AS412" s="120">
        <f t="shared" si="238"/>
        <v>0</v>
      </c>
      <c r="AT412" s="120">
        <f t="shared" si="239"/>
        <v>0</v>
      </c>
      <c r="AU412" s="74" t="s">
        <v>717</v>
      </c>
      <c r="AV412" s="115"/>
      <c r="AW412" s="395"/>
      <c r="AX412" s="395">
        <v>0</v>
      </c>
      <c r="AY412" s="395">
        <v>0</v>
      </c>
      <c r="AZ412" s="395">
        <v>0</v>
      </c>
      <c r="BA412" s="395">
        <v>0</v>
      </c>
      <c r="BB412" s="395">
        <v>0</v>
      </c>
      <c r="BC412" s="395">
        <v>0</v>
      </c>
      <c r="BD412" s="115"/>
      <c r="BE412" s="115"/>
      <c r="BF412" s="115"/>
      <c r="BG412" s="115"/>
      <c r="BH412" s="115"/>
      <c r="BI412" s="115"/>
      <c r="BJ412" s="115"/>
      <c r="BK412" s="115"/>
      <c r="BQ412" s="74" t="str">
        <f t="shared" si="248"/>
        <v xml:space="preserve"> </v>
      </c>
      <c r="BR412" s="120" t="str">
        <f t="shared" si="249"/>
        <v xml:space="preserve"> </v>
      </c>
      <c r="BS412" s="120" t="str">
        <f t="shared" si="250"/>
        <v xml:space="preserve"> </v>
      </c>
      <c r="BU412" s="74" t="str">
        <f t="shared" si="251"/>
        <v xml:space="preserve"> </v>
      </c>
      <c r="BV412" s="120" t="str">
        <f t="shared" si="252"/>
        <v xml:space="preserve"> </v>
      </c>
      <c r="BW412" s="120" t="str">
        <f t="shared" si="253"/>
        <v xml:space="preserve">  </v>
      </c>
      <c r="BY412" s="74" t="str">
        <f t="shared" si="254"/>
        <v xml:space="preserve"> </v>
      </c>
      <c r="BZ412" s="120" t="str">
        <f t="shared" si="255"/>
        <v xml:space="preserve"> </v>
      </c>
      <c r="CA412" s="120" t="str">
        <f t="shared" si="256"/>
        <v xml:space="preserve"> </v>
      </c>
      <c r="CC412" s="115" t="str">
        <f t="shared" si="257"/>
        <v xml:space="preserve"> </v>
      </c>
      <c r="CD412" s="120" t="str">
        <f t="shared" si="258"/>
        <v xml:space="preserve"> </v>
      </c>
      <c r="CE412" s="417" t="str">
        <f t="shared" si="259"/>
        <v xml:space="preserve"> </v>
      </c>
      <c r="CF412" s="115"/>
      <c r="CG412" s="115" t="str">
        <f t="shared" si="260"/>
        <v xml:space="preserve"> </v>
      </c>
      <c r="CH412" s="120" t="str">
        <f t="shared" si="261"/>
        <v xml:space="preserve"> </v>
      </c>
      <c r="CI412" s="417" t="str">
        <f t="shared" si="262"/>
        <v xml:space="preserve"> </v>
      </c>
      <c r="CJ412" s="115"/>
      <c r="CK412" s="115" t="str">
        <f t="shared" si="263"/>
        <v xml:space="preserve"> </v>
      </c>
      <c r="CL412" s="120" t="str">
        <f t="shared" si="264"/>
        <v xml:space="preserve"> </v>
      </c>
      <c r="CM412" s="417" t="str">
        <f t="shared" si="228"/>
        <v xml:space="preserve"> </v>
      </c>
      <c r="IS412" s="103">
        <v>22.6</v>
      </c>
    </row>
    <row r="413" spans="2:253" s="74" customFormat="1" ht="17.100000000000001" hidden="1" customHeight="1" x14ac:dyDescent="0.25">
      <c r="B413" s="504">
        <f>IF('KB Duct Parts'!BG$15=1,'KB Duct Elbows'!X11,0)</f>
        <v>0</v>
      </c>
      <c r="C413" s="525">
        <v>12107.9</v>
      </c>
      <c r="D413" s="526">
        <f t="shared" si="233"/>
        <v>12107.9</v>
      </c>
      <c r="E413" s="504" t="s">
        <v>864</v>
      </c>
      <c r="F413" s="508" t="str">
        <f t="shared" si="240"/>
        <v xml:space="preserve"> </v>
      </c>
      <c r="G413" s="509" t="s">
        <v>1693</v>
      </c>
      <c r="H413" s="504" t="s">
        <v>923</v>
      </c>
      <c r="I413" s="1035"/>
      <c r="J413" s="1036"/>
      <c r="K413" s="516" t="s">
        <v>881</v>
      </c>
      <c r="L413" s="521">
        <v>22</v>
      </c>
      <c r="M413" s="517" t="str">
        <f t="shared" si="265"/>
        <v>Y</v>
      </c>
      <c r="N413" s="514">
        <f t="shared" si="241"/>
        <v>55.9</v>
      </c>
      <c r="O413" s="518">
        <f t="shared" si="234"/>
        <v>0</v>
      </c>
      <c r="P413" s="680">
        <f>'KB Duct Parts'!$AE$3</f>
        <v>0</v>
      </c>
      <c r="Q413" s="681">
        <f t="shared" si="242"/>
        <v>0</v>
      </c>
      <c r="R413" s="682">
        <f t="shared" si="243"/>
        <v>0</v>
      </c>
      <c r="S413" s="716">
        <f t="shared" si="244"/>
        <v>0.35</v>
      </c>
      <c r="T413" s="679">
        <f t="shared" si="245"/>
        <v>0</v>
      </c>
      <c r="U413" s="679">
        <f t="shared" si="246"/>
        <v>0</v>
      </c>
      <c r="V413" s="78"/>
      <c r="W413" s="78"/>
      <c r="Y413" s="120"/>
      <c r="AE413" s="75"/>
      <c r="AF413" s="370">
        <v>22</v>
      </c>
      <c r="AG413" s="374"/>
      <c r="AH413" s="378"/>
      <c r="AI413" s="381"/>
      <c r="AJ413" s="386"/>
      <c r="AK413" s="391"/>
      <c r="AL413" s="386"/>
      <c r="AM413" s="363">
        <f t="shared" si="232"/>
        <v>1</v>
      </c>
      <c r="AN413" s="578">
        <v>55.9</v>
      </c>
      <c r="AO413" s="120">
        <f t="shared" si="247"/>
        <v>0</v>
      </c>
      <c r="AP413" s="120">
        <f t="shared" si="235"/>
        <v>0</v>
      </c>
      <c r="AQ413" s="120">
        <f t="shared" si="236"/>
        <v>0</v>
      </c>
      <c r="AR413" s="120">
        <f t="shared" si="237"/>
        <v>0</v>
      </c>
      <c r="AS413" s="120">
        <f t="shared" si="238"/>
        <v>0</v>
      </c>
      <c r="AT413" s="120">
        <f t="shared" si="239"/>
        <v>0</v>
      </c>
      <c r="AU413" s="74" t="s">
        <v>717</v>
      </c>
      <c r="AV413" s="115"/>
      <c r="AW413" s="395"/>
      <c r="AX413" s="395">
        <v>0</v>
      </c>
      <c r="AY413" s="395">
        <v>0</v>
      </c>
      <c r="AZ413" s="395">
        <v>0</v>
      </c>
      <c r="BA413" s="395">
        <v>0</v>
      </c>
      <c r="BB413" s="395">
        <v>0</v>
      </c>
      <c r="BC413" s="395">
        <v>0</v>
      </c>
      <c r="BD413" s="115"/>
      <c r="BE413" s="115"/>
      <c r="BF413" s="115"/>
      <c r="BG413" s="115"/>
      <c r="BH413" s="115"/>
      <c r="BI413" s="115"/>
      <c r="BJ413" s="115"/>
      <c r="BK413" s="115"/>
      <c r="BQ413" s="74" t="str">
        <f t="shared" si="248"/>
        <v xml:space="preserve"> </v>
      </c>
      <c r="BR413" s="120" t="str">
        <f t="shared" si="249"/>
        <v xml:space="preserve"> </v>
      </c>
      <c r="BS413" s="120" t="str">
        <f t="shared" si="250"/>
        <v xml:space="preserve"> </v>
      </c>
      <c r="BU413" s="74" t="str">
        <f t="shared" si="251"/>
        <v xml:space="preserve"> </v>
      </c>
      <c r="BV413" s="120" t="str">
        <f t="shared" si="252"/>
        <v xml:space="preserve"> </v>
      </c>
      <c r="BW413" s="120" t="str">
        <f t="shared" si="253"/>
        <v xml:space="preserve">  </v>
      </c>
      <c r="BY413" s="74" t="str">
        <f t="shared" si="254"/>
        <v xml:space="preserve"> </v>
      </c>
      <c r="BZ413" s="120" t="str">
        <f t="shared" si="255"/>
        <v xml:space="preserve"> </v>
      </c>
      <c r="CA413" s="120" t="str">
        <f t="shared" si="256"/>
        <v xml:space="preserve"> </v>
      </c>
      <c r="CC413" s="115" t="str">
        <f t="shared" si="257"/>
        <v xml:space="preserve"> </v>
      </c>
      <c r="CD413" s="120" t="str">
        <f t="shared" si="258"/>
        <v xml:space="preserve"> </v>
      </c>
      <c r="CE413" s="417" t="str">
        <f t="shared" si="259"/>
        <v xml:space="preserve"> </v>
      </c>
      <c r="CF413" s="115"/>
      <c r="CG413" s="115" t="str">
        <f t="shared" si="260"/>
        <v xml:space="preserve"> </v>
      </c>
      <c r="CH413" s="120" t="str">
        <f t="shared" si="261"/>
        <v xml:space="preserve"> </v>
      </c>
      <c r="CI413" s="417" t="str">
        <f t="shared" si="262"/>
        <v xml:space="preserve"> </v>
      </c>
      <c r="CJ413" s="115"/>
      <c r="CK413" s="115" t="str">
        <f t="shared" si="263"/>
        <v xml:space="preserve"> </v>
      </c>
      <c r="CL413" s="120" t="str">
        <f t="shared" si="264"/>
        <v xml:space="preserve"> </v>
      </c>
      <c r="CM413" s="417" t="str">
        <f t="shared" si="228"/>
        <v xml:space="preserve"> </v>
      </c>
      <c r="IS413" s="103">
        <v>27.3</v>
      </c>
    </row>
    <row r="414" spans="2:253" s="74" customFormat="1" ht="17.100000000000001" hidden="1" customHeight="1" x14ac:dyDescent="0.25">
      <c r="B414" s="504">
        <f>IF('KB Duct Parts'!BG$15=1,'KB Duct Elbows'!X12,0)</f>
        <v>0</v>
      </c>
      <c r="C414" s="525">
        <v>12108.9</v>
      </c>
      <c r="D414" s="526">
        <f t="shared" si="233"/>
        <v>12108.9</v>
      </c>
      <c r="E414" s="504" t="s">
        <v>865</v>
      </c>
      <c r="F414" s="508" t="str">
        <f t="shared" si="240"/>
        <v xml:space="preserve"> </v>
      </c>
      <c r="G414" s="509" t="s">
        <v>1693</v>
      </c>
      <c r="H414" s="504" t="s">
        <v>923</v>
      </c>
      <c r="I414" s="1035"/>
      <c r="J414" s="1036"/>
      <c r="K414" s="516" t="s">
        <v>881</v>
      </c>
      <c r="L414" s="521">
        <v>22</v>
      </c>
      <c r="M414" s="517" t="str">
        <f t="shared" si="265"/>
        <v>Y</v>
      </c>
      <c r="N414" s="514">
        <f t="shared" si="241"/>
        <v>65.3</v>
      </c>
      <c r="O414" s="518">
        <f t="shared" si="234"/>
        <v>0</v>
      </c>
      <c r="P414" s="680">
        <f>'KB Duct Parts'!$AE$3</f>
        <v>0</v>
      </c>
      <c r="Q414" s="681">
        <f t="shared" si="242"/>
        <v>0</v>
      </c>
      <c r="R414" s="682">
        <f t="shared" si="243"/>
        <v>0</v>
      </c>
      <c r="S414" s="716">
        <f t="shared" si="244"/>
        <v>0.35</v>
      </c>
      <c r="T414" s="679">
        <f t="shared" si="245"/>
        <v>0</v>
      </c>
      <c r="U414" s="679">
        <f t="shared" si="246"/>
        <v>0</v>
      </c>
      <c r="V414" s="78"/>
      <c r="W414" s="78"/>
      <c r="Y414" s="120"/>
      <c r="AE414" s="75"/>
      <c r="AF414" s="370">
        <v>22</v>
      </c>
      <c r="AG414" s="374"/>
      <c r="AH414" s="378"/>
      <c r="AI414" s="381"/>
      <c r="AJ414" s="386"/>
      <c r="AK414" s="391"/>
      <c r="AL414" s="386"/>
      <c r="AM414" s="363">
        <f t="shared" si="232"/>
        <v>1</v>
      </c>
      <c r="AN414" s="578">
        <v>65.3</v>
      </c>
      <c r="AO414" s="120">
        <f t="shared" si="247"/>
        <v>0</v>
      </c>
      <c r="AP414" s="120">
        <f t="shared" si="235"/>
        <v>0</v>
      </c>
      <c r="AQ414" s="120">
        <f t="shared" si="236"/>
        <v>0</v>
      </c>
      <c r="AR414" s="120">
        <f t="shared" si="237"/>
        <v>0</v>
      </c>
      <c r="AS414" s="120">
        <f t="shared" si="238"/>
        <v>0</v>
      </c>
      <c r="AT414" s="120">
        <f t="shared" si="239"/>
        <v>0</v>
      </c>
      <c r="AU414" s="74" t="s">
        <v>717</v>
      </c>
      <c r="AV414" s="115"/>
      <c r="AW414" s="395"/>
      <c r="AX414" s="395">
        <v>0</v>
      </c>
      <c r="AY414" s="395">
        <v>0</v>
      </c>
      <c r="AZ414" s="395">
        <v>0</v>
      </c>
      <c r="BA414" s="395">
        <v>0</v>
      </c>
      <c r="BB414" s="395">
        <v>0</v>
      </c>
      <c r="BC414" s="395">
        <v>0</v>
      </c>
      <c r="BD414" s="115"/>
      <c r="BE414" s="115"/>
      <c r="BF414" s="115"/>
      <c r="BG414" s="115"/>
      <c r="BH414" s="115"/>
      <c r="BI414" s="115"/>
      <c r="BJ414" s="115"/>
      <c r="BK414" s="115"/>
      <c r="BQ414" s="74" t="str">
        <f t="shared" si="248"/>
        <v xml:space="preserve"> </v>
      </c>
      <c r="BR414" s="120" t="str">
        <f t="shared" si="249"/>
        <v xml:space="preserve"> </v>
      </c>
      <c r="BS414" s="120" t="str">
        <f t="shared" si="250"/>
        <v xml:space="preserve"> </v>
      </c>
      <c r="BU414" s="74" t="str">
        <f t="shared" si="251"/>
        <v xml:space="preserve"> </v>
      </c>
      <c r="BV414" s="120" t="str">
        <f t="shared" si="252"/>
        <v xml:space="preserve"> </v>
      </c>
      <c r="BW414" s="120" t="str">
        <f t="shared" si="253"/>
        <v xml:space="preserve">  </v>
      </c>
      <c r="BY414" s="74" t="str">
        <f t="shared" si="254"/>
        <v xml:space="preserve"> </v>
      </c>
      <c r="BZ414" s="120" t="str">
        <f t="shared" si="255"/>
        <v xml:space="preserve"> </v>
      </c>
      <c r="CA414" s="120" t="str">
        <f t="shared" si="256"/>
        <v xml:space="preserve"> </v>
      </c>
      <c r="CC414" s="115" t="str">
        <f t="shared" si="257"/>
        <v xml:space="preserve"> </v>
      </c>
      <c r="CD414" s="120" t="str">
        <f t="shared" si="258"/>
        <v xml:space="preserve"> </v>
      </c>
      <c r="CE414" s="417" t="str">
        <f t="shared" si="259"/>
        <v xml:space="preserve"> </v>
      </c>
      <c r="CF414" s="115"/>
      <c r="CG414" s="115" t="str">
        <f t="shared" si="260"/>
        <v xml:space="preserve"> </v>
      </c>
      <c r="CH414" s="120" t="str">
        <f t="shared" si="261"/>
        <v xml:space="preserve"> </v>
      </c>
      <c r="CI414" s="417" t="str">
        <f t="shared" si="262"/>
        <v xml:space="preserve"> </v>
      </c>
      <c r="CJ414" s="115"/>
      <c r="CK414" s="115" t="str">
        <f t="shared" si="263"/>
        <v xml:space="preserve"> </v>
      </c>
      <c r="CL414" s="120" t="str">
        <f t="shared" si="264"/>
        <v xml:space="preserve"> </v>
      </c>
      <c r="CM414" s="417" t="str">
        <f t="shared" si="228"/>
        <v xml:space="preserve"> </v>
      </c>
      <c r="IS414" s="103">
        <v>32</v>
      </c>
    </row>
    <row r="415" spans="2:253" s="74" customFormat="1" ht="17.100000000000001" hidden="1" customHeight="1" x14ac:dyDescent="0.25">
      <c r="B415" s="504">
        <f>IF('KB Duct Parts'!BG$15=1,'KB Duct Elbows'!X13,0)</f>
        <v>0</v>
      </c>
      <c r="C415" s="525">
        <v>12109.9</v>
      </c>
      <c r="D415" s="526">
        <f t="shared" si="233"/>
        <v>12109.9</v>
      </c>
      <c r="E415" s="504" t="s">
        <v>866</v>
      </c>
      <c r="F415" s="508" t="str">
        <f t="shared" si="240"/>
        <v xml:space="preserve"> </v>
      </c>
      <c r="G415" s="509" t="s">
        <v>1693</v>
      </c>
      <c r="H415" s="504" t="s">
        <v>923</v>
      </c>
      <c r="I415" s="1035"/>
      <c r="J415" s="1036"/>
      <c r="K415" s="516" t="s">
        <v>881</v>
      </c>
      <c r="L415" s="521">
        <v>20</v>
      </c>
      <c r="M415" s="517" t="str">
        <f t="shared" si="265"/>
        <v>Y</v>
      </c>
      <c r="N415" s="514">
        <f t="shared" si="241"/>
        <v>91.8</v>
      </c>
      <c r="O415" s="518">
        <f t="shared" si="234"/>
        <v>0</v>
      </c>
      <c r="P415" s="680">
        <f>'KB Duct Parts'!$AE$3</f>
        <v>0</v>
      </c>
      <c r="Q415" s="681">
        <f t="shared" si="242"/>
        <v>0</v>
      </c>
      <c r="R415" s="682">
        <f t="shared" si="243"/>
        <v>0</v>
      </c>
      <c r="S415" s="716">
        <f t="shared" si="244"/>
        <v>0.35</v>
      </c>
      <c r="T415" s="679">
        <f t="shared" si="245"/>
        <v>0</v>
      </c>
      <c r="U415" s="679">
        <f t="shared" si="246"/>
        <v>0</v>
      </c>
      <c r="V415" s="78"/>
      <c r="W415" s="78"/>
      <c r="Y415" s="120"/>
      <c r="AE415" s="75"/>
      <c r="AF415" s="370">
        <v>20</v>
      </c>
      <c r="AG415" s="374"/>
      <c r="AH415" s="378"/>
      <c r="AI415" s="381"/>
      <c r="AJ415" s="386"/>
      <c r="AK415" s="391"/>
      <c r="AL415" s="386"/>
      <c r="AM415" s="363">
        <f t="shared" si="232"/>
        <v>1</v>
      </c>
      <c r="AN415" s="578">
        <v>91.8</v>
      </c>
      <c r="AO415" s="120">
        <f t="shared" si="247"/>
        <v>0</v>
      </c>
      <c r="AP415" s="120">
        <f t="shared" si="235"/>
        <v>0</v>
      </c>
      <c r="AQ415" s="120">
        <f t="shared" si="236"/>
        <v>0</v>
      </c>
      <c r="AR415" s="120">
        <f t="shared" si="237"/>
        <v>0</v>
      </c>
      <c r="AS415" s="120">
        <f t="shared" si="238"/>
        <v>0</v>
      </c>
      <c r="AT415" s="120">
        <f t="shared" si="239"/>
        <v>0</v>
      </c>
      <c r="AU415" s="74" t="s">
        <v>717</v>
      </c>
      <c r="AV415" s="115"/>
      <c r="AW415" s="395"/>
      <c r="AX415" s="395">
        <v>0</v>
      </c>
      <c r="AY415" s="395">
        <v>0</v>
      </c>
      <c r="AZ415" s="395">
        <v>0</v>
      </c>
      <c r="BA415" s="395">
        <v>0</v>
      </c>
      <c r="BB415" s="395">
        <v>0</v>
      </c>
      <c r="BC415" s="395">
        <v>0</v>
      </c>
      <c r="BD415" s="115"/>
      <c r="BE415" s="115"/>
      <c r="BF415" s="115"/>
      <c r="BG415" s="115"/>
      <c r="BH415" s="115"/>
      <c r="BI415" s="115"/>
      <c r="BJ415" s="115"/>
      <c r="BK415" s="115"/>
      <c r="BQ415" s="74" t="str">
        <f t="shared" si="248"/>
        <v xml:space="preserve"> </v>
      </c>
      <c r="BR415" s="120" t="str">
        <f t="shared" si="249"/>
        <v xml:space="preserve"> </v>
      </c>
      <c r="BS415" s="120" t="str">
        <f t="shared" si="250"/>
        <v xml:space="preserve"> </v>
      </c>
      <c r="BU415" s="74" t="str">
        <f t="shared" si="251"/>
        <v xml:space="preserve"> </v>
      </c>
      <c r="BV415" s="120" t="str">
        <f t="shared" si="252"/>
        <v xml:space="preserve"> </v>
      </c>
      <c r="BW415" s="120" t="str">
        <f t="shared" si="253"/>
        <v xml:space="preserve">  </v>
      </c>
      <c r="BY415" s="74" t="str">
        <f t="shared" si="254"/>
        <v xml:space="preserve"> </v>
      </c>
      <c r="BZ415" s="120" t="str">
        <f t="shared" si="255"/>
        <v xml:space="preserve"> </v>
      </c>
      <c r="CA415" s="120" t="str">
        <f t="shared" si="256"/>
        <v xml:space="preserve"> </v>
      </c>
      <c r="CC415" s="115" t="str">
        <f t="shared" si="257"/>
        <v xml:space="preserve"> </v>
      </c>
      <c r="CD415" s="120" t="str">
        <f t="shared" si="258"/>
        <v xml:space="preserve"> </v>
      </c>
      <c r="CE415" s="417" t="str">
        <f t="shared" si="259"/>
        <v xml:space="preserve"> </v>
      </c>
      <c r="CF415" s="115"/>
      <c r="CG415" s="115" t="str">
        <f t="shared" si="260"/>
        <v xml:space="preserve"> </v>
      </c>
      <c r="CH415" s="120" t="str">
        <f t="shared" si="261"/>
        <v xml:space="preserve"> </v>
      </c>
      <c r="CI415" s="417" t="str">
        <f t="shared" si="262"/>
        <v xml:space="preserve"> </v>
      </c>
      <c r="CJ415" s="115"/>
      <c r="CK415" s="115" t="str">
        <f t="shared" si="263"/>
        <v xml:space="preserve"> </v>
      </c>
      <c r="CL415" s="120" t="str">
        <f t="shared" si="264"/>
        <v xml:space="preserve"> </v>
      </c>
      <c r="CM415" s="417" t="str">
        <f t="shared" si="228"/>
        <v xml:space="preserve"> </v>
      </c>
      <c r="IS415" s="103">
        <v>45</v>
      </c>
    </row>
    <row r="416" spans="2:253" s="74" customFormat="1" ht="17.100000000000001" hidden="1" customHeight="1" x14ac:dyDescent="0.25">
      <c r="B416" s="504">
        <f>IF('KB Duct Parts'!BG$15=1,'KB Duct Elbows'!X14,0)</f>
        <v>0</v>
      </c>
      <c r="C416" s="525">
        <v>12110.9</v>
      </c>
      <c r="D416" s="526">
        <f t="shared" si="233"/>
        <v>12110.9</v>
      </c>
      <c r="E416" s="504" t="s">
        <v>867</v>
      </c>
      <c r="F416" s="508" t="str">
        <f t="shared" si="240"/>
        <v xml:space="preserve"> </v>
      </c>
      <c r="G416" s="509" t="s">
        <v>1693</v>
      </c>
      <c r="H416" s="504" t="s">
        <v>923</v>
      </c>
      <c r="I416" s="1035"/>
      <c r="J416" s="1036"/>
      <c r="K416" s="516" t="s">
        <v>881</v>
      </c>
      <c r="L416" s="521">
        <v>20</v>
      </c>
      <c r="M416" s="517" t="str">
        <f t="shared" si="265"/>
        <v>Y</v>
      </c>
      <c r="N416" s="514">
        <f t="shared" si="241"/>
        <v>110.5</v>
      </c>
      <c r="O416" s="518">
        <f t="shared" si="234"/>
        <v>0</v>
      </c>
      <c r="P416" s="680">
        <f>'KB Duct Parts'!$AE$3</f>
        <v>0</v>
      </c>
      <c r="Q416" s="681">
        <f t="shared" si="242"/>
        <v>0</v>
      </c>
      <c r="R416" s="682">
        <f t="shared" si="243"/>
        <v>0</v>
      </c>
      <c r="S416" s="716">
        <f t="shared" si="244"/>
        <v>0.35</v>
      </c>
      <c r="T416" s="679">
        <f t="shared" si="245"/>
        <v>0</v>
      </c>
      <c r="U416" s="679">
        <f t="shared" si="246"/>
        <v>0</v>
      </c>
      <c r="V416" s="78"/>
      <c r="W416" s="78"/>
      <c r="Y416" s="120"/>
      <c r="AE416" s="75"/>
      <c r="AF416" s="370">
        <v>20</v>
      </c>
      <c r="AG416" s="374"/>
      <c r="AH416" s="378"/>
      <c r="AI416" s="381"/>
      <c r="AJ416" s="386"/>
      <c r="AK416" s="391"/>
      <c r="AL416" s="386"/>
      <c r="AM416" s="363">
        <f t="shared" si="232"/>
        <v>1</v>
      </c>
      <c r="AN416" s="578">
        <v>110.5</v>
      </c>
      <c r="AO416" s="120">
        <f t="shared" si="247"/>
        <v>0</v>
      </c>
      <c r="AP416" s="120">
        <f t="shared" si="235"/>
        <v>0</v>
      </c>
      <c r="AQ416" s="120">
        <f t="shared" si="236"/>
        <v>0</v>
      </c>
      <c r="AR416" s="120">
        <f t="shared" si="237"/>
        <v>0</v>
      </c>
      <c r="AS416" s="120">
        <f t="shared" si="238"/>
        <v>0</v>
      </c>
      <c r="AT416" s="120">
        <f t="shared" si="239"/>
        <v>0</v>
      </c>
      <c r="AU416" s="74" t="s">
        <v>717</v>
      </c>
      <c r="AV416" s="115"/>
      <c r="AW416" s="395"/>
      <c r="AX416" s="395">
        <v>0</v>
      </c>
      <c r="AY416" s="395">
        <v>0</v>
      </c>
      <c r="AZ416" s="395">
        <v>0</v>
      </c>
      <c r="BA416" s="395">
        <v>0</v>
      </c>
      <c r="BB416" s="395">
        <v>0</v>
      </c>
      <c r="BC416" s="395">
        <v>0</v>
      </c>
      <c r="BD416" s="115"/>
      <c r="BE416" s="115"/>
      <c r="BF416" s="115"/>
      <c r="BG416" s="115"/>
      <c r="BH416" s="115"/>
      <c r="BI416" s="115"/>
      <c r="BJ416" s="115"/>
      <c r="BK416" s="115"/>
      <c r="BQ416" s="74" t="str">
        <f t="shared" si="248"/>
        <v xml:space="preserve"> </v>
      </c>
      <c r="BR416" s="120" t="str">
        <f t="shared" si="249"/>
        <v xml:space="preserve"> </v>
      </c>
      <c r="BS416" s="120" t="str">
        <f t="shared" si="250"/>
        <v xml:space="preserve"> </v>
      </c>
      <c r="BU416" s="74" t="str">
        <f t="shared" si="251"/>
        <v xml:space="preserve"> </v>
      </c>
      <c r="BV416" s="120" t="str">
        <f t="shared" si="252"/>
        <v xml:space="preserve"> </v>
      </c>
      <c r="BW416" s="120" t="str">
        <f t="shared" si="253"/>
        <v xml:space="preserve">  </v>
      </c>
      <c r="BY416" s="74" t="str">
        <f t="shared" si="254"/>
        <v xml:space="preserve"> </v>
      </c>
      <c r="BZ416" s="120" t="str">
        <f t="shared" si="255"/>
        <v xml:space="preserve"> </v>
      </c>
      <c r="CA416" s="120" t="str">
        <f t="shared" si="256"/>
        <v xml:space="preserve"> </v>
      </c>
      <c r="CC416" s="115" t="str">
        <f t="shared" si="257"/>
        <v xml:space="preserve"> </v>
      </c>
      <c r="CD416" s="120" t="str">
        <f t="shared" si="258"/>
        <v xml:space="preserve"> </v>
      </c>
      <c r="CE416" s="417" t="str">
        <f t="shared" si="259"/>
        <v xml:space="preserve"> </v>
      </c>
      <c r="CF416" s="115"/>
      <c r="CG416" s="115" t="str">
        <f t="shared" si="260"/>
        <v xml:space="preserve"> </v>
      </c>
      <c r="CH416" s="120" t="str">
        <f t="shared" si="261"/>
        <v xml:space="preserve"> </v>
      </c>
      <c r="CI416" s="417" t="str">
        <f t="shared" si="262"/>
        <v xml:space="preserve"> </v>
      </c>
      <c r="CJ416" s="115"/>
      <c r="CK416" s="115" t="str">
        <f t="shared" si="263"/>
        <v xml:space="preserve"> </v>
      </c>
      <c r="CL416" s="120" t="str">
        <f t="shared" si="264"/>
        <v xml:space="preserve"> </v>
      </c>
      <c r="CM416" s="417" t="str">
        <f t="shared" si="228"/>
        <v xml:space="preserve"> </v>
      </c>
      <c r="IS416" s="103">
        <v>54.1</v>
      </c>
    </row>
    <row r="417" spans="2:253" s="74" customFormat="1" ht="17.100000000000001" hidden="1" customHeight="1" x14ac:dyDescent="0.25">
      <c r="B417" s="504">
        <f>IF('KB Duct Parts'!BG$15=1,'KB Duct Elbows'!X15,0)</f>
        <v>0</v>
      </c>
      <c r="C417" s="525">
        <v>12111.9</v>
      </c>
      <c r="D417" s="526">
        <f t="shared" si="233"/>
        <v>12111.9</v>
      </c>
      <c r="E417" s="504" t="s">
        <v>868</v>
      </c>
      <c r="F417" s="508" t="str">
        <f t="shared" si="240"/>
        <v xml:space="preserve"> </v>
      </c>
      <c r="G417" s="509" t="s">
        <v>1693</v>
      </c>
      <c r="H417" s="504" t="s">
        <v>923</v>
      </c>
      <c r="I417" s="1035"/>
      <c r="J417" s="1036"/>
      <c r="K417" s="516" t="s">
        <v>881</v>
      </c>
      <c r="L417" s="521">
        <v>20</v>
      </c>
      <c r="M417" s="517" t="str">
        <f t="shared" si="265"/>
        <v>Y</v>
      </c>
      <c r="N417" s="514">
        <f t="shared" si="241"/>
        <v>121.2</v>
      </c>
      <c r="O417" s="518">
        <f t="shared" si="234"/>
        <v>0</v>
      </c>
      <c r="P417" s="680">
        <f>'KB Duct Parts'!$AE$3</f>
        <v>0</v>
      </c>
      <c r="Q417" s="681">
        <f t="shared" si="242"/>
        <v>0</v>
      </c>
      <c r="R417" s="682">
        <f t="shared" si="243"/>
        <v>0</v>
      </c>
      <c r="S417" s="716">
        <f t="shared" si="244"/>
        <v>0.35</v>
      </c>
      <c r="T417" s="679">
        <f t="shared" si="245"/>
        <v>0</v>
      </c>
      <c r="U417" s="679">
        <f t="shared" si="246"/>
        <v>0</v>
      </c>
      <c r="V417" s="78"/>
      <c r="W417" s="78"/>
      <c r="Y417" s="120"/>
      <c r="AE417" s="75"/>
      <c r="AF417" s="370">
        <v>20</v>
      </c>
      <c r="AG417" s="374"/>
      <c r="AH417" s="378"/>
      <c r="AI417" s="381"/>
      <c r="AJ417" s="386"/>
      <c r="AK417" s="391"/>
      <c r="AL417" s="386"/>
      <c r="AM417" s="363">
        <f t="shared" si="232"/>
        <v>1</v>
      </c>
      <c r="AN417" s="578">
        <v>121.2</v>
      </c>
      <c r="AO417" s="120">
        <f t="shared" si="247"/>
        <v>0</v>
      </c>
      <c r="AP417" s="120">
        <f t="shared" si="235"/>
        <v>0</v>
      </c>
      <c r="AQ417" s="120">
        <f t="shared" si="236"/>
        <v>0</v>
      </c>
      <c r="AR417" s="120">
        <f t="shared" si="237"/>
        <v>0</v>
      </c>
      <c r="AS417" s="120">
        <f t="shared" si="238"/>
        <v>0</v>
      </c>
      <c r="AT417" s="120">
        <f t="shared" si="239"/>
        <v>0</v>
      </c>
      <c r="AU417" s="74" t="s">
        <v>717</v>
      </c>
      <c r="AV417" s="115"/>
      <c r="AW417" s="395"/>
      <c r="AX417" s="395">
        <v>0</v>
      </c>
      <c r="AY417" s="395">
        <v>0</v>
      </c>
      <c r="AZ417" s="395">
        <v>0</v>
      </c>
      <c r="BA417" s="395">
        <v>0</v>
      </c>
      <c r="BB417" s="395">
        <v>0</v>
      </c>
      <c r="BC417" s="395">
        <v>0</v>
      </c>
      <c r="BD417" s="115"/>
      <c r="BE417" s="115"/>
      <c r="BF417" s="115"/>
      <c r="BG417" s="115"/>
      <c r="BH417" s="115"/>
      <c r="BI417" s="115"/>
      <c r="BJ417" s="115"/>
      <c r="BK417" s="115"/>
      <c r="BQ417" s="74" t="str">
        <f t="shared" si="248"/>
        <v xml:space="preserve"> </v>
      </c>
      <c r="BR417" s="120" t="str">
        <f t="shared" si="249"/>
        <v xml:space="preserve"> </v>
      </c>
      <c r="BS417" s="120" t="str">
        <f t="shared" si="250"/>
        <v xml:space="preserve"> </v>
      </c>
      <c r="BU417" s="74" t="str">
        <f t="shared" si="251"/>
        <v xml:space="preserve"> </v>
      </c>
      <c r="BV417" s="120" t="str">
        <f t="shared" si="252"/>
        <v xml:space="preserve"> </v>
      </c>
      <c r="BW417" s="120" t="str">
        <f t="shared" si="253"/>
        <v xml:space="preserve">  </v>
      </c>
      <c r="BY417" s="74" t="str">
        <f t="shared" si="254"/>
        <v xml:space="preserve"> </v>
      </c>
      <c r="BZ417" s="120" t="str">
        <f t="shared" si="255"/>
        <v xml:space="preserve"> </v>
      </c>
      <c r="CA417" s="120" t="str">
        <f t="shared" si="256"/>
        <v xml:space="preserve"> </v>
      </c>
      <c r="CC417" s="115" t="str">
        <f t="shared" si="257"/>
        <v xml:space="preserve"> </v>
      </c>
      <c r="CD417" s="120" t="str">
        <f t="shared" si="258"/>
        <v xml:space="preserve"> </v>
      </c>
      <c r="CE417" s="417" t="str">
        <f t="shared" si="259"/>
        <v xml:space="preserve"> </v>
      </c>
      <c r="CF417" s="115"/>
      <c r="CG417" s="115" t="str">
        <f t="shared" si="260"/>
        <v xml:space="preserve"> </v>
      </c>
      <c r="CH417" s="120" t="str">
        <f t="shared" si="261"/>
        <v xml:space="preserve"> </v>
      </c>
      <c r="CI417" s="417" t="str">
        <f t="shared" si="262"/>
        <v xml:space="preserve"> </v>
      </c>
      <c r="CJ417" s="115"/>
      <c r="CK417" s="115" t="str">
        <f t="shared" si="263"/>
        <v xml:space="preserve"> </v>
      </c>
      <c r="CL417" s="120" t="str">
        <f t="shared" si="264"/>
        <v xml:space="preserve"> </v>
      </c>
      <c r="CM417" s="417" t="str">
        <f t="shared" si="228"/>
        <v xml:space="preserve"> </v>
      </c>
      <c r="IS417" s="103">
        <v>59.4</v>
      </c>
    </row>
    <row r="418" spans="2:253" s="74" customFormat="1" ht="17.100000000000001" hidden="1" customHeight="1" x14ac:dyDescent="0.25">
      <c r="B418" s="504">
        <f>IF('KB Duct Parts'!BG$15=1,'KB Duct Elbows'!X16,0)</f>
        <v>0</v>
      </c>
      <c r="C418" s="525">
        <v>12112.9</v>
      </c>
      <c r="D418" s="526">
        <f t="shared" si="233"/>
        <v>12112.9</v>
      </c>
      <c r="E418" s="504" t="s">
        <v>869</v>
      </c>
      <c r="F418" s="508" t="str">
        <f t="shared" si="240"/>
        <v xml:space="preserve"> </v>
      </c>
      <c r="G418" s="509" t="s">
        <v>1693</v>
      </c>
      <c r="H418" s="504" t="s">
        <v>923</v>
      </c>
      <c r="I418" s="1035"/>
      <c r="J418" s="1036"/>
      <c r="K418" s="516" t="s">
        <v>881</v>
      </c>
      <c r="L418" s="521">
        <v>20</v>
      </c>
      <c r="M418" s="517" t="str">
        <f t="shared" si="265"/>
        <v>Y</v>
      </c>
      <c r="N418" s="514">
        <f t="shared" si="241"/>
        <v>131.69999999999999</v>
      </c>
      <c r="O418" s="518">
        <f t="shared" si="234"/>
        <v>0</v>
      </c>
      <c r="P418" s="680">
        <f>'KB Duct Parts'!$AE$3</f>
        <v>0</v>
      </c>
      <c r="Q418" s="681">
        <f t="shared" si="242"/>
        <v>0</v>
      </c>
      <c r="R418" s="682">
        <f t="shared" si="243"/>
        <v>0</v>
      </c>
      <c r="S418" s="716">
        <f t="shared" si="244"/>
        <v>0.35</v>
      </c>
      <c r="T418" s="679">
        <f t="shared" si="245"/>
        <v>0</v>
      </c>
      <c r="U418" s="679">
        <f t="shared" si="246"/>
        <v>0</v>
      </c>
      <c r="V418" s="78"/>
      <c r="W418" s="78"/>
      <c r="Y418" s="120"/>
      <c r="AE418" s="75"/>
      <c r="AF418" s="370">
        <v>20</v>
      </c>
      <c r="AG418" s="374"/>
      <c r="AH418" s="378"/>
      <c r="AI418" s="381"/>
      <c r="AJ418" s="386"/>
      <c r="AK418" s="391"/>
      <c r="AL418" s="386"/>
      <c r="AM418" s="363">
        <f t="shared" si="232"/>
        <v>1</v>
      </c>
      <c r="AN418" s="578">
        <v>131.69999999999999</v>
      </c>
      <c r="AO418" s="120">
        <f t="shared" si="247"/>
        <v>0</v>
      </c>
      <c r="AP418" s="120">
        <f t="shared" si="235"/>
        <v>0</v>
      </c>
      <c r="AQ418" s="120">
        <f t="shared" si="236"/>
        <v>0</v>
      </c>
      <c r="AR418" s="120">
        <f t="shared" si="237"/>
        <v>0</v>
      </c>
      <c r="AS418" s="120">
        <f t="shared" si="238"/>
        <v>0</v>
      </c>
      <c r="AT418" s="120">
        <f t="shared" si="239"/>
        <v>0</v>
      </c>
      <c r="AU418" s="74" t="s">
        <v>717</v>
      </c>
      <c r="AV418" s="115"/>
      <c r="AW418" s="395"/>
      <c r="AX418" s="395">
        <v>0</v>
      </c>
      <c r="AY418" s="395">
        <v>0</v>
      </c>
      <c r="AZ418" s="395">
        <v>0</v>
      </c>
      <c r="BA418" s="395">
        <v>0</v>
      </c>
      <c r="BB418" s="395">
        <v>0</v>
      </c>
      <c r="BC418" s="395">
        <v>0</v>
      </c>
      <c r="BD418" s="115"/>
      <c r="BE418" s="115"/>
      <c r="BF418" s="115"/>
      <c r="BG418" s="115"/>
      <c r="BH418" s="115"/>
      <c r="BI418" s="115"/>
      <c r="BJ418" s="115"/>
      <c r="BK418" s="115"/>
      <c r="BQ418" s="74" t="str">
        <f t="shared" si="248"/>
        <v xml:space="preserve"> </v>
      </c>
      <c r="BR418" s="120" t="str">
        <f t="shared" si="249"/>
        <v xml:space="preserve"> </v>
      </c>
      <c r="BS418" s="120" t="str">
        <f t="shared" si="250"/>
        <v xml:space="preserve"> </v>
      </c>
      <c r="BU418" s="74" t="str">
        <f t="shared" si="251"/>
        <v xml:space="preserve"> </v>
      </c>
      <c r="BV418" s="120" t="str">
        <f t="shared" si="252"/>
        <v xml:space="preserve"> </v>
      </c>
      <c r="BW418" s="120" t="str">
        <f t="shared" si="253"/>
        <v xml:space="preserve">  </v>
      </c>
      <c r="BY418" s="74" t="str">
        <f t="shared" si="254"/>
        <v xml:space="preserve"> </v>
      </c>
      <c r="BZ418" s="120" t="str">
        <f t="shared" si="255"/>
        <v xml:space="preserve"> </v>
      </c>
      <c r="CA418" s="120" t="str">
        <f t="shared" si="256"/>
        <v xml:space="preserve"> </v>
      </c>
      <c r="CC418" s="115" t="str">
        <f t="shared" si="257"/>
        <v xml:space="preserve"> </v>
      </c>
      <c r="CD418" s="120" t="str">
        <f t="shared" si="258"/>
        <v xml:space="preserve"> </v>
      </c>
      <c r="CE418" s="417" t="str">
        <f t="shared" si="259"/>
        <v xml:space="preserve"> </v>
      </c>
      <c r="CF418" s="115"/>
      <c r="CG418" s="115" t="str">
        <f t="shared" si="260"/>
        <v xml:space="preserve"> </v>
      </c>
      <c r="CH418" s="120" t="str">
        <f t="shared" si="261"/>
        <v xml:space="preserve"> </v>
      </c>
      <c r="CI418" s="417" t="str">
        <f t="shared" si="262"/>
        <v xml:space="preserve"> </v>
      </c>
      <c r="CJ418" s="115"/>
      <c r="CK418" s="115" t="str">
        <f t="shared" si="263"/>
        <v xml:space="preserve"> </v>
      </c>
      <c r="CL418" s="120" t="str">
        <f t="shared" si="264"/>
        <v xml:space="preserve"> </v>
      </c>
      <c r="CM418" s="417" t="str">
        <f t="shared" si="228"/>
        <v xml:space="preserve"> </v>
      </c>
      <c r="IS418" s="103">
        <v>64.599999999999994</v>
      </c>
    </row>
    <row r="419" spans="2:253" s="74" customFormat="1" ht="17.100000000000001" hidden="1" customHeight="1" x14ac:dyDescent="0.25">
      <c r="B419" s="504">
        <f>IF('KB Duct Parts'!BG$15=1,'KB Duct Elbows'!X17,0)</f>
        <v>0</v>
      </c>
      <c r="C419" s="525">
        <v>12113.9</v>
      </c>
      <c r="D419" s="526">
        <f t="shared" si="233"/>
        <v>12113.9</v>
      </c>
      <c r="E419" s="504" t="s">
        <v>870</v>
      </c>
      <c r="F419" s="508" t="str">
        <f t="shared" si="240"/>
        <v xml:space="preserve"> </v>
      </c>
      <c r="G419" s="509" t="s">
        <v>1693</v>
      </c>
      <c r="H419" s="504" t="s">
        <v>923</v>
      </c>
      <c r="I419" s="1035"/>
      <c r="J419" s="1036"/>
      <c r="K419" s="516" t="s">
        <v>881</v>
      </c>
      <c r="L419" s="521">
        <v>20</v>
      </c>
      <c r="M419" s="517" t="str">
        <f t="shared" si="265"/>
        <v>Y</v>
      </c>
      <c r="N419" s="514">
        <f t="shared" si="241"/>
        <v>136.6</v>
      </c>
      <c r="O419" s="518">
        <f t="shared" si="234"/>
        <v>0</v>
      </c>
      <c r="P419" s="680">
        <f>'KB Duct Parts'!$AE$3</f>
        <v>0</v>
      </c>
      <c r="Q419" s="681">
        <f t="shared" si="242"/>
        <v>0</v>
      </c>
      <c r="R419" s="682">
        <f t="shared" si="243"/>
        <v>0</v>
      </c>
      <c r="S419" s="716">
        <f t="shared" si="244"/>
        <v>0.35</v>
      </c>
      <c r="T419" s="679">
        <f t="shared" si="245"/>
        <v>0</v>
      </c>
      <c r="U419" s="679">
        <f t="shared" si="246"/>
        <v>0</v>
      </c>
      <c r="V419" s="78"/>
      <c r="W419" s="78"/>
      <c r="Y419" s="120"/>
      <c r="AE419" s="75"/>
      <c r="AF419" s="370">
        <v>20</v>
      </c>
      <c r="AG419" s="374"/>
      <c r="AH419" s="378"/>
      <c r="AI419" s="381"/>
      <c r="AJ419" s="386"/>
      <c r="AK419" s="391"/>
      <c r="AL419" s="386"/>
      <c r="AM419" s="363">
        <f t="shared" si="232"/>
        <v>1</v>
      </c>
      <c r="AN419" s="578">
        <v>136.6</v>
      </c>
      <c r="AO419" s="120">
        <f t="shared" si="247"/>
        <v>0</v>
      </c>
      <c r="AP419" s="120">
        <f t="shared" si="235"/>
        <v>0</v>
      </c>
      <c r="AQ419" s="120">
        <f t="shared" si="236"/>
        <v>0</v>
      </c>
      <c r="AR419" s="120">
        <f t="shared" si="237"/>
        <v>0</v>
      </c>
      <c r="AS419" s="120">
        <f t="shared" si="238"/>
        <v>0</v>
      </c>
      <c r="AT419" s="120">
        <f t="shared" si="239"/>
        <v>0</v>
      </c>
      <c r="AU419" s="74" t="s">
        <v>717</v>
      </c>
      <c r="AV419" s="115"/>
      <c r="AW419" s="395"/>
      <c r="AX419" s="395">
        <v>0</v>
      </c>
      <c r="AY419" s="395">
        <v>0</v>
      </c>
      <c r="AZ419" s="395">
        <v>0</v>
      </c>
      <c r="BA419" s="395">
        <v>0</v>
      </c>
      <c r="BB419" s="395">
        <v>0</v>
      </c>
      <c r="BC419" s="395">
        <v>0</v>
      </c>
      <c r="BD419" s="115"/>
      <c r="BE419" s="115"/>
      <c r="BF419" s="115"/>
      <c r="BG419" s="115"/>
      <c r="BH419" s="115"/>
      <c r="BI419" s="115"/>
      <c r="BJ419" s="115"/>
      <c r="BK419" s="115"/>
      <c r="BQ419" s="74" t="str">
        <f t="shared" si="248"/>
        <v xml:space="preserve"> </v>
      </c>
      <c r="BR419" s="120" t="str">
        <f t="shared" si="249"/>
        <v xml:space="preserve"> </v>
      </c>
      <c r="BS419" s="120" t="str">
        <f t="shared" si="250"/>
        <v xml:space="preserve"> </v>
      </c>
      <c r="BU419" s="74" t="str">
        <f t="shared" si="251"/>
        <v xml:space="preserve"> </v>
      </c>
      <c r="BV419" s="120" t="str">
        <f t="shared" si="252"/>
        <v xml:space="preserve"> </v>
      </c>
      <c r="BW419" s="120" t="str">
        <f t="shared" si="253"/>
        <v xml:space="preserve">  </v>
      </c>
      <c r="BY419" s="74" t="str">
        <f t="shared" si="254"/>
        <v xml:space="preserve"> </v>
      </c>
      <c r="BZ419" s="120" t="str">
        <f t="shared" si="255"/>
        <v xml:space="preserve"> </v>
      </c>
      <c r="CA419" s="120" t="str">
        <f t="shared" si="256"/>
        <v xml:space="preserve"> </v>
      </c>
      <c r="CC419" s="115" t="str">
        <f t="shared" si="257"/>
        <v xml:space="preserve"> </v>
      </c>
      <c r="CD419" s="120" t="str">
        <f t="shared" si="258"/>
        <v xml:space="preserve"> </v>
      </c>
      <c r="CE419" s="417" t="str">
        <f t="shared" si="259"/>
        <v xml:space="preserve"> </v>
      </c>
      <c r="CF419" s="115"/>
      <c r="CG419" s="115" t="str">
        <f t="shared" si="260"/>
        <v xml:space="preserve"> </v>
      </c>
      <c r="CH419" s="120" t="str">
        <f t="shared" si="261"/>
        <v xml:space="preserve"> </v>
      </c>
      <c r="CI419" s="417" t="str">
        <f t="shared" si="262"/>
        <v xml:space="preserve"> </v>
      </c>
      <c r="CJ419" s="115"/>
      <c r="CK419" s="115" t="str">
        <f t="shared" si="263"/>
        <v xml:space="preserve"> </v>
      </c>
      <c r="CL419" s="120" t="str">
        <f t="shared" si="264"/>
        <v xml:space="preserve"> </v>
      </c>
      <c r="CM419" s="417" t="str">
        <f t="shared" ref="CM419:CM482" si="266">IF(AT419&gt;0,AT419," ")</f>
        <v xml:space="preserve"> </v>
      </c>
      <c r="IS419" s="103">
        <v>67</v>
      </c>
    </row>
    <row r="420" spans="2:253" s="74" customFormat="1" ht="17.100000000000001" hidden="1" customHeight="1" x14ac:dyDescent="0.25">
      <c r="B420" s="504">
        <f>IF('KB Duct Parts'!BG$15=1,'KB Duct Elbows'!X18,0)</f>
        <v>0</v>
      </c>
      <c r="C420" s="525">
        <v>12114.9</v>
      </c>
      <c r="D420" s="526">
        <f t="shared" si="233"/>
        <v>12114.9</v>
      </c>
      <c r="E420" s="504" t="s">
        <v>871</v>
      </c>
      <c r="F420" s="508" t="str">
        <f t="shared" si="240"/>
        <v xml:space="preserve"> </v>
      </c>
      <c r="G420" s="509" t="s">
        <v>1693</v>
      </c>
      <c r="H420" s="504" t="s">
        <v>923</v>
      </c>
      <c r="I420" s="1035"/>
      <c r="J420" s="1036"/>
      <c r="K420" s="516" t="s">
        <v>881</v>
      </c>
      <c r="L420" s="521">
        <v>20</v>
      </c>
      <c r="M420" s="517" t="str">
        <f t="shared" si="265"/>
        <v>Y</v>
      </c>
      <c r="N420" s="514">
        <f t="shared" si="241"/>
        <v>140.69999999999999</v>
      </c>
      <c r="O420" s="518">
        <f t="shared" si="234"/>
        <v>0</v>
      </c>
      <c r="P420" s="680">
        <f>'KB Duct Parts'!$AE$3</f>
        <v>0</v>
      </c>
      <c r="Q420" s="681">
        <f t="shared" si="242"/>
        <v>0</v>
      </c>
      <c r="R420" s="682">
        <f t="shared" si="243"/>
        <v>0</v>
      </c>
      <c r="S420" s="716">
        <f t="shared" si="244"/>
        <v>0.35</v>
      </c>
      <c r="T420" s="679">
        <f t="shared" si="245"/>
        <v>0</v>
      </c>
      <c r="U420" s="679">
        <f t="shared" si="246"/>
        <v>0</v>
      </c>
      <c r="V420" s="78"/>
      <c r="W420" s="78"/>
      <c r="Y420" s="120"/>
      <c r="AE420" s="75"/>
      <c r="AF420" s="370">
        <v>20</v>
      </c>
      <c r="AG420" s="374"/>
      <c r="AH420" s="378"/>
      <c r="AI420" s="381"/>
      <c r="AJ420" s="386"/>
      <c r="AK420" s="391"/>
      <c r="AL420" s="386"/>
      <c r="AM420" s="363">
        <f t="shared" si="232"/>
        <v>1</v>
      </c>
      <c r="AN420" s="578">
        <v>140.69999999999999</v>
      </c>
      <c r="AO420" s="120">
        <f t="shared" si="247"/>
        <v>0</v>
      </c>
      <c r="AP420" s="120">
        <f t="shared" si="235"/>
        <v>0</v>
      </c>
      <c r="AQ420" s="120">
        <f t="shared" si="236"/>
        <v>0</v>
      </c>
      <c r="AR420" s="120">
        <f t="shared" si="237"/>
        <v>0</v>
      </c>
      <c r="AS420" s="120">
        <f t="shared" si="238"/>
        <v>0</v>
      </c>
      <c r="AT420" s="120">
        <f t="shared" si="239"/>
        <v>0</v>
      </c>
      <c r="AU420" s="74" t="s">
        <v>717</v>
      </c>
      <c r="AV420" s="115"/>
      <c r="AW420" s="395"/>
      <c r="AX420" s="395">
        <v>0</v>
      </c>
      <c r="AY420" s="395">
        <v>0</v>
      </c>
      <c r="AZ420" s="395">
        <v>0</v>
      </c>
      <c r="BA420" s="395">
        <v>0</v>
      </c>
      <c r="BB420" s="395">
        <v>0</v>
      </c>
      <c r="BC420" s="395">
        <v>0</v>
      </c>
      <c r="BD420" s="115"/>
      <c r="BE420" s="115"/>
      <c r="BF420" s="115"/>
      <c r="BG420" s="115"/>
      <c r="BH420" s="115"/>
      <c r="BI420" s="115"/>
      <c r="BJ420" s="115"/>
      <c r="BK420" s="115"/>
      <c r="BQ420" s="74" t="str">
        <f t="shared" si="248"/>
        <v xml:space="preserve"> </v>
      </c>
      <c r="BR420" s="120" t="str">
        <f t="shared" si="249"/>
        <v xml:space="preserve"> </v>
      </c>
      <c r="BS420" s="120" t="str">
        <f t="shared" si="250"/>
        <v xml:space="preserve"> </v>
      </c>
      <c r="BU420" s="74" t="str">
        <f t="shared" si="251"/>
        <v xml:space="preserve"> </v>
      </c>
      <c r="BV420" s="120" t="str">
        <f t="shared" si="252"/>
        <v xml:space="preserve"> </v>
      </c>
      <c r="BW420" s="120" t="str">
        <f t="shared" si="253"/>
        <v xml:space="preserve">  </v>
      </c>
      <c r="BY420" s="74" t="str">
        <f t="shared" si="254"/>
        <v xml:space="preserve"> </v>
      </c>
      <c r="BZ420" s="120" t="str">
        <f t="shared" si="255"/>
        <v xml:space="preserve"> </v>
      </c>
      <c r="CA420" s="120" t="str">
        <f t="shared" si="256"/>
        <v xml:space="preserve"> </v>
      </c>
      <c r="CC420" s="115" t="str">
        <f t="shared" si="257"/>
        <v xml:space="preserve"> </v>
      </c>
      <c r="CD420" s="120" t="str">
        <f t="shared" si="258"/>
        <v xml:space="preserve"> </v>
      </c>
      <c r="CE420" s="417" t="str">
        <f t="shared" si="259"/>
        <v xml:space="preserve"> </v>
      </c>
      <c r="CF420" s="115"/>
      <c r="CG420" s="115" t="str">
        <f t="shared" si="260"/>
        <v xml:space="preserve"> </v>
      </c>
      <c r="CH420" s="120" t="str">
        <f t="shared" si="261"/>
        <v xml:space="preserve"> </v>
      </c>
      <c r="CI420" s="417" t="str">
        <f t="shared" si="262"/>
        <v xml:space="preserve"> </v>
      </c>
      <c r="CJ420" s="115"/>
      <c r="CK420" s="115" t="str">
        <f t="shared" si="263"/>
        <v xml:space="preserve"> </v>
      </c>
      <c r="CL420" s="120" t="str">
        <f t="shared" si="264"/>
        <v xml:space="preserve"> </v>
      </c>
      <c r="CM420" s="417" t="str">
        <f t="shared" si="266"/>
        <v xml:space="preserve"> </v>
      </c>
      <c r="IS420" s="103">
        <v>69.099999999999994</v>
      </c>
    </row>
    <row r="421" spans="2:253" s="74" customFormat="1" ht="17.100000000000001" hidden="1" customHeight="1" x14ac:dyDescent="0.25">
      <c r="B421" s="504">
        <f>IF('KB Duct Parts'!BG$15=1,'KB Duct Elbows'!X19,0)</f>
        <v>0</v>
      </c>
      <c r="C421" s="525">
        <v>12115.9</v>
      </c>
      <c r="D421" s="526">
        <f t="shared" si="233"/>
        <v>12115.9</v>
      </c>
      <c r="E421" s="504" t="s">
        <v>872</v>
      </c>
      <c r="F421" s="508" t="str">
        <f t="shared" si="240"/>
        <v xml:space="preserve"> </v>
      </c>
      <c r="G421" s="509" t="s">
        <v>1693</v>
      </c>
      <c r="H421" s="504" t="s">
        <v>923</v>
      </c>
      <c r="I421" s="1035"/>
      <c r="J421" s="1036"/>
      <c r="K421" s="516" t="s">
        <v>881</v>
      </c>
      <c r="L421" s="521">
        <v>20</v>
      </c>
      <c r="M421" s="517" t="str">
        <f t="shared" si="265"/>
        <v>Y</v>
      </c>
      <c r="N421" s="514">
        <f t="shared" si="241"/>
        <v>146</v>
      </c>
      <c r="O421" s="518">
        <f t="shared" si="234"/>
        <v>0</v>
      </c>
      <c r="P421" s="680">
        <f>'KB Duct Parts'!$AE$3</f>
        <v>0</v>
      </c>
      <c r="Q421" s="681">
        <f t="shared" si="242"/>
        <v>0</v>
      </c>
      <c r="R421" s="682">
        <f t="shared" si="243"/>
        <v>0</v>
      </c>
      <c r="S421" s="716">
        <f t="shared" si="244"/>
        <v>0.35</v>
      </c>
      <c r="T421" s="679">
        <f t="shared" si="245"/>
        <v>0</v>
      </c>
      <c r="U421" s="679">
        <f t="shared" si="246"/>
        <v>0</v>
      </c>
      <c r="V421" s="78"/>
      <c r="W421" s="78"/>
      <c r="Y421" s="120"/>
      <c r="AE421" s="75"/>
      <c r="AF421" s="370">
        <v>20</v>
      </c>
      <c r="AG421" s="374"/>
      <c r="AH421" s="378"/>
      <c r="AI421" s="381"/>
      <c r="AJ421" s="386"/>
      <c r="AK421" s="391"/>
      <c r="AL421" s="386"/>
      <c r="AM421" s="363">
        <f t="shared" si="232"/>
        <v>1</v>
      </c>
      <c r="AN421" s="578">
        <v>146</v>
      </c>
      <c r="AO421" s="120">
        <f t="shared" si="247"/>
        <v>0</v>
      </c>
      <c r="AP421" s="120">
        <f t="shared" si="235"/>
        <v>0</v>
      </c>
      <c r="AQ421" s="120">
        <f t="shared" si="236"/>
        <v>0</v>
      </c>
      <c r="AR421" s="120">
        <f t="shared" si="237"/>
        <v>0</v>
      </c>
      <c r="AS421" s="120">
        <f t="shared" si="238"/>
        <v>0</v>
      </c>
      <c r="AT421" s="120">
        <f t="shared" si="239"/>
        <v>0</v>
      </c>
      <c r="AU421" s="74" t="s">
        <v>717</v>
      </c>
      <c r="AV421" s="115"/>
      <c r="AW421" s="395"/>
      <c r="AX421" s="395">
        <v>0</v>
      </c>
      <c r="AY421" s="395">
        <v>0</v>
      </c>
      <c r="AZ421" s="395">
        <v>0</v>
      </c>
      <c r="BA421" s="395">
        <v>0</v>
      </c>
      <c r="BB421" s="395">
        <v>0</v>
      </c>
      <c r="BC421" s="395">
        <v>0</v>
      </c>
      <c r="BD421" s="115"/>
      <c r="BE421" s="115"/>
      <c r="BF421" s="115"/>
      <c r="BG421" s="115"/>
      <c r="BH421" s="115"/>
      <c r="BI421" s="115"/>
      <c r="BJ421" s="115"/>
      <c r="BK421" s="115"/>
      <c r="BQ421" s="74" t="str">
        <f t="shared" si="248"/>
        <v xml:space="preserve"> </v>
      </c>
      <c r="BR421" s="120" t="str">
        <f t="shared" si="249"/>
        <v xml:space="preserve"> </v>
      </c>
      <c r="BS421" s="120" t="str">
        <f t="shared" si="250"/>
        <v xml:space="preserve"> </v>
      </c>
      <c r="BU421" s="74" t="str">
        <f t="shared" si="251"/>
        <v xml:space="preserve"> </v>
      </c>
      <c r="BV421" s="120" t="str">
        <f t="shared" si="252"/>
        <v xml:space="preserve"> </v>
      </c>
      <c r="BW421" s="120" t="str">
        <f t="shared" si="253"/>
        <v xml:space="preserve">  </v>
      </c>
      <c r="BY421" s="74" t="str">
        <f t="shared" si="254"/>
        <v xml:space="preserve"> </v>
      </c>
      <c r="BZ421" s="120" t="str">
        <f t="shared" si="255"/>
        <v xml:space="preserve"> </v>
      </c>
      <c r="CA421" s="120" t="str">
        <f t="shared" si="256"/>
        <v xml:space="preserve"> </v>
      </c>
      <c r="CC421" s="115" t="str">
        <f t="shared" si="257"/>
        <v xml:space="preserve"> </v>
      </c>
      <c r="CD421" s="120" t="str">
        <f t="shared" si="258"/>
        <v xml:space="preserve"> </v>
      </c>
      <c r="CE421" s="417" t="str">
        <f t="shared" si="259"/>
        <v xml:space="preserve"> </v>
      </c>
      <c r="CF421" s="115"/>
      <c r="CG421" s="115" t="str">
        <f t="shared" si="260"/>
        <v xml:space="preserve"> </v>
      </c>
      <c r="CH421" s="120" t="str">
        <f t="shared" si="261"/>
        <v xml:space="preserve"> </v>
      </c>
      <c r="CI421" s="417" t="str">
        <f t="shared" si="262"/>
        <v xml:space="preserve"> </v>
      </c>
      <c r="CJ421" s="115"/>
      <c r="CK421" s="115" t="str">
        <f t="shared" si="263"/>
        <v xml:space="preserve"> </v>
      </c>
      <c r="CL421" s="120" t="str">
        <f t="shared" si="264"/>
        <v xml:space="preserve"> </v>
      </c>
      <c r="CM421" s="417" t="str">
        <f t="shared" si="266"/>
        <v xml:space="preserve"> </v>
      </c>
      <c r="IS421" s="103">
        <v>71.7</v>
      </c>
    </row>
    <row r="422" spans="2:253" s="74" customFormat="1" ht="17.100000000000001" hidden="1" customHeight="1" x14ac:dyDescent="0.25">
      <c r="B422" s="504">
        <f>IF('KB Duct Parts'!BG$15=1,'KB Duct Elbows'!Y7,0)</f>
        <v>0</v>
      </c>
      <c r="C422" s="525">
        <v>12103.6</v>
      </c>
      <c r="D422" s="526">
        <f t="shared" si="233"/>
        <v>12103.6</v>
      </c>
      <c r="E422" s="504" t="s">
        <v>483</v>
      </c>
      <c r="F422" s="508" t="str">
        <f t="shared" si="240"/>
        <v xml:space="preserve"> </v>
      </c>
      <c r="G422" s="509" t="s">
        <v>1694</v>
      </c>
      <c r="H422" s="504" t="s">
        <v>923</v>
      </c>
      <c r="I422" s="1035"/>
      <c r="J422" s="1036"/>
      <c r="K422" s="516" t="s">
        <v>881</v>
      </c>
      <c r="L422" s="521">
        <v>22</v>
      </c>
      <c r="M422" s="517" t="str">
        <f t="shared" si="265"/>
        <v>Y</v>
      </c>
      <c r="N422" s="514">
        <f t="shared" si="241"/>
        <v>29.4</v>
      </c>
      <c r="O422" s="518">
        <f t="shared" si="234"/>
        <v>0</v>
      </c>
      <c r="P422" s="680">
        <f>'KB Duct Parts'!$AE$3</f>
        <v>0</v>
      </c>
      <c r="Q422" s="681">
        <f t="shared" si="242"/>
        <v>0</v>
      </c>
      <c r="R422" s="682">
        <f t="shared" si="243"/>
        <v>0</v>
      </c>
      <c r="S422" s="716">
        <f t="shared" si="244"/>
        <v>0.35</v>
      </c>
      <c r="T422" s="679">
        <f t="shared" si="245"/>
        <v>0</v>
      </c>
      <c r="U422" s="679">
        <f t="shared" si="246"/>
        <v>0</v>
      </c>
      <c r="V422" s="78"/>
      <c r="W422" s="78"/>
      <c r="Y422" s="120"/>
      <c r="AE422" s="75"/>
      <c r="AF422" s="370">
        <v>22</v>
      </c>
      <c r="AG422" s="374"/>
      <c r="AH422" s="378"/>
      <c r="AI422" s="381"/>
      <c r="AJ422" s="386"/>
      <c r="AK422" s="391"/>
      <c r="AL422" s="386"/>
      <c r="AM422" s="363">
        <f t="shared" si="232"/>
        <v>1</v>
      </c>
      <c r="AN422" s="578">
        <v>29.4</v>
      </c>
      <c r="AO422" s="120">
        <f t="shared" si="247"/>
        <v>0</v>
      </c>
      <c r="AP422" s="120">
        <f t="shared" si="235"/>
        <v>0</v>
      </c>
      <c r="AQ422" s="120">
        <f t="shared" si="236"/>
        <v>0</v>
      </c>
      <c r="AR422" s="120">
        <f t="shared" si="237"/>
        <v>0</v>
      </c>
      <c r="AS422" s="120">
        <f t="shared" si="238"/>
        <v>0</v>
      </c>
      <c r="AT422" s="120">
        <f t="shared" si="239"/>
        <v>0</v>
      </c>
      <c r="AU422" s="74" t="s">
        <v>717</v>
      </c>
      <c r="AV422" s="115"/>
      <c r="AW422" s="395"/>
      <c r="AX422" s="395">
        <v>0</v>
      </c>
      <c r="AY422" s="395">
        <v>0</v>
      </c>
      <c r="AZ422" s="395">
        <v>0</v>
      </c>
      <c r="BA422" s="395">
        <v>0</v>
      </c>
      <c r="BB422" s="395">
        <v>0</v>
      </c>
      <c r="BC422" s="395">
        <v>0</v>
      </c>
      <c r="BD422" s="115"/>
      <c r="BE422" s="115"/>
      <c r="BF422" s="115"/>
      <c r="BG422" s="115"/>
      <c r="BH422" s="115"/>
      <c r="BI422" s="115"/>
      <c r="BJ422" s="115"/>
      <c r="BK422" s="115"/>
      <c r="BQ422" s="74" t="str">
        <f t="shared" si="248"/>
        <v xml:space="preserve"> </v>
      </c>
      <c r="BR422" s="120" t="str">
        <f t="shared" si="249"/>
        <v xml:space="preserve"> </v>
      </c>
      <c r="BS422" s="120" t="str">
        <f t="shared" si="250"/>
        <v xml:space="preserve"> </v>
      </c>
      <c r="BU422" s="74" t="str">
        <f t="shared" si="251"/>
        <v xml:space="preserve"> </v>
      </c>
      <c r="BV422" s="120" t="str">
        <f t="shared" si="252"/>
        <v xml:space="preserve"> </v>
      </c>
      <c r="BW422" s="120" t="str">
        <f t="shared" si="253"/>
        <v xml:space="preserve">  </v>
      </c>
      <c r="BY422" s="74" t="str">
        <f t="shared" si="254"/>
        <v xml:space="preserve"> </v>
      </c>
      <c r="BZ422" s="120" t="str">
        <f t="shared" si="255"/>
        <v xml:space="preserve"> </v>
      </c>
      <c r="CA422" s="120" t="str">
        <f t="shared" si="256"/>
        <v xml:space="preserve"> </v>
      </c>
      <c r="CC422" s="115" t="str">
        <f t="shared" si="257"/>
        <v xml:space="preserve"> </v>
      </c>
      <c r="CD422" s="120" t="str">
        <f t="shared" si="258"/>
        <v xml:space="preserve"> </v>
      </c>
      <c r="CE422" s="417" t="str">
        <f t="shared" si="259"/>
        <v xml:space="preserve"> </v>
      </c>
      <c r="CF422" s="115"/>
      <c r="CG422" s="115" t="str">
        <f t="shared" si="260"/>
        <v xml:space="preserve"> </v>
      </c>
      <c r="CH422" s="120" t="str">
        <f t="shared" si="261"/>
        <v xml:space="preserve"> </v>
      </c>
      <c r="CI422" s="417" t="str">
        <f t="shared" si="262"/>
        <v xml:space="preserve"> </v>
      </c>
      <c r="CJ422" s="115"/>
      <c r="CK422" s="115" t="str">
        <f t="shared" si="263"/>
        <v xml:space="preserve"> </v>
      </c>
      <c r="CL422" s="120" t="str">
        <f t="shared" si="264"/>
        <v xml:space="preserve"> </v>
      </c>
      <c r="CM422" s="417" t="str">
        <f t="shared" si="266"/>
        <v xml:space="preserve"> </v>
      </c>
      <c r="IS422" s="103">
        <v>14.5</v>
      </c>
    </row>
    <row r="423" spans="2:253" s="74" customFormat="1" ht="17.100000000000001" hidden="1" customHeight="1" x14ac:dyDescent="0.25">
      <c r="B423" s="504">
        <f>IF('KB Duct Parts'!BG$15=1,'KB Duct Elbows'!Y8,0)</f>
        <v>0</v>
      </c>
      <c r="C423" s="525">
        <v>12104.6</v>
      </c>
      <c r="D423" s="526">
        <f t="shared" si="233"/>
        <v>12104.6</v>
      </c>
      <c r="E423" s="520" t="s">
        <v>861</v>
      </c>
      <c r="F423" s="508" t="str">
        <f t="shared" si="240"/>
        <v xml:space="preserve"> </v>
      </c>
      <c r="G423" s="509" t="s">
        <v>1694</v>
      </c>
      <c r="H423" s="504" t="s">
        <v>923</v>
      </c>
      <c r="I423" s="1035"/>
      <c r="J423" s="1036"/>
      <c r="K423" s="516" t="s">
        <v>881</v>
      </c>
      <c r="L423" s="521">
        <v>22</v>
      </c>
      <c r="M423" s="517" t="str">
        <f t="shared" si="265"/>
        <v>Y</v>
      </c>
      <c r="N423" s="514">
        <f t="shared" si="241"/>
        <v>30.7</v>
      </c>
      <c r="O423" s="518">
        <f t="shared" si="234"/>
        <v>0</v>
      </c>
      <c r="P423" s="680">
        <f>'KB Duct Parts'!$AE$3</f>
        <v>0</v>
      </c>
      <c r="Q423" s="681">
        <f t="shared" si="242"/>
        <v>0</v>
      </c>
      <c r="R423" s="682">
        <f t="shared" si="243"/>
        <v>0</v>
      </c>
      <c r="S423" s="716">
        <f t="shared" si="244"/>
        <v>0.35</v>
      </c>
      <c r="T423" s="679">
        <f t="shared" si="245"/>
        <v>0</v>
      </c>
      <c r="U423" s="679">
        <f t="shared" si="246"/>
        <v>0</v>
      </c>
      <c r="V423" s="78"/>
      <c r="W423" s="78"/>
      <c r="Y423" s="120"/>
      <c r="AE423" s="75"/>
      <c r="AF423" s="370">
        <v>22</v>
      </c>
      <c r="AG423" s="374"/>
      <c r="AH423" s="378"/>
      <c r="AI423" s="381"/>
      <c r="AJ423" s="386"/>
      <c r="AK423" s="391"/>
      <c r="AL423" s="386"/>
      <c r="AM423" s="363">
        <f t="shared" si="232"/>
        <v>1</v>
      </c>
      <c r="AN423" s="578">
        <v>30.7</v>
      </c>
      <c r="AO423" s="120">
        <f t="shared" si="247"/>
        <v>0</v>
      </c>
      <c r="AP423" s="120">
        <f t="shared" si="235"/>
        <v>0</v>
      </c>
      <c r="AQ423" s="120">
        <f t="shared" si="236"/>
        <v>0</v>
      </c>
      <c r="AR423" s="120">
        <f t="shared" si="237"/>
        <v>0</v>
      </c>
      <c r="AS423" s="120">
        <f t="shared" si="238"/>
        <v>0</v>
      </c>
      <c r="AT423" s="120">
        <f t="shared" si="239"/>
        <v>0</v>
      </c>
      <c r="AU423" s="74" t="s">
        <v>717</v>
      </c>
      <c r="AV423" s="115"/>
      <c r="AW423" s="395"/>
      <c r="AX423" s="395">
        <v>0</v>
      </c>
      <c r="AY423" s="395">
        <v>0</v>
      </c>
      <c r="AZ423" s="395">
        <v>0</v>
      </c>
      <c r="BA423" s="395">
        <v>0</v>
      </c>
      <c r="BB423" s="395">
        <v>0</v>
      </c>
      <c r="BC423" s="395">
        <v>0</v>
      </c>
      <c r="BD423" s="115"/>
      <c r="BE423" s="115"/>
      <c r="BF423" s="115"/>
      <c r="BG423" s="115"/>
      <c r="BH423" s="115"/>
      <c r="BI423" s="115"/>
      <c r="BJ423" s="115"/>
      <c r="BK423" s="115"/>
      <c r="BQ423" s="74" t="str">
        <f t="shared" si="248"/>
        <v xml:space="preserve"> </v>
      </c>
      <c r="BR423" s="120" t="str">
        <f t="shared" si="249"/>
        <v xml:space="preserve"> </v>
      </c>
      <c r="BS423" s="120" t="str">
        <f t="shared" si="250"/>
        <v xml:space="preserve"> </v>
      </c>
      <c r="BU423" s="74" t="str">
        <f t="shared" si="251"/>
        <v xml:space="preserve"> </v>
      </c>
      <c r="BV423" s="120" t="str">
        <f t="shared" si="252"/>
        <v xml:space="preserve"> </v>
      </c>
      <c r="BW423" s="120" t="str">
        <f t="shared" si="253"/>
        <v xml:space="preserve">  </v>
      </c>
      <c r="BY423" s="74" t="str">
        <f t="shared" si="254"/>
        <v xml:space="preserve"> </v>
      </c>
      <c r="BZ423" s="120" t="str">
        <f t="shared" si="255"/>
        <v xml:space="preserve"> </v>
      </c>
      <c r="CA423" s="120" t="str">
        <f t="shared" si="256"/>
        <v xml:space="preserve"> </v>
      </c>
      <c r="CC423" s="115" t="str">
        <f t="shared" si="257"/>
        <v xml:space="preserve"> </v>
      </c>
      <c r="CD423" s="120" t="str">
        <f t="shared" si="258"/>
        <v xml:space="preserve"> </v>
      </c>
      <c r="CE423" s="417" t="str">
        <f t="shared" si="259"/>
        <v xml:space="preserve"> </v>
      </c>
      <c r="CF423" s="115"/>
      <c r="CG423" s="115" t="str">
        <f t="shared" si="260"/>
        <v xml:space="preserve"> </v>
      </c>
      <c r="CH423" s="120" t="str">
        <f t="shared" si="261"/>
        <v xml:space="preserve"> </v>
      </c>
      <c r="CI423" s="417" t="str">
        <f t="shared" si="262"/>
        <v xml:space="preserve"> </v>
      </c>
      <c r="CJ423" s="115"/>
      <c r="CK423" s="115" t="str">
        <f t="shared" si="263"/>
        <v xml:space="preserve"> </v>
      </c>
      <c r="CL423" s="120" t="str">
        <f t="shared" si="264"/>
        <v xml:space="preserve"> </v>
      </c>
      <c r="CM423" s="417" t="str">
        <f t="shared" si="266"/>
        <v xml:space="preserve"> </v>
      </c>
      <c r="IS423" s="103">
        <v>15.1</v>
      </c>
    </row>
    <row r="424" spans="2:253" s="74" customFormat="1" ht="17.100000000000001" hidden="1" customHeight="1" x14ac:dyDescent="0.25">
      <c r="B424" s="504">
        <f>IF('KB Duct Parts'!BG$15=1,'KB Duct Elbows'!Y9,0)</f>
        <v>0</v>
      </c>
      <c r="C424" s="525">
        <v>12105.6</v>
      </c>
      <c r="D424" s="526">
        <f t="shared" si="233"/>
        <v>12105.6</v>
      </c>
      <c r="E424" s="504" t="s">
        <v>862</v>
      </c>
      <c r="F424" s="508" t="str">
        <f t="shared" si="240"/>
        <v xml:space="preserve"> </v>
      </c>
      <c r="G424" s="509" t="s">
        <v>1694</v>
      </c>
      <c r="H424" s="504" t="s">
        <v>923</v>
      </c>
      <c r="I424" s="1035"/>
      <c r="J424" s="1036"/>
      <c r="K424" s="516" t="s">
        <v>881</v>
      </c>
      <c r="L424" s="521">
        <v>22</v>
      </c>
      <c r="M424" s="517" t="str">
        <f t="shared" si="265"/>
        <v>Y</v>
      </c>
      <c r="N424" s="514">
        <f t="shared" si="241"/>
        <v>36</v>
      </c>
      <c r="O424" s="518">
        <f t="shared" si="234"/>
        <v>0</v>
      </c>
      <c r="P424" s="680">
        <f>'KB Duct Parts'!$AE$3</f>
        <v>0</v>
      </c>
      <c r="Q424" s="681">
        <f t="shared" si="242"/>
        <v>0</v>
      </c>
      <c r="R424" s="682">
        <f t="shared" si="243"/>
        <v>0</v>
      </c>
      <c r="S424" s="716">
        <f t="shared" si="244"/>
        <v>0.35</v>
      </c>
      <c r="T424" s="679">
        <f t="shared" si="245"/>
        <v>0</v>
      </c>
      <c r="U424" s="679">
        <f t="shared" si="246"/>
        <v>0</v>
      </c>
      <c r="V424" s="78"/>
      <c r="W424" s="78"/>
      <c r="Y424" s="120"/>
      <c r="AE424" s="75"/>
      <c r="AF424" s="370">
        <v>22</v>
      </c>
      <c r="AG424" s="374"/>
      <c r="AH424" s="378"/>
      <c r="AI424" s="381"/>
      <c r="AJ424" s="386"/>
      <c r="AK424" s="391"/>
      <c r="AL424" s="386"/>
      <c r="AM424" s="363">
        <f t="shared" si="232"/>
        <v>1</v>
      </c>
      <c r="AN424" s="578">
        <v>36</v>
      </c>
      <c r="AO424" s="120">
        <f t="shared" si="247"/>
        <v>0</v>
      </c>
      <c r="AP424" s="120">
        <f t="shared" si="235"/>
        <v>0</v>
      </c>
      <c r="AQ424" s="120">
        <f t="shared" si="236"/>
        <v>0</v>
      </c>
      <c r="AR424" s="120">
        <f t="shared" si="237"/>
        <v>0</v>
      </c>
      <c r="AS424" s="120">
        <f t="shared" si="238"/>
        <v>0</v>
      </c>
      <c r="AT424" s="120">
        <f t="shared" si="239"/>
        <v>0</v>
      </c>
      <c r="AU424" s="74" t="s">
        <v>717</v>
      </c>
      <c r="AV424" s="115"/>
      <c r="AW424" s="395"/>
      <c r="AX424" s="395">
        <v>0</v>
      </c>
      <c r="AY424" s="395">
        <v>0</v>
      </c>
      <c r="AZ424" s="395">
        <v>0</v>
      </c>
      <c r="BA424" s="395">
        <v>0</v>
      </c>
      <c r="BB424" s="395">
        <v>0</v>
      </c>
      <c r="BC424" s="395">
        <v>0</v>
      </c>
      <c r="BD424" s="115"/>
      <c r="BE424" s="115"/>
      <c r="BF424" s="115"/>
      <c r="BG424" s="115"/>
      <c r="BH424" s="115"/>
      <c r="BI424" s="115"/>
      <c r="BJ424" s="115"/>
      <c r="BK424" s="115"/>
      <c r="BQ424" s="74" t="str">
        <f t="shared" si="248"/>
        <v xml:space="preserve"> </v>
      </c>
      <c r="BR424" s="120" t="str">
        <f t="shared" si="249"/>
        <v xml:space="preserve"> </v>
      </c>
      <c r="BS424" s="120" t="str">
        <f t="shared" si="250"/>
        <v xml:space="preserve"> </v>
      </c>
      <c r="BU424" s="74" t="str">
        <f t="shared" si="251"/>
        <v xml:space="preserve"> </v>
      </c>
      <c r="BV424" s="120" t="str">
        <f t="shared" si="252"/>
        <v xml:space="preserve"> </v>
      </c>
      <c r="BW424" s="120" t="str">
        <f t="shared" si="253"/>
        <v xml:space="preserve">  </v>
      </c>
      <c r="BY424" s="74" t="str">
        <f t="shared" si="254"/>
        <v xml:space="preserve"> </v>
      </c>
      <c r="BZ424" s="120" t="str">
        <f t="shared" si="255"/>
        <v xml:space="preserve"> </v>
      </c>
      <c r="CA424" s="120" t="str">
        <f t="shared" si="256"/>
        <v xml:space="preserve"> </v>
      </c>
      <c r="CC424" s="115" t="str">
        <f t="shared" si="257"/>
        <v xml:space="preserve"> </v>
      </c>
      <c r="CD424" s="120" t="str">
        <f t="shared" si="258"/>
        <v xml:space="preserve"> </v>
      </c>
      <c r="CE424" s="417" t="str">
        <f t="shared" si="259"/>
        <v xml:space="preserve"> </v>
      </c>
      <c r="CF424" s="115"/>
      <c r="CG424" s="115" t="str">
        <f t="shared" si="260"/>
        <v xml:space="preserve"> </v>
      </c>
      <c r="CH424" s="120" t="str">
        <f t="shared" si="261"/>
        <v xml:space="preserve"> </v>
      </c>
      <c r="CI424" s="417" t="str">
        <f t="shared" si="262"/>
        <v xml:space="preserve"> </v>
      </c>
      <c r="CJ424" s="115"/>
      <c r="CK424" s="115" t="str">
        <f t="shared" si="263"/>
        <v xml:space="preserve"> </v>
      </c>
      <c r="CL424" s="120" t="str">
        <f t="shared" si="264"/>
        <v xml:space="preserve"> </v>
      </c>
      <c r="CM424" s="417" t="str">
        <f t="shared" si="266"/>
        <v xml:space="preserve"> </v>
      </c>
      <c r="IS424" s="103">
        <v>17.600000000000001</v>
      </c>
    </row>
    <row r="425" spans="2:253" s="74" customFormat="1" ht="17.100000000000001" hidden="1" customHeight="1" x14ac:dyDescent="0.25">
      <c r="B425" s="504">
        <f>IF('KB Duct Parts'!BG$15=1,'KB Duct Elbows'!Y10,0)</f>
        <v>0</v>
      </c>
      <c r="C425" s="525">
        <v>12106.6</v>
      </c>
      <c r="D425" s="526">
        <f t="shared" si="233"/>
        <v>12106.6</v>
      </c>
      <c r="E425" s="504" t="s">
        <v>863</v>
      </c>
      <c r="F425" s="508" t="str">
        <f t="shared" si="240"/>
        <v xml:space="preserve"> </v>
      </c>
      <c r="G425" s="509" t="s">
        <v>1694</v>
      </c>
      <c r="H425" s="504" t="s">
        <v>923</v>
      </c>
      <c r="I425" s="1035"/>
      <c r="J425" s="1036"/>
      <c r="K425" s="516" t="s">
        <v>881</v>
      </c>
      <c r="L425" s="521">
        <v>22</v>
      </c>
      <c r="M425" s="517" t="str">
        <f t="shared" si="265"/>
        <v>Y</v>
      </c>
      <c r="N425" s="514">
        <f t="shared" si="241"/>
        <v>42</v>
      </c>
      <c r="O425" s="518">
        <f t="shared" si="234"/>
        <v>0</v>
      </c>
      <c r="P425" s="680">
        <f>'KB Duct Parts'!$AE$3</f>
        <v>0</v>
      </c>
      <c r="Q425" s="681">
        <f t="shared" si="242"/>
        <v>0</v>
      </c>
      <c r="R425" s="682">
        <f t="shared" si="243"/>
        <v>0</v>
      </c>
      <c r="S425" s="716">
        <f t="shared" si="244"/>
        <v>0.35</v>
      </c>
      <c r="T425" s="679">
        <f t="shared" si="245"/>
        <v>0</v>
      </c>
      <c r="U425" s="679">
        <f t="shared" si="246"/>
        <v>0</v>
      </c>
      <c r="V425" s="78"/>
      <c r="W425" s="78"/>
      <c r="Y425" s="120"/>
      <c r="AE425" s="75"/>
      <c r="AF425" s="370">
        <v>22</v>
      </c>
      <c r="AG425" s="374"/>
      <c r="AH425" s="378"/>
      <c r="AI425" s="381"/>
      <c r="AJ425" s="386"/>
      <c r="AK425" s="391"/>
      <c r="AL425" s="386"/>
      <c r="AM425" s="363">
        <f t="shared" si="232"/>
        <v>1</v>
      </c>
      <c r="AN425" s="578">
        <v>42</v>
      </c>
      <c r="AO425" s="120">
        <f t="shared" si="247"/>
        <v>0</v>
      </c>
      <c r="AP425" s="120">
        <f t="shared" si="235"/>
        <v>0</v>
      </c>
      <c r="AQ425" s="120">
        <f t="shared" si="236"/>
        <v>0</v>
      </c>
      <c r="AR425" s="120">
        <f t="shared" si="237"/>
        <v>0</v>
      </c>
      <c r="AS425" s="120">
        <f t="shared" si="238"/>
        <v>0</v>
      </c>
      <c r="AT425" s="120">
        <f t="shared" si="239"/>
        <v>0</v>
      </c>
      <c r="AU425" s="74" t="s">
        <v>717</v>
      </c>
      <c r="AV425" s="115"/>
      <c r="AW425" s="395"/>
      <c r="AX425" s="395">
        <v>0</v>
      </c>
      <c r="AY425" s="395">
        <v>0</v>
      </c>
      <c r="AZ425" s="395">
        <v>0</v>
      </c>
      <c r="BA425" s="395">
        <v>0</v>
      </c>
      <c r="BB425" s="395">
        <v>0</v>
      </c>
      <c r="BC425" s="395">
        <v>0</v>
      </c>
      <c r="BD425" s="115"/>
      <c r="BE425" s="115"/>
      <c r="BF425" s="115"/>
      <c r="BG425" s="115"/>
      <c r="BH425" s="115"/>
      <c r="BI425" s="115"/>
      <c r="BJ425" s="115"/>
      <c r="BK425" s="115"/>
      <c r="BQ425" s="74" t="str">
        <f t="shared" si="248"/>
        <v xml:space="preserve"> </v>
      </c>
      <c r="BR425" s="120" t="str">
        <f t="shared" si="249"/>
        <v xml:space="preserve"> </v>
      </c>
      <c r="BS425" s="120" t="str">
        <f t="shared" si="250"/>
        <v xml:space="preserve"> </v>
      </c>
      <c r="BU425" s="74" t="str">
        <f t="shared" si="251"/>
        <v xml:space="preserve"> </v>
      </c>
      <c r="BV425" s="120" t="str">
        <f t="shared" si="252"/>
        <v xml:space="preserve"> </v>
      </c>
      <c r="BW425" s="120" t="str">
        <f t="shared" si="253"/>
        <v xml:space="preserve">  </v>
      </c>
      <c r="BY425" s="74" t="str">
        <f t="shared" si="254"/>
        <v xml:space="preserve"> </v>
      </c>
      <c r="BZ425" s="120" t="str">
        <f t="shared" si="255"/>
        <v xml:space="preserve"> </v>
      </c>
      <c r="CA425" s="120" t="str">
        <f t="shared" si="256"/>
        <v xml:space="preserve"> </v>
      </c>
      <c r="CC425" s="115" t="str">
        <f t="shared" si="257"/>
        <v xml:space="preserve"> </v>
      </c>
      <c r="CD425" s="120" t="str">
        <f t="shared" si="258"/>
        <v xml:space="preserve"> </v>
      </c>
      <c r="CE425" s="417" t="str">
        <f t="shared" si="259"/>
        <v xml:space="preserve"> </v>
      </c>
      <c r="CF425" s="115"/>
      <c r="CG425" s="115" t="str">
        <f t="shared" si="260"/>
        <v xml:space="preserve"> </v>
      </c>
      <c r="CH425" s="120" t="str">
        <f t="shared" si="261"/>
        <v xml:space="preserve"> </v>
      </c>
      <c r="CI425" s="417" t="str">
        <f t="shared" si="262"/>
        <v xml:space="preserve"> </v>
      </c>
      <c r="CJ425" s="115"/>
      <c r="CK425" s="115" t="str">
        <f t="shared" si="263"/>
        <v xml:space="preserve"> </v>
      </c>
      <c r="CL425" s="120" t="str">
        <f t="shared" si="264"/>
        <v xml:space="preserve"> </v>
      </c>
      <c r="CM425" s="417" t="str">
        <f t="shared" si="266"/>
        <v xml:space="preserve"> </v>
      </c>
      <c r="IS425" s="103">
        <v>20.6</v>
      </c>
    </row>
    <row r="426" spans="2:253" s="74" customFormat="1" ht="17.100000000000001" hidden="1" customHeight="1" x14ac:dyDescent="0.25">
      <c r="B426" s="504">
        <f>IF('KB Duct Parts'!BG$15=1,'KB Duct Elbows'!Y11,0)</f>
        <v>0</v>
      </c>
      <c r="C426" s="525">
        <v>12107.6</v>
      </c>
      <c r="D426" s="526">
        <f t="shared" si="233"/>
        <v>12107.6</v>
      </c>
      <c r="E426" s="504" t="s">
        <v>864</v>
      </c>
      <c r="F426" s="508" t="str">
        <f t="shared" si="240"/>
        <v xml:space="preserve"> </v>
      </c>
      <c r="G426" s="509" t="s">
        <v>1694</v>
      </c>
      <c r="H426" s="504" t="s">
        <v>923</v>
      </c>
      <c r="I426" s="1035"/>
      <c r="J426" s="1036"/>
      <c r="K426" s="516" t="s">
        <v>881</v>
      </c>
      <c r="L426" s="521">
        <v>22</v>
      </c>
      <c r="M426" s="517" t="str">
        <f t="shared" si="265"/>
        <v>Y</v>
      </c>
      <c r="N426" s="514">
        <f t="shared" si="241"/>
        <v>49</v>
      </c>
      <c r="O426" s="518">
        <f t="shared" si="234"/>
        <v>0</v>
      </c>
      <c r="P426" s="680">
        <f>'KB Duct Parts'!$AE$3</f>
        <v>0</v>
      </c>
      <c r="Q426" s="681">
        <f t="shared" si="242"/>
        <v>0</v>
      </c>
      <c r="R426" s="682">
        <f t="shared" si="243"/>
        <v>0</v>
      </c>
      <c r="S426" s="716">
        <f t="shared" si="244"/>
        <v>0.35</v>
      </c>
      <c r="T426" s="679">
        <f t="shared" si="245"/>
        <v>0</v>
      </c>
      <c r="U426" s="679">
        <f t="shared" si="246"/>
        <v>0</v>
      </c>
      <c r="V426" s="78"/>
      <c r="W426" s="78"/>
      <c r="Y426" s="120"/>
      <c r="AE426" s="75"/>
      <c r="AF426" s="370">
        <v>22</v>
      </c>
      <c r="AG426" s="374"/>
      <c r="AH426" s="378"/>
      <c r="AI426" s="381"/>
      <c r="AJ426" s="386"/>
      <c r="AK426" s="391"/>
      <c r="AL426" s="386"/>
      <c r="AM426" s="363">
        <f t="shared" si="232"/>
        <v>1</v>
      </c>
      <c r="AN426" s="578">
        <v>49</v>
      </c>
      <c r="AO426" s="120">
        <f t="shared" si="247"/>
        <v>0</v>
      </c>
      <c r="AP426" s="120">
        <f t="shared" si="235"/>
        <v>0</v>
      </c>
      <c r="AQ426" s="120">
        <f t="shared" si="236"/>
        <v>0</v>
      </c>
      <c r="AR426" s="120">
        <f t="shared" si="237"/>
        <v>0</v>
      </c>
      <c r="AS426" s="120">
        <f t="shared" si="238"/>
        <v>0</v>
      </c>
      <c r="AT426" s="120">
        <f t="shared" si="239"/>
        <v>0</v>
      </c>
      <c r="AU426" s="74" t="s">
        <v>717</v>
      </c>
      <c r="AV426" s="115"/>
      <c r="AW426" s="395"/>
      <c r="AX426" s="395">
        <v>0</v>
      </c>
      <c r="AY426" s="395">
        <v>0</v>
      </c>
      <c r="AZ426" s="395">
        <v>0</v>
      </c>
      <c r="BA426" s="395">
        <v>0</v>
      </c>
      <c r="BB426" s="395">
        <v>0</v>
      </c>
      <c r="BC426" s="395">
        <v>0</v>
      </c>
      <c r="BD426" s="115"/>
      <c r="BE426" s="115"/>
      <c r="BF426" s="115"/>
      <c r="BG426" s="115"/>
      <c r="BH426" s="115"/>
      <c r="BI426" s="115"/>
      <c r="BJ426" s="115"/>
      <c r="BK426" s="115"/>
      <c r="BQ426" s="74" t="str">
        <f t="shared" si="248"/>
        <v xml:space="preserve"> </v>
      </c>
      <c r="BR426" s="120" t="str">
        <f t="shared" si="249"/>
        <v xml:space="preserve"> </v>
      </c>
      <c r="BS426" s="120" t="str">
        <f t="shared" si="250"/>
        <v xml:space="preserve"> </v>
      </c>
      <c r="BU426" s="74" t="str">
        <f t="shared" si="251"/>
        <v xml:space="preserve"> </v>
      </c>
      <c r="BV426" s="120" t="str">
        <f t="shared" si="252"/>
        <v xml:space="preserve"> </v>
      </c>
      <c r="BW426" s="120" t="str">
        <f t="shared" si="253"/>
        <v xml:space="preserve">  </v>
      </c>
      <c r="BY426" s="74" t="str">
        <f t="shared" si="254"/>
        <v xml:space="preserve"> </v>
      </c>
      <c r="BZ426" s="120" t="str">
        <f t="shared" si="255"/>
        <v xml:space="preserve"> </v>
      </c>
      <c r="CA426" s="120" t="str">
        <f t="shared" si="256"/>
        <v xml:space="preserve"> </v>
      </c>
      <c r="CC426" s="115" t="str">
        <f t="shared" si="257"/>
        <v xml:space="preserve"> </v>
      </c>
      <c r="CD426" s="120" t="str">
        <f t="shared" si="258"/>
        <v xml:space="preserve"> </v>
      </c>
      <c r="CE426" s="417" t="str">
        <f t="shared" si="259"/>
        <v xml:space="preserve"> </v>
      </c>
      <c r="CF426" s="115"/>
      <c r="CG426" s="115" t="str">
        <f t="shared" si="260"/>
        <v xml:space="preserve"> </v>
      </c>
      <c r="CH426" s="120" t="str">
        <f t="shared" si="261"/>
        <v xml:space="preserve"> </v>
      </c>
      <c r="CI426" s="417" t="str">
        <f t="shared" si="262"/>
        <v xml:space="preserve"> </v>
      </c>
      <c r="CJ426" s="115"/>
      <c r="CK426" s="115" t="str">
        <f t="shared" si="263"/>
        <v xml:space="preserve"> </v>
      </c>
      <c r="CL426" s="120" t="str">
        <f t="shared" si="264"/>
        <v xml:space="preserve"> </v>
      </c>
      <c r="CM426" s="417" t="str">
        <f t="shared" si="266"/>
        <v xml:space="preserve"> </v>
      </c>
      <c r="IS426" s="103">
        <v>24</v>
      </c>
    </row>
    <row r="427" spans="2:253" s="74" customFormat="1" ht="17.100000000000001" hidden="1" customHeight="1" x14ac:dyDescent="0.25">
      <c r="B427" s="504">
        <f>IF('KB Duct Parts'!BG$15=1,'KB Duct Elbows'!Y12,0)</f>
        <v>0</v>
      </c>
      <c r="C427" s="525">
        <v>12108.6</v>
      </c>
      <c r="D427" s="526">
        <f t="shared" si="233"/>
        <v>12108.6</v>
      </c>
      <c r="E427" s="504" t="s">
        <v>865</v>
      </c>
      <c r="F427" s="508" t="str">
        <f t="shared" si="240"/>
        <v xml:space="preserve"> </v>
      </c>
      <c r="G427" s="509" t="s">
        <v>1694</v>
      </c>
      <c r="H427" s="504" t="s">
        <v>923</v>
      </c>
      <c r="I427" s="1035"/>
      <c r="J427" s="1036"/>
      <c r="K427" s="516" t="s">
        <v>881</v>
      </c>
      <c r="L427" s="521">
        <v>22</v>
      </c>
      <c r="M427" s="517" t="str">
        <f t="shared" si="265"/>
        <v>Y</v>
      </c>
      <c r="N427" s="514">
        <f t="shared" si="241"/>
        <v>60.3</v>
      </c>
      <c r="O427" s="518">
        <f t="shared" si="234"/>
        <v>0</v>
      </c>
      <c r="P427" s="680">
        <f>'KB Duct Parts'!$AE$3</f>
        <v>0</v>
      </c>
      <c r="Q427" s="681">
        <f t="shared" si="242"/>
        <v>0</v>
      </c>
      <c r="R427" s="682">
        <f t="shared" si="243"/>
        <v>0</v>
      </c>
      <c r="S427" s="716">
        <f t="shared" si="244"/>
        <v>0.35</v>
      </c>
      <c r="T427" s="679">
        <f t="shared" si="245"/>
        <v>0</v>
      </c>
      <c r="U427" s="679">
        <f t="shared" si="246"/>
        <v>0</v>
      </c>
      <c r="V427" s="78"/>
      <c r="W427" s="78"/>
      <c r="Y427" s="120"/>
      <c r="AE427" s="75"/>
      <c r="AF427" s="370">
        <v>22</v>
      </c>
      <c r="AG427" s="374"/>
      <c r="AH427" s="378"/>
      <c r="AI427" s="381"/>
      <c r="AJ427" s="386"/>
      <c r="AK427" s="391"/>
      <c r="AL427" s="386"/>
      <c r="AM427" s="363">
        <f t="shared" si="232"/>
        <v>1</v>
      </c>
      <c r="AN427" s="578">
        <v>60.3</v>
      </c>
      <c r="AO427" s="120">
        <f t="shared" si="247"/>
        <v>0</v>
      </c>
      <c r="AP427" s="120">
        <f t="shared" si="235"/>
        <v>0</v>
      </c>
      <c r="AQ427" s="120">
        <f t="shared" si="236"/>
        <v>0</v>
      </c>
      <c r="AR427" s="120">
        <f t="shared" si="237"/>
        <v>0</v>
      </c>
      <c r="AS427" s="120">
        <f t="shared" si="238"/>
        <v>0</v>
      </c>
      <c r="AT427" s="120">
        <f t="shared" si="239"/>
        <v>0</v>
      </c>
      <c r="AU427" s="74" t="s">
        <v>717</v>
      </c>
      <c r="AV427" s="115"/>
      <c r="AW427" s="395"/>
      <c r="AX427" s="395">
        <v>0</v>
      </c>
      <c r="AY427" s="395">
        <v>0</v>
      </c>
      <c r="AZ427" s="395">
        <v>0</v>
      </c>
      <c r="BA427" s="395">
        <v>0</v>
      </c>
      <c r="BB427" s="395">
        <v>0</v>
      </c>
      <c r="BC427" s="395">
        <v>0</v>
      </c>
      <c r="BD427" s="115"/>
      <c r="BE427" s="115"/>
      <c r="BF427" s="115"/>
      <c r="BG427" s="115"/>
      <c r="BH427" s="115"/>
      <c r="BI427" s="115"/>
      <c r="BJ427" s="115"/>
      <c r="BK427" s="115"/>
      <c r="BQ427" s="74" t="str">
        <f t="shared" si="248"/>
        <v xml:space="preserve"> </v>
      </c>
      <c r="BR427" s="120" t="str">
        <f t="shared" si="249"/>
        <v xml:space="preserve"> </v>
      </c>
      <c r="BS427" s="120" t="str">
        <f t="shared" si="250"/>
        <v xml:space="preserve"> </v>
      </c>
      <c r="BU427" s="74" t="str">
        <f t="shared" si="251"/>
        <v xml:space="preserve"> </v>
      </c>
      <c r="BV427" s="120" t="str">
        <f t="shared" si="252"/>
        <v xml:space="preserve"> </v>
      </c>
      <c r="BW427" s="120" t="str">
        <f t="shared" si="253"/>
        <v xml:space="preserve">  </v>
      </c>
      <c r="BY427" s="74" t="str">
        <f t="shared" si="254"/>
        <v xml:space="preserve"> </v>
      </c>
      <c r="BZ427" s="120" t="str">
        <f t="shared" si="255"/>
        <v xml:space="preserve"> </v>
      </c>
      <c r="CA427" s="120" t="str">
        <f t="shared" si="256"/>
        <v xml:space="preserve"> </v>
      </c>
      <c r="CC427" s="115" t="str">
        <f t="shared" si="257"/>
        <v xml:space="preserve"> </v>
      </c>
      <c r="CD427" s="120" t="str">
        <f t="shared" si="258"/>
        <v xml:space="preserve"> </v>
      </c>
      <c r="CE427" s="417" t="str">
        <f t="shared" si="259"/>
        <v xml:space="preserve"> </v>
      </c>
      <c r="CF427" s="115"/>
      <c r="CG427" s="115" t="str">
        <f t="shared" si="260"/>
        <v xml:space="preserve"> </v>
      </c>
      <c r="CH427" s="120" t="str">
        <f t="shared" si="261"/>
        <v xml:space="preserve"> </v>
      </c>
      <c r="CI427" s="417" t="str">
        <f t="shared" si="262"/>
        <v xml:space="preserve"> </v>
      </c>
      <c r="CJ427" s="115"/>
      <c r="CK427" s="115" t="str">
        <f t="shared" si="263"/>
        <v xml:space="preserve"> </v>
      </c>
      <c r="CL427" s="120" t="str">
        <f t="shared" si="264"/>
        <v xml:space="preserve"> </v>
      </c>
      <c r="CM427" s="417" t="str">
        <f t="shared" si="266"/>
        <v xml:space="preserve"> </v>
      </c>
      <c r="IS427" s="103">
        <v>29.6</v>
      </c>
    </row>
    <row r="428" spans="2:253" s="74" customFormat="1" ht="17.100000000000001" hidden="1" customHeight="1" x14ac:dyDescent="0.25">
      <c r="B428" s="504">
        <f>IF('KB Duct Parts'!BG$15=1,'KB Duct Elbows'!Y13,0)</f>
        <v>0</v>
      </c>
      <c r="C428" s="525">
        <v>12109.6</v>
      </c>
      <c r="D428" s="526">
        <f t="shared" si="233"/>
        <v>12109.6</v>
      </c>
      <c r="E428" s="504" t="s">
        <v>866</v>
      </c>
      <c r="F428" s="508" t="str">
        <f t="shared" si="240"/>
        <v xml:space="preserve"> </v>
      </c>
      <c r="G428" s="509" t="s">
        <v>1694</v>
      </c>
      <c r="H428" s="504" t="s">
        <v>923</v>
      </c>
      <c r="I428" s="1035"/>
      <c r="J428" s="1036"/>
      <c r="K428" s="516" t="s">
        <v>881</v>
      </c>
      <c r="L428" s="521">
        <v>20</v>
      </c>
      <c r="M428" s="517" t="str">
        <f t="shared" si="265"/>
        <v>Y</v>
      </c>
      <c r="N428" s="514">
        <f t="shared" si="241"/>
        <v>70.900000000000006</v>
      </c>
      <c r="O428" s="518">
        <f t="shared" si="234"/>
        <v>0</v>
      </c>
      <c r="P428" s="680">
        <f>'KB Duct Parts'!$AE$3</f>
        <v>0</v>
      </c>
      <c r="Q428" s="681">
        <f t="shared" si="242"/>
        <v>0</v>
      </c>
      <c r="R428" s="682">
        <f t="shared" si="243"/>
        <v>0</v>
      </c>
      <c r="S428" s="716">
        <f t="shared" si="244"/>
        <v>0.35</v>
      </c>
      <c r="T428" s="679">
        <f t="shared" si="245"/>
        <v>0</v>
      </c>
      <c r="U428" s="679">
        <f t="shared" si="246"/>
        <v>0</v>
      </c>
      <c r="V428" s="78"/>
      <c r="W428" s="78"/>
      <c r="Y428" s="120"/>
      <c r="AE428" s="75"/>
      <c r="AF428" s="370">
        <v>20</v>
      </c>
      <c r="AG428" s="374"/>
      <c r="AH428" s="378"/>
      <c r="AI428" s="381"/>
      <c r="AJ428" s="386"/>
      <c r="AK428" s="391"/>
      <c r="AL428" s="386"/>
      <c r="AM428" s="363">
        <f t="shared" si="232"/>
        <v>1</v>
      </c>
      <c r="AN428" s="578">
        <v>70.900000000000006</v>
      </c>
      <c r="AO428" s="120">
        <f t="shared" si="247"/>
        <v>0</v>
      </c>
      <c r="AP428" s="120">
        <f t="shared" si="235"/>
        <v>0</v>
      </c>
      <c r="AQ428" s="120">
        <f t="shared" si="236"/>
        <v>0</v>
      </c>
      <c r="AR428" s="120">
        <f t="shared" si="237"/>
        <v>0</v>
      </c>
      <c r="AS428" s="120">
        <f t="shared" si="238"/>
        <v>0</v>
      </c>
      <c r="AT428" s="120">
        <f t="shared" si="239"/>
        <v>0</v>
      </c>
      <c r="AU428" s="74" t="s">
        <v>717</v>
      </c>
      <c r="AV428" s="115"/>
      <c r="AW428" s="395"/>
      <c r="AX428" s="395">
        <v>0</v>
      </c>
      <c r="AY428" s="395">
        <v>0</v>
      </c>
      <c r="AZ428" s="395">
        <v>0</v>
      </c>
      <c r="BA428" s="395">
        <v>0</v>
      </c>
      <c r="BB428" s="395">
        <v>0</v>
      </c>
      <c r="BC428" s="395">
        <v>0</v>
      </c>
      <c r="BD428" s="115"/>
      <c r="BE428" s="115"/>
      <c r="BF428" s="115"/>
      <c r="BG428" s="115"/>
      <c r="BH428" s="115"/>
      <c r="BI428" s="115"/>
      <c r="BJ428" s="115"/>
      <c r="BK428" s="115"/>
      <c r="BQ428" s="74" t="str">
        <f t="shared" si="248"/>
        <v xml:space="preserve"> </v>
      </c>
      <c r="BR428" s="120" t="str">
        <f t="shared" si="249"/>
        <v xml:space="preserve"> </v>
      </c>
      <c r="BS428" s="120" t="str">
        <f t="shared" si="250"/>
        <v xml:space="preserve"> </v>
      </c>
      <c r="BU428" s="74" t="str">
        <f t="shared" si="251"/>
        <v xml:space="preserve"> </v>
      </c>
      <c r="BV428" s="120" t="str">
        <f t="shared" si="252"/>
        <v xml:space="preserve"> </v>
      </c>
      <c r="BW428" s="120" t="str">
        <f t="shared" si="253"/>
        <v xml:space="preserve">  </v>
      </c>
      <c r="BY428" s="74" t="str">
        <f t="shared" si="254"/>
        <v xml:space="preserve"> </v>
      </c>
      <c r="BZ428" s="120" t="str">
        <f t="shared" si="255"/>
        <v xml:space="preserve"> </v>
      </c>
      <c r="CA428" s="120" t="str">
        <f t="shared" si="256"/>
        <v xml:space="preserve"> </v>
      </c>
      <c r="CC428" s="115" t="str">
        <f t="shared" si="257"/>
        <v xml:space="preserve"> </v>
      </c>
      <c r="CD428" s="120" t="str">
        <f t="shared" si="258"/>
        <v xml:space="preserve"> </v>
      </c>
      <c r="CE428" s="417" t="str">
        <f t="shared" si="259"/>
        <v xml:space="preserve"> </v>
      </c>
      <c r="CF428" s="115"/>
      <c r="CG428" s="115" t="str">
        <f t="shared" si="260"/>
        <v xml:space="preserve"> </v>
      </c>
      <c r="CH428" s="120" t="str">
        <f t="shared" si="261"/>
        <v xml:space="preserve"> </v>
      </c>
      <c r="CI428" s="417" t="str">
        <f t="shared" si="262"/>
        <v xml:space="preserve"> </v>
      </c>
      <c r="CJ428" s="115"/>
      <c r="CK428" s="115" t="str">
        <f t="shared" si="263"/>
        <v xml:space="preserve"> </v>
      </c>
      <c r="CL428" s="120" t="str">
        <f t="shared" si="264"/>
        <v xml:space="preserve"> </v>
      </c>
      <c r="CM428" s="417" t="str">
        <f t="shared" si="266"/>
        <v xml:space="preserve"> </v>
      </c>
      <c r="IS428" s="103">
        <v>34.799999999999997</v>
      </c>
    </row>
    <row r="429" spans="2:253" s="74" customFormat="1" ht="17.100000000000001" hidden="1" customHeight="1" x14ac:dyDescent="0.25">
      <c r="B429" s="504">
        <f>IF('KB Duct Parts'!BG$15=1,'KB Duct Elbows'!Y14,0)</f>
        <v>0</v>
      </c>
      <c r="C429" s="525">
        <v>12110.6</v>
      </c>
      <c r="D429" s="526">
        <f t="shared" si="233"/>
        <v>12110.6</v>
      </c>
      <c r="E429" s="504" t="s">
        <v>867</v>
      </c>
      <c r="F429" s="508" t="str">
        <f t="shared" si="240"/>
        <v xml:space="preserve"> </v>
      </c>
      <c r="G429" s="509" t="s">
        <v>1694</v>
      </c>
      <c r="H429" s="504" t="s">
        <v>923</v>
      </c>
      <c r="I429" s="1035"/>
      <c r="J429" s="1036"/>
      <c r="K429" s="516" t="s">
        <v>881</v>
      </c>
      <c r="L429" s="521">
        <v>20</v>
      </c>
      <c r="M429" s="517" t="str">
        <f t="shared" si="265"/>
        <v>Y</v>
      </c>
      <c r="N429" s="514">
        <f t="shared" si="241"/>
        <v>84.5</v>
      </c>
      <c r="O429" s="518">
        <f t="shared" si="234"/>
        <v>0</v>
      </c>
      <c r="P429" s="680">
        <f>'KB Duct Parts'!$AE$3</f>
        <v>0</v>
      </c>
      <c r="Q429" s="681">
        <f t="shared" si="242"/>
        <v>0</v>
      </c>
      <c r="R429" s="682">
        <f t="shared" si="243"/>
        <v>0</v>
      </c>
      <c r="S429" s="716">
        <f t="shared" si="244"/>
        <v>0.35</v>
      </c>
      <c r="T429" s="679">
        <f t="shared" si="245"/>
        <v>0</v>
      </c>
      <c r="U429" s="679">
        <f t="shared" si="246"/>
        <v>0</v>
      </c>
      <c r="V429" s="78"/>
      <c r="W429" s="78"/>
      <c r="Y429" s="120"/>
      <c r="AE429" s="75"/>
      <c r="AF429" s="370">
        <v>20</v>
      </c>
      <c r="AG429" s="374"/>
      <c r="AH429" s="378"/>
      <c r="AI429" s="381"/>
      <c r="AJ429" s="386"/>
      <c r="AK429" s="391"/>
      <c r="AL429" s="386"/>
      <c r="AM429" s="363">
        <f t="shared" si="232"/>
        <v>1</v>
      </c>
      <c r="AN429" s="578">
        <v>84.5</v>
      </c>
      <c r="AO429" s="120">
        <f t="shared" si="247"/>
        <v>0</v>
      </c>
      <c r="AP429" s="120">
        <f t="shared" si="235"/>
        <v>0</v>
      </c>
      <c r="AQ429" s="120">
        <f t="shared" si="236"/>
        <v>0</v>
      </c>
      <c r="AR429" s="120">
        <f t="shared" si="237"/>
        <v>0</v>
      </c>
      <c r="AS429" s="120">
        <f t="shared" si="238"/>
        <v>0</v>
      </c>
      <c r="AT429" s="120">
        <f t="shared" si="239"/>
        <v>0</v>
      </c>
      <c r="AU429" s="74" t="s">
        <v>717</v>
      </c>
      <c r="AV429" s="115"/>
      <c r="AW429" s="395"/>
      <c r="AX429" s="395">
        <v>0</v>
      </c>
      <c r="AY429" s="395">
        <v>0</v>
      </c>
      <c r="AZ429" s="395">
        <v>0</v>
      </c>
      <c r="BA429" s="395">
        <v>0</v>
      </c>
      <c r="BB429" s="395">
        <v>0</v>
      </c>
      <c r="BC429" s="395">
        <v>0</v>
      </c>
      <c r="BD429" s="115"/>
      <c r="BE429" s="115"/>
      <c r="BF429" s="115"/>
      <c r="BG429" s="115"/>
      <c r="BH429" s="115"/>
      <c r="BI429" s="115"/>
      <c r="BJ429" s="115"/>
      <c r="BK429" s="115"/>
      <c r="BQ429" s="74" t="str">
        <f t="shared" si="248"/>
        <v xml:space="preserve"> </v>
      </c>
      <c r="BR429" s="120" t="str">
        <f t="shared" si="249"/>
        <v xml:space="preserve"> </v>
      </c>
      <c r="BS429" s="120" t="str">
        <f t="shared" si="250"/>
        <v xml:space="preserve"> </v>
      </c>
      <c r="BU429" s="74" t="str">
        <f t="shared" si="251"/>
        <v xml:space="preserve"> </v>
      </c>
      <c r="BV429" s="120" t="str">
        <f t="shared" si="252"/>
        <v xml:space="preserve"> </v>
      </c>
      <c r="BW429" s="120" t="str">
        <f t="shared" si="253"/>
        <v xml:space="preserve">  </v>
      </c>
      <c r="BY429" s="74" t="str">
        <f t="shared" si="254"/>
        <v xml:space="preserve"> </v>
      </c>
      <c r="BZ429" s="120" t="str">
        <f t="shared" si="255"/>
        <v xml:space="preserve"> </v>
      </c>
      <c r="CA429" s="120" t="str">
        <f t="shared" si="256"/>
        <v xml:space="preserve"> </v>
      </c>
      <c r="CC429" s="115" t="str">
        <f t="shared" si="257"/>
        <v xml:space="preserve"> </v>
      </c>
      <c r="CD429" s="120" t="str">
        <f t="shared" si="258"/>
        <v xml:space="preserve"> </v>
      </c>
      <c r="CE429" s="417" t="str">
        <f t="shared" si="259"/>
        <v xml:space="preserve"> </v>
      </c>
      <c r="CF429" s="115"/>
      <c r="CG429" s="115" t="str">
        <f t="shared" si="260"/>
        <v xml:space="preserve"> </v>
      </c>
      <c r="CH429" s="120" t="str">
        <f t="shared" si="261"/>
        <v xml:space="preserve"> </v>
      </c>
      <c r="CI429" s="417" t="str">
        <f t="shared" si="262"/>
        <v xml:space="preserve"> </v>
      </c>
      <c r="CJ429" s="115"/>
      <c r="CK429" s="115" t="str">
        <f t="shared" si="263"/>
        <v xml:space="preserve"> </v>
      </c>
      <c r="CL429" s="120" t="str">
        <f t="shared" si="264"/>
        <v xml:space="preserve"> </v>
      </c>
      <c r="CM429" s="417" t="str">
        <f t="shared" si="266"/>
        <v xml:space="preserve"> </v>
      </c>
      <c r="IS429" s="103">
        <v>41.4</v>
      </c>
    </row>
    <row r="430" spans="2:253" s="74" customFormat="1" ht="17.100000000000001" hidden="1" customHeight="1" x14ac:dyDescent="0.25">
      <c r="B430" s="504">
        <f>IF('KB Duct Parts'!BG$15=1,'KB Duct Elbows'!Y15,0)</f>
        <v>0</v>
      </c>
      <c r="C430" s="525">
        <v>12111.6</v>
      </c>
      <c r="D430" s="526">
        <f t="shared" si="233"/>
        <v>12111.6</v>
      </c>
      <c r="E430" s="504" t="s">
        <v>868</v>
      </c>
      <c r="F430" s="508" t="str">
        <f t="shared" si="240"/>
        <v xml:space="preserve"> </v>
      </c>
      <c r="G430" s="509" t="s">
        <v>1694</v>
      </c>
      <c r="H430" s="504" t="s">
        <v>923</v>
      </c>
      <c r="I430" s="1035"/>
      <c r="J430" s="1036"/>
      <c r="K430" s="516" t="s">
        <v>881</v>
      </c>
      <c r="L430" s="521">
        <v>20</v>
      </c>
      <c r="M430" s="517" t="str">
        <f t="shared" si="265"/>
        <v>Y</v>
      </c>
      <c r="N430" s="514">
        <f t="shared" si="241"/>
        <v>95.6</v>
      </c>
      <c r="O430" s="518">
        <f t="shared" si="234"/>
        <v>0</v>
      </c>
      <c r="P430" s="680">
        <f>'KB Duct Parts'!$AE$3</f>
        <v>0</v>
      </c>
      <c r="Q430" s="681">
        <f t="shared" si="242"/>
        <v>0</v>
      </c>
      <c r="R430" s="682">
        <f t="shared" si="243"/>
        <v>0</v>
      </c>
      <c r="S430" s="716">
        <f t="shared" si="244"/>
        <v>0.35</v>
      </c>
      <c r="T430" s="679">
        <f t="shared" si="245"/>
        <v>0</v>
      </c>
      <c r="U430" s="679">
        <f t="shared" si="246"/>
        <v>0</v>
      </c>
      <c r="V430" s="78"/>
      <c r="W430" s="78"/>
      <c r="Y430" s="120"/>
      <c r="AE430" s="75"/>
      <c r="AF430" s="370">
        <v>20</v>
      </c>
      <c r="AG430" s="374"/>
      <c r="AH430" s="378"/>
      <c r="AI430" s="381"/>
      <c r="AJ430" s="386"/>
      <c r="AK430" s="391"/>
      <c r="AL430" s="386"/>
      <c r="AM430" s="363">
        <f t="shared" si="232"/>
        <v>1</v>
      </c>
      <c r="AN430" s="578">
        <v>95.6</v>
      </c>
      <c r="AO430" s="120">
        <f t="shared" si="247"/>
        <v>0</v>
      </c>
      <c r="AP430" s="120">
        <f t="shared" si="235"/>
        <v>0</v>
      </c>
      <c r="AQ430" s="120">
        <f t="shared" si="236"/>
        <v>0</v>
      </c>
      <c r="AR430" s="120">
        <f t="shared" si="237"/>
        <v>0</v>
      </c>
      <c r="AS430" s="120">
        <f t="shared" si="238"/>
        <v>0</v>
      </c>
      <c r="AT430" s="120">
        <f t="shared" si="239"/>
        <v>0</v>
      </c>
      <c r="AU430" s="74" t="s">
        <v>717</v>
      </c>
      <c r="AV430" s="115"/>
      <c r="AW430" s="395"/>
      <c r="AX430" s="395">
        <v>0</v>
      </c>
      <c r="AY430" s="395">
        <v>0</v>
      </c>
      <c r="AZ430" s="395">
        <v>0</v>
      </c>
      <c r="BA430" s="395">
        <v>0</v>
      </c>
      <c r="BB430" s="395">
        <v>0</v>
      </c>
      <c r="BC430" s="395">
        <v>0</v>
      </c>
      <c r="BD430" s="115"/>
      <c r="BE430" s="115"/>
      <c r="BF430" s="115"/>
      <c r="BG430" s="115"/>
      <c r="BH430" s="115"/>
      <c r="BI430" s="115"/>
      <c r="BJ430" s="115"/>
      <c r="BK430" s="115"/>
      <c r="BQ430" s="74" t="str">
        <f t="shared" si="248"/>
        <v xml:space="preserve"> </v>
      </c>
      <c r="BR430" s="120" t="str">
        <f t="shared" si="249"/>
        <v xml:space="preserve"> </v>
      </c>
      <c r="BS430" s="120" t="str">
        <f t="shared" si="250"/>
        <v xml:space="preserve"> </v>
      </c>
      <c r="BU430" s="74" t="str">
        <f t="shared" si="251"/>
        <v xml:space="preserve"> </v>
      </c>
      <c r="BV430" s="120" t="str">
        <f t="shared" si="252"/>
        <v xml:space="preserve"> </v>
      </c>
      <c r="BW430" s="120" t="str">
        <f t="shared" si="253"/>
        <v xml:space="preserve">  </v>
      </c>
      <c r="BY430" s="74" t="str">
        <f t="shared" si="254"/>
        <v xml:space="preserve"> </v>
      </c>
      <c r="BZ430" s="120" t="str">
        <f t="shared" si="255"/>
        <v xml:space="preserve"> </v>
      </c>
      <c r="CA430" s="120" t="str">
        <f t="shared" si="256"/>
        <v xml:space="preserve"> </v>
      </c>
      <c r="CC430" s="115" t="str">
        <f t="shared" si="257"/>
        <v xml:space="preserve"> </v>
      </c>
      <c r="CD430" s="120" t="str">
        <f t="shared" si="258"/>
        <v xml:space="preserve"> </v>
      </c>
      <c r="CE430" s="417" t="str">
        <f t="shared" si="259"/>
        <v xml:space="preserve"> </v>
      </c>
      <c r="CF430" s="115"/>
      <c r="CG430" s="115" t="str">
        <f t="shared" si="260"/>
        <v xml:space="preserve"> </v>
      </c>
      <c r="CH430" s="120" t="str">
        <f t="shared" si="261"/>
        <v xml:space="preserve"> </v>
      </c>
      <c r="CI430" s="417" t="str">
        <f t="shared" si="262"/>
        <v xml:space="preserve"> </v>
      </c>
      <c r="CJ430" s="115"/>
      <c r="CK430" s="115" t="str">
        <f t="shared" si="263"/>
        <v xml:space="preserve"> </v>
      </c>
      <c r="CL430" s="120" t="str">
        <f t="shared" si="264"/>
        <v xml:space="preserve"> </v>
      </c>
      <c r="CM430" s="417" t="str">
        <f t="shared" si="266"/>
        <v xml:space="preserve"> </v>
      </c>
      <c r="IS430" s="103">
        <v>46.8</v>
      </c>
    </row>
    <row r="431" spans="2:253" s="74" customFormat="1" ht="17.100000000000001" hidden="1" customHeight="1" x14ac:dyDescent="0.25">
      <c r="B431" s="504">
        <f>IF('KB Duct Parts'!BG$15=1,'KB Duct Elbows'!Y16,0)</f>
        <v>0</v>
      </c>
      <c r="C431" s="525">
        <v>12112.6</v>
      </c>
      <c r="D431" s="526">
        <f t="shared" si="233"/>
        <v>12112.6</v>
      </c>
      <c r="E431" s="504" t="s">
        <v>869</v>
      </c>
      <c r="F431" s="508" t="str">
        <f t="shared" si="240"/>
        <v xml:space="preserve"> </v>
      </c>
      <c r="G431" s="509" t="s">
        <v>1694</v>
      </c>
      <c r="H431" s="504" t="s">
        <v>923</v>
      </c>
      <c r="I431" s="1035"/>
      <c r="J431" s="1036"/>
      <c r="K431" s="516" t="s">
        <v>881</v>
      </c>
      <c r="L431" s="521">
        <v>20</v>
      </c>
      <c r="M431" s="517" t="str">
        <f t="shared" si="265"/>
        <v>Y</v>
      </c>
      <c r="N431" s="514">
        <f t="shared" si="241"/>
        <v>107.1</v>
      </c>
      <c r="O431" s="518">
        <f t="shared" si="234"/>
        <v>0</v>
      </c>
      <c r="P431" s="680">
        <f>'KB Duct Parts'!$AE$3</f>
        <v>0</v>
      </c>
      <c r="Q431" s="681">
        <f t="shared" si="242"/>
        <v>0</v>
      </c>
      <c r="R431" s="682">
        <f t="shared" si="243"/>
        <v>0</v>
      </c>
      <c r="S431" s="716">
        <f t="shared" si="244"/>
        <v>0.35</v>
      </c>
      <c r="T431" s="679">
        <f t="shared" si="245"/>
        <v>0</v>
      </c>
      <c r="U431" s="679">
        <f t="shared" si="246"/>
        <v>0</v>
      </c>
      <c r="V431" s="78"/>
      <c r="W431" s="78"/>
      <c r="Y431" s="120"/>
      <c r="AE431" s="75"/>
      <c r="AF431" s="370">
        <v>20</v>
      </c>
      <c r="AG431" s="374"/>
      <c r="AH431" s="378"/>
      <c r="AI431" s="381"/>
      <c r="AJ431" s="386"/>
      <c r="AK431" s="391"/>
      <c r="AL431" s="386"/>
      <c r="AM431" s="363">
        <f t="shared" si="232"/>
        <v>1</v>
      </c>
      <c r="AN431" s="578">
        <v>107.1</v>
      </c>
      <c r="AO431" s="120">
        <f t="shared" si="247"/>
        <v>0</v>
      </c>
      <c r="AP431" s="120">
        <f t="shared" si="235"/>
        <v>0</v>
      </c>
      <c r="AQ431" s="120">
        <f t="shared" si="236"/>
        <v>0</v>
      </c>
      <c r="AR431" s="120">
        <f t="shared" si="237"/>
        <v>0</v>
      </c>
      <c r="AS431" s="120">
        <f t="shared" si="238"/>
        <v>0</v>
      </c>
      <c r="AT431" s="120">
        <f t="shared" si="239"/>
        <v>0</v>
      </c>
      <c r="AU431" s="74" t="s">
        <v>717</v>
      </c>
      <c r="AV431" s="115"/>
      <c r="AW431" s="395"/>
      <c r="AX431" s="395">
        <v>0</v>
      </c>
      <c r="AY431" s="395">
        <v>0</v>
      </c>
      <c r="AZ431" s="395">
        <v>0</v>
      </c>
      <c r="BA431" s="395">
        <v>0</v>
      </c>
      <c r="BB431" s="395">
        <v>0</v>
      </c>
      <c r="BC431" s="395">
        <v>0</v>
      </c>
      <c r="BD431" s="115"/>
      <c r="BE431" s="115"/>
      <c r="BF431" s="115"/>
      <c r="BG431" s="115"/>
      <c r="BH431" s="115"/>
      <c r="BI431" s="115"/>
      <c r="BJ431" s="115"/>
      <c r="BK431" s="115"/>
      <c r="BQ431" s="74" t="str">
        <f t="shared" si="248"/>
        <v xml:space="preserve"> </v>
      </c>
      <c r="BR431" s="120" t="str">
        <f t="shared" si="249"/>
        <v xml:space="preserve"> </v>
      </c>
      <c r="BS431" s="120" t="str">
        <f t="shared" si="250"/>
        <v xml:space="preserve"> </v>
      </c>
      <c r="BU431" s="74" t="str">
        <f t="shared" si="251"/>
        <v xml:space="preserve"> </v>
      </c>
      <c r="BV431" s="120" t="str">
        <f t="shared" si="252"/>
        <v xml:space="preserve"> </v>
      </c>
      <c r="BW431" s="120" t="str">
        <f t="shared" si="253"/>
        <v xml:space="preserve">  </v>
      </c>
      <c r="BY431" s="74" t="str">
        <f t="shared" si="254"/>
        <v xml:space="preserve"> </v>
      </c>
      <c r="BZ431" s="120" t="str">
        <f t="shared" si="255"/>
        <v xml:space="preserve"> </v>
      </c>
      <c r="CA431" s="120" t="str">
        <f t="shared" si="256"/>
        <v xml:space="preserve"> </v>
      </c>
      <c r="CC431" s="115" t="str">
        <f t="shared" si="257"/>
        <v xml:space="preserve"> </v>
      </c>
      <c r="CD431" s="120" t="str">
        <f t="shared" si="258"/>
        <v xml:space="preserve"> </v>
      </c>
      <c r="CE431" s="417" t="str">
        <f t="shared" si="259"/>
        <v xml:space="preserve"> </v>
      </c>
      <c r="CF431" s="115"/>
      <c r="CG431" s="115" t="str">
        <f t="shared" si="260"/>
        <v xml:space="preserve"> </v>
      </c>
      <c r="CH431" s="120" t="str">
        <f t="shared" si="261"/>
        <v xml:space="preserve"> </v>
      </c>
      <c r="CI431" s="417" t="str">
        <f t="shared" si="262"/>
        <v xml:space="preserve"> </v>
      </c>
      <c r="CJ431" s="115"/>
      <c r="CK431" s="115" t="str">
        <f t="shared" si="263"/>
        <v xml:space="preserve"> </v>
      </c>
      <c r="CL431" s="120" t="str">
        <f t="shared" si="264"/>
        <v xml:space="preserve"> </v>
      </c>
      <c r="CM431" s="417" t="str">
        <f t="shared" si="266"/>
        <v xml:space="preserve"> </v>
      </c>
      <c r="IS431" s="103">
        <v>52.6</v>
      </c>
    </row>
    <row r="432" spans="2:253" s="74" customFormat="1" ht="17.100000000000001" hidden="1" customHeight="1" x14ac:dyDescent="0.25">
      <c r="B432" s="504">
        <f>IF('KB Duct Parts'!BG$15=1,'KB Duct Elbows'!Y17,0)</f>
        <v>0</v>
      </c>
      <c r="C432" s="525">
        <v>12113.6</v>
      </c>
      <c r="D432" s="526">
        <f t="shared" si="233"/>
        <v>12113.6</v>
      </c>
      <c r="E432" s="504" t="s">
        <v>870</v>
      </c>
      <c r="F432" s="508" t="str">
        <f t="shared" si="240"/>
        <v xml:space="preserve"> </v>
      </c>
      <c r="G432" s="509" t="s">
        <v>1694</v>
      </c>
      <c r="H432" s="504" t="s">
        <v>923</v>
      </c>
      <c r="I432" s="1035"/>
      <c r="J432" s="1036"/>
      <c r="K432" s="516" t="s">
        <v>881</v>
      </c>
      <c r="L432" s="521">
        <v>20</v>
      </c>
      <c r="M432" s="517" t="str">
        <f t="shared" si="265"/>
        <v>Y</v>
      </c>
      <c r="N432" s="514">
        <f t="shared" si="241"/>
        <v>118.5</v>
      </c>
      <c r="O432" s="518">
        <f t="shared" si="234"/>
        <v>0</v>
      </c>
      <c r="P432" s="680">
        <f>'KB Duct Parts'!$AE$3</f>
        <v>0</v>
      </c>
      <c r="Q432" s="681">
        <f t="shared" si="242"/>
        <v>0</v>
      </c>
      <c r="R432" s="682">
        <f t="shared" si="243"/>
        <v>0</v>
      </c>
      <c r="S432" s="716">
        <f t="shared" si="244"/>
        <v>0.35</v>
      </c>
      <c r="T432" s="679">
        <f t="shared" si="245"/>
        <v>0</v>
      </c>
      <c r="U432" s="679">
        <f t="shared" si="246"/>
        <v>0</v>
      </c>
      <c r="V432" s="78"/>
      <c r="W432" s="78"/>
      <c r="Y432" s="120"/>
      <c r="AE432" s="75"/>
      <c r="AF432" s="370">
        <v>20</v>
      </c>
      <c r="AG432" s="374"/>
      <c r="AH432" s="378"/>
      <c r="AI432" s="381"/>
      <c r="AJ432" s="386"/>
      <c r="AK432" s="391"/>
      <c r="AL432" s="386"/>
      <c r="AM432" s="363">
        <f t="shared" si="232"/>
        <v>1</v>
      </c>
      <c r="AN432" s="578">
        <v>118.5</v>
      </c>
      <c r="AO432" s="120">
        <f t="shared" si="247"/>
        <v>0</v>
      </c>
      <c r="AP432" s="120">
        <f t="shared" si="235"/>
        <v>0</v>
      </c>
      <c r="AQ432" s="120">
        <f t="shared" si="236"/>
        <v>0</v>
      </c>
      <c r="AR432" s="120">
        <f t="shared" si="237"/>
        <v>0</v>
      </c>
      <c r="AS432" s="120">
        <f t="shared" si="238"/>
        <v>0</v>
      </c>
      <c r="AT432" s="120">
        <f t="shared" si="239"/>
        <v>0</v>
      </c>
      <c r="AU432" s="74" t="s">
        <v>717</v>
      </c>
      <c r="AV432" s="115"/>
      <c r="AW432" s="395"/>
      <c r="AX432" s="395">
        <v>0</v>
      </c>
      <c r="AY432" s="395">
        <v>0</v>
      </c>
      <c r="AZ432" s="395">
        <v>0</v>
      </c>
      <c r="BA432" s="395">
        <v>0</v>
      </c>
      <c r="BB432" s="395">
        <v>0</v>
      </c>
      <c r="BC432" s="395">
        <v>0</v>
      </c>
      <c r="BD432" s="115"/>
      <c r="BE432" s="115"/>
      <c r="BF432" s="115"/>
      <c r="BG432" s="115"/>
      <c r="BH432" s="115"/>
      <c r="BI432" s="115"/>
      <c r="BJ432" s="115"/>
      <c r="BK432" s="115"/>
      <c r="BQ432" s="74" t="str">
        <f t="shared" si="248"/>
        <v xml:space="preserve"> </v>
      </c>
      <c r="BR432" s="120" t="str">
        <f t="shared" si="249"/>
        <v xml:space="preserve"> </v>
      </c>
      <c r="BS432" s="120" t="str">
        <f t="shared" si="250"/>
        <v xml:space="preserve"> </v>
      </c>
      <c r="BU432" s="74" t="str">
        <f t="shared" si="251"/>
        <v xml:space="preserve"> </v>
      </c>
      <c r="BV432" s="120" t="str">
        <f t="shared" si="252"/>
        <v xml:space="preserve"> </v>
      </c>
      <c r="BW432" s="120" t="str">
        <f t="shared" si="253"/>
        <v xml:space="preserve">  </v>
      </c>
      <c r="BY432" s="74" t="str">
        <f t="shared" si="254"/>
        <v xml:space="preserve"> </v>
      </c>
      <c r="BZ432" s="120" t="str">
        <f t="shared" si="255"/>
        <v xml:space="preserve"> </v>
      </c>
      <c r="CA432" s="120" t="str">
        <f t="shared" si="256"/>
        <v xml:space="preserve"> </v>
      </c>
      <c r="CC432" s="115" t="str">
        <f t="shared" si="257"/>
        <v xml:space="preserve"> </v>
      </c>
      <c r="CD432" s="120" t="str">
        <f t="shared" si="258"/>
        <v xml:space="preserve"> </v>
      </c>
      <c r="CE432" s="417" t="str">
        <f t="shared" si="259"/>
        <v xml:space="preserve"> </v>
      </c>
      <c r="CF432" s="115"/>
      <c r="CG432" s="115" t="str">
        <f t="shared" si="260"/>
        <v xml:space="preserve"> </v>
      </c>
      <c r="CH432" s="120" t="str">
        <f t="shared" si="261"/>
        <v xml:space="preserve"> </v>
      </c>
      <c r="CI432" s="417" t="str">
        <f t="shared" si="262"/>
        <v xml:space="preserve"> </v>
      </c>
      <c r="CJ432" s="115"/>
      <c r="CK432" s="115" t="str">
        <f t="shared" si="263"/>
        <v xml:space="preserve"> </v>
      </c>
      <c r="CL432" s="120" t="str">
        <f t="shared" si="264"/>
        <v xml:space="preserve"> </v>
      </c>
      <c r="CM432" s="417" t="str">
        <f t="shared" si="266"/>
        <v xml:space="preserve"> </v>
      </c>
      <c r="IS432" s="103">
        <v>58.2</v>
      </c>
    </row>
    <row r="433" spans="2:253" s="74" customFormat="1" ht="17.100000000000001" hidden="1" customHeight="1" x14ac:dyDescent="0.25">
      <c r="B433" s="504">
        <f>IF('KB Duct Parts'!BG$15=1,'KB Duct Elbows'!Y18,0)</f>
        <v>0</v>
      </c>
      <c r="C433" s="525">
        <v>12114.6</v>
      </c>
      <c r="D433" s="526">
        <f t="shared" si="233"/>
        <v>12114.6</v>
      </c>
      <c r="E433" s="504" t="s">
        <v>871</v>
      </c>
      <c r="F433" s="508" t="str">
        <f t="shared" si="240"/>
        <v xml:space="preserve"> </v>
      </c>
      <c r="G433" s="509" t="s">
        <v>1694</v>
      </c>
      <c r="H433" s="504" t="s">
        <v>923</v>
      </c>
      <c r="I433" s="1035"/>
      <c r="J433" s="1036"/>
      <c r="K433" s="516" t="s">
        <v>881</v>
      </c>
      <c r="L433" s="521">
        <v>20</v>
      </c>
      <c r="M433" s="517" t="str">
        <f t="shared" si="265"/>
        <v>Y</v>
      </c>
      <c r="N433" s="514">
        <f t="shared" si="241"/>
        <v>129.6</v>
      </c>
      <c r="O433" s="518">
        <f t="shared" si="234"/>
        <v>0</v>
      </c>
      <c r="P433" s="680">
        <f>'KB Duct Parts'!$AE$3</f>
        <v>0</v>
      </c>
      <c r="Q433" s="681">
        <f t="shared" si="242"/>
        <v>0</v>
      </c>
      <c r="R433" s="682">
        <f t="shared" si="243"/>
        <v>0</v>
      </c>
      <c r="S433" s="716">
        <f t="shared" si="244"/>
        <v>0.35</v>
      </c>
      <c r="T433" s="679">
        <f t="shared" si="245"/>
        <v>0</v>
      </c>
      <c r="U433" s="679">
        <f t="shared" si="246"/>
        <v>0</v>
      </c>
      <c r="V433" s="78"/>
      <c r="W433" s="78"/>
      <c r="Y433" s="120"/>
      <c r="AE433" s="75"/>
      <c r="AF433" s="370">
        <v>20</v>
      </c>
      <c r="AG433" s="374"/>
      <c r="AH433" s="378"/>
      <c r="AI433" s="381"/>
      <c r="AJ433" s="386"/>
      <c r="AK433" s="391"/>
      <c r="AL433" s="386"/>
      <c r="AM433" s="363">
        <f t="shared" si="232"/>
        <v>1</v>
      </c>
      <c r="AN433" s="578">
        <v>129.6</v>
      </c>
      <c r="AO433" s="120">
        <f t="shared" si="247"/>
        <v>0</v>
      </c>
      <c r="AP433" s="120">
        <f t="shared" si="235"/>
        <v>0</v>
      </c>
      <c r="AQ433" s="120">
        <f t="shared" si="236"/>
        <v>0</v>
      </c>
      <c r="AR433" s="120">
        <f t="shared" si="237"/>
        <v>0</v>
      </c>
      <c r="AS433" s="120">
        <f t="shared" si="238"/>
        <v>0</v>
      </c>
      <c r="AT433" s="120">
        <f t="shared" si="239"/>
        <v>0</v>
      </c>
      <c r="AU433" s="74" t="s">
        <v>717</v>
      </c>
      <c r="AV433" s="115"/>
      <c r="AW433" s="395"/>
      <c r="AX433" s="395">
        <v>0</v>
      </c>
      <c r="AY433" s="395">
        <v>0</v>
      </c>
      <c r="AZ433" s="395">
        <v>0</v>
      </c>
      <c r="BA433" s="395">
        <v>0</v>
      </c>
      <c r="BB433" s="395">
        <v>0</v>
      </c>
      <c r="BC433" s="395">
        <v>0</v>
      </c>
      <c r="BD433" s="115"/>
      <c r="BE433" s="115"/>
      <c r="BF433" s="115"/>
      <c r="BG433" s="115"/>
      <c r="BH433" s="115"/>
      <c r="BI433" s="115"/>
      <c r="BJ433" s="115"/>
      <c r="BK433" s="115"/>
      <c r="BQ433" s="74" t="str">
        <f t="shared" si="248"/>
        <v xml:space="preserve"> </v>
      </c>
      <c r="BR433" s="120" t="str">
        <f t="shared" si="249"/>
        <v xml:space="preserve"> </v>
      </c>
      <c r="BS433" s="120" t="str">
        <f t="shared" si="250"/>
        <v xml:space="preserve"> </v>
      </c>
      <c r="BU433" s="74" t="str">
        <f t="shared" si="251"/>
        <v xml:space="preserve"> </v>
      </c>
      <c r="BV433" s="120" t="str">
        <f t="shared" si="252"/>
        <v xml:space="preserve"> </v>
      </c>
      <c r="BW433" s="120" t="str">
        <f t="shared" si="253"/>
        <v xml:space="preserve">  </v>
      </c>
      <c r="BY433" s="74" t="str">
        <f t="shared" si="254"/>
        <v xml:space="preserve"> </v>
      </c>
      <c r="BZ433" s="120" t="str">
        <f t="shared" si="255"/>
        <v xml:space="preserve"> </v>
      </c>
      <c r="CA433" s="120" t="str">
        <f t="shared" si="256"/>
        <v xml:space="preserve"> </v>
      </c>
      <c r="CC433" s="115" t="str">
        <f t="shared" si="257"/>
        <v xml:space="preserve"> </v>
      </c>
      <c r="CD433" s="120" t="str">
        <f t="shared" si="258"/>
        <v xml:space="preserve"> </v>
      </c>
      <c r="CE433" s="417" t="str">
        <f t="shared" si="259"/>
        <v xml:space="preserve"> </v>
      </c>
      <c r="CF433" s="115"/>
      <c r="CG433" s="115" t="str">
        <f t="shared" si="260"/>
        <v xml:space="preserve"> </v>
      </c>
      <c r="CH433" s="120" t="str">
        <f t="shared" si="261"/>
        <v xml:space="preserve"> </v>
      </c>
      <c r="CI433" s="417" t="str">
        <f t="shared" si="262"/>
        <v xml:space="preserve"> </v>
      </c>
      <c r="CJ433" s="115"/>
      <c r="CK433" s="115" t="str">
        <f t="shared" si="263"/>
        <v xml:space="preserve"> </v>
      </c>
      <c r="CL433" s="120" t="str">
        <f t="shared" si="264"/>
        <v xml:space="preserve"> </v>
      </c>
      <c r="CM433" s="417" t="str">
        <f t="shared" si="266"/>
        <v xml:space="preserve"> </v>
      </c>
      <c r="IS433" s="103">
        <v>63.6</v>
      </c>
    </row>
    <row r="434" spans="2:253" s="74" customFormat="1" ht="17.100000000000001" hidden="1" customHeight="1" x14ac:dyDescent="0.25">
      <c r="B434" s="504">
        <f>IF('KB Duct Parts'!BG$15=1,'KB Duct Elbows'!Y19,0)</f>
        <v>0</v>
      </c>
      <c r="C434" s="525">
        <v>12115.6</v>
      </c>
      <c r="D434" s="526">
        <f t="shared" si="233"/>
        <v>12115.6</v>
      </c>
      <c r="E434" s="504" t="s">
        <v>872</v>
      </c>
      <c r="F434" s="508" t="str">
        <f t="shared" si="240"/>
        <v xml:space="preserve"> </v>
      </c>
      <c r="G434" s="509" t="s">
        <v>1694</v>
      </c>
      <c r="H434" s="504" t="s">
        <v>923</v>
      </c>
      <c r="I434" s="1035"/>
      <c r="J434" s="1036"/>
      <c r="K434" s="516" t="s">
        <v>881</v>
      </c>
      <c r="L434" s="521">
        <v>20</v>
      </c>
      <c r="M434" s="517" t="str">
        <f t="shared" si="265"/>
        <v>Y</v>
      </c>
      <c r="N434" s="514">
        <f t="shared" si="241"/>
        <v>140.9</v>
      </c>
      <c r="O434" s="518">
        <f t="shared" si="234"/>
        <v>0</v>
      </c>
      <c r="P434" s="680">
        <f>'KB Duct Parts'!$AE$3</f>
        <v>0</v>
      </c>
      <c r="Q434" s="681">
        <f t="shared" si="242"/>
        <v>0</v>
      </c>
      <c r="R434" s="682">
        <f t="shared" si="243"/>
        <v>0</v>
      </c>
      <c r="S434" s="716">
        <f t="shared" si="244"/>
        <v>0.35</v>
      </c>
      <c r="T434" s="679">
        <f t="shared" si="245"/>
        <v>0</v>
      </c>
      <c r="U434" s="679">
        <f t="shared" si="246"/>
        <v>0</v>
      </c>
      <c r="V434" s="78"/>
      <c r="W434" s="78"/>
      <c r="Y434" s="120"/>
      <c r="AE434" s="75"/>
      <c r="AF434" s="370">
        <v>20</v>
      </c>
      <c r="AG434" s="374"/>
      <c r="AH434" s="378"/>
      <c r="AI434" s="381"/>
      <c r="AJ434" s="386"/>
      <c r="AK434" s="391"/>
      <c r="AL434" s="386"/>
      <c r="AM434" s="363">
        <f t="shared" si="232"/>
        <v>1</v>
      </c>
      <c r="AN434" s="578">
        <v>140.9</v>
      </c>
      <c r="AO434" s="120">
        <f t="shared" si="247"/>
        <v>0</v>
      </c>
      <c r="AP434" s="120">
        <f t="shared" si="235"/>
        <v>0</v>
      </c>
      <c r="AQ434" s="120">
        <f t="shared" si="236"/>
        <v>0</v>
      </c>
      <c r="AR434" s="120">
        <f t="shared" si="237"/>
        <v>0</v>
      </c>
      <c r="AS434" s="120">
        <f t="shared" si="238"/>
        <v>0</v>
      </c>
      <c r="AT434" s="120">
        <f t="shared" si="239"/>
        <v>0</v>
      </c>
      <c r="AU434" s="74" t="s">
        <v>717</v>
      </c>
      <c r="AV434" s="115"/>
      <c r="AW434" s="395"/>
      <c r="AX434" s="395">
        <v>0</v>
      </c>
      <c r="AY434" s="395">
        <v>0</v>
      </c>
      <c r="AZ434" s="395">
        <v>0</v>
      </c>
      <c r="BA434" s="395">
        <v>0</v>
      </c>
      <c r="BB434" s="395">
        <v>0</v>
      </c>
      <c r="BC434" s="395">
        <v>0</v>
      </c>
      <c r="BD434" s="115"/>
      <c r="BE434" s="115"/>
      <c r="BF434" s="115"/>
      <c r="BG434" s="115"/>
      <c r="BH434" s="115"/>
      <c r="BI434" s="115"/>
      <c r="BJ434" s="115"/>
      <c r="BK434" s="115"/>
      <c r="BQ434" s="74" t="str">
        <f t="shared" si="248"/>
        <v xml:space="preserve"> </v>
      </c>
      <c r="BR434" s="120" t="str">
        <f t="shared" si="249"/>
        <v xml:space="preserve"> </v>
      </c>
      <c r="BS434" s="120" t="str">
        <f t="shared" si="250"/>
        <v xml:space="preserve"> </v>
      </c>
      <c r="BU434" s="74" t="str">
        <f t="shared" si="251"/>
        <v xml:space="preserve"> </v>
      </c>
      <c r="BV434" s="120" t="str">
        <f t="shared" si="252"/>
        <v xml:space="preserve"> </v>
      </c>
      <c r="BW434" s="120" t="str">
        <f t="shared" si="253"/>
        <v xml:space="preserve">  </v>
      </c>
      <c r="BY434" s="74" t="str">
        <f t="shared" si="254"/>
        <v xml:space="preserve"> </v>
      </c>
      <c r="BZ434" s="120" t="str">
        <f t="shared" si="255"/>
        <v xml:space="preserve"> </v>
      </c>
      <c r="CA434" s="120" t="str">
        <f t="shared" si="256"/>
        <v xml:space="preserve"> </v>
      </c>
      <c r="CC434" s="115" t="str">
        <f t="shared" si="257"/>
        <v xml:space="preserve"> </v>
      </c>
      <c r="CD434" s="120" t="str">
        <f t="shared" si="258"/>
        <v xml:space="preserve"> </v>
      </c>
      <c r="CE434" s="417" t="str">
        <f t="shared" si="259"/>
        <v xml:space="preserve"> </v>
      </c>
      <c r="CF434" s="115"/>
      <c r="CG434" s="115" t="str">
        <f t="shared" si="260"/>
        <v xml:space="preserve"> </v>
      </c>
      <c r="CH434" s="120" t="str">
        <f t="shared" si="261"/>
        <v xml:space="preserve"> </v>
      </c>
      <c r="CI434" s="417" t="str">
        <f t="shared" si="262"/>
        <v xml:space="preserve"> </v>
      </c>
      <c r="CJ434" s="115"/>
      <c r="CK434" s="115" t="str">
        <f t="shared" si="263"/>
        <v xml:space="preserve"> </v>
      </c>
      <c r="CL434" s="120" t="str">
        <f t="shared" si="264"/>
        <v xml:space="preserve"> </v>
      </c>
      <c r="CM434" s="417" t="str">
        <f t="shared" si="266"/>
        <v xml:space="preserve"> </v>
      </c>
      <c r="IS434" s="103">
        <v>69.2</v>
      </c>
    </row>
    <row r="435" spans="2:253" s="74" customFormat="1" ht="17.100000000000001" hidden="1" customHeight="1" x14ac:dyDescent="0.25">
      <c r="B435" s="504">
        <f>IF('KB Duct Parts'!BG$15=1,'KB Duct Elbows'!Z7,0)</f>
        <v>0</v>
      </c>
      <c r="C435" s="525">
        <v>12103.45</v>
      </c>
      <c r="D435" s="526">
        <f t="shared" si="233"/>
        <v>12103.45</v>
      </c>
      <c r="E435" s="520" t="s">
        <v>483</v>
      </c>
      <c r="F435" s="508" t="str">
        <f t="shared" si="240"/>
        <v xml:space="preserve"> </v>
      </c>
      <c r="G435" s="509" t="s">
        <v>1695</v>
      </c>
      <c r="H435" s="504" t="s">
        <v>923</v>
      </c>
      <c r="I435" s="1035"/>
      <c r="J435" s="1036"/>
      <c r="K435" s="516" t="s">
        <v>881</v>
      </c>
      <c r="L435" s="521">
        <v>22</v>
      </c>
      <c r="M435" s="517" t="str">
        <f t="shared" si="265"/>
        <v>Y</v>
      </c>
      <c r="N435" s="514">
        <f t="shared" si="241"/>
        <v>21.5</v>
      </c>
      <c r="O435" s="518">
        <f t="shared" si="234"/>
        <v>0</v>
      </c>
      <c r="P435" s="680">
        <f>'KB Duct Parts'!$AE$3</f>
        <v>0</v>
      </c>
      <c r="Q435" s="681">
        <f t="shared" si="242"/>
        <v>0</v>
      </c>
      <c r="R435" s="682">
        <f t="shared" si="243"/>
        <v>0</v>
      </c>
      <c r="S435" s="716">
        <f t="shared" si="244"/>
        <v>0.35</v>
      </c>
      <c r="T435" s="679">
        <f t="shared" si="245"/>
        <v>0</v>
      </c>
      <c r="U435" s="679">
        <f t="shared" si="246"/>
        <v>0</v>
      </c>
      <c r="V435" s="78"/>
      <c r="W435" s="78"/>
      <c r="Y435" s="120"/>
      <c r="AE435" s="75"/>
      <c r="AF435" s="370">
        <v>22</v>
      </c>
      <c r="AG435" s="374"/>
      <c r="AH435" s="378"/>
      <c r="AI435" s="381"/>
      <c r="AJ435" s="386"/>
      <c r="AK435" s="391"/>
      <c r="AL435" s="386"/>
      <c r="AM435" s="363">
        <f t="shared" si="232"/>
        <v>1</v>
      </c>
      <c r="AN435" s="578">
        <v>21.5</v>
      </c>
      <c r="AO435" s="120">
        <f t="shared" si="247"/>
        <v>0</v>
      </c>
      <c r="AP435" s="120">
        <f t="shared" si="235"/>
        <v>0</v>
      </c>
      <c r="AQ435" s="120">
        <f t="shared" si="236"/>
        <v>0</v>
      </c>
      <c r="AR435" s="120">
        <f t="shared" si="237"/>
        <v>0</v>
      </c>
      <c r="AS435" s="120">
        <f t="shared" si="238"/>
        <v>0</v>
      </c>
      <c r="AT435" s="120">
        <f t="shared" si="239"/>
        <v>0</v>
      </c>
      <c r="AU435" s="74" t="s">
        <v>717</v>
      </c>
      <c r="AV435" s="115"/>
      <c r="AW435" s="395"/>
      <c r="AX435" s="395">
        <v>0</v>
      </c>
      <c r="AY435" s="395">
        <v>0</v>
      </c>
      <c r="AZ435" s="395">
        <v>0</v>
      </c>
      <c r="BA435" s="395">
        <v>0</v>
      </c>
      <c r="BB435" s="395">
        <v>0</v>
      </c>
      <c r="BC435" s="395">
        <v>0</v>
      </c>
      <c r="BD435" s="115"/>
      <c r="BE435" s="115"/>
      <c r="BF435" s="115"/>
      <c r="BG435" s="115"/>
      <c r="BH435" s="115"/>
      <c r="BI435" s="115"/>
      <c r="BJ435" s="115"/>
      <c r="BK435" s="115"/>
      <c r="BQ435" s="74" t="str">
        <f t="shared" si="248"/>
        <v xml:space="preserve"> </v>
      </c>
      <c r="BR435" s="120" t="str">
        <f t="shared" si="249"/>
        <v xml:space="preserve"> </v>
      </c>
      <c r="BS435" s="120" t="str">
        <f t="shared" si="250"/>
        <v xml:space="preserve"> </v>
      </c>
      <c r="BU435" s="74" t="str">
        <f t="shared" si="251"/>
        <v xml:space="preserve"> </v>
      </c>
      <c r="BV435" s="120" t="str">
        <f t="shared" si="252"/>
        <v xml:space="preserve"> </v>
      </c>
      <c r="BW435" s="120" t="str">
        <f t="shared" si="253"/>
        <v xml:space="preserve">  </v>
      </c>
      <c r="BY435" s="74" t="str">
        <f t="shared" si="254"/>
        <v xml:space="preserve"> </v>
      </c>
      <c r="BZ435" s="120" t="str">
        <f t="shared" si="255"/>
        <v xml:space="preserve"> </v>
      </c>
      <c r="CA435" s="120" t="str">
        <f t="shared" si="256"/>
        <v xml:space="preserve"> </v>
      </c>
      <c r="CC435" s="115" t="str">
        <f t="shared" si="257"/>
        <v xml:space="preserve"> </v>
      </c>
      <c r="CD435" s="120" t="str">
        <f t="shared" si="258"/>
        <v xml:space="preserve"> </v>
      </c>
      <c r="CE435" s="417" t="str">
        <f t="shared" si="259"/>
        <v xml:space="preserve"> </v>
      </c>
      <c r="CF435" s="115"/>
      <c r="CG435" s="115" t="str">
        <f t="shared" si="260"/>
        <v xml:space="preserve"> </v>
      </c>
      <c r="CH435" s="120" t="str">
        <f t="shared" si="261"/>
        <v xml:space="preserve"> </v>
      </c>
      <c r="CI435" s="417" t="str">
        <f t="shared" si="262"/>
        <v xml:space="preserve"> </v>
      </c>
      <c r="CJ435" s="115"/>
      <c r="CK435" s="115" t="str">
        <f t="shared" si="263"/>
        <v xml:space="preserve"> </v>
      </c>
      <c r="CL435" s="120" t="str">
        <f t="shared" si="264"/>
        <v xml:space="preserve"> </v>
      </c>
      <c r="CM435" s="417" t="str">
        <f t="shared" si="266"/>
        <v xml:space="preserve"> </v>
      </c>
      <c r="IS435" s="103">
        <v>10.5</v>
      </c>
    </row>
    <row r="436" spans="2:253" s="74" customFormat="1" ht="17.100000000000001" hidden="1" customHeight="1" x14ac:dyDescent="0.25">
      <c r="B436" s="504">
        <f>IF('KB Duct Parts'!BG$15=1,'KB Duct Elbows'!Z8,0)</f>
        <v>0</v>
      </c>
      <c r="C436" s="525">
        <v>12104.45</v>
      </c>
      <c r="D436" s="526">
        <f t="shared" si="233"/>
        <v>12104.45</v>
      </c>
      <c r="E436" s="520" t="s">
        <v>861</v>
      </c>
      <c r="F436" s="508" t="str">
        <f t="shared" si="240"/>
        <v xml:space="preserve"> </v>
      </c>
      <c r="G436" s="509" t="s">
        <v>1695</v>
      </c>
      <c r="H436" s="504" t="s">
        <v>923</v>
      </c>
      <c r="I436" s="1035"/>
      <c r="J436" s="1036"/>
      <c r="K436" s="516" t="s">
        <v>881</v>
      </c>
      <c r="L436" s="521">
        <v>22</v>
      </c>
      <c r="M436" s="517" t="str">
        <f t="shared" si="265"/>
        <v>Y</v>
      </c>
      <c r="N436" s="514">
        <f t="shared" si="241"/>
        <v>23.1</v>
      </c>
      <c r="O436" s="518">
        <f t="shared" si="234"/>
        <v>0</v>
      </c>
      <c r="P436" s="680">
        <f>'KB Duct Parts'!$AE$3</f>
        <v>0</v>
      </c>
      <c r="Q436" s="681">
        <f t="shared" si="242"/>
        <v>0</v>
      </c>
      <c r="R436" s="682">
        <f t="shared" si="243"/>
        <v>0</v>
      </c>
      <c r="S436" s="716">
        <f t="shared" si="244"/>
        <v>0.35</v>
      </c>
      <c r="T436" s="679">
        <f t="shared" si="245"/>
        <v>0</v>
      </c>
      <c r="U436" s="679">
        <f t="shared" si="246"/>
        <v>0</v>
      </c>
      <c r="V436" s="78"/>
      <c r="W436" s="78"/>
      <c r="Y436" s="120"/>
      <c r="AE436" s="75"/>
      <c r="AF436" s="370">
        <v>22</v>
      </c>
      <c r="AG436" s="374"/>
      <c r="AH436" s="378"/>
      <c r="AI436" s="381"/>
      <c r="AJ436" s="386"/>
      <c r="AK436" s="391"/>
      <c r="AL436" s="386"/>
      <c r="AM436" s="363">
        <f t="shared" si="232"/>
        <v>1</v>
      </c>
      <c r="AN436" s="578">
        <v>23.1</v>
      </c>
      <c r="AO436" s="120">
        <f t="shared" si="247"/>
        <v>0</v>
      </c>
      <c r="AP436" s="120">
        <f t="shared" si="235"/>
        <v>0</v>
      </c>
      <c r="AQ436" s="120">
        <f t="shared" si="236"/>
        <v>0</v>
      </c>
      <c r="AR436" s="120">
        <f t="shared" si="237"/>
        <v>0</v>
      </c>
      <c r="AS436" s="120">
        <f t="shared" si="238"/>
        <v>0</v>
      </c>
      <c r="AT436" s="120">
        <f t="shared" si="239"/>
        <v>0</v>
      </c>
      <c r="AU436" s="74" t="s">
        <v>717</v>
      </c>
      <c r="AV436" s="115"/>
      <c r="AW436" s="395"/>
      <c r="AX436" s="395">
        <v>0</v>
      </c>
      <c r="AY436" s="395">
        <v>0</v>
      </c>
      <c r="AZ436" s="395">
        <v>0</v>
      </c>
      <c r="BA436" s="395">
        <v>0</v>
      </c>
      <c r="BB436" s="395">
        <v>0</v>
      </c>
      <c r="BC436" s="395">
        <v>0</v>
      </c>
      <c r="BD436" s="115"/>
      <c r="BE436" s="115"/>
      <c r="BF436" s="115"/>
      <c r="BG436" s="115"/>
      <c r="BH436" s="115"/>
      <c r="BI436" s="115"/>
      <c r="BJ436" s="115"/>
      <c r="BK436" s="115"/>
      <c r="BQ436" s="74" t="str">
        <f t="shared" si="248"/>
        <v xml:space="preserve"> </v>
      </c>
      <c r="BR436" s="120" t="str">
        <f t="shared" si="249"/>
        <v xml:space="preserve"> </v>
      </c>
      <c r="BS436" s="120" t="str">
        <f t="shared" si="250"/>
        <v xml:space="preserve"> </v>
      </c>
      <c r="BU436" s="74" t="str">
        <f t="shared" si="251"/>
        <v xml:space="preserve"> </v>
      </c>
      <c r="BV436" s="120" t="str">
        <f t="shared" si="252"/>
        <v xml:space="preserve"> </v>
      </c>
      <c r="BW436" s="120" t="str">
        <f t="shared" si="253"/>
        <v xml:space="preserve">  </v>
      </c>
      <c r="BY436" s="74" t="str">
        <f t="shared" si="254"/>
        <v xml:space="preserve"> </v>
      </c>
      <c r="BZ436" s="120" t="str">
        <f t="shared" si="255"/>
        <v xml:space="preserve"> </v>
      </c>
      <c r="CA436" s="120" t="str">
        <f t="shared" si="256"/>
        <v xml:space="preserve"> </v>
      </c>
      <c r="CC436" s="115" t="str">
        <f t="shared" si="257"/>
        <v xml:space="preserve"> </v>
      </c>
      <c r="CD436" s="120" t="str">
        <f t="shared" si="258"/>
        <v xml:space="preserve"> </v>
      </c>
      <c r="CE436" s="417" t="str">
        <f t="shared" si="259"/>
        <v xml:space="preserve"> </v>
      </c>
      <c r="CF436" s="115"/>
      <c r="CG436" s="115" t="str">
        <f t="shared" si="260"/>
        <v xml:space="preserve"> </v>
      </c>
      <c r="CH436" s="120" t="str">
        <f t="shared" si="261"/>
        <v xml:space="preserve"> </v>
      </c>
      <c r="CI436" s="417" t="str">
        <f t="shared" si="262"/>
        <v xml:space="preserve"> </v>
      </c>
      <c r="CJ436" s="115"/>
      <c r="CK436" s="115" t="str">
        <f t="shared" si="263"/>
        <v xml:space="preserve"> </v>
      </c>
      <c r="CL436" s="120" t="str">
        <f t="shared" si="264"/>
        <v xml:space="preserve"> </v>
      </c>
      <c r="CM436" s="417" t="str">
        <f t="shared" si="266"/>
        <v xml:space="preserve"> </v>
      </c>
      <c r="IS436" s="103">
        <v>11.3</v>
      </c>
    </row>
    <row r="437" spans="2:253" s="74" customFormat="1" ht="17.100000000000001" hidden="1" customHeight="1" x14ac:dyDescent="0.25">
      <c r="B437" s="504">
        <f>IF('KB Duct Parts'!BG$15=1,'KB Duct Elbows'!Z9,0)</f>
        <v>0</v>
      </c>
      <c r="C437" s="525">
        <v>12105.45</v>
      </c>
      <c r="D437" s="526">
        <f t="shared" si="233"/>
        <v>12105.45</v>
      </c>
      <c r="E437" s="504" t="s">
        <v>862</v>
      </c>
      <c r="F437" s="508" t="str">
        <f t="shared" si="240"/>
        <v xml:space="preserve"> </v>
      </c>
      <c r="G437" s="509" t="s">
        <v>1695</v>
      </c>
      <c r="H437" s="504" t="s">
        <v>923</v>
      </c>
      <c r="I437" s="1035"/>
      <c r="J437" s="1036"/>
      <c r="K437" s="516" t="s">
        <v>881</v>
      </c>
      <c r="L437" s="521">
        <v>22</v>
      </c>
      <c r="M437" s="517" t="str">
        <f t="shared" si="265"/>
        <v>Y</v>
      </c>
      <c r="N437" s="514">
        <f t="shared" si="241"/>
        <v>27.7</v>
      </c>
      <c r="O437" s="518">
        <f t="shared" si="234"/>
        <v>0</v>
      </c>
      <c r="P437" s="680">
        <f>'KB Duct Parts'!$AE$3</f>
        <v>0</v>
      </c>
      <c r="Q437" s="681">
        <f t="shared" si="242"/>
        <v>0</v>
      </c>
      <c r="R437" s="682">
        <f t="shared" si="243"/>
        <v>0</v>
      </c>
      <c r="S437" s="716">
        <f t="shared" si="244"/>
        <v>0.35</v>
      </c>
      <c r="T437" s="679">
        <f t="shared" si="245"/>
        <v>0</v>
      </c>
      <c r="U437" s="679">
        <f t="shared" si="246"/>
        <v>0</v>
      </c>
      <c r="V437" s="78"/>
      <c r="W437" s="78"/>
      <c r="Y437" s="120"/>
      <c r="AE437" s="75"/>
      <c r="AF437" s="370">
        <v>22</v>
      </c>
      <c r="AG437" s="374"/>
      <c r="AH437" s="378"/>
      <c r="AI437" s="381"/>
      <c r="AJ437" s="386"/>
      <c r="AK437" s="391"/>
      <c r="AL437" s="386"/>
      <c r="AM437" s="363">
        <f t="shared" si="232"/>
        <v>1</v>
      </c>
      <c r="AN437" s="578">
        <v>27.7</v>
      </c>
      <c r="AO437" s="120">
        <f t="shared" si="247"/>
        <v>0</v>
      </c>
      <c r="AP437" s="120">
        <f t="shared" si="235"/>
        <v>0</v>
      </c>
      <c r="AQ437" s="120">
        <f t="shared" si="236"/>
        <v>0</v>
      </c>
      <c r="AR437" s="120">
        <f t="shared" si="237"/>
        <v>0</v>
      </c>
      <c r="AS437" s="120">
        <f t="shared" si="238"/>
        <v>0</v>
      </c>
      <c r="AT437" s="120">
        <f t="shared" si="239"/>
        <v>0</v>
      </c>
      <c r="AU437" s="74" t="s">
        <v>717</v>
      </c>
      <c r="AV437" s="115"/>
      <c r="AW437" s="395"/>
      <c r="AX437" s="395">
        <v>0</v>
      </c>
      <c r="AY437" s="395">
        <v>0</v>
      </c>
      <c r="AZ437" s="395">
        <v>0</v>
      </c>
      <c r="BA437" s="395">
        <v>0</v>
      </c>
      <c r="BB437" s="395">
        <v>0</v>
      </c>
      <c r="BC437" s="395">
        <v>0</v>
      </c>
      <c r="BD437" s="115"/>
      <c r="BE437" s="115"/>
      <c r="BF437" s="115"/>
      <c r="BG437" s="115"/>
      <c r="BH437" s="115"/>
      <c r="BI437" s="115"/>
      <c r="BJ437" s="115"/>
      <c r="BK437" s="115"/>
      <c r="BQ437" s="74" t="str">
        <f t="shared" si="248"/>
        <v xml:space="preserve"> </v>
      </c>
      <c r="BR437" s="120" t="str">
        <f t="shared" si="249"/>
        <v xml:space="preserve"> </v>
      </c>
      <c r="BS437" s="120" t="str">
        <f t="shared" si="250"/>
        <v xml:space="preserve"> </v>
      </c>
      <c r="BU437" s="74" t="str">
        <f t="shared" si="251"/>
        <v xml:space="preserve"> </v>
      </c>
      <c r="BV437" s="120" t="str">
        <f t="shared" si="252"/>
        <v xml:space="preserve"> </v>
      </c>
      <c r="BW437" s="120" t="str">
        <f t="shared" si="253"/>
        <v xml:space="preserve">  </v>
      </c>
      <c r="BY437" s="74" t="str">
        <f t="shared" si="254"/>
        <v xml:space="preserve"> </v>
      </c>
      <c r="BZ437" s="120" t="str">
        <f t="shared" si="255"/>
        <v xml:space="preserve"> </v>
      </c>
      <c r="CA437" s="120" t="str">
        <f t="shared" si="256"/>
        <v xml:space="preserve"> </v>
      </c>
      <c r="CC437" s="115" t="str">
        <f t="shared" si="257"/>
        <v xml:space="preserve"> </v>
      </c>
      <c r="CD437" s="120" t="str">
        <f t="shared" si="258"/>
        <v xml:space="preserve"> </v>
      </c>
      <c r="CE437" s="417" t="str">
        <f t="shared" si="259"/>
        <v xml:space="preserve"> </v>
      </c>
      <c r="CF437" s="115"/>
      <c r="CG437" s="115" t="str">
        <f t="shared" si="260"/>
        <v xml:space="preserve"> </v>
      </c>
      <c r="CH437" s="120" t="str">
        <f t="shared" si="261"/>
        <v xml:space="preserve"> </v>
      </c>
      <c r="CI437" s="417" t="str">
        <f t="shared" si="262"/>
        <v xml:space="preserve"> </v>
      </c>
      <c r="CJ437" s="115"/>
      <c r="CK437" s="115" t="str">
        <f t="shared" si="263"/>
        <v xml:space="preserve"> </v>
      </c>
      <c r="CL437" s="120" t="str">
        <f t="shared" si="264"/>
        <v xml:space="preserve"> </v>
      </c>
      <c r="CM437" s="417" t="str">
        <f t="shared" si="266"/>
        <v xml:space="preserve"> </v>
      </c>
      <c r="IS437" s="103">
        <v>13.6</v>
      </c>
    </row>
    <row r="438" spans="2:253" s="74" customFormat="1" ht="17.100000000000001" hidden="1" customHeight="1" x14ac:dyDescent="0.25">
      <c r="B438" s="504">
        <f>IF('KB Duct Parts'!BG$15=1,'KB Duct Elbows'!Z10,0)</f>
        <v>0</v>
      </c>
      <c r="C438" s="525">
        <v>12106.45</v>
      </c>
      <c r="D438" s="526">
        <f t="shared" si="233"/>
        <v>12106.45</v>
      </c>
      <c r="E438" s="504" t="s">
        <v>863</v>
      </c>
      <c r="F438" s="508" t="str">
        <f t="shared" si="240"/>
        <v xml:space="preserve"> </v>
      </c>
      <c r="G438" s="509" t="s">
        <v>1695</v>
      </c>
      <c r="H438" s="504" t="s">
        <v>923</v>
      </c>
      <c r="I438" s="1035"/>
      <c r="J438" s="1036"/>
      <c r="K438" s="516" t="s">
        <v>881</v>
      </c>
      <c r="L438" s="521">
        <v>22</v>
      </c>
      <c r="M438" s="517" t="str">
        <f t="shared" si="265"/>
        <v>Y</v>
      </c>
      <c r="N438" s="514">
        <f t="shared" si="241"/>
        <v>31</v>
      </c>
      <c r="O438" s="518">
        <f t="shared" si="234"/>
        <v>0</v>
      </c>
      <c r="P438" s="680">
        <f>'KB Duct Parts'!$AE$3</f>
        <v>0</v>
      </c>
      <c r="Q438" s="681">
        <f t="shared" si="242"/>
        <v>0</v>
      </c>
      <c r="R438" s="682">
        <f t="shared" si="243"/>
        <v>0</v>
      </c>
      <c r="S438" s="716">
        <f t="shared" si="244"/>
        <v>0.35</v>
      </c>
      <c r="T438" s="679">
        <f t="shared" si="245"/>
        <v>0</v>
      </c>
      <c r="U438" s="679">
        <f t="shared" si="246"/>
        <v>0</v>
      </c>
      <c r="V438" s="78"/>
      <c r="W438" s="78"/>
      <c r="Y438" s="120"/>
      <c r="AE438" s="75"/>
      <c r="AF438" s="370">
        <v>22</v>
      </c>
      <c r="AG438" s="374"/>
      <c r="AH438" s="378"/>
      <c r="AI438" s="381"/>
      <c r="AJ438" s="386"/>
      <c r="AK438" s="391"/>
      <c r="AL438" s="386"/>
      <c r="AM438" s="363">
        <f t="shared" si="232"/>
        <v>1</v>
      </c>
      <c r="AN438" s="578">
        <v>31</v>
      </c>
      <c r="AO438" s="120">
        <f t="shared" si="247"/>
        <v>0</v>
      </c>
      <c r="AP438" s="120">
        <f t="shared" si="235"/>
        <v>0</v>
      </c>
      <c r="AQ438" s="120">
        <f t="shared" si="236"/>
        <v>0</v>
      </c>
      <c r="AR438" s="120">
        <f t="shared" si="237"/>
        <v>0</v>
      </c>
      <c r="AS438" s="120">
        <f t="shared" si="238"/>
        <v>0</v>
      </c>
      <c r="AT438" s="120">
        <f t="shared" si="239"/>
        <v>0</v>
      </c>
      <c r="AU438" s="74" t="s">
        <v>717</v>
      </c>
      <c r="AV438" s="115"/>
      <c r="AW438" s="395"/>
      <c r="AX438" s="395">
        <v>0</v>
      </c>
      <c r="AY438" s="395">
        <v>0</v>
      </c>
      <c r="AZ438" s="395">
        <v>0</v>
      </c>
      <c r="BA438" s="395">
        <v>0</v>
      </c>
      <c r="BB438" s="395">
        <v>0</v>
      </c>
      <c r="BC438" s="395">
        <v>0</v>
      </c>
      <c r="BD438" s="115"/>
      <c r="BE438" s="115"/>
      <c r="BF438" s="115"/>
      <c r="BG438" s="115"/>
      <c r="BH438" s="115"/>
      <c r="BI438" s="115"/>
      <c r="BJ438" s="115"/>
      <c r="BK438" s="115"/>
      <c r="BQ438" s="74" t="str">
        <f t="shared" si="248"/>
        <v xml:space="preserve"> </v>
      </c>
      <c r="BR438" s="120" t="str">
        <f t="shared" si="249"/>
        <v xml:space="preserve"> </v>
      </c>
      <c r="BS438" s="120" t="str">
        <f t="shared" si="250"/>
        <v xml:space="preserve"> </v>
      </c>
      <c r="BU438" s="74" t="str">
        <f t="shared" si="251"/>
        <v xml:space="preserve"> </v>
      </c>
      <c r="BV438" s="120" t="str">
        <f t="shared" si="252"/>
        <v xml:space="preserve"> </v>
      </c>
      <c r="BW438" s="120" t="str">
        <f t="shared" si="253"/>
        <v xml:space="preserve">  </v>
      </c>
      <c r="BY438" s="74" t="str">
        <f t="shared" si="254"/>
        <v xml:space="preserve"> </v>
      </c>
      <c r="BZ438" s="120" t="str">
        <f t="shared" si="255"/>
        <v xml:space="preserve"> </v>
      </c>
      <c r="CA438" s="120" t="str">
        <f t="shared" si="256"/>
        <v xml:space="preserve"> </v>
      </c>
      <c r="CC438" s="115" t="str">
        <f t="shared" si="257"/>
        <v xml:space="preserve"> </v>
      </c>
      <c r="CD438" s="120" t="str">
        <f t="shared" si="258"/>
        <v xml:space="preserve"> </v>
      </c>
      <c r="CE438" s="417" t="str">
        <f t="shared" si="259"/>
        <v xml:space="preserve"> </v>
      </c>
      <c r="CF438" s="115"/>
      <c r="CG438" s="115" t="str">
        <f t="shared" si="260"/>
        <v xml:space="preserve"> </v>
      </c>
      <c r="CH438" s="120" t="str">
        <f t="shared" si="261"/>
        <v xml:space="preserve"> </v>
      </c>
      <c r="CI438" s="417" t="str">
        <f t="shared" si="262"/>
        <v xml:space="preserve"> </v>
      </c>
      <c r="CJ438" s="115"/>
      <c r="CK438" s="115" t="str">
        <f t="shared" si="263"/>
        <v xml:space="preserve"> </v>
      </c>
      <c r="CL438" s="120" t="str">
        <f t="shared" si="264"/>
        <v xml:space="preserve"> </v>
      </c>
      <c r="CM438" s="417" t="str">
        <f t="shared" si="266"/>
        <v xml:space="preserve"> </v>
      </c>
      <c r="IS438" s="103">
        <v>15.2</v>
      </c>
    </row>
    <row r="439" spans="2:253" s="74" customFormat="1" ht="17.100000000000001" hidden="1" customHeight="1" x14ac:dyDescent="0.25">
      <c r="B439" s="504">
        <f>IF('KB Duct Parts'!BG$15=1,'KB Duct Elbows'!Z11,0)</f>
        <v>0</v>
      </c>
      <c r="C439" s="525">
        <v>12107.45</v>
      </c>
      <c r="D439" s="526">
        <f t="shared" si="233"/>
        <v>12107.45</v>
      </c>
      <c r="E439" s="504" t="s">
        <v>864</v>
      </c>
      <c r="F439" s="508" t="str">
        <f t="shared" si="240"/>
        <v xml:space="preserve"> </v>
      </c>
      <c r="G439" s="509" t="s">
        <v>1695</v>
      </c>
      <c r="H439" s="504" t="s">
        <v>923</v>
      </c>
      <c r="I439" s="1035"/>
      <c r="J439" s="1036"/>
      <c r="K439" s="516" t="s">
        <v>881</v>
      </c>
      <c r="L439" s="521">
        <v>22</v>
      </c>
      <c r="M439" s="517" t="str">
        <f t="shared" si="265"/>
        <v>Y</v>
      </c>
      <c r="N439" s="514">
        <f t="shared" si="241"/>
        <v>35.9</v>
      </c>
      <c r="O439" s="518">
        <f t="shared" si="234"/>
        <v>0</v>
      </c>
      <c r="P439" s="680">
        <f>'KB Duct Parts'!$AE$3</f>
        <v>0</v>
      </c>
      <c r="Q439" s="681">
        <f t="shared" si="242"/>
        <v>0</v>
      </c>
      <c r="R439" s="682">
        <f t="shared" si="243"/>
        <v>0</v>
      </c>
      <c r="S439" s="716">
        <f t="shared" si="244"/>
        <v>0.35</v>
      </c>
      <c r="T439" s="679">
        <f t="shared" si="245"/>
        <v>0</v>
      </c>
      <c r="U439" s="679">
        <f t="shared" si="246"/>
        <v>0</v>
      </c>
      <c r="V439" s="78"/>
      <c r="W439" s="78"/>
      <c r="Y439" s="120"/>
      <c r="AE439" s="75"/>
      <c r="AF439" s="370">
        <v>22</v>
      </c>
      <c r="AG439" s="374"/>
      <c r="AH439" s="378"/>
      <c r="AI439" s="381"/>
      <c r="AJ439" s="386"/>
      <c r="AK439" s="391"/>
      <c r="AL439" s="386"/>
      <c r="AM439" s="363">
        <f t="shared" si="232"/>
        <v>1</v>
      </c>
      <c r="AN439" s="578">
        <v>35.9</v>
      </c>
      <c r="AO439" s="120">
        <f t="shared" si="247"/>
        <v>0</v>
      </c>
      <c r="AP439" s="120">
        <f t="shared" si="235"/>
        <v>0</v>
      </c>
      <c r="AQ439" s="120">
        <f t="shared" si="236"/>
        <v>0</v>
      </c>
      <c r="AR439" s="120">
        <f t="shared" si="237"/>
        <v>0</v>
      </c>
      <c r="AS439" s="120">
        <f t="shared" si="238"/>
        <v>0</v>
      </c>
      <c r="AT439" s="120">
        <f t="shared" si="239"/>
        <v>0</v>
      </c>
      <c r="AU439" s="74" t="s">
        <v>717</v>
      </c>
      <c r="AV439" s="115"/>
      <c r="AW439" s="395"/>
      <c r="AX439" s="395">
        <v>0</v>
      </c>
      <c r="AY439" s="395">
        <v>0</v>
      </c>
      <c r="AZ439" s="395">
        <v>0</v>
      </c>
      <c r="BA439" s="395">
        <v>0</v>
      </c>
      <c r="BB439" s="395">
        <v>0</v>
      </c>
      <c r="BC439" s="395">
        <v>0</v>
      </c>
      <c r="BD439" s="115"/>
      <c r="BE439" s="115"/>
      <c r="BF439" s="115"/>
      <c r="BG439" s="115"/>
      <c r="BH439" s="115"/>
      <c r="BI439" s="115"/>
      <c r="BJ439" s="115"/>
      <c r="BK439" s="115"/>
      <c r="BQ439" s="74" t="str">
        <f t="shared" si="248"/>
        <v xml:space="preserve"> </v>
      </c>
      <c r="BR439" s="120" t="str">
        <f t="shared" si="249"/>
        <v xml:space="preserve"> </v>
      </c>
      <c r="BS439" s="120" t="str">
        <f t="shared" si="250"/>
        <v xml:space="preserve"> </v>
      </c>
      <c r="BU439" s="74" t="str">
        <f t="shared" si="251"/>
        <v xml:space="preserve"> </v>
      </c>
      <c r="BV439" s="120" t="str">
        <f t="shared" si="252"/>
        <v xml:space="preserve"> </v>
      </c>
      <c r="BW439" s="120" t="str">
        <f t="shared" si="253"/>
        <v xml:space="preserve">  </v>
      </c>
      <c r="BY439" s="74" t="str">
        <f t="shared" si="254"/>
        <v xml:space="preserve"> </v>
      </c>
      <c r="BZ439" s="120" t="str">
        <f t="shared" si="255"/>
        <v xml:space="preserve"> </v>
      </c>
      <c r="CA439" s="120" t="str">
        <f t="shared" si="256"/>
        <v xml:space="preserve"> </v>
      </c>
      <c r="CC439" s="115" t="str">
        <f t="shared" si="257"/>
        <v xml:space="preserve"> </v>
      </c>
      <c r="CD439" s="120" t="str">
        <f t="shared" si="258"/>
        <v xml:space="preserve"> </v>
      </c>
      <c r="CE439" s="417" t="str">
        <f t="shared" si="259"/>
        <v xml:space="preserve"> </v>
      </c>
      <c r="CF439" s="115"/>
      <c r="CG439" s="115" t="str">
        <f t="shared" si="260"/>
        <v xml:space="preserve"> </v>
      </c>
      <c r="CH439" s="120" t="str">
        <f t="shared" si="261"/>
        <v xml:space="preserve"> </v>
      </c>
      <c r="CI439" s="417" t="str">
        <f t="shared" si="262"/>
        <v xml:space="preserve"> </v>
      </c>
      <c r="CJ439" s="115"/>
      <c r="CK439" s="115" t="str">
        <f t="shared" si="263"/>
        <v xml:space="preserve"> </v>
      </c>
      <c r="CL439" s="120" t="str">
        <f t="shared" si="264"/>
        <v xml:space="preserve"> </v>
      </c>
      <c r="CM439" s="417" t="str">
        <f t="shared" si="266"/>
        <v xml:space="preserve"> </v>
      </c>
      <c r="IS439" s="103">
        <v>17.5</v>
      </c>
    </row>
    <row r="440" spans="2:253" s="74" customFormat="1" ht="17.100000000000001" hidden="1" customHeight="1" x14ac:dyDescent="0.25">
      <c r="B440" s="504">
        <f>IF('KB Duct Parts'!BG$15=1,'KB Duct Elbows'!Z12,0)</f>
        <v>0</v>
      </c>
      <c r="C440" s="525">
        <v>12108.45</v>
      </c>
      <c r="D440" s="526">
        <f t="shared" si="233"/>
        <v>12108.45</v>
      </c>
      <c r="E440" s="504" t="s">
        <v>865</v>
      </c>
      <c r="F440" s="508" t="str">
        <f t="shared" si="240"/>
        <v xml:space="preserve"> </v>
      </c>
      <c r="G440" s="509" t="s">
        <v>1695</v>
      </c>
      <c r="H440" s="504" t="s">
        <v>923</v>
      </c>
      <c r="I440" s="1035"/>
      <c r="J440" s="1036"/>
      <c r="K440" s="516" t="s">
        <v>881</v>
      </c>
      <c r="L440" s="521">
        <v>22</v>
      </c>
      <c r="M440" s="517" t="str">
        <f t="shared" si="265"/>
        <v>Y</v>
      </c>
      <c r="N440" s="514">
        <f t="shared" si="241"/>
        <v>41.2</v>
      </c>
      <c r="O440" s="518">
        <f t="shared" si="234"/>
        <v>0</v>
      </c>
      <c r="P440" s="680">
        <f>'KB Duct Parts'!$AE$3</f>
        <v>0</v>
      </c>
      <c r="Q440" s="681">
        <f t="shared" si="242"/>
        <v>0</v>
      </c>
      <c r="R440" s="682">
        <f t="shared" si="243"/>
        <v>0</v>
      </c>
      <c r="S440" s="716">
        <f t="shared" si="244"/>
        <v>0.35</v>
      </c>
      <c r="T440" s="679">
        <f t="shared" si="245"/>
        <v>0</v>
      </c>
      <c r="U440" s="679">
        <f t="shared" si="246"/>
        <v>0</v>
      </c>
      <c r="V440" s="78"/>
      <c r="W440" s="78"/>
      <c r="Y440" s="120"/>
      <c r="AE440" s="75"/>
      <c r="AF440" s="370">
        <v>22</v>
      </c>
      <c r="AG440" s="374"/>
      <c r="AH440" s="378"/>
      <c r="AI440" s="381"/>
      <c r="AJ440" s="386"/>
      <c r="AK440" s="391"/>
      <c r="AL440" s="386"/>
      <c r="AM440" s="363">
        <f t="shared" si="232"/>
        <v>1</v>
      </c>
      <c r="AN440" s="578">
        <v>41.2</v>
      </c>
      <c r="AO440" s="120">
        <f t="shared" si="247"/>
        <v>0</v>
      </c>
      <c r="AP440" s="120">
        <f t="shared" si="235"/>
        <v>0</v>
      </c>
      <c r="AQ440" s="120">
        <f t="shared" si="236"/>
        <v>0</v>
      </c>
      <c r="AR440" s="120">
        <f t="shared" si="237"/>
        <v>0</v>
      </c>
      <c r="AS440" s="120">
        <f t="shared" si="238"/>
        <v>0</v>
      </c>
      <c r="AT440" s="120">
        <f t="shared" si="239"/>
        <v>0</v>
      </c>
      <c r="AU440" s="74" t="s">
        <v>717</v>
      </c>
      <c r="AV440" s="115"/>
      <c r="AW440" s="395"/>
      <c r="AX440" s="395">
        <v>0</v>
      </c>
      <c r="AY440" s="395">
        <v>0</v>
      </c>
      <c r="AZ440" s="395">
        <v>0</v>
      </c>
      <c r="BA440" s="395">
        <v>0</v>
      </c>
      <c r="BB440" s="395">
        <v>0</v>
      </c>
      <c r="BC440" s="395">
        <v>0</v>
      </c>
      <c r="BD440" s="115"/>
      <c r="BE440" s="115"/>
      <c r="BF440" s="115"/>
      <c r="BG440" s="115"/>
      <c r="BH440" s="115"/>
      <c r="BI440" s="115"/>
      <c r="BJ440" s="115"/>
      <c r="BK440" s="115"/>
      <c r="BQ440" s="74" t="str">
        <f t="shared" si="248"/>
        <v xml:space="preserve"> </v>
      </c>
      <c r="BR440" s="120" t="str">
        <f t="shared" si="249"/>
        <v xml:space="preserve"> </v>
      </c>
      <c r="BS440" s="120" t="str">
        <f t="shared" si="250"/>
        <v xml:space="preserve"> </v>
      </c>
      <c r="BU440" s="74" t="str">
        <f t="shared" si="251"/>
        <v xml:space="preserve"> </v>
      </c>
      <c r="BV440" s="120" t="str">
        <f t="shared" si="252"/>
        <v xml:space="preserve"> </v>
      </c>
      <c r="BW440" s="120" t="str">
        <f t="shared" si="253"/>
        <v xml:space="preserve">  </v>
      </c>
      <c r="BY440" s="74" t="str">
        <f t="shared" si="254"/>
        <v xml:space="preserve"> </v>
      </c>
      <c r="BZ440" s="120" t="str">
        <f t="shared" si="255"/>
        <v xml:space="preserve"> </v>
      </c>
      <c r="CA440" s="120" t="str">
        <f t="shared" si="256"/>
        <v xml:space="preserve"> </v>
      </c>
      <c r="CC440" s="115" t="str">
        <f t="shared" si="257"/>
        <v xml:space="preserve"> </v>
      </c>
      <c r="CD440" s="120" t="str">
        <f t="shared" si="258"/>
        <v xml:space="preserve"> </v>
      </c>
      <c r="CE440" s="417" t="str">
        <f t="shared" si="259"/>
        <v xml:space="preserve"> </v>
      </c>
      <c r="CF440" s="115"/>
      <c r="CG440" s="115" t="str">
        <f t="shared" si="260"/>
        <v xml:space="preserve"> </v>
      </c>
      <c r="CH440" s="120" t="str">
        <f t="shared" si="261"/>
        <v xml:space="preserve"> </v>
      </c>
      <c r="CI440" s="417" t="str">
        <f t="shared" si="262"/>
        <v xml:space="preserve"> </v>
      </c>
      <c r="CJ440" s="115"/>
      <c r="CK440" s="115" t="str">
        <f t="shared" si="263"/>
        <v xml:space="preserve"> </v>
      </c>
      <c r="CL440" s="120" t="str">
        <f t="shared" si="264"/>
        <v xml:space="preserve"> </v>
      </c>
      <c r="CM440" s="417" t="str">
        <f t="shared" si="266"/>
        <v xml:space="preserve"> </v>
      </c>
      <c r="IS440" s="103">
        <v>20.2</v>
      </c>
    </row>
    <row r="441" spans="2:253" s="74" customFormat="1" ht="17.100000000000001" hidden="1" customHeight="1" x14ac:dyDescent="0.25">
      <c r="B441" s="504">
        <f>IF('KB Duct Parts'!BG$15=1,'KB Duct Elbows'!Z13,0)</f>
        <v>0</v>
      </c>
      <c r="C441" s="525">
        <v>12109.45</v>
      </c>
      <c r="D441" s="526">
        <f t="shared" si="233"/>
        <v>12109.45</v>
      </c>
      <c r="E441" s="504" t="s">
        <v>866</v>
      </c>
      <c r="F441" s="508" t="str">
        <f t="shared" si="240"/>
        <v xml:space="preserve"> </v>
      </c>
      <c r="G441" s="509" t="s">
        <v>1695</v>
      </c>
      <c r="H441" s="504" t="s">
        <v>923</v>
      </c>
      <c r="I441" s="1035"/>
      <c r="J441" s="1036"/>
      <c r="K441" s="516" t="s">
        <v>881</v>
      </c>
      <c r="L441" s="521">
        <v>20</v>
      </c>
      <c r="M441" s="517" t="str">
        <f t="shared" si="265"/>
        <v>Y</v>
      </c>
      <c r="N441" s="514">
        <f t="shared" si="241"/>
        <v>52.6</v>
      </c>
      <c r="O441" s="518">
        <f t="shared" si="234"/>
        <v>0</v>
      </c>
      <c r="P441" s="680">
        <f>'KB Duct Parts'!$AE$3</f>
        <v>0</v>
      </c>
      <c r="Q441" s="681">
        <f t="shared" si="242"/>
        <v>0</v>
      </c>
      <c r="R441" s="682">
        <f t="shared" si="243"/>
        <v>0</v>
      </c>
      <c r="S441" s="716">
        <f t="shared" si="244"/>
        <v>0.35</v>
      </c>
      <c r="T441" s="679">
        <f t="shared" si="245"/>
        <v>0</v>
      </c>
      <c r="U441" s="679">
        <f t="shared" si="246"/>
        <v>0</v>
      </c>
      <c r="V441" s="78"/>
      <c r="W441" s="78"/>
      <c r="Y441" s="120"/>
      <c r="AE441" s="75"/>
      <c r="AF441" s="370">
        <v>20</v>
      </c>
      <c r="AG441" s="374"/>
      <c r="AH441" s="378"/>
      <c r="AI441" s="381"/>
      <c r="AJ441" s="386"/>
      <c r="AK441" s="391"/>
      <c r="AL441" s="386"/>
      <c r="AM441" s="363">
        <f t="shared" si="232"/>
        <v>1</v>
      </c>
      <c r="AN441" s="578">
        <v>52.6</v>
      </c>
      <c r="AO441" s="120">
        <f t="shared" si="247"/>
        <v>0</v>
      </c>
      <c r="AP441" s="120">
        <f t="shared" si="235"/>
        <v>0</v>
      </c>
      <c r="AQ441" s="120">
        <f t="shared" si="236"/>
        <v>0</v>
      </c>
      <c r="AR441" s="120">
        <f t="shared" si="237"/>
        <v>0</v>
      </c>
      <c r="AS441" s="120">
        <f t="shared" si="238"/>
        <v>0</v>
      </c>
      <c r="AT441" s="120">
        <f t="shared" si="239"/>
        <v>0</v>
      </c>
      <c r="AU441" s="74" t="s">
        <v>717</v>
      </c>
      <c r="AV441" s="115"/>
      <c r="AW441" s="395"/>
      <c r="AX441" s="395">
        <v>0</v>
      </c>
      <c r="AY441" s="395">
        <v>0</v>
      </c>
      <c r="AZ441" s="395">
        <v>0</v>
      </c>
      <c r="BA441" s="395">
        <v>0</v>
      </c>
      <c r="BB441" s="395">
        <v>0</v>
      </c>
      <c r="BC441" s="395">
        <v>0</v>
      </c>
      <c r="BD441" s="115"/>
      <c r="BE441" s="115"/>
      <c r="BF441" s="115"/>
      <c r="BG441" s="115"/>
      <c r="BH441" s="115"/>
      <c r="BI441" s="115"/>
      <c r="BJ441" s="115"/>
      <c r="BK441" s="115"/>
      <c r="BQ441" s="74" t="str">
        <f t="shared" si="248"/>
        <v xml:space="preserve"> </v>
      </c>
      <c r="BR441" s="120" t="str">
        <f t="shared" si="249"/>
        <v xml:space="preserve"> </v>
      </c>
      <c r="BS441" s="120" t="str">
        <f t="shared" si="250"/>
        <v xml:space="preserve"> </v>
      </c>
      <c r="BU441" s="74" t="str">
        <f t="shared" si="251"/>
        <v xml:space="preserve"> </v>
      </c>
      <c r="BV441" s="120" t="str">
        <f t="shared" si="252"/>
        <v xml:space="preserve"> </v>
      </c>
      <c r="BW441" s="120" t="str">
        <f t="shared" si="253"/>
        <v xml:space="preserve">  </v>
      </c>
      <c r="BY441" s="74" t="str">
        <f t="shared" si="254"/>
        <v xml:space="preserve"> </v>
      </c>
      <c r="BZ441" s="120" t="str">
        <f t="shared" si="255"/>
        <v xml:space="preserve"> </v>
      </c>
      <c r="CA441" s="120" t="str">
        <f t="shared" si="256"/>
        <v xml:space="preserve"> </v>
      </c>
      <c r="CC441" s="115" t="str">
        <f t="shared" si="257"/>
        <v xml:space="preserve"> </v>
      </c>
      <c r="CD441" s="120" t="str">
        <f t="shared" si="258"/>
        <v xml:space="preserve"> </v>
      </c>
      <c r="CE441" s="417" t="str">
        <f t="shared" si="259"/>
        <v xml:space="preserve"> </v>
      </c>
      <c r="CF441" s="115"/>
      <c r="CG441" s="115" t="str">
        <f t="shared" si="260"/>
        <v xml:space="preserve"> </v>
      </c>
      <c r="CH441" s="120" t="str">
        <f t="shared" si="261"/>
        <v xml:space="preserve"> </v>
      </c>
      <c r="CI441" s="417" t="str">
        <f t="shared" si="262"/>
        <v xml:space="preserve"> </v>
      </c>
      <c r="CJ441" s="115"/>
      <c r="CK441" s="115" t="str">
        <f t="shared" si="263"/>
        <v xml:space="preserve"> </v>
      </c>
      <c r="CL441" s="120" t="str">
        <f t="shared" si="264"/>
        <v xml:space="preserve"> </v>
      </c>
      <c r="CM441" s="417" t="str">
        <f t="shared" si="266"/>
        <v xml:space="preserve"> </v>
      </c>
      <c r="IS441" s="103">
        <v>25.8</v>
      </c>
    </row>
    <row r="442" spans="2:253" s="74" customFormat="1" ht="17.100000000000001" hidden="1" customHeight="1" x14ac:dyDescent="0.25">
      <c r="B442" s="504">
        <f>IF('KB Duct Parts'!BG$15=1,'KB Duct Elbows'!Z14,0)</f>
        <v>0</v>
      </c>
      <c r="C442" s="525">
        <v>12110.45</v>
      </c>
      <c r="D442" s="526">
        <f t="shared" si="233"/>
        <v>12110.45</v>
      </c>
      <c r="E442" s="504" t="s">
        <v>867</v>
      </c>
      <c r="F442" s="508" t="str">
        <f t="shared" si="240"/>
        <v xml:space="preserve"> </v>
      </c>
      <c r="G442" s="509" t="s">
        <v>1695</v>
      </c>
      <c r="H442" s="504" t="s">
        <v>923</v>
      </c>
      <c r="I442" s="1035"/>
      <c r="J442" s="1036"/>
      <c r="K442" s="516" t="s">
        <v>881</v>
      </c>
      <c r="L442" s="521">
        <v>20</v>
      </c>
      <c r="M442" s="517" t="str">
        <f t="shared" si="265"/>
        <v>Y</v>
      </c>
      <c r="N442" s="514">
        <f t="shared" si="241"/>
        <v>64.3</v>
      </c>
      <c r="O442" s="518">
        <f t="shared" si="234"/>
        <v>0</v>
      </c>
      <c r="P442" s="680">
        <f>'KB Duct Parts'!$AE$3</f>
        <v>0</v>
      </c>
      <c r="Q442" s="681">
        <f t="shared" si="242"/>
        <v>0</v>
      </c>
      <c r="R442" s="682">
        <f t="shared" si="243"/>
        <v>0</v>
      </c>
      <c r="S442" s="716">
        <f t="shared" si="244"/>
        <v>0.35</v>
      </c>
      <c r="T442" s="679">
        <f t="shared" si="245"/>
        <v>0</v>
      </c>
      <c r="U442" s="679">
        <f t="shared" si="246"/>
        <v>0</v>
      </c>
      <c r="V442" s="78"/>
      <c r="W442" s="78"/>
      <c r="Y442" s="120"/>
      <c r="AE442" s="75"/>
      <c r="AF442" s="370">
        <v>20</v>
      </c>
      <c r="AG442" s="374"/>
      <c r="AH442" s="378"/>
      <c r="AI442" s="381"/>
      <c r="AJ442" s="386"/>
      <c r="AK442" s="391"/>
      <c r="AL442" s="386"/>
      <c r="AM442" s="363">
        <f t="shared" si="232"/>
        <v>1</v>
      </c>
      <c r="AN442" s="578">
        <v>64.3</v>
      </c>
      <c r="AO442" s="120">
        <f t="shared" si="247"/>
        <v>0</v>
      </c>
      <c r="AP442" s="120">
        <f t="shared" si="235"/>
        <v>0</v>
      </c>
      <c r="AQ442" s="120">
        <f t="shared" si="236"/>
        <v>0</v>
      </c>
      <c r="AR442" s="120">
        <f t="shared" si="237"/>
        <v>0</v>
      </c>
      <c r="AS442" s="120">
        <f t="shared" si="238"/>
        <v>0</v>
      </c>
      <c r="AT442" s="120">
        <f t="shared" si="239"/>
        <v>0</v>
      </c>
      <c r="AU442" s="74" t="s">
        <v>717</v>
      </c>
      <c r="AV442" s="115"/>
      <c r="AW442" s="395"/>
      <c r="AX442" s="395">
        <v>0</v>
      </c>
      <c r="AY442" s="395">
        <v>0</v>
      </c>
      <c r="AZ442" s="395">
        <v>0</v>
      </c>
      <c r="BA442" s="395">
        <v>0</v>
      </c>
      <c r="BB442" s="395">
        <v>0</v>
      </c>
      <c r="BC442" s="395">
        <v>0</v>
      </c>
      <c r="BD442" s="115"/>
      <c r="BE442" s="115"/>
      <c r="BF442" s="115"/>
      <c r="BG442" s="115"/>
      <c r="BH442" s="115"/>
      <c r="BI442" s="115"/>
      <c r="BJ442" s="115"/>
      <c r="BK442" s="115"/>
      <c r="BQ442" s="74" t="str">
        <f t="shared" si="248"/>
        <v xml:space="preserve"> </v>
      </c>
      <c r="BR442" s="120" t="str">
        <f t="shared" si="249"/>
        <v xml:space="preserve"> </v>
      </c>
      <c r="BS442" s="120" t="str">
        <f t="shared" si="250"/>
        <v xml:space="preserve"> </v>
      </c>
      <c r="BU442" s="74" t="str">
        <f t="shared" si="251"/>
        <v xml:space="preserve"> </v>
      </c>
      <c r="BV442" s="120" t="str">
        <f t="shared" si="252"/>
        <v xml:space="preserve"> </v>
      </c>
      <c r="BW442" s="120" t="str">
        <f t="shared" si="253"/>
        <v xml:space="preserve">  </v>
      </c>
      <c r="BY442" s="74" t="str">
        <f t="shared" si="254"/>
        <v xml:space="preserve"> </v>
      </c>
      <c r="BZ442" s="120" t="str">
        <f t="shared" si="255"/>
        <v xml:space="preserve"> </v>
      </c>
      <c r="CA442" s="120" t="str">
        <f t="shared" si="256"/>
        <v xml:space="preserve"> </v>
      </c>
      <c r="CC442" s="115" t="str">
        <f t="shared" si="257"/>
        <v xml:space="preserve"> </v>
      </c>
      <c r="CD442" s="120" t="str">
        <f t="shared" si="258"/>
        <v xml:space="preserve"> </v>
      </c>
      <c r="CE442" s="417" t="str">
        <f t="shared" si="259"/>
        <v xml:space="preserve"> </v>
      </c>
      <c r="CF442" s="115"/>
      <c r="CG442" s="115" t="str">
        <f t="shared" si="260"/>
        <v xml:space="preserve"> </v>
      </c>
      <c r="CH442" s="120" t="str">
        <f t="shared" si="261"/>
        <v xml:space="preserve"> </v>
      </c>
      <c r="CI442" s="417" t="str">
        <f t="shared" si="262"/>
        <v xml:space="preserve"> </v>
      </c>
      <c r="CJ442" s="115"/>
      <c r="CK442" s="115" t="str">
        <f t="shared" si="263"/>
        <v xml:space="preserve"> </v>
      </c>
      <c r="CL442" s="120" t="str">
        <f t="shared" si="264"/>
        <v xml:space="preserve"> </v>
      </c>
      <c r="CM442" s="417" t="str">
        <f t="shared" si="266"/>
        <v xml:space="preserve"> </v>
      </c>
      <c r="IS442" s="103">
        <v>31.6</v>
      </c>
    </row>
    <row r="443" spans="2:253" s="74" customFormat="1" ht="17.100000000000001" hidden="1" customHeight="1" x14ac:dyDescent="0.25">
      <c r="B443" s="504">
        <f>IF('KB Duct Parts'!BG$15=1,'KB Duct Elbows'!Z15,0)</f>
        <v>0</v>
      </c>
      <c r="C443" s="525">
        <v>12111.45</v>
      </c>
      <c r="D443" s="526">
        <f t="shared" si="233"/>
        <v>12111.45</v>
      </c>
      <c r="E443" s="504" t="s">
        <v>868</v>
      </c>
      <c r="F443" s="508" t="str">
        <f t="shared" si="240"/>
        <v xml:space="preserve"> </v>
      </c>
      <c r="G443" s="509" t="s">
        <v>1695</v>
      </c>
      <c r="H443" s="504" t="s">
        <v>923</v>
      </c>
      <c r="I443" s="1035"/>
      <c r="J443" s="1036"/>
      <c r="K443" s="516" t="s">
        <v>881</v>
      </c>
      <c r="L443" s="521">
        <v>20</v>
      </c>
      <c r="M443" s="517" t="str">
        <f t="shared" si="265"/>
        <v>Y</v>
      </c>
      <c r="N443" s="514">
        <f t="shared" si="241"/>
        <v>76.3</v>
      </c>
      <c r="O443" s="518">
        <f t="shared" si="234"/>
        <v>0</v>
      </c>
      <c r="P443" s="680">
        <f>'KB Duct Parts'!$AE$3</f>
        <v>0</v>
      </c>
      <c r="Q443" s="681">
        <f t="shared" si="242"/>
        <v>0</v>
      </c>
      <c r="R443" s="682">
        <f t="shared" si="243"/>
        <v>0</v>
      </c>
      <c r="S443" s="716">
        <f t="shared" si="244"/>
        <v>0.35</v>
      </c>
      <c r="T443" s="679">
        <f t="shared" si="245"/>
        <v>0</v>
      </c>
      <c r="U443" s="679">
        <f t="shared" si="246"/>
        <v>0</v>
      </c>
      <c r="V443" s="78"/>
      <c r="W443" s="78"/>
      <c r="Y443" s="120"/>
      <c r="AE443" s="75"/>
      <c r="AF443" s="370">
        <v>20</v>
      </c>
      <c r="AG443" s="374"/>
      <c r="AH443" s="378"/>
      <c r="AI443" s="381"/>
      <c r="AJ443" s="386"/>
      <c r="AK443" s="391"/>
      <c r="AL443" s="386"/>
      <c r="AM443" s="363">
        <f t="shared" si="232"/>
        <v>1</v>
      </c>
      <c r="AN443" s="578">
        <v>76.3</v>
      </c>
      <c r="AO443" s="120">
        <f t="shared" si="247"/>
        <v>0</v>
      </c>
      <c r="AP443" s="120">
        <f t="shared" si="235"/>
        <v>0</v>
      </c>
      <c r="AQ443" s="120">
        <f t="shared" si="236"/>
        <v>0</v>
      </c>
      <c r="AR443" s="120">
        <f t="shared" si="237"/>
        <v>0</v>
      </c>
      <c r="AS443" s="120">
        <f t="shared" si="238"/>
        <v>0</v>
      </c>
      <c r="AT443" s="120">
        <f t="shared" si="239"/>
        <v>0</v>
      </c>
      <c r="AU443" s="74" t="s">
        <v>717</v>
      </c>
      <c r="AV443" s="115"/>
      <c r="AW443" s="395"/>
      <c r="AX443" s="395">
        <v>0</v>
      </c>
      <c r="AY443" s="395">
        <v>0</v>
      </c>
      <c r="AZ443" s="395">
        <v>0</v>
      </c>
      <c r="BA443" s="395">
        <v>0</v>
      </c>
      <c r="BB443" s="395">
        <v>0</v>
      </c>
      <c r="BC443" s="395">
        <v>0</v>
      </c>
      <c r="BD443" s="115"/>
      <c r="BE443" s="115"/>
      <c r="BF443" s="115"/>
      <c r="BG443" s="115"/>
      <c r="BH443" s="115"/>
      <c r="BI443" s="115"/>
      <c r="BJ443" s="115"/>
      <c r="BK443" s="115"/>
      <c r="BQ443" s="74" t="str">
        <f t="shared" si="248"/>
        <v xml:space="preserve"> </v>
      </c>
      <c r="BR443" s="120" t="str">
        <f t="shared" si="249"/>
        <v xml:space="preserve"> </v>
      </c>
      <c r="BS443" s="120" t="str">
        <f t="shared" si="250"/>
        <v xml:space="preserve"> </v>
      </c>
      <c r="BU443" s="74" t="str">
        <f t="shared" si="251"/>
        <v xml:space="preserve"> </v>
      </c>
      <c r="BV443" s="120" t="str">
        <f t="shared" si="252"/>
        <v xml:space="preserve"> </v>
      </c>
      <c r="BW443" s="120" t="str">
        <f t="shared" si="253"/>
        <v xml:space="preserve">  </v>
      </c>
      <c r="BY443" s="74" t="str">
        <f t="shared" si="254"/>
        <v xml:space="preserve"> </v>
      </c>
      <c r="BZ443" s="120" t="str">
        <f t="shared" si="255"/>
        <v xml:space="preserve"> </v>
      </c>
      <c r="CA443" s="120" t="str">
        <f t="shared" si="256"/>
        <v xml:space="preserve"> </v>
      </c>
      <c r="CC443" s="115" t="str">
        <f t="shared" si="257"/>
        <v xml:space="preserve"> </v>
      </c>
      <c r="CD443" s="120" t="str">
        <f t="shared" si="258"/>
        <v xml:space="preserve"> </v>
      </c>
      <c r="CE443" s="417" t="str">
        <f t="shared" si="259"/>
        <v xml:space="preserve"> </v>
      </c>
      <c r="CF443" s="115"/>
      <c r="CG443" s="115" t="str">
        <f t="shared" si="260"/>
        <v xml:space="preserve"> </v>
      </c>
      <c r="CH443" s="120" t="str">
        <f t="shared" si="261"/>
        <v xml:space="preserve"> </v>
      </c>
      <c r="CI443" s="417" t="str">
        <f t="shared" si="262"/>
        <v xml:space="preserve"> </v>
      </c>
      <c r="CJ443" s="115"/>
      <c r="CK443" s="115" t="str">
        <f t="shared" si="263"/>
        <v xml:space="preserve"> </v>
      </c>
      <c r="CL443" s="120" t="str">
        <f t="shared" si="264"/>
        <v xml:space="preserve"> </v>
      </c>
      <c r="CM443" s="417" t="str">
        <f t="shared" si="266"/>
        <v xml:space="preserve"> </v>
      </c>
      <c r="IS443" s="103">
        <v>37.4</v>
      </c>
    </row>
    <row r="444" spans="2:253" s="74" customFormat="1" ht="17.100000000000001" hidden="1" customHeight="1" x14ac:dyDescent="0.25">
      <c r="B444" s="504">
        <f>IF('KB Duct Parts'!BG$15=1,'KB Duct Elbows'!Z16,0)</f>
        <v>0</v>
      </c>
      <c r="C444" s="525">
        <v>12112.45</v>
      </c>
      <c r="D444" s="526">
        <f t="shared" si="233"/>
        <v>12112.45</v>
      </c>
      <c r="E444" s="504" t="s">
        <v>869</v>
      </c>
      <c r="F444" s="508" t="str">
        <f t="shared" si="240"/>
        <v xml:space="preserve"> </v>
      </c>
      <c r="G444" s="509" t="s">
        <v>1695</v>
      </c>
      <c r="H444" s="504" t="s">
        <v>923</v>
      </c>
      <c r="I444" s="1035"/>
      <c r="J444" s="1036"/>
      <c r="K444" s="516" t="s">
        <v>881</v>
      </c>
      <c r="L444" s="521">
        <v>20</v>
      </c>
      <c r="M444" s="517" t="str">
        <f t="shared" si="265"/>
        <v>Y</v>
      </c>
      <c r="N444" s="514">
        <f t="shared" si="241"/>
        <v>87.7</v>
      </c>
      <c r="O444" s="518">
        <f t="shared" si="234"/>
        <v>0</v>
      </c>
      <c r="P444" s="680">
        <f>'KB Duct Parts'!$AE$3</f>
        <v>0</v>
      </c>
      <c r="Q444" s="681">
        <f t="shared" si="242"/>
        <v>0</v>
      </c>
      <c r="R444" s="682">
        <f t="shared" si="243"/>
        <v>0</v>
      </c>
      <c r="S444" s="716">
        <f t="shared" si="244"/>
        <v>0.35</v>
      </c>
      <c r="T444" s="679">
        <f t="shared" si="245"/>
        <v>0</v>
      </c>
      <c r="U444" s="679">
        <f t="shared" si="246"/>
        <v>0</v>
      </c>
      <c r="V444" s="78"/>
      <c r="W444" s="78"/>
      <c r="Y444" s="120"/>
      <c r="AE444" s="75"/>
      <c r="AF444" s="370">
        <v>20</v>
      </c>
      <c r="AG444" s="374"/>
      <c r="AH444" s="378"/>
      <c r="AI444" s="381"/>
      <c r="AJ444" s="386"/>
      <c r="AK444" s="391"/>
      <c r="AL444" s="386"/>
      <c r="AM444" s="363">
        <f t="shared" si="232"/>
        <v>1</v>
      </c>
      <c r="AN444" s="578">
        <v>87.7</v>
      </c>
      <c r="AO444" s="120">
        <f t="shared" si="247"/>
        <v>0</v>
      </c>
      <c r="AP444" s="120">
        <f t="shared" si="235"/>
        <v>0</v>
      </c>
      <c r="AQ444" s="120">
        <f t="shared" si="236"/>
        <v>0</v>
      </c>
      <c r="AR444" s="120">
        <f t="shared" si="237"/>
        <v>0</v>
      </c>
      <c r="AS444" s="120">
        <f t="shared" si="238"/>
        <v>0</v>
      </c>
      <c r="AT444" s="120">
        <f t="shared" si="239"/>
        <v>0</v>
      </c>
      <c r="AU444" s="74" t="s">
        <v>717</v>
      </c>
      <c r="AV444" s="115"/>
      <c r="AW444" s="395"/>
      <c r="AX444" s="395">
        <v>0</v>
      </c>
      <c r="AY444" s="395">
        <v>0</v>
      </c>
      <c r="AZ444" s="395">
        <v>0</v>
      </c>
      <c r="BA444" s="395">
        <v>0</v>
      </c>
      <c r="BB444" s="395">
        <v>0</v>
      </c>
      <c r="BC444" s="395">
        <v>0</v>
      </c>
      <c r="BD444" s="115"/>
      <c r="BE444" s="115"/>
      <c r="BF444" s="115"/>
      <c r="BG444" s="115"/>
      <c r="BH444" s="115"/>
      <c r="BI444" s="115"/>
      <c r="BJ444" s="115"/>
      <c r="BK444" s="115"/>
      <c r="BQ444" s="74" t="str">
        <f t="shared" si="248"/>
        <v xml:space="preserve"> </v>
      </c>
      <c r="BR444" s="120" t="str">
        <f t="shared" si="249"/>
        <v xml:space="preserve"> </v>
      </c>
      <c r="BS444" s="120" t="str">
        <f t="shared" si="250"/>
        <v xml:space="preserve"> </v>
      </c>
      <c r="BU444" s="74" t="str">
        <f t="shared" si="251"/>
        <v xml:space="preserve"> </v>
      </c>
      <c r="BV444" s="120" t="str">
        <f t="shared" si="252"/>
        <v xml:space="preserve"> </v>
      </c>
      <c r="BW444" s="120" t="str">
        <f t="shared" si="253"/>
        <v xml:space="preserve">  </v>
      </c>
      <c r="BY444" s="74" t="str">
        <f t="shared" si="254"/>
        <v xml:space="preserve"> </v>
      </c>
      <c r="BZ444" s="120" t="str">
        <f t="shared" si="255"/>
        <v xml:space="preserve"> </v>
      </c>
      <c r="CA444" s="120" t="str">
        <f t="shared" si="256"/>
        <v xml:space="preserve"> </v>
      </c>
      <c r="CC444" s="115" t="str">
        <f t="shared" si="257"/>
        <v xml:space="preserve"> </v>
      </c>
      <c r="CD444" s="120" t="str">
        <f t="shared" si="258"/>
        <v xml:space="preserve"> </v>
      </c>
      <c r="CE444" s="417" t="str">
        <f t="shared" si="259"/>
        <v xml:space="preserve"> </v>
      </c>
      <c r="CF444" s="115"/>
      <c r="CG444" s="115" t="str">
        <f t="shared" si="260"/>
        <v xml:space="preserve"> </v>
      </c>
      <c r="CH444" s="120" t="str">
        <f t="shared" si="261"/>
        <v xml:space="preserve"> </v>
      </c>
      <c r="CI444" s="417" t="str">
        <f t="shared" si="262"/>
        <v xml:space="preserve"> </v>
      </c>
      <c r="CJ444" s="115"/>
      <c r="CK444" s="115" t="str">
        <f t="shared" si="263"/>
        <v xml:space="preserve"> </v>
      </c>
      <c r="CL444" s="120" t="str">
        <f t="shared" si="264"/>
        <v xml:space="preserve"> </v>
      </c>
      <c r="CM444" s="417" t="str">
        <f t="shared" si="266"/>
        <v xml:space="preserve"> </v>
      </c>
      <c r="IS444" s="103">
        <v>42.9</v>
      </c>
    </row>
    <row r="445" spans="2:253" s="74" customFormat="1" ht="17.100000000000001" hidden="1" customHeight="1" x14ac:dyDescent="0.25">
      <c r="B445" s="504">
        <f>IF('KB Duct Parts'!BG$15=1,'KB Duct Elbows'!Z17,0)</f>
        <v>0</v>
      </c>
      <c r="C445" s="525">
        <v>12113.45</v>
      </c>
      <c r="D445" s="526">
        <f t="shared" si="233"/>
        <v>12113.45</v>
      </c>
      <c r="E445" s="504" t="s">
        <v>870</v>
      </c>
      <c r="F445" s="508" t="str">
        <f t="shared" si="240"/>
        <v xml:space="preserve"> </v>
      </c>
      <c r="G445" s="509" t="s">
        <v>1695</v>
      </c>
      <c r="H445" s="504" t="s">
        <v>923</v>
      </c>
      <c r="I445" s="1035"/>
      <c r="J445" s="1036"/>
      <c r="K445" s="516" t="s">
        <v>881</v>
      </c>
      <c r="L445" s="521">
        <v>20</v>
      </c>
      <c r="M445" s="517" t="str">
        <f t="shared" si="265"/>
        <v>Y</v>
      </c>
      <c r="N445" s="514">
        <f t="shared" si="241"/>
        <v>92.5</v>
      </c>
      <c r="O445" s="518">
        <f t="shared" si="234"/>
        <v>0</v>
      </c>
      <c r="P445" s="680">
        <f>'KB Duct Parts'!$AE$3</f>
        <v>0</v>
      </c>
      <c r="Q445" s="681">
        <f t="shared" si="242"/>
        <v>0</v>
      </c>
      <c r="R445" s="682">
        <f t="shared" si="243"/>
        <v>0</v>
      </c>
      <c r="S445" s="716">
        <f t="shared" si="244"/>
        <v>0.35</v>
      </c>
      <c r="T445" s="679">
        <f t="shared" si="245"/>
        <v>0</v>
      </c>
      <c r="U445" s="679">
        <f t="shared" si="246"/>
        <v>0</v>
      </c>
      <c r="V445" s="78"/>
      <c r="W445" s="78"/>
      <c r="Y445" s="120"/>
      <c r="AE445" s="75"/>
      <c r="AF445" s="370">
        <v>20</v>
      </c>
      <c r="AG445" s="374"/>
      <c r="AH445" s="378"/>
      <c r="AI445" s="381"/>
      <c r="AJ445" s="386"/>
      <c r="AK445" s="391"/>
      <c r="AL445" s="386"/>
      <c r="AM445" s="363">
        <f t="shared" ref="AM445:AM508" si="267">IF(L445=AF445,1,IF(L445=AG445,2,IF(L445=AH445,3,IF(L445=AI445,4,IF(L445=AJ445,5,IF(L445=AK445,6,IF(L445=AL445,7,0)))))))</f>
        <v>1</v>
      </c>
      <c r="AN445" s="578">
        <v>92.5</v>
      </c>
      <c r="AO445" s="120">
        <f t="shared" si="247"/>
        <v>0</v>
      </c>
      <c r="AP445" s="120">
        <f t="shared" si="235"/>
        <v>0</v>
      </c>
      <c r="AQ445" s="120">
        <f t="shared" si="236"/>
        <v>0</v>
      </c>
      <c r="AR445" s="120">
        <f t="shared" si="237"/>
        <v>0</v>
      </c>
      <c r="AS445" s="120">
        <f t="shared" si="238"/>
        <v>0</v>
      </c>
      <c r="AT445" s="120">
        <f t="shared" si="239"/>
        <v>0</v>
      </c>
      <c r="AU445" s="74" t="s">
        <v>717</v>
      </c>
      <c r="AV445" s="115"/>
      <c r="AW445" s="395"/>
      <c r="AX445" s="395">
        <v>0</v>
      </c>
      <c r="AY445" s="395">
        <v>0</v>
      </c>
      <c r="AZ445" s="395">
        <v>0</v>
      </c>
      <c r="BA445" s="395">
        <v>0</v>
      </c>
      <c r="BB445" s="395">
        <v>0</v>
      </c>
      <c r="BC445" s="395">
        <v>0</v>
      </c>
      <c r="BD445" s="115"/>
      <c r="BE445" s="115"/>
      <c r="BF445" s="115"/>
      <c r="BG445" s="115"/>
      <c r="BH445" s="115"/>
      <c r="BI445" s="115"/>
      <c r="BJ445" s="115"/>
      <c r="BK445" s="115"/>
      <c r="BQ445" s="74" t="str">
        <f t="shared" si="248"/>
        <v xml:space="preserve"> </v>
      </c>
      <c r="BR445" s="120" t="str">
        <f t="shared" si="249"/>
        <v xml:space="preserve"> </v>
      </c>
      <c r="BS445" s="120" t="str">
        <f t="shared" si="250"/>
        <v xml:space="preserve"> </v>
      </c>
      <c r="BU445" s="74" t="str">
        <f t="shared" si="251"/>
        <v xml:space="preserve"> </v>
      </c>
      <c r="BV445" s="120" t="str">
        <f t="shared" si="252"/>
        <v xml:space="preserve"> </v>
      </c>
      <c r="BW445" s="120" t="str">
        <f t="shared" si="253"/>
        <v xml:space="preserve">  </v>
      </c>
      <c r="BY445" s="74" t="str">
        <f t="shared" si="254"/>
        <v xml:space="preserve"> </v>
      </c>
      <c r="BZ445" s="120" t="str">
        <f t="shared" si="255"/>
        <v xml:space="preserve"> </v>
      </c>
      <c r="CA445" s="120" t="str">
        <f t="shared" si="256"/>
        <v xml:space="preserve"> </v>
      </c>
      <c r="CC445" s="115" t="str">
        <f t="shared" si="257"/>
        <v xml:space="preserve"> </v>
      </c>
      <c r="CD445" s="120" t="str">
        <f t="shared" si="258"/>
        <v xml:space="preserve"> </v>
      </c>
      <c r="CE445" s="417" t="str">
        <f t="shared" si="259"/>
        <v xml:space="preserve"> </v>
      </c>
      <c r="CF445" s="115"/>
      <c r="CG445" s="115" t="str">
        <f t="shared" si="260"/>
        <v xml:space="preserve"> </v>
      </c>
      <c r="CH445" s="120" t="str">
        <f t="shared" si="261"/>
        <v xml:space="preserve"> </v>
      </c>
      <c r="CI445" s="417" t="str">
        <f t="shared" si="262"/>
        <v xml:space="preserve"> </v>
      </c>
      <c r="CJ445" s="115"/>
      <c r="CK445" s="115" t="str">
        <f t="shared" si="263"/>
        <v xml:space="preserve"> </v>
      </c>
      <c r="CL445" s="120" t="str">
        <f t="shared" si="264"/>
        <v xml:space="preserve"> </v>
      </c>
      <c r="CM445" s="417" t="str">
        <f t="shared" si="266"/>
        <v xml:space="preserve"> </v>
      </c>
      <c r="IS445" s="103">
        <v>45.4</v>
      </c>
    </row>
    <row r="446" spans="2:253" s="74" customFormat="1" ht="17.100000000000001" hidden="1" customHeight="1" x14ac:dyDescent="0.25">
      <c r="B446" s="504">
        <f>IF('KB Duct Parts'!BG$15=1,'KB Duct Elbows'!Z18,0)</f>
        <v>0</v>
      </c>
      <c r="C446" s="525">
        <v>12114.45</v>
      </c>
      <c r="D446" s="526">
        <f t="shared" si="233"/>
        <v>12114.45</v>
      </c>
      <c r="E446" s="504" t="s">
        <v>871</v>
      </c>
      <c r="F446" s="508" t="str">
        <f t="shared" si="240"/>
        <v xml:space="preserve"> </v>
      </c>
      <c r="G446" s="509" t="s">
        <v>1695</v>
      </c>
      <c r="H446" s="504" t="s">
        <v>923</v>
      </c>
      <c r="I446" s="1035"/>
      <c r="J446" s="1036"/>
      <c r="K446" s="516" t="s">
        <v>881</v>
      </c>
      <c r="L446" s="521">
        <v>20</v>
      </c>
      <c r="M446" s="517" t="str">
        <f t="shared" si="265"/>
        <v>Y</v>
      </c>
      <c r="N446" s="514">
        <f t="shared" si="241"/>
        <v>97.9</v>
      </c>
      <c r="O446" s="518">
        <f t="shared" si="234"/>
        <v>0</v>
      </c>
      <c r="P446" s="680">
        <f>'KB Duct Parts'!$AE$3</f>
        <v>0</v>
      </c>
      <c r="Q446" s="681">
        <f t="shared" si="242"/>
        <v>0</v>
      </c>
      <c r="R446" s="682">
        <f t="shared" si="243"/>
        <v>0</v>
      </c>
      <c r="S446" s="716">
        <f t="shared" si="244"/>
        <v>0.35</v>
      </c>
      <c r="T446" s="679">
        <f t="shared" si="245"/>
        <v>0</v>
      </c>
      <c r="U446" s="679">
        <f t="shared" si="246"/>
        <v>0</v>
      </c>
      <c r="V446" s="78"/>
      <c r="W446" s="78"/>
      <c r="Y446" s="120"/>
      <c r="AE446" s="75"/>
      <c r="AF446" s="370">
        <v>20</v>
      </c>
      <c r="AG446" s="374"/>
      <c r="AH446" s="378"/>
      <c r="AI446" s="381"/>
      <c r="AJ446" s="386"/>
      <c r="AK446" s="391"/>
      <c r="AL446" s="386"/>
      <c r="AM446" s="363">
        <f t="shared" si="267"/>
        <v>1</v>
      </c>
      <c r="AN446" s="578">
        <v>97.9</v>
      </c>
      <c r="AO446" s="120">
        <f t="shared" si="247"/>
        <v>0</v>
      </c>
      <c r="AP446" s="120">
        <f t="shared" si="235"/>
        <v>0</v>
      </c>
      <c r="AQ446" s="120">
        <f t="shared" si="236"/>
        <v>0</v>
      </c>
      <c r="AR446" s="120">
        <f t="shared" si="237"/>
        <v>0</v>
      </c>
      <c r="AS446" s="120">
        <f t="shared" si="238"/>
        <v>0</v>
      </c>
      <c r="AT446" s="120">
        <f t="shared" si="239"/>
        <v>0</v>
      </c>
      <c r="AU446" s="74" t="s">
        <v>717</v>
      </c>
      <c r="AV446" s="115"/>
      <c r="AW446" s="395"/>
      <c r="AX446" s="395">
        <v>0</v>
      </c>
      <c r="AY446" s="395">
        <v>0</v>
      </c>
      <c r="AZ446" s="395">
        <v>0</v>
      </c>
      <c r="BA446" s="395">
        <v>0</v>
      </c>
      <c r="BB446" s="395">
        <v>0</v>
      </c>
      <c r="BC446" s="395">
        <v>0</v>
      </c>
      <c r="BD446" s="115"/>
      <c r="BE446" s="115"/>
      <c r="BF446" s="115"/>
      <c r="BG446" s="115"/>
      <c r="BH446" s="115"/>
      <c r="BI446" s="115"/>
      <c r="BJ446" s="115"/>
      <c r="BK446" s="115"/>
      <c r="BQ446" s="74" t="str">
        <f t="shared" si="248"/>
        <v xml:space="preserve"> </v>
      </c>
      <c r="BR446" s="120" t="str">
        <f t="shared" si="249"/>
        <v xml:space="preserve"> </v>
      </c>
      <c r="BS446" s="120" t="str">
        <f t="shared" si="250"/>
        <v xml:space="preserve"> </v>
      </c>
      <c r="BU446" s="74" t="str">
        <f t="shared" si="251"/>
        <v xml:space="preserve"> </v>
      </c>
      <c r="BV446" s="120" t="str">
        <f t="shared" si="252"/>
        <v xml:space="preserve"> </v>
      </c>
      <c r="BW446" s="120" t="str">
        <f t="shared" si="253"/>
        <v xml:space="preserve">  </v>
      </c>
      <c r="BY446" s="74" t="str">
        <f t="shared" si="254"/>
        <v xml:space="preserve"> </v>
      </c>
      <c r="BZ446" s="120" t="str">
        <f t="shared" si="255"/>
        <v xml:space="preserve"> </v>
      </c>
      <c r="CA446" s="120" t="str">
        <f t="shared" si="256"/>
        <v xml:space="preserve"> </v>
      </c>
      <c r="CC446" s="115" t="str">
        <f t="shared" si="257"/>
        <v xml:space="preserve"> </v>
      </c>
      <c r="CD446" s="120" t="str">
        <f t="shared" si="258"/>
        <v xml:space="preserve"> </v>
      </c>
      <c r="CE446" s="417" t="str">
        <f t="shared" si="259"/>
        <v xml:space="preserve"> </v>
      </c>
      <c r="CF446" s="115"/>
      <c r="CG446" s="115" t="str">
        <f t="shared" si="260"/>
        <v xml:space="preserve"> </v>
      </c>
      <c r="CH446" s="120" t="str">
        <f t="shared" si="261"/>
        <v xml:space="preserve"> </v>
      </c>
      <c r="CI446" s="417" t="str">
        <f t="shared" si="262"/>
        <v xml:space="preserve"> </v>
      </c>
      <c r="CJ446" s="115"/>
      <c r="CK446" s="115" t="str">
        <f t="shared" si="263"/>
        <v xml:space="preserve"> </v>
      </c>
      <c r="CL446" s="120" t="str">
        <f t="shared" si="264"/>
        <v xml:space="preserve"> </v>
      </c>
      <c r="CM446" s="417" t="str">
        <f t="shared" si="266"/>
        <v xml:space="preserve"> </v>
      </c>
      <c r="IS446" s="103">
        <v>48.1</v>
      </c>
    </row>
    <row r="447" spans="2:253" s="74" customFormat="1" ht="17.100000000000001" hidden="1" customHeight="1" x14ac:dyDescent="0.25">
      <c r="B447" s="504">
        <f>IF('KB Duct Parts'!BG$15=1,'KB Duct Elbows'!Z19,0)</f>
        <v>0</v>
      </c>
      <c r="C447" s="525">
        <v>12115.45</v>
      </c>
      <c r="D447" s="526">
        <f t="shared" si="233"/>
        <v>12115.45</v>
      </c>
      <c r="E447" s="504" t="s">
        <v>872</v>
      </c>
      <c r="F447" s="508" t="str">
        <f t="shared" si="240"/>
        <v xml:space="preserve"> </v>
      </c>
      <c r="G447" s="509" t="s">
        <v>1695</v>
      </c>
      <c r="H447" s="504" t="s">
        <v>923</v>
      </c>
      <c r="I447" s="1035"/>
      <c r="J447" s="1036"/>
      <c r="K447" s="516" t="s">
        <v>881</v>
      </c>
      <c r="L447" s="521">
        <v>20</v>
      </c>
      <c r="M447" s="517" t="str">
        <f t="shared" si="265"/>
        <v>Y</v>
      </c>
      <c r="N447" s="514">
        <f t="shared" si="241"/>
        <v>103.6</v>
      </c>
      <c r="O447" s="518">
        <f t="shared" si="234"/>
        <v>0</v>
      </c>
      <c r="P447" s="680">
        <f>'KB Duct Parts'!$AE$3</f>
        <v>0</v>
      </c>
      <c r="Q447" s="681">
        <f t="shared" si="242"/>
        <v>0</v>
      </c>
      <c r="R447" s="682">
        <f t="shared" si="243"/>
        <v>0</v>
      </c>
      <c r="S447" s="716">
        <f t="shared" si="244"/>
        <v>0.35</v>
      </c>
      <c r="T447" s="679">
        <f t="shared" si="245"/>
        <v>0</v>
      </c>
      <c r="U447" s="679">
        <f t="shared" si="246"/>
        <v>0</v>
      </c>
      <c r="V447" s="78"/>
      <c r="W447" s="78"/>
      <c r="Y447" s="120"/>
      <c r="AE447" s="75"/>
      <c r="AF447" s="370">
        <v>20</v>
      </c>
      <c r="AG447" s="374"/>
      <c r="AH447" s="378"/>
      <c r="AI447" s="381"/>
      <c r="AJ447" s="386"/>
      <c r="AK447" s="391"/>
      <c r="AL447" s="386"/>
      <c r="AM447" s="363">
        <f t="shared" si="267"/>
        <v>1</v>
      </c>
      <c r="AN447" s="578">
        <v>103.6</v>
      </c>
      <c r="AO447" s="120">
        <f t="shared" si="247"/>
        <v>0</v>
      </c>
      <c r="AP447" s="120">
        <f t="shared" si="235"/>
        <v>0</v>
      </c>
      <c r="AQ447" s="120">
        <f t="shared" si="236"/>
        <v>0</v>
      </c>
      <c r="AR447" s="120">
        <f t="shared" si="237"/>
        <v>0</v>
      </c>
      <c r="AS447" s="120">
        <f t="shared" si="238"/>
        <v>0</v>
      </c>
      <c r="AT447" s="120">
        <f t="shared" si="239"/>
        <v>0</v>
      </c>
      <c r="AU447" s="74" t="s">
        <v>717</v>
      </c>
      <c r="AV447" s="115"/>
      <c r="AW447" s="395"/>
      <c r="AX447" s="395">
        <v>0</v>
      </c>
      <c r="AY447" s="395">
        <v>0</v>
      </c>
      <c r="AZ447" s="395">
        <v>0</v>
      </c>
      <c r="BA447" s="395">
        <v>0</v>
      </c>
      <c r="BB447" s="395">
        <v>0</v>
      </c>
      <c r="BC447" s="395">
        <v>0</v>
      </c>
      <c r="BD447" s="115"/>
      <c r="BE447" s="115"/>
      <c r="BF447" s="115"/>
      <c r="BG447" s="115"/>
      <c r="BH447" s="115"/>
      <c r="BI447" s="115"/>
      <c r="BJ447" s="115"/>
      <c r="BK447" s="115"/>
      <c r="BQ447" s="74" t="str">
        <f t="shared" si="248"/>
        <v xml:space="preserve"> </v>
      </c>
      <c r="BR447" s="120" t="str">
        <f t="shared" si="249"/>
        <v xml:space="preserve"> </v>
      </c>
      <c r="BS447" s="120" t="str">
        <f t="shared" si="250"/>
        <v xml:space="preserve"> </v>
      </c>
      <c r="BU447" s="74" t="str">
        <f t="shared" si="251"/>
        <v xml:space="preserve"> </v>
      </c>
      <c r="BV447" s="120" t="str">
        <f t="shared" si="252"/>
        <v xml:space="preserve"> </v>
      </c>
      <c r="BW447" s="120" t="str">
        <f t="shared" si="253"/>
        <v xml:space="preserve">  </v>
      </c>
      <c r="BY447" s="74" t="str">
        <f t="shared" si="254"/>
        <v xml:space="preserve"> </v>
      </c>
      <c r="BZ447" s="120" t="str">
        <f t="shared" si="255"/>
        <v xml:space="preserve"> </v>
      </c>
      <c r="CA447" s="120" t="str">
        <f t="shared" si="256"/>
        <v xml:space="preserve"> </v>
      </c>
      <c r="CC447" s="115" t="str">
        <f t="shared" si="257"/>
        <v xml:space="preserve"> </v>
      </c>
      <c r="CD447" s="120" t="str">
        <f t="shared" si="258"/>
        <v xml:space="preserve"> </v>
      </c>
      <c r="CE447" s="417" t="str">
        <f t="shared" si="259"/>
        <v xml:space="preserve"> </v>
      </c>
      <c r="CF447" s="115"/>
      <c r="CG447" s="115" t="str">
        <f t="shared" si="260"/>
        <v xml:space="preserve"> </v>
      </c>
      <c r="CH447" s="120" t="str">
        <f t="shared" si="261"/>
        <v xml:space="preserve"> </v>
      </c>
      <c r="CI447" s="417" t="str">
        <f t="shared" si="262"/>
        <v xml:space="preserve"> </v>
      </c>
      <c r="CJ447" s="115"/>
      <c r="CK447" s="115" t="str">
        <f t="shared" si="263"/>
        <v xml:space="preserve"> </v>
      </c>
      <c r="CL447" s="120" t="str">
        <f t="shared" si="264"/>
        <v xml:space="preserve"> </v>
      </c>
      <c r="CM447" s="417" t="str">
        <f t="shared" si="266"/>
        <v xml:space="preserve"> </v>
      </c>
      <c r="IS447" s="103">
        <v>50.8</v>
      </c>
    </row>
    <row r="448" spans="2:253" s="74" customFormat="1" ht="17.100000000000001" hidden="1" customHeight="1" x14ac:dyDescent="0.25">
      <c r="B448" s="504">
        <f>IF('KB Duct Parts'!BG$15=1,'KB Duct Elbows'!AA7,0)</f>
        <v>0</v>
      </c>
      <c r="C448" s="525">
        <v>12103.3</v>
      </c>
      <c r="D448" s="526">
        <f t="shared" si="233"/>
        <v>12103.3</v>
      </c>
      <c r="E448" s="520" t="s">
        <v>483</v>
      </c>
      <c r="F448" s="508" t="str">
        <f t="shared" si="240"/>
        <v xml:space="preserve"> </v>
      </c>
      <c r="G448" s="509" t="s">
        <v>1696</v>
      </c>
      <c r="H448" s="504" t="s">
        <v>923</v>
      </c>
      <c r="I448" s="1035"/>
      <c r="J448" s="1036"/>
      <c r="K448" s="516" t="s">
        <v>881</v>
      </c>
      <c r="L448" s="521">
        <v>22</v>
      </c>
      <c r="M448" s="517" t="str">
        <f t="shared" si="265"/>
        <v>Y</v>
      </c>
      <c r="N448" s="514">
        <f t="shared" si="241"/>
        <v>21.5</v>
      </c>
      <c r="O448" s="518">
        <f t="shared" si="234"/>
        <v>0</v>
      </c>
      <c r="P448" s="680">
        <f>'KB Duct Parts'!$AE$3</f>
        <v>0</v>
      </c>
      <c r="Q448" s="681">
        <f t="shared" si="242"/>
        <v>0</v>
      </c>
      <c r="R448" s="682">
        <f t="shared" si="243"/>
        <v>0</v>
      </c>
      <c r="S448" s="716">
        <f t="shared" si="244"/>
        <v>0.35</v>
      </c>
      <c r="T448" s="679">
        <f t="shared" si="245"/>
        <v>0</v>
      </c>
      <c r="U448" s="679">
        <f t="shared" si="246"/>
        <v>0</v>
      </c>
      <c r="V448" s="78"/>
      <c r="W448" s="78"/>
      <c r="Y448" s="120"/>
      <c r="AE448" s="75"/>
      <c r="AF448" s="370">
        <v>22</v>
      </c>
      <c r="AG448" s="374"/>
      <c r="AH448" s="378"/>
      <c r="AI448" s="381"/>
      <c r="AJ448" s="386"/>
      <c r="AK448" s="391"/>
      <c r="AL448" s="386"/>
      <c r="AM448" s="363">
        <f t="shared" si="267"/>
        <v>1</v>
      </c>
      <c r="AN448" s="578">
        <v>21.5</v>
      </c>
      <c r="AO448" s="120">
        <f t="shared" si="247"/>
        <v>0</v>
      </c>
      <c r="AP448" s="120">
        <f t="shared" si="235"/>
        <v>0</v>
      </c>
      <c r="AQ448" s="120">
        <f t="shared" si="236"/>
        <v>0</v>
      </c>
      <c r="AR448" s="120">
        <f t="shared" si="237"/>
        <v>0</v>
      </c>
      <c r="AS448" s="120">
        <f t="shared" si="238"/>
        <v>0</v>
      </c>
      <c r="AT448" s="120">
        <f t="shared" si="239"/>
        <v>0</v>
      </c>
      <c r="AU448" s="74" t="s">
        <v>717</v>
      </c>
      <c r="AV448" s="115"/>
      <c r="AW448" s="395"/>
      <c r="AX448" s="395">
        <v>0</v>
      </c>
      <c r="AY448" s="395">
        <v>0</v>
      </c>
      <c r="AZ448" s="395">
        <v>0</v>
      </c>
      <c r="BA448" s="395">
        <v>0</v>
      </c>
      <c r="BB448" s="395">
        <v>0</v>
      </c>
      <c r="BC448" s="395">
        <v>0</v>
      </c>
      <c r="BD448" s="115"/>
      <c r="BE448" s="115"/>
      <c r="BF448" s="115"/>
      <c r="BG448" s="115"/>
      <c r="BH448" s="115"/>
      <c r="BI448" s="115"/>
      <c r="BJ448" s="115"/>
      <c r="BK448" s="115"/>
      <c r="BQ448" s="74" t="str">
        <f t="shared" si="248"/>
        <v xml:space="preserve"> </v>
      </c>
      <c r="BR448" s="120" t="str">
        <f t="shared" si="249"/>
        <v xml:space="preserve"> </v>
      </c>
      <c r="BS448" s="120" t="str">
        <f t="shared" si="250"/>
        <v xml:space="preserve"> </v>
      </c>
      <c r="BU448" s="74" t="str">
        <f t="shared" si="251"/>
        <v xml:space="preserve"> </v>
      </c>
      <c r="BV448" s="120" t="str">
        <f t="shared" si="252"/>
        <v xml:space="preserve"> </v>
      </c>
      <c r="BW448" s="120" t="str">
        <f t="shared" si="253"/>
        <v xml:space="preserve">  </v>
      </c>
      <c r="BY448" s="74" t="str">
        <f t="shared" si="254"/>
        <v xml:space="preserve"> </v>
      </c>
      <c r="BZ448" s="120" t="str">
        <f t="shared" si="255"/>
        <v xml:space="preserve"> </v>
      </c>
      <c r="CA448" s="120" t="str">
        <f t="shared" si="256"/>
        <v xml:space="preserve"> </v>
      </c>
      <c r="CC448" s="115" t="str">
        <f t="shared" si="257"/>
        <v xml:space="preserve"> </v>
      </c>
      <c r="CD448" s="120" t="str">
        <f t="shared" si="258"/>
        <v xml:space="preserve"> </v>
      </c>
      <c r="CE448" s="417" t="str">
        <f t="shared" si="259"/>
        <v xml:space="preserve"> </v>
      </c>
      <c r="CF448" s="115"/>
      <c r="CG448" s="115" t="str">
        <f t="shared" si="260"/>
        <v xml:space="preserve"> </v>
      </c>
      <c r="CH448" s="120" t="str">
        <f t="shared" si="261"/>
        <v xml:space="preserve"> </v>
      </c>
      <c r="CI448" s="417" t="str">
        <f t="shared" si="262"/>
        <v xml:space="preserve"> </v>
      </c>
      <c r="CJ448" s="115"/>
      <c r="CK448" s="115" t="str">
        <f t="shared" si="263"/>
        <v xml:space="preserve"> </v>
      </c>
      <c r="CL448" s="120" t="str">
        <f t="shared" si="264"/>
        <v xml:space="preserve"> </v>
      </c>
      <c r="CM448" s="417" t="str">
        <f t="shared" si="266"/>
        <v xml:space="preserve"> </v>
      </c>
      <c r="IS448" s="103">
        <v>10.5</v>
      </c>
    </row>
    <row r="449" spans="2:253" s="74" customFormat="1" ht="17.100000000000001" hidden="1" customHeight="1" x14ac:dyDescent="0.25">
      <c r="B449" s="504">
        <f>IF('KB Duct Parts'!BG$15=1,'KB Duct Elbows'!AA8,0)</f>
        <v>0</v>
      </c>
      <c r="C449" s="525">
        <v>12104.3</v>
      </c>
      <c r="D449" s="526">
        <f t="shared" si="233"/>
        <v>12104.3</v>
      </c>
      <c r="E449" s="520" t="s">
        <v>861</v>
      </c>
      <c r="F449" s="508" t="str">
        <f t="shared" si="240"/>
        <v xml:space="preserve"> </v>
      </c>
      <c r="G449" s="509" t="s">
        <v>1696</v>
      </c>
      <c r="H449" s="504" t="s">
        <v>923</v>
      </c>
      <c r="I449" s="1035"/>
      <c r="J449" s="1036"/>
      <c r="K449" s="516" t="s">
        <v>881</v>
      </c>
      <c r="L449" s="521">
        <v>22</v>
      </c>
      <c r="M449" s="517" t="str">
        <f t="shared" si="265"/>
        <v>Y</v>
      </c>
      <c r="N449" s="514">
        <f t="shared" si="241"/>
        <v>23.1</v>
      </c>
      <c r="O449" s="518">
        <f t="shared" si="234"/>
        <v>0</v>
      </c>
      <c r="P449" s="680">
        <f>'KB Duct Parts'!$AE$3</f>
        <v>0</v>
      </c>
      <c r="Q449" s="681">
        <f t="shared" si="242"/>
        <v>0</v>
      </c>
      <c r="R449" s="682">
        <f t="shared" si="243"/>
        <v>0</v>
      </c>
      <c r="S449" s="716">
        <f t="shared" si="244"/>
        <v>0.35</v>
      </c>
      <c r="T449" s="679">
        <f t="shared" si="245"/>
        <v>0</v>
      </c>
      <c r="U449" s="679">
        <f t="shared" si="246"/>
        <v>0</v>
      </c>
      <c r="V449" s="78"/>
      <c r="W449" s="78"/>
      <c r="Y449" s="120"/>
      <c r="AE449" s="75"/>
      <c r="AF449" s="370">
        <v>22</v>
      </c>
      <c r="AG449" s="374"/>
      <c r="AH449" s="378"/>
      <c r="AI449" s="381"/>
      <c r="AJ449" s="386"/>
      <c r="AK449" s="391"/>
      <c r="AL449" s="386"/>
      <c r="AM449" s="363">
        <f t="shared" si="267"/>
        <v>1</v>
      </c>
      <c r="AN449" s="578">
        <v>23.1</v>
      </c>
      <c r="AO449" s="120">
        <f t="shared" si="247"/>
        <v>0</v>
      </c>
      <c r="AP449" s="120">
        <f t="shared" si="235"/>
        <v>0</v>
      </c>
      <c r="AQ449" s="120">
        <f t="shared" si="236"/>
        <v>0</v>
      </c>
      <c r="AR449" s="120">
        <f t="shared" si="237"/>
        <v>0</v>
      </c>
      <c r="AS449" s="120">
        <f t="shared" si="238"/>
        <v>0</v>
      </c>
      <c r="AT449" s="120">
        <f t="shared" si="239"/>
        <v>0</v>
      </c>
      <c r="AU449" s="74" t="s">
        <v>717</v>
      </c>
      <c r="AV449" s="115"/>
      <c r="AW449" s="395"/>
      <c r="AX449" s="395">
        <v>0</v>
      </c>
      <c r="AY449" s="395">
        <v>0</v>
      </c>
      <c r="AZ449" s="395">
        <v>0</v>
      </c>
      <c r="BA449" s="395">
        <v>0</v>
      </c>
      <c r="BB449" s="395">
        <v>0</v>
      </c>
      <c r="BC449" s="395">
        <v>0</v>
      </c>
      <c r="BD449" s="115"/>
      <c r="BE449" s="115"/>
      <c r="BF449" s="115"/>
      <c r="BG449" s="115"/>
      <c r="BH449" s="115"/>
      <c r="BI449" s="115"/>
      <c r="BJ449" s="115"/>
      <c r="BK449" s="115"/>
      <c r="BQ449" s="74" t="str">
        <f t="shared" si="248"/>
        <v xml:space="preserve"> </v>
      </c>
      <c r="BR449" s="120" t="str">
        <f t="shared" si="249"/>
        <v xml:space="preserve"> </v>
      </c>
      <c r="BS449" s="120" t="str">
        <f t="shared" si="250"/>
        <v xml:space="preserve"> </v>
      </c>
      <c r="BU449" s="74" t="str">
        <f t="shared" si="251"/>
        <v xml:space="preserve"> </v>
      </c>
      <c r="BV449" s="120" t="str">
        <f t="shared" si="252"/>
        <v xml:space="preserve"> </v>
      </c>
      <c r="BW449" s="120" t="str">
        <f t="shared" si="253"/>
        <v xml:space="preserve">  </v>
      </c>
      <c r="BY449" s="74" t="str">
        <f t="shared" si="254"/>
        <v xml:space="preserve"> </v>
      </c>
      <c r="BZ449" s="120" t="str">
        <f t="shared" si="255"/>
        <v xml:space="preserve"> </v>
      </c>
      <c r="CA449" s="120" t="str">
        <f t="shared" si="256"/>
        <v xml:space="preserve"> </v>
      </c>
      <c r="CC449" s="115" t="str">
        <f t="shared" si="257"/>
        <v xml:space="preserve"> </v>
      </c>
      <c r="CD449" s="120" t="str">
        <f t="shared" si="258"/>
        <v xml:space="preserve"> </v>
      </c>
      <c r="CE449" s="417" t="str">
        <f t="shared" si="259"/>
        <v xml:space="preserve"> </v>
      </c>
      <c r="CF449" s="115"/>
      <c r="CG449" s="115" t="str">
        <f t="shared" si="260"/>
        <v xml:space="preserve"> </v>
      </c>
      <c r="CH449" s="120" t="str">
        <f t="shared" si="261"/>
        <v xml:space="preserve"> </v>
      </c>
      <c r="CI449" s="417" t="str">
        <f t="shared" si="262"/>
        <v xml:space="preserve"> </v>
      </c>
      <c r="CJ449" s="115"/>
      <c r="CK449" s="115" t="str">
        <f t="shared" si="263"/>
        <v xml:space="preserve"> </v>
      </c>
      <c r="CL449" s="120" t="str">
        <f t="shared" si="264"/>
        <v xml:space="preserve"> </v>
      </c>
      <c r="CM449" s="417" t="str">
        <f t="shared" si="266"/>
        <v xml:space="preserve"> </v>
      </c>
      <c r="IS449" s="103">
        <v>11.3</v>
      </c>
    </row>
    <row r="450" spans="2:253" s="74" customFormat="1" ht="17.100000000000001" hidden="1" customHeight="1" x14ac:dyDescent="0.25">
      <c r="B450" s="504">
        <f>IF('KB Duct Parts'!BG$15=1,'KB Duct Elbows'!AA9,0)</f>
        <v>0</v>
      </c>
      <c r="C450" s="525">
        <v>12105.3</v>
      </c>
      <c r="D450" s="526">
        <f t="shared" si="233"/>
        <v>12105.3</v>
      </c>
      <c r="E450" s="504" t="s">
        <v>862</v>
      </c>
      <c r="F450" s="508" t="str">
        <f t="shared" si="240"/>
        <v xml:space="preserve"> </v>
      </c>
      <c r="G450" s="509" t="s">
        <v>1696</v>
      </c>
      <c r="H450" s="504" t="s">
        <v>923</v>
      </c>
      <c r="I450" s="1035"/>
      <c r="J450" s="1036"/>
      <c r="K450" s="516" t="s">
        <v>881</v>
      </c>
      <c r="L450" s="521">
        <v>22</v>
      </c>
      <c r="M450" s="517" t="str">
        <f t="shared" si="265"/>
        <v>Y</v>
      </c>
      <c r="N450" s="514">
        <f t="shared" si="241"/>
        <v>27.7</v>
      </c>
      <c r="O450" s="518">
        <f t="shared" si="234"/>
        <v>0</v>
      </c>
      <c r="P450" s="680">
        <f>'KB Duct Parts'!$AE$3</f>
        <v>0</v>
      </c>
      <c r="Q450" s="681">
        <f t="shared" si="242"/>
        <v>0</v>
      </c>
      <c r="R450" s="682">
        <f t="shared" si="243"/>
        <v>0</v>
      </c>
      <c r="S450" s="716">
        <f t="shared" si="244"/>
        <v>0.35</v>
      </c>
      <c r="T450" s="679">
        <f t="shared" si="245"/>
        <v>0</v>
      </c>
      <c r="U450" s="679">
        <f t="shared" si="246"/>
        <v>0</v>
      </c>
      <c r="V450" s="78"/>
      <c r="W450" s="78"/>
      <c r="Y450" s="120"/>
      <c r="AE450" s="75"/>
      <c r="AF450" s="370">
        <v>22</v>
      </c>
      <c r="AG450" s="374"/>
      <c r="AH450" s="378"/>
      <c r="AI450" s="381"/>
      <c r="AJ450" s="386"/>
      <c r="AK450" s="391"/>
      <c r="AL450" s="386"/>
      <c r="AM450" s="363">
        <f t="shared" si="267"/>
        <v>1</v>
      </c>
      <c r="AN450" s="578">
        <v>27.7</v>
      </c>
      <c r="AO450" s="120">
        <f t="shared" si="247"/>
        <v>0</v>
      </c>
      <c r="AP450" s="120">
        <f t="shared" si="235"/>
        <v>0</v>
      </c>
      <c r="AQ450" s="120">
        <f t="shared" si="236"/>
        <v>0</v>
      </c>
      <c r="AR450" s="120">
        <f t="shared" si="237"/>
        <v>0</v>
      </c>
      <c r="AS450" s="120">
        <f t="shared" si="238"/>
        <v>0</v>
      </c>
      <c r="AT450" s="120">
        <f t="shared" si="239"/>
        <v>0</v>
      </c>
      <c r="AU450" s="74" t="s">
        <v>717</v>
      </c>
      <c r="AV450" s="115"/>
      <c r="AW450" s="395"/>
      <c r="AX450" s="395">
        <v>0</v>
      </c>
      <c r="AY450" s="395">
        <v>0</v>
      </c>
      <c r="AZ450" s="395">
        <v>0</v>
      </c>
      <c r="BA450" s="395">
        <v>0</v>
      </c>
      <c r="BB450" s="395">
        <v>0</v>
      </c>
      <c r="BC450" s="395">
        <v>0</v>
      </c>
      <c r="BD450" s="115"/>
      <c r="BE450" s="115"/>
      <c r="BF450" s="115"/>
      <c r="BG450" s="115"/>
      <c r="BH450" s="115"/>
      <c r="BI450" s="115"/>
      <c r="BJ450" s="115"/>
      <c r="BK450" s="115"/>
      <c r="BQ450" s="74" t="str">
        <f t="shared" si="248"/>
        <v xml:space="preserve"> </v>
      </c>
      <c r="BR450" s="120" t="str">
        <f t="shared" si="249"/>
        <v xml:space="preserve"> </v>
      </c>
      <c r="BS450" s="120" t="str">
        <f t="shared" si="250"/>
        <v xml:space="preserve"> </v>
      </c>
      <c r="BU450" s="74" t="str">
        <f t="shared" si="251"/>
        <v xml:space="preserve"> </v>
      </c>
      <c r="BV450" s="120" t="str">
        <f t="shared" si="252"/>
        <v xml:space="preserve"> </v>
      </c>
      <c r="BW450" s="120" t="str">
        <f t="shared" si="253"/>
        <v xml:space="preserve">  </v>
      </c>
      <c r="BY450" s="74" t="str">
        <f t="shared" si="254"/>
        <v xml:space="preserve"> </v>
      </c>
      <c r="BZ450" s="120" t="str">
        <f t="shared" si="255"/>
        <v xml:space="preserve"> </v>
      </c>
      <c r="CA450" s="120" t="str">
        <f t="shared" si="256"/>
        <v xml:space="preserve"> </v>
      </c>
      <c r="CC450" s="115" t="str">
        <f t="shared" si="257"/>
        <v xml:space="preserve"> </v>
      </c>
      <c r="CD450" s="120" t="str">
        <f t="shared" si="258"/>
        <v xml:space="preserve"> </v>
      </c>
      <c r="CE450" s="417" t="str">
        <f t="shared" si="259"/>
        <v xml:space="preserve"> </v>
      </c>
      <c r="CF450" s="115"/>
      <c r="CG450" s="115" t="str">
        <f t="shared" si="260"/>
        <v xml:space="preserve"> </v>
      </c>
      <c r="CH450" s="120" t="str">
        <f t="shared" si="261"/>
        <v xml:space="preserve"> </v>
      </c>
      <c r="CI450" s="417" t="str">
        <f t="shared" si="262"/>
        <v xml:space="preserve"> </v>
      </c>
      <c r="CJ450" s="115"/>
      <c r="CK450" s="115" t="str">
        <f t="shared" si="263"/>
        <v xml:space="preserve"> </v>
      </c>
      <c r="CL450" s="120" t="str">
        <f t="shared" si="264"/>
        <v xml:space="preserve"> </v>
      </c>
      <c r="CM450" s="417" t="str">
        <f t="shared" si="266"/>
        <v xml:space="preserve"> </v>
      </c>
      <c r="IS450" s="103">
        <v>13.6</v>
      </c>
    </row>
    <row r="451" spans="2:253" s="74" customFormat="1" ht="17.100000000000001" hidden="1" customHeight="1" x14ac:dyDescent="0.25">
      <c r="B451" s="504">
        <f>IF('KB Duct Parts'!BG$15=1,'KB Duct Elbows'!AA10,0)</f>
        <v>0</v>
      </c>
      <c r="C451" s="525">
        <v>12106.3</v>
      </c>
      <c r="D451" s="526">
        <f t="shared" si="233"/>
        <v>12106.3</v>
      </c>
      <c r="E451" s="504" t="s">
        <v>863</v>
      </c>
      <c r="F451" s="508" t="str">
        <f t="shared" si="240"/>
        <v xml:space="preserve"> </v>
      </c>
      <c r="G451" s="509" t="s">
        <v>1696</v>
      </c>
      <c r="H451" s="504" t="s">
        <v>923</v>
      </c>
      <c r="I451" s="1035"/>
      <c r="J451" s="1036"/>
      <c r="K451" s="516" t="s">
        <v>881</v>
      </c>
      <c r="L451" s="521">
        <v>22</v>
      </c>
      <c r="M451" s="517" t="str">
        <f t="shared" si="265"/>
        <v>Y</v>
      </c>
      <c r="N451" s="514">
        <f t="shared" si="241"/>
        <v>31</v>
      </c>
      <c r="O451" s="518">
        <f t="shared" si="234"/>
        <v>0</v>
      </c>
      <c r="P451" s="680">
        <f>'KB Duct Parts'!$AE$3</f>
        <v>0</v>
      </c>
      <c r="Q451" s="681">
        <f t="shared" si="242"/>
        <v>0</v>
      </c>
      <c r="R451" s="682">
        <f t="shared" si="243"/>
        <v>0</v>
      </c>
      <c r="S451" s="716">
        <f t="shared" si="244"/>
        <v>0.35</v>
      </c>
      <c r="T451" s="679">
        <f t="shared" si="245"/>
        <v>0</v>
      </c>
      <c r="U451" s="679">
        <f t="shared" si="246"/>
        <v>0</v>
      </c>
      <c r="V451" s="78"/>
      <c r="W451" s="78"/>
      <c r="Y451" s="120"/>
      <c r="AE451" s="75"/>
      <c r="AF451" s="370">
        <v>22</v>
      </c>
      <c r="AG451" s="374"/>
      <c r="AH451" s="378"/>
      <c r="AI451" s="381"/>
      <c r="AJ451" s="386"/>
      <c r="AK451" s="391"/>
      <c r="AL451" s="386"/>
      <c r="AM451" s="363">
        <f t="shared" si="267"/>
        <v>1</v>
      </c>
      <c r="AN451" s="578">
        <v>31</v>
      </c>
      <c r="AO451" s="120">
        <f t="shared" si="247"/>
        <v>0</v>
      </c>
      <c r="AP451" s="120">
        <f t="shared" si="235"/>
        <v>0</v>
      </c>
      <c r="AQ451" s="120">
        <f t="shared" si="236"/>
        <v>0</v>
      </c>
      <c r="AR451" s="120">
        <f t="shared" si="237"/>
        <v>0</v>
      </c>
      <c r="AS451" s="120">
        <f t="shared" si="238"/>
        <v>0</v>
      </c>
      <c r="AT451" s="120">
        <f t="shared" si="239"/>
        <v>0</v>
      </c>
      <c r="AU451" s="74" t="s">
        <v>717</v>
      </c>
      <c r="AV451" s="115"/>
      <c r="AW451" s="395"/>
      <c r="AX451" s="395">
        <v>0</v>
      </c>
      <c r="AY451" s="395">
        <v>0</v>
      </c>
      <c r="AZ451" s="395">
        <v>0</v>
      </c>
      <c r="BA451" s="395">
        <v>0</v>
      </c>
      <c r="BB451" s="395">
        <v>0</v>
      </c>
      <c r="BC451" s="395">
        <v>0</v>
      </c>
      <c r="BD451" s="115"/>
      <c r="BE451" s="115"/>
      <c r="BF451" s="115"/>
      <c r="BG451" s="115"/>
      <c r="BH451" s="115"/>
      <c r="BI451" s="115"/>
      <c r="BJ451" s="115"/>
      <c r="BK451" s="115"/>
      <c r="BQ451" s="74" t="str">
        <f t="shared" si="248"/>
        <v xml:space="preserve"> </v>
      </c>
      <c r="BR451" s="120" t="str">
        <f t="shared" si="249"/>
        <v xml:space="preserve"> </v>
      </c>
      <c r="BS451" s="120" t="str">
        <f t="shared" si="250"/>
        <v xml:space="preserve"> </v>
      </c>
      <c r="BU451" s="74" t="str">
        <f t="shared" si="251"/>
        <v xml:space="preserve"> </v>
      </c>
      <c r="BV451" s="120" t="str">
        <f t="shared" si="252"/>
        <v xml:space="preserve"> </v>
      </c>
      <c r="BW451" s="120" t="str">
        <f t="shared" si="253"/>
        <v xml:space="preserve">  </v>
      </c>
      <c r="BY451" s="74" t="str">
        <f t="shared" si="254"/>
        <v xml:space="preserve"> </v>
      </c>
      <c r="BZ451" s="120" t="str">
        <f t="shared" si="255"/>
        <v xml:space="preserve"> </v>
      </c>
      <c r="CA451" s="120" t="str">
        <f t="shared" si="256"/>
        <v xml:space="preserve"> </v>
      </c>
      <c r="CC451" s="115" t="str">
        <f t="shared" si="257"/>
        <v xml:space="preserve"> </v>
      </c>
      <c r="CD451" s="120" t="str">
        <f t="shared" si="258"/>
        <v xml:space="preserve"> </v>
      </c>
      <c r="CE451" s="417" t="str">
        <f t="shared" si="259"/>
        <v xml:space="preserve"> </v>
      </c>
      <c r="CF451" s="115"/>
      <c r="CG451" s="115" t="str">
        <f t="shared" si="260"/>
        <v xml:space="preserve"> </v>
      </c>
      <c r="CH451" s="120" t="str">
        <f t="shared" si="261"/>
        <v xml:space="preserve"> </v>
      </c>
      <c r="CI451" s="417" t="str">
        <f t="shared" si="262"/>
        <v xml:space="preserve"> </v>
      </c>
      <c r="CJ451" s="115"/>
      <c r="CK451" s="115" t="str">
        <f t="shared" si="263"/>
        <v xml:space="preserve"> </v>
      </c>
      <c r="CL451" s="120" t="str">
        <f t="shared" si="264"/>
        <v xml:space="preserve"> </v>
      </c>
      <c r="CM451" s="417" t="str">
        <f t="shared" si="266"/>
        <v xml:space="preserve"> </v>
      </c>
      <c r="IS451" s="103">
        <v>15.2</v>
      </c>
    </row>
    <row r="452" spans="2:253" s="74" customFormat="1" ht="17.100000000000001" hidden="1" customHeight="1" x14ac:dyDescent="0.25">
      <c r="B452" s="504">
        <f>IF('KB Duct Parts'!BG$15=1,'KB Duct Elbows'!AA11,0)</f>
        <v>0</v>
      </c>
      <c r="C452" s="525">
        <v>12107.3</v>
      </c>
      <c r="D452" s="526">
        <f t="shared" si="233"/>
        <v>12107.3</v>
      </c>
      <c r="E452" s="504" t="s">
        <v>864</v>
      </c>
      <c r="F452" s="508" t="str">
        <f t="shared" si="240"/>
        <v xml:space="preserve"> </v>
      </c>
      <c r="G452" s="509" t="s">
        <v>1696</v>
      </c>
      <c r="H452" s="504" t="s">
        <v>923</v>
      </c>
      <c r="I452" s="1035"/>
      <c r="J452" s="1036"/>
      <c r="K452" s="516" t="s">
        <v>881</v>
      </c>
      <c r="L452" s="521">
        <v>22</v>
      </c>
      <c r="M452" s="517" t="str">
        <f t="shared" si="265"/>
        <v>Y</v>
      </c>
      <c r="N452" s="514">
        <f t="shared" si="241"/>
        <v>35.9</v>
      </c>
      <c r="O452" s="518">
        <f t="shared" si="234"/>
        <v>0</v>
      </c>
      <c r="P452" s="680">
        <f>'KB Duct Parts'!$AE$3</f>
        <v>0</v>
      </c>
      <c r="Q452" s="681">
        <f t="shared" si="242"/>
        <v>0</v>
      </c>
      <c r="R452" s="682">
        <f t="shared" si="243"/>
        <v>0</v>
      </c>
      <c r="S452" s="716">
        <f t="shared" si="244"/>
        <v>0.35</v>
      </c>
      <c r="T452" s="679">
        <f t="shared" si="245"/>
        <v>0</v>
      </c>
      <c r="U452" s="679">
        <f t="shared" si="246"/>
        <v>0</v>
      </c>
      <c r="V452" s="78"/>
      <c r="W452" s="78"/>
      <c r="Y452" s="120"/>
      <c r="AE452" s="75"/>
      <c r="AF452" s="370">
        <v>22</v>
      </c>
      <c r="AG452" s="374"/>
      <c r="AH452" s="378"/>
      <c r="AI452" s="381"/>
      <c r="AJ452" s="386"/>
      <c r="AK452" s="391"/>
      <c r="AL452" s="386"/>
      <c r="AM452" s="363">
        <f t="shared" si="267"/>
        <v>1</v>
      </c>
      <c r="AN452" s="578">
        <v>35.9</v>
      </c>
      <c r="AO452" s="120">
        <f t="shared" si="247"/>
        <v>0</v>
      </c>
      <c r="AP452" s="120">
        <f t="shared" si="235"/>
        <v>0</v>
      </c>
      <c r="AQ452" s="120">
        <f t="shared" si="236"/>
        <v>0</v>
      </c>
      <c r="AR452" s="120">
        <f t="shared" si="237"/>
        <v>0</v>
      </c>
      <c r="AS452" s="120">
        <f t="shared" si="238"/>
        <v>0</v>
      </c>
      <c r="AT452" s="120">
        <f t="shared" si="239"/>
        <v>0</v>
      </c>
      <c r="AU452" s="74" t="s">
        <v>717</v>
      </c>
      <c r="AV452" s="115"/>
      <c r="AW452" s="395"/>
      <c r="AX452" s="395">
        <v>0</v>
      </c>
      <c r="AY452" s="395">
        <v>0</v>
      </c>
      <c r="AZ452" s="395">
        <v>0</v>
      </c>
      <c r="BA452" s="395">
        <v>0</v>
      </c>
      <c r="BB452" s="395">
        <v>0</v>
      </c>
      <c r="BC452" s="395">
        <v>0</v>
      </c>
      <c r="BD452" s="115"/>
      <c r="BE452" s="115"/>
      <c r="BF452" s="115"/>
      <c r="BG452" s="115"/>
      <c r="BH452" s="115"/>
      <c r="BI452" s="115"/>
      <c r="BJ452" s="115"/>
      <c r="BK452" s="115"/>
      <c r="BQ452" s="74" t="str">
        <f t="shared" si="248"/>
        <v xml:space="preserve"> </v>
      </c>
      <c r="BR452" s="120" t="str">
        <f t="shared" si="249"/>
        <v xml:space="preserve"> </v>
      </c>
      <c r="BS452" s="120" t="str">
        <f t="shared" si="250"/>
        <v xml:space="preserve"> </v>
      </c>
      <c r="BU452" s="74" t="str">
        <f t="shared" si="251"/>
        <v xml:space="preserve"> </v>
      </c>
      <c r="BV452" s="120" t="str">
        <f t="shared" si="252"/>
        <v xml:space="preserve"> </v>
      </c>
      <c r="BW452" s="120" t="str">
        <f t="shared" si="253"/>
        <v xml:space="preserve">  </v>
      </c>
      <c r="BY452" s="74" t="str">
        <f t="shared" si="254"/>
        <v xml:space="preserve"> </v>
      </c>
      <c r="BZ452" s="120" t="str">
        <f t="shared" si="255"/>
        <v xml:space="preserve"> </v>
      </c>
      <c r="CA452" s="120" t="str">
        <f t="shared" si="256"/>
        <v xml:space="preserve"> </v>
      </c>
      <c r="CC452" s="115" t="str">
        <f t="shared" si="257"/>
        <v xml:space="preserve"> </v>
      </c>
      <c r="CD452" s="120" t="str">
        <f t="shared" si="258"/>
        <v xml:space="preserve"> </v>
      </c>
      <c r="CE452" s="417" t="str">
        <f t="shared" si="259"/>
        <v xml:space="preserve"> </v>
      </c>
      <c r="CF452" s="115"/>
      <c r="CG452" s="115" t="str">
        <f t="shared" si="260"/>
        <v xml:space="preserve"> </v>
      </c>
      <c r="CH452" s="120" t="str">
        <f t="shared" si="261"/>
        <v xml:space="preserve"> </v>
      </c>
      <c r="CI452" s="417" t="str">
        <f t="shared" si="262"/>
        <v xml:space="preserve"> </v>
      </c>
      <c r="CJ452" s="115"/>
      <c r="CK452" s="115" t="str">
        <f t="shared" si="263"/>
        <v xml:space="preserve"> </v>
      </c>
      <c r="CL452" s="120" t="str">
        <f t="shared" si="264"/>
        <v xml:space="preserve"> </v>
      </c>
      <c r="CM452" s="417" t="str">
        <f t="shared" si="266"/>
        <v xml:space="preserve"> </v>
      </c>
      <c r="IS452" s="103">
        <v>17.5</v>
      </c>
    </row>
    <row r="453" spans="2:253" s="74" customFormat="1" ht="17.100000000000001" hidden="1" customHeight="1" x14ac:dyDescent="0.25">
      <c r="B453" s="504">
        <f>IF('KB Duct Parts'!BG$15=1,'KB Duct Elbows'!AA12,0)</f>
        <v>0</v>
      </c>
      <c r="C453" s="525">
        <v>12108.3</v>
      </c>
      <c r="D453" s="526">
        <f t="shared" si="233"/>
        <v>12108.3</v>
      </c>
      <c r="E453" s="504" t="s">
        <v>865</v>
      </c>
      <c r="F453" s="508" t="str">
        <f t="shared" si="240"/>
        <v xml:space="preserve"> </v>
      </c>
      <c r="G453" s="509" t="s">
        <v>1696</v>
      </c>
      <c r="H453" s="504" t="s">
        <v>923</v>
      </c>
      <c r="I453" s="1035"/>
      <c r="J453" s="1036"/>
      <c r="K453" s="516" t="s">
        <v>881</v>
      </c>
      <c r="L453" s="521">
        <v>22</v>
      </c>
      <c r="M453" s="517" t="str">
        <f t="shared" si="265"/>
        <v>Y</v>
      </c>
      <c r="N453" s="514">
        <f t="shared" si="241"/>
        <v>41.2</v>
      </c>
      <c r="O453" s="518">
        <f t="shared" si="234"/>
        <v>0</v>
      </c>
      <c r="P453" s="680">
        <f>'KB Duct Parts'!$AE$3</f>
        <v>0</v>
      </c>
      <c r="Q453" s="681">
        <f t="shared" si="242"/>
        <v>0</v>
      </c>
      <c r="R453" s="682">
        <f t="shared" si="243"/>
        <v>0</v>
      </c>
      <c r="S453" s="716">
        <f t="shared" si="244"/>
        <v>0.35</v>
      </c>
      <c r="T453" s="679">
        <f t="shared" si="245"/>
        <v>0</v>
      </c>
      <c r="U453" s="679">
        <f t="shared" si="246"/>
        <v>0</v>
      </c>
      <c r="V453" s="78"/>
      <c r="W453" s="78"/>
      <c r="Y453" s="120"/>
      <c r="AE453" s="75"/>
      <c r="AF453" s="370">
        <v>22</v>
      </c>
      <c r="AG453" s="374"/>
      <c r="AH453" s="378"/>
      <c r="AI453" s="381"/>
      <c r="AJ453" s="386"/>
      <c r="AK453" s="391"/>
      <c r="AL453" s="386"/>
      <c r="AM453" s="363">
        <f t="shared" si="267"/>
        <v>1</v>
      </c>
      <c r="AN453" s="578">
        <v>41.2</v>
      </c>
      <c r="AO453" s="120">
        <f t="shared" si="247"/>
        <v>0</v>
      </c>
      <c r="AP453" s="120">
        <f t="shared" si="235"/>
        <v>0</v>
      </c>
      <c r="AQ453" s="120">
        <f t="shared" si="236"/>
        <v>0</v>
      </c>
      <c r="AR453" s="120">
        <f t="shared" si="237"/>
        <v>0</v>
      </c>
      <c r="AS453" s="120">
        <f t="shared" si="238"/>
        <v>0</v>
      </c>
      <c r="AT453" s="120">
        <f t="shared" si="239"/>
        <v>0</v>
      </c>
      <c r="AU453" s="74" t="s">
        <v>717</v>
      </c>
      <c r="AV453" s="115"/>
      <c r="AW453" s="395"/>
      <c r="AX453" s="395">
        <v>0</v>
      </c>
      <c r="AY453" s="395">
        <v>0</v>
      </c>
      <c r="AZ453" s="395">
        <v>0</v>
      </c>
      <c r="BA453" s="395">
        <v>0</v>
      </c>
      <c r="BB453" s="395">
        <v>0</v>
      </c>
      <c r="BC453" s="395">
        <v>0</v>
      </c>
      <c r="BD453" s="115"/>
      <c r="BE453" s="115"/>
      <c r="BF453" s="115"/>
      <c r="BG453" s="115"/>
      <c r="BH453" s="115"/>
      <c r="BI453" s="115"/>
      <c r="BJ453" s="115"/>
      <c r="BK453" s="115"/>
      <c r="BQ453" s="74" t="str">
        <f t="shared" si="248"/>
        <v xml:space="preserve"> </v>
      </c>
      <c r="BR453" s="120" t="str">
        <f t="shared" si="249"/>
        <v xml:space="preserve"> </v>
      </c>
      <c r="BS453" s="120" t="str">
        <f t="shared" si="250"/>
        <v xml:space="preserve"> </v>
      </c>
      <c r="BU453" s="74" t="str">
        <f t="shared" si="251"/>
        <v xml:space="preserve"> </v>
      </c>
      <c r="BV453" s="120" t="str">
        <f t="shared" si="252"/>
        <v xml:space="preserve"> </v>
      </c>
      <c r="BW453" s="120" t="str">
        <f t="shared" si="253"/>
        <v xml:space="preserve">  </v>
      </c>
      <c r="BY453" s="74" t="str">
        <f t="shared" si="254"/>
        <v xml:space="preserve"> </v>
      </c>
      <c r="BZ453" s="120" t="str">
        <f t="shared" si="255"/>
        <v xml:space="preserve"> </v>
      </c>
      <c r="CA453" s="120" t="str">
        <f t="shared" si="256"/>
        <v xml:space="preserve"> </v>
      </c>
      <c r="CC453" s="115" t="str">
        <f t="shared" si="257"/>
        <v xml:space="preserve"> </v>
      </c>
      <c r="CD453" s="120" t="str">
        <f t="shared" si="258"/>
        <v xml:space="preserve"> </v>
      </c>
      <c r="CE453" s="417" t="str">
        <f t="shared" si="259"/>
        <v xml:space="preserve"> </v>
      </c>
      <c r="CF453" s="115"/>
      <c r="CG453" s="115" t="str">
        <f t="shared" si="260"/>
        <v xml:space="preserve"> </v>
      </c>
      <c r="CH453" s="120" t="str">
        <f t="shared" si="261"/>
        <v xml:space="preserve"> </v>
      </c>
      <c r="CI453" s="417" t="str">
        <f t="shared" si="262"/>
        <v xml:space="preserve"> </v>
      </c>
      <c r="CJ453" s="115"/>
      <c r="CK453" s="115" t="str">
        <f t="shared" si="263"/>
        <v xml:space="preserve"> </v>
      </c>
      <c r="CL453" s="120" t="str">
        <f t="shared" si="264"/>
        <v xml:space="preserve"> </v>
      </c>
      <c r="CM453" s="417" t="str">
        <f t="shared" si="266"/>
        <v xml:space="preserve"> </v>
      </c>
      <c r="IS453" s="103">
        <v>20.2</v>
      </c>
    </row>
    <row r="454" spans="2:253" s="74" customFormat="1" ht="17.100000000000001" hidden="1" customHeight="1" x14ac:dyDescent="0.25">
      <c r="B454" s="504">
        <f>IF('KB Duct Parts'!BG$15=1,'KB Duct Elbows'!AA13,0)</f>
        <v>0</v>
      </c>
      <c r="C454" s="525">
        <v>12109.3</v>
      </c>
      <c r="D454" s="526">
        <f t="shared" si="233"/>
        <v>12109.3</v>
      </c>
      <c r="E454" s="504" t="s">
        <v>866</v>
      </c>
      <c r="F454" s="508" t="str">
        <f t="shared" si="240"/>
        <v xml:space="preserve"> </v>
      </c>
      <c r="G454" s="509" t="s">
        <v>1696</v>
      </c>
      <c r="H454" s="504" t="s">
        <v>923</v>
      </c>
      <c r="I454" s="1035"/>
      <c r="J454" s="1036"/>
      <c r="K454" s="516" t="s">
        <v>881</v>
      </c>
      <c r="L454" s="521">
        <v>20</v>
      </c>
      <c r="M454" s="517" t="str">
        <f t="shared" si="265"/>
        <v>Y</v>
      </c>
      <c r="N454" s="514">
        <f t="shared" si="241"/>
        <v>52.6</v>
      </c>
      <c r="O454" s="518">
        <f t="shared" si="234"/>
        <v>0</v>
      </c>
      <c r="P454" s="680">
        <f>'KB Duct Parts'!$AE$3</f>
        <v>0</v>
      </c>
      <c r="Q454" s="681">
        <f t="shared" si="242"/>
        <v>0</v>
      </c>
      <c r="R454" s="682">
        <f t="shared" si="243"/>
        <v>0</v>
      </c>
      <c r="S454" s="716">
        <f t="shared" si="244"/>
        <v>0.35</v>
      </c>
      <c r="T454" s="679">
        <f t="shared" si="245"/>
        <v>0</v>
      </c>
      <c r="U454" s="679">
        <f t="shared" si="246"/>
        <v>0</v>
      </c>
      <c r="V454" s="78"/>
      <c r="W454" s="78"/>
      <c r="Y454" s="120"/>
      <c r="AE454" s="75"/>
      <c r="AF454" s="370">
        <v>20</v>
      </c>
      <c r="AG454" s="374"/>
      <c r="AH454" s="378"/>
      <c r="AI454" s="381"/>
      <c r="AJ454" s="386"/>
      <c r="AK454" s="391"/>
      <c r="AL454" s="386"/>
      <c r="AM454" s="363">
        <f t="shared" si="267"/>
        <v>1</v>
      </c>
      <c r="AN454" s="578">
        <v>52.6</v>
      </c>
      <c r="AO454" s="120">
        <f t="shared" si="247"/>
        <v>0</v>
      </c>
      <c r="AP454" s="120">
        <f t="shared" si="235"/>
        <v>0</v>
      </c>
      <c r="AQ454" s="120">
        <f t="shared" si="236"/>
        <v>0</v>
      </c>
      <c r="AR454" s="120">
        <f t="shared" si="237"/>
        <v>0</v>
      </c>
      <c r="AS454" s="120">
        <f t="shared" si="238"/>
        <v>0</v>
      </c>
      <c r="AT454" s="120">
        <f t="shared" si="239"/>
        <v>0</v>
      </c>
      <c r="AU454" s="74" t="s">
        <v>717</v>
      </c>
      <c r="AV454" s="115"/>
      <c r="AW454" s="395"/>
      <c r="AX454" s="395">
        <v>0</v>
      </c>
      <c r="AY454" s="395">
        <v>0</v>
      </c>
      <c r="AZ454" s="395">
        <v>0</v>
      </c>
      <c r="BA454" s="395">
        <v>0</v>
      </c>
      <c r="BB454" s="395">
        <v>0</v>
      </c>
      <c r="BC454" s="395">
        <v>0</v>
      </c>
      <c r="BD454" s="115"/>
      <c r="BE454" s="115"/>
      <c r="BF454" s="115"/>
      <c r="BG454" s="115"/>
      <c r="BH454" s="115"/>
      <c r="BI454" s="115"/>
      <c r="BJ454" s="115"/>
      <c r="BK454" s="115"/>
      <c r="BQ454" s="74" t="str">
        <f t="shared" si="248"/>
        <v xml:space="preserve"> </v>
      </c>
      <c r="BR454" s="120" t="str">
        <f t="shared" si="249"/>
        <v xml:space="preserve"> </v>
      </c>
      <c r="BS454" s="120" t="str">
        <f t="shared" si="250"/>
        <v xml:space="preserve"> </v>
      </c>
      <c r="BU454" s="74" t="str">
        <f t="shared" si="251"/>
        <v xml:space="preserve"> </v>
      </c>
      <c r="BV454" s="120" t="str">
        <f t="shared" si="252"/>
        <v xml:space="preserve"> </v>
      </c>
      <c r="BW454" s="120" t="str">
        <f t="shared" si="253"/>
        <v xml:space="preserve">  </v>
      </c>
      <c r="BY454" s="74" t="str">
        <f t="shared" si="254"/>
        <v xml:space="preserve"> </v>
      </c>
      <c r="BZ454" s="120" t="str">
        <f t="shared" si="255"/>
        <v xml:space="preserve"> </v>
      </c>
      <c r="CA454" s="120" t="str">
        <f t="shared" si="256"/>
        <v xml:space="preserve"> </v>
      </c>
      <c r="CC454" s="115" t="str">
        <f t="shared" si="257"/>
        <v xml:space="preserve"> </v>
      </c>
      <c r="CD454" s="120" t="str">
        <f t="shared" si="258"/>
        <v xml:space="preserve"> </v>
      </c>
      <c r="CE454" s="417" t="str">
        <f t="shared" si="259"/>
        <v xml:space="preserve"> </v>
      </c>
      <c r="CF454" s="115"/>
      <c r="CG454" s="115" t="str">
        <f t="shared" si="260"/>
        <v xml:space="preserve"> </v>
      </c>
      <c r="CH454" s="120" t="str">
        <f t="shared" si="261"/>
        <v xml:space="preserve"> </v>
      </c>
      <c r="CI454" s="417" t="str">
        <f t="shared" si="262"/>
        <v xml:space="preserve"> </v>
      </c>
      <c r="CJ454" s="115"/>
      <c r="CK454" s="115" t="str">
        <f t="shared" si="263"/>
        <v xml:space="preserve"> </v>
      </c>
      <c r="CL454" s="120" t="str">
        <f t="shared" si="264"/>
        <v xml:space="preserve"> </v>
      </c>
      <c r="CM454" s="417" t="str">
        <f t="shared" si="266"/>
        <v xml:space="preserve"> </v>
      </c>
      <c r="IS454" s="103">
        <v>25.8</v>
      </c>
    </row>
    <row r="455" spans="2:253" s="74" customFormat="1" ht="17.100000000000001" hidden="1" customHeight="1" x14ac:dyDescent="0.25">
      <c r="B455" s="504">
        <f>IF('KB Duct Parts'!BG$15=1,'KB Duct Elbows'!AA14,0)</f>
        <v>0</v>
      </c>
      <c r="C455" s="525">
        <v>12110.3</v>
      </c>
      <c r="D455" s="526">
        <f t="shared" si="233"/>
        <v>12110.3</v>
      </c>
      <c r="E455" s="504" t="s">
        <v>867</v>
      </c>
      <c r="F455" s="508" t="str">
        <f t="shared" si="240"/>
        <v xml:space="preserve"> </v>
      </c>
      <c r="G455" s="509" t="s">
        <v>1696</v>
      </c>
      <c r="H455" s="504" t="s">
        <v>923</v>
      </c>
      <c r="I455" s="1035"/>
      <c r="J455" s="1036"/>
      <c r="K455" s="516" t="s">
        <v>881</v>
      </c>
      <c r="L455" s="521">
        <v>20</v>
      </c>
      <c r="M455" s="517" t="str">
        <f t="shared" si="265"/>
        <v>Y</v>
      </c>
      <c r="N455" s="514">
        <f t="shared" si="241"/>
        <v>64.3</v>
      </c>
      <c r="O455" s="518">
        <f t="shared" si="234"/>
        <v>0</v>
      </c>
      <c r="P455" s="680">
        <f>'KB Duct Parts'!$AE$3</f>
        <v>0</v>
      </c>
      <c r="Q455" s="681">
        <f t="shared" si="242"/>
        <v>0</v>
      </c>
      <c r="R455" s="682">
        <f t="shared" si="243"/>
        <v>0</v>
      </c>
      <c r="S455" s="716">
        <f t="shared" si="244"/>
        <v>0.35</v>
      </c>
      <c r="T455" s="679">
        <f t="shared" si="245"/>
        <v>0</v>
      </c>
      <c r="U455" s="679">
        <f t="shared" si="246"/>
        <v>0</v>
      </c>
      <c r="V455" s="78"/>
      <c r="W455" s="78"/>
      <c r="Y455" s="120"/>
      <c r="AE455" s="75"/>
      <c r="AF455" s="370">
        <v>20</v>
      </c>
      <c r="AG455" s="374"/>
      <c r="AH455" s="378"/>
      <c r="AI455" s="381"/>
      <c r="AJ455" s="386"/>
      <c r="AK455" s="391"/>
      <c r="AL455" s="386"/>
      <c r="AM455" s="363">
        <f t="shared" si="267"/>
        <v>1</v>
      </c>
      <c r="AN455" s="578">
        <v>64.3</v>
      </c>
      <c r="AO455" s="120">
        <f t="shared" si="247"/>
        <v>0</v>
      </c>
      <c r="AP455" s="120">
        <f t="shared" si="235"/>
        <v>0</v>
      </c>
      <c r="AQ455" s="120">
        <f t="shared" si="236"/>
        <v>0</v>
      </c>
      <c r="AR455" s="120">
        <f t="shared" si="237"/>
        <v>0</v>
      </c>
      <c r="AS455" s="120">
        <f t="shared" si="238"/>
        <v>0</v>
      </c>
      <c r="AT455" s="120">
        <f t="shared" si="239"/>
        <v>0</v>
      </c>
      <c r="AU455" s="74" t="s">
        <v>717</v>
      </c>
      <c r="AV455" s="115"/>
      <c r="AW455" s="395"/>
      <c r="AX455" s="395">
        <v>0</v>
      </c>
      <c r="AY455" s="395">
        <v>0</v>
      </c>
      <c r="AZ455" s="395">
        <v>0</v>
      </c>
      <c r="BA455" s="395">
        <v>0</v>
      </c>
      <c r="BB455" s="395">
        <v>0</v>
      </c>
      <c r="BC455" s="395">
        <v>0</v>
      </c>
      <c r="BD455" s="115"/>
      <c r="BE455" s="115"/>
      <c r="BF455" s="115"/>
      <c r="BG455" s="115"/>
      <c r="BH455" s="115"/>
      <c r="BI455" s="115"/>
      <c r="BJ455" s="115"/>
      <c r="BK455" s="115"/>
      <c r="BQ455" s="74" t="str">
        <f t="shared" si="248"/>
        <v xml:space="preserve"> </v>
      </c>
      <c r="BR455" s="120" t="str">
        <f t="shared" si="249"/>
        <v xml:space="preserve"> </v>
      </c>
      <c r="BS455" s="120" t="str">
        <f t="shared" si="250"/>
        <v xml:space="preserve"> </v>
      </c>
      <c r="BU455" s="74" t="str">
        <f t="shared" si="251"/>
        <v xml:space="preserve"> </v>
      </c>
      <c r="BV455" s="120" t="str">
        <f t="shared" si="252"/>
        <v xml:space="preserve"> </v>
      </c>
      <c r="BW455" s="120" t="str">
        <f t="shared" si="253"/>
        <v xml:space="preserve">  </v>
      </c>
      <c r="BY455" s="74" t="str">
        <f t="shared" si="254"/>
        <v xml:space="preserve"> </v>
      </c>
      <c r="BZ455" s="120" t="str">
        <f t="shared" si="255"/>
        <v xml:space="preserve"> </v>
      </c>
      <c r="CA455" s="120" t="str">
        <f t="shared" si="256"/>
        <v xml:space="preserve"> </v>
      </c>
      <c r="CC455" s="115" t="str">
        <f t="shared" si="257"/>
        <v xml:space="preserve"> </v>
      </c>
      <c r="CD455" s="120" t="str">
        <f t="shared" si="258"/>
        <v xml:space="preserve"> </v>
      </c>
      <c r="CE455" s="417" t="str">
        <f t="shared" si="259"/>
        <v xml:space="preserve"> </v>
      </c>
      <c r="CF455" s="115"/>
      <c r="CG455" s="115" t="str">
        <f t="shared" si="260"/>
        <v xml:space="preserve"> </v>
      </c>
      <c r="CH455" s="120" t="str">
        <f t="shared" si="261"/>
        <v xml:space="preserve"> </v>
      </c>
      <c r="CI455" s="417" t="str">
        <f t="shared" si="262"/>
        <v xml:space="preserve"> </v>
      </c>
      <c r="CJ455" s="115"/>
      <c r="CK455" s="115" t="str">
        <f t="shared" si="263"/>
        <v xml:space="preserve"> </v>
      </c>
      <c r="CL455" s="120" t="str">
        <f t="shared" si="264"/>
        <v xml:space="preserve"> </v>
      </c>
      <c r="CM455" s="417" t="str">
        <f t="shared" si="266"/>
        <v xml:space="preserve"> </v>
      </c>
      <c r="IS455" s="103">
        <v>31.6</v>
      </c>
    </row>
    <row r="456" spans="2:253" s="74" customFormat="1" ht="17.100000000000001" hidden="1" customHeight="1" x14ac:dyDescent="0.25">
      <c r="B456" s="504">
        <f>IF('KB Duct Parts'!BG$15=1,'KB Duct Elbows'!AA15,0)</f>
        <v>0</v>
      </c>
      <c r="C456" s="525">
        <v>12111.3</v>
      </c>
      <c r="D456" s="526">
        <f t="shared" si="233"/>
        <v>12111.3</v>
      </c>
      <c r="E456" s="504" t="s">
        <v>868</v>
      </c>
      <c r="F456" s="508" t="str">
        <f t="shared" si="240"/>
        <v xml:space="preserve"> </v>
      </c>
      <c r="G456" s="509" t="s">
        <v>1696</v>
      </c>
      <c r="H456" s="504" t="s">
        <v>923</v>
      </c>
      <c r="I456" s="1035"/>
      <c r="J456" s="1036"/>
      <c r="K456" s="516" t="s">
        <v>881</v>
      </c>
      <c r="L456" s="521">
        <v>20</v>
      </c>
      <c r="M456" s="517" t="str">
        <f t="shared" si="265"/>
        <v>Y</v>
      </c>
      <c r="N456" s="514">
        <f t="shared" si="241"/>
        <v>76.3</v>
      </c>
      <c r="O456" s="518">
        <f t="shared" si="234"/>
        <v>0</v>
      </c>
      <c r="P456" s="680">
        <f>'KB Duct Parts'!$AE$3</f>
        <v>0</v>
      </c>
      <c r="Q456" s="681">
        <f t="shared" si="242"/>
        <v>0</v>
      </c>
      <c r="R456" s="682">
        <f t="shared" si="243"/>
        <v>0</v>
      </c>
      <c r="S456" s="716">
        <f t="shared" si="244"/>
        <v>0.35</v>
      </c>
      <c r="T456" s="679">
        <f t="shared" si="245"/>
        <v>0</v>
      </c>
      <c r="U456" s="679">
        <f t="shared" si="246"/>
        <v>0</v>
      </c>
      <c r="V456" s="78"/>
      <c r="W456" s="78"/>
      <c r="Y456" s="120"/>
      <c r="AE456" s="75"/>
      <c r="AF456" s="370">
        <v>20</v>
      </c>
      <c r="AG456" s="374"/>
      <c r="AH456" s="378"/>
      <c r="AI456" s="381"/>
      <c r="AJ456" s="386"/>
      <c r="AK456" s="391"/>
      <c r="AL456" s="386"/>
      <c r="AM456" s="363">
        <f t="shared" si="267"/>
        <v>1</v>
      </c>
      <c r="AN456" s="578">
        <v>76.3</v>
      </c>
      <c r="AO456" s="120">
        <f t="shared" si="247"/>
        <v>0</v>
      </c>
      <c r="AP456" s="120">
        <f t="shared" si="235"/>
        <v>0</v>
      </c>
      <c r="AQ456" s="120">
        <f t="shared" si="236"/>
        <v>0</v>
      </c>
      <c r="AR456" s="120">
        <f t="shared" si="237"/>
        <v>0</v>
      </c>
      <c r="AS456" s="120">
        <f t="shared" si="238"/>
        <v>0</v>
      </c>
      <c r="AT456" s="120">
        <f t="shared" si="239"/>
        <v>0</v>
      </c>
      <c r="AU456" s="74" t="s">
        <v>717</v>
      </c>
      <c r="AV456" s="115"/>
      <c r="AW456" s="395"/>
      <c r="AX456" s="395">
        <v>0</v>
      </c>
      <c r="AY456" s="395">
        <v>0</v>
      </c>
      <c r="AZ456" s="395">
        <v>0</v>
      </c>
      <c r="BA456" s="395">
        <v>0</v>
      </c>
      <c r="BB456" s="395">
        <v>0</v>
      </c>
      <c r="BC456" s="395">
        <v>0</v>
      </c>
      <c r="BD456" s="115"/>
      <c r="BE456" s="115"/>
      <c r="BF456" s="115"/>
      <c r="BG456" s="115"/>
      <c r="BH456" s="115"/>
      <c r="BI456" s="115"/>
      <c r="BJ456" s="115"/>
      <c r="BK456" s="115"/>
      <c r="BQ456" s="74" t="str">
        <f t="shared" si="248"/>
        <v xml:space="preserve"> </v>
      </c>
      <c r="BR456" s="120" t="str">
        <f t="shared" si="249"/>
        <v xml:space="preserve"> </v>
      </c>
      <c r="BS456" s="120" t="str">
        <f t="shared" si="250"/>
        <v xml:space="preserve"> </v>
      </c>
      <c r="BU456" s="74" t="str">
        <f t="shared" si="251"/>
        <v xml:space="preserve"> </v>
      </c>
      <c r="BV456" s="120" t="str">
        <f t="shared" si="252"/>
        <v xml:space="preserve"> </v>
      </c>
      <c r="BW456" s="120" t="str">
        <f t="shared" si="253"/>
        <v xml:space="preserve">  </v>
      </c>
      <c r="BY456" s="74" t="str">
        <f t="shared" si="254"/>
        <v xml:space="preserve"> </v>
      </c>
      <c r="BZ456" s="120" t="str">
        <f t="shared" si="255"/>
        <v xml:space="preserve"> </v>
      </c>
      <c r="CA456" s="120" t="str">
        <f t="shared" si="256"/>
        <v xml:space="preserve"> </v>
      </c>
      <c r="CC456" s="115" t="str">
        <f t="shared" si="257"/>
        <v xml:space="preserve"> </v>
      </c>
      <c r="CD456" s="120" t="str">
        <f t="shared" si="258"/>
        <v xml:space="preserve"> </v>
      </c>
      <c r="CE456" s="417" t="str">
        <f t="shared" si="259"/>
        <v xml:space="preserve"> </v>
      </c>
      <c r="CF456" s="115"/>
      <c r="CG456" s="115" t="str">
        <f t="shared" si="260"/>
        <v xml:space="preserve"> </v>
      </c>
      <c r="CH456" s="120" t="str">
        <f t="shared" si="261"/>
        <v xml:space="preserve"> </v>
      </c>
      <c r="CI456" s="417" t="str">
        <f t="shared" si="262"/>
        <v xml:space="preserve"> </v>
      </c>
      <c r="CJ456" s="115"/>
      <c r="CK456" s="115" t="str">
        <f t="shared" si="263"/>
        <v xml:space="preserve"> </v>
      </c>
      <c r="CL456" s="120" t="str">
        <f t="shared" si="264"/>
        <v xml:space="preserve"> </v>
      </c>
      <c r="CM456" s="417" t="str">
        <f t="shared" si="266"/>
        <v xml:space="preserve"> </v>
      </c>
      <c r="IS456" s="103">
        <v>37.4</v>
      </c>
    </row>
    <row r="457" spans="2:253" s="74" customFormat="1" ht="17.100000000000001" hidden="1" customHeight="1" x14ac:dyDescent="0.25">
      <c r="B457" s="504">
        <f>IF('KB Duct Parts'!BG$15=1,'KB Duct Elbows'!AA16,0)</f>
        <v>0</v>
      </c>
      <c r="C457" s="525">
        <v>12112.3</v>
      </c>
      <c r="D457" s="526">
        <f t="shared" si="233"/>
        <v>12112.3</v>
      </c>
      <c r="E457" s="504" t="s">
        <v>869</v>
      </c>
      <c r="F457" s="508" t="str">
        <f t="shared" si="240"/>
        <v xml:space="preserve"> </v>
      </c>
      <c r="G457" s="509" t="s">
        <v>1696</v>
      </c>
      <c r="H457" s="504" t="s">
        <v>923</v>
      </c>
      <c r="I457" s="1035"/>
      <c r="J457" s="1036"/>
      <c r="K457" s="516" t="s">
        <v>881</v>
      </c>
      <c r="L457" s="521">
        <v>20</v>
      </c>
      <c r="M457" s="517" t="str">
        <f t="shared" si="265"/>
        <v>Y</v>
      </c>
      <c r="N457" s="514">
        <f t="shared" si="241"/>
        <v>87.7</v>
      </c>
      <c r="O457" s="518">
        <f t="shared" si="234"/>
        <v>0</v>
      </c>
      <c r="P457" s="680">
        <f>'KB Duct Parts'!$AE$3</f>
        <v>0</v>
      </c>
      <c r="Q457" s="681">
        <f t="shared" si="242"/>
        <v>0</v>
      </c>
      <c r="R457" s="682">
        <f t="shared" si="243"/>
        <v>0</v>
      </c>
      <c r="S457" s="716">
        <f t="shared" si="244"/>
        <v>0.35</v>
      </c>
      <c r="T457" s="679">
        <f t="shared" si="245"/>
        <v>0</v>
      </c>
      <c r="U457" s="679">
        <f t="shared" si="246"/>
        <v>0</v>
      </c>
      <c r="V457" s="78"/>
      <c r="W457" s="78"/>
      <c r="Y457" s="120"/>
      <c r="AE457" s="75"/>
      <c r="AF457" s="370">
        <v>20</v>
      </c>
      <c r="AG457" s="374"/>
      <c r="AH457" s="378"/>
      <c r="AI457" s="381"/>
      <c r="AJ457" s="386"/>
      <c r="AK457" s="391"/>
      <c r="AL457" s="386"/>
      <c r="AM457" s="363">
        <f t="shared" si="267"/>
        <v>1</v>
      </c>
      <c r="AN457" s="578">
        <v>87.7</v>
      </c>
      <c r="AO457" s="120">
        <f t="shared" si="247"/>
        <v>0</v>
      </c>
      <c r="AP457" s="120">
        <f t="shared" si="235"/>
        <v>0</v>
      </c>
      <c r="AQ457" s="120">
        <f t="shared" si="236"/>
        <v>0</v>
      </c>
      <c r="AR457" s="120">
        <f t="shared" si="237"/>
        <v>0</v>
      </c>
      <c r="AS457" s="120">
        <f t="shared" si="238"/>
        <v>0</v>
      </c>
      <c r="AT457" s="120">
        <f t="shared" si="239"/>
        <v>0</v>
      </c>
      <c r="AU457" s="74" t="s">
        <v>717</v>
      </c>
      <c r="AV457" s="115"/>
      <c r="AW457" s="395"/>
      <c r="AX457" s="395">
        <v>0</v>
      </c>
      <c r="AY457" s="395">
        <v>0</v>
      </c>
      <c r="AZ457" s="395">
        <v>0</v>
      </c>
      <c r="BA457" s="395">
        <v>0</v>
      </c>
      <c r="BB457" s="395">
        <v>0</v>
      </c>
      <c r="BC457" s="395">
        <v>0</v>
      </c>
      <c r="BD457" s="115"/>
      <c r="BE457" s="115"/>
      <c r="BF457" s="115"/>
      <c r="BG457" s="115"/>
      <c r="BH457" s="115"/>
      <c r="BI457" s="115"/>
      <c r="BJ457" s="115"/>
      <c r="BK457" s="115"/>
      <c r="BQ457" s="74" t="str">
        <f t="shared" si="248"/>
        <v xml:space="preserve"> </v>
      </c>
      <c r="BR457" s="120" t="str">
        <f t="shared" si="249"/>
        <v xml:space="preserve"> </v>
      </c>
      <c r="BS457" s="120" t="str">
        <f t="shared" si="250"/>
        <v xml:space="preserve"> </v>
      </c>
      <c r="BU457" s="74" t="str">
        <f t="shared" si="251"/>
        <v xml:space="preserve"> </v>
      </c>
      <c r="BV457" s="120" t="str">
        <f t="shared" si="252"/>
        <v xml:space="preserve"> </v>
      </c>
      <c r="BW457" s="120" t="str">
        <f t="shared" si="253"/>
        <v xml:space="preserve">  </v>
      </c>
      <c r="BY457" s="74" t="str">
        <f t="shared" si="254"/>
        <v xml:space="preserve"> </v>
      </c>
      <c r="BZ457" s="120" t="str">
        <f t="shared" si="255"/>
        <v xml:space="preserve"> </v>
      </c>
      <c r="CA457" s="120" t="str">
        <f t="shared" si="256"/>
        <v xml:space="preserve"> </v>
      </c>
      <c r="CC457" s="115" t="str">
        <f t="shared" si="257"/>
        <v xml:space="preserve"> </v>
      </c>
      <c r="CD457" s="120" t="str">
        <f t="shared" si="258"/>
        <v xml:space="preserve"> </v>
      </c>
      <c r="CE457" s="417" t="str">
        <f t="shared" si="259"/>
        <v xml:space="preserve"> </v>
      </c>
      <c r="CF457" s="115"/>
      <c r="CG457" s="115" t="str">
        <f t="shared" si="260"/>
        <v xml:space="preserve"> </v>
      </c>
      <c r="CH457" s="120" t="str">
        <f t="shared" si="261"/>
        <v xml:space="preserve"> </v>
      </c>
      <c r="CI457" s="417" t="str">
        <f t="shared" si="262"/>
        <v xml:space="preserve"> </v>
      </c>
      <c r="CJ457" s="115"/>
      <c r="CK457" s="115" t="str">
        <f t="shared" si="263"/>
        <v xml:space="preserve"> </v>
      </c>
      <c r="CL457" s="120" t="str">
        <f t="shared" si="264"/>
        <v xml:space="preserve"> </v>
      </c>
      <c r="CM457" s="417" t="str">
        <f t="shared" si="266"/>
        <v xml:space="preserve"> </v>
      </c>
      <c r="IS457" s="103">
        <v>42.9</v>
      </c>
    </row>
    <row r="458" spans="2:253" s="74" customFormat="1" ht="17.100000000000001" hidden="1" customHeight="1" x14ac:dyDescent="0.25">
      <c r="B458" s="504">
        <f>IF('KB Duct Parts'!BG$15=1,'KB Duct Elbows'!AA17,0)</f>
        <v>0</v>
      </c>
      <c r="C458" s="525">
        <v>12113.3</v>
      </c>
      <c r="D458" s="526">
        <f t="shared" si="233"/>
        <v>12113.3</v>
      </c>
      <c r="E458" s="504" t="s">
        <v>870</v>
      </c>
      <c r="F458" s="508" t="str">
        <f t="shared" si="240"/>
        <v xml:space="preserve"> </v>
      </c>
      <c r="G458" s="509" t="s">
        <v>1696</v>
      </c>
      <c r="H458" s="504" t="s">
        <v>923</v>
      </c>
      <c r="I458" s="1035"/>
      <c r="J458" s="1036"/>
      <c r="K458" s="516" t="s">
        <v>881</v>
      </c>
      <c r="L458" s="521">
        <v>20</v>
      </c>
      <c r="M458" s="517" t="str">
        <f t="shared" si="265"/>
        <v>Y</v>
      </c>
      <c r="N458" s="514">
        <f t="shared" si="241"/>
        <v>92.5</v>
      </c>
      <c r="O458" s="518">
        <f t="shared" si="234"/>
        <v>0</v>
      </c>
      <c r="P458" s="680">
        <f>'KB Duct Parts'!$AE$3</f>
        <v>0</v>
      </c>
      <c r="Q458" s="681">
        <f t="shared" si="242"/>
        <v>0</v>
      </c>
      <c r="R458" s="682">
        <f t="shared" si="243"/>
        <v>0</v>
      </c>
      <c r="S458" s="716">
        <f t="shared" si="244"/>
        <v>0.35</v>
      </c>
      <c r="T458" s="679">
        <f t="shared" si="245"/>
        <v>0</v>
      </c>
      <c r="U458" s="679">
        <f t="shared" si="246"/>
        <v>0</v>
      </c>
      <c r="V458" s="78"/>
      <c r="W458" s="78"/>
      <c r="Y458" s="120"/>
      <c r="AE458" s="75"/>
      <c r="AF458" s="370">
        <v>20</v>
      </c>
      <c r="AG458" s="374"/>
      <c r="AH458" s="378"/>
      <c r="AI458" s="381"/>
      <c r="AJ458" s="386"/>
      <c r="AK458" s="391"/>
      <c r="AL458" s="386"/>
      <c r="AM458" s="363">
        <f t="shared" si="267"/>
        <v>1</v>
      </c>
      <c r="AN458" s="578">
        <v>92.5</v>
      </c>
      <c r="AO458" s="120">
        <f t="shared" si="247"/>
        <v>0</v>
      </c>
      <c r="AP458" s="120">
        <f t="shared" si="235"/>
        <v>0</v>
      </c>
      <c r="AQ458" s="120">
        <f t="shared" si="236"/>
        <v>0</v>
      </c>
      <c r="AR458" s="120">
        <f t="shared" si="237"/>
        <v>0</v>
      </c>
      <c r="AS458" s="120">
        <f t="shared" si="238"/>
        <v>0</v>
      </c>
      <c r="AT458" s="120">
        <f t="shared" si="239"/>
        <v>0</v>
      </c>
      <c r="AU458" s="74" t="s">
        <v>717</v>
      </c>
      <c r="AV458" s="115"/>
      <c r="AW458" s="395"/>
      <c r="AX458" s="395">
        <v>0</v>
      </c>
      <c r="AY458" s="395">
        <v>0</v>
      </c>
      <c r="AZ458" s="395">
        <v>0</v>
      </c>
      <c r="BA458" s="395">
        <v>0</v>
      </c>
      <c r="BB458" s="395">
        <v>0</v>
      </c>
      <c r="BC458" s="395">
        <v>0</v>
      </c>
      <c r="BD458" s="115"/>
      <c r="BE458" s="115"/>
      <c r="BF458" s="115"/>
      <c r="BG458" s="115"/>
      <c r="BH458" s="115"/>
      <c r="BI458" s="115"/>
      <c r="BJ458" s="115"/>
      <c r="BK458" s="115"/>
      <c r="BQ458" s="74" t="str">
        <f t="shared" si="248"/>
        <v xml:space="preserve"> </v>
      </c>
      <c r="BR458" s="120" t="str">
        <f t="shared" si="249"/>
        <v xml:space="preserve"> </v>
      </c>
      <c r="BS458" s="120" t="str">
        <f t="shared" si="250"/>
        <v xml:space="preserve"> </v>
      </c>
      <c r="BU458" s="74" t="str">
        <f t="shared" si="251"/>
        <v xml:space="preserve"> </v>
      </c>
      <c r="BV458" s="120" t="str">
        <f t="shared" si="252"/>
        <v xml:space="preserve"> </v>
      </c>
      <c r="BW458" s="120" t="str">
        <f t="shared" si="253"/>
        <v xml:space="preserve">  </v>
      </c>
      <c r="BY458" s="74" t="str">
        <f t="shared" si="254"/>
        <v xml:space="preserve"> </v>
      </c>
      <c r="BZ458" s="120" t="str">
        <f t="shared" si="255"/>
        <v xml:space="preserve"> </v>
      </c>
      <c r="CA458" s="120" t="str">
        <f t="shared" si="256"/>
        <v xml:space="preserve"> </v>
      </c>
      <c r="CC458" s="115" t="str">
        <f t="shared" si="257"/>
        <v xml:space="preserve"> </v>
      </c>
      <c r="CD458" s="120" t="str">
        <f t="shared" si="258"/>
        <v xml:space="preserve"> </v>
      </c>
      <c r="CE458" s="417" t="str">
        <f t="shared" si="259"/>
        <v xml:space="preserve"> </v>
      </c>
      <c r="CF458" s="115"/>
      <c r="CG458" s="115" t="str">
        <f t="shared" si="260"/>
        <v xml:space="preserve"> </v>
      </c>
      <c r="CH458" s="120" t="str">
        <f t="shared" si="261"/>
        <v xml:space="preserve"> </v>
      </c>
      <c r="CI458" s="417" t="str">
        <f t="shared" si="262"/>
        <v xml:space="preserve"> </v>
      </c>
      <c r="CJ458" s="115"/>
      <c r="CK458" s="115" t="str">
        <f t="shared" si="263"/>
        <v xml:space="preserve"> </v>
      </c>
      <c r="CL458" s="120" t="str">
        <f t="shared" si="264"/>
        <v xml:space="preserve"> </v>
      </c>
      <c r="CM458" s="417" t="str">
        <f t="shared" si="266"/>
        <v xml:space="preserve"> </v>
      </c>
      <c r="IS458" s="103">
        <v>45.4</v>
      </c>
    </row>
    <row r="459" spans="2:253" s="74" customFormat="1" ht="17.100000000000001" hidden="1" customHeight="1" x14ac:dyDescent="0.25">
      <c r="B459" s="504">
        <f>IF('KB Duct Parts'!BG$15=1,'KB Duct Elbows'!AA18,0)</f>
        <v>0</v>
      </c>
      <c r="C459" s="525">
        <v>12114.3</v>
      </c>
      <c r="D459" s="526">
        <f t="shared" si="233"/>
        <v>12114.3</v>
      </c>
      <c r="E459" s="504" t="s">
        <v>871</v>
      </c>
      <c r="F459" s="508" t="str">
        <f t="shared" si="240"/>
        <v xml:space="preserve"> </v>
      </c>
      <c r="G459" s="509" t="s">
        <v>1696</v>
      </c>
      <c r="H459" s="504" t="s">
        <v>923</v>
      </c>
      <c r="I459" s="1035"/>
      <c r="J459" s="1036"/>
      <c r="K459" s="516" t="s">
        <v>881</v>
      </c>
      <c r="L459" s="521">
        <v>20</v>
      </c>
      <c r="M459" s="517" t="str">
        <f t="shared" si="265"/>
        <v>Y</v>
      </c>
      <c r="N459" s="514">
        <f t="shared" si="241"/>
        <v>97.9</v>
      </c>
      <c r="O459" s="518">
        <f t="shared" si="234"/>
        <v>0</v>
      </c>
      <c r="P459" s="680">
        <f>'KB Duct Parts'!$AE$3</f>
        <v>0</v>
      </c>
      <c r="Q459" s="681">
        <f t="shared" si="242"/>
        <v>0</v>
      </c>
      <c r="R459" s="682">
        <f t="shared" si="243"/>
        <v>0</v>
      </c>
      <c r="S459" s="716">
        <f t="shared" si="244"/>
        <v>0.35</v>
      </c>
      <c r="T459" s="679">
        <f t="shared" si="245"/>
        <v>0</v>
      </c>
      <c r="U459" s="679">
        <f t="shared" si="246"/>
        <v>0</v>
      </c>
      <c r="V459" s="78"/>
      <c r="W459" s="78"/>
      <c r="Y459" s="120"/>
      <c r="AE459" s="75"/>
      <c r="AF459" s="370">
        <v>20</v>
      </c>
      <c r="AG459" s="374"/>
      <c r="AH459" s="378"/>
      <c r="AI459" s="381"/>
      <c r="AJ459" s="386"/>
      <c r="AK459" s="391"/>
      <c r="AL459" s="386"/>
      <c r="AM459" s="363">
        <f t="shared" si="267"/>
        <v>1</v>
      </c>
      <c r="AN459" s="578">
        <v>97.9</v>
      </c>
      <c r="AO459" s="120">
        <f t="shared" si="247"/>
        <v>0</v>
      </c>
      <c r="AP459" s="120">
        <f t="shared" si="235"/>
        <v>0</v>
      </c>
      <c r="AQ459" s="120">
        <f t="shared" si="236"/>
        <v>0</v>
      </c>
      <c r="AR459" s="120">
        <f t="shared" si="237"/>
        <v>0</v>
      </c>
      <c r="AS459" s="120">
        <f t="shared" si="238"/>
        <v>0</v>
      </c>
      <c r="AT459" s="120">
        <f t="shared" si="239"/>
        <v>0</v>
      </c>
      <c r="AU459" s="74" t="s">
        <v>717</v>
      </c>
      <c r="AV459" s="115"/>
      <c r="AW459" s="395"/>
      <c r="AX459" s="395">
        <v>0</v>
      </c>
      <c r="AY459" s="395">
        <v>0</v>
      </c>
      <c r="AZ459" s="395">
        <v>0</v>
      </c>
      <c r="BA459" s="395">
        <v>0</v>
      </c>
      <c r="BB459" s="395">
        <v>0</v>
      </c>
      <c r="BC459" s="395">
        <v>0</v>
      </c>
      <c r="BD459" s="115"/>
      <c r="BE459" s="115"/>
      <c r="BF459" s="115"/>
      <c r="BG459" s="115"/>
      <c r="BH459" s="115"/>
      <c r="BI459" s="115"/>
      <c r="BJ459" s="115"/>
      <c r="BK459" s="115"/>
      <c r="BQ459" s="74" t="str">
        <f t="shared" si="248"/>
        <v xml:space="preserve"> </v>
      </c>
      <c r="BR459" s="120" t="str">
        <f t="shared" si="249"/>
        <v xml:space="preserve"> </v>
      </c>
      <c r="BS459" s="120" t="str">
        <f t="shared" si="250"/>
        <v xml:space="preserve"> </v>
      </c>
      <c r="BU459" s="74" t="str">
        <f t="shared" si="251"/>
        <v xml:space="preserve"> </v>
      </c>
      <c r="BV459" s="120" t="str">
        <f t="shared" si="252"/>
        <v xml:space="preserve"> </v>
      </c>
      <c r="BW459" s="120" t="str">
        <f t="shared" si="253"/>
        <v xml:space="preserve">  </v>
      </c>
      <c r="BY459" s="74" t="str">
        <f t="shared" si="254"/>
        <v xml:space="preserve"> </v>
      </c>
      <c r="BZ459" s="120" t="str">
        <f t="shared" si="255"/>
        <v xml:space="preserve"> </v>
      </c>
      <c r="CA459" s="120" t="str">
        <f t="shared" si="256"/>
        <v xml:space="preserve"> </v>
      </c>
      <c r="CC459" s="115" t="str">
        <f t="shared" si="257"/>
        <v xml:space="preserve"> </v>
      </c>
      <c r="CD459" s="120" t="str">
        <f t="shared" si="258"/>
        <v xml:space="preserve"> </v>
      </c>
      <c r="CE459" s="417" t="str">
        <f t="shared" si="259"/>
        <v xml:space="preserve"> </v>
      </c>
      <c r="CF459" s="115"/>
      <c r="CG459" s="115" t="str">
        <f t="shared" si="260"/>
        <v xml:space="preserve"> </v>
      </c>
      <c r="CH459" s="120" t="str">
        <f t="shared" si="261"/>
        <v xml:space="preserve"> </v>
      </c>
      <c r="CI459" s="417" t="str">
        <f t="shared" si="262"/>
        <v xml:space="preserve"> </v>
      </c>
      <c r="CJ459" s="115"/>
      <c r="CK459" s="115" t="str">
        <f t="shared" si="263"/>
        <v xml:space="preserve"> </v>
      </c>
      <c r="CL459" s="120" t="str">
        <f t="shared" si="264"/>
        <v xml:space="preserve"> </v>
      </c>
      <c r="CM459" s="417" t="str">
        <f t="shared" si="266"/>
        <v xml:space="preserve"> </v>
      </c>
      <c r="IS459" s="103">
        <v>48.1</v>
      </c>
    </row>
    <row r="460" spans="2:253" s="74" customFormat="1" ht="17.100000000000001" hidden="1" customHeight="1" x14ac:dyDescent="0.25">
      <c r="B460" s="504">
        <f>IF('KB Duct Parts'!BG$15=1,'KB Duct Elbows'!AA19,0)</f>
        <v>0</v>
      </c>
      <c r="C460" s="525">
        <v>12115.3</v>
      </c>
      <c r="D460" s="526">
        <f t="shared" si="233"/>
        <v>12115.3</v>
      </c>
      <c r="E460" s="504" t="s">
        <v>872</v>
      </c>
      <c r="F460" s="508" t="str">
        <f t="shared" si="240"/>
        <v xml:space="preserve"> </v>
      </c>
      <c r="G460" s="509" t="s">
        <v>1696</v>
      </c>
      <c r="H460" s="504" t="s">
        <v>923</v>
      </c>
      <c r="I460" s="1035"/>
      <c r="J460" s="1036"/>
      <c r="K460" s="516" t="s">
        <v>881</v>
      </c>
      <c r="L460" s="521">
        <v>20</v>
      </c>
      <c r="M460" s="517" t="str">
        <f t="shared" si="265"/>
        <v>Y</v>
      </c>
      <c r="N460" s="514">
        <f t="shared" si="241"/>
        <v>103.6</v>
      </c>
      <c r="O460" s="518">
        <f t="shared" si="234"/>
        <v>0</v>
      </c>
      <c r="P460" s="680">
        <f>'KB Duct Parts'!$AE$3</f>
        <v>0</v>
      </c>
      <c r="Q460" s="681">
        <f t="shared" si="242"/>
        <v>0</v>
      </c>
      <c r="R460" s="682">
        <f t="shared" si="243"/>
        <v>0</v>
      </c>
      <c r="S460" s="716">
        <f t="shared" si="244"/>
        <v>0.35</v>
      </c>
      <c r="T460" s="679">
        <f t="shared" si="245"/>
        <v>0</v>
      </c>
      <c r="U460" s="679">
        <f t="shared" si="246"/>
        <v>0</v>
      </c>
      <c r="V460" s="78"/>
      <c r="W460" s="78"/>
      <c r="Y460" s="120"/>
      <c r="AE460" s="75"/>
      <c r="AF460" s="370">
        <v>20</v>
      </c>
      <c r="AG460" s="374"/>
      <c r="AH460" s="378"/>
      <c r="AI460" s="381"/>
      <c r="AJ460" s="386"/>
      <c r="AK460" s="391"/>
      <c r="AL460" s="386"/>
      <c r="AM460" s="363">
        <f t="shared" si="267"/>
        <v>1</v>
      </c>
      <c r="AN460" s="578">
        <v>103.6</v>
      </c>
      <c r="AO460" s="120">
        <f t="shared" si="247"/>
        <v>0</v>
      </c>
      <c r="AP460" s="120">
        <f t="shared" si="235"/>
        <v>0</v>
      </c>
      <c r="AQ460" s="120">
        <f t="shared" si="236"/>
        <v>0</v>
      </c>
      <c r="AR460" s="120">
        <f t="shared" si="237"/>
        <v>0</v>
      </c>
      <c r="AS460" s="120">
        <f t="shared" si="238"/>
        <v>0</v>
      </c>
      <c r="AT460" s="120">
        <f t="shared" si="239"/>
        <v>0</v>
      </c>
      <c r="AU460" s="74" t="s">
        <v>717</v>
      </c>
      <c r="AV460" s="115"/>
      <c r="AW460" s="395"/>
      <c r="AX460" s="395">
        <v>0</v>
      </c>
      <c r="AY460" s="395">
        <v>0</v>
      </c>
      <c r="AZ460" s="395">
        <v>0</v>
      </c>
      <c r="BA460" s="395">
        <v>0</v>
      </c>
      <c r="BB460" s="395">
        <v>0</v>
      </c>
      <c r="BC460" s="395">
        <v>0</v>
      </c>
      <c r="BD460" s="115"/>
      <c r="BE460" s="115"/>
      <c r="BF460" s="115"/>
      <c r="BG460" s="115"/>
      <c r="BH460" s="115"/>
      <c r="BI460" s="115"/>
      <c r="BJ460" s="115"/>
      <c r="BK460" s="115"/>
      <c r="BQ460" s="74" t="str">
        <f t="shared" si="248"/>
        <v xml:space="preserve"> </v>
      </c>
      <c r="BR460" s="120" t="str">
        <f t="shared" si="249"/>
        <v xml:space="preserve"> </v>
      </c>
      <c r="BS460" s="120" t="str">
        <f t="shared" si="250"/>
        <v xml:space="preserve"> </v>
      </c>
      <c r="BU460" s="74" t="str">
        <f t="shared" si="251"/>
        <v xml:space="preserve"> </v>
      </c>
      <c r="BV460" s="120" t="str">
        <f t="shared" si="252"/>
        <v xml:space="preserve"> </v>
      </c>
      <c r="BW460" s="120" t="str">
        <f t="shared" si="253"/>
        <v xml:space="preserve">  </v>
      </c>
      <c r="BY460" s="74" t="str">
        <f t="shared" si="254"/>
        <v xml:space="preserve"> </v>
      </c>
      <c r="BZ460" s="120" t="str">
        <f t="shared" si="255"/>
        <v xml:space="preserve"> </v>
      </c>
      <c r="CA460" s="120" t="str">
        <f t="shared" si="256"/>
        <v xml:space="preserve"> </v>
      </c>
      <c r="CC460" s="115" t="str">
        <f t="shared" si="257"/>
        <v xml:space="preserve"> </v>
      </c>
      <c r="CD460" s="120" t="str">
        <f t="shared" si="258"/>
        <v xml:space="preserve"> </v>
      </c>
      <c r="CE460" s="417" t="str">
        <f t="shared" si="259"/>
        <v xml:space="preserve"> </v>
      </c>
      <c r="CF460" s="115"/>
      <c r="CG460" s="115" t="str">
        <f t="shared" si="260"/>
        <v xml:space="preserve"> </v>
      </c>
      <c r="CH460" s="120" t="str">
        <f t="shared" si="261"/>
        <v xml:space="preserve"> </v>
      </c>
      <c r="CI460" s="417" t="str">
        <f t="shared" si="262"/>
        <v xml:space="preserve"> </v>
      </c>
      <c r="CJ460" s="115"/>
      <c r="CK460" s="115" t="str">
        <f t="shared" si="263"/>
        <v xml:space="preserve"> </v>
      </c>
      <c r="CL460" s="120" t="str">
        <f t="shared" si="264"/>
        <v xml:space="preserve"> </v>
      </c>
      <c r="CM460" s="417" t="str">
        <f t="shared" si="266"/>
        <v xml:space="preserve"> </v>
      </c>
      <c r="IS460" s="103">
        <v>50.8</v>
      </c>
    </row>
    <row r="461" spans="2:253" s="74" customFormat="1" ht="17.100000000000001" hidden="1" customHeight="1" x14ac:dyDescent="0.25">
      <c r="B461" s="504">
        <f>IF('KB Duct Parts'!BG$15=1,'KB Duct Elbows'!AB7,0)</f>
        <v>0</v>
      </c>
      <c r="C461" s="525" t="s">
        <v>1899</v>
      </c>
      <c r="D461" s="506" t="str">
        <f t="shared" si="233"/>
        <v>12103.90L</v>
      </c>
      <c r="E461" s="520" t="s">
        <v>483</v>
      </c>
      <c r="F461" s="508" t="str">
        <f t="shared" si="240"/>
        <v xml:space="preserve"> </v>
      </c>
      <c r="G461" s="509" t="s">
        <v>1697</v>
      </c>
      <c r="H461" s="504" t="s">
        <v>923</v>
      </c>
      <c r="I461" s="1035"/>
      <c r="J461" s="1036"/>
      <c r="K461" s="516" t="s">
        <v>881</v>
      </c>
      <c r="L461" s="521">
        <v>22</v>
      </c>
      <c r="M461" s="517" t="str">
        <f t="shared" si="265"/>
        <v>Y</v>
      </c>
      <c r="N461" s="514">
        <f t="shared" si="241"/>
        <v>32.6</v>
      </c>
      <c r="O461" s="518">
        <f t="shared" si="234"/>
        <v>0</v>
      </c>
      <c r="P461" s="680">
        <f>'KB Duct Parts'!$AE$3</f>
        <v>0</v>
      </c>
      <c r="Q461" s="681">
        <f t="shared" si="242"/>
        <v>0</v>
      </c>
      <c r="R461" s="682">
        <f t="shared" si="243"/>
        <v>0</v>
      </c>
      <c r="S461" s="716">
        <f t="shared" si="244"/>
        <v>0.35</v>
      </c>
      <c r="T461" s="679">
        <f t="shared" si="245"/>
        <v>0</v>
      </c>
      <c r="U461" s="679">
        <f t="shared" si="246"/>
        <v>0</v>
      </c>
      <c r="V461" s="75"/>
      <c r="W461" s="75"/>
      <c r="X461" s="75"/>
      <c r="Y461" s="120"/>
      <c r="AD461" s="96"/>
      <c r="AF461" s="371">
        <v>22</v>
      </c>
      <c r="AG461" s="374"/>
      <c r="AH461" s="378"/>
      <c r="AI461" s="382"/>
      <c r="AJ461" s="387"/>
      <c r="AK461" s="391"/>
      <c r="AL461" s="386"/>
      <c r="AM461" s="363">
        <f t="shared" si="267"/>
        <v>1</v>
      </c>
      <c r="AN461" s="578">
        <v>32.6</v>
      </c>
      <c r="AO461" s="120">
        <f t="shared" si="247"/>
        <v>0</v>
      </c>
      <c r="AP461" s="120">
        <f t="shared" si="235"/>
        <v>0</v>
      </c>
      <c r="AQ461" s="120">
        <f t="shared" si="236"/>
        <v>0</v>
      </c>
      <c r="AR461" s="120">
        <f t="shared" si="237"/>
        <v>0</v>
      </c>
      <c r="AS461" s="120">
        <f t="shared" si="238"/>
        <v>0</v>
      </c>
      <c r="AT461" s="120">
        <f t="shared" si="239"/>
        <v>0</v>
      </c>
      <c r="AU461" s="74" t="s">
        <v>717</v>
      </c>
      <c r="AV461" s="115"/>
      <c r="AW461" s="395"/>
      <c r="AX461" s="395">
        <v>0</v>
      </c>
      <c r="AY461" s="395">
        <v>0</v>
      </c>
      <c r="AZ461" s="395">
        <v>0</v>
      </c>
      <c r="BA461" s="395">
        <v>0</v>
      </c>
      <c r="BB461" s="395">
        <v>0</v>
      </c>
      <c r="BC461" s="395">
        <v>0</v>
      </c>
      <c r="BD461" s="115"/>
      <c r="BE461" s="115"/>
      <c r="BF461" s="115"/>
      <c r="BG461" s="115"/>
      <c r="BH461" s="115"/>
      <c r="BI461" s="115"/>
      <c r="BJ461" s="115"/>
      <c r="BK461" s="115"/>
      <c r="BQ461" s="74" t="str">
        <f t="shared" si="248"/>
        <v xml:space="preserve"> </v>
      </c>
      <c r="BR461" s="120" t="str">
        <f t="shared" si="249"/>
        <v xml:space="preserve"> </v>
      </c>
      <c r="BS461" s="120" t="str">
        <f t="shared" si="250"/>
        <v xml:space="preserve"> </v>
      </c>
      <c r="BU461" s="74" t="str">
        <f t="shared" si="251"/>
        <v xml:space="preserve"> </v>
      </c>
      <c r="BV461" s="120" t="str">
        <f t="shared" si="252"/>
        <v xml:space="preserve"> </v>
      </c>
      <c r="BW461" s="120" t="str">
        <f t="shared" si="253"/>
        <v xml:space="preserve">  </v>
      </c>
      <c r="BY461" s="74" t="str">
        <f t="shared" si="254"/>
        <v xml:space="preserve"> </v>
      </c>
      <c r="BZ461" s="120" t="str">
        <f t="shared" si="255"/>
        <v xml:space="preserve"> </v>
      </c>
      <c r="CA461" s="120" t="str">
        <f t="shared" si="256"/>
        <v xml:space="preserve"> </v>
      </c>
      <c r="CC461" s="115" t="str">
        <f t="shared" si="257"/>
        <v xml:space="preserve"> </v>
      </c>
      <c r="CD461" s="120" t="str">
        <f t="shared" si="258"/>
        <v xml:space="preserve"> </v>
      </c>
      <c r="CE461" s="417" t="str">
        <f t="shared" si="259"/>
        <v xml:space="preserve"> </v>
      </c>
      <c r="CF461" s="115"/>
      <c r="CG461" s="115" t="str">
        <f t="shared" si="260"/>
        <v xml:space="preserve"> </v>
      </c>
      <c r="CH461" s="120" t="str">
        <f t="shared" si="261"/>
        <v xml:space="preserve"> </v>
      </c>
      <c r="CI461" s="417" t="str">
        <f t="shared" si="262"/>
        <v xml:space="preserve"> </v>
      </c>
      <c r="CJ461" s="115"/>
      <c r="CK461" s="115" t="str">
        <f t="shared" si="263"/>
        <v xml:space="preserve"> </v>
      </c>
      <c r="CL461" s="120" t="str">
        <f t="shared" si="264"/>
        <v xml:space="preserve"> </v>
      </c>
      <c r="CM461" s="417" t="str">
        <f t="shared" si="266"/>
        <v xml:space="preserve"> </v>
      </c>
      <c r="IS461" s="103">
        <v>16</v>
      </c>
    </row>
    <row r="462" spans="2:253" s="74" customFormat="1" ht="17.100000000000001" hidden="1" customHeight="1" x14ac:dyDescent="0.25">
      <c r="B462" s="504">
        <f>IF('KB Duct Parts'!BG$15=1,'KB Duct Elbows'!AB8,0)</f>
        <v>0</v>
      </c>
      <c r="C462" s="525" t="s">
        <v>1900</v>
      </c>
      <c r="D462" s="506" t="str">
        <f t="shared" si="233"/>
        <v>12104.90L</v>
      </c>
      <c r="E462" s="520" t="s">
        <v>861</v>
      </c>
      <c r="F462" s="508" t="str">
        <f t="shared" si="240"/>
        <v xml:space="preserve"> </v>
      </c>
      <c r="G462" s="509" t="s">
        <v>1697</v>
      </c>
      <c r="H462" s="504" t="s">
        <v>923</v>
      </c>
      <c r="I462" s="1035"/>
      <c r="J462" s="1036"/>
      <c r="K462" s="516" t="s">
        <v>881</v>
      </c>
      <c r="L462" s="521">
        <v>22</v>
      </c>
      <c r="M462" s="517" t="str">
        <f t="shared" si="265"/>
        <v>Y</v>
      </c>
      <c r="N462" s="514">
        <f t="shared" si="241"/>
        <v>33.4</v>
      </c>
      <c r="O462" s="518">
        <f t="shared" si="234"/>
        <v>0</v>
      </c>
      <c r="P462" s="680">
        <f>'KB Duct Parts'!$AE$3</f>
        <v>0</v>
      </c>
      <c r="Q462" s="681">
        <f t="shared" si="242"/>
        <v>0</v>
      </c>
      <c r="R462" s="682">
        <f t="shared" si="243"/>
        <v>0</v>
      </c>
      <c r="S462" s="716">
        <f t="shared" si="244"/>
        <v>0.35</v>
      </c>
      <c r="T462" s="679">
        <f t="shared" si="245"/>
        <v>0</v>
      </c>
      <c r="U462" s="679">
        <f t="shared" si="246"/>
        <v>0</v>
      </c>
      <c r="V462" s="78"/>
      <c r="W462" s="78"/>
      <c r="Y462" s="120"/>
      <c r="AE462" s="75"/>
      <c r="AF462" s="370">
        <v>22</v>
      </c>
      <c r="AG462" s="374"/>
      <c r="AH462" s="378"/>
      <c r="AI462" s="381"/>
      <c r="AJ462" s="386"/>
      <c r="AK462" s="391"/>
      <c r="AL462" s="386"/>
      <c r="AM462" s="363">
        <f t="shared" si="267"/>
        <v>1</v>
      </c>
      <c r="AN462" s="578">
        <v>33.4</v>
      </c>
      <c r="AO462" s="120">
        <f t="shared" si="247"/>
        <v>0</v>
      </c>
      <c r="AP462" s="120">
        <f t="shared" si="235"/>
        <v>0</v>
      </c>
      <c r="AQ462" s="120">
        <f t="shared" si="236"/>
        <v>0</v>
      </c>
      <c r="AR462" s="120">
        <f t="shared" si="237"/>
        <v>0</v>
      </c>
      <c r="AS462" s="120">
        <f t="shared" si="238"/>
        <v>0</v>
      </c>
      <c r="AT462" s="120">
        <f t="shared" si="239"/>
        <v>0</v>
      </c>
      <c r="AU462" s="74" t="s">
        <v>717</v>
      </c>
      <c r="AV462" s="115"/>
      <c r="AW462" s="395"/>
      <c r="AX462" s="395">
        <v>0</v>
      </c>
      <c r="AY462" s="395">
        <v>0</v>
      </c>
      <c r="AZ462" s="395">
        <v>0</v>
      </c>
      <c r="BA462" s="395">
        <v>0</v>
      </c>
      <c r="BB462" s="395">
        <v>0</v>
      </c>
      <c r="BC462" s="395">
        <v>0</v>
      </c>
      <c r="BD462" s="115"/>
      <c r="BE462" s="115"/>
      <c r="BF462" s="115"/>
      <c r="BG462" s="115"/>
      <c r="BH462" s="115"/>
      <c r="BI462" s="115"/>
      <c r="BJ462" s="115"/>
      <c r="BK462" s="115"/>
      <c r="BQ462" s="74" t="str">
        <f t="shared" si="248"/>
        <v xml:space="preserve"> </v>
      </c>
      <c r="BR462" s="120" t="str">
        <f t="shared" si="249"/>
        <v xml:space="preserve"> </v>
      </c>
      <c r="BS462" s="120" t="str">
        <f t="shared" si="250"/>
        <v xml:space="preserve"> </v>
      </c>
      <c r="BU462" s="74" t="str">
        <f t="shared" si="251"/>
        <v xml:space="preserve"> </v>
      </c>
      <c r="BV462" s="120" t="str">
        <f t="shared" si="252"/>
        <v xml:space="preserve"> </v>
      </c>
      <c r="BW462" s="120" t="str">
        <f t="shared" si="253"/>
        <v xml:space="preserve">  </v>
      </c>
      <c r="BY462" s="74" t="str">
        <f t="shared" si="254"/>
        <v xml:space="preserve"> </v>
      </c>
      <c r="BZ462" s="120" t="str">
        <f t="shared" si="255"/>
        <v xml:space="preserve"> </v>
      </c>
      <c r="CA462" s="120" t="str">
        <f t="shared" si="256"/>
        <v xml:space="preserve"> </v>
      </c>
      <c r="CC462" s="115" t="str">
        <f t="shared" si="257"/>
        <v xml:space="preserve"> </v>
      </c>
      <c r="CD462" s="120" t="str">
        <f t="shared" si="258"/>
        <v xml:space="preserve"> </v>
      </c>
      <c r="CE462" s="417" t="str">
        <f t="shared" si="259"/>
        <v xml:space="preserve"> </v>
      </c>
      <c r="CF462" s="115"/>
      <c r="CG462" s="115" t="str">
        <f t="shared" si="260"/>
        <v xml:space="preserve"> </v>
      </c>
      <c r="CH462" s="120" t="str">
        <f t="shared" si="261"/>
        <v xml:space="preserve"> </v>
      </c>
      <c r="CI462" s="417" t="str">
        <f t="shared" si="262"/>
        <v xml:space="preserve"> </v>
      </c>
      <c r="CJ462" s="115"/>
      <c r="CK462" s="115" t="str">
        <f t="shared" si="263"/>
        <v xml:space="preserve"> </v>
      </c>
      <c r="CL462" s="120" t="str">
        <f t="shared" si="264"/>
        <v xml:space="preserve"> </v>
      </c>
      <c r="CM462" s="417" t="str">
        <f t="shared" si="266"/>
        <v xml:space="preserve"> </v>
      </c>
      <c r="IS462" s="103">
        <v>16.3</v>
      </c>
    </row>
    <row r="463" spans="2:253" s="74" customFormat="1" ht="17.100000000000001" hidden="1" customHeight="1" x14ac:dyDescent="0.25">
      <c r="B463" s="504">
        <f>IF('KB Duct Parts'!BG$15=1,'KB Duct Elbows'!AB9,0)</f>
        <v>0</v>
      </c>
      <c r="C463" s="525" t="s">
        <v>1901</v>
      </c>
      <c r="D463" s="506" t="str">
        <f t="shared" si="233"/>
        <v>12105.90L</v>
      </c>
      <c r="E463" s="504" t="s">
        <v>862</v>
      </c>
      <c r="F463" s="508" t="str">
        <f t="shared" si="240"/>
        <v xml:space="preserve"> </v>
      </c>
      <c r="G463" s="509" t="s">
        <v>1697</v>
      </c>
      <c r="H463" s="504" t="s">
        <v>923</v>
      </c>
      <c r="I463" s="1035"/>
      <c r="J463" s="1036"/>
      <c r="K463" s="516" t="s">
        <v>881</v>
      </c>
      <c r="L463" s="521">
        <v>22</v>
      </c>
      <c r="M463" s="517" t="str">
        <f t="shared" si="265"/>
        <v>Y</v>
      </c>
      <c r="N463" s="514">
        <f t="shared" si="241"/>
        <v>40.299999999999997</v>
      </c>
      <c r="O463" s="518">
        <f t="shared" si="234"/>
        <v>0</v>
      </c>
      <c r="P463" s="680">
        <f>'KB Duct Parts'!$AE$3</f>
        <v>0</v>
      </c>
      <c r="Q463" s="681">
        <f t="shared" si="242"/>
        <v>0</v>
      </c>
      <c r="R463" s="682">
        <f t="shared" si="243"/>
        <v>0</v>
      </c>
      <c r="S463" s="716">
        <f t="shared" si="244"/>
        <v>0.35</v>
      </c>
      <c r="T463" s="679">
        <f t="shared" si="245"/>
        <v>0</v>
      </c>
      <c r="U463" s="679">
        <f t="shared" si="246"/>
        <v>0</v>
      </c>
      <c r="V463" s="78"/>
      <c r="W463" s="78"/>
      <c r="Y463" s="120"/>
      <c r="AE463" s="75"/>
      <c r="AF463" s="370">
        <v>22</v>
      </c>
      <c r="AG463" s="374"/>
      <c r="AH463" s="378"/>
      <c r="AI463" s="381"/>
      <c r="AJ463" s="386"/>
      <c r="AK463" s="391"/>
      <c r="AL463" s="386"/>
      <c r="AM463" s="363">
        <f t="shared" si="267"/>
        <v>1</v>
      </c>
      <c r="AN463" s="578">
        <v>40.299999999999997</v>
      </c>
      <c r="AO463" s="120">
        <f t="shared" si="247"/>
        <v>0</v>
      </c>
      <c r="AP463" s="120">
        <f t="shared" si="235"/>
        <v>0</v>
      </c>
      <c r="AQ463" s="120">
        <f t="shared" si="236"/>
        <v>0</v>
      </c>
      <c r="AR463" s="120">
        <f t="shared" si="237"/>
        <v>0</v>
      </c>
      <c r="AS463" s="120">
        <f t="shared" si="238"/>
        <v>0</v>
      </c>
      <c r="AT463" s="120">
        <f t="shared" si="239"/>
        <v>0</v>
      </c>
      <c r="AU463" s="74" t="s">
        <v>717</v>
      </c>
      <c r="AV463" s="115"/>
      <c r="AW463" s="395"/>
      <c r="AX463" s="395">
        <v>0</v>
      </c>
      <c r="AY463" s="395">
        <v>0</v>
      </c>
      <c r="AZ463" s="395">
        <v>0</v>
      </c>
      <c r="BA463" s="395">
        <v>0</v>
      </c>
      <c r="BB463" s="395">
        <v>0</v>
      </c>
      <c r="BC463" s="395">
        <v>0</v>
      </c>
      <c r="BD463" s="115"/>
      <c r="BE463" s="115"/>
      <c r="BF463" s="115"/>
      <c r="BG463" s="115"/>
      <c r="BH463" s="115"/>
      <c r="BI463" s="115"/>
      <c r="BJ463" s="115"/>
      <c r="BK463" s="115"/>
      <c r="BQ463" s="74" t="str">
        <f t="shared" si="248"/>
        <v xml:space="preserve"> </v>
      </c>
      <c r="BR463" s="120" t="str">
        <f t="shared" si="249"/>
        <v xml:space="preserve"> </v>
      </c>
      <c r="BS463" s="120" t="str">
        <f t="shared" si="250"/>
        <v xml:space="preserve"> </v>
      </c>
      <c r="BU463" s="74" t="str">
        <f t="shared" si="251"/>
        <v xml:space="preserve"> </v>
      </c>
      <c r="BV463" s="120" t="str">
        <f t="shared" si="252"/>
        <v xml:space="preserve"> </v>
      </c>
      <c r="BW463" s="120" t="str">
        <f t="shared" si="253"/>
        <v xml:space="preserve">  </v>
      </c>
      <c r="BY463" s="74" t="str">
        <f t="shared" si="254"/>
        <v xml:space="preserve"> </v>
      </c>
      <c r="BZ463" s="120" t="str">
        <f t="shared" si="255"/>
        <v xml:space="preserve"> </v>
      </c>
      <c r="CA463" s="120" t="str">
        <f t="shared" si="256"/>
        <v xml:space="preserve"> </v>
      </c>
      <c r="CC463" s="115" t="str">
        <f t="shared" si="257"/>
        <v xml:space="preserve"> </v>
      </c>
      <c r="CD463" s="120" t="str">
        <f t="shared" si="258"/>
        <v xml:space="preserve"> </v>
      </c>
      <c r="CE463" s="417" t="str">
        <f t="shared" si="259"/>
        <v xml:space="preserve"> </v>
      </c>
      <c r="CF463" s="115"/>
      <c r="CG463" s="115" t="str">
        <f t="shared" si="260"/>
        <v xml:space="preserve"> </v>
      </c>
      <c r="CH463" s="120" t="str">
        <f t="shared" si="261"/>
        <v xml:space="preserve"> </v>
      </c>
      <c r="CI463" s="417" t="str">
        <f t="shared" si="262"/>
        <v xml:space="preserve"> </v>
      </c>
      <c r="CJ463" s="115"/>
      <c r="CK463" s="115" t="str">
        <f t="shared" si="263"/>
        <v xml:space="preserve"> </v>
      </c>
      <c r="CL463" s="120" t="str">
        <f t="shared" si="264"/>
        <v xml:space="preserve"> </v>
      </c>
      <c r="CM463" s="417" t="str">
        <f t="shared" si="266"/>
        <v xml:space="preserve"> </v>
      </c>
      <c r="IS463" s="103">
        <v>19.8</v>
      </c>
    </row>
    <row r="464" spans="2:253" s="74" customFormat="1" ht="17.100000000000001" hidden="1" customHeight="1" x14ac:dyDescent="0.25">
      <c r="B464" s="504">
        <f>IF('KB Duct Parts'!BG$15=1,'KB Duct Elbows'!AB10,0)</f>
        <v>0</v>
      </c>
      <c r="C464" s="525" t="s">
        <v>1902</v>
      </c>
      <c r="D464" s="506" t="str">
        <f t="shared" si="233"/>
        <v>12106.90L</v>
      </c>
      <c r="E464" s="504" t="s">
        <v>863</v>
      </c>
      <c r="F464" s="508" t="str">
        <f t="shared" si="240"/>
        <v xml:space="preserve"> </v>
      </c>
      <c r="G464" s="509" t="s">
        <v>1697</v>
      </c>
      <c r="H464" s="504" t="s">
        <v>923</v>
      </c>
      <c r="I464" s="1035"/>
      <c r="J464" s="1036"/>
      <c r="K464" s="516" t="s">
        <v>881</v>
      </c>
      <c r="L464" s="521">
        <v>22</v>
      </c>
      <c r="M464" s="517" t="str">
        <f t="shared" si="265"/>
        <v>Y</v>
      </c>
      <c r="N464" s="514">
        <f t="shared" si="241"/>
        <v>46</v>
      </c>
      <c r="O464" s="518">
        <f t="shared" si="234"/>
        <v>0</v>
      </c>
      <c r="P464" s="680">
        <f>'KB Duct Parts'!$AE$3</f>
        <v>0</v>
      </c>
      <c r="Q464" s="681">
        <f t="shared" si="242"/>
        <v>0</v>
      </c>
      <c r="R464" s="682">
        <f t="shared" si="243"/>
        <v>0</v>
      </c>
      <c r="S464" s="716">
        <f t="shared" si="244"/>
        <v>0.35</v>
      </c>
      <c r="T464" s="679">
        <f t="shared" si="245"/>
        <v>0</v>
      </c>
      <c r="U464" s="679">
        <f t="shared" si="246"/>
        <v>0</v>
      </c>
      <c r="V464" s="78"/>
      <c r="W464" s="78"/>
      <c r="Y464" s="120"/>
      <c r="AE464" s="75"/>
      <c r="AF464" s="370">
        <v>22</v>
      </c>
      <c r="AG464" s="374"/>
      <c r="AH464" s="378"/>
      <c r="AI464" s="381"/>
      <c r="AJ464" s="386"/>
      <c r="AK464" s="391"/>
      <c r="AL464" s="386"/>
      <c r="AM464" s="363">
        <f t="shared" si="267"/>
        <v>1</v>
      </c>
      <c r="AN464" s="578">
        <v>46</v>
      </c>
      <c r="AO464" s="120">
        <f t="shared" si="247"/>
        <v>0</v>
      </c>
      <c r="AP464" s="120">
        <f t="shared" si="235"/>
        <v>0</v>
      </c>
      <c r="AQ464" s="120">
        <f t="shared" si="236"/>
        <v>0</v>
      </c>
      <c r="AR464" s="120">
        <f t="shared" si="237"/>
        <v>0</v>
      </c>
      <c r="AS464" s="120">
        <f t="shared" si="238"/>
        <v>0</v>
      </c>
      <c r="AT464" s="120">
        <f t="shared" si="239"/>
        <v>0</v>
      </c>
      <c r="AU464" s="74" t="s">
        <v>717</v>
      </c>
      <c r="AV464" s="115"/>
      <c r="AW464" s="395"/>
      <c r="AX464" s="395">
        <v>0</v>
      </c>
      <c r="AY464" s="395">
        <v>0</v>
      </c>
      <c r="AZ464" s="395">
        <v>0</v>
      </c>
      <c r="BA464" s="395">
        <v>0</v>
      </c>
      <c r="BB464" s="395">
        <v>0</v>
      </c>
      <c r="BC464" s="395">
        <v>0</v>
      </c>
      <c r="BD464" s="115"/>
      <c r="BE464" s="115"/>
      <c r="BF464" s="115"/>
      <c r="BG464" s="115"/>
      <c r="BH464" s="115"/>
      <c r="BI464" s="115"/>
      <c r="BJ464" s="115"/>
      <c r="BK464" s="115"/>
      <c r="BQ464" s="74" t="str">
        <f t="shared" si="248"/>
        <v xml:space="preserve"> </v>
      </c>
      <c r="BR464" s="120" t="str">
        <f t="shared" si="249"/>
        <v xml:space="preserve"> </v>
      </c>
      <c r="BS464" s="120" t="str">
        <f t="shared" si="250"/>
        <v xml:space="preserve"> </v>
      </c>
      <c r="BU464" s="74" t="str">
        <f t="shared" si="251"/>
        <v xml:space="preserve"> </v>
      </c>
      <c r="BV464" s="120" t="str">
        <f t="shared" si="252"/>
        <v xml:space="preserve"> </v>
      </c>
      <c r="BW464" s="120" t="str">
        <f t="shared" si="253"/>
        <v xml:space="preserve">  </v>
      </c>
      <c r="BY464" s="74" t="str">
        <f t="shared" si="254"/>
        <v xml:space="preserve"> </v>
      </c>
      <c r="BZ464" s="120" t="str">
        <f t="shared" si="255"/>
        <v xml:space="preserve"> </v>
      </c>
      <c r="CA464" s="120" t="str">
        <f t="shared" si="256"/>
        <v xml:space="preserve"> </v>
      </c>
      <c r="CC464" s="115" t="str">
        <f t="shared" si="257"/>
        <v xml:space="preserve"> </v>
      </c>
      <c r="CD464" s="120" t="str">
        <f t="shared" si="258"/>
        <v xml:space="preserve"> </v>
      </c>
      <c r="CE464" s="417" t="str">
        <f t="shared" si="259"/>
        <v xml:space="preserve"> </v>
      </c>
      <c r="CF464" s="115"/>
      <c r="CG464" s="115" t="str">
        <f t="shared" si="260"/>
        <v xml:space="preserve"> </v>
      </c>
      <c r="CH464" s="120" t="str">
        <f t="shared" si="261"/>
        <v xml:space="preserve"> </v>
      </c>
      <c r="CI464" s="417" t="str">
        <f t="shared" si="262"/>
        <v xml:space="preserve"> </v>
      </c>
      <c r="CJ464" s="115"/>
      <c r="CK464" s="115" t="str">
        <f t="shared" si="263"/>
        <v xml:space="preserve"> </v>
      </c>
      <c r="CL464" s="120" t="str">
        <f t="shared" si="264"/>
        <v xml:space="preserve"> </v>
      </c>
      <c r="CM464" s="417" t="str">
        <f t="shared" si="266"/>
        <v xml:space="preserve"> </v>
      </c>
      <c r="IS464" s="103">
        <v>22.6</v>
      </c>
    </row>
    <row r="465" spans="2:253" s="74" customFormat="1" ht="17.100000000000001" hidden="1" customHeight="1" x14ac:dyDescent="0.25">
      <c r="B465" s="504">
        <f>IF('KB Duct Parts'!BG$15=1,'KB Duct Elbows'!AB11,0)</f>
        <v>0</v>
      </c>
      <c r="C465" s="525" t="s">
        <v>1903</v>
      </c>
      <c r="D465" s="506" t="str">
        <f t="shared" si="233"/>
        <v>12107.90L</v>
      </c>
      <c r="E465" s="504" t="s">
        <v>864</v>
      </c>
      <c r="F465" s="508" t="str">
        <f t="shared" si="240"/>
        <v xml:space="preserve"> </v>
      </c>
      <c r="G465" s="509" t="s">
        <v>1697</v>
      </c>
      <c r="H465" s="504" t="s">
        <v>923</v>
      </c>
      <c r="I465" s="1035"/>
      <c r="J465" s="1036"/>
      <c r="K465" s="516" t="s">
        <v>881</v>
      </c>
      <c r="L465" s="521">
        <v>22</v>
      </c>
      <c r="M465" s="517" t="str">
        <f t="shared" si="265"/>
        <v>Y</v>
      </c>
      <c r="N465" s="514">
        <f t="shared" si="241"/>
        <v>55.9</v>
      </c>
      <c r="O465" s="518">
        <f t="shared" si="234"/>
        <v>0</v>
      </c>
      <c r="P465" s="680">
        <f>'KB Duct Parts'!$AE$3</f>
        <v>0</v>
      </c>
      <c r="Q465" s="681">
        <f t="shared" si="242"/>
        <v>0</v>
      </c>
      <c r="R465" s="682">
        <f t="shared" si="243"/>
        <v>0</v>
      </c>
      <c r="S465" s="716">
        <f t="shared" si="244"/>
        <v>0.35</v>
      </c>
      <c r="T465" s="679">
        <f t="shared" si="245"/>
        <v>0</v>
      </c>
      <c r="U465" s="679">
        <f t="shared" si="246"/>
        <v>0</v>
      </c>
      <c r="V465" s="78"/>
      <c r="W465" s="78"/>
      <c r="Y465" s="120"/>
      <c r="AE465" s="75"/>
      <c r="AF465" s="370">
        <v>22</v>
      </c>
      <c r="AG465" s="374"/>
      <c r="AH465" s="378"/>
      <c r="AI465" s="381"/>
      <c r="AJ465" s="386"/>
      <c r="AK465" s="391"/>
      <c r="AL465" s="386"/>
      <c r="AM465" s="363">
        <f t="shared" si="267"/>
        <v>1</v>
      </c>
      <c r="AN465" s="578">
        <v>55.9</v>
      </c>
      <c r="AO465" s="120">
        <f t="shared" si="247"/>
        <v>0</v>
      </c>
      <c r="AP465" s="120">
        <f t="shared" si="235"/>
        <v>0</v>
      </c>
      <c r="AQ465" s="120">
        <f t="shared" si="236"/>
        <v>0</v>
      </c>
      <c r="AR465" s="120">
        <f t="shared" si="237"/>
        <v>0</v>
      </c>
      <c r="AS465" s="120">
        <f t="shared" si="238"/>
        <v>0</v>
      </c>
      <c r="AT465" s="120">
        <f t="shared" si="239"/>
        <v>0</v>
      </c>
      <c r="AU465" s="74" t="s">
        <v>717</v>
      </c>
      <c r="AV465" s="115"/>
      <c r="AW465" s="395"/>
      <c r="AX465" s="395">
        <v>0</v>
      </c>
      <c r="AY465" s="395">
        <v>0</v>
      </c>
      <c r="AZ465" s="395">
        <v>0</v>
      </c>
      <c r="BA465" s="395">
        <v>0</v>
      </c>
      <c r="BB465" s="395">
        <v>0</v>
      </c>
      <c r="BC465" s="395">
        <v>0</v>
      </c>
      <c r="BD465" s="115"/>
      <c r="BE465" s="115"/>
      <c r="BF465" s="115"/>
      <c r="BG465" s="115"/>
      <c r="BH465" s="115"/>
      <c r="BI465" s="115"/>
      <c r="BJ465" s="115"/>
      <c r="BK465" s="115"/>
      <c r="BQ465" s="74" t="str">
        <f t="shared" si="248"/>
        <v xml:space="preserve"> </v>
      </c>
      <c r="BR465" s="120" t="str">
        <f t="shared" si="249"/>
        <v xml:space="preserve"> </v>
      </c>
      <c r="BS465" s="120" t="str">
        <f t="shared" si="250"/>
        <v xml:space="preserve"> </v>
      </c>
      <c r="BU465" s="74" t="str">
        <f t="shared" si="251"/>
        <v xml:space="preserve"> </v>
      </c>
      <c r="BV465" s="120" t="str">
        <f t="shared" si="252"/>
        <v xml:space="preserve"> </v>
      </c>
      <c r="BW465" s="120" t="str">
        <f t="shared" si="253"/>
        <v xml:space="preserve">  </v>
      </c>
      <c r="BY465" s="74" t="str">
        <f t="shared" si="254"/>
        <v xml:space="preserve"> </v>
      </c>
      <c r="BZ465" s="120" t="str">
        <f t="shared" si="255"/>
        <v xml:space="preserve"> </v>
      </c>
      <c r="CA465" s="120" t="str">
        <f t="shared" si="256"/>
        <v xml:space="preserve"> </v>
      </c>
      <c r="CC465" s="115" t="str">
        <f t="shared" si="257"/>
        <v xml:space="preserve"> </v>
      </c>
      <c r="CD465" s="120" t="str">
        <f t="shared" si="258"/>
        <v xml:space="preserve"> </v>
      </c>
      <c r="CE465" s="417" t="str">
        <f t="shared" si="259"/>
        <v xml:space="preserve"> </v>
      </c>
      <c r="CF465" s="115"/>
      <c r="CG465" s="115" t="str">
        <f t="shared" si="260"/>
        <v xml:space="preserve"> </v>
      </c>
      <c r="CH465" s="120" t="str">
        <f t="shared" si="261"/>
        <v xml:space="preserve"> </v>
      </c>
      <c r="CI465" s="417" t="str">
        <f t="shared" si="262"/>
        <v xml:space="preserve"> </v>
      </c>
      <c r="CJ465" s="115"/>
      <c r="CK465" s="115" t="str">
        <f t="shared" si="263"/>
        <v xml:space="preserve"> </v>
      </c>
      <c r="CL465" s="120" t="str">
        <f t="shared" si="264"/>
        <v xml:space="preserve"> </v>
      </c>
      <c r="CM465" s="417" t="str">
        <f t="shared" si="266"/>
        <v xml:space="preserve"> </v>
      </c>
      <c r="IS465" s="103">
        <v>27.3</v>
      </c>
    </row>
    <row r="466" spans="2:253" s="74" customFormat="1" ht="17.100000000000001" hidden="1" customHeight="1" x14ac:dyDescent="0.25">
      <c r="B466" s="504">
        <f>IF('KB Duct Parts'!BG$15=1,'KB Duct Elbows'!AB12,0)</f>
        <v>0</v>
      </c>
      <c r="C466" s="525" t="s">
        <v>1904</v>
      </c>
      <c r="D466" s="506" t="str">
        <f t="shared" si="233"/>
        <v>12108.90L</v>
      </c>
      <c r="E466" s="504" t="s">
        <v>865</v>
      </c>
      <c r="F466" s="508" t="str">
        <f t="shared" si="240"/>
        <v xml:space="preserve"> </v>
      </c>
      <c r="G466" s="509" t="s">
        <v>1697</v>
      </c>
      <c r="H466" s="504" t="s">
        <v>923</v>
      </c>
      <c r="I466" s="1035"/>
      <c r="J466" s="1036"/>
      <c r="K466" s="516" t="s">
        <v>881</v>
      </c>
      <c r="L466" s="521">
        <v>22</v>
      </c>
      <c r="M466" s="517" t="str">
        <f t="shared" si="265"/>
        <v>Y</v>
      </c>
      <c r="N466" s="514">
        <f t="shared" si="241"/>
        <v>65.3</v>
      </c>
      <c r="O466" s="518">
        <f t="shared" si="234"/>
        <v>0</v>
      </c>
      <c r="P466" s="680">
        <f>'KB Duct Parts'!$AE$3</f>
        <v>0</v>
      </c>
      <c r="Q466" s="681">
        <f t="shared" si="242"/>
        <v>0</v>
      </c>
      <c r="R466" s="682">
        <f t="shared" si="243"/>
        <v>0</v>
      </c>
      <c r="S466" s="716">
        <f t="shared" si="244"/>
        <v>0.35</v>
      </c>
      <c r="T466" s="679">
        <f t="shared" si="245"/>
        <v>0</v>
      </c>
      <c r="U466" s="679">
        <f t="shared" si="246"/>
        <v>0</v>
      </c>
      <c r="V466" s="78"/>
      <c r="W466" s="78"/>
      <c r="Y466" s="120"/>
      <c r="AE466" s="75"/>
      <c r="AF466" s="370">
        <v>22</v>
      </c>
      <c r="AG466" s="374"/>
      <c r="AH466" s="378"/>
      <c r="AI466" s="381"/>
      <c r="AJ466" s="386"/>
      <c r="AK466" s="391"/>
      <c r="AL466" s="386"/>
      <c r="AM466" s="363">
        <f t="shared" si="267"/>
        <v>1</v>
      </c>
      <c r="AN466" s="578">
        <v>65.3</v>
      </c>
      <c r="AO466" s="120">
        <f t="shared" si="247"/>
        <v>0</v>
      </c>
      <c r="AP466" s="120">
        <f t="shared" si="235"/>
        <v>0</v>
      </c>
      <c r="AQ466" s="120">
        <f t="shared" si="236"/>
        <v>0</v>
      </c>
      <c r="AR466" s="120">
        <f t="shared" si="237"/>
        <v>0</v>
      </c>
      <c r="AS466" s="120">
        <f t="shared" si="238"/>
        <v>0</v>
      </c>
      <c r="AT466" s="120">
        <f t="shared" si="239"/>
        <v>0</v>
      </c>
      <c r="AU466" s="74" t="s">
        <v>717</v>
      </c>
      <c r="AV466" s="115"/>
      <c r="AW466" s="395"/>
      <c r="AX466" s="395">
        <v>0</v>
      </c>
      <c r="AY466" s="395">
        <v>0</v>
      </c>
      <c r="AZ466" s="395">
        <v>0</v>
      </c>
      <c r="BA466" s="395">
        <v>0</v>
      </c>
      <c r="BB466" s="395">
        <v>0</v>
      </c>
      <c r="BC466" s="395">
        <v>0</v>
      </c>
      <c r="BD466" s="115"/>
      <c r="BE466" s="115"/>
      <c r="BF466" s="115"/>
      <c r="BG466" s="115"/>
      <c r="BH466" s="115"/>
      <c r="BI466" s="115"/>
      <c r="BJ466" s="115"/>
      <c r="BK466" s="115"/>
      <c r="BQ466" s="74" t="str">
        <f t="shared" si="248"/>
        <v xml:space="preserve"> </v>
      </c>
      <c r="BR466" s="120" t="str">
        <f t="shared" si="249"/>
        <v xml:space="preserve"> </v>
      </c>
      <c r="BS466" s="120" t="str">
        <f t="shared" si="250"/>
        <v xml:space="preserve"> </v>
      </c>
      <c r="BU466" s="74" t="str">
        <f t="shared" si="251"/>
        <v xml:space="preserve"> </v>
      </c>
      <c r="BV466" s="120" t="str">
        <f t="shared" si="252"/>
        <v xml:space="preserve"> </v>
      </c>
      <c r="BW466" s="120" t="str">
        <f t="shared" si="253"/>
        <v xml:space="preserve">  </v>
      </c>
      <c r="BY466" s="74" t="str">
        <f t="shared" si="254"/>
        <v xml:space="preserve"> </v>
      </c>
      <c r="BZ466" s="120" t="str">
        <f t="shared" si="255"/>
        <v xml:space="preserve"> </v>
      </c>
      <c r="CA466" s="120" t="str">
        <f t="shared" si="256"/>
        <v xml:space="preserve"> </v>
      </c>
      <c r="CC466" s="115" t="str">
        <f t="shared" si="257"/>
        <v xml:space="preserve"> </v>
      </c>
      <c r="CD466" s="120" t="str">
        <f t="shared" si="258"/>
        <v xml:space="preserve"> </v>
      </c>
      <c r="CE466" s="417" t="str">
        <f t="shared" si="259"/>
        <v xml:space="preserve"> </v>
      </c>
      <c r="CF466" s="115"/>
      <c r="CG466" s="115" t="str">
        <f t="shared" si="260"/>
        <v xml:space="preserve"> </v>
      </c>
      <c r="CH466" s="120" t="str">
        <f t="shared" si="261"/>
        <v xml:space="preserve"> </v>
      </c>
      <c r="CI466" s="417" t="str">
        <f t="shared" si="262"/>
        <v xml:space="preserve"> </v>
      </c>
      <c r="CJ466" s="115"/>
      <c r="CK466" s="115" t="str">
        <f t="shared" si="263"/>
        <v xml:space="preserve"> </v>
      </c>
      <c r="CL466" s="120" t="str">
        <f t="shared" si="264"/>
        <v xml:space="preserve"> </v>
      </c>
      <c r="CM466" s="417" t="str">
        <f t="shared" si="266"/>
        <v xml:space="preserve"> </v>
      </c>
      <c r="IS466" s="103">
        <v>32</v>
      </c>
    </row>
    <row r="467" spans="2:253" s="74" customFormat="1" ht="17.100000000000001" hidden="1" customHeight="1" x14ac:dyDescent="0.25">
      <c r="B467" s="504">
        <f>IF('KB Duct Parts'!BG$15=1,'KB Duct Elbows'!AB13,0)</f>
        <v>0</v>
      </c>
      <c r="C467" s="525" t="s">
        <v>1905</v>
      </c>
      <c r="D467" s="506" t="str">
        <f t="shared" si="233"/>
        <v>12109.90L</v>
      </c>
      <c r="E467" s="504" t="s">
        <v>866</v>
      </c>
      <c r="F467" s="508" t="str">
        <f t="shared" si="240"/>
        <v xml:space="preserve"> </v>
      </c>
      <c r="G467" s="509" t="s">
        <v>1697</v>
      </c>
      <c r="H467" s="504" t="s">
        <v>923</v>
      </c>
      <c r="I467" s="1035"/>
      <c r="J467" s="1036"/>
      <c r="K467" s="516" t="s">
        <v>881</v>
      </c>
      <c r="L467" s="521">
        <v>20</v>
      </c>
      <c r="M467" s="517" t="str">
        <f t="shared" si="265"/>
        <v>Y</v>
      </c>
      <c r="N467" s="514">
        <f t="shared" si="241"/>
        <v>91.8</v>
      </c>
      <c r="O467" s="518">
        <f t="shared" si="234"/>
        <v>0</v>
      </c>
      <c r="P467" s="680">
        <f>'KB Duct Parts'!$AE$3</f>
        <v>0</v>
      </c>
      <c r="Q467" s="681">
        <f t="shared" si="242"/>
        <v>0</v>
      </c>
      <c r="R467" s="682">
        <f t="shared" si="243"/>
        <v>0</v>
      </c>
      <c r="S467" s="716">
        <f t="shared" si="244"/>
        <v>0.35</v>
      </c>
      <c r="T467" s="679">
        <f t="shared" si="245"/>
        <v>0</v>
      </c>
      <c r="U467" s="679">
        <f t="shared" si="246"/>
        <v>0</v>
      </c>
      <c r="V467" s="78"/>
      <c r="W467" s="78"/>
      <c r="Y467" s="120"/>
      <c r="AE467" s="75"/>
      <c r="AF467" s="370">
        <v>20</v>
      </c>
      <c r="AG467" s="374"/>
      <c r="AH467" s="378"/>
      <c r="AI467" s="381"/>
      <c r="AJ467" s="386"/>
      <c r="AK467" s="391"/>
      <c r="AL467" s="386"/>
      <c r="AM467" s="363">
        <f t="shared" si="267"/>
        <v>1</v>
      </c>
      <c r="AN467" s="578">
        <v>91.8</v>
      </c>
      <c r="AO467" s="120">
        <f t="shared" si="247"/>
        <v>0</v>
      </c>
      <c r="AP467" s="120">
        <f t="shared" si="235"/>
        <v>0</v>
      </c>
      <c r="AQ467" s="120">
        <f t="shared" si="236"/>
        <v>0</v>
      </c>
      <c r="AR467" s="120">
        <f t="shared" si="237"/>
        <v>0</v>
      </c>
      <c r="AS467" s="120">
        <f t="shared" si="238"/>
        <v>0</v>
      </c>
      <c r="AT467" s="120">
        <f t="shared" si="239"/>
        <v>0</v>
      </c>
      <c r="AU467" s="74" t="s">
        <v>717</v>
      </c>
      <c r="AV467" s="115"/>
      <c r="AW467" s="395"/>
      <c r="AX467" s="395">
        <v>0</v>
      </c>
      <c r="AY467" s="395">
        <v>0</v>
      </c>
      <c r="AZ467" s="395">
        <v>0</v>
      </c>
      <c r="BA467" s="395">
        <v>0</v>
      </c>
      <c r="BB467" s="395">
        <v>0</v>
      </c>
      <c r="BC467" s="395">
        <v>0</v>
      </c>
      <c r="BD467" s="115"/>
      <c r="BE467" s="115"/>
      <c r="BF467" s="115"/>
      <c r="BG467" s="115"/>
      <c r="BH467" s="115"/>
      <c r="BI467" s="115"/>
      <c r="BJ467" s="115"/>
      <c r="BK467" s="115"/>
      <c r="BQ467" s="74" t="str">
        <f t="shared" si="248"/>
        <v xml:space="preserve"> </v>
      </c>
      <c r="BR467" s="120" t="str">
        <f t="shared" si="249"/>
        <v xml:space="preserve"> </v>
      </c>
      <c r="BS467" s="120" t="str">
        <f t="shared" si="250"/>
        <v xml:space="preserve"> </v>
      </c>
      <c r="BU467" s="74" t="str">
        <f t="shared" si="251"/>
        <v xml:space="preserve"> </v>
      </c>
      <c r="BV467" s="120" t="str">
        <f t="shared" si="252"/>
        <v xml:space="preserve"> </v>
      </c>
      <c r="BW467" s="120" t="str">
        <f t="shared" si="253"/>
        <v xml:space="preserve">  </v>
      </c>
      <c r="BY467" s="74" t="str">
        <f t="shared" si="254"/>
        <v xml:space="preserve"> </v>
      </c>
      <c r="BZ467" s="120" t="str">
        <f t="shared" si="255"/>
        <v xml:space="preserve"> </v>
      </c>
      <c r="CA467" s="120" t="str">
        <f t="shared" si="256"/>
        <v xml:space="preserve"> </v>
      </c>
      <c r="CC467" s="115" t="str">
        <f t="shared" si="257"/>
        <v xml:space="preserve"> </v>
      </c>
      <c r="CD467" s="120" t="str">
        <f t="shared" si="258"/>
        <v xml:space="preserve"> </v>
      </c>
      <c r="CE467" s="417" t="str">
        <f t="shared" si="259"/>
        <v xml:space="preserve"> </v>
      </c>
      <c r="CF467" s="115"/>
      <c r="CG467" s="115" t="str">
        <f t="shared" si="260"/>
        <v xml:space="preserve"> </v>
      </c>
      <c r="CH467" s="120" t="str">
        <f t="shared" si="261"/>
        <v xml:space="preserve"> </v>
      </c>
      <c r="CI467" s="417" t="str">
        <f t="shared" si="262"/>
        <v xml:space="preserve"> </v>
      </c>
      <c r="CJ467" s="115"/>
      <c r="CK467" s="115" t="str">
        <f t="shared" si="263"/>
        <v xml:space="preserve"> </v>
      </c>
      <c r="CL467" s="120" t="str">
        <f t="shared" si="264"/>
        <v xml:space="preserve"> </v>
      </c>
      <c r="CM467" s="417" t="str">
        <f t="shared" si="266"/>
        <v xml:space="preserve"> </v>
      </c>
      <c r="IS467" s="103">
        <v>45</v>
      </c>
    </row>
    <row r="468" spans="2:253" s="74" customFormat="1" ht="17.100000000000001" hidden="1" customHeight="1" x14ac:dyDescent="0.25">
      <c r="B468" s="504">
        <f>IF('KB Duct Parts'!BG$15=1,'KB Duct Elbows'!AB14,0)</f>
        <v>0</v>
      </c>
      <c r="C468" s="525" t="s">
        <v>1906</v>
      </c>
      <c r="D468" s="506" t="str">
        <f t="shared" si="233"/>
        <v>12110.90L</v>
      </c>
      <c r="E468" s="504" t="s">
        <v>867</v>
      </c>
      <c r="F468" s="508" t="str">
        <f t="shared" si="240"/>
        <v xml:space="preserve"> </v>
      </c>
      <c r="G468" s="509" t="s">
        <v>1697</v>
      </c>
      <c r="H468" s="504" t="s">
        <v>923</v>
      </c>
      <c r="I468" s="1035"/>
      <c r="J468" s="1036"/>
      <c r="K468" s="516" t="s">
        <v>881</v>
      </c>
      <c r="L468" s="521">
        <v>20</v>
      </c>
      <c r="M468" s="517" t="str">
        <f t="shared" si="265"/>
        <v>Y</v>
      </c>
      <c r="N468" s="514">
        <f t="shared" si="241"/>
        <v>110.5</v>
      </c>
      <c r="O468" s="518">
        <f t="shared" si="234"/>
        <v>0</v>
      </c>
      <c r="P468" s="680">
        <f>'KB Duct Parts'!$AE$3</f>
        <v>0</v>
      </c>
      <c r="Q468" s="681">
        <f t="shared" si="242"/>
        <v>0</v>
      </c>
      <c r="R468" s="682">
        <f t="shared" si="243"/>
        <v>0</v>
      </c>
      <c r="S468" s="716">
        <f t="shared" si="244"/>
        <v>0.35</v>
      </c>
      <c r="T468" s="679">
        <f t="shared" si="245"/>
        <v>0</v>
      </c>
      <c r="U468" s="679">
        <f t="shared" si="246"/>
        <v>0</v>
      </c>
      <c r="V468" s="78"/>
      <c r="W468" s="78"/>
      <c r="Y468" s="120"/>
      <c r="AE468" s="75"/>
      <c r="AF468" s="370">
        <v>20</v>
      </c>
      <c r="AG468" s="374"/>
      <c r="AH468" s="378"/>
      <c r="AI468" s="381"/>
      <c r="AJ468" s="386"/>
      <c r="AK468" s="391"/>
      <c r="AL468" s="386"/>
      <c r="AM468" s="363">
        <f t="shared" si="267"/>
        <v>1</v>
      </c>
      <c r="AN468" s="578">
        <v>110.5</v>
      </c>
      <c r="AO468" s="120">
        <f t="shared" si="247"/>
        <v>0</v>
      </c>
      <c r="AP468" s="120">
        <f t="shared" si="235"/>
        <v>0</v>
      </c>
      <c r="AQ468" s="120">
        <f t="shared" si="236"/>
        <v>0</v>
      </c>
      <c r="AR468" s="120">
        <f t="shared" si="237"/>
        <v>0</v>
      </c>
      <c r="AS468" s="120">
        <f t="shared" si="238"/>
        <v>0</v>
      </c>
      <c r="AT468" s="120">
        <f t="shared" si="239"/>
        <v>0</v>
      </c>
      <c r="AU468" s="74" t="s">
        <v>717</v>
      </c>
      <c r="AV468" s="115"/>
      <c r="AW468" s="395"/>
      <c r="AX468" s="395">
        <v>0</v>
      </c>
      <c r="AY468" s="395">
        <v>0</v>
      </c>
      <c r="AZ468" s="395">
        <v>0</v>
      </c>
      <c r="BA468" s="395">
        <v>0</v>
      </c>
      <c r="BB468" s="395">
        <v>0</v>
      </c>
      <c r="BC468" s="395">
        <v>0</v>
      </c>
      <c r="BD468" s="115"/>
      <c r="BE468" s="115"/>
      <c r="BF468" s="115"/>
      <c r="BG468" s="115"/>
      <c r="BH468" s="115"/>
      <c r="BI468" s="115"/>
      <c r="BJ468" s="115"/>
      <c r="BK468" s="115"/>
      <c r="BQ468" s="74" t="str">
        <f t="shared" si="248"/>
        <v xml:space="preserve"> </v>
      </c>
      <c r="BR468" s="120" t="str">
        <f t="shared" si="249"/>
        <v xml:space="preserve"> </v>
      </c>
      <c r="BS468" s="120" t="str">
        <f t="shared" si="250"/>
        <v xml:space="preserve"> </v>
      </c>
      <c r="BU468" s="74" t="str">
        <f t="shared" si="251"/>
        <v xml:space="preserve"> </v>
      </c>
      <c r="BV468" s="120" t="str">
        <f t="shared" si="252"/>
        <v xml:space="preserve"> </v>
      </c>
      <c r="BW468" s="120" t="str">
        <f t="shared" si="253"/>
        <v xml:space="preserve">  </v>
      </c>
      <c r="BY468" s="74" t="str">
        <f t="shared" si="254"/>
        <v xml:space="preserve"> </v>
      </c>
      <c r="BZ468" s="120" t="str">
        <f t="shared" si="255"/>
        <v xml:space="preserve"> </v>
      </c>
      <c r="CA468" s="120" t="str">
        <f t="shared" si="256"/>
        <v xml:space="preserve"> </v>
      </c>
      <c r="CC468" s="115" t="str">
        <f t="shared" si="257"/>
        <v xml:space="preserve"> </v>
      </c>
      <c r="CD468" s="120" t="str">
        <f t="shared" si="258"/>
        <v xml:space="preserve"> </v>
      </c>
      <c r="CE468" s="417" t="str">
        <f t="shared" si="259"/>
        <v xml:space="preserve"> </v>
      </c>
      <c r="CF468" s="115"/>
      <c r="CG468" s="115" t="str">
        <f t="shared" si="260"/>
        <v xml:space="preserve"> </v>
      </c>
      <c r="CH468" s="120" t="str">
        <f t="shared" si="261"/>
        <v xml:space="preserve"> </v>
      </c>
      <c r="CI468" s="417" t="str">
        <f t="shared" si="262"/>
        <v xml:space="preserve"> </v>
      </c>
      <c r="CJ468" s="115"/>
      <c r="CK468" s="115" t="str">
        <f t="shared" si="263"/>
        <v xml:space="preserve"> </v>
      </c>
      <c r="CL468" s="120" t="str">
        <f t="shared" si="264"/>
        <v xml:space="preserve"> </v>
      </c>
      <c r="CM468" s="417" t="str">
        <f t="shared" si="266"/>
        <v xml:space="preserve"> </v>
      </c>
      <c r="IS468" s="103">
        <v>54.1</v>
      </c>
    </row>
    <row r="469" spans="2:253" s="74" customFormat="1" ht="17.100000000000001" hidden="1" customHeight="1" x14ac:dyDescent="0.25">
      <c r="B469" s="504">
        <f>IF('KB Duct Parts'!BG$15=1,'KB Duct Elbows'!AB15,0)</f>
        <v>0</v>
      </c>
      <c r="C469" s="525" t="s">
        <v>1907</v>
      </c>
      <c r="D469" s="506" t="str">
        <f t="shared" si="233"/>
        <v>12111.90L</v>
      </c>
      <c r="E469" s="504" t="s">
        <v>868</v>
      </c>
      <c r="F469" s="508" t="str">
        <f t="shared" si="240"/>
        <v xml:space="preserve"> </v>
      </c>
      <c r="G469" s="509" t="s">
        <v>1697</v>
      </c>
      <c r="H469" s="504" t="s">
        <v>923</v>
      </c>
      <c r="I469" s="1035"/>
      <c r="J469" s="1036"/>
      <c r="K469" s="516" t="s">
        <v>881</v>
      </c>
      <c r="L469" s="521">
        <v>20</v>
      </c>
      <c r="M469" s="517" t="str">
        <f t="shared" si="265"/>
        <v>Y</v>
      </c>
      <c r="N469" s="514">
        <f t="shared" si="241"/>
        <v>121.2</v>
      </c>
      <c r="O469" s="518">
        <f t="shared" si="234"/>
        <v>0</v>
      </c>
      <c r="P469" s="680">
        <f>'KB Duct Parts'!$AE$3</f>
        <v>0</v>
      </c>
      <c r="Q469" s="681">
        <f t="shared" si="242"/>
        <v>0</v>
      </c>
      <c r="R469" s="682">
        <f t="shared" si="243"/>
        <v>0</v>
      </c>
      <c r="S469" s="716">
        <f t="shared" si="244"/>
        <v>0.35</v>
      </c>
      <c r="T469" s="679">
        <f t="shared" si="245"/>
        <v>0</v>
      </c>
      <c r="U469" s="679">
        <f t="shared" si="246"/>
        <v>0</v>
      </c>
      <c r="V469" s="78"/>
      <c r="W469" s="78"/>
      <c r="Y469" s="120"/>
      <c r="AE469" s="75"/>
      <c r="AF469" s="370">
        <v>20</v>
      </c>
      <c r="AG469" s="374"/>
      <c r="AH469" s="378"/>
      <c r="AI469" s="381"/>
      <c r="AJ469" s="386"/>
      <c r="AK469" s="391"/>
      <c r="AL469" s="386"/>
      <c r="AM469" s="363">
        <f t="shared" si="267"/>
        <v>1</v>
      </c>
      <c r="AN469" s="578">
        <v>121.2</v>
      </c>
      <c r="AO469" s="120">
        <f t="shared" si="247"/>
        <v>0</v>
      </c>
      <c r="AP469" s="120">
        <f t="shared" si="235"/>
        <v>0</v>
      </c>
      <c r="AQ469" s="120">
        <f t="shared" si="236"/>
        <v>0</v>
      </c>
      <c r="AR469" s="120">
        <f t="shared" si="237"/>
        <v>0</v>
      </c>
      <c r="AS469" s="120">
        <f t="shared" si="238"/>
        <v>0</v>
      </c>
      <c r="AT469" s="120">
        <f t="shared" si="239"/>
        <v>0</v>
      </c>
      <c r="AU469" s="74" t="s">
        <v>717</v>
      </c>
      <c r="AV469" s="115"/>
      <c r="AW469" s="395"/>
      <c r="AX469" s="395">
        <v>0</v>
      </c>
      <c r="AY469" s="395">
        <v>0</v>
      </c>
      <c r="AZ469" s="395">
        <v>0</v>
      </c>
      <c r="BA469" s="395">
        <v>0</v>
      </c>
      <c r="BB469" s="395">
        <v>0</v>
      </c>
      <c r="BC469" s="395">
        <v>0</v>
      </c>
      <c r="BD469" s="115"/>
      <c r="BE469" s="115"/>
      <c r="BF469" s="115"/>
      <c r="BG469" s="115"/>
      <c r="BH469" s="115"/>
      <c r="BI469" s="115"/>
      <c r="BJ469" s="115"/>
      <c r="BK469" s="115"/>
      <c r="BQ469" s="74" t="str">
        <f t="shared" si="248"/>
        <v xml:space="preserve"> </v>
      </c>
      <c r="BR469" s="120" t="str">
        <f t="shared" si="249"/>
        <v xml:space="preserve"> </v>
      </c>
      <c r="BS469" s="120" t="str">
        <f t="shared" si="250"/>
        <v xml:space="preserve"> </v>
      </c>
      <c r="BU469" s="74" t="str">
        <f t="shared" si="251"/>
        <v xml:space="preserve"> </v>
      </c>
      <c r="BV469" s="120" t="str">
        <f t="shared" si="252"/>
        <v xml:space="preserve"> </v>
      </c>
      <c r="BW469" s="120" t="str">
        <f t="shared" si="253"/>
        <v xml:space="preserve">  </v>
      </c>
      <c r="BY469" s="74" t="str">
        <f t="shared" si="254"/>
        <v xml:space="preserve"> </v>
      </c>
      <c r="BZ469" s="120" t="str">
        <f t="shared" si="255"/>
        <v xml:space="preserve"> </v>
      </c>
      <c r="CA469" s="120" t="str">
        <f t="shared" si="256"/>
        <v xml:space="preserve"> </v>
      </c>
      <c r="CC469" s="115" t="str">
        <f t="shared" si="257"/>
        <v xml:space="preserve"> </v>
      </c>
      <c r="CD469" s="120" t="str">
        <f t="shared" si="258"/>
        <v xml:space="preserve"> </v>
      </c>
      <c r="CE469" s="417" t="str">
        <f t="shared" si="259"/>
        <v xml:space="preserve"> </v>
      </c>
      <c r="CF469" s="115"/>
      <c r="CG469" s="115" t="str">
        <f t="shared" si="260"/>
        <v xml:space="preserve"> </v>
      </c>
      <c r="CH469" s="120" t="str">
        <f t="shared" si="261"/>
        <v xml:space="preserve"> </v>
      </c>
      <c r="CI469" s="417" t="str">
        <f t="shared" si="262"/>
        <v xml:space="preserve"> </v>
      </c>
      <c r="CJ469" s="115"/>
      <c r="CK469" s="115" t="str">
        <f t="shared" si="263"/>
        <v xml:space="preserve"> </v>
      </c>
      <c r="CL469" s="120" t="str">
        <f t="shared" si="264"/>
        <v xml:space="preserve"> </v>
      </c>
      <c r="CM469" s="417" t="str">
        <f t="shared" si="266"/>
        <v xml:space="preserve"> </v>
      </c>
      <c r="IS469" s="103">
        <v>59.4</v>
      </c>
    </row>
    <row r="470" spans="2:253" s="74" customFormat="1" ht="17.100000000000001" hidden="1" customHeight="1" x14ac:dyDescent="0.25">
      <c r="B470" s="504">
        <f>IF('KB Duct Parts'!BG$15=1,'KB Duct Elbows'!AB16,0)</f>
        <v>0</v>
      </c>
      <c r="C470" s="525" t="s">
        <v>1908</v>
      </c>
      <c r="D470" s="506" t="str">
        <f t="shared" si="233"/>
        <v>12112.90L</v>
      </c>
      <c r="E470" s="504" t="s">
        <v>869</v>
      </c>
      <c r="F470" s="508" t="str">
        <f t="shared" si="240"/>
        <v xml:space="preserve"> </v>
      </c>
      <c r="G470" s="509" t="s">
        <v>1697</v>
      </c>
      <c r="H470" s="504" t="s">
        <v>923</v>
      </c>
      <c r="I470" s="1035"/>
      <c r="J470" s="1036"/>
      <c r="K470" s="516" t="s">
        <v>881</v>
      </c>
      <c r="L470" s="521">
        <v>20</v>
      </c>
      <c r="M470" s="517" t="str">
        <f t="shared" si="265"/>
        <v>Y</v>
      </c>
      <c r="N470" s="514">
        <f t="shared" si="241"/>
        <v>131.69999999999999</v>
      </c>
      <c r="O470" s="518">
        <f t="shared" si="234"/>
        <v>0</v>
      </c>
      <c r="P470" s="680">
        <f>'KB Duct Parts'!$AE$3</f>
        <v>0</v>
      </c>
      <c r="Q470" s="681">
        <f t="shared" si="242"/>
        <v>0</v>
      </c>
      <c r="R470" s="682">
        <f t="shared" si="243"/>
        <v>0</v>
      </c>
      <c r="S470" s="716">
        <f t="shared" si="244"/>
        <v>0.35</v>
      </c>
      <c r="T470" s="679">
        <f t="shared" si="245"/>
        <v>0</v>
      </c>
      <c r="U470" s="679">
        <f t="shared" si="246"/>
        <v>0</v>
      </c>
      <c r="V470" s="78"/>
      <c r="W470" s="78"/>
      <c r="Y470" s="120"/>
      <c r="AE470" s="75"/>
      <c r="AF470" s="370">
        <v>20</v>
      </c>
      <c r="AG470" s="374"/>
      <c r="AH470" s="378"/>
      <c r="AI470" s="381"/>
      <c r="AJ470" s="386"/>
      <c r="AK470" s="391"/>
      <c r="AL470" s="386"/>
      <c r="AM470" s="363">
        <f t="shared" si="267"/>
        <v>1</v>
      </c>
      <c r="AN470" s="578">
        <v>131.69999999999999</v>
      </c>
      <c r="AO470" s="120">
        <f t="shared" si="247"/>
        <v>0</v>
      </c>
      <c r="AP470" s="120">
        <f t="shared" si="235"/>
        <v>0</v>
      </c>
      <c r="AQ470" s="120">
        <f t="shared" si="236"/>
        <v>0</v>
      </c>
      <c r="AR470" s="120">
        <f t="shared" si="237"/>
        <v>0</v>
      </c>
      <c r="AS470" s="120">
        <f t="shared" si="238"/>
        <v>0</v>
      </c>
      <c r="AT470" s="120">
        <f t="shared" si="239"/>
        <v>0</v>
      </c>
      <c r="AU470" s="74" t="s">
        <v>717</v>
      </c>
      <c r="AV470" s="115"/>
      <c r="AW470" s="395"/>
      <c r="AX470" s="395">
        <v>0</v>
      </c>
      <c r="AY470" s="395">
        <v>0</v>
      </c>
      <c r="AZ470" s="395">
        <v>0</v>
      </c>
      <c r="BA470" s="395">
        <v>0</v>
      </c>
      <c r="BB470" s="395">
        <v>0</v>
      </c>
      <c r="BC470" s="395">
        <v>0</v>
      </c>
      <c r="BD470" s="115"/>
      <c r="BE470" s="115"/>
      <c r="BF470" s="115"/>
      <c r="BG470" s="115"/>
      <c r="BH470" s="115"/>
      <c r="BI470" s="115"/>
      <c r="BJ470" s="115"/>
      <c r="BK470" s="115"/>
      <c r="BQ470" s="74" t="str">
        <f t="shared" si="248"/>
        <v xml:space="preserve"> </v>
      </c>
      <c r="BR470" s="120" t="str">
        <f t="shared" si="249"/>
        <v xml:space="preserve"> </v>
      </c>
      <c r="BS470" s="120" t="str">
        <f t="shared" si="250"/>
        <v xml:space="preserve"> </v>
      </c>
      <c r="BU470" s="74" t="str">
        <f t="shared" si="251"/>
        <v xml:space="preserve"> </v>
      </c>
      <c r="BV470" s="120" t="str">
        <f t="shared" si="252"/>
        <v xml:space="preserve"> </v>
      </c>
      <c r="BW470" s="120" t="str">
        <f t="shared" si="253"/>
        <v xml:space="preserve">  </v>
      </c>
      <c r="BY470" s="74" t="str">
        <f t="shared" si="254"/>
        <v xml:space="preserve"> </v>
      </c>
      <c r="BZ470" s="120" t="str">
        <f t="shared" si="255"/>
        <v xml:space="preserve"> </v>
      </c>
      <c r="CA470" s="120" t="str">
        <f t="shared" si="256"/>
        <v xml:space="preserve"> </v>
      </c>
      <c r="CC470" s="115" t="str">
        <f t="shared" si="257"/>
        <v xml:space="preserve"> </v>
      </c>
      <c r="CD470" s="120" t="str">
        <f t="shared" si="258"/>
        <v xml:space="preserve"> </v>
      </c>
      <c r="CE470" s="417" t="str">
        <f t="shared" si="259"/>
        <v xml:space="preserve"> </v>
      </c>
      <c r="CF470" s="115"/>
      <c r="CG470" s="115" t="str">
        <f t="shared" si="260"/>
        <v xml:space="preserve"> </v>
      </c>
      <c r="CH470" s="120" t="str">
        <f t="shared" si="261"/>
        <v xml:space="preserve"> </v>
      </c>
      <c r="CI470" s="417" t="str">
        <f t="shared" si="262"/>
        <v xml:space="preserve"> </v>
      </c>
      <c r="CJ470" s="115"/>
      <c r="CK470" s="115" t="str">
        <f t="shared" si="263"/>
        <v xml:space="preserve"> </v>
      </c>
      <c r="CL470" s="120" t="str">
        <f t="shared" si="264"/>
        <v xml:space="preserve"> </v>
      </c>
      <c r="CM470" s="417" t="str">
        <f t="shared" si="266"/>
        <v xml:space="preserve"> </v>
      </c>
      <c r="IS470" s="103">
        <v>64.599999999999994</v>
      </c>
    </row>
    <row r="471" spans="2:253" s="74" customFormat="1" ht="17.100000000000001" hidden="1" customHeight="1" x14ac:dyDescent="0.25">
      <c r="B471" s="504">
        <f>IF('KB Duct Parts'!BG$15=1,'KB Duct Elbows'!AB17,0)</f>
        <v>0</v>
      </c>
      <c r="C471" s="525" t="s">
        <v>1909</v>
      </c>
      <c r="D471" s="506" t="str">
        <f t="shared" si="233"/>
        <v>12113.90L</v>
      </c>
      <c r="E471" s="504" t="s">
        <v>870</v>
      </c>
      <c r="F471" s="508" t="str">
        <f t="shared" si="240"/>
        <v xml:space="preserve"> </v>
      </c>
      <c r="G471" s="509" t="s">
        <v>1697</v>
      </c>
      <c r="H471" s="504" t="s">
        <v>923</v>
      </c>
      <c r="I471" s="1035"/>
      <c r="J471" s="1036"/>
      <c r="K471" s="516" t="s">
        <v>881</v>
      </c>
      <c r="L471" s="521">
        <v>20</v>
      </c>
      <c r="M471" s="517" t="str">
        <f t="shared" si="265"/>
        <v>Y</v>
      </c>
      <c r="N471" s="514">
        <f t="shared" si="241"/>
        <v>136.6</v>
      </c>
      <c r="O471" s="518">
        <f t="shared" si="234"/>
        <v>0</v>
      </c>
      <c r="P471" s="680">
        <f>'KB Duct Parts'!$AE$3</f>
        <v>0</v>
      </c>
      <c r="Q471" s="681">
        <f t="shared" si="242"/>
        <v>0</v>
      </c>
      <c r="R471" s="682">
        <f t="shared" si="243"/>
        <v>0</v>
      </c>
      <c r="S471" s="716">
        <f t="shared" si="244"/>
        <v>0.35</v>
      </c>
      <c r="T471" s="679">
        <f t="shared" si="245"/>
        <v>0</v>
      </c>
      <c r="U471" s="679">
        <f t="shared" si="246"/>
        <v>0</v>
      </c>
      <c r="V471" s="78"/>
      <c r="W471" s="78"/>
      <c r="Y471" s="120"/>
      <c r="AE471" s="75"/>
      <c r="AF471" s="370">
        <v>20</v>
      </c>
      <c r="AG471" s="374"/>
      <c r="AH471" s="378"/>
      <c r="AI471" s="381"/>
      <c r="AJ471" s="386"/>
      <c r="AK471" s="391"/>
      <c r="AL471" s="386"/>
      <c r="AM471" s="363">
        <f t="shared" si="267"/>
        <v>1</v>
      </c>
      <c r="AN471" s="578">
        <v>136.6</v>
      </c>
      <c r="AO471" s="120">
        <f t="shared" si="247"/>
        <v>0</v>
      </c>
      <c r="AP471" s="120">
        <f t="shared" si="235"/>
        <v>0</v>
      </c>
      <c r="AQ471" s="120">
        <f t="shared" si="236"/>
        <v>0</v>
      </c>
      <c r="AR471" s="120">
        <f t="shared" si="237"/>
        <v>0</v>
      </c>
      <c r="AS471" s="120">
        <f t="shared" si="238"/>
        <v>0</v>
      </c>
      <c r="AT471" s="120">
        <f t="shared" si="239"/>
        <v>0</v>
      </c>
      <c r="AU471" s="74" t="s">
        <v>717</v>
      </c>
      <c r="AV471" s="115"/>
      <c r="AW471" s="395"/>
      <c r="AX471" s="395">
        <v>0</v>
      </c>
      <c r="AY471" s="395">
        <v>0</v>
      </c>
      <c r="AZ471" s="395">
        <v>0</v>
      </c>
      <c r="BA471" s="395">
        <v>0</v>
      </c>
      <c r="BB471" s="395">
        <v>0</v>
      </c>
      <c r="BC471" s="395">
        <v>0</v>
      </c>
      <c r="BD471" s="115"/>
      <c r="BE471" s="115"/>
      <c r="BF471" s="115"/>
      <c r="BG471" s="115"/>
      <c r="BH471" s="115"/>
      <c r="BI471" s="115"/>
      <c r="BJ471" s="115"/>
      <c r="BK471" s="115"/>
      <c r="BQ471" s="74" t="str">
        <f t="shared" si="248"/>
        <v xml:space="preserve"> </v>
      </c>
      <c r="BR471" s="120" t="str">
        <f t="shared" si="249"/>
        <v xml:space="preserve"> </v>
      </c>
      <c r="BS471" s="120" t="str">
        <f t="shared" si="250"/>
        <v xml:space="preserve"> </v>
      </c>
      <c r="BU471" s="74" t="str">
        <f t="shared" si="251"/>
        <v xml:space="preserve"> </v>
      </c>
      <c r="BV471" s="120" t="str">
        <f t="shared" si="252"/>
        <v xml:space="preserve"> </v>
      </c>
      <c r="BW471" s="120" t="str">
        <f t="shared" si="253"/>
        <v xml:space="preserve">  </v>
      </c>
      <c r="BY471" s="74" t="str">
        <f t="shared" si="254"/>
        <v xml:space="preserve"> </v>
      </c>
      <c r="BZ471" s="120" t="str">
        <f t="shared" si="255"/>
        <v xml:space="preserve"> </v>
      </c>
      <c r="CA471" s="120" t="str">
        <f t="shared" si="256"/>
        <v xml:space="preserve"> </v>
      </c>
      <c r="CC471" s="115" t="str">
        <f t="shared" si="257"/>
        <v xml:space="preserve"> </v>
      </c>
      <c r="CD471" s="120" t="str">
        <f t="shared" si="258"/>
        <v xml:space="preserve"> </v>
      </c>
      <c r="CE471" s="417" t="str">
        <f t="shared" si="259"/>
        <v xml:space="preserve"> </v>
      </c>
      <c r="CF471" s="115"/>
      <c r="CG471" s="115" t="str">
        <f t="shared" si="260"/>
        <v xml:space="preserve"> </v>
      </c>
      <c r="CH471" s="120" t="str">
        <f t="shared" si="261"/>
        <v xml:space="preserve"> </v>
      </c>
      <c r="CI471" s="417" t="str">
        <f t="shared" si="262"/>
        <v xml:space="preserve"> </v>
      </c>
      <c r="CJ471" s="115"/>
      <c r="CK471" s="115" t="str">
        <f t="shared" si="263"/>
        <v xml:space="preserve"> </v>
      </c>
      <c r="CL471" s="120" t="str">
        <f t="shared" si="264"/>
        <v xml:space="preserve"> </v>
      </c>
      <c r="CM471" s="417" t="str">
        <f t="shared" si="266"/>
        <v xml:space="preserve"> </v>
      </c>
      <c r="IS471" s="103">
        <v>67</v>
      </c>
    </row>
    <row r="472" spans="2:253" s="74" customFormat="1" ht="17.100000000000001" hidden="1" customHeight="1" x14ac:dyDescent="0.25">
      <c r="B472" s="504">
        <f>IF('KB Duct Parts'!BG$15=1,'KB Duct Elbows'!AB18,0)</f>
        <v>0</v>
      </c>
      <c r="C472" s="525" t="s">
        <v>1910</v>
      </c>
      <c r="D472" s="506" t="str">
        <f t="shared" si="233"/>
        <v>12114.90L</v>
      </c>
      <c r="E472" s="504" t="s">
        <v>871</v>
      </c>
      <c r="F472" s="508" t="str">
        <f t="shared" si="240"/>
        <v xml:space="preserve"> </v>
      </c>
      <c r="G472" s="509" t="s">
        <v>1697</v>
      </c>
      <c r="H472" s="504" t="s">
        <v>923</v>
      </c>
      <c r="I472" s="1035"/>
      <c r="J472" s="1036"/>
      <c r="K472" s="516" t="s">
        <v>881</v>
      </c>
      <c r="L472" s="521">
        <v>20</v>
      </c>
      <c r="M472" s="517" t="str">
        <f t="shared" si="265"/>
        <v>Y</v>
      </c>
      <c r="N472" s="514">
        <f t="shared" si="241"/>
        <v>140.69999999999999</v>
      </c>
      <c r="O472" s="518">
        <f t="shared" si="234"/>
        <v>0</v>
      </c>
      <c r="P472" s="680">
        <f>'KB Duct Parts'!$AE$3</f>
        <v>0</v>
      </c>
      <c r="Q472" s="681">
        <f t="shared" si="242"/>
        <v>0</v>
      </c>
      <c r="R472" s="682">
        <f t="shared" si="243"/>
        <v>0</v>
      </c>
      <c r="S472" s="716">
        <f t="shared" si="244"/>
        <v>0.35</v>
      </c>
      <c r="T472" s="679">
        <f t="shared" si="245"/>
        <v>0</v>
      </c>
      <c r="U472" s="679">
        <f t="shared" si="246"/>
        <v>0</v>
      </c>
      <c r="V472" s="78"/>
      <c r="W472" s="78"/>
      <c r="Y472" s="120"/>
      <c r="AE472" s="75"/>
      <c r="AF472" s="370">
        <v>20</v>
      </c>
      <c r="AG472" s="374"/>
      <c r="AH472" s="378"/>
      <c r="AI472" s="381"/>
      <c r="AJ472" s="386"/>
      <c r="AK472" s="391"/>
      <c r="AL472" s="386"/>
      <c r="AM472" s="363">
        <f t="shared" si="267"/>
        <v>1</v>
      </c>
      <c r="AN472" s="578">
        <v>140.69999999999999</v>
      </c>
      <c r="AO472" s="120">
        <f t="shared" si="247"/>
        <v>0</v>
      </c>
      <c r="AP472" s="120">
        <f t="shared" si="235"/>
        <v>0</v>
      </c>
      <c r="AQ472" s="120">
        <f t="shared" si="236"/>
        <v>0</v>
      </c>
      <c r="AR472" s="120">
        <f t="shared" si="237"/>
        <v>0</v>
      </c>
      <c r="AS472" s="120">
        <f t="shared" si="238"/>
        <v>0</v>
      </c>
      <c r="AT472" s="120">
        <f t="shared" si="239"/>
        <v>0</v>
      </c>
      <c r="AU472" s="74" t="s">
        <v>717</v>
      </c>
      <c r="AV472" s="115"/>
      <c r="AW472" s="395"/>
      <c r="AX472" s="395">
        <v>0</v>
      </c>
      <c r="AY472" s="395">
        <v>0</v>
      </c>
      <c r="AZ472" s="395">
        <v>0</v>
      </c>
      <c r="BA472" s="395">
        <v>0</v>
      </c>
      <c r="BB472" s="395">
        <v>0</v>
      </c>
      <c r="BC472" s="395">
        <v>0</v>
      </c>
      <c r="BD472" s="115"/>
      <c r="BE472" s="115"/>
      <c r="BF472" s="115"/>
      <c r="BG472" s="115"/>
      <c r="BH472" s="115"/>
      <c r="BI472" s="115"/>
      <c r="BJ472" s="115"/>
      <c r="BK472" s="115"/>
      <c r="BQ472" s="74" t="str">
        <f t="shared" si="248"/>
        <v xml:space="preserve"> </v>
      </c>
      <c r="BR472" s="120" t="str">
        <f t="shared" si="249"/>
        <v xml:space="preserve"> </v>
      </c>
      <c r="BS472" s="120" t="str">
        <f t="shared" si="250"/>
        <v xml:space="preserve"> </v>
      </c>
      <c r="BU472" s="74" t="str">
        <f t="shared" si="251"/>
        <v xml:space="preserve"> </v>
      </c>
      <c r="BV472" s="120" t="str">
        <f t="shared" si="252"/>
        <v xml:space="preserve"> </v>
      </c>
      <c r="BW472" s="120" t="str">
        <f t="shared" si="253"/>
        <v xml:space="preserve">  </v>
      </c>
      <c r="BY472" s="74" t="str">
        <f t="shared" si="254"/>
        <v xml:space="preserve"> </v>
      </c>
      <c r="BZ472" s="120" t="str">
        <f t="shared" si="255"/>
        <v xml:space="preserve"> </v>
      </c>
      <c r="CA472" s="120" t="str">
        <f t="shared" si="256"/>
        <v xml:space="preserve"> </v>
      </c>
      <c r="CC472" s="115" t="str">
        <f t="shared" si="257"/>
        <v xml:space="preserve"> </v>
      </c>
      <c r="CD472" s="120" t="str">
        <f t="shared" si="258"/>
        <v xml:space="preserve"> </v>
      </c>
      <c r="CE472" s="417" t="str">
        <f t="shared" si="259"/>
        <v xml:space="preserve"> </v>
      </c>
      <c r="CF472" s="115"/>
      <c r="CG472" s="115" t="str">
        <f t="shared" si="260"/>
        <v xml:space="preserve"> </v>
      </c>
      <c r="CH472" s="120" t="str">
        <f t="shared" si="261"/>
        <v xml:space="preserve"> </v>
      </c>
      <c r="CI472" s="417" t="str">
        <f t="shared" si="262"/>
        <v xml:space="preserve"> </v>
      </c>
      <c r="CJ472" s="115"/>
      <c r="CK472" s="115" t="str">
        <f t="shared" si="263"/>
        <v xml:space="preserve"> </v>
      </c>
      <c r="CL472" s="120" t="str">
        <f t="shared" si="264"/>
        <v xml:space="preserve"> </v>
      </c>
      <c r="CM472" s="417" t="str">
        <f t="shared" si="266"/>
        <v xml:space="preserve"> </v>
      </c>
      <c r="IS472" s="103">
        <v>69.099999999999994</v>
      </c>
    </row>
    <row r="473" spans="2:253" s="74" customFormat="1" ht="17.100000000000001" hidden="1" customHeight="1" x14ac:dyDescent="0.25">
      <c r="B473" s="504">
        <f>IF('KB Duct Parts'!BG$15=1,'KB Duct Elbows'!AB19,0)</f>
        <v>0</v>
      </c>
      <c r="C473" s="525" t="s">
        <v>1911</v>
      </c>
      <c r="D473" s="506" t="str">
        <f t="shared" ref="D473:D536" si="268">IF(AM473=1,C473,(C473&amp;"  ("&amp;L473&amp;"ga)"))</f>
        <v>12115.90L</v>
      </c>
      <c r="E473" s="504" t="s">
        <v>872</v>
      </c>
      <c r="F473" s="508" t="str">
        <f t="shared" si="240"/>
        <v xml:space="preserve"> </v>
      </c>
      <c r="G473" s="509" t="s">
        <v>1697</v>
      </c>
      <c r="H473" s="504" t="s">
        <v>923</v>
      </c>
      <c r="I473" s="1035"/>
      <c r="J473" s="1036"/>
      <c r="K473" s="516" t="s">
        <v>881</v>
      </c>
      <c r="L473" s="521">
        <v>20</v>
      </c>
      <c r="M473" s="517" t="str">
        <f t="shared" si="265"/>
        <v>Y</v>
      </c>
      <c r="N473" s="514">
        <f t="shared" si="241"/>
        <v>146</v>
      </c>
      <c r="O473" s="518">
        <f t="shared" ref="O473:O536" si="269">IF(B473&gt;0,N473*B473,0)</f>
        <v>0</v>
      </c>
      <c r="P473" s="680">
        <f>'KB Duct Parts'!$AE$3</f>
        <v>0</v>
      </c>
      <c r="Q473" s="681">
        <f t="shared" si="242"/>
        <v>0</v>
      </c>
      <c r="R473" s="682">
        <f t="shared" si="243"/>
        <v>0</v>
      </c>
      <c r="S473" s="716">
        <f t="shared" si="244"/>
        <v>0.35</v>
      </c>
      <c r="T473" s="679">
        <f t="shared" si="245"/>
        <v>0</v>
      </c>
      <c r="U473" s="679">
        <f t="shared" si="246"/>
        <v>0</v>
      </c>
      <c r="V473" s="78"/>
      <c r="W473" s="78"/>
      <c r="Y473" s="120"/>
      <c r="AE473" s="75"/>
      <c r="AF473" s="370">
        <v>20</v>
      </c>
      <c r="AG473" s="374"/>
      <c r="AH473" s="378"/>
      <c r="AI473" s="381"/>
      <c r="AJ473" s="386"/>
      <c r="AK473" s="391"/>
      <c r="AL473" s="386"/>
      <c r="AM473" s="363">
        <f t="shared" si="267"/>
        <v>1</v>
      </c>
      <c r="AN473" s="578">
        <v>146</v>
      </c>
      <c r="AO473" s="120">
        <f t="shared" si="247"/>
        <v>0</v>
      </c>
      <c r="AP473" s="120">
        <f t="shared" ref="AP473:AP536" si="270">$AN473*AY473</f>
        <v>0</v>
      </c>
      <c r="AQ473" s="120">
        <f t="shared" ref="AQ473:AQ536" si="271">$AN473*AZ473</f>
        <v>0</v>
      </c>
      <c r="AR473" s="120">
        <f t="shared" ref="AR473:AR536" si="272">$AN473*BA473</f>
        <v>0</v>
      </c>
      <c r="AS473" s="120">
        <f t="shared" ref="AS473:AS536" si="273">$AN473*BB473</f>
        <v>0</v>
      </c>
      <c r="AT473" s="120">
        <f t="shared" ref="AT473:AT536" si="274">$AN473*BC473</f>
        <v>0</v>
      </c>
      <c r="AU473" s="74" t="s">
        <v>717</v>
      </c>
      <c r="AV473" s="115"/>
      <c r="AW473" s="395"/>
      <c r="AX473" s="395">
        <v>0</v>
      </c>
      <c r="AY473" s="395">
        <v>0</v>
      </c>
      <c r="AZ473" s="395">
        <v>0</v>
      </c>
      <c r="BA473" s="395">
        <v>0</v>
      </c>
      <c r="BB473" s="395">
        <v>0</v>
      </c>
      <c r="BC473" s="395">
        <v>0</v>
      </c>
      <c r="BD473" s="115"/>
      <c r="BE473" s="115"/>
      <c r="BF473" s="115"/>
      <c r="BG473" s="115"/>
      <c r="BH473" s="115"/>
      <c r="BI473" s="115"/>
      <c r="BJ473" s="115"/>
      <c r="BK473" s="115"/>
      <c r="BQ473" s="74" t="str">
        <f t="shared" si="248"/>
        <v xml:space="preserve"> </v>
      </c>
      <c r="BR473" s="120" t="str">
        <f t="shared" si="249"/>
        <v xml:space="preserve"> </v>
      </c>
      <c r="BS473" s="120" t="str">
        <f t="shared" si="250"/>
        <v xml:space="preserve"> </v>
      </c>
      <c r="BU473" s="74" t="str">
        <f t="shared" si="251"/>
        <v xml:space="preserve"> </v>
      </c>
      <c r="BV473" s="120" t="str">
        <f t="shared" si="252"/>
        <v xml:space="preserve"> </v>
      </c>
      <c r="BW473" s="120" t="str">
        <f t="shared" si="253"/>
        <v xml:space="preserve">  </v>
      </c>
      <c r="BY473" s="74" t="str">
        <f t="shared" si="254"/>
        <v xml:space="preserve"> </v>
      </c>
      <c r="BZ473" s="120" t="str">
        <f t="shared" si="255"/>
        <v xml:space="preserve"> </v>
      </c>
      <c r="CA473" s="120" t="str">
        <f t="shared" si="256"/>
        <v xml:space="preserve"> </v>
      </c>
      <c r="CC473" s="115" t="str">
        <f t="shared" si="257"/>
        <v xml:space="preserve"> </v>
      </c>
      <c r="CD473" s="120" t="str">
        <f t="shared" si="258"/>
        <v xml:space="preserve"> </v>
      </c>
      <c r="CE473" s="417" t="str">
        <f t="shared" si="259"/>
        <v xml:space="preserve"> </v>
      </c>
      <c r="CF473" s="115"/>
      <c r="CG473" s="115" t="str">
        <f t="shared" si="260"/>
        <v xml:space="preserve"> </v>
      </c>
      <c r="CH473" s="120" t="str">
        <f t="shared" si="261"/>
        <v xml:space="preserve"> </v>
      </c>
      <c r="CI473" s="417" t="str">
        <f t="shared" si="262"/>
        <v xml:space="preserve"> </v>
      </c>
      <c r="CJ473" s="115"/>
      <c r="CK473" s="115" t="str">
        <f t="shared" si="263"/>
        <v xml:space="preserve"> </v>
      </c>
      <c r="CL473" s="120" t="str">
        <f t="shared" si="264"/>
        <v xml:space="preserve"> </v>
      </c>
      <c r="CM473" s="417" t="str">
        <f t="shared" si="266"/>
        <v xml:space="preserve"> </v>
      </c>
      <c r="IS473" s="103">
        <v>71.7</v>
      </c>
    </row>
    <row r="474" spans="2:253" s="74" customFormat="1" ht="17.100000000000001" hidden="1" customHeight="1" x14ac:dyDescent="0.25">
      <c r="B474" s="504">
        <f>IF('KB Duct Parts'!BG$15=1,'KB Duct Elbows'!AC7,0)</f>
        <v>0</v>
      </c>
      <c r="C474" s="525" t="s">
        <v>1912</v>
      </c>
      <c r="D474" s="506" t="str">
        <f t="shared" si="268"/>
        <v>12103.60L</v>
      </c>
      <c r="E474" s="520" t="s">
        <v>483</v>
      </c>
      <c r="F474" s="508" t="str">
        <f t="shared" ref="F474:F537" si="275">IF(AM474&gt;1,"Non-Std"," ")</f>
        <v xml:space="preserve"> </v>
      </c>
      <c r="G474" s="509" t="s">
        <v>1698</v>
      </c>
      <c r="H474" s="504" t="s">
        <v>923</v>
      </c>
      <c r="I474" s="1035"/>
      <c r="J474" s="1036"/>
      <c r="K474" s="516" t="s">
        <v>881</v>
      </c>
      <c r="L474" s="521">
        <v>22</v>
      </c>
      <c r="M474" s="517" t="str">
        <f t="shared" si="265"/>
        <v>Y</v>
      </c>
      <c r="N474" s="514">
        <f t="shared" ref="N474:N537" si="276">AN474</f>
        <v>30.3</v>
      </c>
      <c r="O474" s="518">
        <f t="shared" si="269"/>
        <v>0</v>
      </c>
      <c r="P474" s="680">
        <f>'KB Duct Parts'!$AE$3</f>
        <v>0</v>
      </c>
      <c r="Q474" s="681">
        <f t="shared" ref="Q474:Q537" si="277">IF(B474&gt;0,N474*(1-P474),0)</f>
        <v>0</v>
      </c>
      <c r="R474" s="682">
        <f t="shared" ref="R474:R537" si="278">B474*Q474</f>
        <v>0</v>
      </c>
      <c r="S474" s="716">
        <f t="shared" ref="S474:S537" si="279">$Y$3904</f>
        <v>0.35</v>
      </c>
      <c r="T474" s="679">
        <f t="shared" ref="T474:T537" si="280">ROUND(IF(B474&gt;0,((N474*(1-(1*S474)))),0),2)</f>
        <v>0</v>
      </c>
      <c r="U474" s="679">
        <f t="shared" ref="U474:U537" si="281">B474*T474</f>
        <v>0</v>
      </c>
      <c r="V474" s="78"/>
      <c r="W474" s="78"/>
      <c r="Y474" s="120"/>
      <c r="AE474" s="75"/>
      <c r="AF474" s="370">
        <v>22</v>
      </c>
      <c r="AG474" s="374"/>
      <c r="AH474" s="378"/>
      <c r="AI474" s="381"/>
      <c r="AJ474" s="386"/>
      <c r="AK474" s="391"/>
      <c r="AL474" s="386"/>
      <c r="AM474" s="363">
        <f t="shared" si="267"/>
        <v>1</v>
      </c>
      <c r="AN474" s="578">
        <v>30.3</v>
      </c>
      <c r="AO474" s="120">
        <f t="shared" ref="AO474:AO537" si="282">$AN474*AX474</f>
        <v>0</v>
      </c>
      <c r="AP474" s="120">
        <f t="shared" si="270"/>
        <v>0</v>
      </c>
      <c r="AQ474" s="120">
        <f t="shared" si="271"/>
        <v>0</v>
      </c>
      <c r="AR474" s="120">
        <f t="shared" si="272"/>
        <v>0</v>
      </c>
      <c r="AS474" s="120">
        <f t="shared" si="273"/>
        <v>0</v>
      </c>
      <c r="AT474" s="120">
        <f t="shared" si="274"/>
        <v>0</v>
      </c>
      <c r="AU474" s="74" t="s">
        <v>717</v>
      </c>
      <c r="AV474" s="115"/>
      <c r="AW474" s="395"/>
      <c r="AX474" s="395">
        <v>0</v>
      </c>
      <c r="AY474" s="395">
        <v>0</v>
      </c>
      <c r="AZ474" s="395">
        <v>0</v>
      </c>
      <c r="BA474" s="395">
        <v>0</v>
      </c>
      <c r="BB474" s="395">
        <v>0</v>
      </c>
      <c r="BC474" s="395">
        <v>0</v>
      </c>
      <c r="BD474" s="115"/>
      <c r="BE474" s="115"/>
      <c r="BF474" s="115"/>
      <c r="BG474" s="115"/>
      <c r="BH474" s="115"/>
      <c r="BI474" s="115"/>
      <c r="BJ474" s="115"/>
      <c r="BK474" s="115"/>
      <c r="BQ474" s="74" t="str">
        <f t="shared" ref="BQ474:BQ537" si="283">IF(AO474&gt;0,D474&amp;"-("&amp; AG474&amp;")"," ")</f>
        <v xml:space="preserve"> </v>
      </c>
      <c r="BR474" s="120" t="str">
        <f t="shared" ref="BR474:BR537" si="284">IF(AO474&gt;0,$G474," ")</f>
        <v xml:space="preserve"> </v>
      </c>
      <c r="BS474" s="120" t="str">
        <f t="shared" ref="BS474:BS537" si="285">IF(AO474&gt;0,AO474," ")</f>
        <v xml:space="preserve"> </v>
      </c>
      <c r="BU474" s="74" t="str">
        <f t="shared" ref="BU474:BU537" si="286">IF(AP474&gt;0,D474&amp;"-("&amp;AH474&amp;")"," ")</f>
        <v xml:space="preserve"> </v>
      </c>
      <c r="BV474" s="120" t="str">
        <f t="shared" ref="BV474:BV537" si="287">IF(AP474&gt;0,$G474," ")</f>
        <v xml:space="preserve"> </v>
      </c>
      <c r="BW474" s="120" t="str">
        <f t="shared" ref="BW474:BW537" si="288">IF(AP474&gt;0,AP474,"  ")</f>
        <v xml:space="preserve">  </v>
      </c>
      <c r="BY474" s="74" t="str">
        <f t="shared" ref="BY474:BY537" si="289">IF(AQ474&gt;0,D474&amp;"-("&amp;AI474&amp;")"," ")</f>
        <v xml:space="preserve"> </v>
      </c>
      <c r="BZ474" s="120" t="str">
        <f t="shared" ref="BZ474:BZ537" si="290">IF(AQ474&gt;0,$G474," ")</f>
        <v xml:space="preserve"> </v>
      </c>
      <c r="CA474" s="120" t="str">
        <f t="shared" ref="CA474:CA537" si="291">IF(AQ474&gt;0,AQ474," ")</f>
        <v xml:space="preserve"> </v>
      </c>
      <c r="CC474" s="115" t="str">
        <f t="shared" ref="CC474:CC537" si="292">IF(AR474&gt;0,D474&amp;"-("&amp;AJ474&amp;")"," ")</f>
        <v xml:space="preserve"> </v>
      </c>
      <c r="CD474" s="120" t="str">
        <f t="shared" ref="CD474:CD537" si="293">IF(AR474&gt;0,$G474," ")</f>
        <v xml:space="preserve"> </v>
      </c>
      <c r="CE474" s="417" t="str">
        <f t="shared" ref="CE474:CE537" si="294">IF(AR474&gt;0,AR474," ")</f>
        <v xml:space="preserve"> </v>
      </c>
      <c r="CF474" s="115"/>
      <c r="CG474" s="115" t="str">
        <f t="shared" ref="CG474:CG537" si="295">IF(AS474&gt;0,D474&amp;"-("&amp;AK474&amp;")"," ")</f>
        <v xml:space="preserve"> </v>
      </c>
      <c r="CH474" s="120" t="str">
        <f t="shared" ref="CH474:CH537" si="296">IF(AS474&gt;0,$G474," ")</f>
        <v xml:space="preserve"> </v>
      </c>
      <c r="CI474" s="417" t="str">
        <f t="shared" ref="CI474:CI537" si="297">IF(AS474&gt;0,AS474," ")</f>
        <v xml:space="preserve"> </v>
      </c>
      <c r="CJ474" s="115"/>
      <c r="CK474" s="115" t="str">
        <f t="shared" ref="CK474:CK537" si="298">IF(AT474&gt;0,D474&amp;"-"&amp;AL474," ")</f>
        <v xml:space="preserve"> </v>
      </c>
      <c r="CL474" s="120" t="str">
        <f t="shared" ref="CL474:CL537" si="299">IF(AT474&gt;0,$G474," ")</f>
        <v xml:space="preserve"> </v>
      </c>
      <c r="CM474" s="417" t="str">
        <f t="shared" si="266"/>
        <v xml:space="preserve"> </v>
      </c>
      <c r="IS474" s="103">
        <v>14.75</v>
      </c>
    </row>
    <row r="475" spans="2:253" s="74" customFormat="1" ht="17.100000000000001" hidden="1" customHeight="1" x14ac:dyDescent="0.25">
      <c r="B475" s="504">
        <f>IF('KB Duct Parts'!BG$15=1,'KB Duct Elbows'!AC8,0)</f>
        <v>0</v>
      </c>
      <c r="C475" s="525" t="s">
        <v>1913</v>
      </c>
      <c r="D475" s="506" t="str">
        <f t="shared" si="268"/>
        <v>12104.60L</v>
      </c>
      <c r="E475" s="520" t="s">
        <v>861</v>
      </c>
      <c r="F475" s="508" t="str">
        <f t="shared" si="275"/>
        <v xml:space="preserve"> </v>
      </c>
      <c r="G475" s="509" t="s">
        <v>1698</v>
      </c>
      <c r="H475" s="504" t="s">
        <v>923</v>
      </c>
      <c r="I475" s="1035"/>
      <c r="J475" s="1036"/>
      <c r="K475" s="516" t="s">
        <v>881</v>
      </c>
      <c r="L475" s="521">
        <v>22</v>
      </c>
      <c r="M475" s="517" t="str">
        <f t="shared" ref="M475:M538" si="300">IF(AM475=1,"Y",IF(AM475&gt;1,"NR"," "))</f>
        <v>Y</v>
      </c>
      <c r="N475" s="514">
        <f t="shared" si="276"/>
        <v>30.7</v>
      </c>
      <c r="O475" s="518">
        <f t="shared" si="269"/>
        <v>0</v>
      </c>
      <c r="P475" s="680">
        <f>'KB Duct Parts'!$AE$3</f>
        <v>0</v>
      </c>
      <c r="Q475" s="681">
        <f t="shared" si="277"/>
        <v>0</v>
      </c>
      <c r="R475" s="682">
        <f t="shared" si="278"/>
        <v>0</v>
      </c>
      <c r="S475" s="716">
        <f t="shared" si="279"/>
        <v>0.35</v>
      </c>
      <c r="T475" s="679">
        <f t="shared" si="280"/>
        <v>0</v>
      </c>
      <c r="U475" s="679">
        <f t="shared" si="281"/>
        <v>0</v>
      </c>
      <c r="V475" s="78"/>
      <c r="W475" s="78"/>
      <c r="Y475" s="120"/>
      <c r="AE475" s="75"/>
      <c r="AF475" s="370">
        <v>22</v>
      </c>
      <c r="AG475" s="374"/>
      <c r="AH475" s="378"/>
      <c r="AI475" s="381"/>
      <c r="AJ475" s="386"/>
      <c r="AK475" s="391"/>
      <c r="AL475" s="386"/>
      <c r="AM475" s="363">
        <f t="shared" si="267"/>
        <v>1</v>
      </c>
      <c r="AN475" s="578">
        <v>30.7</v>
      </c>
      <c r="AO475" s="120">
        <f t="shared" si="282"/>
        <v>0</v>
      </c>
      <c r="AP475" s="120">
        <f t="shared" si="270"/>
        <v>0</v>
      </c>
      <c r="AQ475" s="120">
        <f t="shared" si="271"/>
        <v>0</v>
      </c>
      <c r="AR475" s="120">
        <f t="shared" si="272"/>
        <v>0</v>
      </c>
      <c r="AS475" s="120">
        <f t="shared" si="273"/>
        <v>0</v>
      </c>
      <c r="AT475" s="120">
        <f t="shared" si="274"/>
        <v>0</v>
      </c>
      <c r="AU475" s="74" t="s">
        <v>717</v>
      </c>
      <c r="AV475" s="115"/>
      <c r="AW475" s="395"/>
      <c r="AX475" s="395">
        <v>0</v>
      </c>
      <c r="AY475" s="395">
        <v>0</v>
      </c>
      <c r="AZ475" s="395">
        <v>0</v>
      </c>
      <c r="BA475" s="395">
        <v>0</v>
      </c>
      <c r="BB475" s="395">
        <v>0</v>
      </c>
      <c r="BC475" s="395">
        <v>0</v>
      </c>
      <c r="BD475" s="115"/>
      <c r="BE475" s="115"/>
      <c r="BF475" s="115"/>
      <c r="BG475" s="115"/>
      <c r="BH475" s="115"/>
      <c r="BI475" s="115"/>
      <c r="BJ475" s="115"/>
      <c r="BK475" s="115"/>
      <c r="BQ475" s="74" t="str">
        <f t="shared" si="283"/>
        <v xml:space="preserve"> </v>
      </c>
      <c r="BR475" s="120" t="str">
        <f t="shared" si="284"/>
        <v xml:space="preserve"> </v>
      </c>
      <c r="BS475" s="120" t="str">
        <f t="shared" si="285"/>
        <v xml:space="preserve"> </v>
      </c>
      <c r="BU475" s="74" t="str">
        <f t="shared" si="286"/>
        <v xml:space="preserve"> </v>
      </c>
      <c r="BV475" s="120" t="str">
        <f t="shared" si="287"/>
        <v xml:space="preserve"> </v>
      </c>
      <c r="BW475" s="120" t="str">
        <f t="shared" si="288"/>
        <v xml:space="preserve">  </v>
      </c>
      <c r="BY475" s="74" t="str">
        <f t="shared" si="289"/>
        <v xml:space="preserve"> </v>
      </c>
      <c r="BZ475" s="120" t="str">
        <f t="shared" si="290"/>
        <v xml:space="preserve"> </v>
      </c>
      <c r="CA475" s="120" t="str">
        <f t="shared" si="291"/>
        <v xml:space="preserve"> </v>
      </c>
      <c r="CC475" s="115" t="str">
        <f t="shared" si="292"/>
        <v xml:space="preserve"> </v>
      </c>
      <c r="CD475" s="120" t="str">
        <f t="shared" si="293"/>
        <v xml:space="preserve"> </v>
      </c>
      <c r="CE475" s="417" t="str">
        <f t="shared" si="294"/>
        <v xml:space="preserve"> </v>
      </c>
      <c r="CF475" s="115"/>
      <c r="CG475" s="115" t="str">
        <f t="shared" si="295"/>
        <v xml:space="preserve"> </v>
      </c>
      <c r="CH475" s="120" t="str">
        <f t="shared" si="296"/>
        <v xml:space="preserve"> </v>
      </c>
      <c r="CI475" s="417" t="str">
        <f t="shared" si="297"/>
        <v xml:space="preserve"> </v>
      </c>
      <c r="CJ475" s="115"/>
      <c r="CK475" s="115" t="str">
        <f t="shared" si="298"/>
        <v xml:space="preserve"> </v>
      </c>
      <c r="CL475" s="120" t="str">
        <f t="shared" si="299"/>
        <v xml:space="preserve"> </v>
      </c>
      <c r="CM475" s="417" t="str">
        <f t="shared" si="266"/>
        <v xml:space="preserve"> </v>
      </c>
      <c r="IS475" s="103">
        <v>15.1</v>
      </c>
    </row>
    <row r="476" spans="2:253" s="74" customFormat="1" ht="17.100000000000001" hidden="1" customHeight="1" x14ac:dyDescent="0.25">
      <c r="B476" s="504">
        <f>IF('KB Duct Parts'!BG$15=1,'KB Duct Elbows'!AC9,0)</f>
        <v>0</v>
      </c>
      <c r="C476" s="525" t="s">
        <v>1914</v>
      </c>
      <c r="D476" s="506" t="str">
        <f t="shared" si="268"/>
        <v>12105.60L</v>
      </c>
      <c r="E476" s="504" t="s">
        <v>862</v>
      </c>
      <c r="F476" s="508" t="str">
        <f t="shared" si="275"/>
        <v xml:space="preserve"> </v>
      </c>
      <c r="G476" s="509" t="s">
        <v>1698</v>
      </c>
      <c r="H476" s="504" t="s">
        <v>923</v>
      </c>
      <c r="I476" s="1035"/>
      <c r="J476" s="1036"/>
      <c r="K476" s="516" t="s">
        <v>881</v>
      </c>
      <c r="L476" s="521">
        <v>22</v>
      </c>
      <c r="M476" s="517" t="str">
        <f t="shared" si="300"/>
        <v>Y</v>
      </c>
      <c r="N476" s="514">
        <f t="shared" si="276"/>
        <v>36</v>
      </c>
      <c r="O476" s="518">
        <f t="shared" si="269"/>
        <v>0</v>
      </c>
      <c r="P476" s="680">
        <f>'KB Duct Parts'!$AE$3</f>
        <v>0</v>
      </c>
      <c r="Q476" s="681">
        <f t="shared" si="277"/>
        <v>0</v>
      </c>
      <c r="R476" s="682">
        <f t="shared" si="278"/>
        <v>0</v>
      </c>
      <c r="S476" s="716">
        <f t="shared" si="279"/>
        <v>0.35</v>
      </c>
      <c r="T476" s="679">
        <f t="shared" si="280"/>
        <v>0</v>
      </c>
      <c r="U476" s="679">
        <f t="shared" si="281"/>
        <v>0</v>
      </c>
      <c r="V476" s="78"/>
      <c r="W476" s="78"/>
      <c r="Y476" s="120"/>
      <c r="AE476" s="75"/>
      <c r="AF476" s="370">
        <v>22</v>
      </c>
      <c r="AG476" s="374"/>
      <c r="AH476" s="378"/>
      <c r="AI476" s="381"/>
      <c r="AJ476" s="386"/>
      <c r="AK476" s="391"/>
      <c r="AL476" s="386"/>
      <c r="AM476" s="363">
        <f t="shared" si="267"/>
        <v>1</v>
      </c>
      <c r="AN476" s="578">
        <v>36</v>
      </c>
      <c r="AO476" s="120">
        <f t="shared" si="282"/>
        <v>0</v>
      </c>
      <c r="AP476" s="120">
        <f t="shared" si="270"/>
        <v>0</v>
      </c>
      <c r="AQ476" s="120">
        <f t="shared" si="271"/>
        <v>0</v>
      </c>
      <c r="AR476" s="120">
        <f t="shared" si="272"/>
        <v>0</v>
      </c>
      <c r="AS476" s="120">
        <f t="shared" si="273"/>
        <v>0</v>
      </c>
      <c r="AT476" s="120">
        <f t="shared" si="274"/>
        <v>0</v>
      </c>
      <c r="AU476" s="74" t="s">
        <v>717</v>
      </c>
      <c r="AV476" s="115"/>
      <c r="AW476" s="395"/>
      <c r="AX476" s="395">
        <v>0</v>
      </c>
      <c r="AY476" s="395">
        <v>0</v>
      </c>
      <c r="AZ476" s="395">
        <v>0</v>
      </c>
      <c r="BA476" s="395">
        <v>0</v>
      </c>
      <c r="BB476" s="395">
        <v>0</v>
      </c>
      <c r="BC476" s="395">
        <v>0</v>
      </c>
      <c r="BD476" s="115"/>
      <c r="BE476" s="115"/>
      <c r="BF476" s="115"/>
      <c r="BG476" s="115"/>
      <c r="BH476" s="115"/>
      <c r="BI476" s="115"/>
      <c r="BJ476" s="115"/>
      <c r="BK476" s="115"/>
      <c r="BQ476" s="74" t="str">
        <f t="shared" si="283"/>
        <v xml:space="preserve"> </v>
      </c>
      <c r="BR476" s="120" t="str">
        <f t="shared" si="284"/>
        <v xml:space="preserve"> </v>
      </c>
      <c r="BS476" s="120" t="str">
        <f t="shared" si="285"/>
        <v xml:space="preserve"> </v>
      </c>
      <c r="BU476" s="74" t="str">
        <f t="shared" si="286"/>
        <v xml:space="preserve"> </v>
      </c>
      <c r="BV476" s="120" t="str">
        <f t="shared" si="287"/>
        <v xml:space="preserve"> </v>
      </c>
      <c r="BW476" s="120" t="str">
        <f t="shared" si="288"/>
        <v xml:space="preserve">  </v>
      </c>
      <c r="BY476" s="74" t="str">
        <f t="shared" si="289"/>
        <v xml:space="preserve"> </v>
      </c>
      <c r="BZ476" s="120" t="str">
        <f t="shared" si="290"/>
        <v xml:space="preserve"> </v>
      </c>
      <c r="CA476" s="120" t="str">
        <f t="shared" si="291"/>
        <v xml:space="preserve"> </v>
      </c>
      <c r="CC476" s="115" t="str">
        <f t="shared" si="292"/>
        <v xml:space="preserve"> </v>
      </c>
      <c r="CD476" s="120" t="str">
        <f t="shared" si="293"/>
        <v xml:space="preserve"> </v>
      </c>
      <c r="CE476" s="417" t="str">
        <f t="shared" si="294"/>
        <v xml:space="preserve"> </v>
      </c>
      <c r="CF476" s="115"/>
      <c r="CG476" s="115" t="str">
        <f t="shared" si="295"/>
        <v xml:space="preserve"> </v>
      </c>
      <c r="CH476" s="120" t="str">
        <f t="shared" si="296"/>
        <v xml:space="preserve"> </v>
      </c>
      <c r="CI476" s="417" t="str">
        <f t="shared" si="297"/>
        <v xml:space="preserve"> </v>
      </c>
      <c r="CJ476" s="115"/>
      <c r="CK476" s="115" t="str">
        <f t="shared" si="298"/>
        <v xml:space="preserve"> </v>
      </c>
      <c r="CL476" s="120" t="str">
        <f t="shared" si="299"/>
        <v xml:space="preserve"> </v>
      </c>
      <c r="CM476" s="417" t="str">
        <f t="shared" si="266"/>
        <v xml:space="preserve"> </v>
      </c>
      <c r="IS476" s="103">
        <v>17.600000000000001</v>
      </c>
    </row>
    <row r="477" spans="2:253" s="74" customFormat="1" ht="17.100000000000001" hidden="1" customHeight="1" x14ac:dyDescent="0.25">
      <c r="B477" s="504">
        <f>IF('KB Duct Parts'!BG$15=1,'KB Duct Elbows'!AC10,0)</f>
        <v>0</v>
      </c>
      <c r="C477" s="525" t="s">
        <v>1915</v>
      </c>
      <c r="D477" s="506" t="str">
        <f t="shared" si="268"/>
        <v>12106.60L</v>
      </c>
      <c r="E477" s="504" t="s">
        <v>863</v>
      </c>
      <c r="F477" s="508" t="str">
        <f t="shared" si="275"/>
        <v xml:space="preserve"> </v>
      </c>
      <c r="G477" s="509" t="s">
        <v>1698</v>
      </c>
      <c r="H477" s="504" t="s">
        <v>923</v>
      </c>
      <c r="I477" s="1035"/>
      <c r="J477" s="1036"/>
      <c r="K477" s="516" t="s">
        <v>881</v>
      </c>
      <c r="L477" s="521">
        <v>22</v>
      </c>
      <c r="M477" s="517" t="str">
        <f t="shared" si="300"/>
        <v>Y</v>
      </c>
      <c r="N477" s="514">
        <f t="shared" si="276"/>
        <v>42</v>
      </c>
      <c r="O477" s="518">
        <f t="shared" si="269"/>
        <v>0</v>
      </c>
      <c r="P477" s="680">
        <f>'KB Duct Parts'!$AE$3</f>
        <v>0</v>
      </c>
      <c r="Q477" s="681">
        <f t="shared" si="277"/>
        <v>0</v>
      </c>
      <c r="R477" s="682">
        <f t="shared" si="278"/>
        <v>0</v>
      </c>
      <c r="S477" s="716">
        <f t="shared" si="279"/>
        <v>0.35</v>
      </c>
      <c r="T477" s="679">
        <f t="shared" si="280"/>
        <v>0</v>
      </c>
      <c r="U477" s="679">
        <f t="shared" si="281"/>
        <v>0</v>
      </c>
      <c r="V477" s="78"/>
      <c r="W477" s="78"/>
      <c r="Y477" s="120"/>
      <c r="AE477" s="75"/>
      <c r="AF477" s="370">
        <v>22</v>
      </c>
      <c r="AG477" s="374"/>
      <c r="AH477" s="378"/>
      <c r="AI477" s="381"/>
      <c r="AJ477" s="386"/>
      <c r="AK477" s="391"/>
      <c r="AL477" s="386"/>
      <c r="AM477" s="363">
        <f t="shared" si="267"/>
        <v>1</v>
      </c>
      <c r="AN477" s="578">
        <v>42</v>
      </c>
      <c r="AO477" s="120">
        <f t="shared" si="282"/>
        <v>0</v>
      </c>
      <c r="AP477" s="120">
        <f t="shared" si="270"/>
        <v>0</v>
      </c>
      <c r="AQ477" s="120">
        <f t="shared" si="271"/>
        <v>0</v>
      </c>
      <c r="AR477" s="120">
        <f t="shared" si="272"/>
        <v>0</v>
      </c>
      <c r="AS477" s="120">
        <f t="shared" si="273"/>
        <v>0</v>
      </c>
      <c r="AT477" s="120">
        <f t="shared" si="274"/>
        <v>0</v>
      </c>
      <c r="AU477" s="74" t="s">
        <v>717</v>
      </c>
      <c r="AV477" s="115"/>
      <c r="AW477" s="395"/>
      <c r="AX477" s="395">
        <v>0</v>
      </c>
      <c r="AY477" s="395">
        <v>0</v>
      </c>
      <c r="AZ477" s="395">
        <v>0</v>
      </c>
      <c r="BA477" s="395">
        <v>0</v>
      </c>
      <c r="BB477" s="395">
        <v>0</v>
      </c>
      <c r="BC477" s="395">
        <v>0</v>
      </c>
      <c r="BD477" s="115"/>
      <c r="BE477" s="115"/>
      <c r="BF477" s="115"/>
      <c r="BG477" s="115"/>
      <c r="BH477" s="115"/>
      <c r="BI477" s="115"/>
      <c r="BJ477" s="115"/>
      <c r="BK477" s="115"/>
      <c r="BQ477" s="74" t="str">
        <f t="shared" si="283"/>
        <v xml:space="preserve"> </v>
      </c>
      <c r="BR477" s="120" t="str">
        <f t="shared" si="284"/>
        <v xml:space="preserve"> </v>
      </c>
      <c r="BS477" s="120" t="str">
        <f t="shared" si="285"/>
        <v xml:space="preserve"> </v>
      </c>
      <c r="BU477" s="74" t="str">
        <f t="shared" si="286"/>
        <v xml:space="preserve"> </v>
      </c>
      <c r="BV477" s="120" t="str">
        <f t="shared" si="287"/>
        <v xml:space="preserve"> </v>
      </c>
      <c r="BW477" s="120" t="str">
        <f t="shared" si="288"/>
        <v xml:space="preserve">  </v>
      </c>
      <c r="BY477" s="74" t="str">
        <f t="shared" si="289"/>
        <v xml:space="preserve"> </v>
      </c>
      <c r="BZ477" s="120" t="str">
        <f t="shared" si="290"/>
        <v xml:space="preserve"> </v>
      </c>
      <c r="CA477" s="120" t="str">
        <f t="shared" si="291"/>
        <v xml:space="preserve"> </v>
      </c>
      <c r="CC477" s="115" t="str">
        <f t="shared" si="292"/>
        <v xml:space="preserve"> </v>
      </c>
      <c r="CD477" s="120" t="str">
        <f t="shared" si="293"/>
        <v xml:space="preserve"> </v>
      </c>
      <c r="CE477" s="417" t="str">
        <f t="shared" si="294"/>
        <v xml:space="preserve"> </v>
      </c>
      <c r="CF477" s="115"/>
      <c r="CG477" s="115" t="str">
        <f t="shared" si="295"/>
        <v xml:space="preserve"> </v>
      </c>
      <c r="CH477" s="120" t="str">
        <f t="shared" si="296"/>
        <v xml:space="preserve"> </v>
      </c>
      <c r="CI477" s="417" t="str">
        <f t="shared" si="297"/>
        <v xml:space="preserve"> </v>
      </c>
      <c r="CJ477" s="115"/>
      <c r="CK477" s="115" t="str">
        <f t="shared" si="298"/>
        <v xml:space="preserve"> </v>
      </c>
      <c r="CL477" s="120" t="str">
        <f t="shared" si="299"/>
        <v xml:space="preserve"> </v>
      </c>
      <c r="CM477" s="417" t="str">
        <f t="shared" si="266"/>
        <v xml:space="preserve"> </v>
      </c>
      <c r="IS477" s="103">
        <v>20.6</v>
      </c>
    </row>
    <row r="478" spans="2:253" s="74" customFormat="1" ht="17.100000000000001" hidden="1" customHeight="1" x14ac:dyDescent="0.25">
      <c r="B478" s="504">
        <f>IF('KB Duct Parts'!BG$15=1,'KB Duct Elbows'!AC11,0)</f>
        <v>0</v>
      </c>
      <c r="C478" s="525" t="s">
        <v>1916</v>
      </c>
      <c r="D478" s="506" t="str">
        <f t="shared" si="268"/>
        <v>12107.60L</v>
      </c>
      <c r="E478" s="504" t="s">
        <v>864</v>
      </c>
      <c r="F478" s="508" t="str">
        <f t="shared" si="275"/>
        <v xml:space="preserve"> </v>
      </c>
      <c r="G478" s="509" t="s">
        <v>1698</v>
      </c>
      <c r="H478" s="504" t="s">
        <v>923</v>
      </c>
      <c r="I478" s="1035"/>
      <c r="J478" s="1036"/>
      <c r="K478" s="516" t="s">
        <v>881</v>
      </c>
      <c r="L478" s="521">
        <v>22</v>
      </c>
      <c r="M478" s="517" t="str">
        <f t="shared" si="300"/>
        <v>Y</v>
      </c>
      <c r="N478" s="514">
        <f t="shared" si="276"/>
        <v>49</v>
      </c>
      <c r="O478" s="518">
        <f t="shared" si="269"/>
        <v>0</v>
      </c>
      <c r="P478" s="680">
        <f>'KB Duct Parts'!$AE$3</f>
        <v>0</v>
      </c>
      <c r="Q478" s="681">
        <f t="shared" si="277"/>
        <v>0</v>
      </c>
      <c r="R478" s="682">
        <f t="shared" si="278"/>
        <v>0</v>
      </c>
      <c r="S478" s="716">
        <f t="shared" si="279"/>
        <v>0.35</v>
      </c>
      <c r="T478" s="679">
        <f t="shared" si="280"/>
        <v>0</v>
      </c>
      <c r="U478" s="679">
        <f t="shared" si="281"/>
        <v>0</v>
      </c>
      <c r="V478" s="78"/>
      <c r="W478" s="78"/>
      <c r="Y478" s="120"/>
      <c r="AE478" s="75"/>
      <c r="AF478" s="370">
        <v>22</v>
      </c>
      <c r="AG478" s="374"/>
      <c r="AH478" s="378"/>
      <c r="AI478" s="381"/>
      <c r="AJ478" s="386"/>
      <c r="AK478" s="391"/>
      <c r="AL478" s="386"/>
      <c r="AM478" s="363">
        <f t="shared" si="267"/>
        <v>1</v>
      </c>
      <c r="AN478" s="578">
        <v>49</v>
      </c>
      <c r="AO478" s="120">
        <f t="shared" si="282"/>
        <v>0</v>
      </c>
      <c r="AP478" s="120">
        <f t="shared" si="270"/>
        <v>0</v>
      </c>
      <c r="AQ478" s="120">
        <f t="shared" si="271"/>
        <v>0</v>
      </c>
      <c r="AR478" s="120">
        <f t="shared" si="272"/>
        <v>0</v>
      </c>
      <c r="AS478" s="120">
        <f t="shared" si="273"/>
        <v>0</v>
      </c>
      <c r="AT478" s="120">
        <f t="shared" si="274"/>
        <v>0</v>
      </c>
      <c r="AU478" s="74" t="s">
        <v>717</v>
      </c>
      <c r="AV478" s="115"/>
      <c r="AW478" s="395"/>
      <c r="AX478" s="395">
        <v>0</v>
      </c>
      <c r="AY478" s="395">
        <v>0</v>
      </c>
      <c r="AZ478" s="395">
        <v>0</v>
      </c>
      <c r="BA478" s="395">
        <v>0</v>
      </c>
      <c r="BB478" s="395">
        <v>0</v>
      </c>
      <c r="BC478" s="395">
        <v>0</v>
      </c>
      <c r="BD478" s="115"/>
      <c r="BE478" s="115"/>
      <c r="BF478" s="115"/>
      <c r="BG478" s="115"/>
      <c r="BH478" s="115"/>
      <c r="BI478" s="115"/>
      <c r="BJ478" s="115"/>
      <c r="BK478" s="115"/>
      <c r="BQ478" s="74" t="str">
        <f t="shared" si="283"/>
        <v xml:space="preserve"> </v>
      </c>
      <c r="BR478" s="120" t="str">
        <f t="shared" si="284"/>
        <v xml:space="preserve"> </v>
      </c>
      <c r="BS478" s="120" t="str">
        <f t="shared" si="285"/>
        <v xml:space="preserve"> </v>
      </c>
      <c r="BU478" s="74" t="str">
        <f t="shared" si="286"/>
        <v xml:space="preserve"> </v>
      </c>
      <c r="BV478" s="120" t="str">
        <f t="shared" si="287"/>
        <v xml:space="preserve"> </v>
      </c>
      <c r="BW478" s="120" t="str">
        <f t="shared" si="288"/>
        <v xml:space="preserve">  </v>
      </c>
      <c r="BY478" s="74" t="str">
        <f t="shared" si="289"/>
        <v xml:space="preserve"> </v>
      </c>
      <c r="BZ478" s="120" t="str">
        <f t="shared" si="290"/>
        <v xml:space="preserve"> </v>
      </c>
      <c r="CA478" s="120" t="str">
        <f t="shared" si="291"/>
        <v xml:space="preserve"> </v>
      </c>
      <c r="CC478" s="115" t="str">
        <f t="shared" si="292"/>
        <v xml:space="preserve"> </v>
      </c>
      <c r="CD478" s="120" t="str">
        <f t="shared" si="293"/>
        <v xml:space="preserve"> </v>
      </c>
      <c r="CE478" s="417" t="str">
        <f t="shared" si="294"/>
        <v xml:space="preserve"> </v>
      </c>
      <c r="CF478" s="115"/>
      <c r="CG478" s="115" t="str">
        <f t="shared" si="295"/>
        <v xml:space="preserve"> </v>
      </c>
      <c r="CH478" s="120" t="str">
        <f t="shared" si="296"/>
        <v xml:space="preserve"> </v>
      </c>
      <c r="CI478" s="417" t="str">
        <f t="shared" si="297"/>
        <v xml:space="preserve"> </v>
      </c>
      <c r="CJ478" s="115"/>
      <c r="CK478" s="115" t="str">
        <f t="shared" si="298"/>
        <v xml:space="preserve"> </v>
      </c>
      <c r="CL478" s="120" t="str">
        <f t="shared" si="299"/>
        <v xml:space="preserve"> </v>
      </c>
      <c r="CM478" s="417" t="str">
        <f t="shared" si="266"/>
        <v xml:space="preserve"> </v>
      </c>
      <c r="IS478" s="103">
        <v>24</v>
      </c>
    </row>
    <row r="479" spans="2:253" s="74" customFormat="1" ht="17.100000000000001" hidden="1" customHeight="1" x14ac:dyDescent="0.25">
      <c r="B479" s="504">
        <f>IF('KB Duct Parts'!BG$15=1,'KB Duct Elbows'!AC12,0)</f>
        <v>0</v>
      </c>
      <c r="C479" s="525" t="s">
        <v>1917</v>
      </c>
      <c r="D479" s="506" t="str">
        <f t="shared" si="268"/>
        <v>12108.60L</v>
      </c>
      <c r="E479" s="504" t="s">
        <v>865</v>
      </c>
      <c r="F479" s="508" t="str">
        <f t="shared" si="275"/>
        <v xml:space="preserve"> </v>
      </c>
      <c r="G479" s="509" t="s">
        <v>1698</v>
      </c>
      <c r="H479" s="504" t="s">
        <v>923</v>
      </c>
      <c r="I479" s="1035"/>
      <c r="J479" s="1036"/>
      <c r="K479" s="516" t="s">
        <v>881</v>
      </c>
      <c r="L479" s="521">
        <v>22</v>
      </c>
      <c r="M479" s="517" t="str">
        <f t="shared" si="300"/>
        <v>Y</v>
      </c>
      <c r="N479" s="514">
        <f t="shared" si="276"/>
        <v>60.3</v>
      </c>
      <c r="O479" s="518">
        <f t="shared" si="269"/>
        <v>0</v>
      </c>
      <c r="P479" s="680">
        <f>'KB Duct Parts'!$AE$3</f>
        <v>0</v>
      </c>
      <c r="Q479" s="681">
        <f t="shared" si="277"/>
        <v>0</v>
      </c>
      <c r="R479" s="682">
        <f t="shared" si="278"/>
        <v>0</v>
      </c>
      <c r="S479" s="716">
        <f t="shared" si="279"/>
        <v>0.35</v>
      </c>
      <c r="T479" s="679">
        <f t="shared" si="280"/>
        <v>0</v>
      </c>
      <c r="U479" s="679">
        <f t="shared" si="281"/>
        <v>0</v>
      </c>
      <c r="V479" s="78"/>
      <c r="W479" s="78"/>
      <c r="Y479" s="120"/>
      <c r="AE479" s="75"/>
      <c r="AF479" s="370">
        <v>22</v>
      </c>
      <c r="AG479" s="374"/>
      <c r="AH479" s="378"/>
      <c r="AI479" s="381"/>
      <c r="AJ479" s="386"/>
      <c r="AK479" s="391"/>
      <c r="AL479" s="386"/>
      <c r="AM479" s="363">
        <f t="shared" si="267"/>
        <v>1</v>
      </c>
      <c r="AN479" s="578">
        <v>60.3</v>
      </c>
      <c r="AO479" s="120">
        <f t="shared" si="282"/>
        <v>0</v>
      </c>
      <c r="AP479" s="120">
        <f t="shared" si="270"/>
        <v>0</v>
      </c>
      <c r="AQ479" s="120">
        <f t="shared" si="271"/>
        <v>0</v>
      </c>
      <c r="AR479" s="120">
        <f t="shared" si="272"/>
        <v>0</v>
      </c>
      <c r="AS479" s="120">
        <f t="shared" si="273"/>
        <v>0</v>
      </c>
      <c r="AT479" s="120">
        <f t="shared" si="274"/>
        <v>0</v>
      </c>
      <c r="AU479" s="74" t="s">
        <v>717</v>
      </c>
      <c r="AV479" s="115"/>
      <c r="AW479" s="395"/>
      <c r="AX479" s="395">
        <v>0</v>
      </c>
      <c r="AY479" s="395">
        <v>0</v>
      </c>
      <c r="AZ479" s="395">
        <v>0</v>
      </c>
      <c r="BA479" s="395">
        <v>0</v>
      </c>
      <c r="BB479" s="395">
        <v>0</v>
      </c>
      <c r="BC479" s="395">
        <v>0</v>
      </c>
      <c r="BD479" s="115"/>
      <c r="BE479" s="115"/>
      <c r="BF479" s="115"/>
      <c r="BG479" s="115"/>
      <c r="BH479" s="115"/>
      <c r="BI479" s="115"/>
      <c r="BJ479" s="115"/>
      <c r="BK479" s="115"/>
      <c r="BQ479" s="74" t="str">
        <f t="shared" si="283"/>
        <v xml:space="preserve"> </v>
      </c>
      <c r="BR479" s="120" t="str">
        <f t="shared" si="284"/>
        <v xml:space="preserve"> </v>
      </c>
      <c r="BS479" s="120" t="str">
        <f t="shared" si="285"/>
        <v xml:space="preserve"> </v>
      </c>
      <c r="BU479" s="74" t="str">
        <f t="shared" si="286"/>
        <v xml:space="preserve"> </v>
      </c>
      <c r="BV479" s="120" t="str">
        <f t="shared" si="287"/>
        <v xml:space="preserve"> </v>
      </c>
      <c r="BW479" s="120" t="str">
        <f t="shared" si="288"/>
        <v xml:space="preserve">  </v>
      </c>
      <c r="BY479" s="74" t="str">
        <f t="shared" si="289"/>
        <v xml:space="preserve"> </v>
      </c>
      <c r="BZ479" s="120" t="str">
        <f t="shared" si="290"/>
        <v xml:space="preserve"> </v>
      </c>
      <c r="CA479" s="120" t="str">
        <f t="shared" si="291"/>
        <v xml:space="preserve"> </v>
      </c>
      <c r="CC479" s="115" t="str">
        <f t="shared" si="292"/>
        <v xml:space="preserve"> </v>
      </c>
      <c r="CD479" s="120" t="str">
        <f t="shared" si="293"/>
        <v xml:space="preserve"> </v>
      </c>
      <c r="CE479" s="417" t="str">
        <f t="shared" si="294"/>
        <v xml:space="preserve"> </v>
      </c>
      <c r="CF479" s="115"/>
      <c r="CG479" s="115" t="str">
        <f t="shared" si="295"/>
        <v xml:space="preserve"> </v>
      </c>
      <c r="CH479" s="120" t="str">
        <f t="shared" si="296"/>
        <v xml:space="preserve"> </v>
      </c>
      <c r="CI479" s="417" t="str">
        <f t="shared" si="297"/>
        <v xml:space="preserve"> </v>
      </c>
      <c r="CJ479" s="115"/>
      <c r="CK479" s="115" t="str">
        <f t="shared" si="298"/>
        <v xml:space="preserve"> </v>
      </c>
      <c r="CL479" s="120" t="str">
        <f t="shared" si="299"/>
        <v xml:space="preserve"> </v>
      </c>
      <c r="CM479" s="417" t="str">
        <f t="shared" si="266"/>
        <v xml:space="preserve"> </v>
      </c>
      <c r="IS479" s="103">
        <v>29.6</v>
      </c>
    </row>
    <row r="480" spans="2:253" s="74" customFormat="1" ht="17.100000000000001" hidden="1" customHeight="1" x14ac:dyDescent="0.25">
      <c r="B480" s="504">
        <f>IF('KB Duct Parts'!BG$15=1,'KB Duct Elbows'!AC13,0)</f>
        <v>0</v>
      </c>
      <c r="C480" s="525" t="s">
        <v>1918</v>
      </c>
      <c r="D480" s="506" t="str">
        <f t="shared" si="268"/>
        <v>12109.60L</v>
      </c>
      <c r="E480" s="504" t="s">
        <v>866</v>
      </c>
      <c r="F480" s="508" t="str">
        <f t="shared" si="275"/>
        <v xml:space="preserve"> </v>
      </c>
      <c r="G480" s="509" t="s">
        <v>1698</v>
      </c>
      <c r="H480" s="504" t="s">
        <v>923</v>
      </c>
      <c r="I480" s="1035"/>
      <c r="J480" s="1036"/>
      <c r="K480" s="516" t="s">
        <v>881</v>
      </c>
      <c r="L480" s="521">
        <v>20</v>
      </c>
      <c r="M480" s="517" t="str">
        <f t="shared" si="300"/>
        <v>Y</v>
      </c>
      <c r="N480" s="514">
        <f t="shared" si="276"/>
        <v>70.900000000000006</v>
      </c>
      <c r="O480" s="518">
        <f t="shared" si="269"/>
        <v>0</v>
      </c>
      <c r="P480" s="680">
        <f>'KB Duct Parts'!$AE$3</f>
        <v>0</v>
      </c>
      <c r="Q480" s="681">
        <f t="shared" si="277"/>
        <v>0</v>
      </c>
      <c r="R480" s="682">
        <f t="shared" si="278"/>
        <v>0</v>
      </c>
      <c r="S480" s="716">
        <f t="shared" si="279"/>
        <v>0.35</v>
      </c>
      <c r="T480" s="679">
        <f t="shared" si="280"/>
        <v>0</v>
      </c>
      <c r="U480" s="679">
        <f t="shared" si="281"/>
        <v>0</v>
      </c>
      <c r="V480" s="78"/>
      <c r="W480" s="78"/>
      <c r="Y480" s="120"/>
      <c r="AE480" s="75"/>
      <c r="AF480" s="370">
        <v>20</v>
      </c>
      <c r="AG480" s="374"/>
      <c r="AH480" s="378"/>
      <c r="AI480" s="381"/>
      <c r="AJ480" s="386"/>
      <c r="AK480" s="391"/>
      <c r="AL480" s="386"/>
      <c r="AM480" s="363">
        <f t="shared" si="267"/>
        <v>1</v>
      </c>
      <c r="AN480" s="578">
        <v>70.900000000000006</v>
      </c>
      <c r="AO480" s="120">
        <f t="shared" si="282"/>
        <v>0</v>
      </c>
      <c r="AP480" s="120">
        <f t="shared" si="270"/>
        <v>0</v>
      </c>
      <c r="AQ480" s="120">
        <f t="shared" si="271"/>
        <v>0</v>
      </c>
      <c r="AR480" s="120">
        <f t="shared" si="272"/>
        <v>0</v>
      </c>
      <c r="AS480" s="120">
        <f t="shared" si="273"/>
        <v>0</v>
      </c>
      <c r="AT480" s="120">
        <f t="shared" si="274"/>
        <v>0</v>
      </c>
      <c r="AU480" s="74" t="s">
        <v>717</v>
      </c>
      <c r="AV480" s="115"/>
      <c r="AW480" s="395"/>
      <c r="AX480" s="395">
        <v>0</v>
      </c>
      <c r="AY480" s="395">
        <v>0</v>
      </c>
      <c r="AZ480" s="395">
        <v>0</v>
      </c>
      <c r="BA480" s="395">
        <v>0</v>
      </c>
      <c r="BB480" s="395">
        <v>0</v>
      </c>
      <c r="BC480" s="395">
        <v>0</v>
      </c>
      <c r="BD480" s="115"/>
      <c r="BE480" s="115"/>
      <c r="BF480" s="115"/>
      <c r="BG480" s="115"/>
      <c r="BH480" s="115"/>
      <c r="BI480" s="115"/>
      <c r="BJ480" s="115"/>
      <c r="BK480" s="115"/>
      <c r="BQ480" s="74" t="str">
        <f t="shared" si="283"/>
        <v xml:space="preserve"> </v>
      </c>
      <c r="BR480" s="120" t="str">
        <f t="shared" si="284"/>
        <v xml:space="preserve"> </v>
      </c>
      <c r="BS480" s="120" t="str">
        <f t="shared" si="285"/>
        <v xml:space="preserve"> </v>
      </c>
      <c r="BU480" s="74" t="str">
        <f t="shared" si="286"/>
        <v xml:space="preserve"> </v>
      </c>
      <c r="BV480" s="120" t="str">
        <f t="shared" si="287"/>
        <v xml:space="preserve"> </v>
      </c>
      <c r="BW480" s="120" t="str">
        <f t="shared" si="288"/>
        <v xml:space="preserve">  </v>
      </c>
      <c r="BY480" s="74" t="str">
        <f t="shared" si="289"/>
        <v xml:space="preserve"> </v>
      </c>
      <c r="BZ480" s="120" t="str">
        <f t="shared" si="290"/>
        <v xml:space="preserve"> </v>
      </c>
      <c r="CA480" s="120" t="str">
        <f t="shared" si="291"/>
        <v xml:space="preserve"> </v>
      </c>
      <c r="CC480" s="115" t="str">
        <f t="shared" si="292"/>
        <v xml:space="preserve"> </v>
      </c>
      <c r="CD480" s="120" t="str">
        <f t="shared" si="293"/>
        <v xml:space="preserve"> </v>
      </c>
      <c r="CE480" s="417" t="str">
        <f t="shared" si="294"/>
        <v xml:space="preserve"> </v>
      </c>
      <c r="CF480" s="115"/>
      <c r="CG480" s="115" t="str">
        <f t="shared" si="295"/>
        <v xml:space="preserve"> </v>
      </c>
      <c r="CH480" s="120" t="str">
        <f t="shared" si="296"/>
        <v xml:space="preserve"> </v>
      </c>
      <c r="CI480" s="417" t="str">
        <f t="shared" si="297"/>
        <v xml:space="preserve"> </v>
      </c>
      <c r="CJ480" s="115"/>
      <c r="CK480" s="115" t="str">
        <f t="shared" si="298"/>
        <v xml:space="preserve"> </v>
      </c>
      <c r="CL480" s="120" t="str">
        <f t="shared" si="299"/>
        <v xml:space="preserve"> </v>
      </c>
      <c r="CM480" s="417" t="str">
        <f t="shared" si="266"/>
        <v xml:space="preserve"> </v>
      </c>
      <c r="IS480" s="103">
        <v>34.799999999999997</v>
      </c>
    </row>
    <row r="481" spans="2:253" s="74" customFormat="1" ht="17.100000000000001" hidden="1" customHeight="1" x14ac:dyDescent="0.25">
      <c r="B481" s="504">
        <f>IF('KB Duct Parts'!BG$15=1,'KB Duct Elbows'!AC14,0)</f>
        <v>0</v>
      </c>
      <c r="C481" s="525" t="s">
        <v>1919</v>
      </c>
      <c r="D481" s="506" t="str">
        <f t="shared" si="268"/>
        <v>12110.60L</v>
      </c>
      <c r="E481" s="504" t="s">
        <v>867</v>
      </c>
      <c r="F481" s="508" t="str">
        <f t="shared" si="275"/>
        <v xml:space="preserve"> </v>
      </c>
      <c r="G481" s="509" t="s">
        <v>1698</v>
      </c>
      <c r="H481" s="504" t="s">
        <v>923</v>
      </c>
      <c r="I481" s="1035"/>
      <c r="J481" s="1036"/>
      <c r="K481" s="516" t="s">
        <v>881</v>
      </c>
      <c r="L481" s="521">
        <v>20</v>
      </c>
      <c r="M481" s="517" t="str">
        <f t="shared" si="300"/>
        <v>Y</v>
      </c>
      <c r="N481" s="514">
        <f t="shared" si="276"/>
        <v>84.5</v>
      </c>
      <c r="O481" s="518">
        <f t="shared" si="269"/>
        <v>0</v>
      </c>
      <c r="P481" s="680">
        <f>'KB Duct Parts'!$AE$3</f>
        <v>0</v>
      </c>
      <c r="Q481" s="681">
        <f t="shared" si="277"/>
        <v>0</v>
      </c>
      <c r="R481" s="682">
        <f t="shared" si="278"/>
        <v>0</v>
      </c>
      <c r="S481" s="716">
        <f t="shared" si="279"/>
        <v>0.35</v>
      </c>
      <c r="T481" s="679">
        <f t="shared" si="280"/>
        <v>0</v>
      </c>
      <c r="U481" s="679">
        <f t="shared" si="281"/>
        <v>0</v>
      </c>
      <c r="V481" s="78"/>
      <c r="W481" s="78"/>
      <c r="Y481" s="120"/>
      <c r="AE481" s="75"/>
      <c r="AF481" s="370">
        <v>20</v>
      </c>
      <c r="AG481" s="374"/>
      <c r="AH481" s="378"/>
      <c r="AI481" s="381"/>
      <c r="AJ481" s="386"/>
      <c r="AK481" s="391"/>
      <c r="AL481" s="386"/>
      <c r="AM481" s="363">
        <f t="shared" si="267"/>
        <v>1</v>
      </c>
      <c r="AN481" s="578">
        <v>84.5</v>
      </c>
      <c r="AO481" s="120">
        <f t="shared" si="282"/>
        <v>0</v>
      </c>
      <c r="AP481" s="120">
        <f t="shared" si="270"/>
        <v>0</v>
      </c>
      <c r="AQ481" s="120">
        <f t="shared" si="271"/>
        <v>0</v>
      </c>
      <c r="AR481" s="120">
        <f t="shared" si="272"/>
        <v>0</v>
      </c>
      <c r="AS481" s="120">
        <f t="shared" si="273"/>
        <v>0</v>
      </c>
      <c r="AT481" s="120">
        <f t="shared" si="274"/>
        <v>0</v>
      </c>
      <c r="AU481" s="74" t="s">
        <v>717</v>
      </c>
      <c r="AV481" s="115"/>
      <c r="AW481" s="395"/>
      <c r="AX481" s="395">
        <v>0</v>
      </c>
      <c r="AY481" s="395">
        <v>0</v>
      </c>
      <c r="AZ481" s="395">
        <v>0</v>
      </c>
      <c r="BA481" s="395">
        <v>0</v>
      </c>
      <c r="BB481" s="395">
        <v>0</v>
      </c>
      <c r="BC481" s="395">
        <v>0</v>
      </c>
      <c r="BD481" s="115"/>
      <c r="BE481" s="115"/>
      <c r="BF481" s="115"/>
      <c r="BG481" s="115"/>
      <c r="BH481" s="115"/>
      <c r="BI481" s="115"/>
      <c r="BJ481" s="115"/>
      <c r="BK481" s="115"/>
      <c r="BQ481" s="74" t="str">
        <f t="shared" si="283"/>
        <v xml:space="preserve"> </v>
      </c>
      <c r="BR481" s="120" t="str">
        <f t="shared" si="284"/>
        <v xml:space="preserve"> </v>
      </c>
      <c r="BS481" s="120" t="str">
        <f t="shared" si="285"/>
        <v xml:space="preserve"> </v>
      </c>
      <c r="BU481" s="74" t="str">
        <f t="shared" si="286"/>
        <v xml:space="preserve"> </v>
      </c>
      <c r="BV481" s="120" t="str">
        <f t="shared" si="287"/>
        <v xml:space="preserve"> </v>
      </c>
      <c r="BW481" s="120" t="str">
        <f t="shared" si="288"/>
        <v xml:space="preserve">  </v>
      </c>
      <c r="BY481" s="74" t="str">
        <f t="shared" si="289"/>
        <v xml:space="preserve"> </v>
      </c>
      <c r="BZ481" s="120" t="str">
        <f t="shared" si="290"/>
        <v xml:space="preserve"> </v>
      </c>
      <c r="CA481" s="120" t="str">
        <f t="shared" si="291"/>
        <v xml:space="preserve"> </v>
      </c>
      <c r="CC481" s="115" t="str">
        <f t="shared" si="292"/>
        <v xml:space="preserve"> </v>
      </c>
      <c r="CD481" s="120" t="str">
        <f t="shared" si="293"/>
        <v xml:space="preserve"> </v>
      </c>
      <c r="CE481" s="417" t="str">
        <f t="shared" si="294"/>
        <v xml:space="preserve"> </v>
      </c>
      <c r="CF481" s="115"/>
      <c r="CG481" s="115" t="str">
        <f t="shared" si="295"/>
        <v xml:space="preserve"> </v>
      </c>
      <c r="CH481" s="120" t="str">
        <f t="shared" si="296"/>
        <v xml:space="preserve"> </v>
      </c>
      <c r="CI481" s="417" t="str">
        <f t="shared" si="297"/>
        <v xml:space="preserve"> </v>
      </c>
      <c r="CJ481" s="115"/>
      <c r="CK481" s="115" t="str">
        <f t="shared" si="298"/>
        <v xml:space="preserve"> </v>
      </c>
      <c r="CL481" s="120" t="str">
        <f t="shared" si="299"/>
        <v xml:space="preserve"> </v>
      </c>
      <c r="CM481" s="417" t="str">
        <f t="shared" si="266"/>
        <v xml:space="preserve"> </v>
      </c>
      <c r="IS481" s="103">
        <v>41.4</v>
      </c>
    </row>
    <row r="482" spans="2:253" s="74" customFormat="1" ht="17.100000000000001" hidden="1" customHeight="1" x14ac:dyDescent="0.25">
      <c r="B482" s="504">
        <f>IF('KB Duct Parts'!BG$15=1,'KB Duct Elbows'!AC15,0)</f>
        <v>0</v>
      </c>
      <c r="C482" s="525" t="s">
        <v>1920</v>
      </c>
      <c r="D482" s="506" t="str">
        <f t="shared" si="268"/>
        <v>12111.60L</v>
      </c>
      <c r="E482" s="504" t="s">
        <v>868</v>
      </c>
      <c r="F482" s="508" t="str">
        <f t="shared" si="275"/>
        <v xml:space="preserve"> </v>
      </c>
      <c r="G482" s="509" t="s">
        <v>1698</v>
      </c>
      <c r="H482" s="504" t="s">
        <v>923</v>
      </c>
      <c r="I482" s="1035"/>
      <c r="J482" s="1036"/>
      <c r="K482" s="516" t="s">
        <v>881</v>
      </c>
      <c r="L482" s="521">
        <v>20</v>
      </c>
      <c r="M482" s="517" t="str">
        <f t="shared" si="300"/>
        <v>Y</v>
      </c>
      <c r="N482" s="514">
        <f t="shared" si="276"/>
        <v>95.6</v>
      </c>
      <c r="O482" s="518">
        <f t="shared" si="269"/>
        <v>0</v>
      </c>
      <c r="P482" s="680">
        <f>'KB Duct Parts'!$AE$3</f>
        <v>0</v>
      </c>
      <c r="Q482" s="681">
        <f t="shared" si="277"/>
        <v>0</v>
      </c>
      <c r="R482" s="682">
        <f t="shared" si="278"/>
        <v>0</v>
      </c>
      <c r="S482" s="716">
        <f t="shared" si="279"/>
        <v>0.35</v>
      </c>
      <c r="T482" s="679">
        <f t="shared" si="280"/>
        <v>0</v>
      </c>
      <c r="U482" s="679">
        <f t="shared" si="281"/>
        <v>0</v>
      </c>
      <c r="V482" s="78"/>
      <c r="W482" s="78"/>
      <c r="Y482" s="120"/>
      <c r="AE482" s="75"/>
      <c r="AF482" s="370">
        <v>20</v>
      </c>
      <c r="AG482" s="374"/>
      <c r="AH482" s="378"/>
      <c r="AI482" s="381"/>
      <c r="AJ482" s="386"/>
      <c r="AK482" s="391"/>
      <c r="AL482" s="386"/>
      <c r="AM482" s="363">
        <f t="shared" si="267"/>
        <v>1</v>
      </c>
      <c r="AN482" s="578">
        <v>95.6</v>
      </c>
      <c r="AO482" s="120">
        <f t="shared" si="282"/>
        <v>0</v>
      </c>
      <c r="AP482" s="120">
        <f t="shared" si="270"/>
        <v>0</v>
      </c>
      <c r="AQ482" s="120">
        <f t="shared" si="271"/>
        <v>0</v>
      </c>
      <c r="AR482" s="120">
        <f t="shared" si="272"/>
        <v>0</v>
      </c>
      <c r="AS482" s="120">
        <f t="shared" si="273"/>
        <v>0</v>
      </c>
      <c r="AT482" s="120">
        <f t="shared" si="274"/>
        <v>0</v>
      </c>
      <c r="AU482" s="74" t="s">
        <v>717</v>
      </c>
      <c r="AV482" s="115"/>
      <c r="AW482" s="395"/>
      <c r="AX482" s="395">
        <v>0</v>
      </c>
      <c r="AY482" s="395">
        <v>0</v>
      </c>
      <c r="AZ482" s="395">
        <v>0</v>
      </c>
      <c r="BA482" s="395">
        <v>0</v>
      </c>
      <c r="BB482" s="395">
        <v>0</v>
      </c>
      <c r="BC482" s="395">
        <v>0</v>
      </c>
      <c r="BD482" s="115"/>
      <c r="BE482" s="115"/>
      <c r="BF482" s="115"/>
      <c r="BG482" s="115"/>
      <c r="BH482" s="115"/>
      <c r="BI482" s="115"/>
      <c r="BJ482" s="115"/>
      <c r="BK482" s="115"/>
      <c r="BQ482" s="74" t="str">
        <f t="shared" si="283"/>
        <v xml:space="preserve"> </v>
      </c>
      <c r="BR482" s="120" t="str">
        <f t="shared" si="284"/>
        <v xml:space="preserve"> </v>
      </c>
      <c r="BS482" s="120" t="str">
        <f t="shared" si="285"/>
        <v xml:space="preserve"> </v>
      </c>
      <c r="BU482" s="74" t="str">
        <f t="shared" si="286"/>
        <v xml:space="preserve"> </v>
      </c>
      <c r="BV482" s="120" t="str">
        <f t="shared" si="287"/>
        <v xml:space="preserve"> </v>
      </c>
      <c r="BW482" s="120" t="str">
        <f t="shared" si="288"/>
        <v xml:space="preserve">  </v>
      </c>
      <c r="BY482" s="74" t="str">
        <f t="shared" si="289"/>
        <v xml:space="preserve"> </v>
      </c>
      <c r="BZ482" s="120" t="str">
        <f t="shared" si="290"/>
        <v xml:space="preserve"> </v>
      </c>
      <c r="CA482" s="120" t="str">
        <f t="shared" si="291"/>
        <v xml:space="preserve"> </v>
      </c>
      <c r="CC482" s="115" t="str">
        <f t="shared" si="292"/>
        <v xml:space="preserve"> </v>
      </c>
      <c r="CD482" s="120" t="str">
        <f t="shared" si="293"/>
        <v xml:space="preserve"> </v>
      </c>
      <c r="CE482" s="417" t="str">
        <f t="shared" si="294"/>
        <v xml:space="preserve"> </v>
      </c>
      <c r="CF482" s="115"/>
      <c r="CG482" s="115" t="str">
        <f t="shared" si="295"/>
        <v xml:space="preserve"> </v>
      </c>
      <c r="CH482" s="120" t="str">
        <f t="shared" si="296"/>
        <v xml:space="preserve"> </v>
      </c>
      <c r="CI482" s="417" t="str">
        <f t="shared" si="297"/>
        <v xml:space="preserve"> </v>
      </c>
      <c r="CJ482" s="115"/>
      <c r="CK482" s="115" t="str">
        <f t="shared" si="298"/>
        <v xml:space="preserve"> </v>
      </c>
      <c r="CL482" s="120" t="str">
        <f t="shared" si="299"/>
        <v xml:space="preserve"> </v>
      </c>
      <c r="CM482" s="417" t="str">
        <f t="shared" si="266"/>
        <v xml:space="preserve"> </v>
      </c>
      <c r="IS482" s="103">
        <v>46.8</v>
      </c>
    </row>
    <row r="483" spans="2:253" s="74" customFormat="1" ht="17.100000000000001" hidden="1" customHeight="1" x14ac:dyDescent="0.25">
      <c r="B483" s="504">
        <f>IF('KB Duct Parts'!BG$15=1,'KB Duct Elbows'!AC16,0)</f>
        <v>0</v>
      </c>
      <c r="C483" s="525" t="s">
        <v>1921</v>
      </c>
      <c r="D483" s="506" t="str">
        <f t="shared" si="268"/>
        <v>12112.60L</v>
      </c>
      <c r="E483" s="504" t="s">
        <v>869</v>
      </c>
      <c r="F483" s="508" t="str">
        <f t="shared" si="275"/>
        <v xml:space="preserve"> </v>
      </c>
      <c r="G483" s="509" t="s">
        <v>1698</v>
      </c>
      <c r="H483" s="504" t="s">
        <v>923</v>
      </c>
      <c r="I483" s="1035"/>
      <c r="J483" s="1036"/>
      <c r="K483" s="516" t="s">
        <v>881</v>
      </c>
      <c r="L483" s="521">
        <v>20</v>
      </c>
      <c r="M483" s="517" t="str">
        <f t="shared" si="300"/>
        <v>Y</v>
      </c>
      <c r="N483" s="514">
        <f t="shared" si="276"/>
        <v>107.1</v>
      </c>
      <c r="O483" s="518">
        <f t="shared" si="269"/>
        <v>0</v>
      </c>
      <c r="P483" s="680">
        <f>'KB Duct Parts'!$AE$3</f>
        <v>0</v>
      </c>
      <c r="Q483" s="681">
        <f t="shared" si="277"/>
        <v>0</v>
      </c>
      <c r="R483" s="682">
        <f t="shared" si="278"/>
        <v>0</v>
      </c>
      <c r="S483" s="716">
        <f t="shared" si="279"/>
        <v>0.35</v>
      </c>
      <c r="T483" s="679">
        <f t="shared" si="280"/>
        <v>0</v>
      </c>
      <c r="U483" s="679">
        <f t="shared" si="281"/>
        <v>0</v>
      </c>
      <c r="V483" s="78"/>
      <c r="W483" s="78"/>
      <c r="Y483" s="120"/>
      <c r="AE483" s="75"/>
      <c r="AF483" s="370">
        <v>20</v>
      </c>
      <c r="AG483" s="374"/>
      <c r="AH483" s="378"/>
      <c r="AI483" s="381"/>
      <c r="AJ483" s="386"/>
      <c r="AK483" s="391"/>
      <c r="AL483" s="386"/>
      <c r="AM483" s="363">
        <f t="shared" si="267"/>
        <v>1</v>
      </c>
      <c r="AN483" s="578">
        <v>107.1</v>
      </c>
      <c r="AO483" s="120">
        <f t="shared" si="282"/>
        <v>0</v>
      </c>
      <c r="AP483" s="120">
        <f t="shared" si="270"/>
        <v>0</v>
      </c>
      <c r="AQ483" s="120">
        <f t="shared" si="271"/>
        <v>0</v>
      </c>
      <c r="AR483" s="120">
        <f t="shared" si="272"/>
        <v>0</v>
      </c>
      <c r="AS483" s="120">
        <f t="shared" si="273"/>
        <v>0</v>
      </c>
      <c r="AT483" s="120">
        <f t="shared" si="274"/>
        <v>0</v>
      </c>
      <c r="AU483" s="74" t="s">
        <v>717</v>
      </c>
      <c r="AV483" s="115"/>
      <c r="AW483" s="395"/>
      <c r="AX483" s="395">
        <v>0</v>
      </c>
      <c r="AY483" s="395">
        <v>0</v>
      </c>
      <c r="AZ483" s="395">
        <v>0</v>
      </c>
      <c r="BA483" s="395">
        <v>0</v>
      </c>
      <c r="BB483" s="395">
        <v>0</v>
      </c>
      <c r="BC483" s="395">
        <v>0</v>
      </c>
      <c r="BD483" s="115"/>
      <c r="BE483" s="115"/>
      <c r="BF483" s="115"/>
      <c r="BG483" s="115"/>
      <c r="BH483" s="115"/>
      <c r="BI483" s="115"/>
      <c r="BJ483" s="115"/>
      <c r="BK483" s="115"/>
      <c r="BQ483" s="74" t="str">
        <f t="shared" si="283"/>
        <v xml:space="preserve"> </v>
      </c>
      <c r="BR483" s="120" t="str">
        <f t="shared" si="284"/>
        <v xml:space="preserve"> </v>
      </c>
      <c r="BS483" s="120" t="str">
        <f t="shared" si="285"/>
        <v xml:space="preserve"> </v>
      </c>
      <c r="BU483" s="74" t="str">
        <f t="shared" si="286"/>
        <v xml:space="preserve"> </v>
      </c>
      <c r="BV483" s="120" t="str">
        <f t="shared" si="287"/>
        <v xml:space="preserve"> </v>
      </c>
      <c r="BW483" s="120" t="str">
        <f t="shared" si="288"/>
        <v xml:space="preserve">  </v>
      </c>
      <c r="BY483" s="74" t="str">
        <f t="shared" si="289"/>
        <v xml:space="preserve"> </v>
      </c>
      <c r="BZ483" s="120" t="str">
        <f t="shared" si="290"/>
        <v xml:space="preserve"> </v>
      </c>
      <c r="CA483" s="120" t="str">
        <f t="shared" si="291"/>
        <v xml:space="preserve"> </v>
      </c>
      <c r="CC483" s="115" t="str">
        <f t="shared" si="292"/>
        <v xml:space="preserve"> </v>
      </c>
      <c r="CD483" s="120" t="str">
        <f t="shared" si="293"/>
        <v xml:space="preserve"> </v>
      </c>
      <c r="CE483" s="417" t="str">
        <f t="shared" si="294"/>
        <v xml:space="preserve"> </v>
      </c>
      <c r="CF483" s="115"/>
      <c r="CG483" s="115" t="str">
        <f t="shared" si="295"/>
        <v xml:space="preserve"> </v>
      </c>
      <c r="CH483" s="120" t="str">
        <f t="shared" si="296"/>
        <v xml:space="preserve"> </v>
      </c>
      <c r="CI483" s="417" t="str">
        <f t="shared" si="297"/>
        <v xml:space="preserve"> </v>
      </c>
      <c r="CJ483" s="115"/>
      <c r="CK483" s="115" t="str">
        <f t="shared" si="298"/>
        <v xml:space="preserve"> </v>
      </c>
      <c r="CL483" s="120" t="str">
        <f t="shared" si="299"/>
        <v xml:space="preserve"> </v>
      </c>
      <c r="CM483" s="417" t="str">
        <f t="shared" ref="CM483:CM546" si="301">IF(AT483&gt;0,AT483," ")</f>
        <v xml:space="preserve"> </v>
      </c>
      <c r="IS483" s="103">
        <v>52.6</v>
      </c>
    </row>
    <row r="484" spans="2:253" s="74" customFormat="1" ht="17.100000000000001" hidden="1" customHeight="1" x14ac:dyDescent="0.25">
      <c r="B484" s="504">
        <f>IF('KB Duct Parts'!BG$15=1,'KB Duct Elbows'!AC17,0)</f>
        <v>0</v>
      </c>
      <c r="C484" s="525" t="s">
        <v>1922</v>
      </c>
      <c r="D484" s="506" t="str">
        <f t="shared" si="268"/>
        <v>12113.60L</v>
      </c>
      <c r="E484" s="504" t="s">
        <v>870</v>
      </c>
      <c r="F484" s="508" t="str">
        <f t="shared" si="275"/>
        <v xml:space="preserve"> </v>
      </c>
      <c r="G484" s="509" t="s">
        <v>1698</v>
      </c>
      <c r="H484" s="504" t="s">
        <v>923</v>
      </c>
      <c r="I484" s="1035"/>
      <c r="J484" s="1036"/>
      <c r="K484" s="516" t="s">
        <v>881</v>
      </c>
      <c r="L484" s="521">
        <v>20</v>
      </c>
      <c r="M484" s="517" t="str">
        <f t="shared" si="300"/>
        <v>Y</v>
      </c>
      <c r="N484" s="514">
        <f t="shared" si="276"/>
        <v>118.5</v>
      </c>
      <c r="O484" s="518">
        <f t="shared" si="269"/>
        <v>0</v>
      </c>
      <c r="P484" s="680">
        <f>'KB Duct Parts'!$AE$3</f>
        <v>0</v>
      </c>
      <c r="Q484" s="681">
        <f t="shared" si="277"/>
        <v>0</v>
      </c>
      <c r="R484" s="682">
        <f t="shared" si="278"/>
        <v>0</v>
      </c>
      <c r="S484" s="716">
        <f t="shared" si="279"/>
        <v>0.35</v>
      </c>
      <c r="T484" s="679">
        <f t="shared" si="280"/>
        <v>0</v>
      </c>
      <c r="U484" s="679">
        <f t="shared" si="281"/>
        <v>0</v>
      </c>
      <c r="V484" s="78"/>
      <c r="W484" s="78"/>
      <c r="Y484" s="120"/>
      <c r="AE484" s="75"/>
      <c r="AF484" s="370">
        <v>20</v>
      </c>
      <c r="AG484" s="374"/>
      <c r="AH484" s="378"/>
      <c r="AI484" s="381"/>
      <c r="AJ484" s="386"/>
      <c r="AK484" s="391"/>
      <c r="AL484" s="386"/>
      <c r="AM484" s="363">
        <f t="shared" si="267"/>
        <v>1</v>
      </c>
      <c r="AN484" s="578">
        <v>118.5</v>
      </c>
      <c r="AO484" s="120">
        <f t="shared" si="282"/>
        <v>0</v>
      </c>
      <c r="AP484" s="120">
        <f t="shared" si="270"/>
        <v>0</v>
      </c>
      <c r="AQ484" s="120">
        <f t="shared" si="271"/>
        <v>0</v>
      </c>
      <c r="AR484" s="120">
        <f t="shared" si="272"/>
        <v>0</v>
      </c>
      <c r="AS484" s="120">
        <f t="shared" si="273"/>
        <v>0</v>
      </c>
      <c r="AT484" s="120">
        <f t="shared" si="274"/>
        <v>0</v>
      </c>
      <c r="AU484" s="74" t="s">
        <v>717</v>
      </c>
      <c r="AV484" s="115"/>
      <c r="AW484" s="395"/>
      <c r="AX484" s="395">
        <v>0</v>
      </c>
      <c r="AY484" s="395">
        <v>0</v>
      </c>
      <c r="AZ484" s="395">
        <v>0</v>
      </c>
      <c r="BA484" s="395">
        <v>0</v>
      </c>
      <c r="BB484" s="395">
        <v>0</v>
      </c>
      <c r="BC484" s="395">
        <v>0</v>
      </c>
      <c r="BD484" s="115"/>
      <c r="BE484" s="115"/>
      <c r="BF484" s="115"/>
      <c r="BG484" s="115"/>
      <c r="BH484" s="115"/>
      <c r="BI484" s="115"/>
      <c r="BJ484" s="115"/>
      <c r="BK484" s="115"/>
      <c r="BQ484" s="74" t="str">
        <f t="shared" si="283"/>
        <v xml:space="preserve"> </v>
      </c>
      <c r="BR484" s="120" t="str">
        <f t="shared" si="284"/>
        <v xml:space="preserve"> </v>
      </c>
      <c r="BS484" s="120" t="str">
        <f t="shared" si="285"/>
        <v xml:space="preserve"> </v>
      </c>
      <c r="BU484" s="74" t="str">
        <f t="shared" si="286"/>
        <v xml:space="preserve"> </v>
      </c>
      <c r="BV484" s="120" t="str">
        <f t="shared" si="287"/>
        <v xml:space="preserve"> </v>
      </c>
      <c r="BW484" s="120" t="str">
        <f t="shared" si="288"/>
        <v xml:space="preserve">  </v>
      </c>
      <c r="BY484" s="74" t="str">
        <f t="shared" si="289"/>
        <v xml:space="preserve"> </v>
      </c>
      <c r="BZ484" s="120" t="str">
        <f t="shared" si="290"/>
        <v xml:space="preserve"> </v>
      </c>
      <c r="CA484" s="120" t="str">
        <f t="shared" si="291"/>
        <v xml:space="preserve"> </v>
      </c>
      <c r="CC484" s="115" t="str">
        <f t="shared" si="292"/>
        <v xml:space="preserve"> </v>
      </c>
      <c r="CD484" s="120" t="str">
        <f t="shared" si="293"/>
        <v xml:space="preserve"> </v>
      </c>
      <c r="CE484" s="417" t="str">
        <f t="shared" si="294"/>
        <v xml:space="preserve"> </v>
      </c>
      <c r="CF484" s="115"/>
      <c r="CG484" s="115" t="str">
        <f t="shared" si="295"/>
        <v xml:space="preserve"> </v>
      </c>
      <c r="CH484" s="120" t="str">
        <f t="shared" si="296"/>
        <v xml:space="preserve"> </v>
      </c>
      <c r="CI484" s="417" t="str">
        <f t="shared" si="297"/>
        <v xml:space="preserve"> </v>
      </c>
      <c r="CJ484" s="115"/>
      <c r="CK484" s="115" t="str">
        <f t="shared" si="298"/>
        <v xml:space="preserve"> </v>
      </c>
      <c r="CL484" s="120" t="str">
        <f t="shared" si="299"/>
        <v xml:space="preserve"> </v>
      </c>
      <c r="CM484" s="417" t="str">
        <f t="shared" si="301"/>
        <v xml:space="preserve"> </v>
      </c>
      <c r="IS484" s="103">
        <v>58.2</v>
      </c>
    </row>
    <row r="485" spans="2:253" s="74" customFormat="1" ht="17.100000000000001" hidden="1" customHeight="1" x14ac:dyDescent="0.25">
      <c r="B485" s="504">
        <f>IF('KB Duct Parts'!BG$15=1,'KB Duct Elbows'!AC18,0)</f>
        <v>0</v>
      </c>
      <c r="C485" s="525" t="s">
        <v>1923</v>
      </c>
      <c r="D485" s="506" t="str">
        <f t="shared" si="268"/>
        <v>12114.60L</v>
      </c>
      <c r="E485" s="504" t="s">
        <v>871</v>
      </c>
      <c r="F485" s="508" t="str">
        <f t="shared" si="275"/>
        <v xml:space="preserve"> </v>
      </c>
      <c r="G485" s="509" t="s">
        <v>1698</v>
      </c>
      <c r="H485" s="504" t="s">
        <v>923</v>
      </c>
      <c r="I485" s="1035"/>
      <c r="J485" s="1036"/>
      <c r="K485" s="516" t="s">
        <v>881</v>
      </c>
      <c r="L485" s="521">
        <v>20</v>
      </c>
      <c r="M485" s="517" t="str">
        <f t="shared" si="300"/>
        <v>Y</v>
      </c>
      <c r="N485" s="514">
        <f t="shared" si="276"/>
        <v>129.6</v>
      </c>
      <c r="O485" s="518">
        <f t="shared" si="269"/>
        <v>0</v>
      </c>
      <c r="P485" s="680">
        <f>'KB Duct Parts'!$AE$3</f>
        <v>0</v>
      </c>
      <c r="Q485" s="681">
        <f t="shared" si="277"/>
        <v>0</v>
      </c>
      <c r="R485" s="682">
        <f t="shared" si="278"/>
        <v>0</v>
      </c>
      <c r="S485" s="716">
        <f t="shared" si="279"/>
        <v>0.35</v>
      </c>
      <c r="T485" s="679">
        <f t="shared" si="280"/>
        <v>0</v>
      </c>
      <c r="U485" s="679">
        <f t="shared" si="281"/>
        <v>0</v>
      </c>
      <c r="V485" s="78"/>
      <c r="W485" s="78"/>
      <c r="Y485" s="120"/>
      <c r="AE485" s="75"/>
      <c r="AF485" s="370">
        <v>20</v>
      </c>
      <c r="AG485" s="374"/>
      <c r="AH485" s="378"/>
      <c r="AI485" s="381"/>
      <c r="AJ485" s="386"/>
      <c r="AK485" s="391"/>
      <c r="AL485" s="386"/>
      <c r="AM485" s="363">
        <f t="shared" si="267"/>
        <v>1</v>
      </c>
      <c r="AN485" s="578">
        <v>129.6</v>
      </c>
      <c r="AO485" s="120">
        <f t="shared" si="282"/>
        <v>0</v>
      </c>
      <c r="AP485" s="120">
        <f t="shared" si="270"/>
        <v>0</v>
      </c>
      <c r="AQ485" s="120">
        <f t="shared" si="271"/>
        <v>0</v>
      </c>
      <c r="AR485" s="120">
        <f t="shared" si="272"/>
        <v>0</v>
      </c>
      <c r="AS485" s="120">
        <f t="shared" si="273"/>
        <v>0</v>
      </c>
      <c r="AT485" s="120">
        <f t="shared" si="274"/>
        <v>0</v>
      </c>
      <c r="AU485" s="74" t="s">
        <v>717</v>
      </c>
      <c r="AV485" s="115"/>
      <c r="AW485" s="395"/>
      <c r="AX485" s="395">
        <v>0</v>
      </c>
      <c r="AY485" s="395">
        <v>0</v>
      </c>
      <c r="AZ485" s="395">
        <v>0</v>
      </c>
      <c r="BA485" s="395">
        <v>0</v>
      </c>
      <c r="BB485" s="395">
        <v>0</v>
      </c>
      <c r="BC485" s="395">
        <v>0</v>
      </c>
      <c r="BD485" s="115"/>
      <c r="BE485" s="115"/>
      <c r="BF485" s="115"/>
      <c r="BG485" s="115"/>
      <c r="BH485" s="115"/>
      <c r="BI485" s="115"/>
      <c r="BJ485" s="115"/>
      <c r="BK485" s="115"/>
      <c r="BQ485" s="74" t="str">
        <f t="shared" si="283"/>
        <v xml:space="preserve"> </v>
      </c>
      <c r="BR485" s="120" t="str">
        <f t="shared" si="284"/>
        <v xml:space="preserve"> </v>
      </c>
      <c r="BS485" s="120" t="str">
        <f t="shared" si="285"/>
        <v xml:space="preserve"> </v>
      </c>
      <c r="BU485" s="74" t="str">
        <f t="shared" si="286"/>
        <v xml:space="preserve"> </v>
      </c>
      <c r="BV485" s="120" t="str">
        <f t="shared" si="287"/>
        <v xml:space="preserve"> </v>
      </c>
      <c r="BW485" s="120" t="str">
        <f t="shared" si="288"/>
        <v xml:space="preserve">  </v>
      </c>
      <c r="BY485" s="74" t="str">
        <f t="shared" si="289"/>
        <v xml:space="preserve"> </v>
      </c>
      <c r="BZ485" s="120" t="str">
        <f t="shared" si="290"/>
        <v xml:space="preserve"> </v>
      </c>
      <c r="CA485" s="120" t="str">
        <f t="shared" si="291"/>
        <v xml:space="preserve"> </v>
      </c>
      <c r="CC485" s="115" t="str">
        <f t="shared" si="292"/>
        <v xml:space="preserve"> </v>
      </c>
      <c r="CD485" s="120" t="str">
        <f t="shared" si="293"/>
        <v xml:space="preserve"> </v>
      </c>
      <c r="CE485" s="417" t="str">
        <f t="shared" si="294"/>
        <v xml:space="preserve"> </v>
      </c>
      <c r="CF485" s="115"/>
      <c r="CG485" s="115" t="str">
        <f t="shared" si="295"/>
        <v xml:space="preserve"> </v>
      </c>
      <c r="CH485" s="120" t="str">
        <f t="shared" si="296"/>
        <v xml:space="preserve"> </v>
      </c>
      <c r="CI485" s="417" t="str">
        <f t="shared" si="297"/>
        <v xml:space="preserve"> </v>
      </c>
      <c r="CJ485" s="115"/>
      <c r="CK485" s="115" t="str">
        <f t="shared" si="298"/>
        <v xml:space="preserve"> </v>
      </c>
      <c r="CL485" s="120" t="str">
        <f t="shared" si="299"/>
        <v xml:space="preserve"> </v>
      </c>
      <c r="CM485" s="417" t="str">
        <f t="shared" si="301"/>
        <v xml:space="preserve"> </v>
      </c>
      <c r="IS485" s="103">
        <v>63.6</v>
      </c>
    </row>
    <row r="486" spans="2:253" s="74" customFormat="1" ht="17.100000000000001" hidden="1" customHeight="1" x14ac:dyDescent="0.25">
      <c r="B486" s="504">
        <f>IF('KB Duct Parts'!BG$15=1,'KB Duct Elbows'!AC19,0)</f>
        <v>0</v>
      </c>
      <c r="C486" s="525" t="s">
        <v>1924</v>
      </c>
      <c r="D486" s="506" t="str">
        <f t="shared" si="268"/>
        <v>12115.60L</v>
      </c>
      <c r="E486" s="504" t="s">
        <v>872</v>
      </c>
      <c r="F486" s="508" t="str">
        <f t="shared" si="275"/>
        <v xml:space="preserve"> </v>
      </c>
      <c r="G486" s="509" t="s">
        <v>1698</v>
      </c>
      <c r="H486" s="504" t="s">
        <v>923</v>
      </c>
      <c r="I486" s="1035"/>
      <c r="J486" s="1036"/>
      <c r="K486" s="516" t="s">
        <v>881</v>
      </c>
      <c r="L486" s="521">
        <v>20</v>
      </c>
      <c r="M486" s="517" t="str">
        <f t="shared" si="300"/>
        <v>Y</v>
      </c>
      <c r="N486" s="514">
        <f t="shared" si="276"/>
        <v>140.9</v>
      </c>
      <c r="O486" s="518">
        <f t="shared" si="269"/>
        <v>0</v>
      </c>
      <c r="P486" s="680">
        <f>'KB Duct Parts'!$AE$3</f>
        <v>0</v>
      </c>
      <c r="Q486" s="681">
        <f t="shared" si="277"/>
        <v>0</v>
      </c>
      <c r="R486" s="682">
        <f t="shared" si="278"/>
        <v>0</v>
      </c>
      <c r="S486" s="716">
        <f t="shared" si="279"/>
        <v>0.35</v>
      </c>
      <c r="T486" s="679">
        <f t="shared" si="280"/>
        <v>0</v>
      </c>
      <c r="U486" s="679">
        <f t="shared" si="281"/>
        <v>0</v>
      </c>
      <c r="V486" s="78"/>
      <c r="W486" s="78"/>
      <c r="Y486" s="120"/>
      <c r="AE486" s="75"/>
      <c r="AF486" s="370">
        <v>20</v>
      </c>
      <c r="AG486" s="374"/>
      <c r="AH486" s="378"/>
      <c r="AI486" s="381"/>
      <c r="AJ486" s="386"/>
      <c r="AK486" s="391"/>
      <c r="AL486" s="386"/>
      <c r="AM486" s="363">
        <f t="shared" si="267"/>
        <v>1</v>
      </c>
      <c r="AN486" s="578">
        <v>140.9</v>
      </c>
      <c r="AO486" s="120">
        <f t="shared" si="282"/>
        <v>0</v>
      </c>
      <c r="AP486" s="120">
        <f t="shared" si="270"/>
        <v>0</v>
      </c>
      <c r="AQ486" s="120">
        <f t="shared" si="271"/>
        <v>0</v>
      </c>
      <c r="AR486" s="120">
        <f t="shared" si="272"/>
        <v>0</v>
      </c>
      <c r="AS486" s="120">
        <f t="shared" si="273"/>
        <v>0</v>
      </c>
      <c r="AT486" s="120">
        <f t="shared" si="274"/>
        <v>0</v>
      </c>
      <c r="AU486" s="74" t="s">
        <v>717</v>
      </c>
      <c r="AV486" s="115"/>
      <c r="AW486" s="395"/>
      <c r="AX486" s="395">
        <v>0</v>
      </c>
      <c r="AY486" s="395">
        <v>0</v>
      </c>
      <c r="AZ486" s="395">
        <v>0</v>
      </c>
      <c r="BA486" s="395">
        <v>0</v>
      </c>
      <c r="BB486" s="395">
        <v>0</v>
      </c>
      <c r="BC486" s="395">
        <v>0</v>
      </c>
      <c r="BD486" s="115"/>
      <c r="BE486" s="115"/>
      <c r="BF486" s="115"/>
      <c r="BG486" s="115"/>
      <c r="BH486" s="115"/>
      <c r="BI486" s="115"/>
      <c r="BJ486" s="115"/>
      <c r="BK486" s="115"/>
      <c r="BQ486" s="74" t="str">
        <f t="shared" si="283"/>
        <v xml:space="preserve"> </v>
      </c>
      <c r="BR486" s="120" t="str">
        <f t="shared" si="284"/>
        <v xml:space="preserve"> </v>
      </c>
      <c r="BS486" s="120" t="str">
        <f t="shared" si="285"/>
        <v xml:space="preserve"> </v>
      </c>
      <c r="BU486" s="74" t="str">
        <f t="shared" si="286"/>
        <v xml:space="preserve"> </v>
      </c>
      <c r="BV486" s="120" t="str">
        <f t="shared" si="287"/>
        <v xml:space="preserve"> </v>
      </c>
      <c r="BW486" s="120" t="str">
        <f t="shared" si="288"/>
        <v xml:space="preserve">  </v>
      </c>
      <c r="BY486" s="74" t="str">
        <f t="shared" si="289"/>
        <v xml:space="preserve"> </v>
      </c>
      <c r="BZ486" s="120" t="str">
        <f t="shared" si="290"/>
        <v xml:space="preserve"> </v>
      </c>
      <c r="CA486" s="120" t="str">
        <f t="shared" si="291"/>
        <v xml:space="preserve"> </v>
      </c>
      <c r="CC486" s="115" t="str">
        <f t="shared" si="292"/>
        <v xml:space="preserve"> </v>
      </c>
      <c r="CD486" s="120" t="str">
        <f t="shared" si="293"/>
        <v xml:space="preserve"> </v>
      </c>
      <c r="CE486" s="417" t="str">
        <f t="shared" si="294"/>
        <v xml:space="preserve"> </v>
      </c>
      <c r="CF486" s="115"/>
      <c r="CG486" s="115" t="str">
        <f t="shared" si="295"/>
        <v xml:space="preserve"> </v>
      </c>
      <c r="CH486" s="120" t="str">
        <f t="shared" si="296"/>
        <v xml:space="preserve"> </v>
      </c>
      <c r="CI486" s="417" t="str">
        <f t="shared" si="297"/>
        <v xml:space="preserve"> </v>
      </c>
      <c r="CJ486" s="115"/>
      <c r="CK486" s="115" t="str">
        <f t="shared" si="298"/>
        <v xml:space="preserve"> </v>
      </c>
      <c r="CL486" s="120" t="str">
        <f t="shared" si="299"/>
        <v xml:space="preserve"> </v>
      </c>
      <c r="CM486" s="417" t="str">
        <f t="shared" si="301"/>
        <v xml:space="preserve"> </v>
      </c>
      <c r="IS486" s="103">
        <v>69.2</v>
      </c>
    </row>
    <row r="487" spans="2:253" s="74" customFormat="1" ht="17.100000000000001" hidden="1" customHeight="1" x14ac:dyDescent="0.25">
      <c r="B487" s="504">
        <f>IF('KB Duct Parts'!BG$15=1,'KB Duct Elbows'!AD7,0)</f>
        <v>0</v>
      </c>
      <c r="C487" s="525" t="s">
        <v>1925</v>
      </c>
      <c r="D487" s="506" t="str">
        <f t="shared" si="268"/>
        <v>12103.45L</v>
      </c>
      <c r="E487" s="520" t="s">
        <v>483</v>
      </c>
      <c r="F487" s="508" t="str">
        <f t="shared" si="275"/>
        <v xml:space="preserve"> </v>
      </c>
      <c r="G487" s="509" t="s">
        <v>1699</v>
      </c>
      <c r="H487" s="504" t="s">
        <v>923</v>
      </c>
      <c r="I487" s="1035"/>
      <c r="J487" s="1036"/>
      <c r="K487" s="516" t="s">
        <v>881</v>
      </c>
      <c r="L487" s="521">
        <v>22</v>
      </c>
      <c r="M487" s="517" t="str">
        <f t="shared" si="300"/>
        <v>Y</v>
      </c>
      <c r="N487" s="514">
        <f t="shared" si="276"/>
        <v>21.5</v>
      </c>
      <c r="O487" s="518">
        <f t="shared" si="269"/>
        <v>0</v>
      </c>
      <c r="P487" s="680">
        <f>'KB Duct Parts'!$AE$3</f>
        <v>0</v>
      </c>
      <c r="Q487" s="681">
        <f t="shared" si="277"/>
        <v>0</v>
      </c>
      <c r="R487" s="682">
        <f t="shared" si="278"/>
        <v>0</v>
      </c>
      <c r="S487" s="716">
        <f t="shared" si="279"/>
        <v>0.35</v>
      </c>
      <c r="T487" s="679">
        <f t="shared" si="280"/>
        <v>0</v>
      </c>
      <c r="U487" s="679">
        <f t="shared" si="281"/>
        <v>0</v>
      </c>
      <c r="V487" s="78"/>
      <c r="W487" s="78"/>
      <c r="Y487" s="120"/>
      <c r="AE487" s="75"/>
      <c r="AF487" s="370">
        <v>22</v>
      </c>
      <c r="AG487" s="374"/>
      <c r="AH487" s="378"/>
      <c r="AI487" s="381"/>
      <c r="AJ487" s="386"/>
      <c r="AK487" s="391"/>
      <c r="AL487" s="386"/>
      <c r="AM487" s="363">
        <f t="shared" si="267"/>
        <v>1</v>
      </c>
      <c r="AN487" s="578">
        <v>21.5</v>
      </c>
      <c r="AO487" s="120">
        <f t="shared" si="282"/>
        <v>0</v>
      </c>
      <c r="AP487" s="120">
        <f t="shared" si="270"/>
        <v>0</v>
      </c>
      <c r="AQ487" s="120">
        <f t="shared" si="271"/>
        <v>0</v>
      </c>
      <c r="AR487" s="120">
        <f t="shared" si="272"/>
        <v>0</v>
      </c>
      <c r="AS487" s="120">
        <f t="shared" si="273"/>
        <v>0</v>
      </c>
      <c r="AT487" s="120">
        <f t="shared" si="274"/>
        <v>0</v>
      </c>
      <c r="AU487" s="74" t="s">
        <v>717</v>
      </c>
      <c r="AV487" s="115"/>
      <c r="AW487" s="395"/>
      <c r="AX487" s="395">
        <v>0</v>
      </c>
      <c r="AY487" s="395">
        <v>0</v>
      </c>
      <c r="AZ487" s="395">
        <v>0</v>
      </c>
      <c r="BA487" s="395">
        <v>0</v>
      </c>
      <c r="BB487" s="395">
        <v>0</v>
      </c>
      <c r="BC487" s="395">
        <v>0</v>
      </c>
      <c r="BD487" s="115"/>
      <c r="BE487" s="115"/>
      <c r="BF487" s="115"/>
      <c r="BG487" s="115"/>
      <c r="BH487" s="115"/>
      <c r="BI487" s="115"/>
      <c r="BJ487" s="115"/>
      <c r="BK487" s="115"/>
      <c r="BQ487" s="74" t="str">
        <f t="shared" si="283"/>
        <v xml:space="preserve"> </v>
      </c>
      <c r="BR487" s="120" t="str">
        <f t="shared" si="284"/>
        <v xml:space="preserve"> </v>
      </c>
      <c r="BS487" s="120" t="str">
        <f t="shared" si="285"/>
        <v xml:space="preserve"> </v>
      </c>
      <c r="BU487" s="74" t="str">
        <f t="shared" si="286"/>
        <v xml:space="preserve"> </v>
      </c>
      <c r="BV487" s="120" t="str">
        <f t="shared" si="287"/>
        <v xml:space="preserve"> </v>
      </c>
      <c r="BW487" s="120" t="str">
        <f t="shared" si="288"/>
        <v xml:space="preserve">  </v>
      </c>
      <c r="BY487" s="74" t="str">
        <f t="shared" si="289"/>
        <v xml:space="preserve"> </v>
      </c>
      <c r="BZ487" s="120" t="str">
        <f t="shared" si="290"/>
        <v xml:space="preserve"> </v>
      </c>
      <c r="CA487" s="120" t="str">
        <f t="shared" si="291"/>
        <v xml:space="preserve"> </v>
      </c>
      <c r="CC487" s="115" t="str">
        <f t="shared" si="292"/>
        <v xml:space="preserve"> </v>
      </c>
      <c r="CD487" s="120" t="str">
        <f t="shared" si="293"/>
        <v xml:space="preserve"> </v>
      </c>
      <c r="CE487" s="417" t="str">
        <f t="shared" si="294"/>
        <v xml:space="preserve"> </v>
      </c>
      <c r="CF487" s="115"/>
      <c r="CG487" s="115" t="str">
        <f t="shared" si="295"/>
        <v xml:space="preserve"> </v>
      </c>
      <c r="CH487" s="120" t="str">
        <f t="shared" si="296"/>
        <v xml:space="preserve"> </v>
      </c>
      <c r="CI487" s="417" t="str">
        <f t="shared" si="297"/>
        <v xml:space="preserve"> </v>
      </c>
      <c r="CJ487" s="115"/>
      <c r="CK487" s="115" t="str">
        <f t="shared" si="298"/>
        <v xml:space="preserve"> </v>
      </c>
      <c r="CL487" s="120" t="str">
        <f t="shared" si="299"/>
        <v xml:space="preserve"> </v>
      </c>
      <c r="CM487" s="417" t="str">
        <f t="shared" si="301"/>
        <v xml:space="preserve"> </v>
      </c>
      <c r="IS487" s="103">
        <v>10.5</v>
      </c>
    </row>
    <row r="488" spans="2:253" s="74" customFormat="1" ht="17.100000000000001" hidden="1" customHeight="1" x14ac:dyDescent="0.25">
      <c r="B488" s="504">
        <f>IF('KB Duct Parts'!BG$15=1,'KB Duct Elbows'!AD8,0)</f>
        <v>0</v>
      </c>
      <c r="C488" s="525" t="s">
        <v>1926</v>
      </c>
      <c r="D488" s="506" t="str">
        <f t="shared" si="268"/>
        <v>12104.45L</v>
      </c>
      <c r="E488" s="520" t="s">
        <v>861</v>
      </c>
      <c r="F488" s="508" t="str">
        <f t="shared" si="275"/>
        <v xml:space="preserve"> </v>
      </c>
      <c r="G488" s="509" t="s">
        <v>1699</v>
      </c>
      <c r="H488" s="504" t="s">
        <v>923</v>
      </c>
      <c r="I488" s="1035"/>
      <c r="J488" s="1036"/>
      <c r="K488" s="516" t="s">
        <v>881</v>
      </c>
      <c r="L488" s="521">
        <v>22</v>
      </c>
      <c r="M488" s="517" t="str">
        <f t="shared" si="300"/>
        <v>Y</v>
      </c>
      <c r="N488" s="514">
        <f t="shared" si="276"/>
        <v>23.1</v>
      </c>
      <c r="O488" s="518">
        <f t="shared" si="269"/>
        <v>0</v>
      </c>
      <c r="P488" s="680">
        <f>'KB Duct Parts'!$AE$3</f>
        <v>0</v>
      </c>
      <c r="Q488" s="681">
        <f t="shared" si="277"/>
        <v>0</v>
      </c>
      <c r="R488" s="682">
        <f t="shared" si="278"/>
        <v>0</v>
      </c>
      <c r="S488" s="716">
        <f t="shared" si="279"/>
        <v>0.35</v>
      </c>
      <c r="T488" s="679">
        <f t="shared" si="280"/>
        <v>0</v>
      </c>
      <c r="U488" s="679">
        <f t="shared" si="281"/>
        <v>0</v>
      </c>
      <c r="V488" s="78"/>
      <c r="W488" s="78"/>
      <c r="Y488" s="120"/>
      <c r="AE488" s="75"/>
      <c r="AF488" s="370">
        <v>22</v>
      </c>
      <c r="AG488" s="374"/>
      <c r="AH488" s="378"/>
      <c r="AI488" s="381"/>
      <c r="AJ488" s="386"/>
      <c r="AK488" s="391"/>
      <c r="AL488" s="386"/>
      <c r="AM488" s="363">
        <f t="shared" si="267"/>
        <v>1</v>
      </c>
      <c r="AN488" s="578">
        <v>23.1</v>
      </c>
      <c r="AO488" s="120">
        <f t="shared" si="282"/>
        <v>0</v>
      </c>
      <c r="AP488" s="120">
        <f t="shared" si="270"/>
        <v>0</v>
      </c>
      <c r="AQ488" s="120">
        <f t="shared" si="271"/>
        <v>0</v>
      </c>
      <c r="AR488" s="120">
        <f t="shared" si="272"/>
        <v>0</v>
      </c>
      <c r="AS488" s="120">
        <f t="shared" si="273"/>
        <v>0</v>
      </c>
      <c r="AT488" s="120">
        <f t="shared" si="274"/>
        <v>0</v>
      </c>
      <c r="AU488" s="74" t="s">
        <v>717</v>
      </c>
      <c r="AV488" s="115"/>
      <c r="AW488" s="395"/>
      <c r="AX488" s="395">
        <v>0</v>
      </c>
      <c r="AY488" s="395">
        <v>0</v>
      </c>
      <c r="AZ488" s="395">
        <v>0</v>
      </c>
      <c r="BA488" s="395">
        <v>0</v>
      </c>
      <c r="BB488" s="395">
        <v>0</v>
      </c>
      <c r="BC488" s="395">
        <v>0</v>
      </c>
      <c r="BD488" s="115"/>
      <c r="BE488" s="115"/>
      <c r="BF488" s="115"/>
      <c r="BG488" s="115"/>
      <c r="BH488" s="115"/>
      <c r="BI488" s="115"/>
      <c r="BJ488" s="115"/>
      <c r="BK488" s="115"/>
      <c r="BQ488" s="74" t="str">
        <f t="shared" si="283"/>
        <v xml:space="preserve"> </v>
      </c>
      <c r="BR488" s="120" t="str">
        <f t="shared" si="284"/>
        <v xml:space="preserve"> </v>
      </c>
      <c r="BS488" s="120" t="str">
        <f t="shared" si="285"/>
        <v xml:space="preserve"> </v>
      </c>
      <c r="BU488" s="74" t="str">
        <f t="shared" si="286"/>
        <v xml:space="preserve"> </v>
      </c>
      <c r="BV488" s="120" t="str">
        <f t="shared" si="287"/>
        <v xml:space="preserve"> </v>
      </c>
      <c r="BW488" s="120" t="str">
        <f t="shared" si="288"/>
        <v xml:space="preserve">  </v>
      </c>
      <c r="BY488" s="74" t="str">
        <f t="shared" si="289"/>
        <v xml:space="preserve"> </v>
      </c>
      <c r="BZ488" s="120" t="str">
        <f t="shared" si="290"/>
        <v xml:space="preserve"> </v>
      </c>
      <c r="CA488" s="120" t="str">
        <f t="shared" si="291"/>
        <v xml:space="preserve"> </v>
      </c>
      <c r="CC488" s="115" t="str">
        <f t="shared" si="292"/>
        <v xml:space="preserve"> </v>
      </c>
      <c r="CD488" s="120" t="str">
        <f t="shared" si="293"/>
        <v xml:space="preserve"> </v>
      </c>
      <c r="CE488" s="417" t="str">
        <f t="shared" si="294"/>
        <v xml:space="preserve"> </v>
      </c>
      <c r="CF488" s="115"/>
      <c r="CG488" s="115" t="str">
        <f t="shared" si="295"/>
        <v xml:space="preserve"> </v>
      </c>
      <c r="CH488" s="120" t="str">
        <f t="shared" si="296"/>
        <v xml:space="preserve"> </v>
      </c>
      <c r="CI488" s="417" t="str">
        <f t="shared" si="297"/>
        <v xml:space="preserve"> </v>
      </c>
      <c r="CJ488" s="115"/>
      <c r="CK488" s="115" t="str">
        <f t="shared" si="298"/>
        <v xml:space="preserve"> </v>
      </c>
      <c r="CL488" s="120" t="str">
        <f t="shared" si="299"/>
        <v xml:space="preserve"> </v>
      </c>
      <c r="CM488" s="417" t="str">
        <f t="shared" si="301"/>
        <v xml:space="preserve"> </v>
      </c>
      <c r="IS488" s="103">
        <v>11.3</v>
      </c>
    </row>
    <row r="489" spans="2:253" s="74" customFormat="1" ht="17.100000000000001" hidden="1" customHeight="1" x14ac:dyDescent="0.25">
      <c r="B489" s="504">
        <f>IF('KB Duct Parts'!BG$15=1,'KB Duct Elbows'!AD9,0)</f>
        <v>0</v>
      </c>
      <c r="C489" s="525" t="s">
        <v>1927</v>
      </c>
      <c r="D489" s="506" t="str">
        <f t="shared" si="268"/>
        <v>12105.45L</v>
      </c>
      <c r="E489" s="504" t="s">
        <v>862</v>
      </c>
      <c r="F489" s="508" t="str">
        <f t="shared" si="275"/>
        <v xml:space="preserve"> </v>
      </c>
      <c r="G489" s="509" t="s">
        <v>1699</v>
      </c>
      <c r="H489" s="504" t="s">
        <v>923</v>
      </c>
      <c r="I489" s="1035"/>
      <c r="J489" s="1036"/>
      <c r="K489" s="516" t="s">
        <v>881</v>
      </c>
      <c r="L489" s="521">
        <v>22</v>
      </c>
      <c r="M489" s="517" t="str">
        <f t="shared" si="300"/>
        <v>Y</v>
      </c>
      <c r="N489" s="514">
        <f t="shared" si="276"/>
        <v>27.7</v>
      </c>
      <c r="O489" s="518">
        <f t="shared" si="269"/>
        <v>0</v>
      </c>
      <c r="P489" s="680">
        <f>'KB Duct Parts'!$AE$3</f>
        <v>0</v>
      </c>
      <c r="Q489" s="681">
        <f t="shared" si="277"/>
        <v>0</v>
      </c>
      <c r="R489" s="682">
        <f t="shared" si="278"/>
        <v>0</v>
      </c>
      <c r="S489" s="716">
        <f t="shared" si="279"/>
        <v>0.35</v>
      </c>
      <c r="T489" s="679">
        <f t="shared" si="280"/>
        <v>0</v>
      </c>
      <c r="U489" s="679">
        <f t="shared" si="281"/>
        <v>0</v>
      </c>
      <c r="V489" s="78"/>
      <c r="W489" s="78"/>
      <c r="Y489" s="120"/>
      <c r="AE489" s="75"/>
      <c r="AF489" s="370">
        <v>22</v>
      </c>
      <c r="AG489" s="374"/>
      <c r="AH489" s="378"/>
      <c r="AI489" s="381"/>
      <c r="AJ489" s="386"/>
      <c r="AK489" s="391"/>
      <c r="AL489" s="386"/>
      <c r="AM489" s="363">
        <f t="shared" si="267"/>
        <v>1</v>
      </c>
      <c r="AN489" s="578">
        <v>27.7</v>
      </c>
      <c r="AO489" s="120">
        <f t="shared" si="282"/>
        <v>0</v>
      </c>
      <c r="AP489" s="120">
        <f t="shared" si="270"/>
        <v>0</v>
      </c>
      <c r="AQ489" s="120">
        <f t="shared" si="271"/>
        <v>0</v>
      </c>
      <c r="AR489" s="120">
        <f t="shared" si="272"/>
        <v>0</v>
      </c>
      <c r="AS489" s="120">
        <f t="shared" si="273"/>
        <v>0</v>
      </c>
      <c r="AT489" s="120">
        <f t="shared" si="274"/>
        <v>0</v>
      </c>
      <c r="AU489" s="74" t="s">
        <v>717</v>
      </c>
      <c r="AV489" s="115"/>
      <c r="AW489" s="395"/>
      <c r="AX489" s="395">
        <v>0</v>
      </c>
      <c r="AY489" s="395">
        <v>0</v>
      </c>
      <c r="AZ489" s="395">
        <v>0</v>
      </c>
      <c r="BA489" s="395">
        <v>0</v>
      </c>
      <c r="BB489" s="395">
        <v>0</v>
      </c>
      <c r="BC489" s="395">
        <v>0</v>
      </c>
      <c r="BD489" s="115"/>
      <c r="BE489" s="115"/>
      <c r="BF489" s="115"/>
      <c r="BG489" s="115"/>
      <c r="BH489" s="115"/>
      <c r="BI489" s="115"/>
      <c r="BJ489" s="115"/>
      <c r="BK489" s="115"/>
      <c r="BQ489" s="74" t="str">
        <f t="shared" si="283"/>
        <v xml:space="preserve"> </v>
      </c>
      <c r="BR489" s="120" t="str">
        <f t="shared" si="284"/>
        <v xml:space="preserve"> </v>
      </c>
      <c r="BS489" s="120" t="str">
        <f t="shared" si="285"/>
        <v xml:space="preserve"> </v>
      </c>
      <c r="BU489" s="74" t="str">
        <f t="shared" si="286"/>
        <v xml:space="preserve"> </v>
      </c>
      <c r="BV489" s="120" t="str">
        <f t="shared" si="287"/>
        <v xml:space="preserve"> </v>
      </c>
      <c r="BW489" s="120" t="str">
        <f t="shared" si="288"/>
        <v xml:space="preserve">  </v>
      </c>
      <c r="BY489" s="74" t="str">
        <f t="shared" si="289"/>
        <v xml:space="preserve"> </v>
      </c>
      <c r="BZ489" s="120" t="str">
        <f t="shared" si="290"/>
        <v xml:space="preserve"> </v>
      </c>
      <c r="CA489" s="120" t="str">
        <f t="shared" si="291"/>
        <v xml:space="preserve"> </v>
      </c>
      <c r="CC489" s="115" t="str">
        <f t="shared" si="292"/>
        <v xml:space="preserve"> </v>
      </c>
      <c r="CD489" s="120" t="str">
        <f t="shared" si="293"/>
        <v xml:space="preserve"> </v>
      </c>
      <c r="CE489" s="417" t="str">
        <f t="shared" si="294"/>
        <v xml:space="preserve"> </v>
      </c>
      <c r="CF489" s="115"/>
      <c r="CG489" s="115" t="str">
        <f t="shared" si="295"/>
        <v xml:space="preserve"> </v>
      </c>
      <c r="CH489" s="120" t="str">
        <f t="shared" si="296"/>
        <v xml:space="preserve"> </v>
      </c>
      <c r="CI489" s="417" t="str">
        <f t="shared" si="297"/>
        <v xml:space="preserve"> </v>
      </c>
      <c r="CJ489" s="115"/>
      <c r="CK489" s="115" t="str">
        <f t="shared" si="298"/>
        <v xml:space="preserve"> </v>
      </c>
      <c r="CL489" s="120" t="str">
        <f t="shared" si="299"/>
        <v xml:space="preserve"> </v>
      </c>
      <c r="CM489" s="417" t="str">
        <f t="shared" si="301"/>
        <v xml:space="preserve"> </v>
      </c>
      <c r="IS489" s="103">
        <v>13.6</v>
      </c>
    </row>
    <row r="490" spans="2:253" s="74" customFormat="1" ht="17.100000000000001" hidden="1" customHeight="1" x14ac:dyDescent="0.25">
      <c r="B490" s="504">
        <f>IF('KB Duct Parts'!BG$15=1,'KB Duct Elbows'!AD10,0)</f>
        <v>0</v>
      </c>
      <c r="C490" s="525" t="s">
        <v>1928</v>
      </c>
      <c r="D490" s="506" t="str">
        <f t="shared" si="268"/>
        <v>12106.45L</v>
      </c>
      <c r="E490" s="504" t="s">
        <v>863</v>
      </c>
      <c r="F490" s="508" t="str">
        <f t="shared" si="275"/>
        <v xml:space="preserve"> </v>
      </c>
      <c r="G490" s="509" t="s">
        <v>1699</v>
      </c>
      <c r="H490" s="504" t="s">
        <v>923</v>
      </c>
      <c r="I490" s="1035"/>
      <c r="J490" s="1036"/>
      <c r="K490" s="516" t="s">
        <v>881</v>
      </c>
      <c r="L490" s="521">
        <v>22</v>
      </c>
      <c r="M490" s="517" t="str">
        <f t="shared" si="300"/>
        <v>Y</v>
      </c>
      <c r="N490" s="514">
        <f t="shared" si="276"/>
        <v>31</v>
      </c>
      <c r="O490" s="518">
        <f t="shared" si="269"/>
        <v>0</v>
      </c>
      <c r="P490" s="680">
        <f>'KB Duct Parts'!$AE$3</f>
        <v>0</v>
      </c>
      <c r="Q490" s="681">
        <f t="shared" si="277"/>
        <v>0</v>
      </c>
      <c r="R490" s="682">
        <f t="shared" si="278"/>
        <v>0</v>
      </c>
      <c r="S490" s="716">
        <f t="shared" si="279"/>
        <v>0.35</v>
      </c>
      <c r="T490" s="679">
        <f t="shared" si="280"/>
        <v>0</v>
      </c>
      <c r="U490" s="679">
        <f t="shared" si="281"/>
        <v>0</v>
      </c>
      <c r="V490" s="78"/>
      <c r="W490" s="78"/>
      <c r="Y490" s="120"/>
      <c r="AE490" s="75"/>
      <c r="AF490" s="370">
        <v>22</v>
      </c>
      <c r="AG490" s="374"/>
      <c r="AH490" s="378"/>
      <c r="AI490" s="381"/>
      <c r="AJ490" s="386"/>
      <c r="AK490" s="391"/>
      <c r="AL490" s="386"/>
      <c r="AM490" s="363">
        <f t="shared" si="267"/>
        <v>1</v>
      </c>
      <c r="AN490" s="578">
        <v>31</v>
      </c>
      <c r="AO490" s="120">
        <f t="shared" si="282"/>
        <v>0</v>
      </c>
      <c r="AP490" s="120">
        <f t="shared" si="270"/>
        <v>0</v>
      </c>
      <c r="AQ490" s="120">
        <f t="shared" si="271"/>
        <v>0</v>
      </c>
      <c r="AR490" s="120">
        <f t="shared" si="272"/>
        <v>0</v>
      </c>
      <c r="AS490" s="120">
        <f t="shared" si="273"/>
        <v>0</v>
      </c>
      <c r="AT490" s="120">
        <f t="shared" si="274"/>
        <v>0</v>
      </c>
      <c r="AU490" s="74" t="s">
        <v>717</v>
      </c>
      <c r="AV490" s="115"/>
      <c r="AW490" s="395"/>
      <c r="AX490" s="395">
        <v>0</v>
      </c>
      <c r="AY490" s="395">
        <v>0</v>
      </c>
      <c r="AZ490" s="395">
        <v>0</v>
      </c>
      <c r="BA490" s="395">
        <v>0</v>
      </c>
      <c r="BB490" s="395">
        <v>0</v>
      </c>
      <c r="BC490" s="395">
        <v>0</v>
      </c>
      <c r="BD490" s="115"/>
      <c r="BE490" s="115"/>
      <c r="BF490" s="115"/>
      <c r="BG490" s="115"/>
      <c r="BH490" s="115"/>
      <c r="BI490" s="115"/>
      <c r="BJ490" s="115"/>
      <c r="BK490" s="115"/>
      <c r="BQ490" s="74" t="str">
        <f t="shared" si="283"/>
        <v xml:space="preserve"> </v>
      </c>
      <c r="BR490" s="120" t="str">
        <f t="shared" si="284"/>
        <v xml:space="preserve"> </v>
      </c>
      <c r="BS490" s="120" t="str">
        <f t="shared" si="285"/>
        <v xml:space="preserve"> </v>
      </c>
      <c r="BU490" s="74" t="str">
        <f t="shared" si="286"/>
        <v xml:space="preserve"> </v>
      </c>
      <c r="BV490" s="120" t="str">
        <f t="shared" si="287"/>
        <v xml:space="preserve"> </v>
      </c>
      <c r="BW490" s="120" t="str">
        <f t="shared" si="288"/>
        <v xml:space="preserve">  </v>
      </c>
      <c r="BY490" s="74" t="str">
        <f t="shared" si="289"/>
        <v xml:space="preserve"> </v>
      </c>
      <c r="BZ490" s="120" t="str">
        <f t="shared" si="290"/>
        <v xml:space="preserve"> </v>
      </c>
      <c r="CA490" s="120" t="str">
        <f t="shared" si="291"/>
        <v xml:space="preserve"> </v>
      </c>
      <c r="CC490" s="115" t="str">
        <f t="shared" si="292"/>
        <v xml:space="preserve"> </v>
      </c>
      <c r="CD490" s="120" t="str">
        <f t="shared" si="293"/>
        <v xml:space="preserve"> </v>
      </c>
      <c r="CE490" s="417" t="str">
        <f t="shared" si="294"/>
        <v xml:space="preserve"> </v>
      </c>
      <c r="CF490" s="115"/>
      <c r="CG490" s="115" t="str">
        <f t="shared" si="295"/>
        <v xml:space="preserve"> </v>
      </c>
      <c r="CH490" s="120" t="str">
        <f t="shared" si="296"/>
        <v xml:space="preserve"> </v>
      </c>
      <c r="CI490" s="417" t="str">
        <f t="shared" si="297"/>
        <v xml:space="preserve"> </v>
      </c>
      <c r="CJ490" s="115"/>
      <c r="CK490" s="115" t="str">
        <f t="shared" si="298"/>
        <v xml:space="preserve"> </v>
      </c>
      <c r="CL490" s="120" t="str">
        <f t="shared" si="299"/>
        <v xml:space="preserve"> </v>
      </c>
      <c r="CM490" s="417" t="str">
        <f t="shared" si="301"/>
        <v xml:space="preserve"> </v>
      </c>
      <c r="IS490" s="103">
        <v>15.2</v>
      </c>
    </row>
    <row r="491" spans="2:253" s="74" customFormat="1" ht="17.100000000000001" hidden="1" customHeight="1" x14ac:dyDescent="0.25">
      <c r="B491" s="504">
        <f>IF('KB Duct Parts'!BG$15=1,'KB Duct Elbows'!AD11,0)</f>
        <v>0</v>
      </c>
      <c r="C491" s="525" t="s">
        <v>1929</v>
      </c>
      <c r="D491" s="506" t="str">
        <f t="shared" si="268"/>
        <v>12107.45L</v>
      </c>
      <c r="E491" s="504" t="s">
        <v>864</v>
      </c>
      <c r="F491" s="508" t="str">
        <f t="shared" si="275"/>
        <v xml:space="preserve"> </v>
      </c>
      <c r="G491" s="509" t="s">
        <v>1699</v>
      </c>
      <c r="H491" s="504" t="s">
        <v>923</v>
      </c>
      <c r="I491" s="1035"/>
      <c r="J491" s="1036"/>
      <c r="K491" s="516" t="s">
        <v>881</v>
      </c>
      <c r="L491" s="521">
        <v>22</v>
      </c>
      <c r="M491" s="517" t="str">
        <f t="shared" si="300"/>
        <v>Y</v>
      </c>
      <c r="N491" s="514">
        <f t="shared" si="276"/>
        <v>35.9</v>
      </c>
      <c r="O491" s="518">
        <f t="shared" si="269"/>
        <v>0</v>
      </c>
      <c r="P491" s="680">
        <f>'KB Duct Parts'!$AE$3</f>
        <v>0</v>
      </c>
      <c r="Q491" s="681">
        <f t="shared" si="277"/>
        <v>0</v>
      </c>
      <c r="R491" s="682">
        <f t="shared" si="278"/>
        <v>0</v>
      </c>
      <c r="S491" s="716">
        <f t="shared" si="279"/>
        <v>0.35</v>
      </c>
      <c r="T491" s="679">
        <f t="shared" si="280"/>
        <v>0</v>
      </c>
      <c r="U491" s="679">
        <f t="shared" si="281"/>
        <v>0</v>
      </c>
      <c r="V491" s="78"/>
      <c r="W491" s="78"/>
      <c r="Y491" s="120"/>
      <c r="AE491" s="75"/>
      <c r="AF491" s="370">
        <v>22</v>
      </c>
      <c r="AG491" s="374"/>
      <c r="AH491" s="378"/>
      <c r="AI491" s="381"/>
      <c r="AJ491" s="386"/>
      <c r="AK491" s="391"/>
      <c r="AL491" s="386"/>
      <c r="AM491" s="363">
        <f t="shared" si="267"/>
        <v>1</v>
      </c>
      <c r="AN491" s="578">
        <v>35.9</v>
      </c>
      <c r="AO491" s="120">
        <f t="shared" si="282"/>
        <v>0</v>
      </c>
      <c r="AP491" s="120">
        <f t="shared" si="270"/>
        <v>0</v>
      </c>
      <c r="AQ491" s="120">
        <f t="shared" si="271"/>
        <v>0</v>
      </c>
      <c r="AR491" s="120">
        <f t="shared" si="272"/>
        <v>0</v>
      </c>
      <c r="AS491" s="120">
        <f t="shared" si="273"/>
        <v>0</v>
      </c>
      <c r="AT491" s="120">
        <f t="shared" si="274"/>
        <v>0</v>
      </c>
      <c r="AU491" s="74" t="s">
        <v>717</v>
      </c>
      <c r="AV491" s="115"/>
      <c r="AW491" s="395"/>
      <c r="AX491" s="395">
        <v>0</v>
      </c>
      <c r="AY491" s="395">
        <v>0</v>
      </c>
      <c r="AZ491" s="395">
        <v>0</v>
      </c>
      <c r="BA491" s="395">
        <v>0</v>
      </c>
      <c r="BB491" s="395">
        <v>0</v>
      </c>
      <c r="BC491" s="395">
        <v>0</v>
      </c>
      <c r="BD491" s="115"/>
      <c r="BE491" s="115"/>
      <c r="BF491" s="115"/>
      <c r="BG491" s="115"/>
      <c r="BH491" s="115"/>
      <c r="BI491" s="115"/>
      <c r="BJ491" s="115"/>
      <c r="BK491" s="115"/>
      <c r="BQ491" s="74" t="str">
        <f t="shared" si="283"/>
        <v xml:space="preserve"> </v>
      </c>
      <c r="BR491" s="120" t="str">
        <f t="shared" si="284"/>
        <v xml:space="preserve"> </v>
      </c>
      <c r="BS491" s="120" t="str">
        <f t="shared" si="285"/>
        <v xml:space="preserve"> </v>
      </c>
      <c r="BU491" s="74" t="str">
        <f t="shared" si="286"/>
        <v xml:space="preserve"> </v>
      </c>
      <c r="BV491" s="120" t="str">
        <f t="shared" si="287"/>
        <v xml:space="preserve"> </v>
      </c>
      <c r="BW491" s="120" t="str">
        <f t="shared" si="288"/>
        <v xml:space="preserve">  </v>
      </c>
      <c r="BY491" s="74" t="str">
        <f t="shared" si="289"/>
        <v xml:space="preserve"> </v>
      </c>
      <c r="BZ491" s="120" t="str">
        <f t="shared" si="290"/>
        <v xml:space="preserve"> </v>
      </c>
      <c r="CA491" s="120" t="str">
        <f t="shared" si="291"/>
        <v xml:space="preserve"> </v>
      </c>
      <c r="CC491" s="115" t="str">
        <f t="shared" si="292"/>
        <v xml:space="preserve"> </v>
      </c>
      <c r="CD491" s="120" t="str">
        <f t="shared" si="293"/>
        <v xml:space="preserve"> </v>
      </c>
      <c r="CE491" s="417" t="str">
        <f t="shared" si="294"/>
        <v xml:space="preserve"> </v>
      </c>
      <c r="CF491" s="115"/>
      <c r="CG491" s="115" t="str">
        <f t="shared" si="295"/>
        <v xml:space="preserve"> </v>
      </c>
      <c r="CH491" s="120" t="str">
        <f t="shared" si="296"/>
        <v xml:space="preserve"> </v>
      </c>
      <c r="CI491" s="417" t="str">
        <f t="shared" si="297"/>
        <v xml:space="preserve"> </v>
      </c>
      <c r="CJ491" s="115"/>
      <c r="CK491" s="115" t="str">
        <f t="shared" si="298"/>
        <v xml:space="preserve"> </v>
      </c>
      <c r="CL491" s="120" t="str">
        <f t="shared" si="299"/>
        <v xml:space="preserve"> </v>
      </c>
      <c r="CM491" s="417" t="str">
        <f t="shared" si="301"/>
        <v xml:space="preserve"> </v>
      </c>
      <c r="IS491" s="103">
        <v>17.5</v>
      </c>
    </row>
    <row r="492" spans="2:253" s="74" customFormat="1" ht="17.100000000000001" hidden="1" customHeight="1" x14ac:dyDescent="0.25">
      <c r="B492" s="504">
        <f>IF('KB Duct Parts'!BG$15=1,'KB Duct Elbows'!AD12,0)</f>
        <v>0</v>
      </c>
      <c r="C492" s="525" t="s">
        <v>1930</v>
      </c>
      <c r="D492" s="506" t="str">
        <f t="shared" si="268"/>
        <v>12108.45L</v>
      </c>
      <c r="E492" s="504" t="s">
        <v>865</v>
      </c>
      <c r="F492" s="508" t="str">
        <f t="shared" si="275"/>
        <v xml:space="preserve"> </v>
      </c>
      <c r="G492" s="509" t="s">
        <v>1699</v>
      </c>
      <c r="H492" s="504" t="s">
        <v>923</v>
      </c>
      <c r="I492" s="1035"/>
      <c r="J492" s="1036"/>
      <c r="K492" s="516" t="s">
        <v>881</v>
      </c>
      <c r="L492" s="521">
        <v>22</v>
      </c>
      <c r="M492" s="517" t="str">
        <f t="shared" si="300"/>
        <v>Y</v>
      </c>
      <c r="N492" s="514">
        <f t="shared" si="276"/>
        <v>41.2</v>
      </c>
      <c r="O492" s="518">
        <f t="shared" si="269"/>
        <v>0</v>
      </c>
      <c r="P492" s="680">
        <f>'KB Duct Parts'!$AE$3</f>
        <v>0</v>
      </c>
      <c r="Q492" s="681">
        <f t="shared" si="277"/>
        <v>0</v>
      </c>
      <c r="R492" s="682">
        <f t="shared" si="278"/>
        <v>0</v>
      </c>
      <c r="S492" s="716">
        <f t="shared" si="279"/>
        <v>0.35</v>
      </c>
      <c r="T492" s="679">
        <f t="shared" si="280"/>
        <v>0</v>
      </c>
      <c r="U492" s="679">
        <f t="shared" si="281"/>
        <v>0</v>
      </c>
      <c r="V492" s="78"/>
      <c r="W492" s="78"/>
      <c r="Y492" s="120"/>
      <c r="AE492" s="75"/>
      <c r="AF492" s="370">
        <v>22</v>
      </c>
      <c r="AG492" s="374"/>
      <c r="AH492" s="378"/>
      <c r="AI492" s="381"/>
      <c r="AJ492" s="386"/>
      <c r="AK492" s="391"/>
      <c r="AL492" s="386"/>
      <c r="AM492" s="363">
        <f t="shared" si="267"/>
        <v>1</v>
      </c>
      <c r="AN492" s="578">
        <v>41.2</v>
      </c>
      <c r="AO492" s="120">
        <f t="shared" si="282"/>
        <v>0</v>
      </c>
      <c r="AP492" s="120">
        <f t="shared" si="270"/>
        <v>0</v>
      </c>
      <c r="AQ492" s="120">
        <f t="shared" si="271"/>
        <v>0</v>
      </c>
      <c r="AR492" s="120">
        <f t="shared" si="272"/>
        <v>0</v>
      </c>
      <c r="AS492" s="120">
        <f t="shared" si="273"/>
        <v>0</v>
      </c>
      <c r="AT492" s="120">
        <f t="shared" si="274"/>
        <v>0</v>
      </c>
      <c r="AU492" s="74" t="s">
        <v>717</v>
      </c>
      <c r="AV492" s="115"/>
      <c r="AW492" s="395"/>
      <c r="AX492" s="395">
        <v>0</v>
      </c>
      <c r="AY492" s="395">
        <v>0</v>
      </c>
      <c r="AZ492" s="395">
        <v>0</v>
      </c>
      <c r="BA492" s="395">
        <v>0</v>
      </c>
      <c r="BB492" s="395">
        <v>0</v>
      </c>
      <c r="BC492" s="395">
        <v>0</v>
      </c>
      <c r="BD492" s="115"/>
      <c r="BE492" s="115"/>
      <c r="BF492" s="115"/>
      <c r="BG492" s="115"/>
      <c r="BH492" s="115"/>
      <c r="BI492" s="115"/>
      <c r="BJ492" s="115"/>
      <c r="BK492" s="115"/>
      <c r="BQ492" s="74" t="str">
        <f t="shared" si="283"/>
        <v xml:space="preserve"> </v>
      </c>
      <c r="BR492" s="120" t="str">
        <f t="shared" si="284"/>
        <v xml:space="preserve"> </v>
      </c>
      <c r="BS492" s="120" t="str">
        <f t="shared" si="285"/>
        <v xml:space="preserve"> </v>
      </c>
      <c r="BU492" s="74" t="str">
        <f t="shared" si="286"/>
        <v xml:space="preserve"> </v>
      </c>
      <c r="BV492" s="120" t="str">
        <f t="shared" si="287"/>
        <v xml:space="preserve"> </v>
      </c>
      <c r="BW492" s="120" t="str">
        <f t="shared" si="288"/>
        <v xml:space="preserve">  </v>
      </c>
      <c r="BY492" s="74" t="str">
        <f t="shared" si="289"/>
        <v xml:space="preserve"> </v>
      </c>
      <c r="BZ492" s="120" t="str">
        <f t="shared" si="290"/>
        <v xml:space="preserve"> </v>
      </c>
      <c r="CA492" s="120" t="str">
        <f t="shared" si="291"/>
        <v xml:space="preserve"> </v>
      </c>
      <c r="CC492" s="115" t="str">
        <f t="shared" si="292"/>
        <v xml:space="preserve"> </v>
      </c>
      <c r="CD492" s="120" t="str">
        <f t="shared" si="293"/>
        <v xml:space="preserve"> </v>
      </c>
      <c r="CE492" s="417" t="str">
        <f t="shared" si="294"/>
        <v xml:space="preserve"> </v>
      </c>
      <c r="CF492" s="115"/>
      <c r="CG492" s="115" t="str">
        <f t="shared" si="295"/>
        <v xml:space="preserve"> </v>
      </c>
      <c r="CH492" s="120" t="str">
        <f t="shared" si="296"/>
        <v xml:space="preserve"> </v>
      </c>
      <c r="CI492" s="417" t="str">
        <f t="shared" si="297"/>
        <v xml:space="preserve"> </v>
      </c>
      <c r="CJ492" s="115"/>
      <c r="CK492" s="115" t="str">
        <f t="shared" si="298"/>
        <v xml:space="preserve"> </v>
      </c>
      <c r="CL492" s="120" t="str">
        <f t="shared" si="299"/>
        <v xml:space="preserve"> </v>
      </c>
      <c r="CM492" s="417" t="str">
        <f t="shared" si="301"/>
        <v xml:space="preserve"> </v>
      </c>
      <c r="IS492" s="103">
        <v>20.2</v>
      </c>
    </row>
    <row r="493" spans="2:253" s="74" customFormat="1" ht="17.100000000000001" hidden="1" customHeight="1" x14ac:dyDescent="0.25">
      <c r="B493" s="504">
        <f>IF('KB Duct Parts'!BG$15=1,'KB Duct Elbows'!AD13,0)</f>
        <v>0</v>
      </c>
      <c r="C493" s="525" t="s">
        <v>1931</v>
      </c>
      <c r="D493" s="506" t="str">
        <f t="shared" si="268"/>
        <v>12109.45L</v>
      </c>
      <c r="E493" s="504" t="s">
        <v>866</v>
      </c>
      <c r="F493" s="508" t="str">
        <f t="shared" si="275"/>
        <v xml:space="preserve"> </v>
      </c>
      <c r="G493" s="509" t="s">
        <v>1699</v>
      </c>
      <c r="H493" s="504" t="s">
        <v>923</v>
      </c>
      <c r="I493" s="1035"/>
      <c r="J493" s="1036"/>
      <c r="K493" s="516" t="s">
        <v>881</v>
      </c>
      <c r="L493" s="521">
        <v>20</v>
      </c>
      <c r="M493" s="517" t="str">
        <f t="shared" si="300"/>
        <v>Y</v>
      </c>
      <c r="N493" s="514">
        <f t="shared" si="276"/>
        <v>52.6</v>
      </c>
      <c r="O493" s="518">
        <f t="shared" si="269"/>
        <v>0</v>
      </c>
      <c r="P493" s="680">
        <f>'KB Duct Parts'!$AE$3</f>
        <v>0</v>
      </c>
      <c r="Q493" s="681">
        <f t="shared" si="277"/>
        <v>0</v>
      </c>
      <c r="R493" s="682">
        <f t="shared" si="278"/>
        <v>0</v>
      </c>
      <c r="S493" s="716">
        <f t="shared" si="279"/>
        <v>0.35</v>
      </c>
      <c r="T493" s="679">
        <f t="shared" si="280"/>
        <v>0</v>
      </c>
      <c r="U493" s="679">
        <f t="shared" si="281"/>
        <v>0</v>
      </c>
      <c r="V493" s="78"/>
      <c r="W493" s="78"/>
      <c r="Y493" s="120"/>
      <c r="AE493" s="75"/>
      <c r="AF493" s="370">
        <v>20</v>
      </c>
      <c r="AG493" s="374"/>
      <c r="AH493" s="378"/>
      <c r="AI493" s="381"/>
      <c r="AJ493" s="386"/>
      <c r="AK493" s="391"/>
      <c r="AL493" s="386"/>
      <c r="AM493" s="363">
        <f t="shared" si="267"/>
        <v>1</v>
      </c>
      <c r="AN493" s="578">
        <v>52.6</v>
      </c>
      <c r="AO493" s="120">
        <f t="shared" si="282"/>
        <v>0</v>
      </c>
      <c r="AP493" s="120">
        <f t="shared" si="270"/>
        <v>0</v>
      </c>
      <c r="AQ493" s="120">
        <f t="shared" si="271"/>
        <v>0</v>
      </c>
      <c r="AR493" s="120">
        <f t="shared" si="272"/>
        <v>0</v>
      </c>
      <c r="AS493" s="120">
        <f t="shared" si="273"/>
        <v>0</v>
      </c>
      <c r="AT493" s="120">
        <f t="shared" si="274"/>
        <v>0</v>
      </c>
      <c r="AU493" s="74" t="s">
        <v>717</v>
      </c>
      <c r="AV493" s="115"/>
      <c r="AW493" s="395"/>
      <c r="AX493" s="395">
        <v>0</v>
      </c>
      <c r="AY493" s="395">
        <v>0</v>
      </c>
      <c r="AZ493" s="395">
        <v>0</v>
      </c>
      <c r="BA493" s="395">
        <v>0</v>
      </c>
      <c r="BB493" s="395">
        <v>0</v>
      </c>
      <c r="BC493" s="395">
        <v>0</v>
      </c>
      <c r="BD493" s="115"/>
      <c r="BE493" s="115"/>
      <c r="BF493" s="115"/>
      <c r="BG493" s="115"/>
      <c r="BH493" s="115"/>
      <c r="BI493" s="115"/>
      <c r="BJ493" s="115"/>
      <c r="BK493" s="115"/>
      <c r="BQ493" s="74" t="str">
        <f t="shared" si="283"/>
        <v xml:space="preserve"> </v>
      </c>
      <c r="BR493" s="120" t="str">
        <f t="shared" si="284"/>
        <v xml:space="preserve"> </v>
      </c>
      <c r="BS493" s="120" t="str">
        <f t="shared" si="285"/>
        <v xml:space="preserve"> </v>
      </c>
      <c r="BU493" s="74" t="str">
        <f t="shared" si="286"/>
        <v xml:space="preserve"> </v>
      </c>
      <c r="BV493" s="120" t="str">
        <f t="shared" si="287"/>
        <v xml:space="preserve"> </v>
      </c>
      <c r="BW493" s="120" t="str">
        <f t="shared" si="288"/>
        <v xml:space="preserve">  </v>
      </c>
      <c r="BY493" s="74" t="str">
        <f t="shared" si="289"/>
        <v xml:space="preserve"> </v>
      </c>
      <c r="BZ493" s="120" t="str">
        <f t="shared" si="290"/>
        <v xml:space="preserve"> </v>
      </c>
      <c r="CA493" s="120" t="str">
        <f t="shared" si="291"/>
        <v xml:space="preserve"> </v>
      </c>
      <c r="CC493" s="115" t="str">
        <f t="shared" si="292"/>
        <v xml:space="preserve"> </v>
      </c>
      <c r="CD493" s="120" t="str">
        <f t="shared" si="293"/>
        <v xml:space="preserve"> </v>
      </c>
      <c r="CE493" s="417" t="str">
        <f t="shared" si="294"/>
        <v xml:space="preserve"> </v>
      </c>
      <c r="CF493" s="115"/>
      <c r="CG493" s="115" t="str">
        <f t="shared" si="295"/>
        <v xml:space="preserve"> </v>
      </c>
      <c r="CH493" s="120" t="str">
        <f t="shared" si="296"/>
        <v xml:space="preserve"> </v>
      </c>
      <c r="CI493" s="417" t="str">
        <f t="shared" si="297"/>
        <v xml:space="preserve"> </v>
      </c>
      <c r="CJ493" s="115"/>
      <c r="CK493" s="115" t="str">
        <f t="shared" si="298"/>
        <v xml:space="preserve"> </v>
      </c>
      <c r="CL493" s="120" t="str">
        <f t="shared" si="299"/>
        <v xml:space="preserve"> </v>
      </c>
      <c r="CM493" s="417" t="str">
        <f t="shared" si="301"/>
        <v xml:space="preserve"> </v>
      </c>
      <c r="IS493" s="103">
        <v>25.8</v>
      </c>
    </row>
    <row r="494" spans="2:253" s="74" customFormat="1" ht="17.100000000000001" hidden="1" customHeight="1" x14ac:dyDescent="0.25">
      <c r="B494" s="504">
        <f>IF('KB Duct Parts'!BG$15=1,'KB Duct Elbows'!AD14,0)</f>
        <v>0</v>
      </c>
      <c r="C494" s="525" t="s">
        <v>1932</v>
      </c>
      <c r="D494" s="506" t="str">
        <f t="shared" si="268"/>
        <v>12110.45L</v>
      </c>
      <c r="E494" s="504" t="s">
        <v>867</v>
      </c>
      <c r="F494" s="508" t="str">
        <f t="shared" si="275"/>
        <v xml:space="preserve"> </v>
      </c>
      <c r="G494" s="509" t="s">
        <v>1699</v>
      </c>
      <c r="H494" s="504" t="s">
        <v>923</v>
      </c>
      <c r="I494" s="1035"/>
      <c r="J494" s="1036"/>
      <c r="K494" s="516" t="s">
        <v>881</v>
      </c>
      <c r="L494" s="521">
        <v>20</v>
      </c>
      <c r="M494" s="517" t="str">
        <f t="shared" si="300"/>
        <v>Y</v>
      </c>
      <c r="N494" s="514">
        <f t="shared" si="276"/>
        <v>64.3</v>
      </c>
      <c r="O494" s="518">
        <f t="shared" si="269"/>
        <v>0</v>
      </c>
      <c r="P494" s="680">
        <f>'KB Duct Parts'!$AE$3</f>
        <v>0</v>
      </c>
      <c r="Q494" s="681">
        <f t="shared" si="277"/>
        <v>0</v>
      </c>
      <c r="R494" s="682">
        <f t="shared" si="278"/>
        <v>0</v>
      </c>
      <c r="S494" s="716">
        <f t="shared" si="279"/>
        <v>0.35</v>
      </c>
      <c r="T494" s="679">
        <f t="shared" si="280"/>
        <v>0</v>
      </c>
      <c r="U494" s="679">
        <f t="shared" si="281"/>
        <v>0</v>
      </c>
      <c r="V494" s="78"/>
      <c r="W494" s="78"/>
      <c r="Y494" s="120"/>
      <c r="AE494" s="75"/>
      <c r="AF494" s="370">
        <v>20</v>
      </c>
      <c r="AG494" s="374"/>
      <c r="AH494" s="378"/>
      <c r="AI494" s="381"/>
      <c r="AJ494" s="386"/>
      <c r="AK494" s="391"/>
      <c r="AL494" s="386"/>
      <c r="AM494" s="363">
        <f t="shared" si="267"/>
        <v>1</v>
      </c>
      <c r="AN494" s="578">
        <v>64.3</v>
      </c>
      <c r="AO494" s="120">
        <f t="shared" si="282"/>
        <v>0</v>
      </c>
      <c r="AP494" s="120">
        <f t="shared" si="270"/>
        <v>0</v>
      </c>
      <c r="AQ494" s="120">
        <f t="shared" si="271"/>
        <v>0</v>
      </c>
      <c r="AR494" s="120">
        <f t="shared" si="272"/>
        <v>0</v>
      </c>
      <c r="AS494" s="120">
        <f t="shared" si="273"/>
        <v>0</v>
      </c>
      <c r="AT494" s="120">
        <f t="shared" si="274"/>
        <v>0</v>
      </c>
      <c r="AU494" s="74" t="s">
        <v>717</v>
      </c>
      <c r="AV494" s="115"/>
      <c r="AW494" s="395"/>
      <c r="AX494" s="395">
        <v>0</v>
      </c>
      <c r="AY494" s="395">
        <v>0</v>
      </c>
      <c r="AZ494" s="395">
        <v>0</v>
      </c>
      <c r="BA494" s="395">
        <v>0</v>
      </c>
      <c r="BB494" s="395">
        <v>0</v>
      </c>
      <c r="BC494" s="395">
        <v>0</v>
      </c>
      <c r="BD494" s="115"/>
      <c r="BE494" s="115"/>
      <c r="BF494" s="115"/>
      <c r="BG494" s="115"/>
      <c r="BH494" s="115"/>
      <c r="BI494" s="115"/>
      <c r="BJ494" s="115"/>
      <c r="BK494" s="115"/>
      <c r="BQ494" s="74" t="str">
        <f t="shared" si="283"/>
        <v xml:space="preserve"> </v>
      </c>
      <c r="BR494" s="120" t="str">
        <f t="shared" si="284"/>
        <v xml:space="preserve"> </v>
      </c>
      <c r="BS494" s="120" t="str">
        <f t="shared" si="285"/>
        <v xml:space="preserve"> </v>
      </c>
      <c r="BU494" s="74" t="str">
        <f t="shared" si="286"/>
        <v xml:space="preserve"> </v>
      </c>
      <c r="BV494" s="120" t="str">
        <f t="shared" si="287"/>
        <v xml:space="preserve"> </v>
      </c>
      <c r="BW494" s="120" t="str">
        <f t="shared" si="288"/>
        <v xml:space="preserve">  </v>
      </c>
      <c r="BY494" s="74" t="str">
        <f t="shared" si="289"/>
        <v xml:space="preserve"> </v>
      </c>
      <c r="BZ494" s="120" t="str">
        <f t="shared" si="290"/>
        <v xml:space="preserve"> </v>
      </c>
      <c r="CA494" s="120" t="str">
        <f t="shared" si="291"/>
        <v xml:space="preserve"> </v>
      </c>
      <c r="CC494" s="115" t="str">
        <f t="shared" si="292"/>
        <v xml:space="preserve"> </v>
      </c>
      <c r="CD494" s="120" t="str">
        <f t="shared" si="293"/>
        <v xml:space="preserve"> </v>
      </c>
      <c r="CE494" s="417" t="str">
        <f t="shared" si="294"/>
        <v xml:space="preserve"> </v>
      </c>
      <c r="CF494" s="115"/>
      <c r="CG494" s="115" t="str">
        <f t="shared" si="295"/>
        <v xml:space="preserve"> </v>
      </c>
      <c r="CH494" s="120" t="str">
        <f t="shared" si="296"/>
        <v xml:space="preserve"> </v>
      </c>
      <c r="CI494" s="417" t="str">
        <f t="shared" si="297"/>
        <v xml:space="preserve"> </v>
      </c>
      <c r="CJ494" s="115"/>
      <c r="CK494" s="115" t="str">
        <f t="shared" si="298"/>
        <v xml:space="preserve"> </v>
      </c>
      <c r="CL494" s="120" t="str">
        <f t="shared" si="299"/>
        <v xml:space="preserve"> </v>
      </c>
      <c r="CM494" s="417" t="str">
        <f t="shared" si="301"/>
        <v xml:space="preserve"> </v>
      </c>
      <c r="IS494" s="103">
        <v>31.6</v>
      </c>
    </row>
    <row r="495" spans="2:253" s="74" customFormat="1" ht="17.100000000000001" hidden="1" customHeight="1" x14ac:dyDescent="0.25">
      <c r="B495" s="504">
        <f>IF('KB Duct Parts'!BG$15=1,'KB Duct Elbows'!AD15,0)</f>
        <v>0</v>
      </c>
      <c r="C495" s="525" t="s">
        <v>1933</v>
      </c>
      <c r="D495" s="506" t="str">
        <f t="shared" si="268"/>
        <v>12111.45L</v>
      </c>
      <c r="E495" s="504" t="s">
        <v>868</v>
      </c>
      <c r="F495" s="508" t="str">
        <f t="shared" si="275"/>
        <v xml:space="preserve"> </v>
      </c>
      <c r="G495" s="509" t="s">
        <v>1699</v>
      </c>
      <c r="H495" s="504" t="s">
        <v>923</v>
      </c>
      <c r="I495" s="1035"/>
      <c r="J495" s="1036"/>
      <c r="K495" s="516" t="s">
        <v>881</v>
      </c>
      <c r="L495" s="521">
        <v>20</v>
      </c>
      <c r="M495" s="517" t="str">
        <f t="shared" si="300"/>
        <v>Y</v>
      </c>
      <c r="N495" s="514">
        <f t="shared" si="276"/>
        <v>76.3</v>
      </c>
      <c r="O495" s="518">
        <f t="shared" si="269"/>
        <v>0</v>
      </c>
      <c r="P495" s="680">
        <f>'KB Duct Parts'!$AE$3</f>
        <v>0</v>
      </c>
      <c r="Q495" s="681">
        <f t="shared" si="277"/>
        <v>0</v>
      </c>
      <c r="R495" s="682">
        <f t="shared" si="278"/>
        <v>0</v>
      </c>
      <c r="S495" s="716">
        <f t="shared" si="279"/>
        <v>0.35</v>
      </c>
      <c r="T495" s="679">
        <f t="shared" si="280"/>
        <v>0</v>
      </c>
      <c r="U495" s="679">
        <f t="shared" si="281"/>
        <v>0</v>
      </c>
      <c r="V495" s="78"/>
      <c r="W495" s="78"/>
      <c r="Y495" s="120"/>
      <c r="AE495" s="75"/>
      <c r="AF495" s="370">
        <v>20</v>
      </c>
      <c r="AG495" s="374"/>
      <c r="AH495" s="378"/>
      <c r="AI495" s="381"/>
      <c r="AJ495" s="386"/>
      <c r="AK495" s="391"/>
      <c r="AL495" s="386"/>
      <c r="AM495" s="363">
        <f t="shared" si="267"/>
        <v>1</v>
      </c>
      <c r="AN495" s="578">
        <v>76.3</v>
      </c>
      <c r="AO495" s="120">
        <f t="shared" si="282"/>
        <v>0</v>
      </c>
      <c r="AP495" s="120">
        <f t="shared" si="270"/>
        <v>0</v>
      </c>
      <c r="AQ495" s="120">
        <f t="shared" si="271"/>
        <v>0</v>
      </c>
      <c r="AR495" s="120">
        <f t="shared" si="272"/>
        <v>0</v>
      </c>
      <c r="AS495" s="120">
        <f t="shared" si="273"/>
        <v>0</v>
      </c>
      <c r="AT495" s="120">
        <f t="shared" si="274"/>
        <v>0</v>
      </c>
      <c r="AU495" s="74" t="s">
        <v>717</v>
      </c>
      <c r="AV495" s="115"/>
      <c r="AW495" s="395"/>
      <c r="AX495" s="395">
        <v>0</v>
      </c>
      <c r="AY495" s="395">
        <v>0</v>
      </c>
      <c r="AZ495" s="395">
        <v>0</v>
      </c>
      <c r="BA495" s="395">
        <v>0</v>
      </c>
      <c r="BB495" s="395">
        <v>0</v>
      </c>
      <c r="BC495" s="395">
        <v>0</v>
      </c>
      <c r="BD495" s="115"/>
      <c r="BE495" s="115"/>
      <c r="BF495" s="115"/>
      <c r="BG495" s="115"/>
      <c r="BH495" s="115"/>
      <c r="BI495" s="115"/>
      <c r="BJ495" s="115"/>
      <c r="BK495" s="115"/>
      <c r="BQ495" s="74" t="str">
        <f t="shared" si="283"/>
        <v xml:space="preserve"> </v>
      </c>
      <c r="BR495" s="120" t="str">
        <f t="shared" si="284"/>
        <v xml:space="preserve"> </v>
      </c>
      <c r="BS495" s="120" t="str">
        <f t="shared" si="285"/>
        <v xml:space="preserve"> </v>
      </c>
      <c r="BU495" s="74" t="str">
        <f t="shared" si="286"/>
        <v xml:space="preserve"> </v>
      </c>
      <c r="BV495" s="120" t="str">
        <f t="shared" si="287"/>
        <v xml:space="preserve"> </v>
      </c>
      <c r="BW495" s="120" t="str">
        <f t="shared" si="288"/>
        <v xml:space="preserve">  </v>
      </c>
      <c r="BY495" s="74" t="str">
        <f t="shared" si="289"/>
        <v xml:space="preserve"> </v>
      </c>
      <c r="BZ495" s="120" t="str">
        <f t="shared" si="290"/>
        <v xml:space="preserve"> </v>
      </c>
      <c r="CA495" s="120" t="str">
        <f t="shared" si="291"/>
        <v xml:space="preserve"> </v>
      </c>
      <c r="CC495" s="115" t="str">
        <f t="shared" si="292"/>
        <v xml:space="preserve"> </v>
      </c>
      <c r="CD495" s="120" t="str">
        <f t="shared" si="293"/>
        <v xml:space="preserve"> </v>
      </c>
      <c r="CE495" s="417" t="str">
        <f t="shared" si="294"/>
        <v xml:space="preserve"> </v>
      </c>
      <c r="CF495" s="115"/>
      <c r="CG495" s="115" t="str">
        <f t="shared" si="295"/>
        <v xml:space="preserve"> </v>
      </c>
      <c r="CH495" s="120" t="str">
        <f t="shared" si="296"/>
        <v xml:space="preserve"> </v>
      </c>
      <c r="CI495" s="417" t="str">
        <f t="shared" si="297"/>
        <v xml:space="preserve"> </v>
      </c>
      <c r="CJ495" s="115"/>
      <c r="CK495" s="115" t="str">
        <f t="shared" si="298"/>
        <v xml:space="preserve"> </v>
      </c>
      <c r="CL495" s="120" t="str">
        <f t="shared" si="299"/>
        <v xml:space="preserve"> </v>
      </c>
      <c r="CM495" s="417" t="str">
        <f t="shared" si="301"/>
        <v xml:space="preserve"> </v>
      </c>
      <c r="IS495" s="103">
        <v>37.4</v>
      </c>
    </row>
    <row r="496" spans="2:253" s="74" customFormat="1" ht="17.100000000000001" hidden="1" customHeight="1" x14ac:dyDescent="0.25">
      <c r="B496" s="504">
        <f>IF('KB Duct Parts'!BG$15=1,'KB Duct Elbows'!AD16,0)</f>
        <v>0</v>
      </c>
      <c r="C496" s="525" t="s">
        <v>1934</v>
      </c>
      <c r="D496" s="506" t="str">
        <f t="shared" si="268"/>
        <v>12112.45L</v>
      </c>
      <c r="E496" s="504" t="s">
        <v>869</v>
      </c>
      <c r="F496" s="508" t="str">
        <f t="shared" si="275"/>
        <v xml:space="preserve"> </v>
      </c>
      <c r="G496" s="509" t="s">
        <v>1699</v>
      </c>
      <c r="H496" s="504" t="s">
        <v>923</v>
      </c>
      <c r="I496" s="1035"/>
      <c r="J496" s="1036"/>
      <c r="K496" s="516" t="s">
        <v>881</v>
      </c>
      <c r="L496" s="521">
        <v>20</v>
      </c>
      <c r="M496" s="517" t="str">
        <f t="shared" si="300"/>
        <v>Y</v>
      </c>
      <c r="N496" s="514">
        <f t="shared" si="276"/>
        <v>87.7</v>
      </c>
      <c r="O496" s="518">
        <f t="shared" si="269"/>
        <v>0</v>
      </c>
      <c r="P496" s="680">
        <f>'KB Duct Parts'!$AE$3</f>
        <v>0</v>
      </c>
      <c r="Q496" s="681">
        <f t="shared" si="277"/>
        <v>0</v>
      </c>
      <c r="R496" s="682">
        <f t="shared" si="278"/>
        <v>0</v>
      </c>
      <c r="S496" s="716">
        <f t="shared" si="279"/>
        <v>0.35</v>
      </c>
      <c r="T496" s="679">
        <f t="shared" si="280"/>
        <v>0</v>
      </c>
      <c r="U496" s="679">
        <f t="shared" si="281"/>
        <v>0</v>
      </c>
      <c r="V496" s="78"/>
      <c r="W496" s="78"/>
      <c r="Y496" s="120"/>
      <c r="AE496" s="75"/>
      <c r="AF496" s="370">
        <v>20</v>
      </c>
      <c r="AG496" s="374"/>
      <c r="AH496" s="378"/>
      <c r="AI496" s="381"/>
      <c r="AJ496" s="386"/>
      <c r="AK496" s="391"/>
      <c r="AL496" s="386"/>
      <c r="AM496" s="363">
        <f t="shared" si="267"/>
        <v>1</v>
      </c>
      <c r="AN496" s="578">
        <v>87.7</v>
      </c>
      <c r="AO496" s="120">
        <f t="shared" si="282"/>
        <v>0</v>
      </c>
      <c r="AP496" s="120">
        <f t="shared" si="270"/>
        <v>0</v>
      </c>
      <c r="AQ496" s="120">
        <f t="shared" si="271"/>
        <v>0</v>
      </c>
      <c r="AR496" s="120">
        <f t="shared" si="272"/>
        <v>0</v>
      </c>
      <c r="AS496" s="120">
        <f t="shared" si="273"/>
        <v>0</v>
      </c>
      <c r="AT496" s="120">
        <f t="shared" si="274"/>
        <v>0</v>
      </c>
      <c r="AU496" s="74" t="s">
        <v>717</v>
      </c>
      <c r="AV496" s="115"/>
      <c r="AW496" s="395"/>
      <c r="AX496" s="395">
        <v>0</v>
      </c>
      <c r="AY496" s="395">
        <v>0</v>
      </c>
      <c r="AZ496" s="395">
        <v>0</v>
      </c>
      <c r="BA496" s="395">
        <v>0</v>
      </c>
      <c r="BB496" s="395">
        <v>0</v>
      </c>
      <c r="BC496" s="395">
        <v>0</v>
      </c>
      <c r="BD496" s="115"/>
      <c r="BE496" s="115"/>
      <c r="BF496" s="115"/>
      <c r="BG496" s="115"/>
      <c r="BH496" s="115"/>
      <c r="BI496" s="115"/>
      <c r="BJ496" s="115"/>
      <c r="BK496" s="115"/>
      <c r="BQ496" s="74" t="str">
        <f t="shared" si="283"/>
        <v xml:space="preserve"> </v>
      </c>
      <c r="BR496" s="120" t="str">
        <f t="shared" si="284"/>
        <v xml:space="preserve"> </v>
      </c>
      <c r="BS496" s="120" t="str">
        <f t="shared" si="285"/>
        <v xml:space="preserve"> </v>
      </c>
      <c r="BU496" s="74" t="str">
        <f t="shared" si="286"/>
        <v xml:space="preserve"> </v>
      </c>
      <c r="BV496" s="120" t="str">
        <f t="shared" si="287"/>
        <v xml:space="preserve"> </v>
      </c>
      <c r="BW496" s="120" t="str">
        <f t="shared" si="288"/>
        <v xml:space="preserve">  </v>
      </c>
      <c r="BY496" s="74" t="str">
        <f t="shared" si="289"/>
        <v xml:space="preserve"> </v>
      </c>
      <c r="BZ496" s="120" t="str">
        <f t="shared" si="290"/>
        <v xml:space="preserve"> </v>
      </c>
      <c r="CA496" s="120" t="str">
        <f t="shared" si="291"/>
        <v xml:space="preserve"> </v>
      </c>
      <c r="CC496" s="115" t="str">
        <f t="shared" si="292"/>
        <v xml:space="preserve"> </v>
      </c>
      <c r="CD496" s="120" t="str">
        <f t="shared" si="293"/>
        <v xml:space="preserve"> </v>
      </c>
      <c r="CE496" s="417" t="str">
        <f t="shared" si="294"/>
        <v xml:space="preserve"> </v>
      </c>
      <c r="CF496" s="115"/>
      <c r="CG496" s="115" t="str">
        <f t="shared" si="295"/>
        <v xml:space="preserve"> </v>
      </c>
      <c r="CH496" s="120" t="str">
        <f t="shared" si="296"/>
        <v xml:space="preserve"> </v>
      </c>
      <c r="CI496" s="417" t="str">
        <f t="shared" si="297"/>
        <v xml:space="preserve"> </v>
      </c>
      <c r="CJ496" s="115"/>
      <c r="CK496" s="115" t="str">
        <f t="shared" si="298"/>
        <v xml:space="preserve"> </v>
      </c>
      <c r="CL496" s="120" t="str">
        <f t="shared" si="299"/>
        <v xml:space="preserve"> </v>
      </c>
      <c r="CM496" s="417" t="str">
        <f t="shared" si="301"/>
        <v xml:space="preserve"> </v>
      </c>
      <c r="IS496" s="103">
        <v>42.9</v>
      </c>
    </row>
    <row r="497" spans="2:253" s="74" customFormat="1" ht="17.100000000000001" hidden="1" customHeight="1" x14ac:dyDescent="0.25">
      <c r="B497" s="504">
        <f>IF('KB Duct Parts'!BG$15=1,'KB Duct Elbows'!AD17,0)</f>
        <v>0</v>
      </c>
      <c r="C497" s="525" t="s">
        <v>1935</v>
      </c>
      <c r="D497" s="506" t="str">
        <f t="shared" si="268"/>
        <v>12113.45L</v>
      </c>
      <c r="E497" s="504" t="s">
        <v>870</v>
      </c>
      <c r="F497" s="508" t="str">
        <f t="shared" si="275"/>
        <v xml:space="preserve"> </v>
      </c>
      <c r="G497" s="509" t="s">
        <v>1699</v>
      </c>
      <c r="H497" s="504" t="s">
        <v>923</v>
      </c>
      <c r="I497" s="1035"/>
      <c r="J497" s="1036"/>
      <c r="K497" s="516" t="s">
        <v>881</v>
      </c>
      <c r="L497" s="521">
        <v>20</v>
      </c>
      <c r="M497" s="517" t="str">
        <f t="shared" si="300"/>
        <v>Y</v>
      </c>
      <c r="N497" s="514">
        <f t="shared" si="276"/>
        <v>92.5</v>
      </c>
      <c r="O497" s="518">
        <f t="shared" si="269"/>
        <v>0</v>
      </c>
      <c r="P497" s="680">
        <f>'KB Duct Parts'!$AE$3</f>
        <v>0</v>
      </c>
      <c r="Q497" s="681">
        <f t="shared" si="277"/>
        <v>0</v>
      </c>
      <c r="R497" s="682">
        <f t="shared" si="278"/>
        <v>0</v>
      </c>
      <c r="S497" s="716">
        <f t="shared" si="279"/>
        <v>0.35</v>
      </c>
      <c r="T497" s="679">
        <f t="shared" si="280"/>
        <v>0</v>
      </c>
      <c r="U497" s="679">
        <f t="shared" si="281"/>
        <v>0</v>
      </c>
      <c r="V497" s="78"/>
      <c r="W497" s="78"/>
      <c r="Y497" s="120"/>
      <c r="AE497" s="75"/>
      <c r="AF497" s="370">
        <v>20</v>
      </c>
      <c r="AG497" s="374"/>
      <c r="AH497" s="378"/>
      <c r="AI497" s="381"/>
      <c r="AJ497" s="386"/>
      <c r="AK497" s="391"/>
      <c r="AL497" s="386"/>
      <c r="AM497" s="363">
        <f t="shared" si="267"/>
        <v>1</v>
      </c>
      <c r="AN497" s="578">
        <v>92.5</v>
      </c>
      <c r="AO497" s="120">
        <f t="shared" si="282"/>
        <v>0</v>
      </c>
      <c r="AP497" s="120">
        <f t="shared" si="270"/>
        <v>0</v>
      </c>
      <c r="AQ497" s="120">
        <f t="shared" si="271"/>
        <v>0</v>
      </c>
      <c r="AR497" s="120">
        <f t="shared" si="272"/>
        <v>0</v>
      </c>
      <c r="AS497" s="120">
        <f t="shared" si="273"/>
        <v>0</v>
      </c>
      <c r="AT497" s="120">
        <f t="shared" si="274"/>
        <v>0</v>
      </c>
      <c r="AU497" s="74" t="s">
        <v>717</v>
      </c>
      <c r="AV497" s="115"/>
      <c r="AW497" s="395"/>
      <c r="AX497" s="395">
        <v>0</v>
      </c>
      <c r="AY497" s="395">
        <v>0</v>
      </c>
      <c r="AZ497" s="395">
        <v>0</v>
      </c>
      <c r="BA497" s="395">
        <v>0</v>
      </c>
      <c r="BB497" s="395">
        <v>0</v>
      </c>
      <c r="BC497" s="395">
        <v>0</v>
      </c>
      <c r="BD497" s="115"/>
      <c r="BE497" s="115"/>
      <c r="BF497" s="115"/>
      <c r="BG497" s="115"/>
      <c r="BH497" s="115"/>
      <c r="BI497" s="115"/>
      <c r="BJ497" s="115"/>
      <c r="BK497" s="115"/>
      <c r="BQ497" s="74" t="str">
        <f t="shared" si="283"/>
        <v xml:space="preserve"> </v>
      </c>
      <c r="BR497" s="120" t="str">
        <f t="shared" si="284"/>
        <v xml:space="preserve"> </v>
      </c>
      <c r="BS497" s="120" t="str">
        <f t="shared" si="285"/>
        <v xml:space="preserve"> </v>
      </c>
      <c r="BU497" s="74" t="str">
        <f t="shared" si="286"/>
        <v xml:space="preserve"> </v>
      </c>
      <c r="BV497" s="120" t="str">
        <f t="shared" si="287"/>
        <v xml:space="preserve"> </v>
      </c>
      <c r="BW497" s="120" t="str">
        <f t="shared" si="288"/>
        <v xml:space="preserve">  </v>
      </c>
      <c r="BY497" s="74" t="str">
        <f t="shared" si="289"/>
        <v xml:space="preserve"> </v>
      </c>
      <c r="BZ497" s="120" t="str">
        <f t="shared" si="290"/>
        <v xml:space="preserve"> </v>
      </c>
      <c r="CA497" s="120" t="str">
        <f t="shared" si="291"/>
        <v xml:space="preserve"> </v>
      </c>
      <c r="CC497" s="115" t="str">
        <f t="shared" si="292"/>
        <v xml:space="preserve"> </v>
      </c>
      <c r="CD497" s="120" t="str">
        <f t="shared" si="293"/>
        <v xml:space="preserve"> </v>
      </c>
      <c r="CE497" s="417" t="str">
        <f t="shared" si="294"/>
        <v xml:space="preserve"> </v>
      </c>
      <c r="CF497" s="115"/>
      <c r="CG497" s="115" t="str">
        <f t="shared" si="295"/>
        <v xml:space="preserve"> </v>
      </c>
      <c r="CH497" s="120" t="str">
        <f t="shared" si="296"/>
        <v xml:space="preserve"> </v>
      </c>
      <c r="CI497" s="417" t="str">
        <f t="shared" si="297"/>
        <v xml:space="preserve"> </v>
      </c>
      <c r="CJ497" s="115"/>
      <c r="CK497" s="115" t="str">
        <f t="shared" si="298"/>
        <v xml:space="preserve"> </v>
      </c>
      <c r="CL497" s="120" t="str">
        <f t="shared" si="299"/>
        <v xml:space="preserve"> </v>
      </c>
      <c r="CM497" s="417" t="str">
        <f t="shared" si="301"/>
        <v xml:space="preserve"> </v>
      </c>
      <c r="IS497" s="103">
        <v>45.4</v>
      </c>
    </row>
    <row r="498" spans="2:253" s="74" customFormat="1" ht="17.100000000000001" hidden="1" customHeight="1" x14ac:dyDescent="0.25">
      <c r="B498" s="504">
        <f>IF('KB Duct Parts'!BG$15=1,'KB Duct Elbows'!AD18,0)</f>
        <v>0</v>
      </c>
      <c r="C498" s="525" t="s">
        <v>1936</v>
      </c>
      <c r="D498" s="506" t="str">
        <f t="shared" si="268"/>
        <v>12114.45L</v>
      </c>
      <c r="E498" s="504" t="s">
        <v>871</v>
      </c>
      <c r="F498" s="508" t="str">
        <f t="shared" si="275"/>
        <v xml:space="preserve"> </v>
      </c>
      <c r="G498" s="509" t="s">
        <v>1699</v>
      </c>
      <c r="H498" s="504" t="s">
        <v>923</v>
      </c>
      <c r="I498" s="1035"/>
      <c r="J498" s="1036"/>
      <c r="K498" s="516" t="s">
        <v>881</v>
      </c>
      <c r="L498" s="521">
        <v>20</v>
      </c>
      <c r="M498" s="517" t="str">
        <f t="shared" si="300"/>
        <v>Y</v>
      </c>
      <c r="N498" s="514">
        <f t="shared" si="276"/>
        <v>97.9</v>
      </c>
      <c r="O498" s="518">
        <f t="shared" si="269"/>
        <v>0</v>
      </c>
      <c r="P498" s="680">
        <f>'KB Duct Parts'!$AE$3</f>
        <v>0</v>
      </c>
      <c r="Q498" s="681">
        <f t="shared" si="277"/>
        <v>0</v>
      </c>
      <c r="R498" s="682">
        <f t="shared" si="278"/>
        <v>0</v>
      </c>
      <c r="S498" s="716">
        <f t="shared" si="279"/>
        <v>0.35</v>
      </c>
      <c r="T498" s="679">
        <f t="shared" si="280"/>
        <v>0</v>
      </c>
      <c r="U498" s="679">
        <f t="shared" si="281"/>
        <v>0</v>
      </c>
      <c r="V498" s="78"/>
      <c r="W498" s="78"/>
      <c r="Y498" s="120"/>
      <c r="AE498" s="75"/>
      <c r="AF498" s="370">
        <v>20</v>
      </c>
      <c r="AG498" s="374"/>
      <c r="AH498" s="378"/>
      <c r="AI498" s="381"/>
      <c r="AJ498" s="386"/>
      <c r="AK498" s="391"/>
      <c r="AL498" s="386"/>
      <c r="AM498" s="363">
        <f t="shared" si="267"/>
        <v>1</v>
      </c>
      <c r="AN498" s="578">
        <v>97.9</v>
      </c>
      <c r="AO498" s="120">
        <f t="shared" si="282"/>
        <v>0</v>
      </c>
      <c r="AP498" s="120">
        <f t="shared" si="270"/>
        <v>0</v>
      </c>
      <c r="AQ498" s="120">
        <f t="shared" si="271"/>
        <v>0</v>
      </c>
      <c r="AR498" s="120">
        <f t="shared" si="272"/>
        <v>0</v>
      </c>
      <c r="AS498" s="120">
        <f t="shared" si="273"/>
        <v>0</v>
      </c>
      <c r="AT498" s="120">
        <f t="shared" si="274"/>
        <v>0</v>
      </c>
      <c r="AU498" s="74" t="s">
        <v>717</v>
      </c>
      <c r="AV498" s="115"/>
      <c r="AW498" s="395"/>
      <c r="AX498" s="395">
        <v>0</v>
      </c>
      <c r="AY498" s="395">
        <v>0</v>
      </c>
      <c r="AZ498" s="395">
        <v>0</v>
      </c>
      <c r="BA498" s="395">
        <v>0</v>
      </c>
      <c r="BB498" s="395">
        <v>0</v>
      </c>
      <c r="BC498" s="395">
        <v>0</v>
      </c>
      <c r="BD498" s="115"/>
      <c r="BE498" s="115"/>
      <c r="BF498" s="115"/>
      <c r="BG498" s="115"/>
      <c r="BH498" s="115"/>
      <c r="BI498" s="115"/>
      <c r="BJ498" s="115"/>
      <c r="BK498" s="115"/>
      <c r="BQ498" s="74" t="str">
        <f t="shared" si="283"/>
        <v xml:space="preserve"> </v>
      </c>
      <c r="BR498" s="120" t="str">
        <f t="shared" si="284"/>
        <v xml:space="preserve"> </v>
      </c>
      <c r="BS498" s="120" t="str">
        <f t="shared" si="285"/>
        <v xml:space="preserve"> </v>
      </c>
      <c r="BU498" s="74" t="str">
        <f t="shared" si="286"/>
        <v xml:space="preserve"> </v>
      </c>
      <c r="BV498" s="120" t="str">
        <f t="shared" si="287"/>
        <v xml:space="preserve"> </v>
      </c>
      <c r="BW498" s="120" t="str">
        <f t="shared" si="288"/>
        <v xml:space="preserve">  </v>
      </c>
      <c r="BY498" s="74" t="str">
        <f t="shared" si="289"/>
        <v xml:space="preserve"> </v>
      </c>
      <c r="BZ498" s="120" t="str">
        <f t="shared" si="290"/>
        <v xml:space="preserve"> </v>
      </c>
      <c r="CA498" s="120" t="str">
        <f t="shared" si="291"/>
        <v xml:space="preserve"> </v>
      </c>
      <c r="CC498" s="115" t="str">
        <f t="shared" si="292"/>
        <v xml:space="preserve"> </v>
      </c>
      <c r="CD498" s="120" t="str">
        <f t="shared" si="293"/>
        <v xml:space="preserve"> </v>
      </c>
      <c r="CE498" s="417" t="str">
        <f t="shared" si="294"/>
        <v xml:space="preserve"> </v>
      </c>
      <c r="CF498" s="115"/>
      <c r="CG498" s="115" t="str">
        <f t="shared" si="295"/>
        <v xml:space="preserve"> </v>
      </c>
      <c r="CH498" s="120" t="str">
        <f t="shared" si="296"/>
        <v xml:space="preserve"> </v>
      </c>
      <c r="CI498" s="417" t="str">
        <f t="shared" si="297"/>
        <v xml:space="preserve"> </v>
      </c>
      <c r="CJ498" s="115"/>
      <c r="CK498" s="115" t="str">
        <f t="shared" si="298"/>
        <v xml:space="preserve"> </v>
      </c>
      <c r="CL498" s="120" t="str">
        <f t="shared" si="299"/>
        <v xml:space="preserve"> </v>
      </c>
      <c r="CM498" s="417" t="str">
        <f t="shared" si="301"/>
        <v xml:space="preserve"> </v>
      </c>
      <c r="IS498" s="103">
        <v>48.1</v>
      </c>
    </row>
    <row r="499" spans="2:253" s="74" customFormat="1" ht="17.100000000000001" hidden="1" customHeight="1" x14ac:dyDescent="0.25">
      <c r="B499" s="504">
        <f>IF('KB Duct Parts'!BG$15=1,'KB Duct Elbows'!AD19,0)</f>
        <v>0</v>
      </c>
      <c r="C499" s="525" t="s">
        <v>1937</v>
      </c>
      <c r="D499" s="506" t="str">
        <f t="shared" si="268"/>
        <v>12115.45L</v>
      </c>
      <c r="E499" s="504" t="s">
        <v>872</v>
      </c>
      <c r="F499" s="508" t="str">
        <f t="shared" si="275"/>
        <v xml:space="preserve"> </v>
      </c>
      <c r="G499" s="509" t="s">
        <v>1699</v>
      </c>
      <c r="H499" s="504" t="s">
        <v>923</v>
      </c>
      <c r="I499" s="1035"/>
      <c r="J499" s="1036"/>
      <c r="K499" s="516" t="s">
        <v>881</v>
      </c>
      <c r="L499" s="521">
        <v>20</v>
      </c>
      <c r="M499" s="517" t="str">
        <f t="shared" si="300"/>
        <v>Y</v>
      </c>
      <c r="N499" s="514">
        <f t="shared" si="276"/>
        <v>103.6</v>
      </c>
      <c r="O499" s="518">
        <f t="shared" si="269"/>
        <v>0</v>
      </c>
      <c r="P499" s="680">
        <f>'KB Duct Parts'!$AE$3</f>
        <v>0</v>
      </c>
      <c r="Q499" s="681">
        <f t="shared" si="277"/>
        <v>0</v>
      </c>
      <c r="R499" s="682">
        <f t="shared" si="278"/>
        <v>0</v>
      </c>
      <c r="S499" s="716">
        <f t="shared" si="279"/>
        <v>0.35</v>
      </c>
      <c r="T499" s="679">
        <f t="shared" si="280"/>
        <v>0</v>
      </c>
      <c r="U499" s="679">
        <f t="shared" si="281"/>
        <v>0</v>
      </c>
      <c r="V499" s="78"/>
      <c r="W499" s="78"/>
      <c r="Y499" s="120"/>
      <c r="AE499" s="75"/>
      <c r="AF499" s="370">
        <v>20</v>
      </c>
      <c r="AG499" s="374"/>
      <c r="AH499" s="378"/>
      <c r="AI499" s="381"/>
      <c r="AJ499" s="386"/>
      <c r="AK499" s="391"/>
      <c r="AL499" s="386"/>
      <c r="AM499" s="363">
        <f t="shared" si="267"/>
        <v>1</v>
      </c>
      <c r="AN499" s="578">
        <v>103.6</v>
      </c>
      <c r="AO499" s="120">
        <f t="shared" si="282"/>
        <v>0</v>
      </c>
      <c r="AP499" s="120">
        <f t="shared" si="270"/>
        <v>0</v>
      </c>
      <c r="AQ499" s="120">
        <f t="shared" si="271"/>
        <v>0</v>
      </c>
      <c r="AR499" s="120">
        <f t="shared" si="272"/>
        <v>0</v>
      </c>
      <c r="AS499" s="120">
        <f t="shared" si="273"/>
        <v>0</v>
      </c>
      <c r="AT499" s="120">
        <f t="shared" si="274"/>
        <v>0</v>
      </c>
      <c r="AU499" s="74" t="s">
        <v>717</v>
      </c>
      <c r="AV499" s="115"/>
      <c r="AW499" s="395"/>
      <c r="AX499" s="395">
        <v>0</v>
      </c>
      <c r="AY499" s="395">
        <v>0</v>
      </c>
      <c r="AZ499" s="395">
        <v>0</v>
      </c>
      <c r="BA499" s="395">
        <v>0</v>
      </c>
      <c r="BB499" s="395">
        <v>0</v>
      </c>
      <c r="BC499" s="395">
        <v>0</v>
      </c>
      <c r="BD499" s="115"/>
      <c r="BE499" s="115"/>
      <c r="BF499" s="115"/>
      <c r="BG499" s="115"/>
      <c r="BH499" s="115"/>
      <c r="BI499" s="115"/>
      <c r="BJ499" s="115"/>
      <c r="BK499" s="115"/>
      <c r="BQ499" s="74" t="str">
        <f t="shared" si="283"/>
        <v xml:space="preserve"> </v>
      </c>
      <c r="BR499" s="120" t="str">
        <f t="shared" si="284"/>
        <v xml:space="preserve"> </v>
      </c>
      <c r="BS499" s="120" t="str">
        <f t="shared" si="285"/>
        <v xml:space="preserve"> </v>
      </c>
      <c r="BU499" s="74" t="str">
        <f t="shared" si="286"/>
        <v xml:space="preserve"> </v>
      </c>
      <c r="BV499" s="120" t="str">
        <f t="shared" si="287"/>
        <v xml:space="preserve"> </v>
      </c>
      <c r="BW499" s="120" t="str">
        <f t="shared" si="288"/>
        <v xml:space="preserve">  </v>
      </c>
      <c r="BY499" s="74" t="str">
        <f t="shared" si="289"/>
        <v xml:space="preserve"> </v>
      </c>
      <c r="BZ499" s="120" t="str">
        <f t="shared" si="290"/>
        <v xml:space="preserve"> </v>
      </c>
      <c r="CA499" s="120" t="str">
        <f t="shared" si="291"/>
        <v xml:space="preserve"> </v>
      </c>
      <c r="CC499" s="115" t="str">
        <f t="shared" si="292"/>
        <v xml:space="preserve"> </v>
      </c>
      <c r="CD499" s="120" t="str">
        <f t="shared" si="293"/>
        <v xml:space="preserve"> </v>
      </c>
      <c r="CE499" s="417" t="str">
        <f t="shared" si="294"/>
        <v xml:space="preserve"> </v>
      </c>
      <c r="CF499" s="115"/>
      <c r="CG499" s="115" t="str">
        <f t="shared" si="295"/>
        <v xml:space="preserve"> </v>
      </c>
      <c r="CH499" s="120" t="str">
        <f t="shared" si="296"/>
        <v xml:space="preserve"> </v>
      </c>
      <c r="CI499" s="417" t="str">
        <f t="shared" si="297"/>
        <v xml:space="preserve"> </v>
      </c>
      <c r="CJ499" s="115"/>
      <c r="CK499" s="115" t="str">
        <f t="shared" si="298"/>
        <v xml:space="preserve"> </v>
      </c>
      <c r="CL499" s="120" t="str">
        <f t="shared" si="299"/>
        <v xml:space="preserve"> </v>
      </c>
      <c r="CM499" s="417" t="str">
        <f t="shared" si="301"/>
        <v xml:space="preserve"> </v>
      </c>
      <c r="IS499" s="103">
        <v>50.8</v>
      </c>
    </row>
    <row r="500" spans="2:253" s="74" customFormat="1" ht="17.100000000000001" hidden="1" customHeight="1" x14ac:dyDescent="0.25">
      <c r="B500" s="504">
        <f>IF('KB Duct Parts'!BG$15=1,'KB Duct Elbows'!AE7,0)</f>
        <v>0</v>
      </c>
      <c r="C500" s="525" t="s">
        <v>1938</v>
      </c>
      <c r="D500" s="506" t="str">
        <f t="shared" si="268"/>
        <v>12103.30L</v>
      </c>
      <c r="E500" s="520" t="s">
        <v>483</v>
      </c>
      <c r="F500" s="508" t="str">
        <f t="shared" si="275"/>
        <v xml:space="preserve"> </v>
      </c>
      <c r="G500" s="509" t="s">
        <v>1701</v>
      </c>
      <c r="H500" s="504" t="s">
        <v>923</v>
      </c>
      <c r="I500" s="1035"/>
      <c r="J500" s="1036"/>
      <c r="K500" s="516" t="s">
        <v>881</v>
      </c>
      <c r="L500" s="521">
        <v>22</v>
      </c>
      <c r="M500" s="517" t="str">
        <f t="shared" si="300"/>
        <v>Y</v>
      </c>
      <c r="N500" s="514">
        <f t="shared" si="276"/>
        <v>21.5</v>
      </c>
      <c r="O500" s="518">
        <f t="shared" si="269"/>
        <v>0</v>
      </c>
      <c r="P500" s="680">
        <f>'KB Duct Parts'!$AE$3</f>
        <v>0</v>
      </c>
      <c r="Q500" s="681">
        <f t="shared" si="277"/>
        <v>0</v>
      </c>
      <c r="R500" s="682">
        <f t="shared" si="278"/>
        <v>0</v>
      </c>
      <c r="S500" s="716">
        <f t="shared" si="279"/>
        <v>0.35</v>
      </c>
      <c r="T500" s="679">
        <f t="shared" si="280"/>
        <v>0</v>
      </c>
      <c r="U500" s="679">
        <f t="shared" si="281"/>
        <v>0</v>
      </c>
      <c r="V500" s="78"/>
      <c r="W500" s="78"/>
      <c r="Y500" s="120"/>
      <c r="AE500" s="75"/>
      <c r="AF500" s="370">
        <v>22</v>
      </c>
      <c r="AG500" s="374"/>
      <c r="AH500" s="378"/>
      <c r="AI500" s="381"/>
      <c r="AJ500" s="386"/>
      <c r="AK500" s="391"/>
      <c r="AL500" s="386"/>
      <c r="AM500" s="363">
        <f t="shared" si="267"/>
        <v>1</v>
      </c>
      <c r="AN500" s="578">
        <v>21.5</v>
      </c>
      <c r="AO500" s="120">
        <f t="shared" si="282"/>
        <v>0</v>
      </c>
      <c r="AP500" s="120">
        <f t="shared" si="270"/>
        <v>0</v>
      </c>
      <c r="AQ500" s="120">
        <f t="shared" si="271"/>
        <v>0</v>
      </c>
      <c r="AR500" s="120">
        <f t="shared" si="272"/>
        <v>0</v>
      </c>
      <c r="AS500" s="120">
        <f t="shared" si="273"/>
        <v>0</v>
      </c>
      <c r="AT500" s="120">
        <f t="shared" si="274"/>
        <v>0</v>
      </c>
      <c r="AU500" s="74" t="s">
        <v>717</v>
      </c>
      <c r="AV500" s="115"/>
      <c r="AW500" s="395"/>
      <c r="AX500" s="395">
        <v>0</v>
      </c>
      <c r="AY500" s="395">
        <v>0</v>
      </c>
      <c r="AZ500" s="395">
        <v>0</v>
      </c>
      <c r="BA500" s="395">
        <v>0</v>
      </c>
      <c r="BB500" s="395">
        <v>0</v>
      </c>
      <c r="BC500" s="395">
        <v>0</v>
      </c>
      <c r="BD500" s="115"/>
      <c r="BE500" s="115"/>
      <c r="BF500" s="115"/>
      <c r="BG500" s="115"/>
      <c r="BH500" s="115"/>
      <c r="BI500" s="115"/>
      <c r="BJ500" s="115"/>
      <c r="BK500" s="115"/>
      <c r="BQ500" s="74" t="str">
        <f t="shared" si="283"/>
        <v xml:space="preserve"> </v>
      </c>
      <c r="BR500" s="120" t="str">
        <f t="shared" si="284"/>
        <v xml:space="preserve"> </v>
      </c>
      <c r="BS500" s="120" t="str">
        <f t="shared" si="285"/>
        <v xml:space="preserve"> </v>
      </c>
      <c r="BU500" s="74" t="str">
        <f t="shared" si="286"/>
        <v xml:space="preserve"> </v>
      </c>
      <c r="BV500" s="120" t="str">
        <f t="shared" si="287"/>
        <v xml:space="preserve"> </v>
      </c>
      <c r="BW500" s="120" t="str">
        <f t="shared" si="288"/>
        <v xml:space="preserve">  </v>
      </c>
      <c r="BY500" s="74" t="str">
        <f t="shared" si="289"/>
        <v xml:space="preserve"> </v>
      </c>
      <c r="BZ500" s="120" t="str">
        <f t="shared" si="290"/>
        <v xml:space="preserve"> </v>
      </c>
      <c r="CA500" s="120" t="str">
        <f t="shared" si="291"/>
        <v xml:space="preserve"> </v>
      </c>
      <c r="CC500" s="115" t="str">
        <f t="shared" si="292"/>
        <v xml:space="preserve"> </v>
      </c>
      <c r="CD500" s="120" t="str">
        <f t="shared" si="293"/>
        <v xml:space="preserve"> </v>
      </c>
      <c r="CE500" s="417" t="str">
        <f t="shared" si="294"/>
        <v xml:space="preserve"> </v>
      </c>
      <c r="CF500" s="115"/>
      <c r="CG500" s="115" t="str">
        <f t="shared" si="295"/>
        <v xml:space="preserve"> </v>
      </c>
      <c r="CH500" s="120" t="str">
        <f t="shared" si="296"/>
        <v xml:space="preserve"> </v>
      </c>
      <c r="CI500" s="417" t="str">
        <f t="shared" si="297"/>
        <v xml:space="preserve"> </v>
      </c>
      <c r="CJ500" s="115"/>
      <c r="CK500" s="115" t="str">
        <f t="shared" si="298"/>
        <v xml:space="preserve"> </v>
      </c>
      <c r="CL500" s="120" t="str">
        <f t="shared" si="299"/>
        <v xml:space="preserve"> </v>
      </c>
      <c r="CM500" s="417" t="str">
        <f t="shared" si="301"/>
        <v xml:space="preserve"> </v>
      </c>
      <c r="IS500" s="103">
        <v>10.5</v>
      </c>
    </row>
    <row r="501" spans="2:253" s="74" customFormat="1" ht="17.100000000000001" hidden="1" customHeight="1" x14ac:dyDescent="0.25">
      <c r="B501" s="504">
        <f>IF('KB Duct Parts'!BG$15=1,'KB Duct Elbows'!AE8,0)</f>
        <v>0</v>
      </c>
      <c r="C501" s="525" t="s">
        <v>1939</v>
      </c>
      <c r="D501" s="506" t="str">
        <f t="shared" si="268"/>
        <v>12104.30L</v>
      </c>
      <c r="E501" s="520" t="s">
        <v>861</v>
      </c>
      <c r="F501" s="508" t="str">
        <f t="shared" si="275"/>
        <v xml:space="preserve"> </v>
      </c>
      <c r="G501" s="509" t="s">
        <v>1701</v>
      </c>
      <c r="H501" s="504" t="s">
        <v>923</v>
      </c>
      <c r="I501" s="1035"/>
      <c r="J501" s="1036"/>
      <c r="K501" s="516" t="s">
        <v>881</v>
      </c>
      <c r="L501" s="521">
        <v>22</v>
      </c>
      <c r="M501" s="517" t="str">
        <f t="shared" si="300"/>
        <v>Y</v>
      </c>
      <c r="N501" s="514">
        <f t="shared" si="276"/>
        <v>23.1</v>
      </c>
      <c r="O501" s="518">
        <f t="shared" si="269"/>
        <v>0</v>
      </c>
      <c r="P501" s="680">
        <f>'KB Duct Parts'!$AE$3</f>
        <v>0</v>
      </c>
      <c r="Q501" s="681">
        <f t="shared" si="277"/>
        <v>0</v>
      </c>
      <c r="R501" s="682">
        <f t="shared" si="278"/>
        <v>0</v>
      </c>
      <c r="S501" s="716">
        <f t="shared" si="279"/>
        <v>0.35</v>
      </c>
      <c r="T501" s="679">
        <f t="shared" si="280"/>
        <v>0</v>
      </c>
      <c r="U501" s="679">
        <f t="shared" si="281"/>
        <v>0</v>
      </c>
      <c r="V501" s="78"/>
      <c r="W501" s="78"/>
      <c r="Y501" s="120"/>
      <c r="AE501" s="75"/>
      <c r="AF501" s="370">
        <v>22</v>
      </c>
      <c r="AG501" s="374"/>
      <c r="AH501" s="378"/>
      <c r="AI501" s="381"/>
      <c r="AJ501" s="386"/>
      <c r="AK501" s="391"/>
      <c r="AL501" s="386"/>
      <c r="AM501" s="363">
        <f t="shared" si="267"/>
        <v>1</v>
      </c>
      <c r="AN501" s="578">
        <v>23.1</v>
      </c>
      <c r="AO501" s="120">
        <f t="shared" si="282"/>
        <v>0</v>
      </c>
      <c r="AP501" s="120">
        <f t="shared" si="270"/>
        <v>0</v>
      </c>
      <c r="AQ501" s="120">
        <f t="shared" si="271"/>
        <v>0</v>
      </c>
      <c r="AR501" s="120">
        <f t="shared" si="272"/>
        <v>0</v>
      </c>
      <c r="AS501" s="120">
        <f t="shared" si="273"/>
        <v>0</v>
      </c>
      <c r="AT501" s="120">
        <f t="shared" si="274"/>
        <v>0</v>
      </c>
      <c r="AU501" s="74" t="s">
        <v>717</v>
      </c>
      <c r="AV501" s="115"/>
      <c r="AW501" s="395"/>
      <c r="AX501" s="395">
        <v>0</v>
      </c>
      <c r="AY501" s="395">
        <v>0</v>
      </c>
      <c r="AZ501" s="395">
        <v>0</v>
      </c>
      <c r="BA501" s="395">
        <v>0</v>
      </c>
      <c r="BB501" s="395">
        <v>0</v>
      </c>
      <c r="BC501" s="395">
        <v>0</v>
      </c>
      <c r="BD501" s="115"/>
      <c r="BE501" s="115"/>
      <c r="BF501" s="115"/>
      <c r="BG501" s="115"/>
      <c r="BH501" s="115"/>
      <c r="BI501" s="115"/>
      <c r="BJ501" s="115"/>
      <c r="BK501" s="115"/>
      <c r="BQ501" s="74" t="str">
        <f t="shared" si="283"/>
        <v xml:space="preserve"> </v>
      </c>
      <c r="BR501" s="120" t="str">
        <f t="shared" si="284"/>
        <v xml:space="preserve"> </v>
      </c>
      <c r="BS501" s="120" t="str">
        <f t="shared" si="285"/>
        <v xml:space="preserve"> </v>
      </c>
      <c r="BU501" s="74" t="str">
        <f t="shared" si="286"/>
        <v xml:space="preserve"> </v>
      </c>
      <c r="BV501" s="120" t="str">
        <f t="shared" si="287"/>
        <v xml:space="preserve"> </v>
      </c>
      <c r="BW501" s="120" t="str">
        <f t="shared" si="288"/>
        <v xml:space="preserve">  </v>
      </c>
      <c r="BY501" s="74" t="str">
        <f t="shared" si="289"/>
        <v xml:space="preserve"> </v>
      </c>
      <c r="BZ501" s="120" t="str">
        <f t="shared" si="290"/>
        <v xml:space="preserve"> </v>
      </c>
      <c r="CA501" s="120" t="str">
        <f t="shared" si="291"/>
        <v xml:space="preserve"> </v>
      </c>
      <c r="CC501" s="115" t="str">
        <f t="shared" si="292"/>
        <v xml:space="preserve"> </v>
      </c>
      <c r="CD501" s="120" t="str">
        <f t="shared" si="293"/>
        <v xml:space="preserve"> </v>
      </c>
      <c r="CE501" s="417" t="str">
        <f t="shared" si="294"/>
        <v xml:space="preserve"> </v>
      </c>
      <c r="CF501" s="115"/>
      <c r="CG501" s="115" t="str">
        <f t="shared" si="295"/>
        <v xml:space="preserve"> </v>
      </c>
      <c r="CH501" s="120" t="str">
        <f t="shared" si="296"/>
        <v xml:space="preserve"> </v>
      </c>
      <c r="CI501" s="417" t="str">
        <f t="shared" si="297"/>
        <v xml:space="preserve"> </v>
      </c>
      <c r="CJ501" s="115"/>
      <c r="CK501" s="115" t="str">
        <f t="shared" si="298"/>
        <v xml:space="preserve"> </v>
      </c>
      <c r="CL501" s="120" t="str">
        <f t="shared" si="299"/>
        <v xml:space="preserve"> </v>
      </c>
      <c r="CM501" s="417" t="str">
        <f t="shared" si="301"/>
        <v xml:space="preserve"> </v>
      </c>
      <c r="IS501" s="103">
        <v>11.3</v>
      </c>
    </row>
    <row r="502" spans="2:253" s="74" customFormat="1" ht="17.100000000000001" hidden="1" customHeight="1" x14ac:dyDescent="0.25">
      <c r="B502" s="504">
        <f>IF('KB Duct Parts'!BG$15=1,'KB Duct Elbows'!AE9,0)</f>
        <v>0</v>
      </c>
      <c r="C502" s="525" t="s">
        <v>1940</v>
      </c>
      <c r="D502" s="506" t="str">
        <f t="shared" si="268"/>
        <v>12105.30L</v>
      </c>
      <c r="E502" s="504" t="s">
        <v>862</v>
      </c>
      <c r="F502" s="508" t="str">
        <f t="shared" si="275"/>
        <v xml:space="preserve"> </v>
      </c>
      <c r="G502" s="509" t="s">
        <v>1701</v>
      </c>
      <c r="H502" s="504" t="s">
        <v>923</v>
      </c>
      <c r="I502" s="1035"/>
      <c r="J502" s="1036"/>
      <c r="K502" s="516" t="s">
        <v>881</v>
      </c>
      <c r="L502" s="521">
        <v>22</v>
      </c>
      <c r="M502" s="517" t="str">
        <f t="shared" si="300"/>
        <v>Y</v>
      </c>
      <c r="N502" s="514">
        <f t="shared" si="276"/>
        <v>27.7</v>
      </c>
      <c r="O502" s="518">
        <f t="shared" si="269"/>
        <v>0</v>
      </c>
      <c r="P502" s="680">
        <f>'KB Duct Parts'!$AE$3</f>
        <v>0</v>
      </c>
      <c r="Q502" s="681">
        <f t="shared" si="277"/>
        <v>0</v>
      </c>
      <c r="R502" s="682">
        <f t="shared" si="278"/>
        <v>0</v>
      </c>
      <c r="S502" s="716">
        <f t="shared" si="279"/>
        <v>0.35</v>
      </c>
      <c r="T502" s="679">
        <f t="shared" si="280"/>
        <v>0</v>
      </c>
      <c r="U502" s="679">
        <f t="shared" si="281"/>
        <v>0</v>
      </c>
      <c r="V502" s="78"/>
      <c r="W502" s="78"/>
      <c r="Y502" s="120"/>
      <c r="AE502" s="75"/>
      <c r="AF502" s="370">
        <v>22</v>
      </c>
      <c r="AG502" s="374"/>
      <c r="AH502" s="378"/>
      <c r="AI502" s="381"/>
      <c r="AJ502" s="386"/>
      <c r="AK502" s="391"/>
      <c r="AL502" s="386"/>
      <c r="AM502" s="363">
        <f t="shared" si="267"/>
        <v>1</v>
      </c>
      <c r="AN502" s="578">
        <v>27.7</v>
      </c>
      <c r="AO502" s="120">
        <f t="shared" si="282"/>
        <v>0</v>
      </c>
      <c r="AP502" s="120">
        <f t="shared" si="270"/>
        <v>0</v>
      </c>
      <c r="AQ502" s="120">
        <f t="shared" si="271"/>
        <v>0</v>
      </c>
      <c r="AR502" s="120">
        <f t="shared" si="272"/>
        <v>0</v>
      </c>
      <c r="AS502" s="120">
        <f t="shared" si="273"/>
        <v>0</v>
      </c>
      <c r="AT502" s="120">
        <f t="shared" si="274"/>
        <v>0</v>
      </c>
      <c r="AU502" s="74" t="s">
        <v>717</v>
      </c>
      <c r="AV502" s="115"/>
      <c r="AW502" s="395"/>
      <c r="AX502" s="395">
        <v>0</v>
      </c>
      <c r="AY502" s="395">
        <v>0</v>
      </c>
      <c r="AZ502" s="395">
        <v>0</v>
      </c>
      <c r="BA502" s="395">
        <v>0</v>
      </c>
      <c r="BB502" s="395">
        <v>0</v>
      </c>
      <c r="BC502" s="395">
        <v>0</v>
      </c>
      <c r="BD502" s="115"/>
      <c r="BE502" s="115"/>
      <c r="BF502" s="115"/>
      <c r="BG502" s="115"/>
      <c r="BH502" s="115"/>
      <c r="BI502" s="115"/>
      <c r="BJ502" s="115"/>
      <c r="BK502" s="115"/>
      <c r="BQ502" s="74" t="str">
        <f t="shared" si="283"/>
        <v xml:space="preserve"> </v>
      </c>
      <c r="BR502" s="120" t="str">
        <f t="shared" si="284"/>
        <v xml:space="preserve"> </v>
      </c>
      <c r="BS502" s="120" t="str">
        <f t="shared" si="285"/>
        <v xml:space="preserve"> </v>
      </c>
      <c r="BU502" s="74" t="str">
        <f t="shared" si="286"/>
        <v xml:space="preserve"> </v>
      </c>
      <c r="BV502" s="120" t="str">
        <f t="shared" si="287"/>
        <v xml:space="preserve"> </v>
      </c>
      <c r="BW502" s="120" t="str">
        <f t="shared" si="288"/>
        <v xml:space="preserve">  </v>
      </c>
      <c r="BY502" s="74" t="str">
        <f t="shared" si="289"/>
        <v xml:space="preserve"> </v>
      </c>
      <c r="BZ502" s="120" t="str">
        <f t="shared" si="290"/>
        <v xml:space="preserve"> </v>
      </c>
      <c r="CA502" s="120" t="str">
        <f t="shared" si="291"/>
        <v xml:space="preserve"> </v>
      </c>
      <c r="CC502" s="115" t="str">
        <f t="shared" si="292"/>
        <v xml:space="preserve"> </v>
      </c>
      <c r="CD502" s="120" t="str">
        <f t="shared" si="293"/>
        <v xml:space="preserve"> </v>
      </c>
      <c r="CE502" s="417" t="str">
        <f t="shared" si="294"/>
        <v xml:space="preserve"> </v>
      </c>
      <c r="CF502" s="115"/>
      <c r="CG502" s="115" t="str">
        <f t="shared" si="295"/>
        <v xml:space="preserve"> </v>
      </c>
      <c r="CH502" s="120" t="str">
        <f t="shared" si="296"/>
        <v xml:space="preserve"> </v>
      </c>
      <c r="CI502" s="417" t="str">
        <f t="shared" si="297"/>
        <v xml:space="preserve"> </v>
      </c>
      <c r="CJ502" s="115"/>
      <c r="CK502" s="115" t="str">
        <f t="shared" si="298"/>
        <v xml:space="preserve"> </v>
      </c>
      <c r="CL502" s="120" t="str">
        <f t="shared" si="299"/>
        <v xml:space="preserve"> </v>
      </c>
      <c r="CM502" s="417" t="str">
        <f t="shared" si="301"/>
        <v xml:space="preserve"> </v>
      </c>
      <c r="IS502" s="103">
        <v>13.6</v>
      </c>
    </row>
    <row r="503" spans="2:253" s="74" customFormat="1" ht="17.100000000000001" hidden="1" customHeight="1" x14ac:dyDescent="0.25">
      <c r="B503" s="504">
        <f>IF('KB Duct Parts'!BG$15=1,'KB Duct Elbows'!AE10,0)</f>
        <v>0</v>
      </c>
      <c r="C503" s="525" t="s">
        <v>1941</v>
      </c>
      <c r="D503" s="506" t="str">
        <f t="shared" si="268"/>
        <v>12106.30L</v>
      </c>
      <c r="E503" s="504" t="s">
        <v>863</v>
      </c>
      <c r="F503" s="508" t="str">
        <f t="shared" si="275"/>
        <v xml:space="preserve"> </v>
      </c>
      <c r="G503" s="509" t="s">
        <v>1701</v>
      </c>
      <c r="H503" s="504" t="s">
        <v>923</v>
      </c>
      <c r="I503" s="1035"/>
      <c r="J503" s="1036"/>
      <c r="K503" s="516" t="s">
        <v>881</v>
      </c>
      <c r="L503" s="521">
        <v>22</v>
      </c>
      <c r="M503" s="517" t="str">
        <f t="shared" si="300"/>
        <v>Y</v>
      </c>
      <c r="N503" s="514">
        <f t="shared" si="276"/>
        <v>31</v>
      </c>
      <c r="O503" s="518">
        <f t="shared" si="269"/>
        <v>0</v>
      </c>
      <c r="P503" s="680">
        <f>'KB Duct Parts'!$AE$3</f>
        <v>0</v>
      </c>
      <c r="Q503" s="681">
        <f t="shared" si="277"/>
        <v>0</v>
      </c>
      <c r="R503" s="682">
        <f t="shared" si="278"/>
        <v>0</v>
      </c>
      <c r="S503" s="716">
        <f t="shared" si="279"/>
        <v>0.35</v>
      </c>
      <c r="T503" s="679">
        <f t="shared" si="280"/>
        <v>0</v>
      </c>
      <c r="U503" s="679">
        <f t="shared" si="281"/>
        <v>0</v>
      </c>
      <c r="V503" s="78"/>
      <c r="W503" s="78"/>
      <c r="Y503" s="120"/>
      <c r="AE503" s="75"/>
      <c r="AF503" s="370">
        <v>22</v>
      </c>
      <c r="AG503" s="374"/>
      <c r="AH503" s="378"/>
      <c r="AI503" s="381"/>
      <c r="AJ503" s="386"/>
      <c r="AK503" s="391"/>
      <c r="AL503" s="386"/>
      <c r="AM503" s="363">
        <f t="shared" si="267"/>
        <v>1</v>
      </c>
      <c r="AN503" s="578">
        <v>31</v>
      </c>
      <c r="AO503" s="120">
        <f t="shared" si="282"/>
        <v>0</v>
      </c>
      <c r="AP503" s="120">
        <f t="shared" si="270"/>
        <v>0</v>
      </c>
      <c r="AQ503" s="120">
        <f t="shared" si="271"/>
        <v>0</v>
      </c>
      <c r="AR503" s="120">
        <f t="shared" si="272"/>
        <v>0</v>
      </c>
      <c r="AS503" s="120">
        <f t="shared" si="273"/>
        <v>0</v>
      </c>
      <c r="AT503" s="120">
        <f t="shared" si="274"/>
        <v>0</v>
      </c>
      <c r="AU503" s="74" t="s">
        <v>717</v>
      </c>
      <c r="AV503" s="115"/>
      <c r="AW503" s="395"/>
      <c r="AX503" s="395">
        <v>0</v>
      </c>
      <c r="AY503" s="395">
        <v>0</v>
      </c>
      <c r="AZ503" s="395">
        <v>0</v>
      </c>
      <c r="BA503" s="395">
        <v>0</v>
      </c>
      <c r="BB503" s="395">
        <v>0</v>
      </c>
      <c r="BC503" s="395">
        <v>0</v>
      </c>
      <c r="BD503" s="115"/>
      <c r="BE503" s="115"/>
      <c r="BF503" s="115"/>
      <c r="BG503" s="115"/>
      <c r="BH503" s="115"/>
      <c r="BI503" s="115"/>
      <c r="BJ503" s="115"/>
      <c r="BK503" s="115"/>
      <c r="BQ503" s="74" t="str">
        <f t="shared" si="283"/>
        <v xml:space="preserve"> </v>
      </c>
      <c r="BR503" s="120" t="str">
        <f t="shared" si="284"/>
        <v xml:space="preserve"> </v>
      </c>
      <c r="BS503" s="120" t="str">
        <f t="shared" si="285"/>
        <v xml:space="preserve"> </v>
      </c>
      <c r="BU503" s="74" t="str">
        <f t="shared" si="286"/>
        <v xml:space="preserve"> </v>
      </c>
      <c r="BV503" s="120" t="str">
        <f t="shared" si="287"/>
        <v xml:space="preserve"> </v>
      </c>
      <c r="BW503" s="120" t="str">
        <f t="shared" si="288"/>
        <v xml:space="preserve">  </v>
      </c>
      <c r="BY503" s="74" t="str">
        <f t="shared" si="289"/>
        <v xml:space="preserve"> </v>
      </c>
      <c r="BZ503" s="120" t="str">
        <f t="shared" si="290"/>
        <v xml:space="preserve"> </v>
      </c>
      <c r="CA503" s="120" t="str">
        <f t="shared" si="291"/>
        <v xml:space="preserve"> </v>
      </c>
      <c r="CC503" s="115" t="str">
        <f t="shared" si="292"/>
        <v xml:space="preserve"> </v>
      </c>
      <c r="CD503" s="120" t="str">
        <f t="shared" si="293"/>
        <v xml:space="preserve"> </v>
      </c>
      <c r="CE503" s="417" t="str">
        <f t="shared" si="294"/>
        <v xml:space="preserve"> </v>
      </c>
      <c r="CF503" s="115"/>
      <c r="CG503" s="115" t="str">
        <f t="shared" si="295"/>
        <v xml:space="preserve"> </v>
      </c>
      <c r="CH503" s="120" t="str">
        <f t="shared" si="296"/>
        <v xml:space="preserve"> </v>
      </c>
      <c r="CI503" s="417" t="str">
        <f t="shared" si="297"/>
        <v xml:space="preserve"> </v>
      </c>
      <c r="CJ503" s="115"/>
      <c r="CK503" s="115" t="str">
        <f t="shared" si="298"/>
        <v xml:space="preserve"> </v>
      </c>
      <c r="CL503" s="120" t="str">
        <f t="shared" si="299"/>
        <v xml:space="preserve"> </v>
      </c>
      <c r="CM503" s="417" t="str">
        <f t="shared" si="301"/>
        <v xml:space="preserve"> </v>
      </c>
      <c r="IS503" s="103">
        <v>15.2</v>
      </c>
    </row>
    <row r="504" spans="2:253" s="74" customFormat="1" ht="17.100000000000001" hidden="1" customHeight="1" x14ac:dyDescent="0.25">
      <c r="B504" s="504">
        <f>IF('KB Duct Parts'!BG$15=1,'KB Duct Elbows'!AE11,0)</f>
        <v>0</v>
      </c>
      <c r="C504" s="525" t="s">
        <v>1942</v>
      </c>
      <c r="D504" s="506" t="str">
        <f t="shared" si="268"/>
        <v>12107.30L</v>
      </c>
      <c r="E504" s="504" t="s">
        <v>864</v>
      </c>
      <c r="F504" s="508" t="str">
        <f t="shared" si="275"/>
        <v xml:space="preserve"> </v>
      </c>
      <c r="G504" s="509" t="s">
        <v>1701</v>
      </c>
      <c r="H504" s="504" t="s">
        <v>923</v>
      </c>
      <c r="I504" s="1035"/>
      <c r="J504" s="1036"/>
      <c r="K504" s="516" t="s">
        <v>881</v>
      </c>
      <c r="L504" s="521">
        <v>22</v>
      </c>
      <c r="M504" s="517" t="str">
        <f t="shared" si="300"/>
        <v>Y</v>
      </c>
      <c r="N504" s="514">
        <f t="shared" si="276"/>
        <v>35.9</v>
      </c>
      <c r="O504" s="518">
        <f t="shared" si="269"/>
        <v>0</v>
      </c>
      <c r="P504" s="680">
        <f>'KB Duct Parts'!$AE$3</f>
        <v>0</v>
      </c>
      <c r="Q504" s="681">
        <f t="shared" si="277"/>
        <v>0</v>
      </c>
      <c r="R504" s="682">
        <f t="shared" si="278"/>
        <v>0</v>
      </c>
      <c r="S504" s="716">
        <f t="shared" si="279"/>
        <v>0.35</v>
      </c>
      <c r="T504" s="679">
        <f t="shared" si="280"/>
        <v>0</v>
      </c>
      <c r="U504" s="679">
        <f t="shared" si="281"/>
        <v>0</v>
      </c>
      <c r="V504" s="78"/>
      <c r="W504" s="78"/>
      <c r="Y504" s="120"/>
      <c r="AE504" s="75"/>
      <c r="AF504" s="370">
        <v>22</v>
      </c>
      <c r="AG504" s="374"/>
      <c r="AH504" s="378"/>
      <c r="AI504" s="381"/>
      <c r="AJ504" s="386"/>
      <c r="AK504" s="391"/>
      <c r="AL504" s="386"/>
      <c r="AM504" s="363">
        <f t="shared" si="267"/>
        <v>1</v>
      </c>
      <c r="AN504" s="578">
        <v>35.9</v>
      </c>
      <c r="AO504" s="120">
        <f t="shared" si="282"/>
        <v>0</v>
      </c>
      <c r="AP504" s="120">
        <f t="shared" si="270"/>
        <v>0</v>
      </c>
      <c r="AQ504" s="120">
        <f t="shared" si="271"/>
        <v>0</v>
      </c>
      <c r="AR504" s="120">
        <f t="shared" si="272"/>
        <v>0</v>
      </c>
      <c r="AS504" s="120">
        <f t="shared" si="273"/>
        <v>0</v>
      </c>
      <c r="AT504" s="120">
        <f t="shared" si="274"/>
        <v>0</v>
      </c>
      <c r="AU504" s="74" t="s">
        <v>717</v>
      </c>
      <c r="AV504" s="115"/>
      <c r="AW504" s="395"/>
      <c r="AX504" s="395">
        <v>0</v>
      </c>
      <c r="AY504" s="395">
        <v>0</v>
      </c>
      <c r="AZ504" s="395">
        <v>0</v>
      </c>
      <c r="BA504" s="395">
        <v>0</v>
      </c>
      <c r="BB504" s="395">
        <v>0</v>
      </c>
      <c r="BC504" s="395">
        <v>0</v>
      </c>
      <c r="BD504" s="115"/>
      <c r="BE504" s="115"/>
      <c r="BF504" s="115"/>
      <c r="BG504" s="115"/>
      <c r="BH504" s="115"/>
      <c r="BI504" s="115"/>
      <c r="BJ504" s="115"/>
      <c r="BK504" s="115"/>
      <c r="BQ504" s="74" t="str">
        <f t="shared" si="283"/>
        <v xml:space="preserve"> </v>
      </c>
      <c r="BR504" s="120" t="str">
        <f t="shared" si="284"/>
        <v xml:space="preserve"> </v>
      </c>
      <c r="BS504" s="120" t="str">
        <f t="shared" si="285"/>
        <v xml:space="preserve"> </v>
      </c>
      <c r="BU504" s="74" t="str">
        <f t="shared" si="286"/>
        <v xml:space="preserve"> </v>
      </c>
      <c r="BV504" s="120" t="str">
        <f t="shared" si="287"/>
        <v xml:space="preserve"> </v>
      </c>
      <c r="BW504" s="120" t="str">
        <f t="shared" si="288"/>
        <v xml:space="preserve">  </v>
      </c>
      <c r="BY504" s="74" t="str">
        <f t="shared" si="289"/>
        <v xml:space="preserve"> </v>
      </c>
      <c r="BZ504" s="120" t="str">
        <f t="shared" si="290"/>
        <v xml:space="preserve"> </v>
      </c>
      <c r="CA504" s="120" t="str">
        <f t="shared" si="291"/>
        <v xml:space="preserve"> </v>
      </c>
      <c r="CC504" s="115" t="str">
        <f t="shared" si="292"/>
        <v xml:space="preserve"> </v>
      </c>
      <c r="CD504" s="120" t="str">
        <f t="shared" si="293"/>
        <v xml:space="preserve"> </v>
      </c>
      <c r="CE504" s="417" t="str">
        <f t="shared" si="294"/>
        <v xml:space="preserve"> </v>
      </c>
      <c r="CF504" s="115"/>
      <c r="CG504" s="115" t="str">
        <f t="shared" si="295"/>
        <v xml:space="preserve"> </v>
      </c>
      <c r="CH504" s="120" t="str">
        <f t="shared" si="296"/>
        <v xml:space="preserve"> </v>
      </c>
      <c r="CI504" s="417" t="str">
        <f t="shared" si="297"/>
        <v xml:space="preserve"> </v>
      </c>
      <c r="CJ504" s="115"/>
      <c r="CK504" s="115" t="str">
        <f t="shared" si="298"/>
        <v xml:space="preserve"> </v>
      </c>
      <c r="CL504" s="120" t="str">
        <f t="shared" si="299"/>
        <v xml:space="preserve"> </v>
      </c>
      <c r="CM504" s="417" t="str">
        <f t="shared" si="301"/>
        <v xml:space="preserve"> </v>
      </c>
      <c r="IS504" s="103">
        <v>17.5</v>
      </c>
    </row>
    <row r="505" spans="2:253" s="74" customFormat="1" ht="17.100000000000001" hidden="1" customHeight="1" x14ac:dyDescent="0.25">
      <c r="B505" s="504">
        <f>IF('KB Duct Parts'!BG$15=1,'KB Duct Elbows'!AE12,0)</f>
        <v>0</v>
      </c>
      <c r="C505" s="525" t="s">
        <v>1943</v>
      </c>
      <c r="D505" s="506" t="str">
        <f t="shared" si="268"/>
        <v>12108.30L</v>
      </c>
      <c r="E505" s="504" t="s">
        <v>865</v>
      </c>
      <c r="F505" s="508" t="str">
        <f t="shared" si="275"/>
        <v xml:space="preserve"> </v>
      </c>
      <c r="G505" s="509" t="s">
        <v>1701</v>
      </c>
      <c r="H505" s="504" t="s">
        <v>923</v>
      </c>
      <c r="I505" s="1035"/>
      <c r="J505" s="1036"/>
      <c r="K505" s="516" t="s">
        <v>881</v>
      </c>
      <c r="L505" s="521">
        <v>22</v>
      </c>
      <c r="M505" s="517" t="str">
        <f t="shared" si="300"/>
        <v>Y</v>
      </c>
      <c r="N505" s="514">
        <f t="shared" si="276"/>
        <v>41.2</v>
      </c>
      <c r="O505" s="518">
        <f t="shared" si="269"/>
        <v>0</v>
      </c>
      <c r="P505" s="680">
        <f>'KB Duct Parts'!$AE$3</f>
        <v>0</v>
      </c>
      <c r="Q505" s="681">
        <f t="shared" si="277"/>
        <v>0</v>
      </c>
      <c r="R505" s="682">
        <f t="shared" si="278"/>
        <v>0</v>
      </c>
      <c r="S505" s="716">
        <f t="shared" si="279"/>
        <v>0.35</v>
      </c>
      <c r="T505" s="679">
        <f t="shared" si="280"/>
        <v>0</v>
      </c>
      <c r="U505" s="679">
        <f t="shared" si="281"/>
        <v>0</v>
      </c>
      <c r="V505" s="78"/>
      <c r="W505" s="78"/>
      <c r="Y505" s="120"/>
      <c r="AE505" s="75"/>
      <c r="AF505" s="370">
        <v>22</v>
      </c>
      <c r="AG505" s="374"/>
      <c r="AH505" s="378"/>
      <c r="AI505" s="381"/>
      <c r="AJ505" s="386"/>
      <c r="AK505" s="391"/>
      <c r="AL505" s="386"/>
      <c r="AM505" s="363">
        <f t="shared" si="267"/>
        <v>1</v>
      </c>
      <c r="AN505" s="578">
        <v>41.2</v>
      </c>
      <c r="AO505" s="120">
        <f t="shared" si="282"/>
        <v>0</v>
      </c>
      <c r="AP505" s="120">
        <f t="shared" si="270"/>
        <v>0</v>
      </c>
      <c r="AQ505" s="120">
        <f t="shared" si="271"/>
        <v>0</v>
      </c>
      <c r="AR505" s="120">
        <f t="shared" si="272"/>
        <v>0</v>
      </c>
      <c r="AS505" s="120">
        <f t="shared" si="273"/>
        <v>0</v>
      </c>
      <c r="AT505" s="120">
        <f t="shared" si="274"/>
        <v>0</v>
      </c>
      <c r="AU505" s="74" t="s">
        <v>717</v>
      </c>
      <c r="AV505" s="115"/>
      <c r="AW505" s="395"/>
      <c r="AX505" s="395">
        <v>0</v>
      </c>
      <c r="AY505" s="395">
        <v>0</v>
      </c>
      <c r="AZ505" s="395">
        <v>0</v>
      </c>
      <c r="BA505" s="395">
        <v>0</v>
      </c>
      <c r="BB505" s="395">
        <v>0</v>
      </c>
      <c r="BC505" s="395">
        <v>0</v>
      </c>
      <c r="BD505" s="115"/>
      <c r="BE505" s="115"/>
      <c r="BF505" s="115"/>
      <c r="BG505" s="115"/>
      <c r="BH505" s="115"/>
      <c r="BI505" s="115"/>
      <c r="BJ505" s="115"/>
      <c r="BK505" s="115"/>
      <c r="BQ505" s="74" t="str">
        <f t="shared" si="283"/>
        <v xml:space="preserve"> </v>
      </c>
      <c r="BR505" s="120" t="str">
        <f t="shared" si="284"/>
        <v xml:space="preserve"> </v>
      </c>
      <c r="BS505" s="120" t="str">
        <f t="shared" si="285"/>
        <v xml:space="preserve"> </v>
      </c>
      <c r="BU505" s="74" t="str">
        <f t="shared" si="286"/>
        <v xml:space="preserve"> </v>
      </c>
      <c r="BV505" s="120" t="str">
        <f t="shared" si="287"/>
        <v xml:space="preserve"> </v>
      </c>
      <c r="BW505" s="120" t="str">
        <f t="shared" si="288"/>
        <v xml:space="preserve">  </v>
      </c>
      <c r="BY505" s="74" t="str">
        <f t="shared" si="289"/>
        <v xml:space="preserve"> </v>
      </c>
      <c r="BZ505" s="120" t="str">
        <f t="shared" si="290"/>
        <v xml:space="preserve"> </v>
      </c>
      <c r="CA505" s="120" t="str">
        <f t="shared" si="291"/>
        <v xml:space="preserve"> </v>
      </c>
      <c r="CC505" s="115" t="str">
        <f t="shared" si="292"/>
        <v xml:space="preserve"> </v>
      </c>
      <c r="CD505" s="120" t="str">
        <f t="shared" si="293"/>
        <v xml:space="preserve"> </v>
      </c>
      <c r="CE505" s="417" t="str">
        <f t="shared" si="294"/>
        <v xml:space="preserve"> </v>
      </c>
      <c r="CF505" s="115"/>
      <c r="CG505" s="115" t="str">
        <f t="shared" si="295"/>
        <v xml:space="preserve"> </v>
      </c>
      <c r="CH505" s="120" t="str">
        <f t="shared" si="296"/>
        <v xml:space="preserve"> </v>
      </c>
      <c r="CI505" s="417" t="str">
        <f t="shared" si="297"/>
        <v xml:space="preserve"> </v>
      </c>
      <c r="CJ505" s="115"/>
      <c r="CK505" s="115" t="str">
        <f t="shared" si="298"/>
        <v xml:space="preserve"> </v>
      </c>
      <c r="CL505" s="120" t="str">
        <f t="shared" si="299"/>
        <v xml:space="preserve"> </v>
      </c>
      <c r="CM505" s="417" t="str">
        <f t="shared" si="301"/>
        <v xml:space="preserve"> </v>
      </c>
      <c r="IS505" s="103">
        <v>20.2</v>
      </c>
    </row>
    <row r="506" spans="2:253" s="74" customFormat="1" ht="17.100000000000001" hidden="1" customHeight="1" x14ac:dyDescent="0.25">
      <c r="B506" s="504">
        <f>IF('KB Duct Parts'!BG$15=1,'KB Duct Elbows'!AE13,0)</f>
        <v>0</v>
      </c>
      <c r="C506" s="525" t="s">
        <v>1944</v>
      </c>
      <c r="D506" s="506" t="str">
        <f t="shared" si="268"/>
        <v>12109.30L</v>
      </c>
      <c r="E506" s="504" t="s">
        <v>866</v>
      </c>
      <c r="F506" s="508" t="str">
        <f t="shared" si="275"/>
        <v xml:space="preserve"> </v>
      </c>
      <c r="G506" s="509" t="s">
        <v>1701</v>
      </c>
      <c r="H506" s="504" t="s">
        <v>923</v>
      </c>
      <c r="I506" s="1035"/>
      <c r="J506" s="1036"/>
      <c r="K506" s="516" t="s">
        <v>881</v>
      </c>
      <c r="L506" s="521">
        <v>20</v>
      </c>
      <c r="M506" s="517" t="str">
        <f t="shared" si="300"/>
        <v>Y</v>
      </c>
      <c r="N506" s="514">
        <f t="shared" si="276"/>
        <v>52.6</v>
      </c>
      <c r="O506" s="518">
        <f t="shared" si="269"/>
        <v>0</v>
      </c>
      <c r="P506" s="680">
        <f>'KB Duct Parts'!$AE$3</f>
        <v>0</v>
      </c>
      <c r="Q506" s="681">
        <f t="shared" si="277"/>
        <v>0</v>
      </c>
      <c r="R506" s="682">
        <f t="shared" si="278"/>
        <v>0</v>
      </c>
      <c r="S506" s="716">
        <f t="shared" si="279"/>
        <v>0.35</v>
      </c>
      <c r="T506" s="679">
        <f t="shared" si="280"/>
        <v>0</v>
      </c>
      <c r="U506" s="679">
        <f t="shared" si="281"/>
        <v>0</v>
      </c>
      <c r="V506" s="78"/>
      <c r="W506" s="78"/>
      <c r="Y506" s="120"/>
      <c r="AE506" s="75"/>
      <c r="AF506" s="370">
        <v>20</v>
      </c>
      <c r="AG506" s="374"/>
      <c r="AH506" s="378"/>
      <c r="AI506" s="381"/>
      <c r="AJ506" s="386"/>
      <c r="AK506" s="391"/>
      <c r="AL506" s="386"/>
      <c r="AM506" s="363">
        <f t="shared" si="267"/>
        <v>1</v>
      </c>
      <c r="AN506" s="578">
        <v>52.6</v>
      </c>
      <c r="AO506" s="120">
        <f t="shared" si="282"/>
        <v>0</v>
      </c>
      <c r="AP506" s="120">
        <f t="shared" si="270"/>
        <v>0</v>
      </c>
      <c r="AQ506" s="120">
        <f t="shared" si="271"/>
        <v>0</v>
      </c>
      <c r="AR506" s="120">
        <f t="shared" si="272"/>
        <v>0</v>
      </c>
      <c r="AS506" s="120">
        <f t="shared" si="273"/>
        <v>0</v>
      </c>
      <c r="AT506" s="120">
        <f t="shared" si="274"/>
        <v>0</v>
      </c>
      <c r="AU506" s="74" t="s">
        <v>717</v>
      </c>
      <c r="AV506" s="115"/>
      <c r="AW506" s="395"/>
      <c r="AX506" s="395">
        <v>0</v>
      </c>
      <c r="AY506" s="395">
        <v>0</v>
      </c>
      <c r="AZ506" s="395">
        <v>0</v>
      </c>
      <c r="BA506" s="395">
        <v>0</v>
      </c>
      <c r="BB506" s="395">
        <v>0</v>
      </c>
      <c r="BC506" s="395">
        <v>0</v>
      </c>
      <c r="BD506" s="115"/>
      <c r="BE506" s="115"/>
      <c r="BF506" s="115"/>
      <c r="BG506" s="115"/>
      <c r="BH506" s="115"/>
      <c r="BI506" s="115"/>
      <c r="BJ506" s="115"/>
      <c r="BK506" s="115"/>
      <c r="BQ506" s="74" t="str">
        <f t="shared" si="283"/>
        <v xml:space="preserve"> </v>
      </c>
      <c r="BR506" s="120" t="str">
        <f t="shared" si="284"/>
        <v xml:space="preserve"> </v>
      </c>
      <c r="BS506" s="120" t="str">
        <f t="shared" si="285"/>
        <v xml:space="preserve"> </v>
      </c>
      <c r="BU506" s="74" t="str">
        <f t="shared" si="286"/>
        <v xml:space="preserve"> </v>
      </c>
      <c r="BV506" s="120" t="str">
        <f t="shared" si="287"/>
        <v xml:space="preserve"> </v>
      </c>
      <c r="BW506" s="120" t="str">
        <f t="shared" si="288"/>
        <v xml:space="preserve">  </v>
      </c>
      <c r="BY506" s="74" t="str">
        <f t="shared" si="289"/>
        <v xml:space="preserve"> </v>
      </c>
      <c r="BZ506" s="120" t="str">
        <f t="shared" si="290"/>
        <v xml:space="preserve"> </v>
      </c>
      <c r="CA506" s="120" t="str">
        <f t="shared" si="291"/>
        <v xml:space="preserve"> </v>
      </c>
      <c r="CC506" s="115" t="str">
        <f t="shared" si="292"/>
        <v xml:space="preserve"> </v>
      </c>
      <c r="CD506" s="120" t="str">
        <f t="shared" si="293"/>
        <v xml:space="preserve"> </v>
      </c>
      <c r="CE506" s="417" t="str">
        <f t="shared" si="294"/>
        <v xml:space="preserve"> </v>
      </c>
      <c r="CF506" s="115"/>
      <c r="CG506" s="115" t="str">
        <f t="shared" si="295"/>
        <v xml:space="preserve"> </v>
      </c>
      <c r="CH506" s="120" t="str">
        <f t="shared" si="296"/>
        <v xml:space="preserve"> </v>
      </c>
      <c r="CI506" s="417" t="str">
        <f t="shared" si="297"/>
        <v xml:space="preserve"> </v>
      </c>
      <c r="CJ506" s="115"/>
      <c r="CK506" s="115" t="str">
        <f t="shared" si="298"/>
        <v xml:space="preserve"> </v>
      </c>
      <c r="CL506" s="120" t="str">
        <f t="shared" si="299"/>
        <v xml:space="preserve"> </v>
      </c>
      <c r="CM506" s="417" t="str">
        <f t="shared" si="301"/>
        <v xml:space="preserve"> </v>
      </c>
      <c r="IS506" s="103">
        <v>25.8</v>
      </c>
    </row>
    <row r="507" spans="2:253" s="74" customFormat="1" ht="17.100000000000001" hidden="1" customHeight="1" x14ac:dyDescent="0.25">
      <c r="B507" s="504">
        <f>IF('KB Duct Parts'!BG$15=1,'KB Duct Elbows'!AE14,0)</f>
        <v>0</v>
      </c>
      <c r="C507" s="525" t="s">
        <v>1945</v>
      </c>
      <c r="D507" s="506" t="str">
        <f t="shared" si="268"/>
        <v>12110.30L</v>
      </c>
      <c r="E507" s="504" t="s">
        <v>867</v>
      </c>
      <c r="F507" s="508" t="str">
        <f t="shared" si="275"/>
        <v xml:space="preserve"> </v>
      </c>
      <c r="G507" s="509" t="s">
        <v>1701</v>
      </c>
      <c r="H507" s="504" t="s">
        <v>923</v>
      </c>
      <c r="I507" s="1035"/>
      <c r="J507" s="1036"/>
      <c r="K507" s="516" t="s">
        <v>881</v>
      </c>
      <c r="L507" s="521">
        <v>20</v>
      </c>
      <c r="M507" s="517" t="str">
        <f t="shared" si="300"/>
        <v>Y</v>
      </c>
      <c r="N507" s="514">
        <f t="shared" si="276"/>
        <v>64.3</v>
      </c>
      <c r="O507" s="518">
        <f t="shared" si="269"/>
        <v>0</v>
      </c>
      <c r="P507" s="680">
        <f>'KB Duct Parts'!$AE$3</f>
        <v>0</v>
      </c>
      <c r="Q507" s="681">
        <f t="shared" si="277"/>
        <v>0</v>
      </c>
      <c r="R507" s="682">
        <f t="shared" si="278"/>
        <v>0</v>
      </c>
      <c r="S507" s="716">
        <f t="shared" si="279"/>
        <v>0.35</v>
      </c>
      <c r="T507" s="679">
        <f t="shared" si="280"/>
        <v>0</v>
      </c>
      <c r="U507" s="679">
        <f t="shared" si="281"/>
        <v>0</v>
      </c>
      <c r="V507" s="78"/>
      <c r="W507" s="78"/>
      <c r="Y507" s="120"/>
      <c r="AE507" s="75"/>
      <c r="AF507" s="370">
        <v>20</v>
      </c>
      <c r="AG507" s="374"/>
      <c r="AH507" s="378"/>
      <c r="AI507" s="381"/>
      <c r="AJ507" s="386"/>
      <c r="AK507" s="391"/>
      <c r="AL507" s="386"/>
      <c r="AM507" s="363">
        <f t="shared" si="267"/>
        <v>1</v>
      </c>
      <c r="AN507" s="578">
        <v>64.3</v>
      </c>
      <c r="AO507" s="120">
        <f t="shared" si="282"/>
        <v>0</v>
      </c>
      <c r="AP507" s="120">
        <f t="shared" si="270"/>
        <v>0</v>
      </c>
      <c r="AQ507" s="120">
        <f t="shared" si="271"/>
        <v>0</v>
      </c>
      <c r="AR507" s="120">
        <f t="shared" si="272"/>
        <v>0</v>
      </c>
      <c r="AS507" s="120">
        <f t="shared" si="273"/>
        <v>0</v>
      </c>
      <c r="AT507" s="120">
        <f t="shared" si="274"/>
        <v>0</v>
      </c>
      <c r="AU507" s="74" t="s">
        <v>717</v>
      </c>
      <c r="AV507" s="115"/>
      <c r="AW507" s="395"/>
      <c r="AX507" s="395">
        <v>0</v>
      </c>
      <c r="AY507" s="395">
        <v>0</v>
      </c>
      <c r="AZ507" s="395">
        <v>0</v>
      </c>
      <c r="BA507" s="395">
        <v>0</v>
      </c>
      <c r="BB507" s="395">
        <v>0</v>
      </c>
      <c r="BC507" s="395">
        <v>0</v>
      </c>
      <c r="BD507" s="115"/>
      <c r="BE507" s="115"/>
      <c r="BF507" s="115"/>
      <c r="BG507" s="115"/>
      <c r="BH507" s="115"/>
      <c r="BI507" s="115"/>
      <c r="BJ507" s="115"/>
      <c r="BK507" s="115"/>
      <c r="BQ507" s="74" t="str">
        <f t="shared" si="283"/>
        <v xml:space="preserve"> </v>
      </c>
      <c r="BR507" s="120" t="str">
        <f t="shared" si="284"/>
        <v xml:space="preserve"> </v>
      </c>
      <c r="BS507" s="120" t="str">
        <f t="shared" si="285"/>
        <v xml:space="preserve"> </v>
      </c>
      <c r="BU507" s="74" t="str">
        <f t="shared" si="286"/>
        <v xml:space="preserve"> </v>
      </c>
      <c r="BV507" s="120" t="str">
        <f t="shared" si="287"/>
        <v xml:space="preserve"> </v>
      </c>
      <c r="BW507" s="120" t="str">
        <f t="shared" si="288"/>
        <v xml:space="preserve">  </v>
      </c>
      <c r="BY507" s="74" t="str">
        <f t="shared" si="289"/>
        <v xml:space="preserve"> </v>
      </c>
      <c r="BZ507" s="120" t="str">
        <f t="shared" si="290"/>
        <v xml:space="preserve"> </v>
      </c>
      <c r="CA507" s="120" t="str">
        <f t="shared" si="291"/>
        <v xml:space="preserve"> </v>
      </c>
      <c r="CC507" s="115" t="str">
        <f t="shared" si="292"/>
        <v xml:space="preserve"> </v>
      </c>
      <c r="CD507" s="120" t="str">
        <f t="shared" si="293"/>
        <v xml:space="preserve"> </v>
      </c>
      <c r="CE507" s="417" t="str">
        <f t="shared" si="294"/>
        <v xml:space="preserve"> </v>
      </c>
      <c r="CF507" s="115"/>
      <c r="CG507" s="115" t="str">
        <f t="shared" si="295"/>
        <v xml:space="preserve"> </v>
      </c>
      <c r="CH507" s="120" t="str">
        <f t="shared" si="296"/>
        <v xml:space="preserve"> </v>
      </c>
      <c r="CI507" s="417" t="str">
        <f t="shared" si="297"/>
        <v xml:space="preserve"> </v>
      </c>
      <c r="CJ507" s="115"/>
      <c r="CK507" s="115" t="str">
        <f t="shared" si="298"/>
        <v xml:space="preserve"> </v>
      </c>
      <c r="CL507" s="120" t="str">
        <f t="shared" si="299"/>
        <v xml:space="preserve"> </v>
      </c>
      <c r="CM507" s="417" t="str">
        <f t="shared" si="301"/>
        <v xml:space="preserve"> </v>
      </c>
      <c r="IS507" s="103">
        <v>31.6</v>
      </c>
    </row>
    <row r="508" spans="2:253" s="74" customFormat="1" ht="17.100000000000001" hidden="1" customHeight="1" x14ac:dyDescent="0.25">
      <c r="B508" s="504">
        <f>IF('KB Duct Parts'!BG$15=1,'KB Duct Elbows'!AE15,0)</f>
        <v>0</v>
      </c>
      <c r="C508" s="525" t="s">
        <v>1946</v>
      </c>
      <c r="D508" s="506" t="str">
        <f t="shared" si="268"/>
        <v>12111.30L</v>
      </c>
      <c r="E508" s="504" t="s">
        <v>868</v>
      </c>
      <c r="F508" s="508" t="str">
        <f t="shared" si="275"/>
        <v xml:space="preserve"> </v>
      </c>
      <c r="G508" s="509" t="s">
        <v>1701</v>
      </c>
      <c r="H508" s="504" t="s">
        <v>923</v>
      </c>
      <c r="I508" s="1035"/>
      <c r="J508" s="1036"/>
      <c r="K508" s="516" t="s">
        <v>881</v>
      </c>
      <c r="L508" s="521">
        <v>20</v>
      </c>
      <c r="M508" s="517" t="str">
        <f t="shared" si="300"/>
        <v>Y</v>
      </c>
      <c r="N508" s="514">
        <f t="shared" si="276"/>
        <v>76.3</v>
      </c>
      <c r="O508" s="518">
        <f t="shared" si="269"/>
        <v>0</v>
      </c>
      <c r="P508" s="680">
        <f>'KB Duct Parts'!$AE$3</f>
        <v>0</v>
      </c>
      <c r="Q508" s="681">
        <f t="shared" si="277"/>
        <v>0</v>
      </c>
      <c r="R508" s="682">
        <f t="shared" si="278"/>
        <v>0</v>
      </c>
      <c r="S508" s="716">
        <f t="shared" si="279"/>
        <v>0.35</v>
      </c>
      <c r="T508" s="679">
        <f t="shared" si="280"/>
        <v>0</v>
      </c>
      <c r="U508" s="679">
        <f t="shared" si="281"/>
        <v>0</v>
      </c>
      <c r="V508" s="78"/>
      <c r="W508" s="78"/>
      <c r="Y508" s="120"/>
      <c r="AE508" s="75"/>
      <c r="AF508" s="370">
        <v>20</v>
      </c>
      <c r="AG508" s="374"/>
      <c r="AH508" s="378"/>
      <c r="AI508" s="381"/>
      <c r="AJ508" s="386"/>
      <c r="AK508" s="391"/>
      <c r="AL508" s="386"/>
      <c r="AM508" s="363">
        <f t="shared" si="267"/>
        <v>1</v>
      </c>
      <c r="AN508" s="578">
        <v>76.3</v>
      </c>
      <c r="AO508" s="120">
        <f t="shared" si="282"/>
        <v>0</v>
      </c>
      <c r="AP508" s="120">
        <f t="shared" si="270"/>
        <v>0</v>
      </c>
      <c r="AQ508" s="120">
        <f t="shared" si="271"/>
        <v>0</v>
      </c>
      <c r="AR508" s="120">
        <f t="shared" si="272"/>
        <v>0</v>
      </c>
      <c r="AS508" s="120">
        <f t="shared" si="273"/>
        <v>0</v>
      </c>
      <c r="AT508" s="120">
        <f t="shared" si="274"/>
        <v>0</v>
      </c>
      <c r="AU508" s="74" t="s">
        <v>717</v>
      </c>
      <c r="AV508" s="115"/>
      <c r="AW508" s="395"/>
      <c r="AX508" s="395">
        <v>0</v>
      </c>
      <c r="AY508" s="395">
        <v>0</v>
      </c>
      <c r="AZ508" s="395">
        <v>0</v>
      </c>
      <c r="BA508" s="395">
        <v>0</v>
      </c>
      <c r="BB508" s="395">
        <v>0</v>
      </c>
      <c r="BC508" s="395">
        <v>0</v>
      </c>
      <c r="BD508" s="115"/>
      <c r="BE508" s="115"/>
      <c r="BF508" s="115"/>
      <c r="BG508" s="115"/>
      <c r="BH508" s="115"/>
      <c r="BI508" s="115"/>
      <c r="BJ508" s="115"/>
      <c r="BK508" s="115"/>
      <c r="BQ508" s="74" t="str">
        <f t="shared" si="283"/>
        <v xml:space="preserve"> </v>
      </c>
      <c r="BR508" s="120" t="str">
        <f t="shared" si="284"/>
        <v xml:space="preserve"> </v>
      </c>
      <c r="BS508" s="120" t="str">
        <f t="shared" si="285"/>
        <v xml:space="preserve"> </v>
      </c>
      <c r="BU508" s="74" t="str">
        <f t="shared" si="286"/>
        <v xml:space="preserve"> </v>
      </c>
      <c r="BV508" s="120" t="str">
        <f t="shared" si="287"/>
        <v xml:space="preserve"> </v>
      </c>
      <c r="BW508" s="120" t="str">
        <f t="shared" si="288"/>
        <v xml:space="preserve">  </v>
      </c>
      <c r="BY508" s="74" t="str">
        <f t="shared" si="289"/>
        <v xml:space="preserve"> </v>
      </c>
      <c r="BZ508" s="120" t="str">
        <f t="shared" si="290"/>
        <v xml:space="preserve"> </v>
      </c>
      <c r="CA508" s="120" t="str">
        <f t="shared" si="291"/>
        <v xml:space="preserve"> </v>
      </c>
      <c r="CC508" s="115" t="str">
        <f t="shared" si="292"/>
        <v xml:space="preserve"> </v>
      </c>
      <c r="CD508" s="120" t="str">
        <f t="shared" si="293"/>
        <v xml:space="preserve"> </v>
      </c>
      <c r="CE508" s="417" t="str">
        <f t="shared" si="294"/>
        <v xml:space="preserve"> </v>
      </c>
      <c r="CF508" s="115"/>
      <c r="CG508" s="115" t="str">
        <f t="shared" si="295"/>
        <v xml:space="preserve"> </v>
      </c>
      <c r="CH508" s="120" t="str">
        <f t="shared" si="296"/>
        <v xml:space="preserve"> </v>
      </c>
      <c r="CI508" s="417" t="str">
        <f t="shared" si="297"/>
        <v xml:space="preserve"> </v>
      </c>
      <c r="CJ508" s="115"/>
      <c r="CK508" s="115" t="str">
        <f t="shared" si="298"/>
        <v xml:space="preserve"> </v>
      </c>
      <c r="CL508" s="120" t="str">
        <f t="shared" si="299"/>
        <v xml:space="preserve"> </v>
      </c>
      <c r="CM508" s="417" t="str">
        <f t="shared" si="301"/>
        <v xml:space="preserve"> </v>
      </c>
      <c r="IS508" s="103">
        <v>37.4</v>
      </c>
    </row>
    <row r="509" spans="2:253" s="74" customFormat="1" ht="17.100000000000001" hidden="1" customHeight="1" x14ac:dyDescent="0.25">
      <c r="B509" s="504">
        <f>IF('KB Duct Parts'!BG$15=1,'KB Duct Elbows'!AE16,0)</f>
        <v>0</v>
      </c>
      <c r="C509" s="525" t="s">
        <v>1947</v>
      </c>
      <c r="D509" s="506" t="str">
        <f t="shared" si="268"/>
        <v>12112.30L</v>
      </c>
      <c r="E509" s="504" t="s">
        <v>869</v>
      </c>
      <c r="F509" s="508" t="str">
        <f t="shared" si="275"/>
        <v xml:space="preserve"> </v>
      </c>
      <c r="G509" s="509" t="s">
        <v>1701</v>
      </c>
      <c r="H509" s="504" t="s">
        <v>923</v>
      </c>
      <c r="I509" s="1035"/>
      <c r="J509" s="1036"/>
      <c r="K509" s="516" t="s">
        <v>881</v>
      </c>
      <c r="L509" s="521">
        <v>20</v>
      </c>
      <c r="M509" s="517" t="str">
        <f t="shared" si="300"/>
        <v>Y</v>
      </c>
      <c r="N509" s="514">
        <f t="shared" si="276"/>
        <v>87.7</v>
      </c>
      <c r="O509" s="518">
        <f t="shared" si="269"/>
        <v>0</v>
      </c>
      <c r="P509" s="680">
        <f>'KB Duct Parts'!$AE$3</f>
        <v>0</v>
      </c>
      <c r="Q509" s="681">
        <f t="shared" si="277"/>
        <v>0</v>
      </c>
      <c r="R509" s="682">
        <f t="shared" si="278"/>
        <v>0</v>
      </c>
      <c r="S509" s="716">
        <f t="shared" si="279"/>
        <v>0.35</v>
      </c>
      <c r="T509" s="679">
        <f t="shared" si="280"/>
        <v>0</v>
      </c>
      <c r="U509" s="679">
        <f t="shared" si="281"/>
        <v>0</v>
      </c>
      <c r="V509" s="78"/>
      <c r="W509" s="78"/>
      <c r="Y509" s="120"/>
      <c r="AE509" s="75"/>
      <c r="AF509" s="370">
        <v>20</v>
      </c>
      <c r="AG509" s="374"/>
      <c r="AH509" s="378"/>
      <c r="AI509" s="381"/>
      <c r="AJ509" s="386"/>
      <c r="AK509" s="391"/>
      <c r="AL509" s="386"/>
      <c r="AM509" s="363">
        <f t="shared" ref="AM509:AM572" si="302">IF(L509=AF509,1,IF(L509=AG509,2,IF(L509=AH509,3,IF(L509=AI509,4,IF(L509=AJ509,5,IF(L509=AK509,6,IF(L509=AL509,7,0)))))))</f>
        <v>1</v>
      </c>
      <c r="AN509" s="578">
        <v>87.7</v>
      </c>
      <c r="AO509" s="120">
        <f t="shared" si="282"/>
        <v>0</v>
      </c>
      <c r="AP509" s="120">
        <f t="shared" si="270"/>
        <v>0</v>
      </c>
      <c r="AQ509" s="120">
        <f t="shared" si="271"/>
        <v>0</v>
      </c>
      <c r="AR509" s="120">
        <f t="shared" si="272"/>
        <v>0</v>
      </c>
      <c r="AS509" s="120">
        <f t="shared" si="273"/>
        <v>0</v>
      </c>
      <c r="AT509" s="120">
        <f t="shared" si="274"/>
        <v>0</v>
      </c>
      <c r="AU509" s="74" t="s">
        <v>717</v>
      </c>
      <c r="AV509" s="115"/>
      <c r="AW509" s="395"/>
      <c r="AX509" s="395">
        <v>0</v>
      </c>
      <c r="AY509" s="395">
        <v>0</v>
      </c>
      <c r="AZ509" s="395">
        <v>0</v>
      </c>
      <c r="BA509" s="395">
        <v>0</v>
      </c>
      <c r="BB509" s="395">
        <v>0</v>
      </c>
      <c r="BC509" s="395">
        <v>0</v>
      </c>
      <c r="BD509" s="115"/>
      <c r="BE509" s="115"/>
      <c r="BF509" s="115"/>
      <c r="BG509" s="115"/>
      <c r="BH509" s="115"/>
      <c r="BI509" s="115"/>
      <c r="BJ509" s="115"/>
      <c r="BK509" s="115"/>
      <c r="BQ509" s="74" t="str">
        <f t="shared" si="283"/>
        <v xml:space="preserve"> </v>
      </c>
      <c r="BR509" s="120" t="str">
        <f t="shared" si="284"/>
        <v xml:space="preserve"> </v>
      </c>
      <c r="BS509" s="120" t="str">
        <f t="shared" si="285"/>
        <v xml:space="preserve"> </v>
      </c>
      <c r="BU509" s="74" t="str">
        <f t="shared" si="286"/>
        <v xml:space="preserve"> </v>
      </c>
      <c r="BV509" s="120" t="str">
        <f t="shared" si="287"/>
        <v xml:space="preserve"> </v>
      </c>
      <c r="BW509" s="120" t="str">
        <f t="shared" si="288"/>
        <v xml:space="preserve">  </v>
      </c>
      <c r="BY509" s="74" t="str">
        <f t="shared" si="289"/>
        <v xml:space="preserve"> </v>
      </c>
      <c r="BZ509" s="120" t="str">
        <f t="shared" si="290"/>
        <v xml:space="preserve"> </v>
      </c>
      <c r="CA509" s="120" t="str">
        <f t="shared" si="291"/>
        <v xml:space="preserve"> </v>
      </c>
      <c r="CC509" s="115" t="str">
        <f t="shared" si="292"/>
        <v xml:space="preserve"> </v>
      </c>
      <c r="CD509" s="120" t="str">
        <f t="shared" si="293"/>
        <v xml:space="preserve"> </v>
      </c>
      <c r="CE509" s="417" t="str">
        <f t="shared" si="294"/>
        <v xml:space="preserve"> </v>
      </c>
      <c r="CF509" s="115"/>
      <c r="CG509" s="115" t="str">
        <f t="shared" si="295"/>
        <v xml:space="preserve"> </v>
      </c>
      <c r="CH509" s="120" t="str">
        <f t="shared" si="296"/>
        <v xml:space="preserve"> </v>
      </c>
      <c r="CI509" s="417" t="str">
        <f t="shared" si="297"/>
        <v xml:space="preserve"> </v>
      </c>
      <c r="CJ509" s="115"/>
      <c r="CK509" s="115" t="str">
        <f t="shared" si="298"/>
        <v xml:space="preserve"> </v>
      </c>
      <c r="CL509" s="120" t="str">
        <f t="shared" si="299"/>
        <v xml:space="preserve"> </v>
      </c>
      <c r="CM509" s="417" t="str">
        <f t="shared" si="301"/>
        <v xml:space="preserve"> </v>
      </c>
      <c r="IS509" s="103">
        <v>42.9</v>
      </c>
    </row>
    <row r="510" spans="2:253" s="74" customFormat="1" ht="17.100000000000001" hidden="1" customHeight="1" x14ac:dyDescent="0.25">
      <c r="B510" s="504">
        <f>IF('KB Duct Parts'!BG$15=1,'KB Duct Elbows'!AE17,0)</f>
        <v>0</v>
      </c>
      <c r="C510" s="525" t="s">
        <v>1948</v>
      </c>
      <c r="D510" s="506" t="str">
        <f t="shared" si="268"/>
        <v>12113.30L</v>
      </c>
      <c r="E510" s="504" t="s">
        <v>870</v>
      </c>
      <c r="F510" s="508" t="str">
        <f t="shared" si="275"/>
        <v xml:space="preserve"> </v>
      </c>
      <c r="G510" s="509" t="s">
        <v>1701</v>
      </c>
      <c r="H510" s="504" t="s">
        <v>923</v>
      </c>
      <c r="I510" s="1035"/>
      <c r="J510" s="1036"/>
      <c r="K510" s="516" t="s">
        <v>881</v>
      </c>
      <c r="L510" s="521">
        <v>20</v>
      </c>
      <c r="M510" s="517" t="str">
        <f t="shared" si="300"/>
        <v>Y</v>
      </c>
      <c r="N510" s="514">
        <f t="shared" si="276"/>
        <v>92.5</v>
      </c>
      <c r="O510" s="518">
        <f t="shared" si="269"/>
        <v>0</v>
      </c>
      <c r="P510" s="680">
        <f>'KB Duct Parts'!$AE$3</f>
        <v>0</v>
      </c>
      <c r="Q510" s="681">
        <f t="shared" si="277"/>
        <v>0</v>
      </c>
      <c r="R510" s="682">
        <f t="shared" si="278"/>
        <v>0</v>
      </c>
      <c r="S510" s="716">
        <f t="shared" si="279"/>
        <v>0.35</v>
      </c>
      <c r="T510" s="679">
        <f t="shared" si="280"/>
        <v>0</v>
      </c>
      <c r="U510" s="679">
        <f t="shared" si="281"/>
        <v>0</v>
      </c>
      <c r="V510" s="78"/>
      <c r="W510" s="78"/>
      <c r="Y510" s="120"/>
      <c r="AE510" s="75"/>
      <c r="AF510" s="370">
        <v>20</v>
      </c>
      <c r="AG510" s="374"/>
      <c r="AH510" s="378"/>
      <c r="AI510" s="381"/>
      <c r="AJ510" s="386"/>
      <c r="AK510" s="391"/>
      <c r="AL510" s="386"/>
      <c r="AM510" s="363">
        <f t="shared" si="302"/>
        <v>1</v>
      </c>
      <c r="AN510" s="578">
        <v>92.5</v>
      </c>
      <c r="AO510" s="120">
        <f t="shared" si="282"/>
        <v>0</v>
      </c>
      <c r="AP510" s="120">
        <f t="shared" si="270"/>
        <v>0</v>
      </c>
      <c r="AQ510" s="120">
        <f t="shared" si="271"/>
        <v>0</v>
      </c>
      <c r="AR510" s="120">
        <f t="shared" si="272"/>
        <v>0</v>
      </c>
      <c r="AS510" s="120">
        <f t="shared" si="273"/>
        <v>0</v>
      </c>
      <c r="AT510" s="120">
        <f t="shared" si="274"/>
        <v>0</v>
      </c>
      <c r="AU510" s="74" t="s">
        <v>717</v>
      </c>
      <c r="AV510" s="115"/>
      <c r="AW510" s="395"/>
      <c r="AX510" s="395">
        <v>0</v>
      </c>
      <c r="AY510" s="395">
        <v>0</v>
      </c>
      <c r="AZ510" s="395">
        <v>0</v>
      </c>
      <c r="BA510" s="395">
        <v>0</v>
      </c>
      <c r="BB510" s="395">
        <v>0</v>
      </c>
      <c r="BC510" s="395">
        <v>0</v>
      </c>
      <c r="BD510" s="115"/>
      <c r="BE510" s="115"/>
      <c r="BF510" s="115"/>
      <c r="BG510" s="115"/>
      <c r="BH510" s="115"/>
      <c r="BI510" s="115"/>
      <c r="BJ510" s="115"/>
      <c r="BK510" s="115"/>
      <c r="BQ510" s="74" t="str">
        <f t="shared" si="283"/>
        <v xml:space="preserve"> </v>
      </c>
      <c r="BR510" s="120" t="str">
        <f t="shared" si="284"/>
        <v xml:space="preserve"> </v>
      </c>
      <c r="BS510" s="120" t="str">
        <f t="shared" si="285"/>
        <v xml:space="preserve"> </v>
      </c>
      <c r="BU510" s="74" t="str">
        <f t="shared" si="286"/>
        <v xml:space="preserve"> </v>
      </c>
      <c r="BV510" s="120" t="str">
        <f t="shared" si="287"/>
        <v xml:space="preserve"> </v>
      </c>
      <c r="BW510" s="120" t="str">
        <f t="shared" si="288"/>
        <v xml:space="preserve">  </v>
      </c>
      <c r="BY510" s="74" t="str">
        <f t="shared" si="289"/>
        <v xml:space="preserve"> </v>
      </c>
      <c r="BZ510" s="120" t="str">
        <f t="shared" si="290"/>
        <v xml:space="preserve"> </v>
      </c>
      <c r="CA510" s="120" t="str">
        <f t="shared" si="291"/>
        <v xml:space="preserve"> </v>
      </c>
      <c r="CC510" s="115" t="str">
        <f t="shared" si="292"/>
        <v xml:space="preserve"> </v>
      </c>
      <c r="CD510" s="120" t="str">
        <f t="shared" si="293"/>
        <v xml:space="preserve"> </v>
      </c>
      <c r="CE510" s="417" t="str">
        <f t="shared" si="294"/>
        <v xml:space="preserve"> </v>
      </c>
      <c r="CF510" s="115"/>
      <c r="CG510" s="115" t="str">
        <f t="shared" si="295"/>
        <v xml:space="preserve"> </v>
      </c>
      <c r="CH510" s="120" t="str">
        <f t="shared" si="296"/>
        <v xml:space="preserve"> </v>
      </c>
      <c r="CI510" s="417" t="str">
        <f t="shared" si="297"/>
        <v xml:space="preserve"> </v>
      </c>
      <c r="CJ510" s="115"/>
      <c r="CK510" s="115" t="str">
        <f t="shared" si="298"/>
        <v xml:space="preserve"> </v>
      </c>
      <c r="CL510" s="120" t="str">
        <f t="shared" si="299"/>
        <v xml:space="preserve"> </v>
      </c>
      <c r="CM510" s="417" t="str">
        <f t="shared" si="301"/>
        <v xml:space="preserve"> </v>
      </c>
      <c r="IS510" s="103">
        <v>45.4</v>
      </c>
    </row>
    <row r="511" spans="2:253" s="74" customFormat="1" ht="17.100000000000001" hidden="1" customHeight="1" x14ac:dyDescent="0.25">
      <c r="B511" s="504">
        <f>IF('KB Duct Parts'!BG$15=1,'KB Duct Elbows'!AE18,0)</f>
        <v>0</v>
      </c>
      <c r="C511" s="525" t="s">
        <v>1949</v>
      </c>
      <c r="D511" s="506" t="str">
        <f t="shared" si="268"/>
        <v>12114.30L</v>
      </c>
      <c r="E511" s="504" t="s">
        <v>871</v>
      </c>
      <c r="F511" s="508" t="str">
        <f t="shared" si="275"/>
        <v xml:space="preserve"> </v>
      </c>
      <c r="G511" s="509" t="s">
        <v>1701</v>
      </c>
      <c r="H511" s="504" t="s">
        <v>923</v>
      </c>
      <c r="I511" s="1035"/>
      <c r="J511" s="1036"/>
      <c r="K511" s="516" t="s">
        <v>881</v>
      </c>
      <c r="L511" s="521">
        <v>20</v>
      </c>
      <c r="M511" s="517" t="str">
        <f t="shared" si="300"/>
        <v>Y</v>
      </c>
      <c r="N511" s="514">
        <f t="shared" si="276"/>
        <v>97.9</v>
      </c>
      <c r="O511" s="518">
        <f t="shared" si="269"/>
        <v>0</v>
      </c>
      <c r="P511" s="680">
        <f>'KB Duct Parts'!$AE$3</f>
        <v>0</v>
      </c>
      <c r="Q511" s="681">
        <f t="shared" si="277"/>
        <v>0</v>
      </c>
      <c r="R511" s="682">
        <f t="shared" si="278"/>
        <v>0</v>
      </c>
      <c r="S511" s="716">
        <f t="shared" si="279"/>
        <v>0.35</v>
      </c>
      <c r="T511" s="679">
        <f t="shared" si="280"/>
        <v>0</v>
      </c>
      <c r="U511" s="679">
        <f t="shared" si="281"/>
        <v>0</v>
      </c>
      <c r="V511" s="78"/>
      <c r="W511" s="78"/>
      <c r="Y511" s="120"/>
      <c r="AE511" s="75"/>
      <c r="AF511" s="370">
        <v>20</v>
      </c>
      <c r="AG511" s="374"/>
      <c r="AH511" s="378"/>
      <c r="AI511" s="381"/>
      <c r="AJ511" s="386"/>
      <c r="AK511" s="391"/>
      <c r="AL511" s="386"/>
      <c r="AM511" s="363">
        <f t="shared" si="302"/>
        <v>1</v>
      </c>
      <c r="AN511" s="578">
        <v>97.9</v>
      </c>
      <c r="AO511" s="120">
        <f t="shared" si="282"/>
        <v>0</v>
      </c>
      <c r="AP511" s="120">
        <f t="shared" si="270"/>
        <v>0</v>
      </c>
      <c r="AQ511" s="120">
        <f t="shared" si="271"/>
        <v>0</v>
      </c>
      <c r="AR511" s="120">
        <f t="shared" si="272"/>
        <v>0</v>
      </c>
      <c r="AS511" s="120">
        <f t="shared" si="273"/>
        <v>0</v>
      </c>
      <c r="AT511" s="120">
        <f t="shared" si="274"/>
        <v>0</v>
      </c>
      <c r="AU511" s="74" t="s">
        <v>717</v>
      </c>
      <c r="AV511" s="115"/>
      <c r="AW511" s="395"/>
      <c r="AX511" s="395">
        <v>0</v>
      </c>
      <c r="AY511" s="395">
        <v>0</v>
      </c>
      <c r="AZ511" s="395">
        <v>0</v>
      </c>
      <c r="BA511" s="395">
        <v>0</v>
      </c>
      <c r="BB511" s="395">
        <v>0</v>
      </c>
      <c r="BC511" s="395">
        <v>0</v>
      </c>
      <c r="BD511" s="115"/>
      <c r="BE511" s="115"/>
      <c r="BF511" s="115"/>
      <c r="BG511" s="115"/>
      <c r="BH511" s="115"/>
      <c r="BI511" s="115"/>
      <c r="BJ511" s="115"/>
      <c r="BK511" s="115"/>
      <c r="BQ511" s="74" t="str">
        <f t="shared" si="283"/>
        <v xml:space="preserve"> </v>
      </c>
      <c r="BR511" s="120" t="str">
        <f t="shared" si="284"/>
        <v xml:space="preserve"> </v>
      </c>
      <c r="BS511" s="120" t="str">
        <f t="shared" si="285"/>
        <v xml:space="preserve"> </v>
      </c>
      <c r="BU511" s="74" t="str">
        <f t="shared" si="286"/>
        <v xml:space="preserve"> </v>
      </c>
      <c r="BV511" s="120" t="str">
        <f t="shared" si="287"/>
        <v xml:space="preserve"> </v>
      </c>
      <c r="BW511" s="120" t="str">
        <f t="shared" si="288"/>
        <v xml:space="preserve">  </v>
      </c>
      <c r="BY511" s="74" t="str">
        <f t="shared" si="289"/>
        <v xml:space="preserve"> </v>
      </c>
      <c r="BZ511" s="120" t="str">
        <f t="shared" si="290"/>
        <v xml:space="preserve"> </v>
      </c>
      <c r="CA511" s="120" t="str">
        <f t="shared" si="291"/>
        <v xml:space="preserve"> </v>
      </c>
      <c r="CC511" s="115" t="str">
        <f t="shared" si="292"/>
        <v xml:space="preserve"> </v>
      </c>
      <c r="CD511" s="120" t="str">
        <f t="shared" si="293"/>
        <v xml:space="preserve"> </v>
      </c>
      <c r="CE511" s="417" t="str">
        <f t="shared" si="294"/>
        <v xml:space="preserve"> </v>
      </c>
      <c r="CF511" s="115"/>
      <c r="CG511" s="115" t="str">
        <f t="shared" si="295"/>
        <v xml:space="preserve"> </v>
      </c>
      <c r="CH511" s="120" t="str">
        <f t="shared" si="296"/>
        <v xml:space="preserve"> </v>
      </c>
      <c r="CI511" s="417" t="str">
        <f t="shared" si="297"/>
        <v xml:space="preserve"> </v>
      </c>
      <c r="CJ511" s="115"/>
      <c r="CK511" s="115" t="str">
        <f t="shared" si="298"/>
        <v xml:space="preserve"> </v>
      </c>
      <c r="CL511" s="120" t="str">
        <f t="shared" si="299"/>
        <v xml:space="preserve"> </v>
      </c>
      <c r="CM511" s="417" t="str">
        <f t="shared" si="301"/>
        <v xml:space="preserve"> </v>
      </c>
      <c r="IS511" s="103">
        <v>48.1</v>
      </c>
    </row>
    <row r="512" spans="2:253" s="74" customFormat="1" ht="17.100000000000001" hidden="1" customHeight="1" x14ac:dyDescent="0.25">
      <c r="B512" s="504">
        <f>IF('KB Duct Parts'!BG$15=1,'KB Duct Elbows'!AE19,0)</f>
        <v>0</v>
      </c>
      <c r="C512" s="525" t="s">
        <v>1950</v>
      </c>
      <c r="D512" s="506" t="str">
        <f t="shared" si="268"/>
        <v>12115.30L</v>
      </c>
      <c r="E512" s="504" t="s">
        <v>872</v>
      </c>
      <c r="F512" s="508" t="str">
        <f t="shared" si="275"/>
        <v xml:space="preserve"> </v>
      </c>
      <c r="G512" s="509" t="s">
        <v>1701</v>
      </c>
      <c r="H512" s="504" t="s">
        <v>923</v>
      </c>
      <c r="I512" s="1035"/>
      <c r="J512" s="1036"/>
      <c r="K512" s="516" t="s">
        <v>881</v>
      </c>
      <c r="L512" s="521">
        <v>20</v>
      </c>
      <c r="M512" s="517" t="str">
        <f t="shared" si="300"/>
        <v>Y</v>
      </c>
      <c r="N512" s="514">
        <f t="shared" si="276"/>
        <v>103.6</v>
      </c>
      <c r="O512" s="518">
        <f t="shared" si="269"/>
        <v>0</v>
      </c>
      <c r="P512" s="680">
        <f>'KB Duct Parts'!$AE$3</f>
        <v>0</v>
      </c>
      <c r="Q512" s="681">
        <f t="shared" si="277"/>
        <v>0</v>
      </c>
      <c r="R512" s="682">
        <f t="shared" si="278"/>
        <v>0</v>
      </c>
      <c r="S512" s="716">
        <f t="shared" si="279"/>
        <v>0.35</v>
      </c>
      <c r="T512" s="679">
        <f t="shared" si="280"/>
        <v>0</v>
      </c>
      <c r="U512" s="679">
        <f t="shared" si="281"/>
        <v>0</v>
      </c>
      <c r="V512" s="78"/>
      <c r="W512" s="78"/>
      <c r="Y512" s="120"/>
      <c r="AE512" s="75"/>
      <c r="AF512" s="370">
        <v>20</v>
      </c>
      <c r="AG512" s="374"/>
      <c r="AH512" s="378"/>
      <c r="AI512" s="381"/>
      <c r="AJ512" s="386"/>
      <c r="AK512" s="391"/>
      <c r="AL512" s="386"/>
      <c r="AM512" s="363">
        <f t="shared" si="302"/>
        <v>1</v>
      </c>
      <c r="AN512" s="578">
        <v>103.6</v>
      </c>
      <c r="AO512" s="120">
        <f t="shared" si="282"/>
        <v>0</v>
      </c>
      <c r="AP512" s="120">
        <f t="shared" si="270"/>
        <v>0</v>
      </c>
      <c r="AQ512" s="120">
        <f t="shared" si="271"/>
        <v>0</v>
      </c>
      <c r="AR512" s="120">
        <f t="shared" si="272"/>
        <v>0</v>
      </c>
      <c r="AS512" s="120">
        <f t="shared" si="273"/>
        <v>0</v>
      </c>
      <c r="AT512" s="120">
        <f t="shared" si="274"/>
        <v>0</v>
      </c>
      <c r="AU512" s="74" t="s">
        <v>717</v>
      </c>
      <c r="AV512" s="115"/>
      <c r="AW512" s="395"/>
      <c r="AX512" s="395">
        <v>0</v>
      </c>
      <c r="AY512" s="395">
        <v>0</v>
      </c>
      <c r="AZ512" s="395">
        <v>0</v>
      </c>
      <c r="BA512" s="395">
        <v>0</v>
      </c>
      <c r="BB512" s="395">
        <v>0</v>
      </c>
      <c r="BC512" s="395">
        <v>0</v>
      </c>
      <c r="BD512" s="115"/>
      <c r="BE512" s="115"/>
      <c r="BF512" s="115"/>
      <c r="BG512" s="115"/>
      <c r="BH512" s="115"/>
      <c r="BI512" s="115"/>
      <c r="BJ512" s="115"/>
      <c r="BK512" s="115"/>
      <c r="BQ512" s="74" t="str">
        <f t="shared" si="283"/>
        <v xml:space="preserve"> </v>
      </c>
      <c r="BR512" s="120" t="str">
        <f t="shared" si="284"/>
        <v xml:space="preserve"> </v>
      </c>
      <c r="BS512" s="120" t="str">
        <f t="shared" si="285"/>
        <v xml:space="preserve"> </v>
      </c>
      <c r="BU512" s="74" t="str">
        <f t="shared" si="286"/>
        <v xml:space="preserve"> </v>
      </c>
      <c r="BV512" s="120" t="str">
        <f t="shared" si="287"/>
        <v xml:space="preserve"> </v>
      </c>
      <c r="BW512" s="120" t="str">
        <f t="shared" si="288"/>
        <v xml:space="preserve">  </v>
      </c>
      <c r="BY512" s="74" t="str">
        <f t="shared" si="289"/>
        <v xml:space="preserve"> </v>
      </c>
      <c r="BZ512" s="120" t="str">
        <f t="shared" si="290"/>
        <v xml:space="preserve"> </v>
      </c>
      <c r="CA512" s="120" t="str">
        <f t="shared" si="291"/>
        <v xml:space="preserve"> </v>
      </c>
      <c r="CC512" s="115" t="str">
        <f t="shared" si="292"/>
        <v xml:space="preserve"> </v>
      </c>
      <c r="CD512" s="120" t="str">
        <f t="shared" si="293"/>
        <v xml:space="preserve"> </v>
      </c>
      <c r="CE512" s="417" t="str">
        <f t="shared" si="294"/>
        <v xml:space="preserve"> </v>
      </c>
      <c r="CF512" s="115"/>
      <c r="CG512" s="115" t="str">
        <f t="shared" si="295"/>
        <v xml:space="preserve"> </v>
      </c>
      <c r="CH512" s="120" t="str">
        <f t="shared" si="296"/>
        <v xml:space="preserve"> </v>
      </c>
      <c r="CI512" s="417" t="str">
        <f t="shared" si="297"/>
        <v xml:space="preserve"> </v>
      </c>
      <c r="CJ512" s="115"/>
      <c r="CK512" s="115" t="str">
        <f t="shared" si="298"/>
        <v xml:space="preserve"> </v>
      </c>
      <c r="CL512" s="120" t="str">
        <f t="shared" si="299"/>
        <v xml:space="preserve"> </v>
      </c>
      <c r="CM512" s="417" t="str">
        <f t="shared" si="301"/>
        <v xml:space="preserve"> </v>
      </c>
      <c r="IS512" s="103">
        <v>50.8</v>
      </c>
    </row>
    <row r="513" spans="2:253" s="74" customFormat="1" ht="17.100000000000001" hidden="1" customHeight="1" x14ac:dyDescent="0.25">
      <c r="B513" s="504">
        <f>IF('KB Duct Parts'!BG$15=1,'KB Duct Elbows'!AG7,0)</f>
        <v>0</v>
      </c>
      <c r="C513" s="525">
        <v>12203.9</v>
      </c>
      <c r="D513" s="526">
        <f t="shared" si="268"/>
        <v>12203.9</v>
      </c>
      <c r="E513" s="520" t="s">
        <v>483</v>
      </c>
      <c r="F513" s="508" t="str">
        <f t="shared" si="275"/>
        <v xml:space="preserve"> </v>
      </c>
      <c r="G513" s="509" t="s">
        <v>1702</v>
      </c>
      <c r="H513" s="504" t="s">
        <v>923</v>
      </c>
      <c r="I513" s="1035"/>
      <c r="J513" s="1036"/>
      <c r="K513" s="516" t="s">
        <v>881</v>
      </c>
      <c r="L513" s="521">
        <v>22</v>
      </c>
      <c r="M513" s="517" t="str">
        <f t="shared" si="300"/>
        <v>Y</v>
      </c>
      <c r="N513" s="514">
        <f t="shared" si="276"/>
        <v>48.7</v>
      </c>
      <c r="O513" s="518">
        <f t="shared" si="269"/>
        <v>0</v>
      </c>
      <c r="P513" s="680">
        <f>'KB Duct Parts'!$AE$3</f>
        <v>0</v>
      </c>
      <c r="Q513" s="681">
        <f t="shared" si="277"/>
        <v>0</v>
      </c>
      <c r="R513" s="682">
        <f t="shared" si="278"/>
        <v>0</v>
      </c>
      <c r="S513" s="716">
        <f t="shared" si="279"/>
        <v>0.35</v>
      </c>
      <c r="T513" s="679">
        <f t="shared" si="280"/>
        <v>0</v>
      </c>
      <c r="U513" s="679">
        <f t="shared" si="281"/>
        <v>0</v>
      </c>
      <c r="V513" s="78"/>
      <c r="W513" s="78"/>
      <c r="Y513" s="120"/>
      <c r="AE513" s="75"/>
      <c r="AF513" s="370">
        <v>22</v>
      </c>
      <c r="AG513" s="374"/>
      <c r="AH513" s="378"/>
      <c r="AI513" s="381"/>
      <c r="AJ513" s="386"/>
      <c r="AK513" s="391"/>
      <c r="AL513" s="386"/>
      <c r="AM513" s="363">
        <f t="shared" si="302"/>
        <v>1</v>
      </c>
      <c r="AN513" s="578">
        <v>48.7</v>
      </c>
      <c r="AO513" s="120">
        <f t="shared" si="282"/>
        <v>0</v>
      </c>
      <c r="AP513" s="120">
        <f t="shared" si="270"/>
        <v>0</v>
      </c>
      <c r="AQ513" s="120">
        <f t="shared" si="271"/>
        <v>0</v>
      </c>
      <c r="AR513" s="120">
        <f t="shared" si="272"/>
        <v>0</v>
      </c>
      <c r="AS513" s="120">
        <f t="shared" si="273"/>
        <v>0</v>
      </c>
      <c r="AT513" s="120">
        <f t="shared" si="274"/>
        <v>0</v>
      </c>
      <c r="AU513" s="74" t="s">
        <v>717</v>
      </c>
      <c r="AV513" s="115"/>
      <c r="AW513" s="395"/>
      <c r="AX513" s="395">
        <v>0</v>
      </c>
      <c r="AY513" s="395">
        <v>0</v>
      </c>
      <c r="AZ513" s="395">
        <v>0</v>
      </c>
      <c r="BA513" s="395">
        <v>0</v>
      </c>
      <c r="BB513" s="395">
        <v>0</v>
      </c>
      <c r="BC513" s="395">
        <v>0</v>
      </c>
      <c r="BD513" s="115"/>
      <c r="BE513" s="115"/>
      <c r="BF513" s="115"/>
      <c r="BG513" s="115"/>
      <c r="BH513" s="115"/>
      <c r="BI513" s="115"/>
      <c r="BJ513" s="115"/>
      <c r="BK513" s="115"/>
      <c r="BQ513" s="74" t="str">
        <f t="shared" si="283"/>
        <v xml:space="preserve"> </v>
      </c>
      <c r="BR513" s="120" t="str">
        <f t="shared" si="284"/>
        <v xml:space="preserve"> </v>
      </c>
      <c r="BS513" s="120" t="str">
        <f t="shared" si="285"/>
        <v xml:space="preserve"> </v>
      </c>
      <c r="BU513" s="74" t="str">
        <f t="shared" si="286"/>
        <v xml:space="preserve"> </v>
      </c>
      <c r="BV513" s="120" t="str">
        <f t="shared" si="287"/>
        <v xml:space="preserve"> </v>
      </c>
      <c r="BW513" s="120" t="str">
        <f t="shared" si="288"/>
        <v xml:space="preserve">  </v>
      </c>
      <c r="BY513" s="74" t="str">
        <f t="shared" si="289"/>
        <v xml:space="preserve"> </v>
      </c>
      <c r="BZ513" s="120" t="str">
        <f t="shared" si="290"/>
        <v xml:space="preserve"> </v>
      </c>
      <c r="CA513" s="120" t="str">
        <f t="shared" si="291"/>
        <v xml:space="preserve"> </v>
      </c>
      <c r="CC513" s="115" t="str">
        <f t="shared" si="292"/>
        <v xml:space="preserve"> </v>
      </c>
      <c r="CD513" s="120" t="str">
        <f t="shared" si="293"/>
        <v xml:space="preserve"> </v>
      </c>
      <c r="CE513" s="417" t="str">
        <f t="shared" si="294"/>
        <v xml:space="preserve"> </v>
      </c>
      <c r="CF513" s="115"/>
      <c r="CG513" s="115" t="str">
        <f t="shared" si="295"/>
        <v xml:space="preserve"> </v>
      </c>
      <c r="CH513" s="120" t="str">
        <f t="shared" si="296"/>
        <v xml:space="preserve"> </v>
      </c>
      <c r="CI513" s="417" t="str">
        <f t="shared" si="297"/>
        <v xml:space="preserve"> </v>
      </c>
      <c r="CJ513" s="115"/>
      <c r="CK513" s="115" t="str">
        <f t="shared" si="298"/>
        <v xml:space="preserve"> </v>
      </c>
      <c r="CL513" s="120" t="str">
        <f t="shared" si="299"/>
        <v xml:space="preserve"> </v>
      </c>
      <c r="CM513" s="417" t="str">
        <f t="shared" si="301"/>
        <v xml:space="preserve"> </v>
      </c>
      <c r="IS513" s="103">
        <v>23.9</v>
      </c>
    </row>
    <row r="514" spans="2:253" s="74" customFormat="1" ht="17.100000000000001" hidden="1" customHeight="1" x14ac:dyDescent="0.25">
      <c r="B514" s="504">
        <f>IF('KB Duct Parts'!BG$15=1,'KB Duct Elbows'!AG8,0)</f>
        <v>0</v>
      </c>
      <c r="C514" s="525">
        <v>12204.9</v>
      </c>
      <c r="D514" s="526">
        <f t="shared" si="268"/>
        <v>12204.9</v>
      </c>
      <c r="E514" s="520" t="s">
        <v>861</v>
      </c>
      <c r="F514" s="508" t="str">
        <f t="shared" si="275"/>
        <v xml:space="preserve"> </v>
      </c>
      <c r="G514" s="509" t="s">
        <v>1702</v>
      </c>
      <c r="H514" s="504" t="s">
        <v>923</v>
      </c>
      <c r="I514" s="1035"/>
      <c r="J514" s="1036"/>
      <c r="K514" s="516" t="s">
        <v>881</v>
      </c>
      <c r="L514" s="521">
        <v>22</v>
      </c>
      <c r="M514" s="517" t="str">
        <f t="shared" si="300"/>
        <v>Y</v>
      </c>
      <c r="N514" s="514">
        <f t="shared" si="276"/>
        <v>50.8</v>
      </c>
      <c r="O514" s="518">
        <f t="shared" si="269"/>
        <v>0</v>
      </c>
      <c r="P514" s="680">
        <f>'KB Duct Parts'!$AE$3</f>
        <v>0</v>
      </c>
      <c r="Q514" s="681">
        <f t="shared" si="277"/>
        <v>0</v>
      </c>
      <c r="R514" s="682">
        <f t="shared" si="278"/>
        <v>0</v>
      </c>
      <c r="S514" s="716">
        <f t="shared" si="279"/>
        <v>0.35</v>
      </c>
      <c r="T514" s="679">
        <f t="shared" si="280"/>
        <v>0</v>
      </c>
      <c r="U514" s="679">
        <f t="shared" si="281"/>
        <v>0</v>
      </c>
      <c r="V514" s="78"/>
      <c r="W514" s="78"/>
      <c r="Y514" s="120"/>
      <c r="AE514" s="75"/>
      <c r="AF514" s="370">
        <v>22</v>
      </c>
      <c r="AG514" s="374"/>
      <c r="AH514" s="378"/>
      <c r="AI514" s="381"/>
      <c r="AJ514" s="386"/>
      <c r="AK514" s="391"/>
      <c r="AL514" s="386"/>
      <c r="AM514" s="363">
        <f t="shared" si="302"/>
        <v>1</v>
      </c>
      <c r="AN514" s="578">
        <v>50.8</v>
      </c>
      <c r="AO514" s="120">
        <f t="shared" si="282"/>
        <v>0</v>
      </c>
      <c r="AP514" s="120">
        <f t="shared" si="270"/>
        <v>0</v>
      </c>
      <c r="AQ514" s="120">
        <f t="shared" si="271"/>
        <v>0</v>
      </c>
      <c r="AR514" s="120">
        <f t="shared" si="272"/>
        <v>0</v>
      </c>
      <c r="AS514" s="120">
        <f t="shared" si="273"/>
        <v>0</v>
      </c>
      <c r="AT514" s="120">
        <f t="shared" si="274"/>
        <v>0</v>
      </c>
      <c r="AU514" s="74" t="s">
        <v>717</v>
      </c>
      <c r="AV514" s="115"/>
      <c r="AW514" s="395"/>
      <c r="AX514" s="395">
        <v>0</v>
      </c>
      <c r="AY514" s="395">
        <v>0</v>
      </c>
      <c r="AZ514" s="395">
        <v>0</v>
      </c>
      <c r="BA514" s="395">
        <v>0</v>
      </c>
      <c r="BB514" s="395">
        <v>0</v>
      </c>
      <c r="BC514" s="395">
        <v>0</v>
      </c>
      <c r="BD514" s="115"/>
      <c r="BE514" s="115"/>
      <c r="BF514" s="115"/>
      <c r="BG514" s="115"/>
      <c r="BH514" s="115"/>
      <c r="BI514" s="115"/>
      <c r="BJ514" s="115"/>
      <c r="BK514" s="115"/>
      <c r="BQ514" s="74" t="str">
        <f t="shared" si="283"/>
        <v xml:space="preserve"> </v>
      </c>
      <c r="BR514" s="120" t="str">
        <f t="shared" si="284"/>
        <v xml:space="preserve"> </v>
      </c>
      <c r="BS514" s="120" t="str">
        <f t="shared" si="285"/>
        <v xml:space="preserve"> </v>
      </c>
      <c r="BU514" s="74" t="str">
        <f t="shared" si="286"/>
        <v xml:space="preserve"> </v>
      </c>
      <c r="BV514" s="120" t="str">
        <f t="shared" si="287"/>
        <v xml:space="preserve"> </v>
      </c>
      <c r="BW514" s="120" t="str">
        <f t="shared" si="288"/>
        <v xml:space="preserve">  </v>
      </c>
      <c r="BY514" s="74" t="str">
        <f t="shared" si="289"/>
        <v xml:space="preserve"> </v>
      </c>
      <c r="BZ514" s="120" t="str">
        <f t="shared" si="290"/>
        <v xml:space="preserve"> </v>
      </c>
      <c r="CA514" s="120" t="str">
        <f t="shared" si="291"/>
        <v xml:space="preserve"> </v>
      </c>
      <c r="CC514" s="115" t="str">
        <f t="shared" si="292"/>
        <v xml:space="preserve"> </v>
      </c>
      <c r="CD514" s="120" t="str">
        <f t="shared" si="293"/>
        <v xml:space="preserve"> </v>
      </c>
      <c r="CE514" s="417" t="str">
        <f t="shared" si="294"/>
        <v xml:space="preserve"> </v>
      </c>
      <c r="CF514" s="115"/>
      <c r="CG514" s="115" t="str">
        <f t="shared" si="295"/>
        <v xml:space="preserve"> </v>
      </c>
      <c r="CH514" s="120" t="str">
        <f t="shared" si="296"/>
        <v xml:space="preserve"> </v>
      </c>
      <c r="CI514" s="417" t="str">
        <f t="shared" si="297"/>
        <v xml:space="preserve"> </v>
      </c>
      <c r="CJ514" s="115"/>
      <c r="CK514" s="115" t="str">
        <f t="shared" si="298"/>
        <v xml:space="preserve"> </v>
      </c>
      <c r="CL514" s="120" t="str">
        <f t="shared" si="299"/>
        <v xml:space="preserve"> </v>
      </c>
      <c r="CM514" s="417" t="str">
        <f t="shared" si="301"/>
        <v xml:space="preserve"> </v>
      </c>
      <c r="IS514" s="103">
        <v>24.9</v>
      </c>
    </row>
    <row r="515" spans="2:253" s="74" customFormat="1" ht="17.100000000000001" hidden="1" customHeight="1" x14ac:dyDescent="0.25">
      <c r="B515" s="504">
        <f>IF('KB Duct Parts'!BG$15=1,'KB Duct Elbows'!AG9,0)</f>
        <v>0</v>
      </c>
      <c r="C515" s="525">
        <v>12205.9</v>
      </c>
      <c r="D515" s="526">
        <f t="shared" si="268"/>
        <v>12205.9</v>
      </c>
      <c r="E515" s="504" t="s">
        <v>862</v>
      </c>
      <c r="F515" s="508" t="str">
        <f t="shared" si="275"/>
        <v xml:space="preserve"> </v>
      </c>
      <c r="G515" s="509" t="s">
        <v>1702</v>
      </c>
      <c r="H515" s="504" t="s">
        <v>923</v>
      </c>
      <c r="I515" s="1035"/>
      <c r="J515" s="1036"/>
      <c r="K515" s="516" t="s">
        <v>881</v>
      </c>
      <c r="L515" s="521">
        <v>22</v>
      </c>
      <c r="M515" s="517" t="str">
        <f t="shared" si="300"/>
        <v>Y</v>
      </c>
      <c r="N515" s="514">
        <f t="shared" si="276"/>
        <v>60.6</v>
      </c>
      <c r="O515" s="518">
        <f t="shared" si="269"/>
        <v>0</v>
      </c>
      <c r="P515" s="680">
        <f>'KB Duct Parts'!$AE$3</f>
        <v>0</v>
      </c>
      <c r="Q515" s="681">
        <f t="shared" si="277"/>
        <v>0</v>
      </c>
      <c r="R515" s="682">
        <f t="shared" si="278"/>
        <v>0</v>
      </c>
      <c r="S515" s="716">
        <f t="shared" si="279"/>
        <v>0.35</v>
      </c>
      <c r="T515" s="679">
        <f t="shared" si="280"/>
        <v>0</v>
      </c>
      <c r="U515" s="679">
        <f t="shared" si="281"/>
        <v>0</v>
      </c>
      <c r="V515" s="78"/>
      <c r="W515" s="78"/>
      <c r="Y515" s="120"/>
      <c r="AE515" s="75"/>
      <c r="AF515" s="370">
        <v>22</v>
      </c>
      <c r="AG515" s="374"/>
      <c r="AH515" s="378"/>
      <c r="AI515" s="381"/>
      <c r="AJ515" s="386"/>
      <c r="AK515" s="391"/>
      <c r="AL515" s="386"/>
      <c r="AM515" s="363">
        <f t="shared" si="302"/>
        <v>1</v>
      </c>
      <c r="AN515" s="578">
        <v>60.6</v>
      </c>
      <c r="AO515" s="120">
        <f t="shared" si="282"/>
        <v>0</v>
      </c>
      <c r="AP515" s="120">
        <f t="shared" si="270"/>
        <v>0</v>
      </c>
      <c r="AQ515" s="120">
        <f t="shared" si="271"/>
        <v>0</v>
      </c>
      <c r="AR515" s="120">
        <f t="shared" si="272"/>
        <v>0</v>
      </c>
      <c r="AS515" s="120">
        <f t="shared" si="273"/>
        <v>0</v>
      </c>
      <c r="AT515" s="120">
        <f t="shared" si="274"/>
        <v>0</v>
      </c>
      <c r="AU515" s="74" t="s">
        <v>717</v>
      </c>
      <c r="AV515" s="115"/>
      <c r="AW515" s="395"/>
      <c r="AX515" s="395">
        <v>0</v>
      </c>
      <c r="AY515" s="395">
        <v>0</v>
      </c>
      <c r="AZ515" s="395">
        <v>0</v>
      </c>
      <c r="BA515" s="395">
        <v>0</v>
      </c>
      <c r="BB515" s="395">
        <v>0</v>
      </c>
      <c r="BC515" s="395">
        <v>0</v>
      </c>
      <c r="BD515" s="115"/>
      <c r="BE515" s="115"/>
      <c r="BF515" s="115"/>
      <c r="BG515" s="115"/>
      <c r="BH515" s="115"/>
      <c r="BI515" s="115"/>
      <c r="BJ515" s="115"/>
      <c r="BK515" s="115"/>
      <c r="BQ515" s="74" t="str">
        <f t="shared" si="283"/>
        <v xml:space="preserve"> </v>
      </c>
      <c r="BR515" s="120" t="str">
        <f t="shared" si="284"/>
        <v xml:space="preserve"> </v>
      </c>
      <c r="BS515" s="120" t="str">
        <f t="shared" si="285"/>
        <v xml:space="preserve"> </v>
      </c>
      <c r="BU515" s="74" t="str">
        <f t="shared" si="286"/>
        <v xml:space="preserve"> </v>
      </c>
      <c r="BV515" s="120" t="str">
        <f t="shared" si="287"/>
        <v xml:space="preserve"> </v>
      </c>
      <c r="BW515" s="120" t="str">
        <f t="shared" si="288"/>
        <v xml:space="preserve">  </v>
      </c>
      <c r="BY515" s="74" t="str">
        <f t="shared" si="289"/>
        <v xml:space="preserve"> </v>
      </c>
      <c r="BZ515" s="120" t="str">
        <f t="shared" si="290"/>
        <v xml:space="preserve"> </v>
      </c>
      <c r="CA515" s="120" t="str">
        <f t="shared" si="291"/>
        <v xml:space="preserve"> </v>
      </c>
      <c r="CC515" s="115" t="str">
        <f t="shared" si="292"/>
        <v xml:space="preserve"> </v>
      </c>
      <c r="CD515" s="120" t="str">
        <f t="shared" si="293"/>
        <v xml:space="preserve"> </v>
      </c>
      <c r="CE515" s="417" t="str">
        <f t="shared" si="294"/>
        <v xml:space="preserve"> </v>
      </c>
      <c r="CF515" s="115"/>
      <c r="CG515" s="115" t="str">
        <f t="shared" si="295"/>
        <v xml:space="preserve"> </v>
      </c>
      <c r="CH515" s="120" t="str">
        <f t="shared" si="296"/>
        <v xml:space="preserve"> </v>
      </c>
      <c r="CI515" s="417" t="str">
        <f t="shared" si="297"/>
        <v xml:space="preserve"> </v>
      </c>
      <c r="CJ515" s="115"/>
      <c r="CK515" s="115" t="str">
        <f t="shared" si="298"/>
        <v xml:space="preserve"> </v>
      </c>
      <c r="CL515" s="120" t="str">
        <f t="shared" si="299"/>
        <v xml:space="preserve"> </v>
      </c>
      <c r="CM515" s="417" t="str">
        <f t="shared" si="301"/>
        <v xml:space="preserve"> </v>
      </c>
      <c r="IS515" s="103">
        <v>29.8</v>
      </c>
    </row>
    <row r="516" spans="2:253" s="74" customFormat="1" ht="17.100000000000001" hidden="1" customHeight="1" x14ac:dyDescent="0.25">
      <c r="B516" s="504">
        <f>IF('KB Duct Parts'!BG$15=1,'KB Duct Elbows'!AG10,0)</f>
        <v>0</v>
      </c>
      <c r="C516" s="525">
        <v>12206.9</v>
      </c>
      <c r="D516" s="526">
        <f t="shared" si="268"/>
        <v>12206.9</v>
      </c>
      <c r="E516" s="504" t="s">
        <v>863</v>
      </c>
      <c r="F516" s="508" t="str">
        <f t="shared" si="275"/>
        <v xml:space="preserve"> </v>
      </c>
      <c r="G516" s="509" t="s">
        <v>1702</v>
      </c>
      <c r="H516" s="504" t="s">
        <v>923</v>
      </c>
      <c r="I516" s="1035"/>
      <c r="J516" s="1036"/>
      <c r="K516" s="516" t="s">
        <v>881</v>
      </c>
      <c r="L516" s="521">
        <v>22</v>
      </c>
      <c r="M516" s="517" t="str">
        <f t="shared" si="300"/>
        <v>Y</v>
      </c>
      <c r="N516" s="514">
        <f t="shared" si="276"/>
        <v>68.900000000000006</v>
      </c>
      <c r="O516" s="518">
        <f t="shared" si="269"/>
        <v>0</v>
      </c>
      <c r="P516" s="680">
        <f>'KB Duct Parts'!$AE$3</f>
        <v>0</v>
      </c>
      <c r="Q516" s="681">
        <f t="shared" si="277"/>
        <v>0</v>
      </c>
      <c r="R516" s="682">
        <f t="shared" si="278"/>
        <v>0</v>
      </c>
      <c r="S516" s="716">
        <f t="shared" si="279"/>
        <v>0.35</v>
      </c>
      <c r="T516" s="679">
        <f t="shared" si="280"/>
        <v>0</v>
      </c>
      <c r="U516" s="679">
        <f t="shared" si="281"/>
        <v>0</v>
      </c>
      <c r="V516" s="78"/>
      <c r="W516" s="78"/>
      <c r="Y516" s="120"/>
      <c r="AE516" s="75"/>
      <c r="AF516" s="370">
        <v>22</v>
      </c>
      <c r="AG516" s="374"/>
      <c r="AH516" s="378"/>
      <c r="AI516" s="381"/>
      <c r="AJ516" s="386"/>
      <c r="AK516" s="391"/>
      <c r="AL516" s="386"/>
      <c r="AM516" s="363">
        <f t="shared" si="302"/>
        <v>1</v>
      </c>
      <c r="AN516" s="578">
        <v>68.900000000000006</v>
      </c>
      <c r="AO516" s="120">
        <f t="shared" si="282"/>
        <v>0</v>
      </c>
      <c r="AP516" s="120">
        <f t="shared" si="270"/>
        <v>0</v>
      </c>
      <c r="AQ516" s="120">
        <f t="shared" si="271"/>
        <v>0</v>
      </c>
      <c r="AR516" s="120">
        <f t="shared" si="272"/>
        <v>0</v>
      </c>
      <c r="AS516" s="120">
        <f t="shared" si="273"/>
        <v>0</v>
      </c>
      <c r="AT516" s="120">
        <f t="shared" si="274"/>
        <v>0</v>
      </c>
      <c r="AU516" s="74" t="s">
        <v>717</v>
      </c>
      <c r="AV516" s="115"/>
      <c r="AW516" s="395"/>
      <c r="AX516" s="395">
        <v>0</v>
      </c>
      <c r="AY516" s="395">
        <v>0</v>
      </c>
      <c r="AZ516" s="395">
        <v>0</v>
      </c>
      <c r="BA516" s="395">
        <v>0</v>
      </c>
      <c r="BB516" s="395">
        <v>0</v>
      </c>
      <c r="BC516" s="395">
        <v>0</v>
      </c>
      <c r="BD516" s="115"/>
      <c r="BE516" s="115"/>
      <c r="BF516" s="115"/>
      <c r="BG516" s="115"/>
      <c r="BH516" s="115"/>
      <c r="BI516" s="115"/>
      <c r="BJ516" s="115"/>
      <c r="BK516" s="115"/>
      <c r="BQ516" s="74" t="str">
        <f t="shared" si="283"/>
        <v xml:space="preserve"> </v>
      </c>
      <c r="BR516" s="120" t="str">
        <f t="shared" si="284"/>
        <v xml:space="preserve"> </v>
      </c>
      <c r="BS516" s="120" t="str">
        <f t="shared" si="285"/>
        <v xml:space="preserve"> </v>
      </c>
      <c r="BU516" s="74" t="str">
        <f t="shared" si="286"/>
        <v xml:space="preserve"> </v>
      </c>
      <c r="BV516" s="120" t="str">
        <f t="shared" si="287"/>
        <v xml:space="preserve"> </v>
      </c>
      <c r="BW516" s="120" t="str">
        <f t="shared" si="288"/>
        <v xml:space="preserve">  </v>
      </c>
      <c r="BY516" s="74" t="str">
        <f t="shared" si="289"/>
        <v xml:space="preserve"> </v>
      </c>
      <c r="BZ516" s="120" t="str">
        <f t="shared" si="290"/>
        <v xml:space="preserve"> </v>
      </c>
      <c r="CA516" s="120" t="str">
        <f t="shared" si="291"/>
        <v xml:space="preserve"> </v>
      </c>
      <c r="CC516" s="115" t="str">
        <f t="shared" si="292"/>
        <v xml:space="preserve"> </v>
      </c>
      <c r="CD516" s="120" t="str">
        <f t="shared" si="293"/>
        <v xml:space="preserve"> </v>
      </c>
      <c r="CE516" s="417" t="str">
        <f t="shared" si="294"/>
        <v xml:space="preserve"> </v>
      </c>
      <c r="CF516" s="115"/>
      <c r="CG516" s="115" t="str">
        <f t="shared" si="295"/>
        <v xml:space="preserve"> </v>
      </c>
      <c r="CH516" s="120" t="str">
        <f t="shared" si="296"/>
        <v xml:space="preserve"> </v>
      </c>
      <c r="CI516" s="417" t="str">
        <f t="shared" si="297"/>
        <v xml:space="preserve"> </v>
      </c>
      <c r="CJ516" s="115"/>
      <c r="CK516" s="115" t="str">
        <f t="shared" si="298"/>
        <v xml:space="preserve"> </v>
      </c>
      <c r="CL516" s="120" t="str">
        <f t="shared" si="299"/>
        <v xml:space="preserve"> </v>
      </c>
      <c r="CM516" s="417" t="str">
        <f t="shared" si="301"/>
        <v xml:space="preserve"> </v>
      </c>
      <c r="IS516" s="103">
        <v>33.799999999999997</v>
      </c>
    </row>
    <row r="517" spans="2:253" s="74" customFormat="1" ht="17.100000000000001" hidden="1" customHeight="1" x14ac:dyDescent="0.25">
      <c r="B517" s="504">
        <f>IF('KB Duct Parts'!BG$15=1,'KB Duct Elbows'!AG11,0)</f>
        <v>0</v>
      </c>
      <c r="C517" s="525">
        <v>12207.9</v>
      </c>
      <c r="D517" s="526">
        <f t="shared" si="268"/>
        <v>12207.9</v>
      </c>
      <c r="E517" s="504" t="s">
        <v>864</v>
      </c>
      <c r="F517" s="508" t="str">
        <f t="shared" si="275"/>
        <v xml:space="preserve"> </v>
      </c>
      <c r="G517" s="509" t="s">
        <v>1702</v>
      </c>
      <c r="H517" s="504" t="s">
        <v>923</v>
      </c>
      <c r="I517" s="1035"/>
      <c r="J517" s="1036"/>
      <c r="K517" s="516" t="s">
        <v>881</v>
      </c>
      <c r="L517" s="521">
        <v>22</v>
      </c>
      <c r="M517" s="517" t="str">
        <f t="shared" si="300"/>
        <v>Y</v>
      </c>
      <c r="N517" s="514">
        <f t="shared" si="276"/>
        <v>82.5</v>
      </c>
      <c r="O517" s="518">
        <f t="shared" si="269"/>
        <v>0</v>
      </c>
      <c r="P517" s="680">
        <f>'KB Duct Parts'!$AE$3</f>
        <v>0</v>
      </c>
      <c r="Q517" s="681">
        <f t="shared" si="277"/>
        <v>0</v>
      </c>
      <c r="R517" s="682">
        <f t="shared" si="278"/>
        <v>0</v>
      </c>
      <c r="S517" s="716">
        <f t="shared" si="279"/>
        <v>0.35</v>
      </c>
      <c r="T517" s="679">
        <f t="shared" si="280"/>
        <v>0</v>
      </c>
      <c r="U517" s="679">
        <f t="shared" si="281"/>
        <v>0</v>
      </c>
      <c r="V517" s="78"/>
      <c r="W517" s="78"/>
      <c r="Y517" s="120"/>
      <c r="AE517" s="75"/>
      <c r="AF517" s="370">
        <v>22</v>
      </c>
      <c r="AG517" s="374"/>
      <c r="AH517" s="378"/>
      <c r="AI517" s="381"/>
      <c r="AJ517" s="386"/>
      <c r="AK517" s="391"/>
      <c r="AL517" s="386"/>
      <c r="AM517" s="363">
        <f t="shared" si="302"/>
        <v>1</v>
      </c>
      <c r="AN517" s="578">
        <v>82.5</v>
      </c>
      <c r="AO517" s="120">
        <f t="shared" si="282"/>
        <v>0</v>
      </c>
      <c r="AP517" s="120">
        <f t="shared" si="270"/>
        <v>0</v>
      </c>
      <c r="AQ517" s="120">
        <f t="shared" si="271"/>
        <v>0</v>
      </c>
      <c r="AR517" s="120">
        <f t="shared" si="272"/>
        <v>0</v>
      </c>
      <c r="AS517" s="120">
        <f t="shared" si="273"/>
        <v>0</v>
      </c>
      <c r="AT517" s="120">
        <f t="shared" si="274"/>
        <v>0</v>
      </c>
      <c r="AU517" s="74" t="s">
        <v>717</v>
      </c>
      <c r="AV517" s="115"/>
      <c r="AW517" s="395"/>
      <c r="AX517" s="395">
        <v>0</v>
      </c>
      <c r="AY517" s="395">
        <v>0</v>
      </c>
      <c r="AZ517" s="395">
        <v>0</v>
      </c>
      <c r="BA517" s="395">
        <v>0</v>
      </c>
      <c r="BB517" s="395">
        <v>0</v>
      </c>
      <c r="BC517" s="395">
        <v>0</v>
      </c>
      <c r="BD517" s="115"/>
      <c r="BE517" s="115"/>
      <c r="BF517" s="115"/>
      <c r="BG517" s="115"/>
      <c r="BH517" s="115"/>
      <c r="BI517" s="115"/>
      <c r="BJ517" s="115"/>
      <c r="BK517" s="115"/>
      <c r="BQ517" s="74" t="str">
        <f t="shared" si="283"/>
        <v xml:space="preserve"> </v>
      </c>
      <c r="BR517" s="120" t="str">
        <f t="shared" si="284"/>
        <v xml:space="preserve"> </v>
      </c>
      <c r="BS517" s="120" t="str">
        <f t="shared" si="285"/>
        <v xml:space="preserve"> </v>
      </c>
      <c r="BU517" s="74" t="str">
        <f t="shared" si="286"/>
        <v xml:space="preserve"> </v>
      </c>
      <c r="BV517" s="120" t="str">
        <f t="shared" si="287"/>
        <v xml:space="preserve"> </v>
      </c>
      <c r="BW517" s="120" t="str">
        <f t="shared" si="288"/>
        <v xml:space="preserve">  </v>
      </c>
      <c r="BY517" s="74" t="str">
        <f t="shared" si="289"/>
        <v xml:space="preserve"> </v>
      </c>
      <c r="BZ517" s="120" t="str">
        <f t="shared" si="290"/>
        <v xml:space="preserve"> </v>
      </c>
      <c r="CA517" s="120" t="str">
        <f t="shared" si="291"/>
        <v xml:space="preserve"> </v>
      </c>
      <c r="CC517" s="115" t="str">
        <f t="shared" si="292"/>
        <v xml:space="preserve"> </v>
      </c>
      <c r="CD517" s="120" t="str">
        <f t="shared" si="293"/>
        <v xml:space="preserve"> </v>
      </c>
      <c r="CE517" s="417" t="str">
        <f t="shared" si="294"/>
        <v xml:space="preserve"> </v>
      </c>
      <c r="CF517" s="115"/>
      <c r="CG517" s="115" t="str">
        <f t="shared" si="295"/>
        <v xml:space="preserve"> </v>
      </c>
      <c r="CH517" s="120" t="str">
        <f t="shared" si="296"/>
        <v xml:space="preserve"> </v>
      </c>
      <c r="CI517" s="417" t="str">
        <f t="shared" si="297"/>
        <v xml:space="preserve"> </v>
      </c>
      <c r="CJ517" s="115"/>
      <c r="CK517" s="115" t="str">
        <f t="shared" si="298"/>
        <v xml:space="preserve"> </v>
      </c>
      <c r="CL517" s="120" t="str">
        <f t="shared" si="299"/>
        <v xml:space="preserve"> </v>
      </c>
      <c r="CM517" s="417" t="str">
        <f t="shared" si="301"/>
        <v xml:space="preserve"> </v>
      </c>
      <c r="IS517" s="103">
        <v>40.6</v>
      </c>
    </row>
    <row r="518" spans="2:253" s="74" customFormat="1" ht="17.100000000000001" hidden="1" customHeight="1" x14ac:dyDescent="0.25">
      <c r="B518" s="504">
        <f>IF('KB Duct Parts'!BG$15=1,'KB Duct Elbows'!AG12,0)</f>
        <v>0</v>
      </c>
      <c r="C518" s="525">
        <v>12208.9</v>
      </c>
      <c r="D518" s="526">
        <f t="shared" si="268"/>
        <v>12208.9</v>
      </c>
      <c r="E518" s="504" t="s">
        <v>865</v>
      </c>
      <c r="F518" s="508" t="str">
        <f t="shared" si="275"/>
        <v xml:space="preserve"> </v>
      </c>
      <c r="G518" s="509" t="s">
        <v>1702</v>
      </c>
      <c r="H518" s="504" t="s">
        <v>923</v>
      </c>
      <c r="I518" s="1035"/>
      <c r="J518" s="1036"/>
      <c r="K518" s="516" t="s">
        <v>881</v>
      </c>
      <c r="L518" s="521">
        <v>22</v>
      </c>
      <c r="M518" s="517" t="str">
        <f t="shared" si="300"/>
        <v>Y</v>
      </c>
      <c r="N518" s="514">
        <f t="shared" si="276"/>
        <v>96.6</v>
      </c>
      <c r="O518" s="518">
        <f t="shared" si="269"/>
        <v>0</v>
      </c>
      <c r="P518" s="680">
        <f>'KB Duct Parts'!$AE$3</f>
        <v>0</v>
      </c>
      <c r="Q518" s="681">
        <f t="shared" si="277"/>
        <v>0</v>
      </c>
      <c r="R518" s="682">
        <f t="shared" si="278"/>
        <v>0</v>
      </c>
      <c r="S518" s="716">
        <f t="shared" si="279"/>
        <v>0.35</v>
      </c>
      <c r="T518" s="679">
        <f t="shared" si="280"/>
        <v>0</v>
      </c>
      <c r="U518" s="679">
        <f t="shared" si="281"/>
        <v>0</v>
      </c>
      <c r="V518" s="78"/>
      <c r="W518" s="78"/>
      <c r="Y518" s="120"/>
      <c r="AE518" s="75"/>
      <c r="AF518" s="370">
        <v>22</v>
      </c>
      <c r="AG518" s="374"/>
      <c r="AH518" s="378"/>
      <c r="AI518" s="381"/>
      <c r="AJ518" s="386"/>
      <c r="AK518" s="391"/>
      <c r="AL518" s="386"/>
      <c r="AM518" s="363">
        <f t="shared" si="302"/>
        <v>1</v>
      </c>
      <c r="AN518" s="578">
        <v>96.6</v>
      </c>
      <c r="AO518" s="120">
        <f t="shared" si="282"/>
        <v>0</v>
      </c>
      <c r="AP518" s="120">
        <f t="shared" si="270"/>
        <v>0</v>
      </c>
      <c r="AQ518" s="120">
        <f t="shared" si="271"/>
        <v>0</v>
      </c>
      <c r="AR518" s="120">
        <f t="shared" si="272"/>
        <v>0</v>
      </c>
      <c r="AS518" s="120">
        <f t="shared" si="273"/>
        <v>0</v>
      </c>
      <c r="AT518" s="120">
        <f t="shared" si="274"/>
        <v>0</v>
      </c>
      <c r="AU518" s="74" t="s">
        <v>717</v>
      </c>
      <c r="AV518" s="115"/>
      <c r="AW518" s="395"/>
      <c r="AX518" s="395">
        <v>0</v>
      </c>
      <c r="AY518" s="395">
        <v>0</v>
      </c>
      <c r="AZ518" s="395">
        <v>0</v>
      </c>
      <c r="BA518" s="395">
        <v>0</v>
      </c>
      <c r="BB518" s="395">
        <v>0</v>
      </c>
      <c r="BC518" s="395">
        <v>0</v>
      </c>
      <c r="BD518" s="115"/>
      <c r="BE518" s="115"/>
      <c r="BF518" s="115"/>
      <c r="BG518" s="115"/>
      <c r="BH518" s="115"/>
      <c r="BI518" s="115"/>
      <c r="BJ518" s="115"/>
      <c r="BK518" s="115"/>
      <c r="BQ518" s="74" t="str">
        <f t="shared" si="283"/>
        <v xml:space="preserve"> </v>
      </c>
      <c r="BR518" s="120" t="str">
        <f t="shared" si="284"/>
        <v xml:space="preserve"> </v>
      </c>
      <c r="BS518" s="120" t="str">
        <f t="shared" si="285"/>
        <v xml:space="preserve"> </v>
      </c>
      <c r="BU518" s="74" t="str">
        <f t="shared" si="286"/>
        <v xml:space="preserve"> </v>
      </c>
      <c r="BV518" s="120" t="str">
        <f t="shared" si="287"/>
        <v xml:space="preserve"> </v>
      </c>
      <c r="BW518" s="120" t="str">
        <f t="shared" si="288"/>
        <v xml:space="preserve">  </v>
      </c>
      <c r="BY518" s="74" t="str">
        <f t="shared" si="289"/>
        <v xml:space="preserve"> </v>
      </c>
      <c r="BZ518" s="120" t="str">
        <f t="shared" si="290"/>
        <v xml:space="preserve"> </v>
      </c>
      <c r="CA518" s="120" t="str">
        <f t="shared" si="291"/>
        <v xml:space="preserve"> </v>
      </c>
      <c r="CC518" s="115" t="str">
        <f t="shared" si="292"/>
        <v xml:space="preserve"> </v>
      </c>
      <c r="CD518" s="120" t="str">
        <f t="shared" si="293"/>
        <v xml:space="preserve"> </v>
      </c>
      <c r="CE518" s="417" t="str">
        <f t="shared" si="294"/>
        <v xml:space="preserve"> </v>
      </c>
      <c r="CF518" s="115"/>
      <c r="CG518" s="115" t="str">
        <f t="shared" si="295"/>
        <v xml:space="preserve"> </v>
      </c>
      <c r="CH518" s="120" t="str">
        <f t="shared" si="296"/>
        <v xml:space="preserve"> </v>
      </c>
      <c r="CI518" s="417" t="str">
        <f t="shared" si="297"/>
        <v xml:space="preserve"> </v>
      </c>
      <c r="CJ518" s="115"/>
      <c r="CK518" s="115" t="str">
        <f t="shared" si="298"/>
        <v xml:space="preserve"> </v>
      </c>
      <c r="CL518" s="120" t="str">
        <f t="shared" si="299"/>
        <v xml:space="preserve"> </v>
      </c>
      <c r="CM518" s="417" t="str">
        <f t="shared" si="301"/>
        <v xml:space="preserve"> </v>
      </c>
      <c r="IS518" s="103">
        <v>47.3</v>
      </c>
    </row>
    <row r="519" spans="2:253" s="74" customFormat="1" ht="17.100000000000001" hidden="1" customHeight="1" x14ac:dyDescent="0.25">
      <c r="B519" s="504">
        <f>IF('KB Duct Parts'!BG$15=1,'KB Duct Elbows'!AG13,0)</f>
        <v>0</v>
      </c>
      <c r="C519" s="525">
        <v>12209.9</v>
      </c>
      <c r="D519" s="526">
        <f t="shared" si="268"/>
        <v>12209.9</v>
      </c>
      <c r="E519" s="504" t="s">
        <v>866</v>
      </c>
      <c r="F519" s="508" t="str">
        <f t="shared" si="275"/>
        <v xml:space="preserve"> </v>
      </c>
      <c r="G519" s="509" t="s">
        <v>1702</v>
      </c>
      <c r="H519" s="504" t="s">
        <v>923</v>
      </c>
      <c r="I519" s="1035"/>
      <c r="J519" s="1036"/>
      <c r="K519" s="516" t="s">
        <v>881</v>
      </c>
      <c r="L519" s="521">
        <v>20</v>
      </c>
      <c r="M519" s="517" t="str">
        <f t="shared" si="300"/>
        <v>Y</v>
      </c>
      <c r="N519" s="514">
        <f t="shared" si="276"/>
        <v>148.80000000000001</v>
      </c>
      <c r="O519" s="518">
        <f t="shared" si="269"/>
        <v>0</v>
      </c>
      <c r="P519" s="680">
        <f>'KB Duct Parts'!$AE$3</f>
        <v>0</v>
      </c>
      <c r="Q519" s="681">
        <f t="shared" si="277"/>
        <v>0</v>
      </c>
      <c r="R519" s="682">
        <f t="shared" si="278"/>
        <v>0</v>
      </c>
      <c r="S519" s="716">
        <f t="shared" si="279"/>
        <v>0.35</v>
      </c>
      <c r="T519" s="679">
        <f t="shared" si="280"/>
        <v>0</v>
      </c>
      <c r="U519" s="679">
        <f t="shared" si="281"/>
        <v>0</v>
      </c>
      <c r="V519" s="78"/>
      <c r="W519" s="78"/>
      <c r="Y519" s="120"/>
      <c r="AE519" s="75"/>
      <c r="AF519" s="370">
        <v>20</v>
      </c>
      <c r="AG519" s="374"/>
      <c r="AH519" s="378"/>
      <c r="AI519" s="381"/>
      <c r="AJ519" s="386"/>
      <c r="AK519" s="391"/>
      <c r="AL519" s="386"/>
      <c r="AM519" s="363">
        <f t="shared" si="302"/>
        <v>1</v>
      </c>
      <c r="AN519" s="578">
        <v>148.80000000000001</v>
      </c>
      <c r="AO519" s="120">
        <f t="shared" si="282"/>
        <v>0</v>
      </c>
      <c r="AP519" s="120">
        <f t="shared" si="270"/>
        <v>0</v>
      </c>
      <c r="AQ519" s="120">
        <f t="shared" si="271"/>
        <v>0</v>
      </c>
      <c r="AR519" s="120">
        <f t="shared" si="272"/>
        <v>0</v>
      </c>
      <c r="AS519" s="120">
        <f t="shared" si="273"/>
        <v>0</v>
      </c>
      <c r="AT519" s="120">
        <f t="shared" si="274"/>
        <v>0</v>
      </c>
      <c r="AU519" s="74" t="s">
        <v>717</v>
      </c>
      <c r="AV519" s="115"/>
      <c r="AW519" s="395"/>
      <c r="AX519" s="395">
        <v>0</v>
      </c>
      <c r="AY519" s="395">
        <v>0</v>
      </c>
      <c r="AZ519" s="395">
        <v>0</v>
      </c>
      <c r="BA519" s="395">
        <v>0</v>
      </c>
      <c r="BB519" s="395">
        <v>0</v>
      </c>
      <c r="BC519" s="395">
        <v>0</v>
      </c>
      <c r="BD519" s="115"/>
      <c r="BE519" s="115"/>
      <c r="BF519" s="115"/>
      <c r="BG519" s="115"/>
      <c r="BH519" s="115"/>
      <c r="BI519" s="115"/>
      <c r="BJ519" s="115"/>
      <c r="BK519" s="115"/>
      <c r="BQ519" s="74" t="str">
        <f t="shared" si="283"/>
        <v xml:space="preserve"> </v>
      </c>
      <c r="BR519" s="120" t="str">
        <f t="shared" si="284"/>
        <v xml:space="preserve"> </v>
      </c>
      <c r="BS519" s="120" t="str">
        <f t="shared" si="285"/>
        <v xml:space="preserve"> </v>
      </c>
      <c r="BU519" s="74" t="str">
        <f t="shared" si="286"/>
        <v xml:space="preserve"> </v>
      </c>
      <c r="BV519" s="120" t="str">
        <f t="shared" si="287"/>
        <v xml:space="preserve"> </v>
      </c>
      <c r="BW519" s="120" t="str">
        <f t="shared" si="288"/>
        <v xml:space="preserve">  </v>
      </c>
      <c r="BY519" s="74" t="str">
        <f t="shared" si="289"/>
        <v xml:space="preserve"> </v>
      </c>
      <c r="BZ519" s="120" t="str">
        <f t="shared" si="290"/>
        <v xml:space="preserve"> </v>
      </c>
      <c r="CA519" s="120" t="str">
        <f t="shared" si="291"/>
        <v xml:space="preserve"> </v>
      </c>
      <c r="CC519" s="115" t="str">
        <f t="shared" si="292"/>
        <v xml:space="preserve"> </v>
      </c>
      <c r="CD519" s="120" t="str">
        <f t="shared" si="293"/>
        <v xml:space="preserve"> </v>
      </c>
      <c r="CE519" s="417" t="str">
        <f t="shared" si="294"/>
        <v xml:space="preserve"> </v>
      </c>
      <c r="CF519" s="115"/>
      <c r="CG519" s="115" t="str">
        <f t="shared" si="295"/>
        <v xml:space="preserve"> </v>
      </c>
      <c r="CH519" s="120" t="str">
        <f t="shared" si="296"/>
        <v xml:space="preserve"> </v>
      </c>
      <c r="CI519" s="417" t="str">
        <f t="shared" si="297"/>
        <v xml:space="preserve"> </v>
      </c>
      <c r="CJ519" s="115"/>
      <c r="CK519" s="115" t="str">
        <f t="shared" si="298"/>
        <v xml:space="preserve"> </v>
      </c>
      <c r="CL519" s="120" t="str">
        <f t="shared" si="299"/>
        <v xml:space="preserve"> </v>
      </c>
      <c r="CM519" s="417" t="str">
        <f t="shared" si="301"/>
        <v xml:space="preserve"> </v>
      </c>
      <c r="IS519" s="103">
        <v>73</v>
      </c>
    </row>
    <row r="520" spans="2:253" s="74" customFormat="1" ht="17.100000000000001" hidden="1" customHeight="1" x14ac:dyDescent="0.25">
      <c r="B520" s="504">
        <f>IF('KB Duct Parts'!BG$15=1,'KB Duct Elbows'!AG14,0)</f>
        <v>0</v>
      </c>
      <c r="C520" s="525">
        <v>12210.9</v>
      </c>
      <c r="D520" s="526">
        <f t="shared" si="268"/>
        <v>12210.9</v>
      </c>
      <c r="E520" s="504" t="s">
        <v>867</v>
      </c>
      <c r="F520" s="508" t="str">
        <f t="shared" si="275"/>
        <v xml:space="preserve"> </v>
      </c>
      <c r="G520" s="509" t="s">
        <v>1702</v>
      </c>
      <c r="H520" s="504" t="s">
        <v>923</v>
      </c>
      <c r="I520" s="1035"/>
      <c r="J520" s="1036"/>
      <c r="K520" s="516" t="s">
        <v>881</v>
      </c>
      <c r="L520" s="521">
        <v>20</v>
      </c>
      <c r="M520" s="517" t="str">
        <f t="shared" si="300"/>
        <v>Y</v>
      </c>
      <c r="N520" s="514">
        <f t="shared" si="276"/>
        <v>177.2</v>
      </c>
      <c r="O520" s="518">
        <f t="shared" si="269"/>
        <v>0</v>
      </c>
      <c r="P520" s="680">
        <f>'KB Duct Parts'!$AE$3</f>
        <v>0</v>
      </c>
      <c r="Q520" s="681">
        <f t="shared" si="277"/>
        <v>0</v>
      </c>
      <c r="R520" s="682">
        <f t="shared" si="278"/>
        <v>0</v>
      </c>
      <c r="S520" s="716">
        <f t="shared" si="279"/>
        <v>0.35</v>
      </c>
      <c r="T520" s="679">
        <f t="shared" si="280"/>
        <v>0</v>
      </c>
      <c r="U520" s="679">
        <f t="shared" si="281"/>
        <v>0</v>
      </c>
      <c r="V520" s="78"/>
      <c r="W520" s="78"/>
      <c r="Y520" s="120"/>
      <c r="AE520" s="75"/>
      <c r="AF520" s="370">
        <v>20</v>
      </c>
      <c r="AG520" s="374"/>
      <c r="AH520" s="378"/>
      <c r="AI520" s="381"/>
      <c r="AJ520" s="386"/>
      <c r="AK520" s="391"/>
      <c r="AL520" s="386"/>
      <c r="AM520" s="363">
        <f t="shared" si="302"/>
        <v>1</v>
      </c>
      <c r="AN520" s="578">
        <v>177.2</v>
      </c>
      <c r="AO520" s="120">
        <f t="shared" si="282"/>
        <v>0</v>
      </c>
      <c r="AP520" s="120">
        <f t="shared" si="270"/>
        <v>0</v>
      </c>
      <c r="AQ520" s="120">
        <f t="shared" si="271"/>
        <v>0</v>
      </c>
      <c r="AR520" s="120">
        <f t="shared" si="272"/>
        <v>0</v>
      </c>
      <c r="AS520" s="120">
        <f t="shared" si="273"/>
        <v>0</v>
      </c>
      <c r="AT520" s="120">
        <f t="shared" si="274"/>
        <v>0</v>
      </c>
      <c r="AU520" s="74" t="s">
        <v>717</v>
      </c>
      <c r="AV520" s="115"/>
      <c r="AW520" s="395"/>
      <c r="AX520" s="395">
        <v>0</v>
      </c>
      <c r="AY520" s="395">
        <v>0</v>
      </c>
      <c r="AZ520" s="395">
        <v>0</v>
      </c>
      <c r="BA520" s="395">
        <v>0</v>
      </c>
      <c r="BB520" s="395">
        <v>0</v>
      </c>
      <c r="BC520" s="395">
        <v>0</v>
      </c>
      <c r="BD520" s="115"/>
      <c r="BE520" s="115"/>
      <c r="BF520" s="115"/>
      <c r="BG520" s="115"/>
      <c r="BH520" s="115"/>
      <c r="BI520" s="115"/>
      <c r="BJ520" s="115"/>
      <c r="BK520" s="115"/>
      <c r="BQ520" s="74" t="str">
        <f t="shared" si="283"/>
        <v xml:space="preserve"> </v>
      </c>
      <c r="BR520" s="120" t="str">
        <f t="shared" si="284"/>
        <v xml:space="preserve"> </v>
      </c>
      <c r="BS520" s="120" t="str">
        <f t="shared" si="285"/>
        <v xml:space="preserve"> </v>
      </c>
      <c r="BU520" s="74" t="str">
        <f t="shared" si="286"/>
        <v xml:space="preserve"> </v>
      </c>
      <c r="BV520" s="120" t="str">
        <f t="shared" si="287"/>
        <v xml:space="preserve"> </v>
      </c>
      <c r="BW520" s="120" t="str">
        <f t="shared" si="288"/>
        <v xml:space="preserve">  </v>
      </c>
      <c r="BY520" s="74" t="str">
        <f t="shared" si="289"/>
        <v xml:space="preserve"> </v>
      </c>
      <c r="BZ520" s="120" t="str">
        <f t="shared" si="290"/>
        <v xml:space="preserve"> </v>
      </c>
      <c r="CA520" s="120" t="str">
        <f t="shared" si="291"/>
        <v xml:space="preserve"> </v>
      </c>
      <c r="CC520" s="115" t="str">
        <f t="shared" si="292"/>
        <v xml:space="preserve"> </v>
      </c>
      <c r="CD520" s="120" t="str">
        <f t="shared" si="293"/>
        <v xml:space="preserve"> </v>
      </c>
      <c r="CE520" s="417" t="str">
        <f t="shared" si="294"/>
        <v xml:space="preserve"> </v>
      </c>
      <c r="CF520" s="115"/>
      <c r="CG520" s="115" t="str">
        <f t="shared" si="295"/>
        <v xml:space="preserve"> </v>
      </c>
      <c r="CH520" s="120" t="str">
        <f t="shared" si="296"/>
        <v xml:space="preserve"> </v>
      </c>
      <c r="CI520" s="417" t="str">
        <f t="shared" si="297"/>
        <v xml:space="preserve"> </v>
      </c>
      <c r="CJ520" s="115"/>
      <c r="CK520" s="115" t="str">
        <f t="shared" si="298"/>
        <v xml:space="preserve"> </v>
      </c>
      <c r="CL520" s="120" t="str">
        <f t="shared" si="299"/>
        <v xml:space="preserve"> </v>
      </c>
      <c r="CM520" s="417" t="str">
        <f t="shared" si="301"/>
        <v xml:space="preserve"> </v>
      </c>
      <c r="IS520" s="103">
        <v>86.8</v>
      </c>
    </row>
    <row r="521" spans="2:253" s="74" customFormat="1" ht="17.100000000000001" hidden="1" customHeight="1" x14ac:dyDescent="0.25">
      <c r="B521" s="504">
        <f>IF('KB Duct Parts'!BG$15=1,'KB Duct Elbows'!AG15,0)</f>
        <v>0</v>
      </c>
      <c r="C521" s="525">
        <v>12211.9</v>
      </c>
      <c r="D521" s="526">
        <f t="shared" si="268"/>
        <v>12211.9</v>
      </c>
      <c r="E521" s="504" t="s">
        <v>868</v>
      </c>
      <c r="F521" s="508" t="str">
        <f t="shared" si="275"/>
        <v xml:space="preserve"> </v>
      </c>
      <c r="G521" s="509" t="s">
        <v>1702</v>
      </c>
      <c r="H521" s="504" t="s">
        <v>923</v>
      </c>
      <c r="I521" s="1035"/>
      <c r="J521" s="1036"/>
      <c r="K521" s="516" t="s">
        <v>881</v>
      </c>
      <c r="L521" s="521">
        <v>20</v>
      </c>
      <c r="M521" s="517" t="str">
        <f t="shared" si="300"/>
        <v>Y</v>
      </c>
      <c r="N521" s="514">
        <f t="shared" si="276"/>
        <v>189.8</v>
      </c>
      <c r="O521" s="518">
        <f t="shared" si="269"/>
        <v>0</v>
      </c>
      <c r="P521" s="680">
        <f>'KB Duct Parts'!$AE$3</f>
        <v>0</v>
      </c>
      <c r="Q521" s="681">
        <f t="shared" si="277"/>
        <v>0</v>
      </c>
      <c r="R521" s="682">
        <f t="shared" si="278"/>
        <v>0</v>
      </c>
      <c r="S521" s="716">
        <f t="shared" si="279"/>
        <v>0.35</v>
      </c>
      <c r="T521" s="679">
        <f t="shared" si="280"/>
        <v>0</v>
      </c>
      <c r="U521" s="679">
        <f t="shared" si="281"/>
        <v>0</v>
      </c>
      <c r="V521" s="78"/>
      <c r="W521" s="78"/>
      <c r="Y521" s="120"/>
      <c r="AE521" s="75"/>
      <c r="AF521" s="370">
        <v>20</v>
      </c>
      <c r="AG521" s="374"/>
      <c r="AH521" s="378"/>
      <c r="AI521" s="381"/>
      <c r="AJ521" s="386"/>
      <c r="AK521" s="391"/>
      <c r="AL521" s="386"/>
      <c r="AM521" s="363">
        <f t="shared" si="302"/>
        <v>1</v>
      </c>
      <c r="AN521" s="578">
        <v>189.8</v>
      </c>
      <c r="AO521" s="120">
        <f t="shared" si="282"/>
        <v>0</v>
      </c>
      <c r="AP521" s="120">
        <f t="shared" si="270"/>
        <v>0</v>
      </c>
      <c r="AQ521" s="120">
        <f t="shared" si="271"/>
        <v>0</v>
      </c>
      <c r="AR521" s="120">
        <f t="shared" si="272"/>
        <v>0</v>
      </c>
      <c r="AS521" s="120">
        <f t="shared" si="273"/>
        <v>0</v>
      </c>
      <c r="AT521" s="120">
        <f t="shared" si="274"/>
        <v>0</v>
      </c>
      <c r="AU521" s="74" t="s">
        <v>717</v>
      </c>
      <c r="AV521" s="115"/>
      <c r="AW521" s="395"/>
      <c r="AX521" s="395">
        <v>0</v>
      </c>
      <c r="AY521" s="395">
        <v>0</v>
      </c>
      <c r="AZ521" s="395">
        <v>0</v>
      </c>
      <c r="BA521" s="395">
        <v>0</v>
      </c>
      <c r="BB521" s="395">
        <v>0</v>
      </c>
      <c r="BC521" s="395">
        <v>0</v>
      </c>
      <c r="BD521" s="115"/>
      <c r="BE521" s="115"/>
      <c r="BF521" s="115"/>
      <c r="BG521" s="115"/>
      <c r="BH521" s="115"/>
      <c r="BI521" s="115"/>
      <c r="BJ521" s="115"/>
      <c r="BK521" s="115"/>
      <c r="BQ521" s="74" t="str">
        <f t="shared" si="283"/>
        <v xml:space="preserve"> </v>
      </c>
      <c r="BR521" s="120" t="str">
        <f t="shared" si="284"/>
        <v xml:space="preserve"> </v>
      </c>
      <c r="BS521" s="120" t="str">
        <f t="shared" si="285"/>
        <v xml:space="preserve"> </v>
      </c>
      <c r="BU521" s="74" t="str">
        <f t="shared" si="286"/>
        <v xml:space="preserve"> </v>
      </c>
      <c r="BV521" s="120" t="str">
        <f t="shared" si="287"/>
        <v xml:space="preserve"> </v>
      </c>
      <c r="BW521" s="120" t="str">
        <f t="shared" si="288"/>
        <v xml:space="preserve">  </v>
      </c>
      <c r="BY521" s="74" t="str">
        <f t="shared" si="289"/>
        <v xml:space="preserve"> </v>
      </c>
      <c r="BZ521" s="120" t="str">
        <f t="shared" si="290"/>
        <v xml:space="preserve"> </v>
      </c>
      <c r="CA521" s="120" t="str">
        <f t="shared" si="291"/>
        <v xml:space="preserve"> </v>
      </c>
      <c r="CC521" s="115" t="str">
        <f t="shared" si="292"/>
        <v xml:space="preserve"> </v>
      </c>
      <c r="CD521" s="120" t="str">
        <f t="shared" si="293"/>
        <v xml:space="preserve"> </v>
      </c>
      <c r="CE521" s="417" t="str">
        <f t="shared" si="294"/>
        <v xml:space="preserve"> </v>
      </c>
      <c r="CF521" s="115"/>
      <c r="CG521" s="115" t="str">
        <f t="shared" si="295"/>
        <v xml:space="preserve"> </v>
      </c>
      <c r="CH521" s="120" t="str">
        <f t="shared" si="296"/>
        <v xml:space="preserve"> </v>
      </c>
      <c r="CI521" s="417" t="str">
        <f t="shared" si="297"/>
        <v xml:space="preserve"> </v>
      </c>
      <c r="CJ521" s="115"/>
      <c r="CK521" s="115" t="str">
        <f t="shared" si="298"/>
        <v xml:space="preserve"> </v>
      </c>
      <c r="CL521" s="120" t="str">
        <f t="shared" si="299"/>
        <v xml:space="preserve"> </v>
      </c>
      <c r="CM521" s="417" t="str">
        <f t="shared" si="301"/>
        <v xml:space="preserve"> </v>
      </c>
      <c r="IS521" s="103">
        <v>93.2</v>
      </c>
    </row>
    <row r="522" spans="2:253" s="74" customFormat="1" ht="17.100000000000001" hidden="1" customHeight="1" x14ac:dyDescent="0.25">
      <c r="B522" s="504">
        <f>IF('KB Duct Parts'!BG$15=1,'KB Duct Elbows'!AG16,0)</f>
        <v>0</v>
      </c>
      <c r="C522" s="525">
        <v>12212.9</v>
      </c>
      <c r="D522" s="526">
        <f t="shared" si="268"/>
        <v>12212.9</v>
      </c>
      <c r="E522" s="504" t="s">
        <v>869</v>
      </c>
      <c r="F522" s="508" t="str">
        <f t="shared" si="275"/>
        <v xml:space="preserve"> </v>
      </c>
      <c r="G522" s="509" t="s">
        <v>1702</v>
      </c>
      <c r="H522" s="504" t="s">
        <v>923</v>
      </c>
      <c r="I522" s="1035"/>
      <c r="J522" s="1036"/>
      <c r="K522" s="516" t="s">
        <v>881</v>
      </c>
      <c r="L522" s="521">
        <v>20</v>
      </c>
      <c r="M522" s="517" t="str">
        <f t="shared" si="300"/>
        <v>Y</v>
      </c>
      <c r="N522" s="514">
        <f t="shared" si="276"/>
        <v>206.1</v>
      </c>
      <c r="O522" s="518">
        <f t="shared" si="269"/>
        <v>0</v>
      </c>
      <c r="P522" s="680">
        <f>'KB Duct Parts'!$AE$3</f>
        <v>0</v>
      </c>
      <c r="Q522" s="681">
        <f t="shared" si="277"/>
        <v>0</v>
      </c>
      <c r="R522" s="682">
        <f t="shared" si="278"/>
        <v>0</v>
      </c>
      <c r="S522" s="716">
        <f t="shared" si="279"/>
        <v>0.35</v>
      </c>
      <c r="T522" s="679">
        <f t="shared" si="280"/>
        <v>0</v>
      </c>
      <c r="U522" s="679">
        <f t="shared" si="281"/>
        <v>0</v>
      </c>
      <c r="V522" s="78"/>
      <c r="W522" s="78"/>
      <c r="Y522" s="120"/>
      <c r="AE522" s="75"/>
      <c r="AF522" s="370">
        <v>20</v>
      </c>
      <c r="AG522" s="374"/>
      <c r="AH522" s="378"/>
      <c r="AI522" s="381"/>
      <c r="AJ522" s="386"/>
      <c r="AK522" s="391"/>
      <c r="AL522" s="386"/>
      <c r="AM522" s="363">
        <f t="shared" si="302"/>
        <v>1</v>
      </c>
      <c r="AN522" s="578">
        <v>206.1</v>
      </c>
      <c r="AO522" s="120">
        <f t="shared" si="282"/>
        <v>0</v>
      </c>
      <c r="AP522" s="120">
        <f t="shared" si="270"/>
        <v>0</v>
      </c>
      <c r="AQ522" s="120">
        <f t="shared" si="271"/>
        <v>0</v>
      </c>
      <c r="AR522" s="120">
        <f t="shared" si="272"/>
        <v>0</v>
      </c>
      <c r="AS522" s="120">
        <f t="shared" si="273"/>
        <v>0</v>
      </c>
      <c r="AT522" s="120">
        <f t="shared" si="274"/>
        <v>0</v>
      </c>
      <c r="AU522" s="74" t="s">
        <v>717</v>
      </c>
      <c r="AV522" s="115"/>
      <c r="AW522" s="395"/>
      <c r="AX522" s="395">
        <v>0</v>
      </c>
      <c r="AY522" s="395">
        <v>0</v>
      </c>
      <c r="AZ522" s="395">
        <v>0</v>
      </c>
      <c r="BA522" s="395">
        <v>0</v>
      </c>
      <c r="BB522" s="395">
        <v>0</v>
      </c>
      <c r="BC522" s="395">
        <v>0</v>
      </c>
      <c r="BD522" s="115"/>
      <c r="BE522" s="115"/>
      <c r="BF522" s="115"/>
      <c r="BG522" s="115"/>
      <c r="BH522" s="115"/>
      <c r="BI522" s="115"/>
      <c r="BJ522" s="115"/>
      <c r="BK522" s="115"/>
      <c r="BQ522" s="74" t="str">
        <f t="shared" si="283"/>
        <v xml:space="preserve"> </v>
      </c>
      <c r="BR522" s="120" t="str">
        <f t="shared" si="284"/>
        <v xml:space="preserve"> </v>
      </c>
      <c r="BS522" s="120" t="str">
        <f t="shared" si="285"/>
        <v xml:space="preserve"> </v>
      </c>
      <c r="BU522" s="74" t="str">
        <f t="shared" si="286"/>
        <v xml:space="preserve"> </v>
      </c>
      <c r="BV522" s="120" t="str">
        <f t="shared" si="287"/>
        <v xml:space="preserve"> </v>
      </c>
      <c r="BW522" s="120" t="str">
        <f t="shared" si="288"/>
        <v xml:space="preserve">  </v>
      </c>
      <c r="BY522" s="74" t="str">
        <f t="shared" si="289"/>
        <v xml:space="preserve"> </v>
      </c>
      <c r="BZ522" s="120" t="str">
        <f t="shared" si="290"/>
        <v xml:space="preserve"> </v>
      </c>
      <c r="CA522" s="120" t="str">
        <f t="shared" si="291"/>
        <v xml:space="preserve"> </v>
      </c>
      <c r="CC522" s="115" t="str">
        <f t="shared" si="292"/>
        <v xml:space="preserve"> </v>
      </c>
      <c r="CD522" s="120" t="str">
        <f t="shared" si="293"/>
        <v xml:space="preserve"> </v>
      </c>
      <c r="CE522" s="417" t="str">
        <f t="shared" si="294"/>
        <v xml:space="preserve"> </v>
      </c>
      <c r="CF522" s="115"/>
      <c r="CG522" s="115" t="str">
        <f t="shared" si="295"/>
        <v xml:space="preserve"> </v>
      </c>
      <c r="CH522" s="120" t="str">
        <f t="shared" si="296"/>
        <v xml:space="preserve"> </v>
      </c>
      <c r="CI522" s="417" t="str">
        <f t="shared" si="297"/>
        <v xml:space="preserve"> </v>
      </c>
      <c r="CJ522" s="115"/>
      <c r="CK522" s="115" t="str">
        <f t="shared" si="298"/>
        <v xml:space="preserve"> </v>
      </c>
      <c r="CL522" s="120" t="str">
        <f t="shared" si="299"/>
        <v xml:space="preserve"> </v>
      </c>
      <c r="CM522" s="417" t="str">
        <f t="shared" si="301"/>
        <v xml:space="preserve"> </v>
      </c>
      <c r="IS522" s="103">
        <v>101.1</v>
      </c>
    </row>
    <row r="523" spans="2:253" s="74" customFormat="1" ht="17.100000000000001" hidden="1" customHeight="1" x14ac:dyDescent="0.25">
      <c r="B523" s="504">
        <f>IF('KB Duct Parts'!BG$15=1,'KB Duct Elbows'!AG17,0)</f>
        <v>0</v>
      </c>
      <c r="C523" s="525">
        <v>12213.9</v>
      </c>
      <c r="D523" s="526">
        <f t="shared" si="268"/>
        <v>12213.9</v>
      </c>
      <c r="E523" s="504" t="s">
        <v>870</v>
      </c>
      <c r="F523" s="508" t="str">
        <f t="shared" si="275"/>
        <v xml:space="preserve"> </v>
      </c>
      <c r="G523" s="509" t="s">
        <v>1702</v>
      </c>
      <c r="H523" s="504" t="s">
        <v>923</v>
      </c>
      <c r="I523" s="1035"/>
      <c r="J523" s="1036"/>
      <c r="K523" s="516" t="s">
        <v>881</v>
      </c>
      <c r="L523" s="521">
        <v>20</v>
      </c>
      <c r="M523" s="517" t="str">
        <f t="shared" si="300"/>
        <v>Y</v>
      </c>
      <c r="N523" s="514">
        <f t="shared" si="276"/>
        <v>217.6</v>
      </c>
      <c r="O523" s="518">
        <f t="shared" si="269"/>
        <v>0</v>
      </c>
      <c r="P523" s="680">
        <f>'KB Duct Parts'!$AE$3</f>
        <v>0</v>
      </c>
      <c r="Q523" s="681">
        <f t="shared" si="277"/>
        <v>0</v>
      </c>
      <c r="R523" s="682">
        <f t="shared" si="278"/>
        <v>0</v>
      </c>
      <c r="S523" s="716">
        <f t="shared" si="279"/>
        <v>0.35</v>
      </c>
      <c r="T523" s="679">
        <f t="shared" si="280"/>
        <v>0</v>
      </c>
      <c r="U523" s="679">
        <f t="shared" si="281"/>
        <v>0</v>
      </c>
      <c r="V523" s="78"/>
      <c r="W523" s="78"/>
      <c r="Y523" s="120"/>
      <c r="AE523" s="75"/>
      <c r="AF523" s="370">
        <v>20</v>
      </c>
      <c r="AG523" s="374"/>
      <c r="AH523" s="378"/>
      <c r="AI523" s="381"/>
      <c r="AJ523" s="386"/>
      <c r="AK523" s="391"/>
      <c r="AL523" s="386"/>
      <c r="AM523" s="363">
        <f t="shared" si="302"/>
        <v>1</v>
      </c>
      <c r="AN523" s="578">
        <v>217.6</v>
      </c>
      <c r="AO523" s="120">
        <f t="shared" si="282"/>
        <v>0</v>
      </c>
      <c r="AP523" s="120">
        <f t="shared" si="270"/>
        <v>0</v>
      </c>
      <c r="AQ523" s="120">
        <f t="shared" si="271"/>
        <v>0</v>
      </c>
      <c r="AR523" s="120">
        <f t="shared" si="272"/>
        <v>0</v>
      </c>
      <c r="AS523" s="120">
        <f t="shared" si="273"/>
        <v>0</v>
      </c>
      <c r="AT523" s="120">
        <f t="shared" si="274"/>
        <v>0</v>
      </c>
      <c r="AU523" s="74" t="s">
        <v>717</v>
      </c>
      <c r="AV523" s="115"/>
      <c r="AW523" s="395"/>
      <c r="AX523" s="395">
        <v>0</v>
      </c>
      <c r="AY523" s="395">
        <v>0</v>
      </c>
      <c r="AZ523" s="395">
        <v>0</v>
      </c>
      <c r="BA523" s="395">
        <v>0</v>
      </c>
      <c r="BB523" s="395">
        <v>0</v>
      </c>
      <c r="BC523" s="395">
        <v>0</v>
      </c>
      <c r="BD523" s="115"/>
      <c r="BE523" s="115"/>
      <c r="BF523" s="115"/>
      <c r="BG523" s="115"/>
      <c r="BH523" s="115"/>
      <c r="BI523" s="115"/>
      <c r="BJ523" s="115"/>
      <c r="BK523" s="115"/>
      <c r="BQ523" s="74" t="str">
        <f t="shared" si="283"/>
        <v xml:space="preserve"> </v>
      </c>
      <c r="BR523" s="120" t="str">
        <f t="shared" si="284"/>
        <v xml:space="preserve"> </v>
      </c>
      <c r="BS523" s="120" t="str">
        <f t="shared" si="285"/>
        <v xml:space="preserve"> </v>
      </c>
      <c r="BU523" s="74" t="str">
        <f t="shared" si="286"/>
        <v xml:space="preserve"> </v>
      </c>
      <c r="BV523" s="120" t="str">
        <f t="shared" si="287"/>
        <v xml:space="preserve"> </v>
      </c>
      <c r="BW523" s="120" t="str">
        <f t="shared" si="288"/>
        <v xml:space="preserve">  </v>
      </c>
      <c r="BY523" s="74" t="str">
        <f t="shared" si="289"/>
        <v xml:space="preserve"> </v>
      </c>
      <c r="BZ523" s="120" t="str">
        <f t="shared" si="290"/>
        <v xml:space="preserve"> </v>
      </c>
      <c r="CA523" s="120" t="str">
        <f t="shared" si="291"/>
        <v xml:space="preserve"> </v>
      </c>
      <c r="CC523" s="115" t="str">
        <f t="shared" si="292"/>
        <v xml:space="preserve"> </v>
      </c>
      <c r="CD523" s="120" t="str">
        <f t="shared" si="293"/>
        <v xml:space="preserve"> </v>
      </c>
      <c r="CE523" s="417" t="str">
        <f t="shared" si="294"/>
        <v xml:space="preserve"> </v>
      </c>
      <c r="CF523" s="115"/>
      <c r="CG523" s="115" t="str">
        <f t="shared" si="295"/>
        <v xml:space="preserve"> </v>
      </c>
      <c r="CH523" s="120" t="str">
        <f t="shared" si="296"/>
        <v xml:space="preserve"> </v>
      </c>
      <c r="CI523" s="417" t="str">
        <f t="shared" si="297"/>
        <v xml:space="preserve"> </v>
      </c>
      <c r="CJ523" s="115"/>
      <c r="CK523" s="115" t="str">
        <f t="shared" si="298"/>
        <v xml:space="preserve"> </v>
      </c>
      <c r="CL523" s="120" t="str">
        <f t="shared" si="299"/>
        <v xml:space="preserve"> </v>
      </c>
      <c r="CM523" s="417" t="str">
        <f t="shared" si="301"/>
        <v xml:space="preserve"> </v>
      </c>
      <c r="IS523" s="103">
        <v>106.7</v>
      </c>
    </row>
    <row r="524" spans="2:253" s="74" customFormat="1" ht="17.100000000000001" hidden="1" customHeight="1" x14ac:dyDescent="0.25">
      <c r="B524" s="504">
        <f>IF('KB Duct Parts'!BG$15=1,'KB Duct Elbows'!AG18,0)</f>
        <v>0</v>
      </c>
      <c r="C524" s="525">
        <v>12214.9</v>
      </c>
      <c r="D524" s="526">
        <f t="shared" si="268"/>
        <v>12214.9</v>
      </c>
      <c r="E524" s="504" t="s">
        <v>871</v>
      </c>
      <c r="F524" s="508" t="str">
        <f t="shared" si="275"/>
        <v xml:space="preserve"> </v>
      </c>
      <c r="G524" s="509" t="s">
        <v>1702</v>
      </c>
      <c r="H524" s="504" t="s">
        <v>923</v>
      </c>
      <c r="I524" s="1035"/>
      <c r="J524" s="1036"/>
      <c r="K524" s="516" t="s">
        <v>881</v>
      </c>
      <c r="L524" s="521">
        <v>20</v>
      </c>
      <c r="M524" s="517" t="str">
        <f t="shared" si="300"/>
        <v>Y</v>
      </c>
      <c r="N524" s="514">
        <f t="shared" si="276"/>
        <v>233.4</v>
      </c>
      <c r="O524" s="518">
        <f t="shared" si="269"/>
        <v>0</v>
      </c>
      <c r="P524" s="680">
        <f>'KB Duct Parts'!$AE$3</f>
        <v>0</v>
      </c>
      <c r="Q524" s="681">
        <f t="shared" si="277"/>
        <v>0</v>
      </c>
      <c r="R524" s="682">
        <f t="shared" si="278"/>
        <v>0</v>
      </c>
      <c r="S524" s="716">
        <f t="shared" si="279"/>
        <v>0.35</v>
      </c>
      <c r="T524" s="679">
        <f t="shared" si="280"/>
        <v>0</v>
      </c>
      <c r="U524" s="679">
        <f t="shared" si="281"/>
        <v>0</v>
      </c>
      <c r="V524" s="78"/>
      <c r="W524" s="78"/>
      <c r="Y524" s="120"/>
      <c r="AE524" s="75"/>
      <c r="AF524" s="370">
        <v>20</v>
      </c>
      <c r="AG524" s="374"/>
      <c r="AH524" s="378"/>
      <c r="AI524" s="381"/>
      <c r="AJ524" s="386"/>
      <c r="AK524" s="391"/>
      <c r="AL524" s="386"/>
      <c r="AM524" s="363">
        <f t="shared" si="302"/>
        <v>1</v>
      </c>
      <c r="AN524" s="578">
        <v>233.4</v>
      </c>
      <c r="AO524" s="120">
        <f t="shared" si="282"/>
        <v>0</v>
      </c>
      <c r="AP524" s="120">
        <f t="shared" si="270"/>
        <v>0</v>
      </c>
      <c r="AQ524" s="120">
        <f t="shared" si="271"/>
        <v>0</v>
      </c>
      <c r="AR524" s="120">
        <f t="shared" si="272"/>
        <v>0</v>
      </c>
      <c r="AS524" s="120">
        <f t="shared" si="273"/>
        <v>0</v>
      </c>
      <c r="AT524" s="120">
        <f t="shared" si="274"/>
        <v>0</v>
      </c>
      <c r="AU524" s="74" t="s">
        <v>717</v>
      </c>
      <c r="AV524" s="115"/>
      <c r="AW524" s="395"/>
      <c r="AX524" s="395">
        <v>0</v>
      </c>
      <c r="AY524" s="395">
        <v>0</v>
      </c>
      <c r="AZ524" s="395">
        <v>0</v>
      </c>
      <c r="BA524" s="395">
        <v>0</v>
      </c>
      <c r="BB524" s="395">
        <v>0</v>
      </c>
      <c r="BC524" s="395">
        <v>0</v>
      </c>
      <c r="BD524" s="115"/>
      <c r="BE524" s="115"/>
      <c r="BF524" s="115"/>
      <c r="BG524" s="115"/>
      <c r="BH524" s="115"/>
      <c r="BI524" s="115"/>
      <c r="BJ524" s="115"/>
      <c r="BK524" s="115"/>
      <c r="BQ524" s="74" t="str">
        <f t="shared" si="283"/>
        <v xml:space="preserve"> </v>
      </c>
      <c r="BR524" s="120" t="str">
        <f t="shared" si="284"/>
        <v xml:space="preserve"> </v>
      </c>
      <c r="BS524" s="120" t="str">
        <f t="shared" si="285"/>
        <v xml:space="preserve"> </v>
      </c>
      <c r="BU524" s="74" t="str">
        <f t="shared" si="286"/>
        <v xml:space="preserve"> </v>
      </c>
      <c r="BV524" s="120" t="str">
        <f t="shared" si="287"/>
        <v xml:space="preserve"> </v>
      </c>
      <c r="BW524" s="120" t="str">
        <f t="shared" si="288"/>
        <v xml:space="preserve">  </v>
      </c>
      <c r="BY524" s="74" t="str">
        <f t="shared" si="289"/>
        <v xml:space="preserve"> </v>
      </c>
      <c r="BZ524" s="120" t="str">
        <f t="shared" si="290"/>
        <v xml:space="preserve"> </v>
      </c>
      <c r="CA524" s="120" t="str">
        <f t="shared" si="291"/>
        <v xml:space="preserve"> </v>
      </c>
      <c r="CC524" s="115" t="str">
        <f t="shared" si="292"/>
        <v xml:space="preserve"> </v>
      </c>
      <c r="CD524" s="120" t="str">
        <f t="shared" si="293"/>
        <v xml:space="preserve"> </v>
      </c>
      <c r="CE524" s="417" t="str">
        <f t="shared" si="294"/>
        <v xml:space="preserve"> </v>
      </c>
      <c r="CF524" s="115"/>
      <c r="CG524" s="115" t="str">
        <f t="shared" si="295"/>
        <v xml:space="preserve"> </v>
      </c>
      <c r="CH524" s="120" t="str">
        <f t="shared" si="296"/>
        <v xml:space="preserve"> </v>
      </c>
      <c r="CI524" s="417" t="str">
        <f t="shared" si="297"/>
        <v xml:space="preserve"> </v>
      </c>
      <c r="CJ524" s="115"/>
      <c r="CK524" s="115" t="str">
        <f t="shared" si="298"/>
        <v xml:space="preserve"> </v>
      </c>
      <c r="CL524" s="120" t="str">
        <f t="shared" si="299"/>
        <v xml:space="preserve"> </v>
      </c>
      <c r="CM524" s="417" t="str">
        <f t="shared" si="301"/>
        <v xml:space="preserve"> </v>
      </c>
      <c r="IS524" s="103">
        <v>114.5</v>
      </c>
    </row>
    <row r="525" spans="2:253" s="74" customFormat="1" ht="17.100000000000001" hidden="1" customHeight="1" x14ac:dyDescent="0.25">
      <c r="B525" s="504">
        <f>IF('KB Duct Parts'!BG$15=1,'KB Duct Elbows'!AG19,0)</f>
        <v>0</v>
      </c>
      <c r="C525" s="525">
        <v>12215.9</v>
      </c>
      <c r="D525" s="526">
        <f t="shared" si="268"/>
        <v>12215.9</v>
      </c>
      <c r="E525" s="504" t="s">
        <v>872</v>
      </c>
      <c r="F525" s="508" t="str">
        <f t="shared" si="275"/>
        <v xml:space="preserve"> </v>
      </c>
      <c r="G525" s="509" t="s">
        <v>1702</v>
      </c>
      <c r="H525" s="504" t="s">
        <v>923</v>
      </c>
      <c r="I525" s="1035"/>
      <c r="J525" s="1036"/>
      <c r="K525" s="516" t="s">
        <v>881</v>
      </c>
      <c r="L525" s="521">
        <v>20</v>
      </c>
      <c r="M525" s="517" t="str">
        <f t="shared" si="300"/>
        <v>Y</v>
      </c>
      <c r="N525" s="514">
        <f t="shared" si="276"/>
        <v>248.5</v>
      </c>
      <c r="O525" s="518">
        <f t="shared" si="269"/>
        <v>0</v>
      </c>
      <c r="P525" s="680">
        <f>'KB Duct Parts'!$AE$3</f>
        <v>0</v>
      </c>
      <c r="Q525" s="681">
        <f t="shared" si="277"/>
        <v>0</v>
      </c>
      <c r="R525" s="682">
        <f t="shared" si="278"/>
        <v>0</v>
      </c>
      <c r="S525" s="716">
        <f t="shared" si="279"/>
        <v>0.35</v>
      </c>
      <c r="T525" s="679">
        <f t="shared" si="280"/>
        <v>0</v>
      </c>
      <c r="U525" s="679">
        <f t="shared" si="281"/>
        <v>0</v>
      </c>
      <c r="V525" s="78"/>
      <c r="W525" s="78"/>
      <c r="Y525" s="120"/>
      <c r="AE525" s="75"/>
      <c r="AF525" s="370">
        <v>20</v>
      </c>
      <c r="AG525" s="374"/>
      <c r="AH525" s="378"/>
      <c r="AI525" s="381"/>
      <c r="AJ525" s="386"/>
      <c r="AK525" s="391"/>
      <c r="AL525" s="386"/>
      <c r="AM525" s="363">
        <f t="shared" si="302"/>
        <v>1</v>
      </c>
      <c r="AN525" s="578">
        <v>248.5</v>
      </c>
      <c r="AO525" s="120">
        <f t="shared" si="282"/>
        <v>0</v>
      </c>
      <c r="AP525" s="120">
        <f t="shared" si="270"/>
        <v>0</v>
      </c>
      <c r="AQ525" s="120">
        <f t="shared" si="271"/>
        <v>0</v>
      </c>
      <c r="AR525" s="120">
        <f t="shared" si="272"/>
        <v>0</v>
      </c>
      <c r="AS525" s="120">
        <f t="shared" si="273"/>
        <v>0</v>
      </c>
      <c r="AT525" s="120">
        <f t="shared" si="274"/>
        <v>0</v>
      </c>
      <c r="AU525" s="74" t="s">
        <v>717</v>
      </c>
      <c r="AV525" s="115"/>
      <c r="AW525" s="395"/>
      <c r="AX525" s="395">
        <v>0</v>
      </c>
      <c r="AY525" s="395">
        <v>0</v>
      </c>
      <c r="AZ525" s="395">
        <v>0</v>
      </c>
      <c r="BA525" s="395">
        <v>0</v>
      </c>
      <c r="BB525" s="395">
        <v>0</v>
      </c>
      <c r="BC525" s="395">
        <v>0</v>
      </c>
      <c r="BD525" s="115"/>
      <c r="BE525" s="115"/>
      <c r="BF525" s="115"/>
      <c r="BG525" s="115"/>
      <c r="BH525" s="115"/>
      <c r="BI525" s="115"/>
      <c r="BJ525" s="115"/>
      <c r="BK525" s="115"/>
      <c r="BQ525" s="74" t="str">
        <f t="shared" si="283"/>
        <v xml:space="preserve"> </v>
      </c>
      <c r="BR525" s="120" t="str">
        <f t="shared" si="284"/>
        <v xml:space="preserve"> </v>
      </c>
      <c r="BS525" s="120" t="str">
        <f t="shared" si="285"/>
        <v xml:space="preserve"> </v>
      </c>
      <c r="BU525" s="74" t="str">
        <f t="shared" si="286"/>
        <v xml:space="preserve"> </v>
      </c>
      <c r="BV525" s="120" t="str">
        <f t="shared" si="287"/>
        <v xml:space="preserve"> </v>
      </c>
      <c r="BW525" s="120" t="str">
        <f t="shared" si="288"/>
        <v xml:space="preserve">  </v>
      </c>
      <c r="BY525" s="74" t="str">
        <f t="shared" si="289"/>
        <v xml:space="preserve"> </v>
      </c>
      <c r="BZ525" s="120" t="str">
        <f t="shared" si="290"/>
        <v xml:space="preserve"> </v>
      </c>
      <c r="CA525" s="120" t="str">
        <f t="shared" si="291"/>
        <v xml:space="preserve"> </v>
      </c>
      <c r="CC525" s="115" t="str">
        <f t="shared" si="292"/>
        <v xml:space="preserve"> </v>
      </c>
      <c r="CD525" s="120" t="str">
        <f t="shared" si="293"/>
        <v xml:space="preserve"> </v>
      </c>
      <c r="CE525" s="417" t="str">
        <f t="shared" si="294"/>
        <v xml:space="preserve"> </v>
      </c>
      <c r="CF525" s="115"/>
      <c r="CG525" s="115" t="str">
        <f t="shared" si="295"/>
        <v xml:space="preserve"> </v>
      </c>
      <c r="CH525" s="120" t="str">
        <f t="shared" si="296"/>
        <v xml:space="preserve"> </v>
      </c>
      <c r="CI525" s="417" t="str">
        <f t="shared" si="297"/>
        <v xml:space="preserve"> </v>
      </c>
      <c r="CJ525" s="115"/>
      <c r="CK525" s="115" t="str">
        <f t="shared" si="298"/>
        <v xml:space="preserve"> </v>
      </c>
      <c r="CL525" s="120" t="str">
        <f t="shared" si="299"/>
        <v xml:space="preserve"> </v>
      </c>
      <c r="CM525" s="417" t="str">
        <f t="shared" si="301"/>
        <v xml:space="preserve"> </v>
      </c>
      <c r="IS525" s="103">
        <v>113.5</v>
      </c>
    </row>
    <row r="526" spans="2:253" s="74" customFormat="1" ht="17.100000000000001" hidden="1" customHeight="1" x14ac:dyDescent="0.25">
      <c r="B526" s="504">
        <f>IF('KB Duct Parts'!BG$15=1,'KB Duct Elbows'!AH7,0)</f>
        <v>0</v>
      </c>
      <c r="C526" s="525">
        <v>12203.6</v>
      </c>
      <c r="D526" s="526">
        <f t="shared" si="268"/>
        <v>12203.6</v>
      </c>
      <c r="E526" s="520" t="s">
        <v>483</v>
      </c>
      <c r="F526" s="508" t="str">
        <f t="shared" si="275"/>
        <v xml:space="preserve"> </v>
      </c>
      <c r="G526" s="509" t="s">
        <v>1703</v>
      </c>
      <c r="H526" s="504" t="s">
        <v>923</v>
      </c>
      <c r="I526" s="1035"/>
      <c r="J526" s="1036"/>
      <c r="K526" s="516" t="s">
        <v>881</v>
      </c>
      <c r="L526" s="521">
        <v>22</v>
      </c>
      <c r="M526" s="517" t="str">
        <f t="shared" si="300"/>
        <v>Y</v>
      </c>
      <c r="N526" s="514">
        <f t="shared" si="276"/>
        <v>45.8</v>
      </c>
      <c r="O526" s="518">
        <f t="shared" si="269"/>
        <v>0</v>
      </c>
      <c r="P526" s="680">
        <f>'KB Duct Parts'!$AE$3</f>
        <v>0</v>
      </c>
      <c r="Q526" s="681">
        <f t="shared" si="277"/>
        <v>0</v>
      </c>
      <c r="R526" s="682">
        <f t="shared" si="278"/>
        <v>0</v>
      </c>
      <c r="S526" s="716">
        <f t="shared" si="279"/>
        <v>0.35</v>
      </c>
      <c r="T526" s="679">
        <f t="shared" si="280"/>
        <v>0</v>
      </c>
      <c r="U526" s="679">
        <f t="shared" si="281"/>
        <v>0</v>
      </c>
      <c r="V526" s="78"/>
      <c r="W526" s="78"/>
      <c r="Y526" s="120"/>
      <c r="AE526" s="75"/>
      <c r="AF526" s="370">
        <v>22</v>
      </c>
      <c r="AG526" s="374"/>
      <c r="AH526" s="378"/>
      <c r="AI526" s="381"/>
      <c r="AJ526" s="386"/>
      <c r="AK526" s="391"/>
      <c r="AL526" s="386"/>
      <c r="AM526" s="363">
        <f t="shared" si="302"/>
        <v>1</v>
      </c>
      <c r="AN526" s="578">
        <v>45.8</v>
      </c>
      <c r="AO526" s="120">
        <f t="shared" si="282"/>
        <v>0</v>
      </c>
      <c r="AP526" s="120">
        <f t="shared" si="270"/>
        <v>0</v>
      </c>
      <c r="AQ526" s="120">
        <f t="shared" si="271"/>
        <v>0</v>
      </c>
      <c r="AR526" s="120">
        <f t="shared" si="272"/>
        <v>0</v>
      </c>
      <c r="AS526" s="120">
        <f t="shared" si="273"/>
        <v>0</v>
      </c>
      <c r="AT526" s="120">
        <f t="shared" si="274"/>
        <v>0</v>
      </c>
      <c r="AU526" s="74" t="s">
        <v>717</v>
      </c>
      <c r="AV526" s="115"/>
      <c r="AW526" s="395"/>
      <c r="AX526" s="395">
        <v>0</v>
      </c>
      <c r="AY526" s="395">
        <v>0</v>
      </c>
      <c r="AZ526" s="395">
        <v>0</v>
      </c>
      <c r="BA526" s="395">
        <v>0</v>
      </c>
      <c r="BB526" s="395">
        <v>0</v>
      </c>
      <c r="BC526" s="395">
        <v>0</v>
      </c>
      <c r="BD526" s="115"/>
      <c r="BE526" s="115"/>
      <c r="BF526" s="115"/>
      <c r="BG526" s="115"/>
      <c r="BH526" s="115"/>
      <c r="BI526" s="115"/>
      <c r="BJ526" s="115"/>
      <c r="BK526" s="115"/>
      <c r="BQ526" s="74" t="str">
        <f t="shared" si="283"/>
        <v xml:space="preserve"> </v>
      </c>
      <c r="BR526" s="120" t="str">
        <f t="shared" si="284"/>
        <v xml:space="preserve"> </v>
      </c>
      <c r="BS526" s="120" t="str">
        <f t="shared" si="285"/>
        <v xml:space="preserve"> </v>
      </c>
      <c r="BU526" s="74" t="str">
        <f t="shared" si="286"/>
        <v xml:space="preserve"> </v>
      </c>
      <c r="BV526" s="120" t="str">
        <f t="shared" si="287"/>
        <v xml:space="preserve"> </v>
      </c>
      <c r="BW526" s="120" t="str">
        <f t="shared" si="288"/>
        <v xml:space="preserve">  </v>
      </c>
      <c r="BY526" s="74" t="str">
        <f t="shared" si="289"/>
        <v xml:space="preserve"> </v>
      </c>
      <c r="BZ526" s="120" t="str">
        <f t="shared" si="290"/>
        <v xml:space="preserve"> </v>
      </c>
      <c r="CA526" s="120" t="str">
        <f t="shared" si="291"/>
        <v xml:space="preserve"> </v>
      </c>
      <c r="CC526" s="115" t="str">
        <f t="shared" si="292"/>
        <v xml:space="preserve"> </v>
      </c>
      <c r="CD526" s="120" t="str">
        <f t="shared" si="293"/>
        <v xml:space="preserve"> </v>
      </c>
      <c r="CE526" s="417" t="str">
        <f t="shared" si="294"/>
        <v xml:space="preserve"> </v>
      </c>
      <c r="CF526" s="115"/>
      <c r="CG526" s="115" t="str">
        <f t="shared" si="295"/>
        <v xml:space="preserve"> </v>
      </c>
      <c r="CH526" s="120" t="str">
        <f t="shared" si="296"/>
        <v xml:space="preserve"> </v>
      </c>
      <c r="CI526" s="417" t="str">
        <f t="shared" si="297"/>
        <v xml:space="preserve"> </v>
      </c>
      <c r="CJ526" s="115"/>
      <c r="CK526" s="115" t="str">
        <f t="shared" si="298"/>
        <v xml:space="preserve"> </v>
      </c>
      <c r="CL526" s="120" t="str">
        <f t="shared" si="299"/>
        <v xml:space="preserve"> </v>
      </c>
      <c r="CM526" s="417" t="str">
        <f t="shared" si="301"/>
        <v xml:space="preserve"> </v>
      </c>
      <c r="IS526" s="103">
        <v>22.5</v>
      </c>
    </row>
    <row r="527" spans="2:253" s="74" customFormat="1" ht="17.100000000000001" hidden="1" customHeight="1" x14ac:dyDescent="0.25">
      <c r="B527" s="504">
        <f>IF('KB Duct Parts'!BG$15=1,'KB Duct Elbows'!AH8,0)</f>
        <v>0</v>
      </c>
      <c r="C527" s="525">
        <v>12204.6</v>
      </c>
      <c r="D527" s="526">
        <f t="shared" si="268"/>
        <v>12204.6</v>
      </c>
      <c r="E527" s="520" t="s">
        <v>861</v>
      </c>
      <c r="F527" s="508" t="str">
        <f t="shared" si="275"/>
        <v xml:space="preserve"> </v>
      </c>
      <c r="G527" s="509" t="s">
        <v>1703</v>
      </c>
      <c r="H527" s="504" t="s">
        <v>923</v>
      </c>
      <c r="I527" s="1035"/>
      <c r="J527" s="1036"/>
      <c r="K527" s="516" t="s">
        <v>881</v>
      </c>
      <c r="L527" s="521">
        <v>22</v>
      </c>
      <c r="M527" s="517" t="str">
        <f t="shared" si="300"/>
        <v>Y</v>
      </c>
      <c r="N527" s="514">
        <f t="shared" si="276"/>
        <v>47</v>
      </c>
      <c r="O527" s="518">
        <f t="shared" si="269"/>
        <v>0</v>
      </c>
      <c r="P527" s="680">
        <f>'KB Duct Parts'!$AE$3</f>
        <v>0</v>
      </c>
      <c r="Q527" s="681">
        <f t="shared" si="277"/>
        <v>0</v>
      </c>
      <c r="R527" s="682">
        <f t="shared" si="278"/>
        <v>0</v>
      </c>
      <c r="S527" s="716">
        <f t="shared" si="279"/>
        <v>0.35</v>
      </c>
      <c r="T527" s="679">
        <f t="shared" si="280"/>
        <v>0</v>
      </c>
      <c r="U527" s="679">
        <f t="shared" si="281"/>
        <v>0</v>
      </c>
      <c r="V527" s="78"/>
      <c r="W527" s="78"/>
      <c r="Y527" s="120"/>
      <c r="AE527" s="75"/>
      <c r="AF527" s="370">
        <v>22</v>
      </c>
      <c r="AG527" s="374"/>
      <c r="AH527" s="378"/>
      <c r="AI527" s="381"/>
      <c r="AJ527" s="386"/>
      <c r="AK527" s="391"/>
      <c r="AL527" s="386"/>
      <c r="AM527" s="363">
        <f t="shared" si="302"/>
        <v>1</v>
      </c>
      <c r="AN527" s="578">
        <v>47</v>
      </c>
      <c r="AO527" s="120">
        <f t="shared" si="282"/>
        <v>0</v>
      </c>
      <c r="AP527" s="120">
        <f t="shared" si="270"/>
        <v>0</v>
      </c>
      <c r="AQ527" s="120">
        <f t="shared" si="271"/>
        <v>0</v>
      </c>
      <c r="AR527" s="120">
        <f t="shared" si="272"/>
        <v>0</v>
      </c>
      <c r="AS527" s="120">
        <f t="shared" si="273"/>
        <v>0</v>
      </c>
      <c r="AT527" s="120">
        <f t="shared" si="274"/>
        <v>0</v>
      </c>
      <c r="AU527" s="74" t="s">
        <v>717</v>
      </c>
      <c r="AV527" s="115"/>
      <c r="AW527" s="395"/>
      <c r="AX527" s="395">
        <v>0</v>
      </c>
      <c r="AY527" s="395">
        <v>0</v>
      </c>
      <c r="AZ527" s="395">
        <v>0</v>
      </c>
      <c r="BA527" s="395">
        <v>0</v>
      </c>
      <c r="BB527" s="395">
        <v>0</v>
      </c>
      <c r="BC527" s="395">
        <v>0</v>
      </c>
      <c r="BD527" s="115"/>
      <c r="BE527" s="115"/>
      <c r="BF527" s="115"/>
      <c r="BG527" s="115"/>
      <c r="BH527" s="115"/>
      <c r="BI527" s="115"/>
      <c r="BJ527" s="115"/>
      <c r="BK527" s="115"/>
      <c r="BQ527" s="74" t="str">
        <f t="shared" si="283"/>
        <v xml:space="preserve"> </v>
      </c>
      <c r="BR527" s="120" t="str">
        <f t="shared" si="284"/>
        <v xml:space="preserve"> </v>
      </c>
      <c r="BS527" s="120" t="str">
        <f t="shared" si="285"/>
        <v xml:space="preserve"> </v>
      </c>
      <c r="BU527" s="74" t="str">
        <f t="shared" si="286"/>
        <v xml:space="preserve"> </v>
      </c>
      <c r="BV527" s="120" t="str">
        <f t="shared" si="287"/>
        <v xml:space="preserve"> </v>
      </c>
      <c r="BW527" s="120" t="str">
        <f t="shared" si="288"/>
        <v xml:space="preserve">  </v>
      </c>
      <c r="BY527" s="74" t="str">
        <f t="shared" si="289"/>
        <v xml:space="preserve"> </v>
      </c>
      <c r="BZ527" s="120" t="str">
        <f t="shared" si="290"/>
        <v xml:space="preserve"> </v>
      </c>
      <c r="CA527" s="120" t="str">
        <f t="shared" si="291"/>
        <v xml:space="preserve"> </v>
      </c>
      <c r="CC527" s="115" t="str">
        <f t="shared" si="292"/>
        <v xml:space="preserve"> </v>
      </c>
      <c r="CD527" s="120" t="str">
        <f t="shared" si="293"/>
        <v xml:space="preserve"> </v>
      </c>
      <c r="CE527" s="417" t="str">
        <f t="shared" si="294"/>
        <v xml:space="preserve"> </v>
      </c>
      <c r="CF527" s="115"/>
      <c r="CG527" s="115" t="str">
        <f t="shared" si="295"/>
        <v xml:space="preserve"> </v>
      </c>
      <c r="CH527" s="120" t="str">
        <f t="shared" si="296"/>
        <v xml:space="preserve"> </v>
      </c>
      <c r="CI527" s="417" t="str">
        <f t="shared" si="297"/>
        <v xml:space="preserve"> </v>
      </c>
      <c r="CJ527" s="115"/>
      <c r="CK527" s="115" t="str">
        <f t="shared" si="298"/>
        <v xml:space="preserve"> </v>
      </c>
      <c r="CL527" s="120" t="str">
        <f t="shared" si="299"/>
        <v xml:space="preserve"> </v>
      </c>
      <c r="CM527" s="417" t="str">
        <f t="shared" si="301"/>
        <v xml:space="preserve"> </v>
      </c>
      <c r="IS527" s="103">
        <v>23</v>
      </c>
    </row>
    <row r="528" spans="2:253" s="74" customFormat="1" ht="17.100000000000001" hidden="1" customHeight="1" x14ac:dyDescent="0.25">
      <c r="B528" s="504">
        <f>IF('KB Duct Parts'!BG$15=1,'KB Duct Elbows'!AH9,0)</f>
        <v>0</v>
      </c>
      <c r="C528" s="525">
        <v>12205.6</v>
      </c>
      <c r="D528" s="526">
        <f t="shared" si="268"/>
        <v>12205.6</v>
      </c>
      <c r="E528" s="504" t="s">
        <v>862</v>
      </c>
      <c r="F528" s="508" t="str">
        <f t="shared" si="275"/>
        <v xml:space="preserve"> </v>
      </c>
      <c r="G528" s="509" t="s">
        <v>1703</v>
      </c>
      <c r="H528" s="504" t="s">
        <v>923</v>
      </c>
      <c r="I528" s="1035"/>
      <c r="J528" s="1036"/>
      <c r="K528" s="516" t="s">
        <v>881</v>
      </c>
      <c r="L528" s="521">
        <v>22</v>
      </c>
      <c r="M528" s="517" t="str">
        <f t="shared" si="300"/>
        <v>Y</v>
      </c>
      <c r="N528" s="514">
        <f t="shared" si="276"/>
        <v>54.4</v>
      </c>
      <c r="O528" s="518">
        <f t="shared" si="269"/>
        <v>0</v>
      </c>
      <c r="P528" s="680">
        <f>'KB Duct Parts'!$AE$3</f>
        <v>0</v>
      </c>
      <c r="Q528" s="681">
        <f t="shared" si="277"/>
        <v>0</v>
      </c>
      <c r="R528" s="682">
        <f t="shared" si="278"/>
        <v>0</v>
      </c>
      <c r="S528" s="716">
        <f t="shared" si="279"/>
        <v>0.35</v>
      </c>
      <c r="T528" s="679">
        <f t="shared" si="280"/>
        <v>0</v>
      </c>
      <c r="U528" s="679">
        <f t="shared" si="281"/>
        <v>0</v>
      </c>
      <c r="V528" s="78"/>
      <c r="W528" s="78"/>
      <c r="Y528" s="120"/>
      <c r="AE528" s="75"/>
      <c r="AF528" s="370">
        <v>22</v>
      </c>
      <c r="AG528" s="374"/>
      <c r="AH528" s="378"/>
      <c r="AI528" s="381"/>
      <c r="AJ528" s="386"/>
      <c r="AK528" s="391"/>
      <c r="AL528" s="386"/>
      <c r="AM528" s="363">
        <f t="shared" si="302"/>
        <v>1</v>
      </c>
      <c r="AN528" s="578">
        <v>54.4</v>
      </c>
      <c r="AO528" s="120">
        <f t="shared" si="282"/>
        <v>0</v>
      </c>
      <c r="AP528" s="120">
        <f t="shared" si="270"/>
        <v>0</v>
      </c>
      <c r="AQ528" s="120">
        <f t="shared" si="271"/>
        <v>0</v>
      </c>
      <c r="AR528" s="120">
        <f t="shared" si="272"/>
        <v>0</v>
      </c>
      <c r="AS528" s="120">
        <f t="shared" si="273"/>
        <v>0</v>
      </c>
      <c r="AT528" s="120">
        <f t="shared" si="274"/>
        <v>0</v>
      </c>
      <c r="AU528" s="74" t="s">
        <v>717</v>
      </c>
      <c r="AV528" s="115"/>
      <c r="AW528" s="395"/>
      <c r="AX528" s="395">
        <v>0</v>
      </c>
      <c r="AY528" s="395">
        <v>0</v>
      </c>
      <c r="AZ528" s="395">
        <v>0</v>
      </c>
      <c r="BA528" s="395">
        <v>0</v>
      </c>
      <c r="BB528" s="395">
        <v>0</v>
      </c>
      <c r="BC528" s="395">
        <v>0</v>
      </c>
      <c r="BD528" s="115"/>
      <c r="BE528" s="115"/>
      <c r="BF528" s="115"/>
      <c r="BG528" s="115"/>
      <c r="BH528" s="115"/>
      <c r="BI528" s="115"/>
      <c r="BJ528" s="115"/>
      <c r="BK528" s="115"/>
      <c r="BQ528" s="74" t="str">
        <f t="shared" si="283"/>
        <v xml:space="preserve"> </v>
      </c>
      <c r="BR528" s="120" t="str">
        <f t="shared" si="284"/>
        <v xml:space="preserve"> </v>
      </c>
      <c r="BS528" s="120" t="str">
        <f t="shared" si="285"/>
        <v xml:space="preserve"> </v>
      </c>
      <c r="BU528" s="74" t="str">
        <f t="shared" si="286"/>
        <v xml:space="preserve"> </v>
      </c>
      <c r="BV528" s="120" t="str">
        <f t="shared" si="287"/>
        <v xml:space="preserve"> </v>
      </c>
      <c r="BW528" s="120" t="str">
        <f t="shared" si="288"/>
        <v xml:space="preserve">  </v>
      </c>
      <c r="BY528" s="74" t="str">
        <f t="shared" si="289"/>
        <v xml:space="preserve"> </v>
      </c>
      <c r="BZ528" s="120" t="str">
        <f t="shared" si="290"/>
        <v xml:space="preserve"> </v>
      </c>
      <c r="CA528" s="120" t="str">
        <f t="shared" si="291"/>
        <v xml:space="preserve"> </v>
      </c>
      <c r="CC528" s="115" t="str">
        <f t="shared" si="292"/>
        <v xml:space="preserve"> </v>
      </c>
      <c r="CD528" s="120" t="str">
        <f t="shared" si="293"/>
        <v xml:space="preserve"> </v>
      </c>
      <c r="CE528" s="417" t="str">
        <f t="shared" si="294"/>
        <v xml:space="preserve"> </v>
      </c>
      <c r="CF528" s="115"/>
      <c r="CG528" s="115" t="str">
        <f t="shared" si="295"/>
        <v xml:space="preserve"> </v>
      </c>
      <c r="CH528" s="120" t="str">
        <f t="shared" si="296"/>
        <v xml:space="preserve"> </v>
      </c>
      <c r="CI528" s="417" t="str">
        <f t="shared" si="297"/>
        <v xml:space="preserve"> </v>
      </c>
      <c r="CJ528" s="115"/>
      <c r="CK528" s="115" t="str">
        <f t="shared" si="298"/>
        <v xml:space="preserve"> </v>
      </c>
      <c r="CL528" s="120" t="str">
        <f t="shared" si="299"/>
        <v xml:space="preserve"> </v>
      </c>
      <c r="CM528" s="417" t="str">
        <f t="shared" si="301"/>
        <v xml:space="preserve"> </v>
      </c>
      <c r="IS528" s="103">
        <v>26.7</v>
      </c>
    </row>
    <row r="529" spans="2:253" s="74" customFormat="1" ht="17.100000000000001" hidden="1" customHeight="1" x14ac:dyDescent="0.25">
      <c r="B529" s="504">
        <f>IF('KB Duct Parts'!BG$15=1,'KB Duct Elbows'!AH10,0)</f>
        <v>0</v>
      </c>
      <c r="C529" s="525">
        <v>12206.6</v>
      </c>
      <c r="D529" s="526">
        <f t="shared" si="268"/>
        <v>12206.6</v>
      </c>
      <c r="E529" s="504" t="s">
        <v>863</v>
      </c>
      <c r="F529" s="508" t="str">
        <f t="shared" si="275"/>
        <v xml:space="preserve"> </v>
      </c>
      <c r="G529" s="509" t="s">
        <v>1703</v>
      </c>
      <c r="H529" s="504" t="s">
        <v>923</v>
      </c>
      <c r="I529" s="1035"/>
      <c r="J529" s="1036"/>
      <c r="K529" s="516" t="s">
        <v>881</v>
      </c>
      <c r="L529" s="521">
        <v>22</v>
      </c>
      <c r="M529" s="517" t="str">
        <f t="shared" si="300"/>
        <v>Y</v>
      </c>
      <c r="N529" s="514">
        <f t="shared" si="276"/>
        <v>59.6</v>
      </c>
      <c r="O529" s="518">
        <f t="shared" si="269"/>
        <v>0</v>
      </c>
      <c r="P529" s="680">
        <f>'KB Duct Parts'!$AE$3</f>
        <v>0</v>
      </c>
      <c r="Q529" s="681">
        <f t="shared" si="277"/>
        <v>0</v>
      </c>
      <c r="R529" s="682">
        <f t="shared" si="278"/>
        <v>0</v>
      </c>
      <c r="S529" s="716">
        <f t="shared" si="279"/>
        <v>0.35</v>
      </c>
      <c r="T529" s="679">
        <f t="shared" si="280"/>
        <v>0</v>
      </c>
      <c r="U529" s="679">
        <f t="shared" si="281"/>
        <v>0</v>
      </c>
      <c r="V529" s="78"/>
      <c r="W529" s="78"/>
      <c r="Y529" s="120"/>
      <c r="AE529" s="75"/>
      <c r="AF529" s="370">
        <v>22</v>
      </c>
      <c r="AG529" s="374"/>
      <c r="AH529" s="378"/>
      <c r="AI529" s="381"/>
      <c r="AJ529" s="386"/>
      <c r="AK529" s="391"/>
      <c r="AL529" s="386"/>
      <c r="AM529" s="363">
        <f t="shared" si="302"/>
        <v>1</v>
      </c>
      <c r="AN529" s="578">
        <v>59.6</v>
      </c>
      <c r="AO529" s="120">
        <f t="shared" si="282"/>
        <v>0</v>
      </c>
      <c r="AP529" s="120">
        <f t="shared" si="270"/>
        <v>0</v>
      </c>
      <c r="AQ529" s="120">
        <f t="shared" si="271"/>
        <v>0</v>
      </c>
      <c r="AR529" s="120">
        <f t="shared" si="272"/>
        <v>0</v>
      </c>
      <c r="AS529" s="120">
        <f t="shared" si="273"/>
        <v>0</v>
      </c>
      <c r="AT529" s="120">
        <f t="shared" si="274"/>
        <v>0</v>
      </c>
      <c r="AU529" s="74" t="s">
        <v>717</v>
      </c>
      <c r="AV529" s="115"/>
      <c r="AW529" s="395"/>
      <c r="AX529" s="395">
        <v>0</v>
      </c>
      <c r="AY529" s="395">
        <v>0</v>
      </c>
      <c r="AZ529" s="395">
        <v>0</v>
      </c>
      <c r="BA529" s="395">
        <v>0</v>
      </c>
      <c r="BB529" s="395">
        <v>0</v>
      </c>
      <c r="BC529" s="395">
        <v>0</v>
      </c>
      <c r="BD529" s="115"/>
      <c r="BE529" s="115"/>
      <c r="BF529" s="115"/>
      <c r="BG529" s="115"/>
      <c r="BH529" s="115"/>
      <c r="BI529" s="115"/>
      <c r="BJ529" s="115"/>
      <c r="BK529" s="115"/>
      <c r="BQ529" s="74" t="str">
        <f t="shared" si="283"/>
        <v xml:space="preserve"> </v>
      </c>
      <c r="BR529" s="120" t="str">
        <f t="shared" si="284"/>
        <v xml:space="preserve"> </v>
      </c>
      <c r="BS529" s="120" t="str">
        <f t="shared" si="285"/>
        <v xml:space="preserve"> </v>
      </c>
      <c r="BU529" s="74" t="str">
        <f t="shared" si="286"/>
        <v xml:space="preserve"> </v>
      </c>
      <c r="BV529" s="120" t="str">
        <f t="shared" si="287"/>
        <v xml:space="preserve"> </v>
      </c>
      <c r="BW529" s="120" t="str">
        <f t="shared" si="288"/>
        <v xml:space="preserve">  </v>
      </c>
      <c r="BY529" s="74" t="str">
        <f t="shared" si="289"/>
        <v xml:space="preserve"> </v>
      </c>
      <c r="BZ529" s="120" t="str">
        <f t="shared" si="290"/>
        <v xml:space="preserve"> </v>
      </c>
      <c r="CA529" s="120" t="str">
        <f t="shared" si="291"/>
        <v xml:space="preserve"> </v>
      </c>
      <c r="CC529" s="115" t="str">
        <f t="shared" si="292"/>
        <v xml:space="preserve"> </v>
      </c>
      <c r="CD529" s="120" t="str">
        <f t="shared" si="293"/>
        <v xml:space="preserve"> </v>
      </c>
      <c r="CE529" s="417" t="str">
        <f t="shared" si="294"/>
        <v xml:space="preserve"> </v>
      </c>
      <c r="CF529" s="115"/>
      <c r="CG529" s="115" t="str">
        <f t="shared" si="295"/>
        <v xml:space="preserve"> </v>
      </c>
      <c r="CH529" s="120" t="str">
        <f t="shared" si="296"/>
        <v xml:space="preserve"> </v>
      </c>
      <c r="CI529" s="417" t="str">
        <f t="shared" si="297"/>
        <v xml:space="preserve"> </v>
      </c>
      <c r="CJ529" s="115"/>
      <c r="CK529" s="115" t="str">
        <f t="shared" si="298"/>
        <v xml:space="preserve"> </v>
      </c>
      <c r="CL529" s="120" t="str">
        <f t="shared" si="299"/>
        <v xml:space="preserve"> </v>
      </c>
      <c r="CM529" s="417" t="str">
        <f t="shared" si="301"/>
        <v xml:space="preserve"> </v>
      </c>
      <c r="IS529" s="103">
        <v>29.2</v>
      </c>
    </row>
    <row r="530" spans="2:253" s="74" customFormat="1" ht="17.100000000000001" hidden="1" customHeight="1" x14ac:dyDescent="0.25">
      <c r="B530" s="504">
        <f>IF('KB Duct Parts'!BG$15=1,'KB Duct Elbows'!AH11,0)</f>
        <v>0</v>
      </c>
      <c r="C530" s="525">
        <v>12207.6</v>
      </c>
      <c r="D530" s="526">
        <f t="shared" si="268"/>
        <v>12207.6</v>
      </c>
      <c r="E530" s="504" t="s">
        <v>864</v>
      </c>
      <c r="F530" s="508" t="str">
        <f t="shared" si="275"/>
        <v xml:space="preserve"> </v>
      </c>
      <c r="G530" s="509" t="s">
        <v>1703</v>
      </c>
      <c r="H530" s="504" t="s">
        <v>923</v>
      </c>
      <c r="I530" s="1035"/>
      <c r="J530" s="1036"/>
      <c r="K530" s="516" t="s">
        <v>881</v>
      </c>
      <c r="L530" s="521">
        <v>22</v>
      </c>
      <c r="M530" s="517" t="str">
        <f t="shared" si="300"/>
        <v>Y</v>
      </c>
      <c r="N530" s="514">
        <f t="shared" si="276"/>
        <v>68.5</v>
      </c>
      <c r="O530" s="518">
        <f t="shared" si="269"/>
        <v>0</v>
      </c>
      <c r="P530" s="680">
        <f>'KB Duct Parts'!$AE$3</f>
        <v>0</v>
      </c>
      <c r="Q530" s="681">
        <f t="shared" si="277"/>
        <v>0</v>
      </c>
      <c r="R530" s="682">
        <f t="shared" si="278"/>
        <v>0</v>
      </c>
      <c r="S530" s="716">
        <f t="shared" si="279"/>
        <v>0.35</v>
      </c>
      <c r="T530" s="679">
        <f t="shared" si="280"/>
        <v>0</v>
      </c>
      <c r="U530" s="679">
        <f t="shared" si="281"/>
        <v>0</v>
      </c>
      <c r="V530" s="78"/>
      <c r="W530" s="78"/>
      <c r="Y530" s="120"/>
      <c r="AE530" s="75"/>
      <c r="AF530" s="370">
        <v>22</v>
      </c>
      <c r="AG530" s="374"/>
      <c r="AH530" s="378"/>
      <c r="AI530" s="381"/>
      <c r="AJ530" s="386"/>
      <c r="AK530" s="391"/>
      <c r="AL530" s="386"/>
      <c r="AM530" s="363">
        <f t="shared" si="302"/>
        <v>1</v>
      </c>
      <c r="AN530" s="578">
        <v>68.5</v>
      </c>
      <c r="AO530" s="120">
        <f t="shared" si="282"/>
        <v>0</v>
      </c>
      <c r="AP530" s="120">
        <f t="shared" si="270"/>
        <v>0</v>
      </c>
      <c r="AQ530" s="120">
        <f t="shared" si="271"/>
        <v>0</v>
      </c>
      <c r="AR530" s="120">
        <f t="shared" si="272"/>
        <v>0</v>
      </c>
      <c r="AS530" s="120">
        <f t="shared" si="273"/>
        <v>0</v>
      </c>
      <c r="AT530" s="120">
        <f t="shared" si="274"/>
        <v>0</v>
      </c>
      <c r="AU530" s="74" t="s">
        <v>717</v>
      </c>
      <c r="AV530" s="115"/>
      <c r="AW530" s="395"/>
      <c r="AX530" s="395">
        <v>0</v>
      </c>
      <c r="AY530" s="395">
        <v>0</v>
      </c>
      <c r="AZ530" s="395">
        <v>0</v>
      </c>
      <c r="BA530" s="395">
        <v>0</v>
      </c>
      <c r="BB530" s="395">
        <v>0</v>
      </c>
      <c r="BC530" s="395">
        <v>0</v>
      </c>
      <c r="BD530" s="115"/>
      <c r="BE530" s="115"/>
      <c r="BF530" s="115"/>
      <c r="BG530" s="115"/>
      <c r="BH530" s="115"/>
      <c r="BI530" s="115"/>
      <c r="BJ530" s="115"/>
      <c r="BK530" s="115"/>
      <c r="BQ530" s="74" t="str">
        <f t="shared" si="283"/>
        <v xml:space="preserve"> </v>
      </c>
      <c r="BR530" s="120" t="str">
        <f t="shared" si="284"/>
        <v xml:space="preserve"> </v>
      </c>
      <c r="BS530" s="120" t="str">
        <f t="shared" si="285"/>
        <v xml:space="preserve"> </v>
      </c>
      <c r="BU530" s="74" t="str">
        <f t="shared" si="286"/>
        <v xml:space="preserve"> </v>
      </c>
      <c r="BV530" s="120" t="str">
        <f t="shared" si="287"/>
        <v xml:space="preserve"> </v>
      </c>
      <c r="BW530" s="120" t="str">
        <f t="shared" si="288"/>
        <v xml:space="preserve">  </v>
      </c>
      <c r="BY530" s="74" t="str">
        <f t="shared" si="289"/>
        <v xml:space="preserve"> </v>
      </c>
      <c r="BZ530" s="120" t="str">
        <f t="shared" si="290"/>
        <v xml:space="preserve"> </v>
      </c>
      <c r="CA530" s="120" t="str">
        <f t="shared" si="291"/>
        <v xml:space="preserve"> </v>
      </c>
      <c r="CC530" s="115" t="str">
        <f t="shared" si="292"/>
        <v xml:space="preserve"> </v>
      </c>
      <c r="CD530" s="120" t="str">
        <f t="shared" si="293"/>
        <v xml:space="preserve"> </v>
      </c>
      <c r="CE530" s="417" t="str">
        <f t="shared" si="294"/>
        <v xml:space="preserve"> </v>
      </c>
      <c r="CF530" s="115"/>
      <c r="CG530" s="115" t="str">
        <f t="shared" si="295"/>
        <v xml:space="preserve"> </v>
      </c>
      <c r="CH530" s="120" t="str">
        <f t="shared" si="296"/>
        <v xml:space="preserve"> </v>
      </c>
      <c r="CI530" s="417" t="str">
        <f t="shared" si="297"/>
        <v xml:space="preserve"> </v>
      </c>
      <c r="CJ530" s="115"/>
      <c r="CK530" s="115" t="str">
        <f t="shared" si="298"/>
        <v xml:space="preserve"> </v>
      </c>
      <c r="CL530" s="120" t="str">
        <f t="shared" si="299"/>
        <v xml:space="preserve"> </v>
      </c>
      <c r="CM530" s="417" t="str">
        <f t="shared" si="301"/>
        <v xml:space="preserve"> </v>
      </c>
      <c r="IS530" s="103">
        <v>33.700000000000003</v>
      </c>
    </row>
    <row r="531" spans="2:253" s="74" customFormat="1" ht="17.100000000000001" hidden="1" customHeight="1" x14ac:dyDescent="0.25">
      <c r="B531" s="504">
        <f>IF('KB Duct Parts'!BG$15=1,'KB Duct Elbows'!AH12,0)</f>
        <v>0</v>
      </c>
      <c r="C531" s="525">
        <v>12208.6</v>
      </c>
      <c r="D531" s="526">
        <f t="shared" si="268"/>
        <v>12208.6</v>
      </c>
      <c r="E531" s="504" t="s">
        <v>865</v>
      </c>
      <c r="F531" s="508" t="str">
        <f t="shared" si="275"/>
        <v xml:space="preserve"> </v>
      </c>
      <c r="G531" s="509" t="s">
        <v>1703</v>
      </c>
      <c r="H531" s="504" t="s">
        <v>923</v>
      </c>
      <c r="I531" s="1035"/>
      <c r="J531" s="1036"/>
      <c r="K531" s="516" t="s">
        <v>881</v>
      </c>
      <c r="L531" s="521">
        <v>22</v>
      </c>
      <c r="M531" s="517" t="str">
        <f t="shared" si="300"/>
        <v>Y</v>
      </c>
      <c r="N531" s="514">
        <f t="shared" si="276"/>
        <v>79.599999999999994</v>
      </c>
      <c r="O531" s="518">
        <f t="shared" si="269"/>
        <v>0</v>
      </c>
      <c r="P531" s="680">
        <f>'KB Duct Parts'!$AE$3</f>
        <v>0</v>
      </c>
      <c r="Q531" s="681">
        <f t="shared" si="277"/>
        <v>0</v>
      </c>
      <c r="R531" s="682">
        <f t="shared" si="278"/>
        <v>0</v>
      </c>
      <c r="S531" s="716">
        <f t="shared" si="279"/>
        <v>0.35</v>
      </c>
      <c r="T531" s="679">
        <f t="shared" si="280"/>
        <v>0</v>
      </c>
      <c r="U531" s="679">
        <f t="shared" si="281"/>
        <v>0</v>
      </c>
      <c r="W531" s="78"/>
      <c r="Y531" s="120"/>
      <c r="AE531" s="75"/>
      <c r="AF531" s="370">
        <v>22</v>
      </c>
      <c r="AG531" s="374"/>
      <c r="AH531" s="378"/>
      <c r="AI531" s="381"/>
      <c r="AJ531" s="386"/>
      <c r="AK531" s="391"/>
      <c r="AL531" s="386"/>
      <c r="AM531" s="363">
        <f t="shared" si="302"/>
        <v>1</v>
      </c>
      <c r="AN531" s="578">
        <v>79.599999999999994</v>
      </c>
      <c r="AO531" s="120">
        <f t="shared" si="282"/>
        <v>0</v>
      </c>
      <c r="AP531" s="120">
        <f t="shared" si="270"/>
        <v>0</v>
      </c>
      <c r="AQ531" s="120">
        <f t="shared" si="271"/>
        <v>0</v>
      </c>
      <c r="AR531" s="120">
        <f t="shared" si="272"/>
        <v>0</v>
      </c>
      <c r="AS531" s="120">
        <f t="shared" si="273"/>
        <v>0</v>
      </c>
      <c r="AT531" s="120">
        <f t="shared" si="274"/>
        <v>0</v>
      </c>
      <c r="AU531" s="74" t="s">
        <v>717</v>
      </c>
      <c r="AV531" s="115"/>
      <c r="AW531" s="395"/>
      <c r="AX531" s="395">
        <v>0</v>
      </c>
      <c r="AY531" s="395">
        <v>0</v>
      </c>
      <c r="AZ531" s="395">
        <v>0</v>
      </c>
      <c r="BA531" s="395">
        <v>0</v>
      </c>
      <c r="BB531" s="395">
        <v>0</v>
      </c>
      <c r="BC531" s="395">
        <v>0</v>
      </c>
      <c r="BD531" s="115"/>
      <c r="BE531" s="115"/>
      <c r="BF531" s="115"/>
      <c r="BG531" s="115"/>
      <c r="BH531" s="115"/>
      <c r="BI531" s="115"/>
      <c r="BJ531" s="115"/>
      <c r="BK531" s="115"/>
      <c r="BQ531" s="74" t="str">
        <f t="shared" si="283"/>
        <v xml:space="preserve"> </v>
      </c>
      <c r="BR531" s="120" t="str">
        <f t="shared" si="284"/>
        <v xml:space="preserve"> </v>
      </c>
      <c r="BS531" s="120" t="str">
        <f t="shared" si="285"/>
        <v xml:space="preserve"> </v>
      </c>
      <c r="BU531" s="74" t="str">
        <f t="shared" si="286"/>
        <v xml:space="preserve"> </v>
      </c>
      <c r="BV531" s="120" t="str">
        <f t="shared" si="287"/>
        <v xml:space="preserve"> </v>
      </c>
      <c r="BW531" s="120" t="str">
        <f t="shared" si="288"/>
        <v xml:space="preserve">  </v>
      </c>
      <c r="BY531" s="74" t="str">
        <f t="shared" si="289"/>
        <v xml:space="preserve"> </v>
      </c>
      <c r="BZ531" s="120" t="str">
        <f t="shared" si="290"/>
        <v xml:space="preserve"> </v>
      </c>
      <c r="CA531" s="120" t="str">
        <f t="shared" si="291"/>
        <v xml:space="preserve"> </v>
      </c>
      <c r="CC531" s="115" t="str">
        <f t="shared" si="292"/>
        <v xml:space="preserve"> </v>
      </c>
      <c r="CD531" s="120" t="str">
        <f t="shared" si="293"/>
        <v xml:space="preserve"> </v>
      </c>
      <c r="CE531" s="417" t="str">
        <f t="shared" si="294"/>
        <v xml:space="preserve"> </v>
      </c>
      <c r="CF531" s="115"/>
      <c r="CG531" s="115" t="str">
        <f t="shared" si="295"/>
        <v xml:space="preserve"> </v>
      </c>
      <c r="CH531" s="120" t="str">
        <f t="shared" si="296"/>
        <v xml:space="preserve"> </v>
      </c>
      <c r="CI531" s="417" t="str">
        <f t="shared" si="297"/>
        <v xml:space="preserve"> </v>
      </c>
      <c r="CJ531" s="115"/>
      <c r="CK531" s="115" t="str">
        <f t="shared" si="298"/>
        <v xml:space="preserve"> </v>
      </c>
      <c r="CL531" s="120" t="str">
        <f t="shared" si="299"/>
        <v xml:space="preserve"> </v>
      </c>
      <c r="CM531" s="417" t="str">
        <f t="shared" si="301"/>
        <v xml:space="preserve"> </v>
      </c>
      <c r="IS531" s="103">
        <v>39</v>
      </c>
    </row>
    <row r="532" spans="2:253" s="74" customFormat="1" ht="17.100000000000001" hidden="1" customHeight="1" x14ac:dyDescent="0.25">
      <c r="B532" s="504">
        <f>IF('KB Duct Parts'!BG$15=1,'KB Duct Elbows'!AH13,0)</f>
        <v>0</v>
      </c>
      <c r="C532" s="525">
        <v>12209.6</v>
      </c>
      <c r="D532" s="526">
        <f t="shared" si="268"/>
        <v>12209.6</v>
      </c>
      <c r="E532" s="504" t="s">
        <v>866</v>
      </c>
      <c r="F532" s="508" t="str">
        <f t="shared" si="275"/>
        <v xml:space="preserve"> </v>
      </c>
      <c r="G532" s="509" t="s">
        <v>1703</v>
      </c>
      <c r="H532" s="504" t="s">
        <v>923</v>
      </c>
      <c r="I532" s="1035"/>
      <c r="J532" s="1036"/>
      <c r="K532" s="516" t="s">
        <v>881</v>
      </c>
      <c r="L532" s="521">
        <v>20</v>
      </c>
      <c r="M532" s="517" t="str">
        <f t="shared" si="300"/>
        <v>Y</v>
      </c>
      <c r="N532" s="514">
        <f t="shared" si="276"/>
        <v>105.9</v>
      </c>
      <c r="O532" s="518">
        <f t="shared" si="269"/>
        <v>0</v>
      </c>
      <c r="P532" s="680">
        <f>'KB Duct Parts'!$AE$3</f>
        <v>0</v>
      </c>
      <c r="Q532" s="681">
        <f t="shared" si="277"/>
        <v>0</v>
      </c>
      <c r="R532" s="682">
        <f t="shared" si="278"/>
        <v>0</v>
      </c>
      <c r="S532" s="716">
        <f t="shared" si="279"/>
        <v>0.35</v>
      </c>
      <c r="T532" s="679">
        <f t="shared" si="280"/>
        <v>0</v>
      </c>
      <c r="U532" s="679">
        <f t="shared" si="281"/>
        <v>0</v>
      </c>
      <c r="V532" s="78"/>
      <c r="W532" s="78"/>
      <c r="Y532" s="120"/>
      <c r="AE532" s="75"/>
      <c r="AF532" s="370">
        <v>20</v>
      </c>
      <c r="AG532" s="374"/>
      <c r="AH532" s="378"/>
      <c r="AI532" s="381"/>
      <c r="AJ532" s="386"/>
      <c r="AK532" s="391"/>
      <c r="AL532" s="386"/>
      <c r="AM532" s="363">
        <f t="shared" si="302"/>
        <v>1</v>
      </c>
      <c r="AN532" s="578">
        <v>105.9</v>
      </c>
      <c r="AO532" s="120">
        <f t="shared" si="282"/>
        <v>0</v>
      </c>
      <c r="AP532" s="120">
        <f t="shared" si="270"/>
        <v>0</v>
      </c>
      <c r="AQ532" s="120">
        <f t="shared" si="271"/>
        <v>0</v>
      </c>
      <c r="AR532" s="120">
        <f t="shared" si="272"/>
        <v>0</v>
      </c>
      <c r="AS532" s="120">
        <f t="shared" si="273"/>
        <v>0</v>
      </c>
      <c r="AT532" s="120">
        <f t="shared" si="274"/>
        <v>0</v>
      </c>
      <c r="AU532" s="74" t="s">
        <v>717</v>
      </c>
      <c r="AV532" s="115"/>
      <c r="AW532" s="395"/>
      <c r="AX532" s="395">
        <v>0</v>
      </c>
      <c r="AY532" s="395">
        <v>0</v>
      </c>
      <c r="AZ532" s="395">
        <v>0</v>
      </c>
      <c r="BA532" s="395">
        <v>0</v>
      </c>
      <c r="BB532" s="395">
        <v>0</v>
      </c>
      <c r="BC532" s="395">
        <v>0</v>
      </c>
      <c r="BD532" s="115"/>
      <c r="BE532" s="115"/>
      <c r="BF532" s="115"/>
      <c r="BG532" s="115"/>
      <c r="BH532" s="115"/>
      <c r="BI532" s="115"/>
      <c r="BJ532" s="115"/>
      <c r="BK532" s="115"/>
      <c r="BQ532" s="74" t="str">
        <f t="shared" si="283"/>
        <v xml:space="preserve"> </v>
      </c>
      <c r="BR532" s="120" t="str">
        <f t="shared" si="284"/>
        <v xml:space="preserve"> </v>
      </c>
      <c r="BS532" s="120" t="str">
        <f t="shared" si="285"/>
        <v xml:space="preserve"> </v>
      </c>
      <c r="BU532" s="74" t="str">
        <f t="shared" si="286"/>
        <v xml:space="preserve"> </v>
      </c>
      <c r="BV532" s="120" t="str">
        <f t="shared" si="287"/>
        <v xml:space="preserve"> </v>
      </c>
      <c r="BW532" s="120" t="str">
        <f t="shared" si="288"/>
        <v xml:space="preserve">  </v>
      </c>
      <c r="BY532" s="74" t="str">
        <f t="shared" si="289"/>
        <v xml:space="preserve"> </v>
      </c>
      <c r="BZ532" s="120" t="str">
        <f t="shared" si="290"/>
        <v xml:space="preserve"> </v>
      </c>
      <c r="CA532" s="120" t="str">
        <f t="shared" si="291"/>
        <v xml:space="preserve"> </v>
      </c>
      <c r="CC532" s="115" t="str">
        <f t="shared" si="292"/>
        <v xml:space="preserve"> </v>
      </c>
      <c r="CD532" s="120" t="str">
        <f t="shared" si="293"/>
        <v xml:space="preserve"> </v>
      </c>
      <c r="CE532" s="417" t="str">
        <f t="shared" si="294"/>
        <v xml:space="preserve"> </v>
      </c>
      <c r="CF532" s="115"/>
      <c r="CG532" s="115" t="str">
        <f t="shared" si="295"/>
        <v xml:space="preserve"> </v>
      </c>
      <c r="CH532" s="120" t="str">
        <f t="shared" si="296"/>
        <v xml:space="preserve"> </v>
      </c>
      <c r="CI532" s="417" t="str">
        <f t="shared" si="297"/>
        <v xml:space="preserve"> </v>
      </c>
      <c r="CJ532" s="115"/>
      <c r="CK532" s="115" t="str">
        <f t="shared" si="298"/>
        <v xml:space="preserve"> </v>
      </c>
      <c r="CL532" s="120" t="str">
        <f t="shared" si="299"/>
        <v xml:space="preserve"> </v>
      </c>
      <c r="CM532" s="417" t="str">
        <f t="shared" si="301"/>
        <v xml:space="preserve"> </v>
      </c>
      <c r="IS532" s="103">
        <v>52</v>
      </c>
    </row>
    <row r="533" spans="2:253" s="74" customFormat="1" ht="17.100000000000001" hidden="1" customHeight="1" x14ac:dyDescent="0.25">
      <c r="B533" s="504">
        <f>IF('KB Duct Parts'!BG$15=1,'KB Duct Elbows'!AH14,0)</f>
        <v>0</v>
      </c>
      <c r="C533" s="525">
        <v>12210.6</v>
      </c>
      <c r="D533" s="526">
        <f t="shared" si="268"/>
        <v>12210.6</v>
      </c>
      <c r="E533" s="504" t="s">
        <v>867</v>
      </c>
      <c r="F533" s="508" t="str">
        <f t="shared" si="275"/>
        <v xml:space="preserve"> </v>
      </c>
      <c r="G533" s="509" t="s">
        <v>1703</v>
      </c>
      <c r="H533" s="504" t="s">
        <v>923</v>
      </c>
      <c r="I533" s="1035"/>
      <c r="J533" s="1036"/>
      <c r="K533" s="516" t="s">
        <v>881</v>
      </c>
      <c r="L533" s="521">
        <v>20</v>
      </c>
      <c r="M533" s="517" t="str">
        <f t="shared" si="300"/>
        <v>Y</v>
      </c>
      <c r="N533" s="514">
        <f t="shared" si="276"/>
        <v>123</v>
      </c>
      <c r="O533" s="518">
        <f t="shared" si="269"/>
        <v>0</v>
      </c>
      <c r="P533" s="680">
        <f>'KB Duct Parts'!$AE$3</f>
        <v>0</v>
      </c>
      <c r="Q533" s="681">
        <f t="shared" si="277"/>
        <v>0</v>
      </c>
      <c r="R533" s="682">
        <f t="shared" si="278"/>
        <v>0</v>
      </c>
      <c r="S533" s="716">
        <f t="shared" si="279"/>
        <v>0.35</v>
      </c>
      <c r="T533" s="679">
        <f t="shared" si="280"/>
        <v>0</v>
      </c>
      <c r="U533" s="679">
        <f t="shared" si="281"/>
        <v>0</v>
      </c>
      <c r="V533" s="78"/>
      <c r="W533" s="78"/>
      <c r="Y533" s="120"/>
      <c r="AE533" s="75"/>
      <c r="AF533" s="370">
        <v>20</v>
      </c>
      <c r="AG533" s="374"/>
      <c r="AH533" s="378"/>
      <c r="AI533" s="381"/>
      <c r="AJ533" s="386"/>
      <c r="AK533" s="391"/>
      <c r="AL533" s="386"/>
      <c r="AM533" s="363">
        <f t="shared" si="302"/>
        <v>1</v>
      </c>
      <c r="AN533" s="578">
        <v>123</v>
      </c>
      <c r="AO533" s="120">
        <f t="shared" si="282"/>
        <v>0</v>
      </c>
      <c r="AP533" s="120">
        <f t="shared" si="270"/>
        <v>0</v>
      </c>
      <c r="AQ533" s="120">
        <f t="shared" si="271"/>
        <v>0</v>
      </c>
      <c r="AR533" s="120">
        <f t="shared" si="272"/>
        <v>0</v>
      </c>
      <c r="AS533" s="120">
        <f t="shared" si="273"/>
        <v>0</v>
      </c>
      <c r="AT533" s="120">
        <f t="shared" si="274"/>
        <v>0</v>
      </c>
      <c r="AU533" s="74" t="s">
        <v>717</v>
      </c>
      <c r="AV533" s="115"/>
      <c r="AW533" s="395"/>
      <c r="AX533" s="395">
        <v>0</v>
      </c>
      <c r="AY533" s="395">
        <v>0</v>
      </c>
      <c r="AZ533" s="395">
        <v>0</v>
      </c>
      <c r="BA533" s="395">
        <v>0</v>
      </c>
      <c r="BB533" s="395">
        <v>0</v>
      </c>
      <c r="BC533" s="395">
        <v>0</v>
      </c>
      <c r="BD533" s="115"/>
      <c r="BE533" s="115"/>
      <c r="BF533" s="115"/>
      <c r="BG533" s="115"/>
      <c r="BH533" s="115"/>
      <c r="BI533" s="115"/>
      <c r="BJ533" s="115"/>
      <c r="BK533" s="115"/>
      <c r="BQ533" s="74" t="str">
        <f t="shared" si="283"/>
        <v xml:space="preserve"> </v>
      </c>
      <c r="BR533" s="120" t="str">
        <f t="shared" si="284"/>
        <v xml:space="preserve"> </v>
      </c>
      <c r="BS533" s="120" t="str">
        <f t="shared" si="285"/>
        <v xml:space="preserve"> </v>
      </c>
      <c r="BU533" s="74" t="str">
        <f t="shared" si="286"/>
        <v xml:space="preserve"> </v>
      </c>
      <c r="BV533" s="120" t="str">
        <f t="shared" si="287"/>
        <v xml:space="preserve"> </v>
      </c>
      <c r="BW533" s="120" t="str">
        <f t="shared" si="288"/>
        <v xml:space="preserve">  </v>
      </c>
      <c r="BY533" s="74" t="str">
        <f t="shared" si="289"/>
        <v xml:space="preserve"> </v>
      </c>
      <c r="BZ533" s="120" t="str">
        <f t="shared" si="290"/>
        <v xml:space="preserve"> </v>
      </c>
      <c r="CA533" s="120" t="str">
        <f t="shared" si="291"/>
        <v xml:space="preserve"> </v>
      </c>
      <c r="CC533" s="115" t="str">
        <f t="shared" si="292"/>
        <v xml:space="preserve"> </v>
      </c>
      <c r="CD533" s="120" t="str">
        <f t="shared" si="293"/>
        <v xml:space="preserve"> </v>
      </c>
      <c r="CE533" s="417" t="str">
        <f t="shared" si="294"/>
        <v xml:space="preserve"> </v>
      </c>
      <c r="CF533" s="115"/>
      <c r="CG533" s="115" t="str">
        <f t="shared" si="295"/>
        <v xml:space="preserve"> </v>
      </c>
      <c r="CH533" s="120" t="str">
        <f t="shared" si="296"/>
        <v xml:space="preserve"> </v>
      </c>
      <c r="CI533" s="417" t="str">
        <f t="shared" si="297"/>
        <v xml:space="preserve"> </v>
      </c>
      <c r="CJ533" s="115"/>
      <c r="CK533" s="115" t="str">
        <f t="shared" si="298"/>
        <v xml:space="preserve"> </v>
      </c>
      <c r="CL533" s="120" t="str">
        <f t="shared" si="299"/>
        <v xml:space="preserve"> </v>
      </c>
      <c r="CM533" s="417" t="str">
        <f t="shared" si="301"/>
        <v xml:space="preserve"> </v>
      </c>
      <c r="IS533" s="103">
        <v>60.3</v>
      </c>
    </row>
    <row r="534" spans="2:253" s="74" customFormat="1" ht="17.100000000000001" hidden="1" customHeight="1" x14ac:dyDescent="0.25">
      <c r="B534" s="504">
        <f>IF('KB Duct Parts'!BG$15=1,'KB Duct Elbows'!AH15,0)</f>
        <v>0</v>
      </c>
      <c r="C534" s="525">
        <v>12211.6</v>
      </c>
      <c r="D534" s="526">
        <f t="shared" si="268"/>
        <v>12211.6</v>
      </c>
      <c r="E534" s="504" t="s">
        <v>868</v>
      </c>
      <c r="F534" s="508" t="str">
        <f t="shared" si="275"/>
        <v xml:space="preserve"> </v>
      </c>
      <c r="G534" s="509" t="s">
        <v>1703</v>
      </c>
      <c r="H534" s="504" t="s">
        <v>923</v>
      </c>
      <c r="I534" s="1035"/>
      <c r="J534" s="1036"/>
      <c r="K534" s="516" t="s">
        <v>881</v>
      </c>
      <c r="L534" s="521">
        <v>20</v>
      </c>
      <c r="M534" s="517" t="str">
        <f t="shared" si="300"/>
        <v>Y</v>
      </c>
      <c r="N534" s="514">
        <f t="shared" si="276"/>
        <v>136.69999999999999</v>
      </c>
      <c r="O534" s="518">
        <f t="shared" si="269"/>
        <v>0</v>
      </c>
      <c r="P534" s="680">
        <f>'KB Duct Parts'!$AE$3</f>
        <v>0</v>
      </c>
      <c r="Q534" s="681">
        <f t="shared" si="277"/>
        <v>0</v>
      </c>
      <c r="R534" s="682">
        <f t="shared" si="278"/>
        <v>0</v>
      </c>
      <c r="S534" s="716">
        <f t="shared" si="279"/>
        <v>0.35</v>
      </c>
      <c r="T534" s="679">
        <f t="shared" si="280"/>
        <v>0</v>
      </c>
      <c r="U534" s="679">
        <f t="shared" si="281"/>
        <v>0</v>
      </c>
      <c r="V534" s="78"/>
      <c r="W534" s="78"/>
      <c r="Y534" s="120"/>
      <c r="AE534" s="75"/>
      <c r="AF534" s="370">
        <v>20</v>
      </c>
      <c r="AG534" s="374"/>
      <c r="AH534" s="378"/>
      <c r="AI534" s="381"/>
      <c r="AJ534" s="386"/>
      <c r="AK534" s="391"/>
      <c r="AL534" s="386"/>
      <c r="AM534" s="363">
        <f t="shared" si="302"/>
        <v>1</v>
      </c>
      <c r="AN534" s="578">
        <v>136.69999999999999</v>
      </c>
      <c r="AO534" s="120">
        <f t="shared" si="282"/>
        <v>0</v>
      </c>
      <c r="AP534" s="120">
        <f t="shared" si="270"/>
        <v>0</v>
      </c>
      <c r="AQ534" s="120">
        <f t="shared" si="271"/>
        <v>0</v>
      </c>
      <c r="AR534" s="120">
        <f t="shared" si="272"/>
        <v>0</v>
      </c>
      <c r="AS534" s="120">
        <f t="shared" si="273"/>
        <v>0</v>
      </c>
      <c r="AT534" s="120">
        <f t="shared" si="274"/>
        <v>0</v>
      </c>
      <c r="AU534" s="74" t="s">
        <v>717</v>
      </c>
      <c r="AV534" s="115"/>
      <c r="AW534" s="395"/>
      <c r="AX534" s="395">
        <v>0</v>
      </c>
      <c r="AY534" s="395">
        <v>0</v>
      </c>
      <c r="AZ534" s="395">
        <v>0</v>
      </c>
      <c r="BA534" s="395">
        <v>0</v>
      </c>
      <c r="BB534" s="395">
        <v>0</v>
      </c>
      <c r="BC534" s="395">
        <v>0</v>
      </c>
      <c r="BD534" s="115"/>
      <c r="BE534" s="115"/>
      <c r="BF534" s="115"/>
      <c r="BG534" s="115"/>
      <c r="BH534" s="115"/>
      <c r="BI534" s="115"/>
      <c r="BJ534" s="115"/>
      <c r="BK534" s="115"/>
      <c r="BQ534" s="74" t="str">
        <f t="shared" si="283"/>
        <v xml:space="preserve"> </v>
      </c>
      <c r="BR534" s="120" t="str">
        <f t="shared" si="284"/>
        <v xml:space="preserve"> </v>
      </c>
      <c r="BS534" s="120" t="str">
        <f t="shared" si="285"/>
        <v xml:space="preserve"> </v>
      </c>
      <c r="BU534" s="74" t="str">
        <f t="shared" si="286"/>
        <v xml:space="preserve"> </v>
      </c>
      <c r="BV534" s="120" t="str">
        <f t="shared" si="287"/>
        <v xml:space="preserve"> </v>
      </c>
      <c r="BW534" s="120" t="str">
        <f t="shared" si="288"/>
        <v xml:space="preserve">  </v>
      </c>
      <c r="BY534" s="74" t="str">
        <f t="shared" si="289"/>
        <v xml:space="preserve"> </v>
      </c>
      <c r="BZ534" s="120" t="str">
        <f t="shared" si="290"/>
        <v xml:space="preserve"> </v>
      </c>
      <c r="CA534" s="120" t="str">
        <f t="shared" si="291"/>
        <v xml:space="preserve"> </v>
      </c>
      <c r="CC534" s="115" t="str">
        <f t="shared" si="292"/>
        <v xml:space="preserve"> </v>
      </c>
      <c r="CD534" s="120" t="str">
        <f t="shared" si="293"/>
        <v xml:space="preserve"> </v>
      </c>
      <c r="CE534" s="417" t="str">
        <f t="shared" si="294"/>
        <v xml:space="preserve"> </v>
      </c>
      <c r="CF534" s="115"/>
      <c r="CG534" s="115" t="str">
        <f t="shared" si="295"/>
        <v xml:space="preserve"> </v>
      </c>
      <c r="CH534" s="120" t="str">
        <f t="shared" si="296"/>
        <v xml:space="preserve"> </v>
      </c>
      <c r="CI534" s="417" t="str">
        <f t="shared" si="297"/>
        <v xml:space="preserve"> </v>
      </c>
      <c r="CJ534" s="115"/>
      <c r="CK534" s="115" t="str">
        <f t="shared" si="298"/>
        <v xml:space="preserve"> </v>
      </c>
      <c r="CL534" s="120" t="str">
        <f t="shared" si="299"/>
        <v xml:space="preserve"> </v>
      </c>
      <c r="CM534" s="417" t="str">
        <f t="shared" si="301"/>
        <v xml:space="preserve"> </v>
      </c>
      <c r="IS534" s="103">
        <v>67.099999999999994</v>
      </c>
    </row>
    <row r="535" spans="2:253" s="74" customFormat="1" ht="17.100000000000001" hidden="1" customHeight="1" x14ac:dyDescent="0.25">
      <c r="B535" s="504">
        <f>IF('KB Duct Parts'!BG$15=1,'KB Duct Elbows'!AH16,0)</f>
        <v>0</v>
      </c>
      <c r="C535" s="525">
        <v>12212.6</v>
      </c>
      <c r="D535" s="526">
        <f t="shared" si="268"/>
        <v>12212.6</v>
      </c>
      <c r="E535" s="504" t="s">
        <v>869</v>
      </c>
      <c r="F535" s="508" t="str">
        <f t="shared" si="275"/>
        <v xml:space="preserve"> </v>
      </c>
      <c r="G535" s="509" t="s">
        <v>1703</v>
      </c>
      <c r="H535" s="504" t="s">
        <v>923</v>
      </c>
      <c r="I535" s="1035"/>
      <c r="J535" s="1036"/>
      <c r="K535" s="516" t="s">
        <v>881</v>
      </c>
      <c r="L535" s="521">
        <v>20</v>
      </c>
      <c r="M535" s="517" t="str">
        <f t="shared" si="300"/>
        <v>Y</v>
      </c>
      <c r="N535" s="514">
        <f t="shared" si="276"/>
        <v>150.80000000000001</v>
      </c>
      <c r="O535" s="518">
        <f t="shared" si="269"/>
        <v>0</v>
      </c>
      <c r="P535" s="680">
        <f>'KB Duct Parts'!$AE$3</f>
        <v>0</v>
      </c>
      <c r="Q535" s="681">
        <f t="shared" si="277"/>
        <v>0</v>
      </c>
      <c r="R535" s="682">
        <f t="shared" si="278"/>
        <v>0</v>
      </c>
      <c r="S535" s="716">
        <f t="shared" si="279"/>
        <v>0.35</v>
      </c>
      <c r="T535" s="679">
        <f t="shared" si="280"/>
        <v>0</v>
      </c>
      <c r="U535" s="679">
        <f t="shared" si="281"/>
        <v>0</v>
      </c>
      <c r="V535" s="78"/>
      <c r="W535" s="78"/>
      <c r="Y535" s="120"/>
      <c r="AE535" s="75"/>
      <c r="AF535" s="370">
        <v>20</v>
      </c>
      <c r="AG535" s="374"/>
      <c r="AH535" s="378"/>
      <c r="AI535" s="381"/>
      <c r="AJ535" s="386"/>
      <c r="AK535" s="391"/>
      <c r="AL535" s="386"/>
      <c r="AM535" s="363">
        <f t="shared" si="302"/>
        <v>1</v>
      </c>
      <c r="AN535" s="578">
        <v>150.80000000000001</v>
      </c>
      <c r="AO535" s="120">
        <f t="shared" si="282"/>
        <v>0</v>
      </c>
      <c r="AP535" s="120">
        <f t="shared" si="270"/>
        <v>0</v>
      </c>
      <c r="AQ535" s="120">
        <f t="shared" si="271"/>
        <v>0</v>
      </c>
      <c r="AR535" s="120">
        <f t="shared" si="272"/>
        <v>0</v>
      </c>
      <c r="AS535" s="120">
        <f t="shared" si="273"/>
        <v>0</v>
      </c>
      <c r="AT535" s="120">
        <f t="shared" si="274"/>
        <v>0</v>
      </c>
      <c r="AU535" s="74" t="s">
        <v>717</v>
      </c>
      <c r="AV535" s="115"/>
      <c r="AW535" s="395"/>
      <c r="AX535" s="395">
        <v>0</v>
      </c>
      <c r="AY535" s="395">
        <v>0</v>
      </c>
      <c r="AZ535" s="395">
        <v>0</v>
      </c>
      <c r="BA535" s="395">
        <v>0</v>
      </c>
      <c r="BB535" s="395">
        <v>0</v>
      </c>
      <c r="BC535" s="395">
        <v>0</v>
      </c>
      <c r="BD535" s="115"/>
      <c r="BE535" s="115"/>
      <c r="BF535" s="115"/>
      <c r="BG535" s="115"/>
      <c r="BH535" s="115"/>
      <c r="BI535" s="115"/>
      <c r="BJ535" s="115"/>
      <c r="BK535" s="115"/>
      <c r="BQ535" s="74" t="str">
        <f t="shared" si="283"/>
        <v xml:space="preserve"> </v>
      </c>
      <c r="BR535" s="120" t="str">
        <f t="shared" si="284"/>
        <v xml:space="preserve"> </v>
      </c>
      <c r="BS535" s="120" t="str">
        <f t="shared" si="285"/>
        <v xml:space="preserve"> </v>
      </c>
      <c r="BU535" s="74" t="str">
        <f t="shared" si="286"/>
        <v xml:space="preserve"> </v>
      </c>
      <c r="BV535" s="120" t="str">
        <f t="shared" si="287"/>
        <v xml:space="preserve"> </v>
      </c>
      <c r="BW535" s="120" t="str">
        <f t="shared" si="288"/>
        <v xml:space="preserve">  </v>
      </c>
      <c r="BY535" s="74" t="str">
        <f t="shared" si="289"/>
        <v xml:space="preserve"> </v>
      </c>
      <c r="BZ535" s="120" t="str">
        <f t="shared" si="290"/>
        <v xml:space="preserve"> </v>
      </c>
      <c r="CA535" s="120" t="str">
        <f t="shared" si="291"/>
        <v xml:space="preserve"> </v>
      </c>
      <c r="CC535" s="115" t="str">
        <f t="shared" si="292"/>
        <v xml:space="preserve"> </v>
      </c>
      <c r="CD535" s="120" t="str">
        <f t="shared" si="293"/>
        <v xml:space="preserve"> </v>
      </c>
      <c r="CE535" s="417" t="str">
        <f t="shared" si="294"/>
        <v xml:space="preserve"> </v>
      </c>
      <c r="CF535" s="115"/>
      <c r="CG535" s="115" t="str">
        <f t="shared" si="295"/>
        <v xml:space="preserve"> </v>
      </c>
      <c r="CH535" s="120" t="str">
        <f t="shared" si="296"/>
        <v xml:space="preserve"> </v>
      </c>
      <c r="CI535" s="417" t="str">
        <f t="shared" si="297"/>
        <v xml:space="preserve"> </v>
      </c>
      <c r="CJ535" s="115"/>
      <c r="CK535" s="115" t="str">
        <f t="shared" si="298"/>
        <v xml:space="preserve"> </v>
      </c>
      <c r="CL535" s="120" t="str">
        <f t="shared" si="299"/>
        <v xml:space="preserve"> </v>
      </c>
      <c r="CM535" s="417" t="str">
        <f t="shared" si="301"/>
        <v xml:space="preserve"> </v>
      </c>
      <c r="IS535" s="103">
        <v>74</v>
      </c>
    </row>
    <row r="536" spans="2:253" s="74" customFormat="1" ht="17.100000000000001" hidden="1" customHeight="1" x14ac:dyDescent="0.25">
      <c r="B536" s="504">
        <f>IF('KB Duct Parts'!BG$15=1,'KB Duct Elbows'!AH17,0)</f>
        <v>0</v>
      </c>
      <c r="C536" s="525">
        <v>12213.6</v>
      </c>
      <c r="D536" s="526">
        <f t="shared" si="268"/>
        <v>12213.6</v>
      </c>
      <c r="E536" s="504" t="s">
        <v>870</v>
      </c>
      <c r="F536" s="508" t="str">
        <f t="shared" si="275"/>
        <v xml:space="preserve"> </v>
      </c>
      <c r="G536" s="509" t="s">
        <v>1703</v>
      </c>
      <c r="H536" s="504" t="s">
        <v>923</v>
      </c>
      <c r="I536" s="1035"/>
      <c r="J536" s="1036"/>
      <c r="K536" s="516" t="s">
        <v>881</v>
      </c>
      <c r="L536" s="521">
        <v>20</v>
      </c>
      <c r="M536" s="517" t="str">
        <f t="shared" si="300"/>
        <v>Y</v>
      </c>
      <c r="N536" s="514">
        <f t="shared" si="276"/>
        <v>170.7</v>
      </c>
      <c r="O536" s="518">
        <f t="shared" si="269"/>
        <v>0</v>
      </c>
      <c r="P536" s="680">
        <f>'KB Duct Parts'!$AE$3</f>
        <v>0</v>
      </c>
      <c r="Q536" s="681">
        <f t="shared" si="277"/>
        <v>0</v>
      </c>
      <c r="R536" s="682">
        <f t="shared" si="278"/>
        <v>0</v>
      </c>
      <c r="S536" s="716">
        <f t="shared" si="279"/>
        <v>0.35</v>
      </c>
      <c r="T536" s="679">
        <f t="shared" si="280"/>
        <v>0</v>
      </c>
      <c r="U536" s="679">
        <f t="shared" si="281"/>
        <v>0</v>
      </c>
      <c r="V536" s="78"/>
      <c r="W536" s="78"/>
      <c r="Y536" s="120"/>
      <c r="AE536" s="75"/>
      <c r="AF536" s="370">
        <v>20</v>
      </c>
      <c r="AG536" s="374"/>
      <c r="AH536" s="378"/>
      <c r="AI536" s="381"/>
      <c r="AJ536" s="386"/>
      <c r="AK536" s="391"/>
      <c r="AL536" s="386"/>
      <c r="AM536" s="363">
        <f t="shared" si="302"/>
        <v>1</v>
      </c>
      <c r="AN536" s="578">
        <v>170.7</v>
      </c>
      <c r="AO536" s="120">
        <f t="shared" si="282"/>
        <v>0</v>
      </c>
      <c r="AP536" s="120">
        <f t="shared" si="270"/>
        <v>0</v>
      </c>
      <c r="AQ536" s="120">
        <f t="shared" si="271"/>
        <v>0</v>
      </c>
      <c r="AR536" s="120">
        <f t="shared" si="272"/>
        <v>0</v>
      </c>
      <c r="AS536" s="120">
        <f t="shared" si="273"/>
        <v>0</v>
      </c>
      <c r="AT536" s="120">
        <f t="shared" si="274"/>
        <v>0</v>
      </c>
      <c r="AU536" s="74" t="s">
        <v>717</v>
      </c>
      <c r="AV536" s="115"/>
      <c r="AW536" s="395"/>
      <c r="AX536" s="395">
        <v>0</v>
      </c>
      <c r="AY536" s="395">
        <v>0</v>
      </c>
      <c r="AZ536" s="395">
        <v>0</v>
      </c>
      <c r="BA536" s="395">
        <v>0</v>
      </c>
      <c r="BB536" s="395">
        <v>0</v>
      </c>
      <c r="BC536" s="395">
        <v>0</v>
      </c>
      <c r="BD536" s="115"/>
      <c r="BE536" s="115"/>
      <c r="BF536" s="115"/>
      <c r="BG536" s="115"/>
      <c r="BH536" s="115"/>
      <c r="BI536" s="115"/>
      <c r="BJ536" s="115"/>
      <c r="BK536" s="115"/>
      <c r="BQ536" s="74" t="str">
        <f t="shared" si="283"/>
        <v xml:space="preserve"> </v>
      </c>
      <c r="BR536" s="120" t="str">
        <f t="shared" si="284"/>
        <v xml:space="preserve"> </v>
      </c>
      <c r="BS536" s="120" t="str">
        <f t="shared" si="285"/>
        <v xml:space="preserve"> </v>
      </c>
      <c r="BU536" s="74" t="str">
        <f t="shared" si="286"/>
        <v xml:space="preserve"> </v>
      </c>
      <c r="BV536" s="120" t="str">
        <f t="shared" si="287"/>
        <v xml:space="preserve"> </v>
      </c>
      <c r="BW536" s="120" t="str">
        <f t="shared" si="288"/>
        <v xml:space="preserve">  </v>
      </c>
      <c r="BY536" s="74" t="str">
        <f t="shared" si="289"/>
        <v xml:space="preserve"> </v>
      </c>
      <c r="BZ536" s="120" t="str">
        <f t="shared" si="290"/>
        <v xml:space="preserve"> </v>
      </c>
      <c r="CA536" s="120" t="str">
        <f t="shared" si="291"/>
        <v xml:space="preserve"> </v>
      </c>
      <c r="CC536" s="115" t="str">
        <f t="shared" si="292"/>
        <v xml:space="preserve"> </v>
      </c>
      <c r="CD536" s="120" t="str">
        <f t="shared" si="293"/>
        <v xml:space="preserve"> </v>
      </c>
      <c r="CE536" s="417" t="str">
        <f t="shared" si="294"/>
        <v xml:space="preserve"> </v>
      </c>
      <c r="CF536" s="115"/>
      <c r="CG536" s="115" t="str">
        <f t="shared" si="295"/>
        <v xml:space="preserve"> </v>
      </c>
      <c r="CH536" s="120" t="str">
        <f t="shared" si="296"/>
        <v xml:space="preserve"> </v>
      </c>
      <c r="CI536" s="417" t="str">
        <f t="shared" si="297"/>
        <v xml:space="preserve"> </v>
      </c>
      <c r="CJ536" s="115"/>
      <c r="CK536" s="115" t="str">
        <f t="shared" si="298"/>
        <v xml:space="preserve"> </v>
      </c>
      <c r="CL536" s="120" t="str">
        <f t="shared" si="299"/>
        <v xml:space="preserve"> </v>
      </c>
      <c r="CM536" s="417" t="str">
        <f t="shared" si="301"/>
        <v xml:space="preserve"> </v>
      </c>
      <c r="IS536" s="103">
        <v>83.7</v>
      </c>
    </row>
    <row r="537" spans="2:253" s="74" customFormat="1" ht="17.100000000000001" hidden="1" customHeight="1" x14ac:dyDescent="0.25">
      <c r="B537" s="504">
        <f>IF('KB Duct Parts'!BG$15=1,'KB Duct Elbows'!AH18,0)</f>
        <v>0</v>
      </c>
      <c r="C537" s="525">
        <v>12214.6</v>
      </c>
      <c r="D537" s="526">
        <f t="shared" ref="D537:D600" si="303">IF(AM537=1,C537,(C537&amp;"  ("&amp;L537&amp;"ga)"))</f>
        <v>12214.6</v>
      </c>
      <c r="E537" s="504" t="s">
        <v>871</v>
      </c>
      <c r="F537" s="508" t="str">
        <f t="shared" si="275"/>
        <v xml:space="preserve"> </v>
      </c>
      <c r="G537" s="509" t="s">
        <v>1703</v>
      </c>
      <c r="H537" s="504" t="s">
        <v>923</v>
      </c>
      <c r="I537" s="1035"/>
      <c r="J537" s="1036"/>
      <c r="K537" s="516" t="s">
        <v>881</v>
      </c>
      <c r="L537" s="521">
        <v>20</v>
      </c>
      <c r="M537" s="517" t="str">
        <f t="shared" si="300"/>
        <v>Y</v>
      </c>
      <c r="N537" s="514">
        <f t="shared" si="276"/>
        <v>184.7</v>
      </c>
      <c r="O537" s="518">
        <f t="shared" ref="O537:O600" si="304">IF(B537&gt;0,N537*B537,0)</f>
        <v>0</v>
      </c>
      <c r="P537" s="680">
        <f>'KB Duct Parts'!$AE$3</f>
        <v>0</v>
      </c>
      <c r="Q537" s="681">
        <f t="shared" si="277"/>
        <v>0</v>
      </c>
      <c r="R537" s="682">
        <f t="shared" si="278"/>
        <v>0</v>
      </c>
      <c r="S537" s="716">
        <f t="shared" si="279"/>
        <v>0.35</v>
      </c>
      <c r="T537" s="679">
        <f t="shared" si="280"/>
        <v>0</v>
      </c>
      <c r="U537" s="679">
        <f t="shared" si="281"/>
        <v>0</v>
      </c>
      <c r="V537" s="78"/>
      <c r="W537" s="78"/>
      <c r="Y537" s="120"/>
      <c r="AE537" s="75"/>
      <c r="AF537" s="370">
        <v>20</v>
      </c>
      <c r="AG537" s="374"/>
      <c r="AH537" s="378"/>
      <c r="AI537" s="381"/>
      <c r="AJ537" s="386"/>
      <c r="AK537" s="391"/>
      <c r="AL537" s="386"/>
      <c r="AM537" s="363">
        <f t="shared" si="302"/>
        <v>1</v>
      </c>
      <c r="AN537" s="578">
        <v>184.7</v>
      </c>
      <c r="AO537" s="120">
        <f t="shared" si="282"/>
        <v>0</v>
      </c>
      <c r="AP537" s="120">
        <f t="shared" ref="AP537:AP600" si="305">$AN537*AY537</f>
        <v>0</v>
      </c>
      <c r="AQ537" s="120">
        <f t="shared" ref="AQ537:AQ600" si="306">$AN537*AZ537</f>
        <v>0</v>
      </c>
      <c r="AR537" s="120">
        <f t="shared" ref="AR537:AR600" si="307">$AN537*BA537</f>
        <v>0</v>
      </c>
      <c r="AS537" s="120">
        <f t="shared" ref="AS537:AS600" si="308">$AN537*BB537</f>
        <v>0</v>
      </c>
      <c r="AT537" s="120">
        <f t="shared" ref="AT537:AT600" si="309">$AN537*BC537</f>
        <v>0</v>
      </c>
      <c r="AU537" s="74" t="s">
        <v>717</v>
      </c>
      <c r="AV537" s="115"/>
      <c r="AW537" s="395"/>
      <c r="AX537" s="395">
        <v>0</v>
      </c>
      <c r="AY537" s="395">
        <v>0</v>
      </c>
      <c r="AZ537" s="395">
        <v>0</v>
      </c>
      <c r="BA537" s="395">
        <v>0</v>
      </c>
      <c r="BB537" s="395">
        <v>0</v>
      </c>
      <c r="BC537" s="395">
        <v>0</v>
      </c>
      <c r="BD537" s="115"/>
      <c r="BE537" s="115"/>
      <c r="BF537" s="115"/>
      <c r="BG537" s="115"/>
      <c r="BH537" s="115"/>
      <c r="BI537" s="115"/>
      <c r="BJ537" s="115"/>
      <c r="BK537" s="115"/>
      <c r="BQ537" s="74" t="str">
        <f t="shared" si="283"/>
        <v xml:space="preserve"> </v>
      </c>
      <c r="BR537" s="120" t="str">
        <f t="shared" si="284"/>
        <v xml:space="preserve"> </v>
      </c>
      <c r="BS537" s="120" t="str">
        <f t="shared" si="285"/>
        <v xml:space="preserve"> </v>
      </c>
      <c r="BU537" s="74" t="str">
        <f t="shared" si="286"/>
        <v xml:space="preserve"> </v>
      </c>
      <c r="BV537" s="120" t="str">
        <f t="shared" si="287"/>
        <v xml:space="preserve"> </v>
      </c>
      <c r="BW537" s="120" t="str">
        <f t="shared" si="288"/>
        <v xml:space="preserve">  </v>
      </c>
      <c r="BY537" s="74" t="str">
        <f t="shared" si="289"/>
        <v xml:space="preserve"> </v>
      </c>
      <c r="BZ537" s="120" t="str">
        <f t="shared" si="290"/>
        <v xml:space="preserve"> </v>
      </c>
      <c r="CA537" s="120" t="str">
        <f t="shared" si="291"/>
        <v xml:space="preserve"> </v>
      </c>
      <c r="CC537" s="115" t="str">
        <f t="shared" si="292"/>
        <v xml:space="preserve"> </v>
      </c>
      <c r="CD537" s="120" t="str">
        <f t="shared" si="293"/>
        <v xml:space="preserve"> </v>
      </c>
      <c r="CE537" s="417" t="str">
        <f t="shared" si="294"/>
        <v xml:space="preserve"> </v>
      </c>
      <c r="CF537" s="115"/>
      <c r="CG537" s="115" t="str">
        <f t="shared" si="295"/>
        <v xml:space="preserve"> </v>
      </c>
      <c r="CH537" s="120" t="str">
        <f t="shared" si="296"/>
        <v xml:space="preserve"> </v>
      </c>
      <c r="CI537" s="417" t="str">
        <f t="shared" si="297"/>
        <v xml:space="preserve"> </v>
      </c>
      <c r="CJ537" s="115"/>
      <c r="CK537" s="115" t="str">
        <f t="shared" si="298"/>
        <v xml:space="preserve"> </v>
      </c>
      <c r="CL537" s="120" t="str">
        <f t="shared" si="299"/>
        <v xml:space="preserve"> </v>
      </c>
      <c r="CM537" s="417" t="str">
        <f t="shared" si="301"/>
        <v xml:space="preserve"> </v>
      </c>
      <c r="IS537" s="103">
        <v>90.6</v>
      </c>
    </row>
    <row r="538" spans="2:253" s="74" customFormat="1" ht="17.100000000000001" hidden="1" customHeight="1" x14ac:dyDescent="0.25">
      <c r="B538" s="504">
        <f>IF('KB Duct Parts'!BG$15=1,'KB Duct Elbows'!AH19,0)</f>
        <v>0</v>
      </c>
      <c r="C538" s="525">
        <v>12215.6</v>
      </c>
      <c r="D538" s="526">
        <f t="shared" si="303"/>
        <v>12215.6</v>
      </c>
      <c r="E538" s="504" t="s">
        <v>872</v>
      </c>
      <c r="F538" s="508" t="str">
        <f t="shared" ref="F538:F601" si="310">IF(AM538&gt;1,"Non-Std"," ")</f>
        <v xml:space="preserve"> </v>
      </c>
      <c r="G538" s="509" t="s">
        <v>1703</v>
      </c>
      <c r="H538" s="504" t="s">
        <v>923</v>
      </c>
      <c r="I538" s="1035"/>
      <c r="J538" s="1036"/>
      <c r="K538" s="516" t="s">
        <v>881</v>
      </c>
      <c r="L538" s="521">
        <v>20</v>
      </c>
      <c r="M538" s="517" t="str">
        <f t="shared" si="300"/>
        <v>Y</v>
      </c>
      <c r="N538" s="514">
        <f t="shared" ref="N538:N601" si="311">AN538</f>
        <v>198.9</v>
      </c>
      <c r="O538" s="518">
        <f t="shared" si="304"/>
        <v>0</v>
      </c>
      <c r="P538" s="680">
        <f>'KB Duct Parts'!$AE$3</f>
        <v>0</v>
      </c>
      <c r="Q538" s="681">
        <f t="shared" ref="Q538:Q601" si="312">IF(B538&gt;0,N538*(1-P538),0)</f>
        <v>0</v>
      </c>
      <c r="R538" s="682">
        <f t="shared" ref="R538:R601" si="313">B538*Q538</f>
        <v>0</v>
      </c>
      <c r="S538" s="716">
        <f t="shared" ref="S538:S601" si="314">$Y$3904</f>
        <v>0.35</v>
      </c>
      <c r="T538" s="679">
        <f t="shared" ref="T538:T601" si="315">ROUND(IF(B538&gt;0,((N538*(1-(1*S538)))),0),2)</f>
        <v>0</v>
      </c>
      <c r="U538" s="679">
        <f t="shared" ref="U538:U601" si="316">B538*T538</f>
        <v>0</v>
      </c>
      <c r="V538" s="78"/>
      <c r="W538" s="78"/>
      <c r="Y538" s="120"/>
      <c r="AE538" s="75"/>
      <c r="AF538" s="370">
        <v>20</v>
      </c>
      <c r="AG538" s="374"/>
      <c r="AH538" s="378"/>
      <c r="AI538" s="381"/>
      <c r="AJ538" s="386"/>
      <c r="AK538" s="391"/>
      <c r="AL538" s="386"/>
      <c r="AM538" s="363">
        <f t="shared" si="302"/>
        <v>1</v>
      </c>
      <c r="AN538" s="578">
        <v>198.9</v>
      </c>
      <c r="AO538" s="120">
        <f t="shared" ref="AO538:AO601" si="317">$AN538*AX538</f>
        <v>0</v>
      </c>
      <c r="AP538" s="120">
        <f t="shared" si="305"/>
        <v>0</v>
      </c>
      <c r="AQ538" s="120">
        <f t="shared" si="306"/>
        <v>0</v>
      </c>
      <c r="AR538" s="120">
        <f t="shared" si="307"/>
        <v>0</v>
      </c>
      <c r="AS538" s="120">
        <f t="shared" si="308"/>
        <v>0</v>
      </c>
      <c r="AT538" s="120">
        <f t="shared" si="309"/>
        <v>0</v>
      </c>
      <c r="AU538" s="74" t="s">
        <v>717</v>
      </c>
      <c r="AV538" s="115"/>
      <c r="AW538" s="395"/>
      <c r="AX538" s="395">
        <v>0</v>
      </c>
      <c r="AY538" s="395">
        <v>0</v>
      </c>
      <c r="AZ538" s="395">
        <v>0</v>
      </c>
      <c r="BA538" s="395">
        <v>0</v>
      </c>
      <c r="BB538" s="395">
        <v>0</v>
      </c>
      <c r="BC538" s="395">
        <v>0</v>
      </c>
      <c r="BD538" s="115"/>
      <c r="BE538" s="115"/>
      <c r="BF538" s="115"/>
      <c r="BG538" s="115"/>
      <c r="BH538" s="115"/>
      <c r="BI538" s="115"/>
      <c r="BJ538" s="115"/>
      <c r="BK538" s="115"/>
      <c r="BQ538" s="74" t="str">
        <f t="shared" ref="BQ538:BQ601" si="318">IF(AO538&gt;0,D538&amp;"-("&amp; AG538&amp;")"," ")</f>
        <v xml:space="preserve"> </v>
      </c>
      <c r="BR538" s="120" t="str">
        <f t="shared" ref="BR538:BR601" si="319">IF(AO538&gt;0,$G538," ")</f>
        <v xml:space="preserve"> </v>
      </c>
      <c r="BS538" s="120" t="str">
        <f t="shared" ref="BS538:BS601" si="320">IF(AO538&gt;0,AO538," ")</f>
        <v xml:space="preserve"> </v>
      </c>
      <c r="BU538" s="74" t="str">
        <f t="shared" ref="BU538:BU601" si="321">IF(AP538&gt;0,D538&amp;"-("&amp;AH538&amp;")"," ")</f>
        <v xml:space="preserve"> </v>
      </c>
      <c r="BV538" s="120" t="str">
        <f t="shared" ref="BV538:BV601" si="322">IF(AP538&gt;0,$G538," ")</f>
        <v xml:space="preserve"> </v>
      </c>
      <c r="BW538" s="120" t="str">
        <f t="shared" ref="BW538:BW601" si="323">IF(AP538&gt;0,AP538,"  ")</f>
        <v xml:space="preserve">  </v>
      </c>
      <c r="BY538" s="74" t="str">
        <f t="shared" ref="BY538:BY601" si="324">IF(AQ538&gt;0,D538&amp;"-("&amp;AI538&amp;")"," ")</f>
        <v xml:space="preserve"> </v>
      </c>
      <c r="BZ538" s="120" t="str">
        <f t="shared" ref="BZ538:BZ601" si="325">IF(AQ538&gt;0,$G538," ")</f>
        <v xml:space="preserve"> </v>
      </c>
      <c r="CA538" s="120" t="str">
        <f t="shared" ref="CA538:CA601" si="326">IF(AQ538&gt;0,AQ538," ")</f>
        <v xml:space="preserve"> </v>
      </c>
      <c r="CC538" s="115" t="str">
        <f t="shared" ref="CC538:CC601" si="327">IF(AR538&gt;0,D538&amp;"-("&amp;AJ538&amp;")"," ")</f>
        <v xml:space="preserve"> </v>
      </c>
      <c r="CD538" s="120" t="str">
        <f t="shared" ref="CD538:CD601" si="328">IF(AR538&gt;0,$G538," ")</f>
        <v xml:space="preserve"> </v>
      </c>
      <c r="CE538" s="417" t="str">
        <f t="shared" ref="CE538:CE601" si="329">IF(AR538&gt;0,AR538," ")</f>
        <v xml:space="preserve"> </v>
      </c>
      <c r="CF538" s="115"/>
      <c r="CG538" s="115" t="str">
        <f t="shared" ref="CG538:CG601" si="330">IF(AS538&gt;0,D538&amp;"-("&amp;AK538&amp;")"," ")</f>
        <v xml:space="preserve"> </v>
      </c>
      <c r="CH538" s="120" t="str">
        <f t="shared" ref="CH538:CH601" si="331">IF(AS538&gt;0,$G538," ")</f>
        <v xml:space="preserve"> </v>
      </c>
      <c r="CI538" s="417" t="str">
        <f t="shared" ref="CI538:CI601" si="332">IF(AS538&gt;0,AS538," ")</f>
        <v xml:space="preserve"> </v>
      </c>
      <c r="CJ538" s="115"/>
      <c r="CK538" s="115" t="str">
        <f t="shared" ref="CK538:CK601" si="333">IF(AT538&gt;0,D538&amp;"-"&amp;AL538," ")</f>
        <v xml:space="preserve"> </v>
      </c>
      <c r="CL538" s="120" t="str">
        <f t="shared" ref="CL538:CL601" si="334">IF(AT538&gt;0,$G538," ")</f>
        <v xml:space="preserve"> </v>
      </c>
      <c r="CM538" s="417" t="str">
        <f t="shared" si="301"/>
        <v xml:space="preserve"> </v>
      </c>
      <c r="IS538" s="103">
        <v>97.5</v>
      </c>
    </row>
    <row r="539" spans="2:253" s="74" customFormat="1" ht="17.100000000000001" hidden="1" customHeight="1" x14ac:dyDescent="0.25">
      <c r="B539" s="504">
        <f>IF('KB Duct Parts'!BG$15=1,'KB Duct Elbows'!AI7,0)</f>
        <v>0</v>
      </c>
      <c r="C539" s="525">
        <v>12203.45</v>
      </c>
      <c r="D539" s="526">
        <f t="shared" si="303"/>
        <v>12203.45</v>
      </c>
      <c r="E539" s="520" t="s">
        <v>483</v>
      </c>
      <c r="F539" s="508" t="str">
        <f t="shared" si="310"/>
        <v xml:space="preserve"> </v>
      </c>
      <c r="G539" s="509" t="s">
        <v>1704</v>
      </c>
      <c r="H539" s="504" t="s">
        <v>923</v>
      </c>
      <c r="I539" s="1035"/>
      <c r="J539" s="1036"/>
      <c r="K539" s="516" t="s">
        <v>881</v>
      </c>
      <c r="L539" s="521">
        <v>22</v>
      </c>
      <c r="M539" s="517" t="str">
        <f t="shared" ref="M539:M602" si="335">IF(AM539=1,"Y",IF(AM539&gt;1,"NR"," "))</f>
        <v>Y</v>
      </c>
      <c r="N539" s="514">
        <f t="shared" si="311"/>
        <v>34.700000000000003</v>
      </c>
      <c r="O539" s="518">
        <f t="shared" si="304"/>
        <v>0</v>
      </c>
      <c r="P539" s="680">
        <f>'KB Duct Parts'!$AE$3</f>
        <v>0</v>
      </c>
      <c r="Q539" s="681">
        <f t="shared" si="312"/>
        <v>0</v>
      </c>
      <c r="R539" s="682">
        <f t="shared" si="313"/>
        <v>0</v>
      </c>
      <c r="S539" s="716">
        <f t="shared" si="314"/>
        <v>0.35</v>
      </c>
      <c r="T539" s="679">
        <f t="shared" si="315"/>
        <v>0</v>
      </c>
      <c r="U539" s="679">
        <f t="shared" si="316"/>
        <v>0</v>
      </c>
      <c r="V539" s="78"/>
      <c r="W539" s="78"/>
      <c r="Y539" s="120"/>
      <c r="AE539" s="75"/>
      <c r="AF539" s="370">
        <v>22</v>
      </c>
      <c r="AG539" s="374"/>
      <c r="AH539" s="378"/>
      <c r="AI539" s="381"/>
      <c r="AJ539" s="386"/>
      <c r="AK539" s="391"/>
      <c r="AL539" s="386"/>
      <c r="AM539" s="363">
        <f t="shared" si="302"/>
        <v>1</v>
      </c>
      <c r="AN539" s="578">
        <v>34.700000000000003</v>
      </c>
      <c r="AO539" s="120">
        <f t="shared" si="317"/>
        <v>0</v>
      </c>
      <c r="AP539" s="120">
        <f t="shared" si="305"/>
        <v>0</v>
      </c>
      <c r="AQ539" s="120">
        <f t="shared" si="306"/>
        <v>0</v>
      </c>
      <c r="AR539" s="120">
        <f t="shared" si="307"/>
        <v>0</v>
      </c>
      <c r="AS539" s="120">
        <f t="shared" si="308"/>
        <v>0</v>
      </c>
      <c r="AT539" s="120">
        <f t="shared" si="309"/>
        <v>0</v>
      </c>
      <c r="AU539" s="74" t="s">
        <v>717</v>
      </c>
      <c r="AV539" s="115"/>
      <c r="AW539" s="395"/>
      <c r="AX539" s="395">
        <v>0</v>
      </c>
      <c r="AY539" s="395">
        <v>0</v>
      </c>
      <c r="AZ539" s="395">
        <v>0</v>
      </c>
      <c r="BA539" s="395">
        <v>0</v>
      </c>
      <c r="BB539" s="395">
        <v>0</v>
      </c>
      <c r="BC539" s="395">
        <v>0</v>
      </c>
      <c r="BD539" s="115"/>
      <c r="BE539" s="115"/>
      <c r="BF539" s="115"/>
      <c r="BG539" s="115"/>
      <c r="BH539" s="115"/>
      <c r="BI539" s="115"/>
      <c r="BJ539" s="115"/>
      <c r="BK539" s="115"/>
      <c r="BQ539" s="74" t="str">
        <f t="shared" si="318"/>
        <v xml:space="preserve"> </v>
      </c>
      <c r="BR539" s="120" t="str">
        <f t="shared" si="319"/>
        <v xml:space="preserve"> </v>
      </c>
      <c r="BS539" s="120" t="str">
        <f t="shared" si="320"/>
        <v xml:space="preserve"> </v>
      </c>
      <c r="BU539" s="74" t="str">
        <f t="shared" si="321"/>
        <v xml:space="preserve"> </v>
      </c>
      <c r="BV539" s="120" t="str">
        <f t="shared" si="322"/>
        <v xml:space="preserve"> </v>
      </c>
      <c r="BW539" s="120" t="str">
        <f t="shared" si="323"/>
        <v xml:space="preserve">  </v>
      </c>
      <c r="BY539" s="74" t="str">
        <f t="shared" si="324"/>
        <v xml:space="preserve"> </v>
      </c>
      <c r="BZ539" s="120" t="str">
        <f t="shared" si="325"/>
        <v xml:space="preserve"> </v>
      </c>
      <c r="CA539" s="120" t="str">
        <f t="shared" si="326"/>
        <v xml:space="preserve"> </v>
      </c>
      <c r="CC539" s="115" t="str">
        <f t="shared" si="327"/>
        <v xml:space="preserve"> </v>
      </c>
      <c r="CD539" s="120" t="str">
        <f t="shared" si="328"/>
        <v xml:space="preserve"> </v>
      </c>
      <c r="CE539" s="417" t="str">
        <f t="shared" si="329"/>
        <v xml:space="preserve"> </v>
      </c>
      <c r="CF539" s="115"/>
      <c r="CG539" s="115" t="str">
        <f t="shared" si="330"/>
        <v xml:space="preserve"> </v>
      </c>
      <c r="CH539" s="120" t="str">
        <f t="shared" si="331"/>
        <v xml:space="preserve"> </v>
      </c>
      <c r="CI539" s="417" t="str">
        <f t="shared" si="332"/>
        <v xml:space="preserve"> </v>
      </c>
      <c r="CJ539" s="115"/>
      <c r="CK539" s="115" t="str">
        <f t="shared" si="333"/>
        <v xml:space="preserve"> </v>
      </c>
      <c r="CL539" s="120" t="str">
        <f t="shared" si="334"/>
        <v xml:space="preserve"> </v>
      </c>
      <c r="CM539" s="417" t="str">
        <f t="shared" si="301"/>
        <v xml:space="preserve"> </v>
      </c>
      <c r="IS539" s="103">
        <v>17</v>
      </c>
    </row>
    <row r="540" spans="2:253" s="74" customFormat="1" ht="17.100000000000001" hidden="1" customHeight="1" x14ac:dyDescent="0.25">
      <c r="B540" s="504">
        <f>IF('KB Duct Parts'!BG$15=1,'KB Duct Elbows'!AI8,0)</f>
        <v>0</v>
      </c>
      <c r="C540" s="525">
        <v>12204.45</v>
      </c>
      <c r="D540" s="526">
        <f t="shared" si="303"/>
        <v>12204.45</v>
      </c>
      <c r="E540" s="520" t="s">
        <v>861</v>
      </c>
      <c r="F540" s="508" t="str">
        <f t="shared" si="310"/>
        <v xml:space="preserve"> </v>
      </c>
      <c r="G540" s="509" t="s">
        <v>1704</v>
      </c>
      <c r="H540" s="504" t="s">
        <v>923</v>
      </c>
      <c r="I540" s="1035"/>
      <c r="J540" s="1036"/>
      <c r="K540" s="516" t="s">
        <v>881</v>
      </c>
      <c r="L540" s="521">
        <v>22</v>
      </c>
      <c r="M540" s="517" t="str">
        <f t="shared" si="335"/>
        <v>Y</v>
      </c>
      <c r="N540" s="514">
        <f t="shared" si="311"/>
        <v>36</v>
      </c>
      <c r="O540" s="518">
        <f t="shared" si="304"/>
        <v>0</v>
      </c>
      <c r="P540" s="680">
        <f>'KB Duct Parts'!$AE$3</f>
        <v>0</v>
      </c>
      <c r="Q540" s="681">
        <f t="shared" si="312"/>
        <v>0</v>
      </c>
      <c r="R540" s="682">
        <f t="shared" si="313"/>
        <v>0</v>
      </c>
      <c r="S540" s="716">
        <f t="shared" si="314"/>
        <v>0.35</v>
      </c>
      <c r="T540" s="679">
        <f t="shared" si="315"/>
        <v>0</v>
      </c>
      <c r="U540" s="679">
        <f t="shared" si="316"/>
        <v>0</v>
      </c>
      <c r="V540" s="78"/>
      <c r="W540" s="78"/>
      <c r="Y540" s="120"/>
      <c r="AE540" s="75"/>
      <c r="AF540" s="370">
        <v>22</v>
      </c>
      <c r="AG540" s="374"/>
      <c r="AH540" s="378"/>
      <c r="AI540" s="381"/>
      <c r="AJ540" s="386"/>
      <c r="AK540" s="391"/>
      <c r="AL540" s="386"/>
      <c r="AM540" s="363">
        <f t="shared" si="302"/>
        <v>1</v>
      </c>
      <c r="AN540" s="578">
        <v>36</v>
      </c>
      <c r="AO540" s="120">
        <f t="shared" si="317"/>
        <v>0</v>
      </c>
      <c r="AP540" s="120">
        <f t="shared" si="305"/>
        <v>0</v>
      </c>
      <c r="AQ540" s="120">
        <f t="shared" si="306"/>
        <v>0</v>
      </c>
      <c r="AR540" s="120">
        <f t="shared" si="307"/>
        <v>0</v>
      </c>
      <c r="AS540" s="120">
        <f t="shared" si="308"/>
        <v>0</v>
      </c>
      <c r="AT540" s="120">
        <f t="shared" si="309"/>
        <v>0</v>
      </c>
      <c r="AU540" s="74" t="s">
        <v>717</v>
      </c>
      <c r="AV540" s="115"/>
      <c r="AW540" s="395"/>
      <c r="AX540" s="395">
        <v>0</v>
      </c>
      <c r="AY540" s="395">
        <v>0</v>
      </c>
      <c r="AZ540" s="395">
        <v>0</v>
      </c>
      <c r="BA540" s="395">
        <v>0</v>
      </c>
      <c r="BB540" s="395">
        <v>0</v>
      </c>
      <c r="BC540" s="395">
        <v>0</v>
      </c>
      <c r="BD540" s="115"/>
      <c r="BE540" s="115"/>
      <c r="BF540" s="115"/>
      <c r="BG540" s="115"/>
      <c r="BH540" s="115"/>
      <c r="BI540" s="115"/>
      <c r="BJ540" s="115"/>
      <c r="BK540" s="115"/>
      <c r="BQ540" s="74" t="str">
        <f t="shared" si="318"/>
        <v xml:space="preserve"> </v>
      </c>
      <c r="BR540" s="120" t="str">
        <f t="shared" si="319"/>
        <v xml:space="preserve"> </v>
      </c>
      <c r="BS540" s="120" t="str">
        <f t="shared" si="320"/>
        <v xml:space="preserve"> </v>
      </c>
      <c r="BU540" s="74" t="str">
        <f t="shared" si="321"/>
        <v xml:space="preserve"> </v>
      </c>
      <c r="BV540" s="120" t="str">
        <f t="shared" si="322"/>
        <v xml:space="preserve"> </v>
      </c>
      <c r="BW540" s="120" t="str">
        <f t="shared" si="323"/>
        <v xml:space="preserve">  </v>
      </c>
      <c r="BY540" s="74" t="str">
        <f t="shared" si="324"/>
        <v xml:space="preserve"> </v>
      </c>
      <c r="BZ540" s="120" t="str">
        <f t="shared" si="325"/>
        <v xml:space="preserve"> </v>
      </c>
      <c r="CA540" s="120" t="str">
        <f t="shared" si="326"/>
        <v xml:space="preserve"> </v>
      </c>
      <c r="CC540" s="115" t="str">
        <f t="shared" si="327"/>
        <v xml:space="preserve"> </v>
      </c>
      <c r="CD540" s="120" t="str">
        <f t="shared" si="328"/>
        <v xml:space="preserve"> </v>
      </c>
      <c r="CE540" s="417" t="str">
        <f t="shared" si="329"/>
        <v xml:space="preserve"> </v>
      </c>
      <c r="CF540" s="115"/>
      <c r="CG540" s="115" t="str">
        <f t="shared" si="330"/>
        <v xml:space="preserve"> </v>
      </c>
      <c r="CH540" s="120" t="str">
        <f t="shared" si="331"/>
        <v xml:space="preserve"> </v>
      </c>
      <c r="CI540" s="417" t="str">
        <f t="shared" si="332"/>
        <v xml:space="preserve"> </v>
      </c>
      <c r="CJ540" s="115"/>
      <c r="CK540" s="115" t="str">
        <f t="shared" si="333"/>
        <v xml:space="preserve"> </v>
      </c>
      <c r="CL540" s="120" t="str">
        <f t="shared" si="334"/>
        <v xml:space="preserve"> </v>
      </c>
      <c r="CM540" s="417" t="str">
        <f t="shared" si="301"/>
        <v xml:space="preserve"> </v>
      </c>
      <c r="IS540" s="103">
        <v>17.600000000000001</v>
      </c>
    </row>
    <row r="541" spans="2:253" s="74" customFormat="1" ht="17.100000000000001" hidden="1" customHeight="1" x14ac:dyDescent="0.25">
      <c r="B541" s="504">
        <f>IF('KB Duct Parts'!BG$15=1,'KB Duct Elbows'!AI9,0)</f>
        <v>0</v>
      </c>
      <c r="C541" s="525">
        <v>12205.45</v>
      </c>
      <c r="D541" s="526">
        <f t="shared" si="303"/>
        <v>12205.45</v>
      </c>
      <c r="E541" s="504" t="s">
        <v>862</v>
      </c>
      <c r="F541" s="508" t="str">
        <f t="shared" si="310"/>
        <v xml:space="preserve"> </v>
      </c>
      <c r="G541" s="509" t="s">
        <v>1704</v>
      </c>
      <c r="H541" s="504" t="s">
        <v>923</v>
      </c>
      <c r="I541" s="1035"/>
      <c r="J541" s="1036"/>
      <c r="K541" s="516" t="s">
        <v>881</v>
      </c>
      <c r="L541" s="521">
        <v>22</v>
      </c>
      <c r="M541" s="517" t="str">
        <f t="shared" si="335"/>
        <v>Y</v>
      </c>
      <c r="N541" s="514">
        <f t="shared" si="311"/>
        <v>42.9</v>
      </c>
      <c r="O541" s="518">
        <f t="shared" si="304"/>
        <v>0</v>
      </c>
      <c r="P541" s="680">
        <f>'KB Duct Parts'!$AE$3</f>
        <v>0</v>
      </c>
      <c r="Q541" s="681">
        <f t="shared" si="312"/>
        <v>0</v>
      </c>
      <c r="R541" s="682">
        <f t="shared" si="313"/>
        <v>0</v>
      </c>
      <c r="S541" s="716">
        <f t="shared" si="314"/>
        <v>0.35</v>
      </c>
      <c r="T541" s="679">
        <f t="shared" si="315"/>
        <v>0</v>
      </c>
      <c r="U541" s="679">
        <f t="shared" si="316"/>
        <v>0</v>
      </c>
      <c r="V541" s="78"/>
      <c r="W541" s="78"/>
      <c r="Y541" s="120"/>
      <c r="AE541" s="75"/>
      <c r="AF541" s="370">
        <v>22</v>
      </c>
      <c r="AG541" s="374"/>
      <c r="AH541" s="378"/>
      <c r="AI541" s="381"/>
      <c r="AJ541" s="386"/>
      <c r="AK541" s="391"/>
      <c r="AL541" s="386"/>
      <c r="AM541" s="363">
        <f t="shared" si="302"/>
        <v>1</v>
      </c>
      <c r="AN541" s="578">
        <v>42.9</v>
      </c>
      <c r="AO541" s="120">
        <f t="shared" si="317"/>
        <v>0</v>
      </c>
      <c r="AP541" s="120">
        <f t="shared" si="305"/>
        <v>0</v>
      </c>
      <c r="AQ541" s="120">
        <f t="shared" si="306"/>
        <v>0</v>
      </c>
      <c r="AR541" s="120">
        <f t="shared" si="307"/>
        <v>0</v>
      </c>
      <c r="AS541" s="120">
        <f t="shared" si="308"/>
        <v>0</v>
      </c>
      <c r="AT541" s="120">
        <f t="shared" si="309"/>
        <v>0</v>
      </c>
      <c r="AU541" s="74" t="s">
        <v>717</v>
      </c>
      <c r="AV541" s="115"/>
      <c r="AW541" s="395"/>
      <c r="AX541" s="395">
        <v>0</v>
      </c>
      <c r="AY541" s="395">
        <v>0</v>
      </c>
      <c r="AZ541" s="395">
        <v>0</v>
      </c>
      <c r="BA541" s="395">
        <v>0</v>
      </c>
      <c r="BB541" s="395">
        <v>0</v>
      </c>
      <c r="BC541" s="395">
        <v>0</v>
      </c>
      <c r="BD541" s="115"/>
      <c r="BE541" s="115"/>
      <c r="BF541" s="115"/>
      <c r="BG541" s="115"/>
      <c r="BH541" s="115"/>
      <c r="BI541" s="115"/>
      <c r="BJ541" s="115"/>
      <c r="BK541" s="115"/>
      <c r="BQ541" s="74" t="str">
        <f t="shared" si="318"/>
        <v xml:space="preserve"> </v>
      </c>
      <c r="BR541" s="120" t="str">
        <f t="shared" si="319"/>
        <v xml:space="preserve"> </v>
      </c>
      <c r="BS541" s="120" t="str">
        <f t="shared" si="320"/>
        <v xml:space="preserve"> </v>
      </c>
      <c r="BU541" s="74" t="str">
        <f t="shared" si="321"/>
        <v xml:space="preserve"> </v>
      </c>
      <c r="BV541" s="120" t="str">
        <f t="shared" si="322"/>
        <v xml:space="preserve"> </v>
      </c>
      <c r="BW541" s="120" t="str">
        <f t="shared" si="323"/>
        <v xml:space="preserve">  </v>
      </c>
      <c r="BY541" s="74" t="str">
        <f t="shared" si="324"/>
        <v xml:space="preserve"> </v>
      </c>
      <c r="BZ541" s="120" t="str">
        <f t="shared" si="325"/>
        <v xml:space="preserve"> </v>
      </c>
      <c r="CA541" s="120" t="str">
        <f t="shared" si="326"/>
        <v xml:space="preserve"> </v>
      </c>
      <c r="CC541" s="115" t="str">
        <f t="shared" si="327"/>
        <v xml:space="preserve"> </v>
      </c>
      <c r="CD541" s="120" t="str">
        <f t="shared" si="328"/>
        <v xml:space="preserve"> </v>
      </c>
      <c r="CE541" s="417" t="str">
        <f t="shared" si="329"/>
        <v xml:space="preserve"> </v>
      </c>
      <c r="CF541" s="115"/>
      <c r="CG541" s="115" t="str">
        <f t="shared" si="330"/>
        <v xml:space="preserve"> </v>
      </c>
      <c r="CH541" s="120" t="str">
        <f t="shared" si="331"/>
        <v xml:space="preserve"> </v>
      </c>
      <c r="CI541" s="417" t="str">
        <f t="shared" si="332"/>
        <v xml:space="preserve"> </v>
      </c>
      <c r="CJ541" s="115"/>
      <c r="CK541" s="115" t="str">
        <f t="shared" si="333"/>
        <v xml:space="preserve"> </v>
      </c>
      <c r="CL541" s="120" t="str">
        <f t="shared" si="334"/>
        <v xml:space="preserve"> </v>
      </c>
      <c r="CM541" s="417" t="str">
        <f t="shared" si="301"/>
        <v xml:space="preserve"> </v>
      </c>
      <c r="IS541" s="103">
        <v>21.1</v>
      </c>
    </row>
    <row r="542" spans="2:253" s="74" customFormat="1" ht="17.100000000000001" hidden="1" customHeight="1" x14ac:dyDescent="0.25">
      <c r="B542" s="504">
        <f>IF('KB Duct Parts'!BG$15=1,'KB Duct Elbows'!AI10,0)</f>
        <v>0</v>
      </c>
      <c r="C542" s="525">
        <v>12206.45</v>
      </c>
      <c r="D542" s="526">
        <f t="shared" si="303"/>
        <v>12206.45</v>
      </c>
      <c r="E542" s="504" t="s">
        <v>863</v>
      </c>
      <c r="F542" s="508" t="str">
        <f t="shared" si="310"/>
        <v xml:space="preserve"> </v>
      </c>
      <c r="G542" s="509" t="s">
        <v>1704</v>
      </c>
      <c r="H542" s="504" t="s">
        <v>923</v>
      </c>
      <c r="I542" s="1035"/>
      <c r="J542" s="1036"/>
      <c r="K542" s="516" t="s">
        <v>881</v>
      </c>
      <c r="L542" s="521">
        <v>22</v>
      </c>
      <c r="M542" s="517" t="str">
        <f t="shared" si="335"/>
        <v>Y</v>
      </c>
      <c r="N542" s="514">
        <f t="shared" si="311"/>
        <v>47.9</v>
      </c>
      <c r="O542" s="518">
        <f t="shared" si="304"/>
        <v>0</v>
      </c>
      <c r="P542" s="680">
        <f>'KB Duct Parts'!$AE$3</f>
        <v>0</v>
      </c>
      <c r="Q542" s="681">
        <f t="shared" si="312"/>
        <v>0</v>
      </c>
      <c r="R542" s="682">
        <f t="shared" si="313"/>
        <v>0</v>
      </c>
      <c r="S542" s="716">
        <f t="shared" si="314"/>
        <v>0.35</v>
      </c>
      <c r="T542" s="679">
        <f t="shared" si="315"/>
        <v>0</v>
      </c>
      <c r="U542" s="679">
        <f t="shared" si="316"/>
        <v>0</v>
      </c>
      <c r="V542" s="78"/>
      <c r="W542" s="78"/>
      <c r="Y542" s="120"/>
      <c r="AE542" s="75"/>
      <c r="AF542" s="370">
        <v>22</v>
      </c>
      <c r="AG542" s="374"/>
      <c r="AH542" s="378"/>
      <c r="AI542" s="381"/>
      <c r="AJ542" s="386"/>
      <c r="AK542" s="391"/>
      <c r="AL542" s="386"/>
      <c r="AM542" s="363">
        <f t="shared" si="302"/>
        <v>1</v>
      </c>
      <c r="AN542" s="578">
        <v>47.9</v>
      </c>
      <c r="AO542" s="120">
        <f t="shared" si="317"/>
        <v>0</v>
      </c>
      <c r="AP542" s="120">
        <f t="shared" si="305"/>
        <v>0</v>
      </c>
      <c r="AQ542" s="120">
        <f t="shared" si="306"/>
        <v>0</v>
      </c>
      <c r="AR542" s="120">
        <f t="shared" si="307"/>
        <v>0</v>
      </c>
      <c r="AS542" s="120">
        <f t="shared" si="308"/>
        <v>0</v>
      </c>
      <c r="AT542" s="120">
        <f t="shared" si="309"/>
        <v>0</v>
      </c>
      <c r="AU542" s="74" t="s">
        <v>717</v>
      </c>
      <c r="AV542" s="115"/>
      <c r="AW542" s="395"/>
      <c r="AX542" s="395">
        <v>0</v>
      </c>
      <c r="AY542" s="395">
        <v>0</v>
      </c>
      <c r="AZ542" s="395">
        <v>0</v>
      </c>
      <c r="BA542" s="395">
        <v>0</v>
      </c>
      <c r="BB542" s="395">
        <v>0</v>
      </c>
      <c r="BC542" s="395">
        <v>0</v>
      </c>
      <c r="BD542" s="115"/>
      <c r="BE542" s="115"/>
      <c r="BF542" s="115"/>
      <c r="BG542" s="115"/>
      <c r="BH542" s="115"/>
      <c r="BI542" s="115"/>
      <c r="BJ542" s="115"/>
      <c r="BK542" s="115"/>
      <c r="BQ542" s="74" t="str">
        <f t="shared" si="318"/>
        <v xml:space="preserve"> </v>
      </c>
      <c r="BR542" s="120" t="str">
        <f t="shared" si="319"/>
        <v xml:space="preserve"> </v>
      </c>
      <c r="BS542" s="120" t="str">
        <f t="shared" si="320"/>
        <v xml:space="preserve"> </v>
      </c>
      <c r="BU542" s="74" t="str">
        <f t="shared" si="321"/>
        <v xml:space="preserve"> </v>
      </c>
      <c r="BV542" s="120" t="str">
        <f t="shared" si="322"/>
        <v xml:space="preserve"> </v>
      </c>
      <c r="BW542" s="120" t="str">
        <f t="shared" si="323"/>
        <v xml:space="preserve">  </v>
      </c>
      <c r="BY542" s="74" t="str">
        <f t="shared" si="324"/>
        <v xml:space="preserve"> </v>
      </c>
      <c r="BZ542" s="120" t="str">
        <f t="shared" si="325"/>
        <v xml:space="preserve"> </v>
      </c>
      <c r="CA542" s="120" t="str">
        <f t="shared" si="326"/>
        <v xml:space="preserve"> </v>
      </c>
      <c r="CC542" s="115" t="str">
        <f t="shared" si="327"/>
        <v xml:space="preserve"> </v>
      </c>
      <c r="CD542" s="120" t="str">
        <f t="shared" si="328"/>
        <v xml:space="preserve"> </v>
      </c>
      <c r="CE542" s="417" t="str">
        <f t="shared" si="329"/>
        <v xml:space="preserve"> </v>
      </c>
      <c r="CF542" s="115"/>
      <c r="CG542" s="115" t="str">
        <f t="shared" si="330"/>
        <v xml:space="preserve"> </v>
      </c>
      <c r="CH542" s="120" t="str">
        <f t="shared" si="331"/>
        <v xml:space="preserve"> </v>
      </c>
      <c r="CI542" s="417" t="str">
        <f t="shared" si="332"/>
        <v xml:space="preserve"> </v>
      </c>
      <c r="CJ542" s="115"/>
      <c r="CK542" s="115" t="str">
        <f t="shared" si="333"/>
        <v xml:space="preserve"> </v>
      </c>
      <c r="CL542" s="120" t="str">
        <f t="shared" si="334"/>
        <v xml:space="preserve"> </v>
      </c>
      <c r="CM542" s="417" t="str">
        <f t="shared" si="301"/>
        <v xml:space="preserve"> </v>
      </c>
      <c r="IS542" s="103">
        <v>23.3</v>
      </c>
    </row>
    <row r="543" spans="2:253" s="74" customFormat="1" ht="17.100000000000001" hidden="1" customHeight="1" x14ac:dyDescent="0.25">
      <c r="B543" s="504">
        <f>IF('KB Duct Parts'!BG$15=1,'KB Duct Elbows'!AI11,0)</f>
        <v>0</v>
      </c>
      <c r="C543" s="525">
        <v>12207.45</v>
      </c>
      <c r="D543" s="526">
        <f t="shared" si="303"/>
        <v>12207.45</v>
      </c>
      <c r="E543" s="504" t="s">
        <v>864</v>
      </c>
      <c r="F543" s="508" t="str">
        <f t="shared" si="310"/>
        <v xml:space="preserve"> </v>
      </c>
      <c r="G543" s="509" t="s">
        <v>1704</v>
      </c>
      <c r="H543" s="504" t="s">
        <v>923</v>
      </c>
      <c r="I543" s="1035"/>
      <c r="J543" s="1036"/>
      <c r="K543" s="516" t="s">
        <v>881</v>
      </c>
      <c r="L543" s="521">
        <v>22</v>
      </c>
      <c r="M543" s="517" t="str">
        <f t="shared" si="335"/>
        <v>Y</v>
      </c>
      <c r="N543" s="514">
        <f t="shared" si="311"/>
        <v>54.1</v>
      </c>
      <c r="O543" s="518">
        <f t="shared" si="304"/>
        <v>0</v>
      </c>
      <c r="P543" s="680">
        <f>'KB Duct Parts'!$AE$3</f>
        <v>0</v>
      </c>
      <c r="Q543" s="681">
        <f t="shared" si="312"/>
        <v>0</v>
      </c>
      <c r="R543" s="682">
        <f t="shared" si="313"/>
        <v>0</v>
      </c>
      <c r="S543" s="716">
        <f t="shared" si="314"/>
        <v>0.35</v>
      </c>
      <c r="T543" s="679">
        <f t="shared" si="315"/>
        <v>0</v>
      </c>
      <c r="U543" s="679">
        <f t="shared" si="316"/>
        <v>0</v>
      </c>
      <c r="V543" s="78"/>
      <c r="W543" s="78"/>
      <c r="Y543" s="120"/>
      <c r="AE543" s="75"/>
      <c r="AF543" s="370">
        <v>22</v>
      </c>
      <c r="AG543" s="374"/>
      <c r="AH543" s="378"/>
      <c r="AI543" s="381"/>
      <c r="AJ543" s="386"/>
      <c r="AK543" s="391"/>
      <c r="AL543" s="386"/>
      <c r="AM543" s="363">
        <f t="shared" si="302"/>
        <v>1</v>
      </c>
      <c r="AN543" s="578">
        <v>54.1</v>
      </c>
      <c r="AO543" s="120">
        <f t="shared" si="317"/>
        <v>0</v>
      </c>
      <c r="AP543" s="120">
        <f t="shared" si="305"/>
        <v>0</v>
      </c>
      <c r="AQ543" s="120">
        <f t="shared" si="306"/>
        <v>0</v>
      </c>
      <c r="AR543" s="120">
        <f t="shared" si="307"/>
        <v>0</v>
      </c>
      <c r="AS543" s="120">
        <f t="shared" si="308"/>
        <v>0</v>
      </c>
      <c r="AT543" s="120">
        <f t="shared" si="309"/>
        <v>0</v>
      </c>
      <c r="AU543" s="74" t="s">
        <v>717</v>
      </c>
      <c r="AV543" s="115"/>
      <c r="AW543" s="395"/>
      <c r="AX543" s="395">
        <v>0</v>
      </c>
      <c r="AY543" s="395">
        <v>0</v>
      </c>
      <c r="AZ543" s="395">
        <v>0</v>
      </c>
      <c r="BA543" s="395">
        <v>0</v>
      </c>
      <c r="BB543" s="395">
        <v>0</v>
      </c>
      <c r="BC543" s="395">
        <v>0</v>
      </c>
      <c r="BD543" s="115"/>
      <c r="BE543" s="115"/>
      <c r="BF543" s="115"/>
      <c r="BG543" s="115"/>
      <c r="BH543" s="115"/>
      <c r="BI543" s="115"/>
      <c r="BJ543" s="115"/>
      <c r="BK543" s="115"/>
      <c r="BQ543" s="74" t="str">
        <f t="shared" si="318"/>
        <v xml:space="preserve"> </v>
      </c>
      <c r="BR543" s="120" t="str">
        <f t="shared" si="319"/>
        <v xml:space="preserve"> </v>
      </c>
      <c r="BS543" s="120" t="str">
        <f t="shared" si="320"/>
        <v xml:space="preserve"> </v>
      </c>
      <c r="BU543" s="74" t="str">
        <f t="shared" si="321"/>
        <v xml:space="preserve"> </v>
      </c>
      <c r="BV543" s="120" t="str">
        <f t="shared" si="322"/>
        <v xml:space="preserve"> </v>
      </c>
      <c r="BW543" s="120" t="str">
        <f t="shared" si="323"/>
        <v xml:space="preserve">  </v>
      </c>
      <c r="BY543" s="74" t="str">
        <f t="shared" si="324"/>
        <v xml:space="preserve"> </v>
      </c>
      <c r="BZ543" s="120" t="str">
        <f t="shared" si="325"/>
        <v xml:space="preserve"> </v>
      </c>
      <c r="CA543" s="120" t="str">
        <f t="shared" si="326"/>
        <v xml:space="preserve"> </v>
      </c>
      <c r="CC543" s="115" t="str">
        <f t="shared" si="327"/>
        <v xml:space="preserve"> </v>
      </c>
      <c r="CD543" s="120" t="str">
        <f t="shared" si="328"/>
        <v xml:space="preserve"> </v>
      </c>
      <c r="CE543" s="417" t="str">
        <f t="shared" si="329"/>
        <v xml:space="preserve"> </v>
      </c>
      <c r="CF543" s="115"/>
      <c r="CG543" s="115" t="str">
        <f t="shared" si="330"/>
        <v xml:space="preserve"> </v>
      </c>
      <c r="CH543" s="120" t="str">
        <f t="shared" si="331"/>
        <v xml:space="preserve"> </v>
      </c>
      <c r="CI543" s="417" t="str">
        <f t="shared" si="332"/>
        <v xml:space="preserve"> </v>
      </c>
      <c r="CJ543" s="115"/>
      <c r="CK543" s="115" t="str">
        <f t="shared" si="333"/>
        <v xml:space="preserve"> </v>
      </c>
      <c r="CL543" s="120" t="str">
        <f t="shared" si="334"/>
        <v xml:space="preserve"> </v>
      </c>
      <c r="CM543" s="417" t="str">
        <f t="shared" si="301"/>
        <v xml:space="preserve"> </v>
      </c>
      <c r="IS543" s="103">
        <v>26.5</v>
      </c>
    </row>
    <row r="544" spans="2:253" s="74" customFormat="1" ht="17.100000000000001" hidden="1" customHeight="1" x14ac:dyDescent="0.25">
      <c r="B544" s="504">
        <f>IF('KB Duct Parts'!BG$15=1,'KB Duct Elbows'!AI12,0)</f>
        <v>0</v>
      </c>
      <c r="C544" s="525">
        <v>12208.45</v>
      </c>
      <c r="D544" s="526">
        <f t="shared" si="303"/>
        <v>12208.45</v>
      </c>
      <c r="E544" s="504" t="s">
        <v>865</v>
      </c>
      <c r="F544" s="508" t="str">
        <f t="shared" si="310"/>
        <v xml:space="preserve"> </v>
      </c>
      <c r="G544" s="509" t="s">
        <v>1704</v>
      </c>
      <c r="H544" s="504" t="s">
        <v>923</v>
      </c>
      <c r="I544" s="1035"/>
      <c r="J544" s="1036"/>
      <c r="K544" s="516" t="s">
        <v>881</v>
      </c>
      <c r="L544" s="521">
        <v>22</v>
      </c>
      <c r="M544" s="517" t="str">
        <f t="shared" si="335"/>
        <v>Y</v>
      </c>
      <c r="N544" s="514">
        <f t="shared" si="311"/>
        <v>62</v>
      </c>
      <c r="O544" s="518">
        <f t="shared" si="304"/>
        <v>0</v>
      </c>
      <c r="P544" s="680">
        <f>'KB Duct Parts'!$AE$3</f>
        <v>0</v>
      </c>
      <c r="Q544" s="681">
        <f t="shared" si="312"/>
        <v>0</v>
      </c>
      <c r="R544" s="682">
        <f t="shared" si="313"/>
        <v>0</v>
      </c>
      <c r="S544" s="716">
        <f t="shared" si="314"/>
        <v>0.35</v>
      </c>
      <c r="T544" s="679">
        <f t="shared" si="315"/>
        <v>0</v>
      </c>
      <c r="U544" s="679">
        <f t="shared" si="316"/>
        <v>0</v>
      </c>
      <c r="V544" s="78"/>
      <c r="W544" s="78"/>
      <c r="Y544" s="120"/>
      <c r="AE544" s="75"/>
      <c r="AF544" s="370">
        <v>22</v>
      </c>
      <c r="AG544" s="374"/>
      <c r="AH544" s="378"/>
      <c r="AI544" s="381"/>
      <c r="AJ544" s="386"/>
      <c r="AK544" s="391"/>
      <c r="AL544" s="386"/>
      <c r="AM544" s="363">
        <f t="shared" si="302"/>
        <v>1</v>
      </c>
      <c r="AN544" s="578">
        <v>62</v>
      </c>
      <c r="AO544" s="120">
        <f t="shared" si="317"/>
        <v>0</v>
      </c>
      <c r="AP544" s="120">
        <f t="shared" si="305"/>
        <v>0</v>
      </c>
      <c r="AQ544" s="120">
        <f t="shared" si="306"/>
        <v>0</v>
      </c>
      <c r="AR544" s="120">
        <f t="shared" si="307"/>
        <v>0</v>
      </c>
      <c r="AS544" s="120">
        <f t="shared" si="308"/>
        <v>0</v>
      </c>
      <c r="AT544" s="120">
        <f t="shared" si="309"/>
        <v>0</v>
      </c>
      <c r="AU544" s="74" t="s">
        <v>717</v>
      </c>
      <c r="AV544" s="115"/>
      <c r="AW544" s="395"/>
      <c r="AX544" s="395">
        <v>0</v>
      </c>
      <c r="AY544" s="395">
        <v>0</v>
      </c>
      <c r="AZ544" s="395">
        <v>0</v>
      </c>
      <c r="BA544" s="395">
        <v>0</v>
      </c>
      <c r="BB544" s="395">
        <v>0</v>
      </c>
      <c r="BC544" s="395">
        <v>0</v>
      </c>
      <c r="BD544" s="115"/>
      <c r="BE544" s="115"/>
      <c r="BF544" s="115"/>
      <c r="BG544" s="115"/>
      <c r="BH544" s="115"/>
      <c r="BI544" s="115"/>
      <c r="BJ544" s="115"/>
      <c r="BK544" s="115"/>
      <c r="BQ544" s="74" t="str">
        <f t="shared" si="318"/>
        <v xml:space="preserve"> </v>
      </c>
      <c r="BR544" s="120" t="str">
        <f t="shared" si="319"/>
        <v xml:space="preserve"> </v>
      </c>
      <c r="BS544" s="120" t="str">
        <f t="shared" si="320"/>
        <v xml:space="preserve"> </v>
      </c>
      <c r="BU544" s="74" t="str">
        <f t="shared" si="321"/>
        <v xml:space="preserve"> </v>
      </c>
      <c r="BV544" s="120" t="str">
        <f t="shared" si="322"/>
        <v xml:space="preserve"> </v>
      </c>
      <c r="BW544" s="120" t="str">
        <f t="shared" si="323"/>
        <v xml:space="preserve">  </v>
      </c>
      <c r="BY544" s="74" t="str">
        <f t="shared" si="324"/>
        <v xml:space="preserve"> </v>
      </c>
      <c r="BZ544" s="120" t="str">
        <f t="shared" si="325"/>
        <v xml:space="preserve"> </v>
      </c>
      <c r="CA544" s="120" t="str">
        <f t="shared" si="326"/>
        <v xml:space="preserve"> </v>
      </c>
      <c r="CC544" s="115" t="str">
        <f t="shared" si="327"/>
        <v xml:space="preserve"> </v>
      </c>
      <c r="CD544" s="120" t="str">
        <f t="shared" si="328"/>
        <v xml:space="preserve"> </v>
      </c>
      <c r="CE544" s="417" t="str">
        <f t="shared" si="329"/>
        <v xml:space="preserve"> </v>
      </c>
      <c r="CF544" s="115"/>
      <c r="CG544" s="115" t="str">
        <f t="shared" si="330"/>
        <v xml:space="preserve"> </v>
      </c>
      <c r="CH544" s="120" t="str">
        <f t="shared" si="331"/>
        <v xml:space="preserve"> </v>
      </c>
      <c r="CI544" s="417" t="str">
        <f t="shared" si="332"/>
        <v xml:space="preserve"> </v>
      </c>
      <c r="CJ544" s="115"/>
      <c r="CK544" s="115" t="str">
        <f t="shared" si="333"/>
        <v xml:space="preserve"> </v>
      </c>
      <c r="CL544" s="120" t="str">
        <f t="shared" si="334"/>
        <v xml:space="preserve"> </v>
      </c>
      <c r="CM544" s="417" t="str">
        <f t="shared" si="301"/>
        <v xml:space="preserve"> </v>
      </c>
      <c r="IS544" s="103">
        <v>30.4</v>
      </c>
    </row>
    <row r="545" spans="2:253" s="74" customFormat="1" ht="17.100000000000001" hidden="1" customHeight="1" x14ac:dyDescent="0.25">
      <c r="B545" s="504">
        <f>IF('KB Duct Parts'!BG$15=1,'KB Duct Elbows'!AI13,0)</f>
        <v>0</v>
      </c>
      <c r="C545" s="525">
        <v>12209.45</v>
      </c>
      <c r="D545" s="526">
        <f t="shared" si="303"/>
        <v>12209.45</v>
      </c>
      <c r="E545" s="504" t="s">
        <v>866</v>
      </c>
      <c r="F545" s="508" t="str">
        <f t="shared" si="310"/>
        <v xml:space="preserve"> </v>
      </c>
      <c r="G545" s="509" t="s">
        <v>1704</v>
      </c>
      <c r="H545" s="504" t="s">
        <v>923</v>
      </c>
      <c r="I545" s="1035"/>
      <c r="J545" s="1036"/>
      <c r="K545" s="516" t="s">
        <v>881</v>
      </c>
      <c r="L545" s="521">
        <v>20</v>
      </c>
      <c r="M545" s="517" t="str">
        <f t="shared" si="335"/>
        <v>Y</v>
      </c>
      <c r="N545" s="514">
        <f t="shared" si="311"/>
        <v>93.2</v>
      </c>
      <c r="O545" s="518">
        <f t="shared" si="304"/>
        <v>0</v>
      </c>
      <c r="P545" s="680">
        <f>'KB Duct Parts'!$AE$3</f>
        <v>0</v>
      </c>
      <c r="Q545" s="681">
        <f t="shared" si="312"/>
        <v>0</v>
      </c>
      <c r="R545" s="682">
        <f t="shared" si="313"/>
        <v>0</v>
      </c>
      <c r="S545" s="716">
        <f t="shared" si="314"/>
        <v>0.35</v>
      </c>
      <c r="T545" s="679">
        <f t="shared" si="315"/>
        <v>0</v>
      </c>
      <c r="U545" s="679">
        <f t="shared" si="316"/>
        <v>0</v>
      </c>
      <c r="V545" s="78"/>
      <c r="W545" s="78"/>
      <c r="Y545" s="120"/>
      <c r="AE545" s="75"/>
      <c r="AF545" s="370">
        <v>20</v>
      </c>
      <c r="AG545" s="374"/>
      <c r="AH545" s="378"/>
      <c r="AI545" s="381"/>
      <c r="AJ545" s="386"/>
      <c r="AK545" s="391"/>
      <c r="AL545" s="386"/>
      <c r="AM545" s="363">
        <f t="shared" si="302"/>
        <v>1</v>
      </c>
      <c r="AN545" s="578">
        <v>93.2</v>
      </c>
      <c r="AO545" s="120">
        <f t="shared" si="317"/>
        <v>0</v>
      </c>
      <c r="AP545" s="120">
        <f t="shared" si="305"/>
        <v>0</v>
      </c>
      <c r="AQ545" s="120">
        <f t="shared" si="306"/>
        <v>0</v>
      </c>
      <c r="AR545" s="120">
        <f t="shared" si="307"/>
        <v>0</v>
      </c>
      <c r="AS545" s="120">
        <f t="shared" si="308"/>
        <v>0</v>
      </c>
      <c r="AT545" s="120">
        <f t="shared" si="309"/>
        <v>0</v>
      </c>
      <c r="AU545" s="74" t="s">
        <v>717</v>
      </c>
      <c r="AV545" s="115"/>
      <c r="AW545" s="395"/>
      <c r="AX545" s="395">
        <v>0</v>
      </c>
      <c r="AY545" s="395">
        <v>0</v>
      </c>
      <c r="AZ545" s="395">
        <v>0</v>
      </c>
      <c r="BA545" s="395">
        <v>0</v>
      </c>
      <c r="BB545" s="395">
        <v>0</v>
      </c>
      <c r="BC545" s="395">
        <v>0</v>
      </c>
      <c r="BD545" s="115"/>
      <c r="BE545" s="115"/>
      <c r="BF545" s="115"/>
      <c r="BG545" s="115"/>
      <c r="BH545" s="115"/>
      <c r="BI545" s="115"/>
      <c r="BJ545" s="115"/>
      <c r="BK545" s="115"/>
      <c r="BQ545" s="74" t="str">
        <f t="shared" si="318"/>
        <v xml:space="preserve"> </v>
      </c>
      <c r="BR545" s="120" t="str">
        <f t="shared" si="319"/>
        <v xml:space="preserve"> </v>
      </c>
      <c r="BS545" s="120" t="str">
        <f t="shared" si="320"/>
        <v xml:space="preserve"> </v>
      </c>
      <c r="BU545" s="74" t="str">
        <f t="shared" si="321"/>
        <v xml:space="preserve"> </v>
      </c>
      <c r="BV545" s="120" t="str">
        <f t="shared" si="322"/>
        <v xml:space="preserve"> </v>
      </c>
      <c r="BW545" s="120" t="str">
        <f t="shared" si="323"/>
        <v xml:space="preserve">  </v>
      </c>
      <c r="BY545" s="74" t="str">
        <f t="shared" si="324"/>
        <v xml:space="preserve"> </v>
      </c>
      <c r="BZ545" s="120" t="str">
        <f t="shared" si="325"/>
        <v xml:space="preserve"> </v>
      </c>
      <c r="CA545" s="120" t="str">
        <f t="shared" si="326"/>
        <v xml:space="preserve"> </v>
      </c>
      <c r="CC545" s="115" t="str">
        <f t="shared" si="327"/>
        <v xml:space="preserve"> </v>
      </c>
      <c r="CD545" s="120" t="str">
        <f t="shared" si="328"/>
        <v xml:space="preserve"> </v>
      </c>
      <c r="CE545" s="417" t="str">
        <f t="shared" si="329"/>
        <v xml:space="preserve"> </v>
      </c>
      <c r="CF545" s="115"/>
      <c r="CG545" s="115" t="str">
        <f t="shared" si="330"/>
        <v xml:space="preserve"> </v>
      </c>
      <c r="CH545" s="120" t="str">
        <f t="shared" si="331"/>
        <v xml:space="preserve"> </v>
      </c>
      <c r="CI545" s="417" t="str">
        <f t="shared" si="332"/>
        <v xml:space="preserve"> </v>
      </c>
      <c r="CJ545" s="115"/>
      <c r="CK545" s="115" t="str">
        <f t="shared" si="333"/>
        <v xml:space="preserve"> </v>
      </c>
      <c r="CL545" s="120" t="str">
        <f t="shared" si="334"/>
        <v xml:space="preserve"> </v>
      </c>
      <c r="CM545" s="417" t="str">
        <f t="shared" si="301"/>
        <v xml:space="preserve"> </v>
      </c>
      <c r="IS545" s="103">
        <v>45.7</v>
      </c>
    </row>
    <row r="546" spans="2:253" s="74" customFormat="1" ht="17.100000000000001" hidden="1" customHeight="1" x14ac:dyDescent="0.25">
      <c r="B546" s="504">
        <f>IF('KB Duct Parts'!BG$15=1,'KB Duct Elbows'!AI14,0)</f>
        <v>0</v>
      </c>
      <c r="C546" s="525">
        <v>12210.45</v>
      </c>
      <c r="D546" s="526">
        <f t="shared" si="303"/>
        <v>12210.45</v>
      </c>
      <c r="E546" s="504" t="s">
        <v>867</v>
      </c>
      <c r="F546" s="508" t="str">
        <f t="shared" si="310"/>
        <v xml:space="preserve"> </v>
      </c>
      <c r="G546" s="509" t="s">
        <v>1704</v>
      </c>
      <c r="H546" s="504" t="s">
        <v>923</v>
      </c>
      <c r="I546" s="1035"/>
      <c r="J546" s="1036"/>
      <c r="K546" s="516" t="s">
        <v>881</v>
      </c>
      <c r="L546" s="521">
        <v>20</v>
      </c>
      <c r="M546" s="517" t="str">
        <f t="shared" si="335"/>
        <v>Y</v>
      </c>
      <c r="N546" s="514">
        <f t="shared" si="311"/>
        <v>97.7</v>
      </c>
      <c r="O546" s="518">
        <f t="shared" si="304"/>
        <v>0</v>
      </c>
      <c r="P546" s="680">
        <f>'KB Duct Parts'!$AE$3</f>
        <v>0</v>
      </c>
      <c r="Q546" s="681">
        <f t="shared" si="312"/>
        <v>0</v>
      </c>
      <c r="R546" s="682">
        <f t="shared" si="313"/>
        <v>0</v>
      </c>
      <c r="S546" s="716">
        <f t="shared" si="314"/>
        <v>0.35</v>
      </c>
      <c r="T546" s="679">
        <f t="shared" si="315"/>
        <v>0</v>
      </c>
      <c r="U546" s="679">
        <f t="shared" si="316"/>
        <v>0</v>
      </c>
      <c r="V546" s="78"/>
      <c r="W546" s="78"/>
      <c r="Y546" s="120"/>
      <c r="AE546" s="75"/>
      <c r="AF546" s="370">
        <v>20</v>
      </c>
      <c r="AG546" s="374"/>
      <c r="AH546" s="378"/>
      <c r="AI546" s="381"/>
      <c r="AJ546" s="386"/>
      <c r="AK546" s="391"/>
      <c r="AL546" s="386"/>
      <c r="AM546" s="363">
        <f t="shared" si="302"/>
        <v>1</v>
      </c>
      <c r="AN546" s="578">
        <v>97.7</v>
      </c>
      <c r="AO546" s="120">
        <f t="shared" si="317"/>
        <v>0</v>
      </c>
      <c r="AP546" s="120">
        <f t="shared" si="305"/>
        <v>0</v>
      </c>
      <c r="AQ546" s="120">
        <f t="shared" si="306"/>
        <v>0</v>
      </c>
      <c r="AR546" s="120">
        <f t="shared" si="307"/>
        <v>0</v>
      </c>
      <c r="AS546" s="120">
        <f t="shared" si="308"/>
        <v>0</v>
      </c>
      <c r="AT546" s="120">
        <f t="shared" si="309"/>
        <v>0</v>
      </c>
      <c r="AU546" s="74" t="s">
        <v>717</v>
      </c>
      <c r="AV546" s="115"/>
      <c r="AW546" s="395"/>
      <c r="AX546" s="395">
        <v>0</v>
      </c>
      <c r="AY546" s="395">
        <v>0</v>
      </c>
      <c r="AZ546" s="395">
        <v>0</v>
      </c>
      <c r="BA546" s="395">
        <v>0</v>
      </c>
      <c r="BB546" s="395">
        <v>0</v>
      </c>
      <c r="BC546" s="395">
        <v>0</v>
      </c>
      <c r="BD546" s="115"/>
      <c r="BE546" s="115"/>
      <c r="BF546" s="115"/>
      <c r="BG546" s="115"/>
      <c r="BH546" s="115"/>
      <c r="BI546" s="115"/>
      <c r="BJ546" s="115"/>
      <c r="BK546" s="115"/>
      <c r="BQ546" s="74" t="str">
        <f t="shared" si="318"/>
        <v xml:space="preserve"> </v>
      </c>
      <c r="BR546" s="120" t="str">
        <f t="shared" si="319"/>
        <v xml:space="preserve"> </v>
      </c>
      <c r="BS546" s="120" t="str">
        <f t="shared" si="320"/>
        <v xml:space="preserve"> </v>
      </c>
      <c r="BU546" s="74" t="str">
        <f t="shared" si="321"/>
        <v xml:space="preserve"> </v>
      </c>
      <c r="BV546" s="120" t="str">
        <f t="shared" si="322"/>
        <v xml:space="preserve"> </v>
      </c>
      <c r="BW546" s="120" t="str">
        <f t="shared" si="323"/>
        <v xml:space="preserve">  </v>
      </c>
      <c r="BY546" s="74" t="str">
        <f t="shared" si="324"/>
        <v xml:space="preserve"> </v>
      </c>
      <c r="BZ546" s="120" t="str">
        <f t="shared" si="325"/>
        <v xml:space="preserve"> </v>
      </c>
      <c r="CA546" s="120" t="str">
        <f t="shared" si="326"/>
        <v xml:space="preserve"> </v>
      </c>
      <c r="CC546" s="115" t="str">
        <f t="shared" si="327"/>
        <v xml:space="preserve"> </v>
      </c>
      <c r="CD546" s="120" t="str">
        <f t="shared" si="328"/>
        <v xml:space="preserve"> </v>
      </c>
      <c r="CE546" s="417" t="str">
        <f t="shared" si="329"/>
        <v xml:space="preserve"> </v>
      </c>
      <c r="CF546" s="115"/>
      <c r="CG546" s="115" t="str">
        <f t="shared" si="330"/>
        <v xml:space="preserve"> </v>
      </c>
      <c r="CH546" s="120" t="str">
        <f t="shared" si="331"/>
        <v xml:space="preserve"> </v>
      </c>
      <c r="CI546" s="417" t="str">
        <f t="shared" si="332"/>
        <v xml:space="preserve"> </v>
      </c>
      <c r="CJ546" s="115"/>
      <c r="CK546" s="115" t="str">
        <f t="shared" si="333"/>
        <v xml:space="preserve"> </v>
      </c>
      <c r="CL546" s="120" t="str">
        <f t="shared" si="334"/>
        <v xml:space="preserve"> </v>
      </c>
      <c r="CM546" s="417" t="str">
        <f t="shared" si="301"/>
        <v xml:space="preserve"> </v>
      </c>
      <c r="IS546" s="103">
        <v>47.9</v>
      </c>
    </row>
    <row r="547" spans="2:253" s="74" customFormat="1" ht="17.100000000000001" hidden="1" customHeight="1" x14ac:dyDescent="0.25">
      <c r="B547" s="504">
        <f>IF('KB Duct Parts'!BG$15=1,'KB Duct Elbows'!AI15,0)</f>
        <v>0</v>
      </c>
      <c r="C547" s="525">
        <v>12211.45</v>
      </c>
      <c r="D547" s="526">
        <f t="shared" si="303"/>
        <v>12211.45</v>
      </c>
      <c r="E547" s="504" t="s">
        <v>868</v>
      </c>
      <c r="F547" s="508" t="str">
        <f t="shared" si="310"/>
        <v xml:space="preserve"> </v>
      </c>
      <c r="G547" s="509" t="s">
        <v>1704</v>
      </c>
      <c r="H547" s="504" t="s">
        <v>923</v>
      </c>
      <c r="I547" s="1035"/>
      <c r="J547" s="1036"/>
      <c r="K547" s="516" t="s">
        <v>881</v>
      </c>
      <c r="L547" s="521">
        <v>20</v>
      </c>
      <c r="M547" s="517" t="str">
        <f t="shared" si="335"/>
        <v>Y</v>
      </c>
      <c r="N547" s="514">
        <f t="shared" si="311"/>
        <v>112.7</v>
      </c>
      <c r="O547" s="518">
        <f t="shared" si="304"/>
        <v>0</v>
      </c>
      <c r="P547" s="680">
        <f>'KB Duct Parts'!$AE$3</f>
        <v>0</v>
      </c>
      <c r="Q547" s="681">
        <f t="shared" si="312"/>
        <v>0</v>
      </c>
      <c r="R547" s="682">
        <f t="shared" si="313"/>
        <v>0</v>
      </c>
      <c r="S547" s="716">
        <f t="shared" si="314"/>
        <v>0.35</v>
      </c>
      <c r="T547" s="679">
        <f t="shared" si="315"/>
        <v>0</v>
      </c>
      <c r="U547" s="679">
        <f t="shared" si="316"/>
        <v>0</v>
      </c>
      <c r="V547" s="78"/>
      <c r="W547" s="78"/>
      <c r="Y547" s="120"/>
      <c r="AE547" s="75"/>
      <c r="AF547" s="370">
        <v>20</v>
      </c>
      <c r="AG547" s="374"/>
      <c r="AH547" s="378"/>
      <c r="AI547" s="381"/>
      <c r="AJ547" s="386"/>
      <c r="AK547" s="391"/>
      <c r="AL547" s="386"/>
      <c r="AM547" s="363">
        <f t="shared" si="302"/>
        <v>1</v>
      </c>
      <c r="AN547" s="578">
        <v>112.7</v>
      </c>
      <c r="AO547" s="120">
        <f t="shared" si="317"/>
        <v>0</v>
      </c>
      <c r="AP547" s="120">
        <f t="shared" si="305"/>
        <v>0</v>
      </c>
      <c r="AQ547" s="120">
        <f t="shared" si="306"/>
        <v>0</v>
      </c>
      <c r="AR547" s="120">
        <f t="shared" si="307"/>
        <v>0</v>
      </c>
      <c r="AS547" s="120">
        <f t="shared" si="308"/>
        <v>0</v>
      </c>
      <c r="AT547" s="120">
        <f t="shared" si="309"/>
        <v>0</v>
      </c>
      <c r="AU547" s="74" t="s">
        <v>717</v>
      </c>
      <c r="AV547" s="115"/>
      <c r="AW547" s="395"/>
      <c r="AX547" s="395">
        <v>0</v>
      </c>
      <c r="AY547" s="395">
        <v>0</v>
      </c>
      <c r="AZ547" s="395">
        <v>0</v>
      </c>
      <c r="BA547" s="395">
        <v>0</v>
      </c>
      <c r="BB547" s="395">
        <v>0</v>
      </c>
      <c r="BC547" s="395">
        <v>0</v>
      </c>
      <c r="BD547" s="115"/>
      <c r="BE547" s="115"/>
      <c r="BF547" s="115"/>
      <c r="BG547" s="115"/>
      <c r="BH547" s="115"/>
      <c r="BI547" s="115"/>
      <c r="BJ547" s="115"/>
      <c r="BK547" s="115"/>
      <c r="BQ547" s="74" t="str">
        <f t="shared" si="318"/>
        <v xml:space="preserve"> </v>
      </c>
      <c r="BR547" s="120" t="str">
        <f t="shared" si="319"/>
        <v xml:space="preserve"> </v>
      </c>
      <c r="BS547" s="120" t="str">
        <f t="shared" si="320"/>
        <v xml:space="preserve"> </v>
      </c>
      <c r="BU547" s="74" t="str">
        <f t="shared" si="321"/>
        <v xml:space="preserve"> </v>
      </c>
      <c r="BV547" s="120" t="str">
        <f t="shared" si="322"/>
        <v xml:space="preserve"> </v>
      </c>
      <c r="BW547" s="120" t="str">
        <f t="shared" si="323"/>
        <v xml:space="preserve">  </v>
      </c>
      <c r="BY547" s="74" t="str">
        <f t="shared" si="324"/>
        <v xml:space="preserve"> </v>
      </c>
      <c r="BZ547" s="120" t="str">
        <f t="shared" si="325"/>
        <v xml:space="preserve"> </v>
      </c>
      <c r="CA547" s="120" t="str">
        <f t="shared" si="326"/>
        <v xml:space="preserve"> </v>
      </c>
      <c r="CC547" s="115" t="str">
        <f t="shared" si="327"/>
        <v xml:space="preserve"> </v>
      </c>
      <c r="CD547" s="120" t="str">
        <f t="shared" si="328"/>
        <v xml:space="preserve"> </v>
      </c>
      <c r="CE547" s="417" t="str">
        <f t="shared" si="329"/>
        <v xml:space="preserve"> </v>
      </c>
      <c r="CF547" s="115"/>
      <c r="CG547" s="115" t="str">
        <f t="shared" si="330"/>
        <v xml:space="preserve"> </v>
      </c>
      <c r="CH547" s="120" t="str">
        <f t="shared" si="331"/>
        <v xml:space="preserve"> </v>
      </c>
      <c r="CI547" s="417" t="str">
        <f t="shared" si="332"/>
        <v xml:space="preserve"> </v>
      </c>
      <c r="CJ547" s="115"/>
      <c r="CK547" s="115" t="str">
        <f t="shared" si="333"/>
        <v xml:space="preserve"> </v>
      </c>
      <c r="CL547" s="120" t="str">
        <f t="shared" si="334"/>
        <v xml:space="preserve"> </v>
      </c>
      <c r="CM547" s="417" t="str">
        <f t="shared" ref="CM547:CM610" si="336">IF(AT547&gt;0,AT547," ")</f>
        <v xml:space="preserve"> </v>
      </c>
      <c r="IS547" s="103">
        <v>55.3</v>
      </c>
    </row>
    <row r="548" spans="2:253" s="74" customFormat="1" ht="17.100000000000001" hidden="1" customHeight="1" x14ac:dyDescent="0.25">
      <c r="B548" s="504">
        <f>IF('KB Duct Parts'!BG$15=1,'KB Duct Elbows'!AI16,0)</f>
        <v>0</v>
      </c>
      <c r="C548" s="525">
        <v>12212.45</v>
      </c>
      <c r="D548" s="526">
        <f t="shared" si="303"/>
        <v>12212.45</v>
      </c>
      <c r="E548" s="504" t="s">
        <v>869</v>
      </c>
      <c r="F548" s="508" t="str">
        <f t="shared" si="310"/>
        <v xml:space="preserve"> </v>
      </c>
      <c r="G548" s="509" t="s">
        <v>1704</v>
      </c>
      <c r="H548" s="504" t="s">
        <v>923</v>
      </c>
      <c r="I548" s="1035"/>
      <c r="J548" s="1036"/>
      <c r="K548" s="516" t="s">
        <v>881</v>
      </c>
      <c r="L548" s="521">
        <v>20</v>
      </c>
      <c r="M548" s="517" t="str">
        <f t="shared" si="335"/>
        <v>Y</v>
      </c>
      <c r="N548" s="514">
        <f t="shared" si="311"/>
        <v>126.7</v>
      </c>
      <c r="O548" s="518">
        <f t="shared" si="304"/>
        <v>0</v>
      </c>
      <c r="P548" s="680">
        <f>'KB Duct Parts'!$AE$3</f>
        <v>0</v>
      </c>
      <c r="Q548" s="681">
        <f t="shared" si="312"/>
        <v>0</v>
      </c>
      <c r="R548" s="682">
        <f t="shared" si="313"/>
        <v>0</v>
      </c>
      <c r="S548" s="716">
        <f t="shared" si="314"/>
        <v>0.35</v>
      </c>
      <c r="T548" s="679">
        <f t="shared" si="315"/>
        <v>0</v>
      </c>
      <c r="U548" s="679">
        <f t="shared" si="316"/>
        <v>0</v>
      </c>
      <c r="V548" s="78"/>
      <c r="W548" s="78"/>
      <c r="Y548" s="120"/>
      <c r="AE548" s="75"/>
      <c r="AF548" s="370">
        <v>20</v>
      </c>
      <c r="AG548" s="374"/>
      <c r="AH548" s="378"/>
      <c r="AI548" s="381"/>
      <c r="AJ548" s="386"/>
      <c r="AK548" s="391"/>
      <c r="AL548" s="386"/>
      <c r="AM548" s="363">
        <f t="shared" si="302"/>
        <v>1</v>
      </c>
      <c r="AN548" s="578">
        <v>126.7</v>
      </c>
      <c r="AO548" s="120">
        <f t="shared" si="317"/>
        <v>0</v>
      </c>
      <c r="AP548" s="120">
        <f t="shared" si="305"/>
        <v>0</v>
      </c>
      <c r="AQ548" s="120">
        <f t="shared" si="306"/>
        <v>0</v>
      </c>
      <c r="AR548" s="120">
        <f t="shared" si="307"/>
        <v>0</v>
      </c>
      <c r="AS548" s="120">
        <f t="shared" si="308"/>
        <v>0</v>
      </c>
      <c r="AT548" s="120">
        <f t="shared" si="309"/>
        <v>0</v>
      </c>
      <c r="AU548" s="74" t="s">
        <v>717</v>
      </c>
      <c r="AV548" s="115"/>
      <c r="AW548" s="395"/>
      <c r="AX548" s="395">
        <v>0</v>
      </c>
      <c r="AY548" s="395">
        <v>0</v>
      </c>
      <c r="AZ548" s="395">
        <v>0</v>
      </c>
      <c r="BA548" s="395">
        <v>0</v>
      </c>
      <c r="BB548" s="395">
        <v>0</v>
      </c>
      <c r="BC548" s="395">
        <v>0</v>
      </c>
      <c r="BD548" s="115"/>
      <c r="BE548" s="115"/>
      <c r="BF548" s="115"/>
      <c r="BG548" s="115"/>
      <c r="BH548" s="115"/>
      <c r="BI548" s="115"/>
      <c r="BJ548" s="115"/>
      <c r="BK548" s="115"/>
      <c r="BQ548" s="74" t="str">
        <f t="shared" si="318"/>
        <v xml:space="preserve"> </v>
      </c>
      <c r="BR548" s="120" t="str">
        <f t="shared" si="319"/>
        <v xml:space="preserve"> </v>
      </c>
      <c r="BS548" s="120" t="str">
        <f t="shared" si="320"/>
        <v xml:space="preserve"> </v>
      </c>
      <c r="BU548" s="74" t="str">
        <f t="shared" si="321"/>
        <v xml:space="preserve"> </v>
      </c>
      <c r="BV548" s="120" t="str">
        <f t="shared" si="322"/>
        <v xml:space="preserve"> </v>
      </c>
      <c r="BW548" s="120" t="str">
        <f t="shared" si="323"/>
        <v xml:space="preserve">  </v>
      </c>
      <c r="BY548" s="74" t="str">
        <f t="shared" si="324"/>
        <v xml:space="preserve"> </v>
      </c>
      <c r="BZ548" s="120" t="str">
        <f t="shared" si="325"/>
        <v xml:space="preserve"> </v>
      </c>
      <c r="CA548" s="120" t="str">
        <f t="shared" si="326"/>
        <v xml:space="preserve"> </v>
      </c>
      <c r="CC548" s="115" t="str">
        <f t="shared" si="327"/>
        <v xml:space="preserve"> </v>
      </c>
      <c r="CD548" s="120" t="str">
        <f t="shared" si="328"/>
        <v xml:space="preserve"> </v>
      </c>
      <c r="CE548" s="417" t="str">
        <f t="shared" si="329"/>
        <v xml:space="preserve"> </v>
      </c>
      <c r="CF548" s="115"/>
      <c r="CG548" s="115" t="str">
        <f t="shared" si="330"/>
        <v xml:space="preserve"> </v>
      </c>
      <c r="CH548" s="120" t="str">
        <f t="shared" si="331"/>
        <v xml:space="preserve"> </v>
      </c>
      <c r="CI548" s="417" t="str">
        <f t="shared" si="332"/>
        <v xml:space="preserve"> </v>
      </c>
      <c r="CJ548" s="115"/>
      <c r="CK548" s="115" t="str">
        <f t="shared" si="333"/>
        <v xml:space="preserve"> </v>
      </c>
      <c r="CL548" s="120" t="str">
        <f t="shared" si="334"/>
        <v xml:space="preserve"> </v>
      </c>
      <c r="CM548" s="417" t="str">
        <f t="shared" si="336"/>
        <v xml:space="preserve"> </v>
      </c>
      <c r="IS548" s="103">
        <v>62.2</v>
      </c>
    </row>
    <row r="549" spans="2:253" s="74" customFormat="1" ht="17.100000000000001" hidden="1" customHeight="1" x14ac:dyDescent="0.25">
      <c r="B549" s="504">
        <f>IF('KB Duct Parts'!BG$15=1,'KB Duct Elbows'!AI17,0)</f>
        <v>0</v>
      </c>
      <c r="C549" s="525">
        <v>12213.45</v>
      </c>
      <c r="D549" s="526">
        <f t="shared" si="303"/>
        <v>12213.45</v>
      </c>
      <c r="E549" s="504" t="s">
        <v>870</v>
      </c>
      <c r="F549" s="508" t="str">
        <f t="shared" si="310"/>
        <v xml:space="preserve"> </v>
      </c>
      <c r="G549" s="509" t="s">
        <v>1704</v>
      </c>
      <c r="H549" s="504" t="s">
        <v>923</v>
      </c>
      <c r="I549" s="1035"/>
      <c r="J549" s="1036"/>
      <c r="K549" s="516" t="s">
        <v>881</v>
      </c>
      <c r="L549" s="521">
        <v>20</v>
      </c>
      <c r="M549" s="517" t="str">
        <f t="shared" si="335"/>
        <v>Y</v>
      </c>
      <c r="N549" s="514">
        <f t="shared" si="311"/>
        <v>138</v>
      </c>
      <c r="O549" s="518">
        <f t="shared" si="304"/>
        <v>0</v>
      </c>
      <c r="P549" s="680">
        <f>'KB Duct Parts'!$AE$3</f>
        <v>0</v>
      </c>
      <c r="Q549" s="681">
        <f t="shared" si="312"/>
        <v>0</v>
      </c>
      <c r="R549" s="682">
        <f t="shared" si="313"/>
        <v>0</v>
      </c>
      <c r="S549" s="716">
        <f t="shared" si="314"/>
        <v>0.35</v>
      </c>
      <c r="T549" s="679">
        <f t="shared" si="315"/>
        <v>0</v>
      </c>
      <c r="U549" s="679">
        <f t="shared" si="316"/>
        <v>0</v>
      </c>
      <c r="V549" s="78"/>
      <c r="W549" s="78"/>
      <c r="Y549" s="120"/>
      <c r="AE549" s="75"/>
      <c r="AF549" s="370">
        <v>20</v>
      </c>
      <c r="AG549" s="374"/>
      <c r="AH549" s="378"/>
      <c r="AI549" s="381"/>
      <c r="AJ549" s="386"/>
      <c r="AK549" s="391"/>
      <c r="AL549" s="386"/>
      <c r="AM549" s="363">
        <f t="shared" si="302"/>
        <v>1</v>
      </c>
      <c r="AN549" s="578">
        <v>138</v>
      </c>
      <c r="AO549" s="120">
        <f t="shared" si="317"/>
        <v>0</v>
      </c>
      <c r="AP549" s="120">
        <f t="shared" si="305"/>
        <v>0</v>
      </c>
      <c r="AQ549" s="120">
        <f t="shared" si="306"/>
        <v>0</v>
      </c>
      <c r="AR549" s="120">
        <f t="shared" si="307"/>
        <v>0</v>
      </c>
      <c r="AS549" s="120">
        <f t="shared" si="308"/>
        <v>0</v>
      </c>
      <c r="AT549" s="120">
        <f t="shared" si="309"/>
        <v>0</v>
      </c>
      <c r="AU549" s="74" t="s">
        <v>717</v>
      </c>
      <c r="AV549" s="115"/>
      <c r="AW549" s="395"/>
      <c r="AX549" s="395">
        <v>0</v>
      </c>
      <c r="AY549" s="395">
        <v>0</v>
      </c>
      <c r="AZ549" s="395">
        <v>0</v>
      </c>
      <c r="BA549" s="395">
        <v>0</v>
      </c>
      <c r="BB549" s="395">
        <v>0</v>
      </c>
      <c r="BC549" s="395">
        <v>0</v>
      </c>
      <c r="BD549" s="115"/>
      <c r="BE549" s="115"/>
      <c r="BF549" s="115"/>
      <c r="BG549" s="115"/>
      <c r="BH549" s="115"/>
      <c r="BI549" s="115"/>
      <c r="BJ549" s="115"/>
      <c r="BK549" s="115"/>
      <c r="BQ549" s="74" t="str">
        <f t="shared" si="318"/>
        <v xml:space="preserve"> </v>
      </c>
      <c r="BR549" s="120" t="str">
        <f t="shared" si="319"/>
        <v xml:space="preserve"> </v>
      </c>
      <c r="BS549" s="120" t="str">
        <f t="shared" si="320"/>
        <v xml:space="preserve"> </v>
      </c>
      <c r="BU549" s="74" t="str">
        <f t="shared" si="321"/>
        <v xml:space="preserve"> </v>
      </c>
      <c r="BV549" s="120" t="str">
        <f t="shared" si="322"/>
        <v xml:space="preserve"> </v>
      </c>
      <c r="BW549" s="120" t="str">
        <f t="shared" si="323"/>
        <v xml:space="preserve">  </v>
      </c>
      <c r="BY549" s="74" t="str">
        <f t="shared" si="324"/>
        <v xml:space="preserve"> </v>
      </c>
      <c r="BZ549" s="120" t="str">
        <f t="shared" si="325"/>
        <v xml:space="preserve"> </v>
      </c>
      <c r="CA549" s="120" t="str">
        <f t="shared" si="326"/>
        <v xml:space="preserve"> </v>
      </c>
      <c r="CC549" s="115" t="str">
        <f t="shared" si="327"/>
        <v xml:space="preserve"> </v>
      </c>
      <c r="CD549" s="120" t="str">
        <f t="shared" si="328"/>
        <v xml:space="preserve"> </v>
      </c>
      <c r="CE549" s="417" t="str">
        <f t="shared" si="329"/>
        <v xml:space="preserve"> </v>
      </c>
      <c r="CF549" s="115"/>
      <c r="CG549" s="115" t="str">
        <f t="shared" si="330"/>
        <v xml:space="preserve"> </v>
      </c>
      <c r="CH549" s="120" t="str">
        <f t="shared" si="331"/>
        <v xml:space="preserve"> </v>
      </c>
      <c r="CI549" s="417" t="str">
        <f t="shared" si="332"/>
        <v xml:space="preserve"> </v>
      </c>
      <c r="CJ549" s="115"/>
      <c r="CK549" s="115" t="str">
        <f t="shared" si="333"/>
        <v xml:space="preserve"> </v>
      </c>
      <c r="CL549" s="120" t="str">
        <f t="shared" si="334"/>
        <v xml:space="preserve"> </v>
      </c>
      <c r="CM549" s="417" t="str">
        <f t="shared" si="336"/>
        <v xml:space="preserve"> </v>
      </c>
      <c r="IS549" s="103">
        <v>67.7</v>
      </c>
    </row>
    <row r="550" spans="2:253" s="74" customFormat="1" ht="17.100000000000001" hidden="1" customHeight="1" x14ac:dyDescent="0.25">
      <c r="B550" s="504">
        <f>IF('KB Duct Parts'!BG$15=1,'KB Duct Elbows'!AI18,0)</f>
        <v>0</v>
      </c>
      <c r="C550" s="525">
        <v>12214.45</v>
      </c>
      <c r="D550" s="526">
        <f t="shared" si="303"/>
        <v>12214.45</v>
      </c>
      <c r="E550" s="504" t="s">
        <v>871</v>
      </c>
      <c r="F550" s="508" t="str">
        <f t="shared" si="310"/>
        <v xml:space="preserve"> </v>
      </c>
      <c r="G550" s="509" t="s">
        <v>1704</v>
      </c>
      <c r="H550" s="504" t="s">
        <v>923</v>
      </c>
      <c r="I550" s="1035"/>
      <c r="J550" s="1036"/>
      <c r="K550" s="516" t="s">
        <v>881</v>
      </c>
      <c r="L550" s="521">
        <v>20</v>
      </c>
      <c r="M550" s="517" t="str">
        <f t="shared" si="335"/>
        <v>Y</v>
      </c>
      <c r="N550" s="514">
        <f t="shared" si="311"/>
        <v>144.30000000000001</v>
      </c>
      <c r="O550" s="518">
        <f t="shared" si="304"/>
        <v>0</v>
      </c>
      <c r="P550" s="680">
        <f>'KB Duct Parts'!$AE$3</f>
        <v>0</v>
      </c>
      <c r="Q550" s="681">
        <f t="shared" si="312"/>
        <v>0</v>
      </c>
      <c r="R550" s="682">
        <f t="shared" si="313"/>
        <v>0</v>
      </c>
      <c r="S550" s="716">
        <f t="shared" si="314"/>
        <v>0.35</v>
      </c>
      <c r="T550" s="679">
        <f t="shared" si="315"/>
        <v>0</v>
      </c>
      <c r="U550" s="679">
        <f t="shared" si="316"/>
        <v>0</v>
      </c>
      <c r="V550" s="78"/>
      <c r="W550" s="78"/>
      <c r="Y550" s="120"/>
      <c r="AE550" s="75"/>
      <c r="AF550" s="370">
        <v>20</v>
      </c>
      <c r="AG550" s="374"/>
      <c r="AH550" s="378"/>
      <c r="AI550" s="381"/>
      <c r="AJ550" s="386"/>
      <c r="AK550" s="391"/>
      <c r="AL550" s="386"/>
      <c r="AM550" s="363">
        <f t="shared" si="302"/>
        <v>1</v>
      </c>
      <c r="AN550" s="578">
        <v>144.30000000000001</v>
      </c>
      <c r="AO550" s="120">
        <f t="shared" si="317"/>
        <v>0</v>
      </c>
      <c r="AP550" s="120">
        <f t="shared" si="305"/>
        <v>0</v>
      </c>
      <c r="AQ550" s="120">
        <f t="shared" si="306"/>
        <v>0</v>
      </c>
      <c r="AR550" s="120">
        <f t="shared" si="307"/>
        <v>0</v>
      </c>
      <c r="AS550" s="120">
        <f t="shared" si="308"/>
        <v>0</v>
      </c>
      <c r="AT550" s="120">
        <f t="shared" si="309"/>
        <v>0</v>
      </c>
      <c r="AU550" s="74" t="s">
        <v>717</v>
      </c>
      <c r="AV550" s="115"/>
      <c r="AW550" s="395"/>
      <c r="AX550" s="395">
        <v>0</v>
      </c>
      <c r="AY550" s="395">
        <v>0</v>
      </c>
      <c r="AZ550" s="395">
        <v>0</v>
      </c>
      <c r="BA550" s="395">
        <v>0</v>
      </c>
      <c r="BB550" s="395">
        <v>0</v>
      </c>
      <c r="BC550" s="395">
        <v>0</v>
      </c>
      <c r="BD550" s="115"/>
      <c r="BE550" s="115"/>
      <c r="BF550" s="115"/>
      <c r="BG550" s="115"/>
      <c r="BH550" s="115"/>
      <c r="BI550" s="115"/>
      <c r="BJ550" s="115"/>
      <c r="BK550" s="115"/>
      <c r="BQ550" s="74" t="str">
        <f t="shared" si="318"/>
        <v xml:space="preserve"> </v>
      </c>
      <c r="BR550" s="120" t="str">
        <f t="shared" si="319"/>
        <v xml:space="preserve"> </v>
      </c>
      <c r="BS550" s="120" t="str">
        <f t="shared" si="320"/>
        <v xml:space="preserve"> </v>
      </c>
      <c r="BU550" s="74" t="str">
        <f t="shared" si="321"/>
        <v xml:space="preserve"> </v>
      </c>
      <c r="BV550" s="120" t="str">
        <f t="shared" si="322"/>
        <v xml:space="preserve"> </v>
      </c>
      <c r="BW550" s="120" t="str">
        <f t="shared" si="323"/>
        <v xml:space="preserve">  </v>
      </c>
      <c r="BY550" s="74" t="str">
        <f t="shared" si="324"/>
        <v xml:space="preserve"> </v>
      </c>
      <c r="BZ550" s="120" t="str">
        <f t="shared" si="325"/>
        <v xml:space="preserve"> </v>
      </c>
      <c r="CA550" s="120" t="str">
        <f t="shared" si="326"/>
        <v xml:space="preserve"> </v>
      </c>
      <c r="CC550" s="115" t="str">
        <f t="shared" si="327"/>
        <v xml:space="preserve"> </v>
      </c>
      <c r="CD550" s="120" t="str">
        <f t="shared" si="328"/>
        <v xml:space="preserve"> </v>
      </c>
      <c r="CE550" s="417" t="str">
        <f t="shared" si="329"/>
        <v xml:space="preserve"> </v>
      </c>
      <c r="CF550" s="115"/>
      <c r="CG550" s="115" t="str">
        <f t="shared" si="330"/>
        <v xml:space="preserve"> </v>
      </c>
      <c r="CH550" s="120" t="str">
        <f t="shared" si="331"/>
        <v xml:space="preserve"> </v>
      </c>
      <c r="CI550" s="417" t="str">
        <f t="shared" si="332"/>
        <v xml:space="preserve"> </v>
      </c>
      <c r="CJ550" s="115"/>
      <c r="CK550" s="115" t="str">
        <f t="shared" si="333"/>
        <v xml:space="preserve"> </v>
      </c>
      <c r="CL550" s="120" t="str">
        <f t="shared" si="334"/>
        <v xml:space="preserve"> </v>
      </c>
      <c r="CM550" s="417" t="str">
        <f t="shared" si="336"/>
        <v xml:space="preserve"> </v>
      </c>
      <c r="IS550" s="103">
        <v>70.8</v>
      </c>
    </row>
    <row r="551" spans="2:253" s="74" customFormat="1" ht="17.100000000000001" hidden="1" customHeight="1" x14ac:dyDescent="0.25">
      <c r="B551" s="504">
        <f>IF('KB Duct Parts'!BG$15=1,'KB Duct Elbows'!AI19,0)</f>
        <v>0</v>
      </c>
      <c r="C551" s="525">
        <v>12215.45</v>
      </c>
      <c r="D551" s="526">
        <f t="shared" si="303"/>
        <v>12215.45</v>
      </c>
      <c r="E551" s="504" t="s">
        <v>872</v>
      </c>
      <c r="F551" s="508" t="str">
        <f t="shared" si="310"/>
        <v xml:space="preserve"> </v>
      </c>
      <c r="G551" s="509" t="s">
        <v>1704</v>
      </c>
      <c r="H551" s="504" t="s">
        <v>923</v>
      </c>
      <c r="I551" s="1035"/>
      <c r="J551" s="1036"/>
      <c r="K551" s="516" t="s">
        <v>881</v>
      </c>
      <c r="L551" s="521">
        <v>20</v>
      </c>
      <c r="M551" s="517" t="str">
        <f t="shared" si="335"/>
        <v>Y</v>
      </c>
      <c r="N551" s="514">
        <f t="shared" si="311"/>
        <v>151.80000000000001</v>
      </c>
      <c r="O551" s="518">
        <f t="shared" si="304"/>
        <v>0</v>
      </c>
      <c r="P551" s="680">
        <f>'KB Duct Parts'!$AE$3</f>
        <v>0</v>
      </c>
      <c r="Q551" s="681">
        <f t="shared" si="312"/>
        <v>0</v>
      </c>
      <c r="R551" s="682">
        <f t="shared" si="313"/>
        <v>0</v>
      </c>
      <c r="S551" s="716">
        <f t="shared" si="314"/>
        <v>0.35</v>
      </c>
      <c r="T551" s="679">
        <f t="shared" si="315"/>
        <v>0</v>
      </c>
      <c r="U551" s="679">
        <f t="shared" si="316"/>
        <v>0</v>
      </c>
      <c r="V551" s="78"/>
      <c r="W551" s="78"/>
      <c r="Y551" s="120"/>
      <c r="AE551" s="75"/>
      <c r="AF551" s="370">
        <v>20</v>
      </c>
      <c r="AG551" s="374"/>
      <c r="AH551" s="378"/>
      <c r="AI551" s="381"/>
      <c r="AJ551" s="386"/>
      <c r="AK551" s="391"/>
      <c r="AL551" s="386"/>
      <c r="AM551" s="363">
        <f t="shared" si="302"/>
        <v>1</v>
      </c>
      <c r="AN551" s="578">
        <v>151.80000000000001</v>
      </c>
      <c r="AO551" s="120">
        <f t="shared" si="317"/>
        <v>0</v>
      </c>
      <c r="AP551" s="120">
        <f t="shared" si="305"/>
        <v>0</v>
      </c>
      <c r="AQ551" s="120">
        <f t="shared" si="306"/>
        <v>0</v>
      </c>
      <c r="AR551" s="120">
        <f t="shared" si="307"/>
        <v>0</v>
      </c>
      <c r="AS551" s="120">
        <f t="shared" si="308"/>
        <v>0</v>
      </c>
      <c r="AT551" s="120">
        <f t="shared" si="309"/>
        <v>0</v>
      </c>
      <c r="AU551" s="74" t="s">
        <v>717</v>
      </c>
      <c r="AV551" s="115"/>
      <c r="AW551" s="395"/>
      <c r="AX551" s="395">
        <v>0</v>
      </c>
      <c r="AY551" s="395">
        <v>0</v>
      </c>
      <c r="AZ551" s="395">
        <v>0</v>
      </c>
      <c r="BA551" s="395">
        <v>0</v>
      </c>
      <c r="BB551" s="395">
        <v>0</v>
      </c>
      <c r="BC551" s="395">
        <v>0</v>
      </c>
      <c r="BD551" s="115"/>
      <c r="BE551" s="115"/>
      <c r="BF551" s="115"/>
      <c r="BG551" s="115"/>
      <c r="BH551" s="115"/>
      <c r="BI551" s="115"/>
      <c r="BJ551" s="115"/>
      <c r="BK551" s="115"/>
      <c r="BQ551" s="74" t="str">
        <f t="shared" si="318"/>
        <v xml:space="preserve"> </v>
      </c>
      <c r="BR551" s="120" t="str">
        <f t="shared" si="319"/>
        <v xml:space="preserve"> </v>
      </c>
      <c r="BS551" s="120" t="str">
        <f t="shared" si="320"/>
        <v xml:space="preserve"> </v>
      </c>
      <c r="BU551" s="74" t="str">
        <f t="shared" si="321"/>
        <v xml:space="preserve"> </v>
      </c>
      <c r="BV551" s="120" t="str">
        <f t="shared" si="322"/>
        <v xml:space="preserve"> </v>
      </c>
      <c r="BW551" s="120" t="str">
        <f t="shared" si="323"/>
        <v xml:space="preserve">  </v>
      </c>
      <c r="BY551" s="74" t="str">
        <f t="shared" si="324"/>
        <v xml:space="preserve"> </v>
      </c>
      <c r="BZ551" s="120" t="str">
        <f t="shared" si="325"/>
        <v xml:space="preserve"> </v>
      </c>
      <c r="CA551" s="120" t="str">
        <f t="shared" si="326"/>
        <v xml:space="preserve"> </v>
      </c>
      <c r="CC551" s="115" t="str">
        <f t="shared" si="327"/>
        <v xml:space="preserve"> </v>
      </c>
      <c r="CD551" s="120" t="str">
        <f t="shared" si="328"/>
        <v xml:space="preserve"> </v>
      </c>
      <c r="CE551" s="417" t="str">
        <f t="shared" si="329"/>
        <v xml:space="preserve"> </v>
      </c>
      <c r="CF551" s="115"/>
      <c r="CG551" s="115" t="str">
        <f t="shared" si="330"/>
        <v xml:space="preserve"> </v>
      </c>
      <c r="CH551" s="120" t="str">
        <f t="shared" si="331"/>
        <v xml:space="preserve"> </v>
      </c>
      <c r="CI551" s="417" t="str">
        <f t="shared" si="332"/>
        <v xml:space="preserve"> </v>
      </c>
      <c r="CJ551" s="115"/>
      <c r="CK551" s="115" t="str">
        <f t="shared" si="333"/>
        <v xml:space="preserve"> </v>
      </c>
      <c r="CL551" s="120" t="str">
        <f t="shared" si="334"/>
        <v xml:space="preserve"> </v>
      </c>
      <c r="CM551" s="417" t="str">
        <f t="shared" si="336"/>
        <v xml:space="preserve"> </v>
      </c>
      <c r="IS551" s="103">
        <v>74.400000000000006</v>
      </c>
    </row>
    <row r="552" spans="2:253" s="74" customFormat="1" ht="17.100000000000001" hidden="1" customHeight="1" x14ac:dyDescent="0.25">
      <c r="B552" s="504">
        <f>IF('KB Duct Parts'!BG$15=1,'KB Duct Elbows'!AJ7,0)</f>
        <v>0</v>
      </c>
      <c r="C552" s="525">
        <v>12203.3</v>
      </c>
      <c r="D552" s="526">
        <f t="shared" si="303"/>
        <v>12203.3</v>
      </c>
      <c r="E552" s="520" t="s">
        <v>483</v>
      </c>
      <c r="F552" s="508" t="str">
        <f t="shared" si="310"/>
        <v xml:space="preserve"> </v>
      </c>
      <c r="G552" s="509" t="s">
        <v>1705</v>
      </c>
      <c r="H552" s="504" t="s">
        <v>923</v>
      </c>
      <c r="I552" s="1035"/>
      <c r="J552" s="1036"/>
      <c r="K552" s="516" t="s">
        <v>881</v>
      </c>
      <c r="L552" s="521">
        <v>22</v>
      </c>
      <c r="M552" s="517" t="str">
        <f t="shared" si="335"/>
        <v>Y</v>
      </c>
      <c r="N552" s="514">
        <f t="shared" si="311"/>
        <v>34.700000000000003</v>
      </c>
      <c r="O552" s="518">
        <f t="shared" si="304"/>
        <v>0</v>
      </c>
      <c r="P552" s="680">
        <f>'KB Duct Parts'!$AE$3</f>
        <v>0</v>
      </c>
      <c r="Q552" s="681">
        <f t="shared" si="312"/>
        <v>0</v>
      </c>
      <c r="R552" s="682">
        <f t="shared" si="313"/>
        <v>0</v>
      </c>
      <c r="S552" s="716">
        <f t="shared" si="314"/>
        <v>0.35</v>
      </c>
      <c r="T552" s="679">
        <f t="shared" si="315"/>
        <v>0</v>
      </c>
      <c r="U552" s="679">
        <f t="shared" si="316"/>
        <v>0</v>
      </c>
      <c r="V552" s="78"/>
      <c r="W552" s="78"/>
      <c r="Y552" s="120"/>
      <c r="AE552" s="75"/>
      <c r="AF552" s="370">
        <v>22</v>
      </c>
      <c r="AG552" s="374"/>
      <c r="AH552" s="378"/>
      <c r="AI552" s="381"/>
      <c r="AJ552" s="386"/>
      <c r="AK552" s="391"/>
      <c r="AL552" s="386"/>
      <c r="AM552" s="363">
        <f t="shared" si="302"/>
        <v>1</v>
      </c>
      <c r="AN552" s="578">
        <v>34.700000000000003</v>
      </c>
      <c r="AO552" s="120">
        <f t="shared" si="317"/>
        <v>0</v>
      </c>
      <c r="AP552" s="120">
        <f t="shared" si="305"/>
        <v>0</v>
      </c>
      <c r="AQ552" s="120">
        <f t="shared" si="306"/>
        <v>0</v>
      </c>
      <c r="AR552" s="120">
        <f t="shared" si="307"/>
        <v>0</v>
      </c>
      <c r="AS552" s="120">
        <f t="shared" si="308"/>
        <v>0</v>
      </c>
      <c r="AT552" s="120">
        <f t="shared" si="309"/>
        <v>0</v>
      </c>
      <c r="AU552" s="74" t="s">
        <v>717</v>
      </c>
      <c r="AV552" s="115"/>
      <c r="AW552" s="395"/>
      <c r="AX552" s="395">
        <v>0</v>
      </c>
      <c r="AY552" s="395">
        <v>0</v>
      </c>
      <c r="AZ552" s="395">
        <v>0</v>
      </c>
      <c r="BA552" s="395">
        <v>0</v>
      </c>
      <c r="BB552" s="395">
        <v>0</v>
      </c>
      <c r="BC552" s="395">
        <v>0</v>
      </c>
      <c r="BD552" s="115"/>
      <c r="BE552" s="115"/>
      <c r="BF552" s="115"/>
      <c r="BG552" s="115"/>
      <c r="BH552" s="115"/>
      <c r="BI552" s="115"/>
      <c r="BJ552" s="115"/>
      <c r="BK552" s="115"/>
      <c r="BQ552" s="74" t="str">
        <f t="shared" si="318"/>
        <v xml:space="preserve"> </v>
      </c>
      <c r="BR552" s="120" t="str">
        <f t="shared" si="319"/>
        <v xml:space="preserve"> </v>
      </c>
      <c r="BS552" s="120" t="str">
        <f t="shared" si="320"/>
        <v xml:space="preserve"> </v>
      </c>
      <c r="BU552" s="74" t="str">
        <f t="shared" si="321"/>
        <v xml:space="preserve"> </v>
      </c>
      <c r="BV552" s="120" t="str">
        <f t="shared" si="322"/>
        <v xml:space="preserve"> </v>
      </c>
      <c r="BW552" s="120" t="str">
        <f t="shared" si="323"/>
        <v xml:space="preserve">  </v>
      </c>
      <c r="BY552" s="74" t="str">
        <f t="shared" si="324"/>
        <v xml:space="preserve"> </v>
      </c>
      <c r="BZ552" s="120" t="str">
        <f t="shared" si="325"/>
        <v xml:space="preserve"> </v>
      </c>
      <c r="CA552" s="120" t="str">
        <f t="shared" si="326"/>
        <v xml:space="preserve"> </v>
      </c>
      <c r="CC552" s="115" t="str">
        <f t="shared" si="327"/>
        <v xml:space="preserve"> </v>
      </c>
      <c r="CD552" s="120" t="str">
        <f t="shared" si="328"/>
        <v xml:space="preserve"> </v>
      </c>
      <c r="CE552" s="417" t="str">
        <f t="shared" si="329"/>
        <v xml:space="preserve"> </v>
      </c>
      <c r="CF552" s="115"/>
      <c r="CG552" s="115" t="str">
        <f t="shared" si="330"/>
        <v xml:space="preserve"> </v>
      </c>
      <c r="CH552" s="120" t="str">
        <f t="shared" si="331"/>
        <v xml:space="preserve"> </v>
      </c>
      <c r="CI552" s="417" t="str">
        <f t="shared" si="332"/>
        <v xml:space="preserve"> </v>
      </c>
      <c r="CJ552" s="115"/>
      <c r="CK552" s="115" t="str">
        <f t="shared" si="333"/>
        <v xml:space="preserve"> </v>
      </c>
      <c r="CL552" s="120" t="str">
        <f t="shared" si="334"/>
        <v xml:space="preserve"> </v>
      </c>
      <c r="CM552" s="417" t="str">
        <f t="shared" si="336"/>
        <v xml:space="preserve"> </v>
      </c>
      <c r="IS552" s="103">
        <v>17</v>
      </c>
    </row>
    <row r="553" spans="2:253" s="74" customFormat="1" ht="17.100000000000001" hidden="1" customHeight="1" x14ac:dyDescent="0.25">
      <c r="B553" s="504">
        <f>IF('KB Duct Parts'!BG$15=1,'KB Duct Elbows'!AJ8,0)</f>
        <v>0</v>
      </c>
      <c r="C553" s="525">
        <v>12204.3</v>
      </c>
      <c r="D553" s="526">
        <f t="shared" si="303"/>
        <v>12204.3</v>
      </c>
      <c r="E553" s="520" t="s">
        <v>861</v>
      </c>
      <c r="F553" s="508" t="str">
        <f t="shared" si="310"/>
        <v xml:space="preserve"> </v>
      </c>
      <c r="G553" s="509" t="s">
        <v>1705</v>
      </c>
      <c r="H553" s="504" t="s">
        <v>923</v>
      </c>
      <c r="I553" s="1035"/>
      <c r="J553" s="1036"/>
      <c r="K553" s="516" t="s">
        <v>881</v>
      </c>
      <c r="L553" s="521">
        <v>22</v>
      </c>
      <c r="M553" s="517" t="str">
        <f t="shared" si="335"/>
        <v>Y</v>
      </c>
      <c r="N553" s="514">
        <f t="shared" si="311"/>
        <v>36</v>
      </c>
      <c r="O553" s="518">
        <f t="shared" si="304"/>
        <v>0</v>
      </c>
      <c r="P553" s="680">
        <f>'KB Duct Parts'!$AE$3</f>
        <v>0</v>
      </c>
      <c r="Q553" s="681">
        <f t="shared" si="312"/>
        <v>0</v>
      </c>
      <c r="R553" s="682">
        <f t="shared" si="313"/>
        <v>0</v>
      </c>
      <c r="S553" s="716">
        <f t="shared" si="314"/>
        <v>0.35</v>
      </c>
      <c r="T553" s="679">
        <f t="shared" si="315"/>
        <v>0</v>
      </c>
      <c r="U553" s="679">
        <f t="shared" si="316"/>
        <v>0</v>
      </c>
      <c r="V553" s="78"/>
      <c r="W553" s="78"/>
      <c r="Y553" s="120"/>
      <c r="AE553" s="75"/>
      <c r="AF553" s="370">
        <v>22</v>
      </c>
      <c r="AG553" s="374"/>
      <c r="AH553" s="378"/>
      <c r="AI553" s="381"/>
      <c r="AJ553" s="386"/>
      <c r="AK553" s="391"/>
      <c r="AL553" s="386"/>
      <c r="AM553" s="363">
        <f t="shared" si="302"/>
        <v>1</v>
      </c>
      <c r="AN553" s="578">
        <v>36</v>
      </c>
      <c r="AO553" s="120">
        <f t="shared" si="317"/>
        <v>0</v>
      </c>
      <c r="AP553" s="120">
        <f t="shared" si="305"/>
        <v>0</v>
      </c>
      <c r="AQ553" s="120">
        <f t="shared" si="306"/>
        <v>0</v>
      </c>
      <c r="AR553" s="120">
        <f t="shared" si="307"/>
        <v>0</v>
      </c>
      <c r="AS553" s="120">
        <f t="shared" si="308"/>
        <v>0</v>
      </c>
      <c r="AT553" s="120">
        <f t="shared" si="309"/>
        <v>0</v>
      </c>
      <c r="AU553" s="74" t="s">
        <v>717</v>
      </c>
      <c r="AV553" s="115"/>
      <c r="AW553" s="395"/>
      <c r="AX553" s="395">
        <v>0</v>
      </c>
      <c r="AY553" s="395">
        <v>0</v>
      </c>
      <c r="AZ553" s="395">
        <v>0</v>
      </c>
      <c r="BA553" s="395">
        <v>0</v>
      </c>
      <c r="BB553" s="395">
        <v>0</v>
      </c>
      <c r="BC553" s="395">
        <v>0</v>
      </c>
      <c r="BD553" s="115"/>
      <c r="BE553" s="115"/>
      <c r="BF553" s="115"/>
      <c r="BG553" s="115"/>
      <c r="BH553" s="115"/>
      <c r="BI553" s="115"/>
      <c r="BJ553" s="115"/>
      <c r="BK553" s="115"/>
      <c r="BQ553" s="74" t="str">
        <f t="shared" si="318"/>
        <v xml:space="preserve"> </v>
      </c>
      <c r="BR553" s="120" t="str">
        <f t="shared" si="319"/>
        <v xml:space="preserve"> </v>
      </c>
      <c r="BS553" s="120" t="str">
        <f t="shared" si="320"/>
        <v xml:space="preserve"> </v>
      </c>
      <c r="BU553" s="74" t="str">
        <f t="shared" si="321"/>
        <v xml:space="preserve"> </v>
      </c>
      <c r="BV553" s="120" t="str">
        <f t="shared" si="322"/>
        <v xml:space="preserve"> </v>
      </c>
      <c r="BW553" s="120" t="str">
        <f t="shared" si="323"/>
        <v xml:space="preserve">  </v>
      </c>
      <c r="BY553" s="74" t="str">
        <f t="shared" si="324"/>
        <v xml:space="preserve"> </v>
      </c>
      <c r="BZ553" s="120" t="str">
        <f t="shared" si="325"/>
        <v xml:space="preserve"> </v>
      </c>
      <c r="CA553" s="120" t="str">
        <f t="shared" si="326"/>
        <v xml:space="preserve"> </v>
      </c>
      <c r="CC553" s="115" t="str">
        <f t="shared" si="327"/>
        <v xml:space="preserve"> </v>
      </c>
      <c r="CD553" s="120" t="str">
        <f t="shared" si="328"/>
        <v xml:space="preserve"> </v>
      </c>
      <c r="CE553" s="417" t="str">
        <f t="shared" si="329"/>
        <v xml:space="preserve"> </v>
      </c>
      <c r="CF553" s="115"/>
      <c r="CG553" s="115" t="str">
        <f t="shared" si="330"/>
        <v xml:space="preserve"> </v>
      </c>
      <c r="CH553" s="120" t="str">
        <f t="shared" si="331"/>
        <v xml:space="preserve"> </v>
      </c>
      <c r="CI553" s="417" t="str">
        <f t="shared" si="332"/>
        <v xml:space="preserve"> </v>
      </c>
      <c r="CJ553" s="115"/>
      <c r="CK553" s="115" t="str">
        <f t="shared" si="333"/>
        <v xml:space="preserve"> </v>
      </c>
      <c r="CL553" s="120" t="str">
        <f t="shared" si="334"/>
        <v xml:space="preserve"> </v>
      </c>
      <c r="CM553" s="417" t="str">
        <f t="shared" si="336"/>
        <v xml:space="preserve"> </v>
      </c>
      <c r="IS553" s="103">
        <v>17.600000000000001</v>
      </c>
    </row>
    <row r="554" spans="2:253" s="74" customFormat="1" ht="17.100000000000001" hidden="1" customHeight="1" x14ac:dyDescent="0.25">
      <c r="B554" s="504">
        <f>IF('KB Duct Parts'!BG$15=1,'KB Duct Elbows'!AJ9,0)</f>
        <v>0</v>
      </c>
      <c r="C554" s="525">
        <v>12205.3</v>
      </c>
      <c r="D554" s="526">
        <f t="shared" si="303"/>
        <v>12205.3</v>
      </c>
      <c r="E554" s="504" t="s">
        <v>862</v>
      </c>
      <c r="F554" s="508" t="str">
        <f t="shared" si="310"/>
        <v xml:space="preserve"> </v>
      </c>
      <c r="G554" s="509" t="s">
        <v>1705</v>
      </c>
      <c r="H554" s="504" t="s">
        <v>923</v>
      </c>
      <c r="I554" s="1035"/>
      <c r="J554" s="1036"/>
      <c r="K554" s="516" t="s">
        <v>881</v>
      </c>
      <c r="L554" s="521">
        <v>22</v>
      </c>
      <c r="M554" s="517" t="str">
        <f t="shared" si="335"/>
        <v>Y</v>
      </c>
      <c r="N554" s="514">
        <f t="shared" si="311"/>
        <v>42.9</v>
      </c>
      <c r="O554" s="518">
        <f t="shared" si="304"/>
        <v>0</v>
      </c>
      <c r="P554" s="680">
        <f>'KB Duct Parts'!$AE$3</f>
        <v>0</v>
      </c>
      <c r="Q554" s="681">
        <f t="shared" si="312"/>
        <v>0</v>
      </c>
      <c r="R554" s="682">
        <f t="shared" si="313"/>
        <v>0</v>
      </c>
      <c r="S554" s="716">
        <f t="shared" si="314"/>
        <v>0.35</v>
      </c>
      <c r="T554" s="679">
        <f t="shared" si="315"/>
        <v>0</v>
      </c>
      <c r="U554" s="679">
        <f t="shared" si="316"/>
        <v>0</v>
      </c>
      <c r="V554" s="78"/>
      <c r="W554" s="78"/>
      <c r="Y554" s="120"/>
      <c r="AE554" s="75"/>
      <c r="AF554" s="370">
        <v>22</v>
      </c>
      <c r="AG554" s="374"/>
      <c r="AH554" s="378"/>
      <c r="AI554" s="381"/>
      <c r="AJ554" s="386"/>
      <c r="AK554" s="391"/>
      <c r="AL554" s="386"/>
      <c r="AM554" s="363">
        <f t="shared" si="302"/>
        <v>1</v>
      </c>
      <c r="AN554" s="578">
        <v>42.9</v>
      </c>
      <c r="AO554" s="120">
        <f t="shared" si="317"/>
        <v>0</v>
      </c>
      <c r="AP554" s="120">
        <f t="shared" si="305"/>
        <v>0</v>
      </c>
      <c r="AQ554" s="120">
        <f t="shared" si="306"/>
        <v>0</v>
      </c>
      <c r="AR554" s="120">
        <f t="shared" si="307"/>
        <v>0</v>
      </c>
      <c r="AS554" s="120">
        <f t="shared" si="308"/>
        <v>0</v>
      </c>
      <c r="AT554" s="120">
        <f t="shared" si="309"/>
        <v>0</v>
      </c>
      <c r="AU554" s="74" t="s">
        <v>717</v>
      </c>
      <c r="AV554" s="115"/>
      <c r="AW554" s="395"/>
      <c r="AX554" s="395">
        <v>0</v>
      </c>
      <c r="AY554" s="395">
        <v>0</v>
      </c>
      <c r="AZ554" s="395">
        <v>0</v>
      </c>
      <c r="BA554" s="395">
        <v>0</v>
      </c>
      <c r="BB554" s="395">
        <v>0</v>
      </c>
      <c r="BC554" s="395">
        <v>0</v>
      </c>
      <c r="BD554" s="115"/>
      <c r="BE554" s="115"/>
      <c r="BF554" s="115"/>
      <c r="BG554" s="115"/>
      <c r="BH554" s="115"/>
      <c r="BI554" s="115"/>
      <c r="BJ554" s="115"/>
      <c r="BK554" s="115"/>
      <c r="BQ554" s="74" t="str">
        <f t="shared" si="318"/>
        <v xml:space="preserve"> </v>
      </c>
      <c r="BR554" s="120" t="str">
        <f t="shared" si="319"/>
        <v xml:space="preserve"> </v>
      </c>
      <c r="BS554" s="120" t="str">
        <f t="shared" si="320"/>
        <v xml:space="preserve"> </v>
      </c>
      <c r="BU554" s="74" t="str">
        <f t="shared" si="321"/>
        <v xml:space="preserve"> </v>
      </c>
      <c r="BV554" s="120" t="str">
        <f t="shared" si="322"/>
        <v xml:space="preserve"> </v>
      </c>
      <c r="BW554" s="120" t="str">
        <f t="shared" si="323"/>
        <v xml:space="preserve">  </v>
      </c>
      <c r="BY554" s="74" t="str">
        <f t="shared" si="324"/>
        <v xml:space="preserve"> </v>
      </c>
      <c r="BZ554" s="120" t="str">
        <f t="shared" si="325"/>
        <v xml:space="preserve"> </v>
      </c>
      <c r="CA554" s="120" t="str">
        <f t="shared" si="326"/>
        <v xml:space="preserve"> </v>
      </c>
      <c r="CC554" s="115" t="str">
        <f t="shared" si="327"/>
        <v xml:space="preserve"> </v>
      </c>
      <c r="CD554" s="120" t="str">
        <f t="shared" si="328"/>
        <v xml:space="preserve"> </v>
      </c>
      <c r="CE554" s="417" t="str">
        <f t="shared" si="329"/>
        <v xml:space="preserve"> </v>
      </c>
      <c r="CF554" s="115"/>
      <c r="CG554" s="115" t="str">
        <f t="shared" si="330"/>
        <v xml:space="preserve"> </v>
      </c>
      <c r="CH554" s="120" t="str">
        <f t="shared" si="331"/>
        <v xml:space="preserve"> </v>
      </c>
      <c r="CI554" s="417" t="str">
        <f t="shared" si="332"/>
        <v xml:space="preserve"> </v>
      </c>
      <c r="CJ554" s="115"/>
      <c r="CK554" s="115" t="str">
        <f t="shared" si="333"/>
        <v xml:space="preserve"> </v>
      </c>
      <c r="CL554" s="120" t="str">
        <f t="shared" si="334"/>
        <v xml:space="preserve"> </v>
      </c>
      <c r="CM554" s="417" t="str">
        <f t="shared" si="336"/>
        <v xml:space="preserve"> </v>
      </c>
      <c r="IS554" s="103">
        <v>21.1</v>
      </c>
    </row>
    <row r="555" spans="2:253" s="74" customFormat="1" ht="17.100000000000001" hidden="1" customHeight="1" x14ac:dyDescent="0.25">
      <c r="B555" s="504">
        <f>IF('KB Duct Parts'!BG$15=1,'KB Duct Elbows'!AJ10,0)</f>
        <v>0</v>
      </c>
      <c r="C555" s="525">
        <v>12206.3</v>
      </c>
      <c r="D555" s="526">
        <f t="shared" si="303"/>
        <v>12206.3</v>
      </c>
      <c r="E555" s="504" t="s">
        <v>863</v>
      </c>
      <c r="F555" s="508" t="str">
        <f t="shared" si="310"/>
        <v xml:space="preserve"> </v>
      </c>
      <c r="G555" s="509" t="s">
        <v>1705</v>
      </c>
      <c r="H555" s="504" t="s">
        <v>923</v>
      </c>
      <c r="I555" s="1035"/>
      <c r="J555" s="1036"/>
      <c r="K555" s="516" t="s">
        <v>881</v>
      </c>
      <c r="L555" s="521">
        <v>22</v>
      </c>
      <c r="M555" s="517" t="str">
        <f t="shared" si="335"/>
        <v>Y</v>
      </c>
      <c r="N555" s="514">
        <f t="shared" si="311"/>
        <v>47.9</v>
      </c>
      <c r="O555" s="518">
        <f t="shared" si="304"/>
        <v>0</v>
      </c>
      <c r="P555" s="680">
        <f>'KB Duct Parts'!$AE$3</f>
        <v>0</v>
      </c>
      <c r="Q555" s="681">
        <f t="shared" si="312"/>
        <v>0</v>
      </c>
      <c r="R555" s="682">
        <f t="shared" si="313"/>
        <v>0</v>
      </c>
      <c r="S555" s="716">
        <f t="shared" si="314"/>
        <v>0.35</v>
      </c>
      <c r="T555" s="679">
        <f t="shared" si="315"/>
        <v>0</v>
      </c>
      <c r="U555" s="679">
        <f t="shared" si="316"/>
        <v>0</v>
      </c>
      <c r="V555" s="78"/>
      <c r="W555" s="78"/>
      <c r="Y555" s="120"/>
      <c r="AE555" s="75"/>
      <c r="AF555" s="370">
        <v>22</v>
      </c>
      <c r="AG555" s="374"/>
      <c r="AH555" s="378"/>
      <c r="AI555" s="381"/>
      <c r="AJ555" s="386"/>
      <c r="AK555" s="391"/>
      <c r="AL555" s="386"/>
      <c r="AM555" s="363">
        <f t="shared" si="302"/>
        <v>1</v>
      </c>
      <c r="AN555" s="578">
        <v>47.9</v>
      </c>
      <c r="AO555" s="120">
        <f t="shared" si="317"/>
        <v>0</v>
      </c>
      <c r="AP555" s="120">
        <f t="shared" si="305"/>
        <v>0</v>
      </c>
      <c r="AQ555" s="120">
        <f t="shared" si="306"/>
        <v>0</v>
      </c>
      <c r="AR555" s="120">
        <f t="shared" si="307"/>
        <v>0</v>
      </c>
      <c r="AS555" s="120">
        <f t="shared" si="308"/>
        <v>0</v>
      </c>
      <c r="AT555" s="120">
        <f t="shared" si="309"/>
        <v>0</v>
      </c>
      <c r="AU555" s="74" t="s">
        <v>717</v>
      </c>
      <c r="AV555" s="115"/>
      <c r="AW555" s="395"/>
      <c r="AX555" s="395">
        <v>0</v>
      </c>
      <c r="AY555" s="395">
        <v>0</v>
      </c>
      <c r="AZ555" s="395">
        <v>0</v>
      </c>
      <c r="BA555" s="395">
        <v>0</v>
      </c>
      <c r="BB555" s="395">
        <v>0</v>
      </c>
      <c r="BC555" s="395">
        <v>0</v>
      </c>
      <c r="BD555" s="115"/>
      <c r="BE555" s="115"/>
      <c r="BF555" s="115"/>
      <c r="BG555" s="115"/>
      <c r="BH555" s="115"/>
      <c r="BI555" s="115"/>
      <c r="BJ555" s="115"/>
      <c r="BK555" s="115"/>
      <c r="BQ555" s="74" t="str">
        <f t="shared" si="318"/>
        <v xml:space="preserve"> </v>
      </c>
      <c r="BR555" s="120" t="str">
        <f t="shared" si="319"/>
        <v xml:space="preserve"> </v>
      </c>
      <c r="BS555" s="120" t="str">
        <f t="shared" si="320"/>
        <v xml:space="preserve"> </v>
      </c>
      <c r="BU555" s="74" t="str">
        <f t="shared" si="321"/>
        <v xml:space="preserve"> </v>
      </c>
      <c r="BV555" s="120" t="str">
        <f t="shared" si="322"/>
        <v xml:space="preserve"> </v>
      </c>
      <c r="BW555" s="120" t="str">
        <f t="shared" si="323"/>
        <v xml:space="preserve">  </v>
      </c>
      <c r="BY555" s="74" t="str">
        <f t="shared" si="324"/>
        <v xml:space="preserve"> </v>
      </c>
      <c r="BZ555" s="120" t="str">
        <f t="shared" si="325"/>
        <v xml:space="preserve"> </v>
      </c>
      <c r="CA555" s="120" t="str">
        <f t="shared" si="326"/>
        <v xml:space="preserve"> </v>
      </c>
      <c r="CC555" s="115" t="str">
        <f t="shared" si="327"/>
        <v xml:space="preserve"> </v>
      </c>
      <c r="CD555" s="120" t="str">
        <f t="shared" si="328"/>
        <v xml:space="preserve"> </v>
      </c>
      <c r="CE555" s="417" t="str">
        <f t="shared" si="329"/>
        <v xml:space="preserve"> </v>
      </c>
      <c r="CF555" s="115"/>
      <c r="CG555" s="115" t="str">
        <f t="shared" si="330"/>
        <v xml:space="preserve"> </v>
      </c>
      <c r="CH555" s="120" t="str">
        <f t="shared" si="331"/>
        <v xml:space="preserve"> </v>
      </c>
      <c r="CI555" s="417" t="str">
        <f t="shared" si="332"/>
        <v xml:space="preserve"> </v>
      </c>
      <c r="CJ555" s="115"/>
      <c r="CK555" s="115" t="str">
        <f t="shared" si="333"/>
        <v xml:space="preserve"> </v>
      </c>
      <c r="CL555" s="120" t="str">
        <f t="shared" si="334"/>
        <v xml:space="preserve"> </v>
      </c>
      <c r="CM555" s="417" t="str">
        <f t="shared" si="336"/>
        <v xml:space="preserve"> </v>
      </c>
      <c r="IS555" s="103">
        <v>23.3</v>
      </c>
    </row>
    <row r="556" spans="2:253" s="74" customFormat="1" ht="17.100000000000001" hidden="1" customHeight="1" x14ac:dyDescent="0.25">
      <c r="B556" s="504">
        <f>IF('KB Duct Parts'!BG$15=1,'KB Duct Elbows'!AJ11,0)</f>
        <v>0</v>
      </c>
      <c r="C556" s="525">
        <v>12207.3</v>
      </c>
      <c r="D556" s="526">
        <f t="shared" si="303"/>
        <v>12207.3</v>
      </c>
      <c r="E556" s="504" t="s">
        <v>864</v>
      </c>
      <c r="F556" s="508" t="str">
        <f t="shared" si="310"/>
        <v xml:space="preserve"> </v>
      </c>
      <c r="G556" s="509" t="s">
        <v>1705</v>
      </c>
      <c r="H556" s="504" t="s">
        <v>923</v>
      </c>
      <c r="I556" s="1035"/>
      <c r="J556" s="1036"/>
      <c r="K556" s="516" t="s">
        <v>881</v>
      </c>
      <c r="L556" s="521">
        <v>22</v>
      </c>
      <c r="M556" s="517" t="str">
        <f t="shared" si="335"/>
        <v>Y</v>
      </c>
      <c r="N556" s="514">
        <f t="shared" si="311"/>
        <v>54.1</v>
      </c>
      <c r="O556" s="518">
        <f t="shared" si="304"/>
        <v>0</v>
      </c>
      <c r="P556" s="680">
        <f>'KB Duct Parts'!$AE$3</f>
        <v>0</v>
      </c>
      <c r="Q556" s="681">
        <f t="shared" si="312"/>
        <v>0</v>
      </c>
      <c r="R556" s="682">
        <f t="shared" si="313"/>
        <v>0</v>
      </c>
      <c r="S556" s="716">
        <f t="shared" si="314"/>
        <v>0.35</v>
      </c>
      <c r="T556" s="679">
        <f t="shared" si="315"/>
        <v>0</v>
      </c>
      <c r="U556" s="679">
        <f t="shared" si="316"/>
        <v>0</v>
      </c>
      <c r="V556" s="78"/>
      <c r="W556" s="78"/>
      <c r="Y556" s="120"/>
      <c r="AE556" s="75"/>
      <c r="AF556" s="370">
        <v>22</v>
      </c>
      <c r="AG556" s="374"/>
      <c r="AH556" s="378"/>
      <c r="AI556" s="381"/>
      <c r="AJ556" s="386"/>
      <c r="AK556" s="391"/>
      <c r="AL556" s="386"/>
      <c r="AM556" s="363">
        <f t="shared" si="302"/>
        <v>1</v>
      </c>
      <c r="AN556" s="578">
        <v>54.1</v>
      </c>
      <c r="AO556" s="120">
        <f t="shared" si="317"/>
        <v>0</v>
      </c>
      <c r="AP556" s="120">
        <f t="shared" si="305"/>
        <v>0</v>
      </c>
      <c r="AQ556" s="120">
        <f t="shared" si="306"/>
        <v>0</v>
      </c>
      <c r="AR556" s="120">
        <f t="shared" si="307"/>
        <v>0</v>
      </c>
      <c r="AS556" s="120">
        <f t="shared" si="308"/>
        <v>0</v>
      </c>
      <c r="AT556" s="120">
        <f t="shared" si="309"/>
        <v>0</v>
      </c>
      <c r="AU556" s="74" t="s">
        <v>717</v>
      </c>
      <c r="AV556" s="115"/>
      <c r="AW556" s="395"/>
      <c r="AX556" s="395">
        <v>0</v>
      </c>
      <c r="AY556" s="395">
        <v>0</v>
      </c>
      <c r="AZ556" s="395">
        <v>0</v>
      </c>
      <c r="BA556" s="395">
        <v>0</v>
      </c>
      <c r="BB556" s="395">
        <v>0</v>
      </c>
      <c r="BC556" s="395">
        <v>0</v>
      </c>
      <c r="BD556" s="115"/>
      <c r="BE556" s="115"/>
      <c r="BF556" s="115"/>
      <c r="BG556" s="115"/>
      <c r="BH556" s="115"/>
      <c r="BI556" s="115"/>
      <c r="BJ556" s="115"/>
      <c r="BK556" s="115"/>
      <c r="BQ556" s="74" t="str">
        <f t="shared" si="318"/>
        <v xml:space="preserve"> </v>
      </c>
      <c r="BR556" s="120" t="str">
        <f t="shared" si="319"/>
        <v xml:space="preserve"> </v>
      </c>
      <c r="BS556" s="120" t="str">
        <f t="shared" si="320"/>
        <v xml:space="preserve"> </v>
      </c>
      <c r="BU556" s="74" t="str">
        <f t="shared" si="321"/>
        <v xml:space="preserve"> </v>
      </c>
      <c r="BV556" s="120" t="str">
        <f t="shared" si="322"/>
        <v xml:space="preserve"> </v>
      </c>
      <c r="BW556" s="120" t="str">
        <f t="shared" si="323"/>
        <v xml:space="preserve">  </v>
      </c>
      <c r="BY556" s="74" t="str">
        <f t="shared" si="324"/>
        <v xml:space="preserve"> </v>
      </c>
      <c r="BZ556" s="120" t="str">
        <f t="shared" si="325"/>
        <v xml:space="preserve"> </v>
      </c>
      <c r="CA556" s="120" t="str">
        <f t="shared" si="326"/>
        <v xml:space="preserve"> </v>
      </c>
      <c r="CC556" s="115" t="str">
        <f t="shared" si="327"/>
        <v xml:space="preserve"> </v>
      </c>
      <c r="CD556" s="120" t="str">
        <f t="shared" si="328"/>
        <v xml:space="preserve"> </v>
      </c>
      <c r="CE556" s="417" t="str">
        <f t="shared" si="329"/>
        <v xml:space="preserve"> </v>
      </c>
      <c r="CF556" s="115"/>
      <c r="CG556" s="115" t="str">
        <f t="shared" si="330"/>
        <v xml:space="preserve"> </v>
      </c>
      <c r="CH556" s="120" t="str">
        <f t="shared" si="331"/>
        <v xml:space="preserve"> </v>
      </c>
      <c r="CI556" s="417" t="str">
        <f t="shared" si="332"/>
        <v xml:space="preserve"> </v>
      </c>
      <c r="CJ556" s="115"/>
      <c r="CK556" s="115" t="str">
        <f t="shared" si="333"/>
        <v xml:space="preserve"> </v>
      </c>
      <c r="CL556" s="120" t="str">
        <f t="shared" si="334"/>
        <v xml:space="preserve"> </v>
      </c>
      <c r="CM556" s="417" t="str">
        <f t="shared" si="336"/>
        <v xml:space="preserve"> </v>
      </c>
      <c r="IS556" s="103">
        <v>26.5</v>
      </c>
    </row>
    <row r="557" spans="2:253" s="74" customFormat="1" ht="17.100000000000001" hidden="1" customHeight="1" x14ac:dyDescent="0.25">
      <c r="B557" s="504">
        <f>IF('KB Duct Parts'!BG$15=1,'KB Duct Elbows'!AJ12,0)</f>
        <v>0</v>
      </c>
      <c r="C557" s="525">
        <v>12208.3</v>
      </c>
      <c r="D557" s="526">
        <f t="shared" si="303"/>
        <v>12208.3</v>
      </c>
      <c r="E557" s="504" t="s">
        <v>865</v>
      </c>
      <c r="F557" s="508" t="str">
        <f t="shared" si="310"/>
        <v xml:space="preserve"> </v>
      </c>
      <c r="G557" s="509" t="s">
        <v>1705</v>
      </c>
      <c r="H557" s="504" t="s">
        <v>923</v>
      </c>
      <c r="I557" s="1035"/>
      <c r="J557" s="1036"/>
      <c r="K557" s="516" t="s">
        <v>881</v>
      </c>
      <c r="L557" s="521">
        <v>22</v>
      </c>
      <c r="M557" s="517" t="str">
        <f t="shared" si="335"/>
        <v>Y</v>
      </c>
      <c r="N557" s="514">
        <f t="shared" si="311"/>
        <v>62</v>
      </c>
      <c r="O557" s="518">
        <f t="shared" si="304"/>
        <v>0</v>
      </c>
      <c r="P557" s="680">
        <f>'KB Duct Parts'!$AE$3</f>
        <v>0</v>
      </c>
      <c r="Q557" s="681">
        <f t="shared" si="312"/>
        <v>0</v>
      </c>
      <c r="R557" s="682">
        <f t="shared" si="313"/>
        <v>0</v>
      </c>
      <c r="S557" s="716">
        <f t="shared" si="314"/>
        <v>0.35</v>
      </c>
      <c r="T557" s="679">
        <f t="shared" si="315"/>
        <v>0</v>
      </c>
      <c r="U557" s="679">
        <f t="shared" si="316"/>
        <v>0</v>
      </c>
      <c r="V557" s="78"/>
      <c r="W557" s="78"/>
      <c r="Y557" s="120"/>
      <c r="AE557" s="75"/>
      <c r="AF557" s="370">
        <v>22</v>
      </c>
      <c r="AG557" s="374"/>
      <c r="AH557" s="378"/>
      <c r="AI557" s="381"/>
      <c r="AJ557" s="386"/>
      <c r="AK557" s="391"/>
      <c r="AL557" s="386"/>
      <c r="AM557" s="363">
        <f t="shared" si="302"/>
        <v>1</v>
      </c>
      <c r="AN557" s="578">
        <v>62</v>
      </c>
      <c r="AO557" s="120">
        <f t="shared" si="317"/>
        <v>0</v>
      </c>
      <c r="AP557" s="120">
        <f t="shared" si="305"/>
        <v>0</v>
      </c>
      <c r="AQ557" s="120">
        <f t="shared" si="306"/>
        <v>0</v>
      </c>
      <c r="AR557" s="120">
        <f t="shared" si="307"/>
        <v>0</v>
      </c>
      <c r="AS557" s="120">
        <f t="shared" si="308"/>
        <v>0</v>
      </c>
      <c r="AT557" s="120">
        <f t="shared" si="309"/>
        <v>0</v>
      </c>
      <c r="AU557" s="74" t="s">
        <v>717</v>
      </c>
      <c r="AV557" s="115"/>
      <c r="AW557" s="395"/>
      <c r="AX557" s="395">
        <v>0</v>
      </c>
      <c r="AY557" s="395">
        <v>0</v>
      </c>
      <c r="AZ557" s="395">
        <v>0</v>
      </c>
      <c r="BA557" s="395">
        <v>0</v>
      </c>
      <c r="BB557" s="395">
        <v>0</v>
      </c>
      <c r="BC557" s="395">
        <v>0</v>
      </c>
      <c r="BD557" s="115"/>
      <c r="BE557" s="115"/>
      <c r="BF557" s="115"/>
      <c r="BG557" s="115"/>
      <c r="BH557" s="115"/>
      <c r="BI557" s="115"/>
      <c r="BJ557" s="115"/>
      <c r="BK557" s="115"/>
      <c r="BQ557" s="74" t="str">
        <f t="shared" si="318"/>
        <v xml:space="preserve"> </v>
      </c>
      <c r="BR557" s="120" t="str">
        <f t="shared" si="319"/>
        <v xml:space="preserve"> </v>
      </c>
      <c r="BS557" s="120" t="str">
        <f t="shared" si="320"/>
        <v xml:space="preserve"> </v>
      </c>
      <c r="BU557" s="74" t="str">
        <f t="shared" si="321"/>
        <v xml:space="preserve"> </v>
      </c>
      <c r="BV557" s="120" t="str">
        <f t="shared" si="322"/>
        <v xml:space="preserve"> </v>
      </c>
      <c r="BW557" s="120" t="str">
        <f t="shared" si="323"/>
        <v xml:space="preserve">  </v>
      </c>
      <c r="BY557" s="74" t="str">
        <f t="shared" si="324"/>
        <v xml:space="preserve"> </v>
      </c>
      <c r="BZ557" s="120" t="str">
        <f t="shared" si="325"/>
        <v xml:space="preserve"> </v>
      </c>
      <c r="CA557" s="120" t="str">
        <f t="shared" si="326"/>
        <v xml:space="preserve"> </v>
      </c>
      <c r="CC557" s="115" t="str">
        <f t="shared" si="327"/>
        <v xml:space="preserve"> </v>
      </c>
      <c r="CD557" s="120" t="str">
        <f t="shared" si="328"/>
        <v xml:space="preserve"> </v>
      </c>
      <c r="CE557" s="417" t="str">
        <f t="shared" si="329"/>
        <v xml:space="preserve"> </v>
      </c>
      <c r="CF557" s="115"/>
      <c r="CG557" s="115" t="str">
        <f t="shared" si="330"/>
        <v xml:space="preserve"> </v>
      </c>
      <c r="CH557" s="120" t="str">
        <f t="shared" si="331"/>
        <v xml:space="preserve"> </v>
      </c>
      <c r="CI557" s="417" t="str">
        <f t="shared" si="332"/>
        <v xml:space="preserve"> </v>
      </c>
      <c r="CJ557" s="115"/>
      <c r="CK557" s="115" t="str">
        <f t="shared" si="333"/>
        <v xml:space="preserve"> </v>
      </c>
      <c r="CL557" s="120" t="str">
        <f t="shared" si="334"/>
        <v xml:space="preserve"> </v>
      </c>
      <c r="CM557" s="417" t="str">
        <f t="shared" si="336"/>
        <v xml:space="preserve"> </v>
      </c>
      <c r="IS557" s="103">
        <v>30.4</v>
      </c>
    </row>
    <row r="558" spans="2:253" s="74" customFormat="1" ht="17.100000000000001" hidden="1" customHeight="1" x14ac:dyDescent="0.25">
      <c r="B558" s="504">
        <f>IF('KB Duct Parts'!BG$15=1,'KB Duct Elbows'!AJ13,0)</f>
        <v>0</v>
      </c>
      <c r="C558" s="525">
        <v>12209.3</v>
      </c>
      <c r="D558" s="526">
        <f t="shared" si="303"/>
        <v>12209.3</v>
      </c>
      <c r="E558" s="504" t="s">
        <v>866</v>
      </c>
      <c r="F558" s="508" t="str">
        <f t="shared" si="310"/>
        <v xml:space="preserve"> </v>
      </c>
      <c r="G558" s="509" t="s">
        <v>1705</v>
      </c>
      <c r="H558" s="504" t="s">
        <v>923</v>
      </c>
      <c r="I558" s="1035"/>
      <c r="J558" s="1036"/>
      <c r="K558" s="516" t="s">
        <v>881</v>
      </c>
      <c r="L558" s="521">
        <v>20</v>
      </c>
      <c r="M558" s="517" t="str">
        <f t="shared" si="335"/>
        <v>Y</v>
      </c>
      <c r="N558" s="514">
        <f t="shared" si="311"/>
        <v>93.2</v>
      </c>
      <c r="O558" s="518">
        <f t="shared" si="304"/>
        <v>0</v>
      </c>
      <c r="P558" s="680">
        <f>'KB Duct Parts'!$AE$3</f>
        <v>0</v>
      </c>
      <c r="Q558" s="681">
        <f t="shared" si="312"/>
        <v>0</v>
      </c>
      <c r="R558" s="682">
        <f t="shared" si="313"/>
        <v>0</v>
      </c>
      <c r="S558" s="716">
        <f t="shared" si="314"/>
        <v>0.35</v>
      </c>
      <c r="T558" s="679">
        <f t="shared" si="315"/>
        <v>0</v>
      </c>
      <c r="U558" s="679">
        <f t="shared" si="316"/>
        <v>0</v>
      </c>
      <c r="V558" s="78"/>
      <c r="W558" s="78"/>
      <c r="Y558" s="120"/>
      <c r="AE558" s="75"/>
      <c r="AF558" s="370">
        <v>20</v>
      </c>
      <c r="AG558" s="374"/>
      <c r="AH558" s="378"/>
      <c r="AI558" s="381"/>
      <c r="AJ558" s="386"/>
      <c r="AK558" s="391"/>
      <c r="AL558" s="386"/>
      <c r="AM558" s="363">
        <f t="shared" si="302"/>
        <v>1</v>
      </c>
      <c r="AN558" s="578">
        <v>93.2</v>
      </c>
      <c r="AO558" s="120">
        <f t="shared" si="317"/>
        <v>0</v>
      </c>
      <c r="AP558" s="120">
        <f t="shared" si="305"/>
        <v>0</v>
      </c>
      <c r="AQ558" s="120">
        <f t="shared" si="306"/>
        <v>0</v>
      </c>
      <c r="AR558" s="120">
        <f t="shared" si="307"/>
        <v>0</v>
      </c>
      <c r="AS558" s="120">
        <f t="shared" si="308"/>
        <v>0</v>
      </c>
      <c r="AT558" s="120">
        <f t="shared" si="309"/>
        <v>0</v>
      </c>
      <c r="AU558" s="74" t="s">
        <v>717</v>
      </c>
      <c r="AV558" s="115"/>
      <c r="AW558" s="395"/>
      <c r="AX558" s="395">
        <v>0</v>
      </c>
      <c r="AY558" s="395">
        <v>0</v>
      </c>
      <c r="AZ558" s="395">
        <v>0</v>
      </c>
      <c r="BA558" s="395">
        <v>0</v>
      </c>
      <c r="BB558" s="395">
        <v>0</v>
      </c>
      <c r="BC558" s="395">
        <v>0</v>
      </c>
      <c r="BD558" s="115"/>
      <c r="BE558" s="115"/>
      <c r="BF558" s="115"/>
      <c r="BG558" s="115"/>
      <c r="BH558" s="115"/>
      <c r="BI558" s="115"/>
      <c r="BJ558" s="115"/>
      <c r="BK558" s="115"/>
      <c r="BQ558" s="74" t="str">
        <f t="shared" si="318"/>
        <v xml:space="preserve"> </v>
      </c>
      <c r="BR558" s="120" t="str">
        <f t="shared" si="319"/>
        <v xml:space="preserve"> </v>
      </c>
      <c r="BS558" s="120" t="str">
        <f t="shared" si="320"/>
        <v xml:space="preserve"> </v>
      </c>
      <c r="BU558" s="74" t="str">
        <f t="shared" si="321"/>
        <v xml:space="preserve"> </v>
      </c>
      <c r="BV558" s="120" t="str">
        <f t="shared" si="322"/>
        <v xml:space="preserve"> </v>
      </c>
      <c r="BW558" s="120" t="str">
        <f t="shared" si="323"/>
        <v xml:space="preserve">  </v>
      </c>
      <c r="BY558" s="74" t="str">
        <f t="shared" si="324"/>
        <v xml:space="preserve"> </v>
      </c>
      <c r="BZ558" s="120" t="str">
        <f t="shared" si="325"/>
        <v xml:space="preserve"> </v>
      </c>
      <c r="CA558" s="120" t="str">
        <f t="shared" si="326"/>
        <v xml:space="preserve"> </v>
      </c>
      <c r="CC558" s="115" t="str">
        <f t="shared" si="327"/>
        <v xml:space="preserve"> </v>
      </c>
      <c r="CD558" s="120" t="str">
        <f t="shared" si="328"/>
        <v xml:space="preserve"> </v>
      </c>
      <c r="CE558" s="417" t="str">
        <f t="shared" si="329"/>
        <v xml:space="preserve"> </v>
      </c>
      <c r="CF558" s="115"/>
      <c r="CG558" s="115" t="str">
        <f t="shared" si="330"/>
        <v xml:space="preserve"> </v>
      </c>
      <c r="CH558" s="120" t="str">
        <f t="shared" si="331"/>
        <v xml:space="preserve"> </v>
      </c>
      <c r="CI558" s="417" t="str">
        <f t="shared" si="332"/>
        <v xml:space="preserve"> </v>
      </c>
      <c r="CJ558" s="115"/>
      <c r="CK558" s="115" t="str">
        <f t="shared" si="333"/>
        <v xml:space="preserve"> </v>
      </c>
      <c r="CL558" s="120" t="str">
        <f t="shared" si="334"/>
        <v xml:space="preserve"> </v>
      </c>
      <c r="CM558" s="417" t="str">
        <f t="shared" si="336"/>
        <v xml:space="preserve"> </v>
      </c>
      <c r="IS558" s="103">
        <v>45.7</v>
      </c>
    </row>
    <row r="559" spans="2:253" s="74" customFormat="1" ht="17.100000000000001" hidden="1" customHeight="1" x14ac:dyDescent="0.25">
      <c r="B559" s="504">
        <f>IF('KB Duct Parts'!BG$15=1,'KB Duct Elbows'!AJ14,0)</f>
        <v>0</v>
      </c>
      <c r="C559" s="525">
        <v>12210.3</v>
      </c>
      <c r="D559" s="526">
        <f t="shared" si="303"/>
        <v>12210.3</v>
      </c>
      <c r="E559" s="504" t="s">
        <v>867</v>
      </c>
      <c r="F559" s="508" t="str">
        <f t="shared" si="310"/>
        <v xml:space="preserve"> </v>
      </c>
      <c r="G559" s="509" t="s">
        <v>1705</v>
      </c>
      <c r="H559" s="504" t="s">
        <v>923</v>
      </c>
      <c r="I559" s="1035"/>
      <c r="J559" s="1036"/>
      <c r="K559" s="516" t="s">
        <v>881</v>
      </c>
      <c r="L559" s="521">
        <v>20</v>
      </c>
      <c r="M559" s="517" t="str">
        <f t="shared" si="335"/>
        <v>Y</v>
      </c>
      <c r="N559" s="514">
        <f t="shared" si="311"/>
        <v>97.7</v>
      </c>
      <c r="O559" s="518">
        <f t="shared" si="304"/>
        <v>0</v>
      </c>
      <c r="P559" s="680">
        <f>'KB Duct Parts'!$AE$3</f>
        <v>0</v>
      </c>
      <c r="Q559" s="681">
        <f t="shared" si="312"/>
        <v>0</v>
      </c>
      <c r="R559" s="682">
        <f t="shared" si="313"/>
        <v>0</v>
      </c>
      <c r="S559" s="716">
        <f t="shared" si="314"/>
        <v>0.35</v>
      </c>
      <c r="T559" s="679">
        <f t="shared" si="315"/>
        <v>0</v>
      </c>
      <c r="U559" s="679">
        <f t="shared" si="316"/>
        <v>0</v>
      </c>
      <c r="V559" s="78"/>
      <c r="W559" s="78"/>
      <c r="Y559" s="120"/>
      <c r="AE559" s="75"/>
      <c r="AF559" s="370">
        <v>20</v>
      </c>
      <c r="AG559" s="374"/>
      <c r="AH559" s="378"/>
      <c r="AI559" s="381"/>
      <c r="AJ559" s="386"/>
      <c r="AK559" s="391"/>
      <c r="AL559" s="386"/>
      <c r="AM559" s="363">
        <f t="shared" si="302"/>
        <v>1</v>
      </c>
      <c r="AN559" s="578">
        <v>97.7</v>
      </c>
      <c r="AO559" s="120">
        <f t="shared" si="317"/>
        <v>0</v>
      </c>
      <c r="AP559" s="120">
        <f t="shared" si="305"/>
        <v>0</v>
      </c>
      <c r="AQ559" s="120">
        <f t="shared" si="306"/>
        <v>0</v>
      </c>
      <c r="AR559" s="120">
        <f t="shared" si="307"/>
        <v>0</v>
      </c>
      <c r="AS559" s="120">
        <f t="shared" si="308"/>
        <v>0</v>
      </c>
      <c r="AT559" s="120">
        <f t="shared" si="309"/>
        <v>0</v>
      </c>
      <c r="AU559" s="74" t="s">
        <v>717</v>
      </c>
      <c r="AV559" s="115"/>
      <c r="AW559" s="395"/>
      <c r="AX559" s="395">
        <v>0</v>
      </c>
      <c r="AY559" s="395">
        <v>0</v>
      </c>
      <c r="AZ559" s="395">
        <v>0</v>
      </c>
      <c r="BA559" s="395">
        <v>0</v>
      </c>
      <c r="BB559" s="395">
        <v>0</v>
      </c>
      <c r="BC559" s="395">
        <v>0</v>
      </c>
      <c r="BD559" s="115"/>
      <c r="BE559" s="115"/>
      <c r="BF559" s="115"/>
      <c r="BG559" s="115"/>
      <c r="BH559" s="115"/>
      <c r="BI559" s="115"/>
      <c r="BJ559" s="115"/>
      <c r="BK559" s="115"/>
      <c r="BQ559" s="74" t="str">
        <f t="shared" si="318"/>
        <v xml:space="preserve"> </v>
      </c>
      <c r="BR559" s="120" t="str">
        <f t="shared" si="319"/>
        <v xml:space="preserve"> </v>
      </c>
      <c r="BS559" s="120" t="str">
        <f t="shared" si="320"/>
        <v xml:space="preserve"> </v>
      </c>
      <c r="BU559" s="74" t="str">
        <f t="shared" si="321"/>
        <v xml:space="preserve"> </v>
      </c>
      <c r="BV559" s="120" t="str">
        <f t="shared" si="322"/>
        <v xml:space="preserve"> </v>
      </c>
      <c r="BW559" s="120" t="str">
        <f t="shared" si="323"/>
        <v xml:space="preserve">  </v>
      </c>
      <c r="BY559" s="74" t="str">
        <f t="shared" si="324"/>
        <v xml:space="preserve"> </v>
      </c>
      <c r="BZ559" s="120" t="str">
        <f t="shared" si="325"/>
        <v xml:space="preserve"> </v>
      </c>
      <c r="CA559" s="120" t="str">
        <f t="shared" si="326"/>
        <v xml:space="preserve"> </v>
      </c>
      <c r="CC559" s="115" t="str">
        <f t="shared" si="327"/>
        <v xml:space="preserve"> </v>
      </c>
      <c r="CD559" s="120" t="str">
        <f t="shared" si="328"/>
        <v xml:space="preserve"> </v>
      </c>
      <c r="CE559" s="417" t="str">
        <f t="shared" si="329"/>
        <v xml:space="preserve"> </v>
      </c>
      <c r="CF559" s="115"/>
      <c r="CG559" s="115" t="str">
        <f t="shared" si="330"/>
        <v xml:space="preserve"> </v>
      </c>
      <c r="CH559" s="120" t="str">
        <f t="shared" si="331"/>
        <v xml:space="preserve"> </v>
      </c>
      <c r="CI559" s="417" t="str">
        <f t="shared" si="332"/>
        <v xml:space="preserve"> </v>
      </c>
      <c r="CJ559" s="115"/>
      <c r="CK559" s="115" t="str">
        <f t="shared" si="333"/>
        <v xml:space="preserve"> </v>
      </c>
      <c r="CL559" s="120" t="str">
        <f t="shared" si="334"/>
        <v xml:space="preserve"> </v>
      </c>
      <c r="CM559" s="417" t="str">
        <f t="shared" si="336"/>
        <v xml:space="preserve"> </v>
      </c>
      <c r="IS559" s="103">
        <v>47.9</v>
      </c>
    </row>
    <row r="560" spans="2:253" s="74" customFormat="1" ht="17.100000000000001" hidden="1" customHeight="1" x14ac:dyDescent="0.25">
      <c r="B560" s="504">
        <f>IF('KB Duct Parts'!BG$15=1,'KB Duct Elbows'!AJ15,0)</f>
        <v>0</v>
      </c>
      <c r="C560" s="525">
        <v>12211.3</v>
      </c>
      <c r="D560" s="526">
        <f t="shared" si="303"/>
        <v>12211.3</v>
      </c>
      <c r="E560" s="504" t="s">
        <v>868</v>
      </c>
      <c r="F560" s="508" t="str">
        <f t="shared" si="310"/>
        <v xml:space="preserve"> </v>
      </c>
      <c r="G560" s="509" t="s">
        <v>1705</v>
      </c>
      <c r="H560" s="504" t="s">
        <v>923</v>
      </c>
      <c r="I560" s="1035"/>
      <c r="J560" s="1036"/>
      <c r="K560" s="516" t="s">
        <v>881</v>
      </c>
      <c r="L560" s="521">
        <v>20</v>
      </c>
      <c r="M560" s="517" t="str">
        <f t="shared" si="335"/>
        <v>Y</v>
      </c>
      <c r="N560" s="514">
        <f t="shared" si="311"/>
        <v>112.7</v>
      </c>
      <c r="O560" s="518">
        <f t="shared" si="304"/>
        <v>0</v>
      </c>
      <c r="P560" s="680">
        <f>'KB Duct Parts'!$AE$3</f>
        <v>0</v>
      </c>
      <c r="Q560" s="681">
        <f t="shared" si="312"/>
        <v>0</v>
      </c>
      <c r="R560" s="682">
        <f t="shared" si="313"/>
        <v>0</v>
      </c>
      <c r="S560" s="716">
        <f t="shared" si="314"/>
        <v>0.35</v>
      </c>
      <c r="T560" s="679">
        <f t="shared" si="315"/>
        <v>0</v>
      </c>
      <c r="U560" s="679">
        <f t="shared" si="316"/>
        <v>0</v>
      </c>
      <c r="V560" s="78"/>
      <c r="W560" s="78"/>
      <c r="Y560" s="120"/>
      <c r="AE560" s="75"/>
      <c r="AF560" s="370">
        <v>20</v>
      </c>
      <c r="AG560" s="374"/>
      <c r="AH560" s="378"/>
      <c r="AI560" s="381"/>
      <c r="AJ560" s="386"/>
      <c r="AK560" s="391"/>
      <c r="AL560" s="386"/>
      <c r="AM560" s="363">
        <f t="shared" si="302"/>
        <v>1</v>
      </c>
      <c r="AN560" s="578">
        <v>112.7</v>
      </c>
      <c r="AO560" s="120">
        <f t="shared" si="317"/>
        <v>0</v>
      </c>
      <c r="AP560" s="120">
        <f t="shared" si="305"/>
        <v>0</v>
      </c>
      <c r="AQ560" s="120">
        <f t="shared" si="306"/>
        <v>0</v>
      </c>
      <c r="AR560" s="120">
        <f t="shared" si="307"/>
        <v>0</v>
      </c>
      <c r="AS560" s="120">
        <f t="shared" si="308"/>
        <v>0</v>
      </c>
      <c r="AT560" s="120">
        <f t="shared" si="309"/>
        <v>0</v>
      </c>
      <c r="AU560" s="74" t="s">
        <v>717</v>
      </c>
      <c r="AV560" s="115"/>
      <c r="AW560" s="395"/>
      <c r="AX560" s="395">
        <v>0</v>
      </c>
      <c r="AY560" s="395">
        <v>0</v>
      </c>
      <c r="AZ560" s="395">
        <v>0</v>
      </c>
      <c r="BA560" s="395">
        <v>0</v>
      </c>
      <c r="BB560" s="395">
        <v>0</v>
      </c>
      <c r="BC560" s="395">
        <v>0</v>
      </c>
      <c r="BD560" s="115"/>
      <c r="BE560" s="115"/>
      <c r="BF560" s="115"/>
      <c r="BG560" s="115"/>
      <c r="BH560" s="115"/>
      <c r="BI560" s="115"/>
      <c r="BJ560" s="115"/>
      <c r="BK560" s="115"/>
      <c r="BQ560" s="74" t="str">
        <f t="shared" si="318"/>
        <v xml:space="preserve"> </v>
      </c>
      <c r="BR560" s="120" t="str">
        <f t="shared" si="319"/>
        <v xml:space="preserve"> </v>
      </c>
      <c r="BS560" s="120" t="str">
        <f t="shared" si="320"/>
        <v xml:space="preserve"> </v>
      </c>
      <c r="BU560" s="74" t="str">
        <f t="shared" si="321"/>
        <v xml:space="preserve"> </v>
      </c>
      <c r="BV560" s="120" t="str">
        <f t="shared" si="322"/>
        <v xml:space="preserve"> </v>
      </c>
      <c r="BW560" s="120" t="str">
        <f t="shared" si="323"/>
        <v xml:space="preserve">  </v>
      </c>
      <c r="BY560" s="74" t="str">
        <f t="shared" si="324"/>
        <v xml:space="preserve"> </v>
      </c>
      <c r="BZ560" s="120" t="str">
        <f t="shared" si="325"/>
        <v xml:space="preserve"> </v>
      </c>
      <c r="CA560" s="120" t="str">
        <f t="shared" si="326"/>
        <v xml:space="preserve"> </v>
      </c>
      <c r="CC560" s="115" t="str">
        <f t="shared" si="327"/>
        <v xml:space="preserve"> </v>
      </c>
      <c r="CD560" s="120" t="str">
        <f t="shared" si="328"/>
        <v xml:space="preserve"> </v>
      </c>
      <c r="CE560" s="417" t="str">
        <f t="shared" si="329"/>
        <v xml:space="preserve"> </v>
      </c>
      <c r="CF560" s="115"/>
      <c r="CG560" s="115" t="str">
        <f t="shared" si="330"/>
        <v xml:space="preserve"> </v>
      </c>
      <c r="CH560" s="120" t="str">
        <f t="shared" si="331"/>
        <v xml:space="preserve"> </v>
      </c>
      <c r="CI560" s="417" t="str">
        <f t="shared" si="332"/>
        <v xml:space="preserve"> </v>
      </c>
      <c r="CJ560" s="115"/>
      <c r="CK560" s="115" t="str">
        <f t="shared" si="333"/>
        <v xml:space="preserve"> </v>
      </c>
      <c r="CL560" s="120" t="str">
        <f t="shared" si="334"/>
        <v xml:space="preserve"> </v>
      </c>
      <c r="CM560" s="417" t="str">
        <f t="shared" si="336"/>
        <v xml:space="preserve"> </v>
      </c>
      <c r="IS560" s="103">
        <v>55.3</v>
      </c>
    </row>
    <row r="561" spans="2:253" s="74" customFormat="1" ht="17.100000000000001" hidden="1" customHeight="1" x14ac:dyDescent="0.25">
      <c r="B561" s="504">
        <f>IF('KB Duct Parts'!BG$15=1,'KB Duct Elbows'!AJ16,0)</f>
        <v>0</v>
      </c>
      <c r="C561" s="525">
        <v>12212.3</v>
      </c>
      <c r="D561" s="526">
        <f t="shared" si="303"/>
        <v>12212.3</v>
      </c>
      <c r="E561" s="504" t="s">
        <v>869</v>
      </c>
      <c r="F561" s="508" t="str">
        <f t="shared" si="310"/>
        <v xml:space="preserve"> </v>
      </c>
      <c r="G561" s="509" t="s">
        <v>1705</v>
      </c>
      <c r="H561" s="504" t="s">
        <v>923</v>
      </c>
      <c r="I561" s="1035"/>
      <c r="J561" s="1036"/>
      <c r="K561" s="516" t="s">
        <v>881</v>
      </c>
      <c r="L561" s="521">
        <v>20</v>
      </c>
      <c r="M561" s="517" t="str">
        <f t="shared" si="335"/>
        <v>Y</v>
      </c>
      <c r="N561" s="514">
        <f t="shared" si="311"/>
        <v>126.7</v>
      </c>
      <c r="O561" s="518">
        <f t="shared" si="304"/>
        <v>0</v>
      </c>
      <c r="P561" s="680">
        <f>'KB Duct Parts'!$AE$3</f>
        <v>0</v>
      </c>
      <c r="Q561" s="681">
        <f t="shared" si="312"/>
        <v>0</v>
      </c>
      <c r="R561" s="682">
        <f t="shared" si="313"/>
        <v>0</v>
      </c>
      <c r="S561" s="716">
        <f t="shared" si="314"/>
        <v>0.35</v>
      </c>
      <c r="T561" s="679">
        <f t="shared" si="315"/>
        <v>0</v>
      </c>
      <c r="U561" s="679">
        <f t="shared" si="316"/>
        <v>0</v>
      </c>
      <c r="V561" s="78"/>
      <c r="W561" s="78"/>
      <c r="Y561" s="120"/>
      <c r="AE561" s="75"/>
      <c r="AF561" s="370">
        <v>20</v>
      </c>
      <c r="AG561" s="374"/>
      <c r="AH561" s="378"/>
      <c r="AI561" s="381"/>
      <c r="AJ561" s="386"/>
      <c r="AK561" s="391"/>
      <c r="AL561" s="386"/>
      <c r="AM561" s="363">
        <f t="shared" si="302"/>
        <v>1</v>
      </c>
      <c r="AN561" s="578">
        <v>126.7</v>
      </c>
      <c r="AO561" s="120">
        <f t="shared" si="317"/>
        <v>0</v>
      </c>
      <c r="AP561" s="120">
        <f t="shared" si="305"/>
        <v>0</v>
      </c>
      <c r="AQ561" s="120">
        <f t="shared" si="306"/>
        <v>0</v>
      </c>
      <c r="AR561" s="120">
        <f t="shared" si="307"/>
        <v>0</v>
      </c>
      <c r="AS561" s="120">
        <f t="shared" si="308"/>
        <v>0</v>
      </c>
      <c r="AT561" s="120">
        <f t="shared" si="309"/>
        <v>0</v>
      </c>
      <c r="AU561" s="74" t="s">
        <v>717</v>
      </c>
      <c r="AV561" s="115"/>
      <c r="AW561" s="395"/>
      <c r="AX561" s="395">
        <v>0</v>
      </c>
      <c r="AY561" s="395">
        <v>0</v>
      </c>
      <c r="AZ561" s="395">
        <v>0</v>
      </c>
      <c r="BA561" s="395">
        <v>0</v>
      </c>
      <c r="BB561" s="395">
        <v>0</v>
      </c>
      <c r="BC561" s="395">
        <v>0</v>
      </c>
      <c r="BD561" s="115"/>
      <c r="BE561" s="115"/>
      <c r="BF561" s="115"/>
      <c r="BG561" s="115"/>
      <c r="BH561" s="115"/>
      <c r="BI561" s="115"/>
      <c r="BJ561" s="115"/>
      <c r="BK561" s="115"/>
      <c r="BQ561" s="74" t="str">
        <f t="shared" si="318"/>
        <v xml:space="preserve"> </v>
      </c>
      <c r="BR561" s="120" t="str">
        <f t="shared" si="319"/>
        <v xml:space="preserve"> </v>
      </c>
      <c r="BS561" s="120" t="str">
        <f t="shared" si="320"/>
        <v xml:space="preserve"> </v>
      </c>
      <c r="BU561" s="74" t="str">
        <f t="shared" si="321"/>
        <v xml:space="preserve"> </v>
      </c>
      <c r="BV561" s="120" t="str">
        <f t="shared" si="322"/>
        <v xml:space="preserve"> </v>
      </c>
      <c r="BW561" s="120" t="str">
        <f t="shared" si="323"/>
        <v xml:space="preserve">  </v>
      </c>
      <c r="BY561" s="74" t="str">
        <f t="shared" si="324"/>
        <v xml:space="preserve"> </v>
      </c>
      <c r="BZ561" s="120" t="str">
        <f t="shared" si="325"/>
        <v xml:space="preserve"> </v>
      </c>
      <c r="CA561" s="120" t="str">
        <f t="shared" si="326"/>
        <v xml:space="preserve"> </v>
      </c>
      <c r="CC561" s="115" t="str">
        <f t="shared" si="327"/>
        <v xml:space="preserve"> </v>
      </c>
      <c r="CD561" s="120" t="str">
        <f t="shared" si="328"/>
        <v xml:space="preserve"> </v>
      </c>
      <c r="CE561" s="417" t="str">
        <f t="shared" si="329"/>
        <v xml:space="preserve"> </v>
      </c>
      <c r="CF561" s="115"/>
      <c r="CG561" s="115" t="str">
        <f t="shared" si="330"/>
        <v xml:space="preserve"> </v>
      </c>
      <c r="CH561" s="120" t="str">
        <f t="shared" si="331"/>
        <v xml:space="preserve"> </v>
      </c>
      <c r="CI561" s="417" t="str">
        <f t="shared" si="332"/>
        <v xml:space="preserve"> </v>
      </c>
      <c r="CJ561" s="115"/>
      <c r="CK561" s="115" t="str">
        <f t="shared" si="333"/>
        <v xml:space="preserve"> </v>
      </c>
      <c r="CL561" s="120" t="str">
        <f t="shared" si="334"/>
        <v xml:space="preserve"> </v>
      </c>
      <c r="CM561" s="417" t="str">
        <f t="shared" si="336"/>
        <v xml:space="preserve"> </v>
      </c>
      <c r="IS561" s="103">
        <v>62.2</v>
      </c>
    </row>
    <row r="562" spans="2:253" s="74" customFormat="1" ht="17.100000000000001" hidden="1" customHeight="1" x14ac:dyDescent="0.25">
      <c r="B562" s="504">
        <f>IF('KB Duct Parts'!BG$15=1,'KB Duct Elbows'!AJ17,0)</f>
        <v>0</v>
      </c>
      <c r="C562" s="525">
        <v>12213.3</v>
      </c>
      <c r="D562" s="526">
        <f t="shared" si="303"/>
        <v>12213.3</v>
      </c>
      <c r="E562" s="504" t="s">
        <v>870</v>
      </c>
      <c r="F562" s="508" t="str">
        <f t="shared" si="310"/>
        <v xml:space="preserve"> </v>
      </c>
      <c r="G562" s="509" t="s">
        <v>1705</v>
      </c>
      <c r="H562" s="504" t="s">
        <v>923</v>
      </c>
      <c r="I562" s="1035"/>
      <c r="J562" s="1036"/>
      <c r="K562" s="516" t="s">
        <v>881</v>
      </c>
      <c r="L562" s="521">
        <v>20</v>
      </c>
      <c r="M562" s="517" t="str">
        <f t="shared" si="335"/>
        <v>Y</v>
      </c>
      <c r="N562" s="514">
        <f t="shared" si="311"/>
        <v>138</v>
      </c>
      <c r="O562" s="518">
        <f t="shared" si="304"/>
        <v>0</v>
      </c>
      <c r="P562" s="680">
        <f>'KB Duct Parts'!$AE$3</f>
        <v>0</v>
      </c>
      <c r="Q562" s="681">
        <f t="shared" si="312"/>
        <v>0</v>
      </c>
      <c r="R562" s="682">
        <f t="shared" si="313"/>
        <v>0</v>
      </c>
      <c r="S562" s="716">
        <f t="shared" si="314"/>
        <v>0.35</v>
      </c>
      <c r="T562" s="679">
        <f t="shared" si="315"/>
        <v>0</v>
      </c>
      <c r="U562" s="679">
        <f t="shared" si="316"/>
        <v>0</v>
      </c>
      <c r="V562" s="78"/>
      <c r="W562" s="78"/>
      <c r="Y562" s="120"/>
      <c r="AE562" s="75"/>
      <c r="AF562" s="370">
        <v>20</v>
      </c>
      <c r="AG562" s="374"/>
      <c r="AH562" s="378"/>
      <c r="AI562" s="381"/>
      <c r="AJ562" s="386"/>
      <c r="AK562" s="391"/>
      <c r="AL562" s="386"/>
      <c r="AM562" s="363">
        <f t="shared" si="302"/>
        <v>1</v>
      </c>
      <c r="AN562" s="578">
        <v>138</v>
      </c>
      <c r="AO562" s="120">
        <f t="shared" si="317"/>
        <v>0</v>
      </c>
      <c r="AP562" s="120">
        <f t="shared" si="305"/>
        <v>0</v>
      </c>
      <c r="AQ562" s="120">
        <f t="shared" si="306"/>
        <v>0</v>
      </c>
      <c r="AR562" s="120">
        <f t="shared" si="307"/>
        <v>0</v>
      </c>
      <c r="AS562" s="120">
        <f t="shared" si="308"/>
        <v>0</v>
      </c>
      <c r="AT562" s="120">
        <f t="shared" si="309"/>
        <v>0</v>
      </c>
      <c r="AU562" s="74" t="s">
        <v>717</v>
      </c>
      <c r="AV562" s="115"/>
      <c r="AW562" s="395"/>
      <c r="AX562" s="395">
        <v>0</v>
      </c>
      <c r="AY562" s="395">
        <v>0</v>
      </c>
      <c r="AZ562" s="395">
        <v>0</v>
      </c>
      <c r="BA562" s="395">
        <v>0</v>
      </c>
      <c r="BB562" s="395">
        <v>0</v>
      </c>
      <c r="BC562" s="395">
        <v>0</v>
      </c>
      <c r="BD562" s="115"/>
      <c r="BE562" s="115"/>
      <c r="BF562" s="115"/>
      <c r="BG562" s="115"/>
      <c r="BH562" s="115"/>
      <c r="BI562" s="115"/>
      <c r="BJ562" s="115"/>
      <c r="BK562" s="115"/>
      <c r="BQ562" s="74" t="str">
        <f t="shared" si="318"/>
        <v xml:space="preserve"> </v>
      </c>
      <c r="BR562" s="120" t="str">
        <f t="shared" si="319"/>
        <v xml:space="preserve"> </v>
      </c>
      <c r="BS562" s="120" t="str">
        <f t="shared" si="320"/>
        <v xml:space="preserve"> </v>
      </c>
      <c r="BU562" s="74" t="str">
        <f t="shared" si="321"/>
        <v xml:space="preserve"> </v>
      </c>
      <c r="BV562" s="120" t="str">
        <f t="shared" si="322"/>
        <v xml:space="preserve"> </v>
      </c>
      <c r="BW562" s="120" t="str">
        <f t="shared" si="323"/>
        <v xml:space="preserve">  </v>
      </c>
      <c r="BY562" s="74" t="str">
        <f t="shared" si="324"/>
        <v xml:space="preserve"> </v>
      </c>
      <c r="BZ562" s="120" t="str">
        <f t="shared" si="325"/>
        <v xml:space="preserve"> </v>
      </c>
      <c r="CA562" s="120" t="str">
        <f t="shared" si="326"/>
        <v xml:space="preserve"> </v>
      </c>
      <c r="CC562" s="115" t="str">
        <f t="shared" si="327"/>
        <v xml:space="preserve"> </v>
      </c>
      <c r="CD562" s="120" t="str">
        <f t="shared" si="328"/>
        <v xml:space="preserve"> </v>
      </c>
      <c r="CE562" s="417" t="str">
        <f t="shared" si="329"/>
        <v xml:space="preserve"> </v>
      </c>
      <c r="CF562" s="115"/>
      <c r="CG562" s="115" t="str">
        <f t="shared" si="330"/>
        <v xml:space="preserve"> </v>
      </c>
      <c r="CH562" s="120" t="str">
        <f t="shared" si="331"/>
        <v xml:space="preserve"> </v>
      </c>
      <c r="CI562" s="417" t="str">
        <f t="shared" si="332"/>
        <v xml:space="preserve"> </v>
      </c>
      <c r="CJ562" s="115"/>
      <c r="CK562" s="115" t="str">
        <f t="shared" si="333"/>
        <v xml:space="preserve"> </v>
      </c>
      <c r="CL562" s="120" t="str">
        <f t="shared" si="334"/>
        <v xml:space="preserve"> </v>
      </c>
      <c r="CM562" s="417" t="str">
        <f t="shared" si="336"/>
        <v xml:space="preserve"> </v>
      </c>
      <c r="IS562" s="103">
        <v>67.7</v>
      </c>
    </row>
    <row r="563" spans="2:253" s="74" customFormat="1" ht="17.100000000000001" hidden="1" customHeight="1" x14ac:dyDescent="0.25">
      <c r="B563" s="504">
        <f>IF('KB Duct Parts'!BG$15=1,'KB Duct Elbows'!AJ18,0)</f>
        <v>0</v>
      </c>
      <c r="C563" s="525">
        <v>12214.3</v>
      </c>
      <c r="D563" s="526">
        <f t="shared" si="303"/>
        <v>12214.3</v>
      </c>
      <c r="E563" s="504" t="s">
        <v>871</v>
      </c>
      <c r="F563" s="508" t="str">
        <f t="shared" si="310"/>
        <v xml:space="preserve"> </v>
      </c>
      <c r="G563" s="509" t="s">
        <v>1705</v>
      </c>
      <c r="H563" s="504" t="s">
        <v>923</v>
      </c>
      <c r="I563" s="1035"/>
      <c r="J563" s="1036"/>
      <c r="K563" s="516" t="s">
        <v>881</v>
      </c>
      <c r="L563" s="521">
        <v>20</v>
      </c>
      <c r="M563" s="517" t="str">
        <f t="shared" si="335"/>
        <v>Y</v>
      </c>
      <c r="N563" s="514">
        <f t="shared" si="311"/>
        <v>144.30000000000001</v>
      </c>
      <c r="O563" s="518">
        <f t="shared" si="304"/>
        <v>0</v>
      </c>
      <c r="P563" s="680">
        <f>'KB Duct Parts'!$AE$3</f>
        <v>0</v>
      </c>
      <c r="Q563" s="681">
        <f t="shared" si="312"/>
        <v>0</v>
      </c>
      <c r="R563" s="682">
        <f t="shared" si="313"/>
        <v>0</v>
      </c>
      <c r="S563" s="716">
        <f t="shared" si="314"/>
        <v>0.35</v>
      </c>
      <c r="T563" s="679">
        <f t="shared" si="315"/>
        <v>0</v>
      </c>
      <c r="U563" s="679">
        <f t="shared" si="316"/>
        <v>0</v>
      </c>
      <c r="V563" s="78"/>
      <c r="W563" s="78"/>
      <c r="Y563" s="120"/>
      <c r="AE563" s="75"/>
      <c r="AF563" s="370">
        <v>20</v>
      </c>
      <c r="AG563" s="374"/>
      <c r="AH563" s="378"/>
      <c r="AI563" s="381"/>
      <c r="AJ563" s="386"/>
      <c r="AK563" s="391"/>
      <c r="AL563" s="386"/>
      <c r="AM563" s="363">
        <f t="shared" si="302"/>
        <v>1</v>
      </c>
      <c r="AN563" s="578">
        <v>144.30000000000001</v>
      </c>
      <c r="AO563" s="120">
        <f t="shared" si="317"/>
        <v>0</v>
      </c>
      <c r="AP563" s="120">
        <f t="shared" si="305"/>
        <v>0</v>
      </c>
      <c r="AQ563" s="120">
        <f t="shared" si="306"/>
        <v>0</v>
      </c>
      <c r="AR563" s="120">
        <f t="shared" si="307"/>
        <v>0</v>
      </c>
      <c r="AS563" s="120">
        <f t="shared" si="308"/>
        <v>0</v>
      </c>
      <c r="AT563" s="120">
        <f t="shared" si="309"/>
        <v>0</v>
      </c>
      <c r="AU563" s="74" t="s">
        <v>717</v>
      </c>
      <c r="AV563" s="115"/>
      <c r="AW563" s="395"/>
      <c r="AX563" s="395">
        <v>0</v>
      </c>
      <c r="AY563" s="395">
        <v>0</v>
      </c>
      <c r="AZ563" s="395">
        <v>0</v>
      </c>
      <c r="BA563" s="395">
        <v>0</v>
      </c>
      <c r="BB563" s="395">
        <v>0</v>
      </c>
      <c r="BC563" s="395">
        <v>0</v>
      </c>
      <c r="BD563" s="115"/>
      <c r="BE563" s="115"/>
      <c r="BF563" s="115"/>
      <c r="BG563" s="115"/>
      <c r="BH563" s="115"/>
      <c r="BI563" s="115"/>
      <c r="BJ563" s="115"/>
      <c r="BK563" s="115"/>
      <c r="BQ563" s="74" t="str">
        <f t="shared" si="318"/>
        <v xml:space="preserve"> </v>
      </c>
      <c r="BR563" s="120" t="str">
        <f t="shared" si="319"/>
        <v xml:space="preserve"> </v>
      </c>
      <c r="BS563" s="120" t="str">
        <f t="shared" si="320"/>
        <v xml:space="preserve"> </v>
      </c>
      <c r="BU563" s="74" t="str">
        <f t="shared" si="321"/>
        <v xml:space="preserve"> </v>
      </c>
      <c r="BV563" s="120" t="str">
        <f t="shared" si="322"/>
        <v xml:space="preserve"> </v>
      </c>
      <c r="BW563" s="120" t="str">
        <f t="shared" si="323"/>
        <v xml:space="preserve">  </v>
      </c>
      <c r="BY563" s="74" t="str">
        <f t="shared" si="324"/>
        <v xml:space="preserve"> </v>
      </c>
      <c r="BZ563" s="120" t="str">
        <f t="shared" si="325"/>
        <v xml:space="preserve"> </v>
      </c>
      <c r="CA563" s="120" t="str">
        <f t="shared" si="326"/>
        <v xml:space="preserve"> </v>
      </c>
      <c r="CC563" s="115" t="str">
        <f t="shared" si="327"/>
        <v xml:space="preserve"> </v>
      </c>
      <c r="CD563" s="120" t="str">
        <f t="shared" si="328"/>
        <v xml:space="preserve"> </v>
      </c>
      <c r="CE563" s="417" t="str">
        <f t="shared" si="329"/>
        <v xml:space="preserve"> </v>
      </c>
      <c r="CF563" s="115"/>
      <c r="CG563" s="115" t="str">
        <f t="shared" si="330"/>
        <v xml:space="preserve"> </v>
      </c>
      <c r="CH563" s="120" t="str">
        <f t="shared" si="331"/>
        <v xml:space="preserve"> </v>
      </c>
      <c r="CI563" s="417" t="str">
        <f t="shared" si="332"/>
        <v xml:space="preserve"> </v>
      </c>
      <c r="CJ563" s="115"/>
      <c r="CK563" s="115" t="str">
        <f t="shared" si="333"/>
        <v xml:space="preserve"> </v>
      </c>
      <c r="CL563" s="120" t="str">
        <f t="shared" si="334"/>
        <v xml:space="preserve"> </v>
      </c>
      <c r="CM563" s="417" t="str">
        <f t="shared" si="336"/>
        <v xml:space="preserve"> </v>
      </c>
      <c r="IS563" s="103">
        <v>70.8</v>
      </c>
    </row>
    <row r="564" spans="2:253" s="74" customFormat="1" ht="17.100000000000001" hidden="1" customHeight="1" x14ac:dyDescent="0.25">
      <c r="B564" s="504">
        <f>IF('KB Duct Parts'!BG$15=1,'KB Duct Elbows'!AJ19,0)</f>
        <v>0</v>
      </c>
      <c r="C564" s="525">
        <v>12215.3</v>
      </c>
      <c r="D564" s="526">
        <f t="shared" si="303"/>
        <v>12215.3</v>
      </c>
      <c r="E564" s="504" t="s">
        <v>872</v>
      </c>
      <c r="F564" s="508" t="str">
        <f t="shared" si="310"/>
        <v xml:space="preserve"> </v>
      </c>
      <c r="G564" s="509" t="s">
        <v>1705</v>
      </c>
      <c r="H564" s="504" t="s">
        <v>923</v>
      </c>
      <c r="I564" s="1035"/>
      <c r="J564" s="1036"/>
      <c r="K564" s="516" t="s">
        <v>881</v>
      </c>
      <c r="L564" s="521">
        <v>20</v>
      </c>
      <c r="M564" s="517" t="str">
        <f t="shared" si="335"/>
        <v>Y</v>
      </c>
      <c r="N564" s="514">
        <f t="shared" si="311"/>
        <v>151.80000000000001</v>
      </c>
      <c r="O564" s="518">
        <f t="shared" si="304"/>
        <v>0</v>
      </c>
      <c r="P564" s="680">
        <f>'KB Duct Parts'!$AE$3</f>
        <v>0</v>
      </c>
      <c r="Q564" s="681">
        <f t="shared" si="312"/>
        <v>0</v>
      </c>
      <c r="R564" s="682">
        <f t="shared" si="313"/>
        <v>0</v>
      </c>
      <c r="S564" s="716">
        <f t="shared" si="314"/>
        <v>0.35</v>
      </c>
      <c r="T564" s="679">
        <f t="shared" si="315"/>
        <v>0</v>
      </c>
      <c r="U564" s="679">
        <f t="shared" si="316"/>
        <v>0</v>
      </c>
      <c r="V564" s="78"/>
      <c r="W564" s="78"/>
      <c r="Y564" s="120"/>
      <c r="AE564" s="75"/>
      <c r="AF564" s="370">
        <v>20</v>
      </c>
      <c r="AG564" s="374"/>
      <c r="AH564" s="378"/>
      <c r="AI564" s="381"/>
      <c r="AJ564" s="386"/>
      <c r="AK564" s="391"/>
      <c r="AL564" s="386"/>
      <c r="AM564" s="363">
        <f t="shared" si="302"/>
        <v>1</v>
      </c>
      <c r="AN564" s="578">
        <v>151.80000000000001</v>
      </c>
      <c r="AO564" s="120">
        <f t="shared" si="317"/>
        <v>0</v>
      </c>
      <c r="AP564" s="120">
        <f t="shared" si="305"/>
        <v>0</v>
      </c>
      <c r="AQ564" s="120">
        <f t="shared" si="306"/>
        <v>0</v>
      </c>
      <c r="AR564" s="120">
        <f t="shared" si="307"/>
        <v>0</v>
      </c>
      <c r="AS564" s="120">
        <f t="shared" si="308"/>
        <v>0</v>
      </c>
      <c r="AT564" s="120">
        <f t="shared" si="309"/>
        <v>0</v>
      </c>
      <c r="AU564" s="74" t="s">
        <v>717</v>
      </c>
      <c r="AV564" s="115"/>
      <c r="AW564" s="395"/>
      <c r="AX564" s="395">
        <v>0</v>
      </c>
      <c r="AY564" s="395">
        <v>0</v>
      </c>
      <c r="AZ564" s="395">
        <v>0</v>
      </c>
      <c r="BA564" s="395">
        <v>0</v>
      </c>
      <c r="BB564" s="395">
        <v>0</v>
      </c>
      <c r="BC564" s="395">
        <v>0</v>
      </c>
      <c r="BD564" s="115"/>
      <c r="BE564" s="115"/>
      <c r="BF564" s="115"/>
      <c r="BG564" s="115"/>
      <c r="BH564" s="115"/>
      <c r="BI564" s="115"/>
      <c r="BJ564" s="115"/>
      <c r="BK564" s="115"/>
      <c r="BQ564" s="74" t="str">
        <f t="shared" si="318"/>
        <v xml:space="preserve"> </v>
      </c>
      <c r="BR564" s="120" t="str">
        <f t="shared" si="319"/>
        <v xml:space="preserve"> </v>
      </c>
      <c r="BS564" s="120" t="str">
        <f t="shared" si="320"/>
        <v xml:space="preserve"> </v>
      </c>
      <c r="BU564" s="74" t="str">
        <f t="shared" si="321"/>
        <v xml:space="preserve"> </v>
      </c>
      <c r="BV564" s="120" t="str">
        <f t="shared" si="322"/>
        <v xml:space="preserve"> </v>
      </c>
      <c r="BW564" s="120" t="str">
        <f t="shared" si="323"/>
        <v xml:space="preserve">  </v>
      </c>
      <c r="BY564" s="74" t="str">
        <f t="shared" si="324"/>
        <v xml:space="preserve"> </v>
      </c>
      <c r="BZ564" s="120" t="str">
        <f t="shared" si="325"/>
        <v xml:space="preserve"> </v>
      </c>
      <c r="CA564" s="120" t="str">
        <f t="shared" si="326"/>
        <v xml:space="preserve"> </v>
      </c>
      <c r="CC564" s="115" t="str">
        <f t="shared" si="327"/>
        <v xml:space="preserve"> </v>
      </c>
      <c r="CD564" s="120" t="str">
        <f t="shared" si="328"/>
        <v xml:space="preserve"> </v>
      </c>
      <c r="CE564" s="417" t="str">
        <f t="shared" si="329"/>
        <v xml:space="preserve"> </v>
      </c>
      <c r="CF564" s="115"/>
      <c r="CG564" s="115" t="str">
        <f t="shared" si="330"/>
        <v xml:space="preserve"> </v>
      </c>
      <c r="CH564" s="120" t="str">
        <f t="shared" si="331"/>
        <v xml:space="preserve"> </v>
      </c>
      <c r="CI564" s="417" t="str">
        <f t="shared" si="332"/>
        <v xml:space="preserve"> </v>
      </c>
      <c r="CJ564" s="115"/>
      <c r="CK564" s="115" t="str">
        <f t="shared" si="333"/>
        <v xml:space="preserve"> </v>
      </c>
      <c r="CL564" s="120" t="str">
        <f t="shared" si="334"/>
        <v xml:space="preserve"> </v>
      </c>
      <c r="CM564" s="417" t="str">
        <f t="shared" si="336"/>
        <v xml:space="preserve"> </v>
      </c>
      <c r="IS564" s="103">
        <v>74.400000000000006</v>
      </c>
    </row>
    <row r="565" spans="2:253" s="74" customFormat="1" ht="17.100000000000001" hidden="1" customHeight="1" x14ac:dyDescent="0.25">
      <c r="B565" s="504">
        <f>IF('KB Duct Parts'!BG$15=1,'KB Duct Elbows'!AK7,0)</f>
        <v>0</v>
      </c>
      <c r="C565" s="525" t="s">
        <v>1951</v>
      </c>
      <c r="D565" s="506" t="str">
        <f t="shared" si="303"/>
        <v>12203.90L</v>
      </c>
      <c r="E565" s="520" t="s">
        <v>483</v>
      </c>
      <c r="F565" s="508" t="str">
        <f t="shared" si="310"/>
        <v xml:space="preserve"> </v>
      </c>
      <c r="G565" s="509" t="s">
        <v>1706</v>
      </c>
      <c r="H565" s="504" t="s">
        <v>923</v>
      </c>
      <c r="I565" s="1035"/>
      <c r="J565" s="1036"/>
      <c r="K565" s="516" t="s">
        <v>881</v>
      </c>
      <c r="L565" s="521">
        <v>22</v>
      </c>
      <c r="M565" s="517" t="str">
        <f t="shared" si="335"/>
        <v>Y</v>
      </c>
      <c r="N565" s="514">
        <f t="shared" si="311"/>
        <v>48.7</v>
      </c>
      <c r="O565" s="518">
        <f t="shared" si="304"/>
        <v>0</v>
      </c>
      <c r="P565" s="680">
        <f>'KB Duct Parts'!$AE$3</f>
        <v>0</v>
      </c>
      <c r="Q565" s="681">
        <f t="shared" si="312"/>
        <v>0</v>
      </c>
      <c r="R565" s="682">
        <f t="shared" si="313"/>
        <v>0</v>
      </c>
      <c r="S565" s="716">
        <f t="shared" si="314"/>
        <v>0.35</v>
      </c>
      <c r="T565" s="679">
        <f t="shared" si="315"/>
        <v>0</v>
      </c>
      <c r="U565" s="679">
        <f t="shared" si="316"/>
        <v>0</v>
      </c>
      <c r="V565" s="78"/>
      <c r="W565" s="78"/>
      <c r="Y565" s="120"/>
      <c r="AE565" s="75"/>
      <c r="AF565" s="370">
        <v>22</v>
      </c>
      <c r="AG565" s="374"/>
      <c r="AH565" s="378"/>
      <c r="AI565" s="381"/>
      <c r="AJ565" s="386"/>
      <c r="AK565" s="391"/>
      <c r="AL565" s="386"/>
      <c r="AM565" s="363">
        <f t="shared" si="302"/>
        <v>1</v>
      </c>
      <c r="AN565" s="578">
        <v>48.7</v>
      </c>
      <c r="AO565" s="120">
        <f t="shared" si="317"/>
        <v>0</v>
      </c>
      <c r="AP565" s="120">
        <f t="shared" si="305"/>
        <v>0</v>
      </c>
      <c r="AQ565" s="120">
        <f t="shared" si="306"/>
        <v>0</v>
      </c>
      <c r="AR565" s="120">
        <f t="shared" si="307"/>
        <v>0</v>
      </c>
      <c r="AS565" s="120">
        <f t="shared" si="308"/>
        <v>0</v>
      </c>
      <c r="AT565" s="120">
        <f t="shared" si="309"/>
        <v>0</v>
      </c>
      <c r="AU565" s="74" t="s">
        <v>717</v>
      </c>
      <c r="AV565" s="115"/>
      <c r="AW565" s="395"/>
      <c r="AX565" s="395">
        <v>0</v>
      </c>
      <c r="AY565" s="395">
        <v>0</v>
      </c>
      <c r="AZ565" s="395">
        <v>0</v>
      </c>
      <c r="BA565" s="395">
        <v>0</v>
      </c>
      <c r="BB565" s="395">
        <v>0</v>
      </c>
      <c r="BC565" s="395">
        <v>0</v>
      </c>
      <c r="BD565" s="115"/>
      <c r="BE565" s="115"/>
      <c r="BF565" s="115"/>
      <c r="BG565" s="115"/>
      <c r="BH565" s="115"/>
      <c r="BI565" s="115"/>
      <c r="BJ565" s="115"/>
      <c r="BK565" s="115"/>
      <c r="BQ565" s="74" t="str">
        <f t="shared" si="318"/>
        <v xml:space="preserve"> </v>
      </c>
      <c r="BR565" s="120" t="str">
        <f t="shared" si="319"/>
        <v xml:space="preserve"> </v>
      </c>
      <c r="BS565" s="120" t="str">
        <f t="shared" si="320"/>
        <v xml:space="preserve"> </v>
      </c>
      <c r="BU565" s="74" t="str">
        <f t="shared" si="321"/>
        <v xml:space="preserve"> </v>
      </c>
      <c r="BV565" s="120" t="str">
        <f t="shared" si="322"/>
        <v xml:space="preserve"> </v>
      </c>
      <c r="BW565" s="120" t="str">
        <f t="shared" si="323"/>
        <v xml:space="preserve">  </v>
      </c>
      <c r="BY565" s="74" t="str">
        <f t="shared" si="324"/>
        <v xml:space="preserve"> </v>
      </c>
      <c r="BZ565" s="120" t="str">
        <f t="shared" si="325"/>
        <v xml:space="preserve"> </v>
      </c>
      <c r="CA565" s="120" t="str">
        <f t="shared" si="326"/>
        <v xml:space="preserve"> </v>
      </c>
      <c r="CC565" s="115" t="str">
        <f t="shared" si="327"/>
        <v xml:space="preserve"> </v>
      </c>
      <c r="CD565" s="120" t="str">
        <f t="shared" si="328"/>
        <v xml:space="preserve"> </v>
      </c>
      <c r="CE565" s="417" t="str">
        <f t="shared" si="329"/>
        <v xml:space="preserve"> </v>
      </c>
      <c r="CF565" s="115"/>
      <c r="CG565" s="115" t="str">
        <f t="shared" si="330"/>
        <v xml:space="preserve"> </v>
      </c>
      <c r="CH565" s="120" t="str">
        <f t="shared" si="331"/>
        <v xml:space="preserve"> </v>
      </c>
      <c r="CI565" s="417" t="str">
        <f t="shared" si="332"/>
        <v xml:space="preserve"> </v>
      </c>
      <c r="CJ565" s="115"/>
      <c r="CK565" s="115" t="str">
        <f t="shared" si="333"/>
        <v xml:space="preserve"> </v>
      </c>
      <c r="CL565" s="120" t="str">
        <f t="shared" si="334"/>
        <v xml:space="preserve"> </v>
      </c>
      <c r="CM565" s="417" t="str">
        <f t="shared" si="336"/>
        <v xml:space="preserve"> </v>
      </c>
      <c r="IS565" s="103">
        <v>23.9</v>
      </c>
    </row>
    <row r="566" spans="2:253" s="74" customFormat="1" ht="17.100000000000001" hidden="1" customHeight="1" x14ac:dyDescent="0.25">
      <c r="B566" s="504">
        <f>IF('KB Duct Parts'!BG$15=1,'KB Duct Elbows'!AK8,0)</f>
        <v>0</v>
      </c>
      <c r="C566" s="525" t="s">
        <v>1952</v>
      </c>
      <c r="D566" s="506" t="str">
        <f t="shared" si="303"/>
        <v>12204.90L</v>
      </c>
      <c r="E566" s="520" t="s">
        <v>861</v>
      </c>
      <c r="F566" s="508" t="str">
        <f t="shared" si="310"/>
        <v xml:space="preserve"> </v>
      </c>
      <c r="G566" s="509" t="s">
        <v>1706</v>
      </c>
      <c r="H566" s="504" t="s">
        <v>923</v>
      </c>
      <c r="I566" s="1035"/>
      <c r="J566" s="1036"/>
      <c r="K566" s="516" t="s">
        <v>881</v>
      </c>
      <c r="L566" s="521">
        <v>22</v>
      </c>
      <c r="M566" s="517" t="str">
        <f t="shared" si="335"/>
        <v>Y</v>
      </c>
      <c r="N566" s="514">
        <f t="shared" si="311"/>
        <v>50.8</v>
      </c>
      <c r="O566" s="518">
        <f t="shared" si="304"/>
        <v>0</v>
      </c>
      <c r="P566" s="680">
        <f>'KB Duct Parts'!$AE$3</f>
        <v>0</v>
      </c>
      <c r="Q566" s="681">
        <f t="shared" si="312"/>
        <v>0</v>
      </c>
      <c r="R566" s="682">
        <f t="shared" si="313"/>
        <v>0</v>
      </c>
      <c r="S566" s="716">
        <f t="shared" si="314"/>
        <v>0.35</v>
      </c>
      <c r="T566" s="679">
        <f t="shared" si="315"/>
        <v>0</v>
      </c>
      <c r="U566" s="679">
        <f t="shared" si="316"/>
        <v>0</v>
      </c>
      <c r="V566" s="78"/>
      <c r="W566" s="78"/>
      <c r="Y566" s="120"/>
      <c r="AE566" s="75"/>
      <c r="AF566" s="370">
        <v>22</v>
      </c>
      <c r="AG566" s="374"/>
      <c r="AH566" s="378"/>
      <c r="AI566" s="381"/>
      <c r="AJ566" s="386"/>
      <c r="AK566" s="391"/>
      <c r="AL566" s="386"/>
      <c r="AM566" s="363">
        <f t="shared" si="302"/>
        <v>1</v>
      </c>
      <c r="AN566" s="578">
        <v>50.8</v>
      </c>
      <c r="AO566" s="120">
        <f t="shared" si="317"/>
        <v>0</v>
      </c>
      <c r="AP566" s="120">
        <f t="shared" si="305"/>
        <v>0</v>
      </c>
      <c r="AQ566" s="120">
        <f t="shared" si="306"/>
        <v>0</v>
      </c>
      <c r="AR566" s="120">
        <f t="shared" si="307"/>
        <v>0</v>
      </c>
      <c r="AS566" s="120">
        <f t="shared" si="308"/>
        <v>0</v>
      </c>
      <c r="AT566" s="120">
        <f t="shared" si="309"/>
        <v>0</v>
      </c>
      <c r="AU566" s="74" t="s">
        <v>717</v>
      </c>
      <c r="AV566" s="115"/>
      <c r="AW566" s="395"/>
      <c r="AX566" s="395">
        <v>0</v>
      </c>
      <c r="AY566" s="395">
        <v>0</v>
      </c>
      <c r="AZ566" s="395">
        <v>0</v>
      </c>
      <c r="BA566" s="395">
        <v>0</v>
      </c>
      <c r="BB566" s="395">
        <v>0</v>
      </c>
      <c r="BC566" s="395">
        <v>0</v>
      </c>
      <c r="BD566" s="115"/>
      <c r="BE566" s="115"/>
      <c r="BF566" s="115"/>
      <c r="BG566" s="115"/>
      <c r="BH566" s="115"/>
      <c r="BI566" s="115"/>
      <c r="BJ566" s="115"/>
      <c r="BK566" s="115"/>
      <c r="BQ566" s="74" t="str">
        <f t="shared" si="318"/>
        <v xml:space="preserve"> </v>
      </c>
      <c r="BR566" s="120" t="str">
        <f t="shared" si="319"/>
        <v xml:space="preserve"> </v>
      </c>
      <c r="BS566" s="120" t="str">
        <f t="shared" si="320"/>
        <v xml:space="preserve"> </v>
      </c>
      <c r="BU566" s="74" t="str">
        <f t="shared" si="321"/>
        <v xml:space="preserve"> </v>
      </c>
      <c r="BV566" s="120" t="str">
        <f t="shared" si="322"/>
        <v xml:space="preserve"> </v>
      </c>
      <c r="BW566" s="120" t="str">
        <f t="shared" si="323"/>
        <v xml:space="preserve">  </v>
      </c>
      <c r="BY566" s="74" t="str">
        <f t="shared" si="324"/>
        <v xml:space="preserve"> </v>
      </c>
      <c r="BZ566" s="120" t="str">
        <f t="shared" si="325"/>
        <v xml:space="preserve"> </v>
      </c>
      <c r="CA566" s="120" t="str">
        <f t="shared" si="326"/>
        <v xml:space="preserve"> </v>
      </c>
      <c r="CC566" s="115" t="str">
        <f t="shared" si="327"/>
        <v xml:space="preserve"> </v>
      </c>
      <c r="CD566" s="120" t="str">
        <f t="shared" si="328"/>
        <v xml:space="preserve"> </v>
      </c>
      <c r="CE566" s="417" t="str">
        <f t="shared" si="329"/>
        <v xml:space="preserve"> </v>
      </c>
      <c r="CF566" s="115"/>
      <c r="CG566" s="115" t="str">
        <f t="shared" si="330"/>
        <v xml:space="preserve"> </v>
      </c>
      <c r="CH566" s="120" t="str">
        <f t="shared" si="331"/>
        <v xml:space="preserve"> </v>
      </c>
      <c r="CI566" s="417" t="str">
        <f t="shared" si="332"/>
        <v xml:space="preserve"> </v>
      </c>
      <c r="CJ566" s="115"/>
      <c r="CK566" s="115" t="str">
        <f t="shared" si="333"/>
        <v xml:space="preserve"> </v>
      </c>
      <c r="CL566" s="120" t="str">
        <f t="shared" si="334"/>
        <v xml:space="preserve"> </v>
      </c>
      <c r="CM566" s="417" t="str">
        <f t="shared" si="336"/>
        <v xml:space="preserve"> </v>
      </c>
      <c r="IS566" s="103">
        <v>24.9</v>
      </c>
    </row>
    <row r="567" spans="2:253" s="74" customFormat="1" ht="17.100000000000001" hidden="1" customHeight="1" x14ac:dyDescent="0.25">
      <c r="B567" s="504">
        <f>IF('KB Duct Parts'!BG$15=1,'KB Duct Elbows'!AK9,0)</f>
        <v>0</v>
      </c>
      <c r="C567" s="525" t="s">
        <v>1953</v>
      </c>
      <c r="D567" s="506" t="str">
        <f t="shared" si="303"/>
        <v>12205.90L</v>
      </c>
      <c r="E567" s="504" t="s">
        <v>862</v>
      </c>
      <c r="F567" s="508" t="str">
        <f t="shared" si="310"/>
        <v xml:space="preserve"> </v>
      </c>
      <c r="G567" s="509" t="s">
        <v>1706</v>
      </c>
      <c r="H567" s="504" t="s">
        <v>923</v>
      </c>
      <c r="I567" s="1035"/>
      <c r="J567" s="1036"/>
      <c r="K567" s="516" t="s">
        <v>881</v>
      </c>
      <c r="L567" s="521">
        <v>22</v>
      </c>
      <c r="M567" s="517" t="str">
        <f t="shared" si="335"/>
        <v>Y</v>
      </c>
      <c r="N567" s="514">
        <f t="shared" si="311"/>
        <v>60.6</v>
      </c>
      <c r="O567" s="518">
        <f t="shared" si="304"/>
        <v>0</v>
      </c>
      <c r="P567" s="680">
        <f>'KB Duct Parts'!$AE$3</f>
        <v>0</v>
      </c>
      <c r="Q567" s="681">
        <f t="shared" si="312"/>
        <v>0</v>
      </c>
      <c r="R567" s="682">
        <f t="shared" si="313"/>
        <v>0</v>
      </c>
      <c r="S567" s="716">
        <f t="shared" si="314"/>
        <v>0.35</v>
      </c>
      <c r="T567" s="679">
        <f t="shared" si="315"/>
        <v>0</v>
      </c>
      <c r="U567" s="679">
        <f t="shared" si="316"/>
        <v>0</v>
      </c>
      <c r="V567" s="78"/>
      <c r="W567" s="78"/>
      <c r="Y567" s="120"/>
      <c r="AE567" s="75"/>
      <c r="AF567" s="370">
        <v>22</v>
      </c>
      <c r="AG567" s="374"/>
      <c r="AH567" s="378"/>
      <c r="AI567" s="381"/>
      <c r="AJ567" s="386"/>
      <c r="AK567" s="391"/>
      <c r="AL567" s="386"/>
      <c r="AM567" s="363">
        <f t="shared" si="302"/>
        <v>1</v>
      </c>
      <c r="AN567" s="578">
        <v>60.6</v>
      </c>
      <c r="AO567" s="120">
        <f t="shared" si="317"/>
        <v>0</v>
      </c>
      <c r="AP567" s="120">
        <f t="shared" si="305"/>
        <v>0</v>
      </c>
      <c r="AQ567" s="120">
        <f t="shared" si="306"/>
        <v>0</v>
      </c>
      <c r="AR567" s="120">
        <f t="shared" si="307"/>
        <v>0</v>
      </c>
      <c r="AS567" s="120">
        <f t="shared" si="308"/>
        <v>0</v>
      </c>
      <c r="AT567" s="120">
        <f t="shared" si="309"/>
        <v>0</v>
      </c>
      <c r="AU567" s="74" t="s">
        <v>717</v>
      </c>
      <c r="AV567" s="115"/>
      <c r="AW567" s="395"/>
      <c r="AX567" s="395">
        <v>0</v>
      </c>
      <c r="AY567" s="395">
        <v>0</v>
      </c>
      <c r="AZ567" s="395">
        <v>0</v>
      </c>
      <c r="BA567" s="395">
        <v>0</v>
      </c>
      <c r="BB567" s="395">
        <v>0</v>
      </c>
      <c r="BC567" s="395">
        <v>0</v>
      </c>
      <c r="BD567" s="115"/>
      <c r="BE567" s="115"/>
      <c r="BF567" s="115"/>
      <c r="BG567" s="115"/>
      <c r="BH567" s="115"/>
      <c r="BI567" s="115"/>
      <c r="BJ567" s="115"/>
      <c r="BK567" s="115"/>
      <c r="BQ567" s="74" t="str">
        <f t="shared" si="318"/>
        <v xml:space="preserve"> </v>
      </c>
      <c r="BR567" s="120" t="str">
        <f t="shared" si="319"/>
        <v xml:space="preserve"> </v>
      </c>
      <c r="BS567" s="120" t="str">
        <f t="shared" si="320"/>
        <v xml:space="preserve"> </v>
      </c>
      <c r="BU567" s="74" t="str">
        <f t="shared" si="321"/>
        <v xml:space="preserve"> </v>
      </c>
      <c r="BV567" s="120" t="str">
        <f t="shared" si="322"/>
        <v xml:space="preserve"> </v>
      </c>
      <c r="BW567" s="120" t="str">
        <f t="shared" si="323"/>
        <v xml:space="preserve">  </v>
      </c>
      <c r="BY567" s="74" t="str">
        <f t="shared" si="324"/>
        <v xml:space="preserve"> </v>
      </c>
      <c r="BZ567" s="120" t="str">
        <f t="shared" si="325"/>
        <v xml:space="preserve"> </v>
      </c>
      <c r="CA567" s="120" t="str">
        <f t="shared" si="326"/>
        <v xml:space="preserve"> </v>
      </c>
      <c r="CC567" s="115" t="str">
        <f t="shared" si="327"/>
        <v xml:space="preserve"> </v>
      </c>
      <c r="CD567" s="120" t="str">
        <f t="shared" si="328"/>
        <v xml:space="preserve"> </v>
      </c>
      <c r="CE567" s="417" t="str">
        <f t="shared" si="329"/>
        <v xml:space="preserve"> </v>
      </c>
      <c r="CF567" s="115"/>
      <c r="CG567" s="115" t="str">
        <f t="shared" si="330"/>
        <v xml:space="preserve"> </v>
      </c>
      <c r="CH567" s="120" t="str">
        <f t="shared" si="331"/>
        <v xml:space="preserve"> </v>
      </c>
      <c r="CI567" s="417" t="str">
        <f t="shared" si="332"/>
        <v xml:space="preserve"> </v>
      </c>
      <c r="CJ567" s="115"/>
      <c r="CK567" s="115" t="str">
        <f t="shared" si="333"/>
        <v xml:space="preserve"> </v>
      </c>
      <c r="CL567" s="120" t="str">
        <f t="shared" si="334"/>
        <v xml:space="preserve"> </v>
      </c>
      <c r="CM567" s="417" t="str">
        <f t="shared" si="336"/>
        <v xml:space="preserve"> </v>
      </c>
      <c r="IS567" s="103">
        <v>29.8</v>
      </c>
    </row>
    <row r="568" spans="2:253" s="74" customFormat="1" ht="17.100000000000001" hidden="1" customHeight="1" x14ac:dyDescent="0.25">
      <c r="B568" s="504">
        <f>IF('KB Duct Parts'!BG$15=1,'KB Duct Elbows'!AK10,0)</f>
        <v>0</v>
      </c>
      <c r="C568" s="525" t="s">
        <v>1954</v>
      </c>
      <c r="D568" s="506" t="str">
        <f t="shared" si="303"/>
        <v>12206.90L</v>
      </c>
      <c r="E568" s="504" t="s">
        <v>863</v>
      </c>
      <c r="F568" s="508" t="str">
        <f t="shared" si="310"/>
        <v xml:space="preserve"> </v>
      </c>
      <c r="G568" s="509" t="s">
        <v>1706</v>
      </c>
      <c r="H568" s="504" t="s">
        <v>923</v>
      </c>
      <c r="I568" s="1035"/>
      <c r="J568" s="1036"/>
      <c r="K568" s="516" t="s">
        <v>881</v>
      </c>
      <c r="L568" s="521">
        <v>22</v>
      </c>
      <c r="M568" s="517" t="str">
        <f t="shared" si="335"/>
        <v>Y</v>
      </c>
      <c r="N568" s="514">
        <f t="shared" si="311"/>
        <v>68.900000000000006</v>
      </c>
      <c r="O568" s="518">
        <f t="shared" si="304"/>
        <v>0</v>
      </c>
      <c r="P568" s="680">
        <f>'KB Duct Parts'!$AE$3</f>
        <v>0</v>
      </c>
      <c r="Q568" s="681">
        <f t="shared" si="312"/>
        <v>0</v>
      </c>
      <c r="R568" s="682">
        <f t="shared" si="313"/>
        <v>0</v>
      </c>
      <c r="S568" s="716">
        <f t="shared" si="314"/>
        <v>0.35</v>
      </c>
      <c r="T568" s="679">
        <f t="shared" si="315"/>
        <v>0</v>
      </c>
      <c r="U568" s="679">
        <f t="shared" si="316"/>
        <v>0</v>
      </c>
      <c r="V568" s="78"/>
      <c r="W568" s="78"/>
      <c r="Y568" s="120"/>
      <c r="AE568" s="75"/>
      <c r="AF568" s="370">
        <v>22</v>
      </c>
      <c r="AG568" s="374"/>
      <c r="AH568" s="378"/>
      <c r="AI568" s="381"/>
      <c r="AJ568" s="386"/>
      <c r="AK568" s="391"/>
      <c r="AL568" s="386"/>
      <c r="AM568" s="363">
        <f t="shared" si="302"/>
        <v>1</v>
      </c>
      <c r="AN568" s="578">
        <v>68.900000000000006</v>
      </c>
      <c r="AO568" s="120">
        <f t="shared" si="317"/>
        <v>0</v>
      </c>
      <c r="AP568" s="120">
        <f t="shared" si="305"/>
        <v>0</v>
      </c>
      <c r="AQ568" s="120">
        <f t="shared" si="306"/>
        <v>0</v>
      </c>
      <c r="AR568" s="120">
        <f t="shared" si="307"/>
        <v>0</v>
      </c>
      <c r="AS568" s="120">
        <f t="shared" si="308"/>
        <v>0</v>
      </c>
      <c r="AT568" s="120">
        <f t="shared" si="309"/>
        <v>0</v>
      </c>
      <c r="AU568" s="74" t="s">
        <v>717</v>
      </c>
      <c r="AV568" s="115"/>
      <c r="AW568" s="395"/>
      <c r="AX568" s="395">
        <v>0</v>
      </c>
      <c r="AY568" s="395">
        <v>0</v>
      </c>
      <c r="AZ568" s="395">
        <v>0</v>
      </c>
      <c r="BA568" s="395">
        <v>0</v>
      </c>
      <c r="BB568" s="395">
        <v>0</v>
      </c>
      <c r="BC568" s="395">
        <v>0</v>
      </c>
      <c r="BD568" s="115"/>
      <c r="BE568" s="115"/>
      <c r="BF568" s="115"/>
      <c r="BG568" s="115"/>
      <c r="BH568" s="115"/>
      <c r="BI568" s="115"/>
      <c r="BJ568" s="115"/>
      <c r="BK568" s="115"/>
      <c r="BQ568" s="74" t="str">
        <f t="shared" si="318"/>
        <v xml:space="preserve"> </v>
      </c>
      <c r="BR568" s="120" t="str">
        <f t="shared" si="319"/>
        <v xml:space="preserve"> </v>
      </c>
      <c r="BS568" s="120" t="str">
        <f t="shared" si="320"/>
        <v xml:space="preserve"> </v>
      </c>
      <c r="BU568" s="74" t="str">
        <f t="shared" si="321"/>
        <v xml:space="preserve"> </v>
      </c>
      <c r="BV568" s="120" t="str">
        <f t="shared" si="322"/>
        <v xml:space="preserve"> </v>
      </c>
      <c r="BW568" s="120" t="str">
        <f t="shared" si="323"/>
        <v xml:space="preserve">  </v>
      </c>
      <c r="BY568" s="74" t="str">
        <f t="shared" si="324"/>
        <v xml:space="preserve"> </v>
      </c>
      <c r="BZ568" s="120" t="str">
        <f t="shared" si="325"/>
        <v xml:space="preserve"> </v>
      </c>
      <c r="CA568" s="120" t="str">
        <f t="shared" si="326"/>
        <v xml:space="preserve"> </v>
      </c>
      <c r="CC568" s="115" t="str">
        <f t="shared" si="327"/>
        <v xml:space="preserve"> </v>
      </c>
      <c r="CD568" s="120" t="str">
        <f t="shared" si="328"/>
        <v xml:space="preserve"> </v>
      </c>
      <c r="CE568" s="417" t="str">
        <f t="shared" si="329"/>
        <v xml:space="preserve"> </v>
      </c>
      <c r="CF568" s="115"/>
      <c r="CG568" s="115" t="str">
        <f t="shared" si="330"/>
        <v xml:space="preserve"> </v>
      </c>
      <c r="CH568" s="120" t="str">
        <f t="shared" si="331"/>
        <v xml:space="preserve"> </v>
      </c>
      <c r="CI568" s="417" t="str">
        <f t="shared" si="332"/>
        <v xml:space="preserve"> </v>
      </c>
      <c r="CJ568" s="115"/>
      <c r="CK568" s="115" t="str">
        <f t="shared" si="333"/>
        <v xml:space="preserve"> </v>
      </c>
      <c r="CL568" s="120" t="str">
        <f t="shared" si="334"/>
        <v xml:space="preserve"> </v>
      </c>
      <c r="CM568" s="417" t="str">
        <f t="shared" si="336"/>
        <v xml:space="preserve"> </v>
      </c>
      <c r="IS568" s="103">
        <v>33.799999999999997</v>
      </c>
    </row>
    <row r="569" spans="2:253" s="74" customFormat="1" ht="17.100000000000001" hidden="1" customHeight="1" x14ac:dyDescent="0.25">
      <c r="B569" s="504">
        <f>IF('KB Duct Parts'!BG$15=1,'KB Duct Elbows'!AK11,0)</f>
        <v>0</v>
      </c>
      <c r="C569" s="525" t="s">
        <v>1955</v>
      </c>
      <c r="D569" s="506" t="str">
        <f t="shared" si="303"/>
        <v>12207.90L</v>
      </c>
      <c r="E569" s="504" t="s">
        <v>864</v>
      </c>
      <c r="F569" s="508" t="str">
        <f t="shared" si="310"/>
        <v xml:space="preserve"> </v>
      </c>
      <c r="G569" s="509" t="s">
        <v>1706</v>
      </c>
      <c r="H569" s="504" t="s">
        <v>923</v>
      </c>
      <c r="I569" s="1035"/>
      <c r="J569" s="1036"/>
      <c r="K569" s="516" t="s">
        <v>881</v>
      </c>
      <c r="L569" s="521">
        <v>22</v>
      </c>
      <c r="M569" s="517" t="str">
        <f t="shared" si="335"/>
        <v>Y</v>
      </c>
      <c r="N569" s="514">
        <f t="shared" si="311"/>
        <v>82.5</v>
      </c>
      <c r="O569" s="518">
        <f t="shared" si="304"/>
        <v>0</v>
      </c>
      <c r="P569" s="680">
        <f>'KB Duct Parts'!$AE$3</f>
        <v>0</v>
      </c>
      <c r="Q569" s="681">
        <f t="shared" si="312"/>
        <v>0</v>
      </c>
      <c r="R569" s="682">
        <f t="shared" si="313"/>
        <v>0</v>
      </c>
      <c r="S569" s="716">
        <f t="shared" si="314"/>
        <v>0.35</v>
      </c>
      <c r="T569" s="679">
        <f t="shared" si="315"/>
        <v>0</v>
      </c>
      <c r="U569" s="679">
        <f t="shared" si="316"/>
        <v>0</v>
      </c>
      <c r="V569" s="78"/>
      <c r="W569" s="78"/>
      <c r="Y569" s="120"/>
      <c r="AE569" s="75"/>
      <c r="AF569" s="370">
        <v>22</v>
      </c>
      <c r="AG569" s="374"/>
      <c r="AH569" s="378"/>
      <c r="AI569" s="381"/>
      <c r="AJ569" s="386"/>
      <c r="AK569" s="391"/>
      <c r="AL569" s="386"/>
      <c r="AM569" s="363">
        <f t="shared" si="302"/>
        <v>1</v>
      </c>
      <c r="AN569" s="578">
        <v>82.5</v>
      </c>
      <c r="AO569" s="120">
        <f t="shared" si="317"/>
        <v>0</v>
      </c>
      <c r="AP569" s="120">
        <f t="shared" si="305"/>
        <v>0</v>
      </c>
      <c r="AQ569" s="120">
        <f t="shared" si="306"/>
        <v>0</v>
      </c>
      <c r="AR569" s="120">
        <f t="shared" si="307"/>
        <v>0</v>
      </c>
      <c r="AS569" s="120">
        <f t="shared" si="308"/>
        <v>0</v>
      </c>
      <c r="AT569" s="120">
        <f t="shared" si="309"/>
        <v>0</v>
      </c>
      <c r="AU569" s="74" t="s">
        <v>717</v>
      </c>
      <c r="AV569" s="115"/>
      <c r="AW569" s="395"/>
      <c r="AX569" s="395">
        <v>0</v>
      </c>
      <c r="AY569" s="395">
        <v>0</v>
      </c>
      <c r="AZ569" s="395">
        <v>0</v>
      </c>
      <c r="BA569" s="395">
        <v>0</v>
      </c>
      <c r="BB569" s="395">
        <v>0</v>
      </c>
      <c r="BC569" s="395">
        <v>0</v>
      </c>
      <c r="BD569" s="115"/>
      <c r="BE569" s="115"/>
      <c r="BF569" s="115"/>
      <c r="BG569" s="115"/>
      <c r="BH569" s="115"/>
      <c r="BI569" s="115"/>
      <c r="BJ569" s="115"/>
      <c r="BK569" s="115"/>
      <c r="BQ569" s="74" t="str">
        <f t="shared" si="318"/>
        <v xml:space="preserve"> </v>
      </c>
      <c r="BR569" s="120" t="str">
        <f t="shared" si="319"/>
        <v xml:space="preserve"> </v>
      </c>
      <c r="BS569" s="120" t="str">
        <f t="shared" si="320"/>
        <v xml:space="preserve"> </v>
      </c>
      <c r="BU569" s="74" t="str">
        <f t="shared" si="321"/>
        <v xml:space="preserve"> </v>
      </c>
      <c r="BV569" s="120" t="str">
        <f t="shared" si="322"/>
        <v xml:space="preserve"> </v>
      </c>
      <c r="BW569" s="120" t="str">
        <f t="shared" si="323"/>
        <v xml:space="preserve">  </v>
      </c>
      <c r="BY569" s="74" t="str">
        <f t="shared" si="324"/>
        <v xml:space="preserve"> </v>
      </c>
      <c r="BZ569" s="120" t="str">
        <f t="shared" si="325"/>
        <v xml:space="preserve"> </v>
      </c>
      <c r="CA569" s="120" t="str">
        <f t="shared" si="326"/>
        <v xml:space="preserve"> </v>
      </c>
      <c r="CC569" s="115" t="str">
        <f t="shared" si="327"/>
        <v xml:space="preserve"> </v>
      </c>
      <c r="CD569" s="120" t="str">
        <f t="shared" si="328"/>
        <v xml:space="preserve"> </v>
      </c>
      <c r="CE569" s="417" t="str">
        <f t="shared" si="329"/>
        <v xml:space="preserve"> </v>
      </c>
      <c r="CF569" s="115"/>
      <c r="CG569" s="115" t="str">
        <f t="shared" si="330"/>
        <v xml:space="preserve"> </v>
      </c>
      <c r="CH569" s="120" t="str">
        <f t="shared" si="331"/>
        <v xml:space="preserve"> </v>
      </c>
      <c r="CI569" s="417" t="str">
        <f t="shared" si="332"/>
        <v xml:space="preserve"> </v>
      </c>
      <c r="CJ569" s="115"/>
      <c r="CK569" s="115" t="str">
        <f t="shared" si="333"/>
        <v xml:space="preserve"> </v>
      </c>
      <c r="CL569" s="120" t="str">
        <f t="shared" si="334"/>
        <v xml:space="preserve"> </v>
      </c>
      <c r="CM569" s="417" t="str">
        <f t="shared" si="336"/>
        <v xml:space="preserve"> </v>
      </c>
      <c r="IS569" s="103">
        <v>40.6</v>
      </c>
    </row>
    <row r="570" spans="2:253" s="74" customFormat="1" ht="17.100000000000001" hidden="1" customHeight="1" x14ac:dyDescent="0.25">
      <c r="B570" s="504">
        <f>IF('KB Duct Parts'!BG$15=1,'KB Duct Elbows'!AK12,0)</f>
        <v>0</v>
      </c>
      <c r="C570" s="525" t="s">
        <v>1956</v>
      </c>
      <c r="D570" s="506" t="str">
        <f t="shared" si="303"/>
        <v>12208.90L</v>
      </c>
      <c r="E570" s="504" t="s">
        <v>865</v>
      </c>
      <c r="F570" s="508" t="str">
        <f t="shared" si="310"/>
        <v xml:space="preserve"> </v>
      </c>
      <c r="G570" s="509" t="s">
        <v>1706</v>
      </c>
      <c r="H570" s="504" t="s">
        <v>923</v>
      </c>
      <c r="I570" s="1035"/>
      <c r="J570" s="1036"/>
      <c r="K570" s="516" t="s">
        <v>881</v>
      </c>
      <c r="L570" s="521">
        <v>22</v>
      </c>
      <c r="M570" s="517" t="str">
        <f t="shared" si="335"/>
        <v>Y</v>
      </c>
      <c r="N570" s="514">
        <f t="shared" si="311"/>
        <v>96.6</v>
      </c>
      <c r="O570" s="518">
        <f t="shared" si="304"/>
        <v>0</v>
      </c>
      <c r="P570" s="680">
        <f>'KB Duct Parts'!$AE$3</f>
        <v>0</v>
      </c>
      <c r="Q570" s="681">
        <f t="shared" si="312"/>
        <v>0</v>
      </c>
      <c r="R570" s="682">
        <f t="shared" si="313"/>
        <v>0</v>
      </c>
      <c r="S570" s="716">
        <f t="shared" si="314"/>
        <v>0.35</v>
      </c>
      <c r="T570" s="679">
        <f t="shared" si="315"/>
        <v>0</v>
      </c>
      <c r="U570" s="679">
        <f t="shared" si="316"/>
        <v>0</v>
      </c>
      <c r="V570" s="78"/>
      <c r="W570" s="78"/>
      <c r="Y570" s="120"/>
      <c r="AE570" s="75"/>
      <c r="AF570" s="370">
        <v>22</v>
      </c>
      <c r="AG570" s="374"/>
      <c r="AH570" s="378"/>
      <c r="AI570" s="381"/>
      <c r="AJ570" s="386"/>
      <c r="AK570" s="391"/>
      <c r="AL570" s="386"/>
      <c r="AM570" s="363">
        <f t="shared" si="302"/>
        <v>1</v>
      </c>
      <c r="AN570" s="578">
        <v>96.6</v>
      </c>
      <c r="AO570" s="120">
        <f t="shared" si="317"/>
        <v>0</v>
      </c>
      <c r="AP570" s="120">
        <f t="shared" si="305"/>
        <v>0</v>
      </c>
      <c r="AQ570" s="120">
        <f t="shared" si="306"/>
        <v>0</v>
      </c>
      <c r="AR570" s="120">
        <f t="shared" si="307"/>
        <v>0</v>
      </c>
      <c r="AS570" s="120">
        <f t="shared" si="308"/>
        <v>0</v>
      </c>
      <c r="AT570" s="120">
        <f t="shared" si="309"/>
        <v>0</v>
      </c>
      <c r="AU570" s="74" t="s">
        <v>717</v>
      </c>
      <c r="AV570" s="115"/>
      <c r="AW570" s="395"/>
      <c r="AX570" s="395">
        <v>0</v>
      </c>
      <c r="AY570" s="395">
        <v>0</v>
      </c>
      <c r="AZ570" s="395">
        <v>0</v>
      </c>
      <c r="BA570" s="395">
        <v>0</v>
      </c>
      <c r="BB570" s="395">
        <v>0</v>
      </c>
      <c r="BC570" s="395">
        <v>0</v>
      </c>
      <c r="BD570" s="115"/>
      <c r="BE570" s="115"/>
      <c r="BF570" s="115"/>
      <c r="BG570" s="115"/>
      <c r="BH570" s="115"/>
      <c r="BI570" s="115"/>
      <c r="BJ570" s="115"/>
      <c r="BK570" s="115"/>
      <c r="BQ570" s="74" t="str">
        <f t="shared" si="318"/>
        <v xml:space="preserve"> </v>
      </c>
      <c r="BR570" s="120" t="str">
        <f t="shared" si="319"/>
        <v xml:space="preserve"> </v>
      </c>
      <c r="BS570" s="120" t="str">
        <f t="shared" si="320"/>
        <v xml:space="preserve"> </v>
      </c>
      <c r="BU570" s="74" t="str">
        <f t="shared" si="321"/>
        <v xml:space="preserve"> </v>
      </c>
      <c r="BV570" s="120" t="str">
        <f t="shared" si="322"/>
        <v xml:space="preserve"> </v>
      </c>
      <c r="BW570" s="120" t="str">
        <f t="shared" si="323"/>
        <v xml:space="preserve">  </v>
      </c>
      <c r="BY570" s="74" t="str">
        <f t="shared" si="324"/>
        <v xml:space="preserve"> </v>
      </c>
      <c r="BZ570" s="120" t="str">
        <f t="shared" si="325"/>
        <v xml:space="preserve"> </v>
      </c>
      <c r="CA570" s="120" t="str">
        <f t="shared" si="326"/>
        <v xml:space="preserve"> </v>
      </c>
      <c r="CC570" s="115" t="str">
        <f t="shared" si="327"/>
        <v xml:space="preserve"> </v>
      </c>
      <c r="CD570" s="120" t="str">
        <f t="shared" si="328"/>
        <v xml:space="preserve"> </v>
      </c>
      <c r="CE570" s="417" t="str">
        <f t="shared" si="329"/>
        <v xml:space="preserve"> </v>
      </c>
      <c r="CF570" s="115"/>
      <c r="CG570" s="115" t="str">
        <f t="shared" si="330"/>
        <v xml:space="preserve"> </v>
      </c>
      <c r="CH570" s="120" t="str">
        <f t="shared" si="331"/>
        <v xml:space="preserve"> </v>
      </c>
      <c r="CI570" s="417" t="str">
        <f t="shared" si="332"/>
        <v xml:space="preserve"> </v>
      </c>
      <c r="CJ570" s="115"/>
      <c r="CK570" s="115" t="str">
        <f t="shared" si="333"/>
        <v xml:space="preserve"> </v>
      </c>
      <c r="CL570" s="120" t="str">
        <f t="shared" si="334"/>
        <v xml:space="preserve"> </v>
      </c>
      <c r="CM570" s="417" t="str">
        <f t="shared" si="336"/>
        <v xml:space="preserve"> </v>
      </c>
      <c r="IS570" s="103">
        <v>47.3</v>
      </c>
    </row>
    <row r="571" spans="2:253" s="74" customFormat="1" ht="17.100000000000001" hidden="1" customHeight="1" x14ac:dyDescent="0.25">
      <c r="B571" s="504">
        <f>IF('KB Duct Parts'!BG$15=1,'KB Duct Elbows'!AK13,0)</f>
        <v>0</v>
      </c>
      <c r="C571" s="525" t="s">
        <v>1957</v>
      </c>
      <c r="D571" s="506" t="str">
        <f t="shared" si="303"/>
        <v>12209.90L</v>
      </c>
      <c r="E571" s="504" t="s">
        <v>866</v>
      </c>
      <c r="F571" s="508" t="str">
        <f t="shared" si="310"/>
        <v xml:space="preserve"> </v>
      </c>
      <c r="G571" s="509" t="s">
        <v>1706</v>
      </c>
      <c r="H571" s="504" t="s">
        <v>923</v>
      </c>
      <c r="I571" s="1035"/>
      <c r="J571" s="1036"/>
      <c r="K571" s="516" t="s">
        <v>881</v>
      </c>
      <c r="L571" s="521">
        <v>20</v>
      </c>
      <c r="M571" s="517" t="str">
        <f t="shared" si="335"/>
        <v>Y</v>
      </c>
      <c r="N571" s="514">
        <f t="shared" si="311"/>
        <v>148.80000000000001</v>
      </c>
      <c r="O571" s="518">
        <f t="shared" si="304"/>
        <v>0</v>
      </c>
      <c r="P571" s="680">
        <f>'KB Duct Parts'!$AE$3</f>
        <v>0</v>
      </c>
      <c r="Q571" s="681">
        <f t="shared" si="312"/>
        <v>0</v>
      </c>
      <c r="R571" s="682">
        <f t="shared" si="313"/>
        <v>0</v>
      </c>
      <c r="S571" s="716">
        <f t="shared" si="314"/>
        <v>0.35</v>
      </c>
      <c r="T571" s="679">
        <f t="shared" si="315"/>
        <v>0</v>
      </c>
      <c r="U571" s="679">
        <f t="shared" si="316"/>
        <v>0</v>
      </c>
      <c r="V571" s="78"/>
      <c r="W571" s="78"/>
      <c r="Y571" s="120"/>
      <c r="AE571" s="75"/>
      <c r="AF571" s="370">
        <v>20</v>
      </c>
      <c r="AG571" s="374"/>
      <c r="AH571" s="378"/>
      <c r="AI571" s="381"/>
      <c r="AJ571" s="386"/>
      <c r="AK571" s="391"/>
      <c r="AL571" s="386"/>
      <c r="AM571" s="363">
        <f t="shared" si="302"/>
        <v>1</v>
      </c>
      <c r="AN571" s="578">
        <v>148.80000000000001</v>
      </c>
      <c r="AO571" s="120">
        <f t="shared" si="317"/>
        <v>0</v>
      </c>
      <c r="AP571" s="120">
        <f t="shared" si="305"/>
        <v>0</v>
      </c>
      <c r="AQ571" s="120">
        <f t="shared" si="306"/>
        <v>0</v>
      </c>
      <c r="AR571" s="120">
        <f t="shared" si="307"/>
        <v>0</v>
      </c>
      <c r="AS571" s="120">
        <f t="shared" si="308"/>
        <v>0</v>
      </c>
      <c r="AT571" s="120">
        <f t="shared" si="309"/>
        <v>0</v>
      </c>
      <c r="AU571" s="74" t="s">
        <v>717</v>
      </c>
      <c r="AV571" s="115"/>
      <c r="AW571" s="395"/>
      <c r="AX571" s="395">
        <v>0</v>
      </c>
      <c r="AY571" s="395">
        <v>0</v>
      </c>
      <c r="AZ571" s="395">
        <v>0</v>
      </c>
      <c r="BA571" s="395">
        <v>0</v>
      </c>
      <c r="BB571" s="395">
        <v>0</v>
      </c>
      <c r="BC571" s="395">
        <v>0</v>
      </c>
      <c r="BD571" s="115"/>
      <c r="BE571" s="115"/>
      <c r="BF571" s="115"/>
      <c r="BG571" s="115"/>
      <c r="BH571" s="115"/>
      <c r="BI571" s="115"/>
      <c r="BJ571" s="115"/>
      <c r="BK571" s="115"/>
      <c r="BQ571" s="74" t="str">
        <f t="shared" si="318"/>
        <v xml:space="preserve"> </v>
      </c>
      <c r="BR571" s="120" t="str">
        <f t="shared" si="319"/>
        <v xml:space="preserve"> </v>
      </c>
      <c r="BS571" s="120" t="str">
        <f t="shared" si="320"/>
        <v xml:space="preserve"> </v>
      </c>
      <c r="BU571" s="74" t="str">
        <f t="shared" si="321"/>
        <v xml:space="preserve"> </v>
      </c>
      <c r="BV571" s="120" t="str">
        <f t="shared" si="322"/>
        <v xml:space="preserve"> </v>
      </c>
      <c r="BW571" s="120" t="str">
        <f t="shared" si="323"/>
        <v xml:space="preserve">  </v>
      </c>
      <c r="BY571" s="74" t="str">
        <f t="shared" si="324"/>
        <v xml:space="preserve"> </v>
      </c>
      <c r="BZ571" s="120" t="str">
        <f t="shared" si="325"/>
        <v xml:space="preserve"> </v>
      </c>
      <c r="CA571" s="120" t="str">
        <f t="shared" si="326"/>
        <v xml:space="preserve"> </v>
      </c>
      <c r="CC571" s="115" t="str">
        <f t="shared" si="327"/>
        <v xml:space="preserve"> </v>
      </c>
      <c r="CD571" s="120" t="str">
        <f t="shared" si="328"/>
        <v xml:space="preserve"> </v>
      </c>
      <c r="CE571" s="417" t="str">
        <f t="shared" si="329"/>
        <v xml:space="preserve"> </v>
      </c>
      <c r="CF571" s="115"/>
      <c r="CG571" s="115" t="str">
        <f t="shared" si="330"/>
        <v xml:space="preserve"> </v>
      </c>
      <c r="CH571" s="120" t="str">
        <f t="shared" si="331"/>
        <v xml:space="preserve"> </v>
      </c>
      <c r="CI571" s="417" t="str">
        <f t="shared" si="332"/>
        <v xml:space="preserve"> </v>
      </c>
      <c r="CJ571" s="115"/>
      <c r="CK571" s="115" t="str">
        <f t="shared" si="333"/>
        <v xml:space="preserve"> </v>
      </c>
      <c r="CL571" s="120" t="str">
        <f t="shared" si="334"/>
        <v xml:space="preserve"> </v>
      </c>
      <c r="CM571" s="417" t="str">
        <f t="shared" si="336"/>
        <v xml:space="preserve"> </v>
      </c>
      <c r="IS571" s="103">
        <v>73</v>
      </c>
    </row>
    <row r="572" spans="2:253" s="74" customFormat="1" ht="17.100000000000001" hidden="1" customHeight="1" x14ac:dyDescent="0.25">
      <c r="B572" s="504">
        <f>IF('KB Duct Parts'!BG$15=1,'KB Duct Elbows'!AK14,0)</f>
        <v>0</v>
      </c>
      <c r="C572" s="525" t="s">
        <v>1958</v>
      </c>
      <c r="D572" s="506" t="str">
        <f t="shared" si="303"/>
        <v>12210.90L</v>
      </c>
      <c r="E572" s="504" t="s">
        <v>867</v>
      </c>
      <c r="F572" s="508" t="str">
        <f t="shared" si="310"/>
        <v xml:space="preserve"> </v>
      </c>
      <c r="G572" s="509" t="s">
        <v>1706</v>
      </c>
      <c r="H572" s="504" t="s">
        <v>923</v>
      </c>
      <c r="I572" s="1035"/>
      <c r="J572" s="1036"/>
      <c r="K572" s="516" t="s">
        <v>881</v>
      </c>
      <c r="L572" s="521">
        <v>20</v>
      </c>
      <c r="M572" s="517" t="str">
        <f t="shared" si="335"/>
        <v>Y</v>
      </c>
      <c r="N572" s="514">
        <f t="shared" si="311"/>
        <v>177.2</v>
      </c>
      <c r="O572" s="518">
        <f t="shared" si="304"/>
        <v>0</v>
      </c>
      <c r="P572" s="680">
        <f>'KB Duct Parts'!$AE$3</f>
        <v>0</v>
      </c>
      <c r="Q572" s="681">
        <f t="shared" si="312"/>
        <v>0</v>
      </c>
      <c r="R572" s="682">
        <f t="shared" si="313"/>
        <v>0</v>
      </c>
      <c r="S572" s="716">
        <f t="shared" si="314"/>
        <v>0.35</v>
      </c>
      <c r="T572" s="679">
        <f t="shared" si="315"/>
        <v>0</v>
      </c>
      <c r="U572" s="679">
        <f t="shared" si="316"/>
        <v>0</v>
      </c>
      <c r="V572" s="78"/>
      <c r="W572" s="78"/>
      <c r="Y572" s="120"/>
      <c r="AE572" s="75"/>
      <c r="AF572" s="370">
        <v>20</v>
      </c>
      <c r="AG572" s="374"/>
      <c r="AH572" s="378"/>
      <c r="AI572" s="381"/>
      <c r="AJ572" s="386"/>
      <c r="AK572" s="391"/>
      <c r="AL572" s="386"/>
      <c r="AM572" s="363">
        <f t="shared" si="302"/>
        <v>1</v>
      </c>
      <c r="AN572" s="578">
        <v>177.2</v>
      </c>
      <c r="AO572" s="120">
        <f t="shared" si="317"/>
        <v>0</v>
      </c>
      <c r="AP572" s="120">
        <f t="shared" si="305"/>
        <v>0</v>
      </c>
      <c r="AQ572" s="120">
        <f t="shared" si="306"/>
        <v>0</v>
      </c>
      <c r="AR572" s="120">
        <f t="shared" si="307"/>
        <v>0</v>
      </c>
      <c r="AS572" s="120">
        <f t="shared" si="308"/>
        <v>0</v>
      </c>
      <c r="AT572" s="120">
        <f t="shared" si="309"/>
        <v>0</v>
      </c>
      <c r="AU572" s="74" t="s">
        <v>717</v>
      </c>
      <c r="AV572" s="115"/>
      <c r="AW572" s="395"/>
      <c r="AX572" s="395">
        <v>0</v>
      </c>
      <c r="AY572" s="395">
        <v>0</v>
      </c>
      <c r="AZ572" s="395">
        <v>0</v>
      </c>
      <c r="BA572" s="395">
        <v>0</v>
      </c>
      <c r="BB572" s="395">
        <v>0</v>
      </c>
      <c r="BC572" s="395">
        <v>0</v>
      </c>
      <c r="BD572" s="115"/>
      <c r="BE572" s="115"/>
      <c r="BF572" s="115"/>
      <c r="BG572" s="115"/>
      <c r="BH572" s="115"/>
      <c r="BI572" s="115"/>
      <c r="BJ572" s="115"/>
      <c r="BK572" s="115"/>
      <c r="BQ572" s="74" t="str">
        <f t="shared" si="318"/>
        <v xml:space="preserve"> </v>
      </c>
      <c r="BR572" s="120" t="str">
        <f t="shared" si="319"/>
        <v xml:space="preserve"> </v>
      </c>
      <c r="BS572" s="120" t="str">
        <f t="shared" si="320"/>
        <v xml:space="preserve"> </v>
      </c>
      <c r="BU572" s="74" t="str">
        <f t="shared" si="321"/>
        <v xml:space="preserve"> </v>
      </c>
      <c r="BV572" s="120" t="str">
        <f t="shared" si="322"/>
        <v xml:space="preserve"> </v>
      </c>
      <c r="BW572" s="120" t="str">
        <f t="shared" si="323"/>
        <v xml:space="preserve">  </v>
      </c>
      <c r="BY572" s="74" t="str">
        <f t="shared" si="324"/>
        <v xml:space="preserve"> </v>
      </c>
      <c r="BZ572" s="120" t="str">
        <f t="shared" si="325"/>
        <v xml:space="preserve"> </v>
      </c>
      <c r="CA572" s="120" t="str">
        <f t="shared" si="326"/>
        <v xml:space="preserve"> </v>
      </c>
      <c r="CC572" s="115" t="str">
        <f t="shared" si="327"/>
        <v xml:space="preserve"> </v>
      </c>
      <c r="CD572" s="120" t="str">
        <f t="shared" si="328"/>
        <v xml:space="preserve"> </v>
      </c>
      <c r="CE572" s="417" t="str">
        <f t="shared" si="329"/>
        <v xml:space="preserve"> </v>
      </c>
      <c r="CF572" s="115"/>
      <c r="CG572" s="115" t="str">
        <f t="shared" si="330"/>
        <v xml:space="preserve"> </v>
      </c>
      <c r="CH572" s="120" t="str">
        <f t="shared" si="331"/>
        <v xml:space="preserve"> </v>
      </c>
      <c r="CI572" s="417" t="str">
        <f t="shared" si="332"/>
        <v xml:space="preserve"> </v>
      </c>
      <c r="CJ572" s="115"/>
      <c r="CK572" s="115" t="str">
        <f t="shared" si="333"/>
        <v xml:space="preserve"> </v>
      </c>
      <c r="CL572" s="120" t="str">
        <f t="shared" si="334"/>
        <v xml:space="preserve"> </v>
      </c>
      <c r="CM572" s="417" t="str">
        <f t="shared" si="336"/>
        <v xml:space="preserve"> </v>
      </c>
      <c r="IS572" s="103">
        <v>86.8</v>
      </c>
    </row>
    <row r="573" spans="2:253" s="74" customFormat="1" ht="17.100000000000001" hidden="1" customHeight="1" x14ac:dyDescent="0.25">
      <c r="B573" s="504">
        <f>IF('KB Duct Parts'!BG$15=1,'KB Duct Elbows'!AK15,0)</f>
        <v>0</v>
      </c>
      <c r="C573" s="525" t="s">
        <v>1959</v>
      </c>
      <c r="D573" s="506" t="str">
        <f t="shared" si="303"/>
        <v>12211.90L</v>
      </c>
      <c r="E573" s="504" t="s">
        <v>868</v>
      </c>
      <c r="F573" s="508" t="str">
        <f t="shared" si="310"/>
        <v xml:space="preserve"> </v>
      </c>
      <c r="G573" s="509" t="s">
        <v>1706</v>
      </c>
      <c r="H573" s="504" t="s">
        <v>923</v>
      </c>
      <c r="I573" s="1035"/>
      <c r="J573" s="1036"/>
      <c r="K573" s="516" t="s">
        <v>881</v>
      </c>
      <c r="L573" s="521">
        <v>20</v>
      </c>
      <c r="M573" s="517" t="str">
        <f t="shared" si="335"/>
        <v>Y</v>
      </c>
      <c r="N573" s="514">
        <f t="shared" si="311"/>
        <v>189.8</v>
      </c>
      <c r="O573" s="518">
        <f t="shared" si="304"/>
        <v>0</v>
      </c>
      <c r="P573" s="680">
        <f>'KB Duct Parts'!$AE$3</f>
        <v>0</v>
      </c>
      <c r="Q573" s="681">
        <f t="shared" si="312"/>
        <v>0</v>
      </c>
      <c r="R573" s="682">
        <f t="shared" si="313"/>
        <v>0</v>
      </c>
      <c r="S573" s="716">
        <f t="shared" si="314"/>
        <v>0.35</v>
      </c>
      <c r="T573" s="679">
        <f t="shared" si="315"/>
        <v>0</v>
      </c>
      <c r="U573" s="679">
        <f t="shared" si="316"/>
        <v>0</v>
      </c>
      <c r="V573" s="78"/>
      <c r="W573" s="78"/>
      <c r="Y573" s="120"/>
      <c r="AE573" s="75"/>
      <c r="AF573" s="370">
        <v>20</v>
      </c>
      <c r="AG573" s="374"/>
      <c r="AH573" s="378"/>
      <c r="AI573" s="381"/>
      <c r="AJ573" s="386"/>
      <c r="AK573" s="391"/>
      <c r="AL573" s="386"/>
      <c r="AM573" s="363">
        <f t="shared" ref="AM573:AM636" si="337">IF(L573=AF573,1,IF(L573=AG573,2,IF(L573=AH573,3,IF(L573=AI573,4,IF(L573=AJ573,5,IF(L573=AK573,6,IF(L573=AL573,7,0)))))))</f>
        <v>1</v>
      </c>
      <c r="AN573" s="578">
        <v>189.8</v>
      </c>
      <c r="AO573" s="120">
        <f t="shared" si="317"/>
        <v>0</v>
      </c>
      <c r="AP573" s="120">
        <f t="shared" si="305"/>
        <v>0</v>
      </c>
      <c r="AQ573" s="120">
        <f t="shared" si="306"/>
        <v>0</v>
      </c>
      <c r="AR573" s="120">
        <f t="shared" si="307"/>
        <v>0</v>
      </c>
      <c r="AS573" s="120">
        <f t="shared" si="308"/>
        <v>0</v>
      </c>
      <c r="AT573" s="120">
        <f t="shared" si="309"/>
        <v>0</v>
      </c>
      <c r="AU573" s="74" t="s">
        <v>717</v>
      </c>
      <c r="AV573" s="115"/>
      <c r="AW573" s="395"/>
      <c r="AX573" s="395">
        <v>0</v>
      </c>
      <c r="AY573" s="395">
        <v>0</v>
      </c>
      <c r="AZ573" s="395">
        <v>0</v>
      </c>
      <c r="BA573" s="395">
        <v>0</v>
      </c>
      <c r="BB573" s="395">
        <v>0</v>
      </c>
      <c r="BC573" s="395">
        <v>0</v>
      </c>
      <c r="BD573" s="115"/>
      <c r="BE573" s="115"/>
      <c r="BF573" s="115"/>
      <c r="BG573" s="115"/>
      <c r="BH573" s="115"/>
      <c r="BI573" s="115"/>
      <c r="BJ573" s="115"/>
      <c r="BK573" s="115"/>
      <c r="BQ573" s="74" t="str">
        <f t="shared" si="318"/>
        <v xml:space="preserve"> </v>
      </c>
      <c r="BR573" s="120" t="str">
        <f t="shared" si="319"/>
        <v xml:space="preserve"> </v>
      </c>
      <c r="BS573" s="120" t="str">
        <f t="shared" si="320"/>
        <v xml:space="preserve"> </v>
      </c>
      <c r="BU573" s="74" t="str">
        <f t="shared" si="321"/>
        <v xml:space="preserve"> </v>
      </c>
      <c r="BV573" s="120" t="str">
        <f t="shared" si="322"/>
        <v xml:space="preserve"> </v>
      </c>
      <c r="BW573" s="120" t="str">
        <f t="shared" si="323"/>
        <v xml:space="preserve">  </v>
      </c>
      <c r="BY573" s="74" t="str">
        <f t="shared" si="324"/>
        <v xml:space="preserve"> </v>
      </c>
      <c r="BZ573" s="120" t="str">
        <f t="shared" si="325"/>
        <v xml:space="preserve"> </v>
      </c>
      <c r="CA573" s="120" t="str">
        <f t="shared" si="326"/>
        <v xml:space="preserve"> </v>
      </c>
      <c r="CC573" s="115" t="str">
        <f t="shared" si="327"/>
        <v xml:space="preserve"> </v>
      </c>
      <c r="CD573" s="120" t="str">
        <f t="shared" si="328"/>
        <v xml:space="preserve"> </v>
      </c>
      <c r="CE573" s="417" t="str">
        <f t="shared" si="329"/>
        <v xml:space="preserve"> </v>
      </c>
      <c r="CF573" s="115"/>
      <c r="CG573" s="115" t="str">
        <f t="shared" si="330"/>
        <v xml:space="preserve"> </v>
      </c>
      <c r="CH573" s="120" t="str">
        <f t="shared" si="331"/>
        <v xml:space="preserve"> </v>
      </c>
      <c r="CI573" s="417" t="str">
        <f t="shared" si="332"/>
        <v xml:space="preserve"> </v>
      </c>
      <c r="CJ573" s="115"/>
      <c r="CK573" s="115" t="str">
        <f t="shared" si="333"/>
        <v xml:space="preserve"> </v>
      </c>
      <c r="CL573" s="120" t="str">
        <f t="shared" si="334"/>
        <v xml:space="preserve"> </v>
      </c>
      <c r="CM573" s="417" t="str">
        <f t="shared" si="336"/>
        <v xml:space="preserve"> </v>
      </c>
      <c r="IS573" s="103">
        <v>93.2</v>
      </c>
    </row>
    <row r="574" spans="2:253" s="74" customFormat="1" ht="17.100000000000001" hidden="1" customHeight="1" x14ac:dyDescent="0.25">
      <c r="B574" s="504">
        <f>IF('KB Duct Parts'!BG$15=1,'KB Duct Elbows'!AK16,0)</f>
        <v>0</v>
      </c>
      <c r="C574" s="525" t="s">
        <v>1960</v>
      </c>
      <c r="D574" s="506" t="str">
        <f t="shared" si="303"/>
        <v>12212.90L</v>
      </c>
      <c r="E574" s="504" t="s">
        <v>869</v>
      </c>
      <c r="F574" s="508" t="str">
        <f t="shared" si="310"/>
        <v xml:space="preserve"> </v>
      </c>
      <c r="G574" s="509" t="s">
        <v>1706</v>
      </c>
      <c r="H574" s="504" t="s">
        <v>923</v>
      </c>
      <c r="I574" s="1035"/>
      <c r="J574" s="1036"/>
      <c r="K574" s="516" t="s">
        <v>881</v>
      </c>
      <c r="L574" s="521">
        <v>20</v>
      </c>
      <c r="M574" s="517" t="str">
        <f t="shared" si="335"/>
        <v>Y</v>
      </c>
      <c r="N574" s="514">
        <f t="shared" si="311"/>
        <v>206.1</v>
      </c>
      <c r="O574" s="518">
        <f t="shared" si="304"/>
        <v>0</v>
      </c>
      <c r="P574" s="680">
        <f>'KB Duct Parts'!$AE$3</f>
        <v>0</v>
      </c>
      <c r="Q574" s="681">
        <f t="shared" si="312"/>
        <v>0</v>
      </c>
      <c r="R574" s="682">
        <f t="shared" si="313"/>
        <v>0</v>
      </c>
      <c r="S574" s="716">
        <f t="shared" si="314"/>
        <v>0.35</v>
      </c>
      <c r="T574" s="679">
        <f t="shared" si="315"/>
        <v>0</v>
      </c>
      <c r="U574" s="679">
        <f t="shared" si="316"/>
        <v>0</v>
      </c>
      <c r="V574" s="78"/>
      <c r="W574" s="78"/>
      <c r="Y574" s="120"/>
      <c r="AE574" s="75"/>
      <c r="AF574" s="370">
        <v>20</v>
      </c>
      <c r="AG574" s="374"/>
      <c r="AH574" s="378"/>
      <c r="AI574" s="381"/>
      <c r="AJ574" s="386"/>
      <c r="AK574" s="391"/>
      <c r="AL574" s="386"/>
      <c r="AM574" s="363">
        <f t="shared" si="337"/>
        <v>1</v>
      </c>
      <c r="AN574" s="578">
        <v>206.1</v>
      </c>
      <c r="AO574" s="120">
        <f t="shared" si="317"/>
        <v>0</v>
      </c>
      <c r="AP574" s="120">
        <f t="shared" si="305"/>
        <v>0</v>
      </c>
      <c r="AQ574" s="120">
        <f t="shared" si="306"/>
        <v>0</v>
      </c>
      <c r="AR574" s="120">
        <f t="shared" si="307"/>
        <v>0</v>
      </c>
      <c r="AS574" s="120">
        <f t="shared" si="308"/>
        <v>0</v>
      </c>
      <c r="AT574" s="120">
        <f t="shared" si="309"/>
        <v>0</v>
      </c>
      <c r="AU574" s="74" t="s">
        <v>717</v>
      </c>
      <c r="AV574" s="115"/>
      <c r="AW574" s="395"/>
      <c r="AX574" s="395">
        <v>0</v>
      </c>
      <c r="AY574" s="395">
        <v>0</v>
      </c>
      <c r="AZ574" s="395">
        <v>0</v>
      </c>
      <c r="BA574" s="395">
        <v>0</v>
      </c>
      <c r="BB574" s="395">
        <v>0</v>
      </c>
      <c r="BC574" s="395">
        <v>0</v>
      </c>
      <c r="BD574" s="115"/>
      <c r="BE574" s="115"/>
      <c r="BF574" s="115"/>
      <c r="BG574" s="115"/>
      <c r="BH574" s="115"/>
      <c r="BI574" s="115"/>
      <c r="BJ574" s="115"/>
      <c r="BK574" s="115"/>
      <c r="BQ574" s="74" t="str">
        <f t="shared" si="318"/>
        <v xml:space="preserve"> </v>
      </c>
      <c r="BR574" s="120" t="str">
        <f t="shared" si="319"/>
        <v xml:space="preserve"> </v>
      </c>
      <c r="BS574" s="120" t="str">
        <f t="shared" si="320"/>
        <v xml:space="preserve"> </v>
      </c>
      <c r="BU574" s="74" t="str">
        <f t="shared" si="321"/>
        <v xml:space="preserve"> </v>
      </c>
      <c r="BV574" s="120" t="str">
        <f t="shared" si="322"/>
        <v xml:space="preserve"> </v>
      </c>
      <c r="BW574" s="120" t="str">
        <f t="shared" si="323"/>
        <v xml:space="preserve">  </v>
      </c>
      <c r="BY574" s="74" t="str">
        <f t="shared" si="324"/>
        <v xml:space="preserve"> </v>
      </c>
      <c r="BZ574" s="120" t="str">
        <f t="shared" si="325"/>
        <v xml:space="preserve"> </v>
      </c>
      <c r="CA574" s="120" t="str">
        <f t="shared" si="326"/>
        <v xml:space="preserve"> </v>
      </c>
      <c r="CC574" s="115" t="str">
        <f t="shared" si="327"/>
        <v xml:space="preserve"> </v>
      </c>
      <c r="CD574" s="120" t="str">
        <f t="shared" si="328"/>
        <v xml:space="preserve"> </v>
      </c>
      <c r="CE574" s="417" t="str">
        <f t="shared" si="329"/>
        <v xml:space="preserve"> </v>
      </c>
      <c r="CF574" s="115"/>
      <c r="CG574" s="115" t="str">
        <f t="shared" si="330"/>
        <v xml:space="preserve"> </v>
      </c>
      <c r="CH574" s="120" t="str">
        <f t="shared" si="331"/>
        <v xml:space="preserve"> </v>
      </c>
      <c r="CI574" s="417" t="str">
        <f t="shared" si="332"/>
        <v xml:space="preserve"> </v>
      </c>
      <c r="CJ574" s="115"/>
      <c r="CK574" s="115" t="str">
        <f t="shared" si="333"/>
        <v xml:space="preserve"> </v>
      </c>
      <c r="CL574" s="120" t="str">
        <f t="shared" si="334"/>
        <v xml:space="preserve"> </v>
      </c>
      <c r="CM574" s="417" t="str">
        <f t="shared" si="336"/>
        <v xml:space="preserve"> </v>
      </c>
      <c r="IS574" s="103">
        <v>101.1</v>
      </c>
    </row>
    <row r="575" spans="2:253" s="74" customFormat="1" ht="17.100000000000001" hidden="1" customHeight="1" x14ac:dyDescent="0.25">
      <c r="B575" s="504">
        <f>IF('KB Duct Parts'!BG$15=1,'KB Duct Elbows'!AK17,0)</f>
        <v>0</v>
      </c>
      <c r="C575" s="525" t="s">
        <v>1961</v>
      </c>
      <c r="D575" s="506" t="str">
        <f t="shared" si="303"/>
        <v>12213.90L</v>
      </c>
      <c r="E575" s="504" t="s">
        <v>870</v>
      </c>
      <c r="F575" s="508" t="str">
        <f t="shared" si="310"/>
        <v xml:space="preserve"> </v>
      </c>
      <c r="G575" s="509" t="s">
        <v>1706</v>
      </c>
      <c r="H575" s="504" t="s">
        <v>923</v>
      </c>
      <c r="I575" s="1035"/>
      <c r="J575" s="1036"/>
      <c r="K575" s="516" t="s">
        <v>881</v>
      </c>
      <c r="L575" s="521">
        <v>20</v>
      </c>
      <c r="M575" s="517" t="str">
        <f t="shared" si="335"/>
        <v>Y</v>
      </c>
      <c r="N575" s="514">
        <f t="shared" si="311"/>
        <v>217.6</v>
      </c>
      <c r="O575" s="518">
        <f t="shared" si="304"/>
        <v>0</v>
      </c>
      <c r="P575" s="680">
        <f>'KB Duct Parts'!$AE$3</f>
        <v>0</v>
      </c>
      <c r="Q575" s="681">
        <f t="shared" si="312"/>
        <v>0</v>
      </c>
      <c r="R575" s="682">
        <f t="shared" si="313"/>
        <v>0</v>
      </c>
      <c r="S575" s="716">
        <f t="shared" si="314"/>
        <v>0.35</v>
      </c>
      <c r="T575" s="679">
        <f t="shared" si="315"/>
        <v>0</v>
      </c>
      <c r="U575" s="679">
        <f t="shared" si="316"/>
        <v>0</v>
      </c>
      <c r="V575" s="78"/>
      <c r="W575" s="78"/>
      <c r="Y575" s="120"/>
      <c r="AE575" s="75"/>
      <c r="AF575" s="370">
        <v>20</v>
      </c>
      <c r="AG575" s="374"/>
      <c r="AH575" s="378"/>
      <c r="AI575" s="381"/>
      <c r="AJ575" s="386"/>
      <c r="AK575" s="391"/>
      <c r="AL575" s="386"/>
      <c r="AM575" s="363">
        <f t="shared" si="337"/>
        <v>1</v>
      </c>
      <c r="AN575" s="578">
        <v>217.6</v>
      </c>
      <c r="AO575" s="120">
        <f t="shared" si="317"/>
        <v>0</v>
      </c>
      <c r="AP575" s="120">
        <f t="shared" si="305"/>
        <v>0</v>
      </c>
      <c r="AQ575" s="120">
        <f t="shared" si="306"/>
        <v>0</v>
      </c>
      <c r="AR575" s="120">
        <f t="shared" si="307"/>
        <v>0</v>
      </c>
      <c r="AS575" s="120">
        <f t="shared" si="308"/>
        <v>0</v>
      </c>
      <c r="AT575" s="120">
        <f t="shared" si="309"/>
        <v>0</v>
      </c>
      <c r="AU575" s="74" t="s">
        <v>717</v>
      </c>
      <c r="AV575" s="115"/>
      <c r="AW575" s="395"/>
      <c r="AX575" s="395">
        <v>0</v>
      </c>
      <c r="AY575" s="395">
        <v>0</v>
      </c>
      <c r="AZ575" s="395">
        <v>0</v>
      </c>
      <c r="BA575" s="395">
        <v>0</v>
      </c>
      <c r="BB575" s="395">
        <v>0</v>
      </c>
      <c r="BC575" s="395">
        <v>0</v>
      </c>
      <c r="BD575" s="115"/>
      <c r="BE575" s="115"/>
      <c r="BF575" s="115"/>
      <c r="BG575" s="115"/>
      <c r="BH575" s="115"/>
      <c r="BI575" s="115"/>
      <c r="BJ575" s="115"/>
      <c r="BK575" s="115"/>
      <c r="BQ575" s="74" t="str">
        <f t="shared" si="318"/>
        <v xml:space="preserve"> </v>
      </c>
      <c r="BR575" s="120" t="str">
        <f t="shared" si="319"/>
        <v xml:space="preserve"> </v>
      </c>
      <c r="BS575" s="120" t="str">
        <f t="shared" si="320"/>
        <v xml:space="preserve"> </v>
      </c>
      <c r="BU575" s="74" t="str">
        <f t="shared" si="321"/>
        <v xml:space="preserve"> </v>
      </c>
      <c r="BV575" s="120" t="str">
        <f t="shared" si="322"/>
        <v xml:space="preserve"> </v>
      </c>
      <c r="BW575" s="120" t="str">
        <f t="shared" si="323"/>
        <v xml:space="preserve">  </v>
      </c>
      <c r="BY575" s="74" t="str">
        <f t="shared" si="324"/>
        <v xml:space="preserve"> </v>
      </c>
      <c r="BZ575" s="120" t="str">
        <f t="shared" si="325"/>
        <v xml:space="preserve"> </v>
      </c>
      <c r="CA575" s="120" t="str">
        <f t="shared" si="326"/>
        <v xml:space="preserve"> </v>
      </c>
      <c r="CC575" s="115" t="str">
        <f t="shared" si="327"/>
        <v xml:space="preserve"> </v>
      </c>
      <c r="CD575" s="120" t="str">
        <f t="shared" si="328"/>
        <v xml:space="preserve"> </v>
      </c>
      <c r="CE575" s="417" t="str">
        <f t="shared" si="329"/>
        <v xml:space="preserve"> </v>
      </c>
      <c r="CF575" s="115"/>
      <c r="CG575" s="115" t="str">
        <f t="shared" si="330"/>
        <v xml:space="preserve"> </v>
      </c>
      <c r="CH575" s="120" t="str">
        <f t="shared" si="331"/>
        <v xml:space="preserve"> </v>
      </c>
      <c r="CI575" s="417" t="str">
        <f t="shared" si="332"/>
        <v xml:space="preserve"> </v>
      </c>
      <c r="CJ575" s="115"/>
      <c r="CK575" s="115" t="str">
        <f t="shared" si="333"/>
        <v xml:space="preserve"> </v>
      </c>
      <c r="CL575" s="120" t="str">
        <f t="shared" si="334"/>
        <v xml:space="preserve"> </v>
      </c>
      <c r="CM575" s="417" t="str">
        <f t="shared" si="336"/>
        <v xml:space="preserve"> </v>
      </c>
      <c r="IS575" s="103">
        <v>106.7</v>
      </c>
    </row>
    <row r="576" spans="2:253" s="74" customFormat="1" ht="17.100000000000001" hidden="1" customHeight="1" x14ac:dyDescent="0.25">
      <c r="B576" s="504">
        <f>IF('KB Duct Parts'!BG$15=1,'KB Duct Elbows'!AK18,0)</f>
        <v>0</v>
      </c>
      <c r="C576" s="525" t="s">
        <v>1962</v>
      </c>
      <c r="D576" s="506" t="str">
        <f t="shared" si="303"/>
        <v>12214.90L</v>
      </c>
      <c r="E576" s="504" t="s">
        <v>871</v>
      </c>
      <c r="F576" s="508" t="str">
        <f t="shared" si="310"/>
        <v xml:space="preserve"> </v>
      </c>
      <c r="G576" s="509" t="s">
        <v>1706</v>
      </c>
      <c r="H576" s="504" t="s">
        <v>923</v>
      </c>
      <c r="I576" s="1035"/>
      <c r="J576" s="1036"/>
      <c r="K576" s="516" t="s">
        <v>881</v>
      </c>
      <c r="L576" s="521">
        <v>20</v>
      </c>
      <c r="M576" s="517" t="str">
        <f t="shared" si="335"/>
        <v>Y</v>
      </c>
      <c r="N576" s="514">
        <f t="shared" si="311"/>
        <v>233.4</v>
      </c>
      <c r="O576" s="518">
        <f t="shared" si="304"/>
        <v>0</v>
      </c>
      <c r="P576" s="680">
        <f>'KB Duct Parts'!$AE$3</f>
        <v>0</v>
      </c>
      <c r="Q576" s="681">
        <f t="shared" si="312"/>
        <v>0</v>
      </c>
      <c r="R576" s="682">
        <f t="shared" si="313"/>
        <v>0</v>
      </c>
      <c r="S576" s="716">
        <f t="shared" si="314"/>
        <v>0.35</v>
      </c>
      <c r="T576" s="679">
        <f t="shared" si="315"/>
        <v>0</v>
      </c>
      <c r="U576" s="679">
        <f t="shared" si="316"/>
        <v>0</v>
      </c>
      <c r="V576" s="78"/>
      <c r="W576" s="78"/>
      <c r="Y576" s="120"/>
      <c r="AE576" s="75"/>
      <c r="AF576" s="370">
        <v>20</v>
      </c>
      <c r="AG576" s="374"/>
      <c r="AH576" s="378"/>
      <c r="AI576" s="381"/>
      <c r="AJ576" s="386"/>
      <c r="AK576" s="391"/>
      <c r="AL576" s="386"/>
      <c r="AM576" s="363">
        <f t="shared" si="337"/>
        <v>1</v>
      </c>
      <c r="AN576" s="578">
        <v>233.4</v>
      </c>
      <c r="AO576" s="120">
        <f t="shared" si="317"/>
        <v>0</v>
      </c>
      <c r="AP576" s="120">
        <f t="shared" si="305"/>
        <v>0</v>
      </c>
      <c r="AQ576" s="120">
        <f t="shared" si="306"/>
        <v>0</v>
      </c>
      <c r="AR576" s="120">
        <f t="shared" si="307"/>
        <v>0</v>
      </c>
      <c r="AS576" s="120">
        <f t="shared" si="308"/>
        <v>0</v>
      </c>
      <c r="AT576" s="120">
        <f t="shared" si="309"/>
        <v>0</v>
      </c>
      <c r="AU576" s="74" t="s">
        <v>717</v>
      </c>
      <c r="AV576" s="115"/>
      <c r="AW576" s="395"/>
      <c r="AX576" s="395">
        <v>0</v>
      </c>
      <c r="AY576" s="395">
        <v>0</v>
      </c>
      <c r="AZ576" s="395">
        <v>0</v>
      </c>
      <c r="BA576" s="395">
        <v>0</v>
      </c>
      <c r="BB576" s="395">
        <v>0</v>
      </c>
      <c r="BC576" s="395">
        <v>0</v>
      </c>
      <c r="BD576" s="115"/>
      <c r="BE576" s="115"/>
      <c r="BF576" s="115"/>
      <c r="BG576" s="115"/>
      <c r="BH576" s="115"/>
      <c r="BI576" s="115"/>
      <c r="BJ576" s="115"/>
      <c r="BK576" s="115"/>
      <c r="BQ576" s="74" t="str">
        <f t="shared" si="318"/>
        <v xml:space="preserve"> </v>
      </c>
      <c r="BR576" s="120" t="str">
        <f t="shared" si="319"/>
        <v xml:space="preserve"> </v>
      </c>
      <c r="BS576" s="120" t="str">
        <f t="shared" si="320"/>
        <v xml:space="preserve"> </v>
      </c>
      <c r="BU576" s="74" t="str">
        <f t="shared" si="321"/>
        <v xml:space="preserve"> </v>
      </c>
      <c r="BV576" s="120" t="str">
        <f t="shared" si="322"/>
        <v xml:space="preserve"> </v>
      </c>
      <c r="BW576" s="120" t="str">
        <f t="shared" si="323"/>
        <v xml:space="preserve">  </v>
      </c>
      <c r="BY576" s="74" t="str">
        <f t="shared" si="324"/>
        <v xml:space="preserve"> </v>
      </c>
      <c r="BZ576" s="120" t="str">
        <f t="shared" si="325"/>
        <v xml:space="preserve"> </v>
      </c>
      <c r="CA576" s="120" t="str">
        <f t="shared" si="326"/>
        <v xml:space="preserve"> </v>
      </c>
      <c r="CC576" s="115" t="str">
        <f t="shared" si="327"/>
        <v xml:space="preserve"> </v>
      </c>
      <c r="CD576" s="120" t="str">
        <f t="shared" si="328"/>
        <v xml:space="preserve"> </v>
      </c>
      <c r="CE576" s="417" t="str">
        <f t="shared" si="329"/>
        <v xml:space="preserve"> </v>
      </c>
      <c r="CF576" s="115"/>
      <c r="CG576" s="115" t="str">
        <f t="shared" si="330"/>
        <v xml:space="preserve"> </v>
      </c>
      <c r="CH576" s="120" t="str">
        <f t="shared" si="331"/>
        <v xml:space="preserve"> </v>
      </c>
      <c r="CI576" s="417" t="str">
        <f t="shared" si="332"/>
        <v xml:space="preserve"> </v>
      </c>
      <c r="CJ576" s="115"/>
      <c r="CK576" s="115" t="str">
        <f t="shared" si="333"/>
        <v xml:space="preserve"> </v>
      </c>
      <c r="CL576" s="120" t="str">
        <f t="shared" si="334"/>
        <v xml:space="preserve"> </v>
      </c>
      <c r="CM576" s="417" t="str">
        <f t="shared" si="336"/>
        <v xml:space="preserve"> </v>
      </c>
      <c r="IS576" s="103">
        <v>114.5</v>
      </c>
    </row>
    <row r="577" spans="2:253" s="74" customFormat="1" ht="17.100000000000001" hidden="1" customHeight="1" x14ac:dyDescent="0.25">
      <c r="B577" s="504">
        <f>IF('KB Duct Parts'!BG$15=1,'KB Duct Elbows'!AK19,0)</f>
        <v>0</v>
      </c>
      <c r="C577" s="525" t="s">
        <v>1963</v>
      </c>
      <c r="D577" s="506" t="str">
        <f t="shared" si="303"/>
        <v>12215.90L</v>
      </c>
      <c r="E577" s="504" t="s">
        <v>872</v>
      </c>
      <c r="F577" s="508" t="str">
        <f t="shared" si="310"/>
        <v xml:space="preserve"> </v>
      </c>
      <c r="G577" s="509" t="s">
        <v>1706</v>
      </c>
      <c r="H577" s="504" t="s">
        <v>923</v>
      </c>
      <c r="I577" s="1035"/>
      <c r="J577" s="1036"/>
      <c r="K577" s="516" t="s">
        <v>881</v>
      </c>
      <c r="L577" s="521">
        <v>20</v>
      </c>
      <c r="M577" s="517" t="str">
        <f t="shared" si="335"/>
        <v>Y</v>
      </c>
      <c r="N577" s="514">
        <f t="shared" si="311"/>
        <v>231.4</v>
      </c>
      <c r="O577" s="518">
        <f t="shared" si="304"/>
        <v>0</v>
      </c>
      <c r="P577" s="680">
        <f>'KB Duct Parts'!$AE$3</f>
        <v>0</v>
      </c>
      <c r="Q577" s="681">
        <f t="shared" si="312"/>
        <v>0</v>
      </c>
      <c r="R577" s="682">
        <f t="shared" si="313"/>
        <v>0</v>
      </c>
      <c r="S577" s="716">
        <f t="shared" si="314"/>
        <v>0.35</v>
      </c>
      <c r="T577" s="679">
        <f t="shared" si="315"/>
        <v>0</v>
      </c>
      <c r="U577" s="679">
        <f t="shared" si="316"/>
        <v>0</v>
      </c>
      <c r="V577" s="78"/>
      <c r="W577" s="78"/>
      <c r="Y577" s="120"/>
      <c r="AE577" s="75"/>
      <c r="AF577" s="370">
        <v>20</v>
      </c>
      <c r="AG577" s="374"/>
      <c r="AH577" s="378"/>
      <c r="AI577" s="381"/>
      <c r="AJ577" s="386"/>
      <c r="AK577" s="391"/>
      <c r="AL577" s="386"/>
      <c r="AM577" s="363">
        <f t="shared" si="337"/>
        <v>1</v>
      </c>
      <c r="AN577" s="578">
        <v>231.4</v>
      </c>
      <c r="AO577" s="120">
        <f t="shared" si="317"/>
        <v>0</v>
      </c>
      <c r="AP577" s="120">
        <f t="shared" si="305"/>
        <v>0</v>
      </c>
      <c r="AQ577" s="120">
        <f t="shared" si="306"/>
        <v>0</v>
      </c>
      <c r="AR577" s="120">
        <f t="shared" si="307"/>
        <v>0</v>
      </c>
      <c r="AS577" s="120">
        <f t="shared" si="308"/>
        <v>0</v>
      </c>
      <c r="AT577" s="120">
        <f t="shared" si="309"/>
        <v>0</v>
      </c>
      <c r="AU577" s="74" t="s">
        <v>717</v>
      </c>
      <c r="AV577" s="115"/>
      <c r="AW577" s="395"/>
      <c r="AX577" s="395">
        <v>0</v>
      </c>
      <c r="AY577" s="395">
        <v>0</v>
      </c>
      <c r="AZ577" s="395">
        <v>0</v>
      </c>
      <c r="BA577" s="395">
        <v>0</v>
      </c>
      <c r="BB577" s="395">
        <v>0</v>
      </c>
      <c r="BC577" s="395">
        <v>0</v>
      </c>
      <c r="BD577" s="115"/>
      <c r="BE577" s="115"/>
      <c r="BF577" s="115"/>
      <c r="BG577" s="115"/>
      <c r="BH577" s="115"/>
      <c r="BI577" s="115"/>
      <c r="BJ577" s="115"/>
      <c r="BK577" s="115"/>
      <c r="BQ577" s="74" t="str">
        <f t="shared" si="318"/>
        <v xml:space="preserve"> </v>
      </c>
      <c r="BR577" s="120" t="str">
        <f t="shared" si="319"/>
        <v xml:space="preserve"> </v>
      </c>
      <c r="BS577" s="120" t="str">
        <f t="shared" si="320"/>
        <v xml:space="preserve"> </v>
      </c>
      <c r="BU577" s="74" t="str">
        <f t="shared" si="321"/>
        <v xml:space="preserve"> </v>
      </c>
      <c r="BV577" s="120" t="str">
        <f t="shared" si="322"/>
        <v xml:space="preserve"> </v>
      </c>
      <c r="BW577" s="120" t="str">
        <f t="shared" si="323"/>
        <v xml:space="preserve">  </v>
      </c>
      <c r="BY577" s="74" t="str">
        <f t="shared" si="324"/>
        <v xml:space="preserve"> </v>
      </c>
      <c r="BZ577" s="120" t="str">
        <f t="shared" si="325"/>
        <v xml:space="preserve"> </v>
      </c>
      <c r="CA577" s="120" t="str">
        <f t="shared" si="326"/>
        <v xml:space="preserve"> </v>
      </c>
      <c r="CC577" s="115" t="str">
        <f t="shared" si="327"/>
        <v xml:space="preserve"> </v>
      </c>
      <c r="CD577" s="120" t="str">
        <f t="shared" si="328"/>
        <v xml:space="preserve"> </v>
      </c>
      <c r="CE577" s="417" t="str">
        <f t="shared" si="329"/>
        <v xml:space="preserve"> </v>
      </c>
      <c r="CF577" s="115"/>
      <c r="CG577" s="115" t="str">
        <f t="shared" si="330"/>
        <v xml:space="preserve"> </v>
      </c>
      <c r="CH577" s="120" t="str">
        <f t="shared" si="331"/>
        <v xml:space="preserve"> </v>
      </c>
      <c r="CI577" s="417" t="str">
        <f t="shared" si="332"/>
        <v xml:space="preserve"> </v>
      </c>
      <c r="CJ577" s="115"/>
      <c r="CK577" s="115" t="str">
        <f t="shared" si="333"/>
        <v xml:space="preserve"> </v>
      </c>
      <c r="CL577" s="120" t="str">
        <f t="shared" si="334"/>
        <v xml:space="preserve"> </v>
      </c>
      <c r="CM577" s="417" t="str">
        <f t="shared" si="336"/>
        <v xml:space="preserve"> </v>
      </c>
      <c r="IS577" s="103">
        <v>113.5</v>
      </c>
    </row>
    <row r="578" spans="2:253" s="74" customFormat="1" ht="17.100000000000001" hidden="1" customHeight="1" x14ac:dyDescent="0.25">
      <c r="B578" s="504">
        <f>IF('KB Duct Parts'!BG$15=1,'KB Duct Elbows'!AL7,0)</f>
        <v>0</v>
      </c>
      <c r="C578" s="525" t="s">
        <v>1964</v>
      </c>
      <c r="D578" s="506" t="str">
        <f t="shared" si="303"/>
        <v>12203.60L</v>
      </c>
      <c r="E578" s="520" t="s">
        <v>483</v>
      </c>
      <c r="F578" s="508" t="str">
        <f t="shared" si="310"/>
        <v xml:space="preserve"> </v>
      </c>
      <c r="G578" s="509" t="s">
        <v>1707</v>
      </c>
      <c r="H578" s="504" t="s">
        <v>923</v>
      </c>
      <c r="I578" s="1035"/>
      <c r="J578" s="1036"/>
      <c r="K578" s="516" t="s">
        <v>881</v>
      </c>
      <c r="L578" s="521">
        <v>22</v>
      </c>
      <c r="M578" s="517" t="str">
        <f t="shared" si="335"/>
        <v>Y</v>
      </c>
      <c r="N578" s="514">
        <f t="shared" si="311"/>
        <v>45.8</v>
      </c>
      <c r="O578" s="518">
        <f t="shared" si="304"/>
        <v>0</v>
      </c>
      <c r="P578" s="680">
        <f>'KB Duct Parts'!$AE$3</f>
        <v>0</v>
      </c>
      <c r="Q578" s="681">
        <f t="shared" si="312"/>
        <v>0</v>
      </c>
      <c r="R578" s="682">
        <f t="shared" si="313"/>
        <v>0</v>
      </c>
      <c r="S578" s="716">
        <f t="shared" si="314"/>
        <v>0.35</v>
      </c>
      <c r="T578" s="679">
        <f t="shared" si="315"/>
        <v>0</v>
      </c>
      <c r="U578" s="679">
        <f t="shared" si="316"/>
        <v>0</v>
      </c>
      <c r="V578" s="78"/>
      <c r="W578" s="78"/>
      <c r="Y578" s="120"/>
      <c r="AE578" s="75"/>
      <c r="AF578" s="370">
        <v>22</v>
      </c>
      <c r="AG578" s="374"/>
      <c r="AH578" s="378"/>
      <c r="AI578" s="381"/>
      <c r="AJ578" s="386"/>
      <c r="AK578" s="391"/>
      <c r="AL578" s="386"/>
      <c r="AM578" s="363">
        <f t="shared" si="337"/>
        <v>1</v>
      </c>
      <c r="AN578" s="578">
        <v>45.8</v>
      </c>
      <c r="AO578" s="120">
        <f t="shared" si="317"/>
        <v>0</v>
      </c>
      <c r="AP578" s="120">
        <f t="shared" si="305"/>
        <v>0</v>
      </c>
      <c r="AQ578" s="120">
        <f t="shared" si="306"/>
        <v>0</v>
      </c>
      <c r="AR578" s="120">
        <f t="shared" si="307"/>
        <v>0</v>
      </c>
      <c r="AS578" s="120">
        <f t="shared" si="308"/>
        <v>0</v>
      </c>
      <c r="AT578" s="120">
        <f t="shared" si="309"/>
        <v>0</v>
      </c>
      <c r="AU578" s="74" t="s">
        <v>717</v>
      </c>
      <c r="AV578" s="115"/>
      <c r="AW578" s="395"/>
      <c r="AX578" s="395">
        <v>0</v>
      </c>
      <c r="AY578" s="395">
        <v>0</v>
      </c>
      <c r="AZ578" s="395">
        <v>0</v>
      </c>
      <c r="BA578" s="395">
        <v>0</v>
      </c>
      <c r="BB578" s="395">
        <v>0</v>
      </c>
      <c r="BC578" s="395">
        <v>0</v>
      </c>
      <c r="BD578" s="115"/>
      <c r="BE578" s="115"/>
      <c r="BF578" s="115"/>
      <c r="BG578" s="115"/>
      <c r="BH578" s="115"/>
      <c r="BI578" s="115"/>
      <c r="BJ578" s="115"/>
      <c r="BK578" s="115"/>
      <c r="BQ578" s="74" t="str">
        <f t="shared" si="318"/>
        <v xml:space="preserve"> </v>
      </c>
      <c r="BR578" s="120" t="str">
        <f t="shared" si="319"/>
        <v xml:space="preserve"> </v>
      </c>
      <c r="BS578" s="120" t="str">
        <f t="shared" si="320"/>
        <v xml:space="preserve"> </v>
      </c>
      <c r="BU578" s="74" t="str">
        <f t="shared" si="321"/>
        <v xml:space="preserve"> </v>
      </c>
      <c r="BV578" s="120" t="str">
        <f t="shared" si="322"/>
        <v xml:space="preserve"> </v>
      </c>
      <c r="BW578" s="120" t="str">
        <f t="shared" si="323"/>
        <v xml:space="preserve">  </v>
      </c>
      <c r="BY578" s="74" t="str">
        <f t="shared" si="324"/>
        <v xml:space="preserve"> </v>
      </c>
      <c r="BZ578" s="120" t="str">
        <f t="shared" si="325"/>
        <v xml:space="preserve"> </v>
      </c>
      <c r="CA578" s="120" t="str">
        <f t="shared" si="326"/>
        <v xml:space="preserve"> </v>
      </c>
      <c r="CC578" s="115" t="str">
        <f t="shared" si="327"/>
        <v xml:space="preserve"> </v>
      </c>
      <c r="CD578" s="120" t="str">
        <f t="shared" si="328"/>
        <v xml:space="preserve"> </v>
      </c>
      <c r="CE578" s="417" t="str">
        <f t="shared" si="329"/>
        <v xml:space="preserve"> </v>
      </c>
      <c r="CF578" s="115"/>
      <c r="CG578" s="115" t="str">
        <f t="shared" si="330"/>
        <v xml:space="preserve"> </v>
      </c>
      <c r="CH578" s="120" t="str">
        <f t="shared" si="331"/>
        <v xml:space="preserve"> </v>
      </c>
      <c r="CI578" s="417" t="str">
        <f t="shared" si="332"/>
        <v xml:space="preserve"> </v>
      </c>
      <c r="CJ578" s="115"/>
      <c r="CK578" s="115" t="str">
        <f t="shared" si="333"/>
        <v xml:space="preserve"> </v>
      </c>
      <c r="CL578" s="120" t="str">
        <f t="shared" si="334"/>
        <v xml:space="preserve"> </v>
      </c>
      <c r="CM578" s="417" t="str">
        <f t="shared" si="336"/>
        <v xml:space="preserve"> </v>
      </c>
      <c r="IS578" s="103">
        <v>22.5</v>
      </c>
    </row>
    <row r="579" spans="2:253" s="74" customFormat="1" ht="17.100000000000001" hidden="1" customHeight="1" x14ac:dyDescent="0.25">
      <c r="B579" s="504">
        <f>IF('KB Duct Parts'!BG$15=1,'KB Duct Elbows'!AL8,0)</f>
        <v>0</v>
      </c>
      <c r="C579" s="525" t="s">
        <v>1965</v>
      </c>
      <c r="D579" s="506" t="str">
        <f t="shared" si="303"/>
        <v>12204.60L</v>
      </c>
      <c r="E579" s="520" t="s">
        <v>861</v>
      </c>
      <c r="F579" s="508" t="str">
        <f t="shared" si="310"/>
        <v xml:space="preserve"> </v>
      </c>
      <c r="G579" s="509" t="s">
        <v>1707</v>
      </c>
      <c r="H579" s="504" t="s">
        <v>923</v>
      </c>
      <c r="I579" s="1035"/>
      <c r="J579" s="1036"/>
      <c r="K579" s="516" t="s">
        <v>881</v>
      </c>
      <c r="L579" s="521">
        <v>22</v>
      </c>
      <c r="M579" s="517" t="str">
        <f t="shared" si="335"/>
        <v>Y</v>
      </c>
      <c r="N579" s="514">
        <f t="shared" si="311"/>
        <v>47</v>
      </c>
      <c r="O579" s="518">
        <f t="shared" si="304"/>
        <v>0</v>
      </c>
      <c r="P579" s="680">
        <f>'KB Duct Parts'!$AE$3</f>
        <v>0</v>
      </c>
      <c r="Q579" s="681">
        <f t="shared" si="312"/>
        <v>0</v>
      </c>
      <c r="R579" s="682">
        <f t="shared" si="313"/>
        <v>0</v>
      </c>
      <c r="S579" s="716">
        <f t="shared" si="314"/>
        <v>0.35</v>
      </c>
      <c r="T579" s="679">
        <f t="shared" si="315"/>
        <v>0</v>
      </c>
      <c r="U579" s="679">
        <f t="shared" si="316"/>
        <v>0</v>
      </c>
      <c r="V579" s="78"/>
      <c r="W579" s="78"/>
      <c r="Y579" s="120"/>
      <c r="AE579" s="75"/>
      <c r="AF579" s="370">
        <v>22</v>
      </c>
      <c r="AG579" s="374"/>
      <c r="AH579" s="378"/>
      <c r="AI579" s="381"/>
      <c r="AJ579" s="386"/>
      <c r="AK579" s="391"/>
      <c r="AL579" s="386"/>
      <c r="AM579" s="363">
        <f t="shared" si="337"/>
        <v>1</v>
      </c>
      <c r="AN579" s="578">
        <v>47</v>
      </c>
      <c r="AO579" s="120">
        <f t="shared" si="317"/>
        <v>0</v>
      </c>
      <c r="AP579" s="120">
        <f t="shared" si="305"/>
        <v>0</v>
      </c>
      <c r="AQ579" s="120">
        <f t="shared" si="306"/>
        <v>0</v>
      </c>
      <c r="AR579" s="120">
        <f t="shared" si="307"/>
        <v>0</v>
      </c>
      <c r="AS579" s="120">
        <f t="shared" si="308"/>
        <v>0</v>
      </c>
      <c r="AT579" s="120">
        <f t="shared" si="309"/>
        <v>0</v>
      </c>
      <c r="AU579" s="74" t="s">
        <v>717</v>
      </c>
      <c r="AV579" s="115"/>
      <c r="AW579" s="395"/>
      <c r="AX579" s="395">
        <v>0</v>
      </c>
      <c r="AY579" s="395">
        <v>0</v>
      </c>
      <c r="AZ579" s="395">
        <v>0</v>
      </c>
      <c r="BA579" s="395">
        <v>0</v>
      </c>
      <c r="BB579" s="395">
        <v>0</v>
      </c>
      <c r="BC579" s="395">
        <v>0</v>
      </c>
      <c r="BD579" s="115"/>
      <c r="BE579" s="115"/>
      <c r="BF579" s="115"/>
      <c r="BG579" s="115"/>
      <c r="BH579" s="115"/>
      <c r="BI579" s="115"/>
      <c r="BJ579" s="115"/>
      <c r="BK579" s="115"/>
      <c r="BQ579" s="74" t="str">
        <f t="shared" si="318"/>
        <v xml:space="preserve"> </v>
      </c>
      <c r="BR579" s="120" t="str">
        <f t="shared" si="319"/>
        <v xml:space="preserve"> </v>
      </c>
      <c r="BS579" s="120" t="str">
        <f t="shared" si="320"/>
        <v xml:space="preserve"> </v>
      </c>
      <c r="BU579" s="74" t="str">
        <f t="shared" si="321"/>
        <v xml:space="preserve"> </v>
      </c>
      <c r="BV579" s="120" t="str">
        <f t="shared" si="322"/>
        <v xml:space="preserve"> </v>
      </c>
      <c r="BW579" s="120" t="str">
        <f t="shared" si="323"/>
        <v xml:space="preserve">  </v>
      </c>
      <c r="BY579" s="74" t="str">
        <f t="shared" si="324"/>
        <v xml:space="preserve"> </v>
      </c>
      <c r="BZ579" s="120" t="str">
        <f t="shared" si="325"/>
        <v xml:space="preserve"> </v>
      </c>
      <c r="CA579" s="120" t="str">
        <f t="shared" si="326"/>
        <v xml:space="preserve"> </v>
      </c>
      <c r="CC579" s="115" t="str">
        <f t="shared" si="327"/>
        <v xml:space="preserve"> </v>
      </c>
      <c r="CD579" s="120" t="str">
        <f t="shared" si="328"/>
        <v xml:space="preserve"> </v>
      </c>
      <c r="CE579" s="417" t="str">
        <f t="shared" si="329"/>
        <v xml:space="preserve"> </v>
      </c>
      <c r="CF579" s="115"/>
      <c r="CG579" s="115" t="str">
        <f t="shared" si="330"/>
        <v xml:space="preserve"> </v>
      </c>
      <c r="CH579" s="120" t="str">
        <f t="shared" si="331"/>
        <v xml:space="preserve"> </v>
      </c>
      <c r="CI579" s="417" t="str">
        <f t="shared" si="332"/>
        <v xml:space="preserve"> </v>
      </c>
      <c r="CJ579" s="115"/>
      <c r="CK579" s="115" t="str">
        <f t="shared" si="333"/>
        <v xml:space="preserve"> </v>
      </c>
      <c r="CL579" s="120" t="str">
        <f t="shared" si="334"/>
        <v xml:space="preserve"> </v>
      </c>
      <c r="CM579" s="417" t="str">
        <f t="shared" si="336"/>
        <v xml:space="preserve"> </v>
      </c>
      <c r="IS579" s="103">
        <v>23</v>
      </c>
    </row>
    <row r="580" spans="2:253" s="74" customFormat="1" ht="17.100000000000001" hidden="1" customHeight="1" x14ac:dyDescent="0.25">
      <c r="B580" s="504">
        <f>IF('KB Duct Parts'!BG$15=1,'KB Duct Elbows'!AL9,0)</f>
        <v>0</v>
      </c>
      <c r="C580" s="525" t="s">
        <v>1966</v>
      </c>
      <c r="D580" s="506" t="str">
        <f t="shared" si="303"/>
        <v>12205.60L</v>
      </c>
      <c r="E580" s="504" t="s">
        <v>862</v>
      </c>
      <c r="F580" s="508" t="str">
        <f t="shared" si="310"/>
        <v xml:space="preserve"> </v>
      </c>
      <c r="G580" s="509" t="s">
        <v>1707</v>
      </c>
      <c r="H580" s="504" t="s">
        <v>923</v>
      </c>
      <c r="I580" s="1035"/>
      <c r="J580" s="1036"/>
      <c r="K580" s="516" t="s">
        <v>881</v>
      </c>
      <c r="L580" s="521">
        <v>22</v>
      </c>
      <c r="M580" s="517" t="str">
        <f t="shared" si="335"/>
        <v>Y</v>
      </c>
      <c r="N580" s="514">
        <f t="shared" si="311"/>
        <v>54.4</v>
      </c>
      <c r="O580" s="518">
        <f t="shared" si="304"/>
        <v>0</v>
      </c>
      <c r="P580" s="680">
        <f>'KB Duct Parts'!$AE$3</f>
        <v>0</v>
      </c>
      <c r="Q580" s="681">
        <f t="shared" si="312"/>
        <v>0</v>
      </c>
      <c r="R580" s="682">
        <f t="shared" si="313"/>
        <v>0</v>
      </c>
      <c r="S580" s="716">
        <f t="shared" si="314"/>
        <v>0.35</v>
      </c>
      <c r="T580" s="679">
        <f t="shared" si="315"/>
        <v>0</v>
      </c>
      <c r="U580" s="679">
        <f t="shared" si="316"/>
        <v>0</v>
      </c>
      <c r="V580" s="78"/>
      <c r="W580" s="78"/>
      <c r="Y580" s="120"/>
      <c r="AE580" s="75"/>
      <c r="AF580" s="370">
        <v>22</v>
      </c>
      <c r="AG580" s="374"/>
      <c r="AH580" s="378"/>
      <c r="AI580" s="381"/>
      <c r="AJ580" s="386"/>
      <c r="AK580" s="391"/>
      <c r="AL580" s="386"/>
      <c r="AM580" s="363">
        <f t="shared" si="337"/>
        <v>1</v>
      </c>
      <c r="AN580" s="578">
        <v>54.4</v>
      </c>
      <c r="AO580" s="120">
        <f t="shared" si="317"/>
        <v>0</v>
      </c>
      <c r="AP580" s="120">
        <f t="shared" si="305"/>
        <v>0</v>
      </c>
      <c r="AQ580" s="120">
        <f t="shared" si="306"/>
        <v>0</v>
      </c>
      <c r="AR580" s="120">
        <f t="shared" si="307"/>
        <v>0</v>
      </c>
      <c r="AS580" s="120">
        <f t="shared" si="308"/>
        <v>0</v>
      </c>
      <c r="AT580" s="120">
        <f t="shared" si="309"/>
        <v>0</v>
      </c>
      <c r="AU580" s="74" t="s">
        <v>717</v>
      </c>
      <c r="AV580" s="115"/>
      <c r="AW580" s="395"/>
      <c r="AX580" s="395">
        <v>0</v>
      </c>
      <c r="AY580" s="395">
        <v>0</v>
      </c>
      <c r="AZ580" s="395">
        <v>0</v>
      </c>
      <c r="BA580" s="395">
        <v>0</v>
      </c>
      <c r="BB580" s="395">
        <v>0</v>
      </c>
      <c r="BC580" s="395">
        <v>0</v>
      </c>
      <c r="BD580" s="115"/>
      <c r="BE580" s="115"/>
      <c r="BF580" s="115"/>
      <c r="BG580" s="115"/>
      <c r="BH580" s="115"/>
      <c r="BI580" s="115"/>
      <c r="BJ580" s="115"/>
      <c r="BK580" s="115"/>
      <c r="BQ580" s="74" t="str">
        <f t="shared" si="318"/>
        <v xml:space="preserve"> </v>
      </c>
      <c r="BR580" s="120" t="str">
        <f t="shared" si="319"/>
        <v xml:space="preserve"> </v>
      </c>
      <c r="BS580" s="120" t="str">
        <f t="shared" si="320"/>
        <v xml:space="preserve"> </v>
      </c>
      <c r="BU580" s="74" t="str">
        <f t="shared" si="321"/>
        <v xml:space="preserve"> </v>
      </c>
      <c r="BV580" s="120" t="str">
        <f t="shared" si="322"/>
        <v xml:space="preserve"> </v>
      </c>
      <c r="BW580" s="120" t="str">
        <f t="shared" si="323"/>
        <v xml:space="preserve">  </v>
      </c>
      <c r="BY580" s="74" t="str">
        <f t="shared" si="324"/>
        <v xml:space="preserve"> </v>
      </c>
      <c r="BZ580" s="120" t="str">
        <f t="shared" si="325"/>
        <v xml:space="preserve"> </v>
      </c>
      <c r="CA580" s="120" t="str">
        <f t="shared" si="326"/>
        <v xml:space="preserve"> </v>
      </c>
      <c r="CC580" s="115" t="str">
        <f t="shared" si="327"/>
        <v xml:space="preserve"> </v>
      </c>
      <c r="CD580" s="120" t="str">
        <f t="shared" si="328"/>
        <v xml:space="preserve"> </v>
      </c>
      <c r="CE580" s="417" t="str">
        <f t="shared" si="329"/>
        <v xml:space="preserve"> </v>
      </c>
      <c r="CF580" s="115"/>
      <c r="CG580" s="115" t="str">
        <f t="shared" si="330"/>
        <v xml:space="preserve"> </v>
      </c>
      <c r="CH580" s="120" t="str">
        <f t="shared" si="331"/>
        <v xml:space="preserve"> </v>
      </c>
      <c r="CI580" s="417" t="str">
        <f t="shared" si="332"/>
        <v xml:space="preserve"> </v>
      </c>
      <c r="CJ580" s="115"/>
      <c r="CK580" s="115" t="str">
        <f t="shared" si="333"/>
        <v xml:space="preserve"> </v>
      </c>
      <c r="CL580" s="120" t="str">
        <f t="shared" si="334"/>
        <v xml:space="preserve"> </v>
      </c>
      <c r="CM580" s="417" t="str">
        <f t="shared" si="336"/>
        <v xml:space="preserve"> </v>
      </c>
      <c r="IS580" s="103">
        <v>26.7</v>
      </c>
    </row>
    <row r="581" spans="2:253" s="74" customFormat="1" ht="17.100000000000001" hidden="1" customHeight="1" x14ac:dyDescent="0.25">
      <c r="B581" s="504">
        <f>IF('KB Duct Parts'!BG$15=1,'KB Duct Elbows'!AL10,0)</f>
        <v>0</v>
      </c>
      <c r="C581" s="525" t="s">
        <v>1967</v>
      </c>
      <c r="D581" s="506" t="str">
        <f t="shared" si="303"/>
        <v>12206.60L</v>
      </c>
      <c r="E581" s="504" t="s">
        <v>863</v>
      </c>
      <c r="F581" s="508" t="str">
        <f t="shared" si="310"/>
        <v xml:space="preserve"> </v>
      </c>
      <c r="G581" s="509" t="s">
        <v>1707</v>
      </c>
      <c r="H581" s="504" t="s">
        <v>923</v>
      </c>
      <c r="I581" s="1035"/>
      <c r="J581" s="1036"/>
      <c r="K581" s="516" t="s">
        <v>881</v>
      </c>
      <c r="L581" s="521">
        <v>22</v>
      </c>
      <c r="M581" s="517" t="str">
        <f t="shared" si="335"/>
        <v>Y</v>
      </c>
      <c r="N581" s="514">
        <f t="shared" si="311"/>
        <v>59.6</v>
      </c>
      <c r="O581" s="518">
        <f t="shared" si="304"/>
        <v>0</v>
      </c>
      <c r="P581" s="680">
        <f>'KB Duct Parts'!$AE$3</f>
        <v>0</v>
      </c>
      <c r="Q581" s="681">
        <f t="shared" si="312"/>
        <v>0</v>
      </c>
      <c r="R581" s="682">
        <f t="shared" si="313"/>
        <v>0</v>
      </c>
      <c r="S581" s="716">
        <f t="shared" si="314"/>
        <v>0.35</v>
      </c>
      <c r="T581" s="679">
        <f t="shared" si="315"/>
        <v>0</v>
      </c>
      <c r="U581" s="679">
        <f t="shared" si="316"/>
        <v>0</v>
      </c>
      <c r="V581" s="78"/>
      <c r="W581" s="78"/>
      <c r="Y581" s="120"/>
      <c r="AE581" s="75"/>
      <c r="AF581" s="370">
        <v>22</v>
      </c>
      <c r="AG581" s="374"/>
      <c r="AH581" s="378"/>
      <c r="AI581" s="381"/>
      <c r="AJ581" s="386"/>
      <c r="AK581" s="391"/>
      <c r="AL581" s="386"/>
      <c r="AM581" s="363">
        <f t="shared" si="337"/>
        <v>1</v>
      </c>
      <c r="AN581" s="578">
        <v>59.6</v>
      </c>
      <c r="AO581" s="120">
        <f t="shared" si="317"/>
        <v>0</v>
      </c>
      <c r="AP581" s="120">
        <f t="shared" si="305"/>
        <v>0</v>
      </c>
      <c r="AQ581" s="120">
        <f t="shared" si="306"/>
        <v>0</v>
      </c>
      <c r="AR581" s="120">
        <f t="shared" si="307"/>
        <v>0</v>
      </c>
      <c r="AS581" s="120">
        <f t="shared" si="308"/>
        <v>0</v>
      </c>
      <c r="AT581" s="120">
        <f t="shared" si="309"/>
        <v>0</v>
      </c>
      <c r="AU581" s="74" t="s">
        <v>717</v>
      </c>
      <c r="AV581" s="115"/>
      <c r="AW581" s="395"/>
      <c r="AX581" s="395">
        <v>0</v>
      </c>
      <c r="AY581" s="395">
        <v>0</v>
      </c>
      <c r="AZ581" s="395">
        <v>0</v>
      </c>
      <c r="BA581" s="395">
        <v>0</v>
      </c>
      <c r="BB581" s="395">
        <v>0</v>
      </c>
      <c r="BC581" s="395">
        <v>0</v>
      </c>
      <c r="BD581" s="115"/>
      <c r="BE581" s="115"/>
      <c r="BF581" s="115"/>
      <c r="BG581" s="115"/>
      <c r="BH581" s="115"/>
      <c r="BI581" s="115"/>
      <c r="BJ581" s="115"/>
      <c r="BK581" s="115"/>
      <c r="BQ581" s="74" t="str">
        <f t="shared" si="318"/>
        <v xml:space="preserve"> </v>
      </c>
      <c r="BR581" s="120" t="str">
        <f t="shared" si="319"/>
        <v xml:space="preserve"> </v>
      </c>
      <c r="BS581" s="120" t="str">
        <f t="shared" si="320"/>
        <v xml:space="preserve"> </v>
      </c>
      <c r="BU581" s="74" t="str">
        <f t="shared" si="321"/>
        <v xml:space="preserve"> </v>
      </c>
      <c r="BV581" s="120" t="str">
        <f t="shared" si="322"/>
        <v xml:space="preserve"> </v>
      </c>
      <c r="BW581" s="120" t="str">
        <f t="shared" si="323"/>
        <v xml:space="preserve">  </v>
      </c>
      <c r="BY581" s="74" t="str">
        <f t="shared" si="324"/>
        <v xml:space="preserve"> </v>
      </c>
      <c r="BZ581" s="120" t="str">
        <f t="shared" si="325"/>
        <v xml:space="preserve"> </v>
      </c>
      <c r="CA581" s="120" t="str">
        <f t="shared" si="326"/>
        <v xml:space="preserve"> </v>
      </c>
      <c r="CC581" s="115" t="str">
        <f t="shared" si="327"/>
        <v xml:space="preserve"> </v>
      </c>
      <c r="CD581" s="120" t="str">
        <f t="shared" si="328"/>
        <v xml:space="preserve"> </v>
      </c>
      <c r="CE581" s="417" t="str">
        <f t="shared" si="329"/>
        <v xml:space="preserve"> </v>
      </c>
      <c r="CF581" s="115"/>
      <c r="CG581" s="115" t="str">
        <f t="shared" si="330"/>
        <v xml:space="preserve"> </v>
      </c>
      <c r="CH581" s="120" t="str">
        <f t="shared" si="331"/>
        <v xml:space="preserve"> </v>
      </c>
      <c r="CI581" s="417" t="str">
        <f t="shared" si="332"/>
        <v xml:space="preserve"> </v>
      </c>
      <c r="CJ581" s="115"/>
      <c r="CK581" s="115" t="str">
        <f t="shared" si="333"/>
        <v xml:space="preserve"> </v>
      </c>
      <c r="CL581" s="120" t="str">
        <f t="shared" si="334"/>
        <v xml:space="preserve"> </v>
      </c>
      <c r="CM581" s="417" t="str">
        <f t="shared" si="336"/>
        <v xml:space="preserve"> </v>
      </c>
      <c r="IS581" s="103">
        <v>29.2</v>
      </c>
    </row>
    <row r="582" spans="2:253" s="74" customFormat="1" ht="17.100000000000001" hidden="1" customHeight="1" x14ac:dyDescent="0.25">
      <c r="B582" s="504">
        <f>IF('KB Duct Parts'!BG$15=1,'KB Duct Elbows'!AL11,0)</f>
        <v>0</v>
      </c>
      <c r="C582" s="525" t="s">
        <v>1968</v>
      </c>
      <c r="D582" s="506" t="str">
        <f t="shared" si="303"/>
        <v>12207.60L</v>
      </c>
      <c r="E582" s="504" t="s">
        <v>864</v>
      </c>
      <c r="F582" s="508" t="str">
        <f t="shared" si="310"/>
        <v xml:space="preserve"> </v>
      </c>
      <c r="G582" s="509" t="s">
        <v>1707</v>
      </c>
      <c r="H582" s="504" t="s">
        <v>923</v>
      </c>
      <c r="I582" s="1035"/>
      <c r="J582" s="1036"/>
      <c r="K582" s="516" t="s">
        <v>881</v>
      </c>
      <c r="L582" s="521">
        <v>22</v>
      </c>
      <c r="M582" s="517" t="str">
        <f t="shared" si="335"/>
        <v>Y</v>
      </c>
      <c r="N582" s="514">
        <f t="shared" si="311"/>
        <v>68.5</v>
      </c>
      <c r="O582" s="518">
        <f t="shared" si="304"/>
        <v>0</v>
      </c>
      <c r="P582" s="680">
        <f>'KB Duct Parts'!$AE$3</f>
        <v>0</v>
      </c>
      <c r="Q582" s="681">
        <f t="shared" si="312"/>
        <v>0</v>
      </c>
      <c r="R582" s="682">
        <f t="shared" si="313"/>
        <v>0</v>
      </c>
      <c r="S582" s="716">
        <f t="shared" si="314"/>
        <v>0.35</v>
      </c>
      <c r="T582" s="679">
        <f t="shared" si="315"/>
        <v>0</v>
      </c>
      <c r="U582" s="679">
        <f t="shared" si="316"/>
        <v>0</v>
      </c>
      <c r="V582" s="78"/>
      <c r="W582" s="78"/>
      <c r="Y582" s="120"/>
      <c r="AE582" s="75"/>
      <c r="AF582" s="370">
        <v>22</v>
      </c>
      <c r="AG582" s="374"/>
      <c r="AH582" s="378"/>
      <c r="AI582" s="381"/>
      <c r="AJ582" s="386"/>
      <c r="AK582" s="391"/>
      <c r="AL582" s="386"/>
      <c r="AM582" s="363">
        <f t="shared" si="337"/>
        <v>1</v>
      </c>
      <c r="AN582" s="578">
        <v>68.5</v>
      </c>
      <c r="AO582" s="120">
        <f t="shared" si="317"/>
        <v>0</v>
      </c>
      <c r="AP582" s="120">
        <f t="shared" si="305"/>
        <v>0</v>
      </c>
      <c r="AQ582" s="120">
        <f t="shared" si="306"/>
        <v>0</v>
      </c>
      <c r="AR582" s="120">
        <f t="shared" si="307"/>
        <v>0</v>
      </c>
      <c r="AS582" s="120">
        <f t="shared" si="308"/>
        <v>0</v>
      </c>
      <c r="AT582" s="120">
        <f t="shared" si="309"/>
        <v>0</v>
      </c>
      <c r="AU582" s="74" t="s">
        <v>717</v>
      </c>
      <c r="AV582" s="115"/>
      <c r="AW582" s="395"/>
      <c r="AX582" s="395">
        <v>0</v>
      </c>
      <c r="AY582" s="395">
        <v>0</v>
      </c>
      <c r="AZ582" s="395">
        <v>0</v>
      </c>
      <c r="BA582" s="395">
        <v>0</v>
      </c>
      <c r="BB582" s="395">
        <v>0</v>
      </c>
      <c r="BC582" s="395">
        <v>0</v>
      </c>
      <c r="BD582" s="115"/>
      <c r="BE582" s="115"/>
      <c r="BF582" s="115"/>
      <c r="BG582" s="115"/>
      <c r="BH582" s="115"/>
      <c r="BI582" s="115"/>
      <c r="BJ582" s="115"/>
      <c r="BK582" s="115"/>
      <c r="BQ582" s="74" t="str">
        <f t="shared" si="318"/>
        <v xml:space="preserve"> </v>
      </c>
      <c r="BR582" s="120" t="str">
        <f t="shared" si="319"/>
        <v xml:space="preserve"> </v>
      </c>
      <c r="BS582" s="120" t="str">
        <f t="shared" si="320"/>
        <v xml:space="preserve"> </v>
      </c>
      <c r="BU582" s="74" t="str">
        <f t="shared" si="321"/>
        <v xml:space="preserve"> </v>
      </c>
      <c r="BV582" s="120" t="str">
        <f t="shared" si="322"/>
        <v xml:space="preserve"> </v>
      </c>
      <c r="BW582" s="120" t="str">
        <f t="shared" si="323"/>
        <v xml:space="preserve">  </v>
      </c>
      <c r="BY582" s="74" t="str">
        <f t="shared" si="324"/>
        <v xml:space="preserve"> </v>
      </c>
      <c r="BZ582" s="120" t="str">
        <f t="shared" si="325"/>
        <v xml:space="preserve"> </v>
      </c>
      <c r="CA582" s="120" t="str">
        <f t="shared" si="326"/>
        <v xml:space="preserve"> </v>
      </c>
      <c r="CC582" s="115" t="str">
        <f t="shared" si="327"/>
        <v xml:space="preserve"> </v>
      </c>
      <c r="CD582" s="120" t="str">
        <f t="shared" si="328"/>
        <v xml:space="preserve"> </v>
      </c>
      <c r="CE582" s="417" t="str">
        <f t="shared" si="329"/>
        <v xml:space="preserve"> </v>
      </c>
      <c r="CF582" s="115"/>
      <c r="CG582" s="115" t="str">
        <f t="shared" si="330"/>
        <v xml:space="preserve"> </v>
      </c>
      <c r="CH582" s="120" t="str">
        <f t="shared" si="331"/>
        <v xml:space="preserve"> </v>
      </c>
      <c r="CI582" s="417" t="str">
        <f t="shared" si="332"/>
        <v xml:space="preserve"> </v>
      </c>
      <c r="CJ582" s="115"/>
      <c r="CK582" s="115" t="str">
        <f t="shared" si="333"/>
        <v xml:space="preserve"> </v>
      </c>
      <c r="CL582" s="120" t="str">
        <f t="shared" si="334"/>
        <v xml:space="preserve"> </v>
      </c>
      <c r="CM582" s="417" t="str">
        <f t="shared" si="336"/>
        <v xml:space="preserve"> </v>
      </c>
      <c r="IS582" s="103">
        <v>33.700000000000003</v>
      </c>
    </row>
    <row r="583" spans="2:253" s="74" customFormat="1" ht="17.100000000000001" hidden="1" customHeight="1" x14ac:dyDescent="0.25">
      <c r="B583" s="504">
        <f>IF('KB Duct Parts'!BG$15=1,'KB Duct Elbows'!AL12,0)</f>
        <v>0</v>
      </c>
      <c r="C583" s="525" t="s">
        <v>1970</v>
      </c>
      <c r="D583" s="506" t="str">
        <f t="shared" si="303"/>
        <v>12208.60L</v>
      </c>
      <c r="E583" s="504" t="s">
        <v>865</v>
      </c>
      <c r="F583" s="508" t="str">
        <f t="shared" si="310"/>
        <v xml:space="preserve"> </v>
      </c>
      <c r="G583" s="509" t="s">
        <v>1707</v>
      </c>
      <c r="H583" s="504" t="s">
        <v>923</v>
      </c>
      <c r="I583" s="1035"/>
      <c r="J583" s="1036"/>
      <c r="K583" s="516" t="s">
        <v>881</v>
      </c>
      <c r="L583" s="521">
        <v>22</v>
      </c>
      <c r="M583" s="517" t="str">
        <f t="shared" si="335"/>
        <v>Y</v>
      </c>
      <c r="N583" s="514">
        <f t="shared" si="311"/>
        <v>79.599999999999994</v>
      </c>
      <c r="O583" s="518">
        <f t="shared" si="304"/>
        <v>0</v>
      </c>
      <c r="P583" s="680">
        <f>'KB Duct Parts'!$AE$3</f>
        <v>0</v>
      </c>
      <c r="Q583" s="681">
        <f t="shared" si="312"/>
        <v>0</v>
      </c>
      <c r="R583" s="682">
        <f t="shared" si="313"/>
        <v>0</v>
      </c>
      <c r="S583" s="716">
        <f t="shared" si="314"/>
        <v>0.35</v>
      </c>
      <c r="T583" s="679">
        <f t="shared" si="315"/>
        <v>0</v>
      </c>
      <c r="U583" s="679">
        <f t="shared" si="316"/>
        <v>0</v>
      </c>
      <c r="V583" s="78"/>
      <c r="W583" s="78"/>
      <c r="Y583" s="120"/>
      <c r="AE583" s="75"/>
      <c r="AF583" s="370">
        <v>22</v>
      </c>
      <c r="AG583" s="374"/>
      <c r="AH583" s="378"/>
      <c r="AI583" s="381"/>
      <c r="AJ583" s="386"/>
      <c r="AK583" s="391"/>
      <c r="AL583" s="386"/>
      <c r="AM583" s="363">
        <f t="shared" si="337"/>
        <v>1</v>
      </c>
      <c r="AN583" s="578">
        <v>79.599999999999994</v>
      </c>
      <c r="AO583" s="120">
        <f t="shared" si="317"/>
        <v>0</v>
      </c>
      <c r="AP583" s="120">
        <f t="shared" si="305"/>
        <v>0</v>
      </c>
      <c r="AQ583" s="120">
        <f t="shared" si="306"/>
        <v>0</v>
      </c>
      <c r="AR583" s="120">
        <f t="shared" si="307"/>
        <v>0</v>
      </c>
      <c r="AS583" s="120">
        <f t="shared" si="308"/>
        <v>0</v>
      </c>
      <c r="AT583" s="120">
        <f t="shared" si="309"/>
        <v>0</v>
      </c>
      <c r="AU583" s="74" t="s">
        <v>717</v>
      </c>
      <c r="AV583" s="115"/>
      <c r="AW583" s="395"/>
      <c r="AX583" s="395">
        <v>0</v>
      </c>
      <c r="AY583" s="395">
        <v>0</v>
      </c>
      <c r="AZ583" s="395">
        <v>0</v>
      </c>
      <c r="BA583" s="395">
        <v>0</v>
      </c>
      <c r="BB583" s="395">
        <v>0</v>
      </c>
      <c r="BC583" s="395">
        <v>0</v>
      </c>
      <c r="BD583" s="115"/>
      <c r="BE583" s="115"/>
      <c r="BF583" s="115"/>
      <c r="BG583" s="115"/>
      <c r="BH583" s="115"/>
      <c r="BI583" s="115"/>
      <c r="BJ583" s="115"/>
      <c r="BK583" s="115"/>
      <c r="BQ583" s="74" t="str">
        <f t="shared" si="318"/>
        <v xml:space="preserve"> </v>
      </c>
      <c r="BR583" s="120" t="str">
        <f t="shared" si="319"/>
        <v xml:space="preserve"> </v>
      </c>
      <c r="BS583" s="120" t="str">
        <f t="shared" si="320"/>
        <v xml:space="preserve"> </v>
      </c>
      <c r="BU583" s="74" t="str">
        <f t="shared" si="321"/>
        <v xml:space="preserve"> </v>
      </c>
      <c r="BV583" s="120" t="str">
        <f t="shared" si="322"/>
        <v xml:space="preserve"> </v>
      </c>
      <c r="BW583" s="120" t="str">
        <f t="shared" si="323"/>
        <v xml:space="preserve">  </v>
      </c>
      <c r="BY583" s="74" t="str">
        <f t="shared" si="324"/>
        <v xml:space="preserve"> </v>
      </c>
      <c r="BZ583" s="120" t="str">
        <f t="shared" si="325"/>
        <v xml:space="preserve"> </v>
      </c>
      <c r="CA583" s="120" t="str">
        <f t="shared" si="326"/>
        <v xml:space="preserve"> </v>
      </c>
      <c r="CC583" s="115" t="str">
        <f t="shared" si="327"/>
        <v xml:space="preserve"> </v>
      </c>
      <c r="CD583" s="120" t="str">
        <f t="shared" si="328"/>
        <v xml:space="preserve"> </v>
      </c>
      <c r="CE583" s="417" t="str">
        <f t="shared" si="329"/>
        <v xml:space="preserve"> </v>
      </c>
      <c r="CF583" s="115"/>
      <c r="CG583" s="115" t="str">
        <f t="shared" si="330"/>
        <v xml:space="preserve"> </v>
      </c>
      <c r="CH583" s="120" t="str">
        <f t="shared" si="331"/>
        <v xml:space="preserve"> </v>
      </c>
      <c r="CI583" s="417" t="str">
        <f t="shared" si="332"/>
        <v xml:space="preserve"> </v>
      </c>
      <c r="CJ583" s="115"/>
      <c r="CK583" s="115" t="str">
        <f t="shared" si="333"/>
        <v xml:space="preserve"> </v>
      </c>
      <c r="CL583" s="120" t="str">
        <f t="shared" si="334"/>
        <v xml:space="preserve"> </v>
      </c>
      <c r="CM583" s="417" t="str">
        <f t="shared" si="336"/>
        <v xml:space="preserve"> </v>
      </c>
      <c r="IS583" s="103">
        <v>39</v>
      </c>
    </row>
    <row r="584" spans="2:253" s="74" customFormat="1" ht="17.100000000000001" hidden="1" customHeight="1" x14ac:dyDescent="0.25">
      <c r="B584" s="504">
        <f>IF('KB Duct Parts'!BG$15=1,'KB Duct Elbows'!AL13,0)</f>
        <v>0</v>
      </c>
      <c r="C584" s="525" t="s">
        <v>1971</v>
      </c>
      <c r="D584" s="506" t="str">
        <f t="shared" si="303"/>
        <v>12209.60L</v>
      </c>
      <c r="E584" s="504" t="s">
        <v>866</v>
      </c>
      <c r="F584" s="508" t="str">
        <f t="shared" si="310"/>
        <v xml:space="preserve"> </v>
      </c>
      <c r="G584" s="509" t="s">
        <v>1707</v>
      </c>
      <c r="H584" s="504" t="s">
        <v>923</v>
      </c>
      <c r="I584" s="1035"/>
      <c r="J584" s="1036"/>
      <c r="K584" s="516" t="s">
        <v>881</v>
      </c>
      <c r="L584" s="521">
        <v>20</v>
      </c>
      <c r="M584" s="517" t="str">
        <f t="shared" si="335"/>
        <v>Y</v>
      </c>
      <c r="N584" s="514">
        <f t="shared" si="311"/>
        <v>105.9</v>
      </c>
      <c r="O584" s="518">
        <f t="shared" si="304"/>
        <v>0</v>
      </c>
      <c r="P584" s="680">
        <f>'KB Duct Parts'!$AE$3</f>
        <v>0</v>
      </c>
      <c r="Q584" s="681">
        <f t="shared" si="312"/>
        <v>0</v>
      </c>
      <c r="R584" s="682">
        <f t="shared" si="313"/>
        <v>0</v>
      </c>
      <c r="S584" s="716">
        <f t="shared" si="314"/>
        <v>0.35</v>
      </c>
      <c r="T584" s="679">
        <f t="shared" si="315"/>
        <v>0</v>
      </c>
      <c r="U584" s="679">
        <f t="shared" si="316"/>
        <v>0</v>
      </c>
      <c r="V584" s="78"/>
      <c r="W584" s="78"/>
      <c r="Y584" s="120"/>
      <c r="AE584" s="75"/>
      <c r="AF584" s="370">
        <v>20</v>
      </c>
      <c r="AG584" s="374"/>
      <c r="AH584" s="378"/>
      <c r="AI584" s="381"/>
      <c r="AJ584" s="386"/>
      <c r="AK584" s="391"/>
      <c r="AL584" s="386"/>
      <c r="AM584" s="363">
        <f t="shared" si="337"/>
        <v>1</v>
      </c>
      <c r="AN584" s="578">
        <v>105.9</v>
      </c>
      <c r="AO584" s="120">
        <f t="shared" si="317"/>
        <v>0</v>
      </c>
      <c r="AP584" s="120">
        <f t="shared" si="305"/>
        <v>0</v>
      </c>
      <c r="AQ584" s="120">
        <f t="shared" si="306"/>
        <v>0</v>
      </c>
      <c r="AR584" s="120">
        <f t="shared" si="307"/>
        <v>0</v>
      </c>
      <c r="AS584" s="120">
        <f t="shared" si="308"/>
        <v>0</v>
      </c>
      <c r="AT584" s="120">
        <f t="shared" si="309"/>
        <v>0</v>
      </c>
      <c r="AU584" s="74" t="s">
        <v>717</v>
      </c>
      <c r="AV584" s="115"/>
      <c r="AW584" s="395"/>
      <c r="AX584" s="395">
        <v>0</v>
      </c>
      <c r="AY584" s="395">
        <v>0</v>
      </c>
      <c r="AZ584" s="395">
        <v>0</v>
      </c>
      <c r="BA584" s="395">
        <v>0</v>
      </c>
      <c r="BB584" s="395">
        <v>0</v>
      </c>
      <c r="BC584" s="395">
        <v>0</v>
      </c>
      <c r="BD584" s="115"/>
      <c r="BE584" s="115"/>
      <c r="BF584" s="115"/>
      <c r="BG584" s="115"/>
      <c r="BH584" s="115"/>
      <c r="BI584" s="115"/>
      <c r="BJ584" s="115"/>
      <c r="BK584" s="115"/>
      <c r="BQ584" s="74" t="str">
        <f t="shared" si="318"/>
        <v xml:space="preserve"> </v>
      </c>
      <c r="BR584" s="120" t="str">
        <f t="shared" si="319"/>
        <v xml:space="preserve"> </v>
      </c>
      <c r="BS584" s="120" t="str">
        <f t="shared" si="320"/>
        <v xml:space="preserve"> </v>
      </c>
      <c r="BU584" s="74" t="str">
        <f t="shared" si="321"/>
        <v xml:space="preserve"> </v>
      </c>
      <c r="BV584" s="120" t="str">
        <f t="shared" si="322"/>
        <v xml:space="preserve"> </v>
      </c>
      <c r="BW584" s="120" t="str">
        <f t="shared" si="323"/>
        <v xml:space="preserve">  </v>
      </c>
      <c r="BY584" s="74" t="str">
        <f t="shared" si="324"/>
        <v xml:space="preserve"> </v>
      </c>
      <c r="BZ584" s="120" t="str">
        <f t="shared" si="325"/>
        <v xml:space="preserve"> </v>
      </c>
      <c r="CA584" s="120" t="str">
        <f t="shared" si="326"/>
        <v xml:space="preserve"> </v>
      </c>
      <c r="CC584" s="115" t="str">
        <f t="shared" si="327"/>
        <v xml:space="preserve"> </v>
      </c>
      <c r="CD584" s="120" t="str">
        <f t="shared" si="328"/>
        <v xml:space="preserve"> </v>
      </c>
      <c r="CE584" s="417" t="str">
        <f t="shared" si="329"/>
        <v xml:space="preserve"> </v>
      </c>
      <c r="CF584" s="115"/>
      <c r="CG584" s="115" t="str">
        <f t="shared" si="330"/>
        <v xml:space="preserve"> </v>
      </c>
      <c r="CH584" s="120" t="str">
        <f t="shared" si="331"/>
        <v xml:space="preserve"> </v>
      </c>
      <c r="CI584" s="417" t="str">
        <f t="shared" si="332"/>
        <v xml:space="preserve"> </v>
      </c>
      <c r="CJ584" s="115"/>
      <c r="CK584" s="115" t="str">
        <f t="shared" si="333"/>
        <v xml:space="preserve"> </v>
      </c>
      <c r="CL584" s="120" t="str">
        <f t="shared" si="334"/>
        <v xml:space="preserve"> </v>
      </c>
      <c r="CM584" s="417" t="str">
        <f t="shared" si="336"/>
        <v xml:space="preserve"> </v>
      </c>
      <c r="IS584" s="103">
        <v>52</v>
      </c>
    </row>
    <row r="585" spans="2:253" s="74" customFormat="1" ht="17.100000000000001" hidden="1" customHeight="1" x14ac:dyDescent="0.25">
      <c r="B585" s="504">
        <f>IF('KB Duct Parts'!BG$15=1,'KB Duct Elbows'!AL14,0)</f>
        <v>0</v>
      </c>
      <c r="C585" s="525" t="s">
        <v>1972</v>
      </c>
      <c r="D585" s="506" t="str">
        <f t="shared" si="303"/>
        <v>12210.60L</v>
      </c>
      <c r="E585" s="504" t="s">
        <v>867</v>
      </c>
      <c r="F585" s="508" t="str">
        <f t="shared" si="310"/>
        <v xml:space="preserve"> </v>
      </c>
      <c r="G585" s="509" t="s">
        <v>1707</v>
      </c>
      <c r="H585" s="504" t="s">
        <v>923</v>
      </c>
      <c r="I585" s="1035"/>
      <c r="J585" s="1036"/>
      <c r="K585" s="516" t="s">
        <v>881</v>
      </c>
      <c r="L585" s="521">
        <v>20</v>
      </c>
      <c r="M585" s="517" t="str">
        <f t="shared" si="335"/>
        <v>Y</v>
      </c>
      <c r="N585" s="514">
        <f t="shared" si="311"/>
        <v>123</v>
      </c>
      <c r="O585" s="518">
        <f t="shared" si="304"/>
        <v>0</v>
      </c>
      <c r="P585" s="680">
        <f>'KB Duct Parts'!$AE$3</f>
        <v>0</v>
      </c>
      <c r="Q585" s="681">
        <f t="shared" si="312"/>
        <v>0</v>
      </c>
      <c r="R585" s="682">
        <f t="shared" si="313"/>
        <v>0</v>
      </c>
      <c r="S585" s="716">
        <f t="shared" si="314"/>
        <v>0.35</v>
      </c>
      <c r="T585" s="679">
        <f t="shared" si="315"/>
        <v>0</v>
      </c>
      <c r="U585" s="679">
        <f t="shared" si="316"/>
        <v>0</v>
      </c>
      <c r="V585" s="78"/>
      <c r="W585" s="78"/>
      <c r="Y585" s="120"/>
      <c r="AE585" s="75"/>
      <c r="AF585" s="370">
        <v>20</v>
      </c>
      <c r="AG585" s="374"/>
      <c r="AH585" s="378"/>
      <c r="AI585" s="381"/>
      <c r="AJ585" s="386"/>
      <c r="AK585" s="391"/>
      <c r="AL585" s="386"/>
      <c r="AM585" s="363">
        <f t="shared" si="337"/>
        <v>1</v>
      </c>
      <c r="AN585" s="578">
        <v>123</v>
      </c>
      <c r="AO585" s="120">
        <f t="shared" si="317"/>
        <v>0</v>
      </c>
      <c r="AP585" s="120">
        <f t="shared" si="305"/>
        <v>0</v>
      </c>
      <c r="AQ585" s="120">
        <f t="shared" si="306"/>
        <v>0</v>
      </c>
      <c r="AR585" s="120">
        <f t="shared" si="307"/>
        <v>0</v>
      </c>
      <c r="AS585" s="120">
        <f t="shared" si="308"/>
        <v>0</v>
      </c>
      <c r="AT585" s="120">
        <f t="shared" si="309"/>
        <v>0</v>
      </c>
      <c r="AU585" s="74" t="s">
        <v>717</v>
      </c>
      <c r="AV585" s="115"/>
      <c r="AW585" s="395"/>
      <c r="AX585" s="395">
        <v>0</v>
      </c>
      <c r="AY585" s="395">
        <v>0</v>
      </c>
      <c r="AZ585" s="395">
        <v>0</v>
      </c>
      <c r="BA585" s="395">
        <v>0</v>
      </c>
      <c r="BB585" s="395">
        <v>0</v>
      </c>
      <c r="BC585" s="395">
        <v>0</v>
      </c>
      <c r="BD585" s="115"/>
      <c r="BE585" s="115"/>
      <c r="BF585" s="115"/>
      <c r="BG585" s="115"/>
      <c r="BH585" s="115"/>
      <c r="BI585" s="115"/>
      <c r="BJ585" s="115"/>
      <c r="BK585" s="115"/>
      <c r="BQ585" s="74" t="str">
        <f t="shared" si="318"/>
        <v xml:space="preserve"> </v>
      </c>
      <c r="BR585" s="120" t="str">
        <f t="shared" si="319"/>
        <v xml:space="preserve"> </v>
      </c>
      <c r="BS585" s="120" t="str">
        <f t="shared" si="320"/>
        <v xml:space="preserve"> </v>
      </c>
      <c r="BU585" s="74" t="str">
        <f t="shared" si="321"/>
        <v xml:space="preserve"> </v>
      </c>
      <c r="BV585" s="120" t="str">
        <f t="shared" si="322"/>
        <v xml:space="preserve"> </v>
      </c>
      <c r="BW585" s="120" t="str">
        <f t="shared" si="323"/>
        <v xml:space="preserve">  </v>
      </c>
      <c r="BY585" s="74" t="str">
        <f t="shared" si="324"/>
        <v xml:space="preserve"> </v>
      </c>
      <c r="BZ585" s="120" t="str">
        <f t="shared" si="325"/>
        <v xml:space="preserve"> </v>
      </c>
      <c r="CA585" s="120" t="str">
        <f t="shared" si="326"/>
        <v xml:space="preserve"> </v>
      </c>
      <c r="CC585" s="115" t="str">
        <f t="shared" si="327"/>
        <v xml:space="preserve"> </v>
      </c>
      <c r="CD585" s="120" t="str">
        <f t="shared" si="328"/>
        <v xml:space="preserve"> </v>
      </c>
      <c r="CE585" s="417" t="str">
        <f t="shared" si="329"/>
        <v xml:space="preserve"> </v>
      </c>
      <c r="CF585" s="115"/>
      <c r="CG585" s="115" t="str">
        <f t="shared" si="330"/>
        <v xml:space="preserve"> </v>
      </c>
      <c r="CH585" s="120" t="str">
        <f t="shared" si="331"/>
        <v xml:space="preserve"> </v>
      </c>
      <c r="CI585" s="417" t="str">
        <f t="shared" si="332"/>
        <v xml:space="preserve"> </v>
      </c>
      <c r="CJ585" s="115"/>
      <c r="CK585" s="115" t="str">
        <f t="shared" si="333"/>
        <v xml:space="preserve"> </v>
      </c>
      <c r="CL585" s="120" t="str">
        <f t="shared" si="334"/>
        <v xml:space="preserve"> </v>
      </c>
      <c r="CM585" s="417" t="str">
        <f t="shared" si="336"/>
        <v xml:space="preserve"> </v>
      </c>
      <c r="IS585" s="103">
        <v>60.3</v>
      </c>
    </row>
    <row r="586" spans="2:253" s="74" customFormat="1" ht="17.100000000000001" hidden="1" customHeight="1" x14ac:dyDescent="0.25">
      <c r="B586" s="504">
        <f>IF('KB Duct Parts'!BG$15=1,'KB Duct Elbows'!AL15,0)</f>
        <v>0</v>
      </c>
      <c r="C586" s="525" t="s">
        <v>1973</v>
      </c>
      <c r="D586" s="506" t="str">
        <f t="shared" si="303"/>
        <v>12211.60L</v>
      </c>
      <c r="E586" s="504" t="s">
        <v>868</v>
      </c>
      <c r="F586" s="508" t="str">
        <f t="shared" si="310"/>
        <v xml:space="preserve"> </v>
      </c>
      <c r="G586" s="509" t="s">
        <v>1707</v>
      </c>
      <c r="H586" s="504" t="s">
        <v>923</v>
      </c>
      <c r="I586" s="1035"/>
      <c r="J586" s="1036"/>
      <c r="K586" s="516" t="s">
        <v>881</v>
      </c>
      <c r="L586" s="521">
        <v>20</v>
      </c>
      <c r="M586" s="517" t="str">
        <f t="shared" si="335"/>
        <v>Y</v>
      </c>
      <c r="N586" s="514">
        <f t="shared" si="311"/>
        <v>136.69999999999999</v>
      </c>
      <c r="O586" s="518">
        <f t="shared" si="304"/>
        <v>0</v>
      </c>
      <c r="P586" s="680">
        <f>'KB Duct Parts'!$AE$3</f>
        <v>0</v>
      </c>
      <c r="Q586" s="681">
        <f t="shared" si="312"/>
        <v>0</v>
      </c>
      <c r="R586" s="682">
        <f t="shared" si="313"/>
        <v>0</v>
      </c>
      <c r="S586" s="716">
        <f t="shared" si="314"/>
        <v>0.35</v>
      </c>
      <c r="T586" s="679">
        <f t="shared" si="315"/>
        <v>0</v>
      </c>
      <c r="U586" s="679">
        <f t="shared" si="316"/>
        <v>0</v>
      </c>
      <c r="V586" s="78"/>
      <c r="W586" s="78"/>
      <c r="Y586" s="120"/>
      <c r="AE586" s="75"/>
      <c r="AF586" s="370">
        <v>20</v>
      </c>
      <c r="AG586" s="374"/>
      <c r="AH586" s="378"/>
      <c r="AI586" s="381"/>
      <c r="AJ586" s="386"/>
      <c r="AK586" s="391"/>
      <c r="AL586" s="386"/>
      <c r="AM586" s="363">
        <f t="shared" si="337"/>
        <v>1</v>
      </c>
      <c r="AN586" s="578">
        <v>136.69999999999999</v>
      </c>
      <c r="AO586" s="120">
        <f t="shared" si="317"/>
        <v>0</v>
      </c>
      <c r="AP586" s="120">
        <f t="shared" si="305"/>
        <v>0</v>
      </c>
      <c r="AQ586" s="120">
        <f t="shared" si="306"/>
        <v>0</v>
      </c>
      <c r="AR586" s="120">
        <f t="shared" si="307"/>
        <v>0</v>
      </c>
      <c r="AS586" s="120">
        <f t="shared" si="308"/>
        <v>0</v>
      </c>
      <c r="AT586" s="120">
        <f t="shared" si="309"/>
        <v>0</v>
      </c>
      <c r="AU586" s="74" t="s">
        <v>717</v>
      </c>
      <c r="AV586" s="115"/>
      <c r="AW586" s="395"/>
      <c r="AX586" s="395">
        <v>0</v>
      </c>
      <c r="AY586" s="395">
        <v>0</v>
      </c>
      <c r="AZ586" s="395">
        <v>0</v>
      </c>
      <c r="BA586" s="395">
        <v>0</v>
      </c>
      <c r="BB586" s="395">
        <v>0</v>
      </c>
      <c r="BC586" s="395">
        <v>0</v>
      </c>
      <c r="BD586" s="115"/>
      <c r="BE586" s="115"/>
      <c r="BF586" s="115"/>
      <c r="BG586" s="115"/>
      <c r="BH586" s="115"/>
      <c r="BI586" s="115"/>
      <c r="BJ586" s="115"/>
      <c r="BK586" s="115"/>
      <c r="BQ586" s="74" t="str">
        <f t="shared" si="318"/>
        <v xml:space="preserve"> </v>
      </c>
      <c r="BR586" s="120" t="str">
        <f t="shared" si="319"/>
        <v xml:space="preserve"> </v>
      </c>
      <c r="BS586" s="120" t="str">
        <f t="shared" si="320"/>
        <v xml:space="preserve"> </v>
      </c>
      <c r="BU586" s="74" t="str">
        <f t="shared" si="321"/>
        <v xml:space="preserve"> </v>
      </c>
      <c r="BV586" s="120" t="str">
        <f t="shared" si="322"/>
        <v xml:space="preserve"> </v>
      </c>
      <c r="BW586" s="120" t="str">
        <f t="shared" si="323"/>
        <v xml:space="preserve">  </v>
      </c>
      <c r="BY586" s="74" t="str">
        <f t="shared" si="324"/>
        <v xml:space="preserve"> </v>
      </c>
      <c r="BZ586" s="120" t="str">
        <f t="shared" si="325"/>
        <v xml:space="preserve"> </v>
      </c>
      <c r="CA586" s="120" t="str">
        <f t="shared" si="326"/>
        <v xml:space="preserve"> </v>
      </c>
      <c r="CC586" s="115" t="str">
        <f t="shared" si="327"/>
        <v xml:space="preserve"> </v>
      </c>
      <c r="CD586" s="120" t="str">
        <f t="shared" si="328"/>
        <v xml:space="preserve"> </v>
      </c>
      <c r="CE586" s="417" t="str">
        <f t="shared" si="329"/>
        <v xml:space="preserve"> </v>
      </c>
      <c r="CF586" s="115"/>
      <c r="CG586" s="115" t="str">
        <f t="shared" si="330"/>
        <v xml:space="preserve"> </v>
      </c>
      <c r="CH586" s="120" t="str">
        <f t="shared" si="331"/>
        <v xml:space="preserve"> </v>
      </c>
      <c r="CI586" s="417" t="str">
        <f t="shared" si="332"/>
        <v xml:space="preserve"> </v>
      </c>
      <c r="CJ586" s="115"/>
      <c r="CK586" s="115" t="str">
        <f t="shared" si="333"/>
        <v xml:space="preserve"> </v>
      </c>
      <c r="CL586" s="120" t="str">
        <f t="shared" si="334"/>
        <v xml:space="preserve"> </v>
      </c>
      <c r="CM586" s="417" t="str">
        <f t="shared" si="336"/>
        <v xml:space="preserve"> </v>
      </c>
      <c r="IS586" s="103">
        <v>67.099999999999994</v>
      </c>
    </row>
    <row r="587" spans="2:253" s="74" customFormat="1" ht="17.100000000000001" hidden="1" customHeight="1" x14ac:dyDescent="0.25">
      <c r="B587" s="504">
        <f>IF('KB Duct Parts'!BG$15=1,'KB Duct Elbows'!AL16,0)</f>
        <v>0</v>
      </c>
      <c r="C587" s="525" t="s">
        <v>1974</v>
      </c>
      <c r="D587" s="506" t="str">
        <f t="shared" si="303"/>
        <v>12212.60L</v>
      </c>
      <c r="E587" s="504" t="s">
        <v>869</v>
      </c>
      <c r="F587" s="508" t="str">
        <f t="shared" si="310"/>
        <v xml:space="preserve"> </v>
      </c>
      <c r="G587" s="509" t="s">
        <v>1707</v>
      </c>
      <c r="H587" s="504" t="s">
        <v>923</v>
      </c>
      <c r="I587" s="1035"/>
      <c r="J587" s="1036"/>
      <c r="K587" s="516" t="s">
        <v>881</v>
      </c>
      <c r="L587" s="521">
        <v>20</v>
      </c>
      <c r="M587" s="517" t="str">
        <f t="shared" si="335"/>
        <v>Y</v>
      </c>
      <c r="N587" s="514">
        <f t="shared" si="311"/>
        <v>150.80000000000001</v>
      </c>
      <c r="O587" s="518">
        <f t="shared" si="304"/>
        <v>0</v>
      </c>
      <c r="P587" s="680">
        <f>'KB Duct Parts'!$AE$3</f>
        <v>0</v>
      </c>
      <c r="Q587" s="681">
        <f t="shared" si="312"/>
        <v>0</v>
      </c>
      <c r="R587" s="682">
        <f t="shared" si="313"/>
        <v>0</v>
      </c>
      <c r="S587" s="716">
        <f t="shared" si="314"/>
        <v>0.35</v>
      </c>
      <c r="T587" s="679">
        <f t="shared" si="315"/>
        <v>0</v>
      </c>
      <c r="U587" s="679">
        <f t="shared" si="316"/>
        <v>0</v>
      </c>
      <c r="V587" s="78"/>
      <c r="W587" s="78"/>
      <c r="Y587" s="120"/>
      <c r="AE587" s="75"/>
      <c r="AF587" s="370">
        <v>20</v>
      </c>
      <c r="AG587" s="374"/>
      <c r="AH587" s="378"/>
      <c r="AI587" s="381"/>
      <c r="AJ587" s="386"/>
      <c r="AK587" s="391"/>
      <c r="AL587" s="386"/>
      <c r="AM587" s="363">
        <f t="shared" si="337"/>
        <v>1</v>
      </c>
      <c r="AN587" s="578">
        <v>150.80000000000001</v>
      </c>
      <c r="AO587" s="120">
        <f t="shared" si="317"/>
        <v>0</v>
      </c>
      <c r="AP587" s="120">
        <f t="shared" si="305"/>
        <v>0</v>
      </c>
      <c r="AQ587" s="120">
        <f t="shared" si="306"/>
        <v>0</v>
      </c>
      <c r="AR587" s="120">
        <f t="shared" si="307"/>
        <v>0</v>
      </c>
      <c r="AS587" s="120">
        <f t="shared" si="308"/>
        <v>0</v>
      </c>
      <c r="AT587" s="120">
        <f t="shared" si="309"/>
        <v>0</v>
      </c>
      <c r="AU587" s="74" t="s">
        <v>717</v>
      </c>
      <c r="AV587" s="115"/>
      <c r="AW587" s="395"/>
      <c r="AX587" s="395">
        <v>0</v>
      </c>
      <c r="AY587" s="395">
        <v>0</v>
      </c>
      <c r="AZ587" s="395">
        <v>0</v>
      </c>
      <c r="BA587" s="395">
        <v>0</v>
      </c>
      <c r="BB587" s="395">
        <v>0</v>
      </c>
      <c r="BC587" s="395">
        <v>0</v>
      </c>
      <c r="BD587" s="115"/>
      <c r="BE587" s="115"/>
      <c r="BF587" s="115"/>
      <c r="BG587" s="115"/>
      <c r="BH587" s="115"/>
      <c r="BI587" s="115"/>
      <c r="BJ587" s="115"/>
      <c r="BK587" s="115"/>
      <c r="BQ587" s="74" t="str">
        <f t="shared" si="318"/>
        <v xml:space="preserve"> </v>
      </c>
      <c r="BR587" s="120" t="str">
        <f t="shared" si="319"/>
        <v xml:space="preserve"> </v>
      </c>
      <c r="BS587" s="120" t="str">
        <f t="shared" si="320"/>
        <v xml:space="preserve"> </v>
      </c>
      <c r="BU587" s="74" t="str">
        <f t="shared" si="321"/>
        <v xml:space="preserve"> </v>
      </c>
      <c r="BV587" s="120" t="str">
        <f t="shared" si="322"/>
        <v xml:space="preserve"> </v>
      </c>
      <c r="BW587" s="120" t="str">
        <f t="shared" si="323"/>
        <v xml:space="preserve">  </v>
      </c>
      <c r="BY587" s="74" t="str">
        <f t="shared" si="324"/>
        <v xml:space="preserve"> </v>
      </c>
      <c r="BZ587" s="120" t="str">
        <f t="shared" si="325"/>
        <v xml:space="preserve"> </v>
      </c>
      <c r="CA587" s="120" t="str">
        <f t="shared" si="326"/>
        <v xml:space="preserve"> </v>
      </c>
      <c r="CC587" s="115" t="str">
        <f t="shared" si="327"/>
        <v xml:space="preserve"> </v>
      </c>
      <c r="CD587" s="120" t="str">
        <f t="shared" si="328"/>
        <v xml:space="preserve"> </v>
      </c>
      <c r="CE587" s="417" t="str">
        <f t="shared" si="329"/>
        <v xml:space="preserve"> </v>
      </c>
      <c r="CF587" s="115"/>
      <c r="CG587" s="115" t="str">
        <f t="shared" si="330"/>
        <v xml:space="preserve"> </v>
      </c>
      <c r="CH587" s="120" t="str">
        <f t="shared" si="331"/>
        <v xml:space="preserve"> </v>
      </c>
      <c r="CI587" s="417" t="str">
        <f t="shared" si="332"/>
        <v xml:space="preserve"> </v>
      </c>
      <c r="CJ587" s="115"/>
      <c r="CK587" s="115" t="str">
        <f t="shared" si="333"/>
        <v xml:space="preserve"> </v>
      </c>
      <c r="CL587" s="120" t="str">
        <f t="shared" si="334"/>
        <v xml:space="preserve"> </v>
      </c>
      <c r="CM587" s="417" t="str">
        <f t="shared" si="336"/>
        <v xml:space="preserve"> </v>
      </c>
      <c r="IS587" s="103">
        <v>74</v>
      </c>
    </row>
    <row r="588" spans="2:253" s="74" customFormat="1" ht="17.100000000000001" hidden="1" customHeight="1" x14ac:dyDescent="0.25">
      <c r="B588" s="504">
        <f>IF('KB Duct Parts'!BG$15=1,'KB Duct Elbows'!AL17,0)</f>
        <v>0</v>
      </c>
      <c r="C588" s="525" t="s">
        <v>1975</v>
      </c>
      <c r="D588" s="506" t="str">
        <f t="shared" si="303"/>
        <v>12213.60L</v>
      </c>
      <c r="E588" s="504" t="s">
        <v>870</v>
      </c>
      <c r="F588" s="508" t="str">
        <f t="shared" si="310"/>
        <v xml:space="preserve"> </v>
      </c>
      <c r="G588" s="509" t="s">
        <v>1707</v>
      </c>
      <c r="H588" s="504" t="s">
        <v>923</v>
      </c>
      <c r="I588" s="1035"/>
      <c r="J588" s="1036"/>
      <c r="K588" s="516" t="s">
        <v>881</v>
      </c>
      <c r="L588" s="521">
        <v>20</v>
      </c>
      <c r="M588" s="517" t="str">
        <f t="shared" si="335"/>
        <v>Y</v>
      </c>
      <c r="N588" s="514">
        <f t="shared" si="311"/>
        <v>170.7</v>
      </c>
      <c r="O588" s="518">
        <f t="shared" si="304"/>
        <v>0</v>
      </c>
      <c r="P588" s="680">
        <f>'KB Duct Parts'!$AE$3</f>
        <v>0</v>
      </c>
      <c r="Q588" s="681">
        <f t="shared" si="312"/>
        <v>0</v>
      </c>
      <c r="R588" s="682">
        <f t="shared" si="313"/>
        <v>0</v>
      </c>
      <c r="S588" s="716">
        <f t="shared" si="314"/>
        <v>0.35</v>
      </c>
      <c r="T588" s="679">
        <f t="shared" si="315"/>
        <v>0</v>
      </c>
      <c r="U588" s="679">
        <f t="shared" si="316"/>
        <v>0</v>
      </c>
      <c r="V588" s="78"/>
      <c r="W588" s="78"/>
      <c r="Y588" s="120"/>
      <c r="AE588" s="75"/>
      <c r="AF588" s="370">
        <v>20</v>
      </c>
      <c r="AG588" s="374"/>
      <c r="AH588" s="378"/>
      <c r="AI588" s="381"/>
      <c r="AJ588" s="386"/>
      <c r="AK588" s="391"/>
      <c r="AL588" s="386"/>
      <c r="AM588" s="363">
        <f t="shared" si="337"/>
        <v>1</v>
      </c>
      <c r="AN588" s="578">
        <v>170.7</v>
      </c>
      <c r="AO588" s="120">
        <f t="shared" si="317"/>
        <v>0</v>
      </c>
      <c r="AP588" s="120">
        <f t="shared" si="305"/>
        <v>0</v>
      </c>
      <c r="AQ588" s="120">
        <f t="shared" si="306"/>
        <v>0</v>
      </c>
      <c r="AR588" s="120">
        <f t="shared" si="307"/>
        <v>0</v>
      </c>
      <c r="AS588" s="120">
        <f t="shared" si="308"/>
        <v>0</v>
      </c>
      <c r="AT588" s="120">
        <f t="shared" si="309"/>
        <v>0</v>
      </c>
      <c r="AU588" s="74" t="s">
        <v>717</v>
      </c>
      <c r="AV588" s="115"/>
      <c r="AW588" s="395"/>
      <c r="AX588" s="395">
        <v>0</v>
      </c>
      <c r="AY588" s="395">
        <v>0</v>
      </c>
      <c r="AZ588" s="395">
        <v>0</v>
      </c>
      <c r="BA588" s="395">
        <v>0</v>
      </c>
      <c r="BB588" s="395">
        <v>0</v>
      </c>
      <c r="BC588" s="395">
        <v>0</v>
      </c>
      <c r="BD588" s="115"/>
      <c r="BE588" s="115"/>
      <c r="BF588" s="115"/>
      <c r="BG588" s="115"/>
      <c r="BH588" s="115"/>
      <c r="BI588" s="115"/>
      <c r="BJ588" s="115"/>
      <c r="BK588" s="115"/>
      <c r="BQ588" s="74" t="str">
        <f t="shared" si="318"/>
        <v xml:space="preserve"> </v>
      </c>
      <c r="BR588" s="120" t="str">
        <f t="shared" si="319"/>
        <v xml:space="preserve"> </v>
      </c>
      <c r="BS588" s="120" t="str">
        <f t="shared" si="320"/>
        <v xml:space="preserve"> </v>
      </c>
      <c r="BU588" s="74" t="str">
        <f t="shared" si="321"/>
        <v xml:space="preserve"> </v>
      </c>
      <c r="BV588" s="120" t="str">
        <f t="shared" si="322"/>
        <v xml:space="preserve"> </v>
      </c>
      <c r="BW588" s="120" t="str">
        <f t="shared" si="323"/>
        <v xml:space="preserve">  </v>
      </c>
      <c r="BY588" s="74" t="str">
        <f t="shared" si="324"/>
        <v xml:space="preserve"> </v>
      </c>
      <c r="BZ588" s="120" t="str">
        <f t="shared" si="325"/>
        <v xml:space="preserve"> </v>
      </c>
      <c r="CA588" s="120" t="str">
        <f t="shared" si="326"/>
        <v xml:space="preserve"> </v>
      </c>
      <c r="CC588" s="115" t="str">
        <f t="shared" si="327"/>
        <v xml:space="preserve"> </v>
      </c>
      <c r="CD588" s="120" t="str">
        <f t="shared" si="328"/>
        <v xml:space="preserve"> </v>
      </c>
      <c r="CE588" s="417" t="str">
        <f t="shared" si="329"/>
        <v xml:space="preserve"> </v>
      </c>
      <c r="CF588" s="115"/>
      <c r="CG588" s="115" t="str">
        <f t="shared" si="330"/>
        <v xml:space="preserve"> </v>
      </c>
      <c r="CH588" s="120" t="str">
        <f t="shared" si="331"/>
        <v xml:space="preserve"> </v>
      </c>
      <c r="CI588" s="417" t="str">
        <f t="shared" si="332"/>
        <v xml:space="preserve"> </v>
      </c>
      <c r="CJ588" s="115"/>
      <c r="CK588" s="115" t="str">
        <f t="shared" si="333"/>
        <v xml:space="preserve"> </v>
      </c>
      <c r="CL588" s="120" t="str">
        <f t="shared" si="334"/>
        <v xml:space="preserve"> </v>
      </c>
      <c r="CM588" s="417" t="str">
        <f t="shared" si="336"/>
        <v xml:space="preserve"> </v>
      </c>
      <c r="IS588" s="103">
        <v>83.7</v>
      </c>
    </row>
    <row r="589" spans="2:253" s="74" customFormat="1" ht="17.100000000000001" hidden="1" customHeight="1" x14ac:dyDescent="0.25">
      <c r="B589" s="504">
        <f>IF('KB Duct Parts'!BG$15=1,'KB Duct Elbows'!AL18,0)</f>
        <v>0</v>
      </c>
      <c r="C589" s="525" t="s">
        <v>1976</v>
      </c>
      <c r="D589" s="506" t="str">
        <f t="shared" si="303"/>
        <v>12214.60L</v>
      </c>
      <c r="E589" s="504" t="s">
        <v>871</v>
      </c>
      <c r="F589" s="508" t="str">
        <f t="shared" si="310"/>
        <v xml:space="preserve"> </v>
      </c>
      <c r="G589" s="509" t="s">
        <v>1707</v>
      </c>
      <c r="H589" s="504" t="s">
        <v>923</v>
      </c>
      <c r="I589" s="1035"/>
      <c r="J589" s="1036"/>
      <c r="K589" s="516" t="s">
        <v>881</v>
      </c>
      <c r="L589" s="521">
        <v>20</v>
      </c>
      <c r="M589" s="517" t="str">
        <f t="shared" si="335"/>
        <v>Y</v>
      </c>
      <c r="N589" s="514">
        <f t="shared" si="311"/>
        <v>184.7</v>
      </c>
      <c r="O589" s="518">
        <f t="shared" si="304"/>
        <v>0</v>
      </c>
      <c r="P589" s="680">
        <f>'KB Duct Parts'!$AE$3</f>
        <v>0</v>
      </c>
      <c r="Q589" s="681">
        <f t="shared" si="312"/>
        <v>0</v>
      </c>
      <c r="R589" s="682">
        <f t="shared" si="313"/>
        <v>0</v>
      </c>
      <c r="S589" s="716">
        <f t="shared" si="314"/>
        <v>0.35</v>
      </c>
      <c r="T589" s="679">
        <f t="shared" si="315"/>
        <v>0</v>
      </c>
      <c r="U589" s="679">
        <f t="shared" si="316"/>
        <v>0</v>
      </c>
      <c r="V589" s="78"/>
      <c r="W589" s="78"/>
      <c r="Y589" s="120"/>
      <c r="AE589" s="75"/>
      <c r="AF589" s="370">
        <v>20</v>
      </c>
      <c r="AG589" s="374"/>
      <c r="AH589" s="378"/>
      <c r="AI589" s="381"/>
      <c r="AJ589" s="386"/>
      <c r="AK589" s="391"/>
      <c r="AL589" s="386"/>
      <c r="AM589" s="363">
        <f t="shared" si="337"/>
        <v>1</v>
      </c>
      <c r="AN589" s="578">
        <v>184.7</v>
      </c>
      <c r="AO589" s="120">
        <f t="shared" si="317"/>
        <v>0</v>
      </c>
      <c r="AP589" s="120">
        <f t="shared" si="305"/>
        <v>0</v>
      </c>
      <c r="AQ589" s="120">
        <f t="shared" si="306"/>
        <v>0</v>
      </c>
      <c r="AR589" s="120">
        <f t="shared" si="307"/>
        <v>0</v>
      </c>
      <c r="AS589" s="120">
        <f t="shared" si="308"/>
        <v>0</v>
      </c>
      <c r="AT589" s="120">
        <f t="shared" si="309"/>
        <v>0</v>
      </c>
      <c r="AU589" s="74" t="s">
        <v>717</v>
      </c>
      <c r="AV589" s="115"/>
      <c r="AW589" s="395"/>
      <c r="AX589" s="395">
        <v>0</v>
      </c>
      <c r="AY589" s="395">
        <v>0</v>
      </c>
      <c r="AZ589" s="395">
        <v>0</v>
      </c>
      <c r="BA589" s="395">
        <v>0</v>
      </c>
      <c r="BB589" s="395">
        <v>0</v>
      </c>
      <c r="BC589" s="395">
        <v>0</v>
      </c>
      <c r="BD589" s="115"/>
      <c r="BE589" s="115"/>
      <c r="BF589" s="115"/>
      <c r="BG589" s="115"/>
      <c r="BH589" s="115"/>
      <c r="BI589" s="115"/>
      <c r="BJ589" s="115"/>
      <c r="BK589" s="115"/>
      <c r="BQ589" s="74" t="str">
        <f t="shared" si="318"/>
        <v xml:space="preserve"> </v>
      </c>
      <c r="BR589" s="120" t="str">
        <f t="shared" si="319"/>
        <v xml:space="preserve"> </v>
      </c>
      <c r="BS589" s="120" t="str">
        <f t="shared" si="320"/>
        <v xml:space="preserve"> </v>
      </c>
      <c r="BU589" s="74" t="str">
        <f t="shared" si="321"/>
        <v xml:space="preserve"> </v>
      </c>
      <c r="BV589" s="120" t="str">
        <f t="shared" si="322"/>
        <v xml:space="preserve"> </v>
      </c>
      <c r="BW589" s="120" t="str">
        <f t="shared" si="323"/>
        <v xml:space="preserve">  </v>
      </c>
      <c r="BY589" s="74" t="str">
        <f t="shared" si="324"/>
        <v xml:space="preserve"> </v>
      </c>
      <c r="BZ589" s="120" t="str">
        <f t="shared" si="325"/>
        <v xml:space="preserve"> </v>
      </c>
      <c r="CA589" s="120" t="str">
        <f t="shared" si="326"/>
        <v xml:space="preserve"> </v>
      </c>
      <c r="CC589" s="115" t="str">
        <f t="shared" si="327"/>
        <v xml:space="preserve"> </v>
      </c>
      <c r="CD589" s="120" t="str">
        <f t="shared" si="328"/>
        <v xml:space="preserve"> </v>
      </c>
      <c r="CE589" s="417" t="str">
        <f t="shared" si="329"/>
        <v xml:space="preserve"> </v>
      </c>
      <c r="CF589" s="115"/>
      <c r="CG589" s="115" t="str">
        <f t="shared" si="330"/>
        <v xml:space="preserve"> </v>
      </c>
      <c r="CH589" s="120" t="str">
        <f t="shared" si="331"/>
        <v xml:space="preserve"> </v>
      </c>
      <c r="CI589" s="417" t="str">
        <f t="shared" si="332"/>
        <v xml:space="preserve"> </v>
      </c>
      <c r="CJ589" s="115"/>
      <c r="CK589" s="115" t="str">
        <f t="shared" si="333"/>
        <v xml:space="preserve"> </v>
      </c>
      <c r="CL589" s="120" t="str">
        <f t="shared" si="334"/>
        <v xml:space="preserve"> </v>
      </c>
      <c r="CM589" s="417" t="str">
        <f t="shared" si="336"/>
        <v xml:space="preserve"> </v>
      </c>
      <c r="IS589" s="103">
        <v>90.6</v>
      </c>
    </row>
    <row r="590" spans="2:253" s="74" customFormat="1" ht="17.100000000000001" hidden="1" customHeight="1" x14ac:dyDescent="0.25">
      <c r="B590" s="504">
        <f>IF('KB Duct Parts'!BG$15=1,'KB Duct Elbows'!AL19,0)</f>
        <v>0</v>
      </c>
      <c r="C590" s="525" t="s">
        <v>1977</v>
      </c>
      <c r="D590" s="506" t="str">
        <f t="shared" si="303"/>
        <v>12215.60L</v>
      </c>
      <c r="E590" s="504" t="s">
        <v>872</v>
      </c>
      <c r="F590" s="508" t="str">
        <f t="shared" si="310"/>
        <v xml:space="preserve"> </v>
      </c>
      <c r="G590" s="509" t="s">
        <v>1707</v>
      </c>
      <c r="H590" s="504" t="s">
        <v>923</v>
      </c>
      <c r="I590" s="1035"/>
      <c r="J590" s="1036"/>
      <c r="K590" s="516" t="s">
        <v>881</v>
      </c>
      <c r="L590" s="521">
        <v>20</v>
      </c>
      <c r="M590" s="517" t="str">
        <f t="shared" si="335"/>
        <v>Y</v>
      </c>
      <c r="N590" s="514">
        <f t="shared" si="311"/>
        <v>198.9</v>
      </c>
      <c r="O590" s="518">
        <f t="shared" si="304"/>
        <v>0</v>
      </c>
      <c r="P590" s="680">
        <f>'KB Duct Parts'!$AE$3</f>
        <v>0</v>
      </c>
      <c r="Q590" s="681">
        <f t="shared" si="312"/>
        <v>0</v>
      </c>
      <c r="R590" s="682">
        <f t="shared" si="313"/>
        <v>0</v>
      </c>
      <c r="S590" s="716">
        <f t="shared" si="314"/>
        <v>0.35</v>
      </c>
      <c r="T590" s="679">
        <f t="shared" si="315"/>
        <v>0</v>
      </c>
      <c r="U590" s="679">
        <f t="shared" si="316"/>
        <v>0</v>
      </c>
      <c r="V590" s="78"/>
      <c r="W590" s="78"/>
      <c r="Y590" s="120"/>
      <c r="AE590" s="75"/>
      <c r="AF590" s="370">
        <v>20</v>
      </c>
      <c r="AG590" s="374"/>
      <c r="AH590" s="378"/>
      <c r="AI590" s="381"/>
      <c r="AJ590" s="386"/>
      <c r="AK590" s="391"/>
      <c r="AL590" s="386"/>
      <c r="AM590" s="363">
        <f t="shared" si="337"/>
        <v>1</v>
      </c>
      <c r="AN590" s="578">
        <v>198.9</v>
      </c>
      <c r="AO590" s="120">
        <f t="shared" si="317"/>
        <v>0</v>
      </c>
      <c r="AP590" s="120">
        <f t="shared" si="305"/>
        <v>0</v>
      </c>
      <c r="AQ590" s="120">
        <f t="shared" si="306"/>
        <v>0</v>
      </c>
      <c r="AR590" s="120">
        <f t="shared" si="307"/>
        <v>0</v>
      </c>
      <c r="AS590" s="120">
        <f t="shared" si="308"/>
        <v>0</v>
      </c>
      <c r="AT590" s="120">
        <f t="shared" si="309"/>
        <v>0</v>
      </c>
      <c r="AU590" s="74" t="s">
        <v>717</v>
      </c>
      <c r="AV590" s="115"/>
      <c r="AW590" s="395"/>
      <c r="AX590" s="395">
        <v>0</v>
      </c>
      <c r="AY590" s="395">
        <v>0</v>
      </c>
      <c r="AZ590" s="395">
        <v>0</v>
      </c>
      <c r="BA590" s="395">
        <v>0</v>
      </c>
      <c r="BB590" s="395">
        <v>0</v>
      </c>
      <c r="BC590" s="395">
        <v>0</v>
      </c>
      <c r="BD590" s="115"/>
      <c r="BE590" s="115"/>
      <c r="BF590" s="115"/>
      <c r="BG590" s="115"/>
      <c r="BH590" s="115"/>
      <c r="BI590" s="115"/>
      <c r="BJ590" s="115"/>
      <c r="BK590" s="115"/>
      <c r="BQ590" s="74" t="str">
        <f t="shared" si="318"/>
        <v xml:space="preserve"> </v>
      </c>
      <c r="BR590" s="120" t="str">
        <f t="shared" si="319"/>
        <v xml:space="preserve"> </v>
      </c>
      <c r="BS590" s="120" t="str">
        <f t="shared" si="320"/>
        <v xml:space="preserve"> </v>
      </c>
      <c r="BU590" s="74" t="str">
        <f t="shared" si="321"/>
        <v xml:space="preserve"> </v>
      </c>
      <c r="BV590" s="120" t="str">
        <f t="shared" si="322"/>
        <v xml:space="preserve"> </v>
      </c>
      <c r="BW590" s="120" t="str">
        <f t="shared" si="323"/>
        <v xml:space="preserve">  </v>
      </c>
      <c r="BY590" s="74" t="str">
        <f t="shared" si="324"/>
        <v xml:space="preserve"> </v>
      </c>
      <c r="BZ590" s="120" t="str">
        <f t="shared" si="325"/>
        <v xml:space="preserve"> </v>
      </c>
      <c r="CA590" s="120" t="str">
        <f t="shared" si="326"/>
        <v xml:space="preserve"> </v>
      </c>
      <c r="CC590" s="115" t="str">
        <f t="shared" si="327"/>
        <v xml:space="preserve"> </v>
      </c>
      <c r="CD590" s="120" t="str">
        <f t="shared" si="328"/>
        <v xml:space="preserve"> </v>
      </c>
      <c r="CE590" s="417" t="str">
        <f t="shared" si="329"/>
        <v xml:space="preserve"> </v>
      </c>
      <c r="CF590" s="115"/>
      <c r="CG590" s="115" t="str">
        <f t="shared" si="330"/>
        <v xml:space="preserve"> </v>
      </c>
      <c r="CH590" s="120" t="str">
        <f t="shared" si="331"/>
        <v xml:space="preserve"> </v>
      </c>
      <c r="CI590" s="417" t="str">
        <f t="shared" si="332"/>
        <v xml:space="preserve"> </v>
      </c>
      <c r="CJ590" s="115"/>
      <c r="CK590" s="115" t="str">
        <f t="shared" si="333"/>
        <v xml:space="preserve"> </v>
      </c>
      <c r="CL590" s="120" t="str">
        <f t="shared" si="334"/>
        <v xml:space="preserve"> </v>
      </c>
      <c r="CM590" s="417" t="str">
        <f t="shared" si="336"/>
        <v xml:space="preserve"> </v>
      </c>
      <c r="IS590" s="103">
        <v>97.5</v>
      </c>
    </row>
    <row r="591" spans="2:253" s="74" customFormat="1" ht="17.100000000000001" hidden="1" customHeight="1" x14ac:dyDescent="0.25">
      <c r="B591" s="504">
        <f>IF('KB Duct Parts'!BG$15=1,'KB Duct Elbows'!AM7,0)</f>
        <v>0</v>
      </c>
      <c r="C591" s="525" t="s">
        <v>1978</v>
      </c>
      <c r="D591" s="506" t="str">
        <f t="shared" si="303"/>
        <v>12203.45L</v>
      </c>
      <c r="E591" s="520" t="s">
        <v>483</v>
      </c>
      <c r="F591" s="508" t="str">
        <f t="shared" si="310"/>
        <v xml:space="preserve"> </v>
      </c>
      <c r="G591" s="509" t="s">
        <v>1708</v>
      </c>
      <c r="H591" s="504" t="s">
        <v>923</v>
      </c>
      <c r="I591" s="1035"/>
      <c r="J591" s="1036"/>
      <c r="K591" s="516" t="s">
        <v>881</v>
      </c>
      <c r="L591" s="521">
        <v>22</v>
      </c>
      <c r="M591" s="517" t="str">
        <f t="shared" si="335"/>
        <v>Y</v>
      </c>
      <c r="N591" s="514">
        <f t="shared" si="311"/>
        <v>34.700000000000003</v>
      </c>
      <c r="O591" s="518">
        <f t="shared" si="304"/>
        <v>0</v>
      </c>
      <c r="P591" s="680">
        <f>'KB Duct Parts'!$AE$3</f>
        <v>0</v>
      </c>
      <c r="Q591" s="681">
        <f t="shared" si="312"/>
        <v>0</v>
      </c>
      <c r="R591" s="682">
        <f t="shared" si="313"/>
        <v>0</v>
      </c>
      <c r="S591" s="716">
        <f t="shared" si="314"/>
        <v>0.35</v>
      </c>
      <c r="T591" s="679">
        <f t="shared" si="315"/>
        <v>0</v>
      </c>
      <c r="U591" s="679">
        <f t="shared" si="316"/>
        <v>0</v>
      </c>
      <c r="V591" s="78"/>
      <c r="W591" s="78"/>
      <c r="Y591" s="120"/>
      <c r="AE591" s="75"/>
      <c r="AF591" s="370">
        <v>22</v>
      </c>
      <c r="AG591" s="374"/>
      <c r="AH591" s="378"/>
      <c r="AI591" s="381"/>
      <c r="AJ591" s="386"/>
      <c r="AK591" s="391"/>
      <c r="AL591" s="386"/>
      <c r="AM591" s="363">
        <f t="shared" si="337"/>
        <v>1</v>
      </c>
      <c r="AN591" s="578">
        <v>34.700000000000003</v>
      </c>
      <c r="AO591" s="120">
        <f t="shared" si="317"/>
        <v>0</v>
      </c>
      <c r="AP591" s="120">
        <f t="shared" si="305"/>
        <v>0</v>
      </c>
      <c r="AQ591" s="120">
        <f t="shared" si="306"/>
        <v>0</v>
      </c>
      <c r="AR591" s="120">
        <f t="shared" si="307"/>
        <v>0</v>
      </c>
      <c r="AS591" s="120">
        <f t="shared" si="308"/>
        <v>0</v>
      </c>
      <c r="AT591" s="120">
        <f t="shared" si="309"/>
        <v>0</v>
      </c>
      <c r="AU591" s="74" t="s">
        <v>717</v>
      </c>
      <c r="AV591" s="115"/>
      <c r="AW591" s="395"/>
      <c r="AX591" s="395">
        <v>0</v>
      </c>
      <c r="AY591" s="395">
        <v>0</v>
      </c>
      <c r="AZ591" s="395">
        <v>0</v>
      </c>
      <c r="BA591" s="395">
        <v>0</v>
      </c>
      <c r="BB591" s="395">
        <v>0</v>
      </c>
      <c r="BC591" s="395">
        <v>0</v>
      </c>
      <c r="BD591" s="115"/>
      <c r="BE591" s="115"/>
      <c r="BF591" s="115"/>
      <c r="BG591" s="115"/>
      <c r="BH591" s="115"/>
      <c r="BI591" s="115"/>
      <c r="BJ591" s="115"/>
      <c r="BK591" s="115"/>
      <c r="BQ591" s="74" t="str">
        <f t="shared" si="318"/>
        <v xml:space="preserve"> </v>
      </c>
      <c r="BR591" s="120" t="str">
        <f t="shared" si="319"/>
        <v xml:space="preserve"> </v>
      </c>
      <c r="BS591" s="120" t="str">
        <f t="shared" si="320"/>
        <v xml:space="preserve"> </v>
      </c>
      <c r="BU591" s="74" t="str">
        <f t="shared" si="321"/>
        <v xml:space="preserve"> </v>
      </c>
      <c r="BV591" s="120" t="str">
        <f t="shared" si="322"/>
        <v xml:space="preserve"> </v>
      </c>
      <c r="BW591" s="120" t="str">
        <f t="shared" si="323"/>
        <v xml:space="preserve">  </v>
      </c>
      <c r="BY591" s="74" t="str">
        <f t="shared" si="324"/>
        <v xml:space="preserve"> </v>
      </c>
      <c r="BZ591" s="120" t="str">
        <f t="shared" si="325"/>
        <v xml:space="preserve"> </v>
      </c>
      <c r="CA591" s="120" t="str">
        <f t="shared" si="326"/>
        <v xml:space="preserve"> </v>
      </c>
      <c r="CC591" s="115" t="str">
        <f t="shared" si="327"/>
        <v xml:space="preserve"> </v>
      </c>
      <c r="CD591" s="120" t="str">
        <f t="shared" si="328"/>
        <v xml:space="preserve"> </v>
      </c>
      <c r="CE591" s="417" t="str">
        <f t="shared" si="329"/>
        <v xml:space="preserve"> </v>
      </c>
      <c r="CF591" s="115"/>
      <c r="CG591" s="115" t="str">
        <f t="shared" si="330"/>
        <v xml:space="preserve"> </v>
      </c>
      <c r="CH591" s="120" t="str">
        <f t="shared" si="331"/>
        <v xml:space="preserve"> </v>
      </c>
      <c r="CI591" s="417" t="str">
        <f t="shared" si="332"/>
        <v xml:space="preserve"> </v>
      </c>
      <c r="CJ591" s="115"/>
      <c r="CK591" s="115" t="str">
        <f t="shared" si="333"/>
        <v xml:space="preserve"> </v>
      </c>
      <c r="CL591" s="120" t="str">
        <f t="shared" si="334"/>
        <v xml:space="preserve"> </v>
      </c>
      <c r="CM591" s="417" t="str">
        <f t="shared" si="336"/>
        <v xml:space="preserve"> </v>
      </c>
      <c r="IS591" s="103">
        <v>17</v>
      </c>
    </row>
    <row r="592" spans="2:253" s="74" customFormat="1" ht="17.100000000000001" hidden="1" customHeight="1" x14ac:dyDescent="0.25">
      <c r="B592" s="504">
        <f>IF('KB Duct Parts'!BG$15=1,'KB Duct Elbows'!AM8,0)</f>
        <v>0</v>
      </c>
      <c r="C592" s="525" t="s">
        <v>1979</v>
      </c>
      <c r="D592" s="506" t="str">
        <f t="shared" si="303"/>
        <v>12204.45L</v>
      </c>
      <c r="E592" s="520" t="s">
        <v>861</v>
      </c>
      <c r="F592" s="508" t="str">
        <f t="shared" si="310"/>
        <v xml:space="preserve"> </v>
      </c>
      <c r="G592" s="509" t="s">
        <v>1708</v>
      </c>
      <c r="H592" s="504" t="s">
        <v>923</v>
      </c>
      <c r="I592" s="1035"/>
      <c r="J592" s="1036"/>
      <c r="K592" s="516" t="s">
        <v>881</v>
      </c>
      <c r="L592" s="521">
        <v>22</v>
      </c>
      <c r="M592" s="517" t="str">
        <f t="shared" si="335"/>
        <v>Y</v>
      </c>
      <c r="N592" s="514">
        <f t="shared" si="311"/>
        <v>36</v>
      </c>
      <c r="O592" s="518">
        <f t="shared" si="304"/>
        <v>0</v>
      </c>
      <c r="P592" s="680">
        <f>'KB Duct Parts'!$AE$3</f>
        <v>0</v>
      </c>
      <c r="Q592" s="681">
        <f t="shared" si="312"/>
        <v>0</v>
      </c>
      <c r="R592" s="682">
        <f t="shared" si="313"/>
        <v>0</v>
      </c>
      <c r="S592" s="716">
        <f t="shared" si="314"/>
        <v>0.35</v>
      </c>
      <c r="T592" s="679">
        <f t="shared" si="315"/>
        <v>0</v>
      </c>
      <c r="U592" s="679">
        <f t="shared" si="316"/>
        <v>0</v>
      </c>
      <c r="V592" s="78"/>
      <c r="W592" s="78"/>
      <c r="Y592" s="120"/>
      <c r="AE592" s="75"/>
      <c r="AF592" s="370">
        <v>22</v>
      </c>
      <c r="AG592" s="374"/>
      <c r="AH592" s="378"/>
      <c r="AI592" s="381"/>
      <c r="AJ592" s="386"/>
      <c r="AK592" s="391"/>
      <c r="AL592" s="386"/>
      <c r="AM592" s="363">
        <f t="shared" si="337"/>
        <v>1</v>
      </c>
      <c r="AN592" s="578">
        <v>36</v>
      </c>
      <c r="AO592" s="120">
        <f t="shared" si="317"/>
        <v>0</v>
      </c>
      <c r="AP592" s="120">
        <f t="shared" si="305"/>
        <v>0</v>
      </c>
      <c r="AQ592" s="120">
        <f t="shared" si="306"/>
        <v>0</v>
      </c>
      <c r="AR592" s="120">
        <f t="shared" si="307"/>
        <v>0</v>
      </c>
      <c r="AS592" s="120">
        <f t="shared" si="308"/>
        <v>0</v>
      </c>
      <c r="AT592" s="120">
        <f t="shared" si="309"/>
        <v>0</v>
      </c>
      <c r="AU592" s="74" t="s">
        <v>717</v>
      </c>
      <c r="AV592" s="115"/>
      <c r="AW592" s="395"/>
      <c r="AX592" s="395">
        <v>0</v>
      </c>
      <c r="AY592" s="395">
        <v>0</v>
      </c>
      <c r="AZ592" s="395">
        <v>0</v>
      </c>
      <c r="BA592" s="395">
        <v>0</v>
      </c>
      <c r="BB592" s="395">
        <v>0</v>
      </c>
      <c r="BC592" s="395">
        <v>0</v>
      </c>
      <c r="BD592" s="115"/>
      <c r="BE592" s="115"/>
      <c r="BF592" s="115"/>
      <c r="BG592" s="115"/>
      <c r="BH592" s="115"/>
      <c r="BI592" s="115"/>
      <c r="BJ592" s="115"/>
      <c r="BK592" s="115"/>
      <c r="BQ592" s="74" t="str">
        <f t="shared" si="318"/>
        <v xml:space="preserve"> </v>
      </c>
      <c r="BR592" s="120" t="str">
        <f t="shared" si="319"/>
        <v xml:space="preserve"> </v>
      </c>
      <c r="BS592" s="120" t="str">
        <f t="shared" si="320"/>
        <v xml:space="preserve"> </v>
      </c>
      <c r="BU592" s="74" t="str">
        <f t="shared" si="321"/>
        <v xml:space="preserve"> </v>
      </c>
      <c r="BV592" s="120" t="str">
        <f t="shared" si="322"/>
        <v xml:space="preserve"> </v>
      </c>
      <c r="BW592" s="120" t="str">
        <f t="shared" si="323"/>
        <v xml:space="preserve">  </v>
      </c>
      <c r="BY592" s="74" t="str">
        <f t="shared" si="324"/>
        <v xml:space="preserve"> </v>
      </c>
      <c r="BZ592" s="120" t="str">
        <f t="shared" si="325"/>
        <v xml:space="preserve"> </v>
      </c>
      <c r="CA592" s="120" t="str">
        <f t="shared" si="326"/>
        <v xml:space="preserve"> </v>
      </c>
      <c r="CC592" s="115" t="str">
        <f t="shared" si="327"/>
        <v xml:space="preserve"> </v>
      </c>
      <c r="CD592" s="120" t="str">
        <f t="shared" si="328"/>
        <v xml:space="preserve"> </v>
      </c>
      <c r="CE592" s="417" t="str">
        <f t="shared" si="329"/>
        <v xml:space="preserve"> </v>
      </c>
      <c r="CF592" s="115"/>
      <c r="CG592" s="115" t="str">
        <f t="shared" si="330"/>
        <v xml:space="preserve"> </v>
      </c>
      <c r="CH592" s="120" t="str">
        <f t="shared" si="331"/>
        <v xml:space="preserve"> </v>
      </c>
      <c r="CI592" s="417" t="str">
        <f t="shared" si="332"/>
        <v xml:space="preserve"> </v>
      </c>
      <c r="CJ592" s="115"/>
      <c r="CK592" s="115" t="str">
        <f t="shared" si="333"/>
        <v xml:space="preserve"> </v>
      </c>
      <c r="CL592" s="120" t="str">
        <f t="shared" si="334"/>
        <v xml:space="preserve"> </v>
      </c>
      <c r="CM592" s="417" t="str">
        <f t="shared" si="336"/>
        <v xml:space="preserve"> </v>
      </c>
      <c r="IS592" s="103">
        <v>17.600000000000001</v>
      </c>
    </row>
    <row r="593" spans="2:253" s="74" customFormat="1" ht="17.100000000000001" hidden="1" customHeight="1" x14ac:dyDescent="0.25">
      <c r="B593" s="504">
        <f>IF('KB Duct Parts'!BG$15=1,'KB Duct Elbows'!AM9,0)</f>
        <v>0</v>
      </c>
      <c r="C593" s="525" t="s">
        <v>1980</v>
      </c>
      <c r="D593" s="506" t="str">
        <f t="shared" si="303"/>
        <v>12205.45L</v>
      </c>
      <c r="E593" s="504" t="s">
        <v>862</v>
      </c>
      <c r="F593" s="508" t="str">
        <f t="shared" si="310"/>
        <v xml:space="preserve"> </v>
      </c>
      <c r="G593" s="509" t="s">
        <v>1708</v>
      </c>
      <c r="H593" s="504" t="s">
        <v>923</v>
      </c>
      <c r="I593" s="1035"/>
      <c r="J593" s="1036"/>
      <c r="K593" s="516" t="s">
        <v>881</v>
      </c>
      <c r="L593" s="521">
        <v>22</v>
      </c>
      <c r="M593" s="517" t="str">
        <f t="shared" si="335"/>
        <v>Y</v>
      </c>
      <c r="N593" s="514">
        <f t="shared" si="311"/>
        <v>42.9</v>
      </c>
      <c r="O593" s="518">
        <f t="shared" si="304"/>
        <v>0</v>
      </c>
      <c r="P593" s="680">
        <f>'KB Duct Parts'!$AE$3</f>
        <v>0</v>
      </c>
      <c r="Q593" s="681">
        <f t="shared" si="312"/>
        <v>0</v>
      </c>
      <c r="R593" s="682">
        <f t="shared" si="313"/>
        <v>0</v>
      </c>
      <c r="S593" s="716">
        <f t="shared" si="314"/>
        <v>0.35</v>
      </c>
      <c r="T593" s="679">
        <f t="shared" si="315"/>
        <v>0</v>
      </c>
      <c r="U593" s="679">
        <f t="shared" si="316"/>
        <v>0</v>
      </c>
      <c r="V593" s="78"/>
      <c r="W593" s="78"/>
      <c r="Y593" s="120"/>
      <c r="AE593" s="75"/>
      <c r="AF593" s="370">
        <v>22</v>
      </c>
      <c r="AG593" s="374"/>
      <c r="AH593" s="378"/>
      <c r="AI593" s="381"/>
      <c r="AJ593" s="386"/>
      <c r="AK593" s="391"/>
      <c r="AL593" s="386"/>
      <c r="AM593" s="363">
        <f t="shared" si="337"/>
        <v>1</v>
      </c>
      <c r="AN593" s="578">
        <v>42.9</v>
      </c>
      <c r="AO593" s="120">
        <f t="shared" si="317"/>
        <v>0</v>
      </c>
      <c r="AP593" s="120">
        <f t="shared" si="305"/>
        <v>0</v>
      </c>
      <c r="AQ593" s="120">
        <f t="shared" si="306"/>
        <v>0</v>
      </c>
      <c r="AR593" s="120">
        <f t="shared" si="307"/>
        <v>0</v>
      </c>
      <c r="AS593" s="120">
        <f t="shared" si="308"/>
        <v>0</v>
      </c>
      <c r="AT593" s="120">
        <f t="shared" si="309"/>
        <v>0</v>
      </c>
      <c r="AU593" s="74" t="s">
        <v>717</v>
      </c>
      <c r="AV593" s="115"/>
      <c r="AW593" s="395"/>
      <c r="AX593" s="395">
        <v>0</v>
      </c>
      <c r="AY593" s="395">
        <v>0</v>
      </c>
      <c r="AZ593" s="395">
        <v>0</v>
      </c>
      <c r="BA593" s="395">
        <v>0</v>
      </c>
      <c r="BB593" s="395">
        <v>0</v>
      </c>
      <c r="BC593" s="395">
        <v>0</v>
      </c>
      <c r="BD593" s="115"/>
      <c r="BE593" s="115"/>
      <c r="BF593" s="115"/>
      <c r="BG593" s="115"/>
      <c r="BH593" s="115"/>
      <c r="BI593" s="115"/>
      <c r="BJ593" s="115"/>
      <c r="BK593" s="115"/>
      <c r="BQ593" s="74" t="str">
        <f t="shared" si="318"/>
        <v xml:space="preserve"> </v>
      </c>
      <c r="BR593" s="120" t="str">
        <f t="shared" si="319"/>
        <v xml:space="preserve"> </v>
      </c>
      <c r="BS593" s="120" t="str">
        <f t="shared" si="320"/>
        <v xml:space="preserve"> </v>
      </c>
      <c r="BU593" s="74" t="str">
        <f t="shared" si="321"/>
        <v xml:space="preserve"> </v>
      </c>
      <c r="BV593" s="120" t="str">
        <f t="shared" si="322"/>
        <v xml:space="preserve"> </v>
      </c>
      <c r="BW593" s="120" t="str">
        <f t="shared" si="323"/>
        <v xml:space="preserve">  </v>
      </c>
      <c r="BY593" s="74" t="str">
        <f t="shared" si="324"/>
        <v xml:space="preserve"> </v>
      </c>
      <c r="BZ593" s="120" t="str">
        <f t="shared" si="325"/>
        <v xml:space="preserve"> </v>
      </c>
      <c r="CA593" s="120" t="str">
        <f t="shared" si="326"/>
        <v xml:space="preserve"> </v>
      </c>
      <c r="CC593" s="115" t="str">
        <f t="shared" si="327"/>
        <v xml:space="preserve"> </v>
      </c>
      <c r="CD593" s="120" t="str">
        <f t="shared" si="328"/>
        <v xml:space="preserve"> </v>
      </c>
      <c r="CE593" s="417" t="str">
        <f t="shared" si="329"/>
        <v xml:space="preserve"> </v>
      </c>
      <c r="CF593" s="115"/>
      <c r="CG593" s="115" t="str">
        <f t="shared" si="330"/>
        <v xml:space="preserve"> </v>
      </c>
      <c r="CH593" s="120" t="str">
        <f t="shared" si="331"/>
        <v xml:space="preserve"> </v>
      </c>
      <c r="CI593" s="417" t="str">
        <f t="shared" si="332"/>
        <v xml:space="preserve"> </v>
      </c>
      <c r="CJ593" s="115"/>
      <c r="CK593" s="115" t="str">
        <f t="shared" si="333"/>
        <v xml:space="preserve"> </v>
      </c>
      <c r="CL593" s="120" t="str">
        <f t="shared" si="334"/>
        <v xml:space="preserve"> </v>
      </c>
      <c r="CM593" s="417" t="str">
        <f t="shared" si="336"/>
        <v xml:space="preserve"> </v>
      </c>
      <c r="IS593" s="103">
        <v>21.1</v>
      </c>
    </row>
    <row r="594" spans="2:253" s="74" customFormat="1" ht="17.100000000000001" hidden="1" customHeight="1" x14ac:dyDescent="0.25">
      <c r="B594" s="504">
        <f>IF('KB Duct Parts'!BG$15=1,'KB Duct Elbows'!AM10,0)</f>
        <v>0</v>
      </c>
      <c r="C594" s="525" t="s">
        <v>1981</v>
      </c>
      <c r="D594" s="506" t="str">
        <f t="shared" si="303"/>
        <v>12206.45L</v>
      </c>
      <c r="E594" s="504" t="s">
        <v>863</v>
      </c>
      <c r="F594" s="508" t="str">
        <f t="shared" si="310"/>
        <v xml:space="preserve"> </v>
      </c>
      <c r="G594" s="509" t="s">
        <v>1708</v>
      </c>
      <c r="H594" s="504" t="s">
        <v>923</v>
      </c>
      <c r="I594" s="1035"/>
      <c r="J594" s="1036"/>
      <c r="K594" s="516" t="s">
        <v>881</v>
      </c>
      <c r="L594" s="521">
        <v>22</v>
      </c>
      <c r="M594" s="517" t="str">
        <f t="shared" si="335"/>
        <v>Y</v>
      </c>
      <c r="N594" s="514">
        <f t="shared" si="311"/>
        <v>47.9</v>
      </c>
      <c r="O594" s="518">
        <f t="shared" si="304"/>
        <v>0</v>
      </c>
      <c r="P594" s="680">
        <f>'KB Duct Parts'!$AE$3</f>
        <v>0</v>
      </c>
      <c r="Q594" s="681">
        <f t="shared" si="312"/>
        <v>0</v>
      </c>
      <c r="R594" s="682">
        <f t="shared" si="313"/>
        <v>0</v>
      </c>
      <c r="S594" s="716">
        <f t="shared" si="314"/>
        <v>0.35</v>
      </c>
      <c r="T594" s="679">
        <f t="shared" si="315"/>
        <v>0</v>
      </c>
      <c r="U594" s="679">
        <f t="shared" si="316"/>
        <v>0</v>
      </c>
      <c r="V594" s="78"/>
      <c r="W594" s="78"/>
      <c r="Y594" s="120"/>
      <c r="AE594" s="75"/>
      <c r="AF594" s="370">
        <v>22</v>
      </c>
      <c r="AG594" s="374"/>
      <c r="AH594" s="378"/>
      <c r="AI594" s="381"/>
      <c r="AJ594" s="386"/>
      <c r="AK594" s="391"/>
      <c r="AL594" s="386"/>
      <c r="AM594" s="363">
        <f t="shared" si="337"/>
        <v>1</v>
      </c>
      <c r="AN594" s="578">
        <v>47.9</v>
      </c>
      <c r="AO594" s="120">
        <f t="shared" si="317"/>
        <v>0</v>
      </c>
      <c r="AP594" s="120">
        <f t="shared" si="305"/>
        <v>0</v>
      </c>
      <c r="AQ594" s="120">
        <f t="shared" si="306"/>
        <v>0</v>
      </c>
      <c r="AR594" s="120">
        <f t="shared" si="307"/>
        <v>0</v>
      </c>
      <c r="AS594" s="120">
        <f t="shared" si="308"/>
        <v>0</v>
      </c>
      <c r="AT594" s="120">
        <f t="shared" si="309"/>
        <v>0</v>
      </c>
      <c r="AU594" s="74" t="s">
        <v>717</v>
      </c>
      <c r="AV594" s="115"/>
      <c r="AW594" s="395"/>
      <c r="AX594" s="395">
        <v>0</v>
      </c>
      <c r="AY594" s="395">
        <v>0</v>
      </c>
      <c r="AZ594" s="395">
        <v>0</v>
      </c>
      <c r="BA594" s="395">
        <v>0</v>
      </c>
      <c r="BB594" s="395">
        <v>0</v>
      </c>
      <c r="BC594" s="395">
        <v>0</v>
      </c>
      <c r="BD594" s="115"/>
      <c r="BE594" s="115"/>
      <c r="BF594" s="115"/>
      <c r="BG594" s="115"/>
      <c r="BH594" s="115"/>
      <c r="BI594" s="115"/>
      <c r="BJ594" s="115"/>
      <c r="BK594" s="115"/>
      <c r="BQ594" s="74" t="str">
        <f t="shared" si="318"/>
        <v xml:space="preserve"> </v>
      </c>
      <c r="BR594" s="120" t="str">
        <f t="shared" si="319"/>
        <v xml:space="preserve"> </v>
      </c>
      <c r="BS594" s="120" t="str">
        <f t="shared" si="320"/>
        <v xml:space="preserve"> </v>
      </c>
      <c r="BU594" s="74" t="str">
        <f t="shared" si="321"/>
        <v xml:space="preserve"> </v>
      </c>
      <c r="BV594" s="120" t="str">
        <f t="shared" si="322"/>
        <v xml:space="preserve"> </v>
      </c>
      <c r="BW594" s="120" t="str">
        <f t="shared" si="323"/>
        <v xml:space="preserve">  </v>
      </c>
      <c r="BY594" s="74" t="str">
        <f t="shared" si="324"/>
        <v xml:space="preserve"> </v>
      </c>
      <c r="BZ594" s="120" t="str">
        <f t="shared" si="325"/>
        <v xml:space="preserve"> </v>
      </c>
      <c r="CA594" s="120" t="str">
        <f t="shared" si="326"/>
        <v xml:space="preserve"> </v>
      </c>
      <c r="CC594" s="115" t="str">
        <f t="shared" si="327"/>
        <v xml:space="preserve"> </v>
      </c>
      <c r="CD594" s="120" t="str">
        <f t="shared" si="328"/>
        <v xml:space="preserve"> </v>
      </c>
      <c r="CE594" s="417" t="str">
        <f t="shared" si="329"/>
        <v xml:space="preserve"> </v>
      </c>
      <c r="CF594" s="115"/>
      <c r="CG594" s="115" t="str">
        <f t="shared" si="330"/>
        <v xml:space="preserve"> </v>
      </c>
      <c r="CH594" s="120" t="str">
        <f t="shared" si="331"/>
        <v xml:space="preserve"> </v>
      </c>
      <c r="CI594" s="417" t="str">
        <f t="shared" si="332"/>
        <v xml:space="preserve"> </v>
      </c>
      <c r="CJ594" s="115"/>
      <c r="CK594" s="115" t="str">
        <f t="shared" si="333"/>
        <v xml:space="preserve"> </v>
      </c>
      <c r="CL594" s="120" t="str">
        <f t="shared" si="334"/>
        <v xml:space="preserve"> </v>
      </c>
      <c r="CM594" s="417" t="str">
        <f t="shared" si="336"/>
        <v xml:space="preserve"> </v>
      </c>
      <c r="IS594" s="103">
        <v>23.3</v>
      </c>
    </row>
    <row r="595" spans="2:253" s="74" customFormat="1" ht="17.100000000000001" hidden="1" customHeight="1" x14ac:dyDescent="0.25">
      <c r="B595" s="504">
        <f>IF('KB Duct Parts'!BG$15=1,'KB Duct Elbows'!AM11,0)</f>
        <v>0</v>
      </c>
      <c r="C595" s="525" t="s">
        <v>1982</v>
      </c>
      <c r="D595" s="506" t="str">
        <f t="shared" si="303"/>
        <v>12207.45L</v>
      </c>
      <c r="E595" s="504" t="s">
        <v>864</v>
      </c>
      <c r="F595" s="508" t="str">
        <f t="shared" si="310"/>
        <v xml:space="preserve"> </v>
      </c>
      <c r="G595" s="509" t="s">
        <v>1708</v>
      </c>
      <c r="H595" s="504" t="s">
        <v>923</v>
      </c>
      <c r="I595" s="1035"/>
      <c r="J595" s="1036"/>
      <c r="K595" s="516" t="s">
        <v>881</v>
      </c>
      <c r="L595" s="521">
        <v>22</v>
      </c>
      <c r="M595" s="517" t="str">
        <f t="shared" si="335"/>
        <v>Y</v>
      </c>
      <c r="N595" s="514">
        <f t="shared" si="311"/>
        <v>54.1</v>
      </c>
      <c r="O595" s="518">
        <f t="shared" si="304"/>
        <v>0</v>
      </c>
      <c r="P595" s="680">
        <f>'KB Duct Parts'!$AE$3</f>
        <v>0</v>
      </c>
      <c r="Q595" s="681">
        <f t="shared" si="312"/>
        <v>0</v>
      </c>
      <c r="R595" s="682">
        <f t="shared" si="313"/>
        <v>0</v>
      </c>
      <c r="S595" s="716">
        <f t="shared" si="314"/>
        <v>0.35</v>
      </c>
      <c r="T595" s="679">
        <f t="shared" si="315"/>
        <v>0</v>
      </c>
      <c r="U595" s="679">
        <f t="shared" si="316"/>
        <v>0</v>
      </c>
      <c r="V595" s="78"/>
      <c r="W595" s="78"/>
      <c r="Y595" s="120"/>
      <c r="AE595" s="75"/>
      <c r="AF595" s="370">
        <v>22</v>
      </c>
      <c r="AG595" s="374"/>
      <c r="AH595" s="378"/>
      <c r="AI595" s="381"/>
      <c r="AJ595" s="386"/>
      <c r="AK595" s="391"/>
      <c r="AL595" s="386"/>
      <c r="AM595" s="363">
        <f t="shared" si="337"/>
        <v>1</v>
      </c>
      <c r="AN595" s="578">
        <v>54.1</v>
      </c>
      <c r="AO595" s="120">
        <f t="shared" si="317"/>
        <v>0</v>
      </c>
      <c r="AP595" s="120">
        <f t="shared" si="305"/>
        <v>0</v>
      </c>
      <c r="AQ595" s="120">
        <f t="shared" si="306"/>
        <v>0</v>
      </c>
      <c r="AR595" s="120">
        <f t="shared" si="307"/>
        <v>0</v>
      </c>
      <c r="AS595" s="120">
        <f t="shared" si="308"/>
        <v>0</v>
      </c>
      <c r="AT595" s="120">
        <f t="shared" si="309"/>
        <v>0</v>
      </c>
      <c r="AU595" s="74" t="s">
        <v>717</v>
      </c>
      <c r="AV595" s="115"/>
      <c r="AW595" s="395"/>
      <c r="AX595" s="395">
        <v>0</v>
      </c>
      <c r="AY595" s="395">
        <v>0</v>
      </c>
      <c r="AZ595" s="395">
        <v>0</v>
      </c>
      <c r="BA595" s="395">
        <v>0</v>
      </c>
      <c r="BB595" s="395">
        <v>0</v>
      </c>
      <c r="BC595" s="395">
        <v>0</v>
      </c>
      <c r="BD595" s="115"/>
      <c r="BE595" s="115"/>
      <c r="BF595" s="115"/>
      <c r="BG595" s="115"/>
      <c r="BH595" s="115"/>
      <c r="BI595" s="115"/>
      <c r="BJ595" s="115"/>
      <c r="BK595" s="115"/>
      <c r="BQ595" s="74" t="str">
        <f t="shared" si="318"/>
        <v xml:space="preserve"> </v>
      </c>
      <c r="BR595" s="120" t="str">
        <f t="shared" si="319"/>
        <v xml:space="preserve"> </v>
      </c>
      <c r="BS595" s="120" t="str">
        <f t="shared" si="320"/>
        <v xml:space="preserve"> </v>
      </c>
      <c r="BU595" s="74" t="str">
        <f t="shared" si="321"/>
        <v xml:space="preserve"> </v>
      </c>
      <c r="BV595" s="120" t="str">
        <f t="shared" si="322"/>
        <v xml:space="preserve"> </v>
      </c>
      <c r="BW595" s="120" t="str">
        <f t="shared" si="323"/>
        <v xml:space="preserve">  </v>
      </c>
      <c r="BY595" s="74" t="str">
        <f t="shared" si="324"/>
        <v xml:space="preserve"> </v>
      </c>
      <c r="BZ595" s="120" t="str">
        <f t="shared" si="325"/>
        <v xml:space="preserve"> </v>
      </c>
      <c r="CA595" s="120" t="str">
        <f t="shared" si="326"/>
        <v xml:space="preserve"> </v>
      </c>
      <c r="CC595" s="115" t="str">
        <f t="shared" si="327"/>
        <v xml:space="preserve"> </v>
      </c>
      <c r="CD595" s="120" t="str">
        <f t="shared" si="328"/>
        <v xml:space="preserve"> </v>
      </c>
      <c r="CE595" s="417" t="str">
        <f t="shared" si="329"/>
        <v xml:space="preserve"> </v>
      </c>
      <c r="CF595" s="115"/>
      <c r="CG595" s="115" t="str">
        <f t="shared" si="330"/>
        <v xml:space="preserve"> </v>
      </c>
      <c r="CH595" s="120" t="str">
        <f t="shared" si="331"/>
        <v xml:space="preserve"> </v>
      </c>
      <c r="CI595" s="417" t="str">
        <f t="shared" si="332"/>
        <v xml:space="preserve"> </v>
      </c>
      <c r="CJ595" s="115"/>
      <c r="CK595" s="115" t="str">
        <f t="shared" si="333"/>
        <v xml:space="preserve"> </v>
      </c>
      <c r="CL595" s="120" t="str">
        <f t="shared" si="334"/>
        <v xml:space="preserve"> </v>
      </c>
      <c r="CM595" s="417" t="str">
        <f t="shared" si="336"/>
        <v xml:space="preserve"> </v>
      </c>
      <c r="IS595" s="103">
        <v>26.5</v>
      </c>
    </row>
    <row r="596" spans="2:253" s="74" customFormat="1" ht="17.100000000000001" hidden="1" customHeight="1" x14ac:dyDescent="0.25">
      <c r="B596" s="504">
        <f>IF('KB Duct Parts'!BG$15=1,'KB Duct Elbows'!AM12,0)</f>
        <v>0</v>
      </c>
      <c r="C596" s="525" t="s">
        <v>1983</v>
      </c>
      <c r="D596" s="506" t="str">
        <f t="shared" si="303"/>
        <v>12208.45L</v>
      </c>
      <c r="E596" s="504" t="s">
        <v>865</v>
      </c>
      <c r="F596" s="508" t="str">
        <f t="shared" si="310"/>
        <v xml:space="preserve"> </v>
      </c>
      <c r="G596" s="509" t="s">
        <v>1708</v>
      </c>
      <c r="H596" s="504" t="s">
        <v>923</v>
      </c>
      <c r="I596" s="1035"/>
      <c r="J596" s="1036"/>
      <c r="K596" s="516" t="s">
        <v>881</v>
      </c>
      <c r="L596" s="521">
        <v>22</v>
      </c>
      <c r="M596" s="517" t="str">
        <f t="shared" si="335"/>
        <v>Y</v>
      </c>
      <c r="N596" s="514">
        <f t="shared" si="311"/>
        <v>62</v>
      </c>
      <c r="O596" s="518">
        <f t="shared" si="304"/>
        <v>0</v>
      </c>
      <c r="P596" s="680">
        <f>'KB Duct Parts'!$AE$3</f>
        <v>0</v>
      </c>
      <c r="Q596" s="681">
        <f t="shared" si="312"/>
        <v>0</v>
      </c>
      <c r="R596" s="682">
        <f t="shared" si="313"/>
        <v>0</v>
      </c>
      <c r="S596" s="716">
        <f t="shared" si="314"/>
        <v>0.35</v>
      </c>
      <c r="T596" s="679">
        <f t="shared" si="315"/>
        <v>0</v>
      </c>
      <c r="U596" s="679">
        <f t="shared" si="316"/>
        <v>0</v>
      </c>
      <c r="V596" s="78"/>
      <c r="W596" s="78"/>
      <c r="Y596" s="120"/>
      <c r="AE596" s="75"/>
      <c r="AF596" s="370">
        <v>22</v>
      </c>
      <c r="AG596" s="374"/>
      <c r="AH596" s="378"/>
      <c r="AI596" s="381"/>
      <c r="AJ596" s="386"/>
      <c r="AK596" s="391"/>
      <c r="AL596" s="386"/>
      <c r="AM596" s="363">
        <f t="shared" si="337"/>
        <v>1</v>
      </c>
      <c r="AN596" s="578">
        <v>62</v>
      </c>
      <c r="AO596" s="120">
        <f t="shared" si="317"/>
        <v>0</v>
      </c>
      <c r="AP596" s="120">
        <f t="shared" si="305"/>
        <v>0</v>
      </c>
      <c r="AQ596" s="120">
        <f t="shared" si="306"/>
        <v>0</v>
      </c>
      <c r="AR596" s="120">
        <f t="shared" si="307"/>
        <v>0</v>
      </c>
      <c r="AS596" s="120">
        <f t="shared" si="308"/>
        <v>0</v>
      </c>
      <c r="AT596" s="120">
        <f t="shared" si="309"/>
        <v>0</v>
      </c>
      <c r="AU596" s="74" t="s">
        <v>717</v>
      </c>
      <c r="AV596" s="115"/>
      <c r="AW596" s="395"/>
      <c r="AX596" s="395">
        <v>0</v>
      </c>
      <c r="AY596" s="395">
        <v>0</v>
      </c>
      <c r="AZ596" s="395">
        <v>0</v>
      </c>
      <c r="BA596" s="395">
        <v>0</v>
      </c>
      <c r="BB596" s="395">
        <v>0</v>
      </c>
      <c r="BC596" s="395">
        <v>0</v>
      </c>
      <c r="BD596" s="115"/>
      <c r="BE596" s="115"/>
      <c r="BF596" s="115"/>
      <c r="BG596" s="115"/>
      <c r="BH596" s="115"/>
      <c r="BI596" s="115"/>
      <c r="BJ596" s="115"/>
      <c r="BK596" s="115"/>
      <c r="BQ596" s="74" t="str">
        <f t="shared" si="318"/>
        <v xml:space="preserve"> </v>
      </c>
      <c r="BR596" s="120" t="str">
        <f t="shared" si="319"/>
        <v xml:space="preserve"> </v>
      </c>
      <c r="BS596" s="120" t="str">
        <f t="shared" si="320"/>
        <v xml:space="preserve"> </v>
      </c>
      <c r="BU596" s="74" t="str">
        <f t="shared" si="321"/>
        <v xml:space="preserve"> </v>
      </c>
      <c r="BV596" s="120" t="str">
        <f t="shared" si="322"/>
        <v xml:space="preserve"> </v>
      </c>
      <c r="BW596" s="120" t="str">
        <f t="shared" si="323"/>
        <v xml:space="preserve">  </v>
      </c>
      <c r="BY596" s="74" t="str">
        <f t="shared" si="324"/>
        <v xml:space="preserve"> </v>
      </c>
      <c r="BZ596" s="120" t="str">
        <f t="shared" si="325"/>
        <v xml:space="preserve"> </v>
      </c>
      <c r="CA596" s="120" t="str">
        <f t="shared" si="326"/>
        <v xml:space="preserve"> </v>
      </c>
      <c r="CC596" s="115" t="str">
        <f t="shared" si="327"/>
        <v xml:space="preserve"> </v>
      </c>
      <c r="CD596" s="120" t="str">
        <f t="shared" si="328"/>
        <v xml:space="preserve"> </v>
      </c>
      <c r="CE596" s="417" t="str">
        <f t="shared" si="329"/>
        <v xml:space="preserve"> </v>
      </c>
      <c r="CF596" s="115"/>
      <c r="CG596" s="115" t="str">
        <f t="shared" si="330"/>
        <v xml:space="preserve"> </v>
      </c>
      <c r="CH596" s="120" t="str">
        <f t="shared" si="331"/>
        <v xml:space="preserve"> </v>
      </c>
      <c r="CI596" s="417" t="str">
        <f t="shared" si="332"/>
        <v xml:space="preserve"> </v>
      </c>
      <c r="CJ596" s="115"/>
      <c r="CK596" s="115" t="str">
        <f t="shared" si="333"/>
        <v xml:space="preserve"> </v>
      </c>
      <c r="CL596" s="120" t="str">
        <f t="shared" si="334"/>
        <v xml:space="preserve"> </v>
      </c>
      <c r="CM596" s="417" t="str">
        <f t="shared" si="336"/>
        <v xml:space="preserve"> </v>
      </c>
      <c r="IS596" s="103">
        <v>30.4</v>
      </c>
    </row>
    <row r="597" spans="2:253" s="74" customFormat="1" ht="17.100000000000001" hidden="1" customHeight="1" x14ac:dyDescent="0.25">
      <c r="B597" s="504">
        <f>IF('KB Duct Parts'!BG$15=1,'KB Duct Elbows'!AM13,0)</f>
        <v>0</v>
      </c>
      <c r="C597" s="525" t="s">
        <v>1984</v>
      </c>
      <c r="D597" s="506" t="str">
        <f t="shared" si="303"/>
        <v>12209.45L</v>
      </c>
      <c r="E597" s="504" t="s">
        <v>866</v>
      </c>
      <c r="F597" s="508" t="str">
        <f t="shared" si="310"/>
        <v xml:space="preserve"> </v>
      </c>
      <c r="G597" s="509" t="s">
        <v>1708</v>
      </c>
      <c r="H597" s="504" t="s">
        <v>923</v>
      </c>
      <c r="I597" s="1035"/>
      <c r="J597" s="1036"/>
      <c r="K597" s="516" t="s">
        <v>881</v>
      </c>
      <c r="L597" s="521">
        <v>20</v>
      </c>
      <c r="M597" s="517" t="str">
        <f t="shared" si="335"/>
        <v>Y</v>
      </c>
      <c r="N597" s="514">
        <f t="shared" si="311"/>
        <v>93.2</v>
      </c>
      <c r="O597" s="518">
        <f t="shared" si="304"/>
        <v>0</v>
      </c>
      <c r="P597" s="680">
        <f>'KB Duct Parts'!$AE$3</f>
        <v>0</v>
      </c>
      <c r="Q597" s="681">
        <f t="shared" si="312"/>
        <v>0</v>
      </c>
      <c r="R597" s="682">
        <f t="shared" si="313"/>
        <v>0</v>
      </c>
      <c r="S597" s="716">
        <f t="shared" si="314"/>
        <v>0.35</v>
      </c>
      <c r="T597" s="679">
        <f t="shared" si="315"/>
        <v>0</v>
      </c>
      <c r="U597" s="679">
        <f t="shared" si="316"/>
        <v>0</v>
      </c>
      <c r="V597" s="78"/>
      <c r="W597" s="78"/>
      <c r="Y597" s="120"/>
      <c r="AE597" s="75"/>
      <c r="AF597" s="370">
        <v>20</v>
      </c>
      <c r="AG597" s="374"/>
      <c r="AH597" s="378"/>
      <c r="AI597" s="381"/>
      <c r="AJ597" s="386"/>
      <c r="AK597" s="391"/>
      <c r="AL597" s="386"/>
      <c r="AM597" s="363">
        <f t="shared" si="337"/>
        <v>1</v>
      </c>
      <c r="AN597" s="578">
        <v>93.2</v>
      </c>
      <c r="AO597" s="120">
        <f t="shared" si="317"/>
        <v>0</v>
      </c>
      <c r="AP597" s="120">
        <f t="shared" si="305"/>
        <v>0</v>
      </c>
      <c r="AQ597" s="120">
        <f t="shared" si="306"/>
        <v>0</v>
      </c>
      <c r="AR597" s="120">
        <f t="shared" si="307"/>
        <v>0</v>
      </c>
      <c r="AS597" s="120">
        <f t="shared" si="308"/>
        <v>0</v>
      </c>
      <c r="AT597" s="120">
        <f t="shared" si="309"/>
        <v>0</v>
      </c>
      <c r="AU597" s="74" t="s">
        <v>717</v>
      </c>
      <c r="AV597" s="115"/>
      <c r="AW597" s="395"/>
      <c r="AX597" s="395">
        <v>0</v>
      </c>
      <c r="AY597" s="395">
        <v>0</v>
      </c>
      <c r="AZ597" s="395">
        <v>0</v>
      </c>
      <c r="BA597" s="395">
        <v>0</v>
      </c>
      <c r="BB597" s="395">
        <v>0</v>
      </c>
      <c r="BC597" s="395">
        <v>0</v>
      </c>
      <c r="BD597" s="115"/>
      <c r="BE597" s="115"/>
      <c r="BF597" s="115"/>
      <c r="BG597" s="115"/>
      <c r="BH597" s="115"/>
      <c r="BI597" s="115"/>
      <c r="BJ597" s="115"/>
      <c r="BK597" s="115"/>
      <c r="BQ597" s="74" t="str">
        <f t="shared" si="318"/>
        <v xml:space="preserve"> </v>
      </c>
      <c r="BR597" s="120" t="str">
        <f t="shared" si="319"/>
        <v xml:space="preserve"> </v>
      </c>
      <c r="BS597" s="120" t="str">
        <f t="shared" si="320"/>
        <v xml:space="preserve"> </v>
      </c>
      <c r="BU597" s="74" t="str">
        <f t="shared" si="321"/>
        <v xml:space="preserve"> </v>
      </c>
      <c r="BV597" s="120" t="str">
        <f t="shared" si="322"/>
        <v xml:space="preserve"> </v>
      </c>
      <c r="BW597" s="120" t="str">
        <f t="shared" si="323"/>
        <v xml:space="preserve">  </v>
      </c>
      <c r="BY597" s="74" t="str">
        <f t="shared" si="324"/>
        <v xml:space="preserve"> </v>
      </c>
      <c r="BZ597" s="120" t="str">
        <f t="shared" si="325"/>
        <v xml:space="preserve"> </v>
      </c>
      <c r="CA597" s="120" t="str">
        <f t="shared" si="326"/>
        <v xml:space="preserve"> </v>
      </c>
      <c r="CC597" s="115" t="str">
        <f t="shared" si="327"/>
        <v xml:space="preserve"> </v>
      </c>
      <c r="CD597" s="120" t="str">
        <f t="shared" si="328"/>
        <v xml:space="preserve"> </v>
      </c>
      <c r="CE597" s="417" t="str">
        <f t="shared" si="329"/>
        <v xml:space="preserve"> </v>
      </c>
      <c r="CF597" s="115"/>
      <c r="CG597" s="115" t="str">
        <f t="shared" si="330"/>
        <v xml:space="preserve"> </v>
      </c>
      <c r="CH597" s="120" t="str">
        <f t="shared" si="331"/>
        <v xml:space="preserve"> </v>
      </c>
      <c r="CI597" s="417" t="str">
        <f t="shared" si="332"/>
        <v xml:space="preserve"> </v>
      </c>
      <c r="CJ597" s="115"/>
      <c r="CK597" s="115" t="str">
        <f t="shared" si="333"/>
        <v xml:space="preserve"> </v>
      </c>
      <c r="CL597" s="120" t="str">
        <f t="shared" si="334"/>
        <v xml:space="preserve"> </v>
      </c>
      <c r="CM597" s="417" t="str">
        <f t="shared" si="336"/>
        <v xml:space="preserve"> </v>
      </c>
      <c r="IS597" s="103">
        <v>45.7</v>
      </c>
    </row>
    <row r="598" spans="2:253" s="74" customFormat="1" ht="17.100000000000001" hidden="1" customHeight="1" x14ac:dyDescent="0.25">
      <c r="B598" s="504">
        <f>IF('KB Duct Parts'!BG$15=1,'KB Duct Elbows'!AM14,0)</f>
        <v>0</v>
      </c>
      <c r="C598" s="525" t="s">
        <v>1985</v>
      </c>
      <c r="D598" s="506" t="str">
        <f t="shared" si="303"/>
        <v>12210.45L</v>
      </c>
      <c r="E598" s="504" t="s">
        <v>867</v>
      </c>
      <c r="F598" s="508" t="str">
        <f t="shared" si="310"/>
        <v xml:space="preserve"> </v>
      </c>
      <c r="G598" s="509" t="s">
        <v>1708</v>
      </c>
      <c r="H598" s="504" t="s">
        <v>923</v>
      </c>
      <c r="I598" s="1035"/>
      <c r="J598" s="1036"/>
      <c r="K598" s="516" t="s">
        <v>881</v>
      </c>
      <c r="L598" s="521">
        <v>20</v>
      </c>
      <c r="M598" s="517" t="str">
        <f t="shared" si="335"/>
        <v>Y</v>
      </c>
      <c r="N598" s="514">
        <f t="shared" si="311"/>
        <v>97.7</v>
      </c>
      <c r="O598" s="518">
        <f t="shared" si="304"/>
        <v>0</v>
      </c>
      <c r="P598" s="680">
        <f>'KB Duct Parts'!$AE$3</f>
        <v>0</v>
      </c>
      <c r="Q598" s="681">
        <f t="shared" si="312"/>
        <v>0</v>
      </c>
      <c r="R598" s="682">
        <f t="shared" si="313"/>
        <v>0</v>
      </c>
      <c r="S598" s="716">
        <f t="shared" si="314"/>
        <v>0.35</v>
      </c>
      <c r="T598" s="679">
        <f t="shared" si="315"/>
        <v>0</v>
      </c>
      <c r="U598" s="679">
        <f t="shared" si="316"/>
        <v>0</v>
      </c>
      <c r="V598" s="78"/>
      <c r="W598" s="78"/>
      <c r="Y598" s="120"/>
      <c r="AE598" s="75"/>
      <c r="AF598" s="370">
        <v>20</v>
      </c>
      <c r="AG598" s="374"/>
      <c r="AH598" s="378"/>
      <c r="AI598" s="381"/>
      <c r="AJ598" s="386"/>
      <c r="AK598" s="391"/>
      <c r="AL598" s="386"/>
      <c r="AM598" s="363">
        <f t="shared" si="337"/>
        <v>1</v>
      </c>
      <c r="AN598" s="578">
        <v>97.7</v>
      </c>
      <c r="AO598" s="120">
        <f t="shared" si="317"/>
        <v>0</v>
      </c>
      <c r="AP598" s="120">
        <f t="shared" si="305"/>
        <v>0</v>
      </c>
      <c r="AQ598" s="120">
        <f t="shared" si="306"/>
        <v>0</v>
      </c>
      <c r="AR598" s="120">
        <f t="shared" si="307"/>
        <v>0</v>
      </c>
      <c r="AS598" s="120">
        <f t="shared" si="308"/>
        <v>0</v>
      </c>
      <c r="AT598" s="120">
        <f t="shared" si="309"/>
        <v>0</v>
      </c>
      <c r="AU598" s="74" t="s">
        <v>717</v>
      </c>
      <c r="AV598" s="115"/>
      <c r="AW598" s="395"/>
      <c r="AX598" s="395">
        <v>0</v>
      </c>
      <c r="AY598" s="395">
        <v>0</v>
      </c>
      <c r="AZ598" s="395">
        <v>0</v>
      </c>
      <c r="BA598" s="395">
        <v>0</v>
      </c>
      <c r="BB598" s="395">
        <v>0</v>
      </c>
      <c r="BC598" s="395">
        <v>0</v>
      </c>
      <c r="BD598" s="115"/>
      <c r="BE598" s="115"/>
      <c r="BF598" s="115"/>
      <c r="BG598" s="115"/>
      <c r="BH598" s="115"/>
      <c r="BI598" s="115"/>
      <c r="BJ598" s="115"/>
      <c r="BK598" s="115"/>
      <c r="BQ598" s="74" t="str">
        <f t="shared" si="318"/>
        <v xml:space="preserve"> </v>
      </c>
      <c r="BR598" s="120" t="str">
        <f t="shared" si="319"/>
        <v xml:space="preserve"> </v>
      </c>
      <c r="BS598" s="120" t="str">
        <f t="shared" si="320"/>
        <v xml:space="preserve"> </v>
      </c>
      <c r="BU598" s="74" t="str">
        <f t="shared" si="321"/>
        <v xml:space="preserve"> </v>
      </c>
      <c r="BV598" s="120" t="str">
        <f t="shared" si="322"/>
        <v xml:space="preserve"> </v>
      </c>
      <c r="BW598" s="120" t="str">
        <f t="shared" si="323"/>
        <v xml:space="preserve">  </v>
      </c>
      <c r="BY598" s="74" t="str">
        <f t="shared" si="324"/>
        <v xml:space="preserve"> </v>
      </c>
      <c r="BZ598" s="120" t="str">
        <f t="shared" si="325"/>
        <v xml:space="preserve"> </v>
      </c>
      <c r="CA598" s="120" t="str">
        <f t="shared" si="326"/>
        <v xml:space="preserve"> </v>
      </c>
      <c r="CC598" s="115" t="str">
        <f t="shared" si="327"/>
        <v xml:space="preserve"> </v>
      </c>
      <c r="CD598" s="120" t="str">
        <f t="shared" si="328"/>
        <v xml:space="preserve"> </v>
      </c>
      <c r="CE598" s="417" t="str">
        <f t="shared" si="329"/>
        <v xml:space="preserve"> </v>
      </c>
      <c r="CF598" s="115"/>
      <c r="CG598" s="115" t="str">
        <f t="shared" si="330"/>
        <v xml:space="preserve"> </v>
      </c>
      <c r="CH598" s="120" t="str">
        <f t="shared" si="331"/>
        <v xml:space="preserve"> </v>
      </c>
      <c r="CI598" s="417" t="str">
        <f t="shared" si="332"/>
        <v xml:space="preserve"> </v>
      </c>
      <c r="CJ598" s="115"/>
      <c r="CK598" s="115" t="str">
        <f t="shared" si="333"/>
        <v xml:space="preserve"> </v>
      </c>
      <c r="CL598" s="120" t="str">
        <f t="shared" si="334"/>
        <v xml:space="preserve"> </v>
      </c>
      <c r="CM598" s="417" t="str">
        <f t="shared" si="336"/>
        <v xml:space="preserve"> </v>
      </c>
      <c r="IS598" s="103">
        <v>47.9</v>
      </c>
    </row>
    <row r="599" spans="2:253" s="74" customFormat="1" ht="17.100000000000001" hidden="1" customHeight="1" x14ac:dyDescent="0.25">
      <c r="B599" s="504">
        <f>IF('KB Duct Parts'!BG$15=1,'KB Duct Elbows'!AM15,0)</f>
        <v>0</v>
      </c>
      <c r="C599" s="525" t="s">
        <v>1986</v>
      </c>
      <c r="D599" s="506" t="str">
        <f t="shared" si="303"/>
        <v>12211.45L</v>
      </c>
      <c r="E599" s="504" t="s">
        <v>868</v>
      </c>
      <c r="F599" s="508" t="str">
        <f t="shared" si="310"/>
        <v xml:space="preserve"> </v>
      </c>
      <c r="G599" s="509" t="s">
        <v>1708</v>
      </c>
      <c r="H599" s="504" t="s">
        <v>923</v>
      </c>
      <c r="I599" s="1035"/>
      <c r="J599" s="1036"/>
      <c r="K599" s="516" t="s">
        <v>881</v>
      </c>
      <c r="L599" s="521">
        <v>20</v>
      </c>
      <c r="M599" s="517" t="str">
        <f t="shared" si="335"/>
        <v>Y</v>
      </c>
      <c r="N599" s="514">
        <f t="shared" si="311"/>
        <v>112.7</v>
      </c>
      <c r="O599" s="518">
        <f t="shared" si="304"/>
        <v>0</v>
      </c>
      <c r="P599" s="680">
        <f>'KB Duct Parts'!$AE$3</f>
        <v>0</v>
      </c>
      <c r="Q599" s="681">
        <f t="shared" si="312"/>
        <v>0</v>
      </c>
      <c r="R599" s="682">
        <f t="shared" si="313"/>
        <v>0</v>
      </c>
      <c r="S599" s="716">
        <f t="shared" si="314"/>
        <v>0.35</v>
      </c>
      <c r="T599" s="679">
        <f t="shared" si="315"/>
        <v>0</v>
      </c>
      <c r="U599" s="679">
        <f t="shared" si="316"/>
        <v>0</v>
      </c>
      <c r="V599" s="78"/>
      <c r="W599" s="78"/>
      <c r="Y599" s="120"/>
      <c r="AE599" s="75"/>
      <c r="AF599" s="370">
        <v>20</v>
      </c>
      <c r="AG599" s="374"/>
      <c r="AH599" s="378"/>
      <c r="AI599" s="381"/>
      <c r="AJ599" s="386"/>
      <c r="AK599" s="391"/>
      <c r="AL599" s="386"/>
      <c r="AM599" s="363">
        <f t="shared" si="337"/>
        <v>1</v>
      </c>
      <c r="AN599" s="578">
        <v>112.7</v>
      </c>
      <c r="AO599" s="120">
        <f t="shared" si="317"/>
        <v>0</v>
      </c>
      <c r="AP599" s="120">
        <f t="shared" si="305"/>
        <v>0</v>
      </c>
      <c r="AQ599" s="120">
        <f t="shared" si="306"/>
        <v>0</v>
      </c>
      <c r="AR599" s="120">
        <f t="shared" si="307"/>
        <v>0</v>
      </c>
      <c r="AS599" s="120">
        <f t="shared" si="308"/>
        <v>0</v>
      </c>
      <c r="AT599" s="120">
        <f t="shared" si="309"/>
        <v>0</v>
      </c>
      <c r="AU599" s="74" t="s">
        <v>717</v>
      </c>
      <c r="AV599" s="115"/>
      <c r="AW599" s="395"/>
      <c r="AX599" s="395">
        <v>0</v>
      </c>
      <c r="AY599" s="395">
        <v>0</v>
      </c>
      <c r="AZ599" s="395">
        <v>0</v>
      </c>
      <c r="BA599" s="395">
        <v>0</v>
      </c>
      <c r="BB599" s="395">
        <v>0</v>
      </c>
      <c r="BC599" s="395">
        <v>0</v>
      </c>
      <c r="BD599" s="115"/>
      <c r="BE599" s="115"/>
      <c r="BF599" s="115"/>
      <c r="BG599" s="115"/>
      <c r="BH599" s="115"/>
      <c r="BI599" s="115"/>
      <c r="BJ599" s="115"/>
      <c r="BK599" s="115"/>
      <c r="BQ599" s="74" t="str">
        <f t="shared" si="318"/>
        <v xml:space="preserve"> </v>
      </c>
      <c r="BR599" s="120" t="str">
        <f t="shared" si="319"/>
        <v xml:space="preserve"> </v>
      </c>
      <c r="BS599" s="120" t="str">
        <f t="shared" si="320"/>
        <v xml:space="preserve"> </v>
      </c>
      <c r="BU599" s="74" t="str">
        <f t="shared" si="321"/>
        <v xml:space="preserve"> </v>
      </c>
      <c r="BV599" s="120" t="str">
        <f t="shared" si="322"/>
        <v xml:space="preserve"> </v>
      </c>
      <c r="BW599" s="120" t="str">
        <f t="shared" si="323"/>
        <v xml:space="preserve">  </v>
      </c>
      <c r="BY599" s="74" t="str">
        <f t="shared" si="324"/>
        <v xml:space="preserve"> </v>
      </c>
      <c r="BZ599" s="120" t="str">
        <f t="shared" si="325"/>
        <v xml:space="preserve"> </v>
      </c>
      <c r="CA599" s="120" t="str">
        <f t="shared" si="326"/>
        <v xml:space="preserve"> </v>
      </c>
      <c r="CC599" s="115" t="str">
        <f t="shared" si="327"/>
        <v xml:space="preserve"> </v>
      </c>
      <c r="CD599" s="120" t="str">
        <f t="shared" si="328"/>
        <v xml:space="preserve"> </v>
      </c>
      <c r="CE599" s="417" t="str">
        <f t="shared" si="329"/>
        <v xml:space="preserve"> </v>
      </c>
      <c r="CF599" s="115"/>
      <c r="CG599" s="115" t="str">
        <f t="shared" si="330"/>
        <v xml:space="preserve"> </v>
      </c>
      <c r="CH599" s="120" t="str">
        <f t="shared" si="331"/>
        <v xml:space="preserve"> </v>
      </c>
      <c r="CI599" s="417" t="str">
        <f t="shared" si="332"/>
        <v xml:space="preserve"> </v>
      </c>
      <c r="CJ599" s="115"/>
      <c r="CK599" s="115" t="str">
        <f t="shared" si="333"/>
        <v xml:space="preserve"> </v>
      </c>
      <c r="CL599" s="120" t="str">
        <f t="shared" si="334"/>
        <v xml:space="preserve"> </v>
      </c>
      <c r="CM599" s="417" t="str">
        <f t="shared" si="336"/>
        <v xml:space="preserve"> </v>
      </c>
      <c r="IS599" s="103">
        <v>55.3</v>
      </c>
    </row>
    <row r="600" spans="2:253" s="74" customFormat="1" ht="17.100000000000001" hidden="1" customHeight="1" x14ac:dyDescent="0.25">
      <c r="B600" s="504">
        <f>IF('KB Duct Parts'!BG$15=1,'KB Duct Elbows'!AM16,0)</f>
        <v>0</v>
      </c>
      <c r="C600" s="525" t="s">
        <v>1987</v>
      </c>
      <c r="D600" s="506" t="str">
        <f t="shared" si="303"/>
        <v>12212.45L</v>
      </c>
      <c r="E600" s="504" t="s">
        <v>869</v>
      </c>
      <c r="F600" s="508" t="str">
        <f t="shared" si="310"/>
        <v xml:space="preserve"> </v>
      </c>
      <c r="G600" s="509" t="s">
        <v>1708</v>
      </c>
      <c r="H600" s="504" t="s">
        <v>923</v>
      </c>
      <c r="I600" s="1035"/>
      <c r="J600" s="1036"/>
      <c r="K600" s="516" t="s">
        <v>881</v>
      </c>
      <c r="L600" s="521">
        <v>20</v>
      </c>
      <c r="M600" s="517" t="str">
        <f t="shared" si="335"/>
        <v>Y</v>
      </c>
      <c r="N600" s="514">
        <f t="shared" si="311"/>
        <v>126.7</v>
      </c>
      <c r="O600" s="518">
        <f t="shared" si="304"/>
        <v>0</v>
      </c>
      <c r="P600" s="680">
        <f>'KB Duct Parts'!$AE$3</f>
        <v>0</v>
      </c>
      <c r="Q600" s="681">
        <f t="shared" si="312"/>
        <v>0</v>
      </c>
      <c r="R600" s="682">
        <f t="shared" si="313"/>
        <v>0</v>
      </c>
      <c r="S600" s="716">
        <f t="shared" si="314"/>
        <v>0.35</v>
      </c>
      <c r="T600" s="679">
        <f t="shared" si="315"/>
        <v>0</v>
      </c>
      <c r="U600" s="679">
        <f t="shared" si="316"/>
        <v>0</v>
      </c>
      <c r="V600" s="78"/>
      <c r="W600" s="78"/>
      <c r="Y600" s="120"/>
      <c r="AE600" s="75"/>
      <c r="AF600" s="370">
        <v>20</v>
      </c>
      <c r="AG600" s="374"/>
      <c r="AH600" s="378"/>
      <c r="AI600" s="381"/>
      <c r="AJ600" s="386"/>
      <c r="AK600" s="391"/>
      <c r="AL600" s="386"/>
      <c r="AM600" s="363">
        <f t="shared" si="337"/>
        <v>1</v>
      </c>
      <c r="AN600" s="578">
        <v>126.7</v>
      </c>
      <c r="AO600" s="120">
        <f t="shared" si="317"/>
        <v>0</v>
      </c>
      <c r="AP600" s="120">
        <f t="shared" si="305"/>
        <v>0</v>
      </c>
      <c r="AQ600" s="120">
        <f t="shared" si="306"/>
        <v>0</v>
      </c>
      <c r="AR600" s="120">
        <f t="shared" si="307"/>
        <v>0</v>
      </c>
      <c r="AS600" s="120">
        <f t="shared" si="308"/>
        <v>0</v>
      </c>
      <c r="AT600" s="120">
        <f t="shared" si="309"/>
        <v>0</v>
      </c>
      <c r="AU600" s="74" t="s">
        <v>717</v>
      </c>
      <c r="AV600" s="115"/>
      <c r="AW600" s="395"/>
      <c r="AX600" s="395">
        <v>0</v>
      </c>
      <c r="AY600" s="395">
        <v>0</v>
      </c>
      <c r="AZ600" s="395">
        <v>0</v>
      </c>
      <c r="BA600" s="395">
        <v>0</v>
      </c>
      <c r="BB600" s="395">
        <v>0</v>
      </c>
      <c r="BC600" s="395">
        <v>0</v>
      </c>
      <c r="BD600" s="115"/>
      <c r="BE600" s="115"/>
      <c r="BF600" s="115"/>
      <c r="BG600" s="115"/>
      <c r="BH600" s="115"/>
      <c r="BI600" s="115"/>
      <c r="BJ600" s="115"/>
      <c r="BK600" s="115"/>
      <c r="BQ600" s="74" t="str">
        <f t="shared" si="318"/>
        <v xml:space="preserve"> </v>
      </c>
      <c r="BR600" s="120" t="str">
        <f t="shared" si="319"/>
        <v xml:space="preserve"> </v>
      </c>
      <c r="BS600" s="120" t="str">
        <f t="shared" si="320"/>
        <v xml:space="preserve"> </v>
      </c>
      <c r="BU600" s="74" t="str">
        <f t="shared" si="321"/>
        <v xml:space="preserve"> </v>
      </c>
      <c r="BV600" s="120" t="str">
        <f t="shared" si="322"/>
        <v xml:space="preserve"> </v>
      </c>
      <c r="BW600" s="120" t="str">
        <f t="shared" si="323"/>
        <v xml:space="preserve">  </v>
      </c>
      <c r="BY600" s="74" t="str">
        <f t="shared" si="324"/>
        <v xml:space="preserve"> </v>
      </c>
      <c r="BZ600" s="120" t="str">
        <f t="shared" si="325"/>
        <v xml:space="preserve"> </v>
      </c>
      <c r="CA600" s="120" t="str">
        <f t="shared" si="326"/>
        <v xml:space="preserve"> </v>
      </c>
      <c r="CC600" s="115" t="str">
        <f t="shared" si="327"/>
        <v xml:space="preserve"> </v>
      </c>
      <c r="CD600" s="120" t="str">
        <f t="shared" si="328"/>
        <v xml:space="preserve"> </v>
      </c>
      <c r="CE600" s="417" t="str">
        <f t="shared" si="329"/>
        <v xml:space="preserve"> </v>
      </c>
      <c r="CF600" s="115"/>
      <c r="CG600" s="115" t="str">
        <f t="shared" si="330"/>
        <v xml:space="preserve"> </v>
      </c>
      <c r="CH600" s="120" t="str">
        <f t="shared" si="331"/>
        <v xml:space="preserve"> </v>
      </c>
      <c r="CI600" s="417" t="str">
        <f t="shared" si="332"/>
        <v xml:space="preserve"> </v>
      </c>
      <c r="CJ600" s="115"/>
      <c r="CK600" s="115" t="str">
        <f t="shared" si="333"/>
        <v xml:space="preserve"> </v>
      </c>
      <c r="CL600" s="120" t="str">
        <f t="shared" si="334"/>
        <v xml:space="preserve"> </v>
      </c>
      <c r="CM600" s="417" t="str">
        <f t="shared" si="336"/>
        <v xml:space="preserve"> </v>
      </c>
      <c r="IS600" s="103">
        <v>62.2</v>
      </c>
    </row>
    <row r="601" spans="2:253" s="74" customFormat="1" ht="17.100000000000001" hidden="1" customHeight="1" x14ac:dyDescent="0.25">
      <c r="B601" s="504">
        <f>IF('KB Duct Parts'!BG$15=1,'KB Duct Elbows'!AM17,0)</f>
        <v>0</v>
      </c>
      <c r="C601" s="525" t="s">
        <v>1988</v>
      </c>
      <c r="D601" s="506" t="str">
        <f t="shared" ref="D601:D616" si="338">IF(AM601=1,C601,(C601&amp;"  ("&amp;L601&amp;"ga)"))</f>
        <v>12213.45L</v>
      </c>
      <c r="E601" s="504" t="s">
        <v>870</v>
      </c>
      <c r="F601" s="508" t="str">
        <f t="shared" si="310"/>
        <v xml:space="preserve"> </v>
      </c>
      <c r="G601" s="509" t="s">
        <v>1708</v>
      </c>
      <c r="H601" s="504" t="s">
        <v>923</v>
      </c>
      <c r="I601" s="1035"/>
      <c r="J601" s="1036"/>
      <c r="K601" s="516" t="s">
        <v>881</v>
      </c>
      <c r="L601" s="521">
        <v>20</v>
      </c>
      <c r="M601" s="517" t="str">
        <f t="shared" si="335"/>
        <v>Y</v>
      </c>
      <c r="N601" s="514">
        <f t="shared" si="311"/>
        <v>138</v>
      </c>
      <c r="O601" s="518">
        <f t="shared" ref="O601:O664" si="339">IF(B601&gt;0,N601*B601,0)</f>
        <v>0</v>
      </c>
      <c r="P601" s="680">
        <f>'KB Duct Parts'!$AE$3</f>
        <v>0</v>
      </c>
      <c r="Q601" s="681">
        <f t="shared" si="312"/>
        <v>0</v>
      </c>
      <c r="R601" s="682">
        <f t="shared" si="313"/>
        <v>0</v>
      </c>
      <c r="S601" s="716">
        <f t="shared" si="314"/>
        <v>0.35</v>
      </c>
      <c r="T601" s="679">
        <f t="shared" si="315"/>
        <v>0</v>
      </c>
      <c r="U601" s="679">
        <f t="shared" si="316"/>
        <v>0</v>
      </c>
      <c r="V601" s="78"/>
      <c r="W601" s="78"/>
      <c r="Y601" s="120"/>
      <c r="AE601" s="75"/>
      <c r="AF601" s="370">
        <v>20</v>
      </c>
      <c r="AG601" s="374"/>
      <c r="AH601" s="378"/>
      <c r="AI601" s="381"/>
      <c r="AJ601" s="386"/>
      <c r="AK601" s="391"/>
      <c r="AL601" s="386"/>
      <c r="AM601" s="363">
        <f t="shared" si="337"/>
        <v>1</v>
      </c>
      <c r="AN601" s="578">
        <v>138</v>
      </c>
      <c r="AO601" s="120">
        <f t="shared" si="317"/>
        <v>0</v>
      </c>
      <c r="AP601" s="120">
        <f t="shared" ref="AP601:AP664" si="340">$AN601*AY601</f>
        <v>0</v>
      </c>
      <c r="AQ601" s="120">
        <f t="shared" ref="AQ601:AQ664" si="341">$AN601*AZ601</f>
        <v>0</v>
      </c>
      <c r="AR601" s="120">
        <f t="shared" ref="AR601:AR664" si="342">$AN601*BA601</f>
        <v>0</v>
      </c>
      <c r="AS601" s="120">
        <f t="shared" ref="AS601:AS664" si="343">$AN601*BB601</f>
        <v>0</v>
      </c>
      <c r="AT601" s="120">
        <f t="shared" ref="AT601:AT664" si="344">$AN601*BC601</f>
        <v>0</v>
      </c>
      <c r="AU601" s="74" t="s">
        <v>717</v>
      </c>
      <c r="AV601" s="115"/>
      <c r="AW601" s="395"/>
      <c r="AX601" s="395">
        <v>0</v>
      </c>
      <c r="AY601" s="395">
        <v>0</v>
      </c>
      <c r="AZ601" s="395">
        <v>0</v>
      </c>
      <c r="BA601" s="395">
        <v>0</v>
      </c>
      <c r="BB601" s="395">
        <v>0</v>
      </c>
      <c r="BC601" s="395">
        <v>0</v>
      </c>
      <c r="BD601" s="115"/>
      <c r="BE601" s="115"/>
      <c r="BF601" s="115"/>
      <c r="BG601" s="115"/>
      <c r="BH601" s="115"/>
      <c r="BI601" s="115"/>
      <c r="BJ601" s="115"/>
      <c r="BK601" s="115"/>
      <c r="BQ601" s="74" t="str">
        <f t="shared" si="318"/>
        <v xml:space="preserve"> </v>
      </c>
      <c r="BR601" s="120" t="str">
        <f t="shared" si="319"/>
        <v xml:space="preserve"> </v>
      </c>
      <c r="BS601" s="120" t="str">
        <f t="shared" si="320"/>
        <v xml:space="preserve"> </v>
      </c>
      <c r="BU601" s="74" t="str">
        <f t="shared" si="321"/>
        <v xml:space="preserve"> </v>
      </c>
      <c r="BV601" s="120" t="str">
        <f t="shared" si="322"/>
        <v xml:space="preserve"> </v>
      </c>
      <c r="BW601" s="120" t="str">
        <f t="shared" si="323"/>
        <v xml:space="preserve">  </v>
      </c>
      <c r="BY601" s="74" t="str">
        <f t="shared" si="324"/>
        <v xml:space="preserve"> </v>
      </c>
      <c r="BZ601" s="120" t="str">
        <f t="shared" si="325"/>
        <v xml:space="preserve"> </v>
      </c>
      <c r="CA601" s="120" t="str">
        <f t="shared" si="326"/>
        <v xml:space="preserve"> </v>
      </c>
      <c r="CC601" s="115" t="str">
        <f t="shared" si="327"/>
        <v xml:space="preserve"> </v>
      </c>
      <c r="CD601" s="120" t="str">
        <f t="shared" si="328"/>
        <v xml:space="preserve"> </v>
      </c>
      <c r="CE601" s="417" t="str">
        <f t="shared" si="329"/>
        <v xml:space="preserve"> </v>
      </c>
      <c r="CF601" s="115"/>
      <c r="CG601" s="115" t="str">
        <f t="shared" si="330"/>
        <v xml:space="preserve"> </v>
      </c>
      <c r="CH601" s="120" t="str">
        <f t="shared" si="331"/>
        <v xml:space="preserve"> </v>
      </c>
      <c r="CI601" s="417" t="str">
        <f t="shared" si="332"/>
        <v xml:space="preserve"> </v>
      </c>
      <c r="CJ601" s="115"/>
      <c r="CK601" s="115" t="str">
        <f t="shared" si="333"/>
        <v xml:space="preserve"> </v>
      </c>
      <c r="CL601" s="120" t="str">
        <f t="shared" si="334"/>
        <v xml:space="preserve"> </v>
      </c>
      <c r="CM601" s="417" t="str">
        <f t="shared" si="336"/>
        <v xml:space="preserve"> </v>
      </c>
      <c r="IS601" s="103">
        <v>67.7</v>
      </c>
    </row>
    <row r="602" spans="2:253" s="74" customFormat="1" ht="17.100000000000001" hidden="1" customHeight="1" x14ac:dyDescent="0.25">
      <c r="B602" s="504">
        <f>IF('KB Duct Parts'!BG$15=1,'KB Duct Elbows'!AM18,0)</f>
        <v>0</v>
      </c>
      <c r="C602" s="525" t="s">
        <v>1989</v>
      </c>
      <c r="D602" s="506" t="str">
        <f t="shared" si="338"/>
        <v>12214.45L</v>
      </c>
      <c r="E602" s="504" t="s">
        <v>871</v>
      </c>
      <c r="F602" s="508" t="str">
        <f t="shared" ref="F602:F665" si="345">IF(AM602&gt;1,"Non-Std"," ")</f>
        <v xml:space="preserve"> </v>
      </c>
      <c r="G602" s="509" t="s">
        <v>1708</v>
      </c>
      <c r="H602" s="504" t="s">
        <v>923</v>
      </c>
      <c r="I602" s="1035"/>
      <c r="J602" s="1036"/>
      <c r="K602" s="516" t="s">
        <v>881</v>
      </c>
      <c r="L602" s="521">
        <v>20</v>
      </c>
      <c r="M602" s="517" t="str">
        <f t="shared" si="335"/>
        <v>Y</v>
      </c>
      <c r="N602" s="514">
        <f t="shared" ref="N602:N665" si="346">AN602</f>
        <v>144.30000000000001</v>
      </c>
      <c r="O602" s="518">
        <f t="shared" si="339"/>
        <v>0</v>
      </c>
      <c r="P602" s="680">
        <f>'KB Duct Parts'!$AE$3</f>
        <v>0</v>
      </c>
      <c r="Q602" s="681">
        <f t="shared" ref="Q602:Q665" si="347">IF(B602&gt;0,N602*(1-P602),0)</f>
        <v>0</v>
      </c>
      <c r="R602" s="682">
        <f t="shared" ref="R602:R665" si="348">B602*Q602</f>
        <v>0</v>
      </c>
      <c r="S602" s="716">
        <f t="shared" ref="S602:S616" si="349">$Y$3904</f>
        <v>0.35</v>
      </c>
      <c r="T602" s="679">
        <f t="shared" ref="T602:T665" si="350">ROUND(IF(B602&gt;0,((N602*(1-(1*S602)))),0),2)</f>
        <v>0</v>
      </c>
      <c r="U602" s="679">
        <f t="shared" ref="U602:U665" si="351">B602*T602</f>
        <v>0</v>
      </c>
      <c r="V602" s="78"/>
      <c r="W602" s="78"/>
      <c r="Y602" s="120"/>
      <c r="AE602" s="75"/>
      <c r="AF602" s="370">
        <v>20</v>
      </c>
      <c r="AG602" s="374"/>
      <c r="AH602" s="378"/>
      <c r="AI602" s="381"/>
      <c r="AJ602" s="386"/>
      <c r="AK602" s="391"/>
      <c r="AL602" s="386"/>
      <c r="AM602" s="363">
        <f t="shared" si="337"/>
        <v>1</v>
      </c>
      <c r="AN602" s="578">
        <v>144.30000000000001</v>
      </c>
      <c r="AO602" s="120">
        <f t="shared" ref="AO602:AO665" si="352">$AN602*AX602</f>
        <v>0</v>
      </c>
      <c r="AP602" s="120">
        <f t="shared" si="340"/>
        <v>0</v>
      </c>
      <c r="AQ602" s="120">
        <f t="shared" si="341"/>
        <v>0</v>
      </c>
      <c r="AR602" s="120">
        <f t="shared" si="342"/>
        <v>0</v>
      </c>
      <c r="AS602" s="120">
        <f t="shared" si="343"/>
        <v>0</v>
      </c>
      <c r="AT602" s="120">
        <f t="shared" si="344"/>
        <v>0</v>
      </c>
      <c r="AU602" s="74" t="s">
        <v>717</v>
      </c>
      <c r="AV602" s="115"/>
      <c r="AW602" s="395"/>
      <c r="AX602" s="395">
        <v>0</v>
      </c>
      <c r="AY602" s="395">
        <v>0</v>
      </c>
      <c r="AZ602" s="395">
        <v>0</v>
      </c>
      <c r="BA602" s="395">
        <v>0</v>
      </c>
      <c r="BB602" s="395">
        <v>0</v>
      </c>
      <c r="BC602" s="395">
        <v>0</v>
      </c>
      <c r="BD602" s="115"/>
      <c r="BE602" s="115"/>
      <c r="BF602" s="115"/>
      <c r="BG602" s="115"/>
      <c r="BH602" s="115"/>
      <c r="BI602" s="115"/>
      <c r="BJ602" s="115"/>
      <c r="BK602" s="115"/>
      <c r="BQ602" s="74" t="str">
        <f t="shared" ref="BQ602:BQ665" si="353">IF(AO602&gt;0,D602&amp;"-("&amp; AG602&amp;")"," ")</f>
        <v xml:space="preserve"> </v>
      </c>
      <c r="BR602" s="120" t="str">
        <f t="shared" ref="BR602:BR665" si="354">IF(AO602&gt;0,$G602," ")</f>
        <v xml:space="preserve"> </v>
      </c>
      <c r="BS602" s="120" t="str">
        <f t="shared" ref="BS602:BS665" si="355">IF(AO602&gt;0,AO602," ")</f>
        <v xml:space="preserve"> </v>
      </c>
      <c r="BU602" s="74" t="str">
        <f t="shared" ref="BU602:BU665" si="356">IF(AP602&gt;0,D602&amp;"-("&amp;AH602&amp;")"," ")</f>
        <v xml:space="preserve"> </v>
      </c>
      <c r="BV602" s="120" t="str">
        <f t="shared" ref="BV602:BV665" si="357">IF(AP602&gt;0,$G602," ")</f>
        <v xml:space="preserve"> </v>
      </c>
      <c r="BW602" s="120" t="str">
        <f t="shared" ref="BW602:BW665" si="358">IF(AP602&gt;0,AP602,"  ")</f>
        <v xml:space="preserve">  </v>
      </c>
      <c r="BY602" s="74" t="str">
        <f t="shared" ref="BY602:BY665" si="359">IF(AQ602&gt;0,D602&amp;"-("&amp;AI602&amp;")"," ")</f>
        <v xml:space="preserve"> </v>
      </c>
      <c r="BZ602" s="120" t="str">
        <f t="shared" ref="BZ602:BZ665" si="360">IF(AQ602&gt;0,$G602," ")</f>
        <v xml:space="preserve"> </v>
      </c>
      <c r="CA602" s="120" t="str">
        <f t="shared" ref="CA602:CA665" si="361">IF(AQ602&gt;0,AQ602," ")</f>
        <v xml:space="preserve"> </v>
      </c>
      <c r="CC602" s="115" t="str">
        <f t="shared" ref="CC602:CC665" si="362">IF(AR602&gt;0,D602&amp;"-("&amp;AJ602&amp;")"," ")</f>
        <v xml:space="preserve"> </v>
      </c>
      <c r="CD602" s="120" t="str">
        <f t="shared" ref="CD602:CD665" si="363">IF(AR602&gt;0,$G602," ")</f>
        <v xml:space="preserve"> </v>
      </c>
      <c r="CE602" s="417" t="str">
        <f t="shared" ref="CE602:CE665" si="364">IF(AR602&gt;0,AR602," ")</f>
        <v xml:space="preserve"> </v>
      </c>
      <c r="CF602" s="115"/>
      <c r="CG602" s="115" t="str">
        <f t="shared" ref="CG602:CG665" si="365">IF(AS602&gt;0,D602&amp;"-("&amp;AK602&amp;")"," ")</f>
        <v xml:space="preserve"> </v>
      </c>
      <c r="CH602" s="120" t="str">
        <f t="shared" ref="CH602:CH665" si="366">IF(AS602&gt;0,$G602," ")</f>
        <v xml:space="preserve"> </v>
      </c>
      <c r="CI602" s="417" t="str">
        <f t="shared" ref="CI602:CI665" si="367">IF(AS602&gt;0,AS602," ")</f>
        <v xml:space="preserve"> </v>
      </c>
      <c r="CJ602" s="115"/>
      <c r="CK602" s="115" t="str">
        <f t="shared" ref="CK602:CK665" si="368">IF(AT602&gt;0,D602&amp;"-"&amp;AL602," ")</f>
        <v xml:space="preserve"> </v>
      </c>
      <c r="CL602" s="120" t="str">
        <f t="shared" ref="CL602:CL665" si="369">IF(AT602&gt;0,$G602," ")</f>
        <v xml:space="preserve"> </v>
      </c>
      <c r="CM602" s="417" t="str">
        <f t="shared" si="336"/>
        <v xml:space="preserve"> </v>
      </c>
      <c r="IS602" s="103">
        <v>70.8</v>
      </c>
    </row>
    <row r="603" spans="2:253" s="74" customFormat="1" ht="17.100000000000001" hidden="1" customHeight="1" x14ac:dyDescent="0.25">
      <c r="B603" s="504">
        <f>IF('KB Duct Parts'!BG$15=1,'KB Duct Elbows'!AM19,0)</f>
        <v>0</v>
      </c>
      <c r="C603" s="525" t="s">
        <v>1990</v>
      </c>
      <c r="D603" s="506" t="str">
        <f t="shared" si="338"/>
        <v>12215.45L</v>
      </c>
      <c r="E603" s="504" t="s">
        <v>872</v>
      </c>
      <c r="F603" s="508" t="str">
        <f t="shared" si="345"/>
        <v xml:space="preserve"> </v>
      </c>
      <c r="G603" s="509" t="s">
        <v>1708</v>
      </c>
      <c r="H603" s="504" t="s">
        <v>923</v>
      </c>
      <c r="I603" s="1035"/>
      <c r="J603" s="1036"/>
      <c r="K603" s="516" t="s">
        <v>881</v>
      </c>
      <c r="L603" s="521">
        <v>20</v>
      </c>
      <c r="M603" s="517" t="str">
        <f t="shared" ref="M603:M666" si="370">IF(AM603=1,"Y",IF(AM603&gt;1,"NR"," "))</f>
        <v>Y</v>
      </c>
      <c r="N603" s="514">
        <f t="shared" si="346"/>
        <v>151.80000000000001</v>
      </c>
      <c r="O603" s="518">
        <f t="shared" si="339"/>
        <v>0</v>
      </c>
      <c r="P603" s="680">
        <f>'KB Duct Parts'!$AE$3</f>
        <v>0</v>
      </c>
      <c r="Q603" s="681">
        <f t="shared" si="347"/>
        <v>0</v>
      </c>
      <c r="R603" s="682">
        <f t="shared" si="348"/>
        <v>0</v>
      </c>
      <c r="S603" s="716">
        <f t="shared" si="349"/>
        <v>0.35</v>
      </c>
      <c r="T603" s="679">
        <f t="shared" si="350"/>
        <v>0</v>
      </c>
      <c r="U603" s="679">
        <f t="shared" si="351"/>
        <v>0</v>
      </c>
      <c r="V603" s="78"/>
      <c r="W603" s="78"/>
      <c r="Y603" s="120"/>
      <c r="AE603" s="75"/>
      <c r="AF603" s="370">
        <v>20</v>
      </c>
      <c r="AG603" s="374"/>
      <c r="AH603" s="378"/>
      <c r="AI603" s="381"/>
      <c r="AJ603" s="386"/>
      <c r="AK603" s="391"/>
      <c r="AL603" s="386"/>
      <c r="AM603" s="363">
        <f t="shared" si="337"/>
        <v>1</v>
      </c>
      <c r="AN603" s="578">
        <v>151.80000000000001</v>
      </c>
      <c r="AO603" s="120">
        <f t="shared" si="352"/>
        <v>0</v>
      </c>
      <c r="AP603" s="120">
        <f t="shared" si="340"/>
        <v>0</v>
      </c>
      <c r="AQ603" s="120">
        <f t="shared" si="341"/>
        <v>0</v>
      </c>
      <c r="AR603" s="120">
        <f t="shared" si="342"/>
        <v>0</v>
      </c>
      <c r="AS603" s="120">
        <f t="shared" si="343"/>
        <v>0</v>
      </c>
      <c r="AT603" s="120">
        <f t="shared" si="344"/>
        <v>0</v>
      </c>
      <c r="AU603" s="74" t="s">
        <v>717</v>
      </c>
      <c r="AV603" s="115"/>
      <c r="AW603" s="395"/>
      <c r="AX603" s="395">
        <v>0</v>
      </c>
      <c r="AY603" s="395">
        <v>0</v>
      </c>
      <c r="AZ603" s="395">
        <v>0</v>
      </c>
      <c r="BA603" s="395">
        <v>0</v>
      </c>
      <c r="BB603" s="395">
        <v>0</v>
      </c>
      <c r="BC603" s="395">
        <v>0</v>
      </c>
      <c r="BD603" s="115"/>
      <c r="BE603" s="115"/>
      <c r="BF603" s="115"/>
      <c r="BG603" s="115"/>
      <c r="BH603" s="115"/>
      <c r="BI603" s="115"/>
      <c r="BJ603" s="115"/>
      <c r="BK603" s="115"/>
      <c r="BQ603" s="74" t="str">
        <f t="shared" si="353"/>
        <v xml:space="preserve"> </v>
      </c>
      <c r="BR603" s="120" t="str">
        <f t="shared" si="354"/>
        <v xml:space="preserve"> </v>
      </c>
      <c r="BS603" s="120" t="str">
        <f t="shared" si="355"/>
        <v xml:space="preserve"> </v>
      </c>
      <c r="BU603" s="74" t="str">
        <f t="shared" si="356"/>
        <v xml:space="preserve"> </v>
      </c>
      <c r="BV603" s="120" t="str">
        <f t="shared" si="357"/>
        <v xml:space="preserve"> </v>
      </c>
      <c r="BW603" s="120" t="str">
        <f t="shared" si="358"/>
        <v xml:space="preserve">  </v>
      </c>
      <c r="BY603" s="74" t="str">
        <f t="shared" si="359"/>
        <v xml:space="preserve"> </v>
      </c>
      <c r="BZ603" s="120" t="str">
        <f t="shared" si="360"/>
        <v xml:space="preserve"> </v>
      </c>
      <c r="CA603" s="120" t="str">
        <f t="shared" si="361"/>
        <v xml:space="preserve"> </v>
      </c>
      <c r="CC603" s="115" t="str">
        <f t="shared" si="362"/>
        <v xml:space="preserve"> </v>
      </c>
      <c r="CD603" s="120" t="str">
        <f t="shared" si="363"/>
        <v xml:space="preserve"> </v>
      </c>
      <c r="CE603" s="417" t="str">
        <f t="shared" si="364"/>
        <v xml:space="preserve"> </v>
      </c>
      <c r="CF603" s="115"/>
      <c r="CG603" s="115" t="str">
        <f t="shared" si="365"/>
        <v xml:space="preserve"> </v>
      </c>
      <c r="CH603" s="120" t="str">
        <f t="shared" si="366"/>
        <v xml:space="preserve"> </v>
      </c>
      <c r="CI603" s="417" t="str">
        <f t="shared" si="367"/>
        <v xml:space="preserve"> </v>
      </c>
      <c r="CJ603" s="115"/>
      <c r="CK603" s="115" t="str">
        <f t="shared" si="368"/>
        <v xml:space="preserve"> </v>
      </c>
      <c r="CL603" s="120" t="str">
        <f t="shared" si="369"/>
        <v xml:space="preserve"> </v>
      </c>
      <c r="CM603" s="417" t="str">
        <f t="shared" si="336"/>
        <v xml:space="preserve"> </v>
      </c>
      <c r="IS603" s="103">
        <v>74.400000000000006</v>
      </c>
    </row>
    <row r="604" spans="2:253" s="74" customFormat="1" ht="17.100000000000001" hidden="1" customHeight="1" x14ac:dyDescent="0.25">
      <c r="B604" s="504">
        <f>IF('KB Duct Parts'!BG$15=1,'KB Duct Elbows'!AN7,0)</f>
        <v>0</v>
      </c>
      <c r="C604" s="525" t="s">
        <v>1991</v>
      </c>
      <c r="D604" s="506" t="str">
        <f t="shared" si="338"/>
        <v>12203.30L</v>
      </c>
      <c r="E604" s="520" t="s">
        <v>483</v>
      </c>
      <c r="F604" s="508" t="str">
        <f t="shared" si="345"/>
        <v xml:space="preserve"> </v>
      </c>
      <c r="G604" s="509" t="s">
        <v>1709</v>
      </c>
      <c r="H604" s="504" t="s">
        <v>923</v>
      </c>
      <c r="I604" s="1035"/>
      <c r="J604" s="1036"/>
      <c r="K604" s="516" t="s">
        <v>881</v>
      </c>
      <c r="L604" s="521">
        <v>22</v>
      </c>
      <c r="M604" s="517" t="str">
        <f t="shared" si="370"/>
        <v>Y</v>
      </c>
      <c r="N604" s="514">
        <f t="shared" si="346"/>
        <v>34.700000000000003</v>
      </c>
      <c r="O604" s="518">
        <f t="shared" si="339"/>
        <v>0</v>
      </c>
      <c r="P604" s="680">
        <f>'KB Duct Parts'!$AE$3</f>
        <v>0</v>
      </c>
      <c r="Q604" s="681">
        <f t="shared" si="347"/>
        <v>0</v>
      </c>
      <c r="R604" s="682">
        <f t="shared" si="348"/>
        <v>0</v>
      </c>
      <c r="S604" s="716">
        <f t="shared" si="349"/>
        <v>0.35</v>
      </c>
      <c r="T604" s="679">
        <f t="shared" si="350"/>
        <v>0</v>
      </c>
      <c r="U604" s="679">
        <f t="shared" si="351"/>
        <v>0</v>
      </c>
      <c r="V604" s="78"/>
      <c r="W604" s="78"/>
      <c r="Y604" s="120"/>
      <c r="AE604" s="75"/>
      <c r="AF604" s="370">
        <v>22</v>
      </c>
      <c r="AG604" s="374"/>
      <c r="AH604" s="378"/>
      <c r="AI604" s="381"/>
      <c r="AJ604" s="386"/>
      <c r="AK604" s="391"/>
      <c r="AL604" s="386"/>
      <c r="AM604" s="363">
        <f t="shared" si="337"/>
        <v>1</v>
      </c>
      <c r="AN604" s="578">
        <v>34.700000000000003</v>
      </c>
      <c r="AO604" s="120">
        <f t="shared" si="352"/>
        <v>0</v>
      </c>
      <c r="AP604" s="120">
        <f t="shared" si="340"/>
        <v>0</v>
      </c>
      <c r="AQ604" s="120">
        <f t="shared" si="341"/>
        <v>0</v>
      </c>
      <c r="AR604" s="120">
        <f t="shared" si="342"/>
        <v>0</v>
      </c>
      <c r="AS604" s="120">
        <f t="shared" si="343"/>
        <v>0</v>
      </c>
      <c r="AT604" s="120">
        <f t="shared" si="344"/>
        <v>0</v>
      </c>
      <c r="AU604" s="74" t="s">
        <v>717</v>
      </c>
      <c r="AV604" s="115"/>
      <c r="AW604" s="395"/>
      <c r="AX604" s="395">
        <v>0</v>
      </c>
      <c r="AY604" s="395">
        <v>0</v>
      </c>
      <c r="AZ604" s="395">
        <v>0</v>
      </c>
      <c r="BA604" s="395">
        <v>0</v>
      </c>
      <c r="BB604" s="395">
        <v>0</v>
      </c>
      <c r="BC604" s="395">
        <v>0</v>
      </c>
      <c r="BD604" s="115"/>
      <c r="BE604" s="115"/>
      <c r="BF604" s="115"/>
      <c r="BG604" s="115"/>
      <c r="BH604" s="115"/>
      <c r="BI604" s="115"/>
      <c r="BJ604" s="115"/>
      <c r="BK604" s="115"/>
      <c r="BQ604" s="74" t="str">
        <f t="shared" si="353"/>
        <v xml:space="preserve"> </v>
      </c>
      <c r="BR604" s="120" t="str">
        <f t="shared" si="354"/>
        <v xml:space="preserve"> </v>
      </c>
      <c r="BS604" s="120" t="str">
        <f t="shared" si="355"/>
        <v xml:space="preserve"> </v>
      </c>
      <c r="BU604" s="74" t="str">
        <f t="shared" si="356"/>
        <v xml:space="preserve"> </v>
      </c>
      <c r="BV604" s="120" t="str">
        <f t="shared" si="357"/>
        <v xml:space="preserve"> </v>
      </c>
      <c r="BW604" s="120" t="str">
        <f t="shared" si="358"/>
        <v xml:space="preserve">  </v>
      </c>
      <c r="BY604" s="74" t="str">
        <f t="shared" si="359"/>
        <v xml:space="preserve"> </v>
      </c>
      <c r="BZ604" s="120" t="str">
        <f t="shared" si="360"/>
        <v xml:space="preserve"> </v>
      </c>
      <c r="CA604" s="120" t="str">
        <f t="shared" si="361"/>
        <v xml:space="preserve"> </v>
      </c>
      <c r="CC604" s="115" t="str">
        <f t="shared" si="362"/>
        <v xml:space="preserve"> </v>
      </c>
      <c r="CD604" s="120" t="str">
        <f t="shared" si="363"/>
        <v xml:space="preserve"> </v>
      </c>
      <c r="CE604" s="417" t="str">
        <f t="shared" si="364"/>
        <v xml:space="preserve"> </v>
      </c>
      <c r="CF604" s="115"/>
      <c r="CG604" s="115" t="str">
        <f t="shared" si="365"/>
        <v xml:space="preserve"> </v>
      </c>
      <c r="CH604" s="120" t="str">
        <f t="shared" si="366"/>
        <v xml:space="preserve"> </v>
      </c>
      <c r="CI604" s="417" t="str">
        <f t="shared" si="367"/>
        <v xml:space="preserve"> </v>
      </c>
      <c r="CJ604" s="115"/>
      <c r="CK604" s="115" t="str">
        <f t="shared" si="368"/>
        <v xml:space="preserve"> </v>
      </c>
      <c r="CL604" s="120" t="str">
        <f t="shared" si="369"/>
        <v xml:space="preserve"> </v>
      </c>
      <c r="CM604" s="417" t="str">
        <f t="shared" si="336"/>
        <v xml:space="preserve"> </v>
      </c>
      <c r="IS604" s="103">
        <v>17</v>
      </c>
    </row>
    <row r="605" spans="2:253" s="74" customFormat="1" ht="17.100000000000001" hidden="1" customHeight="1" x14ac:dyDescent="0.25">
      <c r="B605" s="504">
        <f>IF('KB Duct Parts'!BG$15=1,'KB Duct Elbows'!AN8,0)</f>
        <v>0</v>
      </c>
      <c r="C605" s="525" t="s">
        <v>1992</v>
      </c>
      <c r="D605" s="506" t="str">
        <f t="shared" si="338"/>
        <v>12204.30L</v>
      </c>
      <c r="E605" s="520" t="s">
        <v>861</v>
      </c>
      <c r="F605" s="508" t="str">
        <f t="shared" si="345"/>
        <v xml:space="preserve"> </v>
      </c>
      <c r="G605" s="509" t="s">
        <v>1709</v>
      </c>
      <c r="H605" s="504" t="s">
        <v>923</v>
      </c>
      <c r="I605" s="1035"/>
      <c r="J605" s="1036"/>
      <c r="K605" s="516" t="s">
        <v>881</v>
      </c>
      <c r="L605" s="521">
        <v>22</v>
      </c>
      <c r="M605" s="517" t="str">
        <f t="shared" si="370"/>
        <v>Y</v>
      </c>
      <c r="N605" s="514">
        <f t="shared" si="346"/>
        <v>36</v>
      </c>
      <c r="O605" s="518">
        <f t="shared" si="339"/>
        <v>0</v>
      </c>
      <c r="P605" s="680">
        <f>'KB Duct Parts'!$AE$3</f>
        <v>0</v>
      </c>
      <c r="Q605" s="681">
        <f t="shared" si="347"/>
        <v>0</v>
      </c>
      <c r="R605" s="682">
        <f t="shared" si="348"/>
        <v>0</v>
      </c>
      <c r="S605" s="716">
        <f t="shared" si="349"/>
        <v>0.35</v>
      </c>
      <c r="T605" s="679">
        <f t="shared" si="350"/>
        <v>0</v>
      </c>
      <c r="U605" s="679">
        <f t="shared" si="351"/>
        <v>0</v>
      </c>
      <c r="V605" s="78"/>
      <c r="W605" s="78"/>
      <c r="Y605" s="120"/>
      <c r="AE605" s="75"/>
      <c r="AF605" s="370">
        <v>22</v>
      </c>
      <c r="AG605" s="374"/>
      <c r="AH605" s="378"/>
      <c r="AI605" s="381"/>
      <c r="AJ605" s="386"/>
      <c r="AK605" s="391"/>
      <c r="AL605" s="386"/>
      <c r="AM605" s="363">
        <f t="shared" si="337"/>
        <v>1</v>
      </c>
      <c r="AN605" s="578">
        <v>36</v>
      </c>
      <c r="AO605" s="120">
        <f t="shared" si="352"/>
        <v>0</v>
      </c>
      <c r="AP605" s="120">
        <f t="shared" si="340"/>
        <v>0</v>
      </c>
      <c r="AQ605" s="120">
        <f t="shared" si="341"/>
        <v>0</v>
      </c>
      <c r="AR605" s="120">
        <f t="shared" si="342"/>
        <v>0</v>
      </c>
      <c r="AS605" s="120">
        <f t="shared" si="343"/>
        <v>0</v>
      </c>
      <c r="AT605" s="120">
        <f t="shared" si="344"/>
        <v>0</v>
      </c>
      <c r="AU605" s="74" t="s">
        <v>717</v>
      </c>
      <c r="AV605" s="115"/>
      <c r="AW605" s="395"/>
      <c r="AX605" s="395">
        <v>0</v>
      </c>
      <c r="AY605" s="395">
        <v>0</v>
      </c>
      <c r="AZ605" s="395">
        <v>0</v>
      </c>
      <c r="BA605" s="395">
        <v>0</v>
      </c>
      <c r="BB605" s="395">
        <v>0</v>
      </c>
      <c r="BC605" s="395">
        <v>0</v>
      </c>
      <c r="BD605" s="115"/>
      <c r="BE605" s="115"/>
      <c r="BF605" s="115"/>
      <c r="BG605" s="115"/>
      <c r="BH605" s="115"/>
      <c r="BI605" s="115"/>
      <c r="BJ605" s="115"/>
      <c r="BK605" s="115"/>
      <c r="BQ605" s="74" t="str">
        <f t="shared" si="353"/>
        <v xml:space="preserve"> </v>
      </c>
      <c r="BR605" s="120" t="str">
        <f t="shared" si="354"/>
        <v xml:space="preserve"> </v>
      </c>
      <c r="BS605" s="120" t="str">
        <f t="shared" si="355"/>
        <v xml:space="preserve"> </v>
      </c>
      <c r="BU605" s="74" t="str">
        <f t="shared" si="356"/>
        <v xml:space="preserve"> </v>
      </c>
      <c r="BV605" s="120" t="str">
        <f t="shared" si="357"/>
        <v xml:space="preserve"> </v>
      </c>
      <c r="BW605" s="120" t="str">
        <f t="shared" si="358"/>
        <v xml:space="preserve">  </v>
      </c>
      <c r="BY605" s="74" t="str">
        <f t="shared" si="359"/>
        <v xml:space="preserve"> </v>
      </c>
      <c r="BZ605" s="120" t="str">
        <f t="shared" si="360"/>
        <v xml:space="preserve"> </v>
      </c>
      <c r="CA605" s="120" t="str">
        <f t="shared" si="361"/>
        <v xml:space="preserve"> </v>
      </c>
      <c r="CC605" s="115" t="str">
        <f t="shared" si="362"/>
        <v xml:space="preserve"> </v>
      </c>
      <c r="CD605" s="120" t="str">
        <f t="shared" si="363"/>
        <v xml:space="preserve"> </v>
      </c>
      <c r="CE605" s="417" t="str">
        <f t="shared" si="364"/>
        <v xml:space="preserve"> </v>
      </c>
      <c r="CF605" s="115"/>
      <c r="CG605" s="115" t="str">
        <f t="shared" si="365"/>
        <v xml:space="preserve"> </v>
      </c>
      <c r="CH605" s="120" t="str">
        <f t="shared" si="366"/>
        <v xml:space="preserve"> </v>
      </c>
      <c r="CI605" s="417" t="str">
        <f t="shared" si="367"/>
        <v xml:space="preserve"> </v>
      </c>
      <c r="CJ605" s="115"/>
      <c r="CK605" s="115" t="str">
        <f t="shared" si="368"/>
        <v xml:space="preserve"> </v>
      </c>
      <c r="CL605" s="120" t="str">
        <f t="shared" si="369"/>
        <v xml:space="preserve"> </v>
      </c>
      <c r="CM605" s="417" t="str">
        <f t="shared" si="336"/>
        <v xml:space="preserve"> </v>
      </c>
      <c r="IS605" s="103">
        <v>17.600000000000001</v>
      </c>
    </row>
    <row r="606" spans="2:253" s="74" customFormat="1" ht="17.100000000000001" hidden="1" customHeight="1" x14ac:dyDescent="0.25">
      <c r="B606" s="504">
        <f>IF('KB Duct Parts'!BG$15=1,'KB Duct Elbows'!AN9,0)</f>
        <v>0</v>
      </c>
      <c r="C606" s="525" t="s">
        <v>1993</v>
      </c>
      <c r="D606" s="506" t="str">
        <f t="shared" si="338"/>
        <v>12205.30L</v>
      </c>
      <c r="E606" s="504" t="s">
        <v>862</v>
      </c>
      <c r="F606" s="508" t="str">
        <f t="shared" si="345"/>
        <v xml:space="preserve"> </v>
      </c>
      <c r="G606" s="509" t="s">
        <v>1709</v>
      </c>
      <c r="H606" s="504" t="s">
        <v>923</v>
      </c>
      <c r="I606" s="1035"/>
      <c r="J606" s="1036"/>
      <c r="K606" s="516" t="s">
        <v>881</v>
      </c>
      <c r="L606" s="521">
        <v>22</v>
      </c>
      <c r="M606" s="517" t="str">
        <f t="shared" si="370"/>
        <v>Y</v>
      </c>
      <c r="N606" s="514">
        <f t="shared" si="346"/>
        <v>42.9</v>
      </c>
      <c r="O606" s="518">
        <f t="shared" si="339"/>
        <v>0</v>
      </c>
      <c r="P606" s="680">
        <f>'KB Duct Parts'!$AE$3</f>
        <v>0</v>
      </c>
      <c r="Q606" s="681">
        <f t="shared" si="347"/>
        <v>0</v>
      </c>
      <c r="R606" s="682">
        <f t="shared" si="348"/>
        <v>0</v>
      </c>
      <c r="S606" s="716">
        <f t="shared" si="349"/>
        <v>0.35</v>
      </c>
      <c r="T606" s="679">
        <f t="shared" si="350"/>
        <v>0</v>
      </c>
      <c r="U606" s="679">
        <f t="shared" si="351"/>
        <v>0</v>
      </c>
      <c r="V606" s="78"/>
      <c r="W606" s="78"/>
      <c r="Y606" s="120"/>
      <c r="AE606" s="75"/>
      <c r="AF606" s="370">
        <v>22</v>
      </c>
      <c r="AG606" s="374"/>
      <c r="AH606" s="378"/>
      <c r="AI606" s="381"/>
      <c r="AJ606" s="386"/>
      <c r="AK606" s="391"/>
      <c r="AL606" s="386"/>
      <c r="AM606" s="363">
        <f t="shared" si="337"/>
        <v>1</v>
      </c>
      <c r="AN606" s="578">
        <v>42.9</v>
      </c>
      <c r="AO606" s="120">
        <f t="shared" si="352"/>
        <v>0</v>
      </c>
      <c r="AP606" s="120">
        <f t="shared" si="340"/>
        <v>0</v>
      </c>
      <c r="AQ606" s="120">
        <f t="shared" si="341"/>
        <v>0</v>
      </c>
      <c r="AR606" s="120">
        <f t="shared" si="342"/>
        <v>0</v>
      </c>
      <c r="AS606" s="120">
        <f t="shared" si="343"/>
        <v>0</v>
      </c>
      <c r="AT606" s="120">
        <f t="shared" si="344"/>
        <v>0</v>
      </c>
      <c r="AU606" s="74" t="s">
        <v>717</v>
      </c>
      <c r="AV606" s="115"/>
      <c r="AW606" s="395"/>
      <c r="AX606" s="395">
        <v>0</v>
      </c>
      <c r="AY606" s="395">
        <v>0</v>
      </c>
      <c r="AZ606" s="395">
        <v>0</v>
      </c>
      <c r="BA606" s="395">
        <v>0</v>
      </c>
      <c r="BB606" s="395">
        <v>0</v>
      </c>
      <c r="BC606" s="395">
        <v>0</v>
      </c>
      <c r="BD606" s="115"/>
      <c r="BE606" s="115"/>
      <c r="BF606" s="115"/>
      <c r="BG606" s="115"/>
      <c r="BH606" s="115"/>
      <c r="BI606" s="115"/>
      <c r="BJ606" s="115"/>
      <c r="BK606" s="115"/>
      <c r="BQ606" s="74" t="str">
        <f t="shared" si="353"/>
        <v xml:space="preserve"> </v>
      </c>
      <c r="BR606" s="120" t="str">
        <f t="shared" si="354"/>
        <v xml:space="preserve"> </v>
      </c>
      <c r="BS606" s="120" t="str">
        <f t="shared" si="355"/>
        <v xml:space="preserve"> </v>
      </c>
      <c r="BU606" s="74" t="str">
        <f t="shared" si="356"/>
        <v xml:space="preserve"> </v>
      </c>
      <c r="BV606" s="120" t="str">
        <f t="shared" si="357"/>
        <v xml:space="preserve"> </v>
      </c>
      <c r="BW606" s="120" t="str">
        <f t="shared" si="358"/>
        <v xml:space="preserve">  </v>
      </c>
      <c r="BY606" s="74" t="str">
        <f t="shared" si="359"/>
        <v xml:space="preserve"> </v>
      </c>
      <c r="BZ606" s="120" t="str">
        <f t="shared" si="360"/>
        <v xml:space="preserve"> </v>
      </c>
      <c r="CA606" s="120" t="str">
        <f t="shared" si="361"/>
        <v xml:space="preserve"> </v>
      </c>
      <c r="CC606" s="115" t="str">
        <f t="shared" si="362"/>
        <v xml:space="preserve"> </v>
      </c>
      <c r="CD606" s="120" t="str">
        <f t="shared" si="363"/>
        <v xml:space="preserve"> </v>
      </c>
      <c r="CE606" s="417" t="str">
        <f t="shared" si="364"/>
        <v xml:space="preserve"> </v>
      </c>
      <c r="CF606" s="115"/>
      <c r="CG606" s="115" t="str">
        <f t="shared" si="365"/>
        <v xml:space="preserve"> </v>
      </c>
      <c r="CH606" s="120" t="str">
        <f t="shared" si="366"/>
        <v xml:space="preserve"> </v>
      </c>
      <c r="CI606" s="417" t="str">
        <f t="shared" si="367"/>
        <v xml:space="preserve"> </v>
      </c>
      <c r="CJ606" s="115"/>
      <c r="CK606" s="115" t="str">
        <f t="shared" si="368"/>
        <v xml:space="preserve"> </v>
      </c>
      <c r="CL606" s="120" t="str">
        <f t="shared" si="369"/>
        <v xml:space="preserve"> </v>
      </c>
      <c r="CM606" s="417" t="str">
        <f t="shared" si="336"/>
        <v xml:space="preserve"> </v>
      </c>
      <c r="IS606" s="103">
        <v>21.1</v>
      </c>
    </row>
    <row r="607" spans="2:253" s="74" customFormat="1" ht="17.100000000000001" hidden="1" customHeight="1" x14ac:dyDescent="0.25">
      <c r="B607" s="504">
        <f>IF('KB Duct Parts'!BG$15=1,'KB Duct Elbows'!AN10,0)</f>
        <v>0</v>
      </c>
      <c r="C607" s="525" t="s">
        <v>1994</v>
      </c>
      <c r="D607" s="506" t="str">
        <f t="shared" si="338"/>
        <v>12206.30L</v>
      </c>
      <c r="E607" s="504" t="s">
        <v>863</v>
      </c>
      <c r="F607" s="508" t="str">
        <f t="shared" si="345"/>
        <v xml:space="preserve"> </v>
      </c>
      <c r="G607" s="509" t="s">
        <v>1709</v>
      </c>
      <c r="H607" s="504" t="s">
        <v>923</v>
      </c>
      <c r="I607" s="1035"/>
      <c r="J607" s="1036"/>
      <c r="K607" s="516" t="s">
        <v>881</v>
      </c>
      <c r="L607" s="521">
        <v>22</v>
      </c>
      <c r="M607" s="517" t="str">
        <f t="shared" si="370"/>
        <v>Y</v>
      </c>
      <c r="N607" s="514">
        <f t="shared" si="346"/>
        <v>47.9</v>
      </c>
      <c r="O607" s="518">
        <f t="shared" si="339"/>
        <v>0</v>
      </c>
      <c r="P607" s="680">
        <f>'KB Duct Parts'!$AE$3</f>
        <v>0</v>
      </c>
      <c r="Q607" s="681">
        <f t="shared" si="347"/>
        <v>0</v>
      </c>
      <c r="R607" s="682">
        <f t="shared" si="348"/>
        <v>0</v>
      </c>
      <c r="S607" s="716">
        <f t="shared" si="349"/>
        <v>0.35</v>
      </c>
      <c r="T607" s="679">
        <f t="shared" si="350"/>
        <v>0</v>
      </c>
      <c r="U607" s="679">
        <f t="shared" si="351"/>
        <v>0</v>
      </c>
      <c r="V607" s="78"/>
      <c r="W607" s="78"/>
      <c r="Y607" s="120"/>
      <c r="AE607" s="75"/>
      <c r="AF607" s="370">
        <v>22</v>
      </c>
      <c r="AG607" s="374"/>
      <c r="AH607" s="378"/>
      <c r="AI607" s="381"/>
      <c r="AJ607" s="386"/>
      <c r="AK607" s="391"/>
      <c r="AL607" s="386"/>
      <c r="AM607" s="363">
        <f t="shared" si="337"/>
        <v>1</v>
      </c>
      <c r="AN607" s="578">
        <v>47.9</v>
      </c>
      <c r="AO607" s="120">
        <f t="shared" si="352"/>
        <v>0</v>
      </c>
      <c r="AP607" s="120">
        <f t="shared" si="340"/>
        <v>0</v>
      </c>
      <c r="AQ607" s="120">
        <f t="shared" si="341"/>
        <v>0</v>
      </c>
      <c r="AR607" s="120">
        <f t="shared" si="342"/>
        <v>0</v>
      </c>
      <c r="AS607" s="120">
        <f t="shared" si="343"/>
        <v>0</v>
      </c>
      <c r="AT607" s="120">
        <f t="shared" si="344"/>
        <v>0</v>
      </c>
      <c r="AU607" s="74" t="s">
        <v>717</v>
      </c>
      <c r="AV607" s="115"/>
      <c r="AW607" s="395"/>
      <c r="AX607" s="395">
        <v>0</v>
      </c>
      <c r="AY607" s="395">
        <v>0</v>
      </c>
      <c r="AZ607" s="395">
        <v>0</v>
      </c>
      <c r="BA607" s="395">
        <v>0</v>
      </c>
      <c r="BB607" s="395">
        <v>0</v>
      </c>
      <c r="BC607" s="395">
        <v>0</v>
      </c>
      <c r="BD607" s="115"/>
      <c r="BE607" s="115"/>
      <c r="BF607" s="115"/>
      <c r="BG607" s="115"/>
      <c r="BH607" s="115"/>
      <c r="BI607" s="115"/>
      <c r="BJ607" s="115"/>
      <c r="BK607" s="115"/>
      <c r="BQ607" s="74" t="str">
        <f t="shared" si="353"/>
        <v xml:space="preserve"> </v>
      </c>
      <c r="BR607" s="120" t="str">
        <f t="shared" si="354"/>
        <v xml:space="preserve"> </v>
      </c>
      <c r="BS607" s="120" t="str">
        <f t="shared" si="355"/>
        <v xml:space="preserve"> </v>
      </c>
      <c r="BU607" s="74" t="str">
        <f t="shared" si="356"/>
        <v xml:space="preserve"> </v>
      </c>
      <c r="BV607" s="120" t="str">
        <f t="shared" si="357"/>
        <v xml:space="preserve"> </v>
      </c>
      <c r="BW607" s="120" t="str">
        <f t="shared" si="358"/>
        <v xml:space="preserve">  </v>
      </c>
      <c r="BY607" s="74" t="str">
        <f t="shared" si="359"/>
        <v xml:space="preserve"> </v>
      </c>
      <c r="BZ607" s="120" t="str">
        <f t="shared" si="360"/>
        <v xml:space="preserve"> </v>
      </c>
      <c r="CA607" s="120" t="str">
        <f t="shared" si="361"/>
        <v xml:space="preserve"> </v>
      </c>
      <c r="CC607" s="115" t="str">
        <f t="shared" si="362"/>
        <v xml:space="preserve"> </v>
      </c>
      <c r="CD607" s="120" t="str">
        <f t="shared" si="363"/>
        <v xml:space="preserve"> </v>
      </c>
      <c r="CE607" s="417" t="str">
        <f t="shared" si="364"/>
        <v xml:space="preserve"> </v>
      </c>
      <c r="CF607" s="115"/>
      <c r="CG607" s="115" t="str">
        <f t="shared" si="365"/>
        <v xml:space="preserve"> </v>
      </c>
      <c r="CH607" s="120" t="str">
        <f t="shared" si="366"/>
        <v xml:space="preserve"> </v>
      </c>
      <c r="CI607" s="417" t="str">
        <f t="shared" si="367"/>
        <v xml:space="preserve"> </v>
      </c>
      <c r="CJ607" s="115"/>
      <c r="CK607" s="115" t="str">
        <f t="shared" si="368"/>
        <v xml:space="preserve"> </v>
      </c>
      <c r="CL607" s="120" t="str">
        <f t="shared" si="369"/>
        <v xml:space="preserve"> </v>
      </c>
      <c r="CM607" s="417" t="str">
        <f t="shared" si="336"/>
        <v xml:space="preserve"> </v>
      </c>
      <c r="IS607" s="103">
        <v>23.3</v>
      </c>
    </row>
    <row r="608" spans="2:253" s="74" customFormat="1" ht="17.100000000000001" hidden="1" customHeight="1" x14ac:dyDescent="0.25">
      <c r="B608" s="504">
        <f>IF('KB Duct Parts'!BG$15=1,'KB Duct Elbows'!AN11,0)</f>
        <v>0</v>
      </c>
      <c r="C608" s="525" t="s">
        <v>1995</v>
      </c>
      <c r="D608" s="506" t="str">
        <f t="shared" si="338"/>
        <v>12207.30L</v>
      </c>
      <c r="E608" s="504" t="s">
        <v>864</v>
      </c>
      <c r="F608" s="508" t="str">
        <f t="shared" si="345"/>
        <v xml:space="preserve"> </v>
      </c>
      <c r="G608" s="509" t="s">
        <v>1709</v>
      </c>
      <c r="H608" s="504" t="s">
        <v>923</v>
      </c>
      <c r="I608" s="1035"/>
      <c r="J608" s="1036"/>
      <c r="K608" s="516" t="s">
        <v>881</v>
      </c>
      <c r="L608" s="521">
        <v>22</v>
      </c>
      <c r="M608" s="517" t="str">
        <f t="shared" si="370"/>
        <v>Y</v>
      </c>
      <c r="N608" s="514">
        <f t="shared" si="346"/>
        <v>54.1</v>
      </c>
      <c r="O608" s="518">
        <f t="shared" si="339"/>
        <v>0</v>
      </c>
      <c r="P608" s="680">
        <f>'KB Duct Parts'!$AE$3</f>
        <v>0</v>
      </c>
      <c r="Q608" s="681">
        <f t="shared" si="347"/>
        <v>0</v>
      </c>
      <c r="R608" s="682">
        <f t="shared" si="348"/>
        <v>0</v>
      </c>
      <c r="S608" s="716">
        <f t="shared" si="349"/>
        <v>0.35</v>
      </c>
      <c r="T608" s="679">
        <f t="shared" si="350"/>
        <v>0</v>
      </c>
      <c r="U608" s="679">
        <f t="shared" si="351"/>
        <v>0</v>
      </c>
      <c r="V608" s="78"/>
      <c r="W608" s="78"/>
      <c r="Y608" s="120"/>
      <c r="AE608" s="75"/>
      <c r="AF608" s="370">
        <v>22</v>
      </c>
      <c r="AG608" s="374"/>
      <c r="AH608" s="378"/>
      <c r="AI608" s="381"/>
      <c r="AJ608" s="386"/>
      <c r="AK608" s="391"/>
      <c r="AL608" s="386"/>
      <c r="AM608" s="363">
        <f t="shared" si="337"/>
        <v>1</v>
      </c>
      <c r="AN608" s="578">
        <v>54.1</v>
      </c>
      <c r="AO608" s="120">
        <f t="shared" si="352"/>
        <v>0</v>
      </c>
      <c r="AP608" s="120">
        <f t="shared" si="340"/>
        <v>0</v>
      </c>
      <c r="AQ608" s="120">
        <f t="shared" si="341"/>
        <v>0</v>
      </c>
      <c r="AR608" s="120">
        <f t="shared" si="342"/>
        <v>0</v>
      </c>
      <c r="AS608" s="120">
        <f t="shared" si="343"/>
        <v>0</v>
      </c>
      <c r="AT608" s="120">
        <f t="shared" si="344"/>
        <v>0</v>
      </c>
      <c r="AU608" s="74" t="s">
        <v>717</v>
      </c>
      <c r="AV608" s="115"/>
      <c r="AW608" s="395"/>
      <c r="AX608" s="395">
        <v>0</v>
      </c>
      <c r="AY608" s="395">
        <v>0</v>
      </c>
      <c r="AZ608" s="395">
        <v>0</v>
      </c>
      <c r="BA608" s="395">
        <v>0</v>
      </c>
      <c r="BB608" s="395">
        <v>0</v>
      </c>
      <c r="BC608" s="395">
        <v>0</v>
      </c>
      <c r="BD608" s="115"/>
      <c r="BE608" s="115"/>
      <c r="BF608" s="115"/>
      <c r="BG608" s="115"/>
      <c r="BH608" s="115"/>
      <c r="BI608" s="115"/>
      <c r="BJ608" s="115"/>
      <c r="BK608" s="115"/>
      <c r="BQ608" s="74" t="str">
        <f t="shared" si="353"/>
        <v xml:space="preserve"> </v>
      </c>
      <c r="BR608" s="120" t="str">
        <f t="shared" si="354"/>
        <v xml:space="preserve"> </v>
      </c>
      <c r="BS608" s="120" t="str">
        <f t="shared" si="355"/>
        <v xml:space="preserve"> </v>
      </c>
      <c r="BU608" s="74" t="str">
        <f t="shared" si="356"/>
        <v xml:space="preserve"> </v>
      </c>
      <c r="BV608" s="120" t="str">
        <f t="shared" si="357"/>
        <v xml:space="preserve"> </v>
      </c>
      <c r="BW608" s="120" t="str">
        <f t="shared" si="358"/>
        <v xml:space="preserve">  </v>
      </c>
      <c r="BY608" s="74" t="str">
        <f t="shared" si="359"/>
        <v xml:space="preserve"> </v>
      </c>
      <c r="BZ608" s="120" t="str">
        <f t="shared" si="360"/>
        <v xml:space="preserve"> </v>
      </c>
      <c r="CA608" s="120" t="str">
        <f t="shared" si="361"/>
        <v xml:space="preserve"> </v>
      </c>
      <c r="CC608" s="115" t="str">
        <f t="shared" si="362"/>
        <v xml:space="preserve"> </v>
      </c>
      <c r="CD608" s="120" t="str">
        <f t="shared" si="363"/>
        <v xml:space="preserve"> </v>
      </c>
      <c r="CE608" s="417" t="str">
        <f t="shared" si="364"/>
        <v xml:space="preserve"> </v>
      </c>
      <c r="CF608" s="115"/>
      <c r="CG608" s="115" t="str">
        <f t="shared" si="365"/>
        <v xml:space="preserve"> </v>
      </c>
      <c r="CH608" s="120" t="str">
        <f t="shared" si="366"/>
        <v xml:space="preserve"> </v>
      </c>
      <c r="CI608" s="417" t="str">
        <f t="shared" si="367"/>
        <v xml:space="preserve"> </v>
      </c>
      <c r="CJ608" s="115"/>
      <c r="CK608" s="115" t="str">
        <f t="shared" si="368"/>
        <v xml:space="preserve"> </v>
      </c>
      <c r="CL608" s="120" t="str">
        <f t="shared" si="369"/>
        <v xml:space="preserve"> </v>
      </c>
      <c r="CM608" s="417" t="str">
        <f t="shared" si="336"/>
        <v xml:space="preserve"> </v>
      </c>
      <c r="IS608" s="103">
        <v>26.5</v>
      </c>
    </row>
    <row r="609" spans="1:253" s="74" customFormat="1" ht="17.100000000000001" hidden="1" customHeight="1" x14ac:dyDescent="0.25">
      <c r="B609" s="504">
        <f>IF('KB Duct Parts'!BG$15=1,'KB Duct Elbows'!AN12,0)</f>
        <v>0</v>
      </c>
      <c r="C609" s="525" t="s">
        <v>1996</v>
      </c>
      <c r="D609" s="506" t="str">
        <f t="shared" si="338"/>
        <v>12208.30L</v>
      </c>
      <c r="E609" s="504" t="s">
        <v>865</v>
      </c>
      <c r="F609" s="508" t="str">
        <f t="shared" si="345"/>
        <v xml:space="preserve"> </v>
      </c>
      <c r="G609" s="509" t="s">
        <v>1709</v>
      </c>
      <c r="H609" s="504" t="s">
        <v>923</v>
      </c>
      <c r="I609" s="1035"/>
      <c r="J609" s="1036"/>
      <c r="K609" s="516" t="s">
        <v>881</v>
      </c>
      <c r="L609" s="521">
        <v>22</v>
      </c>
      <c r="M609" s="517" t="str">
        <f t="shared" si="370"/>
        <v>Y</v>
      </c>
      <c r="N609" s="514">
        <f t="shared" si="346"/>
        <v>62</v>
      </c>
      <c r="O609" s="518">
        <f t="shared" si="339"/>
        <v>0</v>
      </c>
      <c r="P609" s="680">
        <f>'KB Duct Parts'!$AE$3</f>
        <v>0</v>
      </c>
      <c r="Q609" s="681">
        <f t="shared" si="347"/>
        <v>0</v>
      </c>
      <c r="R609" s="682">
        <f t="shared" si="348"/>
        <v>0</v>
      </c>
      <c r="S609" s="716">
        <f t="shared" si="349"/>
        <v>0.35</v>
      </c>
      <c r="T609" s="679">
        <f t="shared" si="350"/>
        <v>0</v>
      </c>
      <c r="U609" s="679">
        <f t="shared" si="351"/>
        <v>0</v>
      </c>
      <c r="V609" s="78"/>
      <c r="W609" s="78"/>
      <c r="Y609" s="120"/>
      <c r="AE609" s="75"/>
      <c r="AF609" s="370">
        <v>22</v>
      </c>
      <c r="AG609" s="374"/>
      <c r="AH609" s="378"/>
      <c r="AI609" s="381"/>
      <c r="AJ609" s="386"/>
      <c r="AK609" s="391"/>
      <c r="AL609" s="386"/>
      <c r="AM609" s="363">
        <f t="shared" si="337"/>
        <v>1</v>
      </c>
      <c r="AN609" s="578">
        <v>62</v>
      </c>
      <c r="AO609" s="120">
        <f t="shared" si="352"/>
        <v>0</v>
      </c>
      <c r="AP609" s="120">
        <f t="shared" si="340"/>
        <v>0</v>
      </c>
      <c r="AQ609" s="120">
        <f t="shared" si="341"/>
        <v>0</v>
      </c>
      <c r="AR609" s="120">
        <f t="shared" si="342"/>
        <v>0</v>
      </c>
      <c r="AS609" s="120">
        <f t="shared" si="343"/>
        <v>0</v>
      </c>
      <c r="AT609" s="120">
        <f t="shared" si="344"/>
        <v>0</v>
      </c>
      <c r="AU609" s="74" t="s">
        <v>717</v>
      </c>
      <c r="AV609" s="115"/>
      <c r="AW609" s="395"/>
      <c r="AX609" s="395">
        <v>0</v>
      </c>
      <c r="AY609" s="395">
        <v>0</v>
      </c>
      <c r="AZ609" s="395">
        <v>0</v>
      </c>
      <c r="BA609" s="395">
        <v>0</v>
      </c>
      <c r="BB609" s="395">
        <v>0</v>
      </c>
      <c r="BC609" s="395">
        <v>0</v>
      </c>
      <c r="BD609" s="115"/>
      <c r="BE609" s="115"/>
      <c r="BF609" s="115"/>
      <c r="BG609" s="115"/>
      <c r="BH609" s="115"/>
      <c r="BI609" s="115"/>
      <c r="BJ609" s="115"/>
      <c r="BK609" s="115"/>
      <c r="BQ609" s="74" t="str">
        <f t="shared" si="353"/>
        <v xml:space="preserve"> </v>
      </c>
      <c r="BR609" s="120" t="str">
        <f t="shared" si="354"/>
        <v xml:space="preserve"> </v>
      </c>
      <c r="BS609" s="120" t="str">
        <f t="shared" si="355"/>
        <v xml:space="preserve"> </v>
      </c>
      <c r="BU609" s="74" t="str">
        <f t="shared" si="356"/>
        <v xml:space="preserve"> </v>
      </c>
      <c r="BV609" s="120" t="str">
        <f t="shared" si="357"/>
        <v xml:space="preserve"> </v>
      </c>
      <c r="BW609" s="120" t="str">
        <f t="shared" si="358"/>
        <v xml:space="preserve">  </v>
      </c>
      <c r="BY609" s="74" t="str">
        <f t="shared" si="359"/>
        <v xml:space="preserve"> </v>
      </c>
      <c r="BZ609" s="120" t="str">
        <f t="shared" si="360"/>
        <v xml:space="preserve"> </v>
      </c>
      <c r="CA609" s="120" t="str">
        <f t="shared" si="361"/>
        <v xml:space="preserve"> </v>
      </c>
      <c r="CC609" s="115" t="str">
        <f t="shared" si="362"/>
        <v xml:space="preserve"> </v>
      </c>
      <c r="CD609" s="120" t="str">
        <f t="shared" si="363"/>
        <v xml:space="preserve"> </v>
      </c>
      <c r="CE609" s="417" t="str">
        <f t="shared" si="364"/>
        <v xml:space="preserve"> </v>
      </c>
      <c r="CF609" s="115"/>
      <c r="CG609" s="115" t="str">
        <f t="shared" si="365"/>
        <v xml:space="preserve"> </v>
      </c>
      <c r="CH609" s="120" t="str">
        <f t="shared" si="366"/>
        <v xml:space="preserve"> </v>
      </c>
      <c r="CI609" s="417" t="str">
        <f t="shared" si="367"/>
        <v xml:space="preserve"> </v>
      </c>
      <c r="CJ609" s="115"/>
      <c r="CK609" s="115" t="str">
        <f t="shared" si="368"/>
        <v xml:space="preserve"> </v>
      </c>
      <c r="CL609" s="120" t="str">
        <f t="shared" si="369"/>
        <v xml:space="preserve"> </v>
      </c>
      <c r="CM609" s="417" t="str">
        <f t="shared" si="336"/>
        <v xml:space="preserve"> </v>
      </c>
      <c r="IS609" s="103">
        <v>30.4</v>
      </c>
    </row>
    <row r="610" spans="1:253" s="74" customFormat="1" ht="17.100000000000001" hidden="1" customHeight="1" x14ac:dyDescent="0.25">
      <c r="B610" s="504">
        <f>IF('KB Duct Parts'!BG$15=1,'KB Duct Elbows'!AN13,0)</f>
        <v>0</v>
      </c>
      <c r="C610" s="525" t="s">
        <v>1997</v>
      </c>
      <c r="D610" s="506" t="str">
        <f t="shared" si="338"/>
        <v>12209.30L</v>
      </c>
      <c r="E610" s="504" t="s">
        <v>866</v>
      </c>
      <c r="F610" s="508" t="str">
        <f t="shared" si="345"/>
        <v xml:space="preserve"> </v>
      </c>
      <c r="G610" s="509" t="s">
        <v>1709</v>
      </c>
      <c r="H610" s="504" t="s">
        <v>923</v>
      </c>
      <c r="I610" s="1035"/>
      <c r="J610" s="1036"/>
      <c r="K610" s="516" t="s">
        <v>881</v>
      </c>
      <c r="L610" s="521">
        <v>20</v>
      </c>
      <c r="M610" s="517" t="str">
        <f t="shared" si="370"/>
        <v>Y</v>
      </c>
      <c r="N610" s="514">
        <f t="shared" si="346"/>
        <v>93.2</v>
      </c>
      <c r="O610" s="518">
        <f t="shared" si="339"/>
        <v>0</v>
      </c>
      <c r="P610" s="680">
        <f>'KB Duct Parts'!$AE$3</f>
        <v>0</v>
      </c>
      <c r="Q610" s="681">
        <f t="shared" si="347"/>
        <v>0</v>
      </c>
      <c r="R610" s="682">
        <f t="shared" si="348"/>
        <v>0</v>
      </c>
      <c r="S610" s="716">
        <f t="shared" si="349"/>
        <v>0.35</v>
      </c>
      <c r="T610" s="679">
        <f t="shared" si="350"/>
        <v>0</v>
      </c>
      <c r="U610" s="679">
        <f t="shared" si="351"/>
        <v>0</v>
      </c>
      <c r="Y610" s="120"/>
      <c r="AE610" s="75"/>
      <c r="AF610" s="370">
        <v>20</v>
      </c>
      <c r="AG610" s="374"/>
      <c r="AH610" s="378"/>
      <c r="AI610" s="381"/>
      <c r="AJ610" s="386"/>
      <c r="AK610" s="391"/>
      <c r="AL610" s="386"/>
      <c r="AM610" s="363">
        <f t="shared" si="337"/>
        <v>1</v>
      </c>
      <c r="AN610" s="578">
        <v>93.2</v>
      </c>
      <c r="AO610" s="120">
        <f t="shared" si="352"/>
        <v>0</v>
      </c>
      <c r="AP610" s="120">
        <f t="shared" si="340"/>
        <v>0</v>
      </c>
      <c r="AQ610" s="120">
        <f t="shared" si="341"/>
        <v>0</v>
      </c>
      <c r="AR610" s="120">
        <f t="shared" si="342"/>
        <v>0</v>
      </c>
      <c r="AS610" s="120">
        <f t="shared" si="343"/>
        <v>0</v>
      </c>
      <c r="AT610" s="120">
        <f t="shared" si="344"/>
        <v>0</v>
      </c>
      <c r="AU610" s="74" t="s">
        <v>717</v>
      </c>
      <c r="AV610" s="115"/>
      <c r="AW610" s="395"/>
      <c r="AX610" s="395">
        <v>0</v>
      </c>
      <c r="AY610" s="395">
        <v>0</v>
      </c>
      <c r="AZ610" s="395">
        <v>0</v>
      </c>
      <c r="BA610" s="395">
        <v>0</v>
      </c>
      <c r="BB610" s="395">
        <v>0</v>
      </c>
      <c r="BC610" s="395">
        <v>0</v>
      </c>
      <c r="BD610" s="115"/>
      <c r="BE610" s="115"/>
      <c r="BF610" s="115"/>
      <c r="BG610" s="115"/>
      <c r="BH610" s="115"/>
      <c r="BI610" s="115"/>
      <c r="BJ610" s="115"/>
      <c r="BK610" s="115"/>
      <c r="BQ610" s="74" t="str">
        <f t="shared" si="353"/>
        <v xml:space="preserve"> </v>
      </c>
      <c r="BR610" s="120" t="str">
        <f t="shared" si="354"/>
        <v xml:space="preserve"> </v>
      </c>
      <c r="BS610" s="120" t="str">
        <f t="shared" si="355"/>
        <v xml:space="preserve"> </v>
      </c>
      <c r="BU610" s="74" t="str">
        <f t="shared" si="356"/>
        <v xml:space="preserve"> </v>
      </c>
      <c r="BV610" s="120" t="str">
        <f t="shared" si="357"/>
        <v xml:space="preserve"> </v>
      </c>
      <c r="BW610" s="120" t="str">
        <f t="shared" si="358"/>
        <v xml:space="preserve">  </v>
      </c>
      <c r="BY610" s="74" t="str">
        <f t="shared" si="359"/>
        <v xml:space="preserve"> </v>
      </c>
      <c r="BZ610" s="120" t="str">
        <f t="shared" si="360"/>
        <v xml:space="preserve"> </v>
      </c>
      <c r="CA610" s="120" t="str">
        <f t="shared" si="361"/>
        <v xml:space="preserve"> </v>
      </c>
      <c r="CC610" s="115" t="str">
        <f t="shared" si="362"/>
        <v xml:space="preserve"> </v>
      </c>
      <c r="CD610" s="120" t="str">
        <f t="shared" si="363"/>
        <v xml:space="preserve"> </v>
      </c>
      <c r="CE610" s="417" t="str">
        <f t="shared" si="364"/>
        <v xml:space="preserve"> </v>
      </c>
      <c r="CF610" s="115"/>
      <c r="CG610" s="115" t="str">
        <f t="shared" si="365"/>
        <v xml:space="preserve"> </v>
      </c>
      <c r="CH610" s="120" t="str">
        <f t="shared" si="366"/>
        <v xml:space="preserve"> </v>
      </c>
      <c r="CI610" s="417" t="str">
        <f t="shared" si="367"/>
        <v xml:space="preserve"> </v>
      </c>
      <c r="CJ610" s="115"/>
      <c r="CK610" s="115" t="str">
        <f t="shared" si="368"/>
        <v xml:space="preserve"> </v>
      </c>
      <c r="CL610" s="120" t="str">
        <f t="shared" si="369"/>
        <v xml:space="preserve"> </v>
      </c>
      <c r="CM610" s="417" t="str">
        <f t="shared" si="336"/>
        <v xml:space="preserve"> </v>
      </c>
      <c r="IS610" s="103">
        <v>45.7</v>
      </c>
    </row>
    <row r="611" spans="1:253" s="74" customFormat="1" ht="17.100000000000001" hidden="1" customHeight="1" x14ac:dyDescent="0.25">
      <c r="B611" s="504">
        <f>IF('KB Duct Parts'!BG$15=1,'KB Duct Elbows'!AN14,0)</f>
        <v>0</v>
      </c>
      <c r="C611" s="525" t="s">
        <v>1998</v>
      </c>
      <c r="D611" s="506" t="str">
        <f t="shared" si="338"/>
        <v>12210.30L</v>
      </c>
      <c r="E611" s="504" t="s">
        <v>867</v>
      </c>
      <c r="F611" s="508" t="str">
        <f t="shared" si="345"/>
        <v xml:space="preserve"> </v>
      </c>
      <c r="G611" s="509" t="s">
        <v>1709</v>
      </c>
      <c r="H611" s="504" t="s">
        <v>923</v>
      </c>
      <c r="I611" s="1035"/>
      <c r="J611" s="1036"/>
      <c r="K611" s="516" t="s">
        <v>881</v>
      </c>
      <c r="L611" s="521">
        <v>20</v>
      </c>
      <c r="M611" s="517" t="str">
        <f t="shared" si="370"/>
        <v>Y</v>
      </c>
      <c r="N611" s="514">
        <f t="shared" si="346"/>
        <v>97.7</v>
      </c>
      <c r="O611" s="518">
        <f t="shared" si="339"/>
        <v>0</v>
      </c>
      <c r="P611" s="680">
        <f>'KB Duct Parts'!$AE$3</f>
        <v>0</v>
      </c>
      <c r="Q611" s="681">
        <f t="shared" si="347"/>
        <v>0</v>
      </c>
      <c r="R611" s="682">
        <f t="shared" si="348"/>
        <v>0</v>
      </c>
      <c r="S611" s="716">
        <f t="shared" si="349"/>
        <v>0.35</v>
      </c>
      <c r="T611" s="679">
        <f t="shared" si="350"/>
        <v>0</v>
      </c>
      <c r="U611" s="679">
        <f t="shared" si="351"/>
        <v>0</v>
      </c>
      <c r="Y611" s="120"/>
      <c r="AE611" s="75"/>
      <c r="AF611" s="370">
        <v>20</v>
      </c>
      <c r="AG611" s="374"/>
      <c r="AH611" s="378"/>
      <c r="AI611" s="381"/>
      <c r="AJ611" s="386"/>
      <c r="AK611" s="391"/>
      <c r="AL611" s="386"/>
      <c r="AM611" s="363">
        <f t="shared" si="337"/>
        <v>1</v>
      </c>
      <c r="AN611" s="578">
        <v>97.7</v>
      </c>
      <c r="AO611" s="120">
        <f t="shared" si="352"/>
        <v>0</v>
      </c>
      <c r="AP611" s="120">
        <f t="shared" si="340"/>
        <v>0</v>
      </c>
      <c r="AQ611" s="120">
        <f t="shared" si="341"/>
        <v>0</v>
      </c>
      <c r="AR611" s="120">
        <f t="shared" si="342"/>
        <v>0</v>
      </c>
      <c r="AS611" s="120">
        <f t="shared" si="343"/>
        <v>0</v>
      </c>
      <c r="AT611" s="120">
        <f t="shared" si="344"/>
        <v>0</v>
      </c>
      <c r="AU611" s="74" t="s">
        <v>717</v>
      </c>
      <c r="AV611" s="115"/>
      <c r="AW611" s="395"/>
      <c r="AX611" s="395">
        <v>0</v>
      </c>
      <c r="AY611" s="395">
        <v>0</v>
      </c>
      <c r="AZ611" s="395">
        <v>0</v>
      </c>
      <c r="BA611" s="395">
        <v>0</v>
      </c>
      <c r="BB611" s="395">
        <v>0</v>
      </c>
      <c r="BC611" s="395">
        <v>0</v>
      </c>
      <c r="BD611" s="115"/>
      <c r="BE611" s="115"/>
      <c r="BF611" s="115"/>
      <c r="BG611" s="115"/>
      <c r="BH611" s="115"/>
      <c r="BI611" s="115"/>
      <c r="BJ611" s="115"/>
      <c r="BK611" s="115"/>
      <c r="BQ611" s="74" t="str">
        <f t="shared" si="353"/>
        <v xml:space="preserve"> </v>
      </c>
      <c r="BR611" s="120" t="str">
        <f t="shared" si="354"/>
        <v xml:space="preserve"> </v>
      </c>
      <c r="BS611" s="120" t="str">
        <f t="shared" si="355"/>
        <v xml:space="preserve"> </v>
      </c>
      <c r="BU611" s="74" t="str">
        <f t="shared" si="356"/>
        <v xml:space="preserve"> </v>
      </c>
      <c r="BV611" s="120" t="str">
        <f t="shared" si="357"/>
        <v xml:space="preserve"> </v>
      </c>
      <c r="BW611" s="120" t="str">
        <f t="shared" si="358"/>
        <v xml:space="preserve">  </v>
      </c>
      <c r="BY611" s="74" t="str">
        <f t="shared" si="359"/>
        <v xml:space="preserve"> </v>
      </c>
      <c r="BZ611" s="120" t="str">
        <f t="shared" si="360"/>
        <v xml:space="preserve"> </v>
      </c>
      <c r="CA611" s="120" t="str">
        <f t="shared" si="361"/>
        <v xml:space="preserve"> </v>
      </c>
      <c r="CC611" s="115" t="str">
        <f t="shared" si="362"/>
        <v xml:space="preserve"> </v>
      </c>
      <c r="CD611" s="120" t="str">
        <f t="shared" si="363"/>
        <v xml:space="preserve"> </v>
      </c>
      <c r="CE611" s="417" t="str">
        <f t="shared" si="364"/>
        <v xml:space="preserve"> </v>
      </c>
      <c r="CF611" s="115"/>
      <c r="CG611" s="115" t="str">
        <f t="shared" si="365"/>
        <v xml:space="preserve"> </v>
      </c>
      <c r="CH611" s="120" t="str">
        <f t="shared" si="366"/>
        <v xml:space="preserve"> </v>
      </c>
      <c r="CI611" s="417" t="str">
        <f t="shared" si="367"/>
        <v xml:space="preserve"> </v>
      </c>
      <c r="CJ611" s="115"/>
      <c r="CK611" s="115" t="str">
        <f t="shared" si="368"/>
        <v xml:space="preserve"> </v>
      </c>
      <c r="CL611" s="120" t="str">
        <f t="shared" si="369"/>
        <v xml:space="preserve"> </v>
      </c>
      <c r="CM611" s="417" t="str">
        <f t="shared" ref="CM611:CM674" si="371">IF(AT611&gt;0,AT611," ")</f>
        <v xml:space="preserve"> </v>
      </c>
      <c r="IS611" s="103">
        <v>47.9</v>
      </c>
    </row>
    <row r="612" spans="1:253" s="74" customFormat="1" ht="17.100000000000001" hidden="1" customHeight="1" x14ac:dyDescent="0.25">
      <c r="B612" s="504">
        <f>IF('KB Duct Parts'!BG$15=1,'KB Duct Elbows'!AN15,0)</f>
        <v>0</v>
      </c>
      <c r="C612" s="525" t="s">
        <v>1999</v>
      </c>
      <c r="D612" s="506" t="str">
        <f t="shared" si="338"/>
        <v>12211.30L</v>
      </c>
      <c r="E612" s="504" t="s">
        <v>868</v>
      </c>
      <c r="F612" s="508" t="str">
        <f t="shared" si="345"/>
        <v xml:space="preserve"> </v>
      </c>
      <c r="G612" s="509" t="s">
        <v>1709</v>
      </c>
      <c r="H612" s="504" t="s">
        <v>923</v>
      </c>
      <c r="I612" s="1035"/>
      <c r="J612" s="1036"/>
      <c r="K612" s="516" t="s">
        <v>881</v>
      </c>
      <c r="L612" s="521">
        <v>20</v>
      </c>
      <c r="M612" s="517" t="str">
        <f t="shared" si="370"/>
        <v>Y</v>
      </c>
      <c r="N612" s="514">
        <f t="shared" si="346"/>
        <v>112.7</v>
      </c>
      <c r="O612" s="518">
        <f t="shared" si="339"/>
        <v>0</v>
      </c>
      <c r="P612" s="680">
        <f>'KB Duct Parts'!$AE$3</f>
        <v>0</v>
      </c>
      <c r="Q612" s="681">
        <f t="shared" si="347"/>
        <v>0</v>
      </c>
      <c r="R612" s="682">
        <f t="shared" si="348"/>
        <v>0</v>
      </c>
      <c r="S612" s="716">
        <f t="shared" si="349"/>
        <v>0.35</v>
      </c>
      <c r="T612" s="679">
        <f t="shared" si="350"/>
        <v>0</v>
      </c>
      <c r="U612" s="679">
        <f t="shared" si="351"/>
        <v>0</v>
      </c>
      <c r="Y612" s="120"/>
      <c r="AE612" s="75"/>
      <c r="AF612" s="370">
        <v>20</v>
      </c>
      <c r="AG612" s="374"/>
      <c r="AH612" s="378"/>
      <c r="AI612" s="381"/>
      <c r="AJ612" s="386"/>
      <c r="AK612" s="391"/>
      <c r="AL612" s="386"/>
      <c r="AM612" s="363">
        <f t="shared" si="337"/>
        <v>1</v>
      </c>
      <c r="AN612" s="578">
        <v>112.7</v>
      </c>
      <c r="AO612" s="120">
        <f t="shared" si="352"/>
        <v>0</v>
      </c>
      <c r="AP612" s="120">
        <f t="shared" si="340"/>
        <v>0</v>
      </c>
      <c r="AQ612" s="120">
        <f t="shared" si="341"/>
        <v>0</v>
      </c>
      <c r="AR612" s="120">
        <f t="shared" si="342"/>
        <v>0</v>
      </c>
      <c r="AS612" s="120">
        <f t="shared" si="343"/>
        <v>0</v>
      </c>
      <c r="AT612" s="120">
        <f t="shared" si="344"/>
        <v>0</v>
      </c>
      <c r="AU612" s="74" t="s">
        <v>717</v>
      </c>
      <c r="AV612" s="115"/>
      <c r="AW612" s="395"/>
      <c r="AX612" s="395">
        <v>0</v>
      </c>
      <c r="AY612" s="395">
        <v>0</v>
      </c>
      <c r="AZ612" s="395">
        <v>0</v>
      </c>
      <c r="BA612" s="395">
        <v>0</v>
      </c>
      <c r="BB612" s="395">
        <v>0</v>
      </c>
      <c r="BC612" s="395">
        <v>0</v>
      </c>
      <c r="BD612" s="115"/>
      <c r="BE612" s="115"/>
      <c r="BF612" s="115"/>
      <c r="BG612" s="115"/>
      <c r="BH612" s="115"/>
      <c r="BI612" s="115"/>
      <c r="BJ612" s="115"/>
      <c r="BK612" s="115"/>
      <c r="BQ612" s="74" t="str">
        <f t="shared" si="353"/>
        <v xml:space="preserve"> </v>
      </c>
      <c r="BR612" s="120" t="str">
        <f t="shared" si="354"/>
        <v xml:space="preserve"> </v>
      </c>
      <c r="BS612" s="120" t="str">
        <f t="shared" si="355"/>
        <v xml:space="preserve"> </v>
      </c>
      <c r="BU612" s="74" t="str">
        <f t="shared" si="356"/>
        <v xml:space="preserve"> </v>
      </c>
      <c r="BV612" s="120" t="str">
        <f t="shared" si="357"/>
        <v xml:space="preserve"> </v>
      </c>
      <c r="BW612" s="120" t="str">
        <f t="shared" si="358"/>
        <v xml:space="preserve">  </v>
      </c>
      <c r="BY612" s="74" t="str">
        <f t="shared" si="359"/>
        <v xml:space="preserve"> </v>
      </c>
      <c r="BZ612" s="120" t="str">
        <f t="shared" si="360"/>
        <v xml:space="preserve"> </v>
      </c>
      <c r="CA612" s="120" t="str">
        <f t="shared" si="361"/>
        <v xml:space="preserve"> </v>
      </c>
      <c r="CC612" s="115" t="str">
        <f t="shared" si="362"/>
        <v xml:space="preserve"> </v>
      </c>
      <c r="CD612" s="120" t="str">
        <f t="shared" si="363"/>
        <v xml:space="preserve"> </v>
      </c>
      <c r="CE612" s="417" t="str">
        <f t="shared" si="364"/>
        <v xml:space="preserve"> </v>
      </c>
      <c r="CF612" s="115"/>
      <c r="CG612" s="115" t="str">
        <f t="shared" si="365"/>
        <v xml:space="preserve"> </v>
      </c>
      <c r="CH612" s="120" t="str">
        <f t="shared" si="366"/>
        <v xml:space="preserve"> </v>
      </c>
      <c r="CI612" s="417" t="str">
        <f t="shared" si="367"/>
        <v xml:space="preserve"> </v>
      </c>
      <c r="CJ612" s="115"/>
      <c r="CK612" s="115" t="str">
        <f t="shared" si="368"/>
        <v xml:space="preserve"> </v>
      </c>
      <c r="CL612" s="120" t="str">
        <f t="shared" si="369"/>
        <v xml:space="preserve"> </v>
      </c>
      <c r="CM612" s="417" t="str">
        <f t="shared" si="371"/>
        <v xml:space="preserve"> </v>
      </c>
      <c r="IS612" s="103">
        <v>55.3</v>
      </c>
    </row>
    <row r="613" spans="1:253" s="74" customFormat="1" ht="17.100000000000001" hidden="1" customHeight="1" x14ac:dyDescent="0.25">
      <c r="B613" s="504">
        <f>IF('KB Duct Parts'!BG$15=1,'KB Duct Elbows'!AN16,0)</f>
        <v>0</v>
      </c>
      <c r="C613" s="525" t="s">
        <v>2000</v>
      </c>
      <c r="D613" s="506" t="str">
        <f t="shared" si="338"/>
        <v>12212.30L</v>
      </c>
      <c r="E613" s="504" t="s">
        <v>869</v>
      </c>
      <c r="F613" s="508" t="str">
        <f t="shared" si="345"/>
        <v xml:space="preserve"> </v>
      </c>
      <c r="G613" s="509" t="s">
        <v>1709</v>
      </c>
      <c r="H613" s="504" t="s">
        <v>923</v>
      </c>
      <c r="I613" s="1035"/>
      <c r="J613" s="1036"/>
      <c r="K613" s="516" t="s">
        <v>881</v>
      </c>
      <c r="L613" s="521">
        <v>20</v>
      </c>
      <c r="M613" s="517" t="str">
        <f t="shared" si="370"/>
        <v>Y</v>
      </c>
      <c r="N613" s="514">
        <f t="shared" si="346"/>
        <v>126.7</v>
      </c>
      <c r="O613" s="518">
        <f t="shared" si="339"/>
        <v>0</v>
      </c>
      <c r="P613" s="680">
        <f>'KB Duct Parts'!$AE$3</f>
        <v>0</v>
      </c>
      <c r="Q613" s="681">
        <f t="shared" si="347"/>
        <v>0</v>
      </c>
      <c r="R613" s="682">
        <f t="shared" si="348"/>
        <v>0</v>
      </c>
      <c r="S613" s="716">
        <f t="shared" si="349"/>
        <v>0.35</v>
      </c>
      <c r="T613" s="679">
        <f t="shared" si="350"/>
        <v>0</v>
      </c>
      <c r="U613" s="679">
        <f t="shared" si="351"/>
        <v>0</v>
      </c>
      <c r="Y613" s="120"/>
      <c r="AE613" s="75"/>
      <c r="AF613" s="370">
        <v>20</v>
      </c>
      <c r="AG613" s="374"/>
      <c r="AH613" s="378"/>
      <c r="AI613" s="381"/>
      <c r="AJ613" s="386"/>
      <c r="AK613" s="391"/>
      <c r="AL613" s="386"/>
      <c r="AM613" s="363">
        <f t="shared" si="337"/>
        <v>1</v>
      </c>
      <c r="AN613" s="578">
        <v>126.7</v>
      </c>
      <c r="AO613" s="120">
        <f t="shared" si="352"/>
        <v>0</v>
      </c>
      <c r="AP613" s="120">
        <f t="shared" si="340"/>
        <v>0</v>
      </c>
      <c r="AQ613" s="120">
        <f t="shared" si="341"/>
        <v>0</v>
      </c>
      <c r="AR613" s="120">
        <f t="shared" si="342"/>
        <v>0</v>
      </c>
      <c r="AS613" s="120">
        <f t="shared" si="343"/>
        <v>0</v>
      </c>
      <c r="AT613" s="120">
        <f t="shared" si="344"/>
        <v>0</v>
      </c>
      <c r="AU613" s="74" t="s">
        <v>717</v>
      </c>
      <c r="AV613" s="115"/>
      <c r="AW613" s="395"/>
      <c r="AX613" s="395">
        <v>0</v>
      </c>
      <c r="AY613" s="395">
        <v>0</v>
      </c>
      <c r="AZ613" s="395">
        <v>0</v>
      </c>
      <c r="BA613" s="395">
        <v>0</v>
      </c>
      <c r="BB613" s="395">
        <v>0</v>
      </c>
      <c r="BC613" s="395">
        <v>0</v>
      </c>
      <c r="BD613" s="115"/>
      <c r="BE613" s="115"/>
      <c r="BF613" s="115"/>
      <c r="BG613" s="115"/>
      <c r="BH613" s="115"/>
      <c r="BI613" s="115"/>
      <c r="BJ613" s="115"/>
      <c r="BK613" s="115"/>
      <c r="BQ613" s="74" t="str">
        <f t="shared" si="353"/>
        <v xml:space="preserve"> </v>
      </c>
      <c r="BR613" s="120" t="str">
        <f t="shared" si="354"/>
        <v xml:space="preserve"> </v>
      </c>
      <c r="BS613" s="120" t="str">
        <f t="shared" si="355"/>
        <v xml:space="preserve"> </v>
      </c>
      <c r="BU613" s="74" t="str">
        <f t="shared" si="356"/>
        <v xml:space="preserve"> </v>
      </c>
      <c r="BV613" s="120" t="str">
        <f t="shared" si="357"/>
        <v xml:space="preserve"> </v>
      </c>
      <c r="BW613" s="120" t="str">
        <f t="shared" si="358"/>
        <v xml:space="preserve">  </v>
      </c>
      <c r="BY613" s="74" t="str">
        <f t="shared" si="359"/>
        <v xml:space="preserve"> </v>
      </c>
      <c r="BZ613" s="120" t="str">
        <f t="shared" si="360"/>
        <v xml:space="preserve"> </v>
      </c>
      <c r="CA613" s="120" t="str">
        <f t="shared" si="361"/>
        <v xml:space="preserve"> </v>
      </c>
      <c r="CC613" s="115" t="str">
        <f t="shared" si="362"/>
        <v xml:space="preserve"> </v>
      </c>
      <c r="CD613" s="120" t="str">
        <f t="shared" si="363"/>
        <v xml:space="preserve"> </v>
      </c>
      <c r="CE613" s="417" t="str">
        <f t="shared" si="364"/>
        <v xml:space="preserve"> </v>
      </c>
      <c r="CF613" s="115"/>
      <c r="CG613" s="115" t="str">
        <f t="shared" si="365"/>
        <v xml:space="preserve"> </v>
      </c>
      <c r="CH613" s="120" t="str">
        <f t="shared" si="366"/>
        <v xml:space="preserve"> </v>
      </c>
      <c r="CI613" s="417" t="str">
        <f t="shared" si="367"/>
        <v xml:space="preserve"> </v>
      </c>
      <c r="CJ613" s="115"/>
      <c r="CK613" s="115" t="str">
        <f t="shared" si="368"/>
        <v xml:space="preserve"> </v>
      </c>
      <c r="CL613" s="120" t="str">
        <f t="shared" si="369"/>
        <v xml:space="preserve"> </v>
      </c>
      <c r="CM613" s="417" t="str">
        <f t="shared" si="371"/>
        <v xml:space="preserve"> </v>
      </c>
      <c r="IS613" s="103">
        <v>62.2</v>
      </c>
    </row>
    <row r="614" spans="1:253" s="74" customFormat="1" ht="17.100000000000001" hidden="1" customHeight="1" x14ac:dyDescent="0.25">
      <c r="B614" s="504">
        <f>IF('KB Duct Parts'!BG$15=1,'KB Duct Elbows'!AN17,0)</f>
        <v>0</v>
      </c>
      <c r="C614" s="525" t="s">
        <v>2001</v>
      </c>
      <c r="D614" s="506" t="str">
        <f t="shared" si="338"/>
        <v>12213.30L</v>
      </c>
      <c r="E614" s="504" t="s">
        <v>870</v>
      </c>
      <c r="F614" s="508" t="str">
        <f t="shared" si="345"/>
        <v xml:space="preserve"> </v>
      </c>
      <c r="G614" s="509" t="s">
        <v>1709</v>
      </c>
      <c r="H614" s="504" t="s">
        <v>923</v>
      </c>
      <c r="I614" s="1035"/>
      <c r="J614" s="1036"/>
      <c r="K614" s="516" t="s">
        <v>881</v>
      </c>
      <c r="L614" s="521">
        <v>20</v>
      </c>
      <c r="M614" s="517" t="str">
        <f t="shared" si="370"/>
        <v>Y</v>
      </c>
      <c r="N614" s="514">
        <f t="shared" si="346"/>
        <v>138</v>
      </c>
      <c r="O614" s="518">
        <f t="shared" si="339"/>
        <v>0</v>
      </c>
      <c r="P614" s="680">
        <f>'KB Duct Parts'!$AE$3</f>
        <v>0</v>
      </c>
      <c r="Q614" s="681">
        <f t="shared" si="347"/>
        <v>0</v>
      </c>
      <c r="R614" s="682">
        <f t="shared" si="348"/>
        <v>0</v>
      </c>
      <c r="S614" s="716">
        <f t="shared" si="349"/>
        <v>0.35</v>
      </c>
      <c r="T614" s="679">
        <f t="shared" si="350"/>
        <v>0</v>
      </c>
      <c r="U614" s="679">
        <f t="shared" si="351"/>
        <v>0</v>
      </c>
      <c r="Y614" s="120"/>
      <c r="AE614" s="75"/>
      <c r="AF614" s="370">
        <v>20</v>
      </c>
      <c r="AG614" s="374"/>
      <c r="AH614" s="378"/>
      <c r="AI614" s="381"/>
      <c r="AJ614" s="386"/>
      <c r="AK614" s="391"/>
      <c r="AL614" s="386"/>
      <c r="AM614" s="363">
        <f t="shared" si="337"/>
        <v>1</v>
      </c>
      <c r="AN614" s="578">
        <v>138</v>
      </c>
      <c r="AO614" s="120">
        <f t="shared" si="352"/>
        <v>0</v>
      </c>
      <c r="AP614" s="120">
        <f t="shared" si="340"/>
        <v>0</v>
      </c>
      <c r="AQ614" s="120">
        <f t="shared" si="341"/>
        <v>0</v>
      </c>
      <c r="AR614" s="120">
        <f t="shared" si="342"/>
        <v>0</v>
      </c>
      <c r="AS614" s="120">
        <f t="shared" si="343"/>
        <v>0</v>
      </c>
      <c r="AT614" s="120">
        <f t="shared" si="344"/>
        <v>0</v>
      </c>
      <c r="AU614" s="74" t="s">
        <v>717</v>
      </c>
      <c r="AV614" s="115"/>
      <c r="AW614" s="395"/>
      <c r="AX614" s="395">
        <v>0</v>
      </c>
      <c r="AY614" s="395">
        <v>0</v>
      </c>
      <c r="AZ614" s="395">
        <v>0</v>
      </c>
      <c r="BA614" s="395">
        <v>0</v>
      </c>
      <c r="BB614" s="395">
        <v>0</v>
      </c>
      <c r="BC614" s="395">
        <v>0</v>
      </c>
      <c r="BD614" s="115"/>
      <c r="BE614" s="115"/>
      <c r="BF614" s="115"/>
      <c r="BG614" s="115"/>
      <c r="BH614" s="115"/>
      <c r="BI614" s="115"/>
      <c r="BJ614" s="115"/>
      <c r="BK614" s="115"/>
      <c r="BQ614" s="74" t="str">
        <f t="shared" si="353"/>
        <v xml:space="preserve"> </v>
      </c>
      <c r="BR614" s="120" t="str">
        <f t="shared" si="354"/>
        <v xml:space="preserve"> </v>
      </c>
      <c r="BS614" s="120" t="str">
        <f t="shared" si="355"/>
        <v xml:space="preserve"> </v>
      </c>
      <c r="BU614" s="74" t="str">
        <f t="shared" si="356"/>
        <v xml:space="preserve"> </v>
      </c>
      <c r="BV614" s="120" t="str">
        <f t="shared" si="357"/>
        <v xml:space="preserve"> </v>
      </c>
      <c r="BW614" s="120" t="str">
        <f t="shared" si="358"/>
        <v xml:space="preserve">  </v>
      </c>
      <c r="BY614" s="74" t="str">
        <f t="shared" si="359"/>
        <v xml:space="preserve"> </v>
      </c>
      <c r="BZ614" s="120" t="str">
        <f t="shared" si="360"/>
        <v xml:space="preserve"> </v>
      </c>
      <c r="CA614" s="120" t="str">
        <f t="shared" si="361"/>
        <v xml:space="preserve"> </v>
      </c>
      <c r="CC614" s="115" t="str">
        <f t="shared" si="362"/>
        <v xml:space="preserve"> </v>
      </c>
      <c r="CD614" s="120" t="str">
        <f t="shared" si="363"/>
        <v xml:space="preserve"> </v>
      </c>
      <c r="CE614" s="417" t="str">
        <f t="shared" si="364"/>
        <v xml:space="preserve"> </v>
      </c>
      <c r="CF614" s="115"/>
      <c r="CG614" s="115" t="str">
        <f t="shared" si="365"/>
        <v xml:space="preserve"> </v>
      </c>
      <c r="CH614" s="120" t="str">
        <f t="shared" si="366"/>
        <v xml:space="preserve"> </v>
      </c>
      <c r="CI614" s="417" t="str">
        <f t="shared" si="367"/>
        <v xml:space="preserve"> </v>
      </c>
      <c r="CJ614" s="115"/>
      <c r="CK614" s="115" t="str">
        <f t="shared" si="368"/>
        <v xml:space="preserve"> </v>
      </c>
      <c r="CL614" s="120" t="str">
        <f t="shared" si="369"/>
        <v xml:space="preserve"> </v>
      </c>
      <c r="CM614" s="417" t="str">
        <f t="shared" si="371"/>
        <v xml:space="preserve"> </v>
      </c>
      <c r="IS614" s="103">
        <v>67.7</v>
      </c>
    </row>
    <row r="615" spans="1:253" s="74" customFormat="1" ht="17.100000000000001" hidden="1" customHeight="1" x14ac:dyDescent="0.25">
      <c r="B615" s="504">
        <f>IF('KB Duct Parts'!BG$15=1,'KB Duct Elbows'!AN18,0)</f>
        <v>0</v>
      </c>
      <c r="C615" s="525" t="s">
        <v>2002</v>
      </c>
      <c r="D615" s="506" t="str">
        <f t="shared" si="338"/>
        <v>12214.30L</v>
      </c>
      <c r="E615" s="504" t="s">
        <v>871</v>
      </c>
      <c r="F615" s="508" t="str">
        <f t="shared" si="345"/>
        <v xml:space="preserve"> </v>
      </c>
      <c r="G615" s="509" t="s">
        <v>1709</v>
      </c>
      <c r="H615" s="504" t="s">
        <v>923</v>
      </c>
      <c r="I615" s="1035"/>
      <c r="J615" s="1036"/>
      <c r="K615" s="516" t="s">
        <v>881</v>
      </c>
      <c r="L615" s="521">
        <v>20</v>
      </c>
      <c r="M615" s="517" t="str">
        <f t="shared" si="370"/>
        <v>Y</v>
      </c>
      <c r="N615" s="514">
        <f t="shared" si="346"/>
        <v>144.30000000000001</v>
      </c>
      <c r="O615" s="518">
        <f t="shared" si="339"/>
        <v>0</v>
      </c>
      <c r="P615" s="680">
        <f>'KB Duct Parts'!$AE$3</f>
        <v>0</v>
      </c>
      <c r="Q615" s="681">
        <f t="shared" si="347"/>
        <v>0</v>
      </c>
      <c r="R615" s="682">
        <f t="shared" si="348"/>
        <v>0</v>
      </c>
      <c r="S615" s="716">
        <f t="shared" si="349"/>
        <v>0.35</v>
      </c>
      <c r="T615" s="679">
        <f t="shared" si="350"/>
        <v>0</v>
      </c>
      <c r="U615" s="679">
        <f t="shared" si="351"/>
        <v>0</v>
      </c>
      <c r="Y615" s="120"/>
      <c r="AE615" s="75"/>
      <c r="AF615" s="370">
        <v>20</v>
      </c>
      <c r="AG615" s="374"/>
      <c r="AH615" s="378"/>
      <c r="AI615" s="381"/>
      <c r="AJ615" s="386"/>
      <c r="AK615" s="391"/>
      <c r="AL615" s="386"/>
      <c r="AM615" s="363">
        <f t="shared" si="337"/>
        <v>1</v>
      </c>
      <c r="AN615" s="578">
        <v>144.30000000000001</v>
      </c>
      <c r="AO615" s="120">
        <f t="shared" si="352"/>
        <v>0</v>
      </c>
      <c r="AP615" s="120">
        <f t="shared" si="340"/>
        <v>0</v>
      </c>
      <c r="AQ615" s="120">
        <f t="shared" si="341"/>
        <v>0</v>
      </c>
      <c r="AR615" s="120">
        <f t="shared" si="342"/>
        <v>0</v>
      </c>
      <c r="AS615" s="120">
        <f t="shared" si="343"/>
        <v>0</v>
      </c>
      <c r="AT615" s="120">
        <f t="shared" si="344"/>
        <v>0</v>
      </c>
      <c r="AU615" s="74" t="s">
        <v>717</v>
      </c>
      <c r="AV615" s="115"/>
      <c r="AW615" s="395"/>
      <c r="AX615" s="395">
        <v>0</v>
      </c>
      <c r="AY615" s="395">
        <v>0</v>
      </c>
      <c r="AZ615" s="395">
        <v>0</v>
      </c>
      <c r="BA615" s="395">
        <v>0</v>
      </c>
      <c r="BB615" s="395">
        <v>0</v>
      </c>
      <c r="BC615" s="395">
        <v>0</v>
      </c>
      <c r="BD615" s="115"/>
      <c r="BE615" s="115"/>
      <c r="BF615" s="115"/>
      <c r="BG615" s="115"/>
      <c r="BH615" s="115"/>
      <c r="BI615" s="115"/>
      <c r="BJ615" s="115"/>
      <c r="BK615" s="115"/>
      <c r="BQ615" s="74" t="str">
        <f t="shared" si="353"/>
        <v xml:space="preserve"> </v>
      </c>
      <c r="BR615" s="120" t="str">
        <f t="shared" si="354"/>
        <v xml:space="preserve"> </v>
      </c>
      <c r="BS615" s="120" t="str">
        <f t="shared" si="355"/>
        <v xml:space="preserve"> </v>
      </c>
      <c r="BU615" s="74" t="str">
        <f t="shared" si="356"/>
        <v xml:space="preserve"> </v>
      </c>
      <c r="BV615" s="120" t="str">
        <f t="shared" si="357"/>
        <v xml:space="preserve"> </v>
      </c>
      <c r="BW615" s="120" t="str">
        <f t="shared" si="358"/>
        <v xml:space="preserve">  </v>
      </c>
      <c r="BY615" s="74" t="str">
        <f t="shared" si="359"/>
        <v xml:space="preserve"> </v>
      </c>
      <c r="BZ615" s="120" t="str">
        <f t="shared" si="360"/>
        <v xml:space="preserve"> </v>
      </c>
      <c r="CA615" s="120" t="str">
        <f t="shared" si="361"/>
        <v xml:space="preserve"> </v>
      </c>
      <c r="CC615" s="115" t="str">
        <f t="shared" si="362"/>
        <v xml:space="preserve"> </v>
      </c>
      <c r="CD615" s="120" t="str">
        <f t="shared" si="363"/>
        <v xml:space="preserve"> </v>
      </c>
      <c r="CE615" s="417" t="str">
        <f t="shared" si="364"/>
        <v xml:space="preserve"> </v>
      </c>
      <c r="CF615" s="115"/>
      <c r="CG615" s="115" t="str">
        <f t="shared" si="365"/>
        <v xml:space="preserve"> </v>
      </c>
      <c r="CH615" s="120" t="str">
        <f t="shared" si="366"/>
        <v xml:space="preserve"> </v>
      </c>
      <c r="CI615" s="417" t="str">
        <f t="shared" si="367"/>
        <v xml:space="preserve"> </v>
      </c>
      <c r="CJ615" s="115"/>
      <c r="CK615" s="115" t="str">
        <f t="shared" si="368"/>
        <v xml:space="preserve"> </v>
      </c>
      <c r="CL615" s="120" t="str">
        <f t="shared" si="369"/>
        <v xml:space="preserve"> </v>
      </c>
      <c r="CM615" s="417" t="str">
        <f t="shared" si="371"/>
        <v xml:space="preserve"> </v>
      </c>
      <c r="IS615" s="103">
        <v>70.8</v>
      </c>
    </row>
    <row r="616" spans="1:253" s="74" customFormat="1" ht="17.100000000000001" hidden="1" customHeight="1" x14ac:dyDescent="0.25">
      <c r="B616" s="504">
        <f>IF('KB Duct Parts'!BG$15=1,'KB Duct Elbows'!AN19,0)</f>
        <v>0</v>
      </c>
      <c r="C616" s="525" t="s">
        <v>2003</v>
      </c>
      <c r="D616" s="506" t="str">
        <f t="shared" si="338"/>
        <v>12215.30L</v>
      </c>
      <c r="E616" s="504" t="s">
        <v>872</v>
      </c>
      <c r="F616" s="508" t="str">
        <f t="shared" si="345"/>
        <v xml:space="preserve"> </v>
      </c>
      <c r="G616" s="509" t="s">
        <v>1709</v>
      </c>
      <c r="H616" s="504" t="s">
        <v>923</v>
      </c>
      <c r="I616" s="1035"/>
      <c r="J616" s="1036"/>
      <c r="K616" s="516" t="s">
        <v>881</v>
      </c>
      <c r="L616" s="521">
        <v>20</v>
      </c>
      <c r="M616" s="517" t="str">
        <f t="shared" si="370"/>
        <v>Y</v>
      </c>
      <c r="N616" s="514">
        <f t="shared" si="346"/>
        <v>151.80000000000001</v>
      </c>
      <c r="O616" s="518">
        <f t="shared" si="339"/>
        <v>0</v>
      </c>
      <c r="P616" s="680">
        <f>'KB Duct Parts'!$AE$3</f>
        <v>0</v>
      </c>
      <c r="Q616" s="681">
        <f t="shared" si="347"/>
        <v>0</v>
      </c>
      <c r="R616" s="682">
        <f t="shared" si="348"/>
        <v>0</v>
      </c>
      <c r="S616" s="716">
        <f t="shared" si="349"/>
        <v>0.35</v>
      </c>
      <c r="T616" s="679">
        <f t="shared" si="350"/>
        <v>0</v>
      </c>
      <c r="U616" s="679">
        <f t="shared" si="351"/>
        <v>0</v>
      </c>
      <c r="Y616" s="120"/>
      <c r="AE616" s="75"/>
      <c r="AF616" s="370">
        <v>20</v>
      </c>
      <c r="AG616" s="374"/>
      <c r="AH616" s="378"/>
      <c r="AI616" s="381"/>
      <c r="AJ616" s="386"/>
      <c r="AK616" s="391"/>
      <c r="AL616" s="386"/>
      <c r="AM616" s="363">
        <f t="shared" si="337"/>
        <v>1</v>
      </c>
      <c r="AN616" s="578">
        <v>151.80000000000001</v>
      </c>
      <c r="AO616" s="120">
        <f t="shared" si="352"/>
        <v>0</v>
      </c>
      <c r="AP616" s="120">
        <f t="shared" si="340"/>
        <v>0</v>
      </c>
      <c r="AQ616" s="120">
        <f t="shared" si="341"/>
        <v>0</v>
      </c>
      <c r="AR616" s="120">
        <f t="shared" si="342"/>
        <v>0</v>
      </c>
      <c r="AS616" s="120">
        <f t="shared" si="343"/>
        <v>0</v>
      </c>
      <c r="AT616" s="120">
        <f t="shared" si="344"/>
        <v>0</v>
      </c>
      <c r="AU616" s="74" t="s">
        <v>717</v>
      </c>
      <c r="AV616" s="115"/>
      <c r="AW616" s="395"/>
      <c r="AX616" s="395">
        <v>0</v>
      </c>
      <c r="AY616" s="395">
        <v>0</v>
      </c>
      <c r="AZ616" s="395">
        <v>0</v>
      </c>
      <c r="BA616" s="395">
        <v>0</v>
      </c>
      <c r="BB616" s="395">
        <v>0</v>
      </c>
      <c r="BC616" s="395">
        <v>0</v>
      </c>
      <c r="BD616" s="115"/>
      <c r="BE616" s="115"/>
      <c r="BF616" s="115"/>
      <c r="BG616" s="115"/>
      <c r="BH616" s="115"/>
      <c r="BI616" s="115"/>
      <c r="BJ616" s="115"/>
      <c r="BK616" s="115"/>
      <c r="BQ616" s="74" t="str">
        <f t="shared" si="353"/>
        <v xml:space="preserve"> </v>
      </c>
      <c r="BR616" s="120" t="str">
        <f t="shared" si="354"/>
        <v xml:space="preserve"> </v>
      </c>
      <c r="BS616" s="120" t="str">
        <f t="shared" si="355"/>
        <v xml:space="preserve"> </v>
      </c>
      <c r="BU616" s="74" t="str">
        <f t="shared" si="356"/>
        <v xml:space="preserve"> </v>
      </c>
      <c r="BV616" s="120" t="str">
        <f t="shared" si="357"/>
        <v xml:space="preserve"> </v>
      </c>
      <c r="BW616" s="120" t="str">
        <f t="shared" si="358"/>
        <v xml:space="preserve">  </v>
      </c>
      <c r="BY616" s="74" t="str">
        <f t="shared" si="359"/>
        <v xml:space="preserve"> </v>
      </c>
      <c r="BZ616" s="120" t="str">
        <f t="shared" si="360"/>
        <v xml:space="preserve"> </v>
      </c>
      <c r="CA616" s="120" t="str">
        <f t="shared" si="361"/>
        <v xml:space="preserve"> </v>
      </c>
      <c r="CC616" s="115" t="str">
        <f t="shared" si="362"/>
        <v xml:space="preserve"> </v>
      </c>
      <c r="CD616" s="120" t="str">
        <f t="shared" si="363"/>
        <v xml:space="preserve"> </v>
      </c>
      <c r="CE616" s="417" t="str">
        <f t="shared" si="364"/>
        <v xml:space="preserve"> </v>
      </c>
      <c r="CF616" s="115"/>
      <c r="CG616" s="115" t="str">
        <f t="shared" si="365"/>
        <v xml:space="preserve"> </v>
      </c>
      <c r="CH616" s="120" t="str">
        <f t="shared" si="366"/>
        <v xml:space="preserve"> </v>
      </c>
      <c r="CI616" s="417" t="str">
        <f t="shared" si="367"/>
        <v xml:space="preserve"> </v>
      </c>
      <c r="CJ616" s="115"/>
      <c r="CK616" s="115" t="str">
        <f t="shared" si="368"/>
        <v xml:space="preserve"> </v>
      </c>
      <c r="CL616" s="120" t="str">
        <f t="shared" si="369"/>
        <v xml:space="preserve"> </v>
      </c>
      <c r="CM616" s="417" t="str">
        <f t="shared" si="371"/>
        <v xml:space="preserve"> </v>
      </c>
      <c r="IS616" s="103">
        <v>74.400000000000006</v>
      </c>
    </row>
    <row r="617" spans="1:253" s="115" customFormat="1" ht="17.100000000000001" hidden="1" customHeight="1" x14ac:dyDescent="0.25">
      <c r="A617" s="74"/>
      <c r="B617" s="524">
        <f>IF(AND('KB Duct Parts'!$BP$16=1,'KB Duct Parts'!$BO$16=4,'KB Duct Parts'!H17&gt;0),'KB Duct Parts'!H17,0)</f>
        <v>0</v>
      </c>
      <c r="C617" s="529"/>
      <c r="D617" s="529">
        <v>13003</v>
      </c>
      <c r="E617" s="524" t="s">
        <v>483</v>
      </c>
      <c r="F617" s="508" t="str">
        <f t="shared" si="345"/>
        <v xml:space="preserve"> </v>
      </c>
      <c r="G617" s="530" t="s">
        <v>2111</v>
      </c>
      <c r="H617" s="524"/>
      <c r="I617" s="1035" t="s">
        <v>226</v>
      </c>
      <c r="J617" s="1036"/>
      <c r="K617" s="531" t="s">
        <v>882</v>
      </c>
      <c r="L617" s="523" t="s">
        <v>707</v>
      </c>
      <c r="M617" s="517" t="str">
        <f t="shared" si="370"/>
        <v>Y</v>
      </c>
      <c r="N617" s="514">
        <f t="shared" si="346"/>
        <v>9.5</v>
      </c>
      <c r="O617" s="514">
        <f t="shared" si="339"/>
        <v>0</v>
      </c>
      <c r="P617" s="680">
        <f>'KB Duct Parts'!$AE$3</f>
        <v>0</v>
      </c>
      <c r="Q617" s="681">
        <f t="shared" si="347"/>
        <v>0</v>
      </c>
      <c r="R617" s="682">
        <f t="shared" si="348"/>
        <v>0</v>
      </c>
      <c r="S617" s="716">
        <v>0.3</v>
      </c>
      <c r="T617" s="679">
        <f t="shared" si="350"/>
        <v>0</v>
      </c>
      <c r="U617" s="679">
        <f t="shared" si="351"/>
        <v>0</v>
      </c>
      <c r="Y617" s="120"/>
      <c r="AE617" s="81"/>
      <c r="AF617" s="370" t="s">
        <v>707</v>
      </c>
      <c r="AG617" s="374"/>
      <c r="AH617" s="378"/>
      <c r="AI617" s="381"/>
      <c r="AJ617" s="386"/>
      <c r="AK617" s="391"/>
      <c r="AL617" s="386"/>
      <c r="AM617" s="363">
        <f t="shared" si="337"/>
        <v>1</v>
      </c>
      <c r="AN617" s="578">
        <v>9.5</v>
      </c>
      <c r="AO617" s="120">
        <f t="shared" si="352"/>
        <v>0</v>
      </c>
      <c r="AP617" s="120">
        <f t="shared" si="340"/>
        <v>0</v>
      </c>
      <c r="AQ617" s="120">
        <f t="shared" si="341"/>
        <v>0</v>
      </c>
      <c r="AR617" s="120">
        <f t="shared" si="342"/>
        <v>0</v>
      </c>
      <c r="AS617" s="120">
        <f t="shared" si="343"/>
        <v>0</v>
      </c>
      <c r="AT617" s="120">
        <f t="shared" si="344"/>
        <v>0</v>
      </c>
      <c r="AU617" s="115" t="s">
        <v>717</v>
      </c>
      <c r="AW617" s="395"/>
      <c r="AX617" s="395">
        <v>0</v>
      </c>
      <c r="AY617" s="395">
        <v>0</v>
      </c>
      <c r="AZ617" s="395">
        <v>0</v>
      </c>
      <c r="BA617" s="395">
        <v>0</v>
      </c>
      <c r="BB617" s="395">
        <v>0</v>
      </c>
      <c r="BC617" s="395">
        <v>0</v>
      </c>
      <c r="BQ617" s="74" t="str">
        <f t="shared" si="353"/>
        <v xml:space="preserve"> </v>
      </c>
      <c r="BR617" s="120" t="str">
        <f t="shared" si="354"/>
        <v xml:space="preserve"> </v>
      </c>
      <c r="BS617" s="120" t="str">
        <f t="shared" si="355"/>
        <v xml:space="preserve"> </v>
      </c>
      <c r="BT617" s="74"/>
      <c r="BU617" s="74" t="str">
        <f t="shared" si="356"/>
        <v xml:space="preserve"> </v>
      </c>
      <c r="BV617" s="120" t="str">
        <f t="shared" si="357"/>
        <v xml:space="preserve"> </v>
      </c>
      <c r="BW617" s="120" t="str">
        <f t="shared" si="358"/>
        <v xml:space="preserve">  </v>
      </c>
      <c r="BX617" s="74"/>
      <c r="BY617" s="74" t="str">
        <f t="shared" si="359"/>
        <v xml:space="preserve"> </v>
      </c>
      <c r="BZ617" s="120" t="str">
        <f t="shared" si="360"/>
        <v xml:space="preserve"> </v>
      </c>
      <c r="CA617" s="120" t="str">
        <f t="shared" si="361"/>
        <v xml:space="preserve"> </v>
      </c>
      <c r="CB617" s="74"/>
      <c r="CC617" s="115" t="str">
        <f t="shared" si="362"/>
        <v xml:space="preserve"> </v>
      </c>
      <c r="CD617" s="120" t="str">
        <f t="shared" si="363"/>
        <v xml:space="preserve"> </v>
      </c>
      <c r="CE617" s="417" t="str">
        <f t="shared" si="364"/>
        <v xml:space="preserve"> </v>
      </c>
      <c r="CG617" s="115" t="str">
        <f t="shared" si="365"/>
        <v xml:space="preserve"> </v>
      </c>
      <c r="CH617" s="120" t="str">
        <f t="shared" si="366"/>
        <v xml:space="preserve"> </v>
      </c>
      <c r="CI617" s="417" t="str">
        <f t="shared" si="367"/>
        <v xml:space="preserve"> </v>
      </c>
      <c r="CK617" s="115" t="str">
        <f t="shared" si="368"/>
        <v xml:space="preserve"> </v>
      </c>
      <c r="CL617" s="120" t="str">
        <f t="shared" si="369"/>
        <v xml:space="preserve"> </v>
      </c>
      <c r="CM617" s="417" t="str">
        <f t="shared" si="371"/>
        <v xml:space="preserve"> </v>
      </c>
      <c r="IS617" s="103">
        <v>13</v>
      </c>
    </row>
    <row r="618" spans="1:253" s="74" customFormat="1" ht="17.100000000000001" hidden="1" customHeight="1" x14ac:dyDescent="0.25">
      <c r="B618" s="504">
        <f>IF(AND('KB Duct Parts'!$BP$16=1,'KB Duct Parts'!$BO$16=4,'KB Duct Parts'!H18&gt;0),'KB Duct Parts'!H18,0)</f>
        <v>0</v>
      </c>
      <c r="C618" s="508"/>
      <c r="D618" s="508">
        <v>13004</v>
      </c>
      <c r="E618" s="520" t="s">
        <v>861</v>
      </c>
      <c r="F618" s="508" t="str">
        <f t="shared" si="345"/>
        <v xml:space="preserve"> </v>
      </c>
      <c r="G618" s="530" t="s">
        <v>2111</v>
      </c>
      <c r="H618" s="504"/>
      <c r="I618" s="1035" t="s">
        <v>226</v>
      </c>
      <c r="J618" s="1036"/>
      <c r="K618" s="516" t="s">
        <v>882</v>
      </c>
      <c r="L618" s="523" t="s">
        <v>707</v>
      </c>
      <c r="M618" s="513" t="str">
        <f t="shared" si="370"/>
        <v>Y</v>
      </c>
      <c r="N618" s="514">
        <f t="shared" si="346"/>
        <v>8.3000000000000007</v>
      </c>
      <c r="O618" s="515">
        <f t="shared" si="339"/>
        <v>0</v>
      </c>
      <c r="P618" s="680">
        <f>'KB Duct Parts'!$AE$3</f>
        <v>0</v>
      </c>
      <c r="Q618" s="681">
        <f t="shared" si="347"/>
        <v>0</v>
      </c>
      <c r="R618" s="682">
        <f t="shared" si="348"/>
        <v>0</v>
      </c>
      <c r="S618" s="716">
        <v>0.3</v>
      </c>
      <c r="T618" s="679">
        <f t="shared" si="350"/>
        <v>0</v>
      </c>
      <c r="U618" s="679">
        <f t="shared" si="351"/>
        <v>0</v>
      </c>
      <c r="Y618" s="120"/>
      <c r="AE618" s="75"/>
      <c r="AF618" s="370" t="s">
        <v>707</v>
      </c>
      <c r="AG618" s="374"/>
      <c r="AH618" s="378"/>
      <c r="AI618" s="381"/>
      <c r="AJ618" s="386"/>
      <c r="AK618" s="391"/>
      <c r="AL618" s="386"/>
      <c r="AM618" s="363">
        <f t="shared" si="337"/>
        <v>1</v>
      </c>
      <c r="AN618" s="578">
        <v>8.3000000000000007</v>
      </c>
      <c r="AO618" s="120">
        <f t="shared" si="352"/>
        <v>0</v>
      </c>
      <c r="AP618" s="120">
        <f t="shared" si="340"/>
        <v>0</v>
      </c>
      <c r="AQ618" s="120">
        <f t="shared" si="341"/>
        <v>0</v>
      </c>
      <c r="AR618" s="120">
        <f t="shared" si="342"/>
        <v>0</v>
      </c>
      <c r="AS618" s="120">
        <f t="shared" si="343"/>
        <v>0</v>
      </c>
      <c r="AT618" s="120">
        <f t="shared" si="344"/>
        <v>0</v>
      </c>
      <c r="AU618" s="74" t="s">
        <v>717</v>
      </c>
      <c r="AV618" s="115"/>
      <c r="AW618" s="395"/>
      <c r="AX618" s="395">
        <v>0</v>
      </c>
      <c r="AY618" s="395">
        <v>0</v>
      </c>
      <c r="AZ618" s="395">
        <v>0</v>
      </c>
      <c r="BA618" s="395">
        <v>0</v>
      </c>
      <c r="BB618" s="395">
        <v>0</v>
      </c>
      <c r="BC618" s="395">
        <v>0</v>
      </c>
      <c r="BD618" s="115"/>
      <c r="BE618" s="115"/>
      <c r="BF618" s="115"/>
      <c r="BG618" s="115"/>
      <c r="BH618" s="115"/>
      <c r="BI618" s="115"/>
      <c r="BJ618" s="115"/>
      <c r="BK618" s="115"/>
      <c r="BQ618" s="74" t="str">
        <f t="shared" si="353"/>
        <v xml:space="preserve"> </v>
      </c>
      <c r="BR618" s="120" t="str">
        <f t="shared" si="354"/>
        <v xml:space="preserve"> </v>
      </c>
      <c r="BS618" s="120" t="str">
        <f t="shared" si="355"/>
        <v xml:space="preserve"> </v>
      </c>
      <c r="BU618" s="74" t="str">
        <f t="shared" si="356"/>
        <v xml:space="preserve"> </v>
      </c>
      <c r="BV618" s="120" t="str">
        <f t="shared" si="357"/>
        <v xml:space="preserve"> </v>
      </c>
      <c r="BW618" s="120" t="str">
        <f t="shared" si="358"/>
        <v xml:space="preserve">  </v>
      </c>
      <c r="BY618" s="74" t="str">
        <f t="shared" si="359"/>
        <v xml:space="preserve"> </v>
      </c>
      <c r="BZ618" s="120" t="str">
        <f t="shared" si="360"/>
        <v xml:space="preserve"> </v>
      </c>
      <c r="CA618" s="120" t="str">
        <f t="shared" si="361"/>
        <v xml:space="preserve"> </v>
      </c>
      <c r="CC618" s="115" t="str">
        <f t="shared" si="362"/>
        <v xml:space="preserve"> </v>
      </c>
      <c r="CD618" s="120" t="str">
        <f t="shared" si="363"/>
        <v xml:space="preserve"> </v>
      </c>
      <c r="CE618" s="417" t="str">
        <f t="shared" si="364"/>
        <v xml:space="preserve"> </v>
      </c>
      <c r="CF618" s="115"/>
      <c r="CG618" s="115" t="str">
        <f t="shared" si="365"/>
        <v xml:space="preserve"> </v>
      </c>
      <c r="CH618" s="120" t="str">
        <f t="shared" si="366"/>
        <v xml:space="preserve"> </v>
      </c>
      <c r="CI618" s="417" t="str">
        <f t="shared" si="367"/>
        <v xml:space="preserve"> </v>
      </c>
      <c r="CJ618" s="115"/>
      <c r="CK618" s="115" t="str">
        <f t="shared" si="368"/>
        <v xml:space="preserve"> </v>
      </c>
      <c r="CL618" s="120" t="str">
        <f t="shared" si="369"/>
        <v xml:space="preserve"> </v>
      </c>
      <c r="CM618" s="417" t="str">
        <f t="shared" si="371"/>
        <v xml:space="preserve"> </v>
      </c>
      <c r="IS618" s="103">
        <v>5.6</v>
      </c>
    </row>
    <row r="619" spans="1:253" s="74" customFormat="1" ht="17.100000000000001" customHeight="1" x14ac:dyDescent="0.25">
      <c r="B619" s="504">
        <f>IF(AND('KB Duct Parts'!$BP$16=1,'KB Duct Parts'!$BO$16=4,'KB Duct Parts'!H19&gt;0),'KB Duct Parts'!H19,0)</f>
        <v>60</v>
      </c>
      <c r="C619" s="508"/>
      <c r="D619" s="508">
        <v>13005</v>
      </c>
      <c r="E619" s="504" t="s">
        <v>862</v>
      </c>
      <c r="F619" s="508" t="str">
        <f t="shared" si="345"/>
        <v xml:space="preserve"> </v>
      </c>
      <c r="G619" s="530" t="s">
        <v>2111</v>
      </c>
      <c r="H619" s="504"/>
      <c r="I619" s="1035" t="s">
        <v>226</v>
      </c>
      <c r="J619" s="1036"/>
      <c r="K619" s="516" t="s">
        <v>882</v>
      </c>
      <c r="L619" s="523" t="s">
        <v>707</v>
      </c>
      <c r="M619" s="513" t="str">
        <f t="shared" si="370"/>
        <v>Y</v>
      </c>
      <c r="N619" s="514">
        <f t="shared" si="346"/>
        <v>8.8000000000000007</v>
      </c>
      <c r="O619" s="515">
        <f t="shared" si="339"/>
        <v>528</v>
      </c>
      <c r="P619" s="680">
        <f>'KB Duct Parts'!$AE$3</f>
        <v>0</v>
      </c>
      <c r="Q619" s="681">
        <f t="shared" si="347"/>
        <v>8.8000000000000007</v>
      </c>
      <c r="R619" s="682">
        <f t="shared" si="348"/>
        <v>528</v>
      </c>
      <c r="S619" s="716">
        <v>0.3</v>
      </c>
      <c r="T619" s="679">
        <f t="shared" si="350"/>
        <v>6.16</v>
      </c>
      <c r="U619" s="679">
        <f t="shared" si="351"/>
        <v>369.6</v>
      </c>
      <c r="Y619" s="120"/>
      <c r="AE619" s="75"/>
      <c r="AF619" s="370" t="s">
        <v>707</v>
      </c>
      <c r="AG619" s="374"/>
      <c r="AH619" s="378"/>
      <c r="AI619" s="381"/>
      <c r="AJ619" s="386"/>
      <c r="AK619" s="391"/>
      <c r="AL619" s="386"/>
      <c r="AM619" s="363">
        <f t="shared" si="337"/>
        <v>1</v>
      </c>
      <c r="AN619" s="578">
        <v>8.8000000000000007</v>
      </c>
      <c r="AO619" s="120">
        <f t="shared" si="352"/>
        <v>0</v>
      </c>
      <c r="AP619" s="120">
        <f t="shared" si="340"/>
        <v>0</v>
      </c>
      <c r="AQ619" s="120">
        <f t="shared" si="341"/>
        <v>0</v>
      </c>
      <c r="AR619" s="120">
        <f t="shared" si="342"/>
        <v>0</v>
      </c>
      <c r="AS619" s="120">
        <f t="shared" si="343"/>
        <v>0</v>
      </c>
      <c r="AT619" s="120">
        <f t="shared" si="344"/>
        <v>0</v>
      </c>
      <c r="AU619" s="74" t="s">
        <v>717</v>
      </c>
      <c r="AV619" s="115"/>
      <c r="AW619" s="395"/>
      <c r="AX619" s="395">
        <v>0</v>
      </c>
      <c r="AY619" s="395">
        <v>0</v>
      </c>
      <c r="AZ619" s="395">
        <v>0</v>
      </c>
      <c r="BA619" s="395">
        <v>0</v>
      </c>
      <c r="BB619" s="395">
        <v>0</v>
      </c>
      <c r="BC619" s="395">
        <v>0</v>
      </c>
      <c r="BD619" s="115"/>
      <c r="BE619" s="115"/>
      <c r="BF619" s="115"/>
      <c r="BG619" s="115"/>
      <c r="BH619" s="115"/>
      <c r="BI619" s="115"/>
      <c r="BJ619" s="115"/>
      <c r="BK619" s="115"/>
      <c r="BQ619" s="74" t="str">
        <f t="shared" si="353"/>
        <v xml:space="preserve"> </v>
      </c>
      <c r="BR619" s="120" t="str">
        <f t="shared" si="354"/>
        <v xml:space="preserve"> </v>
      </c>
      <c r="BS619" s="120" t="str">
        <f t="shared" si="355"/>
        <v xml:space="preserve"> </v>
      </c>
      <c r="BU619" s="74" t="str">
        <f t="shared" si="356"/>
        <v xml:space="preserve"> </v>
      </c>
      <c r="BV619" s="120" t="str">
        <f t="shared" si="357"/>
        <v xml:space="preserve"> </v>
      </c>
      <c r="BW619" s="120" t="str">
        <f t="shared" si="358"/>
        <v xml:space="preserve">  </v>
      </c>
      <c r="BY619" s="74" t="str">
        <f t="shared" si="359"/>
        <v xml:space="preserve"> </v>
      </c>
      <c r="BZ619" s="120" t="str">
        <f t="shared" si="360"/>
        <v xml:space="preserve"> </v>
      </c>
      <c r="CA619" s="120" t="str">
        <f t="shared" si="361"/>
        <v xml:space="preserve"> </v>
      </c>
      <c r="CC619" s="115" t="str">
        <f t="shared" si="362"/>
        <v xml:space="preserve"> </v>
      </c>
      <c r="CD619" s="120" t="str">
        <f t="shared" si="363"/>
        <v xml:space="preserve"> </v>
      </c>
      <c r="CE619" s="417" t="str">
        <f t="shared" si="364"/>
        <v xml:space="preserve"> </v>
      </c>
      <c r="CF619" s="115"/>
      <c r="CG619" s="115" t="str">
        <f t="shared" si="365"/>
        <v xml:space="preserve"> </v>
      </c>
      <c r="CH619" s="120" t="str">
        <f t="shared" si="366"/>
        <v xml:space="preserve"> </v>
      </c>
      <c r="CI619" s="417" t="str">
        <f t="shared" si="367"/>
        <v xml:space="preserve"> </v>
      </c>
      <c r="CJ619" s="115"/>
      <c r="CK619" s="115" t="str">
        <f t="shared" si="368"/>
        <v xml:space="preserve"> </v>
      </c>
      <c r="CL619" s="120" t="str">
        <f t="shared" si="369"/>
        <v xml:space="preserve"> </v>
      </c>
      <c r="CM619" s="417" t="str">
        <f t="shared" si="371"/>
        <v xml:space="preserve"> </v>
      </c>
      <c r="IS619" s="103">
        <v>5.9</v>
      </c>
    </row>
    <row r="620" spans="1:253" s="74" customFormat="1" ht="17.100000000000001" hidden="1" customHeight="1" x14ac:dyDescent="0.25">
      <c r="B620" s="504">
        <f>IF(AND('KB Duct Parts'!$BP$16=1,'KB Duct Parts'!$BO$16=4,'KB Duct Parts'!H20&gt;0),'KB Duct Parts'!H20,0)</f>
        <v>0</v>
      </c>
      <c r="C620" s="508"/>
      <c r="D620" s="508">
        <v>13006</v>
      </c>
      <c r="E620" s="504" t="s">
        <v>863</v>
      </c>
      <c r="F620" s="508" t="str">
        <f t="shared" si="345"/>
        <v xml:space="preserve"> </v>
      </c>
      <c r="G620" s="530" t="s">
        <v>2111</v>
      </c>
      <c r="H620" s="504"/>
      <c r="I620" s="1035" t="s">
        <v>226</v>
      </c>
      <c r="J620" s="1036"/>
      <c r="K620" s="516" t="s">
        <v>882</v>
      </c>
      <c r="L620" s="523" t="s">
        <v>707</v>
      </c>
      <c r="M620" s="513" t="str">
        <f t="shared" si="370"/>
        <v>Y</v>
      </c>
      <c r="N620" s="514">
        <f t="shared" si="346"/>
        <v>9.1999999999999993</v>
      </c>
      <c r="O620" s="515">
        <f t="shared" si="339"/>
        <v>0</v>
      </c>
      <c r="P620" s="680">
        <f>'KB Duct Parts'!$AE$3</f>
        <v>0</v>
      </c>
      <c r="Q620" s="681">
        <f t="shared" si="347"/>
        <v>0</v>
      </c>
      <c r="R620" s="682">
        <f t="shared" si="348"/>
        <v>0</v>
      </c>
      <c r="S620" s="716">
        <v>0.3</v>
      </c>
      <c r="T620" s="679">
        <f t="shared" si="350"/>
        <v>0</v>
      </c>
      <c r="U620" s="679">
        <f t="shared" si="351"/>
        <v>0</v>
      </c>
      <c r="Y620" s="120"/>
      <c r="AE620" s="75"/>
      <c r="AF620" s="370" t="s">
        <v>707</v>
      </c>
      <c r="AG620" s="374"/>
      <c r="AH620" s="378"/>
      <c r="AI620" s="381"/>
      <c r="AJ620" s="386"/>
      <c r="AK620" s="391"/>
      <c r="AL620" s="386"/>
      <c r="AM620" s="363">
        <f t="shared" si="337"/>
        <v>1</v>
      </c>
      <c r="AN620" s="578">
        <v>9.1999999999999993</v>
      </c>
      <c r="AO620" s="120">
        <f t="shared" si="352"/>
        <v>0</v>
      </c>
      <c r="AP620" s="120">
        <f t="shared" si="340"/>
        <v>0</v>
      </c>
      <c r="AQ620" s="120">
        <f t="shared" si="341"/>
        <v>0</v>
      </c>
      <c r="AR620" s="120">
        <f t="shared" si="342"/>
        <v>0</v>
      </c>
      <c r="AS620" s="120">
        <f t="shared" si="343"/>
        <v>0</v>
      </c>
      <c r="AT620" s="120">
        <f t="shared" si="344"/>
        <v>0</v>
      </c>
      <c r="AU620" s="74" t="s">
        <v>717</v>
      </c>
      <c r="AV620" s="115"/>
      <c r="AW620" s="395"/>
      <c r="AX620" s="395">
        <v>0</v>
      </c>
      <c r="AY620" s="395">
        <v>0</v>
      </c>
      <c r="AZ620" s="395">
        <v>0</v>
      </c>
      <c r="BA620" s="395">
        <v>0</v>
      </c>
      <c r="BB620" s="395">
        <v>0</v>
      </c>
      <c r="BC620" s="395">
        <v>0</v>
      </c>
      <c r="BD620" s="115"/>
      <c r="BE620" s="115"/>
      <c r="BF620" s="115"/>
      <c r="BG620" s="115"/>
      <c r="BH620" s="115"/>
      <c r="BI620" s="115"/>
      <c r="BJ620" s="115"/>
      <c r="BK620" s="115"/>
      <c r="BQ620" s="74" t="str">
        <f t="shared" si="353"/>
        <v xml:space="preserve"> </v>
      </c>
      <c r="BR620" s="120" t="str">
        <f t="shared" si="354"/>
        <v xml:space="preserve"> </v>
      </c>
      <c r="BS620" s="120" t="str">
        <f t="shared" si="355"/>
        <v xml:space="preserve"> </v>
      </c>
      <c r="BU620" s="74" t="str">
        <f t="shared" si="356"/>
        <v xml:space="preserve"> </v>
      </c>
      <c r="BV620" s="120" t="str">
        <f t="shared" si="357"/>
        <v xml:space="preserve"> </v>
      </c>
      <c r="BW620" s="120" t="str">
        <f t="shared" si="358"/>
        <v xml:space="preserve">  </v>
      </c>
      <c r="BY620" s="74" t="str">
        <f t="shared" si="359"/>
        <v xml:space="preserve"> </v>
      </c>
      <c r="BZ620" s="120" t="str">
        <f t="shared" si="360"/>
        <v xml:space="preserve"> </v>
      </c>
      <c r="CA620" s="120" t="str">
        <f t="shared" si="361"/>
        <v xml:space="preserve"> </v>
      </c>
      <c r="CC620" s="115" t="str">
        <f t="shared" si="362"/>
        <v xml:space="preserve"> </v>
      </c>
      <c r="CD620" s="120" t="str">
        <f t="shared" si="363"/>
        <v xml:space="preserve"> </v>
      </c>
      <c r="CE620" s="417" t="str">
        <f t="shared" si="364"/>
        <v xml:space="preserve"> </v>
      </c>
      <c r="CF620" s="115"/>
      <c r="CG620" s="115" t="str">
        <f t="shared" si="365"/>
        <v xml:space="preserve"> </v>
      </c>
      <c r="CH620" s="120" t="str">
        <f t="shared" si="366"/>
        <v xml:space="preserve"> </v>
      </c>
      <c r="CI620" s="417" t="str">
        <f t="shared" si="367"/>
        <v xml:space="preserve"> </v>
      </c>
      <c r="CJ620" s="115"/>
      <c r="CK620" s="115" t="str">
        <f t="shared" si="368"/>
        <v xml:space="preserve"> </v>
      </c>
      <c r="CL620" s="120" t="str">
        <f t="shared" si="369"/>
        <v xml:space="preserve"> </v>
      </c>
      <c r="CM620" s="417" t="str">
        <f t="shared" si="371"/>
        <v xml:space="preserve"> </v>
      </c>
      <c r="IS620" s="103">
        <v>6.2</v>
      </c>
    </row>
    <row r="621" spans="1:253" s="74" customFormat="1" ht="17.100000000000001" hidden="1" customHeight="1" x14ac:dyDescent="0.25">
      <c r="B621" s="504">
        <f>IF(AND('KB Duct Parts'!$BP$16=1,'KB Duct Parts'!$BO$16=4,'KB Duct Parts'!H21&gt;0),'KB Duct Parts'!H21,0)</f>
        <v>0</v>
      </c>
      <c r="C621" s="508"/>
      <c r="D621" s="508">
        <v>13007</v>
      </c>
      <c r="E621" s="504" t="s">
        <v>864</v>
      </c>
      <c r="F621" s="508" t="str">
        <f t="shared" si="345"/>
        <v xml:space="preserve"> </v>
      </c>
      <c r="G621" s="530" t="s">
        <v>2111</v>
      </c>
      <c r="H621" s="504"/>
      <c r="I621" s="1035" t="s">
        <v>226</v>
      </c>
      <c r="J621" s="1036"/>
      <c r="K621" s="516" t="s">
        <v>882</v>
      </c>
      <c r="L621" s="523" t="s">
        <v>707</v>
      </c>
      <c r="M621" s="513" t="str">
        <f t="shared" si="370"/>
        <v>Y</v>
      </c>
      <c r="N621" s="514">
        <f t="shared" si="346"/>
        <v>9.6999999999999993</v>
      </c>
      <c r="O621" s="515">
        <f t="shared" si="339"/>
        <v>0</v>
      </c>
      <c r="P621" s="680">
        <f>'KB Duct Parts'!$AE$3</f>
        <v>0</v>
      </c>
      <c r="Q621" s="681">
        <f t="shared" si="347"/>
        <v>0</v>
      </c>
      <c r="R621" s="682">
        <f t="shared" si="348"/>
        <v>0</v>
      </c>
      <c r="S621" s="716">
        <v>0.3</v>
      </c>
      <c r="T621" s="679">
        <f t="shared" si="350"/>
        <v>0</v>
      </c>
      <c r="U621" s="679">
        <f t="shared" si="351"/>
        <v>0</v>
      </c>
      <c r="Y621" s="120"/>
      <c r="AE621" s="75"/>
      <c r="AF621" s="370" t="s">
        <v>707</v>
      </c>
      <c r="AG621" s="374"/>
      <c r="AH621" s="378"/>
      <c r="AI621" s="381"/>
      <c r="AJ621" s="386"/>
      <c r="AK621" s="391"/>
      <c r="AL621" s="386"/>
      <c r="AM621" s="363">
        <f t="shared" si="337"/>
        <v>1</v>
      </c>
      <c r="AN621" s="578">
        <v>9.6999999999999993</v>
      </c>
      <c r="AO621" s="120">
        <f t="shared" si="352"/>
        <v>0</v>
      </c>
      <c r="AP621" s="120">
        <f t="shared" si="340"/>
        <v>0</v>
      </c>
      <c r="AQ621" s="120">
        <f t="shared" si="341"/>
        <v>0</v>
      </c>
      <c r="AR621" s="120">
        <f t="shared" si="342"/>
        <v>0</v>
      </c>
      <c r="AS621" s="120">
        <f t="shared" si="343"/>
        <v>0</v>
      </c>
      <c r="AT621" s="120">
        <f t="shared" si="344"/>
        <v>0</v>
      </c>
      <c r="AU621" s="74" t="s">
        <v>717</v>
      </c>
      <c r="AV621" s="115"/>
      <c r="AW621" s="395"/>
      <c r="AX621" s="395">
        <v>0</v>
      </c>
      <c r="AY621" s="395">
        <v>0</v>
      </c>
      <c r="AZ621" s="395">
        <v>0</v>
      </c>
      <c r="BA621" s="395">
        <v>0</v>
      </c>
      <c r="BB621" s="395">
        <v>0</v>
      </c>
      <c r="BC621" s="395">
        <v>0</v>
      </c>
      <c r="BD621" s="115"/>
      <c r="BE621" s="115"/>
      <c r="BF621" s="115"/>
      <c r="BG621" s="115"/>
      <c r="BH621" s="115"/>
      <c r="BI621" s="115"/>
      <c r="BJ621" s="115"/>
      <c r="BK621" s="115"/>
      <c r="BQ621" s="74" t="str">
        <f t="shared" si="353"/>
        <v xml:space="preserve"> </v>
      </c>
      <c r="BR621" s="120" t="str">
        <f t="shared" si="354"/>
        <v xml:space="preserve"> </v>
      </c>
      <c r="BS621" s="120" t="str">
        <f t="shared" si="355"/>
        <v xml:space="preserve"> </v>
      </c>
      <c r="BU621" s="74" t="str">
        <f t="shared" si="356"/>
        <v xml:space="preserve"> </v>
      </c>
      <c r="BV621" s="120" t="str">
        <f t="shared" si="357"/>
        <v xml:space="preserve"> </v>
      </c>
      <c r="BW621" s="120" t="str">
        <f t="shared" si="358"/>
        <v xml:space="preserve">  </v>
      </c>
      <c r="BY621" s="74" t="str">
        <f t="shared" si="359"/>
        <v xml:space="preserve"> </v>
      </c>
      <c r="BZ621" s="120" t="str">
        <f t="shared" si="360"/>
        <v xml:space="preserve"> </v>
      </c>
      <c r="CA621" s="120" t="str">
        <f t="shared" si="361"/>
        <v xml:space="preserve"> </v>
      </c>
      <c r="CC621" s="115" t="str">
        <f t="shared" si="362"/>
        <v xml:space="preserve"> </v>
      </c>
      <c r="CD621" s="120" t="str">
        <f t="shared" si="363"/>
        <v xml:space="preserve"> </v>
      </c>
      <c r="CE621" s="417" t="str">
        <f t="shared" si="364"/>
        <v xml:space="preserve"> </v>
      </c>
      <c r="CF621" s="115"/>
      <c r="CG621" s="115" t="str">
        <f t="shared" si="365"/>
        <v xml:space="preserve"> </v>
      </c>
      <c r="CH621" s="120" t="str">
        <f t="shared" si="366"/>
        <v xml:space="preserve"> </v>
      </c>
      <c r="CI621" s="417" t="str">
        <f t="shared" si="367"/>
        <v xml:space="preserve"> </v>
      </c>
      <c r="CJ621" s="115"/>
      <c r="CK621" s="115" t="str">
        <f t="shared" si="368"/>
        <v xml:space="preserve"> </v>
      </c>
      <c r="CL621" s="120" t="str">
        <f t="shared" si="369"/>
        <v xml:space="preserve"> </v>
      </c>
      <c r="CM621" s="417" t="str">
        <f t="shared" si="371"/>
        <v xml:space="preserve"> </v>
      </c>
      <c r="IS621" s="103">
        <v>6.5</v>
      </c>
    </row>
    <row r="622" spans="1:253" s="74" customFormat="1" ht="17.100000000000001" customHeight="1" x14ac:dyDescent="0.25">
      <c r="B622" s="504">
        <f>IF(AND('KB Duct Parts'!$BP$16=1,'KB Duct Parts'!$BO$16=4,'KB Duct Parts'!H22&gt;0),'KB Duct Parts'!H22,0)</f>
        <v>4</v>
      </c>
      <c r="C622" s="508"/>
      <c r="D622" s="508">
        <v>13008</v>
      </c>
      <c r="E622" s="504" t="s">
        <v>865</v>
      </c>
      <c r="F622" s="508" t="str">
        <f t="shared" si="345"/>
        <v xml:space="preserve"> </v>
      </c>
      <c r="G622" s="530" t="s">
        <v>2111</v>
      </c>
      <c r="H622" s="504"/>
      <c r="I622" s="1035" t="s">
        <v>226</v>
      </c>
      <c r="J622" s="1036"/>
      <c r="K622" s="516" t="s">
        <v>882</v>
      </c>
      <c r="L622" s="523" t="s">
        <v>707</v>
      </c>
      <c r="M622" s="517" t="str">
        <f t="shared" si="370"/>
        <v>Y</v>
      </c>
      <c r="N622" s="514">
        <f t="shared" si="346"/>
        <v>9.9</v>
      </c>
      <c r="O622" s="518">
        <f t="shared" si="339"/>
        <v>39.6</v>
      </c>
      <c r="P622" s="680">
        <f>'KB Duct Parts'!$AE$3</f>
        <v>0</v>
      </c>
      <c r="Q622" s="681">
        <f t="shared" si="347"/>
        <v>9.9</v>
      </c>
      <c r="R622" s="682">
        <f t="shared" si="348"/>
        <v>39.6</v>
      </c>
      <c r="S622" s="716">
        <v>0.3</v>
      </c>
      <c r="T622" s="679">
        <f t="shared" si="350"/>
        <v>6.93</v>
      </c>
      <c r="U622" s="679">
        <f t="shared" si="351"/>
        <v>27.72</v>
      </c>
      <c r="Y622" s="120"/>
      <c r="AE622" s="75"/>
      <c r="AF622" s="370" t="s">
        <v>707</v>
      </c>
      <c r="AG622" s="374"/>
      <c r="AH622" s="378"/>
      <c r="AI622" s="381"/>
      <c r="AJ622" s="386"/>
      <c r="AK622" s="391"/>
      <c r="AL622" s="386"/>
      <c r="AM622" s="363">
        <f t="shared" si="337"/>
        <v>1</v>
      </c>
      <c r="AN622" s="578">
        <v>9.9</v>
      </c>
      <c r="AO622" s="120">
        <f t="shared" si="352"/>
        <v>0</v>
      </c>
      <c r="AP622" s="120">
        <f t="shared" si="340"/>
        <v>0</v>
      </c>
      <c r="AQ622" s="120">
        <f t="shared" si="341"/>
        <v>0</v>
      </c>
      <c r="AR622" s="120">
        <f t="shared" si="342"/>
        <v>0</v>
      </c>
      <c r="AS622" s="120">
        <f t="shared" si="343"/>
        <v>0</v>
      </c>
      <c r="AT622" s="120">
        <f t="shared" si="344"/>
        <v>0</v>
      </c>
      <c r="AU622" s="74" t="s">
        <v>717</v>
      </c>
      <c r="AV622" s="115"/>
      <c r="AW622" s="395"/>
      <c r="AX622" s="395">
        <v>0</v>
      </c>
      <c r="AY622" s="395">
        <v>0</v>
      </c>
      <c r="AZ622" s="395">
        <v>0</v>
      </c>
      <c r="BA622" s="395">
        <v>0</v>
      </c>
      <c r="BB622" s="395">
        <v>0</v>
      </c>
      <c r="BC622" s="395">
        <v>0</v>
      </c>
      <c r="BD622" s="115"/>
      <c r="BE622" s="115"/>
      <c r="BF622" s="115"/>
      <c r="BG622" s="115"/>
      <c r="BH622" s="115"/>
      <c r="BI622" s="115"/>
      <c r="BJ622" s="115"/>
      <c r="BK622" s="115"/>
      <c r="BQ622" s="74" t="str">
        <f t="shared" si="353"/>
        <v xml:space="preserve"> </v>
      </c>
      <c r="BR622" s="120" t="str">
        <f t="shared" si="354"/>
        <v xml:space="preserve"> </v>
      </c>
      <c r="BS622" s="120" t="str">
        <f t="shared" si="355"/>
        <v xml:space="preserve"> </v>
      </c>
      <c r="BU622" s="74" t="str">
        <f t="shared" si="356"/>
        <v xml:space="preserve"> </v>
      </c>
      <c r="BV622" s="120" t="str">
        <f t="shared" si="357"/>
        <v xml:space="preserve"> </v>
      </c>
      <c r="BW622" s="120" t="str">
        <f t="shared" si="358"/>
        <v xml:space="preserve">  </v>
      </c>
      <c r="BY622" s="74" t="str">
        <f t="shared" si="359"/>
        <v xml:space="preserve"> </v>
      </c>
      <c r="BZ622" s="120" t="str">
        <f t="shared" si="360"/>
        <v xml:space="preserve"> </v>
      </c>
      <c r="CA622" s="120" t="str">
        <f t="shared" si="361"/>
        <v xml:space="preserve"> </v>
      </c>
      <c r="CC622" s="115" t="str">
        <f t="shared" si="362"/>
        <v xml:space="preserve"> </v>
      </c>
      <c r="CD622" s="120" t="str">
        <f t="shared" si="363"/>
        <v xml:space="preserve"> </v>
      </c>
      <c r="CE622" s="417" t="str">
        <f t="shared" si="364"/>
        <v xml:space="preserve"> </v>
      </c>
      <c r="CF622" s="115"/>
      <c r="CG622" s="115" t="str">
        <f t="shared" si="365"/>
        <v xml:space="preserve"> </v>
      </c>
      <c r="CH622" s="120" t="str">
        <f t="shared" si="366"/>
        <v xml:space="preserve"> </v>
      </c>
      <c r="CI622" s="417" t="str">
        <f t="shared" si="367"/>
        <v xml:space="preserve"> </v>
      </c>
      <c r="CJ622" s="115"/>
      <c r="CK622" s="115" t="str">
        <f t="shared" si="368"/>
        <v xml:space="preserve"> </v>
      </c>
      <c r="CL622" s="120" t="str">
        <f t="shared" si="369"/>
        <v xml:space="preserve"> </v>
      </c>
      <c r="CM622" s="417" t="str">
        <f t="shared" si="371"/>
        <v xml:space="preserve"> </v>
      </c>
      <c r="IS622" s="103">
        <v>6.7</v>
      </c>
    </row>
    <row r="623" spans="1:253" s="74" customFormat="1" ht="17.100000000000001" hidden="1" customHeight="1" x14ac:dyDescent="0.25">
      <c r="B623" s="504">
        <f>IF(AND('KB Duct Parts'!$BP$16=1,'KB Duct Parts'!$BO$16=4,'KB Duct Parts'!H23&gt;0),'KB Duct Parts'!H23,0)</f>
        <v>0</v>
      </c>
      <c r="C623" s="508"/>
      <c r="D623" s="508">
        <v>13009</v>
      </c>
      <c r="E623" s="504" t="s">
        <v>866</v>
      </c>
      <c r="F623" s="508" t="str">
        <f t="shared" si="345"/>
        <v xml:space="preserve"> </v>
      </c>
      <c r="G623" s="530" t="s">
        <v>2111</v>
      </c>
      <c r="H623" s="504"/>
      <c r="I623" s="1035" t="s">
        <v>226</v>
      </c>
      <c r="J623" s="1036"/>
      <c r="K623" s="516" t="s">
        <v>882</v>
      </c>
      <c r="L623" s="523" t="s">
        <v>707</v>
      </c>
      <c r="M623" s="517" t="str">
        <f t="shared" si="370"/>
        <v>Y</v>
      </c>
      <c r="N623" s="514">
        <f t="shared" si="346"/>
        <v>10.5</v>
      </c>
      <c r="O623" s="518">
        <f t="shared" si="339"/>
        <v>0</v>
      </c>
      <c r="P623" s="680">
        <f>'KB Duct Parts'!$AE$3</f>
        <v>0</v>
      </c>
      <c r="Q623" s="681">
        <f t="shared" si="347"/>
        <v>0</v>
      </c>
      <c r="R623" s="682">
        <f t="shared" si="348"/>
        <v>0</v>
      </c>
      <c r="S623" s="716">
        <v>0.3</v>
      </c>
      <c r="T623" s="679">
        <f t="shared" si="350"/>
        <v>0</v>
      </c>
      <c r="U623" s="679">
        <f t="shared" si="351"/>
        <v>0</v>
      </c>
      <c r="Y623" s="120"/>
      <c r="AE623" s="75"/>
      <c r="AF623" s="370" t="s">
        <v>707</v>
      </c>
      <c r="AG623" s="374"/>
      <c r="AH623" s="378"/>
      <c r="AI623" s="381"/>
      <c r="AJ623" s="386"/>
      <c r="AK623" s="391"/>
      <c r="AL623" s="386"/>
      <c r="AM623" s="363">
        <f t="shared" si="337"/>
        <v>1</v>
      </c>
      <c r="AN623" s="578">
        <v>10.5</v>
      </c>
      <c r="AO623" s="120">
        <f t="shared" si="352"/>
        <v>0</v>
      </c>
      <c r="AP623" s="120">
        <f t="shared" si="340"/>
        <v>0</v>
      </c>
      <c r="AQ623" s="120">
        <f t="shared" si="341"/>
        <v>0</v>
      </c>
      <c r="AR623" s="120">
        <f t="shared" si="342"/>
        <v>0</v>
      </c>
      <c r="AS623" s="120">
        <f t="shared" si="343"/>
        <v>0</v>
      </c>
      <c r="AT623" s="120">
        <f t="shared" si="344"/>
        <v>0</v>
      </c>
      <c r="AU623" s="74" t="s">
        <v>717</v>
      </c>
      <c r="AV623" s="115"/>
      <c r="AW623" s="395"/>
      <c r="AX623" s="395">
        <v>0</v>
      </c>
      <c r="AY623" s="395">
        <v>0</v>
      </c>
      <c r="AZ623" s="395">
        <v>0</v>
      </c>
      <c r="BA623" s="395">
        <v>0</v>
      </c>
      <c r="BB623" s="395">
        <v>0</v>
      </c>
      <c r="BC623" s="395">
        <v>0</v>
      </c>
      <c r="BD623" s="115"/>
      <c r="BE623" s="115"/>
      <c r="BF623" s="115"/>
      <c r="BG623" s="115"/>
      <c r="BH623" s="115"/>
      <c r="BI623" s="115"/>
      <c r="BJ623" s="115"/>
      <c r="BK623" s="115"/>
      <c r="BQ623" s="74" t="str">
        <f t="shared" si="353"/>
        <v xml:space="preserve"> </v>
      </c>
      <c r="BR623" s="120" t="str">
        <f t="shared" si="354"/>
        <v xml:space="preserve"> </v>
      </c>
      <c r="BS623" s="120" t="str">
        <f t="shared" si="355"/>
        <v xml:space="preserve"> </v>
      </c>
      <c r="BU623" s="74" t="str">
        <f t="shared" si="356"/>
        <v xml:space="preserve"> </v>
      </c>
      <c r="BV623" s="120" t="str">
        <f t="shared" si="357"/>
        <v xml:space="preserve"> </v>
      </c>
      <c r="BW623" s="120" t="str">
        <f t="shared" si="358"/>
        <v xml:space="preserve">  </v>
      </c>
      <c r="BY623" s="74" t="str">
        <f t="shared" si="359"/>
        <v xml:space="preserve"> </v>
      </c>
      <c r="BZ623" s="120" t="str">
        <f t="shared" si="360"/>
        <v xml:space="preserve"> </v>
      </c>
      <c r="CA623" s="120" t="str">
        <f t="shared" si="361"/>
        <v xml:space="preserve"> </v>
      </c>
      <c r="CC623" s="115" t="str">
        <f t="shared" si="362"/>
        <v xml:space="preserve"> </v>
      </c>
      <c r="CD623" s="120" t="str">
        <f t="shared" si="363"/>
        <v xml:space="preserve"> </v>
      </c>
      <c r="CE623" s="417" t="str">
        <f t="shared" si="364"/>
        <v xml:space="preserve"> </v>
      </c>
      <c r="CF623" s="115"/>
      <c r="CG623" s="115" t="str">
        <f t="shared" si="365"/>
        <v xml:space="preserve"> </v>
      </c>
      <c r="CH623" s="120" t="str">
        <f t="shared" si="366"/>
        <v xml:space="preserve"> </v>
      </c>
      <c r="CI623" s="417" t="str">
        <f t="shared" si="367"/>
        <v xml:space="preserve"> </v>
      </c>
      <c r="CJ623" s="115"/>
      <c r="CK623" s="115" t="str">
        <f t="shared" si="368"/>
        <v xml:space="preserve"> </v>
      </c>
      <c r="CL623" s="120" t="str">
        <f t="shared" si="369"/>
        <v xml:space="preserve"> </v>
      </c>
      <c r="CM623" s="417" t="str">
        <f t="shared" si="371"/>
        <v xml:space="preserve"> </v>
      </c>
      <c r="IS623" s="103">
        <v>7</v>
      </c>
    </row>
    <row r="624" spans="1:253" s="74" customFormat="1" ht="17.100000000000001" customHeight="1" x14ac:dyDescent="0.25">
      <c r="B624" s="504">
        <f>IF(AND('KB Duct Parts'!$BP$16=1,'KB Duct Parts'!$BO$16=4,'KB Duct Parts'!H24&gt;0),'KB Duct Parts'!H24,0)</f>
        <v>29</v>
      </c>
      <c r="C624" s="508"/>
      <c r="D624" s="508">
        <v>13010</v>
      </c>
      <c r="E624" s="504" t="s">
        <v>867</v>
      </c>
      <c r="F624" s="508" t="str">
        <f t="shared" si="345"/>
        <v xml:space="preserve"> </v>
      </c>
      <c r="G624" s="530" t="s">
        <v>2111</v>
      </c>
      <c r="H624" s="504"/>
      <c r="I624" s="1035" t="s">
        <v>226</v>
      </c>
      <c r="J624" s="1036"/>
      <c r="K624" s="516" t="s">
        <v>882</v>
      </c>
      <c r="L624" s="523" t="s">
        <v>707</v>
      </c>
      <c r="M624" s="517" t="str">
        <f t="shared" si="370"/>
        <v>Y</v>
      </c>
      <c r="N624" s="514">
        <f t="shared" si="346"/>
        <v>11.1</v>
      </c>
      <c r="O624" s="518">
        <f t="shared" si="339"/>
        <v>321.89999999999998</v>
      </c>
      <c r="P624" s="680">
        <f>'KB Duct Parts'!$AE$3</f>
        <v>0</v>
      </c>
      <c r="Q624" s="681">
        <f t="shared" si="347"/>
        <v>11.1</v>
      </c>
      <c r="R624" s="682">
        <f t="shared" si="348"/>
        <v>321.89999999999998</v>
      </c>
      <c r="S624" s="716">
        <v>0.3</v>
      </c>
      <c r="T624" s="679">
        <f t="shared" si="350"/>
        <v>7.77</v>
      </c>
      <c r="U624" s="679">
        <f t="shared" si="351"/>
        <v>225.32999999999998</v>
      </c>
      <c r="Y624" s="120"/>
      <c r="AE624" s="75"/>
      <c r="AF624" s="370" t="s">
        <v>707</v>
      </c>
      <c r="AG624" s="374"/>
      <c r="AH624" s="378"/>
      <c r="AI624" s="381"/>
      <c r="AJ624" s="386"/>
      <c r="AK624" s="391"/>
      <c r="AL624" s="386"/>
      <c r="AM624" s="363">
        <f t="shared" si="337"/>
        <v>1</v>
      </c>
      <c r="AN624" s="578">
        <v>11.1</v>
      </c>
      <c r="AO624" s="120">
        <f t="shared" si="352"/>
        <v>0</v>
      </c>
      <c r="AP624" s="120">
        <f t="shared" si="340"/>
        <v>0</v>
      </c>
      <c r="AQ624" s="120">
        <f t="shared" si="341"/>
        <v>0</v>
      </c>
      <c r="AR624" s="120">
        <f t="shared" si="342"/>
        <v>0</v>
      </c>
      <c r="AS624" s="120">
        <f t="shared" si="343"/>
        <v>0</v>
      </c>
      <c r="AT624" s="120">
        <f t="shared" si="344"/>
        <v>0</v>
      </c>
      <c r="AU624" s="74" t="s">
        <v>717</v>
      </c>
      <c r="AV624" s="115"/>
      <c r="AW624" s="395"/>
      <c r="AX624" s="395">
        <v>0</v>
      </c>
      <c r="AY624" s="395">
        <v>0</v>
      </c>
      <c r="AZ624" s="395">
        <v>0</v>
      </c>
      <c r="BA624" s="395">
        <v>0</v>
      </c>
      <c r="BB624" s="395">
        <v>0</v>
      </c>
      <c r="BC624" s="395">
        <v>0</v>
      </c>
      <c r="BD624" s="115"/>
      <c r="BE624" s="115"/>
      <c r="BF624" s="115"/>
      <c r="BG624" s="115"/>
      <c r="BH624" s="115"/>
      <c r="BI624" s="115"/>
      <c r="BJ624" s="115"/>
      <c r="BK624" s="115"/>
      <c r="BQ624" s="74" t="str">
        <f t="shared" si="353"/>
        <v xml:space="preserve"> </v>
      </c>
      <c r="BR624" s="120" t="str">
        <f t="shared" si="354"/>
        <v xml:space="preserve"> </v>
      </c>
      <c r="BS624" s="120" t="str">
        <f t="shared" si="355"/>
        <v xml:space="preserve"> </v>
      </c>
      <c r="BU624" s="74" t="str">
        <f t="shared" si="356"/>
        <v xml:space="preserve"> </v>
      </c>
      <c r="BV624" s="120" t="str">
        <f t="shared" si="357"/>
        <v xml:space="preserve"> </v>
      </c>
      <c r="BW624" s="120" t="str">
        <f t="shared" si="358"/>
        <v xml:space="preserve">  </v>
      </c>
      <c r="BY624" s="74" t="str">
        <f t="shared" si="359"/>
        <v xml:space="preserve"> </v>
      </c>
      <c r="BZ624" s="120" t="str">
        <f t="shared" si="360"/>
        <v xml:space="preserve"> </v>
      </c>
      <c r="CA624" s="120" t="str">
        <f t="shared" si="361"/>
        <v xml:space="preserve"> </v>
      </c>
      <c r="CC624" s="115" t="str">
        <f t="shared" si="362"/>
        <v xml:space="preserve"> </v>
      </c>
      <c r="CD624" s="120" t="str">
        <f t="shared" si="363"/>
        <v xml:space="preserve"> </v>
      </c>
      <c r="CE624" s="417" t="str">
        <f t="shared" si="364"/>
        <v xml:space="preserve"> </v>
      </c>
      <c r="CF624" s="115"/>
      <c r="CG624" s="115" t="str">
        <f t="shared" si="365"/>
        <v xml:space="preserve"> </v>
      </c>
      <c r="CH624" s="120" t="str">
        <f t="shared" si="366"/>
        <v xml:space="preserve"> </v>
      </c>
      <c r="CI624" s="417" t="str">
        <f t="shared" si="367"/>
        <v xml:space="preserve"> </v>
      </c>
      <c r="CJ624" s="115"/>
      <c r="CK624" s="115" t="str">
        <f t="shared" si="368"/>
        <v xml:space="preserve"> </v>
      </c>
      <c r="CL624" s="120" t="str">
        <f t="shared" si="369"/>
        <v xml:space="preserve"> </v>
      </c>
      <c r="CM624" s="417" t="str">
        <f t="shared" si="371"/>
        <v xml:space="preserve"> </v>
      </c>
      <c r="IS624" s="103">
        <v>7.5</v>
      </c>
    </row>
    <row r="625" spans="2:253" s="74" customFormat="1" ht="17.100000000000001" hidden="1" customHeight="1" x14ac:dyDescent="0.25">
      <c r="B625" s="504">
        <f>IF(AND('KB Duct Parts'!$BP$16=1,'KB Duct Parts'!$BO$16=4,'KB Duct Parts'!H25&gt;0),'KB Duct Parts'!H25,0)</f>
        <v>0</v>
      </c>
      <c r="C625" s="508"/>
      <c r="D625" s="508">
        <v>13011</v>
      </c>
      <c r="E625" s="504" t="s">
        <v>868</v>
      </c>
      <c r="F625" s="508" t="str">
        <f t="shared" si="345"/>
        <v xml:space="preserve"> </v>
      </c>
      <c r="G625" s="530" t="s">
        <v>2111</v>
      </c>
      <c r="H625" s="504"/>
      <c r="I625" s="1035" t="s">
        <v>226</v>
      </c>
      <c r="J625" s="1036"/>
      <c r="K625" s="516" t="s">
        <v>882</v>
      </c>
      <c r="L625" s="523" t="s">
        <v>707</v>
      </c>
      <c r="M625" s="517" t="str">
        <f t="shared" si="370"/>
        <v>Y</v>
      </c>
      <c r="N625" s="514">
        <f t="shared" si="346"/>
        <v>11.6</v>
      </c>
      <c r="O625" s="518">
        <f t="shared" si="339"/>
        <v>0</v>
      </c>
      <c r="P625" s="680">
        <f>'KB Duct Parts'!$AE$3</f>
        <v>0</v>
      </c>
      <c r="Q625" s="681">
        <f t="shared" si="347"/>
        <v>0</v>
      </c>
      <c r="R625" s="682">
        <f t="shared" si="348"/>
        <v>0</v>
      </c>
      <c r="S625" s="716">
        <v>0.3</v>
      </c>
      <c r="T625" s="679">
        <f t="shared" si="350"/>
        <v>0</v>
      </c>
      <c r="U625" s="679">
        <f t="shared" si="351"/>
        <v>0</v>
      </c>
      <c r="Y625" s="120"/>
      <c r="AE625" s="75"/>
      <c r="AF625" s="370" t="s">
        <v>707</v>
      </c>
      <c r="AG625" s="374"/>
      <c r="AH625" s="378"/>
      <c r="AI625" s="381"/>
      <c r="AJ625" s="386"/>
      <c r="AK625" s="391"/>
      <c r="AL625" s="386"/>
      <c r="AM625" s="363">
        <f t="shared" si="337"/>
        <v>1</v>
      </c>
      <c r="AN625" s="578">
        <v>11.6</v>
      </c>
      <c r="AO625" s="120">
        <f t="shared" si="352"/>
        <v>0</v>
      </c>
      <c r="AP625" s="120">
        <f t="shared" si="340"/>
        <v>0</v>
      </c>
      <c r="AQ625" s="120">
        <f t="shared" si="341"/>
        <v>0</v>
      </c>
      <c r="AR625" s="120">
        <f t="shared" si="342"/>
        <v>0</v>
      </c>
      <c r="AS625" s="120">
        <f t="shared" si="343"/>
        <v>0</v>
      </c>
      <c r="AT625" s="120">
        <f t="shared" si="344"/>
        <v>0</v>
      </c>
      <c r="AU625" s="74" t="s">
        <v>717</v>
      </c>
      <c r="AV625" s="115"/>
      <c r="AW625" s="395"/>
      <c r="AX625" s="395">
        <v>0</v>
      </c>
      <c r="AY625" s="395">
        <v>0</v>
      </c>
      <c r="AZ625" s="395">
        <v>0</v>
      </c>
      <c r="BA625" s="395">
        <v>0</v>
      </c>
      <c r="BB625" s="395">
        <v>0</v>
      </c>
      <c r="BC625" s="395">
        <v>0</v>
      </c>
      <c r="BD625" s="115"/>
      <c r="BE625" s="115"/>
      <c r="BF625" s="115"/>
      <c r="BG625" s="115"/>
      <c r="BH625" s="115"/>
      <c r="BI625" s="115"/>
      <c r="BJ625" s="115"/>
      <c r="BK625" s="115"/>
      <c r="BQ625" s="74" t="str">
        <f t="shared" si="353"/>
        <v xml:space="preserve"> </v>
      </c>
      <c r="BR625" s="120" t="str">
        <f t="shared" si="354"/>
        <v xml:space="preserve"> </v>
      </c>
      <c r="BS625" s="120" t="str">
        <f t="shared" si="355"/>
        <v xml:space="preserve"> </v>
      </c>
      <c r="BU625" s="74" t="str">
        <f t="shared" si="356"/>
        <v xml:space="preserve"> </v>
      </c>
      <c r="BV625" s="120" t="str">
        <f t="shared" si="357"/>
        <v xml:space="preserve"> </v>
      </c>
      <c r="BW625" s="120" t="str">
        <f t="shared" si="358"/>
        <v xml:space="preserve">  </v>
      </c>
      <c r="BY625" s="74" t="str">
        <f t="shared" si="359"/>
        <v xml:space="preserve"> </v>
      </c>
      <c r="BZ625" s="120" t="str">
        <f t="shared" si="360"/>
        <v xml:space="preserve"> </v>
      </c>
      <c r="CA625" s="120" t="str">
        <f t="shared" si="361"/>
        <v xml:space="preserve"> </v>
      </c>
      <c r="CC625" s="115" t="str">
        <f t="shared" si="362"/>
        <v xml:space="preserve"> </v>
      </c>
      <c r="CD625" s="120" t="str">
        <f t="shared" si="363"/>
        <v xml:space="preserve"> </v>
      </c>
      <c r="CE625" s="417" t="str">
        <f t="shared" si="364"/>
        <v xml:space="preserve"> </v>
      </c>
      <c r="CF625" s="115"/>
      <c r="CG625" s="115" t="str">
        <f t="shared" si="365"/>
        <v xml:space="preserve"> </v>
      </c>
      <c r="CH625" s="120" t="str">
        <f t="shared" si="366"/>
        <v xml:space="preserve"> </v>
      </c>
      <c r="CI625" s="417" t="str">
        <f t="shared" si="367"/>
        <v xml:space="preserve"> </v>
      </c>
      <c r="CJ625" s="115"/>
      <c r="CK625" s="115" t="str">
        <f t="shared" si="368"/>
        <v xml:space="preserve"> </v>
      </c>
      <c r="CL625" s="120" t="str">
        <f t="shared" si="369"/>
        <v xml:space="preserve"> </v>
      </c>
      <c r="CM625" s="417" t="str">
        <f t="shared" si="371"/>
        <v xml:space="preserve"> </v>
      </c>
      <c r="IS625" s="103">
        <f>(IS624+IS626)/2</f>
        <v>7.85</v>
      </c>
    </row>
    <row r="626" spans="2:253" s="74" customFormat="1" ht="17.100000000000001" customHeight="1" x14ac:dyDescent="0.25">
      <c r="B626" s="504">
        <f>IF(AND('KB Duct Parts'!$BP$16=1,'KB Duct Parts'!$BO$16=4,'KB Duct Parts'!H26&gt;0),'KB Duct Parts'!H26,0)</f>
        <v>18</v>
      </c>
      <c r="C626" s="508"/>
      <c r="D626" s="508">
        <v>13012</v>
      </c>
      <c r="E626" s="504" t="s">
        <v>869</v>
      </c>
      <c r="F626" s="508" t="str">
        <f t="shared" si="345"/>
        <v xml:space="preserve"> </v>
      </c>
      <c r="G626" s="530" t="s">
        <v>2111</v>
      </c>
      <c r="H626" s="504"/>
      <c r="I626" s="1035" t="s">
        <v>226</v>
      </c>
      <c r="J626" s="1036"/>
      <c r="K626" s="516" t="s">
        <v>882</v>
      </c>
      <c r="L626" s="523" t="s">
        <v>707</v>
      </c>
      <c r="M626" s="517" t="str">
        <f t="shared" si="370"/>
        <v>Y</v>
      </c>
      <c r="N626" s="514">
        <f t="shared" si="346"/>
        <v>12.2</v>
      </c>
      <c r="O626" s="518">
        <f t="shared" si="339"/>
        <v>219.6</v>
      </c>
      <c r="P626" s="680">
        <f>'KB Duct Parts'!$AE$3</f>
        <v>0</v>
      </c>
      <c r="Q626" s="681">
        <f t="shared" si="347"/>
        <v>12.2</v>
      </c>
      <c r="R626" s="682">
        <f t="shared" si="348"/>
        <v>219.6</v>
      </c>
      <c r="S626" s="716">
        <v>0.3</v>
      </c>
      <c r="T626" s="679">
        <f t="shared" si="350"/>
        <v>8.5399999999999991</v>
      </c>
      <c r="U626" s="679">
        <f t="shared" si="351"/>
        <v>153.71999999999997</v>
      </c>
      <c r="Y626" s="120"/>
      <c r="AE626" s="75"/>
      <c r="AF626" s="370" t="s">
        <v>707</v>
      </c>
      <c r="AG626" s="374"/>
      <c r="AH626" s="378"/>
      <c r="AI626" s="381"/>
      <c r="AJ626" s="386"/>
      <c r="AK626" s="391"/>
      <c r="AL626" s="386"/>
      <c r="AM626" s="363">
        <f t="shared" si="337"/>
        <v>1</v>
      </c>
      <c r="AN626" s="578">
        <v>12.2</v>
      </c>
      <c r="AO626" s="120">
        <f t="shared" si="352"/>
        <v>0</v>
      </c>
      <c r="AP626" s="120">
        <f t="shared" si="340"/>
        <v>0</v>
      </c>
      <c r="AQ626" s="120">
        <f t="shared" si="341"/>
        <v>0</v>
      </c>
      <c r="AR626" s="120">
        <f t="shared" si="342"/>
        <v>0</v>
      </c>
      <c r="AS626" s="120">
        <f t="shared" si="343"/>
        <v>0</v>
      </c>
      <c r="AT626" s="120">
        <f t="shared" si="344"/>
        <v>0</v>
      </c>
      <c r="AU626" s="74" t="s">
        <v>717</v>
      </c>
      <c r="AV626" s="115"/>
      <c r="AW626" s="395"/>
      <c r="AX626" s="395">
        <v>0</v>
      </c>
      <c r="AY626" s="395">
        <v>0</v>
      </c>
      <c r="AZ626" s="395">
        <v>0</v>
      </c>
      <c r="BA626" s="395">
        <v>0</v>
      </c>
      <c r="BB626" s="395">
        <v>0</v>
      </c>
      <c r="BC626" s="395">
        <v>0</v>
      </c>
      <c r="BD626" s="115"/>
      <c r="BE626" s="115"/>
      <c r="BF626" s="115"/>
      <c r="BG626" s="115"/>
      <c r="BH626" s="115"/>
      <c r="BI626" s="115"/>
      <c r="BJ626" s="115"/>
      <c r="BK626" s="115"/>
      <c r="BQ626" s="74" t="str">
        <f t="shared" si="353"/>
        <v xml:space="preserve"> </v>
      </c>
      <c r="BR626" s="120" t="str">
        <f t="shared" si="354"/>
        <v xml:space="preserve"> </v>
      </c>
      <c r="BS626" s="120" t="str">
        <f t="shared" si="355"/>
        <v xml:space="preserve"> </v>
      </c>
      <c r="BU626" s="74" t="str">
        <f t="shared" si="356"/>
        <v xml:space="preserve"> </v>
      </c>
      <c r="BV626" s="120" t="str">
        <f t="shared" si="357"/>
        <v xml:space="preserve"> </v>
      </c>
      <c r="BW626" s="120" t="str">
        <f t="shared" si="358"/>
        <v xml:space="preserve">  </v>
      </c>
      <c r="BY626" s="74" t="str">
        <f t="shared" si="359"/>
        <v xml:space="preserve"> </v>
      </c>
      <c r="BZ626" s="120" t="str">
        <f t="shared" si="360"/>
        <v xml:space="preserve"> </v>
      </c>
      <c r="CA626" s="120" t="str">
        <f t="shared" si="361"/>
        <v xml:space="preserve"> </v>
      </c>
      <c r="CC626" s="115" t="str">
        <f t="shared" si="362"/>
        <v xml:space="preserve"> </v>
      </c>
      <c r="CD626" s="120" t="str">
        <f t="shared" si="363"/>
        <v xml:space="preserve"> </v>
      </c>
      <c r="CE626" s="417" t="str">
        <f t="shared" si="364"/>
        <v xml:space="preserve"> </v>
      </c>
      <c r="CF626" s="115"/>
      <c r="CG626" s="115" t="str">
        <f t="shared" si="365"/>
        <v xml:space="preserve"> </v>
      </c>
      <c r="CH626" s="120" t="str">
        <f t="shared" si="366"/>
        <v xml:space="preserve"> </v>
      </c>
      <c r="CI626" s="417" t="str">
        <f t="shared" si="367"/>
        <v xml:space="preserve"> </v>
      </c>
      <c r="CJ626" s="115"/>
      <c r="CK626" s="115" t="str">
        <f t="shared" si="368"/>
        <v xml:space="preserve"> </v>
      </c>
      <c r="CL626" s="120" t="str">
        <f t="shared" si="369"/>
        <v xml:space="preserve"> </v>
      </c>
      <c r="CM626" s="417" t="str">
        <f t="shared" si="371"/>
        <v xml:space="preserve"> </v>
      </c>
      <c r="IS626" s="103">
        <v>8.1999999999999993</v>
      </c>
    </row>
    <row r="627" spans="2:253" s="74" customFormat="1" ht="17.100000000000001" hidden="1" customHeight="1" x14ac:dyDescent="0.25">
      <c r="B627" s="504">
        <f>IF(AND('KB Duct Parts'!$BP$16=1,'KB Duct Parts'!$BO$16=4,'KB Duct Parts'!H27&gt;0),'KB Duct Parts'!H27,0)</f>
        <v>0</v>
      </c>
      <c r="C627" s="508"/>
      <c r="D627" s="508">
        <v>13013</v>
      </c>
      <c r="E627" s="504" t="s">
        <v>870</v>
      </c>
      <c r="F627" s="508" t="str">
        <f t="shared" si="345"/>
        <v xml:space="preserve"> </v>
      </c>
      <c r="G627" s="530" t="s">
        <v>2111</v>
      </c>
      <c r="H627" s="504"/>
      <c r="I627" s="1035" t="s">
        <v>226</v>
      </c>
      <c r="J627" s="1036"/>
      <c r="K627" s="516" t="s">
        <v>882</v>
      </c>
      <c r="L627" s="523" t="s">
        <v>707</v>
      </c>
      <c r="M627" s="517" t="str">
        <f t="shared" si="370"/>
        <v>Y</v>
      </c>
      <c r="N627" s="514">
        <f t="shared" si="346"/>
        <v>12.8</v>
      </c>
      <c r="O627" s="518">
        <f t="shared" si="339"/>
        <v>0</v>
      </c>
      <c r="P627" s="680">
        <f>'KB Duct Parts'!$AE$3</f>
        <v>0</v>
      </c>
      <c r="Q627" s="681">
        <f t="shared" si="347"/>
        <v>0</v>
      </c>
      <c r="R627" s="682">
        <f t="shared" si="348"/>
        <v>0</v>
      </c>
      <c r="S627" s="716">
        <v>0.3</v>
      </c>
      <c r="T627" s="679">
        <f t="shared" si="350"/>
        <v>0</v>
      </c>
      <c r="U627" s="679">
        <f t="shared" si="351"/>
        <v>0</v>
      </c>
      <c r="Y627" s="120"/>
      <c r="AE627" s="75"/>
      <c r="AF627" s="370" t="s">
        <v>707</v>
      </c>
      <c r="AG627" s="374"/>
      <c r="AH627" s="378"/>
      <c r="AI627" s="381"/>
      <c r="AJ627" s="386"/>
      <c r="AK627" s="391"/>
      <c r="AL627" s="386"/>
      <c r="AM627" s="363">
        <f t="shared" si="337"/>
        <v>1</v>
      </c>
      <c r="AN627" s="578">
        <v>12.8</v>
      </c>
      <c r="AO627" s="120">
        <f t="shared" si="352"/>
        <v>0</v>
      </c>
      <c r="AP627" s="120">
        <f t="shared" si="340"/>
        <v>0</v>
      </c>
      <c r="AQ627" s="120">
        <f t="shared" si="341"/>
        <v>0</v>
      </c>
      <c r="AR627" s="120">
        <f t="shared" si="342"/>
        <v>0</v>
      </c>
      <c r="AS627" s="120">
        <f t="shared" si="343"/>
        <v>0</v>
      </c>
      <c r="AT627" s="120">
        <f t="shared" si="344"/>
        <v>0</v>
      </c>
      <c r="AU627" s="74" t="s">
        <v>717</v>
      </c>
      <c r="AV627" s="115"/>
      <c r="AW627" s="395"/>
      <c r="AX627" s="395">
        <v>0</v>
      </c>
      <c r="AY627" s="395">
        <v>0</v>
      </c>
      <c r="AZ627" s="395">
        <v>0</v>
      </c>
      <c r="BA627" s="395">
        <v>0</v>
      </c>
      <c r="BB627" s="395">
        <v>0</v>
      </c>
      <c r="BC627" s="395">
        <v>0</v>
      </c>
      <c r="BD627" s="115"/>
      <c r="BE627" s="115"/>
      <c r="BF627" s="115"/>
      <c r="BG627" s="115"/>
      <c r="BH627" s="115"/>
      <c r="BI627" s="115"/>
      <c r="BJ627" s="115"/>
      <c r="BK627" s="115"/>
      <c r="BQ627" s="74" t="str">
        <f t="shared" si="353"/>
        <v xml:space="preserve"> </v>
      </c>
      <c r="BR627" s="120" t="str">
        <f t="shared" si="354"/>
        <v xml:space="preserve"> </v>
      </c>
      <c r="BS627" s="120" t="str">
        <f t="shared" si="355"/>
        <v xml:space="preserve"> </v>
      </c>
      <c r="BU627" s="74" t="str">
        <f t="shared" si="356"/>
        <v xml:space="preserve"> </v>
      </c>
      <c r="BV627" s="120" t="str">
        <f t="shared" si="357"/>
        <v xml:space="preserve"> </v>
      </c>
      <c r="BW627" s="120" t="str">
        <f t="shared" si="358"/>
        <v xml:space="preserve">  </v>
      </c>
      <c r="BY627" s="74" t="str">
        <f t="shared" si="359"/>
        <v xml:space="preserve"> </v>
      </c>
      <c r="BZ627" s="120" t="str">
        <f t="shared" si="360"/>
        <v xml:space="preserve"> </v>
      </c>
      <c r="CA627" s="120" t="str">
        <f t="shared" si="361"/>
        <v xml:space="preserve"> </v>
      </c>
      <c r="CC627" s="115" t="str">
        <f t="shared" si="362"/>
        <v xml:space="preserve"> </v>
      </c>
      <c r="CD627" s="120" t="str">
        <f t="shared" si="363"/>
        <v xml:space="preserve"> </v>
      </c>
      <c r="CE627" s="417" t="str">
        <f t="shared" si="364"/>
        <v xml:space="preserve"> </v>
      </c>
      <c r="CF627" s="115"/>
      <c r="CG627" s="115" t="str">
        <f t="shared" si="365"/>
        <v xml:space="preserve"> </v>
      </c>
      <c r="CH627" s="120" t="str">
        <f t="shared" si="366"/>
        <v xml:space="preserve"> </v>
      </c>
      <c r="CI627" s="417" t="str">
        <f t="shared" si="367"/>
        <v xml:space="preserve"> </v>
      </c>
      <c r="CJ627" s="115"/>
      <c r="CK627" s="115" t="str">
        <f t="shared" si="368"/>
        <v xml:space="preserve"> </v>
      </c>
      <c r="CL627" s="120" t="str">
        <f t="shared" si="369"/>
        <v xml:space="preserve"> </v>
      </c>
      <c r="CM627" s="417" t="str">
        <f t="shared" si="371"/>
        <v xml:space="preserve"> </v>
      </c>
      <c r="IS627" s="103">
        <f>(IS626+IS628)/2</f>
        <v>8.6</v>
      </c>
    </row>
    <row r="628" spans="2:253" s="74" customFormat="1" ht="17.100000000000001" hidden="1" customHeight="1" x14ac:dyDescent="0.25">
      <c r="B628" s="504">
        <f>IF(AND('KB Duct Parts'!$BP$16=1,'KB Duct Parts'!$BO$16=4,'KB Duct Parts'!H28&gt;0),'KB Duct Parts'!H28,0)</f>
        <v>0</v>
      </c>
      <c r="C628" s="508"/>
      <c r="D628" s="508">
        <v>13014</v>
      </c>
      <c r="E628" s="504" t="s">
        <v>871</v>
      </c>
      <c r="F628" s="508" t="str">
        <f t="shared" si="345"/>
        <v xml:space="preserve"> </v>
      </c>
      <c r="G628" s="530" t="s">
        <v>2111</v>
      </c>
      <c r="H628" s="504"/>
      <c r="I628" s="1035" t="s">
        <v>226</v>
      </c>
      <c r="J628" s="1036"/>
      <c r="K628" s="516" t="s">
        <v>882</v>
      </c>
      <c r="L628" s="523" t="s">
        <v>707</v>
      </c>
      <c r="M628" s="517" t="str">
        <f t="shared" si="370"/>
        <v>Y</v>
      </c>
      <c r="N628" s="514">
        <f t="shared" si="346"/>
        <v>13.4</v>
      </c>
      <c r="O628" s="518">
        <f t="shared" si="339"/>
        <v>0</v>
      </c>
      <c r="P628" s="680">
        <f>'KB Duct Parts'!$AE$3</f>
        <v>0</v>
      </c>
      <c r="Q628" s="681">
        <f t="shared" si="347"/>
        <v>0</v>
      </c>
      <c r="R628" s="682">
        <f t="shared" si="348"/>
        <v>0</v>
      </c>
      <c r="S628" s="716">
        <v>0.3</v>
      </c>
      <c r="T628" s="679">
        <f t="shared" si="350"/>
        <v>0</v>
      </c>
      <c r="U628" s="679">
        <f t="shared" si="351"/>
        <v>0</v>
      </c>
      <c r="Y628" s="120"/>
      <c r="AE628" s="75"/>
      <c r="AF628" s="370" t="s">
        <v>707</v>
      </c>
      <c r="AG628" s="374"/>
      <c r="AH628" s="378"/>
      <c r="AI628" s="381"/>
      <c r="AJ628" s="386"/>
      <c r="AK628" s="391"/>
      <c r="AL628" s="386"/>
      <c r="AM628" s="363">
        <f t="shared" si="337"/>
        <v>1</v>
      </c>
      <c r="AN628" s="578">
        <v>13.4</v>
      </c>
      <c r="AO628" s="120">
        <f t="shared" si="352"/>
        <v>0</v>
      </c>
      <c r="AP628" s="120">
        <f t="shared" si="340"/>
        <v>0</v>
      </c>
      <c r="AQ628" s="120">
        <f t="shared" si="341"/>
        <v>0</v>
      </c>
      <c r="AR628" s="120">
        <f t="shared" si="342"/>
        <v>0</v>
      </c>
      <c r="AS628" s="120">
        <f t="shared" si="343"/>
        <v>0</v>
      </c>
      <c r="AT628" s="120">
        <f t="shared" si="344"/>
        <v>0</v>
      </c>
      <c r="AU628" s="74" t="s">
        <v>717</v>
      </c>
      <c r="AV628" s="115"/>
      <c r="AW628" s="395"/>
      <c r="AX628" s="395">
        <v>0</v>
      </c>
      <c r="AY628" s="395">
        <v>0</v>
      </c>
      <c r="AZ628" s="395">
        <v>0</v>
      </c>
      <c r="BA628" s="395">
        <v>0</v>
      </c>
      <c r="BB628" s="395">
        <v>0</v>
      </c>
      <c r="BC628" s="395">
        <v>0</v>
      </c>
      <c r="BD628" s="115"/>
      <c r="BE628" s="115"/>
      <c r="BF628" s="115"/>
      <c r="BG628" s="115"/>
      <c r="BH628" s="115"/>
      <c r="BI628" s="115"/>
      <c r="BJ628" s="115"/>
      <c r="BK628" s="115"/>
      <c r="BQ628" s="74" t="str">
        <f t="shared" si="353"/>
        <v xml:space="preserve"> </v>
      </c>
      <c r="BR628" s="120" t="str">
        <f t="shared" si="354"/>
        <v xml:space="preserve"> </v>
      </c>
      <c r="BS628" s="120" t="str">
        <f t="shared" si="355"/>
        <v xml:space="preserve"> </v>
      </c>
      <c r="BU628" s="74" t="str">
        <f t="shared" si="356"/>
        <v xml:space="preserve"> </v>
      </c>
      <c r="BV628" s="120" t="str">
        <f t="shared" si="357"/>
        <v xml:space="preserve"> </v>
      </c>
      <c r="BW628" s="120" t="str">
        <f t="shared" si="358"/>
        <v xml:space="preserve">  </v>
      </c>
      <c r="BY628" s="74" t="str">
        <f t="shared" si="359"/>
        <v xml:space="preserve"> </v>
      </c>
      <c r="BZ628" s="120" t="str">
        <f t="shared" si="360"/>
        <v xml:space="preserve"> </v>
      </c>
      <c r="CA628" s="120" t="str">
        <f t="shared" si="361"/>
        <v xml:space="preserve"> </v>
      </c>
      <c r="CC628" s="115" t="str">
        <f t="shared" si="362"/>
        <v xml:space="preserve"> </v>
      </c>
      <c r="CD628" s="120" t="str">
        <f t="shared" si="363"/>
        <v xml:space="preserve"> </v>
      </c>
      <c r="CE628" s="417" t="str">
        <f t="shared" si="364"/>
        <v xml:space="preserve"> </v>
      </c>
      <c r="CF628" s="115"/>
      <c r="CG628" s="115" t="str">
        <f t="shared" si="365"/>
        <v xml:space="preserve"> </v>
      </c>
      <c r="CH628" s="120" t="str">
        <f t="shared" si="366"/>
        <v xml:space="preserve"> </v>
      </c>
      <c r="CI628" s="417" t="str">
        <f t="shared" si="367"/>
        <v xml:space="preserve"> </v>
      </c>
      <c r="CJ628" s="115"/>
      <c r="CK628" s="115" t="str">
        <f t="shared" si="368"/>
        <v xml:space="preserve"> </v>
      </c>
      <c r="CL628" s="120" t="str">
        <f t="shared" si="369"/>
        <v xml:space="preserve"> </v>
      </c>
      <c r="CM628" s="417" t="str">
        <f t="shared" si="371"/>
        <v xml:space="preserve"> </v>
      </c>
      <c r="IS628" s="103">
        <v>9</v>
      </c>
    </row>
    <row r="629" spans="2:253" s="74" customFormat="1" ht="17.100000000000001" hidden="1" customHeight="1" x14ac:dyDescent="0.25">
      <c r="B629" s="504">
        <f>IF(AND('KB Duct Parts'!$BP$16=1,'KB Duct Parts'!$BO$16=4,'KB Duct Parts'!H29&gt;0),'KB Duct Parts'!H29,0)</f>
        <v>0</v>
      </c>
      <c r="C629" s="508"/>
      <c r="D629" s="508">
        <v>13015</v>
      </c>
      <c r="E629" s="504" t="s">
        <v>872</v>
      </c>
      <c r="F629" s="508" t="str">
        <f t="shared" si="345"/>
        <v xml:space="preserve"> </v>
      </c>
      <c r="G629" s="530" t="s">
        <v>2111</v>
      </c>
      <c r="H629" s="504"/>
      <c r="I629" s="1035" t="s">
        <v>226</v>
      </c>
      <c r="J629" s="1036"/>
      <c r="K629" s="516" t="s">
        <v>882</v>
      </c>
      <c r="L629" s="523" t="s">
        <v>707</v>
      </c>
      <c r="M629" s="517" t="str">
        <f t="shared" si="370"/>
        <v>Y</v>
      </c>
      <c r="N629" s="514">
        <f t="shared" si="346"/>
        <v>14</v>
      </c>
      <c r="O629" s="518">
        <f t="shared" si="339"/>
        <v>0</v>
      </c>
      <c r="P629" s="680">
        <f>'KB Duct Parts'!$AE$3</f>
        <v>0</v>
      </c>
      <c r="Q629" s="681">
        <f t="shared" si="347"/>
        <v>0</v>
      </c>
      <c r="R629" s="682">
        <f t="shared" si="348"/>
        <v>0</v>
      </c>
      <c r="S629" s="716">
        <v>0.3</v>
      </c>
      <c r="T629" s="679">
        <f t="shared" si="350"/>
        <v>0</v>
      </c>
      <c r="U629" s="679">
        <f t="shared" si="351"/>
        <v>0</v>
      </c>
      <c r="Y629" s="120"/>
      <c r="AE629" s="75"/>
      <c r="AF629" s="370" t="s">
        <v>707</v>
      </c>
      <c r="AG629" s="374"/>
      <c r="AH629" s="378"/>
      <c r="AI629" s="381"/>
      <c r="AJ629" s="386"/>
      <c r="AK629" s="391"/>
      <c r="AL629" s="386"/>
      <c r="AM629" s="363">
        <f t="shared" si="337"/>
        <v>1</v>
      </c>
      <c r="AN629" s="578">
        <v>14</v>
      </c>
      <c r="AO629" s="120">
        <f t="shared" si="352"/>
        <v>0</v>
      </c>
      <c r="AP629" s="120">
        <f t="shared" si="340"/>
        <v>0</v>
      </c>
      <c r="AQ629" s="120">
        <f t="shared" si="341"/>
        <v>0</v>
      </c>
      <c r="AR629" s="120">
        <f t="shared" si="342"/>
        <v>0</v>
      </c>
      <c r="AS629" s="120">
        <f t="shared" si="343"/>
        <v>0</v>
      </c>
      <c r="AT629" s="120">
        <f t="shared" si="344"/>
        <v>0</v>
      </c>
      <c r="AU629" s="74" t="s">
        <v>717</v>
      </c>
      <c r="AV629" s="115"/>
      <c r="AW629" s="395"/>
      <c r="AX629" s="395">
        <v>0</v>
      </c>
      <c r="AY629" s="395">
        <v>0</v>
      </c>
      <c r="AZ629" s="395">
        <v>0</v>
      </c>
      <c r="BA629" s="395">
        <v>0</v>
      </c>
      <c r="BB629" s="395">
        <v>0</v>
      </c>
      <c r="BC629" s="395">
        <v>0</v>
      </c>
      <c r="BD629" s="115"/>
      <c r="BE629" s="115"/>
      <c r="BF629" s="115"/>
      <c r="BG629" s="115"/>
      <c r="BH629" s="115"/>
      <c r="BI629" s="115"/>
      <c r="BJ629" s="115"/>
      <c r="BK629" s="115"/>
      <c r="BQ629" s="74" t="str">
        <f t="shared" si="353"/>
        <v xml:space="preserve"> </v>
      </c>
      <c r="BR629" s="120" t="str">
        <f t="shared" si="354"/>
        <v xml:space="preserve"> </v>
      </c>
      <c r="BS629" s="120" t="str">
        <f t="shared" si="355"/>
        <v xml:space="preserve"> </v>
      </c>
      <c r="BU629" s="74" t="str">
        <f t="shared" si="356"/>
        <v xml:space="preserve"> </v>
      </c>
      <c r="BV629" s="120" t="str">
        <f t="shared" si="357"/>
        <v xml:space="preserve"> </v>
      </c>
      <c r="BW629" s="120" t="str">
        <f t="shared" si="358"/>
        <v xml:space="preserve">  </v>
      </c>
      <c r="BY629" s="74" t="str">
        <f t="shared" si="359"/>
        <v xml:space="preserve"> </v>
      </c>
      <c r="BZ629" s="120" t="str">
        <f t="shared" si="360"/>
        <v xml:space="preserve"> </v>
      </c>
      <c r="CA629" s="120" t="str">
        <f t="shared" si="361"/>
        <v xml:space="preserve"> </v>
      </c>
      <c r="CC629" s="115" t="str">
        <f t="shared" si="362"/>
        <v xml:space="preserve"> </v>
      </c>
      <c r="CD629" s="120" t="str">
        <f t="shared" si="363"/>
        <v xml:space="preserve"> </v>
      </c>
      <c r="CE629" s="417" t="str">
        <f t="shared" si="364"/>
        <v xml:space="preserve"> </v>
      </c>
      <c r="CF629" s="115"/>
      <c r="CG629" s="115" t="str">
        <f t="shared" si="365"/>
        <v xml:space="preserve"> </v>
      </c>
      <c r="CH629" s="120" t="str">
        <f t="shared" si="366"/>
        <v xml:space="preserve"> </v>
      </c>
      <c r="CI629" s="417" t="str">
        <f t="shared" si="367"/>
        <v xml:space="preserve"> </v>
      </c>
      <c r="CJ629" s="115"/>
      <c r="CK629" s="115" t="str">
        <f t="shared" si="368"/>
        <v xml:space="preserve"> </v>
      </c>
      <c r="CL629" s="120" t="str">
        <f t="shared" si="369"/>
        <v xml:space="preserve"> </v>
      </c>
      <c r="CM629" s="417" t="str">
        <f t="shared" si="371"/>
        <v xml:space="preserve"> </v>
      </c>
      <c r="IS629" s="103">
        <f>(IS628+IS630)/2</f>
        <v>9.4</v>
      </c>
    </row>
    <row r="630" spans="2:253" s="74" customFormat="1" ht="17.100000000000001" hidden="1" customHeight="1" x14ac:dyDescent="0.25">
      <c r="B630" s="504">
        <f>IF(AND('KB Duct Parts'!$BP$16=1,'KB Duct Parts'!$BO$16=4,'KB Duct Parts'!H30&gt;0),'KB Duct Parts'!H30,0)</f>
        <v>0</v>
      </c>
      <c r="C630" s="508"/>
      <c r="D630" s="508">
        <v>13016</v>
      </c>
      <c r="E630" s="504" t="s">
        <v>873</v>
      </c>
      <c r="F630" s="508" t="str">
        <f t="shared" si="345"/>
        <v xml:space="preserve"> </v>
      </c>
      <c r="G630" s="530" t="s">
        <v>2111</v>
      </c>
      <c r="H630" s="504"/>
      <c r="I630" s="1035" t="s">
        <v>226</v>
      </c>
      <c r="J630" s="1036"/>
      <c r="K630" s="516" t="s">
        <v>882</v>
      </c>
      <c r="L630" s="523" t="s">
        <v>707</v>
      </c>
      <c r="M630" s="517" t="str">
        <f t="shared" si="370"/>
        <v>Y</v>
      </c>
      <c r="N630" s="514">
        <f t="shared" si="346"/>
        <v>14.5</v>
      </c>
      <c r="O630" s="518">
        <f t="shared" si="339"/>
        <v>0</v>
      </c>
      <c r="P630" s="680">
        <f>'KB Duct Parts'!$AE$3</f>
        <v>0</v>
      </c>
      <c r="Q630" s="681">
        <f t="shared" si="347"/>
        <v>0</v>
      </c>
      <c r="R630" s="682">
        <f t="shared" si="348"/>
        <v>0</v>
      </c>
      <c r="S630" s="716">
        <v>0.3</v>
      </c>
      <c r="T630" s="679">
        <f t="shared" si="350"/>
        <v>0</v>
      </c>
      <c r="U630" s="679">
        <f t="shared" si="351"/>
        <v>0</v>
      </c>
      <c r="Y630" s="120"/>
      <c r="AE630" s="75"/>
      <c r="AF630" s="370" t="s">
        <v>707</v>
      </c>
      <c r="AG630" s="374"/>
      <c r="AH630" s="378"/>
      <c r="AI630" s="381"/>
      <c r="AJ630" s="386"/>
      <c r="AK630" s="391"/>
      <c r="AL630" s="386"/>
      <c r="AM630" s="363">
        <f t="shared" si="337"/>
        <v>1</v>
      </c>
      <c r="AN630" s="578">
        <v>14.5</v>
      </c>
      <c r="AO630" s="120">
        <f t="shared" si="352"/>
        <v>0</v>
      </c>
      <c r="AP630" s="120">
        <f t="shared" si="340"/>
        <v>0</v>
      </c>
      <c r="AQ630" s="120">
        <f t="shared" si="341"/>
        <v>0</v>
      </c>
      <c r="AR630" s="120">
        <f t="shared" si="342"/>
        <v>0</v>
      </c>
      <c r="AS630" s="120">
        <f t="shared" si="343"/>
        <v>0</v>
      </c>
      <c r="AT630" s="120">
        <f t="shared" si="344"/>
        <v>0</v>
      </c>
      <c r="AU630" s="74" t="s">
        <v>717</v>
      </c>
      <c r="AV630" s="115"/>
      <c r="AW630" s="395"/>
      <c r="AX630" s="395">
        <v>0</v>
      </c>
      <c r="AY630" s="395">
        <v>0</v>
      </c>
      <c r="AZ630" s="395">
        <v>0</v>
      </c>
      <c r="BA630" s="395">
        <v>0</v>
      </c>
      <c r="BB630" s="395">
        <v>0</v>
      </c>
      <c r="BC630" s="395">
        <v>0</v>
      </c>
      <c r="BD630" s="115"/>
      <c r="BE630" s="115"/>
      <c r="BF630" s="115"/>
      <c r="BG630" s="115"/>
      <c r="BH630" s="115"/>
      <c r="BI630" s="115"/>
      <c r="BJ630" s="115"/>
      <c r="BK630" s="115"/>
      <c r="BQ630" s="74" t="str">
        <f t="shared" si="353"/>
        <v xml:space="preserve"> </v>
      </c>
      <c r="BR630" s="120" t="str">
        <f t="shared" si="354"/>
        <v xml:space="preserve"> </v>
      </c>
      <c r="BS630" s="120" t="str">
        <f t="shared" si="355"/>
        <v xml:space="preserve"> </v>
      </c>
      <c r="BU630" s="74" t="str">
        <f t="shared" si="356"/>
        <v xml:space="preserve"> </v>
      </c>
      <c r="BV630" s="120" t="str">
        <f t="shared" si="357"/>
        <v xml:space="preserve"> </v>
      </c>
      <c r="BW630" s="120" t="str">
        <f t="shared" si="358"/>
        <v xml:space="preserve">  </v>
      </c>
      <c r="BY630" s="74" t="str">
        <f t="shared" si="359"/>
        <v xml:space="preserve"> </v>
      </c>
      <c r="BZ630" s="120" t="str">
        <f t="shared" si="360"/>
        <v xml:space="preserve"> </v>
      </c>
      <c r="CA630" s="120" t="str">
        <f t="shared" si="361"/>
        <v xml:space="preserve"> </v>
      </c>
      <c r="CC630" s="115" t="str">
        <f t="shared" si="362"/>
        <v xml:space="preserve"> </v>
      </c>
      <c r="CD630" s="120" t="str">
        <f t="shared" si="363"/>
        <v xml:space="preserve"> </v>
      </c>
      <c r="CE630" s="417" t="str">
        <f t="shared" si="364"/>
        <v xml:space="preserve"> </v>
      </c>
      <c r="CF630" s="115"/>
      <c r="CG630" s="115" t="str">
        <f t="shared" si="365"/>
        <v xml:space="preserve"> </v>
      </c>
      <c r="CH630" s="120" t="str">
        <f t="shared" si="366"/>
        <v xml:space="preserve"> </v>
      </c>
      <c r="CI630" s="417" t="str">
        <f t="shared" si="367"/>
        <v xml:space="preserve"> </v>
      </c>
      <c r="CJ630" s="115"/>
      <c r="CK630" s="115" t="str">
        <f t="shared" si="368"/>
        <v xml:space="preserve"> </v>
      </c>
      <c r="CL630" s="120" t="str">
        <f t="shared" si="369"/>
        <v xml:space="preserve"> </v>
      </c>
      <c r="CM630" s="417" t="str">
        <f t="shared" si="371"/>
        <v xml:space="preserve"> </v>
      </c>
      <c r="IS630" s="103">
        <v>9.8000000000000007</v>
      </c>
    </row>
    <row r="631" spans="2:253" s="74" customFormat="1" ht="17.100000000000001" hidden="1" customHeight="1" x14ac:dyDescent="0.25">
      <c r="B631" s="504">
        <f>IF(AND('KB Duct Parts'!$BP$16=1,'KB Duct Parts'!$BO$16=4,'KB Duct Parts'!H31&gt;0),'KB Duct Parts'!H31,0)</f>
        <v>0</v>
      </c>
      <c r="C631" s="508"/>
      <c r="D631" s="508">
        <v>13017</v>
      </c>
      <c r="E631" s="504" t="s">
        <v>874</v>
      </c>
      <c r="F631" s="508" t="str">
        <f t="shared" si="345"/>
        <v xml:space="preserve"> </v>
      </c>
      <c r="G631" s="530" t="s">
        <v>2111</v>
      </c>
      <c r="H631" s="504"/>
      <c r="I631" s="1035" t="s">
        <v>226</v>
      </c>
      <c r="J631" s="1036"/>
      <c r="K631" s="516" t="s">
        <v>882</v>
      </c>
      <c r="L631" s="523" t="s">
        <v>707</v>
      </c>
      <c r="M631" s="517" t="str">
        <f t="shared" si="370"/>
        <v>Y</v>
      </c>
      <c r="N631" s="514">
        <f t="shared" si="346"/>
        <v>14.9</v>
      </c>
      <c r="O631" s="518">
        <f t="shared" si="339"/>
        <v>0</v>
      </c>
      <c r="P631" s="680">
        <f>'KB Duct Parts'!$AE$3</f>
        <v>0</v>
      </c>
      <c r="Q631" s="681">
        <f t="shared" si="347"/>
        <v>0</v>
      </c>
      <c r="R631" s="682">
        <f t="shared" si="348"/>
        <v>0</v>
      </c>
      <c r="S631" s="716">
        <v>0.3</v>
      </c>
      <c r="T631" s="679">
        <f t="shared" si="350"/>
        <v>0</v>
      </c>
      <c r="U631" s="679">
        <f t="shared" si="351"/>
        <v>0</v>
      </c>
      <c r="Y631" s="120"/>
      <c r="AE631" s="75"/>
      <c r="AF631" s="370" t="s">
        <v>707</v>
      </c>
      <c r="AG631" s="374"/>
      <c r="AH631" s="378"/>
      <c r="AI631" s="381"/>
      <c r="AJ631" s="386"/>
      <c r="AK631" s="391"/>
      <c r="AL631" s="386"/>
      <c r="AM631" s="363">
        <f t="shared" si="337"/>
        <v>1</v>
      </c>
      <c r="AN631" s="578">
        <v>14.9</v>
      </c>
      <c r="AO631" s="120">
        <f t="shared" si="352"/>
        <v>0</v>
      </c>
      <c r="AP631" s="120">
        <f t="shared" si="340"/>
        <v>0</v>
      </c>
      <c r="AQ631" s="120">
        <f t="shared" si="341"/>
        <v>0</v>
      </c>
      <c r="AR631" s="120">
        <f t="shared" si="342"/>
        <v>0</v>
      </c>
      <c r="AS631" s="120">
        <f t="shared" si="343"/>
        <v>0</v>
      </c>
      <c r="AT631" s="120">
        <f t="shared" si="344"/>
        <v>0</v>
      </c>
      <c r="AU631" s="74" t="s">
        <v>717</v>
      </c>
      <c r="AV631" s="115"/>
      <c r="AW631" s="395"/>
      <c r="AX631" s="395">
        <v>0</v>
      </c>
      <c r="AY631" s="395">
        <v>0</v>
      </c>
      <c r="AZ631" s="395">
        <v>0</v>
      </c>
      <c r="BA631" s="395">
        <v>0</v>
      </c>
      <c r="BB631" s="395">
        <v>0</v>
      </c>
      <c r="BC631" s="395">
        <v>0</v>
      </c>
      <c r="BD631" s="115"/>
      <c r="BE631" s="115"/>
      <c r="BF631" s="115"/>
      <c r="BG631" s="115"/>
      <c r="BH631" s="115"/>
      <c r="BI631" s="115"/>
      <c r="BJ631" s="115"/>
      <c r="BK631" s="115"/>
      <c r="BQ631" s="74" t="str">
        <f t="shared" si="353"/>
        <v xml:space="preserve"> </v>
      </c>
      <c r="BR631" s="120" t="str">
        <f t="shared" si="354"/>
        <v xml:space="preserve"> </v>
      </c>
      <c r="BS631" s="120" t="str">
        <f t="shared" si="355"/>
        <v xml:space="preserve"> </v>
      </c>
      <c r="BU631" s="74" t="str">
        <f t="shared" si="356"/>
        <v xml:space="preserve"> </v>
      </c>
      <c r="BV631" s="120" t="str">
        <f t="shared" si="357"/>
        <v xml:space="preserve"> </v>
      </c>
      <c r="BW631" s="120" t="str">
        <f t="shared" si="358"/>
        <v xml:space="preserve">  </v>
      </c>
      <c r="BY631" s="74" t="str">
        <f t="shared" si="359"/>
        <v xml:space="preserve"> </v>
      </c>
      <c r="BZ631" s="120" t="str">
        <f t="shared" si="360"/>
        <v xml:space="preserve"> </v>
      </c>
      <c r="CA631" s="120" t="str">
        <f t="shared" si="361"/>
        <v xml:space="preserve"> </v>
      </c>
      <c r="CC631" s="115" t="str">
        <f t="shared" si="362"/>
        <v xml:space="preserve"> </v>
      </c>
      <c r="CD631" s="120" t="str">
        <f t="shared" si="363"/>
        <v xml:space="preserve"> </v>
      </c>
      <c r="CE631" s="417" t="str">
        <f t="shared" si="364"/>
        <v xml:space="preserve"> </v>
      </c>
      <c r="CF631" s="115"/>
      <c r="CG631" s="115" t="str">
        <f t="shared" si="365"/>
        <v xml:space="preserve"> </v>
      </c>
      <c r="CH631" s="120" t="str">
        <f t="shared" si="366"/>
        <v xml:space="preserve"> </v>
      </c>
      <c r="CI631" s="417" t="str">
        <f t="shared" si="367"/>
        <v xml:space="preserve"> </v>
      </c>
      <c r="CJ631" s="115"/>
      <c r="CK631" s="115" t="str">
        <f t="shared" si="368"/>
        <v xml:space="preserve"> </v>
      </c>
      <c r="CL631" s="120" t="str">
        <f t="shared" si="369"/>
        <v xml:space="preserve"> </v>
      </c>
      <c r="CM631" s="417" t="str">
        <f t="shared" si="371"/>
        <v xml:space="preserve"> </v>
      </c>
      <c r="IS631" s="103">
        <v>10</v>
      </c>
    </row>
    <row r="632" spans="2:253" s="74" customFormat="1" ht="17.100000000000001" hidden="1" customHeight="1" x14ac:dyDescent="0.25">
      <c r="B632" s="504">
        <f>IF(AND('KB Duct Parts'!$BP$16=1,'KB Duct Parts'!$BO$16=4,'KB Duct Parts'!H32&gt;0),'KB Duct Parts'!H32,0)</f>
        <v>0</v>
      </c>
      <c r="C632" s="508"/>
      <c r="D632" s="508">
        <v>13018</v>
      </c>
      <c r="E632" s="504" t="s">
        <v>875</v>
      </c>
      <c r="F632" s="508" t="str">
        <f t="shared" si="345"/>
        <v xml:space="preserve"> </v>
      </c>
      <c r="G632" s="530" t="s">
        <v>2111</v>
      </c>
      <c r="H632" s="504"/>
      <c r="I632" s="1035" t="s">
        <v>226</v>
      </c>
      <c r="J632" s="1036"/>
      <c r="K632" s="516" t="s">
        <v>882</v>
      </c>
      <c r="L632" s="523" t="s">
        <v>707</v>
      </c>
      <c r="M632" s="517" t="str">
        <f t="shared" si="370"/>
        <v>Y</v>
      </c>
      <c r="N632" s="514">
        <f t="shared" si="346"/>
        <v>15.2</v>
      </c>
      <c r="O632" s="518">
        <f t="shared" si="339"/>
        <v>0</v>
      </c>
      <c r="P632" s="680">
        <f>'KB Duct Parts'!$AE$3</f>
        <v>0</v>
      </c>
      <c r="Q632" s="681">
        <f t="shared" si="347"/>
        <v>0</v>
      </c>
      <c r="R632" s="682">
        <f t="shared" si="348"/>
        <v>0</v>
      </c>
      <c r="S632" s="716">
        <v>0.3</v>
      </c>
      <c r="T632" s="679">
        <f t="shared" si="350"/>
        <v>0</v>
      </c>
      <c r="U632" s="679">
        <f t="shared" si="351"/>
        <v>0</v>
      </c>
      <c r="Y632" s="120"/>
      <c r="AE632" s="75"/>
      <c r="AF632" s="370" t="s">
        <v>707</v>
      </c>
      <c r="AG632" s="374"/>
      <c r="AH632" s="378"/>
      <c r="AI632" s="381"/>
      <c r="AJ632" s="386"/>
      <c r="AK632" s="391"/>
      <c r="AL632" s="386"/>
      <c r="AM632" s="363">
        <f t="shared" si="337"/>
        <v>1</v>
      </c>
      <c r="AN632" s="578">
        <v>15.2</v>
      </c>
      <c r="AO632" s="120">
        <f t="shared" si="352"/>
        <v>0</v>
      </c>
      <c r="AP632" s="120">
        <f t="shared" si="340"/>
        <v>0</v>
      </c>
      <c r="AQ632" s="120">
        <f t="shared" si="341"/>
        <v>0</v>
      </c>
      <c r="AR632" s="120">
        <f t="shared" si="342"/>
        <v>0</v>
      </c>
      <c r="AS632" s="120">
        <f t="shared" si="343"/>
        <v>0</v>
      </c>
      <c r="AT632" s="120">
        <f t="shared" si="344"/>
        <v>0</v>
      </c>
      <c r="AU632" s="74" t="s">
        <v>717</v>
      </c>
      <c r="AV632" s="115"/>
      <c r="AW632" s="395"/>
      <c r="AX632" s="395">
        <v>0</v>
      </c>
      <c r="AY632" s="395">
        <v>0</v>
      </c>
      <c r="AZ632" s="395">
        <v>0</v>
      </c>
      <c r="BA632" s="395">
        <v>0</v>
      </c>
      <c r="BB632" s="395">
        <v>0</v>
      </c>
      <c r="BC632" s="395">
        <v>0</v>
      </c>
      <c r="BD632" s="115"/>
      <c r="BE632" s="115"/>
      <c r="BF632" s="115"/>
      <c r="BG632" s="115"/>
      <c r="BH632" s="115"/>
      <c r="BI632" s="115"/>
      <c r="BJ632" s="115"/>
      <c r="BK632" s="115"/>
      <c r="BQ632" s="74" t="str">
        <f t="shared" si="353"/>
        <v xml:space="preserve"> </v>
      </c>
      <c r="BR632" s="120" t="str">
        <f t="shared" si="354"/>
        <v xml:space="preserve"> </v>
      </c>
      <c r="BS632" s="120" t="str">
        <f t="shared" si="355"/>
        <v xml:space="preserve"> </v>
      </c>
      <c r="BU632" s="74" t="str">
        <f t="shared" si="356"/>
        <v xml:space="preserve"> </v>
      </c>
      <c r="BV632" s="120" t="str">
        <f t="shared" si="357"/>
        <v xml:space="preserve"> </v>
      </c>
      <c r="BW632" s="120" t="str">
        <f t="shared" si="358"/>
        <v xml:space="preserve">  </v>
      </c>
      <c r="BY632" s="74" t="str">
        <f t="shared" si="359"/>
        <v xml:space="preserve"> </v>
      </c>
      <c r="BZ632" s="120" t="str">
        <f t="shared" si="360"/>
        <v xml:space="preserve"> </v>
      </c>
      <c r="CA632" s="120" t="str">
        <f t="shared" si="361"/>
        <v xml:space="preserve"> </v>
      </c>
      <c r="CC632" s="115" t="str">
        <f t="shared" si="362"/>
        <v xml:space="preserve"> </v>
      </c>
      <c r="CD632" s="120" t="str">
        <f t="shared" si="363"/>
        <v xml:space="preserve"> </v>
      </c>
      <c r="CE632" s="417" t="str">
        <f t="shared" si="364"/>
        <v xml:space="preserve"> </v>
      </c>
      <c r="CF632" s="115"/>
      <c r="CG632" s="115" t="str">
        <f t="shared" si="365"/>
        <v xml:space="preserve"> </v>
      </c>
      <c r="CH632" s="120" t="str">
        <f t="shared" si="366"/>
        <v xml:space="preserve"> </v>
      </c>
      <c r="CI632" s="417" t="str">
        <f t="shared" si="367"/>
        <v xml:space="preserve"> </v>
      </c>
      <c r="CJ632" s="115"/>
      <c r="CK632" s="115" t="str">
        <f t="shared" si="368"/>
        <v xml:space="preserve"> </v>
      </c>
      <c r="CL632" s="120" t="str">
        <f t="shared" si="369"/>
        <v xml:space="preserve"> </v>
      </c>
      <c r="CM632" s="417" t="str">
        <f t="shared" si="371"/>
        <v xml:space="preserve"> </v>
      </c>
      <c r="IS632" s="103">
        <v>10.3</v>
      </c>
    </row>
    <row r="633" spans="2:253" s="74" customFormat="1" ht="17.100000000000001" hidden="1" customHeight="1" x14ac:dyDescent="0.25">
      <c r="B633" s="504">
        <f>IF(AND('KB Duct Parts'!$BP$16=1,'KB Duct Parts'!$BO$16=4,'KB Duct Parts'!H33&gt;0),'KB Duct Parts'!H33,0)</f>
        <v>0</v>
      </c>
      <c r="C633" s="508"/>
      <c r="D633" s="508">
        <v>13019</v>
      </c>
      <c r="E633" s="504" t="s">
        <v>876</v>
      </c>
      <c r="F633" s="508" t="str">
        <f t="shared" si="345"/>
        <v xml:space="preserve"> </v>
      </c>
      <c r="G633" s="530" t="s">
        <v>2111</v>
      </c>
      <c r="H633" s="504"/>
      <c r="I633" s="1035" t="s">
        <v>226</v>
      </c>
      <c r="J633" s="1036"/>
      <c r="K633" s="516" t="s">
        <v>882</v>
      </c>
      <c r="L633" s="523" t="s">
        <v>707</v>
      </c>
      <c r="M633" s="517" t="str">
        <f t="shared" si="370"/>
        <v>Y</v>
      </c>
      <c r="N633" s="514">
        <f t="shared" si="346"/>
        <v>15.6</v>
      </c>
      <c r="O633" s="518">
        <f t="shared" si="339"/>
        <v>0</v>
      </c>
      <c r="P633" s="680">
        <f>'KB Duct Parts'!$AE$3</f>
        <v>0</v>
      </c>
      <c r="Q633" s="681">
        <f t="shared" si="347"/>
        <v>0</v>
      </c>
      <c r="R633" s="682">
        <f t="shared" si="348"/>
        <v>0</v>
      </c>
      <c r="S633" s="716">
        <v>0.3</v>
      </c>
      <c r="T633" s="679">
        <f t="shared" si="350"/>
        <v>0</v>
      </c>
      <c r="U633" s="679">
        <f t="shared" si="351"/>
        <v>0</v>
      </c>
      <c r="Y633" s="120"/>
      <c r="AE633" s="75"/>
      <c r="AF633" s="370" t="s">
        <v>707</v>
      </c>
      <c r="AG633" s="374"/>
      <c r="AH633" s="378"/>
      <c r="AI633" s="381"/>
      <c r="AJ633" s="386"/>
      <c r="AK633" s="391"/>
      <c r="AL633" s="386"/>
      <c r="AM633" s="363">
        <f t="shared" si="337"/>
        <v>1</v>
      </c>
      <c r="AN633" s="578">
        <v>15.6</v>
      </c>
      <c r="AO633" s="120">
        <f t="shared" si="352"/>
        <v>0</v>
      </c>
      <c r="AP633" s="120">
        <f t="shared" si="340"/>
        <v>0</v>
      </c>
      <c r="AQ633" s="120">
        <f t="shared" si="341"/>
        <v>0</v>
      </c>
      <c r="AR633" s="120">
        <f t="shared" si="342"/>
        <v>0</v>
      </c>
      <c r="AS633" s="120">
        <f t="shared" si="343"/>
        <v>0</v>
      </c>
      <c r="AT633" s="120">
        <f t="shared" si="344"/>
        <v>0</v>
      </c>
      <c r="AU633" s="74" t="s">
        <v>717</v>
      </c>
      <c r="AV633" s="115"/>
      <c r="AW633" s="395"/>
      <c r="AX633" s="395">
        <v>0</v>
      </c>
      <c r="AY633" s="395">
        <v>0</v>
      </c>
      <c r="AZ633" s="395">
        <v>0</v>
      </c>
      <c r="BA633" s="395">
        <v>0</v>
      </c>
      <c r="BB633" s="395">
        <v>0</v>
      </c>
      <c r="BC633" s="395">
        <v>0</v>
      </c>
      <c r="BD633" s="115"/>
      <c r="BE633" s="115"/>
      <c r="BF633" s="115"/>
      <c r="BG633" s="115"/>
      <c r="BH633" s="115"/>
      <c r="BI633" s="115"/>
      <c r="BJ633" s="115"/>
      <c r="BK633" s="115"/>
      <c r="BQ633" s="74" t="str">
        <f t="shared" si="353"/>
        <v xml:space="preserve"> </v>
      </c>
      <c r="BR633" s="120" t="str">
        <f t="shared" si="354"/>
        <v xml:space="preserve"> </v>
      </c>
      <c r="BS633" s="120" t="str">
        <f t="shared" si="355"/>
        <v xml:space="preserve"> </v>
      </c>
      <c r="BU633" s="74" t="str">
        <f t="shared" si="356"/>
        <v xml:space="preserve"> </v>
      </c>
      <c r="BV633" s="120" t="str">
        <f t="shared" si="357"/>
        <v xml:space="preserve"> </v>
      </c>
      <c r="BW633" s="120" t="str">
        <f t="shared" si="358"/>
        <v xml:space="preserve">  </v>
      </c>
      <c r="BY633" s="74" t="str">
        <f t="shared" si="359"/>
        <v xml:space="preserve"> </v>
      </c>
      <c r="BZ633" s="120" t="str">
        <f t="shared" si="360"/>
        <v xml:space="preserve"> </v>
      </c>
      <c r="CA633" s="120" t="str">
        <f t="shared" si="361"/>
        <v xml:space="preserve"> </v>
      </c>
      <c r="CC633" s="115" t="str">
        <f t="shared" si="362"/>
        <v xml:space="preserve"> </v>
      </c>
      <c r="CD633" s="120" t="str">
        <f t="shared" si="363"/>
        <v xml:space="preserve"> </v>
      </c>
      <c r="CE633" s="417" t="str">
        <f t="shared" si="364"/>
        <v xml:space="preserve"> </v>
      </c>
      <c r="CF633" s="115"/>
      <c r="CG633" s="115" t="str">
        <f t="shared" si="365"/>
        <v xml:space="preserve"> </v>
      </c>
      <c r="CH633" s="120" t="str">
        <f t="shared" si="366"/>
        <v xml:space="preserve"> </v>
      </c>
      <c r="CI633" s="417" t="str">
        <f t="shared" si="367"/>
        <v xml:space="preserve"> </v>
      </c>
      <c r="CJ633" s="115"/>
      <c r="CK633" s="115" t="str">
        <f t="shared" si="368"/>
        <v xml:space="preserve"> </v>
      </c>
      <c r="CL633" s="120" t="str">
        <f t="shared" si="369"/>
        <v xml:space="preserve"> </v>
      </c>
      <c r="CM633" s="417" t="str">
        <f t="shared" si="371"/>
        <v xml:space="preserve"> </v>
      </c>
      <c r="IS633" s="103">
        <f>(IS632+IS634)/2</f>
        <v>10.5</v>
      </c>
    </row>
    <row r="634" spans="2:253" s="74" customFormat="1" ht="17.100000000000001" hidden="1" customHeight="1" x14ac:dyDescent="0.25">
      <c r="B634" s="504">
        <f>IF(AND('KB Duct Parts'!$BP$16=1,'KB Duct Parts'!$BO$16=4,'KB Duct Parts'!H34&gt;0),'KB Duct Parts'!H34,0)</f>
        <v>0</v>
      </c>
      <c r="C634" s="508"/>
      <c r="D634" s="508">
        <v>13020</v>
      </c>
      <c r="E634" s="504" t="s">
        <v>877</v>
      </c>
      <c r="F634" s="508" t="str">
        <f t="shared" si="345"/>
        <v xml:space="preserve"> </v>
      </c>
      <c r="G634" s="530" t="s">
        <v>2111</v>
      </c>
      <c r="H634" s="504"/>
      <c r="I634" s="1035" t="s">
        <v>226</v>
      </c>
      <c r="J634" s="1036"/>
      <c r="K634" s="516" t="s">
        <v>882</v>
      </c>
      <c r="L634" s="523" t="s">
        <v>707</v>
      </c>
      <c r="M634" s="517" t="str">
        <f t="shared" si="370"/>
        <v>Y</v>
      </c>
      <c r="N634" s="514">
        <f t="shared" si="346"/>
        <v>15.8</v>
      </c>
      <c r="O634" s="518">
        <f t="shared" si="339"/>
        <v>0</v>
      </c>
      <c r="P634" s="680">
        <f>'KB Duct Parts'!$AE$3</f>
        <v>0</v>
      </c>
      <c r="Q634" s="681">
        <f t="shared" si="347"/>
        <v>0</v>
      </c>
      <c r="R634" s="682">
        <f t="shared" si="348"/>
        <v>0</v>
      </c>
      <c r="S634" s="716">
        <v>0.3</v>
      </c>
      <c r="T634" s="679">
        <f t="shared" si="350"/>
        <v>0</v>
      </c>
      <c r="U634" s="679">
        <f t="shared" si="351"/>
        <v>0</v>
      </c>
      <c r="Y634" s="120"/>
      <c r="AE634" s="75"/>
      <c r="AF634" s="370" t="s">
        <v>707</v>
      </c>
      <c r="AG634" s="374"/>
      <c r="AH634" s="378"/>
      <c r="AI634" s="381"/>
      <c r="AJ634" s="386"/>
      <c r="AK634" s="391"/>
      <c r="AL634" s="386"/>
      <c r="AM634" s="363">
        <f t="shared" si="337"/>
        <v>1</v>
      </c>
      <c r="AN634" s="578">
        <v>15.8</v>
      </c>
      <c r="AO634" s="120">
        <f t="shared" si="352"/>
        <v>0</v>
      </c>
      <c r="AP634" s="120">
        <f t="shared" si="340"/>
        <v>0</v>
      </c>
      <c r="AQ634" s="120">
        <f t="shared" si="341"/>
        <v>0</v>
      </c>
      <c r="AR634" s="120">
        <f t="shared" si="342"/>
        <v>0</v>
      </c>
      <c r="AS634" s="120">
        <f t="shared" si="343"/>
        <v>0</v>
      </c>
      <c r="AT634" s="120">
        <f t="shared" si="344"/>
        <v>0</v>
      </c>
      <c r="AU634" s="74" t="s">
        <v>717</v>
      </c>
      <c r="AV634" s="115"/>
      <c r="AW634" s="395"/>
      <c r="AX634" s="395">
        <v>0</v>
      </c>
      <c r="AY634" s="395">
        <v>0</v>
      </c>
      <c r="AZ634" s="395">
        <v>0</v>
      </c>
      <c r="BA634" s="395">
        <v>0</v>
      </c>
      <c r="BB634" s="395">
        <v>0</v>
      </c>
      <c r="BC634" s="395">
        <v>0</v>
      </c>
      <c r="BD634" s="115"/>
      <c r="BE634" s="115"/>
      <c r="BF634" s="115"/>
      <c r="BG634" s="115"/>
      <c r="BH634" s="115"/>
      <c r="BI634" s="115"/>
      <c r="BJ634" s="115"/>
      <c r="BK634" s="115"/>
      <c r="BQ634" s="74" t="str">
        <f t="shared" si="353"/>
        <v xml:space="preserve"> </v>
      </c>
      <c r="BR634" s="120" t="str">
        <f t="shared" si="354"/>
        <v xml:space="preserve"> </v>
      </c>
      <c r="BS634" s="120" t="str">
        <f t="shared" si="355"/>
        <v xml:space="preserve"> </v>
      </c>
      <c r="BU634" s="74" t="str">
        <f t="shared" si="356"/>
        <v xml:space="preserve"> </v>
      </c>
      <c r="BV634" s="120" t="str">
        <f t="shared" si="357"/>
        <v xml:space="preserve"> </v>
      </c>
      <c r="BW634" s="120" t="str">
        <f t="shared" si="358"/>
        <v xml:space="preserve">  </v>
      </c>
      <c r="BY634" s="74" t="str">
        <f t="shared" si="359"/>
        <v xml:space="preserve"> </v>
      </c>
      <c r="BZ634" s="120" t="str">
        <f t="shared" si="360"/>
        <v xml:space="preserve"> </v>
      </c>
      <c r="CA634" s="120" t="str">
        <f t="shared" si="361"/>
        <v xml:space="preserve"> </v>
      </c>
      <c r="CC634" s="115" t="str">
        <f t="shared" si="362"/>
        <v xml:space="preserve"> </v>
      </c>
      <c r="CD634" s="120" t="str">
        <f t="shared" si="363"/>
        <v xml:space="preserve"> </v>
      </c>
      <c r="CE634" s="417" t="str">
        <f t="shared" si="364"/>
        <v xml:space="preserve"> </v>
      </c>
      <c r="CF634" s="115"/>
      <c r="CG634" s="115" t="str">
        <f t="shared" si="365"/>
        <v xml:space="preserve"> </v>
      </c>
      <c r="CH634" s="120" t="str">
        <f t="shared" si="366"/>
        <v xml:space="preserve"> </v>
      </c>
      <c r="CI634" s="417" t="str">
        <f t="shared" si="367"/>
        <v xml:space="preserve"> </v>
      </c>
      <c r="CJ634" s="115"/>
      <c r="CK634" s="115" t="str">
        <f t="shared" si="368"/>
        <v xml:space="preserve"> </v>
      </c>
      <c r="CL634" s="120" t="str">
        <f t="shared" si="369"/>
        <v xml:space="preserve"> </v>
      </c>
      <c r="CM634" s="417" t="str">
        <f t="shared" si="371"/>
        <v xml:space="preserve"> </v>
      </c>
      <c r="IS634" s="103">
        <v>10.7</v>
      </c>
    </row>
    <row r="635" spans="2:253" s="74" customFormat="1" ht="17.100000000000001" hidden="1" customHeight="1" x14ac:dyDescent="0.25">
      <c r="B635" s="504">
        <f>IF(AND('KB Duct Parts'!$BP$16=1,'KB Duct Parts'!$BO$16=4,'KB Duct Parts'!H35&gt;0),'KB Duct Parts'!H35,0)</f>
        <v>0</v>
      </c>
      <c r="C635" s="508"/>
      <c r="D635" s="508">
        <v>13022</v>
      </c>
      <c r="E635" s="504" t="s">
        <v>878</v>
      </c>
      <c r="F635" s="508" t="str">
        <f t="shared" si="345"/>
        <v xml:space="preserve"> </v>
      </c>
      <c r="G635" s="530" t="s">
        <v>2111</v>
      </c>
      <c r="H635" s="504"/>
      <c r="I635" s="1035" t="s">
        <v>226</v>
      </c>
      <c r="J635" s="1036"/>
      <c r="K635" s="516" t="s">
        <v>882</v>
      </c>
      <c r="L635" s="523" t="s">
        <v>707</v>
      </c>
      <c r="M635" s="517" t="str">
        <f t="shared" si="370"/>
        <v>Y</v>
      </c>
      <c r="N635" s="514">
        <f t="shared" si="346"/>
        <v>16.600000000000001</v>
      </c>
      <c r="O635" s="518">
        <f t="shared" si="339"/>
        <v>0</v>
      </c>
      <c r="P635" s="680">
        <f>'KB Duct Parts'!$AE$3</f>
        <v>0</v>
      </c>
      <c r="Q635" s="681">
        <f t="shared" si="347"/>
        <v>0</v>
      </c>
      <c r="R635" s="682">
        <f t="shared" si="348"/>
        <v>0</v>
      </c>
      <c r="S635" s="716">
        <v>0.3</v>
      </c>
      <c r="T635" s="679">
        <f t="shared" si="350"/>
        <v>0</v>
      </c>
      <c r="U635" s="679">
        <f t="shared" si="351"/>
        <v>0</v>
      </c>
      <c r="Y635" s="120"/>
      <c r="AE635" s="75"/>
      <c r="AF635" s="370" t="s">
        <v>707</v>
      </c>
      <c r="AG635" s="374"/>
      <c r="AH635" s="378"/>
      <c r="AI635" s="381"/>
      <c r="AJ635" s="386"/>
      <c r="AK635" s="391"/>
      <c r="AL635" s="386"/>
      <c r="AM635" s="363">
        <f t="shared" si="337"/>
        <v>1</v>
      </c>
      <c r="AN635" s="578">
        <v>16.600000000000001</v>
      </c>
      <c r="AO635" s="120">
        <f t="shared" si="352"/>
        <v>0</v>
      </c>
      <c r="AP635" s="120">
        <f t="shared" si="340"/>
        <v>0</v>
      </c>
      <c r="AQ635" s="120">
        <f t="shared" si="341"/>
        <v>0</v>
      </c>
      <c r="AR635" s="120">
        <f t="shared" si="342"/>
        <v>0</v>
      </c>
      <c r="AS635" s="120">
        <f t="shared" si="343"/>
        <v>0</v>
      </c>
      <c r="AT635" s="120">
        <f t="shared" si="344"/>
        <v>0</v>
      </c>
      <c r="AU635" s="74" t="s">
        <v>717</v>
      </c>
      <c r="AV635" s="115"/>
      <c r="AW635" s="395"/>
      <c r="AX635" s="395">
        <v>0</v>
      </c>
      <c r="AY635" s="395">
        <v>0</v>
      </c>
      <c r="AZ635" s="395">
        <v>0</v>
      </c>
      <c r="BA635" s="395">
        <v>0</v>
      </c>
      <c r="BB635" s="395">
        <v>0</v>
      </c>
      <c r="BC635" s="395">
        <v>0</v>
      </c>
      <c r="BD635" s="115"/>
      <c r="BE635" s="115"/>
      <c r="BF635" s="115"/>
      <c r="BG635" s="115"/>
      <c r="BH635" s="115"/>
      <c r="BI635" s="115"/>
      <c r="BJ635" s="115"/>
      <c r="BK635" s="115"/>
      <c r="BQ635" s="74" t="str">
        <f t="shared" si="353"/>
        <v xml:space="preserve"> </v>
      </c>
      <c r="BR635" s="120" t="str">
        <f t="shared" si="354"/>
        <v xml:space="preserve"> </v>
      </c>
      <c r="BS635" s="120" t="str">
        <f t="shared" si="355"/>
        <v xml:space="preserve"> </v>
      </c>
      <c r="BU635" s="74" t="str">
        <f t="shared" si="356"/>
        <v xml:space="preserve"> </v>
      </c>
      <c r="BV635" s="120" t="str">
        <f t="shared" si="357"/>
        <v xml:space="preserve"> </v>
      </c>
      <c r="BW635" s="120" t="str">
        <f t="shared" si="358"/>
        <v xml:space="preserve">  </v>
      </c>
      <c r="BY635" s="74" t="str">
        <f t="shared" si="359"/>
        <v xml:space="preserve"> </v>
      </c>
      <c r="BZ635" s="120" t="str">
        <f t="shared" si="360"/>
        <v xml:space="preserve"> </v>
      </c>
      <c r="CA635" s="120" t="str">
        <f t="shared" si="361"/>
        <v xml:space="preserve"> </v>
      </c>
      <c r="CC635" s="115" t="str">
        <f t="shared" si="362"/>
        <v xml:space="preserve"> </v>
      </c>
      <c r="CD635" s="120" t="str">
        <f t="shared" si="363"/>
        <v xml:space="preserve"> </v>
      </c>
      <c r="CE635" s="417" t="str">
        <f t="shared" si="364"/>
        <v xml:space="preserve"> </v>
      </c>
      <c r="CF635" s="115"/>
      <c r="CG635" s="115" t="str">
        <f t="shared" si="365"/>
        <v xml:space="preserve"> </v>
      </c>
      <c r="CH635" s="120" t="str">
        <f t="shared" si="366"/>
        <v xml:space="preserve"> </v>
      </c>
      <c r="CI635" s="417" t="str">
        <f t="shared" si="367"/>
        <v xml:space="preserve"> </v>
      </c>
      <c r="CJ635" s="115"/>
      <c r="CK635" s="115" t="str">
        <f t="shared" si="368"/>
        <v xml:space="preserve"> </v>
      </c>
      <c r="CL635" s="120" t="str">
        <f t="shared" si="369"/>
        <v xml:space="preserve"> </v>
      </c>
      <c r="CM635" s="417" t="str">
        <f t="shared" si="371"/>
        <v xml:space="preserve"> </v>
      </c>
      <c r="IS635" s="103">
        <v>11.2</v>
      </c>
    </row>
    <row r="636" spans="2:253" s="74" customFormat="1" ht="17.100000000000001" hidden="1" customHeight="1" x14ac:dyDescent="0.25">
      <c r="B636" s="504">
        <f>IF(AND('KB Duct Parts'!$BP$16=1,'KB Duct Parts'!$BO$16=4,'KB Duct Parts'!H36&gt;0),'KB Duct Parts'!H36,0)</f>
        <v>0</v>
      </c>
      <c r="C636" s="508"/>
      <c r="D636" s="508">
        <v>13024</v>
      </c>
      <c r="E636" s="504" t="s">
        <v>1338</v>
      </c>
      <c r="F636" s="508" t="str">
        <f t="shared" si="345"/>
        <v xml:space="preserve"> </v>
      </c>
      <c r="G636" s="530" t="s">
        <v>2111</v>
      </c>
      <c r="H636" s="504"/>
      <c r="I636" s="1035" t="s">
        <v>226</v>
      </c>
      <c r="J636" s="1036"/>
      <c r="K636" s="516" t="s">
        <v>882</v>
      </c>
      <c r="L636" s="523" t="s">
        <v>707</v>
      </c>
      <c r="M636" s="517" t="str">
        <f t="shared" si="370"/>
        <v>Y</v>
      </c>
      <c r="N636" s="514">
        <f t="shared" si="346"/>
        <v>20</v>
      </c>
      <c r="O636" s="518">
        <f t="shared" si="339"/>
        <v>0</v>
      </c>
      <c r="P636" s="680">
        <f>'KB Duct Parts'!$AE$3</f>
        <v>0</v>
      </c>
      <c r="Q636" s="681">
        <f t="shared" si="347"/>
        <v>0</v>
      </c>
      <c r="R636" s="682">
        <f t="shared" si="348"/>
        <v>0</v>
      </c>
      <c r="S636" s="716">
        <v>0.3</v>
      </c>
      <c r="T636" s="679">
        <f t="shared" si="350"/>
        <v>0</v>
      </c>
      <c r="U636" s="679">
        <f t="shared" si="351"/>
        <v>0</v>
      </c>
      <c r="Y636" s="120"/>
      <c r="AE636" s="75"/>
      <c r="AF636" s="370" t="s">
        <v>707</v>
      </c>
      <c r="AG636" s="374"/>
      <c r="AH636" s="378"/>
      <c r="AI636" s="381"/>
      <c r="AJ636" s="386"/>
      <c r="AK636" s="391"/>
      <c r="AL636" s="386"/>
      <c r="AM636" s="363">
        <f t="shared" si="337"/>
        <v>1</v>
      </c>
      <c r="AN636" s="578">
        <v>20</v>
      </c>
      <c r="AO636" s="120">
        <f t="shared" si="352"/>
        <v>0</v>
      </c>
      <c r="AP636" s="120">
        <f t="shared" si="340"/>
        <v>0</v>
      </c>
      <c r="AQ636" s="120">
        <f t="shared" si="341"/>
        <v>0</v>
      </c>
      <c r="AR636" s="120">
        <f t="shared" si="342"/>
        <v>0</v>
      </c>
      <c r="AS636" s="120">
        <f t="shared" si="343"/>
        <v>0</v>
      </c>
      <c r="AT636" s="120">
        <f t="shared" si="344"/>
        <v>0</v>
      </c>
      <c r="AU636" s="74" t="s">
        <v>717</v>
      </c>
      <c r="AV636" s="115"/>
      <c r="AW636" s="395"/>
      <c r="AX636" s="395">
        <v>0</v>
      </c>
      <c r="AY636" s="395">
        <v>0</v>
      </c>
      <c r="AZ636" s="395">
        <v>0</v>
      </c>
      <c r="BA636" s="395">
        <v>0</v>
      </c>
      <c r="BB636" s="395">
        <v>0</v>
      </c>
      <c r="BC636" s="395">
        <v>0</v>
      </c>
      <c r="BD636" s="115"/>
      <c r="BE636" s="115"/>
      <c r="BF636" s="115"/>
      <c r="BG636" s="115"/>
      <c r="BH636" s="115"/>
      <c r="BI636" s="115"/>
      <c r="BJ636" s="115"/>
      <c r="BK636" s="115"/>
      <c r="BQ636" s="74" t="str">
        <f t="shared" si="353"/>
        <v xml:space="preserve"> </v>
      </c>
      <c r="BR636" s="120" t="str">
        <f t="shared" si="354"/>
        <v xml:space="preserve"> </v>
      </c>
      <c r="BS636" s="120" t="str">
        <f t="shared" si="355"/>
        <v xml:space="preserve"> </v>
      </c>
      <c r="BU636" s="74" t="str">
        <f t="shared" si="356"/>
        <v xml:space="preserve"> </v>
      </c>
      <c r="BV636" s="120" t="str">
        <f t="shared" si="357"/>
        <v xml:space="preserve"> </v>
      </c>
      <c r="BW636" s="120" t="str">
        <f t="shared" si="358"/>
        <v xml:space="preserve">  </v>
      </c>
      <c r="BY636" s="74" t="str">
        <f t="shared" si="359"/>
        <v xml:space="preserve"> </v>
      </c>
      <c r="BZ636" s="120" t="str">
        <f t="shared" si="360"/>
        <v xml:space="preserve"> </v>
      </c>
      <c r="CA636" s="120" t="str">
        <f t="shared" si="361"/>
        <v xml:space="preserve"> </v>
      </c>
      <c r="CC636" s="115" t="str">
        <f t="shared" si="362"/>
        <v xml:space="preserve"> </v>
      </c>
      <c r="CD636" s="120" t="str">
        <f t="shared" si="363"/>
        <v xml:space="preserve"> </v>
      </c>
      <c r="CE636" s="417" t="str">
        <f t="shared" si="364"/>
        <v xml:space="preserve"> </v>
      </c>
      <c r="CF636" s="115"/>
      <c r="CG636" s="115" t="str">
        <f t="shared" si="365"/>
        <v xml:space="preserve"> </v>
      </c>
      <c r="CH636" s="120" t="str">
        <f t="shared" si="366"/>
        <v xml:space="preserve"> </v>
      </c>
      <c r="CI636" s="417" t="str">
        <f t="shared" si="367"/>
        <v xml:space="preserve"> </v>
      </c>
      <c r="CJ636" s="115"/>
      <c r="CK636" s="115" t="str">
        <f t="shared" si="368"/>
        <v xml:space="preserve"> </v>
      </c>
      <c r="CL636" s="120" t="str">
        <f t="shared" si="369"/>
        <v xml:space="preserve"> </v>
      </c>
      <c r="CM636" s="417" t="str">
        <f t="shared" si="371"/>
        <v xml:space="preserve"> </v>
      </c>
      <c r="IS636" s="103"/>
    </row>
    <row r="637" spans="2:253" s="74" customFormat="1" ht="17.100000000000001" hidden="1" customHeight="1" x14ac:dyDescent="0.25">
      <c r="B637" s="504">
        <f>IF(AND('KB Duct Parts'!$BP$16=1,'KB Duct Parts'!$BO$16=1,'KB Duct Parts'!H17&gt;0),'KB Duct Parts'!H17,0)</f>
        <v>0</v>
      </c>
      <c r="C637" s="508"/>
      <c r="D637" s="508" t="s">
        <v>2004</v>
      </c>
      <c r="E637" s="504" t="s">
        <v>483</v>
      </c>
      <c r="F637" s="508" t="str">
        <f t="shared" si="345"/>
        <v xml:space="preserve"> </v>
      </c>
      <c r="G637" s="530" t="s">
        <v>2111</v>
      </c>
      <c r="H637" s="504"/>
      <c r="I637" s="1035" t="s">
        <v>227</v>
      </c>
      <c r="J637" s="1036"/>
      <c r="K637" s="516" t="s">
        <v>882</v>
      </c>
      <c r="L637" s="523" t="s">
        <v>707</v>
      </c>
      <c r="M637" s="517" t="str">
        <f t="shared" si="370"/>
        <v>Y</v>
      </c>
      <c r="N637" s="514">
        <f t="shared" si="346"/>
        <v>19.399999999999999</v>
      </c>
      <c r="O637" s="518">
        <f t="shared" si="339"/>
        <v>0</v>
      </c>
      <c r="P637" s="680">
        <f>'KB Duct Parts'!$AE$3</f>
        <v>0</v>
      </c>
      <c r="Q637" s="681">
        <f t="shared" si="347"/>
        <v>0</v>
      </c>
      <c r="R637" s="682">
        <f t="shared" si="348"/>
        <v>0</v>
      </c>
      <c r="S637" s="716">
        <v>0.3</v>
      </c>
      <c r="T637" s="679">
        <f t="shared" si="350"/>
        <v>0</v>
      </c>
      <c r="U637" s="679">
        <f t="shared" si="351"/>
        <v>0</v>
      </c>
      <c r="Y637" s="120"/>
      <c r="AE637" s="75"/>
      <c r="AF637" s="370" t="s">
        <v>707</v>
      </c>
      <c r="AG637" s="374"/>
      <c r="AH637" s="378"/>
      <c r="AI637" s="381"/>
      <c r="AJ637" s="386"/>
      <c r="AK637" s="391"/>
      <c r="AL637" s="386"/>
      <c r="AM637" s="363">
        <f t="shared" ref="AM637:AM700" si="372">IF(L637=AF637,1,IF(L637=AG637,2,IF(L637=AH637,3,IF(L637=AI637,4,IF(L637=AJ637,5,IF(L637=AK637,6,IF(L637=AL637,7,0)))))))</f>
        <v>1</v>
      </c>
      <c r="AN637" s="578">
        <v>19.399999999999999</v>
      </c>
      <c r="AO637" s="120">
        <f t="shared" si="352"/>
        <v>0</v>
      </c>
      <c r="AP637" s="120">
        <f t="shared" si="340"/>
        <v>0</v>
      </c>
      <c r="AQ637" s="120">
        <f t="shared" si="341"/>
        <v>0</v>
      </c>
      <c r="AR637" s="120">
        <f t="shared" si="342"/>
        <v>0</v>
      </c>
      <c r="AS637" s="120">
        <f t="shared" si="343"/>
        <v>0</v>
      </c>
      <c r="AT637" s="120">
        <f t="shared" si="344"/>
        <v>0</v>
      </c>
      <c r="AU637" s="74" t="s">
        <v>717</v>
      </c>
      <c r="AV637" s="115"/>
      <c r="AW637" s="395"/>
      <c r="AX637" s="395">
        <v>0</v>
      </c>
      <c r="AY637" s="395">
        <v>0</v>
      </c>
      <c r="AZ637" s="395">
        <v>0</v>
      </c>
      <c r="BA637" s="395">
        <v>0</v>
      </c>
      <c r="BB637" s="395">
        <v>0</v>
      </c>
      <c r="BC637" s="395">
        <v>0</v>
      </c>
      <c r="BD637" s="115"/>
      <c r="BE637" s="115"/>
      <c r="BF637" s="115"/>
      <c r="BG637" s="115"/>
      <c r="BH637" s="115"/>
      <c r="BI637" s="115"/>
      <c r="BJ637" s="115"/>
      <c r="BK637" s="115"/>
      <c r="BQ637" s="74" t="str">
        <f t="shared" si="353"/>
        <v xml:space="preserve"> </v>
      </c>
      <c r="BR637" s="120" t="str">
        <f t="shared" si="354"/>
        <v xml:space="preserve"> </v>
      </c>
      <c r="BS637" s="120" t="str">
        <f t="shared" si="355"/>
        <v xml:space="preserve"> </v>
      </c>
      <c r="BU637" s="74" t="str">
        <f t="shared" si="356"/>
        <v xml:space="preserve"> </v>
      </c>
      <c r="BV637" s="120" t="str">
        <f t="shared" si="357"/>
        <v xml:space="preserve"> </v>
      </c>
      <c r="BW637" s="120" t="str">
        <f t="shared" si="358"/>
        <v xml:space="preserve">  </v>
      </c>
      <c r="BY637" s="74" t="str">
        <f t="shared" si="359"/>
        <v xml:space="preserve"> </v>
      </c>
      <c r="BZ637" s="120" t="str">
        <f t="shared" si="360"/>
        <v xml:space="preserve"> </v>
      </c>
      <c r="CA637" s="120" t="str">
        <f t="shared" si="361"/>
        <v xml:space="preserve"> </v>
      </c>
      <c r="CC637" s="115" t="str">
        <f t="shared" si="362"/>
        <v xml:space="preserve"> </v>
      </c>
      <c r="CD637" s="120" t="str">
        <f t="shared" si="363"/>
        <v xml:space="preserve"> </v>
      </c>
      <c r="CE637" s="417" t="str">
        <f t="shared" si="364"/>
        <v xml:space="preserve"> </v>
      </c>
      <c r="CF637" s="115"/>
      <c r="CG637" s="115" t="str">
        <f t="shared" si="365"/>
        <v xml:space="preserve"> </v>
      </c>
      <c r="CH637" s="120" t="str">
        <f t="shared" si="366"/>
        <v xml:space="preserve"> </v>
      </c>
      <c r="CI637" s="417" t="str">
        <f t="shared" si="367"/>
        <v xml:space="preserve"> </v>
      </c>
      <c r="CJ637" s="115"/>
      <c r="CK637" s="115" t="str">
        <f t="shared" si="368"/>
        <v xml:space="preserve"> </v>
      </c>
      <c r="CL637" s="120" t="str">
        <f t="shared" si="369"/>
        <v xml:space="preserve"> </v>
      </c>
      <c r="CM637" s="417" t="str">
        <f t="shared" si="371"/>
        <v xml:space="preserve"> </v>
      </c>
      <c r="IS637" s="103">
        <v>17.600000000000001</v>
      </c>
    </row>
    <row r="638" spans="2:253" s="74" customFormat="1" ht="17.100000000000001" hidden="1" customHeight="1" x14ac:dyDescent="0.25">
      <c r="B638" s="504">
        <f>IF(AND('KB Duct Parts'!$BP$16=1,'KB Duct Parts'!$BO$16=1,'KB Duct Parts'!H18&gt;0),'KB Duct Parts'!H18,0)</f>
        <v>0</v>
      </c>
      <c r="C638" s="508"/>
      <c r="D638" s="508" t="s">
        <v>2005</v>
      </c>
      <c r="E638" s="520" t="s">
        <v>861</v>
      </c>
      <c r="F638" s="508" t="str">
        <f t="shared" si="345"/>
        <v xml:space="preserve"> </v>
      </c>
      <c r="G638" s="530" t="s">
        <v>2111</v>
      </c>
      <c r="H638" s="504"/>
      <c r="I638" s="1035" t="s">
        <v>227</v>
      </c>
      <c r="J638" s="1036"/>
      <c r="K638" s="516" t="s">
        <v>882</v>
      </c>
      <c r="L638" s="523" t="s">
        <v>707</v>
      </c>
      <c r="M638" s="517" t="str">
        <f t="shared" si="370"/>
        <v>Y</v>
      </c>
      <c r="N638" s="514">
        <f t="shared" si="346"/>
        <v>13.7</v>
      </c>
      <c r="O638" s="518">
        <f t="shared" si="339"/>
        <v>0</v>
      </c>
      <c r="P638" s="680">
        <f>'KB Duct Parts'!$AE$3</f>
        <v>0</v>
      </c>
      <c r="Q638" s="681">
        <f t="shared" si="347"/>
        <v>0</v>
      </c>
      <c r="R638" s="682">
        <f t="shared" si="348"/>
        <v>0</v>
      </c>
      <c r="S638" s="716">
        <v>0.3</v>
      </c>
      <c r="T638" s="679">
        <f t="shared" si="350"/>
        <v>0</v>
      </c>
      <c r="U638" s="679">
        <f t="shared" si="351"/>
        <v>0</v>
      </c>
      <c r="Y638" s="120"/>
      <c r="AE638" s="75"/>
      <c r="AF638" s="370" t="s">
        <v>707</v>
      </c>
      <c r="AG638" s="374"/>
      <c r="AH638" s="378"/>
      <c r="AI638" s="381"/>
      <c r="AJ638" s="386"/>
      <c r="AK638" s="391"/>
      <c r="AL638" s="386"/>
      <c r="AM638" s="363">
        <f t="shared" si="372"/>
        <v>1</v>
      </c>
      <c r="AN638" s="578">
        <v>13.7</v>
      </c>
      <c r="AO638" s="120">
        <f t="shared" si="352"/>
        <v>0</v>
      </c>
      <c r="AP638" s="120">
        <f t="shared" si="340"/>
        <v>0</v>
      </c>
      <c r="AQ638" s="120">
        <f t="shared" si="341"/>
        <v>0</v>
      </c>
      <c r="AR638" s="120">
        <f t="shared" si="342"/>
        <v>0</v>
      </c>
      <c r="AS638" s="120">
        <f t="shared" si="343"/>
        <v>0</v>
      </c>
      <c r="AT638" s="120">
        <f t="shared" si="344"/>
        <v>0</v>
      </c>
      <c r="AU638" s="74" t="s">
        <v>717</v>
      </c>
      <c r="AV638" s="115"/>
      <c r="AW638" s="395"/>
      <c r="AX638" s="395">
        <v>0</v>
      </c>
      <c r="AY638" s="395">
        <v>0</v>
      </c>
      <c r="AZ638" s="395">
        <v>0</v>
      </c>
      <c r="BA638" s="395">
        <v>0</v>
      </c>
      <c r="BB638" s="395">
        <v>0</v>
      </c>
      <c r="BC638" s="395">
        <v>0</v>
      </c>
      <c r="BD638" s="115"/>
      <c r="BE638" s="115"/>
      <c r="BF638" s="115"/>
      <c r="BG638" s="115"/>
      <c r="BH638" s="115"/>
      <c r="BI638" s="115"/>
      <c r="BJ638" s="115"/>
      <c r="BK638" s="115"/>
      <c r="BQ638" s="74" t="str">
        <f t="shared" si="353"/>
        <v xml:space="preserve"> </v>
      </c>
      <c r="BR638" s="120" t="str">
        <f t="shared" si="354"/>
        <v xml:space="preserve"> </v>
      </c>
      <c r="BS638" s="120" t="str">
        <f t="shared" si="355"/>
        <v xml:space="preserve"> </v>
      </c>
      <c r="BU638" s="74" t="str">
        <f t="shared" si="356"/>
        <v xml:space="preserve"> </v>
      </c>
      <c r="BV638" s="120" t="str">
        <f t="shared" si="357"/>
        <v xml:space="preserve"> </v>
      </c>
      <c r="BW638" s="120" t="str">
        <f t="shared" si="358"/>
        <v xml:space="preserve">  </v>
      </c>
      <c r="BY638" s="74" t="str">
        <f t="shared" si="359"/>
        <v xml:space="preserve"> </v>
      </c>
      <c r="BZ638" s="120" t="str">
        <f t="shared" si="360"/>
        <v xml:space="preserve"> </v>
      </c>
      <c r="CA638" s="120" t="str">
        <f t="shared" si="361"/>
        <v xml:space="preserve"> </v>
      </c>
      <c r="CC638" s="115" t="str">
        <f t="shared" si="362"/>
        <v xml:space="preserve"> </v>
      </c>
      <c r="CD638" s="120" t="str">
        <f t="shared" si="363"/>
        <v xml:space="preserve"> </v>
      </c>
      <c r="CE638" s="417" t="str">
        <f t="shared" si="364"/>
        <v xml:space="preserve"> </v>
      </c>
      <c r="CF638" s="115"/>
      <c r="CG638" s="115" t="str">
        <f t="shared" si="365"/>
        <v xml:space="preserve"> </v>
      </c>
      <c r="CH638" s="120" t="str">
        <f t="shared" si="366"/>
        <v xml:space="preserve"> </v>
      </c>
      <c r="CI638" s="417" t="str">
        <f t="shared" si="367"/>
        <v xml:space="preserve"> </v>
      </c>
      <c r="CJ638" s="115"/>
      <c r="CK638" s="115" t="str">
        <f t="shared" si="368"/>
        <v xml:space="preserve"> </v>
      </c>
      <c r="CL638" s="120" t="str">
        <f t="shared" si="369"/>
        <v xml:space="preserve"> </v>
      </c>
      <c r="CM638" s="417" t="str">
        <f t="shared" si="371"/>
        <v xml:space="preserve"> </v>
      </c>
      <c r="IS638" s="103">
        <v>12.46</v>
      </c>
    </row>
    <row r="639" spans="2:253" s="74" customFormat="1" ht="17.100000000000001" hidden="1" customHeight="1" x14ac:dyDescent="0.25">
      <c r="B639" s="504">
        <f>IF(AND('KB Duct Parts'!$BP$16=1,'KB Duct Parts'!$BO$16=1,'KB Duct Parts'!H19&gt;0),'KB Duct Parts'!H19,0)</f>
        <v>0</v>
      </c>
      <c r="C639" s="508"/>
      <c r="D639" s="508" t="s">
        <v>2006</v>
      </c>
      <c r="E639" s="504" t="s">
        <v>862</v>
      </c>
      <c r="F639" s="508" t="str">
        <f t="shared" si="345"/>
        <v xml:space="preserve"> </v>
      </c>
      <c r="G639" s="530" t="s">
        <v>2111</v>
      </c>
      <c r="H639" s="504"/>
      <c r="I639" s="1035" t="s">
        <v>227</v>
      </c>
      <c r="J639" s="1036"/>
      <c r="K639" s="516" t="s">
        <v>882</v>
      </c>
      <c r="L639" s="523" t="s">
        <v>707</v>
      </c>
      <c r="M639" s="517" t="str">
        <f t="shared" si="370"/>
        <v>Y</v>
      </c>
      <c r="N639" s="514">
        <f t="shared" si="346"/>
        <v>14.5</v>
      </c>
      <c r="O639" s="518">
        <f t="shared" si="339"/>
        <v>0</v>
      </c>
      <c r="P639" s="680">
        <f>'KB Duct Parts'!$AE$3</f>
        <v>0</v>
      </c>
      <c r="Q639" s="681">
        <f t="shared" si="347"/>
        <v>0</v>
      </c>
      <c r="R639" s="682">
        <f t="shared" si="348"/>
        <v>0</v>
      </c>
      <c r="S639" s="716">
        <v>0.3</v>
      </c>
      <c r="T639" s="679">
        <f t="shared" si="350"/>
        <v>0</v>
      </c>
      <c r="U639" s="679">
        <f t="shared" si="351"/>
        <v>0</v>
      </c>
      <c r="Y639" s="120"/>
      <c r="AE639" s="75"/>
      <c r="AF639" s="370" t="s">
        <v>707</v>
      </c>
      <c r="AG639" s="374"/>
      <c r="AH639" s="378"/>
      <c r="AI639" s="381"/>
      <c r="AJ639" s="386"/>
      <c r="AK639" s="391"/>
      <c r="AL639" s="386"/>
      <c r="AM639" s="363">
        <f t="shared" si="372"/>
        <v>1</v>
      </c>
      <c r="AN639" s="578">
        <v>14.5</v>
      </c>
      <c r="AO639" s="120">
        <f t="shared" si="352"/>
        <v>0</v>
      </c>
      <c r="AP639" s="120">
        <f t="shared" si="340"/>
        <v>0</v>
      </c>
      <c r="AQ639" s="120">
        <f t="shared" si="341"/>
        <v>0</v>
      </c>
      <c r="AR639" s="120">
        <f t="shared" si="342"/>
        <v>0</v>
      </c>
      <c r="AS639" s="120">
        <f t="shared" si="343"/>
        <v>0</v>
      </c>
      <c r="AT639" s="120">
        <f t="shared" si="344"/>
        <v>0</v>
      </c>
      <c r="AU639" s="74" t="s">
        <v>717</v>
      </c>
      <c r="AV639" s="115"/>
      <c r="AW639" s="395"/>
      <c r="AX639" s="395">
        <v>0</v>
      </c>
      <c r="AY639" s="395">
        <v>0</v>
      </c>
      <c r="AZ639" s="395">
        <v>0</v>
      </c>
      <c r="BA639" s="395">
        <v>0</v>
      </c>
      <c r="BB639" s="395">
        <v>0</v>
      </c>
      <c r="BC639" s="395">
        <v>0</v>
      </c>
      <c r="BD639" s="115"/>
      <c r="BE639" s="115"/>
      <c r="BF639" s="115"/>
      <c r="BG639" s="115"/>
      <c r="BH639" s="115"/>
      <c r="BI639" s="115"/>
      <c r="BJ639" s="115"/>
      <c r="BK639" s="115"/>
      <c r="BQ639" s="74" t="str">
        <f t="shared" si="353"/>
        <v xml:space="preserve"> </v>
      </c>
      <c r="BR639" s="120" t="str">
        <f t="shared" si="354"/>
        <v xml:space="preserve"> </v>
      </c>
      <c r="BS639" s="120" t="str">
        <f t="shared" si="355"/>
        <v xml:space="preserve"> </v>
      </c>
      <c r="BU639" s="74" t="str">
        <f t="shared" si="356"/>
        <v xml:space="preserve"> </v>
      </c>
      <c r="BV639" s="120" t="str">
        <f t="shared" si="357"/>
        <v xml:space="preserve"> </v>
      </c>
      <c r="BW639" s="120" t="str">
        <f t="shared" si="358"/>
        <v xml:space="preserve">  </v>
      </c>
      <c r="BY639" s="74" t="str">
        <f t="shared" si="359"/>
        <v xml:space="preserve"> </v>
      </c>
      <c r="BZ639" s="120" t="str">
        <f t="shared" si="360"/>
        <v xml:space="preserve"> </v>
      </c>
      <c r="CA639" s="120" t="str">
        <f t="shared" si="361"/>
        <v xml:space="preserve"> </v>
      </c>
      <c r="CC639" s="115" t="str">
        <f t="shared" si="362"/>
        <v xml:space="preserve"> </v>
      </c>
      <c r="CD639" s="120" t="str">
        <f t="shared" si="363"/>
        <v xml:space="preserve"> </v>
      </c>
      <c r="CE639" s="417" t="str">
        <f t="shared" si="364"/>
        <v xml:space="preserve"> </v>
      </c>
      <c r="CF639" s="115"/>
      <c r="CG639" s="115" t="str">
        <f t="shared" si="365"/>
        <v xml:space="preserve"> </v>
      </c>
      <c r="CH639" s="120" t="str">
        <f t="shared" si="366"/>
        <v xml:space="preserve"> </v>
      </c>
      <c r="CI639" s="417" t="str">
        <f t="shared" si="367"/>
        <v xml:space="preserve"> </v>
      </c>
      <c r="CJ639" s="115"/>
      <c r="CK639" s="115" t="str">
        <f t="shared" si="368"/>
        <v xml:space="preserve"> </v>
      </c>
      <c r="CL639" s="120" t="str">
        <f t="shared" si="369"/>
        <v xml:space="preserve"> </v>
      </c>
      <c r="CM639" s="417" t="str">
        <f t="shared" si="371"/>
        <v xml:space="preserve"> </v>
      </c>
      <c r="IS639" s="103">
        <v>13.19</v>
      </c>
    </row>
    <row r="640" spans="2:253" s="74" customFormat="1" ht="17.100000000000001" hidden="1" customHeight="1" x14ac:dyDescent="0.25">
      <c r="B640" s="504">
        <f>IF(AND('KB Duct Parts'!$BP$16=1,'KB Duct Parts'!$BO$16=1,'KB Duct Parts'!H20&gt;0),'KB Duct Parts'!H20,0)</f>
        <v>0</v>
      </c>
      <c r="C640" s="508"/>
      <c r="D640" s="508" t="s">
        <v>2007</v>
      </c>
      <c r="E640" s="504" t="s">
        <v>863</v>
      </c>
      <c r="F640" s="508" t="str">
        <f t="shared" si="345"/>
        <v xml:space="preserve"> </v>
      </c>
      <c r="G640" s="530" t="s">
        <v>2111</v>
      </c>
      <c r="H640" s="504"/>
      <c r="I640" s="1035" t="s">
        <v>227</v>
      </c>
      <c r="J640" s="1036"/>
      <c r="K640" s="516" t="s">
        <v>882</v>
      </c>
      <c r="L640" s="523" t="s">
        <v>707</v>
      </c>
      <c r="M640" s="517" t="str">
        <f t="shared" si="370"/>
        <v>Y</v>
      </c>
      <c r="N640" s="514">
        <f t="shared" si="346"/>
        <v>15.2</v>
      </c>
      <c r="O640" s="518">
        <f t="shared" si="339"/>
        <v>0</v>
      </c>
      <c r="P640" s="680">
        <f>'KB Duct Parts'!$AE$3</f>
        <v>0</v>
      </c>
      <c r="Q640" s="681">
        <f t="shared" si="347"/>
        <v>0</v>
      </c>
      <c r="R640" s="682">
        <f t="shared" si="348"/>
        <v>0</v>
      </c>
      <c r="S640" s="716">
        <v>0.3</v>
      </c>
      <c r="T640" s="679">
        <f t="shared" si="350"/>
        <v>0</v>
      </c>
      <c r="U640" s="679">
        <f t="shared" si="351"/>
        <v>0</v>
      </c>
      <c r="Y640" s="120"/>
      <c r="AE640" s="75"/>
      <c r="AF640" s="370" t="s">
        <v>707</v>
      </c>
      <c r="AG640" s="374"/>
      <c r="AH640" s="378"/>
      <c r="AI640" s="381"/>
      <c r="AJ640" s="386"/>
      <c r="AK640" s="391"/>
      <c r="AL640" s="386"/>
      <c r="AM640" s="363">
        <f t="shared" si="372"/>
        <v>1</v>
      </c>
      <c r="AN640" s="578">
        <v>15.2</v>
      </c>
      <c r="AO640" s="120">
        <f t="shared" si="352"/>
        <v>0</v>
      </c>
      <c r="AP640" s="120">
        <f t="shared" si="340"/>
        <v>0</v>
      </c>
      <c r="AQ640" s="120">
        <f t="shared" si="341"/>
        <v>0</v>
      </c>
      <c r="AR640" s="120">
        <f t="shared" si="342"/>
        <v>0</v>
      </c>
      <c r="AS640" s="120">
        <f t="shared" si="343"/>
        <v>0</v>
      </c>
      <c r="AT640" s="120">
        <f t="shared" si="344"/>
        <v>0</v>
      </c>
      <c r="AU640" s="74" t="s">
        <v>717</v>
      </c>
      <c r="AV640" s="115"/>
      <c r="AW640" s="395"/>
      <c r="AX640" s="395">
        <v>0</v>
      </c>
      <c r="AY640" s="395">
        <v>0</v>
      </c>
      <c r="AZ640" s="395">
        <v>0</v>
      </c>
      <c r="BA640" s="395">
        <v>0</v>
      </c>
      <c r="BB640" s="395">
        <v>0</v>
      </c>
      <c r="BC640" s="395">
        <v>0</v>
      </c>
      <c r="BD640" s="115"/>
      <c r="BE640" s="115"/>
      <c r="BF640" s="115"/>
      <c r="BG640" s="115"/>
      <c r="BH640" s="115"/>
      <c r="BI640" s="115"/>
      <c r="BJ640" s="115"/>
      <c r="BK640" s="115"/>
      <c r="BQ640" s="74" t="str">
        <f t="shared" si="353"/>
        <v xml:space="preserve"> </v>
      </c>
      <c r="BR640" s="120" t="str">
        <f t="shared" si="354"/>
        <v xml:space="preserve"> </v>
      </c>
      <c r="BS640" s="120" t="str">
        <f t="shared" si="355"/>
        <v xml:space="preserve"> </v>
      </c>
      <c r="BU640" s="74" t="str">
        <f t="shared" si="356"/>
        <v xml:space="preserve"> </v>
      </c>
      <c r="BV640" s="120" t="str">
        <f t="shared" si="357"/>
        <v xml:space="preserve"> </v>
      </c>
      <c r="BW640" s="120" t="str">
        <f t="shared" si="358"/>
        <v xml:space="preserve">  </v>
      </c>
      <c r="BY640" s="74" t="str">
        <f t="shared" si="359"/>
        <v xml:space="preserve"> </v>
      </c>
      <c r="BZ640" s="120" t="str">
        <f t="shared" si="360"/>
        <v xml:space="preserve"> </v>
      </c>
      <c r="CA640" s="120" t="str">
        <f t="shared" si="361"/>
        <v xml:space="preserve"> </v>
      </c>
      <c r="CC640" s="115" t="str">
        <f t="shared" si="362"/>
        <v xml:space="preserve"> </v>
      </c>
      <c r="CD640" s="120" t="str">
        <f t="shared" si="363"/>
        <v xml:space="preserve"> </v>
      </c>
      <c r="CE640" s="417" t="str">
        <f t="shared" si="364"/>
        <v xml:space="preserve"> </v>
      </c>
      <c r="CF640" s="115"/>
      <c r="CG640" s="115" t="str">
        <f t="shared" si="365"/>
        <v xml:space="preserve"> </v>
      </c>
      <c r="CH640" s="120" t="str">
        <f t="shared" si="366"/>
        <v xml:space="preserve"> </v>
      </c>
      <c r="CI640" s="417" t="str">
        <f t="shared" si="367"/>
        <v xml:space="preserve"> </v>
      </c>
      <c r="CJ640" s="115"/>
      <c r="CK640" s="115" t="str">
        <f t="shared" si="368"/>
        <v xml:space="preserve"> </v>
      </c>
      <c r="CL640" s="120" t="str">
        <f t="shared" si="369"/>
        <v xml:space="preserve"> </v>
      </c>
      <c r="CM640" s="417" t="str">
        <f t="shared" si="371"/>
        <v xml:space="preserve"> </v>
      </c>
      <c r="IS640" s="103">
        <v>13.91</v>
      </c>
    </row>
    <row r="641" spans="2:253" s="74" customFormat="1" ht="17.100000000000001" hidden="1" customHeight="1" x14ac:dyDescent="0.25">
      <c r="B641" s="504">
        <f>IF(AND('KB Duct Parts'!$BP$16=1,'KB Duct Parts'!$BO$16=1,'KB Duct Parts'!H21&gt;0),'KB Duct Parts'!H21,0)</f>
        <v>0</v>
      </c>
      <c r="C641" s="508"/>
      <c r="D641" s="508" t="s">
        <v>2008</v>
      </c>
      <c r="E641" s="504" t="s">
        <v>864</v>
      </c>
      <c r="F641" s="508" t="str">
        <f t="shared" si="345"/>
        <v xml:space="preserve"> </v>
      </c>
      <c r="G641" s="530" t="s">
        <v>2111</v>
      </c>
      <c r="H641" s="504"/>
      <c r="I641" s="1035" t="s">
        <v>227</v>
      </c>
      <c r="J641" s="1036"/>
      <c r="K641" s="516" t="s">
        <v>882</v>
      </c>
      <c r="L641" s="523" t="s">
        <v>707</v>
      </c>
      <c r="M641" s="517" t="str">
        <f t="shared" si="370"/>
        <v>Y</v>
      </c>
      <c r="N641" s="514">
        <f t="shared" si="346"/>
        <v>17.7</v>
      </c>
      <c r="O641" s="518">
        <f t="shared" si="339"/>
        <v>0</v>
      </c>
      <c r="P641" s="680">
        <f>'KB Duct Parts'!$AE$3</f>
        <v>0</v>
      </c>
      <c r="Q641" s="681">
        <f t="shared" si="347"/>
        <v>0</v>
      </c>
      <c r="R641" s="682">
        <f t="shared" si="348"/>
        <v>0</v>
      </c>
      <c r="S641" s="716">
        <v>0.3</v>
      </c>
      <c r="T641" s="679">
        <f t="shared" si="350"/>
        <v>0</v>
      </c>
      <c r="U641" s="679">
        <f t="shared" si="351"/>
        <v>0</v>
      </c>
      <c r="Y641" s="120"/>
      <c r="AE641" s="75"/>
      <c r="AF641" s="370" t="s">
        <v>707</v>
      </c>
      <c r="AG641" s="374"/>
      <c r="AH641" s="378"/>
      <c r="AI641" s="381"/>
      <c r="AJ641" s="386"/>
      <c r="AK641" s="391"/>
      <c r="AL641" s="386"/>
      <c r="AM641" s="363">
        <f t="shared" si="372"/>
        <v>1</v>
      </c>
      <c r="AN641" s="578">
        <v>17.7</v>
      </c>
      <c r="AO641" s="120">
        <f t="shared" si="352"/>
        <v>0</v>
      </c>
      <c r="AP641" s="120">
        <f t="shared" si="340"/>
        <v>0</v>
      </c>
      <c r="AQ641" s="120">
        <f t="shared" si="341"/>
        <v>0</v>
      </c>
      <c r="AR641" s="120">
        <f t="shared" si="342"/>
        <v>0</v>
      </c>
      <c r="AS641" s="120">
        <f t="shared" si="343"/>
        <v>0</v>
      </c>
      <c r="AT641" s="120">
        <f t="shared" si="344"/>
        <v>0</v>
      </c>
      <c r="AU641" s="74" t="s">
        <v>717</v>
      </c>
      <c r="AV641" s="115"/>
      <c r="AW641" s="395"/>
      <c r="AX641" s="395">
        <v>0</v>
      </c>
      <c r="AY641" s="395">
        <v>0</v>
      </c>
      <c r="AZ641" s="395">
        <v>0</v>
      </c>
      <c r="BA641" s="395">
        <v>0</v>
      </c>
      <c r="BB641" s="395">
        <v>0</v>
      </c>
      <c r="BC641" s="395">
        <v>0</v>
      </c>
      <c r="BD641" s="115"/>
      <c r="BE641" s="115"/>
      <c r="BF641" s="115"/>
      <c r="BG641" s="115"/>
      <c r="BH641" s="115"/>
      <c r="BI641" s="115"/>
      <c r="BJ641" s="115"/>
      <c r="BK641" s="115"/>
      <c r="BQ641" s="74" t="str">
        <f t="shared" si="353"/>
        <v xml:space="preserve"> </v>
      </c>
      <c r="BR641" s="120" t="str">
        <f t="shared" si="354"/>
        <v xml:space="preserve"> </v>
      </c>
      <c r="BS641" s="120" t="str">
        <f t="shared" si="355"/>
        <v xml:space="preserve"> </v>
      </c>
      <c r="BU641" s="74" t="str">
        <f t="shared" si="356"/>
        <v xml:space="preserve"> </v>
      </c>
      <c r="BV641" s="120" t="str">
        <f t="shared" si="357"/>
        <v xml:space="preserve"> </v>
      </c>
      <c r="BW641" s="120" t="str">
        <f t="shared" si="358"/>
        <v xml:space="preserve">  </v>
      </c>
      <c r="BY641" s="74" t="str">
        <f t="shared" si="359"/>
        <v xml:space="preserve"> </v>
      </c>
      <c r="BZ641" s="120" t="str">
        <f t="shared" si="360"/>
        <v xml:space="preserve"> </v>
      </c>
      <c r="CA641" s="120" t="str">
        <f t="shared" si="361"/>
        <v xml:space="preserve"> </v>
      </c>
      <c r="CC641" s="115" t="str">
        <f t="shared" si="362"/>
        <v xml:space="preserve"> </v>
      </c>
      <c r="CD641" s="120" t="str">
        <f t="shared" si="363"/>
        <v xml:space="preserve"> </v>
      </c>
      <c r="CE641" s="417" t="str">
        <f t="shared" si="364"/>
        <v xml:space="preserve"> </v>
      </c>
      <c r="CF641" s="115"/>
      <c r="CG641" s="115" t="str">
        <f t="shared" si="365"/>
        <v xml:space="preserve"> </v>
      </c>
      <c r="CH641" s="120" t="str">
        <f t="shared" si="366"/>
        <v xml:space="preserve"> </v>
      </c>
      <c r="CI641" s="417" t="str">
        <f t="shared" si="367"/>
        <v xml:space="preserve"> </v>
      </c>
      <c r="CJ641" s="115"/>
      <c r="CK641" s="115" t="str">
        <f t="shared" si="368"/>
        <v xml:space="preserve"> </v>
      </c>
      <c r="CL641" s="120" t="str">
        <f t="shared" si="369"/>
        <v xml:space="preserve"> </v>
      </c>
      <c r="CM641" s="417" t="str">
        <f t="shared" si="371"/>
        <v xml:space="preserve"> </v>
      </c>
      <c r="IS641" s="103">
        <v>16.09</v>
      </c>
    </row>
    <row r="642" spans="2:253" s="74" customFormat="1" ht="17.100000000000001" hidden="1" customHeight="1" x14ac:dyDescent="0.25">
      <c r="B642" s="504">
        <f>IF(AND('KB Duct Parts'!$BP$16=1,'KB Duct Parts'!$BO$16=1,'KB Duct Parts'!H22&gt;0),'KB Duct Parts'!H22,0)</f>
        <v>0</v>
      </c>
      <c r="C642" s="508"/>
      <c r="D642" s="508" t="s">
        <v>2009</v>
      </c>
      <c r="E642" s="504" t="s">
        <v>865</v>
      </c>
      <c r="F642" s="508" t="str">
        <f t="shared" si="345"/>
        <v xml:space="preserve"> </v>
      </c>
      <c r="G642" s="530" t="s">
        <v>2111</v>
      </c>
      <c r="H642" s="504"/>
      <c r="I642" s="1035" t="s">
        <v>227</v>
      </c>
      <c r="J642" s="1036"/>
      <c r="K642" s="516" t="s">
        <v>882</v>
      </c>
      <c r="L642" s="523" t="s">
        <v>707</v>
      </c>
      <c r="M642" s="517" t="str">
        <f t="shared" si="370"/>
        <v>Y</v>
      </c>
      <c r="N642" s="514">
        <f t="shared" si="346"/>
        <v>18.5</v>
      </c>
      <c r="O642" s="518">
        <f t="shared" si="339"/>
        <v>0</v>
      </c>
      <c r="P642" s="680">
        <f>'KB Duct Parts'!$AE$3</f>
        <v>0</v>
      </c>
      <c r="Q642" s="681">
        <f t="shared" si="347"/>
        <v>0</v>
      </c>
      <c r="R642" s="682">
        <f t="shared" si="348"/>
        <v>0</v>
      </c>
      <c r="S642" s="716">
        <v>0.3</v>
      </c>
      <c r="T642" s="679">
        <f t="shared" si="350"/>
        <v>0</v>
      </c>
      <c r="U642" s="679">
        <f t="shared" si="351"/>
        <v>0</v>
      </c>
      <c r="Y642" s="120"/>
      <c r="AE642" s="75"/>
      <c r="AF642" s="370" t="s">
        <v>707</v>
      </c>
      <c r="AG642" s="374"/>
      <c r="AH642" s="378"/>
      <c r="AI642" s="381"/>
      <c r="AJ642" s="386"/>
      <c r="AK642" s="391"/>
      <c r="AL642" s="386"/>
      <c r="AM642" s="363">
        <f t="shared" si="372"/>
        <v>1</v>
      </c>
      <c r="AN642" s="578">
        <v>18.5</v>
      </c>
      <c r="AO642" s="120">
        <f t="shared" si="352"/>
        <v>0</v>
      </c>
      <c r="AP642" s="120">
        <f t="shared" si="340"/>
        <v>0</v>
      </c>
      <c r="AQ642" s="120">
        <f t="shared" si="341"/>
        <v>0</v>
      </c>
      <c r="AR642" s="120">
        <f t="shared" si="342"/>
        <v>0</v>
      </c>
      <c r="AS642" s="120">
        <f t="shared" si="343"/>
        <v>0</v>
      </c>
      <c r="AT642" s="120">
        <f t="shared" si="344"/>
        <v>0</v>
      </c>
      <c r="AU642" s="74" t="s">
        <v>717</v>
      </c>
      <c r="AV642" s="115"/>
      <c r="AW642" s="395"/>
      <c r="AX642" s="395">
        <v>0</v>
      </c>
      <c r="AY642" s="395">
        <v>0</v>
      </c>
      <c r="AZ642" s="395">
        <v>0</v>
      </c>
      <c r="BA642" s="395">
        <v>0</v>
      </c>
      <c r="BB642" s="395">
        <v>0</v>
      </c>
      <c r="BC642" s="395">
        <v>0</v>
      </c>
      <c r="BD642" s="115"/>
      <c r="BE642" s="115"/>
      <c r="BF642" s="115"/>
      <c r="BG642" s="115"/>
      <c r="BH642" s="115"/>
      <c r="BI642" s="115"/>
      <c r="BJ642" s="115"/>
      <c r="BK642" s="115"/>
      <c r="BQ642" s="74" t="str">
        <f t="shared" si="353"/>
        <v xml:space="preserve"> </v>
      </c>
      <c r="BR642" s="120" t="str">
        <f t="shared" si="354"/>
        <v xml:space="preserve"> </v>
      </c>
      <c r="BS642" s="120" t="str">
        <f t="shared" si="355"/>
        <v xml:space="preserve"> </v>
      </c>
      <c r="BU642" s="74" t="str">
        <f t="shared" si="356"/>
        <v xml:space="preserve"> </v>
      </c>
      <c r="BV642" s="120" t="str">
        <f t="shared" si="357"/>
        <v xml:space="preserve"> </v>
      </c>
      <c r="BW642" s="120" t="str">
        <f t="shared" si="358"/>
        <v xml:space="preserve">  </v>
      </c>
      <c r="BY642" s="74" t="str">
        <f t="shared" si="359"/>
        <v xml:space="preserve"> </v>
      </c>
      <c r="BZ642" s="120" t="str">
        <f t="shared" si="360"/>
        <v xml:space="preserve"> </v>
      </c>
      <c r="CA642" s="120" t="str">
        <f t="shared" si="361"/>
        <v xml:space="preserve"> </v>
      </c>
      <c r="CC642" s="115" t="str">
        <f t="shared" si="362"/>
        <v xml:space="preserve"> </v>
      </c>
      <c r="CD642" s="120" t="str">
        <f t="shared" si="363"/>
        <v xml:space="preserve"> </v>
      </c>
      <c r="CE642" s="417" t="str">
        <f t="shared" si="364"/>
        <v xml:space="preserve"> </v>
      </c>
      <c r="CF642" s="115"/>
      <c r="CG642" s="115" t="str">
        <f t="shared" si="365"/>
        <v xml:space="preserve"> </v>
      </c>
      <c r="CH642" s="120" t="str">
        <f t="shared" si="366"/>
        <v xml:space="preserve"> </v>
      </c>
      <c r="CI642" s="417" t="str">
        <f t="shared" si="367"/>
        <v xml:space="preserve"> </v>
      </c>
      <c r="CJ642" s="115"/>
      <c r="CK642" s="115" t="str">
        <f t="shared" si="368"/>
        <v xml:space="preserve"> </v>
      </c>
      <c r="CL642" s="120" t="str">
        <f t="shared" si="369"/>
        <v xml:space="preserve"> </v>
      </c>
      <c r="CM642" s="417" t="str">
        <f t="shared" si="371"/>
        <v xml:space="preserve"> </v>
      </c>
      <c r="IS642" s="103">
        <v>16.91</v>
      </c>
    </row>
    <row r="643" spans="2:253" s="74" customFormat="1" ht="17.100000000000001" hidden="1" customHeight="1" x14ac:dyDescent="0.25">
      <c r="B643" s="504">
        <f>IF(AND('KB Duct Parts'!$BP$16=1,'KB Duct Parts'!$BO$16=1,'KB Duct Parts'!H23&gt;0),'KB Duct Parts'!H23,0)</f>
        <v>0</v>
      </c>
      <c r="C643" s="508"/>
      <c r="D643" s="508" t="s">
        <v>2010</v>
      </c>
      <c r="E643" s="504" t="s">
        <v>866</v>
      </c>
      <c r="F643" s="508" t="str">
        <f t="shared" si="345"/>
        <v xml:space="preserve"> </v>
      </c>
      <c r="G643" s="530" t="s">
        <v>2111</v>
      </c>
      <c r="H643" s="504"/>
      <c r="I643" s="1035" t="s">
        <v>227</v>
      </c>
      <c r="J643" s="1036"/>
      <c r="K643" s="516" t="s">
        <v>882</v>
      </c>
      <c r="L643" s="523" t="s">
        <v>707</v>
      </c>
      <c r="M643" s="517" t="str">
        <f t="shared" si="370"/>
        <v>Y</v>
      </c>
      <c r="N643" s="514">
        <f t="shared" si="346"/>
        <v>19.600000000000001</v>
      </c>
      <c r="O643" s="518">
        <f t="shared" si="339"/>
        <v>0</v>
      </c>
      <c r="P643" s="680">
        <f>'KB Duct Parts'!$AE$3</f>
        <v>0</v>
      </c>
      <c r="Q643" s="681">
        <f t="shared" si="347"/>
        <v>0</v>
      </c>
      <c r="R643" s="682">
        <f t="shared" si="348"/>
        <v>0</v>
      </c>
      <c r="S643" s="716">
        <v>0.3</v>
      </c>
      <c r="T643" s="679">
        <f t="shared" si="350"/>
        <v>0</v>
      </c>
      <c r="U643" s="679">
        <f t="shared" si="351"/>
        <v>0</v>
      </c>
      <c r="Y643" s="120"/>
      <c r="AE643" s="75"/>
      <c r="AF643" s="370" t="s">
        <v>707</v>
      </c>
      <c r="AG643" s="374"/>
      <c r="AH643" s="378"/>
      <c r="AI643" s="381"/>
      <c r="AJ643" s="386"/>
      <c r="AK643" s="391"/>
      <c r="AL643" s="386"/>
      <c r="AM643" s="363">
        <f t="shared" si="372"/>
        <v>1</v>
      </c>
      <c r="AN643" s="578">
        <v>19.600000000000001</v>
      </c>
      <c r="AO643" s="120">
        <f t="shared" si="352"/>
        <v>0</v>
      </c>
      <c r="AP643" s="120">
        <f t="shared" si="340"/>
        <v>0</v>
      </c>
      <c r="AQ643" s="120">
        <f t="shared" si="341"/>
        <v>0</v>
      </c>
      <c r="AR643" s="120">
        <f t="shared" si="342"/>
        <v>0</v>
      </c>
      <c r="AS643" s="120">
        <f t="shared" si="343"/>
        <v>0</v>
      </c>
      <c r="AT643" s="120">
        <f t="shared" si="344"/>
        <v>0</v>
      </c>
      <c r="AU643" s="74" t="s">
        <v>717</v>
      </c>
      <c r="AV643" s="115"/>
      <c r="AW643" s="395"/>
      <c r="AX643" s="395">
        <v>0</v>
      </c>
      <c r="AY643" s="395">
        <v>0</v>
      </c>
      <c r="AZ643" s="395">
        <v>0</v>
      </c>
      <c r="BA643" s="395">
        <v>0</v>
      </c>
      <c r="BB643" s="395">
        <v>0</v>
      </c>
      <c r="BC643" s="395">
        <v>0</v>
      </c>
      <c r="BD643" s="115"/>
      <c r="BE643" s="115"/>
      <c r="BF643" s="115"/>
      <c r="BG643" s="115"/>
      <c r="BH643" s="115"/>
      <c r="BI643" s="115"/>
      <c r="BJ643" s="115"/>
      <c r="BK643" s="115"/>
      <c r="BQ643" s="74" t="str">
        <f t="shared" si="353"/>
        <v xml:space="preserve"> </v>
      </c>
      <c r="BR643" s="120" t="str">
        <f t="shared" si="354"/>
        <v xml:space="preserve"> </v>
      </c>
      <c r="BS643" s="120" t="str">
        <f t="shared" si="355"/>
        <v xml:space="preserve"> </v>
      </c>
      <c r="BU643" s="74" t="str">
        <f t="shared" si="356"/>
        <v xml:space="preserve"> </v>
      </c>
      <c r="BV643" s="120" t="str">
        <f t="shared" si="357"/>
        <v xml:space="preserve"> </v>
      </c>
      <c r="BW643" s="120" t="str">
        <f t="shared" si="358"/>
        <v xml:space="preserve">  </v>
      </c>
      <c r="BY643" s="74" t="str">
        <f t="shared" si="359"/>
        <v xml:space="preserve"> </v>
      </c>
      <c r="BZ643" s="120" t="str">
        <f t="shared" si="360"/>
        <v xml:space="preserve"> </v>
      </c>
      <c r="CA643" s="120" t="str">
        <f t="shared" si="361"/>
        <v xml:space="preserve"> </v>
      </c>
      <c r="CC643" s="115" t="str">
        <f t="shared" si="362"/>
        <v xml:space="preserve"> </v>
      </c>
      <c r="CD643" s="120" t="str">
        <f t="shared" si="363"/>
        <v xml:space="preserve"> </v>
      </c>
      <c r="CE643" s="417" t="str">
        <f t="shared" si="364"/>
        <v xml:space="preserve"> </v>
      </c>
      <c r="CF643" s="115"/>
      <c r="CG643" s="115" t="str">
        <f t="shared" si="365"/>
        <v xml:space="preserve"> </v>
      </c>
      <c r="CH643" s="120" t="str">
        <f t="shared" si="366"/>
        <v xml:space="preserve"> </v>
      </c>
      <c r="CI643" s="417" t="str">
        <f t="shared" si="367"/>
        <v xml:space="preserve"> </v>
      </c>
      <c r="CJ643" s="115"/>
      <c r="CK643" s="115" t="str">
        <f t="shared" si="368"/>
        <v xml:space="preserve"> </v>
      </c>
      <c r="CL643" s="120" t="str">
        <f t="shared" si="369"/>
        <v xml:space="preserve"> </v>
      </c>
      <c r="CM643" s="417" t="str">
        <f t="shared" si="371"/>
        <v xml:space="preserve"> </v>
      </c>
      <c r="IS643" s="103">
        <v>17.829999999999998</v>
      </c>
    </row>
    <row r="644" spans="2:253" s="74" customFormat="1" ht="17.100000000000001" hidden="1" customHeight="1" x14ac:dyDescent="0.25">
      <c r="B644" s="504">
        <f>IF(AND('KB Duct Parts'!$BP$16=1,'KB Duct Parts'!$BO$16=1,'KB Duct Parts'!H24&gt;0),'KB Duct Parts'!H24,0)</f>
        <v>0</v>
      </c>
      <c r="C644" s="508"/>
      <c r="D644" s="508" t="s">
        <v>2011</v>
      </c>
      <c r="E644" s="504" t="s">
        <v>867</v>
      </c>
      <c r="F644" s="508" t="str">
        <f t="shared" si="345"/>
        <v xml:space="preserve"> </v>
      </c>
      <c r="G644" s="530" t="s">
        <v>2111</v>
      </c>
      <c r="H644" s="504"/>
      <c r="I644" s="1035" t="s">
        <v>227</v>
      </c>
      <c r="J644" s="1036"/>
      <c r="K644" s="516" t="s">
        <v>882</v>
      </c>
      <c r="L644" s="523" t="s">
        <v>707</v>
      </c>
      <c r="M644" s="517" t="str">
        <f t="shared" si="370"/>
        <v>Y</v>
      </c>
      <c r="N644" s="514">
        <f t="shared" si="346"/>
        <v>20.8</v>
      </c>
      <c r="O644" s="518">
        <f t="shared" si="339"/>
        <v>0</v>
      </c>
      <c r="P644" s="680">
        <f>'KB Duct Parts'!$AE$3</f>
        <v>0</v>
      </c>
      <c r="Q644" s="681">
        <f t="shared" si="347"/>
        <v>0</v>
      </c>
      <c r="R644" s="682">
        <f t="shared" si="348"/>
        <v>0</v>
      </c>
      <c r="S644" s="716">
        <v>0.3</v>
      </c>
      <c r="T644" s="679">
        <f t="shared" si="350"/>
        <v>0</v>
      </c>
      <c r="U644" s="679">
        <f t="shared" si="351"/>
        <v>0</v>
      </c>
      <c r="Y644" s="120"/>
      <c r="AE644" s="75"/>
      <c r="AF644" s="370" t="s">
        <v>707</v>
      </c>
      <c r="AG644" s="374"/>
      <c r="AH644" s="378"/>
      <c r="AI644" s="381"/>
      <c r="AJ644" s="386"/>
      <c r="AK644" s="391"/>
      <c r="AL644" s="386"/>
      <c r="AM644" s="363">
        <f t="shared" si="372"/>
        <v>1</v>
      </c>
      <c r="AN644" s="578">
        <v>20.8</v>
      </c>
      <c r="AO644" s="120">
        <f t="shared" si="352"/>
        <v>0</v>
      </c>
      <c r="AP644" s="120">
        <f t="shared" si="340"/>
        <v>0</v>
      </c>
      <c r="AQ644" s="120">
        <f t="shared" si="341"/>
        <v>0</v>
      </c>
      <c r="AR644" s="120">
        <f t="shared" si="342"/>
        <v>0</v>
      </c>
      <c r="AS644" s="120">
        <f t="shared" si="343"/>
        <v>0</v>
      </c>
      <c r="AT644" s="120">
        <f t="shared" si="344"/>
        <v>0</v>
      </c>
      <c r="AU644" s="74" t="s">
        <v>717</v>
      </c>
      <c r="AV644" s="115"/>
      <c r="AW644" s="395"/>
      <c r="AX644" s="395">
        <v>0</v>
      </c>
      <c r="AY644" s="395">
        <v>0</v>
      </c>
      <c r="AZ644" s="395">
        <v>0</v>
      </c>
      <c r="BA644" s="395">
        <v>0</v>
      </c>
      <c r="BB644" s="395">
        <v>0</v>
      </c>
      <c r="BC644" s="395">
        <v>0</v>
      </c>
      <c r="BD644" s="115"/>
      <c r="BE644" s="115"/>
      <c r="BF644" s="115"/>
      <c r="BG644" s="115"/>
      <c r="BH644" s="115"/>
      <c r="BI644" s="115"/>
      <c r="BJ644" s="115"/>
      <c r="BK644" s="115"/>
      <c r="BQ644" s="74" t="str">
        <f t="shared" si="353"/>
        <v xml:space="preserve"> </v>
      </c>
      <c r="BR644" s="120" t="str">
        <f t="shared" si="354"/>
        <v xml:space="preserve"> </v>
      </c>
      <c r="BS644" s="120" t="str">
        <f t="shared" si="355"/>
        <v xml:space="preserve"> </v>
      </c>
      <c r="BU644" s="74" t="str">
        <f t="shared" si="356"/>
        <v xml:space="preserve"> </v>
      </c>
      <c r="BV644" s="120" t="str">
        <f t="shared" si="357"/>
        <v xml:space="preserve"> </v>
      </c>
      <c r="BW644" s="120" t="str">
        <f t="shared" si="358"/>
        <v xml:space="preserve">  </v>
      </c>
      <c r="BY644" s="74" t="str">
        <f t="shared" si="359"/>
        <v xml:space="preserve"> </v>
      </c>
      <c r="BZ644" s="120" t="str">
        <f t="shared" si="360"/>
        <v xml:space="preserve"> </v>
      </c>
      <c r="CA644" s="120" t="str">
        <f t="shared" si="361"/>
        <v xml:space="preserve"> </v>
      </c>
      <c r="CC644" s="115" t="str">
        <f t="shared" si="362"/>
        <v xml:space="preserve"> </v>
      </c>
      <c r="CD644" s="120" t="str">
        <f t="shared" si="363"/>
        <v xml:space="preserve"> </v>
      </c>
      <c r="CE644" s="417" t="str">
        <f t="shared" si="364"/>
        <v xml:space="preserve"> </v>
      </c>
      <c r="CF644" s="115"/>
      <c r="CG644" s="115" t="str">
        <f t="shared" si="365"/>
        <v xml:space="preserve"> </v>
      </c>
      <c r="CH644" s="120" t="str">
        <f t="shared" si="366"/>
        <v xml:space="preserve"> </v>
      </c>
      <c r="CI644" s="417" t="str">
        <f t="shared" si="367"/>
        <v xml:space="preserve"> </v>
      </c>
      <c r="CJ644" s="115"/>
      <c r="CK644" s="115" t="str">
        <f t="shared" si="368"/>
        <v xml:space="preserve"> </v>
      </c>
      <c r="CL644" s="120" t="str">
        <f t="shared" si="369"/>
        <v xml:space="preserve"> </v>
      </c>
      <c r="CM644" s="417" t="str">
        <f t="shared" si="371"/>
        <v xml:space="preserve"> </v>
      </c>
      <c r="IS644" s="103">
        <v>18.95</v>
      </c>
    </row>
    <row r="645" spans="2:253" s="74" customFormat="1" ht="17.100000000000001" hidden="1" customHeight="1" x14ac:dyDescent="0.25">
      <c r="B645" s="504">
        <f>IF(AND('KB Duct Parts'!$BP$16=1,'KB Duct Parts'!$BO$16=1,'KB Duct Parts'!H25&gt;0),'KB Duct Parts'!H25,0)</f>
        <v>0</v>
      </c>
      <c r="C645" s="508"/>
      <c r="D645" s="508" t="s">
        <v>2012</v>
      </c>
      <c r="E645" s="504" t="s">
        <v>868</v>
      </c>
      <c r="F645" s="508" t="str">
        <f t="shared" si="345"/>
        <v xml:space="preserve"> </v>
      </c>
      <c r="G645" s="530" t="s">
        <v>2111</v>
      </c>
      <c r="H645" s="504"/>
      <c r="I645" s="1035" t="s">
        <v>227</v>
      </c>
      <c r="J645" s="1036"/>
      <c r="K645" s="516" t="s">
        <v>882</v>
      </c>
      <c r="L645" s="523" t="s">
        <v>707</v>
      </c>
      <c r="M645" s="517" t="str">
        <f t="shared" si="370"/>
        <v>Y</v>
      </c>
      <c r="N645" s="514">
        <f t="shared" si="346"/>
        <v>26.8</v>
      </c>
      <c r="O645" s="518">
        <f t="shared" si="339"/>
        <v>0</v>
      </c>
      <c r="P645" s="680">
        <f>'KB Duct Parts'!$AE$3</f>
        <v>0</v>
      </c>
      <c r="Q645" s="681">
        <f t="shared" si="347"/>
        <v>0</v>
      </c>
      <c r="R645" s="682">
        <f t="shared" si="348"/>
        <v>0</v>
      </c>
      <c r="S645" s="716">
        <v>0.3</v>
      </c>
      <c r="T645" s="679">
        <f t="shared" si="350"/>
        <v>0</v>
      </c>
      <c r="U645" s="679">
        <f t="shared" si="351"/>
        <v>0</v>
      </c>
      <c r="Y645" s="120"/>
      <c r="AE645" s="75"/>
      <c r="AF645" s="370" t="s">
        <v>707</v>
      </c>
      <c r="AG645" s="374"/>
      <c r="AH645" s="378"/>
      <c r="AI645" s="381"/>
      <c r="AJ645" s="386"/>
      <c r="AK645" s="391"/>
      <c r="AL645" s="386"/>
      <c r="AM645" s="363">
        <f t="shared" si="372"/>
        <v>1</v>
      </c>
      <c r="AN645" s="578">
        <v>26.8</v>
      </c>
      <c r="AO645" s="120">
        <f t="shared" si="352"/>
        <v>0</v>
      </c>
      <c r="AP645" s="120">
        <f t="shared" si="340"/>
        <v>0</v>
      </c>
      <c r="AQ645" s="120">
        <f t="shared" si="341"/>
        <v>0</v>
      </c>
      <c r="AR645" s="120">
        <f t="shared" si="342"/>
        <v>0</v>
      </c>
      <c r="AS645" s="120">
        <f t="shared" si="343"/>
        <v>0</v>
      </c>
      <c r="AT645" s="120">
        <f t="shared" si="344"/>
        <v>0</v>
      </c>
      <c r="AU645" s="74" t="s">
        <v>717</v>
      </c>
      <c r="AV645" s="115"/>
      <c r="AW645" s="395"/>
      <c r="AX645" s="395">
        <v>0</v>
      </c>
      <c r="AY645" s="395">
        <v>0</v>
      </c>
      <c r="AZ645" s="395">
        <v>0</v>
      </c>
      <c r="BA645" s="395">
        <v>0</v>
      </c>
      <c r="BB645" s="395">
        <v>0</v>
      </c>
      <c r="BC645" s="395">
        <v>0</v>
      </c>
      <c r="BD645" s="115"/>
      <c r="BE645" s="115"/>
      <c r="BF645" s="115"/>
      <c r="BG645" s="115"/>
      <c r="BH645" s="115"/>
      <c r="BI645" s="115"/>
      <c r="BJ645" s="115"/>
      <c r="BK645" s="115"/>
      <c r="BQ645" s="74" t="str">
        <f t="shared" si="353"/>
        <v xml:space="preserve"> </v>
      </c>
      <c r="BR645" s="120" t="str">
        <f t="shared" si="354"/>
        <v xml:space="preserve"> </v>
      </c>
      <c r="BS645" s="120" t="str">
        <f t="shared" si="355"/>
        <v xml:space="preserve"> </v>
      </c>
      <c r="BU645" s="74" t="str">
        <f t="shared" si="356"/>
        <v xml:space="preserve"> </v>
      </c>
      <c r="BV645" s="120" t="str">
        <f t="shared" si="357"/>
        <v xml:space="preserve"> </v>
      </c>
      <c r="BW645" s="120" t="str">
        <f t="shared" si="358"/>
        <v xml:space="preserve">  </v>
      </c>
      <c r="BY645" s="74" t="str">
        <f t="shared" si="359"/>
        <v xml:space="preserve"> </v>
      </c>
      <c r="BZ645" s="120" t="str">
        <f t="shared" si="360"/>
        <v xml:space="preserve"> </v>
      </c>
      <c r="CA645" s="120" t="str">
        <f t="shared" si="361"/>
        <v xml:space="preserve"> </v>
      </c>
      <c r="CC645" s="115" t="str">
        <f t="shared" si="362"/>
        <v xml:space="preserve"> </v>
      </c>
      <c r="CD645" s="120" t="str">
        <f t="shared" si="363"/>
        <v xml:space="preserve"> </v>
      </c>
      <c r="CE645" s="417" t="str">
        <f t="shared" si="364"/>
        <v xml:space="preserve"> </v>
      </c>
      <c r="CF645" s="115"/>
      <c r="CG645" s="115" t="str">
        <f t="shared" si="365"/>
        <v xml:space="preserve"> </v>
      </c>
      <c r="CH645" s="120" t="str">
        <f t="shared" si="366"/>
        <v xml:space="preserve"> </v>
      </c>
      <c r="CI645" s="417" t="str">
        <f t="shared" si="367"/>
        <v xml:space="preserve"> </v>
      </c>
      <c r="CJ645" s="115"/>
      <c r="CK645" s="115" t="str">
        <f t="shared" si="368"/>
        <v xml:space="preserve"> </v>
      </c>
      <c r="CL645" s="120" t="str">
        <f t="shared" si="369"/>
        <v xml:space="preserve"> </v>
      </c>
      <c r="CM645" s="417" t="str">
        <f t="shared" si="371"/>
        <v xml:space="preserve"> </v>
      </c>
      <c r="IS645" s="103">
        <v>24.39</v>
      </c>
    </row>
    <row r="646" spans="2:253" s="74" customFormat="1" ht="17.100000000000001" hidden="1" customHeight="1" x14ac:dyDescent="0.25">
      <c r="B646" s="504">
        <f>IF(AND('KB Duct Parts'!$BP$16=1,'KB Duct Parts'!$BO$16=1,'KB Duct Parts'!H26&gt;0),'KB Duct Parts'!H26,0)</f>
        <v>0</v>
      </c>
      <c r="C646" s="508"/>
      <c r="D646" s="508" t="s">
        <v>2013</v>
      </c>
      <c r="E646" s="504" t="s">
        <v>869</v>
      </c>
      <c r="F646" s="508" t="str">
        <f t="shared" si="345"/>
        <v xml:space="preserve"> </v>
      </c>
      <c r="G646" s="530" t="s">
        <v>2111</v>
      </c>
      <c r="H646" s="504"/>
      <c r="I646" s="1035" t="s">
        <v>227</v>
      </c>
      <c r="J646" s="1036"/>
      <c r="K646" s="516" t="s">
        <v>882</v>
      </c>
      <c r="L646" s="523" t="s">
        <v>707</v>
      </c>
      <c r="M646" s="517" t="str">
        <f t="shared" si="370"/>
        <v>Y</v>
      </c>
      <c r="N646" s="514">
        <f t="shared" si="346"/>
        <v>28.3</v>
      </c>
      <c r="O646" s="518">
        <f t="shared" si="339"/>
        <v>0</v>
      </c>
      <c r="P646" s="680">
        <f>'KB Duct Parts'!$AE$3</f>
        <v>0</v>
      </c>
      <c r="Q646" s="681">
        <f t="shared" si="347"/>
        <v>0</v>
      </c>
      <c r="R646" s="682">
        <f t="shared" si="348"/>
        <v>0</v>
      </c>
      <c r="S646" s="716">
        <v>0.3</v>
      </c>
      <c r="T646" s="679">
        <f t="shared" si="350"/>
        <v>0</v>
      </c>
      <c r="U646" s="679">
        <f t="shared" si="351"/>
        <v>0</v>
      </c>
      <c r="Y646" s="120"/>
      <c r="AE646" s="75"/>
      <c r="AF646" s="370" t="s">
        <v>707</v>
      </c>
      <c r="AG646" s="374"/>
      <c r="AH646" s="378"/>
      <c r="AI646" s="381"/>
      <c r="AJ646" s="386"/>
      <c r="AK646" s="391"/>
      <c r="AL646" s="386"/>
      <c r="AM646" s="363">
        <f t="shared" si="372"/>
        <v>1</v>
      </c>
      <c r="AN646" s="578">
        <v>28.3</v>
      </c>
      <c r="AO646" s="120">
        <f t="shared" si="352"/>
        <v>0</v>
      </c>
      <c r="AP646" s="120">
        <f t="shared" si="340"/>
        <v>0</v>
      </c>
      <c r="AQ646" s="120">
        <f t="shared" si="341"/>
        <v>0</v>
      </c>
      <c r="AR646" s="120">
        <f t="shared" si="342"/>
        <v>0</v>
      </c>
      <c r="AS646" s="120">
        <f t="shared" si="343"/>
        <v>0</v>
      </c>
      <c r="AT646" s="120">
        <f t="shared" si="344"/>
        <v>0</v>
      </c>
      <c r="AU646" s="74" t="s">
        <v>717</v>
      </c>
      <c r="AV646" s="115"/>
      <c r="AW646" s="395"/>
      <c r="AX646" s="395">
        <v>0</v>
      </c>
      <c r="AY646" s="395">
        <v>0</v>
      </c>
      <c r="AZ646" s="395">
        <v>0</v>
      </c>
      <c r="BA646" s="395">
        <v>0</v>
      </c>
      <c r="BB646" s="395">
        <v>0</v>
      </c>
      <c r="BC646" s="395">
        <v>0</v>
      </c>
      <c r="BD646" s="115"/>
      <c r="BE646" s="115"/>
      <c r="BF646" s="115"/>
      <c r="BG646" s="115"/>
      <c r="BH646" s="115"/>
      <c r="BI646" s="115"/>
      <c r="BJ646" s="115"/>
      <c r="BK646" s="115"/>
      <c r="BQ646" s="74" t="str">
        <f t="shared" si="353"/>
        <v xml:space="preserve"> </v>
      </c>
      <c r="BR646" s="120" t="str">
        <f t="shared" si="354"/>
        <v xml:space="preserve"> </v>
      </c>
      <c r="BS646" s="120" t="str">
        <f t="shared" si="355"/>
        <v xml:space="preserve"> </v>
      </c>
      <c r="BU646" s="74" t="str">
        <f t="shared" si="356"/>
        <v xml:space="preserve"> </v>
      </c>
      <c r="BV646" s="120" t="str">
        <f t="shared" si="357"/>
        <v xml:space="preserve"> </v>
      </c>
      <c r="BW646" s="120" t="str">
        <f t="shared" si="358"/>
        <v xml:space="preserve">  </v>
      </c>
      <c r="BY646" s="74" t="str">
        <f t="shared" si="359"/>
        <v xml:space="preserve"> </v>
      </c>
      <c r="BZ646" s="120" t="str">
        <f t="shared" si="360"/>
        <v xml:space="preserve"> </v>
      </c>
      <c r="CA646" s="120" t="str">
        <f t="shared" si="361"/>
        <v xml:space="preserve"> </v>
      </c>
      <c r="CC646" s="115" t="str">
        <f t="shared" si="362"/>
        <v xml:space="preserve"> </v>
      </c>
      <c r="CD646" s="120" t="str">
        <f t="shared" si="363"/>
        <v xml:space="preserve"> </v>
      </c>
      <c r="CE646" s="417" t="str">
        <f t="shared" si="364"/>
        <v xml:space="preserve"> </v>
      </c>
      <c r="CF646" s="115"/>
      <c r="CG646" s="115" t="str">
        <f t="shared" si="365"/>
        <v xml:space="preserve"> </v>
      </c>
      <c r="CH646" s="120" t="str">
        <f t="shared" si="366"/>
        <v xml:space="preserve"> </v>
      </c>
      <c r="CI646" s="417" t="str">
        <f t="shared" si="367"/>
        <v xml:space="preserve"> </v>
      </c>
      <c r="CJ646" s="115"/>
      <c r="CK646" s="115" t="str">
        <f t="shared" si="368"/>
        <v xml:space="preserve"> </v>
      </c>
      <c r="CL646" s="120" t="str">
        <f t="shared" si="369"/>
        <v xml:space="preserve"> </v>
      </c>
      <c r="CM646" s="417" t="str">
        <f t="shared" si="371"/>
        <v xml:space="preserve"> </v>
      </c>
      <c r="IS646" s="103">
        <v>25.76</v>
      </c>
    </row>
    <row r="647" spans="2:253" s="74" customFormat="1" ht="17.100000000000001" hidden="1" customHeight="1" x14ac:dyDescent="0.25">
      <c r="B647" s="504">
        <f>IF(AND('KB Duct Parts'!$BP$16=1,'KB Duct Parts'!$BO$16=1,'KB Duct Parts'!H27&gt;0),'KB Duct Parts'!H27,0)</f>
        <v>0</v>
      </c>
      <c r="C647" s="508"/>
      <c r="D647" s="508" t="s">
        <v>2014</v>
      </c>
      <c r="E647" s="504" t="s">
        <v>870</v>
      </c>
      <c r="F647" s="508" t="str">
        <f t="shared" si="345"/>
        <v xml:space="preserve"> </v>
      </c>
      <c r="G647" s="530" t="s">
        <v>2111</v>
      </c>
      <c r="H647" s="504"/>
      <c r="I647" s="1035" t="s">
        <v>227</v>
      </c>
      <c r="J647" s="1036"/>
      <c r="K647" s="516" t="s">
        <v>882</v>
      </c>
      <c r="L647" s="523" t="s">
        <v>707</v>
      </c>
      <c r="M647" s="517" t="str">
        <f t="shared" si="370"/>
        <v>Y</v>
      </c>
      <c r="N647" s="514">
        <f t="shared" si="346"/>
        <v>29.9</v>
      </c>
      <c r="O647" s="518">
        <f t="shared" si="339"/>
        <v>0</v>
      </c>
      <c r="P647" s="680">
        <f>'KB Duct Parts'!$AE$3</f>
        <v>0</v>
      </c>
      <c r="Q647" s="681">
        <f t="shared" si="347"/>
        <v>0</v>
      </c>
      <c r="R647" s="682">
        <f t="shared" si="348"/>
        <v>0</v>
      </c>
      <c r="S647" s="716">
        <v>0.3</v>
      </c>
      <c r="T647" s="679">
        <f t="shared" si="350"/>
        <v>0</v>
      </c>
      <c r="U647" s="679">
        <f t="shared" si="351"/>
        <v>0</v>
      </c>
      <c r="Y647" s="120"/>
      <c r="AE647" s="75"/>
      <c r="AF647" s="370" t="s">
        <v>707</v>
      </c>
      <c r="AG647" s="374"/>
      <c r="AH647" s="378"/>
      <c r="AI647" s="381"/>
      <c r="AJ647" s="386"/>
      <c r="AK647" s="391"/>
      <c r="AL647" s="386"/>
      <c r="AM647" s="363">
        <f t="shared" si="372"/>
        <v>1</v>
      </c>
      <c r="AN647" s="578">
        <v>29.9</v>
      </c>
      <c r="AO647" s="120">
        <f t="shared" si="352"/>
        <v>0</v>
      </c>
      <c r="AP647" s="120">
        <f t="shared" si="340"/>
        <v>0</v>
      </c>
      <c r="AQ647" s="120">
        <f t="shared" si="341"/>
        <v>0</v>
      </c>
      <c r="AR647" s="120">
        <f t="shared" si="342"/>
        <v>0</v>
      </c>
      <c r="AS647" s="120">
        <f t="shared" si="343"/>
        <v>0</v>
      </c>
      <c r="AT647" s="120">
        <f t="shared" si="344"/>
        <v>0</v>
      </c>
      <c r="AU647" s="74" t="s">
        <v>717</v>
      </c>
      <c r="AV647" s="115"/>
      <c r="AW647" s="395"/>
      <c r="AX647" s="395">
        <v>0</v>
      </c>
      <c r="AY647" s="395">
        <v>0</v>
      </c>
      <c r="AZ647" s="395">
        <v>0</v>
      </c>
      <c r="BA647" s="395">
        <v>0</v>
      </c>
      <c r="BB647" s="395">
        <v>0</v>
      </c>
      <c r="BC647" s="395">
        <v>0</v>
      </c>
      <c r="BD647" s="115"/>
      <c r="BE647" s="115"/>
      <c r="BF647" s="115"/>
      <c r="BG647" s="115"/>
      <c r="BH647" s="115"/>
      <c r="BI647" s="115"/>
      <c r="BJ647" s="115"/>
      <c r="BK647" s="115"/>
      <c r="BQ647" s="74" t="str">
        <f t="shared" si="353"/>
        <v xml:space="preserve"> </v>
      </c>
      <c r="BR647" s="120" t="str">
        <f t="shared" si="354"/>
        <v xml:space="preserve"> </v>
      </c>
      <c r="BS647" s="120" t="str">
        <f t="shared" si="355"/>
        <v xml:space="preserve"> </v>
      </c>
      <c r="BU647" s="74" t="str">
        <f t="shared" si="356"/>
        <v xml:space="preserve"> </v>
      </c>
      <c r="BV647" s="120" t="str">
        <f t="shared" si="357"/>
        <v xml:space="preserve"> </v>
      </c>
      <c r="BW647" s="120" t="str">
        <f t="shared" si="358"/>
        <v xml:space="preserve">  </v>
      </c>
      <c r="BY647" s="74" t="str">
        <f t="shared" si="359"/>
        <v xml:space="preserve"> </v>
      </c>
      <c r="BZ647" s="120" t="str">
        <f t="shared" si="360"/>
        <v xml:space="preserve"> </v>
      </c>
      <c r="CA647" s="120" t="str">
        <f t="shared" si="361"/>
        <v xml:space="preserve"> </v>
      </c>
      <c r="CC647" s="115" t="str">
        <f t="shared" si="362"/>
        <v xml:space="preserve"> </v>
      </c>
      <c r="CD647" s="120" t="str">
        <f t="shared" si="363"/>
        <v xml:space="preserve"> </v>
      </c>
      <c r="CE647" s="417" t="str">
        <f t="shared" si="364"/>
        <v xml:space="preserve"> </v>
      </c>
      <c r="CF647" s="115"/>
      <c r="CG647" s="115" t="str">
        <f t="shared" si="365"/>
        <v xml:space="preserve"> </v>
      </c>
      <c r="CH647" s="120" t="str">
        <f t="shared" si="366"/>
        <v xml:space="preserve"> </v>
      </c>
      <c r="CI647" s="417" t="str">
        <f t="shared" si="367"/>
        <v xml:space="preserve"> </v>
      </c>
      <c r="CJ647" s="115"/>
      <c r="CK647" s="115" t="str">
        <f t="shared" si="368"/>
        <v xml:space="preserve"> </v>
      </c>
      <c r="CL647" s="120" t="str">
        <f t="shared" si="369"/>
        <v xml:space="preserve"> </v>
      </c>
      <c r="CM647" s="417" t="str">
        <f t="shared" si="371"/>
        <v xml:space="preserve"> </v>
      </c>
      <c r="IS647" s="103">
        <v>27.17</v>
      </c>
    </row>
    <row r="648" spans="2:253" s="74" customFormat="1" ht="17.100000000000001" hidden="1" customHeight="1" x14ac:dyDescent="0.25">
      <c r="B648" s="504">
        <f>IF(AND('KB Duct Parts'!$BP$16=1,'KB Duct Parts'!$BO$16=1,'KB Duct Parts'!H28&gt;0),'KB Duct Parts'!H28,0)</f>
        <v>0</v>
      </c>
      <c r="C648" s="508"/>
      <c r="D648" s="508" t="s">
        <v>2015</v>
      </c>
      <c r="E648" s="504" t="s">
        <v>871</v>
      </c>
      <c r="F648" s="508" t="str">
        <f t="shared" si="345"/>
        <v xml:space="preserve"> </v>
      </c>
      <c r="G648" s="530" t="s">
        <v>2111</v>
      </c>
      <c r="H648" s="504"/>
      <c r="I648" s="1035" t="s">
        <v>227</v>
      </c>
      <c r="J648" s="1036"/>
      <c r="K648" s="516" t="s">
        <v>882</v>
      </c>
      <c r="L648" s="523" t="s">
        <v>707</v>
      </c>
      <c r="M648" s="517" t="str">
        <f t="shared" si="370"/>
        <v>Y</v>
      </c>
      <c r="N648" s="514">
        <f t="shared" si="346"/>
        <v>31.4</v>
      </c>
      <c r="O648" s="518">
        <f t="shared" si="339"/>
        <v>0</v>
      </c>
      <c r="P648" s="680">
        <f>'KB Duct Parts'!$AE$3</f>
        <v>0</v>
      </c>
      <c r="Q648" s="681">
        <f t="shared" si="347"/>
        <v>0</v>
      </c>
      <c r="R648" s="682">
        <f t="shared" si="348"/>
        <v>0</v>
      </c>
      <c r="S648" s="716">
        <v>0.3</v>
      </c>
      <c r="T648" s="679">
        <f t="shared" si="350"/>
        <v>0</v>
      </c>
      <c r="U648" s="679">
        <f t="shared" si="351"/>
        <v>0</v>
      </c>
      <c r="Y648" s="120"/>
      <c r="AE648" s="75"/>
      <c r="AF648" s="370" t="s">
        <v>707</v>
      </c>
      <c r="AG648" s="374"/>
      <c r="AH648" s="378"/>
      <c r="AI648" s="381"/>
      <c r="AJ648" s="386"/>
      <c r="AK648" s="391"/>
      <c r="AL648" s="386"/>
      <c r="AM648" s="363">
        <f t="shared" si="372"/>
        <v>1</v>
      </c>
      <c r="AN648" s="578">
        <v>31.4</v>
      </c>
      <c r="AO648" s="120">
        <f t="shared" si="352"/>
        <v>0</v>
      </c>
      <c r="AP648" s="120">
        <f t="shared" si="340"/>
        <v>0</v>
      </c>
      <c r="AQ648" s="120">
        <f t="shared" si="341"/>
        <v>0</v>
      </c>
      <c r="AR648" s="120">
        <f t="shared" si="342"/>
        <v>0</v>
      </c>
      <c r="AS648" s="120">
        <f t="shared" si="343"/>
        <v>0</v>
      </c>
      <c r="AT648" s="120">
        <f t="shared" si="344"/>
        <v>0</v>
      </c>
      <c r="AU648" s="74" t="s">
        <v>717</v>
      </c>
      <c r="AV648" s="115"/>
      <c r="AW648" s="395"/>
      <c r="AX648" s="395">
        <v>0</v>
      </c>
      <c r="AY648" s="395">
        <v>0</v>
      </c>
      <c r="AZ648" s="395">
        <v>0</v>
      </c>
      <c r="BA648" s="395">
        <v>0</v>
      </c>
      <c r="BB648" s="395">
        <v>0</v>
      </c>
      <c r="BC648" s="395">
        <v>0</v>
      </c>
      <c r="BD648" s="115"/>
      <c r="BE648" s="115"/>
      <c r="BF648" s="115"/>
      <c r="BG648" s="115"/>
      <c r="BH648" s="115"/>
      <c r="BI648" s="115"/>
      <c r="BJ648" s="115"/>
      <c r="BK648" s="115"/>
      <c r="BQ648" s="74" t="str">
        <f t="shared" si="353"/>
        <v xml:space="preserve"> </v>
      </c>
      <c r="BR648" s="120" t="str">
        <f t="shared" si="354"/>
        <v xml:space="preserve"> </v>
      </c>
      <c r="BS648" s="120" t="str">
        <f t="shared" si="355"/>
        <v xml:space="preserve"> </v>
      </c>
      <c r="BU648" s="74" t="str">
        <f t="shared" si="356"/>
        <v xml:space="preserve"> </v>
      </c>
      <c r="BV648" s="120" t="str">
        <f t="shared" si="357"/>
        <v xml:space="preserve"> </v>
      </c>
      <c r="BW648" s="120" t="str">
        <f t="shared" si="358"/>
        <v xml:space="preserve">  </v>
      </c>
      <c r="BY648" s="74" t="str">
        <f t="shared" si="359"/>
        <v xml:space="preserve"> </v>
      </c>
      <c r="BZ648" s="120" t="str">
        <f t="shared" si="360"/>
        <v xml:space="preserve"> </v>
      </c>
      <c r="CA648" s="120" t="str">
        <f t="shared" si="361"/>
        <v xml:space="preserve"> </v>
      </c>
      <c r="CC648" s="115" t="str">
        <f t="shared" si="362"/>
        <v xml:space="preserve"> </v>
      </c>
      <c r="CD648" s="120" t="str">
        <f t="shared" si="363"/>
        <v xml:space="preserve"> </v>
      </c>
      <c r="CE648" s="417" t="str">
        <f t="shared" si="364"/>
        <v xml:space="preserve"> </v>
      </c>
      <c r="CF648" s="115"/>
      <c r="CG648" s="115" t="str">
        <f t="shared" si="365"/>
        <v xml:space="preserve"> </v>
      </c>
      <c r="CH648" s="120" t="str">
        <f t="shared" si="366"/>
        <v xml:space="preserve"> </v>
      </c>
      <c r="CI648" s="417" t="str">
        <f t="shared" si="367"/>
        <v xml:space="preserve"> </v>
      </c>
      <c r="CJ648" s="115"/>
      <c r="CK648" s="115" t="str">
        <f t="shared" si="368"/>
        <v xml:space="preserve"> </v>
      </c>
      <c r="CL648" s="120" t="str">
        <f t="shared" si="369"/>
        <v xml:space="preserve"> </v>
      </c>
      <c r="CM648" s="417" t="str">
        <f t="shared" si="371"/>
        <v xml:space="preserve"> </v>
      </c>
      <c r="IS648" s="103">
        <v>28.58</v>
      </c>
    </row>
    <row r="649" spans="2:253" s="74" customFormat="1" ht="17.100000000000001" hidden="1" customHeight="1" x14ac:dyDescent="0.25">
      <c r="B649" s="504">
        <f>IF(AND('KB Duct Parts'!$BP$16=1,'KB Duct Parts'!$BO$16=1,'KB Duct Parts'!H29&gt;0),'KB Duct Parts'!H29,0)</f>
        <v>0</v>
      </c>
      <c r="C649" s="508"/>
      <c r="D649" s="508" t="s">
        <v>2016</v>
      </c>
      <c r="E649" s="504" t="s">
        <v>872</v>
      </c>
      <c r="F649" s="508" t="str">
        <f t="shared" si="345"/>
        <v xml:space="preserve"> </v>
      </c>
      <c r="G649" s="530" t="s">
        <v>2111</v>
      </c>
      <c r="H649" s="504"/>
      <c r="I649" s="1035" t="s">
        <v>227</v>
      </c>
      <c r="J649" s="1036"/>
      <c r="K649" s="516" t="s">
        <v>882</v>
      </c>
      <c r="L649" s="523" t="s">
        <v>707</v>
      </c>
      <c r="M649" s="517" t="str">
        <f t="shared" si="370"/>
        <v>Y</v>
      </c>
      <c r="N649" s="514">
        <f t="shared" si="346"/>
        <v>33</v>
      </c>
      <c r="O649" s="518">
        <f t="shared" si="339"/>
        <v>0</v>
      </c>
      <c r="P649" s="680">
        <f>'KB Duct Parts'!$AE$3</f>
        <v>0</v>
      </c>
      <c r="Q649" s="681">
        <f t="shared" si="347"/>
        <v>0</v>
      </c>
      <c r="R649" s="682">
        <f t="shared" si="348"/>
        <v>0</v>
      </c>
      <c r="S649" s="716">
        <v>0.3</v>
      </c>
      <c r="T649" s="679">
        <f t="shared" si="350"/>
        <v>0</v>
      </c>
      <c r="U649" s="679">
        <f t="shared" si="351"/>
        <v>0</v>
      </c>
      <c r="Y649" s="120"/>
      <c r="AE649" s="75"/>
      <c r="AF649" s="370" t="s">
        <v>707</v>
      </c>
      <c r="AG649" s="374"/>
      <c r="AH649" s="378"/>
      <c r="AI649" s="381"/>
      <c r="AJ649" s="386"/>
      <c r="AK649" s="391"/>
      <c r="AL649" s="386"/>
      <c r="AM649" s="363">
        <f t="shared" si="372"/>
        <v>1</v>
      </c>
      <c r="AN649" s="578">
        <v>33</v>
      </c>
      <c r="AO649" s="120">
        <f t="shared" si="352"/>
        <v>0</v>
      </c>
      <c r="AP649" s="120">
        <f t="shared" si="340"/>
        <v>0</v>
      </c>
      <c r="AQ649" s="120">
        <f t="shared" si="341"/>
        <v>0</v>
      </c>
      <c r="AR649" s="120">
        <f t="shared" si="342"/>
        <v>0</v>
      </c>
      <c r="AS649" s="120">
        <f t="shared" si="343"/>
        <v>0</v>
      </c>
      <c r="AT649" s="120">
        <f t="shared" si="344"/>
        <v>0</v>
      </c>
      <c r="AU649" s="74" t="s">
        <v>717</v>
      </c>
      <c r="AV649" s="115"/>
      <c r="AW649" s="395"/>
      <c r="AX649" s="395">
        <v>0</v>
      </c>
      <c r="AY649" s="395">
        <v>0</v>
      </c>
      <c r="AZ649" s="395">
        <v>0</v>
      </c>
      <c r="BA649" s="395">
        <v>0</v>
      </c>
      <c r="BB649" s="395">
        <v>0</v>
      </c>
      <c r="BC649" s="395">
        <v>0</v>
      </c>
      <c r="BD649" s="115"/>
      <c r="BE649" s="115"/>
      <c r="BF649" s="115"/>
      <c r="BG649" s="115"/>
      <c r="BH649" s="115"/>
      <c r="BI649" s="115"/>
      <c r="BJ649" s="115"/>
      <c r="BK649" s="115"/>
      <c r="BQ649" s="74" t="str">
        <f t="shared" si="353"/>
        <v xml:space="preserve"> </v>
      </c>
      <c r="BR649" s="120" t="str">
        <f t="shared" si="354"/>
        <v xml:space="preserve"> </v>
      </c>
      <c r="BS649" s="120" t="str">
        <f t="shared" si="355"/>
        <v xml:space="preserve"> </v>
      </c>
      <c r="BU649" s="74" t="str">
        <f t="shared" si="356"/>
        <v xml:space="preserve"> </v>
      </c>
      <c r="BV649" s="120" t="str">
        <f t="shared" si="357"/>
        <v xml:space="preserve"> </v>
      </c>
      <c r="BW649" s="120" t="str">
        <f t="shared" si="358"/>
        <v xml:space="preserve">  </v>
      </c>
      <c r="BY649" s="74" t="str">
        <f t="shared" si="359"/>
        <v xml:space="preserve"> </v>
      </c>
      <c r="BZ649" s="120" t="str">
        <f t="shared" si="360"/>
        <v xml:space="preserve"> </v>
      </c>
      <c r="CA649" s="120" t="str">
        <f t="shared" si="361"/>
        <v xml:space="preserve"> </v>
      </c>
      <c r="CC649" s="115" t="str">
        <f t="shared" si="362"/>
        <v xml:space="preserve"> </v>
      </c>
      <c r="CD649" s="120" t="str">
        <f t="shared" si="363"/>
        <v xml:space="preserve"> </v>
      </c>
      <c r="CE649" s="417" t="str">
        <f t="shared" si="364"/>
        <v xml:space="preserve"> </v>
      </c>
      <c r="CF649" s="115"/>
      <c r="CG649" s="115" t="str">
        <f t="shared" si="365"/>
        <v xml:space="preserve"> </v>
      </c>
      <c r="CH649" s="120" t="str">
        <f t="shared" si="366"/>
        <v xml:space="preserve"> </v>
      </c>
      <c r="CI649" s="417" t="str">
        <f t="shared" si="367"/>
        <v xml:space="preserve"> </v>
      </c>
      <c r="CJ649" s="115"/>
      <c r="CK649" s="115" t="str">
        <f t="shared" si="368"/>
        <v xml:space="preserve"> </v>
      </c>
      <c r="CL649" s="120" t="str">
        <f t="shared" si="369"/>
        <v xml:space="preserve"> </v>
      </c>
      <c r="CM649" s="417" t="str">
        <f t="shared" si="371"/>
        <v xml:space="preserve"> </v>
      </c>
      <c r="IS649" s="103">
        <v>30</v>
      </c>
    </row>
    <row r="650" spans="2:253" s="74" customFormat="1" ht="17.100000000000001" hidden="1" customHeight="1" x14ac:dyDescent="0.25">
      <c r="B650" s="504">
        <f>IF(AND('KB Duct Parts'!$BP$16=1,'KB Duct Parts'!$BO$16=1,'KB Duct Parts'!H30&gt;0),'KB Duct Parts'!H30,0)</f>
        <v>0</v>
      </c>
      <c r="C650" s="508"/>
      <c r="D650" s="508" t="s">
        <v>2017</v>
      </c>
      <c r="E650" s="504" t="s">
        <v>873</v>
      </c>
      <c r="F650" s="508" t="str">
        <f t="shared" si="345"/>
        <v xml:space="preserve"> </v>
      </c>
      <c r="G650" s="530" t="s">
        <v>2111</v>
      </c>
      <c r="H650" s="504"/>
      <c r="I650" s="1035" t="s">
        <v>227</v>
      </c>
      <c r="J650" s="1036"/>
      <c r="K650" s="516" t="s">
        <v>882</v>
      </c>
      <c r="L650" s="523" t="s">
        <v>707</v>
      </c>
      <c r="M650" s="517" t="str">
        <f t="shared" si="370"/>
        <v>Y</v>
      </c>
      <c r="N650" s="514">
        <f t="shared" si="346"/>
        <v>34.6</v>
      </c>
      <c r="O650" s="518">
        <f t="shared" si="339"/>
        <v>0</v>
      </c>
      <c r="P650" s="680">
        <f>'KB Duct Parts'!$AE$3</f>
        <v>0</v>
      </c>
      <c r="Q650" s="681">
        <f t="shared" si="347"/>
        <v>0</v>
      </c>
      <c r="R650" s="682">
        <f t="shared" si="348"/>
        <v>0</v>
      </c>
      <c r="S650" s="716">
        <v>0.3</v>
      </c>
      <c r="T650" s="679">
        <f t="shared" si="350"/>
        <v>0</v>
      </c>
      <c r="U650" s="679">
        <f t="shared" si="351"/>
        <v>0</v>
      </c>
      <c r="Y650" s="120"/>
      <c r="AE650" s="75"/>
      <c r="AF650" s="370" t="s">
        <v>707</v>
      </c>
      <c r="AG650" s="374"/>
      <c r="AH650" s="378"/>
      <c r="AI650" s="381"/>
      <c r="AJ650" s="386"/>
      <c r="AK650" s="391"/>
      <c r="AL650" s="386"/>
      <c r="AM650" s="363">
        <f t="shared" si="372"/>
        <v>1</v>
      </c>
      <c r="AN650" s="578">
        <v>34.6</v>
      </c>
      <c r="AO650" s="120">
        <f t="shared" si="352"/>
        <v>0</v>
      </c>
      <c r="AP650" s="120">
        <f t="shared" si="340"/>
        <v>0</v>
      </c>
      <c r="AQ650" s="120">
        <f t="shared" si="341"/>
        <v>0</v>
      </c>
      <c r="AR650" s="120">
        <f t="shared" si="342"/>
        <v>0</v>
      </c>
      <c r="AS650" s="120">
        <f t="shared" si="343"/>
        <v>0</v>
      </c>
      <c r="AT650" s="120">
        <f t="shared" si="344"/>
        <v>0</v>
      </c>
      <c r="AU650" s="74" t="s">
        <v>717</v>
      </c>
      <c r="AV650" s="115"/>
      <c r="AW650" s="395"/>
      <c r="AX650" s="395">
        <v>0</v>
      </c>
      <c r="AY650" s="395">
        <v>0</v>
      </c>
      <c r="AZ650" s="395">
        <v>0</v>
      </c>
      <c r="BA650" s="395">
        <v>0</v>
      </c>
      <c r="BB650" s="395">
        <v>0</v>
      </c>
      <c r="BC650" s="395">
        <v>0</v>
      </c>
      <c r="BD650" s="115"/>
      <c r="BE650" s="115"/>
      <c r="BF650" s="115"/>
      <c r="BG650" s="115"/>
      <c r="BH650" s="115"/>
      <c r="BI650" s="115"/>
      <c r="BJ650" s="115"/>
      <c r="BK650" s="115"/>
      <c r="BQ650" s="74" t="str">
        <f t="shared" si="353"/>
        <v xml:space="preserve"> </v>
      </c>
      <c r="BR650" s="120" t="str">
        <f t="shared" si="354"/>
        <v xml:space="preserve"> </v>
      </c>
      <c r="BS650" s="120" t="str">
        <f t="shared" si="355"/>
        <v xml:space="preserve"> </v>
      </c>
      <c r="BU650" s="74" t="str">
        <f t="shared" si="356"/>
        <v xml:space="preserve"> </v>
      </c>
      <c r="BV650" s="120" t="str">
        <f t="shared" si="357"/>
        <v xml:space="preserve"> </v>
      </c>
      <c r="BW650" s="120" t="str">
        <f t="shared" si="358"/>
        <v xml:space="preserve">  </v>
      </c>
      <c r="BY650" s="74" t="str">
        <f t="shared" si="359"/>
        <v xml:space="preserve"> </v>
      </c>
      <c r="BZ650" s="120" t="str">
        <f t="shared" si="360"/>
        <v xml:space="preserve"> </v>
      </c>
      <c r="CA650" s="120" t="str">
        <f t="shared" si="361"/>
        <v xml:space="preserve"> </v>
      </c>
      <c r="CC650" s="115" t="str">
        <f t="shared" si="362"/>
        <v xml:space="preserve"> </v>
      </c>
      <c r="CD650" s="120" t="str">
        <f t="shared" si="363"/>
        <v xml:space="preserve"> </v>
      </c>
      <c r="CE650" s="417" t="str">
        <f t="shared" si="364"/>
        <v xml:space="preserve"> </v>
      </c>
      <c r="CF650" s="115"/>
      <c r="CG650" s="115" t="str">
        <f t="shared" si="365"/>
        <v xml:space="preserve"> </v>
      </c>
      <c r="CH650" s="120" t="str">
        <f t="shared" si="366"/>
        <v xml:space="preserve"> </v>
      </c>
      <c r="CI650" s="417" t="str">
        <f t="shared" si="367"/>
        <v xml:space="preserve"> </v>
      </c>
      <c r="CJ650" s="115"/>
      <c r="CK650" s="115" t="str">
        <f t="shared" si="368"/>
        <v xml:space="preserve"> </v>
      </c>
      <c r="CL650" s="120" t="str">
        <f t="shared" si="369"/>
        <v xml:space="preserve"> </v>
      </c>
      <c r="CM650" s="417" t="str">
        <f t="shared" si="371"/>
        <v xml:space="preserve"> </v>
      </c>
      <c r="IS650" s="103">
        <v>31.41</v>
      </c>
    </row>
    <row r="651" spans="2:253" s="74" customFormat="1" ht="17.100000000000001" hidden="1" customHeight="1" x14ac:dyDescent="0.25">
      <c r="B651" s="504">
        <f>IF(AND('KB Duct Parts'!$BP$16=1,'KB Duct Parts'!$BO$16=1,'KB Duct Parts'!H31&gt;0),'KB Duct Parts'!H31,0)</f>
        <v>0</v>
      </c>
      <c r="C651" s="508"/>
      <c r="D651" s="508" t="s">
        <v>2018</v>
      </c>
      <c r="E651" s="504" t="s">
        <v>874</v>
      </c>
      <c r="F651" s="508" t="str">
        <f t="shared" si="345"/>
        <v xml:space="preserve"> </v>
      </c>
      <c r="G651" s="530" t="s">
        <v>2111</v>
      </c>
      <c r="H651" s="504"/>
      <c r="I651" s="1035" t="s">
        <v>227</v>
      </c>
      <c r="J651" s="1036"/>
      <c r="K651" s="516" t="s">
        <v>882</v>
      </c>
      <c r="L651" s="523" t="s">
        <v>707</v>
      </c>
      <c r="M651" s="517" t="str">
        <f t="shared" si="370"/>
        <v>Y</v>
      </c>
      <c r="N651" s="514">
        <f t="shared" si="346"/>
        <v>35.799999999999997</v>
      </c>
      <c r="O651" s="518">
        <f t="shared" si="339"/>
        <v>0</v>
      </c>
      <c r="P651" s="680">
        <f>'KB Duct Parts'!$AE$3</f>
        <v>0</v>
      </c>
      <c r="Q651" s="681">
        <f t="shared" si="347"/>
        <v>0</v>
      </c>
      <c r="R651" s="682">
        <f t="shared" si="348"/>
        <v>0</v>
      </c>
      <c r="S651" s="716">
        <v>0.3</v>
      </c>
      <c r="T651" s="679">
        <f t="shared" si="350"/>
        <v>0</v>
      </c>
      <c r="U651" s="679">
        <f t="shared" si="351"/>
        <v>0</v>
      </c>
      <c r="Y651" s="120"/>
      <c r="AE651" s="75"/>
      <c r="AF651" s="370" t="s">
        <v>707</v>
      </c>
      <c r="AG651" s="374"/>
      <c r="AH651" s="378"/>
      <c r="AI651" s="381"/>
      <c r="AJ651" s="386"/>
      <c r="AK651" s="391"/>
      <c r="AL651" s="386"/>
      <c r="AM651" s="363">
        <f t="shared" si="372"/>
        <v>1</v>
      </c>
      <c r="AN651" s="578">
        <v>35.799999999999997</v>
      </c>
      <c r="AO651" s="120">
        <f t="shared" si="352"/>
        <v>0</v>
      </c>
      <c r="AP651" s="120">
        <f t="shared" si="340"/>
        <v>0</v>
      </c>
      <c r="AQ651" s="120">
        <f t="shared" si="341"/>
        <v>0</v>
      </c>
      <c r="AR651" s="120">
        <f t="shared" si="342"/>
        <v>0</v>
      </c>
      <c r="AS651" s="120">
        <f t="shared" si="343"/>
        <v>0</v>
      </c>
      <c r="AT651" s="120">
        <f t="shared" si="344"/>
        <v>0</v>
      </c>
      <c r="AU651" s="74" t="s">
        <v>717</v>
      </c>
      <c r="AV651" s="115"/>
      <c r="AW651" s="395"/>
      <c r="AX651" s="395">
        <v>0</v>
      </c>
      <c r="AY651" s="395">
        <v>0</v>
      </c>
      <c r="AZ651" s="395">
        <v>0</v>
      </c>
      <c r="BA651" s="395">
        <v>0</v>
      </c>
      <c r="BB651" s="395">
        <v>0</v>
      </c>
      <c r="BC651" s="395">
        <v>0</v>
      </c>
      <c r="BD651" s="115"/>
      <c r="BE651" s="115"/>
      <c r="BF651" s="115"/>
      <c r="BG651" s="115"/>
      <c r="BH651" s="115"/>
      <c r="BI651" s="115"/>
      <c r="BJ651" s="115"/>
      <c r="BK651" s="115"/>
      <c r="BQ651" s="74" t="str">
        <f t="shared" si="353"/>
        <v xml:space="preserve"> </v>
      </c>
      <c r="BR651" s="120" t="str">
        <f t="shared" si="354"/>
        <v xml:space="preserve"> </v>
      </c>
      <c r="BS651" s="120" t="str">
        <f t="shared" si="355"/>
        <v xml:space="preserve"> </v>
      </c>
      <c r="BU651" s="74" t="str">
        <f t="shared" si="356"/>
        <v xml:space="preserve"> </v>
      </c>
      <c r="BV651" s="120" t="str">
        <f t="shared" si="357"/>
        <v xml:space="preserve"> </v>
      </c>
      <c r="BW651" s="120" t="str">
        <f t="shared" si="358"/>
        <v xml:space="preserve">  </v>
      </c>
      <c r="BY651" s="74" t="str">
        <f t="shared" si="359"/>
        <v xml:space="preserve"> </v>
      </c>
      <c r="BZ651" s="120" t="str">
        <f t="shared" si="360"/>
        <v xml:space="preserve"> </v>
      </c>
      <c r="CA651" s="120" t="str">
        <f t="shared" si="361"/>
        <v xml:space="preserve"> </v>
      </c>
      <c r="CC651" s="115" t="str">
        <f t="shared" si="362"/>
        <v xml:space="preserve"> </v>
      </c>
      <c r="CD651" s="120" t="str">
        <f t="shared" si="363"/>
        <v xml:space="preserve"> </v>
      </c>
      <c r="CE651" s="417" t="str">
        <f t="shared" si="364"/>
        <v xml:space="preserve"> </v>
      </c>
      <c r="CF651" s="115"/>
      <c r="CG651" s="115" t="str">
        <f t="shared" si="365"/>
        <v xml:space="preserve"> </v>
      </c>
      <c r="CH651" s="120" t="str">
        <f t="shared" si="366"/>
        <v xml:space="preserve"> </v>
      </c>
      <c r="CI651" s="417" t="str">
        <f t="shared" si="367"/>
        <v xml:space="preserve"> </v>
      </c>
      <c r="CJ651" s="115"/>
      <c r="CK651" s="115" t="str">
        <f t="shared" si="368"/>
        <v xml:space="preserve"> </v>
      </c>
      <c r="CL651" s="120" t="str">
        <f t="shared" si="369"/>
        <v xml:space="preserve"> </v>
      </c>
      <c r="CM651" s="417" t="str">
        <f t="shared" si="371"/>
        <v xml:space="preserve"> </v>
      </c>
      <c r="IS651" s="103">
        <v>32.619999999999997</v>
      </c>
    </row>
    <row r="652" spans="2:253" s="74" customFormat="1" ht="17.100000000000001" hidden="1" customHeight="1" x14ac:dyDescent="0.25">
      <c r="B652" s="504">
        <f>IF(AND('KB Duct Parts'!$BP$16=1,'KB Duct Parts'!$BO$16=1,'KB Duct Parts'!H32&gt;0),'KB Duct Parts'!H32,0)</f>
        <v>0</v>
      </c>
      <c r="C652" s="508"/>
      <c r="D652" s="508" t="s">
        <v>2019</v>
      </c>
      <c r="E652" s="504" t="s">
        <v>875</v>
      </c>
      <c r="F652" s="508" t="str">
        <f t="shared" si="345"/>
        <v xml:space="preserve"> </v>
      </c>
      <c r="G652" s="530" t="s">
        <v>2111</v>
      </c>
      <c r="H652" s="504"/>
      <c r="I652" s="1035" t="s">
        <v>227</v>
      </c>
      <c r="J652" s="1036"/>
      <c r="K652" s="516" t="s">
        <v>882</v>
      </c>
      <c r="L652" s="523" t="s">
        <v>707</v>
      </c>
      <c r="M652" s="517" t="str">
        <f t="shared" si="370"/>
        <v>Y</v>
      </c>
      <c r="N652" s="514">
        <f t="shared" si="346"/>
        <v>37.299999999999997</v>
      </c>
      <c r="O652" s="518">
        <f t="shared" si="339"/>
        <v>0</v>
      </c>
      <c r="P652" s="680">
        <f>'KB Duct Parts'!$AE$3</f>
        <v>0</v>
      </c>
      <c r="Q652" s="681">
        <f t="shared" si="347"/>
        <v>0</v>
      </c>
      <c r="R652" s="682">
        <f t="shared" si="348"/>
        <v>0</v>
      </c>
      <c r="S652" s="716">
        <v>0.3</v>
      </c>
      <c r="T652" s="679">
        <f t="shared" si="350"/>
        <v>0</v>
      </c>
      <c r="U652" s="679">
        <f t="shared" si="351"/>
        <v>0</v>
      </c>
      <c r="Y652" s="120"/>
      <c r="AE652" s="75"/>
      <c r="AF652" s="370" t="s">
        <v>707</v>
      </c>
      <c r="AG652" s="374"/>
      <c r="AH652" s="378"/>
      <c r="AI652" s="381"/>
      <c r="AJ652" s="386"/>
      <c r="AK652" s="391"/>
      <c r="AL652" s="386"/>
      <c r="AM652" s="363">
        <f t="shared" si="372"/>
        <v>1</v>
      </c>
      <c r="AN652" s="578">
        <v>37.299999999999997</v>
      </c>
      <c r="AO652" s="120">
        <f t="shared" si="352"/>
        <v>0</v>
      </c>
      <c r="AP652" s="120">
        <f t="shared" si="340"/>
        <v>0</v>
      </c>
      <c r="AQ652" s="120">
        <f t="shared" si="341"/>
        <v>0</v>
      </c>
      <c r="AR652" s="120">
        <f t="shared" si="342"/>
        <v>0</v>
      </c>
      <c r="AS652" s="120">
        <f t="shared" si="343"/>
        <v>0</v>
      </c>
      <c r="AT652" s="120">
        <f t="shared" si="344"/>
        <v>0</v>
      </c>
      <c r="AU652" s="74" t="s">
        <v>717</v>
      </c>
      <c r="AV652" s="115"/>
      <c r="AW652" s="395"/>
      <c r="AX652" s="395">
        <v>0</v>
      </c>
      <c r="AY652" s="395">
        <v>0</v>
      </c>
      <c r="AZ652" s="395">
        <v>0</v>
      </c>
      <c r="BA652" s="395">
        <v>0</v>
      </c>
      <c r="BB652" s="395">
        <v>0</v>
      </c>
      <c r="BC652" s="395">
        <v>0</v>
      </c>
      <c r="BD652" s="115"/>
      <c r="BE652" s="115"/>
      <c r="BF652" s="115"/>
      <c r="BG652" s="115"/>
      <c r="BH652" s="115"/>
      <c r="BI652" s="115"/>
      <c r="BJ652" s="115"/>
      <c r="BK652" s="115"/>
      <c r="BQ652" s="74" t="str">
        <f t="shared" si="353"/>
        <v xml:space="preserve"> </v>
      </c>
      <c r="BR652" s="120" t="str">
        <f t="shared" si="354"/>
        <v xml:space="preserve"> </v>
      </c>
      <c r="BS652" s="120" t="str">
        <f t="shared" si="355"/>
        <v xml:space="preserve"> </v>
      </c>
      <c r="BU652" s="74" t="str">
        <f t="shared" si="356"/>
        <v xml:space="preserve"> </v>
      </c>
      <c r="BV652" s="120" t="str">
        <f t="shared" si="357"/>
        <v xml:space="preserve"> </v>
      </c>
      <c r="BW652" s="120" t="str">
        <f t="shared" si="358"/>
        <v xml:space="preserve">  </v>
      </c>
      <c r="BY652" s="74" t="str">
        <f t="shared" si="359"/>
        <v xml:space="preserve"> </v>
      </c>
      <c r="BZ652" s="120" t="str">
        <f t="shared" si="360"/>
        <v xml:space="preserve"> </v>
      </c>
      <c r="CA652" s="120" t="str">
        <f t="shared" si="361"/>
        <v xml:space="preserve"> </v>
      </c>
      <c r="CC652" s="115" t="str">
        <f t="shared" si="362"/>
        <v xml:space="preserve"> </v>
      </c>
      <c r="CD652" s="120" t="str">
        <f t="shared" si="363"/>
        <v xml:space="preserve"> </v>
      </c>
      <c r="CE652" s="417" t="str">
        <f t="shared" si="364"/>
        <v xml:space="preserve"> </v>
      </c>
      <c r="CF652" s="115"/>
      <c r="CG652" s="115" t="str">
        <f t="shared" si="365"/>
        <v xml:space="preserve"> </v>
      </c>
      <c r="CH652" s="120" t="str">
        <f t="shared" si="366"/>
        <v xml:space="preserve"> </v>
      </c>
      <c r="CI652" s="417" t="str">
        <f t="shared" si="367"/>
        <v xml:space="preserve"> </v>
      </c>
      <c r="CJ652" s="115"/>
      <c r="CK652" s="115" t="str">
        <f t="shared" si="368"/>
        <v xml:space="preserve"> </v>
      </c>
      <c r="CL652" s="120" t="str">
        <f t="shared" si="369"/>
        <v xml:space="preserve"> </v>
      </c>
      <c r="CM652" s="417" t="str">
        <f t="shared" si="371"/>
        <v xml:space="preserve"> </v>
      </c>
      <c r="IS652" s="103">
        <v>33.94</v>
      </c>
    </row>
    <row r="653" spans="2:253" s="74" customFormat="1" ht="17.100000000000001" hidden="1" customHeight="1" x14ac:dyDescent="0.25">
      <c r="B653" s="504">
        <f>IF(AND('KB Duct Parts'!$BP$16=1,'KB Duct Parts'!$BO$16=1,'KB Duct Parts'!H33&gt;0),'KB Duct Parts'!H33,0)</f>
        <v>0</v>
      </c>
      <c r="C653" s="508"/>
      <c r="D653" s="508" t="s">
        <v>2020</v>
      </c>
      <c r="E653" s="504" t="s">
        <v>876</v>
      </c>
      <c r="F653" s="508" t="str">
        <f t="shared" si="345"/>
        <v xml:space="preserve"> </v>
      </c>
      <c r="G653" s="530" t="s">
        <v>2111</v>
      </c>
      <c r="H653" s="504"/>
      <c r="I653" s="1035" t="s">
        <v>227</v>
      </c>
      <c r="J653" s="1036"/>
      <c r="K653" s="516" t="s">
        <v>882</v>
      </c>
      <c r="L653" s="523" t="s">
        <v>707</v>
      </c>
      <c r="M653" s="517" t="str">
        <f t="shared" si="370"/>
        <v>Y</v>
      </c>
      <c r="N653" s="514">
        <f t="shared" si="346"/>
        <v>38.6</v>
      </c>
      <c r="O653" s="518">
        <f t="shared" si="339"/>
        <v>0</v>
      </c>
      <c r="P653" s="680">
        <f>'KB Duct Parts'!$AE$3</f>
        <v>0</v>
      </c>
      <c r="Q653" s="681">
        <f t="shared" si="347"/>
        <v>0</v>
      </c>
      <c r="R653" s="682">
        <f t="shared" si="348"/>
        <v>0</v>
      </c>
      <c r="S653" s="716">
        <v>0.3</v>
      </c>
      <c r="T653" s="679">
        <f t="shared" si="350"/>
        <v>0</v>
      </c>
      <c r="U653" s="679">
        <f t="shared" si="351"/>
        <v>0</v>
      </c>
      <c r="Y653" s="120"/>
      <c r="AE653" s="75"/>
      <c r="AF653" s="370" t="s">
        <v>707</v>
      </c>
      <c r="AG653" s="374"/>
      <c r="AH653" s="378"/>
      <c r="AI653" s="381"/>
      <c r="AJ653" s="386"/>
      <c r="AK653" s="391"/>
      <c r="AL653" s="386"/>
      <c r="AM653" s="363">
        <f t="shared" si="372"/>
        <v>1</v>
      </c>
      <c r="AN653" s="578">
        <v>38.6</v>
      </c>
      <c r="AO653" s="120">
        <f t="shared" si="352"/>
        <v>0</v>
      </c>
      <c r="AP653" s="120">
        <f t="shared" si="340"/>
        <v>0</v>
      </c>
      <c r="AQ653" s="120">
        <f t="shared" si="341"/>
        <v>0</v>
      </c>
      <c r="AR653" s="120">
        <f t="shared" si="342"/>
        <v>0</v>
      </c>
      <c r="AS653" s="120">
        <f t="shared" si="343"/>
        <v>0</v>
      </c>
      <c r="AT653" s="120">
        <f t="shared" si="344"/>
        <v>0</v>
      </c>
      <c r="AU653" s="74" t="s">
        <v>717</v>
      </c>
      <c r="AV653" s="115"/>
      <c r="AW653" s="395"/>
      <c r="AX653" s="395">
        <v>0</v>
      </c>
      <c r="AY653" s="395">
        <v>0</v>
      </c>
      <c r="AZ653" s="395">
        <v>0</v>
      </c>
      <c r="BA653" s="395">
        <v>0</v>
      </c>
      <c r="BB653" s="395">
        <v>0</v>
      </c>
      <c r="BC653" s="395">
        <v>0</v>
      </c>
      <c r="BD653" s="115"/>
      <c r="BE653" s="115"/>
      <c r="BF653" s="115"/>
      <c r="BG653" s="115"/>
      <c r="BH653" s="115"/>
      <c r="BI653" s="115"/>
      <c r="BJ653" s="115"/>
      <c r="BK653" s="115"/>
      <c r="BQ653" s="74" t="str">
        <f t="shared" si="353"/>
        <v xml:space="preserve"> </v>
      </c>
      <c r="BR653" s="120" t="str">
        <f t="shared" si="354"/>
        <v xml:space="preserve"> </v>
      </c>
      <c r="BS653" s="120" t="str">
        <f t="shared" si="355"/>
        <v xml:space="preserve"> </v>
      </c>
      <c r="BU653" s="74" t="str">
        <f t="shared" si="356"/>
        <v xml:space="preserve"> </v>
      </c>
      <c r="BV653" s="120" t="str">
        <f t="shared" si="357"/>
        <v xml:space="preserve"> </v>
      </c>
      <c r="BW653" s="120" t="str">
        <f t="shared" si="358"/>
        <v xml:space="preserve">  </v>
      </c>
      <c r="BY653" s="74" t="str">
        <f t="shared" si="359"/>
        <v xml:space="preserve"> </v>
      </c>
      <c r="BZ653" s="120" t="str">
        <f t="shared" si="360"/>
        <v xml:space="preserve"> </v>
      </c>
      <c r="CA653" s="120" t="str">
        <f t="shared" si="361"/>
        <v xml:space="preserve"> </v>
      </c>
      <c r="CC653" s="115" t="str">
        <f t="shared" si="362"/>
        <v xml:space="preserve"> </v>
      </c>
      <c r="CD653" s="120" t="str">
        <f t="shared" si="363"/>
        <v xml:space="preserve"> </v>
      </c>
      <c r="CE653" s="417" t="str">
        <f t="shared" si="364"/>
        <v xml:space="preserve"> </v>
      </c>
      <c r="CF653" s="115"/>
      <c r="CG653" s="115" t="str">
        <f t="shared" si="365"/>
        <v xml:space="preserve"> </v>
      </c>
      <c r="CH653" s="120" t="str">
        <f t="shared" si="366"/>
        <v xml:space="preserve"> </v>
      </c>
      <c r="CI653" s="417" t="str">
        <f t="shared" si="367"/>
        <v xml:space="preserve"> </v>
      </c>
      <c r="CJ653" s="115"/>
      <c r="CK653" s="115" t="str">
        <f t="shared" si="368"/>
        <v xml:space="preserve"> </v>
      </c>
      <c r="CL653" s="120" t="str">
        <f t="shared" si="369"/>
        <v xml:space="preserve"> </v>
      </c>
      <c r="CM653" s="417" t="str">
        <f t="shared" si="371"/>
        <v xml:space="preserve"> </v>
      </c>
      <c r="IS653" s="103">
        <v>35.15</v>
      </c>
    </row>
    <row r="654" spans="2:253" s="74" customFormat="1" ht="17.100000000000001" hidden="1" customHeight="1" x14ac:dyDescent="0.25">
      <c r="B654" s="504">
        <f>IF(AND('KB Duct Parts'!$BP$16=1,'KB Duct Parts'!$BO$16=1,'KB Duct Parts'!H34&gt;0),'KB Duct Parts'!H34,0)</f>
        <v>0</v>
      </c>
      <c r="C654" s="508"/>
      <c r="D654" s="508" t="s">
        <v>2021</v>
      </c>
      <c r="E654" s="504" t="s">
        <v>877</v>
      </c>
      <c r="F654" s="508" t="str">
        <f t="shared" si="345"/>
        <v xml:space="preserve"> </v>
      </c>
      <c r="G654" s="530" t="s">
        <v>2111</v>
      </c>
      <c r="H654" s="504"/>
      <c r="I654" s="1035" t="s">
        <v>227</v>
      </c>
      <c r="J654" s="1036"/>
      <c r="K654" s="516" t="s">
        <v>882</v>
      </c>
      <c r="L654" s="523" t="s">
        <v>707</v>
      </c>
      <c r="M654" s="517" t="str">
        <f t="shared" si="370"/>
        <v>Y</v>
      </c>
      <c r="N654" s="514">
        <f t="shared" si="346"/>
        <v>40</v>
      </c>
      <c r="O654" s="518">
        <f t="shared" si="339"/>
        <v>0</v>
      </c>
      <c r="P654" s="680">
        <f>'KB Duct Parts'!$AE$3</f>
        <v>0</v>
      </c>
      <c r="Q654" s="681">
        <f t="shared" si="347"/>
        <v>0</v>
      </c>
      <c r="R654" s="682">
        <f t="shared" si="348"/>
        <v>0</v>
      </c>
      <c r="S654" s="716">
        <v>0.3</v>
      </c>
      <c r="T654" s="679">
        <f t="shared" si="350"/>
        <v>0</v>
      </c>
      <c r="U654" s="679">
        <f t="shared" si="351"/>
        <v>0</v>
      </c>
      <c r="Y654" s="120"/>
      <c r="AE654" s="75"/>
      <c r="AF654" s="370" t="s">
        <v>707</v>
      </c>
      <c r="AG654" s="374"/>
      <c r="AH654" s="378"/>
      <c r="AI654" s="381"/>
      <c r="AJ654" s="386"/>
      <c r="AK654" s="391"/>
      <c r="AL654" s="386"/>
      <c r="AM654" s="363">
        <f t="shared" si="372"/>
        <v>1</v>
      </c>
      <c r="AN654" s="578">
        <v>40</v>
      </c>
      <c r="AO654" s="120">
        <f t="shared" si="352"/>
        <v>0</v>
      </c>
      <c r="AP654" s="120">
        <f t="shared" si="340"/>
        <v>0</v>
      </c>
      <c r="AQ654" s="120">
        <f t="shared" si="341"/>
        <v>0</v>
      </c>
      <c r="AR654" s="120">
        <f t="shared" si="342"/>
        <v>0</v>
      </c>
      <c r="AS654" s="120">
        <f t="shared" si="343"/>
        <v>0</v>
      </c>
      <c r="AT654" s="120">
        <f t="shared" si="344"/>
        <v>0</v>
      </c>
      <c r="AU654" s="74" t="s">
        <v>717</v>
      </c>
      <c r="AV654" s="115"/>
      <c r="AW654" s="395"/>
      <c r="AX654" s="395">
        <v>0</v>
      </c>
      <c r="AY654" s="395">
        <v>0</v>
      </c>
      <c r="AZ654" s="395">
        <v>0</v>
      </c>
      <c r="BA654" s="395">
        <v>0</v>
      </c>
      <c r="BB654" s="395">
        <v>0</v>
      </c>
      <c r="BC654" s="395">
        <v>0</v>
      </c>
      <c r="BD654" s="115"/>
      <c r="BE654" s="115"/>
      <c r="BF654" s="115"/>
      <c r="BG654" s="115"/>
      <c r="BH654" s="115"/>
      <c r="BI654" s="115"/>
      <c r="BJ654" s="115"/>
      <c r="BK654" s="115"/>
      <c r="BQ654" s="74" t="str">
        <f t="shared" si="353"/>
        <v xml:space="preserve"> </v>
      </c>
      <c r="BR654" s="120" t="str">
        <f t="shared" si="354"/>
        <v xml:space="preserve"> </v>
      </c>
      <c r="BS654" s="120" t="str">
        <f t="shared" si="355"/>
        <v xml:space="preserve"> </v>
      </c>
      <c r="BU654" s="74" t="str">
        <f t="shared" si="356"/>
        <v xml:space="preserve"> </v>
      </c>
      <c r="BV654" s="120" t="str">
        <f t="shared" si="357"/>
        <v xml:space="preserve"> </v>
      </c>
      <c r="BW654" s="120" t="str">
        <f t="shared" si="358"/>
        <v xml:space="preserve">  </v>
      </c>
      <c r="BY654" s="74" t="str">
        <f t="shared" si="359"/>
        <v xml:space="preserve"> </v>
      </c>
      <c r="BZ654" s="120" t="str">
        <f t="shared" si="360"/>
        <v xml:space="preserve"> </v>
      </c>
      <c r="CA654" s="120" t="str">
        <f t="shared" si="361"/>
        <v xml:space="preserve"> </v>
      </c>
      <c r="CC654" s="115" t="str">
        <f t="shared" si="362"/>
        <v xml:space="preserve"> </v>
      </c>
      <c r="CD654" s="120" t="str">
        <f t="shared" si="363"/>
        <v xml:space="preserve"> </v>
      </c>
      <c r="CE654" s="417" t="str">
        <f t="shared" si="364"/>
        <v xml:space="preserve"> </v>
      </c>
      <c r="CF654" s="115"/>
      <c r="CG654" s="115" t="str">
        <f t="shared" si="365"/>
        <v xml:space="preserve"> </v>
      </c>
      <c r="CH654" s="120" t="str">
        <f t="shared" si="366"/>
        <v xml:space="preserve"> </v>
      </c>
      <c r="CI654" s="417" t="str">
        <f t="shared" si="367"/>
        <v xml:space="preserve"> </v>
      </c>
      <c r="CJ654" s="115"/>
      <c r="CK654" s="115" t="str">
        <f t="shared" si="368"/>
        <v xml:space="preserve"> </v>
      </c>
      <c r="CL654" s="120" t="str">
        <f t="shared" si="369"/>
        <v xml:space="preserve"> </v>
      </c>
      <c r="CM654" s="417" t="str">
        <f t="shared" si="371"/>
        <v xml:space="preserve"> </v>
      </c>
      <c r="IS654" s="103">
        <v>36.369999999999997</v>
      </c>
    </row>
    <row r="655" spans="2:253" s="74" customFormat="1" ht="17.100000000000001" hidden="1" customHeight="1" x14ac:dyDescent="0.25">
      <c r="B655" s="504">
        <f>IF(AND('KB Duct Parts'!$BP$16=1,'KB Duct Parts'!$BO$16=1,'KB Duct Parts'!H35&gt;0),'KB Duct Parts'!H35,0)</f>
        <v>0</v>
      </c>
      <c r="C655" s="508"/>
      <c r="D655" s="508" t="s">
        <v>2022</v>
      </c>
      <c r="E655" s="504" t="s">
        <v>878</v>
      </c>
      <c r="F655" s="508" t="str">
        <f t="shared" si="345"/>
        <v xml:space="preserve"> </v>
      </c>
      <c r="G655" s="530" t="s">
        <v>2111</v>
      </c>
      <c r="H655" s="504"/>
      <c r="I655" s="1035" t="s">
        <v>227</v>
      </c>
      <c r="J655" s="1036"/>
      <c r="K655" s="516" t="s">
        <v>882</v>
      </c>
      <c r="L655" s="523" t="s">
        <v>707</v>
      </c>
      <c r="M655" s="517" t="str">
        <f t="shared" si="370"/>
        <v>Y</v>
      </c>
      <c r="N655" s="514">
        <f t="shared" si="346"/>
        <v>42.7</v>
      </c>
      <c r="O655" s="518">
        <f t="shared" si="339"/>
        <v>0</v>
      </c>
      <c r="P655" s="680">
        <f>'KB Duct Parts'!$AE$3</f>
        <v>0</v>
      </c>
      <c r="Q655" s="681">
        <f t="shared" si="347"/>
        <v>0</v>
      </c>
      <c r="R655" s="682">
        <f t="shared" si="348"/>
        <v>0</v>
      </c>
      <c r="S655" s="716">
        <v>0.3</v>
      </c>
      <c r="T655" s="679">
        <f t="shared" si="350"/>
        <v>0</v>
      </c>
      <c r="U655" s="679">
        <f t="shared" si="351"/>
        <v>0</v>
      </c>
      <c r="Y655" s="120"/>
      <c r="AE655" s="75"/>
      <c r="AF655" s="370" t="s">
        <v>707</v>
      </c>
      <c r="AG655" s="374"/>
      <c r="AH655" s="378"/>
      <c r="AI655" s="381"/>
      <c r="AJ655" s="386"/>
      <c r="AK655" s="391"/>
      <c r="AL655" s="386"/>
      <c r="AM655" s="363">
        <f t="shared" si="372"/>
        <v>1</v>
      </c>
      <c r="AN655" s="578">
        <v>42.7</v>
      </c>
      <c r="AO655" s="120">
        <f t="shared" si="352"/>
        <v>0</v>
      </c>
      <c r="AP655" s="120">
        <f t="shared" si="340"/>
        <v>0</v>
      </c>
      <c r="AQ655" s="120">
        <f t="shared" si="341"/>
        <v>0</v>
      </c>
      <c r="AR655" s="120">
        <f t="shared" si="342"/>
        <v>0</v>
      </c>
      <c r="AS655" s="120">
        <f t="shared" si="343"/>
        <v>0</v>
      </c>
      <c r="AT655" s="120">
        <f t="shared" si="344"/>
        <v>0</v>
      </c>
      <c r="AU655" s="74" t="s">
        <v>717</v>
      </c>
      <c r="AV655" s="115"/>
      <c r="AW655" s="395"/>
      <c r="AX655" s="395">
        <v>0</v>
      </c>
      <c r="AY655" s="395">
        <v>0</v>
      </c>
      <c r="AZ655" s="395">
        <v>0</v>
      </c>
      <c r="BA655" s="395">
        <v>0</v>
      </c>
      <c r="BB655" s="395">
        <v>0</v>
      </c>
      <c r="BC655" s="395">
        <v>0</v>
      </c>
      <c r="BD655" s="115"/>
      <c r="BE655" s="115"/>
      <c r="BF655" s="115"/>
      <c r="BG655" s="115"/>
      <c r="BH655" s="115"/>
      <c r="BI655" s="115"/>
      <c r="BJ655" s="115"/>
      <c r="BK655" s="115"/>
      <c r="BQ655" s="74" t="str">
        <f t="shared" si="353"/>
        <v xml:space="preserve"> </v>
      </c>
      <c r="BR655" s="120" t="str">
        <f t="shared" si="354"/>
        <v xml:space="preserve"> </v>
      </c>
      <c r="BS655" s="120" t="str">
        <f t="shared" si="355"/>
        <v xml:space="preserve"> </v>
      </c>
      <c r="BU655" s="74" t="str">
        <f t="shared" si="356"/>
        <v xml:space="preserve"> </v>
      </c>
      <c r="BV655" s="120" t="str">
        <f t="shared" si="357"/>
        <v xml:space="preserve"> </v>
      </c>
      <c r="BW655" s="120" t="str">
        <f t="shared" si="358"/>
        <v xml:space="preserve">  </v>
      </c>
      <c r="BY655" s="74" t="str">
        <f t="shared" si="359"/>
        <v xml:space="preserve"> </v>
      </c>
      <c r="BZ655" s="120" t="str">
        <f t="shared" si="360"/>
        <v xml:space="preserve"> </v>
      </c>
      <c r="CA655" s="120" t="str">
        <f t="shared" si="361"/>
        <v xml:space="preserve"> </v>
      </c>
      <c r="CC655" s="115" t="str">
        <f t="shared" si="362"/>
        <v xml:space="preserve"> </v>
      </c>
      <c r="CD655" s="120" t="str">
        <f t="shared" si="363"/>
        <v xml:space="preserve"> </v>
      </c>
      <c r="CE655" s="417" t="str">
        <f t="shared" si="364"/>
        <v xml:space="preserve"> </v>
      </c>
      <c r="CF655" s="115"/>
      <c r="CG655" s="115" t="str">
        <f t="shared" si="365"/>
        <v xml:space="preserve"> </v>
      </c>
      <c r="CH655" s="120" t="str">
        <f t="shared" si="366"/>
        <v xml:space="preserve"> </v>
      </c>
      <c r="CI655" s="417" t="str">
        <f t="shared" si="367"/>
        <v xml:space="preserve"> </v>
      </c>
      <c r="CJ655" s="115"/>
      <c r="CK655" s="115" t="str">
        <f t="shared" si="368"/>
        <v xml:space="preserve"> </v>
      </c>
      <c r="CL655" s="120" t="str">
        <f t="shared" si="369"/>
        <v xml:space="preserve"> </v>
      </c>
      <c r="CM655" s="417" t="str">
        <f t="shared" si="371"/>
        <v xml:space="preserve"> </v>
      </c>
      <c r="IS655" s="103">
        <v>38.89</v>
      </c>
    </row>
    <row r="656" spans="2:253" s="74" customFormat="1" ht="17.100000000000001" hidden="1" customHeight="1" x14ac:dyDescent="0.25">
      <c r="B656" s="504">
        <f>IF(AND('KB Duct Parts'!$BP$16=1,'KB Duct Parts'!$BO$16=1,'KB Duct Parts'!H36&gt;0),'KB Duct Parts'!H36,0)</f>
        <v>0</v>
      </c>
      <c r="C656" s="508"/>
      <c r="D656" s="508" t="s">
        <v>2023</v>
      </c>
      <c r="E656" s="504" t="s">
        <v>1338</v>
      </c>
      <c r="F656" s="508" t="str">
        <f t="shared" si="345"/>
        <v xml:space="preserve"> </v>
      </c>
      <c r="G656" s="530" t="s">
        <v>2111</v>
      </c>
      <c r="H656" s="504"/>
      <c r="I656" s="1035" t="s">
        <v>227</v>
      </c>
      <c r="J656" s="1036"/>
      <c r="K656" s="516" t="s">
        <v>882</v>
      </c>
      <c r="L656" s="523" t="s">
        <v>707</v>
      </c>
      <c r="M656" s="517" t="str">
        <f t="shared" si="370"/>
        <v>Y</v>
      </c>
      <c r="N656" s="514">
        <f t="shared" si="346"/>
        <v>45</v>
      </c>
      <c r="O656" s="518">
        <f t="shared" si="339"/>
        <v>0</v>
      </c>
      <c r="P656" s="680">
        <f>'KB Duct Parts'!$AE$3</f>
        <v>0</v>
      </c>
      <c r="Q656" s="681">
        <f t="shared" si="347"/>
        <v>0</v>
      </c>
      <c r="R656" s="682">
        <f t="shared" si="348"/>
        <v>0</v>
      </c>
      <c r="S656" s="716">
        <v>0.3</v>
      </c>
      <c r="T656" s="679">
        <f t="shared" si="350"/>
        <v>0</v>
      </c>
      <c r="U656" s="679">
        <f t="shared" si="351"/>
        <v>0</v>
      </c>
      <c r="Y656" s="120"/>
      <c r="AE656" s="75"/>
      <c r="AF656" s="370" t="s">
        <v>707</v>
      </c>
      <c r="AG656" s="374"/>
      <c r="AH656" s="378"/>
      <c r="AI656" s="381"/>
      <c r="AJ656" s="386"/>
      <c r="AK656" s="391"/>
      <c r="AL656" s="386"/>
      <c r="AM656" s="363">
        <f t="shared" si="372"/>
        <v>1</v>
      </c>
      <c r="AN656" s="578">
        <v>45</v>
      </c>
      <c r="AO656" s="120">
        <f t="shared" si="352"/>
        <v>0</v>
      </c>
      <c r="AP656" s="120">
        <f t="shared" si="340"/>
        <v>0</v>
      </c>
      <c r="AQ656" s="120">
        <f t="shared" si="341"/>
        <v>0</v>
      </c>
      <c r="AR656" s="120">
        <f t="shared" si="342"/>
        <v>0</v>
      </c>
      <c r="AS656" s="120">
        <f t="shared" si="343"/>
        <v>0</v>
      </c>
      <c r="AT656" s="120">
        <f t="shared" si="344"/>
        <v>0</v>
      </c>
      <c r="AU656" s="74" t="s">
        <v>717</v>
      </c>
      <c r="AV656" s="115"/>
      <c r="AW656" s="395"/>
      <c r="AX656" s="395">
        <v>0</v>
      </c>
      <c r="AY656" s="395">
        <v>0</v>
      </c>
      <c r="AZ656" s="395">
        <v>0</v>
      </c>
      <c r="BA656" s="395">
        <v>0</v>
      </c>
      <c r="BB656" s="395">
        <v>0</v>
      </c>
      <c r="BC656" s="395">
        <v>0</v>
      </c>
      <c r="BD656" s="115"/>
      <c r="BE656" s="115"/>
      <c r="BF656" s="115"/>
      <c r="BG656" s="115"/>
      <c r="BH656" s="115"/>
      <c r="BI656" s="115"/>
      <c r="BJ656" s="115"/>
      <c r="BK656" s="115"/>
      <c r="BQ656" s="74" t="str">
        <f t="shared" si="353"/>
        <v xml:space="preserve"> </v>
      </c>
      <c r="BR656" s="120" t="str">
        <f t="shared" si="354"/>
        <v xml:space="preserve"> </v>
      </c>
      <c r="BS656" s="120" t="str">
        <f t="shared" si="355"/>
        <v xml:space="preserve"> </v>
      </c>
      <c r="BU656" s="74" t="str">
        <f t="shared" si="356"/>
        <v xml:space="preserve"> </v>
      </c>
      <c r="BV656" s="120" t="str">
        <f t="shared" si="357"/>
        <v xml:space="preserve"> </v>
      </c>
      <c r="BW656" s="120" t="str">
        <f t="shared" si="358"/>
        <v xml:space="preserve">  </v>
      </c>
      <c r="BY656" s="74" t="str">
        <f t="shared" si="359"/>
        <v xml:space="preserve"> </v>
      </c>
      <c r="BZ656" s="120" t="str">
        <f t="shared" si="360"/>
        <v xml:space="preserve"> </v>
      </c>
      <c r="CA656" s="120" t="str">
        <f t="shared" si="361"/>
        <v xml:space="preserve"> </v>
      </c>
      <c r="CC656" s="115" t="str">
        <f t="shared" si="362"/>
        <v xml:space="preserve"> </v>
      </c>
      <c r="CD656" s="120" t="str">
        <f t="shared" si="363"/>
        <v xml:space="preserve"> </v>
      </c>
      <c r="CE656" s="417" t="str">
        <f t="shared" si="364"/>
        <v xml:space="preserve"> </v>
      </c>
      <c r="CF656" s="115"/>
      <c r="CG656" s="115" t="str">
        <f t="shared" si="365"/>
        <v xml:space="preserve"> </v>
      </c>
      <c r="CH656" s="120" t="str">
        <f t="shared" si="366"/>
        <v xml:space="preserve"> </v>
      </c>
      <c r="CI656" s="417" t="str">
        <f t="shared" si="367"/>
        <v xml:space="preserve"> </v>
      </c>
      <c r="CJ656" s="115"/>
      <c r="CK656" s="115" t="str">
        <f t="shared" si="368"/>
        <v xml:space="preserve"> </v>
      </c>
      <c r="CL656" s="120" t="str">
        <f t="shared" si="369"/>
        <v xml:space="preserve"> </v>
      </c>
      <c r="CM656" s="417" t="str">
        <f t="shared" si="371"/>
        <v xml:space="preserve"> </v>
      </c>
      <c r="IS656" s="103"/>
    </row>
    <row r="657" spans="2:253" s="74" customFormat="1" ht="17.100000000000001" hidden="1" customHeight="1" x14ac:dyDescent="0.25">
      <c r="B657" s="504">
        <f>IF(AND('KB Duct Parts'!$BP$16=1,'KB Duct Parts'!$BO$16=2,'KB Duct Parts'!H17&gt;0),'KB Duct Parts'!H17,0)</f>
        <v>0</v>
      </c>
      <c r="C657" s="508"/>
      <c r="D657" s="508" t="s">
        <v>2024</v>
      </c>
      <c r="E657" s="504" t="s">
        <v>483</v>
      </c>
      <c r="F657" s="508" t="str">
        <f t="shared" si="345"/>
        <v xml:space="preserve"> </v>
      </c>
      <c r="G657" s="530" t="s">
        <v>2111</v>
      </c>
      <c r="H657" s="504"/>
      <c r="I657" s="1035" t="s">
        <v>228</v>
      </c>
      <c r="J657" s="1036"/>
      <c r="K657" s="516" t="s">
        <v>882</v>
      </c>
      <c r="L657" s="523" t="s">
        <v>707</v>
      </c>
      <c r="M657" s="517" t="str">
        <f t="shared" si="370"/>
        <v>Y</v>
      </c>
      <c r="N657" s="514">
        <f t="shared" si="346"/>
        <v>19.399999999999999</v>
      </c>
      <c r="O657" s="518">
        <f t="shared" si="339"/>
        <v>0</v>
      </c>
      <c r="P657" s="680">
        <f>'KB Duct Parts'!$AE$3</f>
        <v>0</v>
      </c>
      <c r="Q657" s="681">
        <f t="shared" si="347"/>
        <v>0</v>
      </c>
      <c r="R657" s="682">
        <f t="shared" si="348"/>
        <v>0</v>
      </c>
      <c r="S657" s="716">
        <v>0.3</v>
      </c>
      <c r="T657" s="679">
        <f t="shared" si="350"/>
        <v>0</v>
      </c>
      <c r="U657" s="679">
        <f t="shared" si="351"/>
        <v>0</v>
      </c>
      <c r="Y657" s="120"/>
      <c r="AE657" s="75"/>
      <c r="AF657" s="370" t="s">
        <v>707</v>
      </c>
      <c r="AG657" s="374"/>
      <c r="AH657" s="378"/>
      <c r="AI657" s="381"/>
      <c r="AJ657" s="386"/>
      <c r="AK657" s="391"/>
      <c r="AL657" s="386"/>
      <c r="AM657" s="363">
        <f t="shared" si="372"/>
        <v>1</v>
      </c>
      <c r="AN657" s="578">
        <v>19.399999999999999</v>
      </c>
      <c r="AO657" s="120">
        <f t="shared" si="352"/>
        <v>0</v>
      </c>
      <c r="AP657" s="120">
        <f t="shared" si="340"/>
        <v>0</v>
      </c>
      <c r="AQ657" s="120">
        <f t="shared" si="341"/>
        <v>0</v>
      </c>
      <c r="AR657" s="120">
        <f t="shared" si="342"/>
        <v>0</v>
      </c>
      <c r="AS657" s="120">
        <f t="shared" si="343"/>
        <v>0</v>
      </c>
      <c r="AT657" s="120">
        <f t="shared" si="344"/>
        <v>0</v>
      </c>
      <c r="AU657" s="74" t="s">
        <v>717</v>
      </c>
      <c r="AV657" s="115"/>
      <c r="AW657" s="395"/>
      <c r="AX657" s="395">
        <v>0</v>
      </c>
      <c r="AY657" s="395">
        <v>0</v>
      </c>
      <c r="AZ657" s="395">
        <v>0</v>
      </c>
      <c r="BA657" s="395">
        <v>0</v>
      </c>
      <c r="BB657" s="395">
        <v>0</v>
      </c>
      <c r="BC657" s="395">
        <v>0</v>
      </c>
      <c r="BD657" s="115"/>
      <c r="BE657" s="115"/>
      <c r="BF657" s="115"/>
      <c r="BG657" s="115"/>
      <c r="BH657" s="115"/>
      <c r="BI657" s="115"/>
      <c r="BJ657" s="115"/>
      <c r="BK657" s="115"/>
      <c r="BQ657" s="74" t="str">
        <f t="shared" si="353"/>
        <v xml:space="preserve"> </v>
      </c>
      <c r="BR657" s="120" t="str">
        <f t="shared" si="354"/>
        <v xml:space="preserve"> </v>
      </c>
      <c r="BS657" s="120" t="str">
        <f t="shared" si="355"/>
        <v xml:space="preserve"> </v>
      </c>
      <c r="BU657" s="74" t="str">
        <f t="shared" si="356"/>
        <v xml:space="preserve"> </v>
      </c>
      <c r="BV657" s="120" t="str">
        <f t="shared" si="357"/>
        <v xml:space="preserve"> </v>
      </c>
      <c r="BW657" s="120" t="str">
        <f t="shared" si="358"/>
        <v xml:space="preserve">  </v>
      </c>
      <c r="BY657" s="74" t="str">
        <f t="shared" si="359"/>
        <v xml:space="preserve"> </v>
      </c>
      <c r="BZ657" s="120" t="str">
        <f t="shared" si="360"/>
        <v xml:space="preserve"> </v>
      </c>
      <c r="CA657" s="120" t="str">
        <f t="shared" si="361"/>
        <v xml:space="preserve"> </v>
      </c>
      <c r="CC657" s="115" t="str">
        <f t="shared" si="362"/>
        <v xml:space="preserve"> </v>
      </c>
      <c r="CD657" s="120" t="str">
        <f t="shared" si="363"/>
        <v xml:space="preserve"> </v>
      </c>
      <c r="CE657" s="417" t="str">
        <f t="shared" si="364"/>
        <v xml:space="preserve"> </v>
      </c>
      <c r="CF657" s="115"/>
      <c r="CG657" s="115" t="str">
        <f t="shared" si="365"/>
        <v xml:space="preserve"> </v>
      </c>
      <c r="CH657" s="120" t="str">
        <f t="shared" si="366"/>
        <v xml:space="preserve"> </v>
      </c>
      <c r="CI657" s="417" t="str">
        <f t="shared" si="367"/>
        <v xml:space="preserve"> </v>
      </c>
      <c r="CJ657" s="115"/>
      <c r="CK657" s="115" t="str">
        <f t="shared" si="368"/>
        <v xml:space="preserve"> </v>
      </c>
      <c r="CL657" s="120" t="str">
        <f t="shared" si="369"/>
        <v xml:space="preserve"> </v>
      </c>
      <c r="CM657" s="417" t="str">
        <f t="shared" si="371"/>
        <v xml:space="preserve"> </v>
      </c>
      <c r="IS657" s="103">
        <v>17.600000000000001</v>
      </c>
    </row>
    <row r="658" spans="2:253" s="74" customFormat="1" ht="17.100000000000001" hidden="1" customHeight="1" x14ac:dyDescent="0.25">
      <c r="B658" s="504">
        <f>IF(AND('KB Duct Parts'!$BP$16=1,'KB Duct Parts'!$BO$16=2,'KB Duct Parts'!H18&gt;0),'KB Duct Parts'!H18,0)</f>
        <v>0</v>
      </c>
      <c r="C658" s="508"/>
      <c r="D658" s="508" t="s">
        <v>2025</v>
      </c>
      <c r="E658" s="520" t="s">
        <v>861</v>
      </c>
      <c r="F658" s="508" t="str">
        <f t="shared" si="345"/>
        <v xml:space="preserve"> </v>
      </c>
      <c r="G658" s="530" t="s">
        <v>2111</v>
      </c>
      <c r="H658" s="504"/>
      <c r="I658" s="1035" t="s">
        <v>228</v>
      </c>
      <c r="J658" s="1036"/>
      <c r="K658" s="516" t="s">
        <v>882</v>
      </c>
      <c r="L658" s="523" t="s">
        <v>707</v>
      </c>
      <c r="M658" s="517" t="str">
        <f t="shared" si="370"/>
        <v>Y</v>
      </c>
      <c r="N658" s="514">
        <f t="shared" si="346"/>
        <v>13.7</v>
      </c>
      <c r="O658" s="518">
        <f t="shared" si="339"/>
        <v>0</v>
      </c>
      <c r="P658" s="680">
        <f>'KB Duct Parts'!$AE$3</f>
        <v>0</v>
      </c>
      <c r="Q658" s="681">
        <f t="shared" si="347"/>
        <v>0</v>
      </c>
      <c r="R658" s="682">
        <f t="shared" si="348"/>
        <v>0</v>
      </c>
      <c r="S658" s="716">
        <v>0.3</v>
      </c>
      <c r="T658" s="679">
        <f t="shared" si="350"/>
        <v>0</v>
      </c>
      <c r="U658" s="679">
        <f t="shared" si="351"/>
        <v>0</v>
      </c>
      <c r="Y658" s="120"/>
      <c r="AE658" s="75"/>
      <c r="AF658" s="370" t="s">
        <v>707</v>
      </c>
      <c r="AG658" s="374"/>
      <c r="AH658" s="378"/>
      <c r="AI658" s="381"/>
      <c r="AJ658" s="386"/>
      <c r="AK658" s="391"/>
      <c r="AL658" s="386"/>
      <c r="AM658" s="363">
        <f t="shared" si="372"/>
        <v>1</v>
      </c>
      <c r="AN658" s="578">
        <v>13.7</v>
      </c>
      <c r="AO658" s="120">
        <f t="shared" si="352"/>
        <v>0</v>
      </c>
      <c r="AP658" s="120">
        <f t="shared" si="340"/>
        <v>0</v>
      </c>
      <c r="AQ658" s="120">
        <f t="shared" si="341"/>
        <v>0</v>
      </c>
      <c r="AR658" s="120">
        <f t="shared" si="342"/>
        <v>0</v>
      </c>
      <c r="AS658" s="120">
        <f t="shared" si="343"/>
        <v>0</v>
      </c>
      <c r="AT658" s="120">
        <f t="shared" si="344"/>
        <v>0</v>
      </c>
      <c r="AU658" s="74" t="s">
        <v>717</v>
      </c>
      <c r="AV658" s="115"/>
      <c r="AW658" s="395"/>
      <c r="AX658" s="395">
        <v>0</v>
      </c>
      <c r="AY658" s="395">
        <v>0</v>
      </c>
      <c r="AZ658" s="395">
        <v>0</v>
      </c>
      <c r="BA658" s="395">
        <v>0</v>
      </c>
      <c r="BB658" s="395">
        <v>0</v>
      </c>
      <c r="BC658" s="395">
        <v>0</v>
      </c>
      <c r="BD658" s="115"/>
      <c r="BE658" s="115"/>
      <c r="BF658" s="115"/>
      <c r="BG658" s="115"/>
      <c r="BH658" s="115"/>
      <c r="BI658" s="115"/>
      <c r="BJ658" s="115"/>
      <c r="BK658" s="115"/>
      <c r="BQ658" s="74" t="str">
        <f t="shared" si="353"/>
        <v xml:space="preserve"> </v>
      </c>
      <c r="BR658" s="120" t="str">
        <f t="shared" si="354"/>
        <v xml:space="preserve"> </v>
      </c>
      <c r="BS658" s="120" t="str">
        <f t="shared" si="355"/>
        <v xml:space="preserve"> </v>
      </c>
      <c r="BU658" s="74" t="str">
        <f t="shared" si="356"/>
        <v xml:space="preserve"> </v>
      </c>
      <c r="BV658" s="120" t="str">
        <f t="shared" si="357"/>
        <v xml:space="preserve"> </v>
      </c>
      <c r="BW658" s="120" t="str">
        <f t="shared" si="358"/>
        <v xml:space="preserve">  </v>
      </c>
      <c r="BY658" s="74" t="str">
        <f t="shared" si="359"/>
        <v xml:space="preserve"> </v>
      </c>
      <c r="BZ658" s="120" t="str">
        <f t="shared" si="360"/>
        <v xml:space="preserve"> </v>
      </c>
      <c r="CA658" s="120" t="str">
        <f t="shared" si="361"/>
        <v xml:space="preserve"> </v>
      </c>
      <c r="CC658" s="115" t="str">
        <f t="shared" si="362"/>
        <v xml:space="preserve"> </v>
      </c>
      <c r="CD658" s="120" t="str">
        <f t="shared" si="363"/>
        <v xml:space="preserve"> </v>
      </c>
      <c r="CE658" s="417" t="str">
        <f t="shared" si="364"/>
        <v xml:space="preserve"> </v>
      </c>
      <c r="CF658" s="115"/>
      <c r="CG658" s="115" t="str">
        <f t="shared" si="365"/>
        <v xml:space="preserve"> </v>
      </c>
      <c r="CH658" s="120" t="str">
        <f t="shared" si="366"/>
        <v xml:space="preserve"> </v>
      </c>
      <c r="CI658" s="417" t="str">
        <f t="shared" si="367"/>
        <v xml:space="preserve"> </v>
      </c>
      <c r="CJ658" s="115"/>
      <c r="CK658" s="115" t="str">
        <f t="shared" si="368"/>
        <v xml:space="preserve"> </v>
      </c>
      <c r="CL658" s="120" t="str">
        <f t="shared" si="369"/>
        <v xml:space="preserve"> </v>
      </c>
      <c r="CM658" s="417" t="str">
        <f t="shared" si="371"/>
        <v xml:space="preserve"> </v>
      </c>
      <c r="IS658" s="103">
        <v>12.46</v>
      </c>
    </row>
    <row r="659" spans="2:253" s="74" customFormat="1" ht="17.100000000000001" hidden="1" customHeight="1" x14ac:dyDescent="0.25">
      <c r="B659" s="504">
        <f>IF(AND('KB Duct Parts'!$BP$16=1,'KB Duct Parts'!$BO$16=2,'KB Duct Parts'!H19&gt;0),'KB Duct Parts'!H19,0)</f>
        <v>0</v>
      </c>
      <c r="C659" s="508"/>
      <c r="D659" s="508" t="s">
        <v>2026</v>
      </c>
      <c r="E659" s="504" t="s">
        <v>862</v>
      </c>
      <c r="F659" s="508" t="str">
        <f t="shared" si="345"/>
        <v xml:space="preserve"> </v>
      </c>
      <c r="G659" s="530" t="s">
        <v>2111</v>
      </c>
      <c r="H659" s="504"/>
      <c r="I659" s="1035" t="s">
        <v>228</v>
      </c>
      <c r="J659" s="1036"/>
      <c r="K659" s="516" t="s">
        <v>882</v>
      </c>
      <c r="L659" s="523" t="s">
        <v>707</v>
      </c>
      <c r="M659" s="517" t="str">
        <f t="shared" si="370"/>
        <v>Y</v>
      </c>
      <c r="N659" s="514">
        <f t="shared" si="346"/>
        <v>14.5</v>
      </c>
      <c r="O659" s="518">
        <f t="shared" si="339"/>
        <v>0</v>
      </c>
      <c r="P659" s="680">
        <f>'KB Duct Parts'!$AE$3</f>
        <v>0</v>
      </c>
      <c r="Q659" s="681">
        <f t="shared" si="347"/>
        <v>0</v>
      </c>
      <c r="R659" s="682">
        <f t="shared" si="348"/>
        <v>0</v>
      </c>
      <c r="S659" s="716">
        <v>0.3</v>
      </c>
      <c r="T659" s="679">
        <f t="shared" si="350"/>
        <v>0</v>
      </c>
      <c r="U659" s="679">
        <f t="shared" si="351"/>
        <v>0</v>
      </c>
      <c r="Y659" s="120"/>
      <c r="AE659" s="75"/>
      <c r="AF659" s="370" t="s">
        <v>707</v>
      </c>
      <c r="AG659" s="374"/>
      <c r="AH659" s="378"/>
      <c r="AI659" s="381"/>
      <c r="AJ659" s="386"/>
      <c r="AK659" s="391"/>
      <c r="AL659" s="386"/>
      <c r="AM659" s="363">
        <f t="shared" si="372"/>
        <v>1</v>
      </c>
      <c r="AN659" s="578">
        <v>14.5</v>
      </c>
      <c r="AO659" s="120">
        <f t="shared" si="352"/>
        <v>0</v>
      </c>
      <c r="AP659" s="120">
        <f t="shared" si="340"/>
        <v>0</v>
      </c>
      <c r="AQ659" s="120">
        <f t="shared" si="341"/>
        <v>0</v>
      </c>
      <c r="AR659" s="120">
        <f t="shared" si="342"/>
        <v>0</v>
      </c>
      <c r="AS659" s="120">
        <f t="shared" si="343"/>
        <v>0</v>
      </c>
      <c r="AT659" s="120">
        <f t="shared" si="344"/>
        <v>0</v>
      </c>
      <c r="AU659" s="74" t="s">
        <v>717</v>
      </c>
      <c r="AV659" s="115"/>
      <c r="AW659" s="395"/>
      <c r="AX659" s="395">
        <v>0</v>
      </c>
      <c r="AY659" s="395">
        <v>0</v>
      </c>
      <c r="AZ659" s="395">
        <v>0</v>
      </c>
      <c r="BA659" s="395">
        <v>0</v>
      </c>
      <c r="BB659" s="395">
        <v>0</v>
      </c>
      <c r="BC659" s="395">
        <v>0</v>
      </c>
      <c r="BD659" s="115"/>
      <c r="BE659" s="115"/>
      <c r="BF659" s="115"/>
      <c r="BG659" s="115"/>
      <c r="BH659" s="115"/>
      <c r="BI659" s="115"/>
      <c r="BJ659" s="115"/>
      <c r="BK659" s="115"/>
      <c r="BQ659" s="74" t="str">
        <f t="shared" si="353"/>
        <v xml:space="preserve"> </v>
      </c>
      <c r="BR659" s="120" t="str">
        <f t="shared" si="354"/>
        <v xml:space="preserve"> </v>
      </c>
      <c r="BS659" s="120" t="str">
        <f t="shared" si="355"/>
        <v xml:space="preserve"> </v>
      </c>
      <c r="BU659" s="74" t="str">
        <f t="shared" si="356"/>
        <v xml:space="preserve"> </v>
      </c>
      <c r="BV659" s="120" t="str">
        <f t="shared" si="357"/>
        <v xml:space="preserve"> </v>
      </c>
      <c r="BW659" s="120" t="str">
        <f t="shared" si="358"/>
        <v xml:space="preserve">  </v>
      </c>
      <c r="BY659" s="74" t="str">
        <f t="shared" si="359"/>
        <v xml:space="preserve"> </v>
      </c>
      <c r="BZ659" s="120" t="str">
        <f t="shared" si="360"/>
        <v xml:space="preserve"> </v>
      </c>
      <c r="CA659" s="120" t="str">
        <f t="shared" si="361"/>
        <v xml:space="preserve"> </v>
      </c>
      <c r="CC659" s="115" t="str">
        <f t="shared" si="362"/>
        <v xml:space="preserve"> </v>
      </c>
      <c r="CD659" s="120" t="str">
        <f t="shared" si="363"/>
        <v xml:space="preserve"> </v>
      </c>
      <c r="CE659" s="417" t="str">
        <f t="shared" si="364"/>
        <v xml:space="preserve"> </v>
      </c>
      <c r="CF659" s="115"/>
      <c r="CG659" s="115" t="str">
        <f t="shared" si="365"/>
        <v xml:space="preserve"> </v>
      </c>
      <c r="CH659" s="120" t="str">
        <f t="shared" si="366"/>
        <v xml:space="preserve"> </v>
      </c>
      <c r="CI659" s="417" t="str">
        <f t="shared" si="367"/>
        <v xml:space="preserve"> </v>
      </c>
      <c r="CJ659" s="115"/>
      <c r="CK659" s="115" t="str">
        <f t="shared" si="368"/>
        <v xml:space="preserve"> </v>
      </c>
      <c r="CL659" s="120" t="str">
        <f t="shared" si="369"/>
        <v xml:space="preserve"> </v>
      </c>
      <c r="CM659" s="417" t="str">
        <f t="shared" si="371"/>
        <v xml:space="preserve"> </v>
      </c>
      <c r="IS659" s="103">
        <v>13.19</v>
      </c>
    </row>
    <row r="660" spans="2:253" s="74" customFormat="1" ht="17.100000000000001" hidden="1" customHeight="1" x14ac:dyDescent="0.25">
      <c r="B660" s="504">
        <f>IF(AND('KB Duct Parts'!$BP$16=1,'KB Duct Parts'!$BO$16=2,'KB Duct Parts'!H20&gt;0),'KB Duct Parts'!H20,0)</f>
        <v>0</v>
      </c>
      <c r="C660" s="508"/>
      <c r="D660" s="508" t="s">
        <v>2027</v>
      </c>
      <c r="E660" s="504" t="s">
        <v>863</v>
      </c>
      <c r="F660" s="508" t="str">
        <f t="shared" si="345"/>
        <v xml:space="preserve"> </v>
      </c>
      <c r="G660" s="530" t="s">
        <v>2111</v>
      </c>
      <c r="H660" s="504"/>
      <c r="I660" s="1035" t="s">
        <v>228</v>
      </c>
      <c r="J660" s="1036"/>
      <c r="K660" s="516" t="s">
        <v>882</v>
      </c>
      <c r="L660" s="523" t="s">
        <v>707</v>
      </c>
      <c r="M660" s="517" t="str">
        <f t="shared" si="370"/>
        <v>Y</v>
      </c>
      <c r="N660" s="514">
        <f t="shared" si="346"/>
        <v>15.2</v>
      </c>
      <c r="O660" s="518">
        <f t="shared" si="339"/>
        <v>0</v>
      </c>
      <c r="P660" s="680">
        <f>'KB Duct Parts'!$AE$3</f>
        <v>0</v>
      </c>
      <c r="Q660" s="681">
        <f t="shared" si="347"/>
        <v>0</v>
      </c>
      <c r="R660" s="682">
        <f t="shared" si="348"/>
        <v>0</v>
      </c>
      <c r="S660" s="716">
        <v>0.3</v>
      </c>
      <c r="T660" s="679">
        <f t="shared" si="350"/>
        <v>0</v>
      </c>
      <c r="U660" s="679">
        <f t="shared" si="351"/>
        <v>0</v>
      </c>
      <c r="Y660" s="120"/>
      <c r="AE660" s="75"/>
      <c r="AF660" s="370" t="s">
        <v>707</v>
      </c>
      <c r="AG660" s="374"/>
      <c r="AH660" s="378"/>
      <c r="AI660" s="381"/>
      <c r="AJ660" s="386"/>
      <c r="AK660" s="391"/>
      <c r="AL660" s="386"/>
      <c r="AM660" s="363">
        <f t="shared" si="372"/>
        <v>1</v>
      </c>
      <c r="AN660" s="578">
        <v>15.2</v>
      </c>
      <c r="AO660" s="120">
        <f t="shared" si="352"/>
        <v>0</v>
      </c>
      <c r="AP660" s="120">
        <f t="shared" si="340"/>
        <v>0</v>
      </c>
      <c r="AQ660" s="120">
        <f t="shared" si="341"/>
        <v>0</v>
      </c>
      <c r="AR660" s="120">
        <f t="shared" si="342"/>
        <v>0</v>
      </c>
      <c r="AS660" s="120">
        <f t="shared" si="343"/>
        <v>0</v>
      </c>
      <c r="AT660" s="120">
        <f t="shared" si="344"/>
        <v>0</v>
      </c>
      <c r="AU660" s="74" t="s">
        <v>717</v>
      </c>
      <c r="AV660" s="115"/>
      <c r="AW660" s="395"/>
      <c r="AX660" s="395">
        <v>0</v>
      </c>
      <c r="AY660" s="395">
        <v>0</v>
      </c>
      <c r="AZ660" s="395">
        <v>0</v>
      </c>
      <c r="BA660" s="395">
        <v>0</v>
      </c>
      <c r="BB660" s="395">
        <v>0</v>
      </c>
      <c r="BC660" s="395">
        <v>0</v>
      </c>
      <c r="BD660" s="115"/>
      <c r="BE660" s="115"/>
      <c r="BF660" s="115"/>
      <c r="BG660" s="115"/>
      <c r="BH660" s="115"/>
      <c r="BI660" s="115"/>
      <c r="BJ660" s="115"/>
      <c r="BK660" s="115"/>
      <c r="BQ660" s="74" t="str">
        <f t="shared" si="353"/>
        <v xml:space="preserve"> </v>
      </c>
      <c r="BR660" s="120" t="str">
        <f t="shared" si="354"/>
        <v xml:space="preserve"> </v>
      </c>
      <c r="BS660" s="120" t="str">
        <f t="shared" si="355"/>
        <v xml:space="preserve"> </v>
      </c>
      <c r="BU660" s="74" t="str">
        <f t="shared" si="356"/>
        <v xml:space="preserve"> </v>
      </c>
      <c r="BV660" s="120" t="str">
        <f t="shared" si="357"/>
        <v xml:space="preserve"> </v>
      </c>
      <c r="BW660" s="120" t="str">
        <f t="shared" si="358"/>
        <v xml:space="preserve">  </v>
      </c>
      <c r="BY660" s="74" t="str">
        <f t="shared" si="359"/>
        <v xml:space="preserve"> </v>
      </c>
      <c r="BZ660" s="120" t="str">
        <f t="shared" si="360"/>
        <v xml:space="preserve"> </v>
      </c>
      <c r="CA660" s="120" t="str">
        <f t="shared" si="361"/>
        <v xml:space="preserve"> </v>
      </c>
      <c r="CC660" s="115" t="str">
        <f t="shared" si="362"/>
        <v xml:space="preserve"> </v>
      </c>
      <c r="CD660" s="120" t="str">
        <f t="shared" si="363"/>
        <v xml:space="preserve"> </v>
      </c>
      <c r="CE660" s="417" t="str">
        <f t="shared" si="364"/>
        <v xml:space="preserve"> </v>
      </c>
      <c r="CF660" s="115"/>
      <c r="CG660" s="115" t="str">
        <f t="shared" si="365"/>
        <v xml:space="preserve"> </v>
      </c>
      <c r="CH660" s="120" t="str">
        <f t="shared" si="366"/>
        <v xml:space="preserve"> </v>
      </c>
      <c r="CI660" s="417" t="str">
        <f t="shared" si="367"/>
        <v xml:space="preserve"> </v>
      </c>
      <c r="CJ660" s="115"/>
      <c r="CK660" s="115" t="str">
        <f t="shared" si="368"/>
        <v xml:space="preserve"> </v>
      </c>
      <c r="CL660" s="120" t="str">
        <f t="shared" si="369"/>
        <v xml:space="preserve"> </v>
      </c>
      <c r="CM660" s="417" t="str">
        <f t="shared" si="371"/>
        <v xml:space="preserve"> </v>
      </c>
      <c r="IS660" s="103">
        <v>13.91</v>
      </c>
    </row>
    <row r="661" spans="2:253" s="74" customFormat="1" ht="17.100000000000001" hidden="1" customHeight="1" x14ac:dyDescent="0.25">
      <c r="B661" s="504">
        <f>IF(AND('KB Duct Parts'!$BP$16=1,'KB Duct Parts'!$BO$16=2,'KB Duct Parts'!H21&gt;0),'KB Duct Parts'!H21,0)</f>
        <v>0</v>
      </c>
      <c r="C661" s="508"/>
      <c r="D661" s="508" t="s">
        <v>2028</v>
      </c>
      <c r="E661" s="504" t="s">
        <v>864</v>
      </c>
      <c r="F661" s="508" t="str">
        <f t="shared" si="345"/>
        <v xml:space="preserve"> </v>
      </c>
      <c r="G661" s="530" t="s">
        <v>2111</v>
      </c>
      <c r="H661" s="504"/>
      <c r="I661" s="1035" t="s">
        <v>228</v>
      </c>
      <c r="J661" s="1036"/>
      <c r="K661" s="516" t="s">
        <v>882</v>
      </c>
      <c r="L661" s="523" t="s">
        <v>707</v>
      </c>
      <c r="M661" s="517" t="str">
        <f t="shared" si="370"/>
        <v>Y</v>
      </c>
      <c r="N661" s="514">
        <f t="shared" si="346"/>
        <v>17.7</v>
      </c>
      <c r="O661" s="518">
        <f t="shared" si="339"/>
        <v>0</v>
      </c>
      <c r="P661" s="680">
        <f>'KB Duct Parts'!$AE$3</f>
        <v>0</v>
      </c>
      <c r="Q661" s="681">
        <f t="shared" si="347"/>
        <v>0</v>
      </c>
      <c r="R661" s="682">
        <f t="shared" si="348"/>
        <v>0</v>
      </c>
      <c r="S661" s="716">
        <v>0.3</v>
      </c>
      <c r="T661" s="679">
        <f t="shared" si="350"/>
        <v>0</v>
      </c>
      <c r="U661" s="679">
        <f t="shared" si="351"/>
        <v>0</v>
      </c>
      <c r="Y661" s="120"/>
      <c r="AE661" s="75"/>
      <c r="AF661" s="370" t="s">
        <v>707</v>
      </c>
      <c r="AG661" s="374"/>
      <c r="AH661" s="378"/>
      <c r="AI661" s="381"/>
      <c r="AJ661" s="386"/>
      <c r="AK661" s="391"/>
      <c r="AL661" s="386"/>
      <c r="AM661" s="363">
        <f t="shared" si="372"/>
        <v>1</v>
      </c>
      <c r="AN661" s="578">
        <v>17.7</v>
      </c>
      <c r="AO661" s="120">
        <f t="shared" si="352"/>
        <v>0</v>
      </c>
      <c r="AP661" s="120">
        <f t="shared" si="340"/>
        <v>0</v>
      </c>
      <c r="AQ661" s="120">
        <f t="shared" si="341"/>
        <v>0</v>
      </c>
      <c r="AR661" s="120">
        <f t="shared" si="342"/>
        <v>0</v>
      </c>
      <c r="AS661" s="120">
        <f t="shared" si="343"/>
        <v>0</v>
      </c>
      <c r="AT661" s="120">
        <f t="shared" si="344"/>
        <v>0</v>
      </c>
      <c r="AU661" s="74" t="s">
        <v>717</v>
      </c>
      <c r="AV661" s="115"/>
      <c r="AW661" s="395"/>
      <c r="AX661" s="395">
        <v>0</v>
      </c>
      <c r="AY661" s="395">
        <v>0</v>
      </c>
      <c r="AZ661" s="395">
        <v>0</v>
      </c>
      <c r="BA661" s="395">
        <v>0</v>
      </c>
      <c r="BB661" s="395">
        <v>0</v>
      </c>
      <c r="BC661" s="395">
        <v>0</v>
      </c>
      <c r="BD661" s="115"/>
      <c r="BE661" s="115"/>
      <c r="BF661" s="115"/>
      <c r="BG661" s="115"/>
      <c r="BH661" s="115"/>
      <c r="BI661" s="115"/>
      <c r="BJ661" s="115"/>
      <c r="BK661" s="115"/>
      <c r="BQ661" s="74" t="str">
        <f t="shared" si="353"/>
        <v xml:space="preserve"> </v>
      </c>
      <c r="BR661" s="120" t="str">
        <f t="shared" si="354"/>
        <v xml:space="preserve"> </v>
      </c>
      <c r="BS661" s="120" t="str">
        <f t="shared" si="355"/>
        <v xml:space="preserve"> </v>
      </c>
      <c r="BU661" s="74" t="str">
        <f t="shared" si="356"/>
        <v xml:space="preserve"> </v>
      </c>
      <c r="BV661" s="120" t="str">
        <f t="shared" si="357"/>
        <v xml:space="preserve"> </v>
      </c>
      <c r="BW661" s="120" t="str">
        <f t="shared" si="358"/>
        <v xml:space="preserve">  </v>
      </c>
      <c r="BY661" s="74" t="str">
        <f t="shared" si="359"/>
        <v xml:space="preserve"> </v>
      </c>
      <c r="BZ661" s="120" t="str">
        <f t="shared" si="360"/>
        <v xml:space="preserve"> </v>
      </c>
      <c r="CA661" s="120" t="str">
        <f t="shared" si="361"/>
        <v xml:space="preserve"> </v>
      </c>
      <c r="CC661" s="115" t="str">
        <f t="shared" si="362"/>
        <v xml:space="preserve"> </v>
      </c>
      <c r="CD661" s="120" t="str">
        <f t="shared" si="363"/>
        <v xml:space="preserve"> </v>
      </c>
      <c r="CE661" s="417" t="str">
        <f t="shared" si="364"/>
        <v xml:space="preserve"> </v>
      </c>
      <c r="CF661" s="115"/>
      <c r="CG661" s="115" t="str">
        <f t="shared" si="365"/>
        <v xml:space="preserve"> </v>
      </c>
      <c r="CH661" s="120" t="str">
        <f t="shared" si="366"/>
        <v xml:space="preserve"> </v>
      </c>
      <c r="CI661" s="417" t="str">
        <f t="shared" si="367"/>
        <v xml:space="preserve"> </v>
      </c>
      <c r="CJ661" s="115"/>
      <c r="CK661" s="115" t="str">
        <f t="shared" si="368"/>
        <v xml:space="preserve"> </v>
      </c>
      <c r="CL661" s="120" t="str">
        <f t="shared" si="369"/>
        <v xml:space="preserve"> </v>
      </c>
      <c r="CM661" s="417" t="str">
        <f t="shared" si="371"/>
        <v xml:space="preserve"> </v>
      </c>
      <c r="IS661" s="103">
        <v>16.09</v>
      </c>
    </row>
    <row r="662" spans="2:253" s="74" customFormat="1" ht="17.100000000000001" hidden="1" customHeight="1" x14ac:dyDescent="0.25">
      <c r="B662" s="504">
        <f>IF(AND('KB Duct Parts'!$BP$16=1,'KB Duct Parts'!$BO$16=2,'KB Duct Parts'!H22&gt;0),'KB Duct Parts'!H22,0)</f>
        <v>0</v>
      </c>
      <c r="C662" s="508"/>
      <c r="D662" s="508" t="s">
        <v>2029</v>
      </c>
      <c r="E662" s="504" t="s">
        <v>865</v>
      </c>
      <c r="F662" s="508" t="str">
        <f t="shared" si="345"/>
        <v xml:space="preserve"> </v>
      </c>
      <c r="G662" s="530" t="s">
        <v>2111</v>
      </c>
      <c r="H662" s="504"/>
      <c r="I662" s="1035" t="s">
        <v>228</v>
      </c>
      <c r="J662" s="1036"/>
      <c r="K662" s="516" t="s">
        <v>882</v>
      </c>
      <c r="L662" s="523" t="s">
        <v>707</v>
      </c>
      <c r="M662" s="517" t="str">
        <f t="shared" si="370"/>
        <v>Y</v>
      </c>
      <c r="N662" s="514">
        <f t="shared" si="346"/>
        <v>18.5</v>
      </c>
      <c r="O662" s="518">
        <f t="shared" si="339"/>
        <v>0</v>
      </c>
      <c r="P662" s="680">
        <f>'KB Duct Parts'!$AE$3</f>
        <v>0</v>
      </c>
      <c r="Q662" s="681">
        <f t="shared" si="347"/>
        <v>0</v>
      </c>
      <c r="R662" s="682">
        <f t="shared" si="348"/>
        <v>0</v>
      </c>
      <c r="S662" s="716">
        <v>0.3</v>
      </c>
      <c r="T662" s="679">
        <f t="shared" si="350"/>
        <v>0</v>
      </c>
      <c r="U662" s="679">
        <f t="shared" si="351"/>
        <v>0</v>
      </c>
      <c r="Y662" s="120"/>
      <c r="AE662" s="75"/>
      <c r="AF662" s="370" t="s">
        <v>707</v>
      </c>
      <c r="AG662" s="374"/>
      <c r="AH662" s="378"/>
      <c r="AI662" s="381"/>
      <c r="AJ662" s="386"/>
      <c r="AK662" s="391"/>
      <c r="AL662" s="386"/>
      <c r="AM662" s="363">
        <f t="shared" si="372"/>
        <v>1</v>
      </c>
      <c r="AN662" s="578">
        <v>18.5</v>
      </c>
      <c r="AO662" s="120">
        <f t="shared" si="352"/>
        <v>0</v>
      </c>
      <c r="AP662" s="120">
        <f t="shared" si="340"/>
        <v>0</v>
      </c>
      <c r="AQ662" s="120">
        <f t="shared" si="341"/>
        <v>0</v>
      </c>
      <c r="AR662" s="120">
        <f t="shared" si="342"/>
        <v>0</v>
      </c>
      <c r="AS662" s="120">
        <f t="shared" si="343"/>
        <v>0</v>
      </c>
      <c r="AT662" s="120">
        <f t="shared" si="344"/>
        <v>0</v>
      </c>
      <c r="AU662" s="74" t="s">
        <v>717</v>
      </c>
      <c r="AV662" s="115"/>
      <c r="AW662" s="395"/>
      <c r="AX662" s="395">
        <v>0</v>
      </c>
      <c r="AY662" s="395">
        <v>0</v>
      </c>
      <c r="AZ662" s="395">
        <v>0</v>
      </c>
      <c r="BA662" s="395">
        <v>0</v>
      </c>
      <c r="BB662" s="395">
        <v>0</v>
      </c>
      <c r="BC662" s="395">
        <v>0</v>
      </c>
      <c r="BD662" s="115"/>
      <c r="BE662" s="115"/>
      <c r="BF662" s="115"/>
      <c r="BG662" s="115"/>
      <c r="BH662" s="115"/>
      <c r="BI662" s="115"/>
      <c r="BJ662" s="115"/>
      <c r="BK662" s="115"/>
      <c r="BQ662" s="74" t="str">
        <f t="shared" si="353"/>
        <v xml:space="preserve"> </v>
      </c>
      <c r="BR662" s="120" t="str">
        <f t="shared" si="354"/>
        <v xml:space="preserve"> </v>
      </c>
      <c r="BS662" s="120" t="str">
        <f t="shared" si="355"/>
        <v xml:space="preserve"> </v>
      </c>
      <c r="BU662" s="74" t="str">
        <f t="shared" si="356"/>
        <v xml:space="preserve"> </v>
      </c>
      <c r="BV662" s="120" t="str">
        <f t="shared" si="357"/>
        <v xml:space="preserve"> </v>
      </c>
      <c r="BW662" s="120" t="str">
        <f t="shared" si="358"/>
        <v xml:space="preserve">  </v>
      </c>
      <c r="BY662" s="74" t="str">
        <f t="shared" si="359"/>
        <v xml:space="preserve"> </v>
      </c>
      <c r="BZ662" s="120" t="str">
        <f t="shared" si="360"/>
        <v xml:space="preserve"> </v>
      </c>
      <c r="CA662" s="120" t="str">
        <f t="shared" si="361"/>
        <v xml:space="preserve"> </v>
      </c>
      <c r="CC662" s="115" t="str">
        <f t="shared" si="362"/>
        <v xml:space="preserve"> </v>
      </c>
      <c r="CD662" s="120" t="str">
        <f t="shared" si="363"/>
        <v xml:space="preserve"> </v>
      </c>
      <c r="CE662" s="417" t="str">
        <f t="shared" si="364"/>
        <v xml:space="preserve"> </v>
      </c>
      <c r="CF662" s="115"/>
      <c r="CG662" s="115" t="str">
        <f t="shared" si="365"/>
        <v xml:space="preserve"> </v>
      </c>
      <c r="CH662" s="120" t="str">
        <f t="shared" si="366"/>
        <v xml:space="preserve"> </v>
      </c>
      <c r="CI662" s="417" t="str">
        <f t="shared" si="367"/>
        <v xml:space="preserve"> </v>
      </c>
      <c r="CJ662" s="115"/>
      <c r="CK662" s="115" t="str">
        <f t="shared" si="368"/>
        <v xml:space="preserve"> </v>
      </c>
      <c r="CL662" s="120" t="str">
        <f t="shared" si="369"/>
        <v xml:space="preserve"> </v>
      </c>
      <c r="CM662" s="417" t="str">
        <f t="shared" si="371"/>
        <v xml:space="preserve"> </v>
      </c>
      <c r="IS662" s="103">
        <v>16.91</v>
      </c>
    </row>
    <row r="663" spans="2:253" s="74" customFormat="1" ht="17.100000000000001" hidden="1" customHeight="1" x14ac:dyDescent="0.25">
      <c r="B663" s="504">
        <f>IF(AND('KB Duct Parts'!$BP$16=1,'KB Duct Parts'!$BO$16=2,'KB Duct Parts'!H23&gt;0),'KB Duct Parts'!H23,0)</f>
        <v>0</v>
      </c>
      <c r="C663" s="508"/>
      <c r="D663" s="508" t="s">
        <v>2030</v>
      </c>
      <c r="E663" s="504" t="s">
        <v>866</v>
      </c>
      <c r="F663" s="508" t="str">
        <f t="shared" si="345"/>
        <v xml:space="preserve"> </v>
      </c>
      <c r="G663" s="530" t="s">
        <v>2111</v>
      </c>
      <c r="H663" s="504"/>
      <c r="I663" s="1035" t="s">
        <v>228</v>
      </c>
      <c r="J663" s="1036"/>
      <c r="K663" s="516" t="s">
        <v>882</v>
      </c>
      <c r="L663" s="523" t="s">
        <v>707</v>
      </c>
      <c r="M663" s="517" t="str">
        <f t="shared" si="370"/>
        <v>Y</v>
      </c>
      <c r="N663" s="514">
        <f t="shared" si="346"/>
        <v>19.600000000000001</v>
      </c>
      <c r="O663" s="518">
        <f t="shared" si="339"/>
        <v>0</v>
      </c>
      <c r="P663" s="680">
        <f>'KB Duct Parts'!$AE$3</f>
        <v>0</v>
      </c>
      <c r="Q663" s="681">
        <f t="shared" si="347"/>
        <v>0</v>
      </c>
      <c r="R663" s="682">
        <f t="shared" si="348"/>
        <v>0</v>
      </c>
      <c r="S663" s="716">
        <v>0.3</v>
      </c>
      <c r="T663" s="679">
        <f t="shared" si="350"/>
        <v>0</v>
      </c>
      <c r="U663" s="679">
        <f t="shared" si="351"/>
        <v>0</v>
      </c>
      <c r="Y663" s="120"/>
      <c r="AE663" s="75"/>
      <c r="AF663" s="370" t="s">
        <v>707</v>
      </c>
      <c r="AG663" s="374"/>
      <c r="AH663" s="378"/>
      <c r="AI663" s="381"/>
      <c r="AJ663" s="386"/>
      <c r="AK663" s="391"/>
      <c r="AL663" s="386"/>
      <c r="AM663" s="363">
        <f t="shared" si="372"/>
        <v>1</v>
      </c>
      <c r="AN663" s="578">
        <v>19.600000000000001</v>
      </c>
      <c r="AO663" s="120">
        <f t="shared" si="352"/>
        <v>0</v>
      </c>
      <c r="AP663" s="120">
        <f t="shared" si="340"/>
        <v>0</v>
      </c>
      <c r="AQ663" s="120">
        <f t="shared" si="341"/>
        <v>0</v>
      </c>
      <c r="AR663" s="120">
        <f t="shared" si="342"/>
        <v>0</v>
      </c>
      <c r="AS663" s="120">
        <f t="shared" si="343"/>
        <v>0</v>
      </c>
      <c r="AT663" s="120">
        <f t="shared" si="344"/>
        <v>0</v>
      </c>
      <c r="AU663" s="74" t="s">
        <v>717</v>
      </c>
      <c r="AV663" s="115"/>
      <c r="AW663" s="395"/>
      <c r="AX663" s="395">
        <v>0</v>
      </c>
      <c r="AY663" s="395">
        <v>0</v>
      </c>
      <c r="AZ663" s="395">
        <v>0</v>
      </c>
      <c r="BA663" s="395">
        <v>0</v>
      </c>
      <c r="BB663" s="395">
        <v>0</v>
      </c>
      <c r="BC663" s="395">
        <v>0</v>
      </c>
      <c r="BD663" s="115"/>
      <c r="BE663" s="115"/>
      <c r="BF663" s="115"/>
      <c r="BG663" s="115"/>
      <c r="BH663" s="115"/>
      <c r="BI663" s="115"/>
      <c r="BJ663" s="115"/>
      <c r="BK663" s="115"/>
      <c r="BQ663" s="74" t="str">
        <f t="shared" si="353"/>
        <v xml:space="preserve"> </v>
      </c>
      <c r="BR663" s="120" t="str">
        <f t="shared" si="354"/>
        <v xml:space="preserve"> </v>
      </c>
      <c r="BS663" s="120" t="str">
        <f t="shared" si="355"/>
        <v xml:space="preserve"> </v>
      </c>
      <c r="BU663" s="74" t="str">
        <f t="shared" si="356"/>
        <v xml:space="preserve"> </v>
      </c>
      <c r="BV663" s="120" t="str">
        <f t="shared" si="357"/>
        <v xml:space="preserve"> </v>
      </c>
      <c r="BW663" s="120" t="str">
        <f t="shared" si="358"/>
        <v xml:space="preserve">  </v>
      </c>
      <c r="BY663" s="74" t="str">
        <f t="shared" si="359"/>
        <v xml:space="preserve"> </v>
      </c>
      <c r="BZ663" s="120" t="str">
        <f t="shared" si="360"/>
        <v xml:space="preserve"> </v>
      </c>
      <c r="CA663" s="120" t="str">
        <f t="shared" si="361"/>
        <v xml:space="preserve"> </v>
      </c>
      <c r="CC663" s="115" t="str">
        <f t="shared" si="362"/>
        <v xml:space="preserve"> </v>
      </c>
      <c r="CD663" s="120" t="str">
        <f t="shared" si="363"/>
        <v xml:space="preserve"> </v>
      </c>
      <c r="CE663" s="417" t="str">
        <f t="shared" si="364"/>
        <v xml:space="preserve"> </v>
      </c>
      <c r="CF663" s="115"/>
      <c r="CG663" s="115" t="str">
        <f t="shared" si="365"/>
        <v xml:space="preserve"> </v>
      </c>
      <c r="CH663" s="120" t="str">
        <f t="shared" si="366"/>
        <v xml:space="preserve"> </v>
      </c>
      <c r="CI663" s="417" t="str">
        <f t="shared" si="367"/>
        <v xml:space="preserve"> </v>
      </c>
      <c r="CJ663" s="115"/>
      <c r="CK663" s="115" t="str">
        <f t="shared" si="368"/>
        <v xml:space="preserve"> </v>
      </c>
      <c r="CL663" s="120" t="str">
        <f t="shared" si="369"/>
        <v xml:space="preserve"> </v>
      </c>
      <c r="CM663" s="417" t="str">
        <f t="shared" si="371"/>
        <v xml:space="preserve"> </v>
      </c>
      <c r="IS663" s="103">
        <v>17.829999999999998</v>
      </c>
    </row>
    <row r="664" spans="2:253" s="74" customFormat="1" ht="17.100000000000001" hidden="1" customHeight="1" x14ac:dyDescent="0.25">
      <c r="B664" s="504">
        <f>IF(AND('KB Duct Parts'!$BP$16=1,'KB Duct Parts'!$BO$16=2,'KB Duct Parts'!H24&gt;0),'KB Duct Parts'!H24,0)</f>
        <v>0</v>
      </c>
      <c r="C664" s="508"/>
      <c r="D664" s="508" t="s">
        <v>2031</v>
      </c>
      <c r="E664" s="504" t="s">
        <v>867</v>
      </c>
      <c r="F664" s="508" t="str">
        <f t="shared" si="345"/>
        <v xml:space="preserve"> </v>
      </c>
      <c r="G664" s="530" t="s">
        <v>2111</v>
      </c>
      <c r="H664" s="504"/>
      <c r="I664" s="1035" t="s">
        <v>228</v>
      </c>
      <c r="J664" s="1036"/>
      <c r="K664" s="516" t="s">
        <v>882</v>
      </c>
      <c r="L664" s="523" t="s">
        <v>707</v>
      </c>
      <c r="M664" s="517" t="str">
        <f t="shared" si="370"/>
        <v>Y</v>
      </c>
      <c r="N664" s="514">
        <f t="shared" si="346"/>
        <v>20.8</v>
      </c>
      <c r="O664" s="518">
        <f t="shared" si="339"/>
        <v>0</v>
      </c>
      <c r="P664" s="680">
        <f>'KB Duct Parts'!$AE$3</f>
        <v>0</v>
      </c>
      <c r="Q664" s="681">
        <f t="shared" si="347"/>
        <v>0</v>
      </c>
      <c r="R664" s="682">
        <f t="shared" si="348"/>
        <v>0</v>
      </c>
      <c r="S664" s="716">
        <v>0.3</v>
      </c>
      <c r="T664" s="679">
        <f t="shared" si="350"/>
        <v>0</v>
      </c>
      <c r="U664" s="679">
        <f t="shared" si="351"/>
        <v>0</v>
      </c>
      <c r="Y664" s="120"/>
      <c r="AE664" s="75"/>
      <c r="AF664" s="370" t="s">
        <v>707</v>
      </c>
      <c r="AG664" s="374"/>
      <c r="AH664" s="378"/>
      <c r="AI664" s="381"/>
      <c r="AJ664" s="386"/>
      <c r="AK664" s="391"/>
      <c r="AL664" s="386"/>
      <c r="AM664" s="363">
        <f t="shared" si="372"/>
        <v>1</v>
      </c>
      <c r="AN664" s="578">
        <v>20.8</v>
      </c>
      <c r="AO664" s="120">
        <f t="shared" si="352"/>
        <v>0</v>
      </c>
      <c r="AP664" s="120">
        <f t="shared" si="340"/>
        <v>0</v>
      </c>
      <c r="AQ664" s="120">
        <f t="shared" si="341"/>
        <v>0</v>
      </c>
      <c r="AR664" s="120">
        <f t="shared" si="342"/>
        <v>0</v>
      </c>
      <c r="AS664" s="120">
        <f t="shared" si="343"/>
        <v>0</v>
      </c>
      <c r="AT664" s="120">
        <f t="shared" si="344"/>
        <v>0</v>
      </c>
      <c r="AU664" s="74" t="s">
        <v>717</v>
      </c>
      <c r="AV664" s="115"/>
      <c r="AW664" s="395"/>
      <c r="AX664" s="395">
        <v>0</v>
      </c>
      <c r="AY664" s="395">
        <v>0</v>
      </c>
      <c r="AZ664" s="395">
        <v>0</v>
      </c>
      <c r="BA664" s="395">
        <v>0</v>
      </c>
      <c r="BB664" s="395">
        <v>0</v>
      </c>
      <c r="BC664" s="395">
        <v>0</v>
      </c>
      <c r="BD664" s="115"/>
      <c r="BE664" s="115"/>
      <c r="BF664" s="115"/>
      <c r="BG664" s="115"/>
      <c r="BH664" s="115"/>
      <c r="BI664" s="115"/>
      <c r="BJ664" s="115"/>
      <c r="BK664" s="115"/>
      <c r="BQ664" s="74" t="str">
        <f t="shared" si="353"/>
        <v xml:space="preserve"> </v>
      </c>
      <c r="BR664" s="120" t="str">
        <f t="shared" si="354"/>
        <v xml:space="preserve"> </v>
      </c>
      <c r="BS664" s="120" t="str">
        <f t="shared" si="355"/>
        <v xml:space="preserve"> </v>
      </c>
      <c r="BU664" s="74" t="str">
        <f t="shared" si="356"/>
        <v xml:space="preserve"> </v>
      </c>
      <c r="BV664" s="120" t="str">
        <f t="shared" si="357"/>
        <v xml:space="preserve"> </v>
      </c>
      <c r="BW664" s="120" t="str">
        <f t="shared" si="358"/>
        <v xml:space="preserve">  </v>
      </c>
      <c r="BY664" s="74" t="str">
        <f t="shared" si="359"/>
        <v xml:space="preserve"> </v>
      </c>
      <c r="BZ664" s="120" t="str">
        <f t="shared" si="360"/>
        <v xml:space="preserve"> </v>
      </c>
      <c r="CA664" s="120" t="str">
        <f t="shared" si="361"/>
        <v xml:space="preserve"> </v>
      </c>
      <c r="CC664" s="115" t="str">
        <f t="shared" si="362"/>
        <v xml:space="preserve"> </v>
      </c>
      <c r="CD664" s="120" t="str">
        <f t="shared" si="363"/>
        <v xml:space="preserve"> </v>
      </c>
      <c r="CE664" s="417" t="str">
        <f t="shared" si="364"/>
        <v xml:space="preserve"> </v>
      </c>
      <c r="CF664" s="115"/>
      <c r="CG664" s="115" t="str">
        <f t="shared" si="365"/>
        <v xml:space="preserve"> </v>
      </c>
      <c r="CH664" s="120" t="str">
        <f t="shared" si="366"/>
        <v xml:space="preserve"> </v>
      </c>
      <c r="CI664" s="417" t="str">
        <f t="shared" si="367"/>
        <v xml:space="preserve"> </v>
      </c>
      <c r="CJ664" s="115"/>
      <c r="CK664" s="115" t="str">
        <f t="shared" si="368"/>
        <v xml:space="preserve"> </v>
      </c>
      <c r="CL664" s="120" t="str">
        <f t="shared" si="369"/>
        <v xml:space="preserve"> </v>
      </c>
      <c r="CM664" s="417" t="str">
        <f t="shared" si="371"/>
        <v xml:space="preserve"> </v>
      </c>
      <c r="IS664" s="103">
        <v>18.95</v>
      </c>
    </row>
    <row r="665" spans="2:253" s="74" customFormat="1" ht="17.100000000000001" hidden="1" customHeight="1" x14ac:dyDescent="0.25">
      <c r="B665" s="504">
        <f>IF(AND('KB Duct Parts'!$BP$16=1,'KB Duct Parts'!$BO$16=2,'KB Duct Parts'!H25&gt;0),'KB Duct Parts'!H25,0)</f>
        <v>0</v>
      </c>
      <c r="C665" s="508"/>
      <c r="D665" s="508" t="s">
        <v>2032</v>
      </c>
      <c r="E665" s="504" t="s">
        <v>868</v>
      </c>
      <c r="F665" s="508" t="str">
        <f t="shared" si="345"/>
        <v xml:space="preserve"> </v>
      </c>
      <c r="G665" s="530" t="s">
        <v>2111</v>
      </c>
      <c r="H665" s="504"/>
      <c r="I665" s="1035" t="s">
        <v>228</v>
      </c>
      <c r="J665" s="1036"/>
      <c r="K665" s="516" t="s">
        <v>882</v>
      </c>
      <c r="L665" s="523" t="s">
        <v>707</v>
      </c>
      <c r="M665" s="517" t="str">
        <f t="shared" si="370"/>
        <v>Y</v>
      </c>
      <c r="N665" s="514">
        <f t="shared" si="346"/>
        <v>26.8</v>
      </c>
      <c r="O665" s="518">
        <f t="shared" ref="O665:O728" si="373">IF(B665&gt;0,N665*B665,0)</f>
        <v>0</v>
      </c>
      <c r="P665" s="680">
        <f>'KB Duct Parts'!$AE$3</f>
        <v>0</v>
      </c>
      <c r="Q665" s="681">
        <f t="shared" si="347"/>
        <v>0</v>
      </c>
      <c r="R665" s="682">
        <f t="shared" si="348"/>
        <v>0</v>
      </c>
      <c r="S665" s="716">
        <v>0.3</v>
      </c>
      <c r="T665" s="679">
        <f t="shared" si="350"/>
        <v>0</v>
      </c>
      <c r="U665" s="679">
        <f t="shared" si="351"/>
        <v>0</v>
      </c>
      <c r="Y665" s="120"/>
      <c r="AE665" s="75"/>
      <c r="AF665" s="370" t="s">
        <v>707</v>
      </c>
      <c r="AG665" s="374"/>
      <c r="AH665" s="378"/>
      <c r="AI665" s="381"/>
      <c r="AJ665" s="386"/>
      <c r="AK665" s="391"/>
      <c r="AL665" s="386"/>
      <c r="AM665" s="363">
        <f t="shared" si="372"/>
        <v>1</v>
      </c>
      <c r="AN665" s="578">
        <v>26.8</v>
      </c>
      <c r="AO665" s="120">
        <f t="shared" si="352"/>
        <v>0</v>
      </c>
      <c r="AP665" s="120">
        <f t="shared" ref="AP665:AP728" si="374">$AN665*AY665</f>
        <v>0</v>
      </c>
      <c r="AQ665" s="120">
        <f t="shared" ref="AQ665:AQ728" si="375">$AN665*AZ665</f>
        <v>0</v>
      </c>
      <c r="AR665" s="120">
        <f t="shared" ref="AR665:AR728" si="376">$AN665*BA665</f>
        <v>0</v>
      </c>
      <c r="AS665" s="120">
        <f t="shared" ref="AS665:AS728" si="377">$AN665*BB665</f>
        <v>0</v>
      </c>
      <c r="AT665" s="120">
        <f t="shared" ref="AT665:AT728" si="378">$AN665*BC665</f>
        <v>0</v>
      </c>
      <c r="AU665" s="74" t="s">
        <v>717</v>
      </c>
      <c r="AV665" s="115"/>
      <c r="AW665" s="395"/>
      <c r="AX665" s="395">
        <v>0</v>
      </c>
      <c r="AY665" s="395">
        <v>0</v>
      </c>
      <c r="AZ665" s="395">
        <v>0</v>
      </c>
      <c r="BA665" s="395">
        <v>0</v>
      </c>
      <c r="BB665" s="395">
        <v>0</v>
      </c>
      <c r="BC665" s="395">
        <v>0</v>
      </c>
      <c r="BD665" s="115"/>
      <c r="BE665" s="115"/>
      <c r="BF665" s="115"/>
      <c r="BG665" s="115"/>
      <c r="BH665" s="115"/>
      <c r="BI665" s="115"/>
      <c r="BJ665" s="115"/>
      <c r="BK665" s="115"/>
      <c r="BQ665" s="74" t="str">
        <f t="shared" si="353"/>
        <v xml:space="preserve"> </v>
      </c>
      <c r="BR665" s="120" t="str">
        <f t="shared" si="354"/>
        <v xml:space="preserve"> </v>
      </c>
      <c r="BS665" s="120" t="str">
        <f t="shared" si="355"/>
        <v xml:space="preserve"> </v>
      </c>
      <c r="BU665" s="74" t="str">
        <f t="shared" si="356"/>
        <v xml:space="preserve"> </v>
      </c>
      <c r="BV665" s="120" t="str">
        <f t="shared" si="357"/>
        <v xml:space="preserve"> </v>
      </c>
      <c r="BW665" s="120" t="str">
        <f t="shared" si="358"/>
        <v xml:space="preserve">  </v>
      </c>
      <c r="BY665" s="74" t="str">
        <f t="shared" si="359"/>
        <v xml:space="preserve"> </v>
      </c>
      <c r="BZ665" s="120" t="str">
        <f t="shared" si="360"/>
        <v xml:space="preserve"> </v>
      </c>
      <c r="CA665" s="120" t="str">
        <f t="shared" si="361"/>
        <v xml:space="preserve"> </v>
      </c>
      <c r="CC665" s="115" t="str">
        <f t="shared" si="362"/>
        <v xml:space="preserve"> </v>
      </c>
      <c r="CD665" s="120" t="str">
        <f t="shared" si="363"/>
        <v xml:space="preserve"> </v>
      </c>
      <c r="CE665" s="417" t="str">
        <f t="shared" si="364"/>
        <v xml:space="preserve"> </v>
      </c>
      <c r="CF665" s="115"/>
      <c r="CG665" s="115" t="str">
        <f t="shared" si="365"/>
        <v xml:space="preserve"> </v>
      </c>
      <c r="CH665" s="120" t="str">
        <f t="shared" si="366"/>
        <v xml:space="preserve"> </v>
      </c>
      <c r="CI665" s="417" t="str">
        <f t="shared" si="367"/>
        <v xml:space="preserve"> </v>
      </c>
      <c r="CJ665" s="115"/>
      <c r="CK665" s="115" t="str">
        <f t="shared" si="368"/>
        <v xml:space="preserve"> </v>
      </c>
      <c r="CL665" s="120" t="str">
        <f t="shared" si="369"/>
        <v xml:space="preserve"> </v>
      </c>
      <c r="CM665" s="417" t="str">
        <f t="shared" si="371"/>
        <v xml:space="preserve"> </v>
      </c>
      <c r="IS665" s="103">
        <v>24.39</v>
      </c>
    </row>
    <row r="666" spans="2:253" s="74" customFormat="1" ht="17.100000000000001" hidden="1" customHeight="1" x14ac:dyDescent="0.25">
      <c r="B666" s="504">
        <f>IF(AND('KB Duct Parts'!$BP$16=1,'KB Duct Parts'!$BO$16=2,'KB Duct Parts'!H26&gt;0),'KB Duct Parts'!H26,0)</f>
        <v>0</v>
      </c>
      <c r="C666" s="508"/>
      <c r="D666" s="508" t="s">
        <v>2033</v>
      </c>
      <c r="E666" s="504" t="s">
        <v>869</v>
      </c>
      <c r="F666" s="508" t="str">
        <f t="shared" ref="F666:F829" si="379">IF(AM666&gt;1,"Non-Std"," ")</f>
        <v xml:space="preserve"> </v>
      </c>
      <c r="G666" s="530" t="s">
        <v>2111</v>
      </c>
      <c r="H666" s="504"/>
      <c r="I666" s="1035" t="s">
        <v>228</v>
      </c>
      <c r="J666" s="1036"/>
      <c r="K666" s="516" t="s">
        <v>882</v>
      </c>
      <c r="L666" s="523" t="s">
        <v>707</v>
      </c>
      <c r="M666" s="517" t="str">
        <f t="shared" si="370"/>
        <v>Y</v>
      </c>
      <c r="N666" s="514">
        <f t="shared" ref="N666:N729" si="380">AN666</f>
        <v>28.3</v>
      </c>
      <c r="O666" s="518">
        <f t="shared" si="373"/>
        <v>0</v>
      </c>
      <c r="P666" s="680">
        <f>'KB Duct Parts'!$AE$3</f>
        <v>0</v>
      </c>
      <c r="Q666" s="681">
        <f t="shared" ref="Q666:Q729" si="381">IF(B666&gt;0,N666*(1-P666),0)</f>
        <v>0</v>
      </c>
      <c r="R666" s="682">
        <f t="shared" ref="R666:R729" si="382">B666*Q666</f>
        <v>0</v>
      </c>
      <c r="S666" s="716">
        <v>0.3</v>
      </c>
      <c r="T666" s="679">
        <f t="shared" ref="T666:T729" si="383">ROUND(IF(B666&gt;0,((N666*(1-(1*S666)))),0),2)</f>
        <v>0</v>
      </c>
      <c r="U666" s="679">
        <f t="shared" ref="U666:U729" si="384">B666*T666</f>
        <v>0</v>
      </c>
      <c r="Y666" s="120"/>
      <c r="AE666" s="75"/>
      <c r="AF666" s="370" t="s">
        <v>707</v>
      </c>
      <c r="AG666" s="374"/>
      <c r="AH666" s="378"/>
      <c r="AI666" s="381"/>
      <c r="AJ666" s="386"/>
      <c r="AK666" s="391"/>
      <c r="AL666" s="386"/>
      <c r="AM666" s="363">
        <f t="shared" si="372"/>
        <v>1</v>
      </c>
      <c r="AN666" s="578">
        <v>28.3</v>
      </c>
      <c r="AO666" s="120">
        <f t="shared" ref="AO666:AO729" si="385">$AN666*AX666</f>
        <v>0</v>
      </c>
      <c r="AP666" s="120">
        <f t="shared" si="374"/>
        <v>0</v>
      </c>
      <c r="AQ666" s="120">
        <f t="shared" si="375"/>
        <v>0</v>
      </c>
      <c r="AR666" s="120">
        <f t="shared" si="376"/>
        <v>0</v>
      </c>
      <c r="AS666" s="120">
        <f t="shared" si="377"/>
        <v>0</v>
      </c>
      <c r="AT666" s="120">
        <f t="shared" si="378"/>
        <v>0</v>
      </c>
      <c r="AU666" s="74" t="s">
        <v>717</v>
      </c>
      <c r="AV666" s="115"/>
      <c r="AW666" s="395"/>
      <c r="AX666" s="395">
        <v>0</v>
      </c>
      <c r="AY666" s="395">
        <v>0</v>
      </c>
      <c r="AZ666" s="395">
        <v>0</v>
      </c>
      <c r="BA666" s="395">
        <v>0</v>
      </c>
      <c r="BB666" s="395">
        <v>0</v>
      </c>
      <c r="BC666" s="395">
        <v>0</v>
      </c>
      <c r="BD666" s="115"/>
      <c r="BE666" s="115"/>
      <c r="BF666" s="115"/>
      <c r="BG666" s="115"/>
      <c r="BH666" s="115"/>
      <c r="BI666" s="115"/>
      <c r="BJ666" s="115"/>
      <c r="BK666" s="115"/>
      <c r="BQ666" s="74" t="str">
        <f t="shared" ref="BQ666:BQ729" si="386">IF(AO666&gt;0,D666&amp;"-("&amp; AG666&amp;")"," ")</f>
        <v xml:space="preserve"> </v>
      </c>
      <c r="BR666" s="120" t="str">
        <f t="shared" ref="BR666:BR729" si="387">IF(AO666&gt;0,$G666," ")</f>
        <v xml:space="preserve"> </v>
      </c>
      <c r="BS666" s="120" t="str">
        <f t="shared" ref="BS666:BS729" si="388">IF(AO666&gt;0,AO666," ")</f>
        <v xml:space="preserve"> </v>
      </c>
      <c r="BU666" s="74" t="str">
        <f t="shared" ref="BU666:BU729" si="389">IF(AP666&gt;0,D666&amp;"-("&amp;AH666&amp;")"," ")</f>
        <v xml:space="preserve"> </v>
      </c>
      <c r="BV666" s="120" t="str">
        <f t="shared" ref="BV666:BV729" si="390">IF(AP666&gt;0,$G666," ")</f>
        <v xml:space="preserve"> </v>
      </c>
      <c r="BW666" s="120" t="str">
        <f t="shared" ref="BW666:BW729" si="391">IF(AP666&gt;0,AP666,"  ")</f>
        <v xml:space="preserve">  </v>
      </c>
      <c r="BY666" s="74" t="str">
        <f t="shared" ref="BY666:BY729" si="392">IF(AQ666&gt;0,D666&amp;"-("&amp;AI666&amp;")"," ")</f>
        <v xml:space="preserve"> </v>
      </c>
      <c r="BZ666" s="120" t="str">
        <f t="shared" ref="BZ666:BZ729" si="393">IF(AQ666&gt;0,$G666," ")</f>
        <v xml:space="preserve"> </v>
      </c>
      <c r="CA666" s="120" t="str">
        <f t="shared" ref="CA666:CA729" si="394">IF(AQ666&gt;0,AQ666," ")</f>
        <v xml:space="preserve"> </v>
      </c>
      <c r="CC666" s="115" t="str">
        <f t="shared" ref="CC666:CC729" si="395">IF(AR666&gt;0,D666&amp;"-("&amp;AJ666&amp;")"," ")</f>
        <v xml:space="preserve"> </v>
      </c>
      <c r="CD666" s="120" t="str">
        <f t="shared" ref="CD666:CD729" si="396">IF(AR666&gt;0,$G666," ")</f>
        <v xml:space="preserve"> </v>
      </c>
      <c r="CE666" s="417" t="str">
        <f t="shared" ref="CE666:CE729" si="397">IF(AR666&gt;0,AR666," ")</f>
        <v xml:space="preserve"> </v>
      </c>
      <c r="CF666" s="115"/>
      <c r="CG666" s="115" t="str">
        <f t="shared" ref="CG666:CG729" si="398">IF(AS666&gt;0,D666&amp;"-("&amp;AK666&amp;")"," ")</f>
        <v xml:space="preserve"> </v>
      </c>
      <c r="CH666" s="120" t="str">
        <f t="shared" ref="CH666:CH729" si="399">IF(AS666&gt;0,$G666," ")</f>
        <v xml:space="preserve"> </v>
      </c>
      <c r="CI666" s="417" t="str">
        <f t="shared" ref="CI666:CI729" si="400">IF(AS666&gt;0,AS666," ")</f>
        <v xml:space="preserve"> </v>
      </c>
      <c r="CJ666" s="115"/>
      <c r="CK666" s="115" t="str">
        <f t="shared" ref="CK666:CK729" si="401">IF(AT666&gt;0,D666&amp;"-"&amp;AL666," ")</f>
        <v xml:space="preserve"> </v>
      </c>
      <c r="CL666" s="120" t="str">
        <f t="shared" ref="CL666:CL729" si="402">IF(AT666&gt;0,$G666," ")</f>
        <v xml:space="preserve"> </v>
      </c>
      <c r="CM666" s="417" t="str">
        <f t="shared" si="371"/>
        <v xml:space="preserve"> </v>
      </c>
      <c r="IS666" s="103">
        <v>25.76</v>
      </c>
    </row>
    <row r="667" spans="2:253" s="74" customFormat="1" ht="17.100000000000001" hidden="1" customHeight="1" x14ac:dyDescent="0.25">
      <c r="B667" s="504">
        <f>IF(AND('KB Duct Parts'!$BP$16=1,'KB Duct Parts'!$BO$16=2,'KB Duct Parts'!H27&gt;0),'KB Duct Parts'!H27,0)</f>
        <v>0</v>
      </c>
      <c r="C667" s="508"/>
      <c r="D667" s="508" t="s">
        <v>2034</v>
      </c>
      <c r="E667" s="504" t="s">
        <v>870</v>
      </c>
      <c r="F667" s="508" t="str">
        <f t="shared" si="379"/>
        <v xml:space="preserve"> </v>
      </c>
      <c r="G667" s="530" t="s">
        <v>2111</v>
      </c>
      <c r="H667" s="504"/>
      <c r="I667" s="1035" t="s">
        <v>228</v>
      </c>
      <c r="J667" s="1036"/>
      <c r="K667" s="516" t="s">
        <v>882</v>
      </c>
      <c r="L667" s="523" t="s">
        <v>707</v>
      </c>
      <c r="M667" s="517" t="str">
        <f t="shared" ref="M667:M730" si="403">IF(AM667=1,"Y",IF(AM667&gt;1,"NR"," "))</f>
        <v>Y</v>
      </c>
      <c r="N667" s="514">
        <f t="shared" si="380"/>
        <v>29.9</v>
      </c>
      <c r="O667" s="518">
        <f t="shared" si="373"/>
        <v>0</v>
      </c>
      <c r="P667" s="680">
        <f>'KB Duct Parts'!$AE$3</f>
        <v>0</v>
      </c>
      <c r="Q667" s="681">
        <f t="shared" si="381"/>
        <v>0</v>
      </c>
      <c r="R667" s="682">
        <f t="shared" si="382"/>
        <v>0</v>
      </c>
      <c r="S667" s="716">
        <v>0.3</v>
      </c>
      <c r="T667" s="679">
        <f t="shared" si="383"/>
        <v>0</v>
      </c>
      <c r="U667" s="679">
        <f t="shared" si="384"/>
        <v>0</v>
      </c>
      <c r="Y667" s="120"/>
      <c r="AE667" s="75"/>
      <c r="AF667" s="370" t="s">
        <v>707</v>
      </c>
      <c r="AG667" s="374"/>
      <c r="AH667" s="378"/>
      <c r="AI667" s="381"/>
      <c r="AJ667" s="386"/>
      <c r="AK667" s="391"/>
      <c r="AL667" s="386"/>
      <c r="AM667" s="363">
        <f t="shared" si="372"/>
        <v>1</v>
      </c>
      <c r="AN667" s="578">
        <v>29.9</v>
      </c>
      <c r="AO667" s="120">
        <f t="shared" si="385"/>
        <v>0</v>
      </c>
      <c r="AP667" s="120">
        <f t="shared" si="374"/>
        <v>0</v>
      </c>
      <c r="AQ667" s="120">
        <f t="shared" si="375"/>
        <v>0</v>
      </c>
      <c r="AR667" s="120">
        <f t="shared" si="376"/>
        <v>0</v>
      </c>
      <c r="AS667" s="120">
        <f t="shared" si="377"/>
        <v>0</v>
      </c>
      <c r="AT667" s="120">
        <f t="shared" si="378"/>
        <v>0</v>
      </c>
      <c r="AU667" s="74" t="s">
        <v>717</v>
      </c>
      <c r="AV667" s="115"/>
      <c r="AW667" s="395"/>
      <c r="AX667" s="395">
        <v>0</v>
      </c>
      <c r="AY667" s="395">
        <v>0</v>
      </c>
      <c r="AZ667" s="395">
        <v>0</v>
      </c>
      <c r="BA667" s="395">
        <v>0</v>
      </c>
      <c r="BB667" s="395">
        <v>0</v>
      </c>
      <c r="BC667" s="395">
        <v>0</v>
      </c>
      <c r="BD667" s="115"/>
      <c r="BE667" s="115"/>
      <c r="BF667" s="115"/>
      <c r="BG667" s="115"/>
      <c r="BH667" s="115"/>
      <c r="BI667" s="115"/>
      <c r="BJ667" s="115"/>
      <c r="BK667" s="115"/>
      <c r="BQ667" s="74" t="str">
        <f t="shared" si="386"/>
        <v xml:space="preserve"> </v>
      </c>
      <c r="BR667" s="120" t="str">
        <f t="shared" si="387"/>
        <v xml:space="preserve"> </v>
      </c>
      <c r="BS667" s="120" t="str">
        <f t="shared" si="388"/>
        <v xml:space="preserve"> </v>
      </c>
      <c r="BU667" s="74" t="str">
        <f t="shared" si="389"/>
        <v xml:space="preserve"> </v>
      </c>
      <c r="BV667" s="120" t="str">
        <f t="shared" si="390"/>
        <v xml:space="preserve"> </v>
      </c>
      <c r="BW667" s="120" t="str">
        <f t="shared" si="391"/>
        <v xml:space="preserve">  </v>
      </c>
      <c r="BY667" s="74" t="str">
        <f t="shared" si="392"/>
        <v xml:space="preserve"> </v>
      </c>
      <c r="BZ667" s="120" t="str">
        <f t="shared" si="393"/>
        <v xml:space="preserve"> </v>
      </c>
      <c r="CA667" s="120" t="str">
        <f t="shared" si="394"/>
        <v xml:space="preserve"> </v>
      </c>
      <c r="CC667" s="115" t="str">
        <f t="shared" si="395"/>
        <v xml:space="preserve"> </v>
      </c>
      <c r="CD667" s="120" t="str">
        <f t="shared" si="396"/>
        <v xml:space="preserve"> </v>
      </c>
      <c r="CE667" s="417" t="str">
        <f t="shared" si="397"/>
        <v xml:space="preserve"> </v>
      </c>
      <c r="CF667" s="115"/>
      <c r="CG667" s="115" t="str">
        <f t="shared" si="398"/>
        <v xml:space="preserve"> </v>
      </c>
      <c r="CH667" s="120" t="str">
        <f t="shared" si="399"/>
        <v xml:space="preserve"> </v>
      </c>
      <c r="CI667" s="417" t="str">
        <f t="shared" si="400"/>
        <v xml:space="preserve"> </v>
      </c>
      <c r="CJ667" s="115"/>
      <c r="CK667" s="115" t="str">
        <f t="shared" si="401"/>
        <v xml:space="preserve"> </v>
      </c>
      <c r="CL667" s="120" t="str">
        <f t="shared" si="402"/>
        <v xml:space="preserve"> </v>
      </c>
      <c r="CM667" s="417" t="str">
        <f t="shared" si="371"/>
        <v xml:space="preserve"> </v>
      </c>
      <c r="IS667" s="103">
        <v>27.17</v>
      </c>
    </row>
    <row r="668" spans="2:253" s="74" customFormat="1" ht="17.100000000000001" hidden="1" customHeight="1" x14ac:dyDescent="0.25">
      <c r="B668" s="504">
        <f>IF(AND('KB Duct Parts'!$BP$16=1,'KB Duct Parts'!$BO$16=2,'KB Duct Parts'!H28&gt;0),'KB Duct Parts'!H28,0)</f>
        <v>0</v>
      </c>
      <c r="C668" s="508"/>
      <c r="D668" s="508" t="s">
        <v>2035</v>
      </c>
      <c r="E668" s="504" t="s">
        <v>871</v>
      </c>
      <c r="F668" s="508" t="str">
        <f t="shared" si="379"/>
        <v xml:space="preserve"> </v>
      </c>
      <c r="G668" s="530" t="s">
        <v>2111</v>
      </c>
      <c r="H668" s="504"/>
      <c r="I668" s="1035" t="s">
        <v>228</v>
      </c>
      <c r="J668" s="1036"/>
      <c r="K668" s="516" t="s">
        <v>882</v>
      </c>
      <c r="L668" s="523" t="s">
        <v>707</v>
      </c>
      <c r="M668" s="517" t="str">
        <f t="shared" si="403"/>
        <v>Y</v>
      </c>
      <c r="N668" s="514">
        <f t="shared" si="380"/>
        <v>31.4</v>
      </c>
      <c r="O668" s="518">
        <f t="shared" si="373"/>
        <v>0</v>
      </c>
      <c r="P668" s="680">
        <f>'KB Duct Parts'!$AE$3</f>
        <v>0</v>
      </c>
      <c r="Q668" s="681">
        <f t="shared" si="381"/>
        <v>0</v>
      </c>
      <c r="R668" s="682">
        <f t="shared" si="382"/>
        <v>0</v>
      </c>
      <c r="S668" s="716">
        <v>0.3</v>
      </c>
      <c r="T668" s="679">
        <f t="shared" si="383"/>
        <v>0</v>
      </c>
      <c r="U668" s="679">
        <f t="shared" si="384"/>
        <v>0</v>
      </c>
      <c r="Y668" s="120"/>
      <c r="AE668" s="75"/>
      <c r="AF668" s="370" t="s">
        <v>707</v>
      </c>
      <c r="AG668" s="374"/>
      <c r="AH668" s="378"/>
      <c r="AI668" s="381"/>
      <c r="AJ668" s="386"/>
      <c r="AK668" s="391"/>
      <c r="AL668" s="386"/>
      <c r="AM668" s="363">
        <f t="shared" si="372"/>
        <v>1</v>
      </c>
      <c r="AN668" s="578">
        <v>31.4</v>
      </c>
      <c r="AO668" s="120">
        <f t="shared" si="385"/>
        <v>0</v>
      </c>
      <c r="AP668" s="120">
        <f t="shared" si="374"/>
        <v>0</v>
      </c>
      <c r="AQ668" s="120">
        <f t="shared" si="375"/>
        <v>0</v>
      </c>
      <c r="AR668" s="120">
        <f t="shared" si="376"/>
        <v>0</v>
      </c>
      <c r="AS668" s="120">
        <f t="shared" si="377"/>
        <v>0</v>
      </c>
      <c r="AT668" s="120">
        <f t="shared" si="378"/>
        <v>0</v>
      </c>
      <c r="AU668" s="74" t="s">
        <v>717</v>
      </c>
      <c r="AV668" s="115"/>
      <c r="AW668" s="395"/>
      <c r="AX668" s="395">
        <v>0</v>
      </c>
      <c r="AY668" s="395">
        <v>0</v>
      </c>
      <c r="AZ668" s="395">
        <v>0</v>
      </c>
      <c r="BA668" s="395">
        <v>0</v>
      </c>
      <c r="BB668" s="395">
        <v>0</v>
      </c>
      <c r="BC668" s="395">
        <v>0</v>
      </c>
      <c r="BD668" s="115"/>
      <c r="BE668" s="115"/>
      <c r="BF668" s="115"/>
      <c r="BG668" s="115"/>
      <c r="BH668" s="115"/>
      <c r="BI668" s="115"/>
      <c r="BJ668" s="115"/>
      <c r="BK668" s="115"/>
      <c r="BQ668" s="74" t="str">
        <f t="shared" si="386"/>
        <v xml:space="preserve"> </v>
      </c>
      <c r="BR668" s="120" t="str">
        <f t="shared" si="387"/>
        <v xml:space="preserve"> </v>
      </c>
      <c r="BS668" s="120" t="str">
        <f t="shared" si="388"/>
        <v xml:space="preserve"> </v>
      </c>
      <c r="BU668" s="74" t="str">
        <f t="shared" si="389"/>
        <v xml:space="preserve"> </v>
      </c>
      <c r="BV668" s="120" t="str">
        <f t="shared" si="390"/>
        <v xml:space="preserve"> </v>
      </c>
      <c r="BW668" s="120" t="str">
        <f t="shared" si="391"/>
        <v xml:space="preserve">  </v>
      </c>
      <c r="BY668" s="74" t="str">
        <f t="shared" si="392"/>
        <v xml:space="preserve"> </v>
      </c>
      <c r="BZ668" s="120" t="str">
        <f t="shared" si="393"/>
        <v xml:space="preserve"> </v>
      </c>
      <c r="CA668" s="120" t="str">
        <f t="shared" si="394"/>
        <v xml:space="preserve"> </v>
      </c>
      <c r="CC668" s="115" t="str">
        <f t="shared" si="395"/>
        <v xml:space="preserve"> </v>
      </c>
      <c r="CD668" s="120" t="str">
        <f t="shared" si="396"/>
        <v xml:space="preserve"> </v>
      </c>
      <c r="CE668" s="417" t="str">
        <f t="shared" si="397"/>
        <v xml:space="preserve"> </v>
      </c>
      <c r="CF668" s="115"/>
      <c r="CG668" s="115" t="str">
        <f t="shared" si="398"/>
        <v xml:space="preserve"> </v>
      </c>
      <c r="CH668" s="120" t="str">
        <f t="shared" si="399"/>
        <v xml:space="preserve"> </v>
      </c>
      <c r="CI668" s="417" t="str">
        <f t="shared" si="400"/>
        <v xml:space="preserve"> </v>
      </c>
      <c r="CJ668" s="115"/>
      <c r="CK668" s="115" t="str">
        <f t="shared" si="401"/>
        <v xml:space="preserve"> </v>
      </c>
      <c r="CL668" s="120" t="str">
        <f t="shared" si="402"/>
        <v xml:space="preserve"> </v>
      </c>
      <c r="CM668" s="417" t="str">
        <f t="shared" si="371"/>
        <v xml:space="preserve"> </v>
      </c>
      <c r="IS668" s="103">
        <v>28.58</v>
      </c>
    </row>
    <row r="669" spans="2:253" s="74" customFormat="1" ht="17.100000000000001" hidden="1" customHeight="1" x14ac:dyDescent="0.25">
      <c r="B669" s="504">
        <f>IF(AND('KB Duct Parts'!$BP$16=1,'KB Duct Parts'!$BO$16=2,'KB Duct Parts'!H29&gt;0),'KB Duct Parts'!H29,0)</f>
        <v>0</v>
      </c>
      <c r="C669" s="508"/>
      <c r="D669" s="508" t="s">
        <v>2036</v>
      </c>
      <c r="E669" s="504" t="s">
        <v>872</v>
      </c>
      <c r="F669" s="508" t="str">
        <f t="shared" si="379"/>
        <v xml:space="preserve"> </v>
      </c>
      <c r="G669" s="530" t="s">
        <v>2111</v>
      </c>
      <c r="H669" s="504"/>
      <c r="I669" s="1035" t="s">
        <v>228</v>
      </c>
      <c r="J669" s="1036"/>
      <c r="K669" s="516" t="s">
        <v>882</v>
      </c>
      <c r="L669" s="523" t="s">
        <v>707</v>
      </c>
      <c r="M669" s="517" t="str">
        <f t="shared" si="403"/>
        <v>Y</v>
      </c>
      <c r="N669" s="514">
        <f t="shared" si="380"/>
        <v>33</v>
      </c>
      <c r="O669" s="518">
        <f t="shared" si="373"/>
        <v>0</v>
      </c>
      <c r="P669" s="680">
        <f>'KB Duct Parts'!$AE$3</f>
        <v>0</v>
      </c>
      <c r="Q669" s="681">
        <f t="shared" si="381"/>
        <v>0</v>
      </c>
      <c r="R669" s="682">
        <f t="shared" si="382"/>
        <v>0</v>
      </c>
      <c r="S669" s="716">
        <v>0.3</v>
      </c>
      <c r="T669" s="679">
        <f t="shared" si="383"/>
        <v>0</v>
      </c>
      <c r="U669" s="679">
        <f t="shared" si="384"/>
        <v>0</v>
      </c>
      <c r="Y669" s="120"/>
      <c r="AE669" s="75"/>
      <c r="AF669" s="370" t="s">
        <v>707</v>
      </c>
      <c r="AG669" s="374"/>
      <c r="AH669" s="378"/>
      <c r="AI669" s="381"/>
      <c r="AJ669" s="386"/>
      <c r="AK669" s="391"/>
      <c r="AL669" s="386"/>
      <c r="AM669" s="363">
        <f t="shared" si="372"/>
        <v>1</v>
      </c>
      <c r="AN669" s="578">
        <v>33</v>
      </c>
      <c r="AO669" s="120">
        <f t="shared" si="385"/>
        <v>0</v>
      </c>
      <c r="AP669" s="120">
        <f t="shared" si="374"/>
        <v>0</v>
      </c>
      <c r="AQ669" s="120">
        <f t="shared" si="375"/>
        <v>0</v>
      </c>
      <c r="AR669" s="120">
        <f t="shared" si="376"/>
        <v>0</v>
      </c>
      <c r="AS669" s="120">
        <f t="shared" si="377"/>
        <v>0</v>
      </c>
      <c r="AT669" s="120">
        <f t="shared" si="378"/>
        <v>0</v>
      </c>
      <c r="AU669" s="74" t="s">
        <v>717</v>
      </c>
      <c r="AV669" s="115"/>
      <c r="AW669" s="395"/>
      <c r="AX669" s="395">
        <v>0</v>
      </c>
      <c r="AY669" s="395">
        <v>0</v>
      </c>
      <c r="AZ669" s="395">
        <v>0</v>
      </c>
      <c r="BA669" s="395">
        <v>0</v>
      </c>
      <c r="BB669" s="395">
        <v>0</v>
      </c>
      <c r="BC669" s="395">
        <v>0</v>
      </c>
      <c r="BD669" s="115"/>
      <c r="BE669" s="115"/>
      <c r="BF669" s="115"/>
      <c r="BG669" s="115"/>
      <c r="BH669" s="115"/>
      <c r="BI669" s="115"/>
      <c r="BJ669" s="115"/>
      <c r="BK669" s="115"/>
      <c r="BQ669" s="74" t="str">
        <f t="shared" si="386"/>
        <v xml:space="preserve"> </v>
      </c>
      <c r="BR669" s="120" t="str">
        <f t="shared" si="387"/>
        <v xml:space="preserve"> </v>
      </c>
      <c r="BS669" s="120" t="str">
        <f t="shared" si="388"/>
        <v xml:space="preserve"> </v>
      </c>
      <c r="BU669" s="74" t="str">
        <f t="shared" si="389"/>
        <v xml:space="preserve"> </v>
      </c>
      <c r="BV669" s="120" t="str">
        <f t="shared" si="390"/>
        <v xml:space="preserve"> </v>
      </c>
      <c r="BW669" s="120" t="str">
        <f t="shared" si="391"/>
        <v xml:space="preserve">  </v>
      </c>
      <c r="BY669" s="74" t="str">
        <f t="shared" si="392"/>
        <v xml:space="preserve"> </v>
      </c>
      <c r="BZ669" s="120" t="str">
        <f t="shared" si="393"/>
        <v xml:space="preserve"> </v>
      </c>
      <c r="CA669" s="120" t="str">
        <f t="shared" si="394"/>
        <v xml:space="preserve"> </v>
      </c>
      <c r="CC669" s="115" t="str">
        <f t="shared" si="395"/>
        <v xml:space="preserve"> </v>
      </c>
      <c r="CD669" s="120" t="str">
        <f t="shared" si="396"/>
        <v xml:space="preserve"> </v>
      </c>
      <c r="CE669" s="417" t="str">
        <f t="shared" si="397"/>
        <v xml:space="preserve"> </v>
      </c>
      <c r="CF669" s="115"/>
      <c r="CG669" s="115" t="str">
        <f t="shared" si="398"/>
        <v xml:space="preserve"> </v>
      </c>
      <c r="CH669" s="120" t="str">
        <f t="shared" si="399"/>
        <v xml:space="preserve"> </v>
      </c>
      <c r="CI669" s="417" t="str">
        <f t="shared" si="400"/>
        <v xml:space="preserve"> </v>
      </c>
      <c r="CJ669" s="115"/>
      <c r="CK669" s="115" t="str">
        <f t="shared" si="401"/>
        <v xml:space="preserve"> </v>
      </c>
      <c r="CL669" s="120" t="str">
        <f t="shared" si="402"/>
        <v xml:space="preserve"> </v>
      </c>
      <c r="CM669" s="417" t="str">
        <f t="shared" si="371"/>
        <v xml:space="preserve"> </v>
      </c>
      <c r="IS669" s="103">
        <v>30</v>
      </c>
    </row>
    <row r="670" spans="2:253" s="74" customFormat="1" ht="17.100000000000001" hidden="1" customHeight="1" x14ac:dyDescent="0.25">
      <c r="B670" s="504">
        <f>IF(AND('KB Duct Parts'!$BP$16=1,'KB Duct Parts'!$BO$16=2,'KB Duct Parts'!H30&gt;0),'KB Duct Parts'!H30,0)</f>
        <v>0</v>
      </c>
      <c r="C670" s="508"/>
      <c r="D670" s="508" t="s">
        <v>2037</v>
      </c>
      <c r="E670" s="504" t="s">
        <v>873</v>
      </c>
      <c r="F670" s="508" t="str">
        <f t="shared" si="379"/>
        <v xml:space="preserve"> </v>
      </c>
      <c r="G670" s="530" t="s">
        <v>2111</v>
      </c>
      <c r="H670" s="504"/>
      <c r="I670" s="1035" t="s">
        <v>228</v>
      </c>
      <c r="J670" s="1036"/>
      <c r="K670" s="516" t="s">
        <v>882</v>
      </c>
      <c r="L670" s="523" t="s">
        <v>707</v>
      </c>
      <c r="M670" s="517" t="str">
        <f t="shared" si="403"/>
        <v>Y</v>
      </c>
      <c r="N670" s="514">
        <f t="shared" si="380"/>
        <v>34.6</v>
      </c>
      <c r="O670" s="518">
        <f t="shared" si="373"/>
        <v>0</v>
      </c>
      <c r="P670" s="680">
        <f>'KB Duct Parts'!$AE$3</f>
        <v>0</v>
      </c>
      <c r="Q670" s="681">
        <f t="shared" si="381"/>
        <v>0</v>
      </c>
      <c r="R670" s="682">
        <f t="shared" si="382"/>
        <v>0</v>
      </c>
      <c r="S670" s="716">
        <v>0.3</v>
      </c>
      <c r="T670" s="679">
        <f t="shared" si="383"/>
        <v>0</v>
      </c>
      <c r="U670" s="679">
        <f t="shared" si="384"/>
        <v>0</v>
      </c>
      <c r="Y670" s="120"/>
      <c r="AE670" s="75"/>
      <c r="AF670" s="370" t="s">
        <v>707</v>
      </c>
      <c r="AG670" s="374"/>
      <c r="AH670" s="378"/>
      <c r="AI670" s="381"/>
      <c r="AJ670" s="386"/>
      <c r="AK670" s="391"/>
      <c r="AL670" s="386"/>
      <c r="AM670" s="363">
        <f t="shared" si="372"/>
        <v>1</v>
      </c>
      <c r="AN670" s="578">
        <v>34.6</v>
      </c>
      <c r="AO670" s="120">
        <f t="shared" si="385"/>
        <v>0</v>
      </c>
      <c r="AP670" s="120">
        <f t="shared" si="374"/>
        <v>0</v>
      </c>
      <c r="AQ670" s="120">
        <f t="shared" si="375"/>
        <v>0</v>
      </c>
      <c r="AR670" s="120">
        <f t="shared" si="376"/>
        <v>0</v>
      </c>
      <c r="AS670" s="120">
        <f t="shared" si="377"/>
        <v>0</v>
      </c>
      <c r="AT670" s="120">
        <f t="shared" si="378"/>
        <v>0</v>
      </c>
      <c r="AU670" s="74" t="s">
        <v>717</v>
      </c>
      <c r="AV670" s="115"/>
      <c r="AW670" s="395"/>
      <c r="AX670" s="395">
        <v>0</v>
      </c>
      <c r="AY670" s="395">
        <v>0</v>
      </c>
      <c r="AZ670" s="395">
        <v>0</v>
      </c>
      <c r="BA670" s="395">
        <v>0</v>
      </c>
      <c r="BB670" s="395">
        <v>0</v>
      </c>
      <c r="BC670" s="395">
        <v>0</v>
      </c>
      <c r="BD670" s="115"/>
      <c r="BE670" s="115"/>
      <c r="BF670" s="115"/>
      <c r="BG670" s="115"/>
      <c r="BH670" s="115"/>
      <c r="BI670" s="115"/>
      <c r="BJ670" s="115"/>
      <c r="BK670" s="115"/>
      <c r="BQ670" s="74" t="str">
        <f t="shared" si="386"/>
        <v xml:space="preserve"> </v>
      </c>
      <c r="BR670" s="120" t="str">
        <f t="shared" si="387"/>
        <v xml:space="preserve"> </v>
      </c>
      <c r="BS670" s="120" t="str">
        <f t="shared" si="388"/>
        <v xml:space="preserve"> </v>
      </c>
      <c r="BU670" s="74" t="str">
        <f t="shared" si="389"/>
        <v xml:space="preserve"> </v>
      </c>
      <c r="BV670" s="120" t="str">
        <f t="shared" si="390"/>
        <v xml:space="preserve"> </v>
      </c>
      <c r="BW670" s="120" t="str">
        <f t="shared" si="391"/>
        <v xml:space="preserve">  </v>
      </c>
      <c r="BY670" s="74" t="str">
        <f t="shared" si="392"/>
        <v xml:space="preserve"> </v>
      </c>
      <c r="BZ670" s="120" t="str">
        <f t="shared" si="393"/>
        <v xml:space="preserve"> </v>
      </c>
      <c r="CA670" s="120" t="str">
        <f t="shared" si="394"/>
        <v xml:space="preserve"> </v>
      </c>
      <c r="CC670" s="115" t="str">
        <f t="shared" si="395"/>
        <v xml:space="preserve"> </v>
      </c>
      <c r="CD670" s="120" t="str">
        <f t="shared" si="396"/>
        <v xml:space="preserve"> </v>
      </c>
      <c r="CE670" s="417" t="str">
        <f t="shared" si="397"/>
        <v xml:space="preserve"> </v>
      </c>
      <c r="CF670" s="115"/>
      <c r="CG670" s="115" t="str">
        <f t="shared" si="398"/>
        <v xml:space="preserve"> </v>
      </c>
      <c r="CH670" s="120" t="str">
        <f t="shared" si="399"/>
        <v xml:space="preserve"> </v>
      </c>
      <c r="CI670" s="417" t="str">
        <f t="shared" si="400"/>
        <v xml:space="preserve"> </v>
      </c>
      <c r="CJ670" s="115"/>
      <c r="CK670" s="115" t="str">
        <f t="shared" si="401"/>
        <v xml:space="preserve"> </v>
      </c>
      <c r="CL670" s="120" t="str">
        <f t="shared" si="402"/>
        <v xml:space="preserve"> </v>
      </c>
      <c r="CM670" s="417" t="str">
        <f t="shared" si="371"/>
        <v xml:space="preserve"> </v>
      </c>
      <c r="IS670" s="103">
        <v>31.41</v>
      </c>
    </row>
    <row r="671" spans="2:253" s="74" customFormat="1" ht="17.100000000000001" hidden="1" customHeight="1" x14ac:dyDescent="0.25">
      <c r="B671" s="504">
        <f>IF(AND('KB Duct Parts'!$BP$16=1,'KB Duct Parts'!$BO$16=2,'KB Duct Parts'!H31&gt;0),'KB Duct Parts'!H31,0)</f>
        <v>0</v>
      </c>
      <c r="C671" s="508"/>
      <c r="D671" s="508" t="s">
        <v>2038</v>
      </c>
      <c r="E671" s="504" t="s">
        <v>874</v>
      </c>
      <c r="F671" s="508" t="str">
        <f t="shared" si="379"/>
        <v xml:space="preserve"> </v>
      </c>
      <c r="G671" s="530" t="s">
        <v>2111</v>
      </c>
      <c r="H671" s="504"/>
      <c r="I671" s="1035" t="s">
        <v>228</v>
      </c>
      <c r="J671" s="1036"/>
      <c r="K671" s="516" t="s">
        <v>882</v>
      </c>
      <c r="L671" s="523" t="s">
        <v>707</v>
      </c>
      <c r="M671" s="517" t="str">
        <f t="shared" si="403"/>
        <v>Y</v>
      </c>
      <c r="N671" s="514">
        <f t="shared" si="380"/>
        <v>35.799999999999997</v>
      </c>
      <c r="O671" s="518">
        <f t="shared" si="373"/>
        <v>0</v>
      </c>
      <c r="P671" s="680">
        <f>'KB Duct Parts'!$AE$3</f>
        <v>0</v>
      </c>
      <c r="Q671" s="681">
        <f t="shared" si="381"/>
        <v>0</v>
      </c>
      <c r="R671" s="682">
        <f t="shared" si="382"/>
        <v>0</v>
      </c>
      <c r="S671" s="716">
        <v>0.3</v>
      </c>
      <c r="T671" s="679">
        <f t="shared" si="383"/>
        <v>0</v>
      </c>
      <c r="U671" s="679">
        <f t="shared" si="384"/>
        <v>0</v>
      </c>
      <c r="Y671" s="120"/>
      <c r="AE671" s="75"/>
      <c r="AF671" s="370" t="s">
        <v>707</v>
      </c>
      <c r="AG671" s="374"/>
      <c r="AH671" s="378"/>
      <c r="AI671" s="381"/>
      <c r="AJ671" s="386"/>
      <c r="AK671" s="391"/>
      <c r="AL671" s="386"/>
      <c r="AM671" s="363">
        <f t="shared" si="372"/>
        <v>1</v>
      </c>
      <c r="AN671" s="578">
        <v>35.799999999999997</v>
      </c>
      <c r="AO671" s="120">
        <f t="shared" si="385"/>
        <v>0</v>
      </c>
      <c r="AP671" s="120">
        <f t="shared" si="374"/>
        <v>0</v>
      </c>
      <c r="AQ671" s="120">
        <f t="shared" si="375"/>
        <v>0</v>
      </c>
      <c r="AR671" s="120">
        <f t="shared" si="376"/>
        <v>0</v>
      </c>
      <c r="AS671" s="120">
        <f t="shared" si="377"/>
        <v>0</v>
      </c>
      <c r="AT671" s="120">
        <f t="shared" si="378"/>
        <v>0</v>
      </c>
      <c r="AU671" s="74" t="s">
        <v>717</v>
      </c>
      <c r="AV671" s="115"/>
      <c r="AW671" s="395"/>
      <c r="AX671" s="395">
        <v>0</v>
      </c>
      <c r="AY671" s="395">
        <v>0</v>
      </c>
      <c r="AZ671" s="395">
        <v>0</v>
      </c>
      <c r="BA671" s="395">
        <v>0</v>
      </c>
      <c r="BB671" s="395">
        <v>0</v>
      </c>
      <c r="BC671" s="395">
        <v>0</v>
      </c>
      <c r="BD671" s="115"/>
      <c r="BE671" s="115"/>
      <c r="BF671" s="115"/>
      <c r="BG671" s="115"/>
      <c r="BH671" s="115"/>
      <c r="BI671" s="115"/>
      <c r="BJ671" s="115"/>
      <c r="BK671" s="115"/>
      <c r="BQ671" s="74" t="str">
        <f t="shared" si="386"/>
        <v xml:space="preserve"> </v>
      </c>
      <c r="BR671" s="120" t="str">
        <f t="shared" si="387"/>
        <v xml:space="preserve"> </v>
      </c>
      <c r="BS671" s="120" t="str">
        <f t="shared" si="388"/>
        <v xml:space="preserve"> </v>
      </c>
      <c r="BU671" s="74" t="str">
        <f t="shared" si="389"/>
        <v xml:space="preserve"> </v>
      </c>
      <c r="BV671" s="120" t="str">
        <f t="shared" si="390"/>
        <v xml:space="preserve"> </v>
      </c>
      <c r="BW671" s="120" t="str">
        <f t="shared" si="391"/>
        <v xml:space="preserve">  </v>
      </c>
      <c r="BY671" s="74" t="str">
        <f t="shared" si="392"/>
        <v xml:space="preserve"> </v>
      </c>
      <c r="BZ671" s="120" t="str">
        <f t="shared" si="393"/>
        <v xml:space="preserve"> </v>
      </c>
      <c r="CA671" s="120" t="str">
        <f t="shared" si="394"/>
        <v xml:space="preserve"> </v>
      </c>
      <c r="CC671" s="115" t="str">
        <f t="shared" si="395"/>
        <v xml:space="preserve"> </v>
      </c>
      <c r="CD671" s="120" t="str">
        <f t="shared" si="396"/>
        <v xml:space="preserve"> </v>
      </c>
      <c r="CE671" s="417" t="str">
        <f t="shared" si="397"/>
        <v xml:space="preserve"> </v>
      </c>
      <c r="CF671" s="115"/>
      <c r="CG671" s="115" t="str">
        <f t="shared" si="398"/>
        <v xml:space="preserve"> </v>
      </c>
      <c r="CH671" s="120" t="str">
        <f t="shared" si="399"/>
        <v xml:space="preserve"> </v>
      </c>
      <c r="CI671" s="417" t="str">
        <f t="shared" si="400"/>
        <v xml:space="preserve"> </v>
      </c>
      <c r="CJ671" s="115"/>
      <c r="CK671" s="115" t="str">
        <f t="shared" si="401"/>
        <v xml:space="preserve"> </v>
      </c>
      <c r="CL671" s="120" t="str">
        <f t="shared" si="402"/>
        <v xml:space="preserve"> </v>
      </c>
      <c r="CM671" s="417" t="str">
        <f t="shared" si="371"/>
        <v xml:space="preserve"> </v>
      </c>
      <c r="IS671" s="103">
        <v>32.619999999999997</v>
      </c>
    </row>
    <row r="672" spans="2:253" s="74" customFormat="1" ht="17.100000000000001" hidden="1" customHeight="1" x14ac:dyDescent="0.25">
      <c r="B672" s="504">
        <f>IF(AND('KB Duct Parts'!$BP$16=1,'KB Duct Parts'!$BO$16=2,'KB Duct Parts'!H32&gt;0),'KB Duct Parts'!H32,0)</f>
        <v>0</v>
      </c>
      <c r="C672" s="508"/>
      <c r="D672" s="508" t="s">
        <v>2039</v>
      </c>
      <c r="E672" s="504" t="s">
        <v>875</v>
      </c>
      <c r="F672" s="508" t="str">
        <f t="shared" si="379"/>
        <v xml:space="preserve"> </v>
      </c>
      <c r="G672" s="530" t="s">
        <v>2111</v>
      </c>
      <c r="H672" s="504"/>
      <c r="I672" s="1035" t="s">
        <v>228</v>
      </c>
      <c r="J672" s="1036"/>
      <c r="K672" s="516" t="s">
        <v>882</v>
      </c>
      <c r="L672" s="523" t="s">
        <v>707</v>
      </c>
      <c r="M672" s="517" t="str">
        <f t="shared" si="403"/>
        <v>Y</v>
      </c>
      <c r="N672" s="514">
        <f t="shared" si="380"/>
        <v>37.299999999999997</v>
      </c>
      <c r="O672" s="518">
        <f t="shared" si="373"/>
        <v>0</v>
      </c>
      <c r="P672" s="680">
        <f>'KB Duct Parts'!$AE$3</f>
        <v>0</v>
      </c>
      <c r="Q672" s="681">
        <f t="shared" si="381"/>
        <v>0</v>
      </c>
      <c r="R672" s="682">
        <f t="shared" si="382"/>
        <v>0</v>
      </c>
      <c r="S672" s="716">
        <v>0.3</v>
      </c>
      <c r="T672" s="679">
        <f t="shared" si="383"/>
        <v>0</v>
      </c>
      <c r="U672" s="679">
        <f t="shared" si="384"/>
        <v>0</v>
      </c>
      <c r="Y672" s="120"/>
      <c r="AE672" s="75"/>
      <c r="AF672" s="370" t="s">
        <v>707</v>
      </c>
      <c r="AG672" s="374"/>
      <c r="AH672" s="378"/>
      <c r="AI672" s="381"/>
      <c r="AJ672" s="386"/>
      <c r="AK672" s="391"/>
      <c r="AL672" s="386"/>
      <c r="AM672" s="363">
        <f t="shared" si="372"/>
        <v>1</v>
      </c>
      <c r="AN672" s="578">
        <v>37.299999999999997</v>
      </c>
      <c r="AO672" s="120">
        <f t="shared" si="385"/>
        <v>0</v>
      </c>
      <c r="AP672" s="120">
        <f t="shared" si="374"/>
        <v>0</v>
      </c>
      <c r="AQ672" s="120">
        <f t="shared" si="375"/>
        <v>0</v>
      </c>
      <c r="AR672" s="120">
        <f t="shared" si="376"/>
        <v>0</v>
      </c>
      <c r="AS672" s="120">
        <f t="shared" si="377"/>
        <v>0</v>
      </c>
      <c r="AT672" s="120">
        <f t="shared" si="378"/>
        <v>0</v>
      </c>
      <c r="AU672" s="74" t="s">
        <v>717</v>
      </c>
      <c r="AV672" s="115"/>
      <c r="AW672" s="395"/>
      <c r="AX672" s="395">
        <v>0</v>
      </c>
      <c r="AY672" s="395">
        <v>0</v>
      </c>
      <c r="AZ672" s="395">
        <v>0</v>
      </c>
      <c r="BA672" s="395">
        <v>0</v>
      </c>
      <c r="BB672" s="395">
        <v>0</v>
      </c>
      <c r="BC672" s="395">
        <v>0</v>
      </c>
      <c r="BD672" s="115"/>
      <c r="BE672" s="115"/>
      <c r="BF672" s="115"/>
      <c r="BG672" s="115"/>
      <c r="BH672" s="115"/>
      <c r="BI672" s="115"/>
      <c r="BJ672" s="115"/>
      <c r="BK672" s="115"/>
      <c r="BQ672" s="74" t="str">
        <f t="shared" si="386"/>
        <v xml:space="preserve"> </v>
      </c>
      <c r="BR672" s="120" t="str">
        <f t="shared" si="387"/>
        <v xml:space="preserve"> </v>
      </c>
      <c r="BS672" s="120" t="str">
        <f t="shared" si="388"/>
        <v xml:space="preserve"> </v>
      </c>
      <c r="BU672" s="74" t="str">
        <f t="shared" si="389"/>
        <v xml:space="preserve"> </v>
      </c>
      <c r="BV672" s="120" t="str">
        <f t="shared" si="390"/>
        <v xml:space="preserve"> </v>
      </c>
      <c r="BW672" s="120" t="str">
        <f t="shared" si="391"/>
        <v xml:space="preserve">  </v>
      </c>
      <c r="BY672" s="74" t="str">
        <f t="shared" si="392"/>
        <v xml:space="preserve"> </v>
      </c>
      <c r="BZ672" s="120" t="str">
        <f t="shared" si="393"/>
        <v xml:space="preserve"> </v>
      </c>
      <c r="CA672" s="120" t="str">
        <f t="shared" si="394"/>
        <v xml:space="preserve"> </v>
      </c>
      <c r="CC672" s="115" t="str">
        <f t="shared" si="395"/>
        <v xml:space="preserve"> </v>
      </c>
      <c r="CD672" s="120" t="str">
        <f t="shared" si="396"/>
        <v xml:space="preserve"> </v>
      </c>
      <c r="CE672" s="417" t="str">
        <f t="shared" si="397"/>
        <v xml:space="preserve"> </v>
      </c>
      <c r="CF672" s="115"/>
      <c r="CG672" s="115" t="str">
        <f t="shared" si="398"/>
        <v xml:space="preserve"> </v>
      </c>
      <c r="CH672" s="120" t="str">
        <f t="shared" si="399"/>
        <v xml:space="preserve"> </v>
      </c>
      <c r="CI672" s="417" t="str">
        <f t="shared" si="400"/>
        <v xml:space="preserve"> </v>
      </c>
      <c r="CJ672" s="115"/>
      <c r="CK672" s="115" t="str">
        <f t="shared" si="401"/>
        <v xml:space="preserve"> </v>
      </c>
      <c r="CL672" s="120" t="str">
        <f t="shared" si="402"/>
        <v xml:space="preserve"> </v>
      </c>
      <c r="CM672" s="417" t="str">
        <f t="shared" si="371"/>
        <v xml:space="preserve"> </v>
      </c>
      <c r="IS672" s="103">
        <v>33.94</v>
      </c>
    </row>
    <row r="673" spans="2:253" s="74" customFormat="1" ht="17.100000000000001" hidden="1" customHeight="1" x14ac:dyDescent="0.25">
      <c r="B673" s="504">
        <f>IF(AND('KB Duct Parts'!$BP$16=1,'KB Duct Parts'!$BO$16=2,'KB Duct Parts'!H33&gt;0),'KB Duct Parts'!H33,0)</f>
        <v>0</v>
      </c>
      <c r="C673" s="508"/>
      <c r="D673" s="508" t="s">
        <v>2040</v>
      </c>
      <c r="E673" s="504" t="s">
        <v>876</v>
      </c>
      <c r="F673" s="508" t="str">
        <f t="shared" si="379"/>
        <v xml:space="preserve"> </v>
      </c>
      <c r="G673" s="530" t="s">
        <v>2111</v>
      </c>
      <c r="H673" s="504"/>
      <c r="I673" s="1035" t="s">
        <v>228</v>
      </c>
      <c r="J673" s="1036"/>
      <c r="K673" s="516" t="s">
        <v>882</v>
      </c>
      <c r="L673" s="523" t="s">
        <v>707</v>
      </c>
      <c r="M673" s="517" t="str">
        <f t="shared" si="403"/>
        <v>Y</v>
      </c>
      <c r="N673" s="514">
        <f t="shared" si="380"/>
        <v>38.6</v>
      </c>
      <c r="O673" s="518">
        <f t="shared" si="373"/>
        <v>0</v>
      </c>
      <c r="P673" s="680">
        <f>'KB Duct Parts'!$AE$3</f>
        <v>0</v>
      </c>
      <c r="Q673" s="681">
        <f t="shared" si="381"/>
        <v>0</v>
      </c>
      <c r="R673" s="682">
        <f t="shared" si="382"/>
        <v>0</v>
      </c>
      <c r="S673" s="716">
        <v>0.3</v>
      </c>
      <c r="T673" s="679">
        <f t="shared" si="383"/>
        <v>0</v>
      </c>
      <c r="U673" s="679">
        <f t="shared" si="384"/>
        <v>0</v>
      </c>
      <c r="Y673" s="120"/>
      <c r="AE673" s="75"/>
      <c r="AF673" s="370" t="s">
        <v>707</v>
      </c>
      <c r="AG673" s="374"/>
      <c r="AH673" s="378"/>
      <c r="AI673" s="381"/>
      <c r="AJ673" s="386"/>
      <c r="AK673" s="391"/>
      <c r="AL673" s="386"/>
      <c r="AM673" s="363">
        <f t="shared" si="372"/>
        <v>1</v>
      </c>
      <c r="AN673" s="578">
        <v>38.6</v>
      </c>
      <c r="AO673" s="120">
        <f t="shared" si="385"/>
        <v>0</v>
      </c>
      <c r="AP673" s="120">
        <f t="shared" si="374"/>
        <v>0</v>
      </c>
      <c r="AQ673" s="120">
        <f t="shared" si="375"/>
        <v>0</v>
      </c>
      <c r="AR673" s="120">
        <f t="shared" si="376"/>
        <v>0</v>
      </c>
      <c r="AS673" s="120">
        <f t="shared" si="377"/>
        <v>0</v>
      </c>
      <c r="AT673" s="120">
        <f t="shared" si="378"/>
        <v>0</v>
      </c>
      <c r="AU673" s="74" t="s">
        <v>717</v>
      </c>
      <c r="AV673" s="115"/>
      <c r="AW673" s="395"/>
      <c r="AX673" s="395">
        <v>0</v>
      </c>
      <c r="AY673" s="395">
        <v>0</v>
      </c>
      <c r="AZ673" s="395">
        <v>0</v>
      </c>
      <c r="BA673" s="395">
        <v>0</v>
      </c>
      <c r="BB673" s="395">
        <v>0</v>
      </c>
      <c r="BC673" s="395">
        <v>0</v>
      </c>
      <c r="BD673" s="115"/>
      <c r="BE673" s="115"/>
      <c r="BF673" s="115"/>
      <c r="BG673" s="115"/>
      <c r="BH673" s="115"/>
      <c r="BI673" s="115"/>
      <c r="BJ673" s="115"/>
      <c r="BK673" s="115"/>
      <c r="BQ673" s="74" t="str">
        <f t="shared" si="386"/>
        <v xml:space="preserve"> </v>
      </c>
      <c r="BR673" s="120" t="str">
        <f t="shared" si="387"/>
        <v xml:space="preserve"> </v>
      </c>
      <c r="BS673" s="120" t="str">
        <f t="shared" si="388"/>
        <v xml:space="preserve"> </v>
      </c>
      <c r="BU673" s="74" t="str">
        <f t="shared" si="389"/>
        <v xml:space="preserve"> </v>
      </c>
      <c r="BV673" s="120" t="str">
        <f t="shared" si="390"/>
        <v xml:space="preserve"> </v>
      </c>
      <c r="BW673" s="120" t="str">
        <f t="shared" si="391"/>
        <v xml:space="preserve">  </v>
      </c>
      <c r="BY673" s="74" t="str">
        <f t="shared" si="392"/>
        <v xml:space="preserve"> </v>
      </c>
      <c r="BZ673" s="120" t="str">
        <f t="shared" si="393"/>
        <v xml:space="preserve"> </v>
      </c>
      <c r="CA673" s="120" t="str">
        <f t="shared" si="394"/>
        <v xml:space="preserve"> </v>
      </c>
      <c r="CC673" s="115" t="str">
        <f t="shared" si="395"/>
        <v xml:space="preserve"> </v>
      </c>
      <c r="CD673" s="120" t="str">
        <f t="shared" si="396"/>
        <v xml:space="preserve"> </v>
      </c>
      <c r="CE673" s="417" t="str">
        <f t="shared" si="397"/>
        <v xml:space="preserve"> </v>
      </c>
      <c r="CF673" s="115"/>
      <c r="CG673" s="115" t="str">
        <f t="shared" si="398"/>
        <v xml:space="preserve"> </v>
      </c>
      <c r="CH673" s="120" t="str">
        <f t="shared" si="399"/>
        <v xml:space="preserve"> </v>
      </c>
      <c r="CI673" s="417" t="str">
        <f t="shared" si="400"/>
        <v xml:space="preserve"> </v>
      </c>
      <c r="CJ673" s="115"/>
      <c r="CK673" s="115" t="str">
        <f t="shared" si="401"/>
        <v xml:space="preserve"> </v>
      </c>
      <c r="CL673" s="120" t="str">
        <f t="shared" si="402"/>
        <v xml:space="preserve"> </v>
      </c>
      <c r="CM673" s="417" t="str">
        <f t="shared" si="371"/>
        <v xml:space="preserve"> </v>
      </c>
      <c r="IS673" s="103">
        <v>35.15</v>
      </c>
    </row>
    <row r="674" spans="2:253" s="74" customFormat="1" ht="17.100000000000001" hidden="1" customHeight="1" x14ac:dyDescent="0.25">
      <c r="B674" s="504">
        <f>IF(AND('KB Duct Parts'!$BP$16=1,'KB Duct Parts'!$BO$16=2,'KB Duct Parts'!H34&gt;0),'KB Duct Parts'!H34,0)</f>
        <v>0</v>
      </c>
      <c r="C674" s="508"/>
      <c r="D674" s="508" t="s">
        <v>2041</v>
      </c>
      <c r="E674" s="504" t="s">
        <v>877</v>
      </c>
      <c r="F674" s="508" t="str">
        <f t="shared" si="379"/>
        <v xml:space="preserve"> </v>
      </c>
      <c r="G674" s="530" t="s">
        <v>2111</v>
      </c>
      <c r="H674" s="504"/>
      <c r="I674" s="1035" t="s">
        <v>228</v>
      </c>
      <c r="J674" s="1036"/>
      <c r="K674" s="516" t="s">
        <v>882</v>
      </c>
      <c r="L674" s="523" t="s">
        <v>707</v>
      </c>
      <c r="M674" s="517" t="str">
        <f t="shared" si="403"/>
        <v>Y</v>
      </c>
      <c r="N674" s="514">
        <f t="shared" si="380"/>
        <v>40</v>
      </c>
      <c r="O674" s="518">
        <f t="shared" si="373"/>
        <v>0</v>
      </c>
      <c r="P674" s="680">
        <f>'KB Duct Parts'!$AE$3</f>
        <v>0</v>
      </c>
      <c r="Q674" s="681">
        <f t="shared" si="381"/>
        <v>0</v>
      </c>
      <c r="R674" s="682">
        <f t="shared" si="382"/>
        <v>0</v>
      </c>
      <c r="S674" s="716">
        <v>0.3</v>
      </c>
      <c r="T674" s="679">
        <f t="shared" si="383"/>
        <v>0</v>
      </c>
      <c r="U674" s="679">
        <f t="shared" si="384"/>
        <v>0</v>
      </c>
      <c r="Y674" s="120"/>
      <c r="AE674" s="75"/>
      <c r="AF674" s="370" t="s">
        <v>707</v>
      </c>
      <c r="AG674" s="374"/>
      <c r="AH674" s="378"/>
      <c r="AI674" s="381"/>
      <c r="AJ674" s="386"/>
      <c r="AK674" s="391"/>
      <c r="AL674" s="386"/>
      <c r="AM674" s="363">
        <f t="shared" si="372"/>
        <v>1</v>
      </c>
      <c r="AN674" s="578">
        <v>40</v>
      </c>
      <c r="AO674" s="120">
        <f t="shared" si="385"/>
        <v>0</v>
      </c>
      <c r="AP674" s="120">
        <f t="shared" si="374"/>
        <v>0</v>
      </c>
      <c r="AQ674" s="120">
        <f t="shared" si="375"/>
        <v>0</v>
      </c>
      <c r="AR674" s="120">
        <f t="shared" si="376"/>
        <v>0</v>
      </c>
      <c r="AS674" s="120">
        <f t="shared" si="377"/>
        <v>0</v>
      </c>
      <c r="AT674" s="120">
        <f t="shared" si="378"/>
        <v>0</v>
      </c>
      <c r="AU674" s="74" t="s">
        <v>717</v>
      </c>
      <c r="AV674" s="115"/>
      <c r="AW674" s="395"/>
      <c r="AX674" s="395">
        <v>0</v>
      </c>
      <c r="AY674" s="395">
        <v>0</v>
      </c>
      <c r="AZ674" s="395">
        <v>0</v>
      </c>
      <c r="BA674" s="395">
        <v>0</v>
      </c>
      <c r="BB674" s="395">
        <v>0</v>
      </c>
      <c r="BC674" s="395">
        <v>0</v>
      </c>
      <c r="BD674" s="115"/>
      <c r="BE674" s="115"/>
      <c r="BF674" s="115"/>
      <c r="BG674" s="115"/>
      <c r="BH674" s="115"/>
      <c r="BI674" s="115"/>
      <c r="BJ674" s="115"/>
      <c r="BK674" s="115"/>
      <c r="BQ674" s="74" t="str">
        <f t="shared" si="386"/>
        <v xml:space="preserve"> </v>
      </c>
      <c r="BR674" s="120" t="str">
        <f t="shared" si="387"/>
        <v xml:space="preserve"> </v>
      </c>
      <c r="BS674" s="120" t="str">
        <f t="shared" si="388"/>
        <v xml:space="preserve"> </v>
      </c>
      <c r="BU674" s="74" t="str">
        <f t="shared" si="389"/>
        <v xml:space="preserve"> </v>
      </c>
      <c r="BV674" s="120" t="str">
        <f t="shared" si="390"/>
        <v xml:space="preserve"> </v>
      </c>
      <c r="BW674" s="120" t="str">
        <f t="shared" si="391"/>
        <v xml:space="preserve">  </v>
      </c>
      <c r="BY674" s="74" t="str">
        <f t="shared" si="392"/>
        <v xml:space="preserve"> </v>
      </c>
      <c r="BZ674" s="120" t="str">
        <f t="shared" si="393"/>
        <v xml:space="preserve"> </v>
      </c>
      <c r="CA674" s="120" t="str">
        <f t="shared" si="394"/>
        <v xml:space="preserve"> </v>
      </c>
      <c r="CC674" s="115" t="str">
        <f t="shared" si="395"/>
        <v xml:space="preserve"> </v>
      </c>
      <c r="CD674" s="120" t="str">
        <f t="shared" si="396"/>
        <v xml:space="preserve"> </v>
      </c>
      <c r="CE674" s="417" t="str">
        <f t="shared" si="397"/>
        <v xml:space="preserve"> </v>
      </c>
      <c r="CF674" s="115"/>
      <c r="CG674" s="115" t="str">
        <f t="shared" si="398"/>
        <v xml:space="preserve"> </v>
      </c>
      <c r="CH674" s="120" t="str">
        <f t="shared" si="399"/>
        <v xml:space="preserve"> </v>
      </c>
      <c r="CI674" s="417" t="str">
        <f t="shared" si="400"/>
        <v xml:space="preserve"> </v>
      </c>
      <c r="CJ674" s="115"/>
      <c r="CK674" s="115" t="str">
        <f t="shared" si="401"/>
        <v xml:space="preserve"> </v>
      </c>
      <c r="CL674" s="120" t="str">
        <f t="shared" si="402"/>
        <v xml:space="preserve"> </v>
      </c>
      <c r="CM674" s="417" t="str">
        <f t="shared" si="371"/>
        <v xml:space="preserve"> </v>
      </c>
      <c r="IS674" s="103">
        <v>36.369999999999997</v>
      </c>
    </row>
    <row r="675" spans="2:253" s="74" customFormat="1" ht="17.100000000000001" hidden="1" customHeight="1" x14ac:dyDescent="0.25">
      <c r="B675" s="504">
        <f>IF(AND('KB Duct Parts'!$BP$16=1,'KB Duct Parts'!$BO$16=2,'KB Duct Parts'!H35&gt;0),'KB Duct Parts'!H35,0)</f>
        <v>0</v>
      </c>
      <c r="C675" s="508"/>
      <c r="D675" s="508" t="s">
        <v>2042</v>
      </c>
      <c r="E675" s="504" t="s">
        <v>878</v>
      </c>
      <c r="F675" s="508" t="str">
        <f t="shared" si="379"/>
        <v xml:space="preserve"> </v>
      </c>
      <c r="G675" s="530" t="s">
        <v>2111</v>
      </c>
      <c r="H675" s="504"/>
      <c r="I675" s="1035" t="s">
        <v>228</v>
      </c>
      <c r="J675" s="1036"/>
      <c r="K675" s="516" t="s">
        <v>882</v>
      </c>
      <c r="L675" s="523" t="s">
        <v>707</v>
      </c>
      <c r="M675" s="517" t="str">
        <f t="shared" si="403"/>
        <v>Y</v>
      </c>
      <c r="N675" s="514">
        <f t="shared" si="380"/>
        <v>42.7</v>
      </c>
      <c r="O675" s="518">
        <f t="shared" si="373"/>
        <v>0</v>
      </c>
      <c r="P675" s="680">
        <f>'KB Duct Parts'!$AE$3</f>
        <v>0</v>
      </c>
      <c r="Q675" s="681">
        <f t="shared" si="381"/>
        <v>0</v>
      </c>
      <c r="R675" s="682">
        <f t="shared" si="382"/>
        <v>0</v>
      </c>
      <c r="S675" s="716">
        <v>0.3</v>
      </c>
      <c r="T675" s="679">
        <f t="shared" si="383"/>
        <v>0</v>
      </c>
      <c r="U675" s="679">
        <f t="shared" si="384"/>
        <v>0</v>
      </c>
      <c r="Y675" s="120"/>
      <c r="AE675" s="75"/>
      <c r="AF675" s="370" t="s">
        <v>707</v>
      </c>
      <c r="AG675" s="374"/>
      <c r="AH675" s="378"/>
      <c r="AI675" s="381"/>
      <c r="AJ675" s="386"/>
      <c r="AK675" s="391"/>
      <c r="AL675" s="386"/>
      <c r="AM675" s="363">
        <f t="shared" si="372"/>
        <v>1</v>
      </c>
      <c r="AN675" s="578">
        <v>42.7</v>
      </c>
      <c r="AO675" s="120">
        <f t="shared" si="385"/>
        <v>0</v>
      </c>
      <c r="AP675" s="120">
        <f t="shared" si="374"/>
        <v>0</v>
      </c>
      <c r="AQ675" s="120">
        <f t="shared" si="375"/>
        <v>0</v>
      </c>
      <c r="AR675" s="120">
        <f t="shared" si="376"/>
        <v>0</v>
      </c>
      <c r="AS675" s="120">
        <f t="shared" si="377"/>
        <v>0</v>
      </c>
      <c r="AT675" s="120">
        <f t="shared" si="378"/>
        <v>0</v>
      </c>
      <c r="AU675" s="74" t="s">
        <v>717</v>
      </c>
      <c r="AV675" s="115"/>
      <c r="AW675" s="395"/>
      <c r="AX675" s="395">
        <v>0</v>
      </c>
      <c r="AY675" s="395">
        <v>0</v>
      </c>
      <c r="AZ675" s="395">
        <v>0</v>
      </c>
      <c r="BA675" s="395">
        <v>0</v>
      </c>
      <c r="BB675" s="395">
        <v>0</v>
      </c>
      <c r="BC675" s="395">
        <v>0</v>
      </c>
      <c r="BD675" s="115"/>
      <c r="BE675" s="115"/>
      <c r="BF675" s="115"/>
      <c r="BG675" s="115"/>
      <c r="BH675" s="115"/>
      <c r="BI675" s="115"/>
      <c r="BJ675" s="115"/>
      <c r="BK675" s="115"/>
      <c r="BQ675" s="74" t="str">
        <f t="shared" si="386"/>
        <v xml:space="preserve"> </v>
      </c>
      <c r="BR675" s="120" t="str">
        <f t="shared" si="387"/>
        <v xml:space="preserve"> </v>
      </c>
      <c r="BS675" s="120" t="str">
        <f t="shared" si="388"/>
        <v xml:space="preserve"> </v>
      </c>
      <c r="BU675" s="74" t="str">
        <f t="shared" si="389"/>
        <v xml:space="preserve"> </v>
      </c>
      <c r="BV675" s="120" t="str">
        <f t="shared" si="390"/>
        <v xml:space="preserve"> </v>
      </c>
      <c r="BW675" s="120" t="str">
        <f t="shared" si="391"/>
        <v xml:space="preserve">  </v>
      </c>
      <c r="BY675" s="74" t="str">
        <f t="shared" si="392"/>
        <v xml:space="preserve"> </v>
      </c>
      <c r="BZ675" s="120" t="str">
        <f t="shared" si="393"/>
        <v xml:space="preserve"> </v>
      </c>
      <c r="CA675" s="120" t="str">
        <f t="shared" si="394"/>
        <v xml:space="preserve"> </v>
      </c>
      <c r="CC675" s="115" t="str">
        <f t="shared" si="395"/>
        <v xml:space="preserve"> </v>
      </c>
      <c r="CD675" s="120" t="str">
        <f t="shared" si="396"/>
        <v xml:space="preserve"> </v>
      </c>
      <c r="CE675" s="417" t="str">
        <f t="shared" si="397"/>
        <v xml:space="preserve"> </v>
      </c>
      <c r="CF675" s="115"/>
      <c r="CG675" s="115" t="str">
        <f t="shared" si="398"/>
        <v xml:space="preserve"> </v>
      </c>
      <c r="CH675" s="120" t="str">
        <f t="shared" si="399"/>
        <v xml:space="preserve"> </v>
      </c>
      <c r="CI675" s="417" t="str">
        <f t="shared" si="400"/>
        <v xml:space="preserve"> </v>
      </c>
      <c r="CJ675" s="115"/>
      <c r="CK675" s="115" t="str">
        <f t="shared" si="401"/>
        <v xml:space="preserve"> </v>
      </c>
      <c r="CL675" s="120" t="str">
        <f t="shared" si="402"/>
        <v xml:space="preserve"> </v>
      </c>
      <c r="CM675" s="417" t="str">
        <f t="shared" ref="CM675:CM738" si="404">IF(AT675&gt;0,AT675," ")</f>
        <v xml:space="preserve"> </v>
      </c>
      <c r="IS675" s="103">
        <v>38.89</v>
      </c>
    </row>
    <row r="676" spans="2:253" s="74" customFormat="1" ht="17.100000000000001" hidden="1" customHeight="1" x14ac:dyDescent="0.25">
      <c r="B676" s="504">
        <f>IF(AND('KB Duct Parts'!$BP$16=1,'KB Duct Parts'!$BO$16=2,'KB Duct Parts'!H36&gt;0),'KB Duct Parts'!H36,0)</f>
        <v>0</v>
      </c>
      <c r="C676" s="508"/>
      <c r="D676" s="508" t="s">
        <v>2043</v>
      </c>
      <c r="E676" s="504" t="s">
        <v>1338</v>
      </c>
      <c r="F676" s="508" t="str">
        <f t="shared" si="379"/>
        <v xml:space="preserve"> </v>
      </c>
      <c r="G676" s="530" t="s">
        <v>2111</v>
      </c>
      <c r="H676" s="504"/>
      <c r="I676" s="1035" t="s">
        <v>228</v>
      </c>
      <c r="J676" s="1036"/>
      <c r="K676" s="516" t="s">
        <v>882</v>
      </c>
      <c r="L676" s="523" t="s">
        <v>707</v>
      </c>
      <c r="M676" s="517" t="str">
        <f t="shared" si="403"/>
        <v>Y</v>
      </c>
      <c r="N676" s="514">
        <f t="shared" si="380"/>
        <v>45</v>
      </c>
      <c r="O676" s="518">
        <f t="shared" si="373"/>
        <v>0</v>
      </c>
      <c r="P676" s="680">
        <f>'KB Duct Parts'!$AE$3</f>
        <v>0</v>
      </c>
      <c r="Q676" s="681">
        <f t="shared" si="381"/>
        <v>0</v>
      </c>
      <c r="R676" s="682">
        <f t="shared" si="382"/>
        <v>0</v>
      </c>
      <c r="S676" s="716">
        <v>0.3</v>
      </c>
      <c r="T676" s="679">
        <f t="shared" si="383"/>
        <v>0</v>
      </c>
      <c r="U676" s="679">
        <f t="shared" si="384"/>
        <v>0</v>
      </c>
      <c r="Y676" s="120"/>
      <c r="AE676" s="75"/>
      <c r="AF676" s="370" t="s">
        <v>707</v>
      </c>
      <c r="AG676" s="374"/>
      <c r="AH676" s="378"/>
      <c r="AI676" s="381"/>
      <c r="AJ676" s="386"/>
      <c r="AK676" s="391"/>
      <c r="AL676" s="386"/>
      <c r="AM676" s="363">
        <f t="shared" si="372"/>
        <v>1</v>
      </c>
      <c r="AN676" s="578">
        <v>45</v>
      </c>
      <c r="AO676" s="120">
        <f t="shared" si="385"/>
        <v>0</v>
      </c>
      <c r="AP676" s="120">
        <f t="shared" si="374"/>
        <v>0</v>
      </c>
      <c r="AQ676" s="120">
        <f t="shared" si="375"/>
        <v>0</v>
      </c>
      <c r="AR676" s="120">
        <f t="shared" si="376"/>
        <v>0</v>
      </c>
      <c r="AS676" s="120">
        <f t="shared" si="377"/>
        <v>0</v>
      </c>
      <c r="AT676" s="120">
        <f t="shared" si="378"/>
        <v>0</v>
      </c>
      <c r="AU676" s="74" t="s">
        <v>717</v>
      </c>
      <c r="AV676" s="115"/>
      <c r="AW676" s="395"/>
      <c r="AX676" s="395">
        <v>0</v>
      </c>
      <c r="AY676" s="395">
        <v>0</v>
      </c>
      <c r="AZ676" s="395">
        <v>0</v>
      </c>
      <c r="BA676" s="395">
        <v>0</v>
      </c>
      <c r="BB676" s="395">
        <v>0</v>
      </c>
      <c r="BC676" s="395">
        <v>0</v>
      </c>
      <c r="BD676" s="115"/>
      <c r="BE676" s="115"/>
      <c r="BF676" s="115"/>
      <c r="BG676" s="115"/>
      <c r="BH676" s="115"/>
      <c r="BI676" s="115"/>
      <c r="BJ676" s="115"/>
      <c r="BK676" s="115"/>
      <c r="BQ676" s="74" t="str">
        <f t="shared" si="386"/>
        <v xml:space="preserve"> </v>
      </c>
      <c r="BR676" s="120" t="str">
        <f t="shared" si="387"/>
        <v xml:space="preserve"> </v>
      </c>
      <c r="BS676" s="120" t="str">
        <f t="shared" si="388"/>
        <v xml:space="preserve"> </v>
      </c>
      <c r="BU676" s="74" t="str">
        <f t="shared" si="389"/>
        <v xml:space="preserve"> </v>
      </c>
      <c r="BV676" s="120" t="str">
        <f t="shared" si="390"/>
        <v xml:space="preserve"> </v>
      </c>
      <c r="BW676" s="120" t="str">
        <f t="shared" si="391"/>
        <v xml:space="preserve">  </v>
      </c>
      <c r="BY676" s="74" t="str">
        <f t="shared" si="392"/>
        <v xml:space="preserve"> </v>
      </c>
      <c r="BZ676" s="120" t="str">
        <f t="shared" si="393"/>
        <v xml:space="preserve"> </v>
      </c>
      <c r="CA676" s="120" t="str">
        <f t="shared" si="394"/>
        <v xml:space="preserve"> </v>
      </c>
      <c r="CC676" s="115" t="str">
        <f t="shared" si="395"/>
        <v xml:space="preserve"> </v>
      </c>
      <c r="CD676" s="120" t="str">
        <f t="shared" si="396"/>
        <v xml:space="preserve"> </v>
      </c>
      <c r="CE676" s="417" t="str">
        <f t="shared" si="397"/>
        <v xml:space="preserve"> </v>
      </c>
      <c r="CF676" s="115"/>
      <c r="CG676" s="115" t="str">
        <f t="shared" si="398"/>
        <v xml:space="preserve"> </v>
      </c>
      <c r="CH676" s="120" t="str">
        <f t="shared" si="399"/>
        <v xml:space="preserve"> </v>
      </c>
      <c r="CI676" s="417" t="str">
        <f t="shared" si="400"/>
        <v xml:space="preserve"> </v>
      </c>
      <c r="CJ676" s="115"/>
      <c r="CK676" s="115" t="str">
        <f t="shared" si="401"/>
        <v xml:space="preserve"> </v>
      </c>
      <c r="CL676" s="120" t="str">
        <f t="shared" si="402"/>
        <v xml:space="preserve"> </v>
      </c>
      <c r="CM676" s="417" t="str">
        <f t="shared" si="404"/>
        <v xml:space="preserve"> </v>
      </c>
      <c r="IS676" s="103"/>
    </row>
    <row r="677" spans="2:253" s="74" customFormat="1" ht="17.100000000000001" hidden="1" customHeight="1" x14ac:dyDescent="0.25">
      <c r="B677" s="504">
        <f>IF(AND('KB Duct Parts'!$BP$16=1,'KB Duct Parts'!$BO$16=5,'KB Duct Parts'!H17&gt;0),'KB Duct Parts'!H17,0)</f>
        <v>0</v>
      </c>
      <c r="C677" s="508"/>
      <c r="D677" s="508" t="s">
        <v>2044</v>
      </c>
      <c r="E677" s="504" t="s">
        <v>483</v>
      </c>
      <c r="F677" s="508" t="str">
        <f t="shared" si="379"/>
        <v xml:space="preserve"> </v>
      </c>
      <c r="G677" s="530" t="s">
        <v>2111</v>
      </c>
      <c r="H677" s="504"/>
      <c r="I677" s="1035" t="s">
        <v>229</v>
      </c>
      <c r="J677" s="1036"/>
      <c r="K677" s="516" t="s">
        <v>882</v>
      </c>
      <c r="L677" s="523" t="s">
        <v>707</v>
      </c>
      <c r="M677" s="517" t="str">
        <f t="shared" si="403"/>
        <v>Y</v>
      </c>
      <c r="N677" s="514">
        <f t="shared" si="380"/>
        <v>19.399999999999999</v>
      </c>
      <c r="O677" s="518">
        <f t="shared" si="373"/>
        <v>0</v>
      </c>
      <c r="P677" s="680">
        <f>'KB Duct Parts'!$AE$3</f>
        <v>0</v>
      </c>
      <c r="Q677" s="681">
        <f t="shared" si="381"/>
        <v>0</v>
      </c>
      <c r="R677" s="682">
        <f t="shared" si="382"/>
        <v>0</v>
      </c>
      <c r="S677" s="716">
        <v>0.3</v>
      </c>
      <c r="T677" s="679">
        <f t="shared" si="383"/>
        <v>0</v>
      </c>
      <c r="U677" s="679">
        <f t="shared" si="384"/>
        <v>0</v>
      </c>
      <c r="Y677" s="120"/>
      <c r="AE677" s="75"/>
      <c r="AF677" s="370" t="s">
        <v>707</v>
      </c>
      <c r="AG677" s="374"/>
      <c r="AH677" s="378"/>
      <c r="AI677" s="381"/>
      <c r="AJ677" s="386"/>
      <c r="AK677" s="391"/>
      <c r="AL677" s="386"/>
      <c r="AM677" s="363">
        <f t="shared" si="372"/>
        <v>1</v>
      </c>
      <c r="AN677" s="578">
        <v>19.399999999999999</v>
      </c>
      <c r="AO677" s="120">
        <f t="shared" si="385"/>
        <v>0</v>
      </c>
      <c r="AP677" s="120">
        <f t="shared" si="374"/>
        <v>0</v>
      </c>
      <c r="AQ677" s="120">
        <f t="shared" si="375"/>
        <v>0</v>
      </c>
      <c r="AR677" s="120">
        <f t="shared" si="376"/>
        <v>0</v>
      </c>
      <c r="AS677" s="120">
        <f t="shared" si="377"/>
        <v>0</v>
      </c>
      <c r="AT677" s="120">
        <f t="shared" si="378"/>
        <v>0</v>
      </c>
      <c r="AU677" s="74" t="s">
        <v>717</v>
      </c>
      <c r="AV677" s="115"/>
      <c r="AW677" s="395"/>
      <c r="AX677" s="395">
        <v>0</v>
      </c>
      <c r="AY677" s="395">
        <v>0</v>
      </c>
      <c r="AZ677" s="395">
        <v>0</v>
      </c>
      <c r="BA677" s="395">
        <v>0</v>
      </c>
      <c r="BB677" s="395">
        <v>0</v>
      </c>
      <c r="BC677" s="395">
        <v>0</v>
      </c>
      <c r="BD677" s="115"/>
      <c r="BE677" s="115"/>
      <c r="BF677" s="115"/>
      <c r="BG677" s="115"/>
      <c r="BH677" s="115"/>
      <c r="BI677" s="115"/>
      <c r="BJ677" s="115"/>
      <c r="BK677" s="115"/>
      <c r="BQ677" s="74" t="str">
        <f t="shared" si="386"/>
        <v xml:space="preserve"> </v>
      </c>
      <c r="BR677" s="120" t="str">
        <f t="shared" si="387"/>
        <v xml:space="preserve"> </v>
      </c>
      <c r="BS677" s="120" t="str">
        <f t="shared" si="388"/>
        <v xml:space="preserve"> </v>
      </c>
      <c r="BU677" s="74" t="str">
        <f t="shared" si="389"/>
        <v xml:space="preserve"> </v>
      </c>
      <c r="BV677" s="120" t="str">
        <f t="shared" si="390"/>
        <v xml:space="preserve"> </v>
      </c>
      <c r="BW677" s="120" t="str">
        <f t="shared" si="391"/>
        <v xml:space="preserve">  </v>
      </c>
      <c r="BY677" s="74" t="str">
        <f t="shared" si="392"/>
        <v xml:space="preserve"> </v>
      </c>
      <c r="BZ677" s="120" t="str">
        <f t="shared" si="393"/>
        <v xml:space="preserve"> </v>
      </c>
      <c r="CA677" s="120" t="str">
        <f t="shared" si="394"/>
        <v xml:space="preserve"> </v>
      </c>
      <c r="CC677" s="115" t="str">
        <f t="shared" si="395"/>
        <v xml:space="preserve"> </v>
      </c>
      <c r="CD677" s="120" t="str">
        <f t="shared" si="396"/>
        <v xml:space="preserve"> </v>
      </c>
      <c r="CE677" s="417" t="str">
        <f t="shared" si="397"/>
        <v xml:space="preserve"> </v>
      </c>
      <c r="CF677" s="115"/>
      <c r="CG677" s="115" t="str">
        <f t="shared" si="398"/>
        <v xml:space="preserve"> </v>
      </c>
      <c r="CH677" s="120" t="str">
        <f t="shared" si="399"/>
        <v xml:space="preserve"> </v>
      </c>
      <c r="CI677" s="417" t="str">
        <f t="shared" si="400"/>
        <v xml:space="preserve"> </v>
      </c>
      <c r="CJ677" s="115"/>
      <c r="CK677" s="115" t="str">
        <f t="shared" si="401"/>
        <v xml:space="preserve"> </v>
      </c>
      <c r="CL677" s="120" t="str">
        <f t="shared" si="402"/>
        <v xml:space="preserve"> </v>
      </c>
      <c r="CM677" s="417" t="str">
        <f t="shared" si="404"/>
        <v xml:space="preserve"> </v>
      </c>
      <c r="IS677" s="103">
        <v>17.600000000000001</v>
      </c>
    </row>
    <row r="678" spans="2:253" s="74" customFormat="1" ht="17.100000000000001" hidden="1" customHeight="1" x14ac:dyDescent="0.25">
      <c r="B678" s="504">
        <f>IF(AND('KB Duct Parts'!$BP$16=1,'KB Duct Parts'!$BO$16=5,'KB Duct Parts'!H18&gt;0),'KB Duct Parts'!H18,0)</f>
        <v>0</v>
      </c>
      <c r="C678" s="508"/>
      <c r="D678" s="508" t="s">
        <v>2045</v>
      </c>
      <c r="E678" s="520" t="s">
        <v>861</v>
      </c>
      <c r="F678" s="508" t="str">
        <f t="shared" si="379"/>
        <v xml:space="preserve"> </v>
      </c>
      <c r="G678" s="530" t="s">
        <v>2111</v>
      </c>
      <c r="H678" s="504"/>
      <c r="I678" s="1035" t="s">
        <v>229</v>
      </c>
      <c r="J678" s="1036"/>
      <c r="K678" s="516" t="s">
        <v>882</v>
      </c>
      <c r="L678" s="523" t="s">
        <v>707</v>
      </c>
      <c r="M678" s="517" t="str">
        <f t="shared" si="403"/>
        <v>Y</v>
      </c>
      <c r="N678" s="514">
        <f t="shared" si="380"/>
        <v>13.7</v>
      </c>
      <c r="O678" s="518">
        <f t="shared" si="373"/>
        <v>0</v>
      </c>
      <c r="P678" s="680">
        <f>'KB Duct Parts'!$AE$3</f>
        <v>0</v>
      </c>
      <c r="Q678" s="681">
        <f t="shared" si="381"/>
        <v>0</v>
      </c>
      <c r="R678" s="682">
        <f t="shared" si="382"/>
        <v>0</v>
      </c>
      <c r="S678" s="716">
        <v>0.3</v>
      </c>
      <c r="T678" s="679">
        <f t="shared" si="383"/>
        <v>0</v>
      </c>
      <c r="U678" s="679">
        <f t="shared" si="384"/>
        <v>0</v>
      </c>
      <c r="Y678" s="120"/>
      <c r="AE678" s="75"/>
      <c r="AF678" s="370" t="s">
        <v>707</v>
      </c>
      <c r="AG678" s="374"/>
      <c r="AH678" s="378"/>
      <c r="AI678" s="381"/>
      <c r="AJ678" s="386"/>
      <c r="AK678" s="391"/>
      <c r="AL678" s="386"/>
      <c r="AM678" s="363">
        <f t="shared" si="372"/>
        <v>1</v>
      </c>
      <c r="AN678" s="578">
        <v>13.7</v>
      </c>
      <c r="AO678" s="120">
        <f t="shared" si="385"/>
        <v>0</v>
      </c>
      <c r="AP678" s="120">
        <f t="shared" si="374"/>
        <v>0</v>
      </c>
      <c r="AQ678" s="120">
        <f t="shared" si="375"/>
        <v>0</v>
      </c>
      <c r="AR678" s="120">
        <f t="shared" si="376"/>
        <v>0</v>
      </c>
      <c r="AS678" s="120">
        <f t="shared" si="377"/>
        <v>0</v>
      </c>
      <c r="AT678" s="120">
        <f t="shared" si="378"/>
        <v>0</v>
      </c>
      <c r="AU678" s="74" t="s">
        <v>717</v>
      </c>
      <c r="AV678" s="115"/>
      <c r="AW678" s="395"/>
      <c r="AX678" s="395">
        <v>0</v>
      </c>
      <c r="AY678" s="395">
        <v>0</v>
      </c>
      <c r="AZ678" s="395">
        <v>0</v>
      </c>
      <c r="BA678" s="395">
        <v>0</v>
      </c>
      <c r="BB678" s="395">
        <v>0</v>
      </c>
      <c r="BC678" s="395">
        <v>0</v>
      </c>
      <c r="BD678" s="115"/>
      <c r="BE678" s="115"/>
      <c r="BF678" s="115"/>
      <c r="BG678" s="115"/>
      <c r="BH678" s="115"/>
      <c r="BI678" s="115"/>
      <c r="BJ678" s="115"/>
      <c r="BK678" s="115"/>
      <c r="BQ678" s="74" t="str">
        <f t="shared" si="386"/>
        <v xml:space="preserve"> </v>
      </c>
      <c r="BR678" s="120" t="str">
        <f t="shared" si="387"/>
        <v xml:space="preserve"> </v>
      </c>
      <c r="BS678" s="120" t="str">
        <f t="shared" si="388"/>
        <v xml:space="preserve"> </v>
      </c>
      <c r="BU678" s="74" t="str">
        <f t="shared" si="389"/>
        <v xml:space="preserve"> </v>
      </c>
      <c r="BV678" s="120" t="str">
        <f t="shared" si="390"/>
        <v xml:space="preserve"> </v>
      </c>
      <c r="BW678" s="120" t="str">
        <f t="shared" si="391"/>
        <v xml:space="preserve">  </v>
      </c>
      <c r="BY678" s="74" t="str">
        <f t="shared" si="392"/>
        <v xml:space="preserve"> </v>
      </c>
      <c r="BZ678" s="120" t="str">
        <f t="shared" si="393"/>
        <v xml:space="preserve"> </v>
      </c>
      <c r="CA678" s="120" t="str">
        <f t="shared" si="394"/>
        <v xml:space="preserve"> </v>
      </c>
      <c r="CC678" s="115" t="str">
        <f t="shared" si="395"/>
        <v xml:space="preserve"> </v>
      </c>
      <c r="CD678" s="120" t="str">
        <f t="shared" si="396"/>
        <v xml:space="preserve"> </v>
      </c>
      <c r="CE678" s="417" t="str">
        <f t="shared" si="397"/>
        <v xml:space="preserve"> </v>
      </c>
      <c r="CF678" s="115"/>
      <c r="CG678" s="115" t="str">
        <f t="shared" si="398"/>
        <v xml:space="preserve"> </v>
      </c>
      <c r="CH678" s="120" t="str">
        <f t="shared" si="399"/>
        <v xml:space="preserve"> </v>
      </c>
      <c r="CI678" s="417" t="str">
        <f t="shared" si="400"/>
        <v xml:space="preserve"> </v>
      </c>
      <c r="CJ678" s="115"/>
      <c r="CK678" s="115" t="str">
        <f t="shared" si="401"/>
        <v xml:space="preserve"> </v>
      </c>
      <c r="CL678" s="120" t="str">
        <f t="shared" si="402"/>
        <v xml:space="preserve"> </v>
      </c>
      <c r="CM678" s="417" t="str">
        <f t="shared" si="404"/>
        <v xml:space="preserve"> </v>
      </c>
      <c r="IS678" s="103">
        <v>12.46</v>
      </c>
    </row>
    <row r="679" spans="2:253" s="74" customFormat="1" ht="17.100000000000001" hidden="1" customHeight="1" x14ac:dyDescent="0.25">
      <c r="B679" s="504">
        <f>IF(AND('KB Duct Parts'!$BP$16=1,'KB Duct Parts'!$BO$16=5,'KB Duct Parts'!H19&gt;0),'KB Duct Parts'!H19,0)</f>
        <v>0</v>
      </c>
      <c r="C679" s="508"/>
      <c r="D679" s="508" t="s">
        <v>2046</v>
      </c>
      <c r="E679" s="504" t="s">
        <v>862</v>
      </c>
      <c r="F679" s="508" t="str">
        <f t="shared" si="379"/>
        <v xml:space="preserve"> </v>
      </c>
      <c r="G679" s="530" t="s">
        <v>2111</v>
      </c>
      <c r="H679" s="504"/>
      <c r="I679" s="1035" t="s">
        <v>229</v>
      </c>
      <c r="J679" s="1036"/>
      <c r="K679" s="516" t="s">
        <v>882</v>
      </c>
      <c r="L679" s="523" t="s">
        <v>707</v>
      </c>
      <c r="M679" s="517" t="str">
        <f t="shared" si="403"/>
        <v>Y</v>
      </c>
      <c r="N679" s="514">
        <f t="shared" si="380"/>
        <v>14.5</v>
      </c>
      <c r="O679" s="518">
        <f t="shared" si="373"/>
        <v>0</v>
      </c>
      <c r="P679" s="680">
        <f>'KB Duct Parts'!$AE$3</f>
        <v>0</v>
      </c>
      <c r="Q679" s="681">
        <f t="shared" si="381"/>
        <v>0</v>
      </c>
      <c r="R679" s="682">
        <f t="shared" si="382"/>
        <v>0</v>
      </c>
      <c r="S679" s="716">
        <v>0.3</v>
      </c>
      <c r="T679" s="679">
        <f t="shared" si="383"/>
        <v>0</v>
      </c>
      <c r="U679" s="679">
        <f t="shared" si="384"/>
        <v>0</v>
      </c>
      <c r="Y679" s="120"/>
      <c r="AE679" s="75"/>
      <c r="AF679" s="370" t="s">
        <v>707</v>
      </c>
      <c r="AG679" s="374"/>
      <c r="AH679" s="378"/>
      <c r="AI679" s="381"/>
      <c r="AJ679" s="386"/>
      <c r="AK679" s="391"/>
      <c r="AL679" s="386"/>
      <c r="AM679" s="363">
        <f t="shared" si="372"/>
        <v>1</v>
      </c>
      <c r="AN679" s="578">
        <v>14.5</v>
      </c>
      <c r="AO679" s="120">
        <f t="shared" si="385"/>
        <v>0</v>
      </c>
      <c r="AP679" s="120">
        <f t="shared" si="374"/>
        <v>0</v>
      </c>
      <c r="AQ679" s="120">
        <f t="shared" si="375"/>
        <v>0</v>
      </c>
      <c r="AR679" s="120">
        <f t="shared" si="376"/>
        <v>0</v>
      </c>
      <c r="AS679" s="120">
        <f t="shared" si="377"/>
        <v>0</v>
      </c>
      <c r="AT679" s="120">
        <f t="shared" si="378"/>
        <v>0</v>
      </c>
      <c r="AU679" s="74" t="s">
        <v>717</v>
      </c>
      <c r="AV679" s="115"/>
      <c r="AW679" s="395"/>
      <c r="AX679" s="395">
        <v>0</v>
      </c>
      <c r="AY679" s="395">
        <v>0</v>
      </c>
      <c r="AZ679" s="395">
        <v>0</v>
      </c>
      <c r="BA679" s="395">
        <v>0</v>
      </c>
      <c r="BB679" s="395">
        <v>0</v>
      </c>
      <c r="BC679" s="395">
        <v>0</v>
      </c>
      <c r="BD679" s="115"/>
      <c r="BE679" s="115"/>
      <c r="BF679" s="115"/>
      <c r="BG679" s="115"/>
      <c r="BH679" s="115"/>
      <c r="BI679" s="115"/>
      <c r="BJ679" s="115"/>
      <c r="BK679" s="115"/>
      <c r="BQ679" s="74" t="str">
        <f t="shared" si="386"/>
        <v xml:space="preserve"> </v>
      </c>
      <c r="BR679" s="120" t="str">
        <f t="shared" si="387"/>
        <v xml:space="preserve"> </v>
      </c>
      <c r="BS679" s="120" t="str">
        <f t="shared" si="388"/>
        <v xml:space="preserve"> </v>
      </c>
      <c r="BU679" s="74" t="str">
        <f t="shared" si="389"/>
        <v xml:space="preserve"> </v>
      </c>
      <c r="BV679" s="120" t="str">
        <f t="shared" si="390"/>
        <v xml:space="preserve"> </v>
      </c>
      <c r="BW679" s="120" t="str">
        <f t="shared" si="391"/>
        <v xml:space="preserve">  </v>
      </c>
      <c r="BY679" s="74" t="str">
        <f t="shared" si="392"/>
        <v xml:space="preserve"> </v>
      </c>
      <c r="BZ679" s="120" t="str">
        <f t="shared" si="393"/>
        <v xml:space="preserve"> </v>
      </c>
      <c r="CA679" s="120" t="str">
        <f t="shared" si="394"/>
        <v xml:space="preserve"> </v>
      </c>
      <c r="CC679" s="115" t="str">
        <f t="shared" si="395"/>
        <v xml:space="preserve"> </v>
      </c>
      <c r="CD679" s="120" t="str">
        <f t="shared" si="396"/>
        <v xml:space="preserve"> </v>
      </c>
      <c r="CE679" s="417" t="str">
        <f t="shared" si="397"/>
        <v xml:space="preserve"> </v>
      </c>
      <c r="CF679" s="115"/>
      <c r="CG679" s="115" t="str">
        <f t="shared" si="398"/>
        <v xml:space="preserve"> </v>
      </c>
      <c r="CH679" s="120" t="str">
        <f t="shared" si="399"/>
        <v xml:space="preserve"> </v>
      </c>
      <c r="CI679" s="417" t="str">
        <f t="shared" si="400"/>
        <v xml:space="preserve"> </v>
      </c>
      <c r="CJ679" s="115"/>
      <c r="CK679" s="115" t="str">
        <f t="shared" si="401"/>
        <v xml:space="preserve"> </v>
      </c>
      <c r="CL679" s="120" t="str">
        <f t="shared" si="402"/>
        <v xml:space="preserve"> </v>
      </c>
      <c r="CM679" s="417" t="str">
        <f t="shared" si="404"/>
        <v xml:space="preserve"> </v>
      </c>
      <c r="IS679" s="103">
        <v>13.19</v>
      </c>
    </row>
    <row r="680" spans="2:253" s="74" customFormat="1" ht="17.100000000000001" hidden="1" customHeight="1" x14ac:dyDescent="0.25">
      <c r="B680" s="504">
        <f>IF(AND('KB Duct Parts'!$BP$16=1,'KB Duct Parts'!$BO$16=5,'KB Duct Parts'!H20&gt;0),'KB Duct Parts'!H20,0)</f>
        <v>0</v>
      </c>
      <c r="C680" s="508"/>
      <c r="D680" s="508" t="s">
        <v>2047</v>
      </c>
      <c r="E680" s="504" t="s">
        <v>863</v>
      </c>
      <c r="F680" s="508" t="str">
        <f t="shared" si="379"/>
        <v xml:space="preserve"> </v>
      </c>
      <c r="G680" s="530" t="s">
        <v>2111</v>
      </c>
      <c r="H680" s="504"/>
      <c r="I680" s="1035" t="s">
        <v>229</v>
      </c>
      <c r="J680" s="1036"/>
      <c r="K680" s="516" t="s">
        <v>882</v>
      </c>
      <c r="L680" s="523" t="s">
        <v>707</v>
      </c>
      <c r="M680" s="517" t="str">
        <f t="shared" si="403"/>
        <v>Y</v>
      </c>
      <c r="N680" s="514">
        <f t="shared" si="380"/>
        <v>15.2</v>
      </c>
      <c r="O680" s="518">
        <f t="shared" si="373"/>
        <v>0</v>
      </c>
      <c r="P680" s="680">
        <f>'KB Duct Parts'!$AE$3</f>
        <v>0</v>
      </c>
      <c r="Q680" s="681">
        <f t="shared" si="381"/>
        <v>0</v>
      </c>
      <c r="R680" s="682">
        <f t="shared" si="382"/>
        <v>0</v>
      </c>
      <c r="S680" s="716">
        <v>0.3</v>
      </c>
      <c r="T680" s="679">
        <f t="shared" si="383"/>
        <v>0</v>
      </c>
      <c r="U680" s="679">
        <f t="shared" si="384"/>
        <v>0</v>
      </c>
      <c r="Y680" s="120"/>
      <c r="AE680" s="75"/>
      <c r="AF680" s="370" t="s">
        <v>707</v>
      </c>
      <c r="AG680" s="374"/>
      <c r="AH680" s="378"/>
      <c r="AI680" s="381"/>
      <c r="AJ680" s="386"/>
      <c r="AK680" s="391"/>
      <c r="AL680" s="386"/>
      <c r="AM680" s="363">
        <f t="shared" si="372"/>
        <v>1</v>
      </c>
      <c r="AN680" s="578">
        <v>15.2</v>
      </c>
      <c r="AO680" s="120">
        <f t="shared" si="385"/>
        <v>0</v>
      </c>
      <c r="AP680" s="120">
        <f t="shared" si="374"/>
        <v>0</v>
      </c>
      <c r="AQ680" s="120">
        <f t="shared" si="375"/>
        <v>0</v>
      </c>
      <c r="AR680" s="120">
        <f t="shared" si="376"/>
        <v>0</v>
      </c>
      <c r="AS680" s="120">
        <f t="shared" si="377"/>
        <v>0</v>
      </c>
      <c r="AT680" s="120">
        <f t="shared" si="378"/>
        <v>0</v>
      </c>
      <c r="AU680" s="74" t="s">
        <v>717</v>
      </c>
      <c r="AV680" s="115"/>
      <c r="AW680" s="395"/>
      <c r="AX680" s="395">
        <v>0</v>
      </c>
      <c r="AY680" s="395">
        <v>0</v>
      </c>
      <c r="AZ680" s="395">
        <v>0</v>
      </c>
      <c r="BA680" s="395">
        <v>0</v>
      </c>
      <c r="BB680" s="395">
        <v>0</v>
      </c>
      <c r="BC680" s="395">
        <v>0</v>
      </c>
      <c r="BD680" s="115"/>
      <c r="BE680" s="115"/>
      <c r="BF680" s="115"/>
      <c r="BG680" s="115"/>
      <c r="BH680" s="115"/>
      <c r="BI680" s="115"/>
      <c r="BJ680" s="115"/>
      <c r="BK680" s="115"/>
      <c r="BQ680" s="74" t="str">
        <f t="shared" si="386"/>
        <v xml:space="preserve"> </v>
      </c>
      <c r="BR680" s="120" t="str">
        <f t="shared" si="387"/>
        <v xml:space="preserve"> </v>
      </c>
      <c r="BS680" s="120" t="str">
        <f t="shared" si="388"/>
        <v xml:space="preserve"> </v>
      </c>
      <c r="BU680" s="74" t="str">
        <f t="shared" si="389"/>
        <v xml:space="preserve"> </v>
      </c>
      <c r="BV680" s="120" t="str">
        <f t="shared" si="390"/>
        <v xml:space="preserve"> </v>
      </c>
      <c r="BW680" s="120" t="str">
        <f t="shared" si="391"/>
        <v xml:space="preserve">  </v>
      </c>
      <c r="BY680" s="74" t="str">
        <f t="shared" si="392"/>
        <v xml:space="preserve"> </v>
      </c>
      <c r="BZ680" s="120" t="str">
        <f t="shared" si="393"/>
        <v xml:space="preserve"> </v>
      </c>
      <c r="CA680" s="120" t="str">
        <f t="shared" si="394"/>
        <v xml:space="preserve"> </v>
      </c>
      <c r="CC680" s="115" t="str">
        <f t="shared" si="395"/>
        <v xml:space="preserve"> </v>
      </c>
      <c r="CD680" s="120" t="str">
        <f t="shared" si="396"/>
        <v xml:space="preserve"> </v>
      </c>
      <c r="CE680" s="417" t="str">
        <f t="shared" si="397"/>
        <v xml:space="preserve"> </v>
      </c>
      <c r="CF680" s="115"/>
      <c r="CG680" s="115" t="str">
        <f t="shared" si="398"/>
        <v xml:space="preserve"> </v>
      </c>
      <c r="CH680" s="120" t="str">
        <f t="shared" si="399"/>
        <v xml:space="preserve"> </v>
      </c>
      <c r="CI680" s="417" t="str">
        <f t="shared" si="400"/>
        <v xml:space="preserve"> </v>
      </c>
      <c r="CJ680" s="115"/>
      <c r="CK680" s="115" t="str">
        <f t="shared" si="401"/>
        <v xml:space="preserve"> </v>
      </c>
      <c r="CL680" s="120" t="str">
        <f t="shared" si="402"/>
        <v xml:space="preserve"> </v>
      </c>
      <c r="CM680" s="417" t="str">
        <f t="shared" si="404"/>
        <v xml:space="preserve"> </v>
      </c>
      <c r="IS680" s="103">
        <v>13.91</v>
      </c>
    </row>
    <row r="681" spans="2:253" s="74" customFormat="1" ht="17.100000000000001" hidden="1" customHeight="1" x14ac:dyDescent="0.25">
      <c r="B681" s="504">
        <f>IF(AND('KB Duct Parts'!$BP$16=1,'KB Duct Parts'!$BO$16=5,'KB Duct Parts'!H21&gt;0),'KB Duct Parts'!H21,0)</f>
        <v>0</v>
      </c>
      <c r="C681" s="508"/>
      <c r="D681" s="508" t="s">
        <v>2048</v>
      </c>
      <c r="E681" s="504" t="s">
        <v>864</v>
      </c>
      <c r="F681" s="508" t="str">
        <f t="shared" si="379"/>
        <v xml:space="preserve"> </v>
      </c>
      <c r="G681" s="530" t="s">
        <v>2111</v>
      </c>
      <c r="H681" s="504"/>
      <c r="I681" s="1035" t="s">
        <v>229</v>
      </c>
      <c r="J681" s="1036"/>
      <c r="K681" s="516" t="s">
        <v>882</v>
      </c>
      <c r="L681" s="523" t="s">
        <v>707</v>
      </c>
      <c r="M681" s="517" t="str">
        <f t="shared" si="403"/>
        <v>Y</v>
      </c>
      <c r="N681" s="514">
        <f t="shared" si="380"/>
        <v>17.7</v>
      </c>
      <c r="O681" s="518">
        <f t="shared" si="373"/>
        <v>0</v>
      </c>
      <c r="P681" s="680">
        <f>'KB Duct Parts'!$AE$3</f>
        <v>0</v>
      </c>
      <c r="Q681" s="681">
        <f t="shared" si="381"/>
        <v>0</v>
      </c>
      <c r="R681" s="682">
        <f t="shared" si="382"/>
        <v>0</v>
      </c>
      <c r="S681" s="716">
        <v>0.3</v>
      </c>
      <c r="T681" s="679">
        <f t="shared" si="383"/>
        <v>0</v>
      </c>
      <c r="U681" s="679">
        <f t="shared" si="384"/>
        <v>0</v>
      </c>
      <c r="Y681" s="120"/>
      <c r="AE681" s="75"/>
      <c r="AF681" s="370" t="s">
        <v>707</v>
      </c>
      <c r="AG681" s="374"/>
      <c r="AH681" s="378"/>
      <c r="AI681" s="381"/>
      <c r="AJ681" s="386"/>
      <c r="AK681" s="391"/>
      <c r="AL681" s="386"/>
      <c r="AM681" s="363">
        <f t="shared" si="372"/>
        <v>1</v>
      </c>
      <c r="AN681" s="578">
        <v>17.7</v>
      </c>
      <c r="AO681" s="120">
        <f t="shared" si="385"/>
        <v>0</v>
      </c>
      <c r="AP681" s="120">
        <f t="shared" si="374"/>
        <v>0</v>
      </c>
      <c r="AQ681" s="120">
        <f t="shared" si="375"/>
        <v>0</v>
      </c>
      <c r="AR681" s="120">
        <f t="shared" si="376"/>
        <v>0</v>
      </c>
      <c r="AS681" s="120">
        <f t="shared" si="377"/>
        <v>0</v>
      </c>
      <c r="AT681" s="120">
        <f t="shared" si="378"/>
        <v>0</v>
      </c>
      <c r="AU681" s="74" t="s">
        <v>717</v>
      </c>
      <c r="AV681" s="115"/>
      <c r="AW681" s="395"/>
      <c r="AX681" s="395">
        <v>0</v>
      </c>
      <c r="AY681" s="395">
        <v>0</v>
      </c>
      <c r="AZ681" s="395">
        <v>0</v>
      </c>
      <c r="BA681" s="395">
        <v>0</v>
      </c>
      <c r="BB681" s="395">
        <v>0</v>
      </c>
      <c r="BC681" s="395">
        <v>0</v>
      </c>
      <c r="BD681" s="115"/>
      <c r="BE681" s="115"/>
      <c r="BF681" s="115"/>
      <c r="BG681" s="115"/>
      <c r="BH681" s="115"/>
      <c r="BI681" s="115"/>
      <c r="BJ681" s="115"/>
      <c r="BK681" s="115"/>
      <c r="BQ681" s="74" t="str">
        <f t="shared" si="386"/>
        <v xml:space="preserve"> </v>
      </c>
      <c r="BR681" s="120" t="str">
        <f t="shared" si="387"/>
        <v xml:space="preserve"> </v>
      </c>
      <c r="BS681" s="120" t="str">
        <f t="shared" si="388"/>
        <v xml:space="preserve"> </v>
      </c>
      <c r="BU681" s="74" t="str">
        <f t="shared" si="389"/>
        <v xml:space="preserve"> </v>
      </c>
      <c r="BV681" s="120" t="str">
        <f t="shared" si="390"/>
        <v xml:space="preserve"> </v>
      </c>
      <c r="BW681" s="120" t="str">
        <f t="shared" si="391"/>
        <v xml:space="preserve">  </v>
      </c>
      <c r="BY681" s="74" t="str">
        <f t="shared" si="392"/>
        <v xml:space="preserve"> </v>
      </c>
      <c r="BZ681" s="120" t="str">
        <f t="shared" si="393"/>
        <v xml:space="preserve"> </v>
      </c>
      <c r="CA681" s="120" t="str">
        <f t="shared" si="394"/>
        <v xml:space="preserve"> </v>
      </c>
      <c r="CC681" s="115" t="str">
        <f t="shared" si="395"/>
        <v xml:space="preserve"> </v>
      </c>
      <c r="CD681" s="120" t="str">
        <f t="shared" si="396"/>
        <v xml:space="preserve"> </v>
      </c>
      <c r="CE681" s="417" t="str">
        <f t="shared" si="397"/>
        <v xml:space="preserve"> </v>
      </c>
      <c r="CF681" s="115"/>
      <c r="CG681" s="115" t="str">
        <f t="shared" si="398"/>
        <v xml:space="preserve"> </v>
      </c>
      <c r="CH681" s="120" t="str">
        <f t="shared" si="399"/>
        <v xml:space="preserve"> </v>
      </c>
      <c r="CI681" s="417" t="str">
        <f t="shared" si="400"/>
        <v xml:space="preserve"> </v>
      </c>
      <c r="CJ681" s="115"/>
      <c r="CK681" s="115" t="str">
        <f t="shared" si="401"/>
        <v xml:space="preserve"> </v>
      </c>
      <c r="CL681" s="120" t="str">
        <f t="shared" si="402"/>
        <v xml:space="preserve"> </v>
      </c>
      <c r="CM681" s="417" t="str">
        <f t="shared" si="404"/>
        <v xml:space="preserve"> </v>
      </c>
      <c r="IS681" s="103">
        <v>16.09</v>
      </c>
    </row>
    <row r="682" spans="2:253" s="74" customFormat="1" ht="17.100000000000001" hidden="1" customHeight="1" x14ac:dyDescent="0.25">
      <c r="B682" s="504">
        <f>IF(AND('KB Duct Parts'!$BP$16=1,'KB Duct Parts'!$BO$16=5,'KB Duct Parts'!H22&gt;0),'KB Duct Parts'!H22,0)</f>
        <v>0</v>
      </c>
      <c r="C682" s="508"/>
      <c r="D682" s="508" t="s">
        <v>2049</v>
      </c>
      <c r="E682" s="504" t="s">
        <v>865</v>
      </c>
      <c r="F682" s="508" t="str">
        <f t="shared" si="379"/>
        <v xml:space="preserve"> </v>
      </c>
      <c r="G682" s="530" t="s">
        <v>2111</v>
      </c>
      <c r="H682" s="504"/>
      <c r="I682" s="1035" t="s">
        <v>229</v>
      </c>
      <c r="J682" s="1036"/>
      <c r="K682" s="516" t="s">
        <v>882</v>
      </c>
      <c r="L682" s="523" t="s">
        <v>707</v>
      </c>
      <c r="M682" s="517" t="str">
        <f t="shared" si="403"/>
        <v>Y</v>
      </c>
      <c r="N682" s="514">
        <f t="shared" si="380"/>
        <v>18.5</v>
      </c>
      <c r="O682" s="518">
        <f t="shared" si="373"/>
        <v>0</v>
      </c>
      <c r="P682" s="680">
        <f>'KB Duct Parts'!$AE$3</f>
        <v>0</v>
      </c>
      <c r="Q682" s="681">
        <f t="shared" si="381"/>
        <v>0</v>
      </c>
      <c r="R682" s="682">
        <f t="shared" si="382"/>
        <v>0</v>
      </c>
      <c r="S682" s="716">
        <v>0.3</v>
      </c>
      <c r="T682" s="679">
        <f t="shared" si="383"/>
        <v>0</v>
      </c>
      <c r="U682" s="679">
        <f t="shared" si="384"/>
        <v>0</v>
      </c>
      <c r="Y682" s="120"/>
      <c r="AE682" s="75"/>
      <c r="AF682" s="370" t="s">
        <v>707</v>
      </c>
      <c r="AG682" s="374"/>
      <c r="AH682" s="378"/>
      <c r="AI682" s="381"/>
      <c r="AJ682" s="386"/>
      <c r="AK682" s="391"/>
      <c r="AL682" s="386"/>
      <c r="AM682" s="363">
        <f t="shared" si="372"/>
        <v>1</v>
      </c>
      <c r="AN682" s="578">
        <v>18.5</v>
      </c>
      <c r="AO682" s="120">
        <f t="shared" si="385"/>
        <v>0</v>
      </c>
      <c r="AP682" s="120">
        <f t="shared" si="374"/>
        <v>0</v>
      </c>
      <c r="AQ682" s="120">
        <f t="shared" si="375"/>
        <v>0</v>
      </c>
      <c r="AR682" s="120">
        <f t="shared" si="376"/>
        <v>0</v>
      </c>
      <c r="AS682" s="120">
        <f t="shared" si="377"/>
        <v>0</v>
      </c>
      <c r="AT682" s="120">
        <f t="shared" si="378"/>
        <v>0</v>
      </c>
      <c r="AU682" s="74" t="s">
        <v>717</v>
      </c>
      <c r="AV682" s="115"/>
      <c r="AW682" s="395"/>
      <c r="AX682" s="395">
        <v>0</v>
      </c>
      <c r="AY682" s="395">
        <v>0</v>
      </c>
      <c r="AZ682" s="395">
        <v>0</v>
      </c>
      <c r="BA682" s="395">
        <v>0</v>
      </c>
      <c r="BB682" s="395">
        <v>0</v>
      </c>
      <c r="BC682" s="395">
        <v>0</v>
      </c>
      <c r="BD682" s="115"/>
      <c r="BE682" s="115"/>
      <c r="BF682" s="115"/>
      <c r="BG682" s="115"/>
      <c r="BH682" s="115"/>
      <c r="BI682" s="115"/>
      <c r="BJ682" s="115"/>
      <c r="BK682" s="115"/>
      <c r="BQ682" s="74" t="str">
        <f t="shared" si="386"/>
        <v xml:space="preserve"> </v>
      </c>
      <c r="BR682" s="120" t="str">
        <f t="shared" si="387"/>
        <v xml:space="preserve"> </v>
      </c>
      <c r="BS682" s="120" t="str">
        <f t="shared" si="388"/>
        <v xml:space="preserve"> </v>
      </c>
      <c r="BU682" s="74" t="str">
        <f t="shared" si="389"/>
        <v xml:space="preserve"> </v>
      </c>
      <c r="BV682" s="120" t="str">
        <f t="shared" si="390"/>
        <v xml:space="preserve"> </v>
      </c>
      <c r="BW682" s="120" t="str">
        <f t="shared" si="391"/>
        <v xml:space="preserve">  </v>
      </c>
      <c r="BY682" s="74" t="str">
        <f t="shared" si="392"/>
        <v xml:space="preserve"> </v>
      </c>
      <c r="BZ682" s="120" t="str">
        <f t="shared" si="393"/>
        <v xml:space="preserve"> </v>
      </c>
      <c r="CA682" s="120" t="str">
        <f t="shared" si="394"/>
        <v xml:space="preserve"> </v>
      </c>
      <c r="CC682" s="115" t="str">
        <f t="shared" si="395"/>
        <v xml:space="preserve"> </v>
      </c>
      <c r="CD682" s="120" t="str">
        <f t="shared" si="396"/>
        <v xml:space="preserve"> </v>
      </c>
      <c r="CE682" s="417" t="str">
        <f t="shared" si="397"/>
        <v xml:space="preserve"> </v>
      </c>
      <c r="CF682" s="115"/>
      <c r="CG682" s="115" t="str">
        <f t="shared" si="398"/>
        <v xml:space="preserve"> </v>
      </c>
      <c r="CH682" s="120" t="str">
        <f t="shared" si="399"/>
        <v xml:space="preserve"> </v>
      </c>
      <c r="CI682" s="417" t="str">
        <f t="shared" si="400"/>
        <v xml:space="preserve"> </v>
      </c>
      <c r="CJ682" s="115"/>
      <c r="CK682" s="115" t="str">
        <f t="shared" si="401"/>
        <v xml:space="preserve"> </v>
      </c>
      <c r="CL682" s="120" t="str">
        <f t="shared" si="402"/>
        <v xml:space="preserve"> </v>
      </c>
      <c r="CM682" s="417" t="str">
        <f t="shared" si="404"/>
        <v xml:space="preserve"> </v>
      </c>
      <c r="IS682" s="103">
        <v>16.91</v>
      </c>
    </row>
    <row r="683" spans="2:253" s="74" customFormat="1" ht="17.100000000000001" hidden="1" customHeight="1" x14ac:dyDescent="0.25">
      <c r="B683" s="504">
        <f>IF(AND('KB Duct Parts'!$BP$16=1,'KB Duct Parts'!$BO$16=5,'KB Duct Parts'!H23&gt;0),'KB Duct Parts'!H23,0)</f>
        <v>0</v>
      </c>
      <c r="C683" s="508"/>
      <c r="D683" s="508" t="s">
        <v>2050</v>
      </c>
      <c r="E683" s="504" t="s">
        <v>866</v>
      </c>
      <c r="F683" s="508" t="str">
        <f t="shared" si="379"/>
        <v xml:space="preserve"> </v>
      </c>
      <c r="G683" s="530" t="s">
        <v>2111</v>
      </c>
      <c r="H683" s="504"/>
      <c r="I683" s="1035" t="s">
        <v>229</v>
      </c>
      <c r="J683" s="1036"/>
      <c r="K683" s="516" t="s">
        <v>882</v>
      </c>
      <c r="L683" s="523" t="s">
        <v>707</v>
      </c>
      <c r="M683" s="517" t="str">
        <f t="shared" si="403"/>
        <v>Y</v>
      </c>
      <c r="N683" s="514">
        <f t="shared" si="380"/>
        <v>19.600000000000001</v>
      </c>
      <c r="O683" s="518">
        <f t="shared" si="373"/>
        <v>0</v>
      </c>
      <c r="P683" s="680">
        <f>'KB Duct Parts'!$AE$3</f>
        <v>0</v>
      </c>
      <c r="Q683" s="681">
        <f t="shared" si="381"/>
        <v>0</v>
      </c>
      <c r="R683" s="682">
        <f t="shared" si="382"/>
        <v>0</v>
      </c>
      <c r="S683" s="716">
        <v>0.3</v>
      </c>
      <c r="T683" s="679">
        <f t="shared" si="383"/>
        <v>0</v>
      </c>
      <c r="U683" s="679">
        <f t="shared" si="384"/>
        <v>0</v>
      </c>
      <c r="Y683" s="120"/>
      <c r="AE683" s="75"/>
      <c r="AF683" s="370" t="s">
        <v>707</v>
      </c>
      <c r="AG683" s="374"/>
      <c r="AH683" s="378"/>
      <c r="AI683" s="381"/>
      <c r="AJ683" s="386"/>
      <c r="AK683" s="391"/>
      <c r="AL683" s="386"/>
      <c r="AM683" s="363">
        <f t="shared" si="372"/>
        <v>1</v>
      </c>
      <c r="AN683" s="578">
        <v>19.600000000000001</v>
      </c>
      <c r="AO683" s="120">
        <f t="shared" si="385"/>
        <v>0</v>
      </c>
      <c r="AP683" s="120">
        <f t="shared" si="374"/>
        <v>0</v>
      </c>
      <c r="AQ683" s="120">
        <f t="shared" si="375"/>
        <v>0</v>
      </c>
      <c r="AR683" s="120">
        <f t="shared" si="376"/>
        <v>0</v>
      </c>
      <c r="AS683" s="120">
        <f t="shared" si="377"/>
        <v>0</v>
      </c>
      <c r="AT683" s="120">
        <f t="shared" si="378"/>
        <v>0</v>
      </c>
      <c r="AU683" s="74" t="s">
        <v>717</v>
      </c>
      <c r="AV683" s="115"/>
      <c r="AW683" s="395"/>
      <c r="AX683" s="395">
        <v>0</v>
      </c>
      <c r="AY683" s="395">
        <v>0</v>
      </c>
      <c r="AZ683" s="395">
        <v>0</v>
      </c>
      <c r="BA683" s="395">
        <v>0</v>
      </c>
      <c r="BB683" s="395">
        <v>0</v>
      </c>
      <c r="BC683" s="395">
        <v>0</v>
      </c>
      <c r="BD683" s="115"/>
      <c r="BE683" s="115"/>
      <c r="BF683" s="115"/>
      <c r="BG683" s="115"/>
      <c r="BH683" s="115"/>
      <c r="BI683" s="115"/>
      <c r="BJ683" s="115"/>
      <c r="BK683" s="115"/>
      <c r="BQ683" s="74" t="str">
        <f t="shared" si="386"/>
        <v xml:space="preserve"> </v>
      </c>
      <c r="BR683" s="120" t="str">
        <f t="shared" si="387"/>
        <v xml:space="preserve"> </v>
      </c>
      <c r="BS683" s="120" t="str">
        <f t="shared" si="388"/>
        <v xml:space="preserve"> </v>
      </c>
      <c r="BU683" s="74" t="str">
        <f t="shared" si="389"/>
        <v xml:space="preserve"> </v>
      </c>
      <c r="BV683" s="120" t="str">
        <f t="shared" si="390"/>
        <v xml:space="preserve"> </v>
      </c>
      <c r="BW683" s="120" t="str">
        <f t="shared" si="391"/>
        <v xml:space="preserve">  </v>
      </c>
      <c r="BY683" s="74" t="str">
        <f t="shared" si="392"/>
        <v xml:space="preserve"> </v>
      </c>
      <c r="BZ683" s="120" t="str">
        <f t="shared" si="393"/>
        <v xml:space="preserve"> </v>
      </c>
      <c r="CA683" s="120" t="str">
        <f t="shared" si="394"/>
        <v xml:space="preserve"> </v>
      </c>
      <c r="CC683" s="115" t="str">
        <f t="shared" si="395"/>
        <v xml:space="preserve"> </v>
      </c>
      <c r="CD683" s="120" t="str">
        <f t="shared" si="396"/>
        <v xml:space="preserve"> </v>
      </c>
      <c r="CE683" s="417" t="str">
        <f t="shared" si="397"/>
        <v xml:space="preserve"> </v>
      </c>
      <c r="CF683" s="115"/>
      <c r="CG683" s="115" t="str">
        <f t="shared" si="398"/>
        <v xml:space="preserve"> </v>
      </c>
      <c r="CH683" s="120" t="str">
        <f t="shared" si="399"/>
        <v xml:space="preserve"> </v>
      </c>
      <c r="CI683" s="417" t="str">
        <f t="shared" si="400"/>
        <v xml:space="preserve"> </v>
      </c>
      <c r="CJ683" s="115"/>
      <c r="CK683" s="115" t="str">
        <f t="shared" si="401"/>
        <v xml:space="preserve"> </v>
      </c>
      <c r="CL683" s="120" t="str">
        <f t="shared" si="402"/>
        <v xml:space="preserve"> </v>
      </c>
      <c r="CM683" s="417" t="str">
        <f t="shared" si="404"/>
        <v xml:space="preserve"> </v>
      </c>
      <c r="IS683" s="103">
        <v>17.829999999999998</v>
      </c>
    </row>
    <row r="684" spans="2:253" s="74" customFormat="1" ht="17.100000000000001" hidden="1" customHeight="1" x14ac:dyDescent="0.25">
      <c r="B684" s="504">
        <f>IF(AND('KB Duct Parts'!$BP$16=1,'KB Duct Parts'!$BO$16=5,'KB Duct Parts'!H24&gt;0),'KB Duct Parts'!H24,0)</f>
        <v>0</v>
      </c>
      <c r="C684" s="508"/>
      <c r="D684" s="508" t="s">
        <v>2051</v>
      </c>
      <c r="E684" s="504" t="s">
        <v>867</v>
      </c>
      <c r="F684" s="508" t="str">
        <f t="shared" si="379"/>
        <v xml:space="preserve"> </v>
      </c>
      <c r="G684" s="530" t="s">
        <v>2111</v>
      </c>
      <c r="H684" s="504"/>
      <c r="I684" s="1035" t="s">
        <v>229</v>
      </c>
      <c r="J684" s="1036"/>
      <c r="K684" s="516" t="s">
        <v>882</v>
      </c>
      <c r="L684" s="523" t="s">
        <v>707</v>
      </c>
      <c r="M684" s="517" t="str">
        <f t="shared" si="403"/>
        <v>Y</v>
      </c>
      <c r="N684" s="514">
        <f t="shared" si="380"/>
        <v>20.8</v>
      </c>
      <c r="O684" s="518">
        <f t="shared" si="373"/>
        <v>0</v>
      </c>
      <c r="P684" s="680">
        <f>'KB Duct Parts'!$AE$3</f>
        <v>0</v>
      </c>
      <c r="Q684" s="681">
        <f t="shared" si="381"/>
        <v>0</v>
      </c>
      <c r="R684" s="682">
        <f t="shared" si="382"/>
        <v>0</v>
      </c>
      <c r="S684" s="716">
        <v>0.3</v>
      </c>
      <c r="T684" s="679">
        <f t="shared" si="383"/>
        <v>0</v>
      </c>
      <c r="U684" s="679">
        <f t="shared" si="384"/>
        <v>0</v>
      </c>
      <c r="Y684" s="120"/>
      <c r="AE684" s="75"/>
      <c r="AF684" s="370" t="s">
        <v>707</v>
      </c>
      <c r="AG684" s="374"/>
      <c r="AH684" s="378"/>
      <c r="AI684" s="381"/>
      <c r="AJ684" s="386"/>
      <c r="AK684" s="391"/>
      <c r="AL684" s="386"/>
      <c r="AM684" s="363">
        <f t="shared" si="372"/>
        <v>1</v>
      </c>
      <c r="AN684" s="578">
        <v>20.8</v>
      </c>
      <c r="AO684" s="120">
        <f t="shared" si="385"/>
        <v>0</v>
      </c>
      <c r="AP684" s="120">
        <f t="shared" si="374"/>
        <v>0</v>
      </c>
      <c r="AQ684" s="120">
        <f t="shared" si="375"/>
        <v>0</v>
      </c>
      <c r="AR684" s="120">
        <f t="shared" si="376"/>
        <v>0</v>
      </c>
      <c r="AS684" s="120">
        <f t="shared" si="377"/>
        <v>0</v>
      </c>
      <c r="AT684" s="120">
        <f t="shared" si="378"/>
        <v>0</v>
      </c>
      <c r="AU684" s="74" t="s">
        <v>717</v>
      </c>
      <c r="AV684" s="115"/>
      <c r="AW684" s="395"/>
      <c r="AX684" s="395">
        <v>0</v>
      </c>
      <c r="AY684" s="395">
        <v>0</v>
      </c>
      <c r="AZ684" s="395">
        <v>0</v>
      </c>
      <c r="BA684" s="395">
        <v>0</v>
      </c>
      <c r="BB684" s="395">
        <v>0</v>
      </c>
      <c r="BC684" s="395">
        <v>0</v>
      </c>
      <c r="BD684" s="115"/>
      <c r="BE684" s="115"/>
      <c r="BF684" s="115"/>
      <c r="BG684" s="115"/>
      <c r="BH684" s="115"/>
      <c r="BI684" s="115"/>
      <c r="BJ684" s="115"/>
      <c r="BK684" s="115"/>
      <c r="BQ684" s="74" t="str">
        <f t="shared" si="386"/>
        <v xml:space="preserve"> </v>
      </c>
      <c r="BR684" s="120" t="str">
        <f t="shared" si="387"/>
        <v xml:space="preserve"> </v>
      </c>
      <c r="BS684" s="120" t="str">
        <f t="shared" si="388"/>
        <v xml:space="preserve"> </v>
      </c>
      <c r="BU684" s="74" t="str">
        <f t="shared" si="389"/>
        <v xml:space="preserve"> </v>
      </c>
      <c r="BV684" s="120" t="str">
        <f t="shared" si="390"/>
        <v xml:space="preserve"> </v>
      </c>
      <c r="BW684" s="120" t="str">
        <f t="shared" si="391"/>
        <v xml:space="preserve">  </v>
      </c>
      <c r="BY684" s="74" t="str">
        <f t="shared" si="392"/>
        <v xml:space="preserve"> </v>
      </c>
      <c r="BZ684" s="120" t="str">
        <f t="shared" si="393"/>
        <v xml:space="preserve"> </v>
      </c>
      <c r="CA684" s="120" t="str">
        <f t="shared" si="394"/>
        <v xml:space="preserve"> </v>
      </c>
      <c r="CC684" s="115" t="str">
        <f t="shared" si="395"/>
        <v xml:space="preserve"> </v>
      </c>
      <c r="CD684" s="120" t="str">
        <f t="shared" si="396"/>
        <v xml:space="preserve"> </v>
      </c>
      <c r="CE684" s="417" t="str">
        <f t="shared" si="397"/>
        <v xml:space="preserve"> </v>
      </c>
      <c r="CF684" s="115"/>
      <c r="CG684" s="115" t="str">
        <f t="shared" si="398"/>
        <v xml:space="preserve"> </v>
      </c>
      <c r="CH684" s="120" t="str">
        <f t="shared" si="399"/>
        <v xml:space="preserve"> </v>
      </c>
      <c r="CI684" s="417" t="str">
        <f t="shared" si="400"/>
        <v xml:space="preserve"> </v>
      </c>
      <c r="CJ684" s="115"/>
      <c r="CK684" s="115" t="str">
        <f t="shared" si="401"/>
        <v xml:space="preserve"> </v>
      </c>
      <c r="CL684" s="120" t="str">
        <f t="shared" si="402"/>
        <v xml:space="preserve"> </v>
      </c>
      <c r="CM684" s="417" t="str">
        <f t="shared" si="404"/>
        <v xml:space="preserve"> </v>
      </c>
      <c r="IS684" s="103">
        <v>18.95</v>
      </c>
    </row>
    <row r="685" spans="2:253" s="74" customFormat="1" ht="17.100000000000001" hidden="1" customHeight="1" x14ac:dyDescent="0.25">
      <c r="B685" s="504">
        <f>IF(AND('KB Duct Parts'!$BP$16=1,'KB Duct Parts'!$BO$16=5,'KB Duct Parts'!H25&gt;0),'KB Duct Parts'!H25,0)</f>
        <v>0</v>
      </c>
      <c r="C685" s="508"/>
      <c r="D685" s="508" t="s">
        <v>2052</v>
      </c>
      <c r="E685" s="504" t="s">
        <v>868</v>
      </c>
      <c r="F685" s="508" t="str">
        <f t="shared" si="379"/>
        <v xml:space="preserve"> </v>
      </c>
      <c r="G685" s="530" t="s">
        <v>2111</v>
      </c>
      <c r="H685" s="504"/>
      <c r="I685" s="1035" t="s">
        <v>229</v>
      </c>
      <c r="J685" s="1036"/>
      <c r="K685" s="516" t="s">
        <v>882</v>
      </c>
      <c r="L685" s="523" t="s">
        <v>707</v>
      </c>
      <c r="M685" s="517" t="str">
        <f t="shared" si="403"/>
        <v>Y</v>
      </c>
      <c r="N685" s="514">
        <f t="shared" si="380"/>
        <v>26.8</v>
      </c>
      <c r="O685" s="518">
        <f t="shared" si="373"/>
        <v>0</v>
      </c>
      <c r="P685" s="680">
        <f>'KB Duct Parts'!$AE$3</f>
        <v>0</v>
      </c>
      <c r="Q685" s="681">
        <f t="shared" si="381"/>
        <v>0</v>
      </c>
      <c r="R685" s="682">
        <f t="shared" si="382"/>
        <v>0</v>
      </c>
      <c r="S685" s="716">
        <v>0.3</v>
      </c>
      <c r="T685" s="679">
        <f t="shared" si="383"/>
        <v>0</v>
      </c>
      <c r="U685" s="679">
        <f t="shared" si="384"/>
        <v>0</v>
      </c>
      <c r="Y685" s="120"/>
      <c r="AE685" s="76"/>
      <c r="AF685" s="370" t="s">
        <v>707</v>
      </c>
      <c r="AG685" s="374"/>
      <c r="AH685" s="378"/>
      <c r="AI685" s="381"/>
      <c r="AJ685" s="386"/>
      <c r="AK685" s="391"/>
      <c r="AL685" s="386"/>
      <c r="AM685" s="363">
        <f t="shared" si="372"/>
        <v>1</v>
      </c>
      <c r="AN685" s="578">
        <v>26.8</v>
      </c>
      <c r="AO685" s="120">
        <f t="shared" si="385"/>
        <v>0</v>
      </c>
      <c r="AP685" s="120">
        <f t="shared" si="374"/>
        <v>0</v>
      </c>
      <c r="AQ685" s="120">
        <f t="shared" si="375"/>
        <v>0</v>
      </c>
      <c r="AR685" s="120">
        <f t="shared" si="376"/>
        <v>0</v>
      </c>
      <c r="AS685" s="120">
        <f t="shared" si="377"/>
        <v>0</v>
      </c>
      <c r="AT685" s="120">
        <f t="shared" si="378"/>
        <v>0</v>
      </c>
      <c r="AU685" s="74" t="s">
        <v>717</v>
      </c>
      <c r="AV685" s="115"/>
      <c r="AW685" s="395"/>
      <c r="AX685" s="395">
        <v>0</v>
      </c>
      <c r="AY685" s="395">
        <v>0</v>
      </c>
      <c r="AZ685" s="395">
        <v>0</v>
      </c>
      <c r="BA685" s="395">
        <v>0</v>
      </c>
      <c r="BB685" s="395">
        <v>0</v>
      </c>
      <c r="BC685" s="395">
        <v>0</v>
      </c>
      <c r="BD685" s="115"/>
      <c r="BE685" s="115"/>
      <c r="BF685" s="115"/>
      <c r="BG685" s="115"/>
      <c r="BH685" s="115"/>
      <c r="BI685" s="115"/>
      <c r="BJ685" s="115"/>
      <c r="BK685" s="115"/>
      <c r="BQ685" s="74" t="str">
        <f t="shared" si="386"/>
        <v xml:space="preserve"> </v>
      </c>
      <c r="BR685" s="120" t="str">
        <f t="shared" si="387"/>
        <v xml:space="preserve"> </v>
      </c>
      <c r="BS685" s="120" t="str">
        <f t="shared" si="388"/>
        <v xml:space="preserve"> </v>
      </c>
      <c r="BU685" s="74" t="str">
        <f t="shared" si="389"/>
        <v xml:space="preserve"> </v>
      </c>
      <c r="BV685" s="120" t="str">
        <f t="shared" si="390"/>
        <v xml:space="preserve"> </v>
      </c>
      <c r="BW685" s="120" t="str">
        <f t="shared" si="391"/>
        <v xml:space="preserve">  </v>
      </c>
      <c r="BY685" s="74" t="str">
        <f t="shared" si="392"/>
        <v xml:space="preserve"> </v>
      </c>
      <c r="BZ685" s="120" t="str">
        <f t="shared" si="393"/>
        <v xml:space="preserve"> </v>
      </c>
      <c r="CA685" s="120" t="str">
        <f t="shared" si="394"/>
        <v xml:space="preserve"> </v>
      </c>
      <c r="CC685" s="115" t="str">
        <f t="shared" si="395"/>
        <v xml:space="preserve"> </v>
      </c>
      <c r="CD685" s="120" t="str">
        <f t="shared" si="396"/>
        <v xml:space="preserve"> </v>
      </c>
      <c r="CE685" s="417" t="str">
        <f t="shared" si="397"/>
        <v xml:space="preserve"> </v>
      </c>
      <c r="CF685" s="115"/>
      <c r="CG685" s="115" t="str">
        <f t="shared" si="398"/>
        <v xml:space="preserve"> </v>
      </c>
      <c r="CH685" s="120" t="str">
        <f t="shared" si="399"/>
        <v xml:space="preserve"> </v>
      </c>
      <c r="CI685" s="417" t="str">
        <f t="shared" si="400"/>
        <v xml:space="preserve"> </v>
      </c>
      <c r="CJ685" s="115"/>
      <c r="CK685" s="115" t="str">
        <f t="shared" si="401"/>
        <v xml:space="preserve"> </v>
      </c>
      <c r="CL685" s="120" t="str">
        <f t="shared" si="402"/>
        <v xml:space="preserve"> </v>
      </c>
      <c r="CM685" s="417" t="str">
        <f t="shared" si="404"/>
        <v xml:space="preserve"> </v>
      </c>
      <c r="IS685" s="103">
        <v>24.39</v>
      </c>
    </row>
    <row r="686" spans="2:253" s="74" customFormat="1" ht="17.100000000000001" hidden="1" customHeight="1" x14ac:dyDescent="0.25">
      <c r="B686" s="504">
        <f>IF(AND('KB Duct Parts'!$BP$16=1,'KB Duct Parts'!$BO$16=5,'KB Duct Parts'!H26&gt;0),'KB Duct Parts'!H26,0)</f>
        <v>0</v>
      </c>
      <c r="C686" s="508"/>
      <c r="D686" s="508" t="s">
        <v>2053</v>
      </c>
      <c r="E686" s="504" t="s">
        <v>869</v>
      </c>
      <c r="F686" s="508" t="str">
        <f t="shared" si="379"/>
        <v xml:space="preserve"> </v>
      </c>
      <c r="G686" s="530" t="s">
        <v>2111</v>
      </c>
      <c r="H686" s="504"/>
      <c r="I686" s="1035" t="s">
        <v>229</v>
      </c>
      <c r="J686" s="1036"/>
      <c r="K686" s="516" t="s">
        <v>882</v>
      </c>
      <c r="L686" s="523" t="s">
        <v>707</v>
      </c>
      <c r="M686" s="517" t="str">
        <f t="shared" si="403"/>
        <v>Y</v>
      </c>
      <c r="N686" s="514">
        <f t="shared" si="380"/>
        <v>28.3</v>
      </c>
      <c r="O686" s="518">
        <f t="shared" si="373"/>
        <v>0</v>
      </c>
      <c r="P686" s="680">
        <f>'KB Duct Parts'!$AE$3</f>
        <v>0</v>
      </c>
      <c r="Q686" s="681">
        <f t="shared" si="381"/>
        <v>0</v>
      </c>
      <c r="R686" s="682">
        <f t="shared" si="382"/>
        <v>0</v>
      </c>
      <c r="S686" s="716">
        <v>0.3</v>
      </c>
      <c r="T686" s="679">
        <f t="shared" si="383"/>
        <v>0</v>
      </c>
      <c r="U686" s="679">
        <f t="shared" si="384"/>
        <v>0</v>
      </c>
      <c r="Y686" s="120"/>
      <c r="AE686" s="75"/>
      <c r="AF686" s="370" t="s">
        <v>707</v>
      </c>
      <c r="AG686" s="374"/>
      <c r="AH686" s="378"/>
      <c r="AI686" s="381"/>
      <c r="AJ686" s="386"/>
      <c r="AK686" s="391"/>
      <c r="AL686" s="386"/>
      <c r="AM686" s="363">
        <f t="shared" si="372"/>
        <v>1</v>
      </c>
      <c r="AN686" s="578">
        <v>28.3</v>
      </c>
      <c r="AO686" s="120">
        <f t="shared" si="385"/>
        <v>0</v>
      </c>
      <c r="AP686" s="120">
        <f t="shared" si="374"/>
        <v>0</v>
      </c>
      <c r="AQ686" s="120">
        <f t="shared" si="375"/>
        <v>0</v>
      </c>
      <c r="AR686" s="120">
        <f t="shared" si="376"/>
        <v>0</v>
      </c>
      <c r="AS686" s="120">
        <f t="shared" si="377"/>
        <v>0</v>
      </c>
      <c r="AT686" s="120">
        <f t="shared" si="378"/>
        <v>0</v>
      </c>
      <c r="AU686" s="74" t="s">
        <v>717</v>
      </c>
      <c r="AV686" s="115"/>
      <c r="AW686" s="395"/>
      <c r="AX686" s="395">
        <v>0</v>
      </c>
      <c r="AY686" s="395">
        <v>0</v>
      </c>
      <c r="AZ686" s="395">
        <v>0</v>
      </c>
      <c r="BA686" s="395">
        <v>0</v>
      </c>
      <c r="BB686" s="395">
        <v>0</v>
      </c>
      <c r="BC686" s="395">
        <v>0</v>
      </c>
      <c r="BD686" s="115"/>
      <c r="BE686" s="115"/>
      <c r="BF686" s="115"/>
      <c r="BG686" s="115"/>
      <c r="BH686" s="115"/>
      <c r="BI686" s="115"/>
      <c r="BJ686" s="115"/>
      <c r="BK686" s="115"/>
      <c r="BQ686" s="74" t="str">
        <f t="shared" si="386"/>
        <v xml:space="preserve"> </v>
      </c>
      <c r="BR686" s="120" t="str">
        <f t="shared" si="387"/>
        <v xml:space="preserve"> </v>
      </c>
      <c r="BS686" s="120" t="str">
        <f t="shared" si="388"/>
        <v xml:space="preserve"> </v>
      </c>
      <c r="BU686" s="74" t="str">
        <f t="shared" si="389"/>
        <v xml:space="preserve"> </v>
      </c>
      <c r="BV686" s="120" t="str">
        <f t="shared" si="390"/>
        <v xml:space="preserve"> </v>
      </c>
      <c r="BW686" s="120" t="str">
        <f t="shared" si="391"/>
        <v xml:space="preserve">  </v>
      </c>
      <c r="BY686" s="74" t="str">
        <f t="shared" si="392"/>
        <v xml:space="preserve"> </v>
      </c>
      <c r="BZ686" s="120" t="str">
        <f t="shared" si="393"/>
        <v xml:space="preserve"> </v>
      </c>
      <c r="CA686" s="120" t="str">
        <f t="shared" si="394"/>
        <v xml:space="preserve"> </v>
      </c>
      <c r="CC686" s="115" t="str">
        <f t="shared" si="395"/>
        <v xml:space="preserve"> </v>
      </c>
      <c r="CD686" s="120" t="str">
        <f t="shared" si="396"/>
        <v xml:space="preserve"> </v>
      </c>
      <c r="CE686" s="417" t="str">
        <f t="shared" si="397"/>
        <v xml:space="preserve"> </v>
      </c>
      <c r="CF686" s="115"/>
      <c r="CG686" s="115" t="str">
        <f t="shared" si="398"/>
        <v xml:space="preserve"> </v>
      </c>
      <c r="CH686" s="120" t="str">
        <f t="shared" si="399"/>
        <v xml:space="preserve"> </v>
      </c>
      <c r="CI686" s="417" t="str">
        <f t="shared" si="400"/>
        <v xml:space="preserve"> </v>
      </c>
      <c r="CJ686" s="115"/>
      <c r="CK686" s="115" t="str">
        <f t="shared" si="401"/>
        <v xml:space="preserve"> </v>
      </c>
      <c r="CL686" s="120" t="str">
        <f t="shared" si="402"/>
        <v xml:space="preserve"> </v>
      </c>
      <c r="CM686" s="417" t="str">
        <f t="shared" si="404"/>
        <v xml:space="preserve"> </v>
      </c>
      <c r="IS686" s="103">
        <v>25.76</v>
      </c>
    </row>
    <row r="687" spans="2:253" s="74" customFormat="1" ht="17.100000000000001" hidden="1" customHeight="1" x14ac:dyDescent="0.25">
      <c r="B687" s="504">
        <f>IF(AND('KB Duct Parts'!$BP$16=1,'KB Duct Parts'!$BO$16=5,'KB Duct Parts'!H27&gt;0),'KB Duct Parts'!H27,0)</f>
        <v>0</v>
      </c>
      <c r="C687" s="508"/>
      <c r="D687" s="508" t="s">
        <v>2054</v>
      </c>
      <c r="E687" s="504" t="s">
        <v>870</v>
      </c>
      <c r="F687" s="508" t="str">
        <f t="shared" si="379"/>
        <v xml:space="preserve"> </v>
      </c>
      <c r="G687" s="530" t="s">
        <v>2111</v>
      </c>
      <c r="H687" s="504"/>
      <c r="I687" s="1035" t="s">
        <v>229</v>
      </c>
      <c r="J687" s="1036"/>
      <c r="K687" s="516" t="s">
        <v>882</v>
      </c>
      <c r="L687" s="523" t="s">
        <v>707</v>
      </c>
      <c r="M687" s="517" t="str">
        <f t="shared" si="403"/>
        <v>Y</v>
      </c>
      <c r="N687" s="514">
        <f t="shared" si="380"/>
        <v>29.9</v>
      </c>
      <c r="O687" s="518">
        <f t="shared" si="373"/>
        <v>0</v>
      </c>
      <c r="P687" s="680">
        <f>'KB Duct Parts'!$AE$3</f>
        <v>0</v>
      </c>
      <c r="Q687" s="681">
        <f t="shared" si="381"/>
        <v>0</v>
      </c>
      <c r="R687" s="682">
        <f t="shared" si="382"/>
        <v>0</v>
      </c>
      <c r="S687" s="716">
        <v>0.3</v>
      </c>
      <c r="T687" s="679">
        <f t="shared" si="383"/>
        <v>0</v>
      </c>
      <c r="U687" s="679">
        <f t="shared" si="384"/>
        <v>0</v>
      </c>
      <c r="Y687" s="120"/>
      <c r="AE687" s="76"/>
      <c r="AF687" s="370" t="s">
        <v>707</v>
      </c>
      <c r="AG687" s="374"/>
      <c r="AH687" s="378"/>
      <c r="AI687" s="381"/>
      <c r="AJ687" s="386"/>
      <c r="AK687" s="391"/>
      <c r="AL687" s="386"/>
      <c r="AM687" s="363">
        <f t="shared" si="372"/>
        <v>1</v>
      </c>
      <c r="AN687" s="578">
        <v>29.9</v>
      </c>
      <c r="AO687" s="120">
        <f t="shared" si="385"/>
        <v>0</v>
      </c>
      <c r="AP687" s="120">
        <f t="shared" si="374"/>
        <v>0</v>
      </c>
      <c r="AQ687" s="120">
        <f t="shared" si="375"/>
        <v>0</v>
      </c>
      <c r="AR687" s="120">
        <f t="shared" si="376"/>
        <v>0</v>
      </c>
      <c r="AS687" s="120">
        <f t="shared" si="377"/>
        <v>0</v>
      </c>
      <c r="AT687" s="120">
        <f t="shared" si="378"/>
        <v>0</v>
      </c>
      <c r="AU687" s="74" t="s">
        <v>717</v>
      </c>
      <c r="AV687" s="115"/>
      <c r="AW687" s="395"/>
      <c r="AX687" s="395">
        <v>0</v>
      </c>
      <c r="AY687" s="395">
        <v>0</v>
      </c>
      <c r="AZ687" s="395">
        <v>0</v>
      </c>
      <c r="BA687" s="395">
        <v>0</v>
      </c>
      <c r="BB687" s="395">
        <v>0</v>
      </c>
      <c r="BC687" s="395">
        <v>0</v>
      </c>
      <c r="BD687" s="115"/>
      <c r="BE687" s="115"/>
      <c r="BF687" s="115"/>
      <c r="BG687" s="115"/>
      <c r="BH687" s="115"/>
      <c r="BI687" s="115"/>
      <c r="BJ687" s="115"/>
      <c r="BK687" s="115"/>
      <c r="BQ687" s="74" t="str">
        <f t="shared" si="386"/>
        <v xml:space="preserve"> </v>
      </c>
      <c r="BR687" s="120" t="str">
        <f t="shared" si="387"/>
        <v xml:space="preserve"> </v>
      </c>
      <c r="BS687" s="120" t="str">
        <f t="shared" si="388"/>
        <v xml:space="preserve"> </v>
      </c>
      <c r="BU687" s="74" t="str">
        <f t="shared" si="389"/>
        <v xml:space="preserve"> </v>
      </c>
      <c r="BV687" s="120" t="str">
        <f t="shared" si="390"/>
        <v xml:space="preserve"> </v>
      </c>
      <c r="BW687" s="120" t="str">
        <f t="shared" si="391"/>
        <v xml:space="preserve">  </v>
      </c>
      <c r="BY687" s="74" t="str">
        <f t="shared" si="392"/>
        <v xml:space="preserve"> </v>
      </c>
      <c r="BZ687" s="120" t="str">
        <f t="shared" si="393"/>
        <v xml:space="preserve"> </v>
      </c>
      <c r="CA687" s="120" t="str">
        <f t="shared" si="394"/>
        <v xml:space="preserve"> </v>
      </c>
      <c r="CC687" s="115" t="str">
        <f t="shared" si="395"/>
        <v xml:space="preserve"> </v>
      </c>
      <c r="CD687" s="120" t="str">
        <f t="shared" si="396"/>
        <v xml:space="preserve"> </v>
      </c>
      <c r="CE687" s="417" t="str">
        <f t="shared" si="397"/>
        <v xml:space="preserve"> </v>
      </c>
      <c r="CF687" s="115"/>
      <c r="CG687" s="115" t="str">
        <f t="shared" si="398"/>
        <v xml:space="preserve"> </v>
      </c>
      <c r="CH687" s="120" t="str">
        <f t="shared" si="399"/>
        <v xml:space="preserve"> </v>
      </c>
      <c r="CI687" s="417" t="str">
        <f t="shared" si="400"/>
        <v xml:space="preserve"> </v>
      </c>
      <c r="CJ687" s="115"/>
      <c r="CK687" s="115" t="str">
        <f t="shared" si="401"/>
        <v xml:space="preserve"> </v>
      </c>
      <c r="CL687" s="120" t="str">
        <f t="shared" si="402"/>
        <v xml:space="preserve"> </v>
      </c>
      <c r="CM687" s="417" t="str">
        <f t="shared" si="404"/>
        <v xml:space="preserve"> </v>
      </c>
      <c r="IS687" s="103">
        <v>27.17</v>
      </c>
    </row>
    <row r="688" spans="2:253" s="74" customFormat="1" ht="17.100000000000001" hidden="1" customHeight="1" x14ac:dyDescent="0.25">
      <c r="B688" s="504">
        <f>IF(AND('KB Duct Parts'!$BP$16=1,'KB Duct Parts'!$BO$16=5,'KB Duct Parts'!H28&gt;0),'KB Duct Parts'!H28,0)</f>
        <v>0</v>
      </c>
      <c r="C688" s="508"/>
      <c r="D688" s="508" t="s">
        <v>2055</v>
      </c>
      <c r="E688" s="504" t="s">
        <v>871</v>
      </c>
      <c r="F688" s="508" t="str">
        <f t="shared" si="379"/>
        <v xml:space="preserve"> </v>
      </c>
      <c r="G688" s="530" t="s">
        <v>2111</v>
      </c>
      <c r="H688" s="504"/>
      <c r="I688" s="1035" t="s">
        <v>229</v>
      </c>
      <c r="J688" s="1036"/>
      <c r="K688" s="516" t="s">
        <v>882</v>
      </c>
      <c r="L688" s="523" t="s">
        <v>707</v>
      </c>
      <c r="M688" s="517" t="str">
        <f t="shared" si="403"/>
        <v>Y</v>
      </c>
      <c r="N688" s="514">
        <f t="shared" si="380"/>
        <v>31.4</v>
      </c>
      <c r="O688" s="518">
        <f t="shared" si="373"/>
        <v>0</v>
      </c>
      <c r="P688" s="680">
        <f>'KB Duct Parts'!$AE$3</f>
        <v>0</v>
      </c>
      <c r="Q688" s="681">
        <f t="shared" si="381"/>
        <v>0</v>
      </c>
      <c r="R688" s="682">
        <f t="shared" si="382"/>
        <v>0</v>
      </c>
      <c r="S688" s="716">
        <v>0.3</v>
      </c>
      <c r="T688" s="679">
        <f t="shared" si="383"/>
        <v>0</v>
      </c>
      <c r="U688" s="679">
        <f t="shared" si="384"/>
        <v>0</v>
      </c>
      <c r="Y688" s="120"/>
      <c r="AE688" s="75"/>
      <c r="AF688" s="370" t="s">
        <v>707</v>
      </c>
      <c r="AG688" s="374"/>
      <c r="AH688" s="378"/>
      <c r="AI688" s="381"/>
      <c r="AJ688" s="386"/>
      <c r="AK688" s="391"/>
      <c r="AL688" s="386"/>
      <c r="AM688" s="363">
        <f t="shared" si="372"/>
        <v>1</v>
      </c>
      <c r="AN688" s="578">
        <v>31.4</v>
      </c>
      <c r="AO688" s="120">
        <f t="shared" si="385"/>
        <v>0</v>
      </c>
      <c r="AP688" s="120">
        <f t="shared" si="374"/>
        <v>0</v>
      </c>
      <c r="AQ688" s="120">
        <f t="shared" si="375"/>
        <v>0</v>
      </c>
      <c r="AR688" s="120">
        <f t="shared" si="376"/>
        <v>0</v>
      </c>
      <c r="AS688" s="120">
        <f t="shared" si="377"/>
        <v>0</v>
      </c>
      <c r="AT688" s="120">
        <f t="shared" si="378"/>
        <v>0</v>
      </c>
      <c r="AU688" s="74" t="s">
        <v>717</v>
      </c>
      <c r="AV688" s="115"/>
      <c r="AW688" s="395"/>
      <c r="AX688" s="395">
        <v>0</v>
      </c>
      <c r="AY688" s="395">
        <v>0</v>
      </c>
      <c r="AZ688" s="395">
        <v>0</v>
      </c>
      <c r="BA688" s="395">
        <v>0</v>
      </c>
      <c r="BB688" s="395">
        <v>0</v>
      </c>
      <c r="BC688" s="395">
        <v>0</v>
      </c>
      <c r="BD688" s="115"/>
      <c r="BE688" s="115"/>
      <c r="BF688" s="115"/>
      <c r="BG688" s="115"/>
      <c r="BH688" s="115"/>
      <c r="BI688" s="115"/>
      <c r="BJ688" s="115"/>
      <c r="BK688" s="115"/>
      <c r="BQ688" s="74" t="str">
        <f t="shared" si="386"/>
        <v xml:space="preserve"> </v>
      </c>
      <c r="BR688" s="120" t="str">
        <f t="shared" si="387"/>
        <v xml:space="preserve"> </v>
      </c>
      <c r="BS688" s="120" t="str">
        <f t="shared" si="388"/>
        <v xml:space="preserve"> </v>
      </c>
      <c r="BU688" s="74" t="str">
        <f t="shared" si="389"/>
        <v xml:space="preserve"> </v>
      </c>
      <c r="BV688" s="120" t="str">
        <f t="shared" si="390"/>
        <v xml:space="preserve"> </v>
      </c>
      <c r="BW688" s="120" t="str">
        <f t="shared" si="391"/>
        <v xml:space="preserve">  </v>
      </c>
      <c r="BY688" s="74" t="str">
        <f t="shared" si="392"/>
        <v xml:space="preserve"> </v>
      </c>
      <c r="BZ688" s="120" t="str">
        <f t="shared" si="393"/>
        <v xml:space="preserve"> </v>
      </c>
      <c r="CA688" s="120" t="str">
        <f t="shared" si="394"/>
        <v xml:space="preserve"> </v>
      </c>
      <c r="CC688" s="115" t="str">
        <f t="shared" si="395"/>
        <v xml:space="preserve"> </v>
      </c>
      <c r="CD688" s="120" t="str">
        <f t="shared" si="396"/>
        <v xml:space="preserve"> </v>
      </c>
      <c r="CE688" s="417" t="str">
        <f t="shared" si="397"/>
        <v xml:space="preserve"> </v>
      </c>
      <c r="CF688" s="115"/>
      <c r="CG688" s="115" t="str">
        <f t="shared" si="398"/>
        <v xml:space="preserve"> </v>
      </c>
      <c r="CH688" s="120" t="str">
        <f t="shared" si="399"/>
        <v xml:space="preserve"> </v>
      </c>
      <c r="CI688" s="417" t="str">
        <f t="shared" si="400"/>
        <v xml:space="preserve"> </v>
      </c>
      <c r="CJ688" s="115"/>
      <c r="CK688" s="115" t="str">
        <f t="shared" si="401"/>
        <v xml:space="preserve"> </v>
      </c>
      <c r="CL688" s="120" t="str">
        <f t="shared" si="402"/>
        <v xml:space="preserve"> </v>
      </c>
      <c r="CM688" s="417" t="str">
        <f t="shared" si="404"/>
        <v xml:space="preserve"> </v>
      </c>
      <c r="IS688" s="103">
        <v>28.58</v>
      </c>
    </row>
    <row r="689" spans="2:253" s="74" customFormat="1" ht="17.100000000000001" hidden="1" customHeight="1" x14ac:dyDescent="0.25">
      <c r="B689" s="504">
        <f>IF(AND('KB Duct Parts'!$BP$16=1,'KB Duct Parts'!$BO$16=5,'KB Duct Parts'!H29&gt;0),'KB Duct Parts'!H29,0)</f>
        <v>0</v>
      </c>
      <c r="C689" s="508"/>
      <c r="D689" s="508" t="s">
        <v>2056</v>
      </c>
      <c r="E689" s="504" t="s">
        <v>872</v>
      </c>
      <c r="F689" s="508" t="str">
        <f t="shared" si="379"/>
        <v xml:space="preserve"> </v>
      </c>
      <c r="G689" s="530" t="s">
        <v>2111</v>
      </c>
      <c r="H689" s="504"/>
      <c r="I689" s="1035" t="s">
        <v>229</v>
      </c>
      <c r="J689" s="1036"/>
      <c r="K689" s="516" t="s">
        <v>882</v>
      </c>
      <c r="L689" s="523" t="s">
        <v>707</v>
      </c>
      <c r="M689" s="517" t="str">
        <f t="shared" si="403"/>
        <v>Y</v>
      </c>
      <c r="N689" s="514">
        <f t="shared" si="380"/>
        <v>33</v>
      </c>
      <c r="O689" s="518">
        <f t="shared" si="373"/>
        <v>0</v>
      </c>
      <c r="P689" s="680">
        <f>'KB Duct Parts'!$AE$3</f>
        <v>0</v>
      </c>
      <c r="Q689" s="681">
        <f t="shared" si="381"/>
        <v>0</v>
      </c>
      <c r="R689" s="682">
        <f t="shared" si="382"/>
        <v>0</v>
      </c>
      <c r="S689" s="716">
        <v>0.3</v>
      </c>
      <c r="T689" s="679">
        <f t="shared" si="383"/>
        <v>0</v>
      </c>
      <c r="U689" s="679">
        <f t="shared" si="384"/>
        <v>0</v>
      </c>
      <c r="Y689" s="120"/>
      <c r="AE689" s="76"/>
      <c r="AF689" s="370" t="s">
        <v>707</v>
      </c>
      <c r="AG689" s="374"/>
      <c r="AH689" s="378"/>
      <c r="AI689" s="381"/>
      <c r="AJ689" s="386"/>
      <c r="AK689" s="391"/>
      <c r="AL689" s="386"/>
      <c r="AM689" s="363">
        <f t="shared" si="372"/>
        <v>1</v>
      </c>
      <c r="AN689" s="578">
        <v>33</v>
      </c>
      <c r="AO689" s="120">
        <f t="shared" si="385"/>
        <v>0</v>
      </c>
      <c r="AP689" s="120">
        <f t="shared" si="374"/>
        <v>0</v>
      </c>
      <c r="AQ689" s="120">
        <f t="shared" si="375"/>
        <v>0</v>
      </c>
      <c r="AR689" s="120">
        <f t="shared" si="376"/>
        <v>0</v>
      </c>
      <c r="AS689" s="120">
        <f t="shared" si="377"/>
        <v>0</v>
      </c>
      <c r="AT689" s="120">
        <f t="shared" si="378"/>
        <v>0</v>
      </c>
      <c r="AU689" s="74" t="s">
        <v>717</v>
      </c>
      <c r="AV689" s="115"/>
      <c r="AW689" s="395"/>
      <c r="AX689" s="395">
        <v>0</v>
      </c>
      <c r="AY689" s="395">
        <v>0</v>
      </c>
      <c r="AZ689" s="395">
        <v>0</v>
      </c>
      <c r="BA689" s="395">
        <v>0</v>
      </c>
      <c r="BB689" s="395">
        <v>0</v>
      </c>
      <c r="BC689" s="395">
        <v>0</v>
      </c>
      <c r="BD689" s="115"/>
      <c r="BE689" s="115"/>
      <c r="BF689" s="115"/>
      <c r="BG689" s="115"/>
      <c r="BH689" s="115"/>
      <c r="BI689" s="115"/>
      <c r="BJ689" s="115"/>
      <c r="BK689" s="115"/>
      <c r="BQ689" s="74" t="str">
        <f t="shared" si="386"/>
        <v xml:space="preserve"> </v>
      </c>
      <c r="BR689" s="120" t="str">
        <f t="shared" si="387"/>
        <v xml:space="preserve"> </v>
      </c>
      <c r="BS689" s="120" t="str">
        <f t="shared" si="388"/>
        <v xml:space="preserve"> </v>
      </c>
      <c r="BU689" s="74" t="str">
        <f t="shared" si="389"/>
        <v xml:space="preserve"> </v>
      </c>
      <c r="BV689" s="120" t="str">
        <f t="shared" si="390"/>
        <v xml:space="preserve"> </v>
      </c>
      <c r="BW689" s="120" t="str">
        <f t="shared" si="391"/>
        <v xml:space="preserve">  </v>
      </c>
      <c r="BY689" s="74" t="str">
        <f t="shared" si="392"/>
        <v xml:space="preserve"> </v>
      </c>
      <c r="BZ689" s="120" t="str">
        <f t="shared" si="393"/>
        <v xml:space="preserve"> </v>
      </c>
      <c r="CA689" s="120" t="str">
        <f t="shared" si="394"/>
        <v xml:space="preserve"> </v>
      </c>
      <c r="CC689" s="115" t="str">
        <f t="shared" si="395"/>
        <v xml:space="preserve"> </v>
      </c>
      <c r="CD689" s="120" t="str">
        <f t="shared" si="396"/>
        <v xml:space="preserve"> </v>
      </c>
      <c r="CE689" s="417" t="str">
        <f t="shared" si="397"/>
        <v xml:space="preserve"> </v>
      </c>
      <c r="CF689" s="115"/>
      <c r="CG689" s="115" t="str">
        <f t="shared" si="398"/>
        <v xml:space="preserve"> </v>
      </c>
      <c r="CH689" s="120" t="str">
        <f t="shared" si="399"/>
        <v xml:space="preserve"> </v>
      </c>
      <c r="CI689" s="417" t="str">
        <f t="shared" si="400"/>
        <v xml:space="preserve"> </v>
      </c>
      <c r="CJ689" s="115"/>
      <c r="CK689" s="115" t="str">
        <f t="shared" si="401"/>
        <v xml:space="preserve"> </v>
      </c>
      <c r="CL689" s="120" t="str">
        <f t="shared" si="402"/>
        <v xml:space="preserve"> </v>
      </c>
      <c r="CM689" s="417" t="str">
        <f t="shared" si="404"/>
        <v xml:space="preserve"> </v>
      </c>
      <c r="IS689" s="103">
        <v>30</v>
      </c>
    </row>
    <row r="690" spans="2:253" s="74" customFormat="1" ht="17.100000000000001" hidden="1" customHeight="1" x14ac:dyDescent="0.25">
      <c r="B690" s="504">
        <f>IF(AND('KB Duct Parts'!$BP$16=1,'KB Duct Parts'!$BO$16=5,'KB Duct Parts'!H30&gt;0),'KB Duct Parts'!H30,0)</f>
        <v>0</v>
      </c>
      <c r="C690" s="508"/>
      <c r="D690" s="508" t="s">
        <v>2057</v>
      </c>
      <c r="E690" s="504" t="s">
        <v>873</v>
      </c>
      <c r="F690" s="508" t="str">
        <f t="shared" si="379"/>
        <v xml:space="preserve"> </v>
      </c>
      <c r="G690" s="530" t="s">
        <v>2111</v>
      </c>
      <c r="H690" s="504"/>
      <c r="I690" s="1035" t="s">
        <v>229</v>
      </c>
      <c r="J690" s="1036"/>
      <c r="K690" s="516" t="s">
        <v>882</v>
      </c>
      <c r="L690" s="523" t="s">
        <v>707</v>
      </c>
      <c r="M690" s="517" t="str">
        <f t="shared" si="403"/>
        <v>Y</v>
      </c>
      <c r="N690" s="514">
        <f t="shared" si="380"/>
        <v>34.6</v>
      </c>
      <c r="O690" s="518">
        <f t="shared" si="373"/>
        <v>0</v>
      </c>
      <c r="P690" s="680">
        <f>'KB Duct Parts'!$AE$3</f>
        <v>0</v>
      </c>
      <c r="Q690" s="681">
        <f t="shared" si="381"/>
        <v>0</v>
      </c>
      <c r="R690" s="682">
        <f t="shared" si="382"/>
        <v>0</v>
      </c>
      <c r="S690" s="716">
        <v>0.3</v>
      </c>
      <c r="T690" s="679">
        <f t="shared" si="383"/>
        <v>0</v>
      </c>
      <c r="U690" s="679">
        <f t="shared" si="384"/>
        <v>0</v>
      </c>
      <c r="Y690" s="120"/>
      <c r="AE690" s="75"/>
      <c r="AF690" s="370" t="s">
        <v>707</v>
      </c>
      <c r="AG690" s="374"/>
      <c r="AH690" s="378"/>
      <c r="AI690" s="381"/>
      <c r="AJ690" s="386"/>
      <c r="AK690" s="391"/>
      <c r="AL690" s="386"/>
      <c r="AM690" s="363">
        <f t="shared" si="372"/>
        <v>1</v>
      </c>
      <c r="AN690" s="578">
        <v>34.6</v>
      </c>
      <c r="AO690" s="120">
        <f t="shared" si="385"/>
        <v>0</v>
      </c>
      <c r="AP690" s="120">
        <f t="shared" si="374"/>
        <v>0</v>
      </c>
      <c r="AQ690" s="120">
        <f t="shared" si="375"/>
        <v>0</v>
      </c>
      <c r="AR690" s="120">
        <f t="shared" si="376"/>
        <v>0</v>
      </c>
      <c r="AS690" s="120">
        <f t="shared" si="377"/>
        <v>0</v>
      </c>
      <c r="AT690" s="120">
        <f t="shared" si="378"/>
        <v>0</v>
      </c>
      <c r="AU690" s="74" t="s">
        <v>717</v>
      </c>
      <c r="AV690" s="115"/>
      <c r="AW690" s="395"/>
      <c r="AX690" s="395">
        <v>0</v>
      </c>
      <c r="AY690" s="395">
        <v>0</v>
      </c>
      <c r="AZ690" s="395">
        <v>0</v>
      </c>
      <c r="BA690" s="395">
        <v>0</v>
      </c>
      <c r="BB690" s="395">
        <v>0</v>
      </c>
      <c r="BC690" s="395">
        <v>0</v>
      </c>
      <c r="BD690" s="115"/>
      <c r="BE690" s="115"/>
      <c r="BF690" s="115"/>
      <c r="BG690" s="115"/>
      <c r="BH690" s="115"/>
      <c r="BI690" s="115"/>
      <c r="BJ690" s="115"/>
      <c r="BK690" s="115"/>
      <c r="BQ690" s="74" t="str">
        <f t="shared" si="386"/>
        <v xml:space="preserve"> </v>
      </c>
      <c r="BR690" s="120" t="str">
        <f t="shared" si="387"/>
        <v xml:space="preserve"> </v>
      </c>
      <c r="BS690" s="120" t="str">
        <f t="shared" si="388"/>
        <v xml:space="preserve"> </v>
      </c>
      <c r="BU690" s="74" t="str">
        <f t="shared" si="389"/>
        <v xml:space="preserve"> </v>
      </c>
      <c r="BV690" s="120" t="str">
        <f t="shared" si="390"/>
        <v xml:space="preserve"> </v>
      </c>
      <c r="BW690" s="120" t="str">
        <f t="shared" si="391"/>
        <v xml:space="preserve">  </v>
      </c>
      <c r="BY690" s="74" t="str">
        <f t="shared" si="392"/>
        <v xml:space="preserve"> </v>
      </c>
      <c r="BZ690" s="120" t="str">
        <f t="shared" si="393"/>
        <v xml:space="preserve"> </v>
      </c>
      <c r="CA690" s="120" t="str">
        <f t="shared" si="394"/>
        <v xml:space="preserve"> </v>
      </c>
      <c r="CC690" s="115" t="str">
        <f t="shared" si="395"/>
        <v xml:space="preserve"> </v>
      </c>
      <c r="CD690" s="120" t="str">
        <f t="shared" si="396"/>
        <v xml:space="preserve"> </v>
      </c>
      <c r="CE690" s="417" t="str">
        <f t="shared" si="397"/>
        <v xml:space="preserve"> </v>
      </c>
      <c r="CF690" s="115"/>
      <c r="CG690" s="115" t="str">
        <f t="shared" si="398"/>
        <v xml:space="preserve"> </v>
      </c>
      <c r="CH690" s="120" t="str">
        <f t="shared" si="399"/>
        <v xml:space="preserve"> </v>
      </c>
      <c r="CI690" s="417" t="str">
        <f t="shared" si="400"/>
        <v xml:space="preserve"> </v>
      </c>
      <c r="CJ690" s="115"/>
      <c r="CK690" s="115" t="str">
        <f t="shared" si="401"/>
        <v xml:space="preserve"> </v>
      </c>
      <c r="CL690" s="120" t="str">
        <f t="shared" si="402"/>
        <v xml:space="preserve"> </v>
      </c>
      <c r="CM690" s="417" t="str">
        <f t="shared" si="404"/>
        <v xml:space="preserve"> </v>
      </c>
      <c r="IS690" s="103">
        <v>31.41</v>
      </c>
    </row>
    <row r="691" spans="2:253" s="74" customFormat="1" ht="17.100000000000001" hidden="1" customHeight="1" x14ac:dyDescent="0.25">
      <c r="B691" s="504">
        <f>IF(AND('KB Duct Parts'!$BP$16=1,'KB Duct Parts'!$BO$16=5,'KB Duct Parts'!H31&gt;0),'KB Duct Parts'!H31,0)</f>
        <v>0</v>
      </c>
      <c r="C691" s="508"/>
      <c r="D691" s="508" t="s">
        <v>2058</v>
      </c>
      <c r="E691" s="504" t="s">
        <v>874</v>
      </c>
      <c r="F691" s="508" t="str">
        <f t="shared" si="379"/>
        <v xml:space="preserve"> </v>
      </c>
      <c r="G691" s="530" t="s">
        <v>2111</v>
      </c>
      <c r="H691" s="504"/>
      <c r="I691" s="1035" t="s">
        <v>229</v>
      </c>
      <c r="J691" s="1036"/>
      <c r="K691" s="516" t="s">
        <v>882</v>
      </c>
      <c r="L691" s="523" t="s">
        <v>707</v>
      </c>
      <c r="M691" s="517" t="str">
        <f t="shared" si="403"/>
        <v>Y</v>
      </c>
      <c r="N691" s="514">
        <f t="shared" si="380"/>
        <v>35.799999999999997</v>
      </c>
      <c r="O691" s="518">
        <f t="shared" si="373"/>
        <v>0</v>
      </c>
      <c r="P691" s="680">
        <f>'KB Duct Parts'!$AE$3</f>
        <v>0</v>
      </c>
      <c r="Q691" s="681">
        <f t="shared" si="381"/>
        <v>0</v>
      </c>
      <c r="R691" s="682">
        <f t="shared" si="382"/>
        <v>0</v>
      </c>
      <c r="S691" s="716">
        <v>0.3</v>
      </c>
      <c r="T691" s="679">
        <f t="shared" si="383"/>
        <v>0</v>
      </c>
      <c r="U691" s="679">
        <f t="shared" si="384"/>
        <v>0</v>
      </c>
      <c r="Y691" s="120"/>
      <c r="AE691" s="76"/>
      <c r="AF691" s="370" t="s">
        <v>707</v>
      </c>
      <c r="AG691" s="374"/>
      <c r="AH691" s="378"/>
      <c r="AI691" s="381"/>
      <c r="AJ691" s="386"/>
      <c r="AK691" s="391"/>
      <c r="AL691" s="386"/>
      <c r="AM691" s="363">
        <f t="shared" si="372"/>
        <v>1</v>
      </c>
      <c r="AN691" s="578">
        <v>35.799999999999997</v>
      </c>
      <c r="AO691" s="120">
        <f t="shared" si="385"/>
        <v>0</v>
      </c>
      <c r="AP691" s="120">
        <f t="shared" si="374"/>
        <v>0</v>
      </c>
      <c r="AQ691" s="120">
        <f t="shared" si="375"/>
        <v>0</v>
      </c>
      <c r="AR691" s="120">
        <f t="shared" si="376"/>
        <v>0</v>
      </c>
      <c r="AS691" s="120">
        <f t="shared" si="377"/>
        <v>0</v>
      </c>
      <c r="AT691" s="120">
        <f t="shared" si="378"/>
        <v>0</v>
      </c>
      <c r="AU691" s="74" t="s">
        <v>717</v>
      </c>
      <c r="AV691" s="115"/>
      <c r="AW691" s="395"/>
      <c r="AX691" s="395">
        <v>0</v>
      </c>
      <c r="AY691" s="395">
        <v>0</v>
      </c>
      <c r="AZ691" s="395">
        <v>0</v>
      </c>
      <c r="BA691" s="395">
        <v>0</v>
      </c>
      <c r="BB691" s="395">
        <v>0</v>
      </c>
      <c r="BC691" s="395">
        <v>0</v>
      </c>
      <c r="BD691" s="115"/>
      <c r="BE691" s="115"/>
      <c r="BF691" s="115"/>
      <c r="BG691" s="115"/>
      <c r="BH691" s="115"/>
      <c r="BI691" s="115"/>
      <c r="BJ691" s="115"/>
      <c r="BK691" s="115"/>
      <c r="BQ691" s="74" t="str">
        <f t="shared" si="386"/>
        <v xml:space="preserve"> </v>
      </c>
      <c r="BR691" s="120" t="str">
        <f t="shared" si="387"/>
        <v xml:space="preserve"> </v>
      </c>
      <c r="BS691" s="120" t="str">
        <f t="shared" si="388"/>
        <v xml:space="preserve"> </v>
      </c>
      <c r="BU691" s="74" t="str">
        <f t="shared" si="389"/>
        <v xml:space="preserve"> </v>
      </c>
      <c r="BV691" s="120" t="str">
        <f t="shared" si="390"/>
        <v xml:space="preserve"> </v>
      </c>
      <c r="BW691" s="120" t="str">
        <f t="shared" si="391"/>
        <v xml:space="preserve">  </v>
      </c>
      <c r="BY691" s="74" t="str">
        <f t="shared" si="392"/>
        <v xml:space="preserve"> </v>
      </c>
      <c r="BZ691" s="120" t="str">
        <f t="shared" si="393"/>
        <v xml:space="preserve"> </v>
      </c>
      <c r="CA691" s="120" t="str">
        <f t="shared" si="394"/>
        <v xml:space="preserve"> </v>
      </c>
      <c r="CC691" s="115" t="str">
        <f t="shared" si="395"/>
        <v xml:space="preserve"> </v>
      </c>
      <c r="CD691" s="120" t="str">
        <f t="shared" si="396"/>
        <v xml:space="preserve"> </v>
      </c>
      <c r="CE691" s="417" t="str">
        <f t="shared" si="397"/>
        <v xml:space="preserve"> </v>
      </c>
      <c r="CF691" s="115"/>
      <c r="CG691" s="115" t="str">
        <f t="shared" si="398"/>
        <v xml:space="preserve"> </v>
      </c>
      <c r="CH691" s="120" t="str">
        <f t="shared" si="399"/>
        <v xml:space="preserve"> </v>
      </c>
      <c r="CI691" s="417" t="str">
        <f t="shared" si="400"/>
        <v xml:space="preserve"> </v>
      </c>
      <c r="CJ691" s="115"/>
      <c r="CK691" s="115" t="str">
        <f t="shared" si="401"/>
        <v xml:space="preserve"> </v>
      </c>
      <c r="CL691" s="120" t="str">
        <f t="shared" si="402"/>
        <v xml:space="preserve"> </v>
      </c>
      <c r="CM691" s="417" t="str">
        <f t="shared" si="404"/>
        <v xml:space="preserve"> </v>
      </c>
      <c r="IS691" s="103">
        <v>32.619999999999997</v>
      </c>
    </row>
    <row r="692" spans="2:253" s="74" customFormat="1" ht="17.100000000000001" hidden="1" customHeight="1" x14ac:dyDescent="0.25">
      <c r="B692" s="504">
        <f>IF(AND('KB Duct Parts'!$BP$16=1,'KB Duct Parts'!$BO$16=5,'KB Duct Parts'!H32&gt;0),'KB Duct Parts'!H32,0)</f>
        <v>0</v>
      </c>
      <c r="C692" s="508"/>
      <c r="D692" s="508" t="s">
        <v>2059</v>
      </c>
      <c r="E692" s="504" t="s">
        <v>875</v>
      </c>
      <c r="F692" s="508" t="str">
        <f t="shared" si="379"/>
        <v xml:space="preserve"> </v>
      </c>
      <c r="G692" s="530" t="s">
        <v>2111</v>
      </c>
      <c r="H692" s="504"/>
      <c r="I692" s="1035" t="s">
        <v>229</v>
      </c>
      <c r="J692" s="1036"/>
      <c r="K692" s="516" t="s">
        <v>882</v>
      </c>
      <c r="L692" s="523" t="s">
        <v>707</v>
      </c>
      <c r="M692" s="517" t="str">
        <f t="shared" si="403"/>
        <v>Y</v>
      </c>
      <c r="N692" s="514">
        <f t="shared" si="380"/>
        <v>37.299999999999997</v>
      </c>
      <c r="O692" s="518">
        <f t="shared" si="373"/>
        <v>0</v>
      </c>
      <c r="P692" s="680">
        <f>'KB Duct Parts'!$AE$3</f>
        <v>0</v>
      </c>
      <c r="Q692" s="681">
        <f t="shared" si="381"/>
        <v>0</v>
      </c>
      <c r="R692" s="682">
        <f t="shared" si="382"/>
        <v>0</v>
      </c>
      <c r="S692" s="716">
        <v>0.3</v>
      </c>
      <c r="T692" s="679">
        <f t="shared" si="383"/>
        <v>0</v>
      </c>
      <c r="U692" s="679">
        <f t="shared" si="384"/>
        <v>0</v>
      </c>
      <c r="Y692" s="120"/>
      <c r="AE692" s="75"/>
      <c r="AF692" s="370" t="s">
        <v>707</v>
      </c>
      <c r="AG692" s="374"/>
      <c r="AH692" s="378"/>
      <c r="AI692" s="381"/>
      <c r="AJ692" s="386"/>
      <c r="AK692" s="391"/>
      <c r="AL692" s="386"/>
      <c r="AM692" s="363">
        <f t="shared" si="372"/>
        <v>1</v>
      </c>
      <c r="AN692" s="578">
        <v>37.299999999999997</v>
      </c>
      <c r="AO692" s="120">
        <f t="shared" si="385"/>
        <v>0</v>
      </c>
      <c r="AP692" s="120">
        <f t="shared" si="374"/>
        <v>0</v>
      </c>
      <c r="AQ692" s="120">
        <f t="shared" si="375"/>
        <v>0</v>
      </c>
      <c r="AR692" s="120">
        <f t="shared" si="376"/>
        <v>0</v>
      </c>
      <c r="AS692" s="120">
        <f t="shared" si="377"/>
        <v>0</v>
      </c>
      <c r="AT692" s="120">
        <f t="shared" si="378"/>
        <v>0</v>
      </c>
      <c r="AU692" s="74" t="s">
        <v>717</v>
      </c>
      <c r="AV692" s="115"/>
      <c r="AW692" s="395"/>
      <c r="AX692" s="395">
        <v>0</v>
      </c>
      <c r="AY692" s="395">
        <v>0</v>
      </c>
      <c r="AZ692" s="395">
        <v>0</v>
      </c>
      <c r="BA692" s="395">
        <v>0</v>
      </c>
      <c r="BB692" s="395">
        <v>0</v>
      </c>
      <c r="BC692" s="395">
        <v>0</v>
      </c>
      <c r="BD692" s="115"/>
      <c r="BE692" s="115"/>
      <c r="BF692" s="115"/>
      <c r="BG692" s="115"/>
      <c r="BH692" s="115"/>
      <c r="BI692" s="115"/>
      <c r="BJ692" s="115"/>
      <c r="BK692" s="115"/>
      <c r="BQ692" s="74" t="str">
        <f t="shared" si="386"/>
        <v xml:space="preserve"> </v>
      </c>
      <c r="BR692" s="120" t="str">
        <f t="shared" si="387"/>
        <v xml:space="preserve"> </v>
      </c>
      <c r="BS692" s="120" t="str">
        <f t="shared" si="388"/>
        <v xml:space="preserve"> </v>
      </c>
      <c r="BU692" s="74" t="str">
        <f t="shared" si="389"/>
        <v xml:space="preserve"> </v>
      </c>
      <c r="BV692" s="120" t="str">
        <f t="shared" si="390"/>
        <v xml:space="preserve"> </v>
      </c>
      <c r="BW692" s="120" t="str">
        <f t="shared" si="391"/>
        <v xml:space="preserve">  </v>
      </c>
      <c r="BY692" s="74" t="str">
        <f t="shared" si="392"/>
        <v xml:space="preserve"> </v>
      </c>
      <c r="BZ692" s="120" t="str">
        <f t="shared" si="393"/>
        <v xml:space="preserve"> </v>
      </c>
      <c r="CA692" s="120" t="str">
        <f t="shared" si="394"/>
        <v xml:space="preserve"> </v>
      </c>
      <c r="CC692" s="115" t="str">
        <f t="shared" si="395"/>
        <v xml:space="preserve"> </v>
      </c>
      <c r="CD692" s="120" t="str">
        <f t="shared" si="396"/>
        <v xml:space="preserve"> </v>
      </c>
      <c r="CE692" s="417" t="str">
        <f t="shared" si="397"/>
        <v xml:space="preserve"> </v>
      </c>
      <c r="CF692" s="115"/>
      <c r="CG692" s="115" t="str">
        <f t="shared" si="398"/>
        <v xml:space="preserve"> </v>
      </c>
      <c r="CH692" s="120" t="str">
        <f t="shared" si="399"/>
        <v xml:space="preserve"> </v>
      </c>
      <c r="CI692" s="417" t="str">
        <f t="shared" si="400"/>
        <v xml:space="preserve"> </v>
      </c>
      <c r="CJ692" s="115"/>
      <c r="CK692" s="115" t="str">
        <f t="shared" si="401"/>
        <v xml:space="preserve"> </v>
      </c>
      <c r="CL692" s="120" t="str">
        <f t="shared" si="402"/>
        <v xml:space="preserve"> </v>
      </c>
      <c r="CM692" s="417" t="str">
        <f t="shared" si="404"/>
        <v xml:space="preserve"> </v>
      </c>
      <c r="IS692" s="103">
        <v>33.94</v>
      </c>
    </row>
    <row r="693" spans="2:253" s="74" customFormat="1" ht="17.100000000000001" hidden="1" customHeight="1" x14ac:dyDescent="0.25">
      <c r="B693" s="504">
        <f>IF(AND('KB Duct Parts'!$BP$16=1,'KB Duct Parts'!$BO$16=5,'KB Duct Parts'!H33&gt;0),'KB Duct Parts'!H33,0)</f>
        <v>0</v>
      </c>
      <c r="C693" s="508"/>
      <c r="D693" s="508" t="s">
        <v>2060</v>
      </c>
      <c r="E693" s="504" t="s">
        <v>876</v>
      </c>
      <c r="F693" s="508" t="str">
        <f t="shared" si="379"/>
        <v xml:space="preserve"> </v>
      </c>
      <c r="G693" s="530" t="s">
        <v>2111</v>
      </c>
      <c r="H693" s="504"/>
      <c r="I693" s="1035" t="s">
        <v>229</v>
      </c>
      <c r="J693" s="1036"/>
      <c r="K693" s="516" t="s">
        <v>882</v>
      </c>
      <c r="L693" s="523" t="s">
        <v>707</v>
      </c>
      <c r="M693" s="517" t="str">
        <f t="shared" si="403"/>
        <v>Y</v>
      </c>
      <c r="N693" s="514">
        <f t="shared" si="380"/>
        <v>38.6</v>
      </c>
      <c r="O693" s="518">
        <f t="shared" si="373"/>
        <v>0</v>
      </c>
      <c r="P693" s="680">
        <f>'KB Duct Parts'!$AE$3</f>
        <v>0</v>
      </c>
      <c r="Q693" s="681">
        <f t="shared" si="381"/>
        <v>0</v>
      </c>
      <c r="R693" s="682">
        <f t="shared" si="382"/>
        <v>0</v>
      </c>
      <c r="S693" s="716">
        <v>0.3</v>
      </c>
      <c r="T693" s="679">
        <f t="shared" si="383"/>
        <v>0</v>
      </c>
      <c r="U693" s="679">
        <f t="shared" si="384"/>
        <v>0</v>
      </c>
      <c r="Y693" s="120"/>
      <c r="AE693" s="76"/>
      <c r="AF693" s="370" t="s">
        <v>707</v>
      </c>
      <c r="AG693" s="374"/>
      <c r="AH693" s="378"/>
      <c r="AI693" s="381"/>
      <c r="AJ693" s="386"/>
      <c r="AK693" s="391"/>
      <c r="AL693" s="386"/>
      <c r="AM693" s="363">
        <f t="shared" si="372"/>
        <v>1</v>
      </c>
      <c r="AN693" s="578">
        <v>38.6</v>
      </c>
      <c r="AO693" s="120">
        <f t="shared" si="385"/>
        <v>0</v>
      </c>
      <c r="AP693" s="120">
        <f t="shared" si="374"/>
        <v>0</v>
      </c>
      <c r="AQ693" s="120">
        <f t="shared" si="375"/>
        <v>0</v>
      </c>
      <c r="AR693" s="120">
        <f t="shared" si="376"/>
        <v>0</v>
      </c>
      <c r="AS693" s="120">
        <f t="shared" si="377"/>
        <v>0</v>
      </c>
      <c r="AT693" s="120">
        <f t="shared" si="378"/>
        <v>0</v>
      </c>
      <c r="AU693" s="74" t="s">
        <v>717</v>
      </c>
      <c r="AV693" s="115"/>
      <c r="AW693" s="395"/>
      <c r="AX693" s="395">
        <v>0</v>
      </c>
      <c r="AY693" s="395">
        <v>0</v>
      </c>
      <c r="AZ693" s="395">
        <v>0</v>
      </c>
      <c r="BA693" s="395">
        <v>0</v>
      </c>
      <c r="BB693" s="395">
        <v>0</v>
      </c>
      <c r="BC693" s="395">
        <v>0</v>
      </c>
      <c r="BD693" s="115"/>
      <c r="BE693" s="115"/>
      <c r="BF693" s="115"/>
      <c r="BG693" s="115"/>
      <c r="BH693" s="115"/>
      <c r="BI693" s="115"/>
      <c r="BJ693" s="115"/>
      <c r="BK693" s="115"/>
      <c r="BQ693" s="74" t="str">
        <f t="shared" si="386"/>
        <v xml:space="preserve"> </v>
      </c>
      <c r="BR693" s="120" t="str">
        <f t="shared" si="387"/>
        <v xml:space="preserve"> </v>
      </c>
      <c r="BS693" s="120" t="str">
        <f t="shared" si="388"/>
        <v xml:space="preserve"> </v>
      </c>
      <c r="BU693" s="74" t="str">
        <f t="shared" si="389"/>
        <v xml:space="preserve"> </v>
      </c>
      <c r="BV693" s="120" t="str">
        <f t="shared" si="390"/>
        <v xml:space="preserve"> </v>
      </c>
      <c r="BW693" s="120" t="str">
        <f t="shared" si="391"/>
        <v xml:space="preserve">  </v>
      </c>
      <c r="BY693" s="74" t="str">
        <f t="shared" si="392"/>
        <v xml:space="preserve"> </v>
      </c>
      <c r="BZ693" s="120" t="str">
        <f t="shared" si="393"/>
        <v xml:space="preserve"> </v>
      </c>
      <c r="CA693" s="120" t="str">
        <f t="shared" si="394"/>
        <v xml:space="preserve"> </v>
      </c>
      <c r="CC693" s="115" t="str">
        <f t="shared" si="395"/>
        <v xml:space="preserve"> </v>
      </c>
      <c r="CD693" s="120" t="str">
        <f t="shared" si="396"/>
        <v xml:space="preserve"> </v>
      </c>
      <c r="CE693" s="417" t="str">
        <f t="shared" si="397"/>
        <v xml:space="preserve"> </v>
      </c>
      <c r="CF693" s="115"/>
      <c r="CG693" s="115" t="str">
        <f t="shared" si="398"/>
        <v xml:space="preserve"> </v>
      </c>
      <c r="CH693" s="120" t="str">
        <f t="shared" si="399"/>
        <v xml:space="preserve"> </v>
      </c>
      <c r="CI693" s="417" t="str">
        <f t="shared" si="400"/>
        <v xml:space="preserve"> </v>
      </c>
      <c r="CJ693" s="115"/>
      <c r="CK693" s="115" t="str">
        <f t="shared" si="401"/>
        <v xml:space="preserve"> </v>
      </c>
      <c r="CL693" s="120" t="str">
        <f t="shared" si="402"/>
        <v xml:space="preserve"> </v>
      </c>
      <c r="CM693" s="417" t="str">
        <f t="shared" si="404"/>
        <v xml:space="preserve"> </v>
      </c>
      <c r="IS693" s="103">
        <v>35.15</v>
      </c>
    </row>
    <row r="694" spans="2:253" s="74" customFormat="1" ht="17.100000000000001" hidden="1" customHeight="1" x14ac:dyDescent="0.25">
      <c r="B694" s="504">
        <f>IF(AND('KB Duct Parts'!$BP$16=1,'KB Duct Parts'!$BO$16=5,'KB Duct Parts'!H34&gt;0),'KB Duct Parts'!H34,0)</f>
        <v>0</v>
      </c>
      <c r="C694" s="508"/>
      <c r="D694" s="508" t="s">
        <v>2061</v>
      </c>
      <c r="E694" s="504" t="s">
        <v>877</v>
      </c>
      <c r="F694" s="508" t="str">
        <f t="shared" si="379"/>
        <v xml:space="preserve"> </v>
      </c>
      <c r="G694" s="530" t="s">
        <v>2111</v>
      </c>
      <c r="H694" s="504"/>
      <c r="I694" s="1035" t="s">
        <v>229</v>
      </c>
      <c r="J694" s="1036"/>
      <c r="K694" s="516" t="s">
        <v>882</v>
      </c>
      <c r="L694" s="523" t="s">
        <v>707</v>
      </c>
      <c r="M694" s="517" t="str">
        <f t="shared" si="403"/>
        <v>Y</v>
      </c>
      <c r="N694" s="514">
        <f t="shared" si="380"/>
        <v>40</v>
      </c>
      <c r="O694" s="518">
        <f t="shared" si="373"/>
        <v>0</v>
      </c>
      <c r="P694" s="680">
        <f>'KB Duct Parts'!$AE$3</f>
        <v>0</v>
      </c>
      <c r="Q694" s="681">
        <f t="shared" si="381"/>
        <v>0</v>
      </c>
      <c r="R694" s="682">
        <f t="shared" si="382"/>
        <v>0</v>
      </c>
      <c r="S694" s="716">
        <v>0.3</v>
      </c>
      <c r="T694" s="679">
        <f t="shared" si="383"/>
        <v>0</v>
      </c>
      <c r="U694" s="679">
        <f t="shared" si="384"/>
        <v>0</v>
      </c>
      <c r="Y694" s="120"/>
      <c r="AE694" s="75"/>
      <c r="AF694" s="370" t="s">
        <v>707</v>
      </c>
      <c r="AG694" s="374"/>
      <c r="AH694" s="378"/>
      <c r="AI694" s="381"/>
      <c r="AJ694" s="386"/>
      <c r="AK694" s="391"/>
      <c r="AL694" s="386"/>
      <c r="AM694" s="363">
        <f t="shared" si="372"/>
        <v>1</v>
      </c>
      <c r="AN694" s="578">
        <v>40</v>
      </c>
      <c r="AO694" s="120">
        <f t="shared" si="385"/>
        <v>0</v>
      </c>
      <c r="AP694" s="120">
        <f t="shared" si="374"/>
        <v>0</v>
      </c>
      <c r="AQ694" s="120">
        <f t="shared" si="375"/>
        <v>0</v>
      </c>
      <c r="AR694" s="120">
        <f t="shared" si="376"/>
        <v>0</v>
      </c>
      <c r="AS694" s="120">
        <f t="shared" si="377"/>
        <v>0</v>
      </c>
      <c r="AT694" s="120">
        <f t="shared" si="378"/>
        <v>0</v>
      </c>
      <c r="AU694" s="74" t="s">
        <v>717</v>
      </c>
      <c r="AV694" s="115"/>
      <c r="AW694" s="395"/>
      <c r="AX694" s="395">
        <v>0</v>
      </c>
      <c r="AY694" s="395">
        <v>0</v>
      </c>
      <c r="AZ694" s="395">
        <v>0</v>
      </c>
      <c r="BA694" s="395">
        <v>0</v>
      </c>
      <c r="BB694" s="395">
        <v>0</v>
      </c>
      <c r="BC694" s="395">
        <v>0</v>
      </c>
      <c r="BD694" s="115"/>
      <c r="BE694" s="115"/>
      <c r="BF694" s="115"/>
      <c r="BG694" s="115"/>
      <c r="BH694" s="115"/>
      <c r="BI694" s="115"/>
      <c r="BJ694" s="115"/>
      <c r="BK694" s="115"/>
      <c r="BQ694" s="74" t="str">
        <f t="shared" si="386"/>
        <v xml:space="preserve"> </v>
      </c>
      <c r="BR694" s="120" t="str">
        <f t="shared" si="387"/>
        <v xml:space="preserve"> </v>
      </c>
      <c r="BS694" s="120" t="str">
        <f t="shared" si="388"/>
        <v xml:space="preserve"> </v>
      </c>
      <c r="BU694" s="74" t="str">
        <f t="shared" si="389"/>
        <v xml:space="preserve"> </v>
      </c>
      <c r="BV694" s="120" t="str">
        <f t="shared" si="390"/>
        <v xml:space="preserve"> </v>
      </c>
      <c r="BW694" s="120" t="str">
        <f t="shared" si="391"/>
        <v xml:space="preserve">  </v>
      </c>
      <c r="BY694" s="74" t="str">
        <f t="shared" si="392"/>
        <v xml:space="preserve"> </v>
      </c>
      <c r="BZ694" s="120" t="str">
        <f t="shared" si="393"/>
        <v xml:space="preserve"> </v>
      </c>
      <c r="CA694" s="120" t="str">
        <f t="shared" si="394"/>
        <v xml:space="preserve"> </v>
      </c>
      <c r="CC694" s="115" t="str">
        <f t="shared" si="395"/>
        <v xml:space="preserve"> </v>
      </c>
      <c r="CD694" s="120" t="str">
        <f t="shared" si="396"/>
        <v xml:space="preserve"> </v>
      </c>
      <c r="CE694" s="417" t="str">
        <f t="shared" si="397"/>
        <v xml:space="preserve"> </v>
      </c>
      <c r="CF694" s="115"/>
      <c r="CG694" s="115" t="str">
        <f t="shared" si="398"/>
        <v xml:space="preserve"> </v>
      </c>
      <c r="CH694" s="120" t="str">
        <f t="shared" si="399"/>
        <v xml:space="preserve"> </v>
      </c>
      <c r="CI694" s="417" t="str">
        <f t="shared" si="400"/>
        <v xml:space="preserve"> </v>
      </c>
      <c r="CJ694" s="115"/>
      <c r="CK694" s="115" t="str">
        <f t="shared" si="401"/>
        <v xml:space="preserve"> </v>
      </c>
      <c r="CL694" s="120" t="str">
        <f t="shared" si="402"/>
        <v xml:space="preserve"> </v>
      </c>
      <c r="CM694" s="417" t="str">
        <f t="shared" si="404"/>
        <v xml:space="preserve"> </v>
      </c>
      <c r="IS694" s="103">
        <v>36.369999999999997</v>
      </c>
    </row>
    <row r="695" spans="2:253" s="74" customFormat="1" ht="17.100000000000001" hidden="1" customHeight="1" x14ac:dyDescent="0.25">
      <c r="B695" s="504">
        <f>IF(AND('KB Duct Parts'!$BP$16=1,'KB Duct Parts'!$BO$16=5,'KB Duct Parts'!H35&gt;0),'KB Duct Parts'!H35,0)</f>
        <v>0</v>
      </c>
      <c r="C695" s="508"/>
      <c r="D695" s="508" t="s">
        <v>2062</v>
      </c>
      <c r="E695" s="504" t="s">
        <v>878</v>
      </c>
      <c r="F695" s="508" t="str">
        <f t="shared" si="379"/>
        <v xml:space="preserve"> </v>
      </c>
      <c r="G695" s="530" t="s">
        <v>2111</v>
      </c>
      <c r="H695" s="504"/>
      <c r="I695" s="1035" t="s">
        <v>229</v>
      </c>
      <c r="J695" s="1036"/>
      <c r="K695" s="516" t="s">
        <v>882</v>
      </c>
      <c r="L695" s="523" t="s">
        <v>707</v>
      </c>
      <c r="M695" s="517" t="str">
        <f t="shared" si="403"/>
        <v>Y</v>
      </c>
      <c r="N695" s="514">
        <f t="shared" si="380"/>
        <v>42.7</v>
      </c>
      <c r="O695" s="518">
        <f t="shared" si="373"/>
        <v>0</v>
      </c>
      <c r="P695" s="680">
        <f>'KB Duct Parts'!$AE$3</f>
        <v>0</v>
      </c>
      <c r="Q695" s="681">
        <f t="shared" si="381"/>
        <v>0</v>
      </c>
      <c r="R695" s="682">
        <f t="shared" si="382"/>
        <v>0</v>
      </c>
      <c r="S695" s="716">
        <v>0.3</v>
      </c>
      <c r="T695" s="679">
        <f t="shared" si="383"/>
        <v>0</v>
      </c>
      <c r="U695" s="679">
        <f t="shared" si="384"/>
        <v>0</v>
      </c>
      <c r="Y695" s="120"/>
      <c r="AE695" s="75"/>
      <c r="AF695" s="370" t="s">
        <v>707</v>
      </c>
      <c r="AG695" s="374"/>
      <c r="AH695" s="378"/>
      <c r="AI695" s="381"/>
      <c r="AJ695" s="386"/>
      <c r="AK695" s="391"/>
      <c r="AL695" s="386"/>
      <c r="AM695" s="363">
        <f t="shared" si="372"/>
        <v>1</v>
      </c>
      <c r="AN695" s="578">
        <v>42.7</v>
      </c>
      <c r="AO695" s="120">
        <f t="shared" si="385"/>
        <v>0</v>
      </c>
      <c r="AP695" s="120">
        <f t="shared" si="374"/>
        <v>0</v>
      </c>
      <c r="AQ695" s="120">
        <f t="shared" si="375"/>
        <v>0</v>
      </c>
      <c r="AR695" s="120">
        <f t="shared" si="376"/>
        <v>0</v>
      </c>
      <c r="AS695" s="120">
        <f t="shared" si="377"/>
        <v>0</v>
      </c>
      <c r="AT695" s="120">
        <f t="shared" si="378"/>
        <v>0</v>
      </c>
      <c r="AU695" s="74" t="s">
        <v>717</v>
      </c>
      <c r="AV695" s="115"/>
      <c r="AW695" s="395"/>
      <c r="AX695" s="395">
        <v>0</v>
      </c>
      <c r="AY695" s="395">
        <v>0</v>
      </c>
      <c r="AZ695" s="395">
        <v>0</v>
      </c>
      <c r="BA695" s="395">
        <v>0</v>
      </c>
      <c r="BB695" s="395">
        <v>0</v>
      </c>
      <c r="BC695" s="395">
        <v>0</v>
      </c>
      <c r="BD695" s="115"/>
      <c r="BE695" s="115"/>
      <c r="BF695" s="115"/>
      <c r="BG695" s="115"/>
      <c r="BH695" s="115"/>
      <c r="BI695" s="115"/>
      <c r="BJ695" s="115"/>
      <c r="BK695" s="115"/>
      <c r="BQ695" s="74" t="str">
        <f t="shared" si="386"/>
        <v xml:space="preserve"> </v>
      </c>
      <c r="BR695" s="120" t="str">
        <f t="shared" si="387"/>
        <v xml:space="preserve"> </v>
      </c>
      <c r="BS695" s="120" t="str">
        <f t="shared" si="388"/>
        <v xml:space="preserve"> </v>
      </c>
      <c r="BU695" s="74" t="str">
        <f t="shared" si="389"/>
        <v xml:space="preserve"> </v>
      </c>
      <c r="BV695" s="120" t="str">
        <f t="shared" si="390"/>
        <v xml:space="preserve"> </v>
      </c>
      <c r="BW695" s="120" t="str">
        <f t="shared" si="391"/>
        <v xml:space="preserve">  </v>
      </c>
      <c r="BY695" s="74" t="str">
        <f t="shared" si="392"/>
        <v xml:space="preserve"> </v>
      </c>
      <c r="BZ695" s="120" t="str">
        <f t="shared" si="393"/>
        <v xml:space="preserve"> </v>
      </c>
      <c r="CA695" s="120" t="str">
        <f t="shared" si="394"/>
        <v xml:space="preserve"> </v>
      </c>
      <c r="CC695" s="115" t="str">
        <f t="shared" si="395"/>
        <v xml:space="preserve"> </v>
      </c>
      <c r="CD695" s="120" t="str">
        <f t="shared" si="396"/>
        <v xml:space="preserve"> </v>
      </c>
      <c r="CE695" s="417" t="str">
        <f t="shared" si="397"/>
        <v xml:space="preserve"> </v>
      </c>
      <c r="CF695" s="115"/>
      <c r="CG695" s="115" t="str">
        <f t="shared" si="398"/>
        <v xml:space="preserve"> </v>
      </c>
      <c r="CH695" s="120" t="str">
        <f t="shared" si="399"/>
        <v xml:space="preserve"> </v>
      </c>
      <c r="CI695" s="417" t="str">
        <f t="shared" si="400"/>
        <v xml:space="preserve"> </v>
      </c>
      <c r="CJ695" s="115"/>
      <c r="CK695" s="115" t="str">
        <f t="shared" si="401"/>
        <v xml:space="preserve"> </v>
      </c>
      <c r="CL695" s="120" t="str">
        <f t="shared" si="402"/>
        <v xml:space="preserve"> </v>
      </c>
      <c r="CM695" s="417" t="str">
        <f t="shared" si="404"/>
        <v xml:space="preserve"> </v>
      </c>
      <c r="IS695" s="103">
        <v>38.89</v>
      </c>
    </row>
    <row r="696" spans="2:253" s="74" customFormat="1" ht="17.100000000000001" hidden="1" customHeight="1" x14ac:dyDescent="0.25">
      <c r="B696" s="504">
        <f>IF(AND('KB Duct Parts'!$BP$16=1,'KB Duct Parts'!$BO$16=5,'KB Duct Parts'!H36&gt;0),'KB Duct Parts'!H36,0)</f>
        <v>0</v>
      </c>
      <c r="C696" s="508"/>
      <c r="D696" s="508" t="s">
        <v>235</v>
      </c>
      <c r="E696" s="504" t="s">
        <v>1338</v>
      </c>
      <c r="F696" s="508" t="str">
        <f t="shared" si="379"/>
        <v xml:space="preserve"> </v>
      </c>
      <c r="G696" s="530" t="s">
        <v>2111</v>
      </c>
      <c r="H696" s="504"/>
      <c r="I696" s="1035" t="s">
        <v>229</v>
      </c>
      <c r="J696" s="1036"/>
      <c r="K696" s="516" t="s">
        <v>882</v>
      </c>
      <c r="L696" s="523" t="s">
        <v>707</v>
      </c>
      <c r="M696" s="517" t="str">
        <f t="shared" si="403"/>
        <v>Y</v>
      </c>
      <c r="N696" s="514">
        <f t="shared" si="380"/>
        <v>45</v>
      </c>
      <c r="O696" s="518">
        <f t="shared" si="373"/>
        <v>0</v>
      </c>
      <c r="P696" s="680">
        <f>'KB Duct Parts'!$AE$3</f>
        <v>0</v>
      </c>
      <c r="Q696" s="681">
        <f t="shared" si="381"/>
        <v>0</v>
      </c>
      <c r="R696" s="682">
        <f t="shared" si="382"/>
        <v>0</v>
      </c>
      <c r="S696" s="716">
        <v>0.3</v>
      </c>
      <c r="T696" s="679">
        <f t="shared" si="383"/>
        <v>0</v>
      </c>
      <c r="U696" s="679">
        <f t="shared" si="384"/>
        <v>0</v>
      </c>
      <c r="Y696" s="120"/>
      <c r="AE696" s="75"/>
      <c r="AF696" s="370" t="s">
        <v>707</v>
      </c>
      <c r="AG696" s="374"/>
      <c r="AH696" s="378"/>
      <c r="AI696" s="381"/>
      <c r="AJ696" s="386"/>
      <c r="AK696" s="391"/>
      <c r="AL696" s="386"/>
      <c r="AM696" s="363">
        <f t="shared" si="372"/>
        <v>1</v>
      </c>
      <c r="AN696" s="578">
        <v>45</v>
      </c>
      <c r="AO696" s="120">
        <f t="shared" si="385"/>
        <v>0</v>
      </c>
      <c r="AP696" s="120">
        <f t="shared" si="374"/>
        <v>0</v>
      </c>
      <c r="AQ696" s="120">
        <f t="shared" si="375"/>
        <v>0</v>
      </c>
      <c r="AR696" s="120">
        <f t="shared" si="376"/>
        <v>0</v>
      </c>
      <c r="AS696" s="120">
        <f t="shared" si="377"/>
        <v>0</v>
      </c>
      <c r="AT696" s="120">
        <f t="shared" si="378"/>
        <v>0</v>
      </c>
      <c r="AU696" s="74" t="s">
        <v>717</v>
      </c>
      <c r="AV696" s="115"/>
      <c r="AW696" s="395"/>
      <c r="AX696" s="395">
        <v>0</v>
      </c>
      <c r="AY696" s="395">
        <v>0</v>
      </c>
      <c r="AZ696" s="395">
        <v>0</v>
      </c>
      <c r="BA696" s="395">
        <v>0</v>
      </c>
      <c r="BB696" s="395">
        <v>0</v>
      </c>
      <c r="BC696" s="395">
        <v>0</v>
      </c>
      <c r="BD696" s="115"/>
      <c r="BE696" s="115"/>
      <c r="BF696" s="115"/>
      <c r="BG696" s="115"/>
      <c r="BH696" s="115"/>
      <c r="BI696" s="115"/>
      <c r="BJ696" s="115"/>
      <c r="BK696" s="115"/>
      <c r="BQ696" s="74" t="str">
        <f t="shared" si="386"/>
        <v xml:space="preserve"> </v>
      </c>
      <c r="BR696" s="120" t="str">
        <f t="shared" si="387"/>
        <v xml:space="preserve"> </v>
      </c>
      <c r="BS696" s="120" t="str">
        <f t="shared" si="388"/>
        <v xml:space="preserve"> </v>
      </c>
      <c r="BU696" s="74" t="str">
        <f t="shared" si="389"/>
        <v xml:space="preserve"> </v>
      </c>
      <c r="BV696" s="120" t="str">
        <f t="shared" si="390"/>
        <v xml:space="preserve"> </v>
      </c>
      <c r="BW696" s="120" t="str">
        <f t="shared" si="391"/>
        <v xml:space="preserve">  </v>
      </c>
      <c r="BY696" s="74" t="str">
        <f t="shared" si="392"/>
        <v xml:space="preserve"> </v>
      </c>
      <c r="BZ696" s="120" t="str">
        <f t="shared" si="393"/>
        <v xml:space="preserve"> </v>
      </c>
      <c r="CA696" s="120" t="str">
        <f t="shared" si="394"/>
        <v xml:space="preserve"> </v>
      </c>
      <c r="CC696" s="115" t="str">
        <f t="shared" si="395"/>
        <v xml:space="preserve"> </v>
      </c>
      <c r="CD696" s="120" t="str">
        <f t="shared" si="396"/>
        <v xml:space="preserve"> </v>
      </c>
      <c r="CE696" s="417" t="str">
        <f t="shared" si="397"/>
        <v xml:space="preserve"> </v>
      </c>
      <c r="CF696" s="115"/>
      <c r="CG696" s="115" t="str">
        <f t="shared" si="398"/>
        <v xml:space="preserve"> </v>
      </c>
      <c r="CH696" s="120" t="str">
        <f t="shared" si="399"/>
        <v xml:space="preserve"> </v>
      </c>
      <c r="CI696" s="417" t="str">
        <f t="shared" si="400"/>
        <v xml:space="preserve"> </v>
      </c>
      <c r="CJ696" s="115"/>
      <c r="CK696" s="115" t="str">
        <f t="shared" si="401"/>
        <v xml:space="preserve"> </v>
      </c>
      <c r="CL696" s="120" t="str">
        <f t="shared" si="402"/>
        <v xml:space="preserve"> </v>
      </c>
      <c r="CM696" s="417" t="str">
        <f t="shared" si="404"/>
        <v xml:space="preserve"> </v>
      </c>
      <c r="IS696" s="103"/>
    </row>
    <row r="697" spans="2:253" s="74" customFormat="1" ht="17.100000000000001" hidden="1" customHeight="1" x14ac:dyDescent="0.25">
      <c r="B697" s="504">
        <f>IF(AND('KB Duct Parts'!$BP$16=1,'KB Duct Parts'!$BO$16=3,'KB Duct Parts'!H17&gt;0),'KB Duct Parts'!H17,0)</f>
        <v>0</v>
      </c>
      <c r="C697" s="508"/>
      <c r="D697" s="508" t="s">
        <v>2063</v>
      </c>
      <c r="E697" s="504" t="s">
        <v>483</v>
      </c>
      <c r="F697" s="508" t="str">
        <f t="shared" si="379"/>
        <v xml:space="preserve"> </v>
      </c>
      <c r="G697" s="530" t="s">
        <v>2111</v>
      </c>
      <c r="H697" s="504"/>
      <c r="I697" s="1035" t="s">
        <v>230</v>
      </c>
      <c r="J697" s="1036"/>
      <c r="K697" s="516" t="s">
        <v>882</v>
      </c>
      <c r="L697" s="523" t="s">
        <v>707</v>
      </c>
      <c r="M697" s="517" t="str">
        <f t="shared" si="403"/>
        <v>Y</v>
      </c>
      <c r="N697" s="514">
        <f t="shared" si="380"/>
        <v>20.9</v>
      </c>
      <c r="O697" s="518">
        <f t="shared" si="373"/>
        <v>0</v>
      </c>
      <c r="P697" s="680">
        <f>'KB Duct Parts'!$AE$3</f>
        <v>0</v>
      </c>
      <c r="Q697" s="681">
        <f t="shared" si="381"/>
        <v>0</v>
      </c>
      <c r="R697" s="682">
        <f t="shared" si="382"/>
        <v>0</v>
      </c>
      <c r="S697" s="716">
        <v>0.3</v>
      </c>
      <c r="T697" s="679">
        <f t="shared" si="383"/>
        <v>0</v>
      </c>
      <c r="U697" s="679">
        <f t="shared" si="384"/>
        <v>0</v>
      </c>
      <c r="Y697" s="120"/>
      <c r="AE697" s="75"/>
      <c r="AF697" s="370" t="s">
        <v>707</v>
      </c>
      <c r="AG697" s="374"/>
      <c r="AH697" s="378"/>
      <c r="AI697" s="381"/>
      <c r="AJ697" s="386"/>
      <c r="AK697" s="391"/>
      <c r="AL697" s="386"/>
      <c r="AM697" s="363">
        <f t="shared" si="372"/>
        <v>1</v>
      </c>
      <c r="AN697" s="578">
        <v>20.9</v>
      </c>
      <c r="AO697" s="120">
        <f t="shared" si="385"/>
        <v>0</v>
      </c>
      <c r="AP697" s="120">
        <f t="shared" si="374"/>
        <v>0</v>
      </c>
      <c r="AQ697" s="120">
        <f t="shared" si="375"/>
        <v>0</v>
      </c>
      <c r="AR697" s="120">
        <f t="shared" si="376"/>
        <v>0</v>
      </c>
      <c r="AS697" s="120">
        <f t="shared" si="377"/>
        <v>0</v>
      </c>
      <c r="AT697" s="120">
        <f t="shared" si="378"/>
        <v>0</v>
      </c>
      <c r="AU697" s="74" t="s">
        <v>717</v>
      </c>
      <c r="AV697" s="115"/>
      <c r="AW697" s="395"/>
      <c r="AX697" s="395">
        <v>0</v>
      </c>
      <c r="AY697" s="395">
        <v>0</v>
      </c>
      <c r="AZ697" s="395">
        <v>0</v>
      </c>
      <c r="BA697" s="395">
        <v>0</v>
      </c>
      <c r="BB697" s="395">
        <v>0</v>
      </c>
      <c r="BC697" s="395">
        <v>0</v>
      </c>
      <c r="BD697" s="115"/>
      <c r="BE697" s="115"/>
      <c r="BF697" s="115"/>
      <c r="BG697" s="115"/>
      <c r="BH697" s="115"/>
      <c r="BI697" s="115"/>
      <c r="BJ697" s="115"/>
      <c r="BK697" s="115"/>
      <c r="BQ697" s="74" t="str">
        <f t="shared" si="386"/>
        <v xml:space="preserve"> </v>
      </c>
      <c r="BR697" s="120" t="str">
        <f t="shared" si="387"/>
        <v xml:space="preserve"> </v>
      </c>
      <c r="BS697" s="120" t="str">
        <f t="shared" si="388"/>
        <v xml:space="preserve"> </v>
      </c>
      <c r="BU697" s="74" t="str">
        <f t="shared" si="389"/>
        <v xml:space="preserve"> </v>
      </c>
      <c r="BV697" s="120" t="str">
        <f t="shared" si="390"/>
        <v xml:space="preserve"> </v>
      </c>
      <c r="BW697" s="120" t="str">
        <f t="shared" si="391"/>
        <v xml:space="preserve">  </v>
      </c>
      <c r="BY697" s="74" t="str">
        <f t="shared" si="392"/>
        <v xml:space="preserve"> </v>
      </c>
      <c r="BZ697" s="120" t="str">
        <f t="shared" si="393"/>
        <v xml:space="preserve"> </v>
      </c>
      <c r="CA697" s="120" t="str">
        <f t="shared" si="394"/>
        <v xml:space="preserve"> </v>
      </c>
      <c r="CC697" s="115" t="str">
        <f t="shared" si="395"/>
        <v xml:space="preserve"> </v>
      </c>
      <c r="CD697" s="120" t="str">
        <f t="shared" si="396"/>
        <v xml:space="preserve"> </v>
      </c>
      <c r="CE697" s="417" t="str">
        <f t="shared" si="397"/>
        <v xml:space="preserve"> </v>
      </c>
      <c r="CF697" s="115"/>
      <c r="CG697" s="115" t="str">
        <f t="shared" si="398"/>
        <v xml:space="preserve"> </v>
      </c>
      <c r="CH697" s="120" t="str">
        <f t="shared" si="399"/>
        <v xml:space="preserve"> </v>
      </c>
      <c r="CI697" s="417" t="str">
        <f t="shared" si="400"/>
        <v xml:space="preserve"> </v>
      </c>
      <c r="CJ697" s="115"/>
      <c r="CK697" s="115" t="str">
        <f t="shared" si="401"/>
        <v xml:space="preserve"> </v>
      </c>
      <c r="CL697" s="120" t="str">
        <f t="shared" si="402"/>
        <v xml:space="preserve"> </v>
      </c>
      <c r="CM697" s="417" t="str">
        <f t="shared" si="404"/>
        <v xml:space="preserve"> </v>
      </c>
      <c r="IS697" s="103">
        <v>19</v>
      </c>
    </row>
    <row r="698" spans="2:253" s="74" customFormat="1" ht="17.100000000000001" hidden="1" customHeight="1" x14ac:dyDescent="0.25">
      <c r="B698" s="504">
        <f>IF(AND('KB Duct Parts'!$BP$16=1,'KB Duct Parts'!$BO$16=3,'KB Duct Parts'!H18&gt;0),'KB Duct Parts'!H18,0)</f>
        <v>0</v>
      </c>
      <c r="C698" s="508"/>
      <c r="D698" s="508" t="s">
        <v>2064</v>
      </c>
      <c r="E698" s="520" t="s">
        <v>861</v>
      </c>
      <c r="F698" s="508" t="str">
        <f t="shared" si="379"/>
        <v xml:space="preserve"> </v>
      </c>
      <c r="G698" s="530" t="s">
        <v>2111</v>
      </c>
      <c r="H698" s="504"/>
      <c r="I698" s="1035" t="s">
        <v>230</v>
      </c>
      <c r="J698" s="1036"/>
      <c r="K698" s="516" t="s">
        <v>882</v>
      </c>
      <c r="L698" s="523" t="s">
        <v>707</v>
      </c>
      <c r="M698" s="517" t="str">
        <f t="shared" si="403"/>
        <v>Y</v>
      </c>
      <c r="N698" s="514">
        <f t="shared" si="380"/>
        <v>17.8</v>
      </c>
      <c r="O698" s="518">
        <f t="shared" si="373"/>
        <v>0</v>
      </c>
      <c r="P698" s="680">
        <f>'KB Duct Parts'!$AE$3</f>
        <v>0</v>
      </c>
      <c r="Q698" s="681">
        <f t="shared" si="381"/>
        <v>0</v>
      </c>
      <c r="R698" s="682">
        <f t="shared" si="382"/>
        <v>0</v>
      </c>
      <c r="S698" s="716">
        <v>0.3</v>
      </c>
      <c r="T698" s="679">
        <f t="shared" si="383"/>
        <v>0</v>
      </c>
      <c r="U698" s="679">
        <f t="shared" si="384"/>
        <v>0</v>
      </c>
      <c r="Y698" s="120"/>
      <c r="AE698" s="75"/>
      <c r="AF698" s="370" t="s">
        <v>707</v>
      </c>
      <c r="AG698" s="374"/>
      <c r="AH698" s="378"/>
      <c r="AI698" s="381"/>
      <c r="AJ698" s="386"/>
      <c r="AK698" s="391"/>
      <c r="AL698" s="386"/>
      <c r="AM698" s="363">
        <f t="shared" si="372"/>
        <v>1</v>
      </c>
      <c r="AN698" s="578">
        <v>17.8</v>
      </c>
      <c r="AO698" s="120">
        <f t="shared" si="385"/>
        <v>0</v>
      </c>
      <c r="AP698" s="120">
        <f t="shared" si="374"/>
        <v>0</v>
      </c>
      <c r="AQ698" s="120">
        <f t="shared" si="375"/>
        <v>0</v>
      </c>
      <c r="AR698" s="120">
        <f t="shared" si="376"/>
        <v>0</v>
      </c>
      <c r="AS698" s="120">
        <f t="shared" si="377"/>
        <v>0</v>
      </c>
      <c r="AT698" s="120">
        <f t="shared" si="378"/>
        <v>0</v>
      </c>
      <c r="AU698" s="74" t="s">
        <v>717</v>
      </c>
      <c r="AV698" s="115"/>
      <c r="AW698" s="395"/>
      <c r="AX698" s="395">
        <v>0</v>
      </c>
      <c r="AY698" s="395">
        <v>0</v>
      </c>
      <c r="AZ698" s="395">
        <v>0</v>
      </c>
      <c r="BA698" s="395">
        <v>0</v>
      </c>
      <c r="BB698" s="395">
        <v>0</v>
      </c>
      <c r="BC698" s="395">
        <v>0</v>
      </c>
      <c r="BD698" s="115"/>
      <c r="BE698" s="115"/>
      <c r="BF698" s="115"/>
      <c r="BG698" s="115"/>
      <c r="BH698" s="115"/>
      <c r="BI698" s="115"/>
      <c r="BJ698" s="115"/>
      <c r="BK698" s="115"/>
      <c r="BQ698" s="74" t="str">
        <f t="shared" si="386"/>
        <v xml:space="preserve"> </v>
      </c>
      <c r="BR698" s="120" t="str">
        <f t="shared" si="387"/>
        <v xml:space="preserve"> </v>
      </c>
      <c r="BS698" s="120" t="str">
        <f t="shared" si="388"/>
        <v xml:space="preserve"> </v>
      </c>
      <c r="BU698" s="74" t="str">
        <f t="shared" si="389"/>
        <v xml:space="preserve"> </v>
      </c>
      <c r="BV698" s="120" t="str">
        <f t="shared" si="390"/>
        <v xml:space="preserve"> </v>
      </c>
      <c r="BW698" s="120" t="str">
        <f t="shared" si="391"/>
        <v xml:space="preserve">  </v>
      </c>
      <c r="BY698" s="74" t="str">
        <f t="shared" si="392"/>
        <v xml:space="preserve"> </v>
      </c>
      <c r="BZ698" s="120" t="str">
        <f t="shared" si="393"/>
        <v xml:space="preserve"> </v>
      </c>
      <c r="CA698" s="120" t="str">
        <f t="shared" si="394"/>
        <v xml:space="preserve"> </v>
      </c>
      <c r="CC698" s="115" t="str">
        <f t="shared" si="395"/>
        <v xml:space="preserve"> </v>
      </c>
      <c r="CD698" s="120" t="str">
        <f t="shared" si="396"/>
        <v xml:space="preserve"> </v>
      </c>
      <c r="CE698" s="417" t="str">
        <f t="shared" si="397"/>
        <v xml:space="preserve"> </v>
      </c>
      <c r="CF698" s="115"/>
      <c r="CG698" s="115" t="str">
        <f t="shared" si="398"/>
        <v xml:space="preserve"> </v>
      </c>
      <c r="CH698" s="120" t="str">
        <f t="shared" si="399"/>
        <v xml:space="preserve"> </v>
      </c>
      <c r="CI698" s="417" t="str">
        <f t="shared" si="400"/>
        <v xml:space="preserve"> </v>
      </c>
      <c r="CJ698" s="115"/>
      <c r="CK698" s="115" t="str">
        <f t="shared" si="401"/>
        <v xml:space="preserve"> </v>
      </c>
      <c r="CL698" s="120" t="str">
        <f t="shared" si="402"/>
        <v xml:space="preserve"> </v>
      </c>
      <c r="CM698" s="417" t="str">
        <f t="shared" si="404"/>
        <v xml:space="preserve"> </v>
      </c>
      <c r="IS698" s="103">
        <v>16.190000000000001</v>
      </c>
    </row>
    <row r="699" spans="2:253" s="74" customFormat="1" ht="17.100000000000001" hidden="1" customHeight="1" x14ac:dyDescent="0.25">
      <c r="B699" s="504">
        <f>IF(AND('KB Duct Parts'!$BP$16=1,'KB Duct Parts'!$BO$16=3,'KB Duct Parts'!H19&gt;0),'KB Duct Parts'!H19,0)</f>
        <v>0</v>
      </c>
      <c r="C699" s="508"/>
      <c r="D699" s="508" t="s">
        <v>2065</v>
      </c>
      <c r="E699" s="504" t="s">
        <v>862</v>
      </c>
      <c r="F699" s="508" t="str">
        <f t="shared" si="379"/>
        <v xml:space="preserve"> </v>
      </c>
      <c r="G699" s="530" t="s">
        <v>2111</v>
      </c>
      <c r="H699" s="504"/>
      <c r="I699" s="1035" t="s">
        <v>230</v>
      </c>
      <c r="J699" s="1036"/>
      <c r="K699" s="516" t="s">
        <v>882</v>
      </c>
      <c r="L699" s="523" t="s">
        <v>707</v>
      </c>
      <c r="M699" s="517" t="str">
        <f t="shared" si="403"/>
        <v>Y</v>
      </c>
      <c r="N699" s="514">
        <f t="shared" si="380"/>
        <v>19.5</v>
      </c>
      <c r="O699" s="518">
        <f t="shared" si="373"/>
        <v>0</v>
      </c>
      <c r="P699" s="680">
        <f>'KB Duct Parts'!$AE$3</f>
        <v>0</v>
      </c>
      <c r="Q699" s="681">
        <f t="shared" si="381"/>
        <v>0</v>
      </c>
      <c r="R699" s="682">
        <f t="shared" si="382"/>
        <v>0</v>
      </c>
      <c r="S699" s="716">
        <v>0.3</v>
      </c>
      <c r="T699" s="679">
        <f t="shared" si="383"/>
        <v>0</v>
      </c>
      <c r="U699" s="679">
        <f t="shared" si="384"/>
        <v>0</v>
      </c>
      <c r="Y699" s="120"/>
      <c r="AE699" s="75"/>
      <c r="AF699" s="370" t="s">
        <v>707</v>
      </c>
      <c r="AG699" s="374"/>
      <c r="AH699" s="378"/>
      <c r="AI699" s="381"/>
      <c r="AJ699" s="386"/>
      <c r="AK699" s="391"/>
      <c r="AL699" s="386"/>
      <c r="AM699" s="363">
        <f t="shared" si="372"/>
        <v>1</v>
      </c>
      <c r="AN699" s="578">
        <v>19.5</v>
      </c>
      <c r="AO699" s="120">
        <f t="shared" si="385"/>
        <v>0</v>
      </c>
      <c r="AP699" s="120">
        <f t="shared" si="374"/>
        <v>0</v>
      </c>
      <c r="AQ699" s="120">
        <f t="shared" si="375"/>
        <v>0</v>
      </c>
      <c r="AR699" s="120">
        <f t="shared" si="376"/>
        <v>0</v>
      </c>
      <c r="AS699" s="120">
        <f t="shared" si="377"/>
        <v>0</v>
      </c>
      <c r="AT699" s="120">
        <f t="shared" si="378"/>
        <v>0</v>
      </c>
      <c r="AU699" s="74" t="s">
        <v>717</v>
      </c>
      <c r="AV699" s="115"/>
      <c r="AW699" s="395"/>
      <c r="AX699" s="395">
        <v>0</v>
      </c>
      <c r="AY699" s="395">
        <v>0</v>
      </c>
      <c r="AZ699" s="395">
        <v>0</v>
      </c>
      <c r="BA699" s="395">
        <v>0</v>
      </c>
      <c r="BB699" s="395">
        <v>0</v>
      </c>
      <c r="BC699" s="395">
        <v>0</v>
      </c>
      <c r="BD699" s="115"/>
      <c r="BE699" s="115"/>
      <c r="BF699" s="115"/>
      <c r="BG699" s="115"/>
      <c r="BH699" s="115"/>
      <c r="BI699" s="115"/>
      <c r="BJ699" s="115"/>
      <c r="BK699" s="115"/>
      <c r="BQ699" s="74" t="str">
        <f t="shared" si="386"/>
        <v xml:space="preserve"> </v>
      </c>
      <c r="BR699" s="120" t="str">
        <f t="shared" si="387"/>
        <v xml:space="preserve"> </v>
      </c>
      <c r="BS699" s="120" t="str">
        <f t="shared" si="388"/>
        <v xml:space="preserve"> </v>
      </c>
      <c r="BU699" s="74" t="str">
        <f t="shared" si="389"/>
        <v xml:space="preserve"> </v>
      </c>
      <c r="BV699" s="120" t="str">
        <f t="shared" si="390"/>
        <v xml:space="preserve"> </v>
      </c>
      <c r="BW699" s="120" t="str">
        <f t="shared" si="391"/>
        <v xml:space="preserve">  </v>
      </c>
      <c r="BY699" s="74" t="str">
        <f t="shared" si="392"/>
        <v xml:space="preserve"> </v>
      </c>
      <c r="BZ699" s="120" t="str">
        <f t="shared" si="393"/>
        <v xml:space="preserve"> </v>
      </c>
      <c r="CA699" s="120" t="str">
        <f t="shared" si="394"/>
        <v xml:space="preserve"> </v>
      </c>
      <c r="CC699" s="115" t="str">
        <f t="shared" si="395"/>
        <v xml:space="preserve"> </v>
      </c>
      <c r="CD699" s="120" t="str">
        <f t="shared" si="396"/>
        <v xml:space="preserve"> </v>
      </c>
      <c r="CE699" s="417" t="str">
        <f t="shared" si="397"/>
        <v xml:space="preserve"> </v>
      </c>
      <c r="CF699" s="115"/>
      <c r="CG699" s="115" t="str">
        <f t="shared" si="398"/>
        <v xml:space="preserve"> </v>
      </c>
      <c r="CH699" s="120" t="str">
        <f t="shared" si="399"/>
        <v xml:space="preserve"> </v>
      </c>
      <c r="CI699" s="417" t="str">
        <f t="shared" si="400"/>
        <v xml:space="preserve"> </v>
      </c>
      <c r="CJ699" s="115"/>
      <c r="CK699" s="115" t="str">
        <f t="shared" si="401"/>
        <v xml:space="preserve"> </v>
      </c>
      <c r="CL699" s="120" t="str">
        <f t="shared" si="402"/>
        <v xml:space="preserve"> </v>
      </c>
      <c r="CM699" s="417" t="str">
        <f t="shared" si="404"/>
        <v xml:space="preserve"> </v>
      </c>
      <c r="IS699" s="103">
        <v>17.77</v>
      </c>
    </row>
    <row r="700" spans="2:253" s="74" customFormat="1" ht="17.100000000000001" hidden="1" customHeight="1" x14ac:dyDescent="0.25">
      <c r="B700" s="504">
        <f>IF(AND('KB Duct Parts'!$BP$16=1,'KB Duct Parts'!$BO$16=3,'KB Duct Parts'!H20&gt;0),'KB Duct Parts'!H20,0)</f>
        <v>0</v>
      </c>
      <c r="C700" s="508"/>
      <c r="D700" s="508" t="s">
        <v>2066</v>
      </c>
      <c r="E700" s="504" t="s">
        <v>863</v>
      </c>
      <c r="F700" s="508" t="str">
        <f t="shared" si="379"/>
        <v xml:space="preserve"> </v>
      </c>
      <c r="G700" s="530" t="s">
        <v>2111</v>
      </c>
      <c r="H700" s="504"/>
      <c r="I700" s="1035" t="s">
        <v>230</v>
      </c>
      <c r="J700" s="1036"/>
      <c r="K700" s="516" t="s">
        <v>882</v>
      </c>
      <c r="L700" s="523" t="s">
        <v>707</v>
      </c>
      <c r="M700" s="517" t="str">
        <f t="shared" si="403"/>
        <v>Y</v>
      </c>
      <c r="N700" s="514">
        <f t="shared" si="380"/>
        <v>21.3</v>
      </c>
      <c r="O700" s="518">
        <f t="shared" si="373"/>
        <v>0</v>
      </c>
      <c r="P700" s="680">
        <f>'KB Duct Parts'!$AE$3</f>
        <v>0</v>
      </c>
      <c r="Q700" s="681">
        <f t="shared" si="381"/>
        <v>0</v>
      </c>
      <c r="R700" s="682">
        <f t="shared" si="382"/>
        <v>0</v>
      </c>
      <c r="S700" s="716">
        <v>0.3</v>
      </c>
      <c r="T700" s="679">
        <f t="shared" si="383"/>
        <v>0</v>
      </c>
      <c r="U700" s="679">
        <f t="shared" si="384"/>
        <v>0</v>
      </c>
      <c r="Y700" s="120"/>
      <c r="AE700" s="75"/>
      <c r="AF700" s="370" t="s">
        <v>707</v>
      </c>
      <c r="AG700" s="374"/>
      <c r="AH700" s="378"/>
      <c r="AI700" s="381"/>
      <c r="AJ700" s="386"/>
      <c r="AK700" s="391"/>
      <c r="AL700" s="386"/>
      <c r="AM700" s="363">
        <f t="shared" si="372"/>
        <v>1</v>
      </c>
      <c r="AN700" s="578">
        <v>21.3</v>
      </c>
      <c r="AO700" s="120">
        <f t="shared" si="385"/>
        <v>0</v>
      </c>
      <c r="AP700" s="120">
        <f t="shared" si="374"/>
        <v>0</v>
      </c>
      <c r="AQ700" s="120">
        <f t="shared" si="375"/>
        <v>0</v>
      </c>
      <c r="AR700" s="120">
        <f t="shared" si="376"/>
        <v>0</v>
      </c>
      <c r="AS700" s="120">
        <f t="shared" si="377"/>
        <v>0</v>
      </c>
      <c r="AT700" s="120">
        <f t="shared" si="378"/>
        <v>0</v>
      </c>
      <c r="AU700" s="74" t="s">
        <v>717</v>
      </c>
      <c r="AV700" s="115"/>
      <c r="AW700" s="395"/>
      <c r="AX700" s="395">
        <v>0</v>
      </c>
      <c r="AY700" s="395">
        <v>0</v>
      </c>
      <c r="AZ700" s="395">
        <v>0</v>
      </c>
      <c r="BA700" s="395">
        <v>0</v>
      </c>
      <c r="BB700" s="395">
        <v>0</v>
      </c>
      <c r="BC700" s="395">
        <v>0</v>
      </c>
      <c r="BD700" s="115"/>
      <c r="BE700" s="115"/>
      <c r="BF700" s="115"/>
      <c r="BG700" s="115"/>
      <c r="BH700" s="115"/>
      <c r="BI700" s="115"/>
      <c r="BJ700" s="115"/>
      <c r="BK700" s="115"/>
      <c r="BQ700" s="74" t="str">
        <f t="shared" si="386"/>
        <v xml:space="preserve"> </v>
      </c>
      <c r="BR700" s="120" t="str">
        <f t="shared" si="387"/>
        <v xml:space="preserve"> </v>
      </c>
      <c r="BS700" s="120" t="str">
        <f t="shared" si="388"/>
        <v xml:space="preserve"> </v>
      </c>
      <c r="BU700" s="74" t="str">
        <f t="shared" si="389"/>
        <v xml:space="preserve"> </v>
      </c>
      <c r="BV700" s="120" t="str">
        <f t="shared" si="390"/>
        <v xml:space="preserve"> </v>
      </c>
      <c r="BW700" s="120" t="str">
        <f t="shared" si="391"/>
        <v xml:space="preserve">  </v>
      </c>
      <c r="BY700" s="74" t="str">
        <f t="shared" si="392"/>
        <v xml:space="preserve"> </v>
      </c>
      <c r="BZ700" s="120" t="str">
        <f t="shared" si="393"/>
        <v xml:space="preserve"> </v>
      </c>
      <c r="CA700" s="120" t="str">
        <f t="shared" si="394"/>
        <v xml:space="preserve"> </v>
      </c>
      <c r="CC700" s="115" t="str">
        <f t="shared" si="395"/>
        <v xml:space="preserve"> </v>
      </c>
      <c r="CD700" s="120" t="str">
        <f t="shared" si="396"/>
        <v xml:space="preserve"> </v>
      </c>
      <c r="CE700" s="417" t="str">
        <f t="shared" si="397"/>
        <v xml:space="preserve"> </v>
      </c>
      <c r="CF700" s="115"/>
      <c r="CG700" s="115" t="str">
        <f t="shared" si="398"/>
        <v xml:space="preserve"> </v>
      </c>
      <c r="CH700" s="120" t="str">
        <f t="shared" si="399"/>
        <v xml:space="preserve"> </v>
      </c>
      <c r="CI700" s="417" t="str">
        <f t="shared" si="400"/>
        <v xml:space="preserve"> </v>
      </c>
      <c r="CJ700" s="115"/>
      <c r="CK700" s="115" t="str">
        <f t="shared" si="401"/>
        <v xml:space="preserve"> </v>
      </c>
      <c r="CL700" s="120" t="str">
        <f t="shared" si="402"/>
        <v xml:space="preserve"> </v>
      </c>
      <c r="CM700" s="417" t="str">
        <f t="shared" si="404"/>
        <v xml:space="preserve"> </v>
      </c>
      <c r="IS700" s="103">
        <v>19.34</v>
      </c>
    </row>
    <row r="701" spans="2:253" s="74" customFormat="1" ht="17.100000000000001" hidden="1" customHeight="1" x14ac:dyDescent="0.25">
      <c r="B701" s="504">
        <f>IF(AND('KB Duct Parts'!$BP$16=1,'KB Duct Parts'!$BO$16=3,'KB Duct Parts'!H21&gt;0),'KB Duct Parts'!H21,0)</f>
        <v>0</v>
      </c>
      <c r="C701" s="508"/>
      <c r="D701" s="508" t="s">
        <v>2067</v>
      </c>
      <c r="E701" s="504" t="s">
        <v>864</v>
      </c>
      <c r="F701" s="508" t="str">
        <f t="shared" si="379"/>
        <v xml:space="preserve"> </v>
      </c>
      <c r="G701" s="530" t="s">
        <v>2111</v>
      </c>
      <c r="H701" s="504"/>
      <c r="I701" s="1035" t="s">
        <v>230</v>
      </c>
      <c r="J701" s="1036"/>
      <c r="K701" s="516" t="s">
        <v>882</v>
      </c>
      <c r="L701" s="523" t="s">
        <v>707</v>
      </c>
      <c r="M701" s="517" t="str">
        <f t="shared" si="403"/>
        <v>Y</v>
      </c>
      <c r="N701" s="514">
        <f t="shared" si="380"/>
        <v>30.2</v>
      </c>
      <c r="O701" s="518">
        <f t="shared" si="373"/>
        <v>0</v>
      </c>
      <c r="P701" s="680">
        <f>'KB Duct Parts'!$AE$3</f>
        <v>0</v>
      </c>
      <c r="Q701" s="681">
        <f t="shared" si="381"/>
        <v>0</v>
      </c>
      <c r="R701" s="682">
        <f t="shared" si="382"/>
        <v>0</v>
      </c>
      <c r="S701" s="716">
        <v>0.3</v>
      </c>
      <c r="T701" s="679">
        <f t="shared" si="383"/>
        <v>0</v>
      </c>
      <c r="U701" s="679">
        <f t="shared" si="384"/>
        <v>0</v>
      </c>
      <c r="Y701" s="120"/>
      <c r="AE701" s="75"/>
      <c r="AF701" s="370" t="s">
        <v>707</v>
      </c>
      <c r="AG701" s="374"/>
      <c r="AH701" s="378"/>
      <c r="AI701" s="381"/>
      <c r="AJ701" s="386"/>
      <c r="AK701" s="391"/>
      <c r="AL701" s="386"/>
      <c r="AM701" s="363">
        <f t="shared" ref="AM701:AM764" si="405">IF(L701=AF701,1,IF(L701=AG701,2,IF(L701=AH701,3,IF(L701=AI701,4,IF(L701=AJ701,5,IF(L701=AK701,6,IF(L701=AL701,7,0)))))))</f>
        <v>1</v>
      </c>
      <c r="AN701" s="578">
        <v>30.2</v>
      </c>
      <c r="AO701" s="120">
        <f t="shared" si="385"/>
        <v>0</v>
      </c>
      <c r="AP701" s="120">
        <f t="shared" si="374"/>
        <v>0</v>
      </c>
      <c r="AQ701" s="120">
        <f t="shared" si="375"/>
        <v>0</v>
      </c>
      <c r="AR701" s="120">
        <f t="shared" si="376"/>
        <v>0</v>
      </c>
      <c r="AS701" s="120">
        <f t="shared" si="377"/>
        <v>0</v>
      </c>
      <c r="AT701" s="120">
        <f t="shared" si="378"/>
        <v>0</v>
      </c>
      <c r="AU701" s="74" t="s">
        <v>717</v>
      </c>
      <c r="AV701" s="115"/>
      <c r="AW701" s="395"/>
      <c r="AX701" s="395">
        <v>0</v>
      </c>
      <c r="AY701" s="395">
        <v>0</v>
      </c>
      <c r="AZ701" s="395">
        <v>0</v>
      </c>
      <c r="BA701" s="395">
        <v>0</v>
      </c>
      <c r="BB701" s="395">
        <v>0</v>
      </c>
      <c r="BC701" s="395">
        <v>0</v>
      </c>
      <c r="BD701" s="115"/>
      <c r="BE701" s="115"/>
      <c r="BF701" s="115"/>
      <c r="BG701" s="115"/>
      <c r="BH701" s="115"/>
      <c r="BI701" s="115"/>
      <c r="BJ701" s="115"/>
      <c r="BK701" s="115"/>
      <c r="BQ701" s="74" t="str">
        <f t="shared" si="386"/>
        <v xml:space="preserve"> </v>
      </c>
      <c r="BR701" s="120" t="str">
        <f t="shared" si="387"/>
        <v xml:space="preserve"> </v>
      </c>
      <c r="BS701" s="120" t="str">
        <f t="shared" si="388"/>
        <v xml:space="preserve"> </v>
      </c>
      <c r="BU701" s="74" t="str">
        <f t="shared" si="389"/>
        <v xml:space="preserve"> </v>
      </c>
      <c r="BV701" s="120" t="str">
        <f t="shared" si="390"/>
        <v xml:space="preserve"> </v>
      </c>
      <c r="BW701" s="120" t="str">
        <f t="shared" si="391"/>
        <v xml:space="preserve">  </v>
      </c>
      <c r="BY701" s="74" t="str">
        <f t="shared" si="392"/>
        <v xml:space="preserve"> </v>
      </c>
      <c r="BZ701" s="120" t="str">
        <f t="shared" si="393"/>
        <v xml:space="preserve"> </v>
      </c>
      <c r="CA701" s="120" t="str">
        <f t="shared" si="394"/>
        <v xml:space="preserve"> </v>
      </c>
      <c r="CC701" s="115" t="str">
        <f t="shared" si="395"/>
        <v xml:space="preserve"> </v>
      </c>
      <c r="CD701" s="120" t="str">
        <f t="shared" si="396"/>
        <v xml:space="preserve"> </v>
      </c>
      <c r="CE701" s="417" t="str">
        <f t="shared" si="397"/>
        <v xml:space="preserve"> </v>
      </c>
      <c r="CF701" s="115"/>
      <c r="CG701" s="115" t="str">
        <f t="shared" si="398"/>
        <v xml:space="preserve"> </v>
      </c>
      <c r="CH701" s="120" t="str">
        <f t="shared" si="399"/>
        <v xml:space="preserve"> </v>
      </c>
      <c r="CI701" s="417" t="str">
        <f t="shared" si="400"/>
        <v xml:space="preserve"> </v>
      </c>
      <c r="CJ701" s="115"/>
      <c r="CK701" s="115" t="str">
        <f t="shared" si="401"/>
        <v xml:space="preserve"> </v>
      </c>
      <c r="CL701" s="120" t="str">
        <f t="shared" si="402"/>
        <v xml:space="preserve"> </v>
      </c>
      <c r="CM701" s="417" t="str">
        <f t="shared" si="404"/>
        <v xml:space="preserve"> </v>
      </c>
      <c r="IS701" s="103">
        <v>27.44</v>
      </c>
    </row>
    <row r="702" spans="2:253" s="74" customFormat="1" ht="17.100000000000001" hidden="1" customHeight="1" x14ac:dyDescent="0.25">
      <c r="B702" s="504">
        <f>IF(AND('KB Duct Parts'!$BP$16=1,'KB Duct Parts'!$BO$16=3,'KB Duct Parts'!H22&gt;0),'KB Duct Parts'!H22,0)</f>
        <v>0</v>
      </c>
      <c r="C702" s="508"/>
      <c r="D702" s="508" t="s">
        <v>2068</v>
      </c>
      <c r="E702" s="504" t="s">
        <v>865</v>
      </c>
      <c r="F702" s="508" t="str">
        <f t="shared" si="379"/>
        <v xml:space="preserve"> </v>
      </c>
      <c r="G702" s="530" t="s">
        <v>2111</v>
      </c>
      <c r="H702" s="504"/>
      <c r="I702" s="1035" t="s">
        <v>230</v>
      </c>
      <c r="J702" s="1036"/>
      <c r="K702" s="516" t="s">
        <v>882</v>
      </c>
      <c r="L702" s="523" t="s">
        <v>707</v>
      </c>
      <c r="M702" s="517" t="str">
        <f t="shared" si="403"/>
        <v>Y</v>
      </c>
      <c r="N702" s="514">
        <f t="shared" si="380"/>
        <v>32.799999999999997</v>
      </c>
      <c r="O702" s="518">
        <f t="shared" si="373"/>
        <v>0</v>
      </c>
      <c r="P702" s="680">
        <f>'KB Duct Parts'!$AE$3</f>
        <v>0</v>
      </c>
      <c r="Q702" s="681">
        <f t="shared" si="381"/>
        <v>0</v>
      </c>
      <c r="R702" s="682">
        <f t="shared" si="382"/>
        <v>0</v>
      </c>
      <c r="S702" s="716">
        <v>0.3</v>
      </c>
      <c r="T702" s="679">
        <f t="shared" si="383"/>
        <v>0</v>
      </c>
      <c r="U702" s="679">
        <f t="shared" si="384"/>
        <v>0</v>
      </c>
      <c r="Y702" s="120"/>
      <c r="AE702" s="75"/>
      <c r="AF702" s="370" t="s">
        <v>707</v>
      </c>
      <c r="AG702" s="374"/>
      <c r="AH702" s="378"/>
      <c r="AI702" s="381"/>
      <c r="AJ702" s="386"/>
      <c r="AK702" s="391"/>
      <c r="AL702" s="386"/>
      <c r="AM702" s="363">
        <f t="shared" si="405"/>
        <v>1</v>
      </c>
      <c r="AN702" s="578">
        <v>32.799999999999997</v>
      </c>
      <c r="AO702" s="120">
        <f t="shared" si="385"/>
        <v>0</v>
      </c>
      <c r="AP702" s="120">
        <f t="shared" si="374"/>
        <v>0</v>
      </c>
      <c r="AQ702" s="120">
        <f t="shared" si="375"/>
        <v>0</v>
      </c>
      <c r="AR702" s="120">
        <f t="shared" si="376"/>
        <v>0</v>
      </c>
      <c r="AS702" s="120">
        <f t="shared" si="377"/>
        <v>0</v>
      </c>
      <c r="AT702" s="120">
        <f t="shared" si="378"/>
        <v>0</v>
      </c>
      <c r="AU702" s="74" t="s">
        <v>717</v>
      </c>
      <c r="AV702" s="115"/>
      <c r="AW702" s="395"/>
      <c r="AX702" s="395">
        <v>0</v>
      </c>
      <c r="AY702" s="395">
        <v>0</v>
      </c>
      <c r="AZ702" s="395">
        <v>0</v>
      </c>
      <c r="BA702" s="395">
        <v>0</v>
      </c>
      <c r="BB702" s="395">
        <v>0</v>
      </c>
      <c r="BC702" s="395">
        <v>0</v>
      </c>
      <c r="BD702" s="115"/>
      <c r="BE702" s="115"/>
      <c r="BF702" s="115"/>
      <c r="BG702" s="115"/>
      <c r="BH702" s="115"/>
      <c r="BI702" s="115"/>
      <c r="BJ702" s="115"/>
      <c r="BK702" s="115"/>
      <c r="BQ702" s="74" t="str">
        <f t="shared" si="386"/>
        <v xml:space="preserve"> </v>
      </c>
      <c r="BR702" s="120" t="str">
        <f t="shared" si="387"/>
        <v xml:space="preserve"> </v>
      </c>
      <c r="BS702" s="120" t="str">
        <f t="shared" si="388"/>
        <v xml:space="preserve"> </v>
      </c>
      <c r="BU702" s="74" t="str">
        <f t="shared" si="389"/>
        <v xml:space="preserve"> </v>
      </c>
      <c r="BV702" s="120" t="str">
        <f t="shared" si="390"/>
        <v xml:space="preserve"> </v>
      </c>
      <c r="BW702" s="120" t="str">
        <f t="shared" si="391"/>
        <v xml:space="preserve">  </v>
      </c>
      <c r="BY702" s="74" t="str">
        <f t="shared" si="392"/>
        <v xml:space="preserve"> </v>
      </c>
      <c r="BZ702" s="120" t="str">
        <f t="shared" si="393"/>
        <v xml:space="preserve"> </v>
      </c>
      <c r="CA702" s="120" t="str">
        <f t="shared" si="394"/>
        <v xml:space="preserve"> </v>
      </c>
      <c r="CC702" s="115" t="str">
        <f t="shared" si="395"/>
        <v xml:space="preserve"> </v>
      </c>
      <c r="CD702" s="120" t="str">
        <f t="shared" si="396"/>
        <v xml:space="preserve"> </v>
      </c>
      <c r="CE702" s="417" t="str">
        <f t="shared" si="397"/>
        <v xml:space="preserve"> </v>
      </c>
      <c r="CF702" s="115"/>
      <c r="CG702" s="115" t="str">
        <f t="shared" si="398"/>
        <v xml:space="preserve"> </v>
      </c>
      <c r="CH702" s="120" t="str">
        <f t="shared" si="399"/>
        <v xml:space="preserve"> </v>
      </c>
      <c r="CI702" s="417" t="str">
        <f t="shared" si="400"/>
        <v xml:space="preserve"> </v>
      </c>
      <c r="CJ702" s="115"/>
      <c r="CK702" s="115" t="str">
        <f t="shared" si="401"/>
        <v xml:space="preserve"> </v>
      </c>
      <c r="CL702" s="120" t="str">
        <f t="shared" si="402"/>
        <v xml:space="preserve"> </v>
      </c>
      <c r="CM702" s="417" t="str">
        <f t="shared" si="404"/>
        <v xml:space="preserve"> </v>
      </c>
      <c r="IS702" s="103">
        <v>29.8</v>
      </c>
    </row>
    <row r="703" spans="2:253" s="74" customFormat="1" ht="17.100000000000001" hidden="1" customHeight="1" x14ac:dyDescent="0.25">
      <c r="B703" s="504">
        <f>IF(AND('KB Duct Parts'!$BP$16=1,'KB Duct Parts'!$BO$16=3,'KB Duct Parts'!H23&gt;0),'KB Duct Parts'!H23,0)</f>
        <v>0</v>
      </c>
      <c r="C703" s="508"/>
      <c r="D703" s="508" t="s">
        <v>2069</v>
      </c>
      <c r="E703" s="504" t="s">
        <v>866</v>
      </c>
      <c r="F703" s="508" t="str">
        <f t="shared" si="379"/>
        <v xml:space="preserve"> </v>
      </c>
      <c r="G703" s="530" t="s">
        <v>2111</v>
      </c>
      <c r="H703" s="504"/>
      <c r="I703" s="1035" t="s">
        <v>230</v>
      </c>
      <c r="J703" s="1036"/>
      <c r="K703" s="516" t="s">
        <v>882</v>
      </c>
      <c r="L703" s="523" t="s">
        <v>707</v>
      </c>
      <c r="M703" s="517" t="str">
        <f t="shared" si="403"/>
        <v>Y</v>
      </c>
      <c r="N703" s="514">
        <f t="shared" si="380"/>
        <v>35.4</v>
      </c>
      <c r="O703" s="518">
        <f t="shared" si="373"/>
        <v>0</v>
      </c>
      <c r="P703" s="680">
        <f>'KB Duct Parts'!$AE$3</f>
        <v>0</v>
      </c>
      <c r="Q703" s="681">
        <f t="shared" si="381"/>
        <v>0</v>
      </c>
      <c r="R703" s="682">
        <f t="shared" si="382"/>
        <v>0</v>
      </c>
      <c r="S703" s="716">
        <v>0.3</v>
      </c>
      <c r="T703" s="679">
        <f t="shared" si="383"/>
        <v>0</v>
      </c>
      <c r="U703" s="679">
        <f t="shared" si="384"/>
        <v>0</v>
      </c>
      <c r="Y703" s="120"/>
      <c r="AE703" s="75"/>
      <c r="AF703" s="370" t="s">
        <v>707</v>
      </c>
      <c r="AG703" s="374"/>
      <c r="AH703" s="378"/>
      <c r="AI703" s="381"/>
      <c r="AJ703" s="386"/>
      <c r="AK703" s="391"/>
      <c r="AL703" s="386"/>
      <c r="AM703" s="363">
        <f t="shared" si="405"/>
        <v>1</v>
      </c>
      <c r="AN703" s="578">
        <v>35.4</v>
      </c>
      <c r="AO703" s="120">
        <f t="shared" si="385"/>
        <v>0</v>
      </c>
      <c r="AP703" s="120">
        <f t="shared" si="374"/>
        <v>0</v>
      </c>
      <c r="AQ703" s="120">
        <f t="shared" si="375"/>
        <v>0</v>
      </c>
      <c r="AR703" s="120">
        <f t="shared" si="376"/>
        <v>0</v>
      </c>
      <c r="AS703" s="120">
        <f t="shared" si="377"/>
        <v>0</v>
      </c>
      <c r="AT703" s="120">
        <f t="shared" si="378"/>
        <v>0</v>
      </c>
      <c r="AU703" s="74" t="s">
        <v>717</v>
      </c>
      <c r="AV703" s="115"/>
      <c r="AW703" s="395"/>
      <c r="AX703" s="395">
        <v>0</v>
      </c>
      <c r="AY703" s="395">
        <v>0</v>
      </c>
      <c r="AZ703" s="395">
        <v>0</v>
      </c>
      <c r="BA703" s="395">
        <v>0</v>
      </c>
      <c r="BB703" s="395">
        <v>0</v>
      </c>
      <c r="BC703" s="395">
        <v>0</v>
      </c>
      <c r="BD703" s="115"/>
      <c r="BE703" s="115"/>
      <c r="BF703" s="115"/>
      <c r="BG703" s="115"/>
      <c r="BH703" s="115"/>
      <c r="BI703" s="115"/>
      <c r="BJ703" s="115"/>
      <c r="BK703" s="115"/>
      <c r="BQ703" s="74" t="str">
        <f t="shared" si="386"/>
        <v xml:space="preserve"> </v>
      </c>
      <c r="BR703" s="120" t="str">
        <f t="shared" si="387"/>
        <v xml:space="preserve"> </v>
      </c>
      <c r="BS703" s="120" t="str">
        <f t="shared" si="388"/>
        <v xml:space="preserve"> </v>
      </c>
      <c r="BU703" s="74" t="str">
        <f t="shared" si="389"/>
        <v xml:space="preserve"> </v>
      </c>
      <c r="BV703" s="120" t="str">
        <f t="shared" si="390"/>
        <v xml:space="preserve"> </v>
      </c>
      <c r="BW703" s="120" t="str">
        <f t="shared" si="391"/>
        <v xml:space="preserve">  </v>
      </c>
      <c r="BY703" s="74" t="str">
        <f t="shared" si="392"/>
        <v xml:space="preserve"> </v>
      </c>
      <c r="BZ703" s="120" t="str">
        <f t="shared" si="393"/>
        <v xml:space="preserve"> </v>
      </c>
      <c r="CA703" s="120" t="str">
        <f t="shared" si="394"/>
        <v xml:space="preserve"> </v>
      </c>
      <c r="CC703" s="115" t="str">
        <f t="shared" si="395"/>
        <v xml:space="preserve"> </v>
      </c>
      <c r="CD703" s="120" t="str">
        <f t="shared" si="396"/>
        <v xml:space="preserve"> </v>
      </c>
      <c r="CE703" s="417" t="str">
        <f t="shared" si="397"/>
        <v xml:space="preserve"> </v>
      </c>
      <c r="CF703" s="115"/>
      <c r="CG703" s="115" t="str">
        <f t="shared" si="398"/>
        <v xml:space="preserve"> </v>
      </c>
      <c r="CH703" s="120" t="str">
        <f t="shared" si="399"/>
        <v xml:space="preserve"> </v>
      </c>
      <c r="CI703" s="417" t="str">
        <f t="shared" si="400"/>
        <v xml:space="preserve"> </v>
      </c>
      <c r="CJ703" s="115"/>
      <c r="CK703" s="115" t="str">
        <f t="shared" si="401"/>
        <v xml:space="preserve"> </v>
      </c>
      <c r="CL703" s="120" t="str">
        <f t="shared" si="402"/>
        <v xml:space="preserve"> </v>
      </c>
      <c r="CM703" s="417" t="str">
        <f t="shared" si="404"/>
        <v xml:space="preserve"> </v>
      </c>
      <c r="IS703" s="103">
        <v>32.25</v>
      </c>
    </row>
    <row r="704" spans="2:253" s="74" customFormat="1" ht="17.100000000000001" hidden="1" customHeight="1" x14ac:dyDescent="0.25">
      <c r="B704" s="504">
        <f>IF(AND('KB Duct Parts'!$BP$16=1,'KB Duct Parts'!$BO$16=3,'KB Duct Parts'!H24&gt;0),'KB Duct Parts'!H24,0)</f>
        <v>0</v>
      </c>
      <c r="C704" s="508"/>
      <c r="D704" s="508" t="s">
        <v>2070</v>
      </c>
      <c r="E704" s="504" t="s">
        <v>867</v>
      </c>
      <c r="F704" s="508" t="str">
        <f t="shared" si="379"/>
        <v xml:space="preserve"> </v>
      </c>
      <c r="G704" s="530" t="s">
        <v>2111</v>
      </c>
      <c r="H704" s="504"/>
      <c r="I704" s="1035" t="s">
        <v>230</v>
      </c>
      <c r="J704" s="1036"/>
      <c r="K704" s="516" t="s">
        <v>882</v>
      </c>
      <c r="L704" s="523" t="s">
        <v>707</v>
      </c>
      <c r="M704" s="517" t="str">
        <f t="shared" si="403"/>
        <v>Y</v>
      </c>
      <c r="N704" s="514">
        <f t="shared" si="380"/>
        <v>38.299999999999997</v>
      </c>
      <c r="O704" s="518">
        <f t="shared" si="373"/>
        <v>0</v>
      </c>
      <c r="P704" s="680">
        <f>'KB Duct Parts'!$AE$3</f>
        <v>0</v>
      </c>
      <c r="Q704" s="681">
        <f t="shared" si="381"/>
        <v>0</v>
      </c>
      <c r="R704" s="682">
        <f t="shared" si="382"/>
        <v>0</v>
      </c>
      <c r="S704" s="716">
        <v>0.3</v>
      </c>
      <c r="T704" s="679">
        <f t="shared" si="383"/>
        <v>0</v>
      </c>
      <c r="U704" s="679">
        <f t="shared" si="384"/>
        <v>0</v>
      </c>
      <c r="Y704" s="120"/>
      <c r="AE704" s="75"/>
      <c r="AF704" s="370" t="s">
        <v>707</v>
      </c>
      <c r="AG704" s="374"/>
      <c r="AH704" s="378"/>
      <c r="AI704" s="381"/>
      <c r="AJ704" s="386"/>
      <c r="AK704" s="391"/>
      <c r="AL704" s="386"/>
      <c r="AM704" s="363">
        <f t="shared" si="405"/>
        <v>1</v>
      </c>
      <c r="AN704" s="578">
        <v>38.299999999999997</v>
      </c>
      <c r="AO704" s="120">
        <f t="shared" si="385"/>
        <v>0</v>
      </c>
      <c r="AP704" s="120">
        <f t="shared" si="374"/>
        <v>0</v>
      </c>
      <c r="AQ704" s="120">
        <f t="shared" si="375"/>
        <v>0</v>
      </c>
      <c r="AR704" s="120">
        <f t="shared" si="376"/>
        <v>0</v>
      </c>
      <c r="AS704" s="120">
        <f t="shared" si="377"/>
        <v>0</v>
      </c>
      <c r="AT704" s="120">
        <f t="shared" si="378"/>
        <v>0</v>
      </c>
      <c r="AU704" s="74" t="s">
        <v>717</v>
      </c>
      <c r="AV704" s="115"/>
      <c r="AW704" s="395"/>
      <c r="AX704" s="395">
        <v>0</v>
      </c>
      <c r="AY704" s="395">
        <v>0</v>
      </c>
      <c r="AZ704" s="395">
        <v>0</v>
      </c>
      <c r="BA704" s="395">
        <v>0</v>
      </c>
      <c r="BB704" s="395">
        <v>0</v>
      </c>
      <c r="BC704" s="395">
        <v>0</v>
      </c>
      <c r="BD704" s="115"/>
      <c r="BE704" s="115"/>
      <c r="BF704" s="115"/>
      <c r="BG704" s="115"/>
      <c r="BH704" s="115"/>
      <c r="BI704" s="115"/>
      <c r="BJ704" s="115"/>
      <c r="BK704" s="115"/>
      <c r="BQ704" s="74" t="str">
        <f t="shared" si="386"/>
        <v xml:space="preserve"> </v>
      </c>
      <c r="BR704" s="120" t="str">
        <f t="shared" si="387"/>
        <v xml:space="preserve"> </v>
      </c>
      <c r="BS704" s="120" t="str">
        <f t="shared" si="388"/>
        <v xml:space="preserve"> </v>
      </c>
      <c r="BU704" s="74" t="str">
        <f t="shared" si="389"/>
        <v xml:space="preserve"> </v>
      </c>
      <c r="BV704" s="120" t="str">
        <f t="shared" si="390"/>
        <v xml:space="preserve"> </v>
      </c>
      <c r="BW704" s="120" t="str">
        <f t="shared" si="391"/>
        <v xml:space="preserve">  </v>
      </c>
      <c r="BY704" s="74" t="str">
        <f t="shared" si="392"/>
        <v xml:space="preserve"> </v>
      </c>
      <c r="BZ704" s="120" t="str">
        <f t="shared" si="393"/>
        <v xml:space="preserve"> </v>
      </c>
      <c r="CA704" s="120" t="str">
        <f t="shared" si="394"/>
        <v xml:space="preserve"> </v>
      </c>
      <c r="CC704" s="115" t="str">
        <f t="shared" si="395"/>
        <v xml:space="preserve"> </v>
      </c>
      <c r="CD704" s="120" t="str">
        <f t="shared" si="396"/>
        <v xml:space="preserve"> </v>
      </c>
      <c r="CE704" s="417" t="str">
        <f t="shared" si="397"/>
        <v xml:space="preserve"> </v>
      </c>
      <c r="CF704" s="115"/>
      <c r="CG704" s="115" t="str">
        <f t="shared" si="398"/>
        <v xml:space="preserve"> </v>
      </c>
      <c r="CH704" s="120" t="str">
        <f t="shared" si="399"/>
        <v xml:space="preserve"> </v>
      </c>
      <c r="CI704" s="417" t="str">
        <f t="shared" si="400"/>
        <v xml:space="preserve"> </v>
      </c>
      <c r="CJ704" s="115"/>
      <c r="CK704" s="115" t="str">
        <f t="shared" si="401"/>
        <v xml:space="preserve"> </v>
      </c>
      <c r="CL704" s="120" t="str">
        <f t="shared" si="402"/>
        <v xml:space="preserve"> </v>
      </c>
      <c r="CM704" s="417" t="str">
        <f t="shared" si="404"/>
        <v xml:space="preserve"> </v>
      </c>
      <c r="IS704" s="103">
        <v>34.909999999999997</v>
      </c>
    </row>
    <row r="705" spans="1:253" s="74" customFormat="1" ht="17.100000000000001" hidden="1" customHeight="1" x14ac:dyDescent="0.25">
      <c r="B705" s="504">
        <f>IF(AND('KB Duct Parts'!$BP$16=1,'KB Duct Parts'!$BO$16=3,'KB Duct Parts'!H25&gt;0),'KB Duct Parts'!H25,0)</f>
        <v>0</v>
      </c>
      <c r="C705" s="508"/>
      <c r="D705" s="508" t="s">
        <v>2071</v>
      </c>
      <c r="E705" s="504" t="s">
        <v>868</v>
      </c>
      <c r="F705" s="508" t="str">
        <f t="shared" si="379"/>
        <v xml:space="preserve"> </v>
      </c>
      <c r="G705" s="530" t="s">
        <v>2111</v>
      </c>
      <c r="H705" s="504"/>
      <c r="I705" s="1035" t="s">
        <v>230</v>
      </c>
      <c r="J705" s="1036"/>
      <c r="K705" s="516" t="s">
        <v>882</v>
      </c>
      <c r="L705" s="523" t="s">
        <v>707</v>
      </c>
      <c r="M705" s="517" t="str">
        <f t="shared" si="403"/>
        <v>Y</v>
      </c>
      <c r="N705" s="514">
        <f t="shared" si="380"/>
        <v>61.6</v>
      </c>
      <c r="O705" s="518">
        <f t="shared" si="373"/>
        <v>0</v>
      </c>
      <c r="P705" s="680">
        <f>'KB Duct Parts'!$AE$3</f>
        <v>0</v>
      </c>
      <c r="Q705" s="681">
        <f t="shared" si="381"/>
        <v>0</v>
      </c>
      <c r="R705" s="682">
        <f t="shared" si="382"/>
        <v>0</v>
      </c>
      <c r="S705" s="716">
        <v>0.3</v>
      </c>
      <c r="T705" s="679">
        <f t="shared" si="383"/>
        <v>0</v>
      </c>
      <c r="U705" s="679">
        <f t="shared" si="384"/>
        <v>0</v>
      </c>
      <c r="Y705" s="120"/>
      <c r="AE705" s="76"/>
      <c r="AF705" s="370" t="s">
        <v>707</v>
      </c>
      <c r="AG705" s="374"/>
      <c r="AH705" s="378"/>
      <c r="AI705" s="381"/>
      <c r="AJ705" s="386"/>
      <c r="AK705" s="391"/>
      <c r="AL705" s="386"/>
      <c r="AM705" s="363">
        <f t="shared" si="405"/>
        <v>1</v>
      </c>
      <c r="AN705" s="578">
        <v>61.6</v>
      </c>
      <c r="AO705" s="120">
        <f t="shared" si="385"/>
        <v>0</v>
      </c>
      <c r="AP705" s="120">
        <f t="shared" si="374"/>
        <v>0</v>
      </c>
      <c r="AQ705" s="120">
        <f t="shared" si="375"/>
        <v>0</v>
      </c>
      <c r="AR705" s="120">
        <f t="shared" si="376"/>
        <v>0</v>
      </c>
      <c r="AS705" s="120">
        <f t="shared" si="377"/>
        <v>0</v>
      </c>
      <c r="AT705" s="120">
        <f t="shared" si="378"/>
        <v>0</v>
      </c>
      <c r="AU705" s="74" t="s">
        <v>717</v>
      </c>
      <c r="AV705" s="115"/>
      <c r="AW705" s="395"/>
      <c r="AX705" s="395">
        <v>0</v>
      </c>
      <c r="AY705" s="395">
        <v>0</v>
      </c>
      <c r="AZ705" s="395">
        <v>0</v>
      </c>
      <c r="BA705" s="395">
        <v>0</v>
      </c>
      <c r="BB705" s="395">
        <v>0</v>
      </c>
      <c r="BC705" s="395">
        <v>0</v>
      </c>
      <c r="BD705" s="115"/>
      <c r="BE705" s="115"/>
      <c r="BF705" s="115"/>
      <c r="BG705" s="115"/>
      <c r="BH705" s="115"/>
      <c r="BI705" s="115"/>
      <c r="BJ705" s="115"/>
      <c r="BK705" s="115"/>
      <c r="BQ705" s="74" t="str">
        <f t="shared" si="386"/>
        <v xml:space="preserve"> </v>
      </c>
      <c r="BR705" s="120" t="str">
        <f t="shared" si="387"/>
        <v xml:space="preserve"> </v>
      </c>
      <c r="BS705" s="120" t="str">
        <f t="shared" si="388"/>
        <v xml:space="preserve"> </v>
      </c>
      <c r="BU705" s="74" t="str">
        <f t="shared" si="389"/>
        <v xml:space="preserve"> </v>
      </c>
      <c r="BV705" s="120" t="str">
        <f t="shared" si="390"/>
        <v xml:space="preserve"> </v>
      </c>
      <c r="BW705" s="120" t="str">
        <f t="shared" si="391"/>
        <v xml:space="preserve">  </v>
      </c>
      <c r="BY705" s="74" t="str">
        <f t="shared" si="392"/>
        <v xml:space="preserve"> </v>
      </c>
      <c r="BZ705" s="120" t="str">
        <f t="shared" si="393"/>
        <v xml:space="preserve"> </v>
      </c>
      <c r="CA705" s="120" t="str">
        <f t="shared" si="394"/>
        <v xml:space="preserve"> </v>
      </c>
      <c r="CC705" s="115" t="str">
        <f t="shared" si="395"/>
        <v xml:space="preserve"> </v>
      </c>
      <c r="CD705" s="120" t="str">
        <f t="shared" si="396"/>
        <v xml:space="preserve"> </v>
      </c>
      <c r="CE705" s="417" t="str">
        <f t="shared" si="397"/>
        <v xml:space="preserve"> </v>
      </c>
      <c r="CF705" s="115"/>
      <c r="CG705" s="115" t="str">
        <f t="shared" si="398"/>
        <v xml:space="preserve"> </v>
      </c>
      <c r="CH705" s="120" t="str">
        <f t="shared" si="399"/>
        <v xml:space="preserve"> </v>
      </c>
      <c r="CI705" s="417" t="str">
        <f t="shared" si="400"/>
        <v xml:space="preserve"> </v>
      </c>
      <c r="CJ705" s="115"/>
      <c r="CK705" s="115" t="str">
        <f t="shared" si="401"/>
        <v xml:space="preserve"> </v>
      </c>
      <c r="CL705" s="120" t="str">
        <f t="shared" si="402"/>
        <v xml:space="preserve"> </v>
      </c>
      <c r="CM705" s="417" t="str">
        <f t="shared" si="404"/>
        <v xml:space="preserve"> </v>
      </c>
      <c r="IS705" s="103">
        <v>56.04</v>
      </c>
    </row>
    <row r="706" spans="1:253" s="74" customFormat="1" ht="17.100000000000001" hidden="1" customHeight="1" x14ac:dyDescent="0.25">
      <c r="B706" s="504">
        <f>IF(AND('KB Duct Parts'!$BP$16=1,'KB Duct Parts'!$BO$16=3,'KB Duct Parts'!H26&gt;0),'KB Duct Parts'!H26,0)</f>
        <v>0</v>
      </c>
      <c r="C706" s="508"/>
      <c r="D706" s="508" t="s">
        <v>2072</v>
      </c>
      <c r="E706" s="504" t="s">
        <v>869</v>
      </c>
      <c r="F706" s="508" t="str">
        <f t="shared" si="379"/>
        <v xml:space="preserve"> </v>
      </c>
      <c r="G706" s="530" t="s">
        <v>2111</v>
      </c>
      <c r="H706" s="504"/>
      <c r="I706" s="1035" t="s">
        <v>230</v>
      </c>
      <c r="J706" s="1036"/>
      <c r="K706" s="516" t="s">
        <v>882</v>
      </c>
      <c r="L706" s="523" t="s">
        <v>707</v>
      </c>
      <c r="M706" s="517" t="str">
        <f t="shared" si="403"/>
        <v>Y</v>
      </c>
      <c r="N706" s="514">
        <f t="shared" si="380"/>
        <v>66.099999999999994</v>
      </c>
      <c r="O706" s="518">
        <f t="shared" si="373"/>
        <v>0</v>
      </c>
      <c r="P706" s="680">
        <f>'KB Duct Parts'!$AE$3</f>
        <v>0</v>
      </c>
      <c r="Q706" s="681">
        <f t="shared" si="381"/>
        <v>0</v>
      </c>
      <c r="R706" s="682">
        <f t="shared" si="382"/>
        <v>0</v>
      </c>
      <c r="S706" s="716">
        <v>0.3</v>
      </c>
      <c r="T706" s="679">
        <f t="shared" si="383"/>
        <v>0</v>
      </c>
      <c r="U706" s="679">
        <f t="shared" si="384"/>
        <v>0</v>
      </c>
      <c r="Y706" s="120"/>
      <c r="AE706" s="75"/>
      <c r="AF706" s="370" t="s">
        <v>707</v>
      </c>
      <c r="AG706" s="374"/>
      <c r="AH706" s="378"/>
      <c r="AI706" s="381"/>
      <c r="AJ706" s="386"/>
      <c r="AK706" s="391"/>
      <c r="AL706" s="386"/>
      <c r="AM706" s="363">
        <f t="shared" si="405"/>
        <v>1</v>
      </c>
      <c r="AN706" s="578">
        <v>66.099999999999994</v>
      </c>
      <c r="AO706" s="120">
        <f t="shared" si="385"/>
        <v>0</v>
      </c>
      <c r="AP706" s="120">
        <f t="shared" si="374"/>
        <v>0</v>
      </c>
      <c r="AQ706" s="120">
        <f t="shared" si="375"/>
        <v>0</v>
      </c>
      <c r="AR706" s="120">
        <f t="shared" si="376"/>
        <v>0</v>
      </c>
      <c r="AS706" s="120">
        <f t="shared" si="377"/>
        <v>0</v>
      </c>
      <c r="AT706" s="120">
        <f t="shared" si="378"/>
        <v>0</v>
      </c>
      <c r="AU706" s="74" t="s">
        <v>717</v>
      </c>
      <c r="AV706" s="115"/>
      <c r="AW706" s="395"/>
      <c r="AX706" s="395">
        <v>0</v>
      </c>
      <c r="AY706" s="395">
        <v>0</v>
      </c>
      <c r="AZ706" s="395">
        <v>0</v>
      </c>
      <c r="BA706" s="395">
        <v>0</v>
      </c>
      <c r="BB706" s="395">
        <v>0</v>
      </c>
      <c r="BC706" s="395">
        <v>0</v>
      </c>
      <c r="BD706" s="115"/>
      <c r="BE706" s="115"/>
      <c r="BF706" s="115"/>
      <c r="BG706" s="115"/>
      <c r="BH706" s="115"/>
      <c r="BI706" s="115"/>
      <c r="BJ706" s="115"/>
      <c r="BK706" s="115"/>
      <c r="BQ706" s="74" t="str">
        <f t="shared" si="386"/>
        <v xml:space="preserve"> </v>
      </c>
      <c r="BR706" s="120" t="str">
        <f t="shared" si="387"/>
        <v xml:space="preserve"> </v>
      </c>
      <c r="BS706" s="120" t="str">
        <f t="shared" si="388"/>
        <v xml:space="preserve"> </v>
      </c>
      <c r="BU706" s="74" t="str">
        <f t="shared" si="389"/>
        <v xml:space="preserve"> </v>
      </c>
      <c r="BV706" s="120" t="str">
        <f t="shared" si="390"/>
        <v xml:space="preserve"> </v>
      </c>
      <c r="BW706" s="120" t="str">
        <f t="shared" si="391"/>
        <v xml:space="preserve">  </v>
      </c>
      <c r="BY706" s="74" t="str">
        <f t="shared" si="392"/>
        <v xml:space="preserve"> </v>
      </c>
      <c r="BZ706" s="120" t="str">
        <f t="shared" si="393"/>
        <v xml:space="preserve"> </v>
      </c>
      <c r="CA706" s="120" t="str">
        <f t="shared" si="394"/>
        <v xml:space="preserve"> </v>
      </c>
      <c r="CC706" s="115" t="str">
        <f t="shared" si="395"/>
        <v xml:space="preserve"> </v>
      </c>
      <c r="CD706" s="120" t="str">
        <f t="shared" si="396"/>
        <v xml:space="preserve"> </v>
      </c>
      <c r="CE706" s="417" t="str">
        <f t="shared" si="397"/>
        <v xml:space="preserve"> </v>
      </c>
      <c r="CF706" s="115"/>
      <c r="CG706" s="115" t="str">
        <f t="shared" si="398"/>
        <v xml:space="preserve"> </v>
      </c>
      <c r="CH706" s="120" t="str">
        <f t="shared" si="399"/>
        <v xml:space="preserve"> </v>
      </c>
      <c r="CI706" s="417" t="str">
        <f t="shared" si="400"/>
        <v xml:space="preserve"> </v>
      </c>
      <c r="CJ706" s="115"/>
      <c r="CK706" s="115" t="str">
        <f t="shared" si="401"/>
        <v xml:space="preserve"> </v>
      </c>
      <c r="CL706" s="120" t="str">
        <f t="shared" si="402"/>
        <v xml:space="preserve"> </v>
      </c>
      <c r="CM706" s="417" t="str">
        <f t="shared" si="404"/>
        <v xml:space="preserve"> </v>
      </c>
      <c r="IS706" s="103">
        <v>60.18</v>
      </c>
    </row>
    <row r="707" spans="1:253" s="74" customFormat="1" ht="17.100000000000001" hidden="1" customHeight="1" x14ac:dyDescent="0.25">
      <c r="B707" s="504">
        <f>IF(AND('KB Duct Parts'!$BP$16=1,'KB Duct Parts'!$BO$16=3,'KB Duct Parts'!H27&gt;0),'KB Duct Parts'!H27,0)</f>
        <v>0</v>
      </c>
      <c r="C707" s="508"/>
      <c r="D707" s="508" t="s">
        <v>2073</v>
      </c>
      <c r="E707" s="504" t="s">
        <v>870</v>
      </c>
      <c r="F707" s="508" t="str">
        <f t="shared" si="379"/>
        <v xml:space="preserve"> </v>
      </c>
      <c r="G707" s="530" t="s">
        <v>2111</v>
      </c>
      <c r="H707" s="504"/>
      <c r="I707" s="1035" t="s">
        <v>230</v>
      </c>
      <c r="J707" s="1036"/>
      <c r="K707" s="516" t="s">
        <v>882</v>
      </c>
      <c r="L707" s="523" t="s">
        <v>707</v>
      </c>
      <c r="M707" s="517" t="str">
        <f t="shared" si="403"/>
        <v>Y</v>
      </c>
      <c r="N707" s="514">
        <f t="shared" si="380"/>
        <v>70.8</v>
      </c>
      <c r="O707" s="518">
        <f t="shared" si="373"/>
        <v>0</v>
      </c>
      <c r="P707" s="680">
        <f>'KB Duct Parts'!$AE$3</f>
        <v>0</v>
      </c>
      <c r="Q707" s="681">
        <f t="shared" si="381"/>
        <v>0</v>
      </c>
      <c r="R707" s="682">
        <f t="shared" si="382"/>
        <v>0</v>
      </c>
      <c r="S707" s="716">
        <v>0.3</v>
      </c>
      <c r="T707" s="679">
        <f t="shared" si="383"/>
        <v>0</v>
      </c>
      <c r="U707" s="679">
        <f t="shared" si="384"/>
        <v>0</v>
      </c>
      <c r="Y707" s="120"/>
      <c r="AE707" s="76"/>
      <c r="AF707" s="370" t="s">
        <v>707</v>
      </c>
      <c r="AG707" s="374"/>
      <c r="AH707" s="378"/>
      <c r="AI707" s="381"/>
      <c r="AJ707" s="386"/>
      <c r="AK707" s="391"/>
      <c r="AL707" s="386"/>
      <c r="AM707" s="363">
        <f t="shared" si="405"/>
        <v>1</v>
      </c>
      <c r="AN707" s="578">
        <v>70.8</v>
      </c>
      <c r="AO707" s="120">
        <f t="shared" si="385"/>
        <v>0</v>
      </c>
      <c r="AP707" s="120">
        <f t="shared" si="374"/>
        <v>0</v>
      </c>
      <c r="AQ707" s="120">
        <f t="shared" si="375"/>
        <v>0</v>
      </c>
      <c r="AR707" s="120">
        <f t="shared" si="376"/>
        <v>0</v>
      </c>
      <c r="AS707" s="120">
        <f t="shared" si="377"/>
        <v>0</v>
      </c>
      <c r="AT707" s="120">
        <f t="shared" si="378"/>
        <v>0</v>
      </c>
      <c r="AU707" s="74" t="s">
        <v>717</v>
      </c>
      <c r="AV707" s="115"/>
      <c r="AW707" s="395"/>
      <c r="AX707" s="395">
        <v>0</v>
      </c>
      <c r="AY707" s="395">
        <v>0</v>
      </c>
      <c r="AZ707" s="395">
        <v>0</v>
      </c>
      <c r="BA707" s="395">
        <v>0</v>
      </c>
      <c r="BB707" s="395">
        <v>0</v>
      </c>
      <c r="BC707" s="395">
        <v>0</v>
      </c>
      <c r="BD707" s="115"/>
      <c r="BE707" s="115"/>
      <c r="BF707" s="115"/>
      <c r="BG707" s="115"/>
      <c r="BH707" s="115"/>
      <c r="BI707" s="115"/>
      <c r="BJ707" s="115"/>
      <c r="BK707" s="115"/>
      <c r="BQ707" s="74" t="str">
        <f t="shared" si="386"/>
        <v xml:space="preserve"> </v>
      </c>
      <c r="BR707" s="120" t="str">
        <f t="shared" si="387"/>
        <v xml:space="preserve"> </v>
      </c>
      <c r="BS707" s="120" t="str">
        <f t="shared" si="388"/>
        <v xml:space="preserve"> </v>
      </c>
      <c r="BU707" s="74" t="str">
        <f t="shared" si="389"/>
        <v xml:space="preserve"> </v>
      </c>
      <c r="BV707" s="120" t="str">
        <f t="shared" si="390"/>
        <v xml:space="preserve"> </v>
      </c>
      <c r="BW707" s="120" t="str">
        <f t="shared" si="391"/>
        <v xml:space="preserve">  </v>
      </c>
      <c r="BY707" s="74" t="str">
        <f t="shared" si="392"/>
        <v xml:space="preserve"> </v>
      </c>
      <c r="BZ707" s="120" t="str">
        <f t="shared" si="393"/>
        <v xml:space="preserve"> </v>
      </c>
      <c r="CA707" s="120" t="str">
        <f t="shared" si="394"/>
        <v xml:space="preserve"> </v>
      </c>
      <c r="CC707" s="115" t="str">
        <f t="shared" si="395"/>
        <v xml:space="preserve"> </v>
      </c>
      <c r="CD707" s="120" t="str">
        <f t="shared" si="396"/>
        <v xml:space="preserve"> </v>
      </c>
      <c r="CE707" s="417" t="str">
        <f t="shared" si="397"/>
        <v xml:space="preserve"> </v>
      </c>
      <c r="CF707" s="115"/>
      <c r="CG707" s="115" t="str">
        <f t="shared" si="398"/>
        <v xml:space="preserve"> </v>
      </c>
      <c r="CH707" s="120" t="str">
        <f t="shared" si="399"/>
        <v xml:space="preserve"> </v>
      </c>
      <c r="CI707" s="417" t="str">
        <f t="shared" si="400"/>
        <v xml:space="preserve"> </v>
      </c>
      <c r="CJ707" s="115"/>
      <c r="CK707" s="115" t="str">
        <f t="shared" si="401"/>
        <v xml:space="preserve"> </v>
      </c>
      <c r="CL707" s="120" t="str">
        <f t="shared" si="402"/>
        <v xml:space="preserve"> </v>
      </c>
      <c r="CM707" s="417" t="str">
        <f t="shared" si="404"/>
        <v xml:space="preserve"> </v>
      </c>
      <c r="IS707" s="103">
        <v>64.37</v>
      </c>
    </row>
    <row r="708" spans="1:253" s="74" customFormat="1" ht="17.100000000000001" hidden="1" customHeight="1" x14ac:dyDescent="0.25">
      <c r="B708" s="504">
        <f>IF(AND('KB Duct Parts'!$BP$16=1,'KB Duct Parts'!$BO$16=3,'KB Duct Parts'!H28&gt;0),'KB Duct Parts'!H28,0)</f>
        <v>0</v>
      </c>
      <c r="C708" s="508"/>
      <c r="D708" s="508" t="s">
        <v>2074</v>
      </c>
      <c r="E708" s="504" t="s">
        <v>871</v>
      </c>
      <c r="F708" s="508" t="str">
        <f t="shared" si="379"/>
        <v xml:space="preserve"> </v>
      </c>
      <c r="G708" s="530" t="s">
        <v>2111</v>
      </c>
      <c r="H708" s="504"/>
      <c r="I708" s="1035" t="s">
        <v>230</v>
      </c>
      <c r="J708" s="1036"/>
      <c r="K708" s="516" t="s">
        <v>882</v>
      </c>
      <c r="L708" s="523" t="s">
        <v>707</v>
      </c>
      <c r="M708" s="517" t="str">
        <f t="shared" si="403"/>
        <v>Y</v>
      </c>
      <c r="N708" s="514">
        <f t="shared" si="380"/>
        <v>75.3</v>
      </c>
      <c r="O708" s="518">
        <f t="shared" si="373"/>
        <v>0</v>
      </c>
      <c r="P708" s="680">
        <f>'KB Duct Parts'!$AE$3</f>
        <v>0</v>
      </c>
      <c r="Q708" s="681">
        <f t="shared" si="381"/>
        <v>0</v>
      </c>
      <c r="R708" s="682">
        <f t="shared" si="382"/>
        <v>0</v>
      </c>
      <c r="S708" s="716">
        <v>0.3</v>
      </c>
      <c r="T708" s="679">
        <f t="shared" si="383"/>
        <v>0</v>
      </c>
      <c r="U708" s="679">
        <f t="shared" si="384"/>
        <v>0</v>
      </c>
      <c r="Y708" s="120"/>
      <c r="AE708" s="75"/>
      <c r="AF708" s="370" t="s">
        <v>707</v>
      </c>
      <c r="AG708" s="374"/>
      <c r="AH708" s="378"/>
      <c r="AI708" s="381"/>
      <c r="AJ708" s="386"/>
      <c r="AK708" s="391"/>
      <c r="AL708" s="386"/>
      <c r="AM708" s="363">
        <f t="shared" si="405"/>
        <v>1</v>
      </c>
      <c r="AN708" s="578">
        <v>75.3</v>
      </c>
      <c r="AO708" s="120">
        <f t="shared" si="385"/>
        <v>0</v>
      </c>
      <c r="AP708" s="120">
        <f t="shared" si="374"/>
        <v>0</v>
      </c>
      <c r="AQ708" s="120">
        <f t="shared" si="375"/>
        <v>0</v>
      </c>
      <c r="AR708" s="120">
        <f t="shared" si="376"/>
        <v>0</v>
      </c>
      <c r="AS708" s="120">
        <f t="shared" si="377"/>
        <v>0</v>
      </c>
      <c r="AT708" s="120">
        <f t="shared" si="378"/>
        <v>0</v>
      </c>
      <c r="AU708" s="74" t="s">
        <v>717</v>
      </c>
      <c r="AV708" s="115"/>
      <c r="AW708" s="395"/>
      <c r="AX708" s="395">
        <v>0</v>
      </c>
      <c r="AY708" s="395">
        <v>0</v>
      </c>
      <c r="AZ708" s="395">
        <v>0</v>
      </c>
      <c r="BA708" s="395">
        <v>0</v>
      </c>
      <c r="BB708" s="395">
        <v>0</v>
      </c>
      <c r="BC708" s="395">
        <v>0</v>
      </c>
      <c r="BD708" s="115"/>
      <c r="BE708" s="115"/>
      <c r="BF708" s="115"/>
      <c r="BG708" s="115"/>
      <c r="BH708" s="115"/>
      <c r="BI708" s="115"/>
      <c r="BJ708" s="115"/>
      <c r="BK708" s="115"/>
      <c r="BQ708" s="74" t="str">
        <f t="shared" si="386"/>
        <v xml:space="preserve"> </v>
      </c>
      <c r="BR708" s="120" t="str">
        <f t="shared" si="387"/>
        <v xml:space="preserve"> </v>
      </c>
      <c r="BS708" s="120" t="str">
        <f t="shared" si="388"/>
        <v xml:space="preserve"> </v>
      </c>
      <c r="BU708" s="74" t="str">
        <f t="shared" si="389"/>
        <v xml:space="preserve"> </v>
      </c>
      <c r="BV708" s="120" t="str">
        <f t="shared" si="390"/>
        <v xml:space="preserve"> </v>
      </c>
      <c r="BW708" s="120" t="str">
        <f t="shared" si="391"/>
        <v xml:space="preserve">  </v>
      </c>
      <c r="BY708" s="74" t="str">
        <f t="shared" si="392"/>
        <v xml:space="preserve"> </v>
      </c>
      <c r="BZ708" s="120" t="str">
        <f t="shared" si="393"/>
        <v xml:space="preserve"> </v>
      </c>
      <c r="CA708" s="120" t="str">
        <f t="shared" si="394"/>
        <v xml:space="preserve"> </v>
      </c>
      <c r="CC708" s="115" t="str">
        <f t="shared" si="395"/>
        <v xml:space="preserve"> </v>
      </c>
      <c r="CD708" s="120" t="str">
        <f t="shared" si="396"/>
        <v xml:space="preserve"> </v>
      </c>
      <c r="CE708" s="417" t="str">
        <f t="shared" si="397"/>
        <v xml:space="preserve"> </v>
      </c>
      <c r="CF708" s="115"/>
      <c r="CG708" s="115" t="str">
        <f t="shared" si="398"/>
        <v xml:space="preserve"> </v>
      </c>
      <c r="CH708" s="120" t="str">
        <f t="shared" si="399"/>
        <v xml:space="preserve"> </v>
      </c>
      <c r="CI708" s="417" t="str">
        <f t="shared" si="400"/>
        <v xml:space="preserve"> </v>
      </c>
      <c r="CJ708" s="115"/>
      <c r="CK708" s="115" t="str">
        <f t="shared" si="401"/>
        <v xml:space="preserve"> </v>
      </c>
      <c r="CL708" s="120" t="str">
        <f t="shared" si="402"/>
        <v xml:space="preserve"> </v>
      </c>
      <c r="CM708" s="417" t="str">
        <f t="shared" si="404"/>
        <v xml:space="preserve"> </v>
      </c>
      <c r="IS708" s="103">
        <v>68.569999999999993</v>
      </c>
    </row>
    <row r="709" spans="1:253" s="74" customFormat="1" ht="17.100000000000001" hidden="1" customHeight="1" x14ac:dyDescent="0.25">
      <c r="B709" s="504">
        <f>IF(AND('KB Duct Parts'!$BP$16=1,'KB Duct Parts'!$BO$16=3,'KB Duct Parts'!H29&gt;0),'KB Duct Parts'!H29,0)</f>
        <v>0</v>
      </c>
      <c r="C709" s="508"/>
      <c r="D709" s="508" t="s">
        <v>2075</v>
      </c>
      <c r="E709" s="504" t="s">
        <v>872</v>
      </c>
      <c r="F709" s="508" t="str">
        <f t="shared" si="379"/>
        <v xml:space="preserve"> </v>
      </c>
      <c r="G709" s="530" t="s">
        <v>2111</v>
      </c>
      <c r="H709" s="504"/>
      <c r="I709" s="1035" t="s">
        <v>230</v>
      </c>
      <c r="J709" s="1036"/>
      <c r="K709" s="516" t="s">
        <v>882</v>
      </c>
      <c r="L709" s="523" t="s">
        <v>707</v>
      </c>
      <c r="M709" s="517" t="str">
        <f t="shared" si="403"/>
        <v>Y</v>
      </c>
      <c r="N709" s="514">
        <f t="shared" si="380"/>
        <v>79.900000000000006</v>
      </c>
      <c r="O709" s="518">
        <f t="shared" si="373"/>
        <v>0</v>
      </c>
      <c r="P709" s="680">
        <f>'KB Duct Parts'!$AE$3</f>
        <v>0</v>
      </c>
      <c r="Q709" s="681">
        <f t="shared" si="381"/>
        <v>0</v>
      </c>
      <c r="R709" s="682">
        <f t="shared" si="382"/>
        <v>0</v>
      </c>
      <c r="S709" s="716">
        <v>0.3</v>
      </c>
      <c r="T709" s="679">
        <f t="shared" si="383"/>
        <v>0</v>
      </c>
      <c r="U709" s="679">
        <f t="shared" si="384"/>
        <v>0</v>
      </c>
      <c r="Y709" s="120"/>
      <c r="AE709" s="76"/>
      <c r="AF709" s="370" t="s">
        <v>707</v>
      </c>
      <c r="AG709" s="374"/>
      <c r="AH709" s="378"/>
      <c r="AI709" s="381"/>
      <c r="AJ709" s="386"/>
      <c r="AK709" s="391"/>
      <c r="AL709" s="386"/>
      <c r="AM709" s="363">
        <f t="shared" si="405"/>
        <v>1</v>
      </c>
      <c r="AN709" s="578">
        <v>79.900000000000006</v>
      </c>
      <c r="AO709" s="120">
        <f t="shared" si="385"/>
        <v>0</v>
      </c>
      <c r="AP709" s="120">
        <f t="shared" si="374"/>
        <v>0</v>
      </c>
      <c r="AQ709" s="120">
        <f t="shared" si="375"/>
        <v>0</v>
      </c>
      <c r="AR709" s="120">
        <f t="shared" si="376"/>
        <v>0</v>
      </c>
      <c r="AS709" s="120">
        <f t="shared" si="377"/>
        <v>0</v>
      </c>
      <c r="AT709" s="120">
        <f t="shared" si="378"/>
        <v>0</v>
      </c>
      <c r="AU709" s="74" t="s">
        <v>717</v>
      </c>
      <c r="AV709" s="115"/>
      <c r="AW709" s="395"/>
      <c r="AX709" s="395">
        <v>0</v>
      </c>
      <c r="AY709" s="395">
        <v>0</v>
      </c>
      <c r="AZ709" s="395">
        <v>0</v>
      </c>
      <c r="BA709" s="395">
        <v>0</v>
      </c>
      <c r="BB709" s="395">
        <v>0</v>
      </c>
      <c r="BC709" s="395">
        <v>0</v>
      </c>
      <c r="BD709" s="115"/>
      <c r="BE709" s="115"/>
      <c r="BF709" s="115"/>
      <c r="BG709" s="115"/>
      <c r="BH709" s="115"/>
      <c r="BI709" s="115"/>
      <c r="BJ709" s="115"/>
      <c r="BK709" s="115"/>
      <c r="BQ709" s="74" t="str">
        <f t="shared" si="386"/>
        <v xml:space="preserve"> </v>
      </c>
      <c r="BR709" s="120" t="str">
        <f t="shared" si="387"/>
        <v xml:space="preserve"> </v>
      </c>
      <c r="BS709" s="120" t="str">
        <f t="shared" si="388"/>
        <v xml:space="preserve"> </v>
      </c>
      <c r="BU709" s="74" t="str">
        <f t="shared" si="389"/>
        <v xml:space="preserve"> </v>
      </c>
      <c r="BV709" s="120" t="str">
        <f t="shared" si="390"/>
        <v xml:space="preserve"> </v>
      </c>
      <c r="BW709" s="120" t="str">
        <f t="shared" si="391"/>
        <v xml:space="preserve">  </v>
      </c>
      <c r="BY709" s="74" t="str">
        <f t="shared" si="392"/>
        <v xml:space="preserve"> </v>
      </c>
      <c r="BZ709" s="120" t="str">
        <f t="shared" si="393"/>
        <v xml:space="preserve"> </v>
      </c>
      <c r="CA709" s="120" t="str">
        <f t="shared" si="394"/>
        <v xml:space="preserve"> </v>
      </c>
      <c r="CC709" s="115" t="str">
        <f t="shared" si="395"/>
        <v xml:space="preserve"> </v>
      </c>
      <c r="CD709" s="120" t="str">
        <f t="shared" si="396"/>
        <v xml:space="preserve"> </v>
      </c>
      <c r="CE709" s="417" t="str">
        <f t="shared" si="397"/>
        <v xml:space="preserve"> </v>
      </c>
      <c r="CF709" s="115"/>
      <c r="CG709" s="115" t="str">
        <f t="shared" si="398"/>
        <v xml:space="preserve"> </v>
      </c>
      <c r="CH709" s="120" t="str">
        <f t="shared" si="399"/>
        <v xml:space="preserve"> </v>
      </c>
      <c r="CI709" s="417" t="str">
        <f t="shared" si="400"/>
        <v xml:space="preserve"> </v>
      </c>
      <c r="CJ709" s="115"/>
      <c r="CK709" s="115" t="str">
        <f t="shared" si="401"/>
        <v xml:space="preserve"> </v>
      </c>
      <c r="CL709" s="120" t="str">
        <f t="shared" si="402"/>
        <v xml:space="preserve"> </v>
      </c>
      <c r="CM709" s="417" t="str">
        <f t="shared" si="404"/>
        <v xml:space="preserve"> </v>
      </c>
      <c r="IS709" s="103">
        <v>72.760000000000005</v>
      </c>
    </row>
    <row r="710" spans="1:253" s="74" customFormat="1" ht="17.100000000000001" hidden="1" customHeight="1" x14ac:dyDescent="0.25">
      <c r="B710" s="504">
        <f>IF(AND('KB Duct Parts'!$BP$16=1,'KB Duct Parts'!$BO$16=3,'KB Duct Parts'!H30&gt;0),'KB Duct Parts'!H30,0)</f>
        <v>0</v>
      </c>
      <c r="C710" s="508"/>
      <c r="D710" s="508" t="s">
        <v>2076</v>
      </c>
      <c r="E710" s="504" t="s">
        <v>873</v>
      </c>
      <c r="F710" s="508" t="str">
        <f t="shared" si="379"/>
        <v xml:space="preserve"> </v>
      </c>
      <c r="G710" s="530" t="s">
        <v>2111</v>
      </c>
      <c r="H710" s="504"/>
      <c r="I710" s="1035" t="s">
        <v>230</v>
      </c>
      <c r="J710" s="1036"/>
      <c r="K710" s="516" t="s">
        <v>882</v>
      </c>
      <c r="L710" s="523" t="s">
        <v>707</v>
      </c>
      <c r="M710" s="517" t="str">
        <f t="shared" si="403"/>
        <v>Y</v>
      </c>
      <c r="N710" s="514">
        <f t="shared" si="380"/>
        <v>84.7</v>
      </c>
      <c r="O710" s="518">
        <f t="shared" si="373"/>
        <v>0</v>
      </c>
      <c r="P710" s="680">
        <f>'KB Duct Parts'!$AE$3</f>
        <v>0</v>
      </c>
      <c r="Q710" s="681">
        <f t="shared" si="381"/>
        <v>0</v>
      </c>
      <c r="R710" s="682">
        <f t="shared" si="382"/>
        <v>0</v>
      </c>
      <c r="S710" s="716">
        <v>0.3</v>
      </c>
      <c r="T710" s="679">
        <f t="shared" si="383"/>
        <v>0</v>
      </c>
      <c r="U710" s="679">
        <f t="shared" si="384"/>
        <v>0</v>
      </c>
      <c r="Y710" s="120"/>
      <c r="AE710" s="75"/>
      <c r="AF710" s="370" t="s">
        <v>707</v>
      </c>
      <c r="AG710" s="374"/>
      <c r="AH710" s="378"/>
      <c r="AI710" s="381"/>
      <c r="AJ710" s="386"/>
      <c r="AK710" s="391"/>
      <c r="AL710" s="386"/>
      <c r="AM710" s="363">
        <f t="shared" si="405"/>
        <v>1</v>
      </c>
      <c r="AN710" s="578">
        <v>84.7</v>
      </c>
      <c r="AO710" s="120">
        <f t="shared" si="385"/>
        <v>0</v>
      </c>
      <c r="AP710" s="120">
        <f t="shared" si="374"/>
        <v>0</v>
      </c>
      <c r="AQ710" s="120">
        <f t="shared" si="375"/>
        <v>0</v>
      </c>
      <c r="AR710" s="120">
        <f t="shared" si="376"/>
        <v>0</v>
      </c>
      <c r="AS710" s="120">
        <f t="shared" si="377"/>
        <v>0</v>
      </c>
      <c r="AT710" s="120">
        <f t="shared" si="378"/>
        <v>0</v>
      </c>
      <c r="AU710" s="74" t="s">
        <v>717</v>
      </c>
      <c r="AV710" s="115"/>
      <c r="AW710" s="395"/>
      <c r="AX710" s="395">
        <v>0</v>
      </c>
      <c r="AY710" s="395">
        <v>0</v>
      </c>
      <c r="AZ710" s="395">
        <v>0</v>
      </c>
      <c r="BA710" s="395">
        <v>0</v>
      </c>
      <c r="BB710" s="395">
        <v>0</v>
      </c>
      <c r="BC710" s="395">
        <v>0</v>
      </c>
      <c r="BD710" s="115"/>
      <c r="BE710" s="115"/>
      <c r="BF710" s="115"/>
      <c r="BG710" s="115"/>
      <c r="BH710" s="115"/>
      <c r="BI710" s="115"/>
      <c r="BJ710" s="115"/>
      <c r="BK710" s="115"/>
      <c r="BQ710" s="74" t="str">
        <f t="shared" si="386"/>
        <v xml:space="preserve"> </v>
      </c>
      <c r="BR710" s="120" t="str">
        <f t="shared" si="387"/>
        <v xml:space="preserve"> </v>
      </c>
      <c r="BS710" s="120" t="str">
        <f t="shared" si="388"/>
        <v xml:space="preserve"> </v>
      </c>
      <c r="BU710" s="74" t="str">
        <f t="shared" si="389"/>
        <v xml:space="preserve"> </v>
      </c>
      <c r="BV710" s="120" t="str">
        <f t="shared" si="390"/>
        <v xml:space="preserve"> </v>
      </c>
      <c r="BW710" s="120" t="str">
        <f t="shared" si="391"/>
        <v xml:space="preserve">  </v>
      </c>
      <c r="BY710" s="74" t="str">
        <f t="shared" si="392"/>
        <v xml:space="preserve"> </v>
      </c>
      <c r="BZ710" s="120" t="str">
        <f t="shared" si="393"/>
        <v xml:space="preserve"> </v>
      </c>
      <c r="CA710" s="120" t="str">
        <f t="shared" si="394"/>
        <v xml:space="preserve"> </v>
      </c>
      <c r="CC710" s="115" t="str">
        <f t="shared" si="395"/>
        <v xml:space="preserve"> </v>
      </c>
      <c r="CD710" s="120" t="str">
        <f t="shared" si="396"/>
        <v xml:space="preserve"> </v>
      </c>
      <c r="CE710" s="417" t="str">
        <f t="shared" si="397"/>
        <v xml:space="preserve"> </v>
      </c>
      <c r="CF710" s="115"/>
      <c r="CG710" s="115" t="str">
        <f t="shared" si="398"/>
        <v xml:space="preserve"> </v>
      </c>
      <c r="CH710" s="120" t="str">
        <f t="shared" si="399"/>
        <v xml:space="preserve"> </v>
      </c>
      <c r="CI710" s="417" t="str">
        <f t="shared" si="400"/>
        <v xml:space="preserve"> </v>
      </c>
      <c r="CJ710" s="115"/>
      <c r="CK710" s="115" t="str">
        <f t="shared" si="401"/>
        <v xml:space="preserve"> </v>
      </c>
      <c r="CL710" s="120" t="str">
        <f t="shared" si="402"/>
        <v xml:space="preserve"> </v>
      </c>
      <c r="CM710" s="417" t="str">
        <f t="shared" si="404"/>
        <v xml:space="preserve"> </v>
      </c>
      <c r="IS710" s="103">
        <v>76.959999999999994</v>
      </c>
    </row>
    <row r="711" spans="1:253" s="74" customFormat="1" ht="17.100000000000001" hidden="1" customHeight="1" x14ac:dyDescent="0.25">
      <c r="B711" s="504">
        <f>IF(AND('KB Duct Parts'!$BP$16=1,'KB Duct Parts'!$BO$16=3,'KB Duct Parts'!H31&gt;0),'KB Duct Parts'!H31,0)</f>
        <v>0</v>
      </c>
      <c r="C711" s="508"/>
      <c r="D711" s="508" t="s">
        <v>2077</v>
      </c>
      <c r="E711" s="504" t="s">
        <v>874</v>
      </c>
      <c r="F711" s="508" t="str">
        <f t="shared" si="379"/>
        <v xml:space="preserve"> </v>
      </c>
      <c r="G711" s="530" t="s">
        <v>2111</v>
      </c>
      <c r="H711" s="504"/>
      <c r="I711" s="1035" t="s">
        <v>230</v>
      </c>
      <c r="J711" s="1036"/>
      <c r="K711" s="516" t="s">
        <v>882</v>
      </c>
      <c r="L711" s="523" t="s">
        <v>707</v>
      </c>
      <c r="M711" s="517" t="str">
        <f t="shared" si="403"/>
        <v>Y</v>
      </c>
      <c r="N711" s="514">
        <f t="shared" si="380"/>
        <v>88.9</v>
      </c>
      <c r="O711" s="518">
        <f t="shared" si="373"/>
        <v>0</v>
      </c>
      <c r="P711" s="680">
        <f>'KB Duct Parts'!$AE$3</f>
        <v>0</v>
      </c>
      <c r="Q711" s="681">
        <f t="shared" si="381"/>
        <v>0</v>
      </c>
      <c r="R711" s="682">
        <f t="shared" si="382"/>
        <v>0</v>
      </c>
      <c r="S711" s="716">
        <v>0.3</v>
      </c>
      <c r="T711" s="679">
        <f t="shared" si="383"/>
        <v>0</v>
      </c>
      <c r="U711" s="679">
        <f t="shared" si="384"/>
        <v>0</v>
      </c>
      <c r="Y711" s="120"/>
      <c r="AE711" s="76"/>
      <c r="AF711" s="370" t="s">
        <v>707</v>
      </c>
      <c r="AG711" s="374"/>
      <c r="AH711" s="378"/>
      <c r="AI711" s="381"/>
      <c r="AJ711" s="386"/>
      <c r="AK711" s="391"/>
      <c r="AL711" s="386"/>
      <c r="AM711" s="363">
        <f t="shared" si="405"/>
        <v>1</v>
      </c>
      <c r="AN711" s="578">
        <v>88.9</v>
      </c>
      <c r="AO711" s="120">
        <f t="shared" si="385"/>
        <v>0</v>
      </c>
      <c r="AP711" s="120">
        <f t="shared" si="374"/>
        <v>0</v>
      </c>
      <c r="AQ711" s="120">
        <f t="shared" si="375"/>
        <v>0</v>
      </c>
      <c r="AR711" s="120">
        <f t="shared" si="376"/>
        <v>0</v>
      </c>
      <c r="AS711" s="120">
        <f t="shared" si="377"/>
        <v>0</v>
      </c>
      <c r="AT711" s="120">
        <f t="shared" si="378"/>
        <v>0</v>
      </c>
      <c r="AU711" s="74" t="s">
        <v>717</v>
      </c>
      <c r="AV711" s="115"/>
      <c r="AW711" s="395"/>
      <c r="AX711" s="395">
        <v>0</v>
      </c>
      <c r="AY711" s="395">
        <v>0</v>
      </c>
      <c r="AZ711" s="395">
        <v>0</v>
      </c>
      <c r="BA711" s="395">
        <v>0</v>
      </c>
      <c r="BB711" s="395">
        <v>0</v>
      </c>
      <c r="BC711" s="395">
        <v>0</v>
      </c>
      <c r="BD711" s="115"/>
      <c r="BE711" s="115"/>
      <c r="BF711" s="115"/>
      <c r="BG711" s="115"/>
      <c r="BH711" s="115"/>
      <c r="BI711" s="115"/>
      <c r="BJ711" s="115"/>
      <c r="BK711" s="115"/>
      <c r="BQ711" s="74" t="str">
        <f t="shared" si="386"/>
        <v xml:space="preserve"> </v>
      </c>
      <c r="BR711" s="120" t="str">
        <f t="shared" si="387"/>
        <v xml:space="preserve"> </v>
      </c>
      <c r="BS711" s="120" t="str">
        <f t="shared" si="388"/>
        <v xml:space="preserve"> </v>
      </c>
      <c r="BU711" s="74" t="str">
        <f t="shared" si="389"/>
        <v xml:space="preserve"> </v>
      </c>
      <c r="BV711" s="120" t="str">
        <f t="shared" si="390"/>
        <v xml:space="preserve"> </v>
      </c>
      <c r="BW711" s="120" t="str">
        <f t="shared" si="391"/>
        <v xml:space="preserve">  </v>
      </c>
      <c r="BY711" s="74" t="str">
        <f t="shared" si="392"/>
        <v xml:space="preserve"> </v>
      </c>
      <c r="BZ711" s="120" t="str">
        <f t="shared" si="393"/>
        <v xml:space="preserve"> </v>
      </c>
      <c r="CA711" s="120" t="str">
        <f t="shared" si="394"/>
        <v xml:space="preserve"> </v>
      </c>
      <c r="CC711" s="115" t="str">
        <f t="shared" si="395"/>
        <v xml:space="preserve"> </v>
      </c>
      <c r="CD711" s="120" t="str">
        <f t="shared" si="396"/>
        <v xml:space="preserve"> </v>
      </c>
      <c r="CE711" s="417" t="str">
        <f t="shared" si="397"/>
        <v xml:space="preserve"> </v>
      </c>
      <c r="CF711" s="115"/>
      <c r="CG711" s="115" t="str">
        <f t="shared" si="398"/>
        <v xml:space="preserve"> </v>
      </c>
      <c r="CH711" s="120" t="str">
        <f t="shared" si="399"/>
        <v xml:space="preserve"> </v>
      </c>
      <c r="CI711" s="417" t="str">
        <f t="shared" si="400"/>
        <v xml:space="preserve"> </v>
      </c>
      <c r="CJ711" s="115"/>
      <c r="CK711" s="115" t="str">
        <f t="shared" si="401"/>
        <v xml:space="preserve"> </v>
      </c>
      <c r="CL711" s="120" t="str">
        <f t="shared" si="402"/>
        <v xml:space="preserve"> </v>
      </c>
      <c r="CM711" s="417" t="str">
        <f t="shared" si="404"/>
        <v xml:space="preserve"> </v>
      </c>
      <c r="IS711" s="103">
        <v>80.95</v>
      </c>
    </row>
    <row r="712" spans="1:253" s="74" customFormat="1" ht="17.100000000000001" hidden="1" customHeight="1" x14ac:dyDescent="0.25">
      <c r="B712" s="504">
        <f>IF(AND('KB Duct Parts'!$BP$16=1,'KB Duct Parts'!$BO$16=3,'KB Duct Parts'!H32&gt;0),'KB Duct Parts'!H32,0)</f>
        <v>0</v>
      </c>
      <c r="C712" s="508"/>
      <c r="D712" s="508" t="s">
        <v>2078</v>
      </c>
      <c r="E712" s="504" t="s">
        <v>875</v>
      </c>
      <c r="F712" s="508" t="str">
        <f t="shared" si="379"/>
        <v xml:space="preserve"> </v>
      </c>
      <c r="G712" s="530" t="s">
        <v>2111</v>
      </c>
      <c r="H712" s="504"/>
      <c r="I712" s="1035" t="s">
        <v>230</v>
      </c>
      <c r="J712" s="1036"/>
      <c r="K712" s="516" t="s">
        <v>882</v>
      </c>
      <c r="L712" s="523" t="s">
        <v>707</v>
      </c>
      <c r="M712" s="517" t="str">
        <f t="shared" si="403"/>
        <v>Y</v>
      </c>
      <c r="N712" s="514">
        <f t="shared" si="380"/>
        <v>93.5</v>
      </c>
      <c r="O712" s="518">
        <f t="shared" si="373"/>
        <v>0</v>
      </c>
      <c r="P712" s="680">
        <f>'KB Duct Parts'!$AE$3</f>
        <v>0</v>
      </c>
      <c r="Q712" s="681">
        <f t="shared" si="381"/>
        <v>0</v>
      </c>
      <c r="R712" s="682">
        <f t="shared" si="382"/>
        <v>0</v>
      </c>
      <c r="S712" s="716">
        <v>0.3</v>
      </c>
      <c r="T712" s="679">
        <f t="shared" si="383"/>
        <v>0</v>
      </c>
      <c r="U712" s="679">
        <f t="shared" si="384"/>
        <v>0</v>
      </c>
      <c r="Y712" s="120"/>
      <c r="AE712" s="75"/>
      <c r="AF712" s="370" t="s">
        <v>707</v>
      </c>
      <c r="AG712" s="374"/>
      <c r="AH712" s="378"/>
      <c r="AI712" s="381"/>
      <c r="AJ712" s="386"/>
      <c r="AK712" s="391"/>
      <c r="AL712" s="386"/>
      <c r="AM712" s="363">
        <f t="shared" si="405"/>
        <v>1</v>
      </c>
      <c r="AN712" s="578">
        <v>93.5</v>
      </c>
      <c r="AO712" s="120">
        <f t="shared" si="385"/>
        <v>0</v>
      </c>
      <c r="AP712" s="120">
        <f t="shared" si="374"/>
        <v>0</v>
      </c>
      <c r="AQ712" s="120">
        <f t="shared" si="375"/>
        <v>0</v>
      </c>
      <c r="AR712" s="120">
        <f t="shared" si="376"/>
        <v>0</v>
      </c>
      <c r="AS712" s="120">
        <f t="shared" si="377"/>
        <v>0</v>
      </c>
      <c r="AT712" s="120">
        <f t="shared" si="378"/>
        <v>0</v>
      </c>
      <c r="AU712" s="74" t="s">
        <v>717</v>
      </c>
      <c r="AV712" s="115"/>
      <c r="AW712" s="395"/>
      <c r="AX712" s="395">
        <v>0</v>
      </c>
      <c r="AY712" s="395">
        <v>0</v>
      </c>
      <c r="AZ712" s="395">
        <v>0</v>
      </c>
      <c r="BA712" s="395">
        <v>0</v>
      </c>
      <c r="BB712" s="395">
        <v>0</v>
      </c>
      <c r="BC712" s="395">
        <v>0</v>
      </c>
      <c r="BD712" s="115"/>
      <c r="BE712" s="115"/>
      <c r="BF712" s="115"/>
      <c r="BG712" s="115"/>
      <c r="BH712" s="115"/>
      <c r="BI712" s="115"/>
      <c r="BJ712" s="115"/>
      <c r="BK712" s="115"/>
      <c r="BQ712" s="74" t="str">
        <f t="shared" si="386"/>
        <v xml:space="preserve"> </v>
      </c>
      <c r="BR712" s="120" t="str">
        <f t="shared" si="387"/>
        <v xml:space="preserve"> </v>
      </c>
      <c r="BS712" s="120" t="str">
        <f t="shared" si="388"/>
        <v xml:space="preserve"> </v>
      </c>
      <c r="BU712" s="74" t="str">
        <f t="shared" si="389"/>
        <v xml:space="preserve"> </v>
      </c>
      <c r="BV712" s="120" t="str">
        <f t="shared" si="390"/>
        <v xml:space="preserve"> </v>
      </c>
      <c r="BW712" s="120" t="str">
        <f t="shared" si="391"/>
        <v xml:space="preserve">  </v>
      </c>
      <c r="BY712" s="74" t="str">
        <f t="shared" si="392"/>
        <v xml:space="preserve"> </v>
      </c>
      <c r="BZ712" s="120" t="str">
        <f t="shared" si="393"/>
        <v xml:space="preserve"> </v>
      </c>
      <c r="CA712" s="120" t="str">
        <f t="shared" si="394"/>
        <v xml:space="preserve"> </v>
      </c>
      <c r="CC712" s="115" t="str">
        <f t="shared" si="395"/>
        <v xml:space="preserve"> </v>
      </c>
      <c r="CD712" s="120" t="str">
        <f t="shared" si="396"/>
        <v xml:space="preserve"> </v>
      </c>
      <c r="CE712" s="417" t="str">
        <f t="shared" si="397"/>
        <v xml:space="preserve"> </v>
      </c>
      <c r="CF712" s="115"/>
      <c r="CG712" s="115" t="str">
        <f t="shared" si="398"/>
        <v xml:space="preserve"> </v>
      </c>
      <c r="CH712" s="120" t="str">
        <f t="shared" si="399"/>
        <v xml:space="preserve"> </v>
      </c>
      <c r="CI712" s="417" t="str">
        <f t="shared" si="400"/>
        <v xml:space="preserve"> </v>
      </c>
      <c r="CJ712" s="115"/>
      <c r="CK712" s="115" t="str">
        <f t="shared" si="401"/>
        <v xml:space="preserve"> </v>
      </c>
      <c r="CL712" s="120" t="str">
        <f t="shared" si="402"/>
        <v xml:space="preserve"> </v>
      </c>
      <c r="CM712" s="417" t="str">
        <f t="shared" si="404"/>
        <v xml:space="preserve"> </v>
      </c>
      <c r="IS712" s="103">
        <v>85.05</v>
      </c>
    </row>
    <row r="713" spans="1:253" s="74" customFormat="1" ht="17.100000000000001" hidden="1" customHeight="1" x14ac:dyDescent="0.25">
      <c r="B713" s="504">
        <f>IF(AND('KB Duct Parts'!$BP$16=1,'KB Duct Parts'!$BO$16=3,'KB Duct Parts'!H33&gt;0),'KB Duct Parts'!H33,0)</f>
        <v>0</v>
      </c>
      <c r="C713" s="508"/>
      <c r="D713" s="508" t="s">
        <v>2079</v>
      </c>
      <c r="E713" s="504" t="s">
        <v>876</v>
      </c>
      <c r="F713" s="508" t="str">
        <f t="shared" si="379"/>
        <v xml:space="preserve"> </v>
      </c>
      <c r="G713" s="530" t="s">
        <v>2111</v>
      </c>
      <c r="H713" s="504"/>
      <c r="I713" s="1035" t="s">
        <v>230</v>
      </c>
      <c r="J713" s="1036"/>
      <c r="K713" s="516" t="s">
        <v>882</v>
      </c>
      <c r="L713" s="523" t="s">
        <v>707</v>
      </c>
      <c r="M713" s="517" t="str">
        <f t="shared" si="403"/>
        <v>Y</v>
      </c>
      <c r="N713" s="514">
        <f t="shared" si="380"/>
        <v>97.9</v>
      </c>
      <c r="O713" s="518">
        <f t="shared" si="373"/>
        <v>0</v>
      </c>
      <c r="P713" s="680">
        <f>'KB Duct Parts'!$AE$3</f>
        <v>0</v>
      </c>
      <c r="Q713" s="681">
        <f t="shared" si="381"/>
        <v>0</v>
      </c>
      <c r="R713" s="682">
        <f t="shared" si="382"/>
        <v>0</v>
      </c>
      <c r="S713" s="716">
        <v>0.3</v>
      </c>
      <c r="T713" s="679">
        <f t="shared" si="383"/>
        <v>0</v>
      </c>
      <c r="U713" s="679">
        <f t="shared" si="384"/>
        <v>0</v>
      </c>
      <c r="Y713" s="120"/>
      <c r="AE713" s="76"/>
      <c r="AF713" s="370" t="s">
        <v>707</v>
      </c>
      <c r="AG713" s="374"/>
      <c r="AH713" s="378"/>
      <c r="AI713" s="381"/>
      <c r="AJ713" s="386"/>
      <c r="AK713" s="391"/>
      <c r="AL713" s="386"/>
      <c r="AM713" s="363">
        <f t="shared" si="405"/>
        <v>1</v>
      </c>
      <c r="AN713" s="578">
        <v>97.9</v>
      </c>
      <c r="AO713" s="120">
        <f t="shared" si="385"/>
        <v>0</v>
      </c>
      <c r="AP713" s="120">
        <f t="shared" si="374"/>
        <v>0</v>
      </c>
      <c r="AQ713" s="120">
        <f t="shared" si="375"/>
        <v>0</v>
      </c>
      <c r="AR713" s="120">
        <f t="shared" si="376"/>
        <v>0</v>
      </c>
      <c r="AS713" s="120">
        <f t="shared" si="377"/>
        <v>0</v>
      </c>
      <c r="AT713" s="120">
        <f t="shared" si="378"/>
        <v>0</v>
      </c>
      <c r="AU713" s="74" t="s">
        <v>717</v>
      </c>
      <c r="AV713" s="115"/>
      <c r="AW713" s="395"/>
      <c r="AX713" s="395">
        <v>0</v>
      </c>
      <c r="AY713" s="395">
        <v>0</v>
      </c>
      <c r="AZ713" s="395">
        <v>0</v>
      </c>
      <c r="BA713" s="395">
        <v>0</v>
      </c>
      <c r="BB713" s="395">
        <v>0</v>
      </c>
      <c r="BC713" s="395">
        <v>0</v>
      </c>
      <c r="BD713" s="115"/>
      <c r="BE713" s="115"/>
      <c r="BF713" s="115"/>
      <c r="BG713" s="115"/>
      <c r="BH713" s="115"/>
      <c r="BI713" s="115"/>
      <c r="BJ713" s="115"/>
      <c r="BK713" s="115"/>
      <c r="BQ713" s="74" t="str">
        <f t="shared" si="386"/>
        <v xml:space="preserve"> </v>
      </c>
      <c r="BR713" s="120" t="str">
        <f t="shared" si="387"/>
        <v xml:space="preserve"> </v>
      </c>
      <c r="BS713" s="120" t="str">
        <f t="shared" si="388"/>
        <v xml:space="preserve"> </v>
      </c>
      <c r="BU713" s="74" t="str">
        <f t="shared" si="389"/>
        <v xml:space="preserve"> </v>
      </c>
      <c r="BV713" s="120" t="str">
        <f t="shared" si="390"/>
        <v xml:space="preserve"> </v>
      </c>
      <c r="BW713" s="120" t="str">
        <f t="shared" si="391"/>
        <v xml:space="preserve">  </v>
      </c>
      <c r="BY713" s="74" t="str">
        <f t="shared" si="392"/>
        <v xml:space="preserve"> </v>
      </c>
      <c r="BZ713" s="120" t="str">
        <f t="shared" si="393"/>
        <v xml:space="preserve"> </v>
      </c>
      <c r="CA713" s="120" t="str">
        <f t="shared" si="394"/>
        <v xml:space="preserve"> </v>
      </c>
      <c r="CC713" s="115" t="str">
        <f t="shared" si="395"/>
        <v xml:space="preserve"> </v>
      </c>
      <c r="CD713" s="120" t="str">
        <f t="shared" si="396"/>
        <v xml:space="preserve"> </v>
      </c>
      <c r="CE713" s="417" t="str">
        <f t="shared" si="397"/>
        <v xml:space="preserve"> </v>
      </c>
      <c r="CF713" s="115"/>
      <c r="CG713" s="115" t="str">
        <f t="shared" si="398"/>
        <v xml:space="preserve"> </v>
      </c>
      <c r="CH713" s="120" t="str">
        <f t="shared" si="399"/>
        <v xml:space="preserve"> </v>
      </c>
      <c r="CI713" s="417" t="str">
        <f t="shared" si="400"/>
        <v xml:space="preserve"> </v>
      </c>
      <c r="CJ713" s="115"/>
      <c r="CK713" s="115" t="str">
        <f t="shared" si="401"/>
        <v xml:space="preserve"> </v>
      </c>
      <c r="CL713" s="120" t="str">
        <f t="shared" si="402"/>
        <v xml:space="preserve"> </v>
      </c>
      <c r="CM713" s="417" t="str">
        <f t="shared" si="404"/>
        <v xml:space="preserve"> </v>
      </c>
      <c r="IS713" s="103">
        <v>89.04</v>
      </c>
    </row>
    <row r="714" spans="1:253" s="74" customFormat="1" ht="17.100000000000001" hidden="1" customHeight="1" x14ac:dyDescent="0.25">
      <c r="B714" s="504">
        <f>IF(AND('KB Duct Parts'!$BP$16=1,'KB Duct Parts'!$BO$16=3,'KB Duct Parts'!H34&gt;0),'KB Duct Parts'!H34,0)</f>
        <v>0</v>
      </c>
      <c r="C714" s="508"/>
      <c r="D714" s="508" t="s">
        <v>2080</v>
      </c>
      <c r="E714" s="504" t="s">
        <v>877</v>
      </c>
      <c r="F714" s="508" t="str">
        <f t="shared" si="379"/>
        <v xml:space="preserve"> </v>
      </c>
      <c r="G714" s="530" t="s">
        <v>2111</v>
      </c>
      <c r="H714" s="504"/>
      <c r="I714" s="1035" t="s">
        <v>230</v>
      </c>
      <c r="J714" s="1036"/>
      <c r="K714" s="516" t="s">
        <v>882</v>
      </c>
      <c r="L714" s="523" t="s">
        <v>707</v>
      </c>
      <c r="M714" s="517" t="str">
        <f t="shared" si="403"/>
        <v>Y</v>
      </c>
      <c r="N714" s="514">
        <f t="shared" si="380"/>
        <v>102.2</v>
      </c>
      <c r="O714" s="518">
        <f t="shared" si="373"/>
        <v>0</v>
      </c>
      <c r="P714" s="680">
        <f>'KB Duct Parts'!$AE$3</f>
        <v>0</v>
      </c>
      <c r="Q714" s="681">
        <f t="shared" si="381"/>
        <v>0</v>
      </c>
      <c r="R714" s="682">
        <f t="shared" si="382"/>
        <v>0</v>
      </c>
      <c r="S714" s="716">
        <v>0.3</v>
      </c>
      <c r="T714" s="679">
        <f t="shared" si="383"/>
        <v>0</v>
      </c>
      <c r="U714" s="679">
        <f t="shared" si="384"/>
        <v>0</v>
      </c>
      <c r="Y714" s="120"/>
      <c r="AE714" s="75"/>
      <c r="AF714" s="370" t="s">
        <v>707</v>
      </c>
      <c r="AG714" s="374"/>
      <c r="AH714" s="378"/>
      <c r="AI714" s="381"/>
      <c r="AJ714" s="386"/>
      <c r="AK714" s="391"/>
      <c r="AL714" s="386"/>
      <c r="AM714" s="363">
        <f t="shared" si="405"/>
        <v>1</v>
      </c>
      <c r="AN714" s="578">
        <v>102.2</v>
      </c>
      <c r="AO714" s="120">
        <f t="shared" si="385"/>
        <v>0</v>
      </c>
      <c r="AP714" s="120">
        <f t="shared" si="374"/>
        <v>0</v>
      </c>
      <c r="AQ714" s="120">
        <f t="shared" si="375"/>
        <v>0</v>
      </c>
      <c r="AR714" s="120">
        <f t="shared" si="376"/>
        <v>0</v>
      </c>
      <c r="AS714" s="120">
        <f t="shared" si="377"/>
        <v>0</v>
      </c>
      <c r="AT714" s="120">
        <f t="shared" si="378"/>
        <v>0</v>
      </c>
      <c r="AU714" s="74" t="s">
        <v>717</v>
      </c>
      <c r="AV714" s="115"/>
      <c r="AW714" s="395"/>
      <c r="AX714" s="395">
        <v>0</v>
      </c>
      <c r="AY714" s="395">
        <v>0</v>
      </c>
      <c r="AZ714" s="395">
        <v>0</v>
      </c>
      <c r="BA714" s="395">
        <v>0</v>
      </c>
      <c r="BB714" s="395">
        <v>0</v>
      </c>
      <c r="BC714" s="395">
        <v>0</v>
      </c>
      <c r="BD714" s="115"/>
      <c r="BE714" s="115"/>
      <c r="BF714" s="115"/>
      <c r="BG714" s="115"/>
      <c r="BH714" s="115"/>
      <c r="BI714" s="115"/>
      <c r="BJ714" s="115"/>
      <c r="BK714" s="115"/>
      <c r="BQ714" s="74" t="str">
        <f t="shared" si="386"/>
        <v xml:space="preserve"> </v>
      </c>
      <c r="BR714" s="120" t="str">
        <f t="shared" si="387"/>
        <v xml:space="preserve"> </v>
      </c>
      <c r="BS714" s="120" t="str">
        <f t="shared" si="388"/>
        <v xml:space="preserve"> </v>
      </c>
      <c r="BU714" s="74" t="str">
        <f t="shared" si="389"/>
        <v xml:space="preserve"> </v>
      </c>
      <c r="BV714" s="120" t="str">
        <f t="shared" si="390"/>
        <v xml:space="preserve"> </v>
      </c>
      <c r="BW714" s="120" t="str">
        <f t="shared" si="391"/>
        <v xml:space="preserve">  </v>
      </c>
      <c r="BY714" s="74" t="str">
        <f t="shared" si="392"/>
        <v xml:space="preserve"> </v>
      </c>
      <c r="BZ714" s="120" t="str">
        <f t="shared" si="393"/>
        <v xml:space="preserve"> </v>
      </c>
      <c r="CA714" s="120" t="str">
        <f t="shared" si="394"/>
        <v xml:space="preserve"> </v>
      </c>
      <c r="CC714" s="115" t="str">
        <f t="shared" si="395"/>
        <v xml:space="preserve"> </v>
      </c>
      <c r="CD714" s="120" t="str">
        <f t="shared" si="396"/>
        <v xml:space="preserve"> </v>
      </c>
      <c r="CE714" s="417" t="str">
        <f t="shared" si="397"/>
        <v xml:space="preserve"> </v>
      </c>
      <c r="CF714" s="115"/>
      <c r="CG714" s="115" t="str">
        <f t="shared" si="398"/>
        <v xml:space="preserve"> </v>
      </c>
      <c r="CH714" s="120" t="str">
        <f t="shared" si="399"/>
        <v xml:space="preserve"> </v>
      </c>
      <c r="CI714" s="417" t="str">
        <f t="shared" si="400"/>
        <v xml:space="preserve"> </v>
      </c>
      <c r="CJ714" s="115"/>
      <c r="CK714" s="115" t="str">
        <f t="shared" si="401"/>
        <v xml:space="preserve"> </v>
      </c>
      <c r="CL714" s="120" t="str">
        <f t="shared" si="402"/>
        <v xml:space="preserve"> </v>
      </c>
      <c r="CM714" s="417" t="str">
        <f t="shared" si="404"/>
        <v xml:space="preserve"> </v>
      </c>
      <c r="IS714" s="103">
        <v>93.03</v>
      </c>
    </row>
    <row r="715" spans="1:253" s="115" customFormat="1" ht="17.100000000000001" hidden="1" customHeight="1" x14ac:dyDescent="0.25">
      <c r="A715" s="74"/>
      <c r="B715" s="524">
        <f>IF(AND('KB Duct Parts'!$BP$16=1,'KB Duct Parts'!$BO$16=3,'KB Duct Parts'!H35&gt;0),'KB Duct Parts'!H35,0)</f>
        <v>0</v>
      </c>
      <c r="C715" s="529"/>
      <c r="D715" s="529" t="s">
        <v>2081</v>
      </c>
      <c r="E715" s="524" t="s">
        <v>878</v>
      </c>
      <c r="F715" s="508" t="str">
        <f t="shared" si="379"/>
        <v xml:space="preserve"> </v>
      </c>
      <c r="G715" s="530" t="s">
        <v>2111</v>
      </c>
      <c r="H715" s="524"/>
      <c r="I715" s="1035" t="s">
        <v>230</v>
      </c>
      <c r="J715" s="1036"/>
      <c r="K715" s="531" t="s">
        <v>882</v>
      </c>
      <c r="L715" s="523" t="s">
        <v>707</v>
      </c>
      <c r="M715" s="517" t="str">
        <f t="shared" si="403"/>
        <v>Y</v>
      </c>
      <c r="N715" s="514">
        <f t="shared" si="380"/>
        <v>111.1</v>
      </c>
      <c r="O715" s="514">
        <f t="shared" si="373"/>
        <v>0</v>
      </c>
      <c r="P715" s="680">
        <f>'KB Duct Parts'!$AE$3</f>
        <v>0</v>
      </c>
      <c r="Q715" s="681">
        <f t="shared" si="381"/>
        <v>0</v>
      </c>
      <c r="R715" s="682">
        <f t="shared" si="382"/>
        <v>0</v>
      </c>
      <c r="S715" s="716">
        <v>0.3</v>
      </c>
      <c r="T715" s="679">
        <f t="shared" si="383"/>
        <v>0</v>
      </c>
      <c r="U715" s="679">
        <f t="shared" si="384"/>
        <v>0</v>
      </c>
      <c r="Y715" s="120"/>
      <c r="AE715" s="81"/>
      <c r="AF715" s="370" t="s">
        <v>707</v>
      </c>
      <c r="AG715" s="374"/>
      <c r="AH715" s="378"/>
      <c r="AI715" s="381"/>
      <c r="AJ715" s="386"/>
      <c r="AK715" s="391"/>
      <c r="AL715" s="386"/>
      <c r="AM715" s="363">
        <f t="shared" si="405"/>
        <v>1</v>
      </c>
      <c r="AN715" s="578">
        <v>111.1</v>
      </c>
      <c r="AO715" s="120">
        <f t="shared" si="385"/>
        <v>0</v>
      </c>
      <c r="AP715" s="120">
        <f t="shared" si="374"/>
        <v>0</v>
      </c>
      <c r="AQ715" s="120">
        <f t="shared" si="375"/>
        <v>0</v>
      </c>
      <c r="AR715" s="120">
        <f t="shared" si="376"/>
        <v>0</v>
      </c>
      <c r="AS715" s="120">
        <f t="shared" si="377"/>
        <v>0</v>
      </c>
      <c r="AT715" s="120">
        <f t="shared" si="378"/>
        <v>0</v>
      </c>
      <c r="AU715" s="115" t="s">
        <v>717</v>
      </c>
      <c r="AW715" s="395"/>
      <c r="AX715" s="395">
        <v>0</v>
      </c>
      <c r="AY715" s="395">
        <v>0</v>
      </c>
      <c r="AZ715" s="395">
        <v>0</v>
      </c>
      <c r="BA715" s="395">
        <v>0</v>
      </c>
      <c r="BB715" s="395">
        <v>0</v>
      </c>
      <c r="BC715" s="395">
        <v>0</v>
      </c>
      <c r="BQ715" s="74" t="str">
        <f t="shared" si="386"/>
        <v xml:space="preserve"> </v>
      </c>
      <c r="BR715" s="120" t="str">
        <f t="shared" si="387"/>
        <v xml:space="preserve"> </v>
      </c>
      <c r="BS715" s="120" t="str">
        <f t="shared" si="388"/>
        <v xml:space="preserve"> </v>
      </c>
      <c r="BT715" s="74"/>
      <c r="BU715" s="74" t="str">
        <f t="shared" si="389"/>
        <v xml:space="preserve"> </v>
      </c>
      <c r="BV715" s="120" t="str">
        <f t="shared" si="390"/>
        <v xml:space="preserve"> </v>
      </c>
      <c r="BW715" s="120" t="str">
        <f t="shared" si="391"/>
        <v xml:space="preserve">  </v>
      </c>
      <c r="BX715" s="74"/>
      <c r="BY715" s="74" t="str">
        <f t="shared" si="392"/>
        <v xml:space="preserve"> </v>
      </c>
      <c r="BZ715" s="120" t="str">
        <f t="shared" si="393"/>
        <v xml:space="preserve"> </v>
      </c>
      <c r="CA715" s="120" t="str">
        <f t="shared" si="394"/>
        <v xml:space="preserve"> </v>
      </c>
      <c r="CB715" s="74"/>
      <c r="CC715" s="115" t="str">
        <f t="shared" si="395"/>
        <v xml:space="preserve"> </v>
      </c>
      <c r="CD715" s="120" t="str">
        <f t="shared" si="396"/>
        <v xml:space="preserve"> </v>
      </c>
      <c r="CE715" s="417" t="str">
        <f t="shared" si="397"/>
        <v xml:space="preserve"> </v>
      </c>
      <c r="CG715" s="115" t="str">
        <f t="shared" si="398"/>
        <v xml:space="preserve"> </v>
      </c>
      <c r="CH715" s="120" t="str">
        <f t="shared" si="399"/>
        <v xml:space="preserve"> </v>
      </c>
      <c r="CI715" s="417" t="str">
        <f t="shared" si="400"/>
        <v xml:space="preserve"> </v>
      </c>
      <c r="CK715" s="115" t="str">
        <f t="shared" si="401"/>
        <v xml:space="preserve"> </v>
      </c>
      <c r="CL715" s="120" t="str">
        <f t="shared" si="402"/>
        <v xml:space="preserve"> </v>
      </c>
      <c r="CM715" s="417" t="str">
        <f t="shared" si="404"/>
        <v xml:space="preserve"> </v>
      </c>
      <c r="IS715" s="103">
        <v>101.12</v>
      </c>
    </row>
    <row r="716" spans="1:253" s="115" customFormat="1" ht="17.100000000000001" hidden="1" customHeight="1" x14ac:dyDescent="0.25">
      <c r="A716" s="74"/>
      <c r="B716" s="524">
        <f>IF(AND('KB Duct Parts'!$BP$16=1,'KB Duct Parts'!$BO$16=3,'KB Duct Parts'!H36&gt;0),'KB Duct Parts'!H36,0)</f>
        <v>0</v>
      </c>
      <c r="C716" s="529"/>
      <c r="D716" s="529" t="s">
        <v>2082</v>
      </c>
      <c r="E716" s="524" t="s">
        <v>1338</v>
      </c>
      <c r="F716" s="508" t="str">
        <f t="shared" si="379"/>
        <v xml:space="preserve"> </v>
      </c>
      <c r="G716" s="530" t="s">
        <v>2111</v>
      </c>
      <c r="H716" s="524"/>
      <c r="I716" s="1035" t="s">
        <v>230</v>
      </c>
      <c r="J716" s="1036"/>
      <c r="K716" s="531" t="s">
        <v>882</v>
      </c>
      <c r="L716" s="523" t="s">
        <v>707</v>
      </c>
      <c r="M716" s="517" t="str">
        <f t="shared" si="403"/>
        <v>Y</v>
      </c>
      <c r="N716" s="514">
        <f t="shared" si="380"/>
        <v>129.9</v>
      </c>
      <c r="O716" s="514">
        <f t="shared" si="373"/>
        <v>0</v>
      </c>
      <c r="P716" s="680">
        <f>'KB Duct Parts'!$AE$3</f>
        <v>0</v>
      </c>
      <c r="Q716" s="681">
        <f t="shared" si="381"/>
        <v>0</v>
      </c>
      <c r="R716" s="682">
        <f t="shared" si="382"/>
        <v>0</v>
      </c>
      <c r="S716" s="716">
        <v>0.3</v>
      </c>
      <c r="T716" s="679">
        <f t="shared" si="383"/>
        <v>0</v>
      </c>
      <c r="U716" s="679">
        <f t="shared" si="384"/>
        <v>0</v>
      </c>
      <c r="Y716" s="120"/>
      <c r="AE716" s="81"/>
      <c r="AF716" s="370" t="s">
        <v>707</v>
      </c>
      <c r="AG716" s="374"/>
      <c r="AH716" s="378"/>
      <c r="AI716" s="381"/>
      <c r="AJ716" s="386"/>
      <c r="AK716" s="391"/>
      <c r="AL716" s="386"/>
      <c r="AM716" s="363">
        <f t="shared" si="405"/>
        <v>1</v>
      </c>
      <c r="AN716" s="578">
        <v>129.9</v>
      </c>
      <c r="AO716" s="120">
        <f t="shared" si="385"/>
        <v>0</v>
      </c>
      <c r="AP716" s="120">
        <f t="shared" si="374"/>
        <v>0</v>
      </c>
      <c r="AQ716" s="120">
        <f t="shared" si="375"/>
        <v>0</v>
      </c>
      <c r="AR716" s="120">
        <f t="shared" si="376"/>
        <v>0</v>
      </c>
      <c r="AS716" s="120">
        <f t="shared" si="377"/>
        <v>0</v>
      </c>
      <c r="AT716" s="120">
        <f t="shared" si="378"/>
        <v>0</v>
      </c>
      <c r="AU716" s="115" t="s">
        <v>717</v>
      </c>
      <c r="AW716" s="395"/>
      <c r="AX716" s="395">
        <v>0</v>
      </c>
      <c r="AY716" s="395">
        <v>0</v>
      </c>
      <c r="AZ716" s="395">
        <v>0</v>
      </c>
      <c r="BA716" s="395">
        <v>0</v>
      </c>
      <c r="BB716" s="395">
        <v>0</v>
      </c>
      <c r="BC716" s="395">
        <v>0</v>
      </c>
      <c r="BQ716" s="74" t="str">
        <f t="shared" si="386"/>
        <v xml:space="preserve"> </v>
      </c>
      <c r="BR716" s="120" t="str">
        <f t="shared" si="387"/>
        <v xml:space="preserve"> </v>
      </c>
      <c r="BS716" s="120" t="str">
        <f t="shared" si="388"/>
        <v xml:space="preserve"> </v>
      </c>
      <c r="BT716" s="74"/>
      <c r="BU716" s="74" t="str">
        <f t="shared" si="389"/>
        <v xml:space="preserve"> </v>
      </c>
      <c r="BV716" s="120" t="str">
        <f t="shared" si="390"/>
        <v xml:space="preserve"> </v>
      </c>
      <c r="BW716" s="120" t="str">
        <f t="shared" si="391"/>
        <v xml:space="preserve">  </v>
      </c>
      <c r="BX716" s="74"/>
      <c r="BY716" s="74" t="str">
        <f t="shared" si="392"/>
        <v xml:space="preserve"> </v>
      </c>
      <c r="BZ716" s="120" t="str">
        <f t="shared" si="393"/>
        <v xml:space="preserve"> </v>
      </c>
      <c r="CA716" s="120" t="str">
        <f t="shared" si="394"/>
        <v xml:space="preserve"> </v>
      </c>
      <c r="CB716" s="74"/>
      <c r="CC716" s="115" t="str">
        <f t="shared" si="395"/>
        <v xml:space="preserve"> </v>
      </c>
      <c r="CD716" s="120" t="str">
        <f t="shared" si="396"/>
        <v xml:space="preserve"> </v>
      </c>
      <c r="CE716" s="417" t="str">
        <f t="shared" si="397"/>
        <v xml:space="preserve"> </v>
      </c>
      <c r="CG716" s="115" t="str">
        <f t="shared" si="398"/>
        <v xml:space="preserve"> </v>
      </c>
      <c r="CH716" s="120" t="str">
        <f t="shared" si="399"/>
        <v xml:space="preserve"> </v>
      </c>
      <c r="CI716" s="417" t="str">
        <f t="shared" si="400"/>
        <v xml:space="preserve"> </v>
      </c>
      <c r="CK716" s="115" t="str">
        <f t="shared" si="401"/>
        <v xml:space="preserve"> </v>
      </c>
      <c r="CL716" s="120" t="str">
        <f t="shared" si="402"/>
        <v xml:space="preserve"> </v>
      </c>
      <c r="CM716" s="417" t="str">
        <f t="shared" si="404"/>
        <v xml:space="preserve"> </v>
      </c>
      <c r="IS716" s="89"/>
    </row>
    <row r="717" spans="1:253" s="115" customFormat="1" ht="17.100000000000001" hidden="1" customHeight="1" x14ac:dyDescent="0.25">
      <c r="A717" s="74"/>
      <c r="B717" s="524">
        <f>IF(AND('KB Duct Parts'!$BP$16=2,'KB Duct Parts'!$BO$16=4,'KB Duct Parts'!H17&gt;0),'KB Duct Parts'!H17,0)</f>
        <v>0</v>
      </c>
      <c r="C717" s="529">
        <v>13003</v>
      </c>
      <c r="D717" s="506" t="s">
        <v>126</v>
      </c>
      <c r="E717" s="524" t="s">
        <v>483</v>
      </c>
      <c r="F717" s="508" t="str">
        <f t="shared" si="379"/>
        <v xml:space="preserve"> </v>
      </c>
      <c r="G717" s="530" t="s">
        <v>125</v>
      </c>
      <c r="H717" s="524"/>
      <c r="I717" s="1035" t="s">
        <v>225</v>
      </c>
      <c r="J717" s="1036"/>
      <c r="K717" s="531" t="s">
        <v>882</v>
      </c>
      <c r="L717" s="523" t="s">
        <v>707</v>
      </c>
      <c r="M717" s="517" t="str">
        <f t="shared" si="403"/>
        <v>Y</v>
      </c>
      <c r="N717" s="514">
        <f t="shared" si="380"/>
        <v>22.9</v>
      </c>
      <c r="O717" s="514">
        <f t="shared" si="373"/>
        <v>0</v>
      </c>
      <c r="P717" s="680">
        <v>0</v>
      </c>
      <c r="Q717" s="681">
        <f t="shared" si="381"/>
        <v>0</v>
      </c>
      <c r="R717" s="682">
        <f t="shared" si="382"/>
        <v>0</v>
      </c>
      <c r="S717" s="716">
        <v>0</v>
      </c>
      <c r="T717" s="679">
        <f t="shared" si="383"/>
        <v>0</v>
      </c>
      <c r="U717" s="679">
        <f t="shared" si="384"/>
        <v>0</v>
      </c>
      <c r="Y717" s="120"/>
      <c r="AE717" s="81"/>
      <c r="AF717" s="370" t="s">
        <v>707</v>
      </c>
      <c r="AG717" s="374"/>
      <c r="AH717" s="378"/>
      <c r="AI717" s="381"/>
      <c r="AJ717" s="386"/>
      <c r="AK717" s="391"/>
      <c r="AL717" s="386"/>
      <c r="AM717" s="363">
        <f t="shared" si="405"/>
        <v>1</v>
      </c>
      <c r="AN717" s="578">
        <v>22.9</v>
      </c>
      <c r="AO717" s="120">
        <f t="shared" si="385"/>
        <v>0</v>
      </c>
      <c r="AP717" s="120">
        <f t="shared" si="374"/>
        <v>0</v>
      </c>
      <c r="AQ717" s="120">
        <f t="shared" si="375"/>
        <v>0</v>
      </c>
      <c r="AR717" s="120">
        <f t="shared" si="376"/>
        <v>0</v>
      </c>
      <c r="AS717" s="120">
        <f t="shared" si="377"/>
        <v>0</v>
      </c>
      <c r="AT717" s="120">
        <f t="shared" si="378"/>
        <v>0</v>
      </c>
      <c r="AU717" s="115" t="s">
        <v>717</v>
      </c>
      <c r="AW717" s="395"/>
      <c r="AX717" s="395">
        <v>0</v>
      </c>
      <c r="AY717" s="395">
        <v>0</v>
      </c>
      <c r="AZ717" s="395">
        <v>0</v>
      </c>
      <c r="BA717" s="395">
        <v>0</v>
      </c>
      <c r="BB717" s="395">
        <v>0</v>
      </c>
      <c r="BC717" s="395">
        <v>0</v>
      </c>
      <c r="BQ717" s="74" t="str">
        <f t="shared" si="386"/>
        <v xml:space="preserve"> </v>
      </c>
      <c r="BR717" s="120" t="str">
        <f t="shared" si="387"/>
        <v xml:space="preserve"> </v>
      </c>
      <c r="BS717" s="120" t="str">
        <f t="shared" si="388"/>
        <v xml:space="preserve"> </v>
      </c>
      <c r="BT717" s="74"/>
      <c r="BU717" s="74" t="str">
        <f t="shared" si="389"/>
        <v xml:space="preserve"> </v>
      </c>
      <c r="BV717" s="120" t="str">
        <f t="shared" si="390"/>
        <v xml:space="preserve"> </v>
      </c>
      <c r="BW717" s="120" t="str">
        <f t="shared" si="391"/>
        <v xml:space="preserve">  </v>
      </c>
      <c r="BX717" s="74"/>
      <c r="BY717" s="74" t="str">
        <f t="shared" si="392"/>
        <v xml:space="preserve"> </v>
      </c>
      <c r="BZ717" s="120" t="str">
        <f t="shared" si="393"/>
        <v xml:space="preserve"> </v>
      </c>
      <c r="CA717" s="120" t="str">
        <f t="shared" si="394"/>
        <v xml:space="preserve"> </v>
      </c>
      <c r="CB717" s="74"/>
      <c r="CC717" s="115" t="str">
        <f t="shared" si="395"/>
        <v xml:space="preserve"> </v>
      </c>
      <c r="CD717" s="120" t="str">
        <f t="shared" si="396"/>
        <v xml:space="preserve"> </v>
      </c>
      <c r="CE717" s="417" t="str">
        <f t="shared" si="397"/>
        <v xml:space="preserve"> </v>
      </c>
      <c r="CG717" s="115" t="str">
        <f t="shared" si="398"/>
        <v xml:space="preserve"> </v>
      </c>
      <c r="CH717" s="120" t="str">
        <f t="shared" si="399"/>
        <v xml:space="preserve"> </v>
      </c>
      <c r="CI717" s="417" t="str">
        <f t="shared" si="400"/>
        <v xml:space="preserve"> </v>
      </c>
      <c r="CK717" s="115" t="str">
        <f t="shared" si="401"/>
        <v xml:space="preserve"> </v>
      </c>
      <c r="CL717" s="120" t="str">
        <f t="shared" si="402"/>
        <v xml:space="preserve"> </v>
      </c>
      <c r="CM717" s="417" t="str">
        <f t="shared" si="404"/>
        <v xml:space="preserve"> </v>
      </c>
      <c r="IS717" s="103">
        <v>13</v>
      </c>
    </row>
    <row r="718" spans="1:253" s="74" customFormat="1" ht="17.100000000000001" hidden="1" customHeight="1" x14ac:dyDescent="0.25">
      <c r="B718" s="504">
        <f>IF(AND('KB Duct Parts'!$BP$16=2,'KB Duct Parts'!$BO$16=4,'KB Duct Parts'!H18&gt;0),'KB Duct Parts'!H18,0)</f>
        <v>0</v>
      </c>
      <c r="C718" s="508">
        <v>13004</v>
      </c>
      <c r="D718" s="506" t="s">
        <v>127</v>
      </c>
      <c r="E718" s="520" t="s">
        <v>861</v>
      </c>
      <c r="F718" s="508" t="str">
        <f t="shared" si="379"/>
        <v xml:space="preserve"> </v>
      </c>
      <c r="G718" s="530" t="s">
        <v>125</v>
      </c>
      <c r="H718" s="504"/>
      <c r="I718" s="1035" t="s">
        <v>225</v>
      </c>
      <c r="J718" s="1036"/>
      <c r="K718" s="516" t="s">
        <v>882</v>
      </c>
      <c r="L718" s="523" t="s">
        <v>707</v>
      </c>
      <c r="M718" s="513" t="str">
        <f t="shared" si="403"/>
        <v>Y</v>
      </c>
      <c r="N718" s="514">
        <f t="shared" si="380"/>
        <v>21.7</v>
      </c>
      <c r="O718" s="515">
        <f t="shared" si="373"/>
        <v>0</v>
      </c>
      <c r="P718" s="680">
        <v>0</v>
      </c>
      <c r="Q718" s="681">
        <f t="shared" si="381"/>
        <v>0</v>
      </c>
      <c r="R718" s="682">
        <f t="shared" si="382"/>
        <v>0</v>
      </c>
      <c r="S718" s="716">
        <v>0</v>
      </c>
      <c r="T718" s="679">
        <f t="shared" si="383"/>
        <v>0</v>
      </c>
      <c r="U718" s="679">
        <f t="shared" si="384"/>
        <v>0</v>
      </c>
      <c r="Y718" s="120"/>
      <c r="AE718" s="75"/>
      <c r="AF718" s="370" t="s">
        <v>707</v>
      </c>
      <c r="AG718" s="374"/>
      <c r="AH718" s="378"/>
      <c r="AI718" s="381"/>
      <c r="AJ718" s="386"/>
      <c r="AK718" s="391"/>
      <c r="AL718" s="386"/>
      <c r="AM718" s="363">
        <f t="shared" si="405"/>
        <v>1</v>
      </c>
      <c r="AN718" s="578">
        <v>21.7</v>
      </c>
      <c r="AO718" s="120">
        <f t="shared" si="385"/>
        <v>0</v>
      </c>
      <c r="AP718" s="120">
        <f t="shared" si="374"/>
        <v>0</v>
      </c>
      <c r="AQ718" s="120">
        <f t="shared" si="375"/>
        <v>0</v>
      </c>
      <c r="AR718" s="120">
        <f t="shared" si="376"/>
        <v>0</v>
      </c>
      <c r="AS718" s="120">
        <f t="shared" si="377"/>
        <v>0</v>
      </c>
      <c r="AT718" s="120">
        <f t="shared" si="378"/>
        <v>0</v>
      </c>
      <c r="AU718" s="74" t="s">
        <v>717</v>
      </c>
      <c r="AV718" s="115"/>
      <c r="AW718" s="395"/>
      <c r="AX718" s="395">
        <v>0</v>
      </c>
      <c r="AY718" s="395">
        <v>0</v>
      </c>
      <c r="AZ718" s="395">
        <v>0</v>
      </c>
      <c r="BA718" s="395">
        <v>0</v>
      </c>
      <c r="BB718" s="395">
        <v>0</v>
      </c>
      <c r="BC718" s="395">
        <v>0</v>
      </c>
      <c r="BD718" s="115"/>
      <c r="BE718" s="115"/>
      <c r="BF718" s="115"/>
      <c r="BG718" s="115"/>
      <c r="BH718" s="115"/>
      <c r="BI718" s="115"/>
      <c r="BJ718" s="115"/>
      <c r="BK718" s="115"/>
      <c r="BQ718" s="74" t="str">
        <f t="shared" si="386"/>
        <v xml:space="preserve"> </v>
      </c>
      <c r="BR718" s="120" t="str">
        <f t="shared" si="387"/>
        <v xml:space="preserve"> </v>
      </c>
      <c r="BS718" s="120" t="str">
        <f t="shared" si="388"/>
        <v xml:space="preserve"> </v>
      </c>
      <c r="BU718" s="74" t="str">
        <f t="shared" si="389"/>
        <v xml:space="preserve"> </v>
      </c>
      <c r="BV718" s="120" t="str">
        <f t="shared" si="390"/>
        <v xml:space="preserve"> </v>
      </c>
      <c r="BW718" s="120" t="str">
        <f t="shared" si="391"/>
        <v xml:space="preserve">  </v>
      </c>
      <c r="BY718" s="74" t="str">
        <f t="shared" si="392"/>
        <v xml:space="preserve"> </v>
      </c>
      <c r="BZ718" s="120" t="str">
        <f t="shared" si="393"/>
        <v xml:space="preserve"> </v>
      </c>
      <c r="CA718" s="120" t="str">
        <f t="shared" si="394"/>
        <v xml:space="preserve"> </v>
      </c>
      <c r="CC718" s="115" t="str">
        <f t="shared" si="395"/>
        <v xml:space="preserve"> </v>
      </c>
      <c r="CD718" s="120" t="str">
        <f t="shared" si="396"/>
        <v xml:space="preserve"> </v>
      </c>
      <c r="CE718" s="417" t="str">
        <f t="shared" si="397"/>
        <v xml:space="preserve"> </v>
      </c>
      <c r="CF718" s="115"/>
      <c r="CG718" s="115" t="str">
        <f t="shared" si="398"/>
        <v xml:space="preserve"> </v>
      </c>
      <c r="CH718" s="120" t="str">
        <f t="shared" si="399"/>
        <v xml:space="preserve"> </v>
      </c>
      <c r="CI718" s="417" t="str">
        <f t="shared" si="400"/>
        <v xml:space="preserve"> </v>
      </c>
      <c r="CJ718" s="115"/>
      <c r="CK718" s="115" t="str">
        <f t="shared" si="401"/>
        <v xml:space="preserve"> </v>
      </c>
      <c r="CL718" s="120" t="str">
        <f t="shared" si="402"/>
        <v xml:space="preserve"> </v>
      </c>
      <c r="CM718" s="417" t="str">
        <f t="shared" si="404"/>
        <v xml:space="preserve"> </v>
      </c>
      <c r="IS718" s="103">
        <v>5.6</v>
      </c>
    </row>
    <row r="719" spans="1:253" s="74" customFormat="1" ht="17.100000000000001" hidden="1" customHeight="1" x14ac:dyDescent="0.25">
      <c r="B719" s="504">
        <f>IF(AND('KB Duct Parts'!$BP$16=2,'KB Duct Parts'!$BO$16=4,'KB Duct Parts'!H19&gt;0),'KB Duct Parts'!H19,0)</f>
        <v>0</v>
      </c>
      <c r="C719" s="508">
        <v>13005</v>
      </c>
      <c r="D719" s="506" t="s">
        <v>128</v>
      </c>
      <c r="E719" s="504" t="s">
        <v>862</v>
      </c>
      <c r="F719" s="508" t="str">
        <f t="shared" si="379"/>
        <v xml:space="preserve"> </v>
      </c>
      <c r="G719" s="530" t="s">
        <v>125</v>
      </c>
      <c r="H719" s="504"/>
      <c r="I719" s="1035" t="s">
        <v>225</v>
      </c>
      <c r="J719" s="1036"/>
      <c r="K719" s="516" t="s">
        <v>882</v>
      </c>
      <c r="L719" s="523" t="s">
        <v>707</v>
      </c>
      <c r="M719" s="513" t="str">
        <f t="shared" si="403"/>
        <v>Y</v>
      </c>
      <c r="N719" s="514">
        <f t="shared" si="380"/>
        <v>22.1</v>
      </c>
      <c r="O719" s="515">
        <f t="shared" si="373"/>
        <v>0</v>
      </c>
      <c r="P719" s="680">
        <v>0</v>
      </c>
      <c r="Q719" s="681">
        <f t="shared" si="381"/>
        <v>0</v>
      </c>
      <c r="R719" s="682">
        <f t="shared" si="382"/>
        <v>0</v>
      </c>
      <c r="S719" s="716">
        <v>0</v>
      </c>
      <c r="T719" s="679">
        <f t="shared" si="383"/>
        <v>0</v>
      </c>
      <c r="U719" s="679">
        <f t="shared" si="384"/>
        <v>0</v>
      </c>
      <c r="Y719" s="120"/>
      <c r="AE719" s="75"/>
      <c r="AF719" s="370" t="s">
        <v>707</v>
      </c>
      <c r="AG719" s="374"/>
      <c r="AH719" s="378"/>
      <c r="AI719" s="381"/>
      <c r="AJ719" s="386"/>
      <c r="AK719" s="391"/>
      <c r="AL719" s="386"/>
      <c r="AM719" s="363">
        <f t="shared" si="405"/>
        <v>1</v>
      </c>
      <c r="AN719" s="578">
        <v>22.1</v>
      </c>
      <c r="AO719" s="120">
        <f t="shared" si="385"/>
        <v>0</v>
      </c>
      <c r="AP719" s="120">
        <f t="shared" si="374"/>
        <v>0</v>
      </c>
      <c r="AQ719" s="120">
        <f t="shared" si="375"/>
        <v>0</v>
      </c>
      <c r="AR719" s="120">
        <f t="shared" si="376"/>
        <v>0</v>
      </c>
      <c r="AS719" s="120">
        <f t="shared" si="377"/>
        <v>0</v>
      </c>
      <c r="AT719" s="120">
        <f t="shared" si="378"/>
        <v>0</v>
      </c>
      <c r="AU719" s="74" t="s">
        <v>717</v>
      </c>
      <c r="AV719" s="115"/>
      <c r="AW719" s="395"/>
      <c r="AX719" s="395">
        <v>0</v>
      </c>
      <c r="AY719" s="395">
        <v>0</v>
      </c>
      <c r="AZ719" s="395">
        <v>0</v>
      </c>
      <c r="BA719" s="395">
        <v>0</v>
      </c>
      <c r="BB719" s="395">
        <v>0</v>
      </c>
      <c r="BC719" s="395">
        <v>0</v>
      </c>
      <c r="BD719" s="115"/>
      <c r="BE719" s="115"/>
      <c r="BF719" s="115"/>
      <c r="BG719" s="115"/>
      <c r="BH719" s="115"/>
      <c r="BI719" s="115"/>
      <c r="BJ719" s="115"/>
      <c r="BK719" s="115"/>
      <c r="BQ719" s="74" t="str">
        <f t="shared" si="386"/>
        <v xml:space="preserve"> </v>
      </c>
      <c r="BR719" s="120" t="str">
        <f t="shared" si="387"/>
        <v xml:space="preserve"> </v>
      </c>
      <c r="BS719" s="120" t="str">
        <f t="shared" si="388"/>
        <v xml:space="preserve"> </v>
      </c>
      <c r="BU719" s="74" t="str">
        <f t="shared" si="389"/>
        <v xml:space="preserve"> </v>
      </c>
      <c r="BV719" s="120" t="str">
        <f t="shared" si="390"/>
        <v xml:space="preserve"> </v>
      </c>
      <c r="BW719" s="120" t="str">
        <f t="shared" si="391"/>
        <v xml:space="preserve">  </v>
      </c>
      <c r="BY719" s="74" t="str">
        <f t="shared" si="392"/>
        <v xml:space="preserve"> </v>
      </c>
      <c r="BZ719" s="120" t="str">
        <f t="shared" si="393"/>
        <v xml:space="preserve"> </v>
      </c>
      <c r="CA719" s="120" t="str">
        <f t="shared" si="394"/>
        <v xml:space="preserve"> </v>
      </c>
      <c r="CC719" s="115" t="str">
        <f t="shared" si="395"/>
        <v xml:space="preserve"> </v>
      </c>
      <c r="CD719" s="120" t="str">
        <f t="shared" si="396"/>
        <v xml:space="preserve"> </v>
      </c>
      <c r="CE719" s="417" t="str">
        <f t="shared" si="397"/>
        <v xml:space="preserve"> </v>
      </c>
      <c r="CF719" s="115"/>
      <c r="CG719" s="115" t="str">
        <f t="shared" si="398"/>
        <v xml:space="preserve"> </v>
      </c>
      <c r="CH719" s="120" t="str">
        <f t="shared" si="399"/>
        <v xml:space="preserve"> </v>
      </c>
      <c r="CI719" s="417" t="str">
        <f t="shared" si="400"/>
        <v xml:space="preserve"> </v>
      </c>
      <c r="CJ719" s="115"/>
      <c r="CK719" s="115" t="str">
        <f t="shared" si="401"/>
        <v xml:space="preserve"> </v>
      </c>
      <c r="CL719" s="120" t="str">
        <f t="shared" si="402"/>
        <v xml:space="preserve"> </v>
      </c>
      <c r="CM719" s="417" t="str">
        <f t="shared" si="404"/>
        <v xml:space="preserve"> </v>
      </c>
      <c r="IS719" s="103">
        <v>5.9</v>
      </c>
    </row>
    <row r="720" spans="1:253" s="74" customFormat="1" ht="17.100000000000001" hidden="1" customHeight="1" x14ac:dyDescent="0.25">
      <c r="B720" s="504">
        <f>IF(AND('KB Duct Parts'!$BP$16=2,'KB Duct Parts'!$BO$16=4,'KB Duct Parts'!H20&gt;0),'KB Duct Parts'!H20,0)</f>
        <v>0</v>
      </c>
      <c r="C720" s="508">
        <v>13006</v>
      </c>
      <c r="D720" s="506" t="s">
        <v>129</v>
      </c>
      <c r="E720" s="504" t="s">
        <v>863</v>
      </c>
      <c r="F720" s="508" t="str">
        <f t="shared" si="379"/>
        <v xml:space="preserve"> </v>
      </c>
      <c r="G720" s="530" t="s">
        <v>125</v>
      </c>
      <c r="H720" s="504"/>
      <c r="I720" s="1035" t="s">
        <v>225</v>
      </c>
      <c r="J720" s="1036"/>
      <c r="K720" s="516" t="s">
        <v>882</v>
      </c>
      <c r="L720" s="523" t="s">
        <v>707</v>
      </c>
      <c r="M720" s="513" t="str">
        <f t="shared" si="403"/>
        <v>Y</v>
      </c>
      <c r="N720" s="514">
        <f t="shared" si="380"/>
        <v>22.6</v>
      </c>
      <c r="O720" s="515">
        <f t="shared" si="373"/>
        <v>0</v>
      </c>
      <c r="P720" s="680">
        <v>0</v>
      </c>
      <c r="Q720" s="681">
        <f t="shared" si="381"/>
        <v>0</v>
      </c>
      <c r="R720" s="682">
        <f t="shared" si="382"/>
        <v>0</v>
      </c>
      <c r="S720" s="716">
        <v>0</v>
      </c>
      <c r="T720" s="679">
        <f t="shared" si="383"/>
        <v>0</v>
      </c>
      <c r="U720" s="679">
        <f t="shared" si="384"/>
        <v>0</v>
      </c>
      <c r="Y720" s="120"/>
      <c r="AE720" s="75"/>
      <c r="AF720" s="370" t="s">
        <v>707</v>
      </c>
      <c r="AG720" s="374"/>
      <c r="AH720" s="378"/>
      <c r="AI720" s="381"/>
      <c r="AJ720" s="386"/>
      <c r="AK720" s="391"/>
      <c r="AL720" s="386"/>
      <c r="AM720" s="363">
        <f t="shared" si="405"/>
        <v>1</v>
      </c>
      <c r="AN720" s="578">
        <v>22.6</v>
      </c>
      <c r="AO720" s="120">
        <f t="shared" si="385"/>
        <v>0</v>
      </c>
      <c r="AP720" s="120">
        <f t="shared" si="374"/>
        <v>0</v>
      </c>
      <c r="AQ720" s="120">
        <f t="shared" si="375"/>
        <v>0</v>
      </c>
      <c r="AR720" s="120">
        <f t="shared" si="376"/>
        <v>0</v>
      </c>
      <c r="AS720" s="120">
        <f t="shared" si="377"/>
        <v>0</v>
      </c>
      <c r="AT720" s="120">
        <f t="shared" si="378"/>
        <v>0</v>
      </c>
      <c r="AU720" s="74" t="s">
        <v>717</v>
      </c>
      <c r="AV720" s="115"/>
      <c r="AW720" s="395"/>
      <c r="AX720" s="395">
        <v>0</v>
      </c>
      <c r="AY720" s="395">
        <v>0</v>
      </c>
      <c r="AZ720" s="395">
        <v>0</v>
      </c>
      <c r="BA720" s="395">
        <v>0</v>
      </c>
      <c r="BB720" s="395">
        <v>0</v>
      </c>
      <c r="BC720" s="395">
        <v>0</v>
      </c>
      <c r="BD720" s="115"/>
      <c r="BE720" s="115"/>
      <c r="BF720" s="115"/>
      <c r="BG720" s="115"/>
      <c r="BH720" s="115"/>
      <c r="BI720" s="115"/>
      <c r="BJ720" s="115"/>
      <c r="BK720" s="115"/>
      <c r="BQ720" s="74" t="str">
        <f t="shared" si="386"/>
        <v xml:space="preserve"> </v>
      </c>
      <c r="BR720" s="120" t="str">
        <f t="shared" si="387"/>
        <v xml:space="preserve"> </v>
      </c>
      <c r="BS720" s="120" t="str">
        <f t="shared" si="388"/>
        <v xml:space="preserve"> </v>
      </c>
      <c r="BU720" s="74" t="str">
        <f t="shared" si="389"/>
        <v xml:space="preserve"> </v>
      </c>
      <c r="BV720" s="120" t="str">
        <f t="shared" si="390"/>
        <v xml:space="preserve"> </v>
      </c>
      <c r="BW720" s="120" t="str">
        <f t="shared" si="391"/>
        <v xml:space="preserve">  </v>
      </c>
      <c r="BY720" s="74" t="str">
        <f t="shared" si="392"/>
        <v xml:space="preserve"> </v>
      </c>
      <c r="BZ720" s="120" t="str">
        <f t="shared" si="393"/>
        <v xml:space="preserve"> </v>
      </c>
      <c r="CA720" s="120" t="str">
        <f t="shared" si="394"/>
        <v xml:space="preserve"> </v>
      </c>
      <c r="CC720" s="115" t="str">
        <f t="shared" si="395"/>
        <v xml:space="preserve"> </v>
      </c>
      <c r="CD720" s="120" t="str">
        <f t="shared" si="396"/>
        <v xml:space="preserve"> </v>
      </c>
      <c r="CE720" s="417" t="str">
        <f t="shared" si="397"/>
        <v xml:space="preserve"> </v>
      </c>
      <c r="CF720" s="115"/>
      <c r="CG720" s="115" t="str">
        <f t="shared" si="398"/>
        <v xml:space="preserve"> </v>
      </c>
      <c r="CH720" s="120" t="str">
        <f t="shared" si="399"/>
        <v xml:space="preserve"> </v>
      </c>
      <c r="CI720" s="417" t="str">
        <f t="shared" si="400"/>
        <v xml:space="preserve"> </v>
      </c>
      <c r="CJ720" s="115"/>
      <c r="CK720" s="115" t="str">
        <f t="shared" si="401"/>
        <v xml:space="preserve"> </v>
      </c>
      <c r="CL720" s="120" t="str">
        <f t="shared" si="402"/>
        <v xml:space="preserve"> </v>
      </c>
      <c r="CM720" s="417" t="str">
        <f t="shared" si="404"/>
        <v xml:space="preserve"> </v>
      </c>
      <c r="IS720" s="103">
        <v>6.2</v>
      </c>
    </row>
    <row r="721" spans="2:253" s="74" customFormat="1" ht="17.100000000000001" hidden="1" customHeight="1" x14ac:dyDescent="0.25">
      <c r="B721" s="504">
        <f>IF(AND('KB Duct Parts'!$BP$16=2,'KB Duct Parts'!$BO$16=4,'KB Duct Parts'!H21&gt;0),'KB Duct Parts'!H21,0)</f>
        <v>0</v>
      </c>
      <c r="C721" s="508">
        <v>13007</v>
      </c>
      <c r="D721" s="506" t="s">
        <v>130</v>
      </c>
      <c r="E721" s="504" t="s">
        <v>864</v>
      </c>
      <c r="F721" s="508" t="str">
        <f t="shared" si="379"/>
        <v xml:space="preserve"> </v>
      </c>
      <c r="G721" s="530" t="s">
        <v>125</v>
      </c>
      <c r="H721" s="504"/>
      <c r="I721" s="1035" t="s">
        <v>225</v>
      </c>
      <c r="J721" s="1036"/>
      <c r="K721" s="516" t="s">
        <v>882</v>
      </c>
      <c r="L721" s="523" t="s">
        <v>707</v>
      </c>
      <c r="M721" s="513" t="str">
        <f t="shared" si="403"/>
        <v>Y</v>
      </c>
      <c r="N721" s="514">
        <f t="shared" si="380"/>
        <v>23.1</v>
      </c>
      <c r="O721" s="515">
        <f t="shared" si="373"/>
        <v>0</v>
      </c>
      <c r="P721" s="680">
        <v>0</v>
      </c>
      <c r="Q721" s="681">
        <f t="shared" si="381"/>
        <v>0</v>
      </c>
      <c r="R721" s="682">
        <f t="shared" si="382"/>
        <v>0</v>
      </c>
      <c r="S721" s="716">
        <v>0</v>
      </c>
      <c r="T721" s="679">
        <f t="shared" si="383"/>
        <v>0</v>
      </c>
      <c r="U721" s="679">
        <f t="shared" si="384"/>
        <v>0</v>
      </c>
      <c r="Y721" s="120"/>
      <c r="AE721" s="75"/>
      <c r="AF721" s="370" t="s">
        <v>707</v>
      </c>
      <c r="AG721" s="374"/>
      <c r="AH721" s="378"/>
      <c r="AI721" s="381"/>
      <c r="AJ721" s="386"/>
      <c r="AK721" s="391"/>
      <c r="AL721" s="386"/>
      <c r="AM721" s="363">
        <f t="shared" si="405"/>
        <v>1</v>
      </c>
      <c r="AN721" s="578">
        <v>23.1</v>
      </c>
      <c r="AO721" s="120">
        <f t="shared" si="385"/>
        <v>0</v>
      </c>
      <c r="AP721" s="120">
        <f t="shared" si="374"/>
        <v>0</v>
      </c>
      <c r="AQ721" s="120">
        <f t="shared" si="375"/>
        <v>0</v>
      </c>
      <c r="AR721" s="120">
        <f t="shared" si="376"/>
        <v>0</v>
      </c>
      <c r="AS721" s="120">
        <f t="shared" si="377"/>
        <v>0</v>
      </c>
      <c r="AT721" s="120">
        <f t="shared" si="378"/>
        <v>0</v>
      </c>
      <c r="AU721" s="74" t="s">
        <v>717</v>
      </c>
      <c r="AV721" s="115"/>
      <c r="AW721" s="395"/>
      <c r="AX721" s="395">
        <v>0</v>
      </c>
      <c r="AY721" s="395">
        <v>0</v>
      </c>
      <c r="AZ721" s="395">
        <v>0</v>
      </c>
      <c r="BA721" s="395">
        <v>0</v>
      </c>
      <c r="BB721" s="395">
        <v>0</v>
      </c>
      <c r="BC721" s="395">
        <v>0</v>
      </c>
      <c r="BD721" s="115"/>
      <c r="BE721" s="115"/>
      <c r="BF721" s="115"/>
      <c r="BG721" s="115"/>
      <c r="BH721" s="115"/>
      <c r="BI721" s="115"/>
      <c r="BJ721" s="115"/>
      <c r="BK721" s="115"/>
      <c r="BQ721" s="74" t="str">
        <f t="shared" si="386"/>
        <v xml:space="preserve"> </v>
      </c>
      <c r="BR721" s="120" t="str">
        <f t="shared" si="387"/>
        <v xml:space="preserve"> </v>
      </c>
      <c r="BS721" s="120" t="str">
        <f t="shared" si="388"/>
        <v xml:space="preserve"> </v>
      </c>
      <c r="BU721" s="74" t="str">
        <f t="shared" si="389"/>
        <v xml:space="preserve"> </v>
      </c>
      <c r="BV721" s="120" t="str">
        <f t="shared" si="390"/>
        <v xml:space="preserve"> </v>
      </c>
      <c r="BW721" s="120" t="str">
        <f t="shared" si="391"/>
        <v xml:space="preserve">  </v>
      </c>
      <c r="BY721" s="74" t="str">
        <f t="shared" si="392"/>
        <v xml:space="preserve"> </v>
      </c>
      <c r="BZ721" s="120" t="str">
        <f t="shared" si="393"/>
        <v xml:space="preserve"> </v>
      </c>
      <c r="CA721" s="120" t="str">
        <f t="shared" si="394"/>
        <v xml:space="preserve"> </v>
      </c>
      <c r="CC721" s="115" t="str">
        <f t="shared" si="395"/>
        <v xml:space="preserve"> </v>
      </c>
      <c r="CD721" s="120" t="str">
        <f t="shared" si="396"/>
        <v xml:space="preserve"> </v>
      </c>
      <c r="CE721" s="417" t="str">
        <f t="shared" si="397"/>
        <v xml:space="preserve"> </v>
      </c>
      <c r="CF721" s="115"/>
      <c r="CG721" s="115" t="str">
        <f t="shared" si="398"/>
        <v xml:space="preserve"> </v>
      </c>
      <c r="CH721" s="120" t="str">
        <f t="shared" si="399"/>
        <v xml:space="preserve"> </v>
      </c>
      <c r="CI721" s="417" t="str">
        <f t="shared" si="400"/>
        <v xml:space="preserve"> </v>
      </c>
      <c r="CJ721" s="115"/>
      <c r="CK721" s="115" t="str">
        <f t="shared" si="401"/>
        <v xml:space="preserve"> </v>
      </c>
      <c r="CL721" s="120" t="str">
        <f t="shared" si="402"/>
        <v xml:space="preserve"> </v>
      </c>
      <c r="CM721" s="417" t="str">
        <f t="shared" si="404"/>
        <v xml:space="preserve"> </v>
      </c>
      <c r="IS721" s="103">
        <v>6.5</v>
      </c>
    </row>
    <row r="722" spans="2:253" s="74" customFormat="1" ht="17.100000000000001" hidden="1" customHeight="1" x14ac:dyDescent="0.25">
      <c r="B722" s="504">
        <f>IF(AND('KB Duct Parts'!$BP$16=2,'KB Duct Parts'!$BO$16=4,'KB Duct Parts'!H22&gt;0),'KB Duct Parts'!H22,0)</f>
        <v>0</v>
      </c>
      <c r="C722" s="508">
        <v>13008</v>
      </c>
      <c r="D722" s="506" t="s">
        <v>131</v>
      </c>
      <c r="E722" s="504" t="s">
        <v>865</v>
      </c>
      <c r="F722" s="508" t="str">
        <f t="shared" si="379"/>
        <v xml:space="preserve"> </v>
      </c>
      <c r="G722" s="530" t="s">
        <v>125</v>
      </c>
      <c r="H722" s="504"/>
      <c r="I722" s="1035" t="s">
        <v>225</v>
      </c>
      <c r="J722" s="1036"/>
      <c r="K722" s="516" t="s">
        <v>882</v>
      </c>
      <c r="L722" s="523" t="s">
        <v>707</v>
      </c>
      <c r="M722" s="517" t="str">
        <f t="shared" si="403"/>
        <v>Y</v>
      </c>
      <c r="N722" s="514">
        <f t="shared" si="380"/>
        <v>23.3</v>
      </c>
      <c r="O722" s="518">
        <f t="shared" si="373"/>
        <v>0</v>
      </c>
      <c r="P722" s="680">
        <v>0</v>
      </c>
      <c r="Q722" s="681">
        <f t="shared" si="381"/>
        <v>0</v>
      </c>
      <c r="R722" s="682">
        <f t="shared" si="382"/>
        <v>0</v>
      </c>
      <c r="S722" s="716">
        <v>0</v>
      </c>
      <c r="T722" s="679">
        <f t="shared" si="383"/>
        <v>0</v>
      </c>
      <c r="U722" s="679">
        <f t="shared" si="384"/>
        <v>0</v>
      </c>
      <c r="Y722" s="120"/>
      <c r="AE722" s="75"/>
      <c r="AF722" s="370" t="s">
        <v>707</v>
      </c>
      <c r="AG722" s="374"/>
      <c r="AH722" s="378"/>
      <c r="AI722" s="381"/>
      <c r="AJ722" s="386"/>
      <c r="AK722" s="391"/>
      <c r="AL722" s="386"/>
      <c r="AM722" s="363">
        <f t="shared" si="405"/>
        <v>1</v>
      </c>
      <c r="AN722" s="578">
        <v>23.3</v>
      </c>
      <c r="AO722" s="120">
        <f t="shared" si="385"/>
        <v>0</v>
      </c>
      <c r="AP722" s="120">
        <f t="shared" si="374"/>
        <v>0</v>
      </c>
      <c r="AQ722" s="120">
        <f t="shared" si="375"/>
        <v>0</v>
      </c>
      <c r="AR722" s="120">
        <f t="shared" si="376"/>
        <v>0</v>
      </c>
      <c r="AS722" s="120">
        <f t="shared" si="377"/>
        <v>0</v>
      </c>
      <c r="AT722" s="120">
        <f t="shared" si="378"/>
        <v>0</v>
      </c>
      <c r="AU722" s="74" t="s">
        <v>717</v>
      </c>
      <c r="AV722" s="115"/>
      <c r="AW722" s="395"/>
      <c r="AX722" s="395">
        <v>0</v>
      </c>
      <c r="AY722" s="395">
        <v>0</v>
      </c>
      <c r="AZ722" s="395">
        <v>0</v>
      </c>
      <c r="BA722" s="395">
        <v>0</v>
      </c>
      <c r="BB722" s="395">
        <v>0</v>
      </c>
      <c r="BC722" s="395">
        <v>0</v>
      </c>
      <c r="BD722" s="115"/>
      <c r="BE722" s="115"/>
      <c r="BF722" s="115"/>
      <c r="BG722" s="115"/>
      <c r="BH722" s="115"/>
      <c r="BI722" s="115"/>
      <c r="BJ722" s="115"/>
      <c r="BK722" s="115"/>
      <c r="BQ722" s="74" t="str">
        <f t="shared" si="386"/>
        <v xml:space="preserve"> </v>
      </c>
      <c r="BR722" s="120" t="str">
        <f t="shared" si="387"/>
        <v xml:space="preserve"> </v>
      </c>
      <c r="BS722" s="120" t="str">
        <f t="shared" si="388"/>
        <v xml:space="preserve"> </v>
      </c>
      <c r="BU722" s="74" t="str">
        <f t="shared" si="389"/>
        <v xml:space="preserve"> </v>
      </c>
      <c r="BV722" s="120" t="str">
        <f t="shared" si="390"/>
        <v xml:space="preserve"> </v>
      </c>
      <c r="BW722" s="120" t="str">
        <f t="shared" si="391"/>
        <v xml:space="preserve">  </v>
      </c>
      <c r="BY722" s="74" t="str">
        <f t="shared" si="392"/>
        <v xml:space="preserve"> </v>
      </c>
      <c r="BZ722" s="120" t="str">
        <f t="shared" si="393"/>
        <v xml:space="preserve"> </v>
      </c>
      <c r="CA722" s="120" t="str">
        <f t="shared" si="394"/>
        <v xml:space="preserve"> </v>
      </c>
      <c r="CC722" s="115" t="str">
        <f t="shared" si="395"/>
        <v xml:space="preserve"> </v>
      </c>
      <c r="CD722" s="120" t="str">
        <f t="shared" si="396"/>
        <v xml:space="preserve"> </v>
      </c>
      <c r="CE722" s="417" t="str">
        <f t="shared" si="397"/>
        <v xml:space="preserve"> </v>
      </c>
      <c r="CF722" s="115"/>
      <c r="CG722" s="115" t="str">
        <f t="shared" si="398"/>
        <v xml:space="preserve"> </v>
      </c>
      <c r="CH722" s="120" t="str">
        <f t="shared" si="399"/>
        <v xml:space="preserve"> </v>
      </c>
      <c r="CI722" s="417" t="str">
        <f t="shared" si="400"/>
        <v xml:space="preserve"> </v>
      </c>
      <c r="CJ722" s="115"/>
      <c r="CK722" s="115" t="str">
        <f t="shared" si="401"/>
        <v xml:space="preserve"> </v>
      </c>
      <c r="CL722" s="120" t="str">
        <f t="shared" si="402"/>
        <v xml:space="preserve"> </v>
      </c>
      <c r="CM722" s="417" t="str">
        <f t="shared" si="404"/>
        <v xml:space="preserve"> </v>
      </c>
      <c r="IS722" s="103">
        <v>6.7</v>
      </c>
    </row>
    <row r="723" spans="2:253" s="74" customFormat="1" ht="17.100000000000001" hidden="1" customHeight="1" x14ac:dyDescent="0.25">
      <c r="B723" s="504">
        <f>IF(AND('KB Duct Parts'!$BP$16=2,'KB Duct Parts'!$BO$16=4,'KB Duct Parts'!H23&gt;0),'KB Duct Parts'!H23,0)</f>
        <v>0</v>
      </c>
      <c r="C723" s="508">
        <v>13009</v>
      </c>
      <c r="D723" s="506" t="s">
        <v>132</v>
      </c>
      <c r="E723" s="504" t="s">
        <v>866</v>
      </c>
      <c r="F723" s="508" t="str">
        <f t="shared" si="379"/>
        <v xml:space="preserve"> </v>
      </c>
      <c r="G723" s="530" t="s">
        <v>125</v>
      </c>
      <c r="H723" s="504"/>
      <c r="I723" s="1035" t="s">
        <v>225</v>
      </c>
      <c r="J723" s="1036"/>
      <c r="K723" s="516" t="s">
        <v>882</v>
      </c>
      <c r="L723" s="523" t="s">
        <v>707</v>
      </c>
      <c r="M723" s="517" t="str">
        <f t="shared" si="403"/>
        <v>Y</v>
      </c>
      <c r="N723" s="514">
        <f t="shared" si="380"/>
        <v>23.9</v>
      </c>
      <c r="O723" s="518">
        <f t="shared" si="373"/>
        <v>0</v>
      </c>
      <c r="P723" s="680">
        <v>0</v>
      </c>
      <c r="Q723" s="681">
        <f t="shared" si="381"/>
        <v>0</v>
      </c>
      <c r="R723" s="682">
        <f t="shared" si="382"/>
        <v>0</v>
      </c>
      <c r="S723" s="716">
        <v>0</v>
      </c>
      <c r="T723" s="679">
        <f t="shared" si="383"/>
        <v>0</v>
      </c>
      <c r="U723" s="679">
        <f t="shared" si="384"/>
        <v>0</v>
      </c>
      <c r="Y723" s="120"/>
      <c r="AE723" s="75"/>
      <c r="AF723" s="370" t="s">
        <v>707</v>
      </c>
      <c r="AG723" s="374"/>
      <c r="AH723" s="378"/>
      <c r="AI723" s="381"/>
      <c r="AJ723" s="386"/>
      <c r="AK723" s="391"/>
      <c r="AL723" s="386"/>
      <c r="AM723" s="363">
        <f t="shared" si="405"/>
        <v>1</v>
      </c>
      <c r="AN723" s="578">
        <v>23.9</v>
      </c>
      <c r="AO723" s="120">
        <f t="shared" si="385"/>
        <v>0</v>
      </c>
      <c r="AP723" s="120">
        <f t="shared" si="374"/>
        <v>0</v>
      </c>
      <c r="AQ723" s="120">
        <f t="shared" si="375"/>
        <v>0</v>
      </c>
      <c r="AR723" s="120">
        <f t="shared" si="376"/>
        <v>0</v>
      </c>
      <c r="AS723" s="120">
        <f t="shared" si="377"/>
        <v>0</v>
      </c>
      <c r="AT723" s="120">
        <f t="shared" si="378"/>
        <v>0</v>
      </c>
      <c r="AU723" s="74" t="s">
        <v>717</v>
      </c>
      <c r="AV723" s="115"/>
      <c r="AW723" s="395"/>
      <c r="AX723" s="395">
        <v>0</v>
      </c>
      <c r="AY723" s="395">
        <v>0</v>
      </c>
      <c r="AZ723" s="395">
        <v>0</v>
      </c>
      <c r="BA723" s="395">
        <v>0</v>
      </c>
      <c r="BB723" s="395">
        <v>0</v>
      </c>
      <c r="BC723" s="395">
        <v>0</v>
      </c>
      <c r="BD723" s="115"/>
      <c r="BE723" s="115"/>
      <c r="BF723" s="115"/>
      <c r="BG723" s="115"/>
      <c r="BH723" s="115"/>
      <c r="BI723" s="115"/>
      <c r="BJ723" s="115"/>
      <c r="BK723" s="115"/>
      <c r="BQ723" s="74" t="str">
        <f t="shared" si="386"/>
        <v xml:space="preserve"> </v>
      </c>
      <c r="BR723" s="120" t="str">
        <f t="shared" si="387"/>
        <v xml:space="preserve"> </v>
      </c>
      <c r="BS723" s="120" t="str">
        <f t="shared" si="388"/>
        <v xml:space="preserve"> </v>
      </c>
      <c r="BU723" s="74" t="str">
        <f t="shared" si="389"/>
        <v xml:space="preserve"> </v>
      </c>
      <c r="BV723" s="120" t="str">
        <f t="shared" si="390"/>
        <v xml:space="preserve"> </v>
      </c>
      <c r="BW723" s="120" t="str">
        <f t="shared" si="391"/>
        <v xml:space="preserve">  </v>
      </c>
      <c r="BY723" s="74" t="str">
        <f t="shared" si="392"/>
        <v xml:space="preserve"> </v>
      </c>
      <c r="BZ723" s="120" t="str">
        <f t="shared" si="393"/>
        <v xml:space="preserve"> </v>
      </c>
      <c r="CA723" s="120" t="str">
        <f t="shared" si="394"/>
        <v xml:space="preserve"> </v>
      </c>
      <c r="CC723" s="115" t="str">
        <f t="shared" si="395"/>
        <v xml:space="preserve"> </v>
      </c>
      <c r="CD723" s="120" t="str">
        <f t="shared" si="396"/>
        <v xml:space="preserve"> </v>
      </c>
      <c r="CE723" s="417" t="str">
        <f t="shared" si="397"/>
        <v xml:space="preserve"> </v>
      </c>
      <c r="CF723" s="115"/>
      <c r="CG723" s="115" t="str">
        <f t="shared" si="398"/>
        <v xml:space="preserve"> </v>
      </c>
      <c r="CH723" s="120" t="str">
        <f t="shared" si="399"/>
        <v xml:space="preserve"> </v>
      </c>
      <c r="CI723" s="417" t="str">
        <f t="shared" si="400"/>
        <v xml:space="preserve"> </v>
      </c>
      <c r="CJ723" s="115"/>
      <c r="CK723" s="115" t="str">
        <f t="shared" si="401"/>
        <v xml:space="preserve"> </v>
      </c>
      <c r="CL723" s="120" t="str">
        <f t="shared" si="402"/>
        <v xml:space="preserve"> </v>
      </c>
      <c r="CM723" s="417" t="str">
        <f t="shared" si="404"/>
        <v xml:space="preserve"> </v>
      </c>
      <c r="IS723" s="103">
        <v>7</v>
      </c>
    </row>
    <row r="724" spans="2:253" s="74" customFormat="1" ht="17.100000000000001" hidden="1" customHeight="1" x14ac:dyDescent="0.25">
      <c r="B724" s="504">
        <f>IF(AND('KB Duct Parts'!$BP$16=2,'KB Duct Parts'!$BO$16=4,'KB Duct Parts'!H24&gt;0),'KB Duct Parts'!H24,0)</f>
        <v>0</v>
      </c>
      <c r="C724" s="508">
        <v>13010</v>
      </c>
      <c r="D724" s="506" t="s">
        <v>133</v>
      </c>
      <c r="E724" s="504" t="s">
        <v>867</v>
      </c>
      <c r="F724" s="508" t="str">
        <f t="shared" si="379"/>
        <v xml:space="preserve"> </v>
      </c>
      <c r="G724" s="530" t="s">
        <v>125</v>
      </c>
      <c r="H724" s="504"/>
      <c r="I724" s="1035" t="s">
        <v>225</v>
      </c>
      <c r="J724" s="1036"/>
      <c r="K724" s="516" t="s">
        <v>882</v>
      </c>
      <c r="L724" s="523" t="s">
        <v>707</v>
      </c>
      <c r="M724" s="517" t="str">
        <f t="shared" si="403"/>
        <v>Y</v>
      </c>
      <c r="N724" s="514">
        <f t="shared" si="380"/>
        <v>24.5</v>
      </c>
      <c r="O724" s="518">
        <f t="shared" si="373"/>
        <v>0</v>
      </c>
      <c r="P724" s="680">
        <v>0</v>
      </c>
      <c r="Q724" s="681">
        <f t="shared" si="381"/>
        <v>0</v>
      </c>
      <c r="R724" s="682">
        <f t="shared" si="382"/>
        <v>0</v>
      </c>
      <c r="S724" s="716">
        <v>0</v>
      </c>
      <c r="T724" s="679">
        <f t="shared" si="383"/>
        <v>0</v>
      </c>
      <c r="U724" s="679">
        <f t="shared" si="384"/>
        <v>0</v>
      </c>
      <c r="Y724" s="120"/>
      <c r="AE724" s="75"/>
      <c r="AF724" s="370" t="s">
        <v>707</v>
      </c>
      <c r="AG724" s="374"/>
      <c r="AH724" s="378"/>
      <c r="AI724" s="381"/>
      <c r="AJ724" s="386"/>
      <c r="AK724" s="391"/>
      <c r="AL724" s="386"/>
      <c r="AM724" s="363">
        <f t="shared" si="405"/>
        <v>1</v>
      </c>
      <c r="AN724" s="578">
        <v>24.5</v>
      </c>
      <c r="AO724" s="120">
        <f t="shared" si="385"/>
        <v>0</v>
      </c>
      <c r="AP724" s="120">
        <f t="shared" si="374"/>
        <v>0</v>
      </c>
      <c r="AQ724" s="120">
        <f t="shared" si="375"/>
        <v>0</v>
      </c>
      <c r="AR724" s="120">
        <f t="shared" si="376"/>
        <v>0</v>
      </c>
      <c r="AS724" s="120">
        <f t="shared" si="377"/>
        <v>0</v>
      </c>
      <c r="AT724" s="120">
        <f t="shared" si="378"/>
        <v>0</v>
      </c>
      <c r="AU724" s="74" t="s">
        <v>717</v>
      </c>
      <c r="AV724" s="115"/>
      <c r="AW724" s="395"/>
      <c r="AX724" s="395">
        <v>0</v>
      </c>
      <c r="AY724" s="395">
        <v>0</v>
      </c>
      <c r="AZ724" s="395">
        <v>0</v>
      </c>
      <c r="BA724" s="395">
        <v>0</v>
      </c>
      <c r="BB724" s="395">
        <v>0</v>
      </c>
      <c r="BC724" s="395">
        <v>0</v>
      </c>
      <c r="BD724" s="115"/>
      <c r="BE724" s="115"/>
      <c r="BF724" s="115"/>
      <c r="BG724" s="115"/>
      <c r="BH724" s="115"/>
      <c r="BI724" s="115"/>
      <c r="BJ724" s="115"/>
      <c r="BK724" s="115"/>
      <c r="BQ724" s="74" t="str">
        <f t="shared" si="386"/>
        <v xml:space="preserve"> </v>
      </c>
      <c r="BR724" s="120" t="str">
        <f t="shared" si="387"/>
        <v xml:space="preserve"> </v>
      </c>
      <c r="BS724" s="120" t="str">
        <f t="shared" si="388"/>
        <v xml:space="preserve"> </v>
      </c>
      <c r="BU724" s="74" t="str">
        <f t="shared" si="389"/>
        <v xml:space="preserve"> </v>
      </c>
      <c r="BV724" s="120" t="str">
        <f t="shared" si="390"/>
        <v xml:space="preserve"> </v>
      </c>
      <c r="BW724" s="120" t="str">
        <f t="shared" si="391"/>
        <v xml:space="preserve">  </v>
      </c>
      <c r="BY724" s="74" t="str">
        <f t="shared" si="392"/>
        <v xml:space="preserve"> </v>
      </c>
      <c r="BZ724" s="120" t="str">
        <f t="shared" si="393"/>
        <v xml:space="preserve"> </v>
      </c>
      <c r="CA724" s="120" t="str">
        <f t="shared" si="394"/>
        <v xml:space="preserve"> </v>
      </c>
      <c r="CC724" s="115" t="str">
        <f t="shared" si="395"/>
        <v xml:space="preserve"> </v>
      </c>
      <c r="CD724" s="120" t="str">
        <f t="shared" si="396"/>
        <v xml:space="preserve"> </v>
      </c>
      <c r="CE724" s="417" t="str">
        <f t="shared" si="397"/>
        <v xml:space="preserve"> </v>
      </c>
      <c r="CF724" s="115"/>
      <c r="CG724" s="115" t="str">
        <f t="shared" si="398"/>
        <v xml:space="preserve"> </v>
      </c>
      <c r="CH724" s="120" t="str">
        <f t="shared" si="399"/>
        <v xml:space="preserve"> </v>
      </c>
      <c r="CI724" s="417" t="str">
        <f t="shared" si="400"/>
        <v xml:space="preserve"> </v>
      </c>
      <c r="CJ724" s="115"/>
      <c r="CK724" s="115" t="str">
        <f t="shared" si="401"/>
        <v xml:space="preserve"> </v>
      </c>
      <c r="CL724" s="120" t="str">
        <f t="shared" si="402"/>
        <v xml:space="preserve"> </v>
      </c>
      <c r="CM724" s="417" t="str">
        <f t="shared" si="404"/>
        <v xml:space="preserve"> </v>
      </c>
      <c r="IS724" s="103">
        <v>7.5</v>
      </c>
    </row>
    <row r="725" spans="2:253" s="74" customFormat="1" ht="17.100000000000001" hidden="1" customHeight="1" x14ac:dyDescent="0.25">
      <c r="B725" s="504">
        <f>IF(AND('KB Duct Parts'!$BP$16=2,'KB Duct Parts'!$BO$16=4,'KB Duct Parts'!H25&gt;0),'KB Duct Parts'!H25,0)</f>
        <v>0</v>
      </c>
      <c r="C725" s="508">
        <v>13011</v>
      </c>
      <c r="D725" s="506" t="s">
        <v>134</v>
      </c>
      <c r="E725" s="504" t="s">
        <v>868</v>
      </c>
      <c r="F725" s="508" t="str">
        <f t="shared" si="379"/>
        <v xml:space="preserve"> </v>
      </c>
      <c r="G725" s="530" t="s">
        <v>125</v>
      </c>
      <c r="H725" s="504"/>
      <c r="I725" s="1035" t="s">
        <v>225</v>
      </c>
      <c r="J725" s="1036"/>
      <c r="K725" s="516" t="s">
        <v>882</v>
      </c>
      <c r="L725" s="523" t="s">
        <v>707</v>
      </c>
      <c r="M725" s="517" t="str">
        <f t="shared" si="403"/>
        <v>Y</v>
      </c>
      <c r="N725" s="514">
        <f t="shared" si="380"/>
        <v>25</v>
      </c>
      <c r="O725" s="518">
        <f t="shared" si="373"/>
        <v>0</v>
      </c>
      <c r="P725" s="680">
        <v>0</v>
      </c>
      <c r="Q725" s="681">
        <f t="shared" si="381"/>
        <v>0</v>
      </c>
      <c r="R725" s="682">
        <f t="shared" si="382"/>
        <v>0</v>
      </c>
      <c r="S725" s="716">
        <v>0</v>
      </c>
      <c r="T725" s="679">
        <f t="shared" si="383"/>
        <v>0</v>
      </c>
      <c r="U725" s="679">
        <f t="shared" si="384"/>
        <v>0</v>
      </c>
      <c r="Y725" s="120"/>
      <c r="AE725" s="75"/>
      <c r="AF725" s="370" t="s">
        <v>707</v>
      </c>
      <c r="AG725" s="374"/>
      <c r="AH725" s="378"/>
      <c r="AI725" s="381"/>
      <c r="AJ725" s="386"/>
      <c r="AK725" s="391"/>
      <c r="AL725" s="386"/>
      <c r="AM725" s="363">
        <f t="shared" si="405"/>
        <v>1</v>
      </c>
      <c r="AN725" s="578">
        <v>25</v>
      </c>
      <c r="AO725" s="120">
        <f t="shared" si="385"/>
        <v>0</v>
      </c>
      <c r="AP725" s="120">
        <f t="shared" si="374"/>
        <v>0</v>
      </c>
      <c r="AQ725" s="120">
        <f t="shared" si="375"/>
        <v>0</v>
      </c>
      <c r="AR725" s="120">
        <f t="shared" si="376"/>
        <v>0</v>
      </c>
      <c r="AS725" s="120">
        <f t="shared" si="377"/>
        <v>0</v>
      </c>
      <c r="AT725" s="120">
        <f t="shared" si="378"/>
        <v>0</v>
      </c>
      <c r="AU725" s="74" t="s">
        <v>717</v>
      </c>
      <c r="AV725" s="115"/>
      <c r="AW725" s="395"/>
      <c r="AX725" s="395">
        <v>0</v>
      </c>
      <c r="AY725" s="395">
        <v>0</v>
      </c>
      <c r="AZ725" s="395">
        <v>0</v>
      </c>
      <c r="BA725" s="395">
        <v>0</v>
      </c>
      <c r="BB725" s="395">
        <v>0</v>
      </c>
      <c r="BC725" s="395">
        <v>0</v>
      </c>
      <c r="BD725" s="115"/>
      <c r="BE725" s="115"/>
      <c r="BF725" s="115"/>
      <c r="BG725" s="115"/>
      <c r="BH725" s="115"/>
      <c r="BI725" s="115"/>
      <c r="BJ725" s="115"/>
      <c r="BK725" s="115"/>
      <c r="BQ725" s="74" t="str">
        <f t="shared" si="386"/>
        <v xml:space="preserve"> </v>
      </c>
      <c r="BR725" s="120" t="str">
        <f t="shared" si="387"/>
        <v xml:space="preserve"> </v>
      </c>
      <c r="BS725" s="120" t="str">
        <f t="shared" si="388"/>
        <v xml:space="preserve"> </v>
      </c>
      <c r="BU725" s="74" t="str">
        <f t="shared" si="389"/>
        <v xml:space="preserve"> </v>
      </c>
      <c r="BV725" s="120" t="str">
        <f t="shared" si="390"/>
        <v xml:space="preserve"> </v>
      </c>
      <c r="BW725" s="120" t="str">
        <f t="shared" si="391"/>
        <v xml:space="preserve">  </v>
      </c>
      <c r="BY725" s="74" t="str">
        <f t="shared" si="392"/>
        <v xml:space="preserve"> </v>
      </c>
      <c r="BZ725" s="120" t="str">
        <f t="shared" si="393"/>
        <v xml:space="preserve"> </v>
      </c>
      <c r="CA725" s="120" t="str">
        <f t="shared" si="394"/>
        <v xml:space="preserve"> </v>
      </c>
      <c r="CC725" s="115" t="str">
        <f t="shared" si="395"/>
        <v xml:space="preserve"> </v>
      </c>
      <c r="CD725" s="120" t="str">
        <f t="shared" si="396"/>
        <v xml:space="preserve"> </v>
      </c>
      <c r="CE725" s="417" t="str">
        <f t="shared" si="397"/>
        <v xml:space="preserve"> </v>
      </c>
      <c r="CF725" s="115"/>
      <c r="CG725" s="115" t="str">
        <f t="shared" si="398"/>
        <v xml:space="preserve"> </v>
      </c>
      <c r="CH725" s="120" t="str">
        <f t="shared" si="399"/>
        <v xml:space="preserve"> </v>
      </c>
      <c r="CI725" s="417" t="str">
        <f t="shared" si="400"/>
        <v xml:space="preserve"> </v>
      </c>
      <c r="CJ725" s="115"/>
      <c r="CK725" s="115" t="str">
        <f t="shared" si="401"/>
        <v xml:space="preserve"> </v>
      </c>
      <c r="CL725" s="120" t="str">
        <f t="shared" si="402"/>
        <v xml:space="preserve"> </v>
      </c>
      <c r="CM725" s="417" t="str">
        <f t="shared" si="404"/>
        <v xml:space="preserve"> </v>
      </c>
      <c r="IS725" s="103">
        <f>(IS724+IS726)/2</f>
        <v>7.85</v>
      </c>
    </row>
    <row r="726" spans="2:253" s="74" customFormat="1" ht="17.100000000000001" hidden="1" customHeight="1" x14ac:dyDescent="0.25">
      <c r="B726" s="504">
        <f>IF(AND('KB Duct Parts'!$BP$16=2,'KB Duct Parts'!$BO$16=4,'KB Duct Parts'!H26&gt;0),'KB Duct Parts'!H26,0)</f>
        <v>0</v>
      </c>
      <c r="C726" s="508">
        <v>13012</v>
      </c>
      <c r="D726" s="506" t="s">
        <v>135</v>
      </c>
      <c r="E726" s="504" t="s">
        <v>869</v>
      </c>
      <c r="F726" s="508" t="str">
        <f t="shared" si="379"/>
        <v xml:space="preserve"> </v>
      </c>
      <c r="G726" s="530" t="s">
        <v>125</v>
      </c>
      <c r="H726" s="504"/>
      <c r="I726" s="1035" t="s">
        <v>225</v>
      </c>
      <c r="J726" s="1036"/>
      <c r="K726" s="516" t="s">
        <v>882</v>
      </c>
      <c r="L726" s="523" t="s">
        <v>707</v>
      </c>
      <c r="M726" s="517" t="str">
        <f t="shared" si="403"/>
        <v>Y</v>
      </c>
      <c r="N726" s="514">
        <f t="shared" si="380"/>
        <v>25.5</v>
      </c>
      <c r="O726" s="518">
        <f t="shared" si="373"/>
        <v>0</v>
      </c>
      <c r="P726" s="680">
        <v>0</v>
      </c>
      <c r="Q726" s="681">
        <f t="shared" si="381"/>
        <v>0</v>
      </c>
      <c r="R726" s="682">
        <f t="shared" si="382"/>
        <v>0</v>
      </c>
      <c r="S726" s="716">
        <v>0</v>
      </c>
      <c r="T726" s="679">
        <f t="shared" si="383"/>
        <v>0</v>
      </c>
      <c r="U726" s="679">
        <f t="shared" si="384"/>
        <v>0</v>
      </c>
      <c r="Y726" s="120"/>
      <c r="AE726" s="75"/>
      <c r="AF726" s="370" t="s">
        <v>707</v>
      </c>
      <c r="AG726" s="374"/>
      <c r="AH726" s="378"/>
      <c r="AI726" s="381"/>
      <c r="AJ726" s="386"/>
      <c r="AK726" s="391"/>
      <c r="AL726" s="386"/>
      <c r="AM726" s="363">
        <f t="shared" si="405"/>
        <v>1</v>
      </c>
      <c r="AN726" s="578">
        <v>25.5</v>
      </c>
      <c r="AO726" s="120">
        <f t="shared" si="385"/>
        <v>0</v>
      </c>
      <c r="AP726" s="120">
        <f t="shared" si="374"/>
        <v>0</v>
      </c>
      <c r="AQ726" s="120">
        <f t="shared" si="375"/>
        <v>0</v>
      </c>
      <c r="AR726" s="120">
        <f t="shared" si="376"/>
        <v>0</v>
      </c>
      <c r="AS726" s="120">
        <f t="shared" si="377"/>
        <v>0</v>
      </c>
      <c r="AT726" s="120">
        <f t="shared" si="378"/>
        <v>0</v>
      </c>
      <c r="AU726" s="74" t="s">
        <v>717</v>
      </c>
      <c r="AV726" s="115"/>
      <c r="AW726" s="395"/>
      <c r="AX726" s="395">
        <v>0</v>
      </c>
      <c r="AY726" s="395">
        <v>0</v>
      </c>
      <c r="AZ726" s="395">
        <v>0</v>
      </c>
      <c r="BA726" s="395">
        <v>0</v>
      </c>
      <c r="BB726" s="395">
        <v>0</v>
      </c>
      <c r="BC726" s="395">
        <v>0</v>
      </c>
      <c r="BD726" s="115"/>
      <c r="BE726" s="115"/>
      <c r="BF726" s="115"/>
      <c r="BG726" s="115"/>
      <c r="BH726" s="115"/>
      <c r="BI726" s="115"/>
      <c r="BJ726" s="115"/>
      <c r="BK726" s="115"/>
      <c r="BQ726" s="74" t="str">
        <f t="shared" si="386"/>
        <v xml:space="preserve"> </v>
      </c>
      <c r="BR726" s="120" t="str">
        <f t="shared" si="387"/>
        <v xml:space="preserve"> </v>
      </c>
      <c r="BS726" s="120" t="str">
        <f t="shared" si="388"/>
        <v xml:space="preserve"> </v>
      </c>
      <c r="BU726" s="74" t="str">
        <f t="shared" si="389"/>
        <v xml:space="preserve"> </v>
      </c>
      <c r="BV726" s="120" t="str">
        <f t="shared" si="390"/>
        <v xml:space="preserve"> </v>
      </c>
      <c r="BW726" s="120" t="str">
        <f t="shared" si="391"/>
        <v xml:space="preserve">  </v>
      </c>
      <c r="BY726" s="74" t="str">
        <f t="shared" si="392"/>
        <v xml:space="preserve"> </v>
      </c>
      <c r="BZ726" s="120" t="str">
        <f t="shared" si="393"/>
        <v xml:space="preserve"> </v>
      </c>
      <c r="CA726" s="120" t="str">
        <f t="shared" si="394"/>
        <v xml:space="preserve"> </v>
      </c>
      <c r="CC726" s="115" t="str">
        <f t="shared" si="395"/>
        <v xml:space="preserve"> </v>
      </c>
      <c r="CD726" s="120" t="str">
        <f t="shared" si="396"/>
        <v xml:space="preserve"> </v>
      </c>
      <c r="CE726" s="417" t="str">
        <f t="shared" si="397"/>
        <v xml:space="preserve"> </v>
      </c>
      <c r="CF726" s="115"/>
      <c r="CG726" s="115" t="str">
        <f t="shared" si="398"/>
        <v xml:space="preserve"> </v>
      </c>
      <c r="CH726" s="120" t="str">
        <f t="shared" si="399"/>
        <v xml:space="preserve"> </v>
      </c>
      <c r="CI726" s="417" t="str">
        <f t="shared" si="400"/>
        <v xml:space="preserve"> </v>
      </c>
      <c r="CJ726" s="115"/>
      <c r="CK726" s="115" t="str">
        <f t="shared" si="401"/>
        <v xml:space="preserve"> </v>
      </c>
      <c r="CL726" s="120" t="str">
        <f t="shared" si="402"/>
        <v xml:space="preserve"> </v>
      </c>
      <c r="CM726" s="417" t="str">
        <f t="shared" si="404"/>
        <v xml:space="preserve"> </v>
      </c>
      <c r="IS726" s="103">
        <v>8.1999999999999993</v>
      </c>
    </row>
    <row r="727" spans="2:253" s="74" customFormat="1" ht="17.100000000000001" hidden="1" customHeight="1" x14ac:dyDescent="0.25">
      <c r="B727" s="504">
        <f>IF(AND('KB Duct Parts'!$BP$16=2,'KB Duct Parts'!$BO$16=4,'KB Duct Parts'!H27&gt;0),'KB Duct Parts'!H27,0)</f>
        <v>0</v>
      </c>
      <c r="C727" s="508">
        <v>13013</v>
      </c>
      <c r="D727" s="506" t="s">
        <v>136</v>
      </c>
      <c r="E727" s="504" t="s">
        <v>870</v>
      </c>
      <c r="F727" s="508" t="str">
        <f t="shared" si="379"/>
        <v xml:space="preserve"> </v>
      </c>
      <c r="G727" s="530" t="s">
        <v>125</v>
      </c>
      <c r="H727" s="504"/>
      <c r="I727" s="1035" t="s">
        <v>225</v>
      </c>
      <c r="J727" s="1036"/>
      <c r="K727" s="516" t="s">
        <v>882</v>
      </c>
      <c r="L727" s="523" t="s">
        <v>707</v>
      </c>
      <c r="M727" s="517" t="str">
        <f t="shared" si="403"/>
        <v>Y</v>
      </c>
      <c r="N727" s="514">
        <f t="shared" si="380"/>
        <v>26.2</v>
      </c>
      <c r="O727" s="518">
        <f t="shared" si="373"/>
        <v>0</v>
      </c>
      <c r="P727" s="680">
        <v>0</v>
      </c>
      <c r="Q727" s="681">
        <f t="shared" si="381"/>
        <v>0</v>
      </c>
      <c r="R727" s="682">
        <f t="shared" si="382"/>
        <v>0</v>
      </c>
      <c r="S727" s="716">
        <v>0</v>
      </c>
      <c r="T727" s="679">
        <f t="shared" si="383"/>
        <v>0</v>
      </c>
      <c r="U727" s="679">
        <f t="shared" si="384"/>
        <v>0</v>
      </c>
      <c r="Y727" s="120"/>
      <c r="AE727" s="75"/>
      <c r="AF727" s="370" t="s">
        <v>707</v>
      </c>
      <c r="AG727" s="374"/>
      <c r="AH727" s="378"/>
      <c r="AI727" s="381"/>
      <c r="AJ727" s="386"/>
      <c r="AK727" s="391"/>
      <c r="AL727" s="386"/>
      <c r="AM727" s="363">
        <f t="shared" si="405"/>
        <v>1</v>
      </c>
      <c r="AN727" s="578">
        <v>26.2</v>
      </c>
      <c r="AO727" s="120">
        <f t="shared" si="385"/>
        <v>0</v>
      </c>
      <c r="AP727" s="120">
        <f t="shared" si="374"/>
        <v>0</v>
      </c>
      <c r="AQ727" s="120">
        <f t="shared" si="375"/>
        <v>0</v>
      </c>
      <c r="AR727" s="120">
        <f t="shared" si="376"/>
        <v>0</v>
      </c>
      <c r="AS727" s="120">
        <f t="shared" si="377"/>
        <v>0</v>
      </c>
      <c r="AT727" s="120">
        <f t="shared" si="378"/>
        <v>0</v>
      </c>
      <c r="AU727" s="74" t="s">
        <v>717</v>
      </c>
      <c r="AV727" s="115"/>
      <c r="AW727" s="395"/>
      <c r="AX727" s="395">
        <v>0</v>
      </c>
      <c r="AY727" s="395">
        <v>0</v>
      </c>
      <c r="AZ727" s="395">
        <v>0</v>
      </c>
      <c r="BA727" s="395">
        <v>0</v>
      </c>
      <c r="BB727" s="395">
        <v>0</v>
      </c>
      <c r="BC727" s="395">
        <v>0</v>
      </c>
      <c r="BD727" s="115"/>
      <c r="BE727" s="115"/>
      <c r="BF727" s="115"/>
      <c r="BG727" s="115"/>
      <c r="BH727" s="115"/>
      <c r="BI727" s="115"/>
      <c r="BJ727" s="115"/>
      <c r="BK727" s="115"/>
      <c r="BQ727" s="74" t="str">
        <f t="shared" si="386"/>
        <v xml:space="preserve"> </v>
      </c>
      <c r="BR727" s="120" t="str">
        <f t="shared" si="387"/>
        <v xml:space="preserve"> </v>
      </c>
      <c r="BS727" s="120" t="str">
        <f t="shared" si="388"/>
        <v xml:space="preserve"> </v>
      </c>
      <c r="BU727" s="74" t="str">
        <f t="shared" si="389"/>
        <v xml:space="preserve"> </v>
      </c>
      <c r="BV727" s="120" t="str">
        <f t="shared" si="390"/>
        <v xml:space="preserve"> </v>
      </c>
      <c r="BW727" s="120" t="str">
        <f t="shared" si="391"/>
        <v xml:space="preserve">  </v>
      </c>
      <c r="BY727" s="74" t="str">
        <f t="shared" si="392"/>
        <v xml:space="preserve"> </v>
      </c>
      <c r="BZ727" s="120" t="str">
        <f t="shared" si="393"/>
        <v xml:space="preserve"> </v>
      </c>
      <c r="CA727" s="120" t="str">
        <f t="shared" si="394"/>
        <v xml:space="preserve"> </v>
      </c>
      <c r="CC727" s="115" t="str">
        <f t="shared" si="395"/>
        <v xml:space="preserve"> </v>
      </c>
      <c r="CD727" s="120" t="str">
        <f t="shared" si="396"/>
        <v xml:space="preserve"> </v>
      </c>
      <c r="CE727" s="417" t="str">
        <f t="shared" si="397"/>
        <v xml:space="preserve"> </v>
      </c>
      <c r="CF727" s="115"/>
      <c r="CG727" s="115" t="str">
        <f t="shared" si="398"/>
        <v xml:space="preserve"> </v>
      </c>
      <c r="CH727" s="120" t="str">
        <f t="shared" si="399"/>
        <v xml:space="preserve"> </v>
      </c>
      <c r="CI727" s="417" t="str">
        <f t="shared" si="400"/>
        <v xml:space="preserve"> </v>
      </c>
      <c r="CJ727" s="115"/>
      <c r="CK727" s="115" t="str">
        <f t="shared" si="401"/>
        <v xml:space="preserve"> </v>
      </c>
      <c r="CL727" s="120" t="str">
        <f t="shared" si="402"/>
        <v xml:space="preserve"> </v>
      </c>
      <c r="CM727" s="417" t="str">
        <f t="shared" si="404"/>
        <v xml:space="preserve"> </v>
      </c>
      <c r="IS727" s="103">
        <f>(IS726+IS728)/2</f>
        <v>8.6</v>
      </c>
    </row>
    <row r="728" spans="2:253" s="74" customFormat="1" ht="17.100000000000001" hidden="1" customHeight="1" x14ac:dyDescent="0.25">
      <c r="B728" s="504">
        <f>IF(AND('KB Duct Parts'!$BP$16=2,'KB Duct Parts'!$BO$16=4,'KB Duct Parts'!H28&gt;0),'KB Duct Parts'!H28,0)</f>
        <v>0</v>
      </c>
      <c r="C728" s="508">
        <v>13014</v>
      </c>
      <c r="D728" s="506" t="s">
        <v>137</v>
      </c>
      <c r="E728" s="504" t="s">
        <v>871</v>
      </c>
      <c r="F728" s="508" t="str">
        <f t="shared" si="379"/>
        <v xml:space="preserve"> </v>
      </c>
      <c r="G728" s="530" t="s">
        <v>125</v>
      </c>
      <c r="H728" s="504"/>
      <c r="I728" s="1035" t="s">
        <v>225</v>
      </c>
      <c r="J728" s="1036"/>
      <c r="K728" s="516" t="s">
        <v>882</v>
      </c>
      <c r="L728" s="523" t="s">
        <v>707</v>
      </c>
      <c r="M728" s="517" t="str">
        <f t="shared" si="403"/>
        <v>Y</v>
      </c>
      <c r="N728" s="514">
        <f t="shared" si="380"/>
        <v>26.8</v>
      </c>
      <c r="O728" s="518">
        <f t="shared" si="373"/>
        <v>0</v>
      </c>
      <c r="P728" s="680">
        <v>0</v>
      </c>
      <c r="Q728" s="681">
        <f t="shared" si="381"/>
        <v>0</v>
      </c>
      <c r="R728" s="682">
        <f t="shared" si="382"/>
        <v>0</v>
      </c>
      <c r="S728" s="716">
        <v>0</v>
      </c>
      <c r="T728" s="679">
        <f t="shared" si="383"/>
        <v>0</v>
      </c>
      <c r="U728" s="679">
        <f t="shared" si="384"/>
        <v>0</v>
      </c>
      <c r="Y728" s="120"/>
      <c r="AE728" s="75"/>
      <c r="AF728" s="370" t="s">
        <v>707</v>
      </c>
      <c r="AG728" s="374"/>
      <c r="AH728" s="378"/>
      <c r="AI728" s="381"/>
      <c r="AJ728" s="386"/>
      <c r="AK728" s="391"/>
      <c r="AL728" s="386"/>
      <c r="AM728" s="363">
        <f t="shared" si="405"/>
        <v>1</v>
      </c>
      <c r="AN728" s="578">
        <v>26.8</v>
      </c>
      <c r="AO728" s="120">
        <f t="shared" si="385"/>
        <v>0</v>
      </c>
      <c r="AP728" s="120">
        <f t="shared" si="374"/>
        <v>0</v>
      </c>
      <c r="AQ728" s="120">
        <f t="shared" si="375"/>
        <v>0</v>
      </c>
      <c r="AR728" s="120">
        <f t="shared" si="376"/>
        <v>0</v>
      </c>
      <c r="AS728" s="120">
        <f t="shared" si="377"/>
        <v>0</v>
      </c>
      <c r="AT728" s="120">
        <f t="shared" si="378"/>
        <v>0</v>
      </c>
      <c r="AU728" s="74" t="s">
        <v>717</v>
      </c>
      <c r="AV728" s="115"/>
      <c r="AW728" s="395"/>
      <c r="AX728" s="395">
        <v>0</v>
      </c>
      <c r="AY728" s="395">
        <v>0</v>
      </c>
      <c r="AZ728" s="395">
        <v>0</v>
      </c>
      <c r="BA728" s="395">
        <v>0</v>
      </c>
      <c r="BB728" s="395">
        <v>0</v>
      </c>
      <c r="BC728" s="395">
        <v>0</v>
      </c>
      <c r="BD728" s="115"/>
      <c r="BE728" s="115"/>
      <c r="BF728" s="115"/>
      <c r="BG728" s="115"/>
      <c r="BH728" s="115"/>
      <c r="BI728" s="115"/>
      <c r="BJ728" s="115"/>
      <c r="BK728" s="115"/>
      <c r="BQ728" s="74" t="str">
        <f t="shared" si="386"/>
        <v xml:space="preserve"> </v>
      </c>
      <c r="BR728" s="120" t="str">
        <f t="shared" si="387"/>
        <v xml:space="preserve"> </v>
      </c>
      <c r="BS728" s="120" t="str">
        <f t="shared" si="388"/>
        <v xml:space="preserve"> </v>
      </c>
      <c r="BU728" s="74" t="str">
        <f t="shared" si="389"/>
        <v xml:space="preserve"> </v>
      </c>
      <c r="BV728" s="120" t="str">
        <f t="shared" si="390"/>
        <v xml:space="preserve"> </v>
      </c>
      <c r="BW728" s="120" t="str">
        <f t="shared" si="391"/>
        <v xml:space="preserve">  </v>
      </c>
      <c r="BY728" s="74" t="str">
        <f t="shared" si="392"/>
        <v xml:space="preserve"> </v>
      </c>
      <c r="BZ728" s="120" t="str">
        <f t="shared" si="393"/>
        <v xml:space="preserve"> </v>
      </c>
      <c r="CA728" s="120" t="str">
        <f t="shared" si="394"/>
        <v xml:space="preserve"> </v>
      </c>
      <c r="CC728" s="115" t="str">
        <f t="shared" si="395"/>
        <v xml:space="preserve"> </v>
      </c>
      <c r="CD728" s="120" t="str">
        <f t="shared" si="396"/>
        <v xml:space="preserve"> </v>
      </c>
      <c r="CE728" s="417" t="str">
        <f t="shared" si="397"/>
        <v xml:space="preserve"> </v>
      </c>
      <c r="CF728" s="115"/>
      <c r="CG728" s="115" t="str">
        <f t="shared" si="398"/>
        <v xml:space="preserve"> </v>
      </c>
      <c r="CH728" s="120" t="str">
        <f t="shared" si="399"/>
        <v xml:space="preserve"> </v>
      </c>
      <c r="CI728" s="417" t="str">
        <f t="shared" si="400"/>
        <v xml:space="preserve"> </v>
      </c>
      <c r="CJ728" s="115"/>
      <c r="CK728" s="115" t="str">
        <f t="shared" si="401"/>
        <v xml:space="preserve"> </v>
      </c>
      <c r="CL728" s="120" t="str">
        <f t="shared" si="402"/>
        <v xml:space="preserve"> </v>
      </c>
      <c r="CM728" s="417" t="str">
        <f t="shared" si="404"/>
        <v xml:space="preserve"> </v>
      </c>
      <c r="IS728" s="103">
        <v>9</v>
      </c>
    </row>
    <row r="729" spans="2:253" s="74" customFormat="1" ht="17.100000000000001" hidden="1" customHeight="1" x14ac:dyDescent="0.25">
      <c r="B729" s="504">
        <f>IF(AND('KB Duct Parts'!$BP$16=2,'KB Duct Parts'!$BO$16=4,'KB Duct Parts'!H29&gt;0),'KB Duct Parts'!H29,0)</f>
        <v>0</v>
      </c>
      <c r="C729" s="508">
        <v>13015</v>
      </c>
      <c r="D729" s="506" t="s">
        <v>138</v>
      </c>
      <c r="E729" s="504" t="s">
        <v>872</v>
      </c>
      <c r="F729" s="508" t="str">
        <f t="shared" si="379"/>
        <v xml:space="preserve"> </v>
      </c>
      <c r="G729" s="530" t="s">
        <v>125</v>
      </c>
      <c r="H729" s="504"/>
      <c r="I729" s="1035" t="s">
        <v>225</v>
      </c>
      <c r="J729" s="1036"/>
      <c r="K729" s="516" t="s">
        <v>882</v>
      </c>
      <c r="L729" s="523" t="s">
        <v>707</v>
      </c>
      <c r="M729" s="517" t="str">
        <f t="shared" si="403"/>
        <v>Y</v>
      </c>
      <c r="N729" s="514">
        <f t="shared" si="380"/>
        <v>27.4</v>
      </c>
      <c r="O729" s="518">
        <f t="shared" ref="O729:O792" si="406">IF(B729&gt;0,N729*B729,0)</f>
        <v>0</v>
      </c>
      <c r="P729" s="680">
        <v>0</v>
      </c>
      <c r="Q729" s="681">
        <f t="shared" si="381"/>
        <v>0</v>
      </c>
      <c r="R729" s="682">
        <f t="shared" si="382"/>
        <v>0</v>
      </c>
      <c r="S729" s="716">
        <v>0</v>
      </c>
      <c r="T729" s="679">
        <f t="shared" si="383"/>
        <v>0</v>
      </c>
      <c r="U729" s="679">
        <f t="shared" si="384"/>
        <v>0</v>
      </c>
      <c r="Y729" s="120"/>
      <c r="AE729" s="75"/>
      <c r="AF729" s="370" t="s">
        <v>707</v>
      </c>
      <c r="AG729" s="374"/>
      <c r="AH729" s="378"/>
      <c r="AI729" s="381"/>
      <c r="AJ729" s="386"/>
      <c r="AK729" s="391"/>
      <c r="AL729" s="386"/>
      <c r="AM729" s="363">
        <f t="shared" si="405"/>
        <v>1</v>
      </c>
      <c r="AN729" s="578">
        <v>27.4</v>
      </c>
      <c r="AO729" s="120">
        <f t="shared" si="385"/>
        <v>0</v>
      </c>
      <c r="AP729" s="120">
        <f t="shared" ref="AP729:AP792" si="407">$AN729*AY729</f>
        <v>0</v>
      </c>
      <c r="AQ729" s="120">
        <f t="shared" ref="AQ729:AQ792" si="408">$AN729*AZ729</f>
        <v>0</v>
      </c>
      <c r="AR729" s="120">
        <f t="shared" ref="AR729:AR792" si="409">$AN729*BA729</f>
        <v>0</v>
      </c>
      <c r="AS729" s="120">
        <f t="shared" ref="AS729:AS792" si="410">$AN729*BB729</f>
        <v>0</v>
      </c>
      <c r="AT729" s="120">
        <f t="shared" ref="AT729:AT792" si="411">$AN729*BC729</f>
        <v>0</v>
      </c>
      <c r="AU729" s="74" t="s">
        <v>717</v>
      </c>
      <c r="AV729" s="115"/>
      <c r="AW729" s="395"/>
      <c r="AX729" s="395">
        <v>0</v>
      </c>
      <c r="AY729" s="395">
        <v>0</v>
      </c>
      <c r="AZ729" s="395">
        <v>0</v>
      </c>
      <c r="BA729" s="395">
        <v>0</v>
      </c>
      <c r="BB729" s="395">
        <v>0</v>
      </c>
      <c r="BC729" s="395">
        <v>0</v>
      </c>
      <c r="BD729" s="115"/>
      <c r="BE729" s="115"/>
      <c r="BF729" s="115"/>
      <c r="BG729" s="115"/>
      <c r="BH729" s="115"/>
      <c r="BI729" s="115"/>
      <c r="BJ729" s="115"/>
      <c r="BK729" s="115"/>
      <c r="BQ729" s="74" t="str">
        <f t="shared" si="386"/>
        <v xml:space="preserve"> </v>
      </c>
      <c r="BR729" s="120" t="str">
        <f t="shared" si="387"/>
        <v xml:space="preserve"> </v>
      </c>
      <c r="BS729" s="120" t="str">
        <f t="shared" si="388"/>
        <v xml:space="preserve"> </v>
      </c>
      <c r="BU729" s="74" t="str">
        <f t="shared" si="389"/>
        <v xml:space="preserve"> </v>
      </c>
      <c r="BV729" s="120" t="str">
        <f t="shared" si="390"/>
        <v xml:space="preserve"> </v>
      </c>
      <c r="BW729" s="120" t="str">
        <f t="shared" si="391"/>
        <v xml:space="preserve">  </v>
      </c>
      <c r="BY729" s="74" t="str">
        <f t="shared" si="392"/>
        <v xml:space="preserve"> </v>
      </c>
      <c r="BZ729" s="120" t="str">
        <f t="shared" si="393"/>
        <v xml:space="preserve"> </v>
      </c>
      <c r="CA729" s="120" t="str">
        <f t="shared" si="394"/>
        <v xml:space="preserve"> </v>
      </c>
      <c r="CC729" s="115" t="str">
        <f t="shared" si="395"/>
        <v xml:space="preserve"> </v>
      </c>
      <c r="CD729" s="120" t="str">
        <f t="shared" si="396"/>
        <v xml:space="preserve"> </v>
      </c>
      <c r="CE729" s="417" t="str">
        <f t="shared" si="397"/>
        <v xml:space="preserve"> </v>
      </c>
      <c r="CF729" s="115"/>
      <c r="CG729" s="115" t="str">
        <f t="shared" si="398"/>
        <v xml:space="preserve"> </v>
      </c>
      <c r="CH729" s="120" t="str">
        <f t="shared" si="399"/>
        <v xml:space="preserve"> </v>
      </c>
      <c r="CI729" s="417" t="str">
        <f t="shared" si="400"/>
        <v xml:space="preserve"> </v>
      </c>
      <c r="CJ729" s="115"/>
      <c r="CK729" s="115" t="str">
        <f t="shared" si="401"/>
        <v xml:space="preserve"> </v>
      </c>
      <c r="CL729" s="120" t="str">
        <f t="shared" si="402"/>
        <v xml:space="preserve"> </v>
      </c>
      <c r="CM729" s="417" t="str">
        <f t="shared" si="404"/>
        <v xml:space="preserve"> </v>
      </c>
      <c r="IS729" s="103">
        <f>(IS728+IS730)/2</f>
        <v>9.4</v>
      </c>
    </row>
    <row r="730" spans="2:253" s="74" customFormat="1" ht="17.100000000000001" hidden="1" customHeight="1" x14ac:dyDescent="0.25">
      <c r="B730" s="504">
        <f>IF(AND('KB Duct Parts'!$BP$16=2,'KB Duct Parts'!$BO$16=4,'KB Duct Parts'!H30&gt;0),'KB Duct Parts'!H30,0)</f>
        <v>0</v>
      </c>
      <c r="C730" s="508">
        <v>13016</v>
      </c>
      <c r="D730" s="506" t="s">
        <v>139</v>
      </c>
      <c r="E730" s="504" t="s">
        <v>873</v>
      </c>
      <c r="F730" s="508" t="str">
        <f t="shared" si="379"/>
        <v xml:space="preserve"> </v>
      </c>
      <c r="G730" s="530" t="s">
        <v>125</v>
      </c>
      <c r="H730" s="504"/>
      <c r="I730" s="1035" t="s">
        <v>225</v>
      </c>
      <c r="J730" s="1036"/>
      <c r="K730" s="516" t="s">
        <v>882</v>
      </c>
      <c r="L730" s="523" t="s">
        <v>707</v>
      </c>
      <c r="M730" s="517" t="str">
        <f t="shared" si="403"/>
        <v>Y</v>
      </c>
      <c r="N730" s="514">
        <f t="shared" ref="N730:N793" si="412">AN730</f>
        <v>27.9</v>
      </c>
      <c r="O730" s="518">
        <f t="shared" si="406"/>
        <v>0</v>
      </c>
      <c r="P730" s="680">
        <v>0</v>
      </c>
      <c r="Q730" s="681">
        <f t="shared" ref="Q730:Q793" si="413">IF(B730&gt;0,N730*(1-P730),0)</f>
        <v>0</v>
      </c>
      <c r="R730" s="682">
        <f t="shared" ref="R730:R793" si="414">B730*Q730</f>
        <v>0</v>
      </c>
      <c r="S730" s="716">
        <v>0</v>
      </c>
      <c r="T730" s="679">
        <f t="shared" ref="T730:T793" si="415">ROUND(IF(B730&gt;0,((N730*(1-(1*S730)))),0),2)</f>
        <v>0</v>
      </c>
      <c r="U730" s="679">
        <f t="shared" ref="U730:U793" si="416">B730*T730</f>
        <v>0</v>
      </c>
      <c r="Y730" s="120"/>
      <c r="AE730" s="75"/>
      <c r="AF730" s="370" t="s">
        <v>707</v>
      </c>
      <c r="AG730" s="374"/>
      <c r="AH730" s="378"/>
      <c r="AI730" s="381"/>
      <c r="AJ730" s="386"/>
      <c r="AK730" s="391"/>
      <c r="AL730" s="386"/>
      <c r="AM730" s="363">
        <f t="shared" si="405"/>
        <v>1</v>
      </c>
      <c r="AN730" s="578">
        <v>27.9</v>
      </c>
      <c r="AO730" s="120">
        <f t="shared" ref="AO730:AO793" si="417">$AN730*AX730</f>
        <v>0</v>
      </c>
      <c r="AP730" s="120">
        <f t="shared" si="407"/>
        <v>0</v>
      </c>
      <c r="AQ730" s="120">
        <f t="shared" si="408"/>
        <v>0</v>
      </c>
      <c r="AR730" s="120">
        <f t="shared" si="409"/>
        <v>0</v>
      </c>
      <c r="AS730" s="120">
        <f t="shared" si="410"/>
        <v>0</v>
      </c>
      <c r="AT730" s="120">
        <f t="shared" si="411"/>
        <v>0</v>
      </c>
      <c r="AU730" s="74" t="s">
        <v>717</v>
      </c>
      <c r="AV730" s="115"/>
      <c r="AW730" s="395"/>
      <c r="AX730" s="395">
        <v>0</v>
      </c>
      <c r="AY730" s="395">
        <v>0</v>
      </c>
      <c r="AZ730" s="395">
        <v>0</v>
      </c>
      <c r="BA730" s="395">
        <v>0</v>
      </c>
      <c r="BB730" s="395">
        <v>0</v>
      </c>
      <c r="BC730" s="395">
        <v>0</v>
      </c>
      <c r="BD730" s="115"/>
      <c r="BE730" s="115"/>
      <c r="BF730" s="115"/>
      <c r="BG730" s="115"/>
      <c r="BH730" s="115"/>
      <c r="BI730" s="115"/>
      <c r="BJ730" s="115"/>
      <c r="BK730" s="115"/>
      <c r="BQ730" s="74" t="str">
        <f t="shared" ref="BQ730:BQ793" si="418">IF(AO730&gt;0,D730&amp;"-("&amp; AG730&amp;")"," ")</f>
        <v xml:space="preserve"> </v>
      </c>
      <c r="BR730" s="120" t="str">
        <f t="shared" ref="BR730:BR793" si="419">IF(AO730&gt;0,$G730," ")</f>
        <v xml:space="preserve"> </v>
      </c>
      <c r="BS730" s="120" t="str">
        <f t="shared" ref="BS730:BS793" si="420">IF(AO730&gt;0,AO730," ")</f>
        <v xml:space="preserve"> </v>
      </c>
      <c r="BU730" s="74" t="str">
        <f t="shared" ref="BU730:BU793" si="421">IF(AP730&gt;0,D730&amp;"-("&amp;AH730&amp;")"," ")</f>
        <v xml:space="preserve"> </v>
      </c>
      <c r="BV730" s="120" t="str">
        <f t="shared" ref="BV730:BV793" si="422">IF(AP730&gt;0,$G730," ")</f>
        <v xml:space="preserve"> </v>
      </c>
      <c r="BW730" s="120" t="str">
        <f t="shared" ref="BW730:BW793" si="423">IF(AP730&gt;0,AP730,"  ")</f>
        <v xml:space="preserve">  </v>
      </c>
      <c r="BY730" s="74" t="str">
        <f t="shared" ref="BY730:BY793" si="424">IF(AQ730&gt;0,D730&amp;"-("&amp;AI730&amp;")"," ")</f>
        <v xml:space="preserve"> </v>
      </c>
      <c r="BZ730" s="120" t="str">
        <f t="shared" ref="BZ730:BZ793" si="425">IF(AQ730&gt;0,$G730," ")</f>
        <v xml:space="preserve"> </v>
      </c>
      <c r="CA730" s="120" t="str">
        <f t="shared" ref="CA730:CA793" si="426">IF(AQ730&gt;0,AQ730," ")</f>
        <v xml:space="preserve"> </v>
      </c>
      <c r="CC730" s="115" t="str">
        <f t="shared" ref="CC730:CC793" si="427">IF(AR730&gt;0,D730&amp;"-("&amp;AJ730&amp;")"," ")</f>
        <v xml:space="preserve"> </v>
      </c>
      <c r="CD730" s="120" t="str">
        <f t="shared" ref="CD730:CD793" si="428">IF(AR730&gt;0,$G730," ")</f>
        <v xml:space="preserve"> </v>
      </c>
      <c r="CE730" s="417" t="str">
        <f t="shared" ref="CE730:CE793" si="429">IF(AR730&gt;0,AR730," ")</f>
        <v xml:space="preserve"> </v>
      </c>
      <c r="CF730" s="115"/>
      <c r="CG730" s="115" t="str">
        <f t="shared" ref="CG730:CG793" si="430">IF(AS730&gt;0,D730&amp;"-("&amp;AK730&amp;")"," ")</f>
        <v xml:space="preserve"> </v>
      </c>
      <c r="CH730" s="120" t="str">
        <f t="shared" ref="CH730:CH793" si="431">IF(AS730&gt;0,$G730," ")</f>
        <v xml:space="preserve"> </v>
      </c>
      <c r="CI730" s="417" t="str">
        <f t="shared" ref="CI730:CI793" si="432">IF(AS730&gt;0,AS730," ")</f>
        <v xml:space="preserve"> </v>
      </c>
      <c r="CJ730" s="115"/>
      <c r="CK730" s="115" t="str">
        <f t="shared" ref="CK730:CK793" si="433">IF(AT730&gt;0,D730&amp;"-"&amp;AL730," ")</f>
        <v xml:space="preserve"> </v>
      </c>
      <c r="CL730" s="120" t="str">
        <f t="shared" ref="CL730:CL793" si="434">IF(AT730&gt;0,$G730," ")</f>
        <v xml:space="preserve"> </v>
      </c>
      <c r="CM730" s="417" t="str">
        <f t="shared" si="404"/>
        <v xml:space="preserve"> </v>
      </c>
      <c r="IS730" s="103">
        <v>9.8000000000000007</v>
      </c>
    </row>
    <row r="731" spans="2:253" s="74" customFormat="1" ht="17.100000000000001" hidden="1" customHeight="1" x14ac:dyDescent="0.25">
      <c r="B731" s="504">
        <f>IF(AND('KB Duct Parts'!$BP$16=2,'KB Duct Parts'!$BO$16=4,'KB Duct Parts'!H31&gt;0),'KB Duct Parts'!H31,0)</f>
        <v>0</v>
      </c>
      <c r="C731" s="508">
        <v>13017</v>
      </c>
      <c r="D731" s="506" t="s">
        <v>140</v>
      </c>
      <c r="E731" s="504" t="s">
        <v>874</v>
      </c>
      <c r="F731" s="508" t="str">
        <f t="shared" si="379"/>
        <v xml:space="preserve"> </v>
      </c>
      <c r="G731" s="530" t="s">
        <v>125</v>
      </c>
      <c r="H731" s="504"/>
      <c r="I731" s="1035" t="s">
        <v>225</v>
      </c>
      <c r="J731" s="1036"/>
      <c r="K731" s="516" t="s">
        <v>882</v>
      </c>
      <c r="L731" s="523" t="s">
        <v>707</v>
      </c>
      <c r="M731" s="517" t="str">
        <f t="shared" ref="M731:M794" si="435">IF(AM731=1,"Y",IF(AM731&gt;1,"NR"," "))</f>
        <v>Y</v>
      </c>
      <c r="N731" s="514">
        <f t="shared" si="412"/>
        <v>28.3</v>
      </c>
      <c r="O731" s="518">
        <f t="shared" si="406"/>
        <v>0</v>
      </c>
      <c r="P731" s="680">
        <v>0</v>
      </c>
      <c r="Q731" s="681">
        <f t="shared" si="413"/>
        <v>0</v>
      </c>
      <c r="R731" s="682">
        <f t="shared" si="414"/>
        <v>0</v>
      </c>
      <c r="S731" s="716">
        <v>0</v>
      </c>
      <c r="T731" s="679">
        <f t="shared" si="415"/>
        <v>0</v>
      </c>
      <c r="U731" s="679">
        <f t="shared" si="416"/>
        <v>0</v>
      </c>
      <c r="Y731" s="120"/>
      <c r="AE731" s="75"/>
      <c r="AF731" s="370" t="s">
        <v>707</v>
      </c>
      <c r="AG731" s="374"/>
      <c r="AH731" s="378"/>
      <c r="AI731" s="381"/>
      <c r="AJ731" s="386"/>
      <c r="AK731" s="391"/>
      <c r="AL731" s="386"/>
      <c r="AM731" s="363">
        <f t="shared" si="405"/>
        <v>1</v>
      </c>
      <c r="AN731" s="578">
        <v>28.3</v>
      </c>
      <c r="AO731" s="120">
        <f t="shared" si="417"/>
        <v>0</v>
      </c>
      <c r="AP731" s="120">
        <f t="shared" si="407"/>
        <v>0</v>
      </c>
      <c r="AQ731" s="120">
        <f t="shared" si="408"/>
        <v>0</v>
      </c>
      <c r="AR731" s="120">
        <f t="shared" si="409"/>
        <v>0</v>
      </c>
      <c r="AS731" s="120">
        <f t="shared" si="410"/>
        <v>0</v>
      </c>
      <c r="AT731" s="120">
        <f t="shared" si="411"/>
        <v>0</v>
      </c>
      <c r="AU731" s="74" t="s">
        <v>717</v>
      </c>
      <c r="AV731" s="115"/>
      <c r="AW731" s="395"/>
      <c r="AX731" s="395">
        <v>0</v>
      </c>
      <c r="AY731" s="395">
        <v>0</v>
      </c>
      <c r="AZ731" s="395">
        <v>0</v>
      </c>
      <c r="BA731" s="395">
        <v>0</v>
      </c>
      <c r="BB731" s="395">
        <v>0</v>
      </c>
      <c r="BC731" s="395">
        <v>0</v>
      </c>
      <c r="BD731" s="115"/>
      <c r="BE731" s="115"/>
      <c r="BF731" s="115"/>
      <c r="BG731" s="115"/>
      <c r="BH731" s="115"/>
      <c r="BI731" s="115"/>
      <c r="BJ731" s="115"/>
      <c r="BK731" s="115"/>
      <c r="BQ731" s="74" t="str">
        <f t="shared" si="418"/>
        <v xml:space="preserve"> </v>
      </c>
      <c r="BR731" s="120" t="str">
        <f t="shared" si="419"/>
        <v xml:space="preserve"> </v>
      </c>
      <c r="BS731" s="120" t="str">
        <f t="shared" si="420"/>
        <v xml:space="preserve"> </v>
      </c>
      <c r="BU731" s="74" t="str">
        <f t="shared" si="421"/>
        <v xml:space="preserve"> </v>
      </c>
      <c r="BV731" s="120" t="str">
        <f t="shared" si="422"/>
        <v xml:space="preserve"> </v>
      </c>
      <c r="BW731" s="120" t="str">
        <f t="shared" si="423"/>
        <v xml:space="preserve">  </v>
      </c>
      <c r="BY731" s="74" t="str">
        <f t="shared" si="424"/>
        <v xml:space="preserve"> </v>
      </c>
      <c r="BZ731" s="120" t="str">
        <f t="shared" si="425"/>
        <v xml:space="preserve"> </v>
      </c>
      <c r="CA731" s="120" t="str">
        <f t="shared" si="426"/>
        <v xml:space="preserve"> </v>
      </c>
      <c r="CC731" s="115" t="str">
        <f t="shared" si="427"/>
        <v xml:space="preserve"> </v>
      </c>
      <c r="CD731" s="120" t="str">
        <f t="shared" si="428"/>
        <v xml:space="preserve"> </v>
      </c>
      <c r="CE731" s="417" t="str">
        <f t="shared" si="429"/>
        <v xml:space="preserve"> </v>
      </c>
      <c r="CF731" s="115"/>
      <c r="CG731" s="115" t="str">
        <f t="shared" si="430"/>
        <v xml:space="preserve"> </v>
      </c>
      <c r="CH731" s="120" t="str">
        <f t="shared" si="431"/>
        <v xml:space="preserve"> </v>
      </c>
      <c r="CI731" s="417" t="str">
        <f t="shared" si="432"/>
        <v xml:space="preserve"> </v>
      </c>
      <c r="CJ731" s="115"/>
      <c r="CK731" s="115" t="str">
        <f t="shared" si="433"/>
        <v xml:space="preserve"> </v>
      </c>
      <c r="CL731" s="120" t="str">
        <f t="shared" si="434"/>
        <v xml:space="preserve"> </v>
      </c>
      <c r="CM731" s="417" t="str">
        <f t="shared" si="404"/>
        <v xml:space="preserve"> </v>
      </c>
      <c r="IS731" s="103">
        <v>10</v>
      </c>
    </row>
    <row r="732" spans="2:253" s="74" customFormat="1" ht="17.100000000000001" hidden="1" customHeight="1" x14ac:dyDescent="0.25">
      <c r="B732" s="504">
        <f>IF(AND('KB Duct Parts'!$BP$16=2,'KB Duct Parts'!$BO$16=4,'KB Duct Parts'!H32&gt;0),'KB Duct Parts'!H32,0)</f>
        <v>0</v>
      </c>
      <c r="C732" s="508">
        <v>13018</v>
      </c>
      <c r="D732" s="506" t="s">
        <v>141</v>
      </c>
      <c r="E732" s="504" t="s">
        <v>875</v>
      </c>
      <c r="F732" s="508" t="str">
        <f t="shared" si="379"/>
        <v xml:space="preserve"> </v>
      </c>
      <c r="G732" s="530" t="s">
        <v>125</v>
      </c>
      <c r="H732" s="504"/>
      <c r="I732" s="1035" t="s">
        <v>225</v>
      </c>
      <c r="J732" s="1036"/>
      <c r="K732" s="516" t="s">
        <v>882</v>
      </c>
      <c r="L732" s="523" t="s">
        <v>707</v>
      </c>
      <c r="M732" s="517" t="str">
        <f t="shared" si="435"/>
        <v>Y</v>
      </c>
      <c r="N732" s="514">
        <f t="shared" si="412"/>
        <v>28.6</v>
      </c>
      <c r="O732" s="518">
        <f t="shared" si="406"/>
        <v>0</v>
      </c>
      <c r="P732" s="680">
        <v>0</v>
      </c>
      <c r="Q732" s="681">
        <f t="shared" si="413"/>
        <v>0</v>
      </c>
      <c r="R732" s="682">
        <f t="shared" si="414"/>
        <v>0</v>
      </c>
      <c r="S732" s="716">
        <v>0</v>
      </c>
      <c r="T732" s="679">
        <f t="shared" si="415"/>
        <v>0</v>
      </c>
      <c r="U732" s="679">
        <f t="shared" si="416"/>
        <v>0</v>
      </c>
      <c r="Y732" s="120"/>
      <c r="AE732" s="75"/>
      <c r="AF732" s="370" t="s">
        <v>707</v>
      </c>
      <c r="AG732" s="374"/>
      <c r="AH732" s="378"/>
      <c r="AI732" s="381"/>
      <c r="AJ732" s="386"/>
      <c r="AK732" s="391"/>
      <c r="AL732" s="386"/>
      <c r="AM732" s="363">
        <f t="shared" si="405"/>
        <v>1</v>
      </c>
      <c r="AN732" s="578">
        <v>28.6</v>
      </c>
      <c r="AO732" s="120">
        <f t="shared" si="417"/>
        <v>0</v>
      </c>
      <c r="AP732" s="120">
        <f t="shared" si="407"/>
        <v>0</v>
      </c>
      <c r="AQ732" s="120">
        <f t="shared" si="408"/>
        <v>0</v>
      </c>
      <c r="AR732" s="120">
        <f t="shared" si="409"/>
        <v>0</v>
      </c>
      <c r="AS732" s="120">
        <f t="shared" si="410"/>
        <v>0</v>
      </c>
      <c r="AT732" s="120">
        <f t="shared" si="411"/>
        <v>0</v>
      </c>
      <c r="AU732" s="74" t="s">
        <v>717</v>
      </c>
      <c r="AV732" s="115"/>
      <c r="AW732" s="395"/>
      <c r="AX732" s="395">
        <v>0</v>
      </c>
      <c r="AY732" s="395">
        <v>0</v>
      </c>
      <c r="AZ732" s="395">
        <v>0</v>
      </c>
      <c r="BA732" s="395">
        <v>0</v>
      </c>
      <c r="BB732" s="395">
        <v>0</v>
      </c>
      <c r="BC732" s="395">
        <v>0</v>
      </c>
      <c r="BD732" s="115"/>
      <c r="BE732" s="115"/>
      <c r="BF732" s="115"/>
      <c r="BG732" s="115"/>
      <c r="BH732" s="115"/>
      <c r="BI732" s="115"/>
      <c r="BJ732" s="115"/>
      <c r="BK732" s="115"/>
      <c r="BQ732" s="74" t="str">
        <f t="shared" si="418"/>
        <v xml:space="preserve"> </v>
      </c>
      <c r="BR732" s="120" t="str">
        <f t="shared" si="419"/>
        <v xml:space="preserve"> </v>
      </c>
      <c r="BS732" s="120" t="str">
        <f t="shared" si="420"/>
        <v xml:space="preserve"> </v>
      </c>
      <c r="BU732" s="74" t="str">
        <f t="shared" si="421"/>
        <v xml:space="preserve"> </v>
      </c>
      <c r="BV732" s="120" t="str">
        <f t="shared" si="422"/>
        <v xml:space="preserve"> </v>
      </c>
      <c r="BW732" s="120" t="str">
        <f t="shared" si="423"/>
        <v xml:space="preserve">  </v>
      </c>
      <c r="BY732" s="74" t="str">
        <f t="shared" si="424"/>
        <v xml:space="preserve"> </v>
      </c>
      <c r="BZ732" s="120" t="str">
        <f t="shared" si="425"/>
        <v xml:space="preserve"> </v>
      </c>
      <c r="CA732" s="120" t="str">
        <f t="shared" si="426"/>
        <v xml:space="preserve"> </v>
      </c>
      <c r="CC732" s="115" t="str">
        <f t="shared" si="427"/>
        <v xml:space="preserve"> </v>
      </c>
      <c r="CD732" s="120" t="str">
        <f t="shared" si="428"/>
        <v xml:space="preserve"> </v>
      </c>
      <c r="CE732" s="417" t="str">
        <f t="shared" si="429"/>
        <v xml:space="preserve"> </v>
      </c>
      <c r="CF732" s="115"/>
      <c r="CG732" s="115" t="str">
        <f t="shared" si="430"/>
        <v xml:space="preserve"> </v>
      </c>
      <c r="CH732" s="120" t="str">
        <f t="shared" si="431"/>
        <v xml:space="preserve"> </v>
      </c>
      <c r="CI732" s="417" t="str">
        <f t="shared" si="432"/>
        <v xml:space="preserve"> </v>
      </c>
      <c r="CJ732" s="115"/>
      <c r="CK732" s="115" t="str">
        <f t="shared" si="433"/>
        <v xml:space="preserve"> </v>
      </c>
      <c r="CL732" s="120" t="str">
        <f t="shared" si="434"/>
        <v xml:space="preserve"> </v>
      </c>
      <c r="CM732" s="417" t="str">
        <f t="shared" si="404"/>
        <v xml:space="preserve"> </v>
      </c>
      <c r="IS732" s="103">
        <v>10.3</v>
      </c>
    </row>
    <row r="733" spans="2:253" s="74" customFormat="1" ht="17.100000000000001" hidden="1" customHeight="1" x14ac:dyDescent="0.25">
      <c r="B733" s="504">
        <f>IF(AND('KB Duct Parts'!$BP$16=2,'KB Duct Parts'!$BO$16=4,'KB Duct Parts'!H33&gt;0),'KB Duct Parts'!H33,0)</f>
        <v>0</v>
      </c>
      <c r="C733" s="508">
        <v>13019</v>
      </c>
      <c r="D733" s="506" t="s">
        <v>142</v>
      </c>
      <c r="E733" s="504" t="s">
        <v>876</v>
      </c>
      <c r="F733" s="508" t="str">
        <f t="shared" si="379"/>
        <v xml:space="preserve"> </v>
      </c>
      <c r="G733" s="530" t="s">
        <v>125</v>
      </c>
      <c r="H733" s="504"/>
      <c r="I733" s="1035" t="s">
        <v>225</v>
      </c>
      <c r="J733" s="1036"/>
      <c r="K733" s="516" t="s">
        <v>882</v>
      </c>
      <c r="L733" s="523" t="s">
        <v>707</v>
      </c>
      <c r="M733" s="517" t="str">
        <f t="shared" si="435"/>
        <v>Y</v>
      </c>
      <c r="N733" s="514">
        <f t="shared" si="412"/>
        <v>28.9</v>
      </c>
      <c r="O733" s="518">
        <f t="shared" si="406"/>
        <v>0</v>
      </c>
      <c r="P733" s="680">
        <v>0</v>
      </c>
      <c r="Q733" s="681">
        <f t="shared" si="413"/>
        <v>0</v>
      </c>
      <c r="R733" s="682">
        <f t="shared" si="414"/>
        <v>0</v>
      </c>
      <c r="S733" s="716">
        <v>0</v>
      </c>
      <c r="T733" s="679">
        <f t="shared" si="415"/>
        <v>0</v>
      </c>
      <c r="U733" s="679">
        <f t="shared" si="416"/>
        <v>0</v>
      </c>
      <c r="Y733" s="120"/>
      <c r="AE733" s="75"/>
      <c r="AF733" s="370" t="s">
        <v>707</v>
      </c>
      <c r="AG733" s="374"/>
      <c r="AH733" s="378"/>
      <c r="AI733" s="381"/>
      <c r="AJ733" s="386"/>
      <c r="AK733" s="391"/>
      <c r="AL733" s="386"/>
      <c r="AM733" s="363">
        <f t="shared" si="405"/>
        <v>1</v>
      </c>
      <c r="AN733" s="578">
        <v>28.9</v>
      </c>
      <c r="AO733" s="120">
        <f t="shared" si="417"/>
        <v>0</v>
      </c>
      <c r="AP733" s="120">
        <f t="shared" si="407"/>
        <v>0</v>
      </c>
      <c r="AQ733" s="120">
        <f t="shared" si="408"/>
        <v>0</v>
      </c>
      <c r="AR733" s="120">
        <f t="shared" si="409"/>
        <v>0</v>
      </c>
      <c r="AS733" s="120">
        <f t="shared" si="410"/>
        <v>0</v>
      </c>
      <c r="AT733" s="120">
        <f t="shared" si="411"/>
        <v>0</v>
      </c>
      <c r="AU733" s="74" t="s">
        <v>717</v>
      </c>
      <c r="AV733" s="115"/>
      <c r="AW733" s="395"/>
      <c r="AX733" s="395">
        <v>0</v>
      </c>
      <c r="AY733" s="395">
        <v>0</v>
      </c>
      <c r="AZ733" s="395">
        <v>0</v>
      </c>
      <c r="BA733" s="395">
        <v>0</v>
      </c>
      <c r="BB733" s="395">
        <v>0</v>
      </c>
      <c r="BC733" s="395">
        <v>0</v>
      </c>
      <c r="BD733" s="115"/>
      <c r="BE733" s="115"/>
      <c r="BF733" s="115"/>
      <c r="BG733" s="115"/>
      <c r="BH733" s="115"/>
      <c r="BI733" s="115"/>
      <c r="BJ733" s="115"/>
      <c r="BK733" s="115"/>
      <c r="BQ733" s="74" t="str">
        <f t="shared" si="418"/>
        <v xml:space="preserve"> </v>
      </c>
      <c r="BR733" s="120" t="str">
        <f t="shared" si="419"/>
        <v xml:space="preserve"> </v>
      </c>
      <c r="BS733" s="120" t="str">
        <f t="shared" si="420"/>
        <v xml:space="preserve"> </v>
      </c>
      <c r="BU733" s="74" t="str">
        <f t="shared" si="421"/>
        <v xml:space="preserve"> </v>
      </c>
      <c r="BV733" s="120" t="str">
        <f t="shared" si="422"/>
        <v xml:space="preserve"> </v>
      </c>
      <c r="BW733" s="120" t="str">
        <f t="shared" si="423"/>
        <v xml:space="preserve">  </v>
      </c>
      <c r="BY733" s="74" t="str">
        <f t="shared" si="424"/>
        <v xml:space="preserve"> </v>
      </c>
      <c r="BZ733" s="120" t="str">
        <f t="shared" si="425"/>
        <v xml:space="preserve"> </v>
      </c>
      <c r="CA733" s="120" t="str">
        <f t="shared" si="426"/>
        <v xml:space="preserve"> </v>
      </c>
      <c r="CC733" s="115" t="str">
        <f t="shared" si="427"/>
        <v xml:space="preserve"> </v>
      </c>
      <c r="CD733" s="120" t="str">
        <f t="shared" si="428"/>
        <v xml:space="preserve"> </v>
      </c>
      <c r="CE733" s="417" t="str">
        <f t="shared" si="429"/>
        <v xml:space="preserve"> </v>
      </c>
      <c r="CF733" s="115"/>
      <c r="CG733" s="115" t="str">
        <f t="shared" si="430"/>
        <v xml:space="preserve"> </v>
      </c>
      <c r="CH733" s="120" t="str">
        <f t="shared" si="431"/>
        <v xml:space="preserve"> </v>
      </c>
      <c r="CI733" s="417" t="str">
        <f t="shared" si="432"/>
        <v xml:space="preserve"> </v>
      </c>
      <c r="CJ733" s="115"/>
      <c r="CK733" s="115" t="str">
        <f t="shared" si="433"/>
        <v xml:space="preserve"> </v>
      </c>
      <c r="CL733" s="120" t="str">
        <f t="shared" si="434"/>
        <v xml:space="preserve"> </v>
      </c>
      <c r="CM733" s="417" t="str">
        <f t="shared" si="404"/>
        <v xml:space="preserve"> </v>
      </c>
      <c r="IS733" s="103">
        <f>(IS732+IS734)/2</f>
        <v>10.5</v>
      </c>
    </row>
    <row r="734" spans="2:253" s="74" customFormat="1" ht="17.100000000000001" hidden="1" customHeight="1" x14ac:dyDescent="0.25">
      <c r="B734" s="504">
        <f>IF(AND('KB Duct Parts'!$BP$16=2,'KB Duct Parts'!$BO$16=4,'KB Duct Parts'!H34&gt;0),'KB Duct Parts'!H34,0)</f>
        <v>0</v>
      </c>
      <c r="C734" s="508">
        <v>13020</v>
      </c>
      <c r="D734" s="506" t="s">
        <v>143</v>
      </c>
      <c r="E734" s="504" t="s">
        <v>877</v>
      </c>
      <c r="F734" s="508" t="str">
        <f t="shared" si="379"/>
        <v xml:space="preserve"> </v>
      </c>
      <c r="G734" s="530" t="s">
        <v>125</v>
      </c>
      <c r="H734" s="504"/>
      <c r="I734" s="1035" t="s">
        <v>225</v>
      </c>
      <c r="J734" s="1036"/>
      <c r="K734" s="516" t="s">
        <v>882</v>
      </c>
      <c r="L734" s="523" t="s">
        <v>707</v>
      </c>
      <c r="M734" s="517" t="str">
        <f t="shared" si="435"/>
        <v>Y</v>
      </c>
      <c r="N734" s="514">
        <f t="shared" si="412"/>
        <v>29.1</v>
      </c>
      <c r="O734" s="518">
        <f t="shared" si="406"/>
        <v>0</v>
      </c>
      <c r="P734" s="680">
        <v>0</v>
      </c>
      <c r="Q734" s="681">
        <f t="shared" si="413"/>
        <v>0</v>
      </c>
      <c r="R734" s="682">
        <f t="shared" si="414"/>
        <v>0</v>
      </c>
      <c r="S734" s="716">
        <v>0</v>
      </c>
      <c r="T734" s="679">
        <f t="shared" si="415"/>
        <v>0</v>
      </c>
      <c r="U734" s="679">
        <f t="shared" si="416"/>
        <v>0</v>
      </c>
      <c r="Y734" s="120"/>
      <c r="AE734" s="75"/>
      <c r="AF734" s="370" t="s">
        <v>707</v>
      </c>
      <c r="AG734" s="374"/>
      <c r="AH734" s="378"/>
      <c r="AI734" s="381"/>
      <c r="AJ734" s="386"/>
      <c r="AK734" s="391"/>
      <c r="AL734" s="386"/>
      <c r="AM734" s="363">
        <f t="shared" si="405"/>
        <v>1</v>
      </c>
      <c r="AN734" s="578">
        <v>29.1</v>
      </c>
      <c r="AO734" s="120">
        <f t="shared" si="417"/>
        <v>0</v>
      </c>
      <c r="AP734" s="120">
        <f t="shared" si="407"/>
        <v>0</v>
      </c>
      <c r="AQ734" s="120">
        <f t="shared" si="408"/>
        <v>0</v>
      </c>
      <c r="AR734" s="120">
        <f t="shared" si="409"/>
        <v>0</v>
      </c>
      <c r="AS734" s="120">
        <f t="shared" si="410"/>
        <v>0</v>
      </c>
      <c r="AT734" s="120">
        <f t="shared" si="411"/>
        <v>0</v>
      </c>
      <c r="AU734" s="74" t="s">
        <v>717</v>
      </c>
      <c r="AV734" s="115"/>
      <c r="AW734" s="395"/>
      <c r="AX734" s="395">
        <v>0</v>
      </c>
      <c r="AY734" s="395">
        <v>0</v>
      </c>
      <c r="AZ734" s="395">
        <v>0</v>
      </c>
      <c r="BA734" s="395">
        <v>0</v>
      </c>
      <c r="BB734" s="395">
        <v>0</v>
      </c>
      <c r="BC734" s="395">
        <v>0</v>
      </c>
      <c r="BD734" s="115"/>
      <c r="BE734" s="115"/>
      <c r="BF734" s="115"/>
      <c r="BG734" s="115"/>
      <c r="BH734" s="115"/>
      <c r="BI734" s="115"/>
      <c r="BJ734" s="115"/>
      <c r="BK734" s="115"/>
      <c r="BQ734" s="74" t="str">
        <f t="shared" si="418"/>
        <v xml:space="preserve"> </v>
      </c>
      <c r="BR734" s="120" t="str">
        <f t="shared" si="419"/>
        <v xml:space="preserve"> </v>
      </c>
      <c r="BS734" s="120" t="str">
        <f t="shared" si="420"/>
        <v xml:space="preserve"> </v>
      </c>
      <c r="BU734" s="74" t="str">
        <f t="shared" si="421"/>
        <v xml:space="preserve"> </v>
      </c>
      <c r="BV734" s="120" t="str">
        <f t="shared" si="422"/>
        <v xml:space="preserve"> </v>
      </c>
      <c r="BW734" s="120" t="str">
        <f t="shared" si="423"/>
        <v xml:space="preserve">  </v>
      </c>
      <c r="BY734" s="74" t="str">
        <f t="shared" si="424"/>
        <v xml:space="preserve"> </v>
      </c>
      <c r="BZ734" s="120" t="str">
        <f t="shared" si="425"/>
        <v xml:space="preserve"> </v>
      </c>
      <c r="CA734" s="120" t="str">
        <f t="shared" si="426"/>
        <v xml:space="preserve"> </v>
      </c>
      <c r="CC734" s="115" t="str">
        <f t="shared" si="427"/>
        <v xml:space="preserve"> </v>
      </c>
      <c r="CD734" s="120" t="str">
        <f t="shared" si="428"/>
        <v xml:space="preserve"> </v>
      </c>
      <c r="CE734" s="417" t="str">
        <f t="shared" si="429"/>
        <v xml:space="preserve"> </v>
      </c>
      <c r="CF734" s="115"/>
      <c r="CG734" s="115" t="str">
        <f t="shared" si="430"/>
        <v xml:space="preserve"> </v>
      </c>
      <c r="CH734" s="120" t="str">
        <f t="shared" si="431"/>
        <v xml:space="preserve"> </v>
      </c>
      <c r="CI734" s="417" t="str">
        <f t="shared" si="432"/>
        <v xml:space="preserve"> </v>
      </c>
      <c r="CJ734" s="115"/>
      <c r="CK734" s="115" t="str">
        <f t="shared" si="433"/>
        <v xml:space="preserve"> </v>
      </c>
      <c r="CL734" s="120" t="str">
        <f t="shared" si="434"/>
        <v xml:space="preserve"> </v>
      </c>
      <c r="CM734" s="417" t="str">
        <f t="shared" si="404"/>
        <v xml:space="preserve"> </v>
      </c>
      <c r="IS734" s="103">
        <v>10.7</v>
      </c>
    </row>
    <row r="735" spans="2:253" s="74" customFormat="1" ht="17.100000000000001" hidden="1" customHeight="1" x14ac:dyDescent="0.25">
      <c r="B735" s="504">
        <f>IF(AND('KB Duct Parts'!$BP$16=2,'KB Duct Parts'!$BO$16=4,'KB Duct Parts'!H35&gt;0),'KB Duct Parts'!H35,0)</f>
        <v>0</v>
      </c>
      <c r="C735" s="508">
        <v>13022</v>
      </c>
      <c r="D735" s="506" t="s">
        <v>144</v>
      </c>
      <c r="E735" s="504" t="s">
        <v>878</v>
      </c>
      <c r="F735" s="508" t="str">
        <f t="shared" si="379"/>
        <v xml:space="preserve"> </v>
      </c>
      <c r="G735" s="530" t="s">
        <v>125</v>
      </c>
      <c r="H735" s="504"/>
      <c r="I735" s="1035" t="s">
        <v>225</v>
      </c>
      <c r="J735" s="1036"/>
      <c r="K735" s="516" t="s">
        <v>882</v>
      </c>
      <c r="L735" s="523" t="s">
        <v>707</v>
      </c>
      <c r="M735" s="517" t="str">
        <f t="shared" si="435"/>
        <v>Y</v>
      </c>
      <c r="N735" s="514">
        <f t="shared" si="412"/>
        <v>30</v>
      </c>
      <c r="O735" s="518">
        <f t="shared" si="406"/>
        <v>0</v>
      </c>
      <c r="P735" s="680">
        <v>0</v>
      </c>
      <c r="Q735" s="681">
        <f t="shared" si="413"/>
        <v>0</v>
      </c>
      <c r="R735" s="682">
        <f t="shared" si="414"/>
        <v>0</v>
      </c>
      <c r="S735" s="716">
        <v>0</v>
      </c>
      <c r="T735" s="679">
        <f t="shared" si="415"/>
        <v>0</v>
      </c>
      <c r="U735" s="679">
        <f t="shared" si="416"/>
        <v>0</v>
      </c>
      <c r="Y735" s="120"/>
      <c r="AE735" s="75"/>
      <c r="AF735" s="370" t="s">
        <v>707</v>
      </c>
      <c r="AG735" s="374"/>
      <c r="AH735" s="378"/>
      <c r="AI735" s="381"/>
      <c r="AJ735" s="386"/>
      <c r="AK735" s="391"/>
      <c r="AL735" s="386"/>
      <c r="AM735" s="363">
        <f t="shared" si="405"/>
        <v>1</v>
      </c>
      <c r="AN735" s="578">
        <v>30</v>
      </c>
      <c r="AO735" s="120">
        <f t="shared" si="417"/>
        <v>0</v>
      </c>
      <c r="AP735" s="120">
        <f t="shared" si="407"/>
        <v>0</v>
      </c>
      <c r="AQ735" s="120">
        <f t="shared" si="408"/>
        <v>0</v>
      </c>
      <c r="AR735" s="120">
        <f t="shared" si="409"/>
        <v>0</v>
      </c>
      <c r="AS735" s="120">
        <f t="shared" si="410"/>
        <v>0</v>
      </c>
      <c r="AT735" s="120">
        <f t="shared" si="411"/>
        <v>0</v>
      </c>
      <c r="AU735" s="74" t="s">
        <v>717</v>
      </c>
      <c r="AV735" s="115"/>
      <c r="AW735" s="395"/>
      <c r="AX735" s="395">
        <v>0</v>
      </c>
      <c r="AY735" s="395">
        <v>0</v>
      </c>
      <c r="AZ735" s="395">
        <v>0</v>
      </c>
      <c r="BA735" s="395">
        <v>0</v>
      </c>
      <c r="BB735" s="395">
        <v>0</v>
      </c>
      <c r="BC735" s="395">
        <v>0</v>
      </c>
      <c r="BD735" s="115"/>
      <c r="BE735" s="115"/>
      <c r="BF735" s="115"/>
      <c r="BG735" s="115"/>
      <c r="BH735" s="115"/>
      <c r="BI735" s="115"/>
      <c r="BJ735" s="115"/>
      <c r="BK735" s="115"/>
      <c r="BQ735" s="74" t="str">
        <f t="shared" si="418"/>
        <v xml:space="preserve"> </v>
      </c>
      <c r="BR735" s="120" t="str">
        <f t="shared" si="419"/>
        <v xml:space="preserve"> </v>
      </c>
      <c r="BS735" s="120" t="str">
        <f t="shared" si="420"/>
        <v xml:space="preserve"> </v>
      </c>
      <c r="BU735" s="74" t="str">
        <f t="shared" si="421"/>
        <v xml:space="preserve"> </v>
      </c>
      <c r="BV735" s="120" t="str">
        <f t="shared" si="422"/>
        <v xml:space="preserve"> </v>
      </c>
      <c r="BW735" s="120" t="str">
        <f t="shared" si="423"/>
        <v xml:space="preserve">  </v>
      </c>
      <c r="BY735" s="74" t="str">
        <f t="shared" si="424"/>
        <v xml:space="preserve"> </v>
      </c>
      <c r="BZ735" s="120" t="str">
        <f t="shared" si="425"/>
        <v xml:space="preserve"> </v>
      </c>
      <c r="CA735" s="120" t="str">
        <f t="shared" si="426"/>
        <v xml:space="preserve"> </v>
      </c>
      <c r="CC735" s="115" t="str">
        <f t="shared" si="427"/>
        <v xml:space="preserve"> </v>
      </c>
      <c r="CD735" s="120" t="str">
        <f t="shared" si="428"/>
        <v xml:space="preserve"> </v>
      </c>
      <c r="CE735" s="417" t="str">
        <f t="shared" si="429"/>
        <v xml:space="preserve"> </v>
      </c>
      <c r="CF735" s="115"/>
      <c r="CG735" s="115" t="str">
        <f t="shared" si="430"/>
        <v xml:space="preserve"> </v>
      </c>
      <c r="CH735" s="120" t="str">
        <f t="shared" si="431"/>
        <v xml:space="preserve"> </v>
      </c>
      <c r="CI735" s="417" t="str">
        <f t="shared" si="432"/>
        <v xml:space="preserve"> </v>
      </c>
      <c r="CJ735" s="115"/>
      <c r="CK735" s="115" t="str">
        <f t="shared" si="433"/>
        <v xml:space="preserve"> </v>
      </c>
      <c r="CL735" s="120" t="str">
        <f t="shared" si="434"/>
        <v xml:space="preserve"> </v>
      </c>
      <c r="CM735" s="417" t="str">
        <f t="shared" si="404"/>
        <v xml:space="preserve"> </v>
      </c>
      <c r="IS735" s="103">
        <v>11.2</v>
      </c>
    </row>
    <row r="736" spans="2:253" s="74" customFormat="1" ht="17.100000000000001" hidden="1" customHeight="1" x14ac:dyDescent="0.25">
      <c r="B736" s="504">
        <f>IF(AND('KB Duct Parts'!$BP$16=2,'KB Duct Parts'!$BO$16=4,'KB Duct Parts'!H36&gt;0),'KB Duct Parts'!H36,0)</f>
        <v>0</v>
      </c>
      <c r="C736" s="508">
        <v>13024</v>
      </c>
      <c r="D736" s="506" t="s">
        <v>145</v>
      </c>
      <c r="E736" s="504" t="s">
        <v>1338</v>
      </c>
      <c r="F736" s="508" t="str">
        <f t="shared" si="379"/>
        <v xml:space="preserve"> </v>
      </c>
      <c r="G736" s="530" t="s">
        <v>125</v>
      </c>
      <c r="H736" s="504"/>
      <c r="I736" s="1035" t="s">
        <v>225</v>
      </c>
      <c r="J736" s="1036"/>
      <c r="K736" s="516" t="s">
        <v>882</v>
      </c>
      <c r="L736" s="523" t="s">
        <v>707</v>
      </c>
      <c r="M736" s="517" t="str">
        <f t="shared" si="435"/>
        <v>Y</v>
      </c>
      <c r="N736" s="514">
        <f t="shared" si="412"/>
        <v>33.4</v>
      </c>
      <c r="O736" s="518">
        <f t="shared" si="406"/>
        <v>0</v>
      </c>
      <c r="P736" s="680">
        <v>0</v>
      </c>
      <c r="Q736" s="681">
        <f t="shared" si="413"/>
        <v>0</v>
      </c>
      <c r="R736" s="682">
        <f t="shared" si="414"/>
        <v>0</v>
      </c>
      <c r="S736" s="716">
        <v>0</v>
      </c>
      <c r="T736" s="679">
        <f t="shared" si="415"/>
        <v>0</v>
      </c>
      <c r="U736" s="679">
        <f t="shared" si="416"/>
        <v>0</v>
      </c>
      <c r="Y736" s="120"/>
      <c r="AE736" s="75"/>
      <c r="AF736" s="370" t="s">
        <v>707</v>
      </c>
      <c r="AG736" s="374"/>
      <c r="AH736" s="378"/>
      <c r="AI736" s="381"/>
      <c r="AJ736" s="386"/>
      <c r="AK736" s="391"/>
      <c r="AL736" s="386"/>
      <c r="AM736" s="363">
        <f t="shared" si="405"/>
        <v>1</v>
      </c>
      <c r="AN736" s="578">
        <v>33.4</v>
      </c>
      <c r="AO736" s="120">
        <f t="shared" si="417"/>
        <v>0</v>
      </c>
      <c r="AP736" s="120">
        <f t="shared" si="407"/>
        <v>0</v>
      </c>
      <c r="AQ736" s="120">
        <f t="shared" si="408"/>
        <v>0</v>
      </c>
      <c r="AR736" s="120">
        <f t="shared" si="409"/>
        <v>0</v>
      </c>
      <c r="AS736" s="120">
        <f t="shared" si="410"/>
        <v>0</v>
      </c>
      <c r="AT736" s="120">
        <f t="shared" si="411"/>
        <v>0</v>
      </c>
      <c r="AU736" s="74" t="s">
        <v>717</v>
      </c>
      <c r="AV736" s="115"/>
      <c r="AW736" s="395"/>
      <c r="AX736" s="395">
        <v>0</v>
      </c>
      <c r="AY736" s="395">
        <v>0</v>
      </c>
      <c r="AZ736" s="395">
        <v>0</v>
      </c>
      <c r="BA736" s="395">
        <v>0</v>
      </c>
      <c r="BB736" s="395">
        <v>0</v>
      </c>
      <c r="BC736" s="395">
        <v>0</v>
      </c>
      <c r="BD736" s="115"/>
      <c r="BE736" s="115"/>
      <c r="BF736" s="115"/>
      <c r="BG736" s="115"/>
      <c r="BH736" s="115"/>
      <c r="BI736" s="115"/>
      <c r="BJ736" s="115"/>
      <c r="BK736" s="115"/>
      <c r="BQ736" s="74" t="str">
        <f t="shared" si="418"/>
        <v xml:space="preserve"> </v>
      </c>
      <c r="BR736" s="120" t="str">
        <f t="shared" si="419"/>
        <v xml:space="preserve"> </v>
      </c>
      <c r="BS736" s="120" t="str">
        <f t="shared" si="420"/>
        <v xml:space="preserve"> </v>
      </c>
      <c r="BU736" s="74" t="str">
        <f t="shared" si="421"/>
        <v xml:space="preserve"> </v>
      </c>
      <c r="BV736" s="120" t="str">
        <f t="shared" si="422"/>
        <v xml:space="preserve"> </v>
      </c>
      <c r="BW736" s="120" t="str">
        <f t="shared" si="423"/>
        <v xml:space="preserve">  </v>
      </c>
      <c r="BY736" s="74" t="str">
        <f t="shared" si="424"/>
        <v xml:space="preserve"> </v>
      </c>
      <c r="BZ736" s="120" t="str">
        <f t="shared" si="425"/>
        <v xml:space="preserve"> </v>
      </c>
      <c r="CA736" s="120" t="str">
        <f t="shared" si="426"/>
        <v xml:space="preserve"> </v>
      </c>
      <c r="CC736" s="115" t="str">
        <f t="shared" si="427"/>
        <v xml:space="preserve"> </v>
      </c>
      <c r="CD736" s="120" t="str">
        <f t="shared" si="428"/>
        <v xml:space="preserve"> </v>
      </c>
      <c r="CE736" s="417" t="str">
        <f t="shared" si="429"/>
        <v xml:space="preserve"> </v>
      </c>
      <c r="CF736" s="115"/>
      <c r="CG736" s="115" t="str">
        <f t="shared" si="430"/>
        <v xml:space="preserve"> </v>
      </c>
      <c r="CH736" s="120" t="str">
        <f t="shared" si="431"/>
        <v xml:space="preserve"> </v>
      </c>
      <c r="CI736" s="417" t="str">
        <f t="shared" si="432"/>
        <v xml:space="preserve"> </v>
      </c>
      <c r="CJ736" s="115"/>
      <c r="CK736" s="115" t="str">
        <f t="shared" si="433"/>
        <v xml:space="preserve"> </v>
      </c>
      <c r="CL736" s="120" t="str">
        <f t="shared" si="434"/>
        <v xml:space="preserve"> </v>
      </c>
      <c r="CM736" s="417" t="str">
        <f t="shared" si="404"/>
        <v xml:space="preserve"> </v>
      </c>
      <c r="IS736" s="103"/>
    </row>
    <row r="737" spans="2:253" s="74" customFormat="1" ht="17.100000000000001" hidden="1" customHeight="1" x14ac:dyDescent="0.25">
      <c r="B737" s="504">
        <f>IF(AND('KB Duct Parts'!$BP$16=2,'KB Duct Parts'!$BO$16=1,'KB Duct Parts'!H17&gt;0),'KB Duct Parts'!H17,0)</f>
        <v>0</v>
      </c>
      <c r="C737" s="508" t="s">
        <v>2004</v>
      </c>
      <c r="D737" s="506" t="s">
        <v>146</v>
      </c>
      <c r="E737" s="504" t="s">
        <v>483</v>
      </c>
      <c r="F737" s="508" t="str">
        <f t="shared" si="379"/>
        <v xml:space="preserve"> </v>
      </c>
      <c r="G737" s="530" t="s">
        <v>125</v>
      </c>
      <c r="H737" s="504"/>
      <c r="I737" s="1035" t="s">
        <v>231</v>
      </c>
      <c r="J737" s="1036"/>
      <c r="K737" s="516" t="s">
        <v>882</v>
      </c>
      <c r="L737" s="523" t="s">
        <v>707</v>
      </c>
      <c r="M737" s="517" t="str">
        <f t="shared" si="435"/>
        <v>Y</v>
      </c>
      <c r="N737" s="514">
        <f t="shared" si="412"/>
        <v>32.799999999999997</v>
      </c>
      <c r="O737" s="518">
        <f t="shared" si="406"/>
        <v>0</v>
      </c>
      <c r="P737" s="680">
        <v>0</v>
      </c>
      <c r="Q737" s="681">
        <f t="shared" si="413"/>
        <v>0</v>
      </c>
      <c r="R737" s="682">
        <f t="shared" si="414"/>
        <v>0</v>
      </c>
      <c r="S737" s="716">
        <v>0</v>
      </c>
      <c r="T737" s="679">
        <f t="shared" si="415"/>
        <v>0</v>
      </c>
      <c r="U737" s="679">
        <f t="shared" si="416"/>
        <v>0</v>
      </c>
      <c r="Y737" s="120"/>
      <c r="AE737" s="75"/>
      <c r="AF737" s="370" t="s">
        <v>707</v>
      </c>
      <c r="AG737" s="374"/>
      <c r="AH737" s="378"/>
      <c r="AI737" s="381"/>
      <c r="AJ737" s="386"/>
      <c r="AK737" s="391"/>
      <c r="AL737" s="386"/>
      <c r="AM737" s="363">
        <f t="shared" si="405"/>
        <v>1</v>
      </c>
      <c r="AN737" s="578">
        <v>32.799999999999997</v>
      </c>
      <c r="AO737" s="120">
        <f t="shared" si="417"/>
        <v>0</v>
      </c>
      <c r="AP737" s="120">
        <f t="shared" si="407"/>
        <v>0</v>
      </c>
      <c r="AQ737" s="120">
        <f t="shared" si="408"/>
        <v>0</v>
      </c>
      <c r="AR737" s="120">
        <f t="shared" si="409"/>
        <v>0</v>
      </c>
      <c r="AS737" s="120">
        <f t="shared" si="410"/>
        <v>0</v>
      </c>
      <c r="AT737" s="120">
        <f t="shared" si="411"/>
        <v>0</v>
      </c>
      <c r="AU737" s="74" t="s">
        <v>717</v>
      </c>
      <c r="AV737" s="115"/>
      <c r="AW737" s="395"/>
      <c r="AX737" s="395">
        <v>0</v>
      </c>
      <c r="AY737" s="395">
        <v>0</v>
      </c>
      <c r="AZ737" s="395">
        <v>0</v>
      </c>
      <c r="BA737" s="395">
        <v>0</v>
      </c>
      <c r="BB737" s="395">
        <v>0</v>
      </c>
      <c r="BC737" s="395">
        <v>0</v>
      </c>
      <c r="BD737" s="115"/>
      <c r="BE737" s="115"/>
      <c r="BF737" s="115"/>
      <c r="BG737" s="115"/>
      <c r="BH737" s="115"/>
      <c r="BI737" s="115"/>
      <c r="BJ737" s="115"/>
      <c r="BK737" s="115"/>
      <c r="BQ737" s="74" t="str">
        <f t="shared" si="418"/>
        <v xml:space="preserve"> </v>
      </c>
      <c r="BR737" s="120" t="str">
        <f t="shared" si="419"/>
        <v xml:space="preserve"> </v>
      </c>
      <c r="BS737" s="120" t="str">
        <f t="shared" si="420"/>
        <v xml:space="preserve"> </v>
      </c>
      <c r="BU737" s="74" t="str">
        <f t="shared" si="421"/>
        <v xml:space="preserve"> </v>
      </c>
      <c r="BV737" s="120" t="str">
        <f t="shared" si="422"/>
        <v xml:space="preserve"> </v>
      </c>
      <c r="BW737" s="120" t="str">
        <f t="shared" si="423"/>
        <v xml:space="preserve">  </v>
      </c>
      <c r="BY737" s="74" t="str">
        <f t="shared" si="424"/>
        <v xml:space="preserve"> </v>
      </c>
      <c r="BZ737" s="120" t="str">
        <f t="shared" si="425"/>
        <v xml:space="preserve"> </v>
      </c>
      <c r="CA737" s="120" t="str">
        <f t="shared" si="426"/>
        <v xml:space="preserve"> </v>
      </c>
      <c r="CC737" s="115" t="str">
        <f t="shared" si="427"/>
        <v xml:space="preserve"> </v>
      </c>
      <c r="CD737" s="120" t="str">
        <f t="shared" si="428"/>
        <v xml:space="preserve"> </v>
      </c>
      <c r="CE737" s="417" t="str">
        <f t="shared" si="429"/>
        <v xml:space="preserve"> </v>
      </c>
      <c r="CF737" s="115"/>
      <c r="CG737" s="115" t="str">
        <f t="shared" si="430"/>
        <v xml:space="preserve"> </v>
      </c>
      <c r="CH737" s="120" t="str">
        <f t="shared" si="431"/>
        <v xml:space="preserve"> </v>
      </c>
      <c r="CI737" s="417" t="str">
        <f t="shared" si="432"/>
        <v xml:space="preserve"> </v>
      </c>
      <c r="CJ737" s="115"/>
      <c r="CK737" s="115" t="str">
        <f t="shared" si="433"/>
        <v xml:space="preserve"> </v>
      </c>
      <c r="CL737" s="120" t="str">
        <f t="shared" si="434"/>
        <v xml:space="preserve"> </v>
      </c>
      <c r="CM737" s="417" t="str">
        <f t="shared" si="404"/>
        <v xml:space="preserve"> </v>
      </c>
      <c r="IS737" s="103">
        <v>17.600000000000001</v>
      </c>
    </row>
    <row r="738" spans="2:253" s="74" customFormat="1" ht="17.100000000000001" hidden="1" customHeight="1" x14ac:dyDescent="0.25">
      <c r="B738" s="504">
        <f>IF(AND('KB Duct Parts'!$BP$16=2,'KB Duct Parts'!$BO$16=1,'KB Duct Parts'!H18&gt;0),'KB Duct Parts'!H18,0)</f>
        <v>0</v>
      </c>
      <c r="C738" s="508" t="s">
        <v>2005</v>
      </c>
      <c r="D738" s="506" t="s">
        <v>147</v>
      </c>
      <c r="E738" s="520" t="s">
        <v>861</v>
      </c>
      <c r="F738" s="508" t="str">
        <f t="shared" si="379"/>
        <v xml:space="preserve"> </v>
      </c>
      <c r="G738" s="530" t="s">
        <v>125</v>
      </c>
      <c r="H738" s="504"/>
      <c r="I738" s="1035" t="s">
        <v>231</v>
      </c>
      <c r="J738" s="1036"/>
      <c r="K738" s="516" t="s">
        <v>882</v>
      </c>
      <c r="L738" s="523" t="s">
        <v>707</v>
      </c>
      <c r="M738" s="517" t="str">
        <f t="shared" si="435"/>
        <v>Y</v>
      </c>
      <c r="N738" s="514">
        <f t="shared" si="412"/>
        <v>27.1</v>
      </c>
      <c r="O738" s="518">
        <f t="shared" si="406"/>
        <v>0</v>
      </c>
      <c r="P738" s="680">
        <v>0</v>
      </c>
      <c r="Q738" s="681">
        <f t="shared" si="413"/>
        <v>0</v>
      </c>
      <c r="R738" s="682">
        <f t="shared" si="414"/>
        <v>0</v>
      </c>
      <c r="S738" s="716">
        <v>0</v>
      </c>
      <c r="T738" s="679">
        <f t="shared" si="415"/>
        <v>0</v>
      </c>
      <c r="U738" s="679">
        <f t="shared" si="416"/>
        <v>0</v>
      </c>
      <c r="Y738" s="120"/>
      <c r="AE738" s="75"/>
      <c r="AF738" s="370" t="s">
        <v>707</v>
      </c>
      <c r="AG738" s="374"/>
      <c r="AH738" s="378"/>
      <c r="AI738" s="381"/>
      <c r="AJ738" s="386"/>
      <c r="AK738" s="391"/>
      <c r="AL738" s="386"/>
      <c r="AM738" s="363">
        <f t="shared" si="405"/>
        <v>1</v>
      </c>
      <c r="AN738" s="578">
        <v>27.1</v>
      </c>
      <c r="AO738" s="120">
        <f t="shared" si="417"/>
        <v>0</v>
      </c>
      <c r="AP738" s="120">
        <f t="shared" si="407"/>
        <v>0</v>
      </c>
      <c r="AQ738" s="120">
        <f t="shared" si="408"/>
        <v>0</v>
      </c>
      <c r="AR738" s="120">
        <f t="shared" si="409"/>
        <v>0</v>
      </c>
      <c r="AS738" s="120">
        <f t="shared" si="410"/>
        <v>0</v>
      </c>
      <c r="AT738" s="120">
        <f t="shared" si="411"/>
        <v>0</v>
      </c>
      <c r="AU738" s="74" t="s">
        <v>717</v>
      </c>
      <c r="AV738" s="115"/>
      <c r="AW738" s="395"/>
      <c r="AX738" s="395">
        <v>0</v>
      </c>
      <c r="AY738" s="395">
        <v>0</v>
      </c>
      <c r="AZ738" s="395">
        <v>0</v>
      </c>
      <c r="BA738" s="395">
        <v>0</v>
      </c>
      <c r="BB738" s="395">
        <v>0</v>
      </c>
      <c r="BC738" s="395">
        <v>0</v>
      </c>
      <c r="BD738" s="115"/>
      <c r="BE738" s="115"/>
      <c r="BF738" s="115"/>
      <c r="BG738" s="115"/>
      <c r="BH738" s="115"/>
      <c r="BI738" s="115"/>
      <c r="BJ738" s="115"/>
      <c r="BK738" s="115"/>
      <c r="BQ738" s="74" t="str">
        <f t="shared" si="418"/>
        <v xml:space="preserve"> </v>
      </c>
      <c r="BR738" s="120" t="str">
        <f t="shared" si="419"/>
        <v xml:space="preserve"> </v>
      </c>
      <c r="BS738" s="120" t="str">
        <f t="shared" si="420"/>
        <v xml:space="preserve"> </v>
      </c>
      <c r="BU738" s="74" t="str">
        <f t="shared" si="421"/>
        <v xml:space="preserve"> </v>
      </c>
      <c r="BV738" s="120" t="str">
        <f t="shared" si="422"/>
        <v xml:space="preserve"> </v>
      </c>
      <c r="BW738" s="120" t="str">
        <f t="shared" si="423"/>
        <v xml:space="preserve">  </v>
      </c>
      <c r="BY738" s="74" t="str">
        <f t="shared" si="424"/>
        <v xml:space="preserve"> </v>
      </c>
      <c r="BZ738" s="120" t="str">
        <f t="shared" si="425"/>
        <v xml:space="preserve"> </v>
      </c>
      <c r="CA738" s="120" t="str">
        <f t="shared" si="426"/>
        <v xml:space="preserve"> </v>
      </c>
      <c r="CC738" s="115" t="str">
        <f t="shared" si="427"/>
        <v xml:space="preserve"> </v>
      </c>
      <c r="CD738" s="120" t="str">
        <f t="shared" si="428"/>
        <v xml:space="preserve"> </v>
      </c>
      <c r="CE738" s="417" t="str">
        <f t="shared" si="429"/>
        <v xml:space="preserve"> </v>
      </c>
      <c r="CF738" s="115"/>
      <c r="CG738" s="115" t="str">
        <f t="shared" si="430"/>
        <v xml:space="preserve"> </v>
      </c>
      <c r="CH738" s="120" t="str">
        <f t="shared" si="431"/>
        <v xml:space="preserve"> </v>
      </c>
      <c r="CI738" s="417" t="str">
        <f t="shared" si="432"/>
        <v xml:space="preserve"> </v>
      </c>
      <c r="CJ738" s="115"/>
      <c r="CK738" s="115" t="str">
        <f t="shared" si="433"/>
        <v xml:space="preserve"> </v>
      </c>
      <c r="CL738" s="120" t="str">
        <f t="shared" si="434"/>
        <v xml:space="preserve"> </v>
      </c>
      <c r="CM738" s="417" t="str">
        <f t="shared" si="404"/>
        <v xml:space="preserve"> </v>
      </c>
      <c r="IS738" s="103">
        <v>12.46</v>
      </c>
    </row>
    <row r="739" spans="2:253" s="74" customFormat="1" ht="17.100000000000001" hidden="1" customHeight="1" x14ac:dyDescent="0.25">
      <c r="B739" s="504">
        <f>IF(AND('KB Duct Parts'!$BP$16=2,'KB Duct Parts'!$BO$16=1,'KB Duct Parts'!H19&gt;0),'KB Duct Parts'!H19,0)</f>
        <v>0</v>
      </c>
      <c r="C739" s="508" t="s">
        <v>2006</v>
      </c>
      <c r="D739" s="506" t="s">
        <v>148</v>
      </c>
      <c r="E739" s="504" t="s">
        <v>862</v>
      </c>
      <c r="F739" s="508" t="str">
        <f t="shared" si="379"/>
        <v xml:space="preserve"> </v>
      </c>
      <c r="G739" s="530" t="s">
        <v>125</v>
      </c>
      <c r="H739" s="504"/>
      <c r="I739" s="1035" t="s">
        <v>231</v>
      </c>
      <c r="J739" s="1036"/>
      <c r="K739" s="516" t="s">
        <v>882</v>
      </c>
      <c r="L739" s="523" t="s">
        <v>707</v>
      </c>
      <c r="M739" s="517" t="str">
        <f t="shared" si="435"/>
        <v>Y</v>
      </c>
      <c r="N739" s="514">
        <f t="shared" si="412"/>
        <v>27.9</v>
      </c>
      <c r="O739" s="518">
        <f t="shared" si="406"/>
        <v>0</v>
      </c>
      <c r="P739" s="680">
        <v>0</v>
      </c>
      <c r="Q739" s="681">
        <f t="shared" si="413"/>
        <v>0</v>
      </c>
      <c r="R739" s="682">
        <f t="shared" si="414"/>
        <v>0</v>
      </c>
      <c r="S739" s="716">
        <v>0</v>
      </c>
      <c r="T739" s="679">
        <f t="shared" si="415"/>
        <v>0</v>
      </c>
      <c r="U739" s="679">
        <f t="shared" si="416"/>
        <v>0</v>
      </c>
      <c r="Y739" s="120"/>
      <c r="AE739" s="75"/>
      <c r="AF739" s="370" t="s">
        <v>707</v>
      </c>
      <c r="AG739" s="374"/>
      <c r="AH739" s="378"/>
      <c r="AI739" s="381"/>
      <c r="AJ739" s="386"/>
      <c r="AK739" s="391"/>
      <c r="AL739" s="386"/>
      <c r="AM739" s="363">
        <f t="shared" si="405"/>
        <v>1</v>
      </c>
      <c r="AN739" s="578">
        <v>27.9</v>
      </c>
      <c r="AO739" s="120">
        <f t="shared" si="417"/>
        <v>0</v>
      </c>
      <c r="AP739" s="120">
        <f t="shared" si="407"/>
        <v>0</v>
      </c>
      <c r="AQ739" s="120">
        <f t="shared" si="408"/>
        <v>0</v>
      </c>
      <c r="AR739" s="120">
        <f t="shared" si="409"/>
        <v>0</v>
      </c>
      <c r="AS739" s="120">
        <f t="shared" si="410"/>
        <v>0</v>
      </c>
      <c r="AT739" s="120">
        <f t="shared" si="411"/>
        <v>0</v>
      </c>
      <c r="AU739" s="74" t="s">
        <v>717</v>
      </c>
      <c r="AV739" s="115"/>
      <c r="AW739" s="395"/>
      <c r="AX739" s="395">
        <v>0</v>
      </c>
      <c r="AY739" s="395">
        <v>0</v>
      </c>
      <c r="AZ739" s="395">
        <v>0</v>
      </c>
      <c r="BA739" s="395">
        <v>0</v>
      </c>
      <c r="BB739" s="395">
        <v>0</v>
      </c>
      <c r="BC739" s="395">
        <v>0</v>
      </c>
      <c r="BD739" s="115"/>
      <c r="BE739" s="115"/>
      <c r="BF739" s="115"/>
      <c r="BG739" s="115"/>
      <c r="BH739" s="115"/>
      <c r="BI739" s="115"/>
      <c r="BJ739" s="115"/>
      <c r="BK739" s="115"/>
      <c r="BQ739" s="74" t="str">
        <f t="shared" si="418"/>
        <v xml:space="preserve"> </v>
      </c>
      <c r="BR739" s="120" t="str">
        <f t="shared" si="419"/>
        <v xml:space="preserve"> </v>
      </c>
      <c r="BS739" s="120" t="str">
        <f t="shared" si="420"/>
        <v xml:space="preserve"> </v>
      </c>
      <c r="BU739" s="74" t="str">
        <f t="shared" si="421"/>
        <v xml:space="preserve"> </v>
      </c>
      <c r="BV739" s="120" t="str">
        <f t="shared" si="422"/>
        <v xml:space="preserve"> </v>
      </c>
      <c r="BW739" s="120" t="str">
        <f t="shared" si="423"/>
        <v xml:space="preserve">  </v>
      </c>
      <c r="BY739" s="74" t="str">
        <f t="shared" si="424"/>
        <v xml:space="preserve"> </v>
      </c>
      <c r="BZ739" s="120" t="str">
        <f t="shared" si="425"/>
        <v xml:space="preserve"> </v>
      </c>
      <c r="CA739" s="120" t="str">
        <f t="shared" si="426"/>
        <v xml:space="preserve"> </v>
      </c>
      <c r="CC739" s="115" t="str">
        <f t="shared" si="427"/>
        <v xml:space="preserve"> </v>
      </c>
      <c r="CD739" s="120" t="str">
        <f t="shared" si="428"/>
        <v xml:space="preserve"> </v>
      </c>
      <c r="CE739" s="417" t="str">
        <f t="shared" si="429"/>
        <v xml:space="preserve"> </v>
      </c>
      <c r="CF739" s="115"/>
      <c r="CG739" s="115" t="str">
        <f t="shared" si="430"/>
        <v xml:space="preserve"> </v>
      </c>
      <c r="CH739" s="120" t="str">
        <f t="shared" si="431"/>
        <v xml:space="preserve"> </v>
      </c>
      <c r="CI739" s="417" t="str">
        <f t="shared" si="432"/>
        <v xml:space="preserve"> </v>
      </c>
      <c r="CJ739" s="115"/>
      <c r="CK739" s="115" t="str">
        <f t="shared" si="433"/>
        <v xml:space="preserve"> </v>
      </c>
      <c r="CL739" s="120" t="str">
        <f t="shared" si="434"/>
        <v xml:space="preserve"> </v>
      </c>
      <c r="CM739" s="417" t="str">
        <f t="shared" ref="CM739:CM802" si="436">IF(AT739&gt;0,AT739," ")</f>
        <v xml:space="preserve"> </v>
      </c>
      <c r="IS739" s="103">
        <v>13.19</v>
      </c>
    </row>
    <row r="740" spans="2:253" s="74" customFormat="1" ht="17.100000000000001" hidden="1" customHeight="1" x14ac:dyDescent="0.25">
      <c r="B740" s="504">
        <f>IF(AND('KB Duct Parts'!$BP$16=2,'KB Duct Parts'!$BO$16=1,'KB Duct Parts'!H20&gt;0),'KB Duct Parts'!H20,0)</f>
        <v>0</v>
      </c>
      <c r="C740" s="508" t="s">
        <v>2007</v>
      </c>
      <c r="D740" s="506" t="s">
        <v>149</v>
      </c>
      <c r="E740" s="504" t="s">
        <v>863</v>
      </c>
      <c r="F740" s="508" t="str">
        <f t="shared" si="379"/>
        <v xml:space="preserve"> </v>
      </c>
      <c r="G740" s="530" t="s">
        <v>125</v>
      </c>
      <c r="H740" s="504"/>
      <c r="I740" s="1035" t="s">
        <v>231</v>
      </c>
      <c r="J740" s="1036"/>
      <c r="K740" s="516" t="s">
        <v>882</v>
      </c>
      <c r="L740" s="523" t="s">
        <v>707</v>
      </c>
      <c r="M740" s="517" t="str">
        <f t="shared" si="435"/>
        <v>Y</v>
      </c>
      <c r="N740" s="514">
        <f t="shared" si="412"/>
        <v>28.6</v>
      </c>
      <c r="O740" s="518">
        <f t="shared" si="406"/>
        <v>0</v>
      </c>
      <c r="P740" s="680">
        <v>0</v>
      </c>
      <c r="Q740" s="681">
        <f t="shared" si="413"/>
        <v>0</v>
      </c>
      <c r="R740" s="682">
        <f t="shared" si="414"/>
        <v>0</v>
      </c>
      <c r="S740" s="716">
        <v>0</v>
      </c>
      <c r="T740" s="679">
        <f t="shared" si="415"/>
        <v>0</v>
      </c>
      <c r="U740" s="679">
        <f t="shared" si="416"/>
        <v>0</v>
      </c>
      <c r="Y740" s="120"/>
      <c r="AE740" s="75"/>
      <c r="AF740" s="370" t="s">
        <v>707</v>
      </c>
      <c r="AG740" s="374"/>
      <c r="AH740" s="378"/>
      <c r="AI740" s="381"/>
      <c r="AJ740" s="386"/>
      <c r="AK740" s="391"/>
      <c r="AL740" s="386"/>
      <c r="AM740" s="363">
        <f t="shared" si="405"/>
        <v>1</v>
      </c>
      <c r="AN740" s="578">
        <v>28.6</v>
      </c>
      <c r="AO740" s="120">
        <f t="shared" si="417"/>
        <v>0</v>
      </c>
      <c r="AP740" s="120">
        <f t="shared" si="407"/>
        <v>0</v>
      </c>
      <c r="AQ740" s="120">
        <f t="shared" si="408"/>
        <v>0</v>
      </c>
      <c r="AR740" s="120">
        <f t="shared" si="409"/>
        <v>0</v>
      </c>
      <c r="AS740" s="120">
        <f t="shared" si="410"/>
        <v>0</v>
      </c>
      <c r="AT740" s="120">
        <f t="shared" si="411"/>
        <v>0</v>
      </c>
      <c r="AU740" s="74" t="s">
        <v>717</v>
      </c>
      <c r="AV740" s="115"/>
      <c r="AW740" s="395"/>
      <c r="AX740" s="395">
        <v>0</v>
      </c>
      <c r="AY740" s="395">
        <v>0</v>
      </c>
      <c r="AZ740" s="395">
        <v>0</v>
      </c>
      <c r="BA740" s="395">
        <v>0</v>
      </c>
      <c r="BB740" s="395">
        <v>0</v>
      </c>
      <c r="BC740" s="395">
        <v>0</v>
      </c>
      <c r="BD740" s="115"/>
      <c r="BE740" s="115"/>
      <c r="BF740" s="115"/>
      <c r="BG740" s="115"/>
      <c r="BH740" s="115"/>
      <c r="BI740" s="115"/>
      <c r="BJ740" s="115"/>
      <c r="BK740" s="115"/>
      <c r="BQ740" s="74" t="str">
        <f t="shared" si="418"/>
        <v xml:space="preserve"> </v>
      </c>
      <c r="BR740" s="120" t="str">
        <f t="shared" si="419"/>
        <v xml:space="preserve"> </v>
      </c>
      <c r="BS740" s="120" t="str">
        <f t="shared" si="420"/>
        <v xml:space="preserve"> </v>
      </c>
      <c r="BU740" s="74" t="str">
        <f t="shared" si="421"/>
        <v xml:space="preserve"> </v>
      </c>
      <c r="BV740" s="120" t="str">
        <f t="shared" si="422"/>
        <v xml:space="preserve"> </v>
      </c>
      <c r="BW740" s="120" t="str">
        <f t="shared" si="423"/>
        <v xml:space="preserve">  </v>
      </c>
      <c r="BY740" s="74" t="str">
        <f t="shared" si="424"/>
        <v xml:space="preserve"> </v>
      </c>
      <c r="BZ740" s="120" t="str">
        <f t="shared" si="425"/>
        <v xml:space="preserve"> </v>
      </c>
      <c r="CA740" s="120" t="str">
        <f t="shared" si="426"/>
        <v xml:space="preserve"> </v>
      </c>
      <c r="CC740" s="115" t="str">
        <f t="shared" si="427"/>
        <v xml:space="preserve"> </v>
      </c>
      <c r="CD740" s="120" t="str">
        <f t="shared" si="428"/>
        <v xml:space="preserve"> </v>
      </c>
      <c r="CE740" s="417" t="str">
        <f t="shared" si="429"/>
        <v xml:space="preserve"> </v>
      </c>
      <c r="CF740" s="115"/>
      <c r="CG740" s="115" t="str">
        <f t="shared" si="430"/>
        <v xml:space="preserve"> </v>
      </c>
      <c r="CH740" s="120" t="str">
        <f t="shared" si="431"/>
        <v xml:space="preserve"> </v>
      </c>
      <c r="CI740" s="417" t="str">
        <f t="shared" si="432"/>
        <v xml:space="preserve"> </v>
      </c>
      <c r="CJ740" s="115"/>
      <c r="CK740" s="115" t="str">
        <f t="shared" si="433"/>
        <v xml:space="preserve"> </v>
      </c>
      <c r="CL740" s="120" t="str">
        <f t="shared" si="434"/>
        <v xml:space="preserve"> </v>
      </c>
      <c r="CM740" s="417" t="str">
        <f t="shared" si="436"/>
        <v xml:space="preserve"> </v>
      </c>
      <c r="IS740" s="103">
        <v>13.91</v>
      </c>
    </row>
    <row r="741" spans="2:253" s="74" customFormat="1" ht="17.100000000000001" hidden="1" customHeight="1" x14ac:dyDescent="0.25">
      <c r="B741" s="504">
        <f>IF(AND('KB Duct Parts'!$BP$16=2,'KB Duct Parts'!$BO$16=1,'KB Duct Parts'!H21&gt;0),'KB Duct Parts'!H21,0)</f>
        <v>0</v>
      </c>
      <c r="C741" s="508" t="s">
        <v>2008</v>
      </c>
      <c r="D741" s="506" t="s">
        <v>150</v>
      </c>
      <c r="E741" s="504" t="s">
        <v>864</v>
      </c>
      <c r="F741" s="508" t="str">
        <f t="shared" si="379"/>
        <v xml:space="preserve"> </v>
      </c>
      <c r="G741" s="530" t="s">
        <v>125</v>
      </c>
      <c r="H741" s="504"/>
      <c r="I741" s="1035" t="s">
        <v>231</v>
      </c>
      <c r="J741" s="1036"/>
      <c r="K741" s="516" t="s">
        <v>882</v>
      </c>
      <c r="L741" s="523" t="s">
        <v>707</v>
      </c>
      <c r="M741" s="517" t="str">
        <f t="shared" si="435"/>
        <v>Y</v>
      </c>
      <c r="N741" s="514">
        <f t="shared" si="412"/>
        <v>31.1</v>
      </c>
      <c r="O741" s="518">
        <f t="shared" si="406"/>
        <v>0</v>
      </c>
      <c r="P741" s="680">
        <v>0</v>
      </c>
      <c r="Q741" s="681">
        <f t="shared" si="413"/>
        <v>0</v>
      </c>
      <c r="R741" s="682">
        <f t="shared" si="414"/>
        <v>0</v>
      </c>
      <c r="S741" s="716">
        <v>0</v>
      </c>
      <c r="T741" s="679">
        <f t="shared" si="415"/>
        <v>0</v>
      </c>
      <c r="U741" s="679">
        <f t="shared" si="416"/>
        <v>0</v>
      </c>
      <c r="Y741" s="120"/>
      <c r="AE741" s="75"/>
      <c r="AF741" s="370" t="s">
        <v>707</v>
      </c>
      <c r="AG741" s="374"/>
      <c r="AH741" s="378"/>
      <c r="AI741" s="381"/>
      <c r="AJ741" s="386"/>
      <c r="AK741" s="391"/>
      <c r="AL741" s="386"/>
      <c r="AM741" s="363">
        <f t="shared" si="405"/>
        <v>1</v>
      </c>
      <c r="AN741" s="578">
        <v>31.1</v>
      </c>
      <c r="AO741" s="120">
        <f t="shared" si="417"/>
        <v>0</v>
      </c>
      <c r="AP741" s="120">
        <f t="shared" si="407"/>
        <v>0</v>
      </c>
      <c r="AQ741" s="120">
        <f t="shared" si="408"/>
        <v>0</v>
      </c>
      <c r="AR741" s="120">
        <f t="shared" si="409"/>
        <v>0</v>
      </c>
      <c r="AS741" s="120">
        <f t="shared" si="410"/>
        <v>0</v>
      </c>
      <c r="AT741" s="120">
        <f t="shared" si="411"/>
        <v>0</v>
      </c>
      <c r="AU741" s="74" t="s">
        <v>717</v>
      </c>
      <c r="AV741" s="115"/>
      <c r="AW741" s="395"/>
      <c r="AX741" s="395">
        <v>0</v>
      </c>
      <c r="AY741" s="395">
        <v>0</v>
      </c>
      <c r="AZ741" s="395">
        <v>0</v>
      </c>
      <c r="BA741" s="395">
        <v>0</v>
      </c>
      <c r="BB741" s="395">
        <v>0</v>
      </c>
      <c r="BC741" s="395">
        <v>0</v>
      </c>
      <c r="BD741" s="115"/>
      <c r="BE741" s="115"/>
      <c r="BF741" s="115"/>
      <c r="BG741" s="115"/>
      <c r="BH741" s="115"/>
      <c r="BI741" s="115"/>
      <c r="BJ741" s="115"/>
      <c r="BK741" s="115"/>
      <c r="BQ741" s="74" t="str">
        <f t="shared" si="418"/>
        <v xml:space="preserve"> </v>
      </c>
      <c r="BR741" s="120" t="str">
        <f t="shared" si="419"/>
        <v xml:space="preserve"> </v>
      </c>
      <c r="BS741" s="120" t="str">
        <f t="shared" si="420"/>
        <v xml:space="preserve"> </v>
      </c>
      <c r="BU741" s="74" t="str">
        <f t="shared" si="421"/>
        <v xml:space="preserve"> </v>
      </c>
      <c r="BV741" s="120" t="str">
        <f t="shared" si="422"/>
        <v xml:space="preserve"> </v>
      </c>
      <c r="BW741" s="120" t="str">
        <f t="shared" si="423"/>
        <v xml:space="preserve">  </v>
      </c>
      <c r="BY741" s="74" t="str">
        <f t="shared" si="424"/>
        <v xml:space="preserve"> </v>
      </c>
      <c r="BZ741" s="120" t="str">
        <f t="shared" si="425"/>
        <v xml:space="preserve"> </v>
      </c>
      <c r="CA741" s="120" t="str">
        <f t="shared" si="426"/>
        <v xml:space="preserve"> </v>
      </c>
      <c r="CC741" s="115" t="str">
        <f t="shared" si="427"/>
        <v xml:space="preserve"> </v>
      </c>
      <c r="CD741" s="120" t="str">
        <f t="shared" si="428"/>
        <v xml:space="preserve"> </v>
      </c>
      <c r="CE741" s="417" t="str">
        <f t="shared" si="429"/>
        <v xml:space="preserve"> </v>
      </c>
      <c r="CF741" s="115"/>
      <c r="CG741" s="115" t="str">
        <f t="shared" si="430"/>
        <v xml:space="preserve"> </v>
      </c>
      <c r="CH741" s="120" t="str">
        <f t="shared" si="431"/>
        <v xml:space="preserve"> </v>
      </c>
      <c r="CI741" s="417" t="str">
        <f t="shared" si="432"/>
        <v xml:space="preserve"> </v>
      </c>
      <c r="CJ741" s="115"/>
      <c r="CK741" s="115" t="str">
        <f t="shared" si="433"/>
        <v xml:space="preserve"> </v>
      </c>
      <c r="CL741" s="120" t="str">
        <f t="shared" si="434"/>
        <v xml:space="preserve"> </v>
      </c>
      <c r="CM741" s="417" t="str">
        <f t="shared" si="436"/>
        <v xml:space="preserve"> </v>
      </c>
      <c r="IS741" s="103">
        <v>16.09</v>
      </c>
    </row>
    <row r="742" spans="2:253" s="74" customFormat="1" ht="17.100000000000001" hidden="1" customHeight="1" x14ac:dyDescent="0.25">
      <c r="B742" s="504">
        <f>IF(AND('KB Duct Parts'!$BP$16=2,'KB Duct Parts'!$BO$16=1,'KB Duct Parts'!H22&gt;0),'KB Duct Parts'!H22,0)</f>
        <v>0</v>
      </c>
      <c r="C742" s="508" t="s">
        <v>2009</v>
      </c>
      <c r="D742" s="506" t="s">
        <v>151</v>
      </c>
      <c r="E742" s="504" t="s">
        <v>865</v>
      </c>
      <c r="F742" s="508" t="str">
        <f t="shared" si="379"/>
        <v xml:space="preserve"> </v>
      </c>
      <c r="G742" s="530" t="s">
        <v>125</v>
      </c>
      <c r="H742" s="504"/>
      <c r="I742" s="1035" t="s">
        <v>231</v>
      </c>
      <c r="J742" s="1036"/>
      <c r="K742" s="516" t="s">
        <v>882</v>
      </c>
      <c r="L742" s="523" t="s">
        <v>707</v>
      </c>
      <c r="M742" s="517" t="str">
        <f t="shared" si="435"/>
        <v>Y</v>
      </c>
      <c r="N742" s="514">
        <f t="shared" si="412"/>
        <v>31.9</v>
      </c>
      <c r="O742" s="518">
        <f t="shared" si="406"/>
        <v>0</v>
      </c>
      <c r="P742" s="680">
        <v>0</v>
      </c>
      <c r="Q742" s="681">
        <f t="shared" si="413"/>
        <v>0</v>
      </c>
      <c r="R742" s="682">
        <f t="shared" si="414"/>
        <v>0</v>
      </c>
      <c r="S742" s="716">
        <v>0</v>
      </c>
      <c r="T742" s="679">
        <f t="shared" si="415"/>
        <v>0</v>
      </c>
      <c r="U742" s="679">
        <f t="shared" si="416"/>
        <v>0</v>
      </c>
      <c r="Y742" s="120"/>
      <c r="AE742" s="75"/>
      <c r="AF742" s="370" t="s">
        <v>707</v>
      </c>
      <c r="AG742" s="374"/>
      <c r="AH742" s="378"/>
      <c r="AI742" s="381"/>
      <c r="AJ742" s="386"/>
      <c r="AK742" s="391"/>
      <c r="AL742" s="386"/>
      <c r="AM742" s="363">
        <f t="shared" si="405"/>
        <v>1</v>
      </c>
      <c r="AN742" s="578">
        <v>31.9</v>
      </c>
      <c r="AO742" s="120">
        <f t="shared" si="417"/>
        <v>0</v>
      </c>
      <c r="AP742" s="120">
        <f t="shared" si="407"/>
        <v>0</v>
      </c>
      <c r="AQ742" s="120">
        <f t="shared" si="408"/>
        <v>0</v>
      </c>
      <c r="AR742" s="120">
        <f t="shared" si="409"/>
        <v>0</v>
      </c>
      <c r="AS742" s="120">
        <f t="shared" si="410"/>
        <v>0</v>
      </c>
      <c r="AT742" s="120">
        <f t="shared" si="411"/>
        <v>0</v>
      </c>
      <c r="AU742" s="74" t="s">
        <v>717</v>
      </c>
      <c r="AV742" s="115"/>
      <c r="AW742" s="395"/>
      <c r="AX742" s="395">
        <v>0</v>
      </c>
      <c r="AY742" s="395">
        <v>0</v>
      </c>
      <c r="AZ742" s="395">
        <v>0</v>
      </c>
      <c r="BA742" s="395">
        <v>0</v>
      </c>
      <c r="BB742" s="395">
        <v>0</v>
      </c>
      <c r="BC742" s="395">
        <v>0</v>
      </c>
      <c r="BD742" s="115"/>
      <c r="BE742" s="115"/>
      <c r="BF742" s="115"/>
      <c r="BG742" s="115"/>
      <c r="BH742" s="115"/>
      <c r="BI742" s="115"/>
      <c r="BJ742" s="115"/>
      <c r="BK742" s="115"/>
      <c r="BQ742" s="74" t="str">
        <f t="shared" si="418"/>
        <v xml:space="preserve"> </v>
      </c>
      <c r="BR742" s="120" t="str">
        <f t="shared" si="419"/>
        <v xml:space="preserve"> </v>
      </c>
      <c r="BS742" s="120" t="str">
        <f t="shared" si="420"/>
        <v xml:space="preserve"> </v>
      </c>
      <c r="BU742" s="74" t="str">
        <f t="shared" si="421"/>
        <v xml:space="preserve"> </v>
      </c>
      <c r="BV742" s="120" t="str">
        <f t="shared" si="422"/>
        <v xml:space="preserve"> </v>
      </c>
      <c r="BW742" s="120" t="str">
        <f t="shared" si="423"/>
        <v xml:space="preserve">  </v>
      </c>
      <c r="BY742" s="74" t="str">
        <f t="shared" si="424"/>
        <v xml:space="preserve"> </v>
      </c>
      <c r="BZ742" s="120" t="str">
        <f t="shared" si="425"/>
        <v xml:space="preserve"> </v>
      </c>
      <c r="CA742" s="120" t="str">
        <f t="shared" si="426"/>
        <v xml:space="preserve"> </v>
      </c>
      <c r="CC742" s="115" t="str">
        <f t="shared" si="427"/>
        <v xml:space="preserve"> </v>
      </c>
      <c r="CD742" s="120" t="str">
        <f t="shared" si="428"/>
        <v xml:space="preserve"> </v>
      </c>
      <c r="CE742" s="417" t="str">
        <f t="shared" si="429"/>
        <v xml:space="preserve"> </v>
      </c>
      <c r="CF742" s="115"/>
      <c r="CG742" s="115" t="str">
        <f t="shared" si="430"/>
        <v xml:space="preserve"> </v>
      </c>
      <c r="CH742" s="120" t="str">
        <f t="shared" si="431"/>
        <v xml:space="preserve"> </v>
      </c>
      <c r="CI742" s="417" t="str">
        <f t="shared" si="432"/>
        <v xml:space="preserve"> </v>
      </c>
      <c r="CJ742" s="115"/>
      <c r="CK742" s="115" t="str">
        <f t="shared" si="433"/>
        <v xml:space="preserve"> </v>
      </c>
      <c r="CL742" s="120" t="str">
        <f t="shared" si="434"/>
        <v xml:space="preserve"> </v>
      </c>
      <c r="CM742" s="417" t="str">
        <f t="shared" si="436"/>
        <v xml:space="preserve"> </v>
      </c>
      <c r="IS742" s="103">
        <v>16.91</v>
      </c>
    </row>
    <row r="743" spans="2:253" s="74" customFormat="1" ht="17.100000000000001" hidden="1" customHeight="1" x14ac:dyDescent="0.25">
      <c r="B743" s="504">
        <f>IF(AND('KB Duct Parts'!$BP$16=2,'KB Duct Parts'!$BO$16=1,'KB Duct Parts'!H23&gt;0),'KB Duct Parts'!H23,0)</f>
        <v>0</v>
      </c>
      <c r="C743" s="508" t="s">
        <v>2010</v>
      </c>
      <c r="D743" s="506" t="s">
        <v>152</v>
      </c>
      <c r="E743" s="504" t="s">
        <v>866</v>
      </c>
      <c r="F743" s="508" t="str">
        <f t="shared" si="379"/>
        <v xml:space="preserve"> </v>
      </c>
      <c r="G743" s="530" t="s">
        <v>125</v>
      </c>
      <c r="H743" s="504"/>
      <c r="I743" s="1035" t="s">
        <v>231</v>
      </c>
      <c r="J743" s="1036"/>
      <c r="K743" s="516" t="s">
        <v>882</v>
      </c>
      <c r="L743" s="523" t="s">
        <v>707</v>
      </c>
      <c r="M743" s="517" t="str">
        <f t="shared" si="435"/>
        <v>Y</v>
      </c>
      <c r="N743" s="514">
        <f t="shared" si="412"/>
        <v>33</v>
      </c>
      <c r="O743" s="518">
        <f t="shared" si="406"/>
        <v>0</v>
      </c>
      <c r="P743" s="680">
        <v>0</v>
      </c>
      <c r="Q743" s="681">
        <f t="shared" si="413"/>
        <v>0</v>
      </c>
      <c r="R743" s="682">
        <f t="shared" si="414"/>
        <v>0</v>
      </c>
      <c r="S743" s="716">
        <v>0</v>
      </c>
      <c r="T743" s="679">
        <f t="shared" si="415"/>
        <v>0</v>
      </c>
      <c r="U743" s="679">
        <f t="shared" si="416"/>
        <v>0</v>
      </c>
      <c r="Y743" s="120"/>
      <c r="AE743" s="75"/>
      <c r="AF743" s="370" t="s">
        <v>707</v>
      </c>
      <c r="AG743" s="374"/>
      <c r="AH743" s="378"/>
      <c r="AI743" s="381"/>
      <c r="AJ743" s="386"/>
      <c r="AK743" s="391"/>
      <c r="AL743" s="386"/>
      <c r="AM743" s="363">
        <f t="shared" si="405"/>
        <v>1</v>
      </c>
      <c r="AN743" s="578">
        <v>33</v>
      </c>
      <c r="AO743" s="120">
        <f t="shared" si="417"/>
        <v>0</v>
      </c>
      <c r="AP743" s="120">
        <f t="shared" si="407"/>
        <v>0</v>
      </c>
      <c r="AQ743" s="120">
        <f t="shared" si="408"/>
        <v>0</v>
      </c>
      <c r="AR743" s="120">
        <f t="shared" si="409"/>
        <v>0</v>
      </c>
      <c r="AS743" s="120">
        <f t="shared" si="410"/>
        <v>0</v>
      </c>
      <c r="AT743" s="120">
        <f t="shared" si="411"/>
        <v>0</v>
      </c>
      <c r="AU743" s="74" t="s">
        <v>717</v>
      </c>
      <c r="AV743" s="115"/>
      <c r="AW743" s="395"/>
      <c r="AX743" s="395">
        <v>0</v>
      </c>
      <c r="AY743" s="395">
        <v>0</v>
      </c>
      <c r="AZ743" s="395">
        <v>0</v>
      </c>
      <c r="BA743" s="395">
        <v>0</v>
      </c>
      <c r="BB743" s="395">
        <v>0</v>
      </c>
      <c r="BC743" s="395">
        <v>0</v>
      </c>
      <c r="BD743" s="115"/>
      <c r="BE743" s="115"/>
      <c r="BF743" s="115"/>
      <c r="BG743" s="115"/>
      <c r="BH743" s="115"/>
      <c r="BI743" s="115"/>
      <c r="BJ743" s="115"/>
      <c r="BK743" s="115"/>
      <c r="BQ743" s="74" t="str">
        <f t="shared" si="418"/>
        <v xml:space="preserve"> </v>
      </c>
      <c r="BR743" s="120" t="str">
        <f t="shared" si="419"/>
        <v xml:space="preserve"> </v>
      </c>
      <c r="BS743" s="120" t="str">
        <f t="shared" si="420"/>
        <v xml:space="preserve"> </v>
      </c>
      <c r="BU743" s="74" t="str">
        <f t="shared" si="421"/>
        <v xml:space="preserve"> </v>
      </c>
      <c r="BV743" s="120" t="str">
        <f t="shared" si="422"/>
        <v xml:space="preserve"> </v>
      </c>
      <c r="BW743" s="120" t="str">
        <f t="shared" si="423"/>
        <v xml:space="preserve">  </v>
      </c>
      <c r="BY743" s="74" t="str">
        <f t="shared" si="424"/>
        <v xml:space="preserve"> </v>
      </c>
      <c r="BZ743" s="120" t="str">
        <f t="shared" si="425"/>
        <v xml:space="preserve"> </v>
      </c>
      <c r="CA743" s="120" t="str">
        <f t="shared" si="426"/>
        <v xml:space="preserve"> </v>
      </c>
      <c r="CC743" s="115" t="str">
        <f t="shared" si="427"/>
        <v xml:space="preserve"> </v>
      </c>
      <c r="CD743" s="120" t="str">
        <f t="shared" si="428"/>
        <v xml:space="preserve"> </v>
      </c>
      <c r="CE743" s="417" t="str">
        <f t="shared" si="429"/>
        <v xml:space="preserve"> </v>
      </c>
      <c r="CF743" s="115"/>
      <c r="CG743" s="115" t="str">
        <f t="shared" si="430"/>
        <v xml:space="preserve"> </v>
      </c>
      <c r="CH743" s="120" t="str">
        <f t="shared" si="431"/>
        <v xml:space="preserve"> </v>
      </c>
      <c r="CI743" s="417" t="str">
        <f t="shared" si="432"/>
        <v xml:space="preserve"> </v>
      </c>
      <c r="CJ743" s="115"/>
      <c r="CK743" s="115" t="str">
        <f t="shared" si="433"/>
        <v xml:space="preserve"> </v>
      </c>
      <c r="CL743" s="120" t="str">
        <f t="shared" si="434"/>
        <v xml:space="preserve"> </v>
      </c>
      <c r="CM743" s="417" t="str">
        <f t="shared" si="436"/>
        <v xml:space="preserve"> </v>
      </c>
      <c r="IS743" s="103">
        <v>17.829999999999998</v>
      </c>
    </row>
    <row r="744" spans="2:253" s="74" customFormat="1" ht="17.100000000000001" hidden="1" customHeight="1" x14ac:dyDescent="0.25">
      <c r="B744" s="504">
        <f>IF(AND('KB Duct Parts'!$BP$16=2,'KB Duct Parts'!$BO$16=1,'KB Duct Parts'!H24&gt;0),'KB Duct Parts'!H24,0)</f>
        <v>0</v>
      </c>
      <c r="C744" s="508" t="s">
        <v>2011</v>
      </c>
      <c r="D744" s="506" t="s">
        <v>153</v>
      </c>
      <c r="E744" s="504" t="s">
        <v>867</v>
      </c>
      <c r="F744" s="508" t="str">
        <f t="shared" si="379"/>
        <v xml:space="preserve"> </v>
      </c>
      <c r="G744" s="530" t="s">
        <v>125</v>
      </c>
      <c r="H744" s="504"/>
      <c r="I744" s="1035" t="s">
        <v>231</v>
      </c>
      <c r="J744" s="1036"/>
      <c r="K744" s="516" t="s">
        <v>882</v>
      </c>
      <c r="L744" s="523" t="s">
        <v>707</v>
      </c>
      <c r="M744" s="517" t="str">
        <f t="shared" si="435"/>
        <v>Y</v>
      </c>
      <c r="N744" s="514">
        <f t="shared" si="412"/>
        <v>34.200000000000003</v>
      </c>
      <c r="O744" s="518">
        <f t="shared" si="406"/>
        <v>0</v>
      </c>
      <c r="P744" s="680">
        <v>0</v>
      </c>
      <c r="Q744" s="681">
        <f t="shared" si="413"/>
        <v>0</v>
      </c>
      <c r="R744" s="682">
        <f t="shared" si="414"/>
        <v>0</v>
      </c>
      <c r="S744" s="716">
        <v>0</v>
      </c>
      <c r="T744" s="679">
        <f t="shared" si="415"/>
        <v>0</v>
      </c>
      <c r="U744" s="679">
        <f t="shared" si="416"/>
        <v>0</v>
      </c>
      <c r="Y744" s="120"/>
      <c r="AE744" s="75"/>
      <c r="AF744" s="370" t="s">
        <v>707</v>
      </c>
      <c r="AG744" s="374"/>
      <c r="AH744" s="378"/>
      <c r="AI744" s="381"/>
      <c r="AJ744" s="386"/>
      <c r="AK744" s="391"/>
      <c r="AL744" s="386"/>
      <c r="AM744" s="363">
        <f t="shared" si="405"/>
        <v>1</v>
      </c>
      <c r="AN744" s="578">
        <v>34.200000000000003</v>
      </c>
      <c r="AO744" s="120">
        <f t="shared" si="417"/>
        <v>0</v>
      </c>
      <c r="AP744" s="120">
        <f t="shared" si="407"/>
        <v>0</v>
      </c>
      <c r="AQ744" s="120">
        <f t="shared" si="408"/>
        <v>0</v>
      </c>
      <c r="AR744" s="120">
        <f t="shared" si="409"/>
        <v>0</v>
      </c>
      <c r="AS744" s="120">
        <f t="shared" si="410"/>
        <v>0</v>
      </c>
      <c r="AT744" s="120">
        <f t="shared" si="411"/>
        <v>0</v>
      </c>
      <c r="AU744" s="74" t="s">
        <v>717</v>
      </c>
      <c r="AV744" s="115"/>
      <c r="AW744" s="395"/>
      <c r="AX744" s="395">
        <v>0</v>
      </c>
      <c r="AY744" s="395">
        <v>0</v>
      </c>
      <c r="AZ744" s="395">
        <v>0</v>
      </c>
      <c r="BA744" s="395">
        <v>0</v>
      </c>
      <c r="BB744" s="395">
        <v>0</v>
      </c>
      <c r="BC744" s="395">
        <v>0</v>
      </c>
      <c r="BD744" s="115"/>
      <c r="BE744" s="115"/>
      <c r="BF744" s="115"/>
      <c r="BG744" s="115"/>
      <c r="BH744" s="115"/>
      <c r="BI744" s="115"/>
      <c r="BJ744" s="115"/>
      <c r="BK744" s="115"/>
      <c r="BQ744" s="74" t="str">
        <f t="shared" si="418"/>
        <v xml:space="preserve"> </v>
      </c>
      <c r="BR744" s="120" t="str">
        <f t="shared" si="419"/>
        <v xml:space="preserve"> </v>
      </c>
      <c r="BS744" s="120" t="str">
        <f t="shared" si="420"/>
        <v xml:space="preserve"> </v>
      </c>
      <c r="BU744" s="74" t="str">
        <f t="shared" si="421"/>
        <v xml:space="preserve"> </v>
      </c>
      <c r="BV744" s="120" t="str">
        <f t="shared" si="422"/>
        <v xml:space="preserve"> </v>
      </c>
      <c r="BW744" s="120" t="str">
        <f t="shared" si="423"/>
        <v xml:space="preserve">  </v>
      </c>
      <c r="BY744" s="74" t="str">
        <f t="shared" si="424"/>
        <v xml:space="preserve"> </v>
      </c>
      <c r="BZ744" s="120" t="str">
        <f t="shared" si="425"/>
        <v xml:space="preserve"> </v>
      </c>
      <c r="CA744" s="120" t="str">
        <f t="shared" si="426"/>
        <v xml:space="preserve"> </v>
      </c>
      <c r="CC744" s="115" t="str">
        <f t="shared" si="427"/>
        <v xml:space="preserve"> </v>
      </c>
      <c r="CD744" s="120" t="str">
        <f t="shared" si="428"/>
        <v xml:space="preserve"> </v>
      </c>
      <c r="CE744" s="417" t="str">
        <f t="shared" si="429"/>
        <v xml:space="preserve"> </v>
      </c>
      <c r="CF744" s="115"/>
      <c r="CG744" s="115" t="str">
        <f t="shared" si="430"/>
        <v xml:space="preserve"> </v>
      </c>
      <c r="CH744" s="120" t="str">
        <f t="shared" si="431"/>
        <v xml:space="preserve"> </v>
      </c>
      <c r="CI744" s="417" t="str">
        <f t="shared" si="432"/>
        <v xml:space="preserve"> </v>
      </c>
      <c r="CJ744" s="115"/>
      <c r="CK744" s="115" t="str">
        <f t="shared" si="433"/>
        <v xml:space="preserve"> </v>
      </c>
      <c r="CL744" s="120" t="str">
        <f t="shared" si="434"/>
        <v xml:space="preserve"> </v>
      </c>
      <c r="CM744" s="417" t="str">
        <f t="shared" si="436"/>
        <v xml:space="preserve"> </v>
      </c>
      <c r="IS744" s="103">
        <v>18.95</v>
      </c>
    </row>
    <row r="745" spans="2:253" s="74" customFormat="1" ht="17.100000000000001" hidden="1" customHeight="1" x14ac:dyDescent="0.25">
      <c r="B745" s="504">
        <f>IF(AND('KB Duct Parts'!$BP$16=2,'KB Duct Parts'!$BO$16=1,'KB Duct Parts'!H25&gt;0),'KB Duct Parts'!H25,0)</f>
        <v>0</v>
      </c>
      <c r="C745" s="508" t="s">
        <v>2012</v>
      </c>
      <c r="D745" s="506" t="s">
        <v>154</v>
      </c>
      <c r="E745" s="504" t="s">
        <v>868</v>
      </c>
      <c r="F745" s="508" t="str">
        <f t="shared" si="379"/>
        <v xml:space="preserve"> </v>
      </c>
      <c r="G745" s="530" t="s">
        <v>125</v>
      </c>
      <c r="H745" s="504"/>
      <c r="I745" s="1035" t="s">
        <v>231</v>
      </c>
      <c r="J745" s="1036"/>
      <c r="K745" s="516" t="s">
        <v>882</v>
      </c>
      <c r="L745" s="523" t="s">
        <v>707</v>
      </c>
      <c r="M745" s="517" t="str">
        <f t="shared" si="435"/>
        <v>Y</v>
      </c>
      <c r="N745" s="514">
        <f t="shared" si="412"/>
        <v>40.200000000000003</v>
      </c>
      <c r="O745" s="518">
        <f t="shared" si="406"/>
        <v>0</v>
      </c>
      <c r="P745" s="680">
        <v>0</v>
      </c>
      <c r="Q745" s="681">
        <f t="shared" si="413"/>
        <v>0</v>
      </c>
      <c r="R745" s="682">
        <f t="shared" si="414"/>
        <v>0</v>
      </c>
      <c r="S745" s="716">
        <v>0</v>
      </c>
      <c r="T745" s="679">
        <f t="shared" si="415"/>
        <v>0</v>
      </c>
      <c r="U745" s="679">
        <f t="shared" si="416"/>
        <v>0</v>
      </c>
      <c r="Y745" s="120"/>
      <c r="AE745" s="75"/>
      <c r="AF745" s="370" t="s">
        <v>707</v>
      </c>
      <c r="AG745" s="374"/>
      <c r="AH745" s="378"/>
      <c r="AI745" s="381"/>
      <c r="AJ745" s="386"/>
      <c r="AK745" s="391"/>
      <c r="AL745" s="386"/>
      <c r="AM745" s="363">
        <f t="shared" si="405"/>
        <v>1</v>
      </c>
      <c r="AN745" s="578">
        <v>40.200000000000003</v>
      </c>
      <c r="AO745" s="120">
        <f t="shared" si="417"/>
        <v>0</v>
      </c>
      <c r="AP745" s="120">
        <f t="shared" si="407"/>
        <v>0</v>
      </c>
      <c r="AQ745" s="120">
        <f t="shared" si="408"/>
        <v>0</v>
      </c>
      <c r="AR745" s="120">
        <f t="shared" si="409"/>
        <v>0</v>
      </c>
      <c r="AS745" s="120">
        <f t="shared" si="410"/>
        <v>0</v>
      </c>
      <c r="AT745" s="120">
        <f t="shared" si="411"/>
        <v>0</v>
      </c>
      <c r="AU745" s="74" t="s">
        <v>717</v>
      </c>
      <c r="AV745" s="115"/>
      <c r="AW745" s="395"/>
      <c r="AX745" s="395">
        <v>0</v>
      </c>
      <c r="AY745" s="395">
        <v>0</v>
      </c>
      <c r="AZ745" s="395">
        <v>0</v>
      </c>
      <c r="BA745" s="395">
        <v>0</v>
      </c>
      <c r="BB745" s="395">
        <v>0</v>
      </c>
      <c r="BC745" s="395">
        <v>0</v>
      </c>
      <c r="BD745" s="115"/>
      <c r="BE745" s="115"/>
      <c r="BF745" s="115"/>
      <c r="BG745" s="115"/>
      <c r="BH745" s="115"/>
      <c r="BI745" s="115"/>
      <c r="BJ745" s="115"/>
      <c r="BK745" s="115"/>
      <c r="BQ745" s="74" t="str">
        <f t="shared" si="418"/>
        <v xml:space="preserve"> </v>
      </c>
      <c r="BR745" s="120" t="str">
        <f t="shared" si="419"/>
        <v xml:space="preserve"> </v>
      </c>
      <c r="BS745" s="120" t="str">
        <f t="shared" si="420"/>
        <v xml:space="preserve"> </v>
      </c>
      <c r="BU745" s="74" t="str">
        <f t="shared" si="421"/>
        <v xml:space="preserve"> </v>
      </c>
      <c r="BV745" s="120" t="str">
        <f t="shared" si="422"/>
        <v xml:space="preserve"> </v>
      </c>
      <c r="BW745" s="120" t="str">
        <f t="shared" si="423"/>
        <v xml:space="preserve">  </v>
      </c>
      <c r="BY745" s="74" t="str">
        <f t="shared" si="424"/>
        <v xml:space="preserve"> </v>
      </c>
      <c r="BZ745" s="120" t="str">
        <f t="shared" si="425"/>
        <v xml:space="preserve"> </v>
      </c>
      <c r="CA745" s="120" t="str">
        <f t="shared" si="426"/>
        <v xml:space="preserve"> </v>
      </c>
      <c r="CC745" s="115" t="str">
        <f t="shared" si="427"/>
        <v xml:space="preserve"> </v>
      </c>
      <c r="CD745" s="120" t="str">
        <f t="shared" si="428"/>
        <v xml:space="preserve"> </v>
      </c>
      <c r="CE745" s="417" t="str">
        <f t="shared" si="429"/>
        <v xml:space="preserve"> </v>
      </c>
      <c r="CF745" s="115"/>
      <c r="CG745" s="115" t="str">
        <f t="shared" si="430"/>
        <v xml:space="preserve"> </v>
      </c>
      <c r="CH745" s="120" t="str">
        <f t="shared" si="431"/>
        <v xml:space="preserve"> </v>
      </c>
      <c r="CI745" s="417" t="str">
        <f t="shared" si="432"/>
        <v xml:space="preserve"> </v>
      </c>
      <c r="CJ745" s="115"/>
      <c r="CK745" s="115" t="str">
        <f t="shared" si="433"/>
        <v xml:space="preserve"> </v>
      </c>
      <c r="CL745" s="120" t="str">
        <f t="shared" si="434"/>
        <v xml:space="preserve"> </v>
      </c>
      <c r="CM745" s="417" t="str">
        <f t="shared" si="436"/>
        <v xml:space="preserve"> </v>
      </c>
      <c r="IS745" s="103">
        <v>24.39</v>
      </c>
    </row>
    <row r="746" spans="2:253" s="74" customFormat="1" ht="17.100000000000001" hidden="1" customHeight="1" x14ac:dyDescent="0.25">
      <c r="B746" s="504">
        <f>IF(AND('KB Duct Parts'!$BP$16=2,'KB Duct Parts'!$BO$16=1,'KB Duct Parts'!H26&gt;0),'KB Duct Parts'!H26,0)</f>
        <v>0</v>
      </c>
      <c r="C746" s="508" t="s">
        <v>2013</v>
      </c>
      <c r="D746" s="506" t="s">
        <v>155</v>
      </c>
      <c r="E746" s="504" t="s">
        <v>869</v>
      </c>
      <c r="F746" s="508" t="str">
        <f t="shared" si="379"/>
        <v xml:space="preserve"> </v>
      </c>
      <c r="G746" s="530" t="s">
        <v>125</v>
      </c>
      <c r="H746" s="504"/>
      <c r="I746" s="1035" t="s">
        <v>231</v>
      </c>
      <c r="J746" s="1036"/>
      <c r="K746" s="516" t="s">
        <v>882</v>
      </c>
      <c r="L746" s="523" t="s">
        <v>707</v>
      </c>
      <c r="M746" s="517" t="str">
        <f t="shared" si="435"/>
        <v>Y</v>
      </c>
      <c r="N746" s="514">
        <f t="shared" si="412"/>
        <v>41.7</v>
      </c>
      <c r="O746" s="518">
        <f t="shared" si="406"/>
        <v>0</v>
      </c>
      <c r="P746" s="680">
        <v>0</v>
      </c>
      <c r="Q746" s="681">
        <f t="shared" si="413"/>
        <v>0</v>
      </c>
      <c r="R746" s="682">
        <f t="shared" si="414"/>
        <v>0</v>
      </c>
      <c r="S746" s="716">
        <v>0</v>
      </c>
      <c r="T746" s="679">
        <f t="shared" si="415"/>
        <v>0</v>
      </c>
      <c r="U746" s="679">
        <f t="shared" si="416"/>
        <v>0</v>
      </c>
      <c r="Y746" s="120"/>
      <c r="AE746" s="75"/>
      <c r="AF746" s="370" t="s">
        <v>707</v>
      </c>
      <c r="AG746" s="374"/>
      <c r="AH746" s="378"/>
      <c r="AI746" s="381"/>
      <c r="AJ746" s="386"/>
      <c r="AK746" s="391"/>
      <c r="AL746" s="386"/>
      <c r="AM746" s="363">
        <f t="shared" si="405"/>
        <v>1</v>
      </c>
      <c r="AN746" s="578">
        <v>41.7</v>
      </c>
      <c r="AO746" s="120">
        <f t="shared" si="417"/>
        <v>0</v>
      </c>
      <c r="AP746" s="120">
        <f t="shared" si="407"/>
        <v>0</v>
      </c>
      <c r="AQ746" s="120">
        <f t="shared" si="408"/>
        <v>0</v>
      </c>
      <c r="AR746" s="120">
        <f t="shared" si="409"/>
        <v>0</v>
      </c>
      <c r="AS746" s="120">
        <f t="shared" si="410"/>
        <v>0</v>
      </c>
      <c r="AT746" s="120">
        <f t="shared" si="411"/>
        <v>0</v>
      </c>
      <c r="AU746" s="74" t="s">
        <v>717</v>
      </c>
      <c r="AV746" s="115"/>
      <c r="AW746" s="395"/>
      <c r="AX746" s="395">
        <v>0</v>
      </c>
      <c r="AY746" s="395">
        <v>0</v>
      </c>
      <c r="AZ746" s="395">
        <v>0</v>
      </c>
      <c r="BA746" s="395">
        <v>0</v>
      </c>
      <c r="BB746" s="395">
        <v>0</v>
      </c>
      <c r="BC746" s="395">
        <v>0</v>
      </c>
      <c r="BD746" s="115"/>
      <c r="BE746" s="115"/>
      <c r="BF746" s="115"/>
      <c r="BG746" s="115"/>
      <c r="BH746" s="115"/>
      <c r="BI746" s="115"/>
      <c r="BJ746" s="115"/>
      <c r="BK746" s="115"/>
      <c r="BQ746" s="74" t="str">
        <f t="shared" si="418"/>
        <v xml:space="preserve"> </v>
      </c>
      <c r="BR746" s="120" t="str">
        <f t="shared" si="419"/>
        <v xml:space="preserve"> </v>
      </c>
      <c r="BS746" s="120" t="str">
        <f t="shared" si="420"/>
        <v xml:space="preserve"> </v>
      </c>
      <c r="BU746" s="74" t="str">
        <f t="shared" si="421"/>
        <v xml:space="preserve"> </v>
      </c>
      <c r="BV746" s="120" t="str">
        <f t="shared" si="422"/>
        <v xml:space="preserve"> </v>
      </c>
      <c r="BW746" s="120" t="str">
        <f t="shared" si="423"/>
        <v xml:space="preserve">  </v>
      </c>
      <c r="BY746" s="74" t="str">
        <f t="shared" si="424"/>
        <v xml:space="preserve"> </v>
      </c>
      <c r="BZ746" s="120" t="str">
        <f t="shared" si="425"/>
        <v xml:space="preserve"> </v>
      </c>
      <c r="CA746" s="120" t="str">
        <f t="shared" si="426"/>
        <v xml:space="preserve"> </v>
      </c>
      <c r="CC746" s="115" t="str">
        <f t="shared" si="427"/>
        <v xml:space="preserve"> </v>
      </c>
      <c r="CD746" s="120" t="str">
        <f t="shared" si="428"/>
        <v xml:space="preserve"> </v>
      </c>
      <c r="CE746" s="417" t="str">
        <f t="shared" si="429"/>
        <v xml:space="preserve"> </v>
      </c>
      <c r="CF746" s="115"/>
      <c r="CG746" s="115" t="str">
        <f t="shared" si="430"/>
        <v xml:space="preserve"> </v>
      </c>
      <c r="CH746" s="120" t="str">
        <f t="shared" si="431"/>
        <v xml:space="preserve"> </v>
      </c>
      <c r="CI746" s="417" t="str">
        <f t="shared" si="432"/>
        <v xml:space="preserve"> </v>
      </c>
      <c r="CJ746" s="115"/>
      <c r="CK746" s="115" t="str">
        <f t="shared" si="433"/>
        <v xml:space="preserve"> </v>
      </c>
      <c r="CL746" s="120" t="str">
        <f t="shared" si="434"/>
        <v xml:space="preserve"> </v>
      </c>
      <c r="CM746" s="417" t="str">
        <f t="shared" si="436"/>
        <v xml:space="preserve"> </v>
      </c>
      <c r="IS746" s="103">
        <v>25.76</v>
      </c>
    </row>
    <row r="747" spans="2:253" s="74" customFormat="1" ht="17.100000000000001" hidden="1" customHeight="1" x14ac:dyDescent="0.25">
      <c r="B747" s="504">
        <f>IF(AND('KB Duct Parts'!$BP$16=2,'KB Duct Parts'!$BO$16=1,'KB Duct Parts'!H27&gt;0),'KB Duct Parts'!H27,0)</f>
        <v>0</v>
      </c>
      <c r="C747" s="508" t="s">
        <v>2014</v>
      </c>
      <c r="D747" s="506" t="s">
        <v>156</v>
      </c>
      <c r="E747" s="504" t="s">
        <v>870</v>
      </c>
      <c r="F747" s="508" t="str">
        <f t="shared" si="379"/>
        <v xml:space="preserve"> </v>
      </c>
      <c r="G747" s="530" t="s">
        <v>125</v>
      </c>
      <c r="H747" s="504"/>
      <c r="I747" s="1035" t="s">
        <v>231</v>
      </c>
      <c r="J747" s="1036"/>
      <c r="K747" s="516" t="s">
        <v>882</v>
      </c>
      <c r="L747" s="523" t="s">
        <v>707</v>
      </c>
      <c r="M747" s="517" t="str">
        <f t="shared" si="435"/>
        <v>Y</v>
      </c>
      <c r="N747" s="514">
        <f t="shared" si="412"/>
        <v>43.3</v>
      </c>
      <c r="O747" s="518">
        <f t="shared" si="406"/>
        <v>0</v>
      </c>
      <c r="P747" s="680">
        <v>0</v>
      </c>
      <c r="Q747" s="681">
        <f t="shared" si="413"/>
        <v>0</v>
      </c>
      <c r="R747" s="682">
        <f t="shared" si="414"/>
        <v>0</v>
      </c>
      <c r="S747" s="716">
        <v>0</v>
      </c>
      <c r="T747" s="679">
        <f t="shared" si="415"/>
        <v>0</v>
      </c>
      <c r="U747" s="679">
        <f t="shared" si="416"/>
        <v>0</v>
      </c>
      <c r="Y747" s="120"/>
      <c r="AE747" s="75"/>
      <c r="AF747" s="370" t="s">
        <v>707</v>
      </c>
      <c r="AG747" s="374"/>
      <c r="AH747" s="378"/>
      <c r="AI747" s="381"/>
      <c r="AJ747" s="386"/>
      <c r="AK747" s="391"/>
      <c r="AL747" s="386"/>
      <c r="AM747" s="363">
        <f t="shared" si="405"/>
        <v>1</v>
      </c>
      <c r="AN747" s="578">
        <v>43.3</v>
      </c>
      <c r="AO747" s="120">
        <f t="shared" si="417"/>
        <v>0</v>
      </c>
      <c r="AP747" s="120">
        <f t="shared" si="407"/>
        <v>0</v>
      </c>
      <c r="AQ747" s="120">
        <f t="shared" si="408"/>
        <v>0</v>
      </c>
      <c r="AR747" s="120">
        <f t="shared" si="409"/>
        <v>0</v>
      </c>
      <c r="AS747" s="120">
        <f t="shared" si="410"/>
        <v>0</v>
      </c>
      <c r="AT747" s="120">
        <f t="shared" si="411"/>
        <v>0</v>
      </c>
      <c r="AU747" s="74" t="s">
        <v>717</v>
      </c>
      <c r="AV747" s="115"/>
      <c r="AW747" s="395"/>
      <c r="AX747" s="395">
        <v>0</v>
      </c>
      <c r="AY747" s="395">
        <v>0</v>
      </c>
      <c r="AZ747" s="395">
        <v>0</v>
      </c>
      <c r="BA747" s="395">
        <v>0</v>
      </c>
      <c r="BB747" s="395">
        <v>0</v>
      </c>
      <c r="BC747" s="395">
        <v>0</v>
      </c>
      <c r="BD747" s="115"/>
      <c r="BE747" s="115"/>
      <c r="BF747" s="115"/>
      <c r="BG747" s="115"/>
      <c r="BH747" s="115"/>
      <c r="BI747" s="115"/>
      <c r="BJ747" s="115"/>
      <c r="BK747" s="115"/>
      <c r="BQ747" s="74" t="str">
        <f t="shared" si="418"/>
        <v xml:space="preserve"> </v>
      </c>
      <c r="BR747" s="120" t="str">
        <f t="shared" si="419"/>
        <v xml:space="preserve"> </v>
      </c>
      <c r="BS747" s="120" t="str">
        <f t="shared" si="420"/>
        <v xml:space="preserve"> </v>
      </c>
      <c r="BU747" s="74" t="str">
        <f t="shared" si="421"/>
        <v xml:space="preserve"> </v>
      </c>
      <c r="BV747" s="120" t="str">
        <f t="shared" si="422"/>
        <v xml:space="preserve"> </v>
      </c>
      <c r="BW747" s="120" t="str">
        <f t="shared" si="423"/>
        <v xml:space="preserve">  </v>
      </c>
      <c r="BY747" s="74" t="str">
        <f t="shared" si="424"/>
        <v xml:space="preserve"> </v>
      </c>
      <c r="BZ747" s="120" t="str">
        <f t="shared" si="425"/>
        <v xml:space="preserve"> </v>
      </c>
      <c r="CA747" s="120" t="str">
        <f t="shared" si="426"/>
        <v xml:space="preserve"> </v>
      </c>
      <c r="CC747" s="115" t="str">
        <f t="shared" si="427"/>
        <v xml:space="preserve"> </v>
      </c>
      <c r="CD747" s="120" t="str">
        <f t="shared" si="428"/>
        <v xml:space="preserve"> </v>
      </c>
      <c r="CE747" s="417" t="str">
        <f t="shared" si="429"/>
        <v xml:space="preserve"> </v>
      </c>
      <c r="CF747" s="115"/>
      <c r="CG747" s="115" t="str">
        <f t="shared" si="430"/>
        <v xml:space="preserve"> </v>
      </c>
      <c r="CH747" s="120" t="str">
        <f t="shared" si="431"/>
        <v xml:space="preserve"> </v>
      </c>
      <c r="CI747" s="417" t="str">
        <f t="shared" si="432"/>
        <v xml:space="preserve"> </v>
      </c>
      <c r="CJ747" s="115"/>
      <c r="CK747" s="115" t="str">
        <f t="shared" si="433"/>
        <v xml:space="preserve"> </v>
      </c>
      <c r="CL747" s="120" t="str">
        <f t="shared" si="434"/>
        <v xml:space="preserve"> </v>
      </c>
      <c r="CM747" s="417" t="str">
        <f t="shared" si="436"/>
        <v xml:space="preserve"> </v>
      </c>
      <c r="IS747" s="103">
        <v>27.17</v>
      </c>
    </row>
    <row r="748" spans="2:253" s="74" customFormat="1" ht="17.100000000000001" hidden="1" customHeight="1" x14ac:dyDescent="0.25">
      <c r="B748" s="504">
        <f>IF(AND('KB Duct Parts'!$BP$16=2,'KB Duct Parts'!$BO$16=1,'KB Duct Parts'!H28&gt;0),'KB Duct Parts'!H28,0)</f>
        <v>0</v>
      </c>
      <c r="C748" s="508" t="s">
        <v>2015</v>
      </c>
      <c r="D748" s="506" t="s">
        <v>157</v>
      </c>
      <c r="E748" s="504" t="s">
        <v>871</v>
      </c>
      <c r="F748" s="508" t="str">
        <f t="shared" si="379"/>
        <v xml:space="preserve"> </v>
      </c>
      <c r="G748" s="530" t="s">
        <v>125</v>
      </c>
      <c r="H748" s="504"/>
      <c r="I748" s="1035" t="s">
        <v>231</v>
      </c>
      <c r="J748" s="1036"/>
      <c r="K748" s="516" t="s">
        <v>882</v>
      </c>
      <c r="L748" s="523" t="s">
        <v>707</v>
      </c>
      <c r="M748" s="517" t="str">
        <f t="shared" si="435"/>
        <v>Y</v>
      </c>
      <c r="N748" s="514">
        <f t="shared" si="412"/>
        <v>44.8</v>
      </c>
      <c r="O748" s="518">
        <f t="shared" si="406"/>
        <v>0</v>
      </c>
      <c r="P748" s="680">
        <v>0</v>
      </c>
      <c r="Q748" s="681">
        <f t="shared" si="413"/>
        <v>0</v>
      </c>
      <c r="R748" s="682">
        <f t="shared" si="414"/>
        <v>0</v>
      </c>
      <c r="S748" s="716">
        <v>0</v>
      </c>
      <c r="T748" s="679">
        <f t="shared" si="415"/>
        <v>0</v>
      </c>
      <c r="U748" s="679">
        <f t="shared" si="416"/>
        <v>0</v>
      </c>
      <c r="Y748" s="120"/>
      <c r="AE748" s="75"/>
      <c r="AF748" s="370" t="s">
        <v>707</v>
      </c>
      <c r="AG748" s="374"/>
      <c r="AH748" s="378"/>
      <c r="AI748" s="381"/>
      <c r="AJ748" s="386"/>
      <c r="AK748" s="391"/>
      <c r="AL748" s="386"/>
      <c r="AM748" s="363">
        <f t="shared" si="405"/>
        <v>1</v>
      </c>
      <c r="AN748" s="578">
        <v>44.8</v>
      </c>
      <c r="AO748" s="120">
        <f t="shared" si="417"/>
        <v>0</v>
      </c>
      <c r="AP748" s="120">
        <f t="shared" si="407"/>
        <v>0</v>
      </c>
      <c r="AQ748" s="120">
        <f t="shared" si="408"/>
        <v>0</v>
      </c>
      <c r="AR748" s="120">
        <f t="shared" si="409"/>
        <v>0</v>
      </c>
      <c r="AS748" s="120">
        <f t="shared" si="410"/>
        <v>0</v>
      </c>
      <c r="AT748" s="120">
        <f t="shared" si="411"/>
        <v>0</v>
      </c>
      <c r="AU748" s="74" t="s">
        <v>717</v>
      </c>
      <c r="AV748" s="115"/>
      <c r="AW748" s="395"/>
      <c r="AX748" s="395">
        <v>0</v>
      </c>
      <c r="AY748" s="395">
        <v>0</v>
      </c>
      <c r="AZ748" s="395">
        <v>0</v>
      </c>
      <c r="BA748" s="395">
        <v>0</v>
      </c>
      <c r="BB748" s="395">
        <v>0</v>
      </c>
      <c r="BC748" s="395">
        <v>0</v>
      </c>
      <c r="BD748" s="115"/>
      <c r="BE748" s="115"/>
      <c r="BF748" s="115"/>
      <c r="BG748" s="115"/>
      <c r="BH748" s="115"/>
      <c r="BI748" s="115"/>
      <c r="BJ748" s="115"/>
      <c r="BK748" s="115"/>
      <c r="BQ748" s="74" t="str">
        <f t="shared" si="418"/>
        <v xml:space="preserve"> </v>
      </c>
      <c r="BR748" s="120" t="str">
        <f t="shared" si="419"/>
        <v xml:space="preserve"> </v>
      </c>
      <c r="BS748" s="120" t="str">
        <f t="shared" si="420"/>
        <v xml:space="preserve"> </v>
      </c>
      <c r="BU748" s="74" t="str">
        <f t="shared" si="421"/>
        <v xml:space="preserve"> </v>
      </c>
      <c r="BV748" s="120" t="str">
        <f t="shared" si="422"/>
        <v xml:space="preserve"> </v>
      </c>
      <c r="BW748" s="120" t="str">
        <f t="shared" si="423"/>
        <v xml:space="preserve">  </v>
      </c>
      <c r="BY748" s="74" t="str">
        <f t="shared" si="424"/>
        <v xml:space="preserve"> </v>
      </c>
      <c r="BZ748" s="120" t="str">
        <f t="shared" si="425"/>
        <v xml:space="preserve"> </v>
      </c>
      <c r="CA748" s="120" t="str">
        <f t="shared" si="426"/>
        <v xml:space="preserve"> </v>
      </c>
      <c r="CC748" s="115" t="str">
        <f t="shared" si="427"/>
        <v xml:space="preserve"> </v>
      </c>
      <c r="CD748" s="120" t="str">
        <f t="shared" si="428"/>
        <v xml:space="preserve"> </v>
      </c>
      <c r="CE748" s="417" t="str">
        <f t="shared" si="429"/>
        <v xml:space="preserve"> </v>
      </c>
      <c r="CF748" s="115"/>
      <c r="CG748" s="115" t="str">
        <f t="shared" si="430"/>
        <v xml:space="preserve"> </v>
      </c>
      <c r="CH748" s="120" t="str">
        <f t="shared" si="431"/>
        <v xml:space="preserve"> </v>
      </c>
      <c r="CI748" s="417" t="str">
        <f t="shared" si="432"/>
        <v xml:space="preserve"> </v>
      </c>
      <c r="CJ748" s="115"/>
      <c r="CK748" s="115" t="str">
        <f t="shared" si="433"/>
        <v xml:space="preserve"> </v>
      </c>
      <c r="CL748" s="120" t="str">
        <f t="shared" si="434"/>
        <v xml:space="preserve"> </v>
      </c>
      <c r="CM748" s="417" t="str">
        <f t="shared" si="436"/>
        <v xml:space="preserve"> </v>
      </c>
      <c r="IS748" s="103">
        <v>28.58</v>
      </c>
    </row>
    <row r="749" spans="2:253" s="74" customFormat="1" ht="17.100000000000001" hidden="1" customHeight="1" x14ac:dyDescent="0.25">
      <c r="B749" s="504">
        <f>IF(AND('KB Duct Parts'!$BP$16=2,'KB Duct Parts'!$BO$16=1,'KB Duct Parts'!H29&gt;0),'KB Duct Parts'!H29,0)</f>
        <v>0</v>
      </c>
      <c r="C749" s="508" t="s">
        <v>2016</v>
      </c>
      <c r="D749" s="506" t="s">
        <v>158</v>
      </c>
      <c r="E749" s="504" t="s">
        <v>872</v>
      </c>
      <c r="F749" s="508" t="str">
        <f t="shared" si="379"/>
        <v xml:space="preserve"> </v>
      </c>
      <c r="G749" s="530" t="s">
        <v>125</v>
      </c>
      <c r="H749" s="504"/>
      <c r="I749" s="1035" t="s">
        <v>231</v>
      </c>
      <c r="J749" s="1036"/>
      <c r="K749" s="516" t="s">
        <v>882</v>
      </c>
      <c r="L749" s="523" t="s">
        <v>707</v>
      </c>
      <c r="M749" s="517" t="str">
        <f t="shared" si="435"/>
        <v>Y</v>
      </c>
      <c r="N749" s="514">
        <f t="shared" si="412"/>
        <v>46.4</v>
      </c>
      <c r="O749" s="518">
        <f t="shared" si="406"/>
        <v>0</v>
      </c>
      <c r="P749" s="680">
        <v>0</v>
      </c>
      <c r="Q749" s="681">
        <f t="shared" si="413"/>
        <v>0</v>
      </c>
      <c r="R749" s="682">
        <f t="shared" si="414"/>
        <v>0</v>
      </c>
      <c r="S749" s="716">
        <v>0</v>
      </c>
      <c r="T749" s="679">
        <f t="shared" si="415"/>
        <v>0</v>
      </c>
      <c r="U749" s="679">
        <f t="shared" si="416"/>
        <v>0</v>
      </c>
      <c r="Y749" s="120"/>
      <c r="AE749" s="75"/>
      <c r="AF749" s="370" t="s">
        <v>707</v>
      </c>
      <c r="AG749" s="374"/>
      <c r="AH749" s="378"/>
      <c r="AI749" s="381"/>
      <c r="AJ749" s="386"/>
      <c r="AK749" s="391"/>
      <c r="AL749" s="386"/>
      <c r="AM749" s="363">
        <f t="shared" si="405"/>
        <v>1</v>
      </c>
      <c r="AN749" s="578">
        <v>46.4</v>
      </c>
      <c r="AO749" s="120">
        <f t="shared" si="417"/>
        <v>0</v>
      </c>
      <c r="AP749" s="120">
        <f t="shared" si="407"/>
        <v>0</v>
      </c>
      <c r="AQ749" s="120">
        <f t="shared" si="408"/>
        <v>0</v>
      </c>
      <c r="AR749" s="120">
        <f t="shared" si="409"/>
        <v>0</v>
      </c>
      <c r="AS749" s="120">
        <f t="shared" si="410"/>
        <v>0</v>
      </c>
      <c r="AT749" s="120">
        <f t="shared" si="411"/>
        <v>0</v>
      </c>
      <c r="AU749" s="74" t="s">
        <v>717</v>
      </c>
      <c r="AV749" s="115"/>
      <c r="AW749" s="395"/>
      <c r="AX749" s="395">
        <v>0</v>
      </c>
      <c r="AY749" s="395">
        <v>0</v>
      </c>
      <c r="AZ749" s="395">
        <v>0</v>
      </c>
      <c r="BA749" s="395">
        <v>0</v>
      </c>
      <c r="BB749" s="395">
        <v>0</v>
      </c>
      <c r="BC749" s="395">
        <v>0</v>
      </c>
      <c r="BD749" s="115"/>
      <c r="BE749" s="115"/>
      <c r="BF749" s="115"/>
      <c r="BG749" s="115"/>
      <c r="BH749" s="115"/>
      <c r="BI749" s="115"/>
      <c r="BJ749" s="115"/>
      <c r="BK749" s="115"/>
      <c r="BQ749" s="74" t="str">
        <f t="shared" si="418"/>
        <v xml:space="preserve"> </v>
      </c>
      <c r="BR749" s="120" t="str">
        <f t="shared" si="419"/>
        <v xml:space="preserve"> </v>
      </c>
      <c r="BS749" s="120" t="str">
        <f t="shared" si="420"/>
        <v xml:space="preserve"> </v>
      </c>
      <c r="BU749" s="74" t="str">
        <f t="shared" si="421"/>
        <v xml:space="preserve"> </v>
      </c>
      <c r="BV749" s="120" t="str">
        <f t="shared" si="422"/>
        <v xml:space="preserve"> </v>
      </c>
      <c r="BW749" s="120" t="str">
        <f t="shared" si="423"/>
        <v xml:space="preserve">  </v>
      </c>
      <c r="BY749" s="74" t="str">
        <f t="shared" si="424"/>
        <v xml:space="preserve"> </v>
      </c>
      <c r="BZ749" s="120" t="str">
        <f t="shared" si="425"/>
        <v xml:space="preserve"> </v>
      </c>
      <c r="CA749" s="120" t="str">
        <f t="shared" si="426"/>
        <v xml:space="preserve"> </v>
      </c>
      <c r="CC749" s="115" t="str">
        <f t="shared" si="427"/>
        <v xml:space="preserve"> </v>
      </c>
      <c r="CD749" s="120" t="str">
        <f t="shared" si="428"/>
        <v xml:space="preserve"> </v>
      </c>
      <c r="CE749" s="417" t="str">
        <f t="shared" si="429"/>
        <v xml:space="preserve"> </v>
      </c>
      <c r="CF749" s="115"/>
      <c r="CG749" s="115" t="str">
        <f t="shared" si="430"/>
        <v xml:space="preserve"> </v>
      </c>
      <c r="CH749" s="120" t="str">
        <f t="shared" si="431"/>
        <v xml:space="preserve"> </v>
      </c>
      <c r="CI749" s="417" t="str">
        <f t="shared" si="432"/>
        <v xml:space="preserve"> </v>
      </c>
      <c r="CJ749" s="115"/>
      <c r="CK749" s="115" t="str">
        <f t="shared" si="433"/>
        <v xml:space="preserve"> </v>
      </c>
      <c r="CL749" s="120" t="str">
        <f t="shared" si="434"/>
        <v xml:space="preserve"> </v>
      </c>
      <c r="CM749" s="417" t="str">
        <f t="shared" si="436"/>
        <v xml:space="preserve"> </v>
      </c>
      <c r="IS749" s="103">
        <v>30</v>
      </c>
    </row>
    <row r="750" spans="2:253" s="74" customFormat="1" ht="17.100000000000001" hidden="1" customHeight="1" x14ac:dyDescent="0.25">
      <c r="B750" s="504">
        <f>IF(AND('KB Duct Parts'!$BP$16=2,'KB Duct Parts'!$BO$16=1,'KB Duct Parts'!H30&gt;0),'KB Duct Parts'!H30,0)</f>
        <v>0</v>
      </c>
      <c r="C750" s="508" t="s">
        <v>2017</v>
      </c>
      <c r="D750" s="506" t="s">
        <v>159</v>
      </c>
      <c r="E750" s="504" t="s">
        <v>873</v>
      </c>
      <c r="F750" s="508" t="str">
        <f t="shared" si="379"/>
        <v xml:space="preserve"> </v>
      </c>
      <c r="G750" s="530" t="s">
        <v>125</v>
      </c>
      <c r="H750" s="504"/>
      <c r="I750" s="1035" t="s">
        <v>231</v>
      </c>
      <c r="J750" s="1036"/>
      <c r="K750" s="516" t="s">
        <v>882</v>
      </c>
      <c r="L750" s="523" t="s">
        <v>707</v>
      </c>
      <c r="M750" s="517" t="str">
        <f t="shared" si="435"/>
        <v>Y</v>
      </c>
      <c r="N750" s="514">
        <f t="shared" si="412"/>
        <v>48</v>
      </c>
      <c r="O750" s="518">
        <f t="shared" si="406"/>
        <v>0</v>
      </c>
      <c r="P750" s="680">
        <v>0</v>
      </c>
      <c r="Q750" s="681">
        <f t="shared" si="413"/>
        <v>0</v>
      </c>
      <c r="R750" s="682">
        <f t="shared" si="414"/>
        <v>0</v>
      </c>
      <c r="S750" s="716">
        <v>0</v>
      </c>
      <c r="T750" s="679">
        <f t="shared" si="415"/>
        <v>0</v>
      </c>
      <c r="U750" s="679">
        <f t="shared" si="416"/>
        <v>0</v>
      </c>
      <c r="Y750" s="120"/>
      <c r="AE750" s="75"/>
      <c r="AF750" s="370" t="s">
        <v>707</v>
      </c>
      <c r="AG750" s="374"/>
      <c r="AH750" s="378"/>
      <c r="AI750" s="381"/>
      <c r="AJ750" s="386"/>
      <c r="AK750" s="391"/>
      <c r="AL750" s="386"/>
      <c r="AM750" s="363">
        <f t="shared" si="405"/>
        <v>1</v>
      </c>
      <c r="AN750" s="578">
        <v>48</v>
      </c>
      <c r="AO750" s="120">
        <f t="shared" si="417"/>
        <v>0</v>
      </c>
      <c r="AP750" s="120">
        <f t="shared" si="407"/>
        <v>0</v>
      </c>
      <c r="AQ750" s="120">
        <f t="shared" si="408"/>
        <v>0</v>
      </c>
      <c r="AR750" s="120">
        <f t="shared" si="409"/>
        <v>0</v>
      </c>
      <c r="AS750" s="120">
        <f t="shared" si="410"/>
        <v>0</v>
      </c>
      <c r="AT750" s="120">
        <f t="shared" si="411"/>
        <v>0</v>
      </c>
      <c r="AU750" s="74" t="s">
        <v>717</v>
      </c>
      <c r="AV750" s="115"/>
      <c r="AW750" s="395"/>
      <c r="AX750" s="395">
        <v>0</v>
      </c>
      <c r="AY750" s="395">
        <v>0</v>
      </c>
      <c r="AZ750" s="395">
        <v>0</v>
      </c>
      <c r="BA750" s="395">
        <v>0</v>
      </c>
      <c r="BB750" s="395">
        <v>0</v>
      </c>
      <c r="BC750" s="395">
        <v>0</v>
      </c>
      <c r="BD750" s="115"/>
      <c r="BE750" s="115"/>
      <c r="BF750" s="115"/>
      <c r="BG750" s="115"/>
      <c r="BH750" s="115"/>
      <c r="BI750" s="115"/>
      <c r="BJ750" s="115"/>
      <c r="BK750" s="115"/>
      <c r="BQ750" s="74" t="str">
        <f t="shared" si="418"/>
        <v xml:space="preserve"> </v>
      </c>
      <c r="BR750" s="120" t="str">
        <f t="shared" si="419"/>
        <v xml:space="preserve"> </v>
      </c>
      <c r="BS750" s="120" t="str">
        <f t="shared" si="420"/>
        <v xml:space="preserve"> </v>
      </c>
      <c r="BU750" s="74" t="str">
        <f t="shared" si="421"/>
        <v xml:space="preserve"> </v>
      </c>
      <c r="BV750" s="120" t="str">
        <f t="shared" si="422"/>
        <v xml:space="preserve"> </v>
      </c>
      <c r="BW750" s="120" t="str">
        <f t="shared" si="423"/>
        <v xml:space="preserve">  </v>
      </c>
      <c r="BY750" s="74" t="str">
        <f t="shared" si="424"/>
        <v xml:space="preserve"> </v>
      </c>
      <c r="BZ750" s="120" t="str">
        <f t="shared" si="425"/>
        <v xml:space="preserve"> </v>
      </c>
      <c r="CA750" s="120" t="str">
        <f t="shared" si="426"/>
        <v xml:space="preserve"> </v>
      </c>
      <c r="CC750" s="115" t="str">
        <f t="shared" si="427"/>
        <v xml:space="preserve"> </v>
      </c>
      <c r="CD750" s="120" t="str">
        <f t="shared" si="428"/>
        <v xml:space="preserve"> </v>
      </c>
      <c r="CE750" s="417" t="str">
        <f t="shared" si="429"/>
        <v xml:space="preserve"> </v>
      </c>
      <c r="CF750" s="115"/>
      <c r="CG750" s="115" t="str">
        <f t="shared" si="430"/>
        <v xml:space="preserve"> </v>
      </c>
      <c r="CH750" s="120" t="str">
        <f t="shared" si="431"/>
        <v xml:space="preserve"> </v>
      </c>
      <c r="CI750" s="417" t="str">
        <f t="shared" si="432"/>
        <v xml:space="preserve"> </v>
      </c>
      <c r="CJ750" s="115"/>
      <c r="CK750" s="115" t="str">
        <f t="shared" si="433"/>
        <v xml:space="preserve"> </v>
      </c>
      <c r="CL750" s="120" t="str">
        <f t="shared" si="434"/>
        <v xml:space="preserve"> </v>
      </c>
      <c r="CM750" s="417" t="str">
        <f t="shared" si="436"/>
        <v xml:space="preserve"> </v>
      </c>
      <c r="IS750" s="103">
        <v>31.41</v>
      </c>
    </row>
    <row r="751" spans="2:253" s="74" customFormat="1" ht="17.100000000000001" hidden="1" customHeight="1" x14ac:dyDescent="0.25">
      <c r="B751" s="504">
        <f>IF(AND('KB Duct Parts'!$BP$16=2,'KB Duct Parts'!$BO$16=1,'KB Duct Parts'!H31&gt;0),'KB Duct Parts'!H31,0)</f>
        <v>0</v>
      </c>
      <c r="C751" s="508" t="s">
        <v>2018</v>
      </c>
      <c r="D751" s="506" t="s">
        <v>160</v>
      </c>
      <c r="E751" s="504" t="s">
        <v>874</v>
      </c>
      <c r="F751" s="508" t="str">
        <f t="shared" si="379"/>
        <v xml:space="preserve"> </v>
      </c>
      <c r="G751" s="530" t="s">
        <v>125</v>
      </c>
      <c r="H751" s="504"/>
      <c r="I751" s="1035" t="s">
        <v>231</v>
      </c>
      <c r="J751" s="1036"/>
      <c r="K751" s="516" t="s">
        <v>882</v>
      </c>
      <c r="L751" s="523" t="s">
        <v>707</v>
      </c>
      <c r="M751" s="517" t="str">
        <f t="shared" si="435"/>
        <v>Y</v>
      </c>
      <c r="N751" s="514">
        <f t="shared" si="412"/>
        <v>49.2</v>
      </c>
      <c r="O751" s="518">
        <f t="shared" si="406"/>
        <v>0</v>
      </c>
      <c r="P751" s="680">
        <v>0</v>
      </c>
      <c r="Q751" s="681">
        <f t="shared" si="413"/>
        <v>0</v>
      </c>
      <c r="R751" s="682">
        <f t="shared" si="414"/>
        <v>0</v>
      </c>
      <c r="S751" s="716">
        <v>0</v>
      </c>
      <c r="T751" s="679">
        <f t="shared" si="415"/>
        <v>0</v>
      </c>
      <c r="U751" s="679">
        <f t="shared" si="416"/>
        <v>0</v>
      </c>
      <c r="Y751" s="120"/>
      <c r="AE751" s="75"/>
      <c r="AF751" s="370" t="s">
        <v>707</v>
      </c>
      <c r="AG751" s="374"/>
      <c r="AH751" s="378"/>
      <c r="AI751" s="381"/>
      <c r="AJ751" s="386"/>
      <c r="AK751" s="391"/>
      <c r="AL751" s="386"/>
      <c r="AM751" s="363">
        <f t="shared" si="405"/>
        <v>1</v>
      </c>
      <c r="AN751" s="578">
        <v>49.2</v>
      </c>
      <c r="AO751" s="120">
        <f t="shared" si="417"/>
        <v>0</v>
      </c>
      <c r="AP751" s="120">
        <f t="shared" si="407"/>
        <v>0</v>
      </c>
      <c r="AQ751" s="120">
        <f t="shared" si="408"/>
        <v>0</v>
      </c>
      <c r="AR751" s="120">
        <f t="shared" si="409"/>
        <v>0</v>
      </c>
      <c r="AS751" s="120">
        <f t="shared" si="410"/>
        <v>0</v>
      </c>
      <c r="AT751" s="120">
        <f t="shared" si="411"/>
        <v>0</v>
      </c>
      <c r="AU751" s="74" t="s">
        <v>717</v>
      </c>
      <c r="AV751" s="115"/>
      <c r="AW751" s="395"/>
      <c r="AX751" s="395">
        <v>0</v>
      </c>
      <c r="AY751" s="395">
        <v>0</v>
      </c>
      <c r="AZ751" s="395">
        <v>0</v>
      </c>
      <c r="BA751" s="395">
        <v>0</v>
      </c>
      <c r="BB751" s="395">
        <v>0</v>
      </c>
      <c r="BC751" s="395">
        <v>0</v>
      </c>
      <c r="BD751" s="115"/>
      <c r="BE751" s="115"/>
      <c r="BF751" s="115"/>
      <c r="BG751" s="115"/>
      <c r="BH751" s="115"/>
      <c r="BI751" s="115"/>
      <c r="BJ751" s="115"/>
      <c r="BK751" s="115"/>
      <c r="BQ751" s="74" t="str">
        <f t="shared" si="418"/>
        <v xml:space="preserve"> </v>
      </c>
      <c r="BR751" s="120" t="str">
        <f t="shared" si="419"/>
        <v xml:space="preserve"> </v>
      </c>
      <c r="BS751" s="120" t="str">
        <f t="shared" si="420"/>
        <v xml:space="preserve"> </v>
      </c>
      <c r="BU751" s="74" t="str">
        <f t="shared" si="421"/>
        <v xml:space="preserve"> </v>
      </c>
      <c r="BV751" s="120" t="str">
        <f t="shared" si="422"/>
        <v xml:space="preserve"> </v>
      </c>
      <c r="BW751" s="120" t="str">
        <f t="shared" si="423"/>
        <v xml:space="preserve">  </v>
      </c>
      <c r="BY751" s="74" t="str">
        <f t="shared" si="424"/>
        <v xml:space="preserve"> </v>
      </c>
      <c r="BZ751" s="120" t="str">
        <f t="shared" si="425"/>
        <v xml:space="preserve"> </v>
      </c>
      <c r="CA751" s="120" t="str">
        <f t="shared" si="426"/>
        <v xml:space="preserve"> </v>
      </c>
      <c r="CC751" s="115" t="str">
        <f t="shared" si="427"/>
        <v xml:space="preserve"> </v>
      </c>
      <c r="CD751" s="120" t="str">
        <f t="shared" si="428"/>
        <v xml:space="preserve"> </v>
      </c>
      <c r="CE751" s="417" t="str">
        <f t="shared" si="429"/>
        <v xml:space="preserve"> </v>
      </c>
      <c r="CF751" s="115"/>
      <c r="CG751" s="115" t="str">
        <f t="shared" si="430"/>
        <v xml:space="preserve"> </v>
      </c>
      <c r="CH751" s="120" t="str">
        <f t="shared" si="431"/>
        <v xml:space="preserve"> </v>
      </c>
      <c r="CI751" s="417" t="str">
        <f t="shared" si="432"/>
        <v xml:space="preserve"> </v>
      </c>
      <c r="CJ751" s="115"/>
      <c r="CK751" s="115" t="str">
        <f t="shared" si="433"/>
        <v xml:space="preserve"> </v>
      </c>
      <c r="CL751" s="120" t="str">
        <f t="shared" si="434"/>
        <v xml:space="preserve"> </v>
      </c>
      <c r="CM751" s="417" t="str">
        <f t="shared" si="436"/>
        <v xml:space="preserve"> </v>
      </c>
      <c r="IS751" s="103">
        <v>32.619999999999997</v>
      </c>
    </row>
    <row r="752" spans="2:253" s="74" customFormat="1" ht="17.100000000000001" hidden="1" customHeight="1" x14ac:dyDescent="0.25">
      <c r="B752" s="504">
        <f>IF(AND('KB Duct Parts'!$BP$16=2,'KB Duct Parts'!$BO$16=1,'KB Duct Parts'!H32&gt;0),'KB Duct Parts'!H32,0)</f>
        <v>0</v>
      </c>
      <c r="C752" s="508" t="s">
        <v>2019</v>
      </c>
      <c r="D752" s="506" t="s">
        <v>161</v>
      </c>
      <c r="E752" s="504" t="s">
        <v>875</v>
      </c>
      <c r="F752" s="508" t="str">
        <f t="shared" si="379"/>
        <v xml:space="preserve"> </v>
      </c>
      <c r="G752" s="530" t="s">
        <v>125</v>
      </c>
      <c r="H752" s="504"/>
      <c r="I752" s="1035" t="s">
        <v>231</v>
      </c>
      <c r="J752" s="1036"/>
      <c r="K752" s="516" t="s">
        <v>882</v>
      </c>
      <c r="L752" s="523" t="s">
        <v>707</v>
      </c>
      <c r="M752" s="517" t="str">
        <f t="shared" si="435"/>
        <v>Y</v>
      </c>
      <c r="N752" s="514">
        <f t="shared" si="412"/>
        <v>50.7</v>
      </c>
      <c r="O752" s="518">
        <f t="shared" si="406"/>
        <v>0</v>
      </c>
      <c r="P752" s="680">
        <v>0</v>
      </c>
      <c r="Q752" s="681">
        <f t="shared" si="413"/>
        <v>0</v>
      </c>
      <c r="R752" s="682">
        <f t="shared" si="414"/>
        <v>0</v>
      </c>
      <c r="S752" s="716">
        <v>0</v>
      </c>
      <c r="T752" s="679">
        <f t="shared" si="415"/>
        <v>0</v>
      </c>
      <c r="U752" s="679">
        <f t="shared" si="416"/>
        <v>0</v>
      </c>
      <c r="Y752" s="120"/>
      <c r="AE752" s="75"/>
      <c r="AF752" s="370" t="s">
        <v>707</v>
      </c>
      <c r="AG752" s="374"/>
      <c r="AH752" s="378"/>
      <c r="AI752" s="381"/>
      <c r="AJ752" s="386"/>
      <c r="AK752" s="391"/>
      <c r="AL752" s="386"/>
      <c r="AM752" s="363">
        <f t="shared" si="405"/>
        <v>1</v>
      </c>
      <c r="AN752" s="578">
        <v>50.7</v>
      </c>
      <c r="AO752" s="120">
        <f t="shared" si="417"/>
        <v>0</v>
      </c>
      <c r="AP752" s="120">
        <f t="shared" si="407"/>
        <v>0</v>
      </c>
      <c r="AQ752" s="120">
        <f t="shared" si="408"/>
        <v>0</v>
      </c>
      <c r="AR752" s="120">
        <f t="shared" si="409"/>
        <v>0</v>
      </c>
      <c r="AS752" s="120">
        <f t="shared" si="410"/>
        <v>0</v>
      </c>
      <c r="AT752" s="120">
        <f t="shared" si="411"/>
        <v>0</v>
      </c>
      <c r="AU752" s="74" t="s">
        <v>717</v>
      </c>
      <c r="AV752" s="115"/>
      <c r="AW752" s="395"/>
      <c r="AX752" s="395">
        <v>0</v>
      </c>
      <c r="AY752" s="395">
        <v>0</v>
      </c>
      <c r="AZ752" s="395">
        <v>0</v>
      </c>
      <c r="BA752" s="395">
        <v>0</v>
      </c>
      <c r="BB752" s="395">
        <v>0</v>
      </c>
      <c r="BC752" s="395">
        <v>0</v>
      </c>
      <c r="BD752" s="115"/>
      <c r="BE752" s="115"/>
      <c r="BF752" s="115"/>
      <c r="BG752" s="115"/>
      <c r="BH752" s="115"/>
      <c r="BI752" s="115"/>
      <c r="BJ752" s="115"/>
      <c r="BK752" s="115"/>
      <c r="BQ752" s="74" t="str">
        <f t="shared" si="418"/>
        <v xml:space="preserve"> </v>
      </c>
      <c r="BR752" s="120" t="str">
        <f t="shared" si="419"/>
        <v xml:space="preserve"> </v>
      </c>
      <c r="BS752" s="120" t="str">
        <f t="shared" si="420"/>
        <v xml:space="preserve"> </v>
      </c>
      <c r="BU752" s="74" t="str">
        <f t="shared" si="421"/>
        <v xml:space="preserve"> </v>
      </c>
      <c r="BV752" s="120" t="str">
        <f t="shared" si="422"/>
        <v xml:space="preserve"> </v>
      </c>
      <c r="BW752" s="120" t="str">
        <f t="shared" si="423"/>
        <v xml:space="preserve">  </v>
      </c>
      <c r="BY752" s="74" t="str">
        <f t="shared" si="424"/>
        <v xml:space="preserve"> </v>
      </c>
      <c r="BZ752" s="120" t="str">
        <f t="shared" si="425"/>
        <v xml:space="preserve"> </v>
      </c>
      <c r="CA752" s="120" t="str">
        <f t="shared" si="426"/>
        <v xml:space="preserve"> </v>
      </c>
      <c r="CC752" s="115" t="str">
        <f t="shared" si="427"/>
        <v xml:space="preserve"> </v>
      </c>
      <c r="CD752" s="120" t="str">
        <f t="shared" si="428"/>
        <v xml:space="preserve"> </v>
      </c>
      <c r="CE752" s="417" t="str">
        <f t="shared" si="429"/>
        <v xml:space="preserve"> </v>
      </c>
      <c r="CF752" s="115"/>
      <c r="CG752" s="115" t="str">
        <f t="shared" si="430"/>
        <v xml:space="preserve"> </v>
      </c>
      <c r="CH752" s="120" t="str">
        <f t="shared" si="431"/>
        <v xml:space="preserve"> </v>
      </c>
      <c r="CI752" s="417" t="str">
        <f t="shared" si="432"/>
        <v xml:space="preserve"> </v>
      </c>
      <c r="CJ752" s="115"/>
      <c r="CK752" s="115" t="str">
        <f t="shared" si="433"/>
        <v xml:space="preserve"> </v>
      </c>
      <c r="CL752" s="120" t="str">
        <f t="shared" si="434"/>
        <v xml:space="preserve"> </v>
      </c>
      <c r="CM752" s="417" t="str">
        <f t="shared" si="436"/>
        <v xml:space="preserve"> </v>
      </c>
      <c r="IS752" s="103">
        <v>33.94</v>
      </c>
    </row>
    <row r="753" spans="2:253" s="74" customFormat="1" ht="17.100000000000001" hidden="1" customHeight="1" x14ac:dyDescent="0.25">
      <c r="B753" s="504">
        <f>IF(AND('KB Duct Parts'!$BP$16=2,'KB Duct Parts'!$BO$16=1,'KB Duct Parts'!H33&gt;0),'KB Duct Parts'!H33,0)</f>
        <v>0</v>
      </c>
      <c r="C753" s="508" t="s">
        <v>2020</v>
      </c>
      <c r="D753" s="506" t="s">
        <v>162</v>
      </c>
      <c r="E753" s="504" t="s">
        <v>876</v>
      </c>
      <c r="F753" s="508" t="str">
        <f t="shared" si="379"/>
        <v xml:space="preserve"> </v>
      </c>
      <c r="G753" s="530" t="s">
        <v>125</v>
      </c>
      <c r="H753" s="504"/>
      <c r="I753" s="1035" t="s">
        <v>231</v>
      </c>
      <c r="J753" s="1036"/>
      <c r="K753" s="516" t="s">
        <v>882</v>
      </c>
      <c r="L753" s="523" t="s">
        <v>707</v>
      </c>
      <c r="M753" s="517" t="str">
        <f t="shared" si="435"/>
        <v>Y</v>
      </c>
      <c r="N753" s="514">
        <f t="shared" si="412"/>
        <v>52</v>
      </c>
      <c r="O753" s="518">
        <f t="shared" si="406"/>
        <v>0</v>
      </c>
      <c r="P753" s="680">
        <v>0</v>
      </c>
      <c r="Q753" s="681">
        <f t="shared" si="413"/>
        <v>0</v>
      </c>
      <c r="R753" s="682">
        <f t="shared" si="414"/>
        <v>0</v>
      </c>
      <c r="S753" s="716">
        <v>0</v>
      </c>
      <c r="T753" s="679">
        <f t="shared" si="415"/>
        <v>0</v>
      </c>
      <c r="U753" s="679">
        <f t="shared" si="416"/>
        <v>0</v>
      </c>
      <c r="Y753" s="120"/>
      <c r="AE753" s="75"/>
      <c r="AF753" s="370" t="s">
        <v>707</v>
      </c>
      <c r="AG753" s="374"/>
      <c r="AH753" s="378"/>
      <c r="AI753" s="381"/>
      <c r="AJ753" s="386"/>
      <c r="AK753" s="391"/>
      <c r="AL753" s="386"/>
      <c r="AM753" s="363">
        <f t="shared" si="405"/>
        <v>1</v>
      </c>
      <c r="AN753" s="578">
        <v>52</v>
      </c>
      <c r="AO753" s="120">
        <f t="shared" si="417"/>
        <v>0</v>
      </c>
      <c r="AP753" s="120">
        <f t="shared" si="407"/>
        <v>0</v>
      </c>
      <c r="AQ753" s="120">
        <f t="shared" si="408"/>
        <v>0</v>
      </c>
      <c r="AR753" s="120">
        <f t="shared" si="409"/>
        <v>0</v>
      </c>
      <c r="AS753" s="120">
        <f t="shared" si="410"/>
        <v>0</v>
      </c>
      <c r="AT753" s="120">
        <f t="shared" si="411"/>
        <v>0</v>
      </c>
      <c r="AU753" s="74" t="s">
        <v>717</v>
      </c>
      <c r="AV753" s="115"/>
      <c r="AW753" s="395"/>
      <c r="AX753" s="395">
        <v>0</v>
      </c>
      <c r="AY753" s="395">
        <v>0</v>
      </c>
      <c r="AZ753" s="395">
        <v>0</v>
      </c>
      <c r="BA753" s="395">
        <v>0</v>
      </c>
      <c r="BB753" s="395">
        <v>0</v>
      </c>
      <c r="BC753" s="395">
        <v>0</v>
      </c>
      <c r="BD753" s="115"/>
      <c r="BE753" s="115"/>
      <c r="BF753" s="115"/>
      <c r="BG753" s="115"/>
      <c r="BH753" s="115"/>
      <c r="BI753" s="115"/>
      <c r="BJ753" s="115"/>
      <c r="BK753" s="115"/>
      <c r="BQ753" s="74" t="str">
        <f t="shared" si="418"/>
        <v xml:space="preserve"> </v>
      </c>
      <c r="BR753" s="120" t="str">
        <f t="shared" si="419"/>
        <v xml:space="preserve"> </v>
      </c>
      <c r="BS753" s="120" t="str">
        <f t="shared" si="420"/>
        <v xml:space="preserve"> </v>
      </c>
      <c r="BU753" s="74" t="str">
        <f t="shared" si="421"/>
        <v xml:space="preserve"> </v>
      </c>
      <c r="BV753" s="120" t="str">
        <f t="shared" si="422"/>
        <v xml:space="preserve"> </v>
      </c>
      <c r="BW753" s="120" t="str">
        <f t="shared" si="423"/>
        <v xml:space="preserve">  </v>
      </c>
      <c r="BY753" s="74" t="str">
        <f t="shared" si="424"/>
        <v xml:space="preserve"> </v>
      </c>
      <c r="BZ753" s="120" t="str">
        <f t="shared" si="425"/>
        <v xml:space="preserve"> </v>
      </c>
      <c r="CA753" s="120" t="str">
        <f t="shared" si="426"/>
        <v xml:space="preserve"> </v>
      </c>
      <c r="CC753" s="115" t="str">
        <f t="shared" si="427"/>
        <v xml:space="preserve"> </v>
      </c>
      <c r="CD753" s="120" t="str">
        <f t="shared" si="428"/>
        <v xml:space="preserve"> </v>
      </c>
      <c r="CE753" s="417" t="str">
        <f t="shared" si="429"/>
        <v xml:space="preserve"> </v>
      </c>
      <c r="CF753" s="115"/>
      <c r="CG753" s="115" t="str">
        <f t="shared" si="430"/>
        <v xml:space="preserve"> </v>
      </c>
      <c r="CH753" s="120" t="str">
        <f t="shared" si="431"/>
        <v xml:space="preserve"> </v>
      </c>
      <c r="CI753" s="417" t="str">
        <f t="shared" si="432"/>
        <v xml:space="preserve"> </v>
      </c>
      <c r="CJ753" s="115"/>
      <c r="CK753" s="115" t="str">
        <f t="shared" si="433"/>
        <v xml:space="preserve"> </v>
      </c>
      <c r="CL753" s="120" t="str">
        <f t="shared" si="434"/>
        <v xml:space="preserve"> </v>
      </c>
      <c r="CM753" s="417" t="str">
        <f t="shared" si="436"/>
        <v xml:space="preserve"> </v>
      </c>
      <c r="IS753" s="103">
        <v>35.15</v>
      </c>
    </row>
    <row r="754" spans="2:253" s="74" customFormat="1" ht="17.100000000000001" hidden="1" customHeight="1" x14ac:dyDescent="0.25">
      <c r="B754" s="504">
        <f>IF(AND('KB Duct Parts'!$BP$16=2,'KB Duct Parts'!$BO$16=1,'KB Duct Parts'!H34&gt;0),'KB Duct Parts'!H34,0)</f>
        <v>0</v>
      </c>
      <c r="C754" s="508" t="s">
        <v>2021</v>
      </c>
      <c r="D754" s="506" t="s">
        <v>163</v>
      </c>
      <c r="E754" s="504" t="s">
        <v>877</v>
      </c>
      <c r="F754" s="508" t="str">
        <f t="shared" si="379"/>
        <v xml:space="preserve"> </v>
      </c>
      <c r="G754" s="530" t="s">
        <v>125</v>
      </c>
      <c r="H754" s="504"/>
      <c r="I754" s="1035" t="s">
        <v>231</v>
      </c>
      <c r="J754" s="1036"/>
      <c r="K754" s="516" t="s">
        <v>882</v>
      </c>
      <c r="L754" s="523" t="s">
        <v>707</v>
      </c>
      <c r="M754" s="517" t="str">
        <f t="shared" si="435"/>
        <v>Y</v>
      </c>
      <c r="N754" s="514">
        <f t="shared" si="412"/>
        <v>53.4</v>
      </c>
      <c r="O754" s="518">
        <f t="shared" si="406"/>
        <v>0</v>
      </c>
      <c r="P754" s="680">
        <v>0</v>
      </c>
      <c r="Q754" s="681">
        <f t="shared" si="413"/>
        <v>0</v>
      </c>
      <c r="R754" s="682">
        <f t="shared" si="414"/>
        <v>0</v>
      </c>
      <c r="S754" s="716">
        <v>0</v>
      </c>
      <c r="T754" s="679">
        <f t="shared" si="415"/>
        <v>0</v>
      </c>
      <c r="U754" s="679">
        <f t="shared" si="416"/>
        <v>0</v>
      </c>
      <c r="Y754" s="120"/>
      <c r="AE754" s="75"/>
      <c r="AF754" s="370" t="s">
        <v>707</v>
      </c>
      <c r="AG754" s="374"/>
      <c r="AH754" s="378"/>
      <c r="AI754" s="381"/>
      <c r="AJ754" s="386"/>
      <c r="AK754" s="391"/>
      <c r="AL754" s="386"/>
      <c r="AM754" s="363">
        <f t="shared" si="405"/>
        <v>1</v>
      </c>
      <c r="AN754" s="578">
        <v>53.4</v>
      </c>
      <c r="AO754" s="120">
        <f t="shared" si="417"/>
        <v>0</v>
      </c>
      <c r="AP754" s="120">
        <f t="shared" si="407"/>
        <v>0</v>
      </c>
      <c r="AQ754" s="120">
        <f t="shared" si="408"/>
        <v>0</v>
      </c>
      <c r="AR754" s="120">
        <f t="shared" si="409"/>
        <v>0</v>
      </c>
      <c r="AS754" s="120">
        <f t="shared" si="410"/>
        <v>0</v>
      </c>
      <c r="AT754" s="120">
        <f t="shared" si="411"/>
        <v>0</v>
      </c>
      <c r="AU754" s="74" t="s">
        <v>717</v>
      </c>
      <c r="AV754" s="115"/>
      <c r="AW754" s="395"/>
      <c r="AX754" s="395">
        <v>0</v>
      </c>
      <c r="AY754" s="395">
        <v>0</v>
      </c>
      <c r="AZ754" s="395">
        <v>0</v>
      </c>
      <c r="BA754" s="395">
        <v>0</v>
      </c>
      <c r="BB754" s="395">
        <v>0</v>
      </c>
      <c r="BC754" s="395">
        <v>0</v>
      </c>
      <c r="BD754" s="115"/>
      <c r="BE754" s="115"/>
      <c r="BF754" s="115"/>
      <c r="BG754" s="115"/>
      <c r="BH754" s="115"/>
      <c r="BI754" s="115"/>
      <c r="BJ754" s="115"/>
      <c r="BK754" s="115"/>
      <c r="BQ754" s="74" t="str">
        <f t="shared" si="418"/>
        <v xml:space="preserve"> </v>
      </c>
      <c r="BR754" s="120" t="str">
        <f t="shared" si="419"/>
        <v xml:space="preserve"> </v>
      </c>
      <c r="BS754" s="120" t="str">
        <f t="shared" si="420"/>
        <v xml:space="preserve"> </v>
      </c>
      <c r="BU754" s="74" t="str">
        <f t="shared" si="421"/>
        <v xml:space="preserve"> </v>
      </c>
      <c r="BV754" s="120" t="str">
        <f t="shared" si="422"/>
        <v xml:space="preserve"> </v>
      </c>
      <c r="BW754" s="120" t="str">
        <f t="shared" si="423"/>
        <v xml:space="preserve">  </v>
      </c>
      <c r="BY754" s="74" t="str">
        <f t="shared" si="424"/>
        <v xml:space="preserve"> </v>
      </c>
      <c r="BZ754" s="120" t="str">
        <f t="shared" si="425"/>
        <v xml:space="preserve"> </v>
      </c>
      <c r="CA754" s="120" t="str">
        <f t="shared" si="426"/>
        <v xml:space="preserve"> </v>
      </c>
      <c r="CC754" s="115" t="str">
        <f t="shared" si="427"/>
        <v xml:space="preserve"> </v>
      </c>
      <c r="CD754" s="120" t="str">
        <f t="shared" si="428"/>
        <v xml:space="preserve"> </v>
      </c>
      <c r="CE754" s="417" t="str">
        <f t="shared" si="429"/>
        <v xml:space="preserve"> </v>
      </c>
      <c r="CF754" s="115"/>
      <c r="CG754" s="115" t="str">
        <f t="shared" si="430"/>
        <v xml:space="preserve"> </v>
      </c>
      <c r="CH754" s="120" t="str">
        <f t="shared" si="431"/>
        <v xml:space="preserve"> </v>
      </c>
      <c r="CI754" s="417" t="str">
        <f t="shared" si="432"/>
        <v xml:space="preserve"> </v>
      </c>
      <c r="CJ754" s="115"/>
      <c r="CK754" s="115" t="str">
        <f t="shared" si="433"/>
        <v xml:space="preserve"> </v>
      </c>
      <c r="CL754" s="120" t="str">
        <f t="shared" si="434"/>
        <v xml:space="preserve"> </v>
      </c>
      <c r="CM754" s="417" t="str">
        <f t="shared" si="436"/>
        <v xml:space="preserve"> </v>
      </c>
      <c r="IS754" s="103">
        <v>36.369999999999997</v>
      </c>
    </row>
    <row r="755" spans="2:253" s="74" customFormat="1" ht="17.100000000000001" hidden="1" customHeight="1" x14ac:dyDescent="0.25">
      <c r="B755" s="504">
        <f>IF(AND('KB Duct Parts'!$BP$16=2,'KB Duct Parts'!$BO$16=1,'KB Duct Parts'!H35&gt;0),'KB Duct Parts'!H35,0)</f>
        <v>0</v>
      </c>
      <c r="C755" s="508" t="s">
        <v>2022</v>
      </c>
      <c r="D755" s="506" t="s">
        <v>164</v>
      </c>
      <c r="E755" s="504" t="s">
        <v>878</v>
      </c>
      <c r="F755" s="508" t="str">
        <f t="shared" si="379"/>
        <v xml:space="preserve"> </v>
      </c>
      <c r="G755" s="530" t="s">
        <v>125</v>
      </c>
      <c r="H755" s="504"/>
      <c r="I755" s="1035" t="s">
        <v>231</v>
      </c>
      <c r="J755" s="1036"/>
      <c r="K755" s="516" t="s">
        <v>882</v>
      </c>
      <c r="L755" s="523" t="s">
        <v>707</v>
      </c>
      <c r="M755" s="517" t="str">
        <f t="shared" si="435"/>
        <v>Y</v>
      </c>
      <c r="N755" s="514">
        <f t="shared" si="412"/>
        <v>56.1</v>
      </c>
      <c r="O755" s="518">
        <f t="shared" si="406"/>
        <v>0</v>
      </c>
      <c r="P755" s="680">
        <v>0</v>
      </c>
      <c r="Q755" s="681">
        <f t="shared" si="413"/>
        <v>0</v>
      </c>
      <c r="R755" s="682">
        <f t="shared" si="414"/>
        <v>0</v>
      </c>
      <c r="S755" s="716">
        <v>0</v>
      </c>
      <c r="T755" s="679">
        <f t="shared" si="415"/>
        <v>0</v>
      </c>
      <c r="U755" s="679">
        <f t="shared" si="416"/>
        <v>0</v>
      </c>
      <c r="Y755" s="120"/>
      <c r="AE755" s="75"/>
      <c r="AF755" s="370" t="s">
        <v>707</v>
      </c>
      <c r="AG755" s="374"/>
      <c r="AH755" s="378"/>
      <c r="AI755" s="381"/>
      <c r="AJ755" s="386"/>
      <c r="AK755" s="391"/>
      <c r="AL755" s="386"/>
      <c r="AM755" s="363">
        <f t="shared" si="405"/>
        <v>1</v>
      </c>
      <c r="AN755" s="578">
        <v>56.1</v>
      </c>
      <c r="AO755" s="120">
        <f t="shared" si="417"/>
        <v>0</v>
      </c>
      <c r="AP755" s="120">
        <f t="shared" si="407"/>
        <v>0</v>
      </c>
      <c r="AQ755" s="120">
        <f t="shared" si="408"/>
        <v>0</v>
      </c>
      <c r="AR755" s="120">
        <f t="shared" si="409"/>
        <v>0</v>
      </c>
      <c r="AS755" s="120">
        <f t="shared" si="410"/>
        <v>0</v>
      </c>
      <c r="AT755" s="120">
        <f t="shared" si="411"/>
        <v>0</v>
      </c>
      <c r="AU755" s="74" t="s">
        <v>717</v>
      </c>
      <c r="AV755" s="115"/>
      <c r="AW755" s="395"/>
      <c r="AX755" s="395">
        <v>0</v>
      </c>
      <c r="AY755" s="395">
        <v>0</v>
      </c>
      <c r="AZ755" s="395">
        <v>0</v>
      </c>
      <c r="BA755" s="395">
        <v>0</v>
      </c>
      <c r="BB755" s="395">
        <v>0</v>
      </c>
      <c r="BC755" s="395">
        <v>0</v>
      </c>
      <c r="BD755" s="115"/>
      <c r="BE755" s="115"/>
      <c r="BF755" s="115"/>
      <c r="BG755" s="115"/>
      <c r="BH755" s="115"/>
      <c r="BI755" s="115"/>
      <c r="BJ755" s="115"/>
      <c r="BK755" s="115"/>
      <c r="BQ755" s="74" t="str">
        <f t="shared" si="418"/>
        <v xml:space="preserve"> </v>
      </c>
      <c r="BR755" s="120" t="str">
        <f t="shared" si="419"/>
        <v xml:space="preserve"> </v>
      </c>
      <c r="BS755" s="120" t="str">
        <f t="shared" si="420"/>
        <v xml:space="preserve"> </v>
      </c>
      <c r="BU755" s="74" t="str">
        <f t="shared" si="421"/>
        <v xml:space="preserve"> </v>
      </c>
      <c r="BV755" s="120" t="str">
        <f t="shared" si="422"/>
        <v xml:space="preserve"> </v>
      </c>
      <c r="BW755" s="120" t="str">
        <f t="shared" si="423"/>
        <v xml:space="preserve">  </v>
      </c>
      <c r="BY755" s="74" t="str">
        <f t="shared" si="424"/>
        <v xml:space="preserve"> </v>
      </c>
      <c r="BZ755" s="120" t="str">
        <f t="shared" si="425"/>
        <v xml:space="preserve"> </v>
      </c>
      <c r="CA755" s="120" t="str">
        <f t="shared" si="426"/>
        <v xml:space="preserve"> </v>
      </c>
      <c r="CC755" s="115" t="str">
        <f t="shared" si="427"/>
        <v xml:space="preserve"> </v>
      </c>
      <c r="CD755" s="120" t="str">
        <f t="shared" si="428"/>
        <v xml:space="preserve"> </v>
      </c>
      <c r="CE755" s="417" t="str">
        <f t="shared" si="429"/>
        <v xml:space="preserve"> </v>
      </c>
      <c r="CF755" s="115"/>
      <c r="CG755" s="115" t="str">
        <f t="shared" si="430"/>
        <v xml:space="preserve"> </v>
      </c>
      <c r="CH755" s="120" t="str">
        <f t="shared" si="431"/>
        <v xml:space="preserve"> </v>
      </c>
      <c r="CI755" s="417" t="str">
        <f t="shared" si="432"/>
        <v xml:space="preserve"> </v>
      </c>
      <c r="CJ755" s="115"/>
      <c r="CK755" s="115" t="str">
        <f t="shared" si="433"/>
        <v xml:space="preserve"> </v>
      </c>
      <c r="CL755" s="120" t="str">
        <f t="shared" si="434"/>
        <v xml:space="preserve"> </v>
      </c>
      <c r="CM755" s="417" t="str">
        <f t="shared" si="436"/>
        <v xml:space="preserve"> </v>
      </c>
      <c r="IS755" s="103">
        <v>38.89</v>
      </c>
    </row>
    <row r="756" spans="2:253" s="74" customFormat="1" ht="17.100000000000001" hidden="1" customHeight="1" x14ac:dyDescent="0.25">
      <c r="B756" s="504">
        <f>IF(AND('KB Duct Parts'!$BP$16=2,'KB Duct Parts'!$BO$16=1,'KB Duct Parts'!H36&gt;0),'KB Duct Parts'!H36,0)</f>
        <v>0</v>
      </c>
      <c r="C756" s="508" t="s">
        <v>2023</v>
      </c>
      <c r="D756" s="506" t="s">
        <v>165</v>
      </c>
      <c r="E756" s="504" t="s">
        <v>1338</v>
      </c>
      <c r="F756" s="508" t="str">
        <f t="shared" si="379"/>
        <v xml:space="preserve"> </v>
      </c>
      <c r="G756" s="530" t="s">
        <v>125</v>
      </c>
      <c r="H756" s="504"/>
      <c r="I756" s="1035" t="s">
        <v>231</v>
      </c>
      <c r="J756" s="1036"/>
      <c r="K756" s="516" t="s">
        <v>882</v>
      </c>
      <c r="L756" s="523" t="s">
        <v>707</v>
      </c>
      <c r="M756" s="517" t="str">
        <f t="shared" si="435"/>
        <v>Y</v>
      </c>
      <c r="N756" s="514">
        <f t="shared" si="412"/>
        <v>58.4</v>
      </c>
      <c r="O756" s="518">
        <f t="shared" si="406"/>
        <v>0</v>
      </c>
      <c r="P756" s="680">
        <v>0</v>
      </c>
      <c r="Q756" s="681">
        <f t="shared" si="413"/>
        <v>0</v>
      </c>
      <c r="R756" s="682">
        <f t="shared" si="414"/>
        <v>0</v>
      </c>
      <c r="S756" s="716">
        <v>0</v>
      </c>
      <c r="T756" s="679">
        <f t="shared" si="415"/>
        <v>0</v>
      </c>
      <c r="U756" s="679">
        <f t="shared" si="416"/>
        <v>0</v>
      </c>
      <c r="Y756" s="120"/>
      <c r="AE756" s="75"/>
      <c r="AF756" s="370" t="s">
        <v>707</v>
      </c>
      <c r="AG756" s="374"/>
      <c r="AH756" s="378"/>
      <c r="AI756" s="381"/>
      <c r="AJ756" s="386"/>
      <c r="AK756" s="391"/>
      <c r="AL756" s="386"/>
      <c r="AM756" s="363">
        <f t="shared" si="405"/>
        <v>1</v>
      </c>
      <c r="AN756" s="578">
        <v>58.4</v>
      </c>
      <c r="AO756" s="120">
        <f t="shared" si="417"/>
        <v>0</v>
      </c>
      <c r="AP756" s="120">
        <f t="shared" si="407"/>
        <v>0</v>
      </c>
      <c r="AQ756" s="120">
        <f t="shared" si="408"/>
        <v>0</v>
      </c>
      <c r="AR756" s="120">
        <f t="shared" si="409"/>
        <v>0</v>
      </c>
      <c r="AS756" s="120">
        <f t="shared" si="410"/>
        <v>0</v>
      </c>
      <c r="AT756" s="120">
        <f t="shared" si="411"/>
        <v>0</v>
      </c>
      <c r="AU756" s="74" t="s">
        <v>717</v>
      </c>
      <c r="AV756" s="115"/>
      <c r="AW756" s="395"/>
      <c r="AX756" s="395">
        <v>0</v>
      </c>
      <c r="AY756" s="395">
        <v>0</v>
      </c>
      <c r="AZ756" s="395">
        <v>0</v>
      </c>
      <c r="BA756" s="395">
        <v>0</v>
      </c>
      <c r="BB756" s="395">
        <v>0</v>
      </c>
      <c r="BC756" s="395">
        <v>0</v>
      </c>
      <c r="BD756" s="115"/>
      <c r="BE756" s="115"/>
      <c r="BF756" s="115"/>
      <c r="BG756" s="115"/>
      <c r="BH756" s="115"/>
      <c r="BI756" s="115"/>
      <c r="BJ756" s="115"/>
      <c r="BK756" s="115"/>
      <c r="BQ756" s="74" t="str">
        <f t="shared" si="418"/>
        <v xml:space="preserve"> </v>
      </c>
      <c r="BR756" s="120" t="str">
        <f t="shared" si="419"/>
        <v xml:space="preserve"> </v>
      </c>
      <c r="BS756" s="120" t="str">
        <f t="shared" si="420"/>
        <v xml:space="preserve"> </v>
      </c>
      <c r="BU756" s="74" t="str">
        <f t="shared" si="421"/>
        <v xml:space="preserve"> </v>
      </c>
      <c r="BV756" s="120" t="str">
        <f t="shared" si="422"/>
        <v xml:space="preserve"> </v>
      </c>
      <c r="BW756" s="120" t="str">
        <f t="shared" si="423"/>
        <v xml:space="preserve">  </v>
      </c>
      <c r="BY756" s="74" t="str">
        <f t="shared" si="424"/>
        <v xml:space="preserve"> </v>
      </c>
      <c r="BZ756" s="120" t="str">
        <f t="shared" si="425"/>
        <v xml:space="preserve"> </v>
      </c>
      <c r="CA756" s="120" t="str">
        <f t="shared" si="426"/>
        <v xml:space="preserve"> </v>
      </c>
      <c r="CC756" s="115" t="str">
        <f t="shared" si="427"/>
        <v xml:space="preserve"> </v>
      </c>
      <c r="CD756" s="120" t="str">
        <f t="shared" si="428"/>
        <v xml:space="preserve"> </v>
      </c>
      <c r="CE756" s="417" t="str">
        <f t="shared" si="429"/>
        <v xml:space="preserve"> </v>
      </c>
      <c r="CF756" s="115"/>
      <c r="CG756" s="115" t="str">
        <f t="shared" si="430"/>
        <v xml:space="preserve"> </v>
      </c>
      <c r="CH756" s="120" t="str">
        <f t="shared" si="431"/>
        <v xml:space="preserve"> </v>
      </c>
      <c r="CI756" s="417" t="str">
        <f t="shared" si="432"/>
        <v xml:space="preserve"> </v>
      </c>
      <c r="CJ756" s="115"/>
      <c r="CK756" s="115" t="str">
        <f t="shared" si="433"/>
        <v xml:space="preserve"> </v>
      </c>
      <c r="CL756" s="120" t="str">
        <f t="shared" si="434"/>
        <v xml:space="preserve"> </v>
      </c>
      <c r="CM756" s="417" t="str">
        <f t="shared" si="436"/>
        <v xml:space="preserve"> </v>
      </c>
      <c r="IS756" s="103"/>
    </row>
    <row r="757" spans="2:253" s="74" customFormat="1" ht="17.100000000000001" hidden="1" customHeight="1" x14ac:dyDescent="0.25">
      <c r="B757" s="504">
        <f>IF(AND('KB Duct Parts'!$BP$16=2,'KB Duct Parts'!$BO$16=2,'KB Duct Parts'!H17&gt;0),'KB Duct Parts'!H17,0)</f>
        <v>0</v>
      </c>
      <c r="C757" s="508" t="s">
        <v>2024</v>
      </c>
      <c r="D757" s="506" t="s">
        <v>166</v>
      </c>
      <c r="E757" s="504" t="s">
        <v>483</v>
      </c>
      <c r="F757" s="508" t="str">
        <f t="shared" si="379"/>
        <v xml:space="preserve"> </v>
      </c>
      <c r="G757" s="530" t="s">
        <v>125</v>
      </c>
      <c r="H757" s="504"/>
      <c r="I757" s="1035" t="s">
        <v>232</v>
      </c>
      <c r="J757" s="1036"/>
      <c r="K757" s="516" t="s">
        <v>882</v>
      </c>
      <c r="L757" s="523" t="s">
        <v>707</v>
      </c>
      <c r="M757" s="517" t="str">
        <f t="shared" si="435"/>
        <v>Y</v>
      </c>
      <c r="N757" s="514">
        <f t="shared" si="412"/>
        <v>32.799999999999997</v>
      </c>
      <c r="O757" s="518">
        <f t="shared" si="406"/>
        <v>0</v>
      </c>
      <c r="P757" s="680">
        <v>0</v>
      </c>
      <c r="Q757" s="681">
        <f t="shared" si="413"/>
        <v>0</v>
      </c>
      <c r="R757" s="682">
        <f t="shared" si="414"/>
        <v>0</v>
      </c>
      <c r="S757" s="716">
        <v>0</v>
      </c>
      <c r="T757" s="679">
        <f t="shared" si="415"/>
        <v>0</v>
      </c>
      <c r="U757" s="679">
        <f t="shared" si="416"/>
        <v>0</v>
      </c>
      <c r="Y757" s="120"/>
      <c r="AE757" s="75"/>
      <c r="AF757" s="370" t="s">
        <v>707</v>
      </c>
      <c r="AG757" s="374"/>
      <c r="AH757" s="378"/>
      <c r="AI757" s="381"/>
      <c r="AJ757" s="386"/>
      <c r="AK757" s="391"/>
      <c r="AL757" s="386"/>
      <c r="AM757" s="363">
        <f t="shared" si="405"/>
        <v>1</v>
      </c>
      <c r="AN757" s="578">
        <v>32.799999999999997</v>
      </c>
      <c r="AO757" s="120">
        <f t="shared" si="417"/>
        <v>0</v>
      </c>
      <c r="AP757" s="120">
        <f t="shared" si="407"/>
        <v>0</v>
      </c>
      <c r="AQ757" s="120">
        <f t="shared" si="408"/>
        <v>0</v>
      </c>
      <c r="AR757" s="120">
        <f t="shared" si="409"/>
        <v>0</v>
      </c>
      <c r="AS757" s="120">
        <f t="shared" si="410"/>
        <v>0</v>
      </c>
      <c r="AT757" s="120">
        <f t="shared" si="411"/>
        <v>0</v>
      </c>
      <c r="AU757" s="74" t="s">
        <v>717</v>
      </c>
      <c r="AV757" s="115"/>
      <c r="AW757" s="395"/>
      <c r="AX757" s="395">
        <v>0</v>
      </c>
      <c r="AY757" s="395">
        <v>0</v>
      </c>
      <c r="AZ757" s="395">
        <v>0</v>
      </c>
      <c r="BA757" s="395">
        <v>0</v>
      </c>
      <c r="BB757" s="395">
        <v>0</v>
      </c>
      <c r="BC757" s="395">
        <v>0</v>
      </c>
      <c r="BD757" s="115"/>
      <c r="BE757" s="115"/>
      <c r="BF757" s="115"/>
      <c r="BG757" s="115"/>
      <c r="BH757" s="115"/>
      <c r="BI757" s="115"/>
      <c r="BJ757" s="115"/>
      <c r="BK757" s="115"/>
      <c r="BQ757" s="74" t="str">
        <f t="shared" si="418"/>
        <v xml:space="preserve"> </v>
      </c>
      <c r="BR757" s="120" t="str">
        <f t="shared" si="419"/>
        <v xml:space="preserve"> </v>
      </c>
      <c r="BS757" s="120" t="str">
        <f t="shared" si="420"/>
        <v xml:space="preserve"> </v>
      </c>
      <c r="BU757" s="74" t="str">
        <f t="shared" si="421"/>
        <v xml:space="preserve"> </v>
      </c>
      <c r="BV757" s="120" t="str">
        <f t="shared" si="422"/>
        <v xml:space="preserve"> </v>
      </c>
      <c r="BW757" s="120" t="str">
        <f t="shared" si="423"/>
        <v xml:space="preserve">  </v>
      </c>
      <c r="BY757" s="74" t="str">
        <f t="shared" si="424"/>
        <v xml:space="preserve"> </v>
      </c>
      <c r="BZ757" s="120" t="str">
        <f t="shared" si="425"/>
        <v xml:space="preserve"> </v>
      </c>
      <c r="CA757" s="120" t="str">
        <f t="shared" si="426"/>
        <v xml:space="preserve"> </v>
      </c>
      <c r="CC757" s="115" t="str">
        <f t="shared" si="427"/>
        <v xml:space="preserve"> </v>
      </c>
      <c r="CD757" s="120" t="str">
        <f t="shared" si="428"/>
        <v xml:space="preserve"> </v>
      </c>
      <c r="CE757" s="417" t="str">
        <f t="shared" si="429"/>
        <v xml:space="preserve"> </v>
      </c>
      <c r="CF757" s="115"/>
      <c r="CG757" s="115" t="str">
        <f t="shared" si="430"/>
        <v xml:space="preserve"> </v>
      </c>
      <c r="CH757" s="120" t="str">
        <f t="shared" si="431"/>
        <v xml:space="preserve"> </v>
      </c>
      <c r="CI757" s="417" t="str">
        <f t="shared" si="432"/>
        <v xml:space="preserve"> </v>
      </c>
      <c r="CJ757" s="115"/>
      <c r="CK757" s="115" t="str">
        <f t="shared" si="433"/>
        <v xml:space="preserve"> </v>
      </c>
      <c r="CL757" s="120" t="str">
        <f t="shared" si="434"/>
        <v xml:space="preserve"> </v>
      </c>
      <c r="CM757" s="417" t="str">
        <f t="shared" si="436"/>
        <v xml:space="preserve"> </v>
      </c>
      <c r="IS757" s="103">
        <v>17.600000000000001</v>
      </c>
    </row>
    <row r="758" spans="2:253" s="74" customFormat="1" ht="17.100000000000001" hidden="1" customHeight="1" x14ac:dyDescent="0.25">
      <c r="B758" s="504">
        <f>IF(AND('KB Duct Parts'!$BP$16=2,'KB Duct Parts'!$BO$16=2,'KB Duct Parts'!H18&gt;0),'KB Duct Parts'!H18,0)</f>
        <v>0</v>
      </c>
      <c r="C758" s="508" t="s">
        <v>2025</v>
      </c>
      <c r="D758" s="506" t="s">
        <v>167</v>
      </c>
      <c r="E758" s="520" t="s">
        <v>861</v>
      </c>
      <c r="F758" s="508" t="str">
        <f t="shared" si="379"/>
        <v xml:space="preserve"> </v>
      </c>
      <c r="G758" s="530" t="s">
        <v>125</v>
      </c>
      <c r="H758" s="504"/>
      <c r="I758" s="1035" t="s">
        <v>232</v>
      </c>
      <c r="J758" s="1036"/>
      <c r="K758" s="516" t="s">
        <v>882</v>
      </c>
      <c r="L758" s="523" t="s">
        <v>707</v>
      </c>
      <c r="M758" s="517" t="str">
        <f t="shared" si="435"/>
        <v>Y</v>
      </c>
      <c r="N758" s="514">
        <f t="shared" si="412"/>
        <v>27.1</v>
      </c>
      <c r="O758" s="518">
        <f t="shared" si="406"/>
        <v>0</v>
      </c>
      <c r="P758" s="680">
        <v>0</v>
      </c>
      <c r="Q758" s="681">
        <f t="shared" si="413"/>
        <v>0</v>
      </c>
      <c r="R758" s="682">
        <f t="shared" si="414"/>
        <v>0</v>
      </c>
      <c r="S758" s="716">
        <v>0</v>
      </c>
      <c r="T758" s="679">
        <f t="shared" si="415"/>
        <v>0</v>
      </c>
      <c r="U758" s="679">
        <f t="shared" si="416"/>
        <v>0</v>
      </c>
      <c r="Y758" s="120"/>
      <c r="AE758" s="75"/>
      <c r="AF758" s="370" t="s">
        <v>707</v>
      </c>
      <c r="AG758" s="374"/>
      <c r="AH758" s="378"/>
      <c r="AI758" s="381"/>
      <c r="AJ758" s="386"/>
      <c r="AK758" s="391"/>
      <c r="AL758" s="386"/>
      <c r="AM758" s="363">
        <f t="shared" si="405"/>
        <v>1</v>
      </c>
      <c r="AN758" s="578">
        <v>27.1</v>
      </c>
      <c r="AO758" s="120">
        <f t="shared" si="417"/>
        <v>0</v>
      </c>
      <c r="AP758" s="120">
        <f t="shared" si="407"/>
        <v>0</v>
      </c>
      <c r="AQ758" s="120">
        <f t="shared" si="408"/>
        <v>0</v>
      </c>
      <c r="AR758" s="120">
        <f t="shared" si="409"/>
        <v>0</v>
      </c>
      <c r="AS758" s="120">
        <f t="shared" si="410"/>
        <v>0</v>
      </c>
      <c r="AT758" s="120">
        <f t="shared" si="411"/>
        <v>0</v>
      </c>
      <c r="AU758" s="74" t="s">
        <v>717</v>
      </c>
      <c r="AV758" s="115"/>
      <c r="AW758" s="395"/>
      <c r="AX758" s="395">
        <v>0</v>
      </c>
      <c r="AY758" s="395">
        <v>0</v>
      </c>
      <c r="AZ758" s="395">
        <v>0</v>
      </c>
      <c r="BA758" s="395">
        <v>0</v>
      </c>
      <c r="BB758" s="395">
        <v>0</v>
      </c>
      <c r="BC758" s="395">
        <v>0</v>
      </c>
      <c r="BD758" s="115"/>
      <c r="BE758" s="115"/>
      <c r="BF758" s="115"/>
      <c r="BG758" s="115"/>
      <c r="BH758" s="115"/>
      <c r="BI758" s="115"/>
      <c r="BJ758" s="115"/>
      <c r="BK758" s="115"/>
      <c r="BQ758" s="74" t="str">
        <f t="shared" si="418"/>
        <v xml:space="preserve"> </v>
      </c>
      <c r="BR758" s="120" t="str">
        <f t="shared" si="419"/>
        <v xml:space="preserve"> </v>
      </c>
      <c r="BS758" s="120" t="str">
        <f t="shared" si="420"/>
        <v xml:space="preserve"> </v>
      </c>
      <c r="BU758" s="74" t="str">
        <f t="shared" si="421"/>
        <v xml:space="preserve"> </v>
      </c>
      <c r="BV758" s="120" t="str">
        <f t="shared" si="422"/>
        <v xml:space="preserve"> </v>
      </c>
      <c r="BW758" s="120" t="str">
        <f t="shared" si="423"/>
        <v xml:space="preserve">  </v>
      </c>
      <c r="BY758" s="74" t="str">
        <f t="shared" si="424"/>
        <v xml:space="preserve"> </v>
      </c>
      <c r="BZ758" s="120" t="str">
        <f t="shared" si="425"/>
        <v xml:space="preserve"> </v>
      </c>
      <c r="CA758" s="120" t="str">
        <f t="shared" si="426"/>
        <v xml:space="preserve"> </v>
      </c>
      <c r="CC758" s="115" t="str">
        <f t="shared" si="427"/>
        <v xml:space="preserve"> </v>
      </c>
      <c r="CD758" s="120" t="str">
        <f t="shared" si="428"/>
        <v xml:space="preserve"> </v>
      </c>
      <c r="CE758" s="417" t="str">
        <f t="shared" si="429"/>
        <v xml:space="preserve"> </v>
      </c>
      <c r="CF758" s="115"/>
      <c r="CG758" s="115" t="str">
        <f t="shared" si="430"/>
        <v xml:space="preserve"> </v>
      </c>
      <c r="CH758" s="120" t="str">
        <f t="shared" si="431"/>
        <v xml:space="preserve"> </v>
      </c>
      <c r="CI758" s="417" t="str">
        <f t="shared" si="432"/>
        <v xml:space="preserve"> </v>
      </c>
      <c r="CJ758" s="115"/>
      <c r="CK758" s="115" t="str">
        <f t="shared" si="433"/>
        <v xml:space="preserve"> </v>
      </c>
      <c r="CL758" s="120" t="str">
        <f t="shared" si="434"/>
        <v xml:space="preserve"> </v>
      </c>
      <c r="CM758" s="417" t="str">
        <f t="shared" si="436"/>
        <v xml:space="preserve"> </v>
      </c>
      <c r="IS758" s="103">
        <v>12.46</v>
      </c>
    </row>
    <row r="759" spans="2:253" s="74" customFormat="1" ht="17.100000000000001" hidden="1" customHeight="1" x14ac:dyDescent="0.25">
      <c r="B759" s="504">
        <f>IF(AND('KB Duct Parts'!$BP$16=2,'KB Duct Parts'!$BO$16=2,'KB Duct Parts'!H19&gt;0),'KB Duct Parts'!H19,0)</f>
        <v>0</v>
      </c>
      <c r="C759" s="508" t="s">
        <v>2026</v>
      </c>
      <c r="D759" s="506" t="s">
        <v>168</v>
      </c>
      <c r="E759" s="504" t="s">
        <v>862</v>
      </c>
      <c r="F759" s="508" t="str">
        <f t="shared" si="379"/>
        <v xml:space="preserve"> </v>
      </c>
      <c r="G759" s="530" t="s">
        <v>125</v>
      </c>
      <c r="H759" s="504"/>
      <c r="I759" s="1035" t="s">
        <v>232</v>
      </c>
      <c r="J759" s="1036"/>
      <c r="K759" s="516" t="s">
        <v>882</v>
      </c>
      <c r="L759" s="523" t="s">
        <v>707</v>
      </c>
      <c r="M759" s="517" t="str">
        <f t="shared" si="435"/>
        <v>Y</v>
      </c>
      <c r="N759" s="514">
        <f t="shared" si="412"/>
        <v>27.9</v>
      </c>
      <c r="O759" s="518">
        <f t="shared" si="406"/>
        <v>0</v>
      </c>
      <c r="P759" s="680">
        <v>0</v>
      </c>
      <c r="Q759" s="681">
        <f t="shared" si="413"/>
        <v>0</v>
      </c>
      <c r="R759" s="682">
        <f t="shared" si="414"/>
        <v>0</v>
      </c>
      <c r="S759" s="716">
        <v>0</v>
      </c>
      <c r="T759" s="679">
        <f t="shared" si="415"/>
        <v>0</v>
      </c>
      <c r="U759" s="679">
        <f t="shared" si="416"/>
        <v>0</v>
      </c>
      <c r="Y759" s="120"/>
      <c r="AE759" s="75"/>
      <c r="AF759" s="370" t="s">
        <v>707</v>
      </c>
      <c r="AG759" s="374"/>
      <c r="AH759" s="378"/>
      <c r="AI759" s="381"/>
      <c r="AJ759" s="386"/>
      <c r="AK759" s="391"/>
      <c r="AL759" s="386"/>
      <c r="AM759" s="363">
        <f t="shared" si="405"/>
        <v>1</v>
      </c>
      <c r="AN759" s="578">
        <v>27.9</v>
      </c>
      <c r="AO759" s="120">
        <f t="shared" si="417"/>
        <v>0</v>
      </c>
      <c r="AP759" s="120">
        <f t="shared" si="407"/>
        <v>0</v>
      </c>
      <c r="AQ759" s="120">
        <f t="shared" si="408"/>
        <v>0</v>
      </c>
      <c r="AR759" s="120">
        <f t="shared" si="409"/>
        <v>0</v>
      </c>
      <c r="AS759" s="120">
        <f t="shared" si="410"/>
        <v>0</v>
      </c>
      <c r="AT759" s="120">
        <f t="shared" si="411"/>
        <v>0</v>
      </c>
      <c r="AU759" s="74" t="s">
        <v>717</v>
      </c>
      <c r="AV759" s="115"/>
      <c r="AW759" s="395"/>
      <c r="AX759" s="395">
        <v>0</v>
      </c>
      <c r="AY759" s="395">
        <v>0</v>
      </c>
      <c r="AZ759" s="395">
        <v>0</v>
      </c>
      <c r="BA759" s="395">
        <v>0</v>
      </c>
      <c r="BB759" s="395">
        <v>0</v>
      </c>
      <c r="BC759" s="395">
        <v>0</v>
      </c>
      <c r="BD759" s="115"/>
      <c r="BE759" s="115"/>
      <c r="BF759" s="115"/>
      <c r="BG759" s="115"/>
      <c r="BH759" s="115"/>
      <c r="BI759" s="115"/>
      <c r="BJ759" s="115"/>
      <c r="BK759" s="115"/>
      <c r="BQ759" s="74" t="str">
        <f t="shared" si="418"/>
        <v xml:space="preserve"> </v>
      </c>
      <c r="BR759" s="120" t="str">
        <f t="shared" si="419"/>
        <v xml:space="preserve"> </v>
      </c>
      <c r="BS759" s="120" t="str">
        <f t="shared" si="420"/>
        <v xml:space="preserve"> </v>
      </c>
      <c r="BU759" s="74" t="str">
        <f t="shared" si="421"/>
        <v xml:space="preserve"> </v>
      </c>
      <c r="BV759" s="120" t="str">
        <f t="shared" si="422"/>
        <v xml:space="preserve"> </v>
      </c>
      <c r="BW759" s="120" t="str">
        <f t="shared" si="423"/>
        <v xml:space="preserve">  </v>
      </c>
      <c r="BY759" s="74" t="str">
        <f t="shared" si="424"/>
        <v xml:space="preserve"> </v>
      </c>
      <c r="BZ759" s="120" t="str">
        <f t="shared" si="425"/>
        <v xml:space="preserve"> </v>
      </c>
      <c r="CA759" s="120" t="str">
        <f t="shared" si="426"/>
        <v xml:space="preserve"> </v>
      </c>
      <c r="CC759" s="115" t="str">
        <f t="shared" si="427"/>
        <v xml:space="preserve"> </v>
      </c>
      <c r="CD759" s="120" t="str">
        <f t="shared" si="428"/>
        <v xml:space="preserve"> </v>
      </c>
      <c r="CE759" s="417" t="str">
        <f t="shared" si="429"/>
        <v xml:space="preserve"> </v>
      </c>
      <c r="CF759" s="115"/>
      <c r="CG759" s="115" t="str">
        <f t="shared" si="430"/>
        <v xml:space="preserve"> </v>
      </c>
      <c r="CH759" s="120" t="str">
        <f t="shared" si="431"/>
        <v xml:space="preserve"> </v>
      </c>
      <c r="CI759" s="417" t="str">
        <f t="shared" si="432"/>
        <v xml:space="preserve"> </v>
      </c>
      <c r="CJ759" s="115"/>
      <c r="CK759" s="115" t="str">
        <f t="shared" si="433"/>
        <v xml:space="preserve"> </v>
      </c>
      <c r="CL759" s="120" t="str">
        <f t="shared" si="434"/>
        <v xml:space="preserve"> </v>
      </c>
      <c r="CM759" s="417" t="str">
        <f t="shared" si="436"/>
        <v xml:space="preserve"> </v>
      </c>
      <c r="IS759" s="103">
        <v>13.19</v>
      </c>
    </row>
    <row r="760" spans="2:253" s="74" customFormat="1" ht="17.100000000000001" hidden="1" customHeight="1" x14ac:dyDescent="0.25">
      <c r="B760" s="504">
        <f>IF(AND('KB Duct Parts'!$BP$16=2,'KB Duct Parts'!$BO$16=2,'KB Duct Parts'!H20&gt;0),'KB Duct Parts'!H20,0)</f>
        <v>0</v>
      </c>
      <c r="C760" s="508" t="s">
        <v>2027</v>
      </c>
      <c r="D760" s="506" t="s">
        <v>169</v>
      </c>
      <c r="E760" s="504" t="s">
        <v>863</v>
      </c>
      <c r="F760" s="508" t="str">
        <f t="shared" si="379"/>
        <v xml:space="preserve"> </v>
      </c>
      <c r="G760" s="530" t="s">
        <v>125</v>
      </c>
      <c r="H760" s="504"/>
      <c r="I760" s="1035" t="s">
        <v>232</v>
      </c>
      <c r="J760" s="1036"/>
      <c r="K760" s="516" t="s">
        <v>882</v>
      </c>
      <c r="L760" s="523" t="s">
        <v>707</v>
      </c>
      <c r="M760" s="517" t="str">
        <f t="shared" si="435"/>
        <v>Y</v>
      </c>
      <c r="N760" s="514">
        <f t="shared" si="412"/>
        <v>28.6</v>
      </c>
      <c r="O760" s="518">
        <f t="shared" si="406"/>
        <v>0</v>
      </c>
      <c r="P760" s="680">
        <v>0</v>
      </c>
      <c r="Q760" s="681">
        <f t="shared" si="413"/>
        <v>0</v>
      </c>
      <c r="R760" s="682">
        <f t="shared" si="414"/>
        <v>0</v>
      </c>
      <c r="S760" s="716">
        <v>0</v>
      </c>
      <c r="T760" s="679">
        <f t="shared" si="415"/>
        <v>0</v>
      </c>
      <c r="U760" s="679">
        <f t="shared" si="416"/>
        <v>0</v>
      </c>
      <c r="Y760" s="120"/>
      <c r="AE760" s="75"/>
      <c r="AF760" s="370" t="s">
        <v>707</v>
      </c>
      <c r="AG760" s="374"/>
      <c r="AH760" s="378"/>
      <c r="AI760" s="381"/>
      <c r="AJ760" s="386"/>
      <c r="AK760" s="391"/>
      <c r="AL760" s="386"/>
      <c r="AM760" s="363">
        <f t="shared" si="405"/>
        <v>1</v>
      </c>
      <c r="AN760" s="578">
        <v>28.6</v>
      </c>
      <c r="AO760" s="120">
        <f t="shared" si="417"/>
        <v>0</v>
      </c>
      <c r="AP760" s="120">
        <f t="shared" si="407"/>
        <v>0</v>
      </c>
      <c r="AQ760" s="120">
        <f t="shared" si="408"/>
        <v>0</v>
      </c>
      <c r="AR760" s="120">
        <f t="shared" si="409"/>
        <v>0</v>
      </c>
      <c r="AS760" s="120">
        <f t="shared" si="410"/>
        <v>0</v>
      </c>
      <c r="AT760" s="120">
        <f t="shared" si="411"/>
        <v>0</v>
      </c>
      <c r="AU760" s="74" t="s">
        <v>717</v>
      </c>
      <c r="AV760" s="115"/>
      <c r="AW760" s="395"/>
      <c r="AX760" s="395">
        <v>0</v>
      </c>
      <c r="AY760" s="395">
        <v>0</v>
      </c>
      <c r="AZ760" s="395">
        <v>0</v>
      </c>
      <c r="BA760" s="395">
        <v>0</v>
      </c>
      <c r="BB760" s="395">
        <v>0</v>
      </c>
      <c r="BC760" s="395">
        <v>0</v>
      </c>
      <c r="BD760" s="115"/>
      <c r="BE760" s="115"/>
      <c r="BF760" s="115"/>
      <c r="BG760" s="115"/>
      <c r="BH760" s="115"/>
      <c r="BI760" s="115"/>
      <c r="BJ760" s="115"/>
      <c r="BK760" s="115"/>
      <c r="BQ760" s="74" t="str">
        <f t="shared" si="418"/>
        <v xml:space="preserve"> </v>
      </c>
      <c r="BR760" s="120" t="str">
        <f t="shared" si="419"/>
        <v xml:space="preserve"> </v>
      </c>
      <c r="BS760" s="120" t="str">
        <f t="shared" si="420"/>
        <v xml:space="preserve"> </v>
      </c>
      <c r="BU760" s="74" t="str">
        <f t="shared" si="421"/>
        <v xml:space="preserve"> </v>
      </c>
      <c r="BV760" s="120" t="str">
        <f t="shared" si="422"/>
        <v xml:space="preserve"> </v>
      </c>
      <c r="BW760" s="120" t="str">
        <f t="shared" si="423"/>
        <v xml:space="preserve">  </v>
      </c>
      <c r="BY760" s="74" t="str">
        <f t="shared" si="424"/>
        <v xml:space="preserve"> </v>
      </c>
      <c r="BZ760" s="120" t="str">
        <f t="shared" si="425"/>
        <v xml:space="preserve"> </v>
      </c>
      <c r="CA760" s="120" t="str">
        <f t="shared" si="426"/>
        <v xml:space="preserve"> </v>
      </c>
      <c r="CC760" s="115" t="str">
        <f t="shared" si="427"/>
        <v xml:space="preserve"> </v>
      </c>
      <c r="CD760" s="120" t="str">
        <f t="shared" si="428"/>
        <v xml:space="preserve"> </v>
      </c>
      <c r="CE760" s="417" t="str">
        <f t="shared" si="429"/>
        <v xml:space="preserve"> </v>
      </c>
      <c r="CF760" s="115"/>
      <c r="CG760" s="115" t="str">
        <f t="shared" si="430"/>
        <v xml:space="preserve"> </v>
      </c>
      <c r="CH760" s="120" t="str">
        <f t="shared" si="431"/>
        <v xml:space="preserve"> </v>
      </c>
      <c r="CI760" s="417" t="str">
        <f t="shared" si="432"/>
        <v xml:space="preserve"> </v>
      </c>
      <c r="CJ760" s="115"/>
      <c r="CK760" s="115" t="str">
        <f t="shared" si="433"/>
        <v xml:space="preserve"> </v>
      </c>
      <c r="CL760" s="120" t="str">
        <f t="shared" si="434"/>
        <v xml:space="preserve"> </v>
      </c>
      <c r="CM760" s="417" t="str">
        <f t="shared" si="436"/>
        <v xml:space="preserve"> </v>
      </c>
      <c r="IS760" s="103">
        <v>13.91</v>
      </c>
    </row>
    <row r="761" spans="2:253" s="74" customFormat="1" ht="17.100000000000001" hidden="1" customHeight="1" x14ac:dyDescent="0.25">
      <c r="B761" s="504">
        <f>IF(AND('KB Duct Parts'!$BP$16=2,'KB Duct Parts'!$BO$16=2,'KB Duct Parts'!H21&gt;0),'KB Duct Parts'!H21,0)</f>
        <v>0</v>
      </c>
      <c r="C761" s="508" t="s">
        <v>2028</v>
      </c>
      <c r="D761" s="506" t="s">
        <v>170</v>
      </c>
      <c r="E761" s="504" t="s">
        <v>864</v>
      </c>
      <c r="F761" s="508" t="str">
        <f t="shared" si="379"/>
        <v xml:space="preserve"> </v>
      </c>
      <c r="G761" s="530" t="s">
        <v>125</v>
      </c>
      <c r="H761" s="504"/>
      <c r="I761" s="1035" t="s">
        <v>232</v>
      </c>
      <c r="J761" s="1036"/>
      <c r="K761" s="516" t="s">
        <v>882</v>
      </c>
      <c r="L761" s="523" t="s">
        <v>707</v>
      </c>
      <c r="M761" s="517" t="str">
        <f t="shared" si="435"/>
        <v>Y</v>
      </c>
      <c r="N761" s="514">
        <f t="shared" si="412"/>
        <v>31.1</v>
      </c>
      <c r="O761" s="518">
        <f t="shared" si="406"/>
        <v>0</v>
      </c>
      <c r="P761" s="680">
        <v>0</v>
      </c>
      <c r="Q761" s="681">
        <f t="shared" si="413"/>
        <v>0</v>
      </c>
      <c r="R761" s="682">
        <f t="shared" si="414"/>
        <v>0</v>
      </c>
      <c r="S761" s="716">
        <v>0</v>
      </c>
      <c r="T761" s="679">
        <f t="shared" si="415"/>
        <v>0</v>
      </c>
      <c r="U761" s="679">
        <f t="shared" si="416"/>
        <v>0</v>
      </c>
      <c r="Y761" s="120"/>
      <c r="AE761" s="75"/>
      <c r="AF761" s="370" t="s">
        <v>707</v>
      </c>
      <c r="AG761" s="374"/>
      <c r="AH761" s="378"/>
      <c r="AI761" s="381"/>
      <c r="AJ761" s="386"/>
      <c r="AK761" s="391"/>
      <c r="AL761" s="386"/>
      <c r="AM761" s="363">
        <f t="shared" si="405"/>
        <v>1</v>
      </c>
      <c r="AN761" s="578">
        <v>31.1</v>
      </c>
      <c r="AO761" s="120">
        <f t="shared" si="417"/>
        <v>0</v>
      </c>
      <c r="AP761" s="120">
        <f t="shared" si="407"/>
        <v>0</v>
      </c>
      <c r="AQ761" s="120">
        <f t="shared" si="408"/>
        <v>0</v>
      </c>
      <c r="AR761" s="120">
        <f t="shared" si="409"/>
        <v>0</v>
      </c>
      <c r="AS761" s="120">
        <f t="shared" si="410"/>
        <v>0</v>
      </c>
      <c r="AT761" s="120">
        <f t="shared" si="411"/>
        <v>0</v>
      </c>
      <c r="AU761" s="74" t="s">
        <v>717</v>
      </c>
      <c r="AV761" s="115"/>
      <c r="AW761" s="395"/>
      <c r="AX761" s="395">
        <v>0</v>
      </c>
      <c r="AY761" s="395">
        <v>0</v>
      </c>
      <c r="AZ761" s="395">
        <v>0</v>
      </c>
      <c r="BA761" s="395">
        <v>0</v>
      </c>
      <c r="BB761" s="395">
        <v>0</v>
      </c>
      <c r="BC761" s="395">
        <v>0</v>
      </c>
      <c r="BD761" s="115"/>
      <c r="BE761" s="115"/>
      <c r="BF761" s="115"/>
      <c r="BG761" s="115"/>
      <c r="BH761" s="115"/>
      <c r="BI761" s="115"/>
      <c r="BJ761" s="115"/>
      <c r="BK761" s="115"/>
      <c r="BQ761" s="74" t="str">
        <f t="shared" si="418"/>
        <v xml:space="preserve"> </v>
      </c>
      <c r="BR761" s="120" t="str">
        <f t="shared" si="419"/>
        <v xml:space="preserve"> </v>
      </c>
      <c r="BS761" s="120" t="str">
        <f t="shared" si="420"/>
        <v xml:space="preserve"> </v>
      </c>
      <c r="BU761" s="74" t="str">
        <f t="shared" si="421"/>
        <v xml:space="preserve"> </v>
      </c>
      <c r="BV761" s="120" t="str">
        <f t="shared" si="422"/>
        <v xml:space="preserve"> </v>
      </c>
      <c r="BW761" s="120" t="str">
        <f t="shared" si="423"/>
        <v xml:space="preserve">  </v>
      </c>
      <c r="BY761" s="74" t="str">
        <f t="shared" si="424"/>
        <v xml:space="preserve"> </v>
      </c>
      <c r="BZ761" s="120" t="str">
        <f t="shared" si="425"/>
        <v xml:space="preserve"> </v>
      </c>
      <c r="CA761" s="120" t="str">
        <f t="shared" si="426"/>
        <v xml:space="preserve"> </v>
      </c>
      <c r="CC761" s="115" t="str">
        <f t="shared" si="427"/>
        <v xml:space="preserve"> </v>
      </c>
      <c r="CD761" s="120" t="str">
        <f t="shared" si="428"/>
        <v xml:space="preserve"> </v>
      </c>
      <c r="CE761" s="417" t="str">
        <f t="shared" si="429"/>
        <v xml:space="preserve"> </v>
      </c>
      <c r="CF761" s="115"/>
      <c r="CG761" s="115" t="str">
        <f t="shared" si="430"/>
        <v xml:space="preserve"> </v>
      </c>
      <c r="CH761" s="120" t="str">
        <f t="shared" si="431"/>
        <v xml:space="preserve"> </v>
      </c>
      <c r="CI761" s="417" t="str">
        <f t="shared" si="432"/>
        <v xml:space="preserve"> </v>
      </c>
      <c r="CJ761" s="115"/>
      <c r="CK761" s="115" t="str">
        <f t="shared" si="433"/>
        <v xml:space="preserve"> </v>
      </c>
      <c r="CL761" s="120" t="str">
        <f t="shared" si="434"/>
        <v xml:space="preserve"> </v>
      </c>
      <c r="CM761" s="417" t="str">
        <f t="shared" si="436"/>
        <v xml:space="preserve"> </v>
      </c>
      <c r="IS761" s="103">
        <v>16.09</v>
      </c>
    </row>
    <row r="762" spans="2:253" s="74" customFormat="1" ht="17.100000000000001" hidden="1" customHeight="1" x14ac:dyDescent="0.25">
      <c r="B762" s="504">
        <f>IF(AND('KB Duct Parts'!$BP$16=2,'KB Duct Parts'!$BO$16=2,'KB Duct Parts'!H22&gt;0),'KB Duct Parts'!H22,0)</f>
        <v>0</v>
      </c>
      <c r="C762" s="508" t="s">
        <v>2029</v>
      </c>
      <c r="D762" s="506" t="s">
        <v>171</v>
      </c>
      <c r="E762" s="504" t="s">
        <v>865</v>
      </c>
      <c r="F762" s="508" t="str">
        <f t="shared" si="379"/>
        <v xml:space="preserve"> </v>
      </c>
      <c r="G762" s="530" t="s">
        <v>125</v>
      </c>
      <c r="H762" s="504"/>
      <c r="I762" s="1035" t="s">
        <v>232</v>
      </c>
      <c r="J762" s="1036"/>
      <c r="K762" s="516" t="s">
        <v>882</v>
      </c>
      <c r="L762" s="523" t="s">
        <v>707</v>
      </c>
      <c r="M762" s="517" t="str">
        <f t="shared" si="435"/>
        <v>Y</v>
      </c>
      <c r="N762" s="514">
        <f t="shared" si="412"/>
        <v>31.9</v>
      </c>
      <c r="O762" s="518">
        <f t="shared" si="406"/>
        <v>0</v>
      </c>
      <c r="P762" s="680">
        <v>0</v>
      </c>
      <c r="Q762" s="681">
        <f t="shared" si="413"/>
        <v>0</v>
      </c>
      <c r="R762" s="682">
        <f t="shared" si="414"/>
        <v>0</v>
      </c>
      <c r="S762" s="716">
        <v>0</v>
      </c>
      <c r="T762" s="679">
        <f t="shared" si="415"/>
        <v>0</v>
      </c>
      <c r="U762" s="679">
        <f t="shared" si="416"/>
        <v>0</v>
      </c>
      <c r="Y762" s="120"/>
      <c r="AE762" s="75"/>
      <c r="AF762" s="370" t="s">
        <v>707</v>
      </c>
      <c r="AG762" s="374"/>
      <c r="AH762" s="378"/>
      <c r="AI762" s="381"/>
      <c r="AJ762" s="386"/>
      <c r="AK762" s="391"/>
      <c r="AL762" s="386"/>
      <c r="AM762" s="363">
        <f t="shared" si="405"/>
        <v>1</v>
      </c>
      <c r="AN762" s="578">
        <v>31.9</v>
      </c>
      <c r="AO762" s="120">
        <f t="shared" si="417"/>
        <v>0</v>
      </c>
      <c r="AP762" s="120">
        <f t="shared" si="407"/>
        <v>0</v>
      </c>
      <c r="AQ762" s="120">
        <f t="shared" si="408"/>
        <v>0</v>
      </c>
      <c r="AR762" s="120">
        <f t="shared" si="409"/>
        <v>0</v>
      </c>
      <c r="AS762" s="120">
        <f t="shared" si="410"/>
        <v>0</v>
      </c>
      <c r="AT762" s="120">
        <f t="shared" si="411"/>
        <v>0</v>
      </c>
      <c r="AU762" s="74" t="s">
        <v>717</v>
      </c>
      <c r="AV762" s="115"/>
      <c r="AW762" s="395"/>
      <c r="AX762" s="395">
        <v>0</v>
      </c>
      <c r="AY762" s="395">
        <v>0</v>
      </c>
      <c r="AZ762" s="395">
        <v>0</v>
      </c>
      <c r="BA762" s="395">
        <v>0</v>
      </c>
      <c r="BB762" s="395">
        <v>0</v>
      </c>
      <c r="BC762" s="395">
        <v>0</v>
      </c>
      <c r="BD762" s="115"/>
      <c r="BE762" s="115"/>
      <c r="BF762" s="115"/>
      <c r="BG762" s="115"/>
      <c r="BH762" s="115"/>
      <c r="BI762" s="115"/>
      <c r="BJ762" s="115"/>
      <c r="BK762" s="115"/>
      <c r="BQ762" s="74" t="str">
        <f t="shared" si="418"/>
        <v xml:space="preserve"> </v>
      </c>
      <c r="BR762" s="120" t="str">
        <f t="shared" si="419"/>
        <v xml:space="preserve"> </v>
      </c>
      <c r="BS762" s="120" t="str">
        <f t="shared" si="420"/>
        <v xml:space="preserve"> </v>
      </c>
      <c r="BU762" s="74" t="str">
        <f t="shared" si="421"/>
        <v xml:space="preserve"> </v>
      </c>
      <c r="BV762" s="120" t="str">
        <f t="shared" si="422"/>
        <v xml:space="preserve"> </v>
      </c>
      <c r="BW762" s="120" t="str">
        <f t="shared" si="423"/>
        <v xml:space="preserve">  </v>
      </c>
      <c r="BY762" s="74" t="str">
        <f t="shared" si="424"/>
        <v xml:space="preserve"> </v>
      </c>
      <c r="BZ762" s="120" t="str">
        <f t="shared" si="425"/>
        <v xml:space="preserve"> </v>
      </c>
      <c r="CA762" s="120" t="str">
        <f t="shared" si="426"/>
        <v xml:space="preserve"> </v>
      </c>
      <c r="CC762" s="115" t="str">
        <f t="shared" si="427"/>
        <v xml:space="preserve"> </v>
      </c>
      <c r="CD762" s="120" t="str">
        <f t="shared" si="428"/>
        <v xml:space="preserve"> </v>
      </c>
      <c r="CE762" s="417" t="str">
        <f t="shared" si="429"/>
        <v xml:space="preserve"> </v>
      </c>
      <c r="CF762" s="115"/>
      <c r="CG762" s="115" t="str">
        <f t="shared" si="430"/>
        <v xml:space="preserve"> </v>
      </c>
      <c r="CH762" s="120" t="str">
        <f t="shared" si="431"/>
        <v xml:space="preserve"> </v>
      </c>
      <c r="CI762" s="417" t="str">
        <f t="shared" si="432"/>
        <v xml:space="preserve"> </v>
      </c>
      <c r="CJ762" s="115"/>
      <c r="CK762" s="115" t="str">
        <f t="shared" si="433"/>
        <v xml:space="preserve"> </v>
      </c>
      <c r="CL762" s="120" t="str">
        <f t="shared" si="434"/>
        <v xml:space="preserve"> </v>
      </c>
      <c r="CM762" s="417" t="str">
        <f t="shared" si="436"/>
        <v xml:space="preserve"> </v>
      </c>
      <c r="IS762" s="103">
        <v>16.91</v>
      </c>
    </row>
    <row r="763" spans="2:253" s="74" customFormat="1" ht="17.100000000000001" hidden="1" customHeight="1" x14ac:dyDescent="0.25">
      <c r="B763" s="504">
        <f>IF(AND('KB Duct Parts'!$BP$16=2,'KB Duct Parts'!$BO$16=2,'KB Duct Parts'!H23&gt;0),'KB Duct Parts'!H23,0)</f>
        <v>0</v>
      </c>
      <c r="C763" s="508" t="s">
        <v>2030</v>
      </c>
      <c r="D763" s="506" t="s">
        <v>172</v>
      </c>
      <c r="E763" s="504" t="s">
        <v>866</v>
      </c>
      <c r="F763" s="508" t="str">
        <f t="shared" si="379"/>
        <v xml:space="preserve"> </v>
      </c>
      <c r="G763" s="530" t="s">
        <v>125</v>
      </c>
      <c r="H763" s="504"/>
      <c r="I763" s="1035" t="s">
        <v>232</v>
      </c>
      <c r="J763" s="1036"/>
      <c r="K763" s="516" t="s">
        <v>882</v>
      </c>
      <c r="L763" s="523" t="s">
        <v>707</v>
      </c>
      <c r="M763" s="517" t="str">
        <f t="shared" si="435"/>
        <v>Y</v>
      </c>
      <c r="N763" s="514">
        <f t="shared" si="412"/>
        <v>33</v>
      </c>
      <c r="O763" s="518">
        <f t="shared" si="406"/>
        <v>0</v>
      </c>
      <c r="P763" s="680">
        <v>0</v>
      </c>
      <c r="Q763" s="681">
        <f t="shared" si="413"/>
        <v>0</v>
      </c>
      <c r="R763" s="682">
        <f t="shared" si="414"/>
        <v>0</v>
      </c>
      <c r="S763" s="716">
        <v>0</v>
      </c>
      <c r="T763" s="679">
        <f t="shared" si="415"/>
        <v>0</v>
      </c>
      <c r="U763" s="679">
        <f t="shared" si="416"/>
        <v>0</v>
      </c>
      <c r="Y763" s="120"/>
      <c r="AE763" s="75"/>
      <c r="AF763" s="370" t="s">
        <v>707</v>
      </c>
      <c r="AG763" s="374"/>
      <c r="AH763" s="378"/>
      <c r="AI763" s="381"/>
      <c r="AJ763" s="386"/>
      <c r="AK763" s="391"/>
      <c r="AL763" s="386"/>
      <c r="AM763" s="363">
        <f t="shared" si="405"/>
        <v>1</v>
      </c>
      <c r="AN763" s="578">
        <v>33</v>
      </c>
      <c r="AO763" s="120">
        <f t="shared" si="417"/>
        <v>0</v>
      </c>
      <c r="AP763" s="120">
        <f t="shared" si="407"/>
        <v>0</v>
      </c>
      <c r="AQ763" s="120">
        <f t="shared" si="408"/>
        <v>0</v>
      </c>
      <c r="AR763" s="120">
        <f t="shared" si="409"/>
        <v>0</v>
      </c>
      <c r="AS763" s="120">
        <f t="shared" si="410"/>
        <v>0</v>
      </c>
      <c r="AT763" s="120">
        <f t="shared" si="411"/>
        <v>0</v>
      </c>
      <c r="AU763" s="74" t="s">
        <v>717</v>
      </c>
      <c r="AV763" s="115"/>
      <c r="AW763" s="395"/>
      <c r="AX763" s="395">
        <v>0</v>
      </c>
      <c r="AY763" s="395">
        <v>0</v>
      </c>
      <c r="AZ763" s="395">
        <v>0</v>
      </c>
      <c r="BA763" s="395">
        <v>0</v>
      </c>
      <c r="BB763" s="395">
        <v>0</v>
      </c>
      <c r="BC763" s="395">
        <v>0</v>
      </c>
      <c r="BD763" s="115"/>
      <c r="BE763" s="115"/>
      <c r="BF763" s="115"/>
      <c r="BG763" s="115"/>
      <c r="BH763" s="115"/>
      <c r="BI763" s="115"/>
      <c r="BJ763" s="115"/>
      <c r="BK763" s="115"/>
      <c r="BQ763" s="74" t="str">
        <f t="shared" si="418"/>
        <v xml:space="preserve"> </v>
      </c>
      <c r="BR763" s="120" t="str">
        <f t="shared" si="419"/>
        <v xml:space="preserve"> </v>
      </c>
      <c r="BS763" s="120" t="str">
        <f t="shared" si="420"/>
        <v xml:space="preserve"> </v>
      </c>
      <c r="BU763" s="74" t="str">
        <f t="shared" si="421"/>
        <v xml:space="preserve"> </v>
      </c>
      <c r="BV763" s="120" t="str">
        <f t="shared" si="422"/>
        <v xml:space="preserve"> </v>
      </c>
      <c r="BW763" s="120" t="str">
        <f t="shared" si="423"/>
        <v xml:space="preserve">  </v>
      </c>
      <c r="BY763" s="74" t="str">
        <f t="shared" si="424"/>
        <v xml:space="preserve"> </v>
      </c>
      <c r="BZ763" s="120" t="str">
        <f t="shared" si="425"/>
        <v xml:space="preserve"> </v>
      </c>
      <c r="CA763" s="120" t="str">
        <f t="shared" si="426"/>
        <v xml:space="preserve"> </v>
      </c>
      <c r="CC763" s="115" t="str">
        <f t="shared" si="427"/>
        <v xml:space="preserve"> </v>
      </c>
      <c r="CD763" s="120" t="str">
        <f t="shared" si="428"/>
        <v xml:space="preserve"> </v>
      </c>
      <c r="CE763" s="417" t="str">
        <f t="shared" si="429"/>
        <v xml:space="preserve"> </v>
      </c>
      <c r="CF763" s="115"/>
      <c r="CG763" s="115" t="str">
        <f t="shared" si="430"/>
        <v xml:space="preserve"> </v>
      </c>
      <c r="CH763" s="120" t="str">
        <f t="shared" si="431"/>
        <v xml:space="preserve"> </v>
      </c>
      <c r="CI763" s="417" t="str">
        <f t="shared" si="432"/>
        <v xml:space="preserve"> </v>
      </c>
      <c r="CJ763" s="115"/>
      <c r="CK763" s="115" t="str">
        <f t="shared" si="433"/>
        <v xml:space="preserve"> </v>
      </c>
      <c r="CL763" s="120" t="str">
        <f t="shared" si="434"/>
        <v xml:space="preserve"> </v>
      </c>
      <c r="CM763" s="417" t="str">
        <f t="shared" si="436"/>
        <v xml:space="preserve"> </v>
      </c>
      <c r="IS763" s="103">
        <v>17.829999999999998</v>
      </c>
    </row>
    <row r="764" spans="2:253" s="74" customFormat="1" ht="17.100000000000001" hidden="1" customHeight="1" x14ac:dyDescent="0.25">
      <c r="B764" s="504">
        <f>IF(AND('KB Duct Parts'!$BP$16=2,'KB Duct Parts'!$BO$16=2,'KB Duct Parts'!H24&gt;0),'KB Duct Parts'!H24,0)</f>
        <v>0</v>
      </c>
      <c r="C764" s="508" t="s">
        <v>2031</v>
      </c>
      <c r="D764" s="506" t="s">
        <v>173</v>
      </c>
      <c r="E764" s="504" t="s">
        <v>867</v>
      </c>
      <c r="F764" s="508" t="str">
        <f t="shared" si="379"/>
        <v xml:space="preserve"> </v>
      </c>
      <c r="G764" s="530" t="s">
        <v>125</v>
      </c>
      <c r="H764" s="504"/>
      <c r="I764" s="1035" t="s">
        <v>232</v>
      </c>
      <c r="J764" s="1036"/>
      <c r="K764" s="516" t="s">
        <v>882</v>
      </c>
      <c r="L764" s="523" t="s">
        <v>707</v>
      </c>
      <c r="M764" s="517" t="str">
        <f t="shared" si="435"/>
        <v>Y</v>
      </c>
      <c r="N764" s="514">
        <f t="shared" si="412"/>
        <v>34.200000000000003</v>
      </c>
      <c r="O764" s="518">
        <f t="shared" si="406"/>
        <v>0</v>
      </c>
      <c r="P764" s="680">
        <v>0</v>
      </c>
      <c r="Q764" s="681">
        <f t="shared" si="413"/>
        <v>0</v>
      </c>
      <c r="R764" s="682">
        <f t="shared" si="414"/>
        <v>0</v>
      </c>
      <c r="S764" s="716">
        <v>0</v>
      </c>
      <c r="T764" s="679">
        <f t="shared" si="415"/>
        <v>0</v>
      </c>
      <c r="U764" s="679">
        <f t="shared" si="416"/>
        <v>0</v>
      </c>
      <c r="Y764" s="120"/>
      <c r="AE764" s="75"/>
      <c r="AF764" s="370" t="s">
        <v>707</v>
      </c>
      <c r="AG764" s="374"/>
      <c r="AH764" s="378"/>
      <c r="AI764" s="381"/>
      <c r="AJ764" s="386"/>
      <c r="AK764" s="391"/>
      <c r="AL764" s="386"/>
      <c r="AM764" s="363">
        <f t="shared" si="405"/>
        <v>1</v>
      </c>
      <c r="AN764" s="578">
        <v>34.200000000000003</v>
      </c>
      <c r="AO764" s="120">
        <f t="shared" si="417"/>
        <v>0</v>
      </c>
      <c r="AP764" s="120">
        <f t="shared" si="407"/>
        <v>0</v>
      </c>
      <c r="AQ764" s="120">
        <f t="shared" si="408"/>
        <v>0</v>
      </c>
      <c r="AR764" s="120">
        <f t="shared" si="409"/>
        <v>0</v>
      </c>
      <c r="AS764" s="120">
        <f t="shared" si="410"/>
        <v>0</v>
      </c>
      <c r="AT764" s="120">
        <f t="shared" si="411"/>
        <v>0</v>
      </c>
      <c r="AU764" s="74" t="s">
        <v>717</v>
      </c>
      <c r="AV764" s="115"/>
      <c r="AW764" s="395"/>
      <c r="AX764" s="395">
        <v>0</v>
      </c>
      <c r="AY764" s="395">
        <v>0</v>
      </c>
      <c r="AZ764" s="395">
        <v>0</v>
      </c>
      <c r="BA764" s="395">
        <v>0</v>
      </c>
      <c r="BB764" s="395">
        <v>0</v>
      </c>
      <c r="BC764" s="395">
        <v>0</v>
      </c>
      <c r="BD764" s="115"/>
      <c r="BE764" s="115"/>
      <c r="BF764" s="115"/>
      <c r="BG764" s="115"/>
      <c r="BH764" s="115"/>
      <c r="BI764" s="115"/>
      <c r="BJ764" s="115"/>
      <c r="BK764" s="115"/>
      <c r="BQ764" s="74" t="str">
        <f t="shared" si="418"/>
        <v xml:space="preserve"> </v>
      </c>
      <c r="BR764" s="120" t="str">
        <f t="shared" si="419"/>
        <v xml:space="preserve"> </v>
      </c>
      <c r="BS764" s="120" t="str">
        <f t="shared" si="420"/>
        <v xml:space="preserve"> </v>
      </c>
      <c r="BU764" s="74" t="str">
        <f t="shared" si="421"/>
        <v xml:space="preserve"> </v>
      </c>
      <c r="BV764" s="120" t="str">
        <f t="shared" si="422"/>
        <v xml:space="preserve"> </v>
      </c>
      <c r="BW764" s="120" t="str">
        <f t="shared" si="423"/>
        <v xml:space="preserve">  </v>
      </c>
      <c r="BY764" s="74" t="str">
        <f t="shared" si="424"/>
        <v xml:space="preserve"> </v>
      </c>
      <c r="BZ764" s="120" t="str">
        <f t="shared" si="425"/>
        <v xml:space="preserve"> </v>
      </c>
      <c r="CA764" s="120" t="str">
        <f t="shared" si="426"/>
        <v xml:space="preserve"> </v>
      </c>
      <c r="CC764" s="115" t="str">
        <f t="shared" si="427"/>
        <v xml:space="preserve"> </v>
      </c>
      <c r="CD764" s="120" t="str">
        <f t="shared" si="428"/>
        <v xml:space="preserve"> </v>
      </c>
      <c r="CE764" s="417" t="str">
        <f t="shared" si="429"/>
        <v xml:space="preserve"> </v>
      </c>
      <c r="CF764" s="115"/>
      <c r="CG764" s="115" t="str">
        <f t="shared" si="430"/>
        <v xml:space="preserve"> </v>
      </c>
      <c r="CH764" s="120" t="str">
        <f t="shared" si="431"/>
        <v xml:space="preserve"> </v>
      </c>
      <c r="CI764" s="417" t="str">
        <f t="shared" si="432"/>
        <v xml:space="preserve"> </v>
      </c>
      <c r="CJ764" s="115"/>
      <c r="CK764" s="115" t="str">
        <f t="shared" si="433"/>
        <v xml:space="preserve"> </v>
      </c>
      <c r="CL764" s="120" t="str">
        <f t="shared" si="434"/>
        <v xml:space="preserve"> </v>
      </c>
      <c r="CM764" s="417" t="str">
        <f t="shared" si="436"/>
        <v xml:space="preserve"> </v>
      </c>
      <c r="IS764" s="103">
        <v>18.95</v>
      </c>
    </row>
    <row r="765" spans="2:253" s="74" customFormat="1" ht="17.100000000000001" hidden="1" customHeight="1" x14ac:dyDescent="0.25">
      <c r="B765" s="504">
        <f>IF(AND('KB Duct Parts'!$BP$16=2,'KB Duct Parts'!$BO$16=2,'KB Duct Parts'!H25&gt;0),'KB Duct Parts'!H25,0)</f>
        <v>0</v>
      </c>
      <c r="C765" s="508" t="s">
        <v>2032</v>
      </c>
      <c r="D765" s="506" t="s">
        <v>174</v>
      </c>
      <c r="E765" s="504" t="s">
        <v>868</v>
      </c>
      <c r="F765" s="508" t="str">
        <f t="shared" si="379"/>
        <v xml:space="preserve"> </v>
      </c>
      <c r="G765" s="530" t="s">
        <v>125</v>
      </c>
      <c r="H765" s="504"/>
      <c r="I765" s="1035" t="s">
        <v>232</v>
      </c>
      <c r="J765" s="1036"/>
      <c r="K765" s="516" t="s">
        <v>882</v>
      </c>
      <c r="L765" s="523" t="s">
        <v>707</v>
      </c>
      <c r="M765" s="517" t="str">
        <f t="shared" si="435"/>
        <v>Y</v>
      </c>
      <c r="N765" s="514">
        <f t="shared" si="412"/>
        <v>40.200000000000003</v>
      </c>
      <c r="O765" s="518">
        <f t="shared" si="406"/>
        <v>0</v>
      </c>
      <c r="P765" s="680">
        <v>0</v>
      </c>
      <c r="Q765" s="681">
        <f t="shared" si="413"/>
        <v>0</v>
      </c>
      <c r="R765" s="682">
        <f t="shared" si="414"/>
        <v>0</v>
      </c>
      <c r="S765" s="716">
        <v>0</v>
      </c>
      <c r="T765" s="679">
        <f t="shared" si="415"/>
        <v>0</v>
      </c>
      <c r="U765" s="679">
        <f t="shared" si="416"/>
        <v>0</v>
      </c>
      <c r="Y765" s="120"/>
      <c r="AE765" s="75"/>
      <c r="AF765" s="370" t="s">
        <v>707</v>
      </c>
      <c r="AG765" s="374"/>
      <c r="AH765" s="378"/>
      <c r="AI765" s="381"/>
      <c r="AJ765" s="386"/>
      <c r="AK765" s="391"/>
      <c r="AL765" s="386"/>
      <c r="AM765" s="363">
        <f t="shared" ref="AM765:AM828" si="437">IF(L765=AF765,1,IF(L765=AG765,2,IF(L765=AH765,3,IF(L765=AI765,4,IF(L765=AJ765,5,IF(L765=AK765,6,IF(L765=AL765,7,0)))))))</f>
        <v>1</v>
      </c>
      <c r="AN765" s="578">
        <v>40.200000000000003</v>
      </c>
      <c r="AO765" s="120">
        <f t="shared" si="417"/>
        <v>0</v>
      </c>
      <c r="AP765" s="120">
        <f t="shared" si="407"/>
        <v>0</v>
      </c>
      <c r="AQ765" s="120">
        <f t="shared" si="408"/>
        <v>0</v>
      </c>
      <c r="AR765" s="120">
        <f t="shared" si="409"/>
        <v>0</v>
      </c>
      <c r="AS765" s="120">
        <f t="shared" si="410"/>
        <v>0</v>
      </c>
      <c r="AT765" s="120">
        <f t="shared" si="411"/>
        <v>0</v>
      </c>
      <c r="AU765" s="74" t="s">
        <v>717</v>
      </c>
      <c r="AV765" s="115"/>
      <c r="AW765" s="395"/>
      <c r="AX765" s="395">
        <v>0</v>
      </c>
      <c r="AY765" s="395">
        <v>0</v>
      </c>
      <c r="AZ765" s="395">
        <v>0</v>
      </c>
      <c r="BA765" s="395">
        <v>0</v>
      </c>
      <c r="BB765" s="395">
        <v>0</v>
      </c>
      <c r="BC765" s="395">
        <v>0</v>
      </c>
      <c r="BD765" s="115"/>
      <c r="BE765" s="115"/>
      <c r="BF765" s="115"/>
      <c r="BG765" s="115"/>
      <c r="BH765" s="115"/>
      <c r="BI765" s="115"/>
      <c r="BJ765" s="115"/>
      <c r="BK765" s="115"/>
      <c r="BQ765" s="74" t="str">
        <f t="shared" si="418"/>
        <v xml:space="preserve"> </v>
      </c>
      <c r="BR765" s="120" t="str">
        <f t="shared" si="419"/>
        <v xml:space="preserve"> </v>
      </c>
      <c r="BS765" s="120" t="str">
        <f t="shared" si="420"/>
        <v xml:space="preserve"> </v>
      </c>
      <c r="BU765" s="74" t="str">
        <f t="shared" si="421"/>
        <v xml:space="preserve"> </v>
      </c>
      <c r="BV765" s="120" t="str">
        <f t="shared" si="422"/>
        <v xml:space="preserve"> </v>
      </c>
      <c r="BW765" s="120" t="str">
        <f t="shared" si="423"/>
        <v xml:space="preserve">  </v>
      </c>
      <c r="BY765" s="74" t="str">
        <f t="shared" si="424"/>
        <v xml:space="preserve"> </v>
      </c>
      <c r="BZ765" s="120" t="str">
        <f t="shared" si="425"/>
        <v xml:space="preserve"> </v>
      </c>
      <c r="CA765" s="120" t="str">
        <f t="shared" si="426"/>
        <v xml:space="preserve"> </v>
      </c>
      <c r="CC765" s="115" t="str">
        <f t="shared" si="427"/>
        <v xml:space="preserve"> </v>
      </c>
      <c r="CD765" s="120" t="str">
        <f t="shared" si="428"/>
        <v xml:space="preserve"> </v>
      </c>
      <c r="CE765" s="417" t="str">
        <f t="shared" si="429"/>
        <v xml:space="preserve"> </v>
      </c>
      <c r="CF765" s="115"/>
      <c r="CG765" s="115" t="str">
        <f t="shared" si="430"/>
        <v xml:space="preserve"> </v>
      </c>
      <c r="CH765" s="120" t="str">
        <f t="shared" si="431"/>
        <v xml:space="preserve"> </v>
      </c>
      <c r="CI765" s="417" t="str">
        <f t="shared" si="432"/>
        <v xml:space="preserve"> </v>
      </c>
      <c r="CJ765" s="115"/>
      <c r="CK765" s="115" t="str">
        <f t="shared" si="433"/>
        <v xml:space="preserve"> </v>
      </c>
      <c r="CL765" s="120" t="str">
        <f t="shared" si="434"/>
        <v xml:space="preserve"> </v>
      </c>
      <c r="CM765" s="417" t="str">
        <f t="shared" si="436"/>
        <v xml:space="preserve"> </v>
      </c>
      <c r="IS765" s="103">
        <v>24.39</v>
      </c>
    </row>
    <row r="766" spans="2:253" s="74" customFormat="1" ht="17.100000000000001" hidden="1" customHeight="1" x14ac:dyDescent="0.25">
      <c r="B766" s="504">
        <f>IF(AND('KB Duct Parts'!$BP$16=2,'KB Duct Parts'!$BO$16=2,'KB Duct Parts'!H26&gt;0),'KB Duct Parts'!H26,0)</f>
        <v>0</v>
      </c>
      <c r="C766" s="508" t="s">
        <v>2033</v>
      </c>
      <c r="D766" s="506" t="s">
        <v>175</v>
      </c>
      <c r="E766" s="504" t="s">
        <v>869</v>
      </c>
      <c r="F766" s="508" t="str">
        <f t="shared" ref="F766:F816" si="438">IF(AM766&gt;1,"Non-Std"," ")</f>
        <v xml:space="preserve"> </v>
      </c>
      <c r="G766" s="530" t="s">
        <v>125</v>
      </c>
      <c r="H766" s="504"/>
      <c r="I766" s="1035" t="s">
        <v>232</v>
      </c>
      <c r="J766" s="1036"/>
      <c r="K766" s="516" t="s">
        <v>882</v>
      </c>
      <c r="L766" s="523" t="s">
        <v>707</v>
      </c>
      <c r="M766" s="517" t="str">
        <f t="shared" si="435"/>
        <v>Y</v>
      </c>
      <c r="N766" s="514">
        <f t="shared" si="412"/>
        <v>41.7</v>
      </c>
      <c r="O766" s="518">
        <f t="shared" si="406"/>
        <v>0</v>
      </c>
      <c r="P766" s="680">
        <v>0</v>
      </c>
      <c r="Q766" s="681">
        <f t="shared" si="413"/>
        <v>0</v>
      </c>
      <c r="R766" s="682">
        <f t="shared" si="414"/>
        <v>0</v>
      </c>
      <c r="S766" s="716">
        <v>0</v>
      </c>
      <c r="T766" s="679">
        <f t="shared" si="415"/>
        <v>0</v>
      </c>
      <c r="U766" s="679">
        <f t="shared" si="416"/>
        <v>0</v>
      </c>
      <c r="Y766" s="120"/>
      <c r="AE766" s="75"/>
      <c r="AF766" s="370" t="s">
        <v>707</v>
      </c>
      <c r="AG766" s="374"/>
      <c r="AH766" s="378"/>
      <c r="AI766" s="381"/>
      <c r="AJ766" s="386"/>
      <c r="AK766" s="391"/>
      <c r="AL766" s="386"/>
      <c r="AM766" s="363">
        <f t="shared" si="437"/>
        <v>1</v>
      </c>
      <c r="AN766" s="578">
        <v>41.7</v>
      </c>
      <c r="AO766" s="120">
        <f t="shared" si="417"/>
        <v>0</v>
      </c>
      <c r="AP766" s="120">
        <f t="shared" si="407"/>
        <v>0</v>
      </c>
      <c r="AQ766" s="120">
        <f t="shared" si="408"/>
        <v>0</v>
      </c>
      <c r="AR766" s="120">
        <f t="shared" si="409"/>
        <v>0</v>
      </c>
      <c r="AS766" s="120">
        <f t="shared" si="410"/>
        <v>0</v>
      </c>
      <c r="AT766" s="120">
        <f t="shared" si="411"/>
        <v>0</v>
      </c>
      <c r="AU766" s="74" t="s">
        <v>717</v>
      </c>
      <c r="AV766" s="115"/>
      <c r="AW766" s="395"/>
      <c r="AX766" s="395">
        <v>0</v>
      </c>
      <c r="AY766" s="395">
        <v>0</v>
      </c>
      <c r="AZ766" s="395">
        <v>0</v>
      </c>
      <c r="BA766" s="395">
        <v>0</v>
      </c>
      <c r="BB766" s="395">
        <v>0</v>
      </c>
      <c r="BC766" s="395">
        <v>0</v>
      </c>
      <c r="BD766" s="115"/>
      <c r="BE766" s="115"/>
      <c r="BF766" s="115"/>
      <c r="BG766" s="115"/>
      <c r="BH766" s="115"/>
      <c r="BI766" s="115"/>
      <c r="BJ766" s="115"/>
      <c r="BK766" s="115"/>
      <c r="BQ766" s="74" t="str">
        <f t="shared" si="418"/>
        <v xml:space="preserve"> </v>
      </c>
      <c r="BR766" s="120" t="str">
        <f t="shared" si="419"/>
        <v xml:space="preserve"> </v>
      </c>
      <c r="BS766" s="120" t="str">
        <f t="shared" si="420"/>
        <v xml:space="preserve"> </v>
      </c>
      <c r="BU766" s="74" t="str">
        <f t="shared" si="421"/>
        <v xml:space="preserve"> </v>
      </c>
      <c r="BV766" s="120" t="str">
        <f t="shared" si="422"/>
        <v xml:space="preserve"> </v>
      </c>
      <c r="BW766" s="120" t="str">
        <f t="shared" si="423"/>
        <v xml:space="preserve">  </v>
      </c>
      <c r="BY766" s="74" t="str">
        <f t="shared" si="424"/>
        <v xml:space="preserve"> </v>
      </c>
      <c r="BZ766" s="120" t="str">
        <f t="shared" si="425"/>
        <v xml:space="preserve"> </v>
      </c>
      <c r="CA766" s="120" t="str">
        <f t="shared" si="426"/>
        <v xml:space="preserve"> </v>
      </c>
      <c r="CC766" s="115" t="str">
        <f t="shared" si="427"/>
        <v xml:space="preserve"> </v>
      </c>
      <c r="CD766" s="120" t="str">
        <f t="shared" si="428"/>
        <v xml:space="preserve"> </v>
      </c>
      <c r="CE766" s="417" t="str">
        <f t="shared" si="429"/>
        <v xml:space="preserve"> </v>
      </c>
      <c r="CF766" s="115"/>
      <c r="CG766" s="115" t="str">
        <f t="shared" si="430"/>
        <v xml:space="preserve"> </v>
      </c>
      <c r="CH766" s="120" t="str">
        <f t="shared" si="431"/>
        <v xml:space="preserve"> </v>
      </c>
      <c r="CI766" s="417" t="str">
        <f t="shared" si="432"/>
        <v xml:space="preserve"> </v>
      </c>
      <c r="CJ766" s="115"/>
      <c r="CK766" s="115" t="str">
        <f t="shared" si="433"/>
        <v xml:space="preserve"> </v>
      </c>
      <c r="CL766" s="120" t="str">
        <f t="shared" si="434"/>
        <v xml:space="preserve"> </v>
      </c>
      <c r="CM766" s="417" t="str">
        <f t="shared" si="436"/>
        <v xml:space="preserve"> </v>
      </c>
      <c r="IS766" s="103">
        <v>25.76</v>
      </c>
    </row>
    <row r="767" spans="2:253" s="74" customFormat="1" ht="17.100000000000001" hidden="1" customHeight="1" x14ac:dyDescent="0.25">
      <c r="B767" s="504">
        <f>IF(AND('KB Duct Parts'!$BP$16=2,'KB Duct Parts'!$BO$16=2,'KB Duct Parts'!H27&gt;0),'KB Duct Parts'!H27,0)</f>
        <v>0</v>
      </c>
      <c r="C767" s="508" t="s">
        <v>2034</v>
      </c>
      <c r="D767" s="506" t="s">
        <v>176</v>
      </c>
      <c r="E767" s="504" t="s">
        <v>870</v>
      </c>
      <c r="F767" s="508" t="str">
        <f t="shared" si="438"/>
        <v xml:space="preserve"> </v>
      </c>
      <c r="G767" s="530" t="s">
        <v>125</v>
      </c>
      <c r="H767" s="504"/>
      <c r="I767" s="1035" t="s">
        <v>232</v>
      </c>
      <c r="J767" s="1036"/>
      <c r="K767" s="516" t="s">
        <v>882</v>
      </c>
      <c r="L767" s="523" t="s">
        <v>707</v>
      </c>
      <c r="M767" s="517" t="str">
        <f t="shared" si="435"/>
        <v>Y</v>
      </c>
      <c r="N767" s="514">
        <f t="shared" si="412"/>
        <v>43.3</v>
      </c>
      <c r="O767" s="518">
        <f t="shared" si="406"/>
        <v>0</v>
      </c>
      <c r="P767" s="680">
        <v>0</v>
      </c>
      <c r="Q767" s="681">
        <f t="shared" si="413"/>
        <v>0</v>
      </c>
      <c r="R767" s="682">
        <f t="shared" si="414"/>
        <v>0</v>
      </c>
      <c r="S767" s="716">
        <v>0</v>
      </c>
      <c r="T767" s="679">
        <f t="shared" si="415"/>
        <v>0</v>
      </c>
      <c r="U767" s="679">
        <f t="shared" si="416"/>
        <v>0</v>
      </c>
      <c r="Y767" s="120"/>
      <c r="AE767" s="75"/>
      <c r="AF767" s="370" t="s">
        <v>707</v>
      </c>
      <c r="AG767" s="374"/>
      <c r="AH767" s="378"/>
      <c r="AI767" s="381"/>
      <c r="AJ767" s="386"/>
      <c r="AK767" s="391"/>
      <c r="AL767" s="386"/>
      <c r="AM767" s="363">
        <f t="shared" si="437"/>
        <v>1</v>
      </c>
      <c r="AN767" s="578">
        <v>43.3</v>
      </c>
      <c r="AO767" s="120">
        <f t="shared" si="417"/>
        <v>0</v>
      </c>
      <c r="AP767" s="120">
        <f t="shared" si="407"/>
        <v>0</v>
      </c>
      <c r="AQ767" s="120">
        <f t="shared" si="408"/>
        <v>0</v>
      </c>
      <c r="AR767" s="120">
        <f t="shared" si="409"/>
        <v>0</v>
      </c>
      <c r="AS767" s="120">
        <f t="shared" si="410"/>
        <v>0</v>
      </c>
      <c r="AT767" s="120">
        <f t="shared" si="411"/>
        <v>0</v>
      </c>
      <c r="AU767" s="74" t="s">
        <v>717</v>
      </c>
      <c r="AV767" s="115"/>
      <c r="AW767" s="395"/>
      <c r="AX767" s="395">
        <v>0</v>
      </c>
      <c r="AY767" s="395">
        <v>0</v>
      </c>
      <c r="AZ767" s="395">
        <v>0</v>
      </c>
      <c r="BA767" s="395">
        <v>0</v>
      </c>
      <c r="BB767" s="395">
        <v>0</v>
      </c>
      <c r="BC767" s="395">
        <v>0</v>
      </c>
      <c r="BD767" s="115"/>
      <c r="BE767" s="115"/>
      <c r="BF767" s="115"/>
      <c r="BG767" s="115"/>
      <c r="BH767" s="115"/>
      <c r="BI767" s="115"/>
      <c r="BJ767" s="115"/>
      <c r="BK767" s="115"/>
      <c r="BQ767" s="74" t="str">
        <f t="shared" si="418"/>
        <v xml:space="preserve"> </v>
      </c>
      <c r="BR767" s="120" t="str">
        <f t="shared" si="419"/>
        <v xml:space="preserve"> </v>
      </c>
      <c r="BS767" s="120" t="str">
        <f t="shared" si="420"/>
        <v xml:space="preserve"> </v>
      </c>
      <c r="BU767" s="74" t="str">
        <f t="shared" si="421"/>
        <v xml:space="preserve"> </v>
      </c>
      <c r="BV767" s="120" t="str">
        <f t="shared" si="422"/>
        <v xml:space="preserve"> </v>
      </c>
      <c r="BW767" s="120" t="str">
        <f t="shared" si="423"/>
        <v xml:space="preserve">  </v>
      </c>
      <c r="BY767" s="74" t="str">
        <f t="shared" si="424"/>
        <v xml:space="preserve"> </v>
      </c>
      <c r="BZ767" s="120" t="str">
        <f t="shared" si="425"/>
        <v xml:space="preserve"> </v>
      </c>
      <c r="CA767" s="120" t="str">
        <f t="shared" si="426"/>
        <v xml:space="preserve"> </v>
      </c>
      <c r="CC767" s="115" t="str">
        <f t="shared" si="427"/>
        <v xml:space="preserve"> </v>
      </c>
      <c r="CD767" s="120" t="str">
        <f t="shared" si="428"/>
        <v xml:space="preserve"> </v>
      </c>
      <c r="CE767" s="417" t="str">
        <f t="shared" si="429"/>
        <v xml:space="preserve"> </v>
      </c>
      <c r="CF767" s="115"/>
      <c r="CG767" s="115" t="str">
        <f t="shared" si="430"/>
        <v xml:space="preserve"> </v>
      </c>
      <c r="CH767" s="120" t="str">
        <f t="shared" si="431"/>
        <v xml:space="preserve"> </v>
      </c>
      <c r="CI767" s="417" t="str">
        <f t="shared" si="432"/>
        <v xml:space="preserve"> </v>
      </c>
      <c r="CJ767" s="115"/>
      <c r="CK767" s="115" t="str">
        <f t="shared" si="433"/>
        <v xml:space="preserve"> </v>
      </c>
      <c r="CL767" s="120" t="str">
        <f t="shared" si="434"/>
        <v xml:space="preserve"> </v>
      </c>
      <c r="CM767" s="417" t="str">
        <f t="shared" si="436"/>
        <v xml:space="preserve"> </v>
      </c>
      <c r="IS767" s="103">
        <v>27.17</v>
      </c>
    </row>
    <row r="768" spans="2:253" s="74" customFormat="1" ht="17.100000000000001" hidden="1" customHeight="1" x14ac:dyDescent="0.25">
      <c r="B768" s="504">
        <f>IF(AND('KB Duct Parts'!$BP$16=2,'KB Duct Parts'!$BO$16=2,'KB Duct Parts'!H28&gt;0),'KB Duct Parts'!H28,0)</f>
        <v>0</v>
      </c>
      <c r="C768" s="508" t="s">
        <v>2035</v>
      </c>
      <c r="D768" s="506" t="s">
        <v>177</v>
      </c>
      <c r="E768" s="504" t="s">
        <v>871</v>
      </c>
      <c r="F768" s="508" t="str">
        <f t="shared" si="438"/>
        <v xml:space="preserve"> </v>
      </c>
      <c r="G768" s="530" t="s">
        <v>125</v>
      </c>
      <c r="H768" s="504"/>
      <c r="I768" s="1035" t="s">
        <v>232</v>
      </c>
      <c r="J768" s="1036"/>
      <c r="K768" s="516" t="s">
        <v>882</v>
      </c>
      <c r="L768" s="523" t="s">
        <v>707</v>
      </c>
      <c r="M768" s="517" t="str">
        <f t="shared" si="435"/>
        <v>Y</v>
      </c>
      <c r="N768" s="514">
        <f t="shared" si="412"/>
        <v>44.8</v>
      </c>
      <c r="O768" s="518">
        <f t="shared" si="406"/>
        <v>0</v>
      </c>
      <c r="P768" s="680">
        <v>0</v>
      </c>
      <c r="Q768" s="681">
        <f t="shared" si="413"/>
        <v>0</v>
      </c>
      <c r="R768" s="682">
        <f t="shared" si="414"/>
        <v>0</v>
      </c>
      <c r="S768" s="716">
        <v>0</v>
      </c>
      <c r="T768" s="679">
        <f t="shared" si="415"/>
        <v>0</v>
      </c>
      <c r="U768" s="679">
        <f t="shared" si="416"/>
        <v>0</v>
      </c>
      <c r="Y768" s="120"/>
      <c r="AE768" s="75"/>
      <c r="AF768" s="370" t="s">
        <v>707</v>
      </c>
      <c r="AG768" s="374"/>
      <c r="AH768" s="378"/>
      <c r="AI768" s="381"/>
      <c r="AJ768" s="386"/>
      <c r="AK768" s="391"/>
      <c r="AL768" s="386"/>
      <c r="AM768" s="363">
        <f t="shared" si="437"/>
        <v>1</v>
      </c>
      <c r="AN768" s="578">
        <v>44.8</v>
      </c>
      <c r="AO768" s="120">
        <f t="shared" si="417"/>
        <v>0</v>
      </c>
      <c r="AP768" s="120">
        <f t="shared" si="407"/>
        <v>0</v>
      </c>
      <c r="AQ768" s="120">
        <f t="shared" si="408"/>
        <v>0</v>
      </c>
      <c r="AR768" s="120">
        <f t="shared" si="409"/>
        <v>0</v>
      </c>
      <c r="AS768" s="120">
        <f t="shared" si="410"/>
        <v>0</v>
      </c>
      <c r="AT768" s="120">
        <f t="shared" si="411"/>
        <v>0</v>
      </c>
      <c r="AU768" s="74" t="s">
        <v>717</v>
      </c>
      <c r="AV768" s="115"/>
      <c r="AW768" s="395"/>
      <c r="AX768" s="395">
        <v>0</v>
      </c>
      <c r="AY768" s="395">
        <v>0</v>
      </c>
      <c r="AZ768" s="395">
        <v>0</v>
      </c>
      <c r="BA768" s="395">
        <v>0</v>
      </c>
      <c r="BB768" s="395">
        <v>0</v>
      </c>
      <c r="BC768" s="395">
        <v>0</v>
      </c>
      <c r="BD768" s="115"/>
      <c r="BE768" s="115"/>
      <c r="BF768" s="115"/>
      <c r="BG768" s="115"/>
      <c r="BH768" s="115"/>
      <c r="BI768" s="115"/>
      <c r="BJ768" s="115"/>
      <c r="BK768" s="115"/>
      <c r="BQ768" s="74" t="str">
        <f t="shared" si="418"/>
        <v xml:space="preserve"> </v>
      </c>
      <c r="BR768" s="120" t="str">
        <f t="shared" si="419"/>
        <v xml:space="preserve"> </v>
      </c>
      <c r="BS768" s="120" t="str">
        <f t="shared" si="420"/>
        <v xml:space="preserve"> </v>
      </c>
      <c r="BU768" s="74" t="str">
        <f t="shared" si="421"/>
        <v xml:space="preserve"> </v>
      </c>
      <c r="BV768" s="120" t="str">
        <f t="shared" si="422"/>
        <v xml:space="preserve"> </v>
      </c>
      <c r="BW768" s="120" t="str">
        <f t="shared" si="423"/>
        <v xml:space="preserve">  </v>
      </c>
      <c r="BY768" s="74" t="str">
        <f t="shared" si="424"/>
        <v xml:space="preserve"> </v>
      </c>
      <c r="BZ768" s="120" t="str">
        <f t="shared" si="425"/>
        <v xml:space="preserve"> </v>
      </c>
      <c r="CA768" s="120" t="str">
        <f t="shared" si="426"/>
        <v xml:space="preserve"> </v>
      </c>
      <c r="CC768" s="115" t="str">
        <f t="shared" si="427"/>
        <v xml:space="preserve"> </v>
      </c>
      <c r="CD768" s="120" t="str">
        <f t="shared" si="428"/>
        <v xml:space="preserve"> </v>
      </c>
      <c r="CE768" s="417" t="str">
        <f t="shared" si="429"/>
        <v xml:space="preserve"> </v>
      </c>
      <c r="CF768" s="115"/>
      <c r="CG768" s="115" t="str">
        <f t="shared" si="430"/>
        <v xml:space="preserve"> </v>
      </c>
      <c r="CH768" s="120" t="str">
        <f t="shared" si="431"/>
        <v xml:space="preserve"> </v>
      </c>
      <c r="CI768" s="417" t="str">
        <f t="shared" si="432"/>
        <v xml:space="preserve"> </v>
      </c>
      <c r="CJ768" s="115"/>
      <c r="CK768" s="115" t="str">
        <f t="shared" si="433"/>
        <v xml:space="preserve"> </v>
      </c>
      <c r="CL768" s="120" t="str">
        <f t="shared" si="434"/>
        <v xml:space="preserve"> </v>
      </c>
      <c r="CM768" s="417" t="str">
        <f t="shared" si="436"/>
        <v xml:space="preserve"> </v>
      </c>
      <c r="IS768" s="103">
        <v>28.58</v>
      </c>
    </row>
    <row r="769" spans="2:253" s="74" customFormat="1" ht="17.100000000000001" hidden="1" customHeight="1" x14ac:dyDescent="0.25">
      <c r="B769" s="504">
        <f>IF(AND('KB Duct Parts'!$BP$16=2,'KB Duct Parts'!$BO$16=2,'KB Duct Parts'!H29&gt;0),'KB Duct Parts'!H29,0)</f>
        <v>0</v>
      </c>
      <c r="C769" s="508" t="s">
        <v>2036</v>
      </c>
      <c r="D769" s="506" t="s">
        <v>178</v>
      </c>
      <c r="E769" s="504" t="s">
        <v>872</v>
      </c>
      <c r="F769" s="508" t="str">
        <f t="shared" si="438"/>
        <v xml:space="preserve"> </v>
      </c>
      <c r="G769" s="530" t="s">
        <v>125</v>
      </c>
      <c r="H769" s="504"/>
      <c r="I769" s="1035" t="s">
        <v>232</v>
      </c>
      <c r="J769" s="1036"/>
      <c r="K769" s="516" t="s">
        <v>882</v>
      </c>
      <c r="L769" s="523" t="s">
        <v>707</v>
      </c>
      <c r="M769" s="517" t="str">
        <f t="shared" si="435"/>
        <v>Y</v>
      </c>
      <c r="N769" s="514">
        <f t="shared" si="412"/>
        <v>46.4</v>
      </c>
      <c r="O769" s="518">
        <f t="shared" si="406"/>
        <v>0</v>
      </c>
      <c r="P769" s="680">
        <v>0</v>
      </c>
      <c r="Q769" s="681">
        <f t="shared" si="413"/>
        <v>0</v>
      </c>
      <c r="R769" s="682">
        <f t="shared" si="414"/>
        <v>0</v>
      </c>
      <c r="S769" s="716">
        <v>0</v>
      </c>
      <c r="T769" s="679">
        <f t="shared" si="415"/>
        <v>0</v>
      </c>
      <c r="U769" s="679">
        <f t="shared" si="416"/>
        <v>0</v>
      </c>
      <c r="Y769" s="120"/>
      <c r="AE769" s="75"/>
      <c r="AF769" s="370" t="s">
        <v>707</v>
      </c>
      <c r="AG769" s="374"/>
      <c r="AH769" s="378"/>
      <c r="AI769" s="381"/>
      <c r="AJ769" s="386"/>
      <c r="AK769" s="391"/>
      <c r="AL769" s="386"/>
      <c r="AM769" s="363">
        <f t="shared" si="437"/>
        <v>1</v>
      </c>
      <c r="AN769" s="578">
        <v>46.4</v>
      </c>
      <c r="AO769" s="120">
        <f t="shared" si="417"/>
        <v>0</v>
      </c>
      <c r="AP769" s="120">
        <f t="shared" si="407"/>
        <v>0</v>
      </c>
      <c r="AQ769" s="120">
        <f t="shared" si="408"/>
        <v>0</v>
      </c>
      <c r="AR769" s="120">
        <f t="shared" si="409"/>
        <v>0</v>
      </c>
      <c r="AS769" s="120">
        <f t="shared" si="410"/>
        <v>0</v>
      </c>
      <c r="AT769" s="120">
        <f t="shared" si="411"/>
        <v>0</v>
      </c>
      <c r="AU769" s="74" t="s">
        <v>717</v>
      </c>
      <c r="AV769" s="115"/>
      <c r="AW769" s="395"/>
      <c r="AX769" s="395">
        <v>0</v>
      </c>
      <c r="AY769" s="395">
        <v>0</v>
      </c>
      <c r="AZ769" s="395">
        <v>0</v>
      </c>
      <c r="BA769" s="395">
        <v>0</v>
      </c>
      <c r="BB769" s="395">
        <v>0</v>
      </c>
      <c r="BC769" s="395">
        <v>0</v>
      </c>
      <c r="BD769" s="115"/>
      <c r="BE769" s="115"/>
      <c r="BF769" s="115"/>
      <c r="BG769" s="115"/>
      <c r="BH769" s="115"/>
      <c r="BI769" s="115"/>
      <c r="BJ769" s="115"/>
      <c r="BK769" s="115"/>
      <c r="BQ769" s="74" t="str">
        <f t="shared" si="418"/>
        <v xml:space="preserve"> </v>
      </c>
      <c r="BR769" s="120" t="str">
        <f t="shared" si="419"/>
        <v xml:space="preserve"> </v>
      </c>
      <c r="BS769" s="120" t="str">
        <f t="shared" si="420"/>
        <v xml:space="preserve"> </v>
      </c>
      <c r="BU769" s="74" t="str">
        <f t="shared" si="421"/>
        <v xml:space="preserve"> </v>
      </c>
      <c r="BV769" s="120" t="str">
        <f t="shared" si="422"/>
        <v xml:space="preserve"> </v>
      </c>
      <c r="BW769" s="120" t="str">
        <f t="shared" si="423"/>
        <v xml:space="preserve">  </v>
      </c>
      <c r="BY769" s="74" t="str">
        <f t="shared" si="424"/>
        <v xml:space="preserve"> </v>
      </c>
      <c r="BZ769" s="120" t="str">
        <f t="shared" si="425"/>
        <v xml:space="preserve"> </v>
      </c>
      <c r="CA769" s="120" t="str">
        <f t="shared" si="426"/>
        <v xml:space="preserve"> </v>
      </c>
      <c r="CC769" s="115" t="str">
        <f t="shared" si="427"/>
        <v xml:space="preserve"> </v>
      </c>
      <c r="CD769" s="120" t="str">
        <f t="shared" si="428"/>
        <v xml:space="preserve"> </v>
      </c>
      <c r="CE769" s="417" t="str">
        <f t="shared" si="429"/>
        <v xml:space="preserve"> </v>
      </c>
      <c r="CF769" s="115"/>
      <c r="CG769" s="115" t="str">
        <f t="shared" si="430"/>
        <v xml:space="preserve"> </v>
      </c>
      <c r="CH769" s="120" t="str">
        <f t="shared" si="431"/>
        <v xml:space="preserve"> </v>
      </c>
      <c r="CI769" s="417" t="str">
        <f t="shared" si="432"/>
        <v xml:space="preserve"> </v>
      </c>
      <c r="CJ769" s="115"/>
      <c r="CK769" s="115" t="str">
        <f t="shared" si="433"/>
        <v xml:space="preserve"> </v>
      </c>
      <c r="CL769" s="120" t="str">
        <f t="shared" si="434"/>
        <v xml:space="preserve"> </v>
      </c>
      <c r="CM769" s="417" t="str">
        <f t="shared" si="436"/>
        <v xml:space="preserve"> </v>
      </c>
      <c r="IS769" s="103">
        <v>30</v>
      </c>
    </row>
    <row r="770" spans="2:253" s="74" customFormat="1" ht="17.100000000000001" hidden="1" customHeight="1" x14ac:dyDescent="0.25">
      <c r="B770" s="504">
        <f>IF(AND('KB Duct Parts'!$BP$16=2,'KB Duct Parts'!$BO$16=2,'KB Duct Parts'!H30&gt;0),'KB Duct Parts'!H30,0)</f>
        <v>0</v>
      </c>
      <c r="C770" s="508" t="s">
        <v>2037</v>
      </c>
      <c r="D770" s="506" t="s">
        <v>179</v>
      </c>
      <c r="E770" s="504" t="s">
        <v>873</v>
      </c>
      <c r="F770" s="508" t="str">
        <f t="shared" si="438"/>
        <v xml:space="preserve"> </v>
      </c>
      <c r="G770" s="530" t="s">
        <v>125</v>
      </c>
      <c r="H770" s="504"/>
      <c r="I770" s="1035" t="s">
        <v>232</v>
      </c>
      <c r="J770" s="1036"/>
      <c r="K770" s="516" t="s">
        <v>882</v>
      </c>
      <c r="L770" s="523" t="s">
        <v>707</v>
      </c>
      <c r="M770" s="517" t="str">
        <f t="shared" si="435"/>
        <v>Y</v>
      </c>
      <c r="N770" s="514">
        <f t="shared" si="412"/>
        <v>48</v>
      </c>
      <c r="O770" s="518">
        <f t="shared" si="406"/>
        <v>0</v>
      </c>
      <c r="P770" s="680">
        <v>0</v>
      </c>
      <c r="Q770" s="681">
        <f t="shared" si="413"/>
        <v>0</v>
      </c>
      <c r="R770" s="682">
        <f t="shared" si="414"/>
        <v>0</v>
      </c>
      <c r="S770" s="716">
        <v>0</v>
      </c>
      <c r="T770" s="679">
        <f t="shared" si="415"/>
        <v>0</v>
      </c>
      <c r="U770" s="679">
        <f t="shared" si="416"/>
        <v>0</v>
      </c>
      <c r="Y770" s="120"/>
      <c r="AE770" s="75"/>
      <c r="AF770" s="370" t="s">
        <v>707</v>
      </c>
      <c r="AG770" s="374"/>
      <c r="AH770" s="378"/>
      <c r="AI770" s="381"/>
      <c r="AJ770" s="386"/>
      <c r="AK770" s="391"/>
      <c r="AL770" s="386"/>
      <c r="AM770" s="363">
        <f t="shared" si="437"/>
        <v>1</v>
      </c>
      <c r="AN770" s="578">
        <v>48</v>
      </c>
      <c r="AO770" s="120">
        <f t="shared" si="417"/>
        <v>0</v>
      </c>
      <c r="AP770" s="120">
        <f t="shared" si="407"/>
        <v>0</v>
      </c>
      <c r="AQ770" s="120">
        <f t="shared" si="408"/>
        <v>0</v>
      </c>
      <c r="AR770" s="120">
        <f t="shared" si="409"/>
        <v>0</v>
      </c>
      <c r="AS770" s="120">
        <f t="shared" si="410"/>
        <v>0</v>
      </c>
      <c r="AT770" s="120">
        <f t="shared" si="411"/>
        <v>0</v>
      </c>
      <c r="AU770" s="74" t="s">
        <v>717</v>
      </c>
      <c r="AV770" s="115"/>
      <c r="AW770" s="395"/>
      <c r="AX770" s="395">
        <v>0</v>
      </c>
      <c r="AY770" s="395">
        <v>0</v>
      </c>
      <c r="AZ770" s="395">
        <v>0</v>
      </c>
      <c r="BA770" s="395">
        <v>0</v>
      </c>
      <c r="BB770" s="395">
        <v>0</v>
      </c>
      <c r="BC770" s="395">
        <v>0</v>
      </c>
      <c r="BD770" s="115"/>
      <c r="BE770" s="115"/>
      <c r="BF770" s="115"/>
      <c r="BG770" s="115"/>
      <c r="BH770" s="115"/>
      <c r="BI770" s="115"/>
      <c r="BJ770" s="115"/>
      <c r="BK770" s="115"/>
      <c r="BQ770" s="74" t="str">
        <f t="shared" si="418"/>
        <v xml:space="preserve"> </v>
      </c>
      <c r="BR770" s="120" t="str">
        <f t="shared" si="419"/>
        <v xml:space="preserve"> </v>
      </c>
      <c r="BS770" s="120" t="str">
        <f t="shared" si="420"/>
        <v xml:space="preserve"> </v>
      </c>
      <c r="BU770" s="74" t="str">
        <f t="shared" si="421"/>
        <v xml:space="preserve"> </v>
      </c>
      <c r="BV770" s="120" t="str">
        <f t="shared" si="422"/>
        <v xml:space="preserve"> </v>
      </c>
      <c r="BW770" s="120" t="str">
        <f t="shared" si="423"/>
        <v xml:space="preserve">  </v>
      </c>
      <c r="BY770" s="74" t="str">
        <f t="shared" si="424"/>
        <v xml:space="preserve"> </v>
      </c>
      <c r="BZ770" s="120" t="str">
        <f t="shared" si="425"/>
        <v xml:space="preserve"> </v>
      </c>
      <c r="CA770" s="120" t="str">
        <f t="shared" si="426"/>
        <v xml:space="preserve"> </v>
      </c>
      <c r="CC770" s="115" t="str">
        <f t="shared" si="427"/>
        <v xml:space="preserve"> </v>
      </c>
      <c r="CD770" s="120" t="str">
        <f t="shared" si="428"/>
        <v xml:space="preserve"> </v>
      </c>
      <c r="CE770" s="417" t="str">
        <f t="shared" si="429"/>
        <v xml:space="preserve"> </v>
      </c>
      <c r="CF770" s="115"/>
      <c r="CG770" s="115" t="str">
        <f t="shared" si="430"/>
        <v xml:space="preserve"> </v>
      </c>
      <c r="CH770" s="120" t="str">
        <f t="shared" si="431"/>
        <v xml:space="preserve"> </v>
      </c>
      <c r="CI770" s="417" t="str">
        <f t="shared" si="432"/>
        <v xml:space="preserve"> </v>
      </c>
      <c r="CJ770" s="115"/>
      <c r="CK770" s="115" t="str">
        <f t="shared" si="433"/>
        <v xml:space="preserve"> </v>
      </c>
      <c r="CL770" s="120" t="str">
        <f t="shared" si="434"/>
        <v xml:space="preserve"> </v>
      </c>
      <c r="CM770" s="417" t="str">
        <f t="shared" si="436"/>
        <v xml:space="preserve"> </v>
      </c>
      <c r="IS770" s="103">
        <v>31.41</v>
      </c>
    </row>
    <row r="771" spans="2:253" s="74" customFormat="1" ht="17.100000000000001" hidden="1" customHeight="1" x14ac:dyDescent="0.25">
      <c r="B771" s="504">
        <f>IF(AND('KB Duct Parts'!$BP$16=2,'KB Duct Parts'!$BO$16=2,'KB Duct Parts'!H31&gt;0),'KB Duct Parts'!H31,0)</f>
        <v>0</v>
      </c>
      <c r="C771" s="508" t="s">
        <v>2038</v>
      </c>
      <c r="D771" s="506" t="s">
        <v>180</v>
      </c>
      <c r="E771" s="504" t="s">
        <v>874</v>
      </c>
      <c r="F771" s="508" t="str">
        <f t="shared" si="438"/>
        <v xml:space="preserve"> </v>
      </c>
      <c r="G771" s="530" t="s">
        <v>125</v>
      </c>
      <c r="H771" s="504"/>
      <c r="I771" s="1035" t="s">
        <v>232</v>
      </c>
      <c r="J771" s="1036"/>
      <c r="K771" s="516" t="s">
        <v>882</v>
      </c>
      <c r="L771" s="523" t="s">
        <v>707</v>
      </c>
      <c r="M771" s="517" t="str">
        <f t="shared" si="435"/>
        <v>Y</v>
      </c>
      <c r="N771" s="514">
        <f t="shared" si="412"/>
        <v>49.2</v>
      </c>
      <c r="O771" s="518">
        <f t="shared" si="406"/>
        <v>0</v>
      </c>
      <c r="P771" s="680">
        <v>0</v>
      </c>
      <c r="Q771" s="681">
        <f t="shared" si="413"/>
        <v>0</v>
      </c>
      <c r="R771" s="682">
        <f t="shared" si="414"/>
        <v>0</v>
      </c>
      <c r="S771" s="716">
        <v>0</v>
      </c>
      <c r="T771" s="679">
        <f t="shared" si="415"/>
        <v>0</v>
      </c>
      <c r="U771" s="679">
        <f t="shared" si="416"/>
        <v>0</v>
      </c>
      <c r="Y771" s="120"/>
      <c r="AE771" s="75"/>
      <c r="AF771" s="370" t="s">
        <v>707</v>
      </c>
      <c r="AG771" s="374"/>
      <c r="AH771" s="378"/>
      <c r="AI771" s="381"/>
      <c r="AJ771" s="386"/>
      <c r="AK771" s="391"/>
      <c r="AL771" s="386"/>
      <c r="AM771" s="363">
        <f t="shared" si="437"/>
        <v>1</v>
      </c>
      <c r="AN771" s="578">
        <v>49.2</v>
      </c>
      <c r="AO771" s="120">
        <f t="shared" si="417"/>
        <v>0</v>
      </c>
      <c r="AP771" s="120">
        <f t="shared" si="407"/>
        <v>0</v>
      </c>
      <c r="AQ771" s="120">
        <f t="shared" si="408"/>
        <v>0</v>
      </c>
      <c r="AR771" s="120">
        <f t="shared" si="409"/>
        <v>0</v>
      </c>
      <c r="AS771" s="120">
        <f t="shared" si="410"/>
        <v>0</v>
      </c>
      <c r="AT771" s="120">
        <f t="shared" si="411"/>
        <v>0</v>
      </c>
      <c r="AU771" s="74" t="s">
        <v>717</v>
      </c>
      <c r="AV771" s="115"/>
      <c r="AW771" s="395"/>
      <c r="AX771" s="395">
        <v>0</v>
      </c>
      <c r="AY771" s="395">
        <v>0</v>
      </c>
      <c r="AZ771" s="395">
        <v>0</v>
      </c>
      <c r="BA771" s="395">
        <v>0</v>
      </c>
      <c r="BB771" s="395">
        <v>0</v>
      </c>
      <c r="BC771" s="395">
        <v>0</v>
      </c>
      <c r="BD771" s="115"/>
      <c r="BE771" s="115"/>
      <c r="BF771" s="115"/>
      <c r="BG771" s="115"/>
      <c r="BH771" s="115"/>
      <c r="BI771" s="115"/>
      <c r="BJ771" s="115"/>
      <c r="BK771" s="115"/>
      <c r="BQ771" s="74" t="str">
        <f t="shared" si="418"/>
        <v xml:space="preserve"> </v>
      </c>
      <c r="BR771" s="120" t="str">
        <f t="shared" si="419"/>
        <v xml:space="preserve"> </v>
      </c>
      <c r="BS771" s="120" t="str">
        <f t="shared" si="420"/>
        <v xml:space="preserve"> </v>
      </c>
      <c r="BU771" s="74" t="str">
        <f t="shared" si="421"/>
        <v xml:space="preserve"> </v>
      </c>
      <c r="BV771" s="120" t="str">
        <f t="shared" si="422"/>
        <v xml:space="preserve"> </v>
      </c>
      <c r="BW771" s="120" t="str">
        <f t="shared" si="423"/>
        <v xml:space="preserve">  </v>
      </c>
      <c r="BY771" s="74" t="str">
        <f t="shared" si="424"/>
        <v xml:space="preserve"> </v>
      </c>
      <c r="BZ771" s="120" t="str">
        <f t="shared" si="425"/>
        <v xml:space="preserve"> </v>
      </c>
      <c r="CA771" s="120" t="str">
        <f t="shared" si="426"/>
        <v xml:space="preserve"> </v>
      </c>
      <c r="CC771" s="115" t="str">
        <f t="shared" si="427"/>
        <v xml:space="preserve"> </v>
      </c>
      <c r="CD771" s="120" t="str">
        <f t="shared" si="428"/>
        <v xml:space="preserve"> </v>
      </c>
      <c r="CE771" s="417" t="str">
        <f t="shared" si="429"/>
        <v xml:space="preserve"> </v>
      </c>
      <c r="CF771" s="115"/>
      <c r="CG771" s="115" t="str">
        <f t="shared" si="430"/>
        <v xml:space="preserve"> </v>
      </c>
      <c r="CH771" s="120" t="str">
        <f t="shared" si="431"/>
        <v xml:space="preserve"> </v>
      </c>
      <c r="CI771" s="417" t="str">
        <f t="shared" si="432"/>
        <v xml:space="preserve"> </v>
      </c>
      <c r="CJ771" s="115"/>
      <c r="CK771" s="115" t="str">
        <f t="shared" si="433"/>
        <v xml:space="preserve"> </v>
      </c>
      <c r="CL771" s="120" t="str">
        <f t="shared" si="434"/>
        <v xml:space="preserve"> </v>
      </c>
      <c r="CM771" s="417" t="str">
        <f t="shared" si="436"/>
        <v xml:space="preserve"> </v>
      </c>
      <c r="IS771" s="103">
        <v>32.619999999999997</v>
      </c>
    </row>
    <row r="772" spans="2:253" s="74" customFormat="1" ht="17.100000000000001" hidden="1" customHeight="1" x14ac:dyDescent="0.25">
      <c r="B772" s="504">
        <f>IF(AND('KB Duct Parts'!$BP$16=2,'KB Duct Parts'!$BO$16=2,'KB Duct Parts'!H32&gt;0),'KB Duct Parts'!H32,0)</f>
        <v>0</v>
      </c>
      <c r="C772" s="508" t="s">
        <v>2039</v>
      </c>
      <c r="D772" s="506" t="s">
        <v>181</v>
      </c>
      <c r="E772" s="504" t="s">
        <v>875</v>
      </c>
      <c r="F772" s="508" t="str">
        <f t="shared" si="438"/>
        <v xml:space="preserve"> </v>
      </c>
      <c r="G772" s="530" t="s">
        <v>125</v>
      </c>
      <c r="H772" s="504"/>
      <c r="I772" s="1035" t="s">
        <v>232</v>
      </c>
      <c r="J772" s="1036"/>
      <c r="K772" s="516" t="s">
        <v>882</v>
      </c>
      <c r="L772" s="523" t="s">
        <v>707</v>
      </c>
      <c r="M772" s="517" t="str">
        <f t="shared" si="435"/>
        <v>Y</v>
      </c>
      <c r="N772" s="514">
        <f t="shared" si="412"/>
        <v>50.7</v>
      </c>
      <c r="O772" s="518">
        <f t="shared" si="406"/>
        <v>0</v>
      </c>
      <c r="P772" s="680">
        <v>0</v>
      </c>
      <c r="Q772" s="681">
        <f t="shared" si="413"/>
        <v>0</v>
      </c>
      <c r="R772" s="682">
        <f t="shared" si="414"/>
        <v>0</v>
      </c>
      <c r="S772" s="716">
        <v>0</v>
      </c>
      <c r="T772" s="679">
        <f t="shared" si="415"/>
        <v>0</v>
      </c>
      <c r="U772" s="679">
        <f t="shared" si="416"/>
        <v>0</v>
      </c>
      <c r="Y772" s="120"/>
      <c r="AE772" s="75"/>
      <c r="AF772" s="370" t="s">
        <v>707</v>
      </c>
      <c r="AG772" s="374"/>
      <c r="AH772" s="378"/>
      <c r="AI772" s="381"/>
      <c r="AJ772" s="386"/>
      <c r="AK772" s="391"/>
      <c r="AL772" s="386"/>
      <c r="AM772" s="363">
        <f t="shared" si="437"/>
        <v>1</v>
      </c>
      <c r="AN772" s="578">
        <v>50.7</v>
      </c>
      <c r="AO772" s="120">
        <f t="shared" si="417"/>
        <v>0</v>
      </c>
      <c r="AP772" s="120">
        <f t="shared" si="407"/>
        <v>0</v>
      </c>
      <c r="AQ772" s="120">
        <f t="shared" si="408"/>
        <v>0</v>
      </c>
      <c r="AR772" s="120">
        <f t="shared" si="409"/>
        <v>0</v>
      </c>
      <c r="AS772" s="120">
        <f t="shared" si="410"/>
        <v>0</v>
      </c>
      <c r="AT772" s="120">
        <f t="shared" si="411"/>
        <v>0</v>
      </c>
      <c r="AU772" s="74" t="s">
        <v>717</v>
      </c>
      <c r="AV772" s="115"/>
      <c r="AW772" s="395"/>
      <c r="AX772" s="395">
        <v>0</v>
      </c>
      <c r="AY772" s="395">
        <v>0</v>
      </c>
      <c r="AZ772" s="395">
        <v>0</v>
      </c>
      <c r="BA772" s="395">
        <v>0</v>
      </c>
      <c r="BB772" s="395">
        <v>0</v>
      </c>
      <c r="BC772" s="395">
        <v>0</v>
      </c>
      <c r="BD772" s="115"/>
      <c r="BE772" s="115"/>
      <c r="BF772" s="115"/>
      <c r="BG772" s="115"/>
      <c r="BH772" s="115"/>
      <c r="BI772" s="115"/>
      <c r="BJ772" s="115"/>
      <c r="BK772" s="115"/>
      <c r="BQ772" s="74" t="str">
        <f t="shared" si="418"/>
        <v xml:space="preserve"> </v>
      </c>
      <c r="BR772" s="120" t="str">
        <f t="shared" si="419"/>
        <v xml:space="preserve"> </v>
      </c>
      <c r="BS772" s="120" t="str">
        <f t="shared" si="420"/>
        <v xml:space="preserve"> </v>
      </c>
      <c r="BU772" s="74" t="str">
        <f t="shared" si="421"/>
        <v xml:space="preserve"> </v>
      </c>
      <c r="BV772" s="120" t="str">
        <f t="shared" si="422"/>
        <v xml:space="preserve"> </v>
      </c>
      <c r="BW772" s="120" t="str">
        <f t="shared" si="423"/>
        <v xml:space="preserve">  </v>
      </c>
      <c r="BY772" s="74" t="str">
        <f t="shared" si="424"/>
        <v xml:space="preserve"> </v>
      </c>
      <c r="BZ772" s="120" t="str">
        <f t="shared" si="425"/>
        <v xml:space="preserve"> </v>
      </c>
      <c r="CA772" s="120" t="str">
        <f t="shared" si="426"/>
        <v xml:space="preserve"> </v>
      </c>
      <c r="CC772" s="115" t="str">
        <f t="shared" si="427"/>
        <v xml:space="preserve"> </v>
      </c>
      <c r="CD772" s="120" t="str">
        <f t="shared" si="428"/>
        <v xml:space="preserve"> </v>
      </c>
      <c r="CE772" s="417" t="str">
        <f t="shared" si="429"/>
        <v xml:space="preserve"> </v>
      </c>
      <c r="CF772" s="115"/>
      <c r="CG772" s="115" t="str">
        <f t="shared" si="430"/>
        <v xml:space="preserve"> </v>
      </c>
      <c r="CH772" s="120" t="str">
        <f t="shared" si="431"/>
        <v xml:space="preserve"> </v>
      </c>
      <c r="CI772" s="417" t="str">
        <f t="shared" si="432"/>
        <v xml:space="preserve"> </v>
      </c>
      <c r="CJ772" s="115"/>
      <c r="CK772" s="115" t="str">
        <f t="shared" si="433"/>
        <v xml:space="preserve"> </v>
      </c>
      <c r="CL772" s="120" t="str">
        <f t="shared" si="434"/>
        <v xml:space="preserve"> </v>
      </c>
      <c r="CM772" s="417" t="str">
        <f t="shared" si="436"/>
        <v xml:space="preserve"> </v>
      </c>
      <c r="IS772" s="103">
        <v>33.94</v>
      </c>
    </row>
    <row r="773" spans="2:253" s="74" customFormat="1" ht="17.100000000000001" hidden="1" customHeight="1" x14ac:dyDescent="0.25">
      <c r="B773" s="504">
        <f>IF(AND('KB Duct Parts'!$BP$16=2,'KB Duct Parts'!$BO$16=2,'KB Duct Parts'!H33&gt;0),'KB Duct Parts'!H33,0)</f>
        <v>0</v>
      </c>
      <c r="C773" s="508" t="s">
        <v>2040</v>
      </c>
      <c r="D773" s="506" t="s">
        <v>182</v>
      </c>
      <c r="E773" s="504" t="s">
        <v>876</v>
      </c>
      <c r="F773" s="508" t="str">
        <f t="shared" si="438"/>
        <v xml:space="preserve"> </v>
      </c>
      <c r="G773" s="530" t="s">
        <v>125</v>
      </c>
      <c r="H773" s="504"/>
      <c r="I773" s="1035" t="s">
        <v>232</v>
      </c>
      <c r="J773" s="1036"/>
      <c r="K773" s="516" t="s">
        <v>882</v>
      </c>
      <c r="L773" s="523" t="s">
        <v>707</v>
      </c>
      <c r="M773" s="517" t="str">
        <f t="shared" si="435"/>
        <v>Y</v>
      </c>
      <c r="N773" s="514">
        <f t="shared" si="412"/>
        <v>52</v>
      </c>
      <c r="O773" s="518">
        <f t="shared" si="406"/>
        <v>0</v>
      </c>
      <c r="P773" s="680">
        <v>0</v>
      </c>
      <c r="Q773" s="681">
        <f t="shared" si="413"/>
        <v>0</v>
      </c>
      <c r="R773" s="682">
        <f t="shared" si="414"/>
        <v>0</v>
      </c>
      <c r="S773" s="716">
        <v>0</v>
      </c>
      <c r="T773" s="679">
        <f t="shared" si="415"/>
        <v>0</v>
      </c>
      <c r="U773" s="679">
        <f t="shared" si="416"/>
        <v>0</v>
      </c>
      <c r="Y773" s="120"/>
      <c r="AE773" s="75"/>
      <c r="AF773" s="370" t="s">
        <v>707</v>
      </c>
      <c r="AG773" s="374"/>
      <c r="AH773" s="378"/>
      <c r="AI773" s="381"/>
      <c r="AJ773" s="386"/>
      <c r="AK773" s="391"/>
      <c r="AL773" s="386"/>
      <c r="AM773" s="363">
        <f t="shared" si="437"/>
        <v>1</v>
      </c>
      <c r="AN773" s="578">
        <v>52</v>
      </c>
      <c r="AO773" s="120">
        <f t="shared" si="417"/>
        <v>0</v>
      </c>
      <c r="AP773" s="120">
        <f t="shared" si="407"/>
        <v>0</v>
      </c>
      <c r="AQ773" s="120">
        <f t="shared" si="408"/>
        <v>0</v>
      </c>
      <c r="AR773" s="120">
        <f t="shared" si="409"/>
        <v>0</v>
      </c>
      <c r="AS773" s="120">
        <f t="shared" si="410"/>
        <v>0</v>
      </c>
      <c r="AT773" s="120">
        <f t="shared" si="411"/>
        <v>0</v>
      </c>
      <c r="AU773" s="74" t="s">
        <v>717</v>
      </c>
      <c r="AV773" s="115"/>
      <c r="AW773" s="395"/>
      <c r="AX773" s="395">
        <v>0</v>
      </c>
      <c r="AY773" s="395">
        <v>0</v>
      </c>
      <c r="AZ773" s="395">
        <v>0</v>
      </c>
      <c r="BA773" s="395">
        <v>0</v>
      </c>
      <c r="BB773" s="395">
        <v>0</v>
      </c>
      <c r="BC773" s="395">
        <v>0</v>
      </c>
      <c r="BD773" s="115"/>
      <c r="BE773" s="115"/>
      <c r="BF773" s="115"/>
      <c r="BG773" s="115"/>
      <c r="BH773" s="115"/>
      <c r="BI773" s="115"/>
      <c r="BJ773" s="115"/>
      <c r="BK773" s="115"/>
      <c r="BQ773" s="74" t="str">
        <f t="shared" si="418"/>
        <v xml:space="preserve"> </v>
      </c>
      <c r="BR773" s="120" t="str">
        <f t="shared" si="419"/>
        <v xml:space="preserve"> </v>
      </c>
      <c r="BS773" s="120" t="str">
        <f t="shared" si="420"/>
        <v xml:space="preserve"> </v>
      </c>
      <c r="BU773" s="74" t="str">
        <f t="shared" si="421"/>
        <v xml:space="preserve"> </v>
      </c>
      <c r="BV773" s="120" t="str">
        <f t="shared" si="422"/>
        <v xml:space="preserve"> </v>
      </c>
      <c r="BW773" s="120" t="str">
        <f t="shared" si="423"/>
        <v xml:space="preserve">  </v>
      </c>
      <c r="BY773" s="74" t="str">
        <f t="shared" si="424"/>
        <v xml:space="preserve"> </v>
      </c>
      <c r="BZ773" s="120" t="str">
        <f t="shared" si="425"/>
        <v xml:space="preserve"> </v>
      </c>
      <c r="CA773" s="120" t="str">
        <f t="shared" si="426"/>
        <v xml:space="preserve"> </v>
      </c>
      <c r="CC773" s="115" t="str">
        <f t="shared" si="427"/>
        <v xml:space="preserve"> </v>
      </c>
      <c r="CD773" s="120" t="str">
        <f t="shared" si="428"/>
        <v xml:space="preserve"> </v>
      </c>
      <c r="CE773" s="417" t="str">
        <f t="shared" si="429"/>
        <v xml:space="preserve"> </v>
      </c>
      <c r="CF773" s="115"/>
      <c r="CG773" s="115" t="str">
        <f t="shared" si="430"/>
        <v xml:space="preserve"> </v>
      </c>
      <c r="CH773" s="120" t="str">
        <f t="shared" si="431"/>
        <v xml:space="preserve"> </v>
      </c>
      <c r="CI773" s="417" t="str">
        <f t="shared" si="432"/>
        <v xml:space="preserve"> </v>
      </c>
      <c r="CJ773" s="115"/>
      <c r="CK773" s="115" t="str">
        <f t="shared" si="433"/>
        <v xml:space="preserve"> </v>
      </c>
      <c r="CL773" s="120" t="str">
        <f t="shared" si="434"/>
        <v xml:space="preserve"> </v>
      </c>
      <c r="CM773" s="417" t="str">
        <f t="shared" si="436"/>
        <v xml:space="preserve"> </v>
      </c>
      <c r="IS773" s="103">
        <v>35.15</v>
      </c>
    </row>
    <row r="774" spans="2:253" s="74" customFormat="1" ht="17.100000000000001" hidden="1" customHeight="1" x14ac:dyDescent="0.25">
      <c r="B774" s="504">
        <f>IF(AND('KB Duct Parts'!$BP$16=2,'KB Duct Parts'!$BO$16=2,'KB Duct Parts'!H34&gt;0),'KB Duct Parts'!H34,0)</f>
        <v>0</v>
      </c>
      <c r="C774" s="508" t="s">
        <v>2041</v>
      </c>
      <c r="D774" s="506" t="s">
        <v>183</v>
      </c>
      <c r="E774" s="504" t="s">
        <v>877</v>
      </c>
      <c r="F774" s="508" t="str">
        <f t="shared" si="438"/>
        <v xml:space="preserve"> </v>
      </c>
      <c r="G774" s="530" t="s">
        <v>125</v>
      </c>
      <c r="H774" s="504"/>
      <c r="I774" s="1035" t="s">
        <v>232</v>
      </c>
      <c r="J774" s="1036"/>
      <c r="K774" s="516" t="s">
        <v>882</v>
      </c>
      <c r="L774" s="523" t="s">
        <v>707</v>
      </c>
      <c r="M774" s="517" t="str">
        <f t="shared" si="435"/>
        <v>Y</v>
      </c>
      <c r="N774" s="514">
        <f t="shared" si="412"/>
        <v>53.4</v>
      </c>
      <c r="O774" s="518">
        <f t="shared" si="406"/>
        <v>0</v>
      </c>
      <c r="P774" s="680">
        <v>0</v>
      </c>
      <c r="Q774" s="681">
        <f t="shared" si="413"/>
        <v>0</v>
      </c>
      <c r="R774" s="682">
        <f t="shared" si="414"/>
        <v>0</v>
      </c>
      <c r="S774" s="716">
        <v>0</v>
      </c>
      <c r="T774" s="679">
        <f t="shared" si="415"/>
        <v>0</v>
      </c>
      <c r="U774" s="679">
        <f t="shared" si="416"/>
        <v>0</v>
      </c>
      <c r="Y774" s="120"/>
      <c r="AE774" s="75"/>
      <c r="AF774" s="370" t="s">
        <v>707</v>
      </c>
      <c r="AG774" s="374"/>
      <c r="AH774" s="378"/>
      <c r="AI774" s="381"/>
      <c r="AJ774" s="386"/>
      <c r="AK774" s="391"/>
      <c r="AL774" s="386"/>
      <c r="AM774" s="363">
        <f t="shared" si="437"/>
        <v>1</v>
      </c>
      <c r="AN774" s="578">
        <v>53.4</v>
      </c>
      <c r="AO774" s="120">
        <f t="shared" si="417"/>
        <v>0</v>
      </c>
      <c r="AP774" s="120">
        <f t="shared" si="407"/>
        <v>0</v>
      </c>
      <c r="AQ774" s="120">
        <f t="shared" si="408"/>
        <v>0</v>
      </c>
      <c r="AR774" s="120">
        <f t="shared" si="409"/>
        <v>0</v>
      </c>
      <c r="AS774" s="120">
        <f t="shared" si="410"/>
        <v>0</v>
      </c>
      <c r="AT774" s="120">
        <f t="shared" si="411"/>
        <v>0</v>
      </c>
      <c r="AU774" s="74" t="s">
        <v>717</v>
      </c>
      <c r="AV774" s="115"/>
      <c r="AW774" s="395"/>
      <c r="AX774" s="395">
        <v>0</v>
      </c>
      <c r="AY774" s="395">
        <v>0</v>
      </c>
      <c r="AZ774" s="395">
        <v>0</v>
      </c>
      <c r="BA774" s="395">
        <v>0</v>
      </c>
      <c r="BB774" s="395">
        <v>0</v>
      </c>
      <c r="BC774" s="395">
        <v>0</v>
      </c>
      <c r="BD774" s="115"/>
      <c r="BE774" s="115"/>
      <c r="BF774" s="115"/>
      <c r="BG774" s="115"/>
      <c r="BH774" s="115"/>
      <c r="BI774" s="115"/>
      <c r="BJ774" s="115"/>
      <c r="BK774" s="115"/>
      <c r="BQ774" s="74" t="str">
        <f t="shared" si="418"/>
        <v xml:space="preserve"> </v>
      </c>
      <c r="BR774" s="120" t="str">
        <f t="shared" si="419"/>
        <v xml:space="preserve"> </v>
      </c>
      <c r="BS774" s="120" t="str">
        <f t="shared" si="420"/>
        <v xml:space="preserve"> </v>
      </c>
      <c r="BU774" s="74" t="str">
        <f t="shared" si="421"/>
        <v xml:space="preserve"> </v>
      </c>
      <c r="BV774" s="120" t="str">
        <f t="shared" si="422"/>
        <v xml:space="preserve"> </v>
      </c>
      <c r="BW774" s="120" t="str">
        <f t="shared" si="423"/>
        <v xml:space="preserve">  </v>
      </c>
      <c r="BY774" s="74" t="str">
        <f t="shared" si="424"/>
        <v xml:space="preserve"> </v>
      </c>
      <c r="BZ774" s="120" t="str">
        <f t="shared" si="425"/>
        <v xml:space="preserve"> </v>
      </c>
      <c r="CA774" s="120" t="str">
        <f t="shared" si="426"/>
        <v xml:space="preserve"> </v>
      </c>
      <c r="CC774" s="115" t="str">
        <f t="shared" si="427"/>
        <v xml:space="preserve"> </v>
      </c>
      <c r="CD774" s="120" t="str">
        <f t="shared" si="428"/>
        <v xml:space="preserve"> </v>
      </c>
      <c r="CE774" s="417" t="str">
        <f t="shared" si="429"/>
        <v xml:space="preserve"> </v>
      </c>
      <c r="CF774" s="115"/>
      <c r="CG774" s="115" t="str">
        <f t="shared" si="430"/>
        <v xml:space="preserve"> </v>
      </c>
      <c r="CH774" s="120" t="str">
        <f t="shared" si="431"/>
        <v xml:space="preserve"> </v>
      </c>
      <c r="CI774" s="417" t="str">
        <f t="shared" si="432"/>
        <v xml:space="preserve"> </v>
      </c>
      <c r="CJ774" s="115"/>
      <c r="CK774" s="115" t="str">
        <f t="shared" si="433"/>
        <v xml:space="preserve"> </v>
      </c>
      <c r="CL774" s="120" t="str">
        <f t="shared" si="434"/>
        <v xml:space="preserve"> </v>
      </c>
      <c r="CM774" s="417" t="str">
        <f t="shared" si="436"/>
        <v xml:space="preserve"> </v>
      </c>
      <c r="IS774" s="103">
        <v>36.369999999999997</v>
      </c>
    </row>
    <row r="775" spans="2:253" s="74" customFormat="1" ht="17.100000000000001" hidden="1" customHeight="1" x14ac:dyDescent="0.25">
      <c r="B775" s="504">
        <f>IF(AND('KB Duct Parts'!$BP$16=2,'KB Duct Parts'!$BO$16=2,'KB Duct Parts'!H35&gt;0),'KB Duct Parts'!H35,0)</f>
        <v>0</v>
      </c>
      <c r="C775" s="508" t="s">
        <v>2042</v>
      </c>
      <c r="D775" s="506" t="s">
        <v>184</v>
      </c>
      <c r="E775" s="504" t="s">
        <v>878</v>
      </c>
      <c r="F775" s="508" t="str">
        <f t="shared" si="438"/>
        <v xml:space="preserve"> </v>
      </c>
      <c r="G775" s="530" t="s">
        <v>125</v>
      </c>
      <c r="H775" s="504"/>
      <c r="I775" s="1035" t="s">
        <v>232</v>
      </c>
      <c r="J775" s="1036"/>
      <c r="K775" s="516" t="s">
        <v>882</v>
      </c>
      <c r="L775" s="523" t="s">
        <v>707</v>
      </c>
      <c r="M775" s="517" t="str">
        <f t="shared" si="435"/>
        <v>Y</v>
      </c>
      <c r="N775" s="514">
        <f t="shared" si="412"/>
        <v>56.1</v>
      </c>
      <c r="O775" s="518">
        <f t="shared" si="406"/>
        <v>0</v>
      </c>
      <c r="P775" s="680">
        <v>0</v>
      </c>
      <c r="Q775" s="681">
        <f t="shared" si="413"/>
        <v>0</v>
      </c>
      <c r="R775" s="682">
        <f t="shared" si="414"/>
        <v>0</v>
      </c>
      <c r="S775" s="716">
        <v>0</v>
      </c>
      <c r="T775" s="679">
        <f t="shared" si="415"/>
        <v>0</v>
      </c>
      <c r="U775" s="679">
        <f t="shared" si="416"/>
        <v>0</v>
      </c>
      <c r="Y775" s="120"/>
      <c r="AE775" s="75"/>
      <c r="AF775" s="370" t="s">
        <v>707</v>
      </c>
      <c r="AG775" s="374"/>
      <c r="AH775" s="378"/>
      <c r="AI775" s="381"/>
      <c r="AJ775" s="386"/>
      <c r="AK775" s="391"/>
      <c r="AL775" s="386"/>
      <c r="AM775" s="363">
        <f t="shared" si="437"/>
        <v>1</v>
      </c>
      <c r="AN775" s="578">
        <v>56.1</v>
      </c>
      <c r="AO775" s="120">
        <f t="shared" si="417"/>
        <v>0</v>
      </c>
      <c r="AP775" s="120">
        <f t="shared" si="407"/>
        <v>0</v>
      </c>
      <c r="AQ775" s="120">
        <f t="shared" si="408"/>
        <v>0</v>
      </c>
      <c r="AR775" s="120">
        <f t="shared" si="409"/>
        <v>0</v>
      </c>
      <c r="AS775" s="120">
        <f t="shared" si="410"/>
        <v>0</v>
      </c>
      <c r="AT775" s="120">
        <f t="shared" si="411"/>
        <v>0</v>
      </c>
      <c r="AU775" s="74" t="s">
        <v>717</v>
      </c>
      <c r="AV775" s="115"/>
      <c r="AW775" s="395"/>
      <c r="AX775" s="395">
        <v>0</v>
      </c>
      <c r="AY775" s="395">
        <v>0</v>
      </c>
      <c r="AZ775" s="395">
        <v>0</v>
      </c>
      <c r="BA775" s="395">
        <v>0</v>
      </c>
      <c r="BB775" s="395">
        <v>0</v>
      </c>
      <c r="BC775" s="395">
        <v>0</v>
      </c>
      <c r="BD775" s="115"/>
      <c r="BE775" s="115"/>
      <c r="BF775" s="115"/>
      <c r="BG775" s="115"/>
      <c r="BH775" s="115"/>
      <c r="BI775" s="115"/>
      <c r="BJ775" s="115"/>
      <c r="BK775" s="115"/>
      <c r="BQ775" s="74" t="str">
        <f t="shared" si="418"/>
        <v xml:space="preserve"> </v>
      </c>
      <c r="BR775" s="120" t="str">
        <f t="shared" si="419"/>
        <v xml:space="preserve"> </v>
      </c>
      <c r="BS775" s="120" t="str">
        <f t="shared" si="420"/>
        <v xml:space="preserve"> </v>
      </c>
      <c r="BU775" s="74" t="str">
        <f t="shared" si="421"/>
        <v xml:space="preserve"> </v>
      </c>
      <c r="BV775" s="120" t="str">
        <f t="shared" si="422"/>
        <v xml:space="preserve"> </v>
      </c>
      <c r="BW775" s="120" t="str">
        <f t="shared" si="423"/>
        <v xml:space="preserve">  </v>
      </c>
      <c r="BY775" s="74" t="str">
        <f t="shared" si="424"/>
        <v xml:space="preserve"> </v>
      </c>
      <c r="BZ775" s="120" t="str">
        <f t="shared" si="425"/>
        <v xml:space="preserve"> </v>
      </c>
      <c r="CA775" s="120" t="str">
        <f t="shared" si="426"/>
        <v xml:space="preserve"> </v>
      </c>
      <c r="CC775" s="115" t="str">
        <f t="shared" si="427"/>
        <v xml:space="preserve"> </v>
      </c>
      <c r="CD775" s="120" t="str">
        <f t="shared" si="428"/>
        <v xml:space="preserve"> </v>
      </c>
      <c r="CE775" s="417" t="str">
        <f t="shared" si="429"/>
        <v xml:space="preserve"> </v>
      </c>
      <c r="CF775" s="115"/>
      <c r="CG775" s="115" t="str">
        <f t="shared" si="430"/>
        <v xml:space="preserve"> </v>
      </c>
      <c r="CH775" s="120" t="str">
        <f t="shared" si="431"/>
        <v xml:space="preserve"> </v>
      </c>
      <c r="CI775" s="417" t="str">
        <f t="shared" si="432"/>
        <v xml:space="preserve"> </v>
      </c>
      <c r="CJ775" s="115"/>
      <c r="CK775" s="115" t="str">
        <f t="shared" si="433"/>
        <v xml:space="preserve"> </v>
      </c>
      <c r="CL775" s="120" t="str">
        <f t="shared" si="434"/>
        <v xml:space="preserve"> </v>
      </c>
      <c r="CM775" s="417" t="str">
        <f t="shared" si="436"/>
        <v xml:space="preserve"> </v>
      </c>
      <c r="IS775" s="103">
        <v>38.89</v>
      </c>
    </row>
    <row r="776" spans="2:253" s="74" customFormat="1" ht="17.100000000000001" hidden="1" customHeight="1" x14ac:dyDescent="0.25">
      <c r="B776" s="504">
        <f>IF(AND('KB Duct Parts'!$BP$16=2,'KB Duct Parts'!$BO$16=2,'KB Duct Parts'!H36&gt;0),'KB Duct Parts'!H36,0)</f>
        <v>0</v>
      </c>
      <c r="C776" s="508" t="s">
        <v>2043</v>
      </c>
      <c r="D776" s="506" t="s">
        <v>185</v>
      </c>
      <c r="E776" s="504" t="s">
        <v>1338</v>
      </c>
      <c r="F776" s="508" t="str">
        <f t="shared" si="438"/>
        <v xml:space="preserve"> </v>
      </c>
      <c r="G776" s="530" t="s">
        <v>125</v>
      </c>
      <c r="H776" s="504"/>
      <c r="I776" s="1035" t="s">
        <v>232</v>
      </c>
      <c r="J776" s="1036"/>
      <c r="K776" s="516" t="s">
        <v>882</v>
      </c>
      <c r="L776" s="523" t="s">
        <v>707</v>
      </c>
      <c r="M776" s="517" t="str">
        <f t="shared" si="435"/>
        <v>Y</v>
      </c>
      <c r="N776" s="514">
        <f t="shared" si="412"/>
        <v>58.4</v>
      </c>
      <c r="O776" s="518">
        <f t="shared" si="406"/>
        <v>0</v>
      </c>
      <c r="P776" s="680">
        <v>0</v>
      </c>
      <c r="Q776" s="681">
        <f t="shared" si="413"/>
        <v>0</v>
      </c>
      <c r="R776" s="682">
        <f t="shared" si="414"/>
        <v>0</v>
      </c>
      <c r="S776" s="716">
        <v>0</v>
      </c>
      <c r="T776" s="679">
        <f t="shared" si="415"/>
        <v>0</v>
      </c>
      <c r="U776" s="679">
        <f t="shared" si="416"/>
        <v>0</v>
      </c>
      <c r="Y776" s="120"/>
      <c r="AE776" s="75"/>
      <c r="AF776" s="370" t="s">
        <v>707</v>
      </c>
      <c r="AG776" s="374"/>
      <c r="AH776" s="378"/>
      <c r="AI776" s="381"/>
      <c r="AJ776" s="386"/>
      <c r="AK776" s="391"/>
      <c r="AL776" s="386"/>
      <c r="AM776" s="363">
        <f t="shared" si="437"/>
        <v>1</v>
      </c>
      <c r="AN776" s="578">
        <v>58.4</v>
      </c>
      <c r="AO776" s="120">
        <f t="shared" si="417"/>
        <v>0</v>
      </c>
      <c r="AP776" s="120">
        <f t="shared" si="407"/>
        <v>0</v>
      </c>
      <c r="AQ776" s="120">
        <f t="shared" si="408"/>
        <v>0</v>
      </c>
      <c r="AR776" s="120">
        <f t="shared" si="409"/>
        <v>0</v>
      </c>
      <c r="AS776" s="120">
        <f t="shared" si="410"/>
        <v>0</v>
      </c>
      <c r="AT776" s="120">
        <f t="shared" si="411"/>
        <v>0</v>
      </c>
      <c r="AU776" s="74" t="s">
        <v>717</v>
      </c>
      <c r="AV776" s="115"/>
      <c r="AW776" s="395"/>
      <c r="AX776" s="395">
        <v>0</v>
      </c>
      <c r="AY776" s="395">
        <v>0</v>
      </c>
      <c r="AZ776" s="395">
        <v>0</v>
      </c>
      <c r="BA776" s="395">
        <v>0</v>
      </c>
      <c r="BB776" s="395">
        <v>0</v>
      </c>
      <c r="BC776" s="395">
        <v>0</v>
      </c>
      <c r="BD776" s="115"/>
      <c r="BE776" s="115"/>
      <c r="BF776" s="115"/>
      <c r="BG776" s="115"/>
      <c r="BH776" s="115"/>
      <c r="BI776" s="115"/>
      <c r="BJ776" s="115"/>
      <c r="BK776" s="115"/>
      <c r="BQ776" s="74" t="str">
        <f t="shared" si="418"/>
        <v xml:space="preserve"> </v>
      </c>
      <c r="BR776" s="120" t="str">
        <f t="shared" si="419"/>
        <v xml:space="preserve"> </v>
      </c>
      <c r="BS776" s="120" t="str">
        <f t="shared" si="420"/>
        <v xml:space="preserve"> </v>
      </c>
      <c r="BU776" s="74" t="str">
        <f t="shared" si="421"/>
        <v xml:space="preserve"> </v>
      </c>
      <c r="BV776" s="120" t="str">
        <f t="shared" si="422"/>
        <v xml:space="preserve"> </v>
      </c>
      <c r="BW776" s="120" t="str">
        <f t="shared" si="423"/>
        <v xml:space="preserve">  </v>
      </c>
      <c r="BY776" s="74" t="str">
        <f t="shared" si="424"/>
        <v xml:space="preserve"> </v>
      </c>
      <c r="BZ776" s="120" t="str">
        <f t="shared" si="425"/>
        <v xml:space="preserve"> </v>
      </c>
      <c r="CA776" s="120" t="str">
        <f t="shared" si="426"/>
        <v xml:space="preserve"> </v>
      </c>
      <c r="CC776" s="115" t="str">
        <f t="shared" si="427"/>
        <v xml:space="preserve"> </v>
      </c>
      <c r="CD776" s="120" t="str">
        <f t="shared" si="428"/>
        <v xml:space="preserve"> </v>
      </c>
      <c r="CE776" s="417" t="str">
        <f t="shared" si="429"/>
        <v xml:space="preserve"> </v>
      </c>
      <c r="CF776" s="115"/>
      <c r="CG776" s="115" t="str">
        <f t="shared" si="430"/>
        <v xml:space="preserve"> </v>
      </c>
      <c r="CH776" s="120" t="str">
        <f t="shared" si="431"/>
        <v xml:space="preserve"> </v>
      </c>
      <c r="CI776" s="417" t="str">
        <f t="shared" si="432"/>
        <v xml:space="preserve"> </v>
      </c>
      <c r="CJ776" s="115"/>
      <c r="CK776" s="115" t="str">
        <f t="shared" si="433"/>
        <v xml:space="preserve"> </v>
      </c>
      <c r="CL776" s="120" t="str">
        <f t="shared" si="434"/>
        <v xml:space="preserve"> </v>
      </c>
      <c r="CM776" s="417" t="str">
        <f t="shared" si="436"/>
        <v xml:space="preserve"> </v>
      </c>
      <c r="IS776" s="103"/>
    </row>
    <row r="777" spans="2:253" s="74" customFormat="1" ht="17.100000000000001" hidden="1" customHeight="1" x14ac:dyDescent="0.25">
      <c r="B777" s="504">
        <f>IF(AND('KB Duct Parts'!$BP$16=2,'KB Duct Parts'!$BO$16=5,'KB Duct Parts'!H17&gt;0),'KB Duct Parts'!H17,0)</f>
        <v>0</v>
      </c>
      <c r="C777" s="508" t="s">
        <v>2044</v>
      </c>
      <c r="D777" s="506" t="s">
        <v>186</v>
      </c>
      <c r="E777" s="504" t="s">
        <v>483</v>
      </c>
      <c r="F777" s="508" t="str">
        <f t="shared" si="438"/>
        <v xml:space="preserve"> </v>
      </c>
      <c r="G777" s="530" t="s">
        <v>125</v>
      </c>
      <c r="H777" s="504"/>
      <c r="I777" s="1035" t="s">
        <v>233</v>
      </c>
      <c r="J777" s="1036"/>
      <c r="K777" s="516" t="s">
        <v>882</v>
      </c>
      <c r="L777" s="523" t="s">
        <v>707</v>
      </c>
      <c r="M777" s="517" t="str">
        <f t="shared" si="435"/>
        <v>Y</v>
      </c>
      <c r="N777" s="514">
        <f t="shared" si="412"/>
        <v>32.799999999999997</v>
      </c>
      <c r="O777" s="518">
        <f t="shared" si="406"/>
        <v>0</v>
      </c>
      <c r="P777" s="680">
        <v>0</v>
      </c>
      <c r="Q777" s="681">
        <f t="shared" si="413"/>
        <v>0</v>
      </c>
      <c r="R777" s="682">
        <f t="shared" si="414"/>
        <v>0</v>
      </c>
      <c r="S777" s="716">
        <v>0</v>
      </c>
      <c r="T777" s="679">
        <f t="shared" si="415"/>
        <v>0</v>
      </c>
      <c r="U777" s="679">
        <f t="shared" si="416"/>
        <v>0</v>
      </c>
      <c r="Y777" s="120"/>
      <c r="AE777" s="75"/>
      <c r="AF777" s="370" t="s">
        <v>707</v>
      </c>
      <c r="AG777" s="374"/>
      <c r="AH777" s="378"/>
      <c r="AI777" s="381"/>
      <c r="AJ777" s="386"/>
      <c r="AK777" s="391"/>
      <c r="AL777" s="386"/>
      <c r="AM777" s="363">
        <f t="shared" si="437"/>
        <v>1</v>
      </c>
      <c r="AN777" s="578">
        <v>32.799999999999997</v>
      </c>
      <c r="AO777" s="120">
        <f t="shared" si="417"/>
        <v>0</v>
      </c>
      <c r="AP777" s="120">
        <f t="shared" si="407"/>
        <v>0</v>
      </c>
      <c r="AQ777" s="120">
        <f t="shared" si="408"/>
        <v>0</v>
      </c>
      <c r="AR777" s="120">
        <f t="shared" si="409"/>
        <v>0</v>
      </c>
      <c r="AS777" s="120">
        <f t="shared" si="410"/>
        <v>0</v>
      </c>
      <c r="AT777" s="120">
        <f t="shared" si="411"/>
        <v>0</v>
      </c>
      <c r="AU777" s="74" t="s">
        <v>717</v>
      </c>
      <c r="AV777" s="115"/>
      <c r="AW777" s="395"/>
      <c r="AX777" s="395">
        <v>0</v>
      </c>
      <c r="AY777" s="395">
        <v>0</v>
      </c>
      <c r="AZ777" s="395">
        <v>0</v>
      </c>
      <c r="BA777" s="395">
        <v>0</v>
      </c>
      <c r="BB777" s="395">
        <v>0</v>
      </c>
      <c r="BC777" s="395">
        <v>0</v>
      </c>
      <c r="BD777" s="115"/>
      <c r="BE777" s="115"/>
      <c r="BF777" s="115"/>
      <c r="BG777" s="115"/>
      <c r="BH777" s="115"/>
      <c r="BI777" s="115"/>
      <c r="BJ777" s="115"/>
      <c r="BK777" s="115"/>
      <c r="BQ777" s="74" t="str">
        <f t="shared" si="418"/>
        <v xml:space="preserve"> </v>
      </c>
      <c r="BR777" s="120" t="str">
        <f t="shared" si="419"/>
        <v xml:space="preserve"> </v>
      </c>
      <c r="BS777" s="120" t="str">
        <f t="shared" si="420"/>
        <v xml:space="preserve"> </v>
      </c>
      <c r="BU777" s="74" t="str">
        <f t="shared" si="421"/>
        <v xml:space="preserve"> </v>
      </c>
      <c r="BV777" s="120" t="str">
        <f t="shared" si="422"/>
        <v xml:space="preserve"> </v>
      </c>
      <c r="BW777" s="120" t="str">
        <f t="shared" si="423"/>
        <v xml:space="preserve">  </v>
      </c>
      <c r="BY777" s="74" t="str">
        <f t="shared" si="424"/>
        <v xml:space="preserve"> </v>
      </c>
      <c r="BZ777" s="120" t="str">
        <f t="shared" si="425"/>
        <v xml:space="preserve"> </v>
      </c>
      <c r="CA777" s="120" t="str">
        <f t="shared" si="426"/>
        <v xml:space="preserve"> </v>
      </c>
      <c r="CC777" s="115" t="str">
        <f t="shared" si="427"/>
        <v xml:space="preserve"> </v>
      </c>
      <c r="CD777" s="120" t="str">
        <f t="shared" si="428"/>
        <v xml:space="preserve"> </v>
      </c>
      <c r="CE777" s="417" t="str">
        <f t="shared" si="429"/>
        <v xml:space="preserve"> </v>
      </c>
      <c r="CF777" s="115"/>
      <c r="CG777" s="115" t="str">
        <f t="shared" si="430"/>
        <v xml:space="preserve"> </v>
      </c>
      <c r="CH777" s="120" t="str">
        <f t="shared" si="431"/>
        <v xml:space="preserve"> </v>
      </c>
      <c r="CI777" s="417" t="str">
        <f t="shared" si="432"/>
        <v xml:space="preserve"> </v>
      </c>
      <c r="CJ777" s="115"/>
      <c r="CK777" s="115" t="str">
        <f t="shared" si="433"/>
        <v xml:space="preserve"> </v>
      </c>
      <c r="CL777" s="120" t="str">
        <f t="shared" si="434"/>
        <v xml:space="preserve"> </v>
      </c>
      <c r="CM777" s="417" t="str">
        <f t="shared" si="436"/>
        <v xml:space="preserve"> </v>
      </c>
      <c r="IS777" s="103">
        <v>17.600000000000001</v>
      </c>
    </row>
    <row r="778" spans="2:253" s="74" customFormat="1" ht="17.100000000000001" hidden="1" customHeight="1" x14ac:dyDescent="0.25">
      <c r="B778" s="504">
        <f>IF(AND('KB Duct Parts'!$BP$16=2,'KB Duct Parts'!$BO$16=5,'KB Duct Parts'!H18&gt;0),'KB Duct Parts'!H18,0)</f>
        <v>0</v>
      </c>
      <c r="C778" s="508" t="s">
        <v>2045</v>
      </c>
      <c r="D778" s="506" t="s">
        <v>187</v>
      </c>
      <c r="E778" s="520" t="s">
        <v>861</v>
      </c>
      <c r="F778" s="508" t="str">
        <f t="shared" si="438"/>
        <v xml:space="preserve"> </v>
      </c>
      <c r="G778" s="530" t="s">
        <v>125</v>
      </c>
      <c r="H778" s="504"/>
      <c r="I778" s="1035" t="s">
        <v>233</v>
      </c>
      <c r="J778" s="1036"/>
      <c r="K778" s="516" t="s">
        <v>882</v>
      </c>
      <c r="L778" s="523" t="s">
        <v>707</v>
      </c>
      <c r="M778" s="517" t="str">
        <f t="shared" si="435"/>
        <v>Y</v>
      </c>
      <c r="N778" s="514">
        <f t="shared" si="412"/>
        <v>27.1</v>
      </c>
      <c r="O778" s="518">
        <f t="shared" si="406"/>
        <v>0</v>
      </c>
      <c r="P778" s="680">
        <v>0</v>
      </c>
      <c r="Q778" s="681">
        <f t="shared" si="413"/>
        <v>0</v>
      </c>
      <c r="R778" s="682">
        <f t="shared" si="414"/>
        <v>0</v>
      </c>
      <c r="S778" s="716">
        <v>0</v>
      </c>
      <c r="T778" s="679">
        <f t="shared" si="415"/>
        <v>0</v>
      </c>
      <c r="U778" s="679">
        <f t="shared" si="416"/>
        <v>0</v>
      </c>
      <c r="Y778" s="120"/>
      <c r="AE778" s="75"/>
      <c r="AF778" s="370" t="s">
        <v>707</v>
      </c>
      <c r="AG778" s="374"/>
      <c r="AH778" s="378"/>
      <c r="AI778" s="381"/>
      <c r="AJ778" s="386"/>
      <c r="AK778" s="391"/>
      <c r="AL778" s="386"/>
      <c r="AM778" s="363">
        <f t="shared" si="437"/>
        <v>1</v>
      </c>
      <c r="AN778" s="578">
        <v>27.1</v>
      </c>
      <c r="AO778" s="120">
        <f t="shared" si="417"/>
        <v>0</v>
      </c>
      <c r="AP778" s="120">
        <f t="shared" si="407"/>
        <v>0</v>
      </c>
      <c r="AQ778" s="120">
        <f t="shared" si="408"/>
        <v>0</v>
      </c>
      <c r="AR778" s="120">
        <f t="shared" si="409"/>
        <v>0</v>
      </c>
      <c r="AS778" s="120">
        <f t="shared" si="410"/>
        <v>0</v>
      </c>
      <c r="AT778" s="120">
        <f t="shared" si="411"/>
        <v>0</v>
      </c>
      <c r="AU778" s="74" t="s">
        <v>717</v>
      </c>
      <c r="AV778" s="115"/>
      <c r="AW778" s="395"/>
      <c r="AX778" s="395">
        <v>0</v>
      </c>
      <c r="AY778" s="395">
        <v>0</v>
      </c>
      <c r="AZ778" s="395">
        <v>0</v>
      </c>
      <c r="BA778" s="395">
        <v>0</v>
      </c>
      <c r="BB778" s="395">
        <v>0</v>
      </c>
      <c r="BC778" s="395">
        <v>0</v>
      </c>
      <c r="BD778" s="115"/>
      <c r="BE778" s="115"/>
      <c r="BF778" s="115"/>
      <c r="BG778" s="115"/>
      <c r="BH778" s="115"/>
      <c r="BI778" s="115"/>
      <c r="BJ778" s="115"/>
      <c r="BK778" s="115"/>
      <c r="BQ778" s="74" t="str">
        <f t="shared" si="418"/>
        <v xml:space="preserve"> </v>
      </c>
      <c r="BR778" s="120" t="str">
        <f t="shared" si="419"/>
        <v xml:space="preserve"> </v>
      </c>
      <c r="BS778" s="120" t="str">
        <f t="shared" si="420"/>
        <v xml:space="preserve"> </v>
      </c>
      <c r="BU778" s="74" t="str">
        <f t="shared" si="421"/>
        <v xml:space="preserve"> </v>
      </c>
      <c r="BV778" s="120" t="str">
        <f t="shared" si="422"/>
        <v xml:space="preserve"> </v>
      </c>
      <c r="BW778" s="120" t="str">
        <f t="shared" si="423"/>
        <v xml:space="preserve">  </v>
      </c>
      <c r="BY778" s="74" t="str">
        <f t="shared" si="424"/>
        <v xml:space="preserve"> </v>
      </c>
      <c r="BZ778" s="120" t="str">
        <f t="shared" si="425"/>
        <v xml:space="preserve"> </v>
      </c>
      <c r="CA778" s="120" t="str">
        <f t="shared" si="426"/>
        <v xml:space="preserve"> </v>
      </c>
      <c r="CC778" s="115" t="str">
        <f t="shared" si="427"/>
        <v xml:space="preserve"> </v>
      </c>
      <c r="CD778" s="120" t="str">
        <f t="shared" si="428"/>
        <v xml:space="preserve"> </v>
      </c>
      <c r="CE778" s="417" t="str">
        <f t="shared" si="429"/>
        <v xml:space="preserve"> </v>
      </c>
      <c r="CF778" s="115"/>
      <c r="CG778" s="115" t="str">
        <f t="shared" si="430"/>
        <v xml:space="preserve"> </v>
      </c>
      <c r="CH778" s="120" t="str">
        <f t="shared" si="431"/>
        <v xml:space="preserve"> </v>
      </c>
      <c r="CI778" s="417" t="str">
        <f t="shared" si="432"/>
        <v xml:space="preserve"> </v>
      </c>
      <c r="CJ778" s="115"/>
      <c r="CK778" s="115" t="str">
        <f t="shared" si="433"/>
        <v xml:space="preserve"> </v>
      </c>
      <c r="CL778" s="120" t="str">
        <f t="shared" si="434"/>
        <v xml:space="preserve"> </v>
      </c>
      <c r="CM778" s="417" t="str">
        <f t="shared" si="436"/>
        <v xml:space="preserve"> </v>
      </c>
      <c r="IS778" s="103">
        <v>12.46</v>
      </c>
    </row>
    <row r="779" spans="2:253" s="74" customFormat="1" ht="17.100000000000001" hidden="1" customHeight="1" x14ac:dyDescent="0.25">
      <c r="B779" s="504">
        <f>IF(AND('KB Duct Parts'!$BP$16=2,'KB Duct Parts'!$BO$16=5,'KB Duct Parts'!H19&gt;0),'KB Duct Parts'!H19,0)</f>
        <v>0</v>
      </c>
      <c r="C779" s="508" t="s">
        <v>2046</v>
      </c>
      <c r="D779" s="506" t="s">
        <v>188</v>
      </c>
      <c r="E779" s="504" t="s">
        <v>862</v>
      </c>
      <c r="F779" s="508" t="str">
        <f t="shared" si="438"/>
        <v xml:space="preserve"> </v>
      </c>
      <c r="G779" s="530" t="s">
        <v>125</v>
      </c>
      <c r="H779" s="504"/>
      <c r="I779" s="1035" t="s">
        <v>233</v>
      </c>
      <c r="J779" s="1036"/>
      <c r="K779" s="516" t="s">
        <v>882</v>
      </c>
      <c r="L779" s="523" t="s">
        <v>707</v>
      </c>
      <c r="M779" s="517" t="str">
        <f t="shared" si="435"/>
        <v>Y</v>
      </c>
      <c r="N779" s="514">
        <f t="shared" si="412"/>
        <v>27.9</v>
      </c>
      <c r="O779" s="518">
        <f t="shared" si="406"/>
        <v>0</v>
      </c>
      <c r="P779" s="680">
        <v>0</v>
      </c>
      <c r="Q779" s="681">
        <f t="shared" si="413"/>
        <v>0</v>
      </c>
      <c r="R779" s="682">
        <f t="shared" si="414"/>
        <v>0</v>
      </c>
      <c r="S779" s="716">
        <v>0</v>
      </c>
      <c r="T779" s="679">
        <f t="shared" si="415"/>
        <v>0</v>
      </c>
      <c r="U779" s="679">
        <f t="shared" si="416"/>
        <v>0</v>
      </c>
      <c r="Y779" s="120"/>
      <c r="AE779" s="75"/>
      <c r="AF779" s="370" t="s">
        <v>707</v>
      </c>
      <c r="AG779" s="374"/>
      <c r="AH779" s="378"/>
      <c r="AI779" s="381"/>
      <c r="AJ779" s="386"/>
      <c r="AK779" s="391"/>
      <c r="AL779" s="386"/>
      <c r="AM779" s="363">
        <f t="shared" si="437"/>
        <v>1</v>
      </c>
      <c r="AN779" s="578">
        <v>27.9</v>
      </c>
      <c r="AO779" s="120">
        <f t="shared" si="417"/>
        <v>0</v>
      </c>
      <c r="AP779" s="120">
        <f t="shared" si="407"/>
        <v>0</v>
      </c>
      <c r="AQ779" s="120">
        <f t="shared" si="408"/>
        <v>0</v>
      </c>
      <c r="AR779" s="120">
        <f t="shared" si="409"/>
        <v>0</v>
      </c>
      <c r="AS779" s="120">
        <f t="shared" si="410"/>
        <v>0</v>
      </c>
      <c r="AT779" s="120">
        <f t="shared" si="411"/>
        <v>0</v>
      </c>
      <c r="AU779" s="74" t="s">
        <v>717</v>
      </c>
      <c r="AV779" s="115"/>
      <c r="AW779" s="395"/>
      <c r="AX779" s="395">
        <v>0</v>
      </c>
      <c r="AY779" s="395">
        <v>0</v>
      </c>
      <c r="AZ779" s="395">
        <v>0</v>
      </c>
      <c r="BA779" s="395">
        <v>0</v>
      </c>
      <c r="BB779" s="395">
        <v>0</v>
      </c>
      <c r="BC779" s="395">
        <v>0</v>
      </c>
      <c r="BD779" s="115"/>
      <c r="BE779" s="115"/>
      <c r="BF779" s="115"/>
      <c r="BG779" s="115"/>
      <c r="BH779" s="115"/>
      <c r="BI779" s="115"/>
      <c r="BJ779" s="115"/>
      <c r="BK779" s="115"/>
      <c r="BQ779" s="74" t="str">
        <f t="shared" si="418"/>
        <v xml:space="preserve"> </v>
      </c>
      <c r="BR779" s="120" t="str">
        <f t="shared" si="419"/>
        <v xml:space="preserve"> </v>
      </c>
      <c r="BS779" s="120" t="str">
        <f t="shared" si="420"/>
        <v xml:space="preserve"> </v>
      </c>
      <c r="BU779" s="74" t="str">
        <f t="shared" si="421"/>
        <v xml:space="preserve"> </v>
      </c>
      <c r="BV779" s="120" t="str">
        <f t="shared" si="422"/>
        <v xml:space="preserve"> </v>
      </c>
      <c r="BW779" s="120" t="str">
        <f t="shared" si="423"/>
        <v xml:space="preserve">  </v>
      </c>
      <c r="BY779" s="74" t="str">
        <f t="shared" si="424"/>
        <v xml:space="preserve"> </v>
      </c>
      <c r="BZ779" s="120" t="str">
        <f t="shared" si="425"/>
        <v xml:space="preserve"> </v>
      </c>
      <c r="CA779" s="120" t="str">
        <f t="shared" si="426"/>
        <v xml:space="preserve"> </v>
      </c>
      <c r="CC779" s="115" t="str">
        <f t="shared" si="427"/>
        <v xml:space="preserve"> </v>
      </c>
      <c r="CD779" s="120" t="str">
        <f t="shared" si="428"/>
        <v xml:space="preserve"> </v>
      </c>
      <c r="CE779" s="417" t="str">
        <f t="shared" si="429"/>
        <v xml:space="preserve"> </v>
      </c>
      <c r="CF779" s="115"/>
      <c r="CG779" s="115" t="str">
        <f t="shared" si="430"/>
        <v xml:space="preserve"> </v>
      </c>
      <c r="CH779" s="120" t="str">
        <f t="shared" si="431"/>
        <v xml:space="preserve"> </v>
      </c>
      <c r="CI779" s="417" t="str">
        <f t="shared" si="432"/>
        <v xml:space="preserve"> </v>
      </c>
      <c r="CJ779" s="115"/>
      <c r="CK779" s="115" t="str">
        <f t="shared" si="433"/>
        <v xml:space="preserve"> </v>
      </c>
      <c r="CL779" s="120" t="str">
        <f t="shared" si="434"/>
        <v xml:space="preserve"> </v>
      </c>
      <c r="CM779" s="417" t="str">
        <f t="shared" si="436"/>
        <v xml:space="preserve"> </v>
      </c>
      <c r="IS779" s="103">
        <v>13.19</v>
      </c>
    </row>
    <row r="780" spans="2:253" s="74" customFormat="1" ht="17.100000000000001" hidden="1" customHeight="1" x14ac:dyDescent="0.25">
      <c r="B780" s="504">
        <f>IF(AND('KB Duct Parts'!$BP$16=2,'KB Duct Parts'!$BO$16=5,'KB Duct Parts'!H20&gt;0),'KB Duct Parts'!H20,0)</f>
        <v>0</v>
      </c>
      <c r="C780" s="508" t="s">
        <v>2047</v>
      </c>
      <c r="D780" s="506" t="s">
        <v>189</v>
      </c>
      <c r="E780" s="504" t="s">
        <v>863</v>
      </c>
      <c r="F780" s="508" t="str">
        <f t="shared" si="438"/>
        <v xml:space="preserve"> </v>
      </c>
      <c r="G780" s="530" t="s">
        <v>125</v>
      </c>
      <c r="H780" s="504"/>
      <c r="I780" s="1035" t="s">
        <v>233</v>
      </c>
      <c r="J780" s="1036"/>
      <c r="K780" s="516" t="s">
        <v>882</v>
      </c>
      <c r="L780" s="523" t="s">
        <v>707</v>
      </c>
      <c r="M780" s="517" t="str">
        <f t="shared" si="435"/>
        <v>Y</v>
      </c>
      <c r="N780" s="514">
        <f t="shared" si="412"/>
        <v>28.6</v>
      </c>
      <c r="O780" s="518">
        <f t="shared" si="406"/>
        <v>0</v>
      </c>
      <c r="P780" s="680">
        <v>0</v>
      </c>
      <c r="Q780" s="681">
        <f t="shared" si="413"/>
        <v>0</v>
      </c>
      <c r="R780" s="682">
        <f t="shared" si="414"/>
        <v>0</v>
      </c>
      <c r="S780" s="716">
        <v>0</v>
      </c>
      <c r="T780" s="679">
        <f t="shared" si="415"/>
        <v>0</v>
      </c>
      <c r="U780" s="679">
        <f t="shared" si="416"/>
        <v>0</v>
      </c>
      <c r="Y780" s="120"/>
      <c r="AE780" s="75"/>
      <c r="AF780" s="370" t="s">
        <v>707</v>
      </c>
      <c r="AG780" s="374"/>
      <c r="AH780" s="378"/>
      <c r="AI780" s="381"/>
      <c r="AJ780" s="386"/>
      <c r="AK780" s="391"/>
      <c r="AL780" s="386"/>
      <c r="AM780" s="363">
        <f t="shared" si="437"/>
        <v>1</v>
      </c>
      <c r="AN780" s="578">
        <v>28.6</v>
      </c>
      <c r="AO780" s="120">
        <f t="shared" si="417"/>
        <v>0</v>
      </c>
      <c r="AP780" s="120">
        <f t="shared" si="407"/>
        <v>0</v>
      </c>
      <c r="AQ780" s="120">
        <f t="shared" si="408"/>
        <v>0</v>
      </c>
      <c r="AR780" s="120">
        <f t="shared" si="409"/>
        <v>0</v>
      </c>
      <c r="AS780" s="120">
        <f t="shared" si="410"/>
        <v>0</v>
      </c>
      <c r="AT780" s="120">
        <f t="shared" si="411"/>
        <v>0</v>
      </c>
      <c r="AU780" s="74" t="s">
        <v>717</v>
      </c>
      <c r="AV780" s="115"/>
      <c r="AW780" s="395"/>
      <c r="AX780" s="395">
        <v>0</v>
      </c>
      <c r="AY780" s="395">
        <v>0</v>
      </c>
      <c r="AZ780" s="395">
        <v>0</v>
      </c>
      <c r="BA780" s="395">
        <v>0</v>
      </c>
      <c r="BB780" s="395">
        <v>0</v>
      </c>
      <c r="BC780" s="395">
        <v>0</v>
      </c>
      <c r="BD780" s="115"/>
      <c r="BE780" s="115"/>
      <c r="BF780" s="115"/>
      <c r="BG780" s="115"/>
      <c r="BH780" s="115"/>
      <c r="BI780" s="115"/>
      <c r="BJ780" s="115"/>
      <c r="BK780" s="115"/>
      <c r="BQ780" s="74" t="str">
        <f t="shared" si="418"/>
        <v xml:space="preserve"> </v>
      </c>
      <c r="BR780" s="120" t="str">
        <f t="shared" si="419"/>
        <v xml:space="preserve"> </v>
      </c>
      <c r="BS780" s="120" t="str">
        <f t="shared" si="420"/>
        <v xml:space="preserve"> </v>
      </c>
      <c r="BU780" s="74" t="str">
        <f t="shared" si="421"/>
        <v xml:space="preserve"> </v>
      </c>
      <c r="BV780" s="120" t="str">
        <f t="shared" si="422"/>
        <v xml:space="preserve"> </v>
      </c>
      <c r="BW780" s="120" t="str">
        <f t="shared" si="423"/>
        <v xml:space="preserve">  </v>
      </c>
      <c r="BY780" s="74" t="str">
        <f t="shared" si="424"/>
        <v xml:space="preserve"> </v>
      </c>
      <c r="BZ780" s="120" t="str">
        <f t="shared" si="425"/>
        <v xml:space="preserve"> </v>
      </c>
      <c r="CA780" s="120" t="str">
        <f t="shared" si="426"/>
        <v xml:space="preserve"> </v>
      </c>
      <c r="CC780" s="115" t="str">
        <f t="shared" si="427"/>
        <v xml:space="preserve"> </v>
      </c>
      <c r="CD780" s="120" t="str">
        <f t="shared" si="428"/>
        <v xml:space="preserve"> </v>
      </c>
      <c r="CE780" s="417" t="str">
        <f t="shared" si="429"/>
        <v xml:space="preserve"> </v>
      </c>
      <c r="CF780" s="115"/>
      <c r="CG780" s="115" t="str">
        <f t="shared" si="430"/>
        <v xml:space="preserve"> </v>
      </c>
      <c r="CH780" s="120" t="str">
        <f t="shared" si="431"/>
        <v xml:space="preserve"> </v>
      </c>
      <c r="CI780" s="417" t="str">
        <f t="shared" si="432"/>
        <v xml:space="preserve"> </v>
      </c>
      <c r="CJ780" s="115"/>
      <c r="CK780" s="115" t="str">
        <f t="shared" si="433"/>
        <v xml:space="preserve"> </v>
      </c>
      <c r="CL780" s="120" t="str">
        <f t="shared" si="434"/>
        <v xml:space="preserve"> </v>
      </c>
      <c r="CM780" s="417" t="str">
        <f t="shared" si="436"/>
        <v xml:space="preserve"> </v>
      </c>
      <c r="IS780" s="103">
        <v>13.91</v>
      </c>
    </row>
    <row r="781" spans="2:253" s="74" customFormat="1" ht="17.100000000000001" hidden="1" customHeight="1" x14ac:dyDescent="0.25">
      <c r="B781" s="504">
        <f>IF(AND('KB Duct Parts'!$BP$16=2,'KB Duct Parts'!$BO$16=5,'KB Duct Parts'!H21&gt;0),'KB Duct Parts'!H21,0)</f>
        <v>0</v>
      </c>
      <c r="C781" s="508" t="s">
        <v>2048</v>
      </c>
      <c r="D781" s="506" t="s">
        <v>190</v>
      </c>
      <c r="E781" s="504" t="s">
        <v>864</v>
      </c>
      <c r="F781" s="508" t="str">
        <f t="shared" si="438"/>
        <v xml:space="preserve"> </v>
      </c>
      <c r="G781" s="530" t="s">
        <v>125</v>
      </c>
      <c r="H781" s="504"/>
      <c r="I781" s="1035" t="s">
        <v>233</v>
      </c>
      <c r="J781" s="1036"/>
      <c r="K781" s="516" t="s">
        <v>882</v>
      </c>
      <c r="L781" s="523" t="s">
        <v>707</v>
      </c>
      <c r="M781" s="517" t="str">
        <f t="shared" si="435"/>
        <v>Y</v>
      </c>
      <c r="N781" s="514">
        <f t="shared" si="412"/>
        <v>31.1</v>
      </c>
      <c r="O781" s="518">
        <f t="shared" si="406"/>
        <v>0</v>
      </c>
      <c r="P781" s="680">
        <v>0</v>
      </c>
      <c r="Q781" s="681">
        <f t="shared" si="413"/>
        <v>0</v>
      </c>
      <c r="R781" s="682">
        <f t="shared" si="414"/>
        <v>0</v>
      </c>
      <c r="S781" s="716">
        <v>0</v>
      </c>
      <c r="T781" s="679">
        <f t="shared" si="415"/>
        <v>0</v>
      </c>
      <c r="U781" s="679">
        <f t="shared" si="416"/>
        <v>0</v>
      </c>
      <c r="Y781" s="120"/>
      <c r="AE781" s="75"/>
      <c r="AF781" s="370" t="s">
        <v>707</v>
      </c>
      <c r="AG781" s="374"/>
      <c r="AH781" s="378"/>
      <c r="AI781" s="381"/>
      <c r="AJ781" s="386"/>
      <c r="AK781" s="391"/>
      <c r="AL781" s="386"/>
      <c r="AM781" s="363">
        <f t="shared" si="437"/>
        <v>1</v>
      </c>
      <c r="AN781" s="578">
        <v>31.1</v>
      </c>
      <c r="AO781" s="120">
        <f t="shared" si="417"/>
        <v>0</v>
      </c>
      <c r="AP781" s="120">
        <f t="shared" si="407"/>
        <v>0</v>
      </c>
      <c r="AQ781" s="120">
        <f t="shared" si="408"/>
        <v>0</v>
      </c>
      <c r="AR781" s="120">
        <f t="shared" si="409"/>
        <v>0</v>
      </c>
      <c r="AS781" s="120">
        <f t="shared" si="410"/>
        <v>0</v>
      </c>
      <c r="AT781" s="120">
        <f t="shared" si="411"/>
        <v>0</v>
      </c>
      <c r="AU781" s="74" t="s">
        <v>717</v>
      </c>
      <c r="AV781" s="115"/>
      <c r="AW781" s="395"/>
      <c r="AX781" s="395">
        <v>0</v>
      </c>
      <c r="AY781" s="395">
        <v>0</v>
      </c>
      <c r="AZ781" s="395">
        <v>0</v>
      </c>
      <c r="BA781" s="395">
        <v>0</v>
      </c>
      <c r="BB781" s="395">
        <v>0</v>
      </c>
      <c r="BC781" s="395">
        <v>0</v>
      </c>
      <c r="BD781" s="115"/>
      <c r="BE781" s="115"/>
      <c r="BF781" s="115"/>
      <c r="BG781" s="115"/>
      <c r="BH781" s="115"/>
      <c r="BI781" s="115"/>
      <c r="BJ781" s="115"/>
      <c r="BK781" s="115"/>
      <c r="BQ781" s="74" t="str">
        <f t="shared" si="418"/>
        <v xml:space="preserve"> </v>
      </c>
      <c r="BR781" s="120" t="str">
        <f t="shared" si="419"/>
        <v xml:space="preserve"> </v>
      </c>
      <c r="BS781" s="120" t="str">
        <f t="shared" si="420"/>
        <v xml:space="preserve"> </v>
      </c>
      <c r="BU781" s="74" t="str">
        <f t="shared" si="421"/>
        <v xml:space="preserve"> </v>
      </c>
      <c r="BV781" s="120" t="str">
        <f t="shared" si="422"/>
        <v xml:space="preserve"> </v>
      </c>
      <c r="BW781" s="120" t="str">
        <f t="shared" si="423"/>
        <v xml:space="preserve">  </v>
      </c>
      <c r="BY781" s="74" t="str">
        <f t="shared" si="424"/>
        <v xml:space="preserve"> </v>
      </c>
      <c r="BZ781" s="120" t="str">
        <f t="shared" si="425"/>
        <v xml:space="preserve"> </v>
      </c>
      <c r="CA781" s="120" t="str">
        <f t="shared" si="426"/>
        <v xml:space="preserve"> </v>
      </c>
      <c r="CC781" s="115" t="str">
        <f t="shared" si="427"/>
        <v xml:space="preserve"> </v>
      </c>
      <c r="CD781" s="120" t="str">
        <f t="shared" si="428"/>
        <v xml:space="preserve"> </v>
      </c>
      <c r="CE781" s="417" t="str">
        <f t="shared" si="429"/>
        <v xml:space="preserve"> </v>
      </c>
      <c r="CF781" s="115"/>
      <c r="CG781" s="115" t="str">
        <f t="shared" si="430"/>
        <v xml:space="preserve"> </v>
      </c>
      <c r="CH781" s="120" t="str">
        <f t="shared" si="431"/>
        <v xml:space="preserve"> </v>
      </c>
      <c r="CI781" s="417" t="str">
        <f t="shared" si="432"/>
        <v xml:space="preserve"> </v>
      </c>
      <c r="CJ781" s="115"/>
      <c r="CK781" s="115" t="str">
        <f t="shared" si="433"/>
        <v xml:space="preserve"> </v>
      </c>
      <c r="CL781" s="120" t="str">
        <f t="shared" si="434"/>
        <v xml:space="preserve"> </v>
      </c>
      <c r="CM781" s="417" t="str">
        <f t="shared" si="436"/>
        <v xml:space="preserve"> </v>
      </c>
      <c r="IS781" s="103">
        <v>16.09</v>
      </c>
    </row>
    <row r="782" spans="2:253" s="74" customFormat="1" ht="17.100000000000001" hidden="1" customHeight="1" x14ac:dyDescent="0.25">
      <c r="B782" s="504">
        <f>IF(AND('KB Duct Parts'!$BP$16=2,'KB Duct Parts'!$BO$16=5,'KB Duct Parts'!H22&gt;0),'KB Duct Parts'!H22,0)</f>
        <v>0</v>
      </c>
      <c r="C782" s="508" t="s">
        <v>2049</v>
      </c>
      <c r="D782" s="506" t="s">
        <v>191</v>
      </c>
      <c r="E782" s="504" t="s">
        <v>865</v>
      </c>
      <c r="F782" s="508" t="str">
        <f t="shared" si="438"/>
        <v xml:space="preserve"> </v>
      </c>
      <c r="G782" s="530" t="s">
        <v>125</v>
      </c>
      <c r="H782" s="504"/>
      <c r="I782" s="1035" t="s">
        <v>233</v>
      </c>
      <c r="J782" s="1036"/>
      <c r="K782" s="516" t="s">
        <v>882</v>
      </c>
      <c r="L782" s="523" t="s">
        <v>707</v>
      </c>
      <c r="M782" s="517" t="str">
        <f t="shared" si="435"/>
        <v>Y</v>
      </c>
      <c r="N782" s="514">
        <f t="shared" si="412"/>
        <v>31.9</v>
      </c>
      <c r="O782" s="518">
        <f t="shared" si="406"/>
        <v>0</v>
      </c>
      <c r="P782" s="680">
        <v>0</v>
      </c>
      <c r="Q782" s="681">
        <f t="shared" si="413"/>
        <v>0</v>
      </c>
      <c r="R782" s="682">
        <f t="shared" si="414"/>
        <v>0</v>
      </c>
      <c r="S782" s="716">
        <v>0</v>
      </c>
      <c r="T782" s="679">
        <f t="shared" si="415"/>
        <v>0</v>
      </c>
      <c r="U782" s="679">
        <f t="shared" si="416"/>
        <v>0</v>
      </c>
      <c r="Y782" s="120"/>
      <c r="AE782" s="75"/>
      <c r="AF782" s="370" t="s">
        <v>707</v>
      </c>
      <c r="AG782" s="374"/>
      <c r="AH782" s="378"/>
      <c r="AI782" s="381"/>
      <c r="AJ782" s="386"/>
      <c r="AK782" s="391"/>
      <c r="AL782" s="386"/>
      <c r="AM782" s="363">
        <f t="shared" si="437"/>
        <v>1</v>
      </c>
      <c r="AN782" s="578">
        <v>31.9</v>
      </c>
      <c r="AO782" s="120">
        <f t="shared" si="417"/>
        <v>0</v>
      </c>
      <c r="AP782" s="120">
        <f t="shared" si="407"/>
        <v>0</v>
      </c>
      <c r="AQ782" s="120">
        <f t="shared" si="408"/>
        <v>0</v>
      </c>
      <c r="AR782" s="120">
        <f t="shared" si="409"/>
        <v>0</v>
      </c>
      <c r="AS782" s="120">
        <f t="shared" si="410"/>
        <v>0</v>
      </c>
      <c r="AT782" s="120">
        <f t="shared" si="411"/>
        <v>0</v>
      </c>
      <c r="AU782" s="74" t="s">
        <v>717</v>
      </c>
      <c r="AV782" s="115"/>
      <c r="AW782" s="395"/>
      <c r="AX782" s="395">
        <v>0</v>
      </c>
      <c r="AY782" s="395">
        <v>0</v>
      </c>
      <c r="AZ782" s="395">
        <v>0</v>
      </c>
      <c r="BA782" s="395">
        <v>0</v>
      </c>
      <c r="BB782" s="395">
        <v>0</v>
      </c>
      <c r="BC782" s="395">
        <v>0</v>
      </c>
      <c r="BD782" s="115"/>
      <c r="BE782" s="115"/>
      <c r="BF782" s="115"/>
      <c r="BG782" s="115"/>
      <c r="BH782" s="115"/>
      <c r="BI782" s="115"/>
      <c r="BJ782" s="115"/>
      <c r="BK782" s="115"/>
      <c r="BQ782" s="74" t="str">
        <f t="shared" si="418"/>
        <v xml:space="preserve"> </v>
      </c>
      <c r="BR782" s="120" t="str">
        <f t="shared" si="419"/>
        <v xml:space="preserve"> </v>
      </c>
      <c r="BS782" s="120" t="str">
        <f t="shared" si="420"/>
        <v xml:space="preserve"> </v>
      </c>
      <c r="BU782" s="74" t="str">
        <f t="shared" si="421"/>
        <v xml:space="preserve"> </v>
      </c>
      <c r="BV782" s="120" t="str">
        <f t="shared" si="422"/>
        <v xml:space="preserve"> </v>
      </c>
      <c r="BW782" s="120" t="str">
        <f t="shared" si="423"/>
        <v xml:space="preserve">  </v>
      </c>
      <c r="BY782" s="74" t="str">
        <f t="shared" si="424"/>
        <v xml:space="preserve"> </v>
      </c>
      <c r="BZ782" s="120" t="str">
        <f t="shared" si="425"/>
        <v xml:space="preserve"> </v>
      </c>
      <c r="CA782" s="120" t="str">
        <f t="shared" si="426"/>
        <v xml:space="preserve"> </v>
      </c>
      <c r="CC782" s="115" t="str">
        <f t="shared" si="427"/>
        <v xml:space="preserve"> </v>
      </c>
      <c r="CD782" s="120" t="str">
        <f t="shared" si="428"/>
        <v xml:space="preserve"> </v>
      </c>
      <c r="CE782" s="417" t="str">
        <f t="shared" si="429"/>
        <v xml:space="preserve"> </v>
      </c>
      <c r="CF782" s="115"/>
      <c r="CG782" s="115" t="str">
        <f t="shared" si="430"/>
        <v xml:space="preserve"> </v>
      </c>
      <c r="CH782" s="120" t="str">
        <f t="shared" si="431"/>
        <v xml:space="preserve"> </v>
      </c>
      <c r="CI782" s="417" t="str">
        <f t="shared" si="432"/>
        <v xml:space="preserve"> </v>
      </c>
      <c r="CJ782" s="115"/>
      <c r="CK782" s="115" t="str">
        <f t="shared" si="433"/>
        <v xml:space="preserve"> </v>
      </c>
      <c r="CL782" s="120" t="str">
        <f t="shared" si="434"/>
        <v xml:space="preserve"> </v>
      </c>
      <c r="CM782" s="417" t="str">
        <f t="shared" si="436"/>
        <v xml:space="preserve"> </v>
      </c>
      <c r="IS782" s="103">
        <v>16.91</v>
      </c>
    </row>
    <row r="783" spans="2:253" s="74" customFormat="1" ht="17.100000000000001" hidden="1" customHeight="1" x14ac:dyDescent="0.25">
      <c r="B783" s="504">
        <f>IF(AND('KB Duct Parts'!$BP$16=2,'KB Duct Parts'!$BO$16=5,'KB Duct Parts'!H23&gt;0),'KB Duct Parts'!H23,0)</f>
        <v>0</v>
      </c>
      <c r="C783" s="508" t="s">
        <v>2050</v>
      </c>
      <c r="D783" s="506" t="s">
        <v>192</v>
      </c>
      <c r="E783" s="504" t="s">
        <v>866</v>
      </c>
      <c r="F783" s="508" t="str">
        <f t="shared" si="438"/>
        <v xml:space="preserve"> </v>
      </c>
      <c r="G783" s="530" t="s">
        <v>125</v>
      </c>
      <c r="H783" s="504"/>
      <c r="I783" s="1035" t="s">
        <v>233</v>
      </c>
      <c r="J783" s="1036"/>
      <c r="K783" s="516" t="s">
        <v>882</v>
      </c>
      <c r="L783" s="523" t="s">
        <v>707</v>
      </c>
      <c r="M783" s="517" t="str">
        <f t="shared" si="435"/>
        <v>Y</v>
      </c>
      <c r="N783" s="514">
        <f t="shared" si="412"/>
        <v>33</v>
      </c>
      <c r="O783" s="518">
        <f t="shared" si="406"/>
        <v>0</v>
      </c>
      <c r="P783" s="680">
        <v>0</v>
      </c>
      <c r="Q783" s="681">
        <f t="shared" si="413"/>
        <v>0</v>
      </c>
      <c r="R783" s="682">
        <f t="shared" si="414"/>
        <v>0</v>
      </c>
      <c r="S783" s="716">
        <v>0</v>
      </c>
      <c r="T783" s="679">
        <f t="shared" si="415"/>
        <v>0</v>
      </c>
      <c r="U783" s="679">
        <f t="shared" si="416"/>
        <v>0</v>
      </c>
      <c r="Y783" s="120"/>
      <c r="AE783" s="75"/>
      <c r="AF783" s="370" t="s">
        <v>707</v>
      </c>
      <c r="AG783" s="374"/>
      <c r="AH783" s="378"/>
      <c r="AI783" s="381"/>
      <c r="AJ783" s="386"/>
      <c r="AK783" s="391"/>
      <c r="AL783" s="386"/>
      <c r="AM783" s="363">
        <f t="shared" si="437"/>
        <v>1</v>
      </c>
      <c r="AN783" s="578">
        <v>33</v>
      </c>
      <c r="AO783" s="120">
        <f t="shared" si="417"/>
        <v>0</v>
      </c>
      <c r="AP783" s="120">
        <f t="shared" si="407"/>
        <v>0</v>
      </c>
      <c r="AQ783" s="120">
        <f t="shared" si="408"/>
        <v>0</v>
      </c>
      <c r="AR783" s="120">
        <f t="shared" si="409"/>
        <v>0</v>
      </c>
      <c r="AS783" s="120">
        <f t="shared" si="410"/>
        <v>0</v>
      </c>
      <c r="AT783" s="120">
        <f t="shared" si="411"/>
        <v>0</v>
      </c>
      <c r="AU783" s="74" t="s">
        <v>717</v>
      </c>
      <c r="AV783" s="115"/>
      <c r="AW783" s="395"/>
      <c r="AX783" s="395">
        <v>0</v>
      </c>
      <c r="AY783" s="395">
        <v>0</v>
      </c>
      <c r="AZ783" s="395">
        <v>0</v>
      </c>
      <c r="BA783" s="395">
        <v>0</v>
      </c>
      <c r="BB783" s="395">
        <v>0</v>
      </c>
      <c r="BC783" s="395">
        <v>0</v>
      </c>
      <c r="BD783" s="115"/>
      <c r="BE783" s="115"/>
      <c r="BF783" s="115"/>
      <c r="BG783" s="115"/>
      <c r="BH783" s="115"/>
      <c r="BI783" s="115"/>
      <c r="BJ783" s="115"/>
      <c r="BK783" s="115"/>
      <c r="BQ783" s="74" t="str">
        <f t="shared" si="418"/>
        <v xml:space="preserve"> </v>
      </c>
      <c r="BR783" s="120" t="str">
        <f t="shared" si="419"/>
        <v xml:space="preserve"> </v>
      </c>
      <c r="BS783" s="120" t="str">
        <f t="shared" si="420"/>
        <v xml:space="preserve"> </v>
      </c>
      <c r="BU783" s="74" t="str">
        <f t="shared" si="421"/>
        <v xml:space="preserve"> </v>
      </c>
      <c r="BV783" s="120" t="str">
        <f t="shared" si="422"/>
        <v xml:space="preserve"> </v>
      </c>
      <c r="BW783" s="120" t="str">
        <f t="shared" si="423"/>
        <v xml:space="preserve">  </v>
      </c>
      <c r="BY783" s="74" t="str">
        <f t="shared" si="424"/>
        <v xml:space="preserve"> </v>
      </c>
      <c r="BZ783" s="120" t="str">
        <f t="shared" si="425"/>
        <v xml:space="preserve"> </v>
      </c>
      <c r="CA783" s="120" t="str">
        <f t="shared" si="426"/>
        <v xml:space="preserve"> </v>
      </c>
      <c r="CC783" s="115" t="str">
        <f t="shared" si="427"/>
        <v xml:space="preserve"> </v>
      </c>
      <c r="CD783" s="120" t="str">
        <f t="shared" si="428"/>
        <v xml:space="preserve"> </v>
      </c>
      <c r="CE783" s="417" t="str">
        <f t="shared" si="429"/>
        <v xml:space="preserve"> </v>
      </c>
      <c r="CF783" s="115"/>
      <c r="CG783" s="115" t="str">
        <f t="shared" si="430"/>
        <v xml:space="preserve"> </v>
      </c>
      <c r="CH783" s="120" t="str">
        <f t="shared" si="431"/>
        <v xml:space="preserve"> </v>
      </c>
      <c r="CI783" s="417" t="str">
        <f t="shared" si="432"/>
        <v xml:space="preserve"> </v>
      </c>
      <c r="CJ783" s="115"/>
      <c r="CK783" s="115" t="str">
        <f t="shared" si="433"/>
        <v xml:space="preserve"> </v>
      </c>
      <c r="CL783" s="120" t="str">
        <f t="shared" si="434"/>
        <v xml:space="preserve"> </v>
      </c>
      <c r="CM783" s="417" t="str">
        <f t="shared" si="436"/>
        <v xml:space="preserve"> </v>
      </c>
      <c r="IS783" s="103">
        <v>17.829999999999998</v>
      </c>
    </row>
    <row r="784" spans="2:253" s="74" customFormat="1" ht="17.100000000000001" hidden="1" customHeight="1" x14ac:dyDescent="0.25">
      <c r="B784" s="504">
        <f>IF(AND('KB Duct Parts'!$BP$16=2,'KB Duct Parts'!$BO$16=5,'KB Duct Parts'!H24&gt;0),'KB Duct Parts'!H24,0)</f>
        <v>0</v>
      </c>
      <c r="C784" s="508" t="s">
        <v>2051</v>
      </c>
      <c r="D784" s="506" t="s">
        <v>193</v>
      </c>
      <c r="E784" s="504" t="s">
        <v>867</v>
      </c>
      <c r="F784" s="508" t="str">
        <f t="shared" si="438"/>
        <v xml:space="preserve"> </v>
      </c>
      <c r="G784" s="530" t="s">
        <v>125</v>
      </c>
      <c r="H784" s="504"/>
      <c r="I784" s="1035" t="s">
        <v>233</v>
      </c>
      <c r="J784" s="1036"/>
      <c r="K784" s="516" t="s">
        <v>882</v>
      </c>
      <c r="L784" s="523" t="s">
        <v>707</v>
      </c>
      <c r="M784" s="517" t="str">
        <f t="shared" si="435"/>
        <v>Y</v>
      </c>
      <c r="N784" s="514">
        <f t="shared" si="412"/>
        <v>34.200000000000003</v>
      </c>
      <c r="O784" s="518">
        <f t="shared" si="406"/>
        <v>0</v>
      </c>
      <c r="P784" s="680">
        <v>0</v>
      </c>
      <c r="Q784" s="681">
        <f t="shared" si="413"/>
        <v>0</v>
      </c>
      <c r="R784" s="682">
        <f t="shared" si="414"/>
        <v>0</v>
      </c>
      <c r="S784" s="716">
        <v>0</v>
      </c>
      <c r="T784" s="679">
        <f t="shared" si="415"/>
        <v>0</v>
      </c>
      <c r="U784" s="679">
        <f t="shared" si="416"/>
        <v>0</v>
      </c>
      <c r="Y784" s="120"/>
      <c r="AE784" s="75"/>
      <c r="AF784" s="370" t="s">
        <v>707</v>
      </c>
      <c r="AG784" s="374"/>
      <c r="AH784" s="378"/>
      <c r="AI784" s="381"/>
      <c r="AJ784" s="386"/>
      <c r="AK784" s="391"/>
      <c r="AL784" s="386"/>
      <c r="AM784" s="363">
        <f t="shared" si="437"/>
        <v>1</v>
      </c>
      <c r="AN784" s="578">
        <v>34.200000000000003</v>
      </c>
      <c r="AO784" s="120">
        <f t="shared" si="417"/>
        <v>0</v>
      </c>
      <c r="AP784" s="120">
        <f t="shared" si="407"/>
        <v>0</v>
      </c>
      <c r="AQ784" s="120">
        <f t="shared" si="408"/>
        <v>0</v>
      </c>
      <c r="AR784" s="120">
        <f t="shared" si="409"/>
        <v>0</v>
      </c>
      <c r="AS784" s="120">
        <f t="shared" si="410"/>
        <v>0</v>
      </c>
      <c r="AT784" s="120">
        <f t="shared" si="411"/>
        <v>0</v>
      </c>
      <c r="AU784" s="74" t="s">
        <v>717</v>
      </c>
      <c r="AV784" s="115"/>
      <c r="AW784" s="395"/>
      <c r="AX784" s="395">
        <v>0</v>
      </c>
      <c r="AY784" s="395">
        <v>0</v>
      </c>
      <c r="AZ784" s="395">
        <v>0</v>
      </c>
      <c r="BA784" s="395">
        <v>0</v>
      </c>
      <c r="BB784" s="395">
        <v>0</v>
      </c>
      <c r="BC784" s="395">
        <v>0</v>
      </c>
      <c r="BD784" s="115"/>
      <c r="BE784" s="115"/>
      <c r="BF784" s="115"/>
      <c r="BG784" s="115"/>
      <c r="BH784" s="115"/>
      <c r="BI784" s="115"/>
      <c r="BJ784" s="115"/>
      <c r="BK784" s="115"/>
      <c r="BQ784" s="74" t="str">
        <f t="shared" si="418"/>
        <v xml:space="preserve"> </v>
      </c>
      <c r="BR784" s="120" t="str">
        <f t="shared" si="419"/>
        <v xml:space="preserve"> </v>
      </c>
      <c r="BS784" s="120" t="str">
        <f t="shared" si="420"/>
        <v xml:space="preserve"> </v>
      </c>
      <c r="BU784" s="74" t="str">
        <f t="shared" si="421"/>
        <v xml:space="preserve"> </v>
      </c>
      <c r="BV784" s="120" t="str">
        <f t="shared" si="422"/>
        <v xml:space="preserve"> </v>
      </c>
      <c r="BW784" s="120" t="str">
        <f t="shared" si="423"/>
        <v xml:space="preserve">  </v>
      </c>
      <c r="BY784" s="74" t="str">
        <f t="shared" si="424"/>
        <v xml:space="preserve"> </v>
      </c>
      <c r="BZ784" s="120" t="str">
        <f t="shared" si="425"/>
        <v xml:space="preserve"> </v>
      </c>
      <c r="CA784" s="120" t="str">
        <f t="shared" si="426"/>
        <v xml:space="preserve"> </v>
      </c>
      <c r="CC784" s="115" t="str">
        <f t="shared" si="427"/>
        <v xml:space="preserve"> </v>
      </c>
      <c r="CD784" s="120" t="str">
        <f t="shared" si="428"/>
        <v xml:space="preserve"> </v>
      </c>
      <c r="CE784" s="417" t="str">
        <f t="shared" si="429"/>
        <v xml:space="preserve"> </v>
      </c>
      <c r="CF784" s="115"/>
      <c r="CG784" s="115" t="str">
        <f t="shared" si="430"/>
        <v xml:space="preserve"> </v>
      </c>
      <c r="CH784" s="120" t="str">
        <f t="shared" si="431"/>
        <v xml:space="preserve"> </v>
      </c>
      <c r="CI784" s="417" t="str">
        <f t="shared" si="432"/>
        <v xml:space="preserve"> </v>
      </c>
      <c r="CJ784" s="115"/>
      <c r="CK784" s="115" t="str">
        <f t="shared" si="433"/>
        <v xml:space="preserve"> </v>
      </c>
      <c r="CL784" s="120" t="str">
        <f t="shared" si="434"/>
        <v xml:space="preserve"> </v>
      </c>
      <c r="CM784" s="417" t="str">
        <f t="shared" si="436"/>
        <v xml:space="preserve"> </v>
      </c>
      <c r="IS784" s="103">
        <v>18.95</v>
      </c>
    </row>
    <row r="785" spans="2:253" s="74" customFormat="1" ht="17.100000000000001" hidden="1" customHeight="1" x14ac:dyDescent="0.25">
      <c r="B785" s="504">
        <f>IF(AND('KB Duct Parts'!$BP$16=2,'KB Duct Parts'!$BO$16=5,'KB Duct Parts'!H25&gt;0),'KB Duct Parts'!H25,0)</f>
        <v>0</v>
      </c>
      <c r="C785" s="508" t="s">
        <v>2052</v>
      </c>
      <c r="D785" s="506" t="s">
        <v>194</v>
      </c>
      <c r="E785" s="504" t="s">
        <v>868</v>
      </c>
      <c r="F785" s="508" t="str">
        <f t="shared" si="438"/>
        <v xml:space="preserve"> </v>
      </c>
      <c r="G785" s="530" t="s">
        <v>125</v>
      </c>
      <c r="H785" s="504"/>
      <c r="I785" s="1035" t="s">
        <v>233</v>
      </c>
      <c r="J785" s="1036"/>
      <c r="K785" s="516" t="s">
        <v>882</v>
      </c>
      <c r="L785" s="523" t="s">
        <v>707</v>
      </c>
      <c r="M785" s="517" t="str">
        <f t="shared" si="435"/>
        <v>Y</v>
      </c>
      <c r="N785" s="514">
        <f t="shared" si="412"/>
        <v>40.200000000000003</v>
      </c>
      <c r="O785" s="518">
        <f t="shared" si="406"/>
        <v>0</v>
      </c>
      <c r="P785" s="680">
        <v>0</v>
      </c>
      <c r="Q785" s="681">
        <f t="shared" si="413"/>
        <v>0</v>
      </c>
      <c r="R785" s="682">
        <f t="shared" si="414"/>
        <v>0</v>
      </c>
      <c r="S785" s="716">
        <v>0</v>
      </c>
      <c r="T785" s="679">
        <f t="shared" si="415"/>
        <v>0</v>
      </c>
      <c r="U785" s="679">
        <f t="shared" si="416"/>
        <v>0</v>
      </c>
      <c r="Y785" s="120"/>
      <c r="AE785" s="76"/>
      <c r="AF785" s="370" t="s">
        <v>707</v>
      </c>
      <c r="AG785" s="374"/>
      <c r="AH785" s="378"/>
      <c r="AI785" s="381"/>
      <c r="AJ785" s="386"/>
      <c r="AK785" s="391"/>
      <c r="AL785" s="386"/>
      <c r="AM785" s="363">
        <f t="shared" si="437"/>
        <v>1</v>
      </c>
      <c r="AN785" s="578">
        <v>40.200000000000003</v>
      </c>
      <c r="AO785" s="120">
        <f t="shared" si="417"/>
        <v>0</v>
      </c>
      <c r="AP785" s="120">
        <f t="shared" si="407"/>
        <v>0</v>
      </c>
      <c r="AQ785" s="120">
        <f t="shared" si="408"/>
        <v>0</v>
      </c>
      <c r="AR785" s="120">
        <f t="shared" si="409"/>
        <v>0</v>
      </c>
      <c r="AS785" s="120">
        <f t="shared" si="410"/>
        <v>0</v>
      </c>
      <c r="AT785" s="120">
        <f t="shared" si="411"/>
        <v>0</v>
      </c>
      <c r="AU785" s="74" t="s">
        <v>717</v>
      </c>
      <c r="AV785" s="115"/>
      <c r="AW785" s="395"/>
      <c r="AX785" s="395">
        <v>0</v>
      </c>
      <c r="AY785" s="395">
        <v>0</v>
      </c>
      <c r="AZ785" s="395">
        <v>0</v>
      </c>
      <c r="BA785" s="395">
        <v>0</v>
      </c>
      <c r="BB785" s="395">
        <v>0</v>
      </c>
      <c r="BC785" s="395">
        <v>0</v>
      </c>
      <c r="BD785" s="115"/>
      <c r="BE785" s="115"/>
      <c r="BF785" s="115"/>
      <c r="BG785" s="115"/>
      <c r="BH785" s="115"/>
      <c r="BI785" s="115"/>
      <c r="BJ785" s="115"/>
      <c r="BK785" s="115"/>
      <c r="BQ785" s="74" t="str">
        <f t="shared" si="418"/>
        <v xml:space="preserve"> </v>
      </c>
      <c r="BR785" s="120" t="str">
        <f t="shared" si="419"/>
        <v xml:space="preserve"> </v>
      </c>
      <c r="BS785" s="120" t="str">
        <f t="shared" si="420"/>
        <v xml:space="preserve"> </v>
      </c>
      <c r="BU785" s="74" t="str">
        <f t="shared" si="421"/>
        <v xml:space="preserve"> </v>
      </c>
      <c r="BV785" s="120" t="str">
        <f t="shared" si="422"/>
        <v xml:space="preserve"> </v>
      </c>
      <c r="BW785" s="120" t="str">
        <f t="shared" si="423"/>
        <v xml:space="preserve">  </v>
      </c>
      <c r="BY785" s="74" t="str">
        <f t="shared" si="424"/>
        <v xml:space="preserve"> </v>
      </c>
      <c r="BZ785" s="120" t="str">
        <f t="shared" si="425"/>
        <v xml:space="preserve"> </v>
      </c>
      <c r="CA785" s="120" t="str">
        <f t="shared" si="426"/>
        <v xml:space="preserve"> </v>
      </c>
      <c r="CC785" s="115" t="str">
        <f t="shared" si="427"/>
        <v xml:space="preserve"> </v>
      </c>
      <c r="CD785" s="120" t="str">
        <f t="shared" si="428"/>
        <v xml:space="preserve"> </v>
      </c>
      <c r="CE785" s="417" t="str">
        <f t="shared" si="429"/>
        <v xml:space="preserve"> </v>
      </c>
      <c r="CF785" s="115"/>
      <c r="CG785" s="115" t="str">
        <f t="shared" si="430"/>
        <v xml:space="preserve"> </v>
      </c>
      <c r="CH785" s="120" t="str">
        <f t="shared" si="431"/>
        <v xml:space="preserve"> </v>
      </c>
      <c r="CI785" s="417" t="str">
        <f t="shared" si="432"/>
        <v xml:space="preserve"> </v>
      </c>
      <c r="CJ785" s="115"/>
      <c r="CK785" s="115" t="str">
        <f t="shared" si="433"/>
        <v xml:space="preserve"> </v>
      </c>
      <c r="CL785" s="120" t="str">
        <f t="shared" si="434"/>
        <v xml:space="preserve"> </v>
      </c>
      <c r="CM785" s="417" t="str">
        <f t="shared" si="436"/>
        <v xml:space="preserve"> </v>
      </c>
      <c r="IS785" s="103">
        <v>24.39</v>
      </c>
    </row>
    <row r="786" spans="2:253" s="74" customFormat="1" ht="17.100000000000001" hidden="1" customHeight="1" x14ac:dyDescent="0.25">
      <c r="B786" s="504">
        <f>IF(AND('KB Duct Parts'!$BP$16=2,'KB Duct Parts'!$BO$16=5,'KB Duct Parts'!H26&gt;0),'KB Duct Parts'!H26,0)</f>
        <v>0</v>
      </c>
      <c r="C786" s="508" t="s">
        <v>2053</v>
      </c>
      <c r="D786" s="506" t="s">
        <v>195</v>
      </c>
      <c r="E786" s="504" t="s">
        <v>869</v>
      </c>
      <c r="F786" s="508" t="str">
        <f t="shared" si="438"/>
        <v xml:space="preserve"> </v>
      </c>
      <c r="G786" s="530" t="s">
        <v>125</v>
      </c>
      <c r="H786" s="504"/>
      <c r="I786" s="1035" t="s">
        <v>233</v>
      </c>
      <c r="J786" s="1036"/>
      <c r="K786" s="516" t="s">
        <v>882</v>
      </c>
      <c r="L786" s="523" t="s">
        <v>707</v>
      </c>
      <c r="M786" s="517" t="str">
        <f t="shared" si="435"/>
        <v>Y</v>
      </c>
      <c r="N786" s="514">
        <f t="shared" si="412"/>
        <v>41.7</v>
      </c>
      <c r="O786" s="518">
        <f t="shared" si="406"/>
        <v>0</v>
      </c>
      <c r="P786" s="680">
        <v>0</v>
      </c>
      <c r="Q786" s="681">
        <f t="shared" si="413"/>
        <v>0</v>
      </c>
      <c r="R786" s="682">
        <f t="shared" si="414"/>
        <v>0</v>
      </c>
      <c r="S786" s="716">
        <v>0</v>
      </c>
      <c r="T786" s="679">
        <f t="shared" si="415"/>
        <v>0</v>
      </c>
      <c r="U786" s="679">
        <f t="shared" si="416"/>
        <v>0</v>
      </c>
      <c r="Y786" s="120"/>
      <c r="AE786" s="75"/>
      <c r="AF786" s="370" t="s">
        <v>707</v>
      </c>
      <c r="AG786" s="374"/>
      <c r="AH786" s="378"/>
      <c r="AI786" s="381"/>
      <c r="AJ786" s="386"/>
      <c r="AK786" s="391"/>
      <c r="AL786" s="386"/>
      <c r="AM786" s="363">
        <f t="shared" si="437"/>
        <v>1</v>
      </c>
      <c r="AN786" s="578">
        <v>41.7</v>
      </c>
      <c r="AO786" s="120">
        <f t="shared" si="417"/>
        <v>0</v>
      </c>
      <c r="AP786" s="120">
        <f t="shared" si="407"/>
        <v>0</v>
      </c>
      <c r="AQ786" s="120">
        <f t="shared" si="408"/>
        <v>0</v>
      </c>
      <c r="AR786" s="120">
        <f t="shared" si="409"/>
        <v>0</v>
      </c>
      <c r="AS786" s="120">
        <f t="shared" si="410"/>
        <v>0</v>
      </c>
      <c r="AT786" s="120">
        <f t="shared" si="411"/>
        <v>0</v>
      </c>
      <c r="AU786" s="74" t="s">
        <v>717</v>
      </c>
      <c r="AV786" s="115"/>
      <c r="AW786" s="395"/>
      <c r="AX786" s="395">
        <v>0</v>
      </c>
      <c r="AY786" s="395">
        <v>0</v>
      </c>
      <c r="AZ786" s="395">
        <v>0</v>
      </c>
      <c r="BA786" s="395">
        <v>0</v>
      </c>
      <c r="BB786" s="395">
        <v>0</v>
      </c>
      <c r="BC786" s="395">
        <v>0</v>
      </c>
      <c r="BD786" s="115"/>
      <c r="BE786" s="115"/>
      <c r="BF786" s="115"/>
      <c r="BG786" s="115"/>
      <c r="BH786" s="115"/>
      <c r="BI786" s="115"/>
      <c r="BJ786" s="115"/>
      <c r="BK786" s="115"/>
      <c r="BQ786" s="74" t="str">
        <f t="shared" si="418"/>
        <v xml:space="preserve"> </v>
      </c>
      <c r="BR786" s="120" t="str">
        <f t="shared" si="419"/>
        <v xml:space="preserve"> </v>
      </c>
      <c r="BS786" s="120" t="str">
        <f t="shared" si="420"/>
        <v xml:space="preserve"> </v>
      </c>
      <c r="BU786" s="74" t="str">
        <f t="shared" si="421"/>
        <v xml:space="preserve"> </v>
      </c>
      <c r="BV786" s="120" t="str">
        <f t="shared" si="422"/>
        <v xml:space="preserve"> </v>
      </c>
      <c r="BW786" s="120" t="str">
        <f t="shared" si="423"/>
        <v xml:space="preserve">  </v>
      </c>
      <c r="BY786" s="74" t="str">
        <f t="shared" si="424"/>
        <v xml:space="preserve"> </v>
      </c>
      <c r="BZ786" s="120" t="str">
        <f t="shared" si="425"/>
        <v xml:space="preserve"> </v>
      </c>
      <c r="CA786" s="120" t="str">
        <f t="shared" si="426"/>
        <v xml:space="preserve"> </v>
      </c>
      <c r="CC786" s="115" t="str">
        <f t="shared" si="427"/>
        <v xml:space="preserve"> </v>
      </c>
      <c r="CD786" s="120" t="str">
        <f t="shared" si="428"/>
        <v xml:space="preserve"> </v>
      </c>
      <c r="CE786" s="417" t="str">
        <f t="shared" si="429"/>
        <v xml:space="preserve"> </v>
      </c>
      <c r="CF786" s="115"/>
      <c r="CG786" s="115" t="str">
        <f t="shared" si="430"/>
        <v xml:space="preserve"> </v>
      </c>
      <c r="CH786" s="120" t="str">
        <f t="shared" si="431"/>
        <v xml:space="preserve"> </v>
      </c>
      <c r="CI786" s="417" t="str">
        <f t="shared" si="432"/>
        <v xml:space="preserve"> </v>
      </c>
      <c r="CJ786" s="115"/>
      <c r="CK786" s="115" t="str">
        <f t="shared" si="433"/>
        <v xml:space="preserve"> </v>
      </c>
      <c r="CL786" s="120" t="str">
        <f t="shared" si="434"/>
        <v xml:space="preserve"> </v>
      </c>
      <c r="CM786" s="417" t="str">
        <f t="shared" si="436"/>
        <v xml:space="preserve"> </v>
      </c>
      <c r="IS786" s="103">
        <v>25.76</v>
      </c>
    </row>
    <row r="787" spans="2:253" s="74" customFormat="1" ht="17.100000000000001" hidden="1" customHeight="1" x14ac:dyDescent="0.25">
      <c r="B787" s="504">
        <f>IF(AND('KB Duct Parts'!$BP$16=2,'KB Duct Parts'!$BO$16=5,'KB Duct Parts'!H27&gt;0),'KB Duct Parts'!H27,0)</f>
        <v>0</v>
      </c>
      <c r="C787" s="508" t="s">
        <v>2054</v>
      </c>
      <c r="D787" s="506" t="s">
        <v>196</v>
      </c>
      <c r="E787" s="504" t="s">
        <v>870</v>
      </c>
      <c r="F787" s="508" t="str">
        <f t="shared" si="438"/>
        <v xml:space="preserve"> </v>
      </c>
      <c r="G787" s="530" t="s">
        <v>125</v>
      </c>
      <c r="H787" s="504"/>
      <c r="I787" s="1035" t="s">
        <v>233</v>
      </c>
      <c r="J787" s="1036"/>
      <c r="K787" s="516" t="s">
        <v>882</v>
      </c>
      <c r="L787" s="523" t="s">
        <v>707</v>
      </c>
      <c r="M787" s="517" t="str">
        <f t="shared" si="435"/>
        <v>Y</v>
      </c>
      <c r="N787" s="514">
        <f t="shared" si="412"/>
        <v>43.3</v>
      </c>
      <c r="O787" s="518">
        <f t="shared" si="406"/>
        <v>0</v>
      </c>
      <c r="P787" s="680">
        <v>0</v>
      </c>
      <c r="Q787" s="681">
        <f t="shared" si="413"/>
        <v>0</v>
      </c>
      <c r="R787" s="682">
        <f t="shared" si="414"/>
        <v>0</v>
      </c>
      <c r="S787" s="716">
        <v>0</v>
      </c>
      <c r="T787" s="679">
        <f t="shared" si="415"/>
        <v>0</v>
      </c>
      <c r="U787" s="679">
        <f t="shared" si="416"/>
        <v>0</v>
      </c>
      <c r="Y787" s="120"/>
      <c r="AE787" s="76"/>
      <c r="AF787" s="370" t="s">
        <v>707</v>
      </c>
      <c r="AG787" s="374"/>
      <c r="AH787" s="378"/>
      <c r="AI787" s="381"/>
      <c r="AJ787" s="386"/>
      <c r="AK787" s="391"/>
      <c r="AL787" s="386"/>
      <c r="AM787" s="363">
        <f t="shared" si="437"/>
        <v>1</v>
      </c>
      <c r="AN787" s="578">
        <v>43.3</v>
      </c>
      <c r="AO787" s="120">
        <f t="shared" si="417"/>
        <v>0</v>
      </c>
      <c r="AP787" s="120">
        <f t="shared" si="407"/>
        <v>0</v>
      </c>
      <c r="AQ787" s="120">
        <f t="shared" si="408"/>
        <v>0</v>
      </c>
      <c r="AR787" s="120">
        <f t="shared" si="409"/>
        <v>0</v>
      </c>
      <c r="AS787" s="120">
        <f t="shared" si="410"/>
        <v>0</v>
      </c>
      <c r="AT787" s="120">
        <f t="shared" si="411"/>
        <v>0</v>
      </c>
      <c r="AU787" s="74" t="s">
        <v>717</v>
      </c>
      <c r="AV787" s="115"/>
      <c r="AW787" s="395"/>
      <c r="AX787" s="395">
        <v>0</v>
      </c>
      <c r="AY787" s="395">
        <v>0</v>
      </c>
      <c r="AZ787" s="395">
        <v>0</v>
      </c>
      <c r="BA787" s="395">
        <v>0</v>
      </c>
      <c r="BB787" s="395">
        <v>0</v>
      </c>
      <c r="BC787" s="395">
        <v>0</v>
      </c>
      <c r="BD787" s="115"/>
      <c r="BE787" s="115"/>
      <c r="BF787" s="115"/>
      <c r="BG787" s="115"/>
      <c r="BH787" s="115"/>
      <c r="BI787" s="115"/>
      <c r="BJ787" s="115"/>
      <c r="BK787" s="115"/>
      <c r="BQ787" s="74" t="str">
        <f t="shared" si="418"/>
        <v xml:space="preserve"> </v>
      </c>
      <c r="BR787" s="120" t="str">
        <f t="shared" si="419"/>
        <v xml:space="preserve"> </v>
      </c>
      <c r="BS787" s="120" t="str">
        <f t="shared" si="420"/>
        <v xml:space="preserve"> </v>
      </c>
      <c r="BU787" s="74" t="str">
        <f t="shared" si="421"/>
        <v xml:space="preserve"> </v>
      </c>
      <c r="BV787" s="120" t="str">
        <f t="shared" si="422"/>
        <v xml:space="preserve"> </v>
      </c>
      <c r="BW787" s="120" t="str">
        <f t="shared" si="423"/>
        <v xml:space="preserve">  </v>
      </c>
      <c r="BY787" s="74" t="str">
        <f t="shared" si="424"/>
        <v xml:space="preserve"> </v>
      </c>
      <c r="BZ787" s="120" t="str">
        <f t="shared" si="425"/>
        <v xml:space="preserve"> </v>
      </c>
      <c r="CA787" s="120" t="str">
        <f t="shared" si="426"/>
        <v xml:space="preserve"> </v>
      </c>
      <c r="CC787" s="115" t="str">
        <f t="shared" si="427"/>
        <v xml:space="preserve"> </v>
      </c>
      <c r="CD787" s="120" t="str">
        <f t="shared" si="428"/>
        <v xml:space="preserve"> </v>
      </c>
      <c r="CE787" s="417" t="str">
        <f t="shared" si="429"/>
        <v xml:space="preserve"> </v>
      </c>
      <c r="CF787" s="115"/>
      <c r="CG787" s="115" t="str">
        <f t="shared" si="430"/>
        <v xml:space="preserve"> </v>
      </c>
      <c r="CH787" s="120" t="str">
        <f t="shared" si="431"/>
        <v xml:space="preserve"> </v>
      </c>
      <c r="CI787" s="417" t="str">
        <f t="shared" si="432"/>
        <v xml:space="preserve"> </v>
      </c>
      <c r="CJ787" s="115"/>
      <c r="CK787" s="115" t="str">
        <f t="shared" si="433"/>
        <v xml:space="preserve"> </v>
      </c>
      <c r="CL787" s="120" t="str">
        <f t="shared" si="434"/>
        <v xml:space="preserve"> </v>
      </c>
      <c r="CM787" s="417" t="str">
        <f t="shared" si="436"/>
        <v xml:space="preserve"> </v>
      </c>
      <c r="IS787" s="103">
        <v>27.17</v>
      </c>
    </row>
    <row r="788" spans="2:253" s="74" customFormat="1" ht="17.100000000000001" hidden="1" customHeight="1" x14ac:dyDescent="0.25">
      <c r="B788" s="504">
        <f>IF(AND('KB Duct Parts'!$BP$16=2,'KB Duct Parts'!$BO$16=5,'KB Duct Parts'!H28&gt;0),'KB Duct Parts'!H28,0)</f>
        <v>0</v>
      </c>
      <c r="C788" s="508" t="s">
        <v>2055</v>
      </c>
      <c r="D788" s="506" t="s">
        <v>197</v>
      </c>
      <c r="E788" s="504" t="s">
        <v>871</v>
      </c>
      <c r="F788" s="508" t="str">
        <f t="shared" si="438"/>
        <v xml:space="preserve"> </v>
      </c>
      <c r="G788" s="530" t="s">
        <v>125</v>
      </c>
      <c r="H788" s="504"/>
      <c r="I788" s="1035" t="s">
        <v>233</v>
      </c>
      <c r="J788" s="1036"/>
      <c r="K788" s="516" t="s">
        <v>882</v>
      </c>
      <c r="L788" s="523" t="s">
        <v>707</v>
      </c>
      <c r="M788" s="517" t="str">
        <f t="shared" si="435"/>
        <v>Y</v>
      </c>
      <c r="N788" s="514">
        <f t="shared" si="412"/>
        <v>44.8</v>
      </c>
      <c r="O788" s="518">
        <f t="shared" si="406"/>
        <v>0</v>
      </c>
      <c r="P788" s="680">
        <v>0</v>
      </c>
      <c r="Q788" s="681">
        <f t="shared" si="413"/>
        <v>0</v>
      </c>
      <c r="R788" s="682">
        <f t="shared" si="414"/>
        <v>0</v>
      </c>
      <c r="S788" s="716">
        <v>0</v>
      </c>
      <c r="T788" s="679">
        <f t="shared" si="415"/>
        <v>0</v>
      </c>
      <c r="U788" s="679">
        <f t="shared" si="416"/>
        <v>0</v>
      </c>
      <c r="Y788" s="120"/>
      <c r="AE788" s="75"/>
      <c r="AF788" s="370" t="s">
        <v>707</v>
      </c>
      <c r="AG788" s="374"/>
      <c r="AH788" s="378"/>
      <c r="AI788" s="381"/>
      <c r="AJ788" s="386"/>
      <c r="AK788" s="391"/>
      <c r="AL788" s="386"/>
      <c r="AM788" s="363">
        <f t="shared" si="437"/>
        <v>1</v>
      </c>
      <c r="AN788" s="578">
        <v>44.8</v>
      </c>
      <c r="AO788" s="120">
        <f t="shared" si="417"/>
        <v>0</v>
      </c>
      <c r="AP788" s="120">
        <f t="shared" si="407"/>
        <v>0</v>
      </c>
      <c r="AQ788" s="120">
        <f t="shared" si="408"/>
        <v>0</v>
      </c>
      <c r="AR788" s="120">
        <f t="shared" si="409"/>
        <v>0</v>
      </c>
      <c r="AS788" s="120">
        <f t="shared" si="410"/>
        <v>0</v>
      </c>
      <c r="AT788" s="120">
        <f t="shared" si="411"/>
        <v>0</v>
      </c>
      <c r="AU788" s="74" t="s">
        <v>717</v>
      </c>
      <c r="AV788" s="115"/>
      <c r="AW788" s="395"/>
      <c r="AX788" s="395">
        <v>0</v>
      </c>
      <c r="AY788" s="395">
        <v>0</v>
      </c>
      <c r="AZ788" s="395">
        <v>0</v>
      </c>
      <c r="BA788" s="395">
        <v>0</v>
      </c>
      <c r="BB788" s="395">
        <v>0</v>
      </c>
      <c r="BC788" s="395">
        <v>0</v>
      </c>
      <c r="BD788" s="115"/>
      <c r="BE788" s="115"/>
      <c r="BF788" s="115"/>
      <c r="BG788" s="115"/>
      <c r="BH788" s="115"/>
      <c r="BI788" s="115"/>
      <c r="BJ788" s="115"/>
      <c r="BK788" s="115"/>
      <c r="BQ788" s="74" t="str">
        <f t="shared" si="418"/>
        <v xml:space="preserve"> </v>
      </c>
      <c r="BR788" s="120" t="str">
        <f t="shared" si="419"/>
        <v xml:space="preserve"> </v>
      </c>
      <c r="BS788" s="120" t="str">
        <f t="shared" si="420"/>
        <v xml:space="preserve"> </v>
      </c>
      <c r="BU788" s="74" t="str">
        <f t="shared" si="421"/>
        <v xml:space="preserve"> </v>
      </c>
      <c r="BV788" s="120" t="str">
        <f t="shared" si="422"/>
        <v xml:space="preserve"> </v>
      </c>
      <c r="BW788" s="120" t="str">
        <f t="shared" si="423"/>
        <v xml:space="preserve">  </v>
      </c>
      <c r="BY788" s="74" t="str">
        <f t="shared" si="424"/>
        <v xml:space="preserve"> </v>
      </c>
      <c r="BZ788" s="120" t="str">
        <f t="shared" si="425"/>
        <v xml:space="preserve"> </v>
      </c>
      <c r="CA788" s="120" t="str">
        <f t="shared" si="426"/>
        <v xml:space="preserve"> </v>
      </c>
      <c r="CC788" s="115" t="str">
        <f t="shared" si="427"/>
        <v xml:space="preserve"> </v>
      </c>
      <c r="CD788" s="120" t="str">
        <f t="shared" si="428"/>
        <v xml:space="preserve"> </v>
      </c>
      <c r="CE788" s="417" t="str">
        <f t="shared" si="429"/>
        <v xml:space="preserve"> </v>
      </c>
      <c r="CF788" s="115"/>
      <c r="CG788" s="115" t="str">
        <f t="shared" si="430"/>
        <v xml:space="preserve"> </v>
      </c>
      <c r="CH788" s="120" t="str">
        <f t="shared" si="431"/>
        <v xml:space="preserve"> </v>
      </c>
      <c r="CI788" s="417" t="str">
        <f t="shared" si="432"/>
        <v xml:space="preserve"> </v>
      </c>
      <c r="CJ788" s="115"/>
      <c r="CK788" s="115" t="str">
        <f t="shared" si="433"/>
        <v xml:space="preserve"> </v>
      </c>
      <c r="CL788" s="120" t="str">
        <f t="shared" si="434"/>
        <v xml:space="preserve"> </v>
      </c>
      <c r="CM788" s="417" t="str">
        <f t="shared" si="436"/>
        <v xml:space="preserve"> </v>
      </c>
      <c r="IS788" s="103">
        <v>28.58</v>
      </c>
    </row>
    <row r="789" spans="2:253" s="74" customFormat="1" ht="17.100000000000001" hidden="1" customHeight="1" x14ac:dyDescent="0.25">
      <c r="B789" s="504">
        <f>IF(AND('KB Duct Parts'!$BP$16=2,'KB Duct Parts'!$BO$16=5,'KB Duct Parts'!H29&gt;0),'KB Duct Parts'!H29,0)</f>
        <v>0</v>
      </c>
      <c r="C789" s="508" t="s">
        <v>2056</v>
      </c>
      <c r="D789" s="506" t="s">
        <v>198</v>
      </c>
      <c r="E789" s="504" t="s">
        <v>872</v>
      </c>
      <c r="F789" s="508" t="str">
        <f t="shared" si="438"/>
        <v xml:space="preserve"> </v>
      </c>
      <c r="G789" s="530" t="s">
        <v>125</v>
      </c>
      <c r="H789" s="504"/>
      <c r="I789" s="1035" t="s">
        <v>233</v>
      </c>
      <c r="J789" s="1036"/>
      <c r="K789" s="516" t="s">
        <v>882</v>
      </c>
      <c r="L789" s="523" t="s">
        <v>707</v>
      </c>
      <c r="M789" s="517" t="str">
        <f t="shared" si="435"/>
        <v>Y</v>
      </c>
      <c r="N789" s="514">
        <f t="shared" si="412"/>
        <v>46.4</v>
      </c>
      <c r="O789" s="518">
        <f t="shared" si="406"/>
        <v>0</v>
      </c>
      <c r="P789" s="680">
        <v>0</v>
      </c>
      <c r="Q789" s="681">
        <f t="shared" si="413"/>
        <v>0</v>
      </c>
      <c r="R789" s="682">
        <f t="shared" si="414"/>
        <v>0</v>
      </c>
      <c r="S789" s="716">
        <v>0</v>
      </c>
      <c r="T789" s="679">
        <f t="shared" si="415"/>
        <v>0</v>
      </c>
      <c r="U789" s="679">
        <f t="shared" si="416"/>
        <v>0</v>
      </c>
      <c r="Y789" s="120"/>
      <c r="AE789" s="76"/>
      <c r="AF789" s="370" t="s">
        <v>707</v>
      </c>
      <c r="AG789" s="374"/>
      <c r="AH789" s="378"/>
      <c r="AI789" s="381"/>
      <c r="AJ789" s="386"/>
      <c r="AK789" s="391"/>
      <c r="AL789" s="386"/>
      <c r="AM789" s="363">
        <f t="shared" si="437"/>
        <v>1</v>
      </c>
      <c r="AN789" s="578">
        <v>46.4</v>
      </c>
      <c r="AO789" s="120">
        <f t="shared" si="417"/>
        <v>0</v>
      </c>
      <c r="AP789" s="120">
        <f t="shared" si="407"/>
        <v>0</v>
      </c>
      <c r="AQ789" s="120">
        <f t="shared" si="408"/>
        <v>0</v>
      </c>
      <c r="AR789" s="120">
        <f t="shared" si="409"/>
        <v>0</v>
      </c>
      <c r="AS789" s="120">
        <f t="shared" si="410"/>
        <v>0</v>
      </c>
      <c r="AT789" s="120">
        <f t="shared" si="411"/>
        <v>0</v>
      </c>
      <c r="AU789" s="74" t="s">
        <v>717</v>
      </c>
      <c r="AV789" s="115"/>
      <c r="AW789" s="395"/>
      <c r="AX789" s="395">
        <v>0</v>
      </c>
      <c r="AY789" s="395">
        <v>0</v>
      </c>
      <c r="AZ789" s="395">
        <v>0</v>
      </c>
      <c r="BA789" s="395">
        <v>0</v>
      </c>
      <c r="BB789" s="395">
        <v>0</v>
      </c>
      <c r="BC789" s="395">
        <v>0</v>
      </c>
      <c r="BD789" s="115"/>
      <c r="BE789" s="115"/>
      <c r="BF789" s="115"/>
      <c r="BG789" s="115"/>
      <c r="BH789" s="115"/>
      <c r="BI789" s="115"/>
      <c r="BJ789" s="115"/>
      <c r="BK789" s="115"/>
      <c r="BQ789" s="74" t="str">
        <f t="shared" si="418"/>
        <v xml:space="preserve"> </v>
      </c>
      <c r="BR789" s="120" t="str">
        <f t="shared" si="419"/>
        <v xml:space="preserve"> </v>
      </c>
      <c r="BS789" s="120" t="str">
        <f t="shared" si="420"/>
        <v xml:space="preserve"> </v>
      </c>
      <c r="BU789" s="74" t="str">
        <f t="shared" si="421"/>
        <v xml:space="preserve"> </v>
      </c>
      <c r="BV789" s="120" t="str">
        <f t="shared" si="422"/>
        <v xml:space="preserve"> </v>
      </c>
      <c r="BW789" s="120" t="str">
        <f t="shared" si="423"/>
        <v xml:space="preserve">  </v>
      </c>
      <c r="BY789" s="74" t="str">
        <f t="shared" si="424"/>
        <v xml:space="preserve"> </v>
      </c>
      <c r="BZ789" s="120" t="str">
        <f t="shared" si="425"/>
        <v xml:space="preserve"> </v>
      </c>
      <c r="CA789" s="120" t="str">
        <f t="shared" si="426"/>
        <v xml:space="preserve"> </v>
      </c>
      <c r="CC789" s="115" t="str">
        <f t="shared" si="427"/>
        <v xml:space="preserve"> </v>
      </c>
      <c r="CD789" s="120" t="str">
        <f t="shared" si="428"/>
        <v xml:space="preserve"> </v>
      </c>
      <c r="CE789" s="417" t="str">
        <f t="shared" si="429"/>
        <v xml:space="preserve"> </v>
      </c>
      <c r="CF789" s="115"/>
      <c r="CG789" s="115" t="str">
        <f t="shared" si="430"/>
        <v xml:space="preserve"> </v>
      </c>
      <c r="CH789" s="120" t="str">
        <f t="shared" si="431"/>
        <v xml:space="preserve"> </v>
      </c>
      <c r="CI789" s="417" t="str">
        <f t="shared" si="432"/>
        <v xml:space="preserve"> </v>
      </c>
      <c r="CJ789" s="115"/>
      <c r="CK789" s="115" t="str">
        <f t="shared" si="433"/>
        <v xml:space="preserve"> </v>
      </c>
      <c r="CL789" s="120" t="str">
        <f t="shared" si="434"/>
        <v xml:space="preserve"> </v>
      </c>
      <c r="CM789" s="417" t="str">
        <f t="shared" si="436"/>
        <v xml:space="preserve"> </v>
      </c>
      <c r="IS789" s="103">
        <v>30</v>
      </c>
    </row>
    <row r="790" spans="2:253" s="74" customFormat="1" ht="17.100000000000001" hidden="1" customHeight="1" x14ac:dyDescent="0.25">
      <c r="B790" s="504">
        <f>IF(AND('KB Duct Parts'!$BP$16=2,'KB Duct Parts'!$BO$16=5,'KB Duct Parts'!H30&gt;0),'KB Duct Parts'!H30,0)</f>
        <v>0</v>
      </c>
      <c r="C790" s="508" t="s">
        <v>2057</v>
      </c>
      <c r="D790" s="506" t="s">
        <v>199</v>
      </c>
      <c r="E790" s="504" t="s">
        <v>873</v>
      </c>
      <c r="F790" s="508" t="str">
        <f t="shared" si="438"/>
        <v xml:space="preserve"> </v>
      </c>
      <c r="G790" s="530" t="s">
        <v>125</v>
      </c>
      <c r="H790" s="504"/>
      <c r="I790" s="1035" t="s">
        <v>233</v>
      </c>
      <c r="J790" s="1036"/>
      <c r="K790" s="516" t="s">
        <v>882</v>
      </c>
      <c r="L790" s="523" t="s">
        <v>707</v>
      </c>
      <c r="M790" s="517" t="str">
        <f t="shared" si="435"/>
        <v>Y</v>
      </c>
      <c r="N790" s="514">
        <f t="shared" si="412"/>
        <v>48</v>
      </c>
      <c r="O790" s="518">
        <f t="shared" si="406"/>
        <v>0</v>
      </c>
      <c r="P790" s="680">
        <v>0</v>
      </c>
      <c r="Q790" s="681">
        <f t="shared" si="413"/>
        <v>0</v>
      </c>
      <c r="R790" s="682">
        <f t="shared" si="414"/>
        <v>0</v>
      </c>
      <c r="S790" s="716">
        <v>0</v>
      </c>
      <c r="T790" s="679">
        <f t="shared" si="415"/>
        <v>0</v>
      </c>
      <c r="U790" s="679">
        <f t="shared" si="416"/>
        <v>0</v>
      </c>
      <c r="Y790" s="120"/>
      <c r="AE790" s="75"/>
      <c r="AF790" s="370" t="s">
        <v>707</v>
      </c>
      <c r="AG790" s="374"/>
      <c r="AH790" s="378"/>
      <c r="AI790" s="381"/>
      <c r="AJ790" s="386"/>
      <c r="AK790" s="391"/>
      <c r="AL790" s="386"/>
      <c r="AM790" s="363">
        <f t="shared" si="437"/>
        <v>1</v>
      </c>
      <c r="AN790" s="578">
        <v>48</v>
      </c>
      <c r="AO790" s="120">
        <f t="shared" si="417"/>
        <v>0</v>
      </c>
      <c r="AP790" s="120">
        <f t="shared" si="407"/>
        <v>0</v>
      </c>
      <c r="AQ790" s="120">
        <f t="shared" si="408"/>
        <v>0</v>
      </c>
      <c r="AR790" s="120">
        <f t="shared" si="409"/>
        <v>0</v>
      </c>
      <c r="AS790" s="120">
        <f t="shared" si="410"/>
        <v>0</v>
      </c>
      <c r="AT790" s="120">
        <f t="shared" si="411"/>
        <v>0</v>
      </c>
      <c r="AU790" s="74" t="s">
        <v>717</v>
      </c>
      <c r="AV790" s="115"/>
      <c r="AW790" s="395"/>
      <c r="AX790" s="395">
        <v>0</v>
      </c>
      <c r="AY790" s="395">
        <v>0</v>
      </c>
      <c r="AZ790" s="395">
        <v>0</v>
      </c>
      <c r="BA790" s="395">
        <v>0</v>
      </c>
      <c r="BB790" s="395">
        <v>0</v>
      </c>
      <c r="BC790" s="395">
        <v>0</v>
      </c>
      <c r="BD790" s="115"/>
      <c r="BE790" s="115"/>
      <c r="BF790" s="115"/>
      <c r="BG790" s="115"/>
      <c r="BH790" s="115"/>
      <c r="BI790" s="115"/>
      <c r="BJ790" s="115"/>
      <c r="BK790" s="115"/>
      <c r="BQ790" s="74" t="str">
        <f t="shared" si="418"/>
        <v xml:space="preserve"> </v>
      </c>
      <c r="BR790" s="120" t="str">
        <f t="shared" si="419"/>
        <v xml:space="preserve"> </v>
      </c>
      <c r="BS790" s="120" t="str">
        <f t="shared" si="420"/>
        <v xml:space="preserve"> </v>
      </c>
      <c r="BU790" s="74" t="str">
        <f t="shared" si="421"/>
        <v xml:space="preserve"> </v>
      </c>
      <c r="BV790" s="120" t="str">
        <f t="shared" si="422"/>
        <v xml:space="preserve"> </v>
      </c>
      <c r="BW790" s="120" t="str">
        <f t="shared" si="423"/>
        <v xml:space="preserve">  </v>
      </c>
      <c r="BY790" s="74" t="str">
        <f t="shared" si="424"/>
        <v xml:space="preserve"> </v>
      </c>
      <c r="BZ790" s="120" t="str">
        <f t="shared" si="425"/>
        <v xml:space="preserve"> </v>
      </c>
      <c r="CA790" s="120" t="str">
        <f t="shared" si="426"/>
        <v xml:space="preserve"> </v>
      </c>
      <c r="CC790" s="115" t="str">
        <f t="shared" si="427"/>
        <v xml:space="preserve"> </v>
      </c>
      <c r="CD790" s="120" t="str">
        <f t="shared" si="428"/>
        <v xml:space="preserve"> </v>
      </c>
      <c r="CE790" s="417" t="str">
        <f t="shared" si="429"/>
        <v xml:space="preserve"> </v>
      </c>
      <c r="CF790" s="115"/>
      <c r="CG790" s="115" t="str">
        <f t="shared" si="430"/>
        <v xml:space="preserve"> </v>
      </c>
      <c r="CH790" s="120" t="str">
        <f t="shared" si="431"/>
        <v xml:space="preserve"> </v>
      </c>
      <c r="CI790" s="417" t="str">
        <f t="shared" si="432"/>
        <v xml:space="preserve"> </v>
      </c>
      <c r="CJ790" s="115"/>
      <c r="CK790" s="115" t="str">
        <f t="shared" si="433"/>
        <v xml:space="preserve"> </v>
      </c>
      <c r="CL790" s="120" t="str">
        <f t="shared" si="434"/>
        <v xml:space="preserve"> </v>
      </c>
      <c r="CM790" s="417" t="str">
        <f t="shared" si="436"/>
        <v xml:space="preserve"> </v>
      </c>
      <c r="IS790" s="103">
        <v>31.41</v>
      </c>
    </row>
    <row r="791" spans="2:253" s="74" customFormat="1" ht="17.100000000000001" hidden="1" customHeight="1" x14ac:dyDescent="0.25">
      <c r="B791" s="504">
        <f>IF(AND('KB Duct Parts'!$BP$16=2,'KB Duct Parts'!$BO$16=5,'KB Duct Parts'!H31&gt;0),'KB Duct Parts'!H31,0)</f>
        <v>0</v>
      </c>
      <c r="C791" s="508" t="s">
        <v>2058</v>
      </c>
      <c r="D791" s="506" t="s">
        <v>200</v>
      </c>
      <c r="E791" s="504" t="s">
        <v>874</v>
      </c>
      <c r="F791" s="508" t="str">
        <f t="shared" si="438"/>
        <v xml:space="preserve"> </v>
      </c>
      <c r="G791" s="530" t="s">
        <v>125</v>
      </c>
      <c r="H791" s="504"/>
      <c r="I791" s="1035" t="s">
        <v>233</v>
      </c>
      <c r="J791" s="1036"/>
      <c r="K791" s="516" t="s">
        <v>882</v>
      </c>
      <c r="L791" s="523" t="s">
        <v>707</v>
      </c>
      <c r="M791" s="517" t="str">
        <f t="shared" si="435"/>
        <v>Y</v>
      </c>
      <c r="N791" s="514">
        <f t="shared" si="412"/>
        <v>49.2</v>
      </c>
      <c r="O791" s="518">
        <f t="shared" si="406"/>
        <v>0</v>
      </c>
      <c r="P791" s="680">
        <v>0</v>
      </c>
      <c r="Q791" s="681">
        <f t="shared" si="413"/>
        <v>0</v>
      </c>
      <c r="R791" s="682">
        <f t="shared" si="414"/>
        <v>0</v>
      </c>
      <c r="S791" s="716">
        <v>0</v>
      </c>
      <c r="T791" s="679">
        <f t="shared" si="415"/>
        <v>0</v>
      </c>
      <c r="U791" s="679">
        <f t="shared" si="416"/>
        <v>0</v>
      </c>
      <c r="Y791" s="120"/>
      <c r="AE791" s="76"/>
      <c r="AF791" s="370" t="s">
        <v>707</v>
      </c>
      <c r="AG791" s="374"/>
      <c r="AH791" s="378"/>
      <c r="AI791" s="381"/>
      <c r="AJ791" s="386"/>
      <c r="AK791" s="391"/>
      <c r="AL791" s="386"/>
      <c r="AM791" s="363">
        <f t="shared" si="437"/>
        <v>1</v>
      </c>
      <c r="AN791" s="578">
        <v>49.2</v>
      </c>
      <c r="AO791" s="120">
        <f t="shared" si="417"/>
        <v>0</v>
      </c>
      <c r="AP791" s="120">
        <f t="shared" si="407"/>
        <v>0</v>
      </c>
      <c r="AQ791" s="120">
        <f t="shared" si="408"/>
        <v>0</v>
      </c>
      <c r="AR791" s="120">
        <f t="shared" si="409"/>
        <v>0</v>
      </c>
      <c r="AS791" s="120">
        <f t="shared" si="410"/>
        <v>0</v>
      </c>
      <c r="AT791" s="120">
        <f t="shared" si="411"/>
        <v>0</v>
      </c>
      <c r="AU791" s="74" t="s">
        <v>717</v>
      </c>
      <c r="AV791" s="115"/>
      <c r="AW791" s="395"/>
      <c r="AX791" s="395">
        <v>0</v>
      </c>
      <c r="AY791" s="395">
        <v>0</v>
      </c>
      <c r="AZ791" s="395">
        <v>0</v>
      </c>
      <c r="BA791" s="395">
        <v>0</v>
      </c>
      <c r="BB791" s="395">
        <v>0</v>
      </c>
      <c r="BC791" s="395">
        <v>0</v>
      </c>
      <c r="BD791" s="115"/>
      <c r="BE791" s="115"/>
      <c r="BF791" s="115"/>
      <c r="BG791" s="115"/>
      <c r="BH791" s="115"/>
      <c r="BI791" s="115"/>
      <c r="BJ791" s="115"/>
      <c r="BK791" s="115"/>
      <c r="BQ791" s="74" t="str">
        <f t="shared" si="418"/>
        <v xml:space="preserve"> </v>
      </c>
      <c r="BR791" s="120" t="str">
        <f t="shared" si="419"/>
        <v xml:space="preserve"> </v>
      </c>
      <c r="BS791" s="120" t="str">
        <f t="shared" si="420"/>
        <v xml:space="preserve"> </v>
      </c>
      <c r="BU791" s="74" t="str">
        <f t="shared" si="421"/>
        <v xml:space="preserve"> </v>
      </c>
      <c r="BV791" s="120" t="str">
        <f t="shared" si="422"/>
        <v xml:space="preserve"> </v>
      </c>
      <c r="BW791" s="120" t="str">
        <f t="shared" si="423"/>
        <v xml:space="preserve">  </v>
      </c>
      <c r="BY791" s="74" t="str">
        <f t="shared" si="424"/>
        <v xml:space="preserve"> </v>
      </c>
      <c r="BZ791" s="120" t="str">
        <f t="shared" si="425"/>
        <v xml:space="preserve"> </v>
      </c>
      <c r="CA791" s="120" t="str">
        <f t="shared" si="426"/>
        <v xml:space="preserve"> </v>
      </c>
      <c r="CC791" s="115" t="str">
        <f t="shared" si="427"/>
        <v xml:space="preserve"> </v>
      </c>
      <c r="CD791" s="120" t="str">
        <f t="shared" si="428"/>
        <v xml:space="preserve"> </v>
      </c>
      <c r="CE791" s="417" t="str">
        <f t="shared" si="429"/>
        <v xml:space="preserve"> </v>
      </c>
      <c r="CF791" s="115"/>
      <c r="CG791" s="115" t="str">
        <f t="shared" si="430"/>
        <v xml:space="preserve"> </v>
      </c>
      <c r="CH791" s="120" t="str">
        <f t="shared" si="431"/>
        <v xml:space="preserve"> </v>
      </c>
      <c r="CI791" s="417" t="str">
        <f t="shared" si="432"/>
        <v xml:space="preserve"> </v>
      </c>
      <c r="CJ791" s="115"/>
      <c r="CK791" s="115" t="str">
        <f t="shared" si="433"/>
        <v xml:space="preserve"> </v>
      </c>
      <c r="CL791" s="120" t="str">
        <f t="shared" si="434"/>
        <v xml:space="preserve"> </v>
      </c>
      <c r="CM791" s="417" t="str">
        <f t="shared" si="436"/>
        <v xml:space="preserve"> </v>
      </c>
      <c r="IS791" s="103">
        <v>32.619999999999997</v>
      </c>
    </row>
    <row r="792" spans="2:253" s="74" customFormat="1" ht="17.100000000000001" hidden="1" customHeight="1" x14ac:dyDescent="0.25">
      <c r="B792" s="504">
        <f>IF(AND('KB Duct Parts'!$BP$16=2,'KB Duct Parts'!$BO$16=5,'KB Duct Parts'!H32&gt;0),'KB Duct Parts'!H32,0)</f>
        <v>0</v>
      </c>
      <c r="C792" s="508" t="s">
        <v>2059</v>
      </c>
      <c r="D792" s="506" t="s">
        <v>201</v>
      </c>
      <c r="E792" s="504" t="s">
        <v>875</v>
      </c>
      <c r="F792" s="508" t="str">
        <f t="shared" si="438"/>
        <v xml:space="preserve"> </v>
      </c>
      <c r="G792" s="530" t="s">
        <v>125</v>
      </c>
      <c r="H792" s="504"/>
      <c r="I792" s="1035" t="s">
        <v>233</v>
      </c>
      <c r="J792" s="1036"/>
      <c r="K792" s="516" t="s">
        <v>882</v>
      </c>
      <c r="L792" s="523" t="s">
        <v>707</v>
      </c>
      <c r="M792" s="517" t="str">
        <f t="shared" si="435"/>
        <v>Y</v>
      </c>
      <c r="N792" s="514">
        <f t="shared" si="412"/>
        <v>50.7</v>
      </c>
      <c r="O792" s="518">
        <f t="shared" si="406"/>
        <v>0</v>
      </c>
      <c r="P792" s="680">
        <v>0</v>
      </c>
      <c r="Q792" s="681">
        <f t="shared" si="413"/>
        <v>0</v>
      </c>
      <c r="R792" s="682">
        <f t="shared" si="414"/>
        <v>0</v>
      </c>
      <c r="S792" s="716">
        <v>0</v>
      </c>
      <c r="T792" s="679">
        <f t="shared" si="415"/>
        <v>0</v>
      </c>
      <c r="U792" s="679">
        <f t="shared" si="416"/>
        <v>0</v>
      </c>
      <c r="Y792" s="120"/>
      <c r="AE792" s="75"/>
      <c r="AF792" s="370" t="s">
        <v>707</v>
      </c>
      <c r="AG792" s="374"/>
      <c r="AH792" s="378"/>
      <c r="AI792" s="381"/>
      <c r="AJ792" s="386"/>
      <c r="AK792" s="391"/>
      <c r="AL792" s="386"/>
      <c r="AM792" s="363">
        <f t="shared" si="437"/>
        <v>1</v>
      </c>
      <c r="AN792" s="578">
        <v>50.7</v>
      </c>
      <c r="AO792" s="120">
        <f t="shared" si="417"/>
        <v>0</v>
      </c>
      <c r="AP792" s="120">
        <f t="shared" si="407"/>
        <v>0</v>
      </c>
      <c r="AQ792" s="120">
        <f t="shared" si="408"/>
        <v>0</v>
      </c>
      <c r="AR792" s="120">
        <f t="shared" si="409"/>
        <v>0</v>
      </c>
      <c r="AS792" s="120">
        <f t="shared" si="410"/>
        <v>0</v>
      </c>
      <c r="AT792" s="120">
        <f t="shared" si="411"/>
        <v>0</v>
      </c>
      <c r="AU792" s="74" t="s">
        <v>717</v>
      </c>
      <c r="AV792" s="115"/>
      <c r="AW792" s="395"/>
      <c r="AX792" s="395">
        <v>0</v>
      </c>
      <c r="AY792" s="395">
        <v>0</v>
      </c>
      <c r="AZ792" s="395">
        <v>0</v>
      </c>
      <c r="BA792" s="395">
        <v>0</v>
      </c>
      <c r="BB792" s="395">
        <v>0</v>
      </c>
      <c r="BC792" s="395">
        <v>0</v>
      </c>
      <c r="BD792" s="115"/>
      <c r="BE792" s="115"/>
      <c r="BF792" s="115"/>
      <c r="BG792" s="115"/>
      <c r="BH792" s="115"/>
      <c r="BI792" s="115"/>
      <c r="BJ792" s="115"/>
      <c r="BK792" s="115"/>
      <c r="BQ792" s="74" t="str">
        <f t="shared" si="418"/>
        <v xml:space="preserve"> </v>
      </c>
      <c r="BR792" s="120" t="str">
        <f t="shared" si="419"/>
        <v xml:space="preserve"> </v>
      </c>
      <c r="BS792" s="120" t="str">
        <f t="shared" si="420"/>
        <v xml:space="preserve"> </v>
      </c>
      <c r="BU792" s="74" t="str">
        <f t="shared" si="421"/>
        <v xml:space="preserve"> </v>
      </c>
      <c r="BV792" s="120" t="str">
        <f t="shared" si="422"/>
        <v xml:space="preserve"> </v>
      </c>
      <c r="BW792" s="120" t="str">
        <f t="shared" si="423"/>
        <v xml:space="preserve">  </v>
      </c>
      <c r="BY792" s="74" t="str">
        <f t="shared" si="424"/>
        <v xml:space="preserve"> </v>
      </c>
      <c r="BZ792" s="120" t="str">
        <f t="shared" si="425"/>
        <v xml:space="preserve"> </v>
      </c>
      <c r="CA792" s="120" t="str">
        <f t="shared" si="426"/>
        <v xml:space="preserve"> </v>
      </c>
      <c r="CC792" s="115" t="str">
        <f t="shared" si="427"/>
        <v xml:space="preserve"> </v>
      </c>
      <c r="CD792" s="120" t="str">
        <f t="shared" si="428"/>
        <v xml:space="preserve"> </v>
      </c>
      <c r="CE792" s="417" t="str">
        <f t="shared" si="429"/>
        <v xml:space="preserve"> </v>
      </c>
      <c r="CF792" s="115"/>
      <c r="CG792" s="115" t="str">
        <f t="shared" si="430"/>
        <v xml:space="preserve"> </v>
      </c>
      <c r="CH792" s="120" t="str">
        <f t="shared" si="431"/>
        <v xml:space="preserve"> </v>
      </c>
      <c r="CI792" s="417" t="str">
        <f t="shared" si="432"/>
        <v xml:space="preserve"> </v>
      </c>
      <c r="CJ792" s="115"/>
      <c r="CK792" s="115" t="str">
        <f t="shared" si="433"/>
        <v xml:space="preserve"> </v>
      </c>
      <c r="CL792" s="120" t="str">
        <f t="shared" si="434"/>
        <v xml:space="preserve"> </v>
      </c>
      <c r="CM792" s="417" t="str">
        <f t="shared" si="436"/>
        <v xml:space="preserve"> </v>
      </c>
      <c r="IS792" s="103">
        <v>33.94</v>
      </c>
    </row>
    <row r="793" spans="2:253" s="74" customFormat="1" ht="17.100000000000001" hidden="1" customHeight="1" x14ac:dyDescent="0.25">
      <c r="B793" s="504">
        <f>IF(AND('KB Duct Parts'!$BP$16=2,'KB Duct Parts'!$BO$16=5,'KB Duct Parts'!H33&gt;0),'KB Duct Parts'!H33,0)</f>
        <v>0</v>
      </c>
      <c r="C793" s="508" t="s">
        <v>2060</v>
      </c>
      <c r="D793" s="506" t="s">
        <v>202</v>
      </c>
      <c r="E793" s="504" t="s">
        <v>876</v>
      </c>
      <c r="F793" s="508" t="str">
        <f t="shared" si="438"/>
        <v xml:space="preserve"> </v>
      </c>
      <c r="G793" s="530" t="s">
        <v>125</v>
      </c>
      <c r="H793" s="504"/>
      <c r="I793" s="1035" t="s">
        <v>233</v>
      </c>
      <c r="J793" s="1036"/>
      <c r="K793" s="516" t="s">
        <v>882</v>
      </c>
      <c r="L793" s="523" t="s">
        <v>707</v>
      </c>
      <c r="M793" s="517" t="str">
        <f t="shared" si="435"/>
        <v>Y</v>
      </c>
      <c r="N793" s="514">
        <f t="shared" si="412"/>
        <v>52</v>
      </c>
      <c r="O793" s="518">
        <f t="shared" ref="O793:O857" si="439">IF(B793&gt;0,N793*B793,0)</f>
        <v>0</v>
      </c>
      <c r="P793" s="680">
        <v>0</v>
      </c>
      <c r="Q793" s="681">
        <f t="shared" si="413"/>
        <v>0</v>
      </c>
      <c r="R793" s="682">
        <f t="shared" si="414"/>
        <v>0</v>
      </c>
      <c r="S793" s="716">
        <v>0</v>
      </c>
      <c r="T793" s="679">
        <f t="shared" si="415"/>
        <v>0</v>
      </c>
      <c r="U793" s="679">
        <f t="shared" si="416"/>
        <v>0</v>
      </c>
      <c r="Y793" s="120"/>
      <c r="AE793" s="76"/>
      <c r="AF793" s="370" t="s">
        <v>707</v>
      </c>
      <c r="AG793" s="374"/>
      <c r="AH793" s="378"/>
      <c r="AI793" s="381"/>
      <c r="AJ793" s="386"/>
      <c r="AK793" s="391"/>
      <c r="AL793" s="386"/>
      <c r="AM793" s="363">
        <f t="shared" si="437"/>
        <v>1</v>
      </c>
      <c r="AN793" s="578">
        <v>52</v>
      </c>
      <c r="AO793" s="120">
        <f t="shared" si="417"/>
        <v>0</v>
      </c>
      <c r="AP793" s="120">
        <f t="shared" ref="AP793:AP856" si="440">$AN793*AY793</f>
        <v>0</v>
      </c>
      <c r="AQ793" s="120">
        <f t="shared" ref="AQ793:AQ856" si="441">$AN793*AZ793</f>
        <v>0</v>
      </c>
      <c r="AR793" s="120">
        <f t="shared" ref="AR793:AR856" si="442">$AN793*BA793</f>
        <v>0</v>
      </c>
      <c r="AS793" s="120">
        <f t="shared" ref="AS793:AS856" si="443">$AN793*BB793</f>
        <v>0</v>
      </c>
      <c r="AT793" s="120">
        <f t="shared" ref="AT793:AT856" si="444">$AN793*BC793</f>
        <v>0</v>
      </c>
      <c r="AU793" s="74" t="s">
        <v>717</v>
      </c>
      <c r="AV793" s="115"/>
      <c r="AW793" s="395"/>
      <c r="AX793" s="395">
        <v>0</v>
      </c>
      <c r="AY793" s="395">
        <v>0</v>
      </c>
      <c r="AZ793" s="395">
        <v>0</v>
      </c>
      <c r="BA793" s="395">
        <v>0</v>
      </c>
      <c r="BB793" s="395">
        <v>0</v>
      </c>
      <c r="BC793" s="395">
        <v>0</v>
      </c>
      <c r="BD793" s="115"/>
      <c r="BE793" s="115"/>
      <c r="BF793" s="115"/>
      <c r="BG793" s="115"/>
      <c r="BH793" s="115"/>
      <c r="BI793" s="115"/>
      <c r="BJ793" s="115"/>
      <c r="BK793" s="115"/>
      <c r="BQ793" s="74" t="str">
        <f t="shared" si="418"/>
        <v xml:space="preserve"> </v>
      </c>
      <c r="BR793" s="120" t="str">
        <f t="shared" si="419"/>
        <v xml:space="preserve"> </v>
      </c>
      <c r="BS793" s="120" t="str">
        <f t="shared" si="420"/>
        <v xml:space="preserve"> </v>
      </c>
      <c r="BU793" s="74" t="str">
        <f t="shared" si="421"/>
        <v xml:space="preserve"> </v>
      </c>
      <c r="BV793" s="120" t="str">
        <f t="shared" si="422"/>
        <v xml:space="preserve"> </v>
      </c>
      <c r="BW793" s="120" t="str">
        <f t="shared" si="423"/>
        <v xml:space="preserve">  </v>
      </c>
      <c r="BY793" s="74" t="str">
        <f t="shared" si="424"/>
        <v xml:space="preserve"> </v>
      </c>
      <c r="BZ793" s="120" t="str">
        <f t="shared" si="425"/>
        <v xml:space="preserve"> </v>
      </c>
      <c r="CA793" s="120" t="str">
        <f t="shared" si="426"/>
        <v xml:space="preserve"> </v>
      </c>
      <c r="CC793" s="115" t="str">
        <f t="shared" si="427"/>
        <v xml:space="preserve"> </v>
      </c>
      <c r="CD793" s="120" t="str">
        <f t="shared" si="428"/>
        <v xml:space="preserve"> </v>
      </c>
      <c r="CE793" s="417" t="str">
        <f t="shared" si="429"/>
        <v xml:space="preserve"> </v>
      </c>
      <c r="CF793" s="115"/>
      <c r="CG793" s="115" t="str">
        <f t="shared" si="430"/>
        <v xml:space="preserve"> </v>
      </c>
      <c r="CH793" s="120" t="str">
        <f t="shared" si="431"/>
        <v xml:space="preserve"> </v>
      </c>
      <c r="CI793" s="417" t="str">
        <f t="shared" si="432"/>
        <v xml:space="preserve"> </v>
      </c>
      <c r="CJ793" s="115"/>
      <c r="CK793" s="115" t="str">
        <f t="shared" si="433"/>
        <v xml:space="preserve"> </v>
      </c>
      <c r="CL793" s="120" t="str">
        <f t="shared" si="434"/>
        <v xml:space="preserve"> </v>
      </c>
      <c r="CM793" s="417" t="str">
        <f t="shared" si="436"/>
        <v xml:space="preserve"> </v>
      </c>
      <c r="IS793" s="103">
        <v>35.15</v>
      </c>
    </row>
    <row r="794" spans="2:253" s="74" customFormat="1" ht="17.100000000000001" hidden="1" customHeight="1" x14ac:dyDescent="0.25">
      <c r="B794" s="504">
        <f>IF(AND('KB Duct Parts'!$BP$16=2,'KB Duct Parts'!$BO$16=5,'KB Duct Parts'!H34&gt;0),'KB Duct Parts'!H34,0)</f>
        <v>0</v>
      </c>
      <c r="C794" s="508" t="s">
        <v>2061</v>
      </c>
      <c r="D794" s="506" t="s">
        <v>203</v>
      </c>
      <c r="E794" s="504" t="s">
        <v>877</v>
      </c>
      <c r="F794" s="508" t="str">
        <f t="shared" si="438"/>
        <v xml:space="preserve"> </v>
      </c>
      <c r="G794" s="530" t="s">
        <v>125</v>
      </c>
      <c r="H794" s="504"/>
      <c r="I794" s="1035" t="s">
        <v>233</v>
      </c>
      <c r="J794" s="1036"/>
      <c r="K794" s="516" t="s">
        <v>882</v>
      </c>
      <c r="L794" s="523" t="s">
        <v>707</v>
      </c>
      <c r="M794" s="517" t="str">
        <f t="shared" si="435"/>
        <v>Y</v>
      </c>
      <c r="N794" s="514">
        <f t="shared" ref="N794:N856" si="445">AN794</f>
        <v>53.4</v>
      </c>
      <c r="O794" s="518">
        <f t="shared" si="439"/>
        <v>0</v>
      </c>
      <c r="P794" s="680">
        <v>0</v>
      </c>
      <c r="Q794" s="681">
        <f t="shared" ref="Q794:Q857" si="446">IF(B794&gt;0,N794*(1-P794),0)</f>
        <v>0</v>
      </c>
      <c r="R794" s="682">
        <f t="shared" ref="R794:R857" si="447">B794*Q794</f>
        <v>0</v>
      </c>
      <c r="S794" s="716">
        <v>0</v>
      </c>
      <c r="T794" s="679">
        <f t="shared" ref="T794:T857" si="448">ROUND(IF(B794&gt;0,((N794*(1-(1*S794)))),0),2)</f>
        <v>0</v>
      </c>
      <c r="U794" s="679">
        <f t="shared" ref="U794:U857" si="449">B794*T794</f>
        <v>0</v>
      </c>
      <c r="Y794" s="120"/>
      <c r="AE794" s="75"/>
      <c r="AF794" s="370" t="s">
        <v>707</v>
      </c>
      <c r="AG794" s="374"/>
      <c r="AH794" s="378"/>
      <c r="AI794" s="381"/>
      <c r="AJ794" s="386"/>
      <c r="AK794" s="391"/>
      <c r="AL794" s="386"/>
      <c r="AM794" s="363">
        <f t="shared" si="437"/>
        <v>1</v>
      </c>
      <c r="AN794" s="578">
        <v>53.4</v>
      </c>
      <c r="AO794" s="120">
        <f t="shared" ref="AO794:AO892" si="450">$AN794*AX794</f>
        <v>0</v>
      </c>
      <c r="AP794" s="120">
        <f t="shared" si="440"/>
        <v>0</v>
      </c>
      <c r="AQ794" s="120">
        <f t="shared" si="441"/>
        <v>0</v>
      </c>
      <c r="AR794" s="120">
        <f t="shared" si="442"/>
        <v>0</v>
      </c>
      <c r="AS794" s="120">
        <f t="shared" si="443"/>
        <v>0</v>
      </c>
      <c r="AT794" s="120">
        <f t="shared" si="444"/>
        <v>0</v>
      </c>
      <c r="AU794" s="74" t="s">
        <v>717</v>
      </c>
      <c r="AV794" s="115"/>
      <c r="AW794" s="395"/>
      <c r="AX794" s="395">
        <v>0</v>
      </c>
      <c r="AY794" s="395">
        <v>0</v>
      </c>
      <c r="AZ794" s="395">
        <v>0</v>
      </c>
      <c r="BA794" s="395">
        <v>0</v>
      </c>
      <c r="BB794" s="395">
        <v>0</v>
      </c>
      <c r="BC794" s="395">
        <v>0</v>
      </c>
      <c r="BD794" s="115"/>
      <c r="BE794" s="115"/>
      <c r="BF794" s="115"/>
      <c r="BG794" s="115"/>
      <c r="BH794" s="115"/>
      <c r="BI794" s="115"/>
      <c r="BJ794" s="115"/>
      <c r="BK794" s="115"/>
      <c r="BQ794" s="74" t="str">
        <f t="shared" ref="BQ794:BQ892" si="451">IF(AO794&gt;0,D794&amp;"-("&amp; AG794&amp;")"," ")</f>
        <v xml:space="preserve"> </v>
      </c>
      <c r="BR794" s="120" t="str">
        <f t="shared" ref="BR794:BR892" si="452">IF(AO794&gt;0,$G794," ")</f>
        <v xml:space="preserve"> </v>
      </c>
      <c r="BS794" s="120" t="str">
        <f t="shared" ref="BS794:BS892" si="453">IF(AO794&gt;0,AO794," ")</f>
        <v xml:space="preserve"> </v>
      </c>
      <c r="BU794" s="74" t="str">
        <f t="shared" ref="BU794:BU892" si="454">IF(AP794&gt;0,D794&amp;"-("&amp;AH794&amp;")"," ")</f>
        <v xml:space="preserve"> </v>
      </c>
      <c r="BV794" s="120" t="str">
        <f t="shared" ref="BV794:BV892" si="455">IF(AP794&gt;0,$G794," ")</f>
        <v xml:space="preserve"> </v>
      </c>
      <c r="BW794" s="120" t="str">
        <f t="shared" ref="BW794:BW892" si="456">IF(AP794&gt;0,AP794,"  ")</f>
        <v xml:space="preserve">  </v>
      </c>
      <c r="BY794" s="74" t="str">
        <f t="shared" ref="BY794:BY892" si="457">IF(AQ794&gt;0,D794&amp;"-("&amp;AI794&amp;")"," ")</f>
        <v xml:space="preserve"> </v>
      </c>
      <c r="BZ794" s="120" t="str">
        <f t="shared" ref="BZ794:BZ892" si="458">IF(AQ794&gt;0,$G794," ")</f>
        <v xml:space="preserve"> </v>
      </c>
      <c r="CA794" s="120" t="str">
        <f t="shared" ref="CA794:CA892" si="459">IF(AQ794&gt;0,AQ794," ")</f>
        <v xml:space="preserve"> </v>
      </c>
      <c r="CC794" s="115" t="str">
        <f t="shared" ref="CC794:CC892" si="460">IF(AR794&gt;0,D794&amp;"-("&amp;AJ794&amp;")"," ")</f>
        <v xml:space="preserve"> </v>
      </c>
      <c r="CD794" s="120" t="str">
        <f t="shared" ref="CD794:CD892" si="461">IF(AR794&gt;0,$G794," ")</f>
        <v xml:space="preserve"> </v>
      </c>
      <c r="CE794" s="417" t="str">
        <f t="shared" ref="CE794:CE892" si="462">IF(AR794&gt;0,AR794," ")</f>
        <v xml:space="preserve"> </v>
      </c>
      <c r="CF794" s="115"/>
      <c r="CG794" s="115" t="str">
        <f t="shared" ref="CG794:CG892" si="463">IF(AS794&gt;0,D794&amp;"-("&amp;AK794&amp;")"," ")</f>
        <v xml:space="preserve"> </v>
      </c>
      <c r="CH794" s="120" t="str">
        <f t="shared" ref="CH794:CH892" si="464">IF(AS794&gt;0,$G794," ")</f>
        <v xml:space="preserve"> </v>
      </c>
      <c r="CI794" s="417" t="str">
        <f t="shared" ref="CI794:CI892" si="465">IF(AS794&gt;0,AS794," ")</f>
        <v xml:space="preserve"> </v>
      </c>
      <c r="CJ794" s="115"/>
      <c r="CK794" s="115" t="str">
        <f t="shared" ref="CK794:CK892" si="466">IF(AT794&gt;0,D794&amp;"-"&amp;AL794," ")</f>
        <v xml:space="preserve"> </v>
      </c>
      <c r="CL794" s="120" t="str">
        <f t="shared" ref="CL794:CL892" si="467">IF(AT794&gt;0,$G794," ")</f>
        <v xml:space="preserve"> </v>
      </c>
      <c r="CM794" s="417" t="str">
        <f t="shared" si="436"/>
        <v xml:space="preserve"> </v>
      </c>
      <c r="IS794" s="103">
        <v>36.369999999999997</v>
      </c>
    </row>
    <row r="795" spans="2:253" s="74" customFormat="1" ht="17.100000000000001" hidden="1" customHeight="1" x14ac:dyDescent="0.25">
      <c r="B795" s="504">
        <f>IF(AND('KB Duct Parts'!$BP$16=2,'KB Duct Parts'!$BO$16=5,'KB Duct Parts'!H35&gt;0),'KB Duct Parts'!H35,0)</f>
        <v>0</v>
      </c>
      <c r="C795" s="508" t="s">
        <v>2062</v>
      </c>
      <c r="D795" s="506" t="s">
        <v>204</v>
      </c>
      <c r="E795" s="504" t="s">
        <v>878</v>
      </c>
      <c r="F795" s="508" t="str">
        <f t="shared" si="438"/>
        <v xml:space="preserve"> </v>
      </c>
      <c r="G795" s="530" t="s">
        <v>125</v>
      </c>
      <c r="H795" s="504"/>
      <c r="I795" s="1035" t="s">
        <v>233</v>
      </c>
      <c r="J795" s="1036"/>
      <c r="K795" s="516" t="s">
        <v>882</v>
      </c>
      <c r="L795" s="523" t="s">
        <v>707</v>
      </c>
      <c r="M795" s="517" t="str">
        <f t="shared" ref="M795:M816" si="468">IF(AM795=1,"Y",IF(AM795&gt;1,"NR"," "))</f>
        <v>Y</v>
      </c>
      <c r="N795" s="514">
        <f t="shared" si="445"/>
        <v>56.1</v>
      </c>
      <c r="O795" s="518">
        <f t="shared" si="439"/>
        <v>0</v>
      </c>
      <c r="P795" s="680">
        <v>0</v>
      </c>
      <c r="Q795" s="681">
        <f t="shared" si="446"/>
        <v>0</v>
      </c>
      <c r="R795" s="682">
        <f t="shared" si="447"/>
        <v>0</v>
      </c>
      <c r="S795" s="716">
        <v>0</v>
      </c>
      <c r="T795" s="679">
        <f t="shared" si="448"/>
        <v>0</v>
      </c>
      <c r="U795" s="679">
        <f t="shared" si="449"/>
        <v>0</v>
      </c>
      <c r="Y795" s="120"/>
      <c r="AE795" s="75"/>
      <c r="AF795" s="370" t="s">
        <v>707</v>
      </c>
      <c r="AG795" s="374"/>
      <c r="AH795" s="378"/>
      <c r="AI795" s="381"/>
      <c r="AJ795" s="386"/>
      <c r="AK795" s="391"/>
      <c r="AL795" s="386"/>
      <c r="AM795" s="363">
        <f t="shared" si="437"/>
        <v>1</v>
      </c>
      <c r="AN795" s="578">
        <v>56.1</v>
      </c>
      <c r="AO795" s="120">
        <f t="shared" si="450"/>
        <v>0</v>
      </c>
      <c r="AP795" s="120">
        <f t="shared" si="440"/>
        <v>0</v>
      </c>
      <c r="AQ795" s="120">
        <f t="shared" si="441"/>
        <v>0</v>
      </c>
      <c r="AR795" s="120">
        <f t="shared" si="442"/>
        <v>0</v>
      </c>
      <c r="AS795" s="120">
        <f t="shared" si="443"/>
        <v>0</v>
      </c>
      <c r="AT795" s="120">
        <f t="shared" si="444"/>
        <v>0</v>
      </c>
      <c r="AU795" s="74" t="s">
        <v>717</v>
      </c>
      <c r="AV795" s="115"/>
      <c r="AW795" s="395"/>
      <c r="AX795" s="395">
        <v>0</v>
      </c>
      <c r="AY795" s="395">
        <v>0</v>
      </c>
      <c r="AZ795" s="395">
        <v>0</v>
      </c>
      <c r="BA795" s="395">
        <v>0</v>
      </c>
      <c r="BB795" s="395">
        <v>0</v>
      </c>
      <c r="BC795" s="395">
        <v>0</v>
      </c>
      <c r="BD795" s="115"/>
      <c r="BE795" s="115"/>
      <c r="BF795" s="115"/>
      <c r="BG795" s="115"/>
      <c r="BH795" s="115"/>
      <c r="BI795" s="115"/>
      <c r="BJ795" s="115"/>
      <c r="BK795" s="115"/>
      <c r="BQ795" s="74" t="str">
        <f t="shared" si="451"/>
        <v xml:space="preserve"> </v>
      </c>
      <c r="BR795" s="120" t="str">
        <f t="shared" si="452"/>
        <v xml:space="preserve"> </v>
      </c>
      <c r="BS795" s="120" t="str">
        <f t="shared" si="453"/>
        <v xml:space="preserve"> </v>
      </c>
      <c r="BU795" s="74" t="str">
        <f t="shared" si="454"/>
        <v xml:space="preserve"> </v>
      </c>
      <c r="BV795" s="120" t="str">
        <f t="shared" si="455"/>
        <v xml:space="preserve"> </v>
      </c>
      <c r="BW795" s="120" t="str">
        <f t="shared" si="456"/>
        <v xml:space="preserve">  </v>
      </c>
      <c r="BY795" s="74" t="str">
        <f t="shared" si="457"/>
        <v xml:space="preserve"> </v>
      </c>
      <c r="BZ795" s="120" t="str">
        <f t="shared" si="458"/>
        <v xml:space="preserve"> </v>
      </c>
      <c r="CA795" s="120" t="str">
        <f t="shared" si="459"/>
        <v xml:space="preserve"> </v>
      </c>
      <c r="CC795" s="115" t="str">
        <f t="shared" si="460"/>
        <v xml:space="preserve"> </v>
      </c>
      <c r="CD795" s="120" t="str">
        <f t="shared" si="461"/>
        <v xml:space="preserve"> </v>
      </c>
      <c r="CE795" s="417" t="str">
        <f t="shared" si="462"/>
        <v xml:space="preserve"> </v>
      </c>
      <c r="CF795" s="115"/>
      <c r="CG795" s="115" t="str">
        <f t="shared" si="463"/>
        <v xml:space="preserve"> </v>
      </c>
      <c r="CH795" s="120" t="str">
        <f t="shared" si="464"/>
        <v xml:space="preserve"> </v>
      </c>
      <c r="CI795" s="417" t="str">
        <f t="shared" si="465"/>
        <v xml:space="preserve"> </v>
      </c>
      <c r="CJ795" s="115"/>
      <c r="CK795" s="115" t="str">
        <f t="shared" si="466"/>
        <v xml:space="preserve"> </v>
      </c>
      <c r="CL795" s="120" t="str">
        <f t="shared" si="467"/>
        <v xml:space="preserve"> </v>
      </c>
      <c r="CM795" s="417" t="str">
        <f t="shared" si="436"/>
        <v xml:space="preserve"> </v>
      </c>
      <c r="IS795" s="103">
        <v>38.89</v>
      </c>
    </row>
    <row r="796" spans="2:253" s="74" customFormat="1" ht="17.100000000000001" hidden="1" customHeight="1" x14ac:dyDescent="0.25">
      <c r="B796" s="504">
        <f>IF(AND('KB Duct Parts'!$BP$16=2,'KB Duct Parts'!$BO$16=5,'KB Duct Parts'!H36&gt;0),'KB Duct Parts'!H36,0)</f>
        <v>0</v>
      </c>
      <c r="C796" s="508" t="s">
        <v>2062</v>
      </c>
      <c r="D796" s="506" t="s">
        <v>236</v>
      </c>
      <c r="E796" s="504" t="s">
        <v>1338</v>
      </c>
      <c r="F796" s="508" t="str">
        <f t="shared" si="438"/>
        <v xml:space="preserve"> </v>
      </c>
      <c r="G796" s="530" t="s">
        <v>125</v>
      </c>
      <c r="H796" s="504"/>
      <c r="I796" s="1035" t="s">
        <v>233</v>
      </c>
      <c r="J796" s="1036"/>
      <c r="K796" s="516" t="s">
        <v>882</v>
      </c>
      <c r="L796" s="523" t="s">
        <v>707</v>
      </c>
      <c r="M796" s="517" t="str">
        <f t="shared" si="468"/>
        <v>Y</v>
      </c>
      <c r="N796" s="514">
        <f t="shared" si="445"/>
        <v>58.4</v>
      </c>
      <c r="O796" s="518">
        <f t="shared" si="439"/>
        <v>0</v>
      </c>
      <c r="P796" s="680">
        <v>0</v>
      </c>
      <c r="Q796" s="681">
        <f t="shared" si="446"/>
        <v>0</v>
      </c>
      <c r="R796" s="682">
        <f t="shared" si="447"/>
        <v>0</v>
      </c>
      <c r="S796" s="716">
        <v>0</v>
      </c>
      <c r="T796" s="679">
        <f t="shared" si="448"/>
        <v>0</v>
      </c>
      <c r="U796" s="679">
        <f t="shared" si="449"/>
        <v>0</v>
      </c>
      <c r="Y796" s="120"/>
      <c r="AE796" s="75"/>
      <c r="AF796" s="370" t="s">
        <v>707</v>
      </c>
      <c r="AG796" s="374"/>
      <c r="AH796" s="378"/>
      <c r="AI796" s="381"/>
      <c r="AJ796" s="386"/>
      <c r="AK796" s="391"/>
      <c r="AL796" s="386"/>
      <c r="AM796" s="363">
        <f t="shared" si="437"/>
        <v>1</v>
      </c>
      <c r="AN796" s="578">
        <v>58.4</v>
      </c>
      <c r="AO796" s="120">
        <f t="shared" si="450"/>
        <v>0</v>
      </c>
      <c r="AP796" s="120">
        <f t="shared" si="440"/>
        <v>0</v>
      </c>
      <c r="AQ796" s="120">
        <f t="shared" si="441"/>
        <v>0</v>
      </c>
      <c r="AR796" s="120">
        <f t="shared" si="442"/>
        <v>0</v>
      </c>
      <c r="AS796" s="120">
        <f t="shared" si="443"/>
        <v>0</v>
      </c>
      <c r="AT796" s="120">
        <f t="shared" si="444"/>
        <v>0</v>
      </c>
      <c r="AU796" s="74" t="s">
        <v>717</v>
      </c>
      <c r="AV796" s="115"/>
      <c r="AW796" s="395"/>
      <c r="AX796" s="395">
        <v>0</v>
      </c>
      <c r="AY796" s="395">
        <v>0</v>
      </c>
      <c r="AZ796" s="395">
        <v>0</v>
      </c>
      <c r="BA796" s="395">
        <v>0</v>
      </c>
      <c r="BB796" s="395">
        <v>0</v>
      </c>
      <c r="BC796" s="395">
        <v>0</v>
      </c>
      <c r="BD796" s="115"/>
      <c r="BE796" s="115"/>
      <c r="BF796" s="115"/>
      <c r="BG796" s="115"/>
      <c r="BH796" s="115"/>
      <c r="BI796" s="115"/>
      <c r="BJ796" s="115"/>
      <c r="BK796" s="115"/>
      <c r="BQ796" s="74" t="str">
        <f t="shared" si="451"/>
        <v xml:space="preserve"> </v>
      </c>
      <c r="BR796" s="120" t="str">
        <f t="shared" si="452"/>
        <v xml:space="preserve"> </v>
      </c>
      <c r="BS796" s="120" t="str">
        <f t="shared" si="453"/>
        <v xml:space="preserve"> </v>
      </c>
      <c r="BU796" s="74" t="str">
        <f t="shared" si="454"/>
        <v xml:space="preserve"> </v>
      </c>
      <c r="BV796" s="120" t="str">
        <f t="shared" si="455"/>
        <v xml:space="preserve"> </v>
      </c>
      <c r="BW796" s="120" t="str">
        <f t="shared" si="456"/>
        <v xml:space="preserve">  </v>
      </c>
      <c r="BY796" s="74" t="str">
        <f t="shared" si="457"/>
        <v xml:space="preserve"> </v>
      </c>
      <c r="BZ796" s="120" t="str">
        <f t="shared" si="458"/>
        <v xml:space="preserve"> </v>
      </c>
      <c r="CA796" s="120" t="str">
        <f t="shared" si="459"/>
        <v xml:space="preserve"> </v>
      </c>
      <c r="CC796" s="115" t="str">
        <f t="shared" si="460"/>
        <v xml:space="preserve"> </v>
      </c>
      <c r="CD796" s="120" t="str">
        <f t="shared" si="461"/>
        <v xml:space="preserve"> </v>
      </c>
      <c r="CE796" s="417" t="str">
        <f t="shared" si="462"/>
        <v xml:space="preserve"> </v>
      </c>
      <c r="CF796" s="115"/>
      <c r="CG796" s="115" t="str">
        <f t="shared" si="463"/>
        <v xml:space="preserve"> </v>
      </c>
      <c r="CH796" s="120" t="str">
        <f t="shared" si="464"/>
        <v xml:space="preserve"> </v>
      </c>
      <c r="CI796" s="417" t="str">
        <f t="shared" si="465"/>
        <v xml:space="preserve"> </v>
      </c>
      <c r="CJ796" s="115"/>
      <c r="CK796" s="115" t="str">
        <f t="shared" si="466"/>
        <v xml:space="preserve"> </v>
      </c>
      <c r="CL796" s="120" t="str">
        <f t="shared" si="467"/>
        <v xml:space="preserve"> </v>
      </c>
      <c r="CM796" s="417" t="str">
        <f t="shared" si="436"/>
        <v xml:space="preserve"> </v>
      </c>
      <c r="IS796" s="103"/>
    </row>
    <row r="797" spans="2:253" s="74" customFormat="1" ht="17.100000000000001" hidden="1" customHeight="1" x14ac:dyDescent="0.25">
      <c r="B797" s="504">
        <f>IF(AND('KB Duct Parts'!$BP$16=2,'KB Duct Parts'!$BO$16=3,'KB Duct Parts'!H17&gt;0),'KB Duct Parts'!H17,0)</f>
        <v>0</v>
      </c>
      <c r="C797" s="508" t="s">
        <v>2063</v>
      </c>
      <c r="D797" s="506" t="s">
        <v>205</v>
      </c>
      <c r="E797" s="504" t="s">
        <v>483</v>
      </c>
      <c r="F797" s="508" t="str">
        <f t="shared" si="438"/>
        <v xml:space="preserve"> </v>
      </c>
      <c r="G797" s="530" t="s">
        <v>125</v>
      </c>
      <c r="H797" s="504"/>
      <c r="I797" s="1035" t="s">
        <v>234</v>
      </c>
      <c r="J797" s="1036"/>
      <c r="K797" s="516" t="s">
        <v>882</v>
      </c>
      <c r="L797" s="523" t="s">
        <v>707</v>
      </c>
      <c r="M797" s="517" t="str">
        <f t="shared" si="468"/>
        <v>Y</v>
      </c>
      <c r="N797" s="514">
        <f t="shared" si="445"/>
        <v>34.299999999999997</v>
      </c>
      <c r="O797" s="518">
        <f t="shared" si="439"/>
        <v>0</v>
      </c>
      <c r="P797" s="680">
        <v>0</v>
      </c>
      <c r="Q797" s="681">
        <f t="shared" si="446"/>
        <v>0</v>
      </c>
      <c r="R797" s="682">
        <f t="shared" si="447"/>
        <v>0</v>
      </c>
      <c r="S797" s="716">
        <v>0</v>
      </c>
      <c r="T797" s="679">
        <f t="shared" si="448"/>
        <v>0</v>
      </c>
      <c r="U797" s="679">
        <f t="shared" si="449"/>
        <v>0</v>
      </c>
      <c r="Y797" s="120"/>
      <c r="AE797" s="75"/>
      <c r="AF797" s="370" t="s">
        <v>707</v>
      </c>
      <c r="AG797" s="374"/>
      <c r="AH797" s="378"/>
      <c r="AI797" s="381"/>
      <c r="AJ797" s="386"/>
      <c r="AK797" s="391"/>
      <c r="AL797" s="386"/>
      <c r="AM797" s="363">
        <f t="shared" si="437"/>
        <v>1</v>
      </c>
      <c r="AN797" s="578">
        <v>34.299999999999997</v>
      </c>
      <c r="AO797" s="120">
        <f t="shared" si="450"/>
        <v>0</v>
      </c>
      <c r="AP797" s="120">
        <f t="shared" si="440"/>
        <v>0</v>
      </c>
      <c r="AQ797" s="120">
        <f t="shared" si="441"/>
        <v>0</v>
      </c>
      <c r="AR797" s="120">
        <f t="shared" si="442"/>
        <v>0</v>
      </c>
      <c r="AS797" s="120">
        <f t="shared" si="443"/>
        <v>0</v>
      </c>
      <c r="AT797" s="120">
        <f t="shared" si="444"/>
        <v>0</v>
      </c>
      <c r="AU797" s="74" t="s">
        <v>717</v>
      </c>
      <c r="AV797" s="115"/>
      <c r="AW797" s="395"/>
      <c r="AX797" s="395">
        <v>0</v>
      </c>
      <c r="AY797" s="395">
        <v>0</v>
      </c>
      <c r="AZ797" s="395">
        <v>0</v>
      </c>
      <c r="BA797" s="395">
        <v>0</v>
      </c>
      <c r="BB797" s="395">
        <v>0</v>
      </c>
      <c r="BC797" s="395">
        <v>0</v>
      </c>
      <c r="BD797" s="115"/>
      <c r="BE797" s="115"/>
      <c r="BF797" s="115"/>
      <c r="BG797" s="115"/>
      <c r="BH797" s="115"/>
      <c r="BI797" s="115"/>
      <c r="BJ797" s="115"/>
      <c r="BK797" s="115"/>
      <c r="BQ797" s="74" t="str">
        <f t="shared" si="451"/>
        <v xml:space="preserve"> </v>
      </c>
      <c r="BR797" s="120" t="str">
        <f t="shared" si="452"/>
        <v xml:space="preserve"> </v>
      </c>
      <c r="BS797" s="120" t="str">
        <f t="shared" si="453"/>
        <v xml:space="preserve"> </v>
      </c>
      <c r="BU797" s="74" t="str">
        <f t="shared" si="454"/>
        <v xml:space="preserve"> </v>
      </c>
      <c r="BV797" s="120" t="str">
        <f t="shared" si="455"/>
        <v xml:space="preserve"> </v>
      </c>
      <c r="BW797" s="120" t="str">
        <f t="shared" si="456"/>
        <v xml:space="preserve">  </v>
      </c>
      <c r="BY797" s="74" t="str">
        <f t="shared" si="457"/>
        <v xml:space="preserve"> </v>
      </c>
      <c r="BZ797" s="120" t="str">
        <f t="shared" si="458"/>
        <v xml:space="preserve"> </v>
      </c>
      <c r="CA797" s="120" t="str">
        <f t="shared" si="459"/>
        <v xml:space="preserve"> </v>
      </c>
      <c r="CC797" s="115" t="str">
        <f t="shared" si="460"/>
        <v xml:space="preserve"> </v>
      </c>
      <c r="CD797" s="120" t="str">
        <f t="shared" si="461"/>
        <v xml:space="preserve"> </v>
      </c>
      <c r="CE797" s="417" t="str">
        <f t="shared" si="462"/>
        <v xml:space="preserve"> </v>
      </c>
      <c r="CF797" s="115"/>
      <c r="CG797" s="115" t="str">
        <f t="shared" si="463"/>
        <v xml:space="preserve"> </v>
      </c>
      <c r="CH797" s="120" t="str">
        <f t="shared" si="464"/>
        <v xml:space="preserve"> </v>
      </c>
      <c r="CI797" s="417" t="str">
        <f t="shared" si="465"/>
        <v xml:space="preserve"> </v>
      </c>
      <c r="CJ797" s="115"/>
      <c r="CK797" s="115" t="str">
        <f t="shared" si="466"/>
        <v xml:space="preserve"> </v>
      </c>
      <c r="CL797" s="120" t="str">
        <f t="shared" si="467"/>
        <v xml:space="preserve"> </v>
      </c>
      <c r="CM797" s="417" t="str">
        <f t="shared" si="436"/>
        <v xml:space="preserve"> </v>
      </c>
      <c r="IS797" s="103">
        <v>19</v>
      </c>
    </row>
    <row r="798" spans="2:253" s="74" customFormat="1" ht="17.100000000000001" hidden="1" customHeight="1" x14ac:dyDescent="0.25">
      <c r="B798" s="504">
        <f>IF(AND('KB Duct Parts'!$BP$16=2,'KB Duct Parts'!$BO$16=3,'KB Duct Parts'!H18&gt;0),'KB Duct Parts'!H18,0)</f>
        <v>0</v>
      </c>
      <c r="C798" s="508" t="s">
        <v>2064</v>
      </c>
      <c r="D798" s="506" t="s">
        <v>206</v>
      </c>
      <c r="E798" s="520" t="s">
        <v>861</v>
      </c>
      <c r="F798" s="508" t="str">
        <f t="shared" si="438"/>
        <v xml:space="preserve"> </v>
      </c>
      <c r="G798" s="530" t="s">
        <v>125</v>
      </c>
      <c r="H798" s="504"/>
      <c r="I798" s="1035" t="s">
        <v>234</v>
      </c>
      <c r="J798" s="1036"/>
      <c r="K798" s="516" t="s">
        <v>882</v>
      </c>
      <c r="L798" s="523" t="s">
        <v>707</v>
      </c>
      <c r="M798" s="517" t="str">
        <f t="shared" si="468"/>
        <v>Y</v>
      </c>
      <c r="N798" s="514">
        <f t="shared" si="445"/>
        <v>31.2</v>
      </c>
      <c r="O798" s="518">
        <f t="shared" si="439"/>
        <v>0</v>
      </c>
      <c r="P798" s="680">
        <v>0</v>
      </c>
      <c r="Q798" s="681">
        <f t="shared" si="446"/>
        <v>0</v>
      </c>
      <c r="R798" s="682">
        <f t="shared" si="447"/>
        <v>0</v>
      </c>
      <c r="S798" s="716">
        <v>0</v>
      </c>
      <c r="T798" s="679">
        <f t="shared" si="448"/>
        <v>0</v>
      </c>
      <c r="U798" s="679">
        <f t="shared" si="449"/>
        <v>0</v>
      </c>
      <c r="Y798" s="120"/>
      <c r="AE798" s="75"/>
      <c r="AF798" s="370" t="s">
        <v>707</v>
      </c>
      <c r="AG798" s="374"/>
      <c r="AH798" s="378"/>
      <c r="AI798" s="381"/>
      <c r="AJ798" s="386"/>
      <c r="AK798" s="391"/>
      <c r="AL798" s="386"/>
      <c r="AM798" s="363">
        <f t="shared" si="437"/>
        <v>1</v>
      </c>
      <c r="AN798" s="578">
        <v>31.2</v>
      </c>
      <c r="AO798" s="120">
        <f t="shared" si="450"/>
        <v>0</v>
      </c>
      <c r="AP798" s="120">
        <f t="shared" si="440"/>
        <v>0</v>
      </c>
      <c r="AQ798" s="120">
        <f t="shared" si="441"/>
        <v>0</v>
      </c>
      <c r="AR798" s="120">
        <f t="shared" si="442"/>
        <v>0</v>
      </c>
      <c r="AS798" s="120">
        <f t="shared" si="443"/>
        <v>0</v>
      </c>
      <c r="AT798" s="120">
        <f t="shared" si="444"/>
        <v>0</v>
      </c>
      <c r="AU798" s="74" t="s">
        <v>717</v>
      </c>
      <c r="AV798" s="115"/>
      <c r="AW798" s="395"/>
      <c r="AX798" s="395">
        <v>0</v>
      </c>
      <c r="AY798" s="395">
        <v>0</v>
      </c>
      <c r="AZ798" s="395">
        <v>0</v>
      </c>
      <c r="BA798" s="395">
        <v>0</v>
      </c>
      <c r="BB798" s="395">
        <v>0</v>
      </c>
      <c r="BC798" s="395">
        <v>0</v>
      </c>
      <c r="BD798" s="115"/>
      <c r="BE798" s="115"/>
      <c r="BF798" s="115"/>
      <c r="BG798" s="115"/>
      <c r="BH798" s="115"/>
      <c r="BI798" s="115"/>
      <c r="BJ798" s="115"/>
      <c r="BK798" s="115"/>
      <c r="BQ798" s="74" t="str">
        <f t="shared" si="451"/>
        <v xml:space="preserve"> </v>
      </c>
      <c r="BR798" s="120" t="str">
        <f t="shared" si="452"/>
        <v xml:space="preserve"> </v>
      </c>
      <c r="BS798" s="120" t="str">
        <f t="shared" si="453"/>
        <v xml:space="preserve"> </v>
      </c>
      <c r="BU798" s="74" t="str">
        <f t="shared" si="454"/>
        <v xml:space="preserve"> </v>
      </c>
      <c r="BV798" s="120" t="str">
        <f t="shared" si="455"/>
        <v xml:space="preserve"> </v>
      </c>
      <c r="BW798" s="120" t="str">
        <f t="shared" si="456"/>
        <v xml:space="preserve">  </v>
      </c>
      <c r="BY798" s="74" t="str">
        <f t="shared" si="457"/>
        <v xml:space="preserve"> </v>
      </c>
      <c r="BZ798" s="120" t="str">
        <f t="shared" si="458"/>
        <v xml:space="preserve"> </v>
      </c>
      <c r="CA798" s="120" t="str">
        <f t="shared" si="459"/>
        <v xml:space="preserve"> </v>
      </c>
      <c r="CC798" s="115" t="str">
        <f t="shared" si="460"/>
        <v xml:space="preserve"> </v>
      </c>
      <c r="CD798" s="120" t="str">
        <f t="shared" si="461"/>
        <v xml:space="preserve"> </v>
      </c>
      <c r="CE798" s="417" t="str">
        <f t="shared" si="462"/>
        <v xml:space="preserve"> </v>
      </c>
      <c r="CF798" s="115"/>
      <c r="CG798" s="115" t="str">
        <f t="shared" si="463"/>
        <v xml:space="preserve"> </v>
      </c>
      <c r="CH798" s="120" t="str">
        <f t="shared" si="464"/>
        <v xml:space="preserve"> </v>
      </c>
      <c r="CI798" s="417" t="str">
        <f t="shared" si="465"/>
        <v xml:space="preserve"> </v>
      </c>
      <c r="CJ798" s="115"/>
      <c r="CK798" s="115" t="str">
        <f t="shared" si="466"/>
        <v xml:space="preserve"> </v>
      </c>
      <c r="CL798" s="120" t="str">
        <f t="shared" si="467"/>
        <v xml:space="preserve"> </v>
      </c>
      <c r="CM798" s="417" t="str">
        <f t="shared" si="436"/>
        <v xml:space="preserve"> </v>
      </c>
      <c r="IS798" s="103">
        <v>16.190000000000001</v>
      </c>
    </row>
    <row r="799" spans="2:253" s="74" customFormat="1" ht="17.100000000000001" hidden="1" customHeight="1" x14ac:dyDescent="0.25">
      <c r="B799" s="504">
        <f>IF(AND('KB Duct Parts'!$BP$16=2,'KB Duct Parts'!$BO$16=3,'KB Duct Parts'!H19&gt;0),'KB Duct Parts'!H19,0)</f>
        <v>0</v>
      </c>
      <c r="C799" s="508" t="s">
        <v>2065</v>
      </c>
      <c r="D799" s="506" t="s">
        <v>207</v>
      </c>
      <c r="E799" s="504" t="s">
        <v>862</v>
      </c>
      <c r="F799" s="508" t="str">
        <f t="shared" si="438"/>
        <v xml:space="preserve"> </v>
      </c>
      <c r="G799" s="530" t="s">
        <v>125</v>
      </c>
      <c r="H799" s="504"/>
      <c r="I799" s="1035" t="s">
        <v>234</v>
      </c>
      <c r="J799" s="1036"/>
      <c r="K799" s="516" t="s">
        <v>882</v>
      </c>
      <c r="L799" s="523" t="s">
        <v>707</v>
      </c>
      <c r="M799" s="517" t="str">
        <f t="shared" si="468"/>
        <v>Y</v>
      </c>
      <c r="N799" s="514">
        <f t="shared" si="445"/>
        <v>32.9</v>
      </c>
      <c r="O799" s="518">
        <f t="shared" si="439"/>
        <v>0</v>
      </c>
      <c r="P799" s="680">
        <v>0</v>
      </c>
      <c r="Q799" s="681">
        <f t="shared" si="446"/>
        <v>0</v>
      </c>
      <c r="R799" s="682">
        <f t="shared" si="447"/>
        <v>0</v>
      </c>
      <c r="S799" s="716">
        <v>0</v>
      </c>
      <c r="T799" s="679">
        <f t="shared" si="448"/>
        <v>0</v>
      </c>
      <c r="U799" s="679">
        <f t="shared" si="449"/>
        <v>0</v>
      </c>
      <c r="Y799" s="120"/>
      <c r="AE799" s="75"/>
      <c r="AF799" s="370" t="s">
        <v>707</v>
      </c>
      <c r="AG799" s="374"/>
      <c r="AH799" s="378"/>
      <c r="AI799" s="381"/>
      <c r="AJ799" s="386"/>
      <c r="AK799" s="391"/>
      <c r="AL799" s="386"/>
      <c r="AM799" s="363">
        <f t="shared" si="437"/>
        <v>1</v>
      </c>
      <c r="AN799" s="578">
        <v>32.9</v>
      </c>
      <c r="AO799" s="120">
        <f t="shared" si="450"/>
        <v>0</v>
      </c>
      <c r="AP799" s="120">
        <f t="shared" si="440"/>
        <v>0</v>
      </c>
      <c r="AQ799" s="120">
        <f t="shared" si="441"/>
        <v>0</v>
      </c>
      <c r="AR799" s="120">
        <f t="shared" si="442"/>
        <v>0</v>
      </c>
      <c r="AS799" s="120">
        <f t="shared" si="443"/>
        <v>0</v>
      </c>
      <c r="AT799" s="120">
        <f t="shared" si="444"/>
        <v>0</v>
      </c>
      <c r="AU799" s="74" t="s">
        <v>717</v>
      </c>
      <c r="AV799" s="115"/>
      <c r="AW799" s="395"/>
      <c r="AX799" s="395">
        <v>0</v>
      </c>
      <c r="AY799" s="395">
        <v>0</v>
      </c>
      <c r="AZ799" s="395">
        <v>0</v>
      </c>
      <c r="BA799" s="395">
        <v>0</v>
      </c>
      <c r="BB799" s="395">
        <v>0</v>
      </c>
      <c r="BC799" s="395">
        <v>0</v>
      </c>
      <c r="BD799" s="115"/>
      <c r="BE799" s="115"/>
      <c r="BF799" s="115"/>
      <c r="BG799" s="115"/>
      <c r="BH799" s="115"/>
      <c r="BI799" s="115"/>
      <c r="BJ799" s="115"/>
      <c r="BK799" s="115"/>
      <c r="BQ799" s="74" t="str">
        <f t="shared" si="451"/>
        <v xml:space="preserve"> </v>
      </c>
      <c r="BR799" s="120" t="str">
        <f t="shared" si="452"/>
        <v xml:space="preserve"> </v>
      </c>
      <c r="BS799" s="120" t="str">
        <f t="shared" si="453"/>
        <v xml:space="preserve"> </v>
      </c>
      <c r="BU799" s="74" t="str">
        <f t="shared" si="454"/>
        <v xml:space="preserve"> </v>
      </c>
      <c r="BV799" s="120" t="str">
        <f t="shared" si="455"/>
        <v xml:space="preserve"> </v>
      </c>
      <c r="BW799" s="120" t="str">
        <f t="shared" si="456"/>
        <v xml:space="preserve">  </v>
      </c>
      <c r="BY799" s="74" t="str">
        <f t="shared" si="457"/>
        <v xml:space="preserve"> </v>
      </c>
      <c r="BZ799" s="120" t="str">
        <f t="shared" si="458"/>
        <v xml:space="preserve"> </v>
      </c>
      <c r="CA799" s="120" t="str">
        <f t="shared" si="459"/>
        <v xml:space="preserve"> </v>
      </c>
      <c r="CC799" s="115" t="str">
        <f t="shared" si="460"/>
        <v xml:space="preserve"> </v>
      </c>
      <c r="CD799" s="120" t="str">
        <f t="shared" si="461"/>
        <v xml:space="preserve"> </v>
      </c>
      <c r="CE799" s="417" t="str">
        <f t="shared" si="462"/>
        <v xml:space="preserve"> </v>
      </c>
      <c r="CF799" s="115"/>
      <c r="CG799" s="115" t="str">
        <f t="shared" si="463"/>
        <v xml:space="preserve"> </v>
      </c>
      <c r="CH799" s="120" t="str">
        <f t="shared" si="464"/>
        <v xml:space="preserve"> </v>
      </c>
      <c r="CI799" s="417" t="str">
        <f t="shared" si="465"/>
        <v xml:space="preserve"> </v>
      </c>
      <c r="CJ799" s="115"/>
      <c r="CK799" s="115" t="str">
        <f t="shared" si="466"/>
        <v xml:space="preserve"> </v>
      </c>
      <c r="CL799" s="120" t="str">
        <f t="shared" si="467"/>
        <v xml:space="preserve"> </v>
      </c>
      <c r="CM799" s="417" t="str">
        <f t="shared" si="436"/>
        <v xml:space="preserve"> </v>
      </c>
      <c r="IS799" s="103">
        <v>17.77</v>
      </c>
    </row>
    <row r="800" spans="2:253" s="74" customFormat="1" ht="17.100000000000001" hidden="1" customHeight="1" x14ac:dyDescent="0.25">
      <c r="B800" s="504">
        <f>IF(AND('KB Duct Parts'!$BP$16=2,'KB Duct Parts'!$BO$16=3,'KB Duct Parts'!H20&gt;0),'KB Duct Parts'!H20,0)</f>
        <v>0</v>
      </c>
      <c r="C800" s="508" t="s">
        <v>2066</v>
      </c>
      <c r="D800" s="506" t="s">
        <v>208</v>
      </c>
      <c r="E800" s="504" t="s">
        <v>863</v>
      </c>
      <c r="F800" s="508" t="str">
        <f t="shared" si="438"/>
        <v xml:space="preserve"> </v>
      </c>
      <c r="G800" s="530" t="s">
        <v>125</v>
      </c>
      <c r="H800" s="504"/>
      <c r="I800" s="1035" t="s">
        <v>234</v>
      </c>
      <c r="J800" s="1036"/>
      <c r="K800" s="516" t="s">
        <v>882</v>
      </c>
      <c r="L800" s="523" t="s">
        <v>707</v>
      </c>
      <c r="M800" s="517" t="str">
        <f t="shared" si="468"/>
        <v>Y</v>
      </c>
      <c r="N800" s="514">
        <f t="shared" si="445"/>
        <v>34.700000000000003</v>
      </c>
      <c r="O800" s="518">
        <f t="shared" si="439"/>
        <v>0</v>
      </c>
      <c r="P800" s="680">
        <v>0</v>
      </c>
      <c r="Q800" s="681">
        <f t="shared" si="446"/>
        <v>0</v>
      </c>
      <c r="R800" s="682">
        <f t="shared" si="447"/>
        <v>0</v>
      </c>
      <c r="S800" s="716">
        <v>0</v>
      </c>
      <c r="T800" s="679">
        <f t="shared" si="448"/>
        <v>0</v>
      </c>
      <c r="U800" s="679">
        <f t="shared" si="449"/>
        <v>0</v>
      </c>
      <c r="Y800" s="120"/>
      <c r="AE800" s="75"/>
      <c r="AF800" s="370" t="s">
        <v>707</v>
      </c>
      <c r="AG800" s="374"/>
      <c r="AH800" s="378"/>
      <c r="AI800" s="381"/>
      <c r="AJ800" s="386"/>
      <c r="AK800" s="391"/>
      <c r="AL800" s="386"/>
      <c r="AM800" s="363">
        <f t="shared" si="437"/>
        <v>1</v>
      </c>
      <c r="AN800" s="578">
        <v>34.700000000000003</v>
      </c>
      <c r="AO800" s="120">
        <f t="shared" si="450"/>
        <v>0</v>
      </c>
      <c r="AP800" s="120">
        <f t="shared" si="440"/>
        <v>0</v>
      </c>
      <c r="AQ800" s="120">
        <f t="shared" si="441"/>
        <v>0</v>
      </c>
      <c r="AR800" s="120">
        <f t="shared" si="442"/>
        <v>0</v>
      </c>
      <c r="AS800" s="120">
        <f t="shared" si="443"/>
        <v>0</v>
      </c>
      <c r="AT800" s="120">
        <f t="shared" si="444"/>
        <v>0</v>
      </c>
      <c r="AU800" s="74" t="s">
        <v>717</v>
      </c>
      <c r="AV800" s="115"/>
      <c r="AW800" s="395"/>
      <c r="AX800" s="395">
        <v>0</v>
      </c>
      <c r="AY800" s="395">
        <v>0</v>
      </c>
      <c r="AZ800" s="395">
        <v>0</v>
      </c>
      <c r="BA800" s="395">
        <v>0</v>
      </c>
      <c r="BB800" s="395">
        <v>0</v>
      </c>
      <c r="BC800" s="395">
        <v>0</v>
      </c>
      <c r="BD800" s="115"/>
      <c r="BE800" s="115"/>
      <c r="BF800" s="115"/>
      <c r="BG800" s="115"/>
      <c r="BH800" s="115"/>
      <c r="BI800" s="115"/>
      <c r="BJ800" s="115"/>
      <c r="BK800" s="115"/>
      <c r="BQ800" s="74" t="str">
        <f t="shared" si="451"/>
        <v xml:space="preserve"> </v>
      </c>
      <c r="BR800" s="120" t="str">
        <f t="shared" si="452"/>
        <v xml:space="preserve"> </v>
      </c>
      <c r="BS800" s="120" t="str">
        <f t="shared" si="453"/>
        <v xml:space="preserve"> </v>
      </c>
      <c r="BU800" s="74" t="str">
        <f t="shared" si="454"/>
        <v xml:space="preserve"> </v>
      </c>
      <c r="BV800" s="120" t="str">
        <f t="shared" si="455"/>
        <v xml:space="preserve"> </v>
      </c>
      <c r="BW800" s="120" t="str">
        <f t="shared" si="456"/>
        <v xml:space="preserve">  </v>
      </c>
      <c r="BY800" s="74" t="str">
        <f t="shared" si="457"/>
        <v xml:space="preserve"> </v>
      </c>
      <c r="BZ800" s="120" t="str">
        <f t="shared" si="458"/>
        <v xml:space="preserve"> </v>
      </c>
      <c r="CA800" s="120" t="str">
        <f t="shared" si="459"/>
        <v xml:space="preserve"> </v>
      </c>
      <c r="CC800" s="115" t="str">
        <f t="shared" si="460"/>
        <v xml:space="preserve"> </v>
      </c>
      <c r="CD800" s="120" t="str">
        <f t="shared" si="461"/>
        <v xml:space="preserve"> </v>
      </c>
      <c r="CE800" s="417" t="str">
        <f t="shared" si="462"/>
        <v xml:space="preserve"> </v>
      </c>
      <c r="CF800" s="115"/>
      <c r="CG800" s="115" t="str">
        <f t="shared" si="463"/>
        <v xml:space="preserve"> </v>
      </c>
      <c r="CH800" s="120" t="str">
        <f t="shared" si="464"/>
        <v xml:space="preserve"> </v>
      </c>
      <c r="CI800" s="417" t="str">
        <f t="shared" si="465"/>
        <v xml:space="preserve"> </v>
      </c>
      <c r="CJ800" s="115"/>
      <c r="CK800" s="115" t="str">
        <f t="shared" si="466"/>
        <v xml:space="preserve"> </v>
      </c>
      <c r="CL800" s="120" t="str">
        <f t="shared" si="467"/>
        <v xml:space="preserve"> </v>
      </c>
      <c r="CM800" s="417" t="str">
        <f t="shared" si="436"/>
        <v xml:space="preserve"> </v>
      </c>
      <c r="IS800" s="103">
        <v>19.34</v>
      </c>
    </row>
    <row r="801" spans="1:253" s="74" customFormat="1" ht="17.100000000000001" hidden="1" customHeight="1" x14ac:dyDescent="0.25">
      <c r="B801" s="504">
        <f>IF(AND('KB Duct Parts'!$BP$16=2,'KB Duct Parts'!$BO$16=3,'KB Duct Parts'!H21&gt;0),'KB Duct Parts'!H21,0)</f>
        <v>0</v>
      </c>
      <c r="C801" s="508" t="s">
        <v>2067</v>
      </c>
      <c r="D801" s="506" t="s">
        <v>209</v>
      </c>
      <c r="E801" s="504" t="s">
        <v>864</v>
      </c>
      <c r="F801" s="508" t="str">
        <f t="shared" si="438"/>
        <v xml:space="preserve"> </v>
      </c>
      <c r="G801" s="530" t="s">
        <v>125</v>
      </c>
      <c r="H801" s="504"/>
      <c r="I801" s="1035" t="s">
        <v>234</v>
      </c>
      <c r="J801" s="1036"/>
      <c r="K801" s="516" t="s">
        <v>882</v>
      </c>
      <c r="L801" s="523" t="s">
        <v>707</v>
      </c>
      <c r="M801" s="517" t="str">
        <f t="shared" si="468"/>
        <v>Y</v>
      </c>
      <c r="N801" s="514">
        <f t="shared" si="445"/>
        <v>43.6</v>
      </c>
      <c r="O801" s="518">
        <f t="shared" si="439"/>
        <v>0</v>
      </c>
      <c r="P801" s="680">
        <v>0</v>
      </c>
      <c r="Q801" s="681">
        <f t="shared" si="446"/>
        <v>0</v>
      </c>
      <c r="R801" s="682">
        <f t="shared" si="447"/>
        <v>0</v>
      </c>
      <c r="S801" s="716">
        <v>0</v>
      </c>
      <c r="T801" s="679">
        <f t="shared" si="448"/>
        <v>0</v>
      </c>
      <c r="U801" s="679">
        <f t="shared" si="449"/>
        <v>0</v>
      </c>
      <c r="Y801" s="120"/>
      <c r="AE801" s="75"/>
      <c r="AF801" s="370" t="s">
        <v>707</v>
      </c>
      <c r="AG801" s="374"/>
      <c r="AH801" s="378"/>
      <c r="AI801" s="381"/>
      <c r="AJ801" s="386"/>
      <c r="AK801" s="391"/>
      <c r="AL801" s="386"/>
      <c r="AM801" s="363">
        <f t="shared" si="437"/>
        <v>1</v>
      </c>
      <c r="AN801" s="578">
        <v>43.6</v>
      </c>
      <c r="AO801" s="120">
        <f t="shared" si="450"/>
        <v>0</v>
      </c>
      <c r="AP801" s="120">
        <f t="shared" si="440"/>
        <v>0</v>
      </c>
      <c r="AQ801" s="120">
        <f t="shared" si="441"/>
        <v>0</v>
      </c>
      <c r="AR801" s="120">
        <f t="shared" si="442"/>
        <v>0</v>
      </c>
      <c r="AS801" s="120">
        <f t="shared" si="443"/>
        <v>0</v>
      </c>
      <c r="AT801" s="120">
        <f t="shared" si="444"/>
        <v>0</v>
      </c>
      <c r="AU801" s="74" t="s">
        <v>717</v>
      </c>
      <c r="AV801" s="115"/>
      <c r="AW801" s="395"/>
      <c r="AX801" s="395">
        <v>0</v>
      </c>
      <c r="AY801" s="395">
        <v>0</v>
      </c>
      <c r="AZ801" s="395">
        <v>0</v>
      </c>
      <c r="BA801" s="395">
        <v>0</v>
      </c>
      <c r="BB801" s="395">
        <v>0</v>
      </c>
      <c r="BC801" s="395">
        <v>0</v>
      </c>
      <c r="BD801" s="115"/>
      <c r="BE801" s="115"/>
      <c r="BF801" s="115"/>
      <c r="BG801" s="115"/>
      <c r="BH801" s="115"/>
      <c r="BI801" s="115"/>
      <c r="BJ801" s="115"/>
      <c r="BK801" s="115"/>
      <c r="BQ801" s="74" t="str">
        <f t="shared" si="451"/>
        <v xml:space="preserve"> </v>
      </c>
      <c r="BR801" s="120" t="str">
        <f t="shared" si="452"/>
        <v xml:space="preserve"> </v>
      </c>
      <c r="BS801" s="120" t="str">
        <f t="shared" si="453"/>
        <v xml:space="preserve"> </v>
      </c>
      <c r="BU801" s="74" t="str">
        <f t="shared" si="454"/>
        <v xml:space="preserve"> </v>
      </c>
      <c r="BV801" s="120" t="str">
        <f t="shared" si="455"/>
        <v xml:space="preserve"> </v>
      </c>
      <c r="BW801" s="120" t="str">
        <f t="shared" si="456"/>
        <v xml:space="preserve">  </v>
      </c>
      <c r="BY801" s="74" t="str">
        <f t="shared" si="457"/>
        <v xml:space="preserve"> </v>
      </c>
      <c r="BZ801" s="120" t="str">
        <f t="shared" si="458"/>
        <v xml:space="preserve"> </v>
      </c>
      <c r="CA801" s="120" t="str">
        <f t="shared" si="459"/>
        <v xml:space="preserve"> </v>
      </c>
      <c r="CC801" s="115" t="str">
        <f t="shared" si="460"/>
        <v xml:space="preserve"> </v>
      </c>
      <c r="CD801" s="120" t="str">
        <f t="shared" si="461"/>
        <v xml:space="preserve"> </v>
      </c>
      <c r="CE801" s="417" t="str">
        <f t="shared" si="462"/>
        <v xml:space="preserve"> </v>
      </c>
      <c r="CF801" s="115"/>
      <c r="CG801" s="115" t="str">
        <f t="shared" si="463"/>
        <v xml:space="preserve"> </v>
      </c>
      <c r="CH801" s="120" t="str">
        <f t="shared" si="464"/>
        <v xml:space="preserve"> </v>
      </c>
      <c r="CI801" s="417" t="str">
        <f t="shared" si="465"/>
        <v xml:space="preserve"> </v>
      </c>
      <c r="CJ801" s="115"/>
      <c r="CK801" s="115" t="str">
        <f t="shared" si="466"/>
        <v xml:space="preserve"> </v>
      </c>
      <c r="CL801" s="120" t="str">
        <f t="shared" si="467"/>
        <v xml:space="preserve"> </v>
      </c>
      <c r="CM801" s="417" t="str">
        <f t="shared" si="436"/>
        <v xml:space="preserve"> </v>
      </c>
      <c r="IS801" s="103">
        <v>27.44</v>
      </c>
    </row>
    <row r="802" spans="1:253" s="74" customFormat="1" ht="17.100000000000001" hidden="1" customHeight="1" x14ac:dyDescent="0.25">
      <c r="B802" s="504">
        <f>IF(AND('KB Duct Parts'!$BP$16=2,'KB Duct Parts'!$BO$16=3,'KB Duct Parts'!H22&gt;0),'KB Duct Parts'!H22,0)</f>
        <v>0</v>
      </c>
      <c r="C802" s="508" t="s">
        <v>2068</v>
      </c>
      <c r="D802" s="506" t="s">
        <v>210</v>
      </c>
      <c r="E802" s="504" t="s">
        <v>865</v>
      </c>
      <c r="F802" s="508" t="str">
        <f t="shared" si="438"/>
        <v xml:space="preserve"> </v>
      </c>
      <c r="G802" s="530" t="s">
        <v>125</v>
      </c>
      <c r="H802" s="504"/>
      <c r="I802" s="1035" t="s">
        <v>234</v>
      </c>
      <c r="J802" s="1036"/>
      <c r="K802" s="516" t="s">
        <v>882</v>
      </c>
      <c r="L802" s="523" t="s">
        <v>707</v>
      </c>
      <c r="M802" s="517" t="str">
        <f t="shared" si="468"/>
        <v>Y</v>
      </c>
      <c r="N802" s="514">
        <f t="shared" si="445"/>
        <v>46.1</v>
      </c>
      <c r="O802" s="518">
        <f t="shared" si="439"/>
        <v>0</v>
      </c>
      <c r="P802" s="680">
        <v>0</v>
      </c>
      <c r="Q802" s="681">
        <f t="shared" si="446"/>
        <v>0</v>
      </c>
      <c r="R802" s="682">
        <f t="shared" si="447"/>
        <v>0</v>
      </c>
      <c r="S802" s="716">
        <v>0</v>
      </c>
      <c r="T802" s="679">
        <f t="shared" si="448"/>
        <v>0</v>
      </c>
      <c r="U802" s="679">
        <f t="shared" si="449"/>
        <v>0</v>
      </c>
      <c r="Y802" s="120"/>
      <c r="AE802" s="75"/>
      <c r="AF802" s="370" t="s">
        <v>707</v>
      </c>
      <c r="AG802" s="374"/>
      <c r="AH802" s="378"/>
      <c r="AI802" s="381"/>
      <c r="AJ802" s="386"/>
      <c r="AK802" s="391"/>
      <c r="AL802" s="386"/>
      <c r="AM802" s="363">
        <f t="shared" si="437"/>
        <v>1</v>
      </c>
      <c r="AN802" s="578">
        <v>46.1</v>
      </c>
      <c r="AO802" s="120">
        <f t="shared" si="450"/>
        <v>0</v>
      </c>
      <c r="AP802" s="120">
        <f t="shared" si="440"/>
        <v>0</v>
      </c>
      <c r="AQ802" s="120">
        <f t="shared" si="441"/>
        <v>0</v>
      </c>
      <c r="AR802" s="120">
        <f t="shared" si="442"/>
        <v>0</v>
      </c>
      <c r="AS802" s="120">
        <f t="shared" si="443"/>
        <v>0</v>
      </c>
      <c r="AT802" s="120">
        <f t="shared" si="444"/>
        <v>0</v>
      </c>
      <c r="AU802" s="74" t="s">
        <v>717</v>
      </c>
      <c r="AV802" s="115"/>
      <c r="AW802" s="395"/>
      <c r="AX802" s="395">
        <v>0</v>
      </c>
      <c r="AY802" s="395">
        <v>0</v>
      </c>
      <c r="AZ802" s="395">
        <v>0</v>
      </c>
      <c r="BA802" s="395">
        <v>0</v>
      </c>
      <c r="BB802" s="395">
        <v>0</v>
      </c>
      <c r="BC802" s="395">
        <v>0</v>
      </c>
      <c r="BD802" s="115"/>
      <c r="BE802" s="115"/>
      <c r="BF802" s="115"/>
      <c r="BG802" s="115"/>
      <c r="BH802" s="115"/>
      <c r="BI802" s="115"/>
      <c r="BJ802" s="115"/>
      <c r="BK802" s="115"/>
      <c r="BQ802" s="74" t="str">
        <f t="shared" si="451"/>
        <v xml:space="preserve"> </v>
      </c>
      <c r="BR802" s="120" t="str">
        <f t="shared" si="452"/>
        <v xml:space="preserve"> </v>
      </c>
      <c r="BS802" s="120" t="str">
        <f t="shared" si="453"/>
        <v xml:space="preserve"> </v>
      </c>
      <c r="BU802" s="74" t="str">
        <f t="shared" si="454"/>
        <v xml:space="preserve"> </v>
      </c>
      <c r="BV802" s="120" t="str">
        <f t="shared" si="455"/>
        <v xml:space="preserve"> </v>
      </c>
      <c r="BW802" s="120" t="str">
        <f t="shared" si="456"/>
        <v xml:space="preserve">  </v>
      </c>
      <c r="BY802" s="74" t="str">
        <f t="shared" si="457"/>
        <v xml:space="preserve"> </v>
      </c>
      <c r="BZ802" s="120" t="str">
        <f t="shared" si="458"/>
        <v xml:space="preserve"> </v>
      </c>
      <c r="CA802" s="120" t="str">
        <f t="shared" si="459"/>
        <v xml:space="preserve"> </v>
      </c>
      <c r="CC802" s="115" t="str">
        <f t="shared" si="460"/>
        <v xml:space="preserve"> </v>
      </c>
      <c r="CD802" s="120" t="str">
        <f t="shared" si="461"/>
        <v xml:space="preserve"> </v>
      </c>
      <c r="CE802" s="417" t="str">
        <f t="shared" si="462"/>
        <v xml:space="preserve"> </v>
      </c>
      <c r="CF802" s="115"/>
      <c r="CG802" s="115" t="str">
        <f t="shared" si="463"/>
        <v xml:space="preserve"> </v>
      </c>
      <c r="CH802" s="120" t="str">
        <f t="shared" si="464"/>
        <v xml:space="preserve"> </v>
      </c>
      <c r="CI802" s="417" t="str">
        <f t="shared" si="465"/>
        <v xml:space="preserve"> </v>
      </c>
      <c r="CJ802" s="115"/>
      <c r="CK802" s="115" t="str">
        <f t="shared" si="466"/>
        <v xml:space="preserve"> </v>
      </c>
      <c r="CL802" s="120" t="str">
        <f t="shared" si="467"/>
        <v xml:space="preserve"> </v>
      </c>
      <c r="CM802" s="417" t="str">
        <f t="shared" si="436"/>
        <v xml:space="preserve"> </v>
      </c>
      <c r="IS802" s="103">
        <v>29.8</v>
      </c>
    </row>
    <row r="803" spans="1:253" s="74" customFormat="1" ht="17.100000000000001" hidden="1" customHeight="1" x14ac:dyDescent="0.25">
      <c r="B803" s="504">
        <f>IF(AND('KB Duct Parts'!$BP$16=2,'KB Duct Parts'!$BO$16=3,'KB Duct Parts'!H23&gt;0),'KB Duct Parts'!H23,0)</f>
        <v>0</v>
      </c>
      <c r="C803" s="508" t="s">
        <v>2069</v>
      </c>
      <c r="D803" s="506" t="s">
        <v>211</v>
      </c>
      <c r="E803" s="504" t="s">
        <v>866</v>
      </c>
      <c r="F803" s="508" t="str">
        <f t="shared" si="438"/>
        <v xml:space="preserve"> </v>
      </c>
      <c r="G803" s="530" t="s">
        <v>125</v>
      </c>
      <c r="H803" s="504"/>
      <c r="I803" s="1035" t="s">
        <v>234</v>
      </c>
      <c r="J803" s="1036"/>
      <c r="K803" s="516" t="s">
        <v>882</v>
      </c>
      <c r="L803" s="523" t="s">
        <v>707</v>
      </c>
      <c r="M803" s="517" t="str">
        <f t="shared" si="468"/>
        <v>Y</v>
      </c>
      <c r="N803" s="514">
        <f t="shared" si="445"/>
        <v>48.8</v>
      </c>
      <c r="O803" s="518">
        <f t="shared" si="439"/>
        <v>0</v>
      </c>
      <c r="P803" s="680">
        <v>0</v>
      </c>
      <c r="Q803" s="681">
        <f t="shared" si="446"/>
        <v>0</v>
      </c>
      <c r="R803" s="682">
        <f t="shared" si="447"/>
        <v>0</v>
      </c>
      <c r="S803" s="716">
        <v>0</v>
      </c>
      <c r="T803" s="679">
        <f t="shared" si="448"/>
        <v>0</v>
      </c>
      <c r="U803" s="679">
        <f t="shared" si="449"/>
        <v>0</v>
      </c>
      <c r="Y803" s="120"/>
      <c r="AE803" s="75"/>
      <c r="AF803" s="370" t="s">
        <v>707</v>
      </c>
      <c r="AG803" s="374"/>
      <c r="AH803" s="378"/>
      <c r="AI803" s="381"/>
      <c r="AJ803" s="386"/>
      <c r="AK803" s="391"/>
      <c r="AL803" s="386"/>
      <c r="AM803" s="363">
        <f t="shared" si="437"/>
        <v>1</v>
      </c>
      <c r="AN803" s="578">
        <v>48.8</v>
      </c>
      <c r="AO803" s="120">
        <f t="shared" si="450"/>
        <v>0</v>
      </c>
      <c r="AP803" s="120">
        <f t="shared" si="440"/>
        <v>0</v>
      </c>
      <c r="AQ803" s="120">
        <f t="shared" si="441"/>
        <v>0</v>
      </c>
      <c r="AR803" s="120">
        <f t="shared" si="442"/>
        <v>0</v>
      </c>
      <c r="AS803" s="120">
        <f t="shared" si="443"/>
        <v>0</v>
      </c>
      <c r="AT803" s="120">
        <f t="shared" si="444"/>
        <v>0</v>
      </c>
      <c r="AU803" s="74" t="s">
        <v>717</v>
      </c>
      <c r="AV803" s="115"/>
      <c r="AW803" s="395"/>
      <c r="AX803" s="395">
        <v>0</v>
      </c>
      <c r="AY803" s="395">
        <v>0</v>
      </c>
      <c r="AZ803" s="395">
        <v>0</v>
      </c>
      <c r="BA803" s="395">
        <v>0</v>
      </c>
      <c r="BB803" s="395">
        <v>0</v>
      </c>
      <c r="BC803" s="395">
        <v>0</v>
      </c>
      <c r="BD803" s="115"/>
      <c r="BE803" s="115"/>
      <c r="BF803" s="115"/>
      <c r="BG803" s="115"/>
      <c r="BH803" s="115"/>
      <c r="BI803" s="115"/>
      <c r="BJ803" s="115"/>
      <c r="BK803" s="115"/>
      <c r="BQ803" s="74" t="str">
        <f t="shared" si="451"/>
        <v xml:space="preserve"> </v>
      </c>
      <c r="BR803" s="120" t="str">
        <f t="shared" si="452"/>
        <v xml:space="preserve"> </v>
      </c>
      <c r="BS803" s="120" t="str">
        <f t="shared" si="453"/>
        <v xml:space="preserve"> </v>
      </c>
      <c r="BU803" s="74" t="str">
        <f t="shared" si="454"/>
        <v xml:space="preserve"> </v>
      </c>
      <c r="BV803" s="120" t="str">
        <f t="shared" si="455"/>
        <v xml:space="preserve"> </v>
      </c>
      <c r="BW803" s="120" t="str">
        <f t="shared" si="456"/>
        <v xml:space="preserve">  </v>
      </c>
      <c r="BY803" s="74" t="str">
        <f t="shared" si="457"/>
        <v xml:space="preserve"> </v>
      </c>
      <c r="BZ803" s="120" t="str">
        <f t="shared" si="458"/>
        <v xml:space="preserve"> </v>
      </c>
      <c r="CA803" s="120" t="str">
        <f t="shared" si="459"/>
        <v xml:space="preserve"> </v>
      </c>
      <c r="CC803" s="115" t="str">
        <f t="shared" si="460"/>
        <v xml:space="preserve"> </v>
      </c>
      <c r="CD803" s="120" t="str">
        <f t="shared" si="461"/>
        <v xml:space="preserve"> </v>
      </c>
      <c r="CE803" s="417" t="str">
        <f t="shared" si="462"/>
        <v xml:space="preserve"> </v>
      </c>
      <c r="CF803" s="115"/>
      <c r="CG803" s="115" t="str">
        <f t="shared" si="463"/>
        <v xml:space="preserve"> </v>
      </c>
      <c r="CH803" s="120" t="str">
        <f t="shared" si="464"/>
        <v xml:space="preserve"> </v>
      </c>
      <c r="CI803" s="417" t="str">
        <f t="shared" si="465"/>
        <v xml:space="preserve"> </v>
      </c>
      <c r="CJ803" s="115"/>
      <c r="CK803" s="115" t="str">
        <f t="shared" si="466"/>
        <v xml:space="preserve"> </v>
      </c>
      <c r="CL803" s="120" t="str">
        <f t="shared" si="467"/>
        <v xml:space="preserve"> </v>
      </c>
      <c r="CM803" s="417" t="str">
        <f t="shared" ref="CM803:CM901" si="469">IF(AT803&gt;0,AT803," ")</f>
        <v xml:space="preserve"> </v>
      </c>
      <c r="IS803" s="103">
        <v>32.25</v>
      </c>
    </row>
    <row r="804" spans="1:253" s="74" customFormat="1" ht="17.100000000000001" hidden="1" customHeight="1" x14ac:dyDescent="0.25">
      <c r="B804" s="504">
        <f>IF(AND('KB Duct Parts'!$BP$16=2,'KB Duct Parts'!$BO$16=3,'KB Duct Parts'!H24&gt;0),'KB Duct Parts'!H24,0)</f>
        <v>0</v>
      </c>
      <c r="C804" s="508" t="s">
        <v>2070</v>
      </c>
      <c r="D804" s="506" t="s">
        <v>212</v>
      </c>
      <c r="E804" s="504" t="s">
        <v>867</v>
      </c>
      <c r="F804" s="508" t="str">
        <f t="shared" si="438"/>
        <v xml:space="preserve"> </v>
      </c>
      <c r="G804" s="530" t="s">
        <v>125</v>
      </c>
      <c r="H804" s="504"/>
      <c r="I804" s="1035" t="s">
        <v>234</v>
      </c>
      <c r="J804" s="1036"/>
      <c r="K804" s="516" t="s">
        <v>882</v>
      </c>
      <c r="L804" s="523" t="s">
        <v>707</v>
      </c>
      <c r="M804" s="517" t="str">
        <f t="shared" si="468"/>
        <v>Y</v>
      </c>
      <c r="N804" s="514">
        <f t="shared" si="445"/>
        <v>51.7</v>
      </c>
      <c r="O804" s="518">
        <f t="shared" si="439"/>
        <v>0</v>
      </c>
      <c r="P804" s="680">
        <v>0</v>
      </c>
      <c r="Q804" s="681">
        <f t="shared" si="446"/>
        <v>0</v>
      </c>
      <c r="R804" s="682">
        <f t="shared" si="447"/>
        <v>0</v>
      </c>
      <c r="S804" s="716">
        <v>0</v>
      </c>
      <c r="T804" s="679">
        <f t="shared" si="448"/>
        <v>0</v>
      </c>
      <c r="U804" s="679">
        <f t="shared" si="449"/>
        <v>0</v>
      </c>
      <c r="Y804" s="120"/>
      <c r="AE804" s="75"/>
      <c r="AF804" s="370" t="s">
        <v>707</v>
      </c>
      <c r="AG804" s="374"/>
      <c r="AH804" s="378"/>
      <c r="AI804" s="381"/>
      <c r="AJ804" s="386"/>
      <c r="AK804" s="391"/>
      <c r="AL804" s="386"/>
      <c r="AM804" s="363">
        <f t="shared" si="437"/>
        <v>1</v>
      </c>
      <c r="AN804" s="578">
        <v>51.7</v>
      </c>
      <c r="AO804" s="120">
        <f t="shared" si="450"/>
        <v>0</v>
      </c>
      <c r="AP804" s="120">
        <f t="shared" si="440"/>
        <v>0</v>
      </c>
      <c r="AQ804" s="120">
        <f t="shared" si="441"/>
        <v>0</v>
      </c>
      <c r="AR804" s="120">
        <f t="shared" si="442"/>
        <v>0</v>
      </c>
      <c r="AS804" s="120">
        <f t="shared" si="443"/>
        <v>0</v>
      </c>
      <c r="AT804" s="120">
        <f t="shared" si="444"/>
        <v>0</v>
      </c>
      <c r="AU804" s="74" t="s">
        <v>717</v>
      </c>
      <c r="AV804" s="115"/>
      <c r="AW804" s="395"/>
      <c r="AX804" s="395">
        <v>0</v>
      </c>
      <c r="AY804" s="395">
        <v>0</v>
      </c>
      <c r="AZ804" s="395">
        <v>0</v>
      </c>
      <c r="BA804" s="395">
        <v>0</v>
      </c>
      <c r="BB804" s="395">
        <v>0</v>
      </c>
      <c r="BC804" s="395">
        <v>0</v>
      </c>
      <c r="BD804" s="115"/>
      <c r="BE804" s="115"/>
      <c r="BF804" s="115"/>
      <c r="BG804" s="115"/>
      <c r="BH804" s="115"/>
      <c r="BI804" s="115"/>
      <c r="BJ804" s="115"/>
      <c r="BK804" s="115"/>
      <c r="BQ804" s="74" t="str">
        <f t="shared" si="451"/>
        <v xml:space="preserve"> </v>
      </c>
      <c r="BR804" s="120" t="str">
        <f t="shared" si="452"/>
        <v xml:space="preserve"> </v>
      </c>
      <c r="BS804" s="120" t="str">
        <f t="shared" si="453"/>
        <v xml:space="preserve"> </v>
      </c>
      <c r="BU804" s="74" t="str">
        <f t="shared" si="454"/>
        <v xml:space="preserve"> </v>
      </c>
      <c r="BV804" s="120" t="str">
        <f t="shared" si="455"/>
        <v xml:space="preserve"> </v>
      </c>
      <c r="BW804" s="120" t="str">
        <f t="shared" si="456"/>
        <v xml:space="preserve">  </v>
      </c>
      <c r="BY804" s="74" t="str">
        <f t="shared" si="457"/>
        <v xml:space="preserve"> </v>
      </c>
      <c r="BZ804" s="120" t="str">
        <f t="shared" si="458"/>
        <v xml:space="preserve"> </v>
      </c>
      <c r="CA804" s="120" t="str">
        <f t="shared" si="459"/>
        <v xml:space="preserve"> </v>
      </c>
      <c r="CC804" s="115" t="str">
        <f t="shared" si="460"/>
        <v xml:space="preserve"> </v>
      </c>
      <c r="CD804" s="120" t="str">
        <f t="shared" si="461"/>
        <v xml:space="preserve"> </v>
      </c>
      <c r="CE804" s="417" t="str">
        <f t="shared" si="462"/>
        <v xml:space="preserve"> </v>
      </c>
      <c r="CF804" s="115"/>
      <c r="CG804" s="115" t="str">
        <f t="shared" si="463"/>
        <v xml:space="preserve"> </v>
      </c>
      <c r="CH804" s="120" t="str">
        <f t="shared" si="464"/>
        <v xml:space="preserve"> </v>
      </c>
      <c r="CI804" s="417" t="str">
        <f t="shared" si="465"/>
        <v xml:space="preserve"> </v>
      </c>
      <c r="CJ804" s="115"/>
      <c r="CK804" s="115" t="str">
        <f t="shared" si="466"/>
        <v xml:space="preserve"> </v>
      </c>
      <c r="CL804" s="120" t="str">
        <f t="shared" si="467"/>
        <v xml:space="preserve"> </v>
      </c>
      <c r="CM804" s="417" t="str">
        <f t="shared" si="469"/>
        <v xml:space="preserve"> </v>
      </c>
      <c r="IS804" s="103">
        <v>34.909999999999997</v>
      </c>
    </row>
    <row r="805" spans="1:253" s="74" customFormat="1" ht="17.100000000000001" hidden="1" customHeight="1" x14ac:dyDescent="0.25">
      <c r="B805" s="504">
        <f>IF(AND('KB Duct Parts'!$BP$16=2,'KB Duct Parts'!$BO$16=3,'KB Duct Parts'!H25&gt;0),'KB Duct Parts'!H25,0)</f>
        <v>0</v>
      </c>
      <c r="C805" s="508" t="s">
        <v>2071</v>
      </c>
      <c r="D805" s="506" t="s">
        <v>213</v>
      </c>
      <c r="E805" s="504" t="s">
        <v>868</v>
      </c>
      <c r="F805" s="508" t="str">
        <f t="shared" si="438"/>
        <v xml:space="preserve"> </v>
      </c>
      <c r="G805" s="530" t="s">
        <v>125</v>
      </c>
      <c r="H805" s="504"/>
      <c r="I805" s="1035" t="s">
        <v>234</v>
      </c>
      <c r="J805" s="1036"/>
      <c r="K805" s="516" t="s">
        <v>882</v>
      </c>
      <c r="L805" s="523" t="s">
        <v>707</v>
      </c>
      <c r="M805" s="517" t="str">
        <f t="shared" si="468"/>
        <v>Y</v>
      </c>
      <c r="N805" s="514">
        <f t="shared" si="445"/>
        <v>75</v>
      </c>
      <c r="O805" s="518">
        <f t="shared" si="439"/>
        <v>0</v>
      </c>
      <c r="P805" s="680">
        <v>0</v>
      </c>
      <c r="Q805" s="681">
        <f t="shared" si="446"/>
        <v>0</v>
      </c>
      <c r="R805" s="682">
        <f t="shared" si="447"/>
        <v>0</v>
      </c>
      <c r="S805" s="716">
        <v>0</v>
      </c>
      <c r="T805" s="679">
        <f t="shared" si="448"/>
        <v>0</v>
      </c>
      <c r="U805" s="679">
        <f t="shared" si="449"/>
        <v>0</v>
      </c>
      <c r="Y805" s="120"/>
      <c r="AE805" s="76"/>
      <c r="AF805" s="370" t="s">
        <v>707</v>
      </c>
      <c r="AG805" s="374"/>
      <c r="AH805" s="378"/>
      <c r="AI805" s="381"/>
      <c r="AJ805" s="386"/>
      <c r="AK805" s="391"/>
      <c r="AL805" s="386"/>
      <c r="AM805" s="363">
        <f t="shared" si="437"/>
        <v>1</v>
      </c>
      <c r="AN805" s="578">
        <v>75</v>
      </c>
      <c r="AO805" s="120">
        <f t="shared" si="450"/>
        <v>0</v>
      </c>
      <c r="AP805" s="120">
        <f t="shared" si="440"/>
        <v>0</v>
      </c>
      <c r="AQ805" s="120">
        <f t="shared" si="441"/>
        <v>0</v>
      </c>
      <c r="AR805" s="120">
        <f t="shared" si="442"/>
        <v>0</v>
      </c>
      <c r="AS805" s="120">
        <f t="shared" si="443"/>
        <v>0</v>
      </c>
      <c r="AT805" s="120">
        <f t="shared" si="444"/>
        <v>0</v>
      </c>
      <c r="AU805" s="74" t="s">
        <v>717</v>
      </c>
      <c r="AV805" s="115"/>
      <c r="AW805" s="395"/>
      <c r="AX805" s="395">
        <v>0</v>
      </c>
      <c r="AY805" s="395">
        <v>0</v>
      </c>
      <c r="AZ805" s="395">
        <v>0</v>
      </c>
      <c r="BA805" s="395">
        <v>0</v>
      </c>
      <c r="BB805" s="395">
        <v>0</v>
      </c>
      <c r="BC805" s="395">
        <v>0</v>
      </c>
      <c r="BD805" s="115"/>
      <c r="BE805" s="115"/>
      <c r="BF805" s="115"/>
      <c r="BG805" s="115"/>
      <c r="BH805" s="115"/>
      <c r="BI805" s="115"/>
      <c r="BJ805" s="115"/>
      <c r="BK805" s="115"/>
      <c r="BQ805" s="74" t="str">
        <f t="shared" si="451"/>
        <v xml:space="preserve"> </v>
      </c>
      <c r="BR805" s="120" t="str">
        <f t="shared" si="452"/>
        <v xml:space="preserve"> </v>
      </c>
      <c r="BS805" s="120" t="str">
        <f t="shared" si="453"/>
        <v xml:space="preserve"> </v>
      </c>
      <c r="BU805" s="74" t="str">
        <f t="shared" si="454"/>
        <v xml:space="preserve"> </v>
      </c>
      <c r="BV805" s="120" t="str">
        <f t="shared" si="455"/>
        <v xml:space="preserve"> </v>
      </c>
      <c r="BW805" s="120" t="str">
        <f t="shared" si="456"/>
        <v xml:space="preserve">  </v>
      </c>
      <c r="BY805" s="74" t="str">
        <f t="shared" si="457"/>
        <v xml:space="preserve"> </v>
      </c>
      <c r="BZ805" s="120" t="str">
        <f t="shared" si="458"/>
        <v xml:space="preserve"> </v>
      </c>
      <c r="CA805" s="120" t="str">
        <f t="shared" si="459"/>
        <v xml:space="preserve"> </v>
      </c>
      <c r="CC805" s="115" t="str">
        <f t="shared" si="460"/>
        <v xml:space="preserve"> </v>
      </c>
      <c r="CD805" s="120" t="str">
        <f t="shared" si="461"/>
        <v xml:space="preserve"> </v>
      </c>
      <c r="CE805" s="417" t="str">
        <f t="shared" si="462"/>
        <v xml:space="preserve"> </v>
      </c>
      <c r="CF805" s="115"/>
      <c r="CG805" s="115" t="str">
        <f t="shared" si="463"/>
        <v xml:space="preserve"> </v>
      </c>
      <c r="CH805" s="120" t="str">
        <f t="shared" si="464"/>
        <v xml:space="preserve"> </v>
      </c>
      <c r="CI805" s="417" t="str">
        <f t="shared" si="465"/>
        <v xml:space="preserve"> </v>
      </c>
      <c r="CJ805" s="115"/>
      <c r="CK805" s="115" t="str">
        <f t="shared" si="466"/>
        <v xml:space="preserve"> </v>
      </c>
      <c r="CL805" s="120" t="str">
        <f t="shared" si="467"/>
        <v xml:space="preserve"> </v>
      </c>
      <c r="CM805" s="417" t="str">
        <f t="shared" si="469"/>
        <v xml:space="preserve"> </v>
      </c>
      <c r="IS805" s="103">
        <v>56.04</v>
      </c>
    </row>
    <row r="806" spans="1:253" s="74" customFormat="1" ht="17.100000000000001" hidden="1" customHeight="1" x14ac:dyDescent="0.25">
      <c r="B806" s="504">
        <f>IF(AND('KB Duct Parts'!$BP$16=2,'KB Duct Parts'!$BO$16=3,'KB Duct Parts'!H26&gt;0),'KB Duct Parts'!H26,0)</f>
        <v>0</v>
      </c>
      <c r="C806" s="508" t="s">
        <v>2072</v>
      </c>
      <c r="D806" s="506" t="s">
        <v>214</v>
      </c>
      <c r="E806" s="504" t="s">
        <v>869</v>
      </c>
      <c r="F806" s="508" t="str">
        <f t="shared" si="438"/>
        <v xml:space="preserve"> </v>
      </c>
      <c r="G806" s="530" t="s">
        <v>125</v>
      </c>
      <c r="H806" s="504"/>
      <c r="I806" s="1035" t="s">
        <v>234</v>
      </c>
      <c r="J806" s="1036"/>
      <c r="K806" s="516" t="s">
        <v>882</v>
      </c>
      <c r="L806" s="523" t="s">
        <v>707</v>
      </c>
      <c r="M806" s="517" t="str">
        <f t="shared" si="468"/>
        <v>Y</v>
      </c>
      <c r="N806" s="514">
        <f t="shared" si="445"/>
        <v>79.5</v>
      </c>
      <c r="O806" s="518">
        <f t="shared" si="439"/>
        <v>0</v>
      </c>
      <c r="P806" s="680">
        <v>0</v>
      </c>
      <c r="Q806" s="681">
        <f t="shared" si="446"/>
        <v>0</v>
      </c>
      <c r="R806" s="682">
        <f t="shared" si="447"/>
        <v>0</v>
      </c>
      <c r="S806" s="716">
        <v>0</v>
      </c>
      <c r="T806" s="679">
        <f t="shared" si="448"/>
        <v>0</v>
      </c>
      <c r="U806" s="679">
        <f t="shared" si="449"/>
        <v>0</v>
      </c>
      <c r="Y806" s="120"/>
      <c r="AE806" s="75"/>
      <c r="AF806" s="370" t="s">
        <v>707</v>
      </c>
      <c r="AG806" s="374"/>
      <c r="AH806" s="378"/>
      <c r="AI806" s="381"/>
      <c r="AJ806" s="386"/>
      <c r="AK806" s="391"/>
      <c r="AL806" s="386"/>
      <c r="AM806" s="363">
        <f t="shared" si="437"/>
        <v>1</v>
      </c>
      <c r="AN806" s="578">
        <v>79.5</v>
      </c>
      <c r="AO806" s="120">
        <f t="shared" si="450"/>
        <v>0</v>
      </c>
      <c r="AP806" s="120">
        <f t="shared" si="440"/>
        <v>0</v>
      </c>
      <c r="AQ806" s="120">
        <f t="shared" si="441"/>
        <v>0</v>
      </c>
      <c r="AR806" s="120">
        <f t="shared" si="442"/>
        <v>0</v>
      </c>
      <c r="AS806" s="120">
        <f t="shared" si="443"/>
        <v>0</v>
      </c>
      <c r="AT806" s="120">
        <f t="shared" si="444"/>
        <v>0</v>
      </c>
      <c r="AU806" s="74" t="s">
        <v>717</v>
      </c>
      <c r="AV806" s="115"/>
      <c r="AW806" s="395"/>
      <c r="AX806" s="395">
        <v>0</v>
      </c>
      <c r="AY806" s="395">
        <v>0</v>
      </c>
      <c r="AZ806" s="395">
        <v>0</v>
      </c>
      <c r="BA806" s="395">
        <v>0</v>
      </c>
      <c r="BB806" s="395">
        <v>0</v>
      </c>
      <c r="BC806" s="395">
        <v>0</v>
      </c>
      <c r="BD806" s="115"/>
      <c r="BE806" s="115"/>
      <c r="BF806" s="115"/>
      <c r="BG806" s="115"/>
      <c r="BH806" s="115"/>
      <c r="BI806" s="115"/>
      <c r="BJ806" s="115"/>
      <c r="BK806" s="115"/>
      <c r="BQ806" s="74" t="str">
        <f t="shared" si="451"/>
        <v xml:space="preserve"> </v>
      </c>
      <c r="BR806" s="120" t="str">
        <f t="shared" si="452"/>
        <v xml:space="preserve"> </v>
      </c>
      <c r="BS806" s="120" t="str">
        <f t="shared" si="453"/>
        <v xml:space="preserve"> </v>
      </c>
      <c r="BU806" s="74" t="str">
        <f t="shared" si="454"/>
        <v xml:space="preserve"> </v>
      </c>
      <c r="BV806" s="120" t="str">
        <f t="shared" si="455"/>
        <v xml:space="preserve"> </v>
      </c>
      <c r="BW806" s="120" t="str">
        <f t="shared" si="456"/>
        <v xml:space="preserve">  </v>
      </c>
      <c r="BY806" s="74" t="str">
        <f t="shared" si="457"/>
        <v xml:space="preserve"> </v>
      </c>
      <c r="BZ806" s="120" t="str">
        <f t="shared" si="458"/>
        <v xml:space="preserve"> </v>
      </c>
      <c r="CA806" s="120" t="str">
        <f t="shared" si="459"/>
        <v xml:space="preserve"> </v>
      </c>
      <c r="CC806" s="115" t="str">
        <f t="shared" si="460"/>
        <v xml:space="preserve"> </v>
      </c>
      <c r="CD806" s="120" t="str">
        <f t="shared" si="461"/>
        <v xml:space="preserve"> </v>
      </c>
      <c r="CE806" s="417" t="str">
        <f t="shared" si="462"/>
        <v xml:space="preserve"> </v>
      </c>
      <c r="CF806" s="115"/>
      <c r="CG806" s="115" t="str">
        <f t="shared" si="463"/>
        <v xml:space="preserve"> </v>
      </c>
      <c r="CH806" s="120" t="str">
        <f t="shared" si="464"/>
        <v xml:space="preserve"> </v>
      </c>
      <c r="CI806" s="417" t="str">
        <f t="shared" si="465"/>
        <v xml:space="preserve"> </v>
      </c>
      <c r="CJ806" s="115"/>
      <c r="CK806" s="115" t="str">
        <f t="shared" si="466"/>
        <v xml:space="preserve"> </v>
      </c>
      <c r="CL806" s="120" t="str">
        <f t="shared" si="467"/>
        <v xml:space="preserve"> </v>
      </c>
      <c r="CM806" s="417" t="str">
        <f t="shared" si="469"/>
        <v xml:space="preserve"> </v>
      </c>
      <c r="IS806" s="103">
        <v>60.18</v>
      </c>
    </row>
    <row r="807" spans="1:253" s="74" customFormat="1" ht="17.100000000000001" hidden="1" customHeight="1" x14ac:dyDescent="0.25">
      <c r="B807" s="504">
        <f>IF(AND('KB Duct Parts'!$BP$16=2,'KB Duct Parts'!$BO$16=3,'KB Duct Parts'!H27&gt;0),'KB Duct Parts'!H27,0)</f>
        <v>0</v>
      </c>
      <c r="C807" s="508" t="s">
        <v>2073</v>
      </c>
      <c r="D807" s="506" t="s">
        <v>215</v>
      </c>
      <c r="E807" s="504" t="s">
        <v>870</v>
      </c>
      <c r="F807" s="508" t="str">
        <f t="shared" si="438"/>
        <v xml:space="preserve"> </v>
      </c>
      <c r="G807" s="530" t="s">
        <v>125</v>
      </c>
      <c r="H807" s="504"/>
      <c r="I807" s="1035" t="s">
        <v>234</v>
      </c>
      <c r="J807" s="1036"/>
      <c r="K807" s="516" t="s">
        <v>882</v>
      </c>
      <c r="L807" s="523" t="s">
        <v>707</v>
      </c>
      <c r="M807" s="517" t="str">
        <f t="shared" si="468"/>
        <v>Y</v>
      </c>
      <c r="N807" s="514">
        <f t="shared" si="445"/>
        <v>84.2</v>
      </c>
      <c r="O807" s="518">
        <f t="shared" si="439"/>
        <v>0</v>
      </c>
      <c r="P807" s="680">
        <v>0</v>
      </c>
      <c r="Q807" s="681">
        <f t="shared" si="446"/>
        <v>0</v>
      </c>
      <c r="R807" s="682">
        <f t="shared" si="447"/>
        <v>0</v>
      </c>
      <c r="S807" s="716">
        <v>0</v>
      </c>
      <c r="T807" s="679">
        <f t="shared" si="448"/>
        <v>0</v>
      </c>
      <c r="U807" s="679">
        <f t="shared" si="449"/>
        <v>0</v>
      </c>
      <c r="Y807" s="120"/>
      <c r="AE807" s="76"/>
      <c r="AF807" s="370" t="s">
        <v>707</v>
      </c>
      <c r="AG807" s="374"/>
      <c r="AH807" s="378"/>
      <c r="AI807" s="381"/>
      <c r="AJ807" s="386"/>
      <c r="AK807" s="391"/>
      <c r="AL807" s="386"/>
      <c r="AM807" s="363">
        <f t="shared" si="437"/>
        <v>1</v>
      </c>
      <c r="AN807" s="578">
        <v>84.2</v>
      </c>
      <c r="AO807" s="120">
        <f t="shared" si="450"/>
        <v>0</v>
      </c>
      <c r="AP807" s="120">
        <f t="shared" si="440"/>
        <v>0</v>
      </c>
      <c r="AQ807" s="120">
        <f t="shared" si="441"/>
        <v>0</v>
      </c>
      <c r="AR807" s="120">
        <f t="shared" si="442"/>
        <v>0</v>
      </c>
      <c r="AS807" s="120">
        <f t="shared" si="443"/>
        <v>0</v>
      </c>
      <c r="AT807" s="120">
        <f t="shared" si="444"/>
        <v>0</v>
      </c>
      <c r="AU807" s="74" t="s">
        <v>717</v>
      </c>
      <c r="AV807" s="115"/>
      <c r="AW807" s="395"/>
      <c r="AX807" s="395">
        <v>0</v>
      </c>
      <c r="AY807" s="395">
        <v>0</v>
      </c>
      <c r="AZ807" s="395">
        <v>0</v>
      </c>
      <c r="BA807" s="395">
        <v>0</v>
      </c>
      <c r="BB807" s="395">
        <v>0</v>
      </c>
      <c r="BC807" s="395">
        <v>0</v>
      </c>
      <c r="BD807" s="115"/>
      <c r="BE807" s="115"/>
      <c r="BF807" s="115"/>
      <c r="BG807" s="115"/>
      <c r="BH807" s="115"/>
      <c r="BI807" s="115"/>
      <c r="BJ807" s="115"/>
      <c r="BK807" s="115"/>
      <c r="BQ807" s="74" t="str">
        <f t="shared" si="451"/>
        <v xml:space="preserve"> </v>
      </c>
      <c r="BR807" s="120" t="str">
        <f t="shared" si="452"/>
        <v xml:space="preserve"> </v>
      </c>
      <c r="BS807" s="120" t="str">
        <f t="shared" si="453"/>
        <v xml:space="preserve"> </v>
      </c>
      <c r="BU807" s="74" t="str">
        <f t="shared" si="454"/>
        <v xml:space="preserve"> </v>
      </c>
      <c r="BV807" s="120" t="str">
        <f t="shared" si="455"/>
        <v xml:space="preserve"> </v>
      </c>
      <c r="BW807" s="120" t="str">
        <f t="shared" si="456"/>
        <v xml:space="preserve">  </v>
      </c>
      <c r="BY807" s="74" t="str">
        <f t="shared" si="457"/>
        <v xml:space="preserve"> </v>
      </c>
      <c r="BZ807" s="120" t="str">
        <f t="shared" si="458"/>
        <v xml:space="preserve"> </v>
      </c>
      <c r="CA807" s="120" t="str">
        <f t="shared" si="459"/>
        <v xml:space="preserve"> </v>
      </c>
      <c r="CC807" s="115" t="str">
        <f t="shared" si="460"/>
        <v xml:space="preserve"> </v>
      </c>
      <c r="CD807" s="120" t="str">
        <f t="shared" si="461"/>
        <v xml:space="preserve"> </v>
      </c>
      <c r="CE807" s="417" t="str">
        <f t="shared" si="462"/>
        <v xml:space="preserve"> </v>
      </c>
      <c r="CF807" s="115"/>
      <c r="CG807" s="115" t="str">
        <f t="shared" si="463"/>
        <v xml:space="preserve"> </v>
      </c>
      <c r="CH807" s="120" t="str">
        <f t="shared" si="464"/>
        <v xml:space="preserve"> </v>
      </c>
      <c r="CI807" s="417" t="str">
        <f t="shared" si="465"/>
        <v xml:space="preserve"> </v>
      </c>
      <c r="CJ807" s="115"/>
      <c r="CK807" s="115" t="str">
        <f t="shared" si="466"/>
        <v xml:space="preserve"> </v>
      </c>
      <c r="CL807" s="120" t="str">
        <f t="shared" si="467"/>
        <v xml:space="preserve"> </v>
      </c>
      <c r="CM807" s="417" t="str">
        <f t="shared" si="469"/>
        <v xml:space="preserve"> </v>
      </c>
      <c r="IS807" s="103">
        <v>64.37</v>
      </c>
    </row>
    <row r="808" spans="1:253" s="74" customFormat="1" ht="17.100000000000001" hidden="1" customHeight="1" x14ac:dyDescent="0.25">
      <c r="B808" s="504">
        <f>IF(AND('KB Duct Parts'!$BP$16=2,'KB Duct Parts'!$BO$16=3,'KB Duct Parts'!H28&gt;0),'KB Duct Parts'!H28,0)</f>
        <v>0</v>
      </c>
      <c r="C808" s="508" t="s">
        <v>2074</v>
      </c>
      <c r="D808" s="506" t="s">
        <v>216</v>
      </c>
      <c r="E808" s="504" t="s">
        <v>871</v>
      </c>
      <c r="F808" s="508" t="str">
        <f t="shared" si="438"/>
        <v xml:space="preserve"> </v>
      </c>
      <c r="G808" s="530" t="s">
        <v>125</v>
      </c>
      <c r="H808" s="504"/>
      <c r="I808" s="1035" t="s">
        <v>234</v>
      </c>
      <c r="J808" s="1036"/>
      <c r="K808" s="516" t="s">
        <v>882</v>
      </c>
      <c r="L808" s="523" t="s">
        <v>707</v>
      </c>
      <c r="M808" s="517" t="str">
        <f t="shared" si="468"/>
        <v>Y</v>
      </c>
      <c r="N808" s="514">
        <f t="shared" si="445"/>
        <v>88.7</v>
      </c>
      <c r="O808" s="518">
        <f t="shared" si="439"/>
        <v>0</v>
      </c>
      <c r="P808" s="680">
        <v>0</v>
      </c>
      <c r="Q808" s="681">
        <f t="shared" si="446"/>
        <v>0</v>
      </c>
      <c r="R808" s="682">
        <f t="shared" si="447"/>
        <v>0</v>
      </c>
      <c r="S808" s="716">
        <v>0</v>
      </c>
      <c r="T808" s="679">
        <f t="shared" si="448"/>
        <v>0</v>
      </c>
      <c r="U808" s="679">
        <f t="shared" si="449"/>
        <v>0</v>
      </c>
      <c r="Y808" s="120"/>
      <c r="AE808" s="75"/>
      <c r="AF808" s="370" t="s">
        <v>707</v>
      </c>
      <c r="AG808" s="374"/>
      <c r="AH808" s="378"/>
      <c r="AI808" s="381"/>
      <c r="AJ808" s="386"/>
      <c r="AK808" s="391"/>
      <c r="AL808" s="386"/>
      <c r="AM808" s="363">
        <f t="shared" si="437"/>
        <v>1</v>
      </c>
      <c r="AN808" s="578">
        <v>88.7</v>
      </c>
      <c r="AO808" s="120">
        <f t="shared" si="450"/>
        <v>0</v>
      </c>
      <c r="AP808" s="120">
        <f t="shared" si="440"/>
        <v>0</v>
      </c>
      <c r="AQ808" s="120">
        <f t="shared" si="441"/>
        <v>0</v>
      </c>
      <c r="AR808" s="120">
        <f t="shared" si="442"/>
        <v>0</v>
      </c>
      <c r="AS808" s="120">
        <f t="shared" si="443"/>
        <v>0</v>
      </c>
      <c r="AT808" s="120">
        <f t="shared" si="444"/>
        <v>0</v>
      </c>
      <c r="AU808" s="74" t="s">
        <v>717</v>
      </c>
      <c r="AV808" s="115"/>
      <c r="AW808" s="395"/>
      <c r="AX808" s="395">
        <v>0</v>
      </c>
      <c r="AY808" s="395">
        <v>0</v>
      </c>
      <c r="AZ808" s="395">
        <v>0</v>
      </c>
      <c r="BA808" s="395">
        <v>0</v>
      </c>
      <c r="BB808" s="395">
        <v>0</v>
      </c>
      <c r="BC808" s="395">
        <v>0</v>
      </c>
      <c r="BD808" s="115"/>
      <c r="BE808" s="115"/>
      <c r="BF808" s="115"/>
      <c r="BG808" s="115"/>
      <c r="BH808" s="115"/>
      <c r="BI808" s="115"/>
      <c r="BJ808" s="115"/>
      <c r="BK808" s="115"/>
      <c r="BQ808" s="74" t="str">
        <f t="shared" si="451"/>
        <v xml:space="preserve"> </v>
      </c>
      <c r="BR808" s="120" t="str">
        <f t="shared" si="452"/>
        <v xml:space="preserve"> </v>
      </c>
      <c r="BS808" s="120" t="str">
        <f t="shared" si="453"/>
        <v xml:space="preserve"> </v>
      </c>
      <c r="BU808" s="74" t="str">
        <f t="shared" si="454"/>
        <v xml:space="preserve"> </v>
      </c>
      <c r="BV808" s="120" t="str">
        <f t="shared" si="455"/>
        <v xml:space="preserve"> </v>
      </c>
      <c r="BW808" s="120" t="str">
        <f t="shared" si="456"/>
        <v xml:space="preserve">  </v>
      </c>
      <c r="BY808" s="74" t="str">
        <f t="shared" si="457"/>
        <v xml:space="preserve"> </v>
      </c>
      <c r="BZ808" s="120" t="str">
        <f t="shared" si="458"/>
        <v xml:space="preserve"> </v>
      </c>
      <c r="CA808" s="120" t="str">
        <f t="shared" si="459"/>
        <v xml:space="preserve"> </v>
      </c>
      <c r="CC808" s="115" t="str">
        <f t="shared" si="460"/>
        <v xml:space="preserve"> </v>
      </c>
      <c r="CD808" s="120" t="str">
        <f t="shared" si="461"/>
        <v xml:space="preserve"> </v>
      </c>
      <c r="CE808" s="417" t="str">
        <f t="shared" si="462"/>
        <v xml:space="preserve"> </v>
      </c>
      <c r="CF808" s="115"/>
      <c r="CG808" s="115" t="str">
        <f t="shared" si="463"/>
        <v xml:space="preserve"> </v>
      </c>
      <c r="CH808" s="120" t="str">
        <f t="shared" si="464"/>
        <v xml:space="preserve"> </v>
      </c>
      <c r="CI808" s="417" t="str">
        <f t="shared" si="465"/>
        <v xml:space="preserve"> </v>
      </c>
      <c r="CJ808" s="115"/>
      <c r="CK808" s="115" t="str">
        <f t="shared" si="466"/>
        <v xml:space="preserve"> </v>
      </c>
      <c r="CL808" s="120" t="str">
        <f t="shared" si="467"/>
        <v xml:space="preserve"> </v>
      </c>
      <c r="CM808" s="417" t="str">
        <f t="shared" si="469"/>
        <v xml:space="preserve"> </v>
      </c>
      <c r="IS808" s="103">
        <v>68.569999999999993</v>
      </c>
    </row>
    <row r="809" spans="1:253" s="74" customFormat="1" ht="17.100000000000001" hidden="1" customHeight="1" x14ac:dyDescent="0.25">
      <c r="B809" s="504">
        <f>IF(AND('KB Duct Parts'!$BP$16=2,'KB Duct Parts'!$BO$16=3,'KB Duct Parts'!H29&gt;0),'KB Duct Parts'!H29,0)</f>
        <v>0</v>
      </c>
      <c r="C809" s="508" t="s">
        <v>2075</v>
      </c>
      <c r="D809" s="506" t="s">
        <v>217</v>
      </c>
      <c r="E809" s="504" t="s">
        <v>872</v>
      </c>
      <c r="F809" s="508" t="str">
        <f t="shared" si="438"/>
        <v xml:space="preserve"> </v>
      </c>
      <c r="G809" s="530" t="s">
        <v>125</v>
      </c>
      <c r="H809" s="504"/>
      <c r="I809" s="1035" t="s">
        <v>234</v>
      </c>
      <c r="J809" s="1036"/>
      <c r="K809" s="516" t="s">
        <v>882</v>
      </c>
      <c r="L809" s="523" t="s">
        <v>707</v>
      </c>
      <c r="M809" s="517" t="str">
        <f t="shared" si="468"/>
        <v>Y</v>
      </c>
      <c r="N809" s="514">
        <f t="shared" si="445"/>
        <v>93.3</v>
      </c>
      <c r="O809" s="518">
        <f t="shared" si="439"/>
        <v>0</v>
      </c>
      <c r="P809" s="680">
        <v>0</v>
      </c>
      <c r="Q809" s="681">
        <f t="shared" si="446"/>
        <v>0</v>
      </c>
      <c r="R809" s="682">
        <f t="shared" si="447"/>
        <v>0</v>
      </c>
      <c r="S809" s="716">
        <v>0</v>
      </c>
      <c r="T809" s="679">
        <f t="shared" si="448"/>
        <v>0</v>
      </c>
      <c r="U809" s="679">
        <f t="shared" si="449"/>
        <v>0</v>
      </c>
      <c r="Y809" s="120"/>
      <c r="AE809" s="76"/>
      <c r="AF809" s="370" t="s">
        <v>707</v>
      </c>
      <c r="AG809" s="374"/>
      <c r="AH809" s="378"/>
      <c r="AI809" s="381"/>
      <c r="AJ809" s="386"/>
      <c r="AK809" s="391"/>
      <c r="AL809" s="386"/>
      <c r="AM809" s="363">
        <f t="shared" si="437"/>
        <v>1</v>
      </c>
      <c r="AN809" s="578">
        <v>93.3</v>
      </c>
      <c r="AO809" s="120">
        <f t="shared" si="450"/>
        <v>0</v>
      </c>
      <c r="AP809" s="120">
        <f t="shared" si="440"/>
        <v>0</v>
      </c>
      <c r="AQ809" s="120">
        <f t="shared" si="441"/>
        <v>0</v>
      </c>
      <c r="AR809" s="120">
        <f t="shared" si="442"/>
        <v>0</v>
      </c>
      <c r="AS809" s="120">
        <f t="shared" si="443"/>
        <v>0</v>
      </c>
      <c r="AT809" s="120">
        <f t="shared" si="444"/>
        <v>0</v>
      </c>
      <c r="AU809" s="74" t="s">
        <v>717</v>
      </c>
      <c r="AV809" s="115"/>
      <c r="AW809" s="395"/>
      <c r="AX809" s="395">
        <v>0</v>
      </c>
      <c r="AY809" s="395">
        <v>0</v>
      </c>
      <c r="AZ809" s="395">
        <v>0</v>
      </c>
      <c r="BA809" s="395">
        <v>0</v>
      </c>
      <c r="BB809" s="395">
        <v>0</v>
      </c>
      <c r="BC809" s="395">
        <v>0</v>
      </c>
      <c r="BD809" s="115"/>
      <c r="BE809" s="115"/>
      <c r="BF809" s="115"/>
      <c r="BG809" s="115"/>
      <c r="BH809" s="115"/>
      <c r="BI809" s="115"/>
      <c r="BJ809" s="115"/>
      <c r="BK809" s="115"/>
      <c r="BQ809" s="74" t="str">
        <f t="shared" si="451"/>
        <v xml:space="preserve"> </v>
      </c>
      <c r="BR809" s="120" t="str">
        <f t="shared" si="452"/>
        <v xml:space="preserve"> </v>
      </c>
      <c r="BS809" s="120" t="str">
        <f t="shared" si="453"/>
        <v xml:space="preserve"> </v>
      </c>
      <c r="BU809" s="74" t="str">
        <f t="shared" si="454"/>
        <v xml:space="preserve"> </v>
      </c>
      <c r="BV809" s="120" t="str">
        <f t="shared" si="455"/>
        <v xml:space="preserve"> </v>
      </c>
      <c r="BW809" s="120" t="str">
        <f t="shared" si="456"/>
        <v xml:space="preserve">  </v>
      </c>
      <c r="BY809" s="74" t="str">
        <f t="shared" si="457"/>
        <v xml:space="preserve"> </v>
      </c>
      <c r="BZ809" s="120" t="str">
        <f t="shared" si="458"/>
        <v xml:space="preserve"> </v>
      </c>
      <c r="CA809" s="120" t="str">
        <f t="shared" si="459"/>
        <v xml:space="preserve"> </v>
      </c>
      <c r="CC809" s="115" t="str">
        <f t="shared" si="460"/>
        <v xml:space="preserve"> </v>
      </c>
      <c r="CD809" s="120" t="str">
        <f t="shared" si="461"/>
        <v xml:space="preserve"> </v>
      </c>
      <c r="CE809" s="417" t="str">
        <f t="shared" si="462"/>
        <v xml:space="preserve"> </v>
      </c>
      <c r="CF809" s="115"/>
      <c r="CG809" s="115" t="str">
        <f t="shared" si="463"/>
        <v xml:space="preserve"> </v>
      </c>
      <c r="CH809" s="120" t="str">
        <f t="shared" si="464"/>
        <v xml:space="preserve"> </v>
      </c>
      <c r="CI809" s="417" t="str">
        <f t="shared" si="465"/>
        <v xml:space="preserve"> </v>
      </c>
      <c r="CJ809" s="115"/>
      <c r="CK809" s="115" t="str">
        <f t="shared" si="466"/>
        <v xml:space="preserve"> </v>
      </c>
      <c r="CL809" s="120" t="str">
        <f t="shared" si="467"/>
        <v xml:space="preserve"> </v>
      </c>
      <c r="CM809" s="417" t="str">
        <f t="shared" si="469"/>
        <v xml:space="preserve"> </v>
      </c>
      <c r="IS809" s="103">
        <v>72.760000000000005</v>
      </c>
    </row>
    <row r="810" spans="1:253" s="74" customFormat="1" ht="17.100000000000001" hidden="1" customHeight="1" x14ac:dyDescent="0.25">
      <c r="B810" s="504">
        <f>IF(AND('KB Duct Parts'!$BP$16=2,'KB Duct Parts'!$BO$16=3,'KB Duct Parts'!H30&gt;0),'KB Duct Parts'!H30,0)</f>
        <v>0</v>
      </c>
      <c r="C810" s="508" t="s">
        <v>2076</v>
      </c>
      <c r="D810" s="506" t="s">
        <v>218</v>
      </c>
      <c r="E810" s="504" t="s">
        <v>873</v>
      </c>
      <c r="F810" s="508" t="str">
        <f t="shared" si="438"/>
        <v xml:space="preserve"> </v>
      </c>
      <c r="G810" s="530" t="s">
        <v>125</v>
      </c>
      <c r="H810" s="504"/>
      <c r="I810" s="1035" t="s">
        <v>234</v>
      </c>
      <c r="J810" s="1036"/>
      <c r="K810" s="516" t="s">
        <v>882</v>
      </c>
      <c r="L810" s="523" t="s">
        <v>707</v>
      </c>
      <c r="M810" s="517" t="str">
        <f t="shared" si="468"/>
        <v>Y</v>
      </c>
      <c r="N810" s="514">
        <f t="shared" si="445"/>
        <v>98.1</v>
      </c>
      <c r="O810" s="518">
        <f t="shared" si="439"/>
        <v>0</v>
      </c>
      <c r="P810" s="680">
        <v>0</v>
      </c>
      <c r="Q810" s="681">
        <f t="shared" si="446"/>
        <v>0</v>
      </c>
      <c r="R810" s="682">
        <f t="shared" si="447"/>
        <v>0</v>
      </c>
      <c r="S810" s="716">
        <v>0</v>
      </c>
      <c r="T810" s="679">
        <f t="shared" si="448"/>
        <v>0</v>
      </c>
      <c r="U810" s="679">
        <f t="shared" si="449"/>
        <v>0</v>
      </c>
      <c r="Y810" s="120"/>
      <c r="AE810" s="75"/>
      <c r="AF810" s="370" t="s">
        <v>707</v>
      </c>
      <c r="AG810" s="374"/>
      <c r="AH810" s="378"/>
      <c r="AI810" s="381"/>
      <c r="AJ810" s="386"/>
      <c r="AK810" s="391"/>
      <c r="AL810" s="386"/>
      <c r="AM810" s="363">
        <f t="shared" si="437"/>
        <v>1</v>
      </c>
      <c r="AN810" s="578">
        <v>98.1</v>
      </c>
      <c r="AO810" s="120">
        <f t="shared" si="450"/>
        <v>0</v>
      </c>
      <c r="AP810" s="120">
        <f t="shared" si="440"/>
        <v>0</v>
      </c>
      <c r="AQ810" s="120">
        <f t="shared" si="441"/>
        <v>0</v>
      </c>
      <c r="AR810" s="120">
        <f t="shared" si="442"/>
        <v>0</v>
      </c>
      <c r="AS810" s="120">
        <f t="shared" si="443"/>
        <v>0</v>
      </c>
      <c r="AT810" s="120">
        <f t="shared" si="444"/>
        <v>0</v>
      </c>
      <c r="AU810" s="74" t="s">
        <v>717</v>
      </c>
      <c r="AV810" s="115"/>
      <c r="AW810" s="395"/>
      <c r="AX810" s="395">
        <v>0</v>
      </c>
      <c r="AY810" s="395">
        <v>0</v>
      </c>
      <c r="AZ810" s="395">
        <v>0</v>
      </c>
      <c r="BA810" s="395">
        <v>0</v>
      </c>
      <c r="BB810" s="395">
        <v>0</v>
      </c>
      <c r="BC810" s="395">
        <v>0</v>
      </c>
      <c r="BD810" s="115"/>
      <c r="BE810" s="115"/>
      <c r="BF810" s="115"/>
      <c r="BG810" s="115"/>
      <c r="BH810" s="115"/>
      <c r="BI810" s="115"/>
      <c r="BJ810" s="115"/>
      <c r="BK810" s="115"/>
      <c r="BQ810" s="74" t="str">
        <f t="shared" si="451"/>
        <v xml:space="preserve"> </v>
      </c>
      <c r="BR810" s="120" t="str">
        <f t="shared" si="452"/>
        <v xml:space="preserve"> </v>
      </c>
      <c r="BS810" s="120" t="str">
        <f t="shared" si="453"/>
        <v xml:space="preserve"> </v>
      </c>
      <c r="BU810" s="74" t="str">
        <f t="shared" si="454"/>
        <v xml:space="preserve"> </v>
      </c>
      <c r="BV810" s="120" t="str">
        <f t="shared" si="455"/>
        <v xml:space="preserve"> </v>
      </c>
      <c r="BW810" s="120" t="str">
        <f t="shared" si="456"/>
        <v xml:space="preserve">  </v>
      </c>
      <c r="BY810" s="74" t="str">
        <f t="shared" si="457"/>
        <v xml:space="preserve"> </v>
      </c>
      <c r="BZ810" s="120" t="str">
        <f t="shared" si="458"/>
        <v xml:space="preserve"> </v>
      </c>
      <c r="CA810" s="120" t="str">
        <f t="shared" si="459"/>
        <v xml:space="preserve"> </v>
      </c>
      <c r="CC810" s="115" t="str">
        <f t="shared" si="460"/>
        <v xml:space="preserve"> </v>
      </c>
      <c r="CD810" s="120" t="str">
        <f t="shared" si="461"/>
        <v xml:space="preserve"> </v>
      </c>
      <c r="CE810" s="417" t="str">
        <f t="shared" si="462"/>
        <v xml:space="preserve"> </v>
      </c>
      <c r="CF810" s="115"/>
      <c r="CG810" s="115" t="str">
        <f t="shared" si="463"/>
        <v xml:space="preserve"> </v>
      </c>
      <c r="CH810" s="120" t="str">
        <f t="shared" si="464"/>
        <v xml:space="preserve"> </v>
      </c>
      <c r="CI810" s="417" t="str">
        <f t="shared" si="465"/>
        <v xml:space="preserve"> </v>
      </c>
      <c r="CJ810" s="115"/>
      <c r="CK810" s="115" t="str">
        <f t="shared" si="466"/>
        <v xml:space="preserve"> </v>
      </c>
      <c r="CL810" s="120" t="str">
        <f t="shared" si="467"/>
        <v xml:space="preserve"> </v>
      </c>
      <c r="CM810" s="417" t="str">
        <f t="shared" si="469"/>
        <v xml:space="preserve"> </v>
      </c>
      <c r="IS810" s="103">
        <v>76.959999999999994</v>
      </c>
    </row>
    <row r="811" spans="1:253" s="74" customFormat="1" ht="17.100000000000001" hidden="1" customHeight="1" x14ac:dyDescent="0.25">
      <c r="B811" s="504">
        <f>IF(AND('KB Duct Parts'!$BP$16=2,'KB Duct Parts'!$BO$16=3,'KB Duct Parts'!H31&gt;0),'KB Duct Parts'!H31,0)</f>
        <v>0</v>
      </c>
      <c r="C811" s="508" t="s">
        <v>2077</v>
      </c>
      <c r="D811" s="506" t="s">
        <v>219</v>
      </c>
      <c r="E811" s="504" t="s">
        <v>874</v>
      </c>
      <c r="F811" s="508" t="str">
        <f t="shared" si="438"/>
        <v xml:space="preserve"> </v>
      </c>
      <c r="G811" s="530" t="s">
        <v>125</v>
      </c>
      <c r="H811" s="504"/>
      <c r="I811" s="1035" t="s">
        <v>234</v>
      </c>
      <c r="J811" s="1036"/>
      <c r="K811" s="516" t="s">
        <v>882</v>
      </c>
      <c r="L811" s="523" t="s">
        <v>707</v>
      </c>
      <c r="M811" s="517" t="str">
        <f t="shared" si="468"/>
        <v>Y</v>
      </c>
      <c r="N811" s="514">
        <f t="shared" si="445"/>
        <v>102.3</v>
      </c>
      <c r="O811" s="518">
        <f t="shared" si="439"/>
        <v>0</v>
      </c>
      <c r="P811" s="680">
        <v>0</v>
      </c>
      <c r="Q811" s="681">
        <f t="shared" si="446"/>
        <v>0</v>
      </c>
      <c r="R811" s="682">
        <f t="shared" si="447"/>
        <v>0</v>
      </c>
      <c r="S811" s="716">
        <v>0</v>
      </c>
      <c r="T811" s="679">
        <f t="shared" si="448"/>
        <v>0</v>
      </c>
      <c r="U811" s="679">
        <f t="shared" si="449"/>
        <v>0</v>
      </c>
      <c r="Y811" s="120"/>
      <c r="AE811" s="76"/>
      <c r="AF811" s="370" t="s">
        <v>707</v>
      </c>
      <c r="AG811" s="374"/>
      <c r="AH811" s="378"/>
      <c r="AI811" s="381"/>
      <c r="AJ811" s="386"/>
      <c r="AK811" s="391"/>
      <c r="AL811" s="386"/>
      <c r="AM811" s="363">
        <f t="shared" si="437"/>
        <v>1</v>
      </c>
      <c r="AN811" s="578">
        <v>102.3</v>
      </c>
      <c r="AO811" s="120">
        <f t="shared" si="450"/>
        <v>0</v>
      </c>
      <c r="AP811" s="120">
        <f t="shared" si="440"/>
        <v>0</v>
      </c>
      <c r="AQ811" s="120">
        <f t="shared" si="441"/>
        <v>0</v>
      </c>
      <c r="AR811" s="120">
        <f t="shared" si="442"/>
        <v>0</v>
      </c>
      <c r="AS811" s="120">
        <f t="shared" si="443"/>
        <v>0</v>
      </c>
      <c r="AT811" s="120">
        <f t="shared" si="444"/>
        <v>0</v>
      </c>
      <c r="AU811" s="74" t="s">
        <v>717</v>
      </c>
      <c r="AV811" s="115"/>
      <c r="AW811" s="395"/>
      <c r="AX811" s="395">
        <v>0</v>
      </c>
      <c r="AY811" s="395">
        <v>0</v>
      </c>
      <c r="AZ811" s="395">
        <v>0</v>
      </c>
      <c r="BA811" s="395">
        <v>0</v>
      </c>
      <c r="BB811" s="395">
        <v>0</v>
      </c>
      <c r="BC811" s="395">
        <v>0</v>
      </c>
      <c r="BD811" s="115"/>
      <c r="BE811" s="115"/>
      <c r="BF811" s="115"/>
      <c r="BG811" s="115"/>
      <c r="BH811" s="115"/>
      <c r="BI811" s="115"/>
      <c r="BJ811" s="115"/>
      <c r="BK811" s="115"/>
      <c r="BQ811" s="74" t="str">
        <f t="shared" si="451"/>
        <v xml:space="preserve"> </v>
      </c>
      <c r="BR811" s="120" t="str">
        <f t="shared" si="452"/>
        <v xml:space="preserve"> </v>
      </c>
      <c r="BS811" s="120" t="str">
        <f t="shared" si="453"/>
        <v xml:space="preserve"> </v>
      </c>
      <c r="BU811" s="74" t="str">
        <f t="shared" si="454"/>
        <v xml:space="preserve"> </v>
      </c>
      <c r="BV811" s="120" t="str">
        <f t="shared" si="455"/>
        <v xml:space="preserve"> </v>
      </c>
      <c r="BW811" s="120" t="str">
        <f t="shared" si="456"/>
        <v xml:space="preserve">  </v>
      </c>
      <c r="BY811" s="74" t="str">
        <f t="shared" si="457"/>
        <v xml:space="preserve"> </v>
      </c>
      <c r="BZ811" s="120" t="str">
        <f t="shared" si="458"/>
        <v xml:space="preserve"> </v>
      </c>
      <c r="CA811" s="120" t="str">
        <f t="shared" si="459"/>
        <v xml:space="preserve"> </v>
      </c>
      <c r="CC811" s="115" t="str">
        <f t="shared" si="460"/>
        <v xml:space="preserve"> </v>
      </c>
      <c r="CD811" s="120" t="str">
        <f t="shared" si="461"/>
        <v xml:space="preserve"> </v>
      </c>
      <c r="CE811" s="417" t="str">
        <f t="shared" si="462"/>
        <v xml:space="preserve"> </v>
      </c>
      <c r="CF811" s="115"/>
      <c r="CG811" s="115" t="str">
        <f t="shared" si="463"/>
        <v xml:space="preserve"> </v>
      </c>
      <c r="CH811" s="120" t="str">
        <f t="shared" si="464"/>
        <v xml:space="preserve"> </v>
      </c>
      <c r="CI811" s="417" t="str">
        <f t="shared" si="465"/>
        <v xml:space="preserve"> </v>
      </c>
      <c r="CJ811" s="115"/>
      <c r="CK811" s="115" t="str">
        <f t="shared" si="466"/>
        <v xml:space="preserve"> </v>
      </c>
      <c r="CL811" s="120" t="str">
        <f t="shared" si="467"/>
        <v xml:space="preserve"> </v>
      </c>
      <c r="CM811" s="417" t="str">
        <f t="shared" si="469"/>
        <v xml:space="preserve"> </v>
      </c>
      <c r="IS811" s="103">
        <v>80.95</v>
      </c>
    </row>
    <row r="812" spans="1:253" s="74" customFormat="1" ht="17.100000000000001" hidden="1" customHeight="1" x14ac:dyDescent="0.25">
      <c r="B812" s="504">
        <f>IF(AND('KB Duct Parts'!$BP$16=2,'KB Duct Parts'!$BO$16=3,'KB Duct Parts'!H32&gt;0),'KB Duct Parts'!H32,0)</f>
        <v>0</v>
      </c>
      <c r="C812" s="508" t="s">
        <v>2078</v>
      </c>
      <c r="D812" s="506" t="s">
        <v>220</v>
      </c>
      <c r="E812" s="504" t="s">
        <v>875</v>
      </c>
      <c r="F812" s="508" t="str">
        <f t="shared" si="438"/>
        <v xml:space="preserve"> </v>
      </c>
      <c r="G812" s="530" t="s">
        <v>125</v>
      </c>
      <c r="H812" s="504"/>
      <c r="I812" s="1035" t="s">
        <v>234</v>
      </c>
      <c r="J812" s="1036"/>
      <c r="K812" s="516" t="s">
        <v>882</v>
      </c>
      <c r="L812" s="523" t="s">
        <v>707</v>
      </c>
      <c r="M812" s="517" t="str">
        <f t="shared" si="468"/>
        <v>Y</v>
      </c>
      <c r="N812" s="514">
        <f t="shared" si="445"/>
        <v>106.9</v>
      </c>
      <c r="O812" s="518">
        <f t="shared" si="439"/>
        <v>0</v>
      </c>
      <c r="P812" s="680">
        <v>0</v>
      </c>
      <c r="Q812" s="681">
        <f t="shared" si="446"/>
        <v>0</v>
      </c>
      <c r="R812" s="682">
        <f t="shared" si="447"/>
        <v>0</v>
      </c>
      <c r="S812" s="716">
        <v>0</v>
      </c>
      <c r="T812" s="679">
        <f t="shared" si="448"/>
        <v>0</v>
      </c>
      <c r="U812" s="679">
        <f t="shared" si="449"/>
        <v>0</v>
      </c>
      <c r="Y812" s="120"/>
      <c r="AE812" s="75"/>
      <c r="AF812" s="370" t="s">
        <v>707</v>
      </c>
      <c r="AG812" s="374"/>
      <c r="AH812" s="378"/>
      <c r="AI812" s="381"/>
      <c r="AJ812" s="386"/>
      <c r="AK812" s="391"/>
      <c r="AL812" s="386"/>
      <c r="AM812" s="363">
        <f t="shared" si="437"/>
        <v>1</v>
      </c>
      <c r="AN812" s="578">
        <v>106.9</v>
      </c>
      <c r="AO812" s="120">
        <f t="shared" si="450"/>
        <v>0</v>
      </c>
      <c r="AP812" s="120">
        <f t="shared" si="440"/>
        <v>0</v>
      </c>
      <c r="AQ812" s="120">
        <f t="shared" si="441"/>
        <v>0</v>
      </c>
      <c r="AR812" s="120">
        <f t="shared" si="442"/>
        <v>0</v>
      </c>
      <c r="AS812" s="120">
        <f t="shared" si="443"/>
        <v>0</v>
      </c>
      <c r="AT812" s="120">
        <f t="shared" si="444"/>
        <v>0</v>
      </c>
      <c r="AU812" s="74" t="s">
        <v>717</v>
      </c>
      <c r="AV812" s="115"/>
      <c r="AW812" s="395"/>
      <c r="AX812" s="395">
        <v>0</v>
      </c>
      <c r="AY812" s="395">
        <v>0</v>
      </c>
      <c r="AZ812" s="395">
        <v>0</v>
      </c>
      <c r="BA812" s="395">
        <v>0</v>
      </c>
      <c r="BB812" s="395">
        <v>0</v>
      </c>
      <c r="BC812" s="395">
        <v>0</v>
      </c>
      <c r="BD812" s="115"/>
      <c r="BE812" s="115"/>
      <c r="BF812" s="115"/>
      <c r="BG812" s="115"/>
      <c r="BH812" s="115"/>
      <c r="BI812" s="115"/>
      <c r="BJ812" s="115"/>
      <c r="BK812" s="115"/>
      <c r="BQ812" s="74" t="str">
        <f t="shared" si="451"/>
        <v xml:space="preserve"> </v>
      </c>
      <c r="BR812" s="120" t="str">
        <f t="shared" si="452"/>
        <v xml:space="preserve"> </v>
      </c>
      <c r="BS812" s="120" t="str">
        <f t="shared" si="453"/>
        <v xml:space="preserve"> </v>
      </c>
      <c r="BU812" s="74" t="str">
        <f t="shared" si="454"/>
        <v xml:space="preserve"> </v>
      </c>
      <c r="BV812" s="120" t="str">
        <f t="shared" si="455"/>
        <v xml:space="preserve"> </v>
      </c>
      <c r="BW812" s="120" t="str">
        <f t="shared" si="456"/>
        <v xml:space="preserve">  </v>
      </c>
      <c r="BY812" s="74" t="str">
        <f t="shared" si="457"/>
        <v xml:space="preserve"> </v>
      </c>
      <c r="BZ812" s="120" t="str">
        <f t="shared" si="458"/>
        <v xml:space="preserve"> </v>
      </c>
      <c r="CA812" s="120" t="str">
        <f t="shared" si="459"/>
        <v xml:space="preserve"> </v>
      </c>
      <c r="CC812" s="115" t="str">
        <f t="shared" si="460"/>
        <v xml:space="preserve"> </v>
      </c>
      <c r="CD812" s="120" t="str">
        <f t="shared" si="461"/>
        <v xml:space="preserve"> </v>
      </c>
      <c r="CE812" s="417" t="str">
        <f t="shared" si="462"/>
        <v xml:space="preserve"> </v>
      </c>
      <c r="CF812" s="115"/>
      <c r="CG812" s="115" t="str">
        <f t="shared" si="463"/>
        <v xml:space="preserve"> </v>
      </c>
      <c r="CH812" s="120" t="str">
        <f t="shared" si="464"/>
        <v xml:space="preserve"> </v>
      </c>
      <c r="CI812" s="417" t="str">
        <f t="shared" si="465"/>
        <v xml:space="preserve"> </v>
      </c>
      <c r="CJ812" s="115"/>
      <c r="CK812" s="115" t="str">
        <f t="shared" si="466"/>
        <v xml:space="preserve"> </v>
      </c>
      <c r="CL812" s="120" t="str">
        <f t="shared" si="467"/>
        <v xml:space="preserve"> </v>
      </c>
      <c r="CM812" s="417" t="str">
        <f t="shared" si="469"/>
        <v xml:space="preserve"> </v>
      </c>
      <c r="IS812" s="103">
        <v>85.05</v>
      </c>
    </row>
    <row r="813" spans="1:253" s="74" customFormat="1" ht="17.100000000000001" hidden="1" customHeight="1" x14ac:dyDescent="0.25">
      <c r="B813" s="504">
        <f>IF(AND('KB Duct Parts'!$BP$16=2,'KB Duct Parts'!$BO$16=3,'KB Duct Parts'!H33&gt;0),'KB Duct Parts'!H33,0)</f>
        <v>0</v>
      </c>
      <c r="C813" s="508" t="s">
        <v>2079</v>
      </c>
      <c r="D813" s="506" t="s">
        <v>221</v>
      </c>
      <c r="E813" s="504" t="s">
        <v>876</v>
      </c>
      <c r="F813" s="508" t="str">
        <f t="shared" si="438"/>
        <v xml:space="preserve"> </v>
      </c>
      <c r="G813" s="530" t="s">
        <v>125</v>
      </c>
      <c r="H813" s="504"/>
      <c r="I813" s="1035" t="s">
        <v>234</v>
      </c>
      <c r="J813" s="1036"/>
      <c r="K813" s="516" t="s">
        <v>882</v>
      </c>
      <c r="L813" s="523" t="s">
        <v>707</v>
      </c>
      <c r="M813" s="517" t="str">
        <f t="shared" si="468"/>
        <v>Y</v>
      </c>
      <c r="N813" s="514">
        <f t="shared" si="445"/>
        <v>111.2</v>
      </c>
      <c r="O813" s="518">
        <f t="shared" si="439"/>
        <v>0</v>
      </c>
      <c r="P813" s="680">
        <v>0</v>
      </c>
      <c r="Q813" s="681">
        <f t="shared" si="446"/>
        <v>0</v>
      </c>
      <c r="R813" s="682">
        <f t="shared" si="447"/>
        <v>0</v>
      </c>
      <c r="S813" s="716">
        <v>0</v>
      </c>
      <c r="T813" s="679">
        <f t="shared" si="448"/>
        <v>0</v>
      </c>
      <c r="U813" s="679">
        <f t="shared" si="449"/>
        <v>0</v>
      </c>
      <c r="Y813" s="120"/>
      <c r="AE813" s="76"/>
      <c r="AF813" s="370" t="s">
        <v>707</v>
      </c>
      <c r="AG813" s="374"/>
      <c r="AH813" s="378"/>
      <c r="AI813" s="381"/>
      <c r="AJ813" s="386"/>
      <c r="AK813" s="391"/>
      <c r="AL813" s="386"/>
      <c r="AM813" s="363">
        <f t="shared" si="437"/>
        <v>1</v>
      </c>
      <c r="AN813" s="578">
        <v>111.2</v>
      </c>
      <c r="AO813" s="120">
        <f t="shared" si="450"/>
        <v>0</v>
      </c>
      <c r="AP813" s="120">
        <f t="shared" si="440"/>
        <v>0</v>
      </c>
      <c r="AQ813" s="120">
        <f t="shared" si="441"/>
        <v>0</v>
      </c>
      <c r="AR813" s="120">
        <f t="shared" si="442"/>
        <v>0</v>
      </c>
      <c r="AS813" s="120">
        <f t="shared" si="443"/>
        <v>0</v>
      </c>
      <c r="AT813" s="120">
        <f t="shared" si="444"/>
        <v>0</v>
      </c>
      <c r="AU813" s="74" t="s">
        <v>717</v>
      </c>
      <c r="AV813" s="115"/>
      <c r="AW813" s="395"/>
      <c r="AX813" s="395">
        <v>0</v>
      </c>
      <c r="AY813" s="395">
        <v>0</v>
      </c>
      <c r="AZ813" s="395">
        <v>0</v>
      </c>
      <c r="BA813" s="395">
        <v>0</v>
      </c>
      <c r="BB813" s="395">
        <v>0</v>
      </c>
      <c r="BC813" s="395">
        <v>0</v>
      </c>
      <c r="BD813" s="115"/>
      <c r="BE813" s="115"/>
      <c r="BF813" s="115"/>
      <c r="BG813" s="115"/>
      <c r="BH813" s="115"/>
      <c r="BI813" s="115"/>
      <c r="BJ813" s="115"/>
      <c r="BK813" s="115"/>
      <c r="BQ813" s="74" t="str">
        <f t="shared" si="451"/>
        <v xml:space="preserve"> </v>
      </c>
      <c r="BR813" s="120" t="str">
        <f t="shared" si="452"/>
        <v xml:space="preserve"> </v>
      </c>
      <c r="BS813" s="120" t="str">
        <f t="shared" si="453"/>
        <v xml:space="preserve"> </v>
      </c>
      <c r="BU813" s="74" t="str">
        <f t="shared" si="454"/>
        <v xml:space="preserve"> </v>
      </c>
      <c r="BV813" s="120" t="str">
        <f t="shared" si="455"/>
        <v xml:space="preserve"> </v>
      </c>
      <c r="BW813" s="120" t="str">
        <f t="shared" si="456"/>
        <v xml:space="preserve">  </v>
      </c>
      <c r="BY813" s="74" t="str">
        <f t="shared" si="457"/>
        <v xml:space="preserve"> </v>
      </c>
      <c r="BZ813" s="120" t="str">
        <f t="shared" si="458"/>
        <v xml:space="preserve"> </v>
      </c>
      <c r="CA813" s="120" t="str">
        <f t="shared" si="459"/>
        <v xml:space="preserve"> </v>
      </c>
      <c r="CC813" s="115" t="str">
        <f t="shared" si="460"/>
        <v xml:space="preserve"> </v>
      </c>
      <c r="CD813" s="120" t="str">
        <f t="shared" si="461"/>
        <v xml:space="preserve"> </v>
      </c>
      <c r="CE813" s="417" t="str">
        <f t="shared" si="462"/>
        <v xml:space="preserve"> </v>
      </c>
      <c r="CF813" s="115"/>
      <c r="CG813" s="115" t="str">
        <f t="shared" si="463"/>
        <v xml:space="preserve"> </v>
      </c>
      <c r="CH813" s="120" t="str">
        <f t="shared" si="464"/>
        <v xml:space="preserve"> </v>
      </c>
      <c r="CI813" s="417" t="str">
        <f t="shared" si="465"/>
        <v xml:space="preserve"> </v>
      </c>
      <c r="CJ813" s="115"/>
      <c r="CK813" s="115" t="str">
        <f t="shared" si="466"/>
        <v xml:space="preserve"> </v>
      </c>
      <c r="CL813" s="120" t="str">
        <f t="shared" si="467"/>
        <v xml:space="preserve"> </v>
      </c>
      <c r="CM813" s="417" t="str">
        <f t="shared" si="469"/>
        <v xml:space="preserve"> </v>
      </c>
      <c r="IS813" s="103">
        <v>89.04</v>
      </c>
    </row>
    <row r="814" spans="1:253" s="74" customFormat="1" ht="17.100000000000001" hidden="1" customHeight="1" x14ac:dyDescent="0.25">
      <c r="B814" s="504">
        <f>IF(AND('KB Duct Parts'!$BP$16=2,'KB Duct Parts'!$BO$16=3,'KB Duct Parts'!H34&gt;0),'KB Duct Parts'!H34,0)</f>
        <v>0</v>
      </c>
      <c r="C814" s="508" t="s">
        <v>2080</v>
      </c>
      <c r="D814" s="506" t="s">
        <v>222</v>
      </c>
      <c r="E814" s="504" t="s">
        <v>877</v>
      </c>
      <c r="F814" s="508" t="str">
        <f t="shared" si="438"/>
        <v xml:space="preserve"> </v>
      </c>
      <c r="G814" s="530" t="s">
        <v>125</v>
      </c>
      <c r="H814" s="504"/>
      <c r="I814" s="1035" t="s">
        <v>234</v>
      </c>
      <c r="J814" s="1036"/>
      <c r="K814" s="516" t="s">
        <v>882</v>
      </c>
      <c r="L814" s="523" t="s">
        <v>707</v>
      </c>
      <c r="M814" s="517" t="str">
        <f t="shared" si="468"/>
        <v>Y</v>
      </c>
      <c r="N814" s="514">
        <f t="shared" si="445"/>
        <v>115.6</v>
      </c>
      <c r="O814" s="518">
        <f t="shared" si="439"/>
        <v>0</v>
      </c>
      <c r="P814" s="680">
        <v>0</v>
      </c>
      <c r="Q814" s="681">
        <f t="shared" si="446"/>
        <v>0</v>
      </c>
      <c r="R814" s="682">
        <f t="shared" si="447"/>
        <v>0</v>
      </c>
      <c r="S814" s="716">
        <v>0</v>
      </c>
      <c r="T814" s="679">
        <f t="shared" si="448"/>
        <v>0</v>
      </c>
      <c r="U814" s="679">
        <f t="shared" si="449"/>
        <v>0</v>
      </c>
      <c r="Y814" s="120"/>
      <c r="AE814" s="75"/>
      <c r="AF814" s="370" t="s">
        <v>707</v>
      </c>
      <c r="AG814" s="374"/>
      <c r="AH814" s="378"/>
      <c r="AI814" s="381"/>
      <c r="AJ814" s="386"/>
      <c r="AK814" s="391"/>
      <c r="AL814" s="386"/>
      <c r="AM814" s="363">
        <f t="shared" si="437"/>
        <v>1</v>
      </c>
      <c r="AN814" s="578">
        <v>115.6</v>
      </c>
      <c r="AO814" s="120">
        <f t="shared" si="450"/>
        <v>0</v>
      </c>
      <c r="AP814" s="120">
        <f t="shared" si="440"/>
        <v>0</v>
      </c>
      <c r="AQ814" s="120">
        <f t="shared" si="441"/>
        <v>0</v>
      </c>
      <c r="AR814" s="120">
        <f t="shared" si="442"/>
        <v>0</v>
      </c>
      <c r="AS814" s="120">
        <f t="shared" si="443"/>
        <v>0</v>
      </c>
      <c r="AT814" s="120">
        <f t="shared" si="444"/>
        <v>0</v>
      </c>
      <c r="AU814" s="74" t="s">
        <v>717</v>
      </c>
      <c r="AV814" s="115"/>
      <c r="AW814" s="395"/>
      <c r="AX814" s="395">
        <v>0</v>
      </c>
      <c r="AY814" s="395">
        <v>0</v>
      </c>
      <c r="AZ814" s="395">
        <v>0</v>
      </c>
      <c r="BA814" s="395">
        <v>0</v>
      </c>
      <c r="BB814" s="395">
        <v>0</v>
      </c>
      <c r="BC814" s="395">
        <v>0</v>
      </c>
      <c r="BD814" s="115"/>
      <c r="BE814" s="115"/>
      <c r="BF814" s="115"/>
      <c r="BG814" s="115"/>
      <c r="BH814" s="115"/>
      <c r="BI814" s="115"/>
      <c r="BJ814" s="115"/>
      <c r="BK814" s="115"/>
      <c r="BQ814" s="74" t="str">
        <f t="shared" si="451"/>
        <v xml:space="preserve"> </v>
      </c>
      <c r="BR814" s="120" t="str">
        <f t="shared" si="452"/>
        <v xml:space="preserve"> </v>
      </c>
      <c r="BS814" s="120" t="str">
        <f t="shared" si="453"/>
        <v xml:space="preserve"> </v>
      </c>
      <c r="BU814" s="74" t="str">
        <f t="shared" si="454"/>
        <v xml:space="preserve"> </v>
      </c>
      <c r="BV814" s="120" t="str">
        <f t="shared" si="455"/>
        <v xml:space="preserve"> </v>
      </c>
      <c r="BW814" s="120" t="str">
        <f t="shared" si="456"/>
        <v xml:space="preserve">  </v>
      </c>
      <c r="BY814" s="74" t="str">
        <f t="shared" si="457"/>
        <v xml:space="preserve"> </v>
      </c>
      <c r="BZ814" s="120" t="str">
        <f t="shared" si="458"/>
        <v xml:space="preserve"> </v>
      </c>
      <c r="CA814" s="120" t="str">
        <f t="shared" si="459"/>
        <v xml:space="preserve"> </v>
      </c>
      <c r="CC814" s="115" t="str">
        <f t="shared" si="460"/>
        <v xml:space="preserve"> </v>
      </c>
      <c r="CD814" s="120" t="str">
        <f t="shared" si="461"/>
        <v xml:space="preserve"> </v>
      </c>
      <c r="CE814" s="417" t="str">
        <f t="shared" si="462"/>
        <v xml:space="preserve"> </v>
      </c>
      <c r="CF814" s="115"/>
      <c r="CG814" s="115" t="str">
        <f t="shared" si="463"/>
        <v xml:space="preserve"> </v>
      </c>
      <c r="CH814" s="120" t="str">
        <f t="shared" si="464"/>
        <v xml:space="preserve"> </v>
      </c>
      <c r="CI814" s="417" t="str">
        <f t="shared" si="465"/>
        <v xml:space="preserve"> </v>
      </c>
      <c r="CJ814" s="115"/>
      <c r="CK814" s="115" t="str">
        <f t="shared" si="466"/>
        <v xml:space="preserve"> </v>
      </c>
      <c r="CL814" s="120" t="str">
        <f t="shared" si="467"/>
        <v xml:space="preserve"> </v>
      </c>
      <c r="CM814" s="417" t="str">
        <f t="shared" si="469"/>
        <v xml:space="preserve"> </v>
      </c>
      <c r="IS814" s="103">
        <v>93.03</v>
      </c>
    </row>
    <row r="815" spans="1:253" s="115" customFormat="1" ht="17.100000000000001" hidden="1" customHeight="1" x14ac:dyDescent="0.25">
      <c r="A815" s="74"/>
      <c r="B815" s="524">
        <f>IF(AND('KB Duct Parts'!$BP$16=2,'KB Duct Parts'!$BO$16=3,'KB Duct Parts'!H35&gt;0),'KB Duct Parts'!H35,0)</f>
        <v>0</v>
      </c>
      <c r="C815" s="529" t="s">
        <v>2081</v>
      </c>
      <c r="D815" s="506" t="s">
        <v>223</v>
      </c>
      <c r="E815" s="524" t="s">
        <v>878</v>
      </c>
      <c r="F815" s="508" t="str">
        <f t="shared" si="438"/>
        <v xml:space="preserve"> </v>
      </c>
      <c r="G815" s="530" t="s">
        <v>125</v>
      </c>
      <c r="H815" s="524"/>
      <c r="I815" s="1035" t="s">
        <v>234</v>
      </c>
      <c r="J815" s="1036"/>
      <c r="K815" s="531" t="s">
        <v>882</v>
      </c>
      <c r="L815" s="523" t="s">
        <v>707</v>
      </c>
      <c r="M815" s="517" t="str">
        <f t="shared" si="468"/>
        <v>Y</v>
      </c>
      <c r="N815" s="514">
        <f t="shared" si="445"/>
        <v>124.5</v>
      </c>
      <c r="O815" s="514">
        <f t="shared" si="439"/>
        <v>0</v>
      </c>
      <c r="P815" s="680">
        <v>0</v>
      </c>
      <c r="Q815" s="681">
        <f t="shared" si="446"/>
        <v>0</v>
      </c>
      <c r="R815" s="682">
        <f t="shared" si="447"/>
        <v>0</v>
      </c>
      <c r="S815" s="716">
        <v>0</v>
      </c>
      <c r="T815" s="679">
        <f t="shared" si="448"/>
        <v>0</v>
      </c>
      <c r="U815" s="679">
        <f t="shared" si="449"/>
        <v>0</v>
      </c>
      <c r="Y815" s="120"/>
      <c r="AE815" s="81"/>
      <c r="AF815" s="370" t="s">
        <v>707</v>
      </c>
      <c r="AG815" s="374"/>
      <c r="AH815" s="378"/>
      <c r="AI815" s="381"/>
      <c r="AJ815" s="386"/>
      <c r="AK815" s="391"/>
      <c r="AL815" s="386"/>
      <c r="AM815" s="363">
        <f t="shared" si="437"/>
        <v>1</v>
      </c>
      <c r="AN815" s="578">
        <v>124.5</v>
      </c>
      <c r="AO815" s="120">
        <f t="shared" si="450"/>
        <v>0</v>
      </c>
      <c r="AP815" s="120">
        <f t="shared" si="440"/>
        <v>0</v>
      </c>
      <c r="AQ815" s="120">
        <f t="shared" si="441"/>
        <v>0</v>
      </c>
      <c r="AR815" s="120">
        <f t="shared" si="442"/>
        <v>0</v>
      </c>
      <c r="AS815" s="120">
        <f t="shared" si="443"/>
        <v>0</v>
      </c>
      <c r="AT815" s="120">
        <f t="shared" si="444"/>
        <v>0</v>
      </c>
      <c r="AU815" s="115" t="s">
        <v>717</v>
      </c>
      <c r="AW815" s="395"/>
      <c r="AX815" s="395">
        <v>0</v>
      </c>
      <c r="AY815" s="395">
        <v>0</v>
      </c>
      <c r="AZ815" s="395">
        <v>0</v>
      </c>
      <c r="BA815" s="395">
        <v>0</v>
      </c>
      <c r="BB815" s="395">
        <v>0</v>
      </c>
      <c r="BC815" s="395">
        <v>0</v>
      </c>
      <c r="BQ815" s="74" t="str">
        <f t="shared" si="451"/>
        <v xml:space="preserve"> </v>
      </c>
      <c r="BR815" s="120" t="str">
        <f t="shared" si="452"/>
        <v xml:space="preserve"> </v>
      </c>
      <c r="BS815" s="120" t="str">
        <f t="shared" si="453"/>
        <v xml:space="preserve"> </v>
      </c>
      <c r="BT815" s="74"/>
      <c r="BU815" s="74" t="str">
        <f t="shared" si="454"/>
        <v xml:space="preserve"> </v>
      </c>
      <c r="BV815" s="120" t="str">
        <f t="shared" si="455"/>
        <v xml:space="preserve"> </v>
      </c>
      <c r="BW815" s="120" t="str">
        <f t="shared" si="456"/>
        <v xml:space="preserve">  </v>
      </c>
      <c r="BX815" s="74"/>
      <c r="BY815" s="74" t="str">
        <f t="shared" si="457"/>
        <v xml:space="preserve"> </v>
      </c>
      <c r="BZ815" s="120" t="str">
        <f t="shared" si="458"/>
        <v xml:space="preserve"> </v>
      </c>
      <c r="CA815" s="120" t="str">
        <f t="shared" si="459"/>
        <v xml:space="preserve"> </v>
      </c>
      <c r="CB815" s="74"/>
      <c r="CC815" s="115" t="str">
        <f t="shared" si="460"/>
        <v xml:space="preserve"> </v>
      </c>
      <c r="CD815" s="120" t="str">
        <f t="shared" si="461"/>
        <v xml:space="preserve"> </v>
      </c>
      <c r="CE815" s="417" t="str">
        <f t="shared" si="462"/>
        <v xml:space="preserve"> </v>
      </c>
      <c r="CG815" s="115" t="str">
        <f t="shared" si="463"/>
        <v xml:space="preserve"> </v>
      </c>
      <c r="CH815" s="120" t="str">
        <f t="shared" si="464"/>
        <v xml:space="preserve"> </v>
      </c>
      <c r="CI815" s="417" t="str">
        <f t="shared" si="465"/>
        <v xml:space="preserve"> </v>
      </c>
      <c r="CK815" s="115" t="str">
        <f t="shared" si="466"/>
        <v xml:space="preserve"> </v>
      </c>
      <c r="CL815" s="120" t="str">
        <f t="shared" si="467"/>
        <v xml:space="preserve"> </v>
      </c>
      <c r="CM815" s="417" t="str">
        <f t="shared" si="469"/>
        <v xml:space="preserve"> </v>
      </c>
      <c r="IS815" s="103">
        <v>101.12</v>
      </c>
    </row>
    <row r="816" spans="1:253" s="115" customFormat="1" ht="17.100000000000001" hidden="1" customHeight="1" thickBot="1" x14ac:dyDescent="0.3">
      <c r="A816" s="74"/>
      <c r="B816" s="524">
        <f>IF(AND('KB Duct Parts'!$BP$16=2,'KB Duct Parts'!$BO$16=3,'KB Duct Parts'!H36&gt;0),'KB Duct Parts'!H36,0)</f>
        <v>0</v>
      </c>
      <c r="C816" s="529" t="s">
        <v>2082</v>
      </c>
      <c r="D816" s="506" t="s">
        <v>224</v>
      </c>
      <c r="E816" s="524" t="s">
        <v>1338</v>
      </c>
      <c r="F816" s="508" t="str">
        <f t="shared" si="438"/>
        <v xml:space="preserve"> </v>
      </c>
      <c r="G816" s="530" t="s">
        <v>125</v>
      </c>
      <c r="H816" s="524"/>
      <c r="I816" s="1035" t="s">
        <v>234</v>
      </c>
      <c r="J816" s="1036"/>
      <c r="K816" s="531" t="s">
        <v>882</v>
      </c>
      <c r="L816" s="523" t="s">
        <v>707</v>
      </c>
      <c r="M816" s="517" t="str">
        <f t="shared" si="468"/>
        <v>Y</v>
      </c>
      <c r="N816" s="514">
        <f t="shared" si="445"/>
        <v>143.30000000000001</v>
      </c>
      <c r="O816" s="514">
        <f t="shared" si="439"/>
        <v>0</v>
      </c>
      <c r="P816" s="680">
        <v>0</v>
      </c>
      <c r="Q816" s="681">
        <f t="shared" si="446"/>
        <v>0</v>
      </c>
      <c r="R816" s="682">
        <f t="shared" si="447"/>
        <v>0</v>
      </c>
      <c r="S816" s="716">
        <v>0</v>
      </c>
      <c r="T816" s="679">
        <f t="shared" si="448"/>
        <v>0</v>
      </c>
      <c r="U816" s="679">
        <f t="shared" si="449"/>
        <v>0</v>
      </c>
      <c r="Y816" s="120"/>
      <c r="AE816" s="81"/>
      <c r="AF816" s="370" t="s">
        <v>707</v>
      </c>
      <c r="AG816" s="374"/>
      <c r="AH816" s="378"/>
      <c r="AI816" s="381"/>
      <c r="AJ816" s="386"/>
      <c r="AK816" s="391"/>
      <c r="AL816" s="386"/>
      <c r="AM816" s="363">
        <f t="shared" si="437"/>
        <v>1</v>
      </c>
      <c r="AN816" s="578">
        <v>143.30000000000001</v>
      </c>
      <c r="AO816" s="120">
        <f t="shared" si="450"/>
        <v>0</v>
      </c>
      <c r="AP816" s="120">
        <f t="shared" si="440"/>
        <v>0</v>
      </c>
      <c r="AQ816" s="120">
        <f t="shared" si="441"/>
        <v>0</v>
      </c>
      <c r="AR816" s="120">
        <f t="shared" si="442"/>
        <v>0</v>
      </c>
      <c r="AS816" s="120">
        <f t="shared" si="443"/>
        <v>0</v>
      </c>
      <c r="AT816" s="120">
        <f t="shared" si="444"/>
        <v>0</v>
      </c>
      <c r="AU816" s="115" t="s">
        <v>717</v>
      </c>
      <c r="AW816" s="395"/>
      <c r="AX816" s="395">
        <v>0</v>
      </c>
      <c r="AY816" s="395">
        <v>0</v>
      </c>
      <c r="AZ816" s="395">
        <v>0</v>
      </c>
      <c r="BA816" s="395">
        <v>0</v>
      </c>
      <c r="BB816" s="395">
        <v>0</v>
      </c>
      <c r="BC816" s="395">
        <v>0</v>
      </c>
      <c r="BQ816" s="74" t="str">
        <f t="shared" si="451"/>
        <v xml:space="preserve"> </v>
      </c>
      <c r="BR816" s="120" t="str">
        <f t="shared" si="452"/>
        <v xml:space="preserve"> </v>
      </c>
      <c r="BS816" s="120" t="str">
        <f t="shared" si="453"/>
        <v xml:space="preserve"> </v>
      </c>
      <c r="BT816" s="74"/>
      <c r="BU816" s="74" t="str">
        <f t="shared" si="454"/>
        <v xml:space="preserve"> </v>
      </c>
      <c r="BV816" s="120" t="str">
        <f t="shared" si="455"/>
        <v xml:space="preserve"> </v>
      </c>
      <c r="BW816" s="120" t="str">
        <f t="shared" si="456"/>
        <v xml:space="preserve">  </v>
      </c>
      <c r="BX816" s="74"/>
      <c r="BY816" s="74" t="str">
        <f t="shared" si="457"/>
        <v xml:space="preserve"> </v>
      </c>
      <c r="BZ816" s="120" t="str">
        <f t="shared" si="458"/>
        <v xml:space="preserve"> </v>
      </c>
      <c r="CA816" s="120" t="str">
        <f t="shared" si="459"/>
        <v xml:space="preserve"> </v>
      </c>
      <c r="CB816" s="74"/>
      <c r="CC816" s="115" t="str">
        <f t="shared" si="460"/>
        <v xml:space="preserve"> </v>
      </c>
      <c r="CD816" s="120" t="str">
        <f t="shared" si="461"/>
        <v xml:space="preserve"> </v>
      </c>
      <c r="CE816" s="417" t="str">
        <f t="shared" si="462"/>
        <v xml:space="preserve"> </v>
      </c>
      <c r="CG816" s="115" t="str">
        <f t="shared" si="463"/>
        <v xml:space="preserve"> </v>
      </c>
      <c r="CH816" s="120" t="str">
        <f t="shared" si="464"/>
        <v xml:space="preserve"> </v>
      </c>
      <c r="CI816" s="417" t="str">
        <f t="shared" si="465"/>
        <v xml:space="preserve"> </v>
      </c>
      <c r="CK816" s="115" t="str">
        <f t="shared" si="466"/>
        <v xml:space="preserve"> </v>
      </c>
      <c r="CL816" s="120" t="str">
        <f t="shared" si="467"/>
        <v xml:space="preserve"> </v>
      </c>
      <c r="CM816" s="417" t="str">
        <f t="shared" si="469"/>
        <v xml:space="preserve"> </v>
      </c>
      <c r="IS816" s="89"/>
    </row>
    <row r="817" spans="2:253" s="74" customFormat="1" ht="17.100000000000001" hidden="1" customHeight="1" thickTop="1" x14ac:dyDescent="0.25">
      <c r="B817" s="504">
        <v>0</v>
      </c>
      <c r="C817" s="525">
        <v>14003.3</v>
      </c>
      <c r="D817" s="526">
        <f t="shared" ref="D817:D915" si="470">IF(AM817=1,C817,(C817&amp;"  ("&amp;L817&amp;"ga)"))</f>
        <v>14003.3</v>
      </c>
      <c r="E817" s="520" t="s">
        <v>483</v>
      </c>
      <c r="F817" s="508" t="str">
        <f t="shared" si="379"/>
        <v xml:space="preserve"> </v>
      </c>
      <c r="G817" s="509" t="s">
        <v>925</v>
      </c>
      <c r="H817" s="504" t="s">
        <v>923</v>
      </c>
      <c r="I817" s="1035" t="s">
        <v>888</v>
      </c>
      <c r="J817" s="1036"/>
      <c r="K817" s="516" t="s">
        <v>881</v>
      </c>
      <c r="L817" s="521">
        <v>18</v>
      </c>
      <c r="M817" s="532" t="s">
        <v>1700</v>
      </c>
      <c r="N817" s="514">
        <f t="shared" si="445"/>
        <v>97.9</v>
      </c>
      <c r="O817" s="518">
        <f t="shared" si="439"/>
        <v>0</v>
      </c>
      <c r="P817" s="680">
        <f>'KB Duct Parts'!$AE$3</f>
        <v>0</v>
      </c>
      <c r="Q817" s="681">
        <f t="shared" si="446"/>
        <v>0</v>
      </c>
      <c r="R817" s="682">
        <f t="shared" si="447"/>
        <v>0</v>
      </c>
      <c r="S817" s="716">
        <f t="shared" ref="S817:S857" si="471">$Y$3904</f>
        <v>0.35</v>
      </c>
      <c r="T817" s="679">
        <f t="shared" si="448"/>
        <v>0</v>
      </c>
      <c r="U817" s="679">
        <f t="shared" si="449"/>
        <v>0</v>
      </c>
      <c r="Y817" s="120"/>
      <c r="AE817" s="75"/>
      <c r="AF817" s="370">
        <v>18</v>
      </c>
      <c r="AG817" s="374">
        <v>16</v>
      </c>
      <c r="AH817" s="378"/>
      <c r="AI817" s="381"/>
      <c r="AJ817" s="386"/>
      <c r="AK817" s="391"/>
      <c r="AL817" s="386"/>
      <c r="AM817" s="363">
        <f t="shared" si="437"/>
        <v>1</v>
      </c>
      <c r="AN817" s="578">
        <v>97.9</v>
      </c>
      <c r="AO817" s="120">
        <f t="shared" si="450"/>
        <v>127.27000000000001</v>
      </c>
      <c r="AP817" s="120">
        <f t="shared" si="440"/>
        <v>0</v>
      </c>
      <c r="AQ817" s="120">
        <f t="shared" si="441"/>
        <v>0</v>
      </c>
      <c r="AR817" s="120">
        <f t="shared" si="442"/>
        <v>0</v>
      </c>
      <c r="AS817" s="120">
        <f t="shared" si="443"/>
        <v>0</v>
      </c>
      <c r="AT817" s="120">
        <f t="shared" si="444"/>
        <v>0</v>
      </c>
      <c r="AU817" s="74" t="s">
        <v>717</v>
      </c>
      <c r="AV817" s="115"/>
      <c r="AW817" s="395"/>
      <c r="AX817" s="568">
        <v>1.3</v>
      </c>
      <c r="AY817" s="569">
        <v>0</v>
      </c>
      <c r="AZ817" s="569">
        <v>0</v>
      </c>
      <c r="BA817" s="569">
        <v>0</v>
      </c>
      <c r="BB817" s="570">
        <v>0</v>
      </c>
      <c r="BC817" s="395">
        <v>0</v>
      </c>
      <c r="BD817" s="115"/>
      <c r="BE817" s="115"/>
      <c r="BF817" s="115"/>
      <c r="BG817" s="115"/>
      <c r="BH817" s="115"/>
      <c r="BI817" s="115"/>
      <c r="BJ817" s="115"/>
      <c r="BK817" s="115"/>
      <c r="BQ817" s="74" t="str">
        <f t="shared" si="451"/>
        <v>14003.3-(16)</v>
      </c>
      <c r="BR817" s="120" t="str">
        <f t="shared" si="452"/>
        <v>30 deg Branch-Standard</v>
      </c>
      <c r="BS817" s="120">
        <f t="shared" si="453"/>
        <v>127.27000000000001</v>
      </c>
      <c r="BU817" s="74" t="str">
        <f t="shared" si="454"/>
        <v xml:space="preserve"> </v>
      </c>
      <c r="BV817" s="120" t="str">
        <f t="shared" si="455"/>
        <v xml:space="preserve"> </v>
      </c>
      <c r="BW817" s="120" t="str">
        <f t="shared" si="456"/>
        <v xml:space="preserve">  </v>
      </c>
      <c r="BY817" s="74" t="str">
        <f t="shared" si="457"/>
        <v xml:space="preserve"> </v>
      </c>
      <c r="BZ817" s="120" t="str">
        <f t="shared" si="458"/>
        <v xml:space="preserve"> </v>
      </c>
      <c r="CA817" s="120" t="str">
        <f t="shared" si="459"/>
        <v xml:space="preserve"> </v>
      </c>
      <c r="CC817" s="115" t="str">
        <f t="shared" si="460"/>
        <v xml:space="preserve"> </v>
      </c>
      <c r="CD817" s="120" t="str">
        <f t="shared" si="461"/>
        <v xml:space="preserve"> </v>
      </c>
      <c r="CE817" s="417" t="str">
        <f t="shared" si="462"/>
        <v xml:space="preserve"> </v>
      </c>
      <c r="CF817" s="115"/>
      <c r="CG817" s="115" t="str">
        <f t="shared" si="463"/>
        <v xml:space="preserve"> </v>
      </c>
      <c r="CH817" s="120" t="str">
        <f t="shared" si="464"/>
        <v xml:space="preserve"> </v>
      </c>
      <c r="CI817" s="417" t="str">
        <f t="shared" si="465"/>
        <v xml:space="preserve"> </v>
      </c>
      <c r="CJ817" s="115"/>
      <c r="CK817" s="115" t="str">
        <f t="shared" si="466"/>
        <v xml:space="preserve"> </v>
      </c>
      <c r="CL817" s="120" t="str">
        <f t="shared" si="467"/>
        <v xml:space="preserve"> </v>
      </c>
      <c r="CM817" s="417" t="str">
        <f t="shared" si="469"/>
        <v xml:space="preserve"> </v>
      </c>
      <c r="IS817" s="84">
        <v>0</v>
      </c>
    </row>
    <row r="818" spans="2:253" s="74" customFormat="1" ht="17.100000000000001" hidden="1" customHeight="1" x14ac:dyDescent="0.25">
      <c r="B818" s="504">
        <v>0</v>
      </c>
      <c r="C818" s="525">
        <v>14004.3</v>
      </c>
      <c r="D818" s="526">
        <f t="shared" si="470"/>
        <v>14004.3</v>
      </c>
      <c r="E818" s="520" t="s">
        <v>861</v>
      </c>
      <c r="F818" s="508" t="str">
        <f t="shared" si="379"/>
        <v xml:space="preserve"> </v>
      </c>
      <c r="G818" s="509" t="s">
        <v>925</v>
      </c>
      <c r="H818" s="504" t="s">
        <v>923</v>
      </c>
      <c r="I818" s="1035" t="s">
        <v>888</v>
      </c>
      <c r="J818" s="1036"/>
      <c r="K818" s="516" t="s">
        <v>881</v>
      </c>
      <c r="L818" s="521">
        <v>18</v>
      </c>
      <c r="M818" s="532" t="s">
        <v>1700</v>
      </c>
      <c r="N818" s="514">
        <f t="shared" si="445"/>
        <v>99.4</v>
      </c>
      <c r="O818" s="518">
        <f t="shared" si="439"/>
        <v>0</v>
      </c>
      <c r="P818" s="680">
        <f>'KB Duct Parts'!$AE$3</f>
        <v>0</v>
      </c>
      <c r="Q818" s="681">
        <f t="shared" si="446"/>
        <v>0</v>
      </c>
      <c r="R818" s="682">
        <f t="shared" si="447"/>
        <v>0</v>
      </c>
      <c r="S818" s="716">
        <f t="shared" si="471"/>
        <v>0.35</v>
      </c>
      <c r="T818" s="679">
        <f t="shared" si="448"/>
        <v>0</v>
      </c>
      <c r="U818" s="679">
        <f t="shared" si="449"/>
        <v>0</v>
      </c>
      <c r="Y818" s="120"/>
      <c r="AE818" s="75"/>
      <c r="AF818" s="370">
        <v>18</v>
      </c>
      <c r="AG818" s="374">
        <v>16</v>
      </c>
      <c r="AH818" s="378"/>
      <c r="AI818" s="381"/>
      <c r="AJ818" s="386"/>
      <c r="AK818" s="391"/>
      <c r="AL818" s="386"/>
      <c r="AM818" s="363">
        <f t="shared" si="437"/>
        <v>1</v>
      </c>
      <c r="AN818" s="578">
        <v>99.4</v>
      </c>
      <c r="AO818" s="120">
        <f t="shared" si="450"/>
        <v>129.22</v>
      </c>
      <c r="AP818" s="120">
        <f t="shared" si="440"/>
        <v>0</v>
      </c>
      <c r="AQ818" s="120">
        <f t="shared" si="441"/>
        <v>0</v>
      </c>
      <c r="AR818" s="120">
        <f t="shared" si="442"/>
        <v>0</v>
      </c>
      <c r="AS818" s="120">
        <f t="shared" si="443"/>
        <v>0</v>
      </c>
      <c r="AT818" s="120">
        <f t="shared" si="444"/>
        <v>0</v>
      </c>
      <c r="AU818" s="74" t="s">
        <v>717</v>
      </c>
      <c r="AV818" s="115"/>
      <c r="AW818" s="395"/>
      <c r="AX818" s="571">
        <v>1.3</v>
      </c>
      <c r="AY818" s="572">
        <v>0</v>
      </c>
      <c r="AZ818" s="572">
        <v>0</v>
      </c>
      <c r="BA818" s="572">
        <v>0</v>
      </c>
      <c r="BB818" s="573">
        <v>0</v>
      </c>
      <c r="BC818" s="395">
        <v>0</v>
      </c>
      <c r="BD818" s="115"/>
      <c r="BE818" s="115"/>
      <c r="BF818" s="115"/>
      <c r="BG818" s="115"/>
      <c r="BH818" s="115"/>
      <c r="BI818" s="115"/>
      <c r="BJ818" s="115"/>
      <c r="BK818" s="115"/>
      <c r="BQ818" s="74" t="str">
        <f t="shared" si="451"/>
        <v>14004.3-(16)</v>
      </c>
      <c r="BR818" s="120" t="str">
        <f t="shared" si="452"/>
        <v>30 deg Branch-Standard</v>
      </c>
      <c r="BS818" s="120">
        <f t="shared" si="453"/>
        <v>129.22</v>
      </c>
      <c r="BU818" s="74" t="str">
        <f t="shared" si="454"/>
        <v xml:space="preserve"> </v>
      </c>
      <c r="BV818" s="120" t="str">
        <f t="shared" si="455"/>
        <v xml:space="preserve"> </v>
      </c>
      <c r="BW818" s="120" t="str">
        <f t="shared" si="456"/>
        <v xml:space="preserve">  </v>
      </c>
      <c r="BY818" s="74" t="str">
        <f t="shared" si="457"/>
        <v xml:space="preserve"> </v>
      </c>
      <c r="BZ818" s="120" t="str">
        <f t="shared" si="458"/>
        <v xml:space="preserve"> </v>
      </c>
      <c r="CA818" s="120" t="str">
        <f t="shared" si="459"/>
        <v xml:space="preserve"> </v>
      </c>
      <c r="CC818" s="115" t="str">
        <f t="shared" si="460"/>
        <v xml:space="preserve"> </v>
      </c>
      <c r="CD818" s="120" t="str">
        <f t="shared" si="461"/>
        <v xml:space="preserve"> </v>
      </c>
      <c r="CE818" s="417" t="str">
        <f t="shared" si="462"/>
        <v xml:space="preserve"> </v>
      </c>
      <c r="CF818" s="115"/>
      <c r="CG818" s="115" t="str">
        <f t="shared" si="463"/>
        <v xml:space="preserve"> </v>
      </c>
      <c r="CH818" s="120" t="str">
        <f t="shared" si="464"/>
        <v xml:space="preserve"> </v>
      </c>
      <c r="CI818" s="417" t="str">
        <f t="shared" si="465"/>
        <v xml:space="preserve"> </v>
      </c>
      <c r="CJ818" s="115"/>
      <c r="CK818" s="115" t="str">
        <f t="shared" si="466"/>
        <v xml:space="preserve"> </v>
      </c>
      <c r="CL818" s="120" t="str">
        <f t="shared" si="467"/>
        <v xml:space="preserve"> </v>
      </c>
      <c r="CM818" s="417" t="str">
        <f t="shared" si="469"/>
        <v xml:space="preserve"> </v>
      </c>
      <c r="IS818" s="103">
        <v>58.9</v>
      </c>
    </row>
    <row r="819" spans="2:253" s="74" customFormat="1" ht="17.100000000000001" hidden="1" customHeight="1" x14ac:dyDescent="0.25">
      <c r="B819" s="504">
        <v>0</v>
      </c>
      <c r="C819" s="525">
        <v>14005.3</v>
      </c>
      <c r="D819" s="526">
        <f t="shared" si="470"/>
        <v>14005.3</v>
      </c>
      <c r="E819" s="504" t="s">
        <v>862</v>
      </c>
      <c r="F819" s="508" t="str">
        <f t="shared" si="379"/>
        <v xml:space="preserve"> </v>
      </c>
      <c r="G819" s="509" t="s">
        <v>925</v>
      </c>
      <c r="H819" s="504" t="s">
        <v>923</v>
      </c>
      <c r="I819" s="1035" t="s">
        <v>888</v>
      </c>
      <c r="J819" s="1036"/>
      <c r="K819" s="516" t="s">
        <v>881</v>
      </c>
      <c r="L819" s="521">
        <v>18</v>
      </c>
      <c r="M819" s="532" t="s">
        <v>1700</v>
      </c>
      <c r="N819" s="514">
        <f t="shared" si="445"/>
        <v>104.8</v>
      </c>
      <c r="O819" s="518">
        <f t="shared" si="439"/>
        <v>0</v>
      </c>
      <c r="P819" s="680">
        <f>'KB Duct Parts'!$AE$3</f>
        <v>0</v>
      </c>
      <c r="Q819" s="681">
        <f t="shared" si="446"/>
        <v>0</v>
      </c>
      <c r="R819" s="682">
        <f t="shared" si="447"/>
        <v>0</v>
      </c>
      <c r="S819" s="716">
        <f t="shared" si="471"/>
        <v>0.35</v>
      </c>
      <c r="T819" s="679">
        <f t="shared" si="448"/>
        <v>0</v>
      </c>
      <c r="U819" s="679">
        <f t="shared" si="449"/>
        <v>0</v>
      </c>
      <c r="Y819" s="120"/>
      <c r="AE819" s="75"/>
      <c r="AF819" s="370">
        <v>18</v>
      </c>
      <c r="AG819" s="374">
        <v>16</v>
      </c>
      <c r="AH819" s="378"/>
      <c r="AI819" s="381"/>
      <c r="AJ819" s="386"/>
      <c r="AK819" s="391"/>
      <c r="AL819" s="386"/>
      <c r="AM819" s="363">
        <f t="shared" si="437"/>
        <v>1</v>
      </c>
      <c r="AN819" s="578">
        <v>104.8</v>
      </c>
      <c r="AO819" s="120">
        <f t="shared" si="450"/>
        <v>136.24</v>
      </c>
      <c r="AP819" s="120">
        <f t="shared" si="440"/>
        <v>0</v>
      </c>
      <c r="AQ819" s="120">
        <f t="shared" si="441"/>
        <v>0</v>
      </c>
      <c r="AR819" s="120">
        <f t="shared" si="442"/>
        <v>0</v>
      </c>
      <c r="AS819" s="120">
        <f t="shared" si="443"/>
        <v>0</v>
      </c>
      <c r="AT819" s="120">
        <f t="shared" si="444"/>
        <v>0</v>
      </c>
      <c r="AU819" s="74" t="s">
        <v>717</v>
      </c>
      <c r="AV819" s="115"/>
      <c r="AW819" s="395"/>
      <c r="AX819" s="571">
        <v>1.3</v>
      </c>
      <c r="AY819" s="572">
        <v>0</v>
      </c>
      <c r="AZ819" s="572">
        <v>0</v>
      </c>
      <c r="BA819" s="572">
        <v>0</v>
      </c>
      <c r="BB819" s="573">
        <v>0</v>
      </c>
      <c r="BC819" s="395">
        <v>0</v>
      </c>
      <c r="BD819" s="115"/>
      <c r="BE819" s="115"/>
      <c r="BF819" s="115"/>
      <c r="BG819" s="115"/>
      <c r="BH819" s="115"/>
      <c r="BI819" s="115"/>
      <c r="BJ819" s="115"/>
      <c r="BK819" s="115"/>
      <c r="BQ819" s="74" t="str">
        <f t="shared" si="451"/>
        <v>14005.3-(16)</v>
      </c>
      <c r="BR819" s="120" t="str">
        <f t="shared" si="452"/>
        <v>30 deg Branch-Standard</v>
      </c>
      <c r="BS819" s="120">
        <f t="shared" si="453"/>
        <v>136.24</v>
      </c>
      <c r="BU819" s="74" t="str">
        <f t="shared" si="454"/>
        <v xml:space="preserve"> </v>
      </c>
      <c r="BV819" s="120" t="str">
        <f t="shared" si="455"/>
        <v xml:space="preserve"> </v>
      </c>
      <c r="BW819" s="120" t="str">
        <f t="shared" si="456"/>
        <v xml:space="preserve">  </v>
      </c>
      <c r="BY819" s="74" t="str">
        <f t="shared" si="457"/>
        <v xml:space="preserve"> </v>
      </c>
      <c r="BZ819" s="120" t="str">
        <f t="shared" si="458"/>
        <v xml:space="preserve"> </v>
      </c>
      <c r="CA819" s="120" t="str">
        <f t="shared" si="459"/>
        <v xml:space="preserve"> </v>
      </c>
      <c r="CC819" s="115" t="str">
        <f t="shared" si="460"/>
        <v xml:space="preserve"> </v>
      </c>
      <c r="CD819" s="120" t="str">
        <f t="shared" si="461"/>
        <v xml:space="preserve"> </v>
      </c>
      <c r="CE819" s="417" t="str">
        <f t="shared" si="462"/>
        <v xml:space="preserve"> </v>
      </c>
      <c r="CF819" s="115"/>
      <c r="CG819" s="115" t="str">
        <f t="shared" si="463"/>
        <v xml:space="preserve"> </v>
      </c>
      <c r="CH819" s="120" t="str">
        <f t="shared" si="464"/>
        <v xml:space="preserve"> </v>
      </c>
      <c r="CI819" s="417" t="str">
        <f t="shared" si="465"/>
        <v xml:space="preserve"> </v>
      </c>
      <c r="CJ819" s="115"/>
      <c r="CK819" s="115" t="str">
        <f t="shared" si="466"/>
        <v xml:space="preserve"> </v>
      </c>
      <c r="CL819" s="120" t="str">
        <f t="shared" si="467"/>
        <v xml:space="preserve"> </v>
      </c>
      <c r="CM819" s="417" t="str">
        <f t="shared" si="469"/>
        <v xml:space="preserve"> </v>
      </c>
      <c r="IS819" s="103">
        <v>61.9</v>
      </c>
    </row>
    <row r="820" spans="2:253" s="74" customFormat="1" ht="17.100000000000001" hidden="1" customHeight="1" x14ac:dyDescent="0.25">
      <c r="B820" s="504">
        <v>0</v>
      </c>
      <c r="C820" s="525">
        <v>14006.3</v>
      </c>
      <c r="D820" s="526">
        <f t="shared" si="470"/>
        <v>14006.3</v>
      </c>
      <c r="E820" s="504" t="s">
        <v>863</v>
      </c>
      <c r="F820" s="508" t="str">
        <f t="shared" si="379"/>
        <v xml:space="preserve"> </v>
      </c>
      <c r="G820" s="509" t="s">
        <v>925</v>
      </c>
      <c r="H820" s="504" t="s">
        <v>923</v>
      </c>
      <c r="I820" s="1035" t="s">
        <v>888</v>
      </c>
      <c r="J820" s="1036"/>
      <c r="K820" s="516" t="s">
        <v>881</v>
      </c>
      <c r="L820" s="521">
        <v>18</v>
      </c>
      <c r="M820" s="532" t="s">
        <v>1700</v>
      </c>
      <c r="N820" s="514">
        <f t="shared" si="445"/>
        <v>108</v>
      </c>
      <c r="O820" s="518">
        <f t="shared" si="439"/>
        <v>0</v>
      </c>
      <c r="P820" s="680">
        <f>'KB Duct Parts'!$AE$3</f>
        <v>0</v>
      </c>
      <c r="Q820" s="681">
        <f t="shared" si="446"/>
        <v>0</v>
      </c>
      <c r="R820" s="682">
        <f t="shared" si="447"/>
        <v>0</v>
      </c>
      <c r="S820" s="716">
        <f t="shared" si="471"/>
        <v>0.35</v>
      </c>
      <c r="T820" s="679">
        <f t="shared" si="448"/>
        <v>0</v>
      </c>
      <c r="U820" s="679">
        <f t="shared" si="449"/>
        <v>0</v>
      </c>
      <c r="Y820" s="120"/>
      <c r="AE820" s="75"/>
      <c r="AF820" s="370">
        <v>18</v>
      </c>
      <c r="AG820" s="374">
        <v>16</v>
      </c>
      <c r="AH820" s="378">
        <v>14</v>
      </c>
      <c r="AI820" s="381">
        <v>12</v>
      </c>
      <c r="AJ820" s="386"/>
      <c r="AK820" s="391"/>
      <c r="AL820" s="386"/>
      <c r="AM820" s="363">
        <f t="shared" si="437"/>
        <v>1</v>
      </c>
      <c r="AN820" s="578">
        <v>108</v>
      </c>
      <c r="AO820" s="120">
        <f t="shared" si="450"/>
        <v>140.4</v>
      </c>
      <c r="AP820" s="120">
        <f t="shared" si="440"/>
        <v>162</v>
      </c>
      <c r="AQ820" s="120">
        <f t="shared" si="441"/>
        <v>189</v>
      </c>
      <c r="AR820" s="120">
        <f t="shared" si="442"/>
        <v>162</v>
      </c>
      <c r="AS820" s="120">
        <f t="shared" si="443"/>
        <v>0</v>
      </c>
      <c r="AT820" s="120">
        <f t="shared" si="444"/>
        <v>0</v>
      </c>
      <c r="AU820" s="74" t="s">
        <v>717</v>
      </c>
      <c r="AV820" s="115"/>
      <c r="AW820" s="395"/>
      <c r="AX820" s="571">
        <v>1.3</v>
      </c>
      <c r="AY820" s="572">
        <v>1.5</v>
      </c>
      <c r="AZ820" s="572">
        <v>1.75</v>
      </c>
      <c r="BA820" s="572">
        <v>1.5</v>
      </c>
      <c r="BB820" s="573">
        <v>0</v>
      </c>
      <c r="BC820" s="395">
        <v>0</v>
      </c>
      <c r="BD820" s="115"/>
      <c r="BE820" s="115"/>
      <c r="BF820" s="115"/>
      <c r="BG820" s="115"/>
      <c r="BH820" s="115"/>
      <c r="BI820" s="115"/>
      <c r="BJ820" s="115"/>
      <c r="BK820" s="115"/>
      <c r="BQ820" s="74" t="str">
        <f t="shared" si="451"/>
        <v>14006.3-(16)</v>
      </c>
      <c r="BR820" s="120" t="str">
        <f t="shared" si="452"/>
        <v>30 deg Branch-Standard</v>
      </c>
      <c r="BS820" s="120">
        <f t="shared" si="453"/>
        <v>140.4</v>
      </c>
      <c r="BU820" s="74" t="str">
        <f t="shared" si="454"/>
        <v>14006.3-(14)</v>
      </c>
      <c r="BV820" s="120" t="str">
        <f t="shared" si="455"/>
        <v>30 deg Branch-Standard</v>
      </c>
      <c r="BW820" s="120">
        <f t="shared" si="456"/>
        <v>162</v>
      </c>
      <c r="BY820" s="74" t="str">
        <f t="shared" si="457"/>
        <v>14006.3-(12)</v>
      </c>
      <c r="BZ820" s="120" t="str">
        <f t="shared" si="458"/>
        <v>30 deg Branch-Standard</v>
      </c>
      <c r="CA820" s="120">
        <f t="shared" si="459"/>
        <v>189</v>
      </c>
      <c r="CC820" s="115" t="str">
        <f t="shared" si="460"/>
        <v>14006.3-()</v>
      </c>
      <c r="CD820" s="120" t="str">
        <f t="shared" si="461"/>
        <v>30 deg Branch-Standard</v>
      </c>
      <c r="CE820" s="417">
        <f t="shared" si="462"/>
        <v>162</v>
      </c>
      <c r="CF820" s="115"/>
      <c r="CG820" s="115" t="str">
        <f t="shared" si="463"/>
        <v xml:space="preserve"> </v>
      </c>
      <c r="CH820" s="120" t="str">
        <f t="shared" si="464"/>
        <v xml:space="preserve"> </v>
      </c>
      <c r="CI820" s="417" t="str">
        <f t="shared" si="465"/>
        <v xml:space="preserve"> </v>
      </c>
      <c r="CJ820" s="115"/>
      <c r="CK820" s="115" t="str">
        <f t="shared" si="466"/>
        <v xml:space="preserve"> </v>
      </c>
      <c r="CL820" s="120" t="str">
        <f t="shared" si="467"/>
        <v xml:space="preserve"> </v>
      </c>
      <c r="CM820" s="417" t="str">
        <f t="shared" si="469"/>
        <v xml:space="preserve"> </v>
      </c>
      <c r="IS820" s="103">
        <v>64</v>
      </c>
    </row>
    <row r="821" spans="2:253" s="74" customFormat="1" ht="17.100000000000001" hidden="1" customHeight="1" x14ac:dyDescent="0.25">
      <c r="B821" s="504">
        <v>0</v>
      </c>
      <c r="C821" s="525">
        <v>14007.3</v>
      </c>
      <c r="D821" s="526">
        <f t="shared" si="470"/>
        <v>14007.3</v>
      </c>
      <c r="E821" s="504" t="s">
        <v>864</v>
      </c>
      <c r="F821" s="508" t="str">
        <f t="shared" si="379"/>
        <v xml:space="preserve"> </v>
      </c>
      <c r="G821" s="509" t="s">
        <v>925</v>
      </c>
      <c r="H821" s="504" t="s">
        <v>923</v>
      </c>
      <c r="I821" s="1035" t="s">
        <v>888</v>
      </c>
      <c r="J821" s="1036"/>
      <c r="K821" s="516" t="s">
        <v>881</v>
      </c>
      <c r="L821" s="521">
        <v>18</v>
      </c>
      <c r="M821" s="532" t="s">
        <v>1700</v>
      </c>
      <c r="N821" s="514">
        <f t="shared" si="445"/>
        <v>109.9</v>
      </c>
      <c r="O821" s="518">
        <f t="shared" si="439"/>
        <v>0</v>
      </c>
      <c r="P821" s="680">
        <f>'KB Duct Parts'!$AE$3</f>
        <v>0</v>
      </c>
      <c r="Q821" s="681">
        <f t="shared" si="446"/>
        <v>0</v>
      </c>
      <c r="R821" s="682">
        <f t="shared" si="447"/>
        <v>0</v>
      </c>
      <c r="S821" s="716">
        <f t="shared" si="471"/>
        <v>0.35</v>
      </c>
      <c r="T821" s="679">
        <f t="shared" si="448"/>
        <v>0</v>
      </c>
      <c r="U821" s="679">
        <f t="shared" si="449"/>
        <v>0</v>
      </c>
      <c r="Y821" s="120"/>
      <c r="AE821" s="75"/>
      <c r="AF821" s="370">
        <v>18</v>
      </c>
      <c r="AG821" s="374">
        <v>16</v>
      </c>
      <c r="AH821" s="378">
        <v>14</v>
      </c>
      <c r="AI821" s="381">
        <v>12</v>
      </c>
      <c r="AJ821" s="386">
        <v>10</v>
      </c>
      <c r="AK821" s="391"/>
      <c r="AL821" s="386"/>
      <c r="AM821" s="363">
        <f t="shared" si="437"/>
        <v>1</v>
      </c>
      <c r="AN821" s="578">
        <v>109.9</v>
      </c>
      <c r="AO821" s="120">
        <f t="shared" si="450"/>
        <v>142.87</v>
      </c>
      <c r="AP821" s="120">
        <f t="shared" si="440"/>
        <v>164.85000000000002</v>
      </c>
      <c r="AQ821" s="120">
        <f t="shared" si="441"/>
        <v>192.32500000000002</v>
      </c>
      <c r="AR821" s="120">
        <f t="shared" si="442"/>
        <v>219.8</v>
      </c>
      <c r="AS821" s="120">
        <f t="shared" si="443"/>
        <v>0</v>
      </c>
      <c r="AT821" s="120">
        <f t="shared" si="444"/>
        <v>0</v>
      </c>
      <c r="AU821" s="74" t="s">
        <v>717</v>
      </c>
      <c r="AV821" s="115"/>
      <c r="AW821" s="395"/>
      <c r="AX821" s="571">
        <v>1.3</v>
      </c>
      <c r="AY821" s="572">
        <v>1.5</v>
      </c>
      <c r="AZ821" s="572">
        <v>1.75</v>
      </c>
      <c r="BA821" s="572">
        <v>2</v>
      </c>
      <c r="BB821" s="573">
        <v>0</v>
      </c>
      <c r="BC821" s="395">
        <v>0</v>
      </c>
      <c r="BD821" s="115"/>
      <c r="BE821" s="115"/>
      <c r="BF821" s="115"/>
      <c r="BG821" s="115"/>
      <c r="BH821" s="115"/>
      <c r="BI821" s="115"/>
      <c r="BJ821" s="115"/>
      <c r="BK821" s="115"/>
      <c r="BQ821" s="74" t="str">
        <f t="shared" si="451"/>
        <v>14007.3-(16)</v>
      </c>
      <c r="BR821" s="120" t="str">
        <f t="shared" si="452"/>
        <v>30 deg Branch-Standard</v>
      </c>
      <c r="BS821" s="120">
        <f t="shared" si="453"/>
        <v>142.87</v>
      </c>
      <c r="BU821" s="74" t="str">
        <f t="shared" si="454"/>
        <v>14007.3-(14)</v>
      </c>
      <c r="BV821" s="120" t="str">
        <f t="shared" si="455"/>
        <v>30 deg Branch-Standard</v>
      </c>
      <c r="BW821" s="120">
        <f t="shared" si="456"/>
        <v>164.85000000000002</v>
      </c>
      <c r="BY821" s="74" t="str">
        <f t="shared" si="457"/>
        <v>14007.3-(12)</v>
      </c>
      <c r="BZ821" s="120" t="str">
        <f t="shared" si="458"/>
        <v>30 deg Branch-Standard</v>
      </c>
      <c r="CA821" s="120">
        <f t="shared" si="459"/>
        <v>192.32500000000002</v>
      </c>
      <c r="CC821" s="115" t="str">
        <f t="shared" si="460"/>
        <v>14007.3-(10)</v>
      </c>
      <c r="CD821" s="120" t="str">
        <f t="shared" si="461"/>
        <v>30 deg Branch-Standard</v>
      </c>
      <c r="CE821" s="417">
        <f t="shared" si="462"/>
        <v>219.8</v>
      </c>
      <c r="CF821" s="115"/>
      <c r="CG821" s="115" t="str">
        <f t="shared" si="463"/>
        <v xml:space="preserve"> </v>
      </c>
      <c r="CH821" s="120" t="str">
        <f t="shared" si="464"/>
        <v xml:space="preserve"> </v>
      </c>
      <c r="CI821" s="417" t="str">
        <f t="shared" si="465"/>
        <v xml:space="preserve"> </v>
      </c>
      <c r="CJ821" s="115"/>
      <c r="CK821" s="115" t="str">
        <f t="shared" si="466"/>
        <v xml:space="preserve"> </v>
      </c>
      <c r="CL821" s="120" t="str">
        <f t="shared" si="467"/>
        <v xml:space="preserve"> </v>
      </c>
      <c r="CM821" s="417" t="str">
        <f t="shared" si="469"/>
        <v xml:space="preserve"> </v>
      </c>
      <c r="IS821" s="103">
        <v>65</v>
      </c>
    </row>
    <row r="822" spans="2:253" s="74" customFormat="1" ht="17.100000000000001" hidden="1" customHeight="1" x14ac:dyDescent="0.25">
      <c r="B822" s="504">
        <v>0</v>
      </c>
      <c r="C822" s="525">
        <v>14008.3</v>
      </c>
      <c r="D822" s="526">
        <f t="shared" si="470"/>
        <v>14008.3</v>
      </c>
      <c r="E822" s="504" t="s">
        <v>865</v>
      </c>
      <c r="F822" s="508" t="str">
        <f t="shared" si="379"/>
        <v xml:space="preserve"> </v>
      </c>
      <c r="G822" s="509" t="s">
        <v>925</v>
      </c>
      <c r="H822" s="504" t="s">
        <v>923</v>
      </c>
      <c r="I822" s="1035" t="s">
        <v>888</v>
      </c>
      <c r="J822" s="1036"/>
      <c r="K822" s="516" t="s">
        <v>881</v>
      </c>
      <c r="L822" s="521">
        <v>18</v>
      </c>
      <c r="M822" s="532" t="s">
        <v>1700</v>
      </c>
      <c r="N822" s="514">
        <f t="shared" si="445"/>
        <v>112.4</v>
      </c>
      <c r="O822" s="518">
        <f t="shared" si="439"/>
        <v>0</v>
      </c>
      <c r="P822" s="680">
        <f>'KB Duct Parts'!$AE$3</f>
        <v>0</v>
      </c>
      <c r="Q822" s="681">
        <f t="shared" si="446"/>
        <v>0</v>
      </c>
      <c r="R822" s="682">
        <f t="shared" si="447"/>
        <v>0</v>
      </c>
      <c r="S822" s="716">
        <f t="shared" si="471"/>
        <v>0.35</v>
      </c>
      <c r="T822" s="679">
        <f t="shared" si="448"/>
        <v>0</v>
      </c>
      <c r="U822" s="679">
        <f t="shared" si="449"/>
        <v>0</v>
      </c>
      <c r="Y822" s="120"/>
      <c r="AE822" s="75"/>
      <c r="AF822" s="370">
        <v>18</v>
      </c>
      <c r="AG822" s="374">
        <v>16</v>
      </c>
      <c r="AH822" s="378">
        <v>14</v>
      </c>
      <c r="AI822" s="381">
        <v>12</v>
      </c>
      <c r="AJ822" s="386">
        <v>10</v>
      </c>
      <c r="AK822" s="391"/>
      <c r="AL822" s="386"/>
      <c r="AM822" s="363">
        <f t="shared" si="437"/>
        <v>1</v>
      </c>
      <c r="AN822" s="578">
        <v>112.4</v>
      </c>
      <c r="AO822" s="120">
        <f t="shared" si="450"/>
        <v>146.12</v>
      </c>
      <c r="AP822" s="120">
        <f t="shared" si="440"/>
        <v>168.60000000000002</v>
      </c>
      <c r="AQ822" s="120">
        <f t="shared" si="441"/>
        <v>196.70000000000002</v>
      </c>
      <c r="AR822" s="120">
        <f t="shared" si="442"/>
        <v>224.8</v>
      </c>
      <c r="AS822" s="120">
        <f t="shared" si="443"/>
        <v>0</v>
      </c>
      <c r="AT822" s="120">
        <f t="shared" si="444"/>
        <v>0</v>
      </c>
      <c r="AU822" s="74" t="s">
        <v>717</v>
      </c>
      <c r="AV822" s="115"/>
      <c r="AW822" s="395"/>
      <c r="AX822" s="571">
        <v>1.3</v>
      </c>
      <c r="AY822" s="572">
        <v>1.5</v>
      </c>
      <c r="AZ822" s="572">
        <v>1.75</v>
      </c>
      <c r="BA822" s="572">
        <v>2</v>
      </c>
      <c r="BB822" s="573">
        <v>0</v>
      </c>
      <c r="BC822" s="395">
        <v>0</v>
      </c>
      <c r="BD822" s="115"/>
      <c r="BE822" s="115"/>
      <c r="BF822" s="115"/>
      <c r="BG822" s="115"/>
      <c r="BH822" s="115"/>
      <c r="BI822" s="115"/>
      <c r="BJ822" s="115"/>
      <c r="BK822" s="115"/>
      <c r="BQ822" s="74" t="str">
        <f t="shared" si="451"/>
        <v>14008.3-(16)</v>
      </c>
      <c r="BR822" s="120" t="str">
        <f t="shared" si="452"/>
        <v>30 deg Branch-Standard</v>
      </c>
      <c r="BS822" s="120">
        <f t="shared" si="453"/>
        <v>146.12</v>
      </c>
      <c r="BU822" s="74" t="str">
        <f t="shared" si="454"/>
        <v>14008.3-(14)</v>
      </c>
      <c r="BV822" s="120" t="str">
        <f t="shared" si="455"/>
        <v>30 deg Branch-Standard</v>
      </c>
      <c r="BW822" s="120">
        <f t="shared" si="456"/>
        <v>168.60000000000002</v>
      </c>
      <c r="BY822" s="74" t="str">
        <f t="shared" si="457"/>
        <v>14008.3-(12)</v>
      </c>
      <c r="BZ822" s="120" t="str">
        <f t="shared" si="458"/>
        <v>30 deg Branch-Standard</v>
      </c>
      <c r="CA822" s="120">
        <f t="shared" si="459"/>
        <v>196.70000000000002</v>
      </c>
      <c r="CC822" s="115" t="str">
        <f t="shared" si="460"/>
        <v>14008.3-(10)</v>
      </c>
      <c r="CD822" s="120" t="str">
        <f t="shared" si="461"/>
        <v>30 deg Branch-Standard</v>
      </c>
      <c r="CE822" s="417">
        <f t="shared" si="462"/>
        <v>224.8</v>
      </c>
      <c r="CF822" s="115"/>
      <c r="CG822" s="115" t="str">
        <f t="shared" si="463"/>
        <v xml:space="preserve"> </v>
      </c>
      <c r="CH822" s="120" t="str">
        <f t="shared" si="464"/>
        <v xml:space="preserve"> </v>
      </c>
      <c r="CI822" s="417" t="str">
        <f t="shared" si="465"/>
        <v xml:space="preserve"> </v>
      </c>
      <c r="CJ822" s="115"/>
      <c r="CK822" s="115" t="str">
        <f t="shared" si="466"/>
        <v xml:space="preserve"> </v>
      </c>
      <c r="CL822" s="120" t="str">
        <f t="shared" si="467"/>
        <v xml:space="preserve"> </v>
      </c>
      <c r="CM822" s="417" t="str">
        <f t="shared" si="469"/>
        <v xml:space="preserve"> </v>
      </c>
      <c r="IS822" s="103">
        <v>66.599999999999994</v>
      </c>
    </row>
    <row r="823" spans="2:253" s="74" customFormat="1" ht="17.100000000000001" hidden="1" customHeight="1" x14ac:dyDescent="0.25">
      <c r="B823" s="504">
        <v>0</v>
      </c>
      <c r="C823" s="525">
        <v>14009.3</v>
      </c>
      <c r="D823" s="526">
        <f t="shared" si="470"/>
        <v>14009.3</v>
      </c>
      <c r="E823" s="504" t="s">
        <v>866</v>
      </c>
      <c r="F823" s="508" t="str">
        <f t="shared" si="379"/>
        <v xml:space="preserve"> </v>
      </c>
      <c r="G823" s="509" t="s">
        <v>925</v>
      </c>
      <c r="H823" s="504" t="s">
        <v>923</v>
      </c>
      <c r="I823" s="1035" t="s">
        <v>888</v>
      </c>
      <c r="J823" s="1036"/>
      <c r="K823" s="516" t="s">
        <v>881</v>
      </c>
      <c r="L823" s="521">
        <v>18</v>
      </c>
      <c r="M823" s="532" t="s">
        <v>1700</v>
      </c>
      <c r="N823" s="514">
        <f t="shared" si="445"/>
        <v>117.6</v>
      </c>
      <c r="O823" s="518">
        <f t="shared" si="439"/>
        <v>0</v>
      </c>
      <c r="P823" s="680">
        <f>'KB Duct Parts'!$AE$3</f>
        <v>0</v>
      </c>
      <c r="Q823" s="681">
        <f t="shared" si="446"/>
        <v>0</v>
      </c>
      <c r="R823" s="682">
        <f t="shared" si="447"/>
        <v>0</v>
      </c>
      <c r="S823" s="716">
        <f t="shared" si="471"/>
        <v>0.35</v>
      </c>
      <c r="T823" s="679">
        <f t="shared" si="448"/>
        <v>0</v>
      </c>
      <c r="U823" s="679">
        <f t="shared" si="449"/>
        <v>0</v>
      </c>
      <c r="Y823" s="120"/>
      <c r="AE823" s="75"/>
      <c r="AF823" s="370">
        <v>18</v>
      </c>
      <c r="AG823" s="374">
        <v>16</v>
      </c>
      <c r="AH823" s="378">
        <v>14</v>
      </c>
      <c r="AI823" s="381">
        <v>12</v>
      </c>
      <c r="AJ823" s="386">
        <v>10</v>
      </c>
      <c r="AK823" s="391"/>
      <c r="AL823" s="386"/>
      <c r="AM823" s="363">
        <f t="shared" si="437"/>
        <v>1</v>
      </c>
      <c r="AN823" s="578">
        <v>117.6</v>
      </c>
      <c r="AO823" s="120">
        <f t="shared" si="450"/>
        <v>152.88</v>
      </c>
      <c r="AP823" s="120">
        <f t="shared" si="440"/>
        <v>176.39999999999998</v>
      </c>
      <c r="AQ823" s="120">
        <f t="shared" si="441"/>
        <v>205.79999999999998</v>
      </c>
      <c r="AR823" s="120">
        <f t="shared" si="442"/>
        <v>235.2</v>
      </c>
      <c r="AS823" s="120">
        <f t="shared" si="443"/>
        <v>0</v>
      </c>
      <c r="AT823" s="120">
        <f t="shared" si="444"/>
        <v>0</v>
      </c>
      <c r="AU823" s="74" t="s">
        <v>717</v>
      </c>
      <c r="AV823" s="115"/>
      <c r="AW823" s="395"/>
      <c r="AX823" s="571">
        <v>1.3</v>
      </c>
      <c r="AY823" s="572">
        <v>1.5</v>
      </c>
      <c r="AZ823" s="572">
        <v>1.75</v>
      </c>
      <c r="BA823" s="572">
        <v>2</v>
      </c>
      <c r="BB823" s="573">
        <v>0</v>
      </c>
      <c r="BC823" s="395">
        <v>0</v>
      </c>
      <c r="BD823" s="115"/>
      <c r="BE823" s="115"/>
      <c r="BF823" s="115"/>
      <c r="BG823" s="115"/>
      <c r="BH823" s="115"/>
      <c r="BI823" s="115"/>
      <c r="BJ823" s="115"/>
      <c r="BK823" s="115"/>
      <c r="BQ823" s="74" t="str">
        <f t="shared" si="451"/>
        <v>14009.3-(16)</v>
      </c>
      <c r="BR823" s="120" t="str">
        <f t="shared" si="452"/>
        <v>30 deg Branch-Standard</v>
      </c>
      <c r="BS823" s="120">
        <f t="shared" si="453"/>
        <v>152.88</v>
      </c>
      <c r="BU823" s="74" t="str">
        <f t="shared" si="454"/>
        <v>14009.3-(14)</v>
      </c>
      <c r="BV823" s="120" t="str">
        <f t="shared" si="455"/>
        <v>30 deg Branch-Standard</v>
      </c>
      <c r="BW823" s="120">
        <f t="shared" si="456"/>
        <v>176.39999999999998</v>
      </c>
      <c r="BY823" s="74" t="str">
        <f t="shared" si="457"/>
        <v>14009.3-(12)</v>
      </c>
      <c r="BZ823" s="120" t="str">
        <f t="shared" si="458"/>
        <v>30 deg Branch-Standard</v>
      </c>
      <c r="CA823" s="120">
        <f t="shared" si="459"/>
        <v>205.79999999999998</v>
      </c>
      <c r="CC823" s="115" t="str">
        <f t="shared" si="460"/>
        <v>14009.3-(10)</v>
      </c>
      <c r="CD823" s="120" t="str">
        <f t="shared" si="461"/>
        <v>30 deg Branch-Standard</v>
      </c>
      <c r="CE823" s="417">
        <f t="shared" si="462"/>
        <v>235.2</v>
      </c>
      <c r="CF823" s="115"/>
      <c r="CG823" s="115" t="str">
        <f t="shared" si="463"/>
        <v xml:space="preserve"> </v>
      </c>
      <c r="CH823" s="120" t="str">
        <f t="shared" si="464"/>
        <v xml:space="preserve"> </v>
      </c>
      <c r="CI823" s="417" t="str">
        <f t="shared" si="465"/>
        <v xml:space="preserve"> </v>
      </c>
      <c r="CJ823" s="115"/>
      <c r="CK823" s="115" t="str">
        <f t="shared" si="466"/>
        <v xml:space="preserve"> </v>
      </c>
      <c r="CL823" s="120" t="str">
        <f t="shared" si="467"/>
        <v xml:space="preserve"> </v>
      </c>
      <c r="CM823" s="417" t="str">
        <f t="shared" si="469"/>
        <v xml:space="preserve"> </v>
      </c>
      <c r="IS823" s="103">
        <v>69.599999999999994</v>
      </c>
    </row>
    <row r="824" spans="2:253" s="74" customFormat="1" ht="17.100000000000001" hidden="1" customHeight="1" x14ac:dyDescent="0.25">
      <c r="B824" s="504">
        <v>0</v>
      </c>
      <c r="C824" s="525">
        <v>14010.3</v>
      </c>
      <c r="D824" s="526">
        <f t="shared" si="470"/>
        <v>14010.3</v>
      </c>
      <c r="E824" s="504" t="s">
        <v>867</v>
      </c>
      <c r="F824" s="508" t="str">
        <f t="shared" si="379"/>
        <v xml:space="preserve"> </v>
      </c>
      <c r="G824" s="509" t="s">
        <v>925</v>
      </c>
      <c r="H824" s="504" t="s">
        <v>923</v>
      </c>
      <c r="I824" s="1035" t="s">
        <v>888</v>
      </c>
      <c r="J824" s="1036"/>
      <c r="K824" s="516" t="s">
        <v>881</v>
      </c>
      <c r="L824" s="521">
        <v>18</v>
      </c>
      <c r="M824" s="532" t="s">
        <v>1700</v>
      </c>
      <c r="N824" s="514">
        <f t="shared" si="445"/>
        <v>125.6</v>
      </c>
      <c r="O824" s="518">
        <f t="shared" si="439"/>
        <v>0</v>
      </c>
      <c r="P824" s="680">
        <f>'KB Duct Parts'!$AE$3</f>
        <v>0</v>
      </c>
      <c r="Q824" s="681">
        <f t="shared" si="446"/>
        <v>0</v>
      </c>
      <c r="R824" s="682">
        <f t="shared" si="447"/>
        <v>0</v>
      </c>
      <c r="S824" s="716">
        <f t="shared" si="471"/>
        <v>0.35</v>
      </c>
      <c r="T824" s="679">
        <f t="shared" si="448"/>
        <v>0</v>
      </c>
      <c r="U824" s="679">
        <f t="shared" si="449"/>
        <v>0</v>
      </c>
      <c r="Y824" s="120"/>
      <c r="AE824" s="76"/>
      <c r="AF824" s="370">
        <v>18</v>
      </c>
      <c r="AG824" s="374">
        <v>16</v>
      </c>
      <c r="AH824" s="378">
        <v>14</v>
      </c>
      <c r="AI824" s="381">
        <v>12</v>
      </c>
      <c r="AJ824" s="386">
        <v>10</v>
      </c>
      <c r="AK824" s="391"/>
      <c r="AL824" s="386"/>
      <c r="AM824" s="363">
        <f t="shared" si="437"/>
        <v>1</v>
      </c>
      <c r="AN824" s="578">
        <v>125.6</v>
      </c>
      <c r="AO824" s="120">
        <f t="shared" si="450"/>
        <v>163.28</v>
      </c>
      <c r="AP824" s="120">
        <f t="shared" si="440"/>
        <v>188.39999999999998</v>
      </c>
      <c r="AQ824" s="120">
        <f t="shared" si="441"/>
        <v>219.79999999999998</v>
      </c>
      <c r="AR824" s="120">
        <f t="shared" si="442"/>
        <v>251.2</v>
      </c>
      <c r="AS824" s="120">
        <f t="shared" si="443"/>
        <v>0</v>
      </c>
      <c r="AT824" s="120">
        <f t="shared" si="444"/>
        <v>0</v>
      </c>
      <c r="AU824" s="74" t="s">
        <v>717</v>
      </c>
      <c r="AV824" s="115"/>
      <c r="AW824" s="395"/>
      <c r="AX824" s="571">
        <v>1.3</v>
      </c>
      <c r="AY824" s="572">
        <v>1.5</v>
      </c>
      <c r="AZ824" s="572">
        <v>1.75</v>
      </c>
      <c r="BA824" s="572">
        <v>2</v>
      </c>
      <c r="BB824" s="573">
        <v>0</v>
      </c>
      <c r="BC824" s="395">
        <v>0</v>
      </c>
      <c r="BD824" s="115"/>
      <c r="BE824" s="115"/>
      <c r="BF824" s="115"/>
      <c r="BG824" s="115"/>
      <c r="BH824" s="115"/>
      <c r="BI824" s="115"/>
      <c r="BJ824" s="115"/>
      <c r="BK824" s="115"/>
      <c r="BQ824" s="74" t="str">
        <f t="shared" si="451"/>
        <v>14010.3-(16)</v>
      </c>
      <c r="BR824" s="120" t="str">
        <f t="shared" si="452"/>
        <v>30 deg Branch-Standard</v>
      </c>
      <c r="BS824" s="120">
        <f t="shared" si="453"/>
        <v>163.28</v>
      </c>
      <c r="BU824" s="74" t="str">
        <f t="shared" si="454"/>
        <v>14010.3-(14)</v>
      </c>
      <c r="BV824" s="120" t="str">
        <f t="shared" si="455"/>
        <v>30 deg Branch-Standard</v>
      </c>
      <c r="BW824" s="120">
        <f t="shared" si="456"/>
        <v>188.39999999999998</v>
      </c>
      <c r="BY824" s="74" t="str">
        <f t="shared" si="457"/>
        <v>14010.3-(12)</v>
      </c>
      <c r="BZ824" s="120" t="str">
        <f t="shared" si="458"/>
        <v>30 deg Branch-Standard</v>
      </c>
      <c r="CA824" s="120">
        <f t="shared" si="459"/>
        <v>219.79999999999998</v>
      </c>
      <c r="CC824" s="115" t="str">
        <f t="shared" si="460"/>
        <v>14010.3-(10)</v>
      </c>
      <c r="CD824" s="120" t="str">
        <f t="shared" si="461"/>
        <v>30 deg Branch-Standard</v>
      </c>
      <c r="CE824" s="417">
        <f t="shared" si="462"/>
        <v>251.2</v>
      </c>
      <c r="CF824" s="115"/>
      <c r="CG824" s="115" t="str">
        <f t="shared" si="463"/>
        <v xml:space="preserve"> </v>
      </c>
      <c r="CH824" s="120" t="str">
        <f t="shared" si="464"/>
        <v xml:space="preserve"> </v>
      </c>
      <c r="CI824" s="417" t="str">
        <f t="shared" si="465"/>
        <v xml:space="preserve"> </v>
      </c>
      <c r="CJ824" s="115"/>
      <c r="CK824" s="115" t="str">
        <f t="shared" si="466"/>
        <v xml:space="preserve"> </v>
      </c>
      <c r="CL824" s="120" t="str">
        <f t="shared" si="467"/>
        <v xml:space="preserve"> </v>
      </c>
      <c r="CM824" s="417" t="str">
        <f t="shared" si="469"/>
        <v xml:space="preserve"> </v>
      </c>
      <c r="IS824" s="103">
        <v>74.3</v>
      </c>
    </row>
    <row r="825" spans="2:253" s="74" customFormat="1" ht="17.100000000000001" hidden="1" customHeight="1" x14ac:dyDescent="0.25">
      <c r="B825" s="504">
        <v>0</v>
      </c>
      <c r="C825" s="525">
        <v>14011.3</v>
      </c>
      <c r="D825" s="526">
        <f t="shared" si="470"/>
        <v>14011.3</v>
      </c>
      <c r="E825" s="504" t="s">
        <v>868</v>
      </c>
      <c r="F825" s="508" t="str">
        <f t="shared" si="379"/>
        <v xml:space="preserve"> </v>
      </c>
      <c r="G825" s="509" t="s">
        <v>925</v>
      </c>
      <c r="H825" s="504" t="s">
        <v>923</v>
      </c>
      <c r="I825" s="1035" t="s">
        <v>888</v>
      </c>
      <c r="J825" s="1036"/>
      <c r="K825" s="516" t="s">
        <v>881</v>
      </c>
      <c r="L825" s="521">
        <v>18</v>
      </c>
      <c r="M825" s="532" t="s">
        <v>1700</v>
      </c>
      <c r="N825" s="514">
        <f t="shared" si="445"/>
        <v>132.4</v>
      </c>
      <c r="O825" s="518">
        <f t="shared" si="439"/>
        <v>0</v>
      </c>
      <c r="P825" s="680">
        <f>'KB Duct Parts'!$AE$3</f>
        <v>0</v>
      </c>
      <c r="Q825" s="681">
        <f t="shared" si="446"/>
        <v>0</v>
      </c>
      <c r="R825" s="682">
        <f t="shared" si="447"/>
        <v>0</v>
      </c>
      <c r="S825" s="716">
        <f t="shared" si="471"/>
        <v>0.35</v>
      </c>
      <c r="T825" s="679">
        <f t="shared" si="448"/>
        <v>0</v>
      </c>
      <c r="U825" s="679">
        <f t="shared" si="449"/>
        <v>0</v>
      </c>
      <c r="Y825" s="120"/>
      <c r="AE825" s="75"/>
      <c r="AF825" s="370">
        <v>18</v>
      </c>
      <c r="AG825" s="374">
        <v>16</v>
      </c>
      <c r="AH825" s="378">
        <v>14</v>
      </c>
      <c r="AI825" s="381">
        <v>12</v>
      </c>
      <c r="AJ825" s="386">
        <v>10</v>
      </c>
      <c r="AK825" s="391"/>
      <c r="AL825" s="386"/>
      <c r="AM825" s="363">
        <f t="shared" si="437"/>
        <v>1</v>
      </c>
      <c r="AN825" s="578">
        <v>132.4</v>
      </c>
      <c r="AO825" s="120">
        <f t="shared" si="450"/>
        <v>172.12</v>
      </c>
      <c r="AP825" s="120">
        <f t="shared" si="440"/>
        <v>198.60000000000002</v>
      </c>
      <c r="AQ825" s="120">
        <f t="shared" si="441"/>
        <v>231.70000000000002</v>
      </c>
      <c r="AR825" s="120">
        <f t="shared" si="442"/>
        <v>264.8</v>
      </c>
      <c r="AS825" s="120">
        <f t="shared" si="443"/>
        <v>0</v>
      </c>
      <c r="AT825" s="120">
        <f t="shared" si="444"/>
        <v>0</v>
      </c>
      <c r="AU825" s="74" t="s">
        <v>717</v>
      </c>
      <c r="AV825" s="115"/>
      <c r="AW825" s="395"/>
      <c r="AX825" s="571">
        <v>1.3</v>
      </c>
      <c r="AY825" s="572">
        <v>1.5</v>
      </c>
      <c r="AZ825" s="572">
        <v>1.75</v>
      </c>
      <c r="BA825" s="572">
        <v>2</v>
      </c>
      <c r="BB825" s="573">
        <v>0</v>
      </c>
      <c r="BC825" s="395">
        <v>0</v>
      </c>
      <c r="BD825" s="115"/>
      <c r="BE825" s="115"/>
      <c r="BF825" s="115"/>
      <c r="BG825" s="115"/>
      <c r="BH825" s="115"/>
      <c r="BI825" s="115"/>
      <c r="BJ825" s="115"/>
      <c r="BK825" s="115"/>
      <c r="BQ825" s="74" t="str">
        <f t="shared" si="451"/>
        <v>14011.3-(16)</v>
      </c>
      <c r="BR825" s="120" t="str">
        <f t="shared" si="452"/>
        <v>30 deg Branch-Standard</v>
      </c>
      <c r="BS825" s="120">
        <f t="shared" si="453"/>
        <v>172.12</v>
      </c>
      <c r="BU825" s="74" t="str">
        <f t="shared" si="454"/>
        <v>14011.3-(14)</v>
      </c>
      <c r="BV825" s="120" t="str">
        <f t="shared" si="455"/>
        <v>30 deg Branch-Standard</v>
      </c>
      <c r="BW825" s="120">
        <f t="shared" si="456"/>
        <v>198.60000000000002</v>
      </c>
      <c r="BY825" s="74" t="str">
        <f t="shared" si="457"/>
        <v>14011.3-(12)</v>
      </c>
      <c r="BZ825" s="120" t="str">
        <f t="shared" si="458"/>
        <v>30 deg Branch-Standard</v>
      </c>
      <c r="CA825" s="120">
        <f t="shared" si="459"/>
        <v>231.70000000000002</v>
      </c>
      <c r="CC825" s="115" t="str">
        <f t="shared" si="460"/>
        <v>14011.3-(10)</v>
      </c>
      <c r="CD825" s="120" t="str">
        <f t="shared" si="461"/>
        <v>30 deg Branch-Standard</v>
      </c>
      <c r="CE825" s="417">
        <f t="shared" si="462"/>
        <v>264.8</v>
      </c>
      <c r="CF825" s="115"/>
      <c r="CG825" s="115" t="str">
        <f t="shared" si="463"/>
        <v xml:space="preserve"> </v>
      </c>
      <c r="CH825" s="120" t="str">
        <f t="shared" si="464"/>
        <v xml:space="preserve"> </v>
      </c>
      <c r="CI825" s="417" t="str">
        <f t="shared" si="465"/>
        <v xml:space="preserve"> </v>
      </c>
      <c r="CJ825" s="115"/>
      <c r="CK825" s="115" t="str">
        <f t="shared" si="466"/>
        <v xml:space="preserve"> </v>
      </c>
      <c r="CL825" s="120" t="str">
        <f t="shared" si="467"/>
        <v xml:space="preserve"> </v>
      </c>
      <c r="CM825" s="417" t="str">
        <f t="shared" si="469"/>
        <v xml:space="preserve"> </v>
      </c>
      <c r="IS825" s="103">
        <v>78.400000000000006</v>
      </c>
    </row>
    <row r="826" spans="2:253" s="74" customFormat="1" ht="17.100000000000001" hidden="1" customHeight="1" x14ac:dyDescent="0.25">
      <c r="B826" s="504">
        <v>0</v>
      </c>
      <c r="C826" s="525">
        <v>14012.3</v>
      </c>
      <c r="D826" s="526">
        <f t="shared" si="470"/>
        <v>14012.3</v>
      </c>
      <c r="E826" s="504" t="s">
        <v>869</v>
      </c>
      <c r="F826" s="508" t="str">
        <f t="shared" si="379"/>
        <v xml:space="preserve"> </v>
      </c>
      <c r="G826" s="509" t="s">
        <v>925</v>
      </c>
      <c r="H826" s="504" t="s">
        <v>923</v>
      </c>
      <c r="I826" s="1035" t="s">
        <v>888</v>
      </c>
      <c r="J826" s="1036"/>
      <c r="K826" s="516" t="s">
        <v>881</v>
      </c>
      <c r="L826" s="521">
        <v>18</v>
      </c>
      <c r="M826" s="532" t="s">
        <v>1700</v>
      </c>
      <c r="N826" s="514">
        <f t="shared" si="445"/>
        <v>139.4</v>
      </c>
      <c r="O826" s="518">
        <f t="shared" si="439"/>
        <v>0</v>
      </c>
      <c r="P826" s="680">
        <f>'KB Duct Parts'!$AE$3</f>
        <v>0</v>
      </c>
      <c r="Q826" s="681">
        <f t="shared" si="446"/>
        <v>0</v>
      </c>
      <c r="R826" s="682">
        <f t="shared" si="447"/>
        <v>0</v>
      </c>
      <c r="S826" s="716">
        <f t="shared" si="471"/>
        <v>0.35</v>
      </c>
      <c r="T826" s="679">
        <f t="shared" si="448"/>
        <v>0</v>
      </c>
      <c r="U826" s="679">
        <f t="shared" si="449"/>
        <v>0</v>
      </c>
      <c r="Y826" s="120"/>
      <c r="AE826" s="76"/>
      <c r="AF826" s="370">
        <v>18</v>
      </c>
      <c r="AG826" s="374">
        <v>16</v>
      </c>
      <c r="AH826" s="378">
        <v>14</v>
      </c>
      <c r="AI826" s="381">
        <v>12</v>
      </c>
      <c r="AJ826" s="386">
        <v>10</v>
      </c>
      <c r="AK826" s="391"/>
      <c r="AL826" s="386"/>
      <c r="AM826" s="363">
        <f t="shared" si="437"/>
        <v>1</v>
      </c>
      <c r="AN826" s="578">
        <v>139.4</v>
      </c>
      <c r="AO826" s="120">
        <f t="shared" si="450"/>
        <v>181.22000000000003</v>
      </c>
      <c r="AP826" s="120">
        <f t="shared" si="440"/>
        <v>209.10000000000002</v>
      </c>
      <c r="AQ826" s="120">
        <f t="shared" si="441"/>
        <v>243.95000000000002</v>
      </c>
      <c r="AR826" s="120">
        <f t="shared" si="442"/>
        <v>278.8</v>
      </c>
      <c r="AS826" s="120">
        <f t="shared" si="443"/>
        <v>0</v>
      </c>
      <c r="AT826" s="120">
        <f t="shared" si="444"/>
        <v>0</v>
      </c>
      <c r="AU826" s="74" t="s">
        <v>717</v>
      </c>
      <c r="AV826" s="115"/>
      <c r="AW826" s="395"/>
      <c r="AX826" s="571">
        <v>1.3</v>
      </c>
      <c r="AY826" s="572">
        <v>1.5</v>
      </c>
      <c r="AZ826" s="572">
        <v>1.75</v>
      </c>
      <c r="BA826" s="572">
        <v>2</v>
      </c>
      <c r="BB826" s="573">
        <v>0</v>
      </c>
      <c r="BC826" s="395">
        <v>0</v>
      </c>
      <c r="BD826" s="115"/>
      <c r="BE826" s="115"/>
      <c r="BF826" s="115"/>
      <c r="BG826" s="115"/>
      <c r="BH826" s="115"/>
      <c r="BI826" s="115"/>
      <c r="BJ826" s="115"/>
      <c r="BK826" s="115"/>
      <c r="BQ826" s="74" t="str">
        <f t="shared" si="451"/>
        <v>14012.3-(16)</v>
      </c>
      <c r="BR826" s="120" t="str">
        <f t="shared" si="452"/>
        <v>30 deg Branch-Standard</v>
      </c>
      <c r="BS826" s="120">
        <f t="shared" si="453"/>
        <v>181.22000000000003</v>
      </c>
      <c r="BU826" s="74" t="str">
        <f t="shared" si="454"/>
        <v>14012.3-(14)</v>
      </c>
      <c r="BV826" s="120" t="str">
        <f t="shared" si="455"/>
        <v>30 deg Branch-Standard</v>
      </c>
      <c r="BW826" s="120">
        <f t="shared" si="456"/>
        <v>209.10000000000002</v>
      </c>
      <c r="BY826" s="74" t="str">
        <f t="shared" si="457"/>
        <v>14012.3-(12)</v>
      </c>
      <c r="BZ826" s="120" t="str">
        <f t="shared" si="458"/>
        <v>30 deg Branch-Standard</v>
      </c>
      <c r="CA826" s="120">
        <f t="shared" si="459"/>
        <v>243.95000000000002</v>
      </c>
      <c r="CC826" s="115" t="str">
        <f t="shared" si="460"/>
        <v>14012.3-(10)</v>
      </c>
      <c r="CD826" s="120" t="str">
        <f t="shared" si="461"/>
        <v>30 deg Branch-Standard</v>
      </c>
      <c r="CE826" s="417">
        <f t="shared" si="462"/>
        <v>278.8</v>
      </c>
      <c r="CF826" s="115"/>
      <c r="CG826" s="115" t="str">
        <f t="shared" si="463"/>
        <v xml:space="preserve"> </v>
      </c>
      <c r="CH826" s="120" t="str">
        <f t="shared" si="464"/>
        <v xml:space="preserve"> </v>
      </c>
      <c r="CI826" s="417" t="str">
        <f t="shared" si="465"/>
        <v xml:space="preserve"> </v>
      </c>
      <c r="CJ826" s="115"/>
      <c r="CK826" s="115" t="str">
        <f t="shared" si="466"/>
        <v xml:space="preserve"> </v>
      </c>
      <c r="CL826" s="120" t="str">
        <f t="shared" si="467"/>
        <v xml:space="preserve"> </v>
      </c>
      <c r="CM826" s="417" t="str">
        <f t="shared" si="469"/>
        <v xml:space="preserve"> </v>
      </c>
      <c r="IS826" s="103">
        <v>82.6</v>
      </c>
    </row>
    <row r="827" spans="2:253" s="74" customFormat="1" ht="17.100000000000001" hidden="1" customHeight="1" x14ac:dyDescent="0.25">
      <c r="B827" s="504">
        <v>0</v>
      </c>
      <c r="C827" s="525">
        <v>14013.3</v>
      </c>
      <c r="D827" s="526">
        <f t="shared" si="470"/>
        <v>14013.3</v>
      </c>
      <c r="E827" s="504" t="s">
        <v>870</v>
      </c>
      <c r="F827" s="508" t="str">
        <f t="shared" si="379"/>
        <v xml:space="preserve"> </v>
      </c>
      <c r="G827" s="509" t="s">
        <v>925</v>
      </c>
      <c r="H827" s="504" t="s">
        <v>923</v>
      </c>
      <c r="I827" s="1035" t="s">
        <v>888</v>
      </c>
      <c r="J827" s="1036"/>
      <c r="K827" s="516" t="s">
        <v>881</v>
      </c>
      <c r="L827" s="521">
        <v>18</v>
      </c>
      <c r="M827" s="532" t="s">
        <v>1700</v>
      </c>
      <c r="N827" s="514">
        <f t="shared" si="445"/>
        <v>151.69999999999999</v>
      </c>
      <c r="O827" s="518">
        <f t="shared" si="439"/>
        <v>0</v>
      </c>
      <c r="P827" s="680">
        <f>'KB Duct Parts'!$AE$3</f>
        <v>0</v>
      </c>
      <c r="Q827" s="681">
        <f t="shared" si="446"/>
        <v>0</v>
      </c>
      <c r="R827" s="682">
        <f t="shared" si="447"/>
        <v>0</v>
      </c>
      <c r="S827" s="716">
        <f t="shared" si="471"/>
        <v>0.35</v>
      </c>
      <c r="T827" s="679">
        <f t="shared" si="448"/>
        <v>0</v>
      </c>
      <c r="U827" s="679">
        <f t="shared" si="449"/>
        <v>0</v>
      </c>
      <c r="Y827" s="120"/>
      <c r="AE827" s="75"/>
      <c r="AF827" s="370">
        <v>18</v>
      </c>
      <c r="AG827" s="374">
        <v>16</v>
      </c>
      <c r="AH827" s="378">
        <v>14</v>
      </c>
      <c r="AI827" s="381">
        <v>12</v>
      </c>
      <c r="AJ827" s="386">
        <v>10</v>
      </c>
      <c r="AK827" s="391"/>
      <c r="AL827" s="386"/>
      <c r="AM827" s="363">
        <f t="shared" si="437"/>
        <v>1</v>
      </c>
      <c r="AN827" s="578">
        <v>151.69999999999999</v>
      </c>
      <c r="AO827" s="120">
        <f t="shared" si="450"/>
        <v>197.20999999999998</v>
      </c>
      <c r="AP827" s="120">
        <f t="shared" si="440"/>
        <v>227.54999999999998</v>
      </c>
      <c r="AQ827" s="120">
        <f t="shared" si="441"/>
        <v>265.47499999999997</v>
      </c>
      <c r="AR827" s="120">
        <f t="shared" si="442"/>
        <v>303.39999999999998</v>
      </c>
      <c r="AS827" s="120">
        <f t="shared" si="443"/>
        <v>0</v>
      </c>
      <c r="AT827" s="120">
        <f t="shared" si="444"/>
        <v>0</v>
      </c>
      <c r="AU827" s="74" t="s">
        <v>717</v>
      </c>
      <c r="AV827" s="115"/>
      <c r="AW827" s="395"/>
      <c r="AX827" s="571">
        <v>1.3</v>
      </c>
      <c r="AY827" s="572">
        <v>1.5</v>
      </c>
      <c r="AZ827" s="572">
        <v>1.75</v>
      </c>
      <c r="BA827" s="572">
        <v>2</v>
      </c>
      <c r="BB827" s="573">
        <v>0</v>
      </c>
      <c r="BC827" s="395">
        <v>0</v>
      </c>
      <c r="BD827" s="115"/>
      <c r="BE827" s="115"/>
      <c r="BF827" s="115"/>
      <c r="BG827" s="115"/>
      <c r="BH827" s="115"/>
      <c r="BI827" s="115"/>
      <c r="BJ827" s="115"/>
      <c r="BK827" s="115"/>
      <c r="BQ827" s="74" t="str">
        <f t="shared" si="451"/>
        <v>14013.3-(16)</v>
      </c>
      <c r="BR827" s="120" t="str">
        <f t="shared" si="452"/>
        <v>30 deg Branch-Standard</v>
      </c>
      <c r="BS827" s="120">
        <f t="shared" si="453"/>
        <v>197.20999999999998</v>
      </c>
      <c r="BU827" s="74" t="str">
        <f t="shared" si="454"/>
        <v>14013.3-(14)</v>
      </c>
      <c r="BV827" s="120" t="str">
        <f t="shared" si="455"/>
        <v>30 deg Branch-Standard</v>
      </c>
      <c r="BW827" s="120">
        <f t="shared" si="456"/>
        <v>227.54999999999998</v>
      </c>
      <c r="BY827" s="74" t="str">
        <f t="shared" si="457"/>
        <v>14013.3-(12)</v>
      </c>
      <c r="BZ827" s="120" t="str">
        <f t="shared" si="458"/>
        <v>30 deg Branch-Standard</v>
      </c>
      <c r="CA827" s="120">
        <f t="shared" si="459"/>
        <v>265.47499999999997</v>
      </c>
      <c r="CC827" s="115" t="str">
        <f t="shared" si="460"/>
        <v>14013.3-(10)</v>
      </c>
      <c r="CD827" s="120" t="str">
        <f t="shared" si="461"/>
        <v>30 deg Branch-Standard</v>
      </c>
      <c r="CE827" s="417">
        <f t="shared" si="462"/>
        <v>303.39999999999998</v>
      </c>
      <c r="CF827" s="115"/>
      <c r="CG827" s="115" t="str">
        <f t="shared" si="463"/>
        <v xml:space="preserve"> </v>
      </c>
      <c r="CH827" s="120" t="str">
        <f t="shared" si="464"/>
        <v xml:space="preserve"> </v>
      </c>
      <c r="CI827" s="417" t="str">
        <f t="shared" si="465"/>
        <v xml:space="preserve"> </v>
      </c>
      <c r="CJ827" s="115"/>
      <c r="CK827" s="115" t="str">
        <f t="shared" si="466"/>
        <v xml:space="preserve"> </v>
      </c>
      <c r="CL827" s="120" t="str">
        <f t="shared" si="467"/>
        <v xml:space="preserve"> </v>
      </c>
      <c r="CM827" s="417" t="str">
        <f t="shared" si="469"/>
        <v xml:space="preserve"> </v>
      </c>
      <c r="IS827" s="103">
        <v>89.8</v>
      </c>
    </row>
    <row r="828" spans="2:253" s="74" customFormat="1" ht="17.100000000000001" hidden="1" customHeight="1" x14ac:dyDescent="0.25">
      <c r="B828" s="504">
        <v>0</v>
      </c>
      <c r="C828" s="525">
        <v>14014.3</v>
      </c>
      <c r="D828" s="526">
        <f t="shared" si="470"/>
        <v>14014.3</v>
      </c>
      <c r="E828" s="504" t="s">
        <v>871</v>
      </c>
      <c r="F828" s="508" t="str">
        <f t="shared" si="379"/>
        <v xml:space="preserve"> </v>
      </c>
      <c r="G828" s="509" t="s">
        <v>925</v>
      </c>
      <c r="H828" s="504" t="s">
        <v>923</v>
      </c>
      <c r="I828" s="1035" t="s">
        <v>888</v>
      </c>
      <c r="J828" s="1036"/>
      <c r="K828" s="516" t="s">
        <v>881</v>
      </c>
      <c r="L828" s="521">
        <v>18</v>
      </c>
      <c r="M828" s="532" t="s">
        <v>1700</v>
      </c>
      <c r="N828" s="514">
        <f t="shared" si="445"/>
        <v>163.9</v>
      </c>
      <c r="O828" s="518">
        <f t="shared" si="439"/>
        <v>0</v>
      </c>
      <c r="P828" s="680">
        <f>'KB Duct Parts'!$AE$3</f>
        <v>0</v>
      </c>
      <c r="Q828" s="681">
        <f t="shared" si="446"/>
        <v>0</v>
      </c>
      <c r="R828" s="682">
        <f t="shared" si="447"/>
        <v>0</v>
      </c>
      <c r="S828" s="716">
        <f t="shared" si="471"/>
        <v>0.35</v>
      </c>
      <c r="T828" s="679">
        <f t="shared" si="448"/>
        <v>0</v>
      </c>
      <c r="U828" s="679">
        <f t="shared" si="449"/>
        <v>0</v>
      </c>
      <c r="Y828" s="120"/>
      <c r="AE828" s="76"/>
      <c r="AF828" s="370">
        <v>18</v>
      </c>
      <c r="AG828" s="374">
        <v>16</v>
      </c>
      <c r="AH828" s="378">
        <v>14</v>
      </c>
      <c r="AI828" s="381">
        <v>12</v>
      </c>
      <c r="AJ828" s="386">
        <v>10</v>
      </c>
      <c r="AK828" s="391"/>
      <c r="AL828" s="386"/>
      <c r="AM828" s="363">
        <f t="shared" si="437"/>
        <v>1</v>
      </c>
      <c r="AN828" s="578">
        <v>163.9</v>
      </c>
      <c r="AO828" s="120">
        <f t="shared" si="450"/>
        <v>213.07000000000002</v>
      </c>
      <c r="AP828" s="120">
        <f t="shared" si="440"/>
        <v>245.85000000000002</v>
      </c>
      <c r="AQ828" s="120">
        <f t="shared" si="441"/>
        <v>286.82499999999999</v>
      </c>
      <c r="AR828" s="120">
        <f t="shared" si="442"/>
        <v>327.8</v>
      </c>
      <c r="AS828" s="120">
        <f t="shared" si="443"/>
        <v>0</v>
      </c>
      <c r="AT828" s="120">
        <f t="shared" si="444"/>
        <v>0</v>
      </c>
      <c r="AU828" s="74" t="s">
        <v>717</v>
      </c>
      <c r="AV828" s="115"/>
      <c r="AW828" s="395"/>
      <c r="AX828" s="571">
        <v>1.3</v>
      </c>
      <c r="AY828" s="572">
        <v>1.5</v>
      </c>
      <c r="AZ828" s="572">
        <v>1.75</v>
      </c>
      <c r="BA828" s="572">
        <v>2</v>
      </c>
      <c r="BB828" s="573">
        <v>0</v>
      </c>
      <c r="BC828" s="395">
        <v>0</v>
      </c>
      <c r="BD828" s="115"/>
      <c r="BE828" s="115"/>
      <c r="BF828" s="115"/>
      <c r="BG828" s="115"/>
      <c r="BH828" s="115"/>
      <c r="BI828" s="115"/>
      <c r="BJ828" s="115"/>
      <c r="BK828" s="115"/>
      <c r="BQ828" s="74" t="str">
        <f t="shared" si="451"/>
        <v>14014.3-(16)</v>
      </c>
      <c r="BR828" s="120" t="str">
        <f t="shared" si="452"/>
        <v>30 deg Branch-Standard</v>
      </c>
      <c r="BS828" s="120">
        <f t="shared" si="453"/>
        <v>213.07000000000002</v>
      </c>
      <c r="BU828" s="74" t="str">
        <f t="shared" si="454"/>
        <v>14014.3-(14)</v>
      </c>
      <c r="BV828" s="120" t="str">
        <f t="shared" si="455"/>
        <v>30 deg Branch-Standard</v>
      </c>
      <c r="BW828" s="120">
        <f t="shared" si="456"/>
        <v>245.85000000000002</v>
      </c>
      <c r="BY828" s="74" t="str">
        <f t="shared" si="457"/>
        <v>14014.3-(12)</v>
      </c>
      <c r="BZ828" s="120" t="str">
        <f t="shared" si="458"/>
        <v>30 deg Branch-Standard</v>
      </c>
      <c r="CA828" s="120">
        <f t="shared" si="459"/>
        <v>286.82499999999999</v>
      </c>
      <c r="CC828" s="115" t="str">
        <f t="shared" si="460"/>
        <v>14014.3-(10)</v>
      </c>
      <c r="CD828" s="120" t="str">
        <f t="shared" si="461"/>
        <v>30 deg Branch-Standard</v>
      </c>
      <c r="CE828" s="417">
        <f t="shared" si="462"/>
        <v>327.8</v>
      </c>
      <c r="CF828" s="115"/>
      <c r="CG828" s="115" t="str">
        <f t="shared" si="463"/>
        <v xml:space="preserve"> </v>
      </c>
      <c r="CH828" s="120" t="str">
        <f t="shared" si="464"/>
        <v xml:space="preserve"> </v>
      </c>
      <c r="CI828" s="417" t="str">
        <f t="shared" si="465"/>
        <v xml:space="preserve"> </v>
      </c>
      <c r="CJ828" s="115"/>
      <c r="CK828" s="115" t="str">
        <f t="shared" si="466"/>
        <v xml:space="preserve"> </v>
      </c>
      <c r="CL828" s="120" t="str">
        <f t="shared" si="467"/>
        <v xml:space="preserve"> </v>
      </c>
      <c r="CM828" s="417" t="str">
        <f t="shared" si="469"/>
        <v xml:space="preserve"> </v>
      </c>
      <c r="IS828" s="103">
        <v>97</v>
      </c>
    </row>
    <row r="829" spans="2:253" s="74" customFormat="1" ht="17.100000000000001" hidden="1" customHeight="1" x14ac:dyDescent="0.25">
      <c r="B829" s="504">
        <v>0</v>
      </c>
      <c r="C829" s="525">
        <v>14015.3</v>
      </c>
      <c r="D829" s="526">
        <f t="shared" si="470"/>
        <v>14015.3</v>
      </c>
      <c r="E829" s="504" t="s">
        <v>872</v>
      </c>
      <c r="F829" s="508" t="str">
        <f t="shared" si="379"/>
        <v xml:space="preserve"> </v>
      </c>
      <c r="G829" s="509" t="s">
        <v>925</v>
      </c>
      <c r="H829" s="504" t="s">
        <v>923</v>
      </c>
      <c r="I829" s="1035" t="s">
        <v>888</v>
      </c>
      <c r="J829" s="1036"/>
      <c r="K829" s="516" t="s">
        <v>881</v>
      </c>
      <c r="L829" s="521">
        <v>18</v>
      </c>
      <c r="M829" s="532" t="s">
        <v>1700</v>
      </c>
      <c r="N829" s="514">
        <f t="shared" si="445"/>
        <v>176</v>
      </c>
      <c r="O829" s="518">
        <f t="shared" si="439"/>
        <v>0</v>
      </c>
      <c r="P829" s="680">
        <f>'KB Duct Parts'!$AE$3</f>
        <v>0</v>
      </c>
      <c r="Q829" s="681">
        <f t="shared" si="446"/>
        <v>0</v>
      </c>
      <c r="R829" s="682">
        <f t="shared" si="447"/>
        <v>0</v>
      </c>
      <c r="S829" s="716">
        <f t="shared" si="471"/>
        <v>0.35</v>
      </c>
      <c r="T829" s="679">
        <f t="shared" si="448"/>
        <v>0</v>
      </c>
      <c r="U829" s="679">
        <f t="shared" si="449"/>
        <v>0</v>
      </c>
      <c r="Y829" s="120"/>
      <c r="AE829" s="75"/>
      <c r="AF829" s="370">
        <v>18</v>
      </c>
      <c r="AG829" s="374">
        <v>16</v>
      </c>
      <c r="AH829" s="378">
        <v>14</v>
      </c>
      <c r="AI829" s="381">
        <v>12</v>
      </c>
      <c r="AJ829" s="386">
        <v>10</v>
      </c>
      <c r="AK829" s="391"/>
      <c r="AL829" s="386"/>
      <c r="AM829" s="363">
        <f t="shared" ref="AM829:AM927" si="472">IF(L829=AF829,1,IF(L829=AG829,2,IF(L829=AH829,3,IF(L829=AI829,4,IF(L829=AJ829,5,IF(L829=AK829,6,IF(L829=AL829,7,0)))))))</f>
        <v>1</v>
      </c>
      <c r="AN829" s="578">
        <v>176</v>
      </c>
      <c r="AO829" s="120">
        <f t="shared" si="450"/>
        <v>228.8</v>
      </c>
      <c r="AP829" s="120">
        <f t="shared" si="440"/>
        <v>264</v>
      </c>
      <c r="AQ829" s="120">
        <f t="shared" si="441"/>
        <v>308</v>
      </c>
      <c r="AR829" s="120">
        <f t="shared" si="442"/>
        <v>352</v>
      </c>
      <c r="AS829" s="120">
        <f t="shared" si="443"/>
        <v>0</v>
      </c>
      <c r="AT829" s="120">
        <f t="shared" si="444"/>
        <v>0</v>
      </c>
      <c r="AU829" s="74" t="s">
        <v>717</v>
      </c>
      <c r="AV829" s="115"/>
      <c r="AW829" s="395"/>
      <c r="AX829" s="571">
        <v>1.3</v>
      </c>
      <c r="AY829" s="572">
        <v>1.5</v>
      </c>
      <c r="AZ829" s="572">
        <v>1.75</v>
      </c>
      <c r="BA829" s="572">
        <v>2</v>
      </c>
      <c r="BB829" s="573">
        <v>0</v>
      </c>
      <c r="BC829" s="395">
        <v>0</v>
      </c>
      <c r="BD829" s="115"/>
      <c r="BE829" s="115"/>
      <c r="BF829" s="115"/>
      <c r="BG829" s="115"/>
      <c r="BH829" s="115"/>
      <c r="BI829" s="115"/>
      <c r="BJ829" s="115"/>
      <c r="BK829" s="115"/>
      <c r="BQ829" s="74" t="str">
        <f t="shared" si="451"/>
        <v>14015.3-(16)</v>
      </c>
      <c r="BR829" s="120" t="str">
        <f t="shared" si="452"/>
        <v>30 deg Branch-Standard</v>
      </c>
      <c r="BS829" s="120">
        <f t="shared" si="453"/>
        <v>228.8</v>
      </c>
      <c r="BU829" s="74" t="str">
        <f t="shared" si="454"/>
        <v>14015.3-(14)</v>
      </c>
      <c r="BV829" s="120" t="str">
        <f t="shared" si="455"/>
        <v>30 deg Branch-Standard</v>
      </c>
      <c r="BW829" s="120">
        <f t="shared" si="456"/>
        <v>264</v>
      </c>
      <c r="BY829" s="74" t="str">
        <f t="shared" si="457"/>
        <v>14015.3-(12)</v>
      </c>
      <c r="BZ829" s="120" t="str">
        <f t="shared" si="458"/>
        <v>30 deg Branch-Standard</v>
      </c>
      <c r="CA829" s="120">
        <f t="shared" si="459"/>
        <v>308</v>
      </c>
      <c r="CC829" s="115" t="str">
        <f t="shared" si="460"/>
        <v>14015.3-(10)</v>
      </c>
      <c r="CD829" s="120" t="str">
        <f t="shared" si="461"/>
        <v>30 deg Branch-Standard</v>
      </c>
      <c r="CE829" s="417">
        <f t="shared" si="462"/>
        <v>352</v>
      </c>
      <c r="CF829" s="115"/>
      <c r="CG829" s="115" t="str">
        <f t="shared" si="463"/>
        <v xml:space="preserve"> </v>
      </c>
      <c r="CH829" s="120" t="str">
        <f t="shared" si="464"/>
        <v xml:space="preserve"> </v>
      </c>
      <c r="CI829" s="417" t="str">
        <f t="shared" si="465"/>
        <v xml:space="preserve"> </v>
      </c>
      <c r="CJ829" s="115"/>
      <c r="CK829" s="115" t="str">
        <f t="shared" si="466"/>
        <v xml:space="preserve"> </v>
      </c>
      <c r="CL829" s="120" t="str">
        <f t="shared" si="467"/>
        <v xml:space="preserve"> </v>
      </c>
      <c r="CM829" s="417" t="str">
        <f t="shared" si="469"/>
        <v xml:space="preserve"> </v>
      </c>
      <c r="IS829" s="103">
        <v>104.2</v>
      </c>
    </row>
    <row r="830" spans="2:253" s="74" customFormat="1" ht="17.100000000000001" hidden="1" customHeight="1" x14ac:dyDescent="0.25">
      <c r="B830" s="504">
        <v>0</v>
      </c>
      <c r="C830" s="525">
        <v>14016.3</v>
      </c>
      <c r="D830" s="526">
        <f t="shared" si="470"/>
        <v>14016.3</v>
      </c>
      <c r="E830" s="504" t="s">
        <v>873</v>
      </c>
      <c r="F830" s="508" t="str">
        <f t="shared" ref="F830:F928" si="473">IF(AM830&gt;1,"Non-Std"," ")</f>
        <v xml:space="preserve"> </v>
      </c>
      <c r="G830" s="509" t="s">
        <v>925</v>
      </c>
      <c r="H830" s="504" t="s">
        <v>923</v>
      </c>
      <c r="I830" s="1035" t="s">
        <v>888</v>
      </c>
      <c r="J830" s="1036"/>
      <c r="K830" s="516" t="s">
        <v>881</v>
      </c>
      <c r="L830" s="521">
        <v>18</v>
      </c>
      <c r="M830" s="532" t="s">
        <v>1700</v>
      </c>
      <c r="N830" s="514">
        <f t="shared" si="445"/>
        <v>188.3</v>
      </c>
      <c r="O830" s="518">
        <f t="shared" si="439"/>
        <v>0</v>
      </c>
      <c r="P830" s="680">
        <f>'KB Duct Parts'!$AE$3</f>
        <v>0</v>
      </c>
      <c r="Q830" s="681">
        <f t="shared" si="446"/>
        <v>0</v>
      </c>
      <c r="R830" s="682">
        <f t="shared" si="447"/>
        <v>0</v>
      </c>
      <c r="S830" s="716">
        <f t="shared" si="471"/>
        <v>0.35</v>
      </c>
      <c r="T830" s="679">
        <f t="shared" si="448"/>
        <v>0</v>
      </c>
      <c r="U830" s="679">
        <f t="shared" si="449"/>
        <v>0</v>
      </c>
      <c r="Y830" s="120"/>
      <c r="AE830" s="76"/>
      <c r="AF830" s="370">
        <v>18</v>
      </c>
      <c r="AG830" s="374">
        <v>16</v>
      </c>
      <c r="AH830" s="378">
        <v>14</v>
      </c>
      <c r="AI830" s="381">
        <v>12</v>
      </c>
      <c r="AJ830" s="386">
        <v>10</v>
      </c>
      <c r="AK830" s="391"/>
      <c r="AL830" s="386"/>
      <c r="AM830" s="363">
        <f t="shared" si="472"/>
        <v>1</v>
      </c>
      <c r="AN830" s="578">
        <v>188.3</v>
      </c>
      <c r="AO830" s="120">
        <f t="shared" si="450"/>
        <v>244.79000000000002</v>
      </c>
      <c r="AP830" s="120">
        <f t="shared" si="440"/>
        <v>282.45000000000005</v>
      </c>
      <c r="AQ830" s="120">
        <f t="shared" si="441"/>
        <v>329.52500000000003</v>
      </c>
      <c r="AR830" s="120">
        <f t="shared" si="442"/>
        <v>376.6</v>
      </c>
      <c r="AS830" s="120">
        <f t="shared" si="443"/>
        <v>0</v>
      </c>
      <c r="AT830" s="120">
        <f t="shared" si="444"/>
        <v>0</v>
      </c>
      <c r="AU830" s="74" t="s">
        <v>717</v>
      </c>
      <c r="AV830" s="115"/>
      <c r="AW830" s="395"/>
      <c r="AX830" s="571">
        <v>1.3</v>
      </c>
      <c r="AY830" s="572">
        <v>1.5</v>
      </c>
      <c r="AZ830" s="572">
        <v>1.75</v>
      </c>
      <c r="BA830" s="572">
        <v>2</v>
      </c>
      <c r="BB830" s="573">
        <v>0</v>
      </c>
      <c r="BC830" s="395">
        <v>0</v>
      </c>
      <c r="BD830" s="115"/>
      <c r="BE830" s="115"/>
      <c r="BF830" s="115"/>
      <c r="BG830" s="115"/>
      <c r="BH830" s="115"/>
      <c r="BI830" s="115"/>
      <c r="BJ830" s="115"/>
      <c r="BK830" s="115"/>
      <c r="BQ830" s="74" t="str">
        <f t="shared" si="451"/>
        <v>14016.3-(16)</v>
      </c>
      <c r="BR830" s="120" t="str">
        <f t="shared" si="452"/>
        <v>30 deg Branch-Standard</v>
      </c>
      <c r="BS830" s="120">
        <f t="shared" si="453"/>
        <v>244.79000000000002</v>
      </c>
      <c r="BU830" s="74" t="str">
        <f t="shared" si="454"/>
        <v>14016.3-(14)</v>
      </c>
      <c r="BV830" s="120" t="str">
        <f t="shared" si="455"/>
        <v>30 deg Branch-Standard</v>
      </c>
      <c r="BW830" s="120">
        <f t="shared" si="456"/>
        <v>282.45000000000005</v>
      </c>
      <c r="BY830" s="74" t="str">
        <f t="shared" si="457"/>
        <v>14016.3-(12)</v>
      </c>
      <c r="BZ830" s="120" t="str">
        <f t="shared" si="458"/>
        <v>30 deg Branch-Standard</v>
      </c>
      <c r="CA830" s="120">
        <f t="shared" si="459"/>
        <v>329.52500000000003</v>
      </c>
      <c r="CC830" s="115" t="str">
        <f t="shared" si="460"/>
        <v>14016.3-(10)</v>
      </c>
      <c r="CD830" s="120" t="str">
        <f t="shared" si="461"/>
        <v>30 deg Branch-Standard</v>
      </c>
      <c r="CE830" s="417">
        <f t="shared" si="462"/>
        <v>376.6</v>
      </c>
      <c r="CF830" s="115"/>
      <c r="CG830" s="115" t="str">
        <f t="shared" si="463"/>
        <v xml:space="preserve"> </v>
      </c>
      <c r="CH830" s="120" t="str">
        <f t="shared" si="464"/>
        <v xml:space="preserve"> </v>
      </c>
      <c r="CI830" s="417" t="str">
        <f t="shared" si="465"/>
        <v xml:space="preserve"> </v>
      </c>
      <c r="CJ830" s="115"/>
      <c r="CK830" s="115" t="str">
        <f t="shared" si="466"/>
        <v xml:space="preserve"> </v>
      </c>
      <c r="CL830" s="120" t="str">
        <f t="shared" si="467"/>
        <v xml:space="preserve"> </v>
      </c>
      <c r="CM830" s="417" t="str">
        <f t="shared" si="469"/>
        <v xml:space="preserve"> </v>
      </c>
      <c r="IS830" s="103">
        <v>111.5</v>
      </c>
    </row>
    <row r="831" spans="2:253" s="74" customFormat="1" ht="17.100000000000001" hidden="1" customHeight="1" x14ac:dyDescent="0.25">
      <c r="B831" s="504">
        <v>0</v>
      </c>
      <c r="C831" s="525">
        <v>14017.3</v>
      </c>
      <c r="D831" s="526">
        <f t="shared" si="470"/>
        <v>14017.3</v>
      </c>
      <c r="E831" s="504" t="s">
        <v>874</v>
      </c>
      <c r="F831" s="508" t="str">
        <f t="shared" si="473"/>
        <v xml:space="preserve"> </v>
      </c>
      <c r="G831" s="509" t="s">
        <v>925</v>
      </c>
      <c r="H831" s="504" t="s">
        <v>923</v>
      </c>
      <c r="I831" s="1035" t="s">
        <v>888</v>
      </c>
      <c r="J831" s="1036"/>
      <c r="K831" s="516" t="s">
        <v>881</v>
      </c>
      <c r="L831" s="521">
        <v>18</v>
      </c>
      <c r="M831" s="532" t="s">
        <v>1700</v>
      </c>
      <c r="N831" s="514">
        <f t="shared" si="445"/>
        <v>196.4</v>
      </c>
      <c r="O831" s="518">
        <f t="shared" si="439"/>
        <v>0</v>
      </c>
      <c r="P831" s="680">
        <f>'KB Duct Parts'!$AE$3</f>
        <v>0</v>
      </c>
      <c r="Q831" s="681">
        <f t="shared" si="446"/>
        <v>0</v>
      </c>
      <c r="R831" s="682">
        <f t="shared" si="447"/>
        <v>0</v>
      </c>
      <c r="S831" s="716">
        <f t="shared" si="471"/>
        <v>0.35</v>
      </c>
      <c r="T831" s="679">
        <f t="shared" si="448"/>
        <v>0</v>
      </c>
      <c r="U831" s="679">
        <f t="shared" si="449"/>
        <v>0</v>
      </c>
      <c r="Y831" s="120"/>
      <c r="AE831" s="75"/>
      <c r="AF831" s="370">
        <v>18</v>
      </c>
      <c r="AG831" s="374">
        <v>16</v>
      </c>
      <c r="AH831" s="378">
        <v>14</v>
      </c>
      <c r="AI831" s="381">
        <v>12</v>
      </c>
      <c r="AJ831" s="386">
        <v>10</v>
      </c>
      <c r="AK831" s="391"/>
      <c r="AL831" s="386"/>
      <c r="AM831" s="363">
        <f t="shared" si="472"/>
        <v>1</v>
      </c>
      <c r="AN831" s="578">
        <v>196.4</v>
      </c>
      <c r="AO831" s="120">
        <f t="shared" si="450"/>
        <v>255.32000000000002</v>
      </c>
      <c r="AP831" s="120">
        <f t="shared" si="440"/>
        <v>294.60000000000002</v>
      </c>
      <c r="AQ831" s="120">
        <f t="shared" si="441"/>
        <v>343.7</v>
      </c>
      <c r="AR831" s="120">
        <f t="shared" si="442"/>
        <v>392.8</v>
      </c>
      <c r="AS831" s="120">
        <f t="shared" si="443"/>
        <v>0</v>
      </c>
      <c r="AT831" s="120">
        <f t="shared" si="444"/>
        <v>0</v>
      </c>
      <c r="AU831" s="74" t="s">
        <v>717</v>
      </c>
      <c r="AV831" s="115"/>
      <c r="AW831" s="395"/>
      <c r="AX831" s="571">
        <v>1.3</v>
      </c>
      <c r="AY831" s="572">
        <v>1.5</v>
      </c>
      <c r="AZ831" s="572">
        <v>1.75</v>
      </c>
      <c r="BA831" s="572">
        <v>2</v>
      </c>
      <c r="BB831" s="573">
        <v>0</v>
      </c>
      <c r="BC831" s="395">
        <v>0</v>
      </c>
      <c r="BD831" s="115"/>
      <c r="BE831" s="115"/>
      <c r="BF831" s="115"/>
      <c r="BG831" s="115"/>
      <c r="BH831" s="115"/>
      <c r="BI831" s="115"/>
      <c r="BJ831" s="115"/>
      <c r="BK831" s="115"/>
      <c r="BQ831" s="74" t="str">
        <f t="shared" si="451"/>
        <v>14017.3-(16)</v>
      </c>
      <c r="BR831" s="120" t="str">
        <f t="shared" si="452"/>
        <v>30 deg Branch-Standard</v>
      </c>
      <c r="BS831" s="120">
        <f t="shared" si="453"/>
        <v>255.32000000000002</v>
      </c>
      <c r="BU831" s="74" t="str">
        <f t="shared" si="454"/>
        <v>14017.3-(14)</v>
      </c>
      <c r="BV831" s="120" t="str">
        <f t="shared" si="455"/>
        <v>30 deg Branch-Standard</v>
      </c>
      <c r="BW831" s="120">
        <f t="shared" si="456"/>
        <v>294.60000000000002</v>
      </c>
      <c r="BY831" s="74" t="str">
        <f t="shared" si="457"/>
        <v>14017.3-(12)</v>
      </c>
      <c r="BZ831" s="120" t="str">
        <f t="shared" si="458"/>
        <v>30 deg Branch-Standard</v>
      </c>
      <c r="CA831" s="120">
        <f t="shared" si="459"/>
        <v>343.7</v>
      </c>
      <c r="CC831" s="115" t="str">
        <f t="shared" si="460"/>
        <v>14017.3-(10)</v>
      </c>
      <c r="CD831" s="120" t="str">
        <f t="shared" si="461"/>
        <v>30 deg Branch-Standard</v>
      </c>
      <c r="CE831" s="417">
        <f t="shared" si="462"/>
        <v>392.8</v>
      </c>
      <c r="CF831" s="115"/>
      <c r="CG831" s="115" t="str">
        <f t="shared" si="463"/>
        <v xml:space="preserve"> </v>
      </c>
      <c r="CH831" s="120" t="str">
        <f t="shared" si="464"/>
        <v xml:space="preserve"> </v>
      </c>
      <c r="CI831" s="417" t="str">
        <f t="shared" si="465"/>
        <v xml:space="preserve"> </v>
      </c>
      <c r="CJ831" s="115"/>
      <c r="CK831" s="115" t="str">
        <f t="shared" si="466"/>
        <v xml:space="preserve"> </v>
      </c>
      <c r="CL831" s="120" t="str">
        <f t="shared" si="467"/>
        <v xml:space="preserve"> </v>
      </c>
      <c r="CM831" s="417" t="str">
        <f t="shared" si="469"/>
        <v xml:space="preserve"> </v>
      </c>
      <c r="IS831" s="103">
        <v>116.4</v>
      </c>
    </row>
    <row r="832" spans="2:253" s="74" customFormat="1" ht="17.100000000000001" hidden="1" customHeight="1" x14ac:dyDescent="0.25">
      <c r="B832" s="504">
        <v>0</v>
      </c>
      <c r="C832" s="525">
        <v>14018.3</v>
      </c>
      <c r="D832" s="526">
        <f t="shared" si="470"/>
        <v>14018.3</v>
      </c>
      <c r="E832" s="504" t="s">
        <v>875</v>
      </c>
      <c r="F832" s="508" t="str">
        <f t="shared" si="473"/>
        <v xml:space="preserve"> </v>
      </c>
      <c r="G832" s="509" t="s">
        <v>925</v>
      </c>
      <c r="H832" s="504" t="s">
        <v>923</v>
      </c>
      <c r="I832" s="1035" t="s">
        <v>888</v>
      </c>
      <c r="J832" s="1036"/>
      <c r="K832" s="516" t="s">
        <v>881</v>
      </c>
      <c r="L832" s="521">
        <v>18</v>
      </c>
      <c r="M832" s="532" t="s">
        <v>1700</v>
      </c>
      <c r="N832" s="514">
        <f t="shared" si="445"/>
        <v>204.8</v>
      </c>
      <c r="O832" s="518">
        <f t="shared" si="439"/>
        <v>0</v>
      </c>
      <c r="P832" s="680">
        <f>'KB Duct Parts'!$AE$3</f>
        <v>0</v>
      </c>
      <c r="Q832" s="681">
        <f t="shared" si="446"/>
        <v>0</v>
      </c>
      <c r="R832" s="682">
        <f t="shared" si="447"/>
        <v>0</v>
      </c>
      <c r="S832" s="716">
        <f t="shared" si="471"/>
        <v>0.35</v>
      </c>
      <c r="T832" s="679">
        <f t="shared" si="448"/>
        <v>0</v>
      </c>
      <c r="U832" s="679">
        <f t="shared" si="449"/>
        <v>0</v>
      </c>
      <c r="Y832" s="120"/>
      <c r="AE832" s="76"/>
      <c r="AF832" s="370">
        <v>18</v>
      </c>
      <c r="AG832" s="374">
        <v>16</v>
      </c>
      <c r="AH832" s="378">
        <v>14</v>
      </c>
      <c r="AI832" s="381">
        <v>12</v>
      </c>
      <c r="AJ832" s="386">
        <v>10</v>
      </c>
      <c r="AK832" s="391"/>
      <c r="AL832" s="386"/>
      <c r="AM832" s="363">
        <f t="shared" si="472"/>
        <v>1</v>
      </c>
      <c r="AN832" s="578">
        <v>204.8</v>
      </c>
      <c r="AO832" s="120">
        <f t="shared" si="450"/>
        <v>266.24</v>
      </c>
      <c r="AP832" s="120">
        <f t="shared" si="440"/>
        <v>307.20000000000005</v>
      </c>
      <c r="AQ832" s="120">
        <f t="shared" si="441"/>
        <v>358.40000000000003</v>
      </c>
      <c r="AR832" s="120">
        <f t="shared" si="442"/>
        <v>409.6</v>
      </c>
      <c r="AS832" s="120">
        <f t="shared" si="443"/>
        <v>0</v>
      </c>
      <c r="AT832" s="120">
        <f t="shared" si="444"/>
        <v>0</v>
      </c>
      <c r="AU832" s="74" t="s">
        <v>717</v>
      </c>
      <c r="AV832" s="115"/>
      <c r="AW832" s="395"/>
      <c r="AX832" s="571">
        <v>1.3</v>
      </c>
      <c r="AY832" s="572">
        <v>1.5</v>
      </c>
      <c r="AZ832" s="572">
        <v>1.75</v>
      </c>
      <c r="BA832" s="572">
        <v>2</v>
      </c>
      <c r="BB832" s="573">
        <v>0</v>
      </c>
      <c r="BC832" s="395">
        <v>0</v>
      </c>
      <c r="BD832" s="115"/>
      <c r="BE832" s="115"/>
      <c r="BF832" s="115"/>
      <c r="BG832" s="115"/>
      <c r="BH832" s="115"/>
      <c r="BI832" s="115"/>
      <c r="BJ832" s="115"/>
      <c r="BK832" s="115"/>
      <c r="BQ832" s="74" t="str">
        <f t="shared" si="451"/>
        <v>14018.3-(16)</v>
      </c>
      <c r="BR832" s="120" t="str">
        <f t="shared" si="452"/>
        <v>30 deg Branch-Standard</v>
      </c>
      <c r="BS832" s="120">
        <f t="shared" si="453"/>
        <v>266.24</v>
      </c>
      <c r="BU832" s="74" t="str">
        <f t="shared" si="454"/>
        <v>14018.3-(14)</v>
      </c>
      <c r="BV832" s="120" t="str">
        <f t="shared" si="455"/>
        <v>30 deg Branch-Standard</v>
      </c>
      <c r="BW832" s="120">
        <f t="shared" si="456"/>
        <v>307.20000000000005</v>
      </c>
      <c r="BY832" s="74" t="str">
        <f t="shared" si="457"/>
        <v>14018.3-(12)</v>
      </c>
      <c r="BZ832" s="120" t="str">
        <f t="shared" si="458"/>
        <v>30 deg Branch-Standard</v>
      </c>
      <c r="CA832" s="120">
        <f t="shared" si="459"/>
        <v>358.40000000000003</v>
      </c>
      <c r="CC832" s="115" t="str">
        <f t="shared" si="460"/>
        <v>14018.3-(10)</v>
      </c>
      <c r="CD832" s="120" t="str">
        <f t="shared" si="461"/>
        <v>30 deg Branch-Standard</v>
      </c>
      <c r="CE832" s="417">
        <f t="shared" si="462"/>
        <v>409.6</v>
      </c>
      <c r="CF832" s="115"/>
      <c r="CG832" s="115" t="str">
        <f t="shared" si="463"/>
        <v xml:space="preserve"> </v>
      </c>
      <c r="CH832" s="120" t="str">
        <f t="shared" si="464"/>
        <v xml:space="preserve"> </v>
      </c>
      <c r="CI832" s="417" t="str">
        <f t="shared" si="465"/>
        <v xml:space="preserve"> </v>
      </c>
      <c r="CJ832" s="115"/>
      <c r="CK832" s="115" t="str">
        <f t="shared" si="466"/>
        <v xml:space="preserve"> </v>
      </c>
      <c r="CL832" s="120" t="str">
        <f t="shared" si="467"/>
        <v xml:space="preserve"> </v>
      </c>
      <c r="CM832" s="417" t="str">
        <f t="shared" si="469"/>
        <v xml:space="preserve"> </v>
      </c>
      <c r="IS832" s="103">
        <v>121.3</v>
      </c>
    </row>
    <row r="833" spans="2:253" s="74" customFormat="1" ht="17.100000000000001" hidden="1" customHeight="1" x14ac:dyDescent="0.25">
      <c r="B833" s="504">
        <v>0</v>
      </c>
      <c r="C833" s="525">
        <v>14019.3</v>
      </c>
      <c r="D833" s="526">
        <f t="shared" si="470"/>
        <v>14019.3</v>
      </c>
      <c r="E833" s="504" t="s">
        <v>876</v>
      </c>
      <c r="F833" s="508" t="str">
        <f t="shared" si="473"/>
        <v xml:space="preserve"> </v>
      </c>
      <c r="G833" s="509" t="s">
        <v>925</v>
      </c>
      <c r="H833" s="504" t="s">
        <v>923</v>
      </c>
      <c r="I833" s="1035" t="s">
        <v>888</v>
      </c>
      <c r="J833" s="1036"/>
      <c r="K833" s="516" t="s">
        <v>881</v>
      </c>
      <c r="L833" s="521">
        <v>18</v>
      </c>
      <c r="M833" s="532" t="s">
        <v>1700</v>
      </c>
      <c r="N833" s="514">
        <f t="shared" si="445"/>
        <v>225.7</v>
      </c>
      <c r="O833" s="518">
        <f t="shared" si="439"/>
        <v>0</v>
      </c>
      <c r="P833" s="680">
        <f>'KB Duct Parts'!$AE$3</f>
        <v>0</v>
      </c>
      <c r="Q833" s="681">
        <f t="shared" si="446"/>
        <v>0</v>
      </c>
      <c r="R833" s="682">
        <f t="shared" si="447"/>
        <v>0</v>
      </c>
      <c r="S833" s="716">
        <f t="shared" si="471"/>
        <v>0.35</v>
      </c>
      <c r="T833" s="679">
        <f t="shared" si="448"/>
        <v>0</v>
      </c>
      <c r="U833" s="679">
        <f t="shared" si="449"/>
        <v>0</v>
      </c>
      <c r="Y833" s="120"/>
      <c r="AE833" s="75"/>
      <c r="AF833" s="370">
        <v>18</v>
      </c>
      <c r="AG833" s="374">
        <v>16</v>
      </c>
      <c r="AH833" s="378">
        <v>14</v>
      </c>
      <c r="AI833" s="381">
        <v>12</v>
      </c>
      <c r="AJ833" s="386">
        <v>10</v>
      </c>
      <c r="AK833" s="391"/>
      <c r="AL833" s="386"/>
      <c r="AM833" s="363">
        <f t="shared" si="472"/>
        <v>1</v>
      </c>
      <c r="AN833" s="578">
        <v>225.7</v>
      </c>
      <c r="AO833" s="120">
        <f t="shared" si="450"/>
        <v>293.40999999999997</v>
      </c>
      <c r="AP833" s="120">
        <f t="shared" si="440"/>
        <v>338.54999999999995</v>
      </c>
      <c r="AQ833" s="120">
        <f t="shared" si="441"/>
        <v>394.97499999999997</v>
      </c>
      <c r="AR833" s="120">
        <f t="shared" si="442"/>
        <v>451.4</v>
      </c>
      <c r="AS833" s="120">
        <f t="shared" si="443"/>
        <v>0</v>
      </c>
      <c r="AT833" s="120">
        <f t="shared" si="444"/>
        <v>0</v>
      </c>
      <c r="AU833" s="74" t="s">
        <v>717</v>
      </c>
      <c r="AV833" s="115"/>
      <c r="AW833" s="395"/>
      <c r="AX833" s="571">
        <v>1.3</v>
      </c>
      <c r="AY833" s="572">
        <v>1.5</v>
      </c>
      <c r="AZ833" s="572">
        <v>1.75</v>
      </c>
      <c r="BA833" s="572">
        <v>2</v>
      </c>
      <c r="BB833" s="573">
        <v>0</v>
      </c>
      <c r="BC833" s="395">
        <v>0</v>
      </c>
      <c r="BD833" s="115"/>
      <c r="BE833" s="115"/>
      <c r="BF833" s="115"/>
      <c r="BG833" s="115"/>
      <c r="BH833" s="115"/>
      <c r="BI833" s="115"/>
      <c r="BJ833" s="115"/>
      <c r="BK833" s="115"/>
      <c r="BQ833" s="74" t="str">
        <f t="shared" si="451"/>
        <v>14019.3-(16)</v>
      </c>
      <c r="BR833" s="120" t="str">
        <f t="shared" si="452"/>
        <v>30 deg Branch-Standard</v>
      </c>
      <c r="BS833" s="120">
        <f t="shared" si="453"/>
        <v>293.40999999999997</v>
      </c>
      <c r="BU833" s="74" t="str">
        <f t="shared" si="454"/>
        <v>14019.3-(14)</v>
      </c>
      <c r="BV833" s="120" t="str">
        <f t="shared" si="455"/>
        <v>30 deg Branch-Standard</v>
      </c>
      <c r="BW833" s="120">
        <f t="shared" si="456"/>
        <v>338.54999999999995</v>
      </c>
      <c r="BY833" s="74" t="str">
        <f t="shared" si="457"/>
        <v>14019.3-(12)</v>
      </c>
      <c r="BZ833" s="120" t="str">
        <f t="shared" si="458"/>
        <v>30 deg Branch-Standard</v>
      </c>
      <c r="CA833" s="120">
        <f t="shared" si="459"/>
        <v>394.97499999999997</v>
      </c>
      <c r="CC833" s="115" t="str">
        <f t="shared" si="460"/>
        <v>14019.3-(10)</v>
      </c>
      <c r="CD833" s="120" t="str">
        <f t="shared" si="461"/>
        <v>30 deg Branch-Standard</v>
      </c>
      <c r="CE833" s="417">
        <f t="shared" si="462"/>
        <v>451.4</v>
      </c>
      <c r="CF833" s="115"/>
      <c r="CG833" s="115" t="str">
        <f t="shared" si="463"/>
        <v xml:space="preserve"> </v>
      </c>
      <c r="CH833" s="120" t="str">
        <f t="shared" si="464"/>
        <v xml:space="preserve"> </v>
      </c>
      <c r="CI833" s="417" t="str">
        <f t="shared" si="465"/>
        <v xml:space="preserve"> </v>
      </c>
      <c r="CJ833" s="115"/>
      <c r="CK833" s="115" t="str">
        <f t="shared" si="466"/>
        <v xml:space="preserve"> </v>
      </c>
      <c r="CL833" s="120" t="str">
        <f t="shared" si="467"/>
        <v xml:space="preserve"> </v>
      </c>
      <c r="CM833" s="417" t="str">
        <f t="shared" si="469"/>
        <v xml:space="preserve"> </v>
      </c>
      <c r="IS833" s="103">
        <v>133.69999999999999</v>
      </c>
    </row>
    <row r="834" spans="2:253" s="74" customFormat="1" ht="17.100000000000001" hidden="1" customHeight="1" x14ac:dyDescent="0.25">
      <c r="B834" s="504">
        <v>0</v>
      </c>
      <c r="C834" s="525">
        <v>14020.3</v>
      </c>
      <c r="D834" s="526">
        <f t="shared" si="470"/>
        <v>14020.3</v>
      </c>
      <c r="E834" s="504" t="s">
        <v>877</v>
      </c>
      <c r="F834" s="508" t="str">
        <f t="shared" si="473"/>
        <v xml:space="preserve"> </v>
      </c>
      <c r="G834" s="509" t="s">
        <v>925</v>
      </c>
      <c r="H834" s="504" t="s">
        <v>923</v>
      </c>
      <c r="I834" s="1035" t="s">
        <v>888</v>
      </c>
      <c r="J834" s="1036"/>
      <c r="K834" s="516" t="s">
        <v>881</v>
      </c>
      <c r="L834" s="521">
        <v>18</v>
      </c>
      <c r="M834" s="532" t="s">
        <v>1700</v>
      </c>
      <c r="N834" s="514">
        <f t="shared" si="445"/>
        <v>246.9</v>
      </c>
      <c r="O834" s="518">
        <f t="shared" si="439"/>
        <v>0</v>
      </c>
      <c r="P834" s="680">
        <f>'KB Duct Parts'!$AE$3</f>
        <v>0</v>
      </c>
      <c r="Q834" s="681">
        <f t="shared" si="446"/>
        <v>0</v>
      </c>
      <c r="R834" s="682">
        <f t="shared" si="447"/>
        <v>0</v>
      </c>
      <c r="S834" s="716">
        <f t="shared" si="471"/>
        <v>0.35</v>
      </c>
      <c r="T834" s="679">
        <f t="shared" si="448"/>
        <v>0</v>
      </c>
      <c r="U834" s="679">
        <f t="shared" si="449"/>
        <v>0</v>
      </c>
      <c r="Y834" s="120"/>
      <c r="AE834" s="75"/>
      <c r="AF834" s="370">
        <v>18</v>
      </c>
      <c r="AG834" s="374">
        <v>16</v>
      </c>
      <c r="AH834" s="378">
        <v>14</v>
      </c>
      <c r="AI834" s="381">
        <v>12</v>
      </c>
      <c r="AJ834" s="386">
        <v>10</v>
      </c>
      <c r="AK834" s="391"/>
      <c r="AL834" s="386"/>
      <c r="AM834" s="363">
        <f t="shared" si="472"/>
        <v>1</v>
      </c>
      <c r="AN834" s="578">
        <v>246.9</v>
      </c>
      <c r="AO834" s="120">
        <f t="shared" si="450"/>
        <v>340.72199999999998</v>
      </c>
      <c r="AP834" s="120">
        <f t="shared" si="440"/>
        <v>370.35</v>
      </c>
      <c r="AQ834" s="120">
        <f t="shared" si="441"/>
        <v>432.07499999999999</v>
      </c>
      <c r="AR834" s="120">
        <f t="shared" si="442"/>
        <v>592.55999999999995</v>
      </c>
      <c r="AS834" s="120">
        <f t="shared" si="443"/>
        <v>0</v>
      </c>
      <c r="AT834" s="120">
        <f t="shared" si="444"/>
        <v>0</v>
      </c>
      <c r="AU834" s="74" t="s">
        <v>717</v>
      </c>
      <c r="AV834" s="115"/>
      <c r="AW834" s="395"/>
      <c r="AX834" s="571">
        <v>1.38</v>
      </c>
      <c r="AY834" s="572">
        <v>1.5</v>
      </c>
      <c r="AZ834" s="572">
        <v>1.75</v>
      </c>
      <c r="BA834" s="572">
        <v>2.4</v>
      </c>
      <c r="BB834" s="573">
        <v>0</v>
      </c>
      <c r="BC834" s="395">
        <v>0</v>
      </c>
      <c r="BD834" s="115"/>
      <c r="BE834" s="115"/>
      <c r="BF834" s="115"/>
      <c r="BG834" s="115"/>
      <c r="BH834" s="115"/>
      <c r="BI834" s="115"/>
      <c r="BJ834" s="115"/>
      <c r="BK834" s="115"/>
      <c r="BQ834" s="74" t="str">
        <f t="shared" si="451"/>
        <v>14020.3-(16)</v>
      </c>
      <c r="BR834" s="120" t="str">
        <f t="shared" si="452"/>
        <v>30 deg Branch-Standard</v>
      </c>
      <c r="BS834" s="120">
        <f t="shared" si="453"/>
        <v>340.72199999999998</v>
      </c>
      <c r="BU834" s="74" t="str">
        <f t="shared" si="454"/>
        <v>14020.3-(14)</v>
      </c>
      <c r="BV834" s="120" t="str">
        <f t="shared" si="455"/>
        <v>30 deg Branch-Standard</v>
      </c>
      <c r="BW834" s="120">
        <f t="shared" si="456"/>
        <v>370.35</v>
      </c>
      <c r="BY834" s="74" t="str">
        <f t="shared" si="457"/>
        <v>14020.3-(12)</v>
      </c>
      <c r="BZ834" s="120" t="str">
        <f t="shared" si="458"/>
        <v>30 deg Branch-Standard</v>
      </c>
      <c r="CA834" s="120">
        <f t="shared" si="459"/>
        <v>432.07499999999999</v>
      </c>
      <c r="CC834" s="115" t="str">
        <f t="shared" si="460"/>
        <v>14020.3-(10)</v>
      </c>
      <c r="CD834" s="120" t="str">
        <f t="shared" si="461"/>
        <v>30 deg Branch-Standard</v>
      </c>
      <c r="CE834" s="417">
        <f t="shared" si="462"/>
        <v>592.55999999999995</v>
      </c>
      <c r="CF834" s="115"/>
      <c r="CG834" s="115" t="str">
        <f t="shared" si="463"/>
        <v xml:space="preserve"> </v>
      </c>
      <c r="CH834" s="120" t="str">
        <f t="shared" si="464"/>
        <v xml:space="preserve"> </v>
      </c>
      <c r="CI834" s="417" t="str">
        <f t="shared" si="465"/>
        <v xml:space="preserve"> </v>
      </c>
      <c r="CJ834" s="115"/>
      <c r="CK834" s="115" t="str">
        <f t="shared" si="466"/>
        <v xml:space="preserve"> </v>
      </c>
      <c r="CL834" s="120" t="str">
        <f t="shared" si="467"/>
        <v xml:space="preserve"> </v>
      </c>
      <c r="CM834" s="417" t="str">
        <f t="shared" si="469"/>
        <v xml:space="preserve"> </v>
      </c>
      <c r="IS834" s="103">
        <v>146.1</v>
      </c>
    </row>
    <row r="835" spans="2:253" s="74" customFormat="1" ht="17.100000000000001" hidden="1" customHeight="1" x14ac:dyDescent="0.25">
      <c r="B835" s="504">
        <v>0</v>
      </c>
      <c r="C835" s="525">
        <v>14022.3</v>
      </c>
      <c r="D835" s="526">
        <f t="shared" si="470"/>
        <v>14022.3</v>
      </c>
      <c r="E835" s="504" t="s">
        <v>878</v>
      </c>
      <c r="F835" s="508" t="str">
        <f t="shared" si="473"/>
        <v xml:space="preserve"> </v>
      </c>
      <c r="G835" s="509" t="s">
        <v>925</v>
      </c>
      <c r="H835" s="504" t="s">
        <v>923</v>
      </c>
      <c r="I835" s="1035" t="s">
        <v>888</v>
      </c>
      <c r="J835" s="1036"/>
      <c r="K835" s="516" t="s">
        <v>881</v>
      </c>
      <c r="L835" s="521">
        <v>18</v>
      </c>
      <c r="M835" s="532" t="s">
        <v>1700</v>
      </c>
      <c r="N835" s="514">
        <f t="shared" si="445"/>
        <v>310</v>
      </c>
      <c r="O835" s="518">
        <f t="shared" si="439"/>
        <v>0</v>
      </c>
      <c r="P835" s="680">
        <f>'KB Duct Parts'!$AE$3</f>
        <v>0</v>
      </c>
      <c r="Q835" s="681">
        <f t="shared" si="446"/>
        <v>0</v>
      </c>
      <c r="R835" s="682">
        <f t="shared" si="447"/>
        <v>0</v>
      </c>
      <c r="S835" s="716">
        <f t="shared" si="471"/>
        <v>0.35</v>
      </c>
      <c r="T835" s="679">
        <f t="shared" si="448"/>
        <v>0</v>
      </c>
      <c r="U835" s="679">
        <f t="shared" si="449"/>
        <v>0</v>
      </c>
      <c r="Y835" s="120"/>
      <c r="AE835" s="75"/>
      <c r="AF835" s="370">
        <v>18</v>
      </c>
      <c r="AG835" s="374">
        <v>16</v>
      </c>
      <c r="AH835" s="378">
        <v>14</v>
      </c>
      <c r="AI835" s="381">
        <v>12</v>
      </c>
      <c r="AJ835" s="386">
        <v>10</v>
      </c>
      <c r="AK835" s="391"/>
      <c r="AL835" s="386"/>
      <c r="AM835" s="363">
        <f t="shared" si="472"/>
        <v>1</v>
      </c>
      <c r="AN835" s="578">
        <v>310</v>
      </c>
      <c r="AO835" s="120">
        <f t="shared" si="450"/>
        <v>409.20000000000005</v>
      </c>
      <c r="AP835" s="120">
        <f t="shared" si="440"/>
        <v>463.45000000000005</v>
      </c>
      <c r="AQ835" s="120">
        <f t="shared" si="441"/>
        <v>499.1</v>
      </c>
      <c r="AR835" s="120">
        <f t="shared" si="442"/>
        <v>604.5</v>
      </c>
      <c r="AS835" s="120">
        <f t="shared" si="443"/>
        <v>0</v>
      </c>
      <c r="AT835" s="120">
        <f t="shared" si="444"/>
        <v>0</v>
      </c>
      <c r="AU835" s="74" t="s">
        <v>717</v>
      </c>
      <c r="AV835" s="115"/>
      <c r="AW835" s="395"/>
      <c r="AX835" s="571">
        <v>1.32</v>
      </c>
      <c r="AY835" s="572">
        <v>1.4950000000000001</v>
      </c>
      <c r="AZ835" s="572">
        <v>1.61</v>
      </c>
      <c r="BA835" s="572">
        <v>1.95</v>
      </c>
      <c r="BB835" s="573">
        <v>0</v>
      </c>
      <c r="BC835" s="395">
        <v>0</v>
      </c>
      <c r="BD835" s="115"/>
      <c r="BE835" s="115"/>
      <c r="BF835" s="115"/>
      <c r="BG835" s="115"/>
      <c r="BH835" s="115"/>
      <c r="BI835" s="115"/>
      <c r="BJ835" s="115"/>
      <c r="BK835" s="115"/>
      <c r="BQ835" s="74" t="str">
        <f t="shared" si="451"/>
        <v>14022.3-(16)</v>
      </c>
      <c r="BR835" s="120" t="str">
        <f t="shared" si="452"/>
        <v>30 deg Branch-Standard</v>
      </c>
      <c r="BS835" s="120">
        <f t="shared" si="453"/>
        <v>409.20000000000005</v>
      </c>
      <c r="BU835" s="74" t="str">
        <f t="shared" si="454"/>
        <v>14022.3-(14)</v>
      </c>
      <c r="BV835" s="120" t="str">
        <f t="shared" si="455"/>
        <v>30 deg Branch-Standard</v>
      </c>
      <c r="BW835" s="120">
        <f t="shared" si="456"/>
        <v>463.45000000000005</v>
      </c>
      <c r="BY835" s="74" t="str">
        <f t="shared" si="457"/>
        <v>14022.3-(12)</v>
      </c>
      <c r="BZ835" s="120" t="str">
        <f t="shared" si="458"/>
        <v>30 deg Branch-Standard</v>
      </c>
      <c r="CA835" s="120">
        <f t="shared" si="459"/>
        <v>499.1</v>
      </c>
      <c r="CC835" s="115" t="str">
        <f t="shared" si="460"/>
        <v>14022.3-(10)</v>
      </c>
      <c r="CD835" s="120" t="str">
        <f t="shared" si="461"/>
        <v>30 deg Branch-Standard</v>
      </c>
      <c r="CE835" s="417">
        <f t="shared" si="462"/>
        <v>604.5</v>
      </c>
      <c r="CF835" s="115"/>
      <c r="CG835" s="115" t="str">
        <f t="shared" si="463"/>
        <v xml:space="preserve"> </v>
      </c>
      <c r="CH835" s="120" t="str">
        <f t="shared" si="464"/>
        <v xml:space="preserve"> </v>
      </c>
      <c r="CI835" s="417" t="str">
        <f t="shared" si="465"/>
        <v xml:space="preserve"> </v>
      </c>
      <c r="CJ835" s="115"/>
      <c r="CK835" s="115" t="str">
        <f t="shared" si="466"/>
        <v xml:space="preserve"> </v>
      </c>
      <c r="CL835" s="120" t="str">
        <f t="shared" si="467"/>
        <v xml:space="preserve"> </v>
      </c>
      <c r="CM835" s="417" t="str">
        <f t="shared" si="469"/>
        <v xml:space="preserve"> </v>
      </c>
      <c r="IS835" s="103">
        <v>183.7</v>
      </c>
    </row>
    <row r="836" spans="2:253" s="74" customFormat="1" ht="17.100000000000001" hidden="1" customHeight="1" x14ac:dyDescent="0.25">
      <c r="B836" s="504">
        <v>0</v>
      </c>
      <c r="C836" s="525">
        <v>14024.3</v>
      </c>
      <c r="D836" s="526">
        <f t="shared" si="470"/>
        <v>14024.3</v>
      </c>
      <c r="E836" s="504" t="s">
        <v>1338</v>
      </c>
      <c r="F836" s="508" t="str">
        <f t="shared" si="473"/>
        <v xml:space="preserve"> </v>
      </c>
      <c r="G836" s="509" t="s">
        <v>925</v>
      </c>
      <c r="H836" s="504" t="s">
        <v>923</v>
      </c>
      <c r="I836" s="1035" t="s">
        <v>888</v>
      </c>
      <c r="J836" s="1036"/>
      <c r="K836" s="516" t="s">
        <v>881</v>
      </c>
      <c r="L836" s="521">
        <v>18</v>
      </c>
      <c r="M836" s="532" t="s">
        <v>1700</v>
      </c>
      <c r="N836" s="514">
        <f t="shared" si="445"/>
        <v>382.3</v>
      </c>
      <c r="O836" s="518">
        <f t="shared" si="439"/>
        <v>0</v>
      </c>
      <c r="P836" s="680">
        <f>'KB Duct Parts'!$AE$3</f>
        <v>0</v>
      </c>
      <c r="Q836" s="681">
        <f t="shared" si="446"/>
        <v>0</v>
      </c>
      <c r="R836" s="682">
        <f t="shared" si="447"/>
        <v>0</v>
      </c>
      <c r="S836" s="716">
        <f t="shared" si="471"/>
        <v>0.35</v>
      </c>
      <c r="T836" s="679">
        <f t="shared" si="448"/>
        <v>0</v>
      </c>
      <c r="U836" s="679">
        <f t="shared" si="449"/>
        <v>0</v>
      </c>
      <c r="Y836" s="120"/>
      <c r="AE836" s="75"/>
      <c r="AF836" s="370">
        <v>18</v>
      </c>
      <c r="AG836" s="374">
        <v>16</v>
      </c>
      <c r="AH836" s="378">
        <v>14</v>
      </c>
      <c r="AI836" s="381">
        <v>12</v>
      </c>
      <c r="AJ836" s="386">
        <v>10</v>
      </c>
      <c r="AK836" s="391"/>
      <c r="AL836" s="386"/>
      <c r="AM836" s="363">
        <f t="shared" si="472"/>
        <v>1</v>
      </c>
      <c r="AN836" s="578">
        <v>382.3</v>
      </c>
      <c r="AO836" s="120">
        <f t="shared" si="450"/>
        <v>458.76</v>
      </c>
      <c r="AP836" s="120">
        <f t="shared" si="440"/>
        <v>546.68899999999996</v>
      </c>
      <c r="AQ836" s="120">
        <f t="shared" si="441"/>
        <v>588.74200000000008</v>
      </c>
      <c r="AR836" s="120">
        <f t="shared" si="442"/>
        <v>688.14</v>
      </c>
      <c r="AS836" s="120">
        <f t="shared" si="443"/>
        <v>0</v>
      </c>
      <c r="AT836" s="120">
        <f t="shared" si="444"/>
        <v>0</v>
      </c>
      <c r="AU836" s="74" t="s">
        <v>717</v>
      </c>
      <c r="AV836" s="115"/>
      <c r="AW836" s="395"/>
      <c r="AX836" s="571">
        <v>1.2</v>
      </c>
      <c r="AY836" s="572">
        <v>1.43</v>
      </c>
      <c r="AZ836" s="572">
        <v>1.54</v>
      </c>
      <c r="BA836" s="572">
        <v>1.8</v>
      </c>
      <c r="BB836" s="573">
        <v>0</v>
      </c>
      <c r="BC836" s="395">
        <v>0</v>
      </c>
      <c r="BD836" s="115"/>
      <c r="BE836" s="115"/>
      <c r="BF836" s="115"/>
      <c r="BG836" s="115"/>
      <c r="BH836" s="115"/>
      <c r="BI836" s="115"/>
      <c r="BJ836" s="115"/>
      <c r="BK836" s="115"/>
      <c r="BQ836" s="74" t="str">
        <f t="shared" si="451"/>
        <v>14024.3-(16)</v>
      </c>
      <c r="BR836" s="120" t="str">
        <f t="shared" si="452"/>
        <v>30 deg Branch-Standard</v>
      </c>
      <c r="BS836" s="120">
        <f t="shared" si="453"/>
        <v>458.76</v>
      </c>
      <c r="BU836" s="74" t="str">
        <f t="shared" si="454"/>
        <v>14024.3-(14)</v>
      </c>
      <c r="BV836" s="120" t="str">
        <f t="shared" si="455"/>
        <v>30 deg Branch-Standard</v>
      </c>
      <c r="BW836" s="120">
        <f t="shared" si="456"/>
        <v>546.68899999999996</v>
      </c>
      <c r="BY836" s="74" t="str">
        <f t="shared" si="457"/>
        <v>14024.3-(12)</v>
      </c>
      <c r="BZ836" s="120" t="str">
        <f t="shared" si="458"/>
        <v>30 deg Branch-Standard</v>
      </c>
      <c r="CA836" s="120">
        <f t="shared" si="459"/>
        <v>588.74200000000008</v>
      </c>
      <c r="CC836" s="115" t="str">
        <f t="shared" si="460"/>
        <v>14024.3-(10)</v>
      </c>
      <c r="CD836" s="120" t="str">
        <f t="shared" si="461"/>
        <v>30 deg Branch-Standard</v>
      </c>
      <c r="CE836" s="417">
        <f t="shared" si="462"/>
        <v>688.14</v>
      </c>
      <c r="CF836" s="115"/>
      <c r="CG836" s="115" t="str">
        <f t="shared" si="463"/>
        <v xml:space="preserve"> </v>
      </c>
      <c r="CH836" s="120" t="str">
        <f t="shared" si="464"/>
        <v xml:space="preserve"> </v>
      </c>
      <c r="CI836" s="417" t="str">
        <f t="shared" si="465"/>
        <v xml:space="preserve"> </v>
      </c>
      <c r="CJ836" s="115"/>
      <c r="CK836" s="115" t="str">
        <f t="shared" si="466"/>
        <v xml:space="preserve"> </v>
      </c>
      <c r="CL836" s="120" t="str">
        <f t="shared" si="467"/>
        <v xml:space="preserve"> </v>
      </c>
      <c r="CM836" s="417" t="str">
        <f t="shared" si="469"/>
        <v xml:space="preserve"> </v>
      </c>
      <c r="IS836" s="103"/>
    </row>
    <row r="837" spans="2:253" s="74" customFormat="1" ht="17.100000000000001" hidden="1" customHeight="1" x14ac:dyDescent="0.25">
      <c r="B837" s="504">
        <v>0</v>
      </c>
      <c r="C837" s="525">
        <v>14003.45</v>
      </c>
      <c r="D837" s="526">
        <f t="shared" si="470"/>
        <v>14003.45</v>
      </c>
      <c r="E837" s="520" t="s">
        <v>483</v>
      </c>
      <c r="F837" s="508" t="str">
        <f t="shared" si="473"/>
        <v xml:space="preserve"> </v>
      </c>
      <c r="G837" s="509" t="s">
        <v>879</v>
      </c>
      <c r="H837" s="504" t="s">
        <v>923</v>
      </c>
      <c r="I837" s="1035" t="s">
        <v>888</v>
      </c>
      <c r="J837" s="1036"/>
      <c r="K837" s="516" t="s">
        <v>881</v>
      </c>
      <c r="L837" s="521">
        <v>18</v>
      </c>
      <c r="M837" s="532" t="s">
        <v>1700</v>
      </c>
      <c r="N837" s="514">
        <f t="shared" si="445"/>
        <v>97.9</v>
      </c>
      <c r="O837" s="518">
        <f t="shared" si="439"/>
        <v>0</v>
      </c>
      <c r="P837" s="680">
        <f>'KB Duct Parts'!$AE$3</f>
        <v>0</v>
      </c>
      <c r="Q837" s="681">
        <f t="shared" si="446"/>
        <v>0</v>
      </c>
      <c r="R837" s="682">
        <f t="shared" si="447"/>
        <v>0</v>
      </c>
      <c r="S837" s="716">
        <f t="shared" si="471"/>
        <v>0.35</v>
      </c>
      <c r="T837" s="679">
        <f t="shared" si="448"/>
        <v>0</v>
      </c>
      <c r="U837" s="679">
        <f t="shared" si="449"/>
        <v>0</v>
      </c>
      <c r="Y837" s="120"/>
      <c r="AE837" s="75"/>
      <c r="AF837" s="370">
        <v>18</v>
      </c>
      <c r="AG837" s="374">
        <v>16</v>
      </c>
      <c r="AH837" s="378">
        <v>14</v>
      </c>
      <c r="AI837" s="381">
        <v>12</v>
      </c>
      <c r="AJ837" s="386">
        <v>10</v>
      </c>
      <c r="AK837" s="391"/>
      <c r="AL837" s="386"/>
      <c r="AM837" s="363">
        <f t="shared" si="472"/>
        <v>1</v>
      </c>
      <c r="AN837" s="578">
        <v>97.9</v>
      </c>
      <c r="AO837" s="120">
        <f t="shared" si="450"/>
        <v>127.27000000000001</v>
      </c>
      <c r="AP837" s="120">
        <f t="shared" si="440"/>
        <v>127.27000000000001</v>
      </c>
      <c r="AQ837" s="120">
        <f t="shared" si="441"/>
        <v>137.06</v>
      </c>
      <c r="AR837" s="120">
        <f t="shared" si="442"/>
        <v>146.85000000000002</v>
      </c>
      <c r="AS837" s="120">
        <f t="shared" si="443"/>
        <v>0</v>
      </c>
      <c r="AT837" s="120">
        <f t="shared" si="444"/>
        <v>0</v>
      </c>
      <c r="AU837" s="74" t="s">
        <v>717</v>
      </c>
      <c r="AV837" s="115"/>
      <c r="AW837" s="395"/>
      <c r="AX837" s="571">
        <v>1.3</v>
      </c>
      <c r="AY837" s="572">
        <v>1.3</v>
      </c>
      <c r="AZ837" s="572">
        <v>1.4</v>
      </c>
      <c r="BA837" s="572">
        <v>1.5</v>
      </c>
      <c r="BB837" s="573">
        <v>0</v>
      </c>
      <c r="BC837" s="395">
        <v>0</v>
      </c>
      <c r="BD837" s="115"/>
      <c r="BE837" s="115"/>
      <c r="BF837" s="115"/>
      <c r="BG837" s="115"/>
      <c r="BH837" s="115"/>
      <c r="BI837" s="115"/>
      <c r="BJ837" s="115"/>
      <c r="BK837" s="115"/>
      <c r="BQ837" s="74" t="str">
        <f t="shared" si="451"/>
        <v>14003.45-(16)</v>
      </c>
      <c r="BR837" s="120" t="str">
        <f t="shared" si="452"/>
        <v>45 deg Branch-Standard</v>
      </c>
      <c r="BS837" s="120">
        <f t="shared" si="453"/>
        <v>127.27000000000001</v>
      </c>
      <c r="BU837" s="74" t="str">
        <f t="shared" si="454"/>
        <v>14003.45-(14)</v>
      </c>
      <c r="BV837" s="120" t="str">
        <f t="shared" si="455"/>
        <v>45 deg Branch-Standard</v>
      </c>
      <c r="BW837" s="120">
        <f t="shared" si="456"/>
        <v>127.27000000000001</v>
      </c>
      <c r="BY837" s="74" t="str">
        <f t="shared" si="457"/>
        <v>14003.45-(12)</v>
      </c>
      <c r="BZ837" s="120" t="str">
        <f t="shared" si="458"/>
        <v>45 deg Branch-Standard</v>
      </c>
      <c r="CA837" s="120">
        <f t="shared" si="459"/>
        <v>137.06</v>
      </c>
      <c r="CC837" s="115" t="str">
        <f t="shared" si="460"/>
        <v>14003.45-(10)</v>
      </c>
      <c r="CD837" s="120" t="str">
        <f t="shared" si="461"/>
        <v>45 deg Branch-Standard</v>
      </c>
      <c r="CE837" s="417">
        <f t="shared" si="462"/>
        <v>146.85000000000002</v>
      </c>
      <c r="CF837" s="115"/>
      <c r="CG837" s="115" t="str">
        <f t="shared" si="463"/>
        <v xml:space="preserve"> </v>
      </c>
      <c r="CH837" s="120" t="str">
        <f t="shared" si="464"/>
        <v xml:space="preserve"> </v>
      </c>
      <c r="CI837" s="417" t="str">
        <f t="shared" si="465"/>
        <v xml:space="preserve"> </v>
      </c>
      <c r="CJ837" s="115"/>
      <c r="CK837" s="115" t="str">
        <f t="shared" si="466"/>
        <v xml:space="preserve"> </v>
      </c>
      <c r="CL837" s="120" t="str">
        <f t="shared" si="467"/>
        <v xml:space="preserve"> </v>
      </c>
      <c r="CM837" s="417" t="str">
        <f t="shared" si="469"/>
        <v xml:space="preserve"> </v>
      </c>
      <c r="IS837" s="103">
        <v>57.9</v>
      </c>
    </row>
    <row r="838" spans="2:253" s="74" customFormat="1" ht="17.100000000000001" hidden="1" customHeight="1" x14ac:dyDescent="0.25">
      <c r="B838" s="504">
        <v>0</v>
      </c>
      <c r="C838" s="525">
        <v>14004.45</v>
      </c>
      <c r="D838" s="526">
        <f t="shared" si="470"/>
        <v>14004.45</v>
      </c>
      <c r="E838" s="520" t="s">
        <v>861</v>
      </c>
      <c r="F838" s="508" t="str">
        <f t="shared" si="473"/>
        <v xml:space="preserve"> </v>
      </c>
      <c r="G838" s="509" t="s">
        <v>879</v>
      </c>
      <c r="H838" s="504" t="s">
        <v>923</v>
      </c>
      <c r="I838" s="1035" t="s">
        <v>888</v>
      </c>
      <c r="J838" s="1036"/>
      <c r="K838" s="516" t="s">
        <v>881</v>
      </c>
      <c r="L838" s="521">
        <v>18</v>
      </c>
      <c r="M838" s="532" t="s">
        <v>1700</v>
      </c>
      <c r="N838" s="514">
        <f t="shared" si="445"/>
        <v>99.4</v>
      </c>
      <c r="O838" s="518">
        <f t="shared" si="439"/>
        <v>0</v>
      </c>
      <c r="P838" s="680">
        <f>'KB Duct Parts'!$AE$3</f>
        <v>0</v>
      </c>
      <c r="Q838" s="681">
        <f t="shared" si="446"/>
        <v>0</v>
      </c>
      <c r="R838" s="682">
        <f t="shared" si="447"/>
        <v>0</v>
      </c>
      <c r="S838" s="716">
        <f t="shared" si="471"/>
        <v>0.35</v>
      </c>
      <c r="T838" s="679">
        <f t="shared" si="448"/>
        <v>0</v>
      </c>
      <c r="U838" s="679">
        <f t="shared" si="449"/>
        <v>0</v>
      </c>
      <c r="Y838" s="120"/>
      <c r="AE838" s="75"/>
      <c r="AF838" s="370">
        <v>18</v>
      </c>
      <c r="AG838" s="374">
        <v>16</v>
      </c>
      <c r="AH838" s="378">
        <v>14</v>
      </c>
      <c r="AI838" s="381">
        <v>12</v>
      </c>
      <c r="AJ838" s="386">
        <v>10</v>
      </c>
      <c r="AK838" s="391"/>
      <c r="AL838" s="386"/>
      <c r="AM838" s="363">
        <f t="shared" si="472"/>
        <v>1</v>
      </c>
      <c r="AN838" s="578">
        <v>99.4</v>
      </c>
      <c r="AO838" s="120">
        <f t="shared" si="450"/>
        <v>129.22</v>
      </c>
      <c r="AP838" s="120">
        <f t="shared" si="440"/>
        <v>129.22</v>
      </c>
      <c r="AQ838" s="120">
        <f t="shared" si="441"/>
        <v>139.16</v>
      </c>
      <c r="AR838" s="120">
        <f t="shared" si="442"/>
        <v>149.10000000000002</v>
      </c>
      <c r="AS838" s="120">
        <f t="shared" si="443"/>
        <v>0</v>
      </c>
      <c r="AT838" s="120">
        <f t="shared" si="444"/>
        <v>0</v>
      </c>
      <c r="AU838" s="74" t="s">
        <v>717</v>
      </c>
      <c r="AV838" s="115"/>
      <c r="AW838" s="395"/>
      <c r="AX838" s="571">
        <v>1.3</v>
      </c>
      <c r="AY838" s="572">
        <v>1.3</v>
      </c>
      <c r="AZ838" s="572">
        <v>1.4</v>
      </c>
      <c r="BA838" s="572">
        <v>1.5</v>
      </c>
      <c r="BB838" s="573">
        <v>0</v>
      </c>
      <c r="BC838" s="395">
        <v>0</v>
      </c>
      <c r="BD838" s="115"/>
      <c r="BE838" s="115"/>
      <c r="BF838" s="115"/>
      <c r="BG838" s="115"/>
      <c r="BH838" s="115"/>
      <c r="BI838" s="115"/>
      <c r="BJ838" s="115"/>
      <c r="BK838" s="115"/>
      <c r="BQ838" s="74" t="str">
        <f t="shared" si="451"/>
        <v>14004.45-(16)</v>
      </c>
      <c r="BR838" s="120" t="str">
        <f t="shared" si="452"/>
        <v>45 deg Branch-Standard</v>
      </c>
      <c r="BS838" s="120">
        <f t="shared" si="453"/>
        <v>129.22</v>
      </c>
      <c r="BU838" s="74" t="str">
        <f t="shared" si="454"/>
        <v>14004.45-(14)</v>
      </c>
      <c r="BV838" s="120" t="str">
        <f t="shared" si="455"/>
        <v>45 deg Branch-Standard</v>
      </c>
      <c r="BW838" s="120">
        <f t="shared" si="456"/>
        <v>129.22</v>
      </c>
      <c r="BY838" s="74" t="str">
        <f t="shared" si="457"/>
        <v>14004.45-(12)</v>
      </c>
      <c r="BZ838" s="120" t="str">
        <f t="shared" si="458"/>
        <v>45 deg Branch-Standard</v>
      </c>
      <c r="CA838" s="120">
        <f t="shared" si="459"/>
        <v>139.16</v>
      </c>
      <c r="CC838" s="115" t="str">
        <f t="shared" si="460"/>
        <v>14004.45-(10)</v>
      </c>
      <c r="CD838" s="120" t="str">
        <f t="shared" si="461"/>
        <v>45 deg Branch-Standard</v>
      </c>
      <c r="CE838" s="417">
        <f t="shared" si="462"/>
        <v>149.10000000000002</v>
      </c>
      <c r="CF838" s="115"/>
      <c r="CG838" s="115" t="str">
        <f t="shared" si="463"/>
        <v xml:space="preserve"> </v>
      </c>
      <c r="CH838" s="120" t="str">
        <f t="shared" si="464"/>
        <v xml:space="preserve"> </v>
      </c>
      <c r="CI838" s="417" t="str">
        <f t="shared" si="465"/>
        <v xml:space="preserve"> </v>
      </c>
      <c r="CJ838" s="115"/>
      <c r="CK838" s="115" t="str">
        <f t="shared" si="466"/>
        <v xml:space="preserve"> </v>
      </c>
      <c r="CL838" s="120" t="str">
        <f t="shared" si="467"/>
        <v xml:space="preserve"> </v>
      </c>
      <c r="CM838" s="417" t="str">
        <f t="shared" si="469"/>
        <v xml:space="preserve"> </v>
      </c>
      <c r="IS838" s="103">
        <v>58.9</v>
      </c>
    </row>
    <row r="839" spans="2:253" s="74" customFormat="1" ht="17.100000000000001" hidden="1" customHeight="1" x14ac:dyDescent="0.25">
      <c r="B839" s="504">
        <v>0</v>
      </c>
      <c r="C839" s="525">
        <v>14005.45</v>
      </c>
      <c r="D839" s="526">
        <f t="shared" si="470"/>
        <v>14005.45</v>
      </c>
      <c r="E839" s="504" t="s">
        <v>862</v>
      </c>
      <c r="F839" s="508" t="str">
        <f t="shared" si="473"/>
        <v xml:space="preserve"> </v>
      </c>
      <c r="G839" s="509" t="s">
        <v>879</v>
      </c>
      <c r="H839" s="504" t="s">
        <v>923</v>
      </c>
      <c r="I839" s="1035" t="s">
        <v>888</v>
      </c>
      <c r="J839" s="1036"/>
      <c r="K839" s="516" t="s">
        <v>881</v>
      </c>
      <c r="L839" s="521">
        <v>18</v>
      </c>
      <c r="M839" s="532" t="s">
        <v>1700</v>
      </c>
      <c r="N839" s="514">
        <f t="shared" si="445"/>
        <v>104.8</v>
      </c>
      <c r="O839" s="518">
        <f t="shared" si="439"/>
        <v>0</v>
      </c>
      <c r="P839" s="680">
        <f>'KB Duct Parts'!$AE$3</f>
        <v>0</v>
      </c>
      <c r="Q839" s="681">
        <f t="shared" si="446"/>
        <v>0</v>
      </c>
      <c r="R839" s="682">
        <f t="shared" si="447"/>
        <v>0</v>
      </c>
      <c r="S839" s="716">
        <f t="shared" si="471"/>
        <v>0.35</v>
      </c>
      <c r="T839" s="679">
        <f t="shared" si="448"/>
        <v>0</v>
      </c>
      <c r="U839" s="679">
        <f t="shared" si="449"/>
        <v>0</v>
      </c>
      <c r="Y839" s="120"/>
      <c r="AE839" s="75"/>
      <c r="AF839" s="370">
        <v>18</v>
      </c>
      <c r="AG839" s="374">
        <v>16</v>
      </c>
      <c r="AH839" s="378">
        <v>14</v>
      </c>
      <c r="AI839" s="381">
        <v>12</v>
      </c>
      <c r="AJ839" s="386">
        <v>10</v>
      </c>
      <c r="AK839" s="391"/>
      <c r="AL839" s="386"/>
      <c r="AM839" s="363">
        <f t="shared" si="472"/>
        <v>1</v>
      </c>
      <c r="AN839" s="578">
        <v>104.8</v>
      </c>
      <c r="AO839" s="120">
        <f t="shared" si="450"/>
        <v>136.24</v>
      </c>
      <c r="AP839" s="120">
        <f t="shared" si="440"/>
        <v>136.24</v>
      </c>
      <c r="AQ839" s="120">
        <f t="shared" si="441"/>
        <v>146.72</v>
      </c>
      <c r="AR839" s="120">
        <f t="shared" si="442"/>
        <v>157.19999999999999</v>
      </c>
      <c r="AS839" s="120">
        <f t="shared" si="443"/>
        <v>0</v>
      </c>
      <c r="AT839" s="120">
        <f t="shared" si="444"/>
        <v>0</v>
      </c>
      <c r="AU839" s="74" t="s">
        <v>717</v>
      </c>
      <c r="AV839" s="115"/>
      <c r="AW839" s="395"/>
      <c r="AX839" s="571">
        <v>1.3</v>
      </c>
      <c r="AY839" s="572">
        <v>1.3</v>
      </c>
      <c r="AZ839" s="572">
        <v>1.4</v>
      </c>
      <c r="BA839" s="572">
        <v>1.5</v>
      </c>
      <c r="BB839" s="573">
        <v>0</v>
      </c>
      <c r="BC839" s="395">
        <v>0</v>
      </c>
      <c r="BD839" s="115"/>
      <c r="BE839" s="115"/>
      <c r="BF839" s="115"/>
      <c r="BG839" s="115"/>
      <c r="BH839" s="115"/>
      <c r="BI839" s="115"/>
      <c r="BJ839" s="115"/>
      <c r="BK839" s="115"/>
      <c r="BQ839" s="74" t="str">
        <f t="shared" si="451"/>
        <v>14005.45-(16)</v>
      </c>
      <c r="BR839" s="120" t="str">
        <f t="shared" si="452"/>
        <v>45 deg Branch-Standard</v>
      </c>
      <c r="BS839" s="120">
        <f t="shared" si="453"/>
        <v>136.24</v>
      </c>
      <c r="BU839" s="74" t="str">
        <f t="shared" si="454"/>
        <v>14005.45-(14)</v>
      </c>
      <c r="BV839" s="120" t="str">
        <f t="shared" si="455"/>
        <v>45 deg Branch-Standard</v>
      </c>
      <c r="BW839" s="120">
        <f t="shared" si="456"/>
        <v>136.24</v>
      </c>
      <c r="BY839" s="74" t="str">
        <f t="shared" si="457"/>
        <v>14005.45-(12)</v>
      </c>
      <c r="BZ839" s="120" t="str">
        <f t="shared" si="458"/>
        <v>45 deg Branch-Standard</v>
      </c>
      <c r="CA839" s="120">
        <f t="shared" si="459"/>
        <v>146.72</v>
      </c>
      <c r="CC839" s="115" t="str">
        <f t="shared" si="460"/>
        <v>14005.45-(10)</v>
      </c>
      <c r="CD839" s="120" t="str">
        <f t="shared" si="461"/>
        <v>45 deg Branch-Standard</v>
      </c>
      <c r="CE839" s="417">
        <f t="shared" si="462"/>
        <v>157.19999999999999</v>
      </c>
      <c r="CF839" s="115"/>
      <c r="CG839" s="115" t="str">
        <f t="shared" si="463"/>
        <v xml:space="preserve"> </v>
      </c>
      <c r="CH839" s="120" t="str">
        <f t="shared" si="464"/>
        <v xml:space="preserve"> </v>
      </c>
      <c r="CI839" s="417" t="str">
        <f t="shared" si="465"/>
        <v xml:space="preserve"> </v>
      </c>
      <c r="CJ839" s="115"/>
      <c r="CK839" s="115" t="str">
        <f t="shared" si="466"/>
        <v xml:space="preserve"> </v>
      </c>
      <c r="CL839" s="120" t="str">
        <f t="shared" si="467"/>
        <v xml:space="preserve"> </v>
      </c>
      <c r="CM839" s="417" t="str">
        <f t="shared" si="469"/>
        <v xml:space="preserve"> </v>
      </c>
      <c r="IS839" s="103">
        <v>61.9</v>
      </c>
    </row>
    <row r="840" spans="2:253" s="74" customFormat="1" ht="17.100000000000001" hidden="1" customHeight="1" x14ac:dyDescent="0.25">
      <c r="B840" s="504">
        <v>0</v>
      </c>
      <c r="C840" s="525">
        <v>14006.45</v>
      </c>
      <c r="D840" s="526">
        <f t="shared" si="470"/>
        <v>14006.45</v>
      </c>
      <c r="E840" s="504" t="s">
        <v>863</v>
      </c>
      <c r="F840" s="508" t="str">
        <f t="shared" si="473"/>
        <v xml:space="preserve"> </v>
      </c>
      <c r="G840" s="509" t="s">
        <v>879</v>
      </c>
      <c r="H840" s="504" t="s">
        <v>923</v>
      </c>
      <c r="I840" s="1035" t="s">
        <v>888</v>
      </c>
      <c r="J840" s="1036"/>
      <c r="K840" s="516" t="s">
        <v>881</v>
      </c>
      <c r="L840" s="521">
        <v>18</v>
      </c>
      <c r="M840" s="532" t="s">
        <v>1700</v>
      </c>
      <c r="N840" s="514">
        <f t="shared" si="445"/>
        <v>108</v>
      </c>
      <c r="O840" s="518">
        <f t="shared" si="439"/>
        <v>0</v>
      </c>
      <c r="P840" s="680">
        <f>'KB Duct Parts'!$AE$3</f>
        <v>0</v>
      </c>
      <c r="Q840" s="681">
        <f t="shared" si="446"/>
        <v>0</v>
      </c>
      <c r="R840" s="682">
        <f t="shared" si="447"/>
        <v>0</v>
      </c>
      <c r="S840" s="716">
        <f t="shared" si="471"/>
        <v>0.35</v>
      </c>
      <c r="T840" s="679">
        <f t="shared" si="448"/>
        <v>0</v>
      </c>
      <c r="U840" s="679">
        <f t="shared" si="449"/>
        <v>0</v>
      </c>
      <c r="Y840" s="120"/>
      <c r="AE840" s="75"/>
      <c r="AF840" s="370">
        <v>18</v>
      </c>
      <c r="AG840" s="374">
        <v>16</v>
      </c>
      <c r="AH840" s="378">
        <v>14</v>
      </c>
      <c r="AI840" s="381">
        <v>12</v>
      </c>
      <c r="AJ840" s="386">
        <v>10</v>
      </c>
      <c r="AK840" s="391"/>
      <c r="AL840" s="386"/>
      <c r="AM840" s="363">
        <f t="shared" si="472"/>
        <v>1</v>
      </c>
      <c r="AN840" s="578">
        <v>108</v>
      </c>
      <c r="AO840" s="120">
        <f t="shared" si="450"/>
        <v>140.4</v>
      </c>
      <c r="AP840" s="120">
        <f t="shared" si="440"/>
        <v>162</v>
      </c>
      <c r="AQ840" s="120">
        <f t="shared" si="441"/>
        <v>189</v>
      </c>
      <c r="AR840" s="120">
        <f t="shared" si="442"/>
        <v>162</v>
      </c>
      <c r="AS840" s="120">
        <f t="shared" si="443"/>
        <v>0</v>
      </c>
      <c r="AT840" s="120">
        <f t="shared" si="444"/>
        <v>0</v>
      </c>
      <c r="AU840" s="74" t="s">
        <v>717</v>
      </c>
      <c r="AV840" s="115"/>
      <c r="AW840" s="395"/>
      <c r="AX840" s="571">
        <v>1.3</v>
      </c>
      <c r="AY840" s="572">
        <v>1.5</v>
      </c>
      <c r="AZ840" s="572">
        <v>1.75</v>
      </c>
      <c r="BA840" s="572">
        <v>1.5</v>
      </c>
      <c r="BB840" s="573">
        <v>0</v>
      </c>
      <c r="BC840" s="395">
        <v>0</v>
      </c>
      <c r="BD840" s="115"/>
      <c r="BE840" s="115"/>
      <c r="BF840" s="115"/>
      <c r="BG840" s="115"/>
      <c r="BH840" s="115"/>
      <c r="BI840" s="115"/>
      <c r="BJ840" s="115"/>
      <c r="BK840" s="115"/>
      <c r="BQ840" s="74" t="str">
        <f t="shared" si="451"/>
        <v>14006.45-(16)</v>
      </c>
      <c r="BR840" s="120" t="str">
        <f t="shared" si="452"/>
        <v>45 deg Branch-Standard</v>
      </c>
      <c r="BS840" s="120">
        <f t="shared" si="453"/>
        <v>140.4</v>
      </c>
      <c r="BU840" s="74" t="str">
        <f t="shared" si="454"/>
        <v>14006.45-(14)</v>
      </c>
      <c r="BV840" s="120" t="str">
        <f t="shared" si="455"/>
        <v>45 deg Branch-Standard</v>
      </c>
      <c r="BW840" s="120">
        <f t="shared" si="456"/>
        <v>162</v>
      </c>
      <c r="BY840" s="74" t="str">
        <f t="shared" si="457"/>
        <v>14006.45-(12)</v>
      </c>
      <c r="BZ840" s="120" t="str">
        <f t="shared" si="458"/>
        <v>45 deg Branch-Standard</v>
      </c>
      <c r="CA840" s="120">
        <f t="shared" si="459"/>
        <v>189</v>
      </c>
      <c r="CC840" s="115" t="str">
        <f t="shared" si="460"/>
        <v>14006.45-(10)</v>
      </c>
      <c r="CD840" s="120" t="str">
        <f t="shared" si="461"/>
        <v>45 deg Branch-Standard</v>
      </c>
      <c r="CE840" s="417">
        <f t="shared" si="462"/>
        <v>162</v>
      </c>
      <c r="CF840" s="115"/>
      <c r="CG840" s="115" t="str">
        <f t="shared" si="463"/>
        <v xml:space="preserve"> </v>
      </c>
      <c r="CH840" s="120" t="str">
        <f t="shared" si="464"/>
        <v xml:space="preserve"> </v>
      </c>
      <c r="CI840" s="417" t="str">
        <f t="shared" si="465"/>
        <v xml:space="preserve"> </v>
      </c>
      <c r="CJ840" s="115"/>
      <c r="CK840" s="115" t="str">
        <f t="shared" si="466"/>
        <v xml:space="preserve"> </v>
      </c>
      <c r="CL840" s="120" t="str">
        <f t="shared" si="467"/>
        <v xml:space="preserve"> </v>
      </c>
      <c r="CM840" s="417" t="str">
        <f t="shared" si="469"/>
        <v xml:space="preserve"> </v>
      </c>
      <c r="IS840" s="103">
        <v>64</v>
      </c>
    </row>
    <row r="841" spans="2:253" s="74" customFormat="1" ht="17.100000000000001" hidden="1" customHeight="1" x14ac:dyDescent="0.25">
      <c r="B841" s="504">
        <v>0</v>
      </c>
      <c r="C841" s="525">
        <v>14007.45</v>
      </c>
      <c r="D841" s="526">
        <f t="shared" si="470"/>
        <v>14007.45</v>
      </c>
      <c r="E841" s="504" t="s">
        <v>864</v>
      </c>
      <c r="F841" s="508" t="str">
        <f t="shared" si="473"/>
        <v xml:space="preserve"> </v>
      </c>
      <c r="G841" s="509" t="s">
        <v>879</v>
      </c>
      <c r="H841" s="504" t="s">
        <v>923</v>
      </c>
      <c r="I841" s="1035" t="s">
        <v>888</v>
      </c>
      <c r="J841" s="1036"/>
      <c r="K841" s="516" t="s">
        <v>881</v>
      </c>
      <c r="L841" s="521">
        <v>18</v>
      </c>
      <c r="M841" s="532" t="s">
        <v>1700</v>
      </c>
      <c r="N841" s="514">
        <f t="shared" si="445"/>
        <v>109.9</v>
      </c>
      <c r="O841" s="518">
        <f t="shared" si="439"/>
        <v>0</v>
      </c>
      <c r="P841" s="680">
        <f>'KB Duct Parts'!$AE$3</f>
        <v>0</v>
      </c>
      <c r="Q841" s="681">
        <f t="shared" si="446"/>
        <v>0</v>
      </c>
      <c r="R841" s="682">
        <f t="shared" si="447"/>
        <v>0</v>
      </c>
      <c r="S841" s="716">
        <f t="shared" si="471"/>
        <v>0.35</v>
      </c>
      <c r="T841" s="679">
        <f t="shared" si="448"/>
        <v>0</v>
      </c>
      <c r="U841" s="679">
        <f t="shared" si="449"/>
        <v>0</v>
      </c>
      <c r="Y841" s="120"/>
      <c r="AE841" s="75"/>
      <c r="AF841" s="370">
        <v>18</v>
      </c>
      <c r="AG841" s="374">
        <v>16</v>
      </c>
      <c r="AH841" s="378">
        <v>14</v>
      </c>
      <c r="AI841" s="381">
        <v>12</v>
      </c>
      <c r="AJ841" s="386">
        <v>10</v>
      </c>
      <c r="AK841" s="391"/>
      <c r="AL841" s="386"/>
      <c r="AM841" s="363">
        <f t="shared" si="472"/>
        <v>1</v>
      </c>
      <c r="AN841" s="578">
        <v>109.9</v>
      </c>
      <c r="AO841" s="120">
        <f t="shared" si="450"/>
        <v>142.87</v>
      </c>
      <c r="AP841" s="120">
        <f t="shared" si="440"/>
        <v>164.85000000000002</v>
      </c>
      <c r="AQ841" s="120">
        <f t="shared" si="441"/>
        <v>192.32500000000002</v>
      </c>
      <c r="AR841" s="120">
        <f t="shared" si="442"/>
        <v>219.8</v>
      </c>
      <c r="AS841" s="120">
        <f t="shared" si="443"/>
        <v>0</v>
      </c>
      <c r="AT841" s="120">
        <f t="shared" si="444"/>
        <v>0</v>
      </c>
      <c r="AU841" s="74" t="s">
        <v>717</v>
      </c>
      <c r="AV841" s="115"/>
      <c r="AW841" s="395"/>
      <c r="AX841" s="571">
        <v>1.3</v>
      </c>
      <c r="AY841" s="572">
        <v>1.5</v>
      </c>
      <c r="AZ841" s="572">
        <v>1.75</v>
      </c>
      <c r="BA841" s="572">
        <v>2</v>
      </c>
      <c r="BB841" s="573">
        <v>0</v>
      </c>
      <c r="BC841" s="395">
        <v>0</v>
      </c>
      <c r="BD841" s="115"/>
      <c r="BE841" s="115"/>
      <c r="BF841" s="115"/>
      <c r="BG841" s="115"/>
      <c r="BH841" s="115"/>
      <c r="BI841" s="115"/>
      <c r="BJ841" s="115"/>
      <c r="BK841" s="115"/>
      <c r="BQ841" s="74" t="str">
        <f t="shared" si="451"/>
        <v>14007.45-(16)</v>
      </c>
      <c r="BR841" s="120" t="str">
        <f t="shared" si="452"/>
        <v>45 deg Branch-Standard</v>
      </c>
      <c r="BS841" s="120">
        <f t="shared" si="453"/>
        <v>142.87</v>
      </c>
      <c r="BU841" s="74" t="str">
        <f t="shared" si="454"/>
        <v>14007.45-(14)</v>
      </c>
      <c r="BV841" s="120" t="str">
        <f t="shared" si="455"/>
        <v>45 deg Branch-Standard</v>
      </c>
      <c r="BW841" s="120">
        <f t="shared" si="456"/>
        <v>164.85000000000002</v>
      </c>
      <c r="BY841" s="74" t="str">
        <f t="shared" si="457"/>
        <v>14007.45-(12)</v>
      </c>
      <c r="BZ841" s="120" t="str">
        <f t="shared" si="458"/>
        <v>45 deg Branch-Standard</v>
      </c>
      <c r="CA841" s="120">
        <f t="shared" si="459"/>
        <v>192.32500000000002</v>
      </c>
      <c r="CC841" s="115" t="str">
        <f t="shared" si="460"/>
        <v>14007.45-(10)</v>
      </c>
      <c r="CD841" s="120" t="str">
        <f t="shared" si="461"/>
        <v>45 deg Branch-Standard</v>
      </c>
      <c r="CE841" s="417">
        <f t="shared" si="462"/>
        <v>219.8</v>
      </c>
      <c r="CF841" s="115"/>
      <c r="CG841" s="115" t="str">
        <f t="shared" si="463"/>
        <v xml:space="preserve"> </v>
      </c>
      <c r="CH841" s="120" t="str">
        <f t="shared" si="464"/>
        <v xml:space="preserve"> </v>
      </c>
      <c r="CI841" s="417" t="str">
        <f t="shared" si="465"/>
        <v xml:space="preserve"> </v>
      </c>
      <c r="CJ841" s="115"/>
      <c r="CK841" s="115" t="str">
        <f t="shared" si="466"/>
        <v xml:space="preserve"> </v>
      </c>
      <c r="CL841" s="120" t="str">
        <f t="shared" si="467"/>
        <v xml:space="preserve"> </v>
      </c>
      <c r="CM841" s="417" t="str">
        <f t="shared" si="469"/>
        <v xml:space="preserve"> </v>
      </c>
      <c r="IS841" s="103">
        <v>65</v>
      </c>
    </row>
    <row r="842" spans="2:253" s="74" customFormat="1" ht="17.100000000000001" hidden="1" customHeight="1" x14ac:dyDescent="0.25">
      <c r="B842" s="504">
        <v>0</v>
      </c>
      <c r="C842" s="525">
        <v>14008.45</v>
      </c>
      <c r="D842" s="526">
        <f t="shared" si="470"/>
        <v>14008.45</v>
      </c>
      <c r="E842" s="504" t="s">
        <v>865</v>
      </c>
      <c r="F842" s="508" t="str">
        <f t="shared" si="473"/>
        <v xml:space="preserve"> </v>
      </c>
      <c r="G842" s="509" t="s">
        <v>879</v>
      </c>
      <c r="H842" s="504" t="s">
        <v>923</v>
      </c>
      <c r="I842" s="1035" t="s">
        <v>888</v>
      </c>
      <c r="J842" s="1036"/>
      <c r="K842" s="516" t="s">
        <v>881</v>
      </c>
      <c r="L842" s="521">
        <v>18</v>
      </c>
      <c r="M842" s="532" t="s">
        <v>1700</v>
      </c>
      <c r="N842" s="514">
        <f t="shared" si="445"/>
        <v>112.4</v>
      </c>
      <c r="O842" s="518">
        <f t="shared" si="439"/>
        <v>0</v>
      </c>
      <c r="P842" s="680">
        <f>'KB Duct Parts'!$AE$3</f>
        <v>0</v>
      </c>
      <c r="Q842" s="681">
        <f t="shared" si="446"/>
        <v>0</v>
      </c>
      <c r="R842" s="682">
        <f t="shared" si="447"/>
        <v>0</v>
      </c>
      <c r="S842" s="716">
        <f t="shared" si="471"/>
        <v>0.35</v>
      </c>
      <c r="T842" s="679">
        <f t="shared" si="448"/>
        <v>0</v>
      </c>
      <c r="U842" s="679">
        <f t="shared" si="449"/>
        <v>0</v>
      </c>
      <c r="Y842" s="120"/>
      <c r="AE842" s="75"/>
      <c r="AF842" s="370">
        <v>18</v>
      </c>
      <c r="AG842" s="374">
        <v>16</v>
      </c>
      <c r="AH842" s="378">
        <v>14</v>
      </c>
      <c r="AI842" s="381">
        <v>12</v>
      </c>
      <c r="AJ842" s="386">
        <v>10</v>
      </c>
      <c r="AK842" s="391"/>
      <c r="AL842" s="386"/>
      <c r="AM842" s="363">
        <f t="shared" si="472"/>
        <v>1</v>
      </c>
      <c r="AN842" s="578">
        <v>112.4</v>
      </c>
      <c r="AO842" s="120">
        <f t="shared" si="450"/>
        <v>146.12</v>
      </c>
      <c r="AP842" s="120">
        <f t="shared" si="440"/>
        <v>168.60000000000002</v>
      </c>
      <c r="AQ842" s="120">
        <f t="shared" si="441"/>
        <v>196.70000000000002</v>
      </c>
      <c r="AR842" s="120">
        <f t="shared" si="442"/>
        <v>224.8</v>
      </c>
      <c r="AS842" s="120">
        <f t="shared" si="443"/>
        <v>0</v>
      </c>
      <c r="AT842" s="120">
        <f t="shared" si="444"/>
        <v>0</v>
      </c>
      <c r="AU842" s="74" t="s">
        <v>717</v>
      </c>
      <c r="AV842" s="115"/>
      <c r="AW842" s="395"/>
      <c r="AX842" s="571">
        <v>1.3</v>
      </c>
      <c r="AY842" s="572">
        <v>1.5</v>
      </c>
      <c r="AZ842" s="572">
        <v>1.75</v>
      </c>
      <c r="BA842" s="572">
        <v>2</v>
      </c>
      <c r="BB842" s="573">
        <v>0</v>
      </c>
      <c r="BC842" s="395">
        <v>0</v>
      </c>
      <c r="BD842" s="115"/>
      <c r="BE842" s="115"/>
      <c r="BF842" s="115"/>
      <c r="BG842" s="115"/>
      <c r="BH842" s="115"/>
      <c r="BI842" s="115"/>
      <c r="BJ842" s="115"/>
      <c r="BK842" s="115"/>
      <c r="BQ842" s="74" t="str">
        <f t="shared" si="451"/>
        <v>14008.45-(16)</v>
      </c>
      <c r="BR842" s="120" t="str">
        <f t="shared" si="452"/>
        <v>45 deg Branch-Standard</v>
      </c>
      <c r="BS842" s="120">
        <f t="shared" si="453"/>
        <v>146.12</v>
      </c>
      <c r="BU842" s="74" t="str">
        <f t="shared" si="454"/>
        <v>14008.45-(14)</v>
      </c>
      <c r="BV842" s="120" t="str">
        <f t="shared" si="455"/>
        <v>45 deg Branch-Standard</v>
      </c>
      <c r="BW842" s="120">
        <f t="shared" si="456"/>
        <v>168.60000000000002</v>
      </c>
      <c r="BY842" s="74" t="str">
        <f t="shared" si="457"/>
        <v>14008.45-(12)</v>
      </c>
      <c r="BZ842" s="120" t="str">
        <f t="shared" si="458"/>
        <v>45 deg Branch-Standard</v>
      </c>
      <c r="CA842" s="120">
        <f t="shared" si="459"/>
        <v>196.70000000000002</v>
      </c>
      <c r="CC842" s="115" t="str">
        <f t="shared" si="460"/>
        <v>14008.45-(10)</v>
      </c>
      <c r="CD842" s="120" t="str">
        <f t="shared" si="461"/>
        <v>45 deg Branch-Standard</v>
      </c>
      <c r="CE842" s="417">
        <f t="shared" si="462"/>
        <v>224.8</v>
      </c>
      <c r="CF842" s="115"/>
      <c r="CG842" s="115" t="str">
        <f t="shared" si="463"/>
        <v xml:space="preserve"> </v>
      </c>
      <c r="CH842" s="120" t="str">
        <f t="shared" si="464"/>
        <v xml:space="preserve"> </v>
      </c>
      <c r="CI842" s="417" t="str">
        <f t="shared" si="465"/>
        <v xml:space="preserve"> </v>
      </c>
      <c r="CJ842" s="115"/>
      <c r="CK842" s="115" t="str">
        <f t="shared" si="466"/>
        <v xml:space="preserve"> </v>
      </c>
      <c r="CL842" s="120" t="str">
        <f t="shared" si="467"/>
        <v xml:space="preserve"> </v>
      </c>
      <c r="CM842" s="417" t="str">
        <f t="shared" si="469"/>
        <v xml:space="preserve"> </v>
      </c>
      <c r="IS842" s="103">
        <v>66.599999999999994</v>
      </c>
    </row>
    <row r="843" spans="2:253" s="74" customFormat="1" ht="17.100000000000001" hidden="1" customHeight="1" x14ac:dyDescent="0.25">
      <c r="B843" s="504">
        <v>0</v>
      </c>
      <c r="C843" s="525">
        <v>14009.45</v>
      </c>
      <c r="D843" s="526">
        <f t="shared" si="470"/>
        <v>14009.45</v>
      </c>
      <c r="E843" s="504" t="s">
        <v>866</v>
      </c>
      <c r="F843" s="508" t="str">
        <f t="shared" si="473"/>
        <v xml:space="preserve"> </v>
      </c>
      <c r="G843" s="509" t="s">
        <v>879</v>
      </c>
      <c r="H843" s="504" t="s">
        <v>923</v>
      </c>
      <c r="I843" s="1035" t="s">
        <v>888</v>
      </c>
      <c r="J843" s="1036"/>
      <c r="K843" s="516" t="s">
        <v>881</v>
      </c>
      <c r="L843" s="521">
        <v>18</v>
      </c>
      <c r="M843" s="532" t="s">
        <v>1700</v>
      </c>
      <c r="N843" s="514">
        <f t="shared" si="445"/>
        <v>117.6</v>
      </c>
      <c r="O843" s="518">
        <f t="shared" si="439"/>
        <v>0</v>
      </c>
      <c r="P843" s="680">
        <f>'KB Duct Parts'!$AE$3</f>
        <v>0</v>
      </c>
      <c r="Q843" s="681">
        <f t="shared" si="446"/>
        <v>0</v>
      </c>
      <c r="R843" s="682">
        <f t="shared" si="447"/>
        <v>0</v>
      </c>
      <c r="S843" s="716">
        <f t="shared" si="471"/>
        <v>0.35</v>
      </c>
      <c r="T843" s="679">
        <f t="shared" si="448"/>
        <v>0</v>
      </c>
      <c r="U843" s="679">
        <f t="shared" si="449"/>
        <v>0</v>
      </c>
      <c r="Y843" s="120"/>
      <c r="AE843" s="76"/>
      <c r="AF843" s="370">
        <v>18</v>
      </c>
      <c r="AG843" s="374">
        <v>16</v>
      </c>
      <c r="AH843" s="378">
        <v>14</v>
      </c>
      <c r="AI843" s="381">
        <v>12</v>
      </c>
      <c r="AJ843" s="386">
        <v>10</v>
      </c>
      <c r="AK843" s="391"/>
      <c r="AL843" s="386"/>
      <c r="AM843" s="363">
        <f t="shared" si="472"/>
        <v>1</v>
      </c>
      <c r="AN843" s="578">
        <v>117.6</v>
      </c>
      <c r="AO843" s="120">
        <f t="shared" si="450"/>
        <v>152.88</v>
      </c>
      <c r="AP843" s="120">
        <f t="shared" si="440"/>
        <v>176.39999999999998</v>
      </c>
      <c r="AQ843" s="120">
        <f t="shared" si="441"/>
        <v>205.79999999999998</v>
      </c>
      <c r="AR843" s="120">
        <f t="shared" si="442"/>
        <v>235.2</v>
      </c>
      <c r="AS843" s="120">
        <f t="shared" si="443"/>
        <v>0</v>
      </c>
      <c r="AT843" s="120">
        <f t="shared" si="444"/>
        <v>0</v>
      </c>
      <c r="AU843" s="74" t="s">
        <v>717</v>
      </c>
      <c r="AV843" s="115"/>
      <c r="AW843" s="395"/>
      <c r="AX843" s="571">
        <v>1.3</v>
      </c>
      <c r="AY843" s="572">
        <v>1.5</v>
      </c>
      <c r="AZ843" s="572">
        <v>1.75</v>
      </c>
      <c r="BA843" s="572">
        <v>2</v>
      </c>
      <c r="BB843" s="573">
        <v>0</v>
      </c>
      <c r="BC843" s="395">
        <v>0</v>
      </c>
      <c r="BD843" s="115"/>
      <c r="BE843" s="115"/>
      <c r="BF843" s="115"/>
      <c r="BG843" s="115"/>
      <c r="BH843" s="115"/>
      <c r="BI843" s="115"/>
      <c r="BJ843" s="115"/>
      <c r="BK843" s="115"/>
      <c r="BQ843" s="74" t="str">
        <f t="shared" si="451"/>
        <v>14009.45-(16)</v>
      </c>
      <c r="BR843" s="120" t="str">
        <f t="shared" si="452"/>
        <v>45 deg Branch-Standard</v>
      </c>
      <c r="BS843" s="120">
        <f t="shared" si="453"/>
        <v>152.88</v>
      </c>
      <c r="BU843" s="74" t="str">
        <f t="shared" si="454"/>
        <v>14009.45-(14)</v>
      </c>
      <c r="BV843" s="120" t="str">
        <f t="shared" si="455"/>
        <v>45 deg Branch-Standard</v>
      </c>
      <c r="BW843" s="120">
        <f t="shared" si="456"/>
        <v>176.39999999999998</v>
      </c>
      <c r="BY843" s="74" t="str">
        <f t="shared" si="457"/>
        <v>14009.45-(12)</v>
      </c>
      <c r="BZ843" s="120" t="str">
        <f t="shared" si="458"/>
        <v>45 deg Branch-Standard</v>
      </c>
      <c r="CA843" s="120">
        <f t="shared" si="459"/>
        <v>205.79999999999998</v>
      </c>
      <c r="CC843" s="115" t="str">
        <f t="shared" si="460"/>
        <v>14009.45-(10)</v>
      </c>
      <c r="CD843" s="120" t="str">
        <f t="shared" si="461"/>
        <v>45 deg Branch-Standard</v>
      </c>
      <c r="CE843" s="417">
        <f t="shared" si="462"/>
        <v>235.2</v>
      </c>
      <c r="CF843" s="115"/>
      <c r="CG843" s="115" t="str">
        <f t="shared" si="463"/>
        <v xml:space="preserve"> </v>
      </c>
      <c r="CH843" s="120" t="str">
        <f t="shared" si="464"/>
        <v xml:space="preserve"> </v>
      </c>
      <c r="CI843" s="417" t="str">
        <f t="shared" si="465"/>
        <v xml:space="preserve"> </v>
      </c>
      <c r="CJ843" s="115"/>
      <c r="CK843" s="115" t="str">
        <f t="shared" si="466"/>
        <v xml:space="preserve"> </v>
      </c>
      <c r="CL843" s="120" t="str">
        <f t="shared" si="467"/>
        <v xml:space="preserve"> </v>
      </c>
      <c r="CM843" s="417" t="str">
        <f t="shared" si="469"/>
        <v xml:space="preserve"> </v>
      </c>
      <c r="IS843" s="103">
        <v>69.599999999999994</v>
      </c>
    </row>
    <row r="844" spans="2:253" s="74" customFormat="1" ht="17.100000000000001" hidden="1" customHeight="1" x14ac:dyDescent="0.25">
      <c r="B844" s="504">
        <v>0</v>
      </c>
      <c r="C844" s="525">
        <v>14010.45</v>
      </c>
      <c r="D844" s="526">
        <f t="shared" si="470"/>
        <v>14010.45</v>
      </c>
      <c r="E844" s="504" t="s">
        <v>867</v>
      </c>
      <c r="F844" s="508" t="str">
        <f t="shared" si="473"/>
        <v xml:space="preserve"> </v>
      </c>
      <c r="G844" s="509" t="s">
        <v>879</v>
      </c>
      <c r="H844" s="504" t="s">
        <v>923</v>
      </c>
      <c r="I844" s="1035" t="s">
        <v>888</v>
      </c>
      <c r="J844" s="1036"/>
      <c r="K844" s="516" t="s">
        <v>881</v>
      </c>
      <c r="L844" s="521">
        <v>18</v>
      </c>
      <c r="M844" s="532" t="s">
        <v>1700</v>
      </c>
      <c r="N844" s="514">
        <f t="shared" si="445"/>
        <v>125.6</v>
      </c>
      <c r="O844" s="518">
        <f t="shared" si="439"/>
        <v>0</v>
      </c>
      <c r="P844" s="680">
        <f>'KB Duct Parts'!$AE$3</f>
        <v>0</v>
      </c>
      <c r="Q844" s="681">
        <f t="shared" si="446"/>
        <v>0</v>
      </c>
      <c r="R844" s="682">
        <f t="shared" si="447"/>
        <v>0</v>
      </c>
      <c r="S844" s="716">
        <f t="shared" si="471"/>
        <v>0.35</v>
      </c>
      <c r="T844" s="679">
        <f t="shared" si="448"/>
        <v>0</v>
      </c>
      <c r="U844" s="679">
        <f t="shared" si="449"/>
        <v>0</v>
      </c>
      <c r="Y844" s="120"/>
      <c r="AE844" s="75"/>
      <c r="AF844" s="370">
        <v>18</v>
      </c>
      <c r="AG844" s="374">
        <v>16</v>
      </c>
      <c r="AH844" s="378">
        <v>14</v>
      </c>
      <c r="AI844" s="381">
        <v>12</v>
      </c>
      <c r="AJ844" s="386">
        <v>10</v>
      </c>
      <c r="AK844" s="391"/>
      <c r="AL844" s="386"/>
      <c r="AM844" s="363">
        <f t="shared" si="472"/>
        <v>1</v>
      </c>
      <c r="AN844" s="578">
        <v>125.6</v>
      </c>
      <c r="AO844" s="120">
        <f t="shared" si="450"/>
        <v>163.28</v>
      </c>
      <c r="AP844" s="120">
        <f t="shared" si="440"/>
        <v>188.39999999999998</v>
      </c>
      <c r="AQ844" s="120">
        <f t="shared" si="441"/>
        <v>219.79999999999998</v>
      </c>
      <c r="AR844" s="120">
        <f t="shared" si="442"/>
        <v>251.2</v>
      </c>
      <c r="AS844" s="120">
        <f t="shared" si="443"/>
        <v>0</v>
      </c>
      <c r="AT844" s="120">
        <f t="shared" si="444"/>
        <v>0</v>
      </c>
      <c r="AU844" s="74" t="s">
        <v>717</v>
      </c>
      <c r="AV844" s="115"/>
      <c r="AW844" s="395"/>
      <c r="AX844" s="571">
        <v>1.3</v>
      </c>
      <c r="AY844" s="572">
        <v>1.5</v>
      </c>
      <c r="AZ844" s="572">
        <v>1.75</v>
      </c>
      <c r="BA844" s="572">
        <v>2</v>
      </c>
      <c r="BB844" s="573">
        <v>0</v>
      </c>
      <c r="BC844" s="395">
        <v>0</v>
      </c>
      <c r="BD844" s="115"/>
      <c r="BE844" s="115"/>
      <c r="BF844" s="115"/>
      <c r="BG844" s="115"/>
      <c r="BH844" s="115"/>
      <c r="BI844" s="115"/>
      <c r="BJ844" s="115"/>
      <c r="BK844" s="115"/>
      <c r="BQ844" s="74" t="str">
        <f t="shared" si="451"/>
        <v>14010.45-(16)</v>
      </c>
      <c r="BR844" s="120" t="str">
        <f t="shared" si="452"/>
        <v>45 deg Branch-Standard</v>
      </c>
      <c r="BS844" s="120">
        <f t="shared" si="453"/>
        <v>163.28</v>
      </c>
      <c r="BU844" s="74" t="str">
        <f t="shared" si="454"/>
        <v>14010.45-(14)</v>
      </c>
      <c r="BV844" s="120" t="str">
        <f t="shared" si="455"/>
        <v>45 deg Branch-Standard</v>
      </c>
      <c r="BW844" s="120">
        <f t="shared" si="456"/>
        <v>188.39999999999998</v>
      </c>
      <c r="BY844" s="74" t="str">
        <f t="shared" si="457"/>
        <v>14010.45-(12)</v>
      </c>
      <c r="BZ844" s="120" t="str">
        <f t="shared" si="458"/>
        <v>45 deg Branch-Standard</v>
      </c>
      <c r="CA844" s="120">
        <f t="shared" si="459"/>
        <v>219.79999999999998</v>
      </c>
      <c r="CC844" s="115" t="str">
        <f t="shared" si="460"/>
        <v>14010.45-(10)</v>
      </c>
      <c r="CD844" s="120" t="str">
        <f t="shared" si="461"/>
        <v>45 deg Branch-Standard</v>
      </c>
      <c r="CE844" s="417">
        <f t="shared" si="462"/>
        <v>251.2</v>
      </c>
      <c r="CF844" s="115"/>
      <c r="CG844" s="115" t="str">
        <f t="shared" si="463"/>
        <v xml:space="preserve"> </v>
      </c>
      <c r="CH844" s="120" t="str">
        <f t="shared" si="464"/>
        <v xml:space="preserve"> </v>
      </c>
      <c r="CI844" s="417" t="str">
        <f t="shared" si="465"/>
        <v xml:space="preserve"> </v>
      </c>
      <c r="CJ844" s="115"/>
      <c r="CK844" s="115" t="str">
        <f t="shared" si="466"/>
        <v xml:space="preserve"> </v>
      </c>
      <c r="CL844" s="120" t="str">
        <f t="shared" si="467"/>
        <v xml:space="preserve"> </v>
      </c>
      <c r="CM844" s="417" t="str">
        <f t="shared" si="469"/>
        <v xml:space="preserve"> </v>
      </c>
      <c r="IS844" s="103">
        <v>74.3</v>
      </c>
    </row>
    <row r="845" spans="2:253" s="74" customFormat="1" ht="17.100000000000001" hidden="1" customHeight="1" x14ac:dyDescent="0.25">
      <c r="B845" s="504">
        <v>0</v>
      </c>
      <c r="C845" s="525">
        <v>14011.45</v>
      </c>
      <c r="D845" s="526">
        <f t="shared" si="470"/>
        <v>14011.45</v>
      </c>
      <c r="E845" s="504" t="s">
        <v>868</v>
      </c>
      <c r="F845" s="508" t="str">
        <f t="shared" si="473"/>
        <v xml:space="preserve"> </v>
      </c>
      <c r="G845" s="509" t="s">
        <v>879</v>
      </c>
      <c r="H845" s="504" t="s">
        <v>923</v>
      </c>
      <c r="I845" s="1035" t="s">
        <v>888</v>
      </c>
      <c r="J845" s="1036"/>
      <c r="K845" s="516" t="s">
        <v>881</v>
      </c>
      <c r="L845" s="521">
        <v>18</v>
      </c>
      <c r="M845" s="532" t="s">
        <v>1700</v>
      </c>
      <c r="N845" s="514">
        <f t="shared" si="445"/>
        <v>132.4</v>
      </c>
      <c r="O845" s="518">
        <f t="shared" si="439"/>
        <v>0</v>
      </c>
      <c r="P845" s="680">
        <f>'KB Duct Parts'!$AE$3</f>
        <v>0</v>
      </c>
      <c r="Q845" s="681">
        <f t="shared" si="446"/>
        <v>0</v>
      </c>
      <c r="R845" s="682">
        <f t="shared" si="447"/>
        <v>0</v>
      </c>
      <c r="S845" s="716">
        <f t="shared" si="471"/>
        <v>0.35</v>
      </c>
      <c r="T845" s="679">
        <f t="shared" si="448"/>
        <v>0</v>
      </c>
      <c r="U845" s="679">
        <f t="shared" si="449"/>
        <v>0</v>
      </c>
      <c r="Y845" s="120"/>
      <c r="AE845" s="76"/>
      <c r="AF845" s="370">
        <v>18</v>
      </c>
      <c r="AG845" s="374">
        <v>16</v>
      </c>
      <c r="AH845" s="378">
        <v>14</v>
      </c>
      <c r="AI845" s="381">
        <v>12</v>
      </c>
      <c r="AJ845" s="386">
        <v>10</v>
      </c>
      <c r="AK845" s="391"/>
      <c r="AL845" s="386"/>
      <c r="AM845" s="363">
        <f t="shared" si="472"/>
        <v>1</v>
      </c>
      <c r="AN845" s="578">
        <v>132.4</v>
      </c>
      <c r="AO845" s="120">
        <f t="shared" si="450"/>
        <v>172.12</v>
      </c>
      <c r="AP845" s="120">
        <f t="shared" si="440"/>
        <v>198.60000000000002</v>
      </c>
      <c r="AQ845" s="120">
        <f t="shared" si="441"/>
        <v>231.70000000000002</v>
      </c>
      <c r="AR845" s="120">
        <f t="shared" si="442"/>
        <v>264.8</v>
      </c>
      <c r="AS845" s="120">
        <f t="shared" si="443"/>
        <v>0</v>
      </c>
      <c r="AT845" s="120">
        <f t="shared" si="444"/>
        <v>0</v>
      </c>
      <c r="AU845" s="74" t="s">
        <v>717</v>
      </c>
      <c r="AV845" s="115"/>
      <c r="AW845" s="395"/>
      <c r="AX845" s="571">
        <v>1.3</v>
      </c>
      <c r="AY845" s="572">
        <v>1.5</v>
      </c>
      <c r="AZ845" s="572">
        <v>1.75</v>
      </c>
      <c r="BA845" s="572">
        <v>2</v>
      </c>
      <c r="BB845" s="573">
        <v>0</v>
      </c>
      <c r="BC845" s="395">
        <v>0</v>
      </c>
      <c r="BD845" s="115"/>
      <c r="BE845" s="115"/>
      <c r="BF845" s="115"/>
      <c r="BG845" s="115"/>
      <c r="BH845" s="115"/>
      <c r="BI845" s="115"/>
      <c r="BJ845" s="115"/>
      <c r="BK845" s="115"/>
      <c r="BQ845" s="74" t="str">
        <f t="shared" si="451"/>
        <v>14011.45-(16)</v>
      </c>
      <c r="BR845" s="120" t="str">
        <f t="shared" si="452"/>
        <v>45 deg Branch-Standard</v>
      </c>
      <c r="BS845" s="120">
        <f t="shared" si="453"/>
        <v>172.12</v>
      </c>
      <c r="BU845" s="74" t="str">
        <f t="shared" si="454"/>
        <v>14011.45-(14)</v>
      </c>
      <c r="BV845" s="120" t="str">
        <f t="shared" si="455"/>
        <v>45 deg Branch-Standard</v>
      </c>
      <c r="BW845" s="120">
        <f t="shared" si="456"/>
        <v>198.60000000000002</v>
      </c>
      <c r="BY845" s="74" t="str">
        <f t="shared" si="457"/>
        <v>14011.45-(12)</v>
      </c>
      <c r="BZ845" s="120" t="str">
        <f t="shared" si="458"/>
        <v>45 deg Branch-Standard</v>
      </c>
      <c r="CA845" s="120">
        <f t="shared" si="459"/>
        <v>231.70000000000002</v>
      </c>
      <c r="CC845" s="115" t="str">
        <f t="shared" si="460"/>
        <v>14011.45-(10)</v>
      </c>
      <c r="CD845" s="120" t="str">
        <f t="shared" si="461"/>
        <v>45 deg Branch-Standard</v>
      </c>
      <c r="CE845" s="417">
        <f t="shared" si="462"/>
        <v>264.8</v>
      </c>
      <c r="CF845" s="115"/>
      <c r="CG845" s="115" t="str">
        <f t="shared" si="463"/>
        <v xml:space="preserve"> </v>
      </c>
      <c r="CH845" s="120" t="str">
        <f t="shared" si="464"/>
        <v xml:space="preserve"> </v>
      </c>
      <c r="CI845" s="417" t="str">
        <f t="shared" si="465"/>
        <v xml:space="preserve"> </v>
      </c>
      <c r="CJ845" s="115"/>
      <c r="CK845" s="115" t="str">
        <f t="shared" si="466"/>
        <v xml:space="preserve"> </v>
      </c>
      <c r="CL845" s="120" t="str">
        <f t="shared" si="467"/>
        <v xml:space="preserve"> </v>
      </c>
      <c r="CM845" s="417" t="str">
        <f t="shared" si="469"/>
        <v xml:space="preserve"> </v>
      </c>
      <c r="IS845" s="103">
        <v>78.400000000000006</v>
      </c>
    </row>
    <row r="846" spans="2:253" s="74" customFormat="1" ht="17.100000000000001" hidden="1" customHeight="1" x14ac:dyDescent="0.25">
      <c r="B846" s="504">
        <v>0</v>
      </c>
      <c r="C846" s="525">
        <v>14012.45</v>
      </c>
      <c r="D846" s="526">
        <f t="shared" si="470"/>
        <v>14012.45</v>
      </c>
      <c r="E846" s="504" t="s">
        <v>869</v>
      </c>
      <c r="F846" s="508" t="str">
        <f t="shared" si="473"/>
        <v xml:space="preserve"> </v>
      </c>
      <c r="G846" s="509" t="s">
        <v>879</v>
      </c>
      <c r="H846" s="504" t="s">
        <v>923</v>
      </c>
      <c r="I846" s="1035" t="s">
        <v>888</v>
      </c>
      <c r="J846" s="1036"/>
      <c r="K846" s="516" t="s">
        <v>881</v>
      </c>
      <c r="L846" s="521">
        <v>18</v>
      </c>
      <c r="M846" s="532" t="s">
        <v>1700</v>
      </c>
      <c r="N846" s="514">
        <f t="shared" si="445"/>
        <v>139.4</v>
      </c>
      <c r="O846" s="518">
        <f t="shared" si="439"/>
        <v>0</v>
      </c>
      <c r="P846" s="680">
        <f>'KB Duct Parts'!$AE$3</f>
        <v>0</v>
      </c>
      <c r="Q846" s="681">
        <f t="shared" si="446"/>
        <v>0</v>
      </c>
      <c r="R846" s="682">
        <f t="shared" si="447"/>
        <v>0</v>
      </c>
      <c r="S846" s="716">
        <f t="shared" si="471"/>
        <v>0.35</v>
      </c>
      <c r="T846" s="679">
        <f t="shared" si="448"/>
        <v>0</v>
      </c>
      <c r="U846" s="679">
        <f t="shared" si="449"/>
        <v>0</v>
      </c>
      <c r="Y846" s="120"/>
      <c r="AE846" s="75"/>
      <c r="AF846" s="370">
        <v>18</v>
      </c>
      <c r="AG846" s="374">
        <v>16</v>
      </c>
      <c r="AH846" s="378">
        <v>14</v>
      </c>
      <c r="AI846" s="381">
        <v>12</v>
      </c>
      <c r="AJ846" s="386">
        <v>10</v>
      </c>
      <c r="AK846" s="391"/>
      <c r="AL846" s="386"/>
      <c r="AM846" s="363">
        <f t="shared" si="472"/>
        <v>1</v>
      </c>
      <c r="AN846" s="578">
        <v>139.4</v>
      </c>
      <c r="AO846" s="120">
        <f t="shared" si="450"/>
        <v>181.22000000000003</v>
      </c>
      <c r="AP846" s="120">
        <f t="shared" si="440"/>
        <v>209.10000000000002</v>
      </c>
      <c r="AQ846" s="120">
        <f t="shared" si="441"/>
        <v>243.95000000000002</v>
      </c>
      <c r="AR846" s="120">
        <f t="shared" si="442"/>
        <v>278.8</v>
      </c>
      <c r="AS846" s="120">
        <f t="shared" si="443"/>
        <v>0</v>
      </c>
      <c r="AT846" s="120">
        <f t="shared" si="444"/>
        <v>0</v>
      </c>
      <c r="AU846" s="74" t="s">
        <v>717</v>
      </c>
      <c r="AV846" s="115"/>
      <c r="AW846" s="395"/>
      <c r="AX846" s="571">
        <v>1.3</v>
      </c>
      <c r="AY846" s="572">
        <v>1.5</v>
      </c>
      <c r="AZ846" s="572">
        <v>1.75</v>
      </c>
      <c r="BA846" s="572">
        <v>2</v>
      </c>
      <c r="BB846" s="573">
        <v>0</v>
      </c>
      <c r="BC846" s="395">
        <v>0</v>
      </c>
      <c r="BD846" s="115"/>
      <c r="BE846" s="115"/>
      <c r="BF846" s="115"/>
      <c r="BG846" s="115"/>
      <c r="BH846" s="115"/>
      <c r="BI846" s="115"/>
      <c r="BJ846" s="115"/>
      <c r="BK846" s="115"/>
      <c r="BQ846" s="74" t="str">
        <f t="shared" si="451"/>
        <v>14012.45-(16)</v>
      </c>
      <c r="BR846" s="120" t="str">
        <f t="shared" si="452"/>
        <v>45 deg Branch-Standard</v>
      </c>
      <c r="BS846" s="120">
        <f t="shared" si="453"/>
        <v>181.22000000000003</v>
      </c>
      <c r="BU846" s="74" t="str">
        <f t="shared" si="454"/>
        <v>14012.45-(14)</v>
      </c>
      <c r="BV846" s="120" t="str">
        <f t="shared" si="455"/>
        <v>45 deg Branch-Standard</v>
      </c>
      <c r="BW846" s="120">
        <f t="shared" si="456"/>
        <v>209.10000000000002</v>
      </c>
      <c r="BY846" s="74" t="str">
        <f t="shared" si="457"/>
        <v>14012.45-(12)</v>
      </c>
      <c r="BZ846" s="120" t="str">
        <f t="shared" si="458"/>
        <v>45 deg Branch-Standard</v>
      </c>
      <c r="CA846" s="120">
        <f t="shared" si="459"/>
        <v>243.95000000000002</v>
      </c>
      <c r="CC846" s="115" t="str">
        <f t="shared" si="460"/>
        <v>14012.45-(10)</v>
      </c>
      <c r="CD846" s="120" t="str">
        <f t="shared" si="461"/>
        <v>45 deg Branch-Standard</v>
      </c>
      <c r="CE846" s="417">
        <f t="shared" si="462"/>
        <v>278.8</v>
      </c>
      <c r="CF846" s="115"/>
      <c r="CG846" s="115" t="str">
        <f t="shared" si="463"/>
        <v xml:space="preserve"> </v>
      </c>
      <c r="CH846" s="120" t="str">
        <f t="shared" si="464"/>
        <v xml:space="preserve"> </v>
      </c>
      <c r="CI846" s="417" t="str">
        <f t="shared" si="465"/>
        <v xml:space="preserve"> </v>
      </c>
      <c r="CJ846" s="115"/>
      <c r="CK846" s="115" t="str">
        <f t="shared" si="466"/>
        <v xml:space="preserve"> </v>
      </c>
      <c r="CL846" s="120" t="str">
        <f t="shared" si="467"/>
        <v xml:space="preserve"> </v>
      </c>
      <c r="CM846" s="417" t="str">
        <f t="shared" si="469"/>
        <v xml:space="preserve"> </v>
      </c>
      <c r="IS846" s="103">
        <v>82.6</v>
      </c>
    </row>
    <row r="847" spans="2:253" s="74" customFormat="1" ht="17.100000000000001" hidden="1" customHeight="1" x14ac:dyDescent="0.25">
      <c r="B847" s="504">
        <v>0</v>
      </c>
      <c r="C847" s="525">
        <v>14013.45</v>
      </c>
      <c r="D847" s="526">
        <f t="shared" si="470"/>
        <v>14013.45</v>
      </c>
      <c r="E847" s="504" t="s">
        <v>870</v>
      </c>
      <c r="F847" s="508" t="str">
        <f t="shared" si="473"/>
        <v xml:space="preserve"> </v>
      </c>
      <c r="G847" s="509" t="s">
        <v>879</v>
      </c>
      <c r="H847" s="504" t="s">
        <v>923</v>
      </c>
      <c r="I847" s="1035" t="s">
        <v>888</v>
      </c>
      <c r="J847" s="1036"/>
      <c r="K847" s="516" t="s">
        <v>881</v>
      </c>
      <c r="L847" s="521">
        <v>18</v>
      </c>
      <c r="M847" s="532" t="s">
        <v>1700</v>
      </c>
      <c r="N847" s="514">
        <f t="shared" si="445"/>
        <v>151.69999999999999</v>
      </c>
      <c r="O847" s="518">
        <f t="shared" si="439"/>
        <v>0</v>
      </c>
      <c r="P847" s="680">
        <f>'KB Duct Parts'!$AE$3</f>
        <v>0</v>
      </c>
      <c r="Q847" s="681">
        <f t="shared" si="446"/>
        <v>0</v>
      </c>
      <c r="R847" s="682">
        <f t="shared" si="447"/>
        <v>0</v>
      </c>
      <c r="S847" s="716">
        <f t="shared" si="471"/>
        <v>0.35</v>
      </c>
      <c r="T847" s="679">
        <f t="shared" si="448"/>
        <v>0</v>
      </c>
      <c r="U847" s="679">
        <f t="shared" si="449"/>
        <v>0</v>
      </c>
      <c r="Y847" s="120"/>
      <c r="AE847" s="76"/>
      <c r="AF847" s="370">
        <v>18</v>
      </c>
      <c r="AG847" s="374">
        <v>16</v>
      </c>
      <c r="AH847" s="378">
        <v>14</v>
      </c>
      <c r="AI847" s="381">
        <v>12</v>
      </c>
      <c r="AJ847" s="386">
        <v>10</v>
      </c>
      <c r="AK847" s="391"/>
      <c r="AL847" s="386"/>
      <c r="AM847" s="363">
        <f t="shared" si="472"/>
        <v>1</v>
      </c>
      <c r="AN847" s="578">
        <v>151.69999999999999</v>
      </c>
      <c r="AO847" s="120">
        <f t="shared" si="450"/>
        <v>197.20999999999998</v>
      </c>
      <c r="AP847" s="120">
        <f t="shared" si="440"/>
        <v>227.54999999999998</v>
      </c>
      <c r="AQ847" s="120">
        <f t="shared" si="441"/>
        <v>265.47499999999997</v>
      </c>
      <c r="AR847" s="120">
        <f t="shared" si="442"/>
        <v>303.39999999999998</v>
      </c>
      <c r="AS847" s="120">
        <f t="shared" si="443"/>
        <v>0</v>
      </c>
      <c r="AT847" s="120">
        <f t="shared" si="444"/>
        <v>0</v>
      </c>
      <c r="AU847" s="74" t="s">
        <v>717</v>
      </c>
      <c r="AV847" s="115"/>
      <c r="AW847" s="395"/>
      <c r="AX847" s="571">
        <v>1.3</v>
      </c>
      <c r="AY847" s="572">
        <v>1.5</v>
      </c>
      <c r="AZ847" s="572">
        <v>1.75</v>
      </c>
      <c r="BA847" s="572">
        <v>2</v>
      </c>
      <c r="BB847" s="573">
        <v>0</v>
      </c>
      <c r="BC847" s="395">
        <v>0</v>
      </c>
      <c r="BD847" s="115"/>
      <c r="BE847" s="115"/>
      <c r="BF847" s="115"/>
      <c r="BG847" s="115"/>
      <c r="BH847" s="115"/>
      <c r="BI847" s="115"/>
      <c r="BJ847" s="115"/>
      <c r="BK847" s="115"/>
      <c r="BQ847" s="74" t="str">
        <f t="shared" si="451"/>
        <v>14013.45-(16)</v>
      </c>
      <c r="BR847" s="120" t="str">
        <f t="shared" si="452"/>
        <v>45 deg Branch-Standard</v>
      </c>
      <c r="BS847" s="120">
        <f t="shared" si="453"/>
        <v>197.20999999999998</v>
      </c>
      <c r="BU847" s="74" t="str">
        <f t="shared" si="454"/>
        <v>14013.45-(14)</v>
      </c>
      <c r="BV847" s="120" t="str">
        <f t="shared" si="455"/>
        <v>45 deg Branch-Standard</v>
      </c>
      <c r="BW847" s="120">
        <f t="shared" si="456"/>
        <v>227.54999999999998</v>
      </c>
      <c r="BY847" s="74" t="str">
        <f t="shared" si="457"/>
        <v>14013.45-(12)</v>
      </c>
      <c r="BZ847" s="120" t="str">
        <f t="shared" si="458"/>
        <v>45 deg Branch-Standard</v>
      </c>
      <c r="CA847" s="120">
        <f t="shared" si="459"/>
        <v>265.47499999999997</v>
      </c>
      <c r="CC847" s="115" t="str">
        <f t="shared" si="460"/>
        <v>14013.45-(10)</v>
      </c>
      <c r="CD847" s="120" t="str">
        <f t="shared" si="461"/>
        <v>45 deg Branch-Standard</v>
      </c>
      <c r="CE847" s="417">
        <f t="shared" si="462"/>
        <v>303.39999999999998</v>
      </c>
      <c r="CF847" s="115"/>
      <c r="CG847" s="115" t="str">
        <f t="shared" si="463"/>
        <v xml:space="preserve"> </v>
      </c>
      <c r="CH847" s="120" t="str">
        <f t="shared" si="464"/>
        <v xml:space="preserve"> </v>
      </c>
      <c r="CI847" s="417" t="str">
        <f t="shared" si="465"/>
        <v xml:space="preserve"> </v>
      </c>
      <c r="CJ847" s="115"/>
      <c r="CK847" s="115" t="str">
        <f t="shared" si="466"/>
        <v xml:space="preserve"> </v>
      </c>
      <c r="CL847" s="120" t="str">
        <f t="shared" si="467"/>
        <v xml:space="preserve"> </v>
      </c>
      <c r="CM847" s="417" t="str">
        <f t="shared" si="469"/>
        <v xml:space="preserve"> </v>
      </c>
      <c r="IS847" s="103">
        <v>89.8</v>
      </c>
    </row>
    <row r="848" spans="2:253" s="74" customFormat="1" ht="17.100000000000001" hidden="1" customHeight="1" x14ac:dyDescent="0.25">
      <c r="B848" s="504">
        <v>0</v>
      </c>
      <c r="C848" s="525">
        <v>14014.45</v>
      </c>
      <c r="D848" s="526">
        <f t="shared" si="470"/>
        <v>14014.45</v>
      </c>
      <c r="E848" s="504" t="s">
        <v>871</v>
      </c>
      <c r="F848" s="508" t="str">
        <f t="shared" si="473"/>
        <v xml:space="preserve"> </v>
      </c>
      <c r="G848" s="509" t="s">
        <v>879</v>
      </c>
      <c r="H848" s="504" t="s">
        <v>923</v>
      </c>
      <c r="I848" s="1035" t="s">
        <v>888</v>
      </c>
      <c r="J848" s="1036"/>
      <c r="K848" s="516" t="s">
        <v>881</v>
      </c>
      <c r="L848" s="521">
        <v>18</v>
      </c>
      <c r="M848" s="532" t="s">
        <v>1700</v>
      </c>
      <c r="N848" s="514">
        <f t="shared" si="445"/>
        <v>163.9</v>
      </c>
      <c r="O848" s="518">
        <f t="shared" si="439"/>
        <v>0</v>
      </c>
      <c r="P848" s="680">
        <f>'KB Duct Parts'!$AE$3</f>
        <v>0</v>
      </c>
      <c r="Q848" s="681">
        <f t="shared" si="446"/>
        <v>0</v>
      </c>
      <c r="R848" s="682">
        <f t="shared" si="447"/>
        <v>0</v>
      </c>
      <c r="S848" s="716">
        <f t="shared" si="471"/>
        <v>0.35</v>
      </c>
      <c r="T848" s="679">
        <f t="shared" si="448"/>
        <v>0</v>
      </c>
      <c r="U848" s="679">
        <f t="shared" si="449"/>
        <v>0</v>
      </c>
      <c r="Y848" s="120"/>
      <c r="AE848" s="75"/>
      <c r="AF848" s="370">
        <v>18</v>
      </c>
      <c r="AG848" s="374">
        <v>16</v>
      </c>
      <c r="AH848" s="378">
        <v>14</v>
      </c>
      <c r="AI848" s="381">
        <v>12</v>
      </c>
      <c r="AJ848" s="386">
        <v>10</v>
      </c>
      <c r="AK848" s="391"/>
      <c r="AL848" s="386"/>
      <c r="AM848" s="363">
        <f t="shared" si="472"/>
        <v>1</v>
      </c>
      <c r="AN848" s="578">
        <v>163.9</v>
      </c>
      <c r="AO848" s="120">
        <f t="shared" si="450"/>
        <v>213.07000000000002</v>
      </c>
      <c r="AP848" s="120">
        <f t="shared" si="440"/>
        <v>245.85000000000002</v>
      </c>
      <c r="AQ848" s="120">
        <f t="shared" si="441"/>
        <v>286.82499999999999</v>
      </c>
      <c r="AR848" s="120">
        <f t="shared" si="442"/>
        <v>327.8</v>
      </c>
      <c r="AS848" s="120">
        <f t="shared" si="443"/>
        <v>0</v>
      </c>
      <c r="AT848" s="120">
        <f t="shared" si="444"/>
        <v>0</v>
      </c>
      <c r="AU848" s="74" t="s">
        <v>717</v>
      </c>
      <c r="AV848" s="115"/>
      <c r="AW848" s="395"/>
      <c r="AX848" s="571">
        <v>1.3</v>
      </c>
      <c r="AY848" s="572">
        <v>1.5</v>
      </c>
      <c r="AZ848" s="572">
        <v>1.75</v>
      </c>
      <c r="BA848" s="572">
        <v>2</v>
      </c>
      <c r="BB848" s="573">
        <v>0</v>
      </c>
      <c r="BC848" s="395">
        <v>0</v>
      </c>
      <c r="BD848" s="115"/>
      <c r="BE848" s="115"/>
      <c r="BF848" s="115"/>
      <c r="BG848" s="115"/>
      <c r="BH848" s="115"/>
      <c r="BI848" s="115"/>
      <c r="BJ848" s="115"/>
      <c r="BK848" s="115"/>
      <c r="BQ848" s="74" t="str">
        <f t="shared" si="451"/>
        <v>14014.45-(16)</v>
      </c>
      <c r="BR848" s="120" t="str">
        <f t="shared" si="452"/>
        <v>45 deg Branch-Standard</v>
      </c>
      <c r="BS848" s="120">
        <f t="shared" si="453"/>
        <v>213.07000000000002</v>
      </c>
      <c r="BU848" s="74" t="str">
        <f t="shared" si="454"/>
        <v>14014.45-(14)</v>
      </c>
      <c r="BV848" s="120" t="str">
        <f t="shared" si="455"/>
        <v>45 deg Branch-Standard</v>
      </c>
      <c r="BW848" s="120">
        <f t="shared" si="456"/>
        <v>245.85000000000002</v>
      </c>
      <c r="BY848" s="74" t="str">
        <f t="shared" si="457"/>
        <v>14014.45-(12)</v>
      </c>
      <c r="BZ848" s="120" t="str">
        <f t="shared" si="458"/>
        <v>45 deg Branch-Standard</v>
      </c>
      <c r="CA848" s="120">
        <f t="shared" si="459"/>
        <v>286.82499999999999</v>
      </c>
      <c r="CC848" s="115" t="str">
        <f t="shared" si="460"/>
        <v>14014.45-(10)</v>
      </c>
      <c r="CD848" s="120" t="str">
        <f t="shared" si="461"/>
        <v>45 deg Branch-Standard</v>
      </c>
      <c r="CE848" s="417">
        <f t="shared" si="462"/>
        <v>327.8</v>
      </c>
      <c r="CF848" s="115"/>
      <c r="CG848" s="115" t="str">
        <f t="shared" si="463"/>
        <v xml:space="preserve"> </v>
      </c>
      <c r="CH848" s="120" t="str">
        <f t="shared" si="464"/>
        <v xml:space="preserve"> </v>
      </c>
      <c r="CI848" s="417" t="str">
        <f t="shared" si="465"/>
        <v xml:space="preserve"> </v>
      </c>
      <c r="CJ848" s="115"/>
      <c r="CK848" s="115" t="str">
        <f t="shared" si="466"/>
        <v xml:space="preserve"> </v>
      </c>
      <c r="CL848" s="120" t="str">
        <f t="shared" si="467"/>
        <v xml:space="preserve"> </v>
      </c>
      <c r="CM848" s="417" t="str">
        <f t="shared" si="469"/>
        <v xml:space="preserve"> </v>
      </c>
      <c r="IS848" s="103">
        <v>97</v>
      </c>
    </row>
    <row r="849" spans="2:253" s="74" customFormat="1" ht="17.100000000000001" hidden="1" customHeight="1" x14ac:dyDescent="0.25">
      <c r="B849" s="504">
        <v>0</v>
      </c>
      <c r="C849" s="525">
        <v>14015.45</v>
      </c>
      <c r="D849" s="526">
        <f t="shared" si="470"/>
        <v>14015.45</v>
      </c>
      <c r="E849" s="504" t="s">
        <v>872</v>
      </c>
      <c r="F849" s="508" t="str">
        <f t="shared" si="473"/>
        <v xml:space="preserve"> </v>
      </c>
      <c r="G849" s="509" t="s">
        <v>879</v>
      </c>
      <c r="H849" s="504" t="s">
        <v>923</v>
      </c>
      <c r="I849" s="1035" t="s">
        <v>888</v>
      </c>
      <c r="J849" s="1036"/>
      <c r="K849" s="516" t="s">
        <v>881</v>
      </c>
      <c r="L849" s="521">
        <v>18</v>
      </c>
      <c r="M849" s="532" t="s">
        <v>1700</v>
      </c>
      <c r="N849" s="514">
        <f t="shared" si="445"/>
        <v>176</v>
      </c>
      <c r="O849" s="518">
        <f t="shared" si="439"/>
        <v>0</v>
      </c>
      <c r="P849" s="680">
        <f>'KB Duct Parts'!$AE$3</f>
        <v>0</v>
      </c>
      <c r="Q849" s="681">
        <f t="shared" si="446"/>
        <v>0</v>
      </c>
      <c r="R849" s="682">
        <f t="shared" si="447"/>
        <v>0</v>
      </c>
      <c r="S849" s="716">
        <f t="shared" si="471"/>
        <v>0.35</v>
      </c>
      <c r="T849" s="679">
        <f t="shared" si="448"/>
        <v>0</v>
      </c>
      <c r="U849" s="679">
        <f t="shared" si="449"/>
        <v>0</v>
      </c>
      <c r="Y849" s="120"/>
      <c r="AE849" s="76"/>
      <c r="AF849" s="370">
        <v>18</v>
      </c>
      <c r="AG849" s="374">
        <v>16</v>
      </c>
      <c r="AH849" s="378">
        <v>14</v>
      </c>
      <c r="AI849" s="381">
        <v>12</v>
      </c>
      <c r="AJ849" s="386">
        <v>10</v>
      </c>
      <c r="AK849" s="391"/>
      <c r="AL849" s="386"/>
      <c r="AM849" s="363">
        <f t="shared" si="472"/>
        <v>1</v>
      </c>
      <c r="AN849" s="578">
        <v>176</v>
      </c>
      <c r="AO849" s="120">
        <f t="shared" si="450"/>
        <v>228.8</v>
      </c>
      <c r="AP849" s="120">
        <f t="shared" si="440"/>
        <v>264</v>
      </c>
      <c r="AQ849" s="120">
        <f t="shared" si="441"/>
        <v>308</v>
      </c>
      <c r="AR849" s="120">
        <f t="shared" si="442"/>
        <v>352</v>
      </c>
      <c r="AS849" s="120">
        <f t="shared" si="443"/>
        <v>0</v>
      </c>
      <c r="AT849" s="120">
        <f t="shared" si="444"/>
        <v>0</v>
      </c>
      <c r="AU849" s="74" t="s">
        <v>717</v>
      </c>
      <c r="AV849" s="115"/>
      <c r="AW849" s="395"/>
      <c r="AX849" s="571">
        <v>1.3</v>
      </c>
      <c r="AY849" s="572">
        <v>1.5</v>
      </c>
      <c r="AZ849" s="572">
        <v>1.75</v>
      </c>
      <c r="BA849" s="572">
        <v>2</v>
      </c>
      <c r="BB849" s="573">
        <v>0</v>
      </c>
      <c r="BC849" s="395">
        <v>0</v>
      </c>
      <c r="BD849" s="115"/>
      <c r="BE849" s="115"/>
      <c r="BF849" s="115"/>
      <c r="BG849" s="115"/>
      <c r="BH849" s="115"/>
      <c r="BI849" s="115"/>
      <c r="BJ849" s="115"/>
      <c r="BK849" s="115"/>
      <c r="BQ849" s="74" t="str">
        <f t="shared" si="451"/>
        <v>14015.45-(16)</v>
      </c>
      <c r="BR849" s="120" t="str">
        <f t="shared" si="452"/>
        <v>45 deg Branch-Standard</v>
      </c>
      <c r="BS849" s="120">
        <f t="shared" si="453"/>
        <v>228.8</v>
      </c>
      <c r="BU849" s="74" t="str">
        <f t="shared" si="454"/>
        <v>14015.45-(14)</v>
      </c>
      <c r="BV849" s="120" t="str">
        <f t="shared" si="455"/>
        <v>45 deg Branch-Standard</v>
      </c>
      <c r="BW849" s="120">
        <f t="shared" si="456"/>
        <v>264</v>
      </c>
      <c r="BY849" s="74" t="str">
        <f t="shared" si="457"/>
        <v>14015.45-(12)</v>
      </c>
      <c r="BZ849" s="120" t="str">
        <f t="shared" si="458"/>
        <v>45 deg Branch-Standard</v>
      </c>
      <c r="CA849" s="120">
        <f t="shared" si="459"/>
        <v>308</v>
      </c>
      <c r="CC849" s="115" t="str">
        <f t="shared" si="460"/>
        <v>14015.45-(10)</v>
      </c>
      <c r="CD849" s="120" t="str">
        <f t="shared" si="461"/>
        <v>45 deg Branch-Standard</v>
      </c>
      <c r="CE849" s="417">
        <f t="shared" si="462"/>
        <v>352</v>
      </c>
      <c r="CF849" s="115"/>
      <c r="CG849" s="115" t="str">
        <f t="shared" si="463"/>
        <v xml:space="preserve"> </v>
      </c>
      <c r="CH849" s="120" t="str">
        <f t="shared" si="464"/>
        <v xml:space="preserve"> </v>
      </c>
      <c r="CI849" s="417" t="str">
        <f t="shared" si="465"/>
        <v xml:space="preserve"> </v>
      </c>
      <c r="CJ849" s="115"/>
      <c r="CK849" s="115" t="str">
        <f t="shared" si="466"/>
        <v xml:space="preserve"> </v>
      </c>
      <c r="CL849" s="120" t="str">
        <f t="shared" si="467"/>
        <v xml:space="preserve"> </v>
      </c>
      <c r="CM849" s="417" t="str">
        <f t="shared" si="469"/>
        <v xml:space="preserve"> </v>
      </c>
      <c r="IS849" s="103">
        <v>104.2</v>
      </c>
    </row>
    <row r="850" spans="2:253" s="74" customFormat="1" ht="17.100000000000001" hidden="1" customHeight="1" x14ac:dyDescent="0.25">
      <c r="B850" s="504">
        <v>0</v>
      </c>
      <c r="C850" s="525">
        <v>14016.45</v>
      </c>
      <c r="D850" s="526">
        <f t="shared" si="470"/>
        <v>14016.45</v>
      </c>
      <c r="E850" s="504" t="s">
        <v>873</v>
      </c>
      <c r="F850" s="508" t="str">
        <f t="shared" si="473"/>
        <v xml:space="preserve"> </v>
      </c>
      <c r="G850" s="509" t="s">
        <v>879</v>
      </c>
      <c r="H850" s="504" t="s">
        <v>923</v>
      </c>
      <c r="I850" s="1035" t="s">
        <v>888</v>
      </c>
      <c r="J850" s="1036"/>
      <c r="K850" s="516" t="s">
        <v>881</v>
      </c>
      <c r="L850" s="521">
        <v>18</v>
      </c>
      <c r="M850" s="532" t="s">
        <v>1700</v>
      </c>
      <c r="N850" s="514">
        <f t="shared" si="445"/>
        <v>188.3</v>
      </c>
      <c r="O850" s="518">
        <f t="shared" si="439"/>
        <v>0</v>
      </c>
      <c r="P850" s="680">
        <f>'KB Duct Parts'!$AE$3</f>
        <v>0</v>
      </c>
      <c r="Q850" s="681">
        <f t="shared" si="446"/>
        <v>0</v>
      </c>
      <c r="R850" s="682">
        <f t="shared" si="447"/>
        <v>0</v>
      </c>
      <c r="S850" s="716">
        <f t="shared" si="471"/>
        <v>0.35</v>
      </c>
      <c r="T850" s="679">
        <f t="shared" si="448"/>
        <v>0</v>
      </c>
      <c r="U850" s="679">
        <f t="shared" si="449"/>
        <v>0</v>
      </c>
      <c r="Y850" s="120"/>
      <c r="AE850" s="75"/>
      <c r="AF850" s="370">
        <v>18</v>
      </c>
      <c r="AG850" s="374">
        <v>16</v>
      </c>
      <c r="AH850" s="378">
        <v>14</v>
      </c>
      <c r="AI850" s="381">
        <v>12</v>
      </c>
      <c r="AJ850" s="386">
        <v>10</v>
      </c>
      <c r="AK850" s="391"/>
      <c r="AL850" s="386"/>
      <c r="AM850" s="363">
        <f t="shared" si="472"/>
        <v>1</v>
      </c>
      <c r="AN850" s="578">
        <v>188.3</v>
      </c>
      <c r="AO850" s="120">
        <f t="shared" si="450"/>
        <v>244.79000000000002</v>
      </c>
      <c r="AP850" s="120">
        <f t="shared" si="440"/>
        <v>282.45000000000005</v>
      </c>
      <c r="AQ850" s="120">
        <f t="shared" si="441"/>
        <v>329.52500000000003</v>
      </c>
      <c r="AR850" s="120">
        <f t="shared" si="442"/>
        <v>376.6</v>
      </c>
      <c r="AS850" s="120">
        <f t="shared" si="443"/>
        <v>0</v>
      </c>
      <c r="AT850" s="120">
        <f t="shared" si="444"/>
        <v>0</v>
      </c>
      <c r="AU850" s="74" t="s">
        <v>717</v>
      </c>
      <c r="AV850" s="115"/>
      <c r="AW850" s="395"/>
      <c r="AX850" s="571">
        <v>1.3</v>
      </c>
      <c r="AY850" s="572">
        <v>1.5</v>
      </c>
      <c r="AZ850" s="572">
        <v>1.75</v>
      </c>
      <c r="BA850" s="572">
        <v>2</v>
      </c>
      <c r="BB850" s="573">
        <v>0</v>
      </c>
      <c r="BC850" s="395">
        <v>0</v>
      </c>
      <c r="BD850" s="115"/>
      <c r="BE850" s="115"/>
      <c r="BF850" s="115"/>
      <c r="BG850" s="115"/>
      <c r="BH850" s="115"/>
      <c r="BI850" s="115"/>
      <c r="BJ850" s="115"/>
      <c r="BK850" s="115"/>
      <c r="BQ850" s="74" t="str">
        <f t="shared" si="451"/>
        <v>14016.45-(16)</v>
      </c>
      <c r="BR850" s="120" t="str">
        <f t="shared" si="452"/>
        <v>45 deg Branch-Standard</v>
      </c>
      <c r="BS850" s="120">
        <f t="shared" si="453"/>
        <v>244.79000000000002</v>
      </c>
      <c r="BU850" s="74" t="str">
        <f t="shared" si="454"/>
        <v>14016.45-(14)</v>
      </c>
      <c r="BV850" s="120" t="str">
        <f t="shared" si="455"/>
        <v>45 deg Branch-Standard</v>
      </c>
      <c r="BW850" s="120">
        <f t="shared" si="456"/>
        <v>282.45000000000005</v>
      </c>
      <c r="BY850" s="74" t="str">
        <f t="shared" si="457"/>
        <v>14016.45-(12)</v>
      </c>
      <c r="BZ850" s="120" t="str">
        <f t="shared" si="458"/>
        <v>45 deg Branch-Standard</v>
      </c>
      <c r="CA850" s="120">
        <f t="shared" si="459"/>
        <v>329.52500000000003</v>
      </c>
      <c r="CC850" s="115" t="str">
        <f t="shared" si="460"/>
        <v>14016.45-(10)</v>
      </c>
      <c r="CD850" s="120" t="str">
        <f t="shared" si="461"/>
        <v>45 deg Branch-Standard</v>
      </c>
      <c r="CE850" s="417">
        <f t="shared" si="462"/>
        <v>376.6</v>
      </c>
      <c r="CF850" s="115"/>
      <c r="CG850" s="115" t="str">
        <f t="shared" si="463"/>
        <v xml:space="preserve"> </v>
      </c>
      <c r="CH850" s="120" t="str">
        <f t="shared" si="464"/>
        <v xml:space="preserve"> </v>
      </c>
      <c r="CI850" s="417" t="str">
        <f t="shared" si="465"/>
        <v xml:space="preserve"> </v>
      </c>
      <c r="CJ850" s="115"/>
      <c r="CK850" s="115" t="str">
        <f t="shared" si="466"/>
        <v xml:space="preserve"> </v>
      </c>
      <c r="CL850" s="120" t="str">
        <f t="shared" si="467"/>
        <v xml:space="preserve"> </v>
      </c>
      <c r="CM850" s="417" t="str">
        <f t="shared" si="469"/>
        <v xml:space="preserve"> </v>
      </c>
      <c r="IS850" s="103">
        <v>111.5</v>
      </c>
    </row>
    <row r="851" spans="2:253" s="74" customFormat="1" ht="17.100000000000001" hidden="1" customHeight="1" x14ac:dyDescent="0.25">
      <c r="B851" s="504">
        <v>0</v>
      </c>
      <c r="C851" s="525">
        <v>14017.45</v>
      </c>
      <c r="D851" s="526">
        <f t="shared" si="470"/>
        <v>14017.45</v>
      </c>
      <c r="E851" s="504" t="s">
        <v>874</v>
      </c>
      <c r="F851" s="508" t="str">
        <f t="shared" si="473"/>
        <v xml:space="preserve"> </v>
      </c>
      <c r="G851" s="509" t="s">
        <v>879</v>
      </c>
      <c r="H851" s="504" t="s">
        <v>923</v>
      </c>
      <c r="I851" s="1035" t="s">
        <v>888</v>
      </c>
      <c r="J851" s="1036"/>
      <c r="K851" s="516" t="s">
        <v>881</v>
      </c>
      <c r="L851" s="521">
        <v>18</v>
      </c>
      <c r="M851" s="532" t="s">
        <v>1700</v>
      </c>
      <c r="N851" s="514">
        <f t="shared" si="445"/>
        <v>196.4</v>
      </c>
      <c r="O851" s="518">
        <f t="shared" si="439"/>
        <v>0</v>
      </c>
      <c r="P851" s="680">
        <f>'KB Duct Parts'!$AE$3</f>
        <v>0</v>
      </c>
      <c r="Q851" s="681">
        <f t="shared" si="446"/>
        <v>0</v>
      </c>
      <c r="R851" s="682">
        <f t="shared" si="447"/>
        <v>0</v>
      </c>
      <c r="S851" s="716">
        <f t="shared" si="471"/>
        <v>0.35</v>
      </c>
      <c r="T851" s="679">
        <f t="shared" si="448"/>
        <v>0</v>
      </c>
      <c r="U851" s="679">
        <f t="shared" si="449"/>
        <v>0</v>
      </c>
      <c r="Y851" s="120"/>
      <c r="AE851" s="76"/>
      <c r="AF851" s="370">
        <v>18</v>
      </c>
      <c r="AG851" s="374">
        <v>16</v>
      </c>
      <c r="AH851" s="378">
        <v>14</v>
      </c>
      <c r="AI851" s="381">
        <v>12</v>
      </c>
      <c r="AJ851" s="386">
        <v>10</v>
      </c>
      <c r="AK851" s="391"/>
      <c r="AL851" s="386"/>
      <c r="AM851" s="363">
        <f t="shared" si="472"/>
        <v>1</v>
      </c>
      <c r="AN851" s="578">
        <v>196.4</v>
      </c>
      <c r="AO851" s="120">
        <f t="shared" si="450"/>
        <v>255.32000000000002</v>
      </c>
      <c r="AP851" s="120">
        <f t="shared" si="440"/>
        <v>294.60000000000002</v>
      </c>
      <c r="AQ851" s="120">
        <f t="shared" si="441"/>
        <v>343.7</v>
      </c>
      <c r="AR851" s="120">
        <f t="shared" si="442"/>
        <v>392.8</v>
      </c>
      <c r="AS851" s="120">
        <f t="shared" si="443"/>
        <v>0</v>
      </c>
      <c r="AT851" s="120">
        <f t="shared" si="444"/>
        <v>0</v>
      </c>
      <c r="AU851" s="74" t="s">
        <v>717</v>
      </c>
      <c r="AV851" s="115"/>
      <c r="AW851" s="395"/>
      <c r="AX851" s="571">
        <v>1.3</v>
      </c>
      <c r="AY851" s="572">
        <v>1.5</v>
      </c>
      <c r="AZ851" s="572">
        <v>1.75</v>
      </c>
      <c r="BA851" s="572">
        <v>2</v>
      </c>
      <c r="BB851" s="573">
        <v>0</v>
      </c>
      <c r="BC851" s="395">
        <v>0</v>
      </c>
      <c r="BD851" s="115"/>
      <c r="BE851" s="115"/>
      <c r="BF851" s="115"/>
      <c r="BG851" s="115"/>
      <c r="BH851" s="115"/>
      <c r="BI851" s="115"/>
      <c r="BJ851" s="115"/>
      <c r="BK851" s="115"/>
      <c r="BQ851" s="74" t="str">
        <f t="shared" si="451"/>
        <v>14017.45-(16)</v>
      </c>
      <c r="BR851" s="120" t="str">
        <f t="shared" si="452"/>
        <v>45 deg Branch-Standard</v>
      </c>
      <c r="BS851" s="120">
        <f t="shared" si="453"/>
        <v>255.32000000000002</v>
      </c>
      <c r="BU851" s="74" t="str">
        <f t="shared" si="454"/>
        <v>14017.45-(14)</v>
      </c>
      <c r="BV851" s="120" t="str">
        <f t="shared" si="455"/>
        <v>45 deg Branch-Standard</v>
      </c>
      <c r="BW851" s="120">
        <f t="shared" si="456"/>
        <v>294.60000000000002</v>
      </c>
      <c r="BY851" s="74" t="str">
        <f t="shared" si="457"/>
        <v>14017.45-(12)</v>
      </c>
      <c r="BZ851" s="120" t="str">
        <f t="shared" si="458"/>
        <v>45 deg Branch-Standard</v>
      </c>
      <c r="CA851" s="120">
        <f t="shared" si="459"/>
        <v>343.7</v>
      </c>
      <c r="CC851" s="115" t="str">
        <f t="shared" si="460"/>
        <v>14017.45-(10)</v>
      </c>
      <c r="CD851" s="120" t="str">
        <f t="shared" si="461"/>
        <v>45 deg Branch-Standard</v>
      </c>
      <c r="CE851" s="417">
        <f t="shared" si="462"/>
        <v>392.8</v>
      </c>
      <c r="CF851" s="115"/>
      <c r="CG851" s="115" t="str">
        <f t="shared" si="463"/>
        <v xml:space="preserve"> </v>
      </c>
      <c r="CH851" s="120" t="str">
        <f t="shared" si="464"/>
        <v xml:space="preserve"> </v>
      </c>
      <c r="CI851" s="417" t="str">
        <f t="shared" si="465"/>
        <v xml:space="preserve"> </v>
      </c>
      <c r="CJ851" s="115"/>
      <c r="CK851" s="115" t="str">
        <f t="shared" si="466"/>
        <v xml:space="preserve"> </v>
      </c>
      <c r="CL851" s="120" t="str">
        <f t="shared" si="467"/>
        <v xml:space="preserve"> </v>
      </c>
      <c r="CM851" s="417" t="str">
        <f t="shared" si="469"/>
        <v xml:space="preserve"> </v>
      </c>
      <c r="IS851" s="103">
        <v>116.4</v>
      </c>
    </row>
    <row r="852" spans="2:253" s="74" customFormat="1" ht="17.100000000000001" hidden="1" customHeight="1" x14ac:dyDescent="0.25">
      <c r="B852" s="504">
        <v>0</v>
      </c>
      <c r="C852" s="525">
        <v>14018.45</v>
      </c>
      <c r="D852" s="526">
        <f t="shared" si="470"/>
        <v>14018.45</v>
      </c>
      <c r="E852" s="504" t="s">
        <v>875</v>
      </c>
      <c r="F852" s="508" t="str">
        <f t="shared" si="473"/>
        <v xml:space="preserve"> </v>
      </c>
      <c r="G852" s="509" t="s">
        <v>879</v>
      </c>
      <c r="H852" s="504" t="s">
        <v>923</v>
      </c>
      <c r="I852" s="1035" t="s">
        <v>888</v>
      </c>
      <c r="J852" s="1036"/>
      <c r="K852" s="516" t="s">
        <v>881</v>
      </c>
      <c r="L852" s="521">
        <v>18</v>
      </c>
      <c r="M852" s="532" t="s">
        <v>1700</v>
      </c>
      <c r="N852" s="514">
        <f t="shared" si="445"/>
        <v>204.8</v>
      </c>
      <c r="O852" s="518">
        <f t="shared" si="439"/>
        <v>0</v>
      </c>
      <c r="P852" s="680">
        <f>'KB Duct Parts'!$AE$3</f>
        <v>0</v>
      </c>
      <c r="Q852" s="681">
        <f t="shared" si="446"/>
        <v>0</v>
      </c>
      <c r="R852" s="682">
        <f t="shared" si="447"/>
        <v>0</v>
      </c>
      <c r="S852" s="716">
        <f t="shared" si="471"/>
        <v>0.35</v>
      </c>
      <c r="T852" s="679">
        <f t="shared" si="448"/>
        <v>0</v>
      </c>
      <c r="U852" s="679">
        <f t="shared" si="449"/>
        <v>0</v>
      </c>
      <c r="Y852" s="120"/>
      <c r="AE852" s="75"/>
      <c r="AF852" s="370">
        <v>18</v>
      </c>
      <c r="AG852" s="374">
        <v>16</v>
      </c>
      <c r="AH852" s="378">
        <v>14</v>
      </c>
      <c r="AI852" s="381">
        <v>12</v>
      </c>
      <c r="AJ852" s="386">
        <v>10</v>
      </c>
      <c r="AK852" s="391"/>
      <c r="AL852" s="386"/>
      <c r="AM852" s="363">
        <f t="shared" si="472"/>
        <v>1</v>
      </c>
      <c r="AN852" s="578">
        <v>204.8</v>
      </c>
      <c r="AO852" s="120">
        <f t="shared" si="450"/>
        <v>266.24</v>
      </c>
      <c r="AP852" s="120">
        <f t="shared" si="440"/>
        <v>307.20000000000005</v>
      </c>
      <c r="AQ852" s="120">
        <f t="shared" si="441"/>
        <v>358.40000000000003</v>
      </c>
      <c r="AR852" s="120">
        <f t="shared" si="442"/>
        <v>409.6</v>
      </c>
      <c r="AS852" s="120">
        <f t="shared" si="443"/>
        <v>0</v>
      </c>
      <c r="AT852" s="120">
        <f t="shared" si="444"/>
        <v>0</v>
      </c>
      <c r="AU852" s="74" t="s">
        <v>717</v>
      </c>
      <c r="AV852" s="115"/>
      <c r="AW852" s="395"/>
      <c r="AX852" s="571">
        <v>1.3</v>
      </c>
      <c r="AY852" s="572">
        <v>1.5</v>
      </c>
      <c r="AZ852" s="572">
        <v>1.75</v>
      </c>
      <c r="BA852" s="572">
        <v>2</v>
      </c>
      <c r="BB852" s="573">
        <v>0</v>
      </c>
      <c r="BC852" s="395">
        <v>0</v>
      </c>
      <c r="BD852" s="115"/>
      <c r="BE852" s="115"/>
      <c r="BF852" s="115"/>
      <c r="BG852" s="115"/>
      <c r="BH852" s="115"/>
      <c r="BI852" s="115"/>
      <c r="BJ852" s="115"/>
      <c r="BK852" s="115"/>
      <c r="BQ852" s="74" t="str">
        <f t="shared" si="451"/>
        <v>14018.45-(16)</v>
      </c>
      <c r="BR852" s="120" t="str">
        <f t="shared" si="452"/>
        <v>45 deg Branch-Standard</v>
      </c>
      <c r="BS852" s="120">
        <f t="shared" si="453"/>
        <v>266.24</v>
      </c>
      <c r="BU852" s="74" t="str">
        <f t="shared" si="454"/>
        <v>14018.45-(14)</v>
      </c>
      <c r="BV852" s="120" t="str">
        <f t="shared" si="455"/>
        <v>45 deg Branch-Standard</v>
      </c>
      <c r="BW852" s="120">
        <f t="shared" si="456"/>
        <v>307.20000000000005</v>
      </c>
      <c r="BY852" s="74" t="str">
        <f t="shared" si="457"/>
        <v>14018.45-(12)</v>
      </c>
      <c r="BZ852" s="120" t="str">
        <f t="shared" si="458"/>
        <v>45 deg Branch-Standard</v>
      </c>
      <c r="CA852" s="120">
        <f t="shared" si="459"/>
        <v>358.40000000000003</v>
      </c>
      <c r="CC852" s="115" t="str">
        <f t="shared" si="460"/>
        <v>14018.45-(10)</v>
      </c>
      <c r="CD852" s="120" t="str">
        <f t="shared" si="461"/>
        <v>45 deg Branch-Standard</v>
      </c>
      <c r="CE852" s="417">
        <f t="shared" si="462"/>
        <v>409.6</v>
      </c>
      <c r="CF852" s="115"/>
      <c r="CG852" s="115" t="str">
        <f t="shared" si="463"/>
        <v xml:space="preserve"> </v>
      </c>
      <c r="CH852" s="120" t="str">
        <f t="shared" si="464"/>
        <v xml:space="preserve"> </v>
      </c>
      <c r="CI852" s="417" t="str">
        <f t="shared" si="465"/>
        <v xml:space="preserve"> </v>
      </c>
      <c r="CJ852" s="115"/>
      <c r="CK852" s="115" t="str">
        <f t="shared" si="466"/>
        <v xml:space="preserve"> </v>
      </c>
      <c r="CL852" s="120" t="str">
        <f t="shared" si="467"/>
        <v xml:space="preserve"> </v>
      </c>
      <c r="CM852" s="417" t="str">
        <f t="shared" si="469"/>
        <v xml:space="preserve"> </v>
      </c>
      <c r="IS852" s="103">
        <v>121.3</v>
      </c>
    </row>
    <row r="853" spans="2:253" s="74" customFormat="1" ht="17.100000000000001" hidden="1" customHeight="1" x14ac:dyDescent="0.25">
      <c r="B853" s="504">
        <v>0</v>
      </c>
      <c r="C853" s="525">
        <v>14019.45</v>
      </c>
      <c r="D853" s="526">
        <f t="shared" si="470"/>
        <v>14019.45</v>
      </c>
      <c r="E853" s="504" t="s">
        <v>876</v>
      </c>
      <c r="F853" s="508" t="str">
        <f t="shared" si="473"/>
        <v xml:space="preserve"> </v>
      </c>
      <c r="G853" s="509" t="s">
        <v>879</v>
      </c>
      <c r="H853" s="504" t="s">
        <v>923</v>
      </c>
      <c r="I853" s="1035" t="s">
        <v>888</v>
      </c>
      <c r="J853" s="1036"/>
      <c r="K853" s="516" t="s">
        <v>881</v>
      </c>
      <c r="L853" s="521">
        <v>18</v>
      </c>
      <c r="M853" s="532" t="s">
        <v>1700</v>
      </c>
      <c r="N853" s="514">
        <f t="shared" si="445"/>
        <v>225.7</v>
      </c>
      <c r="O853" s="518">
        <f t="shared" si="439"/>
        <v>0</v>
      </c>
      <c r="P853" s="680">
        <f>'KB Duct Parts'!$AE$3</f>
        <v>0</v>
      </c>
      <c r="Q853" s="681">
        <f t="shared" si="446"/>
        <v>0</v>
      </c>
      <c r="R853" s="682">
        <f t="shared" si="447"/>
        <v>0</v>
      </c>
      <c r="S853" s="716">
        <f t="shared" si="471"/>
        <v>0.35</v>
      </c>
      <c r="T853" s="679">
        <f t="shared" si="448"/>
        <v>0</v>
      </c>
      <c r="U853" s="679">
        <f t="shared" si="449"/>
        <v>0</v>
      </c>
      <c r="Y853" s="120"/>
      <c r="AE853" s="75"/>
      <c r="AF853" s="370">
        <v>18</v>
      </c>
      <c r="AG853" s="374">
        <v>16</v>
      </c>
      <c r="AH853" s="378">
        <v>14</v>
      </c>
      <c r="AI853" s="381">
        <v>12</v>
      </c>
      <c r="AJ853" s="386">
        <v>10</v>
      </c>
      <c r="AK853" s="391"/>
      <c r="AL853" s="386"/>
      <c r="AM853" s="363">
        <f t="shared" si="472"/>
        <v>1</v>
      </c>
      <c r="AN853" s="578">
        <v>225.7</v>
      </c>
      <c r="AO853" s="120">
        <f t="shared" si="450"/>
        <v>293.40999999999997</v>
      </c>
      <c r="AP853" s="120">
        <f t="shared" si="440"/>
        <v>338.54999999999995</v>
      </c>
      <c r="AQ853" s="120">
        <f t="shared" si="441"/>
        <v>394.97499999999997</v>
      </c>
      <c r="AR853" s="120">
        <f t="shared" si="442"/>
        <v>451.4</v>
      </c>
      <c r="AS853" s="120">
        <f t="shared" si="443"/>
        <v>0</v>
      </c>
      <c r="AT853" s="120">
        <f t="shared" si="444"/>
        <v>0</v>
      </c>
      <c r="AU853" s="74" t="s">
        <v>717</v>
      </c>
      <c r="AV853" s="115"/>
      <c r="AW853" s="395"/>
      <c r="AX853" s="571">
        <v>1.3</v>
      </c>
      <c r="AY853" s="572">
        <v>1.5</v>
      </c>
      <c r="AZ853" s="572">
        <v>1.75</v>
      </c>
      <c r="BA853" s="572">
        <v>2</v>
      </c>
      <c r="BB853" s="573">
        <v>0</v>
      </c>
      <c r="BC853" s="395">
        <v>0</v>
      </c>
      <c r="BD853" s="115"/>
      <c r="BE853" s="115"/>
      <c r="BF853" s="115"/>
      <c r="BG853" s="115"/>
      <c r="BH853" s="115"/>
      <c r="BI853" s="115"/>
      <c r="BJ853" s="115"/>
      <c r="BK853" s="115"/>
      <c r="BQ853" s="74" t="str">
        <f t="shared" si="451"/>
        <v>14019.45-(16)</v>
      </c>
      <c r="BR853" s="120" t="str">
        <f t="shared" si="452"/>
        <v>45 deg Branch-Standard</v>
      </c>
      <c r="BS853" s="120">
        <f t="shared" si="453"/>
        <v>293.40999999999997</v>
      </c>
      <c r="BU853" s="74" t="str">
        <f t="shared" si="454"/>
        <v>14019.45-(14)</v>
      </c>
      <c r="BV853" s="120" t="str">
        <f t="shared" si="455"/>
        <v>45 deg Branch-Standard</v>
      </c>
      <c r="BW853" s="120">
        <f t="shared" si="456"/>
        <v>338.54999999999995</v>
      </c>
      <c r="BY853" s="74" t="str">
        <f t="shared" si="457"/>
        <v>14019.45-(12)</v>
      </c>
      <c r="BZ853" s="120" t="str">
        <f t="shared" si="458"/>
        <v>45 deg Branch-Standard</v>
      </c>
      <c r="CA853" s="120">
        <f t="shared" si="459"/>
        <v>394.97499999999997</v>
      </c>
      <c r="CC853" s="115" t="str">
        <f t="shared" si="460"/>
        <v>14019.45-(10)</v>
      </c>
      <c r="CD853" s="120" t="str">
        <f t="shared" si="461"/>
        <v>45 deg Branch-Standard</v>
      </c>
      <c r="CE853" s="417">
        <f t="shared" si="462"/>
        <v>451.4</v>
      </c>
      <c r="CF853" s="115"/>
      <c r="CG853" s="115" t="str">
        <f t="shared" si="463"/>
        <v xml:space="preserve"> </v>
      </c>
      <c r="CH853" s="120" t="str">
        <f t="shared" si="464"/>
        <v xml:space="preserve"> </v>
      </c>
      <c r="CI853" s="417" t="str">
        <f t="shared" si="465"/>
        <v xml:space="preserve"> </v>
      </c>
      <c r="CJ853" s="115"/>
      <c r="CK853" s="115" t="str">
        <f t="shared" si="466"/>
        <v xml:space="preserve"> </v>
      </c>
      <c r="CL853" s="120" t="str">
        <f t="shared" si="467"/>
        <v xml:space="preserve"> </v>
      </c>
      <c r="CM853" s="417" t="str">
        <f t="shared" si="469"/>
        <v xml:space="preserve"> </v>
      </c>
      <c r="IS853" s="103">
        <v>133.69999999999999</v>
      </c>
    </row>
    <row r="854" spans="2:253" s="74" customFormat="1" ht="17.100000000000001" hidden="1" customHeight="1" x14ac:dyDescent="0.25">
      <c r="B854" s="504">
        <v>0</v>
      </c>
      <c r="C854" s="525">
        <v>14020.45</v>
      </c>
      <c r="D854" s="526">
        <f t="shared" si="470"/>
        <v>14020.45</v>
      </c>
      <c r="E854" s="504" t="s">
        <v>877</v>
      </c>
      <c r="F854" s="508" t="str">
        <f t="shared" si="473"/>
        <v xml:space="preserve"> </v>
      </c>
      <c r="G854" s="509" t="s">
        <v>879</v>
      </c>
      <c r="H854" s="504" t="s">
        <v>923</v>
      </c>
      <c r="I854" s="1035" t="s">
        <v>888</v>
      </c>
      <c r="J854" s="1036"/>
      <c r="K854" s="516" t="s">
        <v>881</v>
      </c>
      <c r="L854" s="521">
        <v>18</v>
      </c>
      <c r="M854" s="532" t="s">
        <v>1700</v>
      </c>
      <c r="N854" s="514">
        <f t="shared" si="445"/>
        <v>246.9</v>
      </c>
      <c r="O854" s="518">
        <f t="shared" si="439"/>
        <v>0</v>
      </c>
      <c r="P854" s="680">
        <f>'KB Duct Parts'!$AE$3</f>
        <v>0</v>
      </c>
      <c r="Q854" s="681">
        <f t="shared" si="446"/>
        <v>0</v>
      </c>
      <c r="R854" s="682">
        <f t="shared" si="447"/>
        <v>0</v>
      </c>
      <c r="S854" s="716">
        <f t="shared" si="471"/>
        <v>0.35</v>
      </c>
      <c r="T854" s="679">
        <f t="shared" si="448"/>
        <v>0</v>
      </c>
      <c r="U854" s="679">
        <f t="shared" si="449"/>
        <v>0</v>
      </c>
      <c r="Y854" s="120"/>
      <c r="AE854" s="75"/>
      <c r="AF854" s="370">
        <v>18</v>
      </c>
      <c r="AG854" s="374">
        <v>16</v>
      </c>
      <c r="AH854" s="378">
        <v>14</v>
      </c>
      <c r="AI854" s="381">
        <v>12</v>
      </c>
      <c r="AJ854" s="386">
        <v>10</v>
      </c>
      <c r="AK854" s="391"/>
      <c r="AL854" s="386"/>
      <c r="AM854" s="363">
        <f t="shared" si="472"/>
        <v>1</v>
      </c>
      <c r="AN854" s="578">
        <v>246.9</v>
      </c>
      <c r="AO854" s="120">
        <f t="shared" si="450"/>
        <v>340.72199999999998</v>
      </c>
      <c r="AP854" s="120">
        <f t="shared" si="440"/>
        <v>370.35</v>
      </c>
      <c r="AQ854" s="120">
        <f t="shared" si="441"/>
        <v>432.07499999999999</v>
      </c>
      <c r="AR854" s="120">
        <f t="shared" si="442"/>
        <v>592.55999999999995</v>
      </c>
      <c r="AS854" s="120">
        <f t="shared" si="443"/>
        <v>0</v>
      </c>
      <c r="AT854" s="120">
        <f t="shared" si="444"/>
        <v>0</v>
      </c>
      <c r="AU854" s="74" t="s">
        <v>717</v>
      </c>
      <c r="AV854" s="115"/>
      <c r="AW854" s="395"/>
      <c r="AX854" s="571">
        <v>1.38</v>
      </c>
      <c r="AY854" s="572">
        <v>1.5</v>
      </c>
      <c r="AZ854" s="572">
        <v>1.75</v>
      </c>
      <c r="BA854" s="572">
        <v>2.4</v>
      </c>
      <c r="BB854" s="573">
        <v>0</v>
      </c>
      <c r="BC854" s="395">
        <v>0</v>
      </c>
      <c r="BD854" s="115"/>
      <c r="BE854" s="115"/>
      <c r="BF854" s="115"/>
      <c r="BG854" s="115"/>
      <c r="BH854" s="115"/>
      <c r="BI854" s="115"/>
      <c r="BJ854" s="115"/>
      <c r="BK854" s="115"/>
      <c r="BQ854" s="74" t="str">
        <f t="shared" si="451"/>
        <v>14020.45-(16)</v>
      </c>
      <c r="BR854" s="120" t="str">
        <f t="shared" si="452"/>
        <v>45 deg Branch-Standard</v>
      </c>
      <c r="BS854" s="120">
        <f t="shared" si="453"/>
        <v>340.72199999999998</v>
      </c>
      <c r="BU854" s="74" t="str">
        <f t="shared" si="454"/>
        <v>14020.45-(14)</v>
      </c>
      <c r="BV854" s="120" t="str">
        <f t="shared" si="455"/>
        <v>45 deg Branch-Standard</v>
      </c>
      <c r="BW854" s="120">
        <f t="shared" si="456"/>
        <v>370.35</v>
      </c>
      <c r="BY854" s="74" t="str">
        <f t="shared" si="457"/>
        <v>14020.45-(12)</v>
      </c>
      <c r="BZ854" s="120" t="str">
        <f t="shared" si="458"/>
        <v>45 deg Branch-Standard</v>
      </c>
      <c r="CA854" s="120">
        <f t="shared" si="459"/>
        <v>432.07499999999999</v>
      </c>
      <c r="CC854" s="115" t="str">
        <f t="shared" si="460"/>
        <v>14020.45-(10)</v>
      </c>
      <c r="CD854" s="120" t="str">
        <f t="shared" si="461"/>
        <v>45 deg Branch-Standard</v>
      </c>
      <c r="CE854" s="417">
        <f t="shared" si="462"/>
        <v>592.55999999999995</v>
      </c>
      <c r="CF854" s="115"/>
      <c r="CG854" s="115" t="str">
        <f t="shared" si="463"/>
        <v xml:space="preserve"> </v>
      </c>
      <c r="CH854" s="120" t="str">
        <f t="shared" si="464"/>
        <v xml:space="preserve"> </v>
      </c>
      <c r="CI854" s="417" t="str">
        <f t="shared" si="465"/>
        <v xml:space="preserve"> </v>
      </c>
      <c r="CJ854" s="115"/>
      <c r="CK854" s="115" t="str">
        <f t="shared" si="466"/>
        <v xml:space="preserve"> </v>
      </c>
      <c r="CL854" s="120" t="str">
        <f t="shared" si="467"/>
        <v xml:space="preserve"> </v>
      </c>
      <c r="CM854" s="417" t="str">
        <f t="shared" si="469"/>
        <v xml:space="preserve"> </v>
      </c>
      <c r="IS854" s="103">
        <v>146.1</v>
      </c>
    </row>
    <row r="855" spans="2:253" s="74" customFormat="1" ht="17.100000000000001" hidden="1" customHeight="1" x14ac:dyDescent="0.25">
      <c r="B855" s="504">
        <v>0</v>
      </c>
      <c r="C855" s="525">
        <v>14022.45</v>
      </c>
      <c r="D855" s="526">
        <f t="shared" si="470"/>
        <v>14022.45</v>
      </c>
      <c r="E855" s="504" t="s">
        <v>878</v>
      </c>
      <c r="F855" s="508" t="str">
        <f t="shared" si="473"/>
        <v xml:space="preserve"> </v>
      </c>
      <c r="G855" s="509" t="s">
        <v>879</v>
      </c>
      <c r="H855" s="504" t="s">
        <v>923</v>
      </c>
      <c r="I855" s="1035" t="s">
        <v>888</v>
      </c>
      <c r="J855" s="1036"/>
      <c r="K855" s="516" t="s">
        <v>881</v>
      </c>
      <c r="L855" s="521">
        <v>18</v>
      </c>
      <c r="M855" s="532" t="s">
        <v>1700</v>
      </c>
      <c r="N855" s="514">
        <f t="shared" si="445"/>
        <v>310</v>
      </c>
      <c r="O855" s="518">
        <f t="shared" si="439"/>
        <v>0</v>
      </c>
      <c r="P855" s="680">
        <f>'KB Duct Parts'!$AE$3</f>
        <v>0</v>
      </c>
      <c r="Q855" s="681">
        <f t="shared" si="446"/>
        <v>0</v>
      </c>
      <c r="R855" s="682">
        <f t="shared" si="447"/>
        <v>0</v>
      </c>
      <c r="S855" s="716">
        <f t="shared" si="471"/>
        <v>0.35</v>
      </c>
      <c r="T855" s="679">
        <f t="shared" si="448"/>
        <v>0</v>
      </c>
      <c r="U855" s="679">
        <f t="shared" si="449"/>
        <v>0</v>
      </c>
      <c r="Y855" s="120"/>
      <c r="AE855" s="75"/>
      <c r="AF855" s="370">
        <v>18</v>
      </c>
      <c r="AG855" s="374">
        <v>16</v>
      </c>
      <c r="AH855" s="378">
        <v>14</v>
      </c>
      <c r="AI855" s="381">
        <v>12</v>
      </c>
      <c r="AJ855" s="386">
        <v>10</v>
      </c>
      <c r="AK855" s="391"/>
      <c r="AL855" s="386"/>
      <c r="AM855" s="363">
        <f t="shared" si="472"/>
        <v>1</v>
      </c>
      <c r="AN855" s="578">
        <v>310</v>
      </c>
      <c r="AO855" s="120">
        <f t="shared" si="450"/>
        <v>409.20000000000005</v>
      </c>
      <c r="AP855" s="120">
        <f t="shared" si="440"/>
        <v>463.45000000000005</v>
      </c>
      <c r="AQ855" s="120">
        <f t="shared" si="441"/>
        <v>499.1</v>
      </c>
      <c r="AR855" s="120">
        <f t="shared" si="442"/>
        <v>604.5</v>
      </c>
      <c r="AS855" s="120">
        <f t="shared" si="443"/>
        <v>0</v>
      </c>
      <c r="AT855" s="120">
        <f t="shared" si="444"/>
        <v>0</v>
      </c>
      <c r="AU855" s="74" t="s">
        <v>717</v>
      </c>
      <c r="AV855" s="115"/>
      <c r="AW855" s="395"/>
      <c r="AX855" s="571">
        <v>1.32</v>
      </c>
      <c r="AY855" s="572">
        <v>1.4950000000000001</v>
      </c>
      <c r="AZ855" s="572">
        <v>1.61</v>
      </c>
      <c r="BA855" s="572">
        <v>1.95</v>
      </c>
      <c r="BB855" s="573">
        <v>0</v>
      </c>
      <c r="BC855" s="395">
        <v>0</v>
      </c>
      <c r="BD855" s="115"/>
      <c r="BE855" s="115"/>
      <c r="BF855" s="115"/>
      <c r="BG855" s="115"/>
      <c r="BH855" s="115"/>
      <c r="BI855" s="115"/>
      <c r="BJ855" s="115"/>
      <c r="BK855" s="115"/>
      <c r="BQ855" s="74" t="str">
        <f t="shared" si="451"/>
        <v>14022.45-(16)</v>
      </c>
      <c r="BR855" s="120" t="str">
        <f t="shared" si="452"/>
        <v>45 deg Branch-Standard</v>
      </c>
      <c r="BS855" s="120">
        <f t="shared" si="453"/>
        <v>409.20000000000005</v>
      </c>
      <c r="BU855" s="74" t="str">
        <f t="shared" si="454"/>
        <v>14022.45-(14)</v>
      </c>
      <c r="BV855" s="120" t="str">
        <f t="shared" si="455"/>
        <v>45 deg Branch-Standard</v>
      </c>
      <c r="BW855" s="120">
        <f t="shared" si="456"/>
        <v>463.45000000000005</v>
      </c>
      <c r="BY855" s="74" t="str">
        <f t="shared" si="457"/>
        <v>14022.45-(12)</v>
      </c>
      <c r="BZ855" s="120" t="str">
        <f t="shared" si="458"/>
        <v>45 deg Branch-Standard</v>
      </c>
      <c r="CA855" s="120">
        <f t="shared" si="459"/>
        <v>499.1</v>
      </c>
      <c r="CC855" s="115" t="str">
        <f t="shared" si="460"/>
        <v>14022.45-(10)</v>
      </c>
      <c r="CD855" s="120" t="str">
        <f t="shared" si="461"/>
        <v>45 deg Branch-Standard</v>
      </c>
      <c r="CE855" s="417">
        <f t="shared" si="462"/>
        <v>604.5</v>
      </c>
      <c r="CF855" s="115"/>
      <c r="CG855" s="115" t="str">
        <f t="shared" si="463"/>
        <v xml:space="preserve"> </v>
      </c>
      <c r="CH855" s="120" t="str">
        <f t="shared" si="464"/>
        <v xml:space="preserve"> </v>
      </c>
      <c r="CI855" s="417" t="str">
        <f t="shared" si="465"/>
        <v xml:space="preserve"> </v>
      </c>
      <c r="CJ855" s="115"/>
      <c r="CK855" s="115" t="str">
        <f t="shared" si="466"/>
        <v xml:space="preserve"> </v>
      </c>
      <c r="CL855" s="120" t="str">
        <f t="shared" si="467"/>
        <v xml:space="preserve"> </v>
      </c>
      <c r="CM855" s="417" t="str">
        <f t="shared" si="469"/>
        <v xml:space="preserve"> </v>
      </c>
      <c r="IS855" s="103">
        <v>183.7</v>
      </c>
    </row>
    <row r="856" spans="2:253" s="74" customFormat="1" ht="17.100000000000001" hidden="1" customHeight="1" x14ac:dyDescent="0.25">
      <c r="B856" s="504">
        <v>0</v>
      </c>
      <c r="C856" s="525">
        <v>14024.45</v>
      </c>
      <c r="D856" s="526">
        <f t="shared" si="470"/>
        <v>14024.45</v>
      </c>
      <c r="E856" s="504" t="s">
        <v>1338</v>
      </c>
      <c r="F856" s="508" t="str">
        <f t="shared" si="473"/>
        <v xml:space="preserve"> </v>
      </c>
      <c r="G856" s="509" t="s">
        <v>879</v>
      </c>
      <c r="H856" s="504" t="s">
        <v>923</v>
      </c>
      <c r="I856" s="1035" t="s">
        <v>888</v>
      </c>
      <c r="J856" s="1036"/>
      <c r="K856" s="516" t="s">
        <v>881</v>
      </c>
      <c r="L856" s="521">
        <v>18</v>
      </c>
      <c r="M856" s="532" t="s">
        <v>1700</v>
      </c>
      <c r="N856" s="514">
        <f t="shared" si="445"/>
        <v>382.3</v>
      </c>
      <c r="O856" s="518">
        <f t="shared" si="439"/>
        <v>0</v>
      </c>
      <c r="P856" s="680">
        <f>'KB Duct Parts'!$AE$3</f>
        <v>0</v>
      </c>
      <c r="Q856" s="681">
        <f t="shared" si="446"/>
        <v>0</v>
      </c>
      <c r="R856" s="682">
        <f t="shared" si="447"/>
        <v>0</v>
      </c>
      <c r="S856" s="716">
        <f t="shared" si="471"/>
        <v>0.35</v>
      </c>
      <c r="T856" s="679">
        <f t="shared" si="448"/>
        <v>0</v>
      </c>
      <c r="U856" s="679">
        <f t="shared" si="449"/>
        <v>0</v>
      </c>
      <c r="Y856" s="120"/>
      <c r="AE856" s="75"/>
      <c r="AF856" s="370">
        <v>18</v>
      </c>
      <c r="AG856" s="374">
        <v>16</v>
      </c>
      <c r="AH856" s="378">
        <v>14</v>
      </c>
      <c r="AI856" s="381">
        <v>12</v>
      </c>
      <c r="AJ856" s="386">
        <v>10</v>
      </c>
      <c r="AK856" s="391"/>
      <c r="AL856" s="386"/>
      <c r="AM856" s="363">
        <f t="shared" si="472"/>
        <v>1</v>
      </c>
      <c r="AN856" s="578">
        <v>382.3</v>
      </c>
      <c r="AO856" s="120">
        <f t="shared" si="450"/>
        <v>458.76</v>
      </c>
      <c r="AP856" s="120">
        <f t="shared" si="440"/>
        <v>546.68899999999996</v>
      </c>
      <c r="AQ856" s="120">
        <f t="shared" si="441"/>
        <v>588.74200000000008</v>
      </c>
      <c r="AR856" s="120">
        <f t="shared" si="442"/>
        <v>688.14</v>
      </c>
      <c r="AS856" s="120">
        <f t="shared" si="443"/>
        <v>0</v>
      </c>
      <c r="AT856" s="120">
        <f t="shared" si="444"/>
        <v>0</v>
      </c>
      <c r="AU856" s="74" t="s">
        <v>717</v>
      </c>
      <c r="AV856" s="115"/>
      <c r="AW856" s="395"/>
      <c r="AX856" s="571">
        <v>1.2</v>
      </c>
      <c r="AY856" s="572">
        <v>1.43</v>
      </c>
      <c r="AZ856" s="572">
        <v>1.54</v>
      </c>
      <c r="BA856" s="572">
        <v>1.8</v>
      </c>
      <c r="BB856" s="573">
        <v>0</v>
      </c>
      <c r="BC856" s="395">
        <v>0</v>
      </c>
      <c r="BD856" s="115"/>
      <c r="BE856" s="115"/>
      <c r="BF856" s="115"/>
      <c r="BG856" s="115"/>
      <c r="BH856" s="115"/>
      <c r="BI856" s="115"/>
      <c r="BJ856" s="115"/>
      <c r="BK856" s="115"/>
      <c r="BQ856" s="74" t="str">
        <f t="shared" si="451"/>
        <v>14024.45-(16)</v>
      </c>
      <c r="BR856" s="120" t="str">
        <f t="shared" si="452"/>
        <v>45 deg Branch-Standard</v>
      </c>
      <c r="BS856" s="120">
        <f t="shared" si="453"/>
        <v>458.76</v>
      </c>
      <c r="BU856" s="74" t="str">
        <f t="shared" si="454"/>
        <v>14024.45-(14)</v>
      </c>
      <c r="BV856" s="120" t="str">
        <f t="shared" si="455"/>
        <v>45 deg Branch-Standard</v>
      </c>
      <c r="BW856" s="120">
        <f t="shared" si="456"/>
        <v>546.68899999999996</v>
      </c>
      <c r="BY856" s="74" t="str">
        <f t="shared" si="457"/>
        <v>14024.45-(12)</v>
      </c>
      <c r="BZ856" s="120" t="str">
        <f t="shared" si="458"/>
        <v>45 deg Branch-Standard</v>
      </c>
      <c r="CA856" s="120">
        <f t="shared" si="459"/>
        <v>588.74200000000008</v>
      </c>
      <c r="CC856" s="115" t="str">
        <f t="shared" si="460"/>
        <v>14024.45-(10)</v>
      </c>
      <c r="CD856" s="120" t="str">
        <f t="shared" si="461"/>
        <v>45 deg Branch-Standard</v>
      </c>
      <c r="CE856" s="417">
        <f t="shared" si="462"/>
        <v>688.14</v>
      </c>
      <c r="CF856" s="115"/>
      <c r="CG856" s="115" t="str">
        <f t="shared" si="463"/>
        <v xml:space="preserve"> </v>
      </c>
      <c r="CH856" s="120" t="str">
        <f t="shared" si="464"/>
        <v xml:space="preserve"> </v>
      </c>
      <c r="CI856" s="417" t="str">
        <f t="shared" si="465"/>
        <v xml:space="preserve"> </v>
      </c>
      <c r="CJ856" s="115"/>
      <c r="CK856" s="115" t="str">
        <f t="shared" si="466"/>
        <v xml:space="preserve"> </v>
      </c>
      <c r="CL856" s="120" t="str">
        <f t="shared" si="467"/>
        <v xml:space="preserve"> </v>
      </c>
      <c r="CM856" s="417" t="str">
        <f t="shared" si="469"/>
        <v xml:space="preserve"> </v>
      </c>
      <c r="IS856" s="103"/>
    </row>
    <row r="857" spans="2:253" s="74" customFormat="1" ht="17.100000000000001" customHeight="1" x14ac:dyDescent="0.25">
      <c r="B857" s="504">
        <f>IF('KB Duct Parts'!$BL$14=1,Branches!D6,0)</f>
        <v>1</v>
      </c>
      <c r="C857" s="525"/>
      <c r="D857" s="526" t="str">
        <f>Branches!M6</f>
        <v>14010.45</v>
      </c>
      <c r="E857" s="504" t="str">
        <f>Branches!E6&amp;""""</f>
        <v>10"</v>
      </c>
      <c r="F857" s="508"/>
      <c r="G857" s="509" t="str">
        <f>Branches!N6</f>
        <v>45 deg Branch-Std</v>
      </c>
      <c r="H857" s="504" t="s">
        <v>923</v>
      </c>
      <c r="I857" s="1035" t="str">
        <f>Branches!O6</f>
        <v xml:space="preserve"> 10KB-10kb-5kb</v>
      </c>
      <c r="J857" s="1036"/>
      <c r="K857" s="516" t="s">
        <v>881</v>
      </c>
      <c r="L857" s="521">
        <f>Branches!K6</f>
        <v>18</v>
      </c>
      <c r="M857" s="532" t="s">
        <v>1700</v>
      </c>
      <c r="N857" s="514">
        <f>Branches!P6</f>
        <v>125.6</v>
      </c>
      <c r="O857" s="518">
        <f t="shared" si="439"/>
        <v>125.6</v>
      </c>
      <c r="P857" s="680">
        <f>'KB Duct Parts'!$AE$3</f>
        <v>0</v>
      </c>
      <c r="Q857" s="681">
        <f t="shared" si="446"/>
        <v>125.6</v>
      </c>
      <c r="R857" s="682">
        <f t="shared" si="447"/>
        <v>125.6</v>
      </c>
      <c r="S857" s="716">
        <f t="shared" si="471"/>
        <v>0.35</v>
      </c>
      <c r="T857" s="679">
        <f t="shared" si="448"/>
        <v>81.64</v>
      </c>
      <c r="U857" s="679">
        <f t="shared" si="449"/>
        <v>81.64</v>
      </c>
      <c r="Y857" s="120"/>
      <c r="AE857" s="75"/>
      <c r="AF857" s="370">
        <v>18</v>
      </c>
      <c r="AG857" s="374">
        <v>16</v>
      </c>
      <c r="AH857" s="378">
        <v>14</v>
      </c>
      <c r="AI857" s="381">
        <v>12</v>
      </c>
      <c r="AJ857" s="386">
        <v>10</v>
      </c>
      <c r="AK857" s="391"/>
      <c r="AL857" s="386"/>
      <c r="AM857" s="363">
        <f t="shared" ref="AM857:AM891" si="474">IF(L857=AF857,1,IF(L857=AG857,2,IF(L857=AH857,3,IF(L857=AI857,4,IF(L857=AJ857,5,IF(L857=AK857,6,IF(L857=AL857,7,0)))))))</f>
        <v>1</v>
      </c>
      <c r="AN857" s="578"/>
      <c r="AO857" s="120"/>
      <c r="AP857" s="120"/>
      <c r="AQ857" s="120"/>
      <c r="AR857" s="120"/>
      <c r="AS857" s="120"/>
      <c r="AT857" s="120"/>
      <c r="AV857" s="115"/>
      <c r="AW857" s="395"/>
      <c r="AX857" s="571"/>
      <c r="AY857" s="572"/>
      <c r="AZ857" s="572"/>
      <c r="BA857" s="572"/>
      <c r="BB857" s="573"/>
      <c r="BC857" s="395"/>
      <c r="BD857" s="115"/>
      <c r="BE857" s="115"/>
      <c r="BF857" s="115"/>
      <c r="BG857" s="115"/>
      <c r="BH857" s="115"/>
      <c r="BI857" s="115"/>
      <c r="BJ857" s="115"/>
      <c r="BK857" s="115"/>
      <c r="BR857" s="120"/>
      <c r="BS857" s="120"/>
      <c r="BV857" s="120"/>
      <c r="BW857" s="120"/>
      <c r="BZ857" s="120"/>
      <c r="CA857" s="120"/>
      <c r="CC857" s="115"/>
      <c r="CD857" s="120"/>
      <c r="CE857" s="417"/>
      <c r="CF857" s="115"/>
      <c r="CG857" s="115"/>
      <c r="CH857" s="120"/>
      <c r="CI857" s="417"/>
      <c r="CJ857" s="115"/>
      <c r="CK857" s="115"/>
      <c r="CL857" s="120"/>
      <c r="CM857" s="417"/>
      <c r="IS857" s="103"/>
    </row>
    <row r="858" spans="2:253" s="74" customFormat="1" ht="17.100000000000001" customHeight="1" x14ac:dyDescent="0.25">
      <c r="B858" s="504">
        <f>IF('KB Duct Parts'!$BL$14=1,Branches!D7,0)</f>
        <v>2</v>
      </c>
      <c r="C858" s="525"/>
      <c r="D858" s="526" t="str">
        <f>Branches!M7</f>
        <v>14010.45</v>
      </c>
      <c r="E858" s="504" t="str">
        <f>Branches!E7&amp;""""</f>
        <v>10"</v>
      </c>
      <c r="F858" s="508"/>
      <c r="G858" s="509" t="str">
        <f>Branches!N7</f>
        <v>45 deg Branch-Std</v>
      </c>
      <c r="H858" s="504" t="s">
        <v>923</v>
      </c>
      <c r="I858" s="1035" t="str">
        <f>Branches!O7</f>
        <v xml:space="preserve"> 10KB-10kb-10kb</v>
      </c>
      <c r="J858" s="1036"/>
      <c r="K858" s="516" t="s">
        <v>881</v>
      </c>
      <c r="L858" s="521">
        <f>Branches!K7</f>
        <v>18</v>
      </c>
      <c r="M858" s="532" t="s">
        <v>1700</v>
      </c>
      <c r="N858" s="514">
        <f>Branches!P7</f>
        <v>125.6</v>
      </c>
      <c r="O858" s="518">
        <f t="shared" ref="O858:O891" si="475">IF(B858&gt;0,N858*B858,0)</f>
        <v>251.2</v>
      </c>
      <c r="P858" s="680">
        <f>'KB Duct Parts'!$AE$3</f>
        <v>0</v>
      </c>
      <c r="Q858" s="681">
        <f t="shared" ref="Q858:Q921" si="476">IF(B858&gt;0,N858*(1-P858),0)</f>
        <v>125.6</v>
      </c>
      <c r="R858" s="682">
        <f t="shared" ref="R858:R921" si="477">B858*Q858</f>
        <v>251.2</v>
      </c>
      <c r="S858" s="716">
        <f t="shared" ref="S858:S921" si="478">$Y$3904</f>
        <v>0.35</v>
      </c>
      <c r="T858" s="679">
        <f t="shared" ref="T858:T921" si="479">ROUND(IF(B858&gt;0,((N858*(1-(1*S858)))),0),2)</f>
        <v>81.64</v>
      </c>
      <c r="U858" s="679">
        <f t="shared" ref="U858:U921" si="480">B858*T858</f>
        <v>163.28</v>
      </c>
      <c r="Y858" s="120"/>
      <c r="AE858" s="75"/>
      <c r="AF858" s="370">
        <v>18</v>
      </c>
      <c r="AG858" s="374">
        <v>16</v>
      </c>
      <c r="AH858" s="378">
        <v>14</v>
      </c>
      <c r="AI858" s="381">
        <v>12</v>
      </c>
      <c r="AJ858" s="386">
        <v>10</v>
      </c>
      <c r="AK858" s="391"/>
      <c r="AL858" s="386"/>
      <c r="AM858" s="363">
        <f t="shared" si="474"/>
        <v>1</v>
      </c>
      <c r="AN858" s="578"/>
      <c r="AO858" s="120"/>
      <c r="AP858" s="120"/>
      <c r="AQ858" s="120"/>
      <c r="AR858" s="120"/>
      <c r="AS858" s="120"/>
      <c r="AT858" s="120"/>
      <c r="AV858" s="115"/>
      <c r="AW858" s="395"/>
      <c r="AX858" s="571"/>
      <c r="AY858" s="572"/>
      <c r="AZ858" s="572"/>
      <c r="BA858" s="572"/>
      <c r="BB858" s="573"/>
      <c r="BC858" s="395"/>
      <c r="BD858" s="115"/>
      <c r="BE858" s="115"/>
      <c r="BF858" s="115"/>
      <c r="BG858" s="115"/>
      <c r="BH858" s="115"/>
      <c r="BI858" s="115"/>
      <c r="BJ858" s="115"/>
      <c r="BK858" s="115"/>
      <c r="BR858" s="120"/>
      <c r="BS858" s="120"/>
      <c r="BV858" s="120"/>
      <c r="BW858" s="120"/>
      <c r="BZ858" s="120"/>
      <c r="CA858" s="120"/>
      <c r="CC858" s="115"/>
      <c r="CD858" s="120"/>
      <c r="CE858" s="417"/>
      <c r="CF858" s="115"/>
      <c r="CG858" s="115"/>
      <c r="CH858" s="120"/>
      <c r="CI858" s="417"/>
      <c r="CJ858" s="115"/>
      <c r="CK858" s="115"/>
      <c r="CL858" s="120"/>
      <c r="CM858" s="417"/>
      <c r="IS858" s="103"/>
    </row>
    <row r="859" spans="2:253" s="74" customFormat="1" ht="17.100000000000001" customHeight="1" x14ac:dyDescent="0.25">
      <c r="B859" s="504">
        <f>IF('KB Duct Parts'!$BL$14=1,Branches!D8,0)</f>
        <v>1</v>
      </c>
      <c r="C859" s="525"/>
      <c r="D859" s="526" t="str">
        <f>Branches!M8</f>
        <v>14010.45</v>
      </c>
      <c r="E859" s="504" t="str">
        <f>Branches!E8&amp;""""</f>
        <v>10"</v>
      </c>
      <c r="F859" s="508"/>
      <c r="G859" s="509" t="str">
        <f>Branches!N8</f>
        <v>45 deg Branch-Std</v>
      </c>
      <c r="H859" s="504" t="s">
        <v>923</v>
      </c>
      <c r="I859" s="1035" t="str">
        <f>Branches!O8</f>
        <v xml:space="preserve"> 10KB-8kb-8kb</v>
      </c>
      <c r="J859" s="1036"/>
      <c r="K859" s="516" t="s">
        <v>881</v>
      </c>
      <c r="L859" s="521">
        <f>Branches!K8</f>
        <v>18</v>
      </c>
      <c r="M859" s="532" t="s">
        <v>1700</v>
      </c>
      <c r="N859" s="514">
        <f>Branches!P8</f>
        <v>125.6</v>
      </c>
      <c r="O859" s="518">
        <f t="shared" si="475"/>
        <v>125.6</v>
      </c>
      <c r="P859" s="680">
        <f>'KB Duct Parts'!$AE$3</f>
        <v>0</v>
      </c>
      <c r="Q859" s="681">
        <f t="shared" si="476"/>
        <v>125.6</v>
      </c>
      <c r="R859" s="682">
        <f t="shared" si="477"/>
        <v>125.6</v>
      </c>
      <c r="S859" s="716">
        <f t="shared" si="478"/>
        <v>0.35</v>
      </c>
      <c r="T859" s="679">
        <f t="shared" si="479"/>
        <v>81.64</v>
      </c>
      <c r="U859" s="679">
        <f t="shared" si="480"/>
        <v>81.64</v>
      </c>
      <c r="Y859" s="120"/>
      <c r="AE859" s="75"/>
      <c r="AF859" s="370">
        <v>18</v>
      </c>
      <c r="AG859" s="374">
        <v>16</v>
      </c>
      <c r="AH859" s="378">
        <v>14</v>
      </c>
      <c r="AI859" s="381">
        <v>12</v>
      </c>
      <c r="AJ859" s="386">
        <v>10</v>
      </c>
      <c r="AK859" s="391"/>
      <c r="AL859" s="386"/>
      <c r="AM859" s="363">
        <f t="shared" si="474"/>
        <v>1</v>
      </c>
      <c r="AN859" s="578"/>
      <c r="AO859" s="120"/>
      <c r="AP859" s="120"/>
      <c r="AQ859" s="120"/>
      <c r="AR859" s="120"/>
      <c r="AS859" s="120"/>
      <c r="AT859" s="120"/>
      <c r="AV859" s="115"/>
      <c r="AW859" s="395"/>
      <c r="AX859" s="571"/>
      <c r="AY859" s="572"/>
      <c r="AZ859" s="572"/>
      <c r="BA859" s="572"/>
      <c r="BB859" s="573"/>
      <c r="BC859" s="395"/>
      <c r="BD859" s="115"/>
      <c r="BE859" s="115"/>
      <c r="BF859" s="115"/>
      <c r="BG859" s="115"/>
      <c r="BH859" s="115"/>
      <c r="BI859" s="115"/>
      <c r="BJ859" s="115"/>
      <c r="BK859" s="115"/>
      <c r="BR859" s="120"/>
      <c r="BS859" s="120"/>
      <c r="BV859" s="120"/>
      <c r="BW859" s="120"/>
      <c r="BZ859" s="120"/>
      <c r="CA859" s="120"/>
      <c r="CC859" s="115"/>
      <c r="CD859" s="120"/>
      <c r="CE859" s="417"/>
      <c r="CF859" s="115"/>
      <c r="CG859" s="115"/>
      <c r="CH859" s="120"/>
      <c r="CI859" s="417"/>
      <c r="CJ859" s="115"/>
      <c r="CK859" s="115"/>
      <c r="CL859" s="120"/>
      <c r="CM859" s="417"/>
      <c r="IS859" s="103"/>
    </row>
    <row r="860" spans="2:253" s="74" customFormat="1" ht="17.100000000000001" customHeight="1" x14ac:dyDescent="0.25">
      <c r="B860" s="504">
        <f>IF('KB Duct Parts'!$BL$14=1,Branches!D9,0)</f>
        <v>2</v>
      </c>
      <c r="C860" s="525"/>
      <c r="D860" s="526" t="str">
        <f>Branches!M9</f>
        <v>14008.45</v>
      </c>
      <c r="E860" s="504" t="str">
        <f>Branches!E9&amp;""""</f>
        <v>8"</v>
      </c>
      <c r="F860" s="508"/>
      <c r="G860" s="509" t="str">
        <f>Branches!N9</f>
        <v>45 deg Branch-Std</v>
      </c>
      <c r="H860" s="504" t="s">
        <v>923</v>
      </c>
      <c r="I860" s="1035" t="str">
        <f>Branches!O9</f>
        <v xml:space="preserve"> 8KB-5kb-5kb</v>
      </c>
      <c r="J860" s="1036"/>
      <c r="K860" s="516" t="s">
        <v>881</v>
      </c>
      <c r="L860" s="521">
        <f>Branches!K9</f>
        <v>18</v>
      </c>
      <c r="M860" s="532" t="s">
        <v>1700</v>
      </c>
      <c r="N860" s="514">
        <f>Branches!P9</f>
        <v>112.4</v>
      </c>
      <c r="O860" s="518">
        <f t="shared" si="475"/>
        <v>224.8</v>
      </c>
      <c r="P860" s="680">
        <f>'KB Duct Parts'!$AE$3</f>
        <v>0</v>
      </c>
      <c r="Q860" s="681">
        <f t="shared" si="476"/>
        <v>112.4</v>
      </c>
      <c r="R860" s="682">
        <f t="shared" si="477"/>
        <v>224.8</v>
      </c>
      <c r="S860" s="716">
        <f t="shared" si="478"/>
        <v>0.35</v>
      </c>
      <c r="T860" s="679">
        <f t="shared" si="479"/>
        <v>73.06</v>
      </c>
      <c r="U860" s="679">
        <f t="shared" si="480"/>
        <v>146.12</v>
      </c>
      <c r="Y860" s="120"/>
      <c r="AE860" s="75"/>
      <c r="AF860" s="370">
        <v>18</v>
      </c>
      <c r="AG860" s="374">
        <v>16</v>
      </c>
      <c r="AH860" s="378">
        <v>14</v>
      </c>
      <c r="AI860" s="381">
        <v>12</v>
      </c>
      <c r="AJ860" s="386">
        <v>10</v>
      </c>
      <c r="AK860" s="391"/>
      <c r="AL860" s="386"/>
      <c r="AM860" s="363">
        <f t="shared" si="474"/>
        <v>1</v>
      </c>
      <c r="AN860" s="578"/>
      <c r="AO860" s="120"/>
      <c r="AP860" s="120"/>
      <c r="AQ860" s="120"/>
      <c r="AR860" s="120"/>
      <c r="AS860" s="120"/>
      <c r="AT860" s="120"/>
      <c r="AV860" s="115"/>
      <c r="AW860" s="395"/>
      <c r="AX860" s="571"/>
      <c r="AY860" s="572"/>
      <c r="AZ860" s="572"/>
      <c r="BA860" s="572"/>
      <c r="BB860" s="573"/>
      <c r="BC860" s="395"/>
      <c r="BD860" s="115"/>
      <c r="BE860" s="115"/>
      <c r="BF860" s="115"/>
      <c r="BG860" s="115"/>
      <c r="BH860" s="115"/>
      <c r="BI860" s="115"/>
      <c r="BJ860" s="115"/>
      <c r="BK860" s="115"/>
      <c r="BR860" s="120"/>
      <c r="BS860" s="120"/>
      <c r="BV860" s="120"/>
      <c r="BW860" s="120"/>
      <c r="BZ860" s="120"/>
      <c r="CA860" s="120"/>
      <c r="CC860" s="115"/>
      <c r="CD860" s="120"/>
      <c r="CE860" s="417"/>
      <c r="CF860" s="115"/>
      <c r="CG860" s="115"/>
      <c r="CH860" s="120"/>
      <c r="CI860" s="417"/>
      <c r="CJ860" s="115"/>
      <c r="CK860" s="115"/>
      <c r="CL860" s="120"/>
      <c r="CM860" s="417"/>
      <c r="IS860" s="103"/>
    </row>
    <row r="861" spans="2:253" s="74" customFormat="1" ht="17.100000000000001" hidden="1" customHeight="1" x14ac:dyDescent="0.25">
      <c r="B861" s="504">
        <f>IF('KB Duct Parts'!$BL$14=1,Branches!D10,0)</f>
        <v>0</v>
      </c>
      <c r="C861" s="525"/>
      <c r="D861" s="526" t="str">
        <f>Branches!M10</f>
        <v xml:space="preserve"> </v>
      </c>
      <c r="E861" s="504" t="str">
        <f>Branches!E10&amp;""""</f>
        <v>"</v>
      </c>
      <c r="F861" s="508"/>
      <c r="G861" s="509" t="str">
        <f>Branches!N10</f>
        <v xml:space="preserve"> </v>
      </c>
      <c r="H861" s="504" t="s">
        <v>923</v>
      </c>
      <c r="I861" s="1035" t="str">
        <f>Branches!O10</f>
        <v xml:space="preserve"> </v>
      </c>
      <c r="J861" s="1036"/>
      <c r="K861" s="516" t="s">
        <v>881</v>
      </c>
      <c r="L861" s="521">
        <f>Branches!K10</f>
        <v>0</v>
      </c>
      <c r="M861" s="532" t="s">
        <v>1700</v>
      </c>
      <c r="N861" s="514">
        <f>Branches!P10</f>
        <v>0</v>
      </c>
      <c r="O861" s="518">
        <f t="shared" si="475"/>
        <v>0</v>
      </c>
      <c r="P861" s="680">
        <f>'KB Duct Parts'!$AE$3</f>
        <v>0</v>
      </c>
      <c r="Q861" s="681">
        <f t="shared" si="476"/>
        <v>0</v>
      </c>
      <c r="R861" s="682">
        <f t="shared" si="477"/>
        <v>0</v>
      </c>
      <c r="S861" s="716">
        <f t="shared" si="478"/>
        <v>0.35</v>
      </c>
      <c r="T861" s="679">
        <f t="shared" si="479"/>
        <v>0</v>
      </c>
      <c r="U861" s="679">
        <f t="shared" si="480"/>
        <v>0</v>
      </c>
      <c r="Y861" s="120"/>
      <c r="AE861" s="75"/>
      <c r="AF861" s="370">
        <v>18</v>
      </c>
      <c r="AG861" s="374">
        <v>16</v>
      </c>
      <c r="AH861" s="378">
        <v>14</v>
      </c>
      <c r="AI861" s="381">
        <v>12</v>
      </c>
      <c r="AJ861" s="386">
        <v>10</v>
      </c>
      <c r="AK861" s="391"/>
      <c r="AL861" s="386"/>
      <c r="AM861" s="363">
        <f t="shared" si="474"/>
        <v>6</v>
      </c>
      <c r="AN861" s="578"/>
      <c r="AO861" s="120"/>
      <c r="AP861" s="120"/>
      <c r="AQ861" s="120"/>
      <c r="AR861" s="120"/>
      <c r="AS861" s="120"/>
      <c r="AT861" s="120"/>
      <c r="AV861" s="115"/>
      <c r="AW861" s="395"/>
      <c r="AX861" s="571"/>
      <c r="AY861" s="572"/>
      <c r="AZ861" s="572"/>
      <c r="BA861" s="572"/>
      <c r="BB861" s="573"/>
      <c r="BC861" s="395"/>
      <c r="BD861" s="115"/>
      <c r="BE861" s="115"/>
      <c r="BF861" s="115"/>
      <c r="BG861" s="115"/>
      <c r="BH861" s="115"/>
      <c r="BI861" s="115"/>
      <c r="BJ861" s="115"/>
      <c r="BK861" s="115"/>
      <c r="BR861" s="120"/>
      <c r="BS861" s="120"/>
      <c r="BV861" s="120"/>
      <c r="BW861" s="120"/>
      <c r="BZ861" s="120"/>
      <c r="CA861" s="120"/>
      <c r="CC861" s="115"/>
      <c r="CD861" s="120"/>
      <c r="CE861" s="417"/>
      <c r="CF861" s="115"/>
      <c r="CG861" s="115"/>
      <c r="CH861" s="120"/>
      <c r="CI861" s="417"/>
      <c r="CJ861" s="115"/>
      <c r="CK861" s="115"/>
      <c r="CL861" s="120"/>
      <c r="CM861" s="417"/>
      <c r="IS861" s="103"/>
    </row>
    <row r="862" spans="2:253" s="74" customFormat="1" ht="17.100000000000001" hidden="1" customHeight="1" x14ac:dyDescent="0.25">
      <c r="B862" s="504">
        <f>IF('KB Duct Parts'!$BL$14=1,Branches!D11,0)</f>
        <v>0</v>
      </c>
      <c r="C862" s="525"/>
      <c r="D862" s="526" t="str">
        <f>Branches!M11</f>
        <v xml:space="preserve"> </v>
      </c>
      <c r="E862" s="504" t="str">
        <f>Branches!E11&amp;""""</f>
        <v>"</v>
      </c>
      <c r="F862" s="508"/>
      <c r="G862" s="509" t="str">
        <f>Branches!N11</f>
        <v xml:space="preserve"> </v>
      </c>
      <c r="H862" s="504" t="s">
        <v>923</v>
      </c>
      <c r="I862" s="1035" t="str">
        <f>Branches!O11</f>
        <v xml:space="preserve"> </v>
      </c>
      <c r="J862" s="1036"/>
      <c r="K862" s="516" t="s">
        <v>881</v>
      </c>
      <c r="L862" s="521">
        <f>Branches!K11</f>
        <v>0</v>
      </c>
      <c r="M862" s="532" t="s">
        <v>1700</v>
      </c>
      <c r="N862" s="514">
        <f>Branches!P11</f>
        <v>0</v>
      </c>
      <c r="O862" s="518">
        <f t="shared" si="475"/>
        <v>0</v>
      </c>
      <c r="P862" s="680">
        <f>'KB Duct Parts'!$AE$3</f>
        <v>0</v>
      </c>
      <c r="Q862" s="681">
        <f t="shared" si="476"/>
        <v>0</v>
      </c>
      <c r="R862" s="682">
        <f t="shared" si="477"/>
        <v>0</v>
      </c>
      <c r="S862" s="716">
        <f t="shared" si="478"/>
        <v>0.35</v>
      </c>
      <c r="T862" s="679">
        <f t="shared" si="479"/>
        <v>0</v>
      </c>
      <c r="U862" s="679">
        <f t="shared" si="480"/>
        <v>0</v>
      </c>
      <c r="Y862" s="120"/>
      <c r="AE862" s="75"/>
      <c r="AF862" s="370">
        <v>18</v>
      </c>
      <c r="AG862" s="374">
        <v>16</v>
      </c>
      <c r="AH862" s="378">
        <v>14</v>
      </c>
      <c r="AI862" s="381">
        <v>12</v>
      </c>
      <c r="AJ862" s="386">
        <v>10</v>
      </c>
      <c r="AK862" s="391"/>
      <c r="AL862" s="386"/>
      <c r="AM862" s="363">
        <f t="shared" si="474"/>
        <v>6</v>
      </c>
      <c r="AN862" s="578"/>
      <c r="AO862" s="120"/>
      <c r="AP862" s="120"/>
      <c r="AQ862" s="120"/>
      <c r="AR862" s="120"/>
      <c r="AS862" s="120"/>
      <c r="AT862" s="120"/>
      <c r="AV862" s="115"/>
      <c r="AW862" s="395"/>
      <c r="AX862" s="571"/>
      <c r="AY862" s="572"/>
      <c r="AZ862" s="572"/>
      <c r="BA862" s="572"/>
      <c r="BB862" s="573"/>
      <c r="BC862" s="395"/>
      <c r="BD862" s="115"/>
      <c r="BE862" s="115"/>
      <c r="BF862" s="115"/>
      <c r="BG862" s="115"/>
      <c r="BH862" s="115"/>
      <c r="BI862" s="115"/>
      <c r="BJ862" s="115"/>
      <c r="BK862" s="115"/>
      <c r="BR862" s="120"/>
      <c r="BS862" s="120"/>
      <c r="BV862" s="120"/>
      <c r="BW862" s="120"/>
      <c r="BZ862" s="120"/>
      <c r="CA862" s="120"/>
      <c r="CC862" s="115"/>
      <c r="CD862" s="120"/>
      <c r="CE862" s="417"/>
      <c r="CF862" s="115"/>
      <c r="CG862" s="115"/>
      <c r="CH862" s="120"/>
      <c r="CI862" s="417"/>
      <c r="CJ862" s="115"/>
      <c r="CK862" s="115"/>
      <c r="CL862" s="120"/>
      <c r="CM862" s="417"/>
      <c r="IS862" s="103"/>
    </row>
    <row r="863" spans="2:253" s="74" customFormat="1" ht="17.100000000000001" hidden="1" customHeight="1" x14ac:dyDescent="0.25">
      <c r="B863" s="504">
        <f>IF('KB Duct Parts'!$BL$14=1,Branches!D12,0)</f>
        <v>0</v>
      </c>
      <c r="C863" s="525"/>
      <c r="D863" s="526" t="str">
        <f>Branches!M12</f>
        <v xml:space="preserve"> </v>
      </c>
      <c r="E863" s="504" t="str">
        <f>Branches!E12&amp;""""</f>
        <v>"</v>
      </c>
      <c r="F863" s="508"/>
      <c r="G863" s="509" t="str">
        <f>Branches!N12</f>
        <v xml:space="preserve"> </v>
      </c>
      <c r="H863" s="504" t="s">
        <v>923</v>
      </c>
      <c r="I863" s="1035" t="str">
        <f>Branches!O12</f>
        <v xml:space="preserve"> </v>
      </c>
      <c r="J863" s="1036"/>
      <c r="K863" s="516" t="s">
        <v>881</v>
      </c>
      <c r="L863" s="521">
        <f>Branches!K12</f>
        <v>0</v>
      </c>
      <c r="M863" s="532" t="s">
        <v>1700</v>
      </c>
      <c r="N863" s="514">
        <f>Branches!P12</f>
        <v>0</v>
      </c>
      <c r="O863" s="518">
        <f t="shared" si="475"/>
        <v>0</v>
      </c>
      <c r="P863" s="680">
        <f>'KB Duct Parts'!$AE$3</f>
        <v>0</v>
      </c>
      <c r="Q863" s="681">
        <f t="shared" si="476"/>
        <v>0</v>
      </c>
      <c r="R863" s="682">
        <f t="shared" si="477"/>
        <v>0</v>
      </c>
      <c r="S863" s="716">
        <f t="shared" si="478"/>
        <v>0.35</v>
      </c>
      <c r="T863" s="679">
        <f t="shared" si="479"/>
        <v>0</v>
      </c>
      <c r="U863" s="679">
        <f t="shared" si="480"/>
        <v>0</v>
      </c>
      <c r="Y863" s="120"/>
      <c r="AE863" s="75"/>
      <c r="AF863" s="370">
        <v>18</v>
      </c>
      <c r="AG863" s="374">
        <v>16</v>
      </c>
      <c r="AH863" s="378">
        <v>14</v>
      </c>
      <c r="AI863" s="381">
        <v>12</v>
      </c>
      <c r="AJ863" s="386">
        <v>10</v>
      </c>
      <c r="AK863" s="391"/>
      <c r="AL863" s="386"/>
      <c r="AM863" s="363">
        <f t="shared" si="474"/>
        <v>6</v>
      </c>
      <c r="AN863" s="578"/>
      <c r="AO863" s="120"/>
      <c r="AP863" s="120"/>
      <c r="AQ863" s="120"/>
      <c r="AR863" s="120"/>
      <c r="AS863" s="120"/>
      <c r="AT863" s="120"/>
      <c r="AV863" s="115"/>
      <c r="AW863" s="395"/>
      <c r="AX863" s="571"/>
      <c r="AY863" s="572"/>
      <c r="AZ863" s="572"/>
      <c r="BA863" s="572"/>
      <c r="BB863" s="573"/>
      <c r="BC863" s="395"/>
      <c r="BD863" s="115"/>
      <c r="BE863" s="115"/>
      <c r="BF863" s="115"/>
      <c r="BG863" s="115"/>
      <c r="BH863" s="115"/>
      <c r="BI863" s="115"/>
      <c r="BJ863" s="115"/>
      <c r="BK863" s="115"/>
      <c r="BR863" s="120"/>
      <c r="BS863" s="120"/>
      <c r="BV863" s="120"/>
      <c r="BW863" s="120"/>
      <c r="BZ863" s="120"/>
      <c r="CA863" s="120"/>
      <c r="CC863" s="115"/>
      <c r="CD863" s="120"/>
      <c r="CE863" s="417"/>
      <c r="CF863" s="115"/>
      <c r="CG863" s="115"/>
      <c r="CH863" s="120"/>
      <c r="CI863" s="417"/>
      <c r="CJ863" s="115"/>
      <c r="CK863" s="115"/>
      <c r="CL863" s="120"/>
      <c r="CM863" s="417"/>
      <c r="IS863" s="103"/>
    </row>
    <row r="864" spans="2:253" s="74" customFormat="1" ht="17.100000000000001" hidden="1" customHeight="1" x14ac:dyDescent="0.25">
      <c r="B864" s="504">
        <f>IF('KB Duct Parts'!$BL$14=1,Branches!D13,0)</f>
        <v>0</v>
      </c>
      <c r="C864" s="525"/>
      <c r="D864" s="526" t="str">
        <f>Branches!M13</f>
        <v xml:space="preserve"> </v>
      </c>
      <c r="E864" s="504" t="str">
        <f>Branches!E13&amp;""""</f>
        <v>"</v>
      </c>
      <c r="F864" s="508"/>
      <c r="G864" s="509" t="str">
        <f>Branches!N13</f>
        <v xml:space="preserve"> </v>
      </c>
      <c r="H864" s="504" t="s">
        <v>923</v>
      </c>
      <c r="I864" s="1035" t="str">
        <f>Branches!O13</f>
        <v xml:space="preserve"> </v>
      </c>
      <c r="J864" s="1036"/>
      <c r="K864" s="516" t="s">
        <v>881</v>
      </c>
      <c r="L864" s="521">
        <f>Branches!K13</f>
        <v>0</v>
      </c>
      <c r="M864" s="532" t="s">
        <v>1700</v>
      </c>
      <c r="N864" s="514">
        <f>Branches!P13</f>
        <v>0</v>
      </c>
      <c r="O864" s="518">
        <f t="shared" si="475"/>
        <v>0</v>
      </c>
      <c r="P864" s="680">
        <f>'KB Duct Parts'!$AE$3</f>
        <v>0</v>
      </c>
      <c r="Q864" s="681">
        <f t="shared" si="476"/>
        <v>0</v>
      </c>
      <c r="R864" s="682">
        <f t="shared" si="477"/>
        <v>0</v>
      </c>
      <c r="S864" s="716">
        <f t="shared" si="478"/>
        <v>0.35</v>
      </c>
      <c r="T864" s="679">
        <f t="shared" si="479"/>
        <v>0</v>
      </c>
      <c r="U864" s="679">
        <f t="shared" si="480"/>
        <v>0</v>
      </c>
      <c r="Y864" s="120"/>
      <c r="AE864" s="75"/>
      <c r="AF864" s="370">
        <v>18</v>
      </c>
      <c r="AG864" s="374">
        <v>16</v>
      </c>
      <c r="AH864" s="378">
        <v>14</v>
      </c>
      <c r="AI864" s="381">
        <v>12</v>
      </c>
      <c r="AJ864" s="386">
        <v>10</v>
      </c>
      <c r="AK864" s="391"/>
      <c r="AL864" s="386"/>
      <c r="AM864" s="363">
        <f t="shared" si="474"/>
        <v>6</v>
      </c>
      <c r="AN864" s="578"/>
      <c r="AO864" s="120"/>
      <c r="AP864" s="120"/>
      <c r="AQ864" s="120"/>
      <c r="AR864" s="120"/>
      <c r="AS864" s="120"/>
      <c r="AT864" s="120"/>
      <c r="AV864" s="115"/>
      <c r="AW864" s="395"/>
      <c r="AX864" s="571"/>
      <c r="AY864" s="572"/>
      <c r="AZ864" s="572"/>
      <c r="BA864" s="572"/>
      <c r="BB864" s="573"/>
      <c r="BC864" s="395"/>
      <c r="BD864" s="115"/>
      <c r="BE864" s="115"/>
      <c r="BF864" s="115"/>
      <c r="BG864" s="115"/>
      <c r="BH864" s="115"/>
      <c r="BI864" s="115"/>
      <c r="BJ864" s="115"/>
      <c r="BK864" s="115"/>
      <c r="BR864" s="120"/>
      <c r="BS864" s="120"/>
      <c r="BV864" s="120"/>
      <c r="BW864" s="120"/>
      <c r="BZ864" s="120"/>
      <c r="CA864" s="120"/>
      <c r="CC864" s="115"/>
      <c r="CD864" s="120"/>
      <c r="CE864" s="417"/>
      <c r="CF864" s="115"/>
      <c r="CG864" s="115"/>
      <c r="CH864" s="120"/>
      <c r="CI864" s="417"/>
      <c r="CJ864" s="115"/>
      <c r="CK864" s="115"/>
      <c r="CL864" s="120"/>
      <c r="CM864" s="417"/>
      <c r="IS864" s="103"/>
    </row>
    <row r="865" spans="2:253" s="74" customFormat="1" ht="17.100000000000001" hidden="1" customHeight="1" x14ac:dyDescent="0.25">
      <c r="B865" s="504">
        <f>IF('KB Duct Parts'!$BL$14=1,Branches!D14,0)</f>
        <v>0</v>
      </c>
      <c r="C865" s="525"/>
      <c r="D865" s="526" t="str">
        <f>Branches!M14</f>
        <v xml:space="preserve"> </v>
      </c>
      <c r="E865" s="504" t="str">
        <f>Branches!E14&amp;""""</f>
        <v>"</v>
      </c>
      <c r="F865" s="508"/>
      <c r="G865" s="509" t="str">
        <f>Branches!N14</f>
        <v xml:space="preserve"> </v>
      </c>
      <c r="H865" s="504" t="s">
        <v>923</v>
      </c>
      <c r="I865" s="1035" t="str">
        <f>Branches!O14</f>
        <v xml:space="preserve"> </v>
      </c>
      <c r="J865" s="1036"/>
      <c r="K865" s="516" t="s">
        <v>881</v>
      </c>
      <c r="L865" s="521">
        <f>Branches!K14</f>
        <v>0</v>
      </c>
      <c r="M865" s="532" t="s">
        <v>1700</v>
      </c>
      <c r="N865" s="514">
        <f>Branches!P14</f>
        <v>0</v>
      </c>
      <c r="O865" s="518">
        <f t="shared" si="475"/>
        <v>0</v>
      </c>
      <c r="P865" s="680">
        <f>'KB Duct Parts'!$AE$3</f>
        <v>0</v>
      </c>
      <c r="Q865" s="681">
        <f t="shared" si="476"/>
        <v>0</v>
      </c>
      <c r="R865" s="682">
        <f t="shared" si="477"/>
        <v>0</v>
      </c>
      <c r="S865" s="716">
        <f t="shared" si="478"/>
        <v>0.35</v>
      </c>
      <c r="T865" s="679">
        <f t="shared" si="479"/>
        <v>0</v>
      </c>
      <c r="U865" s="679">
        <f t="shared" si="480"/>
        <v>0</v>
      </c>
      <c r="Y865" s="120"/>
      <c r="AE865" s="75"/>
      <c r="AF865" s="370">
        <v>18</v>
      </c>
      <c r="AG865" s="374">
        <v>16</v>
      </c>
      <c r="AH865" s="378">
        <v>14</v>
      </c>
      <c r="AI865" s="381">
        <v>12</v>
      </c>
      <c r="AJ865" s="386">
        <v>10</v>
      </c>
      <c r="AK865" s="391"/>
      <c r="AL865" s="386"/>
      <c r="AM865" s="363">
        <f t="shared" si="474"/>
        <v>6</v>
      </c>
      <c r="AN865" s="578"/>
      <c r="AO865" s="120"/>
      <c r="AP865" s="120"/>
      <c r="AQ865" s="120"/>
      <c r="AR865" s="120"/>
      <c r="AS865" s="120"/>
      <c r="AT865" s="120"/>
      <c r="AV865" s="115"/>
      <c r="AW865" s="395"/>
      <c r="AX865" s="571"/>
      <c r="AY865" s="572"/>
      <c r="AZ865" s="572"/>
      <c r="BA865" s="572"/>
      <c r="BB865" s="573"/>
      <c r="BC865" s="395"/>
      <c r="BD865" s="115"/>
      <c r="BE865" s="115"/>
      <c r="BF865" s="115"/>
      <c r="BG865" s="115"/>
      <c r="BH865" s="115"/>
      <c r="BI865" s="115"/>
      <c r="BJ865" s="115"/>
      <c r="BK865" s="115"/>
      <c r="BR865" s="120"/>
      <c r="BS865" s="120"/>
      <c r="BV865" s="120"/>
      <c r="BW865" s="120"/>
      <c r="BZ865" s="120"/>
      <c r="CA865" s="120"/>
      <c r="CC865" s="115"/>
      <c r="CD865" s="120"/>
      <c r="CE865" s="417"/>
      <c r="CF865" s="115"/>
      <c r="CG865" s="115"/>
      <c r="CH865" s="120"/>
      <c r="CI865" s="417"/>
      <c r="CJ865" s="115"/>
      <c r="CK865" s="115"/>
      <c r="CL865" s="120"/>
      <c r="CM865" s="417"/>
      <c r="IS865" s="103"/>
    </row>
    <row r="866" spans="2:253" s="74" customFormat="1" ht="17.100000000000001" hidden="1" customHeight="1" x14ac:dyDescent="0.25">
      <c r="B866" s="504">
        <f>IF('KB Duct Parts'!$BL$14=1,Branches!D15,0)</f>
        <v>0</v>
      </c>
      <c r="C866" s="525"/>
      <c r="D866" s="526" t="str">
        <f>Branches!M15</f>
        <v xml:space="preserve"> </v>
      </c>
      <c r="E866" s="504" t="str">
        <f>Branches!E15&amp;""""</f>
        <v>"</v>
      </c>
      <c r="F866" s="508"/>
      <c r="G866" s="509" t="str">
        <f>Branches!N15</f>
        <v xml:space="preserve"> </v>
      </c>
      <c r="H866" s="504" t="s">
        <v>923</v>
      </c>
      <c r="I866" s="1035" t="str">
        <f>Branches!O15</f>
        <v xml:space="preserve"> </v>
      </c>
      <c r="J866" s="1036"/>
      <c r="K866" s="516" t="s">
        <v>881</v>
      </c>
      <c r="L866" s="521">
        <f>Branches!K15</f>
        <v>0</v>
      </c>
      <c r="M866" s="532" t="s">
        <v>1700</v>
      </c>
      <c r="N866" s="514">
        <f>Branches!P15</f>
        <v>0</v>
      </c>
      <c r="O866" s="518">
        <f t="shared" si="475"/>
        <v>0</v>
      </c>
      <c r="P866" s="680">
        <f>'KB Duct Parts'!$AE$3</f>
        <v>0</v>
      </c>
      <c r="Q866" s="681">
        <f t="shared" si="476"/>
        <v>0</v>
      </c>
      <c r="R866" s="682">
        <f t="shared" si="477"/>
        <v>0</v>
      </c>
      <c r="S866" s="716">
        <f t="shared" si="478"/>
        <v>0.35</v>
      </c>
      <c r="T866" s="679">
        <f t="shared" si="479"/>
        <v>0</v>
      </c>
      <c r="U866" s="679">
        <f t="shared" si="480"/>
        <v>0</v>
      </c>
      <c r="Y866" s="120"/>
      <c r="AE866" s="75"/>
      <c r="AF866" s="370">
        <v>18</v>
      </c>
      <c r="AG866" s="374">
        <v>16</v>
      </c>
      <c r="AH866" s="378">
        <v>14</v>
      </c>
      <c r="AI866" s="381">
        <v>12</v>
      </c>
      <c r="AJ866" s="386">
        <v>10</v>
      </c>
      <c r="AK866" s="391"/>
      <c r="AL866" s="386"/>
      <c r="AM866" s="363">
        <f t="shared" si="474"/>
        <v>6</v>
      </c>
      <c r="AN866" s="578"/>
      <c r="AO866" s="120"/>
      <c r="AP866" s="120"/>
      <c r="AQ866" s="120"/>
      <c r="AR866" s="120"/>
      <c r="AS866" s="120"/>
      <c r="AT866" s="120"/>
      <c r="AV866" s="115"/>
      <c r="AW866" s="395"/>
      <c r="AX866" s="571"/>
      <c r="AY866" s="572"/>
      <c r="AZ866" s="572"/>
      <c r="BA866" s="572"/>
      <c r="BB866" s="573"/>
      <c r="BC866" s="395"/>
      <c r="BD866" s="115"/>
      <c r="BE866" s="115"/>
      <c r="BF866" s="115"/>
      <c r="BG866" s="115"/>
      <c r="BH866" s="115"/>
      <c r="BI866" s="115"/>
      <c r="BJ866" s="115"/>
      <c r="BK866" s="115"/>
      <c r="BR866" s="120"/>
      <c r="BS866" s="120"/>
      <c r="BV866" s="120"/>
      <c r="BW866" s="120"/>
      <c r="BZ866" s="120"/>
      <c r="CA866" s="120"/>
      <c r="CC866" s="115"/>
      <c r="CD866" s="120"/>
      <c r="CE866" s="417"/>
      <c r="CF866" s="115"/>
      <c r="CG866" s="115"/>
      <c r="CH866" s="120"/>
      <c r="CI866" s="417"/>
      <c r="CJ866" s="115"/>
      <c r="CK866" s="115"/>
      <c r="CL866" s="120"/>
      <c r="CM866" s="417"/>
      <c r="IS866" s="103"/>
    </row>
    <row r="867" spans="2:253" s="74" customFormat="1" ht="17.100000000000001" hidden="1" customHeight="1" x14ac:dyDescent="0.25">
      <c r="B867" s="504">
        <f>IF('KB Duct Parts'!$BL$14=1,Branches!D16,0)</f>
        <v>0</v>
      </c>
      <c r="C867" s="525"/>
      <c r="D867" s="526" t="str">
        <f>Branches!M16</f>
        <v xml:space="preserve"> </v>
      </c>
      <c r="E867" s="504" t="str">
        <f>Branches!E16&amp;""""</f>
        <v>"</v>
      </c>
      <c r="F867" s="508"/>
      <c r="G867" s="509" t="str">
        <f>Branches!N16</f>
        <v xml:space="preserve"> </v>
      </c>
      <c r="H867" s="504" t="s">
        <v>923</v>
      </c>
      <c r="I867" s="1035" t="str">
        <f>Branches!O16</f>
        <v xml:space="preserve"> </v>
      </c>
      <c r="J867" s="1036"/>
      <c r="K867" s="516" t="s">
        <v>881</v>
      </c>
      <c r="L867" s="521">
        <f>Branches!K16</f>
        <v>0</v>
      </c>
      <c r="M867" s="532" t="s">
        <v>1700</v>
      </c>
      <c r="N867" s="514">
        <f>Branches!P16</f>
        <v>0</v>
      </c>
      <c r="O867" s="518">
        <f t="shared" si="475"/>
        <v>0</v>
      </c>
      <c r="P867" s="680">
        <f>'KB Duct Parts'!$AE$3</f>
        <v>0</v>
      </c>
      <c r="Q867" s="681">
        <f t="shared" si="476"/>
        <v>0</v>
      </c>
      <c r="R867" s="682">
        <f t="shared" si="477"/>
        <v>0</v>
      </c>
      <c r="S867" s="716">
        <f t="shared" si="478"/>
        <v>0.35</v>
      </c>
      <c r="T867" s="679">
        <f t="shared" si="479"/>
        <v>0</v>
      </c>
      <c r="U867" s="679">
        <f t="shared" si="480"/>
        <v>0</v>
      </c>
      <c r="Y867" s="120"/>
      <c r="AE867" s="75"/>
      <c r="AF867" s="370">
        <v>18</v>
      </c>
      <c r="AG867" s="374">
        <v>16</v>
      </c>
      <c r="AH867" s="378">
        <v>14</v>
      </c>
      <c r="AI867" s="381">
        <v>12</v>
      </c>
      <c r="AJ867" s="386">
        <v>10</v>
      </c>
      <c r="AK867" s="391"/>
      <c r="AL867" s="386"/>
      <c r="AM867" s="363">
        <f t="shared" si="474"/>
        <v>6</v>
      </c>
      <c r="AN867" s="578"/>
      <c r="AO867" s="120"/>
      <c r="AP867" s="120"/>
      <c r="AQ867" s="120"/>
      <c r="AR867" s="120"/>
      <c r="AS867" s="120"/>
      <c r="AT867" s="120"/>
      <c r="AV867" s="115"/>
      <c r="AW867" s="395"/>
      <c r="AX867" s="571"/>
      <c r="AY867" s="572"/>
      <c r="AZ867" s="572"/>
      <c r="BA867" s="572"/>
      <c r="BB867" s="573"/>
      <c r="BC867" s="395"/>
      <c r="BD867" s="115"/>
      <c r="BE867" s="115"/>
      <c r="BF867" s="115"/>
      <c r="BG867" s="115"/>
      <c r="BH867" s="115"/>
      <c r="BI867" s="115"/>
      <c r="BJ867" s="115"/>
      <c r="BK867" s="115"/>
      <c r="BR867" s="120"/>
      <c r="BS867" s="120"/>
      <c r="BV867" s="120"/>
      <c r="BW867" s="120"/>
      <c r="BZ867" s="120"/>
      <c r="CA867" s="120"/>
      <c r="CC867" s="115"/>
      <c r="CD867" s="120"/>
      <c r="CE867" s="417"/>
      <c r="CF867" s="115"/>
      <c r="CG867" s="115"/>
      <c r="CH867" s="120"/>
      <c r="CI867" s="417"/>
      <c r="CJ867" s="115"/>
      <c r="CK867" s="115"/>
      <c r="CL867" s="120"/>
      <c r="CM867" s="417"/>
      <c r="IS867" s="103"/>
    </row>
    <row r="868" spans="2:253" s="74" customFormat="1" ht="17.100000000000001" hidden="1" customHeight="1" x14ac:dyDescent="0.25">
      <c r="B868" s="504">
        <f>IF('KB Duct Parts'!$BL$14=1,Branches!D17,0)</f>
        <v>0</v>
      </c>
      <c r="C868" s="525"/>
      <c r="D868" s="526" t="str">
        <f>Branches!M17</f>
        <v xml:space="preserve"> </v>
      </c>
      <c r="E868" s="504" t="str">
        <f>Branches!E17&amp;""""</f>
        <v>"</v>
      </c>
      <c r="F868" s="508"/>
      <c r="G868" s="509" t="str">
        <f>Branches!N17</f>
        <v xml:space="preserve"> </v>
      </c>
      <c r="H868" s="504" t="s">
        <v>923</v>
      </c>
      <c r="I868" s="1035" t="str">
        <f>Branches!O17</f>
        <v xml:space="preserve"> </v>
      </c>
      <c r="J868" s="1036"/>
      <c r="K868" s="516" t="s">
        <v>881</v>
      </c>
      <c r="L868" s="521">
        <f>Branches!K17</f>
        <v>0</v>
      </c>
      <c r="M868" s="532" t="s">
        <v>1700</v>
      </c>
      <c r="N868" s="514">
        <f>Branches!P17</f>
        <v>0</v>
      </c>
      <c r="O868" s="518">
        <f t="shared" si="475"/>
        <v>0</v>
      </c>
      <c r="P868" s="680">
        <f>'KB Duct Parts'!$AE$3</f>
        <v>0</v>
      </c>
      <c r="Q868" s="681">
        <f t="shared" si="476"/>
        <v>0</v>
      </c>
      <c r="R868" s="682">
        <f t="shared" si="477"/>
        <v>0</v>
      </c>
      <c r="S868" s="716">
        <f t="shared" si="478"/>
        <v>0.35</v>
      </c>
      <c r="T868" s="679">
        <f t="shared" si="479"/>
        <v>0</v>
      </c>
      <c r="U868" s="679">
        <f t="shared" si="480"/>
        <v>0</v>
      </c>
      <c r="Y868" s="120"/>
      <c r="AE868" s="75"/>
      <c r="AF868" s="370">
        <v>18</v>
      </c>
      <c r="AG868" s="374">
        <v>16</v>
      </c>
      <c r="AH868" s="378">
        <v>14</v>
      </c>
      <c r="AI868" s="381">
        <v>12</v>
      </c>
      <c r="AJ868" s="386">
        <v>10</v>
      </c>
      <c r="AK868" s="391"/>
      <c r="AL868" s="386"/>
      <c r="AM868" s="363">
        <f t="shared" si="474"/>
        <v>6</v>
      </c>
      <c r="AN868" s="578"/>
      <c r="AO868" s="120"/>
      <c r="AP868" s="120"/>
      <c r="AQ868" s="120"/>
      <c r="AR868" s="120"/>
      <c r="AS868" s="120"/>
      <c r="AT868" s="120"/>
      <c r="AV868" s="115"/>
      <c r="AW868" s="395"/>
      <c r="AX868" s="571"/>
      <c r="AY868" s="572"/>
      <c r="AZ868" s="572"/>
      <c r="BA868" s="572"/>
      <c r="BB868" s="573"/>
      <c r="BC868" s="395"/>
      <c r="BD868" s="115"/>
      <c r="BE868" s="115"/>
      <c r="BF868" s="115"/>
      <c r="BG868" s="115"/>
      <c r="BH868" s="115"/>
      <c r="BI868" s="115"/>
      <c r="BJ868" s="115"/>
      <c r="BK868" s="115"/>
      <c r="BR868" s="120"/>
      <c r="BS868" s="120"/>
      <c r="BV868" s="120"/>
      <c r="BW868" s="120"/>
      <c r="BZ868" s="120"/>
      <c r="CA868" s="120"/>
      <c r="CC868" s="115"/>
      <c r="CD868" s="120"/>
      <c r="CE868" s="417"/>
      <c r="CF868" s="115"/>
      <c r="CG868" s="115"/>
      <c r="CH868" s="120"/>
      <c r="CI868" s="417"/>
      <c r="CJ868" s="115"/>
      <c r="CK868" s="115"/>
      <c r="CL868" s="120"/>
      <c r="CM868" s="417"/>
      <c r="IS868" s="103"/>
    </row>
    <row r="869" spans="2:253" s="74" customFormat="1" ht="17.100000000000001" hidden="1" customHeight="1" x14ac:dyDescent="0.25">
      <c r="B869" s="504">
        <f>IF('KB Duct Parts'!$BL$14=1,Branches!D18,0)</f>
        <v>0</v>
      </c>
      <c r="C869" s="525"/>
      <c r="D869" s="526" t="str">
        <f>Branches!M18</f>
        <v xml:space="preserve"> </v>
      </c>
      <c r="E869" s="504" t="str">
        <f>Branches!E18&amp;""""</f>
        <v>"</v>
      </c>
      <c r="F869" s="508"/>
      <c r="G869" s="509" t="str">
        <f>Branches!N18</f>
        <v xml:space="preserve"> </v>
      </c>
      <c r="H869" s="504" t="s">
        <v>923</v>
      </c>
      <c r="I869" s="1035" t="str">
        <f>Branches!O18</f>
        <v xml:space="preserve"> </v>
      </c>
      <c r="J869" s="1036"/>
      <c r="K869" s="516" t="s">
        <v>881</v>
      </c>
      <c r="L869" s="521">
        <f>Branches!K18</f>
        <v>0</v>
      </c>
      <c r="M869" s="532" t="s">
        <v>1700</v>
      </c>
      <c r="N869" s="514">
        <f>Branches!P18</f>
        <v>0</v>
      </c>
      <c r="O869" s="518">
        <f t="shared" si="475"/>
        <v>0</v>
      </c>
      <c r="P869" s="680">
        <f>'KB Duct Parts'!$AE$3</f>
        <v>0</v>
      </c>
      <c r="Q869" s="681">
        <f t="shared" si="476"/>
        <v>0</v>
      </c>
      <c r="R869" s="682">
        <f t="shared" si="477"/>
        <v>0</v>
      </c>
      <c r="S869" s="716">
        <f t="shared" si="478"/>
        <v>0.35</v>
      </c>
      <c r="T869" s="679">
        <f t="shared" si="479"/>
        <v>0</v>
      </c>
      <c r="U869" s="679">
        <f t="shared" si="480"/>
        <v>0</v>
      </c>
      <c r="Y869" s="120"/>
      <c r="AE869" s="75"/>
      <c r="AF869" s="370">
        <v>18</v>
      </c>
      <c r="AG869" s="374">
        <v>16</v>
      </c>
      <c r="AH869" s="378">
        <v>14</v>
      </c>
      <c r="AI869" s="381">
        <v>12</v>
      </c>
      <c r="AJ869" s="386">
        <v>10</v>
      </c>
      <c r="AK869" s="391"/>
      <c r="AL869" s="386"/>
      <c r="AM869" s="363">
        <f t="shared" si="474"/>
        <v>6</v>
      </c>
      <c r="AN869" s="578"/>
      <c r="AO869" s="120"/>
      <c r="AP869" s="120"/>
      <c r="AQ869" s="120"/>
      <c r="AR869" s="120"/>
      <c r="AS869" s="120"/>
      <c r="AT869" s="120"/>
      <c r="AV869" s="115"/>
      <c r="AW869" s="395"/>
      <c r="AX869" s="571"/>
      <c r="AY869" s="572"/>
      <c r="AZ869" s="572"/>
      <c r="BA869" s="572"/>
      <c r="BB869" s="573"/>
      <c r="BC869" s="395"/>
      <c r="BD869" s="115"/>
      <c r="BE869" s="115"/>
      <c r="BF869" s="115"/>
      <c r="BG869" s="115"/>
      <c r="BH869" s="115"/>
      <c r="BI869" s="115"/>
      <c r="BJ869" s="115"/>
      <c r="BK869" s="115"/>
      <c r="BR869" s="120"/>
      <c r="BS869" s="120"/>
      <c r="BV869" s="120"/>
      <c r="BW869" s="120"/>
      <c r="BZ869" s="120"/>
      <c r="CA869" s="120"/>
      <c r="CC869" s="115"/>
      <c r="CD869" s="120"/>
      <c r="CE869" s="417"/>
      <c r="CF869" s="115"/>
      <c r="CG869" s="115"/>
      <c r="CH869" s="120"/>
      <c r="CI869" s="417"/>
      <c r="CJ869" s="115"/>
      <c r="CK869" s="115"/>
      <c r="CL869" s="120"/>
      <c r="CM869" s="417"/>
      <c r="IS869" s="103"/>
    </row>
    <row r="870" spans="2:253" s="74" customFormat="1" ht="17.100000000000001" hidden="1" customHeight="1" x14ac:dyDescent="0.25">
      <c r="B870" s="504">
        <f>IF('KB Duct Parts'!$BL$14=1,Branches!D19,0)</f>
        <v>0</v>
      </c>
      <c r="C870" s="525"/>
      <c r="D870" s="526" t="str">
        <f>Branches!M19</f>
        <v xml:space="preserve"> </v>
      </c>
      <c r="E870" s="504" t="str">
        <f>Branches!E19&amp;""""</f>
        <v>"</v>
      </c>
      <c r="F870" s="508"/>
      <c r="G870" s="509" t="str">
        <f>Branches!N19</f>
        <v xml:space="preserve"> </v>
      </c>
      <c r="H870" s="504" t="s">
        <v>923</v>
      </c>
      <c r="I870" s="1035" t="str">
        <f>Branches!O19</f>
        <v xml:space="preserve"> </v>
      </c>
      <c r="J870" s="1036"/>
      <c r="K870" s="516" t="s">
        <v>881</v>
      </c>
      <c r="L870" s="521">
        <f>Branches!K19</f>
        <v>0</v>
      </c>
      <c r="M870" s="532" t="s">
        <v>1700</v>
      </c>
      <c r="N870" s="514">
        <f>Branches!P19</f>
        <v>0</v>
      </c>
      <c r="O870" s="518">
        <f t="shared" si="475"/>
        <v>0</v>
      </c>
      <c r="P870" s="680">
        <f>'KB Duct Parts'!$AE$3</f>
        <v>0</v>
      </c>
      <c r="Q870" s="681">
        <f t="shared" si="476"/>
        <v>0</v>
      </c>
      <c r="R870" s="682">
        <f t="shared" si="477"/>
        <v>0</v>
      </c>
      <c r="S870" s="716">
        <f t="shared" si="478"/>
        <v>0.35</v>
      </c>
      <c r="T870" s="679">
        <f t="shared" si="479"/>
        <v>0</v>
      </c>
      <c r="U870" s="679">
        <f t="shared" si="480"/>
        <v>0</v>
      </c>
      <c r="Y870" s="120"/>
      <c r="AE870" s="75"/>
      <c r="AF870" s="370">
        <v>18</v>
      </c>
      <c r="AG870" s="374">
        <v>16</v>
      </c>
      <c r="AH870" s="378">
        <v>14</v>
      </c>
      <c r="AI870" s="381">
        <v>12</v>
      </c>
      <c r="AJ870" s="386">
        <v>10</v>
      </c>
      <c r="AK870" s="391"/>
      <c r="AL870" s="386"/>
      <c r="AM870" s="363">
        <f t="shared" si="474"/>
        <v>6</v>
      </c>
      <c r="AN870" s="578"/>
      <c r="AO870" s="120"/>
      <c r="AP870" s="120"/>
      <c r="AQ870" s="120"/>
      <c r="AR870" s="120"/>
      <c r="AS870" s="120"/>
      <c r="AT870" s="120"/>
      <c r="AV870" s="115"/>
      <c r="AW870" s="395"/>
      <c r="AX870" s="571"/>
      <c r="AY870" s="572"/>
      <c r="AZ870" s="572"/>
      <c r="BA870" s="572"/>
      <c r="BB870" s="573"/>
      <c r="BC870" s="395"/>
      <c r="BD870" s="115"/>
      <c r="BE870" s="115"/>
      <c r="BF870" s="115"/>
      <c r="BG870" s="115"/>
      <c r="BH870" s="115"/>
      <c r="BI870" s="115"/>
      <c r="BJ870" s="115"/>
      <c r="BK870" s="115"/>
      <c r="BR870" s="120"/>
      <c r="BS870" s="120"/>
      <c r="BV870" s="120"/>
      <c r="BW870" s="120"/>
      <c r="BZ870" s="120"/>
      <c r="CA870" s="120"/>
      <c r="CC870" s="115"/>
      <c r="CD870" s="120"/>
      <c r="CE870" s="417"/>
      <c r="CF870" s="115"/>
      <c r="CG870" s="115"/>
      <c r="CH870" s="120"/>
      <c r="CI870" s="417"/>
      <c r="CJ870" s="115"/>
      <c r="CK870" s="115"/>
      <c r="CL870" s="120"/>
      <c r="CM870" s="417"/>
      <c r="IS870" s="103"/>
    </row>
    <row r="871" spans="2:253" s="74" customFormat="1" ht="17.100000000000001" hidden="1" customHeight="1" x14ac:dyDescent="0.25">
      <c r="B871" s="504">
        <f>IF('KB Duct Parts'!$BL$14=1,Branches!D20,0)</f>
        <v>0</v>
      </c>
      <c r="C871" s="525"/>
      <c r="D871" s="526" t="str">
        <f>Branches!M20</f>
        <v xml:space="preserve"> </v>
      </c>
      <c r="E871" s="504" t="str">
        <f>Branches!E20&amp;""""</f>
        <v>"</v>
      </c>
      <c r="F871" s="508"/>
      <c r="G871" s="509" t="str">
        <f>Branches!N20</f>
        <v xml:space="preserve"> </v>
      </c>
      <c r="H871" s="504" t="s">
        <v>923</v>
      </c>
      <c r="I871" s="1035" t="str">
        <f>Branches!O20</f>
        <v xml:space="preserve"> </v>
      </c>
      <c r="J871" s="1036"/>
      <c r="K871" s="516" t="s">
        <v>881</v>
      </c>
      <c r="L871" s="521">
        <f>Branches!K20</f>
        <v>0</v>
      </c>
      <c r="M871" s="532" t="s">
        <v>1700</v>
      </c>
      <c r="N871" s="514">
        <f>Branches!P20</f>
        <v>0</v>
      </c>
      <c r="O871" s="518">
        <f t="shared" si="475"/>
        <v>0</v>
      </c>
      <c r="P871" s="680">
        <f>'KB Duct Parts'!$AE$3</f>
        <v>0</v>
      </c>
      <c r="Q871" s="681">
        <f t="shared" si="476"/>
        <v>0</v>
      </c>
      <c r="R871" s="682">
        <f t="shared" si="477"/>
        <v>0</v>
      </c>
      <c r="S871" s="716">
        <f t="shared" si="478"/>
        <v>0.35</v>
      </c>
      <c r="T871" s="679">
        <f t="shared" si="479"/>
        <v>0</v>
      </c>
      <c r="U871" s="679">
        <f t="shared" si="480"/>
        <v>0</v>
      </c>
      <c r="Y871" s="120"/>
      <c r="AE871" s="75"/>
      <c r="AF871" s="370">
        <v>18</v>
      </c>
      <c r="AG871" s="374">
        <v>16</v>
      </c>
      <c r="AH871" s="378">
        <v>14</v>
      </c>
      <c r="AI871" s="381">
        <v>12</v>
      </c>
      <c r="AJ871" s="386">
        <v>10</v>
      </c>
      <c r="AK871" s="391"/>
      <c r="AL871" s="386"/>
      <c r="AM871" s="363">
        <f t="shared" si="474"/>
        <v>6</v>
      </c>
      <c r="AN871" s="578"/>
      <c r="AO871" s="120"/>
      <c r="AP871" s="120"/>
      <c r="AQ871" s="120"/>
      <c r="AR871" s="120"/>
      <c r="AS871" s="120"/>
      <c r="AT871" s="120"/>
      <c r="AV871" s="115"/>
      <c r="AW871" s="395"/>
      <c r="AX871" s="571"/>
      <c r="AY871" s="572"/>
      <c r="AZ871" s="572"/>
      <c r="BA871" s="572"/>
      <c r="BB871" s="573"/>
      <c r="BC871" s="395"/>
      <c r="BD871" s="115"/>
      <c r="BE871" s="115"/>
      <c r="BF871" s="115"/>
      <c r="BG871" s="115"/>
      <c r="BH871" s="115"/>
      <c r="BI871" s="115"/>
      <c r="BJ871" s="115"/>
      <c r="BK871" s="115"/>
      <c r="BR871" s="120"/>
      <c r="BS871" s="120"/>
      <c r="BV871" s="120"/>
      <c r="BW871" s="120"/>
      <c r="BZ871" s="120"/>
      <c r="CA871" s="120"/>
      <c r="CC871" s="115"/>
      <c r="CD871" s="120"/>
      <c r="CE871" s="417"/>
      <c r="CF871" s="115"/>
      <c r="CG871" s="115"/>
      <c r="CH871" s="120"/>
      <c r="CI871" s="417"/>
      <c r="CJ871" s="115"/>
      <c r="CK871" s="115"/>
      <c r="CL871" s="120"/>
      <c r="CM871" s="417"/>
      <c r="IS871" s="103"/>
    </row>
    <row r="872" spans="2:253" s="74" customFormat="1" ht="17.100000000000001" hidden="1" customHeight="1" x14ac:dyDescent="0.25">
      <c r="B872" s="504">
        <f>IF('KB Duct Parts'!$BL$14=1,Branches!D21,0)</f>
        <v>0</v>
      </c>
      <c r="C872" s="525"/>
      <c r="D872" s="526" t="str">
        <f>Branches!M21</f>
        <v xml:space="preserve"> </v>
      </c>
      <c r="E872" s="504" t="str">
        <f>Branches!E21&amp;""""</f>
        <v>"</v>
      </c>
      <c r="F872" s="508"/>
      <c r="G872" s="509" t="str">
        <f>Branches!N21</f>
        <v xml:space="preserve"> </v>
      </c>
      <c r="H872" s="504" t="s">
        <v>923</v>
      </c>
      <c r="I872" s="1035" t="str">
        <f>Branches!O21</f>
        <v xml:space="preserve"> </v>
      </c>
      <c r="J872" s="1036"/>
      <c r="K872" s="516" t="s">
        <v>881</v>
      </c>
      <c r="L872" s="521">
        <f>Branches!K21</f>
        <v>0</v>
      </c>
      <c r="M872" s="532" t="s">
        <v>1700</v>
      </c>
      <c r="N872" s="514">
        <f>Branches!P21</f>
        <v>0</v>
      </c>
      <c r="O872" s="518">
        <f t="shared" si="475"/>
        <v>0</v>
      </c>
      <c r="P872" s="680">
        <f>'KB Duct Parts'!$AE$3</f>
        <v>0</v>
      </c>
      <c r="Q872" s="681">
        <f t="shared" si="476"/>
        <v>0</v>
      </c>
      <c r="R872" s="682">
        <f t="shared" si="477"/>
        <v>0</v>
      </c>
      <c r="S872" s="716">
        <f t="shared" si="478"/>
        <v>0.35</v>
      </c>
      <c r="T872" s="679">
        <f t="shared" si="479"/>
        <v>0</v>
      </c>
      <c r="U872" s="679">
        <f t="shared" si="480"/>
        <v>0</v>
      </c>
      <c r="Y872" s="120"/>
      <c r="AE872" s="75"/>
      <c r="AF872" s="370">
        <v>18</v>
      </c>
      <c r="AG872" s="374">
        <v>16</v>
      </c>
      <c r="AH872" s="378">
        <v>14</v>
      </c>
      <c r="AI872" s="381">
        <v>12</v>
      </c>
      <c r="AJ872" s="386">
        <v>10</v>
      </c>
      <c r="AK872" s="391"/>
      <c r="AL872" s="386"/>
      <c r="AM872" s="363">
        <f t="shared" si="474"/>
        <v>6</v>
      </c>
      <c r="AN872" s="578"/>
      <c r="AO872" s="120"/>
      <c r="AP872" s="120"/>
      <c r="AQ872" s="120"/>
      <c r="AR872" s="120"/>
      <c r="AS872" s="120"/>
      <c r="AT872" s="120"/>
      <c r="AV872" s="115"/>
      <c r="AW872" s="395"/>
      <c r="AX872" s="571"/>
      <c r="AY872" s="572"/>
      <c r="AZ872" s="572"/>
      <c r="BA872" s="572"/>
      <c r="BB872" s="573"/>
      <c r="BC872" s="395"/>
      <c r="BD872" s="115"/>
      <c r="BE872" s="115"/>
      <c r="BF872" s="115"/>
      <c r="BG872" s="115"/>
      <c r="BH872" s="115"/>
      <c r="BI872" s="115"/>
      <c r="BJ872" s="115"/>
      <c r="BK872" s="115"/>
      <c r="BR872" s="120"/>
      <c r="BS872" s="120"/>
      <c r="BV872" s="120"/>
      <c r="BW872" s="120"/>
      <c r="BZ872" s="120"/>
      <c r="CA872" s="120"/>
      <c r="CC872" s="115"/>
      <c r="CD872" s="120"/>
      <c r="CE872" s="417"/>
      <c r="CF872" s="115"/>
      <c r="CG872" s="115"/>
      <c r="CH872" s="120"/>
      <c r="CI872" s="417"/>
      <c r="CJ872" s="115"/>
      <c r="CK872" s="115"/>
      <c r="CL872" s="120"/>
      <c r="CM872" s="417"/>
      <c r="IS872" s="103"/>
    </row>
    <row r="873" spans="2:253" s="74" customFormat="1" ht="17.100000000000001" hidden="1" customHeight="1" x14ac:dyDescent="0.25">
      <c r="B873" s="504">
        <f>IF('KB Duct Parts'!$BL$14=1,Branches!D22,0)</f>
        <v>0</v>
      </c>
      <c r="C873" s="525"/>
      <c r="D873" s="526" t="str">
        <f>Branches!M22</f>
        <v xml:space="preserve"> </v>
      </c>
      <c r="E873" s="504" t="str">
        <f>Branches!E22&amp;""""</f>
        <v>"</v>
      </c>
      <c r="F873" s="508"/>
      <c r="G873" s="509" t="str">
        <f>Branches!N22</f>
        <v xml:space="preserve"> </v>
      </c>
      <c r="H873" s="504" t="s">
        <v>923</v>
      </c>
      <c r="I873" s="1035" t="str">
        <f>Branches!O22</f>
        <v xml:space="preserve"> </v>
      </c>
      <c r="J873" s="1036"/>
      <c r="K873" s="516" t="s">
        <v>881</v>
      </c>
      <c r="L873" s="521">
        <f>Branches!K22</f>
        <v>0</v>
      </c>
      <c r="M873" s="532" t="s">
        <v>1700</v>
      </c>
      <c r="N873" s="514">
        <f>Branches!P22</f>
        <v>0</v>
      </c>
      <c r="O873" s="518">
        <f t="shared" si="475"/>
        <v>0</v>
      </c>
      <c r="P873" s="680">
        <f>'KB Duct Parts'!$AE$3</f>
        <v>0</v>
      </c>
      <c r="Q873" s="681">
        <f t="shared" si="476"/>
        <v>0</v>
      </c>
      <c r="R873" s="682">
        <f t="shared" si="477"/>
        <v>0</v>
      </c>
      <c r="S873" s="716">
        <f t="shared" si="478"/>
        <v>0.35</v>
      </c>
      <c r="T873" s="679">
        <f t="shared" si="479"/>
        <v>0</v>
      </c>
      <c r="U873" s="679">
        <f t="shared" si="480"/>
        <v>0</v>
      </c>
      <c r="Y873" s="120"/>
      <c r="AE873" s="75"/>
      <c r="AF873" s="370">
        <v>18</v>
      </c>
      <c r="AG873" s="374">
        <v>16</v>
      </c>
      <c r="AH873" s="378">
        <v>14</v>
      </c>
      <c r="AI873" s="381">
        <v>12</v>
      </c>
      <c r="AJ873" s="386">
        <v>10</v>
      </c>
      <c r="AK873" s="391"/>
      <c r="AL873" s="386"/>
      <c r="AM873" s="363">
        <f t="shared" si="474"/>
        <v>6</v>
      </c>
      <c r="AN873" s="578"/>
      <c r="AO873" s="120"/>
      <c r="AP873" s="120"/>
      <c r="AQ873" s="120"/>
      <c r="AR873" s="120"/>
      <c r="AS873" s="120"/>
      <c r="AT873" s="120"/>
      <c r="AV873" s="115"/>
      <c r="AW873" s="395"/>
      <c r="AX873" s="571"/>
      <c r="AY873" s="572"/>
      <c r="AZ873" s="572"/>
      <c r="BA873" s="572"/>
      <c r="BB873" s="573"/>
      <c r="BC873" s="395"/>
      <c r="BD873" s="115"/>
      <c r="BE873" s="115"/>
      <c r="BF873" s="115"/>
      <c r="BG873" s="115"/>
      <c r="BH873" s="115"/>
      <c r="BI873" s="115"/>
      <c r="BJ873" s="115"/>
      <c r="BK873" s="115"/>
      <c r="BR873" s="120"/>
      <c r="BS873" s="120"/>
      <c r="BV873" s="120"/>
      <c r="BW873" s="120"/>
      <c r="BZ873" s="120"/>
      <c r="CA873" s="120"/>
      <c r="CC873" s="115"/>
      <c r="CD873" s="120"/>
      <c r="CE873" s="417"/>
      <c r="CF873" s="115"/>
      <c r="CG873" s="115"/>
      <c r="CH873" s="120"/>
      <c r="CI873" s="417"/>
      <c r="CJ873" s="115"/>
      <c r="CK873" s="115"/>
      <c r="CL873" s="120"/>
      <c r="CM873" s="417"/>
      <c r="IS873" s="103"/>
    </row>
    <row r="874" spans="2:253" s="74" customFormat="1" ht="17.100000000000001" hidden="1" customHeight="1" x14ac:dyDescent="0.25">
      <c r="B874" s="504">
        <f>IF('KB Duct Parts'!$BL$14=1,Branches!D23,0)</f>
        <v>0</v>
      </c>
      <c r="C874" s="525"/>
      <c r="D874" s="526" t="str">
        <f>Branches!M23</f>
        <v xml:space="preserve"> </v>
      </c>
      <c r="E874" s="504" t="str">
        <f>Branches!E23&amp;""""</f>
        <v>"</v>
      </c>
      <c r="F874" s="508"/>
      <c r="G874" s="509" t="str">
        <f>Branches!N23</f>
        <v xml:space="preserve"> </v>
      </c>
      <c r="H874" s="504" t="s">
        <v>923</v>
      </c>
      <c r="I874" s="1035" t="str">
        <f>Branches!O23</f>
        <v xml:space="preserve"> </v>
      </c>
      <c r="J874" s="1036"/>
      <c r="K874" s="516" t="s">
        <v>881</v>
      </c>
      <c r="L874" s="521">
        <f>Branches!K23</f>
        <v>0</v>
      </c>
      <c r="M874" s="532" t="s">
        <v>1700</v>
      </c>
      <c r="N874" s="514">
        <f>Branches!P23</f>
        <v>0</v>
      </c>
      <c r="O874" s="518">
        <f t="shared" si="475"/>
        <v>0</v>
      </c>
      <c r="P874" s="680">
        <f>'KB Duct Parts'!$AE$3</f>
        <v>0</v>
      </c>
      <c r="Q874" s="681">
        <f t="shared" si="476"/>
        <v>0</v>
      </c>
      <c r="R874" s="682">
        <f t="shared" si="477"/>
        <v>0</v>
      </c>
      <c r="S874" s="716">
        <f t="shared" si="478"/>
        <v>0.35</v>
      </c>
      <c r="T874" s="679">
        <f t="shared" si="479"/>
        <v>0</v>
      </c>
      <c r="U874" s="679">
        <f t="shared" si="480"/>
        <v>0</v>
      </c>
      <c r="Y874" s="120"/>
      <c r="AE874" s="75"/>
      <c r="AF874" s="370">
        <v>18</v>
      </c>
      <c r="AG874" s="374">
        <v>16</v>
      </c>
      <c r="AH874" s="378">
        <v>14</v>
      </c>
      <c r="AI874" s="381">
        <v>12</v>
      </c>
      <c r="AJ874" s="386">
        <v>10</v>
      </c>
      <c r="AK874" s="391"/>
      <c r="AL874" s="386"/>
      <c r="AM874" s="363">
        <f t="shared" si="474"/>
        <v>6</v>
      </c>
      <c r="AN874" s="578"/>
      <c r="AO874" s="120"/>
      <c r="AP874" s="120"/>
      <c r="AQ874" s="120"/>
      <c r="AR874" s="120"/>
      <c r="AS874" s="120"/>
      <c r="AT874" s="120"/>
      <c r="AV874" s="115"/>
      <c r="AW874" s="395"/>
      <c r="AX874" s="571"/>
      <c r="AY874" s="572"/>
      <c r="AZ874" s="572"/>
      <c r="BA874" s="572"/>
      <c r="BB874" s="573"/>
      <c r="BC874" s="395"/>
      <c r="BD874" s="115"/>
      <c r="BE874" s="115"/>
      <c r="BF874" s="115"/>
      <c r="BG874" s="115"/>
      <c r="BH874" s="115"/>
      <c r="BI874" s="115"/>
      <c r="BJ874" s="115"/>
      <c r="BK874" s="115"/>
      <c r="BR874" s="120"/>
      <c r="BS874" s="120"/>
      <c r="BV874" s="120"/>
      <c r="BW874" s="120"/>
      <c r="BZ874" s="120"/>
      <c r="CA874" s="120"/>
      <c r="CC874" s="115"/>
      <c r="CD874" s="120"/>
      <c r="CE874" s="417"/>
      <c r="CF874" s="115"/>
      <c r="CG874" s="115"/>
      <c r="CH874" s="120"/>
      <c r="CI874" s="417"/>
      <c r="CJ874" s="115"/>
      <c r="CK874" s="115"/>
      <c r="CL874" s="120"/>
      <c r="CM874" s="417"/>
      <c r="IS874" s="103"/>
    </row>
    <row r="875" spans="2:253" s="74" customFormat="1" ht="17.100000000000001" hidden="1" customHeight="1" x14ac:dyDescent="0.25">
      <c r="B875" s="504">
        <f>IF('KB Duct Parts'!$BL$14=1,Branches!D24,0)</f>
        <v>0</v>
      </c>
      <c r="C875" s="525"/>
      <c r="D875" s="526" t="str">
        <f>Branches!M24</f>
        <v xml:space="preserve"> </v>
      </c>
      <c r="E875" s="504" t="str">
        <f>Branches!E24&amp;""""</f>
        <v>"</v>
      </c>
      <c r="F875" s="508"/>
      <c r="G875" s="509" t="str">
        <f>Branches!N24</f>
        <v xml:space="preserve"> </v>
      </c>
      <c r="H875" s="504" t="s">
        <v>923</v>
      </c>
      <c r="I875" s="1035" t="str">
        <f>Branches!O24</f>
        <v xml:space="preserve"> </v>
      </c>
      <c r="J875" s="1036"/>
      <c r="K875" s="516" t="s">
        <v>881</v>
      </c>
      <c r="L875" s="521">
        <f>Branches!K24</f>
        <v>0</v>
      </c>
      <c r="M875" s="532" t="s">
        <v>1700</v>
      </c>
      <c r="N875" s="514">
        <f>Branches!P24</f>
        <v>0</v>
      </c>
      <c r="O875" s="518">
        <f t="shared" si="475"/>
        <v>0</v>
      </c>
      <c r="P875" s="680">
        <f>'KB Duct Parts'!$AE$3</f>
        <v>0</v>
      </c>
      <c r="Q875" s="681">
        <f t="shared" si="476"/>
        <v>0</v>
      </c>
      <c r="R875" s="682">
        <f t="shared" si="477"/>
        <v>0</v>
      </c>
      <c r="S875" s="716">
        <f t="shared" si="478"/>
        <v>0.35</v>
      </c>
      <c r="T875" s="679">
        <f t="shared" si="479"/>
        <v>0</v>
      </c>
      <c r="U875" s="679">
        <f t="shared" si="480"/>
        <v>0</v>
      </c>
      <c r="Y875" s="120"/>
      <c r="AE875" s="75"/>
      <c r="AF875" s="370">
        <v>18</v>
      </c>
      <c r="AG875" s="374">
        <v>16</v>
      </c>
      <c r="AH875" s="378">
        <v>14</v>
      </c>
      <c r="AI875" s="381">
        <v>12</v>
      </c>
      <c r="AJ875" s="386">
        <v>10</v>
      </c>
      <c r="AK875" s="391"/>
      <c r="AL875" s="386"/>
      <c r="AM875" s="363">
        <f t="shared" si="474"/>
        <v>6</v>
      </c>
      <c r="AN875" s="578"/>
      <c r="AO875" s="120"/>
      <c r="AP875" s="120"/>
      <c r="AQ875" s="120"/>
      <c r="AR875" s="120"/>
      <c r="AS875" s="120"/>
      <c r="AT875" s="120"/>
      <c r="AV875" s="115"/>
      <c r="AW875" s="395"/>
      <c r="AX875" s="571"/>
      <c r="AY875" s="572"/>
      <c r="AZ875" s="572"/>
      <c r="BA875" s="572"/>
      <c r="BB875" s="573"/>
      <c r="BC875" s="395"/>
      <c r="BD875" s="115"/>
      <c r="BE875" s="115"/>
      <c r="BF875" s="115"/>
      <c r="BG875" s="115"/>
      <c r="BH875" s="115"/>
      <c r="BI875" s="115"/>
      <c r="BJ875" s="115"/>
      <c r="BK875" s="115"/>
      <c r="BR875" s="120"/>
      <c r="BS875" s="120"/>
      <c r="BV875" s="120"/>
      <c r="BW875" s="120"/>
      <c r="BZ875" s="120"/>
      <c r="CA875" s="120"/>
      <c r="CC875" s="115"/>
      <c r="CD875" s="120"/>
      <c r="CE875" s="417"/>
      <c r="CF875" s="115"/>
      <c r="CG875" s="115"/>
      <c r="CH875" s="120"/>
      <c r="CI875" s="417"/>
      <c r="CJ875" s="115"/>
      <c r="CK875" s="115"/>
      <c r="CL875" s="120"/>
      <c r="CM875" s="417"/>
      <c r="IS875" s="103"/>
    </row>
    <row r="876" spans="2:253" s="74" customFormat="1" ht="17.100000000000001" hidden="1" customHeight="1" x14ac:dyDescent="0.25">
      <c r="B876" s="504">
        <f>IF('KB Duct Parts'!$BL$14=1,Branches!D25,0)</f>
        <v>0</v>
      </c>
      <c r="C876" s="525"/>
      <c r="D876" s="526" t="str">
        <f>Branches!M25</f>
        <v xml:space="preserve"> </v>
      </c>
      <c r="E876" s="504" t="str">
        <f>Branches!E25&amp;""""</f>
        <v>"</v>
      </c>
      <c r="F876" s="508"/>
      <c r="G876" s="509" t="str">
        <f>Branches!N25</f>
        <v xml:space="preserve"> </v>
      </c>
      <c r="H876" s="504" t="s">
        <v>923</v>
      </c>
      <c r="I876" s="1035" t="str">
        <f>Branches!O25</f>
        <v xml:space="preserve"> </v>
      </c>
      <c r="J876" s="1036"/>
      <c r="K876" s="516" t="s">
        <v>881</v>
      </c>
      <c r="L876" s="521">
        <f>Branches!K25</f>
        <v>0</v>
      </c>
      <c r="M876" s="532" t="s">
        <v>1700</v>
      </c>
      <c r="N876" s="514">
        <f>Branches!P25</f>
        <v>0</v>
      </c>
      <c r="O876" s="518">
        <f t="shared" si="475"/>
        <v>0</v>
      </c>
      <c r="P876" s="680">
        <f>'KB Duct Parts'!$AE$3</f>
        <v>0</v>
      </c>
      <c r="Q876" s="681">
        <f t="shared" si="476"/>
        <v>0</v>
      </c>
      <c r="R876" s="682">
        <f t="shared" si="477"/>
        <v>0</v>
      </c>
      <c r="S876" s="716">
        <f t="shared" si="478"/>
        <v>0.35</v>
      </c>
      <c r="T876" s="679">
        <f t="shared" si="479"/>
        <v>0</v>
      </c>
      <c r="U876" s="679">
        <f t="shared" si="480"/>
        <v>0</v>
      </c>
      <c r="Y876" s="120"/>
      <c r="AE876" s="75"/>
      <c r="AF876" s="370">
        <v>18</v>
      </c>
      <c r="AG876" s="374">
        <v>16</v>
      </c>
      <c r="AH876" s="378">
        <v>14</v>
      </c>
      <c r="AI876" s="381">
        <v>12</v>
      </c>
      <c r="AJ876" s="386">
        <v>10</v>
      </c>
      <c r="AK876" s="391"/>
      <c r="AL876" s="386"/>
      <c r="AM876" s="363">
        <f t="shared" si="474"/>
        <v>6</v>
      </c>
      <c r="AN876" s="578"/>
      <c r="AO876" s="120"/>
      <c r="AP876" s="120"/>
      <c r="AQ876" s="120"/>
      <c r="AR876" s="120"/>
      <c r="AS876" s="120"/>
      <c r="AT876" s="120"/>
      <c r="AV876" s="115"/>
      <c r="AW876" s="395"/>
      <c r="AX876" s="571"/>
      <c r="AY876" s="572"/>
      <c r="AZ876" s="572"/>
      <c r="BA876" s="572"/>
      <c r="BB876" s="573"/>
      <c r="BC876" s="395"/>
      <c r="BD876" s="115"/>
      <c r="BE876" s="115"/>
      <c r="BF876" s="115"/>
      <c r="BG876" s="115"/>
      <c r="BH876" s="115"/>
      <c r="BI876" s="115"/>
      <c r="BJ876" s="115"/>
      <c r="BK876" s="115"/>
      <c r="BR876" s="120"/>
      <c r="BS876" s="120"/>
      <c r="BV876" s="120"/>
      <c r="BW876" s="120"/>
      <c r="BZ876" s="120"/>
      <c r="CA876" s="120"/>
      <c r="CC876" s="115"/>
      <c r="CD876" s="120"/>
      <c r="CE876" s="417"/>
      <c r="CF876" s="115"/>
      <c r="CG876" s="115"/>
      <c r="CH876" s="120"/>
      <c r="CI876" s="417"/>
      <c r="CJ876" s="115"/>
      <c r="CK876" s="115"/>
      <c r="CL876" s="120"/>
      <c r="CM876" s="417"/>
      <c r="IS876" s="103"/>
    </row>
    <row r="877" spans="2:253" s="74" customFormat="1" ht="17.100000000000001" hidden="1" customHeight="1" x14ac:dyDescent="0.25">
      <c r="B877" s="504">
        <f>IF('KB Duct Parts'!$BL$14=1,Branches!D26,0)</f>
        <v>0</v>
      </c>
      <c r="C877" s="525"/>
      <c r="D877" s="526" t="str">
        <f>Branches!M26</f>
        <v xml:space="preserve"> </v>
      </c>
      <c r="E877" s="504" t="str">
        <f>Branches!E26&amp;""""</f>
        <v>"</v>
      </c>
      <c r="F877" s="508"/>
      <c r="G877" s="509" t="str">
        <f>Branches!N26</f>
        <v xml:space="preserve"> </v>
      </c>
      <c r="H877" s="504" t="s">
        <v>923</v>
      </c>
      <c r="I877" s="1035" t="str">
        <f>Branches!O26</f>
        <v xml:space="preserve"> </v>
      </c>
      <c r="J877" s="1036"/>
      <c r="K877" s="516" t="s">
        <v>881</v>
      </c>
      <c r="L877" s="521">
        <f>Branches!K26</f>
        <v>0</v>
      </c>
      <c r="M877" s="532" t="s">
        <v>1700</v>
      </c>
      <c r="N877" s="514">
        <f>Branches!P26</f>
        <v>0</v>
      </c>
      <c r="O877" s="518">
        <f t="shared" si="475"/>
        <v>0</v>
      </c>
      <c r="P877" s="680">
        <f>'KB Duct Parts'!$AE$3</f>
        <v>0</v>
      </c>
      <c r="Q877" s="681">
        <f t="shared" si="476"/>
        <v>0</v>
      </c>
      <c r="R877" s="682">
        <f t="shared" si="477"/>
        <v>0</v>
      </c>
      <c r="S877" s="716">
        <f t="shared" si="478"/>
        <v>0.35</v>
      </c>
      <c r="T877" s="679">
        <f t="shared" si="479"/>
        <v>0</v>
      </c>
      <c r="U877" s="679">
        <f t="shared" si="480"/>
        <v>0</v>
      </c>
      <c r="Y877" s="120"/>
      <c r="AE877" s="75"/>
      <c r="AF877" s="370">
        <v>18</v>
      </c>
      <c r="AG877" s="374">
        <v>16</v>
      </c>
      <c r="AH877" s="378">
        <v>14</v>
      </c>
      <c r="AI877" s="381">
        <v>12</v>
      </c>
      <c r="AJ877" s="386">
        <v>10</v>
      </c>
      <c r="AK877" s="391"/>
      <c r="AL877" s="386"/>
      <c r="AM877" s="363">
        <f t="shared" si="474"/>
        <v>6</v>
      </c>
      <c r="AN877" s="578"/>
      <c r="AO877" s="120"/>
      <c r="AP877" s="120"/>
      <c r="AQ877" s="120"/>
      <c r="AR877" s="120"/>
      <c r="AS877" s="120"/>
      <c r="AT877" s="120"/>
      <c r="AV877" s="115"/>
      <c r="AW877" s="395"/>
      <c r="AX877" s="571"/>
      <c r="AY877" s="572"/>
      <c r="AZ877" s="572"/>
      <c r="BA877" s="572"/>
      <c r="BB877" s="573"/>
      <c r="BC877" s="395"/>
      <c r="BD877" s="115"/>
      <c r="BE877" s="115"/>
      <c r="BF877" s="115"/>
      <c r="BG877" s="115"/>
      <c r="BH877" s="115"/>
      <c r="BI877" s="115"/>
      <c r="BJ877" s="115"/>
      <c r="BK877" s="115"/>
      <c r="BR877" s="120"/>
      <c r="BS877" s="120"/>
      <c r="BV877" s="120"/>
      <c r="BW877" s="120"/>
      <c r="BZ877" s="120"/>
      <c r="CA877" s="120"/>
      <c r="CC877" s="115"/>
      <c r="CD877" s="120"/>
      <c r="CE877" s="417"/>
      <c r="CF877" s="115"/>
      <c r="CG877" s="115"/>
      <c r="CH877" s="120"/>
      <c r="CI877" s="417"/>
      <c r="CJ877" s="115"/>
      <c r="CK877" s="115"/>
      <c r="CL877" s="120"/>
      <c r="CM877" s="417"/>
      <c r="IS877" s="103"/>
    </row>
    <row r="878" spans="2:253" s="74" customFormat="1" ht="17.100000000000001" hidden="1" customHeight="1" x14ac:dyDescent="0.25">
      <c r="B878" s="504">
        <f>IF('KB Duct Parts'!$BL$14=1,Branches!D27,0)</f>
        <v>0</v>
      </c>
      <c r="C878" s="525"/>
      <c r="D878" s="526" t="str">
        <f>Branches!M27</f>
        <v xml:space="preserve"> </v>
      </c>
      <c r="E878" s="504" t="str">
        <f>Branches!E27&amp;""""</f>
        <v>"</v>
      </c>
      <c r="F878" s="508"/>
      <c r="G878" s="509" t="str">
        <f>Branches!N27</f>
        <v xml:space="preserve"> </v>
      </c>
      <c r="H878" s="504" t="s">
        <v>923</v>
      </c>
      <c r="I878" s="1035" t="str">
        <f>Branches!O27</f>
        <v xml:space="preserve"> </v>
      </c>
      <c r="J878" s="1036"/>
      <c r="K878" s="516" t="s">
        <v>881</v>
      </c>
      <c r="L878" s="521">
        <f>Branches!K27</f>
        <v>0</v>
      </c>
      <c r="M878" s="532" t="s">
        <v>1700</v>
      </c>
      <c r="N878" s="514">
        <f>Branches!P27</f>
        <v>0</v>
      </c>
      <c r="O878" s="518">
        <f t="shared" si="475"/>
        <v>0</v>
      </c>
      <c r="P878" s="680">
        <f>'KB Duct Parts'!$AE$3</f>
        <v>0</v>
      </c>
      <c r="Q878" s="681">
        <f t="shared" si="476"/>
        <v>0</v>
      </c>
      <c r="R878" s="682">
        <f t="shared" si="477"/>
        <v>0</v>
      </c>
      <c r="S878" s="716">
        <f t="shared" si="478"/>
        <v>0.35</v>
      </c>
      <c r="T878" s="679">
        <f t="shared" si="479"/>
        <v>0</v>
      </c>
      <c r="U878" s="679">
        <f t="shared" si="480"/>
        <v>0</v>
      </c>
      <c r="Y878" s="120"/>
      <c r="AE878" s="75"/>
      <c r="AF878" s="370">
        <v>18</v>
      </c>
      <c r="AG878" s="374">
        <v>16</v>
      </c>
      <c r="AH878" s="378">
        <v>14</v>
      </c>
      <c r="AI878" s="381">
        <v>12</v>
      </c>
      <c r="AJ878" s="386">
        <v>10</v>
      </c>
      <c r="AK878" s="391"/>
      <c r="AL878" s="386"/>
      <c r="AM878" s="363">
        <f t="shared" si="474"/>
        <v>6</v>
      </c>
      <c r="AN878" s="578"/>
      <c r="AO878" s="120"/>
      <c r="AP878" s="120"/>
      <c r="AQ878" s="120"/>
      <c r="AR878" s="120"/>
      <c r="AS878" s="120"/>
      <c r="AT878" s="120"/>
      <c r="AV878" s="115"/>
      <c r="AW878" s="395"/>
      <c r="AX878" s="571"/>
      <c r="AY878" s="572"/>
      <c r="AZ878" s="572"/>
      <c r="BA878" s="572"/>
      <c r="BB878" s="573"/>
      <c r="BC878" s="395"/>
      <c r="BD878" s="115"/>
      <c r="BE878" s="115"/>
      <c r="BF878" s="115"/>
      <c r="BG878" s="115"/>
      <c r="BH878" s="115"/>
      <c r="BI878" s="115"/>
      <c r="BJ878" s="115"/>
      <c r="BK878" s="115"/>
      <c r="BR878" s="120"/>
      <c r="BS878" s="120"/>
      <c r="BV878" s="120"/>
      <c r="BW878" s="120"/>
      <c r="BZ878" s="120"/>
      <c r="CA878" s="120"/>
      <c r="CC878" s="115"/>
      <c r="CD878" s="120"/>
      <c r="CE878" s="417"/>
      <c r="CF878" s="115"/>
      <c r="CG878" s="115"/>
      <c r="CH878" s="120"/>
      <c r="CI878" s="417"/>
      <c r="CJ878" s="115"/>
      <c r="CK878" s="115"/>
      <c r="CL878" s="120"/>
      <c r="CM878" s="417"/>
      <c r="IS878" s="103"/>
    </row>
    <row r="879" spans="2:253" s="74" customFormat="1" ht="17.100000000000001" hidden="1" customHeight="1" x14ac:dyDescent="0.25">
      <c r="B879" s="504">
        <f>IF('KB Duct Parts'!$BL$14=1,Branches!D28,0)</f>
        <v>0</v>
      </c>
      <c r="C879" s="525"/>
      <c r="D879" s="526" t="str">
        <f>Branches!M28</f>
        <v xml:space="preserve"> </v>
      </c>
      <c r="E879" s="504" t="str">
        <f>Branches!E28&amp;""""</f>
        <v>"</v>
      </c>
      <c r="F879" s="508"/>
      <c r="G879" s="509" t="str">
        <f>Branches!N28</f>
        <v xml:space="preserve"> </v>
      </c>
      <c r="H879" s="504" t="s">
        <v>923</v>
      </c>
      <c r="I879" s="1035" t="str">
        <f>Branches!O28</f>
        <v xml:space="preserve"> </v>
      </c>
      <c r="J879" s="1036"/>
      <c r="K879" s="516" t="s">
        <v>881</v>
      </c>
      <c r="L879" s="521">
        <f>Branches!K28</f>
        <v>0</v>
      </c>
      <c r="M879" s="532" t="s">
        <v>1700</v>
      </c>
      <c r="N879" s="514">
        <f>Branches!P28</f>
        <v>0</v>
      </c>
      <c r="O879" s="518">
        <f t="shared" si="475"/>
        <v>0</v>
      </c>
      <c r="P879" s="680">
        <f>'KB Duct Parts'!$AE$3</f>
        <v>0</v>
      </c>
      <c r="Q879" s="681">
        <f t="shared" si="476"/>
        <v>0</v>
      </c>
      <c r="R879" s="682">
        <f t="shared" si="477"/>
        <v>0</v>
      </c>
      <c r="S879" s="716">
        <f t="shared" si="478"/>
        <v>0.35</v>
      </c>
      <c r="T879" s="679">
        <f t="shared" si="479"/>
        <v>0</v>
      </c>
      <c r="U879" s="679">
        <f t="shared" si="480"/>
        <v>0</v>
      </c>
      <c r="Y879" s="120"/>
      <c r="AE879" s="75"/>
      <c r="AF879" s="370">
        <v>18</v>
      </c>
      <c r="AG879" s="374">
        <v>16</v>
      </c>
      <c r="AH879" s="378">
        <v>14</v>
      </c>
      <c r="AI879" s="381">
        <v>12</v>
      </c>
      <c r="AJ879" s="386">
        <v>10</v>
      </c>
      <c r="AK879" s="391"/>
      <c r="AL879" s="386"/>
      <c r="AM879" s="363">
        <f t="shared" si="474"/>
        <v>6</v>
      </c>
      <c r="AN879" s="578"/>
      <c r="AO879" s="120"/>
      <c r="AP879" s="120"/>
      <c r="AQ879" s="120"/>
      <c r="AR879" s="120"/>
      <c r="AS879" s="120"/>
      <c r="AT879" s="120"/>
      <c r="AV879" s="115"/>
      <c r="AW879" s="395"/>
      <c r="AX879" s="571"/>
      <c r="AY879" s="572"/>
      <c r="AZ879" s="572"/>
      <c r="BA879" s="572"/>
      <c r="BB879" s="573"/>
      <c r="BC879" s="395"/>
      <c r="BD879" s="115"/>
      <c r="BE879" s="115"/>
      <c r="BF879" s="115"/>
      <c r="BG879" s="115"/>
      <c r="BH879" s="115"/>
      <c r="BI879" s="115"/>
      <c r="BJ879" s="115"/>
      <c r="BK879" s="115"/>
      <c r="BR879" s="120"/>
      <c r="BS879" s="120"/>
      <c r="BV879" s="120"/>
      <c r="BW879" s="120"/>
      <c r="BZ879" s="120"/>
      <c r="CA879" s="120"/>
      <c r="CC879" s="115"/>
      <c r="CD879" s="120"/>
      <c r="CE879" s="417"/>
      <c r="CF879" s="115"/>
      <c r="CG879" s="115"/>
      <c r="CH879" s="120"/>
      <c r="CI879" s="417"/>
      <c r="CJ879" s="115"/>
      <c r="CK879" s="115"/>
      <c r="CL879" s="120"/>
      <c r="CM879" s="417"/>
      <c r="IS879" s="103"/>
    </row>
    <row r="880" spans="2:253" s="74" customFormat="1" ht="17.100000000000001" hidden="1" customHeight="1" x14ac:dyDescent="0.25">
      <c r="B880" s="504">
        <f>IF('KB Duct Parts'!$BL$14=1,Branches!D29,0)</f>
        <v>0</v>
      </c>
      <c r="C880" s="525"/>
      <c r="D880" s="526" t="str">
        <f>Branches!M29</f>
        <v xml:space="preserve"> </v>
      </c>
      <c r="E880" s="504" t="str">
        <f>Branches!E29&amp;""""</f>
        <v>"</v>
      </c>
      <c r="F880" s="508"/>
      <c r="G880" s="509" t="str">
        <f>Branches!N29</f>
        <v xml:space="preserve"> </v>
      </c>
      <c r="H880" s="504" t="s">
        <v>923</v>
      </c>
      <c r="I880" s="1035" t="str">
        <f>Branches!O29</f>
        <v xml:space="preserve"> </v>
      </c>
      <c r="J880" s="1036"/>
      <c r="K880" s="516" t="s">
        <v>881</v>
      </c>
      <c r="L880" s="521">
        <f>Branches!K29</f>
        <v>0</v>
      </c>
      <c r="M880" s="532" t="s">
        <v>1700</v>
      </c>
      <c r="N880" s="514">
        <f>Branches!P29</f>
        <v>0</v>
      </c>
      <c r="O880" s="518">
        <f t="shared" si="475"/>
        <v>0</v>
      </c>
      <c r="P880" s="680">
        <f>'KB Duct Parts'!$AE$3</f>
        <v>0</v>
      </c>
      <c r="Q880" s="681">
        <f t="shared" si="476"/>
        <v>0</v>
      </c>
      <c r="R880" s="682">
        <f t="shared" si="477"/>
        <v>0</v>
      </c>
      <c r="S880" s="716">
        <f t="shared" si="478"/>
        <v>0.35</v>
      </c>
      <c r="T880" s="679">
        <f t="shared" si="479"/>
        <v>0</v>
      </c>
      <c r="U880" s="679">
        <f t="shared" si="480"/>
        <v>0</v>
      </c>
      <c r="Y880" s="120"/>
      <c r="AE880" s="75"/>
      <c r="AF880" s="370">
        <v>18</v>
      </c>
      <c r="AG880" s="374">
        <v>16</v>
      </c>
      <c r="AH880" s="378">
        <v>14</v>
      </c>
      <c r="AI880" s="381">
        <v>12</v>
      </c>
      <c r="AJ880" s="386">
        <v>10</v>
      </c>
      <c r="AK880" s="391"/>
      <c r="AL880" s="386"/>
      <c r="AM880" s="363">
        <f t="shared" si="474"/>
        <v>6</v>
      </c>
      <c r="AN880" s="578"/>
      <c r="AO880" s="120"/>
      <c r="AP880" s="120"/>
      <c r="AQ880" s="120"/>
      <c r="AR880" s="120"/>
      <c r="AS880" s="120"/>
      <c r="AT880" s="120"/>
      <c r="AV880" s="115"/>
      <c r="AW880" s="395"/>
      <c r="AX880" s="571"/>
      <c r="AY880" s="572"/>
      <c r="AZ880" s="572"/>
      <c r="BA880" s="572"/>
      <c r="BB880" s="573"/>
      <c r="BC880" s="395"/>
      <c r="BD880" s="115"/>
      <c r="BE880" s="115"/>
      <c r="BF880" s="115"/>
      <c r="BG880" s="115"/>
      <c r="BH880" s="115"/>
      <c r="BI880" s="115"/>
      <c r="BJ880" s="115"/>
      <c r="BK880" s="115"/>
      <c r="BR880" s="120"/>
      <c r="BS880" s="120"/>
      <c r="BV880" s="120"/>
      <c r="BW880" s="120"/>
      <c r="BZ880" s="120"/>
      <c r="CA880" s="120"/>
      <c r="CC880" s="115"/>
      <c r="CD880" s="120"/>
      <c r="CE880" s="417"/>
      <c r="CF880" s="115"/>
      <c r="CG880" s="115"/>
      <c r="CH880" s="120"/>
      <c r="CI880" s="417"/>
      <c r="CJ880" s="115"/>
      <c r="CK880" s="115"/>
      <c r="CL880" s="120"/>
      <c r="CM880" s="417"/>
      <c r="IS880" s="103"/>
    </row>
    <row r="881" spans="2:253" s="74" customFormat="1" ht="17.100000000000001" hidden="1" customHeight="1" x14ac:dyDescent="0.25">
      <c r="B881" s="504">
        <f>IF('KB Duct Parts'!$BL$14=1,Branches!D30,0)</f>
        <v>0</v>
      </c>
      <c r="C881" s="525"/>
      <c r="D881" s="526" t="str">
        <f>Branches!M30</f>
        <v xml:space="preserve"> </v>
      </c>
      <c r="E881" s="504" t="str">
        <f>Branches!E30&amp;""""</f>
        <v>"</v>
      </c>
      <c r="F881" s="508"/>
      <c r="G881" s="509" t="str">
        <f>Branches!N30</f>
        <v xml:space="preserve"> </v>
      </c>
      <c r="H881" s="504" t="s">
        <v>923</v>
      </c>
      <c r="I881" s="1035" t="str">
        <f>Branches!O30</f>
        <v xml:space="preserve"> </v>
      </c>
      <c r="J881" s="1036"/>
      <c r="K881" s="516" t="s">
        <v>881</v>
      </c>
      <c r="L881" s="521">
        <f>Branches!K30</f>
        <v>0</v>
      </c>
      <c r="M881" s="532" t="s">
        <v>1700</v>
      </c>
      <c r="N881" s="514">
        <f>Branches!P30</f>
        <v>0</v>
      </c>
      <c r="O881" s="518">
        <f t="shared" si="475"/>
        <v>0</v>
      </c>
      <c r="P881" s="680">
        <f>'KB Duct Parts'!$AE$3</f>
        <v>0</v>
      </c>
      <c r="Q881" s="681">
        <f t="shared" si="476"/>
        <v>0</v>
      </c>
      <c r="R881" s="682">
        <f t="shared" si="477"/>
        <v>0</v>
      </c>
      <c r="S881" s="716">
        <f t="shared" si="478"/>
        <v>0.35</v>
      </c>
      <c r="T881" s="679">
        <f t="shared" si="479"/>
        <v>0</v>
      </c>
      <c r="U881" s="679">
        <f t="shared" si="480"/>
        <v>0</v>
      </c>
      <c r="Y881" s="120"/>
      <c r="AE881" s="75"/>
      <c r="AF881" s="370">
        <v>18</v>
      </c>
      <c r="AG881" s="374">
        <v>16</v>
      </c>
      <c r="AH881" s="378">
        <v>14</v>
      </c>
      <c r="AI881" s="381">
        <v>12</v>
      </c>
      <c r="AJ881" s="386">
        <v>10</v>
      </c>
      <c r="AK881" s="391"/>
      <c r="AL881" s="386"/>
      <c r="AM881" s="363">
        <f t="shared" si="474"/>
        <v>6</v>
      </c>
      <c r="AN881" s="578"/>
      <c r="AO881" s="120"/>
      <c r="AP881" s="120"/>
      <c r="AQ881" s="120"/>
      <c r="AR881" s="120"/>
      <c r="AS881" s="120"/>
      <c r="AT881" s="120"/>
      <c r="AV881" s="115"/>
      <c r="AW881" s="395"/>
      <c r="AX881" s="571"/>
      <c r="AY881" s="572"/>
      <c r="AZ881" s="572"/>
      <c r="BA881" s="572"/>
      <c r="BB881" s="573"/>
      <c r="BC881" s="395"/>
      <c r="BD881" s="115"/>
      <c r="BE881" s="115"/>
      <c r="BF881" s="115"/>
      <c r="BG881" s="115"/>
      <c r="BH881" s="115"/>
      <c r="BI881" s="115"/>
      <c r="BJ881" s="115"/>
      <c r="BK881" s="115"/>
      <c r="BR881" s="120"/>
      <c r="BS881" s="120"/>
      <c r="BV881" s="120"/>
      <c r="BW881" s="120"/>
      <c r="BZ881" s="120"/>
      <c r="CA881" s="120"/>
      <c r="CC881" s="115"/>
      <c r="CD881" s="120"/>
      <c r="CE881" s="417"/>
      <c r="CF881" s="115"/>
      <c r="CG881" s="115"/>
      <c r="CH881" s="120"/>
      <c r="CI881" s="417"/>
      <c r="CJ881" s="115"/>
      <c r="CK881" s="115"/>
      <c r="CL881" s="120"/>
      <c r="CM881" s="417"/>
      <c r="IS881" s="103"/>
    </row>
    <row r="882" spans="2:253" s="74" customFormat="1" ht="17.100000000000001" hidden="1" customHeight="1" x14ac:dyDescent="0.25">
      <c r="B882" s="504">
        <f>IF('KB Duct Parts'!$BL$14=1,Branches!D31,0)</f>
        <v>0</v>
      </c>
      <c r="C882" s="525"/>
      <c r="D882" s="526" t="str">
        <f>Branches!M31</f>
        <v xml:space="preserve"> </v>
      </c>
      <c r="E882" s="504" t="str">
        <f>Branches!E31&amp;""""</f>
        <v>"</v>
      </c>
      <c r="F882" s="508"/>
      <c r="G882" s="509" t="str">
        <f>Branches!N31</f>
        <v xml:space="preserve"> </v>
      </c>
      <c r="H882" s="504" t="s">
        <v>923</v>
      </c>
      <c r="I882" s="1035" t="str">
        <f>Branches!O31</f>
        <v xml:space="preserve"> </v>
      </c>
      <c r="J882" s="1036"/>
      <c r="K882" s="516" t="s">
        <v>881</v>
      </c>
      <c r="L882" s="521">
        <f>Branches!K31</f>
        <v>0</v>
      </c>
      <c r="M882" s="532" t="s">
        <v>1700</v>
      </c>
      <c r="N882" s="514">
        <f>Branches!P31</f>
        <v>0</v>
      </c>
      <c r="O882" s="518">
        <f t="shared" si="475"/>
        <v>0</v>
      </c>
      <c r="P882" s="680">
        <f>'KB Duct Parts'!$AE$3</f>
        <v>0</v>
      </c>
      <c r="Q882" s="681">
        <f t="shared" si="476"/>
        <v>0</v>
      </c>
      <c r="R882" s="682">
        <f t="shared" si="477"/>
        <v>0</v>
      </c>
      <c r="S882" s="716">
        <f t="shared" si="478"/>
        <v>0.35</v>
      </c>
      <c r="T882" s="679">
        <f t="shared" si="479"/>
        <v>0</v>
      </c>
      <c r="U882" s="679">
        <f t="shared" si="480"/>
        <v>0</v>
      </c>
      <c r="Y882" s="120"/>
      <c r="AE882" s="75"/>
      <c r="AF882" s="370">
        <v>18</v>
      </c>
      <c r="AG882" s="374">
        <v>16</v>
      </c>
      <c r="AH882" s="378">
        <v>14</v>
      </c>
      <c r="AI882" s="381">
        <v>12</v>
      </c>
      <c r="AJ882" s="386">
        <v>10</v>
      </c>
      <c r="AK882" s="391"/>
      <c r="AL882" s="386"/>
      <c r="AM882" s="363">
        <f t="shared" si="474"/>
        <v>6</v>
      </c>
      <c r="AN882" s="578"/>
      <c r="AO882" s="120"/>
      <c r="AP882" s="120"/>
      <c r="AQ882" s="120"/>
      <c r="AR882" s="120"/>
      <c r="AS882" s="120"/>
      <c r="AT882" s="120"/>
      <c r="AV882" s="115"/>
      <c r="AW882" s="395"/>
      <c r="AX882" s="571"/>
      <c r="AY882" s="572"/>
      <c r="AZ882" s="572"/>
      <c r="BA882" s="572"/>
      <c r="BB882" s="573"/>
      <c r="BC882" s="395"/>
      <c r="BD882" s="115"/>
      <c r="BE882" s="115"/>
      <c r="BF882" s="115"/>
      <c r="BG882" s="115"/>
      <c r="BH882" s="115"/>
      <c r="BI882" s="115"/>
      <c r="BJ882" s="115"/>
      <c r="BK882" s="115"/>
      <c r="BR882" s="120"/>
      <c r="BS882" s="120"/>
      <c r="BV882" s="120"/>
      <c r="BW882" s="120"/>
      <c r="BZ882" s="120"/>
      <c r="CA882" s="120"/>
      <c r="CC882" s="115"/>
      <c r="CD882" s="120"/>
      <c r="CE882" s="417"/>
      <c r="CF882" s="115"/>
      <c r="CG882" s="115"/>
      <c r="CH882" s="120"/>
      <c r="CI882" s="417"/>
      <c r="CJ882" s="115"/>
      <c r="CK882" s="115"/>
      <c r="CL882" s="120"/>
      <c r="CM882" s="417"/>
      <c r="IS882" s="103"/>
    </row>
    <row r="883" spans="2:253" s="74" customFormat="1" ht="17.100000000000001" hidden="1" customHeight="1" x14ac:dyDescent="0.25">
      <c r="B883" s="504">
        <f>IF('KB Duct Parts'!$BL$14=1,Branches!D32,0)</f>
        <v>0</v>
      </c>
      <c r="C883" s="525"/>
      <c r="D883" s="526" t="str">
        <f>Branches!M32</f>
        <v xml:space="preserve"> </v>
      </c>
      <c r="E883" s="504" t="str">
        <f>Branches!E32&amp;""""</f>
        <v>"</v>
      </c>
      <c r="F883" s="508"/>
      <c r="G883" s="509" t="str">
        <f>Branches!N32</f>
        <v xml:space="preserve"> </v>
      </c>
      <c r="H883" s="504" t="s">
        <v>923</v>
      </c>
      <c r="I883" s="1035" t="str">
        <f>Branches!O32</f>
        <v xml:space="preserve"> </v>
      </c>
      <c r="J883" s="1036"/>
      <c r="K883" s="516" t="s">
        <v>881</v>
      </c>
      <c r="L883" s="521">
        <f>Branches!K32</f>
        <v>0</v>
      </c>
      <c r="M883" s="532" t="s">
        <v>1700</v>
      </c>
      <c r="N883" s="514">
        <f>Branches!P32</f>
        <v>0</v>
      </c>
      <c r="O883" s="518">
        <f t="shared" si="475"/>
        <v>0</v>
      </c>
      <c r="P883" s="680">
        <f>'KB Duct Parts'!$AE$3</f>
        <v>0</v>
      </c>
      <c r="Q883" s="681">
        <f t="shared" si="476"/>
        <v>0</v>
      </c>
      <c r="R883" s="682">
        <f t="shared" si="477"/>
        <v>0</v>
      </c>
      <c r="S883" s="716">
        <f t="shared" si="478"/>
        <v>0.35</v>
      </c>
      <c r="T883" s="679">
        <f t="shared" si="479"/>
        <v>0</v>
      </c>
      <c r="U883" s="679">
        <f t="shared" si="480"/>
        <v>0</v>
      </c>
      <c r="Y883" s="120"/>
      <c r="AE883" s="75"/>
      <c r="AF883" s="370">
        <v>18</v>
      </c>
      <c r="AG883" s="374">
        <v>16</v>
      </c>
      <c r="AH883" s="378">
        <v>14</v>
      </c>
      <c r="AI883" s="381">
        <v>12</v>
      </c>
      <c r="AJ883" s="386">
        <v>10</v>
      </c>
      <c r="AK883" s="391"/>
      <c r="AL883" s="386"/>
      <c r="AM883" s="363">
        <f t="shared" si="474"/>
        <v>6</v>
      </c>
      <c r="AN883" s="578"/>
      <c r="AO883" s="120"/>
      <c r="AP883" s="120"/>
      <c r="AQ883" s="120"/>
      <c r="AR883" s="120"/>
      <c r="AS883" s="120"/>
      <c r="AT883" s="120"/>
      <c r="AV883" s="115"/>
      <c r="AW883" s="395"/>
      <c r="AX883" s="571"/>
      <c r="AY883" s="572"/>
      <c r="AZ883" s="572"/>
      <c r="BA883" s="572"/>
      <c r="BB883" s="573"/>
      <c r="BC883" s="395"/>
      <c r="BD883" s="115"/>
      <c r="BE883" s="115"/>
      <c r="BF883" s="115"/>
      <c r="BG883" s="115"/>
      <c r="BH883" s="115"/>
      <c r="BI883" s="115"/>
      <c r="BJ883" s="115"/>
      <c r="BK883" s="115"/>
      <c r="BR883" s="120"/>
      <c r="BS883" s="120"/>
      <c r="BV883" s="120"/>
      <c r="BW883" s="120"/>
      <c r="BZ883" s="120"/>
      <c r="CA883" s="120"/>
      <c r="CC883" s="115"/>
      <c r="CD883" s="120"/>
      <c r="CE883" s="417"/>
      <c r="CF883" s="115"/>
      <c r="CG883" s="115"/>
      <c r="CH883" s="120"/>
      <c r="CI883" s="417"/>
      <c r="CJ883" s="115"/>
      <c r="CK883" s="115"/>
      <c r="CL883" s="120"/>
      <c r="CM883" s="417"/>
      <c r="IS883" s="103"/>
    </row>
    <row r="884" spans="2:253" s="74" customFormat="1" ht="17.100000000000001" hidden="1" customHeight="1" x14ac:dyDescent="0.25">
      <c r="B884" s="504">
        <f>IF('KB Duct Parts'!$BL$14=1,Branches!D33,0)</f>
        <v>0</v>
      </c>
      <c r="C884" s="525"/>
      <c r="D884" s="526" t="str">
        <f>Branches!M33</f>
        <v xml:space="preserve"> </v>
      </c>
      <c r="E884" s="504" t="str">
        <f>Branches!E33&amp;""""</f>
        <v>"</v>
      </c>
      <c r="F884" s="508"/>
      <c r="G884" s="509" t="str">
        <f>Branches!N33</f>
        <v xml:space="preserve"> </v>
      </c>
      <c r="H884" s="504" t="s">
        <v>923</v>
      </c>
      <c r="I884" s="1035" t="str">
        <f>Branches!O33</f>
        <v xml:space="preserve"> </v>
      </c>
      <c r="J884" s="1036"/>
      <c r="K884" s="516" t="s">
        <v>881</v>
      </c>
      <c r="L884" s="521">
        <f>Branches!K33</f>
        <v>0</v>
      </c>
      <c r="M884" s="532" t="s">
        <v>1700</v>
      </c>
      <c r="N884" s="514">
        <f>Branches!P33</f>
        <v>0</v>
      </c>
      <c r="O884" s="518">
        <f t="shared" si="475"/>
        <v>0</v>
      </c>
      <c r="P884" s="680">
        <f>'KB Duct Parts'!$AE$3</f>
        <v>0</v>
      </c>
      <c r="Q884" s="681">
        <f t="shared" si="476"/>
        <v>0</v>
      </c>
      <c r="R884" s="682">
        <f t="shared" si="477"/>
        <v>0</v>
      </c>
      <c r="S884" s="716">
        <f t="shared" si="478"/>
        <v>0.35</v>
      </c>
      <c r="T884" s="679">
        <f t="shared" si="479"/>
        <v>0</v>
      </c>
      <c r="U884" s="679">
        <f t="shared" si="480"/>
        <v>0</v>
      </c>
      <c r="Y884" s="120"/>
      <c r="AE884" s="75"/>
      <c r="AF884" s="370">
        <v>18</v>
      </c>
      <c r="AG884" s="374">
        <v>16</v>
      </c>
      <c r="AH884" s="378">
        <v>14</v>
      </c>
      <c r="AI884" s="381">
        <v>12</v>
      </c>
      <c r="AJ884" s="386">
        <v>10</v>
      </c>
      <c r="AK884" s="391"/>
      <c r="AL884" s="386"/>
      <c r="AM884" s="363">
        <f t="shared" si="474"/>
        <v>6</v>
      </c>
      <c r="AN884" s="578"/>
      <c r="AO884" s="120"/>
      <c r="AP884" s="120"/>
      <c r="AQ884" s="120"/>
      <c r="AR884" s="120"/>
      <c r="AS884" s="120"/>
      <c r="AT884" s="120"/>
      <c r="AV884" s="115"/>
      <c r="AW884" s="395"/>
      <c r="AX884" s="571"/>
      <c r="AY884" s="572"/>
      <c r="AZ884" s="572"/>
      <c r="BA884" s="572"/>
      <c r="BB884" s="573"/>
      <c r="BC884" s="395"/>
      <c r="BD884" s="115"/>
      <c r="BE884" s="115"/>
      <c r="BF884" s="115"/>
      <c r="BG884" s="115"/>
      <c r="BH884" s="115"/>
      <c r="BI884" s="115"/>
      <c r="BJ884" s="115"/>
      <c r="BK884" s="115"/>
      <c r="BR884" s="120"/>
      <c r="BS884" s="120"/>
      <c r="BV884" s="120"/>
      <c r="BW884" s="120"/>
      <c r="BZ884" s="120"/>
      <c r="CA884" s="120"/>
      <c r="CC884" s="115"/>
      <c r="CD884" s="120"/>
      <c r="CE884" s="417"/>
      <c r="CF884" s="115"/>
      <c r="CG884" s="115"/>
      <c r="CH884" s="120"/>
      <c r="CI884" s="417"/>
      <c r="CJ884" s="115"/>
      <c r="CK884" s="115"/>
      <c r="CL884" s="120"/>
      <c r="CM884" s="417"/>
      <c r="IS884" s="103"/>
    </row>
    <row r="885" spans="2:253" s="74" customFormat="1" ht="17.100000000000001" hidden="1" customHeight="1" x14ac:dyDescent="0.25">
      <c r="B885" s="504">
        <f>IF('KB Duct Parts'!$BL$14=1,Branches!D34,0)</f>
        <v>0</v>
      </c>
      <c r="C885" s="525"/>
      <c r="D885" s="526" t="str">
        <f>Branches!M34</f>
        <v xml:space="preserve"> </v>
      </c>
      <c r="E885" s="504" t="str">
        <f>Branches!E34&amp;""""</f>
        <v>"</v>
      </c>
      <c r="F885" s="508"/>
      <c r="G885" s="509" t="str">
        <f>Branches!N34</f>
        <v xml:space="preserve"> </v>
      </c>
      <c r="H885" s="504" t="s">
        <v>923</v>
      </c>
      <c r="I885" s="1035" t="str">
        <f>Branches!O34</f>
        <v xml:space="preserve"> </v>
      </c>
      <c r="J885" s="1036"/>
      <c r="K885" s="516" t="s">
        <v>881</v>
      </c>
      <c r="L885" s="521">
        <f>Branches!K34</f>
        <v>0</v>
      </c>
      <c r="M885" s="532" t="s">
        <v>1700</v>
      </c>
      <c r="N885" s="514">
        <f>Branches!P34</f>
        <v>0</v>
      </c>
      <c r="O885" s="518">
        <f t="shared" si="475"/>
        <v>0</v>
      </c>
      <c r="P885" s="680">
        <f>'KB Duct Parts'!$AE$3</f>
        <v>0</v>
      </c>
      <c r="Q885" s="681">
        <f t="shared" si="476"/>
        <v>0</v>
      </c>
      <c r="R885" s="682">
        <f t="shared" si="477"/>
        <v>0</v>
      </c>
      <c r="S885" s="716">
        <f t="shared" si="478"/>
        <v>0.35</v>
      </c>
      <c r="T885" s="679">
        <f t="shared" si="479"/>
        <v>0</v>
      </c>
      <c r="U885" s="679">
        <f t="shared" si="480"/>
        <v>0</v>
      </c>
      <c r="Y885" s="120"/>
      <c r="AE885" s="75"/>
      <c r="AF885" s="370">
        <v>18</v>
      </c>
      <c r="AG885" s="374">
        <v>16</v>
      </c>
      <c r="AH885" s="378">
        <v>14</v>
      </c>
      <c r="AI885" s="381">
        <v>12</v>
      </c>
      <c r="AJ885" s="386">
        <v>10</v>
      </c>
      <c r="AK885" s="391"/>
      <c r="AL885" s="386"/>
      <c r="AM885" s="363">
        <f t="shared" si="474"/>
        <v>6</v>
      </c>
      <c r="AN885" s="578"/>
      <c r="AO885" s="120"/>
      <c r="AP885" s="120"/>
      <c r="AQ885" s="120"/>
      <c r="AR885" s="120"/>
      <c r="AS885" s="120"/>
      <c r="AT885" s="120"/>
      <c r="AV885" s="115"/>
      <c r="AW885" s="395"/>
      <c r="AX885" s="571"/>
      <c r="AY885" s="572"/>
      <c r="AZ885" s="572"/>
      <c r="BA885" s="572"/>
      <c r="BB885" s="573"/>
      <c r="BC885" s="395"/>
      <c r="BD885" s="115"/>
      <c r="BE885" s="115"/>
      <c r="BF885" s="115"/>
      <c r="BG885" s="115"/>
      <c r="BH885" s="115"/>
      <c r="BI885" s="115"/>
      <c r="BJ885" s="115"/>
      <c r="BK885" s="115"/>
      <c r="BR885" s="120"/>
      <c r="BS885" s="120"/>
      <c r="BV885" s="120"/>
      <c r="BW885" s="120"/>
      <c r="BZ885" s="120"/>
      <c r="CA885" s="120"/>
      <c r="CC885" s="115"/>
      <c r="CD885" s="120"/>
      <c r="CE885" s="417"/>
      <c r="CF885" s="115"/>
      <c r="CG885" s="115"/>
      <c r="CH885" s="120"/>
      <c r="CI885" s="417"/>
      <c r="CJ885" s="115"/>
      <c r="CK885" s="115"/>
      <c r="CL885" s="120"/>
      <c r="CM885" s="417"/>
      <c r="IS885" s="103"/>
    </row>
    <row r="886" spans="2:253" s="74" customFormat="1" ht="17.100000000000001" hidden="1" customHeight="1" x14ac:dyDescent="0.25">
      <c r="B886" s="504">
        <f>IF('KB Duct Parts'!$BL$14=1,Branches!D35,0)</f>
        <v>0</v>
      </c>
      <c r="C886" s="525"/>
      <c r="D886" s="526" t="str">
        <f>Branches!M35</f>
        <v xml:space="preserve"> </v>
      </c>
      <c r="E886" s="504" t="str">
        <f>Branches!E35&amp;""""</f>
        <v>"</v>
      </c>
      <c r="F886" s="508"/>
      <c r="G886" s="509" t="str">
        <f>Branches!N35</f>
        <v xml:space="preserve"> </v>
      </c>
      <c r="H886" s="504" t="s">
        <v>923</v>
      </c>
      <c r="I886" s="1035" t="str">
        <f>Branches!O35</f>
        <v xml:space="preserve"> </v>
      </c>
      <c r="J886" s="1036"/>
      <c r="K886" s="516" t="s">
        <v>881</v>
      </c>
      <c r="L886" s="521">
        <f>Branches!K35</f>
        <v>0</v>
      </c>
      <c r="M886" s="532" t="s">
        <v>1700</v>
      </c>
      <c r="N886" s="514">
        <f>Branches!P35</f>
        <v>0</v>
      </c>
      <c r="O886" s="518">
        <f t="shared" si="475"/>
        <v>0</v>
      </c>
      <c r="P886" s="680">
        <f>'KB Duct Parts'!$AE$3</f>
        <v>0</v>
      </c>
      <c r="Q886" s="681">
        <f t="shared" si="476"/>
        <v>0</v>
      </c>
      <c r="R886" s="682">
        <f t="shared" si="477"/>
        <v>0</v>
      </c>
      <c r="S886" s="716">
        <f t="shared" si="478"/>
        <v>0.35</v>
      </c>
      <c r="T886" s="679">
        <f t="shared" si="479"/>
        <v>0</v>
      </c>
      <c r="U886" s="679">
        <f t="shared" si="480"/>
        <v>0</v>
      </c>
      <c r="Y886" s="120"/>
      <c r="AE886" s="75"/>
      <c r="AF886" s="370">
        <v>18</v>
      </c>
      <c r="AG886" s="374">
        <v>16</v>
      </c>
      <c r="AH886" s="378">
        <v>14</v>
      </c>
      <c r="AI886" s="381">
        <v>12</v>
      </c>
      <c r="AJ886" s="386">
        <v>10</v>
      </c>
      <c r="AK886" s="391"/>
      <c r="AL886" s="386"/>
      <c r="AM886" s="363">
        <f t="shared" si="474"/>
        <v>6</v>
      </c>
      <c r="AN886" s="578"/>
      <c r="AO886" s="120"/>
      <c r="AP886" s="120"/>
      <c r="AQ886" s="120"/>
      <c r="AR886" s="120"/>
      <c r="AS886" s="120"/>
      <c r="AT886" s="120"/>
      <c r="AV886" s="115"/>
      <c r="AW886" s="395"/>
      <c r="AX886" s="571"/>
      <c r="AY886" s="572"/>
      <c r="AZ886" s="572"/>
      <c r="BA886" s="572"/>
      <c r="BB886" s="573"/>
      <c r="BC886" s="395"/>
      <c r="BD886" s="115"/>
      <c r="BE886" s="115"/>
      <c r="BF886" s="115"/>
      <c r="BG886" s="115"/>
      <c r="BH886" s="115"/>
      <c r="BI886" s="115"/>
      <c r="BJ886" s="115"/>
      <c r="BK886" s="115"/>
      <c r="BR886" s="120"/>
      <c r="BS886" s="120"/>
      <c r="BV886" s="120"/>
      <c r="BW886" s="120"/>
      <c r="BZ886" s="120"/>
      <c r="CA886" s="120"/>
      <c r="CC886" s="115"/>
      <c r="CD886" s="120"/>
      <c r="CE886" s="417"/>
      <c r="CF886" s="115"/>
      <c r="CG886" s="115"/>
      <c r="CH886" s="120"/>
      <c r="CI886" s="417"/>
      <c r="CJ886" s="115"/>
      <c r="CK886" s="115"/>
      <c r="CL886" s="120"/>
      <c r="CM886" s="417"/>
      <c r="IS886" s="103"/>
    </row>
    <row r="887" spans="2:253" s="74" customFormat="1" ht="17.100000000000001" hidden="1" customHeight="1" x14ac:dyDescent="0.25">
      <c r="B887" s="504">
        <f>IF('KB Duct Parts'!$BL$14=1,Branches!D36,0)</f>
        <v>0</v>
      </c>
      <c r="C887" s="525"/>
      <c r="D887" s="526" t="str">
        <f>Branches!M36</f>
        <v xml:space="preserve"> </v>
      </c>
      <c r="E887" s="504" t="str">
        <f>Branches!E36&amp;""""</f>
        <v>"</v>
      </c>
      <c r="F887" s="508"/>
      <c r="G887" s="509" t="str">
        <f>Branches!N36</f>
        <v xml:space="preserve"> </v>
      </c>
      <c r="H887" s="504" t="s">
        <v>923</v>
      </c>
      <c r="I887" s="1035" t="str">
        <f>Branches!O36</f>
        <v xml:space="preserve"> </v>
      </c>
      <c r="J887" s="1036"/>
      <c r="K887" s="516" t="s">
        <v>881</v>
      </c>
      <c r="L887" s="521">
        <f>Branches!K36</f>
        <v>0</v>
      </c>
      <c r="M887" s="532" t="s">
        <v>1700</v>
      </c>
      <c r="N887" s="514">
        <f>Branches!P36</f>
        <v>0</v>
      </c>
      <c r="O887" s="518">
        <f t="shared" si="475"/>
        <v>0</v>
      </c>
      <c r="P887" s="680">
        <f>'KB Duct Parts'!$AE$3</f>
        <v>0</v>
      </c>
      <c r="Q887" s="681">
        <f t="shared" si="476"/>
        <v>0</v>
      </c>
      <c r="R887" s="682">
        <f t="shared" si="477"/>
        <v>0</v>
      </c>
      <c r="S887" s="716">
        <f t="shared" si="478"/>
        <v>0.35</v>
      </c>
      <c r="T887" s="679">
        <f t="shared" si="479"/>
        <v>0</v>
      </c>
      <c r="U887" s="679">
        <f t="shared" si="480"/>
        <v>0</v>
      </c>
      <c r="Y887" s="120"/>
      <c r="AE887" s="75"/>
      <c r="AF887" s="370">
        <v>18</v>
      </c>
      <c r="AG887" s="374">
        <v>16</v>
      </c>
      <c r="AH887" s="378">
        <v>14</v>
      </c>
      <c r="AI887" s="381">
        <v>12</v>
      </c>
      <c r="AJ887" s="386">
        <v>10</v>
      </c>
      <c r="AK887" s="391"/>
      <c r="AL887" s="386"/>
      <c r="AM887" s="363">
        <f t="shared" si="474"/>
        <v>6</v>
      </c>
      <c r="AN887" s="578"/>
      <c r="AO887" s="120"/>
      <c r="AP887" s="120"/>
      <c r="AQ887" s="120"/>
      <c r="AR887" s="120"/>
      <c r="AS887" s="120"/>
      <c r="AT887" s="120"/>
      <c r="AV887" s="115"/>
      <c r="AW887" s="395"/>
      <c r="AX887" s="571"/>
      <c r="AY887" s="572"/>
      <c r="AZ887" s="572"/>
      <c r="BA887" s="572"/>
      <c r="BB887" s="573"/>
      <c r="BC887" s="395"/>
      <c r="BD887" s="115"/>
      <c r="BE887" s="115"/>
      <c r="BF887" s="115"/>
      <c r="BG887" s="115"/>
      <c r="BH887" s="115"/>
      <c r="BI887" s="115"/>
      <c r="BJ887" s="115"/>
      <c r="BK887" s="115"/>
      <c r="BR887" s="120"/>
      <c r="BS887" s="120"/>
      <c r="BV887" s="120"/>
      <c r="BW887" s="120"/>
      <c r="BZ887" s="120"/>
      <c r="CA887" s="120"/>
      <c r="CC887" s="115"/>
      <c r="CD887" s="120"/>
      <c r="CE887" s="417"/>
      <c r="CF887" s="115"/>
      <c r="CG887" s="115"/>
      <c r="CH887" s="120"/>
      <c r="CI887" s="417"/>
      <c r="CJ887" s="115"/>
      <c r="CK887" s="115"/>
      <c r="CL887" s="120"/>
      <c r="CM887" s="417"/>
      <c r="IS887" s="103"/>
    </row>
    <row r="888" spans="2:253" s="74" customFormat="1" ht="17.100000000000001" hidden="1" customHeight="1" x14ac:dyDescent="0.25">
      <c r="B888" s="504">
        <f>IF('KB Duct Parts'!$BL$14=1,Branches!D37,0)</f>
        <v>0</v>
      </c>
      <c r="C888" s="525"/>
      <c r="D888" s="526" t="str">
        <f>Branches!M37</f>
        <v xml:space="preserve"> </v>
      </c>
      <c r="E888" s="504" t="str">
        <f>Branches!E37&amp;""""</f>
        <v>"</v>
      </c>
      <c r="F888" s="508"/>
      <c r="G888" s="509" t="str">
        <f>Branches!N37</f>
        <v xml:space="preserve"> </v>
      </c>
      <c r="H888" s="504" t="s">
        <v>923</v>
      </c>
      <c r="I888" s="1035" t="str">
        <f>Branches!O37</f>
        <v xml:space="preserve"> </v>
      </c>
      <c r="J888" s="1036"/>
      <c r="K888" s="516" t="s">
        <v>881</v>
      </c>
      <c r="L888" s="521">
        <f>Branches!K37</f>
        <v>0</v>
      </c>
      <c r="M888" s="532" t="s">
        <v>1700</v>
      </c>
      <c r="N888" s="514">
        <f>Branches!P37</f>
        <v>0</v>
      </c>
      <c r="O888" s="518">
        <f t="shared" si="475"/>
        <v>0</v>
      </c>
      <c r="P888" s="680">
        <f>'KB Duct Parts'!$AE$3</f>
        <v>0</v>
      </c>
      <c r="Q888" s="681">
        <f t="shared" si="476"/>
        <v>0</v>
      </c>
      <c r="R888" s="682">
        <f t="shared" si="477"/>
        <v>0</v>
      </c>
      <c r="S888" s="716">
        <f t="shared" si="478"/>
        <v>0.35</v>
      </c>
      <c r="T888" s="679">
        <f t="shared" si="479"/>
        <v>0</v>
      </c>
      <c r="U888" s="679">
        <f t="shared" si="480"/>
        <v>0</v>
      </c>
      <c r="Y888" s="120"/>
      <c r="AE888" s="75"/>
      <c r="AF888" s="370">
        <v>18</v>
      </c>
      <c r="AG888" s="374">
        <v>16</v>
      </c>
      <c r="AH888" s="378">
        <v>14</v>
      </c>
      <c r="AI888" s="381">
        <v>12</v>
      </c>
      <c r="AJ888" s="386">
        <v>10</v>
      </c>
      <c r="AK888" s="391"/>
      <c r="AL888" s="386"/>
      <c r="AM888" s="363">
        <f t="shared" si="474"/>
        <v>6</v>
      </c>
      <c r="AN888" s="578"/>
      <c r="AO888" s="120"/>
      <c r="AP888" s="120"/>
      <c r="AQ888" s="120"/>
      <c r="AR888" s="120"/>
      <c r="AS888" s="120"/>
      <c r="AT888" s="120"/>
      <c r="AV888" s="115"/>
      <c r="AW888" s="395"/>
      <c r="AX888" s="571"/>
      <c r="AY888" s="572"/>
      <c r="AZ888" s="572"/>
      <c r="BA888" s="572"/>
      <c r="BB888" s="573"/>
      <c r="BC888" s="395"/>
      <c r="BD888" s="115"/>
      <c r="BE888" s="115"/>
      <c r="BF888" s="115"/>
      <c r="BG888" s="115"/>
      <c r="BH888" s="115"/>
      <c r="BI888" s="115"/>
      <c r="BJ888" s="115"/>
      <c r="BK888" s="115"/>
      <c r="BR888" s="120"/>
      <c r="BS888" s="120"/>
      <c r="BV888" s="120"/>
      <c r="BW888" s="120"/>
      <c r="BZ888" s="120"/>
      <c r="CA888" s="120"/>
      <c r="CC888" s="115"/>
      <c r="CD888" s="120"/>
      <c r="CE888" s="417"/>
      <c r="CF888" s="115"/>
      <c r="CG888" s="115"/>
      <c r="CH888" s="120"/>
      <c r="CI888" s="417"/>
      <c r="CJ888" s="115"/>
      <c r="CK888" s="115"/>
      <c r="CL888" s="120"/>
      <c r="CM888" s="417"/>
      <c r="IS888" s="103"/>
    </row>
    <row r="889" spans="2:253" s="74" customFormat="1" ht="17.100000000000001" hidden="1" customHeight="1" x14ac:dyDescent="0.25">
      <c r="B889" s="504">
        <f>IF('KB Duct Parts'!$BL$14=1,Branches!D38,0)</f>
        <v>0</v>
      </c>
      <c r="C889" s="525"/>
      <c r="D889" s="526" t="str">
        <f>Branches!M38</f>
        <v xml:space="preserve"> </v>
      </c>
      <c r="E889" s="504" t="str">
        <f>Branches!E38&amp;""""</f>
        <v>"</v>
      </c>
      <c r="F889" s="508"/>
      <c r="G889" s="509" t="str">
        <f>Branches!N38</f>
        <v xml:space="preserve"> </v>
      </c>
      <c r="H889" s="504" t="s">
        <v>923</v>
      </c>
      <c r="I889" s="1035" t="str">
        <f>Branches!O38</f>
        <v xml:space="preserve"> </v>
      </c>
      <c r="J889" s="1036"/>
      <c r="K889" s="516" t="s">
        <v>881</v>
      </c>
      <c r="L889" s="521">
        <f>Branches!K38</f>
        <v>0</v>
      </c>
      <c r="M889" s="532" t="s">
        <v>1700</v>
      </c>
      <c r="N889" s="514">
        <f>Branches!P38</f>
        <v>0</v>
      </c>
      <c r="O889" s="518">
        <f t="shared" si="475"/>
        <v>0</v>
      </c>
      <c r="P889" s="680">
        <f>'KB Duct Parts'!$AE$3</f>
        <v>0</v>
      </c>
      <c r="Q889" s="681">
        <f t="shared" si="476"/>
        <v>0</v>
      </c>
      <c r="R889" s="682">
        <f t="shared" si="477"/>
        <v>0</v>
      </c>
      <c r="S889" s="716">
        <f t="shared" si="478"/>
        <v>0.35</v>
      </c>
      <c r="T889" s="679">
        <f t="shared" si="479"/>
        <v>0</v>
      </c>
      <c r="U889" s="679">
        <f t="shared" si="480"/>
        <v>0</v>
      </c>
      <c r="Y889" s="120"/>
      <c r="AE889" s="75"/>
      <c r="AF889" s="370">
        <v>18</v>
      </c>
      <c r="AG889" s="374">
        <v>16</v>
      </c>
      <c r="AH889" s="378">
        <v>14</v>
      </c>
      <c r="AI889" s="381">
        <v>12</v>
      </c>
      <c r="AJ889" s="386">
        <v>10</v>
      </c>
      <c r="AK889" s="391"/>
      <c r="AL889" s="386"/>
      <c r="AM889" s="363">
        <f t="shared" si="474"/>
        <v>6</v>
      </c>
      <c r="AN889" s="578"/>
      <c r="AO889" s="120"/>
      <c r="AP889" s="120"/>
      <c r="AQ889" s="120"/>
      <c r="AR889" s="120"/>
      <c r="AS889" s="120"/>
      <c r="AT889" s="120"/>
      <c r="AV889" s="115"/>
      <c r="AW889" s="395"/>
      <c r="AX889" s="571"/>
      <c r="AY889" s="572"/>
      <c r="AZ889" s="572"/>
      <c r="BA889" s="572"/>
      <c r="BB889" s="573"/>
      <c r="BC889" s="395"/>
      <c r="BD889" s="115"/>
      <c r="BE889" s="115"/>
      <c r="BF889" s="115"/>
      <c r="BG889" s="115"/>
      <c r="BH889" s="115"/>
      <c r="BI889" s="115"/>
      <c r="BJ889" s="115"/>
      <c r="BK889" s="115"/>
      <c r="BR889" s="120"/>
      <c r="BS889" s="120"/>
      <c r="BV889" s="120"/>
      <c r="BW889" s="120"/>
      <c r="BZ889" s="120"/>
      <c r="CA889" s="120"/>
      <c r="CC889" s="115"/>
      <c r="CD889" s="120"/>
      <c r="CE889" s="417"/>
      <c r="CF889" s="115"/>
      <c r="CG889" s="115"/>
      <c r="CH889" s="120"/>
      <c r="CI889" s="417"/>
      <c r="CJ889" s="115"/>
      <c r="CK889" s="115"/>
      <c r="CL889" s="120"/>
      <c r="CM889" s="417"/>
      <c r="IS889" s="103"/>
    </row>
    <row r="890" spans="2:253" s="74" customFormat="1" ht="17.100000000000001" hidden="1" customHeight="1" x14ac:dyDescent="0.25">
      <c r="B890" s="504">
        <f>IF('KB Duct Parts'!$BL$14=1,Branches!D39,0)</f>
        <v>0</v>
      </c>
      <c r="C890" s="525"/>
      <c r="D890" s="526" t="str">
        <f>Branches!M39</f>
        <v xml:space="preserve"> </v>
      </c>
      <c r="E890" s="504" t="str">
        <f>Branches!E39&amp;""""</f>
        <v>"</v>
      </c>
      <c r="F890" s="508"/>
      <c r="G890" s="509" t="str">
        <f>Branches!N39</f>
        <v xml:space="preserve"> </v>
      </c>
      <c r="H890" s="504" t="s">
        <v>923</v>
      </c>
      <c r="I890" s="1035" t="str">
        <f>Branches!O39</f>
        <v xml:space="preserve"> </v>
      </c>
      <c r="J890" s="1036"/>
      <c r="K890" s="516" t="s">
        <v>881</v>
      </c>
      <c r="L890" s="521">
        <f>Branches!K39</f>
        <v>0</v>
      </c>
      <c r="M890" s="532" t="s">
        <v>1700</v>
      </c>
      <c r="N890" s="514">
        <f>Branches!P39</f>
        <v>0</v>
      </c>
      <c r="O890" s="518">
        <f t="shared" si="475"/>
        <v>0</v>
      </c>
      <c r="P890" s="680">
        <f>'KB Duct Parts'!$AE$3</f>
        <v>0</v>
      </c>
      <c r="Q890" s="681">
        <f t="shared" si="476"/>
        <v>0</v>
      </c>
      <c r="R890" s="682">
        <f t="shared" si="477"/>
        <v>0</v>
      </c>
      <c r="S890" s="716">
        <f t="shared" si="478"/>
        <v>0.35</v>
      </c>
      <c r="T890" s="679">
        <f t="shared" si="479"/>
        <v>0</v>
      </c>
      <c r="U890" s="679">
        <f t="shared" si="480"/>
        <v>0</v>
      </c>
      <c r="Y890" s="120"/>
      <c r="AE890" s="75"/>
      <c r="AF890" s="370">
        <v>18</v>
      </c>
      <c r="AG890" s="374">
        <v>16</v>
      </c>
      <c r="AH890" s="378">
        <v>14</v>
      </c>
      <c r="AI890" s="381">
        <v>12</v>
      </c>
      <c r="AJ890" s="386">
        <v>10</v>
      </c>
      <c r="AK890" s="391"/>
      <c r="AL890" s="386"/>
      <c r="AM890" s="363">
        <f t="shared" si="474"/>
        <v>6</v>
      </c>
      <c r="AN890" s="578"/>
      <c r="AO890" s="120"/>
      <c r="AP890" s="120"/>
      <c r="AQ890" s="120"/>
      <c r="AR890" s="120"/>
      <c r="AS890" s="120"/>
      <c r="AT890" s="120"/>
      <c r="AV890" s="115"/>
      <c r="AW890" s="395"/>
      <c r="AX890" s="571"/>
      <c r="AY890" s="572"/>
      <c r="AZ890" s="572"/>
      <c r="BA890" s="572"/>
      <c r="BB890" s="573"/>
      <c r="BC890" s="395"/>
      <c r="BD890" s="115"/>
      <c r="BE890" s="115"/>
      <c r="BF890" s="115"/>
      <c r="BG890" s="115"/>
      <c r="BH890" s="115"/>
      <c r="BI890" s="115"/>
      <c r="BJ890" s="115"/>
      <c r="BK890" s="115"/>
      <c r="BR890" s="120"/>
      <c r="BS890" s="120"/>
      <c r="BV890" s="120"/>
      <c r="BW890" s="120"/>
      <c r="BZ890" s="120"/>
      <c r="CA890" s="120"/>
      <c r="CC890" s="115"/>
      <c r="CD890" s="120"/>
      <c r="CE890" s="417"/>
      <c r="CF890" s="115"/>
      <c r="CG890" s="115"/>
      <c r="CH890" s="120"/>
      <c r="CI890" s="417"/>
      <c r="CJ890" s="115"/>
      <c r="CK890" s="115"/>
      <c r="CL890" s="120"/>
      <c r="CM890" s="417"/>
      <c r="IS890" s="103"/>
    </row>
    <row r="891" spans="2:253" s="74" customFormat="1" ht="17.100000000000001" hidden="1" customHeight="1" x14ac:dyDescent="0.25">
      <c r="B891" s="504">
        <f>IF('KB Duct Parts'!$BL$14=1,Branches!D40,0)</f>
        <v>0</v>
      </c>
      <c r="C891" s="525"/>
      <c r="D891" s="526" t="str">
        <f>Branches!M40</f>
        <v xml:space="preserve"> </v>
      </c>
      <c r="E891" s="504" t="str">
        <f>Branches!E40&amp;""""</f>
        <v>"</v>
      </c>
      <c r="F891" s="508"/>
      <c r="G891" s="509" t="str">
        <f>Branches!N40</f>
        <v xml:space="preserve"> </v>
      </c>
      <c r="H891" s="504" t="s">
        <v>923</v>
      </c>
      <c r="I891" s="1035" t="str">
        <f>Branches!O40</f>
        <v xml:space="preserve"> </v>
      </c>
      <c r="J891" s="1036"/>
      <c r="K891" s="516" t="s">
        <v>881</v>
      </c>
      <c r="L891" s="521">
        <f>Branches!K40</f>
        <v>0</v>
      </c>
      <c r="M891" s="532" t="s">
        <v>1700</v>
      </c>
      <c r="N891" s="514">
        <f>Branches!P40</f>
        <v>0</v>
      </c>
      <c r="O891" s="518">
        <f t="shared" si="475"/>
        <v>0</v>
      </c>
      <c r="P891" s="680">
        <f>'KB Duct Parts'!$AE$3</f>
        <v>0</v>
      </c>
      <c r="Q891" s="681">
        <f t="shared" si="476"/>
        <v>0</v>
      </c>
      <c r="R891" s="682">
        <f t="shared" si="477"/>
        <v>0</v>
      </c>
      <c r="S891" s="716">
        <f t="shared" si="478"/>
        <v>0.35</v>
      </c>
      <c r="T891" s="679">
        <f t="shared" si="479"/>
        <v>0</v>
      </c>
      <c r="U891" s="679">
        <f t="shared" si="480"/>
        <v>0</v>
      </c>
      <c r="Y891" s="120"/>
      <c r="AE891" s="75"/>
      <c r="AF891" s="370">
        <v>18</v>
      </c>
      <c r="AG891" s="374">
        <v>16</v>
      </c>
      <c r="AH891" s="378">
        <v>14</v>
      </c>
      <c r="AI891" s="381">
        <v>12</v>
      </c>
      <c r="AJ891" s="386">
        <v>10</v>
      </c>
      <c r="AK891" s="391"/>
      <c r="AL891" s="386"/>
      <c r="AM891" s="363">
        <f t="shared" si="474"/>
        <v>6</v>
      </c>
      <c r="AN891" s="578"/>
      <c r="AO891" s="120"/>
      <c r="AP891" s="120"/>
      <c r="AQ891" s="120"/>
      <c r="AR891" s="120"/>
      <c r="AS891" s="120"/>
      <c r="AT891" s="120"/>
      <c r="AV891" s="115"/>
      <c r="AW891" s="395"/>
      <c r="AX891" s="571"/>
      <c r="AY891" s="572"/>
      <c r="AZ891" s="572"/>
      <c r="BA891" s="572"/>
      <c r="BB891" s="573"/>
      <c r="BC891" s="395"/>
      <c r="BD891" s="115"/>
      <c r="BE891" s="115"/>
      <c r="BF891" s="115"/>
      <c r="BG891" s="115"/>
      <c r="BH891" s="115"/>
      <c r="BI891" s="115"/>
      <c r="BJ891" s="115"/>
      <c r="BK891" s="115"/>
      <c r="BR891" s="120"/>
      <c r="BS891" s="120"/>
      <c r="BV891" s="120"/>
      <c r="BW891" s="120"/>
      <c r="BZ891" s="120"/>
      <c r="CA891" s="120"/>
      <c r="CC891" s="115"/>
      <c r="CD891" s="120"/>
      <c r="CE891" s="417"/>
      <c r="CF891" s="115"/>
      <c r="CG891" s="115"/>
      <c r="CH891" s="120"/>
      <c r="CI891" s="417"/>
      <c r="CJ891" s="115"/>
      <c r="CK891" s="115"/>
      <c r="CL891" s="120"/>
      <c r="CM891" s="417"/>
      <c r="IS891" s="103"/>
    </row>
    <row r="892" spans="2:253" s="74" customFormat="1" ht="17.100000000000001" hidden="1" customHeight="1" x14ac:dyDescent="0.25">
      <c r="B892" s="504">
        <f>IF('KB Duct Parts'!$BD$15=1,IF(AND('KB Duct Parts'!$BL$14=1,'KB Duct Parts'!#REF!&gt;0),'KB Duct Parts'!#REF!,0),0)</f>
        <v>0</v>
      </c>
      <c r="C892" s="525">
        <v>14103.3</v>
      </c>
      <c r="D892" s="526">
        <f t="shared" si="470"/>
        <v>14103.3</v>
      </c>
      <c r="E892" s="520" t="s">
        <v>483</v>
      </c>
      <c r="F892" s="508" t="str">
        <f t="shared" si="473"/>
        <v xml:space="preserve"> </v>
      </c>
      <c r="G892" s="509" t="s">
        <v>926</v>
      </c>
      <c r="H892" s="504" t="s">
        <v>923</v>
      </c>
      <c r="I892" s="1035" t="s">
        <v>59</v>
      </c>
      <c r="J892" s="1036"/>
      <c r="K892" s="516" t="s">
        <v>881</v>
      </c>
      <c r="L892" s="521">
        <v>18</v>
      </c>
      <c r="M892" s="532" t="s">
        <v>1700</v>
      </c>
      <c r="N892" s="514">
        <f t="shared" ref="N892:N921" si="481">AN892</f>
        <v>123.8</v>
      </c>
      <c r="O892" s="518">
        <f t="shared" ref="O892:O975" si="482">IF(B892&gt;0,N892*B892,0)</f>
        <v>0</v>
      </c>
      <c r="P892" s="680">
        <f>'KB Duct Parts'!$AE$3</f>
        <v>0</v>
      </c>
      <c r="Q892" s="681">
        <f t="shared" si="476"/>
        <v>0</v>
      </c>
      <c r="R892" s="682">
        <f t="shared" si="477"/>
        <v>0</v>
      </c>
      <c r="S892" s="716">
        <f t="shared" si="478"/>
        <v>0.35</v>
      </c>
      <c r="T892" s="679">
        <f t="shared" si="479"/>
        <v>0</v>
      </c>
      <c r="U892" s="679">
        <f t="shared" si="480"/>
        <v>0</v>
      </c>
      <c r="Y892" s="120"/>
      <c r="AE892" s="75"/>
      <c r="AF892" s="370">
        <v>18</v>
      </c>
      <c r="AG892" s="374">
        <v>16</v>
      </c>
      <c r="AH892" s="378"/>
      <c r="AI892" s="381"/>
      <c r="AJ892" s="386"/>
      <c r="AK892" s="391"/>
      <c r="AL892" s="386"/>
      <c r="AM892" s="363">
        <f t="shared" si="472"/>
        <v>1</v>
      </c>
      <c r="AN892" s="578">
        <v>123.8</v>
      </c>
      <c r="AO892" s="120">
        <f t="shared" si="450"/>
        <v>160.94</v>
      </c>
      <c r="AP892" s="120">
        <f t="shared" ref="AP892:AP975" si="483">$AN892*AY892</f>
        <v>0</v>
      </c>
      <c r="AQ892" s="120">
        <f t="shared" ref="AQ892:AQ975" si="484">$AN892*AZ892</f>
        <v>0</v>
      </c>
      <c r="AR892" s="120">
        <f t="shared" ref="AR892:AR975" si="485">$AN892*BA892</f>
        <v>0</v>
      </c>
      <c r="AS892" s="120">
        <f t="shared" ref="AS892:AS975" si="486">$AN892*BB892</f>
        <v>0</v>
      </c>
      <c r="AT892" s="120">
        <f t="shared" ref="AT892:AT975" si="487">$AN892*BC892</f>
        <v>0</v>
      </c>
      <c r="AU892" s="74" t="s">
        <v>717</v>
      </c>
      <c r="AV892" s="115"/>
      <c r="AW892" s="395"/>
      <c r="AX892" s="571">
        <v>1.3</v>
      </c>
      <c r="AY892" s="572">
        <v>0</v>
      </c>
      <c r="AZ892" s="572">
        <v>0</v>
      </c>
      <c r="BA892" s="572">
        <v>0</v>
      </c>
      <c r="BB892" s="573">
        <v>0</v>
      </c>
      <c r="BC892" s="395">
        <v>0</v>
      </c>
      <c r="BD892" s="115"/>
      <c r="BE892" s="115"/>
      <c r="BF892" s="115"/>
      <c r="BG892" s="115"/>
      <c r="BH892" s="115"/>
      <c r="BI892" s="115"/>
      <c r="BJ892" s="115"/>
      <c r="BK892" s="115"/>
      <c r="BQ892" s="74" t="str">
        <f t="shared" si="451"/>
        <v>14103.3-(16)</v>
      </c>
      <c r="BR892" s="120" t="str">
        <f t="shared" si="452"/>
        <v>30 deg Double Branch</v>
      </c>
      <c r="BS892" s="120">
        <f t="shared" si="453"/>
        <v>160.94</v>
      </c>
      <c r="BU892" s="74" t="str">
        <f t="shared" si="454"/>
        <v xml:space="preserve"> </v>
      </c>
      <c r="BV892" s="120" t="str">
        <f t="shared" si="455"/>
        <v xml:space="preserve"> </v>
      </c>
      <c r="BW892" s="120" t="str">
        <f t="shared" si="456"/>
        <v xml:space="preserve">  </v>
      </c>
      <c r="BY892" s="74" t="str">
        <f t="shared" si="457"/>
        <v xml:space="preserve"> </v>
      </c>
      <c r="BZ892" s="120" t="str">
        <f t="shared" si="458"/>
        <v xml:space="preserve"> </v>
      </c>
      <c r="CA892" s="120" t="str">
        <f t="shared" si="459"/>
        <v xml:space="preserve"> </v>
      </c>
      <c r="CC892" s="115" t="str">
        <f t="shared" si="460"/>
        <v xml:space="preserve"> </v>
      </c>
      <c r="CD892" s="120" t="str">
        <f t="shared" si="461"/>
        <v xml:space="preserve"> </v>
      </c>
      <c r="CE892" s="417" t="str">
        <f t="shared" si="462"/>
        <v xml:space="preserve"> </v>
      </c>
      <c r="CF892" s="115"/>
      <c r="CG892" s="115" t="str">
        <f t="shared" si="463"/>
        <v xml:space="preserve"> </v>
      </c>
      <c r="CH892" s="120" t="str">
        <f t="shared" si="464"/>
        <v xml:space="preserve"> </v>
      </c>
      <c r="CI892" s="417" t="str">
        <f t="shared" si="465"/>
        <v xml:space="preserve"> </v>
      </c>
      <c r="CJ892" s="115"/>
      <c r="CK892" s="115" t="str">
        <f t="shared" si="466"/>
        <v xml:space="preserve"> </v>
      </c>
      <c r="CL892" s="120" t="str">
        <f t="shared" si="467"/>
        <v xml:space="preserve"> </v>
      </c>
      <c r="CM892" s="417" t="str">
        <f t="shared" si="469"/>
        <v xml:space="preserve"> </v>
      </c>
      <c r="IS892" s="103">
        <v>73.3</v>
      </c>
    </row>
    <row r="893" spans="2:253" s="74" customFormat="1" ht="17.100000000000001" hidden="1" customHeight="1" x14ac:dyDescent="0.25">
      <c r="B893" s="504">
        <f>IF('KB Duct Parts'!$BD$15=1,IF(AND('KB Duct Parts'!$BL$14=1,'KB Duct Parts'!#REF!&gt;0),'KB Duct Parts'!#REF!,0),0)</f>
        <v>0</v>
      </c>
      <c r="C893" s="525">
        <v>14104.3</v>
      </c>
      <c r="D893" s="526">
        <f t="shared" si="470"/>
        <v>14104.3</v>
      </c>
      <c r="E893" s="520" t="s">
        <v>861</v>
      </c>
      <c r="F893" s="508" t="str">
        <f t="shared" si="473"/>
        <v xml:space="preserve"> </v>
      </c>
      <c r="G893" s="509" t="s">
        <v>926</v>
      </c>
      <c r="H893" s="504" t="s">
        <v>923</v>
      </c>
      <c r="I893" s="1035" t="s">
        <v>59</v>
      </c>
      <c r="J893" s="1036"/>
      <c r="K893" s="516" t="s">
        <v>881</v>
      </c>
      <c r="L893" s="521">
        <v>18</v>
      </c>
      <c r="M893" s="532" t="s">
        <v>1700</v>
      </c>
      <c r="N893" s="514">
        <f t="shared" si="481"/>
        <v>125.6</v>
      </c>
      <c r="O893" s="518">
        <f t="shared" si="482"/>
        <v>0</v>
      </c>
      <c r="P893" s="680">
        <f>'KB Duct Parts'!$AE$3</f>
        <v>0</v>
      </c>
      <c r="Q893" s="681">
        <f t="shared" si="476"/>
        <v>0</v>
      </c>
      <c r="R893" s="682">
        <f t="shared" si="477"/>
        <v>0</v>
      </c>
      <c r="S893" s="716">
        <f t="shared" si="478"/>
        <v>0.35</v>
      </c>
      <c r="T893" s="679">
        <f t="shared" si="479"/>
        <v>0</v>
      </c>
      <c r="U893" s="679">
        <f t="shared" si="480"/>
        <v>0</v>
      </c>
      <c r="Y893" s="120"/>
      <c r="AE893" s="75"/>
      <c r="AF893" s="370">
        <v>18</v>
      </c>
      <c r="AG893" s="374">
        <v>16</v>
      </c>
      <c r="AH893" s="378"/>
      <c r="AI893" s="381"/>
      <c r="AJ893" s="386"/>
      <c r="AK893" s="391"/>
      <c r="AL893" s="386"/>
      <c r="AM893" s="363">
        <f t="shared" si="472"/>
        <v>1</v>
      </c>
      <c r="AN893" s="578">
        <v>125.6</v>
      </c>
      <c r="AO893" s="120">
        <f t="shared" ref="AO893:AO976" si="488">$AN893*AX893</f>
        <v>163.28</v>
      </c>
      <c r="AP893" s="120">
        <f t="shared" si="483"/>
        <v>0</v>
      </c>
      <c r="AQ893" s="120">
        <f t="shared" si="484"/>
        <v>0</v>
      </c>
      <c r="AR893" s="120">
        <f t="shared" si="485"/>
        <v>0</v>
      </c>
      <c r="AS893" s="120">
        <f t="shared" si="486"/>
        <v>0</v>
      </c>
      <c r="AT893" s="120">
        <f t="shared" si="487"/>
        <v>0</v>
      </c>
      <c r="AU893" s="74" t="s">
        <v>717</v>
      </c>
      <c r="AV893" s="115"/>
      <c r="AW893" s="395"/>
      <c r="AX893" s="571">
        <v>1.3</v>
      </c>
      <c r="AY893" s="572">
        <v>0</v>
      </c>
      <c r="AZ893" s="572">
        <v>0</v>
      </c>
      <c r="BA893" s="572">
        <v>0</v>
      </c>
      <c r="BB893" s="573">
        <v>0</v>
      </c>
      <c r="BC893" s="395">
        <v>0</v>
      </c>
      <c r="BD893" s="115"/>
      <c r="BE893" s="115"/>
      <c r="BF893" s="115"/>
      <c r="BG893" s="115"/>
      <c r="BH893" s="115"/>
      <c r="BI893" s="115"/>
      <c r="BJ893" s="115"/>
      <c r="BK893" s="115"/>
      <c r="BQ893" s="74" t="str">
        <f t="shared" ref="BQ893:BQ976" si="489">IF(AO893&gt;0,D893&amp;"-("&amp; AG893&amp;")"," ")</f>
        <v>14104.3-(16)</v>
      </c>
      <c r="BR893" s="120" t="str">
        <f t="shared" ref="BR893:BR976" si="490">IF(AO893&gt;0,$G893," ")</f>
        <v>30 deg Double Branch</v>
      </c>
      <c r="BS893" s="120">
        <f t="shared" ref="BS893:BS976" si="491">IF(AO893&gt;0,AO893," ")</f>
        <v>163.28</v>
      </c>
      <c r="BU893" s="74" t="str">
        <f t="shared" ref="BU893:BU976" si="492">IF(AP893&gt;0,D893&amp;"-("&amp;AH893&amp;")"," ")</f>
        <v xml:space="preserve"> </v>
      </c>
      <c r="BV893" s="120" t="str">
        <f t="shared" ref="BV893:BV976" si="493">IF(AP893&gt;0,$G893," ")</f>
        <v xml:space="preserve"> </v>
      </c>
      <c r="BW893" s="120" t="str">
        <f t="shared" ref="BW893:BW976" si="494">IF(AP893&gt;0,AP893,"  ")</f>
        <v xml:space="preserve">  </v>
      </c>
      <c r="BY893" s="74" t="str">
        <f t="shared" ref="BY893:BY976" si="495">IF(AQ893&gt;0,D893&amp;"-("&amp;AI893&amp;")"," ")</f>
        <v xml:space="preserve"> </v>
      </c>
      <c r="BZ893" s="120" t="str">
        <f t="shared" ref="BZ893:BZ976" si="496">IF(AQ893&gt;0,$G893," ")</f>
        <v xml:space="preserve"> </v>
      </c>
      <c r="CA893" s="120" t="str">
        <f t="shared" ref="CA893:CA976" si="497">IF(AQ893&gt;0,AQ893," ")</f>
        <v xml:space="preserve"> </v>
      </c>
      <c r="CC893" s="115" t="str">
        <f t="shared" ref="CC893:CC976" si="498">IF(AR893&gt;0,D893&amp;"-("&amp;AJ893&amp;")"," ")</f>
        <v xml:space="preserve"> </v>
      </c>
      <c r="CD893" s="120" t="str">
        <f t="shared" ref="CD893:CD976" si="499">IF(AR893&gt;0,$G893," ")</f>
        <v xml:space="preserve"> </v>
      </c>
      <c r="CE893" s="417" t="str">
        <f t="shared" ref="CE893:CE976" si="500">IF(AR893&gt;0,AR893," ")</f>
        <v xml:space="preserve"> </v>
      </c>
      <c r="CF893" s="115"/>
      <c r="CG893" s="115" t="str">
        <f t="shared" ref="CG893:CG976" si="501">IF(AS893&gt;0,D893&amp;"-("&amp;AK893&amp;")"," ")</f>
        <v xml:space="preserve"> </v>
      </c>
      <c r="CH893" s="120" t="str">
        <f t="shared" ref="CH893:CH976" si="502">IF(AS893&gt;0,$G893," ")</f>
        <v xml:space="preserve"> </v>
      </c>
      <c r="CI893" s="417" t="str">
        <f t="shared" ref="CI893:CI976" si="503">IF(AS893&gt;0,AS893," ")</f>
        <v xml:space="preserve"> </v>
      </c>
      <c r="CJ893" s="115"/>
      <c r="CK893" s="115" t="str">
        <f t="shared" ref="CK893:CK976" si="504">IF(AT893&gt;0,D893&amp;"-"&amp;AL893," ")</f>
        <v xml:space="preserve"> </v>
      </c>
      <c r="CL893" s="120" t="str">
        <f t="shared" ref="CL893:CL976" si="505">IF(AT893&gt;0,$G893," ")</f>
        <v xml:space="preserve"> </v>
      </c>
      <c r="CM893" s="417" t="str">
        <f t="shared" si="469"/>
        <v xml:space="preserve"> </v>
      </c>
      <c r="IS893" s="103">
        <v>74.3</v>
      </c>
    </row>
    <row r="894" spans="2:253" s="74" customFormat="1" ht="17.100000000000001" hidden="1" customHeight="1" x14ac:dyDescent="0.25">
      <c r="B894" s="504">
        <f>IF('KB Duct Parts'!$BD$15=1,IF(AND('KB Duct Parts'!$BL$14=1,'KB Duct Parts'!#REF!&gt;0),'KB Duct Parts'!#REF!,0),0)</f>
        <v>0</v>
      </c>
      <c r="C894" s="525">
        <v>14105.3</v>
      </c>
      <c r="D894" s="526">
        <f t="shared" si="470"/>
        <v>14105.3</v>
      </c>
      <c r="E894" s="504" t="s">
        <v>862</v>
      </c>
      <c r="F894" s="508" t="str">
        <f t="shared" si="473"/>
        <v xml:space="preserve"> </v>
      </c>
      <c r="G894" s="509" t="s">
        <v>926</v>
      </c>
      <c r="H894" s="504" t="s">
        <v>923</v>
      </c>
      <c r="I894" s="1035" t="s">
        <v>59</v>
      </c>
      <c r="J894" s="1036"/>
      <c r="K894" s="516" t="s">
        <v>881</v>
      </c>
      <c r="L894" s="521">
        <v>18</v>
      </c>
      <c r="M894" s="532" t="s">
        <v>1700</v>
      </c>
      <c r="N894" s="514">
        <f t="shared" si="481"/>
        <v>131.80000000000001</v>
      </c>
      <c r="O894" s="518">
        <f t="shared" si="482"/>
        <v>0</v>
      </c>
      <c r="P894" s="680">
        <f>'KB Duct Parts'!$AE$3</f>
        <v>0</v>
      </c>
      <c r="Q894" s="681">
        <f t="shared" si="476"/>
        <v>0</v>
      </c>
      <c r="R894" s="682">
        <f t="shared" si="477"/>
        <v>0</v>
      </c>
      <c r="S894" s="716">
        <f t="shared" si="478"/>
        <v>0.35</v>
      </c>
      <c r="T894" s="679">
        <f t="shared" si="479"/>
        <v>0</v>
      </c>
      <c r="U894" s="679">
        <f t="shared" si="480"/>
        <v>0</v>
      </c>
      <c r="Y894" s="120"/>
      <c r="AE894" s="75"/>
      <c r="AF894" s="370">
        <v>18</v>
      </c>
      <c r="AG894" s="374">
        <v>16</v>
      </c>
      <c r="AH894" s="378"/>
      <c r="AI894" s="381"/>
      <c r="AJ894" s="386"/>
      <c r="AK894" s="391"/>
      <c r="AL894" s="386"/>
      <c r="AM894" s="363">
        <f t="shared" si="472"/>
        <v>1</v>
      </c>
      <c r="AN894" s="578">
        <v>131.80000000000001</v>
      </c>
      <c r="AO894" s="120">
        <f t="shared" si="488"/>
        <v>171.34000000000003</v>
      </c>
      <c r="AP894" s="120">
        <f t="shared" si="483"/>
        <v>0</v>
      </c>
      <c r="AQ894" s="120">
        <f t="shared" si="484"/>
        <v>0</v>
      </c>
      <c r="AR894" s="120">
        <f t="shared" si="485"/>
        <v>0</v>
      </c>
      <c r="AS894" s="120">
        <f t="shared" si="486"/>
        <v>0</v>
      </c>
      <c r="AT894" s="120">
        <f t="shared" si="487"/>
        <v>0</v>
      </c>
      <c r="AU894" s="74" t="s">
        <v>717</v>
      </c>
      <c r="AV894" s="115"/>
      <c r="AW894" s="395"/>
      <c r="AX894" s="571">
        <v>1.3</v>
      </c>
      <c r="AY894" s="572">
        <v>0</v>
      </c>
      <c r="AZ894" s="572">
        <v>0</v>
      </c>
      <c r="BA894" s="572">
        <v>0</v>
      </c>
      <c r="BB894" s="573">
        <v>0</v>
      </c>
      <c r="BC894" s="395">
        <v>0</v>
      </c>
      <c r="BD894" s="115"/>
      <c r="BE894" s="115"/>
      <c r="BF894" s="115"/>
      <c r="BG894" s="115"/>
      <c r="BH894" s="115"/>
      <c r="BI894" s="115"/>
      <c r="BJ894" s="115"/>
      <c r="BK894" s="115"/>
      <c r="BQ894" s="74" t="str">
        <f t="shared" si="489"/>
        <v>14105.3-(16)</v>
      </c>
      <c r="BR894" s="120" t="str">
        <f t="shared" si="490"/>
        <v>30 deg Double Branch</v>
      </c>
      <c r="BS894" s="120">
        <f t="shared" si="491"/>
        <v>171.34000000000003</v>
      </c>
      <c r="BU894" s="74" t="str">
        <f t="shared" si="492"/>
        <v xml:space="preserve"> </v>
      </c>
      <c r="BV894" s="120" t="str">
        <f t="shared" si="493"/>
        <v xml:space="preserve"> </v>
      </c>
      <c r="BW894" s="120" t="str">
        <f t="shared" si="494"/>
        <v xml:space="preserve">  </v>
      </c>
      <c r="BY894" s="74" t="str">
        <f t="shared" si="495"/>
        <v xml:space="preserve"> </v>
      </c>
      <c r="BZ894" s="120" t="str">
        <f t="shared" si="496"/>
        <v xml:space="preserve"> </v>
      </c>
      <c r="CA894" s="120" t="str">
        <f t="shared" si="497"/>
        <v xml:space="preserve"> </v>
      </c>
      <c r="CC894" s="115" t="str">
        <f t="shared" si="498"/>
        <v xml:space="preserve"> </v>
      </c>
      <c r="CD894" s="120" t="str">
        <f t="shared" si="499"/>
        <v xml:space="preserve"> </v>
      </c>
      <c r="CE894" s="417" t="str">
        <f t="shared" si="500"/>
        <v xml:space="preserve"> </v>
      </c>
      <c r="CF894" s="115"/>
      <c r="CG894" s="115" t="str">
        <f t="shared" si="501"/>
        <v xml:space="preserve"> </v>
      </c>
      <c r="CH894" s="120" t="str">
        <f t="shared" si="502"/>
        <v xml:space="preserve"> </v>
      </c>
      <c r="CI894" s="417" t="str">
        <f t="shared" si="503"/>
        <v xml:space="preserve"> </v>
      </c>
      <c r="CJ894" s="115"/>
      <c r="CK894" s="115" t="str">
        <f t="shared" si="504"/>
        <v xml:space="preserve"> </v>
      </c>
      <c r="CL894" s="120" t="str">
        <f t="shared" si="505"/>
        <v xml:space="preserve"> </v>
      </c>
      <c r="CM894" s="417" t="str">
        <f t="shared" si="469"/>
        <v xml:space="preserve"> </v>
      </c>
      <c r="IS894" s="103">
        <v>78.2</v>
      </c>
    </row>
    <row r="895" spans="2:253" s="74" customFormat="1" ht="17.100000000000001" hidden="1" customHeight="1" x14ac:dyDescent="0.25">
      <c r="B895" s="504">
        <f>IF('KB Duct Parts'!$BD$15=1,IF(AND('KB Duct Parts'!$BL$14=1,'KB Duct Parts'!#REF!&gt;0),'KB Duct Parts'!#REF!,0),0)</f>
        <v>0</v>
      </c>
      <c r="C895" s="525">
        <v>14106.3</v>
      </c>
      <c r="D895" s="526">
        <f t="shared" si="470"/>
        <v>14106.3</v>
      </c>
      <c r="E895" s="504" t="s">
        <v>863</v>
      </c>
      <c r="F895" s="508" t="str">
        <f t="shared" si="473"/>
        <v xml:space="preserve"> </v>
      </c>
      <c r="G895" s="509" t="s">
        <v>926</v>
      </c>
      <c r="H895" s="504" t="s">
        <v>923</v>
      </c>
      <c r="I895" s="1035" t="s">
        <v>59</v>
      </c>
      <c r="J895" s="1036"/>
      <c r="K895" s="516" t="s">
        <v>881</v>
      </c>
      <c r="L895" s="521">
        <v>18</v>
      </c>
      <c r="M895" s="532" t="s">
        <v>1700</v>
      </c>
      <c r="N895" s="514">
        <f t="shared" si="481"/>
        <v>137.80000000000001</v>
      </c>
      <c r="O895" s="518">
        <f t="shared" si="482"/>
        <v>0</v>
      </c>
      <c r="P895" s="680">
        <f>'KB Duct Parts'!$AE$3</f>
        <v>0</v>
      </c>
      <c r="Q895" s="681">
        <f t="shared" si="476"/>
        <v>0</v>
      </c>
      <c r="R895" s="682">
        <f t="shared" si="477"/>
        <v>0</v>
      </c>
      <c r="S895" s="716">
        <f t="shared" si="478"/>
        <v>0.35</v>
      </c>
      <c r="T895" s="679">
        <f t="shared" si="479"/>
        <v>0</v>
      </c>
      <c r="U895" s="679">
        <f t="shared" si="480"/>
        <v>0</v>
      </c>
      <c r="Y895" s="120"/>
      <c r="AE895" s="75"/>
      <c r="AF895" s="370">
        <v>18</v>
      </c>
      <c r="AG895" s="374">
        <v>16</v>
      </c>
      <c r="AH895" s="378">
        <v>14</v>
      </c>
      <c r="AI895" s="381">
        <v>12</v>
      </c>
      <c r="AJ895" s="386"/>
      <c r="AK895" s="391"/>
      <c r="AL895" s="386"/>
      <c r="AM895" s="363">
        <f t="shared" si="472"/>
        <v>1</v>
      </c>
      <c r="AN895" s="578">
        <v>137.80000000000001</v>
      </c>
      <c r="AO895" s="120">
        <f t="shared" si="488"/>
        <v>179.14000000000001</v>
      </c>
      <c r="AP895" s="120">
        <f t="shared" si="483"/>
        <v>206.70000000000002</v>
      </c>
      <c r="AQ895" s="120">
        <f t="shared" si="484"/>
        <v>241.15000000000003</v>
      </c>
      <c r="AR895" s="120">
        <f t="shared" si="485"/>
        <v>206.70000000000002</v>
      </c>
      <c r="AS895" s="120">
        <f t="shared" si="486"/>
        <v>0</v>
      </c>
      <c r="AT895" s="120">
        <f t="shared" si="487"/>
        <v>0</v>
      </c>
      <c r="AU895" s="74" t="s">
        <v>717</v>
      </c>
      <c r="AV895" s="115"/>
      <c r="AW895" s="395"/>
      <c r="AX895" s="571">
        <v>1.3</v>
      </c>
      <c r="AY895" s="572">
        <v>1.5</v>
      </c>
      <c r="AZ895" s="572">
        <v>1.75</v>
      </c>
      <c r="BA895" s="572">
        <v>1.5</v>
      </c>
      <c r="BB895" s="573">
        <v>0</v>
      </c>
      <c r="BC895" s="395">
        <v>0</v>
      </c>
      <c r="BD895" s="115"/>
      <c r="BE895" s="115"/>
      <c r="BF895" s="115"/>
      <c r="BG895" s="115"/>
      <c r="BH895" s="115"/>
      <c r="BI895" s="115"/>
      <c r="BJ895" s="115"/>
      <c r="BK895" s="115"/>
      <c r="BQ895" s="74" t="str">
        <f t="shared" si="489"/>
        <v>14106.3-(16)</v>
      </c>
      <c r="BR895" s="120" t="str">
        <f t="shared" si="490"/>
        <v>30 deg Double Branch</v>
      </c>
      <c r="BS895" s="120">
        <f t="shared" si="491"/>
        <v>179.14000000000001</v>
      </c>
      <c r="BU895" s="74" t="str">
        <f t="shared" si="492"/>
        <v>14106.3-(14)</v>
      </c>
      <c r="BV895" s="120" t="str">
        <f t="shared" si="493"/>
        <v>30 deg Double Branch</v>
      </c>
      <c r="BW895" s="120">
        <f t="shared" si="494"/>
        <v>206.70000000000002</v>
      </c>
      <c r="BY895" s="74" t="str">
        <f t="shared" si="495"/>
        <v>14106.3-(12)</v>
      </c>
      <c r="BZ895" s="120" t="str">
        <f t="shared" si="496"/>
        <v>30 deg Double Branch</v>
      </c>
      <c r="CA895" s="120">
        <f t="shared" si="497"/>
        <v>241.15000000000003</v>
      </c>
      <c r="CC895" s="115" t="str">
        <f t="shared" si="498"/>
        <v>14106.3-()</v>
      </c>
      <c r="CD895" s="120" t="str">
        <f t="shared" si="499"/>
        <v>30 deg Double Branch</v>
      </c>
      <c r="CE895" s="417">
        <f t="shared" si="500"/>
        <v>206.70000000000002</v>
      </c>
      <c r="CF895" s="115"/>
      <c r="CG895" s="115" t="str">
        <f t="shared" si="501"/>
        <v xml:space="preserve"> </v>
      </c>
      <c r="CH895" s="120" t="str">
        <f t="shared" si="502"/>
        <v xml:space="preserve"> </v>
      </c>
      <c r="CI895" s="417" t="str">
        <f t="shared" si="503"/>
        <v xml:space="preserve"> </v>
      </c>
      <c r="CJ895" s="115"/>
      <c r="CK895" s="115" t="str">
        <f t="shared" si="504"/>
        <v xml:space="preserve"> </v>
      </c>
      <c r="CL895" s="120" t="str">
        <f t="shared" si="505"/>
        <v xml:space="preserve"> </v>
      </c>
      <c r="CM895" s="417" t="str">
        <f t="shared" si="469"/>
        <v xml:space="preserve"> </v>
      </c>
      <c r="IS895" s="103">
        <v>81.599999999999994</v>
      </c>
    </row>
    <row r="896" spans="2:253" s="74" customFormat="1" ht="17.100000000000001" hidden="1" customHeight="1" x14ac:dyDescent="0.25">
      <c r="B896" s="504">
        <f>IF('KB Duct Parts'!$BD$15=1,IF(AND('KB Duct Parts'!$BL$14=1,'KB Duct Parts'!#REF!&gt;0),'KB Duct Parts'!#REF!,0),0)</f>
        <v>0</v>
      </c>
      <c r="C896" s="525">
        <v>14107.3</v>
      </c>
      <c r="D896" s="526">
        <f t="shared" si="470"/>
        <v>14107.3</v>
      </c>
      <c r="E896" s="504" t="s">
        <v>864</v>
      </c>
      <c r="F896" s="508" t="str">
        <f t="shared" si="473"/>
        <v xml:space="preserve"> </v>
      </c>
      <c r="G896" s="509" t="s">
        <v>926</v>
      </c>
      <c r="H896" s="504" t="s">
        <v>923</v>
      </c>
      <c r="I896" s="1035" t="s">
        <v>59</v>
      </c>
      <c r="J896" s="1036"/>
      <c r="K896" s="516" t="s">
        <v>881</v>
      </c>
      <c r="L896" s="521">
        <v>18</v>
      </c>
      <c r="M896" s="532" t="s">
        <v>1700</v>
      </c>
      <c r="N896" s="514">
        <f t="shared" si="481"/>
        <v>141.69999999999999</v>
      </c>
      <c r="O896" s="518">
        <f t="shared" si="482"/>
        <v>0</v>
      </c>
      <c r="P896" s="680">
        <f>'KB Duct Parts'!$AE$3</f>
        <v>0</v>
      </c>
      <c r="Q896" s="681">
        <f t="shared" si="476"/>
        <v>0</v>
      </c>
      <c r="R896" s="682">
        <f t="shared" si="477"/>
        <v>0</v>
      </c>
      <c r="S896" s="716">
        <f t="shared" si="478"/>
        <v>0.35</v>
      </c>
      <c r="T896" s="679">
        <f t="shared" si="479"/>
        <v>0</v>
      </c>
      <c r="U896" s="679">
        <f t="shared" si="480"/>
        <v>0</v>
      </c>
      <c r="Y896" s="120"/>
      <c r="AE896" s="75"/>
      <c r="AF896" s="370">
        <v>18</v>
      </c>
      <c r="AG896" s="374">
        <v>16</v>
      </c>
      <c r="AH896" s="378">
        <v>14</v>
      </c>
      <c r="AI896" s="381">
        <v>12</v>
      </c>
      <c r="AJ896" s="386">
        <v>10</v>
      </c>
      <c r="AK896" s="391"/>
      <c r="AL896" s="386"/>
      <c r="AM896" s="363">
        <f t="shared" si="472"/>
        <v>1</v>
      </c>
      <c r="AN896" s="578">
        <v>141.69999999999999</v>
      </c>
      <c r="AO896" s="120">
        <f t="shared" si="488"/>
        <v>184.20999999999998</v>
      </c>
      <c r="AP896" s="120">
        <f t="shared" si="483"/>
        <v>212.54999999999998</v>
      </c>
      <c r="AQ896" s="120">
        <f t="shared" si="484"/>
        <v>247.97499999999997</v>
      </c>
      <c r="AR896" s="120">
        <f t="shared" si="485"/>
        <v>283.39999999999998</v>
      </c>
      <c r="AS896" s="120">
        <f t="shared" si="486"/>
        <v>0</v>
      </c>
      <c r="AT896" s="120">
        <f t="shared" si="487"/>
        <v>0</v>
      </c>
      <c r="AU896" s="74" t="s">
        <v>717</v>
      </c>
      <c r="AV896" s="115"/>
      <c r="AW896" s="395"/>
      <c r="AX896" s="571">
        <v>1.3</v>
      </c>
      <c r="AY896" s="572">
        <v>1.5</v>
      </c>
      <c r="AZ896" s="572">
        <v>1.75</v>
      </c>
      <c r="BA896" s="572">
        <v>2</v>
      </c>
      <c r="BB896" s="573">
        <v>0</v>
      </c>
      <c r="BC896" s="395">
        <v>0</v>
      </c>
      <c r="BD896" s="115"/>
      <c r="BE896" s="115"/>
      <c r="BF896" s="115"/>
      <c r="BG896" s="115"/>
      <c r="BH896" s="115"/>
      <c r="BI896" s="115"/>
      <c r="BJ896" s="115"/>
      <c r="BK896" s="115"/>
      <c r="BQ896" s="74" t="str">
        <f t="shared" si="489"/>
        <v>14107.3-(16)</v>
      </c>
      <c r="BR896" s="120" t="str">
        <f t="shared" si="490"/>
        <v>30 deg Double Branch</v>
      </c>
      <c r="BS896" s="120">
        <f t="shared" si="491"/>
        <v>184.20999999999998</v>
      </c>
      <c r="BU896" s="74" t="str">
        <f t="shared" si="492"/>
        <v>14107.3-(14)</v>
      </c>
      <c r="BV896" s="120" t="str">
        <f t="shared" si="493"/>
        <v>30 deg Double Branch</v>
      </c>
      <c r="BW896" s="120">
        <f t="shared" si="494"/>
        <v>212.54999999999998</v>
      </c>
      <c r="BY896" s="74" t="str">
        <f t="shared" si="495"/>
        <v>14107.3-(12)</v>
      </c>
      <c r="BZ896" s="120" t="str">
        <f t="shared" si="496"/>
        <v>30 deg Double Branch</v>
      </c>
      <c r="CA896" s="120">
        <f t="shared" si="497"/>
        <v>247.97499999999997</v>
      </c>
      <c r="CC896" s="115" t="str">
        <f t="shared" si="498"/>
        <v>14107.3-(10)</v>
      </c>
      <c r="CD896" s="120" t="str">
        <f t="shared" si="499"/>
        <v>30 deg Double Branch</v>
      </c>
      <c r="CE896" s="417">
        <f t="shared" si="500"/>
        <v>283.39999999999998</v>
      </c>
      <c r="CF896" s="115"/>
      <c r="CG896" s="115" t="str">
        <f t="shared" si="501"/>
        <v xml:space="preserve"> </v>
      </c>
      <c r="CH896" s="120" t="str">
        <f t="shared" si="502"/>
        <v xml:space="preserve"> </v>
      </c>
      <c r="CI896" s="417" t="str">
        <f t="shared" si="503"/>
        <v xml:space="preserve"> </v>
      </c>
      <c r="CJ896" s="115"/>
      <c r="CK896" s="115" t="str">
        <f t="shared" si="504"/>
        <v xml:space="preserve"> </v>
      </c>
      <c r="CL896" s="120" t="str">
        <f t="shared" si="505"/>
        <v xml:space="preserve"> </v>
      </c>
      <c r="CM896" s="417" t="str">
        <f t="shared" si="469"/>
        <v xml:space="preserve"> </v>
      </c>
      <c r="IS896" s="103">
        <v>83.9</v>
      </c>
    </row>
    <row r="897" spans="2:253" s="74" customFormat="1" ht="17.100000000000001" hidden="1" customHeight="1" x14ac:dyDescent="0.25">
      <c r="B897" s="504">
        <f>IF('KB Duct Parts'!$BD$15=1,IF(AND('KB Duct Parts'!$BL$14=1,'KB Duct Parts'!#REF!&gt;0),'KB Duct Parts'!#REF!,0),0)</f>
        <v>0</v>
      </c>
      <c r="C897" s="525">
        <v>14108.3</v>
      </c>
      <c r="D897" s="526">
        <f t="shared" si="470"/>
        <v>14108.3</v>
      </c>
      <c r="E897" s="504" t="s">
        <v>865</v>
      </c>
      <c r="F897" s="508" t="str">
        <f t="shared" si="473"/>
        <v xml:space="preserve"> </v>
      </c>
      <c r="G897" s="509" t="s">
        <v>926</v>
      </c>
      <c r="H897" s="504" t="s">
        <v>923</v>
      </c>
      <c r="I897" s="1035" t="s">
        <v>59</v>
      </c>
      <c r="J897" s="1036"/>
      <c r="K897" s="516" t="s">
        <v>881</v>
      </c>
      <c r="L897" s="521">
        <v>18</v>
      </c>
      <c r="M897" s="532" t="s">
        <v>1700</v>
      </c>
      <c r="N897" s="514">
        <f t="shared" si="481"/>
        <v>148.1</v>
      </c>
      <c r="O897" s="518">
        <f t="shared" si="482"/>
        <v>0</v>
      </c>
      <c r="P897" s="680">
        <f>'KB Duct Parts'!$AE$3</f>
        <v>0</v>
      </c>
      <c r="Q897" s="681">
        <f t="shared" si="476"/>
        <v>0</v>
      </c>
      <c r="R897" s="682">
        <f t="shared" si="477"/>
        <v>0</v>
      </c>
      <c r="S897" s="716">
        <f t="shared" si="478"/>
        <v>0.35</v>
      </c>
      <c r="T897" s="679">
        <f t="shared" si="479"/>
        <v>0</v>
      </c>
      <c r="U897" s="679">
        <f t="shared" si="480"/>
        <v>0</v>
      </c>
      <c r="Y897" s="120"/>
      <c r="AE897" s="76"/>
      <c r="AF897" s="370">
        <v>18</v>
      </c>
      <c r="AG897" s="374">
        <v>16</v>
      </c>
      <c r="AH897" s="378">
        <v>14</v>
      </c>
      <c r="AI897" s="381">
        <v>12</v>
      </c>
      <c r="AJ897" s="386">
        <v>10</v>
      </c>
      <c r="AK897" s="391"/>
      <c r="AL897" s="386"/>
      <c r="AM897" s="363">
        <f t="shared" si="472"/>
        <v>1</v>
      </c>
      <c r="AN897" s="578">
        <v>148.1</v>
      </c>
      <c r="AO897" s="120">
        <f t="shared" si="488"/>
        <v>192.53</v>
      </c>
      <c r="AP897" s="120">
        <f t="shared" si="483"/>
        <v>222.14999999999998</v>
      </c>
      <c r="AQ897" s="120">
        <f t="shared" si="484"/>
        <v>259.17500000000001</v>
      </c>
      <c r="AR897" s="120">
        <f t="shared" si="485"/>
        <v>296.2</v>
      </c>
      <c r="AS897" s="120">
        <f t="shared" si="486"/>
        <v>0</v>
      </c>
      <c r="AT897" s="120">
        <f t="shared" si="487"/>
        <v>0</v>
      </c>
      <c r="AU897" s="74" t="s">
        <v>717</v>
      </c>
      <c r="AV897" s="115"/>
      <c r="AW897" s="395"/>
      <c r="AX897" s="571">
        <v>1.3</v>
      </c>
      <c r="AY897" s="572">
        <v>1.5</v>
      </c>
      <c r="AZ897" s="572">
        <v>1.75</v>
      </c>
      <c r="BA897" s="572">
        <v>2</v>
      </c>
      <c r="BB897" s="573">
        <v>0</v>
      </c>
      <c r="BC897" s="395">
        <v>0</v>
      </c>
      <c r="BD897" s="115"/>
      <c r="BE897" s="115"/>
      <c r="BF897" s="115"/>
      <c r="BG897" s="115"/>
      <c r="BH897" s="115"/>
      <c r="BI897" s="115"/>
      <c r="BJ897" s="115"/>
      <c r="BK897" s="115"/>
      <c r="BQ897" s="74" t="str">
        <f t="shared" si="489"/>
        <v>14108.3-(16)</v>
      </c>
      <c r="BR897" s="120" t="str">
        <f t="shared" si="490"/>
        <v>30 deg Double Branch</v>
      </c>
      <c r="BS897" s="120">
        <f t="shared" si="491"/>
        <v>192.53</v>
      </c>
      <c r="BU897" s="74" t="str">
        <f t="shared" si="492"/>
        <v>14108.3-(14)</v>
      </c>
      <c r="BV897" s="120" t="str">
        <f t="shared" si="493"/>
        <v>30 deg Double Branch</v>
      </c>
      <c r="BW897" s="120">
        <f t="shared" si="494"/>
        <v>222.14999999999998</v>
      </c>
      <c r="BY897" s="74" t="str">
        <f t="shared" si="495"/>
        <v>14108.3-(12)</v>
      </c>
      <c r="BZ897" s="120" t="str">
        <f t="shared" si="496"/>
        <v>30 deg Double Branch</v>
      </c>
      <c r="CA897" s="120">
        <f t="shared" si="497"/>
        <v>259.17500000000001</v>
      </c>
      <c r="CC897" s="115" t="str">
        <f t="shared" si="498"/>
        <v>14108.3-(10)</v>
      </c>
      <c r="CD897" s="120" t="str">
        <f t="shared" si="499"/>
        <v>30 deg Double Branch</v>
      </c>
      <c r="CE897" s="417">
        <f t="shared" si="500"/>
        <v>296.2</v>
      </c>
      <c r="CF897" s="115"/>
      <c r="CG897" s="115" t="str">
        <f t="shared" si="501"/>
        <v xml:space="preserve"> </v>
      </c>
      <c r="CH897" s="120" t="str">
        <f t="shared" si="502"/>
        <v xml:space="preserve"> </v>
      </c>
      <c r="CI897" s="417" t="str">
        <f t="shared" si="503"/>
        <v xml:space="preserve"> </v>
      </c>
      <c r="CJ897" s="115"/>
      <c r="CK897" s="115" t="str">
        <f t="shared" si="504"/>
        <v xml:space="preserve"> </v>
      </c>
      <c r="CL897" s="120" t="str">
        <f t="shared" si="505"/>
        <v xml:space="preserve"> </v>
      </c>
      <c r="CM897" s="417" t="str">
        <f t="shared" si="469"/>
        <v xml:space="preserve"> </v>
      </c>
      <c r="IS897" s="103">
        <v>87.7</v>
      </c>
    </row>
    <row r="898" spans="2:253" s="74" customFormat="1" ht="17.100000000000001" hidden="1" customHeight="1" x14ac:dyDescent="0.25">
      <c r="B898" s="504">
        <f>IF('KB Duct Parts'!$BD$15=1,IF(AND('KB Duct Parts'!$BL$14=1,'KB Duct Parts'!#REF!&gt;0),'KB Duct Parts'!#REF!,0),0)</f>
        <v>0</v>
      </c>
      <c r="C898" s="525">
        <v>14109.3</v>
      </c>
      <c r="D898" s="526">
        <f t="shared" si="470"/>
        <v>14109.3</v>
      </c>
      <c r="E898" s="504" t="s">
        <v>866</v>
      </c>
      <c r="F898" s="508" t="str">
        <f t="shared" si="473"/>
        <v xml:space="preserve"> </v>
      </c>
      <c r="G898" s="509" t="s">
        <v>926</v>
      </c>
      <c r="H898" s="504" t="s">
        <v>923</v>
      </c>
      <c r="I898" s="1035" t="s">
        <v>59</v>
      </c>
      <c r="J898" s="1036"/>
      <c r="K898" s="516" t="s">
        <v>881</v>
      </c>
      <c r="L898" s="521">
        <v>18</v>
      </c>
      <c r="M898" s="532" t="s">
        <v>1700</v>
      </c>
      <c r="N898" s="514">
        <f t="shared" si="481"/>
        <v>155.5</v>
      </c>
      <c r="O898" s="518">
        <f t="shared" si="482"/>
        <v>0</v>
      </c>
      <c r="P898" s="680">
        <f>'KB Duct Parts'!$AE$3</f>
        <v>0</v>
      </c>
      <c r="Q898" s="681">
        <f t="shared" si="476"/>
        <v>0</v>
      </c>
      <c r="R898" s="682">
        <f t="shared" si="477"/>
        <v>0</v>
      </c>
      <c r="S898" s="716">
        <f t="shared" si="478"/>
        <v>0.35</v>
      </c>
      <c r="T898" s="679">
        <f t="shared" si="479"/>
        <v>0</v>
      </c>
      <c r="U898" s="679">
        <f t="shared" si="480"/>
        <v>0</v>
      </c>
      <c r="Y898" s="120"/>
      <c r="AE898" s="75"/>
      <c r="AF898" s="370">
        <v>18</v>
      </c>
      <c r="AG898" s="374">
        <v>16</v>
      </c>
      <c r="AH898" s="378">
        <v>14</v>
      </c>
      <c r="AI898" s="381">
        <v>12</v>
      </c>
      <c r="AJ898" s="386">
        <v>10</v>
      </c>
      <c r="AK898" s="391"/>
      <c r="AL898" s="386"/>
      <c r="AM898" s="363">
        <f t="shared" si="472"/>
        <v>1</v>
      </c>
      <c r="AN898" s="578">
        <v>155.5</v>
      </c>
      <c r="AO898" s="120">
        <f t="shared" si="488"/>
        <v>202.15</v>
      </c>
      <c r="AP898" s="120">
        <f t="shared" si="483"/>
        <v>233.25</v>
      </c>
      <c r="AQ898" s="120">
        <f t="shared" si="484"/>
        <v>272.125</v>
      </c>
      <c r="AR898" s="120">
        <f t="shared" si="485"/>
        <v>311</v>
      </c>
      <c r="AS898" s="120">
        <f t="shared" si="486"/>
        <v>0</v>
      </c>
      <c r="AT898" s="120">
        <f t="shared" si="487"/>
        <v>0</v>
      </c>
      <c r="AU898" s="74" t="s">
        <v>717</v>
      </c>
      <c r="AV898" s="115"/>
      <c r="AW898" s="395"/>
      <c r="AX898" s="571">
        <v>1.3</v>
      </c>
      <c r="AY898" s="572">
        <v>1.5</v>
      </c>
      <c r="AZ898" s="572">
        <v>1.75</v>
      </c>
      <c r="BA898" s="572">
        <v>2</v>
      </c>
      <c r="BB898" s="573">
        <v>0</v>
      </c>
      <c r="BC898" s="395">
        <v>0</v>
      </c>
      <c r="BD898" s="115"/>
      <c r="BE898" s="115"/>
      <c r="BF898" s="115"/>
      <c r="BG898" s="115"/>
      <c r="BH898" s="115"/>
      <c r="BI898" s="115"/>
      <c r="BJ898" s="115"/>
      <c r="BK898" s="115"/>
      <c r="BQ898" s="74" t="str">
        <f t="shared" si="489"/>
        <v>14109.3-(16)</v>
      </c>
      <c r="BR898" s="120" t="str">
        <f t="shared" si="490"/>
        <v>30 deg Double Branch</v>
      </c>
      <c r="BS898" s="120">
        <f t="shared" si="491"/>
        <v>202.15</v>
      </c>
      <c r="BU898" s="74" t="str">
        <f t="shared" si="492"/>
        <v>14109.3-(14)</v>
      </c>
      <c r="BV898" s="120" t="str">
        <f t="shared" si="493"/>
        <v>30 deg Double Branch</v>
      </c>
      <c r="BW898" s="120">
        <f t="shared" si="494"/>
        <v>233.25</v>
      </c>
      <c r="BY898" s="74" t="str">
        <f t="shared" si="495"/>
        <v>14109.3-(12)</v>
      </c>
      <c r="BZ898" s="120" t="str">
        <f t="shared" si="496"/>
        <v>30 deg Double Branch</v>
      </c>
      <c r="CA898" s="120">
        <f t="shared" si="497"/>
        <v>272.125</v>
      </c>
      <c r="CC898" s="115" t="str">
        <f t="shared" si="498"/>
        <v>14109.3-(10)</v>
      </c>
      <c r="CD898" s="120" t="str">
        <f t="shared" si="499"/>
        <v>30 deg Double Branch</v>
      </c>
      <c r="CE898" s="417">
        <f t="shared" si="500"/>
        <v>311</v>
      </c>
      <c r="CF898" s="115"/>
      <c r="CG898" s="115" t="str">
        <f t="shared" si="501"/>
        <v xml:space="preserve"> </v>
      </c>
      <c r="CH898" s="120" t="str">
        <f t="shared" si="502"/>
        <v xml:space="preserve"> </v>
      </c>
      <c r="CI898" s="417" t="str">
        <f t="shared" si="503"/>
        <v xml:space="preserve"> </v>
      </c>
      <c r="CJ898" s="115"/>
      <c r="CK898" s="115" t="str">
        <f t="shared" si="504"/>
        <v xml:space="preserve"> </v>
      </c>
      <c r="CL898" s="120" t="str">
        <f t="shared" si="505"/>
        <v xml:space="preserve"> </v>
      </c>
      <c r="CM898" s="417" t="str">
        <f t="shared" si="469"/>
        <v xml:space="preserve"> </v>
      </c>
      <c r="IS898" s="103">
        <v>92.1</v>
      </c>
    </row>
    <row r="899" spans="2:253" s="74" customFormat="1" ht="17.100000000000001" hidden="1" customHeight="1" x14ac:dyDescent="0.25">
      <c r="B899" s="504">
        <f>IF('KB Duct Parts'!$BD$15=1,IF(AND('KB Duct Parts'!$BL$14=1,'KB Duct Parts'!#REF!&gt;0),'KB Duct Parts'!#REF!,0),0)</f>
        <v>0</v>
      </c>
      <c r="C899" s="525">
        <v>14110.3</v>
      </c>
      <c r="D899" s="526">
        <f t="shared" si="470"/>
        <v>14110.3</v>
      </c>
      <c r="E899" s="504" t="s">
        <v>867</v>
      </c>
      <c r="F899" s="508" t="str">
        <f t="shared" si="473"/>
        <v xml:space="preserve"> </v>
      </c>
      <c r="G899" s="509" t="s">
        <v>926</v>
      </c>
      <c r="H899" s="504" t="s">
        <v>923</v>
      </c>
      <c r="I899" s="1035" t="s">
        <v>59</v>
      </c>
      <c r="J899" s="1036"/>
      <c r="K899" s="516" t="s">
        <v>881</v>
      </c>
      <c r="L899" s="521">
        <v>18</v>
      </c>
      <c r="M899" s="532" t="s">
        <v>1700</v>
      </c>
      <c r="N899" s="514">
        <f t="shared" si="481"/>
        <v>158.69999999999999</v>
      </c>
      <c r="O899" s="518">
        <f t="shared" si="482"/>
        <v>0</v>
      </c>
      <c r="P899" s="680">
        <f>'KB Duct Parts'!$AE$3</f>
        <v>0</v>
      </c>
      <c r="Q899" s="681">
        <f t="shared" si="476"/>
        <v>0</v>
      </c>
      <c r="R899" s="682">
        <f t="shared" si="477"/>
        <v>0</v>
      </c>
      <c r="S899" s="716">
        <f t="shared" si="478"/>
        <v>0.35</v>
      </c>
      <c r="T899" s="679">
        <f t="shared" si="479"/>
        <v>0</v>
      </c>
      <c r="U899" s="679">
        <f t="shared" si="480"/>
        <v>0</v>
      </c>
      <c r="Y899" s="120"/>
      <c r="AE899" s="76"/>
      <c r="AF899" s="370">
        <v>18</v>
      </c>
      <c r="AG899" s="374">
        <v>16</v>
      </c>
      <c r="AH899" s="378">
        <v>14</v>
      </c>
      <c r="AI899" s="381">
        <v>12</v>
      </c>
      <c r="AJ899" s="386">
        <v>10</v>
      </c>
      <c r="AK899" s="391"/>
      <c r="AL899" s="386"/>
      <c r="AM899" s="363">
        <f t="shared" si="472"/>
        <v>1</v>
      </c>
      <c r="AN899" s="578">
        <v>158.69999999999999</v>
      </c>
      <c r="AO899" s="120">
        <f t="shared" si="488"/>
        <v>206.31</v>
      </c>
      <c r="AP899" s="120">
        <f t="shared" si="483"/>
        <v>238.04999999999998</v>
      </c>
      <c r="AQ899" s="120">
        <f t="shared" si="484"/>
        <v>277.72499999999997</v>
      </c>
      <c r="AR899" s="120">
        <f t="shared" si="485"/>
        <v>317.39999999999998</v>
      </c>
      <c r="AS899" s="120">
        <f t="shared" si="486"/>
        <v>0</v>
      </c>
      <c r="AT899" s="120">
        <f t="shared" si="487"/>
        <v>0</v>
      </c>
      <c r="AU899" s="74" t="s">
        <v>717</v>
      </c>
      <c r="AV899" s="115"/>
      <c r="AW899" s="395"/>
      <c r="AX899" s="571">
        <v>1.3</v>
      </c>
      <c r="AY899" s="572">
        <v>1.5</v>
      </c>
      <c r="AZ899" s="572">
        <v>1.75</v>
      </c>
      <c r="BA899" s="572">
        <v>2</v>
      </c>
      <c r="BB899" s="573">
        <v>0</v>
      </c>
      <c r="BC899" s="395">
        <v>0</v>
      </c>
      <c r="BD899" s="115"/>
      <c r="BE899" s="115"/>
      <c r="BF899" s="115"/>
      <c r="BG899" s="115"/>
      <c r="BH899" s="115"/>
      <c r="BI899" s="115"/>
      <c r="BJ899" s="115"/>
      <c r="BK899" s="115"/>
      <c r="BQ899" s="74" t="str">
        <f t="shared" si="489"/>
        <v>14110.3-(16)</v>
      </c>
      <c r="BR899" s="120" t="str">
        <f t="shared" si="490"/>
        <v>30 deg Double Branch</v>
      </c>
      <c r="BS899" s="120">
        <f t="shared" si="491"/>
        <v>206.31</v>
      </c>
      <c r="BU899" s="74" t="str">
        <f t="shared" si="492"/>
        <v>14110.3-(14)</v>
      </c>
      <c r="BV899" s="120" t="str">
        <f t="shared" si="493"/>
        <v>30 deg Double Branch</v>
      </c>
      <c r="BW899" s="120">
        <f t="shared" si="494"/>
        <v>238.04999999999998</v>
      </c>
      <c r="BY899" s="74" t="str">
        <f t="shared" si="495"/>
        <v>14110.3-(12)</v>
      </c>
      <c r="BZ899" s="120" t="str">
        <f t="shared" si="496"/>
        <v>30 deg Double Branch</v>
      </c>
      <c r="CA899" s="120">
        <f t="shared" si="497"/>
        <v>277.72499999999997</v>
      </c>
      <c r="CC899" s="115" t="str">
        <f t="shared" si="498"/>
        <v>14110.3-(10)</v>
      </c>
      <c r="CD899" s="120" t="str">
        <f t="shared" si="499"/>
        <v>30 deg Double Branch</v>
      </c>
      <c r="CE899" s="417">
        <f t="shared" si="500"/>
        <v>317.39999999999998</v>
      </c>
      <c r="CF899" s="115"/>
      <c r="CG899" s="115" t="str">
        <f t="shared" si="501"/>
        <v xml:space="preserve"> </v>
      </c>
      <c r="CH899" s="120" t="str">
        <f t="shared" si="502"/>
        <v xml:space="preserve"> </v>
      </c>
      <c r="CI899" s="417" t="str">
        <f t="shared" si="503"/>
        <v xml:space="preserve"> </v>
      </c>
      <c r="CJ899" s="115"/>
      <c r="CK899" s="115" t="str">
        <f t="shared" si="504"/>
        <v xml:space="preserve"> </v>
      </c>
      <c r="CL899" s="120" t="str">
        <f t="shared" si="505"/>
        <v xml:space="preserve"> </v>
      </c>
      <c r="CM899" s="417" t="str">
        <f t="shared" si="469"/>
        <v xml:space="preserve"> </v>
      </c>
      <c r="IS899" s="103">
        <v>93.9</v>
      </c>
    </row>
    <row r="900" spans="2:253" s="74" customFormat="1" ht="17.100000000000001" hidden="1" customHeight="1" x14ac:dyDescent="0.25">
      <c r="B900" s="504">
        <f>IF('KB Duct Parts'!$BD$15=1,IF(AND('KB Duct Parts'!$BL$14=1,'KB Duct Parts'!#REF!&gt;0),'KB Duct Parts'!#REF!,0),0)</f>
        <v>0</v>
      </c>
      <c r="C900" s="525">
        <v>14111.3</v>
      </c>
      <c r="D900" s="526">
        <f t="shared" si="470"/>
        <v>14111.3</v>
      </c>
      <c r="E900" s="504" t="s">
        <v>868</v>
      </c>
      <c r="F900" s="508" t="str">
        <f t="shared" si="473"/>
        <v xml:space="preserve"> </v>
      </c>
      <c r="G900" s="509" t="s">
        <v>926</v>
      </c>
      <c r="H900" s="504" t="s">
        <v>923</v>
      </c>
      <c r="I900" s="1035" t="s">
        <v>59</v>
      </c>
      <c r="J900" s="1036"/>
      <c r="K900" s="516" t="s">
        <v>881</v>
      </c>
      <c r="L900" s="521">
        <v>18</v>
      </c>
      <c r="M900" s="532" t="s">
        <v>1700</v>
      </c>
      <c r="N900" s="514">
        <f t="shared" si="481"/>
        <v>170.5</v>
      </c>
      <c r="O900" s="518">
        <f t="shared" si="482"/>
        <v>0</v>
      </c>
      <c r="P900" s="680">
        <f>'KB Duct Parts'!$AE$3</f>
        <v>0</v>
      </c>
      <c r="Q900" s="681">
        <f t="shared" si="476"/>
        <v>0</v>
      </c>
      <c r="R900" s="682">
        <f t="shared" si="477"/>
        <v>0</v>
      </c>
      <c r="S900" s="716">
        <f t="shared" si="478"/>
        <v>0.35</v>
      </c>
      <c r="T900" s="679">
        <f t="shared" si="479"/>
        <v>0</v>
      </c>
      <c r="U900" s="679">
        <f t="shared" si="480"/>
        <v>0</v>
      </c>
      <c r="Y900" s="120"/>
      <c r="AE900" s="75"/>
      <c r="AF900" s="370">
        <v>18</v>
      </c>
      <c r="AG900" s="374">
        <v>16</v>
      </c>
      <c r="AH900" s="378">
        <v>14</v>
      </c>
      <c r="AI900" s="381">
        <v>12</v>
      </c>
      <c r="AJ900" s="386">
        <v>10</v>
      </c>
      <c r="AK900" s="391"/>
      <c r="AL900" s="386"/>
      <c r="AM900" s="363">
        <f t="shared" si="472"/>
        <v>1</v>
      </c>
      <c r="AN900" s="578">
        <v>170.5</v>
      </c>
      <c r="AO900" s="120">
        <f t="shared" si="488"/>
        <v>221.65</v>
      </c>
      <c r="AP900" s="120">
        <f t="shared" si="483"/>
        <v>255.75</v>
      </c>
      <c r="AQ900" s="120">
        <f t="shared" si="484"/>
        <v>298.375</v>
      </c>
      <c r="AR900" s="120">
        <f t="shared" si="485"/>
        <v>341</v>
      </c>
      <c r="AS900" s="120">
        <f t="shared" si="486"/>
        <v>0</v>
      </c>
      <c r="AT900" s="120">
        <f t="shared" si="487"/>
        <v>0</v>
      </c>
      <c r="AU900" s="74" t="s">
        <v>717</v>
      </c>
      <c r="AV900" s="115"/>
      <c r="AW900" s="395"/>
      <c r="AX900" s="571">
        <v>1.3</v>
      </c>
      <c r="AY900" s="572">
        <v>1.5</v>
      </c>
      <c r="AZ900" s="572">
        <v>1.75</v>
      </c>
      <c r="BA900" s="572">
        <v>2</v>
      </c>
      <c r="BB900" s="573">
        <v>0</v>
      </c>
      <c r="BC900" s="395">
        <v>0</v>
      </c>
      <c r="BD900" s="115"/>
      <c r="BE900" s="115"/>
      <c r="BF900" s="115"/>
      <c r="BG900" s="115"/>
      <c r="BH900" s="115"/>
      <c r="BI900" s="115"/>
      <c r="BJ900" s="115"/>
      <c r="BK900" s="115"/>
      <c r="BQ900" s="74" t="str">
        <f t="shared" si="489"/>
        <v>14111.3-(16)</v>
      </c>
      <c r="BR900" s="120" t="str">
        <f t="shared" si="490"/>
        <v>30 deg Double Branch</v>
      </c>
      <c r="BS900" s="120">
        <f t="shared" si="491"/>
        <v>221.65</v>
      </c>
      <c r="BU900" s="74" t="str">
        <f t="shared" si="492"/>
        <v>14111.3-(14)</v>
      </c>
      <c r="BV900" s="120" t="str">
        <f t="shared" si="493"/>
        <v>30 deg Double Branch</v>
      </c>
      <c r="BW900" s="120">
        <f t="shared" si="494"/>
        <v>255.75</v>
      </c>
      <c r="BY900" s="74" t="str">
        <f t="shared" si="495"/>
        <v>14111.3-(12)</v>
      </c>
      <c r="BZ900" s="120" t="str">
        <f t="shared" si="496"/>
        <v>30 deg Double Branch</v>
      </c>
      <c r="CA900" s="120">
        <f t="shared" si="497"/>
        <v>298.375</v>
      </c>
      <c r="CC900" s="115" t="str">
        <f t="shared" si="498"/>
        <v>14111.3-(10)</v>
      </c>
      <c r="CD900" s="120" t="str">
        <f t="shared" si="499"/>
        <v>30 deg Double Branch</v>
      </c>
      <c r="CE900" s="417">
        <f t="shared" si="500"/>
        <v>341</v>
      </c>
      <c r="CF900" s="115"/>
      <c r="CG900" s="115" t="str">
        <f t="shared" si="501"/>
        <v xml:space="preserve"> </v>
      </c>
      <c r="CH900" s="120" t="str">
        <f t="shared" si="502"/>
        <v xml:space="preserve"> </v>
      </c>
      <c r="CI900" s="417" t="str">
        <f t="shared" si="503"/>
        <v xml:space="preserve"> </v>
      </c>
      <c r="CJ900" s="115"/>
      <c r="CK900" s="115" t="str">
        <f t="shared" si="504"/>
        <v xml:space="preserve"> </v>
      </c>
      <c r="CL900" s="120" t="str">
        <f t="shared" si="505"/>
        <v xml:space="preserve"> </v>
      </c>
      <c r="CM900" s="417" t="str">
        <f t="shared" si="469"/>
        <v xml:space="preserve"> </v>
      </c>
      <c r="IS900" s="103">
        <v>100.9</v>
      </c>
    </row>
    <row r="901" spans="2:253" s="74" customFormat="1" ht="17.100000000000001" hidden="1" customHeight="1" x14ac:dyDescent="0.25">
      <c r="B901" s="504">
        <f>IF('KB Duct Parts'!$BD$15=1,IF(AND('KB Duct Parts'!$BL$14=1,'KB Duct Parts'!#REF!&gt;0),'KB Duct Parts'!#REF!,0),0)</f>
        <v>0</v>
      </c>
      <c r="C901" s="525">
        <v>14112.3</v>
      </c>
      <c r="D901" s="526">
        <f t="shared" si="470"/>
        <v>14112.3</v>
      </c>
      <c r="E901" s="504" t="s">
        <v>869</v>
      </c>
      <c r="F901" s="508" t="str">
        <f t="shared" si="473"/>
        <v xml:space="preserve"> </v>
      </c>
      <c r="G901" s="509" t="s">
        <v>926</v>
      </c>
      <c r="H901" s="504" t="s">
        <v>923</v>
      </c>
      <c r="I901" s="1035" t="s">
        <v>59</v>
      </c>
      <c r="J901" s="1036"/>
      <c r="K901" s="516" t="s">
        <v>881</v>
      </c>
      <c r="L901" s="521">
        <v>18</v>
      </c>
      <c r="M901" s="532" t="s">
        <v>1700</v>
      </c>
      <c r="N901" s="514">
        <f t="shared" si="481"/>
        <v>182.2</v>
      </c>
      <c r="O901" s="518">
        <f t="shared" si="482"/>
        <v>0</v>
      </c>
      <c r="P901" s="680">
        <f>'KB Duct Parts'!$AE$3</f>
        <v>0</v>
      </c>
      <c r="Q901" s="681">
        <f t="shared" si="476"/>
        <v>0</v>
      </c>
      <c r="R901" s="682">
        <f t="shared" si="477"/>
        <v>0</v>
      </c>
      <c r="S901" s="716">
        <f t="shared" si="478"/>
        <v>0.35</v>
      </c>
      <c r="T901" s="679">
        <f t="shared" si="479"/>
        <v>0</v>
      </c>
      <c r="U901" s="679">
        <f t="shared" si="480"/>
        <v>0</v>
      </c>
      <c r="Y901" s="120"/>
      <c r="AE901" s="76"/>
      <c r="AF901" s="370">
        <v>18</v>
      </c>
      <c r="AG901" s="374">
        <v>16</v>
      </c>
      <c r="AH901" s="378">
        <v>14</v>
      </c>
      <c r="AI901" s="381">
        <v>12</v>
      </c>
      <c r="AJ901" s="386">
        <v>10</v>
      </c>
      <c r="AK901" s="391"/>
      <c r="AL901" s="386"/>
      <c r="AM901" s="363">
        <f t="shared" si="472"/>
        <v>1</v>
      </c>
      <c r="AN901" s="578">
        <v>182.2</v>
      </c>
      <c r="AO901" s="120">
        <f t="shared" si="488"/>
        <v>236.85999999999999</v>
      </c>
      <c r="AP901" s="120">
        <f t="shared" si="483"/>
        <v>273.29999999999995</v>
      </c>
      <c r="AQ901" s="120">
        <f t="shared" si="484"/>
        <v>318.84999999999997</v>
      </c>
      <c r="AR901" s="120">
        <f t="shared" si="485"/>
        <v>364.4</v>
      </c>
      <c r="AS901" s="120">
        <f t="shared" si="486"/>
        <v>0</v>
      </c>
      <c r="AT901" s="120">
        <f t="shared" si="487"/>
        <v>0</v>
      </c>
      <c r="AU901" s="74" t="s">
        <v>717</v>
      </c>
      <c r="AV901" s="115"/>
      <c r="AW901" s="395"/>
      <c r="AX901" s="571">
        <v>1.3</v>
      </c>
      <c r="AY901" s="572">
        <v>1.5</v>
      </c>
      <c r="AZ901" s="572">
        <v>1.75</v>
      </c>
      <c r="BA901" s="572">
        <v>2</v>
      </c>
      <c r="BB901" s="573">
        <v>0</v>
      </c>
      <c r="BC901" s="395">
        <v>0</v>
      </c>
      <c r="BD901" s="115"/>
      <c r="BE901" s="115"/>
      <c r="BF901" s="115"/>
      <c r="BG901" s="115"/>
      <c r="BH901" s="115"/>
      <c r="BI901" s="115"/>
      <c r="BJ901" s="115"/>
      <c r="BK901" s="115"/>
      <c r="BQ901" s="74" t="str">
        <f t="shared" si="489"/>
        <v>14112.3-(16)</v>
      </c>
      <c r="BR901" s="120" t="str">
        <f t="shared" si="490"/>
        <v>30 deg Double Branch</v>
      </c>
      <c r="BS901" s="120">
        <f t="shared" si="491"/>
        <v>236.85999999999999</v>
      </c>
      <c r="BU901" s="74" t="str">
        <f t="shared" si="492"/>
        <v>14112.3-(14)</v>
      </c>
      <c r="BV901" s="120" t="str">
        <f t="shared" si="493"/>
        <v>30 deg Double Branch</v>
      </c>
      <c r="BW901" s="120">
        <f t="shared" si="494"/>
        <v>273.29999999999995</v>
      </c>
      <c r="BY901" s="74" t="str">
        <f t="shared" si="495"/>
        <v>14112.3-(12)</v>
      </c>
      <c r="BZ901" s="120" t="str">
        <f t="shared" si="496"/>
        <v>30 deg Double Branch</v>
      </c>
      <c r="CA901" s="120">
        <f t="shared" si="497"/>
        <v>318.84999999999997</v>
      </c>
      <c r="CC901" s="115" t="str">
        <f t="shared" si="498"/>
        <v>14112.3-(10)</v>
      </c>
      <c r="CD901" s="120" t="str">
        <f t="shared" si="499"/>
        <v>30 deg Double Branch</v>
      </c>
      <c r="CE901" s="417">
        <f t="shared" si="500"/>
        <v>364.4</v>
      </c>
      <c r="CF901" s="115"/>
      <c r="CG901" s="115" t="str">
        <f t="shared" si="501"/>
        <v xml:space="preserve"> </v>
      </c>
      <c r="CH901" s="120" t="str">
        <f t="shared" si="502"/>
        <v xml:space="preserve"> </v>
      </c>
      <c r="CI901" s="417" t="str">
        <f t="shared" si="503"/>
        <v xml:space="preserve"> </v>
      </c>
      <c r="CJ901" s="115"/>
      <c r="CK901" s="115" t="str">
        <f t="shared" si="504"/>
        <v xml:space="preserve"> </v>
      </c>
      <c r="CL901" s="120" t="str">
        <f t="shared" si="505"/>
        <v xml:space="preserve"> </v>
      </c>
      <c r="CM901" s="417" t="str">
        <f t="shared" si="469"/>
        <v xml:space="preserve"> </v>
      </c>
      <c r="IS901" s="103">
        <v>107.8</v>
      </c>
    </row>
    <row r="902" spans="2:253" s="74" customFormat="1" ht="17.100000000000001" hidden="1" customHeight="1" x14ac:dyDescent="0.25">
      <c r="B902" s="504">
        <f>IF('KB Duct Parts'!$BD$15=1,IF(AND('KB Duct Parts'!$BL$14=1,'KB Duct Parts'!#REF!&gt;0),'KB Duct Parts'!#REF!,0),0)</f>
        <v>0</v>
      </c>
      <c r="C902" s="525">
        <v>14113.3</v>
      </c>
      <c r="D902" s="526">
        <f t="shared" si="470"/>
        <v>14113.3</v>
      </c>
      <c r="E902" s="504" t="s">
        <v>870</v>
      </c>
      <c r="F902" s="508" t="str">
        <f t="shared" si="473"/>
        <v xml:space="preserve"> </v>
      </c>
      <c r="G902" s="509" t="s">
        <v>926</v>
      </c>
      <c r="H902" s="504" t="s">
        <v>923</v>
      </c>
      <c r="I902" s="1035" t="s">
        <v>59</v>
      </c>
      <c r="J902" s="1036"/>
      <c r="K902" s="516" t="s">
        <v>881</v>
      </c>
      <c r="L902" s="521">
        <v>18</v>
      </c>
      <c r="M902" s="532" t="s">
        <v>1700</v>
      </c>
      <c r="N902" s="514">
        <f t="shared" si="481"/>
        <v>200.7</v>
      </c>
      <c r="O902" s="518">
        <f t="shared" si="482"/>
        <v>0</v>
      </c>
      <c r="P902" s="680">
        <f>'KB Duct Parts'!$AE$3</f>
        <v>0</v>
      </c>
      <c r="Q902" s="681">
        <f t="shared" si="476"/>
        <v>0</v>
      </c>
      <c r="R902" s="682">
        <f t="shared" si="477"/>
        <v>0</v>
      </c>
      <c r="S902" s="716">
        <f t="shared" si="478"/>
        <v>0.35</v>
      </c>
      <c r="T902" s="679">
        <f t="shared" si="479"/>
        <v>0</v>
      </c>
      <c r="U902" s="679">
        <f t="shared" si="480"/>
        <v>0</v>
      </c>
      <c r="Y902" s="120"/>
      <c r="AE902" s="75"/>
      <c r="AF902" s="370">
        <v>18</v>
      </c>
      <c r="AG902" s="374">
        <v>16</v>
      </c>
      <c r="AH902" s="378">
        <v>14</v>
      </c>
      <c r="AI902" s="381">
        <v>12</v>
      </c>
      <c r="AJ902" s="386">
        <v>10</v>
      </c>
      <c r="AK902" s="391"/>
      <c r="AL902" s="386"/>
      <c r="AM902" s="363">
        <f t="shared" si="472"/>
        <v>1</v>
      </c>
      <c r="AN902" s="578">
        <v>200.7</v>
      </c>
      <c r="AO902" s="120">
        <f t="shared" si="488"/>
        <v>260.90999999999997</v>
      </c>
      <c r="AP902" s="120">
        <f t="shared" si="483"/>
        <v>301.04999999999995</v>
      </c>
      <c r="AQ902" s="120">
        <f t="shared" si="484"/>
        <v>351.22499999999997</v>
      </c>
      <c r="AR902" s="120">
        <f t="shared" si="485"/>
        <v>401.4</v>
      </c>
      <c r="AS902" s="120">
        <f t="shared" si="486"/>
        <v>0</v>
      </c>
      <c r="AT902" s="120">
        <f t="shared" si="487"/>
        <v>0</v>
      </c>
      <c r="AU902" s="74" t="s">
        <v>717</v>
      </c>
      <c r="AV902" s="115"/>
      <c r="AW902" s="395"/>
      <c r="AX902" s="571">
        <v>1.3</v>
      </c>
      <c r="AY902" s="572">
        <v>1.5</v>
      </c>
      <c r="AZ902" s="572">
        <v>1.75</v>
      </c>
      <c r="BA902" s="572">
        <v>2</v>
      </c>
      <c r="BB902" s="573">
        <v>0</v>
      </c>
      <c r="BC902" s="395">
        <v>0</v>
      </c>
      <c r="BD902" s="115"/>
      <c r="BE902" s="115"/>
      <c r="BF902" s="115"/>
      <c r="BG902" s="115"/>
      <c r="BH902" s="115"/>
      <c r="BI902" s="115"/>
      <c r="BJ902" s="115"/>
      <c r="BK902" s="115"/>
      <c r="BQ902" s="74" t="str">
        <f t="shared" si="489"/>
        <v>14113.3-(16)</v>
      </c>
      <c r="BR902" s="120" t="str">
        <f t="shared" si="490"/>
        <v>30 deg Double Branch</v>
      </c>
      <c r="BS902" s="120">
        <f t="shared" si="491"/>
        <v>260.90999999999997</v>
      </c>
      <c r="BU902" s="74" t="str">
        <f t="shared" si="492"/>
        <v>14113.3-(14)</v>
      </c>
      <c r="BV902" s="120" t="str">
        <f t="shared" si="493"/>
        <v>30 deg Double Branch</v>
      </c>
      <c r="BW902" s="120">
        <f t="shared" si="494"/>
        <v>301.04999999999995</v>
      </c>
      <c r="BY902" s="74" t="str">
        <f t="shared" si="495"/>
        <v>14113.3-(12)</v>
      </c>
      <c r="BZ902" s="120" t="str">
        <f t="shared" si="496"/>
        <v>30 deg Double Branch</v>
      </c>
      <c r="CA902" s="120">
        <f t="shared" si="497"/>
        <v>351.22499999999997</v>
      </c>
      <c r="CC902" s="115" t="str">
        <f t="shared" si="498"/>
        <v>14113.3-(10)</v>
      </c>
      <c r="CD902" s="120" t="str">
        <f t="shared" si="499"/>
        <v>30 deg Double Branch</v>
      </c>
      <c r="CE902" s="417">
        <f t="shared" si="500"/>
        <v>401.4</v>
      </c>
      <c r="CF902" s="115"/>
      <c r="CG902" s="115" t="str">
        <f t="shared" si="501"/>
        <v xml:space="preserve"> </v>
      </c>
      <c r="CH902" s="120" t="str">
        <f t="shared" si="502"/>
        <v xml:space="preserve"> </v>
      </c>
      <c r="CI902" s="417" t="str">
        <f t="shared" si="503"/>
        <v xml:space="preserve"> </v>
      </c>
      <c r="CJ902" s="115"/>
      <c r="CK902" s="115" t="str">
        <f t="shared" si="504"/>
        <v xml:space="preserve"> </v>
      </c>
      <c r="CL902" s="120" t="str">
        <f t="shared" si="505"/>
        <v xml:space="preserve"> </v>
      </c>
      <c r="CM902" s="417" t="str">
        <f t="shared" ref="CM902:CM985" si="506">IF(AT902&gt;0,AT902," ")</f>
        <v xml:space="preserve"> </v>
      </c>
      <c r="IS902" s="103">
        <v>118.9</v>
      </c>
    </row>
    <row r="903" spans="2:253" s="74" customFormat="1" ht="17.100000000000001" hidden="1" customHeight="1" x14ac:dyDescent="0.25">
      <c r="B903" s="504">
        <f>IF('KB Duct Parts'!$BD$15=1,IF(AND('KB Duct Parts'!$BL$14=1,'KB Duct Parts'!#REF!&gt;0),'KB Duct Parts'!#REF!,0),0)</f>
        <v>0</v>
      </c>
      <c r="C903" s="525">
        <v>14114.3</v>
      </c>
      <c r="D903" s="526">
        <f t="shared" si="470"/>
        <v>14114.3</v>
      </c>
      <c r="E903" s="504" t="s">
        <v>871</v>
      </c>
      <c r="F903" s="508" t="str">
        <f t="shared" si="473"/>
        <v xml:space="preserve"> </v>
      </c>
      <c r="G903" s="509" t="s">
        <v>926</v>
      </c>
      <c r="H903" s="504" t="s">
        <v>923</v>
      </c>
      <c r="I903" s="1035" t="s">
        <v>59</v>
      </c>
      <c r="J903" s="1036"/>
      <c r="K903" s="516" t="s">
        <v>881</v>
      </c>
      <c r="L903" s="521">
        <v>18</v>
      </c>
      <c r="M903" s="532" t="s">
        <v>1700</v>
      </c>
      <c r="N903" s="514">
        <f t="shared" si="481"/>
        <v>219.4</v>
      </c>
      <c r="O903" s="518">
        <f t="shared" si="482"/>
        <v>0</v>
      </c>
      <c r="P903" s="680">
        <f>'KB Duct Parts'!$AE$3</f>
        <v>0</v>
      </c>
      <c r="Q903" s="681">
        <f t="shared" si="476"/>
        <v>0</v>
      </c>
      <c r="R903" s="682">
        <f t="shared" si="477"/>
        <v>0</v>
      </c>
      <c r="S903" s="716">
        <f t="shared" si="478"/>
        <v>0.35</v>
      </c>
      <c r="T903" s="679">
        <f t="shared" si="479"/>
        <v>0</v>
      </c>
      <c r="U903" s="679">
        <f t="shared" si="480"/>
        <v>0</v>
      </c>
      <c r="Y903" s="120"/>
      <c r="AE903" s="76"/>
      <c r="AF903" s="370">
        <v>18</v>
      </c>
      <c r="AG903" s="374">
        <v>16</v>
      </c>
      <c r="AH903" s="378">
        <v>14</v>
      </c>
      <c r="AI903" s="381">
        <v>12</v>
      </c>
      <c r="AJ903" s="386">
        <v>10</v>
      </c>
      <c r="AK903" s="391"/>
      <c r="AL903" s="386"/>
      <c r="AM903" s="363">
        <f t="shared" si="472"/>
        <v>1</v>
      </c>
      <c r="AN903" s="578">
        <v>219.4</v>
      </c>
      <c r="AO903" s="120">
        <f t="shared" si="488"/>
        <v>285.22000000000003</v>
      </c>
      <c r="AP903" s="120">
        <f t="shared" si="483"/>
        <v>329.1</v>
      </c>
      <c r="AQ903" s="120">
        <f t="shared" si="484"/>
        <v>383.95</v>
      </c>
      <c r="AR903" s="120">
        <f t="shared" si="485"/>
        <v>438.8</v>
      </c>
      <c r="AS903" s="120">
        <f t="shared" si="486"/>
        <v>0</v>
      </c>
      <c r="AT903" s="120">
        <f t="shared" si="487"/>
        <v>0</v>
      </c>
      <c r="AU903" s="74" t="s">
        <v>717</v>
      </c>
      <c r="AV903" s="115"/>
      <c r="AW903" s="395"/>
      <c r="AX903" s="571">
        <v>1.3</v>
      </c>
      <c r="AY903" s="572">
        <v>1.5</v>
      </c>
      <c r="AZ903" s="572">
        <v>1.75</v>
      </c>
      <c r="BA903" s="572">
        <v>2</v>
      </c>
      <c r="BB903" s="573">
        <v>0</v>
      </c>
      <c r="BC903" s="395">
        <v>0</v>
      </c>
      <c r="BD903" s="115"/>
      <c r="BE903" s="115"/>
      <c r="BF903" s="115"/>
      <c r="BG903" s="115"/>
      <c r="BH903" s="115"/>
      <c r="BI903" s="115"/>
      <c r="BJ903" s="115"/>
      <c r="BK903" s="115"/>
      <c r="BQ903" s="74" t="str">
        <f t="shared" si="489"/>
        <v>14114.3-(16)</v>
      </c>
      <c r="BR903" s="120" t="str">
        <f t="shared" si="490"/>
        <v>30 deg Double Branch</v>
      </c>
      <c r="BS903" s="120">
        <f t="shared" si="491"/>
        <v>285.22000000000003</v>
      </c>
      <c r="BU903" s="74" t="str">
        <f t="shared" si="492"/>
        <v>14114.3-(14)</v>
      </c>
      <c r="BV903" s="120" t="str">
        <f t="shared" si="493"/>
        <v>30 deg Double Branch</v>
      </c>
      <c r="BW903" s="120">
        <f t="shared" si="494"/>
        <v>329.1</v>
      </c>
      <c r="BY903" s="74" t="str">
        <f t="shared" si="495"/>
        <v>14114.3-(12)</v>
      </c>
      <c r="BZ903" s="120" t="str">
        <f t="shared" si="496"/>
        <v>30 deg Double Branch</v>
      </c>
      <c r="CA903" s="120">
        <f t="shared" si="497"/>
        <v>383.95</v>
      </c>
      <c r="CC903" s="115" t="str">
        <f t="shared" si="498"/>
        <v>14114.3-(10)</v>
      </c>
      <c r="CD903" s="120" t="str">
        <f t="shared" si="499"/>
        <v>30 deg Double Branch</v>
      </c>
      <c r="CE903" s="417">
        <f t="shared" si="500"/>
        <v>438.8</v>
      </c>
      <c r="CF903" s="115"/>
      <c r="CG903" s="115" t="str">
        <f t="shared" si="501"/>
        <v xml:space="preserve"> </v>
      </c>
      <c r="CH903" s="120" t="str">
        <f t="shared" si="502"/>
        <v xml:space="preserve"> </v>
      </c>
      <c r="CI903" s="417" t="str">
        <f t="shared" si="503"/>
        <v xml:space="preserve"> </v>
      </c>
      <c r="CJ903" s="115"/>
      <c r="CK903" s="115" t="str">
        <f t="shared" si="504"/>
        <v xml:space="preserve"> </v>
      </c>
      <c r="CL903" s="120" t="str">
        <f t="shared" si="505"/>
        <v xml:space="preserve"> </v>
      </c>
      <c r="CM903" s="417" t="str">
        <f t="shared" si="506"/>
        <v xml:space="preserve"> </v>
      </c>
      <c r="IS903" s="103">
        <v>129.9</v>
      </c>
    </row>
    <row r="904" spans="2:253" s="74" customFormat="1" ht="17.100000000000001" hidden="1" customHeight="1" x14ac:dyDescent="0.25">
      <c r="B904" s="504">
        <f>IF('KB Duct Parts'!$BD$15=1,IF(AND('KB Duct Parts'!$BL$14=1,'KB Duct Parts'!#REF!&gt;0),'KB Duct Parts'!#REF!,0),0)</f>
        <v>0</v>
      </c>
      <c r="C904" s="525">
        <v>14115.3</v>
      </c>
      <c r="D904" s="526">
        <f t="shared" si="470"/>
        <v>14115.3</v>
      </c>
      <c r="E904" s="504" t="s">
        <v>872</v>
      </c>
      <c r="F904" s="508" t="str">
        <f t="shared" si="473"/>
        <v xml:space="preserve"> </v>
      </c>
      <c r="G904" s="509" t="s">
        <v>926</v>
      </c>
      <c r="H904" s="504" t="s">
        <v>923</v>
      </c>
      <c r="I904" s="1035" t="s">
        <v>59</v>
      </c>
      <c r="J904" s="1036"/>
      <c r="K904" s="516" t="s">
        <v>881</v>
      </c>
      <c r="L904" s="521">
        <v>18</v>
      </c>
      <c r="M904" s="532" t="s">
        <v>1700</v>
      </c>
      <c r="N904" s="514">
        <f t="shared" si="481"/>
        <v>231.5</v>
      </c>
      <c r="O904" s="518">
        <f t="shared" si="482"/>
        <v>0</v>
      </c>
      <c r="P904" s="680">
        <f>'KB Duct Parts'!$AE$3</f>
        <v>0</v>
      </c>
      <c r="Q904" s="681">
        <f t="shared" si="476"/>
        <v>0</v>
      </c>
      <c r="R904" s="682">
        <f t="shared" si="477"/>
        <v>0</v>
      </c>
      <c r="S904" s="716">
        <f t="shared" si="478"/>
        <v>0.35</v>
      </c>
      <c r="T904" s="679">
        <f t="shared" si="479"/>
        <v>0</v>
      </c>
      <c r="U904" s="679">
        <f t="shared" si="480"/>
        <v>0</v>
      </c>
      <c r="Y904" s="120"/>
      <c r="AE904" s="75"/>
      <c r="AF904" s="370">
        <v>18</v>
      </c>
      <c r="AG904" s="374">
        <v>16</v>
      </c>
      <c r="AH904" s="378">
        <v>14</v>
      </c>
      <c r="AI904" s="381">
        <v>12</v>
      </c>
      <c r="AJ904" s="386">
        <v>10</v>
      </c>
      <c r="AK904" s="391"/>
      <c r="AL904" s="386"/>
      <c r="AM904" s="363">
        <f t="shared" si="472"/>
        <v>1</v>
      </c>
      <c r="AN904" s="578">
        <v>231.5</v>
      </c>
      <c r="AO904" s="120">
        <f t="shared" si="488"/>
        <v>300.95</v>
      </c>
      <c r="AP904" s="120">
        <f t="shared" si="483"/>
        <v>347.25</v>
      </c>
      <c r="AQ904" s="120">
        <f t="shared" si="484"/>
        <v>405.125</v>
      </c>
      <c r="AR904" s="120">
        <f t="shared" si="485"/>
        <v>463</v>
      </c>
      <c r="AS904" s="120">
        <f t="shared" si="486"/>
        <v>0</v>
      </c>
      <c r="AT904" s="120">
        <f t="shared" si="487"/>
        <v>0</v>
      </c>
      <c r="AU904" s="74" t="s">
        <v>717</v>
      </c>
      <c r="AV904" s="115"/>
      <c r="AW904" s="395"/>
      <c r="AX904" s="571">
        <v>1.3</v>
      </c>
      <c r="AY904" s="572">
        <v>1.5</v>
      </c>
      <c r="AZ904" s="572">
        <v>1.75</v>
      </c>
      <c r="BA904" s="572">
        <v>2</v>
      </c>
      <c r="BB904" s="573">
        <v>0</v>
      </c>
      <c r="BC904" s="395">
        <v>0</v>
      </c>
      <c r="BD904" s="115"/>
      <c r="BE904" s="115"/>
      <c r="BF904" s="115"/>
      <c r="BG904" s="115"/>
      <c r="BH904" s="115"/>
      <c r="BI904" s="115"/>
      <c r="BJ904" s="115"/>
      <c r="BK904" s="115"/>
      <c r="BQ904" s="74" t="str">
        <f t="shared" si="489"/>
        <v>14115.3-(16)</v>
      </c>
      <c r="BR904" s="120" t="str">
        <f t="shared" si="490"/>
        <v>30 deg Double Branch</v>
      </c>
      <c r="BS904" s="120">
        <f t="shared" si="491"/>
        <v>300.95</v>
      </c>
      <c r="BU904" s="74" t="str">
        <f t="shared" si="492"/>
        <v>14115.3-(14)</v>
      </c>
      <c r="BV904" s="120" t="str">
        <f t="shared" si="493"/>
        <v>30 deg Double Branch</v>
      </c>
      <c r="BW904" s="120">
        <f t="shared" si="494"/>
        <v>347.25</v>
      </c>
      <c r="BY904" s="74" t="str">
        <f t="shared" si="495"/>
        <v>14115.3-(12)</v>
      </c>
      <c r="BZ904" s="120" t="str">
        <f t="shared" si="496"/>
        <v>30 deg Double Branch</v>
      </c>
      <c r="CA904" s="120">
        <f t="shared" si="497"/>
        <v>405.125</v>
      </c>
      <c r="CC904" s="115" t="str">
        <f t="shared" si="498"/>
        <v>14115.3-(10)</v>
      </c>
      <c r="CD904" s="120" t="str">
        <f t="shared" si="499"/>
        <v>30 deg Double Branch</v>
      </c>
      <c r="CE904" s="417">
        <f t="shared" si="500"/>
        <v>463</v>
      </c>
      <c r="CF904" s="115"/>
      <c r="CG904" s="115" t="str">
        <f t="shared" si="501"/>
        <v xml:space="preserve"> </v>
      </c>
      <c r="CH904" s="120" t="str">
        <f t="shared" si="502"/>
        <v xml:space="preserve"> </v>
      </c>
      <c r="CI904" s="417" t="str">
        <f t="shared" si="503"/>
        <v xml:space="preserve"> </v>
      </c>
      <c r="CJ904" s="115"/>
      <c r="CK904" s="115" t="str">
        <f t="shared" si="504"/>
        <v xml:space="preserve"> </v>
      </c>
      <c r="CL904" s="120" t="str">
        <f t="shared" si="505"/>
        <v xml:space="preserve"> </v>
      </c>
      <c r="CM904" s="417" t="str">
        <f t="shared" si="506"/>
        <v xml:space="preserve"> </v>
      </c>
      <c r="IS904" s="103">
        <v>137.19999999999999</v>
      </c>
    </row>
    <row r="905" spans="2:253" s="74" customFormat="1" ht="17.100000000000001" hidden="1" customHeight="1" x14ac:dyDescent="0.25">
      <c r="B905" s="504">
        <f>IF('KB Duct Parts'!$BD$15=1,IF(AND('KB Duct Parts'!$BL$14=1,'KB Duct Parts'!#REF!&gt;0),'KB Duct Parts'!#REF!,0),0)</f>
        <v>0</v>
      </c>
      <c r="C905" s="525">
        <v>14116.3</v>
      </c>
      <c r="D905" s="526">
        <f t="shared" si="470"/>
        <v>14116.3</v>
      </c>
      <c r="E905" s="504" t="s">
        <v>873</v>
      </c>
      <c r="F905" s="508" t="str">
        <f t="shared" si="473"/>
        <v xml:space="preserve"> </v>
      </c>
      <c r="G905" s="509" t="s">
        <v>926</v>
      </c>
      <c r="H905" s="504" t="s">
        <v>923</v>
      </c>
      <c r="I905" s="1035" t="s">
        <v>59</v>
      </c>
      <c r="J905" s="1036"/>
      <c r="K905" s="516" t="s">
        <v>881</v>
      </c>
      <c r="L905" s="521">
        <v>18</v>
      </c>
      <c r="M905" s="532" t="s">
        <v>1700</v>
      </c>
      <c r="N905" s="514">
        <f t="shared" si="481"/>
        <v>243.9</v>
      </c>
      <c r="O905" s="518">
        <f t="shared" si="482"/>
        <v>0</v>
      </c>
      <c r="P905" s="680">
        <f>'KB Duct Parts'!$AE$3</f>
        <v>0</v>
      </c>
      <c r="Q905" s="681">
        <f t="shared" si="476"/>
        <v>0</v>
      </c>
      <c r="R905" s="682">
        <f t="shared" si="477"/>
        <v>0</v>
      </c>
      <c r="S905" s="716">
        <f t="shared" si="478"/>
        <v>0.35</v>
      </c>
      <c r="T905" s="679">
        <f t="shared" si="479"/>
        <v>0</v>
      </c>
      <c r="U905" s="679">
        <f t="shared" si="480"/>
        <v>0</v>
      </c>
      <c r="Y905" s="120"/>
      <c r="AE905" s="76"/>
      <c r="AF905" s="370">
        <v>18</v>
      </c>
      <c r="AG905" s="374">
        <v>16</v>
      </c>
      <c r="AH905" s="378">
        <v>14</v>
      </c>
      <c r="AI905" s="381">
        <v>12</v>
      </c>
      <c r="AJ905" s="386">
        <v>10</v>
      </c>
      <c r="AK905" s="391"/>
      <c r="AL905" s="386"/>
      <c r="AM905" s="363">
        <f t="shared" si="472"/>
        <v>1</v>
      </c>
      <c r="AN905" s="578">
        <v>243.9</v>
      </c>
      <c r="AO905" s="120">
        <f t="shared" si="488"/>
        <v>317.07</v>
      </c>
      <c r="AP905" s="120">
        <f t="shared" si="483"/>
        <v>365.85</v>
      </c>
      <c r="AQ905" s="120">
        <f t="shared" si="484"/>
        <v>426.82499999999999</v>
      </c>
      <c r="AR905" s="120">
        <f t="shared" si="485"/>
        <v>487.8</v>
      </c>
      <c r="AS905" s="120">
        <f t="shared" si="486"/>
        <v>0</v>
      </c>
      <c r="AT905" s="120">
        <f t="shared" si="487"/>
        <v>0</v>
      </c>
      <c r="AU905" s="74" t="s">
        <v>717</v>
      </c>
      <c r="AV905" s="115"/>
      <c r="AW905" s="395"/>
      <c r="AX905" s="571">
        <v>1.3</v>
      </c>
      <c r="AY905" s="572">
        <v>1.5</v>
      </c>
      <c r="AZ905" s="572">
        <v>1.75</v>
      </c>
      <c r="BA905" s="572">
        <v>2</v>
      </c>
      <c r="BB905" s="573">
        <v>0</v>
      </c>
      <c r="BC905" s="395">
        <v>0</v>
      </c>
      <c r="BD905" s="115"/>
      <c r="BE905" s="115"/>
      <c r="BF905" s="115"/>
      <c r="BG905" s="115"/>
      <c r="BH905" s="115"/>
      <c r="BI905" s="115"/>
      <c r="BJ905" s="115"/>
      <c r="BK905" s="115"/>
      <c r="BQ905" s="74" t="str">
        <f t="shared" si="489"/>
        <v>14116.3-(16)</v>
      </c>
      <c r="BR905" s="120" t="str">
        <f t="shared" si="490"/>
        <v>30 deg Double Branch</v>
      </c>
      <c r="BS905" s="120">
        <f t="shared" si="491"/>
        <v>317.07</v>
      </c>
      <c r="BU905" s="74" t="str">
        <f t="shared" si="492"/>
        <v>14116.3-(14)</v>
      </c>
      <c r="BV905" s="120" t="str">
        <f t="shared" si="493"/>
        <v>30 deg Double Branch</v>
      </c>
      <c r="BW905" s="120">
        <f t="shared" si="494"/>
        <v>365.85</v>
      </c>
      <c r="BY905" s="74" t="str">
        <f t="shared" si="495"/>
        <v>14116.3-(12)</v>
      </c>
      <c r="BZ905" s="120" t="str">
        <f t="shared" si="496"/>
        <v>30 deg Double Branch</v>
      </c>
      <c r="CA905" s="120">
        <f t="shared" si="497"/>
        <v>426.82499999999999</v>
      </c>
      <c r="CC905" s="115" t="str">
        <f t="shared" si="498"/>
        <v>14116.3-(10)</v>
      </c>
      <c r="CD905" s="120" t="str">
        <f t="shared" si="499"/>
        <v>30 deg Double Branch</v>
      </c>
      <c r="CE905" s="417">
        <f t="shared" si="500"/>
        <v>487.8</v>
      </c>
      <c r="CF905" s="115"/>
      <c r="CG905" s="115" t="str">
        <f t="shared" si="501"/>
        <v xml:space="preserve"> </v>
      </c>
      <c r="CH905" s="120" t="str">
        <f t="shared" si="502"/>
        <v xml:space="preserve"> </v>
      </c>
      <c r="CI905" s="417" t="str">
        <f t="shared" si="503"/>
        <v xml:space="preserve"> </v>
      </c>
      <c r="CJ905" s="115"/>
      <c r="CK905" s="115" t="str">
        <f t="shared" si="504"/>
        <v xml:space="preserve"> </v>
      </c>
      <c r="CL905" s="120" t="str">
        <f t="shared" si="505"/>
        <v xml:space="preserve"> </v>
      </c>
      <c r="CM905" s="417" t="str">
        <f t="shared" si="506"/>
        <v xml:space="preserve"> </v>
      </c>
      <c r="IS905" s="103">
        <v>144.5</v>
      </c>
    </row>
    <row r="906" spans="2:253" s="74" customFormat="1" ht="17.100000000000001" hidden="1" customHeight="1" x14ac:dyDescent="0.25">
      <c r="B906" s="504">
        <f>IF('KB Duct Parts'!$BD$15=1,IF(AND('KB Duct Parts'!$BL$14=1,'KB Duct Parts'!#REF!&gt;0),'KB Duct Parts'!#REF!,0),0)</f>
        <v>0</v>
      </c>
      <c r="C906" s="525">
        <v>14117.3</v>
      </c>
      <c r="D906" s="526">
        <f t="shared" si="470"/>
        <v>14117.3</v>
      </c>
      <c r="E906" s="504" t="s">
        <v>874</v>
      </c>
      <c r="F906" s="508" t="str">
        <f t="shared" si="473"/>
        <v xml:space="preserve"> </v>
      </c>
      <c r="G906" s="509" t="s">
        <v>926</v>
      </c>
      <c r="H906" s="504" t="s">
        <v>923</v>
      </c>
      <c r="I906" s="1035" t="s">
        <v>59</v>
      </c>
      <c r="J906" s="1036"/>
      <c r="K906" s="516" t="s">
        <v>881</v>
      </c>
      <c r="L906" s="521">
        <v>18</v>
      </c>
      <c r="M906" s="532" t="s">
        <v>1700</v>
      </c>
      <c r="N906" s="514">
        <f t="shared" si="481"/>
        <v>257.5</v>
      </c>
      <c r="O906" s="518">
        <f t="shared" si="482"/>
        <v>0</v>
      </c>
      <c r="P906" s="680">
        <f>'KB Duct Parts'!$AE$3</f>
        <v>0</v>
      </c>
      <c r="Q906" s="681">
        <f t="shared" si="476"/>
        <v>0</v>
      </c>
      <c r="R906" s="682">
        <f t="shared" si="477"/>
        <v>0</v>
      </c>
      <c r="S906" s="716">
        <f t="shared" si="478"/>
        <v>0.35</v>
      </c>
      <c r="T906" s="679">
        <f t="shared" si="479"/>
        <v>0</v>
      </c>
      <c r="U906" s="679">
        <f t="shared" si="480"/>
        <v>0</v>
      </c>
      <c r="Y906" s="120"/>
      <c r="AE906" s="75"/>
      <c r="AF906" s="370">
        <v>18</v>
      </c>
      <c r="AG906" s="374">
        <v>16</v>
      </c>
      <c r="AH906" s="378">
        <v>14</v>
      </c>
      <c r="AI906" s="381">
        <v>12</v>
      </c>
      <c r="AJ906" s="386">
        <v>10</v>
      </c>
      <c r="AK906" s="391"/>
      <c r="AL906" s="386"/>
      <c r="AM906" s="363">
        <f t="shared" si="472"/>
        <v>1</v>
      </c>
      <c r="AN906" s="578">
        <v>257.5</v>
      </c>
      <c r="AO906" s="120">
        <f t="shared" si="488"/>
        <v>334.75</v>
      </c>
      <c r="AP906" s="120">
        <f t="shared" si="483"/>
        <v>386.25</v>
      </c>
      <c r="AQ906" s="120">
        <f t="shared" si="484"/>
        <v>450.625</v>
      </c>
      <c r="AR906" s="120">
        <f t="shared" si="485"/>
        <v>515</v>
      </c>
      <c r="AS906" s="120">
        <f t="shared" si="486"/>
        <v>0</v>
      </c>
      <c r="AT906" s="120">
        <f t="shared" si="487"/>
        <v>0</v>
      </c>
      <c r="AU906" s="74" t="s">
        <v>717</v>
      </c>
      <c r="AV906" s="115"/>
      <c r="AW906" s="395"/>
      <c r="AX906" s="571">
        <v>1.3</v>
      </c>
      <c r="AY906" s="572">
        <v>1.5</v>
      </c>
      <c r="AZ906" s="572">
        <v>1.75</v>
      </c>
      <c r="BA906" s="572">
        <v>2</v>
      </c>
      <c r="BB906" s="573">
        <v>0</v>
      </c>
      <c r="BC906" s="395">
        <v>0</v>
      </c>
      <c r="BD906" s="115"/>
      <c r="BE906" s="115"/>
      <c r="BF906" s="115"/>
      <c r="BG906" s="115"/>
      <c r="BH906" s="115"/>
      <c r="BI906" s="115"/>
      <c r="BJ906" s="115"/>
      <c r="BK906" s="115"/>
      <c r="BQ906" s="74" t="str">
        <f t="shared" si="489"/>
        <v>14117.3-(16)</v>
      </c>
      <c r="BR906" s="120" t="str">
        <f t="shared" si="490"/>
        <v>30 deg Double Branch</v>
      </c>
      <c r="BS906" s="120">
        <f t="shared" si="491"/>
        <v>334.75</v>
      </c>
      <c r="BU906" s="74" t="str">
        <f t="shared" si="492"/>
        <v>14117.3-(14)</v>
      </c>
      <c r="BV906" s="120" t="str">
        <f t="shared" si="493"/>
        <v>30 deg Double Branch</v>
      </c>
      <c r="BW906" s="120">
        <f t="shared" si="494"/>
        <v>386.25</v>
      </c>
      <c r="BY906" s="74" t="str">
        <f t="shared" si="495"/>
        <v>14117.3-(12)</v>
      </c>
      <c r="BZ906" s="120" t="str">
        <f t="shared" si="496"/>
        <v>30 deg Double Branch</v>
      </c>
      <c r="CA906" s="120">
        <f t="shared" si="497"/>
        <v>450.625</v>
      </c>
      <c r="CC906" s="115" t="str">
        <f t="shared" si="498"/>
        <v>14117.3-(10)</v>
      </c>
      <c r="CD906" s="120" t="str">
        <f t="shared" si="499"/>
        <v>30 deg Double Branch</v>
      </c>
      <c r="CE906" s="417">
        <f t="shared" si="500"/>
        <v>515</v>
      </c>
      <c r="CF906" s="115"/>
      <c r="CG906" s="115" t="str">
        <f t="shared" si="501"/>
        <v xml:space="preserve"> </v>
      </c>
      <c r="CH906" s="120" t="str">
        <f t="shared" si="502"/>
        <v xml:space="preserve"> </v>
      </c>
      <c r="CI906" s="417" t="str">
        <f t="shared" si="503"/>
        <v xml:space="preserve"> </v>
      </c>
      <c r="CJ906" s="115"/>
      <c r="CK906" s="115" t="str">
        <f t="shared" si="504"/>
        <v xml:space="preserve"> </v>
      </c>
      <c r="CL906" s="120" t="str">
        <f t="shared" si="505"/>
        <v xml:space="preserve"> </v>
      </c>
      <c r="CM906" s="417" t="str">
        <f t="shared" si="506"/>
        <v xml:space="preserve"> </v>
      </c>
      <c r="IS906" s="103">
        <v>152.5</v>
      </c>
    </row>
    <row r="907" spans="2:253" s="74" customFormat="1" ht="17.100000000000001" hidden="1" customHeight="1" x14ac:dyDescent="0.25">
      <c r="B907" s="504">
        <f>IF('KB Duct Parts'!$BD$15=1,IF(AND('KB Duct Parts'!$BL$14=1,'KB Duct Parts'!#REF!&gt;0),'KB Duct Parts'!#REF!,0),0)</f>
        <v>0</v>
      </c>
      <c r="C907" s="525">
        <v>14118.3</v>
      </c>
      <c r="D907" s="526">
        <f t="shared" si="470"/>
        <v>14118.3</v>
      </c>
      <c r="E907" s="504" t="s">
        <v>875</v>
      </c>
      <c r="F907" s="508" t="str">
        <f t="shared" si="473"/>
        <v xml:space="preserve"> </v>
      </c>
      <c r="G907" s="509" t="s">
        <v>926</v>
      </c>
      <c r="H907" s="504" t="s">
        <v>923</v>
      </c>
      <c r="I907" s="1035" t="s">
        <v>59</v>
      </c>
      <c r="J907" s="1036"/>
      <c r="K907" s="516" t="s">
        <v>881</v>
      </c>
      <c r="L907" s="521">
        <v>18</v>
      </c>
      <c r="M907" s="532" t="s">
        <v>1700</v>
      </c>
      <c r="N907" s="514">
        <f t="shared" si="481"/>
        <v>271.2</v>
      </c>
      <c r="O907" s="518">
        <f t="shared" si="482"/>
        <v>0</v>
      </c>
      <c r="P907" s="680">
        <f>'KB Duct Parts'!$AE$3</f>
        <v>0</v>
      </c>
      <c r="Q907" s="681">
        <f t="shared" si="476"/>
        <v>0</v>
      </c>
      <c r="R907" s="682">
        <f t="shared" si="477"/>
        <v>0</v>
      </c>
      <c r="S907" s="716">
        <f t="shared" si="478"/>
        <v>0.35</v>
      </c>
      <c r="T907" s="679">
        <f t="shared" si="479"/>
        <v>0</v>
      </c>
      <c r="U907" s="679">
        <f t="shared" si="480"/>
        <v>0</v>
      </c>
      <c r="Y907" s="120"/>
      <c r="AE907" s="75"/>
      <c r="AF907" s="370">
        <v>18</v>
      </c>
      <c r="AG907" s="374">
        <v>16</v>
      </c>
      <c r="AH907" s="378">
        <v>14</v>
      </c>
      <c r="AI907" s="381">
        <v>12</v>
      </c>
      <c r="AJ907" s="386">
        <v>10</v>
      </c>
      <c r="AK907" s="391"/>
      <c r="AL907" s="386"/>
      <c r="AM907" s="363">
        <f t="shared" si="472"/>
        <v>1</v>
      </c>
      <c r="AN907" s="578">
        <v>271.2</v>
      </c>
      <c r="AO907" s="120">
        <f t="shared" si="488"/>
        <v>352.56</v>
      </c>
      <c r="AP907" s="120">
        <f t="shared" si="483"/>
        <v>406.79999999999995</v>
      </c>
      <c r="AQ907" s="120">
        <f t="shared" si="484"/>
        <v>474.59999999999997</v>
      </c>
      <c r="AR907" s="120">
        <f t="shared" si="485"/>
        <v>542.4</v>
      </c>
      <c r="AS907" s="120">
        <f t="shared" si="486"/>
        <v>0</v>
      </c>
      <c r="AT907" s="120">
        <f t="shared" si="487"/>
        <v>0</v>
      </c>
      <c r="AU907" s="74" t="s">
        <v>717</v>
      </c>
      <c r="AV907" s="115"/>
      <c r="AW907" s="395"/>
      <c r="AX907" s="571">
        <v>1.3</v>
      </c>
      <c r="AY907" s="572">
        <v>1.5</v>
      </c>
      <c r="AZ907" s="572">
        <v>1.75</v>
      </c>
      <c r="BA907" s="572">
        <v>2</v>
      </c>
      <c r="BB907" s="573">
        <v>0</v>
      </c>
      <c r="BC907" s="395">
        <v>0</v>
      </c>
      <c r="BD907" s="115"/>
      <c r="BE907" s="115"/>
      <c r="BF907" s="115"/>
      <c r="BG907" s="115"/>
      <c r="BH907" s="115"/>
      <c r="BI907" s="115"/>
      <c r="BJ907" s="115"/>
      <c r="BK907" s="115"/>
      <c r="BQ907" s="74" t="str">
        <f t="shared" si="489"/>
        <v>14118.3-(16)</v>
      </c>
      <c r="BR907" s="120" t="str">
        <f t="shared" si="490"/>
        <v>30 deg Double Branch</v>
      </c>
      <c r="BS907" s="120">
        <f t="shared" si="491"/>
        <v>352.56</v>
      </c>
      <c r="BU907" s="74" t="str">
        <f t="shared" si="492"/>
        <v>14118.3-(14)</v>
      </c>
      <c r="BV907" s="120" t="str">
        <f t="shared" si="493"/>
        <v>30 deg Double Branch</v>
      </c>
      <c r="BW907" s="120">
        <f t="shared" si="494"/>
        <v>406.79999999999995</v>
      </c>
      <c r="BY907" s="74" t="str">
        <f t="shared" si="495"/>
        <v>14118.3-(12)</v>
      </c>
      <c r="BZ907" s="120" t="str">
        <f t="shared" si="496"/>
        <v>30 deg Double Branch</v>
      </c>
      <c r="CA907" s="120">
        <f t="shared" si="497"/>
        <v>474.59999999999997</v>
      </c>
      <c r="CC907" s="115" t="str">
        <f t="shared" si="498"/>
        <v>14118.3-(10)</v>
      </c>
      <c r="CD907" s="120" t="str">
        <f t="shared" si="499"/>
        <v>30 deg Double Branch</v>
      </c>
      <c r="CE907" s="417">
        <f t="shared" si="500"/>
        <v>542.4</v>
      </c>
      <c r="CF907" s="115"/>
      <c r="CG907" s="115" t="str">
        <f t="shared" si="501"/>
        <v xml:space="preserve"> </v>
      </c>
      <c r="CH907" s="120" t="str">
        <f t="shared" si="502"/>
        <v xml:space="preserve"> </v>
      </c>
      <c r="CI907" s="417" t="str">
        <f t="shared" si="503"/>
        <v xml:space="preserve"> </v>
      </c>
      <c r="CJ907" s="115"/>
      <c r="CK907" s="115" t="str">
        <f t="shared" si="504"/>
        <v xml:space="preserve"> </v>
      </c>
      <c r="CL907" s="120" t="str">
        <f t="shared" si="505"/>
        <v xml:space="preserve"> </v>
      </c>
      <c r="CM907" s="417" t="str">
        <f t="shared" si="506"/>
        <v xml:space="preserve"> </v>
      </c>
      <c r="IS907" s="103">
        <v>160.5</v>
      </c>
    </row>
    <row r="908" spans="2:253" s="74" customFormat="1" ht="17.100000000000001" hidden="1" customHeight="1" x14ac:dyDescent="0.25">
      <c r="B908" s="504">
        <f>IF('KB Duct Parts'!$BD$15=1,IF(AND('KB Duct Parts'!$BL$14=1,'KB Duct Parts'!#REF!&gt;0),'KB Duct Parts'!#REF!,0),0)</f>
        <v>0</v>
      </c>
      <c r="C908" s="525">
        <v>14119.3</v>
      </c>
      <c r="D908" s="526">
        <f t="shared" si="470"/>
        <v>14119.3</v>
      </c>
      <c r="E908" s="504" t="s">
        <v>876</v>
      </c>
      <c r="F908" s="508" t="str">
        <f t="shared" si="473"/>
        <v xml:space="preserve"> </v>
      </c>
      <c r="G908" s="509" t="s">
        <v>926</v>
      </c>
      <c r="H908" s="504" t="s">
        <v>923</v>
      </c>
      <c r="I908" s="1035" t="s">
        <v>59</v>
      </c>
      <c r="J908" s="1036"/>
      <c r="K908" s="516" t="s">
        <v>881</v>
      </c>
      <c r="L908" s="521">
        <v>18</v>
      </c>
      <c r="M908" s="532" t="s">
        <v>1700</v>
      </c>
      <c r="N908" s="514">
        <f t="shared" si="481"/>
        <v>296.5</v>
      </c>
      <c r="O908" s="518">
        <f t="shared" si="482"/>
        <v>0</v>
      </c>
      <c r="P908" s="680">
        <f>'KB Duct Parts'!$AE$3</f>
        <v>0</v>
      </c>
      <c r="Q908" s="681">
        <f t="shared" si="476"/>
        <v>0</v>
      </c>
      <c r="R908" s="682">
        <f t="shared" si="477"/>
        <v>0</v>
      </c>
      <c r="S908" s="716">
        <f t="shared" si="478"/>
        <v>0.35</v>
      </c>
      <c r="T908" s="679">
        <f t="shared" si="479"/>
        <v>0</v>
      </c>
      <c r="U908" s="679">
        <f t="shared" si="480"/>
        <v>0</v>
      </c>
      <c r="Y908" s="120"/>
      <c r="AE908" s="75"/>
      <c r="AF908" s="370">
        <v>18</v>
      </c>
      <c r="AG908" s="374">
        <v>16</v>
      </c>
      <c r="AH908" s="378">
        <v>14</v>
      </c>
      <c r="AI908" s="381">
        <v>12</v>
      </c>
      <c r="AJ908" s="386">
        <v>10</v>
      </c>
      <c r="AK908" s="391"/>
      <c r="AL908" s="386"/>
      <c r="AM908" s="363">
        <f t="shared" si="472"/>
        <v>1</v>
      </c>
      <c r="AN908" s="578">
        <v>296.5</v>
      </c>
      <c r="AO908" s="120">
        <f t="shared" si="488"/>
        <v>385.45</v>
      </c>
      <c r="AP908" s="120">
        <f t="shared" si="483"/>
        <v>444.75</v>
      </c>
      <c r="AQ908" s="120">
        <f t="shared" si="484"/>
        <v>518.875</v>
      </c>
      <c r="AR908" s="120">
        <f t="shared" si="485"/>
        <v>593</v>
      </c>
      <c r="AS908" s="120">
        <f t="shared" si="486"/>
        <v>0</v>
      </c>
      <c r="AT908" s="120">
        <f t="shared" si="487"/>
        <v>0</v>
      </c>
      <c r="AU908" s="74" t="s">
        <v>717</v>
      </c>
      <c r="AV908" s="115"/>
      <c r="AW908" s="395"/>
      <c r="AX908" s="571">
        <v>1.3</v>
      </c>
      <c r="AY908" s="572">
        <v>1.5</v>
      </c>
      <c r="AZ908" s="572">
        <v>1.75</v>
      </c>
      <c r="BA908" s="572">
        <v>2</v>
      </c>
      <c r="BB908" s="573">
        <v>0</v>
      </c>
      <c r="BC908" s="395">
        <v>0</v>
      </c>
      <c r="BD908" s="115"/>
      <c r="BE908" s="115"/>
      <c r="BF908" s="115"/>
      <c r="BG908" s="115"/>
      <c r="BH908" s="115"/>
      <c r="BI908" s="115"/>
      <c r="BJ908" s="115"/>
      <c r="BK908" s="115"/>
      <c r="BQ908" s="74" t="str">
        <f t="shared" si="489"/>
        <v>14119.3-(16)</v>
      </c>
      <c r="BR908" s="120" t="str">
        <f t="shared" si="490"/>
        <v>30 deg Double Branch</v>
      </c>
      <c r="BS908" s="120">
        <f t="shared" si="491"/>
        <v>385.45</v>
      </c>
      <c r="BU908" s="74" t="str">
        <f t="shared" si="492"/>
        <v>14119.3-(14)</v>
      </c>
      <c r="BV908" s="120" t="str">
        <f t="shared" si="493"/>
        <v>30 deg Double Branch</v>
      </c>
      <c r="BW908" s="120">
        <f t="shared" si="494"/>
        <v>444.75</v>
      </c>
      <c r="BY908" s="74" t="str">
        <f t="shared" si="495"/>
        <v>14119.3-(12)</v>
      </c>
      <c r="BZ908" s="120" t="str">
        <f t="shared" si="496"/>
        <v>30 deg Double Branch</v>
      </c>
      <c r="CA908" s="120">
        <f t="shared" si="497"/>
        <v>518.875</v>
      </c>
      <c r="CC908" s="115" t="str">
        <f t="shared" si="498"/>
        <v>14119.3-(10)</v>
      </c>
      <c r="CD908" s="120" t="str">
        <f t="shared" si="499"/>
        <v>30 deg Double Branch</v>
      </c>
      <c r="CE908" s="417">
        <f t="shared" si="500"/>
        <v>593</v>
      </c>
      <c r="CF908" s="115"/>
      <c r="CG908" s="115" t="str">
        <f t="shared" si="501"/>
        <v xml:space="preserve"> </v>
      </c>
      <c r="CH908" s="120" t="str">
        <f t="shared" si="502"/>
        <v xml:space="preserve"> </v>
      </c>
      <c r="CI908" s="417" t="str">
        <f t="shared" si="503"/>
        <v xml:space="preserve"> </v>
      </c>
      <c r="CJ908" s="115"/>
      <c r="CK908" s="115" t="str">
        <f t="shared" si="504"/>
        <v xml:space="preserve"> </v>
      </c>
      <c r="CL908" s="120" t="str">
        <f t="shared" si="505"/>
        <v xml:space="preserve"> </v>
      </c>
      <c r="CM908" s="417" t="str">
        <f t="shared" si="506"/>
        <v xml:space="preserve"> </v>
      </c>
      <c r="IS908" s="103">
        <v>175.7</v>
      </c>
    </row>
    <row r="909" spans="2:253" s="74" customFormat="1" ht="17.100000000000001" hidden="1" customHeight="1" x14ac:dyDescent="0.25">
      <c r="B909" s="504">
        <f>IF('KB Duct Parts'!$BD$15=1,IF(AND('KB Duct Parts'!$BL$14=1,'KB Duct Parts'!#REF!&gt;0),'KB Duct Parts'!#REF!,0),0)</f>
        <v>0</v>
      </c>
      <c r="C909" s="525">
        <v>14120.3</v>
      </c>
      <c r="D909" s="526">
        <f t="shared" si="470"/>
        <v>14120.3</v>
      </c>
      <c r="E909" s="504" t="s">
        <v>877</v>
      </c>
      <c r="F909" s="508" t="str">
        <f t="shared" si="473"/>
        <v xml:space="preserve"> </v>
      </c>
      <c r="G909" s="509" t="s">
        <v>926</v>
      </c>
      <c r="H909" s="504" t="s">
        <v>923</v>
      </c>
      <c r="I909" s="1035" t="s">
        <v>59</v>
      </c>
      <c r="J909" s="1036"/>
      <c r="K909" s="516" t="s">
        <v>881</v>
      </c>
      <c r="L909" s="521">
        <v>18</v>
      </c>
      <c r="M909" s="532" t="s">
        <v>1700</v>
      </c>
      <c r="N909" s="514">
        <f t="shared" si="481"/>
        <v>322.2</v>
      </c>
      <c r="O909" s="518">
        <f t="shared" si="482"/>
        <v>0</v>
      </c>
      <c r="P909" s="680">
        <f>'KB Duct Parts'!$AE$3</f>
        <v>0</v>
      </c>
      <c r="Q909" s="681">
        <f t="shared" si="476"/>
        <v>0</v>
      </c>
      <c r="R909" s="682">
        <f t="shared" si="477"/>
        <v>0</v>
      </c>
      <c r="S909" s="716">
        <f t="shared" si="478"/>
        <v>0.35</v>
      </c>
      <c r="T909" s="679">
        <f t="shared" si="479"/>
        <v>0</v>
      </c>
      <c r="U909" s="679">
        <f t="shared" si="480"/>
        <v>0</v>
      </c>
      <c r="Y909" s="120"/>
      <c r="AE909" s="75"/>
      <c r="AF909" s="370">
        <v>18</v>
      </c>
      <c r="AG909" s="374">
        <v>16</v>
      </c>
      <c r="AH909" s="378">
        <v>14</v>
      </c>
      <c r="AI909" s="381">
        <v>12</v>
      </c>
      <c r="AJ909" s="386">
        <v>10</v>
      </c>
      <c r="AK909" s="391"/>
      <c r="AL909" s="386"/>
      <c r="AM909" s="363">
        <f t="shared" si="472"/>
        <v>1</v>
      </c>
      <c r="AN909" s="578">
        <v>322.2</v>
      </c>
      <c r="AO909" s="120">
        <f t="shared" si="488"/>
        <v>444.63599999999997</v>
      </c>
      <c r="AP909" s="120">
        <f t="shared" si="483"/>
        <v>483.29999999999995</v>
      </c>
      <c r="AQ909" s="120">
        <f t="shared" si="484"/>
        <v>563.85</v>
      </c>
      <c r="AR909" s="120">
        <f t="shared" si="485"/>
        <v>773.28</v>
      </c>
      <c r="AS909" s="120">
        <f t="shared" si="486"/>
        <v>0</v>
      </c>
      <c r="AT909" s="120">
        <f t="shared" si="487"/>
        <v>0</v>
      </c>
      <c r="AU909" s="74" t="s">
        <v>717</v>
      </c>
      <c r="AV909" s="115"/>
      <c r="AW909" s="395"/>
      <c r="AX909" s="571">
        <v>1.38</v>
      </c>
      <c r="AY909" s="572">
        <v>1.5</v>
      </c>
      <c r="AZ909" s="572">
        <v>1.75</v>
      </c>
      <c r="BA909" s="572">
        <v>2.4</v>
      </c>
      <c r="BB909" s="573">
        <v>0</v>
      </c>
      <c r="BC909" s="395">
        <v>0</v>
      </c>
      <c r="BD909" s="115"/>
      <c r="BE909" s="115"/>
      <c r="BF909" s="115"/>
      <c r="BG909" s="115"/>
      <c r="BH909" s="115"/>
      <c r="BI909" s="115"/>
      <c r="BJ909" s="115"/>
      <c r="BK909" s="115"/>
      <c r="BQ909" s="74" t="str">
        <f t="shared" si="489"/>
        <v>14120.3-(16)</v>
      </c>
      <c r="BR909" s="120" t="str">
        <f t="shared" si="490"/>
        <v>30 deg Double Branch</v>
      </c>
      <c r="BS909" s="120">
        <f t="shared" si="491"/>
        <v>444.63599999999997</v>
      </c>
      <c r="BU909" s="74" t="str">
        <f t="shared" si="492"/>
        <v>14120.3-(14)</v>
      </c>
      <c r="BV909" s="120" t="str">
        <f t="shared" si="493"/>
        <v>30 deg Double Branch</v>
      </c>
      <c r="BW909" s="120">
        <f t="shared" si="494"/>
        <v>483.29999999999995</v>
      </c>
      <c r="BY909" s="74" t="str">
        <f t="shared" si="495"/>
        <v>14120.3-(12)</v>
      </c>
      <c r="BZ909" s="120" t="str">
        <f t="shared" si="496"/>
        <v>30 deg Double Branch</v>
      </c>
      <c r="CA909" s="120">
        <f t="shared" si="497"/>
        <v>563.85</v>
      </c>
      <c r="CC909" s="115" t="str">
        <f t="shared" si="498"/>
        <v>14120.3-(10)</v>
      </c>
      <c r="CD909" s="120" t="str">
        <f t="shared" si="499"/>
        <v>30 deg Double Branch</v>
      </c>
      <c r="CE909" s="417">
        <f t="shared" si="500"/>
        <v>773.28</v>
      </c>
      <c r="CF909" s="115"/>
      <c r="CG909" s="115" t="str">
        <f t="shared" si="501"/>
        <v xml:space="preserve"> </v>
      </c>
      <c r="CH909" s="120" t="str">
        <f t="shared" si="502"/>
        <v xml:space="preserve"> </v>
      </c>
      <c r="CI909" s="417" t="str">
        <f t="shared" si="503"/>
        <v xml:space="preserve"> </v>
      </c>
      <c r="CJ909" s="115"/>
      <c r="CK909" s="115" t="str">
        <f t="shared" si="504"/>
        <v xml:space="preserve"> </v>
      </c>
      <c r="CL909" s="120" t="str">
        <f t="shared" si="505"/>
        <v xml:space="preserve"> </v>
      </c>
      <c r="CM909" s="417" t="str">
        <f t="shared" si="506"/>
        <v xml:space="preserve"> </v>
      </c>
      <c r="IS909" s="103">
        <v>190.9</v>
      </c>
    </row>
    <row r="910" spans="2:253" s="74" customFormat="1" ht="17.100000000000001" hidden="1" customHeight="1" x14ac:dyDescent="0.25">
      <c r="B910" s="504">
        <f>IF('KB Duct Parts'!$BD$15=1,IF(AND('KB Duct Parts'!$BL$14=1,'KB Duct Parts'!#REF!&gt;0),'KB Duct Parts'!#REF!,0),0)</f>
        <v>0</v>
      </c>
      <c r="C910" s="525">
        <v>14122.3</v>
      </c>
      <c r="D910" s="526">
        <f t="shared" si="470"/>
        <v>14122.3</v>
      </c>
      <c r="E910" s="504" t="s">
        <v>878</v>
      </c>
      <c r="F910" s="508" t="str">
        <f t="shared" si="473"/>
        <v xml:space="preserve"> </v>
      </c>
      <c r="G910" s="509" t="s">
        <v>926</v>
      </c>
      <c r="H910" s="504" t="s">
        <v>923</v>
      </c>
      <c r="I910" s="1035" t="s">
        <v>59</v>
      </c>
      <c r="J910" s="1036"/>
      <c r="K910" s="516" t="s">
        <v>881</v>
      </c>
      <c r="L910" s="521">
        <v>18</v>
      </c>
      <c r="M910" s="532" t="s">
        <v>1700</v>
      </c>
      <c r="N910" s="514">
        <f t="shared" si="481"/>
        <v>370.4</v>
      </c>
      <c r="O910" s="518">
        <f t="shared" si="482"/>
        <v>0</v>
      </c>
      <c r="P910" s="680">
        <f>'KB Duct Parts'!$AE$3</f>
        <v>0</v>
      </c>
      <c r="Q910" s="681">
        <f t="shared" si="476"/>
        <v>0</v>
      </c>
      <c r="R910" s="682">
        <f t="shared" si="477"/>
        <v>0</v>
      </c>
      <c r="S910" s="716">
        <f t="shared" si="478"/>
        <v>0.35</v>
      </c>
      <c r="T910" s="679">
        <f t="shared" si="479"/>
        <v>0</v>
      </c>
      <c r="U910" s="679">
        <f t="shared" si="480"/>
        <v>0</v>
      </c>
      <c r="Y910" s="120"/>
      <c r="AE910" s="75"/>
      <c r="AF910" s="370">
        <v>18</v>
      </c>
      <c r="AG910" s="374">
        <v>16</v>
      </c>
      <c r="AH910" s="378">
        <v>14</v>
      </c>
      <c r="AI910" s="381">
        <v>12</v>
      </c>
      <c r="AJ910" s="386">
        <v>10</v>
      </c>
      <c r="AK910" s="391"/>
      <c r="AL910" s="386"/>
      <c r="AM910" s="363">
        <f t="shared" si="472"/>
        <v>1</v>
      </c>
      <c r="AN910" s="578">
        <v>370.4</v>
      </c>
      <c r="AO910" s="120">
        <f t="shared" si="488"/>
        <v>488.928</v>
      </c>
      <c r="AP910" s="120">
        <f t="shared" si="483"/>
        <v>553.74800000000005</v>
      </c>
      <c r="AQ910" s="120">
        <f t="shared" si="484"/>
        <v>596.34400000000005</v>
      </c>
      <c r="AR910" s="120">
        <f t="shared" si="485"/>
        <v>722.28</v>
      </c>
      <c r="AS910" s="120">
        <f t="shared" si="486"/>
        <v>0</v>
      </c>
      <c r="AT910" s="120">
        <f t="shared" si="487"/>
        <v>0</v>
      </c>
      <c r="AU910" s="74" t="s">
        <v>717</v>
      </c>
      <c r="AV910" s="115"/>
      <c r="AW910" s="395"/>
      <c r="AX910" s="571">
        <v>1.32</v>
      </c>
      <c r="AY910" s="572">
        <v>1.4950000000000001</v>
      </c>
      <c r="AZ910" s="572">
        <v>1.61</v>
      </c>
      <c r="BA910" s="572">
        <v>1.95</v>
      </c>
      <c r="BB910" s="573">
        <v>0</v>
      </c>
      <c r="BC910" s="395">
        <v>0</v>
      </c>
      <c r="BD910" s="115"/>
      <c r="BE910" s="115"/>
      <c r="BF910" s="115"/>
      <c r="BG910" s="115"/>
      <c r="BH910" s="115"/>
      <c r="BI910" s="115"/>
      <c r="BJ910" s="115"/>
      <c r="BK910" s="115"/>
      <c r="BQ910" s="74" t="str">
        <f t="shared" si="489"/>
        <v>14122.3-(16)</v>
      </c>
      <c r="BR910" s="120" t="str">
        <f t="shared" si="490"/>
        <v>30 deg Double Branch</v>
      </c>
      <c r="BS910" s="120">
        <f t="shared" si="491"/>
        <v>488.928</v>
      </c>
      <c r="BU910" s="74" t="str">
        <f t="shared" si="492"/>
        <v>14122.3-(14)</v>
      </c>
      <c r="BV910" s="120" t="str">
        <f t="shared" si="493"/>
        <v>30 deg Double Branch</v>
      </c>
      <c r="BW910" s="120">
        <f t="shared" si="494"/>
        <v>553.74800000000005</v>
      </c>
      <c r="BY910" s="74" t="str">
        <f t="shared" si="495"/>
        <v>14122.3-(12)</v>
      </c>
      <c r="BZ910" s="120" t="str">
        <f t="shared" si="496"/>
        <v>30 deg Double Branch</v>
      </c>
      <c r="CA910" s="120">
        <f t="shared" si="497"/>
        <v>596.34400000000005</v>
      </c>
      <c r="CC910" s="115" t="str">
        <f t="shared" si="498"/>
        <v>14122.3-(10)</v>
      </c>
      <c r="CD910" s="120" t="str">
        <f t="shared" si="499"/>
        <v>30 deg Double Branch</v>
      </c>
      <c r="CE910" s="417">
        <f t="shared" si="500"/>
        <v>722.28</v>
      </c>
      <c r="CF910" s="115"/>
      <c r="CG910" s="115" t="str">
        <f t="shared" si="501"/>
        <v xml:space="preserve"> </v>
      </c>
      <c r="CH910" s="120" t="str">
        <f t="shared" si="502"/>
        <v xml:space="preserve"> </v>
      </c>
      <c r="CI910" s="417" t="str">
        <f t="shared" si="503"/>
        <v xml:space="preserve"> </v>
      </c>
      <c r="CJ910" s="115"/>
      <c r="CK910" s="115" t="str">
        <f t="shared" si="504"/>
        <v xml:space="preserve"> </v>
      </c>
      <c r="CL910" s="120" t="str">
        <f t="shared" si="505"/>
        <v xml:space="preserve"> </v>
      </c>
      <c r="CM910" s="417" t="str">
        <f t="shared" si="506"/>
        <v xml:space="preserve"> </v>
      </c>
      <c r="IS910" s="103">
        <v>219.3</v>
      </c>
    </row>
    <row r="911" spans="2:253" s="74" customFormat="1" ht="17.100000000000001" hidden="1" customHeight="1" x14ac:dyDescent="0.25">
      <c r="B911" s="504">
        <f>IF('KB Duct Parts'!$BD$15=1,IF(AND('KB Duct Parts'!$BL$14=1,'KB Duct Parts'!#REF!&gt;0),'KB Duct Parts'!#REF!,0),0)</f>
        <v>0</v>
      </c>
      <c r="C911" s="525">
        <v>14124.3</v>
      </c>
      <c r="D911" s="526">
        <f t="shared" si="470"/>
        <v>14124.3</v>
      </c>
      <c r="E911" s="504" t="s">
        <v>1338</v>
      </c>
      <c r="F911" s="508" t="str">
        <f t="shared" si="473"/>
        <v xml:space="preserve"> </v>
      </c>
      <c r="G911" s="509" t="s">
        <v>926</v>
      </c>
      <c r="H911" s="504" t="s">
        <v>923</v>
      </c>
      <c r="I911" s="1035" t="s">
        <v>59</v>
      </c>
      <c r="J911" s="1036"/>
      <c r="K911" s="516" t="s">
        <v>881</v>
      </c>
      <c r="L911" s="521">
        <v>18</v>
      </c>
      <c r="M911" s="532" t="s">
        <v>1700</v>
      </c>
      <c r="N911" s="514">
        <f t="shared" si="481"/>
        <v>404.8</v>
      </c>
      <c r="O911" s="518">
        <f t="shared" si="482"/>
        <v>0</v>
      </c>
      <c r="P911" s="680">
        <f>'KB Duct Parts'!$AE$3</f>
        <v>0</v>
      </c>
      <c r="Q911" s="681">
        <f t="shared" si="476"/>
        <v>0</v>
      </c>
      <c r="R911" s="682">
        <f t="shared" si="477"/>
        <v>0</v>
      </c>
      <c r="S911" s="716">
        <f t="shared" si="478"/>
        <v>0.35</v>
      </c>
      <c r="T911" s="679">
        <f t="shared" si="479"/>
        <v>0</v>
      </c>
      <c r="U911" s="679">
        <f t="shared" si="480"/>
        <v>0</v>
      </c>
      <c r="Y911" s="120"/>
      <c r="AE911" s="75"/>
      <c r="AF911" s="370">
        <v>18</v>
      </c>
      <c r="AG911" s="374">
        <v>16</v>
      </c>
      <c r="AH911" s="378">
        <v>14</v>
      </c>
      <c r="AI911" s="381">
        <v>12</v>
      </c>
      <c r="AJ911" s="386">
        <v>10</v>
      </c>
      <c r="AK911" s="391"/>
      <c r="AL911" s="386"/>
      <c r="AM911" s="363">
        <f t="shared" si="472"/>
        <v>1</v>
      </c>
      <c r="AN911" s="578">
        <v>404.8</v>
      </c>
      <c r="AO911" s="120">
        <f t="shared" si="488"/>
        <v>485.76</v>
      </c>
      <c r="AP911" s="120">
        <f t="shared" si="483"/>
        <v>578.86400000000003</v>
      </c>
      <c r="AQ911" s="120">
        <f t="shared" si="484"/>
        <v>623.39200000000005</v>
      </c>
      <c r="AR911" s="120">
        <f t="shared" si="485"/>
        <v>728.64</v>
      </c>
      <c r="AS911" s="120">
        <f t="shared" si="486"/>
        <v>0</v>
      </c>
      <c r="AT911" s="120">
        <f t="shared" si="487"/>
        <v>0</v>
      </c>
      <c r="AU911" s="74" t="s">
        <v>717</v>
      </c>
      <c r="AV911" s="115"/>
      <c r="AW911" s="395"/>
      <c r="AX911" s="571">
        <v>1.2</v>
      </c>
      <c r="AY911" s="572">
        <v>1.43</v>
      </c>
      <c r="AZ911" s="572">
        <v>1.54</v>
      </c>
      <c r="BA911" s="572">
        <v>1.8</v>
      </c>
      <c r="BB911" s="573">
        <v>0</v>
      </c>
      <c r="BC911" s="395">
        <v>0</v>
      </c>
      <c r="BD911" s="115"/>
      <c r="BE911" s="115"/>
      <c r="BF911" s="115"/>
      <c r="BG911" s="115"/>
      <c r="BH911" s="115"/>
      <c r="BI911" s="115"/>
      <c r="BJ911" s="115"/>
      <c r="BK911" s="115"/>
      <c r="BQ911" s="74" t="str">
        <f t="shared" si="489"/>
        <v>14124.3-(16)</v>
      </c>
      <c r="BR911" s="120" t="str">
        <f t="shared" si="490"/>
        <v>30 deg Double Branch</v>
      </c>
      <c r="BS911" s="120">
        <f t="shared" si="491"/>
        <v>485.76</v>
      </c>
      <c r="BU911" s="74" t="str">
        <f t="shared" si="492"/>
        <v>14124.3-(14)</v>
      </c>
      <c r="BV911" s="120" t="str">
        <f t="shared" si="493"/>
        <v>30 deg Double Branch</v>
      </c>
      <c r="BW911" s="120">
        <f t="shared" si="494"/>
        <v>578.86400000000003</v>
      </c>
      <c r="BY911" s="74" t="str">
        <f t="shared" si="495"/>
        <v>14124.3-(12)</v>
      </c>
      <c r="BZ911" s="120" t="str">
        <f t="shared" si="496"/>
        <v>30 deg Double Branch</v>
      </c>
      <c r="CA911" s="120">
        <f t="shared" si="497"/>
        <v>623.39200000000005</v>
      </c>
      <c r="CC911" s="115" t="str">
        <f t="shared" si="498"/>
        <v>14124.3-(10)</v>
      </c>
      <c r="CD911" s="120" t="str">
        <f t="shared" si="499"/>
        <v>30 deg Double Branch</v>
      </c>
      <c r="CE911" s="417">
        <f t="shared" si="500"/>
        <v>728.64</v>
      </c>
      <c r="CF911" s="115"/>
      <c r="CG911" s="115" t="str">
        <f t="shared" si="501"/>
        <v xml:space="preserve"> </v>
      </c>
      <c r="CH911" s="120" t="str">
        <f t="shared" si="502"/>
        <v xml:space="preserve"> </v>
      </c>
      <c r="CI911" s="417" t="str">
        <f t="shared" si="503"/>
        <v xml:space="preserve"> </v>
      </c>
      <c r="CJ911" s="115"/>
      <c r="CK911" s="115" t="str">
        <f t="shared" si="504"/>
        <v xml:space="preserve"> </v>
      </c>
      <c r="CL911" s="120" t="str">
        <f t="shared" si="505"/>
        <v xml:space="preserve"> </v>
      </c>
      <c r="CM911" s="417" t="str">
        <f t="shared" si="506"/>
        <v xml:space="preserve"> </v>
      </c>
      <c r="IS911" s="103"/>
    </row>
    <row r="912" spans="2:253" s="74" customFormat="1" ht="17.100000000000001" hidden="1" customHeight="1" x14ac:dyDescent="0.25">
      <c r="B912" s="504">
        <f>IF('KB Duct Parts'!$BD$15=2,IF(AND('KB Duct Parts'!$BL$14=1,'KB Duct Parts'!#REF!&gt;0),'KB Duct Parts'!#REF!,0),0)</f>
        <v>0</v>
      </c>
      <c r="C912" s="508">
        <v>14103.45</v>
      </c>
      <c r="D912" s="526">
        <f t="shared" si="470"/>
        <v>14103.45</v>
      </c>
      <c r="E912" s="520" t="s">
        <v>483</v>
      </c>
      <c r="F912" s="508" t="str">
        <f t="shared" si="473"/>
        <v xml:space="preserve"> </v>
      </c>
      <c r="G912" s="509" t="s">
        <v>908</v>
      </c>
      <c r="H912" s="504" t="s">
        <v>923</v>
      </c>
      <c r="I912" s="1035" t="s">
        <v>59</v>
      </c>
      <c r="J912" s="1036"/>
      <c r="K912" s="516" t="s">
        <v>881</v>
      </c>
      <c r="L912" s="521">
        <v>18</v>
      </c>
      <c r="M912" s="532" t="s">
        <v>1700</v>
      </c>
      <c r="N912" s="514">
        <f t="shared" si="481"/>
        <v>123.8</v>
      </c>
      <c r="O912" s="518">
        <f t="shared" si="482"/>
        <v>0</v>
      </c>
      <c r="P912" s="680">
        <f>'KB Duct Parts'!$AE$3</f>
        <v>0</v>
      </c>
      <c r="Q912" s="681">
        <f t="shared" si="476"/>
        <v>0</v>
      </c>
      <c r="R912" s="682">
        <f t="shared" si="477"/>
        <v>0</v>
      </c>
      <c r="S912" s="716">
        <f t="shared" si="478"/>
        <v>0.35</v>
      </c>
      <c r="T912" s="679">
        <f t="shared" si="479"/>
        <v>0</v>
      </c>
      <c r="U912" s="679">
        <f t="shared" si="480"/>
        <v>0</v>
      </c>
      <c r="Y912" s="120"/>
      <c r="AE912" s="75"/>
      <c r="AF912" s="370">
        <v>18</v>
      </c>
      <c r="AG912" s="374">
        <v>16</v>
      </c>
      <c r="AH912" s="378">
        <v>14</v>
      </c>
      <c r="AI912" s="381">
        <v>12</v>
      </c>
      <c r="AJ912" s="386">
        <v>10</v>
      </c>
      <c r="AK912" s="391"/>
      <c r="AL912" s="386"/>
      <c r="AM912" s="363">
        <f t="shared" si="472"/>
        <v>1</v>
      </c>
      <c r="AN912" s="578">
        <v>123.8</v>
      </c>
      <c r="AO912" s="120">
        <f t="shared" si="488"/>
        <v>160.94</v>
      </c>
      <c r="AP912" s="120">
        <f t="shared" si="483"/>
        <v>160.94</v>
      </c>
      <c r="AQ912" s="120">
        <f t="shared" si="484"/>
        <v>173.32</v>
      </c>
      <c r="AR912" s="120">
        <f t="shared" si="485"/>
        <v>185.7</v>
      </c>
      <c r="AS912" s="120">
        <f t="shared" si="486"/>
        <v>0</v>
      </c>
      <c r="AT912" s="120">
        <f t="shared" si="487"/>
        <v>0</v>
      </c>
      <c r="AU912" s="74" t="s">
        <v>717</v>
      </c>
      <c r="AV912" s="115"/>
      <c r="AW912" s="395"/>
      <c r="AX912" s="571">
        <v>1.3</v>
      </c>
      <c r="AY912" s="572">
        <v>1.3</v>
      </c>
      <c r="AZ912" s="572">
        <v>1.4</v>
      </c>
      <c r="BA912" s="572">
        <v>1.5</v>
      </c>
      <c r="BB912" s="573">
        <v>0</v>
      </c>
      <c r="BC912" s="395">
        <v>0</v>
      </c>
      <c r="BD912" s="115"/>
      <c r="BE912" s="115"/>
      <c r="BF912" s="115"/>
      <c r="BG912" s="115"/>
      <c r="BH912" s="115"/>
      <c r="BI912" s="115"/>
      <c r="BJ912" s="115"/>
      <c r="BK912" s="115"/>
      <c r="BQ912" s="74" t="str">
        <f t="shared" si="489"/>
        <v>14103.45-(16)</v>
      </c>
      <c r="BR912" s="120" t="str">
        <f t="shared" si="490"/>
        <v>45 deg Double Branch</v>
      </c>
      <c r="BS912" s="120">
        <f t="shared" si="491"/>
        <v>160.94</v>
      </c>
      <c r="BU912" s="74" t="str">
        <f t="shared" si="492"/>
        <v>14103.45-(14)</v>
      </c>
      <c r="BV912" s="120" t="str">
        <f t="shared" si="493"/>
        <v>45 deg Double Branch</v>
      </c>
      <c r="BW912" s="120">
        <f t="shared" si="494"/>
        <v>160.94</v>
      </c>
      <c r="BY912" s="74" t="str">
        <f t="shared" si="495"/>
        <v>14103.45-(12)</v>
      </c>
      <c r="BZ912" s="120" t="str">
        <f t="shared" si="496"/>
        <v>45 deg Double Branch</v>
      </c>
      <c r="CA912" s="120">
        <f t="shared" si="497"/>
        <v>173.32</v>
      </c>
      <c r="CC912" s="115" t="str">
        <f t="shared" si="498"/>
        <v>14103.45-(10)</v>
      </c>
      <c r="CD912" s="120" t="str">
        <f t="shared" si="499"/>
        <v>45 deg Double Branch</v>
      </c>
      <c r="CE912" s="417">
        <f t="shared" si="500"/>
        <v>185.7</v>
      </c>
      <c r="CF912" s="115"/>
      <c r="CG912" s="115" t="str">
        <f t="shared" si="501"/>
        <v xml:space="preserve"> </v>
      </c>
      <c r="CH912" s="120" t="str">
        <f t="shared" si="502"/>
        <v xml:space="preserve"> </v>
      </c>
      <c r="CI912" s="417" t="str">
        <f t="shared" si="503"/>
        <v xml:space="preserve"> </v>
      </c>
      <c r="CJ912" s="115"/>
      <c r="CK912" s="115" t="str">
        <f t="shared" si="504"/>
        <v xml:space="preserve"> </v>
      </c>
      <c r="CL912" s="120" t="str">
        <f t="shared" si="505"/>
        <v xml:space="preserve"> </v>
      </c>
      <c r="CM912" s="417" t="str">
        <f t="shared" si="506"/>
        <v xml:space="preserve"> </v>
      </c>
      <c r="IS912" s="103">
        <v>73.3</v>
      </c>
    </row>
    <row r="913" spans="2:253" s="74" customFormat="1" ht="17.100000000000001" hidden="1" customHeight="1" x14ac:dyDescent="0.25">
      <c r="B913" s="504">
        <f>IF('KB Duct Parts'!$BD$15=2,IF(AND('KB Duct Parts'!$BL$14=1,'KB Duct Parts'!#REF!&gt;0),'KB Duct Parts'!#REF!,0),0)</f>
        <v>0</v>
      </c>
      <c r="C913" s="508">
        <v>14104.45</v>
      </c>
      <c r="D913" s="526">
        <f t="shared" si="470"/>
        <v>14104.45</v>
      </c>
      <c r="E913" s="520" t="s">
        <v>861</v>
      </c>
      <c r="F913" s="508" t="str">
        <f t="shared" si="473"/>
        <v xml:space="preserve"> </v>
      </c>
      <c r="G913" s="509" t="s">
        <v>908</v>
      </c>
      <c r="H913" s="504" t="s">
        <v>923</v>
      </c>
      <c r="I913" s="1035" t="s">
        <v>59</v>
      </c>
      <c r="J913" s="1036"/>
      <c r="K913" s="516" t="s">
        <v>881</v>
      </c>
      <c r="L913" s="521">
        <v>18</v>
      </c>
      <c r="M913" s="532" t="s">
        <v>1700</v>
      </c>
      <c r="N913" s="514">
        <f t="shared" si="481"/>
        <v>125.6</v>
      </c>
      <c r="O913" s="518">
        <f t="shared" si="482"/>
        <v>0</v>
      </c>
      <c r="P913" s="680">
        <f>'KB Duct Parts'!$AE$3</f>
        <v>0</v>
      </c>
      <c r="Q913" s="681">
        <f t="shared" si="476"/>
        <v>0</v>
      </c>
      <c r="R913" s="682">
        <f t="shared" si="477"/>
        <v>0</v>
      </c>
      <c r="S913" s="716">
        <f t="shared" si="478"/>
        <v>0.35</v>
      </c>
      <c r="T913" s="679">
        <f t="shared" si="479"/>
        <v>0</v>
      </c>
      <c r="U913" s="679">
        <f t="shared" si="480"/>
        <v>0</v>
      </c>
      <c r="Y913" s="120"/>
      <c r="AE913" s="75"/>
      <c r="AF913" s="370">
        <v>18</v>
      </c>
      <c r="AG913" s="374">
        <v>16</v>
      </c>
      <c r="AH913" s="378">
        <v>14</v>
      </c>
      <c r="AI913" s="381">
        <v>12</v>
      </c>
      <c r="AJ913" s="386">
        <v>10</v>
      </c>
      <c r="AK913" s="391"/>
      <c r="AL913" s="386"/>
      <c r="AM913" s="363">
        <f t="shared" si="472"/>
        <v>1</v>
      </c>
      <c r="AN913" s="578">
        <v>125.6</v>
      </c>
      <c r="AO913" s="120">
        <f t="shared" si="488"/>
        <v>163.28</v>
      </c>
      <c r="AP913" s="120">
        <f t="shared" si="483"/>
        <v>163.28</v>
      </c>
      <c r="AQ913" s="120">
        <f t="shared" si="484"/>
        <v>175.83999999999997</v>
      </c>
      <c r="AR913" s="120">
        <f t="shared" si="485"/>
        <v>188.39999999999998</v>
      </c>
      <c r="AS913" s="120">
        <f t="shared" si="486"/>
        <v>0</v>
      </c>
      <c r="AT913" s="120">
        <f t="shared" si="487"/>
        <v>0</v>
      </c>
      <c r="AU913" s="74" t="s">
        <v>717</v>
      </c>
      <c r="AV913" s="115"/>
      <c r="AW913" s="395"/>
      <c r="AX913" s="571">
        <v>1.3</v>
      </c>
      <c r="AY913" s="572">
        <v>1.3</v>
      </c>
      <c r="AZ913" s="572">
        <v>1.4</v>
      </c>
      <c r="BA913" s="572">
        <v>1.5</v>
      </c>
      <c r="BB913" s="573">
        <v>0</v>
      </c>
      <c r="BC913" s="395">
        <v>0</v>
      </c>
      <c r="BD913" s="115"/>
      <c r="BE913" s="115"/>
      <c r="BF913" s="115"/>
      <c r="BG913" s="115"/>
      <c r="BH913" s="115"/>
      <c r="BI913" s="115"/>
      <c r="BJ913" s="115"/>
      <c r="BK913" s="115"/>
      <c r="BQ913" s="74" t="str">
        <f t="shared" si="489"/>
        <v>14104.45-(16)</v>
      </c>
      <c r="BR913" s="120" t="str">
        <f t="shared" si="490"/>
        <v>45 deg Double Branch</v>
      </c>
      <c r="BS913" s="120">
        <f t="shared" si="491"/>
        <v>163.28</v>
      </c>
      <c r="BU913" s="74" t="str">
        <f t="shared" si="492"/>
        <v>14104.45-(14)</v>
      </c>
      <c r="BV913" s="120" t="str">
        <f t="shared" si="493"/>
        <v>45 deg Double Branch</v>
      </c>
      <c r="BW913" s="120">
        <f t="shared" si="494"/>
        <v>163.28</v>
      </c>
      <c r="BY913" s="74" t="str">
        <f t="shared" si="495"/>
        <v>14104.45-(12)</v>
      </c>
      <c r="BZ913" s="120" t="str">
        <f t="shared" si="496"/>
        <v>45 deg Double Branch</v>
      </c>
      <c r="CA913" s="120">
        <f t="shared" si="497"/>
        <v>175.83999999999997</v>
      </c>
      <c r="CC913" s="115" t="str">
        <f t="shared" si="498"/>
        <v>14104.45-(10)</v>
      </c>
      <c r="CD913" s="120" t="str">
        <f t="shared" si="499"/>
        <v>45 deg Double Branch</v>
      </c>
      <c r="CE913" s="417">
        <f t="shared" si="500"/>
        <v>188.39999999999998</v>
      </c>
      <c r="CF913" s="115"/>
      <c r="CG913" s="115" t="str">
        <f t="shared" si="501"/>
        <v xml:space="preserve"> </v>
      </c>
      <c r="CH913" s="120" t="str">
        <f t="shared" si="502"/>
        <v xml:space="preserve"> </v>
      </c>
      <c r="CI913" s="417" t="str">
        <f t="shared" si="503"/>
        <v xml:space="preserve"> </v>
      </c>
      <c r="CJ913" s="115"/>
      <c r="CK913" s="115" t="str">
        <f t="shared" si="504"/>
        <v xml:space="preserve"> </v>
      </c>
      <c r="CL913" s="120" t="str">
        <f t="shared" si="505"/>
        <v xml:space="preserve"> </v>
      </c>
      <c r="CM913" s="417" t="str">
        <f t="shared" si="506"/>
        <v xml:space="preserve"> </v>
      </c>
      <c r="IS913" s="103">
        <v>74.3</v>
      </c>
    </row>
    <row r="914" spans="2:253" s="74" customFormat="1" ht="17.100000000000001" hidden="1" customHeight="1" x14ac:dyDescent="0.25">
      <c r="B914" s="504">
        <f>IF('KB Duct Parts'!$BD$15=2,IF(AND('KB Duct Parts'!$BL$14=1,'KB Duct Parts'!#REF!&gt;0),'KB Duct Parts'!#REF!,0),0)</f>
        <v>0</v>
      </c>
      <c r="C914" s="508">
        <v>14105.45</v>
      </c>
      <c r="D914" s="526">
        <f t="shared" si="470"/>
        <v>14105.45</v>
      </c>
      <c r="E914" s="504" t="s">
        <v>862</v>
      </c>
      <c r="F914" s="508" t="str">
        <f t="shared" si="473"/>
        <v xml:space="preserve"> </v>
      </c>
      <c r="G914" s="509" t="s">
        <v>908</v>
      </c>
      <c r="H914" s="504" t="s">
        <v>923</v>
      </c>
      <c r="I914" s="1035" t="s">
        <v>59</v>
      </c>
      <c r="J914" s="1036"/>
      <c r="K914" s="516" t="s">
        <v>881</v>
      </c>
      <c r="L914" s="521">
        <v>18</v>
      </c>
      <c r="M914" s="532" t="s">
        <v>1700</v>
      </c>
      <c r="N914" s="514">
        <f t="shared" si="481"/>
        <v>131.80000000000001</v>
      </c>
      <c r="O914" s="518">
        <f t="shared" si="482"/>
        <v>0</v>
      </c>
      <c r="P914" s="680">
        <f>'KB Duct Parts'!$AE$3</f>
        <v>0</v>
      </c>
      <c r="Q914" s="681">
        <f t="shared" si="476"/>
        <v>0</v>
      </c>
      <c r="R914" s="682">
        <f t="shared" si="477"/>
        <v>0</v>
      </c>
      <c r="S914" s="716">
        <f t="shared" si="478"/>
        <v>0.35</v>
      </c>
      <c r="T914" s="679">
        <f t="shared" si="479"/>
        <v>0</v>
      </c>
      <c r="U914" s="679">
        <f t="shared" si="480"/>
        <v>0</v>
      </c>
      <c r="Y914" s="120"/>
      <c r="AE914" s="75"/>
      <c r="AF914" s="370">
        <v>18</v>
      </c>
      <c r="AG914" s="374">
        <v>16</v>
      </c>
      <c r="AH914" s="378">
        <v>14</v>
      </c>
      <c r="AI914" s="381">
        <v>12</v>
      </c>
      <c r="AJ914" s="386">
        <v>10</v>
      </c>
      <c r="AK914" s="391"/>
      <c r="AL914" s="386"/>
      <c r="AM914" s="363">
        <f t="shared" si="472"/>
        <v>1</v>
      </c>
      <c r="AN914" s="578">
        <v>131.80000000000001</v>
      </c>
      <c r="AO914" s="120">
        <f t="shared" si="488"/>
        <v>171.34000000000003</v>
      </c>
      <c r="AP914" s="120">
        <f t="shared" si="483"/>
        <v>171.34000000000003</v>
      </c>
      <c r="AQ914" s="120">
        <f t="shared" si="484"/>
        <v>184.52</v>
      </c>
      <c r="AR914" s="120">
        <f t="shared" si="485"/>
        <v>197.70000000000002</v>
      </c>
      <c r="AS914" s="120">
        <f t="shared" si="486"/>
        <v>0</v>
      </c>
      <c r="AT914" s="120">
        <f t="shared" si="487"/>
        <v>0</v>
      </c>
      <c r="AU914" s="74" t="s">
        <v>717</v>
      </c>
      <c r="AV914" s="115"/>
      <c r="AW914" s="395"/>
      <c r="AX914" s="571">
        <v>1.3</v>
      </c>
      <c r="AY914" s="572">
        <v>1.3</v>
      </c>
      <c r="AZ914" s="572">
        <v>1.4</v>
      </c>
      <c r="BA914" s="572">
        <v>1.5</v>
      </c>
      <c r="BB914" s="573">
        <v>0</v>
      </c>
      <c r="BC914" s="395">
        <v>0</v>
      </c>
      <c r="BD914" s="115"/>
      <c r="BE914" s="115"/>
      <c r="BF914" s="115"/>
      <c r="BG914" s="115"/>
      <c r="BH914" s="115"/>
      <c r="BI914" s="115"/>
      <c r="BJ914" s="115"/>
      <c r="BK914" s="115"/>
      <c r="BQ914" s="74" t="str">
        <f t="shared" si="489"/>
        <v>14105.45-(16)</v>
      </c>
      <c r="BR914" s="120" t="str">
        <f t="shared" si="490"/>
        <v>45 deg Double Branch</v>
      </c>
      <c r="BS914" s="120">
        <f t="shared" si="491"/>
        <v>171.34000000000003</v>
      </c>
      <c r="BU914" s="74" t="str">
        <f t="shared" si="492"/>
        <v>14105.45-(14)</v>
      </c>
      <c r="BV914" s="120" t="str">
        <f t="shared" si="493"/>
        <v>45 deg Double Branch</v>
      </c>
      <c r="BW914" s="120">
        <f t="shared" si="494"/>
        <v>171.34000000000003</v>
      </c>
      <c r="BY914" s="74" t="str">
        <f t="shared" si="495"/>
        <v>14105.45-(12)</v>
      </c>
      <c r="BZ914" s="120" t="str">
        <f t="shared" si="496"/>
        <v>45 deg Double Branch</v>
      </c>
      <c r="CA914" s="120">
        <f t="shared" si="497"/>
        <v>184.52</v>
      </c>
      <c r="CC914" s="115" t="str">
        <f t="shared" si="498"/>
        <v>14105.45-(10)</v>
      </c>
      <c r="CD914" s="120" t="str">
        <f t="shared" si="499"/>
        <v>45 deg Double Branch</v>
      </c>
      <c r="CE914" s="417">
        <f t="shared" si="500"/>
        <v>197.70000000000002</v>
      </c>
      <c r="CF914" s="115"/>
      <c r="CG914" s="115" t="str">
        <f t="shared" si="501"/>
        <v xml:space="preserve"> </v>
      </c>
      <c r="CH914" s="120" t="str">
        <f t="shared" si="502"/>
        <v xml:space="preserve"> </v>
      </c>
      <c r="CI914" s="417" t="str">
        <f t="shared" si="503"/>
        <v xml:space="preserve"> </v>
      </c>
      <c r="CJ914" s="115"/>
      <c r="CK914" s="115" t="str">
        <f t="shared" si="504"/>
        <v xml:space="preserve"> </v>
      </c>
      <c r="CL914" s="120" t="str">
        <f t="shared" si="505"/>
        <v xml:space="preserve"> </v>
      </c>
      <c r="CM914" s="417" t="str">
        <f t="shared" si="506"/>
        <v xml:space="preserve"> </v>
      </c>
      <c r="IS914" s="103">
        <v>78.2</v>
      </c>
    </row>
    <row r="915" spans="2:253" s="74" customFormat="1" ht="17.100000000000001" hidden="1" customHeight="1" x14ac:dyDescent="0.25">
      <c r="B915" s="504">
        <f>IF('KB Duct Parts'!$BD$15=2,IF(AND('KB Duct Parts'!$BL$14=1,'KB Duct Parts'!#REF!&gt;0),'KB Duct Parts'!#REF!,0),0)</f>
        <v>0</v>
      </c>
      <c r="C915" s="508">
        <v>14106.45</v>
      </c>
      <c r="D915" s="526">
        <f t="shared" si="470"/>
        <v>14106.45</v>
      </c>
      <c r="E915" s="504" t="s">
        <v>863</v>
      </c>
      <c r="F915" s="508" t="str">
        <f t="shared" si="473"/>
        <v xml:space="preserve"> </v>
      </c>
      <c r="G915" s="509" t="s">
        <v>908</v>
      </c>
      <c r="H915" s="504" t="s">
        <v>923</v>
      </c>
      <c r="I915" s="1035" t="s">
        <v>59</v>
      </c>
      <c r="J915" s="1036"/>
      <c r="K915" s="516" t="s">
        <v>881</v>
      </c>
      <c r="L915" s="521">
        <v>18</v>
      </c>
      <c r="M915" s="532" t="s">
        <v>1700</v>
      </c>
      <c r="N915" s="514">
        <f t="shared" si="481"/>
        <v>137.80000000000001</v>
      </c>
      <c r="O915" s="518">
        <f t="shared" si="482"/>
        <v>0</v>
      </c>
      <c r="P915" s="680">
        <f>'KB Duct Parts'!$AE$3</f>
        <v>0</v>
      </c>
      <c r="Q915" s="681">
        <f t="shared" si="476"/>
        <v>0</v>
      </c>
      <c r="R915" s="682">
        <f t="shared" si="477"/>
        <v>0</v>
      </c>
      <c r="S915" s="716">
        <f t="shared" si="478"/>
        <v>0.35</v>
      </c>
      <c r="T915" s="679">
        <f t="shared" si="479"/>
        <v>0</v>
      </c>
      <c r="U915" s="679">
        <f t="shared" si="480"/>
        <v>0</v>
      </c>
      <c r="Y915" s="120"/>
      <c r="AE915" s="75"/>
      <c r="AF915" s="370">
        <v>18</v>
      </c>
      <c r="AG915" s="374">
        <v>16</v>
      </c>
      <c r="AH915" s="378">
        <v>14</v>
      </c>
      <c r="AI915" s="381">
        <v>12</v>
      </c>
      <c r="AJ915" s="386">
        <v>10</v>
      </c>
      <c r="AK915" s="391"/>
      <c r="AL915" s="386"/>
      <c r="AM915" s="363">
        <f t="shared" si="472"/>
        <v>1</v>
      </c>
      <c r="AN915" s="578">
        <v>137.80000000000001</v>
      </c>
      <c r="AO915" s="120">
        <f t="shared" si="488"/>
        <v>179.14000000000001</v>
      </c>
      <c r="AP915" s="120">
        <f t="shared" si="483"/>
        <v>206.70000000000002</v>
      </c>
      <c r="AQ915" s="120">
        <f t="shared" si="484"/>
        <v>241.15000000000003</v>
      </c>
      <c r="AR915" s="120">
        <f t="shared" si="485"/>
        <v>206.70000000000002</v>
      </c>
      <c r="AS915" s="120">
        <f t="shared" si="486"/>
        <v>0</v>
      </c>
      <c r="AT915" s="120">
        <f t="shared" si="487"/>
        <v>0</v>
      </c>
      <c r="AU915" s="74" t="s">
        <v>717</v>
      </c>
      <c r="AV915" s="115"/>
      <c r="AW915" s="395"/>
      <c r="AX915" s="571">
        <v>1.3</v>
      </c>
      <c r="AY915" s="572">
        <v>1.5</v>
      </c>
      <c r="AZ915" s="572">
        <v>1.75</v>
      </c>
      <c r="BA915" s="572">
        <v>1.5</v>
      </c>
      <c r="BB915" s="573">
        <v>0</v>
      </c>
      <c r="BC915" s="395">
        <v>0</v>
      </c>
      <c r="BD915" s="115"/>
      <c r="BE915" s="115"/>
      <c r="BF915" s="115"/>
      <c r="BG915" s="115"/>
      <c r="BH915" s="115"/>
      <c r="BI915" s="115"/>
      <c r="BJ915" s="115"/>
      <c r="BK915" s="115"/>
      <c r="BQ915" s="74" t="str">
        <f t="shared" si="489"/>
        <v>14106.45-(16)</v>
      </c>
      <c r="BR915" s="120" t="str">
        <f t="shared" si="490"/>
        <v>45 deg Double Branch</v>
      </c>
      <c r="BS915" s="120">
        <f t="shared" si="491"/>
        <v>179.14000000000001</v>
      </c>
      <c r="BU915" s="74" t="str">
        <f t="shared" si="492"/>
        <v>14106.45-(14)</v>
      </c>
      <c r="BV915" s="120" t="str">
        <f t="shared" si="493"/>
        <v>45 deg Double Branch</v>
      </c>
      <c r="BW915" s="120">
        <f t="shared" si="494"/>
        <v>206.70000000000002</v>
      </c>
      <c r="BY915" s="74" t="str">
        <f t="shared" si="495"/>
        <v>14106.45-(12)</v>
      </c>
      <c r="BZ915" s="120" t="str">
        <f t="shared" si="496"/>
        <v>45 deg Double Branch</v>
      </c>
      <c r="CA915" s="120">
        <f t="shared" si="497"/>
        <v>241.15000000000003</v>
      </c>
      <c r="CC915" s="115" t="str">
        <f t="shared" si="498"/>
        <v>14106.45-(10)</v>
      </c>
      <c r="CD915" s="120" t="str">
        <f t="shared" si="499"/>
        <v>45 deg Double Branch</v>
      </c>
      <c r="CE915" s="417">
        <f t="shared" si="500"/>
        <v>206.70000000000002</v>
      </c>
      <c r="CF915" s="115"/>
      <c r="CG915" s="115" t="str">
        <f t="shared" si="501"/>
        <v xml:space="preserve"> </v>
      </c>
      <c r="CH915" s="120" t="str">
        <f t="shared" si="502"/>
        <v xml:space="preserve"> </v>
      </c>
      <c r="CI915" s="417" t="str">
        <f t="shared" si="503"/>
        <v xml:space="preserve"> </v>
      </c>
      <c r="CJ915" s="115"/>
      <c r="CK915" s="115" t="str">
        <f t="shared" si="504"/>
        <v xml:space="preserve"> </v>
      </c>
      <c r="CL915" s="120" t="str">
        <f t="shared" si="505"/>
        <v xml:space="preserve"> </v>
      </c>
      <c r="CM915" s="417" t="str">
        <f t="shared" si="506"/>
        <v xml:space="preserve"> </v>
      </c>
      <c r="IS915" s="103">
        <v>81.599999999999994</v>
      </c>
    </row>
    <row r="916" spans="2:253" s="74" customFormat="1" ht="17.100000000000001" hidden="1" customHeight="1" x14ac:dyDescent="0.25">
      <c r="B916" s="504">
        <f>IF('KB Duct Parts'!$BD$15=2,IF(AND('KB Duct Parts'!$BL$14=1,'KB Duct Parts'!#REF!&gt;0),'KB Duct Parts'!#REF!,0),0)</f>
        <v>0</v>
      </c>
      <c r="C916" s="508">
        <v>14107.45</v>
      </c>
      <c r="D916" s="526">
        <f t="shared" ref="D916:D1034" si="507">IF(AM916=1,C916,(C916&amp;"  ("&amp;L916&amp;"ga)"))</f>
        <v>14107.45</v>
      </c>
      <c r="E916" s="504" t="s">
        <v>864</v>
      </c>
      <c r="F916" s="508" t="str">
        <f t="shared" si="473"/>
        <v xml:space="preserve"> </v>
      </c>
      <c r="G916" s="509" t="s">
        <v>908</v>
      </c>
      <c r="H916" s="504" t="s">
        <v>923</v>
      </c>
      <c r="I916" s="1035" t="s">
        <v>59</v>
      </c>
      <c r="J916" s="1036"/>
      <c r="K916" s="516" t="s">
        <v>881</v>
      </c>
      <c r="L916" s="521">
        <v>18</v>
      </c>
      <c r="M916" s="532" t="s">
        <v>1700</v>
      </c>
      <c r="N916" s="514">
        <f t="shared" si="481"/>
        <v>141.69999999999999</v>
      </c>
      <c r="O916" s="518">
        <f t="shared" si="482"/>
        <v>0</v>
      </c>
      <c r="P916" s="680">
        <f>'KB Duct Parts'!$AE$3</f>
        <v>0</v>
      </c>
      <c r="Q916" s="681">
        <f t="shared" si="476"/>
        <v>0</v>
      </c>
      <c r="R916" s="682">
        <f t="shared" si="477"/>
        <v>0</v>
      </c>
      <c r="S916" s="716">
        <f t="shared" si="478"/>
        <v>0.35</v>
      </c>
      <c r="T916" s="679">
        <f t="shared" si="479"/>
        <v>0</v>
      </c>
      <c r="U916" s="679">
        <f t="shared" si="480"/>
        <v>0</v>
      </c>
      <c r="Y916" s="120"/>
      <c r="AE916" s="76"/>
      <c r="AF916" s="370">
        <v>18</v>
      </c>
      <c r="AG916" s="374">
        <v>16</v>
      </c>
      <c r="AH916" s="378">
        <v>14</v>
      </c>
      <c r="AI916" s="381">
        <v>12</v>
      </c>
      <c r="AJ916" s="386">
        <v>10</v>
      </c>
      <c r="AK916" s="391"/>
      <c r="AL916" s="386"/>
      <c r="AM916" s="363">
        <f t="shared" si="472"/>
        <v>1</v>
      </c>
      <c r="AN916" s="578">
        <v>141.69999999999999</v>
      </c>
      <c r="AO916" s="120">
        <f t="shared" si="488"/>
        <v>184.20999999999998</v>
      </c>
      <c r="AP916" s="120">
        <f t="shared" si="483"/>
        <v>212.54999999999998</v>
      </c>
      <c r="AQ916" s="120">
        <f t="shared" si="484"/>
        <v>247.97499999999997</v>
      </c>
      <c r="AR916" s="120">
        <f t="shared" si="485"/>
        <v>283.39999999999998</v>
      </c>
      <c r="AS916" s="120">
        <f t="shared" si="486"/>
        <v>0</v>
      </c>
      <c r="AT916" s="120">
        <f t="shared" si="487"/>
        <v>0</v>
      </c>
      <c r="AU916" s="74" t="s">
        <v>717</v>
      </c>
      <c r="AV916" s="115"/>
      <c r="AW916" s="395"/>
      <c r="AX916" s="571">
        <v>1.3</v>
      </c>
      <c r="AY916" s="572">
        <v>1.5</v>
      </c>
      <c r="AZ916" s="572">
        <v>1.75</v>
      </c>
      <c r="BA916" s="572">
        <v>2</v>
      </c>
      <c r="BB916" s="573">
        <v>0</v>
      </c>
      <c r="BC916" s="395">
        <v>0</v>
      </c>
      <c r="BD916" s="115"/>
      <c r="BE916" s="115"/>
      <c r="BF916" s="115"/>
      <c r="BG916" s="115"/>
      <c r="BH916" s="115"/>
      <c r="BI916" s="115"/>
      <c r="BJ916" s="115"/>
      <c r="BK916" s="115"/>
      <c r="BQ916" s="74" t="str">
        <f t="shared" si="489"/>
        <v>14107.45-(16)</v>
      </c>
      <c r="BR916" s="120" t="str">
        <f t="shared" si="490"/>
        <v>45 deg Double Branch</v>
      </c>
      <c r="BS916" s="120">
        <f t="shared" si="491"/>
        <v>184.20999999999998</v>
      </c>
      <c r="BU916" s="74" t="str">
        <f t="shared" si="492"/>
        <v>14107.45-(14)</v>
      </c>
      <c r="BV916" s="120" t="str">
        <f t="shared" si="493"/>
        <v>45 deg Double Branch</v>
      </c>
      <c r="BW916" s="120">
        <f t="shared" si="494"/>
        <v>212.54999999999998</v>
      </c>
      <c r="BY916" s="74" t="str">
        <f t="shared" si="495"/>
        <v>14107.45-(12)</v>
      </c>
      <c r="BZ916" s="120" t="str">
        <f t="shared" si="496"/>
        <v>45 deg Double Branch</v>
      </c>
      <c r="CA916" s="120">
        <f t="shared" si="497"/>
        <v>247.97499999999997</v>
      </c>
      <c r="CC916" s="115" t="str">
        <f t="shared" si="498"/>
        <v>14107.45-(10)</v>
      </c>
      <c r="CD916" s="120" t="str">
        <f t="shared" si="499"/>
        <v>45 deg Double Branch</v>
      </c>
      <c r="CE916" s="417">
        <f t="shared" si="500"/>
        <v>283.39999999999998</v>
      </c>
      <c r="CF916" s="115"/>
      <c r="CG916" s="115" t="str">
        <f t="shared" si="501"/>
        <v xml:space="preserve"> </v>
      </c>
      <c r="CH916" s="120" t="str">
        <f t="shared" si="502"/>
        <v xml:space="preserve"> </v>
      </c>
      <c r="CI916" s="417" t="str">
        <f t="shared" si="503"/>
        <v xml:space="preserve"> </v>
      </c>
      <c r="CJ916" s="115"/>
      <c r="CK916" s="115" t="str">
        <f t="shared" si="504"/>
        <v xml:space="preserve"> </v>
      </c>
      <c r="CL916" s="120" t="str">
        <f t="shared" si="505"/>
        <v xml:space="preserve"> </v>
      </c>
      <c r="CM916" s="417" t="str">
        <f t="shared" si="506"/>
        <v xml:space="preserve"> </v>
      </c>
      <c r="IS916" s="103">
        <v>83.9</v>
      </c>
    </row>
    <row r="917" spans="2:253" s="74" customFormat="1" ht="17.100000000000001" hidden="1" customHeight="1" x14ac:dyDescent="0.25">
      <c r="B917" s="504">
        <f>IF('KB Duct Parts'!$BD$15=2,IF(AND('KB Duct Parts'!$BL$14=1,'KB Duct Parts'!#REF!&gt;0),'KB Duct Parts'!#REF!,0),0)</f>
        <v>0</v>
      </c>
      <c r="C917" s="508">
        <v>14108.45</v>
      </c>
      <c r="D917" s="526">
        <f t="shared" si="507"/>
        <v>14108.45</v>
      </c>
      <c r="E917" s="504" t="s">
        <v>865</v>
      </c>
      <c r="F917" s="508" t="str">
        <f t="shared" si="473"/>
        <v xml:space="preserve"> </v>
      </c>
      <c r="G917" s="509" t="s">
        <v>908</v>
      </c>
      <c r="H917" s="504" t="s">
        <v>923</v>
      </c>
      <c r="I917" s="1035" t="s">
        <v>59</v>
      </c>
      <c r="J917" s="1036"/>
      <c r="K917" s="516" t="s">
        <v>881</v>
      </c>
      <c r="L917" s="521">
        <v>18</v>
      </c>
      <c r="M917" s="532" t="s">
        <v>1700</v>
      </c>
      <c r="N917" s="514">
        <f t="shared" si="481"/>
        <v>148.1</v>
      </c>
      <c r="O917" s="518">
        <f t="shared" si="482"/>
        <v>0</v>
      </c>
      <c r="P917" s="680">
        <f>'KB Duct Parts'!$AE$3</f>
        <v>0</v>
      </c>
      <c r="Q917" s="681">
        <f t="shared" si="476"/>
        <v>0</v>
      </c>
      <c r="R917" s="682">
        <f t="shared" si="477"/>
        <v>0</v>
      </c>
      <c r="S917" s="716">
        <f t="shared" si="478"/>
        <v>0.35</v>
      </c>
      <c r="T917" s="679">
        <f t="shared" si="479"/>
        <v>0</v>
      </c>
      <c r="U917" s="679">
        <f t="shared" si="480"/>
        <v>0</v>
      </c>
      <c r="Y917" s="120"/>
      <c r="AE917" s="75"/>
      <c r="AF917" s="370">
        <v>18</v>
      </c>
      <c r="AG917" s="374">
        <v>16</v>
      </c>
      <c r="AH917" s="378">
        <v>14</v>
      </c>
      <c r="AI917" s="381">
        <v>12</v>
      </c>
      <c r="AJ917" s="386">
        <v>10</v>
      </c>
      <c r="AK917" s="391"/>
      <c r="AL917" s="386"/>
      <c r="AM917" s="363">
        <f t="shared" si="472"/>
        <v>1</v>
      </c>
      <c r="AN917" s="578">
        <v>148.1</v>
      </c>
      <c r="AO917" s="120">
        <f t="shared" si="488"/>
        <v>192.53</v>
      </c>
      <c r="AP917" s="120">
        <f t="shared" si="483"/>
        <v>222.14999999999998</v>
      </c>
      <c r="AQ917" s="120">
        <f t="shared" si="484"/>
        <v>259.17500000000001</v>
      </c>
      <c r="AR917" s="120">
        <f t="shared" si="485"/>
        <v>296.2</v>
      </c>
      <c r="AS917" s="120">
        <f t="shared" si="486"/>
        <v>0</v>
      </c>
      <c r="AT917" s="120">
        <f t="shared" si="487"/>
        <v>0</v>
      </c>
      <c r="AU917" s="74" t="s">
        <v>717</v>
      </c>
      <c r="AV917" s="115"/>
      <c r="AW917" s="395"/>
      <c r="AX917" s="571">
        <v>1.3</v>
      </c>
      <c r="AY917" s="572">
        <v>1.5</v>
      </c>
      <c r="AZ917" s="572">
        <v>1.75</v>
      </c>
      <c r="BA917" s="572">
        <v>2</v>
      </c>
      <c r="BB917" s="573">
        <v>0</v>
      </c>
      <c r="BC917" s="395">
        <v>0</v>
      </c>
      <c r="BD917" s="115"/>
      <c r="BE917" s="115"/>
      <c r="BF917" s="115"/>
      <c r="BG917" s="115"/>
      <c r="BH917" s="115"/>
      <c r="BI917" s="115"/>
      <c r="BJ917" s="115"/>
      <c r="BK917" s="115"/>
      <c r="BQ917" s="74" t="str">
        <f t="shared" si="489"/>
        <v>14108.45-(16)</v>
      </c>
      <c r="BR917" s="120" t="str">
        <f t="shared" si="490"/>
        <v>45 deg Double Branch</v>
      </c>
      <c r="BS917" s="120">
        <f t="shared" si="491"/>
        <v>192.53</v>
      </c>
      <c r="BU917" s="74" t="str">
        <f t="shared" si="492"/>
        <v>14108.45-(14)</v>
      </c>
      <c r="BV917" s="120" t="str">
        <f t="shared" si="493"/>
        <v>45 deg Double Branch</v>
      </c>
      <c r="BW917" s="120">
        <f t="shared" si="494"/>
        <v>222.14999999999998</v>
      </c>
      <c r="BY917" s="74" t="str">
        <f t="shared" si="495"/>
        <v>14108.45-(12)</v>
      </c>
      <c r="BZ917" s="120" t="str">
        <f t="shared" si="496"/>
        <v>45 deg Double Branch</v>
      </c>
      <c r="CA917" s="120">
        <f t="shared" si="497"/>
        <v>259.17500000000001</v>
      </c>
      <c r="CC917" s="115" t="str">
        <f t="shared" si="498"/>
        <v>14108.45-(10)</v>
      </c>
      <c r="CD917" s="120" t="str">
        <f t="shared" si="499"/>
        <v>45 deg Double Branch</v>
      </c>
      <c r="CE917" s="417">
        <f t="shared" si="500"/>
        <v>296.2</v>
      </c>
      <c r="CF917" s="115"/>
      <c r="CG917" s="115" t="str">
        <f t="shared" si="501"/>
        <v xml:space="preserve"> </v>
      </c>
      <c r="CH917" s="120" t="str">
        <f t="shared" si="502"/>
        <v xml:space="preserve"> </v>
      </c>
      <c r="CI917" s="417" t="str">
        <f t="shared" si="503"/>
        <v xml:space="preserve"> </v>
      </c>
      <c r="CJ917" s="115"/>
      <c r="CK917" s="115" t="str">
        <f t="shared" si="504"/>
        <v xml:space="preserve"> </v>
      </c>
      <c r="CL917" s="120" t="str">
        <f t="shared" si="505"/>
        <v xml:space="preserve"> </v>
      </c>
      <c r="CM917" s="417" t="str">
        <f t="shared" si="506"/>
        <v xml:space="preserve"> </v>
      </c>
      <c r="IS917" s="103">
        <v>87.7</v>
      </c>
    </row>
    <row r="918" spans="2:253" s="74" customFormat="1" ht="17.100000000000001" hidden="1" customHeight="1" x14ac:dyDescent="0.25">
      <c r="B918" s="504">
        <f>IF('KB Duct Parts'!$BD$15=2,IF(AND('KB Duct Parts'!$BL$14=1,'KB Duct Parts'!#REF!&gt;0),'KB Duct Parts'!#REF!,0),0)</f>
        <v>0</v>
      </c>
      <c r="C918" s="508">
        <v>14109.45</v>
      </c>
      <c r="D918" s="526">
        <f t="shared" si="507"/>
        <v>14109.45</v>
      </c>
      <c r="E918" s="504" t="s">
        <v>866</v>
      </c>
      <c r="F918" s="508" t="str">
        <f t="shared" si="473"/>
        <v xml:space="preserve"> </v>
      </c>
      <c r="G918" s="509" t="s">
        <v>908</v>
      </c>
      <c r="H918" s="504" t="s">
        <v>923</v>
      </c>
      <c r="I918" s="1035" t="s">
        <v>59</v>
      </c>
      <c r="J918" s="1036"/>
      <c r="K918" s="516" t="s">
        <v>881</v>
      </c>
      <c r="L918" s="521">
        <v>18</v>
      </c>
      <c r="M918" s="532" t="s">
        <v>1700</v>
      </c>
      <c r="N918" s="514">
        <f t="shared" si="481"/>
        <v>155.5</v>
      </c>
      <c r="O918" s="518">
        <f t="shared" si="482"/>
        <v>0</v>
      </c>
      <c r="P918" s="680">
        <f>'KB Duct Parts'!$AE$3</f>
        <v>0</v>
      </c>
      <c r="Q918" s="681">
        <f t="shared" si="476"/>
        <v>0</v>
      </c>
      <c r="R918" s="682">
        <f t="shared" si="477"/>
        <v>0</v>
      </c>
      <c r="S918" s="716">
        <f t="shared" si="478"/>
        <v>0.35</v>
      </c>
      <c r="T918" s="679">
        <f t="shared" si="479"/>
        <v>0</v>
      </c>
      <c r="U918" s="679">
        <f t="shared" si="480"/>
        <v>0</v>
      </c>
      <c r="Y918" s="120"/>
      <c r="AE918" s="76"/>
      <c r="AF918" s="370">
        <v>18</v>
      </c>
      <c r="AG918" s="374">
        <v>16</v>
      </c>
      <c r="AH918" s="378">
        <v>14</v>
      </c>
      <c r="AI918" s="381">
        <v>12</v>
      </c>
      <c r="AJ918" s="386">
        <v>10</v>
      </c>
      <c r="AK918" s="391"/>
      <c r="AL918" s="386"/>
      <c r="AM918" s="363">
        <f t="shared" si="472"/>
        <v>1</v>
      </c>
      <c r="AN918" s="578">
        <v>155.5</v>
      </c>
      <c r="AO918" s="120">
        <f t="shared" si="488"/>
        <v>202.15</v>
      </c>
      <c r="AP918" s="120">
        <f t="shared" si="483"/>
        <v>233.25</v>
      </c>
      <c r="AQ918" s="120">
        <f t="shared" si="484"/>
        <v>272.125</v>
      </c>
      <c r="AR918" s="120">
        <f t="shared" si="485"/>
        <v>311</v>
      </c>
      <c r="AS918" s="120">
        <f t="shared" si="486"/>
        <v>0</v>
      </c>
      <c r="AT918" s="120">
        <f t="shared" si="487"/>
        <v>0</v>
      </c>
      <c r="AU918" s="74" t="s">
        <v>717</v>
      </c>
      <c r="AV918" s="115"/>
      <c r="AW918" s="395"/>
      <c r="AX918" s="571">
        <v>1.3</v>
      </c>
      <c r="AY918" s="572">
        <v>1.5</v>
      </c>
      <c r="AZ918" s="572">
        <v>1.75</v>
      </c>
      <c r="BA918" s="572">
        <v>2</v>
      </c>
      <c r="BB918" s="573">
        <v>0</v>
      </c>
      <c r="BC918" s="395">
        <v>0</v>
      </c>
      <c r="BD918" s="115"/>
      <c r="BE918" s="115"/>
      <c r="BF918" s="115"/>
      <c r="BG918" s="115"/>
      <c r="BH918" s="115"/>
      <c r="BI918" s="115"/>
      <c r="BJ918" s="115"/>
      <c r="BK918" s="115"/>
      <c r="BQ918" s="74" t="str">
        <f t="shared" si="489"/>
        <v>14109.45-(16)</v>
      </c>
      <c r="BR918" s="120" t="str">
        <f t="shared" si="490"/>
        <v>45 deg Double Branch</v>
      </c>
      <c r="BS918" s="120">
        <f t="shared" si="491"/>
        <v>202.15</v>
      </c>
      <c r="BU918" s="74" t="str">
        <f t="shared" si="492"/>
        <v>14109.45-(14)</v>
      </c>
      <c r="BV918" s="120" t="str">
        <f t="shared" si="493"/>
        <v>45 deg Double Branch</v>
      </c>
      <c r="BW918" s="120">
        <f t="shared" si="494"/>
        <v>233.25</v>
      </c>
      <c r="BY918" s="74" t="str">
        <f t="shared" si="495"/>
        <v>14109.45-(12)</v>
      </c>
      <c r="BZ918" s="120" t="str">
        <f t="shared" si="496"/>
        <v>45 deg Double Branch</v>
      </c>
      <c r="CA918" s="120">
        <f t="shared" si="497"/>
        <v>272.125</v>
      </c>
      <c r="CC918" s="115" t="str">
        <f t="shared" si="498"/>
        <v>14109.45-(10)</v>
      </c>
      <c r="CD918" s="120" t="str">
        <f t="shared" si="499"/>
        <v>45 deg Double Branch</v>
      </c>
      <c r="CE918" s="417">
        <f t="shared" si="500"/>
        <v>311</v>
      </c>
      <c r="CF918" s="115"/>
      <c r="CG918" s="115" t="str">
        <f t="shared" si="501"/>
        <v xml:space="preserve"> </v>
      </c>
      <c r="CH918" s="120" t="str">
        <f t="shared" si="502"/>
        <v xml:space="preserve"> </v>
      </c>
      <c r="CI918" s="417" t="str">
        <f t="shared" si="503"/>
        <v xml:space="preserve"> </v>
      </c>
      <c r="CJ918" s="115"/>
      <c r="CK918" s="115" t="str">
        <f t="shared" si="504"/>
        <v xml:space="preserve"> </v>
      </c>
      <c r="CL918" s="120" t="str">
        <f t="shared" si="505"/>
        <v xml:space="preserve"> </v>
      </c>
      <c r="CM918" s="417" t="str">
        <f t="shared" si="506"/>
        <v xml:space="preserve"> </v>
      </c>
      <c r="IS918" s="103">
        <v>92.1</v>
      </c>
    </row>
    <row r="919" spans="2:253" s="74" customFormat="1" ht="17.100000000000001" hidden="1" customHeight="1" x14ac:dyDescent="0.25">
      <c r="B919" s="504">
        <f>IF('KB Duct Parts'!$BD$15=2,IF(AND('KB Duct Parts'!$BL$14=1,'KB Duct Parts'!#REF!&gt;0),'KB Duct Parts'!#REF!,0),0)</f>
        <v>0</v>
      </c>
      <c r="C919" s="508">
        <v>14110.45</v>
      </c>
      <c r="D919" s="526">
        <f t="shared" si="507"/>
        <v>14110.45</v>
      </c>
      <c r="E919" s="504" t="s">
        <v>867</v>
      </c>
      <c r="F919" s="508" t="str">
        <f t="shared" si="473"/>
        <v xml:space="preserve"> </v>
      </c>
      <c r="G919" s="509" t="s">
        <v>908</v>
      </c>
      <c r="H919" s="504" t="s">
        <v>923</v>
      </c>
      <c r="I919" s="1035" t="s">
        <v>59</v>
      </c>
      <c r="J919" s="1036"/>
      <c r="K919" s="516" t="s">
        <v>881</v>
      </c>
      <c r="L919" s="521">
        <v>18</v>
      </c>
      <c r="M919" s="532" t="s">
        <v>1700</v>
      </c>
      <c r="N919" s="514">
        <f t="shared" si="481"/>
        <v>158.69999999999999</v>
      </c>
      <c r="O919" s="518">
        <f t="shared" si="482"/>
        <v>0</v>
      </c>
      <c r="P919" s="680">
        <f>'KB Duct Parts'!$AE$3</f>
        <v>0</v>
      </c>
      <c r="Q919" s="681">
        <f t="shared" si="476"/>
        <v>0</v>
      </c>
      <c r="R919" s="682">
        <f t="shared" si="477"/>
        <v>0</v>
      </c>
      <c r="S919" s="716">
        <f t="shared" si="478"/>
        <v>0.35</v>
      </c>
      <c r="T919" s="679">
        <f t="shared" si="479"/>
        <v>0</v>
      </c>
      <c r="U919" s="679">
        <f t="shared" si="480"/>
        <v>0</v>
      </c>
      <c r="Y919" s="120"/>
      <c r="AE919" s="75"/>
      <c r="AF919" s="370">
        <v>18</v>
      </c>
      <c r="AG919" s="374">
        <v>16</v>
      </c>
      <c r="AH919" s="378">
        <v>14</v>
      </c>
      <c r="AI919" s="381">
        <v>12</v>
      </c>
      <c r="AJ919" s="386">
        <v>10</v>
      </c>
      <c r="AK919" s="391"/>
      <c r="AL919" s="386"/>
      <c r="AM919" s="363">
        <f t="shared" si="472"/>
        <v>1</v>
      </c>
      <c r="AN919" s="578">
        <v>158.69999999999999</v>
      </c>
      <c r="AO919" s="120">
        <f t="shared" si="488"/>
        <v>206.31</v>
      </c>
      <c r="AP919" s="120">
        <f t="shared" si="483"/>
        <v>238.04999999999998</v>
      </c>
      <c r="AQ919" s="120">
        <f t="shared" si="484"/>
        <v>277.72499999999997</v>
      </c>
      <c r="AR919" s="120">
        <f t="shared" si="485"/>
        <v>317.39999999999998</v>
      </c>
      <c r="AS919" s="120">
        <f t="shared" si="486"/>
        <v>0</v>
      </c>
      <c r="AT919" s="120">
        <f t="shared" si="487"/>
        <v>0</v>
      </c>
      <c r="AU919" s="74" t="s">
        <v>717</v>
      </c>
      <c r="AV919" s="115"/>
      <c r="AW919" s="395"/>
      <c r="AX919" s="571">
        <v>1.3</v>
      </c>
      <c r="AY919" s="572">
        <v>1.5</v>
      </c>
      <c r="AZ919" s="572">
        <v>1.75</v>
      </c>
      <c r="BA919" s="572">
        <v>2</v>
      </c>
      <c r="BB919" s="573">
        <v>0</v>
      </c>
      <c r="BC919" s="395">
        <v>0</v>
      </c>
      <c r="BD919" s="115"/>
      <c r="BE919" s="115"/>
      <c r="BF919" s="115"/>
      <c r="BG919" s="115"/>
      <c r="BH919" s="115"/>
      <c r="BI919" s="115"/>
      <c r="BJ919" s="115"/>
      <c r="BK919" s="115"/>
      <c r="BQ919" s="74" t="str">
        <f t="shared" si="489"/>
        <v>14110.45-(16)</v>
      </c>
      <c r="BR919" s="120" t="str">
        <f t="shared" si="490"/>
        <v>45 deg Double Branch</v>
      </c>
      <c r="BS919" s="120">
        <f t="shared" si="491"/>
        <v>206.31</v>
      </c>
      <c r="BU919" s="74" t="str">
        <f t="shared" si="492"/>
        <v>14110.45-(14)</v>
      </c>
      <c r="BV919" s="120" t="str">
        <f t="shared" si="493"/>
        <v>45 deg Double Branch</v>
      </c>
      <c r="BW919" s="120">
        <f t="shared" si="494"/>
        <v>238.04999999999998</v>
      </c>
      <c r="BY919" s="74" t="str">
        <f t="shared" si="495"/>
        <v>14110.45-(12)</v>
      </c>
      <c r="BZ919" s="120" t="str">
        <f t="shared" si="496"/>
        <v>45 deg Double Branch</v>
      </c>
      <c r="CA919" s="120">
        <f t="shared" si="497"/>
        <v>277.72499999999997</v>
      </c>
      <c r="CC919" s="115" t="str">
        <f t="shared" si="498"/>
        <v>14110.45-(10)</v>
      </c>
      <c r="CD919" s="120" t="str">
        <f t="shared" si="499"/>
        <v>45 deg Double Branch</v>
      </c>
      <c r="CE919" s="417">
        <f t="shared" si="500"/>
        <v>317.39999999999998</v>
      </c>
      <c r="CF919" s="115"/>
      <c r="CG919" s="115" t="str">
        <f t="shared" si="501"/>
        <v xml:space="preserve"> </v>
      </c>
      <c r="CH919" s="120" t="str">
        <f t="shared" si="502"/>
        <v xml:space="preserve"> </v>
      </c>
      <c r="CI919" s="417" t="str">
        <f t="shared" si="503"/>
        <v xml:space="preserve"> </v>
      </c>
      <c r="CJ919" s="115"/>
      <c r="CK919" s="115" t="str">
        <f t="shared" si="504"/>
        <v xml:space="preserve"> </v>
      </c>
      <c r="CL919" s="120" t="str">
        <f t="shared" si="505"/>
        <v xml:space="preserve"> </v>
      </c>
      <c r="CM919" s="417" t="str">
        <f t="shared" si="506"/>
        <v xml:space="preserve"> </v>
      </c>
      <c r="IS919" s="103">
        <v>93.9</v>
      </c>
    </row>
    <row r="920" spans="2:253" s="74" customFormat="1" ht="17.100000000000001" hidden="1" customHeight="1" x14ac:dyDescent="0.25">
      <c r="B920" s="504">
        <f>IF('KB Duct Parts'!$BD$15=2,IF(AND('KB Duct Parts'!$BL$14=1,'KB Duct Parts'!#REF!&gt;0),'KB Duct Parts'!#REF!,0),0)</f>
        <v>0</v>
      </c>
      <c r="C920" s="508">
        <v>14111.45</v>
      </c>
      <c r="D920" s="526">
        <f t="shared" si="507"/>
        <v>14111.45</v>
      </c>
      <c r="E920" s="504" t="s">
        <v>868</v>
      </c>
      <c r="F920" s="508" t="str">
        <f t="shared" si="473"/>
        <v xml:space="preserve"> </v>
      </c>
      <c r="G920" s="509" t="s">
        <v>908</v>
      </c>
      <c r="H920" s="504" t="s">
        <v>923</v>
      </c>
      <c r="I920" s="1035" t="s">
        <v>59</v>
      </c>
      <c r="J920" s="1036"/>
      <c r="K920" s="516" t="s">
        <v>881</v>
      </c>
      <c r="L920" s="521">
        <v>18</v>
      </c>
      <c r="M920" s="532" t="s">
        <v>1700</v>
      </c>
      <c r="N920" s="514">
        <f t="shared" si="481"/>
        <v>170.5</v>
      </c>
      <c r="O920" s="518">
        <f t="shared" si="482"/>
        <v>0</v>
      </c>
      <c r="P920" s="680">
        <f>'KB Duct Parts'!$AE$3</f>
        <v>0</v>
      </c>
      <c r="Q920" s="681">
        <f t="shared" si="476"/>
        <v>0</v>
      </c>
      <c r="R920" s="682">
        <f t="shared" si="477"/>
        <v>0</v>
      </c>
      <c r="S920" s="716">
        <f t="shared" si="478"/>
        <v>0.35</v>
      </c>
      <c r="T920" s="679">
        <f t="shared" si="479"/>
        <v>0</v>
      </c>
      <c r="U920" s="679">
        <f t="shared" si="480"/>
        <v>0</v>
      </c>
      <c r="Y920" s="120"/>
      <c r="AE920" s="76"/>
      <c r="AF920" s="370">
        <v>18</v>
      </c>
      <c r="AG920" s="374">
        <v>16</v>
      </c>
      <c r="AH920" s="378">
        <v>14</v>
      </c>
      <c r="AI920" s="381">
        <v>12</v>
      </c>
      <c r="AJ920" s="386">
        <v>10</v>
      </c>
      <c r="AK920" s="391"/>
      <c r="AL920" s="386"/>
      <c r="AM920" s="363">
        <f t="shared" si="472"/>
        <v>1</v>
      </c>
      <c r="AN920" s="578">
        <v>170.5</v>
      </c>
      <c r="AO920" s="120">
        <f t="shared" si="488"/>
        <v>221.65</v>
      </c>
      <c r="AP920" s="120">
        <f t="shared" si="483"/>
        <v>255.75</v>
      </c>
      <c r="AQ920" s="120">
        <f t="shared" si="484"/>
        <v>298.375</v>
      </c>
      <c r="AR920" s="120">
        <f t="shared" si="485"/>
        <v>341</v>
      </c>
      <c r="AS920" s="120">
        <f t="shared" si="486"/>
        <v>0</v>
      </c>
      <c r="AT920" s="120">
        <f t="shared" si="487"/>
        <v>0</v>
      </c>
      <c r="AU920" s="74" t="s">
        <v>717</v>
      </c>
      <c r="AV920" s="115"/>
      <c r="AW920" s="395"/>
      <c r="AX920" s="571">
        <v>1.3</v>
      </c>
      <c r="AY920" s="572">
        <v>1.5</v>
      </c>
      <c r="AZ920" s="572">
        <v>1.75</v>
      </c>
      <c r="BA920" s="572">
        <v>2</v>
      </c>
      <c r="BB920" s="573">
        <v>0</v>
      </c>
      <c r="BC920" s="395">
        <v>0</v>
      </c>
      <c r="BD920" s="115"/>
      <c r="BE920" s="115"/>
      <c r="BF920" s="115"/>
      <c r="BG920" s="115"/>
      <c r="BH920" s="115"/>
      <c r="BI920" s="115"/>
      <c r="BJ920" s="115"/>
      <c r="BK920" s="115"/>
      <c r="BQ920" s="74" t="str">
        <f t="shared" si="489"/>
        <v>14111.45-(16)</v>
      </c>
      <c r="BR920" s="120" t="str">
        <f t="shared" si="490"/>
        <v>45 deg Double Branch</v>
      </c>
      <c r="BS920" s="120">
        <f t="shared" si="491"/>
        <v>221.65</v>
      </c>
      <c r="BU920" s="74" t="str">
        <f t="shared" si="492"/>
        <v>14111.45-(14)</v>
      </c>
      <c r="BV920" s="120" t="str">
        <f t="shared" si="493"/>
        <v>45 deg Double Branch</v>
      </c>
      <c r="BW920" s="120">
        <f t="shared" si="494"/>
        <v>255.75</v>
      </c>
      <c r="BY920" s="74" t="str">
        <f t="shared" si="495"/>
        <v>14111.45-(12)</v>
      </c>
      <c r="BZ920" s="120" t="str">
        <f t="shared" si="496"/>
        <v>45 deg Double Branch</v>
      </c>
      <c r="CA920" s="120">
        <f t="shared" si="497"/>
        <v>298.375</v>
      </c>
      <c r="CC920" s="115" t="str">
        <f t="shared" si="498"/>
        <v>14111.45-(10)</v>
      </c>
      <c r="CD920" s="120" t="str">
        <f t="shared" si="499"/>
        <v>45 deg Double Branch</v>
      </c>
      <c r="CE920" s="417">
        <f t="shared" si="500"/>
        <v>341</v>
      </c>
      <c r="CF920" s="115"/>
      <c r="CG920" s="115" t="str">
        <f t="shared" si="501"/>
        <v xml:space="preserve"> </v>
      </c>
      <c r="CH920" s="120" t="str">
        <f t="shared" si="502"/>
        <v xml:space="preserve"> </v>
      </c>
      <c r="CI920" s="417" t="str">
        <f t="shared" si="503"/>
        <v xml:space="preserve"> </v>
      </c>
      <c r="CJ920" s="115"/>
      <c r="CK920" s="115" t="str">
        <f t="shared" si="504"/>
        <v xml:space="preserve"> </v>
      </c>
      <c r="CL920" s="120" t="str">
        <f t="shared" si="505"/>
        <v xml:space="preserve"> </v>
      </c>
      <c r="CM920" s="417" t="str">
        <f t="shared" si="506"/>
        <v xml:space="preserve"> </v>
      </c>
      <c r="IS920" s="103">
        <v>100.9</v>
      </c>
    </row>
    <row r="921" spans="2:253" s="74" customFormat="1" ht="17.100000000000001" hidden="1" customHeight="1" x14ac:dyDescent="0.25">
      <c r="B921" s="504">
        <f>IF('KB Duct Parts'!$BD$15=2,IF(AND('KB Duct Parts'!$BL$14=1,'KB Duct Parts'!#REF!&gt;0),'KB Duct Parts'!#REF!,0),0)</f>
        <v>0</v>
      </c>
      <c r="C921" s="508">
        <v>14112.45</v>
      </c>
      <c r="D921" s="526">
        <f t="shared" si="507"/>
        <v>14112.45</v>
      </c>
      <c r="E921" s="504" t="s">
        <v>869</v>
      </c>
      <c r="F921" s="508" t="str">
        <f t="shared" si="473"/>
        <v xml:space="preserve"> </v>
      </c>
      <c r="G921" s="509" t="s">
        <v>908</v>
      </c>
      <c r="H921" s="504" t="s">
        <v>923</v>
      </c>
      <c r="I921" s="1035" t="s">
        <v>59</v>
      </c>
      <c r="J921" s="1036"/>
      <c r="K921" s="516" t="s">
        <v>881</v>
      </c>
      <c r="L921" s="521">
        <v>18</v>
      </c>
      <c r="M921" s="532" t="s">
        <v>1700</v>
      </c>
      <c r="N921" s="514">
        <f t="shared" si="481"/>
        <v>182.2</v>
      </c>
      <c r="O921" s="518">
        <f t="shared" si="482"/>
        <v>0</v>
      </c>
      <c r="P921" s="680">
        <f>'KB Duct Parts'!$AE$3</f>
        <v>0</v>
      </c>
      <c r="Q921" s="681">
        <f t="shared" si="476"/>
        <v>0</v>
      </c>
      <c r="R921" s="682">
        <f t="shared" si="477"/>
        <v>0</v>
      </c>
      <c r="S921" s="716">
        <f t="shared" si="478"/>
        <v>0.35</v>
      </c>
      <c r="T921" s="679">
        <f t="shared" si="479"/>
        <v>0</v>
      </c>
      <c r="U921" s="679">
        <f t="shared" si="480"/>
        <v>0</v>
      </c>
      <c r="Y921" s="120"/>
      <c r="AE921" s="75"/>
      <c r="AF921" s="370">
        <v>18</v>
      </c>
      <c r="AG921" s="374">
        <v>16</v>
      </c>
      <c r="AH921" s="378">
        <v>14</v>
      </c>
      <c r="AI921" s="381">
        <v>12</v>
      </c>
      <c r="AJ921" s="386">
        <v>10</v>
      </c>
      <c r="AK921" s="391"/>
      <c r="AL921" s="386"/>
      <c r="AM921" s="363">
        <f t="shared" si="472"/>
        <v>1</v>
      </c>
      <c r="AN921" s="578">
        <v>182.2</v>
      </c>
      <c r="AO921" s="120">
        <f t="shared" si="488"/>
        <v>236.85999999999999</v>
      </c>
      <c r="AP921" s="120">
        <f t="shared" si="483"/>
        <v>273.29999999999995</v>
      </c>
      <c r="AQ921" s="120">
        <f t="shared" si="484"/>
        <v>318.84999999999997</v>
      </c>
      <c r="AR921" s="120">
        <f t="shared" si="485"/>
        <v>364.4</v>
      </c>
      <c r="AS921" s="120">
        <f t="shared" si="486"/>
        <v>0</v>
      </c>
      <c r="AT921" s="120">
        <f t="shared" si="487"/>
        <v>0</v>
      </c>
      <c r="AU921" s="74" t="s">
        <v>717</v>
      </c>
      <c r="AV921" s="115"/>
      <c r="AW921" s="395"/>
      <c r="AX921" s="571">
        <v>1.3</v>
      </c>
      <c r="AY921" s="572">
        <v>1.5</v>
      </c>
      <c r="AZ921" s="572">
        <v>1.75</v>
      </c>
      <c r="BA921" s="572">
        <v>2</v>
      </c>
      <c r="BB921" s="573">
        <v>0</v>
      </c>
      <c r="BC921" s="395">
        <v>0</v>
      </c>
      <c r="BD921" s="115"/>
      <c r="BE921" s="115"/>
      <c r="BF921" s="115"/>
      <c r="BG921" s="115"/>
      <c r="BH921" s="115"/>
      <c r="BI921" s="115"/>
      <c r="BJ921" s="115"/>
      <c r="BK921" s="115"/>
      <c r="BQ921" s="74" t="str">
        <f t="shared" si="489"/>
        <v>14112.45-(16)</v>
      </c>
      <c r="BR921" s="120" t="str">
        <f t="shared" si="490"/>
        <v>45 deg Double Branch</v>
      </c>
      <c r="BS921" s="120">
        <f t="shared" si="491"/>
        <v>236.85999999999999</v>
      </c>
      <c r="BU921" s="74" t="str">
        <f t="shared" si="492"/>
        <v>14112.45-(14)</v>
      </c>
      <c r="BV921" s="120" t="str">
        <f t="shared" si="493"/>
        <v>45 deg Double Branch</v>
      </c>
      <c r="BW921" s="120">
        <f t="shared" si="494"/>
        <v>273.29999999999995</v>
      </c>
      <c r="BY921" s="74" t="str">
        <f t="shared" si="495"/>
        <v>14112.45-(12)</v>
      </c>
      <c r="BZ921" s="120" t="str">
        <f t="shared" si="496"/>
        <v>45 deg Double Branch</v>
      </c>
      <c r="CA921" s="120">
        <f t="shared" si="497"/>
        <v>318.84999999999997</v>
      </c>
      <c r="CC921" s="115" t="str">
        <f t="shared" si="498"/>
        <v>14112.45-(10)</v>
      </c>
      <c r="CD921" s="120" t="str">
        <f t="shared" si="499"/>
        <v>45 deg Double Branch</v>
      </c>
      <c r="CE921" s="417">
        <f t="shared" si="500"/>
        <v>364.4</v>
      </c>
      <c r="CF921" s="115"/>
      <c r="CG921" s="115" t="str">
        <f t="shared" si="501"/>
        <v xml:space="preserve"> </v>
      </c>
      <c r="CH921" s="120" t="str">
        <f t="shared" si="502"/>
        <v xml:space="preserve"> </v>
      </c>
      <c r="CI921" s="417" t="str">
        <f t="shared" si="503"/>
        <v xml:space="preserve"> </v>
      </c>
      <c r="CJ921" s="115"/>
      <c r="CK921" s="115" t="str">
        <f t="shared" si="504"/>
        <v xml:space="preserve"> </v>
      </c>
      <c r="CL921" s="120" t="str">
        <f t="shared" si="505"/>
        <v xml:space="preserve"> </v>
      </c>
      <c r="CM921" s="417" t="str">
        <f t="shared" si="506"/>
        <v xml:space="preserve"> </v>
      </c>
      <c r="IS921" s="103">
        <v>107.8</v>
      </c>
    </row>
    <row r="922" spans="2:253" s="74" customFormat="1" ht="17.100000000000001" hidden="1" customHeight="1" x14ac:dyDescent="0.25">
      <c r="B922" s="504">
        <f>IF('KB Duct Parts'!$BD$15=2,IF(AND('KB Duct Parts'!$BL$14=1,'KB Duct Parts'!#REF!&gt;0),'KB Duct Parts'!#REF!,0),0)</f>
        <v>0</v>
      </c>
      <c r="C922" s="508">
        <v>14113.45</v>
      </c>
      <c r="D922" s="526">
        <f t="shared" si="507"/>
        <v>14113.45</v>
      </c>
      <c r="E922" s="504" t="s">
        <v>870</v>
      </c>
      <c r="F922" s="508" t="str">
        <f t="shared" si="473"/>
        <v xml:space="preserve"> </v>
      </c>
      <c r="G922" s="509" t="s">
        <v>908</v>
      </c>
      <c r="H922" s="504" t="s">
        <v>923</v>
      </c>
      <c r="I922" s="1035" t="s">
        <v>59</v>
      </c>
      <c r="J922" s="1036"/>
      <c r="K922" s="516" t="s">
        <v>881</v>
      </c>
      <c r="L922" s="521">
        <v>18</v>
      </c>
      <c r="M922" s="532" t="s">
        <v>1700</v>
      </c>
      <c r="N922" s="514">
        <f t="shared" ref="N922:N985" si="508">AN922</f>
        <v>200.7</v>
      </c>
      <c r="O922" s="518">
        <f t="shared" si="482"/>
        <v>0</v>
      </c>
      <c r="P922" s="680">
        <f>'KB Duct Parts'!$AE$3</f>
        <v>0</v>
      </c>
      <c r="Q922" s="681">
        <f t="shared" ref="Q922:Q985" si="509">IF(B922&gt;0,N922*(1-P922),0)</f>
        <v>0</v>
      </c>
      <c r="R922" s="682">
        <f t="shared" ref="R922:R985" si="510">B922*Q922</f>
        <v>0</v>
      </c>
      <c r="S922" s="716">
        <f t="shared" ref="S922:S985" si="511">$Y$3904</f>
        <v>0.35</v>
      </c>
      <c r="T922" s="679">
        <f t="shared" ref="T922:T985" si="512">ROUND(IF(B922&gt;0,((N922*(1-(1*S922)))),0),2)</f>
        <v>0</v>
      </c>
      <c r="U922" s="679">
        <f t="shared" ref="U922:U985" si="513">B922*T922</f>
        <v>0</v>
      </c>
      <c r="Y922" s="120"/>
      <c r="AE922" s="76"/>
      <c r="AF922" s="370">
        <v>18</v>
      </c>
      <c r="AG922" s="374">
        <v>16</v>
      </c>
      <c r="AH922" s="378">
        <v>14</v>
      </c>
      <c r="AI922" s="381">
        <v>12</v>
      </c>
      <c r="AJ922" s="386">
        <v>10</v>
      </c>
      <c r="AK922" s="391"/>
      <c r="AL922" s="386"/>
      <c r="AM922" s="363">
        <f t="shared" si="472"/>
        <v>1</v>
      </c>
      <c r="AN922" s="578">
        <v>200.7</v>
      </c>
      <c r="AO922" s="120">
        <f t="shared" si="488"/>
        <v>260.90999999999997</v>
      </c>
      <c r="AP922" s="120">
        <f t="shared" si="483"/>
        <v>301.04999999999995</v>
      </c>
      <c r="AQ922" s="120">
        <f t="shared" si="484"/>
        <v>351.22499999999997</v>
      </c>
      <c r="AR922" s="120">
        <f t="shared" si="485"/>
        <v>401.4</v>
      </c>
      <c r="AS922" s="120">
        <f t="shared" si="486"/>
        <v>0</v>
      </c>
      <c r="AT922" s="120">
        <f t="shared" si="487"/>
        <v>0</v>
      </c>
      <c r="AU922" s="74" t="s">
        <v>717</v>
      </c>
      <c r="AV922" s="115"/>
      <c r="AW922" s="395"/>
      <c r="AX922" s="571">
        <v>1.3</v>
      </c>
      <c r="AY922" s="572">
        <v>1.5</v>
      </c>
      <c r="AZ922" s="572">
        <v>1.75</v>
      </c>
      <c r="BA922" s="572">
        <v>2</v>
      </c>
      <c r="BB922" s="573">
        <v>0</v>
      </c>
      <c r="BC922" s="395">
        <v>0</v>
      </c>
      <c r="BD922" s="115"/>
      <c r="BE922" s="115"/>
      <c r="BF922" s="115"/>
      <c r="BG922" s="115"/>
      <c r="BH922" s="115"/>
      <c r="BI922" s="115"/>
      <c r="BJ922" s="115"/>
      <c r="BK922" s="115"/>
      <c r="BQ922" s="74" t="str">
        <f t="shared" si="489"/>
        <v>14113.45-(16)</v>
      </c>
      <c r="BR922" s="120" t="str">
        <f t="shared" si="490"/>
        <v>45 deg Double Branch</v>
      </c>
      <c r="BS922" s="120">
        <f t="shared" si="491"/>
        <v>260.90999999999997</v>
      </c>
      <c r="BU922" s="74" t="str">
        <f t="shared" si="492"/>
        <v>14113.45-(14)</v>
      </c>
      <c r="BV922" s="120" t="str">
        <f t="shared" si="493"/>
        <v>45 deg Double Branch</v>
      </c>
      <c r="BW922" s="120">
        <f t="shared" si="494"/>
        <v>301.04999999999995</v>
      </c>
      <c r="BY922" s="74" t="str">
        <f t="shared" si="495"/>
        <v>14113.45-(12)</v>
      </c>
      <c r="BZ922" s="120" t="str">
        <f t="shared" si="496"/>
        <v>45 deg Double Branch</v>
      </c>
      <c r="CA922" s="120">
        <f t="shared" si="497"/>
        <v>351.22499999999997</v>
      </c>
      <c r="CC922" s="115" t="str">
        <f t="shared" si="498"/>
        <v>14113.45-(10)</v>
      </c>
      <c r="CD922" s="120" t="str">
        <f t="shared" si="499"/>
        <v>45 deg Double Branch</v>
      </c>
      <c r="CE922" s="417">
        <f t="shared" si="500"/>
        <v>401.4</v>
      </c>
      <c r="CF922" s="115"/>
      <c r="CG922" s="115" t="str">
        <f t="shared" si="501"/>
        <v xml:space="preserve"> </v>
      </c>
      <c r="CH922" s="120" t="str">
        <f t="shared" si="502"/>
        <v xml:space="preserve"> </v>
      </c>
      <c r="CI922" s="417" t="str">
        <f t="shared" si="503"/>
        <v xml:space="preserve"> </v>
      </c>
      <c r="CJ922" s="115"/>
      <c r="CK922" s="115" t="str">
        <f t="shared" si="504"/>
        <v xml:space="preserve"> </v>
      </c>
      <c r="CL922" s="120" t="str">
        <f t="shared" si="505"/>
        <v xml:space="preserve"> </v>
      </c>
      <c r="CM922" s="417" t="str">
        <f t="shared" si="506"/>
        <v xml:space="preserve"> </v>
      </c>
      <c r="IS922" s="103">
        <v>118.9</v>
      </c>
    </row>
    <row r="923" spans="2:253" s="74" customFormat="1" ht="17.100000000000001" hidden="1" customHeight="1" x14ac:dyDescent="0.25">
      <c r="B923" s="504">
        <f>IF('KB Duct Parts'!$BD$15=2,IF(AND('KB Duct Parts'!$BL$14=1,'KB Duct Parts'!#REF!&gt;0),'KB Duct Parts'!#REF!,0),0)</f>
        <v>0</v>
      </c>
      <c r="C923" s="508">
        <v>14114.45</v>
      </c>
      <c r="D923" s="526">
        <f t="shared" si="507"/>
        <v>14114.45</v>
      </c>
      <c r="E923" s="504" t="s">
        <v>871</v>
      </c>
      <c r="F923" s="508" t="str">
        <f t="shared" si="473"/>
        <v xml:space="preserve"> </v>
      </c>
      <c r="G923" s="509" t="s">
        <v>908</v>
      </c>
      <c r="H923" s="504" t="s">
        <v>923</v>
      </c>
      <c r="I923" s="1035" t="s">
        <v>59</v>
      </c>
      <c r="J923" s="1036"/>
      <c r="K923" s="516" t="s">
        <v>881</v>
      </c>
      <c r="L923" s="521">
        <v>18</v>
      </c>
      <c r="M923" s="532" t="s">
        <v>1700</v>
      </c>
      <c r="N923" s="514">
        <f t="shared" si="508"/>
        <v>219.4</v>
      </c>
      <c r="O923" s="518">
        <f t="shared" si="482"/>
        <v>0</v>
      </c>
      <c r="P923" s="680">
        <f>'KB Duct Parts'!$AE$3</f>
        <v>0</v>
      </c>
      <c r="Q923" s="681">
        <f t="shared" si="509"/>
        <v>0</v>
      </c>
      <c r="R923" s="682">
        <f t="shared" si="510"/>
        <v>0</v>
      </c>
      <c r="S923" s="716">
        <f t="shared" si="511"/>
        <v>0.35</v>
      </c>
      <c r="T923" s="679">
        <f t="shared" si="512"/>
        <v>0</v>
      </c>
      <c r="U923" s="679">
        <f t="shared" si="513"/>
        <v>0</v>
      </c>
      <c r="Y923" s="120"/>
      <c r="AE923" s="75"/>
      <c r="AF923" s="370">
        <v>18</v>
      </c>
      <c r="AG923" s="374">
        <v>16</v>
      </c>
      <c r="AH923" s="378">
        <v>14</v>
      </c>
      <c r="AI923" s="381">
        <v>12</v>
      </c>
      <c r="AJ923" s="386">
        <v>10</v>
      </c>
      <c r="AK923" s="391"/>
      <c r="AL923" s="386"/>
      <c r="AM923" s="363">
        <f t="shared" si="472"/>
        <v>1</v>
      </c>
      <c r="AN923" s="578">
        <v>219.4</v>
      </c>
      <c r="AO923" s="120">
        <f t="shared" si="488"/>
        <v>285.22000000000003</v>
      </c>
      <c r="AP923" s="120">
        <f t="shared" si="483"/>
        <v>329.1</v>
      </c>
      <c r="AQ923" s="120">
        <f t="shared" si="484"/>
        <v>383.95</v>
      </c>
      <c r="AR923" s="120">
        <f t="shared" si="485"/>
        <v>438.8</v>
      </c>
      <c r="AS923" s="120">
        <f t="shared" si="486"/>
        <v>0</v>
      </c>
      <c r="AT923" s="120">
        <f t="shared" si="487"/>
        <v>0</v>
      </c>
      <c r="AU923" s="74" t="s">
        <v>717</v>
      </c>
      <c r="AV923" s="115"/>
      <c r="AW923" s="395"/>
      <c r="AX923" s="571">
        <v>1.3</v>
      </c>
      <c r="AY923" s="572">
        <v>1.5</v>
      </c>
      <c r="AZ923" s="572">
        <v>1.75</v>
      </c>
      <c r="BA923" s="572">
        <v>2</v>
      </c>
      <c r="BB923" s="573">
        <v>0</v>
      </c>
      <c r="BC923" s="395">
        <v>0</v>
      </c>
      <c r="BD923" s="115"/>
      <c r="BE923" s="115"/>
      <c r="BF923" s="115"/>
      <c r="BG923" s="115"/>
      <c r="BH923" s="115"/>
      <c r="BI923" s="115"/>
      <c r="BJ923" s="115"/>
      <c r="BK923" s="115"/>
      <c r="BQ923" s="74" t="str">
        <f t="shared" si="489"/>
        <v>14114.45-(16)</v>
      </c>
      <c r="BR923" s="120" t="str">
        <f t="shared" si="490"/>
        <v>45 deg Double Branch</v>
      </c>
      <c r="BS923" s="120">
        <f t="shared" si="491"/>
        <v>285.22000000000003</v>
      </c>
      <c r="BU923" s="74" t="str">
        <f t="shared" si="492"/>
        <v>14114.45-(14)</v>
      </c>
      <c r="BV923" s="120" t="str">
        <f t="shared" si="493"/>
        <v>45 deg Double Branch</v>
      </c>
      <c r="BW923" s="120">
        <f t="shared" si="494"/>
        <v>329.1</v>
      </c>
      <c r="BY923" s="74" t="str">
        <f t="shared" si="495"/>
        <v>14114.45-(12)</v>
      </c>
      <c r="BZ923" s="120" t="str">
        <f t="shared" si="496"/>
        <v>45 deg Double Branch</v>
      </c>
      <c r="CA923" s="120">
        <f t="shared" si="497"/>
        <v>383.95</v>
      </c>
      <c r="CC923" s="115" t="str">
        <f t="shared" si="498"/>
        <v>14114.45-(10)</v>
      </c>
      <c r="CD923" s="120" t="str">
        <f t="shared" si="499"/>
        <v>45 deg Double Branch</v>
      </c>
      <c r="CE923" s="417">
        <f t="shared" si="500"/>
        <v>438.8</v>
      </c>
      <c r="CF923" s="115"/>
      <c r="CG923" s="115" t="str">
        <f t="shared" si="501"/>
        <v xml:space="preserve"> </v>
      </c>
      <c r="CH923" s="120" t="str">
        <f t="shared" si="502"/>
        <v xml:space="preserve"> </v>
      </c>
      <c r="CI923" s="417" t="str">
        <f t="shared" si="503"/>
        <v xml:space="preserve"> </v>
      </c>
      <c r="CJ923" s="115"/>
      <c r="CK923" s="115" t="str">
        <f t="shared" si="504"/>
        <v xml:space="preserve"> </v>
      </c>
      <c r="CL923" s="120" t="str">
        <f t="shared" si="505"/>
        <v xml:space="preserve"> </v>
      </c>
      <c r="CM923" s="417" t="str">
        <f t="shared" si="506"/>
        <v xml:space="preserve"> </v>
      </c>
      <c r="IS923" s="103">
        <v>129.9</v>
      </c>
    </row>
    <row r="924" spans="2:253" s="74" customFormat="1" ht="17.100000000000001" hidden="1" customHeight="1" x14ac:dyDescent="0.25">
      <c r="B924" s="504">
        <f>IF('KB Duct Parts'!$BD$15=2,IF(AND('KB Duct Parts'!$BL$14=1,'KB Duct Parts'!#REF!&gt;0),'KB Duct Parts'!#REF!,0),0)</f>
        <v>0</v>
      </c>
      <c r="C924" s="508">
        <v>14115.45</v>
      </c>
      <c r="D924" s="526">
        <f t="shared" si="507"/>
        <v>14115.45</v>
      </c>
      <c r="E924" s="504" t="s">
        <v>872</v>
      </c>
      <c r="F924" s="508" t="str">
        <f t="shared" si="473"/>
        <v xml:space="preserve"> </v>
      </c>
      <c r="G924" s="509" t="s">
        <v>908</v>
      </c>
      <c r="H924" s="504" t="s">
        <v>923</v>
      </c>
      <c r="I924" s="1035" t="s">
        <v>59</v>
      </c>
      <c r="J924" s="1036"/>
      <c r="K924" s="516" t="s">
        <v>881</v>
      </c>
      <c r="L924" s="521">
        <v>18</v>
      </c>
      <c r="M924" s="532" t="s">
        <v>1700</v>
      </c>
      <c r="N924" s="514">
        <f t="shared" si="508"/>
        <v>231.5</v>
      </c>
      <c r="O924" s="518">
        <f t="shared" si="482"/>
        <v>0</v>
      </c>
      <c r="P924" s="680">
        <f>'KB Duct Parts'!$AE$3</f>
        <v>0</v>
      </c>
      <c r="Q924" s="681">
        <f t="shared" si="509"/>
        <v>0</v>
      </c>
      <c r="R924" s="682">
        <f t="shared" si="510"/>
        <v>0</v>
      </c>
      <c r="S924" s="716">
        <f t="shared" si="511"/>
        <v>0.35</v>
      </c>
      <c r="T924" s="679">
        <f t="shared" si="512"/>
        <v>0</v>
      </c>
      <c r="U924" s="679">
        <f t="shared" si="513"/>
        <v>0</v>
      </c>
      <c r="Y924" s="120"/>
      <c r="AE924" s="76"/>
      <c r="AF924" s="370">
        <v>18</v>
      </c>
      <c r="AG924" s="374">
        <v>16</v>
      </c>
      <c r="AH924" s="378">
        <v>14</v>
      </c>
      <c r="AI924" s="381">
        <v>12</v>
      </c>
      <c r="AJ924" s="386">
        <v>10</v>
      </c>
      <c r="AK924" s="391"/>
      <c r="AL924" s="386"/>
      <c r="AM924" s="363">
        <f t="shared" si="472"/>
        <v>1</v>
      </c>
      <c r="AN924" s="578">
        <v>231.5</v>
      </c>
      <c r="AO924" s="120">
        <f t="shared" si="488"/>
        <v>300.95</v>
      </c>
      <c r="AP924" s="120">
        <f t="shared" si="483"/>
        <v>347.25</v>
      </c>
      <c r="AQ924" s="120">
        <f t="shared" si="484"/>
        <v>405.125</v>
      </c>
      <c r="AR924" s="120">
        <f t="shared" si="485"/>
        <v>463</v>
      </c>
      <c r="AS924" s="120">
        <f t="shared" si="486"/>
        <v>0</v>
      </c>
      <c r="AT924" s="120">
        <f t="shared" si="487"/>
        <v>0</v>
      </c>
      <c r="AU924" s="74" t="s">
        <v>717</v>
      </c>
      <c r="AV924" s="115"/>
      <c r="AW924" s="395"/>
      <c r="AX924" s="571">
        <v>1.3</v>
      </c>
      <c r="AY924" s="572">
        <v>1.5</v>
      </c>
      <c r="AZ924" s="572">
        <v>1.75</v>
      </c>
      <c r="BA924" s="572">
        <v>2</v>
      </c>
      <c r="BB924" s="573">
        <v>0</v>
      </c>
      <c r="BC924" s="395">
        <v>0</v>
      </c>
      <c r="BD924" s="115"/>
      <c r="BE924" s="115"/>
      <c r="BF924" s="115"/>
      <c r="BG924" s="115"/>
      <c r="BH924" s="115"/>
      <c r="BI924" s="115"/>
      <c r="BJ924" s="115"/>
      <c r="BK924" s="115"/>
      <c r="BQ924" s="74" t="str">
        <f t="shared" si="489"/>
        <v>14115.45-(16)</v>
      </c>
      <c r="BR924" s="120" t="str">
        <f t="shared" si="490"/>
        <v>45 deg Double Branch</v>
      </c>
      <c r="BS924" s="120">
        <f t="shared" si="491"/>
        <v>300.95</v>
      </c>
      <c r="BU924" s="74" t="str">
        <f t="shared" si="492"/>
        <v>14115.45-(14)</v>
      </c>
      <c r="BV924" s="120" t="str">
        <f t="shared" si="493"/>
        <v>45 deg Double Branch</v>
      </c>
      <c r="BW924" s="120">
        <f t="shared" si="494"/>
        <v>347.25</v>
      </c>
      <c r="BY924" s="74" t="str">
        <f t="shared" si="495"/>
        <v>14115.45-(12)</v>
      </c>
      <c r="BZ924" s="120" t="str">
        <f t="shared" si="496"/>
        <v>45 deg Double Branch</v>
      </c>
      <c r="CA924" s="120">
        <f t="shared" si="497"/>
        <v>405.125</v>
      </c>
      <c r="CC924" s="115" t="str">
        <f t="shared" si="498"/>
        <v>14115.45-(10)</v>
      </c>
      <c r="CD924" s="120" t="str">
        <f t="shared" si="499"/>
        <v>45 deg Double Branch</v>
      </c>
      <c r="CE924" s="417">
        <f t="shared" si="500"/>
        <v>463</v>
      </c>
      <c r="CF924" s="115"/>
      <c r="CG924" s="115" t="str">
        <f t="shared" si="501"/>
        <v xml:space="preserve"> </v>
      </c>
      <c r="CH924" s="120" t="str">
        <f t="shared" si="502"/>
        <v xml:space="preserve"> </v>
      </c>
      <c r="CI924" s="417" t="str">
        <f t="shared" si="503"/>
        <v xml:space="preserve"> </v>
      </c>
      <c r="CJ924" s="115"/>
      <c r="CK924" s="115" t="str">
        <f t="shared" si="504"/>
        <v xml:space="preserve"> </v>
      </c>
      <c r="CL924" s="120" t="str">
        <f t="shared" si="505"/>
        <v xml:space="preserve"> </v>
      </c>
      <c r="CM924" s="417" t="str">
        <f t="shared" si="506"/>
        <v xml:space="preserve"> </v>
      </c>
      <c r="IS924" s="103">
        <v>137.19999999999999</v>
      </c>
    </row>
    <row r="925" spans="2:253" s="74" customFormat="1" ht="17.100000000000001" hidden="1" customHeight="1" x14ac:dyDescent="0.25">
      <c r="B925" s="504">
        <f>IF('KB Duct Parts'!$BD$15=2,IF(AND('KB Duct Parts'!$BL$14=1,'KB Duct Parts'!#REF!&gt;0),'KB Duct Parts'!#REF!,0),0)</f>
        <v>0</v>
      </c>
      <c r="C925" s="508">
        <v>14116.45</v>
      </c>
      <c r="D925" s="526">
        <f t="shared" si="507"/>
        <v>14116.45</v>
      </c>
      <c r="E925" s="504" t="s">
        <v>873</v>
      </c>
      <c r="F925" s="508" t="str">
        <f t="shared" si="473"/>
        <v xml:space="preserve"> </v>
      </c>
      <c r="G925" s="509" t="s">
        <v>908</v>
      </c>
      <c r="H925" s="504" t="s">
        <v>923</v>
      </c>
      <c r="I925" s="1035" t="s">
        <v>59</v>
      </c>
      <c r="J925" s="1036"/>
      <c r="K925" s="516" t="s">
        <v>881</v>
      </c>
      <c r="L925" s="521">
        <v>18</v>
      </c>
      <c r="M925" s="532" t="s">
        <v>1700</v>
      </c>
      <c r="N925" s="514">
        <f t="shared" si="508"/>
        <v>243.9</v>
      </c>
      <c r="O925" s="518">
        <f t="shared" si="482"/>
        <v>0</v>
      </c>
      <c r="P925" s="680">
        <f>'KB Duct Parts'!$AE$3</f>
        <v>0</v>
      </c>
      <c r="Q925" s="681">
        <f t="shared" si="509"/>
        <v>0</v>
      </c>
      <c r="R925" s="682">
        <f t="shared" si="510"/>
        <v>0</v>
      </c>
      <c r="S925" s="716">
        <f t="shared" si="511"/>
        <v>0.35</v>
      </c>
      <c r="T925" s="679">
        <f t="shared" si="512"/>
        <v>0</v>
      </c>
      <c r="U925" s="679">
        <f t="shared" si="513"/>
        <v>0</v>
      </c>
      <c r="Y925" s="120"/>
      <c r="AE925" s="75"/>
      <c r="AF925" s="370">
        <v>18</v>
      </c>
      <c r="AG925" s="374">
        <v>16</v>
      </c>
      <c r="AH925" s="378">
        <v>14</v>
      </c>
      <c r="AI925" s="381">
        <v>12</v>
      </c>
      <c r="AJ925" s="386">
        <v>10</v>
      </c>
      <c r="AK925" s="391"/>
      <c r="AL925" s="386"/>
      <c r="AM925" s="363">
        <f t="shared" si="472"/>
        <v>1</v>
      </c>
      <c r="AN925" s="578">
        <v>243.9</v>
      </c>
      <c r="AO925" s="120">
        <f t="shared" si="488"/>
        <v>317.07</v>
      </c>
      <c r="AP925" s="120">
        <f t="shared" si="483"/>
        <v>365.85</v>
      </c>
      <c r="AQ925" s="120">
        <f t="shared" si="484"/>
        <v>426.82499999999999</v>
      </c>
      <c r="AR925" s="120">
        <f t="shared" si="485"/>
        <v>487.8</v>
      </c>
      <c r="AS925" s="120">
        <f t="shared" si="486"/>
        <v>0</v>
      </c>
      <c r="AT925" s="120">
        <f t="shared" si="487"/>
        <v>0</v>
      </c>
      <c r="AU925" s="74" t="s">
        <v>717</v>
      </c>
      <c r="AV925" s="115"/>
      <c r="AW925" s="395"/>
      <c r="AX925" s="571">
        <v>1.3</v>
      </c>
      <c r="AY925" s="572">
        <v>1.5</v>
      </c>
      <c r="AZ925" s="572">
        <v>1.75</v>
      </c>
      <c r="BA925" s="572">
        <v>2</v>
      </c>
      <c r="BB925" s="573">
        <v>0</v>
      </c>
      <c r="BC925" s="395">
        <v>0</v>
      </c>
      <c r="BD925" s="115"/>
      <c r="BE925" s="115"/>
      <c r="BF925" s="115"/>
      <c r="BG925" s="115"/>
      <c r="BH925" s="115"/>
      <c r="BI925" s="115"/>
      <c r="BJ925" s="115"/>
      <c r="BK925" s="115"/>
      <c r="BQ925" s="74" t="str">
        <f t="shared" si="489"/>
        <v>14116.45-(16)</v>
      </c>
      <c r="BR925" s="120" t="str">
        <f t="shared" si="490"/>
        <v>45 deg Double Branch</v>
      </c>
      <c r="BS925" s="120">
        <f t="shared" si="491"/>
        <v>317.07</v>
      </c>
      <c r="BU925" s="74" t="str">
        <f t="shared" si="492"/>
        <v>14116.45-(14)</v>
      </c>
      <c r="BV925" s="120" t="str">
        <f t="shared" si="493"/>
        <v>45 deg Double Branch</v>
      </c>
      <c r="BW925" s="120">
        <f t="shared" si="494"/>
        <v>365.85</v>
      </c>
      <c r="BY925" s="74" t="str">
        <f t="shared" si="495"/>
        <v>14116.45-(12)</v>
      </c>
      <c r="BZ925" s="120" t="str">
        <f t="shared" si="496"/>
        <v>45 deg Double Branch</v>
      </c>
      <c r="CA925" s="120">
        <f t="shared" si="497"/>
        <v>426.82499999999999</v>
      </c>
      <c r="CC925" s="115" t="str">
        <f t="shared" si="498"/>
        <v>14116.45-(10)</v>
      </c>
      <c r="CD925" s="120" t="str">
        <f t="shared" si="499"/>
        <v>45 deg Double Branch</v>
      </c>
      <c r="CE925" s="417">
        <f t="shared" si="500"/>
        <v>487.8</v>
      </c>
      <c r="CF925" s="115"/>
      <c r="CG925" s="115" t="str">
        <f t="shared" si="501"/>
        <v xml:space="preserve"> </v>
      </c>
      <c r="CH925" s="120" t="str">
        <f t="shared" si="502"/>
        <v xml:space="preserve"> </v>
      </c>
      <c r="CI925" s="417" t="str">
        <f t="shared" si="503"/>
        <v xml:space="preserve"> </v>
      </c>
      <c r="CJ925" s="115"/>
      <c r="CK925" s="115" t="str">
        <f t="shared" si="504"/>
        <v xml:space="preserve"> </v>
      </c>
      <c r="CL925" s="120" t="str">
        <f t="shared" si="505"/>
        <v xml:space="preserve"> </v>
      </c>
      <c r="CM925" s="417" t="str">
        <f t="shared" si="506"/>
        <v xml:space="preserve"> </v>
      </c>
      <c r="IS925" s="103">
        <v>144.5</v>
      </c>
    </row>
    <row r="926" spans="2:253" s="74" customFormat="1" ht="17.100000000000001" hidden="1" customHeight="1" x14ac:dyDescent="0.25">
      <c r="B926" s="504">
        <f>IF('KB Duct Parts'!$BD$15=2,IF(AND('KB Duct Parts'!$BL$14=1,'KB Duct Parts'!#REF!&gt;0),'KB Duct Parts'!#REF!,0),0)</f>
        <v>0</v>
      </c>
      <c r="C926" s="508">
        <v>14117.45</v>
      </c>
      <c r="D926" s="526">
        <f t="shared" si="507"/>
        <v>14117.45</v>
      </c>
      <c r="E926" s="504" t="s">
        <v>874</v>
      </c>
      <c r="F926" s="508" t="str">
        <f t="shared" si="473"/>
        <v xml:space="preserve"> </v>
      </c>
      <c r="G926" s="509" t="s">
        <v>908</v>
      </c>
      <c r="H926" s="504" t="s">
        <v>923</v>
      </c>
      <c r="I926" s="1035" t="s">
        <v>59</v>
      </c>
      <c r="J926" s="1036"/>
      <c r="K926" s="516" t="s">
        <v>881</v>
      </c>
      <c r="L926" s="521">
        <v>18</v>
      </c>
      <c r="M926" s="532" t="s">
        <v>1700</v>
      </c>
      <c r="N926" s="514">
        <f t="shared" si="508"/>
        <v>257.5</v>
      </c>
      <c r="O926" s="518">
        <f t="shared" si="482"/>
        <v>0</v>
      </c>
      <c r="P926" s="680">
        <f>'KB Duct Parts'!$AE$3</f>
        <v>0</v>
      </c>
      <c r="Q926" s="681">
        <f t="shared" si="509"/>
        <v>0</v>
      </c>
      <c r="R926" s="682">
        <f t="shared" si="510"/>
        <v>0</v>
      </c>
      <c r="S926" s="716">
        <f t="shared" si="511"/>
        <v>0.35</v>
      </c>
      <c r="T926" s="679">
        <f t="shared" si="512"/>
        <v>0</v>
      </c>
      <c r="U926" s="679">
        <f t="shared" si="513"/>
        <v>0</v>
      </c>
      <c r="Y926" s="120"/>
      <c r="AE926" s="75"/>
      <c r="AF926" s="370">
        <v>18</v>
      </c>
      <c r="AG926" s="374">
        <v>16</v>
      </c>
      <c r="AH926" s="378">
        <v>14</v>
      </c>
      <c r="AI926" s="381">
        <v>12</v>
      </c>
      <c r="AJ926" s="386">
        <v>10</v>
      </c>
      <c r="AK926" s="391"/>
      <c r="AL926" s="386"/>
      <c r="AM926" s="363">
        <f t="shared" si="472"/>
        <v>1</v>
      </c>
      <c r="AN926" s="578">
        <v>257.5</v>
      </c>
      <c r="AO926" s="120">
        <f t="shared" si="488"/>
        <v>334.75</v>
      </c>
      <c r="AP926" s="120">
        <f t="shared" si="483"/>
        <v>386.25</v>
      </c>
      <c r="AQ926" s="120">
        <f t="shared" si="484"/>
        <v>450.625</v>
      </c>
      <c r="AR926" s="120">
        <f t="shared" si="485"/>
        <v>515</v>
      </c>
      <c r="AS926" s="120">
        <f t="shared" si="486"/>
        <v>0</v>
      </c>
      <c r="AT926" s="120">
        <f t="shared" si="487"/>
        <v>0</v>
      </c>
      <c r="AU926" s="74" t="s">
        <v>717</v>
      </c>
      <c r="AV926" s="115"/>
      <c r="AW926" s="395"/>
      <c r="AX926" s="571">
        <v>1.3</v>
      </c>
      <c r="AY926" s="572">
        <v>1.5</v>
      </c>
      <c r="AZ926" s="572">
        <v>1.75</v>
      </c>
      <c r="BA926" s="572">
        <v>2</v>
      </c>
      <c r="BB926" s="573">
        <v>0</v>
      </c>
      <c r="BC926" s="395">
        <v>0</v>
      </c>
      <c r="BD926" s="115"/>
      <c r="BE926" s="115"/>
      <c r="BF926" s="115"/>
      <c r="BG926" s="115"/>
      <c r="BH926" s="115"/>
      <c r="BI926" s="115"/>
      <c r="BJ926" s="115"/>
      <c r="BK926" s="115"/>
      <c r="BQ926" s="74" t="str">
        <f t="shared" si="489"/>
        <v>14117.45-(16)</v>
      </c>
      <c r="BR926" s="120" t="str">
        <f t="shared" si="490"/>
        <v>45 deg Double Branch</v>
      </c>
      <c r="BS926" s="120">
        <f t="shared" si="491"/>
        <v>334.75</v>
      </c>
      <c r="BU926" s="74" t="str">
        <f t="shared" si="492"/>
        <v>14117.45-(14)</v>
      </c>
      <c r="BV926" s="120" t="str">
        <f t="shared" si="493"/>
        <v>45 deg Double Branch</v>
      </c>
      <c r="BW926" s="120">
        <f t="shared" si="494"/>
        <v>386.25</v>
      </c>
      <c r="BY926" s="74" t="str">
        <f t="shared" si="495"/>
        <v>14117.45-(12)</v>
      </c>
      <c r="BZ926" s="120" t="str">
        <f t="shared" si="496"/>
        <v>45 deg Double Branch</v>
      </c>
      <c r="CA926" s="120">
        <f t="shared" si="497"/>
        <v>450.625</v>
      </c>
      <c r="CC926" s="115" t="str">
        <f t="shared" si="498"/>
        <v>14117.45-(10)</v>
      </c>
      <c r="CD926" s="120" t="str">
        <f t="shared" si="499"/>
        <v>45 deg Double Branch</v>
      </c>
      <c r="CE926" s="417">
        <f t="shared" si="500"/>
        <v>515</v>
      </c>
      <c r="CF926" s="115"/>
      <c r="CG926" s="115" t="str">
        <f t="shared" si="501"/>
        <v xml:space="preserve"> </v>
      </c>
      <c r="CH926" s="120" t="str">
        <f t="shared" si="502"/>
        <v xml:space="preserve"> </v>
      </c>
      <c r="CI926" s="417" t="str">
        <f t="shared" si="503"/>
        <v xml:space="preserve"> </v>
      </c>
      <c r="CJ926" s="115"/>
      <c r="CK926" s="115" t="str">
        <f t="shared" si="504"/>
        <v xml:space="preserve"> </v>
      </c>
      <c r="CL926" s="120" t="str">
        <f t="shared" si="505"/>
        <v xml:space="preserve"> </v>
      </c>
      <c r="CM926" s="417" t="str">
        <f t="shared" si="506"/>
        <v xml:space="preserve"> </v>
      </c>
      <c r="IS926" s="103">
        <v>152.5</v>
      </c>
    </row>
    <row r="927" spans="2:253" s="74" customFormat="1" ht="17.100000000000001" hidden="1" customHeight="1" x14ac:dyDescent="0.25">
      <c r="B927" s="504">
        <f>IF('KB Duct Parts'!$BD$15=2,IF(AND('KB Duct Parts'!$BL$14=1,'KB Duct Parts'!#REF!&gt;0),'KB Duct Parts'!#REF!,0),0)</f>
        <v>0</v>
      </c>
      <c r="C927" s="508">
        <v>14118.45</v>
      </c>
      <c r="D927" s="526">
        <f t="shared" si="507"/>
        <v>14118.45</v>
      </c>
      <c r="E927" s="504" t="s">
        <v>875</v>
      </c>
      <c r="F927" s="508" t="str">
        <f t="shared" si="473"/>
        <v xml:space="preserve"> </v>
      </c>
      <c r="G927" s="509" t="s">
        <v>908</v>
      </c>
      <c r="H927" s="504" t="s">
        <v>923</v>
      </c>
      <c r="I927" s="1035" t="s">
        <v>59</v>
      </c>
      <c r="J927" s="1036"/>
      <c r="K927" s="516" t="s">
        <v>881</v>
      </c>
      <c r="L927" s="521">
        <v>18</v>
      </c>
      <c r="M927" s="532" t="s">
        <v>1700</v>
      </c>
      <c r="N927" s="514">
        <f t="shared" si="508"/>
        <v>271.2</v>
      </c>
      <c r="O927" s="518">
        <f t="shared" si="482"/>
        <v>0</v>
      </c>
      <c r="P927" s="680">
        <f>'KB Duct Parts'!$AE$3</f>
        <v>0</v>
      </c>
      <c r="Q927" s="681">
        <f t="shared" si="509"/>
        <v>0</v>
      </c>
      <c r="R927" s="682">
        <f t="shared" si="510"/>
        <v>0</v>
      </c>
      <c r="S927" s="716">
        <f t="shared" si="511"/>
        <v>0.35</v>
      </c>
      <c r="T927" s="679">
        <f t="shared" si="512"/>
        <v>0</v>
      </c>
      <c r="U927" s="679">
        <f t="shared" si="513"/>
        <v>0</v>
      </c>
      <c r="Y927" s="120"/>
      <c r="AE927" s="75"/>
      <c r="AF927" s="370">
        <v>18</v>
      </c>
      <c r="AG927" s="374">
        <v>16</v>
      </c>
      <c r="AH927" s="378">
        <v>14</v>
      </c>
      <c r="AI927" s="381">
        <v>12</v>
      </c>
      <c r="AJ927" s="386">
        <v>10</v>
      </c>
      <c r="AK927" s="391"/>
      <c r="AL927" s="386"/>
      <c r="AM927" s="363">
        <f t="shared" si="472"/>
        <v>1</v>
      </c>
      <c r="AN927" s="578">
        <v>271.2</v>
      </c>
      <c r="AO927" s="120">
        <f t="shared" si="488"/>
        <v>352.56</v>
      </c>
      <c r="AP927" s="120">
        <f t="shared" si="483"/>
        <v>406.79999999999995</v>
      </c>
      <c r="AQ927" s="120">
        <f t="shared" si="484"/>
        <v>474.59999999999997</v>
      </c>
      <c r="AR927" s="120">
        <f t="shared" si="485"/>
        <v>542.4</v>
      </c>
      <c r="AS927" s="120">
        <f t="shared" si="486"/>
        <v>0</v>
      </c>
      <c r="AT927" s="120">
        <f t="shared" si="487"/>
        <v>0</v>
      </c>
      <c r="AU927" s="74" t="s">
        <v>717</v>
      </c>
      <c r="AV927" s="115"/>
      <c r="AW927" s="395"/>
      <c r="AX927" s="571">
        <v>1.3</v>
      </c>
      <c r="AY927" s="572">
        <v>1.5</v>
      </c>
      <c r="AZ927" s="572">
        <v>1.75</v>
      </c>
      <c r="BA927" s="572">
        <v>2</v>
      </c>
      <c r="BB927" s="573">
        <v>0</v>
      </c>
      <c r="BC927" s="395">
        <v>0</v>
      </c>
      <c r="BD927" s="115"/>
      <c r="BE927" s="115"/>
      <c r="BF927" s="115"/>
      <c r="BG927" s="115"/>
      <c r="BH927" s="115"/>
      <c r="BI927" s="115"/>
      <c r="BJ927" s="115"/>
      <c r="BK927" s="115"/>
      <c r="BQ927" s="74" t="str">
        <f t="shared" si="489"/>
        <v>14118.45-(16)</v>
      </c>
      <c r="BR927" s="120" t="str">
        <f t="shared" si="490"/>
        <v>45 deg Double Branch</v>
      </c>
      <c r="BS927" s="120">
        <f t="shared" si="491"/>
        <v>352.56</v>
      </c>
      <c r="BU927" s="74" t="str">
        <f t="shared" si="492"/>
        <v>14118.45-(14)</v>
      </c>
      <c r="BV927" s="120" t="str">
        <f t="shared" si="493"/>
        <v>45 deg Double Branch</v>
      </c>
      <c r="BW927" s="120">
        <f t="shared" si="494"/>
        <v>406.79999999999995</v>
      </c>
      <c r="BY927" s="74" t="str">
        <f t="shared" si="495"/>
        <v>14118.45-(12)</v>
      </c>
      <c r="BZ927" s="120" t="str">
        <f t="shared" si="496"/>
        <v>45 deg Double Branch</v>
      </c>
      <c r="CA927" s="120">
        <f t="shared" si="497"/>
        <v>474.59999999999997</v>
      </c>
      <c r="CC927" s="115" t="str">
        <f t="shared" si="498"/>
        <v>14118.45-(10)</v>
      </c>
      <c r="CD927" s="120" t="str">
        <f t="shared" si="499"/>
        <v>45 deg Double Branch</v>
      </c>
      <c r="CE927" s="417">
        <f t="shared" si="500"/>
        <v>542.4</v>
      </c>
      <c r="CF927" s="115"/>
      <c r="CG927" s="115" t="str">
        <f t="shared" si="501"/>
        <v xml:space="preserve"> </v>
      </c>
      <c r="CH927" s="120" t="str">
        <f t="shared" si="502"/>
        <v xml:space="preserve"> </v>
      </c>
      <c r="CI927" s="417" t="str">
        <f t="shared" si="503"/>
        <v xml:space="preserve"> </v>
      </c>
      <c r="CJ927" s="115"/>
      <c r="CK927" s="115" t="str">
        <f t="shared" si="504"/>
        <v xml:space="preserve"> </v>
      </c>
      <c r="CL927" s="120" t="str">
        <f t="shared" si="505"/>
        <v xml:space="preserve"> </v>
      </c>
      <c r="CM927" s="417" t="str">
        <f t="shared" si="506"/>
        <v xml:space="preserve"> </v>
      </c>
      <c r="IS927" s="103">
        <v>160.5</v>
      </c>
    </row>
    <row r="928" spans="2:253" s="74" customFormat="1" ht="17.100000000000001" hidden="1" customHeight="1" x14ac:dyDescent="0.25">
      <c r="B928" s="504">
        <f>IF('KB Duct Parts'!$BD$15=2,IF(AND('KB Duct Parts'!$BL$14=1,'KB Duct Parts'!#REF!&gt;0),'KB Duct Parts'!#REF!,0),0)</f>
        <v>0</v>
      </c>
      <c r="C928" s="508">
        <v>14119.45</v>
      </c>
      <c r="D928" s="526">
        <f t="shared" si="507"/>
        <v>14119.45</v>
      </c>
      <c r="E928" s="504" t="s">
        <v>876</v>
      </c>
      <c r="F928" s="508" t="str">
        <f t="shared" si="473"/>
        <v xml:space="preserve"> </v>
      </c>
      <c r="G928" s="509" t="s">
        <v>908</v>
      </c>
      <c r="H928" s="504" t="s">
        <v>923</v>
      </c>
      <c r="I928" s="1035" t="s">
        <v>59</v>
      </c>
      <c r="J928" s="1036"/>
      <c r="K928" s="516" t="s">
        <v>881</v>
      </c>
      <c r="L928" s="521">
        <v>18</v>
      </c>
      <c r="M928" s="532" t="s">
        <v>1700</v>
      </c>
      <c r="N928" s="514">
        <f t="shared" si="508"/>
        <v>296.5</v>
      </c>
      <c r="O928" s="518">
        <f t="shared" si="482"/>
        <v>0</v>
      </c>
      <c r="P928" s="680">
        <f>'KB Duct Parts'!$AE$3</f>
        <v>0</v>
      </c>
      <c r="Q928" s="681">
        <f t="shared" si="509"/>
        <v>0</v>
      </c>
      <c r="R928" s="682">
        <f t="shared" si="510"/>
        <v>0</v>
      </c>
      <c r="S928" s="716">
        <f t="shared" si="511"/>
        <v>0.35</v>
      </c>
      <c r="T928" s="679">
        <f t="shared" si="512"/>
        <v>0</v>
      </c>
      <c r="U928" s="679">
        <f t="shared" si="513"/>
        <v>0</v>
      </c>
      <c r="Y928" s="120"/>
      <c r="AE928" s="75"/>
      <c r="AF928" s="370">
        <v>18</v>
      </c>
      <c r="AG928" s="374">
        <v>16</v>
      </c>
      <c r="AH928" s="378">
        <v>14</v>
      </c>
      <c r="AI928" s="381">
        <v>12</v>
      </c>
      <c r="AJ928" s="386">
        <v>10</v>
      </c>
      <c r="AK928" s="391"/>
      <c r="AL928" s="386"/>
      <c r="AM928" s="363">
        <f>IF(L928=AF928,1,IF(L928=AG928,2,IF(L928=AH928,3,IF(L928=AI928,4,IF(L928=AJ928,5,IF(L928=AK928,6,IF(L928=AL928,7,0)))))))</f>
        <v>1</v>
      </c>
      <c r="AN928" s="578">
        <v>296.5</v>
      </c>
      <c r="AO928" s="120">
        <f t="shared" si="488"/>
        <v>385.45</v>
      </c>
      <c r="AP928" s="120">
        <f t="shared" si="483"/>
        <v>444.75</v>
      </c>
      <c r="AQ928" s="120">
        <f t="shared" si="484"/>
        <v>518.875</v>
      </c>
      <c r="AR928" s="120">
        <f t="shared" si="485"/>
        <v>593</v>
      </c>
      <c r="AS928" s="120">
        <f t="shared" si="486"/>
        <v>0</v>
      </c>
      <c r="AT928" s="120">
        <f t="shared" si="487"/>
        <v>0</v>
      </c>
      <c r="AU928" s="74" t="s">
        <v>717</v>
      </c>
      <c r="AV928" s="115"/>
      <c r="AW928" s="395"/>
      <c r="AX928" s="571">
        <v>1.3</v>
      </c>
      <c r="AY928" s="572">
        <v>1.5</v>
      </c>
      <c r="AZ928" s="572">
        <v>1.75</v>
      </c>
      <c r="BA928" s="572">
        <v>2</v>
      </c>
      <c r="BB928" s="573">
        <v>0</v>
      </c>
      <c r="BC928" s="395">
        <v>0</v>
      </c>
      <c r="BD928" s="115"/>
      <c r="BE928" s="115"/>
      <c r="BF928" s="115"/>
      <c r="BG928" s="115"/>
      <c r="BH928" s="115"/>
      <c r="BI928" s="115"/>
      <c r="BJ928" s="115"/>
      <c r="BK928" s="115"/>
      <c r="BQ928" s="74" t="str">
        <f t="shared" si="489"/>
        <v>14119.45-(16)</v>
      </c>
      <c r="BR928" s="120" t="str">
        <f t="shared" si="490"/>
        <v>45 deg Double Branch</v>
      </c>
      <c r="BS928" s="120">
        <f t="shared" si="491"/>
        <v>385.45</v>
      </c>
      <c r="BU928" s="74" t="str">
        <f t="shared" si="492"/>
        <v>14119.45-(14)</v>
      </c>
      <c r="BV928" s="120" t="str">
        <f t="shared" si="493"/>
        <v>45 deg Double Branch</v>
      </c>
      <c r="BW928" s="120">
        <f t="shared" si="494"/>
        <v>444.75</v>
      </c>
      <c r="BY928" s="74" t="str">
        <f t="shared" si="495"/>
        <v>14119.45-(12)</v>
      </c>
      <c r="BZ928" s="120" t="str">
        <f t="shared" si="496"/>
        <v>45 deg Double Branch</v>
      </c>
      <c r="CA928" s="120">
        <f t="shared" si="497"/>
        <v>518.875</v>
      </c>
      <c r="CC928" s="115" t="str">
        <f t="shared" si="498"/>
        <v>14119.45-(10)</v>
      </c>
      <c r="CD928" s="120" t="str">
        <f t="shared" si="499"/>
        <v>45 deg Double Branch</v>
      </c>
      <c r="CE928" s="417">
        <f t="shared" si="500"/>
        <v>593</v>
      </c>
      <c r="CF928" s="115"/>
      <c r="CG928" s="115" t="str">
        <f t="shared" si="501"/>
        <v xml:space="preserve"> </v>
      </c>
      <c r="CH928" s="120" t="str">
        <f t="shared" si="502"/>
        <v xml:space="preserve"> </v>
      </c>
      <c r="CI928" s="417" t="str">
        <f t="shared" si="503"/>
        <v xml:space="preserve"> </v>
      </c>
      <c r="CJ928" s="115"/>
      <c r="CK928" s="115" t="str">
        <f t="shared" si="504"/>
        <v xml:space="preserve"> </v>
      </c>
      <c r="CL928" s="120" t="str">
        <f t="shared" si="505"/>
        <v xml:space="preserve"> </v>
      </c>
      <c r="CM928" s="417" t="str">
        <f t="shared" si="506"/>
        <v xml:space="preserve"> </v>
      </c>
      <c r="IS928" s="103">
        <v>175.7</v>
      </c>
    </row>
    <row r="929" spans="2:253" s="74" customFormat="1" ht="17.100000000000001" hidden="1" customHeight="1" x14ac:dyDescent="0.25">
      <c r="B929" s="504">
        <f>IF('KB Duct Parts'!$BD$15=2,IF(AND('KB Duct Parts'!$BL$14=1,'KB Duct Parts'!#REF!&gt;0),'KB Duct Parts'!#REF!,0),0)</f>
        <v>0</v>
      </c>
      <c r="C929" s="508">
        <v>14120.45</v>
      </c>
      <c r="D929" s="526">
        <f t="shared" si="507"/>
        <v>14120.45</v>
      </c>
      <c r="E929" s="504" t="s">
        <v>877</v>
      </c>
      <c r="F929" s="508" t="str">
        <f>IF(AM929&gt;1,"Non-Std"," ")</f>
        <v xml:space="preserve"> </v>
      </c>
      <c r="G929" s="509" t="s">
        <v>908</v>
      </c>
      <c r="H929" s="504" t="s">
        <v>923</v>
      </c>
      <c r="I929" s="1035" t="s">
        <v>59</v>
      </c>
      <c r="J929" s="1036"/>
      <c r="K929" s="516" t="s">
        <v>881</v>
      </c>
      <c r="L929" s="521">
        <v>18</v>
      </c>
      <c r="M929" s="532" t="s">
        <v>1700</v>
      </c>
      <c r="N929" s="514">
        <f t="shared" si="508"/>
        <v>322.2</v>
      </c>
      <c r="O929" s="518">
        <f t="shared" si="482"/>
        <v>0</v>
      </c>
      <c r="P929" s="680">
        <f>'KB Duct Parts'!$AE$3</f>
        <v>0</v>
      </c>
      <c r="Q929" s="681">
        <f t="shared" si="509"/>
        <v>0</v>
      </c>
      <c r="R929" s="682">
        <f t="shared" si="510"/>
        <v>0</v>
      </c>
      <c r="S929" s="716">
        <f t="shared" si="511"/>
        <v>0.35</v>
      </c>
      <c r="T929" s="679">
        <f t="shared" si="512"/>
        <v>0</v>
      </c>
      <c r="U929" s="679">
        <f t="shared" si="513"/>
        <v>0</v>
      </c>
      <c r="Y929" s="120"/>
      <c r="AE929" s="75"/>
      <c r="AF929" s="370">
        <v>18</v>
      </c>
      <c r="AG929" s="374">
        <v>16</v>
      </c>
      <c r="AH929" s="378">
        <v>14</v>
      </c>
      <c r="AI929" s="381">
        <v>12</v>
      </c>
      <c r="AJ929" s="386">
        <v>10</v>
      </c>
      <c r="AK929" s="391"/>
      <c r="AL929" s="386"/>
      <c r="AM929" s="363">
        <f>IF(L929=AF929,1,IF(L929=AG929,2,IF(L929=AH929,3,IF(L929=AI929,4,IF(L929=AJ929,5,IF(L929=AK929,6,IF(L929=AL929,7,0)))))))</f>
        <v>1</v>
      </c>
      <c r="AN929" s="578">
        <v>322.2</v>
      </c>
      <c r="AO929" s="120">
        <f t="shared" si="488"/>
        <v>444.63599999999997</v>
      </c>
      <c r="AP929" s="120">
        <f t="shared" si="483"/>
        <v>483.29999999999995</v>
      </c>
      <c r="AQ929" s="120">
        <f t="shared" si="484"/>
        <v>563.85</v>
      </c>
      <c r="AR929" s="120">
        <f t="shared" si="485"/>
        <v>773.28</v>
      </c>
      <c r="AS929" s="120">
        <f t="shared" si="486"/>
        <v>0</v>
      </c>
      <c r="AT929" s="120">
        <f t="shared" si="487"/>
        <v>0</v>
      </c>
      <c r="AU929" s="74" t="s">
        <v>717</v>
      </c>
      <c r="AV929" s="115"/>
      <c r="AW929" s="395"/>
      <c r="AX929" s="571">
        <v>1.38</v>
      </c>
      <c r="AY929" s="572">
        <v>1.5</v>
      </c>
      <c r="AZ929" s="572">
        <v>1.75</v>
      </c>
      <c r="BA929" s="572">
        <v>2.4</v>
      </c>
      <c r="BB929" s="573">
        <v>0</v>
      </c>
      <c r="BC929" s="395">
        <v>0</v>
      </c>
      <c r="BD929" s="115"/>
      <c r="BE929" s="115"/>
      <c r="BF929" s="115"/>
      <c r="BG929" s="115"/>
      <c r="BH929" s="115"/>
      <c r="BI929" s="115"/>
      <c r="BJ929" s="115"/>
      <c r="BK929" s="115"/>
      <c r="BQ929" s="74" t="str">
        <f t="shared" si="489"/>
        <v>14120.45-(16)</v>
      </c>
      <c r="BR929" s="120" t="str">
        <f t="shared" si="490"/>
        <v>45 deg Double Branch</v>
      </c>
      <c r="BS929" s="120">
        <f t="shared" si="491"/>
        <v>444.63599999999997</v>
      </c>
      <c r="BU929" s="74" t="str">
        <f t="shared" si="492"/>
        <v>14120.45-(14)</v>
      </c>
      <c r="BV929" s="120" t="str">
        <f t="shared" si="493"/>
        <v>45 deg Double Branch</v>
      </c>
      <c r="BW929" s="120">
        <f t="shared" si="494"/>
        <v>483.29999999999995</v>
      </c>
      <c r="BY929" s="74" t="str">
        <f t="shared" si="495"/>
        <v>14120.45-(12)</v>
      </c>
      <c r="BZ929" s="120" t="str">
        <f t="shared" si="496"/>
        <v>45 deg Double Branch</v>
      </c>
      <c r="CA929" s="120">
        <f t="shared" si="497"/>
        <v>563.85</v>
      </c>
      <c r="CC929" s="115" t="str">
        <f t="shared" si="498"/>
        <v>14120.45-(10)</v>
      </c>
      <c r="CD929" s="120" t="str">
        <f t="shared" si="499"/>
        <v>45 deg Double Branch</v>
      </c>
      <c r="CE929" s="417">
        <f t="shared" si="500"/>
        <v>773.28</v>
      </c>
      <c r="CF929" s="115"/>
      <c r="CG929" s="115" t="str">
        <f t="shared" si="501"/>
        <v xml:space="preserve"> </v>
      </c>
      <c r="CH929" s="120" t="str">
        <f t="shared" si="502"/>
        <v xml:space="preserve"> </v>
      </c>
      <c r="CI929" s="417" t="str">
        <f t="shared" si="503"/>
        <v xml:space="preserve"> </v>
      </c>
      <c r="CJ929" s="115"/>
      <c r="CK929" s="115" t="str">
        <f t="shared" si="504"/>
        <v xml:space="preserve"> </v>
      </c>
      <c r="CL929" s="120" t="str">
        <f t="shared" si="505"/>
        <v xml:space="preserve"> </v>
      </c>
      <c r="CM929" s="417" t="str">
        <f t="shared" si="506"/>
        <v xml:space="preserve"> </v>
      </c>
      <c r="IS929" s="103">
        <v>190.9</v>
      </c>
    </row>
    <row r="930" spans="2:253" s="74" customFormat="1" ht="17.100000000000001" hidden="1" customHeight="1" x14ac:dyDescent="0.25">
      <c r="B930" s="504">
        <f>IF('KB Duct Parts'!$BD$15=2,IF(AND('KB Duct Parts'!$BL$14=1,'KB Duct Parts'!#REF!&gt;0),'KB Duct Parts'!#REF!,0),0)</f>
        <v>0</v>
      </c>
      <c r="C930" s="508">
        <v>14122.45</v>
      </c>
      <c r="D930" s="526">
        <f t="shared" si="507"/>
        <v>14122.45</v>
      </c>
      <c r="E930" s="504" t="s">
        <v>878</v>
      </c>
      <c r="F930" s="508" t="str">
        <f>IF(AM930&gt;1,"Non-Std"," ")</f>
        <v xml:space="preserve"> </v>
      </c>
      <c r="G930" s="509" t="s">
        <v>908</v>
      </c>
      <c r="H930" s="504" t="s">
        <v>923</v>
      </c>
      <c r="I930" s="1035" t="s">
        <v>59</v>
      </c>
      <c r="J930" s="1036"/>
      <c r="K930" s="516" t="s">
        <v>881</v>
      </c>
      <c r="L930" s="521">
        <v>18</v>
      </c>
      <c r="M930" s="532" t="s">
        <v>1700</v>
      </c>
      <c r="N930" s="514">
        <f t="shared" si="508"/>
        <v>370.4</v>
      </c>
      <c r="O930" s="518">
        <f t="shared" si="482"/>
        <v>0</v>
      </c>
      <c r="P930" s="680">
        <f>'KB Duct Parts'!$AE$3</f>
        <v>0</v>
      </c>
      <c r="Q930" s="681">
        <f t="shared" si="509"/>
        <v>0</v>
      </c>
      <c r="R930" s="682">
        <f t="shared" si="510"/>
        <v>0</v>
      </c>
      <c r="S930" s="716">
        <f t="shared" si="511"/>
        <v>0.35</v>
      </c>
      <c r="T930" s="679">
        <f t="shared" si="512"/>
        <v>0</v>
      </c>
      <c r="U930" s="679">
        <f t="shared" si="513"/>
        <v>0</v>
      </c>
      <c r="Y930" s="120"/>
      <c r="AE930" s="75"/>
      <c r="AF930" s="370">
        <v>18</v>
      </c>
      <c r="AG930" s="374">
        <v>16</v>
      </c>
      <c r="AH930" s="378">
        <v>14</v>
      </c>
      <c r="AI930" s="381">
        <v>12</v>
      </c>
      <c r="AJ930" s="386">
        <v>10</v>
      </c>
      <c r="AK930" s="391"/>
      <c r="AL930" s="386"/>
      <c r="AM930" s="363">
        <f>IF(L930=AF930,1,IF(L930=AG930,2,IF(L930=AH930,3,IF(L930=AI930,4,IF(L930=AJ930,5,IF(L930=AK930,6,IF(L930=AL930,7,0)))))))</f>
        <v>1</v>
      </c>
      <c r="AN930" s="578">
        <v>370.4</v>
      </c>
      <c r="AO930" s="120">
        <f t="shared" si="488"/>
        <v>488.928</v>
      </c>
      <c r="AP930" s="120">
        <f t="shared" si="483"/>
        <v>553.74800000000005</v>
      </c>
      <c r="AQ930" s="120">
        <f t="shared" si="484"/>
        <v>596.34400000000005</v>
      </c>
      <c r="AR930" s="120">
        <f t="shared" si="485"/>
        <v>722.28</v>
      </c>
      <c r="AS930" s="120">
        <f t="shared" si="486"/>
        <v>0</v>
      </c>
      <c r="AT930" s="120">
        <f t="shared" si="487"/>
        <v>0</v>
      </c>
      <c r="AU930" s="74" t="s">
        <v>717</v>
      </c>
      <c r="AV930" s="115"/>
      <c r="AW930" s="395"/>
      <c r="AX930" s="571">
        <v>1.32</v>
      </c>
      <c r="AY930" s="572">
        <v>1.4950000000000001</v>
      </c>
      <c r="AZ930" s="572">
        <v>1.61</v>
      </c>
      <c r="BA930" s="572">
        <v>1.95</v>
      </c>
      <c r="BB930" s="573">
        <v>0</v>
      </c>
      <c r="BC930" s="395">
        <v>0</v>
      </c>
      <c r="BD930" s="115"/>
      <c r="BE930" s="115"/>
      <c r="BF930" s="115"/>
      <c r="BG930" s="115"/>
      <c r="BH930" s="115"/>
      <c r="BI930" s="115"/>
      <c r="BJ930" s="115"/>
      <c r="BK930" s="115"/>
      <c r="BQ930" s="74" t="str">
        <f t="shared" si="489"/>
        <v>14122.45-(16)</v>
      </c>
      <c r="BR930" s="120" t="str">
        <f t="shared" si="490"/>
        <v>45 deg Double Branch</v>
      </c>
      <c r="BS930" s="120">
        <f t="shared" si="491"/>
        <v>488.928</v>
      </c>
      <c r="BU930" s="74" t="str">
        <f t="shared" si="492"/>
        <v>14122.45-(14)</v>
      </c>
      <c r="BV930" s="120" t="str">
        <f t="shared" si="493"/>
        <v>45 deg Double Branch</v>
      </c>
      <c r="BW930" s="120">
        <f t="shared" si="494"/>
        <v>553.74800000000005</v>
      </c>
      <c r="BY930" s="74" t="str">
        <f t="shared" si="495"/>
        <v>14122.45-(12)</v>
      </c>
      <c r="BZ930" s="120" t="str">
        <f t="shared" si="496"/>
        <v>45 deg Double Branch</v>
      </c>
      <c r="CA930" s="120">
        <f t="shared" si="497"/>
        <v>596.34400000000005</v>
      </c>
      <c r="CC930" s="115" t="str">
        <f t="shared" si="498"/>
        <v>14122.45-(10)</v>
      </c>
      <c r="CD930" s="120" t="str">
        <f t="shared" si="499"/>
        <v>45 deg Double Branch</v>
      </c>
      <c r="CE930" s="417">
        <f t="shared" si="500"/>
        <v>722.28</v>
      </c>
      <c r="CF930" s="115"/>
      <c r="CG930" s="115" t="str">
        <f t="shared" si="501"/>
        <v xml:space="preserve"> </v>
      </c>
      <c r="CH930" s="120" t="str">
        <f t="shared" si="502"/>
        <v xml:space="preserve"> </v>
      </c>
      <c r="CI930" s="417" t="str">
        <f t="shared" si="503"/>
        <v xml:space="preserve"> </v>
      </c>
      <c r="CJ930" s="115"/>
      <c r="CK930" s="115" t="str">
        <f t="shared" si="504"/>
        <v xml:space="preserve"> </v>
      </c>
      <c r="CL930" s="120" t="str">
        <f t="shared" si="505"/>
        <v xml:space="preserve"> </v>
      </c>
      <c r="CM930" s="417" t="str">
        <f t="shared" si="506"/>
        <v xml:space="preserve"> </v>
      </c>
      <c r="IS930" s="103">
        <v>219.3</v>
      </c>
    </row>
    <row r="931" spans="2:253" s="74" customFormat="1" ht="17.100000000000001" hidden="1" customHeight="1" x14ac:dyDescent="0.25">
      <c r="B931" s="504">
        <f>IF('KB Duct Parts'!$BD$15=2,IF(AND('KB Duct Parts'!$BL$14=1,'KB Duct Parts'!#REF!&gt;0),'KB Duct Parts'!#REF!,0),0)</f>
        <v>0</v>
      </c>
      <c r="C931" s="508">
        <v>14124.45</v>
      </c>
      <c r="D931" s="526">
        <f t="shared" si="507"/>
        <v>14124.45</v>
      </c>
      <c r="E931" s="504" t="s">
        <v>1338</v>
      </c>
      <c r="F931" s="508" t="str">
        <f>IF(AM931&gt;1,"Non-Std"," ")</f>
        <v xml:space="preserve"> </v>
      </c>
      <c r="G931" s="509" t="s">
        <v>908</v>
      </c>
      <c r="H931" s="504" t="s">
        <v>923</v>
      </c>
      <c r="I931" s="1035" t="s">
        <v>59</v>
      </c>
      <c r="J931" s="1036"/>
      <c r="K931" s="516" t="s">
        <v>881</v>
      </c>
      <c r="L931" s="521">
        <v>18</v>
      </c>
      <c r="M931" s="532" t="s">
        <v>1700</v>
      </c>
      <c r="N931" s="514">
        <f t="shared" si="508"/>
        <v>404.8</v>
      </c>
      <c r="O931" s="518">
        <f t="shared" si="482"/>
        <v>0</v>
      </c>
      <c r="P931" s="680">
        <f>'KB Duct Parts'!$AE$3</f>
        <v>0</v>
      </c>
      <c r="Q931" s="681">
        <f t="shared" si="509"/>
        <v>0</v>
      </c>
      <c r="R931" s="682">
        <f t="shared" si="510"/>
        <v>0</v>
      </c>
      <c r="S931" s="716">
        <f t="shared" si="511"/>
        <v>0.35</v>
      </c>
      <c r="T931" s="679">
        <f t="shared" si="512"/>
        <v>0</v>
      </c>
      <c r="U931" s="679">
        <f t="shared" si="513"/>
        <v>0</v>
      </c>
      <c r="Y931" s="120"/>
      <c r="AE931" s="75"/>
      <c r="AF931" s="370">
        <v>18</v>
      </c>
      <c r="AG931" s="374">
        <v>16</v>
      </c>
      <c r="AH931" s="378">
        <v>14</v>
      </c>
      <c r="AI931" s="381">
        <v>12</v>
      </c>
      <c r="AJ931" s="386">
        <v>10</v>
      </c>
      <c r="AK931" s="391"/>
      <c r="AL931" s="386"/>
      <c r="AM931" s="363">
        <f>IF(L931=AF931,1,IF(L931=AG931,2,IF(L931=AH931,3,IF(L931=AI931,4,IF(L931=AJ931,5,IF(L931=AK931,6,IF(L931=AL931,7,0)))))))</f>
        <v>1</v>
      </c>
      <c r="AN931" s="578">
        <v>404.8</v>
      </c>
      <c r="AO931" s="120">
        <f t="shared" si="488"/>
        <v>485.76</v>
      </c>
      <c r="AP931" s="120">
        <f t="shared" si="483"/>
        <v>578.86400000000003</v>
      </c>
      <c r="AQ931" s="120">
        <f t="shared" si="484"/>
        <v>623.39200000000005</v>
      </c>
      <c r="AR931" s="120">
        <f t="shared" si="485"/>
        <v>728.64</v>
      </c>
      <c r="AS931" s="120">
        <f t="shared" si="486"/>
        <v>0</v>
      </c>
      <c r="AT931" s="120">
        <f t="shared" si="487"/>
        <v>0</v>
      </c>
      <c r="AU931" s="74" t="s">
        <v>717</v>
      </c>
      <c r="AV931" s="115"/>
      <c r="AW931" s="395"/>
      <c r="AX931" s="571">
        <v>1.2</v>
      </c>
      <c r="AY931" s="572">
        <v>1.43</v>
      </c>
      <c r="AZ931" s="572">
        <v>1.54</v>
      </c>
      <c r="BA931" s="572">
        <v>1.8</v>
      </c>
      <c r="BB931" s="573">
        <v>0</v>
      </c>
      <c r="BC931" s="395">
        <v>0</v>
      </c>
      <c r="BD931" s="115"/>
      <c r="BE931" s="115"/>
      <c r="BF931" s="115"/>
      <c r="BG931" s="115"/>
      <c r="BH931" s="115"/>
      <c r="BI931" s="115"/>
      <c r="BJ931" s="115"/>
      <c r="BK931" s="115"/>
      <c r="BQ931" s="74" t="str">
        <f t="shared" si="489"/>
        <v>14124.45-(16)</v>
      </c>
      <c r="BR931" s="120" t="str">
        <f t="shared" si="490"/>
        <v>45 deg Double Branch</v>
      </c>
      <c r="BS931" s="120">
        <f t="shared" si="491"/>
        <v>485.76</v>
      </c>
      <c r="BU931" s="74" t="str">
        <f t="shared" si="492"/>
        <v>14124.45-(14)</v>
      </c>
      <c r="BV931" s="120" t="str">
        <f t="shared" si="493"/>
        <v>45 deg Double Branch</v>
      </c>
      <c r="BW931" s="120">
        <f t="shared" si="494"/>
        <v>578.86400000000003</v>
      </c>
      <c r="BY931" s="74" t="str">
        <f t="shared" si="495"/>
        <v>14124.45-(12)</v>
      </c>
      <c r="BZ931" s="120" t="str">
        <f t="shared" si="496"/>
        <v>45 deg Double Branch</v>
      </c>
      <c r="CA931" s="120">
        <f t="shared" si="497"/>
        <v>623.39200000000005</v>
      </c>
      <c r="CC931" s="115" t="str">
        <f t="shared" si="498"/>
        <v>14124.45-(10)</v>
      </c>
      <c r="CD931" s="120" t="str">
        <f t="shared" si="499"/>
        <v>45 deg Double Branch</v>
      </c>
      <c r="CE931" s="417">
        <f t="shared" si="500"/>
        <v>728.64</v>
      </c>
      <c r="CF931" s="115"/>
      <c r="CG931" s="115" t="str">
        <f t="shared" si="501"/>
        <v xml:space="preserve"> </v>
      </c>
      <c r="CH931" s="120" t="str">
        <f t="shared" si="502"/>
        <v xml:space="preserve"> </v>
      </c>
      <c r="CI931" s="417" t="str">
        <f t="shared" si="503"/>
        <v xml:space="preserve"> </v>
      </c>
      <c r="CJ931" s="115"/>
      <c r="CK931" s="115" t="str">
        <f t="shared" si="504"/>
        <v xml:space="preserve"> </v>
      </c>
      <c r="CL931" s="120" t="str">
        <f t="shared" si="505"/>
        <v xml:space="preserve"> </v>
      </c>
      <c r="CM931" s="417" t="str">
        <f t="shared" si="506"/>
        <v xml:space="preserve"> </v>
      </c>
      <c r="IS931" s="103"/>
    </row>
    <row r="932" spans="2:253" s="74" customFormat="1" ht="17.100000000000001" hidden="1" customHeight="1" x14ac:dyDescent="0.25">
      <c r="B932" s="504">
        <f>IF('KB Duct Parts'!$BL$14=1,Branches!CB6,0)</f>
        <v>0</v>
      </c>
      <c r="C932" s="508"/>
      <c r="D932" s="526" t="str">
        <f>Branches!CM6</f>
        <v xml:space="preserve"> </v>
      </c>
      <c r="E932" s="504" t="str">
        <f>Branches!CC6&amp;""""</f>
        <v>"</v>
      </c>
      <c r="F932" s="508"/>
      <c r="G932" s="509" t="str">
        <f>Branches!CN6</f>
        <v xml:space="preserve"> </v>
      </c>
      <c r="H932" s="504" t="s">
        <v>923</v>
      </c>
      <c r="I932" s="1035" t="str">
        <f>Branches!CO6</f>
        <v xml:space="preserve"> </v>
      </c>
      <c r="J932" s="1036"/>
      <c r="K932" s="516" t="s">
        <v>881</v>
      </c>
      <c r="L932" s="521" t="str">
        <f>Branches!CK6</f>
        <v xml:space="preserve"> </v>
      </c>
      <c r="M932" s="532" t="s">
        <v>1700</v>
      </c>
      <c r="N932" s="514">
        <f>Branches!CP6</f>
        <v>0</v>
      </c>
      <c r="O932" s="518">
        <f t="shared" si="482"/>
        <v>0</v>
      </c>
      <c r="P932" s="680">
        <f>'KB Duct Parts'!$AE$3</f>
        <v>0</v>
      </c>
      <c r="Q932" s="681">
        <f t="shared" si="509"/>
        <v>0</v>
      </c>
      <c r="R932" s="682">
        <f t="shared" si="510"/>
        <v>0</v>
      </c>
      <c r="S932" s="716">
        <f t="shared" si="511"/>
        <v>0.35</v>
      </c>
      <c r="T932" s="679">
        <f t="shared" si="512"/>
        <v>0</v>
      </c>
      <c r="U932" s="679">
        <f t="shared" si="513"/>
        <v>0</v>
      </c>
      <c r="Y932" s="120"/>
      <c r="AE932" s="75"/>
      <c r="AF932" s="370">
        <v>18</v>
      </c>
      <c r="AG932" s="374">
        <v>16</v>
      </c>
      <c r="AH932" s="378">
        <v>14</v>
      </c>
      <c r="AI932" s="381">
        <v>12</v>
      </c>
      <c r="AJ932" s="386">
        <v>10</v>
      </c>
      <c r="AK932" s="391"/>
      <c r="AL932" s="386"/>
      <c r="AM932" s="363">
        <f t="shared" ref="AM932:AM951" si="514">IF(L932=AF932,1,IF(L932=AG932,2,IF(L932=AH932,3,IF(L932=AI932,4,IF(L932=AJ932,5,IF(L932=AK932,6,IF(L932=AL932,7,0)))))))</f>
        <v>0</v>
      </c>
      <c r="AN932" s="578"/>
      <c r="AO932" s="120"/>
      <c r="AP932" s="120"/>
      <c r="AQ932" s="120"/>
      <c r="AR932" s="120"/>
      <c r="AS932" s="120"/>
      <c r="AT932" s="120"/>
      <c r="AV932" s="115"/>
      <c r="AW932" s="395"/>
      <c r="AX932" s="571"/>
      <c r="AY932" s="572"/>
      <c r="AZ932" s="572"/>
      <c r="BA932" s="572"/>
      <c r="BB932" s="573"/>
      <c r="BC932" s="395"/>
      <c r="BD932" s="115"/>
      <c r="BE932" s="115"/>
      <c r="BF932" s="115"/>
      <c r="BG932" s="115"/>
      <c r="BH932" s="115"/>
      <c r="BI932" s="115"/>
      <c r="BJ932" s="115"/>
      <c r="BK932" s="115"/>
      <c r="BR932" s="120"/>
      <c r="BS932" s="120"/>
      <c r="BV932" s="120"/>
      <c r="BW932" s="120"/>
      <c r="BZ932" s="120"/>
      <c r="CA932" s="120"/>
      <c r="CC932" s="115"/>
      <c r="CD932" s="120"/>
      <c r="CE932" s="417"/>
      <c r="CF932" s="115"/>
      <c r="CG932" s="115"/>
      <c r="CH932" s="120"/>
      <c r="CI932" s="417"/>
      <c r="CJ932" s="115"/>
      <c r="CK932" s="115"/>
      <c r="CL932" s="120"/>
      <c r="CM932" s="417"/>
      <c r="IS932" s="103"/>
    </row>
    <row r="933" spans="2:253" s="74" customFormat="1" ht="17.100000000000001" hidden="1" customHeight="1" x14ac:dyDescent="0.25">
      <c r="B933" s="504">
        <f>IF('KB Duct Parts'!$BL$14=1,Branches!CB7,0)</f>
        <v>0</v>
      </c>
      <c r="C933" s="508"/>
      <c r="D933" s="526" t="str">
        <f>Branches!CM7</f>
        <v xml:space="preserve"> </v>
      </c>
      <c r="E933" s="504" t="str">
        <f>Branches!CC7&amp;""""</f>
        <v>"</v>
      </c>
      <c r="F933" s="508"/>
      <c r="G933" s="509" t="str">
        <f>Branches!CN7</f>
        <v xml:space="preserve"> </v>
      </c>
      <c r="H933" s="504" t="s">
        <v>923</v>
      </c>
      <c r="I933" s="1035" t="str">
        <f>Branches!CO7</f>
        <v xml:space="preserve"> </v>
      </c>
      <c r="J933" s="1036"/>
      <c r="K933" s="516" t="s">
        <v>881</v>
      </c>
      <c r="L933" s="521" t="str">
        <f>Branches!CK7</f>
        <v xml:space="preserve"> </v>
      </c>
      <c r="M933" s="532" t="s">
        <v>1700</v>
      </c>
      <c r="N933" s="514">
        <f>Branches!CP7</f>
        <v>0</v>
      </c>
      <c r="O933" s="518">
        <f t="shared" ref="O933:O951" si="515">IF(B933&gt;0,N933*B933,0)</f>
        <v>0</v>
      </c>
      <c r="P933" s="680">
        <f>'KB Duct Parts'!$AE$3</f>
        <v>0</v>
      </c>
      <c r="Q933" s="681">
        <f t="shared" si="509"/>
        <v>0</v>
      </c>
      <c r="R933" s="682">
        <f t="shared" si="510"/>
        <v>0</v>
      </c>
      <c r="S933" s="716">
        <f t="shared" si="511"/>
        <v>0.35</v>
      </c>
      <c r="T933" s="679">
        <f t="shared" si="512"/>
        <v>0</v>
      </c>
      <c r="U933" s="679">
        <f t="shared" si="513"/>
        <v>0</v>
      </c>
      <c r="Y933" s="120"/>
      <c r="AE933" s="75"/>
      <c r="AF933" s="370">
        <v>18</v>
      </c>
      <c r="AG933" s="374">
        <v>16</v>
      </c>
      <c r="AH933" s="378">
        <v>14</v>
      </c>
      <c r="AI933" s="381">
        <v>12</v>
      </c>
      <c r="AJ933" s="386">
        <v>10</v>
      </c>
      <c r="AK933" s="391"/>
      <c r="AL933" s="386"/>
      <c r="AM933" s="363">
        <f t="shared" si="514"/>
        <v>0</v>
      </c>
      <c r="AN933" s="578"/>
      <c r="AO933" s="120"/>
      <c r="AP933" s="120"/>
      <c r="AQ933" s="120"/>
      <c r="AR933" s="120"/>
      <c r="AS933" s="120"/>
      <c r="AT933" s="120"/>
      <c r="AV933" s="115"/>
      <c r="AW933" s="395"/>
      <c r="AX933" s="571"/>
      <c r="AY933" s="572"/>
      <c r="AZ933" s="572"/>
      <c r="BA933" s="572"/>
      <c r="BB933" s="573"/>
      <c r="BC933" s="395"/>
      <c r="BD933" s="115"/>
      <c r="BE933" s="115"/>
      <c r="BF933" s="115"/>
      <c r="BG933" s="115"/>
      <c r="BH933" s="115"/>
      <c r="BI933" s="115"/>
      <c r="BJ933" s="115"/>
      <c r="BK933" s="115"/>
      <c r="BR933" s="120"/>
      <c r="BS933" s="120"/>
      <c r="BV933" s="120"/>
      <c r="BW933" s="120"/>
      <c r="BZ933" s="120"/>
      <c r="CA933" s="120"/>
      <c r="CC933" s="115"/>
      <c r="CD933" s="120"/>
      <c r="CE933" s="417"/>
      <c r="CF933" s="115"/>
      <c r="CG933" s="115"/>
      <c r="CH933" s="120"/>
      <c r="CI933" s="417"/>
      <c r="CJ933" s="115"/>
      <c r="CK933" s="115"/>
      <c r="CL933" s="120"/>
      <c r="CM933" s="417"/>
      <c r="IS933" s="103"/>
    </row>
    <row r="934" spans="2:253" s="74" customFormat="1" ht="17.100000000000001" hidden="1" customHeight="1" x14ac:dyDescent="0.25">
      <c r="B934" s="504">
        <f>IF('KB Duct Parts'!$BL$14=1,Branches!CB8,0)</f>
        <v>0</v>
      </c>
      <c r="C934" s="508"/>
      <c r="D934" s="526" t="str">
        <f>Branches!CM8</f>
        <v xml:space="preserve"> </v>
      </c>
      <c r="E934" s="504" t="str">
        <f>Branches!CC8&amp;""""</f>
        <v>"</v>
      </c>
      <c r="F934" s="508"/>
      <c r="G934" s="509" t="str">
        <f>Branches!CN8</f>
        <v xml:space="preserve"> </v>
      </c>
      <c r="H934" s="504" t="s">
        <v>923</v>
      </c>
      <c r="I934" s="1035" t="str">
        <f>Branches!CO8</f>
        <v xml:space="preserve"> </v>
      </c>
      <c r="J934" s="1036"/>
      <c r="K934" s="516" t="s">
        <v>881</v>
      </c>
      <c r="L934" s="521" t="str">
        <f>Branches!CK8</f>
        <v xml:space="preserve"> </v>
      </c>
      <c r="M934" s="532" t="s">
        <v>1700</v>
      </c>
      <c r="N934" s="514">
        <f>Branches!CP8</f>
        <v>0</v>
      </c>
      <c r="O934" s="518">
        <f t="shared" si="515"/>
        <v>0</v>
      </c>
      <c r="P934" s="680">
        <f>'KB Duct Parts'!$AE$3</f>
        <v>0</v>
      </c>
      <c r="Q934" s="681">
        <f t="shared" si="509"/>
        <v>0</v>
      </c>
      <c r="R934" s="682">
        <f t="shared" si="510"/>
        <v>0</v>
      </c>
      <c r="S934" s="716">
        <f t="shared" si="511"/>
        <v>0.35</v>
      </c>
      <c r="T934" s="679">
        <f t="shared" si="512"/>
        <v>0</v>
      </c>
      <c r="U934" s="679">
        <f t="shared" si="513"/>
        <v>0</v>
      </c>
      <c r="Y934" s="120"/>
      <c r="AE934" s="75"/>
      <c r="AF934" s="370">
        <v>18</v>
      </c>
      <c r="AG934" s="374">
        <v>16</v>
      </c>
      <c r="AH934" s="378">
        <v>14</v>
      </c>
      <c r="AI934" s="381">
        <v>12</v>
      </c>
      <c r="AJ934" s="386">
        <v>10</v>
      </c>
      <c r="AK934" s="391"/>
      <c r="AL934" s="386"/>
      <c r="AM934" s="363">
        <f t="shared" si="514"/>
        <v>0</v>
      </c>
      <c r="AN934" s="578"/>
      <c r="AO934" s="120"/>
      <c r="AP934" s="120"/>
      <c r="AQ934" s="120"/>
      <c r="AR934" s="120"/>
      <c r="AS934" s="120"/>
      <c r="AT934" s="120"/>
      <c r="AV934" s="115"/>
      <c r="AW934" s="395"/>
      <c r="AX934" s="571"/>
      <c r="AY934" s="572"/>
      <c r="AZ934" s="572"/>
      <c r="BA934" s="572"/>
      <c r="BB934" s="573"/>
      <c r="BC934" s="395"/>
      <c r="BD934" s="115"/>
      <c r="BE934" s="115"/>
      <c r="BF934" s="115"/>
      <c r="BG934" s="115"/>
      <c r="BH934" s="115"/>
      <c r="BI934" s="115"/>
      <c r="BJ934" s="115"/>
      <c r="BK934" s="115"/>
      <c r="BR934" s="120"/>
      <c r="BS934" s="120"/>
      <c r="BV934" s="120"/>
      <c r="BW934" s="120"/>
      <c r="BZ934" s="120"/>
      <c r="CA934" s="120"/>
      <c r="CC934" s="115"/>
      <c r="CD934" s="120"/>
      <c r="CE934" s="417"/>
      <c r="CF934" s="115"/>
      <c r="CG934" s="115"/>
      <c r="CH934" s="120"/>
      <c r="CI934" s="417"/>
      <c r="CJ934" s="115"/>
      <c r="CK934" s="115"/>
      <c r="CL934" s="120"/>
      <c r="CM934" s="417"/>
      <c r="IS934" s="103"/>
    </row>
    <row r="935" spans="2:253" s="74" customFormat="1" ht="17.100000000000001" hidden="1" customHeight="1" x14ac:dyDescent="0.25">
      <c r="B935" s="504">
        <f>IF('KB Duct Parts'!$BL$14=1,Branches!CB9,0)</f>
        <v>0</v>
      </c>
      <c r="C935" s="508"/>
      <c r="D935" s="526" t="str">
        <f>Branches!CM9</f>
        <v xml:space="preserve"> </v>
      </c>
      <c r="E935" s="504" t="str">
        <f>Branches!CC9&amp;""""</f>
        <v>"</v>
      </c>
      <c r="F935" s="508"/>
      <c r="G935" s="509" t="str">
        <f>Branches!CN9</f>
        <v xml:space="preserve"> </v>
      </c>
      <c r="H935" s="504" t="s">
        <v>923</v>
      </c>
      <c r="I935" s="1035" t="str">
        <f>Branches!CO9</f>
        <v xml:space="preserve"> </v>
      </c>
      <c r="J935" s="1036"/>
      <c r="K935" s="516" t="s">
        <v>881</v>
      </c>
      <c r="L935" s="521" t="str">
        <f>Branches!CK9</f>
        <v xml:space="preserve"> </v>
      </c>
      <c r="M935" s="532" t="s">
        <v>1700</v>
      </c>
      <c r="N935" s="514">
        <f>Branches!CP9</f>
        <v>0</v>
      </c>
      <c r="O935" s="518">
        <f t="shared" si="515"/>
        <v>0</v>
      </c>
      <c r="P935" s="680">
        <f>'KB Duct Parts'!$AE$3</f>
        <v>0</v>
      </c>
      <c r="Q935" s="681">
        <f t="shared" si="509"/>
        <v>0</v>
      </c>
      <c r="R935" s="682">
        <f t="shared" si="510"/>
        <v>0</v>
      </c>
      <c r="S935" s="716">
        <f t="shared" si="511"/>
        <v>0.35</v>
      </c>
      <c r="T935" s="679">
        <f t="shared" si="512"/>
        <v>0</v>
      </c>
      <c r="U935" s="679">
        <f t="shared" si="513"/>
        <v>0</v>
      </c>
      <c r="Y935" s="120"/>
      <c r="AE935" s="75"/>
      <c r="AF935" s="370">
        <v>18</v>
      </c>
      <c r="AG935" s="374">
        <v>16</v>
      </c>
      <c r="AH935" s="378">
        <v>14</v>
      </c>
      <c r="AI935" s="381">
        <v>12</v>
      </c>
      <c r="AJ935" s="386">
        <v>10</v>
      </c>
      <c r="AK935" s="391"/>
      <c r="AL935" s="386"/>
      <c r="AM935" s="363">
        <f t="shared" si="514"/>
        <v>0</v>
      </c>
      <c r="AN935" s="578"/>
      <c r="AO935" s="120"/>
      <c r="AP935" s="120"/>
      <c r="AQ935" s="120"/>
      <c r="AR935" s="120"/>
      <c r="AS935" s="120"/>
      <c r="AT935" s="120"/>
      <c r="AV935" s="115"/>
      <c r="AW935" s="395"/>
      <c r="AX935" s="571"/>
      <c r="AY935" s="572"/>
      <c r="AZ935" s="572"/>
      <c r="BA935" s="572"/>
      <c r="BB935" s="573"/>
      <c r="BC935" s="395"/>
      <c r="BD935" s="115"/>
      <c r="BE935" s="115"/>
      <c r="BF935" s="115"/>
      <c r="BG935" s="115"/>
      <c r="BH935" s="115"/>
      <c r="BI935" s="115"/>
      <c r="BJ935" s="115"/>
      <c r="BK935" s="115"/>
      <c r="BR935" s="120"/>
      <c r="BS935" s="120"/>
      <c r="BV935" s="120"/>
      <c r="BW935" s="120"/>
      <c r="BZ935" s="120"/>
      <c r="CA935" s="120"/>
      <c r="CC935" s="115"/>
      <c r="CD935" s="120"/>
      <c r="CE935" s="417"/>
      <c r="CF935" s="115"/>
      <c r="CG935" s="115"/>
      <c r="CH935" s="120"/>
      <c r="CI935" s="417"/>
      <c r="CJ935" s="115"/>
      <c r="CK935" s="115"/>
      <c r="CL935" s="120"/>
      <c r="CM935" s="417"/>
      <c r="IS935" s="103"/>
    </row>
    <row r="936" spans="2:253" s="74" customFormat="1" ht="17.100000000000001" hidden="1" customHeight="1" x14ac:dyDescent="0.25">
      <c r="B936" s="504">
        <f>IF('KB Duct Parts'!$BL$14=1,Branches!CB10,0)</f>
        <v>0</v>
      </c>
      <c r="C936" s="508"/>
      <c r="D936" s="526" t="str">
        <f>Branches!CM10</f>
        <v xml:space="preserve"> </v>
      </c>
      <c r="E936" s="504" t="str">
        <f>Branches!CC10&amp;""""</f>
        <v>"</v>
      </c>
      <c r="F936" s="508"/>
      <c r="G936" s="509" t="str">
        <f>Branches!CN10</f>
        <v xml:space="preserve"> </v>
      </c>
      <c r="H936" s="504" t="s">
        <v>923</v>
      </c>
      <c r="I936" s="1035" t="str">
        <f>Branches!CO10</f>
        <v xml:space="preserve"> </v>
      </c>
      <c r="J936" s="1036"/>
      <c r="K936" s="516" t="s">
        <v>881</v>
      </c>
      <c r="L936" s="521" t="str">
        <f>Branches!CK10</f>
        <v xml:space="preserve"> </v>
      </c>
      <c r="M936" s="532" t="s">
        <v>1700</v>
      </c>
      <c r="N936" s="514">
        <f>Branches!CP10</f>
        <v>0</v>
      </c>
      <c r="O936" s="518">
        <f t="shared" si="515"/>
        <v>0</v>
      </c>
      <c r="P936" s="680">
        <f>'KB Duct Parts'!$AE$3</f>
        <v>0</v>
      </c>
      <c r="Q936" s="681">
        <f t="shared" si="509"/>
        <v>0</v>
      </c>
      <c r="R936" s="682">
        <f t="shared" si="510"/>
        <v>0</v>
      </c>
      <c r="S936" s="716">
        <f t="shared" si="511"/>
        <v>0.35</v>
      </c>
      <c r="T936" s="679">
        <f t="shared" si="512"/>
        <v>0</v>
      </c>
      <c r="U936" s="679">
        <f t="shared" si="513"/>
        <v>0</v>
      </c>
      <c r="Y936" s="120"/>
      <c r="AE936" s="75"/>
      <c r="AF936" s="370">
        <v>18</v>
      </c>
      <c r="AG936" s="374">
        <v>16</v>
      </c>
      <c r="AH936" s="378">
        <v>14</v>
      </c>
      <c r="AI936" s="381">
        <v>12</v>
      </c>
      <c r="AJ936" s="386">
        <v>10</v>
      </c>
      <c r="AK936" s="391"/>
      <c r="AL936" s="386"/>
      <c r="AM936" s="363">
        <f t="shared" si="514"/>
        <v>0</v>
      </c>
      <c r="AN936" s="578"/>
      <c r="AO936" s="120"/>
      <c r="AP936" s="120"/>
      <c r="AQ936" s="120"/>
      <c r="AR936" s="120"/>
      <c r="AS936" s="120"/>
      <c r="AT936" s="120"/>
      <c r="AV936" s="115"/>
      <c r="AW936" s="395"/>
      <c r="AX936" s="571"/>
      <c r="AY936" s="572"/>
      <c r="AZ936" s="572"/>
      <c r="BA936" s="572"/>
      <c r="BB936" s="573"/>
      <c r="BC936" s="395"/>
      <c r="BD936" s="115"/>
      <c r="BE936" s="115"/>
      <c r="BF936" s="115"/>
      <c r="BG936" s="115"/>
      <c r="BH936" s="115"/>
      <c r="BI936" s="115"/>
      <c r="BJ936" s="115"/>
      <c r="BK936" s="115"/>
      <c r="BR936" s="120"/>
      <c r="BS936" s="120"/>
      <c r="BV936" s="120"/>
      <c r="BW936" s="120"/>
      <c r="BZ936" s="120"/>
      <c r="CA936" s="120"/>
      <c r="CC936" s="115"/>
      <c r="CD936" s="120"/>
      <c r="CE936" s="417"/>
      <c r="CF936" s="115"/>
      <c r="CG936" s="115"/>
      <c r="CH936" s="120"/>
      <c r="CI936" s="417"/>
      <c r="CJ936" s="115"/>
      <c r="CK936" s="115"/>
      <c r="CL936" s="120"/>
      <c r="CM936" s="417"/>
      <c r="IS936" s="103"/>
    </row>
    <row r="937" spans="2:253" s="74" customFormat="1" ht="17.100000000000001" hidden="1" customHeight="1" x14ac:dyDescent="0.25">
      <c r="B937" s="504">
        <f>IF('KB Duct Parts'!$BL$14=1,Branches!CB11,0)</f>
        <v>0</v>
      </c>
      <c r="C937" s="508"/>
      <c r="D937" s="526" t="str">
        <f>Branches!CM11</f>
        <v xml:space="preserve"> </v>
      </c>
      <c r="E937" s="504" t="str">
        <f>Branches!CC11&amp;""""</f>
        <v>"</v>
      </c>
      <c r="F937" s="508"/>
      <c r="G937" s="509" t="str">
        <f>Branches!CN11</f>
        <v xml:space="preserve"> </v>
      </c>
      <c r="H937" s="504" t="s">
        <v>923</v>
      </c>
      <c r="I937" s="1035" t="str">
        <f>Branches!CO11</f>
        <v xml:space="preserve"> </v>
      </c>
      <c r="J937" s="1036"/>
      <c r="K937" s="516" t="s">
        <v>881</v>
      </c>
      <c r="L937" s="521" t="str">
        <f>Branches!CK11</f>
        <v xml:space="preserve"> </v>
      </c>
      <c r="M937" s="532" t="s">
        <v>1700</v>
      </c>
      <c r="N937" s="514">
        <f>Branches!CP11</f>
        <v>0</v>
      </c>
      <c r="O937" s="518">
        <f t="shared" si="515"/>
        <v>0</v>
      </c>
      <c r="P937" s="680">
        <f>'KB Duct Parts'!$AE$3</f>
        <v>0</v>
      </c>
      <c r="Q937" s="681">
        <f t="shared" si="509"/>
        <v>0</v>
      </c>
      <c r="R937" s="682">
        <f t="shared" si="510"/>
        <v>0</v>
      </c>
      <c r="S937" s="716">
        <f t="shared" si="511"/>
        <v>0.35</v>
      </c>
      <c r="T937" s="679">
        <f t="shared" si="512"/>
        <v>0</v>
      </c>
      <c r="U937" s="679">
        <f t="shared" si="513"/>
        <v>0</v>
      </c>
      <c r="Y937" s="120"/>
      <c r="AE937" s="75"/>
      <c r="AF937" s="370">
        <v>18</v>
      </c>
      <c r="AG937" s="374">
        <v>16</v>
      </c>
      <c r="AH937" s="378">
        <v>14</v>
      </c>
      <c r="AI937" s="381">
        <v>12</v>
      </c>
      <c r="AJ937" s="386">
        <v>10</v>
      </c>
      <c r="AK937" s="391"/>
      <c r="AL937" s="386"/>
      <c r="AM937" s="363">
        <f t="shared" si="514"/>
        <v>0</v>
      </c>
      <c r="AN937" s="578"/>
      <c r="AO937" s="120"/>
      <c r="AP937" s="120"/>
      <c r="AQ937" s="120"/>
      <c r="AR937" s="120"/>
      <c r="AS937" s="120"/>
      <c r="AT937" s="120"/>
      <c r="AV937" s="115"/>
      <c r="AW937" s="395"/>
      <c r="AX937" s="571"/>
      <c r="AY937" s="572"/>
      <c r="AZ937" s="572"/>
      <c r="BA937" s="572"/>
      <c r="BB937" s="573"/>
      <c r="BC937" s="395"/>
      <c r="BD937" s="115"/>
      <c r="BE937" s="115"/>
      <c r="BF937" s="115"/>
      <c r="BG937" s="115"/>
      <c r="BH937" s="115"/>
      <c r="BI937" s="115"/>
      <c r="BJ937" s="115"/>
      <c r="BK937" s="115"/>
      <c r="BR937" s="120"/>
      <c r="BS937" s="120"/>
      <c r="BV937" s="120"/>
      <c r="BW937" s="120"/>
      <c r="BZ937" s="120"/>
      <c r="CA937" s="120"/>
      <c r="CC937" s="115"/>
      <c r="CD937" s="120"/>
      <c r="CE937" s="417"/>
      <c r="CF937" s="115"/>
      <c r="CG937" s="115"/>
      <c r="CH937" s="120"/>
      <c r="CI937" s="417"/>
      <c r="CJ937" s="115"/>
      <c r="CK937" s="115"/>
      <c r="CL937" s="120"/>
      <c r="CM937" s="417"/>
      <c r="IS937" s="103"/>
    </row>
    <row r="938" spans="2:253" s="74" customFormat="1" ht="17.100000000000001" hidden="1" customHeight="1" x14ac:dyDescent="0.25">
      <c r="B938" s="504">
        <f>IF('KB Duct Parts'!$BL$14=1,Branches!CB12,0)</f>
        <v>0</v>
      </c>
      <c r="C938" s="508"/>
      <c r="D938" s="526" t="str">
        <f>Branches!CM12</f>
        <v xml:space="preserve"> </v>
      </c>
      <c r="E938" s="504" t="str">
        <f>Branches!CC12&amp;""""</f>
        <v>"</v>
      </c>
      <c r="F938" s="508"/>
      <c r="G938" s="509" t="str">
        <f>Branches!CN12</f>
        <v xml:space="preserve"> </v>
      </c>
      <c r="H938" s="504" t="s">
        <v>923</v>
      </c>
      <c r="I938" s="1035" t="str">
        <f>Branches!CO12</f>
        <v xml:space="preserve"> </v>
      </c>
      <c r="J938" s="1036"/>
      <c r="K938" s="516" t="s">
        <v>881</v>
      </c>
      <c r="L938" s="521" t="str">
        <f>Branches!CK12</f>
        <v xml:space="preserve"> </v>
      </c>
      <c r="M938" s="532" t="s">
        <v>1700</v>
      </c>
      <c r="N938" s="514">
        <f>Branches!CP12</f>
        <v>0</v>
      </c>
      <c r="O938" s="518">
        <f t="shared" si="515"/>
        <v>0</v>
      </c>
      <c r="P938" s="680">
        <f>'KB Duct Parts'!$AE$3</f>
        <v>0</v>
      </c>
      <c r="Q938" s="681">
        <f t="shared" si="509"/>
        <v>0</v>
      </c>
      <c r="R938" s="682">
        <f t="shared" si="510"/>
        <v>0</v>
      </c>
      <c r="S938" s="716">
        <f t="shared" si="511"/>
        <v>0.35</v>
      </c>
      <c r="T938" s="679">
        <f t="shared" si="512"/>
        <v>0</v>
      </c>
      <c r="U938" s="679">
        <f t="shared" si="513"/>
        <v>0</v>
      </c>
      <c r="Y938" s="120"/>
      <c r="AE938" s="75"/>
      <c r="AF938" s="370">
        <v>18</v>
      </c>
      <c r="AG938" s="374">
        <v>16</v>
      </c>
      <c r="AH938" s="378">
        <v>14</v>
      </c>
      <c r="AI938" s="381">
        <v>12</v>
      </c>
      <c r="AJ938" s="386">
        <v>10</v>
      </c>
      <c r="AK938" s="391"/>
      <c r="AL938" s="386"/>
      <c r="AM938" s="363">
        <f t="shared" si="514"/>
        <v>0</v>
      </c>
      <c r="AN938" s="578"/>
      <c r="AO938" s="120"/>
      <c r="AP938" s="120"/>
      <c r="AQ938" s="120"/>
      <c r="AR938" s="120"/>
      <c r="AS938" s="120"/>
      <c r="AT938" s="120"/>
      <c r="AV938" s="115"/>
      <c r="AW938" s="395"/>
      <c r="AX938" s="571"/>
      <c r="AY938" s="572"/>
      <c r="AZ938" s="572"/>
      <c r="BA938" s="572"/>
      <c r="BB938" s="573"/>
      <c r="BC938" s="395"/>
      <c r="BD938" s="115"/>
      <c r="BE938" s="115"/>
      <c r="BF938" s="115"/>
      <c r="BG938" s="115"/>
      <c r="BH938" s="115"/>
      <c r="BI938" s="115"/>
      <c r="BJ938" s="115"/>
      <c r="BK938" s="115"/>
      <c r="BR938" s="120"/>
      <c r="BS938" s="120"/>
      <c r="BV938" s="120"/>
      <c r="BW938" s="120"/>
      <c r="BZ938" s="120"/>
      <c r="CA938" s="120"/>
      <c r="CC938" s="115"/>
      <c r="CD938" s="120"/>
      <c r="CE938" s="417"/>
      <c r="CF938" s="115"/>
      <c r="CG938" s="115"/>
      <c r="CH938" s="120"/>
      <c r="CI938" s="417"/>
      <c r="CJ938" s="115"/>
      <c r="CK938" s="115"/>
      <c r="CL938" s="120"/>
      <c r="CM938" s="417"/>
      <c r="IS938" s="103"/>
    </row>
    <row r="939" spans="2:253" s="74" customFormat="1" ht="17.100000000000001" hidden="1" customHeight="1" x14ac:dyDescent="0.25">
      <c r="B939" s="504">
        <f>IF('KB Duct Parts'!$BL$14=1,Branches!CB13,0)</f>
        <v>0</v>
      </c>
      <c r="C939" s="508"/>
      <c r="D939" s="526" t="str">
        <f>Branches!CM13</f>
        <v xml:space="preserve"> </v>
      </c>
      <c r="E939" s="504" t="str">
        <f>Branches!CC13&amp;""""</f>
        <v>"</v>
      </c>
      <c r="F939" s="508"/>
      <c r="G939" s="509" t="str">
        <f>Branches!CN13</f>
        <v xml:space="preserve"> </v>
      </c>
      <c r="H939" s="504" t="s">
        <v>923</v>
      </c>
      <c r="I939" s="1035" t="str">
        <f>Branches!CO13</f>
        <v xml:space="preserve"> </v>
      </c>
      <c r="J939" s="1036"/>
      <c r="K939" s="516" t="s">
        <v>881</v>
      </c>
      <c r="L939" s="521" t="str">
        <f>Branches!CK13</f>
        <v xml:space="preserve"> </v>
      </c>
      <c r="M939" s="532" t="s">
        <v>1700</v>
      </c>
      <c r="N939" s="514">
        <f>Branches!CP13</f>
        <v>0</v>
      </c>
      <c r="O939" s="518">
        <f t="shared" si="515"/>
        <v>0</v>
      </c>
      <c r="P939" s="680">
        <f>'KB Duct Parts'!$AE$3</f>
        <v>0</v>
      </c>
      <c r="Q939" s="681">
        <f t="shared" si="509"/>
        <v>0</v>
      </c>
      <c r="R939" s="682">
        <f t="shared" si="510"/>
        <v>0</v>
      </c>
      <c r="S939" s="716">
        <f t="shared" si="511"/>
        <v>0.35</v>
      </c>
      <c r="T939" s="679">
        <f t="shared" si="512"/>
        <v>0</v>
      </c>
      <c r="U939" s="679">
        <f t="shared" si="513"/>
        <v>0</v>
      </c>
      <c r="Y939" s="120"/>
      <c r="AE939" s="75"/>
      <c r="AF939" s="370">
        <v>18</v>
      </c>
      <c r="AG939" s="374">
        <v>16</v>
      </c>
      <c r="AH939" s="378">
        <v>14</v>
      </c>
      <c r="AI939" s="381">
        <v>12</v>
      </c>
      <c r="AJ939" s="386">
        <v>10</v>
      </c>
      <c r="AK939" s="391"/>
      <c r="AL939" s="386"/>
      <c r="AM939" s="363">
        <f t="shared" si="514"/>
        <v>0</v>
      </c>
      <c r="AN939" s="578"/>
      <c r="AO939" s="120"/>
      <c r="AP939" s="120"/>
      <c r="AQ939" s="120"/>
      <c r="AR939" s="120"/>
      <c r="AS939" s="120"/>
      <c r="AT939" s="120"/>
      <c r="AV939" s="115"/>
      <c r="AW939" s="395"/>
      <c r="AX939" s="571"/>
      <c r="AY939" s="572"/>
      <c r="AZ939" s="572"/>
      <c r="BA939" s="572"/>
      <c r="BB939" s="573"/>
      <c r="BC939" s="395"/>
      <c r="BD939" s="115"/>
      <c r="BE939" s="115"/>
      <c r="BF939" s="115"/>
      <c r="BG939" s="115"/>
      <c r="BH939" s="115"/>
      <c r="BI939" s="115"/>
      <c r="BJ939" s="115"/>
      <c r="BK939" s="115"/>
      <c r="BR939" s="120"/>
      <c r="BS939" s="120"/>
      <c r="BV939" s="120"/>
      <c r="BW939" s="120"/>
      <c r="BZ939" s="120"/>
      <c r="CA939" s="120"/>
      <c r="CC939" s="115"/>
      <c r="CD939" s="120"/>
      <c r="CE939" s="417"/>
      <c r="CF939" s="115"/>
      <c r="CG939" s="115"/>
      <c r="CH939" s="120"/>
      <c r="CI939" s="417"/>
      <c r="CJ939" s="115"/>
      <c r="CK939" s="115"/>
      <c r="CL939" s="120"/>
      <c r="CM939" s="417"/>
      <c r="IS939" s="103"/>
    </row>
    <row r="940" spans="2:253" s="74" customFormat="1" ht="17.100000000000001" hidden="1" customHeight="1" x14ac:dyDescent="0.25">
      <c r="B940" s="504">
        <f>IF('KB Duct Parts'!$BL$14=1,Branches!CB14,0)</f>
        <v>0</v>
      </c>
      <c r="C940" s="508"/>
      <c r="D940" s="526" t="str">
        <f>Branches!CM14</f>
        <v xml:space="preserve"> </v>
      </c>
      <c r="E940" s="504" t="str">
        <f>Branches!CC14&amp;""""</f>
        <v>"</v>
      </c>
      <c r="F940" s="508"/>
      <c r="G940" s="509" t="str">
        <f>Branches!CN14</f>
        <v xml:space="preserve"> </v>
      </c>
      <c r="H940" s="504" t="s">
        <v>923</v>
      </c>
      <c r="I940" s="1035" t="str">
        <f>Branches!CO14</f>
        <v xml:space="preserve"> </v>
      </c>
      <c r="J940" s="1036"/>
      <c r="K940" s="516" t="s">
        <v>881</v>
      </c>
      <c r="L940" s="521" t="str">
        <f>Branches!CK14</f>
        <v xml:space="preserve"> </v>
      </c>
      <c r="M940" s="532" t="s">
        <v>1700</v>
      </c>
      <c r="N940" s="514">
        <f>Branches!CP14</f>
        <v>0</v>
      </c>
      <c r="O940" s="518">
        <f t="shared" si="515"/>
        <v>0</v>
      </c>
      <c r="P940" s="680">
        <f>'KB Duct Parts'!$AE$3</f>
        <v>0</v>
      </c>
      <c r="Q940" s="681">
        <f t="shared" si="509"/>
        <v>0</v>
      </c>
      <c r="R940" s="682">
        <f t="shared" si="510"/>
        <v>0</v>
      </c>
      <c r="S940" s="716">
        <f t="shared" si="511"/>
        <v>0.35</v>
      </c>
      <c r="T940" s="679">
        <f t="shared" si="512"/>
        <v>0</v>
      </c>
      <c r="U940" s="679">
        <f t="shared" si="513"/>
        <v>0</v>
      </c>
      <c r="Y940" s="120"/>
      <c r="AE940" s="75"/>
      <c r="AF940" s="370">
        <v>18</v>
      </c>
      <c r="AG940" s="374">
        <v>16</v>
      </c>
      <c r="AH940" s="378">
        <v>14</v>
      </c>
      <c r="AI940" s="381">
        <v>12</v>
      </c>
      <c r="AJ940" s="386">
        <v>10</v>
      </c>
      <c r="AK940" s="391"/>
      <c r="AL940" s="386"/>
      <c r="AM940" s="363">
        <f t="shared" si="514"/>
        <v>0</v>
      </c>
      <c r="AN940" s="578"/>
      <c r="AO940" s="120"/>
      <c r="AP940" s="120"/>
      <c r="AQ940" s="120"/>
      <c r="AR940" s="120"/>
      <c r="AS940" s="120"/>
      <c r="AT940" s="120"/>
      <c r="AV940" s="115"/>
      <c r="AW940" s="395"/>
      <c r="AX940" s="571"/>
      <c r="AY940" s="572"/>
      <c r="AZ940" s="572"/>
      <c r="BA940" s="572"/>
      <c r="BB940" s="573"/>
      <c r="BC940" s="395"/>
      <c r="BD940" s="115"/>
      <c r="BE940" s="115"/>
      <c r="BF940" s="115"/>
      <c r="BG940" s="115"/>
      <c r="BH940" s="115"/>
      <c r="BI940" s="115"/>
      <c r="BJ940" s="115"/>
      <c r="BK940" s="115"/>
      <c r="BR940" s="120"/>
      <c r="BS940" s="120"/>
      <c r="BV940" s="120"/>
      <c r="BW940" s="120"/>
      <c r="BZ940" s="120"/>
      <c r="CA940" s="120"/>
      <c r="CC940" s="115"/>
      <c r="CD940" s="120"/>
      <c r="CE940" s="417"/>
      <c r="CF940" s="115"/>
      <c r="CG940" s="115"/>
      <c r="CH940" s="120"/>
      <c r="CI940" s="417"/>
      <c r="CJ940" s="115"/>
      <c r="CK940" s="115"/>
      <c r="CL940" s="120"/>
      <c r="CM940" s="417"/>
      <c r="IS940" s="103"/>
    </row>
    <row r="941" spans="2:253" s="74" customFormat="1" ht="17.100000000000001" hidden="1" customHeight="1" x14ac:dyDescent="0.25">
      <c r="B941" s="504">
        <f>IF('KB Duct Parts'!$BL$14=1,Branches!CB15,0)</f>
        <v>0</v>
      </c>
      <c r="C941" s="508"/>
      <c r="D941" s="526" t="str">
        <f>Branches!CM15</f>
        <v xml:space="preserve"> </v>
      </c>
      <c r="E941" s="504" t="str">
        <f>Branches!CC15&amp;""""</f>
        <v>"</v>
      </c>
      <c r="F941" s="508"/>
      <c r="G941" s="509" t="str">
        <f>Branches!CN15</f>
        <v xml:space="preserve"> </v>
      </c>
      <c r="H941" s="504" t="s">
        <v>923</v>
      </c>
      <c r="I941" s="1035" t="str">
        <f>Branches!CO15</f>
        <v xml:space="preserve"> </v>
      </c>
      <c r="J941" s="1036"/>
      <c r="K941" s="516" t="s">
        <v>881</v>
      </c>
      <c r="L941" s="521" t="str">
        <f>Branches!CK15</f>
        <v xml:space="preserve"> </v>
      </c>
      <c r="M941" s="532" t="s">
        <v>1700</v>
      </c>
      <c r="N941" s="514">
        <f>Branches!CP15</f>
        <v>0</v>
      </c>
      <c r="O941" s="518">
        <f t="shared" si="515"/>
        <v>0</v>
      </c>
      <c r="P941" s="680">
        <f>'KB Duct Parts'!$AE$3</f>
        <v>0</v>
      </c>
      <c r="Q941" s="681">
        <f t="shared" si="509"/>
        <v>0</v>
      </c>
      <c r="R941" s="682">
        <f t="shared" si="510"/>
        <v>0</v>
      </c>
      <c r="S941" s="716">
        <f t="shared" si="511"/>
        <v>0.35</v>
      </c>
      <c r="T941" s="679">
        <f t="shared" si="512"/>
        <v>0</v>
      </c>
      <c r="U941" s="679">
        <f t="shared" si="513"/>
        <v>0</v>
      </c>
      <c r="Y941" s="120"/>
      <c r="AE941" s="75"/>
      <c r="AF941" s="370">
        <v>18</v>
      </c>
      <c r="AG941" s="374">
        <v>16</v>
      </c>
      <c r="AH941" s="378">
        <v>14</v>
      </c>
      <c r="AI941" s="381">
        <v>12</v>
      </c>
      <c r="AJ941" s="386">
        <v>10</v>
      </c>
      <c r="AK941" s="391"/>
      <c r="AL941" s="386"/>
      <c r="AM941" s="363">
        <f t="shared" si="514"/>
        <v>0</v>
      </c>
      <c r="AN941" s="578"/>
      <c r="AO941" s="120"/>
      <c r="AP941" s="120"/>
      <c r="AQ941" s="120"/>
      <c r="AR941" s="120"/>
      <c r="AS941" s="120"/>
      <c r="AT941" s="120"/>
      <c r="AV941" s="115"/>
      <c r="AW941" s="395"/>
      <c r="AX941" s="571"/>
      <c r="AY941" s="572"/>
      <c r="AZ941" s="572"/>
      <c r="BA941" s="572"/>
      <c r="BB941" s="573"/>
      <c r="BC941" s="395"/>
      <c r="BD941" s="115"/>
      <c r="BE941" s="115"/>
      <c r="BF941" s="115"/>
      <c r="BG941" s="115"/>
      <c r="BH941" s="115"/>
      <c r="BI941" s="115"/>
      <c r="BJ941" s="115"/>
      <c r="BK941" s="115"/>
      <c r="BR941" s="120"/>
      <c r="BS941" s="120"/>
      <c r="BV941" s="120"/>
      <c r="BW941" s="120"/>
      <c r="BZ941" s="120"/>
      <c r="CA941" s="120"/>
      <c r="CC941" s="115"/>
      <c r="CD941" s="120"/>
      <c r="CE941" s="417"/>
      <c r="CF941" s="115"/>
      <c r="CG941" s="115"/>
      <c r="CH941" s="120"/>
      <c r="CI941" s="417"/>
      <c r="CJ941" s="115"/>
      <c r="CK941" s="115"/>
      <c r="CL941" s="120"/>
      <c r="CM941" s="417"/>
      <c r="IS941" s="103"/>
    </row>
    <row r="942" spans="2:253" s="74" customFormat="1" ht="17.100000000000001" hidden="1" customHeight="1" x14ac:dyDescent="0.25">
      <c r="B942" s="504">
        <f>IF('KB Duct Parts'!$BL$14=1,Branches!CB16,0)</f>
        <v>0</v>
      </c>
      <c r="C942" s="508"/>
      <c r="D942" s="526" t="str">
        <f>Branches!CM16</f>
        <v xml:space="preserve"> </v>
      </c>
      <c r="E942" s="504" t="str">
        <f>Branches!CC16&amp;""""</f>
        <v>"</v>
      </c>
      <c r="F942" s="508"/>
      <c r="G942" s="509" t="str">
        <f>Branches!CN16</f>
        <v xml:space="preserve"> </v>
      </c>
      <c r="H942" s="504" t="s">
        <v>923</v>
      </c>
      <c r="I942" s="1035" t="str">
        <f>Branches!CO16</f>
        <v xml:space="preserve"> </v>
      </c>
      <c r="J942" s="1036"/>
      <c r="K942" s="516" t="s">
        <v>881</v>
      </c>
      <c r="L942" s="521" t="str">
        <f>Branches!CK16</f>
        <v xml:space="preserve"> </v>
      </c>
      <c r="M942" s="532" t="s">
        <v>1700</v>
      </c>
      <c r="N942" s="514">
        <f>Branches!CP16</f>
        <v>0</v>
      </c>
      <c r="O942" s="518">
        <f t="shared" si="515"/>
        <v>0</v>
      </c>
      <c r="P942" s="680">
        <f>'KB Duct Parts'!$AE$3</f>
        <v>0</v>
      </c>
      <c r="Q942" s="681">
        <f t="shared" si="509"/>
        <v>0</v>
      </c>
      <c r="R942" s="682">
        <f t="shared" si="510"/>
        <v>0</v>
      </c>
      <c r="S942" s="716">
        <f t="shared" si="511"/>
        <v>0.35</v>
      </c>
      <c r="T942" s="679">
        <f t="shared" si="512"/>
        <v>0</v>
      </c>
      <c r="U942" s="679">
        <f t="shared" si="513"/>
        <v>0</v>
      </c>
      <c r="Y942" s="120"/>
      <c r="AE942" s="75"/>
      <c r="AF942" s="370">
        <v>18</v>
      </c>
      <c r="AG942" s="374">
        <v>16</v>
      </c>
      <c r="AH942" s="378">
        <v>14</v>
      </c>
      <c r="AI942" s="381">
        <v>12</v>
      </c>
      <c r="AJ942" s="386">
        <v>10</v>
      </c>
      <c r="AK942" s="391"/>
      <c r="AL942" s="386"/>
      <c r="AM942" s="363">
        <f t="shared" si="514"/>
        <v>0</v>
      </c>
      <c r="AN942" s="578"/>
      <c r="AO942" s="120"/>
      <c r="AP942" s="120"/>
      <c r="AQ942" s="120"/>
      <c r="AR942" s="120"/>
      <c r="AS942" s="120"/>
      <c r="AT942" s="120"/>
      <c r="AV942" s="115"/>
      <c r="AW942" s="395"/>
      <c r="AX942" s="571"/>
      <c r="AY942" s="572"/>
      <c r="AZ942" s="572"/>
      <c r="BA942" s="572"/>
      <c r="BB942" s="573"/>
      <c r="BC942" s="395"/>
      <c r="BD942" s="115"/>
      <c r="BE942" s="115"/>
      <c r="BF942" s="115"/>
      <c r="BG942" s="115"/>
      <c r="BH942" s="115"/>
      <c r="BI942" s="115"/>
      <c r="BJ942" s="115"/>
      <c r="BK942" s="115"/>
      <c r="BR942" s="120"/>
      <c r="BS942" s="120"/>
      <c r="BV942" s="120"/>
      <c r="BW942" s="120"/>
      <c r="BZ942" s="120"/>
      <c r="CA942" s="120"/>
      <c r="CC942" s="115"/>
      <c r="CD942" s="120"/>
      <c r="CE942" s="417"/>
      <c r="CF942" s="115"/>
      <c r="CG942" s="115"/>
      <c r="CH942" s="120"/>
      <c r="CI942" s="417"/>
      <c r="CJ942" s="115"/>
      <c r="CK942" s="115"/>
      <c r="CL942" s="120"/>
      <c r="CM942" s="417"/>
      <c r="IS942" s="103"/>
    </row>
    <row r="943" spans="2:253" s="74" customFormat="1" ht="17.100000000000001" hidden="1" customHeight="1" x14ac:dyDescent="0.25">
      <c r="B943" s="504">
        <f>IF('KB Duct Parts'!$BL$14=1,Branches!CB17,0)</f>
        <v>0</v>
      </c>
      <c r="C943" s="508"/>
      <c r="D943" s="526" t="str">
        <f>Branches!CM17</f>
        <v xml:space="preserve"> </v>
      </c>
      <c r="E943" s="504" t="str">
        <f>Branches!CC17&amp;""""</f>
        <v>"</v>
      </c>
      <c r="F943" s="508"/>
      <c r="G943" s="509" t="str">
        <f>Branches!CN17</f>
        <v xml:space="preserve"> </v>
      </c>
      <c r="H943" s="504" t="s">
        <v>923</v>
      </c>
      <c r="I943" s="1035" t="str">
        <f>Branches!CO17</f>
        <v xml:space="preserve"> </v>
      </c>
      <c r="J943" s="1036"/>
      <c r="K943" s="516" t="s">
        <v>881</v>
      </c>
      <c r="L943" s="521" t="str">
        <f>Branches!CK17</f>
        <v xml:space="preserve"> </v>
      </c>
      <c r="M943" s="532" t="s">
        <v>1700</v>
      </c>
      <c r="N943" s="514">
        <f>Branches!CP17</f>
        <v>0</v>
      </c>
      <c r="O943" s="518">
        <f t="shared" si="515"/>
        <v>0</v>
      </c>
      <c r="P943" s="680">
        <f>'KB Duct Parts'!$AE$3</f>
        <v>0</v>
      </c>
      <c r="Q943" s="681">
        <f t="shared" si="509"/>
        <v>0</v>
      </c>
      <c r="R943" s="682">
        <f t="shared" si="510"/>
        <v>0</v>
      </c>
      <c r="S943" s="716">
        <f t="shared" si="511"/>
        <v>0.35</v>
      </c>
      <c r="T943" s="679">
        <f t="shared" si="512"/>
        <v>0</v>
      </c>
      <c r="U943" s="679">
        <f t="shared" si="513"/>
        <v>0</v>
      </c>
      <c r="Y943" s="120"/>
      <c r="AE943" s="75"/>
      <c r="AF943" s="370">
        <v>18</v>
      </c>
      <c r="AG943" s="374">
        <v>16</v>
      </c>
      <c r="AH943" s="378">
        <v>14</v>
      </c>
      <c r="AI943" s="381">
        <v>12</v>
      </c>
      <c r="AJ943" s="386">
        <v>10</v>
      </c>
      <c r="AK943" s="391"/>
      <c r="AL943" s="386"/>
      <c r="AM943" s="363">
        <f t="shared" si="514"/>
        <v>0</v>
      </c>
      <c r="AN943" s="578"/>
      <c r="AO943" s="120"/>
      <c r="AP943" s="120"/>
      <c r="AQ943" s="120"/>
      <c r="AR943" s="120"/>
      <c r="AS943" s="120"/>
      <c r="AT943" s="120"/>
      <c r="AV943" s="115"/>
      <c r="AW943" s="395"/>
      <c r="AX943" s="571"/>
      <c r="AY943" s="572"/>
      <c r="AZ943" s="572"/>
      <c r="BA943" s="572"/>
      <c r="BB943" s="573"/>
      <c r="BC943" s="395"/>
      <c r="BD943" s="115"/>
      <c r="BE943" s="115"/>
      <c r="BF943" s="115"/>
      <c r="BG943" s="115"/>
      <c r="BH943" s="115"/>
      <c r="BI943" s="115"/>
      <c r="BJ943" s="115"/>
      <c r="BK943" s="115"/>
      <c r="BR943" s="120"/>
      <c r="BS943" s="120"/>
      <c r="BV943" s="120"/>
      <c r="BW943" s="120"/>
      <c r="BZ943" s="120"/>
      <c r="CA943" s="120"/>
      <c r="CC943" s="115"/>
      <c r="CD943" s="120"/>
      <c r="CE943" s="417"/>
      <c r="CF943" s="115"/>
      <c r="CG943" s="115"/>
      <c r="CH943" s="120"/>
      <c r="CI943" s="417"/>
      <c r="CJ943" s="115"/>
      <c r="CK943" s="115"/>
      <c r="CL943" s="120"/>
      <c r="CM943" s="417"/>
      <c r="IS943" s="103"/>
    </row>
    <row r="944" spans="2:253" s="74" customFormat="1" ht="17.100000000000001" hidden="1" customHeight="1" x14ac:dyDescent="0.25">
      <c r="B944" s="504">
        <f>IF('KB Duct Parts'!$BL$14=1,Branches!CB18,0)</f>
        <v>0</v>
      </c>
      <c r="C944" s="508"/>
      <c r="D944" s="526" t="str">
        <f>Branches!CM18</f>
        <v xml:space="preserve"> </v>
      </c>
      <c r="E944" s="504" t="str">
        <f>Branches!CC18&amp;""""</f>
        <v>"</v>
      </c>
      <c r="F944" s="508"/>
      <c r="G944" s="509" t="str">
        <f>Branches!CN18</f>
        <v xml:space="preserve"> </v>
      </c>
      <c r="H944" s="504" t="s">
        <v>923</v>
      </c>
      <c r="I944" s="1035" t="str">
        <f>Branches!CO18</f>
        <v xml:space="preserve"> </v>
      </c>
      <c r="J944" s="1036"/>
      <c r="K944" s="516" t="s">
        <v>881</v>
      </c>
      <c r="L944" s="521" t="str">
        <f>Branches!CK18</f>
        <v xml:space="preserve"> </v>
      </c>
      <c r="M944" s="532" t="s">
        <v>1700</v>
      </c>
      <c r="N944" s="514">
        <f>Branches!CP18</f>
        <v>0</v>
      </c>
      <c r="O944" s="518">
        <f t="shared" si="515"/>
        <v>0</v>
      </c>
      <c r="P944" s="680">
        <f>'KB Duct Parts'!$AE$3</f>
        <v>0</v>
      </c>
      <c r="Q944" s="681">
        <f t="shared" si="509"/>
        <v>0</v>
      </c>
      <c r="R944" s="682">
        <f t="shared" si="510"/>
        <v>0</v>
      </c>
      <c r="S944" s="716">
        <f t="shared" si="511"/>
        <v>0.35</v>
      </c>
      <c r="T944" s="679">
        <f t="shared" si="512"/>
        <v>0</v>
      </c>
      <c r="U944" s="679">
        <f t="shared" si="513"/>
        <v>0</v>
      </c>
      <c r="Y944" s="120"/>
      <c r="AE944" s="75"/>
      <c r="AF944" s="370">
        <v>18</v>
      </c>
      <c r="AG944" s="374">
        <v>16</v>
      </c>
      <c r="AH944" s="378">
        <v>14</v>
      </c>
      <c r="AI944" s="381">
        <v>12</v>
      </c>
      <c r="AJ944" s="386">
        <v>10</v>
      </c>
      <c r="AK944" s="391"/>
      <c r="AL944" s="386"/>
      <c r="AM944" s="363">
        <f t="shared" si="514"/>
        <v>0</v>
      </c>
      <c r="AN944" s="578"/>
      <c r="AO944" s="120"/>
      <c r="AP944" s="120"/>
      <c r="AQ944" s="120"/>
      <c r="AR944" s="120"/>
      <c r="AS944" s="120"/>
      <c r="AT944" s="120"/>
      <c r="AV944" s="115"/>
      <c r="AW944" s="395"/>
      <c r="AX944" s="571"/>
      <c r="AY944" s="572"/>
      <c r="AZ944" s="572"/>
      <c r="BA944" s="572"/>
      <c r="BB944" s="573"/>
      <c r="BC944" s="395"/>
      <c r="BD944" s="115"/>
      <c r="BE944" s="115"/>
      <c r="BF944" s="115"/>
      <c r="BG944" s="115"/>
      <c r="BH944" s="115"/>
      <c r="BI944" s="115"/>
      <c r="BJ944" s="115"/>
      <c r="BK944" s="115"/>
      <c r="BR944" s="120"/>
      <c r="BS944" s="120"/>
      <c r="BV944" s="120"/>
      <c r="BW944" s="120"/>
      <c r="BZ944" s="120"/>
      <c r="CA944" s="120"/>
      <c r="CC944" s="115"/>
      <c r="CD944" s="120"/>
      <c r="CE944" s="417"/>
      <c r="CF944" s="115"/>
      <c r="CG944" s="115"/>
      <c r="CH944" s="120"/>
      <c r="CI944" s="417"/>
      <c r="CJ944" s="115"/>
      <c r="CK944" s="115"/>
      <c r="CL944" s="120"/>
      <c r="CM944" s="417"/>
      <c r="IS944" s="103"/>
    </row>
    <row r="945" spans="2:253" s="74" customFormat="1" ht="17.100000000000001" hidden="1" customHeight="1" x14ac:dyDescent="0.25">
      <c r="B945" s="504">
        <f>IF('KB Duct Parts'!$BL$14=1,Branches!CB19,0)</f>
        <v>0</v>
      </c>
      <c r="C945" s="508"/>
      <c r="D945" s="526" t="str">
        <f>Branches!CM19</f>
        <v xml:space="preserve"> </v>
      </c>
      <c r="E945" s="504" t="str">
        <f>Branches!CC19&amp;""""</f>
        <v>"</v>
      </c>
      <c r="F945" s="508"/>
      <c r="G945" s="509" t="str">
        <f>Branches!CN19</f>
        <v xml:space="preserve"> </v>
      </c>
      <c r="H945" s="504" t="s">
        <v>923</v>
      </c>
      <c r="I945" s="1035" t="str">
        <f>Branches!CO19</f>
        <v xml:space="preserve"> </v>
      </c>
      <c r="J945" s="1036"/>
      <c r="K945" s="516" t="s">
        <v>881</v>
      </c>
      <c r="L945" s="521" t="str">
        <f>Branches!CK19</f>
        <v xml:space="preserve"> </v>
      </c>
      <c r="M945" s="532" t="s">
        <v>1700</v>
      </c>
      <c r="N945" s="514">
        <f>Branches!CP19</f>
        <v>0</v>
      </c>
      <c r="O945" s="518">
        <f t="shared" si="515"/>
        <v>0</v>
      </c>
      <c r="P945" s="680">
        <f>'KB Duct Parts'!$AE$3</f>
        <v>0</v>
      </c>
      <c r="Q945" s="681">
        <f t="shared" si="509"/>
        <v>0</v>
      </c>
      <c r="R945" s="682">
        <f t="shared" si="510"/>
        <v>0</v>
      </c>
      <c r="S945" s="716">
        <f t="shared" si="511"/>
        <v>0.35</v>
      </c>
      <c r="T945" s="679">
        <f t="shared" si="512"/>
        <v>0</v>
      </c>
      <c r="U945" s="679">
        <f t="shared" si="513"/>
        <v>0</v>
      </c>
      <c r="Y945" s="120"/>
      <c r="AE945" s="75"/>
      <c r="AF945" s="370">
        <v>18</v>
      </c>
      <c r="AG945" s="374">
        <v>16</v>
      </c>
      <c r="AH945" s="378">
        <v>14</v>
      </c>
      <c r="AI945" s="381">
        <v>12</v>
      </c>
      <c r="AJ945" s="386">
        <v>10</v>
      </c>
      <c r="AK945" s="391"/>
      <c r="AL945" s="386"/>
      <c r="AM945" s="363">
        <f t="shared" si="514"/>
        <v>0</v>
      </c>
      <c r="AN945" s="578"/>
      <c r="AO945" s="120"/>
      <c r="AP945" s="120"/>
      <c r="AQ945" s="120"/>
      <c r="AR945" s="120"/>
      <c r="AS945" s="120"/>
      <c r="AT945" s="120"/>
      <c r="AV945" s="115"/>
      <c r="AW945" s="395"/>
      <c r="AX945" s="571"/>
      <c r="AY945" s="572"/>
      <c r="AZ945" s="572"/>
      <c r="BA945" s="572"/>
      <c r="BB945" s="573"/>
      <c r="BC945" s="395"/>
      <c r="BD945" s="115"/>
      <c r="BE945" s="115"/>
      <c r="BF945" s="115"/>
      <c r="BG945" s="115"/>
      <c r="BH945" s="115"/>
      <c r="BI945" s="115"/>
      <c r="BJ945" s="115"/>
      <c r="BK945" s="115"/>
      <c r="BR945" s="120"/>
      <c r="BS945" s="120"/>
      <c r="BV945" s="120"/>
      <c r="BW945" s="120"/>
      <c r="BZ945" s="120"/>
      <c r="CA945" s="120"/>
      <c r="CC945" s="115"/>
      <c r="CD945" s="120"/>
      <c r="CE945" s="417"/>
      <c r="CF945" s="115"/>
      <c r="CG945" s="115"/>
      <c r="CH945" s="120"/>
      <c r="CI945" s="417"/>
      <c r="CJ945" s="115"/>
      <c r="CK945" s="115"/>
      <c r="CL945" s="120"/>
      <c r="CM945" s="417"/>
      <c r="IS945" s="103"/>
    </row>
    <row r="946" spans="2:253" s="74" customFormat="1" ht="17.100000000000001" hidden="1" customHeight="1" x14ac:dyDescent="0.25">
      <c r="B946" s="504">
        <f>IF('KB Duct Parts'!$BL$14=1,Branches!CB20,0)</f>
        <v>0</v>
      </c>
      <c r="C946" s="508"/>
      <c r="D946" s="526" t="str">
        <f>Branches!CM20</f>
        <v xml:space="preserve"> </v>
      </c>
      <c r="E946" s="504" t="str">
        <f>Branches!CC20&amp;""""</f>
        <v>"</v>
      </c>
      <c r="F946" s="508"/>
      <c r="G946" s="509" t="str">
        <f>Branches!CN20</f>
        <v xml:space="preserve"> </v>
      </c>
      <c r="H946" s="504" t="s">
        <v>923</v>
      </c>
      <c r="I946" s="1035" t="str">
        <f>Branches!CO20</f>
        <v xml:space="preserve"> </v>
      </c>
      <c r="J946" s="1036"/>
      <c r="K946" s="516" t="s">
        <v>881</v>
      </c>
      <c r="L946" s="521" t="str">
        <f>Branches!CK20</f>
        <v xml:space="preserve"> </v>
      </c>
      <c r="M946" s="532" t="s">
        <v>1700</v>
      </c>
      <c r="N946" s="514">
        <f>Branches!CP20</f>
        <v>0</v>
      </c>
      <c r="O946" s="518">
        <f t="shared" si="515"/>
        <v>0</v>
      </c>
      <c r="P946" s="680">
        <f>'KB Duct Parts'!$AE$3</f>
        <v>0</v>
      </c>
      <c r="Q946" s="681">
        <f t="shared" si="509"/>
        <v>0</v>
      </c>
      <c r="R946" s="682">
        <f t="shared" si="510"/>
        <v>0</v>
      </c>
      <c r="S946" s="716">
        <f t="shared" si="511"/>
        <v>0.35</v>
      </c>
      <c r="T946" s="679">
        <f t="shared" si="512"/>
        <v>0</v>
      </c>
      <c r="U946" s="679">
        <f t="shared" si="513"/>
        <v>0</v>
      </c>
      <c r="Y946" s="120"/>
      <c r="AE946" s="75"/>
      <c r="AF946" s="370">
        <v>18</v>
      </c>
      <c r="AG946" s="374">
        <v>16</v>
      </c>
      <c r="AH946" s="378">
        <v>14</v>
      </c>
      <c r="AI946" s="381">
        <v>12</v>
      </c>
      <c r="AJ946" s="386">
        <v>10</v>
      </c>
      <c r="AK946" s="391"/>
      <c r="AL946" s="386"/>
      <c r="AM946" s="363">
        <f t="shared" si="514"/>
        <v>0</v>
      </c>
      <c r="AN946" s="578"/>
      <c r="AO946" s="120"/>
      <c r="AP946" s="120"/>
      <c r="AQ946" s="120"/>
      <c r="AR946" s="120"/>
      <c r="AS946" s="120"/>
      <c r="AT946" s="120"/>
      <c r="AV946" s="115"/>
      <c r="AW946" s="395"/>
      <c r="AX946" s="571"/>
      <c r="AY946" s="572"/>
      <c r="AZ946" s="572"/>
      <c r="BA946" s="572"/>
      <c r="BB946" s="573"/>
      <c r="BC946" s="395"/>
      <c r="BD946" s="115"/>
      <c r="BE946" s="115"/>
      <c r="BF946" s="115"/>
      <c r="BG946" s="115"/>
      <c r="BH946" s="115"/>
      <c r="BI946" s="115"/>
      <c r="BJ946" s="115"/>
      <c r="BK946" s="115"/>
      <c r="BR946" s="120"/>
      <c r="BS946" s="120"/>
      <c r="BV946" s="120"/>
      <c r="BW946" s="120"/>
      <c r="BZ946" s="120"/>
      <c r="CA946" s="120"/>
      <c r="CC946" s="115"/>
      <c r="CD946" s="120"/>
      <c r="CE946" s="417"/>
      <c r="CF946" s="115"/>
      <c r="CG946" s="115"/>
      <c r="CH946" s="120"/>
      <c r="CI946" s="417"/>
      <c r="CJ946" s="115"/>
      <c r="CK946" s="115"/>
      <c r="CL946" s="120"/>
      <c r="CM946" s="417"/>
      <c r="IS946" s="103"/>
    </row>
    <row r="947" spans="2:253" s="74" customFormat="1" ht="17.100000000000001" hidden="1" customHeight="1" x14ac:dyDescent="0.25">
      <c r="B947" s="504">
        <f>IF('KB Duct Parts'!$BL$14=1,Branches!CB21,0)</f>
        <v>0</v>
      </c>
      <c r="C947" s="508"/>
      <c r="D947" s="526" t="str">
        <f>Branches!CM21</f>
        <v xml:space="preserve"> </v>
      </c>
      <c r="E947" s="504" t="str">
        <f>Branches!CC21&amp;""""</f>
        <v>"</v>
      </c>
      <c r="F947" s="508"/>
      <c r="G947" s="509" t="str">
        <f>Branches!CN21</f>
        <v xml:space="preserve"> </v>
      </c>
      <c r="H947" s="504" t="s">
        <v>923</v>
      </c>
      <c r="I947" s="1035" t="str">
        <f>Branches!CO21</f>
        <v xml:space="preserve"> </v>
      </c>
      <c r="J947" s="1036"/>
      <c r="K947" s="516" t="s">
        <v>881</v>
      </c>
      <c r="L947" s="521" t="str">
        <f>Branches!CK21</f>
        <v xml:space="preserve"> </v>
      </c>
      <c r="M947" s="532" t="s">
        <v>1700</v>
      </c>
      <c r="N947" s="514">
        <f>Branches!CP21</f>
        <v>0</v>
      </c>
      <c r="O947" s="518">
        <f t="shared" si="515"/>
        <v>0</v>
      </c>
      <c r="P947" s="680">
        <f>'KB Duct Parts'!$AE$3</f>
        <v>0</v>
      </c>
      <c r="Q947" s="681">
        <f t="shared" si="509"/>
        <v>0</v>
      </c>
      <c r="R947" s="682">
        <f t="shared" si="510"/>
        <v>0</v>
      </c>
      <c r="S947" s="716">
        <f t="shared" si="511"/>
        <v>0.35</v>
      </c>
      <c r="T947" s="679">
        <f t="shared" si="512"/>
        <v>0</v>
      </c>
      <c r="U947" s="679">
        <f t="shared" si="513"/>
        <v>0</v>
      </c>
      <c r="Y947" s="120"/>
      <c r="AE947" s="75"/>
      <c r="AF947" s="370">
        <v>18</v>
      </c>
      <c r="AG947" s="374">
        <v>16</v>
      </c>
      <c r="AH947" s="378">
        <v>14</v>
      </c>
      <c r="AI947" s="381">
        <v>12</v>
      </c>
      <c r="AJ947" s="386">
        <v>10</v>
      </c>
      <c r="AK947" s="391"/>
      <c r="AL947" s="386"/>
      <c r="AM947" s="363">
        <f t="shared" si="514"/>
        <v>0</v>
      </c>
      <c r="AN947" s="578"/>
      <c r="AO947" s="120"/>
      <c r="AP947" s="120"/>
      <c r="AQ947" s="120"/>
      <c r="AR947" s="120"/>
      <c r="AS947" s="120"/>
      <c r="AT947" s="120"/>
      <c r="AV947" s="115"/>
      <c r="AW947" s="395"/>
      <c r="AX947" s="571"/>
      <c r="AY947" s="572"/>
      <c r="AZ947" s="572"/>
      <c r="BA947" s="572"/>
      <c r="BB947" s="573"/>
      <c r="BC947" s="395"/>
      <c r="BD947" s="115"/>
      <c r="BE947" s="115"/>
      <c r="BF947" s="115"/>
      <c r="BG947" s="115"/>
      <c r="BH947" s="115"/>
      <c r="BI947" s="115"/>
      <c r="BJ947" s="115"/>
      <c r="BK947" s="115"/>
      <c r="BR947" s="120"/>
      <c r="BS947" s="120"/>
      <c r="BV947" s="120"/>
      <c r="BW947" s="120"/>
      <c r="BZ947" s="120"/>
      <c r="CA947" s="120"/>
      <c r="CC947" s="115"/>
      <c r="CD947" s="120"/>
      <c r="CE947" s="417"/>
      <c r="CF947" s="115"/>
      <c r="CG947" s="115"/>
      <c r="CH947" s="120"/>
      <c r="CI947" s="417"/>
      <c r="CJ947" s="115"/>
      <c r="CK947" s="115"/>
      <c r="CL947" s="120"/>
      <c r="CM947" s="417"/>
      <c r="IS947" s="103"/>
    </row>
    <row r="948" spans="2:253" s="74" customFormat="1" ht="17.100000000000001" hidden="1" customHeight="1" x14ac:dyDescent="0.25">
      <c r="B948" s="504">
        <f>IF('KB Duct Parts'!$BL$14=1,Branches!CB22,0)</f>
        <v>0</v>
      </c>
      <c r="C948" s="508"/>
      <c r="D948" s="526" t="str">
        <f>Branches!CM22</f>
        <v xml:space="preserve"> </v>
      </c>
      <c r="E948" s="504" t="str">
        <f>Branches!CC22&amp;""""</f>
        <v>"</v>
      </c>
      <c r="F948" s="508"/>
      <c r="G948" s="509" t="str">
        <f>Branches!CN22</f>
        <v xml:space="preserve"> </v>
      </c>
      <c r="H948" s="504" t="s">
        <v>923</v>
      </c>
      <c r="I948" s="1035" t="str">
        <f>Branches!CO22</f>
        <v xml:space="preserve"> </v>
      </c>
      <c r="J948" s="1036"/>
      <c r="K948" s="516" t="s">
        <v>881</v>
      </c>
      <c r="L948" s="521" t="str">
        <f>Branches!CK22</f>
        <v xml:space="preserve"> </v>
      </c>
      <c r="M948" s="532" t="s">
        <v>1700</v>
      </c>
      <c r="N948" s="514">
        <f>Branches!CP22</f>
        <v>0</v>
      </c>
      <c r="O948" s="518">
        <f t="shared" si="515"/>
        <v>0</v>
      </c>
      <c r="P948" s="680">
        <f>'KB Duct Parts'!$AE$3</f>
        <v>0</v>
      </c>
      <c r="Q948" s="681">
        <f t="shared" si="509"/>
        <v>0</v>
      </c>
      <c r="R948" s="682">
        <f t="shared" si="510"/>
        <v>0</v>
      </c>
      <c r="S948" s="716">
        <f t="shared" si="511"/>
        <v>0.35</v>
      </c>
      <c r="T948" s="679">
        <f t="shared" si="512"/>
        <v>0</v>
      </c>
      <c r="U948" s="679">
        <f t="shared" si="513"/>
        <v>0</v>
      </c>
      <c r="Y948" s="120"/>
      <c r="AE948" s="75"/>
      <c r="AF948" s="370">
        <v>18</v>
      </c>
      <c r="AG948" s="374">
        <v>16</v>
      </c>
      <c r="AH948" s="378">
        <v>14</v>
      </c>
      <c r="AI948" s="381">
        <v>12</v>
      </c>
      <c r="AJ948" s="386">
        <v>10</v>
      </c>
      <c r="AK948" s="391"/>
      <c r="AL948" s="386"/>
      <c r="AM948" s="363">
        <f t="shared" si="514"/>
        <v>0</v>
      </c>
      <c r="AN948" s="578"/>
      <c r="AO948" s="120"/>
      <c r="AP948" s="120"/>
      <c r="AQ948" s="120"/>
      <c r="AR948" s="120"/>
      <c r="AS948" s="120"/>
      <c r="AT948" s="120"/>
      <c r="AV948" s="115"/>
      <c r="AW948" s="395"/>
      <c r="AX948" s="571"/>
      <c r="AY948" s="572"/>
      <c r="AZ948" s="572"/>
      <c r="BA948" s="572"/>
      <c r="BB948" s="573"/>
      <c r="BC948" s="395"/>
      <c r="BD948" s="115"/>
      <c r="BE948" s="115"/>
      <c r="BF948" s="115"/>
      <c r="BG948" s="115"/>
      <c r="BH948" s="115"/>
      <c r="BI948" s="115"/>
      <c r="BJ948" s="115"/>
      <c r="BK948" s="115"/>
      <c r="BR948" s="120"/>
      <c r="BS948" s="120"/>
      <c r="BV948" s="120"/>
      <c r="BW948" s="120"/>
      <c r="BZ948" s="120"/>
      <c r="CA948" s="120"/>
      <c r="CC948" s="115"/>
      <c r="CD948" s="120"/>
      <c r="CE948" s="417"/>
      <c r="CF948" s="115"/>
      <c r="CG948" s="115"/>
      <c r="CH948" s="120"/>
      <c r="CI948" s="417"/>
      <c r="CJ948" s="115"/>
      <c r="CK948" s="115"/>
      <c r="CL948" s="120"/>
      <c r="CM948" s="417"/>
      <c r="IS948" s="103"/>
    </row>
    <row r="949" spans="2:253" s="74" customFormat="1" ht="17.100000000000001" hidden="1" customHeight="1" x14ac:dyDescent="0.25">
      <c r="B949" s="504">
        <f>IF('KB Duct Parts'!$BL$14=1,Branches!CB23,0)</f>
        <v>0</v>
      </c>
      <c r="C949" s="508"/>
      <c r="D949" s="526" t="str">
        <f>Branches!CM23</f>
        <v xml:space="preserve"> </v>
      </c>
      <c r="E949" s="504" t="str">
        <f>Branches!CC23&amp;""""</f>
        <v>"</v>
      </c>
      <c r="F949" s="508"/>
      <c r="G949" s="509" t="str">
        <f>Branches!CN23</f>
        <v xml:space="preserve"> </v>
      </c>
      <c r="H949" s="504" t="s">
        <v>923</v>
      </c>
      <c r="I949" s="1035" t="str">
        <f>Branches!CO23</f>
        <v xml:space="preserve"> </v>
      </c>
      <c r="J949" s="1036"/>
      <c r="K949" s="516" t="s">
        <v>881</v>
      </c>
      <c r="L949" s="521" t="str">
        <f>Branches!CK23</f>
        <v xml:space="preserve"> </v>
      </c>
      <c r="M949" s="532" t="s">
        <v>1700</v>
      </c>
      <c r="N949" s="514">
        <f>Branches!CP23</f>
        <v>0</v>
      </c>
      <c r="O949" s="518">
        <f t="shared" si="515"/>
        <v>0</v>
      </c>
      <c r="P949" s="680">
        <f>'KB Duct Parts'!$AE$3</f>
        <v>0</v>
      </c>
      <c r="Q949" s="681">
        <f t="shared" si="509"/>
        <v>0</v>
      </c>
      <c r="R949" s="682">
        <f t="shared" si="510"/>
        <v>0</v>
      </c>
      <c r="S949" s="716">
        <f t="shared" si="511"/>
        <v>0.35</v>
      </c>
      <c r="T949" s="679">
        <f t="shared" si="512"/>
        <v>0</v>
      </c>
      <c r="U949" s="679">
        <f t="shared" si="513"/>
        <v>0</v>
      </c>
      <c r="Y949" s="120"/>
      <c r="AE949" s="75"/>
      <c r="AF949" s="370">
        <v>18</v>
      </c>
      <c r="AG949" s="374">
        <v>16</v>
      </c>
      <c r="AH949" s="378">
        <v>14</v>
      </c>
      <c r="AI949" s="381">
        <v>12</v>
      </c>
      <c r="AJ949" s="386">
        <v>10</v>
      </c>
      <c r="AK949" s="391"/>
      <c r="AL949" s="386"/>
      <c r="AM949" s="363">
        <f t="shared" si="514"/>
        <v>0</v>
      </c>
      <c r="AN949" s="578"/>
      <c r="AO949" s="120"/>
      <c r="AP949" s="120"/>
      <c r="AQ949" s="120"/>
      <c r="AR949" s="120"/>
      <c r="AS949" s="120"/>
      <c r="AT949" s="120"/>
      <c r="AV949" s="115"/>
      <c r="AW949" s="395"/>
      <c r="AX949" s="571"/>
      <c r="AY949" s="572"/>
      <c r="AZ949" s="572"/>
      <c r="BA949" s="572"/>
      <c r="BB949" s="573"/>
      <c r="BC949" s="395"/>
      <c r="BD949" s="115"/>
      <c r="BE949" s="115"/>
      <c r="BF949" s="115"/>
      <c r="BG949" s="115"/>
      <c r="BH949" s="115"/>
      <c r="BI949" s="115"/>
      <c r="BJ949" s="115"/>
      <c r="BK949" s="115"/>
      <c r="BR949" s="120"/>
      <c r="BS949" s="120"/>
      <c r="BV949" s="120"/>
      <c r="BW949" s="120"/>
      <c r="BZ949" s="120"/>
      <c r="CA949" s="120"/>
      <c r="CC949" s="115"/>
      <c r="CD949" s="120"/>
      <c r="CE949" s="417"/>
      <c r="CF949" s="115"/>
      <c r="CG949" s="115"/>
      <c r="CH949" s="120"/>
      <c r="CI949" s="417"/>
      <c r="CJ949" s="115"/>
      <c r="CK949" s="115"/>
      <c r="CL949" s="120"/>
      <c r="CM949" s="417"/>
      <c r="IS949" s="103"/>
    </row>
    <row r="950" spans="2:253" s="74" customFormat="1" ht="17.100000000000001" hidden="1" customHeight="1" x14ac:dyDescent="0.25">
      <c r="B950" s="504">
        <f>IF('KB Duct Parts'!$BL$14=1,Branches!CB24,0)</f>
        <v>0</v>
      </c>
      <c r="C950" s="508"/>
      <c r="D950" s="526" t="str">
        <f>Branches!CM24</f>
        <v xml:space="preserve"> </v>
      </c>
      <c r="E950" s="504" t="str">
        <f>Branches!CC24&amp;""""</f>
        <v>"</v>
      </c>
      <c r="F950" s="508"/>
      <c r="G950" s="509" t="str">
        <f>Branches!CN24</f>
        <v xml:space="preserve"> </v>
      </c>
      <c r="H950" s="504" t="s">
        <v>923</v>
      </c>
      <c r="I950" s="1035" t="str">
        <f>Branches!CO24</f>
        <v xml:space="preserve"> </v>
      </c>
      <c r="J950" s="1036"/>
      <c r="K950" s="516" t="s">
        <v>881</v>
      </c>
      <c r="L950" s="521" t="str">
        <f>Branches!CK24</f>
        <v xml:space="preserve"> </v>
      </c>
      <c r="M950" s="532" t="s">
        <v>1700</v>
      </c>
      <c r="N950" s="514">
        <f>Branches!CP24</f>
        <v>0</v>
      </c>
      <c r="O950" s="518">
        <f t="shared" si="515"/>
        <v>0</v>
      </c>
      <c r="P950" s="680">
        <f>'KB Duct Parts'!$AE$3</f>
        <v>0</v>
      </c>
      <c r="Q950" s="681">
        <f t="shared" si="509"/>
        <v>0</v>
      </c>
      <c r="R950" s="682">
        <f t="shared" si="510"/>
        <v>0</v>
      </c>
      <c r="S950" s="716">
        <f t="shared" si="511"/>
        <v>0.35</v>
      </c>
      <c r="T950" s="679">
        <f t="shared" si="512"/>
        <v>0</v>
      </c>
      <c r="U950" s="679">
        <f t="shared" si="513"/>
        <v>0</v>
      </c>
      <c r="Y950" s="120"/>
      <c r="AE950" s="75"/>
      <c r="AF950" s="370">
        <v>18</v>
      </c>
      <c r="AG950" s="374">
        <v>16</v>
      </c>
      <c r="AH950" s="378">
        <v>14</v>
      </c>
      <c r="AI950" s="381">
        <v>12</v>
      </c>
      <c r="AJ950" s="386">
        <v>10</v>
      </c>
      <c r="AK950" s="391"/>
      <c r="AL950" s="386"/>
      <c r="AM950" s="363">
        <f t="shared" si="514"/>
        <v>0</v>
      </c>
      <c r="AN950" s="578"/>
      <c r="AO950" s="120"/>
      <c r="AP950" s="120"/>
      <c r="AQ950" s="120"/>
      <c r="AR950" s="120"/>
      <c r="AS950" s="120"/>
      <c r="AT950" s="120"/>
      <c r="AV950" s="115"/>
      <c r="AW950" s="395"/>
      <c r="AX950" s="571"/>
      <c r="AY950" s="572"/>
      <c r="AZ950" s="572"/>
      <c r="BA950" s="572"/>
      <c r="BB950" s="573"/>
      <c r="BC950" s="395"/>
      <c r="BD950" s="115"/>
      <c r="BE950" s="115"/>
      <c r="BF950" s="115"/>
      <c r="BG950" s="115"/>
      <c r="BH950" s="115"/>
      <c r="BI950" s="115"/>
      <c r="BJ950" s="115"/>
      <c r="BK950" s="115"/>
      <c r="BR950" s="120"/>
      <c r="BS950" s="120"/>
      <c r="BV950" s="120"/>
      <c r="BW950" s="120"/>
      <c r="BZ950" s="120"/>
      <c r="CA950" s="120"/>
      <c r="CC950" s="115"/>
      <c r="CD950" s="120"/>
      <c r="CE950" s="417"/>
      <c r="CF950" s="115"/>
      <c r="CG950" s="115"/>
      <c r="CH950" s="120"/>
      <c r="CI950" s="417"/>
      <c r="CJ950" s="115"/>
      <c r="CK950" s="115"/>
      <c r="CL950" s="120"/>
      <c r="CM950" s="417"/>
      <c r="IS950" s="103"/>
    </row>
    <row r="951" spans="2:253" s="74" customFormat="1" ht="17.100000000000001" hidden="1" customHeight="1" x14ac:dyDescent="0.25">
      <c r="B951" s="504">
        <f>IF('KB Duct Parts'!$BL$14=1,Branches!CB25,0)</f>
        <v>0</v>
      </c>
      <c r="C951" s="508"/>
      <c r="D951" s="526" t="str">
        <f>Branches!CM25</f>
        <v xml:space="preserve"> </v>
      </c>
      <c r="E951" s="504" t="str">
        <f>Branches!CC25&amp;""""</f>
        <v>"</v>
      </c>
      <c r="F951" s="508"/>
      <c r="G951" s="509" t="str">
        <f>Branches!CN25</f>
        <v xml:space="preserve"> </v>
      </c>
      <c r="H951" s="504" t="s">
        <v>923</v>
      </c>
      <c r="I951" s="1035" t="str">
        <f>Branches!CO25</f>
        <v xml:space="preserve"> </v>
      </c>
      <c r="J951" s="1036"/>
      <c r="K951" s="516" t="s">
        <v>881</v>
      </c>
      <c r="L951" s="521" t="str">
        <f>Branches!CK25</f>
        <v xml:space="preserve"> </v>
      </c>
      <c r="M951" s="532" t="s">
        <v>1700</v>
      </c>
      <c r="N951" s="514">
        <f>Branches!CP25</f>
        <v>0</v>
      </c>
      <c r="O951" s="518">
        <f t="shared" si="515"/>
        <v>0</v>
      </c>
      <c r="P951" s="680">
        <f>'KB Duct Parts'!$AE$3</f>
        <v>0</v>
      </c>
      <c r="Q951" s="681">
        <f t="shared" si="509"/>
        <v>0</v>
      </c>
      <c r="R951" s="682">
        <f t="shared" si="510"/>
        <v>0</v>
      </c>
      <c r="S951" s="716">
        <f t="shared" si="511"/>
        <v>0.35</v>
      </c>
      <c r="T951" s="679">
        <f t="shared" si="512"/>
        <v>0</v>
      </c>
      <c r="U951" s="679">
        <f t="shared" si="513"/>
        <v>0</v>
      </c>
      <c r="Y951" s="120"/>
      <c r="AE951" s="75"/>
      <c r="AF951" s="370">
        <v>18</v>
      </c>
      <c r="AG951" s="374">
        <v>16</v>
      </c>
      <c r="AH951" s="378">
        <v>14</v>
      </c>
      <c r="AI951" s="381">
        <v>12</v>
      </c>
      <c r="AJ951" s="386">
        <v>10</v>
      </c>
      <c r="AK951" s="391"/>
      <c r="AL951" s="386"/>
      <c r="AM951" s="363">
        <f t="shared" si="514"/>
        <v>0</v>
      </c>
      <c r="AN951" s="578"/>
      <c r="AO951" s="120"/>
      <c r="AP951" s="120"/>
      <c r="AQ951" s="120"/>
      <c r="AR951" s="120"/>
      <c r="AS951" s="120"/>
      <c r="AT951" s="120"/>
      <c r="AV951" s="115"/>
      <c r="AW951" s="395"/>
      <c r="AX951" s="571"/>
      <c r="AY951" s="572"/>
      <c r="AZ951" s="572"/>
      <c r="BA951" s="572"/>
      <c r="BB951" s="573"/>
      <c r="BC951" s="395"/>
      <c r="BD951" s="115"/>
      <c r="BE951" s="115"/>
      <c r="BF951" s="115"/>
      <c r="BG951" s="115"/>
      <c r="BH951" s="115"/>
      <c r="BI951" s="115"/>
      <c r="BJ951" s="115"/>
      <c r="BK951" s="115"/>
      <c r="BR951" s="120"/>
      <c r="BS951" s="120"/>
      <c r="BV951" s="120"/>
      <c r="BW951" s="120"/>
      <c r="BZ951" s="120"/>
      <c r="CA951" s="120"/>
      <c r="CC951" s="115"/>
      <c r="CD951" s="120"/>
      <c r="CE951" s="417"/>
      <c r="CF951" s="115"/>
      <c r="CG951" s="115"/>
      <c r="CH951" s="120"/>
      <c r="CI951" s="417"/>
      <c r="CJ951" s="115"/>
      <c r="CK951" s="115"/>
      <c r="CL951" s="120"/>
      <c r="CM951" s="417"/>
      <c r="IS951" s="103"/>
    </row>
    <row r="952" spans="2:253" s="74" customFormat="1" ht="17.100000000000001" hidden="1" customHeight="1" x14ac:dyDescent="0.25">
      <c r="B952" s="504">
        <f>IF('KB Duct Parts'!$BD$15=2,IF(AND('KB Duct Parts'!#REF!&gt;0,'KB Duct Parts'!$BL$14=1),'KB Duct Parts'!#REF!,0),0)</f>
        <v>0</v>
      </c>
      <c r="C952" s="508">
        <v>14204.45</v>
      </c>
      <c r="D952" s="526">
        <f t="shared" si="507"/>
        <v>14204.45</v>
      </c>
      <c r="E952" s="520" t="s">
        <v>861</v>
      </c>
      <c r="F952" s="508" t="str">
        <f t="shared" ref="F952:F989" si="516">IF(AM952&gt;1,"Non-Std"," ")</f>
        <v xml:space="preserve"> </v>
      </c>
      <c r="G952" s="509" t="s">
        <v>1715</v>
      </c>
      <c r="H952" s="504" t="s">
        <v>923</v>
      </c>
      <c r="I952" s="1035" t="s">
        <v>888</v>
      </c>
      <c r="J952" s="1036"/>
      <c r="K952" s="516" t="s">
        <v>881</v>
      </c>
      <c r="L952" s="521">
        <v>18</v>
      </c>
      <c r="M952" s="532" t="s">
        <v>1700</v>
      </c>
      <c r="N952" s="514">
        <f t="shared" si="508"/>
        <v>125.6</v>
      </c>
      <c r="O952" s="518">
        <f t="shared" si="482"/>
        <v>0</v>
      </c>
      <c r="P952" s="680">
        <f>'KB Duct Parts'!$AE$3</f>
        <v>0</v>
      </c>
      <c r="Q952" s="681">
        <f t="shared" si="509"/>
        <v>0</v>
      </c>
      <c r="R952" s="682">
        <f t="shared" si="510"/>
        <v>0</v>
      </c>
      <c r="S952" s="716">
        <f t="shared" si="511"/>
        <v>0.35</v>
      </c>
      <c r="T952" s="679">
        <f t="shared" si="512"/>
        <v>0</v>
      </c>
      <c r="U952" s="679">
        <f t="shared" si="513"/>
        <v>0</v>
      </c>
      <c r="Y952" s="120"/>
      <c r="AE952" s="75"/>
      <c r="AF952" s="370">
        <v>18</v>
      </c>
      <c r="AG952" s="374">
        <v>16</v>
      </c>
      <c r="AH952" s="378">
        <v>14</v>
      </c>
      <c r="AI952" s="381"/>
      <c r="AJ952" s="386"/>
      <c r="AK952" s="391"/>
      <c r="AL952" s="386"/>
      <c r="AM952" s="363">
        <f t="shared" ref="AM952:AM1015" si="517">IF(L952=AF952,1,IF(L952=AG952,2,IF(L952=AH952,3,IF(L952=AI952,4,IF(L952=AJ952,5,IF(L952=AK952,6,IF(L952=AL952,7,0)))))))</f>
        <v>1</v>
      </c>
      <c r="AN952" s="578">
        <v>125.6</v>
      </c>
      <c r="AO952" s="120">
        <f t="shared" si="488"/>
        <v>163.28</v>
      </c>
      <c r="AP952" s="120">
        <f t="shared" si="483"/>
        <v>0</v>
      </c>
      <c r="AQ952" s="120">
        <f t="shared" si="484"/>
        <v>0</v>
      </c>
      <c r="AR952" s="120">
        <f t="shared" si="485"/>
        <v>0</v>
      </c>
      <c r="AS952" s="120">
        <f t="shared" si="486"/>
        <v>0</v>
      </c>
      <c r="AT952" s="120">
        <f t="shared" si="487"/>
        <v>0</v>
      </c>
      <c r="AU952" s="74" t="s">
        <v>717</v>
      </c>
      <c r="AV952" s="115"/>
      <c r="AW952" s="395"/>
      <c r="AX952" s="571">
        <v>1.3</v>
      </c>
      <c r="AY952" s="572">
        <v>0</v>
      </c>
      <c r="AZ952" s="572">
        <v>0</v>
      </c>
      <c r="BA952" s="572">
        <v>0</v>
      </c>
      <c r="BB952" s="573">
        <v>0</v>
      </c>
      <c r="BC952" s="395">
        <v>0</v>
      </c>
      <c r="BD952" s="115"/>
      <c r="BE952" s="115"/>
      <c r="BF952" s="115"/>
      <c r="BG952" s="115"/>
      <c r="BH952" s="115"/>
      <c r="BI952" s="115"/>
      <c r="BJ952" s="115"/>
      <c r="BK952" s="115"/>
      <c r="BQ952" s="74" t="str">
        <f t="shared" si="489"/>
        <v>14204.45-(16)</v>
      </c>
      <c r="BR952" s="120" t="str">
        <f t="shared" si="490"/>
        <v>Y- branch-45 deg</v>
      </c>
      <c r="BS952" s="120">
        <f t="shared" si="491"/>
        <v>163.28</v>
      </c>
      <c r="BU952" s="74" t="str">
        <f t="shared" si="492"/>
        <v xml:space="preserve"> </v>
      </c>
      <c r="BV952" s="120" t="str">
        <f t="shared" si="493"/>
        <v xml:space="preserve"> </v>
      </c>
      <c r="BW952" s="120" t="str">
        <f t="shared" si="494"/>
        <v xml:space="preserve">  </v>
      </c>
      <c r="BY952" s="74" t="str">
        <f t="shared" si="495"/>
        <v xml:space="preserve"> </v>
      </c>
      <c r="BZ952" s="120" t="str">
        <f t="shared" si="496"/>
        <v xml:space="preserve"> </v>
      </c>
      <c r="CA952" s="120" t="str">
        <f t="shared" si="497"/>
        <v xml:space="preserve"> </v>
      </c>
      <c r="CC952" s="115" t="str">
        <f t="shared" si="498"/>
        <v xml:space="preserve"> </v>
      </c>
      <c r="CD952" s="120" t="str">
        <f t="shared" si="499"/>
        <v xml:space="preserve"> </v>
      </c>
      <c r="CE952" s="417" t="str">
        <f t="shared" si="500"/>
        <v xml:space="preserve"> </v>
      </c>
      <c r="CF952" s="115"/>
      <c r="CG952" s="115" t="str">
        <f t="shared" si="501"/>
        <v xml:space="preserve"> </v>
      </c>
      <c r="CH952" s="120" t="str">
        <f t="shared" si="502"/>
        <v xml:space="preserve"> </v>
      </c>
      <c r="CI952" s="417" t="str">
        <f t="shared" si="503"/>
        <v xml:space="preserve"> </v>
      </c>
      <c r="CJ952" s="115"/>
      <c r="CK952" s="115" t="str">
        <f t="shared" si="504"/>
        <v xml:space="preserve"> </v>
      </c>
      <c r="CL952" s="120" t="str">
        <f t="shared" si="505"/>
        <v xml:space="preserve"> </v>
      </c>
      <c r="CM952" s="417" t="str">
        <f t="shared" si="506"/>
        <v xml:space="preserve"> </v>
      </c>
      <c r="IS952" s="106">
        <v>74.3</v>
      </c>
    </row>
    <row r="953" spans="2:253" s="74" customFormat="1" ht="17.100000000000001" hidden="1" customHeight="1" x14ac:dyDescent="0.25">
      <c r="B953" s="504">
        <f>IF('KB Duct Parts'!$BD$15=2,IF(AND('KB Duct Parts'!#REF!&gt;0,'KB Duct Parts'!$BL$14=1),'KB Duct Parts'!#REF!,0),0)</f>
        <v>0</v>
      </c>
      <c r="C953" s="508">
        <v>14205.45</v>
      </c>
      <c r="D953" s="526">
        <f t="shared" si="507"/>
        <v>14205.45</v>
      </c>
      <c r="E953" s="504" t="s">
        <v>862</v>
      </c>
      <c r="F953" s="508" t="str">
        <f t="shared" si="516"/>
        <v xml:space="preserve"> </v>
      </c>
      <c r="G953" s="509" t="s">
        <v>1715</v>
      </c>
      <c r="H953" s="504" t="s">
        <v>923</v>
      </c>
      <c r="I953" s="1035" t="s">
        <v>888</v>
      </c>
      <c r="J953" s="1036"/>
      <c r="K953" s="516" t="s">
        <v>881</v>
      </c>
      <c r="L953" s="521">
        <v>18</v>
      </c>
      <c r="M953" s="532" t="s">
        <v>1700</v>
      </c>
      <c r="N953" s="514">
        <f t="shared" si="508"/>
        <v>131.5</v>
      </c>
      <c r="O953" s="518">
        <f t="shared" si="482"/>
        <v>0</v>
      </c>
      <c r="P953" s="680">
        <f>'KB Duct Parts'!$AE$3</f>
        <v>0</v>
      </c>
      <c r="Q953" s="681">
        <f t="shared" si="509"/>
        <v>0</v>
      </c>
      <c r="R953" s="682">
        <f t="shared" si="510"/>
        <v>0</v>
      </c>
      <c r="S953" s="716">
        <f t="shared" si="511"/>
        <v>0.35</v>
      </c>
      <c r="T953" s="679">
        <f t="shared" si="512"/>
        <v>0</v>
      </c>
      <c r="U953" s="679">
        <f t="shared" si="513"/>
        <v>0</v>
      </c>
      <c r="Y953" s="120"/>
      <c r="AE953" s="75"/>
      <c r="AF953" s="370">
        <v>18</v>
      </c>
      <c r="AG953" s="374">
        <v>16</v>
      </c>
      <c r="AH953" s="378">
        <v>14</v>
      </c>
      <c r="AI953" s="381"/>
      <c r="AJ953" s="386"/>
      <c r="AK953" s="391"/>
      <c r="AL953" s="386"/>
      <c r="AM953" s="363">
        <f t="shared" si="517"/>
        <v>1</v>
      </c>
      <c r="AN953" s="578">
        <v>131.5</v>
      </c>
      <c r="AO953" s="120">
        <f t="shared" si="488"/>
        <v>170.95000000000002</v>
      </c>
      <c r="AP953" s="120">
        <f t="shared" si="483"/>
        <v>0</v>
      </c>
      <c r="AQ953" s="120">
        <f t="shared" si="484"/>
        <v>0</v>
      </c>
      <c r="AR953" s="120">
        <f t="shared" si="485"/>
        <v>0</v>
      </c>
      <c r="AS953" s="120">
        <f t="shared" si="486"/>
        <v>0</v>
      </c>
      <c r="AT953" s="120">
        <f t="shared" si="487"/>
        <v>0</v>
      </c>
      <c r="AU953" s="74" t="s">
        <v>717</v>
      </c>
      <c r="AV953" s="115"/>
      <c r="AW953" s="395"/>
      <c r="AX953" s="571">
        <v>1.3</v>
      </c>
      <c r="AY953" s="572">
        <v>0</v>
      </c>
      <c r="AZ953" s="572">
        <v>0</v>
      </c>
      <c r="BA953" s="572">
        <v>0</v>
      </c>
      <c r="BB953" s="573">
        <v>0</v>
      </c>
      <c r="BC953" s="395">
        <v>0</v>
      </c>
      <c r="BD953" s="115"/>
      <c r="BE953" s="115"/>
      <c r="BF953" s="115"/>
      <c r="BG953" s="115"/>
      <c r="BH953" s="115"/>
      <c r="BI953" s="115"/>
      <c r="BJ953" s="115"/>
      <c r="BK953" s="115"/>
      <c r="BQ953" s="74" t="str">
        <f t="shared" si="489"/>
        <v>14205.45-(16)</v>
      </c>
      <c r="BR953" s="120" t="str">
        <f t="shared" si="490"/>
        <v>Y- branch-45 deg</v>
      </c>
      <c r="BS953" s="120">
        <f t="shared" si="491"/>
        <v>170.95000000000002</v>
      </c>
      <c r="BU953" s="74" t="str">
        <f t="shared" si="492"/>
        <v xml:space="preserve"> </v>
      </c>
      <c r="BV953" s="120" t="str">
        <f t="shared" si="493"/>
        <v xml:space="preserve"> </v>
      </c>
      <c r="BW953" s="120" t="str">
        <f t="shared" si="494"/>
        <v xml:space="preserve">  </v>
      </c>
      <c r="BY953" s="74" t="str">
        <f t="shared" si="495"/>
        <v xml:space="preserve"> </v>
      </c>
      <c r="BZ953" s="120" t="str">
        <f t="shared" si="496"/>
        <v xml:space="preserve"> </v>
      </c>
      <c r="CA953" s="120" t="str">
        <f t="shared" si="497"/>
        <v xml:space="preserve"> </v>
      </c>
      <c r="CC953" s="115" t="str">
        <f t="shared" si="498"/>
        <v xml:space="preserve"> </v>
      </c>
      <c r="CD953" s="120" t="str">
        <f t="shared" si="499"/>
        <v xml:space="preserve"> </v>
      </c>
      <c r="CE953" s="417" t="str">
        <f t="shared" si="500"/>
        <v xml:space="preserve"> </v>
      </c>
      <c r="CF953" s="115"/>
      <c r="CG953" s="115" t="str">
        <f t="shared" si="501"/>
        <v xml:space="preserve"> </v>
      </c>
      <c r="CH953" s="120" t="str">
        <f t="shared" si="502"/>
        <v xml:space="preserve"> </v>
      </c>
      <c r="CI953" s="417" t="str">
        <f t="shared" si="503"/>
        <v xml:space="preserve"> </v>
      </c>
      <c r="CJ953" s="115"/>
      <c r="CK953" s="115" t="str">
        <f t="shared" si="504"/>
        <v xml:space="preserve"> </v>
      </c>
      <c r="CL953" s="120" t="str">
        <f t="shared" si="505"/>
        <v xml:space="preserve"> </v>
      </c>
      <c r="CM953" s="417" t="str">
        <f t="shared" si="506"/>
        <v xml:space="preserve"> </v>
      </c>
      <c r="IS953" s="106">
        <v>78</v>
      </c>
    </row>
    <row r="954" spans="2:253" s="74" customFormat="1" ht="17.100000000000001" hidden="1" customHeight="1" x14ac:dyDescent="0.25">
      <c r="B954" s="504">
        <f>IF('KB Duct Parts'!$BD$15=2,IF(AND('KB Duct Parts'!#REF!&gt;0,'KB Duct Parts'!$BL$14=1),'KB Duct Parts'!#REF!,0),0)</f>
        <v>0</v>
      </c>
      <c r="C954" s="508">
        <v>14206.45</v>
      </c>
      <c r="D954" s="526">
        <f t="shared" si="507"/>
        <v>14206.45</v>
      </c>
      <c r="E954" s="504" t="s">
        <v>863</v>
      </c>
      <c r="F954" s="508" t="str">
        <f t="shared" si="516"/>
        <v xml:space="preserve"> </v>
      </c>
      <c r="G954" s="509" t="s">
        <v>1715</v>
      </c>
      <c r="H954" s="504" t="s">
        <v>923</v>
      </c>
      <c r="I954" s="1035" t="s">
        <v>888</v>
      </c>
      <c r="J954" s="1036"/>
      <c r="K954" s="516" t="s">
        <v>881</v>
      </c>
      <c r="L954" s="521">
        <v>18</v>
      </c>
      <c r="M954" s="532" t="s">
        <v>1700</v>
      </c>
      <c r="N954" s="514">
        <f t="shared" si="508"/>
        <v>137.80000000000001</v>
      </c>
      <c r="O954" s="518">
        <f t="shared" si="482"/>
        <v>0</v>
      </c>
      <c r="P954" s="680">
        <f>'KB Duct Parts'!$AE$3</f>
        <v>0</v>
      </c>
      <c r="Q954" s="681">
        <f t="shared" si="509"/>
        <v>0</v>
      </c>
      <c r="R954" s="682">
        <f t="shared" si="510"/>
        <v>0</v>
      </c>
      <c r="S954" s="716">
        <f t="shared" si="511"/>
        <v>0.35</v>
      </c>
      <c r="T954" s="679">
        <f t="shared" si="512"/>
        <v>0</v>
      </c>
      <c r="U954" s="679">
        <f t="shared" si="513"/>
        <v>0</v>
      </c>
      <c r="Y954" s="120"/>
      <c r="AE954" s="75"/>
      <c r="AF954" s="370">
        <v>18</v>
      </c>
      <c r="AG954" s="374">
        <v>16</v>
      </c>
      <c r="AH954" s="378">
        <v>14</v>
      </c>
      <c r="AI954" s="381">
        <v>12</v>
      </c>
      <c r="AJ954" s="386"/>
      <c r="AK954" s="391"/>
      <c r="AL954" s="386"/>
      <c r="AM954" s="363">
        <f t="shared" si="517"/>
        <v>1</v>
      </c>
      <c r="AN954" s="578">
        <v>137.80000000000001</v>
      </c>
      <c r="AO954" s="120">
        <f t="shared" si="488"/>
        <v>179.14000000000001</v>
      </c>
      <c r="AP954" s="120">
        <f t="shared" si="483"/>
        <v>206.70000000000002</v>
      </c>
      <c r="AQ954" s="120">
        <f t="shared" si="484"/>
        <v>241.15000000000003</v>
      </c>
      <c r="AR954" s="120">
        <f t="shared" si="485"/>
        <v>206.70000000000002</v>
      </c>
      <c r="AS954" s="120">
        <f t="shared" si="486"/>
        <v>0</v>
      </c>
      <c r="AT954" s="120">
        <f t="shared" si="487"/>
        <v>0</v>
      </c>
      <c r="AU954" s="74" t="s">
        <v>717</v>
      </c>
      <c r="AV954" s="115"/>
      <c r="AW954" s="395"/>
      <c r="AX954" s="571">
        <v>1.3</v>
      </c>
      <c r="AY954" s="572">
        <v>1.5</v>
      </c>
      <c r="AZ954" s="572">
        <v>1.75</v>
      </c>
      <c r="BA954" s="572">
        <v>1.5</v>
      </c>
      <c r="BB954" s="573">
        <v>0</v>
      </c>
      <c r="BC954" s="395">
        <v>0</v>
      </c>
      <c r="BD954" s="115"/>
      <c r="BE954" s="115"/>
      <c r="BF954" s="115"/>
      <c r="BG954" s="115"/>
      <c r="BH954" s="115"/>
      <c r="BI954" s="115"/>
      <c r="BJ954" s="115"/>
      <c r="BK954" s="115"/>
      <c r="BQ954" s="74" t="str">
        <f t="shared" si="489"/>
        <v>14206.45-(16)</v>
      </c>
      <c r="BR954" s="120" t="str">
        <f t="shared" si="490"/>
        <v>Y- branch-45 deg</v>
      </c>
      <c r="BS954" s="120">
        <f t="shared" si="491"/>
        <v>179.14000000000001</v>
      </c>
      <c r="BU954" s="74" t="str">
        <f t="shared" si="492"/>
        <v>14206.45-(14)</v>
      </c>
      <c r="BV954" s="120" t="str">
        <f t="shared" si="493"/>
        <v>Y- branch-45 deg</v>
      </c>
      <c r="BW954" s="120">
        <f t="shared" si="494"/>
        <v>206.70000000000002</v>
      </c>
      <c r="BY954" s="74" t="str">
        <f t="shared" si="495"/>
        <v>14206.45-(12)</v>
      </c>
      <c r="BZ954" s="120" t="str">
        <f t="shared" si="496"/>
        <v>Y- branch-45 deg</v>
      </c>
      <c r="CA954" s="120">
        <f t="shared" si="497"/>
        <v>241.15000000000003</v>
      </c>
      <c r="CC954" s="115" t="str">
        <f t="shared" si="498"/>
        <v>14206.45-()</v>
      </c>
      <c r="CD954" s="120" t="str">
        <f t="shared" si="499"/>
        <v>Y- branch-45 deg</v>
      </c>
      <c r="CE954" s="417">
        <f t="shared" si="500"/>
        <v>206.70000000000002</v>
      </c>
      <c r="CF954" s="115"/>
      <c r="CG954" s="115" t="str">
        <f t="shared" si="501"/>
        <v xml:space="preserve"> </v>
      </c>
      <c r="CH954" s="120" t="str">
        <f t="shared" si="502"/>
        <v xml:space="preserve"> </v>
      </c>
      <c r="CI954" s="417" t="str">
        <f t="shared" si="503"/>
        <v xml:space="preserve"> </v>
      </c>
      <c r="CJ954" s="115"/>
      <c r="CK954" s="115" t="str">
        <f t="shared" si="504"/>
        <v xml:space="preserve"> </v>
      </c>
      <c r="CL954" s="120" t="str">
        <f t="shared" si="505"/>
        <v xml:space="preserve"> </v>
      </c>
      <c r="CM954" s="417" t="str">
        <f t="shared" si="506"/>
        <v xml:space="preserve"> </v>
      </c>
      <c r="IS954" s="106">
        <v>81.599999999999994</v>
      </c>
    </row>
    <row r="955" spans="2:253" s="74" customFormat="1" ht="17.100000000000001" hidden="1" customHeight="1" x14ac:dyDescent="0.25">
      <c r="B955" s="504">
        <f>IF('KB Duct Parts'!$BD$15=2,IF(AND('KB Duct Parts'!#REF!&gt;0,'KB Duct Parts'!$BL$14=1),'KB Duct Parts'!#REF!,0),0)</f>
        <v>0</v>
      </c>
      <c r="C955" s="508">
        <v>14207.45</v>
      </c>
      <c r="D955" s="526">
        <f t="shared" si="507"/>
        <v>14207.45</v>
      </c>
      <c r="E955" s="504" t="s">
        <v>864</v>
      </c>
      <c r="F955" s="508" t="str">
        <f t="shared" si="516"/>
        <v xml:space="preserve"> </v>
      </c>
      <c r="G955" s="509" t="s">
        <v>1715</v>
      </c>
      <c r="H955" s="504" t="s">
        <v>923</v>
      </c>
      <c r="I955" s="1035" t="s">
        <v>888</v>
      </c>
      <c r="J955" s="1036"/>
      <c r="K955" s="516" t="s">
        <v>881</v>
      </c>
      <c r="L955" s="521">
        <v>18</v>
      </c>
      <c r="M955" s="532" t="s">
        <v>1700</v>
      </c>
      <c r="N955" s="514">
        <f t="shared" si="508"/>
        <v>141.69999999999999</v>
      </c>
      <c r="O955" s="518">
        <f t="shared" si="482"/>
        <v>0</v>
      </c>
      <c r="P955" s="680">
        <f>'KB Duct Parts'!$AE$3</f>
        <v>0</v>
      </c>
      <c r="Q955" s="681">
        <f t="shared" si="509"/>
        <v>0</v>
      </c>
      <c r="R955" s="682">
        <f t="shared" si="510"/>
        <v>0</v>
      </c>
      <c r="S955" s="716">
        <f t="shared" si="511"/>
        <v>0.35</v>
      </c>
      <c r="T955" s="679">
        <f t="shared" si="512"/>
        <v>0</v>
      </c>
      <c r="U955" s="679">
        <f t="shared" si="513"/>
        <v>0</v>
      </c>
      <c r="Y955" s="120"/>
      <c r="AE955" s="76"/>
      <c r="AF955" s="370">
        <v>18</v>
      </c>
      <c r="AG955" s="374">
        <v>16</v>
      </c>
      <c r="AH955" s="378">
        <v>14</v>
      </c>
      <c r="AI955" s="381">
        <v>12</v>
      </c>
      <c r="AJ955" s="386">
        <v>10</v>
      </c>
      <c r="AK955" s="391"/>
      <c r="AL955" s="386"/>
      <c r="AM955" s="363">
        <f t="shared" si="517"/>
        <v>1</v>
      </c>
      <c r="AN955" s="578">
        <v>141.69999999999999</v>
      </c>
      <c r="AO955" s="120">
        <f t="shared" si="488"/>
        <v>184.20999999999998</v>
      </c>
      <c r="AP955" s="120">
        <f t="shared" si="483"/>
        <v>212.54999999999998</v>
      </c>
      <c r="AQ955" s="120">
        <f t="shared" si="484"/>
        <v>247.97499999999997</v>
      </c>
      <c r="AR955" s="120">
        <f t="shared" si="485"/>
        <v>283.39999999999998</v>
      </c>
      <c r="AS955" s="120">
        <f t="shared" si="486"/>
        <v>0</v>
      </c>
      <c r="AT955" s="120">
        <f t="shared" si="487"/>
        <v>0</v>
      </c>
      <c r="AU955" s="74" t="s">
        <v>717</v>
      </c>
      <c r="AV955" s="115"/>
      <c r="AW955" s="395"/>
      <c r="AX955" s="571">
        <v>1.3</v>
      </c>
      <c r="AY955" s="572">
        <v>1.5</v>
      </c>
      <c r="AZ955" s="572">
        <v>1.75</v>
      </c>
      <c r="BA955" s="572">
        <v>2</v>
      </c>
      <c r="BB955" s="573">
        <v>0</v>
      </c>
      <c r="BC955" s="395">
        <v>0</v>
      </c>
      <c r="BD955" s="115"/>
      <c r="BE955" s="115"/>
      <c r="BF955" s="115"/>
      <c r="BG955" s="115"/>
      <c r="BH955" s="115"/>
      <c r="BI955" s="115"/>
      <c r="BJ955" s="115"/>
      <c r="BK955" s="115"/>
      <c r="BQ955" s="74" t="str">
        <f t="shared" si="489"/>
        <v>14207.45-(16)</v>
      </c>
      <c r="BR955" s="120" t="str">
        <f t="shared" si="490"/>
        <v>Y- branch-45 deg</v>
      </c>
      <c r="BS955" s="120">
        <f t="shared" si="491"/>
        <v>184.20999999999998</v>
      </c>
      <c r="BU955" s="74" t="str">
        <f t="shared" si="492"/>
        <v>14207.45-(14)</v>
      </c>
      <c r="BV955" s="120" t="str">
        <f t="shared" si="493"/>
        <v>Y- branch-45 deg</v>
      </c>
      <c r="BW955" s="120">
        <f t="shared" si="494"/>
        <v>212.54999999999998</v>
      </c>
      <c r="BY955" s="74" t="str">
        <f t="shared" si="495"/>
        <v>14207.45-(12)</v>
      </c>
      <c r="BZ955" s="120" t="str">
        <f t="shared" si="496"/>
        <v>Y- branch-45 deg</v>
      </c>
      <c r="CA955" s="120">
        <f t="shared" si="497"/>
        <v>247.97499999999997</v>
      </c>
      <c r="CC955" s="115" t="str">
        <f t="shared" si="498"/>
        <v>14207.45-(10)</v>
      </c>
      <c r="CD955" s="120" t="str">
        <f t="shared" si="499"/>
        <v>Y- branch-45 deg</v>
      </c>
      <c r="CE955" s="417">
        <f t="shared" si="500"/>
        <v>283.39999999999998</v>
      </c>
      <c r="CF955" s="115"/>
      <c r="CG955" s="115" t="str">
        <f t="shared" si="501"/>
        <v xml:space="preserve"> </v>
      </c>
      <c r="CH955" s="120" t="str">
        <f t="shared" si="502"/>
        <v xml:space="preserve"> </v>
      </c>
      <c r="CI955" s="417" t="str">
        <f t="shared" si="503"/>
        <v xml:space="preserve"> </v>
      </c>
      <c r="CJ955" s="115"/>
      <c r="CK955" s="115" t="str">
        <f t="shared" si="504"/>
        <v xml:space="preserve"> </v>
      </c>
      <c r="CL955" s="120" t="str">
        <f t="shared" si="505"/>
        <v xml:space="preserve"> </v>
      </c>
      <c r="CM955" s="417" t="str">
        <f t="shared" si="506"/>
        <v xml:space="preserve"> </v>
      </c>
      <c r="IS955" s="106">
        <v>83.9</v>
      </c>
    </row>
    <row r="956" spans="2:253" s="74" customFormat="1" ht="17.100000000000001" hidden="1" customHeight="1" x14ac:dyDescent="0.25">
      <c r="B956" s="504">
        <f>IF('KB Duct Parts'!$BD$15=2,IF(AND('KB Duct Parts'!#REF!&gt;0,'KB Duct Parts'!$BL$14=1),'KB Duct Parts'!#REF!,0),0)</f>
        <v>0</v>
      </c>
      <c r="C956" s="508">
        <v>14208.45</v>
      </c>
      <c r="D956" s="526">
        <f t="shared" si="507"/>
        <v>14208.45</v>
      </c>
      <c r="E956" s="504" t="s">
        <v>865</v>
      </c>
      <c r="F956" s="508" t="str">
        <f t="shared" si="516"/>
        <v xml:space="preserve"> </v>
      </c>
      <c r="G956" s="509" t="s">
        <v>1715</v>
      </c>
      <c r="H956" s="504" t="s">
        <v>923</v>
      </c>
      <c r="I956" s="1035" t="s">
        <v>888</v>
      </c>
      <c r="J956" s="1036"/>
      <c r="K956" s="516" t="s">
        <v>881</v>
      </c>
      <c r="L956" s="521">
        <v>18</v>
      </c>
      <c r="M956" s="532" t="s">
        <v>1700</v>
      </c>
      <c r="N956" s="514">
        <f t="shared" si="508"/>
        <v>153.1</v>
      </c>
      <c r="O956" s="518">
        <f t="shared" si="482"/>
        <v>0</v>
      </c>
      <c r="P956" s="680">
        <f>'KB Duct Parts'!$AE$3</f>
        <v>0</v>
      </c>
      <c r="Q956" s="681">
        <f t="shared" si="509"/>
        <v>0</v>
      </c>
      <c r="R956" s="682">
        <f t="shared" si="510"/>
        <v>0</v>
      </c>
      <c r="S956" s="716">
        <f t="shared" si="511"/>
        <v>0.35</v>
      </c>
      <c r="T956" s="679">
        <f t="shared" si="512"/>
        <v>0</v>
      </c>
      <c r="U956" s="679">
        <f t="shared" si="513"/>
        <v>0</v>
      </c>
      <c r="Y956" s="120"/>
      <c r="AE956" s="75"/>
      <c r="AF956" s="370">
        <v>18</v>
      </c>
      <c r="AG956" s="374">
        <v>16</v>
      </c>
      <c r="AH956" s="378">
        <v>14</v>
      </c>
      <c r="AI956" s="381">
        <v>12</v>
      </c>
      <c r="AJ956" s="386">
        <v>10</v>
      </c>
      <c r="AK956" s="391"/>
      <c r="AL956" s="386"/>
      <c r="AM956" s="363">
        <f t="shared" si="517"/>
        <v>1</v>
      </c>
      <c r="AN956" s="578">
        <v>153.1</v>
      </c>
      <c r="AO956" s="120">
        <f t="shared" si="488"/>
        <v>199.03</v>
      </c>
      <c r="AP956" s="120">
        <f t="shared" si="483"/>
        <v>229.64999999999998</v>
      </c>
      <c r="AQ956" s="120">
        <f t="shared" si="484"/>
        <v>267.92500000000001</v>
      </c>
      <c r="AR956" s="120">
        <f t="shared" si="485"/>
        <v>306.2</v>
      </c>
      <c r="AS956" s="120">
        <f t="shared" si="486"/>
        <v>0</v>
      </c>
      <c r="AT956" s="120">
        <f t="shared" si="487"/>
        <v>0</v>
      </c>
      <c r="AU956" s="74" t="s">
        <v>717</v>
      </c>
      <c r="AV956" s="115"/>
      <c r="AW956" s="395"/>
      <c r="AX956" s="571">
        <v>1.3</v>
      </c>
      <c r="AY956" s="572">
        <v>1.5</v>
      </c>
      <c r="AZ956" s="572">
        <v>1.75</v>
      </c>
      <c r="BA956" s="572">
        <v>2</v>
      </c>
      <c r="BB956" s="573">
        <v>0</v>
      </c>
      <c r="BC956" s="395">
        <v>0</v>
      </c>
      <c r="BD956" s="115"/>
      <c r="BE956" s="115"/>
      <c r="BF956" s="115"/>
      <c r="BG956" s="115"/>
      <c r="BH956" s="115"/>
      <c r="BI956" s="115"/>
      <c r="BJ956" s="115"/>
      <c r="BK956" s="115"/>
      <c r="BQ956" s="74" t="str">
        <f t="shared" si="489"/>
        <v>14208.45-(16)</v>
      </c>
      <c r="BR956" s="120" t="str">
        <f t="shared" si="490"/>
        <v>Y- branch-45 deg</v>
      </c>
      <c r="BS956" s="120">
        <f t="shared" si="491"/>
        <v>199.03</v>
      </c>
      <c r="BU956" s="74" t="str">
        <f t="shared" si="492"/>
        <v>14208.45-(14)</v>
      </c>
      <c r="BV956" s="120" t="str">
        <f t="shared" si="493"/>
        <v>Y- branch-45 deg</v>
      </c>
      <c r="BW956" s="120">
        <f t="shared" si="494"/>
        <v>229.64999999999998</v>
      </c>
      <c r="BY956" s="74" t="str">
        <f t="shared" si="495"/>
        <v>14208.45-(12)</v>
      </c>
      <c r="BZ956" s="120" t="str">
        <f t="shared" si="496"/>
        <v>Y- branch-45 deg</v>
      </c>
      <c r="CA956" s="120">
        <f t="shared" si="497"/>
        <v>267.92500000000001</v>
      </c>
      <c r="CC956" s="115" t="str">
        <f t="shared" si="498"/>
        <v>14208.45-(10)</v>
      </c>
      <c r="CD956" s="120" t="str">
        <f t="shared" si="499"/>
        <v>Y- branch-45 deg</v>
      </c>
      <c r="CE956" s="417">
        <f t="shared" si="500"/>
        <v>306.2</v>
      </c>
      <c r="CF956" s="115"/>
      <c r="CG956" s="115" t="str">
        <f t="shared" si="501"/>
        <v xml:space="preserve"> </v>
      </c>
      <c r="CH956" s="120" t="str">
        <f t="shared" si="502"/>
        <v xml:space="preserve"> </v>
      </c>
      <c r="CI956" s="417" t="str">
        <f t="shared" si="503"/>
        <v xml:space="preserve"> </v>
      </c>
      <c r="CJ956" s="115"/>
      <c r="CK956" s="115" t="str">
        <f t="shared" si="504"/>
        <v xml:space="preserve"> </v>
      </c>
      <c r="CL956" s="120" t="str">
        <f t="shared" si="505"/>
        <v xml:space="preserve"> </v>
      </c>
      <c r="CM956" s="417" t="str">
        <f t="shared" si="506"/>
        <v xml:space="preserve"> </v>
      </c>
      <c r="IS956" s="106">
        <v>98.6</v>
      </c>
    </row>
    <row r="957" spans="2:253" s="74" customFormat="1" ht="17.100000000000001" hidden="1" customHeight="1" x14ac:dyDescent="0.25">
      <c r="B957" s="504">
        <f>IF('KB Duct Parts'!$BD$15=2,IF(AND('KB Duct Parts'!#REF!&gt;0,'KB Duct Parts'!$BL$14=1),'KB Duct Parts'!#REF!,0),0)</f>
        <v>0</v>
      </c>
      <c r="C957" s="508">
        <v>14209.45</v>
      </c>
      <c r="D957" s="526">
        <f t="shared" si="507"/>
        <v>14209.45</v>
      </c>
      <c r="E957" s="504" t="s">
        <v>866</v>
      </c>
      <c r="F957" s="508" t="str">
        <f t="shared" si="516"/>
        <v xml:space="preserve"> </v>
      </c>
      <c r="G957" s="509" t="s">
        <v>1715</v>
      </c>
      <c r="H957" s="504" t="s">
        <v>923</v>
      </c>
      <c r="I957" s="1035" t="s">
        <v>888</v>
      </c>
      <c r="J957" s="1036"/>
      <c r="K957" s="516" t="s">
        <v>881</v>
      </c>
      <c r="L957" s="521">
        <v>18</v>
      </c>
      <c r="M957" s="532" t="s">
        <v>1700</v>
      </c>
      <c r="N957" s="514">
        <f t="shared" si="508"/>
        <v>155.5</v>
      </c>
      <c r="O957" s="518">
        <f t="shared" si="482"/>
        <v>0</v>
      </c>
      <c r="P957" s="680">
        <f>'KB Duct Parts'!$AE$3</f>
        <v>0</v>
      </c>
      <c r="Q957" s="681">
        <f t="shared" si="509"/>
        <v>0</v>
      </c>
      <c r="R957" s="682">
        <f t="shared" si="510"/>
        <v>0</v>
      </c>
      <c r="S957" s="716">
        <f t="shared" si="511"/>
        <v>0.35</v>
      </c>
      <c r="T957" s="679">
        <f t="shared" si="512"/>
        <v>0</v>
      </c>
      <c r="U957" s="679">
        <f t="shared" si="513"/>
        <v>0</v>
      </c>
      <c r="Y957" s="120"/>
      <c r="AE957" s="76"/>
      <c r="AF957" s="370">
        <v>18</v>
      </c>
      <c r="AG957" s="374">
        <v>16</v>
      </c>
      <c r="AH957" s="378">
        <v>14</v>
      </c>
      <c r="AI957" s="381">
        <v>12</v>
      </c>
      <c r="AJ957" s="386">
        <v>10</v>
      </c>
      <c r="AK957" s="391"/>
      <c r="AL957" s="386"/>
      <c r="AM957" s="363">
        <f t="shared" si="517"/>
        <v>1</v>
      </c>
      <c r="AN957" s="578">
        <v>155.5</v>
      </c>
      <c r="AO957" s="120">
        <f t="shared" si="488"/>
        <v>202.15</v>
      </c>
      <c r="AP957" s="120">
        <f t="shared" si="483"/>
        <v>233.25</v>
      </c>
      <c r="AQ957" s="120">
        <f t="shared" si="484"/>
        <v>272.125</v>
      </c>
      <c r="AR957" s="120">
        <f t="shared" si="485"/>
        <v>311</v>
      </c>
      <c r="AS957" s="120">
        <f t="shared" si="486"/>
        <v>0</v>
      </c>
      <c r="AT957" s="120">
        <f t="shared" si="487"/>
        <v>0</v>
      </c>
      <c r="AU957" s="74" t="s">
        <v>717</v>
      </c>
      <c r="AV957" s="115"/>
      <c r="AW957" s="395"/>
      <c r="AX957" s="571">
        <v>1.3</v>
      </c>
      <c r="AY957" s="572">
        <v>1.5</v>
      </c>
      <c r="AZ957" s="572">
        <v>1.75</v>
      </c>
      <c r="BA957" s="572">
        <v>2</v>
      </c>
      <c r="BB957" s="573">
        <v>0</v>
      </c>
      <c r="BC957" s="395">
        <v>0</v>
      </c>
      <c r="BD957" s="115"/>
      <c r="BE957" s="115"/>
      <c r="BF957" s="115"/>
      <c r="BG957" s="115"/>
      <c r="BH957" s="115"/>
      <c r="BI957" s="115"/>
      <c r="BJ957" s="115"/>
      <c r="BK957" s="115"/>
      <c r="BQ957" s="74" t="str">
        <f t="shared" si="489"/>
        <v>14209.45-(16)</v>
      </c>
      <c r="BR957" s="120" t="str">
        <f t="shared" si="490"/>
        <v>Y- branch-45 deg</v>
      </c>
      <c r="BS957" s="120">
        <f t="shared" si="491"/>
        <v>202.15</v>
      </c>
      <c r="BU957" s="74" t="str">
        <f t="shared" si="492"/>
        <v>14209.45-(14)</v>
      </c>
      <c r="BV957" s="120" t="str">
        <f t="shared" si="493"/>
        <v>Y- branch-45 deg</v>
      </c>
      <c r="BW957" s="120">
        <f t="shared" si="494"/>
        <v>233.25</v>
      </c>
      <c r="BY957" s="74" t="str">
        <f t="shared" si="495"/>
        <v>14209.45-(12)</v>
      </c>
      <c r="BZ957" s="120" t="str">
        <f t="shared" si="496"/>
        <v>Y- branch-45 deg</v>
      </c>
      <c r="CA957" s="120">
        <f t="shared" si="497"/>
        <v>272.125</v>
      </c>
      <c r="CC957" s="115" t="str">
        <f t="shared" si="498"/>
        <v>14209.45-(10)</v>
      </c>
      <c r="CD957" s="120" t="str">
        <f t="shared" si="499"/>
        <v>Y- branch-45 deg</v>
      </c>
      <c r="CE957" s="417">
        <f t="shared" si="500"/>
        <v>311</v>
      </c>
      <c r="CF957" s="115"/>
      <c r="CG957" s="115" t="str">
        <f t="shared" si="501"/>
        <v xml:space="preserve"> </v>
      </c>
      <c r="CH957" s="120" t="str">
        <f t="shared" si="502"/>
        <v xml:space="preserve"> </v>
      </c>
      <c r="CI957" s="417" t="str">
        <f t="shared" si="503"/>
        <v xml:space="preserve"> </v>
      </c>
      <c r="CJ957" s="115"/>
      <c r="CK957" s="115" t="str">
        <f t="shared" si="504"/>
        <v xml:space="preserve"> </v>
      </c>
      <c r="CL957" s="120" t="str">
        <f t="shared" si="505"/>
        <v xml:space="preserve"> </v>
      </c>
      <c r="CM957" s="417" t="str">
        <f t="shared" si="506"/>
        <v xml:space="preserve"> </v>
      </c>
      <c r="IS957" s="106">
        <v>92.1</v>
      </c>
    </row>
    <row r="958" spans="2:253" s="74" customFormat="1" ht="17.100000000000001" hidden="1" customHeight="1" x14ac:dyDescent="0.25">
      <c r="B958" s="504">
        <f>IF('KB Duct Parts'!$BD$15=2,IF(AND('KB Duct Parts'!#REF!&gt;0,'KB Duct Parts'!$BL$14=1),'KB Duct Parts'!#REF!,0),0)</f>
        <v>0</v>
      </c>
      <c r="C958" s="508">
        <v>14210.45</v>
      </c>
      <c r="D958" s="526">
        <f t="shared" si="507"/>
        <v>14210.45</v>
      </c>
      <c r="E958" s="504" t="s">
        <v>867</v>
      </c>
      <c r="F958" s="508" t="str">
        <f t="shared" si="516"/>
        <v xml:space="preserve"> </v>
      </c>
      <c r="G958" s="509" t="s">
        <v>1715</v>
      </c>
      <c r="H958" s="504" t="s">
        <v>923</v>
      </c>
      <c r="I958" s="1035" t="s">
        <v>888</v>
      </c>
      <c r="J958" s="1036"/>
      <c r="K958" s="516" t="s">
        <v>881</v>
      </c>
      <c r="L958" s="521">
        <v>18</v>
      </c>
      <c r="M958" s="532" t="s">
        <v>1700</v>
      </c>
      <c r="N958" s="514">
        <f t="shared" si="508"/>
        <v>158.69999999999999</v>
      </c>
      <c r="O958" s="518">
        <f t="shared" si="482"/>
        <v>0</v>
      </c>
      <c r="P958" s="680">
        <f>'KB Duct Parts'!$AE$3</f>
        <v>0</v>
      </c>
      <c r="Q958" s="681">
        <f t="shared" si="509"/>
        <v>0</v>
      </c>
      <c r="R958" s="682">
        <f t="shared" si="510"/>
        <v>0</v>
      </c>
      <c r="S958" s="716">
        <f t="shared" si="511"/>
        <v>0.35</v>
      </c>
      <c r="T958" s="679">
        <f t="shared" si="512"/>
        <v>0</v>
      </c>
      <c r="U958" s="679">
        <f t="shared" si="513"/>
        <v>0</v>
      </c>
      <c r="Y958" s="120"/>
      <c r="AE958" s="75"/>
      <c r="AF958" s="370">
        <v>18</v>
      </c>
      <c r="AG958" s="374">
        <v>16</v>
      </c>
      <c r="AH958" s="378">
        <v>14</v>
      </c>
      <c r="AI958" s="381">
        <v>12</v>
      </c>
      <c r="AJ958" s="386">
        <v>10</v>
      </c>
      <c r="AK958" s="391"/>
      <c r="AL958" s="386"/>
      <c r="AM958" s="363">
        <f t="shared" si="517"/>
        <v>1</v>
      </c>
      <c r="AN958" s="578">
        <v>158.69999999999999</v>
      </c>
      <c r="AO958" s="120">
        <f t="shared" si="488"/>
        <v>206.31</v>
      </c>
      <c r="AP958" s="120">
        <f t="shared" si="483"/>
        <v>238.04999999999998</v>
      </c>
      <c r="AQ958" s="120">
        <f t="shared" si="484"/>
        <v>277.72499999999997</v>
      </c>
      <c r="AR958" s="120">
        <f t="shared" si="485"/>
        <v>317.39999999999998</v>
      </c>
      <c r="AS958" s="120">
        <f t="shared" si="486"/>
        <v>0</v>
      </c>
      <c r="AT958" s="120">
        <f t="shared" si="487"/>
        <v>0</v>
      </c>
      <c r="AU958" s="74" t="s">
        <v>717</v>
      </c>
      <c r="AV958" s="115"/>
      <c r="AW958" s="395"/>
      <c r="AX958" s="571">
        <v>1.3</v>
      </c>
      <c r="AY958" s="572">
        <v>1.5</v>
      </c>
      <c r="AZ958" s="572">
        <v>1.75</v>
      </c>
      <c r="BA958" s="572">
        <v>2</v>
      </c>
      <c r="BB958" s="573">
        <v>0</v>
      </c>
      <c r="BC958" s="395">
        <v>0</v>
      </c>
      <c r="BD958" s="115"/>
      <c r="BE958" s="115"/>
      <c r="BF958" s="115"/>
      <c r="BG958" s="115"/>
      <c r="BH958" s="115"/>
      <c r="BI958" s="115"/>
      <c r="BJ958" s="115"/>
      <c r="BK958" s="115"/>
      <c r="BQ958" s="74" t="str">
        <f t="shared" si="489"/>
        <v>14210.45-(16)</v>
      </c>
      <c r="BR958" s="120" t="str">
        <f t="shared" si="490"/>
        <v>Y- branch-45 deg</v>
      </c>
      <c r="BS958" s="120">
        <f t="shared" si="491"/>
        <v>206.31</v>
      </c>
      <c r="BU958" s="74" t="str">
        <f t="shared" si="492"/>
        <v>14210.45-(14)</v>
      </c>
      <c r="BV958" s="120" t="str">
        <f t="shared" si="493"/>
        <v>Y- branch-45 deg</v>
      </c>
      <c r="BW958" s="120">
        <f t="shared" si="494"/>
        <v>238.04999999999998</v>
      </c>
      <c r="BY958" s="74" t="str">
        <f t="shared" si="495"/>
        <v>14210.45-(12)</v>
      </c>
      <c r="BZ958" s="120" t="str">
        <f t="shared" si="496"/>
        <v>Y- branch-45 deg</v>
      </c>
      <c r="CA958" s="120">
        <f t="shared" si="497"/>
        <v>277.72499999999997</v>
      </c>
      <c r="CC958" s="115" t="str">
        <f t="shared" si="498"/>
        <v>14210.45-(10)</v>
      </c>
      <c r="CD958" s="120" t="str">
        <f t="shared" si="499"/>
        <v>Y- branch-45 deg</v>
      </c>
      <c r="CE958" s="417">
        <f t="shared" si="500"/>
        <v>317.39999999999998</v>
      </c>
      <c r="CF958" s="115"/>
      <c r="CG958" s="115" t="str">
        <f t="shared" si="501"/>
        <v xml:space="preserve"> </v>
      </c>
      <c r="CH958" s="120" t="str">
        <f t="shared" si="502"/>
        <v xml:space="preserve"> </v>
      </c>
      <c r="CI958" s="417" t="str">
        <f t="shared" si="503"/>
        <v xml:space="preserve"> </v>
      </c>
      <c r="CJ958" s="115"/>
      <c r="CK958" s="115" t="str">
        <f t="shared" si="504"/>
        <v xml:space="preserve"> </v>
      </c>
      <c r="CL958" s="120" t="str">
        <f t="shared" si="505"/>
        <v xml:space="preserve"> </v>
      </c>
      <c r="CM958" s="417" t="str">
        <f t="shared" si="506"/>
        <v xml:space="preserve"> </v>
      </c>
      <c r="IS958" s="106">
        <v>93.9</v>
      </c>
    </row>
    <row r="959" spans="2:253" s="74" customFormat="1" ht="17.100000000000001" hidden="1" customHeight="1" x14ac:dyDescent="0.25">
      <c r="B959" s="504">
        <f>IF('KB Duct Parts'!$BD$15=2,IF(AND('KB Duct Parts'!#REF!&gt;0,'KB Duct Parts'!$BL$14=1),'KB Duct Parts'!#REF!,0),0)</f>
        <v>0</v>
      </c>
      <c r="C959" s="508">
        <v>14211.45</v>
      </c>
      <c r="D959" s="526">
        <f t="shared" si="507"/>
        <v>14211.45</v>
      </c>
      <c r="E959" s="504" t="s">
        <v>868</v>
      </c>
      <c r="F959" s="508" t="str">
        <f t="shared" si="516"/>
        <v xml:space="preserve"> </v>
      </c>
      <c r="G959" s="509" t="s">
        <v>1715</v>
      </c>
      <c r="H959" s="504" t="s">
        <v>923</v>
      </c>
      <c r="I959" s="1035" t="s">
        <v>888</v>
      </c>
      <c r="J959" s="1036"/>
      <c r="K959" s="516" t="s">
        <v>881</v>
      </c>
      <c r="L959" s="521">
        <v>18</v>
      </c>
      <c r="M959" s="532" t="s">
        <v>1700</v>
      </c>
      <c r="N959" s="514">
        <f t="shared" si="508"/>
        <v>170.5</v>
      </c>
      <c r="O959" s="518">
        <f t="shared" si="482"/>
        <v>0</v>
      </c>
      <c r="P959" s="680">
        <f>'KB Duct Parts'!$AE$3</f>
        <v>0</v>
      </c>
      <c r="Q959" s="681">
        <f t="shared" si="509"/>
        <v>0</v>
      </c>
      <c r="R959" s="682">
        <f t="shared" si="510"/>
        <v>0</v>
      </c>
      <c r="S959" s="716">
        <f t="shared" si="511"/>
        <v>0.35</v>
      </c>
      <c r="T959" s="679">
        <f t="shared" si="512"/>
        <v>0</v>
      </c>
      <c r="U959" s="679">
        <f t="shared" si="513"/>
        <v>0</v>
      </c>
      <c r="Y959" s="120"/>
      <c r="AE959" s="76"/>
      <c r="AF959" s="370">
        <v>18</v>
      </c>
      <c r="AG959" s="374">
        <v>16</v>
      </c>
      <c r="AH959" s="378">
        <v>14</v>
      </c>
      <c r="AI959" s="381">
        <v>12</v>
      </c>
      <c r="AJ959" s="386">
        <v>10</v>
      </c>
      <c r="AK959" s="391"/>
      <c r="AL959" s="386"/>
      <c r="AM959" s="363">
        <f t="shared" si="517"/>
        <v>1</v>
      </c>
      <c r="AN959" s="578">
        <v>170.5</v>
      </c>
      <c r="AO959" s="120">
        <f t="shared" si="488"/>
        <v>221.65</v>
      </c>
      <c r="AP959" s="120">
        <f t="shared" si="483"/>
        <v>255.75</v>
      </c>
      <c r="AQ959" s="120">
        <f t="shared" si="484"/>
        <v>298.375</v>
      </c>
      <c r="AR959" s="120">
        <f t="shared" si="485"/>
        <v>341</v>
      </c>
      <c r="AS959" s="120">
        <f t="shared" si="486"/>
        <v>0</v>
      </c>
      <c r="AT959" s="120">
        <f t="shared" si="487"/>
        <v>0</v>
      </c>
      <c r="AU959" s="74" t="s">
        <v>717</v>
      </c>
      <c r="AV959" s="115"/>
      <c r="AW959" s="395"/>
      <c r="AX959" s="571">
        <v>1.3</v>
      </c>
      <c r="AY959" s="572">
        <v>1.5</v>
      </c>
      <c r="AZ959" s="572">
        <v>1.75</v>
      </c>
      <c r="BA959" s="572">
        <v>2</v>
      </c>
      <c r="BB959" s="573">
        <v>0</v>
      </c>
      <c r="BC959" s="395">
        <v>0</v>
      </c>
      <c r="BD959" s="115"/>
      <c r="BE959" s="115"/>
      <c r="BF959" s="115"/>
      <c r="BG959" s="115"/>
      <c r="BH959" s="115"/>
      <c r="BI959" s="115"/>
      <c r="BJ959" s="115"/>
      <c r="BK959" s="115"/>
      <c r="BQ959" s="74" t="str">
        <f t="shared" si="489"/>
        <v>14211.45-(16)</v>
      </c>
      <c r="BR959" s="120" t="str">
        <f t="shared" si="490"/>
        <v>Y- branch-45 deg</v>
      </c>
      <c r="BS959" s="120">
        <f t="shared" si="491"/>
        <v>221.65</v>
      </c>
      <c r="BU959" s="74" t="str">
        <f t="shared" si="492"/>
        <v>14211.45-(14)</v>
      </c>
      <c r="BV959" s="120" t="str">
        <f t="shared" si="493"/>
        <v>Y- branch-45 deg</v>
      </c>
      <c r="BW959" s="120">
        <f t="shared" si="494"/>
        <v>255.75</v>
      </c>
      <c r="BY959" s="74" t="str">
        <f t="shared" si="495"/>
        <v>14211.45-(12)</v>
      </c>
      <c r="BZ959" s="120" t="str">
        <f t="shared" si="496"/>
        <v>Y- branch-45 deg</v>
      </c>
      <c r="CA959" s="120">
        <f t="shared" si="497"/>
        <v>298.375</v>
      </c>
      <c r="CC959" s="115" t="str">
        <f t="shared" si="498"/>
        <v>14211.45-(10)</v>
      </c>
      <c r="CD959" s="120" t="str">
        <f t="shared" si="499"/>
        <v>Y- branch-45 deg</v>
      </c>
      <c r="CE959" s="417">
        <f t="shared" si="500"/>
        <v>341</v>
      </c>
      <c r="CF959" s="115"/>
      <c r="CG959" s="115" t="str">
        <f t="shared" si="501"/>
        <v xml:space="preserve"> </v>
      </c>
      <c r="CH959" s="120" t="str">
        <f t="shared" si="502"/>
        <v xml:space="preserve"> </v>
      </c>
      <c r="CI959" s="417" t="str">
        <f t="shared" si="503"/>
        <v xml:space="preserve"> </v>
      </c>
      <c r="CJ959" s="115"/>
      <c r="CK959" s="115" t="str">
        <f t="shared" si="504"/>
        <v xml:space="preserve"> </v>
      </c>
      <c r="CL959" s="120" t="str">
        <f t="shared" si="505"/>
        <v xml:space="preserve"> </v>
      </c>
      <c r="CM959" s="417" t="str">
        <f t="shared" si="506"/>
        <v xml:space="preserve"> </v>
      </c>
      <c r="IS959" s="103">
        <v>100.9</v>
      </c>
    </row>
    <row r="960" spans="2:253" s="74" customFormat="1" ht="17.100000000000001" hidden="1" customHeight="1" x14ac:dyDescent="0.25">
      <c r="B960" s="504">
        <f>IF('KB Duct Parts'!$BD$15=2,IF(AND('KB Duct Parts'!#REF!&gt;0,'KB Duct Parts'!$BL$14=1),'KB Duct Parts'!#REF!,0),0)</f>
        <v>0</v>
      </c>
      <c r="C960" s="508">
        <v>14212.45</v>
      </c>
      <c r="D960" s="526">
        <f t="shared" si="507"/>
        <v>14212.45</v>
      </c>
      <c r="E960" s="504" t="s">
        <v>869</v>
      </c>
      <c r="F960" s="508" t="str">
        <f t="shared" si="516"/>
        <v xml:space="preserve"> </v>
      </c>
      <c r="G960" s="509" t="s">
        <v>1715</v>
      </c>
      <c r="H960" s="504" t="s">
        <v>923</v>
      </c>
      <c r="I960" s="1035" t="s">
        <v>888</v>
      </c>
      <c r="J960" s="1036"/>
      <c r="K960" s="516" t="s">
        <v>881</v>
      </c>
      <c r="L960" s="521">
        <v>18</v>
      </c>
      <c r="M960" s="532" t="s">
        <v>1700</v>
      </c>
      <c r="N960" s="514">
        <f t="shared" si="508"/>
        <v>182.2</v>
      </c>
      <c r="O960" s="518">
        <f t="shared" si="482"/>
        <v>0</v>
      </c>
      <c r="P960" s="680">
        <f>'KB Duct Parts'!$AE$3</f>
        <v>0</v>
      </c>
      <c r="Q960" s="681">
        <f t="shared" si="509"/>
        <v>0</v>
      </c>
      <c r="R960" s="682">
        <f t="shared" si="510"/>
        <v>0</v>
      </c>
      <c r="S960" s="716">
        <f t="shared" si="511"/>
        <v>0.35</v>
      </c>
      <c r="T960" s="679">
        <f t="shared" si="512"/>
        <v>0</v>
      </c>
      <c r="U960" s="679">
        <f t="shared" si="513"/>
        <v>0</v>
      </c>
      <c r="Y960" s="120"/>
      <c r="AE960" s="75"/>
      <c r="AF960" s="370">
        <v>18</v>
      </c>
      <c r="AG960" s="374">
        <v>16</v>
      </c>
      <c r="AH960" s="378">
        <v>14</v>
      </c>
      <c r="AI960" s="381">
        <v>12</v>
      </c>
      <c r="AJ960" s="386">
        <v>10</v>
      </c>
      <c r="AK960" s="391"/>
      <c r="AL960" s="386"/>
      <c r="AM960" s="363">
        <f t="shared" si="517"/>
        <v>1</v>
      </c>
      <c r="AN960" s="578">
        <v>182.2</v>
      </c>
      <c r="AO960" s="120">
        <f t="shared" si="488"/>
        <v>236.85999999999999</v>
      </c>
      <c r="AP960" s="120">
        <f t="shared" si="483"/>
        <v>273.29999999999995</v>
      </c>
      <c r="AQ960" s="120">
        <f t="shared" si="484"/>
        <v>318.84999999999997</v>
      </c>
      <c r="AR960" s="120">
        <f t="shared" si="485"/>
        <v>364.4</v>
      </c>
      <c r="AS960" s="120">
        <f t="shared" si="486"/>
        <v>0</v>
      </c>
      <c r="AT960" s="120">
        <f t="shared" si="487"/>
        <v>0</v>
      </c>
      <c r="AU960" s="74" t="s">
        <v>717</v>
      </c>
      <c r="AV960" s="115"/>
      <c r="AW960" s="395"/>
      <c r="AX960" s="571">
        <v>1.3</v>
      </c>
      <c r="AY960" s="572">
        <v>1.5</v>
      </c>
      <c r="AZ960" s="572">
        <v>1.75</v>
      </c>
      <c r="BA960" s="572">
        <v>2</v>
      </c>
      <c r="BB960" s="573">
        <v>0</v>
      </c>
      <c r="BC960" s="395">
        <v>0</v>
      </c>
      <c r="BD960" s="115"/>
      <c r="BE960" s="115"/>
      <c r="BF960" s="115"/>
      <c r="BG960" s="115"/>
      <c r="BH960" s="115"/>
      <c r="BI960" s="115"/>
      <c r="BJ960" s="115"/>
      <c r="BK960" s="115"/>
      <c r="BQ960" s="74" t="str">
        <f t="shared" si="489"/>
        <v>14212.45-(16)</v>
      </c>
      <c r="BR960" s="120" t="str">
        <f t="shared" si="490"/>
        <v>Y- branch-45 deg</v>
      </c>
      <c r="BS960" s="120">
        <f t="shared" si="491"/>
        <v>236.85999999999999</v>
      </c>
      <c r="BU960" s="74" t="str">
        <f t="shared" si="492"/>
        <v>14212.45-(14)</v>
      </c>
      <c r="BV960" s="120" t="str">
        <f t="shared" si="493"/>
        <v>Y- branch-45 deg</v>
      </c>
      <c r="BW960" s="120">
        <f t="shared" si="494"/>
        <v>273.29999999999995</v>
      </c>
      <c r="BY960" s="74" t="str">
        <f t="shared" si="495"/>
        <v>14212.45-(12)</v>
      </c>
      <c r="BZ960" s="120" t="str">
        <f t="shared" si="496"/>
        <v>Y- branch-45 deg</v>
      </c>
      <c r="CA960" s="120">
        <f t="shared" si="497"/>
        <v>318.84999999999997</v>
      </c>
      <c r="CC960" s="115" t="str">
        <f t="shared" si="498"/>
        <v>14212.45-(10)</v>
      </c>
      <c r="CD960" s="120" t="str">
        <f t="shared" si="499"/>
        <v>Y- branch-45 deg</v>
      </c>
      <c r="CE960" s="417">
        <f t="shared" si="500"/>
        <v>364.4</v>
      </c>
      <c r="CF960" s="115"/>
      <c r="CG960" s="115" t="str">
        <f t="shared" si="501"/>
        <v xml:space="preserve"> </v>
      </c>
      <c r="CH960" s="120" t="str">
        <f t="shared" si="502"/>
        <v xml:space="preserve"> </v>
      </c>
      <c r="CI960" s="417" t="str">
        <f t="shared" si="503"/>
        <v xml:space="preserve"> </v>
      </c>
      <c r="CJ960" s="115"/>
      <c r="CK960" s="115" t="str">
        <f t="shared" si="504"/>
        <v xml:space="preserve"> </v>
      </c>
      <c r="CL960" s="120" t="str">
        <f t="shared" si="505"/>
        <v xml:space="preserve"> </v>
      </c>
      <c r="CM960" s="417" t="str">
        <f t="shared" si="506"/>
        <v xml:space="preserve"> </v>
      </c>
      <c r="IS960" s="106">
        <v>107.8</v>
      </c>
    </row>
    <row r="961" spans="2:253" s="74" customFormat="1" ht="17.100000000000001" hidden="1" customHeight="1" x14ac:dyDescent="0.25">
      <c r="B961" s="504">
        <f>IF('KB Duct Parts'!$BD$15=2,IF(AND('KB Duct Parts'!#REF!&gt;0,'KB Duct Parts'!$BL$14=1),'KB Duct Parts'!#REF!,0),0)</f>
        <v>0</v>
      </c>
      <c r="C961" s="508">
        <v>14213.45</v>
      </c>
      <c r="D961" s="526">
        <f t="shared" si="507"/>
        <v>14213.45</v>
      </c>
      <c r="E961" s="504" t="s">
        <v>870</v>
      </c>
      <c r="F961" s="508" t="str">
        <f t="shared" si="516"/>
        <v xml:space="preserve"> </v>
      </c>
      <c r="G961" s="509" t="s">
        <v>1715</v>
      </c>
      <c r="H961" s="504" t="s">
        <v>923</v>
      </c>
      <c r="I961" s="1035" t="s">
        <v>888</v>
      </c>
      <c r="J961" s="1036"/>
      <c r="K961" s="516" t="s">
        <v>881</v>
      </c>
      <c r="L961" s="521">
        <v>18</v>
      </c>
      <c r="M961" s="532" t="s">
        <v>1700</v>
      </c>
      <c r="N961" s="514">
        <f t="shared" si="508"/>
        <v>200.7</v>
      </c>
      <c r="O961" s="518">
        <f t="shared" si="482"/>
        <v>0</v>
      </c>
      <c r="P961" s="680">
        <f>'KB Duct Parts'!$AE$3</f>
        <v>0</v>
      </c>
      <c r="Q961" s="681">
        <f t="shared" si="509"/>
        <v>0</v>
      </c>
      <c r="R961" s="682">
        <f t="shared" si="510"/>
        <v>0</v>
      </c>
      <c r="S961" s="716">
        <f t="shared" si="511"/>
        <v>0.35</v>
      </c>
      <c r="T961" s="679">
        <f t="shared" si="512"/>
        <v>0</v>
      </c>
      <c r="U961" s="679">
        <f t="shared" si="513"/>
        <v>0</v>
      </c>
      <c r="Y961" s="120"/>
      <c r="AE961" s="76"/>
      <c r="AF961" s="370">
        <v>18</v>
      </c>
      <c r="AG961" s="374">
        <v>16</v>
      </c>
      <c r="AH961" s="378">
        <v>14</v>
      </c>
      <c r="AI961" s="381">
        <v>12</v>
      </c>
      <c r="AJ961" s="386">
        <v>10</v>
      </c>
      <c r="AK961" s="391"/>
      <c r="AL961" s="386"/>
      <c r="AM961" s="363">
        <f t="shared" si="517"/>
        <v>1</v>
      </c>
      <c r="AN961" s="578">
        <v>200.7</v>
      </c>
      <c r="AO961" s="120">
        <f t="shared" si="488"/>
        <v>260.90999999999997</v>
      </c>
      <c r="AP961" s="120">
        <f t="shared" si="483"/>
        <v>301.04999999999995</v>
      </c>
      <c r="AQ961" s="120">
        <f t="shared" si="484"/>
        <v>351.22499999999997</v>
      </c>
      <c r="AR961" s="120">
        <f t="shared" si="485"/>
        <v>401.4</v>
      </c>
      <c r="AS961" s="120">
        <f t="shared" si="486"/>
        <v>0</v>
      </c>
      <c r="AT961" s="120">
        <f t="shared" si="487"/>
        <v>0</v>
      </c>
      <c r="AU961" s="74" t="s">
        <v>717</v>
      </c>
      <c r="AV961" s="115"/>
      <c r="AW961" s="395"/>
      <c r="AX961" s="571">
        <v>1.3</v>
      </c>
      <c r="AY961" s="572">
        <v>1.5</v>
      </c>
      <c r="AZ961" s="572">
        <v>1.75</v>
      </c>
      <c r="BA961" s="572">
        <v>2</v>
      </c>
      <c r="BB961" s="573">
        <v>0</v>
      </c>
      <c r="BC961" s="395">
        <v>0</v>
      </c>
      <c r="BD961" s="115"/>
      <c r="BE961" s="115"/>
      <c r="BF961" s="115"/>
      <c r="BG961" s="115"/>
      <c r="BH961" s="115"/>
      <c r="BI961" s="115"/>
      <c r="BJ961" s="115"/>
      <c r="BK961" s="115"/>
      <c r="BQ961" s="74" t="str">
        <f t="shared" si="489"/>
        <v>14213.45-(16)</v>
      </c>
      <c r="BR961" s="120" t="str">
        <f t="shared" si="490"/>
        <v>Y- branch-45 deg</v>
      </c>
      <c r="BS961" s="120">
        <f t="shared" si="491"/>
        <v>260.90999999999997</v>
      </c>
      <c r="BU961" s="74" t="str">
        <f t="shared" si="492"/>
        <v>14213.45-(14)</v>
      </c>
      <c r="BV961" s="120" t="str">
        <f t="shared" si="493"/>
        <v>Y- branch-45 deg</v>
      </c>
      <c r="BW961" s="120">
        <f t="shared" si="494"/>
        <v>301.04999999999995</v>
      </c>
      <c r="BY961" s="74" t="str">
        <f t="shared" si="495"/>
        <v>14213.45-(12)</v>
      </c>
      <c r="BZ961" s="120" t="str">
        <f t="shared" si="496"/>
        <v>Y- branch-45 deg</v>
      </c>
      <c r="CA961" s="120">
        <f t="shared" si="497"/>
        <v>351.22499999999997</v>
      </c>
      <c r="CC961" s="115" t="str">
        <f t="shared" si="498"/>
        <v>14213.45-(10)</v>
      </c>
      <c r="CD961" s="120" t="str">
        <f t="shared" si="499"/>
        <v>Y- branch-45 deg</v>
      </c>
      <c r="CE961" s="417">
        <f t="shared" si="500"/>
        <v>401.4</v>
      </c>
      <c r="CF961" s="115"/>
      <c r="CG961" s="115" t="str">
        <f t="shared" si="501"/>
        <v xml:space="preserve"> </v>
      </c>
      <c r="CH961" s="120" t="str">
        <f t="shared" si="502"/>
        <v xml:space="preserve"> </v>
      </c>
      <c r="CI961" s="417" t="str">
        <f t="shared" si="503"/>
        <v xml:space="preserve"> </v>
      </c>
      <c r="CJ961" s="115"/>
      <c r="CK961" s="115" t="str">
        <f t="shared" si="504"/>
        <v xml:space="preserve"> </v>
      </c>
      <c r="CL961" s="120" t="str">
        <f t="shared" si="505"/>
        <v xml:space="preserve"> </v>
      </c>
      <c r="CM961" s="417" t="str">
        <f t="shared" si="506"/>
        <v xml:space="preserve"> </v>
      </c>
      <c r="IS961" s="103">
        <v>118.9</v>
      </c>
    </row>
    <row r="962" spans="2:253" s="74" customFormat="1" ht="17.100000000000001" hidden="1" customHeight="1" x14ac:dyDescent="0.25">
      <c r="B962" s="504">
        <f>IF('KB Duct Parts'!$BD$15=2,IF(AND('KB Duct Parts'!#REF!&gt;0,'KB Duct Parts'!$BL$14=1),'KB Duct Parts'!#REF!,0),0)</f>
        <v>0</v>
      </c>
      <c r="C962" s="508">
        <v>14214.45</v>
      </c>
      <c r="D962" s="526">
        <f t="shared" si="507"/>
        <v>14214.45</v>
      </c>
      <c r="E962" s="504" t="s">
        <v>871</v>
      </c>
      <c r="F962" s="508" t="str">
        <f t="shared" si="516"/>
        <v xml:space="preserve"> </v>
      </c>
      <c r="G962" s="509" t="s">
        <v>1715</v>
      </c>
      <c r="H962" s="504" t="s">
        <v>923</v>
      </c>
      <c r="I962" s="1035" t="s">
        <v>888</v>
      </c>
      <c r="J962" s="1036"/>
      <c r="K962" s="516" t="s">
        <v>881</v>
      </c>
      <c r="L962" s="521">
        <v>18</v>
      </c>
      <c r="M962" s="532" t="s">
        <v>1700</v>
      </c>
      <c r="N962" s="514">
        <f t="shared" si="508"/>
        <v>219.4</v>
      </c>
      <c r="O962" s="518">
        <f t="shared" si="482"/>
        <v>0</v>
      </c>
      <c r="P962" s="680">
        <f>'KB Duct Parts'!$AE$3</f>
        <v>0</v>
      </c>
      <c r="Q962" s="681">
        <f t="shared" si="509"/>
        <v>0</v>
      </c>
      <c r="R962" s="682">
        <f t="shared" si="510"/>
        <v>0</v>
      </c>
      <c r="S962" s="716">
        <f t="shared" si="511"/>
        <v>0.35</v>
      </c>
      <c r="T962" s="679">
        <f t="shared" si="512"/>
        <v>0</v>
      </c>
      <c r="U962" s="679">
        <f t="shared" si="513"/>
        <v>0</v>
      </c>
      <c r="Y962" s="120"/>
      <c r="AE962" s="75"/>
      <c r="AF962" s="370">
        <v>18</v>
      </c>
      <c r="AG962" s="374">
        <v>16</v>
      </c>
      <c r="AH962" s="378">
        <v>14</v>
      </c>
      <c r="AI962" s="381">
        <v>12</v>
      </c>
      <c r="AJ962" s="386">
        <v>10</v>
      </c>
      <c r="AK962" s="391"/>
      <c r="AL962" s="386"/>
      <c r="AM962" s="363">
        <f t="shared" si="517"/>
        <v>1</v>
      </c>
      <c r="AN962" s="578">
        <v>219.4</v>
      </c>
      <c r="AO962" s="120">
        <f t="shared" si="488"/>
        <v>285.22000000000003</v>
      </c>
      <c r="AP962" s="120">
        <f t="shared" si="483"/>
        <v>329.1</v>
      </c>
      <c r="AQ962" s="120">
        <f t="shared" si="484"/>
        <v>383.95</v>
      </c>
      <c r="AR962" s="120">
        <f t="shared" si="485"/>
        <v>438.8</v>
      </c>
      <c r="AS962" s="120">
        <f t="shared" si="486"/>
        <v>0</v>
      </c>
      <c r="AT962" s="120">
        <f t="shared" si="487"/>
        <v>0</v>
      </c>
      <c r="AU962" s="74" t="s">
        <v>717</v>
      </c>
      <c r="AV962" s="115"/>
      <c r="AW962" s="395"/>
      <c r="AX962" s="571">
        <v>1.3</v>
      </c>
      <c r="AY962" s="572">
        <v>1.5</v>
      </c>
      <c r="AZ962" s="572">
        <v>1.75</v>
      </c>
      <c r="BA962" s="572">
        <v>2</v>
      </c>
      <c r="BB962" s="573">
        <v>0</v>
      </c>
      <c r="BC962" s="395">
        <v>0</v>
      </c>
      <c r="BD962" s="115"/>
      <c r="BE962" s="115"/>
      <c r="BF962" s="115"/>
      <c r="BG962" s="115"/>
      <c r="BH962" s="115"/>
      <c r="BI962" s="115"/>
      <c r="BJ962" s="115"/>
      <c r="BK962" s="115"/>
      <c r="BQ962" s="74" t="str">
        <f t="shared" si="489"/>
        <v>14214.45-(16)</v>
      </c>
      <c r="BR962" s="120" t="str">
        <f t="shared" si="490"/>
        <v>Y- branch-45 deg</v>
      </c>
      <c r="BS962" s="120">
        <f t="shared" si="491"/>
        <v>285.22000000000003</v>
      </c>
      <c r="BU962" s="74" t="str">
        <f t="shared" si="492"/>
        <v>14214.45-(14)</v>
      </c>
      <c r="BV962" s="120" t="str">
        <f t="shared" si="493"/>
        <v>Y- branch-45 deg</v>
      </c>
      <c r="BW962" s="120">
        <f t="shared" si="494"/>
        <v>329.1</v>
      </c>
      <c r="BY962" s="74" t="str">
        <f t="shared" si="495"/>
        <v>14214.45-(12)</v>
      </c>
      <c r="BZ962" s="120" t="str">
        <f t="shared" si="496"/>
        <v>Y- branch-45 deg</v>
      </c>
      <c r="CA962" s="120">
        <f t="shared" si="497"/>
        <v>383.95</v>
      </c>
      <c r="CC962" s="115" t="str">
        <f t="shared" si="498"/>
        <v>14214.45-(10)</v>
      </c>
      <c r="CD962" s="120" t="str">
        <f t="shared" si="499"/>
        <v>Y- branch-45 deg</v>
      </c>
      <c r="CE962" s="417">
        <f t="shared" si="500"/>
        <v>438.8</v>
      </c>
      <c r="CF962" s="115"/>
      <c r="CG962" s="115" t="str">
        <f t="shared" si="501"/>
        <v xml:space="preserve"> </v>
      </c>
      <c r="CH962" s="120" t="str">
        <f t="shared" si="502"/>
        <v xml:space="preserve"> </v>
      </c>
      <c r="CI962" s="417" t="str">
        <f t="shared" si="503"/>
        <v xml:space="preserve"> </v>
      </c>
      <c r="CJ962" s="115"/>
      <c r="CK962" s="115" t="str">
        <f t="shared" si="504"/>
        <v xml:space="preserve"> </v>
      </c>
      <c r="CL962" s="120" t="str">
        <f t="shared" si="505"/>
        <v xml:space="preserve"> </v>
      </c>
      <c r="CM962" s="417" t="str">
        <f t="shared" si="506"/>
        <v xml:space="preserve"> </v>
      </c>
      <c r="IS962" s="106">
        <v>129.9</v>
      </c>
    </row>
    <row r="963" spans="2:253" s="74" customFormat="1" ht="17.100000000000001" hidden="1" customHeight="1" x14ac:dyDescent="0.25">
      <c r="B963" s="504">
        <f>IF('KB Duct Parts'!$BD$15=2,IF(AND('KB Duct Parts'!#REF!&gt;0,'KB Duct Parts'!$BL$14=1),'KB Duct Parts'!#REF!,0),0)</f>
        <v>0</v>
      </c>
      <c r="C963" s="508">
        <v>14215.45</v>
      </c>
      <c r="D963" s="526">
        <f t="shared" si="507"/>
        <v>14215.45</v>
      </c>
      <c r="E963" s="504" t="s">
        <v>872</v>
      </c>
      <c r="F963" s="508" t="str">
        <f t="shared" si="516"/>
        <v xml:space="preserve"> </v>
      </c>
      <c r="G963" s="509" t="s">
        <v>1715</v>
      </c>
      <c r="H963" s="504" t="s">
        <v>923</v>
      </c>
      <c r="I963" s="1035" t="s">
        <v>888</v>
      </c>
      <c r="J963" s="1036"/>
      <c r="K963" s="516" t="s">
        <v>881</v>
      </c>
      <c r="L963" s="521">
        <v>18</v>
      </c>
      <c r="M963" s="532" t="s">
        <v>1700</v>
      </c>
      <c r="N963" s="514">
        <f t="shared" si="508"/>
        <v>231.5</v>
      </c>
      <c r="O963" s="518">
        <f t="shared" si="482"/>
        <v>0</v>
      </c>
      <c r="P963" s="680">
        <f>'KB Duct Parts'!$AE$3</f>
        <v>0</v>
      </c>
      <c r="Q963" s="681">
        <f t="shared" si="509"/>
        <v>0</v>
      </c>
      <c r="R963" s="682">
        <f t="shared" si="510"/>
        <v>0</v>
      </c>
      <c r="S963" s="716">
        <f t="shared" si="511"/>
        <v>0.35</v>
      </c>
      <c r="T963" s="679">
        <f t="shared" si="512"/>
        <v>0</v>
      </c>
      <c r="U963" s="679">
        <f t="shared" si="513"/>
        <v>0</v>
      </c>
      <c r="Y963" s="120"/>
      <c r="AE963" s="76"/>
      <c r="AF963" s="370">
        <v>18</v>
      </c>
      <c r="AG963" s="374">
        <v>16</v>
      </c>
      <c r="AH963" s="378">
        <v>14</v>
      </c>
      <c r="AI963" s="381">
        <v>12</v>
      </c>
      <c r="AJ963" s="386">
        <v>10</v>
      </c>
      <c r="AK963" s="391"/>
      <c r="AL963" s="386"/>
      <c r="AM963" s="363">
        <f t="shared" si="517"/>
        <v>1</v>
      </c>
      <c r="AN963" s="578">
        <v>231.5</v>
      </c>
      <c r="AO963" s="120">
        <f t="shared" si="488"/>
        <v>300.95</v>
      </c>
      <c r="AP963" s="120">
        <f t="shared" si="483"/>
        <v>347.25</v>
      </c>
      <c r="AQ963" s="120">
        <f t="shared" si="484"/>
        <v>405.125</v>
      </c>
      <c r="AR963" s="120">
        <f t="shared" si="485"/>
        <v>463</v>
      </c>
      <c r="AS963" s="120">
        <f t="shared" si="486"/>
        <v>0</v>
      </c>
      <c r="AT963" s="120">
        <f t="shared" si="487"/>
        <v>0</v>
      </c>
      <c r="AU963" s="74" t="s">
        <v>717</v>
      </c>
      <c r="AV963" s="115"/>
      <c r="AW963" s="395"/>
      <c r="AX963" s="571">
        <v>1.3</v>
      </c>
      <c r="AY963" s="572">
        <v>1.5</v>
      </c>
      <c r="AZ963" s="572">
        <v>1.75</v>
      </c>
      <c r="BA963" s="572">
        <v>2</v>
      </c>
      <c r="BB963" s="573">
        <v>0</v>
      </c>
      <c r="BC963" s="395">
        <v>0</v>
      </c>
      <c r="BD963" s="115"/>
      <c r="BE963" s="115"/>
      <c r="BF963" s="115"/>
      <c r="BG963" s="115"/>
      <c r="BH963" s="115"/>
      <c r="BI963" s="115"/>
      <c r="BJ963" s="115"/>
      <c r="BK963" s="115"/>
      <c r="BQ963" s="74" t="str">
        <f t="shared" si="489"/>
        <v>14215.45-(16)</v>
      </c>
      <c r="BR963" s="120" t="str">
        <f t="shared" si="490"/>
        <v>Y- branch-45 deg</v>
      </c>
      <c r="BS963" s="120">
        <f t="shared" si="491"/>
        <v>300.95</v>
      </c>
      <c r="BU963" s="74" t="str">
        <f t="shared" si="492"/>
        <v>14215.45-(14)</v>
      </c>
      <c r="BV963" s="120" t="str">
        <f t="shared" si="493"/>
        <v>Y- branch-45 deg</v>
      </c>
      <c r="BW963" s="120">
        <f t="shared" si="494"/>
        <v>347.25</v>
      </c>
      <c r="BY963" s="74" t="str">
        <f t="shared" si="495"/>
        <v>14215.45-(12)</v>
      </c>
      <c r="BZ963" s="120" t="str">
        <f t="shared" si="496"/>
        <v>Y- branch-45 deg</v>
      </c>
      <c r="CA963" s="120">
        <f t="shared" si="497"/>
        <v>405.125</v>
      </c>
      <c r="CC963" s="115" t="str">
        <f t="shared" si="498"/>
        <v>14215.45-(10)</v>
      </c>
      <c r="CD963" s="120" t="str">
        <f t="shared" si="499"/>
        <v>Y- branch-45 deg</v>
      </c>
      <c r="CE963" s="417">
        <f t="shared" si="500"/>
        <v>463</v>
      </c>
      <c r="CF963" s="115"/>
      <c r="CG963" s="115" t="str">
        <f t="shared" si="501"/>
        <v xml:space="preserve"> </v>
      </c>
      <c r="CH963" s="120" t="str">
        <f t="shared" si="502"/>
        <v xml:space="preserve"> </v>
      </c>
      <c r="CI963" s="417" t="str">
        <f t="shared" si="503"/>
        <v xml:space="preserve"> </v>
      </c>
      <c r="CJ963" s="115"/>
      <c r="CK963" s="115" t="str">
        <f t="shared" si="504"/>
        <v xml:space="preserve"> </v>
      </c>
      <c r="CL963" s="120" t="str">
        <f t="shared" si="505"/>
        <v xml:space="preserve"> </v>
      </c>
      <c r="CM963" s="417" t="str">
        <f t="shared" si="506"/>
        <v xml:space="preserve"> </v>
      </c>
      <c r="IS963" s="103">
        <v>137.19999999999999</v>
      </c>
    </row>
    <row r="964" spans="2:253" s="74" customFormat="1" ht="17.100000000000001" hidden="1" customHeight="1" x14ac:dyDescent="0.25">
      <c r="B964" s="504">
        <f>IF('KB Duct Parts'!$BD$15=2,IF(AND('KB Duct Parts'!#REF!&gt;0,'KB Duct Parts'!$BL$14=1),'KB Duct Parts'!#REF!,0),0)</f>
        <v>0</v>
      </c>
      <c r="C964" s="508">
        <v>14216.45</v>
      </c>
      <c r="D964" s="526">
        <f t="shared" si="507"/>
        <v>14216.45</v>
      </c>
      <c r="E964" s="504" t="s">
        <v>873</v>
      </c>
      <c r="F964" s="508" t="str">
        <f t="shared" si="516"/>
        <v xml:space="preserve"> </v>
      </c>
      <c r="G964" s="509" t="s">
        <v>1715</v>
      </c>
      <c r="H964" s="504" t="s">
        <v>923</v>
      </c>
      <c r="I964" s="1035" t="s">
        <v>888</v>
      </c>
      <c r="J964" s="1036"/>
      <c r="K964" s="516" t="s">
        <v>881</v>
      </c>
      <c r="L964" s="521">
        <v>18</v>
      </c>
      <c r="M964" s="532" t="s">
        <v>1700</v>
      </c>
      <c r="N964" s="514">
        <f t="shared" si="508"/>
        <v>243.9</v>
      </c>
      <c r="O964" s="518">
        <f t="shared" si="482"/>
        <v>0</v>
      </c>
      <c r="P964" s="680">
        <f>'KB Duct Parts'!$AE$3</f>
        <v>0</v>
      </c>
      <c r="Q964" s="681">
        <f t="shared" si="509"/>
        <v>0</v>
      </c>
      <c r="R964" s="682">
        <f t="shared" si="510"/>
        <v>0</v>
      </c>
      <c r="S964" s="716">
        <f t="shared" si="511"/>
        <v>0.35</v>
      </c>
      <c r="T964" s="679">
        <f t="shared" si="512"/>
        <v>0</v>
      </c>
      <c r="U964" s="679">
        <f t="shared" si="513"/>
        <v>0</v>
      </c>
      <c r="Y964" s="120"/>
      <c r="AE964" s="75"/>
      <c r="AF964" s="370">
        <v>18</v>
      </c>
      <c r="AG964" s="374">
        <v>16</v>
      </c>
      <c r="AH964" s="378">
        <v>14</v>
      </c>
      <c r="AI964" s="381">
        <v>12</v>
      </c>
      <c r="AJ964" s="386">
        <v>10</v>
      </c>
      <c r="AK964" s="391"/>
      <c r="AL964" s="386"/>
      <c r="AM964" s="363">
        <f t="shared" si="517"/>
        <v>1</v>
      </c>
      <c r="AN964" s="578">
        <v>243.9</v>
      </c>
      <c r="AO964" s="120">
        <f t="shared" si="488"/>
        <v>317.07</v>
      </c>
      <c r="AP964" s="120">
        <f t="shared" si="483"/>
        <v>365.85</v>
      </c>
      <c r="AQ964" s="120">
        <f t="shared" si="484"/>
        <v>426.82499999999999</v>
      </c>
      <c r="AR964" s="120">
        <f t="shared" si="485"/>
        <v>487.8</v>
      </c>
      <c r="AS964" s="120">
        <f t="shared" si="486"/>
        <v>0</v>
      </c>
      <c r="AT964" s="120">
        <f t="shared" si="487"/>
        <v>0</v>
      </c>
      <c r="AU964" s="74" t="s">
        <v>717</v>
      </c>
      <c r="AV964" s="115"/>
      <c r="AW964" s="395"/>
      <c r="AX964" s="571">
        <v>1.3</v>
      </c>
      <c r="AY964" s="572">
        <v>1.5</v>
      </c>
      <c r="AZ964" s="572">
        <v>1.75</v>
      </c>
      <c r="BA964" s="572">
        <v>2</v>
      </c>
      <c r="BB964" s="573">
        <v>0</v>
      </c>
      <c r="BC964" s="395">
        <v>0</v>
      </c>
      <c r="BD964" s="115"/>
      <c r="BE964" s="115"/>
      <c r="BF964" s="115"/>
      <c r="BG964" s="115"/>
      <c r="BH964" s="115"/>
      <c r="BI964" s="115"/>
      <c r="BJ964" s="115"/>
      <c r="BK964" s="115"/>
      <c r="BQ964" s="74" t="str">
        <f t="shared" si="489"/>
        <v>14216.45-(16)</v>
      </c>
      <c r="BR964" s="120" t="str">
        <f t="shared" si="490"/>
        <v>Y- branch-45 deg</v>
      </c>
      <c r="BS964" s="120">
        <f t="shared" si="491"/>
        <v>317.07</v>
      </c>
      <c r="BU964" s="74" t="str">
        <f t="shared" si="492"/>
        <v>14216.45-(14)</v>
      </c>
      <c r="BV964" s="120" t="str">
        <f t="shared" si="493"/>
        <v>Y- branch-45 deg</v>
      </c>
      <c r="BW964" s="120">
        <f t="shared" si="494"/>
        <v>365.85</v>
      </c>
      <c r="BY964" s="74" t="str">
        <f t="shared" si="495"/>
        <v>14216.45-(12)</v>
      </c>
      <c r="BZ964" s="120" t="str">
        <f t="shared" si="496"/>
        <v>Y- branch-45 deg</v>
      </c>
      <c r="CA964" s="120">
        <f t="shared" si="497"/>
        <v>426.82499999999999</v>
      </c>
      <c r="CC964" s="115" t="str">
        <f t="shared" si="498"/>
        <v>14216.45-(10)</v>
      </c>
      <c r="CD964" s="120" t="str">
        <f t="shared" si="499"/>
        <v>Y- branch-45 deg</v>
      </c>
      <c r="CE964" s="417">
        <f t="shared" si="500"/>
        <v>487.8</v>
      </c>
      <c r="CF964" s="115"/>
      <c r="CG964" s="115" t="str">
        <f t="shared" si="501"/>
        <v xml:space="preserve"> </v>
      </c>
      <c r="CH964" s="120" t="str">
        <f t="shared" si="502"/>
        <v xml:space="preserve"> </v>
      </c>
      <c r="CI964" s="417" t="str">
        <f t="shared" si="503"/>
        <v xml:space="preserve"> </v>
      </c>
      <c r="CJ964" s="115"/>
      <c r="CK964" s="115" t="str">
        <f t="shared" si="504"/>
        <v xml:space="preserve"> </v>
      </c>
      <c r="CL964" s="120" t="str">
        <f t="shared" si="505"/>
        <v xml:space="preserve"> </v>
      </c>
      <c r="CM964" s="417" t="str">
        <f t="shared" si="506"/>
        <v xml:space="preserve"> </v>
      </c>
      <c r="IS964" s="106">
        <v>144.5</v>
      </c>
    </row>
    <row r="965" spans="2:253" s="74" customFormat="1" ht="17.100000000000001" hidden="1" customHeight="1" x14ac:dyDescent="0.25">
      <c r="B965" s="504">
        <f>IF('KB Duct Parts'!$BD$15=2,IF(AND('KB Duct Parts'!#REF!&gt;0,'KB Duct Parts'!$BL$14=1),'KB Duct Parts'!#REF!,0),0)</f>
        <v>0</v>
      </c>
      <c r="C965" s="508">
        <v>14217.45</v>
      </c>
      <c r="D965" s="526">
        <f t="shared" si="507"/>
        <v>14217.45</v>
      </c>
      <c r="E965" s="504" t="s">
        <v>874</v>
      </c>
      <c r="F965" s="508" t="str">
        <f t="shared" si="516"/>
        <v xml:space="preserve"> </v>
      </c>
      <c r="G965" s="509" t="s">
        <v>1715</v>
      </c>
      <c r="H965" s="504" t="s">
        <v>923</v>
      </c>
      <c r="I965" s="1035" t="s">
        <v>888</v>
      </c>
      <c r="J965" s="1036"/>
      <c r="K965" s="516" t="s">
        <v>881</v>
      </c>
      <c r="L965" s="521">
        <v>18</v>
      </c>
      <c r="M965" s="532" t="s">
        <v>1700</v>
      </c>
      <c r="N965" s="514">
        <f t="shared" si="508"/>
        <v>257.5</v>
      </c>
      <c r="O965" s="518">
        <f t="shared" si="482"/>
        <v>0</v>
      </c>
      <c r="P965" s="680">
        <f>'KB Duct Parts'!$AE$3</f>
        <v>0</v>
      </c>
      <c r="Q965" s="681">
        <f t="shared" si="509"/>
        <v>0</v>
      </c>
      <c r="R965" s="682">
        <f t="shared" si="510"/>
        <v>0</v>
      </c>
      <c r="S965" s="716">
        <f t="shared" si="511"/>
        <v>0.35</v>
      </c>
      <c r="T965" s="679">
        <f t="shared" si="512"/>
        <v>0</v>
      </c>
      <c r="U965" s="679">
        <f t="shared" si="513"/>
        <v>0</v>
      </c>
      <c r="Y965" s="120"/>
      <c r="AE965" s="75"/>
      <c r="AF965" s="370">
        <v>18</v>
      </c>
      <c r="AG965" s="374">
        <v>16</v>
      </c>
      <c r="AH965" s="378">
        <v>14</v>
      </c>
      <c r="AI965" s="381">
        <v>12</v>
      </c>
      <c r="AJ965" s="386">
        <v>10</v>
      </c>
      <c r="AK965" s="391"/>
      <c r="AL965" s="386"/>
      <c r="AM965" s="363">
        <f t="shared" si="517"/>
        <v>1</v>
      </c>
      <c r="AN965" s="578">
        <v>257.5</v>
      </c>
      <c r="AO965" s="120">
        <f t="shared" si="488"/>
        <v>334.75</v>
      </c>
      <c r="AP965" s="120">
        <f t="shared" si="483"/>
        <v>386.25</v>
      </c>
      <c r="AQ965" s="120">
        <f t="shared" si="484"/>
        <v>450.625</v>
      </c>
      <c r="AR965" s="120">
        <f t="shared" si="485"/>
        <v>515</v>
      </c>
      <c r="AS965" s="120">
        <f t="shared" si="486"/>
        <v>0</v>
      </c>
      <c r="AT965" s="120">
        <f t="shared" si="487"/>
        <v>0</v>
      </c>
      <c r="AU965" s="74" t="s">
        <v>717</v>
      </c>
      <c r="AV965" s="115"/>
      <c r="AW965" s="395"/>
      <c r="AX965" s="571">
        <v>1.3</v>
      </c>
      <c r="AY965" s="572">
        <v>1.5</v>
      </c>
      <c r="AZ965" s="572">
        <v>1.75</v>
      </c>
      <c r="BA965" s="572">
        <v>2</v>
      </c>
      <c r="BB965" s="573">
        <v>0</v>
      </c>
      <c r="BC965" s="395">
        <v>0</v>
      </c>
      <c r="BD965" s="115"/>
      <c r="BE965" s="115"/>
      <c r="BF965" s="115"/>
      <c r="BG965" s="115"/>
      <c r="BH965" s="115"/>
      <c r="BI965" s="115"/>
      <c r="BJ965" s="115"/>
      <c r="BK965" s="115"/>
      <c r="BQ965" s="74" t="str">
        <f t="shared" si="489"/>
        <v>14217.45-(16)</v>
      </c>
      <c r="BR965" s="120" t="str">
        <f t="shared" si="490"/>
        <v>Y- branch-45 deg</v>
      </c>
      <c r="BS965" s="120">
        <f t="shared" si="491"/>
        <v>334.75</v>
      </c>
      <c r="BU965" s="74" t="str">
        <f t="shared" si="492"/>
        <v>14217.45-(14)</v>
      </c>
      <c r="BV965" s="120" t="str">
        <f t="shared" si="493"/>
        <v>Y- branch-45 deg</v>
      </c>
      <c r="BW965" s="120">
        <f t="shared" si="494"/>
        <v>386.25</v>
      </c>
      <c r="BY965" s="74" t="str">
        <f t="shared" si="495"/>
        <v>14217.45-(12)</v>
      </c>
      <c r="BZ965" s="120" t="str">
        <f t="shared" si="496"/>
        <v>Y- branch-45 deg</v>
      </c>
      <c r="CA965" s="120">
        <f t="shared" si="497"/>
        <v>450.625</v>
      </c>
      <c r="CC965" s="115" t="str">
        <f t="shared" si="498"/>
        <v>14217.45-(10)</v>
      </c>
      <c r="CD965" s="120" t="str">
        <f t="shared" si="499"/>
        <v>Y- branch-45 deg</v>
      </c>
      <c r="CE965" s="417">
        <f t="shared" si="500"/>
        <v>515</v>
      </c>
      <c r="CF965" s="115"/>
      <c r="CG965" s="115" t="str">
        <f t="shared" si="501"/>
        <v xml:space="preserve"> </v>
      </c>
      <c r="CH965" s="120" t="str">
        <f t="shared" si="502"/>
        <v xml:space="preserve"> </v>
      </c>
      <c r="CI965" s="417" t="str">
        <f t="shared" si="503"/>
        <v xml:space="preserve"> </v>
      </c>
      <c r="CJ965" s="115"/>
      <c r="CK965" s="115" t="str">
        <f t="shared" si="504"/>
        <v xml:space="preserve"> </v>
      </c>
      <c r="CL965" s="120" t="str">
        <f t="shared" si="505"/>
        <v xml:space="preserve"> </v>
      </c>
      <c r="CM965" s="417" t="str">
        <f t="shared" si="506"/>
        <v xml:space="preserve"> </v>
      </c>
      <c r="IS965" s="103">
        <v>152.5</v>
      </c>
    </row>
    <row r="966" spans="2:253" s="74" customFormat="1" ht="17.100000000000001" hidden="1" customHeight="1" x14ac:dyDescent="0.25">
      <c r="B966" s="504">
        <f>IF('KB Duct Parts'!$BD$15=2,IF(AND('KB Duct Parts'!#REF!&gt;0,'KB Duct Parts'!$BL$14=1),'KB Duct Parts'!#REF!,0),0)</f>
        <v>0</v>
      </c>
      <c r="C966" s="508">
        <v>14218.45</v>
      </c>
      <c r="D966" s="526">
        <f t="shared" si="507"/>
        <v>14218.45</v>
      </c>
      <c r="E966" s="504" t="s">
        <v>875</v>
      </c>
      <c r="F966" s="508" t="str">
        <f t="shared" si="516"/>
        <v xml:space="preserve"> </v>
      </c>
      <c r="G966" s="509" t="s">
        <v>1715</v>
      </c>
      <c r="H966" s="504" t="s">
        <v>923</v>
      </c>
      <c r="I966" s="1035" t="s">
        <v>888</v>
      </c>
      <c r="J966" s="1036"/>
      <c r="K966" s="516" t="s">
        <v>881</v>
      </c>
      <c r="L966" s="521">
        <v>18</v>
      </c>
      <c r="M966" s="532" t="s">
        <v>1700</v>
      </c>
      <c r="N966" s="514">
        <f t="shared" si="508"/>
        <v>271.2</v>
      </c>
      <c r="O966" s="518">
        <f t="shared" si="482"/>
        <v>0</v>
      </c>
      <c r="P966" s="680">
        <f>'KB Duct Parts'!$AE$3</f>
        <v>0</v>
      </c>
      <c r="Q966" s="681">
        <f t="shared" si="509"/>
        <v>0</v>
      </c>
      <c r="R966" s="682">
        <f t="shared" si="510"/>
        <v>0</v>
      </c>
      <c r="S966" s="716">
        <f t="shared" si="511"/>
        <v>0.35</v>
      </c>
      <c r="T966" s="679">
        <f t="shared" si="512"/>
        <v>0</v>
      </c>
      <c r="U966" s="679">
        <f t="shared" si="513"/>
        <v>0</v>
      </c>
      <c r="Y966" s="120"/>
      <c r="AE966" s="75"/>
      <c r="AF966" s="370">
        <v>18</v>
      </c>
      <c r="AG966" s="374">
        <v>16</v>
      </c>
      <c r="AH966" s="378">
        <v>14</v>
      </c>
      <c r="AI966" s="381">
        <v>12</v>
      </c>
      <c r="AJ966" s="386">
        <v>10</v>
      </c>
      <c r="AK966" s="391"/>
      <c r="AL966" s="386"/>
      <c r="AM966" s="363">
        <f t="shared" si="517"/>
        <v>1</v>
      </c>
      <c r="AN966" s="578">
        <v>271.2</v>
      </c>
      <c r="AO966" s="120">
        <f t="shared" si="488"/>
        <v>352.56</v>
      </c>
      <c r="AP966" s="120">
        <f t="shared" si="483"/>
        <v>406.79999999999995</v>
      </c>
      <c r="AQ966" s="120">
        <f t="shared" si="484"/>
        <v>474.59999999999997</v>
      </c>
      <c r="AR966" s="120">
        <f t="shared" si="485"/>
        <v>542.4</v>
      </c>
      <c r="AS966" s="120">
        <f t="shared" si="486"/>
        <v>0</v>
      </c>
      <c r="AT966" s="120">
        <f t="shared" si="487"/>
        <v>0</v>
      </c>
      <c r="AU966" s="74" t="s">
        <v>717</v>
      </c>
      <c r="AV966" s="115"/>
      <c r="AW966" s="395"/>
      <c r="AX966" s="571">
        <v>1.3</v>
      </c>
      <c r="AY966" s="572">
        <v>1.5</v>
      </c>
      <c r="AZ966" s="572">
        <v>1.75</v>
      </c>
      <c r="BA966" s="572">
        <v>2</v>
      </c>
      <c r="BB966" s="573">
        <v>0</v>
      </c>
      <c r="BC966" s="395">
        <v>0</v>
      </c>
      <c r="BD966" s="115"/>
      <c r="BE966" s="115"/>
      <c r="BF966" s="115"/>
      <c r="BG966" s="115"/>
      <c r="BH966" s="115"/>
      <c r="BI966" s="115"/>
      <c r="BJ966" s="115"/>
      <c r="BK966" s="115"/>
      <c r="BQ966" s="74" t="str">
        <f t="shared" si="489"/>
        <v>14218.45-(16)</v>
      </c>
      <c r="BR966" s="120" t="str">
        <f t="shared" si="490"/>
        <v>Y- branch-45 deg</v>
      </c>
      <c r="BS966" s="120">
        <f t="shared" si="491"/>
        <v>352.56</v>
      </c>
      <c r="BU966" s="74" t="str">
        <f t="shared" si="492"/>
        <v>14218.45-(14)</v>
      </c>
      <c r="BV966" s="120" t="str">
        <f t="shared" si="493"/>
        <v>Y- branch-45 deg</v>
      </c>
      <c r="BW966" s="120">
        <f t="shared" si="494"/>
        <v>406.79999999999995</v>
      </c>
      <c r="BY966" s="74" t="str">
        <f t="shared" si="495"/>
        <v>14218.45-(12)</v>
      </c>
      <c r="BZ966" s="120" t="str">
        <f t="shared" si="496"/>
        <v>Y- branch-45 deg</v>
      </c>
      <c r="CA966" s="120">
        <f t="shared" si="497"/>
        <v>474.59999999999997</v>
      </c>
      <c r="CC966" s="115" t="str">
        <f t="shared" si="498"/>
        <v>14218.45-(10)</v>
      </c>
      <c r="CD966" s="120" t="str">
        <f t="shared" si="499"/>
        <v>Y- branch-45 deg</v>
      </c>
      <c r="CE966" s="417">
        <f t="shared" si="500"/>
        <v>542.4</v>
      </c>
      <c r="CF966" s="115"/>
      <c r="CG966" s="115" t="str">
        <f t="shared" si="501"/>
        <v xml:space="preserve"> </v>
      </c>
      <c r="CH966" s="120" t="str">
        <f t="shared" si="502"/>
        <v xml:space="preserve"> </v>
      </c>
      <c r="CI966" s="417" t="str">
        <f t="shared" si="503"/>
        <v xml:space="preserve"> </v>
      </c>
      <c r="CJ966" s="115"/>
      <c r="CK966" s="115" t="str">
        <f t="shared" si="504"/>
        <v xml:space="preserve"> </v>
      </c>
      <c r="CL966" s="120" t="str">
        <f t="shared" si="505"/>
        <v xml:space="preserve"> </v>
      </c>
      <c r="CM966" s="417" t="str">
        <f t="shared" si="506"/>
        <v xml:space="preserve"> </v>
      </c>
      <c r="IS966" s="106">
        <v>160.5</v>
      </c>
    </row>
    <row r="967" spans="2:253" s="74" customFormat="1" ht="17.100000000000001" hidden="1" customHeight="1" x14ac:dyDescent="0.25">
      <c r="B967" s="504">
        <f>IF('KB Duct Parts'!$BD$15=2,IF(AND('KB Duct Parts'!#REF!&gt;0,'KB Duct Parts'!$BL$14=1),'KB Duct Parts'!#REF!,0),0)</f>
        <v>0</v>
      </c>
      <c r="C967" s="508">
        <v>14219.45</v>
      </c>
      <c r="D967" s="526">
        <f t="shared" si="507"/>
        <v>14219.45</v>
      </c>
      <c r="E967" s="504" t="s">
        <v>876</v>
      </c>
      <c r="F967" s="508" t="str">
        <f t="shared" si="516"/>
        <v xml:space="preserve"> </v>
      </c>
      <c r="G967" s="509" t="s">
        <v>1715</v>
      </c>
      <c r="H967" s="504" t="s">
        <v>923</v>
      </c>
      <c r="I967" s="1035" t="s">
        <v>888</v>
      </c>
      <c r="J967" s="1036"/>
      <c r="K967" s="516" t="s">
        <v>881</v>
      </c>
      <c r="L967" s="521">
        <v>18</v>
      </c>
      <c r="M967" s="532" t="s">
        <v>1700</v>
      </c>
      <c r="N967" s="514">
        <f t="shared" si="508"/>
        <v>297.3</v>
      </c>
      <c r="O967" s="518">
        <f t="shared" si="482"/>
        <v>0</v>
      </c>
      <c r="P967" s="680">
        <f>'KB Duct Parts'!$AE$3</f>
        <v>0</v>
      </c>
      <c r="Q967" s="681">
        <f t="shared" si="509"/>
        <v>0</v>
      </c>
      <c r="R967" s="682">
        <f t="shared" si="510"/>
        <v>0</v>
      </c>
      <c r="S967" s="716">
        <f t="shared" si="511"/>
        <v>0.35</v>
      </c>
      <c r="T967" s="679">
        <f t="shared" si="512"/>
        <v>0</v>
      </c>
      <c r="U967" s="679">
        <f t="shared" si="513"/>
        <v>0</v>
      </c>
      <c r="Y967" s="120"/>
      <c r="AE967" s="75"/>
      <c r="AF967" s="370">
        <v>18</v>
      </c>
      <c r="AG967" s="374">
        <v>16</v>
      </c>
      <c r="AH967" s="378">
        <v>14</v>
      </c>
      <c r="AI967" s="381">
        <v>12</v>
      </c>
      <c r="AJ967" s="386">
        <v>10</v>
      </c>
      <c r="AK967" s="391"/>
      <c r="AL967" s="386"/>
      <c r="AM967" s="363">
        <f t="shared" si="517"/>
        <v>1</v>
      </c>
      <c r="AN967" s="578">
        <v>297.3</v>
      </c>
      <c r="AO967" s="120">
        <f t="shared" si="488"/>
        <v>386.49</v>
      </c>
      <c r="AP967" s="120">
        <f t="shared" si="483"/>
        <v>445.95000000000005</v>
      </c>
      <c r="AQ967" s="120">
        <f t="shared" si="484"/>
        <v>520.27499999999998</v>
      </c>
      <c r="AR967" s="120">
        <f t="shared" si="485"/>
        <v>594.6</v>
      </c>
      <c r="AS967" s="120">
        <f t="shared" si="486"/>
        <v>0</v>
      </c>
      <c r="AT967" s="120">
        <f t="shared" si="487"/>
        <v>0</v>
      </c>
      <c r="AU967" s="74" t="s">
        <v>717</v>
      </c>
      <c r="AV967" s="115"/>
      <c r="AW967" s="395"/>
      <c r="AX967" s="571">
        <v>1.3</v>
      </c>
      <c r="AY967" s="572">
        <v>1.5</v>
      </c>
      <c r="AZ967" s="572">
        <v>1.75</v>
      </c>
      <c r="BA967" s="572">
        <v>2</v>
      </c>
      <c r="BB967" s="573">
        <v>0</v>
      </c>
      <c r="BC967" s="395">
        <v>0</v>
      </c>
      <c r="BD967" s="115"/>
      <c r="BE967" s="115"/>
      <c r="BF967" s="115"/>
      <c r="BG967" s="115"/>
      <c r="BH967" s="115"/>
      <c r="BI967" s="115"/>
      <c r="BJ967" s="115"/>
      <c r="BK967" s="115"/>
      <c r="BQ967" s="74" t="str">
        <f t="shared" si="489"/>
        <v>14219.45-(16)</v>
      </c>
      <c r="BR967" s="120" t="str">
        <f t="shared" si="490"/>
        <v>Y- branch-45 deg</v>
      </c>
      <c r="BS967" s="120">
        <f t="shared" si="491"/>
        <v>386.49</v>
      </c>
      <c r="BU967" s="74" t="str">
        <f t="shared" si="492"/>
        <v>14219.45-(14)</v>
      </c>
      <c r="BV967" s="120" t="str">
        <f t="shared" si="493"/>
        <v>Y- branch-45 deg</v>
      </c>
      <c r="BW967" s="120">
        <f t="shared" si="494"/>
        <v>445.95000000000005</v>
      </c>
      <c r="BY967" s="74" t="str">
        <f t="shared" si="495"/>
        <v>14219.45-(12)</v>
      </c>
      <c r="BZ967" s="120" t="str">
        <f t="shared" si="496"/>
        <v>Y- branch-45 deg</v>
      </c>
      <c r="CA967" s="120">
        <f t="shared" si="497"/>
        <v>520.27499999999998</v>
      </c>
      <c r="CC967" s="115" t="str">
        <f t="shared" si="498"/>
        <v>14219.45-(10)</v>
      </c>
      <c r="CD967" s="120" t="str">
        <f t="shared" si="499"/>
        <v>Y- branch-45 deg</v>
      </c>
      <c r="CE967" s="417">
        <f t="shared" si="500"/>
        <v>594.6</v>
      </c>
      <c r="CF967" s="115"/>
      <c r="CG967" s="115" t="str">
        <f t="shared" si="501"/>
        <v xml:space="preserve"> </v>
      </c>
      <c r="CH967" s="120" t="str">
        <f t="shared" si="502"/>
        <v xml:space="preserve"> </v>
      </c>
      <c r="CI967" s="417" t="str">
        <f t="shared" si="503"/>
        <v xml:space="preserve"> </v>
      </c>
      <c r="CJ967" s="115"/>
      <c r="CK967" s="115" t="str">
        <f t="shared" si="504"/>
        <v xml:space="preserve"> </v>
      </c>
      <c r="CL967" s="120" t="str">
        <f t="shared" si="505"/>
        <v xml:space="preserve"> </v>
      </c>
      <c r="CM967" s="417" t="str">
        <f t="shared" si="506"/>
        <v xml:space="preserve"> </v>
      </c>
      <c r="IS967" s="103">
        <v>176</v>
      </c>
    </row>
    <row r="968" spans="2:253" s="74" customFormat="1" ht="17.100000000000001" hidden="1" customHeight="1" x14ac:dyDescent="0.25">
      <c r="B968" s="504">
        <f>IF('KB Duct Parts'!$BD$15=2,IF(AND('KB Duct Parts'!#REF!&gt;0,'KB Duct Parts'!$BL$14=1),'KB Duct Parts'!#REF!,0),0)</f>
        <v>0</v>
      </c>
      <c r="C968" s="508">
        <v>14220.45</v>
      </c>
      <c r="D968" s="526">
        <f t="shared" si="507"/>
        <v>14220.45</v>
      </c>
      <c r="E968" s="504" t="s">
        <v>877</v>
      </c>
      <c r="F968" s="508" t="str">
        <f t="shared" si="516"/>
        <v xml:space="preserve"> </v>
      </c>
      <c r="G968" s="509" t="s">
        <v>1715</v>
      </c>
      <c r="H968" s="504" t="s">
        <v>923</v>
      </c>
      <c r="I968" s="1035" t="s">
        <v>888</v>
      </c>
      <c r="J968" s="1036"/>
      <c r="K968" s="516" t="s">
        <v>881</v>
      </c>
      <c r="L968" s="521">
        <v>18</v>
      </c>
      <c r="M968" s="532" t="s">
        <v>1700</v>
      </c>
      <c r="N968" s="514">
        <f t="shared" si="508"/>
        <v>323.39999999999998</v>
      </c>
      <c r="O968" s="518">
        <f t="shared" si="482"/>
        <v>0</v>
      </c>
      <c r="P968" s="680">
        <f>'KB Duct Parts'!$AE$3</f>
        <v>0</v>
      </c>
      <c r="Q968" s="681">
        <f t="shared" si="509"/>
        <v>0</v>
      </c>
      <c r="R968" s="682">
        <f t="shared" si="510"/>
        <v>0</v>
      </c>
      <c r="S968" s="716">
        <f t="shared" si="511"/>
        <v>0.35</v>
      </c>
      <c r="T968" s="679">
        <f t="shared" si="512"/>
        <v>0</v>
      </c>
      <c r="U968" s="679">
        <f t="shared" si="513"/>
        <v>0</v>
      </c>
      <c r="Y968" s="120"/>
      <c r="AE968" s="75"/>
      <c r="AF968" s="370">
        <v>18</v>
      </c>
      <c r="AG968" s="374">
        <v>16</v>
      </c>
      <c r="AH968" s="378">
        <v>14</v>
      </c>
      <c r="AI968" s="381">
        <v>12</v>
      </c>
      <c r="AJ968" s="386">
        <v>10</v>
      </c>
      <c r="AK968" s="391"/>
      <c r="AL968" s="386"/>
      <c r="AM968" s="363">
        <f t="shared" si="517"/>
        <v>1</v>
      </c>
      <c r="AN968" s="578">
        <v>323.39999999999998</v>
      </c>
      <c r="AO968" s="120">
        <f t="shared" si="488"/>
        <v>446.29199999999992</v>
      </c>
      <c r="AP968" s="120">
        <f t="shared" si="483"/>
        <v>485.09999999999997</v>
      </c>
      <c r="AQ968" s="120">
        <f t="shared" si="484"/>
        <v>565.94999999999993</v>
      </c>
      <c r="AR968" s="120">
        <f t="shared" si="485"/>
        <v>776.16</v>
      </c>
      <c r="AS968" s="120">
        <f t="shared" si="486"/>
        <v>0</v>
      </c>
      <c r="AT968" s="120">
        <f t="shared" si="487"/>
        <v>0</v>
      </c>
      <c r="AU968" s="74" t="s">
        <v>717</v>
      </c>
      <c r="AV968" s="115"/>
      <c r="AW968" s="395"/>
      <c r="AX968" s="571">
        <v>1.38</v>
      </c>
      <c r="AY968" s="572">
        <v>1.5</v>
      </c>
      <c r="AZ968" s="572">
        <v>1.75</v>
      </c>
      <c r="BA968" s="572">
        <v>2.4</v>
      </c>
      <c r="BB968" s="573">
        <v>0</v>
      </c>
      <c r="BC968" s="395">
        <v>0</v>
      </c>
      <c r="BD968" s="115"/>
      <c r="BE968" s="115"/>
      <c r="BF968" s="115"/>
      <c r="BG968" s="115"/>
      <c r="BH968" s="115"/>
      <c r="BI968" s="115"/>
      <c r="BJ968" s="115"/>
      <c r="BK968" s="115"/>
      <c r="BQ968" s="74" t="str">
        <f t="shared" si="489"/>
        <v>14220.45-(16)</v>
      </c>
      <c r="BR968" s="120" t="str">
        <f t="shared" si="490"/>
        <v>Y- branch-45 deg</v>
      </c>
      <c r="BS968" s="120">
        <f t="shared" si="491"/>
        <v>446.29199999999992</v>
      </c>
      <c r="BU968" s="74" t="str">
        <f t="shared" si="492"/>
        <v>14220.45-(14)</v>
      </c>
      <c r="BV968" s="120" t="str">
        <f t="shared" si="493"/>
        <v>Y- branch-45 deg</v>
      </c>
      <c r="BW968" s="120">
        <f t="shared" si="494"/>
        <v>485.09999999999997</v>
      </c>
      <c r="BY968" s="74" t="str">
        <f t="shared" si="495"/>
        <v>14220.45-(12)</v>
      </c>
      <c r="BZ968" s="120" t="str">
        <f t="shared" si="496"/>
        <v>Y- branch-45 deg</v>
      </c>
      <c r="CA968" s="120">
        <f t="shared" si="497"/>
        <v>565.94999999999993</v>
      </c>
      <c r="CC968" s="115" t="str">
        <f t="shared" si="498"/>
        <v>14220.45-(10)</v>
      </c>
      <c r="CD968" s="120" t="str">
        <f t="shared" si="499"/>
        <v>Y- branch-45 deg</v>
      </c>
      <c r="CE968" s="417">
        <f t="shared" si="500"/>
        <v>776.16</v>
      </c>
      <c r="CF968" s="115"/>
      <c r="CG968" s="115" t="str">
        <f t="shared" si="501"/>
        <v xml:space="preserve"> </v>
      </c>
      <c r="CH968" s="120" t="str">
        <f t="shared" si="502"/>
        <v xml:space="preserve"> </v>
      </c>
      <c r="CI968" s="417" t="str">
        <f t="shared" si="503"/>
        <v xml:space="preserve"> </v>
      </c>
      <c r="CJ968" s="115"/>
      <c r="CK968" s="115" t="str">
        <f t="shared" si="504"/>
        <v xml:space="preserve"> </v>
      </c>
      <c r="CL968" s="120" t="str">
        <f t="shared" si="505"/>
        <v xml:space="preserve"> </v>
      </c>
      <c r="CM968" s="417" t="str">
        <f t="shared" si="506"/>
        <v xml:space="preserve"> </v>
      </c>
      <c r="IS968" s="106">
        <v>191.5</v>
      </c>
    </row>
    <row r="969" spans="2:253" s="74" customFormat="1" ht="17.100000000000001" hidden="1" customHeight="1" x14ac:dyDescent="0.25">
      <c r="B969" s="504">
        <f>IF('KB Duct Parts'!$BD$15=2,IF(AND('KB Duct Parts'!#REF!&gt;0,'KB Duct Parts'!$BL$14=1),'KB Duct Parts'!#REF!,0),0)</f>
        <v>0</v>
      </c>
      <c r="C969" s="508">
        <v>14222.45</v>
      </c>
      <c r="D969" s="526">
        <f t="shared" si="507"/>
        <v>14222.45</v>
      </c>
      <c r="E969" s="504" t="s">
        <v>878</v>
      </c>
      <c r="F969" s="508" t="str">
        <f t="shared" si="516"/>
        <v xml:space="preserve"> </v>
      </c>
      <c r="G969" s="509" t="s">
        <v>1715</v>
      </c>
      <c r="H969" s="504" t="s">
        <v>923</v>
      </c>
      <c r="I969" s="1035" t="s">
        <v>888</v>
      </c>
      <c r="J969" s="1036"/>
      <c r="K969" s="516" t="s">
        <v>881</v>
      </c>
      <c r="L969" s="521">
        <v>18</v>
      </c>
      <c r="M969" s="532" t="s">
        <v>1700</v>
      </c>
      <c r="N969" s="514">
        <f t="shared" si="508"/>
        <v>370.4</v>
      </c>
      <c r="O969" s="518">
        <f t="shared" si="482"/>
        <v>0</v>
      </c>
      <c r="P969" s="680">
        <f>'KB Duct Parts'!$AE$3</f>
        <v>0</v>
      </c>
      <c r="Q969" s="681">
        <f t="shared" si="509"/>
        <v>0</v>
      </c>
      <c r="R969" s="682">
        <f t="shared" si="510"/>
        <v>0</v>
      </c>
      <c r="S969" s="716">
        <f t="shared" si="511"/>
        <v>0.35</v>
      </c>
      <c r="T969" s="679">
        <f t="shared" si="512"/>
        <v>0</v>
      </c>
      <c r="U969" s="679">
        <f t="shared" si="513"/>
        <v>0</v>
      </c>
      <c r="Y969" s="120"/>
      <c r="AE969" s="75"/>
      <c r="AF969" s="370">
        <v>18</v>
      </c>
      <c r="AG969" s="374">
        <v>16</v>
      </c>
      <c r="AH969" s="378">
        <v>14</v>
      </c>
      <c r="AI969" s="381">
        <v>12</v>
      </c>
      <c r="AJ969" s="386">
        <v>10</v>
      </c>
      <c r="AK969" s="391"/>
      <c r="AL969" s="386"/>
      <c r="AM969" s="363">
        <f t="shared" si="517"/>
        <v>1</v>
      </c>
      <c r="AN969" s="578">
        <v>370.4</v>
      </c>
      <c r="AO969" s="120">
        <f t="shared" si="488"/>
        <v>488.928</v>
      </c>
      <c r="AP969" s="120">
        <f t="shared" si="483"/>
        <v>553.74800000000005</v>
      </c>
      <c r="AQ969" s="120">
        <f t="shared" si="484"/>
        <v>596.34400000000005</v>
      </c>
      <c r="AR969" s="120">
        <f t="shared" si="485"/>
        <v>722.28</v>
      </c>
      <c r="AS969" s="120">
        <f t="shared" si="486"/>
        <v>0</v>
      </c>
      <c r="AT969" s="120">
        <f t="shared" si="487"/>
        <v>0</v>
      </c>
      <c r="AU969" s="74" t="s">
        <v>717</v>
      </c>
      <c r="AV969" s="115"/>
      <c r="AW969" s="395"/>
      <c r="AX969" s="571">
        <v>1.32</v>
      </c>
      <c r="AY969" s="572">
        <v>1.4950000000000001</v>
      </c>
      <c r="AZ969" s="572">
        <v>1.61</v>
      </c>
      <c r="BA969" s="572">
        <v>1.95</v>
      </c>
      <c r="BB969" s="573">
        <v>0</v>
      </c>
      <c r="BC969" s="395">
        <v>0</v>
      </c>
      <c r="BD969" s="115"/>
      <c r="BE969" s="115"/>
      <c r="BF969" s="115"/>
      <c r="BG969" s="115"/>
      <c r="BH969" s="115"/>
      <c r="BI969" s="115"/>
      <c r="BJ969" s="115"/>
      <c r="BK969" s="115"/>
      <c r="BQ969" s="74" t="str">
        <f t="shared" si="489"/>
        <v>14222.45-(16)</v>
      </c>
      <c r="BR969" s="120" t="str">
        <f t="shared" si="490"/>
        <v>Y- branch-45 deg</v>
      </c>
      <c r="BS969" s="120">
        <f t="shared" si="491"/>
        <v>488.928</v>
      </c>
      <c r="BU969" s="74" t="str">
        <f t="shared" si="492"/>
        <v>14222.45-(14)</v>
      </c>
      <c r="BV969" s="120" t="str">
        <f t="shared" si="493"/>
        <v>Y- branch-45 deg</v>
      </c>
      <c r="BW969" s="120">
        <f t="shared" si="494"/>
        <v>553.74800000000005</v>
      </c>
      <c r="BY969" s="74" t="str">
        <f t="shared" si="495"/>
        <v>14222.45-(12)</v>
      </c>
      <c r="BZ969" s="120" t="str">
        <f t="shared" si="496"/>
        <v>Y- branch-45 deg</v>
      </c>
      <c r="CA969" s="120">
        <f t="shared" si="497"/>
        <v>596.34400000000005</v>
      </c>
      <c r="CC969" s="115" t="str">
        <f t="shared" si="498"/>
        <v>14222.45-(10)</v>
      </c>
      <c r="CD969" s="120" t="str">
        <f t="shared" si="499"/>
        <v>Y- branch-45 deg</v>
      </c>
      <c r="CE969" s="417">
        <f t="shared" si="500"/>
        <v>722.28</v>
      </c>
      <c r="CF969" s="115"/>
      <c r="CG969" s="115" t="str">
        <f t="shared" si="501"/>
        <v xml:space="preserve"> </v>
      </c>
      <c r="CH969" s="120" t="str">
        <f t="shared" si="502"/>
        <v xml:space="preserve"> </v>
      </c>
      <c r="CI969" s="417" t="str">
        <f t="shared" si="503"/>
        <v xml:space="preserve"> </v>
      </c>
      <c r="CJ969" s="115"/>
      <c r="CK969" s="115" t="str">
        <f t="shared" si="504"/>
        <v xml:space="preserve"> </v>
      </c>
      <c r="CL969" s="120" t="str">
        <f t="shared" si="505"/>
        <v xml:space="preserve"> </v>
      </c>
      <c r="CM969" s="417" t="str">
        <f t="shared" si="506"/>
        <v xml:space="preserve"> </v>
      </c>
      <c r="IS969" s="106">
        <v>219.3</v>
      </c>
    </row>
    <row r="970" spans="2:253" s="74" customFormat="1" ht="17.100000000000001" hidden="1" customHeight="1" x14ac:dyDescent="0.25">
      <c r="B970" s="504">
        <f>IF('KB Duct Parts'!$BD$15=2,IF(AND('KB Duct Parts'!#REF!&gt;0,'KB Duct Parts'!$BL$14=1),'KB Duct Parts'!#REF!,0),0)</f>
        <v>0</v>
      </c>
      <c r="C970" s="508">
        <v>14224.45</v>
      </c>
      <c r="D970" s="526">
        <f t="shared" si="507"/>
        <v>14224.45</v>
      </c>
      <c r="E970" s="504" t="s">
        <v>1338</v>
      </c>
      <c r="F970" s="508" t="str">
        <f t="shared" si="516"/>
        <v xml:space="preserve"> </v>
      </c>
      <c r="G970" s="509" t="s">
        <v>1715</v>
      </c>
      <c r="H970" s="504" t="s">
        <v>923</v>
      </c>
      <c r="I970" s="1035" t="s">
        <v>888</v>
      </c>
      <c r="J970" s="1036"/>
      <c r="K970" s="516" t="s">
        <v>881</v>
      </c>
      <c r="L970" s="521">
        <v>18</v>
      </c>
      <c r="M970" s="532" t="s">
        <v>1700</v>
      </c>
      <c r="N970" s="514">
        <f t="shared" si="508"/>
        <v>404.8</v>
      </c>
      <c r="O970" s="518">
        <f t="shared" si="482"/>
        <v>0</v>
      </c>
      <c r="P970" s="680">
        <f>'KB Duct Parts'!$AE$3</f>
        <v>0</v>
      </c>
      <c r="Q970" s="681">
        <f t="shared" si="509"/>
        <v>0</v>
      </c>
      <c r="R970" s="682">
        <f t="shared" si="510"/>
        <v>0</v>
      </c>
      <c r="S970" s="716">
        <f t="shared" si="511"/>
        <v>0.35</v>
      </c>
      <c r="T970" s="679">
        <f t="shared" si="512"/>
        <v>0</v>
      </c>
      <c r="U970" s="679">
        <f t="shared" si="513"/>
        <v>0</v>
      </c>
      <c r="Y970" s="120"/>
      <c r="AE970" s="75"/>
      <c r="AF970" s="370">
        <v>18</v>
      </c>
      <c r="AG970" s="374">
        <v>16</v>
      </c>
      <c r="AH970" s="378">
        <v>14</v>
      </c>
      <c r="AI970" s="381">
        <v>12</v>
      </c>
      <c r="AJ970" s="386">
        <v>10</v>
      </c>
      <c r="AK970" s="391"/>
      <c r="AL970" s="386"/>
      <c r="AM970" s="363">
        <f t="shared" si="517"/>
        <v>1</v>
      </c>
      <c r="AN970" s="578">
        <v>404.8</v>
      </c>
      <c r="AO970" s="120">
        <f t="shared" si="488"/>
        <v>485.76</v>
      </c>
      <c r="AP970" s="120">
        <f t="shared" si="483"/>
        <v>578.86400000000003</v>
      </c>
      <c r="AQ970" s="120">
        <f t="shared" si="484"/>
        <v>623.39200000000005</v>
      </c>
      <c r="AR970" s="120">
        <f t="shared" si="485"/>
        <v>728.64</v>
      </c>
      <c r="AS970" s="120">
        <f t="shared" si="486"/>
        <v>0</v>
      </c>
      <c r="AT970" s="120">
        <f t="shared" si="487"/>
        <v>0</v>
      </c>
      <c r="AU970" s="74" t="s">
        <v>717</v>
      </c>
      <c r="AV970" s="115"/>
      <c r="AW970" s="395"/>
      <c r="AX970" s="571">
        <v>1.2</v>
      </c>
      <c r="AY970" s="572">
        <v>1.43</v>
      </c>
      <c r="AZ970" s="572">
        <v>1.54</v>
      </c>
      <c r="BA970" s="572">
        <v>1.8</v>
      </c>
      <c r="BB970" s="573">
        <v>0</v>
      </c>
      <c r="BC970" s="395">
        <v>0</v>
      </c>
      <c r="BD970" s="115"/>
      <c r="BE970" s="115"/>
      <c r="BF970" s="115"/>
      <c r="BG970" s="115"/>
      <c r="BH970" s="115"/>
      <c r="BI970" s="115"/>
      <c r="BJ970" s="115"/>
      <c r="BK970" s="115"/>
      <c r="BQ970" s="74" t="str">
        <f t="shared" si="489"/>
        <v>14224.45-(16)</v>
      </c>
      <c r="BR970" s="120" t="str">
        <f t="shared" si="490"/>
        <v>Y- branch-45 deg</v>
      </c>
      <c r="BS970" s="120">
        <f t="shared" si="491"/>
        <v>485.76</v>
      </c>
      <c r="BU970" s="74" t="str">
        <f t="shared" si="492"/>
        <v>14224.45-(14)</v>
      </c>
      <c r="BV970" s="120" t="str">
        <f t="shared" si="493"/>
        <v>Y- branch-45 deg</v>
      </c>
      <c r="BW970" s="120">
        <f t="shared" si="494"/>
        <v>578.86400000000003</v>
      </c>
      <c r="BY970" s="74" t="str">
        <f t="shared" si="495"/>
        <v>14224.45-(12)</v>
      </c>
      <c r="BZ970" s="120" t="str">
        <f t="shared" si="496"/>
        <v>Y- branch-45 deg</v>
      </c>
      <c r="CA970" s="120">
        <f t="shared" si="497"/>
        <v>623.39200000000005</v>
      </c>
      <c r="CC970" s="115" t="str">
        <f t="shared" si="498"/>
        <v>14224.45-(10)</v>
      </c>
      <c r="CD970" s="120" t="str">
        <f t="shared" si="499"/>
        <v>Y- branch-45 deg</v>
      </c>
      <c r="CE970" s="417">
        <f t="shared" si="500"/>
        <v>728.64</v>
      </c>
      <c r="CF970" s="115"/>
      <c r="CG970" s="115" t="str">
        <f t="shared" si="501"/>
        <v xml:space="preserve"> </v>
      </c>
      <c r="CH970" s="120" t="str">
        <f t="shared" si="502"/>
        <v xml:space="preserve"> </v>
      </c>
      <c r="CI970" s="417" t="str">
        <f t="shared" si="503"/>
        <v xml:space="preserve"> </v>
      </c>
      <c r="CJ970" s="115"/>
      <c r="CK970" s="115" t="str">
        <f t="shared" si="504"/>
        <v xml:space="preserve"> </v>
      </c>
      <c r="CL970" s="120" t="str">
        <f t="shared" si="505"/>
        <v xml:space="preserve"> </v>
      </c>
      <c r="CM970" s="417" t="str">
        <f t="shared" si="506"/>
        <v xml:space="preserve"> </v>
      </c>
      <c r="IS970" s="106"/>
    </row>
    <row r="971" spans="2:253" s="74" customFormat="1" ht="17.100000000000001" hidden="1" customHeight="1" x14ac:dyDescent="0.25">
      <c r="B971" s="504">
        <f>IF('KB Duct Parts'!$BD$15=1,IF(AND('KB Duct Parts'!#REF!&gt;0,'KB Duct Parts'!$BL$14=1),'KB Duct Parts'!#REF!,0),0)</f>
        <v>0</v>
      </c>
      <c r="C971" s="508">
        <v>14204.3</v>
      </c>
      <c r="D971" s="526">
        <f t="shared" si="507"/>
        <v>14204.3</v>
      </c>
      <c r="E971" s="520" t="s">
        <v>861</v>
      </c>
      <c r="F971" s="508" t="str">
        <f t="shared" si="516"/>
        <v xml:space="preserve"> </v>
      </c>
      <c r="G971" s="509" t="s">
        <v>1716</v>
      </c>
      <c r="H971" s="504" t="s">
        <v>923</v>
      </c>
      <c r="I971" s="1035" t="s">
        <v>888</v>
      </c>
      <c r="J971" s="1036"/>
      <c r="K971" s="516" t="s">
        <v>881</v>
      </c>
      <c r="L971" s="521">
        <v>18</v>
      </c>
      <c r="M971" s="532" t="s">
        <v>1700</v>
      </c>
      <c r="N971" s="514">
        <f t="shared" si="508"/>
        <v>125.6</v>
      </c>
      <c r="O971" s="518">
        <f t="shared" si="482"/>
        <v>0</v>
      </c>
      <c r="P971" s="680">
        <f>'KB Duct Parts'!$AE$3</f>
        <v>0</v>
      </c>
      <c r="Q971" s="681">
        <f t="shared" si="509"/>
        <v>0</v>
      </c>
      <c r="R971" s="682">
        <f t="shared" si="510"/>
        <v>0</v>
      </c>
      <c r="S971" s="716">
        <f t="shared" si="511"/>
        <v>0.35</v>
      </c>
      <c r="T971" s="679">
        <f t="shared" si="512"/>
        <v>0</v>
      </c>
      <c r="U971" s="679">
        <f t="shared" si="513"/>
        <v>0</v>
      </c>
      <c r="Y971" s="120"/>
      <c r="AE971" s="75"/>
      <c r="AF971" s="370">
        <v>18</v>
      </c>
      <c r="AG971" s="374">
        <v>16</v>
      </c>
      <c r="AH971" s="378">
        <v>14</v>
      </c>
      <c r="AI971" s="381">
        <v>12</v>
      </c>
      <c r="AJ971" s="386">
        <v>10</v>
      </c>
      <c r="AK971" s="391"/>
      <c r="AL971" s="386"/>
      <c r="AM971" s="363">
        <f t="shared" si="517"/>
        <v>1</v>
      </c>
      <c r="AN971" s="578">
        <v>125.6</v>
      </c>
      <c r="AO971" s="120">
        <f t="shared" si="488"/>
        <v>163.28</v>
      </c>
      <c r="AP971" s="120">
        <f t="shared" si="483"/>
        <v>163.28</v>
      </c>
      <c r="AQ971" s="120">
        <f t="shared" si="484"/>
        <v>175.83999999999997</v>
      </c>
      <c r="AR971" s="120">
        <f t="shared" si="485"/>
        <v>188.39999999999998</v>
      </c>
      <c r="AS971" s="120">
        <f t="shared" si="486"/>
        <v>0</v>
      </c>
      <c r="AT971" s="120">
        <f t="shared" si="487"/>
        <v>0</v>
      </c>
      <c r="AU971" s="74" t="s">
        <v>717</v>
      </c>
      <c r="AV971" s="115"/>
      <c r="AW971" s="395"/>
      <c r="AX971" s="571">
        <v>1.3</v>
      </c>
      <c r="AY971" s="572">
        <v>1.3</v>
      </c>
      <c r="AZ971" s="572">
        <v>1.4</v>
      </c>
      <c r="BA971" s="572">
        <v>1.5</v>
      </c>
      <c r="BB971" s="573">
        <v>0</v>
      </c>
      <c r="BC971" s="395">
        <v>0</v>
      </c>
      <c r="BD971" s="115"/>
      <c r="BE971" s="115"/>
      <c r="BF971" s="115"/>
      <c r="BG971" s="115"/>
      <c r="BH971" s="115"/>
      <c r="BI971" s="115"/>
      <c r="BJ971" s="115"/>
      <c r="BK971" s="115"/>
      <c r="BQ971" s="74" t="str">
        <f t="shared" si="489"/>
        <v>14204.3-(16)</v>
      </c>
      <c r="BR971" s="120" t="str">
        <f t="shared" si="490"/>
        <v>Y- branch-30 deg</v>
      </c>
      <c r="BS971" s="120">
        <f t="shared" si="491"/>
        <v>163.28</v>
      </c>
      <c r="BU971" s="74" t="str">
        <f t="shared" si="492"/>
        <v>14204.3-(14)</v>
      </c>
      <c r="BV971" s="120" t="str">
        <f t="shared" si="493"/>
        <v>Y- branch-30 deg</v>
      </c>
      <c r="BW971" s="120">
        <f t="shared" si="494"/>
        <v>163.28</v>
      </c>
      <c r="BY971" s="74" t="str">
        <f t="shared" si="495"/>
        <v>14204.3-(12)</v>
      </c>
      <c r="BZ971" s="120" t="str">
        <f t="shared" si="496"/>
        <v>Y- branch-30 deg</v>
      </c>
      <c r="CA971" s="120">
        <f t="shared" si="497"/>
        <v>175.83999999999997</v>
      </c>
      <c r="CC971" s="115" t="str">
        <f t="shared" si="498"/>
        <v>14204.3-(10)</v>
      </c>
      <c r="CD971" s="120" t="str">
        <f t="shared" si="499"/>
        <v>Y- branch-30 deg</v>
      </c>
      <c r="CE971" s="417">
        <f t="shared" si="500"/>
        <v>188.39999999999998</v>
      </c>
      <c r="CF971" s="115"/>
      <c r="CG971" s="115" t="str">
        <f t="shared" si="501"/>
        <v xml:space="preserve"> </v>
      </c>
      <c r="CH971" s="120" t="str">
        <f t="shared" si="502"/>
        <v xml:space="preserve"> </v>
      </c>
      <c r="CI971" s="417" t="str">
        <f t="shared" si="503"/>
        <v xml:space="preserve"> </v>
      </c>
      <c r="CJ971" s="115"/>
      <c r="CK971" s="115" t="str">
        <f t="shared" si="504"/>
        <v xml:space="preserve"> </v>
      </c>
      <c r="CL971" s="120" t="str">
        <f t="shared" si="505"/>
        <v xml:space="preserve"> </v>
      </c>
      <c r="CM971" s="417" t="str">
        <f t="shared" si="506"/>
        <v xml:space="preserve"> </v>
      </c>
      <c r="IS971" s="106">
        <v>74.3</v>
      </c>
    </row>
    <row r="972" spans="2:253" s="74" customFormat="1" ht="17.100000000000001" hidden="1" customHeight="1" x14ac:dyDescent="0.25">
      <c r="B972" s="504">
        <f>IF('KB Duct Parts'!$BD$15=1,IF(AND('KB Duct Parts'!#REF!&gt;0,'KB Duct Parts'!$BL$14=1),'KB Duct Parts'!#REF!,0),0)</f>
        <v>0</v>
      </c>
      <c r="C972" s="508">
        <v>14205.3</v>
      </c>
      <c r="D972" s="526">
        <f t="shared" si="507"/>
        <v>14205.3</v>
      </c>
      <c r="E972" s="504" t="s">
        <v>862</v>
      </c>
      <c r="F972" s="508" t="str">
        <f t="shared" si="516"/>
        <v xml:space="preserve"> </v>
      </c>
      <c r="G972" s="509" t="s">
        <v>1716</v>
      </c>
      <c r="H972" s="504" t="s">
        <v>923</v>
      </c>
      <c r="I972" s="1035" t="s">
        <v>888</v>
      </c>
      <c r="J972" s="1036"/>
      <c r="K972" s="516" t="s">
        <v>881</v>
      </c>
      <c r="L972" s="521">
        <v>18</v>
      </c>
      <c r="M972" s="532" t="s">
        <v>1700</v>
      </c>
      <c r="N972" s="514">
        <f t="shared" si="508"/>
        <v>131.5</v>
      </c>
      <c r="O972" s="518">
        <f t="shared" si="482"/>
        <v>0</v>
      </c>
      <c r="P972" s="680">
        <f>'KB Duct Parts'!$AE$3</f>
        <v>0</v>
      </c>
      <c r="Q972" s="681">
        <f t="shared" si="509"/>
        <v>0</v>
      </c>
      <c r="R972" s="682">
        <f t="shared" si="510"/>
        <v>0</v>
      </c>
      <c r="S972" s="716">
        <f t="shared" si="511"/>
        <v>0.35</v>
      </c>
      <c r="T972" s="679">
        <f t="shared" si="512"/>
        <v>0</v>
      </c>
      <c r="U972" s="679">
        <f t="shared" si="513"/>
        <v>0</v>
      </c>
      <c r="Y972" s="120"/>
      <c r="AE972" s="75"/>
      <c r="AF972" s="370">
        <v>18</v>
      </c>
      <c r="AG972" s="374">
        <v>16</v>
      </c>
      <c r="AH972" s="378">
        <v>14</v>
      </c>
      <c r="AI972" s="381">
        <v>12</v>
      </c>
      <c r="AJ972" s="386">
        <v>10</v>
      </c>
      <c r="AK972" s="391"/>
      <c r="AL972" s="386"/>
      <c r="AM972" s="363">
        <f t="shared" si="517"/>
        <v>1</v>
      </c>
      <c r="AN972" s="578">
        <v>131.5</v>
      </c>
      <c r="AO972" s="120">
        <f t="shared" si="488"/>
        <v>170.95000000000002</v>
      </c>
      <c r="AP972" s="120">
        <f t="shared" si="483"/>
        <v>170.95000000000002</v>
      </c>
      <c r="AQ972" s="120">
        <f t="shared" si="484"/>
        <v>184.1</v>
      </c>
      <c r="AR972" s="120">
        <f t="shared" si="485"/>
        <v>197.25</v>
      </c>
      <c r="AS972" s="120">
        <f t="shared" si="486"/>
        <v>0</v>
      </c>
      <c r="AT972" s="120">
        <f t="shared" si="487"/>
        <v>0</v>
      </c>
      <c r="AU972" s="74" t="s">
        <v>717</v>
      </c>
      <c r="AV972" s="115"/>
      <c r="AW972" s="395"/>
      <c r="AX972" s="571">
        <v>1.3</v>
      </c>
      <c r="AY972" s="572">
        <v>1.3</v>
      </c>
      <c r="AZ972" s="572">
        <v>1.4</v>
      </c>
      <c r="BA972" s="572">
        <v>1.5</v>
      </c>
      <c r="BB972" s="573">
        <v>0</v>
      </c>
      <c r="BC972" s="395">
        <v>0</v>
      </c>
      <c r="BD972" s="115"/>
      <c r="BE972" s="115"/>
      <c r="BF972" s="115"/>
      <c r="BG972" s="115"/>
      <c r="BH972" s="115"/>
      <c r="BI972" s="115"/>
      <c r="BJ972" s="115"/>
      <c r="BK972" s="115"/>
      <c r="BQ972" s="74" t="str">
        <f t="shared" si="489"/>
        <v>14205.3-(16)</v>
      </c>
      <c r="BR972" s="120" t="str">
        <f t="shared" si="490"/>
        <v>Y- branch-30 deg</v>
      </c>
      <c r="BS972" s="120">
        <f t="shared" si="491"/>
        <v>170.95000000000002</v>
      </c>
      <c r="BU972" s="74" t="str">
        <f t="shared" si="492"/>
        <v>14205.3-(14)</v>
      </c>
      <c r="BV972" s="120" t="str">
        <f t="shared" si="493"/>
        <v>Y- branch-30 deg</v>
      </c>
      <c r="BW972" s="120">
        <f t="shared" si="494"/>
        <v>170.95000000000002</v>
      </c>
      <c r="BY972" s="74" t="str">
        <f t="shared" si="495"/>
        <v>14205.3-(12)</v>
      </c>
      <c r="BZ972" s="120" t="str">
        <f t="shared" si="496"/>
        <v>Y- branch-30 deg</v>
      </c>
      <c r="CA972" s="120">
        <f t="shared" si="497"/>
        <v>184.1</v>
      </c>
      <c r="CC972" s="115" t="str">
        <f t="shared" si="498"/>
        <v>14205.3-(10)</v>
      </c>
      <c r="CD972" s="120" t="str">
        <f t="shared" si="499"/>
        <v>Y- branch-30 deg</v>
      </c>
      <c r="CE972" s="417">
        <f t="shared" si="500"/>
        <v>197.25</v>
      </c>
      <c r="CF972" s="115"/>
      <c r="CG972" s="115" t="str">
        <f t="shared" si="501"/>
        <v xml:space="preserve"> </v>
      </c>
      <c r="CH972" s="120" t="str">
        <f t="shared" si="502"/>
        <v xml:space="preserve"> </v>
      </c>
      <c r="CI972" s="417" t="str">
        <f t="shared" si="503"/>
        <v xml:space="preserve"> </v>
      </c>
      <c r="CJ972" s="115"/>
      <c r="CK972" s="115" t="str">
        <f t="shared" si="504"/>
        <v xml:space="preserve"> </v>
      </c>
      <c r="CL972" s="120" t="str">
        <f t="shared" si="505"/>
        <v xml:space="preserve"> </v>
      </c>
      <c r="CM972" s="417" t="str">
        <f t="shared" si="506"/>
        <v xml:space="preserve"> </v>
      </c>
      <c r="IS972" s="106">
        <v>78</v>
      </c>
    </row>
    <row r="973" spans="2:253" s="74" customFormat="1" ht="17.100000000000001" hidden="1" customHeight="1" x14ac:dyDescent="0.25">
      <c r="B973" s="504">
        <f>IF('KB Duct Parts'!$BD$15=1,IF(AND('KB Duct Parts'!#REF!&gt;0,'KB Duct Parts'!$BL$14=1),'KB Duct Parts'!#REF!,0),0)</f>
        <v>0</v>
      </c>
      <c r="C973" s="508">
        <v>14206.3</v>
      </c>
      <c r="D973" s="526">
        <f t="shared" si="507"/>
        <v>14206.3</v>
      </c>
      <c r="E973" s="504" t="s">
        <v>863</v>
      </c>
      <c r="F973" s="508" t="str">
        <f t="shared" si="516"/>
        <v xml:space="preserve"> </v>
      </c>
      <c r="G973" s="509" t="s">
        <v>1716</v>
      </c>
      <c r="H973" s="504" t="s">
        <v>923</v>
      </c>
      <c r="I973" s="1035" t="s">
        <v>888</v>
      </c>
      <c r="J973" s="1036"/>
      <c r="K973" s="516" t="s">
        <v>881</v>
      </c>
      <c r="L973" s="521">
        <v>18</v>
      </c>
      <c r="M973" s="532" t="s">
        <v>1700</v>
      </c>
      <c r="N973" s="514">
        <f t="shared" si="508"/>
        <v>137.80000000000001</v>
      </c>
      <c r="O973" s="518">
        <f t="shared" si="482"/>
        <v>0</v>
      </c>
      <c r="P973" s="680">
        <f>'KB Duct Parts'!$AE$3</f>
        <v>0</v>
      </c>
      <c r="Q973" s="681">
        <f t="shared" si="509"/>
        <v>0</v>
      </c>
      <c r="R973" s="682">
        <f t="shared" si="510"/>
        <v>0</v>
      </c>
      <c r="S973" s="716">
        <f t="shared" si="511"/>
        <v>0.35</v>
      </c>
      <c r="T973" s="679">
        <f t="shared" si="512"/>
        <v>0</v>
      </c>
      <c r="U973" s="679">
        <f t="shared" si="513"/>
        <v>0</v>
      </c>
      <c r="Y973" s="120"/>
      <c r="AE973" s="75"/>
      <c r="AF973" s="370">
        <v>18</v>
      </c>
      <c r="AG973" s="374">
        <v>16</v>
      </c>
      <c r="AH973" s="378">
        <v>14</v>
      </c>
      <c r="AI973" s="381">
        <v>12</v>
      </c>
      <c r="AJ973" s="386">
        <v>10</v>
      </c>
      <c r="AK973" s="391"/>
      <c r="AL973" s="386"/>
      <c r="AM973" s="363">
        <f t="shared" si="517"/>
        <v>1</v>
      </c>
      <c r="AN973" s="578">
        <v>137.80000000000001</v>
      </c>
      <c r="AO973" s="120">
        <f t="shared" si="488"/>
        <v>179.14000000000001</v>
      </c>
      <c r="AP973" s="120">
        <f t="shared" si="483"/>
        <v>206.70000000000002</v>
      </c>
      <c r="AQ973" s="120">
        <f t="shared" si="484"/>
        <v>241.15000000000003</v>
      </c>
      <c r="AR973" s="120">
        <f t="shared" si="485"/>
        <v>206.70000000000002</v>
      </c>
      <c r="AS973" s="120">
        <f t="shared" si="486"/>
        <v>0</v>
      </c>
      <c r="AT973" s="120">
        <f t="shared" si="487"/>
        <v>0</v>
      </c>
      <c r="AU973" s="74" t="s">
        <v>717</v>
      </c>
      <c r="AV973" s="115"/>
      <c r="AW973" s="395"/>
      <c r="AX973" s="571">
        <v>1.3</v>
      </c>
      <c r="AY973" s="572">
        <v>1.5</v>
      </c>
      <c r="AZ973" s="572">
        <v>1.75</v>
      </c>
      <c r="BA973" s="572">
        <v>1.5</v>
      </c>
      <c r="BB973" s="573">
        <v>0</v>
      </c>
      <c r="BC973" s="395">
        <v>0</v>
      </c>
      <c r="BD973" s="115"/>
      <c r="BE973" s="115"/>
      <c r="BF973" s="115"/>
      <c r="BG973" s="115"/>
      <c r="BH973" s="115"/>
      <c r="BI973" s="115"/>
      <c r="BJ973" s="115"/>
      <c r="BK973" s="115"/>
      <c r="BQ973" s="74" t="str">
        <f t="shared" si="489"/>
        <v>14206.3-(16)</v>
      </c>
      <c r="BR973" s="120" t="str">
        <f t="shared" si="490"/>
        <v>Y- branch-30 deg</v>
      </c>
      <c r="BS973" s="120">
        <f t="shared" si="491"/>
        <v>179.14000000000001</v>
      </c>
      <c r="BU973" s="74" t="str">
        <f t="shared" si="492"/>
        <v>14206.3-(14)</v>
      </c>
      <c r="BV973" s="120" t="str">
        <f t="shared" si="493"/>
        <v>Y- branch-30 deg</v>
      </c>
      <c r="BW973" s="120">
        <f t="shared" si="494"/>
        <v>206.70000000000002</v>
      </c>
      <c r="BY973" s="74" t="str">
        <f t="shared" si="495"/>
        <v>14206.3-(12)</v>
      </c>
      <c r="BZ973" s="120" t="str">
        <f t="shared" si="496"/>
        <v>Y- branch-30 deg</v>
      </c>
      <c r="CA973" s="120">
        <f t="shared" si="497"/>
        <v>241.15000000000003</v>
      </c>
      <c r="CC973" s="115" t="str">
        <f t="shared" si="498"/>
        <v>14206.3-(10)</v>
      </c>
      <c r="CD973" s="120" t="str">
        <f t="shared" si="499"/>
        <v>Y- branch-30 deg</v>
      </c>
      <c r="CE973" s="417">
        <f t="shared" si="500"/>
        <v>206.70000000000002</v>
      </c>
      <c r="CF973" s="115"/>
      <c r="CG973" s="115" t="str">
        <f t="shared" si="501"/>
        <v xml:space="preserve"> </v>
      </c>
      <c r="CH973" s="120" t="str">
        <f t="shared" si="502"/>
        <v xml:space="preserve"> </v>
      </c>
      <c r="CI973" s="417" t="str">
        <f t="shared" si="503"/>
        <v xml:space="preserve"> </v>
      </c>
      <c r="CJ973" s="115"/>
      <c r="CK973" s="115" t="str">
        <f t="shared" si="504"/>
        <v xml:space="preserve"> </v>
      </c>
      <c r="CL973" s="120" t="str">
        <f t="shared" si="505"/>
        <v xml:space="preserve"> </v>
      </c>
      <c r="CM973" s="417" t="str">
        <f t="shared" si="506"/>
        <v xml:space="preserve"> </v>
      </c>
      <c r="IS973" s="106">
        <v>81.599999999999994</v>
      </c>
    </row>
    <row r="974" spans="2:253" s="74" customFormat="1" ht="17.100000000000001" hidden="1" customHeight="1" x14ac:dyDescent="0.25">
      <c r="B974" s="504">
        <f>IF('KB Duct Parts'!$BD$15=1,IF(AND('KB Duct Parts'!#REF!&gt;0,'KB Duct Parts'!$BL$14=1),'KB Duct Parts'!#REF!,0),0)</f>
        <v>0</v>
      </c>
      <c r="C974" s="508">
        <v>14207.3</v>
      </c>
      <c r="D974" s="526">
        <f t="shared" si="507"/>
        <v>14207.3</v>
      </c>
      <c r="E974" s="504" t="s">
        <v>864</v>
      </c>
      <c r="F974" s="508" t="str">
        <f t="shared" si="516"/>
        <v xml:space="preserve"> </v>
      </c>
      <c r="G974" s="509" t="s">
        <v>1716</v>
      </c>
      <c r="H974" s="504" t="s">
        <v>923</v>
      </c>
      <c r="I974" s="1035" t="s">
        <v>888</v>
      </c>
      <c r="J974" s="1036"/>
      <c r="K974" s="516" t="s">
        <v>881</v>
      </c>
      <c r="L974" s="521">
        <v>18</v>
      </c>
      <c r="M974" s="532" t="s">
        <v>1700</v>
      </c>
      <c r="N974" s="514">
        <f t="shared" si="508"/>
        <v>141.69999999999999</v>
      </c>
      <c r="O974" s="518">
        <f t="shared" si="482"/>
        <v>0</v>
      </c>
      <c r="P974" s="680">
        <f>'KB Duct Parts'!$AE$3</f>
        <v>0</v>
      </c>
      <c r="Q974" s="681">
        <f t="shared" si="509"/>
        <v>0</v>
      </c>
      <c r="R974" s="682">
        <f t="shared" si="510"/>
        <v>0</v>
      </c>
      <c r="S974" s="716">
        <f t="shared" si="511"/>
        <v>0.35</v>
      </c>
      <c r="T974" s="679">
        <f t="shared" si="512"/>
        <v>0</v>
      </c>
      <c r="U974" s="679">
        <f t="shared" si="513"/>
        <v>0</v>
      </c>
      <c r="Y974" s="120"/>
      <c r="AE974" s="75"/>
      <c r="AF974" s="370">
        <v>18</v>
      </c>
      <c r="AG974" s="374">
        <v>16</v>
      </c>
      <c r="AH974" s="378">
        <v>14</v>
      </c>
      <c r="AI974" s="381">
        <v>12</v>
      </c>
      <c r="AJ974" s="386">
        <v>10</v>
      </c>
      <c r="AK974" s="391"/>
      <c r="AL974" s="386"/>
      <c r="AM974" s="363">
        <f t="shared" si="517"/>
        <v>1</v>
      </c>
      <c r="AN974" s="578">
        <v>141.69999999999999</v>
      </c>
      <c r="AO974" s="120">
        <f t="shared" si="488"/>
        <v>184.20999999999998</v>
      </c>
      <c r="AP974" s="120">
        <f t="shared" si="483"/>
        <v>212.54999999999998</v>
      </c>
      <c r="AQ974" s="120">
        <f t="shared" si="484"/>
        <v>247.97499999999997</v>
      </c>
      <c r="AR974" s="120">
        <f t="shared" si="485"/>
        <v>283.39999999999998</v>
      </c>
      <c r="AS974" s="120">
        <f t="shared" si="486"/>
        <v>0</v>
      </c>
      <c r="AT974" s="120">
        <f t="shared" si="487"/>
        <v>0</v>
      </c>
      <c r="AU974" s="74" t="s">
        <v>717</v>
      </c>
      <c r="AV974" s="115"/>
      <c r="AW974" s="395"/>
      <c r="AX974" s="571">
        <v>1.3</v>
      </c>
      <c r="AY974" s="572">
        <v>1.5</v>
      </c>
      <c r="AZ974" s="572">
        <v>1.75</v>
      </c>
      <c r="BA974" s="572">
        <v>2</v>
      </c>
      <c r="BB974" s="573">
        <v>0</v>
      </c>
      <c r="BC974" s="395">
        <v>0</v>
      </c>
      <c r="BD974" s="115"/>
      <c r="BE974" s="115"/>
      <c r="BF974" s="115"/>
      <c r="BG974" s="115"/>
      <c r="BH974" s="115"/>
      <c r="BI974" s="115"/>
      <c r="BJ974" s="115"/>
      <c r="BK974" s="115"/>
      <c r="BQ974" s="74" t="str">
        <f t="shared" si="489"/>
        <v>14207.3-(16)</v>
      </c>
      <c r="BR974" s="120" t="str">
        <f t="shared" si="490"/>
        <v>Y- branch-30 deg</v>
      </c>
      <c r="BS974" s="120">
        <f t="shared" si="491"/>
        <v>184.20999999999998</v>
      </c>
      <c r="BU974" s="74" t="str">
        <f t="shared" si="492"/>
        <v>14207.3-(14)</v>
      </c>
      <c r="BV974" s="120" t="str">
        <f t="shared" si="493"/>
        <v>Y- branch-30 deg</v>
      </c>
      <c r="BW974" s="120">
        <f t="shared" si="494"/>
        <v>212.54999999999998</v>
      </c>
      <c r="BY974" s="74" t="str">
        <f t="shared" si="495"/>
        <v>14207.3-(12)</v>
      </c>
      <c r="BZ974" s="120" t="str">
        <f t="shared" si="496"/>
        <v>Y- branch-30 deg</v>
      </c>
      <c r="CA974" s="120">
        <f t="shared" si="497"/>
        <v>247.97499999999997</v>
      </c>
      <c r="CC974" s="115" t="str">
        <f t="shared" si="498"/>
        <v>14207.3-(10)</v>
      </c>
      <c r="CD974" s="120" t="str">
        <f t="shared" si="499"/>
        <v>Y- branch-30 deg</v>
      </c>
      <c r="CE974" s="417">
        <f t="shared" si="500"/>
        <v>283.39999999999998</v>
      </c>
      <c r="CF974" s="115"/>
      <c r="CG974" s="115" t="str">
        <f t="shared" si="501"/>
        <v xml:space="preserve"> </v>
      </c>
      <c r="CH974" s="120" t="str">
        <f t="shared" si="502"/>
        <v xml:space="preserve"> </v>
      </c>
      <c r="CI974" s="417" t="str">
        <f t="shared" si="503"/>
        <v xml:space="preserve"> </v>
      </c>
      <c r="CJ974" s="115"/>
      <c r="CK974" s="115" t="str">
        <f t="shared" si="504"/>
        <v xml:space="preserve"> </v>
      </c>
      <c r="CL974" s="120" t="str">
        <f t="shared" si="505"/>
        <v xml:space="preserve"> </v>
      </c>
      <c r="CM974" s="417" t="str">
        <f t="shared" si="506"/>
        <v xml:space="preserve"> </v>
      </c>
      <c r="IS974" s="106">
        <v>83.9</v>
      </c>
    </row>
    <row r="975" spans="2:253" s="74" customFormat="1" ht="17.100000000000001" hidden="1" customHeight="1" x14ac:dyDescent="0.25">
      <c r="B975" s="504">
        <f>IF('KB Duct Parts'!$BD$15=1,IF(AND('KB Duct Parts'!#REF!&gt;0,'KB Duct Parts'!$BL$14=1),'KB Duct Parts'!#REF!,0),0)</f>
        <v>0</v>
      </c>
      <c r="C975" s="508">
        <v>14208.3</v>
      </c>
      <c r="D975" s="526">
        <f t="shared" si="507"/>
        <v>14208.3</v>
      </c>
      <c r="E975" s="504" t="s">
        <v>865</v>
      </c>
      <c r="F975" s="508" t="str">
        <f t="shared" si="516"/>
        <v xml:space="preserve"> </v>
      </c>
      <c r="G975" s="509" t="s">
        <v>1716</v>
      </c>
      <c r="H975" s="504" t="s">
        <v>923</v>
      </c>
      <c r="I975" s="1035" t="s">
        <v>888</v>
      </c>
      <c r="J975" s="1036"/>
      <c r="K975" s="516" t="s">
        <v>881</v>
      </c>
      <c r="L975" s="521">
        <v>18</v>
      </c>
      <c r="M975" s="532" t="s">
        <v>1700</v>
      </c>
      <c r="N975" s="514">
        <f t="shared" si="508"/>
        <v>166.4</v>
      </c>
      <c r="O975" s="518">
        <f t="shared" si="482"/>
        <v>0</v>
      </c>
      <c r="P975" s="680">
        <f>'KB Duct Parts'!$AE$3</f>
        <v>0</v>
      </c>
      <c r="Q975" s="681">
        <f t="shared" si="509"/>
        <v>0</v>
      </c>
      <c r="R975" s="682">
        <f t="shared" si="510"/>
        <v>0</v>
      </c>
      <c r="S975" s="716">
        <f t="shared" si="511"/>
        <v>0.35</v>
      </c>
      <c r="T975" s="679">
        <f t="shared" si="512"/>
        <v>0</v>
      </c>
      <c r="U975" s="679">
        <f t="shared" si="513"/>
        <v>0</v>
      </c>
      <c r="Y975" s="120"/>
      <c r="AE975" s="75"/>
      <c r="AF975" s="370">
        <v>18</v>
      </c>
      <c r="AG975" s="374">
        <v>16</v>
      </c>
      <c r="AH975" s="378">
        <v>14</v>
      </c>
      <c r="AI975" s="381">
        <v>12</v>
      </c>
      <c r="AJ975" s="386">
        <v>10</v>
      </c>
      <c r="AK975" s="391"/>
      <c r="AL975" s="386"/>
      <c r="AM975" s="363">
        <f t="shared" si="517"/>
        <v>1</v>
      </c>
      <c r="AN975" s="578">
        <v>166.4</v>
      </c>
      <c r="AO975" s="120">
        <f t="shared" si="488"/>
        <v>216.32000000000002</v>
      </c>
      <c r="AP975" s="120">
        <f t="shared" si="483"/>
        <v>249.60000000000002</v>
      </c>
      <c r="AQ975" s="120">
        <f t="shared" si="484"/>
        <v>291.2</v>
      </c>
      <c r="AR975" s="120">
        <f t="shared" si="485"/>
        <v>332.8</v>
      </c>
      <c r="AS975" s="120">
        <f t="shared" si="486"/>
        <v>0</v>
      </c>
      <c r="AT975" s="120">
        <f t="shared" si="487"/>
        <v>0</v>
      </c>
      <c r="AU975" s="74" t="s">
        <v>717</v>
      </c>
      <c r="AV975" s="115"/>
      <c r="AW975" s="395"/>
      <c r="AX975" s="571">
        <v>1.3</v>
      </c>
      <c r="AY975" s="572">
        <v>1.5</v>
      </c>
      <c r="AZ975" s="572">
        <v>1.75</v>
      </c>
      <c r="BA975" s="572">
        <v>2</v>
      </c>
      <c r="BB975" s="573">
        <v>0</v>
      </c>
      <c r="BC975" s="395">
        <v>0</v>
      </c>
      <c r="BD975" s="115"/>
      <c r="BE975" s="115"/>
      <c r="BF975" s="115"/>
      <c r="BG975" s="115"/>
      <c r="BH975" s="115"/>
      <c r="BI975" s="115"/>
      <c r="BJ975" s="115"/>
      <c r="BK975" s="115"/>
      <c r="BQ975" s="74" t="str">
        <f t="shared" si="489"/>
        <v>14208.3-(16)</v>
      </c>
      <c r="BR975" s="120" t="str">
        <f t="shared" si="490"/>
        <v>Y- branch-30 deg</v>
      </c>
      <c r="BS975" s="120">
        <f t="shared" si="491"/>
        <v>216.32000000000002</v>
      </c>
      <c r="BU975" s="74" t="str">
        <f t="shared" si="492"/>
        <v>14208.3-(14)</v>
      </c>
      <c r="BV975" s="120" t="str">
        <f t="shared" si="493"/>
        <v>Y- branch-30 deg</v>
      </c>
      <c r="BW975" s="120">
        <f t="shared" si="494"/>
        <v>249.60000000000002</v>
      </c>
      <c r="BY975" s="74" t="str">
        <f t="shared" si="495"/>
        <v>14208.3-(12)</v>
      </c>
      <c r="BZ975" s="120" t="str">
        <f t="shared" si="496"/>
        <v>Y- branch-30 deg</v>
      </c>
      <c r="CA975" s="120">
        <f t="shared" si="497"/>
        <v>291.2</v>
      </c>
      <c r="CC975" s="115" t="str">
        <f t="shared" si="498"/>
        <v>14208.3-(10)</v>
      </c>
      <c r="CD975" s="120" t="str">
        <f t="shared" si="499"/>
        <v>Y- branch-30 deg</v>
      </c>
      <c r="CE975" s="417">
        <f t="shared" si="500"/>
        <v>332.8</v>
      </c>
      <c r="CF975" s="115"/>
      <c r="CG975" s="115" t="str">
        <f t="shared" si="501"/>
        <v xml:space="preserve"> </v>
      </c>
      <c r="CH975" s="120" t="str">
        <f t="shared" si="502"/>
        <v xml:space="preserve"> </v>
      </c>
      <c r="CI975" s="417" t="str">
        <f t="shared" si="503"/>
        <v xml:space="preserve"> </v>
      </c>
      <c r="CJ975" s="115"/>
      <c r="CK975" s="115" t="str">
        <f t="shared" si="504"/>
        <v xml:space="preserve"> </v>
      </c>
      <c r="CL975" s="120" t="str">
        <f t="shared" si="505"/>
        <v xml:space="preserve"> </v>
      </c>
      <c r="CM975" s="417" t="str">
        <f t="shared" si="506"/>
        <v xml:space="preserve"> </v>
      </c>
      <c r="IS975" s="106">
        <v>98.6</v>
      </c>
    </row>
    <row r="976" spans="2:253" s="74" customFormat="1" ht="17.100000000000001" hidden="1" customHeight="1" x14ac:dyDescent="0.25">
      <c r="B976" s="504">
        <f>IF('KB Duct Parts'!$BD$15=1,IF(AND('KB Duct Parts'!#REF!&gt;0,'KB Duct Parts'!$BL$14=1),'KB Duct Parts'!#REF!,0),0)</f>
        <v>0</v>
      </c>
      <c r="C976" s="508">
        <v>14209.3</v>
      </c>
      <c r="D976" s="526">
        <f t="shared" si="507"/>
        <v>14209.3</v>
      </c>
      <c r="E976" s="504" t="s">
        <v>866</v>
      </c>
      <c r="F976" s="508" t="str">
        <f t="shared" si="516"/>
        <v xml:space="preserve"> </v>
      </c>
      <c r="G976" s="509" t="s">
        <v>1716</v>
      </c>
      <c r="H976" s="504" t="s">
        <v>923</v>
      </c>
      <c r="I976" s="1035" t="s">
        <v>888</v>
      </c>
      <c r="J976" s="1036"/>
      <c r="K976" s="516" t="s">
        <v>881</v>
      </c>
      <c r="L976" s="521">
        <v>18</v>
      </c>
      <c r="M976" s="532" t="s">
        <v>1700</v>
      </c>
      <c r="N976" s="514">
        <f t="shared" si="508"/>
        <v>155.5</v>
      </c>
      <c r="O976" s="518">
        <f t="shared" ref="O976:O990" si="518">IF(B976&gt;0,N976*B976,0)</f>
        <v>0</v>
      </c>
      <c r="P976" s="680">
        <f>'KB Duct Parts'!$AE$3</f>
        <v>0</v>
      </c>
      <c r="Q976" s="681">
        <f t="shared" si="509"/>
        <v>0</v>
      </c>
      <c r="R976" s="682">
        <f t="shared" si="510"/>
        <v>0</v>
      </c>
      <c r="S976" s="716">
        <f t="shared" si="511"/>
        <v>0.35</v>
      </c>
      <c r="T976" s="679">
        <f t="shared" si="512"/>
        <v>0</v>
      </c>
      <c r="U976" s="679">
        <f t="shared" si="513"/>
        <v>0</v>
      </c>
      <c r="Y976" s="120"/>
      <c r="AE976" s="75"/>
      <c r="AF976" s="370">
        <v>18</v>
      </c>
      <c r="AG976" s="374">
        <v>16</v>
      </c>
      <c r="AH976" s="378">
        <v>14</v>
      </c>
      <c r="AI976" s="381">
        <v>12</v>
      </c>
      <c r="AJ976" s="386">
        <v>10</v>
      </c>
      <c r="AK976" s="391"/>
      <c r="AL976" s="386"/>
      <c r="AM976" s="363">
        <f t="shared" si="517"/>
        <v>1</v>
      </c>
      <c r="AN976" s="578">
        <v>155.5</v>
      </c>
      <c r="AO976" s="120">
        <f t="shared" si="488"/>
        <v>202.15</v>
      </c>
      <c r="AP976" s="120">
        <f t="shared" ref="AP976:AP989" si="519">$AN976*AY976</f>
        <v>233.25</v>
      </c>
      <c r="AQ976" s="120">
        <f t="shared" ref="AQ976:AQ989" si="520">$AN976*AZ976</f>
        <v>272.125</v>
      </c>
      <c r="AR976" s="120">
        <f t="shared" ref="AR976:AR989" si="521">$AN976*BA976</f>
        <v>311</v>
      </c>
      <c r="AS976" s="120">
        <f t="shared" ref="AS976:AS989" si="522">$AN976*BB976</f>
        <v>0</v>
      </c>
      <c r="AT976" s="120">
        <f t="shared" ref="AT976:AT989" si="523">$AN976*BC976</f>
        <v>0</v>
      </c>
      <c r="AU976" s="74" t="s">
        <v>717</v>
      </c>
      <c r="AV976" s="115"/>
      <c r="AW976" s="395"/>
      <c r="AX976" s="571">
        <v>1.3</v>
      </c>
      <c r="AY976" s="572">
        <v>1.5</v>
      </c>
      <c r="AZ976" s="572">
        <v>1.75</v>
      </c>
      <c r="BA976" s="572">
        <v>2</v>
      </c>
      <c r="BB976" s="573">
        <v>0</v>
      </c>
      <c r="BC976" s="395">
        <v>0</v>
      </c>
      <c r="BD976" s="115"/>
      <c r="BE976" s="115"/>
      <c r="BF976" s="115"/>
      <c r="BG976" s="115"/>
      <c r="BH976" s="115"/>
      <c r="BI976" s="115"/>
      <c r="BJ976" s="115"/>
      <c r="BK976" s="115"/>
      <c r="BQ976" s="74" t="str">
        <f t="shared" si="489"/>
        <v>14209.3-(16)</v>
      </c>
      <c r="BR976" s="120" t="str">
        <f t="shared" si="490"/>
        <v>Y- branch-30 deg</v>
      </c>
      <c r="BS976" s="120">
        <f t="shared" si="491"/>
        <v>202.15</v>
      </c>
      <c r="BU976" s="74" t="str">
        <f t="shared" si="492"/>
        <v>14209.3-(14)</v>
      </c>
      <c r="BV976" s="120" t="str">
        <f t="shared" si="493"/>
        <v>Y- branch-30 deg</v>
      </c>
      <c r="BW976" s="120">
        <f t="shared" si="494"/>
        <v>233.25</v>
      </c>
      <c r="BY976" s="74" t="str">
        <f t="shared" si="495"/>
        <v>14209.3-(12)</v>
      </c>
      <c r="BZ976" s="120" t="str">
        <f t="shared" si="496"/>
        <v>Y- branch-30 deg</v>
      </c>
      <c r="CA976" s="120">
        <f t="shared" si="497"/>
        <v>272.125</v>
      </c>
      <c r="CC976" s="115" t="str">
        <f t="shared" si="498"/>
        <v>14209.3-(10)</v>
      </c>
      <c r="CD976" s="120" t="str">
        <f t="shared" si="499"/>
        <v>Y- branch-30 deg</v>
      </c>
      <c r="CE976" s="417">
        <f t="shared" si="500"/>
        <v>311</v>
      </c>
      <c r="CF976" s="115"/>
      <c r="CG976" s="115" t="str">
        <f t="shared" si="501"/>
        <v xml:space="preserve"> </v>
      </c>
      <c r="CH976" s="120" t="str">
        <f t="shared" si="502"/>
        <v xml:space="preserve"> </v>
      </c>
      <c r="CI976" s="417" t="str">
        <f t="shared" si="503"/>
        <v xml:space="preserve"> </v>
      </c>
      <c r="CJ976" s="115"/>
      <c r="CK976" s="115" t="str">
        <f t="shared" si="504"/>
        <v xml:space="preserve"> </v>
      </c>
      <c r="CL976" s="120" t="str">
        <f t="shared" si="505"/>
        <v xml:space="preserve"> </v>
      </c>
      <c r="CM976" s="417" t="str">
        <f t="shared" si="506"/>
        <v xml:space="preserve"> </v>
      </c>
      <c r="IS976" s="106">
        <v>92.1</v>
      </c>
    </row>
    <row r="977" spans="2:253" s="74" customFormat="1" ht="17.100000000000001" hidden="1" customHeight="1" x14ac:dyDescent="0.25">
      <c r="B977" s="504">
        <f>IF('KB Duct Parts'!$BD$15=1,IF(AND('KB Duct Parts'!#REF!&gt;0,'KB Duct Parts'!$BL$14=1),'KB Duct Parts'!#REF!,0),0)</f>
        <v>0</v>
      </c>
      <c r="C977" s="508">
        <v>14210.3</v>
      </c>
      <c r="D977" s="526">
        <f t="shared" si="507"/>
        <v>14210.3</v>
      </c>
      <c r="E977" s="504" t="s">
        <v>867</v>
      </c>
      <c r="F977" s="508" t="str">
        <f t="shared" si="516"/>
        <v xml:space="preserve"> </v>
      </c>
      <c r="G977" s="509" t="s">
        <v>1716</v>
      </c>
      <c r="H977" s="504" t="s">
        <v>923</v>
      </c>
      <c r="I977" s="1035" t="s">
        <v>888</v>
      </c>
      <c r="J977" s="1036"/>
      <c r="K977" s="516" t="s">
        <v>881</v>
      </c>
      <c r="L977" s="521">
        <v>18</v>
      </c>
      <c r="M977" s="532" t="s">
        <v>1700</v>
      </c>
      <c r="N977" s="514">
        <f t="shared" si="508"/>
        <v>158.69999999999999</v>
      </c>
      <c r="O977" s="518">
        <f t="shared" si="518"/>
        <v>0</v>
      </c>
      <c r="P977" s="680">
        <f>'KB Duct Parts'!$AE$3</f>
        <v>0</v>
      </c>
      <c r="Q977" s="681">
        <f t="shared" si="509"/>
        <v>0</v>
      </c>
      <c r="R977" s="682">
        <f t="shared" si="510"/>
        <v>0</v>
      </c>
      <c r="S977" s="716">
        <f t="shared" si="511"/>
        <v>0.35</v>
      </c>
      <c r="T977" s="679">
        <f t="shared" si="512"/>
        <v>0</v>
      </c>
      <c r="U977" s="679">
        <f t="shared" si="513"/>
        <v>0</v>
      </c>
      <c r="Y977" s="120"/>
      <c r="AE977" s="75"/>
      <c r="AF977" s="370">
        <v>18</v>
      </c>
      <c r="AG977" s="374">
        <v>16</v>
      </c>
      <c r="AH977" s="378">
        <v>14</v>
      </c>
      <c r="AI977" s="381">
        <v>12</v>
      </c>
      <c r="AJ977" s="386">
        <v>10</v>
      </c>
      <c r="AK977" s="391"/>
      <c r="AL977" s="386"/>
      <c r="AM977" s="363">
        <f t="shared" si="517"/>
        <v>1</v>
      </c>
      <c r="AN977" s="578">
        <v>158.69999999999999</v>
      </c>
      <c r="AO977" s="120">
        <f t="shared" ref="AO977:AO989" si="524">$AN977*AX977</f>
        <v>206.31</v>
      </c>
      <c r="AP977" s="120">
        <f t="shared" si="519"/>
        <v>238.04999999999998</v>
      </c>
      <c r="AQ977" s="120">
        <f t="shared" si="520"/>
        <v>277.72499999999997</v>
      </c>
      <c r="AR977" s="120">
        <f t="shared" si="521"/>
        <v>317.39999999999998</v>
      </c>
      <c r="AS977" s="120">
        <f t="shared" si="522"/>
        <v>0</v>
      </c>
      <c r="AT977" s="120">
        <f t="shared" si="523"/>
        <v>0</v>
      </c>
      <c r="AU977" s="74" t="s">
        <v>717</v>
      </c>
      <c r="AV977" s="115"/>
      <c r="AW977" s="395"/>
      <c r="AX977" s="571">
        <v>1.3</v>
      </c>
      <c r="AY977" s="572">
        <v>1.5</v>
      </c>
      <c r="AZ977" s="572">
        <v>1.75</v>
      </c>
      <c r="BA977" s="572">
        <v>2</v>
      </c>
      <c r="BB977" s="573">
        <v>0</v>
      </c>
      <c r="BC977" s="395">
        <v>0</v>
      </c>
      <c r="BD977" s="115"/>
      <c r="BE977" s="115"/>
      <c r="BF977" s="115"/>
      <c r="BG977" s="115"/>
      <c r="BH977" s="115"/>
      <c r="BI977" s="115"/>
      <c r="BJ977" s="115"/>
      <c r="BK977" s="115"/>
      <c r="BQ977" s="74" t="str">
        <f t="shared" ref="BQ977:BQ989" si="525">IF(AO977&gt;0,D977&amp;"-("&amp; AG977&amp;")"," ")</f>
        <v>14210.3-(16)</v>
      </c>
      <c r="BR977" s="120" t="str">
        <f t="shared" ref="BR977:BR989" si="526">IF(AO977&gt;0,$G977," ")</f>
        <v>Y- branch-30 deg</v>
      </c>
      <c r="BS977" s="120">
        <f t="shared" ref="BS977:BS989" si="527">IF(AO977&gt;0,AO977," ")</f>
        <v>206.31</v>
      </c>
      <c r="BU977" s="74" t="str">
        <f t="shared" ref="BU977:BU989" si="528">IF(AP977&gt;0,D977&amp;"-("&amp;AH977&amp;")"," ")</f>
        <v>14210.3-(14)</v>
      </c>
      <c r="BV977" s="120" t="str">
        <f t="shared" ref="BV977:BV989" si="529">IF(AP977&gt;0,$G977," ")</f>
        <v>Y- branch-30 deg</v>
      </c>
      <c r="BW977" s="120">
        <f t="shared" ref="BW977:BW989" si="530">IF(AP977&gt;0,AP977,"  ")</f>
        <v>238.04999999999998</v>
      </c>
      <c r="BY977" s="74" t="str">
        <f t="shared" ref="BY977:BY989" si="531">IF(AQ977&gt;0,D977&amp;"-("&amp;AI977&amp;")"," ")</f>
        <v>14210.3-(12)</v>
      </c>
      <c r="BZ977" s="120" t="str">
        <f t="shared" ref="BZ977:BZ989" si="532">IF(AQ977&gt;0,$G977," ")</f>
        <v>Y- branch-30 deg</v>
      </c>
      <c r="CA977" s="120">
        <f t="shared" ref="CA977:CA989" si="533">IF(AQ977&gt;0,AQ977," ")</f>
        <v>277.72499999999997</v>
      </c>
      <c r="CC977" s="115" t="str">
        <f t="shared" ref="CC977:CC989" si="534">IF(AR977&gt;0,D977&amp;"-("&amp;AJ977&amp;")"," ")</f>
        <v>14210.3-(10)</v>
      </c>
      <c r="CD977" s="120" t="str">
        <f t="shared" ref="CD977:CD989" si="535">IF(AR977&gt;0,$G977," ")</f>
        <v>Y- branch-30 deg</v>
      </c>
      <c r="CE977" s="417">
        <f t="shared" ref="CE977:CE989" si="536">IF(AR977&gt;0,AR977," ")</f>
        <v>317.39999999999998</v>
      </c>
      <c r="CF977" s="115"/>
      <c r="CG977" s="115" t="str">
        <f t="shared" ref="CG977:CG989" si="537">IF(AS977&gt;0,D977&amp;"-("&amp;AK977&amp;")"," ")</f>
        <v xml:space="preserve"> </v>
      </c>
      <c r="CH977" s="120" t="str">
        <f t="shared" ref="CH977:CH989" si="538">IF(AS977&gt;0,$G977," ")</f>
        <v xml:space="preserve"> </v>
      </c>
      <c r="CI977" s="417" t="str">
        <f t="shared" ref="CI977:CI989" si="539">IF(AS977&gt;0,AS977," ")</f>
        <v xml:space="preserve"> </v>
      </c>
      <c r="CJ977" s="115"/>
      <c r="CK977" s="115" t="str">
        <f t="shared" ref="CK977:CK989" si="540">IF(AT977&gt;0,D977&amp;"-"&amp;AL977," ")</f>
        <v xml:space="preserve"> </v>
      </c>
      <c r="CL977" s="120" t="str">
        <f t="shared" ref="CL977:CL989" si="541">IF(AT977&gt;0,$G977," ")</f>
        <v xml:space="preserve"> </v>
      </c>
      <c r="CM977" s="417" t="str">
        <f t="shared" si="506"/>
        <v xml:space="preserve"> </v>
      </c>
      <c r="IS977" s="106">
        <v>93.9</v>
      </c>
    </row>
    <row r="978" spans="2:253" s="74" customFormat="1" ht="17.100000000000001" hidden="1" customHeight="1" x14ac:dyDescent="0.25">
      <c r="B978" s="504">
        <f>IF('KB Duct Parts'!$BD$15=1,IF(AND('KB Duct Parts'!#REF!&gt;0,'KB Duct Parts'!$BL$14=1),'KB Duct Parts'!#REF!,0),0)</f>
        <v>0</v>
      </c>
      <c r="C978" s="508">
        <v>14211.3</v>
      </c>
      <c r="D978" s="526">
        <f t="shared" si="507"/>
        <v>14211.3</v>
      </c>
      <c r="E978" s="504" t="s">
        <v>868</v>
      </c>
      <c r="F978" s="508" t="str">
        <f t="shared" si="516"/>
        <v xml:space="preserve"> </v>
      </c>
      <c r="G978" s="509" t="s">
        <v>1716</v>
      </c>
      <c r="H978" s="504" t="s">
        <v>923</v>
      </c>
      <c r="I978" s="1035" t="s">
        <v>888</v>
      </c>
      <c r="J978" s="1036"/>
      <c r="K978" s="516" t="s">
        <v>881</v>
      </c>
      <c r="L978" s="521">
        <v>18</v>
      </c>
      <c r="M978" s="532" t="s">
        <v>1700</v>
      </c>
      <c r="N978" s="514">
        <f t="shared" si="508"/>
        <v>170.5</v>
      </c>
      <c r="O978" s="518">
        <f t="shared" si="518"/>
        <v>0</v>
      </c>
      <c r="P978" s="680">
        <f>'KB Duct Parts'!$AE$3</f>
        <v>0</v>
      </c>
      <c r="Q978" s="681">
        <f t="shared" si="509"/>
        <v>0</v>
      </c>
      <c r="R978" s="682">
        <f t="shared" si="510"/>
        <v>0</v>
      </c>
      <c r="S978" s="716">
        <f t="shared" si="511"/>
        <v>0.35</v>
      </c>
      <c r="T978" s="679">
        <f t="shared" si="512"/>
        <v>0</v>
      </c>
      <c r="U978" s="679">
        <f t="shared" si="513"/>
        <v>0</v>
      </c>
      <c r="Y978" s="120"/>
      <c r="AE978" s="75"/>
      <c r="AF978" s="370">
        <v>18</v>
      </c>
      <c r="AG978" s="374">
        <v>16</v>
      </c>
      <c r="AH978" s="378">
        <v>14</v>
      </c>
      <c r="AI978" s="381">
        <v>12</v>
      </c>
      <c r="AJ978" s="386">
        <v>10</v>
      </c>
      <c r="AK978" s="391"/>
      <c r="AL978" s="386"/>
      <c r="AM978" s="363">
        <f t="shared" si="517"/>
        <v>1</v>
      </c>
      <c r="AN978" s="578">
        <v>170.5</v>
      </c>
      <c r="AO978" s="120">
        <f t="shared" si="524"/>
        <v>221.65</v>
      </c>
      <c r="AP978" s="120">
        <f t="shared" si="519"/>
        <v>255.75</v>
      </c>
      <c r="AQ978" s="120">
        <f t="shared" si="520"/>
        <v>298.375</v>
      </c>
      <c r="AR978" s="120">
        <f t="shared" si="521"/>
        <v>341</v>
      </c>
      <c r="AS978" s="120">
        <f t="shared" si="522"/>
        <v>0</v>
      </c>
      <c r="AT978" s="120">
        <f t="shared" si="523"/>
        <v>0</v>
      </c>
      <c r="AU978" s="74" t="s">
        <v>717</v>
      </c>
      <c r="AV978" s="115"/>
      <c r="AW978" s="395"/>
      <c r="AX978" s="571">
        <v>1.3</v>
      </c>
      <c r="AY978" s="572">
        <v>1.5</v>
      </c>
      <c r="AZ978" s="572">
        <v>1.75</v>
      </c>
      <c r="BA978" s="572">
        <v>2</v>
      </c>
      <c r="BB978" s="573">
        <v>0</v>
      </c>
      <c r="BC978" s="395">
        <v>0</v>
      </c>
      <c r="BD978" s="115"/>
      <c r="BE978" s="115"/>
      <c r="BF978" s="115"/>
      <c r="BG978" s="115"/>
      <c r="BH978" s="115"/>
      <c r="BI978" s="115"/>
      <c r="BJ978" s="115"/>
      <c r="BK978" s="115"/>
      <c r="BQ978" s="74" t="str">
        <f t="shared" si="525"/>
        <v>14211.3-(16)</v>
      </c>
      <c r="BR978" s="120" t="str">
        <f t="shared" si="526"/>
        <v>Y- branch-30 deg</v>
      </c>
      <c r="BS978" s="120">
        <f t="shared" si="527"/>
        <v>221.65</v>
      </c>
      <c r="BU978" s="74" t="str">
        <f t="shared" si="528"/>
        <v>14211.3-(14)</v>
      </c>
      <c r="BV978" s="120" t="str">
        <f t="shared" si="529"/>
        <v>Y- branch-30 deg</v>
      </c>
      <c r="BW978" s="120">
        <f t="shared" si="530"/>
        <v>255.75</v>
      </c>
      <c r="BY978" s="74" t="str">
        <f t="shared" si="531"/>
        <v>14211.3-(12)</v>
      </c>
      <c r="BZ978" s="120" t="str">
        <f t="shared" si="532"/>
        <v>Y- branch-30 deg</v>
      </c>
      <c r="CA978" s="120">
        <f t="shared" si="533"/>
        <v>298.375</v>
      </c>
      <c r="CC978" s="115" t="str">
        <f t="shared" si="534"/>
        <v>14211.3-(10)</v>
      </c>
      <c r="CD978" s="120" t="str">
        <f t="shared" si="535"/>
        <v>Y- branch-30 deg</v>
      </c>
      <c r="CE978" s="417">
        <f t="shared" si="536"/>
        <v>341</v>
      </c>
      <c r="CF978" s="115"/>
      <c r="CG978" s="115" t="str">
        <f t="shared" si="537"/>
        <v xml:space="preserve"> </v>
      </c>
      <c r="CH978" s="120" t="str">
        <f t="shared" si="538"/>
        <v xml:space="preserve"> </v>
      </c>
      <c r="CI978" s="417" t="str">
        <f t="shared" si="539"/>
        <v xml:space="preserve"> </v>
      </c>
      <c r="CJ978" s="115"/>
      <c r="CK978" s="115" t="str">
        <f t="shared" si="540"/>
        <v xml:space="preserve"> </v>
      </c>
      <c r="CL978" s="120" t="str">
        <f t="shared" si="541"/>
        <v xml:space="preserve"> </v>
      </c>
      <c r="CM978" s="417" t="str">
        <f t="shared" si="506"/>
        <v xml:space="preserve"> </v>
      </c>
      <c r="IS978" s="103">
        <v>100.9</v>
      </c>
    </row>
    <row r="979" spans="2:253" s="74" customFormat="1" ht="17.100000000000001" hidden="1" customHeight="1" x14ac:dyDescent="0.25">
      <c r="B979" s="504">
        <f>IF('KB Duct Parts'!$BD$15=1,IF(AND('KB Duct Parts'!#REF!&gt;0,'KB Duct Parts'!$BL$14=1),'KB Duct Parts'!#REF!,0),0)</f>
        <v>0</v>
      </c>
      <c r="C979" s="508">
        <v>14212.3</v>
      </c>
      <c r="D979" s="526">
        <f t="shared" si="507"/>
        <v>14212.3</v>
      </c>
      <c r="E979" s="504" t="s">
        <v>869</v>
      </c>
      <c r="F979" s="508" t="str">
        <f t="shared" si="516"/>
        <v xml:space="preserve"> </v>
      </c>
      <c r="G979" s="509" t="s">
        <v>1716</v>
      </c>
      <c r="H979" s="504" t="s">
        <v>923</v>
      </c>
      <c r="I979" s="1035" t="s">
        <v>888</v>
      </c>
      <c r="J979" s="1036"/>
      <c r="K979" s="516" t="s">
        <v>881</v>
      </c>
      <c r="L979" s="521">
        <v>18</v>
      </c>
      <c r="M979" s="532" t="s">
        <v>1700</v>
      </c>
      <c r="N979" s="514">
        <f t="shared" si="508"/>
        <v>182.2</v>
      </c>
      <c r="O979" s="518">
        <f t="shared" si="518"/>
        <v>0</v>
      </c>
      <c r="P979" s="680">
        <f>'KB Duct Parts'!$AE$3</f>
        <v>0</v>
      </c>
      <c r="Q979" s="681">
        <f t="shared" si="509"/>
        <v>0</v>
      </c>
      <c r="R979" s="682">
        <f t="shared" si="510"/>
        <v>0</v>
      </c>
      <c r="S979" s="716">
        <f t="shared" si="511"/>
        <v>0.35</v>
      </c>
      <c r="T979" s="679">
        <f t="shared" si="512"/>
        <v>0</v>
      </c>
      <c r="U979" s="679">
        <f t="shared" si="513"/>
        <v>0</v>
      </c>
      <c r="Y979" s="120"/>
      <c r="AE979" s="75"/>
      <c r="AF979" s="370">
        <v>18</v>
      </c>
      <c r="AG979" s="374">
        <v>16</v>
      </c>
      <c r="AH979" s="378">
        <v>14</v>
      </c>
      <c r="AI979" s="381">
        <v>12</v>
      </c>
      <c r="AJ979" s="386">
        <v>10</v>
      </c>
      <c r="AK979" s="391"/>
      <c r="AL979" s="386"/>
      <c r="AM979" s="363">
        <f t="shared" si="517"/>
        <v>1</v>
      </c>
      <c r="AN979" s="578">
        <v>182.2</v>
      </c>
      <c r="AO979" s="120">
        <f t="shared" si="524"/>
        <v>236.85999999999999</v>
      </c>
      <c r="AP979" s="120">
        <f t="shared" si="519"/>
        <v>273.29999999999995</v>
      </c>
      <c r="AQ979" s="120">
        <f t="shared" si="520"/>
        <v>318.84999999999997</v>
      </c>
      <c r="AR979" s="120">
        <f t="shared" si="521"/>
        <v>364.4</v>
      </c>
      <c r="AS979" s="120">
        <f t="shared" si="522"/>
        <v>0</v>
      </c>
      <c r="AT979" s="120">
        <f t="shared" si="523"/>
        <v>0</v>
      </c>
      <c r="AU979" s="74" t="s">
        <v>717</v>
      </c>
      <c r="AV979" s="115"/>
      <c r="AW979" s="395"/>
      <c r="AX979" s="571">
        <v>1.3</v>
      </c>
      <c r="AY979" s="572">
        <v>1.5</v>
      </c>
      <c r="AZ979" s="572">
        <v>1.75</v>
      </c>
      <c r="BA979" s="572">
        <v>2</v>
      </c>
      <c r="BB979" s="573">
        <v>0</v>
      </c>
      <c r="BC979" s="395">
        <v>0</v>
      </c>
      <c r="BD979" s="115"/>
      <c r="BE979" s="115"/>
      <c r="BF979" s="115"/>
      <c r="BG979" s="115"/>
      <c r="BH979" s="115"/>
      <c r="BI979" s="115"/>
      <c r="BJ979" s="115"/>
      <c r="BK979" s="115"/>
      <c r="BQ979" s="74" t="str">
        <f t="shared" si="525"/>
        <v>14212.3-(16)</v>
      </c>
      <c r="BR979" s="120" t="str">
        <f t="shared" si="526"/>
        <v>Y- branch-30 deg</v>
      </c>
      <c r="BS979" s="120">
        <f t="shared" si="527"/>
        <v>236.85999999999999</v>
      </c>
      <c r="BU979" s="74" t="str">
        <f t="shared" si="528"/>
        <v>14212.3-(14)</v>
      </c>
      <c r="BV979" s="120" t="str">
        <f t="shared" si="529"/>
        <v>Y- branch-30 deg</v>
      </c>
      <c r="BW979" s="120">
        <f t="shared" si="530"/>
        <v>273.29999999999995</v>
      </c>
      <c r="BY979" s="74" t="str">
        <f t="shared" si="531"/>
        <v>14212.3-(12)</v>
      </c>
      <c r="BZ979" s="120" t="str">
        <f t="shared" si="532"/>
        <v>Y- branch-30 deg</v>
      </c>
      <c r="CA979" s="120">
        <f t="shared" si="533"/>
        <v>318.84999999999997</v>
      </c>
      <c r="CC979" s="115" t="str">
        <f t="shared" si="534"/>
        <v>14212.3-(10)</v>
      </c>
      <c r="CD979" s="120" t="str">
        <f t="shared" si="535"/>
        <v>Y- branch-30 deg</v>
      </c>
      <c r="CE979" s="417">
        <f t="shared" si="536"/>
        <v>364.4</v>
      </c>
      <c r="CF979" s="115"/>
      <c r="CG979" s="115" t="str">
        <f t="shared" si="537"/>
        <v xml:space="preserve"> </v>
      </c>
      <c r="CH979" s="120" t="str">
        <f t="shared" si="538"/>
        <v xml:space="preserve"> </v>
      </c>
      <c r="CI979" s="417" t="str">
        <f t="shared" si="539"/>
        <v xml:space="preserve"> </v>
      </c>
      <c r="CJ979" s="115"/>
      <c r="CK979" s="115" t="str">
        <f t="shared" si="540"/>
        <v xml:space="preserve"> </v>
      </c>
      <c r="CL979" s="120" t="str">
        <f t="shared" si="541"/>
        <v xml:space="preserve"> </v>
      </c>
      <c r="CM979" s="417" t="str">
        <f t="shared" si="506"/>
        <v xml:space="preserve"> </v>
      </c>
      <c r="IS979" s="106">
        <v>107.8</v>
      </c>
    </row>
    <row r="980" spans="2:253" s="74" customFormat="1" ht="17.100000000000001" hidden="1" customHeight="1" x14ac:dyDescent="0.25">
      <c r="B980" s="504">
        <f>IF('KB Duct Parts'!$BD$15=1,IF(AND('KB Duct Parts'!#REF!&gt;0,'KB Duct Parts'!$BL$14=1),'KB Duct Parts'!#REF!,0),0)</f>
        <v>0</v>
      </c>
      <c r="C980" s="508">
        <v>14213.3</v>
      </c>
      <c r="D980" s="526">
        <f t="shared" si="507"/>
        <v>14213.3</v>
      </c>
      <c r="E980" s="504" t="s">
        <v>870</v>
      </c>
      <c r="F980" s="508" t="str">
        <f t="shared" si="516"/>
        <v xml:space="preserve"> </v>
      </c>
      <c r="G980" s="509" t="s">
        <v>1716</v>
      </c>
      <c r="H980" s="504" t="s">
        <v>923</v>
      </c>
      <c r="I980" s="1035" t="s">
        <v>888</v>
      </c>
      <c r="J980" s="1036"/>
      <c r="K980" s="516" t="s">
        <v>881</v>
      </c>
      <c r="L980" s="521">
        <v>18</v>
      </c>
      <c r="M980" s="532" t="s">
        <v>1700</v>
      </c>
      <c r="N980" s="514">
        <f t="shared" si="508"/>
        <v>200.7</v>
      </c>
      <c r="O980" s="518">
        <f t="shared" si="518"/>
        <v>0</v>
      </c>
      <c r="P980" s="680">
        <f>'KB Duct Parts'!$AE$3</f>
        <v>0</v>
      </c>
      <c r="Q980" s="681">
        <f t="shared" si="509"/>
        <v>0</v>
      </c>
      <c r="R980" s="682">
        <f t="shared" si="510"/>
        <v>0</v>
      </c>
      <c r="S980" s="716">
        <f t="shared" si="511"/>
        <v>0.35</v>
      </c>
      <c r="T980" s="679">
        <f t="shared" si="512"/>
        <v>0</v>
      </c>
      <c r="U980" s="679">
        <f t="shared" si="513"/>
        <v>0</v>
      </c>
      <c r="Y980" s="120"/>
      <c r="AE980" s="75"/>
      <c r="AF980" s="370">
        <v>18</v>
      </c>
      <c r="AG980" s="374">
        <v>16</v>
      </c>
      <c r="AH980" s="378">
        <v>14</v>
      </c>
      <c r="AI980" s="381">
        <v>12</v>
      </c>
      <c r="AJ980" s="386">
        <v>10</v>
      </c>
      <c r="AK980" s="391"/>
      <c r="AL980" s="386"/>
      <c r="AM980" s="363">
        <f t="shared" si="517"/>
        <v>1</v>
      </c>
      <c r="AN980" s="578">
        <v>200.7</v>
      </c>
      <c r="AO980" s="120">
        <f t="shared" si="524"/>
        <v>260.90999999999997</v>
      </c>
      <c r="AP980" s="120">
        <f t="shared" si="519"/>
        <v>301.04999999999995</v>
      </c>
      <c r="AQ980" s="120">
        <f t="shared" si="520"/>
        <v>351.22499999999997</v>
      </c>
      <c r="AR980" s="120">
        <f t="shared" si="521"/>
        <v>401.4</v>
      </c>
      <c r="AS980" s="120">
        <f t="shared" si="522"/>
        <v>0</v>
      </c>
      <c r="AT980" s="120">
        <f t="shared" si="523"/>
        <v>0</v>
      </c>
      <c r="AU980" s="74" t="s">
        <v>717</v>
      </c>
      <c r="AV980" s="115"/>
      <c r="AW980" s="395"/>
      <c r="AX980" s="571">
        <v>1.3</v>
      </c>
      <c r="AY980" s="572">
        <v>1.5</v>
      </c>
      <c r="AZ980" s="572">
        <v>1.75</v>
      </c>
      <c r="BA980" s="572">
        <v>2</v>
      </c>
      <c r="BB980" s="573">
        <v>0</v>
      </c>
      <c r="BC980" s="395">
        <v>0</v>
      </c>
      <c r="BD980" s="115"/>
      <c r="BE980" s="115"/>
      <c r="BF980" s="115"/>
      <c r="BG980" s="115"/>
      <c r="BH980" s="115"/>
      <c r="BI980" s="115"/>
      <c r="BJ980" s="115"/>
      <c r="BK980" s="115"/>
      <c r="BQ980" s="74" t="str">
        <f t="shared" si="525"/>
        <v>14213.3-(16)</v>
      </c>
      <c r="BR980" s="120" t="str">
        <f t="shared" si="526"/>
        <v>Y- branch-30 deg</v>
      </c>
      <c r="BS980" s="120">
        <f t="shared" si="527"/>
        <v>260.90999999999997</v>
      </c>
      <c r="BU980" s="74" t="str">
        <f t="shared" si="528"/>
        <v>14213.3-(14)</v>
      </c>
      <c r="BV980" s="120" t="str">
        <f t="shared" si="529"/>
        <v>Y- branch-30 deg</v>
      </c>
      <c r="BW980" s="120">
        <f t="shared" si="530"/>
        <v>301.04999999999995</v>
      </c>
      <c r="BY980" s="74" t="str">
        <f t="shared" si="531"/>
        <v>14213.3-(12)</v>
      </c>
      <c r="BZ980" s="120" t="str">
        <f t="shared" si="532"/>
        <v>Y- branch-30 deg</v>
      </c>
      <c r="CA980" s="120">
        <f t="shared" si="533"/>
        <v>351.22499999999997</v>
      </c>
      <c r="CC980" s="115" t="str">
        <f t="shared" si="534"/>
        <v>14213.3-(10)</v>
      </c>
      <c r="CD980" s="120" t="str">
        <f t="shared" si="535"/>
        <v>Y- branch-30 deg</v>
      </c>
      <c r="CE980" s="417">
        <f t="shared" si="536"/>
        <v>401.4</v>
      </c>
      <c r="CF980" s="115"/>
      <c r="CG980" s="115" t="str">
        <f t="shared" si="537"/>
        <v xml:space="preserve"> </v>
      </c>
      <c r="CH980" s="120" t="str">
        <f t="shared" si="538"/>
        <v xml:space="preserve"> </v>
      </c>
      <c r="CI980" s="417" t="str">
        <f t="shared" si="539"/>
        <v xml:space="preserve"> </v>
      </c>
      <c r="CJ980" s="115"/>
      <c r="CK980" s="115" t="str">
        <f t="shared" si="540"/>
        <v xml:space="preserve"> </v>
      </c>
      <c r="CL980" s="120" t="str">
        <f t="shared" si="541"/>
        <v xml:space="preserve"> </v>
      </c>
      <c r="CM980" s="417" t="str">
        <f t="shared" si="506"/>
        <v xml:space="preserve"> </v>
      </c>
      <c r="IS980" s="103">
        <v>118.9</v>
      </c>
    </row>
    <row r="981" spans="2:253" s="74" customFormat="1" ht="17.100000000000001" hidden="1" customHeight="1" x14ac:dyDescent="0.25">
      <c r="B981" s="504">
        <f>IF('KB Duct Parts'!$BD$15=1,IF(AND('KB Duct Parts'!#REF!&gt;0,'KB Duct Parts'!$BL$14=1),'KB Duct Parts'!#REF!,0),0)</f>
        <v>0</v>
      </c>
      <c r="C981" s="508">
        <v>14214.3</v>
      </c>
      <c r="D981" s="526">
        <f t="shared" si="507"/>
        <v>14214.3</v>
      </c>
      <c r="E981" s="504" t="s">
        <v>871</v>
      </c>
      <c r="F981" s="508" t="str">
        <f t="shared" si="516"/>
        <v xml:space="preserve"> </v>
      </c>
      <c r="G981" s="509" t="s">
        <v>1716</v>
      </c>
      <c r="H981" s="504" t="s">
        <v>923</v>
      </c>
      <c r="I981" s="1035" t="s">
        <v>888</v>
      </c>
      <c r="J981" s="1036"/>
      <c r="K981" s="516" t="s">
        <v>881</v>
      </c>
      <c r="L981" s="521">
        <v>18</v>
      </c>
      <c r="M981" s="532" t="s">
        <v>1700</v>
      </c>
      <c r="N981" s="514">
        <f t="shared" si="508"/>
        <v>219.4</v>
      </c>
      <c r="O981" s="518">
        <f t="shared" si="518"/>
        <v>0</v>
      </c>
      <c r="P981" s="680">
        <f>'KB Duct Parts'!$AE$3</f>
        <v>0</v>
      </c>
      <c r="Q981" s="681">
        <f t="shared" si="509"/>
        <v>0</v>
      </c>
      <c r="R981" s="682">
        <f t="shared" si="510"/>
        <v>0</v>
      </c>
      <c r="S981" s="716">
        <f t="shared" si="511"/>
        <v>0.35</v>
      </c>
      <c r="T981" s="679">
        <f t="shared" si="512"/>
        <v>0</v>
      </c>
      <c r="U981" s="679">
        <f t="shared" si="513"/>
        <v>0</v>
      </c>
      <c r="Y981" s="120"/>
      <c r="AE981" s="75"/>
      <c r="AF981" s="370">
        <v>18</v>
      </c>
      <c r="AG981" s="374">
        <v>16</v>
      </c>
      <c r="AH981" s="378">
        <v>14</v>
      </c>
      <c r="AI981" s="381">
        <v>12</v>
      </c>
      <c r="AJ981" s="386">
        <v>10</v>
      </c>
      <c r="AK981" s="391"/>
      <c r="AL981" s="386"/>
      <c r="AM981" s="363">
        <f t="shared" si="517"/>
        <v>1</v>
      </c>
      <c r="AN981" s="578">
        <v>219.4</v>
      </c>
      <c r="AO981" s="120">
        <f t="shared" si="524"/>
        <v>285.22000000000003</v>
      </c>
      <c r="AP981" s="120">
        <f t="shared" si="519"/>
        <v>329.1</v>
      </c>
      <c r="AQ981" s="120">
        <f t="shared" si="520"/>
        <v>383.95</v>
      </c>
      <c r="AR981" s="120">
        <f t="shared" si="521"/>
        <v>438.8</v>
      </c>
      <c r="AS981" s="120">
        <f t="shared" si="522"/>
        <v>0</v>
      </c>
      <c r="AT981" s="120">
        <f t="shared" si="523"/>
        <v>0</v>
      </c>
      <c r="AU981" s="74" t="s">
        <v>717</v>
      </c>
      <c r="AV981" s="115"/>
      <c r="AW981" s="395"/>
      <c r="AX981" s="571">
        <v>1.3</v>
      </c>
      <c r="AY981" s="572">
        <v>1.5</v>
      </c>
      <c r="AZ981" s="572">
        <v>1.75</v>
      </c>
      <c r="BA981" s="572">
        <v>2</v>
      </c>
      <c r="BB981" s="573">
        <v>0</v>
      </c>
      <c r="BC981" s="395">
        <v>0</v>
      </c>
      <c r="BD981" s="115"/>
      <c r="BE981" s="115"/>
      <c r="BF981" s="115"/>
      <c r="BG981" s="115"/>
      <c r="BH981" s="115"/>
      <c r="BI981" s="115"/>
      <c r="BJ981" s="115"/>
      <c r="BK981" s="115"/>
      <c r="BQ981" s="74" t="str">
        <f t="shared" si="525"/>
        <v>14214.3-(16)</v>
      </c>
      <c r="BR981" s="120" t="str">
        <f t="shared" si="526"/>
        <v>Y- branch-30 deg</v>
      </c>
      <c r="BS981" s="120">
        <f t="shared" si="527"/>
        <v>285.22000000000003</v>
      </c>
      <c r="BU981" s="74" t="str">
        <f t="shared" si="528"/>
        <v>14214.3-(14)</v>
      </c>
      <c r="BV981" s="120" t="str">
        <f t="shared" si="529"/>
        <v>Y- branch-30 deg</v>
      </c>
      <c r="BW981" s="120">
        <f t="shared" si="530"/>
        <v>329.1</v>
      </c>
      <c r="BY981" s="74" t="str">
        <f t="shared" si="531"/>
        <v>14214.3-(12)</v>
      </c>
      <c r="BZ981" s="120" t="str">
        <f t="shared" si="532"/>
        <v>Y- branch-30 deg</v>
      </c>
      <c r="CA981" s="120">
        <f t="shared" si="533"/>
        <v>383.95</v>
      </c>
      <c r="CC981" s="115" t="str">
        <f t="shared" si="534"/>
        <v>14214.3-(10)</v>
      </c>
      <c r="CD981" s="120" t="str">
        <f t="shared" si="535"/>
        <v>Y- branch-30 deg</v>
      </c>
      <c r="CE981" s="417">
        <f t="shared" si="536"/>
        <v>438.8</v>
      </c>
      <c r="CF981" s="115"/>
      <c r="CG981" s="115" t="str">
        <f t="shared" si="537"/>
        <v xml:space="preserve"> </v>
      </c>
      <c r="CH981" s="120" t="str">
        <f t="shared" si="538"/>
        <v xml:space="preserve"> </v>
      </c>
      <c r="CI981" s="417" t="str">
        <f t="shared" si="539"/>
        <v xml:space="preserve"> </v>
      </c>
      <c r="CJ981" s="115"/>
      <c r="CK981" s="115" t="str">
        <f t="shared" si="540"/>
        <v xml:space="preserve"> </v>
      </c>
      <c r="CL981" s="120" t="str">
        <f t="shared" si="541"/>
        <v xml:space="preserve"> </v>
      </c>
      <c r="CM981" s="417" t="str">
        <f t="shared" si="506"/>
        <v xml:space="preserve"> </v>
      </c>
      <c r="IS981" s="106">
        <v>129.9</v>
      </c>
    </row>
    <row r="982" spans="2:253" s="74" customFormat="1" ht="17.100000000000001" hidden="1" customHeight="1" x14ac:dyDescent="0.25">
      <c r="B982" s="504">
        <f>IF('KB Duct Parts'!$BD$15=1,IF(AND('KB Duct Parts'!#REF!&gt;0,'KB Duct Parts'!$BL$14=1),'KB Duct Parts'!#REF!,0),0)</f>
        <v>0</v>
      </c>
      <c r="C982" s="508">
        <v>14215.3</v>
      </c>
      <c r="D982" s="526">
        <f t="shared" si="507"/>
        <v>14215.3</v>
      </c>
      <c r="E982" s="504" t="s">
        <v>872</v>
      </c>
      <c r="F982" s="508" t="str">
        <f t="shared" si="516"/>
        <v xml:space="preserve"> </v>
      </c>
      <c r="G982" s="509" t="s">
        <v>1716</v>
      </c>
      <c r="H982" s="504" t="s">
        <v>923</v>
      </c>
      <c r="I982" s="1035" t="s">
        <v>888</v>
      </c>
      <c r="J982" s="1036"/>
      <c r="K982" s="516" t="s">
        <v>881</v>
      </c>
      <c r="L982" s="521">
        <v>18</v>
      </c>
      <c r="M982" s="532" t="s">
        <v>1700</v>
      </c>
      <c r="N982" s="514">
        <f t="shared" si="508"/>
        <v>231.5</v>
      </c>
      <c r="O982" s="518">
        <f t="shared" si="518"/>
        <v>0</v>
      </c>
      <c r="P982" s="680">
        <f>'KB Duct Parts'!$AE$3</f>
        <v>0</v>
      </c>
      <c r="Q982" s="681">
        <f t="shared" si="509"/>
        <v>0</v>
      </c>
      <c r="R982" s="682">
        <f t="shared" si="510"/>
        <v>0</v>
      </c>
      <c r="S982" s="716">
        <f t="shared" si="511"/>
        <v>0.35</v>
      </c>
      <c r="T982" s="679">
        <f t="shared" si="512"/>
        <v>0</v>
      </c>
      <c r="U982" s="679">
        <f t="shared" si="513"/>
        <v>0</v>
      </c>
      <c r="Y982" s="120"/>
      <c r="AE982" s="75"/>
      <c r="AF982" s="370">
        <v>18</v>
      </c>
      <c r="AG982" s="374">
        <v>16</v>
      </c>
      <c r="AH982" s="378">
        <v>14</v>
      </c>
      <c r="AI982" s="381">
        <v>12</v>
      </c>
      <c r="AJ982" s="386">
        <v>10</v>
      </c>
      <c r="AK982" s="391"/>
      <c r="AL982" s="386"/>
      <c r="AM982" s="363">
        <f t="shared" si="517"/>
        <v>1</v>
      </c>
      <c r="AN982" s="578">
        <v>231.5</v>
      </c>
      <c r="AO982" s="120">
        <f t="shared" si="524"/>
        <v>300.95</v>
      </c>
      <c r="AP982" s="120">
        <f t="shared" si="519"/>
        <v>347.25</v>
      </c>
      <c r="AQ982" s="120">
        <f t="shared" si="520"/>
        <v>405.125</v>
      </c>
      <c r="AR982" s="120">
        <f t="shared" si="521"/>
        <v>463</v>
      </c>
      <c r="AS982" s="120">
        <f t="shared" si="522"/>
        <v>0</v>
      </c>
      <c r="AT982" s="120">
        <f t="shared" si="523"/>
        <v>0</v>
      </c>
      <c r="AU982" s="74" t="s">
        <v>717</v>
      </c>
      <c r="AV982" s="115"/>
      <c r="AW982" s="395"/>
      <c r="AX982" s="571">
        <v>1.3</v>
      </c>
      <c r="AY982" s="572">
        <v>1.5</v>
      </c>
      <c r="AZ982" s="572">
        <v>1.75</v>
      </c>
      <c r="BA982" s="572">
        <v>2</v>
      </c>
      <c r="BB982" s="573">
        <v>0</v>
      </c>
      <c r="BC982" s="395">
        <v>0</v>
      </c>
      <c r="BD982" s="115"/>
      <c r="BE982" s="115"/>
      <c r="BF982" s="115"/>
      <c r="BG982" s="115"/>
      <c r="BH982" s="115"/>
      <c r="BI982" s="115"/>
      <c r="BJ982" s="115"/>
      <c r="BK982" s="115"/>
      <c r="BQ982" s="74" t="str">
        <f t="shared" si="525"/>
        <v>14215.3-(16)</v>
      </c>
      <c r="BR982" s="120" t="str">
        <f t="shared" si="526"/>
        <v>Y- branch-30 deg</v>
      </c>
      <c r="BS982" s="120">
        <f t="shared" si="527"/>
        <v>300.95</v>
      </c>
      <c r="BU982" s="74" t="str">
        <f t="shared" si="528"/>
        <v>14215.3-(14)</v>
      </c>
      <c r="BV982" s="120" t="str">
        <f t="shared" si="529"/>
        <v>Y- branch-30 deg</v>
      </c>
      <c r="BW982" s="120">
        <f t="shared" si="530"/>
        <v>347.25</v>
      </c>
      <c r="BY982" s="74" t="str">
        <f t="shared" si="531"/>
        <v>14215.3-(12)</v>
      </c>
      <c r="BZ982" s="120" t="str">
        <f t="shared" si="532"/>
        <v>Y- branch-30 deg</v>
      </c>
      <c r="CA982" s="120">
        <f t="shared" si="533"/>
        <v>405.125</v>
      </c>
      <c r="CC982" s="115" t="str">
        <f t="shared" si="534"/>
        <v>14215.3-(10)</v>
      </c>
      <c r="CD982" s="120" t="str">
        <f t="shared" si="535"/>
        <v>Y- branch-30 deg</v>
      </c>
      <c r="CE982" s="417">
        <f t="shared" si="536"/>
        <v>463</v>
      </c>
      <c r="CF982" s="115"/>
      <c r="CG982" s="115" t="str">
        <f t="shared" si="537"/>
        <v xml:space="preserve"> </v>
      </c>
      <c r="CH982" s="120" t="str">
        <f t="shared" si="538"/>
        <v xml:space="preserve"> </v>
      </c>
      <c r="CI982" s="417" t="str">
        <f t="shared" si="539"/>
        <v xml:space="preserve"> </v>
      </c>
      <c r="CJ982" s="115"/>
      <c r="CK982" s="115" t="str">
        <f t="shared" si="540"/>
        <v xml:space="preserve"> </v>
      </c>
      <c r="CL982" s="120" t="str">
        <f t="shared" si="541"/>
        <v xml:space="preserve"> </v>
      </c>
      <c r="CM982" s="417" t="str">
        <f t="shared" si="506"/>
        <v xml:space="preserve"> </v>
      </c>
      <c r="IS982" s="103">
        <v>137.19999999999999</v>
      </c>
    </row>
    <row r="983" spans="2:253" s="74" customFormat="1" ht="17.100000000000001" hidden="1" customHeight="1" x14ac:dyDescent="0.25">
      <c r="B983" s="504">
        <f>IF('KB Duct Parts'!$BD$15=1,IF(AND('KB Duct Parts'!#REF!&gt;0,'KB Duct Parts'!$BL$14=1),'KB Duct Parts'!#REF!,0),0)</f>
        <v>0</v>
      </c>
      <c r="C983" s="508">
        <v>14216.3</v>
      </c>
      <c r="D983" s="526">
        <f t="shared" si="507"/>
        <v>14216.3</v>
      </c>
      <c r="E983" s="504" t="s">
        <v>873</v>
      </c>
      <c r="F983" s="508" t="str">
        <f t="shared" si="516"/>
        <v xml:space="preserve"> </v>
      </c>
      <c r="G983" s="509" t="s">
        <v>1716</v>
      </c>
      <c r="H983" s="504" t="s">
        <v>923</v>
      </c>
      <c r="I983" s="1035" t="s">
        <v>888</v>
      </c>
      <c r="J983" s="1036"/>
      <c r="K983" s="516" t="s">
        <v>881</v>
      </c>
      <c r="L983" s="521">
        <v>18</v>
      </c>
      <c r="M983" s="532" t="s">
        <v>1700</v>
      </c>
      <c r="N983" s="514">
        <f t="shared" si="508"/>
        <v>243.9</v>
      </c>
      <c r="O983" s="518">
        <f t="shared" si="518"/>
        <v>0</v>
      </c>
      <c r="P983" s="680">
        <f>'KB Duct Parts'!$AE$3</f>
        <v>0</v>
      </c>
      <c r="Q983" s="681">
        <f t="shared" si="509"/>
        <v>0</v>
      </c>
      <c r="R983" s="682">
        <f t="shared" si="510"/>
        <v>0</v>
      </c>
      <c r="S983" s="716">
        <f t="shared" si="511"/>
        <v>0.35</v>
      </c>
      <c r="T983" s="679">
        <f t="shared" si="512"/>
        <v>0</v>
      </c>
      <c r="U983" s="679">
        <f t="shared" si="513"/>
        <v>0</v>
      </c>
      <c r="Y983" s="120"/>
      <c r="AE983" s="75"/>
      <c r="AF983" s="370">
        <v>18</v>
      </c>
      <c r="AG983" s="374">
        <v>16</v>
      </c>
      <c r="AH983" s="378">
        <v>14</v>
      </c>
      <c r="AI983" s="381">
        <v>12</v>
      </c>
      <c r="AJ983" s="386">
        <v>10</v>
      </c>
      <c r="AK983" s="391"/>
      <c r="AL983" s="386"/>
      <c r="AM983" s="363">
        <f t="shared" si="517"/>
        <v>1</v>
      </c>
      <c r="AN983" s="578">
        <v>243.9</v>
      </c>
      <c r="AO983" s="120">
        <f t="shared" si="524"/>
        <v>317.07</v>
      </c>
      <c r="AP983" s="120">
        <f t="shared" si="519"/>
        <v>365.85</v>
      </c>
      <c r="AQ983" s="120">
        <f t="shared" si="520"/>
        <v>426.82499999999999</v>
      </c>
      <c r="AR983" s="120">
        <f t="shared" si="521"/>
        <v>487.8</v>
      </c>
      <c r="AS983" s="120">
        <f t="shared" si="522"/>
        <v>0</v>
      </c>
      <c r="AT983" s="120">
        <f t="shared" si="523"/>
        <v>0</v>
      </c>
      <c r="AU983" s="74" t="s">
        <v>717</v>
      </c>
      <c r="AV983" s="115"/>
      <c r="AW983" s="395"/>
      <c r="AX983" s="571">
        <v>1.3</v>
      </c>
      <c r="AY983" s="572">
        <v>1.5</v>
      </c>
      <c r="AZ983" s="572">
        <v>1.75</v>
      </c>
      <c r="BA983" s="572">
        <v>2</v>
      </c>
      <c r="BB983" s="573">
        <v>0</v>
      </c>
      <c r="BC983" s="395">
        <v>0</v>
      </c>
      <c r="BD983" s="115"/>
      <c r="BE983" s="115"/>
      <c r="BF983" s="115"/>
      <c r="BG983" s="115"/>
      <c r="BH983" s="115"/>
      <c r="BI983" s="115"/>
      <c r="BJ983" s="115"/>
      <c r="BK983" s="115"/>
      <c r="BQ983" s="74" t="str">
        <f t="shared" si="525"/>
        <v>14216.3-(16)</v>
      </c>
      <c r="BR983" s="120" t="str">
        <f t="shared" si="526"/>
        <v>Y- branch-30 deg</v>
      </c>
      <c r="BS983" s="120">
        <f t="shared" si="527"/>
        <v>317.07</v>
      </c>
      <c r="BU983" s="74" t="str">
        <f t="shared" si="528"/>
        <v>14216.3-(14)</v>
      </c>
      <c r="BV983" s="120" t="str">
        <f t="shared" si="529"/>
        <v>Y- branch-30 deg</v>
      </c>
      <c r="BW983" s="120">
        <f t="shared" si="530"/>
        <v>365.85</v>
      </c>
      <c r="BY983" s="74" t="str">
        <f t="shared" si="531"/>
        <v>14216.3-(12)</v>
      </c>
      <c r="BZ983" s="120" t="str">
        <f t="shared" si="532"/>
        <v>Y- branch-30 deg</v>
      </c>
      <c r="CA983" s="120">
        <f t="shared" si="533"/>
        <v>426.82499999999999</v>
      </c>
      <c r="CC983" s="115" t="str">
        <f t="shared" si="534"/>
        <v>14216.3-(10)</v>
      </c>
      <c r="CD983" s="120" t="str">
        <f t="shared" si="535"/>
        <v>Y- branch-30 deg</v>
      </c>
      <c r="CE983" s="417">
        <f t="shared" si="536"/>
        <v>487.8</v>
      </c>
      <c r="CF983" s="115"/>
      <c r="CG983" s="115" t="str">
        <f t="shared" si="537"/>
        <v xml:space="preserve"> </v>
      </c>
      <c r="CH983" s="120" t="str">
        <f t="shared" si="538"/>
        <v xml:space="preserve"> </v>
      </c>
      <c r="CI983" s="417" t="str">
        <f t="shared" si="539"/>
        <v xml:space="preserve"> </v>
      </c>
      <c r="CJ983" s="115"/>
      <c r="CK983" s="115" t="str">
        <f t="shared" si="540"/>
        <v xml:space="preserve"> </v>
      </c>
      <c r="CL983" s="120" t="str">
        <f t="shared" si="541"/>
        <v xml:space="preserve"> </v>
      </c>
      <c r="CM983" s="417" t="str">
        <f t="shared" si="506"/>
        <v xml:space="preserve"> </v>
      </c>
      <c r="IS983" s="106">
        <v>144.5</v>
      </c>
    </row>
    <row r="984" spans="2:253" s="74" customFormat="1" ht="17.100000000000001" hidden="1" customHeight="1" x14ac:dyDescent="0.25">
      <c r="B984" s="504">
        <f>IF('KB Duct Parts'!$BD$15=1,IF(AND('KB Duct Parts'!#REF!&gt;0,'KB Duct Parts'!$BL$14=1),'KB Duct Parts'!#REF!,0),0)</f>
        <v>0</v>
      </c>
      <c r="C984" s="508">
        <v>14217.3</v>
      </c>
      <c r="D984" s="526">
        <f t="shared" si="507"/>
        <v>14217.3</v>
      </c>
      <c r="E984" s="504" t="s">
        <v>874</v>
      </c>
      <c r="F984" s="508" t="str">
        <f t="shared" si="516"/>
        <v xml:space="preserve"> </v>
      </c>
      <c r="G984" s="509" t="s">
        <v>1716</v>
      </c>
      <c r="H984" s="504" t="s">
        <v>923</v>
      </c>
      <c r="I984" s="1035" t="s">
        <v>888</v>
      </c>
      <c r="J984" s="1036"/>
      <c r="K984" s="516" t="s">
        <v>881</v>
      </c>
      <c r="L984" s="521">
        <v>18</v>
      </c>
      <c r="M984" s="532" t="s">
        <v>1700</v>
      </c>
      <c r="N984" s="514">
        <f t="shared" si="508"/>
        <v>257.5</v>
      </c>
      <c r="O984" s="518">
        <f t="shared" si="518"/>
        <v>0</v>
      </c>
      <c r="P984" s="680">
        <f>'KB Duct Parts'!$AE$3</f>
        <v>0</v>
      </c>
      <c r="Q984" s="681">
        <f t="shared" si="509"/>
        <v>0</v>
      </c>
      <c r="R984" s="682">
        <f t="shared" si="510"/>
        <v>0</v>
      </c>
      <c r="S984" s="716">
        <f t="shared" si="511"/>
        <v>0.35</v>
      </c>
      <c r="T984" s="679">
        <f t="shared" si="512"/>
        <v>0</v>
      </c>
      <c r="U984" s="679">
        <f t="shared" si="513"/>
        <v>0</v>
      </c>
      <c r="Y984" s="120"/>
      <c r="AE984" s="75"/>
      <c r="AF984" s="370">
        <v>18</v>
      </c>
      <c r="AG984" s="374">
        <v>16</v>
      </c>
      <c r="AH984" s="378">
        <v>14</v>
      </c>
      <c r="AI984" s="381">
        <v>12</v>
      </c>
      <c r="AJ984" s="386">
        <v>10</v>
      </c>
      <c r="AK984" s="391"/>
      <c r="AL984" s="386"/>
      <c r="AM984" s="363">
        <f t="shared" si="517"/>
        <v>1</v>
      </c>
      <c r="AN984" s="578">
        <v>257.5</v>
      </c>
      <c r="AO984" s="120">
        <f t="shared" si="524"/>
        <v>334.75</v>
      </c>
      <c r="AP984" s="120">
        <f t="shared" si="519"/>
        <v>386.25</v>
      </c>
      <c r="AQ984" s="120">
        <f t="shared" si="520"/>
        <v>450.625</v>
      </c>
      <c r="AR984" s="120">
        <f t="shared" si="521"/>
        <v>515</v>
      </c>
      <c r="AS984" s="120">
        <f t="shared" si="522"/>
        <v>0</v>
      </c>
      <c r="AT984" s="120">
        <f t="shared" si="523"/>
        <v>0</v>
      </c>
      <c r="AU984" s="74" t="s">
        <v>717</v>
      </c>
      <c r="AV984" s="115"/>
      <c r="AW984" s="395"/>
      <c r="AX984" s="571">
        <v>1.3</v>
      </c>
      <c r="AY984" s="572">
        <v>1.5</v>
      </c>
      <c r="AZ984" s="572">
        <v>1.75</v>
      </c>
      <c r="BA984" s="572">
        <v>2</v>
      </c>
      <c r="BB984" s="573">
        <v>0</v>
      </c>
      <c r="BC984" s="395">
        <v>0</v>
      </c>
      <c r="BD984" s="115"/>
      <c r="BE984" s="115"/>
      <c r="BF984" s="115"/>
      <c r="BG984" s="115"/>
      <c r="BH984" s="115"/>
      <c r="BI984" s="115"/>
      <c r="BJ984" s="115"/>
      <c r="BK984" s="115"/>
      <c r="BQ984" s="74" t="str">
        <f t="shared" si="525"/>
        <v>14217.3-(16)</v>
      </c>
      <c r="BR984" s="120" t="str">
        <f t="shared" si="526"/>
        <v>Y- branch-30 deg</v>
      </c>
      <c r="BS984" s="120">
        <f t="shared" si="527"/>
        <v>334.75</v>
      </c>
      <c r="BU984" s="74" t="str">
        <f t="shared" si="528"/>
        <v>14217.3-(14)</v>
      </c>
      <c r="BV984" s="120" t="str">
        <f t="shared" si="529"/>
        <v>Y- branch-30 deg</v>
      </c>
      <c r="BW984" s="120">
        <f t="shared" si="530"/>
        <v>386.25</v>
      </c>
      <c r="BY984" s="74" t="str">
        <f t="shared" si="531"/>
        <v>14217.3-(12)</v>
      </c>
      <c r="BZ984" s="120" t="str">
        <f t="shared" si="532"/>
        <v>Y- branch-30 deg</v>
      </c>
      <c r="CA984" s="120">
        <f t="shared" si="533"/>
        <v>450.625</v>
      </c>
      <c r="CC984" s="115" t="str">
        <f t="shared" si="534"/>
        <v>14217.3-(10)</v>
      </c>
      <c r="CD984" s="120" t="str">
        <f t="shared" si="535"/>
        <v>Y- branch-30 deg</v>
      </c>
      <c r="CE984" s="417">
        <f t="shared" si="536"/>
        <v>515</v>
      </c>
      <c r="CF984" s="115"/>
      <c r="CG984" s="115" t="str">
        <f t="shared" si="537"/>
        <v xml:space="preserve"> </v>
      </c>
      <c r="CH984" s="120" t="str">
        <f t="shared" si="538"/>
        <v xml:space="preserve"> </v>
      </c>
      <c r="CI984" s="417" t="str">
        <f t="shared" si="539"/>
        <v xml:space="preserve"> </v>
      </c>
      <c r="CJ984" s="115"/>
      <c r="CK984" s="115" t="str">
        <f t="shared" si="540"/>
        <v xml:space="preserve"> </v>
      </c>
      <c r="CL984" s="120" t="str">
        <f t="shared" si="541"/>
        <v xml:space="preserve"> </v>
      </c>
      <c r="CM984" s="417" t="str">
        <f t="shared" si="506"/>
        <v xml:space="preserve"> </v>
      </c>
      <c r="IS984" s="103">
        <v>152.5</v>
      </c>
    </row>
    <row r="985" spans="2:253" s="74" customFormat="1" ht="17.100000000000001" hidden="1" customHeight="1" x14ac:dyDescent="0.25">
      <c r="B985" s="504">
        <f>IF('KB Duct Parts'!$BD$15=1,IF(AND('KB Duct Parts'!#REF!&gt;0,'KB Duct Parts'!$BL$14=1),'KB Duct Parts'!#REF!,0),0)</f>
        <v>0</v>
      </c>
      <c r="C985" s="508">
        <v>14218.3</v>
      </c>
      <c r="D985" s="526">
        <f t="shared" si="507"/>
        <v>14218.3</v>
      </c>
      <c r="E985" s="504" t="s">
        <v>875</v>
      </c>
      <c r="F985" s="508" t="str">
        <f t="shared" si="516"/>
        <v xml:space="preserve"> </v>
      </c>
      <c r="G985" s="509" t="s">
        <v>1716</v>
      </c>
      <c r="H985" s="504" t="s">
        <v>923</v>
      </c>
      <c r="I985" s="1035" t="s">
        <v>888</v>
      </c>
      <c r="J985" s="1036"/>
      <c r="K985" s="516" t="s">
        <v>881</v>
      </c>
      <c r="L985" s="521">
        <v>18</v>
      </c>
      <c r="M985" s="532" t="s">
        <v>1700</v>
      </c>
      <c r="N985" s="514">
        <f t="shared" si="508"/>
        <v>271.2</v>
      </c>
      <c r="O985" s="518">
        <f t="shared" si="518"/>
        <v>0</v>
      </c>
      <c r="P985" s="680">
        <f>'KB Duct Parts'!$AE$3</f>
        <v>0</v>
      </c>
      <c r="Q985" s="681">
        <f t="shared" si="509"/>
        <v>0</v>
      </c>
      <c r="R985" s="682">
        <f t="shared" si="510"/>
        <v>0</v>
      </c>
      <c r="S985" s="716">
        <f t="shared" si="511"/>
        <v>0.35</v>
      </c>
      <c r="T985" s="679">
        <f t="shared" si="512"/>
        <v>0</v>
      </c>
      <c r="U985" s="679">
        <f t="shared" si="513"/>
        <v>0</v>
      </c>
      <c r="Y985" s="120"/>
      <c r="AE985" s="75"/>
      <c r="AF985" s="370">
        <v>18</v>
      </c>
      <c r="AG985" s="374">
        <v>16</v>
      </c>
      <c r="AH985" s="378">
        <v>14</v>
      </c>
      <c r="AI985" s="381">
        <v>12</v>
      </c>
      <c r="AJ985" s="386">
        <v>10</v>
      </c>
      <c r="AK985" s="391"/>
      <c r="AL985" s="386"/>
      <c r="AM985" s="363">
        <f t="shared" si="517"/>
        <v>1</v>
      </c>
      <c r="AN985" s="578">
        <v>271.2</v>
      </c>
      <c r="AO985" s="120">
        <f t="shared" si="524"/>
        <v>352.56</v>
      </c>
      <c r="AP985" s="120">
        <f t="shared" si="519"/>
        <v>406.79999999999995</v>
      </c>
      <c r="AQ985" s="120">
        <f t="shared" si="520"/>
        <v>474.59999999999997</v>
      </c>
      <c r="AR985" s="120">
        <f t="shared" si="521"/>
        <v>542.4</v>
      </c>
      <c r="AS985" s="120">
        <f t="shared" si="522"/>
        <v>0</v>
      </c>
      <c r="AT985" s="120">
        <f t="shared" si="523"/>
        <v>0</v>
      </c>
      <c r="AU985" s="74" t="s">
        <v>717</v>
      </c>
      <c r="AV985" s="115"/>
      <c r="AW985" s="395"/>
      <c r="AX985" s="571">
        <v>1.3</v>
      </c>
      <c r="AY985" s="572">
        <v>1.5</v>
      </c>
      <c r="AZ985" s="572">
        <v>1.75</v>
      </c>
      <c r="BA985" s="572">
        <v>2</v>
      </c>
      <c r="BB985" s="573">
        <v>0</v>
      </c>
      <c r="BC985" s="395">
        <v>0</v>
      </c>
      <c r="BD985" s="115"/>
      <c r="BE985" s="115"/>
      <c r="BF985" s="115"/>
      <c r="BG985" s="115"/>
      <c r="BH985" s="115"/>
      <c r="BI985" s="115"/>
      <c r="BJ985" s="115"/>
      <c r="BK985" s="115"/>
      <c r="BQ985" s="74" t="str">
        <f t="shared" si="525"/>
        <v>14218.3-(16)</v>
      </c>
      <c r="BR985" s="120" t="str">
        <f t="shared" si="526"/>
        <v>Y- branch-30 deg</v>
      </c>
      <c r="BS985" s="120">
        <f t="shared" si="527"/>
        <v>352.56</v>
      </c>
      <c r="BU985" s="74" t="str">
        <f t="shared" si="528"/>
        <v>14218.3-(14)</v>
      </c>
      <c r="BV985" s="120" t="str">
        <f t="shared" si="529"/>
        <v>Y- branch-30 deg</v>
      </c>
      <c r="BW985" s="120">
        <f t="shared" si="530"/>
        <v>406.79999999999995</v>
      </c>
      <c r="BY985" s="74" t="str">
        <f t="shared" si="531"/>
        <v>14218.3-(12)</v>
      </c>
      <c r="BZ985" s="120" t="str">
        <f t="shared" si="532"/>
        <v>Y- branch-30 deg</v>
      </c>
      <c r="CA985" s="120">
        <f t="shared" si="533"/>
        <v>474.59999999999997</v>
      </c>
      <c r="CC985" s="115" t="str">
        <f t="shared" si="534"/>
        <v>14218.3-(10)</v>
      </c>
      <c r="CD985" s="120" t="str">
        <f t="shared" si="535"/>
        <v>Y- branch-30 deg</v>
      </c>
      <c r="CE985" s="417">
        <f t="shared" si="536"/>
        <v>542.4</v>
      </c>
      <c r="CF985" s="115"/>
      <c r="CG985" s="115" t="str">
        <f t="shared" si="537"/>
        <v xml:space="preserve"> </v>
      </c>
      <c r="CH985" s="120" t="str">
        <f t="shared" si="538"/>
        <v xml:space="preserve"> </v>
      </c>
      <c r="CI985" s="417" t="str">
        <f t="shared" si="539"/>
        <v xml:space="preserve"> </v>
      </c>
      <c r="CJ985" s="115"/>
      <c r="CK985" s="115" t="str">
        <f t="shared" si="540"/>
        <v xml:space="preserve"> </v>
      </c>
      <c r="CL985" s="120" t="str">
        <f t="shared" si="541"/>
        <v xml:space="preserve"> </v>
      </c>
      <c r="CM985" s="417" t="str">
        <f t="shared" si="506"/>
        <v xml:space="preserve"> </v>
      </c>
      <c r="IS985" s="106">
        <v>160.5</v>
      </c>
    </row>
    <row r="986" spans="2:253" s="74" customFormat="1" ht="17.100000000000001" hidden="1" customHeight="1" x14ac:dyDescent="0.25">
      <c r="B986" s="504">
        <f>IF('KB Duct Parts'!$BD$15=1,IF(AND('KB Duct Parts'!#REF!&gt;0,'KB Duct Parts'!$BL$14=1),'KB Duct Parts'!#REF!,0),0)</f>
        <v>0</v>
      </c>
      <c r="C986" s="508">
        <v>14219.3</v>
      </c>
      <c r="D986" s="526">
        <f t="shared" si="507"/>
        <v>14219.3</v>
      </c>
      <c r="E986" s="504" t="s">
        <v>876</v>
      </c>
      <c r="F986" s="508" t="str">
        <f t="shared" si="516"/>
        <v xml:space="preserve"> </v>
      </c>
      <c r="G986" s="509" t="s">
        <v>1716</v>
      </c>
      <c r="H986" s="504" t="s">
        <v>923</v>
      </c>
      <c r="I986" s="1035" t="s">
        <v>888</v>
      </c>
      <c r="J986" s="1036"/>
      <c r="K986" s="516" t="s">
        <v>881</v>
      </c>
      <c r="L986" s="521">
        <v>18</v>
      </c>
      <c r="M986" s="532" t="s">
        <v>1700</v>
      </c>
      <c r="N986" s="514">
        <f>AN986</f>
        <v>297.3</v>
      </c>
      <c r="O986" s="518">
        <f t="shared" si="518"/>
        <v>0</v>
      </c>
      <c r="P986" s="680">
        <f>'KB Duct Parts'!$AE$3</f>
        <v>0</v>
      </c>
      <c r="Q986" s="681">
        <f t="shared" ref="Q986:Q1049" si="542">IF(B986&gt;0,N986*(1-P986),0)</f>
        <v>0</v>
      </c>
      <c r="R986" s="682">
        <f t="shared" ref="R986:R1049" si="543">B986*Q986</f>
        <v>0</v>
      </c>
      <c r="S986" s="716">
        <f t="shared" ref="S986:S1049" si="544">$Y$3904</f>
        <v>0.35</v>
      </c>
      <c r="T986" s="679">
        <f t="shared" ref="T986:T1049" si="545">ROUND(IF(B986&gt;0,((N986*(1-(1*S986)))),0),2)</f>
        <v>0</v>
      </c>
      <c r="U986" s="679">
        <f t="shared" ref="U986:U1049" si="546">B986*T986</f>
        <v>0</v>
      </c>
      <c r="Y986" s="120"/>
      <c r="AE986" s="75"/>
      <c r="AF986" s="370">
        <v>18</v>
      </c>
      <c r="AG986" s="374">
        <v>16</v>
      </c>
      <c r="AH986" s="378">
        <v>14</v>
      </c>
      <c r="AI986" s="381">
        <v>12</v>
      </c>
      <c r="AJ986" s="386">
        <v>10</v>
      </c>
      <c r="AK986" s="391"/>
      <c r="AL986" s="386"/>
      <c r="AM986" s="363">
        <f t="shared" si="517"/>
        <v>1</v>
      </c>
      <c r="AN986" s="578">
        <v>297.3</v>
      </c>
      <c r="AO986" s="120">
        <f t="shared" si="524"/>
        <v>386.49</v>
      </c>
      <c r="AP986" s="120">
        <f t="shared" si="519"/>
        <v>445.95000000000005</v>
      </c>
      <c r="AQ986" s="120">
        <f t="shared" si="520"/>
        <v>520.27499999999998</v>
      </c>
      <c r="AR986" s="120">
        <f t="shared" si="521"/>
        <v>594.6</v>
      </c>
      <c r="AS986" s="120">
        <f t="shared" si="522"/>
        <v>0</v>
      </c>
      <c r="AT986" s="120">
        <f t="shared" si="523"/>
        <v>0</v>
      </c>
      <c r="AU986" s="74" t="s">
        <v>717</v>
      </c>
      <c r="AV986" s="115"/>
      <c r="AW986" s="395"/>
      <c r="AX986" s="571">
        <v>1.3</v>
      </c>
      <c r="AY986" s="572">
        <v>1.5</v>
      </c>
      <c r="AZ986" s="572">
        <v>1.75</v>
      </c>
      <c r="BA986" s="572">
        <v>2</v>
      </c>
      <c r="BB986" s="573">
        <v>0</v>
      </c>
      <c r="BC986" s="395">
        <v>0</v>
      </c>
      <c r="BD986" s="115"/>
      <c r="BE986" s="115"/>
      <c r="BF986" s="115"/>
      <c r="BG986" s="115"/>
      <c r="BH986" s="115"/>
      <c r="BI986" s="115"/>
      <c r="BJ986" s="115"/>
      <c r="BK986" s="115"/>
      <c r="BQ986" s="74" t="str">
        <f t="shared" si="525"/>
        <v>14219.3-(16)</v>
      </c>
      <c r="BR986" s="120" t="str">
        <f t="shared" si="526"/>
        <v>Y- branch-30 deg</v>
      </c>
      <c r="BS986" s="120">
        <f t="shared" si="527"/>
        <v>386.49</v>
      </c>
      <c r="BU986" s="74" t="str">
        <f t="shared" si="528"/>
        <v>14219.3-(14)</v>
      </c>
      <c r="BV986" s="120" t="str">
        <f t="shared" si="529"/>
        <v>Y- branch-30 deg</v>
      </c>
      <c r="BW986" s="120">
        <f t="shared" si="530"/>
        <v>445.95000000000005</v>
      </c>
      <c r="BY986" s="74" t="str">
        <f t="shared" si="531"/>
        <v>14219.3-(12)</v>
      </c>
      <c r="BZ986" s="120" t="str">
        <f t="shared" si="532"/>
        <v>Y- branch-30 deg</v>
      </c>
      <c r="CA986" s="120">
        <f t="shared" si="533"/>
        <v>520.27499999999998</v>
      </c>
      <c r="CC986" s="115" t="str">
        <f t="shared" si="534"/>
        <v>14219.3-(10)</v>
      </c>
      <c r="CD986" s="120" t="str">
        <f t="shared" si="535"/>
        <v>Y- branch-30 deg</v>
      </c>
      <c r="CE986" s="417">
        <f t="shared" si="536"/>
        <v>594.6</v>
      </c>
      <c r="CF986" s="115"/>
      <c r="CG986" s="115" t="str">
        <f t="shared" si="537"/>
        <v xml:space="preserve"> </v>
      </c>
      <c r="CH986" s="120" t="str">
        <f t="shared" si="538"/>
        <v xml:space="preserve"> </v>
      </c>
      <c r="CI986" s="417" t="str">
        <f t="shared" si="539"/>
        <v xml:space="preserve"> </v>
      </c>
      <c r="CJ986" s="115"/>
      <c r="CK986" s="115" t="str">
        <f t="shared" si="540"/>
        <v xml:space="preserve"> </v>
      </c>
      <c r="CL986" s="120" t="str">
        <f t="shared" si="541"/>
        <v xml:space="preserve"> </v>
      </c>
      <c r="CM986" s="417" t="str">
        <f>IF(AT986&gt;0,AT986," ")</f>
        <v xml:space="preserve"> </v>
      </c>
      <c r="IS986" s="103">
        <v>176</v>
      </c>
    </row>
    <row r="987" spans="2:253" s="74" customFormat="1" ht="17.100000000000001" hidden="1" customHeight="1" x14ac:dyDescent="0.25">
      <c r="B987" s="504">
        <f>IF('KB Duct Parts'!$BD$15=1,IF(AND('KB Duct Parts'!#REF!&gt;0,'KB Duct Parts'!$BL$14=1),'KB Duct Parts'!#REF!,0),0)</f>
        <v>0</v>
      </c>
      <c r="C987" s="508">
        <v>14220.3</v>
      </c>
      <c r="D987" s="526">
        <f t="shared" si="507"/>
        <v>14220.3</v>
      </c>
      <c r="E987" s="504" t="s">
        <v>877</v>
      </c>
      <c r="F987" s="508" t="str">
        <f t="shared" si="516"/>
        <v xml:space="preserve"> </v>
      </c>
      <c r="G987" s="509" t="s">
        <v>1716</v>
      </c>
      <c r="H987" s="504" t="s">
        <v>923</v>
      </c>
      <c r="I987" s="1035" t="s">
        <v>888</v>
      </c>
      <c r="J987" s="1036"/>
      <c r="K987" s="516" t="s">
        <v>881</v>
      </c>
      <c r="L987" s="521">
        <v>18</v>
      </c>
      <c r="M987" s="532" t="s">
        <v>1700</v>
      </c>
      <c r="N987" s="514">
        <f>AN987</f>
        <v>323.39999999999998</v>
      </c>
      <c r="O987" s="518">
        <f t="shared" si="518"/>
        <v>0</v>
      </c>
      <c r="P987" s="680">
        <f>'KB Duct Parts'!$AE$3</f>
        <v>0</v>
      </c>
      <c r="Q987" s="681">
        <f t="shared" si="542"/>
        <v>0</v>
      </c>
      <c r="R987" s="682">
        <f t="shared" si="543"/>
        <v>0</v>
      </c>
      <c r="S987" s="716">
        <f t="shared" si="544"/>
        <v>0.35</v>
      </c>
      <c r="T987" s="679">
        <f t="shared" si="545"/>
        <v>0</v>
      </c>
      <c r="U987" s="679">
        <f t="shared" si="546"/>
        <v>0</v>
      </c>
      <c r="Y987" s="120"/>
      <c r="AE987" s="75"/>
      <c r="AF987" s="370">
        <v>18</v>
      </c>
      <c r="AG987" s="374">
        <v>16</v>
      </c>
      <c r="AH987" s="378">
        <v>14</v>
      </c>
      <c r="AI987" s="381">
        <v>12</v>
      </c>
      <c r="AJ987" s="386">
        <v>10</v>
      </c>
      <c r="AK987" s="391"/>
      <c r="AL987" s="386"/>
      <c r="AM987" s="363">
        <f t="shared" si="517"/>
        <v>1</v>
      </c>
      <c r="AN987" s="578">
        <v>323.39999999999998</v>
      </c>
      <c r="AO987" s="120">
        <f t="shared" si="524"/>
        <v>446.29199999999992</v>
      </c>
      <c r="AP987" s="120">
        <f t="shared" si="519"/>
        <v>485.09999999999997</v>
      </c>
      <c r="AQ987" s="120">
        <f t="shared" si="520"/>
        <v>565.94999999999993</v>
      </c>
      <c r="AR987" s="120">
        <f t="shared" si="521"/>
        <v>776.16</v>
      </c>
      <c r="AS987" s="120">
        <f t="shared" si="522"/>
        <v>0</v>
      </c>
      <c r="AT987" s="120">
        <f t="shared" si="523"/>
        <v>0</v>
      </c>
      <c r="AU987" s="74" t="s">
        <v>717</v>
      </c>
      <c r="AV987" s="115"/>
      <c r="AW987" s="395"/>
      <c r="AX987" s="571">
        <v>1.38</v>
      </c>
      <c r="AY987" s="572">
        <v>1.5</v>
      </c>
      <c r="AZ987" s="572">
        <v>1.75</v>
      </c>
      <c r="BA987" s="572">
        <v>2.4</v>
      </c>
      <c r="BB987" s="573">
        <v>0</v>
      </c>
      <c r="BC987" s="395">
        <v>0</v>
      </c>
      <c r="BD987" s="115"/>
      <c r="BE987" s="115"/>
      <c r="BF987" s="115"/>
      <c r="BG987" s="115"/>
      <c r="BH987" s="115"/>
      <c r="BI987" s="115"/>
      <c r="BJ987" s="115"/>
      <c r="BK987" s="115"/>
      <c r="BQ987" s="74" t="str">
        <f t="shared" si="525"/>
        <v>14220.3-(16)</v>
      </c>
      <c r="BR987" s="120" t="str">
        <f t="shared" si="526"/>
        <v>Y- branch-30 deg</v>
      </c>
      <c r="BS987" s="120">
        <f t="shared" si="527"/>
        <v>446.29199999999992</v>
      </c>
      <c r="BU987" s="74" t="str">
        <f t="shared" si="528"/>
        <v>14220.3-(14)</v>
      </c>
      <c r="BV987" s="120" t="str">
        <f t="shared" si="529"/>
        <v>Y- branch-30 deg</v>
      </c>
      <c r="BW987" s="120">
        <f t="shared" si="530"/>
        <v>485.09999999999997</v>
      </c>
      <c r="BY987" s="74" t="str">
        <f t="shared" si="531"/>
        <v>14220.3-(12)</v>
      </c>
      <c r="BZ987" s="120" t="str">
        <f t="shared" si="532"/>
        <v>Y- branch-30 deg</v>
      </c>
      <c r="CA987" s="120">
        <f t="shared" si="533"/>
        <v>565.94999999999993</v>
      </c>
      <c r="CC987" s="115" t="str">
        <f t="shared" si="534"/>
        <v>14220.3-(10)</v>
      </c>
      <c r="CD987" s="120" t="str">
        <f t="shared" si="535"/>
        <v>Y- branch-30 deg</v>
      </c>
      <c r="CE987" s="417">
        <f t="shared" si="536"/>
        <v>776.16</v>
      </c>
      <c r="CF987" s="115"/>
      <c r="CG987" s="115" t="str">
        <f t="shared" si="537"/>
        <v xml:space="preserve"> </v>
      </c>
      <c r="CH987" s="120" t="str">
        <f t="shared" si="538"/>
        <v xml:space="preserve"> </v>
      </c>
      <c r="CI987" s="417" t="str">
        <f t="shared" si="539"/>
        <v xml:space="preserve"> </v>
      </c>
      <c r="CJ987" s="115"/>
      <c r="CK987" s="115" t="str">
        <f t="shared" si="540"/>
        <v xml:space="preserve"> </v>
      </c>
      <c r="CL987" s="120" t="str">
        <f t="shared" si="541"/>
        <v xml:space="preserve"> </v>
      </c>
      <c r="CM987" s="417" t="str">
        <f>IF(AT987&gt;0,AT987," ")</f>
        <v xml:space="preserve"> </v>
      </c>
      <c r="IS987" s="106">
        <v>191.5</v>
      </c>
    </row>
    <row r="988" spans="2:253" s="74" customFormat="1" ht="17.100000000000001" hidden="1" customHeight="1" x14ac:dyDescent="0.25">
      <c r="B988" s="504">
        <f>IF('KB Duct Parts'!$BD$15=1,IF(AND('KB Duct Parts'!#REF!&gt;0,'KB Duct Parts'!$BL$14=1),'KB Duct Parts'!#REF!,0),0)</f>
        <v>0</v>
      </c>
      <c r="C988" s="508">
        <v>14222.3</v>
      </c>
      <c r="D988" s="526">
        <f t="shared" si="507"/>
        <v>14222.3</v>
      </c>
      <c r="E988" s="504" t="s">
        <v>878</v>
      </c>
      <c r="F988" s="508" t="str">
        <f t="shared" si="516"/>
        <v xml:space="preserve"> </v>
      </c>
      <c r="G988" s="509" t="s">
        <v>1716</v>
      </c>
      <c r="H988" s="504" t="s">
        <v>923</v>
      </c>
      <c r="I988" s="1035" t="s">
        <v>888</v>
      </c>
      <c r="J988" s="1036"/>
      <c r="K988" s="516" t="s">
        <v>881</v>
      </c>
      <c r="L988" s="521">
        <v>18</v>
      </c>
      <c r="M988" s="532" t="s">
        <v>1700</v>
      </c>
      <c r="N988" s="514">
        <f>AN988</f>
        <v>370.4</v>
      </c>
      <c r="O988" s="518">
        <f t="shared" si="518"/>
        <v>0</v>
      </c>
      <c r="P988" s="680">
        <f>'KB Duct Parts'!$AE$3</f>
        <v>0</v>
      </c>
      <c r="Q988" s="681">
        <f t="shared" si="542"/>
        <v>0</v>
      </c>
      <c r="R988" s="682">
        <f t="shared" si="543"/>
        <v>0</v>
      </c>
      <c r="S988" s="716">
        <f t="shared" si="544"/>
        <v>0.35</v>
      </c>
      <c r="T988" s="679">
        <f t="shared" si="545"/>
        <v>0</v>
      </c>
      <c r="U988" s="679">
        <f t="shared" si="546"/>
        <v>0</v>
      </c>
      <c r="Y988" s="120"/>
      <c r="AE988" s="75"/>
      <c r="AF988" s="370">
        <v>18</v>
      </c>
      <c r="AG988" s="374">
        <v>16</v>
      </c>
      <c r="AH988" s="378">
        <v>14</v>
      </c>
      <c r="AI988" s="381">
        <v>12</v>
      </c>
      <c r="AJ988" s="386">
        <v>10</v>
      </c>
      <c r="AK988" s="391"/>
      <c r="AL988" s="386"/>
      <c r="AM988" s="363">
        <f t="shared" si="517"/>
        <v>1</v>
      </c>
      <c r="AN988" s="578">
        <v>370.4</v>
      </c>
      <c r="AO988" s="120">
        <f t="shared" si="524"/>
        <v>488.928</v>
      </c>
      <c r="AP988" s="120">
        <f t="shared" si="519"/>
        <v>553.74800000000005</v>
      </c>
      <c r="AQ988" s="120">
        <f t="shared" si="520"/>
        <v>596.34400000000005</v>
      </c>
      <c r="AR988" s="120">
        <f t="shared" si="521"/>
        <v>722.28</v>
      </c>
      <c r="AS988" s="120">
        <f t="shared" si="522"/>
        <v>0</v>
      </c>
      <c r="AT988" s="120">
        <f t="shared" si="523"/>
        <v>0</v>
      </c>
      <c r="AU988" s="74" t="s">
        <v>717</v>
      </c>
      <c r="AV988" s="115"/>
      <c r="AW988" s="395"/>
      <c r="AX988" s="571">
        <v>1.32</v>
      </c>
      <c r="AY988" s="572">
        <v>1.4950000000000001</v>
      </c>
      <c r="AZ988" s="572">
        <v>1.61</v>
      </c>
      <c r="BA988" s="572">
        <v>1.95</v>
      </c>
      <c r="BB988" s="573">
        <v>0</v>
      </c>
      <c r="BC988" s="395">
        <v>0</v>
      </c>
      <c r="BD988" s="115"/>
      <c r="BE988" s="115"/>
      <c r="BF988" s="115"/>
      <c r="BG988" s="115"/>
      <c r="BH988" s="115"/>
      <c r="BI988" s="115"/>
      <c r="BJ988" s="115"/>
      <c r="BK988" s="115"/>
      <c r="BQ988" s="74" t="str">
        <f t="shared" si="525"/>
        <v>14222.3-(16)</v>
      </c>
      <c r="BR988" s="120" t="str">
        <f t="shared" si="526"/>
        <v>Y- branch-30 deg</v>
      </c>
      <c r="BS988" s="120">
        <f t="shared" si="527"/>
        <v>488.928</v>
      </c>
      <c r="BU988" s="74" t="str">
        <f t="shared" si="528"/>
        <v>14222.3-(14)</v>
      </c>
      <c r="BV988" s="120" t="str">
        <f t="shared" si="529"/>
        <v>Y- branch-30 deg</v>
      </c>
      <c r="BW988" s="120">
        <f t="shared" si="530"/>
        <v>553.74800000000005</v>
      </c>
      <c r="BY988" s="74" t="str">
        <f t="shared" si="531"/>
        <v>14222.3-(12)</v>
      </c>
      <c r="BZ988" s="120" t="str">
        <f t="shared" si="532"/>
        <v>Y- branch-30 deg</v>
      </c>
      <c r="CA988" s="120">
        <f t="shared" si="533"/>
        <v>596.34400000000005</v>
      </c>
      <c r="CC988" s="115" t="str">
        <f t="shared" si="534"/>
        <v>14222.3-(10)</v>
      </c>
      <c r="CD988" s="120" t="str">
        <f t="shared" si="535"/>
        <v>Y- branch-30 deg</v>
      </c>
      <c r="CE988" s="417">
        <f t="shared" si="536"/>
        <v>722.28</v>
      </c>
      <c r="CF988" s="115"/>
      <c r="CG988" s="115" t="str">
        <f t="shared" si="537"/>
        <v xml:space="preserve"> </v>
      </c>
      <c r="CH988" s="120" t="str">
        <f t="shared" si="538"/>
        <v xml:space="preserve"> </v>
      </c>
      <c r="CI988" s="417" t="str">
        <f t="shared" si="539"/>
        <v xml:space="preserve"> </v>
      </c>
      <c r="CJ988" s="115"/>
      <c r="CK988" s="115" t="str">
        <f t="shared" si="540"/>
        <v xml:space="preserve"> </v>
      </c>
      <c r="CL988" s="120" t="str">
        <f t="shared" si="541"/>
        <v xml:space="preserve"> </v>
      </c>
      <c r="CM988" s="417" t="str">
        <f>IF(AT988&gt;0,AT988," ")</f>
        <v xml:space="preserve"> </v>
      </c>
      <c r="IS988" s="106">
        <v>219.3</v>
      </c>
    </row>
    <row r="989" spans="2:253" s="74" customFormat="1" ht="17.100000000000001" hidden="1" customHeight="1" x14ac:dyDescent="0.25">
      <c r="B989" s="504">
        <f>IF('KB Duct Parts'!$BD$15=1,IF(AND('KB Duct Parts'!#REF!&gt;0,'KB Duct Parts'!$BL$14=1),'KB Duct Parts'!#REF!,0),0)</f>
        <v>0</v>
      </c>
      <c r="C989" s="508">
        <v>14224.3</v>
      </c>
      <c r="D989" s="526">
        <f t="shared" si="507"/>
        <v>14224.3</v>
      </c>
      <c r="E989" s="504" t="s">
        <v>1338</v>
      </c>
      <c r="F989" s="508" t="str">
        <f t="shared" si="516"/>
        <v xml:space="preserve"> </v>
      </c>
      <c r="G989" s="509" t="s">
        <v>1716</v>
      </c>
      <c r="H989" s="504" t="s">
        <v>923</v>
      </c>
      <c r="I989" s="1035" t="s">
        <v>888</v>
      </c>
      <c r="J989" s="1036"/>
      <c r="K989" s="516" t="s">
        <v>881</v>
      </c>
      <c r="L989" s="521">
        <v>18</v>
      </c>
      <c r="M989" s="532" t="s">
        <v>1700</v>
      </c>
      <c r="N989" s="514">
        <f>AN989</f>
        <v>404.8</v>
      </c>
      <c r="O989" s="518">
        <f t="shared" si="518"/>
        <v>0</v>
      </c>
      <c r="P989" s="680">
        <f>'KB Duct Parts'!$AE$3</f>
        <v>0</v>
      </c>
      <c r="Q989" s="681">
        <f t="shared" si="542"/>
        <v>0</v>
      </c>
      <c r="R989" s="682">
        <f t="shared" si="543"/>
        <v>0</v>
      </c>
      <c r="S989" s="716">
        <f t="shared" si="544"/>
        <v>0.35</v>
      </c>
      <c r="T989" s="679">
        <f t="shared" si="545"/>
        <v>0</v>
      </c>
      <c r="U989" s="679">
        <f t="shared" si="546"/>
        <v>0</v>
      </c>
      <c r="Y989" s="120"/>
      <c r="AE989" s="75"/>
      <c r="AF989" s="370">
        <v>18</v>
      </c>
      <c r="AG989" s="374">
        <v>16</v>
      </c>
      <c r="AH989" s="378">
        <v>14</v>
      </c>
      <c r="AI989" s="381">
        <v>12</v>
      </c>
      <c r="AJ989" s="386">
        <v>10</v>
      </c>
      <c r="AK989" s="391"/>
      <c r="AL989" s="386"/>
      <c r="AM989" s="363">
        <f t="shared" si="517"/>
        <v>1</v>
      </c>
      <c r="AN989" s="578">
        <v>404.8</v>
      </c>
      <c r="AO989" s="120">
        <f t="shared" si="524"/>
        <v>485.76</v>
      </c>
      <c r="AP989" s="120">
        <f t="shared" si="519"/>
        <v>578.86400000000003</v>
      </c>
      <c r="AQ989" s="120">
        <f t="shared" si="520"/>
        <v>623.39200000000005</v>
      </c>
      <c r="AR989" s="120">
        <f t="shared" si="521"/>
        <v>728.64</v>
      </c>
      <c r="AS989" s="120">
        <f t="shared" si="522"/>
        <v>0</v>
      </c>
      <c r="AT989" s="120">
        <f t="shared" si="523"/>
        <v>0</v>
      </c>
      <c r="AU989" s="74" t="s">
        <v>717</v>
      </c>
      <c r="AV989" s="115"/>
      <c r="AW989" s="395"/>
      <c r="AX989" s="571">
        <v>1.2</v>
      </c>
      <c r="AY989" s="572">
        <v>1.43</v>
      </c>
      <c r="AZ989" s="572">
        <v>1.54</v>
      </c>
      <c r="BA989" s="572">
        <v>1.8</v>
      </c>
      <c r="BB989" s="573">
        <v>0</v>
      </c>
      <c r="BC989" s="395">
        <v>0</v>
      </c>
      <c r="BD989" s="115"/>
      <c r="BE989" s="115"/>
      <c r="BF989" s="115"/>
      <c r="BG989" s="115"/>
      <c r="BH989" s="115"/>
      <c r="BI989" s="115"/>
      <c r="BJ989" s="115"/>
      <c r="BK989" s="115"/>
      <c r="BQ989" s="74" t="str">
        <f t="shared" si="525"/>
        <v>14224.3-(16)</v>
      </c>
      <c r="BR989" s="120" t="str">
        <f t="shared" si="526"/>
        <v>Y- branch-30 deg</v>
      </c>
      <c r="BS989" s="120">
        <f t="shared" si="527"/>
        <v>485.76</v>
      </c>
      <c r="BU989" s="74" t="str">
        <f t="shared" si="528"/>
        <v>14224.3-(14)</v>
      </c>
      <c r="BV989" s="120" t="str">
        <f t="shared" si="529"/>
        <v>Y- branch-30 deg</v>
      </c>
      <c r="BW989" s="120">
        <f t="shared" si="530"/>
        <v>578.86400000000003</v>
      </c>
      <c r="BY989" s="74" t="str">
        <f t="shared" si="531"/>
        <v>14224.3-(12)</v>
      </c>
      <c r="BZ989" s="120" t="str">
        <f t="shared" si="532"/>
        <v>Y- branch-30 deg</v>
      </c>
      <c r="CA989" s="120">
        <f t="shared" si="533"/>
        <v>623.39200000000005</v>
      </c>
      <c r="CC989" s="115" t="str">
        <f t="shared" si="534"/>
        <v>14224.3-(10)</v>
      </c>
      <c r="CD989" s="120" t="str">
        <f t="shared" si="535"/>
        <v>Y- branch-30 deg</v>
      </c>
      <c r="CE989" s="417">
        <f t="shared" si="536"/>
        <v>728.64</v>
      </c>
      <c r="CF989" s="115"/>
      <c r="CG989" s="115" t="str">
        <f t="shared" si="537"/>
        <v xml:space="preserve"> </v>
      </c>
      <c r="CH989" s="120" t="str">
        <f t="shared" si="538"/>
        <v xml:space="preserve"> </v>
      </c>
      <c r="CI989" s="417" t="str">
        <f t="shared" si="539"/>
        <v xml:space="preserve"> </v>
      </c>
      <c r="CJ989" s="115"/>
      <c r="CK989" s="115" t="str">
        <f t="shared" si="540"/>
        <v xml:space="preserve"> </v>
      </c>
      <c r="CL989" s="120" t="str">
        <f t="shared" si="541"/>
        <v xml:space="preserve"> </v>
      </c>
      <c r="CM989" s="417" t="str">
        <f>IF(AT989&gt;0,AT989," ")</f>
        <v xml:space="preserve"> </v>
      </c>
      <c r="IS989" s="106"/>
    </row>
    <row r="990" spans="2:253" s="74" customFormat="1" ht="17.100000000000001" customHeight="1" x14ac:dyDescent="0.25">
      <c r="B990" s="504">
        <f>IF('KB Duct Parts'!$BL$14=1,Branches!D45,0)</f>
        <v>1</v>
      </c>
      <c r="C990" s="508"/>
      <c r="D990" s="526" t="str">
        <f>Branches!M45</f>
        <v>14210.45</v>
      </c>
      <c r="E990" s="504" t="str">
        <f>(Branches!E45&amp;"""")</f>
        <v>10"</v>
      </c>
      <c r="F990" s="508"/>
      <c r="G990" s="509" t="str">
        <f>Branches!N45</f>
        <v>45 deg Y Branch-Std</v>
      </c>
      <c r="H990" s="504" t="s">
        <v>923</v>
      </c>
      <c r="I990" s="1035" t="str">
        <f>Branches!O45</f>
        <v xml:space="preserve"> 10KB-8kb-8kb</v>
      </c>
      <c r="J990" s="1036"/>
      <c r="K990" s="516" t="s">
        <v>881</v>
      </c>
      <c r="L990" s="521">
        <f>Branches!K45</f>
        <v>18</v>
      </c>
      <c r="M990" s="532" t="s">
        <v>1700</v>
      </c>
      <c r="N990" s="514">
        <f>Branches!P45</f>
        <v>158.69999999999999</v>
      </c>
      <c r="O990" s="518">
        <f t="shared" si="518"/>
        <v>158.69999999999999</v>
      </c>
      <c r="P990" s="680">
        <f>'KB Duct Parts'!$AE$3</f>
        <v>0</v>
      </c>
      <c r="Q990" s="681">
        <f t="shared" si="542"/>
        <v>158.69999999999999</v>
      </c>
      <c r="R990" s="682">
        <f t="shared" si="543"/>
        <v>158.69999999999999</v>
      </c>
      <c r="S990" s="716">
        <f t="shared" si="544"/>
        <v>0.35</v>
      </c>
      <c r="T990" s="679">
        <f t="shared" si="545"/>
        <v>103.16</v>
      </c>
      <c r="U990" s="679">
        <f t="shared" si="546"/>
        <v>103.16</v>
      </c>
      <c r="Y990" s="120"/>
      <c r="AE990" s="75"/>
      <c r="AF990" s="370">
        <v>18</v>
      </c>
      <c r="AG990" s="374">
        <v>16</v>
      </c>
      <c r="AH990" s="378">
        <v>14</v>
      </c>
      <c r="AI990" s="381">
        <v>12</v>
      </c>
      <c r="AJ990" s="386">
        <v>10</v>
      </c>
      <c r="AK990" s="391"/>
      <c r="AL990" s="386"/>
      <c r="AM990" s="363">
        <f t="shared" si="517"/>
        <v>1</v>
      </c>
      <c r="AN990" s="578"/>
      <c r="AO990" s="120"/>
      <c r="AP990" s="120"/>
      <c r="AQ990" s="120"/>
      <c r="AR990" s="120"/>
      <c r="AS990" s="120"/>
      <c r="AT990" s="120"/>
      <c r="AV990" s="115"/>
      <c r="AW990" s="395"/>
      <c r="AX990" s="571"/>
      <c r="AY990" s="572"/>
      <c r="AZ990" s="572"/>
      <c r="BA990" s="572"/>
      <c r="BB990" s="573"/>
      <c r="BC990" s="395"/>
      <c r="BD990" s="115"/>
      <c r="BE990" s="115"/>
      <c r="BF990" s="115"/>
      <c r="BG990" s="115"/>
      <c r="BH990" s="115"/>
      <c r="BI990" s="115"/>
      <c r="BJ990" s="115"/>
      <c r="BK990" s="115"/>
      <c r="BR990" s="120"/>
      <c r="BS990" s="120"/>
      <c r="BV990" s="120"/>
      <c r="BW990" s="120"/>
      <c r="BZ990" s="120"/>
      <c r="CA990" s="120"/>
      <c r="CC990" s="115"/>
      <c r="CD990" s="120"/>
      <c r="CE990" s="417"/>
      <c r="CF990" s="115"/>
      <c r="CG990" s="115"/>
      <c r="CH990" s="120"/>
      <c r="CI990" s="417"/>
      <c r="CJ990" s="115"/>
      <c r="CK990" s="115"/>
      <c r="CL990" s="120"/>
      <c r="CM990" s="417"/>
      <c r="IS990" s="106"/>
    </row>
    <row r="991" spans="2:253" s="74" customFormat="1" ht="17.100000000000001" customHeight="1" x14ac:dyDescent="0.25">
      <c r="B991" s="504">
        <f>IF('KB Duct Parts'!$BL$14=1,Branches!D46,0)</f>
        <v>1</v>
      </c>
      <c r="C991" s="508"/>
      <c r="D991" s="526" t="str">
        <f>Branches!M46</f>
        <v>14210.45</v>
      </c>
      <c r="E991" s="504" t="str">
        <f>(Branches!E46&amp;"""")</f>
        <v>10"</v>
      </c>
      <c r="F991" s="508"/>
      <c r="G991" s="509" t="str">
        <f>Branches!N46</f>
        <v>45 deg Y Branch-Std</v>
      </c>
      <c r="H991" s="504" t="s">
        <v>923</v>
      </c>
      <c r="I991" s="1035" t="str">
        <f>Branches!O46</f>
        <v xml:space="preserve"> 10KB-5kb-5kb</v>
      </c>
      <c r="J991" s="1036"/>
      <c r="K991" s="516" t="s">
        <v>881</v>
      </c>
      <c r="L991" s="521">
        <f>Branches!K46</f>
        <v>18</v>
      </c>
      <c r="M991" s="532" t="s">
        <v>1700</v>
      </c>
      <c r="N991" s="514">
        <f>Branches!P46</f>
        <v>158.69999999999999</v>
      </c>
      <c r="O991" s="518">
        <f t="shared" ref="O991:O1009" si="547">IF(B991&gt;0,N991*B991,0)</f>
        <v>158.69999999999999</v>
      </c>
      <c r="P991" s="680">
        <f>'KB Duct Parts'!$AE$3</f>
        <v>0</v>
      </c>
      <c r="Q991" s="681">
        <f t="shared" si="542"/>
        <v>158.69999999999999</v>
      </c>
      <c r="R991" s="682">
        <f t="shared" si="543"/>
        <v>158.69999999999999</v>
      </c>
      <c r="S991" s="716">
        <f t="shared" si="544"/>
        <v>0.35</v>
      </c>
      <c r="T991" s="679">
        <f t="shared" si="545"/>
        <v>103.16</v>
      </c>
      <c r="U991" s="679">
        <f t="shared" si="546"/>
        <v>103.16</v>
      </c>
      <c r="Y991" s="120"/>
      <c r="AE991" s="75"/>
      <c r="AF991" s="370">
        <v>18</v>
      </c>
      <c r="AG991" s="374">
        <v>16</v>
      </c>
      <c r="AH991" s="378">
        <v>14</v>
      </c>
      <c r="AI991" s="381">
        <v>12</v>
      </c>
      <c r="AJ991" s="386">
        <v>10</v>
      </c>
      <c r="AK991" s="391"/>
      <c r="AL991" s="386"/>
      <c r="AM991" s="363">
        <f t="shared" si="517"/>
        <v>1</v>
      </c>
      <c r="AN991" s="578"/>
      <c r="AO991" s="120"/>
      <c r="AP991" s="120"/>
      <c r="AQ991" s="120"/>
      <c r="AR991" s="120"/>
      <c r="AS991" s="120"/>
      <c r="AT991" s="120"/>
      <c r="AV991" s="115"/>
      <c r="AW991" s="395"/>
      <c r="AX991" s="571"/>
      <c r="AY991" s="572"/>
      <c r="AZ991" s="572"/>
      <c r="BA991" s="572"/>
      <c r="BB991" s="573"/>
      <c r="BC991" s="395"/>
      <c r="BD991" s="115"/>
      <c r="BE991" s="115"/>
      <c r="BF991" s="115"/>
      <c r="BG991" s="115"/>
      <c r="BH991" s="115"/>
      <c r="BI991" s="115"/>
      <c r="BJ991" s="115"/>
      <c r="BK991" s="115"/>
      <c r="BR991" s="120"/>
      <c r="BS991" s="120"/>
      <c r="BV991" s="120"/>
      <c r="BW991" s="120"/>
      <c r="BZ991" s="120"/>
      <c r="CA991" s="120"/>
      <c r="CC991" s="115"/>
      <c r="CD991" s="120"/>
      <c r="CE991" s="417"/>
      <c r="CF991" s="115"/>
      <c r="CG991" s="115"/>
      <c r="CH991" s="120"/>
      <c r="CI991" s="417"/>
      <c r="CJ991" s="115"/>
      <c r="CK991" s="115"/>
      <c r="CL991" s="120"/>
      <c r="CM991" s="417"/>
      <c r="IS991" s="106"/>
    </row>
    <row r="992" spans="2:253" s="74" customFormat="1" ht="17.100000000000001" hidden="1" customHeight="1" x14ac:dyDescent="0.25">
      <c r="B992" s="504">
        <f>IF('KB Duct Parts'!$BL$14=1,Branches!D47,0)</f>
        <v>0</v>
      </c>
      <c r="C992" s="508"/>
      <c r="D992" s="526" t="str">
        <f>Branches!M47</f>
        <v xml:space="preserve"> </v>
      </c>
      <c r="E992" s="504" t="str">
        <f>(Branches!E47&amp;"""")</f>
        <v>"</v>
      </c>
      <c r="F992" s="508"/>
      <c r="G992" s="509" t="str">
        <f>Branches!N47</f>
        <v xml:space="preserve"> </v>
      </c>
      <c r="H992" s="504" t="s">
        <v>923</v>
      </c>
      <c r="I992" s="1035" t="str">
        <f>Branches!O47</f>
        <v xml:space="preserve"> </v>
      </c>
      <c r="J992" s="1036"/>
      <c r="K992" s="516" t="s">
        <v>881</v>
      </c>
      <c r="L992" s="521">
        <f>Branches!K47</f>
        <v>0</v>
      </c>
      <c r="M992" s="532" t="s">
        <v>1700</v>
      </c>
      <c r="N992" s="514">
        <f>Branches!P47</f>
        <v>0</v>
      </c>
      <c r="O992" s="518">
        <f t="shared" si="547"/>
        <v>0</v>
      </c>
      <c r="P992" s="680">
        <f>'KB Duct Parts'!$AE$3</f>
        <v>0</v>
      </c>
      <c r="Q992" s="681">
        <f t="shared" si="542"/>
        <v>0</v>
      </c>
      <c r="R992" s="682">
        <f t="shared" si="543"/>
        <v>0</v>
      </c>
      <c r="S992" s="716">
        <f t="shared" si="544"/>
        <v>0.35</v>
      </c>
      <c r="T992" s="679">
        <f t="shared" si="545"/>
        <v>0</v>
      </c>
      <c r="U992" s="679">
        <f t="shared" si="546"/>
        <v>0</v>
      </c>
      <c r="Y992" s="120"/>
      <c r="AE992" s="75"/>
      <c r="AF992" s="370">
        <v>18</v>
      </c>
      <c r="AG992" s="374">
        <v>16</v>
      </c>
      <c r="AH992" s="378">
        <v>14</v>
      </c>
      <c r="AI992" s="381">
        <v>12</v>
      </c>
      <c r="AJ992" s="386">
        <v>10</v>
      </c>
      <c r="AK992" s="391"/>
      <c r="AL992" s="386"/>
      <c r="AM992" s="363">
        <f t="shared" si="517"/>
        <v>6</v>
      </c>
      <c r="AN992" s="578"/>
      <c r="AO992" s="120"/>
      <c r="AP992" s="120"/>
      <c r="AQ992" s="120"/>
      <c r="AR992" s="120"/>
      <c r="AS992" s="120"/>
      <c r="AT992" s="120"/>
      <c r="AV992" s="115"/>
      <c r="AW992" s="395"/>
      <c r="AX992" s="571"/>
      <c r="AY992" s="572"/>
      <c r="AZ992" s="572"/>
      <c r="BA992" s="572"/>
      <c r="BB992" s="573"/>
      <c r="BC992" s="395"/>
      <c r="BD992" s="115"/>
      <c r="BE992" s="115"/>
      <c r="BF992" s="115"/>
      <c r="BG992" s="115"/>
      <c r="BH992" s="115"/>
      <c r="BI992" s="115"/>
      <c r="BJ992" s="115"/>
      <c r="BK992" s="115"/>
      <c r="BR992" s="120"/>
      <c r="BS992" s="120"/>
      <c r="BV992" s="120"/>
      <c r="BW992" s="120"/>
      <c r="BZ992" s="120"/>
      <c r="CA992" s="120"/>
      <c r="CC992" s="115"/>
      <c r="CD992" s="120"/>
      <c r="CE992" s="417"/>
      <c r="CF992" s="115"/>
      <c r="CG992" s="115"/>
      <c r="CH992" s="120"/>
      <c r="CI992" s="417"/>
      <c r="CJ992" s="115"/>
      <c r="CK992" s="115"/>
      <c r="CL992" s="120"/>
      <c r="CM992" s="417"/>
      <c r="IS992" s="106"/>
    </row>
    <row r="993" spans="2:253" s="74" customFormat="1" ht="17.100000000000001" hidden="1" customHeight="1" x14ac:dyDescent="0.25">
      <c r="B993" s="504">
        <f>IF('KB Duct Parts'!$BL$14=1,Branches!D48,0)</f>
        <v>0</v>
      </c>
      <c r="C993" s="508"/>
      <c r="D993" s="526" t="str">
        <f>Branches!M48</f>
        <v xml:space="preserve"> </v>
      </c>
      <c r="E993" s="504" t="str">
        <f>(Branches!E48&amp;"""")</f>
        <v>"</v>
      </c>
      <c r="F993" s="508"/>
      <c r="G993" s="509" t="str">
        <f>Branches!N48</f>
        <v xml:space="preserve"> </v>
      </c>
      <c r="H993" s="504" t="s">
        <v>923</v>
      </c>
      <c r="I993" s="1035" t="str">
        <f>Branches!O48</f>
        <v xml:space="preserve"> </v>
      </c>
      <c r="J993" s="1036"/>
      <c r="K993" s="516" t="s">
        <v>881</v>
      </c>
      <c r="L993" s="521">
        <f>Branches!K48</f>
        <v>0</v>
      </c>
      <c r="M993" s="532" t="s">
        <v>1700</v>
      </c>
      <c r="N993" s="514">
        <f>Branches!P48</f>
        <v>0</v>
      </c>
      <c r="O993" s="518">
        <f t="shared" si="547"/>
        <v>0</v>
      </c>
      <c r="P993" s="680">
        <f>'KB Duct Parts'!$AE$3</f>
        <v>0</v>
      </c>
      <c r="Q993" s="681">
        <f t="shared" si="542"/>
        <v>0</v>
      </c>
      <c r="R993" s="682">
        <f t="shared" si="543"/>
        <v>0</v>
      </c>
      <c r="S993" s="716">
        <f t="shared" si="544"/>
        <v>0.35</v>
      </c>
      <c r="T993" s="679">
        <f t="shared" si="545"/>
        <v>0</v>
      </c>
      <c r="U993" s="679">
        <f t="shared" si="546"/>
        <v>0</v>
      </c>
      <c r="Y993" s="120"/>
      <c r="AE993" s="75"/>
      <c r="AF993" s="370">
        <v>18</v>
      </c>
      <c r="AG993" s="374">
        <v>16</v>
      </c>
      <c r="AH993" s="378">
        <v>14</v>
      </c>
      <c r="AI993" s="381">
        <v>12</v>
      </c>
      <c r="AJ993" s="386">
        <v>10</v>
      </c>
      <c r="AK993" s="391"/>
      <c r="AL993" s="386"/>
      <c r="AM993" s="363">
        <f t="shared" si="517"/>
        <v>6</v>
      </c>
      <c r="AN993" s="578"/>
      <c r="AO993" s="120"/>
      <c r="AP993" s="120"/>
      <c r="AQ993" s="120"/>
      <c r="AR993" s="120"/>
      <c r="AS993" s="120"/>
      <c r="AT993" s="120"/>
      <c r="AV993" s="115"/>
      <c r="AW993" s="395"/>
      <c r="AX993" s="571"/>
      <c r="AY993" s="572"/>
      <c r="AZ993" s="572"/>
      <c r="BA993" s="572"/>
      <c r="BB993" s="573"/>
      <c r="BC993" s="395"/>
      <c r="BD993" s="115"/>
      <c r="BE993" s="115"/>
      <c r="BF993" s="115"/>
      <c r="BG993" s="115"/>
      <c r="BH993" s="115"/>
      <c r="BI993" s="115"/>
      <c r="BJ993" s="115"/>
      <c r="BK993" s="115"/>
      <c r="BR993" s="120"/>
      <c r="BS993" s="120"/>
      <c r="BV993" s="120"/>
      <c r="BW993" s="120"/>
      <c r="BZ993" s="120"/>
      <c r="CA993" s="120"/>
      <c r="CC993" s="115"/>
      <c r="CD993" s="120"/>
      <c r="CE993" s="417"/>
      <c r="CF993" s="115"/>
      <c r="CG993" s="115"/>
      <c r="CH993" s="120"/>
      <c r="CI993" s="417"/>
      <c r="CJ993" s="115"/>
      <c r="CK993" s="115"/>
      <c r="CL993" s="120"/>
      <c r="CM993" s="417"/>
      <c r="IS993" s="106"/>
    </row>
    <row r="994" spans="2:253" s="74" customFormat="1" ht="17.100000000000001" hidden="1" customHeight="1" x14ac:dyDescent="0.25">
      <c r="B994" s="504">
        <f>IF('KB Duct Parts'!$BL$14=1,Branches!D49,0)</f>
        <v>0</v>
      </c>
      <c r="C994" s="508"/>
      <c r="D994" s="526" t="str">
        <f>Branches!M49</f>
        <v xml:space="preserve"> </v>
      </c>
      <c r="E994" s="504" t="str">
        <f>(Branches!E49&amp;"""")</f>
        <v>"</v>
      </c>
      <c r="F994" s="508"/>
      <c r="G994" s="509" t="str">
        <f>Branches!N49</f>
        <v xml:space="preserve"> </v>
      </c>
      <c r="H994" s="504" t="s">
        <v>923</v>
      </c>
      <c r="I994" s="1035" t="str">
        <f>Branches!O49</f>
        <v xml:space="preserve"> </v>
      </c>
      <c r="J994" s="1036"/>
      <c r="K994" s="516" t="s">
        <v>881</v>
      </c>
      <c r="L994" s="521">
        <f>Branches!K49</f>
        <v>0</v>
      </c>
      <c r="M994" s="532" t="s">
        <v>1700</v>
      </c>
      <c r="N994" s="514">
        <f>Branches!P49</f>
        <v>0</v>
      </c>
      <c r="O994" s="518">
        <f t="shared" si="547"/>
        <v>0</v>
      </c>
      <c r="P994" s="680">
        <f>'KB Duct Parts'!$AE$3</f>
        <v>0</v>
      </c>
      <c r="Q994" s="681">
        <f t="shared" si="542"/>
        <v>0</v>
      </c>
      <c r="R994" s="682">
        <f t="shared" si="543"/>
        <v>0</v>
      </c>
      <c r="S994" s="716">
        <f t="shared" si="544"/>
        <v>0.35</v>
      </c>
      <c r="T994" s="679">
        <f t="shared" si="545"/>
        <v>0</v>
      </c>
      <c r="U994" s="679">
        <f t="shared" si="546"/>
        <v>0</v>
      </c>
      <c r="Y994" s="120"/>
      <c r="AE994" s="75"/>
      <c r="AF994" s="370">
        <v>18</v>
      </c>
      <c r="AG994" s="374">
        <v>16</v>
      </c>
      <c r="AH994" s="378">
        <v>14</v>
      </c>
      <c r="AI994" s="381">
        <v>12</v>
      </c>
      <c r="AJ994" s="386">
        <v>10</v>
      </c>
      <c r="AK994" s="391"/>
      <c r="AL994" s="386"/>
      <c r="AM994" s="363">
        <f t="shared" si="517"/>
        <v>6</v>
      </c>
      <c r="AN994" s="578"/>
      <c r="AO994" s="120"/>
      <c r="AP994" s="120"/>
      <c r="AQ994" s="120"/>
      <c r="AR994" s="120"/>
      <c r="AS994" s="120"/>
      <c r="AT994" s="120"/>
      <c r="AV994" s="115"/>
      <c r="AW994" s="395"/>
      <c r="AX994" s="571"/>
      <c r="AY994" s="572"/>
      <c r="AZ994" s="572"/>
      <c r="BA994" s="572"/>
      <c r="BB994" s="573"/>
      <c r="BC994" s="395"/>
      <c r="BD994" s="115"/>
      <c r="BE994" s="115"/>
      <c r="BF994" s="115"/>
      <c r="BG994" s="115"/>
      <c r="BH994" s="115"/>
      <c r="BI994" s="115"/>
      <c r="BJ994" s="115"/>
      <c r="BK994" s="115"/>
      <c r="BR994" s="120"/>
      <c r="BS994" s="120"/>
      <c r="BV994" s="120"/>
      <c r="BW994" s="120"/>
      <c r="BZ994" s="120"/>
      <c r="CA994" s="120"/>
      <c r="CC994" s="115"/>
      <c r="CD994" s="120"/>
      <c r="CE994" s="417"/>
      <c r="CF994" s="115"/>
      <c r="CG994" s="115"/>
      <c r="CH994" s="120"/>
      <c r="CI994" s="417"/>
      <c r="CJ994" s="115"/>
      <c r="CK994" s="115"/>
      <c r="CL994" s="120"/>
      <c r="CM994" s="417"/>
      <c r="IS994" s="106"/>
    </row>
    <row r="995" spans="2:253" s="74" customFormat="1" ht="17.100000000000001" hidden="1" customHeight="1" x14ac:dyDescent="0.25">
      <c r="B995" s="504">
        <f>IF('KB Duct Parts'!$BL$14=1,Branches!D50,0)</f>
        <v>0</v>
      </c>
      <c r="C995" s="508"/>
      <c r="D995" s="526" t="str">
        <f>Branches!M50</f>
        <v xml:space="preserve"> </v>
      </c>
      <c r="E995" s="504" t="str">
        <f>(Branches!E50&amp;"""")</f>
        <v>"</v>
      </c>
      <c r="F995" s="508"/>
      <c r="G995" s="509" t="str">
        <f>Branches!N50</f>
        <v xml:space="preserve"> </v>
      </c>
      <c r="H995" s="504" t="s">
        <v>923</v>
      </c>
      <c r="I995" s="1035" t="str">
        <f>Branches!O50</f>
        <v xml:space="preserve"> </v>
      </c>
      <c r="J995" s="1036"/>
      <c r="K995" s="516" t="s">
        <v>881</v>
      </c>
      <c r="L995" s="521">
        <f>Branches!K50</f>
        <v>0</v>
      </c>
      <c r="M995" s="532" t="s">
        <v>1700</v>
      </c>
      <c r="N995" s="514">
        <f>Branches!P50</f>
        <v>0</v>
      </c>
      <c r="O995" s="518">
        <f t="shared" si="547"/>
        <v>0</v>
      </c>
      <c r="P995" s="680">
        <f>'KB Duct Parts'!$AE$3</f>
        <v>0</v>
      </c>
      <c r="Q995" s="681">
        <f t="shared" si="542"/>
        <v>0</v>
      </c>
      <c r="R995" s="682">
        <f t="shared" si="543"/>
        <v>0</v>
      </c>
      <c r="S995" s="716">
        <f t="shared" si="544"/>
        <v>0.35</v>
      </c>
      <c r="T995" s="679">
        <f t="shared" si="545"/>
        <v>0</v>
      </c>
      <c r="U995" s="679">
        <f t="shared" si="546"/>
        <v>0</v>
      </c>
      <c r="Y995" s="120"/>
      <c r="AE995" s="75"/>
      <c r="AF995" s="370">
        <v>18</v>
      </c>
      <c r="AG995" s="374">
        <v>16</v>
      </c>
      <c r="AH995" s="378">
        <v>14</v>
      </c>
      <c r="AI995" s="381">
        <v>12</v>
      </c>
      <c r="AJ995" s="386">
        <v>10</v>
      </c>
      <c r="AK995" s="391"/>
      <c r="AL995" s="386"/>
      <c r="AM995" s="363">
        <f t="shared" si="517"/>
        <v>6</v>
      </c>
      <c r="AN995" s="578"/>
      <c r="AO995" s="120"/>
      <c r="AP995" s="120"/>
      <c r="AQ995" s="120"/>
      <c r="AR995" s="120"/>
      <c r="AS995" s="120"/>
      <c r="AT995" s="120"/>
      <c r="AV995" s="115"/>
      <c r="AW995" s="395"/>
      <c r="AX995" s="571"/>
      <c r="AY995" s="572"/>
      <c r="AZ995" s="572"/>
      <c r="BA995" s="572"/>
      <c r="BB995" s="573"/>
      <c r="BC995" s="395"/>
      <c r="BD995" s="115"/>
      <c r="BE995" s="115"/>
      <c r="BF995" s="115"/>
      <c r="BG995" s="115"/>
      <c r="BH995" s="115"/>
      <c r="BI995" s="115"/>
      <c r="BJ995" s="115"/>
      <c r="BK995" s="115"/>
      <c r="BR995" s="120"/>
      <c r="BS995" s="120"/>
      <c r="BV995" s="120"/>
      <c r="BW995" s="120"/>
      <c r="BZ995" s="120"/>
      <c r="CA995" s="120"/>
      <c r="CC995" s="115"/>
      <c r="CD995" s="120"/>
      <c r="CE995" s="417"/>
      <c r="CF995" s="115"/>
      <c r="CG995" s="115"/>
      <c r="CH995" s="120"/>
      <c r="CI995" s="417"/>
      <c r="CJ995" s="115"/>
      <c r="CK995" s="115"/>
      <c r="CL995" s="120"/>
      <c r="CM995" s="417"/>
      <c r="IS995" s="106"/>
    </row>
    <row r="996" spans="2:253" s="74" customFormat="1" ht="17.100000000000001" hidden="1" customHeight="1" x14ac:dyDescent="0.25">
      <c r="B996" s="504">
        <f>IF('KB Duct Parts'!$BL$14=1,Branches!D51,0)</f>
        <v>0</v>
      </c>
      <c r="C996" s="508"/>
      <c r="D996" s="526" t="str">
        <f>Branches!M51</f>
        <v xml:space="preserve"> </v>
      </c>
      <c r="E996" s="504" t="str">
        <f>(Branches!E51&amp;"""")</f>
        <v>"</v>
      </c>
      <c r="F996" s="508"/>
      <c r="G996" s="509" t="str">
        <f>Branches!N51</f>
        <v xml:space="preserve"> </v>
      </c>
      <c r="H996" s="504" t="s">
        <v>923</v>
      </c>
      <c r="I996" s="1035" t="str">
        <f>Branches!O51</f>
        <v xml:space="preserve"> </v>
      </c>
      <c r="J996" s="1036"/>
      <c r="K996" s="516" t="s">
        <v>881</v>
      </c>
      <c r="L996" s="521">
        <f>Branches!K51</f>
        <v>0</v>
      </c>
      <c r="M996" s="532" t="s">
        <v>1700</v>
      </c>
      <c r="N996" s="514">
        <f>Branches!P51</f>
        <v>0</v>
      </c>
      <c r="O996" s="518">
        <f t="shared" si="547"/>
        <v>0</v>
      </c>
      <c r="P996" s="680">
        <f>'KB Duct Parts'!$AE$3</f>
        <v>0</v>
      </c>
      <c r="Q996" s="681">
        <f t="shared" si="542"/>
        <v>0</v>
      </c>
      <c r="R996" s="682">
        <f t="shared" si="543"/>
        <v>0</v>
      </c>
      <c r="S996" s="716">
        <f t="shared" si="544"/>
        <v>0.35</v>
      </c>
      <c r="T996" s="679">
        <f t="shared" si="545"/>
        <v>0</v>
      </c>
      <c r="U996" s="679">
        <f t="shared" si="546"/>
        <v>0</v>
      </c>
      <c r="Y996" s="120"/>
      <c r="AE996" s="75"/>
      <c r="AF996" s="370">
        <v>18</v>
      </c>
      <c r="AG996" s="374">
        <v>16</v>
      </c>
      <c r="AH996" s="378">
        <v>14</v>
      </c>
      <c r="AI996" s="381">
        <v>12</v>
      </c>
      <c r="AJ996" s="386">
        <v>10</v>
      </c>
      <c r="AK996" s="391"/>
      <c r="AL996" s="386"/>
      <c r="AM996" s="363">
        <f t="shared" si="517"/>
        <v>6</v>
      </c>
      <c r="AN996" s="578"/>
      <c r="AO996" s="120"/>
      <c r="AP996" s="120"/>
      <c r="AQ996" s="120"/>
      <c r="AR996" s="120"/>
      <c r="AS996" s="120"/>
      <c r="AT996" s="120"/>
      <c r="AV996" s="115"/>
      <c r="AW996" s="395"/>
      <c r="AX996" s="571"/>
      <c r="AY996" s="572"/>
      <c r="AZ996" s="572"/>
      <c r="BA996" s="572"/>
      <c r="BB996" s="573"/>
      <c r="BC996" s="395"/>
      <c r="BD996" s="115"/>
      <c r="BE996" s="115"/>
      <c r="BF996" s="115"/>
      <c r="BG996" s="115"/>
      <c r="BH996" s="115"/>
      <c r="BI996" s="115"/>
      <c r="BJ996" s="115"/>
      <c r="BK996" s="115"/>
      <c r="BR996" s="120"/>
      <c r="BS996" s="120"/>
      <c r="BV996" s="120"/>
      <c r="BW996" s="120"/>
      <c r="BZ996" s="120"/>
      <c r="CA996" s="120"/>
      <c r="CC996" s="115"/>
      <c r="CD996" s="120"/>
      <c r="CE996" s="417"/>
      <c r="CF996" s="115"/>
      <c r="CG996" s="115"/>
      <c r="CH996" s="120"/>
      <c r="CI996" s="417"/>
      <c r="CJ996" s="115"/>
      <c r="CK996" s="115"/>
      <c r="CL996" s="120"/>
      <c r="CM996" s="417"/>
      <c r="IS996" s="106"/>
    </row>
    <row r="997" spans="2:253" s="74" customFormat="1" ht="17.100000000000001" hidden="1" customHeight="1" x14ac:dyDescent="0.25">
      <c r="B997" s="504">
        <f>IF('KB Duct Parts'!$BL$14=1,Branches!D52,0)</f>
        <v>0</v>
      </c>
      <c r="C997" s="508"/>
      <c r="D997" s="526" t="str">
        <f>Branches!M52</f>
        <v xml:space="preserve"> </v>
      </c>
      <c r="E997" s="504" t="str">
        <f>(Branches!E52&amp;"""")</f>
        <v>"</v>
      </c>
      <c r="F997" s="508"/>
      <c r="G997" s="509" t="str">
        <f>Branches!N52</f>
        <v xml:space="preserve"> </v>
      </c>
      <c r="H997" s="504" t="s">
        <v>923</v>
      </c>
      <c r="I997" s="1035" t="str">
        <f>Branches!O52</f>
        <v xml:space="preserve"> </v>
      </c>
      <c r="J997" s="1036"/>
      <c r="K997" s="516" t="s">
        <v>881</v>
      </c>
      <c r="L997" s="521">
        <f>Branches!K52</f>
        <v>0</v>
      </c>
      <c r="M997" s="532" t="s">
        <v>1700</v>
      </c>
      <c r="N997" s="514">
        <f>Branches!P52</f>
        <v>0</v>
      </c>
      <c r="O997" s="518">
        <f t="shared" si="547"/>
        <v>0</v>
      </c>
      <c r="P997" s="680">
        <f>'KB Duct Parts'!$AE$3</f>
        <v>0</v>
      </c>
      <c r="Q997" s="681">
        <f t="shared" si="542"/>
        <v>0</v>
      </c>
      <c r="R997" s="682">
        <f t="shared" si="543"/>
        <v>0</v>
      </c>
      <c r="S997" s="716">
        <f t="shared" si="544"/>
        <v>0.35</v>
      </c>
      <c r="T997" s="679">
        <f t="shared" si="545"/>
        <v>0</v>
      </c>
      <c r="U997" s="679">
        <f t="shared" si="546"/>
        <v>0</v>
      </c>
      <c r="Y997" s="120"/>
      <c r="AE997" s="75"/>
      <c r="AF997" s="370">
        <v>18</v>
      </c>
      <c r="AG997" s="374">
        <v>16</v>
      </c>
      <c r="AH997" s="378">
        <v>14</v>
      </c>
      <c r="AI997" s="381">
        <v>12</v>
      </c>
      <c r="AJ997" s="386">
        <v>10</v>
      </c>
      <c r="AK997" s="391"/>
      <c r="AL997" s="386"/>
      <c r="AM997" s="363">
        <f t="shared" si="517"/>
        <v>6</v>
      </c>
      <c r="AN997" s="578"/>
      <c r="AO997" s="120"/>
      <c r="AP997" s="120"/>
      <c r="AQ997" s="120"/>
      <c r="AR997" s="120"/>
      <c r="AS997" s="120"/>
      <c r="AT997" s="120"/>
      <c r="AV997" s="115"/>
      <c r="AW997" s="395"/>
      <c r="AX997" s="571"/>
      <c r="AY997" s="572"/>
      <c r="AZ997" s="572"/>
      <c r="BA997" s="572"/>
      <c r="BB997" s="573"/>
      <c r="BC997" s="395"/>
      <c r="BD997" s="115"/>
      <c r="BE997" s="115"/>
      <c r="BF997" s="115"/>
      <c r="BG997" s="115"/>
      <c r="BH997" s="115"/>
      <c r="BI997" s="115"/>
      <c r="BJ997" s="115"/>
      <c r="BK997" s="115"/>
      <c r="BR997" s="120"/>
      <c r="BS997" s="120"/>
      <c r="BV997" s="120"/>
      <c r="BW997" s="120"/>
      <c r="BZ997" s="120"/>
      <c r="CA997" s="120"/>
      <c r="CC997" s="115"/>
      <c r="CD997" s="120"/>
      <c r="CE997" s="417"/>
      <c r="CF997" s="115"/>
      <c r="CG997" s="115"/>
      <c r="CH997" s="120"/>
      <c r="CI997" s="417"/>
      <c r="CJ997" s="115"/>
      <c r="CK997" s="115"/>
      <c r="CL997" s="120"/>
      <c r="CM997" s="417"/>
      <c r="IS997" s="106"/>
    </row>
    <row r="998" spans="2:253" s="74" customFormat="1" ht="17.100000000000001" hidden="1" customHeight="1" x14ac:dyDescent="0.25">
      <c r="B998" s="504">
        <f>IF('KB Duct Parts'!$BL$14=1,Branches!D53,0)</f>
        <v>0</v>
      </c>
      <c r="C998" s="508"/>
      <c r="D998" s="526" t="str">
        <f>Branches!M53</f>
        <v xml:space="preserve"> </v>
      </c>
      <c r="E998" s="504" t="str">
        <f>(Branches!E53&amp;"""")</f>
        <v>"</v>
      </c>
      <c r="F998" s="508"/>
      <c r="G998" s="509" t="str">
        <f>Branches!N53</f>
        <v xml:space="preserve"> </v>
      </c>
      <c r="H998" s="504" t="s">
        <v>923</v>
      </c>
      <c r="I998" s="1035" t="str">
        <f>Branches!O53</f>
        <v xml:space="preserve"> </v>
      </c>
      <c r="J998" s="1036"/>
      <c r="K998" s="516" t="s">
        <v>881</v>
      </c>
      <c r="L998" s="521">
        <f>Branches!K53</f>
        <v>0</v>
      </c>
      <c r="M998" s="532" t="s">
        <v>1700</v>
      </c>
      <c r="N998" s="514">
        <f>Branches!P53</f>
        <v>0</v>
      </c>
      <c r="O998" s="518">
        <f t="shared" si="547"/>
        <v>0</v>
      </c>
      <c r="P998" s="680">
        <f>'KB Duct Parts'!$AE$3</f>
        <v>0</v>
      </c>
      <c r="Q998" s="681">
        <f t="shared" si="542"/>
        <v>0</v>
      </c>
      <c r="R998" s="682">
        <f t="shared" si="543"/>
        <v>0</v>
      </c>
      <c r="S998" s="716">
        <f t="shared" si="544"/>
        <v>0.35</v>
      </c>
      <c r="T998" s="679">
        <f t="shared" si="545"/>
        <v>0</v>
      </c>
      <c r="U998" s="679">
        <f t="shared" si="546"/>
        <v>0</v>
      </c>
      <c r="Y998" s="120"/>
      <c r="AE998" s="75"/>
      <c r="AF998" s="370">
        <v>18</v>
      </c>
      <c r="AG998" s="374">
        <v>16</v>
      </c>
      <c r="AH998" s="378">
        <v>14</v>
      </c>
      <c r="AI998" s="381">
        <v>12</v>
      </c>
      <c r="AJ998" s="386">
        <v>10</v>
      </c>
      <c r="AK998" s="391"/>
      <c r="AL998" s="386"/>
      <c r="AM998" s="363">
        <f t="shared" si="517"/>
        <v>6</v>
      </c>
      <c r="AN998" s="578"/>
      <c r="AO998" s="120"/>
      <c r="AP998" s="120"/>
      <c r="AQ998" s="120"/>
      <c r="AR998" s="120"/>
      <c r="AS998" s="120"/>
      <c r="AT998" s="120"/>
      <c r="AV998" s="115"/>
      <c r="AW998" s="395"/>
      <c r="AX998" s="571"/>
      <c r="AY998" s="572"/>
      <c r="AZ998" s="572"/>
      <c r="BA998" s="572"/>
      <c r="BB998" s="573"/>
      <c r="BC998" s="395"/>
      <c r="BD998" s="115"/>
      <c r="BE998" s="115"/>
      <c r="BF998" s="115"/>
      <c r="BG998" s="115"/>
      <c r="BH998" s="115"/>
      <c r="BI998" s="115"/>
      <c r="BJ998" s="115"/>
      <c r="BK998" s="115"/>
      <c r="BR998" s="120"/>
      <c r="BS998" s="120"/>
      <c r="BV998" s="120"/>
      <c r="BW998" s="120"/>
      <c r="BZ998" s="120"/>
      <c r="CA998" s="120"/>
      <c r="CC998" s="115"/>
      <c r="CD998" s="120"/>
      <c r="CE998" s="417"/>
      <c r="CF998" s="115"/>
      <c r="CG998" s="115"/>
      <c r="CH998" s="120"/>
      <c r="CI998" s="417"/>
      <c r="CJ998" s="115"/>
      <c r="CK998" s="115"/>
      <c r="CL998" s="120"/>
      <c r="CM998" s="417"/>
      <c r="IS998" s="106"/>
    </row>
    <row r="999" spans="2:253" s="74" customFormat="1" ht="17.100000000000001" hidden="1" customHeight="1" x14ac:dyDescent="0.25">
      <c r="B999" s="504">
        <f>IF('KB Duct Parts'!$BL$14=1,Branches!D54,0)</f>
        <v>0</v>
      </c>
      <c r="C999" s="508"/>
      <c r="D999" s="526" t="str">
        <f>Branches!M54</f>
        <v xml:space="preserve"> </v>
      </c>
      <c r="E999" s="504" t="str">
        <f>(Branches!E54&amp;"""")</f>
        <v>"</v>
      </c>
      <c r="F999" s="508"/>
      <c r="G999" s="509" t="str">
        <f>Branches!N54</f>
        <v xml:space="preserve"> </v>
      </c>
      <c r="H999" s="504" t="s">
        <v>923</v>
      </c>
      <c r="I999" s="1035" t="str">
        <f>Branches!O54</f>
        <v xml:space="preserve"> </v>
      </c>
      <c r="J999" s="1036"/>
      <c r="K999" s="516" t="s">
        <v>881</v>
      </c>
      <c r="L999" s="521">
        <f>Branches!K54</f>
        <v>0</v>
      </c>
      <c r="M999" s="532" t="s">
        <v>1700</v>
      </c>
      <c r="N999" s="514">
        <f>Branches!P54</f>
        <v>0</v>
      </c>
      <c r="O999" s="518">
        <f t="shared" si="547"/>
        <v>0</v>
      </c>
      <c r="P999" s="680">
        <f>'KB Duct Parts'!$AE$3</f>
        <v>0</v>
      </c>
      <c r="Q999" s="681">
        <f t="shared" si="542"/>
        <v>0</v>
      </c>
      <c r="R999" s="682">
        <f t="shared" si="543"/>
        <v>0</v>
      </c>
      <c r="S999" s="716">
        <f t="shared" si="544"/>
        <v>0.35</v>
      </c>
      <c r="T999" s="679">
        <f t="shared" si="545"/>
        <v>0</v>
      </c>
      <c r="U999" s="679">
        <f t="shared" si="546"/>
        <v>0</v>
      </c>
      <c r="Y999" s="120"/>
      <c r="AE999" s="75"/>
      <c r="AF999" s="370">
        <v>18</v>
      </c>
      <c r="AG999" s="374">
        <v>16</v>
      </c>
      <c r="AH999" s="378">
        <v>14</v>
      </c>
      <c r="AI999" s="381">
        <v>12</v>
      </c>
      <c r="AJ999" s="386">
        <v>10</v>
      </c>
      <c r="AK999" s="391"/>
      <c r="AL999" s="386"/>
      <c r="AM999" s="363">
        <f t="shared" si="517"/>
        <v>6</v>
      </c>
      <c r="AN999" s="578"/>
      <c r="AO999" s="120"/>
      <c r="AP999" s="120"/>
      <c r="AQ999" s="120"/>
      <c r="AR999" s="120"/>
      <c r="AS999" s="120"/>
      <c r="AT999" s="120"/>
      <c r="AV999" s="115"/>
      <c r="AW999" s="395"/>
      <c r="AX999" s="571"/>
      <c r="AY999" s="572"/>
      <c r="AZ999" s="572"/>
      <c r="BA999" s="572"/>
      <c r="BB999" s="573"/>
      <c r="BC999" s="395"/>
      <c r="BD999" s="115"/>
      <c r="BE999" s="115"/>
      <c r="BF999" s="115"/>
      <c r="BG999" s="115"/>
      <c r="BH999" s="115"/>
      <c r="BI999" s="115"/>
      <c r="BJ999" s="115"/>
      <c r="BK999" s="115"/>
      <c r="BR999" s="120"/>
      <c r="BS999" s="120"/>
      <c r="BV999" s="120"/>
      <c r="BW999" s="120"/>
      <c r="BZ999" s="120"/>
      <c r="CA999" s="120"/>
      <c r="CC999" s="115"/>
      <c r="CD999" s="120"/>
      <c r="CE999" s="417"/>
      <c r="CF999" s="115"/>
      <c r="CG999" s="115"/>
      <c r="CH999" s="120"/>
      <c r="CI999" s="417"/>
      <c r="CJ999" s="115"/>
      <c r="CK999" s="115"/>
      <c r="CL999" s="120"/>
      <c r="CM999" s="417"/>
      <c r="IS999" s="106"/>
    </row>
    <row r="1000" spans="2:253" s="74" customFormat="1" ht="17.100000000000001" hidden="1" customHeight="1" x14ac:dyDescent="0.25">
      <c r="B1000" s="504">
        <f>IF('KB Duct Parts'!$BL$14=1,Branches!D55,0)</f>
        <v>0</v>
      </c>
      <c r="C1000" s="508"/>
      <c r="D1000" s="526" t="str">
        <f>Branches!M55</f>
        <v xml:space="preserve"> </v>
      </c>
      <c r="E1000" s="504" t="str">
        <f>(Branches!E55&amp;"""")</f>
        <v>"</v>
      </c>
      <c r="F1000" s="508"/>
      <c r="G1000" s="509" t="str">
        <f>Branches!N55</f>
        <v xml:space="preserve"> </v>
      </c>
      <c r="H1000" s="504" t="s">
        <v>923</v>
      </c>
      <c r="I1000" s="1035" t="str">
        <f>Branches!O55</f>
        <v xml:space="preserve"> </v>
      </c>
      <c r="J1000" s="1036"/>
      <c r="K1000" s="516" t="s">
        <v>881</v>
      </c>
      <c r="L1000" s="521">
        <f>Branches!K55</f>
        <v>0</v>
      </c>
      <c r="M1000" s="532" t="s">
        <v>1700</v>
      </c>
      <c r="N1000" s="514">
        <f>Branches!P55</f>
        <v>0</v>
      </c>
      <c r="O1000" s="518">
        <f t="shared" si="547"/>
        <v>0</v>
      </c>
      <c r="P1000" s="680">
        <f>'KB Duct Parts'!$AE$3</f>
        <v>0</v>
      </c>
      <c r="Q1000" s="681">
        <f t="shared" si="542"/>
        <v>0</v>
      </c>
      <c r="R1000" s="682">
        <f t="shared" si="543"/>
        <v>0</v>
      </c>
      <c r="S1000" s="716">
        <f t="shared" si="544"/>
        <v>0.35</v>
      </c>
      <c r="T1000" s="679">
        <f t="shared" si="545"/>
        <v>0</v>
      </c>
      <c r="U1000" s="679">
        <f t="shared" si="546"/>
        <v>0</v>
      </c>
      <c r="Y1000" s="120"/>
      <c r="AE1000" s="75"/>
      <c r="AF1000" s="370">
        <v>18</v>
      </c>
      <c r="AG1000" s="374">
        <v>16</v>
      </c>
      <c r="AH1000" s="378">
        <v>14</v>
      </c>
      <c r="AI1000" s="381">
        <v>12</v>
      </c>
      <c r="AJ1000" s="386">
        <v>10</v>
      </c>
      <c r="AK1000" s="391"/>
      <c r="AL1000" s="386"/>
      <c r="AM1000" s="363">
        <f t="shared" si="517"/>
        <v>6</v>
      </c>
      <c r="AN1000" s="578"/>
      <c r="AO1000" s="120"/>
      <c r="AP1000" s="120"/>
      <c r="AQ1000" s="120"/>
      <c r="AR1000" s="120"/>
      <c r="AS1000" s="120"/>
      <c r="AT1000" s="120"/>
      <c r="AV1000" s="115"/>
      <c r="AW1000" s="395"/>
      <c r="AX1000" s="571"/>
      <c r="AY1000" s="572"/>
      <c r="AZ1000" s="572"/>
      <c r="BA1000" s="572"/>
      <c r="BB1000" s="573"/>
      <c r="BC1000" s="395"/>
      <c r="BD1000" s="115"/>
      <c r="BE1000" s="115"/>
      <c r="BF1000" s="115"/>
      <c r="BG1000" s="115"/>
      <c r="BH1000" s="115"/>
      <c r="BI1000" s="115"/>
      <c r="BJ1000" s="115"/>
      <c r="BK1000" s="115"/>
      <c r="BR1000" s="120"/>
      <c r="BS1000" s="120"/>
      <c r="BV1000" s="120"/>
      <c r="BW1000" s="120"/>
      <c r="BZ1000" s="120"/>
      <c r="CA1000" s="120"/>
      <c r="CC1000" s="115"/>
      <c r="CD1000" s="120"/>
      <c r="CE1000" s="417"/>
      <c r="CF1000" s="115"/>
      <c r="CG1000" s="115"/>
      <c r="CH1000" s="120"/>
      <c r="CI1000" s="417"/>
      <c r="CJ1000" s="115"/>
      <c r="CK1000" s="115"/>
      <c r="CL1000" s="120"/>
      <c r="CM1000" s="417"/>
      <c r="IS1000" s="106"/>
    </row>
    <row r="1001" spans="2:253" s="74" customFormat="1" ht="17.100000000000001" hidden="1" customHeight="1" x14ac:dyDescent="0.25">
      <c r="B1001" s="504">
        <f>IF('KB Duct Parts'!$BL$14=1,Branches!D56,0)</f>
        <v>0</v>
      </c>
      <c r="C1001" s="508"/>
      <c r="D1001" s="526" t="str">
        <f>Branches!M56</f>
        <v xml:space="preserve"> </v>
      </c>
      <c r="E1001" s="504" t="str">
        <f>(Branches!E56&amp;"""")</f>
        <v>"</v>
      </c>
      <c r="F1001" s="508"/>
      <c r="G1001" s="509" t="str">
        <f>Branches!N56</f>
        <v xml:space="preserve"> </v>
      </c>
      <c r="H1001" s="504" t="s">
        <v>923</v>
      </c>
      <c r="I1001" s="1035" t="str">
        <f>Branches!O56</f>
        <v xml:space="preserve"> </v>
      </c>
      <c r="J1001" s="1036"/>
      <c r="K1001" s="516" t="s">
        <v>881</v>
      </c>
      <c r="L1001" s="521">
        <f>Branches!K56</f>
        <v>0</v>
      </c>
      <c r="M1001" s="532" t="s">
        <v>1700</v>
      </c>
      <c r="N1001" s="514">
        <f>Branches!P56</f>
        <v>0</v>
      </c>
      <c r="O1001" s="518">
        <f t="shared" si="547"/>
        <v>0</v>
      </c>
      <c r="P1001" s="680">
        <f>'KB Duct Parts'!$AE$3</f>
        <v>0</v>
      </c>
      <c r="Q1001" s="681">
        <f t="shared" si="542"/>
        <v>0</v>
      </c>
      <c r="R1001" s="682">
        <f t="shared" si="543"/>
        <v>0</v>
      </c>
      <c r="S1001" s="716">
        <f t="shared" si="544"/>
        <v>0.35</v>
      </c>
      <c r="T1001" s="679">
        <f t="shared" si="545"/>
        <v>0</v>
      </c>
      <c r="U1001" s="679">
        <f t="shared" si="546"/>
        <v>0</v>
      </c>
      <c r="Y1001" s="120"/>
      <c r="AE1001" s="75"/>
      <c r="AF1001" s="370">
        <v>18</v>
      </c>
      <c r="AG1001" s="374">
        <v>16</v>
      </c>
      <c r="AH1001" s="378">
        <v>14</v>
      </c>
      <c r="AI1001" s="381">
        <v>12</v>
      </c>
      <c r="AJ1001" s="386">
        <v>10</v>
      </c>
      <c r="AK1001" s="391"/>
      <c r="AL1001" s="386"/>
      <c r="AM1001" s="363">
        <f t="shared" si="517"/>
        <v>6</v>
      </c>
      <c r="AN1001" s="578"/>
      <c r="AO1001" s="120"/>
      <c r="AP1001" s="120"/>
      <c r="AQ1001" s="120"/>
      <c r="AR1001" s="120"/>
      <c r="AS1001" s="120"/>
      <c r="AT1001" s="120"/>
      <c r="AV1001" s="115"/>
      <c r="AW1001" s="395"/>
      <c r="AX1001" s="571"/>
      <c r="AY1001" s="572"/>
      <c r="AZ1001" s="572"/>
      <c r="BA1001" s="572"/>
      <c r="BB1001" s="573"/>
      <c r="BC1001" s="395"/>
      <c r="BD1001" s="115"/>
      <c r="BE1001" s="115"/>
      <c r="BF1001" s="115"/>
      <c r="BG1001" s="115"/>
      <c r="BH1001" s="115"/>
      <c r="BI1001" s="115"/>
      <c r="BJ1001" s="115"/>
      <c r="BK1001" s="115"/>
      <c r="BR1001" s="120"/>
      <c r="BS1001" s="120"/>
      <c r="BV1001" s="120"/>
      <c r="BW1001" s="120"/>
      <c r="BZ1001" s="120"/>
      <c r="CA1001" s="120"/>
      <c r="CC1001" s="115"/>
      <c r="CD1001" s="120"/>
      <c r="CE1001" s="417"/>
      <c r="CF1001" s="115"/>
      <c r="CG1001" s="115"/>
      <c r="CH1001" s="120"/>
      <c r="CI1001" s="417"/>
      <c r="CJ1001" s="115"/>
      <c r="CK1001" s="115"/>
      <c r="CL1001" s="120"/>
      <c r="CM1001" s="417"/>
      <c r="IS1001" s="106"/>
    </row>
    <row r="1002" spans="2:253" s="74" customFormat="1" ht="17.100000000000001" hidden="1" customHeight="1" x14ac:dyDescent="0.25">
      <c r="B1002" s="504">
        <f>IF('KB Duct Parts'!$BL$14=1,Branches!D57,0)</f>
        <v>0</v>
      </c>
      <c r="C1002" s="508"/>
      <c r="D1002" s="526" t="str">
        <f>Branches!M57</f>
        <v xml:space="preserve"> </v>
      </c>
      <c r="E1002" s="504" t="str">
        <f>(Branches!E57&amp;"""")</f>
        <v>"</v>
      </c>
      <c r="F1002" s="508"/>
      <c r="G1002" s="509" t="str">
        <f>Branches!N57</f>
        <v xml:space="preserve"> </v>
      </c>
      <c r="H1002" s="504" t="s">
        <v>923</v>
      </c>
      <c r="I1002" s="1035" t="str">
        <f>Branches!O57</f>
        <v xml:space="preserve"> </v>
      </c>
      <c r="J1002" s="1036"/>
      <c r="K1002" s="516" t="s">
        <v>881</v>
      </c>
      <c r="L1002" s="521">
        <f>Branches!K57</f>
        <v>0</v>
      </c>
      <c r="M1002" s="532" t="s">
        <v>1700</v>
      </c>
      <c r="N1002" s="514">
        <f>Branches!P57</f>
        <v>0</v>
      </c>
      <c r="O1002" s="518">
        <f t="shared" si="547"/>
        <v>0</v>
      </c>
      <c r="P1002" s="680">
        <f>'KB Duct Parts'!$AE$3</f>
        <v>0</v>
      </c>
      <c r="Q1002" s="681">
        <f t="shared" si="542"/>
        <v>0</v>
      </c>
      <c r="R1002" s="682">
        <f t="shared" si="543"/>
        <v>0</v>
      </c>
      <c r="S1002" s="716">
        <f t="shared" si="544"/>
        <v>0.35</v>
      </c>
      <c r="T1002" s="679">
        <f t="shared" si="545"/>
        <v>0</v>
      </c>
      <c r="U1002" s="679">
        <f t="shared" si="546"/>
        <v>0</v>
      </c>
      <c r="Y1002" s="120"/>
      <c r="AE1002" s="75"/>
      <c r="AF1002" s="370">
        <v>18</v>
      </c>
      <c r="AG1002" s="374">
        <v>16</v>
      </c>
      <c r="AH1002" s="378">
        <v>14</v>
      </c>
      <c r="AI1002" s="381">
        <v>12</v>
      </c>
      <c r="AJ1002" s="386">
        <v>10</v>
      </c>
      <c r="AK1002" s="391"/>
      <c r="AL1002" s="386"/>
      <c r="AM1002" s="363">
        <f t="shared" si="517"/>
        <v>6</v>
      </c>
      <c r="AN1002" s="578"/>
      <c r="AO1002" s="120"/>
      <c r="AP1002" s="120"/>
      <c r="AQ1002" s="120"/>
      <c r="AR1002" s="120"/>
      <c r="AS1002" s="120"/>
      <c r="AT1002" s="120"/>
      <c r="AV1002" s="115"/>
      <c r="AW1002" s="395"/>
      <c r="AX1002" s="571"/>
      <c r="AY1002" s="572"/>
      <c r="AZ1002" s="572"/>
      <c r="BA1002" s="572"/>
      <c r="BB1002" s="573"/>
      <c r="BC1002" s="395"/>
      <c r="BD1002" s="115"/>
      <c r="BE1002" s="115"/>
      <c r="BF1002" s="115"/>
      <c r="BG1002" s="115"/>
      <c r="BH1002" s="115"/>
      <c r="BI1002" s="115"/>
      <c r="BJ1002" s="115"/>
      <c r="BK1002" s="115"/>
      <c r="BR1002" s="120"/>
      <c r="BS1002" s="120"/>
      <c r="BV1002" s="120"/>
      <c r="BW1002" s="120"/>
      <c r="BZ1002" s="120"/>
      <c r="CA1002" s="120"/>
      <c r="CC1002" s="115"/>
      <c r="CD1002" s="120"/>
      <c r="CE1002" s="417"/>
      <c r="CF1002" s="115"/>
      <c r="CG1002" s="115"/>
      <c r="CH1002" s="120"/>
      <c r="CI1002" s="417"/>
      <c r="CJ1002" s="115"/>
      <c r="CK1002" s="115"/>
      <c r="CL1002" s="120"/>
      <c r="CM1002" s="417"/>
      <c r="IS1002" s="106"/>
    </row>
    <row r="1003" spans="2:253" s="74" customFormat="1" ht="17.100000000000001" hidden="1" customHeight="1" x14ac:dyDescent="0.25">
      <c r="B1003" s="504">
        <f>IF('KB Duct Parts'!$BL$14=1,Branches!D58,0)</f>
        <v>0</v>
      </c>
      <c r="C1003" s="508"/>
      <c r="D1003" s="526" t="str">
        <f>Branches!M58</f>
        <v xml:space="preserve"> </v>
      </c>
      <c r="E1003" s="504" t="str">
        <f>(Branches!E58&amp;"""")</f>
        <v>"</v>
      </c>
      <c r="F1003" s="508"/>
      <c r="G1003" s="509" t="str">
        <f>Branches!N58</f>
        <v xml:space="preserve"> </v>
      </c>
      <c r="H1003" s="504" t="s">
        <v>923</v>
      </c>
      <c r="I1003" s="1035" t="str">
        <f>Branches!O58</f>
        <v xml:space="preserve"> </v>
      </c>
      <c r="J1003" s="1036"/>
      <c r="K1003" s="516" t="s">
        <v>881</v>
      </c>
      <c r="L1003" s="521">
        <f>Branches!K58</f>
        <v>0</v>
      </c>
      <c r="M1003" s="532" t="s">
        <v>1700</v>
      </c>
      <c r="N1003" s="514">
        <f>Branches!P58</f>
        <v>0</v>
      </c>
      <c r="O1003" s="518">
        <f t="shared" si="547"/>
        <v>0</v>
      </c>
      <c r="P1003" s="680">
        <f>'KB Duct Parts'!$AE$3</f>
        <v>0</v>
      </c>
      <c r="Q1003" s="681">
        <f t="shared" si="542"/>
        <v>0</v>
      </c>
      <c r="R1003" s="682">
        <f t="shared" si="543"/>
        <v>0</v>
      </c>
      <c r="S1003" s="716">
        <f t="shared" si="544"/>
        <v>0.35</v>
      </c>
      <c r="T1003" s="679">
        <f t="shared" si="545"/>
        <v>0</v>
      </c>
      <c r="U1003" s="679">
        <f t="shared" si="546"/>
        <v>0</v>
      </c>
      <c r="Y1003" s="120"/>
      <c r="AE1003" s="75"/>
      <c r="AF1003" s="370">
        <v>18</v>
      </c>
      <c r="AG1003" s="374">
        <v>16</v>
      </c>
      <c r="AH1003" s="378">
        <v>14</v>
      </c>
      <c r="AI1003" s="381">
        <v>12</v>
      </c>
      <c r="AJ1003" s="386">
        <v>10</v>
      </c>
      <c r="AK1003" s="391"/>
      <c r="AL1003" s="386"/>
      <c r="AM1003" s="363">
        <f t="shared" si="517"/>
        <v>6</v>
      </c>
      <c r="AN1003" s="578"/>
      <c r="AO1003" s="120"/>
      <c r="AP1003" s="120"/>
      <c r="AQ1003" s="120"/>
      <c r="AR1003" s="120"/>
      <c r="AS1003" s="120"/>
      <c r="AT1003" s="120"/>
      <c r="AV1003" s="115"/>
      <c r="AW1003" s="395"/>
      <c r="AX1003" s="571"/>
      <c r="AY1003" s="572"/>
      <c r="AZ1003" s="572"/>
      <c r="BA1003" s="572"/>
      <c r="BB1003" s="573"/>
      <c r="BC1003" s="395"/>
      <c r="BD1003" s="115"/>
      <c r="BE1003" s="115"/>
      <c r="BF1003" s="115"/>
      <c r="BG1003" s="115"/>
      <c r="BH1003" s="115"/>
      <c r="BI1003" s="115"/>
      <c r="BJ1003" s="115"/>
      <c r="BK1003" s="115"/>
      <c r="BR1003" s="120"/>
      <c r="BS1003" s="120"/>
      <c r="BV1003" s="120"/>
      <c r="BW1003" s="120"/>
      <c r="BZ1003" s="120"/>
      <c r="CA1003" s="120"/>
      <c r="CC1003" s="115"/>
      <c r="CD1003" s="120"/>
      <c r="CE1003" s="417"/>
      <c r="CF1003" s="115"/>
      <c r="CG1003" s="115"/>
      <c r="CH1003" s="120"/>
      <c r="CI1003" s="417"/>
      <c r="CJ1003" s="115"/>
      <c r="CK1003" s="115"/>
      <c r="CL1003" s="120"/>
      <c r="CM1003" s="417"/>
      <c r="IS1003" s="106"/>
    </row>
    <row r="1004" spans="2:253" s="74" customFormat="1" ht="17.100000000000001" hidden="1" customHeight="1" x14ac:dyDescent="0.25">
      <c r="B1004" s="504">
        <f>IF('KB Duct Parts'!$BL$14=1,Branches!D59,0)</f>
        <v>0</v>
      </c>
      <c r="C1004" s="508"/>
      <c r="D1004" s="526" t="str">
        <f>Branches!M59</f>
        <v xml:space="preserve"> </v>
      </c>
      <c r="E1004" s="504" t="str">
        <f>(Branches!E59&amp;"""")</f>
        <v>"</v>
      </c>
      <c r="F1004" s="508"/>
      <c r="G1004" s="509" t="str">
        <f>Branches!N59</f>
        <v xml:space="preserve"> </v>
      </c>
      <c r="H1004" s="504" t="s">
        <v>923</v>
      </c>
      <c r="I1004" s="1035" t="str">
        <f>Branches!O59</f>
        <v xml:space="preserve"> </v>
      </c>
      <c r="J1004" s="1036"/>
      <c r="K1004" s="516" t="s">
        <v>881</v>
      </c>
      <c r="L1004" s="521">
        <f>Branches!K59</f>
        <v>0</v>
      </c>
      <c r="M1004" s="532" t="s">
        <v>1700</v>
      </c>
      <c r="N1004" s="514">
        <f>Branches!P59</f>
        <v>0</v>
      </c>
      <c r="O1004" s="518">
        <f t="shared" si="547"/>
        <v>0</v>
      </c>
      <c r="P1004" s="680">
        <f>'KB Duct Parts'!$AE$3</f>
        <v>0</v>
      </c>
      <c r="Q1004" s="681">
        <f t="shared" si="542"/>
        <v>0</v>
      </c>
      <c r="R1004" s="682">
        <f t="shared" si="543"/>
        <v>0</v>
      </c>
      <c r="S1004" s="716">
        <f t="shared" si="544"/>
        <v>0.35</v>
      </c>
      <c r="T1004" s="679">
        <f t="shared" si="545"/>
        <v>0</v>
      </c>
      <c r="U1004" s="679">
        <f t="shared" si="546"/>
        <v>0</v>
      </c>
      <c r="Y1004" s="120"/>
      <c r="AE1004" s="75"/>
      <c r="AF1004" s="370">
        <v>18</v>
      </c>
      <c r="AG1004" s="374">
        <v>16</v>
      </c>
      <c r="AH1004" s="378">
        <v>14</v>
      </c>
      <c r="AI1004" s="381">
        <v>12</v>
      </c>
      <c r="AJ1004" s="386">
        <v>10</v>
      </c>
      <c r="AK1004" s="391"/>
      <c r="AL1004" s="386"/>
      <c r="AM1004" s="363">
        <f t="shared" si="517"/>
        <v>6</v>
      </c>
      <c r="AN1004" s="578"/>
      <c r="AO1004" s="120"/>
      <c r="AP1004" s="120"/>
      <c r="AQ1004" s="120"/>
      <c r="AR1004" s="120"/>
      <c r="AS1004" s="120"/>
      <c r="AT1004" s="120"/>
      <c r="AV1004" s="115"/>
      <c r="AW1004" s="395"/>
      <c r="AX1004" s="571"/>
      <c r="AY1004" s="572"/>
      <c r="AZ1004" s="572"/>
      <c r="BA1004" s="572"/>
      <c r="BB1004" s="573"/>
      <c r="BC1004" s="395"/>
      <c r="BD1004" s="115"/>
      <c r="BE1004" s="115"/>
      <c r="BF1004" s="115"/>
      <c r="BG1004" s="115"/>
      <c r="BH1004" s="115"/>
      <c r="BI1004" s="115"/>
      <c r="BJ1004" s="115"/>
      <c r="BK1004" s="115"/>
      <c r="BR1004" s="120"/>
      <c r="BS1004" s="120"/>
      <c r="BV1004" s="120"/>
      <c r="BW1004" s="120"/>
      <c r="BZ1004" s="120"/>
      <c r="CA1004" s="120"/>
      <c r="CC1004" s="115"/>
      <c r="CD1004" s="120"/>
      <c r="CE1004" s="417"/>
      <c r="CF1004" s="115"/>
      <c r="CG1004" s="115"/>
      <c r="CH1004" s="120"/>
      <c r="CI1004" s="417"/>
      <c r="CJ1004" s="115"/>
      <c r="CK1004" s="115"/>
      <c r="CL1004" s="120"/>
      <c r="CM1004" s="417"/>
      <c r="IS1004" s="106"/>
    </row>
    <row r="1005" spans="2:253" s="74" customFormat="1" ht="17.100000000000001" hidden="1" customHeight="1" x14ac:dyDescent="0.25">
      <c r="B1005" s="504">
        <f>IF('KB Duct Parts'!$BL$14=1,Branches!D60,0)</f>
        <v>0</v>
      </c>
      <c r="C1005" s="508"/>
      <c r="D1005" s="526" t="str">
        <f>Branches!M60</f>
        <v xml:space="preserve"> </v>
      </c>
      <c r="E1005" s="504" t="str">
        <f>(Branches!E60&amp;"""")</f>
        <v>"</v>
      </c>
      <c r="F1005" s="508"/>
      <c r="G1005" s="509" t="str">
        <f>Branches!N60</f>
        <v xml:space="preserve"> </v>
      </c>
      <c r="H1005" s="504" t="s">
        <v>923</v>
      </c>
      <c r="I1005" s="1035" t="str">
        <f>Branches!O60</f>
        <v xml:space="preserve"> </v>
      </c>
      <c r="J1005" s="1036"/>
      <c r="K1005" s="516" t="s">
        <v>881</v>
      </c>
      <c r="L1005" s="521">
        <f>Branches!K60</f>
        <v>0</v>
      </c>
      <c r="M1005" s="532" t="s">
        <v>1700</v>
      </c>
      <c r="N1005" s="514">
        <f>Branches!P60</f>
        <v>0</v>
      </c>
      <c r="O1005" s="518">
        <f t="shared" si="547"/>
        <v>0</v>
      </c>
      <c r="P1005" s="680">
        <f>'KB Duct Parts'!$AE$3</f>
        <v>0</v>
      </c>
      <c r="Q1005" s="681">
        <f t="shared" si="542"/>
        <v>0</v>
      </c>
      <c r="R1005" s="682">
        <f t="shared" si="543"/>
        <v>0</v>
      </c>
      <c r="S1005" s="716">
        <f t="shared" si="544"/>
        <v>0.35</v>
      </c>
      <c r="T1005" s="679">
        <f t="shared" si="545"/>
        <v>0</v>
      </c>
      <c r="U1005" s="679">
        <f t="shared" si="546"/>
        <v>0</v>
      </c>
      <c r="Y1005" s="120"/>
      <c r="AE1005" s="75"/>
      <c r="AF1005" s="370">
        <v>18</v>
      </c>
      <c r="AG1005" s="374">
        <v>16</v>
      </c>
      <c r="AH1005" s="378">
        <v>14</v>
      </c>
      <c r="AI1005" s="381">
        <v>12</v>
      </c>
      <c r="AJ1005" s="386">
        <v>10</v>
      </c>
      <c r="AK1005" s="391"/>
      <c r="AL1005" s="386"/>
      <c r="AM1005" s="363">
        <f t="shared" si="517"/>
        <v>6</v>
      </c>
      <c r="AN1005" s="578"/>
      <c r="AO1005" s="120"/>
      <c r="AP1005" s="120"/>
      <c r="AQ1005" s="120"/>
      <c r="AR1005" s="120"/>
      <c r="AS1005" s="120"/>
      <c r="AT1005" s="120"/>
      <c r="AV1005" s="115"/>
      <c r="AW1005" s="395"/>
      <c r="AX1005" s="571"/>
      <c r="AY1005" s="572"/>
      <c r="AZ1005" s="572"/>
      <c r="BA1005" s="572"/>
      <c r="BB1005" s="573"/>
      <c r="BC1005" s="395"/>
      <c r="BD1005" s="115"/>
      <c r="BE1005" s="115"/>
      <c r="BF1005" s="115"/>
      <c r="BG1005" s="115"/>
      <c r="BH1005" s="115"/>
      <c r="BI1005" s="115"/>
      <c r="BJ1005" s="115"/>
      <c r="BK1005" s="115"/>
      <c r="BR1005" s="120"/>
      <c r="BS1005" s="120"/>
      <c r="BV1005" s="120"/>
      <c r="BW1005" s="120"/>
      <c r="BZ1005" s="120"/>
      <c r="CA1005" s="120"/>
      <c r="CC1005" s="115"/>
      <c r="CD1005" s="120"/>
      <c r="CE1005" s="417"/>
      <c r="CF1005" s="115"/>
      <c r="CG1005" s="115"/>
      <c r="CH1005" s="120"/>
      <c r="CI1005" s="417"/>
      <c r="CJ1005" s="115"/>
      <c r="CK1005" s="115"/>
      <c r="CL1005" s="120"/>
      <c r="CM1005" s="417"/>
      <c r="IS1005" s="106"/>
    </row>
    <row r="1006" spans="2:253" s="74" customFormat="1" ht="17.100000000000001" hidden="1" customHeight="1" x14ac:dyDescent="0.25">
      <c r="B1006" s="504">
        <f>IF('KB Duct Parts'!$BL$14=1,Branches!D61,0)</f>
        <v>0</v>
      </c>
      <c r="C1006" s="508"/>
      <c r="D1006" s="526" t="str">
        <f>Branches!M61</f>
        <v xml:space="preserve"> </v>
      </c>
      <c r="E1006" s="504" t="str">
        <f>(Branches!E61&amp;"""")</f>
        <v>"</v>
      </c>
      <c r="F1006" s="508"/>
      <c r="G1006" s="509" t="str">
        <f>Branches!N61</f>
        <v xml:space="preserve"> </v>
      </c>
      <c r="H1006" s="504" t="s">
        <v>923</v>
      </c>
      <c r="I1006" s="1035" t="str">
        <f>Branches!O61</f>
        <v xml:space="preserve"> </v>
      </c>
      <c r="J1006" s="1036"/>
      <c r="K1006" s="516" t="s">
        <v>881</v>
      </c>
      <c r="L1006" s="521">
        <f>Branches!K61</f>
        <v>0</v>
      </c>
      <c r="M1006" s="532" t="s">
        <v>1700</v>
      </c>
      <c r="N1006" s="514">
        <f>Branches!P61</f>
        <v>0</v>
      </c>
      <c r="O1006" s="518">
        <f t="shared" si="547"/>
        <v>0</v>
      </c>
      <c r="P1006" s="680">
        <f>'KB Duct Parts'!$AE$3</f>
        <v>0</v>
      </c>
      <c r="Q1006" s="681">
        <f t="shared" si="542"/>
        <v>0</v>
      </c>
      <c r="R1006" s="682">
        <f t="shared" si="543"/>
        <v>0</v>
      </c>
      <c r="S1006" s="716">
        <f t="shared" si="544"/>
        <v>0.35</v>
      </c>
      <c r="T1006" s="679">
        <f t="shared" si="545"/>
        <v>0</v>
      </c>
      <c r="U1006" s="679">
        <f t="shared" si="546"/>
        <v>0</v>
      </c>
      <c r="Y1006" s="120"/>
      <c r="AE1006" s="75"/>
      <c r="AF1006" s="370">
        <v>18</v>
      </c>
      <c r="AG1006" s="374">
        <v>16</v>
      </c>
      <c r="AH1006" s="378">
        <v>14</v>
      </c>
      <c r="AI1006" s="381">
        <v>12</v>
      </c>
      <c r="AJ1006" s="386">
        <v>10</v>
      </c>
      <c r="AK1006" s="391"/>
      <c r="AL1006" s="386"/>
      <c r="AM1006" s="363">
        <f t="shared" si="517"/>
        <v>6</v>
      </c>
      <c r="AN1006" s="578"/>
      <c r="AO1006" s="120"/>
      <c r="AP1006" s="120"/>
      <c r="AQ1006" s="120"/>
      <c r="AR1006" s="120"/>
      <c r="AS1006" s="120"/>
      <c r="AT1006" s="120"/>
      <c r="AV1006" s="115"/>
      <c r="AW1006" s="395"/>
      <c r="AX1006" s="571"/>
      <c r="AY1006" s="572"/>
      <c r="AZ1006" s="572"/>
      <c r="BA1006" s="572"/>
      <c r="BB1006" s="573"/>
      <c r="BC1006" s="395"/>
      <c r="BD1006" s="115"/>
      <c r="BE1006" s="115"/>
      <c r="BF1006" s="115"/>
      <c r="BG1006" s="115"/>
      <c r="BH1006" s="115"/>
      <c r="BI1006" s="115"/>
      <c r="BJ1006" s="115"/>
      <c r="BK1006" s="115"/>
      <c r="BR1006" s="120"/>
      <c r="BS1006" s="120"/>
      <c r="BV1006" s="120"/>
      <c r="BW1006" s="120"/>
      <c r="BZ1006" s="120"/>
      <c r="CA1006" s="120"/>
      <c r="CC1006" s="115"/>
      <c r="CD1006" s="120"/>
      <c r="CE1006" s="417"/>
      <c r="CF1006" s="115"/>
      <c r="CG1006" s="115"/>
      <c r="CH1006" s="120"/>
      <c r="CI1006" s="417"/>
      <c r="CJ1006" s="115"/>
      <c r="CK1006" s="115"/>
      <c r="CL1006" s="120"/>
      <c r="CM1006" s="417"/>
      <c r="IS1006" s="106"/>
    </row>
    <row r="1007" spans="2:253" s="74" customFormat="1" ht="17.100000000000001" hidden="1" customHeight="1" x14ac:dyDescent="0.25">
      <c r="B1007" s="504">
        <f>IF('KB Duct Parts'!$BL$14=1,Branches!D62,0)</f>
        <v>0</v>
      </c>
      <c r="C1007" s="508"/>
      <c r="D1007" s="526" t="str">
        <f>Branches!M62</f>
        <v xml:space="preserve"> </v>
      </c>
      <c r="E1007" s="504" t="str">
        <f>(Branches!E62&amp;"""")</f>
        <v>"</v>
      </c>
      <c r="F1007" s="508"/>
      <c r="G1007" s="509" t="str">
        <f>Branches!N62</f>
        <v xml:space="preserve"> </v>
      </c>
      <c r="H1007" s="504" t="s">
        <v>923</v>
      </c>
      <c r="I1007" s="1035" t="str">
        <f>Branches!O62</f>
        <v xml:space="preserve"> </v>
      </c>
      <c r="J1007" s="1036"/>
      <c r="K1007" s="516" t="s">
        <v>881</v>
      </c>
      <c r="L1007" s="521">
        <f>Branches!K62</f>
        <v>0</v>
      </c>
      <c r="M1007" s="532" t="s">
        <v>1700</v>
      </c>
      <c r="N1007" s="514">
        <f>Branches!P62</f>
        <v>0</v>
      </c>
      <c r="O1007" s="518">
        <f t="shared" si="547"/>
        <v>0</v>
      </c>
      <c r="P1007" s="680">
        <f>'KB Duct Parts'!$AE$3</f>
        <v>0</v>
      </c>
      <c r="Q1007" s="681">
        <f t="shared" si="542"/>
        <v>0</v>
      </c>
      <c r="R1007" s="682">
        <f t="shared" si="543"/>
        <v>0</v>
      </c>
      <c r="S1007" s="716">
        <f t="shared" si="544"/>
        <v>0.35</v>
      </c>
      <c r="T1007" s="679">
        <f t="shared" si="545"/>
        <v>0</v>
      </c>
      <c r="U1007" s="679">
        <f t="shared" si="546"/>
        <v>0</v>
      </c>
      <c r="Y1007" s="120"/>
      <c r="AE1007" s="75"/>
      <c r="AF1007" s="370">
        <v>18</v>
      </c>
      <c r="AG1007" s="374">
        <v>16</v>
      </c>
      <c r="AH1007" s="378">
        <v>14</v>
      </c>
      <c r="AI1007" s="381">
        <v>12</v>
      </c>
      <c r="AJ1007" s="386">
        <v>10</v>
      </c>
      <c r="AK1007" s="391"/>
      <c r="AL1007" s="386"/>
      <c r="AM1007" s="363">
        <f t="shared" si="517"/>
        <v>6</v>
      </c>
      <c r="AN1007" s="578"/>
      <c r="AO1007" s="120"/>
      <c r="AP1007" s="120"/>
      <c r="AQ1007" s="120"/>
      <c r="AR1007" s="120"/>
      <c r="AS1007" s="120"/>
      <c r="AT1007" s="120"/>
      <c r="AV1007" s="115"/>
      <c r="AW1007" s="395"/>
      <c r="AX1007" s="571"/>
      <c r="AY1007" s="572"/>
      <c r="AZ1007" s="572"/>
      <c r="BA1007" s="572"/>
      <c r="BB1007" s="573"/>
      <c r="BC1007" s="395"/>
      <c r="BD1007" s="115"/>
      <c r="BE1007" s="115"/>
      <c r="BF1007" s="115"/>
      <c r="BG1007" s="115"/>
      <c r="BH1007" s="115"/>
      <c r="BI1007" s="115"/>
      <c r="BJ1007" s="115"/>
      <c r="BK1007" s="115"/>
      <c r="BR1007" s="120"/>
      <c r="BS1007" s="120"/>
      <c r="BV1007" s="120"/>
      <c r="BW1007" s="120"/>
      <c r="BZ1007" s="120"/>
      <c r="CA1007" s="120"/>
      <c r="CC1007" s="115"/>
      <c r="CD1007" s="120"/>
      <c r="CE1007" s="417"/>
      <c r="CF1007" s="115"/>
      <c r="CG1007" s="115"/>
      <c r="CH1007" s="120"/>
      <c r="CI1007" s="417"/>
      <c r="CJ1007" s="115"/>
      <c r="CK1007" s="115"/>
      <c r="CL1007" s="120"/>
      <c r="CM1007" s="417"/>
      <c r="IS1007" s="106"/>
    </row>
    <row r="1008" spans="2:253" s="74" customFormat="1" ht="17.100000000000001" hidden="1" customHeight="1" x14ac:dyDescent="0.25">
      <c r="B1008" s="504">
        <f>IF('KB Duct Parts'!$BL$14=1,Branches!D63,0)</f>
        <v>0</v>
      </c>
      <c r="C1008" s="508"/>
      <c r="D1008" s="526" t="str">
        <f>Branches!M63</f>
        <v xml:space="preserve"> </v>
      </c>
      <c r="E1008" s="504" t="str">
        <f>(Branches!E63&amp;"""")</f>
        <v>"</v>
      </c>
      <c r="F1008" s="508"/>
      <c r="G1008" s="509" t="str">
        <f>Branches!N63</f>
        <v xml:space="preserve"> </v>
      </c>
      <c r="H1008" s="504" t="s">
        <v>923</v>
      </c>
      <c r="I1008" s="1035" t="str">
        <f>Branches!O63</f>
        <v xml:space="preserve"> </v>
      </c>
      <c r="J1008" s="1036"/>
      <c r="K1008" s="516" t="s">
        <v>881</v>
      </c>
      <c r="L1008" s="521">
        <f>Branches!K63</f>
        <v>0</v>
      </c>
      <c r="M1008" s="532" t="s">
        <v>1700</v>
      </c>
      <c r="N1008" s="514">
        <f>Branches!P63</f>
        <v>0</v>
      </c>
      <c r="O1008" s="518">
        <f t="shared" si="547"/>
        <v>0</v>
      </c>
      <c r="P1008" s="680">
        <f>'KB Duct Parts'!$AE$3</f>
        <v>0</v>
      </c>
      <c r="Q1008" s="681">
        <f t="shared" si="542"/>
        <v>0</v>
      </c>
      <c r="R1008" s="682">
        <f t="shared" si="543"/>
        <v>0</v>
      </c>
      <c r="S1008" s="716">
        <f t="shared" si="544"/>
        <v>0.35</v>
      </c>
      <c r="T1008" s="679">
        <f t="shared" si="545"/>
        <v>0</v>
      </c>
      <c r="U1008" s="679">
        <f t="shared" si="546"/>
        <v>0</v>
      </c>
      <c r="Y1008" s="120"/>
      <c r="AE1008" s="75"/>
      <c r="AF1008" s="370">
        <v>18</v>
      </c>
      <c r="AG1008" s="374">
        <v>16</v>
      </c>
      <c r="AH1008" s="378">
        <v>14</v>
      </c>
      <c r="AI1008" s="381">
        <v>12</v>
      </c>
      <c r="AJ1008" s="386">
        <v>10</v>
      </c>
      <c r="AK1008" s="391"/>
      <c r="AL1008" s="386"/>
      <c r="AM1008" s="363">
        <f t="shared" si="517"/>
        <v>6</v>
      </c>
      <c r="AN1008" s="578"/>
      <c r="AO1008" s="120"/>
      <c r="AP1008" s="120"/>
      <c r="AQ1008" s="120"/>
      <c r="AR1008" s="120"/>
      <c r="AS1008" s="120"/>
      <c r="AT1008" s="120"/>
      <c r="AV1008" s="115"/>
      <c r="AW1008" s="395"/>
      <c r="AX1008" s="571"/>
      <c r="AY1008" s="572"/>
      <c r="AZ1008" s="572"/>
      <c r="BA1008" s="572"/>
      <c r="BB1008" s="573"/>
      <c r="BC1008" s="395"/>
      <c r="BD1008" s="115"/>
      <c r="BE1008" s="115"/>
      <c r="BF1008" s="115"/>
      <c r="BG1008" s="115"/>
      <c r="BH1008" s="115"/>
      <c r="BI1008" s="115"/>
      <c r="BJ1008" s="115"/>
      <c r="BK1008" s="115"/>
      <c r="BR1008" s="120"/>
      <c r="BS1008" s="120"/>
      <c r="BV1008" s="120"/>
      <c r="BW1008" s="120"/>
      <c r="BZ1008" s="120"/>
      <c r="CA1008" s="120"/>
      <c r="CC1008" s="115"/>
      <c r="CD1008" s="120"/>
      <c r="CE1008" s="417"/>
      <c r="CF1008" s="115"/>
      <c r="CG1008" s="115"/>
      <c r="CH1008" s="120"/>
      <c r="CI1008" s="417"/>
      <c r="CJ1008" s="115"/>
      <c r="CK1008" s="115"/>
      <c r="CL1008" s="120"/>
      <c r="CM1008" s="417"/>
      <c r="IS1008" s="106"/>
    </row>
    <row r="1009" spans="2:253" s="74" customFormat="1" ht="17.100000000000001" hidden="1" customHeight="1" x14ac:dyDescent="0.25">
      <c r="B1009" s="504">
        <f>IF('KB Duct Parts'!$BL$14=1,Branches!D64,0)</f>
        <v>0</v>
      </c>
      <c r="C1009" s="508"/>
      <c r="D1009" s="526" t="str">
        <f>Branches!M64</f>
        <v xml:space="preserve"> </v>
      </c>
      <c r="E1009" s="504" t="str">
        <f>(Branches!E64&amp;"""")</f>
        <v>"</v>
      </c>
      <c r="F1009" s="508"/>
      <c r="G1009" s="509" t="str">
        <f>Branches!N64</f>
        <v xml:space="preserve"> </v>
      </c>
      <c r="H1009" s="504" t="s">
        <v>923</v>
      </c>
      <c r="I1009" s="1035" t="str">
        <f>Branches!O64</f>
        <v xml:space="preserve"> </v>
      </c>
      <c r="J1009" s="1036"/>
      <c r="K1009" s="516" t="s">
        <v>881</v>
      </c>
      <c r="L1009" s="521">
        <f>Branches!K64</f>
        <v>0</v>
      </c>
      <c r="M1009" s="532" t="s">
        <v>1700</v>
      </c>
      <c r="N1009" s="514">
        <f>Branches!P64</f>
        <v>0</v>
      </c>
      <c r="O1009" s="518">
        <f t="shared" si="547"/>
        <v>0</v>
      </c>
      <c r="P1009" s="680">
        <f>'KB Duct Parts'!$AE$3</f>
        <v>0</v>
      </c>
      <c r="Q1009" s="681">
        <f t="shared" si="542"/>
        <v>0</v>
      </c>
      <c r="R1009" s="682">
        <f t="shared" si="543"/>
        <v>0</v>
      </c>
      <c r="S1009" s="716">
        <f t="shared" si="544"/>
        <v>0.35</v>
      </c>
      <c r="T1009" s="679">
        <f t="shared" si="545"/>
        <v>0</v>
      </c>
      <c r="U1009" s="679">
        <f t="shared" si="546"/>
        <v>0</v>
      </c>
      <c r="Y1009" s="120"/>
      <c r="AE1009" s="75"/>
      <c r="AF1009" s="370">
        <v>18</v>
      </c>
      <c r="AG1009" s="374">
        <v>16</v>
      </c>
      <c r="AH1009" s="378">
        <v>14</v>
      </c>
      <c r="AI1009" s="381">
        <v>12</v>
      </c>
      <c r="AJ1009" s="386">
        <v>10</v>
      </c>
      <c r="AK1009" s="391"/>
      <c r="AL1009" s="386"/>
      <c r="AM1009" s="363">
        <f t="shared" si="517"/>
        <v>6</v>
      </c>
      <c r="AN1009" s="578"/>
      <c r="AO1009" s="120"/>
      <c r="AP1009" s="120"/>
      <c r="AQ1009" s="120"/>
      <c r="AR1009" s="120"/>
      <c r="AS1009" s="120"/>
      <c r="AT1009" s="120"/>
      <c r="AV1009" s="115"/>
      <c r="AW1009" s="395"/>
      <c r="AX1009" s="571"/>
      <c r="AY1009" s="572"/>
      <c r="AZ1009" s="572"/>
      <c r="BA1009" s="572"/>
      <c r="BB1009" s="573"/>
      <c r="BC1009" s="395"/>
      <c r="BD1009" s="115"/>
      <c r="BE1009" s="115"/>
      <c r="BF1009" s="115"/>
      <c r="BG1009" s="115"/>
      <c r="BH1009" s="115"/>
      <c r="BI1009" s="115"/>
      <c r="BJ1009" s="115"/>
      <c r="BK1009" s="115"/>
      <c r="BR1009" s="120"/>
      <c r="BS1009" s="120"/>
      <c r="BV1009" s="120"/>
      <c r="BW1009" s="120"/>
      <c r="BZ1009" s="120"/>
      <c r="CA1009" s="120"/>
      <c r="CC1009" s="115"/>
      <c r="CD1009" s="120"/>
      <c r="CE1009" s="417"/>
      <c r="CF1009" s="115"/>
      <c r="CG1009" s="115"/>
      <c r="CH1009" s="120"/>
      <c r="CI1009" s="417"/>
      <c r="CJ1009" s="115"/>
      <c r="CK1009" s="115"/>
      <c r="CL1009" s="120"/>
      <c r="CM1009" s="417"/>
      <c r="IS1009" s="106"/>
    </row>
    <row r="1010" spans="2:253" s="74" customFormat="1" ht="17.100000000000001" hidden="1" customHeight="1" x14ac:dyDescent="0.25">
      <c r="B1010" s="504">
        <f>IF('KB Duct Parts'!$BL$14=1,Branches!D65,0)</f>
        <v>0</v>
      </c>
      <c r="C1010" s="508"/>
      <c r="D1010" s="526" t="str">
        <f>Branches!M65</f>
        <v xml:space="preserve"> </v>
      </c>
      <c r="E1010" s="504" t="str">
        <f>(Branches!E65&amp;"""")</f>
        <v>"</v>
      </c>
      <c r="F1010" s="508"/>
      <c r="G1010" s="509" t="str">
        <f>Branches!N65</f>
        <v xml:space="preserve"> </v>
      </c>
      <c r="H1010" s="504" t="s">
        <v>923</v>
      </c>
      <c r="I1010" s="1035" t="str">
        <f>Branches!O65</f>
        <v xml:space="preserve"> </v>
      </c>
      <c r="J1010" s="1036"/>
      <c r="K1010" s="516" t="s">
        <v>881</v>
      </c>
      <c r="L1010" s="521">
        <f>Branches!K65</f>
        <v>0</v>
      </c>
      <c r="M1010" s="532" t="s">
        <v>1700</v>
      </c>
      <c r="N1010" s="514">
        <f>Branches!P65</f>
        <v>0</v>
      </c>
      <c r="O1010" s="518">
        <f t="shared" ref="O1010:O1024" si="548">IF(B1010&gt;0,N1010*B1010,0)</f>
        <v>0</v>
      </c>
      <c r="P1010" s="680">
        <f>'KB Duct Parts'!$AE$3</f>
        <v>0</v>
      </c>
      <c r="Q1010" s="681">
        <f t="shared" si="542"/>
        <v>0</v>
      </c>
      <c r="R1010" s="682">
        <f t="shared" si="543"/>
        <v>0</v>
      </c>
      <c r="S1010" s="716">
        <f t="shared" si="544"/>
        <v>0.35</v>
      </c>
      <c r="T1010" s="679">
        <f t="shared" si="545"/>
        <v>0</v>
      </c>
      <c r="U1010" s="679">
        <f t="shared" si="546"/>
        <v>0</v>
      </c>
      <c r="Y1010" s="120"/>
      <c r="AE1010" s="75"/>
      <c r="AF1010" s="370">
        <v>18</v>
      </c>
      <c r="AG1010" s="374">
        <v>16</v>
      </c>
      <c r="AH1010" s="378">
        <v>14</v>
      </c>
      <c r="AI1010" s="381">
        <v>12</v>
      </c>
      <c r="AJ1010" s="386">
        <v>10</v>
      </c>
      <c r="AK1010" s="391"/>
      <c r="AL1010" s="386"/>
      <c r="AM1010" s="363">
        <f t="shared" si="517"/>
        <v>6</v>
      </c>
      <c r="AN1010" s="578"/>
      <c r="AO1010" s="120"/>
      <c r="AP1010" s="120"/>
      <c r="AQ1010" s="120"/>
      <c r="AR1010" s="120"/>
      <c r="AS1010" s="120"/>
      <c r="AT1010" s="120"/>
      <c r="AV1010" s="115"/>
      <c r="AW1010" s="395"/>
      <c r="AX1010" s="571"/>
      <c r="AY1010" s="572"/>
      <c r="AZ1010" s="572"/>
      <c r="BA1010" s="572"/>
      <c r="BB1010" s="573"/>
      <c r="BC1010" s="395"/>
      <c r="BD1010" s="115"/>
      <c r="BE1010" s="115"/>
      <c r="BF1010" s="115"/>
      <c r="BG1010" s="115"/>
      <c r="BH1010" s="115"/>
      <c r="BI1010" s="115"/>
      <c r="BJ1010" s="115"/>
      <c r="BK1010" s="115"/>
      <c r="BR1010" s="120"/>
      <c r="BS1010" s="120"/>
      <c r="BV1010" s="120"/>
      <c r="BW1010" s="120"/>
      <c r="BZ1010" s="120"/>
      <c r="CA1010" s="120"/>
      <c r="CC1010" s="115"/>
      <c r="CD1010" s="120"/>
      <c r="CE1010" s="417"/>
      <c r="CF1010" s="115"/>
      <c r="CG1010" s="115"/>
      <c r="CH1010" s="120"/>
      <c r="CI1010" s="417"/>
      <c r="CJ1010" s="115"/>
      <c r="CK1010" s="115"/>
      <c r="CL1010" s="120"/>
      <c r="CM1010" s="417"/>
      <c r="IS1010" s="106"/>
    </row>
    <row r="1011" spans="2:253" s="74" customFormat="1" ht="17.100000000000001" hidden="1" customHeight="1" x14ac:dyDescent="0.25">
      <c r="B1011" s="504">
        <f>IF('KB Duct Parts'!$BL$14=1,Branches!D66,0)</f>
        <v>0</v>
      </c>
      <c r="C1011" s="508"/>
      <c r="D1011" s="526" t="str">
        <f>Branches!M66</f>
        <v xml:space="preserve"> </v>
      </c>
      <c r="E1011" s="504" t="str">
        <f>(Branches!E66&amp;"""")</f>
        <v>"</v>
      </c>
      <c r="F1011" s="508"/>
      <c r="G1011" s="509" t="str">
        <f>Branches!N66</f>
        <v xml:space="preserve"> </v>
      </c>
      <c r="H1011" s="504" t="s">
        <v>923</v>
      </c>
      <c r="I1011" s="1035" t="str">
        <f>Branches!O66</f>
        <v xml:space="preserve"> </v>
      </c>
      <c r="J1011" s="1036"/>
      <c r="K1011" s="516" t="s">
        <v>881</v>
      </c>
      <c r="L1011" s="521">
        <f>Branches!K66</f>
        <v>0</v>
      </c>
      <c r="M1011" s="532" t="s">
        <v>1700</v>
      </c>
      <c r="N1011" s="514">
        <f>Branches!P66</f>
        <v>0</v>
      </c>
      <c r="O1011" s="518">
        <f t="shared" si="548"/>
        <v>0</v>
      </c>
      <c r="P1011" s="680">
        <f>'KB Duct Parts'!$AE$3</f>
        <v>0</v>
      </c>
      <c r="Q1011" s="681">
        <f t="shared" si="542"/>
        <v>0</v>
      </c>
      <c r="R1011" s="682">
        <f t="shared" si="543"/>
        <v>0</v>
      </c>
      <c r="S1011" s="716">
        <f t="shared" si="544"/>
        <v>0.35</v>
      </c>
      <c r="T1011" s="679">
        <f t="shared" si="545"/>
        <v>0</v>
      </c>
      <c r="U1011" s="679">
        <f t="shared" si="546"/>
        <v>0</v>
      </c>
      <c r="Y1011" s="120"/>
      <c r="AE1011" s="75"/>
      <c r="AF1011" s="370">
        <v>18</v>
      </c>
      <c r="AG1011" s="374">
        <v>16</v>
      </c>
      <c r="AH1011" s="378">
        <v>14</v>
      </c>
      <c r="AI1011" s="381">
        <v>12</v>
      </c>
      <c r="AJ1011" s="386">
        <v>10</v>
      </c>
      <c r="AK1011" s="391"/>
      <c r="AL1011" s="386"/>
      <c r="AM1011" s="363">
        <f t="shared" si="517"/>
        <v>6</v>
      </c>
      <c r="AN1011" s="578"/>
      <c r="AO1011" s="120"/>
      <c r="AP1011" s="120"/>
      <c r="AQ1011" s="120"/>
      <c r="AR1011" s="120"/>
      <c r="AS1011" s="120"/>
      <c r="AT1011" s="120"/>
      <c r="AV1011" s="115"/>
      <c r="AW1011" s="395"/>
      <c r="AX1011" s="571"/>
      <c r="AY1011" s="572"/>
      <c r="AZ1011" s="572"/>
      <c r="BA1011" s="572"/>
      <c r="BB1011" s="573"/>
      <c r="BC1011" s="395"/>
      <c r="BD1011" s="115"/>
      <c r="BE1011" s="115"/>
      <c r="BF1011" s="115"/>
      <c r="BG1011" s="115"/>
      <c r="BH1011" s="115"/>
      <c r="BI1011" s="115"/>
      <c r="BJ1011" s="115"/>
      <c r="BK1011" s="115"/>
      <c r="BR1011" s="120"/>
      <c r="BS1011" s="120"/>
      <c r="BV1011" s="120"/>
      <c r="BW1011" s="120"/>
      <c r="BZ1011" s="120"/>
      <c r="CA1011" s="120"/>
      <c r="CC1011" s="115"/>
      <c r="CD1011" s="120"/>
      <c r="CE1011" s="417"/>
      <c r="CF1011" s="115"/>
      <c r="CG1011" s="115"/>
      <c r="CH1011" s="120"/>
      <c r="CI1011" s="417"/>
      <c r="CJ1011" s="115"/>
      <c r="CK1011" s="115"/>
      <c r="CL1011" s="120"/>
      <c r="CM1011" s="417"/>
      <c r="IS1011" s="106"/>
    </row>
    <row r="1012" spans="2:253" s="74" customFormat="1" ht="17.100000000000001" hidden="1" customHeight="1" x14ac:dyDescent="0.25">
      <c r="B1012" s="504">
        <f>IF('KB Duct Parts'!$BL$14=1,Branches!D67,0)</f>
        <v>0</v>
      </c>
      <c r="C1012" s="508"/>
      <c r="D1012" s="526" t="str">
        <f>Branches!M67</f>
        <v xml:space="preserve"> </v>
      </c>
      <c r="E1012" s="504" t="str">
        <f>(Branches!E67&amp;"""")</f>
        <v>"</v>
      </c>
      <c r="F1012" s="508"/>
      <c r="G1012" s="509" t="str">
        <f>Branches!N67</f>
        <v xml:space="preserve"> </v>
      </c>
      <c r="H1012" s="504" t="s">
        <v>923</v>
      </c>
      <c r="I1012" s="1035" t="str">
        <f>Branches!O67</f>
        <v xml:space="preserve"> </v>
      </c>
      <c r="J1012" s="1036"/>
      <c r="K1012" s="516" t="s">
        <v>881</v>
      </c>
      <c r="L1012" s="521">
        <f>Branches!K67</f>
        <v>0</v>
      </c>
      <c r="M1012" s="532" t="s">
        <v>1700</v>
      </c>
      <c r="N1012" s="514">
        <f>Branches!P67</f>
        <v>0</v>
      </c>
      <c r="O1012" s="518">
        <f t="shared" si="548"/>
        <v>0</v>
      </c>
      <c r="P1012" s="680">
        <f>'KB Duct Parts'!$AE$3</f>
        <v>0</v>
      </c>
      <c r="Q1012" s="681">
        <f t="shared" si="542"/>
        <v>0</v>
      </c>
      <c r="R1012" s="682">
        <f t="shared" si="543"/>
        <v>0</v>
      </c>
      <c r="S1012" s="716">
        <f t="shared" si="544"/>
        <v>0.35</v>
      </c>
      <c r="T1012" s="679">
        <f t="shared" si="545"/>
        <v>0</v>
      </c>
      <c r="U1012" s="679">
        <f t="shared" si="546"/>
        <v>0</v>
      </c>
      <c r="Y1012" s="120"/>
      <c r="AE1012" s="75"/>
      <c r="AF1012" s="370">
        <v>18</v>
      </c>
      <c r="AG1012" s="374">
        <v>16</v>
      </c>
      <c r="AH1012" s="378">
        <v>14</v>
      </c>
      <c r="AI1012" s="381">
        <v>12</v>
      </c>
      <c r="AJ1012" s="386">
        <v>10</v>
      </c>
      <c r="AK1012" s="391"/>
      <c r="AL1012" s="386"/>
      <c r="AM1012" s="363">
        <f t="shared" si="517"/>
        <v>6</v>
      </c>
      <c r="AN1012" s="578"/>
      <c r="AO1012" s="120"/>
      <c r="AP1012" s="120"/>
      <c r="AQ1012" s="120"/>
      <c r="AR1012" s="120"/>
      <c r="AS1012" s="120"/>
      <c r="AT1012" s="120"/>
      <c r="AV1012" s="115"/>
      <c r="AW1012" s="395"/>
      <c r="AX1012" s="571"/>
      <c r="AY1012" s="572"/>
      <c r="AZ1012" s="572"/>
      <c r="BA1012" s="572"/>
      <c r="BB1012" s="573"/>
      <c r="BC1012" s="395"/>
      <c r="BD1012" s="115"/>
      <c r="BE1012" s="115"/>
      <c r="BF1012" s="115"/>
      <c r="BG1012" s="115"/>
      <c r="BH1012" s="115"/>
      <c r="BI1012" s="115"/>
      <c r="BJ1012" s="115"/>
      <c r="BK1012" s="115"/>
      <c r="BR1012" s="120"/>
      <c r="BS1012" s="120"/>
      <c r="BV1012" s="120"/>
      <c r="BW1012" s="120"/>
      <c r="BZ1012" s="120"/>
      <c r="CA1012" s="120"/>
      <c r="CC1012" s="115"/>
      <c r="CD1012" s="120"/>
      <c r="CE1012" s="417"/>
      <c r="CF1012" s="115"/>
      <c r="CG1012" s="115"/>
      <c r="CH1012" s="120"/>
      <c r="CI1012" s="417"/>
      <c r="CJ1012" s="115"/>
      <c r="CK1012" s="115"/>
      <c r="CL1012" s="120"/>
      <c r="CM1012" s="417"/>
      <c r="IS1012" s="106"/>
    </row>
    <row r="1013" spans="2:253" s="74" customFormat="1" ht="17.100000000000001" hidden="1" customHeight="1" x14ac:dyDescent="0.25">
      <c r="B1013" s="504">
        <f>IF('KB Duct Parts'!$BL$14=1,Branches!D68,0)</f>
        <v>0</v>
      </c>
      <c r="C1013" s="508"/>
      <c r="D1013" s="526" t="str">
        <f>Branches!M68</f>
        <v xml:space="preserve"> </v>
      </c>
      <c r="E1013" s="504" t="str">
        <f>(Branches!E68&amp;"""")</f>
        <v>"</v>
      </c>
      <c r="F1013" s="508"/>
      <c r="G1013" s="509" t="str">
        <f>Branches!N68</f>
        <v xml:space="preserve"> </v>
      </c>
      <c r="H1013" s="504" t="s">
        <v>923</v>
      </c>
      <c r="I1013" s="1035" t="str">
        <f>Branches!O68</f>
        <v xml:space="preserve"> </v>
      </c>
      <c r="J1013" s="1036"/>
      <c r="K1013" s="516" t="s">
        <v>881</v>
      </c>
      <c r="L1013" s="521">
        <f>Branches!K68</f>
        <v>0</v>
      </c>
      <c r="M1013" s="532" t="s">
        <v>1700</v>
      </c>
      <c r="N1013" s="514">
        <f>Branches!P68</f>
        <v>0</v>
      </c>
      <c r="O1013" s="518">
        <f t="shared" si="548"/>
        <v>0</v>
      </c>
      <c r="P1013" s="680">
        <f>'KB Duct Parts'!$AE$3</f>
        <v>0</v>
      </c>
      <c r="Q1013" s="681">
        <f t="shared" si="542"/>
        <v>0</v>
      </c>
      <c r="R1013" s="682">
        <f t="shared" si="543"/>
        <v>0</v>
      </c>
      <c r="S1013" s="716">
        <f t="shared" si="544"/>
        <v>0.35</v>
      </c>
      <c r="T1013" s="679">
        <f t="shared" si="545"/>
        <v>0</v>
      </c>
      <c r="U1013" s="679">
        <f t="shared" si="546"/>
        <v>0</v>
      </c>
      <c r="Y1013" s="120"/>
      <c r="AE1013" s="75"/>
      <c r="AF1013" s="370">
        <v>18</v>
      </c>
      <c r="AG1013" s="374">
        <v>16</v>
      </c>
      <c r="AH1013" s="378">
        <v>14</v>
      </c>
      <c r="AI1013" s="381">
        <v>12</v>
      </c>
      <c r="AJ1013" s="386">
        <v>10</v>
      </c>
      <c r="AK1013" s="391"/>
      <c r="AL1013" s="386"/>
      <c r="AM1013" s="363">
        <f t="shared" si="517"/>
        <v>6</v>
      </c>
      <c r="AN1013" s="578"/>
      <c r="AO1013" s="120"/>
      <c r="AP1013" s="120"/>
      <c r="AQ1013" s="120"/>
      <c r="AR1013" s="120"/>
      <c r="AS1013" s="120"/>
      <c r="AT1013" s="120"/>
      <c r="AV1013" s="115"/>
      <c r="AW1013" s="395"/>
      <c r="AX1013" s="571"/>
      <c r="AY1013" s="572"/>
      <c r="AZ1013" s="572"/>
      <c r="BA1013" s="572"/>
      <c r="BB1013" s="573"/>
      <c r="BC1013" s="395"/>
      <c r="BD1013" s="115"/>
      <c r="BE1013" s="115"/>
      <c r="BF1013" s="115"/>
      <c r="BG1013" s="115"/>
      <c r="BH1013" s="115"/>
      <c r="BI1013" s="115"/>
      <c r="BJ1013" s="115"/>
      <c r="BK1013" s="115"/>
      <c r="BR1013" s="120"/>
      <c r="BS1013" s="120"/>
      <c r="BV1013" s="120"/>
      <c r="BW1013" s="120"/>
      <c r="BZ1013" s="120"/>
      <c r="CA1013" s="120"/>
      <c r="CC1013" s="115"/>
      <c r="CD1013" s="120"/>
      <c r="CE1013" s="417"/>
      <c r="CF1013" s="115"/>
      <c r="CG1013" s="115"/>
      <c r="CH1013" s="120"/>
      <c r="CI1013" s="417"/>
      <c r="CJ1013" s="115"/>
      <c r="CK1013" s="115"/>
      <c r="CL1013" s="120"/>
      <c r="CM1013" s="417"/>
      <c r="IS1013" s="106"/>
    </row>
    <row r="1014" spans="2:253" s="74" customFormat="1" ht="17.100000000000001" hidden="1" customHeight="1" x14ac:dyDescent="0.25">
      <c r="B1014" s="504">
        <f>IF('KB Duct Parts'!$BL$14=1,Branches!D69,0)</f>
        <v>0</v>
      </c>
      <c r="C1014" s="508"/>
      <c r="D1014" s="526" t="str">
        <f>Branches!M69</f>
        <v xml:space="preserve"> </v>
      </c>
      <c r="E1014" s="504" t="str">
        <f>(Branches!E69&amp;"""")</f>
        <v>"</v>
      </c>
      <c r="F1014" s="508"/>
      <c r="G1014" s="509" t="str">
        <f>Branches!N69</f>
        <v xml:space="preserve"> </v>
      </c>
      <c r="H1014" s="504" t="s">
        <v>923</v>
      </c>
      <c r="I1014" s="1035" t="str">
        <f>Branches!O69</f>
        <v xml:space="preserve"> </v>
      </c>
      <c r="J1014" s="1036"/>
      <c r="K1014" s="516" t="s">
        <v>881</v>
      </c>
      <c r="L1014" s="521">
        <f>Branches!K69</f>
        <v>0</v>
      </c>
      <c r="M1014" s="532" t="s">
        <v>1700</v>
      </c>
      <c r="N1014" s="514">
        <f>Branches!P69</f>
        <v>0</v>
      </c>
      <c r="O1014" s="518">
        <f t="shared" si="548"/>
        <v>0</v>
      </c>
      <c r="P1014" s="680">
        <f>'KB Duct Parts'!$AE$3</f>
        <v>0</v>
      </c>
      <c r="Q1014" s="681">
        <f t="shared" si="542"/>
        <v>0</v>
      </c>
      <c r="R1014" s="682">
        <f t="shared" si="543"/>
        <v>0</v>
      </c>
      <c r="S1014" s="716">
        <f t="shared" si="544"/>
        <v>0.35</v>
      </c>
      <c r="T1014" s="679">
        <f t="shared" si="545"/>
        <v>0</v>
      </c>
      <c r="U1014" s="679">
        <f t="shared" si="546"/>
        <v>0</v>
      </c>
      <c r="Y1014" s="120"/>
      <c r="AE1014" s="75"/>
      <c r="AF1014" s="370">
        <v>18</v>
      </c>
      <c r="AG1014" s="374">
        <v>16</v>
      </c>
      <c r="AH1014" s="378">
        <v>14</v>
      </c>
      <c r="AI1014" s="381">
        <v>12</v>
      </c>
      <c r="AJ1014" s="386">
        <v>10</v>
      </c>
      <c r="AK1014" s="391"/>
      <c r="AL1014" s="386"/>
      <c r="AM1014" s="363">
        <f t="shared" si="517"/>
        <v>6</v>
      </c>
      <c r="AN1014" s="578"/>
      <c r="AO1014" s="120"/>
      <c r="AP1014" s="120"/>
      <c r="AQ1014" s="120"/>
      <c r="AR1014" s="120"/>
      <c r="AS1014" s="120"/>
      <c r="AT1014" s="120"/>
      <c r="AV1014" s="115"/>
      <c r="AW1014" s="395"/>
      <c r="AX1014" s="571"/>
      <c r="AY1014" s="572"/>
      <c r="AZ1014" s="572"/>
      <c r="BA1014" s="572"/>
      <c r="BB1014" s="573"/>
      <c r="BC1014" s="395"/>
      <c r="BD1014" s="115"/>
      <c r="BE1014" s="115"/>
      <c r="BF1014" s="115"/>
      <c r="BG1014" s="115"/>
      <c r="BH1014" s="115"/>
      <c r="BI1014" s="115"/>
      <c r="BJ1014" s="115"/>
      <c r="BK1014" s="115"/>
      <c r="BR1014" s="120"/>
      <c r="BS1014" s="120"/>
      <c r="BV1014" s="120"/>
      <c r="BW1014" s="120"/>
      <c r="BZ1014" s="120"/>
      <c r="CA1014" s="120"/>
      <c r="CC1014" s="115"/>
      <c r="CD1014" s="120"/>
      <c r="CE1014" s="417"/>
      <c r="CF1014" s="115"/>
      <c r="CG1014" s="115"/>
      <c r="CH1014" s="120"/>
      <c r="CI1014" s="417"/>
      <c r="CJ1014" s="115"/>
      <c r="CK1014" s="115"/>
      <c r="CL1014" s="120"/>
      <c r="CM1014" s="417"/>
      <c r="IS1014" s="106"/>
    </row>
    <row r="1015" spans="2:253" s="74" customFormat="1" ht="17.100000000000001" hidden="1" customHeight="1" x14ac:dyDescent="0.25">
      <c r="B1015" s="504">
        <f>IF('KB Duct Parts'!$BL$14=1,Branches!D70,0)</f>
        <v>0</v>
      </c>
      <c r="C1015" s="508"/>
      <c r="D1015" s="526" t="str">
        <f>Branches!M70</f>
        <v xml:space="preserve"> </v>
      </c>
      <c r="E1015" s="504" t="str">
        <f>(Branches!E70&amp;"""")</f>
        <v>"</v>
      </c>
      <c r="F1015" s="508"/>
      <c r="G1015" s="509" t="str">
        <f>Branches!N70</f>
        <v xml:space="preserve"> </v>
      </c>
      <c r="H1015" s="504" t="s">
        <v>923</v>
      </c>
      <c r="I1015" s="1035" t="str">
        <f>Branches!O70</f>
        <v xml:space="preserve"> </v>
      </c>
      <c r="J1015" s="1036"/>
      <c r="K1015" s="516" t="s">
        <v>881</v>
      </c>
      <c r="L1015" s="521">
        <f>Branches!K70</f>
        <v>0</v>
      </c>
      <c r="M1015" s="532" t="s">
        <v>1700</v>
      </c>
      <c r="N1015" s="514">
        <f>Branches!P70</f>
        <v>0</v>
      </c>
      <c r="O1015" s="518">
        <f t="shared" si="548"/>
        <v>0</v>
      </c>
      <c r="P1015" s="680">
        <f>'KB Duct Parts'!$AE$3</f>
        <v>0</v>
      </c>
      <c r="Q1015" s="681">
        <f t="shared" si="542"/>
        <v>0</v>
      </c>
      <c r="R1015" s="682">
        <f t="shared" si="543"/>
        <v>0</v>
      </c>
      <c r="S1015" s="716">
        <f t="shared" si="544"/>
        <v>0.35</v>
      </c>
      <c r="T1015" s="679">
        <f t="shared" si="545"/>
        <v>0</v>
      </c>
      <c r="U1015" s="679">
        <f t="shared" si="546"/>
        <v>0</v>
      </c>
      <c r="Y1015" s="120"/>
      <c r="AE1015" s="75"/>
      <c r="AF1015" s="370">
        <v>18</v>
      </c>
      <c r="AG1015" s="374">
        <v>16</v>
      </c>
      <c r="AH1015" s="378">
        <v>14</v>
      </c>
      <c r="AI1015" s="381">
        <v>12</v>
      </c>
      <c r="AJ1015" s="386">
        <v>10</v>
      </c>
      <c r="AK1015" s="391"/>
      <c r="AL1015" s="386"/>
      <c r="AM1015" s="363">
        <f t="shared" si="517"/>
        <v>6</v>
      </c>
      <c r="AN1015" s="578"/>
      <c r="AO1015" s="120"/>
      <c r="AP1015" s="120"/>
      <c r="AQ1015" s="120"/>
      <c r="AR1015" s="120"/>
      <c r="AS1015" s="120"/>
      <c r="AT1015" s="120"/>
      <c r="AV1015" s="115"/>
      <c r="AW1015" s="395"/>
      <c r="AX1015" s="571"/>
      <c r="AY1015" s="572"/>
      <c r="AZ1015" s="572"/>
      <c r="BA1015" s="572"/>
      <c r="BB1015" s="573"/>
      <c r="BC1015" s="395"/>
      <c r="BD1015" s="115"/>
      <c r="BE1015" s="115"/>
      <c r="BF1015" s="115"/>
      <c r="BG1015" s="115"/>
      <c r="BH1015" s="115"/>
      <c r="BI1015" s="115"/>
      <c r="BJ1015" s="115"/>
      <c r="BK1015" s="115"/>
      <c r="BR1015" s="120"/>
      <c r="BS1015" s="120"/>
      <c r="BV1015" s="120"/>
      <c r="BW1015" s="120"/>
      <c r="BZ1015" s="120"/>
      <c r="CA1015" s="120"/>
      <c r="CC1015" s="115"/>
      <c r="CD1015" s="120"/>
      <c r="CE1015" s="417"/>
      <c r="CF1015" s="115"/>
      <c r="CG1015" s="115"/>
      <c r="CH1015" s="120"/>
      <c r="CI1015" s="417"/>
      <c r="CJ1015" s="115"/>
      <c r="CK1015" s="115"/>
      <c r="CL1015" s="120"/>
      <c r="CM1015" s="417"/>
      <c r="IS1015" s="106"/>
    </row>
    <row r="1016" spans="2:253" s="74" customFormat="1" ht="17.100000000000001" hidden="1" customHeight="1" x14ac:dyDescent="0.25">
      <c r="B1016" s="504">
        <f>IF('KB Duct Parts'!$BL$14=1,Branches!D71,0)</f>
        <v>0</v>
      </c>
      <c r="C1016" s="508"/>
      <c r="D1016" s="526" t="str">
        <f>Branches!M71</f>
        <v xml:space="preserve"> </v>
      </c>
      <c r="E1016" s="504" t="str">
        <f>(Branches!E71&amp;"""")</f>
        <v>"</v>
      </c>
      <c r="F1016" s="508"/>
      <c r="G1016" s="509" t="str">
        <f>Branches!N71</f>
        <v xml:space="preserve"> </v>
      </c>
      <c r="H1016" s="504" t="s">
        <v>923</v>
      </c>
      <c r="I1016" s="1035" t="str">
        <f>Branches!O71</f>
        <v xml:space="preserve"> </v>
      </c>
      <c r="J1016" s="1036"/>
      <c r="K1016" s="516" t="s">
        <v>881</v>
      </c>
      <c r="L1016" s="521">
        <f>Branches!K71</f>
        <v>0</v>
      </c>
      <c r="M1016" s="532" t="s">
        <v>1700</v>
      </c>
      <c r="N1016" s="514">
        <f>Branches!P71</f>
        <v>0</v>
      </c>
      <c r="O1016" s="518">
        <f t="shared" si="548"/>
        <v>0</v>
      </c>
      <c r="P1016" s="680">
        <f>'KB Duct Parts'!$AE$3</f>
        <v>0</v>
      </c>
      <c r="Q1016" s="681">
        <f t="shared" si="542"/>
        <v>0</v>
      </c>
      <c r="R1016" s="682">
        <f t="shared" si="543"/>
        <v>0</v>
      </c>
      <c r="S1016" s="716">
        <f t="shared" si="544"/>
        <v>0.35</v>
      </c>
      <c r="T1016" s="679">
        <f t="shared" si="545"/>
        <v>0</v>
      </c>
      <c r="U1016" s="679">
        <f t="shared" si="546"/>
        <v>0</v>
      </c>
      <c r="Y1016" s="120"/>
      <c r="AE1016" s="75"/>
      <c r="AF1016" s="370">
        <v>18</v>
      </c>
      <c r="AG1016" s="374">
        <v>16</v>
      </c>
      <c r="AH1016" s="378">
        <v>14</v>
      </c>
      <c r="AI1016" s="381">
        <v>12</v>
      </c>
      <c r="AJ1016" s="386">
        <v>10</v>
      </c>
      <c r="AK1016" s="391"/>
      <c r="AL1016" s="386"/>
      <c r="AM1016" s="363">
        <f t="shared" ref="AM1016:AM1024" si="549">IF(L1016=AF1016,1,IF(L1016=AG1016,2,IF(L1016=AH1016,3,IF(L1016=AI1016,4,IF(L1016=AJ1016,5,IF(L1016=AK1016,6,IF(L1016=AL1016,7,0)))))))</f>
        <v>6</v>
      </c>
      <c r="AN1016" s="578"/>
      <c r="AO1016" s="120"/>
      <c r="AP1016" s="120"/>
      <c r="AQ1016" s="120"/>
      <c r="AR1016" s="120"/>
      <c r="AS1016" s="120"/>
      <c r="AT1016" s="120"/>
      <c r="AV1016" s="115"/>
      <c r="AW1016" s="395"/>
      <c r="AX1016" s="571"/>
      <c r="AY1016" s="572"/>
      <c r="AZ1016" s="572"/>
      <c r="BA1016" s="572"/>
      <c r="BB1016" s="573"/>
      <c r="BC1016" s="395"/>
      <c r="BD1016" s="115"/>
      <c r="BE1016" s="115"/>
      <c r="BF1016" s="115"/>
      <c r="BG1016" s="115"/>
      <c r="BH1016" s="115"/>
      <c r="BI1016" s="115"/>
      <c r="BJ1016" s="115"/>
      <c r="BK1016" s="115"/>
      <c r="BR1016" s="120"/>
      <c r="BS1016" s="120"/>
      <c r="BV1016" s="120"/>
      <c r="BW1016" s="120"/>
      <c r="BZ1016" s="120"/>
      <c r="CA1016" s="120"/>
      <c r="CC1016" s="115"/>
      <c r="CD1016" s="120"/>
      <c r="CE1016" s="417"/>
      <c r="CF1016" s="115"/>
      <c r="CG1016" s="115"/>
      <c r="CH1016" s="120"/>
      <c r="CI1016" s="417"/>
      <c r="CJ1016" s="115"/>
      <c r="CK1016" s="115"/>
      <c r="CL1016" s="120"/>
      <c r="CM1016" s="417"/>
      <c r="IS1016" s="106"/>
    </row>
    <row r="1017" spans="2:253" s="74" customFormat="1" ht="17.100000000000001" hidden="1" customHeight="1" x14ac:dyDescent="0.25">
      <c r="B1017" s="504">
        <f>IF('KB Duct Parts'!$BL$14=1,Branches!D72,0)</f>
        <v>0</v>
      </c>
      <c r="C1017" s="508"/>
      <c r="D1017" s="526" t="str">
        <f>Branches!M72</f>
        <v xml:space="preserve"> </v>
      </c>
      <c r="E1017" s="504" t="str">
        <f>(Branches!E72&amp;"""")</f>
        <v>"</v>
      </c>
      <c r="F1017" s="508"/>
      <c r="G1017" s="509" t="str">
        <f>Branches!N72</f>
        <v xml:space="preserve"> </v>
      </c>
      <c r="H1017" s="504" t="s">
        <v>923</v>
      </c>
      <c r="I1017" s="1035" t="str">
        <f>Branches!O72</f>
        <v xml:space="preserve"> </v>
      </c>
      <c r="J1017" s="1036"/>
      <c r="K1017" s="516" t="s">
        <v>881</v>
      </c>
      <c r="L1017" s="521">
        <f>Branches!K72</f>
        <v>0</v>
      </c>
      <c r="M1017" s="532" t="s">
        <v>1700</v>
      </c>
      <c r="N1017" s="514">
        <f>Branches!P72</f>
        <v>0</v>
      </c>
      <c r="O1017" s="518">
        <f t="shared" si="548"/>
        <v>0</v>
      </c>
      <c r="P1017" s="680">
        <f>'KB Duct Parts'!$AE$3</f>
        <v>0</v>
      </c>
      <c r="Q1017" s="681">
        <f t="shared" si="542"/>
        <v>0</v>
      </c>
      <c r="R1017" s="682">
        <f t="shared" si="543"/>
        <v>0</v>
      </c>
      <c r="S1017" s="716">
        <f t="shared" si="544"/>
        <v>0.35</v>
      </c>
      <c r="T1017" s="679">
        <f t="shared" si="545"/>
        <v>0</v>
      </c>
      <c r="U1017" s="679">
        <f t="shared" si="546"/>
        <v>0</v>
      </c>
      <c r="Y1017" s="120"/>
      <c r="AE1017" s="75"/>
      <c r="AF1017" s="370">
        <v>18</v>
      </c>
      <c r="AG1017" s="374">
        <v>16</v>
      </c>
      <c r="AH1017" s="378">
        <v>14</v>
      </c>
      <c r="AI1017" s="381">
        <v>12</v>
      </c>
      <c r="AJ1017" s="386">
        <v>10</v>
      </c>
      <c r="AK1017" s="391"/>
      <c r="AL1017" s="386"/>
      <c r="AM1017" s="363">
        <f t="shared" si="549"/>
        <v>6</v>
      </c>
      <c r="AN1017" s="578"/>
      <c r="AO1017" s="120"/>
      <c r="AP1017" s="120"/>
      <c r="AQ1017" s="120"/>
      <c r="AR1017" s="120"/>
      <c r="AS1017" s="120"/>
      <c r="AT1017" s="120"/>
      <c r="AV1017" s="115"/>
      <c r="AW1017" s="395"/>
      <c r="AX1017" s="571"/>
      <c r="AY1017" s="572"/>
      <c r="AZ1017" s="572"/>
      <c r="BA1017" s="572"/>
      <c r="BB1017" s="573"/>
      <c r="BC1017" s="395"/>
      <c r="BD1017" s="115"/>
      <c r="BE1017" s="115"/>
      <c r="BF1017" s="115"/>
      <c r="BG1017" s="115"/>
      <c r="BH1017" s="115"/>
      <c r="BI1017" s="115"/>
      <c r="BJ1017" s="115"/>
      <c r="BK1017" s="115"/>
      <c r="BR1017" s="120"/>
      <c r="BS1017" s="120"/>
      <c r="BV1017" s="120"/>
      <c r="BW1017" s="120"/>
      <c r="BZ1017" s="120"/>
      <c r="CA1017" s="120"/>
      <c r="CC1017" s="115"/>
      <c r="CD1017" s="120"/>
      <c r="CE1017" s="417"/>
      <c r="CF1017" s="115"/>
      <c r="CG1017" s="115"/>
      <c r="CH1017" s="120"/>
      <c r="CI1017" s="417"/>
      <c r="CJ1017" s="115"/>
      <c r="CK1017" s="115"/>
      <c r="CL1017" s="120"/>
      <c r="CM1017" s="417"/>
      <c r="IS1017" s="106"/>
    </row>
    <row r="1018" spans="2:253" s="74" customFormat="1" ht="17.100000000000001" hidden="1" customHeight="1" x14ac:dyDescent="0.25">
      <c r="B1018" s="504">
        <f>IF('KB Duct Parts'!$BL$14=1,Branches!D73,0)</f>
        <v>0</v>
      </c>
      <c r="C1018" s="508"/>
      <c r="D1018" s="526" t="str">
        <f>Branches!M73</f>
        <v xml:space="preserve"> </v>
      </c>
      <c r="E1018" s="504" t="str">
        <f>(Branches!E73&amp;"""")</f>
        <v>"</v>
      </c>
      <c r="F1018" s="508"/>
      <c r="G1018" s="509" t="str">
        <f>Branches!N73</f>
        <v xml:space="preserve"> </v>
      </c>
      <c r="H1018" s="504" t="s">
        <v>923</v>
      </c>
      <c r="I1018" s="1035" t="str">
        <f>Branches!O73</f>
        <v xml:space="preserve"> </v>
      </c>
      <c r="J1018" s="1036"/>
      <c r="K1018" s="516" t="s">
        <v>881</v>
      </c>
      <c r="L1018" s="521">
        <f>Branches!K73</f>
        <v>0</v>
      </c>
      <c r="M1018" s="532" t="s">
        <v>1700</v>
      </c>
      <c r="N1018" s="514">
        <f>Branches!P73</f>
        <v>0</v>
      </c>
      <c r="O1018" s="518">
        <f t="shared" si="548"/>
        <v>0</v>
      </c>
      <c r="P1018" s="680">
        <f>'KB Duct Parts'!$AE$3</f>
        <v>0</v>
      </c>
      <c r="Q1018" s="681">
        <f t="shared" si="542"/>
        <v>0</v>
      </c>
      <c r="R1018" s="682">
        <f t="shared" si="543"/>
        <v>0</v>
      </c>
      <c r="S1018" s="716">
        <f t="shared" si="544"/>
        <v>0.35</v>
      </c>
      <c r="T1018" s="679">
        <f t="shared" si="545"/>
        <v>0</v>
      </c>
      <c r="U1018" s="679">
        <f t="shared" si="546"/>
        <v>0</v>
      </c>
      <c r="Y1018" s="120"/>
      <c r="AE1018" s="75"/>
      <c r="AF1018" s="370">
        <v>18</v>
      </c>
      <c r="AG1018" s="374">
        <v>16</v>
      </c>
      <c r="AH1018" s="378">
        <v>14</v>
      </c>
      <c r="AI1018" s="381">
        <v>12</v>
      </c>
      <c r="AJ1018" s="386">
        <v>10</v>
      </c>
      <c r="AK1018" s="391"/>
      <c r="AL1018" s="386"/>
      <c r="AM1018" s="363">
        <f t="shared" si="549"/>
        <v>6</v>
      </c>
      <c r="AN1018" s="578"/>
      <c r="AO1018" s="120"/>
      <c r="AP1018" s="120"/>
      <c r="AQ1018" s="120"/>
      <c r="AR1018" s="120"/>
      <c r="AS1018" s="120"/>
      <c r="AT1018" s="120"/>
      <c r="AV1018" s="115"/>
      <c r="AW1018" s="395"/>
      <c r="AX1018" s="571"/>
      <c r="AY1018" s="572"/>
      <c r="AZ1018" s="572"/>
      <c r="BA1018" s="572"/>
      <c r="BB1018" s="573"/>
      <c r="BC1018" s="395"/>
      <c r="BD1018" s="115"/>
      <c r="BE1018" s="115"/>
      <c r="BF1018" s="115"/>
      <c r="BG1018" s="115"/>
      <c r="BH1018" s="115"/>
      <c r="BI1018" s="115"/>
      <c r="BJ1018" s="115"/>
      <c r="BK1018" s="115"/>
      <c r="BR1018" s="120"/>
      <c r="BS1018" s="120"/>
      <c r="BV1018" s="120"/>
      <c r="BW1018" s="120"/>
      <c r="BZ1018" s="120"/>
      <c r="CA1018" s="120"/>
      <c r="CC1018" s="115"/>
      <c r="CD1018" s="120"/>
      <c r="CE1018" s="417"/>
      <c r="CF1018" s="115"/>
      <c r="CG1018" s="115"/>
      <c r="CH1018" s="120"/>
      <c r="CI1018" s="417"/>
      <c r="CJ1018" s="115"/>
      <c r="CK1018" s="115"/>
      <c r="CL1018" s="120"/>
      <c r="CM1018" s="417"/>
      <c r="IS1018" s="106"/>
    </row>
    <row r="1019" spans="2:253" s="74" customFormat="1" ht="17.100000000000001" hidden="1" customHeight="1" x14ac:dyDescent="0.25">
      <c r="B1019" s="504">
        <f>IF('KB Duct Parts'!$BL$14=1,Branches!D74,0)</f>
        <v>0</v>
      </c>
      <c r="C1019" s="508"/>
      <c r="D1019" s="526" t="str">
        <f>Branches!M74</f>
        <v xml:space="preserve"> </v>
      </c>
      <c r="E1019" s="504" t="str">
        <f>(Branches!E74&amp;"""")</f>
        <v>"</v>
      </c>
      <c r="F1019" s="508"/>
      <c r="G1019" s="509" t="str">
        <f>Branches!N74</f>
        <v xml:space="preserve"> </v>
      </c>
      <c r="H1019" s="504" t="s">
        <v>923</v>
      </c>
      <c r="I1019" s="1035" t="str">
        <f>Branches!O74</f>
        <v xml:space="preserve"> </v>
      </c>
      <c r="J1019" s="1036"/>
      <c r="K1019" s="516" t="s">
        <v>881</v>
      </c>
      <c r="L1019" s="521">
        <f>Branches!K74</f>
        <v>0</v>
      </c>
      <c r="M1019" s="532" t="s">
        <v>1700</v>
      </c>
      <c r="N1019" s="514">
        <f>Branches!P74</f>
        <v>0</v>
      </c>
      <c r="O1019" s="518">
        <f t="shared" si="548"/>
        <v>0</v>
      </c>
      <c r="P1019" s="680">
        <f>'KB Duct Parts'!$AE$3</f>
        <v>0</v>
      </c>
      <c r="Q1019" s="681">
        <f t="shared" si="542"/>
        <v>0</v>
      </c>
      <c r="R1019" s="682">
        <f t="shared" si="543"/>
        <v>0</v>
      </c>
      <c r="S1019" s="716">
        <f t="shared" si="544"/>
        <v>0.35</v>
      </c>
      <c r="T1019" s="679">
        <f t="shared" si="545"/>
        <v>0</v>
      </c>
      <c r="U1019" s="679">
        <f t="shared" si="546"/>
        <v>0</v>
      </c>
      <c r="Y1019" s="120"/>
      <c r="AE1019" s="75"/>
      <c r="AF1019" s="370">
        <v>18</v>
      </c>
      <c r="AG1019" s="374">
        <v>16</v>
      </c>
      <c r="AH1019" s="378">
        <v>14</v>
      </c>
      <c r="AI1019" s="381">
        <v>12</v>
      </c>
      <c r="AJ1019" s="386">
        <v>10</v>
      </c>
      <c r="AK1019" s="391"/>
      <c r="AL1019" s="386"/>
      <c r="AM1019" s="363">
        <f t="shared" si="549"/>
        <v>6</v>
      </c>
      <c r="AN1019" s="578"/>
      <c r="AO1019" s="120"/>
      <c r="AP1019" s="120"/>
      <c r="AQ1019" s="120"/>
      <c r="AR1019" s="120"/>
      <c r="AS1019" s="120"/>
      <c r="AT1019" s="120"/>
      <c r="AV1019" s="115"/>
      <c r="AW1019" s="395"/>
      <c r="AX1019" s="571"/>
      <c r="AY1019" s="572"/>
      <c r="AZ1019" s="572"/>
      <c r="BA1019" s="572"/>
      <c r="BB1019" s="573"/>
      <c r="BC1019" s="395"/>
      <c r="BD1019" s="115"/>
      <c r="BE1019" s="115"/>
      <c r="BF1019" s="115"/>
      <c r="BG1019" s="115"/>
      <c r="BH1019" s="115"/>
      <c r="BI1019" s="115"/>
      <c r="BJ1019" s="115"/>
      <c r="BK1019" s="115"/>
      <c r="BR1019" s="120"/>
      <c r="BS1019" s="120"/>
      <c r="BV1019" s="120"/>
      <c r="BW1019" s="120"/>
      <c r="BZ1019" s="120"/>
      <c r="CA1019" s="120"/>
      <c r="CC1019" s="115"/>
      <c r="CD1019" s="120"/>
      <c r="CE1019" s="417"/>
      <c r="CF1019" s="115"/>
      <c r="CG1019" s="115"/>
      <c r="CH1019" s="120"/>
      <c r="CI1019" s="417"/>
      <c r="CJ1019" s="115"/>
      <c r="CK1019" s="115"/>
      <c r="CL1019" s="120"/>
      <c r="CM1019" s="417"/>
      <c r="IS1019" s="106"/>
    </row>
    <row r="1020" spans="2:253" s="74" customFormat="1" ht="17.100000000000001" hidden="1" customHeight="1" x14ac:dyDescent="0.25">
      <c r="B1020" s="504">
        <f>IF('KB Duct Parts'!$BL$14=1,Branches!D75,0)</f>
        <v>0</v>
      </c>
      <c r="C1020" s="508"/>
      <c r="D1020" s="526" t="str">
        <f>Branches!M75</f>
        <v xml:space="preserve"> </v>
      </c>
      <c r="E1020" s="504" t="str">
        <f>(Branches!E75&amp;"""")</f>
        <v>"</v>
      </c>
      <c r="F1020" s="508"/>
      <c r="G1020" s="509" t="str">
        <f>Branches!N75</f>
        <v xml:space="preserve"> </v>
      </c>
      <c r="H1020" s="504" t="s">
        <v>923</v>
      </c>
      <c r="I1020" s="1035" t="str">
        <f>Branches!O75</f>
        <v xml:space="preserve"> </v>
      </c>
      <c r="J1020" s="1036"/>
      <c r="K1020" s="516" t="s">
        <v>881</v>
      </c>
      <c r="L1020" s="521">
        <f>Branches!K75</f>
        <v>0</v>
      </c>
      <c r="M1020" s="532" t="s">
        <v>1700</v>
      </c>
      <c r="N1020" s="514">
        <f>Branches!P75</f>
        <v>0</v>
      </c>
      <c r="O1020" s="518">
        <f t="shared" si="548"/>
        <v>0</v>
      </c>
      <c r="P1020" s="680">
        <f>'KB Duct Parts'!$AE$3</f>
        <v>0</v>
      </c>
      <c r="Q1020" s="681">
        <f t="shared" si="542"/>
        <v>0</v>
      </c>
      <c r="R1020" s="682">
        <f t="shared" si="543"/>
        <v>0</v>
      </c>
      <c r="S1020" s="716">
        <f t="shared" si="544"/>
        <v>0.35</v>
      </c>
      <c r="T1020" s="679">
        <f t="shared" si="545"/>
        <v>0</v>
      </c>
      <c r="U1020" s="679">
        <f t="shared" si="546"/>
        <v>0</v>
      </c>
      <c r="Y1020" s="120"/>
      <c r="AE1020" s="75"/>
      <c r="AF1020" s="370">
        <v>18</v>
      </c>
      <c r="AG1020" s="374">
        <v>16</v>
      </c>
      <c r="AH1020" s="378">
        <v>14</v>
      </c>
      <c r="AI1020" s="381">
        <v>12</v>
      </c>
      <c r="AJ1020" s="386">
        <v>10</v>
      </c>
      <c r="AK1020" s="391"/>
      <c r="AL1020" s="386"/>
      <c r="AM1020" s="363">
        <f t="shared" si="549"/>
        <v>6</v>
      </c>
      <c r="AN1020" s="578"/>
      <c r="AO1020" s="120"/>
      <c r="AP1020" s="120"/>
      <c r="AQ1020" s="120"/>
      <c r="AR1020" s="120"/>
      <c r="AS1020" s="120"/>
      <c r="AT1020" s="120"/>
      <c r="AV1020" s="115"/>
      <c r="AW1020" s="395"/>
      <c r="AX1020" s="571"/>
      <c r="AY1020" s="572"/>
      <c r="AZ1020" s="572"/>
      <c r="BA1020" s="572"/>
      <c r="BB1020" s="573"/>
      <c r="BC1020" s="395"/>
      <c r="BD1020" s="115"/>
      <c r="BE1020" s="115"/>
      <c r="BF1020" s="115"/>
      <c r="BG1020" s="115"/>
      <c r="BH1020" s="115"/>
      <c r="BI1020" s="115"/>
      <c r="BJ1020" s="115"/>
      <c r="BK1020" s="115"/>
      <c r="BR1020" s="120"/>
      <c r="BS1020" s="120"/>
      <c r="BV1020" s="120"/>
      <c r="BW1020" s="120"/>
      <c r="BZ1020" s="120"/>
      <c r="CA1020" s="120"/>
      <c r="CC1020" s="115"/>
      <c r="CD1020" s="120"/>
      <c r="CE1020" s="417"/>
      <c r="CF1020" s="115"/>
      <c r="CG1020" s="115"/>
      <c r="CH1020" s="120"/>
      <c r="CI1020" s="417"/>
      <c r="CJ1020" s="115"/>
      <c r="CK1020" s="115"/>
      <c r="CL1020" s="120"/>
      <c r="CM1020" s="417"/>
      <c r="IS1020" s="106"/>
    </row>
    <row r="1021" spans="2:253" s="74" customFormat="1" ht="17.100000000000001" hidden="1" customHeight="1" x14ac:dyDescent="0.25">
      <c r="B1021" s="504">
        <f>IF('KB Duct Parts'!$BL$14=1,Branches!D76,0)</f>
        <v>0</v>
      </c>
      <c r="C1021" s="508"/>
      <c r="D1021" s="526" t="str">
        <f>Branches!M76</f>
        <v xml:space="preserve"> </v>
      </c>
      <c r="E1021" s="504" t="str">
        <f>(Branches!E76&amp;"""")</f>
        <v>"</v>
      </c>
      <c r="F1021" s="508"/>
      <c r="G1021" s="509" t="str">
        <f>Branches!N76</f>
        <v xml:space="preserve"> </v>
      </c>
      <c r="H1021" s="504" t="s">
        <v>923</v>
      </c>
      <c r="I1021" s="1035" t="str">
        <f>Branches!O76</f>
        <v xml:space="preserve"> </v>
      </c>
      <c r="J1021" s="1036"/>
      <c r="K1021" s="516" t="s">
        <v>881</v>
      </c>
      <c r="L1021" s="521">
        <f>Branches!K76</f>
        <v>0</v>
      </c>
      <c r="M1021" s="532" t="s">
        <v>1700</v>
      </c>
      <c r="N1021" s="514">
        <f>Branches!P76</f>
        <v>0</v>
      </c>
      <c r="O1021" s="518">
        <f t="shared" si="548"/>
        <v>0</v>
      </c>
      <c r="P1021" s="680">
        <f>'KB Duct Parts'!$AE$3</f>
        <v>0</v>
      </c>
      <c r="Q1021" s="681">
        <f t="shared" si="542"/>
        <v>0</v>
      </c>
      <c r="R1021" s="682">
        <f t="shared" si="543"/>
        <v>0</v>
      </c>
      <c r="S1021" s="716">
        <f t="shared" si="544"/>
        <v>0.35</v>
      </c>
      <c r="T1021" s="679">
        <f t="shared" si="545"/>
        <v>0</v>
      </c>
      <c r="U1021" s="679">
        <f t="shared" si="546"/>
        <v>0</v>
      </c>
      <c r="Y1021" s="120"/>
      <c r="AE1021" s="75"/>
      <c r="AF1021" s="370">
        <v>18</v>
      </c>
      <c r="AG1021" s="374">
        <v>16</v>
      </c>
      <c r="AH1021" s="378">
        <v>14</v>
      </c>
      <c r="AI1021" s="381">
        <v>12</v>
      </c>
      <c r="AJ1021" s="386">
        <v>10</v>
      </c>
      <c r="AK1021" s="391"/>
      <c r="AL1021" s="386"/>
      <c r="AM1021" s="363">
        <f t="shared" si="549"/>
        <v>6</v>
      </c>
      <c r="AN1021" s="578"/>
      <c r="AO1021" s="120"/>
      <c r="AP1021" s="120"/>
      <c r="AQ1021" s="120"/>
      <c r="AR1021" s="120"/>
      <c r="AS1021" s="120"/>
      <c r="AT1021" s="120"/>
      <c r="AV1021" s="115"/>
      <c r="AW1021" s="395"/>
      <c r="AX1021" s="571"/>
      <c r="AY1021" s="572"/>
      <c r="AZ1021" s="572"/>
      <c r="BA1021" s="572"/>
      <c r="BB1021" s="573"/>
      <c r="BC1021" s="395"/>
      <c r="BD1021" s="115"/>
      <c r="BE1021" s="115"/>
      <c r="BF1021" s="115"/>
      <c r="BG1021" s="115"/>
      <c r="BH1021" s="115"/>
      <c r="BI1021" s="115"/>
      <c r="BJ1021" s="115"/>
      <c r="BK1021" s="115"/>
      <c r="BR1021" s="120"/>
      <c r="BS1021" s="120"/>
      <c r="BV1021" s="120"/>
      <c r="BW1021" s="120"/>
      <c r="BZ1021" s="120"/>
      <c r="CA1021" s="120"/>
      <c r="CC1021" s="115"/>
      <c r="CD1021" s="120"/>
      <c r="CE1021" s="417"/>
      <c r="CF1021" s="115"/>
      <c r="CG1021" s="115"/>
      <c r="CH1021" s="120"/>
      <c r="CI1021" s="417"/>
      <c r="CJ1021" s="115"/>
      <c r="CK1021" s="115"/>
      <c r="CL1021" s="120"/>
      <c r="CM1021" s="417"/>
      <c r="IS1021" s="106"/>
    </row>
    <row r="1022" spans="2:253" s="74" customFormat="1" ht="17.100000000000001" hidden="1" customHeight="1" x14ac:dyDescent="0.25">
      <c r="B1022" s="504">
        <f>IF('KB Duct Parts'!$BL$14=1,Branches!D77,0)</f>
        <v>0</v>
      </c>
      <c r="C1022" s="508"/>
      <c r="D1022" s="526" t="str">
        <f>Branches!M77</f>
        <v xml:space="preserve"> </v>
      </c>
      <c r="E1022" s="504" t="str">
        <f>(Branches!E77&amp;"""")</f>
        <v>"</v>
      </c>
      <c r="F1022" s="508"/>
      <c r="G1022" s="509" t="str">
        <f>Branches!N77</f>
        <v xml:space="preserve"> </v>
      </c>
      <c r="H1022" s="504" t="s">
        <v>923</v>
      </c>
      <c r="I1022" s="1035" t="str">
        <f>Branches!O77</f>
        <v xml:space="preserve"> </v>
      </c>
      <c r="J1022" s="1036"/>
      <c r="K1022" s="516" t="s">
        <v>881</v>
      </c>
      <c r="L1022" s="521">
        <f>Branches!K77</f>
        <v>0</v>
      </c>
      <c r="M1022" s="532" t="s">
        <v>1700</v>
      </c>
      <c r="N1022" s="514">
        <f>Branches!P77</f>
        <v>0</v>
      </c>
      <c r="O1022" s="518">
        <f t="shared" si="548"/>
        <v>0</v>
      </c>
      <c r="P1022" s="680">
        <f>'KB Duct Parts'!$AE$3</f>
        <v>0</v>
      </c>
      <c r="Q1022" s="681">
        <f t="shared" si="542"/>
        <v>0</v>
      </c>
      <c r="R1022" s="682">
        <f t="shared" si="543"/>
        <v>0</v>
      </c>
      <c r="S1022" s="716">
        <f t="shared" si="544"/>
        <v>0.35</v>
      </c>
      <c r="T1022" s="679">
        <f t="shared" si="545"/>
        <v>0</v>
      </c>
      <c r="U1022" s="679">
        <f t="shared" si="546"/>
        <v>0</v>
      </c>
      <c r="Y1022" s="120"/>
      <c r="AE1022" s="75"/>
      <c r="AF1022" s="370">
        <v>18</v>
      </c>
      <c r="AG1022" s="374">
        <v>16</v>
      </c>
      <c r="AH1022" s="378">
        <v>14</v>
      </c>
      <c r="AI1022" s="381">
        <v>12</v>
      </c>
      <c r="AJ1022" s="386">
        <v>10</v>
      </c>
      <c r="AK1022" s="391"/>
      <c r="AL1022" s="386"/>
      <c r="AM1022" s="363">
        <f t="shared" si="549"/>
        <v>6</v>
      </c>
      <c r="AN1022" s="578"/>
      <c r="AO1022" s="120"/>
      <c r="AP1022" s="120"/>
      <c r="AQ1022" s="120"/>
      <c r="AR1022" s="120"/>
      <c r="AS1022" s="120"/>
      <c r="AT1022" s="120"/>
      <c r="AV1022" s="115"/>
      <c r="AW1022" s="395"/>
      <c r="AX1022" s="571"/>
      <c r="AY1022" s="572"/>
      <c r="AZ1022" s="572"/>
      <c r="BA1022" s="572"/>
      <c r="BB1022" s="573"/>
      <c r="BC1022" s="395"/>
      <c r="BD1022" s="115"/>
      <c r="BE1022" s="115"/>
      <c r="BF1022" s="115"/>
      <c r="BG1022" s="115"/>
      <c r="BH1022" s="115"/>
      <c r="BI1022" s="115"/>
      <c r="BJ1022" s="115"/>
      <c r="BK1022" s="115"/>
      <c r="BR1022" s="120"/>
      <c r="BS1022" s="120"/>
      <c r="BV1022" s="120"/>
      <c r="BW1022" s="120"/>
      <c r="BZ1022" s="120"/>
      <c r="CA1022" s="120"/>
      <c r="CC1022" s="115"/>
      <c r="CD1022" s="120"/>
      <c r="CE1022" s="417"/>
      <c r="CF1022" s="115"/>
      <c r="CG1022" s="115"/>
      <c r="CH1022" s="120"/>
      <c r="CI1022" s="417"/>
      <c r="CJ1022" s="115"/>
      <c r="CK1022" s="115"/>
      <c r="CL1022" s="120"/>
      <c r="CM1022" s="417"/>
      <c r="IS1022" s="106"/>
    </row>
    <row r="1023" spans="2:253" s="74" customFormat="1" ht="17.100000000000001" hidden="1" customHeight="1" x14ac:dyDescent="0.25">
      <c r="B1023" s="504">
        <f>IF('KB Duct Parts'!$BL$14=1,Branches!D78,0)</f>
        <v>0</v>
      </c>
      <c r="C1023" s="508"/>
      <c r="D1023" s="526" t="str">
        <f>Branches!M78</f>
        <v xml:space="preserve"> </v>
      </c>
      <c r="E1023" s="504" t="str">
        <f>(Branches!E78&amp;"""")</f>
        <v>"</v>
      </c>
      <c r="F1023" s="508"/>
      <c r="G1023" s="509" t="str">
        <f>Branches!N78</f>
        <v xml:space="preserve"> </v>
      </c>
      <c r="H1023" s="504" t="s">
        <v>923</v>
      </c>
      <c r="I1023" s="1035" t="str">
        <f>Branches!O78</f>
        <v xml:space="preserve"> </v>
      </c>
      <c r="J1023" s="1036"/>
      <c r="K1023" s="516" t="s">
        <v>881</v>
      </c>
      <c r="L1023" s="521">
        <f>Branches!K78</f>
        <v>0</v>
      </c>
      <c r="M1023" s="532" t="s">
        <v>1700</v>
      </c>
      <c r="N1023" s="514">
        <f>Branches!P78</f>
        <v>0</v>
      </c>
      <c r="O1023" s="518">
        <f t="shared" si="548"/>
        <v>0</v>
      </c>
      <c r="P1023" s="680">
        <f>'KB Duct Parts'!$AE$3</f>
        <v>0</v>
      </c>
      <c r="Q1023" s="681">
        <f t="shared" si="542"/>
        <v>0</v>
      </c>
      <c r="R1023" s="682">
        <f t="shared" si="543"/>
        <v>0</v>
      </c>
      <c r="S1023" s="716">
        <f t="shared" si="544"/>
        <v>0.35</v>
      </c>
      <c r="T1023" s="679">
        <f t="shared" si="545"/>
        <v>0</v>
      </c>
      <c r="U1023" s="679">
        <f t="shared" si="546"/>
        <v>0</v>
      </c>
      <c r="Y1023" s="120"/>
      <c r="AE1023" s="75"/>
      <c r="AF1023" s="370">
        <v>18</v>
      </c>
      <c r="AG1023" s="374">
        <v>16</v>
      </c>
      <c r="AH1023" s="378">
        <v>14</v>
      </c>
      <c r="AI1023" s="381">
        <v>12</v>
      </c>
      <c r="AJ1023" s="386">
        <v>10</v>
      </c>
      <c r="AK1023" s="391"/>
      <c r="AL1023" s="386"/>
      <c r="AM1023" s="363">
        <f t="shared" si="549"/>
        <v>6</v>
      </c>
      <c r="AN1023" s="578"/>
      <c r="AO1023" s="120"/>
      <c r="AP1023" s="120"/>
      <c r="AQ1023" s="120"/>
      <c r="AR1023" s="120"/>
      <c r="AS1023" s="120"/>
      <c r="AT1023" s="120"/>
      <c r="AV1023" s="115"/>
      <c r="AW1023" s="395"/>
      <c r="AX1023" s="571"/>
      <c r="AY1023" s="572"/>
      <c r="AZ1023" s="572"/>
      <c r="BA1023" s="572"/>
      <c r="BB1023" s="573"/>
      <c r="BC1023" s="395"/>
      <c r="BD1023" s="115"/>
      <c r="BE1023" s="115"/>
      <c r="BF1023" s="115"/>
      <c r="BG1023" s="115"/>
      <c r="BH1023" s="115"/>
      <c r="BI1023" s="115"/>
      <c r="BJ1023" s="115"/>
      <c r="BK1023" s="115"/>
      <c r="BR1023" s="120"/>
      <c r="BS1023" s="120"/>
      <c r="BV1023" s="120"/>
      <c r="BW1023" s="120"/>
      <c r="BZ1023" s="120"/>
      <c r="CA1023" s="120"/>
      <c r="CC1023" s="115"/>
      <c r="CD1023" s="120"/>
      <c r="CE1023" s="417"/>
      <c r="CF1023" s="115"/>
      <c r="CG1023" s="115"/>
      <c r="CH1023" s="120"/>
      <c r="CI1023" s="417"/>
      <c r="CJ1023" s="115"/>
      <c r="CK1023" s="115"/>
      <c r="CL1023" s="120"/>
      <c r="CM1023" s="417"/>
      <c r="IS1023" s="106"/>
    </row>
    <row r="1024" spans="2:253" s="74" customFormat="1" ht="17.100000000000001" hidden="1" customHeight="1" x14ac:dyDescent="0.25">
      <c r="B1024" s="504">
        <f>IF('KB Duct Parts'!$BL$14=1,Branches!D79,0)</f>
        <v>0</v>
      </c>
      <c r="C1024" s="508"/>
      <c r="D1024" s="526" t="str">
        <f>Branches!M79</f>
        <v xml:space="preserve"> </v>
      </c>
      <c r="E1024" s="504" t="str">
        <f>(Branches!E79&amp;"""")</f>
        <v>"</v>
      </c>
      <c r="F1024" s="508"/>
      <c r="G1024" s="509" t="str">
        <f>Branches!N79</f>
        <v xml:space="preserve"> </v>
      </c>
      <c r="H1024" s="504" t="s">
        <v>923</v>
      </c>
      <c r="I1024" s="1035" t="str">
        <f>Branches!O79</f>
        <v xml:space="preserve"> </v>
      </c>
      <c r="J1024" s="1036"/>
      <c r="K1024" s="516" t="s">
        <v>881</v>
      </c>
      <c r="L1024" s="521">
        <f>Branches!K79</f>
        <v>0</v>
      </c>
      <c r="M1024" s="532" t="s">
        <v>1700</v>
      </c>
      <c r="N1024" s="514">
        <f>Branches!P79</f>
        <v>0</v>
      </c>
      <c r="O1024" s="518">
        <f t="shared" si="548"/>
        <v>0</v>
      </c>
      <c r="P1024" s="680">
        <f>'KB Duct Parts'!$AE$3</f>
        <v>0</v>
      </c>
      <c r="Q1024" s="681">
        <f t="shared" si="542"/>
        <v>0</v>
      </c>
      <c r="R1024" s="682">
        <f t="shared" si="543"/>
        <v>0</v>
      </c>
      <c r="S1024" s="716">
        <f t="shared" si="544"/>
        <v>0.35</v>
      </c>
      <c r="T1024" s="679">
        <f t="shared" si="545"/>
        <v>0</v>
      </c>
      <c r="U1024" s="679">
        <f t="shared" si="546"/>
        <v>0</v>
      </c>
      <c r="Y1024" s="120"/>
      <c r="AE1024" s="75"/>
      <c r="AF1024" s="370">
        <v>18</v>
      </c>
      <c r="AG1024" s="374">
        <v>16</v>
      </c>
      <c r="AH1024" s="378">
        <v>14</v>
      </c>
      <c r="AI1024" s="381">
        <v>12</v>
      </c>
      <c r="AJ1024" s="386">
        <v>10</v>
      </c>
      <c r="AK1024" s="391"/>
      <c r="AL1024" s="386"/>
      <c r="AM1024" s="363">
        <f t="shared" si="549"/>
        <v>6</v>
      </c>
      <c r="AN1024" s="578"/>
      <c r="AO1024" s="120"/>
      <c r="AP1024" s="120"/>
      <c r="AQ1024" s="120"/>
      <c r="AR1024" s="120"/>
      <c r="AS1024" s="120"/>
      <c r="AT1024" s="120"/>
      <c r="AV1024" s="115"/>
      <c r="AW1024" s="395"/>
      <c r="AX1024" s="571"/>
      <c r="AY1024" s="572"/>
      <c r="AZ1024" s="572"/>
      <c r="BA1024" s="572"/>
      <c r="BB1024" s="573"/>
      <c r="BC1024" s="395"/>
      <c r="BD1024" s="115"/>
      <c r="BE1024" s="115"/>
      <c r="BF1024" s="115"/>
      <c r="BG1024" s="115"/>
      <c r="BH1024" s="115"/>
      <c r="BI1024" s="115"/>
      <c r="BJ1024" s="115"/>
      <c r="BK1024" s="115"/>
      <c r="BR1024" s="120"/>
      <c r="BS1024" s="120"/>
      <c r="BV1024" s="120"/>
      <c r="BW1024" s="120"/>
      <c r="BZ1024" s="120"/>
      <c r="CA1024" s="120"/>
      <c r="CC1024" s="115"/>
      <c r="CD1024" s="120"/>
      <c r="CE1024" s="417"/>
      <c r="CF1024" s="115"/>
      <c r="CG1024" s="115"/>
      <c r="CH1024" s="120"/>
      <c r="CI1024" s="417"/>
      <c r="CJ1024" s="115"/>
      <c r="CK1024" s="115"/>
      <c r="CL1024" s="120"/>
      <c r="CM1024" s="417"/>
      <c r="IS1024" s="106"/>
    </row>
    <row r="1025" spans="2:253" s="74" customFormat="1" ht="17.100000000000001" hidden="1" customHeight="1" x14ac:dyDescent="0.25">
      <c r="B1025" s="504">
        <v>0</v>
      </c>
      <c r="C1025" s="508">
        <v>14303</v>
      </c>
      <c r="D1025" s="506">
        <f t="shared" si="507"/>
        <v>14303</v>
      </c>
      <c r="E1025" s="504" t="s">
        <v>483</v>
      </c>
      <c r="F1025" s="508" t="str">
        <f t="shared" ref="F1025:F1044" si="550">IF(AM1025&gt;1,"Non-Std"," ")</f>
        <v xml:space="preserve"> </v>
      </c>
      <c r="G1025" s="509" t="s">
        <v>909</v>
      </c>
      <c r="H1025" s="504" t="s">
        <v>923</v>
      </c>
      <c r="I1025" s="1035" t="s">
        <v>888</v>
      </c>
      <c r="J1025" s="1036"/>
      <c r="K1025" s="516" t="s">
        <v>881</v>
      </c>
      <c r="L1025" s="521">
        <v>18</v>
      </c>
      <c r="M1025" s="532" t="s">
        <v>1700</v>
      </c>
      <c r="N1025" s="514">
        <f t="shared" ref="N1025:N1044" si="551">AN1025</f>
        <v>97.9</v>
      </c>
      <c r="O1025" s="518">
        <v>0</v>
      </c>
      <c r="P1025" s="680">
        <f>'KB Duct Parts'!$AE$3</f>
        <v>0</v>
      </c>
      <c r="Q1025" s="681">
        <f t="shared" si="542"/>
        <v>0</v>
      </c>
      <c r="R1025" s="682">
        <f t="shared" si="543"/>
        <v>0</v>
      </c>
      <c r="S1025" s="716">
        <f t="shared" si="544"/>
        <v>0.35</v>
      </c>
      <c r="T1025" s="679">
        <f t="shared" si="545"/>
        <v>0</v>
      </c>
      <c r="U1025" s="679">
        <f t="shared" si="546"/>
        <v>0</v>
      </c>
      <c r="Y1025" s="120"/>
      <c r="AE1025" s="75"/>
      <c r="AF1025" s="370">
        <v>18</v>
      </c>
      <c r="AG1025" s="374">
        <v>16</v>
      </c>
      <c r="AH1025" s="378"/>
      <c r="AI1025" s="381"/>
      <c r="AJ1025" s="386"/>
      <c r="AK1025" s="391"/>
      <c r="AL1025" s="386"/>
      <c r="AM1025" s="363">
        <f t="shared" ref="AM1025:AM1078" si="552">IF(L1025=AF1025,1,IF(L1025=AG1025,2,IF(L1025=AH1025,3,IF(L1025=AI1025,4,IF(L1025=AJ1025,5,IF(L1025=AK1025,6,IF(L1025=AL1025,7,0)))))))</f>
        <v>1</v>
      </c>
      <c r="AN1025" s="578">
        <v>97.9</v>
      </c>
      <c r="AO1025" s="120">
        <f t="shared" ref="AO1025:AO1044" si="553">$AN1025*AX1025</f>
        <v>127.27000000000001</v>
      </c>
      <c r="AP1025" s="120">
        <f t="shared" ref="AP1025:AP1044" si="554">$AN1025*AY1025</f>
        <v>0</v>
      </c>
      <c r="AQ1025" s="120">
        <f t="shared" ref="AQ1025:AQ1044" si="555">$AN1025*AZ1025</f>
        <v>0</v>
      </c>
      <c r="AR1025" s="120">
        <f t="shared" ref="AR1025:AR1044" si="556">$AN1025*BA1025</f>
        <v>0</v>
      </c>
      <c r="AS1025" s="120">
        <f t="shared" ref="AS1025:AS1044" si="557">$AN1025*BB1025</f>
        <v>0</v>
      </c>
      <c r="AT1025" s="120">
        <f t="shared" ref="AT1025:AT1044" si="558">$AN1025*BC1025</f>
        <v>0</v>
      </c>
      <c r="AU1025" s="74" t="s">
        <v>717</v>
      </c>
      <c r="AV1025" s="115"/>
      <c r="AW1025" s="395"/>
      <c r="AX1025" s="571">
        <v>1.3</v>
      </c>
      <c r="AY1025" s="572">
        <v>0</v>
      </c>
      <c r="AZ1025" s="572">
        <v>0</v>
      </c>
      <c r="BA1025" s="572">
        <v>0</v>
      </c>
      <c r="BB1025" s="573">
        <v>0</v>
      </c>
      <c r="BC1025" s="395">
        <v>0</v>
      </c>
      <c r="BD1025" s="115"/>
      <c r="BE1025" s="115"/>
      <c r="BF1025" s="115"/>
      <c r="BG1025" s="115"/>
      <c r="BH1025" s="115"/>
      <c r="BI1025" s="115"/>
      <c r="BJ1025" s="115"/>
      <c r="BK1025" s="115"/>
      <c r="BQ1025" s="74" t="str">
        <f t="shared" ref="BQ1025:BQ1044" si="559">IF(AO1025&gt;0,D1025&amp;"-("&amp; AG1025&amp;")"," ")</f>
        <v>14303-(16)</v>
      </c>
      <c r="BR1025" s="120" t="str">
        <f t="shared" ref="BR1025:BR1044" si="560">IF(AO1025&gt;0,$G1025," ")</f>
        <v>T-branch</v>
      </c>
      <c r="BS1025" s="120">
        <f t="shared" ref="BS1025:BS1044" si="561">IF(AO1025&gt;0,AO1025," ")</f>
        <v>127.27000000000001</v>
      </c>
      <c r="BU1025" s="74" t="str">
        <f t="shared" ref="BU1025:BU1044" si="562">IF(AP1025&gt;0,D1025&amp;"-("&amp;AH1025&amp;")"," ")</f>
        <v xml:space="preserve"> </v>
      </c>
      <c r="BV1025" s="120" t="str">
        <f t="shared" ref="BV1025:BV1044" si="563">IF(AP1025&gt;0,$G1025," ")</f>
        <v xml:space="preserve"> </v>
      </c>
      <c r="BW1025" s="120" t="str">
        <f t="shared" ref="BW1025:BW1044" si="564">IF(AP1025&gt;0,AP1025,"  ")</f>
        <v xml:space="preserve">  </v>
      </c>
      <c r="BY1025" s="74" t="str">
        <f t="shared" ref="BY1025:BY1044" si="565">IF(AQ1025&gt;0,D1025&amp;"-("&amp;AI1025&amp;")"," ")</f>
        <v xml:space="preserve"> </v>
      </c>
      <c r="BZ1025" s="120" t="str">
        <f t="shared" ref="BZ1025:BZ1044" si="566">IF(AQ1025&gt;0,$G1025," ")</f>
        <v xml:space="preserve"> </v>
      </c>
      <c r="CA1025" s="120" t="str">
        <f t="shared" ref="CA1025:CA1044" si="567">IF(AQ1025&gt;0,AQ1025," ")</f>
        <v xml:space="preserve"> </v>
      </c>
      <c r="CC1025" s="115" t="str">
        <f t="shared" ref="CC1025:CC1044" si="568">IF(AR1025&gt;0,D1025&amp;"-("&amp;AJ1025&amp;")"," ")</f>
        <v xml:space="preserve"> </v>
      </c>
      <c r="CD1025" s="120" t="str">
        <f t="shared" ref="CD1025:CD1044" si="569">IF(AR1025&gt;0,$G1025," ")</f>
        <v xml:space="preserve"> </v>
      </c>
      <c r="CE1025" s="417" t="str">
        <f t="shared" ref="CE1025:CE1044" si="570">IF(AR1025&gt;0,AR1025," ")</f>
        <v xml:space="preserve"> </v>
      </c>
      <c r="CF1025" s="115"/>
      <c r="CG1025" s="115" t="str">
        <f t="shared" ref="CG1025:CG1044" si="571">IF(AS1025&gt;0,D1025&amp;"-("&amp;AK1025&amp;")"," ")</f>
        <v xml:space="preserve"> </v>
      </c>
      <c r="CH1025" s="120" t="str">
        <f t="shared" ref="CH1025:CH1044" si="572">IF(AS1025&gt;0,$G1025," ")</f>
        <v xml:space="preserve"> </v>
      </c>
      <c r="CI1025" s="417" t="str">
        <f t="shared" ref="CI1025:CI1044" si="573">IF(AS1025&gt;0,AS1025," ")</f>
        <v xml:space="preserve"> </v>
      </c>
      <c r="CJ1025" s="115"/>
      <c r="CK1025" s="115" t="str">
        <f t="shared" ref="CK1025:CK1044" si="574">IF(AT1025&gt;0,D1025&amp;"-"&amp;AL1025," ")</f>
        <v xml:space="preserve"> </v>
      </c>
      <c r="CL1025" s="120" t="str">
        <f t="shared" ref="CL1025:CL1044" si="575">IF(AT1025&gt;0,$G1025," ")</f>
        <v xml:space="preserve"> </v>
      </c>
      <c r="CM1025" s="417" t="str">
        <f t="shared" ref="CM1025:CM1044" si="576">IF(AT1025&gt;0,AT1025," ")</f>
        <v xml:space="preserve"> </v>
      </c>
      <c r="IS1025" s="106">
        <v>57.9</v>
      </c>
    </row>
    <row r="1026" spans="2:253" s="74" customFormat="1" ht="17.100000000000001" hidden="1" customHeight="1" x14ac:dyDescent="0.25">
      <c r="B1026" s="504">
        <v>0</v>
      </c>
      <c r="C1026" s="508">
        <v>14304</v>
      </c>
      <c r="D1026" s="506">
        <f t="shared" si="507"/>
        <v>14304</v>
      </c>
      <c r="E1026" s="520" t="s">
        <v>861</v>
      </c>
      <c r="F1026" s="508" t="str">
        <f t="shared" si="550"/>
        <v xml:space="preserve"> </v>
      </c>
      <c r="G1026" s="509" t="s">
        <v>909</v>
      </c>
      <c r="H1026" s="504" t="s">
        <v>923</v>
      </c>
      <c r="I1026" s="1035" t="s">
        <v>888</v>
      </c>
      <c r="J1026" s="1036"/>
      <c r="K1026" s="516" t="s">
        <v>881</v>
      </c>
      <c r="L1026" s="521">
        <v>18</v>
      </c>
      <c r="M1026" s="532" t="s">
        <v>1700</v>
      </c>
      <c r="N1026" s="514">
        <f t="shared" si="551"/>
        <v>99.4</v>
      </c>
      <c r="O1026" s="518">
        <v>0</v>
      </c>
      <c r="P1026" s="680">
        <f>'KB Duct Parts'!$AE$3</f>
        <v>0</v>
      </c>
      <c r="Q1026" s="681">
        <f t="shared" si="542"/>
        <v>0</v>
      </c>
      <c r="R1026" s="682">
        <f t="shared" si="543"/>
        <v>0</v>
      </c>
      <c r="S1026" s="716">
        <f t="shared" si="544"/>
        <v>0.35</v>
      </c>
      <c r="T1026" s="679">
        <f t="shared" si="545"/>
        <v>0</v>
      </c>
      <c r="U1026" s="679">
        <f t="shared" si="546"/>
        <v>0</v>
      </c>
      <c r="Y1026" s="120"/>
      <c r="AE1026" s="75"/>
      <c r="AF1026" s="370">
        <v>18</v>
      </c>
      <c r="AG1026" s="374">
        <v>16</v>
      </c>
      <c r="AH1026" s="378"/>
      <c r="AI1026" s="381"/>
      <c r="AJ1026" s="386"/>
      <c r="AK1026" s="391"/>
      <c r="AL1026" s="386"/>
      <c r="AM1026" s="363">
        <f t="shared" si="552"/>
        <v>1</v>
      </c>
      <c r="AN1026" s="578">
        <v>99.4</v>
      </c>
      <c r="AO1026" s="120">
        <f t="shared" si="553"/>
        <v>129.22</v>
      </c>
      <c r="AP1026" s="120">
        <f t="shared" si="554"/>
        <v>0</v>
      </c>
      <c r="AQ1026" s="120">
        <f t="shared" si="555"/>
        <v>0</v>
      </c>
      <c r="AR1026" s="120">
        <f t="shared" si="556"/>
        <v>0</v>
      </c>
      <c r="AS1026" s="120">
        <f t="shared" si="557"/>
        <v>0</v>
      </c>
      <c r="AT1026" s="120">
        <f t="shared" si="558"/>
        <v>0</v>
      </c>
      <c r="AU1026" s="74" t="s">
        <v>717</v>
      </c>
      <c r="AV1026" s="115"/>
      <c r="AW1026" s="395"/>
      <c r="AX1026" s="571">
        <v>1.3</v>
      </c>
      <c r="AY1026" s="572">
        <v>0</v>
      </c>
      <c r="AZ1026" s="572">
        <v>0</v>
      </c>
      <c r="BA1026" s="572">
        <v>0</v>
      </c>
      <c r="BB1026" s="573">
        <v>0</v>
      </c>
      <c r="BC1026" s="395">
        <v>0</v>
      </c>
      <c r="BD1026" s="115"/>
      <c r="BE1026" s="115"/>
      <c r="BF1026" s="115"/>
      <c r="BG1026" s="115"/>
      <c r="BH1026" s="115"/>
      <c r="BI1026" s="115"/>
      <c r="BJ1026" s="115"/>
      <c r="BK1026" s="115"/>
      <c r="BQ1026" s="74" t="str">
        <f t="shared" si="559"/>
        <v>14304-(16)</v>
      </c>
      <c r="BR1026" s="120" t="str">
        <f t="shared" si="560"/>
        <v>T-branch</v>
      </c>
      <c r="BS1026" s="120">
        <f t="shared" si="561"/>
        <v>129.22</v>
      </c>
      <c r="BU1026" s="74" t="str">
        <f t="shared" si="562"/>
        <v xml:space="preserve"> </v>
      </c>
      <c r="BV1026" s="120" t="str">
        <f t="shared" si="563"/>
        <v xml:space="preserve"> </v>
      </c>
      <c r="BW1026" s="120" t="str">
        <f t="shared" si="564"/>
        <v xml:space="preserve">  </v>
      </c>
      <c r="BY1026" s="74" t="str">
        <f t="shared" si="565"/>
        <v xml:space="preserve"> </v>
      </c>
      <c r="BZ1026" s="120" t="str">
        <f t="shared" si="566"/>
        <v xml:space="preserve"> </v>
      </c>
      <c r="CA1026" s="120" t="str">
        <f t="shared" si="567"/>
        <v xml:space="preserve"> </v>
      </c>
      <c r="CC1026" s="115" t="str">
        <f t="shared" si="568"/>
        <v xml:space="preserve"> </v>
      </c>
      <c r="CD1026" s="120" t="str">
        <f t="shared" si="569"/>
        <v xml:space="preserve"> </v>
      </c>
      <c r="CE1026" s="417" t="str">
        <f t="shared" si="570"/>
        <v xml:space="preserve"> </v>
      </c>
      <c r="CF1026" s="115"/>
      <c r="CG1026" s="115" t="str">
        <f t="shared" si="571"/>
        <v xml:space="preserve"> </v>
      </c>
      <c r="CH1026" s="120" t="str">
        <f t="shared" si="572"/>
        <v xml:space="preserve"> </v>
      </c>
      <c r="CI1026" s="417" t="str">
        <f t="shared" si="573"/>
        <v xml:space="preserve"> </v>
      </c>
      <c r="CJ1026" s="115"/>
      <c r="CK1026" s="115" t="str">
        <f t="shared" si="574"/>
        <v xml:space="preserve"> </v>
      </c>
      <c r="CL1026" s="120" t="str">
        <f t="shared" si="575"/>
        <v xml:space="preserve"> </v>
      </c>
      <c r="CM1026" s="417" t="str">
        <f t="shared" si="576"/>
        <v xml:space="preserve"> </v>
      </c>
      <c r="IS1026" s="103">
        <v>58.9</v>
      </c>
    </row>
    <row r="1027" spans="2:253" s="74" customFormat="1" ht="17.100000000000001" hidden="1" customHeight="1" x14ac:dyDescent="0.25">
      <c r="B1027" s="504">
        <v>0</v>
      </c>
      <c r="C1027" s="508">
        <v>14305</v>
      </c>
      <c r="D1027" s="506">
        <f t="shared" si="507"/>
        <v>14305</v>
      </c>
      <c r="E1027" s="504" t="s">
        <v>862</v>
      </c>
      <c r="F1027" s="508" t="str">
        <f t="shared" si="550"/>
        <v xml:space="preserve"> </v>
      </c>
      <c r="G1027" s="509" t="s">
        <v>909</v>
      </c>
      <c r="H1027" s="504" t="s">
        <v>923</v>
      </c>
      <c r="I1027" s="1035" t="s">
        <v>888</v>
      </c>
      <c r="J1027" s="1036"/>
      <c r="K1027" s="516" t="s">
        <v>881</v>
      </c>
      <c r="L1027" s="521">
        <v>18</v>
      </c>
      <c r="M1027" s="532" t="s">
        <v>1700</v>
      </c>
      <c r="N1027" s="514">
        <f t="shared" si="551"/>
        <v>104.8</v>
      </c>
      <c r="O1027" s="518">
        <v>0</v>
      </c>
      <c r="P1027" s="680">
        <f>'KB Duct Parts'!$AE$3</f>
        <v>0</v>
      </c>
      <c r="Q1027" s="681">
        <f t="shared" si="542"/>
        <v>0</v>
      </c>
      <c r="R1027" s="682">
        <f t="shared" si="543"/>
        <v>0</v>
      </c>
      <c r="S1027" s="716">
        <f t="shared" si="544"/>
        <v>0.35</v>
      </c>
      <c r="T1027" s="679">
        <f t="shared" si="545"/>
        <v>0</v>
      </c>
      <c r="U1027" s="679">
        <f t="shared" si="546"/>
        <v>0</v>
      </c>
      <c r="Y1027" s="120"/>
      <c r="AE1027" s="75"/>
      <c r="AF1027" s="370">
        <v>18</v>
      </c>
      <c r="AG1027" s="374">
        <v>16</v>
      </c>
      <c r="AH1027" s="378"/>
      <c r="AI1027" s="381"/>
      <c r="AJ1027" s="386"/>
      <c r="AK1027" s="391"/>
      <c r="AL1027" s="386"/>
      <c r="AM1027" s="363">
        <f t="shared" si="552"/>
        <v>1</v>
      </c>
      <c r="AN1027" s="578">
        <v>104.8</v>
      </c>
      <c r="AO1027" s="120">
        <f t="shared" si="553"/>
        <v>136.24</v>
      </c>
      <c r="AP1027" s="120">
        <f t="shared" si="554"/>
        <v>0</v>
      </c>
      <c r="AQ1027" s="120">
        <f t="shared" si="555"/>
        <v>0</v>
      </c>
      <c r="AR1027" s="120">
        <f t="shared" si="556"/>
        <v>0</v>
      </c>
      <c r="AS1027" s="120">
        <f t="shared" si="557"/>
        <v>0</v>
      </c>
      <c r="AT1027" s="120">
        <f t="shared" si="558"/>
        <v>0</v>
      </c>
      <c r="AU1027" s="74" t="s">
        <v>717</v>
      </c>
      <c r="AV1027" s="115"/>
      <c r="AW1027" s="395"/>
      <c r="AX1027" s="571">
        <v>1.3</v>
      </c>
      <c r="AY1027" s="572">
        <v>0</v>
      </c>
      <c r="AZ1027" s="572">
        <v>0</v>
      </c>
      <c r="BA1027" s="572">
        <v>0</v>
      </c>
      <c r="BB1027" s="573">
        <v>0</v>
      </c>
      <c r="BC1027" s="395">
        <v>0</v>
      </c>
      <c r="BD1027" s="115"/>
      <c r="BE1027" s="115"/>
      <c r="BF1027" s="115"/>
      <c r="BG1027" s="115"/>
      <c r="BH1027" s="115"/>
      <c r="BI1027" s="115"/>
      <c r="BJ1027" s="115"/>
      <c r="BK1027" s="115"/>
      <c r="BQ1027" s="74" t="str">
        <f t="shared" si="559"/>
        <v>14305-(16)</v>
      </c>
      <c r="BR1027" s="120" t="str">
        <f t="shared" si="560"/>
        <v>T-branch</v>
      </c>
      <c r="BS1027" s="120">
        <f t="shared" si="561"/>
        <v>136.24</v>
      </c>
      <c r="BU1027" s="74" t="str">
        <f t="shared" si="562"/>
        <v xml:space="preserve"> </v>
      </c>
      <c r="BV1027" s="120" t="str">
        <f t="shared" si="563"/>
        <v xml:space="preserve"> </v>
      </c>
      <c r="BW1027" s="120" t="str">
        <f t="shared" si="564"/>
        <v xml:space="preserve">  </v>
      </c>
      <c r="BY1027" s="74" t="str">
        <f t="shared" si="565"/>
        <v xml:space="preserve"> </v>
      </c>
      <c r="BZ1027" s="120" t="str">
        <f t="shared" si="566"/>
        <v xml:space="preserve"> </v>
      </c>
      <c r="CA1027" s="120" t="str">
        <f t="shared" si="567"/>
        <v xml:space="preserve"> </v>
      </c>
      <c r="CC1027" s="115" t="str">
        <f t="shared" si="568"/>
        <v xml:space="preserve"> </v>
      </c>
      <c r="CD1027" s="120" t="str">
        <f t="shared" si="569"/>
        <v xml:space="preserve"> </v>
      </c>
      <c r="CE1027" s="417" t="str">
        <f t="shared" si="570"/>
        <v xml:space="preserve"> </v>
      </c>
      <c r="CF1027" s="115"/>
      <c r="CG1027" s="115" t="str">
        <f t="shared" si="571"/>
        <v xml:space="preserve"> </v>
      </c>
      <c r="CH1027" s="120" t="str">
        <f t="shared" si="572"/>
        <v xml:space="preserve"> </v>
      </c>
      <c r="CI1027" s="417" t="str">
        <f t="shared" si="573"/>
        <v xml:space="preserve"> </v>
      </c>
      <c r="CJ1027" s="115"/>
      <c r="CK1027" s="115" t="str">
        <f t="shared" si="574"/>
        <v xml:space="preserve"> </v>
      </c>
      <c r="CL1027" s="120" t="str">
        <f t="shared" si="575"/>
        <v xml:space="preserve"> </v>
      </c>
      <c r="CM1027" s="417" t="str">
        <f t="shared" si="576"/>
        <v xml:space="preserve"> </v>
      </c>
      <c r="IS1027" s="103">
        <v>61.9</v>
      </c>
    </row>
    <row r="1028" spans="2:253" s="74" customFormat="1" ht="17.100000000000001" hidden="1" customHeight="1" x14ac:dyDescent="0.25">
      <c r="B1028" s="504">
        <v>0</v>
      </c>
      <c r="C1028" s="508">
        <v>14306</v>
      </c>
      <c r="D1028" s="506">
        <f t="shared" si="507"/>
        <v>14306</v>
      </c>
      <c r="E1028" s="504" t="s">
        <v>863</v>
      </c>
      <c r="F1028" s="508" t="str">
        <f t="shared" si="550"/>
        <v xml:space="preserve"> </v>
      </c>
      <c r="G1028" s="509" t="s">
        <v>909</v>
      </c>
      <c r="H1028" s="504" t="s">
        <v>923</v>
      </c>
      <c r="I1028" s="1035" t="s">
        <v>888</v>
      </c>
      <c r="J1028" s="1036"/>
      <c r="K1028" s="516" t="s">
        <v>881</v>
      </c>
      <c r="L1028" s="521">
        <v>18</v>
      </c>
      <c r="M1028" s="532" t="s">
        <v>1700</v>
      </c>
      <c r="N1028" s="514">
        <f t="shared" si="551"/>
        <v>108</v>
      </c>
      <c r="O1028" s="518">
        <v>0</v>
      </c>
      <c r="P1028" s="680">
        <f>'KB Duct Parts'!$AE$3</f>
        <v>0</v>
      </c>
      <c r="Q1028" s="681">
        <f t="shared" si="542"/>
        <v>0</v>
      </c>
      <c r="R1028" s="682">
        <f t="shared" si="543"/>
        <v>0</v>
      </c>
      <c r="S1028" s="716">
        <f t="shared" si="544"/>
        <v>0.35</v>
      </c>
      <c r="T1028" s="679">
        <f t="shared" si="545"/>
        <v>0</v>
      </c>
      <c r="U1028" s="679">
        <f t="shared" si="546"/>
        <v>0</v>
      </c>
      <c r="Y1028" s="120"/>
      <c r="AE1028" s="75"/>
      <c r="AF1028" s="370">
        <v>18</v>
      </c>
      <c r="AG1028" s="374">
        <v>16</v>
      </c>
      <c r="AH1028" s="378">
        <v>14</v>
      </c>
      <c r="AI1028" s="381">
        <v>12</v>
      </c>
      <c r="AJ1028" s="386"/>
      <c r="AK1028" s="391"/>
      <c r="AL1028" s="386"/>
      <c r="AM1028" s="363">
        <f t="shared" si="552"/>
        <v>1</v>
      </c>
      <c r="AN1028" s="578">
        <v>108</v>
      </c>
      <c r="AO1028" s="120">
        <f t="shared" si="553"/>
        <v>140.4</v>
      </c>
      <c r="AP1028" s="120">
        <f t="shared" si="554"/>
        <v>162</v>
      </c>
      <c r="AQ1028" s="120">
        <f t="shared" si="555"/>
        <v>189</v>
      </c>
      <c r="AR1028" s="120">
        <f t="shared" si="556"/>
        <v>162</v>
      </c>
      <c r="AS1028" s="120">
        <f t="shared" si="557"/>
        <v>0</v>
      </c>
      <c r="AT1028" s="120">
        <f t="shared" si="558"/>
        <v>0</v>
      </c>
      <c r="AU1028" s="74" t="s">
        <v>717</v>
      </c>
      <c r="AV1028" s="115"/>
      <c r="AW1028" s="395"/>
      <c r="AX1028" s="571">
        <v>1.3</v>
      </c>
      <c r="AY1028" s="572">
        <v>1.5</v>
      </c>
      <c r="AZ1028" s="572">
        <v>1.75</v>
      </c>
      <c r="BA1028" s="572">
        <v>1.5</v>
      </c>
      <c r="BB1028" s="573">
        <v>0</v>
      </c>
      <c r="BC1028" s="395">
        <v>0</v>
      </c>
      <c r="BD1028" s="115"/>
      <c r="BE1028" s="115"/>
      <c r="BF1028" s="115"/>
      <c r="BG1028" s="115"/>
      <c r="BH1028" s="115"/>
      <c r="BI1028" s="115"/>
      <c r="BJ1028" s="115"/>
      <c r="BK1028" s="115"/>
      <c r="BQ1028" s="74" t="str">
        <f t="shared" si="559"/>
        <v>14306-(16)</v>
      </c>
      <c r="BR1028" s="120" t="str">
        <f t="shared" si="560"/>
        <v>T-branch</v>
      </c>
      <c r="BS1028" s="120">
        <f t="shared" si="561"/>
        <v>140.4</v>
      </c>
      <c r="BU1028" s="74" t="str">
        <f t="shared" si="562"/>
        <v>14306-(14)</v>
      </c>
      <c r="BV1028" s="120" t="str">
        <f t="shared" si="563"/>
        <v>T-branch</v>
      </c>
      <c r="BW1028" s="120">
        <f t="shared" si="564"/>
        <v>162</v>
      </c>
      <c r="BY1028" s="74" t="str">
        <f t="shared" si="565"/>
        <v>14306-(12)</v>
      </c>
      <c r="BZ1028" s="120" t="str">
        <f t="shared" si="566"/>
        <v>T-branch</v>
      </c>
      <c r="CA1028" s="120">
        <f t="shared" si="567"/>
        <v>189</v>
      </c>
      <c r="CC1028" s="115" t="str">
        <f t="shared" si="568"/>
        <v>14306-()</v>
      </c>
      <c r="CD1028" s="120" t="str">
        <f t="shared" si="569"/>
        <v>T-branch</v>
      </c>
      <c r="CE1028" s="417">
        <f t="shared" si="570"/>
        <v>162</v>
      </c>
      <c r="CF1028" s="115"/>
      <c r="CG1028" s="115" t="str">
        <f t="shared" si="571"/>
        <v xml:space="preserve"> </v>
      </c>
      <c r="CH1028" s="120" t="str">
        <f t="shared" si="572"/>
        <v xml:space="preserve"> </v>
      </c>
      <c r="CI1028" s="417" t="str">
        <f t="shared" si="573"/>
        <v xml:space="preserve"> </v>
      </c>
      <c r="CJ1028" s="115"/>
      <c r="CK1028" s="115" t="str">
        <f t="shared" si="574"/>
        <v xml:space="preserve"> </v>
      </c>
      <c r="CL1028" s="120" t="str">
        <f t="shared" si="575"/>
        <v xml:space="preserve"> </v>
      </c>
      <c r="CM1028" s="417" t="str">
        <f t="shared" si="576"/>
        <v xml:space="preserve"> </v>
      </c>
      <c r="IS1028" s="103">
        <v>64</v>
      </c>
    </row>
    <row r="1029" spans="2:253" s="74" customFormat="1" ht="17.100000000000001" hidden="1" customHeight="1" x14ac:dyDescent="0.25">
      <c r="B1029" s="504">
        <v>0</v>
      </c>
      <c r="C1029" s="508">
        <v>14307</v>
      </c>
      <c r="D1029" s="506">
        <f t="shared" si="507"/>
        <v>14307</v>
      </c>
      <c r="E1029" s="504" t="s">
        <v>864</v>
      </c>
      <c r="F1029" s="508" t="str">
        <f t="shared" si="550"/>
        <v xml:space="preserve"> </v>
      </c>
      <c r="G1029" s="509" t="s">
        <v>909</v>
      </c>
      <c r="H1029" s="504" t="s">
        <v>923</v>
      </c>
      <c r="I1029" s="1035" t="s">
        <v>888</v>
      </c>
      <c r="J1029" s="1036"/>
      <c r="K1029" s="516" t="s">
        <v>881</v>
      </c>
      <c r="L1029" s="521">
        <v>18</v>
      </c>
      <c r="M1029" s="532" t="s">
        <v>1700</v>
      </c>
      <c r="N1029" s="514">
        <f t="shared" si="551"/>
        <v>109.9</v>
      </c>
      <c r="O1029" s="518">
        <v>0</v>
      </c>
      <c r="P1029" s="680">
        <f>'KB Duct Parts'!$AE$3</f>
        <v>0</v>
      </c>
      <c r="Q1029" s="681">
        <f t="shared" si="542"/>
        <v>0</v>
      </c>
      <c r="R1029" s="682">
        <f t="shared" si="543"/>
        <v>0</v>
      </c>
      <c r="S1029" s="716">
        <f t="shared" si="544"/>
        <v>0.35</v>
      </c>
      <c r="T1029" s="679">
        <f t="shared" si="545"/>
        <v>0</v>
      </c>
      <c r="U1029" s="679">
        <f t="shared" si="546"/>
        <v>0</v>
      </c>
      <c r="Y1029" s="120"/>
      <c r="AE1029" s="75"/>
      <c r="AF1029" s="370">
        <v>18</v>
      </c>
      <c r="AG1029" s="374">
        <v>16</v>
      </c>
      <c r="AH1029" s="378">
        <v>14</v>
      </c>
      <c r="AI1029" s="381">
        <v>12</v>
      </c>
      <c r="AJ1029" s="386">
        <v>10</v>
      </c>
      <c r="AK1029" s="391"/>
      <c r="AL1029" s="386"/>
      <c r="AM1029" s="363">
        <f t="shared" si="552"/>
        <v>1</v>
      </c>
      <c r="AN1029" s="578">
        <v>109.9</v>
      </c>
      <c r="AO1029" s="120">
        <f t="shared" si="553"/>
        <v>142.87</v>
      </c>
      <c r="AP1029" s="120">
        <f t="shared" si="554"/>
        <v>164.85000000000002</v>
      </c>
      <c r="AQ1029" s="120">
        <f t="shared" si="555"/>
        <v>192.32500000000002</v>
      </c>
      <c r="AR1029" s="120">
        <f t="shared" si="556"/>
        <v>219.8</v>
      </c>
      <c r="AS1029" s="120">
        <f t="shared" si="557"/>
        <v>0</v>
      </c>
      <c r="AT1029" s="120">
        <f t="shared" si="558"/>
        <v>0</v>
      </c>
      <c r="AU1029" s="74" t="s">
        <v>717</v>
      </c>
      <c r="AV1029" s="115"/>
      <c r="AW1029" s="395"/>
      <c r="AX1029" s="571">
        <v>1.3</v>
      </c>
      <c r="AY1029" s="572">
        <v>1.5</v>
      </c>
      <c r="AZ1029" s="572">
        <v>1.75</v>
      </c>
      <c r="BA1029" s="572">
        <v>2</v>
      </c>
      <c r="BB1029" s="573">
        <v>0</v>
      </c>
      <c r="BC1029" s="395">
        <v>0</v>
      </c>
      <c r="BD1029" s="115"/>
      <c r="BE1029" s="115"/>
      <c r="BF1029" s="115"/>
      <c r="BG1029" s="115"/>
      <c r="BH1029" s="115"/>
      <c r="BI1029" s="115"/>
      <c r="BJ1029" s="115"/>
      <c r="BK1029" s="115"/>
      <c r="BQ1029" s="74" t="str">
        <f t="shared" si="559"/>
        <v>14307-(16)</v>
      </c>
      <c r="BR1029" s="120" t="str">
        <f t="shared" si="560"/>
        <v>T-branch</v>
      </c>
      <c r="BS1029" s="120">
        <f t="shared" si="561"/>
        <v>142.87</v>
      </c>
      <c r="BU1029" s="74" t="str">
        <f t="shared" si="562"/>
        <v>14307-(14)</v>
      </c>
      <c r="BV1029" s="120" t="str">
        <f t="shared" si="563"/>
        <v>T-branch</v>
      </c>
      <c r="BW1029" s="120">
        <f t="shared" si="564"/>
        <v>164.85000000000002</v>
      </c>
      <c r="BY1029" s="74" t="str">
        <f t="shared" si="565"/>
        <v>14307-(12)</v>
      </c>
      <c r="BZ1029" s="120" t="str">
        <f t="shared" si="566"/>
        <v>T-branch</v>
      </c>
      <c r="CA1029" s="120">
        <f t="shared" si="567"/>
        <v>192.32500000000002</v>
      </c>
      <c r="CC1029" s="115" t="str">
        <f t="shared" si="568"/>
        <v>14307-(10)</v>
      </c>
      <c r="CD1029" s="120" t="str">
        <f t="shared" si="569"/>
        <v>T-branch</v>
      </c>
      <c r="CE1029" s="417">
        <f t="shared" si="570"/>
        <v>219.8</v>
      </c>
      <c r="CF1029" s="115"/>
      <c r="CG1029" s="115" t="str">
        <f t="shared" si="571"/>
        <v xml:space="preserve"> </v>
      </c>
      <c r="CH1029" s="120" t="str">
        <f t="shared" si="572"/>
        <v xml:space="preserve"> </v>
      </c>
      <c r="CI1029" s="417" t="str">
        <f t="shared" si="573"/>
        <v xml:space="preserve"> </v>
      </c>
      <c r="CJ1029" s="115"/>
      <c r="CK1029" s="115" t="str">
        <f t="shared" si="574"/>
        <v xml:space="preserve"> </v>
      </c>
      <c r="CL1029" s="120" t="str">
        <f t="shared" si="575"/>
        <v xml:space="preserve"> </v>
      </c>
      <c r="CM1029" s="417" t="str">
        <f t="shared" si="576"/>
        <v xml:space="preserve"> </v>
      </c>
      <c r="IS1029" s="103">
        <v>65</v>
      </c>
    </row>
    <row r="1030" spans="2:253" s="74" customFormat="1" ht="17.100000000000001" hidden="1" customHeight="1" x14ac:dyDescent="0.25">
      <c r="B1030" s="504">
        <v>0</v>
      </c>
      <c r="C1030" s="508">
        <v>14308</v>
      </c>
      <c r="D1030" s="506">
        <f t="shared" si="507"/>
        <v>14308</v>
      </c>
      <c r="E1030" s="504" t="s">
        <v>865</v>
      </c>
      <c r="F1030" s="508" t="str">
        <f t="shared" si="550"/>
        <v xml:space="preserve"> </v>
      </c>
      <c r="G1030" s="509" t="s">
        <v>909</v>
      </c>
      <c r="H1030" s="504" t="s">
        <v>923</v>
      </c>
      <c r="I1030" s="1035" t="s">
        <v>888</v>
      </c>
      <c r="J1030" s="1036"/>
      <c r="K1030" s="516" t="s">
        <v>881</v>
      </c>
      <c r="L1030" s="521">
        <v>18</v>
      </c>
      <c r="M1030" s="532" t="s">
        <v>1700</v>
      </c>
      <c r="N1030" s="514">
        <f t="shared" si="551"/>
        <v>112.4</v>
      </c>
      <c r="O1030" s="518">
        <v>0</v>
      </c>
      <c r="P1030" s="680">
        <f>'KB Duct Parts'!$AE$3</f>
        <v>0</v>
      </c>
      <c r="Q1030" s="681">
        <f t="shared" si="542"/>
        <v>0</v>
      </c>
      <c r="R1030" s="682">
        <f t="shared" si="543"/>
        <v>0</v>
      </c>
      <c r="S1030" s="716">
        <f t="shared" si="544"/>
        <v>0.35</v>
      </c>
      <c r="T1030" s="679">
        <f t="shared" si="545"/>
        <v>0</v>
      </c>
      <c r="U1030" s="679">
        <f t="shared" si="546"/>
        <v>0</v>
      </c>
      <c r="Y1030" s="120"/>
      <c r="AE1030" s="75"/>
      <c r="AF1030" s="370">
        <v>18</v>
      </c>
      <c r="AG1030" s="374">
        <v>16</v>
      </c>
      <c r="AH1030" s="378">
        <v>14</v>
      </c>
      <c r="AI1030" s="381">
        <v>12</v>
      </c>
      <c r="AJ1030" s="386">
        <v>10</v>
      </c>
      <c r="AK1030" s="391"/>
      <c r="AL1030" s="386"/>
      <c r="AM1030" s="363">
        <f t="shared" si="552"/>
        <v>1</v>
      </c>
      <c r="AN1030" s="578">
        <v>112.4</v>
      </c>
      <c r="AO1030" s="120">
        <f t="shared" si="553"/>
        <v>146.12</v>
      </c>
      <c r="AP1030" s="120">
        <f t="shared" si="554"/>
        <v>168.60000000000002</v>
      </c>
      <c r="AQ1030" s="120">
        <f t="shared" si="555"/>
        <v>196.70000000000002</v>
      </c>
      <c r="AR1030" s="120">
        <f t="shared" si="556"/>
        <v>224.8</v>
      </c>
      <c r="AS1030" s="120">
        <f t="shared" si="557"/>
        <v>0</v>
      </c>
      <c r="AT1030" s="120">
        <f t="shared" si="558"/>
        <v>0</v>
      </c>
      <c r="AU1030" s="74" t="s">
        <v>717</v>
      </c>
      <c r="AV1030" s="115"/>
      <c r="AW1030" s="395"/>
      <c r="AX1030" s="571">
        <v>1.3</v>
      </c>
      <c r="AY1030" s="572">
        <v>1.5</v>
      </c>
      <c r="AZ1030" s="572">
        <v>1.75</v>
      </c>
      <c r="BA1030" s="572">
        <v>2</v>
      </c>
      <c r="BB1030" s="573">
        <v>0</v>
      </c>
      <c r="BC1030" s="395">
        <v>0</v>
      </c>
      <c r="BD1030" s="115"/>
      <c r="BE1030" s="115"/>
      <c r="BF1030" s="115"/>
      <c r="BG1030" s="115"/>
      <c r="BH1030" s="115"/>
      <c r="BI1030" s="115"/>
      <c r="BJ1030" s="115"/>
      <c r="BK1030" s="115"/>
      <c r="BQ1030" s="74" t="str">
        <f t="shared" si="559"/>
        <v>14308-(16)</v>
      </c>
      <c r="BR1030" s="120" t="str">
        <f t="shared" si="560"/>
        <v>T-branch</v>
      </c>
      <c r="BS1030" s="120">
        <f t="shared" si="561"/>
        <v>146.12</v>
      </c>
      <c r="BU1030" s="74" t="str">
        <f t="shared" si="562"/>
        <v>14308-(14)</v>
      </c>
      <c r="BV1030" s="120" t="str">
        <f t="shared" si="563"/>
        <v>T-branch</v>
      </c>
      <c r="BW1030" s="120">
        <f t="shared" si="564"/>
        <v>168.60000000000002</v>
      </c>
      <c r="BY1030" s="74" t="str">
        <f t="shared" si="565"/>
        <v>14308-(12)</v>
      </c>
      <c r="BZ1030" s="120" t="str">
        <f t="shared" si="566"/>
        <v>T-branch</v>
      </c>
      <c r="CA1030" s="120">
        <f t="shared" si="567"/>
        <v>196.70000000000002</v>
      </c>
      <c r="CC1030" s="115" t="str">
        <f t="shared" si="568"/>
        <v>14308-(10)</v>
      </c>
      <c r="CD1030" s="120" t="str">
        <f t="shared" si="569"/>
        <v>T-branch</v>
      </c>
      <c r="CE1030" s="417">
        <f t="shared" si="570"/>
        <v>224.8</v>
      </c>
      <c r="CF1030" s="115"/>
      <c r="CG1030" s="115" t="str">
        <f t="shared" si="571"/>
        <v xml:space="preserve"> </v>
      </c>
      <c r="CH1030" s="120" t="str">
        <f t="shared" si="572"/>
        <v xml:space="preserve"> </v>
      </c>
      <c r="CI1030" s="417" t="str">
        <f t="shared" si="573"/>
        <v xml:space="preserve"> </v>
      </c>
      <c r="CJ1030" s="115"/>
      <c r="CK1030" s="115" t="str">
        <f t="shared" si="574"/>
        <v xml:space="preserve"> </v>
      </c>
      <c r="CL1030" s="120" t="str">
        <f t="shared" si="575"/>
        <v xml:space="preserve"> </v>
      </c>
      <c r="CM1030" s="417" t="str">
        <f t="shared" si="576"/>
        <v xml:space="preserve"> </v>
      </c>
      <c r="IS1030" s="103">
        <v>66.599999999999994</v>
      </c>
    </row>
    <row r="1031" spans="2:253" s="74" customFormat="1" ht="17.100000000000001" hidden="1" customHeight="1" x14ac:dyDescent="0.25">
      <c r="B1031" s="504">
        <v>0</v>
      </c>
      <c r="C1031" s="508">
        <v>14309</v>
      </c>
      <c r="D1031" s="506">
        <f t="shared" si="507"/>
        <v>14309</v>
      </c>
      <c r="E1031" s="504" t="s">
        <v>866</v>
      </c>
      <c r="F1031" s="508" t="str">
        <f t="shared" si="550"/>
        <v xml:space="preserve"> </v>
      </c>
      <c r="G1031" s="509" t="s">
        <v>909</v>
      </c>
      <c r="H1031" s="504" t="s">
        <v>923</v>
      </c>
      <c r="I1031" s="1035" t="s">
        <v>888</v>
      </c>
      <c r="J1031" s="1036"/>
      <c r="K1031" s="516" t="s">
        <v>881</v>
      </c>
      <c r="L1031" s="521">
        <v>18</v>
      </c>
      <c r="M1031" s="532" t="s">
        <v>1700</v>
      </c>
      <c r="N1031" s="514">
        <f t="shared" si="551"/>
        <v>117.6</v>
      </c>
      <c r="O1031" s="518">
        <v>0</v>
      </c>
      <c r="P1031" s="680">
        <f>'KB Duct Parts'!$AE$3</f>
        <v>0</v>
      </c>
      <c r="Q1031" s="681">
        <f t="shared" si="542"/>
        <v>0</v>
      </c>
      <c r="R1031" s="682">
        <f t="shared" si="543"/>
        <v>0</v>
      </c>
      <c r="S1031" s="716">
        <f t="shared" si="544"/>
        <v>0.35</v>
      </c>
      <c r="T1031" s="679">
        <f t="shared" si="545"/>
        <v>0</v>
      </c>
      <c r="U1031" s="679">
        <f t="shared" si="546"/>
        <v>0</v>
      </c>
      <c r="Y1031" s="120"/>
      <c r="AE1031" s="75"/>
      <c r="AF1031" s="370">
        <v>18</v>
      </c>
      <c r="AG1031" s="374">
        <v>16</v>
      </c>
      <c r="AH1031" s="378">
        <v>14</v>
      </c>
      <c r="AI1031" s="381">
        <v>12</v>
      </c>
      <c r="AJ1031" s="386">
        <v>10</v>
      </c>
      <c r="AK1031" s="391"/>
      <c r="AL1031" s="386"/>
      <c r="AM1031" s="363">
        <f t="shared" si="552"/>
        <v>1</v>
      </c>
      <c r="AN1031" s="578">
        <v>117.6</v>
      </c>
      <c r="AO1031" s="120">
        <f t="shared" si="553"/>
        <v>152.88</v>
      </c>
      <c r="AP1031" s="120">
        <f t="shared" si="554"/>
        <v>176.39999999999998</v>
      </c>
      <c r="AQ1031" s="120">
        <f t="shared" si="555"/>
        <v>205.79999999999998</v>
      </c>
      <c r="AR1031" s="120">
        <f t="shared" si="556"/>
        <v>235.2</v>
      </c>
      <c r="AS1031" s="120">
        <f t="shared" si="557"/>
        <v>0</v>
      </c>
      <c r="AT1031" s="120">
        <f t="shared" si="558"/>
        <v>0</v>
      </c>
      <c r="AU1031" s="74" t="s">
        <v>717</v>
      </c>
      <c r="AV1031" s="115"/>
      <c r="AW1031" s="395"/>
      <c r="AX1031" s="571">
        <v>1.3</v>
      </c>
      <c r="AY1031" s="572">
        <v>1.5</v>
      </c>
      <c r="AZ1031" s="572">
        <v>1.75</v>
      </c>
      <c r="BA1031" s="572">
        <v>2</v>
      </c>
      <c r="BB1031" s="573">
        <v>0</v>
      </c>
      <c r="BC1031" s="395">
        <v>0</v>
      </c>
      <c r="BD1031" s="115"/>
      <c r="BE1031" s="115"/>
      <c r="BF1031" s="115"/>
      <c r="BG1031" s="115"/>
      <c r="BH1031" s="115"/>
      <c r="BI1031" s="115"/>
      <c r="BJ1031" s="115"/>
      <c r="BK1031" s="115"/>
      <c r="BQ1031" s="74" t="str">
        <f t="shared" si="559"/>
        <v>14309-(16)</v>
      </c>
      <c r="BR1031" s="120" t="str">
        <f t="shared" si="560"/>
        <v>T-branch</v>
      </c>
      <c r="BS1031" s="120">
        <f t="shared" si="561"/>
        <v>152.88</v>
      </c>
      <c r="BU1031" s="74" t="str">
        <f t="shared" si="562"/>
        <v>14309-(14)</v>
      </c>
      <c r="BV1031" s="120" t="str">
        <f t="shared" si="563"/>
        <v>T-branch</v>
      </c>
      <c r="BW1031" s="120">
        <f t="shared" si="564"/>
        <v>176.39999999999998</v>
      </c>
      <c r="BY1031" s="74" t="str">
        <f t="shared" si="565"/>
        <v>14309-(12)</v>
      </c>
      <c r="BZ1031" s="120" t="str">
        <f t="shared" si="566"/>
        <v>T-branch</v>
      </c>
      <c r="CA1031" s="120">
        <f t="shared" si="567"/>
        <v>205.79999999999998</v>
      </c>
      <c r="CC1031" s="115" t="str">
        <f t="shared" si="568"/>
        <v>14309-(10)</v>
      </c>
      <c r="CD1031" s="120" t="str">
        <f t="shared" si="569"/>
        <v>T-branch</v>
      </c>
      <c r="CE1031" s="417">
        <f t="shared" si="570"/>
        <v>235.2</v>
      </c>
      <c r="CF1031" s="115"/>
      <c r="CG1031" s="115" t="str">
        <f t="shared" si="571"/>
        <v xml:space="preserve"> </v>
      </c>
      <c r="CH1031" s="120" t="str">
        <f t="shared" si="572"/>
        <v xml:space="preserve"> </v>
      </c>
      <c r="CI1031" s="417" t="str">
        <f t="shared" si="573"/>
        <v xml:space="preserve"> </v>
      </c>
      <c r="CJ1031" s="115"/>
      <c r="CK1031" s="115" t="str">
        <f t="shared" si="574"/>
        <v xml:space="preserve"> </v>
      </c>
      <c r="CL1031" s="120" t="str">
        <f t="shared" si="575"/>
        <v xml:space="preserve"> </v>
      </c>
      <c r="CM1031" s="417" t="str">
        <f t="shared" si="576"/>
        <v xml:space="preserve"> </v>
      </c>
      <c r="IS1031" s="103">
        <v>69.599999999999994</v>
      </c>
    </row>
    <row r="1032" spans="2:253" s="74" customFormat="1" ht="17.100000000000001" hidden="1" customHeight="1" x14ac:dyDescent="0.25">
      <c r="B1032" s="504">
        <v>0</v>
      </c>
      <c r="C1032" s="508">
        <v>14310</v>
      </c>
      <c r="D1032" s="506">
        <f t="shared" si="507"/>
        <v>14310</v>
      </c>
      <c r="E1032" s="504" t="s">
        <v>867</v>
      </c>
      <c r="F1032" s="508" t="str">
        <f t="shared" si="550"/>
        <v xml:space="preserve"> </v>
      </c>
      <c r="G1032" s="509" t="s">
        <v>909</v>
      </c>
      <c r="H1032" s="504" t="s">
        <v>923</v>
      </c>
      <c r="I1032" s="1035" t="s">
        <v>888</v>
      </c>
      <c r="J1032" s="1036"/>
      <c r="K1032" s="516" t="s">
        <v>881</v>
      </c>
      <c r="L1032" s="521">
        <v>18</v>
      </c>
      <c r="M1032" s="532" t="s">
        <v>1700</v>
      </c>
      <c r="N1032" s="514">
        <f t="shared" si="551"/>
        <v>125.6</v>
      </c>
      <c r="O1032" s="518">
        <v>0</v>
      </c>
      <c r="P1032" s="680">
        <f>'KB Duct Parts'!$AE$3</f>
        <v>0</v>
      </c>
      <c r="Q1032" s="681">
        <f t="shared" si="542"/>
        <v>0</v>
      </c>
      <c r="R1032" s="682">
        <f t="shared" si="543"/>
        <v>0</v>
      </c>
      <c r="S1032" s="716">
        <f t="shared" si="544"/>
        <v>0.35</v>
      </c>
      <c r="T1032" s="679">
        <f t="shared" si="545"/>
        <v>0</v>
      </c>
      <c r="U1032" s="679">
        <f t="shared" si="546"/>
        <v>0</v>
      </c>
      <c r="Y1032" s="120"/>
      <c r="AE1032" s="75"/>
      <c r="AF1032" s="370">
        <v>18</v>
      </c>
      <c r="AG1032" s="374">
        <v>16</v>
      </c>
      <c r="AH1032" s="378">
        <v>14</v>
      </c>
      <c r="AI1032" s="381">
        <v>12</v>
      </c>
      <c r="AJ1032" s="386">
        <v>10</v>
      </c>
      <c r="AK1032" s="391"/>
      <c r="AL1032" s="386"/>
      <c r="AM1032" s="363">
        <f t="shared" si="552"/>
        <v>1</v>
      </c>
      <c r="AN1032" s="578">
        <v>125.6</v>
      </c>
      <c r="AO1032" s="120">
        <f t="shared" si="553"/>
        <v>163.28</v>
      </c>
      <c r="AP1032" s="120">
        <f t="shared" si="554"/>
        <v>188.39999999999998</v>
      </c>
      <c r="AQ1032" s="120">
        <f t="shared" si="555"/>
        <v>219.79999999999998</v>
      </c>
      <c r="AR1032" s="120">
        <f t="shared" si="556"/>
        <v>251.2</v>
      </c>
      <c r="AS1032" s="120">
        <f t="shared" si="557"/>
        <v>0</v>
      </c>
      <c r="AT1032" s="120">
        <f t="shared" si="558"/>
        <v>0</v>
      </c>
      <c r="AU1032" s="74" t="s">
        <v>717</v>
      </c>
      <c r="AV1032" s="115"/>
      <c r="AW1032" s="395"/>
      <c r="AX1032" s="571">
        <v>1.3</v>
      </c>
      <c r="AY1032" s="572">
        <v>1.5</v>
      </c>
      <c r="AZ1032" s="572">
        <v>1.75</v>
      </c>
      <c r="BA1032" s="572">
        <v>2</v>
      </c>
      <c r="BB1032" s="573">
        <v>0</v>
      </c>
      <c r="BC1032" s="395">
        <v>0</v>
      </c>
      <c r="BD1032" s="115"/>
      <c r="BE1032" s="115"/>
      <c r="BF1032" s="115"/>
      <c r="BG1032" s="115"/>
      <c r="BH1032" s="115"/>
      <c r="BI1032" s="115"/>
      <c r="BJ1032" s="115"/>
      <c r="BK1032" s="115"/>
      <c r="BQ1032" s="74" t="str">
        <f t="shared" si="559"/>
        <v>14310-(16)</v>
      </c>
      <c r="BR1032" s="120" t="str">
        <f t="shared" si="560"/>
        <v>T-branch</v>
      </c>
      <c r="BS1032" s="120">
        <f t="shared" si="561"/>
        <v>163.28</v>
      </c>
      <c r="BU1032" s="74" t="str">
        <f t="shared" si="562"/>
        <v>14310-(14)</v>
      </c>
      <c r="BV1032" s="120" t="str">
        <f t="shared" si="563"/>
        <v>T-branch</v>
      </c>
      <c r="BW1032" s="120">
        <f t="shared" si="564"/>
        <v>188.39999999999998</v>
      </c>
      <c r="BY1032" s="74" t="str">
        <f t="shared" si="565"/>
        <v>14310-(12)</v>
      </c>
      <c r="BZ1032" s="120" t="str">
        <f t="shared" si="566"/>
        <v>T-branch</v>
      </c>
      <c r="CA1032" s="120">
        <f t="shared" si="567"/>
        <v>219.79999999999998</v>
      </c>
      <c r="CC1032" s="115" t="str">
        <f t="shared" si="568"/>
        <v>14310-(10)</v>
      </c>
      <c r="CD1032" s="120" t="str">
        <f t="shared" si="569"/>
        <v>T-branch</v>
      </c>
      <c r="CE1032" s="417">
        <f t="shared" si="570"/>
        <v>251.2</v>
      </c>
      <c r="CF1032" s="115"/>
      <c r="CG1032" s="115" t="str">
        <f t="shared" si="571"/>
        <v xml:space="preserve"> </v>
      </c>
      <c r="CH1032" s="120" t="str">
        <f t="shared" si="572"/>
        <v xml:space="preserve"> </v>
      </c>
      <c r="CI1032" s="417" t="str">
        <f t="shared" si="573"/>
        <v xml:space="preserve"> </v>
      </c>
      <c r="CJ1032" s="115"/>
      <c r="CK1032" s="115" t="str">
        <f t="shared" si="574"/>
        <v xml:space="preserve"> </v>
      </c>
      <c r="CL1032" s="120" t="str">
        <f t="shared" si="575"/>
        <v xml:space="preserve"> </v>
      </c>
      <c r="CM1032" s="417" t="str">
        <f t="shared" si="576"/>
        <v xml:space="preserve"> </v>
      </c>
      <c r="IS1032" s="103">
        <v>74.3</v>
      </c>
    </row>
    <row r="1033" spans="2:253" s="74" customFormat="1" ht="17.100000000000001" hidden="1" customHeight="1" x14ac:dyDescent="0.25">
      <c r="B1033" s="504">
        <v>0</v>
      </c>
      <c r="C1033" s="508">
        <v>14311</v>
      </c>
      <c r="D1033" s="506">
        <f t="shared" si="507"/>
        <v>14311</v>
      </c>
      <c r="E1033" s="504" t="s">
        <v>868</v>
      </c>
      <c r="F1033" s="508" t="str">
        <f t="shared" si="550"/>
        <v xml:space="preserve"> </v>
      </c>
      <c r="G1033" s="509" t="s">
        <v>909</v>
      </c>
      <c r="H1033" s="504" t="s">
        <v>923</v>
      </c>
      <c r="I1033" s="1035" t="s">
        <v>888</v>
      </c>
      <c r="J1033" s="1036"/>
      <c r="K1033" s="516" t="s">
        <v>881</v>
      </c>
      <c r="L1033" s="521">
        <v>18</v>
      </c>
      <c r="M1033" s="532" t="s">
        <v>1700</v>
      </c>
      <c r="N1033" s="514">
        <f t="shared" si="551"/>
        <v>132.4</v>
      </c>
      <c r="O1033" s="518">
        <v>0</v>
      </c>
      <c r="P1033" s="680">
        <f>'KB Duct Parts'!$AE$3</f>
        <v>0</v>
      </c>
      <c r="Q1033" s="681">
        <f t="shared" si="542"/>
        <v>0</v>
      </c>
      <c r="R1033" s="682">
        <f t="shared" si="543"/>
        <v>0</v>
      </c>
      <c r="S1033" s="716">
        <f t="shared" si="544"/>
        <v>0.35</v>
      </c>
      <c r="T1033" s="679">
        <f t="shared" si="545"/>
        <v>0</v>
      </c>
      <c r="U1033" s="679">
        <f t="shared" si="546"/>
        <v>0</v>
      </c>
      <c r="Y1033" s="120"/>
      <c r="AE1033" s="75"/>
      <c r="AF1033" s="370">
        <v>18</v>
      </c>
      <c r="AG1033" s="374">
        <v>16</v>
      </c>
      <c r="AH1033" s="378">
        <v>14</v>
      </c>
      <c r="AI1033" s="381">
        <v>12</v>
      </c>
      <c r="AJ1033" s="386">
        <v>10</v>
      </c>
      <c r="AK1033" s="391"/>
      <c r="AL1033" s="386"/>
      <c r="AM1033" s="363">
        <f t="shared" si="552"/>
        <v>1</v>
      </c>
      <c r="AN1033" s="578">
        <v>132.4</v>
      </c>
      <c r="AO1033" s="120">
        <f t="shared" si="553"/>
        <v>172.12</v>
      </c>
      <c r="AP1033" s="120">
        <f t="shared" si="554"/>
        <v>198.60000000000002</v>
      </c>
      <c r="AQ1033" s="120">
        <f t="shared" si="555"/>
        <v>231.70000000000002</v>
      </c>
      <c r="AR1033" s="120">
        <f t="shared" si="556"/>
        <v>264.8</v>
      </c>
      <c r="AS1033" s="120">
        <f t="shared" si="557"/>
        <v>0</v>
      </c>
      <c r="AT1033" s="120">
        <f t="shared" si="558"/>
        <v>0</v>
      </c>
      <c r="AU1033" s="74" t="s">
        <v>717</v>
      </c>
      <c r="AV1033" s="115"/>
      <c r="AW1033" s="395"/>
      <c r="AX1033" s="571">
        <v>1.3</v>
      </c>
      <c r="AY1033" s="572">
        <v>1.5</v>
      </c>
      <c r="AZ1033" s="572">
        <v>1.75</v>
      </c>
      <c r="BA1033" s="572">
        <v>2</v>
      </c>
      <c r="BB1033" s="573">
        <v>0</v>
      </c>
      <c r="BC1033" s="395">
        <v>0</v>
      </c>
      <c r="BD1033" s="115"/>
      <c r="BE1033" s="115"/>
      <c r="BF1033" s="115"/>
      <c r="BG1033" s="115"/>
      <c r="BH1033" s="115"/>
      <c r="BI1033" s="115"/>
      <c r="BJ1033" s="115"/>
      <c r="BK1033" s="115"/>
      <c r="BQ1033" s="74" t="str">
        <f t="shared" si="559"/>
        <v>14311-(16)</v>
      </c>
      <c r="BR1033" s="120" t="str">
        <f t="shared" si="560"/>
        <v>T-branch</v>
      </c>
      <c r="BS1033" s="120">
        <f t="shared" si="561"/>
        <v>172.12</v>
      </c>
      <c r="BU1033" s="74" t="str">
        <f t="shared" si="562"/>
        <v>14311-(14)</v>
      </c>
      <c r="BV1033" s="120" t="str">
        <f t="shared" si="563"/>
        <v>T-branch</v>
      </c>
      <c r="BW1033" s="120">
        <f t="shared" si="564"/>
        <v>198.60000000000002</v>
      </c>
      <c r="BY1033" s="74" t="str">
        <f t="shared" si="565"/>
        <v>14311-(12)</v>
      </c>
      <c r="BZ1033" s="120" t="str">
        <f t="shared" si="566"/>
        <v>T-branch</v>
      </c>
      <c r="CA1033" s="120">
        <f t="shared" si="567"/>
        <v>231.70000000000002</v>
      </c>
      <c r="CC1033" s="115" t="str">
        <f t="shared" si="568"/>
        <v>14311-(10)</v>
      </c>
      <c r="CD1033" s="120" t="str">
        <f t="shared" si="569"/>
        <v>T-branch</v>
      </c>
      <c r="CE1033" s="417">
        <f t="shared" si="570"/>
        <v>264.8</v>
      </c>
      <c r="CF1033" s="115"/>
      <c r="CG1033" s="115" t="str">
        <f t="shared" si="571"/>
        <v xml:space="preserve"> </v>
      </c>
      <c r="CH1033" s="120" t="str">
        <f t="shared" si="572"/>
        <v xml:space="preserve"> </v>
      </c>
      <c r="CI1033" s="417" t="str">
        <f t="shared" si="573"/>
        <v xml:space="preserve"> </v>
      </c>
      <c r="CJ1033" s="115"/>
      <c r="CK1033" s="115" t="str">
        <f t="shared" si="574"/>
        <v xml:space="preserve"> </v>
      </c>
      <c r="CL1033" s="120" t="str">
        <f t="shared" si="575"/>
        <v xml:space="preserve"> </v>
      </c>
      <c r="CM1033" s="417" t="str">
        <f t="shared" si="576"/>
        <v xml:space="preserve"> </v>
      </c>
      <c r="IS1033" s="103">
        <v>78.400000000000006</v>
      </c>
    </row>
    <row r="1034" spans="2:253" s="74" customFormat="1" ht="17.100000000000001" hidden="1" customHeight="1" x14ac:dyDescent="0.25">
      <c r="B1034" s="504">
        <v>0</v>
      </c>
      <c r="C1034" s="508">
        <v>14312</v>
      </c>
      <c r="D1034" s="506">
        <f t="shared" si="507"/>
        <v>14312</v>
      </c>
      <c r="E1034" s="504" t="s">
        <v>869</v>
      </c>
      <c r="F1034" s="508" t="str">
        <f t="shared" si="550"/>
        <v xml:space="preserve"> </v>
      </c>
      <c r="G1034" s="509" t="s">
        <v>909</v>
      </c>
      <c r="H1034" s="504" t="s">
        <v>923</v>
      </c>
      <c r="I1034" s="1035" t="s">
        <v>888</v>
      </c>
      <c r="J1034" s="1036"/>
      <c r="K1034" s="516" t="s">
        <v>881</v>
      </c>
      <c r="L1034" s="521">
        <v>18</v>
      </c>
      <c r="M1034" s="532" t="s">
        <v>1700</v>
      </c>
      <c r="N1034" s="514">
        <f t="shared" si="551"/>
        <v>139.4</v>
      </c>
      <c r="O1034" s="518">
        <v>0</v>
      </c>
      <c r="P1034" s="680">
        <f>'KB Duct Parts'!$AE$3</f>
        <v>0</v>
      </c>
      <c r="Q1034" s="681">
        <f t="shared" si="542"/>
        <v>0</v>
      </c>
      <c r="R1034" s="682">
        <f t="shared" si="543"/>
        <v>0</v>
      </c>
      <c r="S1034" s="716">
        <f t="shared" si="544"/>
        <v>0.35</v>
      </c>
      <c r="T1034" s="679">
        <f t="shared" si="545"/>
        <v>0</v>
      </c>
      <c r="U1034" s="679">
        <f t="shared" si="546"/>
        <v>0</v>
      </c>
      <c r="Y1034" s="120"/>
      <c r="AE1034" s="75"/>
      <c r="AF1034" s="370">
        <v>18</v>
      </c>
      <c r="AG1034" s="374">
        <v>16</v>
      </c>
      <c r="AH1034" s="378">
        <v>14</v>
      </c>
      <c r="AI1034" s="381">
        <v>12</v>
      </c>
      <c r="AJ1034" s="386">
        <v>10</v>
      </c>
      <c r="AK1034" s="391"/>
      <c r="AL1034" s="386"/>
      <c r="AM1034" s="363">
        <f t="shared" si="552"/>
        <v>1</v>
      </c>
      <c r="AN1034" s="578">
        <v>139.4</v>
      </c>
      <c r="AO1034" s="120">
        <f t="shared" si="553"/>
        <v>181.22000000000003</v>
      </c>
      <c r="AP1034" s="120">
        <f t="shared" si="554"/>
        <v>209.10000000000002</v>
      </c>
      <c r="AQ1034" s="120">
        <f t="shared" si="555"/>
        <v>243.95000000000002</v>
      </c>
      <c r="AR1034" s="120">
        <f t="shared" si="556"/>
        <v>278.8</v>
      </c>
      <c r="AS1034" s="120">
        <f t="shared" si="557"/>
        <v>0</v>
      </c>
      <c r="AT1034" s="120">
        <f t="shared" si="558"/>
        <v>0</v>
      </c>
      <c r="AU1034" s="74" t="s">
        <v>717</v>
      </c>
      <c r="AV1034" s="115"/>
      <c r="AW1034" s="395"/>
      <c r="AX1034" s="571">
        <v>1.3</v>
      </c>
      <c r="AY1034" s="572">
        <v>1.5</v>
      </c>
      <c r="AZ1034" s="572">
        <v>1.75</v>
      </c>
      <c r="BA1034" s="572">
        <v>2</v>
      </c>
      <c r="BB1034" s="573">
        <v>0</v>
      </c>
      <c r="BC1034" s="395">
        <v>0</v>
      </c>
      <c r="BD1034" s="115"/>
      <c r="BE1034" s="115"/>
      <c r="BF1034" s="115"/>
      <c r="BG1034" s="115"/>
      <c r="BH1034" s="115"/>
      <c r="BI1034" s="115"/>
      <c r="BJ1034" s="115"/>
      <c r="BK1034" s="115"/>
      <c r="BQ1034" s="74" t="str">
        <f t="shared" si="559"/>
        <v>14312-(16)</v>
      </c>
      <c r="BR1034" s="120" t="str">
        <f t="shared" si="560"/>
        <v>T-branch</v>
      </c>
      <c r="BS1034" s="120">
        <f t="shared" si="561"/>
        <v>181.22000000000003</v>
      </c>
      <c r="BU1034" s="74" t="str">
        <f t="shared" si="562"/>
        <v>14312-(14)</v>
      </c>
      <c r="BV1034" s="120" t="str">
        <f t="shared" si="563"/>
        <v>T-branch</v>
      </c>
      <c r="BW1034" s="120">
        <f t="shared" si="564"/>
        <v>209.10000000000002</v>
      </c>
      <c r="BY1034" s="74" t="str">
        <f t="shared" si="565"/>
        <v>14312-(12)</v>
      </c>
      <c r="BZ1034" s="120" t="str">
        <f t="shared" si="566"/>
        <v>T-branch</v>
      </c>
      <c r="CA1034" s="120">
        <f t="shared" si="567"/>
        <v>243.95000000000002</v>
      </c>
      <c r="CC1034" s="115" t="str">
        <f t="shared" si="568"/>
        <v>14312-(10)</v>
      </c>
      <c r="CD1034" s="120" t="str">
        <f t="shared" si="569"/>
        <v>T-branch</v>
      </c>
      <c r="CE1034" s="417">
        <f t="shared" si="570"/>
        <v>278.8</v>
      </c>
      <c r="CF1034" s="115"/>
      <c r="CG1034" s="115" t="str">
        <f t="shared" si="571"/>
        <v xml:space="preserve"> </v>
      </c>
      <c r="CH1034" s="120" t="str">
        <f t="shared" si="572"/>
        <v xml:space="preserve"> </v>
      </c>
      <c r="CI1034" s="417" t="str">
        <f t="shared" si="573"/>
        <v xml:space="preserve"> </v>
      </c>
      <c r="CJ1034" s="115"/>
      <c r="CK1034" s="115" t="str">
        <f t="shared" si="574"/>
        <v xml:space="preserve"> </v>
      </c>
      <c r="CL1034" s="120" t="str">
        <f t="shared" si="575"/>
        <v xml:space="preserve"> </v>
      </c>
      <c r="CM1034" s="417" t="str">
        <f t="shared" si="576"/>
        <v xml:space="preserve"> </v>
      </c>
      <c r="IS1034" s="103">
        <v>82.6</v>
      </c>
    </row>
    <row r="1035" spans="2:253" s="74" customFormat="1" ht="17.100000000000001" hidden="1" customHeight="1" x14ac:dyDescent="0.25">
      <c r="B1035" s="504">
        <v>0</v>
      </c>
      <c r="C1035" s="508">
        <v>14313</v>
      </c>
      <c r="D1035" s="506">
        <f t="shared" ref="D1035:D1144" si="577">IF(AM1035=1,C1035,(C1035&amp;"  ("&amp;L1035&amp;"ga)"))</f>
        <v>14313</v>
      </c>
      <c r="E1035" s="504" t="s">
        <v>870</v>
      </c>
      <c r="F1035" s="508" t="str">
        <f t="shared" si="550"/>
        <v xml:space="preserve"> </v>
      </c>
      <c r="G1035" s="509" t="s">
        <v>909</v>
      </c>
      <c r="H1035" s="504" t="s">
        <v>923</v>
      </c>
      <c r="I1035" s="1035" t="s">
        <v>888</v>
      </c>
      <c r="J1035" s="1036"/>
      <c r="K1035" s="516" t="s">
        <v>881</v>
      </c>
      <c r="L1035" s="521">
        <v>18</v>
      </c>
      <c r="M1035" s="532" t="s">
        <v>1700</v>
      </c>
      <c r="N1035" s="514">
        <f t="shared" si="551"/>
        <v>151.69999999999999</v>
      </c>
      <c r="O1035" s="518">
        <v>0</v>
      </c>
      <c r="P1035" s="680">
        <f>'KB Duct Parts'!$AE$3</f>
        <v>0</v>
      </c>
      <c r="Q1035" s="681">
        <f t="shared" si="542"/>
        <v>0</v>
      </c>
      <c r="R1035" s="682">
        <f t="shared" si="543"/>
        <v>0</v>
      </c>
      <c r="S1035" s="716">
        <f t="shared" si="544"/>
        <v>0.35</v>
      </c>
      <c r="T1035" s="679">
        <f t="shared" si="545"/>
        <v>0</v>
      </c>
      <c r="U1035" s="679">
        <f t="shared" si="546"/>
        <v>0</v>
      </c>
      <c r="Y1035" s="120"/>
      <c r="AE1035" s="75"/>
      <c r="AF1035" s="370">
        <v>18</v>
      </c>
      <c r="AG1035" s="374">
        <v>16</v>
      </c>
      <c r="AH1035" s="378">
        <v>14</v>
      </c>
      <c r="AI1035" s="381">
        <v>12</v>
      </c>
      <c r="AJ1035" s="386">
        <v>10</v>
      </c>
      <c r="AK1035" s="391"/>
      <c r="AL1035" s="386"/>
      <c r="AM1035" s="363">
        <f t="shared" si="552"/>
        <v>1</v>
      </c>
      <c r="AN1035" s="578">
        <v>151.69999999999999</v>
      </c>
      <c r="AO1035" s="120">
        <f t="shared" si="553"/>
        <v>197.20999999999998</v>
      </c>
      <c r="AP1035" s="120">
        <f t="shared" si="554"/>
        <v>227.54999999999998</v>
      </c>
      <c r="AQ1035" s="120">
        <f t="shared" si="555"/>
        <v>265.47499999999997</v>
      </c>
      <c r="AR1035" s="120">
        <f t="shared" si="556"/>
        <v>303.39999999999998</v>
      </c>
      <c r="AS1035" s="120">
        <f t="shared" si="557"/>
        <v>0</v>
      </c>
      <c r="AT1035" s="120">
        <f t="shared" si="558"/>
        <v>0</v>
      </c>
      <c r="AU1035" s="74" t="s">
        <v>717</v>
      </c>
      <c r="AV1035" s="115"/>
      <c r="AW1035" s="395"/>
      <c r="AX1035" s="571">
        <v>1.3</v>
      </c>
      <c r="AY1035" s="572">
        <v>1.5</v>
      </c>
      <c r="AZ1035" s="572">
        <v>1.75</v>
      </c>
      <c r="BA1035" s="572">
        <v>2</v>
      </c>
      <c r="BB1035" s="573">
        <v>0</v>
      </c>
      <c r="BC1035" s="395">
        <v>0</v>
      </c>
      <c r="BD1035" s="115"/>
      <c r="BE1035" s="115"/>
      <c r="BF1035" s="115"/>
      <c r="BG1035" s="115"/>
      <c r="BH1035" s="115"/>
      <c r="BI1035" s="115"/>
      <c r="BJ1035" s="115"/>
      <c r="BK1035" s="115"/>
      <c r="BQ1035" s="74" t="str">
        <f t="shared" si="559"/>
        <v>14313-(16)</v>
      </c>
      <c r="BR1035" s="120" t="str">
        <f t="shared" si="560"/>
        <v>T-branch</v>
      </c>
      <c r="BS1035" s="120">
        <f t="shared" si="561"/>
        <v>197.20999999999998</v>
      </c>
      <c r="BU1035" s="74" t="str">
        <f t="shared" si="562"/>
        <v>14313-(14)</v>
      </c>
      <c r="BV1035" s="120" t="str">
        <f t="shared" si="563"/>
        <v>T-branch</v>
      </c>
      <c r="BW1035" s="120">
        <f t="shared" si="564"/>
        <v>227.54999999999998</v>
      </c>
      <c r="BY1035" s="74" t="str">
        <f t="shared" si="565"/>
        <v>14313-(12)</v>
      </c>
      <c r="BZ1035" s="120" t="str">
        <f t="shared" si="566"/>
        <v>T-branch</v>
      </c>
      <c r="CA1035" s="120">
        <f t="shared" si="567"/>
        <v>265.47499999999997</v>
      </c>
      <c r="CC1035" s="115" t="str">
        <f t="shared" si="568"/>
        <v>14313-(10)</v>
      </c>
      <c r="CD1035" s="120" t="str">
        <f t="shared" si="569"/>
        <v>T-branch</v>
      </c>
      <c r="CE1035" s="417">
        <f t="shared" si="570"/>
        <v>303.39999999999998</v>
      </c>
      <c r="CF1035" s="115"/>
      <c r="CG1035" s="115" t="str">
        <f t="shared" si="571"/>
        <v xml:space="preserve"> </v>
      </c>
      <c r="CH1035" s="120" t="str">
        <f t="shared" si="572"/>
        <v xml:space="preserve"> </v>
      </c>
      <c r="CI1035" s="417" t="str">
        <f t="shared" si="573"/>
        <v xml:space="preserve"> </v>
      </c>
      <c r="CJ1035" s="115"/>
      <c r="CK1035" s="115" t="str">
        <f t="shared" si="574"/>
        <v xml:space="preserve"> </v>
      </c>
      <c r="CL1035" s="120" t="str">
        <f t="shared" si="575"/>
        <v xml:space="preserve"> </v>
      </c>
      <c r="CM1035" s="417" t="str">
        <f t="shared" si="576"/>
        <v xml:space="preserve"> </v>
      </c>
      <c r="IS1035" s="103">
        <v>89.8</v>
      </c>
    </row>
    <row r="1036" spans="2:253" s="74" customFormat="1" ht="17.100000000000001" hidden="1" customHeight="1" x14ac:dyDescent="0.25">
      <c r="B1036" s="504">
        <v>0</v>
      </c>
      <c r="C1036" s="508">
        <v>14314</v>
      </c>
      <c r="D1036" s="506">
        <f t="shared" si="577"/>
        <v>14314</v>
      </c>
      <c r="E1036" s="504" t="s">
        <v>871</v>
      </c>
      <c r="F1036" s="508" t="str">
        <f t="shared" si="550"/>
        <v xml:space="preserve"> </v>
      </c>
      <c r="G1036" s="509" t="s">
        <v>909</v>
      </c>
      <c r="H1036" s="504" t="s">
        <v>923</v>
      </c>
      <c r="I1036" s="1035" t="s">
        <v>888</v>
      </c>
      <c r="J1036" s="1036"/>
      <c r="K1036" s="516" t="s">
        <v>881</v>
      </c>
      <c r="L1036" s="521">
        <v>18</v>
      </c>
      <c r="M1036" s="532" t="s">
        <v>1700</v>
      </c>
      <c r="N1036" s="514">
        <f t="shared" si="551"/>
        <v>163.9</v>
      </c>
      <c r="O1036" s="518">
        <v>0</v>
      </c>
      <c r="P1036" s="680">
        <f>'KB Duct Parts'!$AE$3</f>
        <v>0</v>
      </c>
      <c r="Q1036" s="681">
        <f t="shared" si="542"/>
        <v>0</v>
      </c>
      <c r="R1036" s="682">
        <f t="shared" si="543"/>
        <v>0</v>
      </c>
      <c r="S1036" s="716">
        <f t="shared" si="544"/>
        <v>0.35</v>
      </c>
      <c r="T1036" s="679">
        <f t="shared" si="545"/>
        <v>0</v>
      </c>
      <c r="U1036" s="679">
        <f t="shared" si="546"/>
        <v>0</v>
      </c>
      <c r="Y1036" s="120"/>
      <c r="AE1036" s="75"/>
      <c r="AF1036" s="370">
        <v>18</v>
      </c>
      <c r="AG1036" s="374">
        <v>16</v>
      </c>
      <c r="AH1036" s="378">
        <v>14</v>
      </c>
      <c r="AI1036" s="381">
        <v>12</v>
      </c>
      <c r="AJ1036" s="386">
        <v>10</v>
      </c>
      <c r="AK1036" s="391"/>
      <c r="AL1036" s="386"/>
      <c r="AM1036" s="363">
        <f t="shared" si="552"/>
        <v>1</v>
      </c>
      <c r="AN1036" s="578">
        <v>163.9</v>
      </c>
      <c r="AO1036" s="120">
        <f t="shared" si="553"/>
        <v>213.07000000000002</v>
      </c>
      <c r="AP1036" s="120">
        <f t="shared" si="554"/>
        <v>245.85000000000002</v>
      </c>
      <c r="AQ1036" s="120">
        <f t="shared" si="555"/>
        <v>286.82499999999999</v>
      </c>
      <c r="AR1036" s="120">
        <f t="shared" si="556"/>
        <v>327.8</v>
      </c>
      <c r="AS1036" s="120">
        <f t="shared" si="557"/>
        <v>0</v>
      </c>
      <c r="AT1036" s="120">
        <f t="shared" si="558"/>
        <v>0</v>
      </c>
      <c r="AU1036" s="74" t="s">
        <v>717</v>
      </c>
      <c r="AV1036" s="115"/>
      <c r="AW1036" s="395"/>
      <c r="AX1036" s="571">
        <v>1.3</v>
      </c>
      <c r="AY1036" s="572">
        <v>1.5</v>
      </c>
      <c r="AZ1036" s="572">
        <v>1.75</v>
      </c>
      <c r="BA1036" s="572">
        <v>2</v>
      </c>
      <c r="BB1036" s="573">
        <v>0</v>
      </c>
      <c r="BC1036" s="395">
        <v>0</v>
      </c>
      <c r="BD1036" s="115"/>
      <c r="BE1036" s="115"/>
      <c r="BF1036" s="115"/>
      <c r="BG1036" s="115"/>
      <c r="BH1036" s="115"/>
      <c r="BI1036" s="115"/>
      <c r="BJ1036" s="115"/>
      <c r="BK1036" s="115"/>
      <c r="BQ1036" s="74" t="str">
        <f t="shared" si="559"/>
        <v>14314-(16)</v>
      </c>
      <c r="BR1036" s="120" t="str">
        <f t="shared" si="560"/>
        <v>T-branch</v>
      </c>
      <c r="BS1036" s="120">
        <f t="shared" si="561"/>
        <v>213.07000000000002</v>
      </c>
      <c r="BU1036" s="74" t="str">
        <f t="shared" si="562"/>
        <v>14314-(14)</v>
      </c>
      <c r="BV1036" s="120" t="str">
        <f t="shared" si="563"/>
        <v>T-branch</v>
      </c>
      <c r="BW1036" s="120">
        <f t="shared" si="564"/>
        <v>245.85000000000002</v>
      </c>
      <c r="BY1036" s="74" t="str">
        <f t="shared" si="565"/>
        <v>14314-(12)</v>
      </c>
      <c r="BZ1036" s="120" t="str">
        <f t="shared" si="566"/>
        <v>T-branch</v>
      </c>
      <c r="CA1036" s="120">
        <f t="shared" si="567"/>
        <v>286.82499999999999</v>
      </c>
      <c r="CC1036" s="115" t="str">
        <f t="shared" si="568"/>
        <v>14314-(10)</v>
      </c>
      <c r="CD1036" s="120" t="str">
        <f t="shared" si="569"/>
        <v>T-branch</v>
      </c>
      <c r="CE1036" s="417">
        <f t="shared" si="570"/>
        <v>327.8</v>
      </c>
      <c r="CF1036" s="115"/>
      <c r="CG1036" s="115" t="str">
        <f t="shared" si="571"/>
        <v xml:space="preserve"> </v>
      </c>
      <c r="CH1036" s="120" t="str">
        <f t="shared" si="572"/>
        <v xml:space="preserve"> </v>
      </c>
      <c r="CI1036" s="417" t="str">
        <f t="shared" si="573"/>
        <v xml:space="preserve"> </v>
      </c>
      <c r="CJ1036" s="115"/>
      <c r="CK1036" s="115" t="str">
        <f t="shared" si="574"/>
        <v xml:space="preserve"> </v>
      </c>
      <c r="CL1036" s="120" t="str">
        <f t="shared" si="575"/>
        <v xml:space="preserve"> </v>
      </c>
      <c r="CM1036" s="417" t="str">
        <f t="shared" si="576"/>
        <v xml:space="preserve"> </v>
      </c>
      <c r="IS1036" s="103">
        <v>97</v>
      </c>
    </row>
    <row r="1037" spans="2:253" s="74" customFormat="1" ht="17.100000000000001" hidden="1" customHeight="1" x14ac:dyDescent="0.25">
      <c r="B1037" s="504">
        <v>0</v>
      </c>
      <c r="C1037" s="508">
        <v>14315</v>
      </c>
      <c r="D1037" s="506">
        <f t="shared" si="577"/>
        <v>14315</v>
      </c>
      <c r="E1037" s="504" t="s">
        <v>872</v>
      </c>
      <c r="F1037" s="508" t="str">
        <f t="shared" si="550"/>
        <v xml:space="preserve"> </v>
      </c>
      <c r="G1037" s="509" t="s">
        <v>909</v>
      </c>
      <c r="H1037" s="504" t="s">
        <v>923</v>
      </c>
      <c r="I1037" s="1035" t="s">
        <v>888</v>
      </c>
      <c r="J1037" s="1036"/>
      <c r="K1037" s="516" t="s">
        <v>881</v>
      </c>
      <c r="L1037" s="521">
        <v>18</v>
      </c>
      <c r="M1037" s="532" t="s">
        <v>1700</v>
      </c>
      <c r="N1037" s="514">
        <f t="shared" si="551"/>
        <v>176</v>
      </c>
      <c r="O1037" s="518">
        <v>0</v>
      </c>
      <c r="P1037" s="680">
        <f>'KB Duct Parts'!$AE$3</f>
        <v>0</v>
      </c>
      <c r="Q1037" s="681">
        <f t="shared" si="542"/>
        <v>0</v>
      </c>
      <c r="R1037" s="682">
        <f t="shared" si="543"/>
        <v>0</v>
      </c>
      <c r="S1037" s="716">
        <f t="shared" si="544"/>
        <v>0.35</v>
      </c>
      <c r="T1037" s="679">
        <f t="shared" si="545"/>
        <v>0</v>
      </c>
      <c r="U1037" s="679">
        <f t="shared" si="546"/>
        <v>0</v>
      </c>
      <c r="Y1037" s="120"/>
      <c r="AE1037" s="75"/>
      <c r="AF1037" s="370">
        <v>18</v>
      </c>
      <c r="AG1037" s="374">
        <v>16</v>
      </c>
      <c r="AH1037" s="378">
        <v>14</v>
      </c>
      <c r="AI1037" s="381">
        <v>12</v>
      </c>
      <c r="AJ1037" s="386">
        <v>10</v>
      </c>
      <c r="AK1037" s="391"/>
      <c r="AL1037" s="386"/>
      <c r="AM1037" s="363">
        <f t="shared" si="552"/>
        <v>1</v>
      </c>
      <c r="AN1037" s="578">
        <v>176</v>
      </c>
      <c r="AO1037" s="120">
        <f t="shared" si="553"/>
        <v>228.8</v>
      </c>
      <c r="AP1037" s="120">
        <f t="shared" si="554"/>
        <v>264</v>
      </c>
      <c r="AQ1037" s="120">
        <f t="shared" si="555"/>
        <v>308</v>
      </c>
      <c r="AR1037" s="120">
        <f t="shared" si="556"/>
        <v>352</v>
      </c>
      <c r="AS1037" s="120">
        <f t="shared" si="557"/>
        <v>0</v>
      </c>
      <c r="AT1037" s="120">
        <f t="shared" si="558"/>
        <v>0</v>
      </c>
      <c r="AU1037" s="74" t="s">
        <v>717</v>
      </c>
      <c r="AV1037" s="115"/>
      <c r="AW1037" s="395"/>
      <c r="AX1037" s="571">
        <v>1.3</v>
      </c>
      <c r="AY1037" s="572">
        <v>1.5</v>
      </c>
      <c r="AZ1037" s="572">
        <v>1.75</v>
      </c>
      <c r="BA1037" s="572">
        <v>2</v>
      </c>
      <c r="BB1037" s="573">
        <v>0</v>
      </c>
      <c r="BC1037" s="395">
        <v>0</v>
      </c>
      <c r="BD1037" s="115"/>
      <c r="BE1037" s="115"/>
      <c r="BF1037" s="115"/>
      <c r="BG1037" s="115"/>
      <c r="BH1037" s="115"/>
      <c r="BI1037" s="115"/>
      <c r="BJ1037" s="115"/>
      <c r="BK1037" s="115"/>
      <c r="BQ1037" s="74" t="str">
        <f t="shared" si="559"/>
        <v>14315-(16)</v>
      </c>
      <c r="BR1037" s="120" t="str">
        <f t="shared" si="560"/>
        <v>T-branch</v>
      </c>
      <c r="BS1037" s="120">
        <f t="shared" si="561"/>
        <v>228.8</v>
      </c>
      <c r="BU1037" s="74" t="str">
        <f t="shared" si="562"/>
        <v>14315-(14)</v>
      </c>
      <c r="BV1037" s="120" t="str">
        <f t="shared" si="563"/>
        <v>T-branch</v>
      </c>
      <c r="BW1037" s="120">
        <f t="shared" si="564"/>
        <v>264</v>
      </c>
      <c r="BY1037" s="74" t="str">
        <f t="shared" si="565"/>
        <v>14315-(12)</v>
      </c>
      <c r="BZ1037" s="120" t="str">
        <f t="shared" si="566"/>
        <v>T-branch</v>
      </c>
      <c r="CA1037" s="120">
        <f t="shared" si="567"/>
        <v>308</v>
      </c>
      <c r="CC1037" s="115" t="str">
        <f t="shared" si="568"/>
        <v>14315-(10)</v>
      </c>
      <c r="CD1037" s="120" t="str">
        <f t="shared" si="569"/>
        <v>T-branch</v>
      </c>
      <c r="CE1037" s="417">
        <f t="shared" si="570"/>
        <v>352</v>
      </c>
      <c r="CF1037" s="115"/>
      <c r="CG1037" s="115" t="str">
        <f t="shared" si="571"/>
        <v xml:space="preserve"> </v>
      </c>
      <c r="CH1037" s="120" t="str">
        <f t="shared" si="572"/>
        <v xml:space="preserve"> </v>
      </c>
      <c r="CI1037" s="417" t="str">
        <f t="shared" si="573"/>
        <v xml:space="preserve"> </v>
      </c>
      <c r="CJ1037" s="115"/>
      <c r="CK1037" s="115" t="str">
        <f t="shared" si="574"/>
        <v xml:space="preserve"> </v>
      </c>
      <c r="CL1037" s="120" t="str">
        <f t="shared" si="575"/>
        <v xml:space="preserve"> </v>
      </c>
      <c r="CM1037" s="417" t="str">
        <f t="shared" si="576"/>
        <v xml:space="preserve"> </v>
      </c>
      <c r="IS1037" s="103">
        <v>104.2</v>
      </c>
    </row>
    <row r="1038" spans="2:253" s="74" customFormat="1" ht="17.100000000000001" hidden="1" customHeight="1" x14ac:dyDescent="0.25">
      <c r="B1038" s="504">
        <v>0</v>
      </c>
      <c r="C1038" s="508">
        <v>14316</v>
      </c>
      <c r="D1038" s="506">
        <f t="shared" si="577"/>
        <v>14316</v>
      </c>
      <c r="E1038" s="504" t="s">
        <v>873</v>
      </c>
      <c r="F1038" s="508" t="str">
        <f t="shared" si="550"/>
        <v xml:space="preserve"> </v>
      </c>
      <c r="G1038" s="509" t="s">
        <v>909</v>
      </c>
      <c r="H1038" s="504" t="s">
        <v>923</v>
      </c>
      <c r="I1038" s="1035" t="s">
        <v>888</v>
      </c>
      <c r="J1038" s="1036"/>
      <c r="K1038" s="516" t="s">
        <v>881</v>
      </c>
      <c r="L1038" s="521">
        <v>18</v>
      </c>
      <c r="M1038" s="532" t="s">
        <v>1700</v>
      </c>
      <c r="N1038" s="514">
        <f t="shared" si="551"/>
        <v>188.3</v>
      </c>
      <c r="O1038" s="518">
        <v>0</v>
      </c>
      <c r="P1038" s="680">
        <f>'KB Duct Parts'!$AE$3</f>
        <v>0</v>
      </c>
      <c r="Q1038" s="681">
        <f t="shared" si="542"/>
        <v>0</v>
      </c>
      <c r="R1038" s="682">
        <f t="shared" si="543"/>
        <v>0</v>
      </c>
      <c r="S1038" s="716">
        <f t="shared" si="544"/>
        <v>0.35</v>
      </c>
      <c r="T1038" s="679">
        <f t="shared" si="545"/>
        <v>0</v>
      </c>
      <c r="U1038" s="679">
        <f t="shared" si="546"/>
        <v>0</v>
      </c>
      <c r="Y1038" s="120"/>
      <c r="AE1038" s="75"/>
      <c r="AF1038" s="370">
        <v>18</v>
      </c>
      <c r="AG1038" s="374">
        <v>16</v>
      </c>
      <c r="AH1038" s="378">
        <v>14</v>
      </c>
      <c r="AI1038" s="381">
        <v>12</v>
      </c>
      <c r="AJ1038" s="386">
        <v>10</v>
      </c>
      <c r="AK1038" s="391"/>
      <c r="AL1038" s="386"/>
      <c r="AM1038" s="363">
        <f t="shared" si="552"/>
        <v>1</v>
      </c>
      <c r="AN1038" s="578">
        <v>188.3</v>
      </c>
      <c r="AO1038" s="120">
        <f t="shared" si="553"/>
        <v>244.79000000000002</v>
      </c>
      <c r="AP1038" s="120">
        <f t="shared" si="554"/>
        <v>282.45000000000005</v>
      </c>
      <c r="AQ1038" s="120">
        <f t="shared" si="555"/>
        <v>329.52500000000003</v>
      </c>
      <c r="AR1038" s="120">
        <f t="shared" si="556"/>
        <v>376.6</v>
      </c>
      <c r="AS1038" s="120">
        <f t="shared" si="557"/>
        <v>0</v>
      </c>
      <c r="AT1038" s="120">
        <f t="shared" si="558"/>
        <v>0</v>
      </c>
      <c r="AU1038" s="74" t="s">
        <v>717</v>
      </c>
      <c r="AV1038" s="115"/>
      <c r="AW1038" s="395"/>
      <c r="AX1038" s="571">
        <v>1.3</v>
      </c>
      <c r="AY1038" s="572">
        <v>1.5</v>
      </c>
      <c r="AZ1038" s="572">
        <v>1.75</v>
      </c>
      <c r="BA1038" s="572">
        <v>2</v>
      </c>
      <c r="BB1038" s="573">
        <v>0</v>
      </c>
      <c r="BC1038" s="395">
        <v>0</v>
      </c>
      <c r="BD1038" s="115"/>
      <c r="BE1038" s="115"/>
      <c r="BF1038" s="115"/>
      <c r="BG1038" s="115"/>
      <c r="BH1038" s="115"/>
      <c r="BI1038" s="115"/>
      <c r="BJ1038" s="115"/>
      <c r="BK1038" s="115"/>
      <c r="BQ1038" s="74" t="str">
        <f t="shared" si="559"/>
        <v>14316-(16)</v>
      </c>
      <c r="BR1038" s="120" t="str">
        <f t="shared" si="560"/>
        <v>T-branch</v>
      </c>
      <c r="BS1038" s="120">
        <f t="shared" si="561"/>
        <v>244.79000000000002</v>
      </c>
      <c r="BU1038" s="74" t="str">
        <f t="shared" si="562"/>
        <v>14316-(14)</v>
      </c>
      <c r="BV1038" s="120" t="str">
        <f t="shared" si="563"/>
        <v>T-branch</v>
      </c>
      <c r="BW1038" s="120">
        <f t="shared" si="564"/>
        <v>282.45000000000005</v>
      </c>
      <c r="BY1038" s="74" t="str">
        <f t="shared" si="565"/>
        <v>14316-(12)</v>
      </c>
      <c r="BZ1038" s="120" t="str">
        <f t="shared" si="566"/>
        <v>T-branch</v>
      </c>
      <c r="CA1038" s="120">
        <f t="shared" si="567"/>
        <v>329.52500000000003</v>
      </c>
      <c r="CC1038" s="115" t="str">
        <f t="shared" si="568"/>
        <v>14316-(10)</v>
      </c>
      <c r="CD1038" s="120" t="str">
        <f t="shared" si="569"/>
        <v>T-branch</v>
      </c>
      <c r="CE1038" s="417">
        <f t="shared" si="570"/>
        <v>376.6</v>
      </c>
      <c r="CF1038" s="115"/>
      <c r="CG1038" s="115" t="str">
        <f t="shared" si="571"/>
        <v xml:space="preserve"> </v>
      </c>
      <c r="CH1038" s="120" t="str">
        <f t="shared" si="572"/>
        <v xml:space="preserve"> </v>
      </c>
      <c r="CI1038" s="417" t="str">
        <f t="shared" si="573"/>
        <v xml:space="preserve"> </v>
      </c>
      <c r="CJ1038" s="115"/>
      <c r="CK1038" s="115" t="str">
        <f t="shared" si="574"/>
        <v xml:space="preserve"> </v>
      </c>
      <c r="CL1038" s="120" t="str">
        <f t="shared" si="575"/>
        <v xml:space="preserve"> </v>
      </c>
      <c r="CM1038" s="417" t="str">
        <f t="shared" si="576"/>
        <v xml:space="preserve"> </v>
      </c>
      <c r="IS1038" s="103">
        <v>111.5</v>
      </c>
    </row>
    <row r="1039" spans="2:253" s="74" customFormat="1" ht="17.100000000000001" hidden="1" customHeight="1" x14ac:dyDescent="0.25">
      <c r="B1039" s="504">
        <v>0</v>
      </c>
      <c r="C1039" s="508">
        <v>14317</v>
      </c>
      <c r="D1039" s="506">
        <f t="shared" si="577"/>
        <v>14317</v>
      </c>
      <c r="E1039" s="504" t="s">
        <v>874</v>
      </c>
      <c r="F1039" s="508" t="str">
        <f t="shared" si="550"/>
        <v xml:space="preserve"> </v>
      </c>
      <c r="G1039" s="509" t="s">
        <v>909</v>
      </c>
      <c r="H1039" s="504" t="s">
        <v>923</v>
      </c>
      <c r="I1039" s="1035" t="s">
        <v>888</v>
      </c>
      <c r="J1039" s="1036"/>
      <c r="K1039" s="516" t="s">
        <v>881</v>
      </c>
      <c r="L1039" s="521">
        <v>18</v>
      </c>
      <c r="M1039" s="532" t="s">
        <v>1700</v>
      </c>
      <c r="N1039" s="514">
        <f t="shared" si="551"/>
        <v>196.4</v>
      </c>
      <c r="O1039" s="518">
        <v>0</v>
      </c>
      <c r="P1039" s="680">
        <f>'KB Duct Parts'!$AE$3</f>
        <v>0</v>
      </c>
      <c r="Q1039" s="681">
        <f t="shared" si="542"/>
        <v>0</v>
      </c>
      <c r="R1039" s="682">
        <f t="shared" si="543"/>
        <v>0</v>
      </c>
      <c r="S1039" s="716">
        <f t="shared" si="544"/>
        <v>0.35</v>
      </c>
      <c r="T1039" s="679">
        <f t="shared" si="545"/>
        <v>0</v>
      </c>
      <c r="U1039" s="679">
        <f t="shared" si="546"/>
        <v>0</v>
      </c>
      <c r="Y1039" s="120"/>
      <c r="AE1039" s="75"/>
      <c r="AF1039" s="370">
        <v>18</v>
      </c>
      <c r="AG1039" s="374">
        <v>16</v>
      </c>
      <c r="AH1039" s="378">
        <v>14</v>
      </c>
      <c r="AI1039" s="381">
        <v>12</v>
      </c>
      <c r="AJ1039" s="386">
        <v>10</v>
      </c>
      <c r="AK1039" s="391"/>
      <c r="AL1039" s="386"/>
      <c r="AM1039" s="363">
        <f t="shared" si="552"/>
        <v>1</v>
      </c>
      <c r="AN1039" s="578">
        <v>196.4</v>
      </c>
      <c r="AO1039" s="120">
        <f t="shared" si="553"/>
        <v>255.32000000000002</v>
      </c>
      <c r="AP1039" s="120">
        <f t="shared" si="554"/>
        <v>294.60000000000002</v>
      </c>
      <c r="AQ1039" s="120">
        <f t="shared" si="555"/>
        <v>343.7</v>
      </c>
      <c r="AR1039" s="120">
        <f t="shared" si="556"/>
        <v>392.8</v>
      </c>
      <c r="AS1039" s="120">
        <f t="shared" si="557"/>
        <v>0</v>
      </c>
      <c r="AT1039" s="120">
        <f t="shared" si="558"/>
        <v>0</v>
      </c>
      <c r="AU1039" s="74" t="s">
        <v>717</v>
      </c>
      <c r="AV1039" s="115"/>
      <c r="AW1039" s="395"/>
      <c r="AX1039" s="571">
        <v>1.3</v>
      </c>
      <c r="AY1039" s="572">
        <v>1.5</v>
      </c>
      <c r="AZ1039" s="572">
        <v>1.75</v>
      </c>
      <c r="BA1039" s="572">
        <v>2</v>
      </c>
      <c r="BB1039" s="573">
        <v>0</v>
      </c>
      <c r="BC1039" s="395">
        <v>0</v>
      </c>
      <c r="BD1039" s="115"/>
      <c r="BE1039" s="115"/>
      <c r="BF1039" s="115"/>
      <c r="BG1039" s="115"/>
      <c r="BH1039" s="115"/>
      <c r="BI1039" s="115"/>
      <c r="BJ1039" s="115"/>
      <c r="BK1039" s="115"/>
      <c r="BQ1039" s="74" t="str">
        <f t="shared" si="559"/>
        <v>14317-(16)</v>
      </c>
      <c r="BR1039" s="120" t="str">
        <f t="shared" si="560"/>
        <v>T-branch</v>
      </c>
      <c r="BS1039" s="120">
        <f t="shared" si="561"/>
        <v>255.32000000000002</v>
      </c>
      <c r="BU1039" s="74" t="str">
        <f t="shared" si="562"/>
        <v>14317-(14)</v>
      </c>
      <c r="BV1039" s="120" t="str">
        <f t="shared" si="563"/>
        <v>T-branch</v>
      </c>
      <c r="BW1039" s="120">
        <f t="shared" si="564"/>
        <v>294.60000000000002</v>
      </c>
      <c r="BY1039" s="74" t="str">
        <f t="shared" si="565"/>
        <v>14317-(12)</v>
      </c>
      <c r="BZ1039" s="120" t="str">
        <f t="shared" si="566"/>
        <v>T-branch</v>
      </c>
      <c r="CA1039" s="120">
        <f t="shared" si="567"/>
        <v>343.7</v>
      </c>
      <c r="CC1039" s="115" t="str">
        <f t="shared" si="568"/>
        <v>14317-(10)</v>
      </c>
      <c r="CD1039" s="120" t="str">
        <f t="shared" si="569"/>
        <v>T-branch</v>
      </c>
      <c r="CE1039" s="417">
        <f t="shared" si="570"/>
        <v>392.8</v>
      </c>
      <c r="CF1039" s="115"/>
      <c r="CG1039" s="115" t="str">
        <f t="shared" si="571"/>
        <v xml:space="preserve"> </v>
      </c>
      <c r="CH1039" s="120" t="str">
        <f t="shared" si="572"/>
        <v xml:space="preserve"> </v>
      </c>
      <c r="CI1039" s="417" t="str">
        <f t="shared" si="573"/>
        <v xml:space="preserve"> </v>
      </c>
      <c r="CJ1039" s="115"/>
      <c r="CK1039" s="115" t="str">
        <f t="shared" si="574"/>
        <v xml:space="preserve"> </v>
      </c>
      <c r="CL1039" s="120" t="str">
        <f t="shared" si="575"/>
        <v xml:space="preserve"> </v>
      </c>
      <c r="CM1039" s="417" t="str">
        <f t="shared" si="576"/>
        <v xml:space="preserve"> </v>
      </c>
      <c r="IS1039" s="103">
        <v>116.4</v>
      </c>
    </row>
    <row r="1040" spans="2:253" s="74" customFormat="1" ht="17.100000000000001" hidden="1" customHeight="1" x14ac:dyDescent="0.25">
      <c r="B1040" s="504">
        <v>0</v>
      </c>
      <c r="C1040" s="508">
        <v>14318</v>
      </c>
      <c r="D1040" s="506">
        <f t="shared" si="577"/>
        <v>14318</v>
      </c>
      <c r="E1040" s="504" t="s">
        <v>875</v>
      </c>
      <c r="F1040" s="508" t="str">
        <f t="shared" si="550"/>
        <v xml:space="preserve"> </v>
      </c>
      <c r="G1040" s="509" t="s">
        <v>909</v>
      </c>
      <c r="H1040" s="504" t="s">
        <v>923</v>
      </c>
      <c r="I1040" s="1035" t="s">
        <v>888</v>
      </c>
      <c r="J1040" s="1036"/>
      <c r="K1040" s="516" t="s">
        <v>881</v>
      </c>
      <c r="L1040" s="521">
        <v>18</v>
      </c>
      <c r="M1040" s="532" t="s">
        <v>1700</v>
      </c>
      <c r="N1040" s="514">
        <f t="shared" si="551"/>
        <v>204.8</v>
      </c>
      <c r="O1040" s="518">
        <v>0</v>
      </c>
      <c r="P1040" s="680">
        <f>'KB Duct Parts'!$AE$3</f>
        <v>0</v>
      </c>
      <c r="Q1040" s="681">
        <f t="shared" si="542"/>
        <v>0</v>
      </c>
      <c r="R1040" s="682">
        <f t="shared" si="543"/>
        <v>0</v>
      </c>
      <c r="S1040" s="716">
        <f t="shared" si="544"/>
        <v>0.35</v>
      </c>
      <c r="T1040" s="679">
        <f t="shared" si="545"/>
        <v>0</v>
      </c>
      <c r="U1040" s="679">
        <f t="shared" si="546"/>
        <v>0</v>
      </c>
      <c r="Y1040" s="120"/>
      <c r="AE1040" s="75"/>
      <c r="AF1040" s="370">
        <v>18</v>
      </c>
      <c r="AG1040" s="374">
        <v>16</v>
      </c>
      <c r="AH1040" s="378">
        <v>14</v>
      </c>
      <c r="AI1040" s="381">
        <v>12</v>
      </c>
      <c r="AJ1040" s="386">
        <v>10</v>
      </c>
      <c r="AK1040" s="391"/>
      <c r="AL1040" s="386"/>
      <c r="AM1040" s="363">
        <f t="shared" si="552"/>
        <v>1</v>
      </c>
      <c r="AN1040" s="578">
        <v>204.8</v>
      </c>
      <c r="AO1040" s="120">
        <f t="shared" si="553"/>
        <v>266.24</v>
      </c>
      <c r="AP1040" s="120">
        <f t="shared" si="554"/>
        <v>307.20000000000005</v>
      </c>
      <c r="AQ1040" s="120">
        <f t="shared" si="555"/>
        <v>358.40000000000003</v>
      </c>
      <c r="AR1040" s="120">
        <f t="shared" si="556"/>
        <v>409.6</v>
      </c>
      <c r="AS1040" s="120">
        <f t="shared" si="557"/>
        <v>0</v>
      </c>
      <c r="AT1040" s="120">
        <f t="shared" si="558"/>
        <v>0</v>
      </c>
      <c r="AU1040" s="74" t="s">
        <v>717</v>
      </c>
      <c r="AV1040" s="115"/>
      <c r="AW1040" s="395"/>
      <c r="AX1040" s="571">
        <v>1.3</v>
      </c>
      <c r="AY1040" s="572">
        <v>1.5</v>
      </c>
      <c r="AZ1040" s="572">
        <v>1.75</v>
      </c>
      <c r="BA1040" s="572">
        <v>2</v>
      </c>
      <c r="BB1040" s="573">
        <v>0</v>
      </c>
      <c r="BC1040" s="395">
        <v>0</v>
      </c>
      <c r="BD1040" s="115"/>
      <c r="BE1040" s="115"/>
      <c r="BF1040" s="115"/>
      <c r="BG1040" s="115"/>
      <c r="BH1040" s="115"/>
      <c r="BI1040" s="115"/>
      <c r="BJ1040" s="115"/>
      <c r="BK1040" s="115"/>
      <c r="BQ1040" s="74" t="str">
        <f t="shared" si="559"/>
        <v>14318-(16)</v>
      </c>
      <c r="BR1040" s="120" t="str">
        <f t="shared" si="560"/>
        <v>T-branch</v>
      </c>
      <c r="BS1040" s="120">
        <f t="shared" si="561"/>
        <v>266.24</v>
      </c>
      <c r="BU1040" s="74" t="str">
        <f t="shared" si="562"/>
        <v>14318-(14)</v>
      </c>
      <c r="BV1040" s="120" t="str">
        <f t="shared" si="563"/>
        <v>T-branch</v>
      </c>
      <c r="BW1040" s="120">
        <f t="shared" si="564"/>
        <v>307.20000000000005</v>
      </c>
      <c r="BY1040" s="74" t="str">
        <f t="shared" si="565"/>
        <v>14318-(12)</v>
      </c>
      <c r="BZ1040" s="120" t="str">
        <f t="shared" si="566"/>
        <v>T-branch</v>
      </c>
      <c r="CA1040" s="120">
        <f t="shared" si="567"/>
        <v>358.40000000000003</v>
      </c>
      <c r="CC1040" s="115" t="str">
        <f t="shared" si="568"/>
        <v>14318-(10)</v>
      </c>
      <c r="CD1040" s="120" t="str">
        <f t="shared" si="569"/>
        <v>T-branch</v>
      </c>
      <c r="CE1040" s="417">
        <f t="shared" si="570"/>
        <v>409.6</v>
      </c>
      <c r="CF1040" s="115"/>
      <c r="CG1040" s="115" t="str">
        <f t="shared" si="571"/>
        <v xml:space="preserve"> </v>
      </c>
      <c r="CH1040" s="120" t="str">
        <f t="shared" si="572"/>
        <v xml:space="preserve"> </v>
      </c>
      <c r="CI1040" s="417" t="str">
        <f t="shared" si="573"/>
        <v xml:space="preserve"> </v>
      </c>
      <c r="CJ1040" s="115"/>
      <c r="CK1040" s="115" t="str">
        <f t="shared" si="574"/>
        <v xml:space="preserve"> </v>
      </c>
      <c r="CL1040" s="120" t="str">
        <f t="shared" si="575"/>
        <v xml:space="preserve"> </v>
      </c>
      <c r="CM1040" s="417" t="str">
        <f t="shared" si="576"/>
        <v xml:space="preserve"> </v>
      </c>
      <c r="IS1040" s="103">
        <v>121.3</v>
      </c>
    </row>
    <row r="1041" spans="2:253" s="74" customFormat="1" ht="17.100000000000001" hidden="1" customHeight="1" x14ac:dyDescent="0.25">
      <c r="B1041" s="504">
        <v>0</v>
      </c>
      <c r="C1041" s="508">
        <v>14319</v>
      </c>
      <c r="D1041" s="506">
        <f t="shared" si="577"/>
        <v>14319</v>
      </c>
      <c r="E1041" s="504" t="s">
        <v>876</v>
      </c>
      <c r="F1041" s="508" t="str">
        <f t="shared" si="550"/>
        <v xml:space="preserve"> </v>
      </c>
      <c r="G1041" s="509" t="s">
        <v>909</v>
      </c>
      <c r="H1041" s="504" t="s">
        <v>923</v>
      </c>
      <c r="I1041" s="1035" t="s">
        <v>888</v>
      </c>
      <c r="J1041" s="1036"/>
      <c r="K1041" s="516" t="s">
        <v>881</v>
      </c>
      <c r="L1041" s="521">
        <v>18</v>
      </c>
      <c r="M1041" s="532" t="s">
        <v>1700</v>
      </c>
      <c r="N1041" s="514">
        <f t="shared" si="551"/>
        <v>225.7</v>
      </c>
      <c r="O1041" s="518">
        <v>0</v>
      </c>
      <c r="P1041" s="680">
        <f>'KB Duct Parts'!$AE$3</f>
        <v>0</v>
      </c>
      <c r="Q1041" s="681">
        <f t="shared" si="542"/>
        <v>0</v>
      </c>
      <c r="R1041" s="682">
        <f t="shared" si="543"/>
        <v>0</v>
      </c>
      <c r="S1041" s="716">
        <f t="shared" si="544"/>
        <v>0.35</v>
      </c>
      <c r="T1041" s="679">
        <f t="shared" si="545"/>
        <v>0</v>
      </c>
      <c r="U1041" s="679">
        <f t="shared" si="546"/>
        <v>0</v>
      </c>
      <c r="Y1041" s="120"/>
      <c r="AE1041" s="75"/>
      <c r="AF1041" s="370">
        <v>18</v>
      </c>
      <c r="AG1041" s="374">
        <v>16</v>
      </c>
      <c r="AH1041" s="378">
        <v>14</v>
      </c>
      <c r="AI1041" s="381">
        <v>12</v>
      </c>
      <c r="AJ1041" s="386">
        <v>10</v>
      </c>
      <c r="AK1041" s="391"/>
      <c r="AL1041" s="386"/>
      <c r="AM1041" s="363">
        <f t="shared" si="552"/>
        <v>1</v>
      </c>
      <c r="AN1041" s="578">
        <v>225.7</v>
      </c>
      <c r="AO1041" s="120">
        <f t="shared" si="553"/>
        <v>293.40999999999997</v>
      </c>
      <c r="AP1041" s="120">
        <f t="shared" si="554"/>
        <v>338.54999999999995</v>
      </c>
      <c r="AQ1041" s="120">
        <f t="shared" si="555"/>
        <v>394.97499999999997</v>
      </c>
      <c r="AR1041" s="120">
        <f t="shared" si="556"/>
        <v>451.4</v>
      </c>
      <c r="AS1041" s="120">
        <f t="shared" si="557"/>
        <v>0</v>
      </c>
      <c r="AT1041" s="120">
        <f t="shared" si="558"/>
        <v>0</v>
      </c>
      <c r="AU1041" s="74" t="s">
        <v>717</v>
      </c>
      <c r="AV1041" s="115"/>
      <c r="AW1041" s="395"/>
      <c r="AX1041" s="571">
        <v>1.3</v>
      </c>
      <c r="AY1041" s="572">
        <v>1.5</v>
      </c>
      <c r="AZ1041" s="572">
        <v>1.75</v>
      </c>
      <c r="BA1041" s="572">
        <v>2</v>
      </c>
      <c r="BB1041" s="573">
        <v>0</v>
      </c>
      <c r="BC1041" s="395">
        <v>0</v>
      </c>
      <c r="BD1041" s="115"/>
      <c r="BE1041" s="115"/>
      <c r="BF1041" s="115"/>
      <c r="BG1041" s="115"/>
      <c r="BH1041" s="115"/>
      <c r="BI1041" s="115"/>
      <c r="BJ1041" s="115"/>
      <c r="BK1041" s="115"/>
      <c r="BQ1041" s="74" t="str">
        <f t="shared" si="559"/>
        <v>14319-(16)</v>
      </c>
      <c r="BR1041" s="120" t="str">
        <f t="shared" si="560"/>
        <v>T-branch</v>
      </c>
      <c r="BS1041" s="120">
        <f t="shared" si="561"/>
        <v>293.40999999999997</v>
      </c>
      <c r="BU1041" s="74" t="str">
        <f t="shared" si="562"/>
        <v>14319-(14)</v>
      </c>
      <c r="BV1041" s="120" t="str">
        <f t="shared" si="563"/>
        <v>T-branch</v>
      </c>
      <c r="BW1041" s="120">
        <f t="shared" si="564"/>
        <v>338.54999999999995</v>
      </c>
      <c r="BY1041" s="74" t="str">
        <f t="shared" si="565"/>
        <v>14319-(12)</v>
      </c>
      <c r="BZ1041" s="120" t="str">
        <f t="shared" si="566"/>
        <v>T-branch</v>
      </c>
      <c r="CA1041" s="120">
        <f t="shared" si="567"/>
        <v>394.97499999999997</v>
      </c>
      <c r="CC1041" s="115" t="str">
        <f t="shared" si="568"/>
        <v>14319-(10)</v>
      </c>
      <c r="CD1041" s="120" t="str">
        <f t="shared" si="569"/>
        <v>T-branch</v>
      </c>
      <c r="CE1041" s="417">
        <f t="shared" si="570"/>
        <v>451.4</v>
      </c>
      <c r="CF1041" s="115"/>
      <c r="CG1041" s="115" t="str">
        <f t="shared" si="571"/>
        <v xml:space="preserve"> </v>
      </c>
      <c r="CH1041" s="120" t="str">
        <f t="shared" si="572"/>
        <v xml:space="preserve"> </v>
      </c>
      <c r="CI1041" s="417" t="str">
        <f t="shared" si="573"/>
        <v xml:space="preserve"> </v>
      </c>
      <c r="CJ1041" s="115"/>
      <c r="CK1041" s="115" t="str">
        <f t="shared" si="574"/>
        <v xml:space="preserve"> </v>
      </c>
      <c r="CL1041" s="120" t="str">
        <f t="shared" si="575"/>
        <v xml:space="preserve"> </v>
      </c>
      <c r="CM1041" s="417" t="str">
        <f t="shared" si="576"/>
        <v xml:space="preserve"> </v>
      </c>
      <c r="IS1041" s="103">
        <v>133.69999999999999</v>
      </c>
    </row>
    <row r="1042" spans="2:253" s="74" customFormat="1" ht="17.100000000000001" hidden="1" customHeight="1" x14ac:dyDescent="0.25">
      <c r="B1042" s="504">
        <v>0</v>
      </c>
      <c r="C1042" s="508">
        <v>14320</v>
      </c>
      <c r="D1042" s="506">
        <f t="shared" si="577"/>
        <v>14320</v>
      </c>
      <c r="E1042" s="504" t="s">
        <v>877</v>
      </c>
      <c r="F1042" s="508" t="str">
        <f t="shared" si="550"/>
        <v xml:space="preserve"> </v>
      </c>
      <c r="G1042" s="509" t="s">
        <v>909</v>
      </c>
      <c r="H1042" s="504" t="s">
        <v>923</v>
      </c>
      <c r="I1042" s="1035" t="s">
        <v>888</v>
      </c>
      <c r="J1042" s="1036"/>
      <c r="K1042" s="516" t="s">
        <v>881</v>
      </c>
      <c r="L1042" s="521">
        <v>18</v>
      </c>
      <c r="M1042" s="532" t="s">
        <v>1700</v>
      </c>
      <c r="N1042" s="514">
        <f t="shared" si="551"/>
        <v>246.9</v>
      </c>
      <c r="O1042" s="518">
        <v>0</v>
      </c>
      <c r="P1042" s="680">
        <f>'KB Duct Parts'!$AE$3</f>
        <v>0</v>
      </c>
      <c r="Q1042" s="681">
        <f t="shared" si="542"/>
        <v>0</v>
      </c>
      <c r="R1042" s="682">
        <f t="shared" si="543"/>
        <v>0</v>
      </c>
      <c r="S1042" s="716">
        <f t="shared" si="544"/>
        <v>0.35</v>
      </c>
      <c r="T1042" s="679">
        <f t="shared" si="545"/>
        <v>0</v>
      </c>
      <c r="U1042" s="679">
        <f t="shared" si="546"/>
        <v>0</v>
      </c>
      <c r="Y1042" s="120"/>
      <c r="AE1042" s="75"/>
      <c r="AF1042" s="370">
        <v>18</v>
      </c>
      <c r="AG1042" s="374">
        <v>16</v>
      </c>
      <c r="AH1042" s="378">
        <v>14</v>
      </c>
      <c r="AI1042" s="381">
        <v>12</v>
      </c>
      <c r="AJ1042" s="386">
        <v>10</v>
      </c>
      <c r="AK1042" s="391"/>
      <c r="AL1042" s="386"/>
      <c r="AM1042" s="363">
        <f t="shared" si="552"/>
        <v>1</v>
      </c>
      <c r="AN1042" s="578">
        <v>246.9</v>
      </c>
      <c r="AO1042" s="120">
        <f t="shared" si="553"/>
        <v>340.72199999999998</v>
      </c>
      <c r="AP1042" s="120">
        <f t="shared" si="554"/>
        <v>370.35</v>
      </c>
      <c r="AQ1042" s="120">
        <f t="shared" si="555"/>
        <v>432.07499999999999</v>
      </c>
      <c r="AR1042" s="120">
        <f t="shared" si="556"/>
        <v>592.55999999999995</v>
      </c>
      <c r="AS1042" s="120">
        <f t="shared" si="557"/>
        <v>0</v>
      </c>
      <c r="AT1042" s="120">
        <f t="shared" si="558"/>
        <v>0</v>
      </c>
      <c r="AU1042" s="74" t="s">
        <v>717</v>
      </c>
      <c r="AV1042" s="115"/>
      <c r="AW1042" s="395"/>
      <c r="AX1042" s="571">
        <v>1.38</v>
      </c>
      <c r="AY1042" s="572">
        <v>1.5</v>
      </c>
      <c r="AZ1042" s="572">
        <v>1.75</v>
      </c>
      <c r="BA1042" s="572">
        <v>2.4</v>
      </c>
      <c r="BB1042" s="573">
        <v>0</v>
      </c>
      <c r="BC1042" s="395">
        <v>0</v>
      </c>
      <c r="BD1042" s="115"/>
      <c r="BE1042" s="115"/>
      <c r="BF1042" s="115"/>
      <c r="BG1042" s="115"/>
      <c r="BH1042" s="115"/>
      <c r="BI1042" s="115"/>
      <c r="BJ1042" s="115"/>
      <c r="BK1042" s="115"/>
      <c r="BQ1042" s="74" t="str">
        <f t="shared" si="559"/>
        <v>14320-(16)</v>
      </c>
      <c r="BR1042" s="120" t="str">
        <f t="shared" si="560"/>
        <v>T-branch</v>
      </c>
      <c r="BS1042" s="120">
        <f t="shared" si="561"/>
        <v>340.72199999999998</v>
      </c>
      <c r="BU1042" s="74" t="str">
        <f t="shared" si="562"/>
        <v>14320-(14)</v>
      </c>
      <c r="BV1042" s="120" t="str">
        <f t="shared" si="563"/>
        <v>T-branch</v>
      </c>
      <c r="BW1042" s="120">
        <f t="shared" si="564"/>
        <v>370.35</v>
      </c>
      <c r="BY1042" s="74" t="str">
        <f t="shared" si="565"/>
        <v>14320-(12)</v>
      </c>
      <c r="BZ1042" s="120" t="str">
        <f t="shared" si="566"/>
        <v>T-branch</v>
      </c>
      <c r="CA1042" s="120">
        <f t="shared" si="567"/>
        <v>432.07499999999999</v>
      </c>
      <c r="CC1042" s="115" t="str">
        <f t="shared" si="568"/>
        <v>14320-(10)</v>
      </c>
      <c r="CD1042" s="120" t="str">
        <f t="shared" si="569"/>
        <v>T-branch</v>
      </c>
      <c r="CE1042" s="417">
        <f t="shared" si="570"/>
        <v>592.55999999999995</v>
      </c>
      <c r="CF1042" s="115"/>
      <c r="CG1042" s="115" t="str">
        <f t="shared" si="571"/>
        <v xml:space="preserve"> </v>
      </c>
      <c r="CH1042" s="120" t="str">
        <f t="shared" si="572"/>
        <v xml:space="preserve"> </v>
      </c>
      <c r="CI1042" s="417" t="str">
        <f t="shared" si="573"/>
        <v xml:space="preserve"> </v>
      </c>
      <c r="CJ1042" s="115"/>
      <c r="CK1042" s="115" t="str">
        <f t="shared" si="574"/>
        <v xml:space="preserve"> </v>
      </c>
      <c r="CL1042" s="120" t="str">
        <f t="shared" si="575"/>
        <v xml:space="preserve"> </v>
      </c>
      <c r="CM1042" s="417" t="str">
        <f t="shared" si="576"/>
        <v xml:space="preserve"> </v>
      </c>
      <c r="IS1042" s="103">
        <v>146.1</v>
      </c>
    </row>
    <row r="1043" spans="2:253" s="74" customFormat="1" ht="17.100000000000001" hidden="1" customHeight="1" x14ac:dyDescent="0.25">
      <c r="B1043" s="504">
        <v>0</v>
      </c>
      <c r="C1043" s="508">
        <v>14322</v>
      </c>
      <c r="D1043" s="506">
        <f t="shared" si="577"/>
        <v>14322</v>
      </c>
      <c r="E1043" s="504" t="s">
        <v>878</v>
      </c>
      <c r="F1043" s="508" t="str">
        <f t="shared" si="550"/>
        <v xml:space="preserve"> </v>
      </c>
      <c r="G1043" s="509" t="s">
        <v>909</v>
      </c>
      <c r="H1043" s="504" t="s">
        <v>923</v>
      </c>
      <c r="I1043" s="1035" t="s">
        <v>912</v>
      </c>
      <c r="J1043" s="1036"/>
      <c r="K1043" s="516" t="s">
        <v>881</v>
      </c>
      <c r="L1043" s="521">
        <v>18</v>
      </c>
      <c r="M1043" s="532" t="s">
        <v>1700</v>
      </c>
      <c r="N1043" s="514">
        <f t="shared" si="551"/>
        <v>310</v>
      </c>
      <c r="O1043" s="518">
        <v>0</v>
      </c>
      <c r="P1043" s="680">
        <f>'KB Duct Parts'!$AE$3</f>
        <v>0</v>
      </c>
      <c r="Q1043" s="681">
        <f t="shared" si="542"/>
        <v>0</v>
      </c>
      <c r="R1043" s="682">
        <f t="shared" si="543"/>
        <v>0</v>
      </c>
      <c r="S1043" s="716">
        <f t="shared" si="544"/>
        <v>0.35</v>
      </c>
      <c r="T1043" s="679">
        <f t="shared" si="545"/>
        <v>0</v>
      </c>
      <c r="U1043" s="679">
        <f t="shared" si="546"/>
        <v>0</v>
      </c>
      <c r="Y1043" s="120"/>
      <c r="AE1043" s="75"/>
      <c r="AF1043" s="370">
        <v>18</v>
      </c>
      <c r="AG1043" s="374">
        <v>16</v>
      </c>
      <c r="AH1043" s="378">
        <v>14</v>
      </c>
      <c r="AI1043" s="381">
        <v>12</v>
      </c>
      <c r="AJ1043" s="386">
        <v>10</v>
      </c>
      <c r="AK1043" s="391"/>
      <c r="AL1043" s="386"/>
      <c r="AM1043" s="363">
        <f t="shared" si="552"/>
        <v>1</v>
      </c>
      <c r="AN1043" s="578">
        <v>310</v>
      </c>
      <c r="AO1043" s="120">
        <f t="shared" si="553"/>
        <v>409.20000000000005</v>
      </c>
      <c r="AP1043" s="120">
        <f t="shared" si="554"/>
        <v>463.45000000000005</v>
      </c>
      <c r="AQ1043" s="120">
        <f t="shared" si="555"/>
        <v>499.1</v>
      </c>
      <c r="AR1043" s="120">
        <f t="shared" si="556"/>
        <v>604.5</v>
      </c>
      <c r="AS1043" s="120">
        <f t="shared" si="557"/>
        <v>0</v>
      </c>
      <c r="AT1043" s="120">
        <f t="shared" si="558"/>
        <v>0</v>
      </c>
      <c r="AU1043" s="74" t="s">
        <v>717</v>
      </c>
      <c r="AV1043" s="115"/>
      <c r="AW1043" s="395"/>
      <c r="AX1043" s="571">
        <v>1.32</v>
      </c>
      <c r="AY1043" s="572">
        <v>1.4950000000000001</v>
      </c>
      <c r="AZ1043" s="572">
        <v>1.61</v>
      </c>
      <c r="BA1043" s="572">
        <v>1.95</v>
      </c>
      <c r="BB1043" s="573">
        <v>0</v>
      </c>
      <c r="BC1043" s="395">
        <v>0</v>
      </c>
      <c r="BD1043" s="115"/>
      <c r="BE1043" s="115"/>
      <c r="BF1043" s="115"/>
      <c r="BG1043" s="115"/>
      <c r="BH1043" s="115"/>
      <c r="BI1043" s="115"/>
      <c r="BJ1043" s="115"/>
      <c r="BK1043" s="115"/>
      <c r="BQ1043" s="74" t="str">
        <f t="shared" si="559"/>
        <v>14322-(16)</v>
      </c>
      <c r="BR1043" s="120" t="str">
        <f t="shared" si="560"/>
        <v>T-branch</v>
      </c>
      <c r="BS1043" s="120">
        <f t="shared" si="561"/>
        <v>409.20000000000005</v>
      </c>
      <c r="BU1043" s="74" t="str">
        <f t="shared" si="562"/>
        <v>14322-(14)</v>
      </c>
      <c r="BV1043" s="120" t="str">
        <f t="shared" si="563"/>
        <v>T-branch</v>
      </c>
      <c r="BW1043" s="120">
        <f t="shared" si="564"/>
        <v>463.45000000000005</v>
      </c>
      <c r="BY1043" s="74" t="str">
        <f t="shared" si="565"/>
        <v>14322-(12)</v>
      </c>
      <c r="BZ1043" s="120" t="str">
        <f t="shared" si="566"/>
        <v>T-branch</v>
      </c>
      <c r="CA1043" s="120">
        <f t="shared" si="567"/>
        <v>499.1</v>
      </c>
      <c r="CC1043" s="115" t="str">
        <f t="shared" si="568"/>
        <v>14322-(10)</v>
      </c>
      <c r="CD1043" s="120" t="str">
        <f t="shared" si="569"/>
        <v>T-branch</v>
      </c>
      <c r="CE1043" s="417">
        <f t="shared" si="570"/>
        <v>604.5</v>
      </c>
      <c r="CF1043" s="115"/>
      <c r="CG1043" s="115" t="str">
        <f t="shared" si="571"/>
        <v xml:space="preserve"> </v>
      </c>
      <c r="CH1043" s="120" t="str">
        <f t="shared" si="572"/>
        <v xml:space="preserve"> </v>
      </c>
      <c r="CI1043" s="417" t="str">
        <f t="shared" si="573"/>
        <v xml:space="preserve"> </v>
      </c>
      <c r="CJ1043" s="115"/>
      <c r="CK1043" s="115" t="str">
        <f t="shared" si="574"/>
        <v xml:space="preserve"> </v>
      </c>
      <c r="CL1043" s="120" t="str">
        <f t="shared" si="575"/>
        <v xml:space="preserve"> </v>
      </c>
      <c r="CM1043" s="417" t="str">
        <f t="shared" si="576"/>
        <v xml:space="preserve"> </v>
      </c>
      <c r="IS1043" s="103">
        <v>183.7</v>
      </c>
    </row>
    <row r="1044" spans="2:253" s="74" customFormat="1" ht="17.100000000000001" hidden="1" customHeight="1" x14ac:dyDescent="0.25">
      <c r="B1044" s="504">
        <v>0</v>
      </c>
      <c r="C1044" s="508">
        <v>14324</v>
      </c>
      <c r="D1044" s="506">
        <f t="shared" si="577"/>
        <v>14324</v>
      </c>
      <c r="E1044" s="504" t="s">
        <v>1338</v>
      </c>
      <c r="F1044" s="508" t="str">
        <f t="shared" si="550"/>
        <v xml:space="preserve"> </v>
      </c>
      <c r="G1044" s="509" t="s">
        <v>909</v>
      </c>
      <c r="H1044" s="504" t="s">
        <v>923</v>
      </c>
      <c r="I1044" s="1035" t="s">
        <v>912</v>
      </c>
      <c r="J1044" s="1036"/>
      <c r="K1044" s="516" t="s">
        <v>881</v>
      </c>
      <c r="L1044" s="521">
        <v>18</v>
      </c>
      <c r="M1044" s="532" t="s">
        <v>1700</v>
      </c>
      <c r="N1044" s="514">
        <f t="shared" si="551"/>
        <v>391.7</v>
      </c>
      <c r="O1044" s="518">
        <v>0</v>
      </c>
      <c r="P1044" s="680">
        <f>'KB Duct Parts'!$AE$3</f>
        <v>0</v>
      </c>
      <c r="Q1044" s="681">
        <f t="shared" si="542"/>
        <v>0</v>
      </c>
      <c r="R1044" s="682">
        <f t="shared" si="543"/>
        <v>0</v>
      </c>
      <c r="S1044" s="716">
        <f t="shared" si="544"/>
        <v>0.35</v>
      </c>
      <c r="T1044" s="679">
        <f t="shared" si="545"/>
        <v>0</v>
      </c>
      <c r="U1044" s="679">
        <f t="shared" si="546"/>
        <v>0</v>
      </c>
      <c r="Y1044" s="120"/>
      <c r="AE1044" s="75"/>
      <c r="AF1044" s="370">
        <v>18</v>
      </c>
      <c r="AG1044" s="374">
        <v>16</v>
      </c>
      <c r="AH1044" s="378">
        <v>14</v>
      </c>
      <c r="AI1044" s="381">
        <v>12</v>
      </c>
      <c r="AJ1044" s="386">
        <v>10</v>
      </c>
      <c r="AK1044" s="391"/>
      <c r="AL1044" s="386"/>
      <c r="AM1044" s="363">
        <f t="shared" si="552"/>
        <v>1</v>
      </c>
      <c r="AN1044" s="578">
        <v>391.7</v>
      </c>
      <c r="AO1044" s="120">
        <f t="shared" si="553"/>
        <v>470.03999999999996</v>
      </c>
      <c r="AP1044" s="120">
        <f t="shared" si="554"/>
        <v>560.13099999999997</v>
      </c>
      <c r="AQ1044" s="120">
        <f t="shared" si="555"/>
        <v>603.21799999999996</v>
      </c>
      <c r="AR1044" s="120">
        <f t="shared" si="556"/>
        <v>705.06</v>
      </c>
      <c r="AS1044" s="120">
        <f t="shared" si="557"/>
        <v>0</v>
      </c>
      <c r="AT1044" s="120">
        <f t="shared" si="558"/>
        <v>0</v>
      </c>
      <c r="AU1044" s="74" t="s">
        <v>717</v>
      </c>
      <c r="AV1044" s="115"/>
      <c r="AW1044" s="395"/>
      <c r="AX1044" s="571">
        <v>1.2</v>
      </c>
      <c r="AY1044" s="572">
        <v>1.43</v>
      </c>
      <c r="AZ1044" s="572">
        <v>1.54</v>
      </c>
      <c r="BA1044" s="572">
        <v>1.8</v>
      </c>
      <c r="BB1044" s="573">
        <v>0</v>
      </c>
      <c r="BC1044" s="395">
        <v>0</v>
      </c>
      <c r="BD1044" s="115"/>
      <c r="BE1044" s="115"/>
      <c r="BF1044" s="115"/>
      <c r="BG1044" s="115"/>
      <c r="BH1044" s="115"/>
      <c r="BI1044" s="115"/>
      <c r="BJ1044" s="115"/>
      <c r="BK1044" s="115"/>
      <c r="BQ1044" s="74" t="str">
        <f t="shared" si="559"/>
        <v>14324-(16)</v>
      </c>
      <c r="BR1044" s="120" t="str">
        <f t="shared" si="560"/>
        <v>T-branch</v>
      </c>
      <c r="BS1044" s="120">
        <f t="shared" si="561"/>
        <v>470.03999999999996</v>
      </c>
      <c r="BU1044" s="74" t="str">
        <f t="shared" si="562"/>
        <v>14324-(14)</v>
      </c>
      <c r="BV1044" s="120" t="str">
        <f t="shared" si="563"/>
        <v>T-branch</v>
      </c>
      <c r="BW1044" s="120">
        <f t="shared" si="564"/>
        <v>560.13099999999997</v>
      </c>
      <c r="BY1044" s="74" t="str">
        <f t="shared" si="565"/>
        <v>14324-(12)</v>
      </c>
      <c r="BZ1044" s="120" t="str">
        <f t="shared" si="566"/>
        <v>T-branch</v>
      </c>
      <c r="CA1044" s="120">
        <f t="shared" si="567"/>
        <v>603.21799999999996</v>
      </c>
      <c r="CC1044" s="115" t="str">
        <f t="shared" si="568"/>
        <v>14324-(10)</v>
      </c>
      <c r="CD1044" s="120" t="str">
        <f t="shared" si="569"/>
        <v>T-branch</v>
      </c>
      <c r="CE1044" s="417">
        <f t="shared" si="570"/>
        <v>705.06</v>
      </c>
      <c r="CF1044" s="115"/>
      <c r="CG1044" s="115" t="str">
        <f t="shared" si="571"/>
        <v xml:space="preserve"> </v>
      </c>
      <c r="CH1044" s="120" t="str">
        <f t="shared" si="572"/>
        <v xml:space="preserve"> </v>
      </c>
      <c r="CI1044" s="417" t="str">
        <f t="shared" si="573"/>
        <v xml:space="preserve"> </v>
      </c>
      <c r="CJ1044" s="115"/>
      <c r="CK1044" s="115" t="str">
        <f t="shared" si="574"/>
        <v xml:space="preserve"> </v>
      </c>
      <c r="CL1044" s="120" t="str">
        <f t="shared" si="575"/>
        <v xml:space="preserve"> </v>
      </c>
      <c r="CM1044" s="417" t="str">
        <f t="shared" si="576"/>
        <v xml:space="preserve"> </v>
      </c>
      <c r="IS1044" s="103"/>
    </row>
    <row r="1045" spans="2:253" s="74" customFormat="1" ht="17.100000000000001" hidden="1" customHeight="1" x14ac:dyDescent="0.25">
      <c r="B1045" s="504">
        <f>IF('KB Duct Parts'!$BL$14=1,Branches!CB45,0)</f>
        <v>0</v>
      </c>
      <c r="C1045" s="508"/>
      <c r="D1045" s="506" t="str">
        <f>Branches!CJ45</f>
        <v xml:space="preserve"> </v>
      </c>
      <c r="E1045" s="504" t="str">
        <f>Branches!CC45&amp;""""</f>
        <v>"</v>
      </c>
      <c r="F1045" s="508"/>
      <c r="G1045" s="509" t="str">
        <f>Branches!CK45</f>
        <v xml:space="preserve"> </v>
      </c>
      <c r="H1045" s="504" t="s">
        <v>923</v>
      </c>
      <c r="I1045" s="1035" t="str">
        <f>Branches!CL45</f>
        <v xml:space="preserve"> </v>
      </c>
      <c r="J1045" s="1036"/>
      <c r="K1045" s="516" t="s">
        <v>881</v>
      </c>
      <c r="L1045" s="521">
        <f>Branches!CH45</f>
        <v>0</v>
      </c>
      <c r="M1045" s="532" t="s">
        <v>1700</v>
      </c>
      <c r="N1045" s="514">
        <f>Branches!CM45</f>
        <v>0</v>
      </c>
      <c r="O1045" s="518">
        <f>IF(B1045&gt;0,N1045*B1045,0)</f>
        <v>0</v>
      </c>
      <c r="P1045" s="680">
        <f>'KB Duct Parts'!$AE$3</f>
        <v>0</v>
      </c>
      <c r="Q1045" s="681">
        <f t="shared" si="542"/>
        <v>0</v>
      </c>
      <c r="R1045" s="682">
        <f t="shared" si="543"/>
        <v>0</v>
      </c>
      <c r="S1045" s="716">
        <f t="shared" si="544"/>
        <v>0.35</v>
      </c>
      <c r="T1045" s="679">
        <f t="shared" si="545"/>
        <v>0</v>
      </c>
      <c r="U1045" s="679">
        <f t="shared" si="546"/>
        <v>0</v>
      </c>
      <c r="Y1045" s="120"/>
      <c r="AE1045" s="75"/>
      <c r="AF1045" s="370">
        <v>18</v>
      </c>
      <c r="AG1045" s="374">
        <v>16</v>
      </c>
      <c r="AH1045" s="378">
        <v>14</v>
      </c>
      <c r="AI1045" s="381">
        <v>12</v>
      </c>
      <c r="AJ1045" s="386">
        <v>10</v>
      </c>
      <c r="AK1045" s="391"/>
      <c r="AL1045" s="386"/>
      <c r="AM1045" s="363">
        <f t="shared" si="552"/>
        <v>6</v>
      </c>
      <c r="AN1045" s="578"/>
      <c r="AO1045" s="120"/>
      <c r="AP1045" s="120"/>
      <c r="AQ1045" s="120"/>
      <c r="AR1045" s="120"/>
      <c r="AS1045" s="120"/>
      <c r="AT1045" s="120"/>
      <c r="AV1045" s="115"/>
      <c r="AW1045" s="395"/>
      <c r="AX1045" s="571"/>
      <c r="AY1045" s="572"/>
      <c r="AZ1045" s="572"/>
      <c r="BA1045" s="572"/>
      <c r="BB1045" s="573"/>
      <c r="BC1045" s="395"/>
      <c r="BD1045" s="115"/>
      <c r="BE1045" s="115"/>
      <c r="BF1045" s="115"/>
      <c r="BG1045" s="115"/>
      <c r="BH1045" s="115"/>
      <c r="BI1045" s="115"/>
      <c r="BJ1045" s="115"/>
      <c r="BK1045" s="115"/>
      <c r="BR1045" s="120"/>
      <c r="BS1045" s="120"/>
      <c r="BV1045" s="120"/>
      <c r="BW1045" s="120"/>
      <c r="BZ1045" s="120"/>
      <c r="CA1045" s="120"/>
      <c r="CC1045" s="115"/>
      <c r="CD1045" s="120"/>
      <c r="CE1045" s="417"/>
      <c r="CF1045" s="115"/>
      <c r="CG1045" s="115"/>
      <c r="CH1045" s="120"/>
      <c r="CI1045" s="417"/>
      <c r="CJ1045" s="115"/>
      <c r="CK1045" s="115"/>
      <c r="CL1045" s="120"/>
      <c r="CM1045" s="417"/>
      <c r="IS1045" s="103"/>
    </row>
    <row r="1046" spans="2:253" s="74" customFormat="1" ht="17.100000000000001" hidden="1" customHeight="1" x14ac:dyDescent="0.25">
      <c r="B1046" s="504">
        <f>IF('KB Duct Parts'!$BL$14=1,Branches!CB46,0)</f>
        <v>0</v>
      </c>
      <c r="C1046" s="508"/>
      <c r="D1046" s="506" t="str">
        <f>Branches!CJ46</f>
        <v xml:space="preserve"> </v>
      </c>
      <c r="E1046" s="504" t="str">
        <f>Branches!CC46&amp;""""</f>
        <v>"</v>
      </c>
      <c r="F1046" s="508"/>
      <c r="G1046" s="509" t="str">
        <f>Branches!CK46</f>
        <v xml:space="preserve"> </v>
      </c>
      <c r="H1046" s="504" t="s">
        <v>923</v>
      </c>
      <c r="I1046" s="1035" t="str">
        <f>Branches!CL46</f>
        <v xml:space="preserve"> </v>
      </c>
      <c r="J1046" s="1036"/>
      <c r="K1046" s="516" t="s">
        <v>881</v>
      </c>
      <c r="L1046" s="521">
        <f>Branches!CH46</f>
        <v>0</v>
      </c>
      <c r="M1046" s="532" t="s">
        <v>1700</v>
      </c>
      <c r="N1046" s="514">
        <f>Branches!CM46</f>
        <v>0</v>
      </c>
      <c r="O1046" s="518">
        <f t="shared" ref="O1046:O1078" si="578">IF(B1046&gt;0,N1046*B1046,0)</f>
        <v>0</v>
      </c>
      <c r="P1046" s="680">
        <f>'KB Duct Parts'!$AE$3</f>
        <v>0</v>
      </c>
      <c r="Q1046" s="681">
        <f t="shared" si="542"/>
        <v>0</v>
      </c>
      <c r="R1046" s="682">
        <f t="shared" si="543"/>
        <v>0</v>
      </c>
      <c r="S1046" s="716">
        <f t="shared" si="544"/>
        <v>0.35</v>
      </c>
      <c r="T1046" s="679">
        <f t="shared" si="545"/>
        <v>0</v>
      </c>
      <c r="U1046" s="679">
        <f t="shared" si="546"/>
        <v>0</v>
      </c>
      <c r="Y1046" s="120"/>
      <c r="AE1046" s="75"/>
      <c r="AF1046" s="370">
        <v>18</v>
      </c>
      <c r="AG1046" s="374">
        <v>16</v>
      </c>
      <c r="AH1046" s="378">
        <v>14</v>
      </c>
      <c r="AI1046" s="381">
        <v>12</v>
      </c>
      <c r="AJ1046" s="386">
        <v>10</v>
      </c>
      <c r="AK1046" s="391"/>
      <c r="AL1046" s="386"/>
      <c r="AM1046" s="363">
        <f t="shared" si="552"/>
        <v>6</v>
      </c>
      <c r="AN1046" s="578"/>
      <c r="AO1046" s="120"/>
      <c r="AP1046" s="120"/>
      <c r="AQ1046" s="120"/>
      <c r="AR1046" s="120"/>
      <c r="AS1046" s="120"/>
      <c r="AT1046" s="120"/>
      <c r="AV1046" s="115"/>
      <c r="AW1046" s="395"/>
      <c r="AX1046" s="571"/>
      <c r="AY1046" s="572"/>
      <c r="AZ1046" s="572"/>
      <c r="BA1046" s="572"/>
      <c r="BB1046" s="573"/>
      <c r="BC1046" s="395"/>
      <c r="BD1046" s="115"/>
      <c r="BE1046" s="115"/>
      <c r="BF1046" s="115"/>
      <c r="BG1046" s="115"/>
      <c r="BH1046" s="115"/>
      <c r="BI1046" s="115"/>
      <c r="BJ1046" s="115"/>
      <c r="BK1046" s="115"/>
      <c r="BR1046" s="120"/>
      <c r="BS1046" s="120"/>
      <c r="BV1046" s="120"/>
      <c r="BW1046" s="120"/>
      <c r="BZ1046" s="120"/>
      <c r="CA1046" s="120"/>
      <c r="CC1046" s="115"/>
      <c r="CD1046" s="120"/>
      <c r="CE1046" s="417"/>
      <c r="CF1046" s="115"/>
      <c r="CG1046" s="115"/>
      <c r="CH1046" s="120"/>
      <c r="CI1046" s="417"/>
      <c r="CJ1046" s="115"/>
      <c r="CK1046" s="115"/>
      <c r="CL1046" s="120"/>
      <c r="CM1046" s="417"/>
      <c r="IS1046" s="103"/>
    </row>
    <row r="1047" spans="2:253" s="74" customFormat="1" ht="17.100000000000001" hidden="1" customHeight="1" x14ac:dyDescent="0.25">
      <c r="B1047" s="504">
        <f>IF('KB Duct Parts'!$BL$14=1,Branches!CB47,0)</f>
        <v>0</v>
      </c>
      <c r="C1047" s="508"/>
      <c r="D1047" s="506" t="str">
        <f>Branches!CJ47</f>
        <v xml:space="preserve"> </v>
      </c>
      <c r="E1047" s="504" t="str">
        <f>Branches!CC47&amp;""""</f>
        <v>"</v>
      </c>
      <c r="F1047" s="508"/>
      <c r="G1047" s="509" t="str">
        <f>Branches!CK47</f>
        <v xml:space="preserve"> </v>
      </c>
      <c r="H1047" s="504" t="s">
        <v>923</v>
      </c>
      <c r="I1047" s="1035" t="str">
        <f>Branches!CL47</f>
        <v xml:space="preserve"> </v>
      </c>
      <c r="J1047" s="1036"/>
      <c r="K1047" s="516" t="s">
        <v>881</v>
      </c>
      <c r="L1047" s="521">
        <f>Branches!CH47</f>
        <v>0</v>
      </c>
      <c r="M1047" s="532" t="s">
        <v>1700</v>
      </c>
      <c r="N1047" s="514">
        <f>Branches!CM47</f>
        <v>0</v>
      </c>
      <c r="O1047" s="518">
        <f t="shared" si="578"/>
        <v>0</v>
      </c>
      <c r="P1047" s="680">
        <f>'KB Duct Parts'!$AE$3</f>
        <v>0</v>
      </c>
      <c r="Q1047" s="681">
        <f t="shared" si="542"/>
        <v>0</v>
      </c>
      <c r="R1047" s="682">
        <f t="shared" si="543"/>
        <v>0</v>
      </c>
      <c r="S1047" s="716">
        <f t="shared" si="544"/>
        <v>0.35</v>
      </c>
      <c r="T1047" s="679">
        <f t="shared" si="545"/>
        <v>0</v>
      </c>
      <c r="U1047" s="679">
        <f t="shared" si="546"/>
        <v>0</v>
      </c>
      <c r="Y1047" s="120"/>
      <c r="AE1047" s="75"/>
      <c r="AF1047" s="370">
        <v>18</v>
      </c>
      <c r="AG1047" s="374">
        <v>16</v>
      </c>
      <c r="AH1047" s="378">
        <v>14</v>
      </c>
      <c r="AI1047" s="381">
        <v>12</v>
      </c>
      <c r="AJ1047" s="386">
        <v>10</v>
      </c>
      <c r="AK1047" s="391"/>
      <c r="AL1047" s="386"/>
      <c r="AM1047" s="363">
        <f t="shared" si="552"/>
        <v>6</v>
      </c>
      <c r="AN1047" s="578"/>
      <c r="AO1047" s="120"/>
      <c r="AP1047" s="120"/>
      <c r="AQ1047" s="120"/>
      <c r="AR1047" s="120"/>
      <c r="AS1047" s="120"/>
      <c r="AT1047" s="120"/>
      <c r="AV1047" s="115"/>
      <c r="AW1047" s="395"/>
      <c r="AX1047" s="571"/>
      <c r="AY1047" s="572"/>
      <c r="AZ1047" s="572"/>
      <c r="BA1047" s="572"/>
      <c r="BB1047" s="573"/>
      <c r="BC1047" s="395"/>
      <c r="BD1047" s="115"/>
      <c r="BE1047" s="115"/>
      <c r="BF1047" s="115"/>
      <c r="BG1047" s="115"/>
      <c r="BH1047" s="115"/>
      <c r="BI1047" s="115"/>
      <c r="BJ1047" s="115"/>
      <c r="BK1047" s="115"/>
      <c r="BR1047" s="120"/>
      <c r="BS1047" s="120"/>
      <c r="BV1047" s="120"/>
      <c r="BW1047" s="120"/>
      <c r="BZ1047" s="120"/>
      <c r="CA1047" s="120"/>
      <c r="CC1047" s="115"/>
      <c r="CD1047" s="120"/>
      <c r="CE1047" s="417"/>
      <c r="CF1047" s="115"/>
      <c r="CG1047" s="115"/>
      <c r="CH1047" s="120"/>
      <c r="CI1047" s="417"/>
      <c r="CJ1047" s="115"/>
      <c r="CK1047" s="115"/>
      <c r="CL1047" s="120"/>
      <c r="CM1047" s="417"/>
      <c r="IS1047" s="103"/>
    </row>
    <row r="1048" spans="2:253" s="74" customFormat="1" ht="17.100000000000001" hidden="1" customHeight="1" x14ac:dyDescent="0.25">
      <c r="B1048" s="504">
        <f>IF('KB Duct Parts'!$BL$14=1,Branches!CB48,0)</f>
        <v>0</v>
      </c>
      <c r="C1048" s="508"/>
      <c r="D1048" s="506" t="str">
        <f>Branches!CJ48</f>
        <v xml:space="preserve"> </v>
      </c>
      <c r="E1048" s="504" t="str">
        <f>Branches!CC48&amp;""""</f>
        <v>"</v>
      </c>
      <c r="F1048" s="508"/>
      <c r="G1048" s="509" t="str">
        <f>Branches!CK48</f>
        <v xml:space="preserve"> </v>
      </c>
      <c r="H1048" s="504" t="s">
        <v>923</v>
      </c>
      <c r="I1048" s="1035" t="str">
        <f>Branches!CL48</f>
        <v xml:space="preserve"> </v>
      </c>
      <c r="J1048" s="1036"/>
      <c r="K1048" s="516" t="s">
        <v>881</v>
      </c>
      <c r="L1048" s="521">
        <f>Branches!CH48</f>
        <v>0</v>
      </c>
      <c r="M1048" s="532" t="s">
        <v>1700</v>
      </c>
      <c r="N1048" s="514">
        <f>Branches!CM48</f>
        <v>0</v>
      </c>
      <c r="O1048" s="518">
        <f t="shared" si="578"/>
        <v>0</v>
      </c>
      <c r="P1048" s="680">
        <f>'KB Duct Parts'!$AE$3</f>
        <v>0</v>
      </c>
      <c r="Q1048" s="681">
        <f t="shared" si="542"/>
        <v>0</v>
      </c>
      <c r="R1048" s="682">
        <f t="shared" si="543"/>
        <v>0</v>
      </c>
      <c r="S1048" s="716">
        <f t="shared" si="544"/>
        <v>0.35</v>
      </c>
      <c r="T1048" s="679">
        <f t="shared" si="545"/>
        <v>0</v>
      </c>
      <c r="U1048" s="679">
        <f t="shared" si="546"/>
        <v>0</v>
      </c>
      <c r="Y1048" s="120"/>
      <c r="AE1048" s="75"/>
      <c r="AF1048" s="370">
        <v>18</v>
      </c>
      <c r="AG1048" s="374">
        <v>16</v>
      </c>
      <c r="AH1048" s="378">
        <v>14</v>
      </c>
      <c r="AI1048" s="381">
        <v>12</v>
      </c>
      <c r="AJ1048" s="386">
        <v>10</v>
      </c>
      <c r="AK1048" s="391"/>
      <c r="AL1048" s="386"/>
      <c r="AM1048" s="363">
        <f t="shared" si="552"/>
        <v>6</v>
      </c>
      <c r="AN1048" s="578"/>
      <c r="AO1048" s="120"/>
      <c r="AP1048" s="120"/>
      <c r="AQ1048" s="120"/>
      <c r="AR1048" s="120"/>
      <c r="AS1048" s="120"/>
      <c r="AT1048" s="120"/>
      <c r="AV1048" s="115"/>
      <c r="AW1048" s="395"/>
      <c r="AX1048" s="571"/>
      <c r="AY1048" s="572"/>
      <c r="AZ1048" s="572"/>
      <c r="BA1048" s="572"/>
      <c r="BB1048" s="573"/>
      <c r="BC1048" s="395"/>
      <c r="BD1048" s="115"/>
      <c r="BE1048" s="115"/>
      <c r="BF1048" s="115"/>
      <c r="BG1048" s="115"/>
      <c r="BH1048" s="115"/>
      <c r="BI1048" s="115"/>
      <c r="BJ1048" s="115"/>
      <c r="BK1048" s="115"/>
      <c r="BR1048" s="120"/>
      <c r="BS1048" s="120"/>
      <c r="BV1048" s="120"/>
      <c r="BW1048" s="120"/>
      <c r="BZ1048" s="120"/>
      <c r="CA1048" s="120"/>
      <c r="CC1048" s="115"/>
      <c r="CD1048" s="120"/>
      <c r="CE1048" s="417"/>
      <c r="CF1048" s="115"/>
      <c r="CG1048" s="115"/>
      <c r="CH1048" s="120"/>
      <c r="CI1048" s="417"/>
      <c r="CJ1048" s="115"/>
      <c r="CK1048" s="115"/>
      <c r="CL1048" s="120"/>
      <c r="CM1048" s="417"/>
      <c r="IS1048" s="103"/>
    </row>
    <row r="1049" spans="2:253" s="74" customFormat="1" ht="17.100000000000001" hidden="1" customHeight="1" x14ac:dyDescent="0.25">
      <c r="B1049" s="504">
        <f>IF('KB Duct Parts'!$BL$14=1,Branches!CB49,0)</f>
        <v>0</v>
      </c>
      <c r="C1049" s="508"/>
      <c r="D1049" s="506" t="str">
        <f>Branches!CJ49</f>
        <v xml:space="preserve"> </v>
      </c>
      <c r="E1049" s="504" t="str">
        <f>Branches!CC49&amp;""""</f>
        <v>"</v>
      </c>
      <c r="F1049" s="508"/>
      <c r="G1049" s="509" t="str">
        <f>Branches!CK49</f>
        <v xml:space="preserve"> </v>
      </c>
      <c r="H1049" s="504" t="s">
        <v>923</v>
      </c>
      <c r="I1049" s="1035" t="str">
        <f>Branches!CL49</f>
        <v xml:space="preserve"> </v>
      </c>
      <c r="J1049" s="1036"/>
      <c r="K1049" s="516" t="s">
        <v>881</v>
      </c>
      <c r="L1049" s="521">
        <f>Branches!CH49</f>
        <v>0</v>
      </c>
      <c r="M1049" s="532" t="s">
        <v>1700</v>
      </c>
      <c r="N1049" s="514">
        <f>Branches!CM49</f>
        <v>0</v>
      </c>
      <c r="O1049" s="518">
        <f t="shared" si="578"/>
        <v>0</v>
      </c>
      <c r="P1049" s="680">
        <f>'KB Duct Parts'!$AE$3</f>
        <v>0</v>
      </c>
      <c r="Q1049" s="681">
        <f t="shared" si="542"/>
        <v>0</v>
      </c>
      <c r="R1049" s="682">
        <f t="shared" si="543"/>
        <v>0</v>
      </c>
      <c r="S1049" s="716">
        <f t="shared" si="544"/>
        <v>0.35</v>
      </c>
      <c r="T1049" s="679">
        <f t="shared" si="545"/>
        <v>0</v>
      </c>
      <c r="U1049" s="679">
        <f t="shared" si="546"/>
        <v>0</v>
      </c>
      <c r="Y1049" s="120"/>
      <c r="AE1049" s="75"/>
      <c r="AF1049" s="370">
        <v>18</v>
      </c>
      <c r="AG1049" s="374">
        <v>16</v>
      </c>
      <c r="AH1049" s="378">
        <v>14</v>
      </c>
      <c r="AI1049" s="381">
        <v>12</v>
      </c>
      <c r="AJ1049" s="386">
        <v>10</v>
      </c>
      <c r="AK1049" s="391"/>
      <c r="AL1049" s="386"/>
      <c r="AM1049" s="363">
        <f t="shared" si="552"/>
        <v>6</v>
      </c>
      <c r="AN1049" s="578"/>
      <c r="AO1049" s="120"/>
      <c r="AP1049" s="120"/>
      <c r="AQ1049" s="120"/>
      <c r="AR1049" s="120"/>
      <c r="AS1049" s="120"/>
      <c r="AT1049" s="120"/>
      <c r="AV1049" s="115"/>
      <c r="AW1049" s="395"/>
      <c r="AX1049" s="571"/>
      <c r="AY1049" s="572"/>
      <c r="AZ1049" s="572"/>
      <c r="BA1049" s="572"/>
      <c r="BB1049" s="573"/>
      <c r="BC1049" s="395"/>
      <c r="BD1049" s="115"/>
      <c r="BE1049" s="115"/>
      <c r="BF1049" s="115"/>
      <c r="BG1049" s="115"/>
      <c r="BH1049" s="115"/>
      <c r="BI1049" s="115"/>
      <c r="BJ1049" s="115"/>
      <c r="BK1049" s="115"/>
      <c r="BR1049" s="120"/>
      <c r="BS1049" s="120"/>
      <c r="BV1049" s="120"/>
      <c r="BW1049" s="120"/>
      <c r="BZ1049" s="120"/>
      <c r="CA1049" s="120"/>
      <c r="CC1049" s="115"/>
      <c r="CD1049" s="120"/>
      <c r="CE1049" s="417"/>
      <c r="CF1049" s="115"/>
      <c r="CG1049" s="115"/>
      <c r="CH1049" s="120"/>
      <c r="CI1049" s="417"/>
      <c r="CJ1049" s="115"/>
      <c r="CK1049" s="115"/>
      <c r="CL1049" s="120"/>
      <c r="CM1049" s="417"/>
      <c r="IS1049" s="103"/>
    </row>
    <row r="1050" spans="2:253" s="74" customFormat="1" ht="17.100000000000001" hidden="1" customHeight="1" x14ac:dyDescent="0.25">
      <c r="B1050" s="504">
        <f>IF('KB Duct Parts'!$BL$14=1,Branches!CB50,0)</f>
        <v>0</v>
      </c>
      <c r="C1050" s="508"/>
      <c r="D1050" s="506" t="str">
        <f>Branches!CJ50</f>
        <v xml:space="preserve"> </v>
      </c>
      <c r="E1050" s="504" t="str">
        <f>Branches!CC50&amp;""""</f>
        <v>"</v>
      </c>
      <c r="F1050" s="508"/>
      <c r="G1050" s="509" t="str">
        <f>Branches!CK50</f>
        <v xml:space="preserve"> </v>
      </c>
      <c r="H1050" s="504" t="s">
        <v>923</v>
      </c>
      <c r="I1050" s="1035" t="str">
        <f>Branches!CL50</f>
        <v xml:space="preserve"> </v>
      </c>
      <c r="J1050" s="1036"/>
      <c r="K1050" s="516" t="s">
        <v>881</v>
      </c>
      <c r="L1050" s="521">
        <f>Branches!CH50</f>
        <v>0</v>
      </c>
      <c r="M1050" s="532" t="s">
        <v>1700</v>
      </c>
      <c r="N1050" s="514">
        <f>Branches!CM50</f>
        <v>0</v>
      </c>
      <c r="O1050" s="518">
        <f t="shared" si="578"/>
        <v>0</v>
      </c>
      <c r="P1050" s="680">
        <f>'KB Duct Parts'!$AE$3</f>
        <v>0</v>
      </c>
      <c r="Q1050" s="681">
        <f t="shared" ref="Q1050:Q1113" si="579">IF(B1050&gt;0,N1050*(1-P1050),0)</f>
        <v>0</v>
      </c>
      <c r="R1050" s="682">
        <f t="shared" ref="R1050:R1113" si="580">B1050*Q1050</f>
        <v>0</v>
      </c>
      <c r="S1050" s="716">
        <f t="shared" ref="S1050:S1113" si="581">$Y$3904</f>
        <v>0.35</v>
      </c>
      <c r="T1050" s="679">
        <f t="shared" ref="T1050:T1113" si="582">ROUND(IF(B1050&gt;0,((N1050*(1-(1*S1050)))),0),2)</f>
        <v>0</v>
      </c>
      <c r="U1050" s="679">
        <f t="shared" ref="U1050:U1113" si="583">B1050*T1050</f>
        <v>0</v>
      </c>
      <c r="Y1050" s="120"/>
      <c r="AE1050" s="75"/>
      <c r="AF1050" s="370">
        <v>18</v>
      </c>
      <c r="AG1050" s="374">
        <v>16</v>
      </c>
      <c r="AH1050" s="378">
        <v>14</v>
      </c>
      <c r="AI1050" s="381">
        <v>12</v>
      </c>
      <c r="AJ1050" s="386">
        <v>10</v>
      </c>
      <c r="AK1050" s="391"/>
      <c r="AL1050" s="386"/>
      <c r="AM1050" s="363">
        <f t="shared" si="552"/>
        <v>6</v>
      </c>
      <c r="AN1050" s="578"/>
      <c r="AO1050" s="120"/>
      <c r="AP1050" s="120"/>
      <c r="AQ1050" s="120"/>
      <c r="AR1050" s="120"/>
      <c r="AS1050" s="120"/>
      <c r="AT1050" s="120"/>
      <c r="AV1050" s="115"/>
      <c r="AW1050" s="395"/>
      <c r="AX1050" s="571"/>
      <c r="AY1050" s="572"/>
      <c r="AZ1050" s="572"/>
      <c r="BA1050" s="572"/>
      <c r="BB1050" s="573"/>
      <c r="BC1050" s="395"/>
      <c r="BD1050" s="115"/>
      <c r="BE1050" s="115"/>
      <c r="BF1050" s="115"/>
      <c r="BG1050" s="115"/>
      <c r="BH1050" s="115"/>
      <c r="BI1050" s="115"/>
      <c r="BJ1050" s="115"/>
      <c r="BK1050" s="115"/>
      <c r="BR1050" s="120"/>
      <c r="BS1050" s="120"/>
      <c r="BV1050" s="120"/>
      <c r="BW1050" s="120"/>
      <c r="BZ1050" s="120"/>
      <c r="CA1050" s="120"/>
      <c r="CC1050" s="115"/>
      <c r="CD1050" s="120"/>
      <c r="CE1050" s="417"/>
      <c r="CF1050" s="115"/>
      <c r="CG1050" s="115"/>
      <c r="CH1050" s="120"/>
      <c r="CI1050" s="417"/>
      <c r="CJ1050" s="115"/>
      <c r="CK1050" s="115"/>
      <c r="CL1050" s="120"/>
      <c r="CM1050" s="417"/>
      <c r="IS1050" s="103"/>
    </row>
    <row r="1051" spans="2:253" s="74" customFormat="1" ht="17.100000000000001" hidden="1" customHeight="1" x14ac:dyDescent="0.25">
      <c r="B1051" s="504">
        <f>IF('KB Duct Parts'!$BL$14=1,Branches!CB51,0)</f>
        <v>0</v>
      </c>
      <c r="C1051" s="508"/>
      <c r="D1051" s="506" t="str">
        <f>Branches!CJ51</f>
        <v xml:space="preserve"> </v>
      </c>
      <c r="E1051" s="504" t="str">
        <f>Branches!CC51&amp;""""</f>
        <v>"</v>
      </c>
      <c r="F1051" s="508"/>
      <c r="G1051" s="509" t="str">
        <f>Branches!CK51</f>
        <v xml:space="preserve"> </v>
      </c>
      <c r="H1051" s="504" t="s">
        <v>923</v>
      </c>
      <c r="I1051" s="1035" t="str">
        <f>Branches!CL51</f>
        <v xml:space="preserve"> </v>
      </c>
      <c r="J1051" s="1036"/>
      <c r="K1051" s="516" t="s">
        <v>881</v>
      </c>
      <c r="L1051" s="521">
        <f>Branches!CH51</f>
        <v>0</v>
      </c>
      <c r="M1051" s="532" t="s">
        <v>1700</v>
      </c>
      <c r="N1051" s="514">
        <f>Branches!CM51</f>
        <v>0</v>
      </c>
      <c r="O1051" s="518">
        <f t="shared" si="578"/>
        <v>0</v>
      </c>
      <c r="P1051" s="680">
        <f>'KB Duct Parts'!$AE$3</f>
        <v>0</v>
      </c>
      <c r="Q1051" s="681">
        <f t="shared" si="579"/>
        <v>0</v>
      </c>
      <c r="R1051" s="682">
        <f t="shared" si="580"/>
        <v>0</v>
      </c>
      <c r="S1051" s="716">
        <f t="shared" si="581"/>
        <v>0.35</v>
      </c>
      <c r="T1051" s="679">
        <f t="shared" si="582"/>
        <v>0</v>
      </c>
      <c r="U1051" s="679">
        <f t="shared" si="583"/>
        <v>0</v>
      </c>
      <c r="Y1051" s="120"/>
      <c r="AE1051" s="75"/>
      <c r="AF1051" s="370">
        <v>18</v>
      </c>
      <c r="AG1051" s="374">
        <v>16</v>
      </c>
      <c r="AH1051" s="378">
        <v>14</v>
      </c>
      <c r="AI1051" s="381">
        <v>12</v>
      </c>
      <c r="AJ1051" s="386">
        <v>10</v>
      </c>
      <c r="AK1051" s="391"/>
      <c r="AL1051" s="386"/>
      <c r="AM1051" s="363">
        <f t="shared" si="552"/>
        <v>6</v>
      </c>
      <c r="AN1051" s="578"/>
      <c r="AO1051" s="120"/>
      <c r="AP1051" s="120"/>
      <c r="AQ1051" s="120"/>
      <c r="AR1051" s="120"/>
      <c r="AS1051" s="120"/>
      <c r="AT1051" s="120"/>
      <c r="AV1051" s="115"/>
      <c r="AW1051" s="395"/>
      <c r="AX1051" s="571"/>
      <c r="AY1051" s="572"/>
      <c r="AZ1051" s="572"/>
      <c r="BA1051" s="572"/>
      <c r="BB1051" s="573"/>
      <c r="BC1051" s="395"/>
      <c r="BD1051" s="115"/>
      <c r="BE1051" s="115"/>
      <c r="BF1051" s="115"/>
      <c r="BG1051" s="115"/>
      <c r="BH1051" s="115"/>
      <c r="BI1051" s="115"/>
      <c r="BJ1051" s="115"/>
      <c r="BK1051" s="115"/>
      <c r="BR1051" s="120"/>
      <c r="BS1051" s="120"/>
      <c r="BV1051" s="120"/>
      <c r="BW1051" s="120"/>
      <c r="BZ1051" s="120"/>
      <c r="CA1051" s="120"/>
      <c r="CC1051" s="115"/>
      <c r="CD1051" s="120"/>
      <c r="CE1051" s="417"/>
      <c r="CF1051" s="115"/>
      <c r="CG1051" s="115"/>
      <c r="CH1051" s="120"/>
      <c r="CI1051" s="417"/>
      <c r="CJ1051" s="115"/>
      <c r="CK1051" s="115"/>
      <c r="CL1051" s="120"/>
      <c r="CM1051" s="417"/>
      <c r="IS1051" s="103"/>
    </row>
    <row r="1052" spans="2:253" s="74" customFormat="1" ht="17.100000000000001" hidden="1" customHeight="1" x14ac:dyDescent="0.25">
      <c r="B1052" s="504">
        <f>IF('KB Duct Parts'!$BL$14=1,Branches!CB52,0)</f>
        <v>0</v>
      </c>
      <c r="C1052" s="508"/>
      <c r="D1052" s="506" t="str">
        <f>Branches!CJ52</f>
        <v xml:space="preserve"> </v>
      </c>
      <c r="E1052" s="504" t="str">
        <f>Branches!CC52&amp;""""</f>
        <v>"</v>
      </c>
      <c r="F1052" s="508"/>
      <c r="G1052" s="509" t="str">
        <f>Branches!CK52</f>
        <v xml:space="preserve"> </v>
      </c>
      <c r="H1052" s="504" t="s">
        <v>923</v>
      </c>
      <c r="I1052" s="1035" t="str">
        <f>Branches!CL52</f>
        <v xml:space="preserve"> </v>
      </c>
      <c r="J1052" s="1036"/>
      <c r="K1052" s="516" t="s">
        <v>881</v>
      </c>
      <c r="L1052" s="521">
        <f>Branches!CH52</f>
        <v>0</v>
      </c>
      <c r="M1052" s="532" t="s">
        <v>1700</v>
      </c>
      <c r="N1052" s="514">
        <f>Branches!CM52</f>
        <v>0</v>
      </c>
      <c r="O1052" s="518">
        <f t="shared" si="578"/>
        <v>0</v>
      </c>
      <c r="P1052" s="680">
        <f>'KB Duct Parts'!$AE$3</f>
        <v>0</v>
      </c>
      <c r="Q1052" s="681">
        <f t="shared" si="579"/>
        <v>0</v>
      </c>
      <c r="R1052" s="682">
        <f t="shared" si="580"/>
        <v>0</v>
      </c>
      <c r="S1052" s="716">
        <f t="shared" si="581"/>
        <v>0.35</v>
      </c>
      <c r="T1052" s="679">
        <f t="shared" si="582"/>
        <v>0</v>
      </c>
      <c r="U1052" s="679">
        <f t="shared" si="583"/>
        <v>0</v>
      </c>
      <c r="Y1052" s="120"/>
      <c r="AE1052" s="75"/>
      <c r="AF1052" s="370">
        <v>18</v>
      </c>
      <c r="AG1052" s="374">
        <v>16</v>
      </c>
      <c r="AH1052" s="378">
        <v>14</v>
      </c>
      <c r="AI1052" s="381">
        <v>12</v>
      </c>
      <c r="AJ1052" s="386">
        <v>10</v>
      </c>
      <c r="AK1052" s="391"/>
      <c r="AL1052" s="386"/>
      <c r="AM1052" s="363">
        <f t="shared" si="552"/>
        <v>6</v>
      </c>
      <c r="AN1052" s="578"/>
      <c r="AO1052" s="120"/>
      <c r="AP1052" s="120"/>
      <c r="AQ1052" s="120"/>
      <c r="AR1052" s="120"/>
      <c r="AS1052" s="120"/>
      <c r="AT1052" s="120"/>
      <c r="AV1052" s="115"/>
      <c r="AW1052" s="395"/>
      <c r="AX1052" s="571"/>
      <c r="AY1052" s="572"/>
      <c r="AZ1052" s="572"/>
      <c r="BA1052" s="572"/>
      <c r="BB1052" s="573"/>
      <c r="BC1052" s="395"/>
      <c r="BD1052" s="115"/>
      <c r="BE1052" s="115"/>
      <c r="BF1052" s="115"/>
      <c r="BG1052" s="115"/>
      <c r="BH1052" s="115"/>
      <c r="BI1052" s="115"/>
      <c r="BJ1052" s="115"/>
      <c r="BK1052" s="115"/>
      <c r="BR1052" s="120"/>
      <c r="BS1052" s="120"/>
      <c r="BV1052" s="120"/>
      <c r="BW1052" s="120"/>
      <c r="BZ1052" s="120"/>
      <c r="CA1052" s="120"/>
      <c r="CC1052" s="115"/>
      <c r="CD1052" s="120"/>
      <c r="CE1052" s="417"/>
      <c r="CF1052" s="115"/>
      <c r="CG1052" s="115"/>
      <c r="CH1052" s="120"/>
      <c r="CI1052" s="417"/>
      <c r="CJ1052" s="115"/>
      <c r="CK1052" s="115"/>
      <c r="CL1052" s="120"/>
      <c r="CM1052" s="417"/>
      <c r="IS1052" s="103"/>
    </row>
    <row r="1053" spans="2:253" s="74" customFormat="1" ht="17.100000000000001" hidden="1" customHeight="1" x14ac:dyDescent="0.25">
      <c r="B1053" s="504">
        <f>IF('KB Duct Parts'!$BL$14=1,Branches!CB53,0)</f>
        <v>0</v>
      </c>
      <c r="C1053" s="508"/>
      <c r="D1053" s="506" t="str">
        <f>Branches!CJ53</f>
        <v xml:space="preserve"> </v>
      </c>
      <c r="E1053" s="504" t="str">
        <f>Branches!CC53&amp;""""</f>
        <v>"</v>
      </c>
      <c r="F1053" s="508"/>
      <c r="G1053" s="509" t="str">
        <f>Branches!CK53</f>
        <v xml:space="preserve"> </v>
      </c>
      <c r="H1053" s="504" t="s">
        <v>923</v>
      </c>
      <c r="I1053" s="1035" t="str">
        <f>Branches!CL53</f>
        <v xml:space="preserve"> </v>
      </c>
      <c r="J1053" s="1036"/>
      <c r="K1053" s="516" t="s">
        <v>881</v>
      </c>
      <c r="L1053" s="521">
        <f>Branches!CH53</f>
        <v>0</v>
      </c>
      <c r="M1053" s="532" t="s">
        <v>1700</v>
      </c>
      <c r="N1053" s="514">
        <f>Branches!CM53</f>
        <v>0</v>
      </c>
      <c r="O1053" s="518">
        <f t="shared" si="578"/>
        <v>0</v>
      </c>
      <c r="P1053" s="680">
        <f>'KB Duct Parts'!$AE$3</f>
        <v>0</v>
      </c>
      <c r="Q1053" s="681">
        <f t="shared" si="579"/>
        <v>0</v>
      </c>
      <c r="R1053" s="682">
        <f t="shared" si="580"/>
        <v>0</v>
      </c>
      <c r="S1053" s="716">
        <f t="shared" si="581"/>
        <v>0.35</v>
      </c>
      <c r="T1053" s="679">
        <f t="shared" si="582"/>
        <v>0</v>
      </c>
      <c r="U1053" s="679">
        <f t="shared" si="583"/>
        <v>0</v>
      </c>
      <c r="Y1053" s="120"/>
      <c r="AE1053" s="75"/>
      <c r="AF1053" s="370">
        <v>18</v>
      </c>
      <c r="AG1053" s="374">
        <v>16</v>
      </c>
      <c r="AH1053" s="378">
        <v>14</v>
      </c>
      <c r="AI1053" s="381">
        <v>12</v>
      </c>
      <c r="AJ1053" s="386">
        <v>10</v>
      </c>
      <c r="AK1053" s="391"/>
      <c r="AL1053" s="386"/>
      <c r="AM1053" s="363">
        <f t="shared" si="552"/>
        <v>6</v>
      </c>
      <c r="AN1053" s="578"/>
      <c r="AO1053" s="120"/>
      <c r="AP1053" s="120"/>
      <c r="AQ1053" s="120"/>
      <c r="AR1053" s="120"/>
      <c r="AS1053" s="120"/>
      <c r="AT1053" s="120"/>
      <c r="AV1053" s="115"/>
      <c r="AW1053" s="395"/>
      <c r="AX1053" s="571"/>
      <c r="AY1053" s="572"/>
      <c r="AZ1053" s="572"/>
      <c r="BA1053" s="572"/>
      <c r="BB1053" s="573"/>
      <c r="BC1053" s="395"/>
      <c r="BD1053" s="115"/>
      <c r="BE1053" s="115"/>
      <c r="BF1053" s="115"/>
      <c r="BG1053" s="115"/>
      <c r="BH1053" s="115"/>
      <c r="BI1053" s="115"/>
      <c r="BJ1053" s="115"/>
      <c r="BK1053" s="115"/>
      <c r="BR1053" s="120"/>
      <c r="BS1053" s="120"/>
      <c r="BV1053" s="120"/>
      <c r="BW1053" s="120"/>
      <c r="BZ1053" s="120"/>
      <c r="CA1053" s="120"/>
      <c r="CC1053" s="115"/>
      <c r="CD1053" s="120"/>
      <c r="CE1053" s="417"/>
      <c r="CF1053" s="115"/>
      <c r="CG1053" s="115"/>
      <c r="CH1053" s="120"/>
      <c r="CI1053" s="417"/>
      <c r="CJ1053" s="115"/>
      <c r="CK1053" s="115"/>
      <c r="CL1053" s="120"/>
      <c r="CM1053" s="417"/>
      <c r="IS1053" s="103"/>
    </row>
    <row r="1054" spans="2:253" s="74" customFormat="1" ht="17.100000000000001" hidden="1" customHeight="1" x14ac:dyDescent="0.25">
      <c r="B1054" s="504">
        <f>IF('KB Duct Parts'!$BL$14=1,Branches!CB54,0)</f>
        <v>0</v>
      </c>
      <c r="C1054" s="508"/>
      <c r="D1054" s="506" t="str">
        <f>Branches!CJ54</f>
        <v xml:space="preserve"> </v>
      </c>
      <c r="E1054" s="504" t="str">
        <f>Branches!CC54&amp;""""</f>
        <v>"</v>
      </c>
      <c r="F1054" s="508"/>
      <c r="G1054" s="509" t="str">
        <f>Branches!CK54</f>
        <v xml:space="preserve"> </v>
      </c>
      <c r="H1054" s="504" t="s">
        <v>923</v>
      </c>
      <c r="I1054" s="1035" t="str">
        <f>Branches!CL54</f>
        <v xml:space="preserve"> </v>
      </c>
      <c r="J1054" s="1036"/>
      <c r="K1054" s="516" t="s">
        <v>881</v>
      </c>
      <c r="L1054" s="521">
        <f>Branches!CH54</f>
        <v>0</v>
      </c>
      <c r="M1054" s="532" t="s">
        <v>1700</v>
      </c>
      <c r="N1054" s="514">
        <f>Branches!CM54</f>
        <v>0</v>
      </c>
      <c r="O1054" s="518">
        <f t="shared" si="578"/>
        <v>0</v>
      </c>
      <c r="P1054" s="680">
        <f>'KB Duct Parts'!$AE$3</f>
        <v>0</v>
      </c>
      <c r="Q1054" s="681">
        <f t="shared" si="579"/>
        <v>0</v>
      </c>
      <c r="R1054" s="682">
        <f t="shared" si="580"/>
        <v>0</v>
      </c>
      <c r="S1054" s="716">
        <f t="shared" si="581"/>
        <v>0.35</v>
      </c>
      <c r="T1054" s="679">
        <f t="shared" si="582"/>
        <v>0</v>
      </c>
      <c r="U1054" s="679">
        <f t="shared" si="583"/>
        <v>0</v>
      </c>
      <c r="Y1054" s="120"/>
      <c r="AE1054" s="75"/>
      <c r="AF1054" s="370">
        <v>18</v>
      </c>
      <c r="AG1054" s="374">
        <v>16</v>
      </c>
      <c r="AH1054" s="378">
        <v>14</v>
      </c>
      <c r="AI1054" s="381">
        <v>12</v>
      </c>
      <c r="AJ1054" s="386">
        <v>10</v>
      </c>
      <c r="AK1054" s="391"/>
      <c r="AL1054" s="386"/>
      <c r="AM1054" s="363">
        <f t="shared" si="552"/>
        <v>6</v>
      </c>
      <c r="AN1054" s="578"/>
      <c r="AO1054" s="120"/>
      <c r="AP1054" s="120"/>
      <c r="AQ1054" s="120"/>
      <c r="AR1054" s="120"/>
      <c r="AS1054" s="120"/>
      <c r="AT1054" s="120"/>
      <c r="AV1054" s="115"/>
      <c r="AW1054" s="395"/>
      <c r="AX1054" s="571"/>
      <c r="AY1054" s="572"/>
      <c r="AZ1054" s="572"/>
      <c r="BA1054" s="572"/>
      <c r="BB1054" s="573"/>
      <c r="BC1054" s="395"/>
      <c r="BD1054" s="115"/>
      <c r="BE1054" s="115"/>
      <c r="BF1054" s="115"/>
      <c r="BG1054" s="115"/>
      <c r="BH1054" s="115"/>
      <c r="BI1054" s="115"/>
      <c r="BJ1054" s="115"/>
      <c r="BK1054" s="115"/>
      <c r="BR1054" s="120"/>
      <c r="BS1054" s="120"/>
      <c r="BV1054" s="120"/>
      <c r="BW1054" s="120"/>
      <c r="BZ1054" s="120"/>
      <c r="CA1054" s="120"/>
      <c r="CC1054" s="115"/>
      <c r="CD1054" s="120"/>
      <c r="CE1054" s="417"/>
      <c r="CF1054" s="115"/>
      <c r="CG1054" s="115"/>
      <c r="CH1054" s="120"/>
      <c r="CI1054" s="417"/>
      <c r="CJ1054" s="115"/>
      <c r="CK1054" s="115"/>
      <c r="CL1054" s="120"/>
      <c r="CM1054" s="417"/>
      <c r="IS1054" s="103"/>
    </row>
    <row r="1055" spans="2:253" s="74" customFormat="1" ht="17.100000000000001" hidden="1" customHeight="1" x14ac:dyDescent="0.25">
      <c r="B1055" s="504">
        <f>IF('KB Duct Parts'!$BL$14=1,Branches!CB55,0)</f>
        <v>0</v>
      </c>
      <c r="C1055" s="508"/>
      <c r="D1055" s="506" t="str">
        <f>Branches!CJ55</f>
        <v xml:space="preserve"> </v>
      </c>
      <c r="E1055" s="504" t="str">
        <f>Branches!CC55&amp;""""</f>
        <v>"</v>
      </c>
      <c r="F1055" s="508"/>
      <c r="G1055" s="509" t="str">
        <f>Branches!CK55</f>
        <v xml:space="preserve"> </v>
      </c>
      <c r="H1055" s="504" t="s">
        <v>923</v>
      </c>
      <c r="I1055" s="1035" t="str">
        <f>Branches!CL55</f>
        <v xml:space="preserve"> </v>
      </c>
      <c r="J1055" s="1036"/>
      <c r="K1055" s="516" t="s">
        <v>881</v>
      </c>
      <c r="L1055" s="521">
        <f>Branches!CH55</f>
        <v>0</v>
      </c>
      <c r="M1055" s="532" t="s">
        <v>1700</v>
      </c>
      <c r="N1055" s="514">
        <f>Branches!CM55</f>
        <v>0</v>
      </c>
      <c r="O1055" s="518">
        <f t="shared" si="578"/>
        <v>0</v>
      </c>
      <c r="P1055" s="680">
        <f>'KB Duct Parts'!$AE$3</f>
        <v>0</v>
      </c>
      <c r="Q1055" s="681">
        <f t="shared" si="579"/>
        <v>0</v>
      </c>
      <c r="R1055" s="682">
        <f t="shared" si="580"/>
        <v>0</v>
      </c>
      <c r="S1055" s="716">
        <f t="shared" si="581"/>
        <v>0.35</v>
      </c>
      <c r="T1055" s="679">
        <f t="shared" si="582"/>
        <v>0</v>
      </c>
      <c r="U1055" s="679">
        <f t="shared" si="583"/>
        <v>0</v>
      </c>
      <c r="Y1055" s="120"/>
      <c r="AE1055" s="75"/>
      <c r="AF1055" s="370">
        <v>18</v>
      </c>
      <c r="AG1055" s="374">
        <v>16</v>
      </c>
      <c r="AH1055" s="378">
        <v>14</v>
      </c>
      <c r="AI1055" s="381">
        <v>12</v>
      </c>
      <c r="AJ1055" s="386">
        <v>10</v>
      </c>
      <c r="AK1055" s="391"/>
      <c r="AL1055" s="386"/>
      <c r="AM1055" s="363">
        <f t="shared" si="552"/>
        <v>6</v>
      </c>
      <c r="AN1055" s="578"/>
      <c r="AO1055" s="120"/>
      <c r="AP1055" s="120"/>
      <c r="AQ1055" s="120"/>
      <c r="AR1055" s="120"/>
      <c r="AS1055" s="120"/>
      <c r="AT1055" s="120"/>
      <c r="AV1055" s="115"/>
      <c r="AW1055" s="395"/>
      <c r="AX1055" s="571"/>
      <c r="AY1055" s="572"/>
      <c r="AZ1055" s="572"/>
      <c r="BA1055" s="572"/>
      <c r="BB1055" s="573"/>
      <c r="BC1055" s="395"/>
      <c r="BD1055" s="115"/>
      <c r="BE1055" s="115"/>
      <c r="BF1055" s="115"/>
      <c r="BG1055" s="115"/>
      <c r="BH1055" s="115"/>
      <c r="BI1055" s="115"/>
      <c r="BJ1055" s="115"/>
      <c r="BK1055" s="115"/>
      <c r="BR1055" s="120"/>
      <c r="BS1055" s="120"/>
      <c r="BV1055" s="120"/>
      <c r="BW1055" s="120"/>
      <c r="BZ1055" s="120"/>
      <c r="CA1055" s="120"/>
      <c r="CC1055" s="115"/>
      <c r="CD1055" s="120"/>
      <c r="CE1055" s="417"/>
      <c r="CF1055" s="115"/>
      <c r="CG1055" s="115"/>
      <c r="CH1055" s="120"/>
      <c r="CI1055" s="417"/>
      <c r="CJ1055" s="115"/>
      <c r="CK1055" s="115"/>
      <c r="CL1055" s="120"/>
      <c r="CM1055" s="417"/>
      <c r="IS1055" s="103"/>
    </row>
    <row r="1056" spans="2:253" s="74" customFormat="1" ht="17.100000000000001" hidden="1" customHeight="1" x14ac:dyDescent="0.25">
      <c r="B1056" s="504">
        <f>IF('KB Duct Parts'!$BL$14=1,Branches!CB56,0)</f>
        <v>0</v>
      </c>
      <c r="C1056" s="508"/>
      <c r="D1056" s="506" t="str">
        <f>Branches!CJ56</f>
        <v xml:space="preserve"> </v>
      </c>
      <c r="E1056" s="504" t="str">
        <f>Branches!CC56&amp;""""</f>
        <v>"</v>
      </c>
      <c r="F1056" s="508"/>
      <c r="G1056" s="509" t="str">
        <f>Branches!CK56</f>
        <v xml:space="preserve"> </v>
      </c>
      <c r="H1056" s="504" t="s">
        <v>923</v>
      </c>
      <c r="I1056" s="1035" t="str">
        <f>Branches!CL56</f>
        <v xml:space="preserve"> </v>
      </c>
      <c r="J1056" s="1036"/>
      <c r="K1056" s="516" t="s">
        <v>881</v>
      </c>
      <c r="L1056" s="521">
        <f>Branches!CH56</f>
        <v>0</v>
      </c>
      <c r="M1056" s="532" t="s">
        <v>1700</v>
      </c>
      <c r="N1056" s="514">
        <f>Branches!CM56</f>
        <v>0</v>
      </c>
      <c r="O1056" s="518">
        <f t="shared" si="578"/>
        <v>0</v>
      </c>
      <c r="P1056" s="680">
        <f>'KB Duct Parts'!$AE$3</f>
        <v>0</v>
      </c>
      <c r="Q1056" s="681">
        <f t="shared" si="579"/>
        <v>0</v>
      </c>
      <c r="R1056" s="682">
        <f t="shared" si="580"/>
        <v>0</v>
      </c>
      <c r="S1056" s="716">
        <f t="shared" si="581"/>
        <v>0.35</v>
      </c>
      <c r="T1056" s="679">
        <f t="shared" si="582"/>
        <v>0</v>
      </c>
      <c r="U1056" s="679">
        <f t="shared" si="583"/>
        <v>0</v>
      </c>
      <c r="Y1056" s="120"/>
      <c r="AE1056" s="75"/>
      <c r="AF1056" s="370">
        <v>18</v>
      </c>
      <c r="AG1056" s="374">
        <v>16</v>
      </c>
      <c r="AH1056" s="378">
        <v>14</v>
      </c>
      <c r="AI1056" s="381">
        <v>12</v>
      </c>
      <c r="AJ1056" s="386">
        <v>10</v>
      </c>
      <c r="AK1056" s="391"/>
      <c r="AL1056" s="386"/>
      <c r="AM1056" s="363">
        <f t="shared" si="552"/>
        <v>6</v>
      </c>
      <c r="AN1056" s="578"/>
      <c r="AO1056" s="120"/>
      <c r="AP1056" s="120"/>
      <c r="AQ1056" s="120"/>
      <c r="AR1056" s="120"/>
      <c r="AS1056" s="120"/>
      <c r="AT1056" s="120"/>
      <c r="AV1056" s="115"/>
      <c r="AW1056" s="395"/>
      <c r="AX1056" s="571"/>
      <c r="AY1056" s="572"/>
      <c r="AZ1056" s="572"/>
      <c r="BA1056" s="572"/>
      <c r="BB1056" s="573"/>
      <c r="BC1056" s="395"/>
      <c r="BD1056" s="115"/>
      <c r="BE1056" s="115"/>
      <c r="BF1056" s="115"/>
      <c r="BG1056" s="115"/>
      <c r="BH1056" s="115"/>
      <c r="BI1056" s="115"/>
      <c r="BJ1056" s="115"/>
      <c r="BK1056" s="115"/>
      <c r="BR1056" s="120"/>
      <c r="BS1056" s="120"/>
      <c r="BV1056" s="120"/>
      <c r="BW1056" s="120"/>
      <c r="BZ1056" s="120"/>
      <c r="CA1056" s="120"/>
      <c r="CC1056" s="115"/>
      <c r="CD1056" s="120"/>
      <c r="CE1056" s="417"/>
      <c r="CF1056" s="115"/>
      <c r="CG1056" s="115"/>
      <c r="CH1056" s="120"/>
      <c r="CI1056" s="417"/>
      <c r="CJ1056" s="115"/>
      <c r="CK1056" s="115"/>
      <c r="CL1056" s="120"/>
      <c r="CM1056" s="417"/>
      <c r="IS1056" s="103"/>
    </row>
    <row r="1057" spans="2:253" s="74" customFormat="1" ht="17.100000000000001" hidden="1" customHeight="1" x14ac:dyDescent="0.25">
      <c r="B1057" s="504">
        <f>IF('KB Duct Parts'!$BL$14=1,Branches!CB57,0)</f>
        <v>0</v>
      </c>
      <c r="C1057" s="508"/>
      <c r="D1057" s="506" t="str">
        <f>Branches!CJ57</f>
        <v xml:space="preserve"> </v>
      </c>
      <c r="E1057" s="504" t="str">
        <f>Branches!CC57&amp;""""</f>
        <v>"</v>
      </c>
      <c r="F1057" s="508"/>
      <c r="G1057" s="509" t="str">
        <f>Branches!CK57</f>
        <v xml:space="preserve"> </v>
      </c>
      <c r="H1057" s="504" t="s">
        <v>923</v>
      </c>
      <c r="I1057" s="1035" t="str">
        <f>Branches!CL57</f>
        <v xml:space="preserve"> </v>
      </c>
      <c r="J1057" s="1036"/>
      <c r="K1057" s="516" t="s">
        <v>881</v>
      </c>
      <c r="L1057" s="521">
        <f>Branches!CH57</f>
        <v>0</v>
      </c>
      <c r="M1057" s="532" t="s">
        <v>1700</v>
      </c>
      <c r="N1057" s="514">
        <f>Branches!CM57</f>
        <v>0</v>
      </c>
      <c r="O1057" s="518">
        <f t="shared" si="578"/>
        <v>0</v>
      </c>
      <c r="P1057" s="680">
        <f>'KB Duct Parts'!$AE$3</f>
        <v>0</v>
      </c>
      <c r="Q1057" s="681">
        <f t="shared" si="579"/>
        <v>0</v>
      </c>
      <c r="R1057" s="682">
        <f t="shared" si="580"/>
        <v>0</v>
      </c>
      <c r="S1057" s="716">
        <f t="shared" si="581"/>
        <v>0.35</v>
      </c>
      <c r="T1057" s="679">
        <f t="shared" si="582"/>
        <v>0</v>
      </c>
      <c r="U1057" s="679">
        <f t="shared" si="583"/>
        <v>0</v>
      </c>
      <c r="Y1057" s="120"/>
      <c r="AE1057" s="75"/>
      <c r="AF1057" s="370">
        <v>18</v>
      </c>
      <c r="AG1057" s="374">
        <v>16</v>
      </c>
      <c r="AH1057" s="378">
        <v>14</v>
      </c>
      <c r="AI1057" s="381">
        <v>12</v>
      </c>
      <c r="AJ1057" s="386">
        <v>10</v>
      </c>
      <c r="AK1057" s="391"/>
      <c r="AL1057" s="386"/>
      <c r="AM1057" s="363">
        <f t="shared" si="552"/>
        <v>6</v>
      </c>
      <c r="AN1057" s="578"/>
      <c r="AO1057" s="120"/>
      <c r="AP1057" s="120"/>
      <c r="AQ1057" s="120"/>
      <c r="AR1057" s="120"/>
      <c r="AS1057" s="120"/>
      <c r="AT1057" s="120"/>
      <c r="AV1057" s="115"/>
      <c r="AW1057" s="395"/>
      <c r="AX1057" s="571"/>
      <c r="AY1057" s="572"/>
      <c r="AZ1057" s="572"/>
      <c r="BA1057" s="572"/>
      <c r="BB1057" s="573"/>
      <c r="BC1057" s="395"/>
      <c r="BD1057" s="115"/>
      <c r="BE1057" s="115"/>
      <c r="BF1057" s="115"/>
      <c r="BG1057" s="115"/>
      <c r="BH1057" s="115"/>
      <c r="BI1057" s="115"/>
      <c r="BJ1057" s="115"/>
      <c r="BK1057" s="115"/>
      <c r="BR1057" s="120"/>
      <c r="BS1057" s="120"/>
      <c r="BV1057" s="120"/>
      <c r="BW1057" s="120"/>
      <c r="BZ1057" s="120"/>
      <c r="CA1057" s="120"/>
      <c r="CC1057" s="115"/>
      <c r="CD1057" s="120"/>
      <c r="CE1057" s="417"/>
      <c r="CF1057" s="115"/>
      <c r="CG1057" s="115"/>
      <c r="CH1057" s="120"/>
      <c r="CI1057" s="417"/>
      <c r="CJ1057" s="115"/>
      <c r="CK1057" s="115"/>
      <c r="CL1057" s="120"/>
      <c r="CM1057" s="417"/>
      <c r="IS1057" s="103"/>
    </row>
    <row r="1058" spans="2:253" s="74" customFormat="1" ht="17.100000000000001" hidden="1" customHeight="1" x14ac:dyDescent="0.25">
      <c r="B1058" s="504">
        <f>IF('KB Duct Parts'!$BL$14=1,Branches!CB58,0)</f>
        <v>0</v>
      </c>
      <c r="C1058" s="508"/>
      <c r="D1058" s="506" t="str">
        <f>Branches!CJ58</f>
        <v xml:space="preserve"> </v>
      </c>
      <c r="E1058" s="504" t="str">
        <f>Branches!CC58&amp;""""</f>
        <v>"</v>
      </c>
      <c r="F1058" s="508"/>
      <c r="G1058" s="509" t="str">
        <f>Branches!CK58</f>
        <v xml:space="preserve"> </v>
      </c>
      <c r="H1058" s="504" t="s">
        <v>923</v>
      </c>
      <c r="I1058" s="1035" t="str">
        <f>Branches!CL58</f>
        <v xml:space="preserve"> </v>
      </c>
      <c r="J1058" s="1036"/>
      <c r="K1058" s="516" t="s">
        <v>881</v>
      </c>
      <c r="L1058" s="521">
        <f>Branches!CH58</f>
        <v>0</v>
      </c>
      <c r="M1058" s="532" t="s">
        <v>1700</v>
      </c>
      <c r="N1058" s="514">
        <f>Branches!CM58</f>
        <v>0</v>
      </c>
      <c r="O1058" s="518">
        <f t="shared" si="578"/>
        <v>0</v>
      </c>
      <c r="P1058" s="680">
        <f>'KB Duct Parts'!$AE$3</f>
        <v>0</v>
      </c>
      <c r="Q1058" s="681">
        <f t="shared" si="579"/>
        <v>0</v>
      </c>
      <c r="R1058" s="682">
        <f t="shared" si="580"/>
        <v>0</v>
      </c>
      <c r="S1058" s="716">
        <f t="shared" si="581"/>
        <v>0.35</v>
      </c>
      <c r="T1058" s="679">
        <f t="shared" si="582"/>
        <v>0</v>
      </c>
      <c r="U1058" s="679">
        <f t="shared" si="583"/>
        <v>0</v>
      </c>
      <c r="Y1058" s="120"/>
      <c r="AE1058" s="75"/>
      <c r="AF1058" s="370">
        <v>18</v>
      </c>
      <c r="AG1058" s="374">
        <v>16</v>
      </c>
      <c r="AH1058" s="378">
        <v>14</v>
      </c>
      <c r="AI1058" s="381">
        <v>12</v>
      </c>
      <c r="AJ1058" s="386">
        <v>10</v>
      </c>
      <c r="AK1058" s="391"/>
      <c r="AL1058" s="386"/>
      <c r="AM1058" s="363">
        <f t="shared" si="552"/>
        <v>6</v>
      </c>
      <c r="AN1058" s="578"/>
      <c r="AO1058" s="120"/>
      <c r="AP1058" s="120"/>
      <c r="AQ1058" s="120"/>
      <c r="AR1058" s="120"/>
      <c r="AS1058" s="120"/>
      <c r="AT1058" s="120"/>
      <c r="AV1058" s="115"/>
      <c r="AW1058" s="395"/>
      <c r="AX1058" s="571"/>
      <c r="AY1058" s="572"/>
      <c r="AZ1058" s="572"/>
      <c r="BA1058" s="572"/>
      <c r="BB1058" s="573"/>
      <c r="BC1058" s="395"/>
      <c r="BD1058" s="115"/>
      <c r="BE1058" s="115"/>
      <c r="BF1058" s="115"/>
      <c r="BG1058" s="115"/>
      <c r="BH1058" s="115"/>
      <c r="BI1058" s="115"/>
      <c r="BJ1058" s="115"/>
      <c r="BK1058" s="115"/>
      <c r="BR1058" s="120"/>
      <c r="BS1058" s="120"/>
      <c r="BV1058" s="120"/>
      <c r="BW1058" s="120"/>
      <c r="BZ1058" s="120"/>
      <c r="CA1058" s="120"/>
      <c r="CC1058" s="115"/>
      <c r="CD1058" s="120"/>
      <c r="CE1058" s="417"/>
      <c r="CF1058" s="115"/>
      <c r="CG1058" s="115"/>
      <c r="CH1058" s="120"/>
      <c r="CI1058" s="417"/>
      <c r="CJ1058" s="115"/>
      <c r="CK1058" s="115"/>
      <c r="CL1058" s="120"/>
      <c r="CM1058" s="417"/>
      <c r="IS1058" s="103"/>
    </row>
    <row r="1059" spans="2:253" s="74" customFormat="1" ht="17.100000000000001" hidden="1" customHeight="1" x14ac:dyDescent="0.25">
      <c r="B1059" s="504">
        <f>IF('KB Duct Parts'!$BL$14=1,Branches!CB59,0)</f>
        <v>0</v>
      </c>
      <c r="C1059" s="508"/>
      <c r="D1059" s="506" t="str">
        <f>Branches!CJ59</f>
        <v xml:space="preserve"> </v>
      </c>
      <c r="E1059" s="504" t="str">
        <f>Branches!CC59&amp;""""</f>
        <v>"</v>
      </c>
      <c r="F1059" s="508"/>
      <c r="G1059" s="509" t="str">
        <f>Branches!CK59</f>
        <v xml:space="preserve"> </v>
      </c>
      <c r="H1059" s="504" t="s">
        <v>923</v>
      </c>
      <c r="I1059" s="1035" t="str">
        <f>Branches!CL59</f>
        <v xml:space="preserve"> </v>
      </c>
      <c r="J1059" s="1036"/>
      <c r="K1059" s="516" t="s">
        <v>881</v>
      </c>
      <c r="L1059" s="521">
        <f>Branches!CH59</f>
        <v>0</v>
      </c>
      <c r="M1059" s="532" t="s">
        <v>1700</v>
      </c>
      <c r="N1059" s="514">
        <f>Branches!CM59</f>
        <v>0</v>
      </c>
      <c r="O1059" s="518">
        <f t="shared" si="578"/>
        <v>0</v>
      </c>
      <c r="P1059" s="680">
        <f>'KB Duct Parts'!$AE$3</f>
        <v>0</v>
      </c>
      <c r="Q1059" s="681">
        <f t="shared" si="579"/>
        <v>0</v>
      </c>
      <c r="R1059" s="682">
        <f t="shared" si="580"/>
        <v>0</v>
      </c>
      <c r="S1059" s="716">
        <f t="shared" si="581"/>
        <v>0.35</v>
      </c>
      <c r="T1059" s="679">
        <f t="shared" si="582"/>
        <v>0</v>
      </c>
      <c r="U1059" s="679">
        <f t="shared" si="583"/>
        <v>0</v>
      </c>
      <c r="Y1059" s="120"/>
      <c r="AE1059" s="75"/>
      <c r="AF1059" s="370">
        <v>18</v>
      </c>
      <c r="AG1059" s="374">
        <v>16</v>
      </c>
      <c r="AH1059" s="378">
        <v>14</v>
      </c>
      <c r="AI1059" s="381">
        <v>12</v>
      </c>
      <c r="AJ1059" s="386">
        <v>10</v>
      </c>
      <c r="AK1059" s="391"/>
      <c r="AL1059" s="386"/>
      <c r="AM1059" s="363">
        <f t="shared" si="552"/>
        <v>6</v>
      </c>
      <c r="AN1059" s="578"/>
      <c r="AO1059" s="120"/>
      <c r="AP1059" s="120"/>
      <c r="AQ1059" s="120"/>
      <c r="AR1059" s="120"/>
      <c r="AS1059" s="120"/>
      <c r="AT1059" s="120"/>
      <c r="AV1059" s="115"/>
      <c r="AW1059" s="395"/>
      <c r="AX1059" s="571"/>
      <c r="AY1059" s="572"/>
      <c r="AZ1059" s="572"/>
      <c r="BA1059" s="572"/>
      <c r="BB1059" s="573"/>
      <c r="BC1059" s="395"/>
      <c r="BD1059" s="115"/>
      <c r="BE1059" s="115"/>
      <c r="BF1059" s="115"/>
      <c r="BG1059" s="115"/>
      <c r="BH1059" s="115"/>
      <c r="BI1059" s="115"/>
      <c r="BJ1059" s="115"/>
      <c r="BK1059" s="115"/>
      <c r="BR1059" s="120"/>
      <c r="BS1059" s="120"/>
      <c r="BV1059" s="120"/>
      <c r="BW1059" s="120"/>
      <c r="BZ1059" s="120"/>
      <c r="CA1059" s="120"/>
      <c r="CC1059" s="115"/>
      <c r="CD1059" s="120"/>
      <c r="CE1059" s="417"/>
      <c r="CF1059" s="115"/>
      <c r="CG1059" s="115"/>
      <c r="CH1059" s="120"/>
      <c r="CI1059" s="417"/>
      <c r="CJ1059" s="115"/>
      <c r="CK1059" s="115"/>
      <c r="CL1059" s="120"/>
      <c r="CM1059" s="417"/>
      <c r="IS1059" s="103"/>
    </row>
    <row r="1060" spans="2:253" s="74" customFormat="1" ht="17.100000000000001" hidden="1" customHeight="1" x14ac:dyDescent="0.25">
      <c r="B1060" s="504">
        <f>IF('KB Duct Parts'!$BL$14=1,Branches!CB60,0)</f>
        <v>0</v>
      </c>
      <c r="C1060" s="508"/>
      <c r="D1060" s="506" t="str">
        <f>Branches!CJ60</f>
        <v xml:space="preserve"> </v>
      </c>
      <c r="E1060" s="504" t="str">
        <f>Branches!CC60&amp;""""</f>
        <v>"</v>
      </c>
      <c r="F1060" s="508"/>
      <c r="G1060" s="509" t="str">
        <f>Branches!CK60</f>
        <v xml:space="preserve"> </v>
      </c>
      <c r="H1060" s="504" t="s">
        <v>923</v>
      </c>
      <c r="I1060" s="1035" t="str">
        <f>Branches!CL60</f>
        <v xml:space="preserve"> </v>
      </c>
      <c r="J1060" s="1036"/>
      <c r="K1060" s="516" t="s">
        <v>881</v>
      </c>
      <c r="L1060" s="521">
        <f>Branches!CH60</f>
        <v>0</v>
      </c>
      <c r="M1060" s="532" t="s">
        <v>1700</v>
      </c>
      <c r="N1060" s="514">
        <f>Branches!CM60</f>
        <v>0</v>
      </c>
      <c r="O1060" s="518">
        <f t="shared" si="578"/>
        <v>0</v>
      </c>
      <c r="P1060" s="680">
        <f>'KB Duct Parts'!$AE$3</f>
        <v>0</v>
      </c>
      <c r="Q1060" s="681">
        <f t="shared" si="579"/>
        <v>0</v>
      </c>
      <c r="R1060" s="682">
        <f t="shared" si="580"/>
        <v>0</v>
      </c>
      <c r="S1060" s="716">
        <f t="shared" si="581"/>
        <v>0.35</v>
      </c>
      <c r="T1060" s="679">
        <f t="shared" si="582"/>
        <v>0</v>
      </c>
      <c r="U1060" s="679">
        <f t="shared" si="583"/>
        <v>0</v>
      </c>
      <c r="Y1060" s="120"/>
      <c r="AE1060" s="75"/>
      <c r="AF1060" s="370">
        <v>18</v>
      </c>
      <c r="AG1060" s="374">
        <v>16</v>
      </c>
      <c r="AH1060" s="378">
        <v>14</v>
      </c>
      <c r="AI1060" s="381">
        <v>12</v>
      </c>
      <c r="AJ1060" s="386">
        <v>10</v>
      </c>
      <c r="AK1060" s="391"/>
      <c r="AL1060" s="386"/>
      <c r="AM1060" s="363">
        <f t="shared" si="552"/>
        <v>6</v>
      </c>
      <c r="AN1060" s="578"/>
      <c r="AO1060" s="120"/>
      <c r="AP1060" s="120"/>
      <c r="AQ1060" s="120"/>
      <c r="AR1060" s="120"/>
      <c r="AS1060" s="120"/>
      <c r="AT1060" s="120"/>
      <c r="AV1060" s="115"/>
      <c r="AW1060" s="395"/>
      <c r="AX1060" s="571"/>
      <c r="AY1060" s="572"/>
      <c r="AZ1060" s="572"/>
      <c r="BA1060" s="572"/>
      <c r="BB1060" s="573"/>
      <c r="BC1060" s="395"/>
      <c r="BD1060" s="115"/>
      <c r="BE1060" s="115"/>
      <c r="BF1060" s="115"/>
      <c r="BG1060" s="115"/>
      <c r="BH1060" s="115"/>
      <c r="BI1060" s="115"/>
      <c r="BJ1060" s="115"/>
      <c r="BK1060" s="115"/>
      <c r="BR1060" s="120"/>
      <c r="BS1060" s="120"/>
      <c r="BV1060" s="120"/>
      <c r="BW1060" s="120"/>
      <c r="BZ1060" s="120"/>
      <c r="CA1060" s="120"/>
      <c r="CC1060" s="115"/>
      <c r="CD1060" s="120"/>
      <c r="CE1060" s="417"/>
      <c r="CF1060" s="115"/>
      <c r="CG1060" s="115"/>
      <c r="CH1060" s="120"/>
      <c r="CI1060" s="417"/>
      <c r="CJ1060" s="115"/>
      <c r="CK1060" s="115"/>
      <c r="CL1060" s="120"/>
      <c r="CM1060" s="417"/>
      <c r="IS1060" s="103"/>
    </row>
    <row r="1061" spans="2:253" s="74" customFormat="1" ht="17.100000000000001" hidden="1" customHeight="1" x14ac:dyDescent="0.25">
      <c r="B1061" s="504">
        <f>IF('KB Duct Parts'!$BL$14=1,Branches!CB61,0)</f>
        <v>0</v>
      </c>
      <c r="C1061" s="508"/>
      <c r="D1061" s="506" t="str">
        <f>Branches!CJ61</f>
        <v xml:space="preserve"> </v>
      </c>
      <c r="E1061" s="504" t="str">
        <f>Branches!CC61&amp;""""</f>
        <v>"</v>
      </c>
      <c r="F1061" s="508"/>
      <c r="G1061" s="509" t="str">
        <f>Branches!CK61</f>
        <v xml:space="preserve"> </v>
      </c>
      <c r="H1061" s="504" t="s">
        <v>923</v>
      </c>
      <c r="I1061" s="1035" t="str">
        <f>Branches!CL61</f>
        <v xml:space="preserve"> </v>
      </c>
      <c r="J1061" s="1036"/>
      <c r="K1061" s="516" t="s">
        <v>881</v>
      </c>
      <c r="L1061" s="521">
        <f>Branches!CH61</f>
        <v>0</v>
      </c>
      <c r="M1061" s="532" t="s">
        <v>1700</v>
      </c>
      <c r="N1061" s="514">
        <f>Branches!CM61</f>
        <v>0</v>
      </c>
      <c r="O1061" s="518">
        <f t="shared" si="578"/>
        <v>0</v>
      </c>
      <c r="P1061" s="680">
        <f>'KB Duct Parts'!$AE$3</f>
        <v>0</v>
      </c>
      <c r="Q1061" s="681">
        <f t="shared" si="579"/>
        <v>0</v>
      </c>
      <c r="R1061" s="682">
        <f t="shared" si="580"/>
        <v>0</v>
      </c>
      <c r="S1061" s="716">
        <f t="shared" si="581"/>
        <v>0.35</v>
      </c>
      <c r="T1061" s="679">
        <f t="shared" si="582"/>
        <v>0</v>
      </c>
      <c r="U1061" s="679">
        <f t="shared" si="583"/>
        <v>0</v>
      </c>
      <c r="Y1061" s="120"/>
      <c r="AE1061" s="75"/>
      <c r="AF1061" s="370">
        <v>18</v>
      </c>
      <c r="AG1061" s="374">
        <v>16</v>
      </c>
      <c r="AH1061" s="378">
        <v>14</v>
      </c>
      <c r="AI1061" s="381">
        <v>12</v>
      </c>
      <c r="AJ1061" s="386">
        <v>10</v>
      </c>
      <c r="AK1061" s="391"/>
      <c r="AL1061" s="386"/>
      <c r="AM1061" s="363">
        <f t="shared" si="552"/>
        <v>6</v>
      </c>
      <c r="AN1061" s="578"/>
      <c r="AO1061" s="120"/>
      <c r="AP1061" s="120"/>
      <c r="AQ1061" s="120"/>
      <c r="AR1061" s="120"/>
      <c r="AS1061" s="120"/>
      <c r="AT1061" s="120"/>
      <c r="AV1061" s="115"/>
      <c r="AW1061" s="395"/>
      <c r="AX1061" s="571"/>
      <c r="AY1061" s="572"/>
      <c r="AZ1061" s="572"/>
      <c r="BA1061" s="572"/>
      <c r="BB1061" s="573"/>
      <c r="BC1061" s="395"/>
      <c r="BD1061" s="115"/>
      <c r="BE1061" s="115"/>
      <c r="BF1061" s="115"/>
      <c r="BG1061" s="115"/>
      <c r="BH1061" s="115"/>
      <c r="BI1061" s="115"/>
      <c r="BJ1061" s="115"/>
      <c r="BK1061" s="115"/>
      <c r="BR1061" s="120"/>
      <c r="BS1061" s="120"/>
      <c r="BV1061" s="120"/>
      <c r="BW1061" s="120"/>
      <c r="BZ1061" s="120"/>
      <c r="CA1061" s="120"/>
      <c r="CC1061" s="115"/>
      <c r="CD1061" s="120"/>
      <c r="CE1061" s="417"/>
      <c r="CF1061" s="115"/>
      <c r="CG1061" s="115"/>
      <c r="CH1061" s="120"/>
      <c r="CI1061" s="417"/>
      <c r="CJ1061" s="115"/>
      <c r="CK1061" s="115"/>
      <c r="CL1061" s="120"/>
      <c r="CM1061" s="417"/>
      <c r="IS1061" s="103"/>
    </row>
    <row r="1062" spans="2:253" s="74" customFormat="1" ht="17.100000000000001" hidden="1" customHeight="1" x14ac:dyDescent="0.25">
      <c r="B1062" s="504">
        <f>IF('KB Duct Parts'!$BL$14=1,Branches!CB62,0)</f>
        <v>0</v>
      </c>
      <c r="C1062" s="508"/>
      <c r="D1062" s="506" t="str">
        <f>Branches!CJ62</f>
        <v xml:space="preserve"> </v>
      </c>
      <c r="E1062" s="504" t="str">
        <f>Branches!CC62&amp;""""</f>
        <v>"</v>
      </c>
      <c r="F1062" s="508"/>
      <c r="G1062" s="509" t="str">
        <f>Branches!CK62</f>
        <v xml:space="preserve"> </v>
      </c>
      <c r="H1062" s="504" t="s">
        <v>923</v>
      </c>
      <c r="I1062" s="1035" t="str">
        <f>Branches!CL62</f>
        <v xml:space="preserve"> </v>
      </c>
      <c r="J1062" s="1036"/>
      <c r="K1062" s="516" t="s">
        <v>881</v>
      </c>
      <c r="L1062" s="521">
        <f>Branches!CH62</f>
        <v>0</v>
      </c>
      <c r="M1062" s="532" t="s">
        <v>1700</v>
      </c>
      <c r="N1062" s="514">
        <f>Branches!CM62</f>
        <v>0</v>
      </c>
      <c r="O1062" s="518">
        <f t="shared" si="578"/>
        <v>0</v>
      </c>
      <c r="P1062" s="680">
        <f>'KB Duct Parts'!$AE$3</f>
        <v>0</v>
      </c>
      <c r="Q1062" s="681">
        <f t="shared" si="579"/>
        <v>0</v>
      </c>
      <c r="R1062" s="682">
        <f t="shared" si="580"/>
        <v>0</v>
      </c>
      <c r="S1062" s="716">
        <f t="shared" si="581"/>
        <v>0.35</v>
      </c>
      <c r="T1062" s="679">
        <f t="shared" si="582"/>
        <v>0</v>
      </c>
      <c r="U1062" s="679">
        <f t="shared" si="583"/>
        <v>0</v>
      </c>
      <c r="Y1062" s="120"/>
      <c r="AE1062" s="75"/>
      <c r="AF1062" s="370">
        <v>18</v>
      </c>
      <c r="AG1062" s="374">
        <v>16</v>
      </c>
      <c r="AH1062" s="378">
        <v>14</v>
      </c>
      <c r="AI1062" s="381">
        <v>12</v>
      </c>
      <c r="AJ1062" s="386">
        <v>10</v>
      </c>
      <c r="AK1062" s="391"/>
      <c r="AL1062" s="386"/>
      <c r="AM1062" s="363">
        <f t="shared" si="552"/>
        <v>6</v>
      </c>
      <c r="AN1062" s="578"/>
      <c r="AO1062" s="120"/>
      <c r="AP1062" s="120"/>
      <c r="AQ1062" s="120"/>
      <c r="AR1062" s="120"/>
      <c r="AS1062" s="120"/>
      <c r="AT1062" s="120"/>
      <c r="AV1062" s="115"/>
      <c r="AW1062" s="395"/>
      <c r="AX1062" s="571"/>
      <c r="AY1062" s="572"/>
      <c r="AZ1062" s="572"/>
      <c r="BA1062" s="572"/>
      <c r="BB1062" s="573"/>
      <c r="BC1062" s="395"/>
      <c r="BD1062" s="115"/>
      <c r="BE1062" s="115"/>
      <c r="BF1062" s="115"/>
      <c r="BG1062" s="115"/>
      <c r="BH1062" s="115"/>
      <c r="BI1062" s="115"/>
      <c r="BJ1062" s="115"/>
      <c r="BK1062" s="115"/>
      <c r="BR1062" s="120"/>
      <c r="BS1062" s="120"/>
      <c r="BV1062" s="120"/>
      <c r="BW1062" s="120"/>
      <c r="BZ1062" s="120"/>
      <c r="CA1062" s="120"/>
      <c r="CC1062" s="115"/>
      <c r="CD1062" s="120"/>
      <c r="CE1062" s="417"/>
      <c r="CF1062" s="115"/>
      <c r="CG1062" s="115"/>
      <c r="CH1062" s="120"/>
      <c r="CI1062" s="417"/>
      <c r="CJ1062" s="115"/>
      <c r="CK1062" s="115"/>
      <c r="CL1062" s="120"/>
      <c r="CM1062" s="417"/>
      <c r="IS1062" s="103"/>
    </row>
    <row r="1063" spans="2:253" s="74" customFormat="1" ht="17.100000000000001" hidden="1" customHeight="1" x14ac:dyDescent="0.25">
      <c r="B1063" s="504">
        <f>IF('KB Duct Parts'!$BL$14=1,Branches!CB63,0)</f>
        <v>0</v>
      </c>
      <c r="C1063" s="508"/>
      <c r="D1063" s="506" t="str">
        <f>Branches!CJ63</f>
        <v xml:space="preserve"> </v>
      </c>
      <c r="E1063" s="504" t="str">
        <f>Branches!CC63&amp;""""</f>
        <v>"</v>
      </c>
      <c r="F1063" s="508"/>
      <c r="G1063" s="509" t="str">
        <f>Branches!CK63</f>
        <v xml:space="preserve"> </v>
      </c>
      <c r="H1063" s="504" t="s">
        <v>923</v>
      </c>
      <c r="I1063" s="1035" t="str">
        <f>Branches!CL63</f>
        <v xml:space="preserve"> </v>
      </c>
      <c r="J1063" s="1036"/>
      <c r="K1063" s="516" t="s">
        <v>881</v>
      </c>
      <c r="L1063" s="521">
        <f>Branches!CH63</f>
        <v>0</v>
      </c>
      <c r="M1063" s="532" t="s">
        <v>1700</v>
      </c>
      <c r="N1063" s="514">
        <f>Branches!CM63</f>
        <v>0</v>
      </c>
      <c r="O1063" s="518">
        <f t="shared" si="578"/>
        <v>0</v>
      </c>
      <c r="P1063" s="680">
        <f>'KB Duct Parts'!$AE$3</f>
        <v>0</v>
      </c>
      <c r="Q1063" s="681">
        <f t="shared" si="579"/>
        <v>0</v>
      </c>
      <c r="R1063" s="682">
        <f t="shared" si="580"/>
        <v>0</v>
      </c>
      <c r="S1063" s="716">
        <f t="shared" si="581"/>
        <v>0.35</v>
      </c>
      <c r="T1063" s="679">
        <f t="shared" si="582"/>
        <v>0</v>
      </c>
      <c r="U1063" s="679">
        <f t="shared" si="583"/>
        <v>0</v>
      </c>
      <c r="Y1063" s="120"/>
      <c r="AE1063" s="75"/>
      <c r="AF1063" s="370">
        <v>18</v>
      </c>
      <c r="AG1063" s="374">
        <v>16</v>
      </c>
      <c r="AH1063" s="378">
        <v>14</v>
      </c>
      <c r="AI1063" s="381">
        <v>12</v>
      </c>
      <c r="AJ1063" s="386">
        <v>10</v>
      </c>
      <c r="AK1063" s="391"/>
      <c r="AL1063" s="386"/>
      <c r="AM1063" s="363">
        <f t="shared" si="552"/>
        <v>6</v>
      </c>
      <c r="AN1063" s="578"/>
      <c r="AO1063" s="120"/>
      <c r="AP1063" s="120"/>
      <c r="AQ1063" s="120"/>
      <c r="AR1063" s="120"/>
      <c r="AS1063" s="120"/>
      <c r="AT1063" s="120"/>
      <c r="AV1063" s="115"/>
      <c r="AW1063" s="395"/>
      <c r="AX1063" s="571"/>
      <c r="AY1063" s="572"/>
      <c r="AZ1063" s="572"/>
      <c r="BA1063" s="572"/>
      <c r="BB1063" s="573"/>
      <c r="BC1063" s="395"/>
      <c r="BD1063" s="115"/>
      <c r="BE1063" s="115"/>
      <c r="BF1063" s="115"/>
      <c r="BG1063" s="115"/>
      <c r="BH1063" s="115"/>
      <c r="BI1063" s="115"/>
      <c r="BJ1063" s="115"/>
      <c r="BK1063" s="115"/>
      <c r="BR1063" s="120"/>
      <c r="BS1063" s="120"/>
      <c r="BV1063" s="120"/>
      <c r="BW1063" s="120"/>
      <c r="BZ1063" s="120"/>
      <c r="CA1063" s="120"/>
      <c r="CC1063" s="115"/>
      <c r="CD1063" s="120"/>
      <c r="CE1063" s="417"/>
      <c r="CF1063" s="115"/>
      <c r="CG1063" s="115"/>
      <c r="CH1063" s="120"/>
      <c r="CI1063" s="417"/>
      <c r="CJ1063" s="115"/>
      <c r="CK1063" s="115"/>
      <c r="CL1063" s="120"/>
      <c r="CM1063" s="417"/>
      <c r="IS1063" s="103"/>
    </row>
    <row r="1064" spans="2:253" s="74" customFormat="1" ht="17.100000000000001" hidden="1" customHeight="1" x14ac:dyDescent="0.25">
      <c r="B1064" s="504">
        <f>IF('KB Duct Parts'!$BL$14=1,Branches!CB64,0)</f>
        <v>0</v>
      </c>
      <c r="C1064" s="508"/>
      <c r="D1064" s="506" t="str">
        <f>Branches!CJ64</f>
        <v xml:space="preserve"> </v>
      </c>
      <c r="E1064" s="504" t="str">
        <f>Branches!CC64&amp;""""</f>
        <v>"</v>
      </c>
      <c r="F1064" s="508"/>
      <c r="G1064" s="509" t="str">
        <f>Branches!CK64</f>
        <v xml:space="preserve"> </v>
      </c>
      <c r="H1064" s="504" t="s">
        <v>923</v>
      </c>
      <c r="I1064" s="1035" t="str">
        <f>Branches!CL64</f>
        <v xml:space="preserve"> </v>
      </c>
      <c r="J1064" s="1036"/>
      <c r="K1064" s="516" t="s">
        <v>881</v>
      </c>
      <c r="L1064" s="521">
        <f>Branches!CH64</f>
        <v>0</v>
      </c>
      <c r="M1064" s="532" t="s">
        <v>1700</v>
      </c>
      <c r="N1064" s="514">
        <f>Branches!CM64</f>
        <v>0</v>
      </c>
      <c r="O1064" s="518">
        <f t="shared" si="578"/>
        <v>0</v>
      </c>
      <c r="P1064" s="680">
        <f>'KB Duct Parts'!$AE$3</f>
        <v>0</v>
      </c>
      <c r="Q1064" s="681">
        <f t="shared" si="579"/>
        <v>0</v>
      </c>
      <c r="R1064" s="682">
        <f t="shared" si="580"/>
        <v>0</v>
      </c>
      <c r="S1064" s="716">
        <f t="shared" si="581"/>
        <v>0.35</v>
      </c>
      <c r="T1064" s="679">
        <f t="shared" si="582"/>
        <v>0</v>
      </c>
      <c r="U1064" s="679">
        <f t="shared" si="583"/>
        <v>0</v>
      </c>
      <c r="Y1064" s="120"/>
      <c r="AE1064" s="75"/>
      <c r="AF1064" s="370">
        <v>18</v>
      </c>
      <c r="AG1064" s="374">
        <v>16</v>
      </c>
      <c r="AH1064" s="378">
        <v>14</v>
      </c>
      <c r="AI1064" s="381">
        <v>12</v>
      </c>
      <c r="AJ1064" s="386">
        <v>10</v>
      </c>
      <c r="AK1064" s="391"/>
      <c r="AL1064" s="386"/>
      <c r="AM1064" s="363">
        <f t="shared" si="552"/>
        <v>6</v>
      </c>
      <c r="AN1064" s="578"/>
      <c r="AO1064" s="120"/>
      <c r="AP1064" s="120"/>
      <c r="AQ1064" s="120"/>
      <c r="AR1064" s="120"/>
      <c r="AS1064" s="120"/>
      <c r="AT1064" s="120"/>
      <c r="AV1064" s="115"/>
      <c r="AW1064" s="395"/>
      <c r="AX1064" s="571"/>
      <c r="AY1064" s="572"/>
      <c r="AZ1064" s="572"/>
      <c r="BA1064" s="572"/>
      <c r="BB1064" s="573"/>
      <c r="BC1064" s="395"/>
      <c r="BD1064" s="115"/>
      <c r="BE1064" s="115"/>
      <c r="BF1064" s="115"/>
      <c r="BG1064" s="115"/>
      <c r="BH1064" s="115"/>
      <c r="BI1064" s="115"/>
      <c r="BJ1064" s="115"/>
      <c r="BK1064" s="115"/>
      <c r="BR1064" s="120"/>
      <c r="BS1064" s="120"/>
      <c r="BV1064" s="120"/>
      <c r="BW1064" s="120"/>
      <c r="BZ1064" s="120"/>
      <c r="CA1064" s="120"/>
      <c r="CC1064" s="115"/>
      <c r="CD1064" s="120"/>
      <c r="CE1064" s="417"/>
      <c r="CF1064" s="115"/>
      <c r="CG1064" s="115"/>
      <c r="CH1064" s="120"/>
      <c r="CI1064" s="417"/>
      <c r="CJ1064" s="115"/>
      <c r="CK1064" s="115"/>
      <c r="CL1064" s="120"/>
      <c r="CM1064" s="417"/>
      <c r="IS1064" s="103"/>
    </row>
    <row r="1065" spans="2:253" s="74" customFormat="1" ht="17.100000000000001" hidden="1" customHeight="1" x14ac:dyDescent="0.25">
      <c r="B1065" s="504">
        <f>IF('KB Duct Parts'!$BL$14=1,Branches!CB65,0)</f>
        <v>0</v>
      </c>
      <c r="C1065" s="508"/>
      <c r="D1065" s="506" t="str">
        <f>Branches!CJ65</f>
        <v xml:space="preserve"> </v>
      </c>
      <c r="E1065" s="504" t="str">
        <f>Branches!CC65&amp;""""</f>
        <v>"</v>
      </c>
      <c r="F1065" s="508"/>
      <c r="G1065" s="509" t="str">
        <f>Branches!CK65</f>
        <v xml:space="preserve"> </v>
      </c>
      <c r="H1065" s="504" t="s">
        <v>923</v>
      </c>
      <c r="I1065" s="1035" t="str">
        <f>Branches!CL65</f>
        <v xml:space="preserve"> </v>
      </c>
      <c r="J1065" s="1036"/>
      <c r="K1065" s="516" t="s">
        <v>881</v>
      </c>
      <c r="L1065" s="521">
        <f>Branches!CH65</f>
        <v>0</v>
      </c>
      <c r="M1065" s="532" t="s">
        <v>1700</v>
      </c>
      <c r="N1065" s="514">
        <f>Branches!CM65</f>
        <v>0</v>
      </c>
      <c r="O1065" s="518">
        <f t="shared" si="578"/>
        <v>0</v>
      </c>
      <c r="P1065" s="680">
        <f>'KB Duct Parts'!$AE$3</f>
        <v>0</v>
      </c>
      <c r="Q1065" s="681">
        <f t="shared" si="579"/>
        <v>0</v>
      </c>
      <c r="R1065" s="682">
        <f t="shared" si="580"/>
        <v>0</v>
      </c>
      <c r="S1065" s="716">
        <f t="shared" si="581"/>
        <v>0.35</v>
      </c>
      <c r="T1065" s="679">
        <f t="shared" si="582"/>
        <v>0</v>
      </c>
      <c r="U1065" s="679">
        <f t="shared" si="583"/>
        <v>0</v>
      </c>
      <c r="Y1065" s="120"/>
      <c r="AE1065" s="75"/>
      <c r="AF1065" s="370">
        <v>18</v>
      </c>
      <c r="AG1065" s="374">
        <v>16</v>
      </c>
      <c r="AH1065" s="378">
        <v>14</v>
      </c>
      <c r="AI1065" s="381">
        <v>12</v>
      </c>
      <c r="AJ1065" s="386">
        <v>10</v>
      </c>
      <c r="AK1065" s="391"/>
      <c r="AL1065" s="386"/>
      <c r="AM1065" s="363">
        <f t="shared" si="552"/>
        <v>6</v>
      </c>
      <c r="AN1065" s="578"/>
      <c r="AO1065" s="120"/>
      <c r="AP1065" s="120"/>
      <c r="AQ1065" s="120"/>
      <c r="AR1065" s="120"/>
      <c r="AS1065" s="120"/>
      <c r="AT1065" s="120"/>
      <c r="AV1065" s="115"/>
      <c r="AW1065" s="395"/>
      <c r="AX1065" s="571"/>
      <c r="AY1065" s="572"/>
      <c r="AZ1065" s="572"/>
      <c r="BA1065" s="572"/>
      <c r="BB1065" s="573"/>
      <c r="BC1065" s="395"/>
      <c r="BD1065" s="115"/>
      <c r="BE1065" s="115"/>
      <c r="BF1065" s="115"/>
      <c r="BG1065" s="115"/>
      <c r="BH1065" s="115"/>
      <c r="BI1065" s="115"/>
      <c r="BJ1065" s="115"/>
      <c r="BK1065" s="115"/>
      <c r="BR1065" s="120"/>
      <c r="BS1065" s="120"/>
      <c r="BV1065" s="120"/>
      <c r="BW1065" s="120"/>
      <c r="BZ1065" s="120"/>
      <c r="CA1065" s="120"/>
      <c r="CC1065" s="115"/>
      <c r="CD1065" s="120"/>
      <c r="CE1065" s="417"/>
      <c r="CF1065" s="115"/>
      <c r="CG1065" s="115"/>
      <c r="CH1065" s="120"/>
      <c r="CI1065" s="417"/>
      <c r="CJ1065" s="115"/>
      <c r="CK1065" s="115"/>
      <c r="CL1065" s="120"/>
      <c r="CM1065" s="417"/>
      <c r="IS1065" s="103"/>
    </row>
    <row r="1066" spans="2:253" s="74" customFormat="1" ht="17.100000000000001" hidden="1" customHeight="1" x14ac:dyDescent="0.25">
      <c r="B1066" s="504">
        <f>IF('KB Duct Parts'!$BL$14=1,Branches!CB66,0)</f>
        <v>0</v>
      </c>
      <c r="C1066" s="508"/>
      <c r="D1066" s="506" t="str">
        <f>Branches!CJ66</f>
        <v xml:space="preserve"> </v>
      </c>
      <c r="E1066" s="504" t="str">
        <f>Branches!CC66&amp;""""</f>
        <v>"</v>
      </c>
      <c r="F1066" s="508"/>
      <c r="G1066" s="509" t="str">
        <f>Branches!CK66</f>
        <v xml:space="preserve"> </v>
      </c>
      <c r="H1066" s="504" t="s">
        <v>923</v>
      </c>
      <c r="I1066" s="1035" t="str">
        <f>Branches!CL66</f>
        <v xml:space="preserve"> </v>
      </c>
      <c r="J1066" s="1036"/>
      <c r="K1066" s="516" t="s">
        <v>881</v>
      </c>
      <c r="L1066" s="521">
        <f>Branches!CH66</f>
        <v>0</v>
      </c>
      <c r="M1066" s="532" t="s">
        <v>1700</v>
      </c>
      <c r="N1066" s="514">
        <f>Branches!CM66</f>
        <v>0</v>
      </c>
      <c r="O1066" s="518">
        <f t="shared" si="578"/>
        <v>0</v>
      </c>
      <c r="P1066" s="680">
        <f>'KB Duct Parts'!$AE$3</f>
        <v>0</v>
      </c>
      <c r="Q1066" s="681">
        <f t="shared" si="579"/>
        <v>0</v>
      </c>
      <c r="R1066" s="682">
        <f t="shared" si="580"/>
        <v>0</v>
      </c>
      <c r="S1066" s="716">
        <f t="shared" si="581"/>
        <v>0.35</v>
      </c>
      <c r="T1066" s="679">
        <f t="shared" si="582"/>
        <v>0</v>
      </c>
      <c r="U1066" s="679">
        <f t="shared" si="583"/>
        <v>0</v>
      </c>
      <c r="Y1066" s="120"/>
      <c r="AE1066" s="75"/>
      <c r="AF1066" s="370">
        <v>18</v>
      </c>
      <c r="AG1066" s="374">
        <v>16</v>
      </c>
      <c r="AH1066" s="378">
        <v>14</v>
      </c>
      <c r="AI1066" s="381">
        <v>12</v>
      </c>
      <c r="AJ1066" s="386">
        <v>10</v>
      </c>
      <c r="AK1066" s="391"/>
      <c r="AL1066" s="386"/>
      <c r="AM1066" s="363">
        <f t="shared" si="552"/>
        <v>6</v>
      </c>
      <c r="AN1066" s="578"/>
      <c r="AO1066" s="120"/>
      <c r="AP1066" s="120"/>
      <c r="AQ1066" s="120"/>
      <c r="AR1066" s="120"/>
      <c r="AS1066" s="120"/>
      <c r="AT1066" s="120"/>
      <c r="AV1066" s="115"/>
      <c r="AW1066" s="395"/>
      <c r="AX1066" s="571"/>
      <c r="AY1066" s="572"/>
      <c r="AZ1066" s="572"/>
      <c r="BA1066" s="572"/>
      <c r="BB1066" s="573"/>
      <c r="BC1066" s="395"/>
      <c r="BD1066" s="115"/>
      <c r="BE1066" s="115"/>
      <c r="BF1066" s="115"/>
      <c r="BG1066" s="115"/>
      <c r="BH1066" s="115"/>
      <c r="BI1066" s="115"/>
      <c r="BJ1066" s="115"/>
      <c r="BK1066" s="115"/>
      <c r="BR1066" s="120"/>
      <c r="BS1066" s="120"/>
      <c r="BV1066" s="120"/>
      <c r="BW1066" s="120"/>
      <c r="BZ1066" s="120"/>
      <c r="CA1066" s="120"/>
      <c r="CC1066" s="115"/>
      <c r="CD1066" s="120"/>
      <c r="CE1066" s="417"/>
      <c r="CF1066" s="115"/>
      <c r="CG1066" s="115"/>
      <c r="CH1066" s="120"/>
      <c r="CI1066" s="417"/>
      <c r="CJ1066" s="115"/>
      <c r="CK1066" s="115"/>
      <c r="CL1066" s="120"/>
      <c r="CM1066" s="417"/>
      <c r="IS1066" s="103"/>
    </row>
    <row r="1067" spans="2:253" s="74" customFormat="1" ht="17.100000000000001" hidden="1" customHeight="1" x14ac:dyDescent="0.25">
      <c r="B1067" s="504">
        <f>IF('KB Duct Parts'!$BL$14=1,Branches!CB67,0)</f>
        <v>0</v>
      </c>
      <c r="C1067" s="508"/>
      <c r="D1067" s="506" t="str">
        <f>Branches!CJ67</f>
        <v xml:space="preserve"> </v>
      </c>
      <c r="E1067" s="504" t="str">
        <f>Branches!CC67&amp;""""</f>
        <v>"</v>
      </c>
      <c r="F1067" s="508"/>
      <c r="G1067" s="509" t="str">
        <f>Branches!CK67</f>
        <v xml:space="preserve"> </v>
      </c>
      <c r="H1067" s="504" t="s">
        <v>923</v>
      </c>
      <c r="I1067" s="1035" t="str">
        <f>Branches!CL67</f>
        <v xml:space="preserve"> </v>
      </c>
      <c r="J1067" s="1036"/>
      <c r="K1067" s="516" t="s">
        <v>881</v>
      </c>
      <c r="L1067" s="521">
        <f>Branches!CH67</f>
        <v>0</v>
      </c>
      <c r="M1067" s="532" t="s">
        <v>1700</v>
      </c>
      <c r="N1067" s="514">
        <f>Branches!CM67</f>
        <v>0</v>
      </c>
      <c r="O1067" s="518">
        <f t="shared" si="578"/>
        <v>0</v>
      </c>
      <c r="P1067" s="680">
        <f>'KB Duct Parts'!$AE$3</f>
        <v>0</v>
      </c>
      <c r="Q1067" s="681">
        <f t="shared" si="579"/>
        <v>0</v>
      </c>
      <c r="R1067" s="682">
        <f t="shared" si="580"/>
        <v>0</v>
      </c>
      <c r="S1067" s="716">
        <f t="shared" si="581"/>
        <v>0.35</v>
      </c>
      <c r="T1067" s="679">
        <f t="shared" si="582"/>
        <v>0</v>
      </c>
      <c r="U1067" s="679">
        <f t="shared" si="583"/>
        <v>0</v>
      </c>
      <c r="Y1067" s="120"/>
      <c r="AE1067" s="75"/>
      <c r="AF1067" s="370">
        <v>18</v>
      </c>
      <c r="AG1067" s="374">
        <v>16</v>
      </c>
      <c r="AH1067" s="378">
        <v>14</v>
      </c>
      <c r="AI1067" s="381">
        <v>12</v>
      </c>
      <c r="AJ1067" s="386">
        <v>10</v>
      </c>
      <c r="AK1067" s="391"/>
      <c r="AL1067" s="386"/>
      <c r="AM1067" s="363">
        <f t="shared" si="552"/>
        <v>6</v>
      </c>
      <c r="AN1067" s="578"/>
      <c r="AO1067" s="120"/>
      <c r="AP1067" s="120"/>
      <c r="AQ1067" s="120"/>
      <c r="AR1067" s="120"/>
      <c r="AS1067" s="120"/>
      <c r="AT1067" s="120"/>
      <c r="AV1067" s="115"/>
      <c r="AW1067" s="395"/>
      <c r="AX1067" s="571"/>
      <c r="AY1067" s="572"/>
      <c r="AZ1067" s="572"/>
      <c r="BA1067" s="572"/>
      <c r="BB1067" s="573"/>
      <c r="BC1067" s="395"/>
      <c r="BD1067" s="115"/>
      <c r="BE1067" s="115"/>
      <c r="BF1067" s="115"/>
      <c r="BG1067" s="115"/>
      <c r="BH1067" s="115"/>
      <c r="BI1067" s="115"/>
      <c r="BJ1067" s="115"/>
      <c r="BK1067" s="115"/>
      <c r="BR1067" s="120"/>
      <c r="BS1067" s="120"/>
      <c r="BV1067" s="120"/>
      <c r="BW1067" s="120"/>
      <c r="BZ1067" s="120"/>
      <c r="CA1067" s="120"/>
      <c r="CC1067" s="115"/>
      <c r="CD1067" s="120"/>
      <c r="CE1067" s="417"/>
      <c r="CF1067" s="115"/>
      <c r="CG1067" s="115"/>
      <c r="CH1067" s="120"/>
      <c r="CI1067" s="417"/>
      <c r="CJ1067" s="115"/>
      <c r="CK1067" s="115"/>
      <c r="CL1067" s="120"/>
      <c r="CM1067" s="417"/>
      <c r="IS1067" s="103"/>
    </row>
    <row r="1068" spans="2:253" s="74" customFormat="1" ht="17.100000000000001" hidden="1" customHeight="1" x14ac:dyDescent="0.25">
      <c r="B1068" s="504">
        <f>IF('KB Duct Parts'!$BL$14=1,Branches!CB68,0)</f>
        <v>0</v>
      </c>
      <c r="C1068" s="508"/>
      <c r="D1068" s="506" t="str">
        <f>Branches!CJ68</f>
        <v xml:space="preserve"> </v>
      </c>
      <c r="E1068" s="504" t="str">
        <f>Branches!CC68&amp;""""</f>
        <v>"</v>
      </c>
      <c r="F1068" s="508"/>
      <c r="G1068" s="509" t="str">
        <f>Branches!CK68</f>
        <v xml:space="preserve"> </v>
      </c>
      <c r="H1068" s="504" t="s">
        <v>923</v>
      </c>
      <c r="I1068" s="1035" t="str">
        <f>Branches!CL68</f>
        <v xml:space="preserve"> </v>
      </c>
      <c r="J1068" s="1036"/>
      <c r="K1068" s="516" t="s">
        <v>881</v>
      </c>
      <c r="L1068" s="521">
        <f>Branches!CH68</f>
        <v>0</v>
      </c>
      <c r="M1068" s="532" t="s">
        <v>1700</v>
      </c>
      <c r="N1068" s="514">
        <f>Branches!CM68</f>
        <v>0</v>
      </c>
      <c r="O1068" s="518">
        <f t="shared" si="578"/>
        <v>0</v>
      </c>
      <c r="P1068" s="680">
        <f>'KB Duct Parts'!$AE$3</f>
        <v>0</v>
      </c>
      <c r="Q1068" s="681">
        <f t="shared" si="579"/>
        <v>0</v>
      </c>
      <c r="R1068" s="682">
        <f t="shared" si="580"/>
        <v>0</v>
      </c>
      <c r="S1068" s="716">
        <f t="shared" si="581"/>
        <v>0.35</v>
      </c>
      <c r="T1068" s="679">
        <f t="shared" si="582"/>
        <v>0</v>
      </c>
      <c r="U1068" s="679">
        <f t="shared" si="583"/>
        <v>0</v>
      </c>
      <c r="Y1068" s="120"/>
      <c r="AE1068" s="75"/>
      <c r="AF1068" s="370">
        <v>18</v>
      </c>
      <c r="AG1068" s="374">
        <v>16</v>
      </c>
      <c r="AH1068" s="378">
        <v>14</v>
      </c>
      <c r="AI1068" s="381">
        <v>12</v>
      </c>
      <c r="AJ1068" s="386">
        <v>10</v>
      </c>
      <c r="AK1068" s="391"/>
      <c r="AL1068" s="386"/>
      <c r="AM1068" s="363">
        <f t="shared" si="552"/>
        <v>6</v>
      </c>
      <c r="AN1068" s="578"/>
      <c r="AO1068" s="120"/>
      <c r="AP1068" s="120"/>
      <c r="AQ1068" s="120"/>
      <c r="AR1068" s="120"/>
      <c r="AS1068" s="120"/>
      <c r="AT1068" s="120"/>
      <c r="AV1068" s="115"/>
      <c r="AW1068" s="395"/>
      <c r="AX1068" s="571"/>
      <c r="AY1068" s="572"/>
      <c r="AZ1068" s="572"/>
      <c r="BA1068" s="572"/>
      <c r="BB1068" s="573"/>
      <c r="BC1068" s="395"/>
      <c r="BD1068" s="115"/>
      <c r="BE1068" s="115"/>
      <c r="BF1068" s="115"/>
      <c r="BG1068" s="115"/>
      <c r="BH1068" s="115"/>
      <c r="BI1068" s="115"/>
      <c r="BJ1068" s="115"/>
      <c r="BK1068" s="115"/>
      <c r="BR1068" s="120"/>
      <c r="BS1068" s="120"/>
      <c r="BV1068" s="120"/>
      <c r="BW1068" s="120"/>
      <c r="BZ1068" s="120"/>
      <c r="CA1068" s="120"/>
      <c r="CC1068" s="115"/>
      <c r="CD1068" s="120"/>
      <c r="CE1068" s="417"/>
      <c r="CF1068" s="115"/>
      <c r="CG1068" s="115"/>
      <c r="CH1068" s="120"/>
      <c r="CI1068" s="417"/>
      <c r="CJ1068" s="115"/>
      <c r="CK1068" s="115"/>
      <c r="CL1068" s="120"/>
      <c r="CM1068" s="417"/>
      <c r="IS1068" s="103"/>
    </row>
    <row r="1069" spans="2:253" s="74" customFormat="1" ht="17.100000000000001" hidden="1" customHeight="1" x14ac:dyDescent="0.25">
      <c r="B1069" s="504">
        <f>IF('KB Duct Parts'!$BL$14=1,Branches!CB69,0)</f>
        <v>0</v>
      </c>
      <c r="C1069" s="508"/>
      <c r="D1069" s="506" t="str">
        <f>Branches!CJ69</f>
        <v xml:space="preserve"> </v>
      </c>
      <c r="E1069" s="504" t="str">
        <f>Branches!CC69&amp;""""</f>
        <v>"</v>
      </c>
      <c r="F1069" s="508"/>
      <c r="G1069" s="509" t="str">
        <f>Branches!CK69</f>
        <v xml:space="preserve"> </v>
      </c>
      <c r="H1069" s="504" t="s">
        <v>923</v>
      </c>
      <c r="I1069" s="1035" t="str">
        <f>Branches!CL69</f>
        <v xml:space="preserve"> </v>
      </c>
      <c r="J1069" s="1036"/>
      <c r="K1069" s="516" t="s">
        <v>881</v>
      </c>
      <c r="L1069" s="521">
        <f>Branches!CH69</f>
        <v>0</v>
      </c>
      <c r="M1069" s="532" t="s">
        <v>1700</v>
      </c>
      <c r="N1069" s="514">
        <f>Branches!CM69</f>
        <v>0</v>
      </c>
      <c r="O1069" s="518">
        <f t="shared" si="578"/>
        <v>0</v>
      </c>
      <c r="P1069" s="680">
        <f>'KB Duct Parts'!$AE$3</f>
        <v>0</v>
      </c>
      <c r="Q1069" s="681">
        <f t="shared" si="579"/>
        <v>0</v>
      </c>
      <c r="R1069" s="682">
        <f t="shared" si="580"/>
        <v>0</v>
      </c>
      <c r="S1069" s="716">
        <f t="shared" si="581"/>
        <v>0.35</v>
      </c>
      <c r="T1069" s="679">
        <f t="shared" si="582"/>
        <v>0</v>
      </c>
      <c r="U1069" s="679">
        <f t="shared" si="583"/>
        <v>0</v>
      </c>
      <c r="Y1069" s="120"/>
      <c r="AE1069" s="75"/>
      <c r="AF1069" s="370">
        <v>18</v>
      </c>
      <c r="AG1069" s="374">
        <v>16</v>
      </c>
      <c r="AH1069" s="378">
        <v>14</v>
      </c>
      <c r="AI1069" s="381">
        <v>12</v>
      </c>
      <c r="AJ1069" s="386">
        <v>10</v>
      </c>
      <c r="AK1069" s="391"/>
      <c r="AL1069" s="386"/>
      <c r="AM1069" s="363">
        <f t="shared" si="552"/>
        <v>6</v>
      </c>
      <c r="AN1069" s="578"/>
      <c r="AO1069" s="120"/>
      <c r="AP1069" s="120"/>
      <c r="AQ1069" s="120"/>
      <c r="AR1069" s="120"/>
      <c r="AS1069" s="120"/>
      <c r="AT1069" s="120"/>
      <c r="AV1069" s="115"/>
      <c r="AW1069" s="395"/>
      <c r="AX1069" s="571"/>
      <c r="AY1069" s="572"/>
      <c r="AZ1069" s="572"/>
      <c r="BA1069" s="572"/>
      <c r="BB1069" s="573"/>
      <c r="BC1069" s="395"/>
      <c r="BD1069" s="115"/>
      <c r="BE1069" s="115"/>
      <c r="BF1069" s="115"/>
      <c r="BG1069" s="115"/>
      <c r="BH1069" s="115"/>
      <c r="BI1069" s="115"/>
      <c r="BJ1069" s="115"/>
      <c r="BK1069" s="115"/>
      <c r="BR1069" s="120"/>
      <c r="BS1069" s="120"/>
      <c r="BV1069" s="120"/>
      <c r="BW1069" s="120"/>
      <c r="BZ1069" s="120"/>
      <c r="CA1069" s="120"/>
      <c r="CC1069" s="115"/>
      <c r="CD1069" s="120"/>
      <c r="CE1069" s="417"/>
      <c r="CF1069" s="115"/>
      <c r="CG1069" s="115"/>
      <c r="CH1069" s="120"/>
      <c r="CI1069" s="417"/>
      <c r="CJ1069" s="115"/>
      <c r="CK1069" s="115"/>
      <c r="CL1069" s="120"/>
      <c r="CM1069" s="417"/>
      <c r="IS1069" s="103"/>
    </row>
    <row r="1070" spans="2:253" s="74" customFormat="1" ht="17.100000000000001" hidden="1" customHeight="1" x14ac:dyDescent="0.25">
      <c r="B1070" s="504">
        <f>IF('KB Duct Parts'!$BL$14=1,Branches!CB70,0)</f>
        <v>0</v>
      </c>
      <c r="C1070" s="508"/>
      <c r="D1070" s="506" t="str">
        <f>Branches!CJ70</f>
        <v xml:space="preserve"> </v>
      </c>
      <c r="E1070" s="504" t="str">
        <f>Branches!CC70&amp;""""</f>
        <v>"</v>
      </c>
      <c r="F1070" s="508"/>
      <c r="G1070" s="509" t="str">
        <f>Branches!CK70</f>
        <v xml:space="preserve"> </v>
      </c>
      <c r="H1070" s="504" t="s">
        <v>923</v>
      </c>
      <c r="I1070" s="1035" t="str">
        <f>Branches!CL70</f>
        <v xml:space="preserve"> </v>
      </c>
      <c r="J1070" s="1036"/>
      <c r="K1070" s="516" t="s">
        <v>881</v>
      </c>
      <c r="L1070" s="521">
        <f>Branches!CH70</f>
        <v>0</v>
      </c>
      <c r="M1070" s="532" t="s">
        <v>1700</v>
      </c>
      <c r="N1070" s="514">
        <f>Branches!CM70</f>
        <v>0</v>
      </c>
      <c r="O1070" s="518">
        <f t="shared" si="578"/>
        <v>0</v>
      </c>
      <c r="P1070" s="680">
        <f>'KB Duct Parts'!$AE$3</f>
        <v>0</v>
      </c>
      <c r="Q1070" s="681">
        <f t="shared" si="579"/>
        <v>0</v>
      </c>
      <c r="R1070" s="682">
        <f t="shared" si="580"/>
        <v>0</v>
      </c>
      <c r="S1070" s="716">
        <f t="shared" si="581"/>
        <v>0.35</v>
      </c>
      <c r="T1070" s="679">
        <f t="shared" si="582"/>
        <v>0</v>
      </c>
      <c r="U1070" s="679">
        <f t="shared" si="583"/>
        <v>0</v>
      </c>
      <c r="Y1070" s="120"/>
      <c r="AE1070" s="75"/>
      <c r="AF1070" s="370">
        <v>18</v>
      </c>
      <c r="AG1070" s="374">
        <v>16</v>
      </c>
      <c r="AH1070" s="378">
        <v>14</v>
      </c>
      <c r="AI1070" s="381">
        <v>12</v>
      </c>
      <c r="AJ1070" s="386">
        <v>10</v>
      </c>
      <c r="AK1070" s="391"/>
      <c r="AL1070" s="386"/>
      <c r="AM1070" s="363">
        <f t="shared" si="552"/>
        <v>6</v>
      </c>
      <c r="AN1070" s="578"/>
      <c r="AO1070" s="120"/>
      <c r="AP1070" s="120"/>
      <c r="AQ1070" s="120"/>
      <c r="AR1070" s="120"/>
      <c r="AS1070" s="120"/>
      <c r="AT1070" s="120"/>
      <c r="AV1070" s="115"/>
      <c r="AW1070" s="395"/>
      <c r="AX1070" s="571"/>
      <c r="AY1070" s="572"/>
      <c r="AZ1070" s="572"/>
      <c r="BA1070" s="572"/>
      <c r="BB1070" s="573"/>
      <c r="BC1070" s="395"/>
      <c r="BD1070" s="115"/>
      <c r="BE1070" s="115"/>
      <c r="BF1070" s="115"/>
      <c r="BG1070" s="115"/>
      <c r="BH1070" s="115"/>
      <c r="BI1070" s="115"/>
      <c r="BJ1070" s="115"/>
      <c r="BK1070" s="115"/>
      <c r="BR1070" s="120"/>
      <c r="BS1070" s="120"/>
      <c r="BV1070" s="120"/>
      <c r="BW1070" s="120"/>
      <c r="BZ1070" s="120"/>
      <c r="CA1070" s="120"/>
      <c r="CC1070" s="115"/>
      <c r="CD1070" s="120"/>
      <c r="CE1070" s="417"/>
      <c r="CF1070" s="115"/>
      <c r="CG1070" s="115"/>
      <c r="CH1070" s="120"/>
      <c r="CI1070" s="417"/>
      <c r="CJ1070" s="115"/>
      <c r="CK1070" s="115"/>
      <c r="CL1070" s="120"/>
      <c r="CM1070" s="417"/>
      <c r="IS1070" s="103"/>
    </row>
    <row r="1071" spans="2:253" s="74" customFormat="1" ht="17.100000000000001" hidden="1" customHeight="1" x14ac:dyDescent="0.25">
      <c r="B1071" s="504">
        <f>IF('KB Duct Parts'!$BL$14=1,Branches!CB71,0)</f>
        <v>0</v>
      </c>
      <c r="C1071" s="508"/>
      <c r="D1071" s="506" t="str">
        <f>Branches!CJ71</f>
        <v xml:space="preserve"> </v>
      </c>
      <c r="E1071" s="504" t="str">
        <f>Branches!CC71&amp;""""</f>
        <v>"</v>
      </c>
      <c r="F1071" s="508"/>
      <c r="G1071" s="509" t="str">
        <f>Branches!CK71</f>
        <v xml:space="preserve"> </v>
      </c>
      <c r="H1071" s="504" t="s">
        <v>923</v>
      </c>
      <c r="I1071" s="1035" t="str">
        <f>Branches!CL71</f>
        <v xml:space="preserve"> </v>
      </c>
      <c r="J1071" s="1036"/>
      <c r="K1071" s="516" t="s">
        <v>881</v>
      </c>
      <c r="L1071" s="521">
        <f>Branches!CH71</f>
        <v>0</v>
      </c>
      <c r="M1071" s="532" t="s">
        <v>1700</v>
      </c>
      <c r="N1071" s="514">
        <f>Branches!CM71</f>
        <v>0</v>
      </c>
      <c r="O1071" s="518">
        <f t="shared" si="578"/>
        <v>0</v>
      </c>
      <c r="P1071" s="680">
        <f>'KB Duct Parts'!$AE$3</f>
        <v>0</v>
      </c>
      <c r="Q1071" s="681">
        <f t="shared" si="579"/>
        <v>0</v>
      </c>
      <c r="R1071" s="682">
        <f t="shared" si="580"/>
        <v>0</v>
      </c>
      <c r="S1071" s="716">
        <f t="shared" si="581"/>
        <v>0.35</v>
      </c>
      <c r="T1071" s="679">
        <f t="shared" si="582"/>
        <v>0</v>
      </c>
      <c r="U1071" s="679">
        <f t="shared" si="583"/>
        <v>0</v>
      </c>
      <c r="Y1071" s="120"/>
      <c r="AE1071" s="75"/>
      <c r="AF1071" s="370">
        <v>18</v>
      </c>
      <c r="AG1071" s="374">
        <v>16</v>
      </c>
      <c r="AH1071" s="378">
        <v>14</v>
      </c>
      <c r="AI1071" s="381">
        <v>12</v>
      </c>
      <c r="AJ1071" s="386">
        <v>10</v>
      </c>
      <c r="AK1071" s="391"/>
      <c r="AL1071" s="386"/>
      <c r="AM1071" s="363">
        <f t="shared" si="552"/>
        <v>6</v>
      </c>
      <c r="AN1071" s="578"/>
      <c r="AO1071" s="120"/>
      <c r="AP1071" s="120"/>
      <c r="AQ1071" s="120"/>
      <c r="AR1071" s="120"/>
      <c r="AS1071" s="120"/>
      <c r="AT1071" s="120"/>
      <c r="AV1071" s="115"/>
      <c r="AW1071" s="395"/>
      <c r="AX1071" s="571"/>
      <c r="AY1071" s="572"/>
      <c r="AZ1071" s="572"/>
      <c r="BA1071" s="572"/>
      <c r="BB1071" s="573"/>
      <c r="BC1071" s="395"/>
      <c r="BD1071" s="115"/>
      <c r="BE1071" s="115"/>
      <c r="BF1071" s="115"/>
      <c r="BG1071" s="115"/>
      <c r="BH1071" s="115"/>
      <c r="BI1071" s="115"/>
      <c r="BJ1071" s="115"/>
      <c r="BK1071" s="115"/>
      <c r="BR1071" s="120"/>
      <c r="BS1071" s="120"/>
      <c r="BV1071" s="120"/>
      <c r="BW1071" s="120"/>
      <c r="BZ1071" s="120"/>
      <c r="CA1071" s="120"/>
      <c r="CC1071" s="115"/>
      <c r="CD1071" s="120"/>
      <c r="CE1071" s="417"/>
      <c r="CF1071" s="115"/>
      <c r="CG1071" s="115"/>
      <c r="CH1071" s="120"/>
      <c r="CI1071" s="417"/>
      <c r="CJ1071" s="115"/>
      <c r="CK1071" s="115"/>
      <c r="CL1071" s="120"/>
      <c r="CM1071" s="417"/>
      <c r="IS1071" s="103"/>
    </row>
    <row r="1072" spans="2:253" s="74" customFormat="1" ht="17.100000000000001" hidden="1" customHeight="1" x14ac:dyDescent="0.25">
      <c r="B1072" s="504">
        <f>IF('KB Duct Parts'!$BL$14=1,Branches!CB72,0)</f>
        <v>0</v>
      </c>
      <c r="C1072" s="508"/>
      <c r="D1072" s="506" t="str">
        <f>Branches!CJ72</f>
        <v xml:space="preserve"> </v>
      </c>
      <c r="E1072" s="504" t="str">
        <f>Branches!CC72&amp;""""</f>
        <v>"</v>
      </c>
      <c r="F1072" s="508"/>
      <c r="G1072" s="509" t="str">
        <f>Branches!CK72</f>
        <v xml:space="preserve"> </v>
      </c>
      <c r="H1072" s="504" t="s">
        <v>923</v>
      </c>
      <c r="I1072" s="1035" t="str">
        <f>Branches!CL72</f>
        <v xml:space="preserve"> </v>
      </c>
      <c r="J1072" s="1036"/>
      <c r="K1072" s="516" t="s">
        <v>881</v>
      </c>
      <c r="L1072" s="521">
        <f>Branches!CH72</f>
        <v>0</v>
      </c>
      <c r="M1072" s="532" t="s">
        <v>1700</v>
      </c>
      <c r="N1072" s="514">
        <f>Branches!CM72</f>
        <v>0</v>
      </c>
      <c r="O1072" s="518">
        <f t="shared" si="578"/>
        <v>0</v>
      </c>
      <c r="P1072" s="680">
        <f>'KB Duct Parts'!$AE$3</f>
        <v>0</v>
      </c>
      <c r="Q1072" s="681">
        <f t="shared" si="579"/>
        <v>0</v>
      </c>
      <c r="R1072" s="682">
        <f t="shared" si="580"/>
        <v>0</v>
      </c>
      <c r="S1072" s="716">
        <f t="shared" si="581"/>
        <v>0.35</v>
      </c>
      <c r="T1072" s="679">
        <f t="shared" si="582"/>
        <v>0</v>
      </c>
      <c r="U1072" s="679">
        <f t="shared" si="583"/>
        <v>0</v>
      </c>
      <c r="Y1072" s="120"/>
      <c r="AE1072" s="75"/>
      <c r="AF1072" s="370">
        <v>18</v>
      </c>
      <c r="AG1072" s="374">
        <v>16</v>
      </c>
      <c r="AH1072" s="378">
        <v>14</v>
      </c>
      <c r="AI1072" s="381">
        <v>12</v>
      </c>
      <c r="AJ1072" s="386">
        <v>10</v>
      </c>
      <c r="AK1072" s="391"/>
      <c r="AL1072" s="386"/>
      <c r="AM1072" s="363">
        <f t="shared" si="552"/>
        <v>6</v>
      </c>
      <c r="AN1072" s="578"/>
      <c r="AO1072" s="120"/>
      <c r="AP1072" s="120"/>
      <c r="AQ1072" s="120"/>
      <c r="AR1072" s="120"/>
      <c r="AS1072" s="120"/>
      <c r="AT1072" s="120"/>
      <c r="AV1072" s="115"/>
      <c r="AW1072" s="395"/>
      <c r="AX1072" s="571"/>
      <c r="AY1072" s="572"/>
      <c r="AZ1072" s="572"/>
      <c r="BA1072" s="572"/>
      <c r="BB1072" s="573"/>
      <c r="BC1072" s="395"/>
      <c r="BD1072" s="115"/>
      <c r="BE1072" s="115"/>
      <c r="BF1072" s="115"/>
      <c r="BG1072" s="115"/>
      <c r="BH1072" s="115"/>
      <c r="BI1072" s="115"/>
      <c r="BJ1072" s="115"/>
      <c r="BK1072" s="115"/>
      <c r="BR1072" s="120"/>
      <c r="BS1072" s="120"/>
      <c r="BV1072" s="120"/>
      <c r="BW1072" s="120"/>
      <c r="BZ1072" s="120"/>
      <c r="CA1072" s="120"/>
      <c r="CC1072" s="115"/>
      <c r="CD1072" s="120"/>
      <c r="CE1072" s="417"/>
      <c r="CF1072" s="115"/>
      <c r="CG1072" s="115"/>
      <c r="CH1072" s="120"/>
      <c r="CI1072" s="417"/>
      <c r="CJ1072" s="115"/>
      <c r="CK1072" s="115"/>
      <c r="CL1072" s="120"/>
      <c r="CM1072" s="417"/>
      <c r="IS1072" s="103"/>
    </row>
    <row r="1073" spans="2:253" s="74" customFormat="1" ht="17.100000000000001" hidden="1" customHeight="1" x14ac:dyDescent="0.25">
      <c r="B1073" s="504">
        <f>IF('KB Duct Parts'!$BL$14=1,Branches!CB73,0)</f>
        <v>0</v>
      </c>
      <c r="C1073" s="508"/>
      <c r="D1073" s="506" t="str">
        <f>Branches!CJ73</f>
        <v xml:space="preserve"> </v>
      </c>
      <c r="E1073" s="504" t="str">
        <f>Branches!CC73&amp;""""</f>
        <v>"</v>
      </c>
      <c r="F1073" s="508"/>
      <c r="G1073" s="509" t="str">
        <f>Branches!CK73</f>
        <v xml:space="preserve"> </v>
      </c>
      <c r="H1073" s="504" t="s">
        <v>923</v>
      </c>
      <c r="I1073" s="1035" t="str">
        <f>Branches!CL73</f>
        <v xml:space="preserve"> </v>
      </c>
      <c r="J1073" s="1036"/>
      <c r="K1073" s="516" t="s">
        <v>881</v>
      </c>
      <c r="L1073" s="521">
        <f>Branches!CH73</f>
        <v>0</v>
      </c>
      <c r="M1073" s="532" t="s">
        <v>1700</v>
      </c>
      <c r="N1073" s="514">
        <f>Branches!CM73</f>
        <v>0</v>
      </c>
      <c r="O1073" s="518">
        <f t="shared" si="578"/>
        <v>0</v>
      </c>
      <c r="P1073" s="680">
        <f>'KB Duct Parts'!$AE$3</f>
        <v>0</v>
      </c>
      <c r="Q1073" s="681">
        <f t="shared" si="579"/>
        <v>0</v>
      </c>
      <c r="R1073" s="682">
        <f t="shared" si="580"/>
        <v>0</v>
      </c>
      <c r="S1073" s="716">
        <f t="shared" si="581"/>
        <v>0.35</v>
      </c>
      <c r="T1073" s="679">
        <f t="shared" si="582"/>
        <v>0</v>
      </c>
      <c r="U1073" s="679">
        <f t="shared" si="583"/>
        <v>0</v>
      </c>
      <c r="Y1073" s="120"/>
      <c r="AE1073" s="75"/>
      <c r="AF1073" s="370">
        <v>18</v>
      </c>
      <c r="AG1073" s="374">
        <v>16</v>
      </c>
      <c r="AH1073" s="378">
        <v>14</v>
      </c>
      <c r="AI1073" s="381">
        <v>12</v>
      </c>
      <c r="AJ1073" s="386">
        <v>10</v>
      </c>
      <c r="AK1073" s="391"/>
      <c r="AL1073" s="386"/>
      <c r="AM1073" s="363">
        <f t="shared" si="552"/>
        <v>6</v>
      </c>
      <c r="AN1073" s="578"/>
      <c r="AO1073" s="120"/>
      <c r="AP1073" s="120"/>
      <c r="AQ1073" s="120"/>
      <c r="AR1073" s="120"/>
      <c r="AS1073" s="120"/>
      <c r="AT1073" s="120"/>
      <c r="AV1073" s="115"/>
      <c r="AW1073" s="395"/>
      <c r="AX1073" s="571"/>
      <c r="AY1073" s="572"/>
      <c r="AZ1073" s="572"/>
      <c r="BA1073" s="572"/>
      <c r="BB1073" s="573"/>
      <c r="BC1073" s="395"/>
      <c r="BD1073" s="115"/>
      <c r="BE1073" s="115"/>
      <c r="BF1073" s="115"/>
      <c r="BG1073" s="115"/>
      <c r="BH1073" s="115"/>
      <c r="BI1073" s="115"/>
      <c r="BJ1073" s="115"/>
      <c r="BK1073" s="115"/>
      <c r="BR1073" s="120"/>
      <c r="BS1073" s="120"/>
      <c r="BV1073" s="120"/>
      <c r="BW1073" s="120"/>
      <c r="BZ1073" s="120"/>
      <c r="CA1073" s="120"/>
      <c r="CC1073" s="115"/>
      <c r="CD1073" s="120"/>
      <c r="CE1073" s="417"/>
      <c r="CF1073" s="115"/>
      <c r="CG1073" s="115"/>
      <c r="CH1073" s="120"/>
      <c r="CI1073" s="417"/>
      <c r="CJ1073" s="115"/>
      <c r="CK1073" s="115"/>
      <c r="CL1073" s="120"/>
      <c r="CM1073" s="417"/>
      <c r="IS1073" s="103"/>
    </row>
    <row r="1074" spans="2:253" s="74" customFormat="1" ht="17.100000000000001" hidden="1" customHeight="1" x14ac:dyDescent="0.25">
      <c r="B1074" s="504">
        <f>IF('KB Duct Parts'!$BL$14=1,Branches!CB74,0)</f>
        <v>0</v>
      </c>
      <c r="C1074" s="508"/>
      <c r="D1074" s="506" t="str">
        <f>Branches!CJ74</f>
        <v xml:space="preserve"> </v>
      </c>
      <c r="E1074" s="504" t="str">
        <f>Branches!CC74&amp;""""</f>
        <v>"</v>
      </c>
      <c r="F1074" s="508"/>
      <c r="G1074" s="509" t="str">
        <f>Branches!CK74</f>
        <v xml:space="preserve"> </v>
      </c>
      <c r="H1074" s="504" t="s">
        <v>923</v>
      </c>
      <c r="I1074" s="1035" t="str">
        <f>Branches!CL74</f>
        <v xml:space="preserve"> </v>
      </c>
      <c r="J1074" s="1036"/>
      <c r="K1074" s="516" t="s">
        <v>881</v>
      </c>
      <c r="L1074" s="521">
        <f>Branches!CH74</f>
        <v>0</v>
      </c>
      <c r="M1074" s="532" t="s">
        <v>1700</v>
      </c>
      <c r="N1074" s="514">
        <f>Branches!CM74</f>
        <v>0</v>
      </c>
      <c r="O1074" s="518">
        <f t="shared" si="578"/>
        <v>0</v>
      </c>
      <c r="P1074" s="680">
        <f>'KB Duct Parts'!$AE$3</f>
        <v>0</v>
      </c>
      <c r="Q1074" s="681">
        <f t="shared" si="579"/>
        <v>0</v>
      </c>
      <c r="R1074" s="682">
        <f t="shared" si="580"/>
        <v>0</v>
      </c>
      <c r="S1074" s="716">
        <f t="shared" si="581"/>
        <v>0.35</v>
      </c>
      <c r="T1074" s="679">
        <f t="shared" si="582"/>
        <v>0</v>
      </c>
      <c r="U1074" s="679">
        <f t="shared" si="583"/>
        <v>0</v>
      </c>
      <c r="Y1074" s="120"/>
      <c r="AE1074" s="75"/>
      <c r="AF1074" s="370">
        <v>18</v>
      </c>
      <c r="AG1074" s="374">
        <v>16</v>
      </c>
      <c r="AH1074" s="378">
        <v>14</v>
      </c>
      <c r="AI1074" s="381">
        <v>12</v>
      </c>
      <c r="AJ1074" s="386">
        <v>10</v>
      </c>
      <c r="AK1074" s="391"/>
      <c r="AL1074" s="386"/>
      <c r="AM1074" s="363">
        <f t="shared" si="552"/>
        <v>6</v>
      </c>
      <c r="AN1074" s="578"/>
      <c r="AO1074" s="120"/>
      <c r="AP1074" s="120"/>
      <c r="AQ1074" s="120"/>
      <c r="AR1074" s="120"/>
      <c r="AS1074" s="120"/>
      <c r="AT1074" s="120"/>
      <c r="AV1074" s="115"/>
      <c r="AW1074" s="395"/>
      <c r="AX1074" s="571"/>
      <c r="AY1074" s="572"/>
      <c r="AZ1074" s="572"/>
      <c r="BA1074" s="572"/>
      <c r="BB1074" s="573"/>
      <c r="BC1074" s="395"/>
      <c r="BD1074" s="115"/>
      <c r="BE1074" s="115"/>
      <c r="BF1074" s="115"/>
      <c r="BG1074" s="115"/>
      <c r="BH1074" s="115"/>
      <c r="BI1074" s="115"/>
      <c r="BJ1074" s="115"/>
      <c r="BK1074" s="115"/>
      <c r="BR1074" s="120"/>
      <c r="BS1074" s="120"/>
      <c r="BV1074" s="120"/>
      <c r="BW1074" s="120"/>
      <c r="BZ1074" s="120"/>
      <c r="CA1074" s="120"/>
      <c r="CC1074" s="115"/>
      <c r="CD1074" s="120"/>
      <c r="CE1074" s="417"/>
      <c r="CF1074" s="115"/>
      <c r="CG1074" s="115"/>
      <c r="CH1074" s="120"/>
      <c r="CI1074" s="417"/>
      <c r="CJ1074" s="115"/>
      <c r="CK1074" s="115"/>
      <c r="CL1074" s="120"/>
      <c r="CM1074" s="417"/>
      <c r="IS1074" s="103"/>
    </row>
    <row r="1075" spans="2:253" s="74" customFormat="1" ht="17.100000000000001" hidden="1" customHeight="1" x14ac:dyDescent="0.25">
      <c r="B1075" s="504">
        <f>IF('KB Duct Parts'!$BL$14=1,Branches!CB75,0)</f>
        <v>0</v>
      </c>
      <c r="C1075" s="508"/>
      <c r="D1075" s="506" t="str">
        <f>Branches!CJ75</f>
        <v xml:space="preserve"> </v>
      </c>
      <c r="E1075" s="504" t="str">
        <f>Branches!CC75&amp;""""</f>
        <v>"</v>
      </c>
      <c r="F1075" s="508"/>
      <c r="G1075" s="509" t="str">
        <f>Branches!CK75</f>
        <v xml:space="preserve"> </v>
      </c>
      <c r="H1075" s="504" t="s">
        <v>923</v>
      </c>
      <c r="I1075" s="1035" t="str">
        <f>Branches!CL75</f>
        <v xml:space="preserve"> </v>
      </c>
      <c r="J1075" s="1036"/>
      <c r="K1075" s="516" t="s">
        <v>881</v>
      </c>
      <c r="L1075" s="521">
        <f>Branches!CH75</f>
        <v>0</v>
      </c>
      <c r="M1075" s="532" t="s">
        <v>1700</v>
      </c>
      <c r="N1075" s="514">
        <f>Branches!CM75</f>
        <v>0</v>
      </c>
      <c r="O1075" s="518">
        <f t="shared" si="578"/>
        <v>0</v>
      </c>
      <c r="P1075" s="680">
        <f>'KB Duct Parts'!$AE$3</f>
        <v>0</v>
      </c>
      <c r="Q1075" s="681">
        <f t="shared" si="579"/>
        <v>0</v>
      </c>
      <c r="R1075" s="682">
        <f t="shared" si="580"/>
        <v>0</v>
      </c>
      <c r="S1075" s="716">
        <f t="shared" si="581"/>
        <v>0.35</v>
      </c>
      <c r="T1075" s="679">
        <f t="shared" si="582"/>
        <v>0</v>
      </c>
      <c r="U1075" s="679">
        <f t="shared" si="583"/>
        <v>0</v>
      </c>
      <c r="Y1075" s="120"/>
      <c r="AE1075" s="75"/>
      <c r="AF1075" s="370">
        <v>18</v>
      </c>
      <c r="AG1075" s="374">
        <v>16</v>
      </c>
      <c r="AH1075" s="378">
        <v>14</v>
      </c>
      <c r="AI1075" s="381">
        <v>12</v>
      </c>
      <c r="AJ1075" s="386">
        <v>10</v>
      </c>
      <c r="AK1075" s="391"/>
      <c r="AL1075" s="386"/>
      <c r="AM1075" s="363">
        <f t="shared" si="552"/>
        <v>6</v>
      </c>
      <c r="AN1075" s="578"/>
      <c r="AO1075" s="120"/>
      <c r="AP1075" s="120"/>
      <c r="AQ1075" s="120"/>
      <c r="AR1075" s="120"/>
      <c r="AS1075" s="120"/>
      <c r="AT1075" s="120"/>
      <c r="AV1075" s="115"/>
      <c r="AW1075" s="395"/>
      <c r="AX1075" s="571"/>
      <c r="AY1075" s="572"/>
      <c r="AZ1075" s="572"/>
      <c r="BA1075" s="572"/>
      <c r="BB1075" s="573"/>
      <c r="BC1075" s="395"/>
      <c r="BD1075" s="115"/>
      <c r="BE1075" s="115"/>
      <c r="BF1075" s="115"/>
      <c r="BG1075" s="115"/>
      <c r="BH1075" s="115"/>
      <c r="BI1075" s="115"/>
      <c r="BJ1075" s="115"/>
      <c r="BK1075" s="115"/>
      <c r="BR1075" s="120"/>
      <c r="BS1075" s="120"/>
      <c r="BV1075" s="120"/>
      <c r="BW1075" s="120"/>
      <c r="BZ1075" s="120"/>
      <c r="CA1075" s="120"/>
      <c r="CC1075" s="115"/>
      <c r="CD1075" s="120"/>
      <c r="CE1075" s="417"/>
      <c r="CF1075" s="115"/>
      <c r="CG1075" s="115"/>
      <c r="CH1075" s="120"/>
      <c r="CI1075" s="417"/>
      <c r="CJ1075" s="115"/>
      <c r="CK1075" s="115"/>
      <c r="CL1075" s="120"/>
      <c r="CM1075" s="417"/>
      <c r="IS1075" s="103"/>
    </row>
    <row r="1076" spans="2:253" s="74" customFormat="1" ht="17.100000000000001" hidden="1" customHeight="1" x14ac:dyDescent="0.25">
      <c r="B1076" s="504">
        <f>IF('KB Duct Parts'!$BL$14=1,Branches!CB76,0)</f>
        <v>0</v>
      </c>
      <c r="C1076" s="508"/>
      <c r="D1076" s="506" t="str">
        <f>Branches!CJ76</f>
        <v xml:space="preserve"> </v>
      </c>
      <c r="E1076" s="504" t="str">
        <f>Branches!CC76&amp;""""</f>
        <v>"</v>
      </c>
      <c r="F1076" s="508"/>
      <c r="G1076" s="509" t="str">
        <f>Branches!CK76</f>
        <v xml:space="preserve"> </v>
      </c>
      <c r="H1076" s="504" t="s">
        <v>923</v>
      </c>
      <c r="I1076" s="1035" t="str">
        <f>Branches!CL76</f>
        <v xml:space="preserve"> </v>
      </c>
      <c r="J1076" s="1036"/>
      <c r="K1076" s="516" t="s">
        <v>881</v>
      </c>
      <c r="L1076" s="521">
        <f>Branches!CH76</f>
        <v>0</v>
      </c>
      <c r="M1076" s="532" t="s">
        <v>1700</v>
      </c>
      <c r="N1076" s="514">
        <f>Branches!CM76</f>
        <v>0</v>
      </c>
      <c r="O1076" s="518">
        <f t="shared" si="578"/>
        <v>0</v>
      </c>
      <c r="P1076" s="680">
        <f>'KB Duct Parts'!$AE$3</f>
        <v>0</v>
      </c>
      <c r="Q1076" s="681">
        <f t="shared" si="579"/>
        <v>0</v>
      </c>
      <c r="R1076" s="682">
        <f t="shared" si="580"/>
        <v>0</v>
      </c>
      <c r="S1076" s="716">
        <f t="shared" si="581"/>
        <v>0.35</v>
      </c>
      <c r="T1076" s="679">
        <f t="shared" si="582"/>
        <v>0</v>
      </c>
      <c r="U1076" s="679">
        <f t="shared" si="583"/>
        <v>0</v>
      </c>
      <c r="Y1076" s="120"/>
      <c r="AE1076" s="75"/>
      <c r="AF1076" s="370">
        <v>18</v>
      </c>
      <c r="AG1076" s="374">
        <v>16</v>
      </c>
      <c r="AH1076" s="378">
        <v>14</v>
      </c>
      <c r="AI1076" s="381">
        <v>12</v>
      </c>
      <c r="AJ1076" s="386">
        <v>10</v>
      </c>
      <c r="AK1076" s="391"/>
      <c r="AL1076" s="386"/>
      <c r="AM1076" s="363">
        <f t="shared" si="552"/>
        <v>6</v>
      </c>
      <c r="AN1076" s="578"/>
      <c r="AO1076" s="120"/>
      <c r="AP1076" s="120"/>
      <c r="AQ1076" s="120"/>
      <c r="AR1076" s="120"/>
      <c r="AS1076" s="120"/>
      <c r="AT1076" s="120"/>
      <c r="AV1076" s="115"/>
      <c r="AW1076" s="395"/>
      <c r="AX1076" s="571"/>
      <c r="AY1076" s="572"/>
      <c r="AZ1076" s="572"/>
      <c r="BA1076" s="572"/>
      <c r="BB1076" s="573"/>
      <c r="BC1076" s="395"/>
      <c r="BD1076" s="115"/>
      <c r="BE1076" s="115"/>
      <c r="BF1076" s="115"/>
      <c r="BG1076" s="115"/>
      <c r="BH1076" s="115"/>
      <c r="BI1076" s="115"/>
      <c r="BJ1076" s="115"/>
      <c r="BK1076" s="115"/>
      <c r="BR1076" s="120"/>
      <c r="BS1076" s="120"/>
      <c r="BV1076" s="120"/>
      <c r="BW1076" s="120"/>
      <c r="BZ1076" s="120"/>
      <c r="CA1076" s="120"/>
      <c r="CC1076" s="115"/>
      <c r="CD1076" s="120"/>
      <c r="CE1076" s="417"/>
      <c r="CF1076" s="115"/>
      <c r="CG1076" s="115"/>
      <c r="CH1076" s="120"/>
      <c r="CI1076" s="417"/>
      <c r="CJ1076" s="115"/>
      <c r="CK1076" s="115"/>
      <c r="CL1076" s="120"/>
      <c r="CM1076" s="417"/>
      <c r="IS1076" s="103"/>
    </row>
    <row r="1077" spans="2:253" s="74" customFormat="1" ht="17.100000000000001" hidden="1" customHeight="1" x14ac:dyDescent="0.25">
      <c r="B1077" s="504">
        <f>IF('KB Duct Parts'!$BL$14=1,Branches!CB77,0)</f>
        <v>0</v>
      </c>
      <c r="C1077" s="508"/>
      <c r="D1077" s="506" t="str">
        <f>Branches!CJ77</f>
        <v xml:space="preserve"> </v>
      </c>
      <c r="E1077" s="504" t="str">
        <f>Branches!CC77&amp;""""</f>
        <v>"</v>
      </c>
      <c r="F1077" s="508"/>
      <c r="G1077" s="509" t="str">
        <f>Branches!CK77</f>
        <v xml:space="preserve"> </v>
      </c>
      <c r="H1077" s="504" t="s">
        <v>923</v>
      </c>
      <c r="I1077" s="1035" t="str">
        <f>Branches!CL77</f>
        <v xml:space="preserve"> </v>
      </c>
      <c r="J1077" s="1036"/>
      <c r="K1077" s="516" t="s">
        <v>881</v>
      </c>
      <c r="L1077" s="521">
        <f>Branches!CH77</f>
        <v>0</v>
      </c>
      <c r="M1077" s="532" t="s">
        <v>1700</v>
      </c>
      <c r="N1077" s="514">
        <f>Branches!CM77</f>
        <v>0</v>
      </c>
      <c r="O1077" s="518">
        <f t="shared" si="578"/>
        <v>0</v>
      </c>
      <c r="P1077" s="680">
        <f>'KB Duct Parts'!$AE$3</f>
        <v>0</v>
      </c>
      <c r="Q1077" s="681">
        <f t="shared" si="579"/>
        <v>0</v>
      </c>
      <c r="R1077" s="682">
        <f t="shared" si="580"/>
        <v>0</v>
      </c>
      <c r="S1077" s="716">
        <f t="shared" si="581"/>
        <v>0.35</v>
      </c>
      <c r="T1077" s="679">
        <f t="shared" si="582"/>
        <v>0</v>
      </c>
      <c r="U1077" s="679">
        <f t="shared" si="583"/>
        <v>0</v>
      </c>
      <c r="Y1077" s="120"/>
      <c r="AE1077" s="75"/>
      <c r="AF1077" s="370">
        <v>18</v>
      </c>
      <c r="AG1077" s="374">
        <v>16</v>
      </c>
      <c r="AH1077" s="378">
        <v>14</v>
      </c>
      <c r="AI1077" s="381">
        <v>12</v>
      </c>
      <c r="AJ1077" s="386">
        <v>10</v>
      </c>
      <c r="AK1077" s="391"/>
      <c r="AL1077" s="386"/>
      <c r="AM1077" s="363">
        <f t="shared" si="552"/>
        <v>6</v>
      </c>
      <c r="AN1077" s="578"/>
      <c r="AO1077" s="120"/>
      <c r="AP1077" s="120"/>
      <c r="AQ1077" s="120"/>
      <c r="AR1077" s="120"/>
      <c r="AS1077" s="120"/>
      <c r="AT1077" s="120"/>
      <c r="AV1077" s="115"/>
      <c r="AW1077" s="395"/>
      <c r="AX1077" s="571"/>
      <c r="AY1077" s="572"/>
      <c r="AZ1077" s="572"/>
      <c r="BA1077" s="572"/>
      <c r="BB1077" s="573"/>
      <c r="BC1077" s="395"/>
      <c r="BD1077" s="115"/>
      <c r="BE1077" s="115"/>
      <c r="BF1077" s="115"/>
      <c r="BG1077" s="115"/>
      <c r="BH1077" s="115"/>
      <c r="BI1077" s="115"/>
      <c r="BJ1077" s="115"/>
      <c r="BK1077" s="115"/>
      <c r="BR1077" s="120"/>
      <c r="BS1077" s="120"/>
      <c r="BV1077" s="120"/>
      <c r="BW1077" s="120"/>
      <c r="BZ1077" s="120"/>
      <c r="CA1077" s="120"/>
      <c r="CC1077" s="115"/>
      <c r="CD1077" s="120"/>
      <c r="CE1077" s="417"/>
      <c r="CF1077" s="115"/>
      <c r="CG1077" s="115"/>
      <c r="CH1077" s="120"/>
      <c r="CI1077" s="417"/>
      <c r="CJ1077" s="115"/>
      <c r="CK1077" s="115"/>
      <c r="CL1077" s="120"/>
      <c r="CM1077" s="417"/>
      <c r="IS1077" s="103"/>
    </row>
    <row r="1078" spans="2:253" s="74" customFormat="1" ht="17.100000000000001" hidden="1" customHeight="1" x14ac:dyDescent="0.25">
      <c r="B1078" s="504">
        <f>IF('KB Duct Parts'!$BL$14=1,Branches!CB78,0)</f>
        <v>0</v>
      </c>
      <c r="C1078" s="508"/>
      <c r="D1078" s="506" t="str">
        <f>Branches!CJ78</f>
        <v xml:space="preserve"> </v>
      </c>
      <c r="E1078" s="504" t="str">
        <f>Branches!CC78&amp;""""</f>
        <v>"</v>
      </c>
      <c r="F1078" s="508"/>
      <c r="G1078" s="509" t="str">
        <f>Branches!CK78</f>
        <v xml:space="preserve"> </v>
      </c>
      <c r="H1078" s="504" t="s">
        <v>923</v>
      </c>
      <c r="I1078" s="1035" t="str">
        <f>Branches!CL78</f>
        <v xml:space="preserve"> </v>
      </c>
      <c r="J1078" s="1036"/>
      <c r="K1078" s="516" t="s">
        <v>881</v>
      </c>
      <c r="L1078" s="521">
        <f>Branches!CH78</f>
        <v>0</v>
      </c>
      <c r="M1078" s="532" t="s">
        <v>1700</v>
      </c>
      <c r="N1078" s="514">
        <f>Branches!CM78</f>
        <v>0</v>
      </c>
      <c r="O1078" s="518">
        <f t="shared" si="578"/>
        <v>0</v>
      </c>
      <c r="P1078" s="680">
        <f>'KB Duct Parts'!$AE$3</f>
        <v>0</v>
      </c>
      <c r="Q1078" s="681">
        <f t="shared" si="579"/>
        <v>0</v>
      </c>
      <c r="R1078" s="682">
        <f t="shared" si="580"/>
        <v>0</v>
      </c>
      <c r="S1078" s="716">
        <f t="shared" si="581"/>
        <v>0.35</v>
      </c>
      <c r="T1078" s="679">
        <f t="shared" si="582"/>
        <v>0</v>
      </c>
      <c r="U1078" s="679">
        <f t="shared" si="583"/>
        <v>0</v>
      </c>
      <c r="Y1078" s="120"/>
      <c r="AE1078" s="75"/>
      <c r="AF1078" s="370">
        <v>18</v>
      </c>
      <c r="AG1078" s="374">
        <v>16</v>
      </c>
      <c r="AH1078" s="378">
        <v>14</v>
      </c>
      <c r="AI1078" s="381">
        <v>12</v>
      </c>
      <c r="AJ1078" s="386">
        <v>10</v>
      </c>
      <c r="AK1078" s="391"/>
      <c r="AL1078" s="386"/>
      <c r="AM1078" s="363">
        <f t="shared" si="552"/>
        <v>6</v>
      </c>
      <c r="AN1078" s="578"/>
      <c r="AO1078" s="120"/>
      <c r="AP1078" s="120"/>
      <c r="AQ1078" s="120"/>
      <c r="AR1078" s="120"/>
      <c r="AS1078" s="120"/>
      <c r="AT1078" s="120"/>
      <c r="AV1078" s="115"/>
      <c r="AW1078" s="395"/>
      <c r="AX1078" s="571"/>
      <c r="AY1078" s="572"/>
      <c r="AZ1078" s="572"/>
      <c r="BA1078" s="572"/>
      <c r="BB1078" s="573"/>
      <c r="BC1078" s="395"/>
      <c r="BD1078" s="115"/>
      <c r="BE1078" s="115"/>
      <c r="BF1078" s="115"/>
      <c r="BG1078" s="115"/>
      <c r="BH1078" s="115"/>
      <c r="BI1078" s="115"/>
      <c r="BJ1078" s="115"/>
      <c r="BK1078" s="115"/>
      <c r="BR1078" s="120"/>
      <c r="BS1078" s="120"/>
      <c r="BV1078" s="120"/>
      <c r="BW1078" s="120"/>
      <c r="BZ1078" s="120"/>
      <c r="CA1078" s="120"/>
      <c r="CC1078" s="115"/>
      <c r="CD1078" s="120"/>
      <c r="CE1078" s="417"/>
      <c r="CF1078" s="115"/>
      <c r="CG1078" s="115"/>
      <c r="CH1078" s="120"/>
      <c r="CI1078" s="417"/>
      <c r="CJ1078" s="115"/>
      <c r="CK1078" s="115"/>
      <c r="CL1078" s="120"/>
      <c r="CM1078" s="417"/>
      <c r="IS1078" s="103"/>
    </row>
    <row r="1079" spans="2:253" s="74" customFormat="1" ht="17.100000000000001" hidden="1" customHeight="1" x14ac:dyDescent="0.25">
      <c r="B1079" s="504">
        <v>0</v>
      </c>
      <c r="C1079" s="508">
        <v>14403.3</v>
      </c>
      <c r="D1079" s="526">
        <f t="shared" si="577"/>
        <v>14403.3</v>
      </c>
      <c r="E1079" s="504" t="s">
        <v>483</v>
      </c>
      <c r="F1079" s="508" t="str">
        <f>IF(AM1079&gt;1,"Non-Std"," ")</f>
        <v xml:space="preserve"> </v>
      </c>
      <c r="G1079" s="509" t="s">
        <v>507</v>
      </c>
      <c r="H1079" s="504" t="s">
        <v>923</v>
      </c>
      <c r="I1079" s="1035" t="s">
        <v>912</v>
      </c>
      <c r="J1079" s="1036"/>
      <c r="K1079" s="516" t="s">
        <v>881</v>
      </c>
      <c r="L1079" s="521">
        <v>18</v>
      </c>
      <c r="M1079" s="532" t="s">
        <v>1700</v>
      </c>
      <c r="N1079" s="514">
        <f t="shared" ref="N1079:N1113" si="584">AN1079</f>
        <v>48.9</v>
      </c>
      <c r="O1079" s="518">
        <f t="shared" ref="O1079:O1108" si="585">IF(B1079&gt;0,N1079*B1079,0)</f>
        <v>0</v>
      </c>
      <c r="P1079" s="680">
        <f>'KB Duct Parts'!$AE$3</f>
        <v>0</v>
      </c>
      <c r="Q1079" s="681">
        <f t="shared" si="579"/>
        <v>0</v>
      </c>
      <c r="R1079" s="682">
        <f t="shared" si="580"/>
        <v>0</v>
      </c>
      <c r="S1079" s="716">
        <f t="shared" si="581"/>
        <v>0.35</v>
      </c>
      <c r="T1079" s="679">
        <f t="shared" si="582"/>
        <v>0</v>
      </c>
      <c r="U1079" s="679">
        <f t="shared" si="583"/>
        <v>0</v>
      </c>
      <c r="Y1079" s="120"/>
      <c r="AE1079" s="75"/>
      <c r="AF1079" s="370">
        <v>18</v>
      </c>
      <c r="AG1079" s="374">
        <v>16</v>
      </c>
      <c r="AH1079" s="378"/>
      <c r="AI1079" s="381"/>
      <c r="AJ1079" s="386"/>
      <c r="AK1079" s="391"/>
      <c r="AL1079" s="386"/>
      <c r="AM1079" s="363">
        <f>IF(L1079=AF1079,1,IF(L1079=AG1079,2,IF(L1079=AH1079,3,IF(L1079=AI1079,4,IF(L1079=AJ1079,5,IF(L1079=AK1079,6,IF(L1079=AL1079,7,0)))))))</f>
        <v>1</v>
      </c>
      <c r="AN1079" s="578">
        <v>48.9</v>
      </c>
      <c r="AO1079" s="120">
        <f t="shared" ref="AO1079:AO1108" si="586">$AN1079*AX1079</f>
        <v>63.57</v>
      </c>
      <c r="AP1079" s="120">
        <f t="shared" ref="AP1079:AP1108" si="587">$AN1079*AY1079</f>
        <v>0</v>
      </c>
      <c r="AQ1079" s="120">
        <f t="shared" ref="AQ1079:AQ1108" si="588">$AN1079*AZ1079</f>
        <v>0</v>
      </c>
      <c r="AR1079" s="120">
        <f t="shared" ref="AR1079:AR1108" si="589">$AN1079*BA1079</f>
        <v>0</v>
      </c>
      <c r="AS1079" s="120">
        <f t="shared" ref="AS1079:AS1108" si="590">$AN1079*BB1079</f>
        <v>0</v>
      </c>
      <c r="AT1079" s="120">
        <f t="shared" ref="AT1079:AT1108" si="591">$AN1079*BC1079</f>
        <v>0</v>
      </c>
      <c r="AU1079" s="74" t="s">
        <v>717</v>
      </c>
      <c r="AV1079" s="115"/>
      <c r="AW1079" s="395"/>
      <c r="AX1079" s="571">
        <v>1.3</v>
      </c>
      <c r="AY1079" s="572">
        <v>0</v>
      </c>
      <c r="AZ1079" s="572">
        <v>0</v>
      </c>
      <c r="BA1079" s="572">
        <v>0</v>
      </c>
      <c r="BB1079" s="573">
        <v>0</v>
      </c>
      <c r="BC1079" s="395">
        <v>0</v>
      </c>
      <c r="BD1079" s="115"/>
      <c r="BE1079" s="115"/>
      <c r="BF1079" s="115"/>
      <c r="BG1079" s="115"/>
      <c r="BH1079" s="115"/>
      <c r="BI1079" s="115"/>
      <c r="BJ1079" s="115"/>
      <c r="BK1079" s="115"/>
      <c r="BQ1079" s="74" t="str">
        <f t="shared" ref="BQ1079:BQ1109" si="592">IF(AO1079&gt;0,D1079&amp;"-("&amp; AG1079&amp;")"," ")</f>
        <v>14403.3-(16)</v>
      </c>
      <c r="BR1079" s="120" t="str">
        <f t="shared" ref="BR1079:BR1109" si="593">IF(AO1079&gt;0,$G1079," ")</f>
        <v>In-Cut Branch- 30deg</v>
      </c>
      <c r="BS1079" s="120">
        <f t="shared" ref="BS1079:BS1109" si="594">IF(AO1079&gt;0,AO1079," ")</f>
        <v>63.57</v>
      </c>
      <c r="BU1079" s="74" t="str">
        <f t="shared" ref="BU1079:BU1109" si="595">IF(AP1079&gt;0,D1079&amp;"-("&amp;AH1079&amp;")"," ")</f>
        <v xml:space="preserve"> </v>
      </c>
      <c r="BV1079" s="120" t="str">
        <f t="shared" ref="BV1079:BV1109" si="596">IF(AP1079&gt;0,$G1079," ")</f>
        <v xml:space="preserve"> </v>
      </c>
      <c r="BW1079" s="120" t="str">
        <f t="shared" ref="BW1079:BW1109" si="597">IF(AP1079&gt;0,AP1079,"  ")</f>
        <v xml:space="preserve">  </v>
      </c>
      <c r="BY1079" s="74" t="str">
        <f t="shared" ref="BY1079:BY1109" si="598">IF(AQ1079&gt;0,D1079&amp;"-("&amp;AI1079&amp;")"," ")</f>
        <v xml:space="preserve"> </v>
      </c>
      <c r="BZ1079" s="120" t="str">
        <f t="shared" ref="BZ1079:BZ1109" si="599">IF(AQ1079&gt;0,$G1079," ")</f>
        <v xml:space="preserve"> </v>
      </c>
      <c r="CA1079" s="120" t="str">
        <f t="shared" ref="CA1079:CA1109" si="600">IF(AQ1079&gt;0,AQ1079," ")</f>
        <v xml:space="preserve"> </v>
      </c>
      <c r="CC1079" s="115" t="str">
        <f t="shared" ref="CC1079:CC1109" si="601">IF(AR1079&gt;0,D1079&amp;"-("&amp;AJ1079&amp;")"," ")</f>
        <v xml:space="preserve"> </v>
      </c>
      <c r="CD1079" s="120" t="str">
        <f t="shared" ref="CD1079:CD1109" si="602">IF(AR1079&gt;0,$G1079," ")</f>
        <v xml:space="preserve"> </v>
      </c>
      <c r="CE1079" s="417" t="str">
        <f t="shared" ref="CE1079:CE1109" si="603">IF(AR1079&gt;0,AR1079," ")</f>
        <v xml:space="preserve"> </v>
      </c>
      <c r="CF1079" s="115"/>
      <c r="CG1079" s="115" t="str">
        <f t="shared" ref="CG1079:CG1109" si="604">IF(AS1079&gt;0,D1079&amp;"-("&amp;AK1079&amp;")"," ")</f>
        <v xml:space="preserve"> </v>
      </c>
      <c r="CH1079" s="120" t="str">
        <f t="shared" ref="CH1079:CH1109" si="605">IF(AS1079&gt;0,$G1079," ")</f>
        <v xml:space="preserve"> </v>
      </c>
      <c r="CI1079" s="417" t="str">
        <f t="shared" ref="CI1079:CI1109" si="606">IF(AS1079&gt;0,AS1079," ")</f>
        <v xml:space="preserve"> </v>
      </c>
      <c r="CJ1079" s="115"/>
      <c r="CK1079" s="115" t="str">
        <f t="shared" ref="CK1079:CK1109" si="607">IF(AT1079&gt;0,D1079&amp;"-"&amp;AL1079," ")</f>
        <v xml:space="preserve"> </v>
      </c>
      <c r="CL1079" s="120" t="str">
        <f t="shared" ref="CL1079:CL1109" si="608">IF(AT1079&gt;0,$G1079," ")</f>
        <v xml:space="preserve"> </v>
      </c>
      <c r="CM1079" s="417" t="str">
        <f t="shared" ref="CM1079:CM1118" si="609">IF(AT1079&gt;0,AT1079," ")</f>
        <v xml:space="preserve"> </v>
      </c>
      <c r="IS1079" s="103">
        <v>29</v>
      </c>
    </row>
    <row r="1080" spans="2:253" s="74" customFormat="1" ht="17.100000000000001" hidden="1" customHeight="1" x14ac:dyDescent="0.25">
      <c r="B1080" s="504">
        <v>0</v>
      </c>
      <c r="C1080" s="508">
        <v>14404.3</v>
      </c>
      <c r="D1080" s="526">
        <f t="shared" si="577"/>
        <v>14404.3</v>
      </c>
      <c r="E1080" s="520" t="s">
        <v>861</v>
      </c>
      <c r="F1080" s="508" t="str">
        <f>IF(AM1080&gt;1,"Non-Std"," ")</f>
        <v xml:space="preserve"> </v>
      </c>
      <c r="G1080" s="509" t="s">
        <v>507</v>
      </c>
      <c r="H1080" s="504" t="s">
        <v>923</v>
      </c>
      <c r="I1080" s="1035" t="s">
        <v>912</v>
      </c>
      <c r="J1080" s="1036"/>
      <c r="K1080" s="516" t="s">
        <v>881</v>
      </c>
      <c r="L1080" s="521">
        <v>18</v>
      </c>
      <c r="M1080" s="532" t="s">
        <v>1700</v>
      </c>
      <c r="N1080" s="514">
        <f t="shared" si="584"/>
        <v>49.1</v>
      </c>
      <c r="O1080" s="518">
        <f t="shared" si="585"/>
        <v>0</v>
      </c>
      <c r="P1080" s="680">
        <f>'KB Duct Parts'!$AE$3</f>
        <v>0</v>
      </c>
      <c r="Q1080" s="681">
        <f t="shared" si="579"/>
        <v>0</v>
      </c>
      <c r="R1080" s="682">
        <f t="shared" si="580"/>
        <v>0</v>
      </c>
      <c r="S1080" s="716">
        <f t="shared" si="581"/>
        <v>0.35</v>
      </c>
      <c r="T1080" s="679">
        <f t="shared" si="582"/>
        <v>0</v>
      </c>
      <c r="U1080" s="679">
        <f t="shared" si="583"/>
        <v>0</v>
      </c>
      <c r="Y1080" s="120"/>
      <c r="AE1080" s="75"/>
      <c r="AF1080" s="370">
        <v>18</v>
      </c>
      <c r="AG1080" s="374">
        <v>16</v>
      </c>
      <c r="AH1080" s="378"/>
      <c r="AI1080" s="381"/>
      <c r="AJ1080" s="386"/>
      <c r="AK1080" s="391"/>
      <c r="AL1080" s="386"/>
      <c r="AM1080" s="363">
        <f>IF(L1080=AF1080,1,IF(L1080=AG1080,2,IF(L1080=AH1080,3,IF(L1080=AI1080,4,IF(L1080=AJ1080,5,IF(L1080=AK1080,6,IF(L1080=AL1080,7,0)))))))</f>
        <v>1</v>
      </c>
      <c r="AN1080" s="578">
        <v>49.1</v>
      </c>
      <c r="AO1080" s="120">
        <f t="shared" si="586"/>
        <v>63.830000000000005</v>
      </c>
      <c r="AP1080" s="120">
        <f t="shared" si="587"/>
        <v>0</v>
      </c>
      <c r="AQ1080" s="120">
        <f t="shared" si="588"/>
        <v>0</v>
      </c>
      <c r="AR1080" s="120">
        <f t="shared" si="589"/>
        <v>0</v>
      </c>
      <c r="AS1080" s="120">
        <f t="shared" si="590"/>
        <v>0</v>
      </c>
      <c r="AT1080" s="120">
        <f t="shared" si="591"/>
        <v>0</v>
      </c>
      <c r="AU1080" s="74" t="s">
        <v>717</v>
      </c>
      <c r="AV1080" s="115"/>
      <c r="AW1080" s="395"/>
      <c r="AX1080" s="571">
        <v>1.3</v>
      </c>
      <c r="AY1080" s="572">
        <v>0</v>
      </c>
      <c r="AZ1080" s="572">
        <v>0</v>
      </c>
      <c r="BA1080" s="572">
        <v>0</v>
      </c>
      <c r="BB1080" s="573">
        <v>0</v>
      </c>
      <c r="BC1080" s="395">
        <v>0</v>
      </c>
      <c r="BD1080" s="115"/>
      <c r="BE1080" s="115"/>
      <c r="BF1080" s="115"/>
      <c r="BG1080" s="115"/>
      <c r="BH1080" s="115"/>
      <c r="BI1080" s="115"/>
      <c r="BJ1080" s="115"/>
      <c r="BK1080" s="115"/>
      <c r="BQ1080" s="74" t="str">
        <f t="shared" si="592"/>
        <v>14404.3-(16)</v>
      </c>
      <c r="BR1080" s="120" t="str">
        <f t="shared" si="593"/>
        <v>In-Cut Branch- 30deg</v>
      </c>
      <c r="BS1080" s="120">
        <f t="shared" si="594"/>
        <v>63.830000000000005</v>
      </c>
      <c r="BU1080" s="74" t="str">
        <f t="shared" si="595"/>
        <v xml:space="preserve"> </v>
      </c>
      <c r="BV1080" s="120" t="str">
        <f t="shared" si="596"/>
        <v xml:space="preserve"> </v>
      </c>
      <c r="BW1080" s="120" t="str">
        <f t="shared" si="597"/>
        <v xml:space="preserve">  </v>
      </c>
      <c r="BY1080" s="74" t="str">
        <f t="shared" si="598"/>
        <v xml:space="preserve"> </v>
      </c>
      <c r="BZ1080" s="120" t="str">
        <f t="shared" si="599"/>
        <v xml:space="preserve"> </v>
      </c>
      <c r="CA1080" s="120" t="str">
        <f t="shared" si="600"/>
        <v xml:space="preserve"> </v>
      </c>
      <c r="CC1080" s="115" t="str">
        <f t="shared" si="601"/>
        <v xml:space="preserve"> </v>
      </c>
      <c r="CD1080" s="120" t="str">
        <f t="shared" si="602"/>
        <v xml:space="preserve"> </v>
      </c>
      <c r="CE1080" s="417" t="str">
        <f t="shared" si="603"/>
        <v xml:space="preserve"> </v>
      </c>
      <c r="CF1080" s="115"/>
      <c r="CG1080" s="115" t="str">
        <f t="shared" si="604"/>
        <v xml:space="preserve"> </v>
      </c>
      <c r="CH1080" s="120" t="str">
        <f t="shared" si="605"/>
        <v xml:space="preserve"> </v>
      </c>
      <c r="CI1080" s="417" t="str">
        <f t="shared" si="606"/>
        <v xml:space="preserve"> </v>
      </c>
      <c r="CJ1080" s="115"/>
      <c r="CK1080" s="115" t="str">
        <f t="shared" si="607"/>
        <v xml:space="preserve"> </v>
      </c>
      <c r="CL1080" s="120" t="str">
        <f t="shared" si="608"/>
        <v xml:space="preserve"> </v>
      </c>
      <c r="CM1080" s="417" t="str">
        <f t="shared" si="609"/>
        <v xml:space="preserve"> </v>
      </c>
      <c r="IS1080" s="106">
        <v>29.2</v>
      </c>
    </row>
    <row r="1081" spans="2:253" s="74" customFormat="1" ht="17.100000000000001" hidden="1" customHeight="1" x14ac:dyDescent="0.25">
      <c r="B1081" s="504">
        <v>0</v>
      </c>
      <c r="C1081" s="508">
        <v>14405.3</v>
      </c>
      <c r="D1081" s="526">
        <f t="shared" si="577"/>
        <v>14405.3</v>
      </c>
      <c r="E1081" s="504" t="s">
        <v>862</v>
      </c>
      <c r="F1081" s="508" t="str">
        <f>IF(AM1081&gt;1,"Non-Std"," ")</f>
        <v xml:space="preserve"> </v>
      </c>
      <c r="G1081" s="509" t="s">
        <v>507</v>
      </c>
      <c r="H1081" s="504" t="s">
        <v>923</v>
      </c>
      <c r="I1081" s="1035" t="s">
        <v>912</v>
      </c>
      <c r="J1081" s="1036"/>
      <c r="K1081" s="516" t="s">
        <v>881</v>
      </c>
      <c r="L1081" s="521">
        <v>18</v>
      </c>
      <c r="M1081" s="532" t="s">
        <v>1700</v>
      </c>
      <c r="N1081" s="514">
        <f t="shared" si="584"/>
        <v>50.7</v>
      </c>
      <c r="O1081" s="518">
        <f t="shared" si="585"/>
        <v>0</v>
      </c>
      <c r="P1081" s="680">
        <f>'KB Duct Parts'!$AE$3</f>
        <v>0</v>
      </c>
      <c r="Q1081" s="681">
        <f t="shared" si="579"/>
        <v>0</v>
      </c>
      <c r="R1081" s="682">
        <f t="shared" si="580"/>
        <v>0</v>
      </c>
      <c r="S1081" s="716">
        <f t="shared" si="581"/>
        <v>0.35</v>
      </c>
      <c r="T1081" s="679">
        <f t="shared" si="582"/>
        <v>0</v>
      </c>
      <c r="U1081" s="679">
        <f t="shared" si="583"/>
        <v>0</v>
      </c>
      <c r="Y1081" s="120"/>
      <c r="AE1081" s="75"/>
      <c r="AF1081" s="370">
        <v>18</v>
      </c>
      <c r="AG1081" s="374">
        <v>16</v>
      </c>
      <c r="AH1081" s="378"/>
      <c r="AI1081" s="381"/>
      <c r="AJ1081" s="386"/>
      <c r="AK1081" s="391"/>
      <c r="AL1081" s="386"/>
      <c r="AM1081" s="363">
        <f t="shared" ref="AM1081:AM1156" si="610">IF(L1081=AF1081,1,IF(L1081=AG1081,2,IF(L1081=AH1081,3,IF(L1081=AI1081,4,IF(L1081=AJ1081,5,IF(L1081=AK1081,6,IF(L1081=AL1081,7,0)))))))</f>
        <v>1</v>
      </c>
      <c r="AN1081" s="578">
        <v>50.7</v>
      </c>
      <c r="AO1081" s="120">
        <f t="shared" si="586"/>
        <v>65.910000000000011</v>
      </c>
      <c r="AP1081" s="120">
        <f t="shared" si="587"/>
        <v>0</v>
      </c>
      <c r="AQ1081" s="120">
        <f t="shared" si="588"/>
        <v>0</v>
      </c>
      <c r="AR1081" s="120">
        <f t="shared" si="589"/>
        <v>0</v>
      </c>
      <c r="AS1081" s="120">
        <f t="shared" si="590"/>
        <v>0</v>
      </c>
      <c r="AT1081" s="120">
        <f t="shared" si="591"/>
        <v>0</v>
      </c>
      <c r="AU1081" s="74" t="s">
        <v>717</v>
      </c>
      <c r="AV1081" s="115"/>
      <c r="AW1081" s="395"/>
      <c r="AX1081" s="571">
        <v>1.3</v>
      </c>
      <c r="AY1081" s="572">
        <v>0</v>
      </c>
      <c r="AZ1081" s="572">
        <v>0</v>
      </c>
      <c r="BA1081" s="572">
        <v>0</v>
      </c>
      <c r="BB1081" s="573">
        <v>0</v>
      </c>
      <c r="BC1081" s="395">
        <v>0</v>
      </c>
      <c r="BD1081" s="115"/>
      <c r="BE1081" s="115"/>
      <c r="BF1081" s="115"/>
      <c r="BG1081" s="115"/>
      <c r="BH1081" s="115"/>
      <c r="BI1081" s="115"/>
      <c r="BJ1081" s="115"/>
      <c r="BK1081" s="115"/>
      <c r="BQ1081" s="74" t="str">
        <f t="shared" si="592"/>
        <v>14405.3-(16)</v>
      </c>
      <c r="BR1081" s="120" t="str">
        <f t="shared" si="593"/>
        <v>In-Cut Branch- 30deg</v>
      </c>
      <c r="BS1081" s="120">
        <f t="shared" si="594"/>
        <v>65.910000000000011</v>
      </c>
      <c r="BU1081" s="74" t="str">
        <f t="shared" si="595"/>
        <v xml:space="preserve"> </v>
      </c>
      <c r="BV1081" s="120" t="str">
        <f t="shared" si="596"/>
        <v xml:space="preserve"> </v>
      </c>
      <c r="BW1081" s="120" t="str">
        <f t="shared" si="597"/>
        <v xml:space="preserve">  </v>
      </c>
      <c r="BY1081" s="74" t="str">
        <f t="shared" si="598"/>
        <v xml:space="preserve"> </v>
      </c>
      <c r="BZ1081" s="120" t="str">
        <f t="shared" si="599"/>
        <v xml:space="preserve"> </v>
      </c>
      <c r="CA1081" s="120" t="str">
        <f t="shared" si="600"/>
        <v xml:space="preserve"> </v>
      </c>
      <c r="CC1081" s="115" t="str">
        <f t="shared" si="601"/>
        <v xml:space="preserve"> </v>
      </c>
      <c r="CD1081" s="120" t="str">
        <f t="shared" si="602"/>
        <v xml:space="preserve"> </v>
      </c>
      <c r="CE1081" s="417" t="str">
        <f t="shared" si="603"/>
        <v xml:space="preserve"> </v>
      </c>
      <c r="CF1081" s="115"/>
      <c r="CG1081" s="115" t="str">
        <f t="shared" si="604"/>
        <v xml:space="preserve"> </v>
      </c>
      <c r="CH1081" s="120" t="str">
        <f t="shared" si="605"/>
        <v xml:space="preserve"> </v>
      </c>
      <c r="CI1081" s="417" t="str">
        <f t="shared" si="606"/>
        <v xml:space="preserve"> </v>
      </c>
      <c r="CJ1081" s="115"/>
      <c r="CK1081" s="115" t="str">
        <f t="shared" si="607"/>
        <v xml:space="preserve"> </v>
      </c>
      <c r="CL1081" s="120" t="str">
        <f t="shared" si="608"/>
        <v xml:space="preserve"> </v>
      </c>
      <c r="CM1081" s="417" t="str">
        <f t="shared" si="609"/>
        <v xml:space="preserve"> </v>
      </c>
      <c r="IS1081" s="106">
        <v>29.9</v>
      </c>
    </row>
    <row r="1082" spans="2:253" s="74" customFormat="1" ht="17.100000000000001" hidden="1" customHeight="1" x14ac:dyDescent="0.25">
      <c r="B1082" s="504">
        <v>0</v>
      </c>
      <c r="C1082" s="508">
        <v>14406.3</v>
      </c>
      <c r="D1082" s="526">
        <f t="shared" si="577"/>
        <v>14406.3</v>
      </c>
      <c r="E1082" s="504" t="s">
        <v>863</v>
      </c>
      <c r="F1082" s="508" t="str">
        <f t="shared" ref="F1082:F1157" si="611">IF(AM1082&gt;1,"Non-Std"," ")</f>
        <v xml:space="preserve"> </v>
      </c>
      <c r="G1082" s="509" t="s">
        <v>507</v>
      </c>
      <c r="H1082" s="504" t="s">
        <v>923</v>
      </c>
      <c r="I1082" s="1035" t="s">
        <v>912</v>
      </c>
      <c r="J1082" s="1036"/>
      <c r="K1082" s="516" t="s">
        <v>881</v>
      </c>
      <c r="L1082" s="521">
        <v>18</v>
      </c>
      <c r="M1082" s="532" t="s">
        <v>1700</v>
      </c>
      <c r="N1082" s="514">
        <f t="shared" si="584"/>
        <v>54.4</v>
      </c>
      <c r="O1082" s="518">
        <f t="shared" si="585"/>
        <v>0</v>
      </c>
      <c r="P1082" s="680">
        <f>'KB Duct Parts'!$AE$3</f>
        <v>0</v>
      </c>
      <c r="Q1082" s="681">
        <f t="shared" si="579"/>
        <v>0</v>
      </c>
      <c r="R1082" s="682">
        <f t="shared" si="580"/>
        <v>0</v>
      </c>
      <c r="S1082" s="716">
        <f t="shared" si="581"/>
        <v>0.35</v>
      </c>
      <c r="T1082" s="679">
        <f t="shared" si="582"/>
        <v>0</v>
      </c>
      <c r="U1082" s="679">
        <f t="shared" si="583"/>
        <v>0</v>
      </c>
      <c r="Y1082" s="120"/>
      <c r="AE1082" s="75"/>
      <c r="AF1082" s="370">
        <v>18</v>
      </c>
      <c r="AG1082" s="374">
        <v>16</v>
      </c>
      <c r="AH1082" s="378">
        <v>14</v>
      </c>
      <c r="AI1082" s="381">
        <v>12</v>
      </c>
      <c r="AJ1082" s="386"/>
      <c r="AK1082" s="391"/>
      <c r="AL1082" s="386"/>
      <c r="AM1082" s="363">
        <f t="shared" si="610"/>
        <v>1</v>
      </c>
      <c r="AN1082" s="578">
        <v>54.4</v>
      </c>
      <c r="AO1082" s="120">
        <f t="shared" si="586"/>
        <v>70.72</v>
      </c>
      <c r="AP1082" s="120">
        <f t="shared" si="587"/>
        <v>81.599999999999994</v>
      </c>
      <c r="AQ1082" s="120">
        <f t="shared" si="588"/>
        <v>95.2</v>
      </c>
      <c r="AR1082" s="120">
        <f t="shared" si="589"/>
        <v>81.599999999999994</v>
      </c>
      <c r="AS1082" s="120">
        <f t="shared" si="590"/>
        <v>0</v>
      </c>
      <c r="AT1082" s="120">
        <f t="shared" si="591"/>
        <v>0</v>
      </c>
      <c r="AU1082" s="74" t="s">
        <v>717</v>
      </c>
      <c r="AV1082" s="115"/>
      <c r="AW1082" s="395"/>
      <c r="AX1082" s="571">
        <v>1.3</v>
      </c>
      <c r="AY1082" s="572">
        <v>1.5</v>
      </c>
      <c r="AZ1082" s="572">
        <v>1.75</v>
      </c>
      <c r="BA1082" s="572">
        <v>1.5</v>
      </c>
      <c r="BB1082" s="573">
        <v>0</v>
      </c>
      <c r="BC1082" s="395">
        <v>0</v>
      </c>
      <c r="BD1082" s="115"/>
      <c r="BE1082" s="115"/>
      <c r="BF1082" s="115"/>
      <c r="BG1082" s="115"/>
      <c r="BH1082" s="115"/>
      <c r="BI1082" s="115"/>
      <c r="BJ1082" s="115"/>
      <c r="BK1082" s="115"/>
      <c r="BQ1082" s="74" t="str">
        <f t="shared" si="592"/>
        <v>14406.3-(16)</v>
      </c>
      <c r="BR1082" s="120" t="str">
        <f t="shared" si="593"/>
        <v>In-Cut Branch- 30deg</v>
      </c>
      <c r="BS1082" s="120">
        <f t="shared" si="594"/>
        <v>70.72</v>
      </c>
      <c r="BU1082" s="74" t="str">
        <f t="shared" si="595"/>
        <v>14406.3-(14)</v>
      </c>
      <c r="BV1082" s="120" t="str">
        <f t="shared" si="596"/>
        <v>In-Cut Branch- 30deg</v>
      </c>
      <c r="BW1082" s="120">
        <f t="shared" si="597"/>
        <v>81.599999999999994</v>
      </c>
      <c r="BY1082" s="74" t="str">
        <f t="shared" si="598"/>
        <v>14406.3-(12)</v>
      </c>
      <c r="BZ1082" s="120" t="str">
        <f t="shared" si="599"/>
        <v>In-Cut Branch- 30deg</v>
      </c>
      <c r="CA1082" s="120">
        <f t="shared" si="600"/>
        <v>95.2</v>
      </c>
      <c r="CC1082" s="115" t="str">
        <f t="shared" si="601"/>
        <v>14406.3-()</v>
      </c>
      <c r="CD1082" s="120" t="str">
        <f t="shared" si="602"/>
        <v>In-Cut Branch- 30deg</v>
      </c>
      <c r="CE1082" s="417">
        <f t="shared" si="603"/>
        <v>81.599999999999994</v>
      </c>
      <c r="CF1082" s="115"/>
      <c r="CG1082" s="115" t="str">
        <f t="shared" si="604"/>
        <v xml:space="preserve"> </v>
      </c>
      <c r="CH1082" s="120" t="str">
        <f t="shared" si="605"/>
        <v xml:space="preserve"> </v>
      </c>
      <c r="CI1082" s="417" t="str">
        <f t="shared" si="606"/>
        <v xml:space="preserve"> </v>
      </c>
      <c r="CJ1082" s="115"/>
      <c r="CK1082" s="115" t="str">
        <f t="shared" si="607"/>
        <v xml:space="preserve"> </v>
      </c>
      <c r="CL1082" s="120" t="str">
        <f t="shared" si="608"/>
        <v xml:space="preserve"> </v>
      </c>
      <c r="CM1082" s="417" t="str">
        <f t="shared" si="609"/>
        <v xml:space="preserve"> </v>
      </c>
      <c r="IS1082" s="106">
        <v>32.299999999999997</v>
      </c>
    </row>
    <row r="1083" spans="2:253" s="74" customFormat="1" ht="17.100000000000001" hidden="1" customHeight="1" x14ac:dyDescent="0.25">
      <c r="B1083" s="504">
        <v>0</v>
      </c>
      <c r="C1083" s="508">
        <v>14407.3</v>
      </c>
      <c r="D1083" s="526">
        <f t="shared" si="577"/>
        <v>14407.3</v>
      </c>
      <c r="E1083" s="504" t="s">
        <v>864</v>
      </c>
      <c r="F1083" s="508" t="str">
        <f t="shared" si="611"/>
        <v xml:space="preserve"> </v>
      </c>
      <c r="G1083" s="509" t="s">
        <v>507</v>
      </c>
      <c r="H1083" s="504" t="s">
        <v>923</v>
      </c>
      <c r="I1083" s="1035" t="s">
        <v>912</v>
      </c>
      <c r="J1083" s="1036"/>
      <c r="K1083" s="516" t="s">
        <v>881</v>
      </c>
      <c r="L1083" s="521">
        <v>18</v>
      </c>
      <c r="M1083" s="532" t="s">
        <v>1700</v>
      </c>
      <c r="N1083" s="514">
        <f t="shared" si="584"/>
        <v>57.7</v>
      </c>
      <c r="O1083" s="518">
        <f t="shared" si="585"/>
        <v>0</v>
      </c>
      <c r="P1083" s="680">
        <f>'KB Duct Parts'!$AE$3</f>
        <v>0</v>
      </c>
      <c r="Q1083" s="681">
        <f t="shared" si="579"/>
        <v>0</v>
      </c>
      <c r="R1083" s="682">
        <f t="shared" si="580"/>
        <v>0</v>
      </c>
      <c r="S1083" s="716">
        <f t="shared" si="581"/>
        <v>0.35</v>
      </c>
      <c r="T1083" s="679">
        <f t="shared" si="582"/>
        <v>0</v>
      </c>
      <c r="U1083" s="679">
        <f t="shared" si="583"/>
        <v>0</v>
      </c>
      <c r="Y1083" s="120"/>
      <c r="AE1083" s="75"/>
      <c r="AF1083" s="370">
        <v>18</v>
      </c>
      <c r="AG1083" s="374">
        <v>16</v>
      </c>
      <c r="AH1083" s="378">
        <v>14</v>
      </c>
      <c r="AI1083" s="381">
        <v>12</v>
      </c>
      <c r="AJ1083" s="386">
        <v>10</v>
      </c>
      <c r="AK1083" s="391"/>
      <c r="AL1083" s="386"/>
      <c r="AM1083" s="363">
        <f t="shared" si="610"/>
        <v>1</v>
      </c>
      <c r="AN1083" s="578">
        <v>57.7</v>
      </c>
      <c r="AO1083" s="120">
        <f t="shared" si="586"/>
        <v>75.010000000000005</v>
      </c>
      <c r="AP1083" s="120">
        <f t="shared" si="587"/>
        <v>86.550000000000011</v>
      </c>
      <c r="AQ1083" s="120">
        <f t="shared" si="588"/>
        <v>100.97500000000001</v>
      </c>
      <c r="AR1083" s="120">
        <f t="shared" si="589"/>
        <v>115.4</v>
      </c>
      <c r="AS1083" s="120">
        <f t="shared" si="590"/>
        <v>0</v>
      </c>
      <c r="AT1083" s="120">
        <f t="shared" si="591"/>
        <v>0</v>
      </c>
      <c r="AU1083" s="74" t="s">
        <v>717</v>
      </c>
      <c r="AV1083" s="115"/>
      <c r="AW1083" s="395"/>
      <c r="AX1083" s="571">
        <v>1.3</v>
      </c>
      <c r="AY1083" s="572">
        <v>1.5</v>
      </c>
      <c r="AZ1083" s="572">
        <v>1.75</v>
      </c>
      <c r="BA1083" s="572">
        <v>2</v>
      </c>
      <c r="BB1083" s="573">
        <v>0</v>
      </c>
      <c r="BC1083" s="395">
        <v>0</v>
      </c>
      <c r="BD1083" s="115"/>
      <c r="BE1083" s="115"/>
      <c r="BF1083" s="115"/>
      <c r="BG1083" s="115"/>
      <c r="BH1083" s="115"/>
      <c r="BI1083" s="115"/>
      <c r="BJ1083" s="115"/>
      <c r="BK1083" s="115"/>
      <c r="BQ1083" s="74" t="str">
        <f t="shared" si="592"/>
        <v>14407.3-(16)</v>
      </c>
      <c r="BR1083" s="120" t="str">
        <f t="shared" si="593"/>
        <v>In-Cut Branch- 30deg</v>
      </c>
      <c r="BS1083" s="120">
        <f t="shared" si="594"/>
        <v>75.010000000000005</v>
      </c>
      <c r="BU1083" s="74" t="str">
        <f t="shared" si="595"/>
        <v>14407.3-(14)</v>
      </c>
      <c r="BV1083" s="120" t="str">
        <f t="shared" si="596"/>
        <v>In-Cut Branch- 30deg</v>
      </c>
      <c r="BW1083" s="120">
        <f t="shared" si="597"/>
        <v>86.550000000000011</v>
      </c>
      <c r="BY1083" s="74" t="str">
        <f t="shared" si="598"/>
        <v>14407.3-(12)</v>
      </c>
      <c r="BZ1083" s="120" t="str">
        <f t="shared" si="599"/>
        <v>In-Cut Branch- 30deg</v>
      </c>
      <c r="CA1083" s="120">
        <f t="shared" si="600"/>
        <v>100.97500000000001</v>
      </c>
      <c r="CC1083" s="115" t="str">
        <f t="shared" si="601"/>
        <v>14407.3-(10)</v>
      </c>
      <c r="CD1083" s="120" t="str">
        <f t="shared" si="602"/>
        <v>In-Cut Branch- 30deg</v>
      </c>
      <c r="CE1083" s="417">
        <f t="shared" si="603"/>
        <v>115.4</v>
      </c>
      <c r="CF1083" s="115"/>
      <c r="CG1083" s="115" t="str">
        <f t="shared" si="604"/>
        <v xml:space="preserve"> </v>
      </c>
      <c r="CH1083" s="120" t="str">
        <f t="shared" si="605"/>
        <v xml:space="preserve"> </v>
      </c>
      <c r="CI1083" s="417" t="str">
        <f t="shared" si="606"/>
        <v xml:space="preserve"> </v>
      </c>
      <c r="CJ1083" s="115"/>
      <c r="CK1083" s="115" t="str">
        <f t="shared" si="607"/>
        <v xml:space="preserve"> </v>
      </c>
      <c r="CL1083" s="120" t="str">
        <f t="shared" si="608"/>
        <v xml:space="preserve"> </v>
      </c>
      <c r="CM1083" s="417" t="str">
        <f t="shared" si="609"/>
        <v xml:space="preserve"> </v>
      </c>
      <c r="IS1083" s="106">
        <v>34.1</v>
      </c>
    </row>
    <row r="1084" spans="2:253" s="74" customFormat="1" ht="17.100000000000001" hidden="1" customHeight="1" x14ac:dyDescent="0.25">
      <c r="B1084" s="504">
        <v>0</v>
      </c>
      <c r="C1084" s="508">
        <v>14408.3</v>
      </c>
      <c r="D1084" s="526">
        <f t="shared" si="577"/>
        <v>14408.3</v>
      </c>
      <c r="E1084" s="504" t="s">
        <v>865</v>
      </c>
      <c r="F1084" s="508" t="str">
        <f t="shared" si="611"/>
        <v xml:space="preserve"> </v>
      </c>
      <c r="G1084" s="509" t="s">
        <v>507</v>
      </c>
      <c r="H1084" s="504" t="s">
        <v>923</v>
      </c>
      <c r="I1084" s="1035" t="s">
        <v>912</v>
      </c>
      <c r="J1084" s="1036"/>
      <c r="K1084" s="516" t="s">
        <v>881</v>
      </c>
      <c r="L1084" s="521">
        <v>18</v>
      </c>
      <c r="M1084" s="532" t="s">
        <v>1700</v>
      </c>
      <c r="N1084" s="514">
        <f t="shared" si="584"/>
        <v>60.2</v>
      </c>
      <c r="O1084" s="518">
        <f t="shared" si="585"/>
        <v>0</v>
      </c>
      <c r="P1084" s="680">
        <f>'KB Duct Parts'!$AE$3</f>
        <v>0</v>
      </c>
      <c r="Q1084" s="681">
        <f t="shared" si="579"/>
        <v>0</v>
      </c>
      <c r="R1084" s="682">
        <f t="shared" si="580"/>
        <v>0</v>
      </c>
      <c r="S1084" s="716">
        <f t="shared" si="581"/>
        <v>0.35</v>
      </c>
      <c r="T1084" s="679">
        <f t="shared" si="582"/>
        <v>0</v>
      </c>
      <c r="U1084" s="679">
        <f t="shared" si="583"/>
        <v>0</v>
      </c>
      <c r="Y1084" s="120"/>
      <c r="AE1084" s="75"/>
      <c r="AF1084" s="370">
        <v>18</v>
      </c>
      <c r="AG1084" s="374">
        <v>16</v>
      </c>
      <c r="AH1084" s="378">
        <v>14</v>
      </c>
      <c r="AI1084" s="381">
        <v>12</v>
      </c>
      <c r="AJ1084" s="386">
        <v>10</v>
      </c>
      <c r="AK1084" s="391"/>
      <c r="AL1084" s="386"/>
      <c r="AM1084" s="363">
        <f t="shared" si="610"/>
        <v>1</v>
      </c>
      <c r="AN1084" s="578">
        <v>60.2</v>
      </c>
      <c r="AO1084" s="120">
        <f t="shared" si="586"/>
        <v>78.260000000000005</v>
      </c>
      <c r="AP1084" s="120">
        <f t="shared" si="587"/>
        <v>90.300000000000011</v>
      </c>
      <c r="AQ1084" s="120">
        <f t="shared" si="588"/>
        <v>105.35000000000001</v>
      </c>
      <c r="AR1084" s="120">
        <f t="shared" si="589"/>
        <v>120.4</v>
      </c>
      <c r="AS1084" s="120">
        <f t="shared" si="590"/>
        <v>0</v>
      </c>
      <c r="AT1084" s="120">
        <f t="shared" si="591"/>
        <v>0</v>
      </c>
      <c r="AU1084" s="74" t="s">
        <v>717</v>
      </c>
      <c r="AV1084" s="115"/>
      <c r="AW1084" s="395"/>
      <c r="AX1084" s="571">
        <v>1.3</v>
      </c>
      <c r="AY1084" s="572">
        <v>1.5</v>
      </c>
      <c r="AZ1084" s="572">
        <v>1.75</v>
      </c>
      <c r="BA1084" s="572">
        <v>2</v>
      </c>
      <c r="BB1084" s="573">
        <v>0</v>
      </c>
      <c r="BC1084" s="395">
        <v>0</v>
      </c>
      <c r="BD1084" s="115"/>
      <c r="BE1084" s="115"/>
      <c r="BF1084" s="115"/>
      <c r="BG1084" s="115"/>
      <c r="BH1084" s="115"/>
      <c r="BI1084" s="115"/>
      <c r="BJ1084" s="115"/>
      <c r="BK1084" s="115"/>
      <c r="BQ1084" s="74" t="str">
        <f t="shared" si="592"/>
        <v>14408.3-(16)</v>
      </c>
      <c r="BR1084" s="120" t="str">
        <f t="shared" si="593"/>
        <v>In-Cut Branch- 30deg</v>
      </c>
      <c r="BS1084" s="120">
        <f t="shared" si="594"/>
        <v>78.260000000000005</v>
      </c>
      <c r="BU1084" s="74" t="str">
        <f t="shared" si="595"/>
        <v>14408.3-(14)</v>
      </c>
      <c r="BV1084" s="120" t="str">
        <f t="shared" si="596"/>
        <v>In-Cut Branch- 30deg</v>
      </c>
      <c r="BW1084" s="120">
        <f t="shared" si="597"/>
        <v>90.300000000000011</v>
      </c>
      <c r="BY1084" s="74" t="str">
        <f t="shared" si="598"/>
        <v>14408.3-(12)</v>
      </c>
      <c r="BZ1084" s="120" t="str">
        <f t="shared" si="599"/>
        <v>In-Cut Branch- 30deg</v>
      </c>
      <c r="CA1084" s="120">
        <f t="shared" si="600"/>
        <v>105.35000000000001</v>
      </c>
      <c r="CC1084" s="115" t="str">
        <f t="shared" si="601"/>
        <v>14408.3-(10)</v>
      </c>
      <c r="CD1084" s="120" t="str">
        <f t="shared" si="602"/>
        <v>In-Cut Branch- 30deg</v>
      </c>
      <c r="CE1084" s="417">
        <f t="shared" si="603"/>
        <v>120.4</v>
      </c>
      <c r="CF1084" s="115"/>
      <c r="CG1084" s="115" t="str">
        <f t="shared" si="604"/>
        <v xml:space="preserve"> </v>
      </c>
      <c r="CH1084" s="120" t="str">
        <f t="shared" si="605"/>
        <v xml:space="preserve"> </v>
      </c>
      <c r="CI1084" s="417" t="str">
        <f t="shared" si="606"/>
        <v xml:space="preserve"> </v>
      </c>
      <c r="CJ1084" s="115"/>
      <c r="CK1084" s="115" t="str">
        <f t="shared" si="607"/>
        <v xml:space="preserve"> </v>
      </c>
      <c r="CL1084" s="120" t="str">
        <f t="shared" si="608"/>
        <v xml:space="preserve"> </v>
      </c>
      <c r="CM1084" s="417" t="str">
        <f t="shared" si="609"/>
        <v xml:space="preserve"> </v>
      </c>
      <c r="IS1084" s="106">
        <v>35.700000000000003</v>
      </c>
    </row>
    <row r="1085" spans="2:253" s="74" customFormat="1" ht="17.100000000000001" hidden="1" customHeight="1" x14ac:dyDescent="0.25">
      <c r="B1085" s="504">
        <v>0</v>
      </c>
      <c r="C1085" s="508">
        <v>14409.3</v>
      </c>
      <c r="D1085" s="526">
        <f t="shared" si="577"/>
        <v>14409.3</v>
      </c>
      <c r="E1085" s="504" t="s">
        <v>866</v>
      </c>
      <c r="F1085" s="508" t="str">
        <f t="shared" si="611"/>
        <v xml:space="preserve"> </v>
      </c>
      <c r="G1085" s="509" t="s">
        <v>507</v>
      </c>
      <c r="H1085" s="504" t="s">
        <v>923</v>
      </c>
      <c r="I1085" s="1035" t="s">
        <v>912</v>
      </c>
      <c r="J1085" s="1036"/>
      <c r="K1085" s="516" t="s">
        <v>881</v>
      </c>
      <c r="L1085" s="521">
        <v>18</v>
      </c>
      <c r="M1085" s="532" t="s">
        <v>1700</v>
      </c>
      <c r="N1085" s="514">
        <f t="shared" si="584"/>
        <v>62.6</v>
      </c>
      <c r="O1085" s="518">
        <f t="shared" si="585"/>
        <v>0</v>
      </c>
      <c r="P1085" s="680">
        <f>'KB Duct Parts'!$AE$3</f>
        <v>0</v>
      </c>
      <c r="Q1085" s="681">
        <f t="shared" si="579"/>
        <v>0</v>
      </c>
      <c r="R1085" s="682">
        <f t="shared" si="580"/>
        <v>0</v>
      </c>
      <c r="S1085" s="716">
        <f t="shared" si="581"/>
        <v>0.35</v>
      </c>
      <c r="T1085" s="679">
        <f t="shared" si="582"/>
        <v>0</v>
      </c>
      <c r="U1085" s="679">
        <f t="shared" si="583"/>
        <v>0</v>
      </c>
      <c r="Y1085" s="120"/>
      <c r="AE1085" s="75"/>
      <c r="AF1085" s="370">
        <v>18</v>
      </c>
      <c r="AG1085" s="374">
        <v>16</v>
      </c>
      <c r="AH1085" s="378">
        <v>14</v>
      </c>
      <c r="AI1085" s="381">
        <v>12</v>
      </c>
      <c r="AJ1085" s="386">
        <v>10</v>
      </c>
      <c r="AK1085" s="391"/>
      <c r="AL1085" s="386"/>
      <c r="AM1085" s="363">
        <f t="shared" si="610"/>
        <v>1</v>
      </c>
      <c r="AN1085" s="578">
        <v>62.6</v>
      </c>
      <c r="AO1085" s="120">
        <f t="shared" si="586"/>
        <v>81.38000000000001</v>
      </c>
      <c r="AP1085" s="120">
        <f t="shared" si="587"/>
        <v>93.9</v>
      </c>
      <c r="AQ1085" s="120">
        <f t="shared" si="588"/>
        <v>109.55</v>
      </c>
      <c r="AR1085" s="120">
        <f t="shared" si="589"/>
        <v>125.2</v>
      </c>
      <c r="AS1085" s="120">
        <f t="shared" si="590"/>
        <v>0</v>
      </c>
      <c r="AT1085" s="120">
        <f t="shared" si="591"/>
        <v>0</v>
      </c>
      <c r="AU1085" s="74" t="s">
        <v>717</v>
      </c>
      <c r="AV1085" s="115"/>
      <c r="AW1085" s="395"/>
      <c r="AX1085" s="571">
        <v>1.3</v>
      </c>
      <c r="AY1085" s="572">
        <v>1.5</v>
      </c>
      <c r="AZ1085" s="572">
        <v>1.75</v>
      </c>
      <c r="BA1085" s="572">
        <v>2</v>
      </c>
      <c r="BB1085" s="573">
        <v>0</v>
      </c>
      <c r="BC1085" s="395">
        <v>0</v>
      </c>
      <c r="BD1085" s="115"/>
      <c r="BE1085" s="115"/>
      <c r="BF1085" s="115"/>
      <c r="BG1085" s="115"/>
      <c r="BH1085" s="115"/>
      <c r="BI1085" s="115"/>
      <c r="BJ1085" s="115"/>
      <c r="BK1085" s="115"/>
      <c r="BQ1085" s="74" t="str">
        <f t="shared" si="592"/>
        <v>14409.3-(16)</v>
      </c>
      <c r="BR1085" s="120" t="str">
        <f t="shared" si="593"/>
        <v>In-Cut Branch- 30deg</v>
      </c>
      <c r="BS1085" s="120">
        <f t="shared" si="594"/>
        <v>81.38000000000001</v>
      </c>
      <c r="BU1085" s="74" t="str">
        <f t="shared" si="595"/>
        <v>14409.3-(14)</v>
      </c>
      <c r="BV1085" s="120" t="str">
        <f t="shared" si="596"/>
        <v>In-Cut Branch- 30deg</v>
      </c>
      <c r="BW1085" s="120">
        <f t="shared" si="597"/>
        <v>93.9</v>
      </c>
      <c r="BY1085" s="74" t="str">
        <f t="shared" si="598"/>
        <v>14409.3-(12)</v>
      </c>
      <c r="BZ1085" s="120" t="str">
        <f t="shared" si="599"/>
        <v>In-Cut Branch- 30deg</v>
      </c>
      <c r="CA1085" s="120">
        <f t="shared" si="600"/>
        <v>109.55</v>
      </c>
      <c r="CC1085" s="115" t="str">
        <f t="shared" si="601"/>
        <v>14409.3-(10)</v>
      </c>
      <c r="CD1085" s="120" t="str">
        <f t="shared" si="602"/>
        <v>In-Cut Branch- 30deg</v>
      </c>
      <c r="CE1085" s="417">
        <f t="shared" si="603"/>
        <v>125.2</v>
      </c>
      <c r="CF1085" s="115"/>
      <c r="CG1085" s="115" t="str">
        <f t="shared" si="604"/>
        <v xml:space="preserve"> </v>
      </c>
      <c r="CH1085" s="120" t="str">
        <f t="shared" si="605"/>
        <v xml:space="preserve"> </v>
      </c>
      <c r="CI1085" s="417" t="str">
        <f t="shared" si="606"/>
        <v xml:space="preserve"> </v>
      </c>
      <c r="CJ1085" s="115"/>
      <c r="CK1085" s="115" t="str">
        <f t="shared" si="607"/>
        <v xml:space="preserve"> </v>
      </c>
      <c r="CL1085" s="120" t="str">
        <f t="shared" si="608"/>
        <v xml:space="preserve"> </v>
      </c>
      <c r="CM1085" s="417" t="str">
        <f t="shared" si="609"/>
        <v xml:space="preserve"> </v>
      </c>
      <c r="IS1085" s="106">
        <v>37.1</v>
      </c>
    </row>
    <row r="1086" spans="2:253" s="74" customFormat="1" ht="17.100000000000001" hidden="1" customHeight="1" x14ac:dyDescent="0.25">
      <c r="B1086" s="504">
        <v>0</v>
      </c>
      <c r="C1086" s="508">
        <v>14410.3</v>
      </c>
      <c r="D1086" s="526">
        <f t="shared" si="577"/>
        <v>14410.3</v>
      </c>
      <c r="E1086" s="504" t="s">
        <v>867</v>
      </c>
      <c r="F1086" s="508" t="str">
        <f t="shared" si="611"/>
        <v xml:space="preserve"> </v>
      </c>
      <c r="G1086" s="509" t="s">
        <v>507</v>
      </c>
      <c r="H1086" s="504" t="s">
        <v>923</v>
      </c>
      <c r="I1086" s="1035" t="s">
        <v>912</v>
      </c>
      <c r="J1086" s="1036"/>
      <c r="K1086" s="516" t="s">
        <v>881</v>
      </c>
      <c r="L1086" s="521">
        <v>18</v>
      </c>
      <c r="M1086" s="532" t="s">
        <v>1700</v>
      </c>
      <c r="N1086" s="514">
        <f t="shared" si="584"/>
        <v>68.099999999999994</v>
      </c>
      <c r="O1086" s="518">
        <f t="shared" si="585"/>
        <v>0</v>
      </c>
      <c r="P1086" s="680">
        <f>'KB Duct Parts'!$AE$3</f>
        <v>0</v>
      </c>
      <c r="Q1086" s="681">
        <f t="shared" si="579"/>
        <v>0</v>
      </c>
      <c r="R1086" s="682">
        <f t="shared" si="580"/>
        <v>0</v>
      </c>
      <c r="S1086" s="716">
        <f t="shared" si="581"/>
        <v>0.35</v>
      </c>
      <c r="T1086" s="679">
        <f t="shared" si="582"/>
        <v>0</v>
      </c>
      <c r="U1086" s="679">
        <f t="shared" si="583"/>
        <v>0</v>
      </c>
      <c r="Y1086" s="120"/>
      <c r="AE1086" s="75"/>
      <c r="AF1086" s="370">
        <v>18</v>
      </c>
      <c r="AG1086" s="374">
        <v>16</v>
      </c>
      <c r="AH1086" s="378">
        <v>14</v>
      </c>
      <c r="AI1086" s="381">
        <v>12</v>
      </c>
      <c r="AJ1086" s="386">
        <v>10</v>
      </c>
      <c r="AK1086" s="391"/>
      <c r="AL1086" s="386"/>
      <c r="AM1086" s="363">
        <f t="shared" si="610"/>
        <v>1</v>
      </c>
      <c r="AN1086" s="578">
        <v>68.099999999999994</v>
      </c>
      <c r="AO1086" s="120">
        <f t="shared" si="586"/>
        <v>88.53</v>
      </c>
      <c r="AP1086" s="120">
        <f t="shared" si="587"/>
        <v>102.14999999999999</v>
      </c>
      <c r="AQ1086" s="120">
        <f t="shared" si="588"/>
        <v>119.17499999999998</v>
      </c>
      <c r="AR1086" s="120">
        <f t="shared" si="589"/>
        <v>136.19999999999999</v>
      </c>
      <c r="AS1086" s="120">
        <f t="shared" si="590"/>
        <v>0</v>
      </c>
      <c r="AT1086" s="120">
        <f t="shared" si="591"/>
        <v>0</v>
      </c>
      <c r="AU1086" s="74" t="s">
        <v>717</v>
      </c>
      <c r="AV1086" s="115"/>
      <c r="AW1086" s="395"/>
      <c r="AX1086" s="571">
        <v>1.3</v>
      </c>
      <c r="AY1086" s="572">
        <v>1.5</v>
      </c>
      <c r="AZ1086" s="572">
        <v>1.75</v>
      </c>
      <c r="BA1086" s="572">
        <v>2</v>
      </c>
      <c r="BB1086" s="573">
        <v>0</v>
      </c>
      <c r="BC1086" s="395">
        <v>0</v>
      </c>
      <c r="BD1086" s="115"/>
      <c r="BE1086" s="115"/>
      <c r="BF1086" s="115"/>
      <c r="BG1086" s="115"/>
      <c r="BH1086" s="115"/>
      <c r="BI1086" s="115"/>
      <c r="BJ1086" s="115"/>
      <c r="BK1086" s="115"/>
      <c r="BQ1086" s="74" t="str">
        <f t="shared" si="592"/>
        <v>14410.3-(16)</v>
      </c>
      <c r="BR1086" s="120" t="str">
        <f t="shared" si="593"/>
        <v>In-Cut Branch- 30deg</v>
      </c>
      <c r="BS1086" s="120">
        <f t="shared" si="594"/>
        <v>88.53</v>
      </c>
      <c r="BU1086" s="74" t="str">
        <f t="shared" si="595"/>
        <v>14410.3-(14)</v>
      </c>
      <c r="BV1086" s="120" t="str">
        <f t="shared" si="596"/>
        <v>In-Cut Branch- 30deg</v>
      </c>
      <c r="BW1086" s="120">
        <f t="shared" si="597"/>
        <v>102.14999999999999</v>
      </c>
      <c r="BY1086" s="74" t="str">
        <f t="shared" si="598"/>
        <v>14410.3-(12)</v>
      </c>
      <c r="BZ1086" s="120" t="str">
        <f t="shared" si="599"/>
        <v>In-Cut Branch- 30deg</v>
      </c>
      <c r="CA1086" s="120">
        <f t="shared" si="600"/>
        <v>119.17499999999998</v>
      </c>
      <c r="CC1086" s="115" t="str">
        <f t="shared" si="601"/>
        <v>14410.3-(10)</v>
      </c>
      <c r="CD1086" s="120" t="str">
        <f t="shared" si="602"/>
        <v>In-Cut Branch- 30deg</v>
      </c>
      <c r="CE1086" s="417">
        <f t="shared" si="603"/>
        <v>136.19999999999999</v>
      </c>
      <c r="CF1086" s="115"/>
      <c r="CG1086" s="115" t="str">
        <f t="shared" si="604"/>
        <v xml:space="preserve"> </v>
      </c>
      <c r="CH1086" s="120" t="str">
        <f t="shared" si="605"/>
        <v xml:space="preserve"> </v>
      </c>
      <c r="CI1086" s="417" t="str">
        <f t="shared" si="606"/>
        <v xml:space="preserve"> </v>
      </c>
      <c r="CJ1086" s="115"/>
      <c r="CK1086" s="115" t="str">
        <f t="shared" si="607"/>
        <v xml:space="preserve"> </v>
      </c>
      <c r="CL1086" s="120" t="str">
        <f t="shared" si="608"/>
        <v xml:space="preserve"> </v>
      </c>
      <c r="CM1086" s="417" t="str">
        <f t="shared" si="609"/>
        <v xml:space="preserve"> </v>
      </c>
      <c r="IS1086" s="106">
        <v>40.299999999999997</v>
      </c>
    </row>
    <row r="1087" spans="2:253" s="74" customFormat="1" ht="17.100000000000001" hidden="1" customHeight="1" x14ac:dyDescent="0.25">
      <c r="B1087" s="504">
        <v>0</v>
      </c>
      <c r="C1087" s="508">
        <v>14411.3</v>
      </c>
      <c r="D1087" s="526">
        <f t="shared" si="577"/>
        <v>14411.3</v>
      </c>
      <c r="E1087" s="504" t="s">
        <v>868</v>
      </c>
      <c r="F1087" s="508" t="str">
        <f t="shared" si="611"/>
        <v xml:space="preserve"> </v>
      </c>
      <c r="G1087" s="509" t="s">
        <v>507</v>
      </c>
      <c r="H1087" s="504" t="s">
        <v>923</v>
      </c>
      <c r="I1087" s="1035" t="s">
        <v>912</v>
      </c>
      <c r="J1087" s="1036"/>
      <c r="K1087" s="516" t="s">
        <v>881</v>
      </c>
      <c r="L1087" s="521">
        <v>18</v>
      </c>
      <c r="M1087" s="532" t="s">
        <v>1700</v>
      </c>
      <c r="N1087" s="514">
        <f t="shared" si="584"/>
        <v>70.7</v>
      </c>
      <c r="O1087" s="518">
        <f t="shared" si="585"/>
        <v>0</v>
      </c>
      <c r="P1087" s="680">
        <f>'KB Duct Parts'!$AE$3</f>
        <v>0</v>
      </c>
      <c r="Q1087" s="681">
        <f t="shared" si="579"/>
        <v>0</v>
      </c>
      <c r="R1087" s="682">
        <f t="shared" si="580"/>
        <v>0</v>
      </c>
      <c r="S1087" s="716">
        <f t="shared" si="581"/>
        <v>0.35</v>
      </c>
      <c r="T1087" s="679">
        <f t="shared" si="582"/>
        <v>0</v>
      </c>
      <c r="U1087" s="679">
        <f t="shared" si="583"/>
        <v>0</v>
      </c>
      <c r="Y1087" s="120"/>
      <c r="AE1087" s="75"/>
      <c r="AF1087" s="370">
        <v>18</v>
      </c>
      <c r="AG1087" s="374">
        <v>16</v>
      </c>
      <c r="AH1087" s="378">
        <v>14</v>
      </c>
      <c r="AI1087" s="381">
        <v>12</v>
      </c>
      <c r="AJ1087" s="386">
        <v>10</v>
      </c>
      <c r="AK1087" s="391"/>
      <c r="AL1087" s="386"/>
      <c r="AM1087" s="363">
        <f t="shared" si="610"/>
        <v>1</v>
      </c>
      <c r="AN1087" s="578">
        <v>70.7</v>
      </c>
      <c r="AO1087" s="120">
        <f t="shared" si="586"/>
        <v>91.910000000000011</v>
      </c>
      <c r="AP1087" s="120">
        <f t="shared" si="587"/>
        <v>106.05000000000001</v>
      </c>
      <c r="AQ1087" s="120">
        <f t="shared" si="588"/>
        <v>123.72500000000001</v>
      </c>
      <c r="AR1087" s="120">
        <f t="shared" si="589"/>
        <v>141.4</v>
      </c>
      <c r="AS1087" s="120">
        <f t="shared" si="590"/>
        <v>0</v>
      </c>
      <c r="AT1087" s="120">
        <f t="shared" si="591"/>
        <v>0</v>
      </c>
      <c r="AU1087" s="74" t="s">
        <v>717</v>
      </c>
      <c r="AV1087" s="115"/>
      <c r="AW1087" s="395"/>
      <c r="AX1087" s="571">
        <v>1.3</v>
      </c>
      <c r="AY1087" s="572">
        <v>1.5</v>
      </c>
      <c r="AZ1087" s="572">
        <v>1.75</v>
      </c>
      <c r="BA1087" s="572">
        <v>2</v>
      </c>
      <c r="BB1087" s="573">
        <v>0</v>
      </c>
      <c r="BC1087" s="395">
        <v>0</v>
      </c>
      <c r="BD1087" s="115"/>
      <c r="BE1087" s="115"/>
      <c r="BF1087" s="115"/>
      <c r="BG1087" s="115"/>
      <c r="BH1087" s="115"/>
      <c r="BI1087" s="115"/>
      <c r="BJ1087" s="115"/>
      <c r="BK1087" s="115"/>
      <c r="BQ1087" s="74" t="str">
        <f t="shared" si="592"/>
        <v>14411.3-(16)</v>
      </c>
      <c r="BR1087" s="120" t="str">
        <f t="shared" si="593"/>
        <v>In-Cut Branch- 30deg</v>
      </c>
      <c r="BS1087" s="120">
        <f t="shared" si="594"/>
        <v>91.910000000000011</v>
      </c>
      <c r="BU1087" s="74" t="str">
        <f t="shared" si="595"/>
        <v>14411.3-(14)</v>
      </c>
      <c r="BV1087" s="120" t="str">
        <f t="shared" si="596"/>
        <v>In-Cut Branch- 30deg</v>
      </c>
      <c r="BW1087" s="120">
        <f t="shared" si="597"/>
        <v>106.05000000000001</v>
      </c>
      <c r="BY1087" s="74" t="str">
        <f t="shared" si="598"/>
        <v>14411.3-(12)</v>
      </c>
      <c r="BZ1087" s="120" t="str">
        <f t="shared" si="599"/>
        <v>In-Cut Branch- 30deg</v>
      </c>
      <c r="CA1087" s="120">
        <f t="shared" si="600"/>
        <v>123.72500000000001</v>
      </c>
      <c r="CC1087" s="115" t="str">
        <f t="shared" si="601"/>
        <v>14411.3-(10)</v>
      </c>
      <c r="CD1087" s="120" t="str">
        <f t="shared" si="602"/>
        <v>In-Cut Branch- 30deg</v>
      </c>
      <c r="CE1087" s="417">
        <f t="shared" si="603"/>
        <v>141.4</v>
      </c>
      <c r="CF1087" s="115"/>
      <c r="CG1087" s="115" t="str">
        <f t="shared" si="604"/>
        <v xml:space="preserve"> </v>
      </c>
      <c r="CH1087" s="120" t="str">
        <f t="shared" si="605"/>
        <v xml:space="preserve"> </v>
      </c>
      <c r="CI1087" s="417" t="str">
        <f t="shared" si="606"/>
        <v xml:space="preserve"> </v>
      </c>
      <c r="CJ1087" s="115"/>
      <c r="CK1087" s="115" t="str">
        <f t="shared" si="607"/>
        <v xml:space="preserve"> </v>
      </c>
      <c r="CL1087" s="120" t="str">
        <f t="shared" si="608"/>
        <v xml:space="preserve"> </v>
      </c>
      <c r="CM1087" s="417" t="str">
        <f t="shared" si="609"/>
        <v xml:space="preserve"> </v>
      </c>
      <c r="IS1087" s="106">
        <v>41.8</v>
      </c>
    </row>
    <row r="1088" spans="2:253" s="74" customFormat="1" ht="17.100000000000001" hidden="1" customHeight="1" x14ac:dyDescent="0.25">
      <c r="B1088" s="504">
        <v>0</v>
      </c>
      <c r="C1088" s="508">
        <v>14412.3</v>
      </c>
      <c r="D1088" s="526">
        <f t="shared" si="577"/>
        <v>14412.3</v>
      </c>
      <c r="E1088" s="504" t="s">
        <v>869</v>
      </c>
      <c r="F1088" s="508" t="str">
        <f t="shared" si="611"/>
        <v xml:space="preserve"> </v>
      </c>
      <c r="G1088" s="509" t="s">
        <v>507</v>
      </c>
      <c r="H1088" s="504" t="s">
        <v>923</v>
      </c>
      <c r="I1088" s="1035" t="s">
        <v>912</v>
      </c>
      <c r="J1088" s="1036"/>
      <c r="K1088" s="516" t="s">
        <v>881</v>
      </c>
      <c r="L1088" s="521">
        <v>18</v>
      </c>
      <c r="M1088" s="532" t="s">
        <v>1700</v>
      </c>
      <c r="N1088" s="514">
        <f t="shared" si="584"/>
        <v>73.2</v>
      </c>
      <c r="O1088" s="518">
        <f t="shared" si="585"/>
        <v>0</v>
      </c>
      <c r="P1088" s="680">
        <f>'KB Duct Parts'!$AE$3</f>
        <v>0</v>
      </c>
      <c r="Q1088" s="681">
        <f t="shared" si="579"/>
        <v>0</v>
      </c>
      <c r="R1088" s="682">
        <f t="shared" si="580"/>
        <v>0</v>
      </c>
      <c r="S1088" s="716">
        <f t="shared" si="581"/>
        <v>0.35</v>
      </c>
      <c r="T1088" s="679">
        <f t="shared" si="582"/>
        <v>0</v>
      </c>
      <c r="U1088" s="679">
        <f t="shared" si="583"/>
        <v>0</v>
      </c>
      <c r="Y1088" s="120"/>
      <c r="AE1088" s="75"/>
      <c r="AF1088" s="370">
        <v>18</v>
      </c>
      <c r="AG1088" s="374">
        <v>16</v>
      </c>
      <c r="AH1088" s="378">
        <v>14</v>
      </c>
      <c r="AI1088" s="381">
        <v>12</v>
      </c>
      <c r="AJ1088" s="386">
        <v>10</v>
      </c>
      <c r="AK1088" s="391"/>
      <c r="AL1088" s="386"/>
      <c r="AM1088" s="363">
        <f t="shared" si="610"/>
        <v>1</v>
      </c>
      <c r="AN1088" s="578">
        <v>73.2</v>
      </c>
      <c r="AO1088" s="120">
        <f t="shared" si="586"/>
        <v>95.160000000000011</v>
      </c>
      <c r="AP1088" s="120">
        <f t="shared" si="587"/>
        <v>109.80000000000001</v>
      </c>
      <c r="AQ1088" s="120">
        <f t="shared" si="588"/>
        <v>128.1</v>
      </c>
      <c r="AR1088" s="120">
        <f t="shared" si="589"/>
        <v>146.4</v>
      </c>
      <c r="AS1088" s="120">
        <f t="shared" si="590"/>
        <v>0</v>
      </c>
      <c r="AT1088" s="120">
        <f t="shared" si="591"/>
        <v>0</v>
      </c>
      <c r="AU1088" s="74" t="s">
        <v>717</v>
      </c>
      <c r="AV1088" s="115"/>
      <c r="AW1088" s="395"/>
      <c r="AX1088" s="571">
        <v>1.3</v>
      </c>
      <c r="AY1088" s="572">
        <v>1.5</v>
      </c>
      <c r="AZ1088" s="572">
        <v>1.75</v>
      </c>
      <c r="BA1088" s="572">
        <v>2</v>
      </c>
      <c r="BB1088" s="573">
        <v>0</v>
      </c>
      <c r="BC1088" s="395">
        <v>0</v>
      </c>
      <c r="BD1088" s="115"/>
      <c r="BE1088" s="115"/>
      <c r="BF1088" s="115"/>
      <c r="BG1088" s="115"/>
      <c r="BH1088" s="115"/>
      <c r="BI1088" s="115"/>
      <c r="BJ1088" s="115"/>
      <c r="BK1088" s="115"/>
      <c r="BQ1088" s="74" t="str">
        <f t="shared" si="592"/>
        <v>14412.3-(16)</v>
      </c>
      <c r="BR1088" s="120" t="str">
        <f t="shared" si="593"/>
        <v>In-Cut Branch- 30deg</v>
      </c>
      <c r="BS1088" s="120">
        <f t="shared" si="594"/>
        <v>95.160000000000011</v>
      </c>
      <c r="BU1088" s="74" t="str">
        <f t="shared" si="595"/>
        <v>14412.3-(14)</v>
      </c>
      <c r="BV1088" s="120" t="str">
        <f t="shared" si="596"/>
        <v>In-Cut Branch- 30deg</v>
      </c>
      <c r="BW1088" s="120">
        <f t="shared" si="597"/>
        <v>109.80000000000001</v>
      </c>
      <c r="BY1088" s="74" t="str">
        <f t="shared" si="598"/>
        <v>14412.3-(12)</v>
      </c>
      <c r="BZ1088" s="120" t="str">
        <f t="shared" si="599"/>
        <v>In-Cut Branch- 30deg</v>
      </c>
      <c r="CA1088" s="120">
        <f t="shared" si="600"/>
        <v>128.1</v>
      </c>
      <c r="CC1088" s="115" t="str">
        <f t="shared" si="601"/>
        <v>14412.3-(10)</v>
      </c>
      <c r="CD1088" s="120" t="str">
        <f t="shared" si="602"/>
        <v>In-Cut Branch- 30deg</v>
      </c>
      <c r="CE1088" s="417">
        <f t="shared" si="603"/>
        <v>146.4</v>
      </c>
      <c r="CF1088" s="115"/>
      <c r="CG1088" s="115" t="str">
        <f t="shared" si="604"/>
        <v xml:space="preserve"> </v>
      </c>
      <c r="CH1088" s="120" t="str">
        <f t="shared" si="605"/>
        <v xml:space="preserve"> </v>
      </c>
      <c r="CI1088" s="417" t="str">
        <f t="shared" si="606"/>
        <v xml:space="preserve"> </v>
      </c>
      <c r="CJ1088" s="115"/>
      <c r="CK1088" s="115" t="str">
        <f t="shared" si="607"/>
        <v xml:space="preserve"> </v>
      </c>
      <c r="CL1088" s="120" t="str">
        <f t="shared" si="608"/>
        <v xml:space="preserve"> </v>
      </c>
      <c r="CM1088" s="417" t="str">
        <f t="shared" si="609"/>
        <v xml:space="preserve"> </v>
      </c>
      <c r="IS1088" s="106">
        <v>43.4</v>
      </c>
    </row>
    <row r="1089" spans="2:253" s="74" customFormat="1" ht="17.100000000000001" hidden="1" customHeight="1" x14ac:dyDescent="0.25">
      <c r="B1089" s="504">
        <v>0</v>
      </c>
      <c r="C1089" s="508">
        <v>14413.3</v>
      </c>
      <c r="D1089" s="526">
        <f t="shared" si="577"/>
        <v>14413.3</v>
      </c>
      <c r="E1089" s="504" t="s">
        <v>870</v>
      </c>
      <c r="F1089" s="508" t="str">
        <f t="shared" si="611"/>
        <v xml:space="preserve"> </v>
      </c>
      <c r="G1089" s="509" t="s">
        <v>507</v>
      </c>
      <c r="H1089" s="504" t="s">
        <v>923</v>
      </c>
      <c r="I1089" s="1035" t="s">
        <v>912</v>
      </c>
      <c r="J1089" s="1036"/>
      <c r="K1089" s="516" t="s">
        <v>881</v>
      </c>
      <c r="L1089" s="521">
        <v>18</v>
      </c>
      <c r="M1089" s="532" t="s">
        <v>1700</v>
      </c>
      <c r="N1089" s="514">
        <f t="shared" si="584"/>
        <v>78.2</v>
      </c>
      <c r="O1089" s="518">
        <f t="shared" si="585"/>
        <v>0</v>
      </c>
      <c r="P1089" s="680">
        <f>'KB Duct Parts'!$AE$3</f>
        <v>0</v>
      </c>
      <c r="Q1089" s="681">
        <f t="shared" si="579"/>
        <v>0</v>
      </c>
      <c r="R1089" s="682">
        <f t="shared" si="580"/>
        <v>0</v>
      </c>
      <c r="S1089" s="716">
        <f t="shared" si="581"/>
        <v>0.35</v>
      </c>
      <c r="T1089" s="679">
        <f t="shared" si="582"/>
        <v>0</v>
      </c>
      <c r="U1089" s="679">
        <f t="shared" si="583"/>
        <v>0</v>
      </c>
      <c r="Y1089" s="120"/>
      <c r="AE1089" s="75"/>
      <c r="AF1089" s="370">
        <v>18</v>
      </c>
      <c r="AG1089" s="374">
        <v>16</v>
      </c>
      <c r="AH1089" s="378">
        <v>14</v>
      </c>
      <c r="AI1089" s="381">
        <v>12</v>
      </c>
      <c r="AJ1089" s="386">
        <v>10</v>
      </c>
      <c r="AK1089" s="391"/>
      <c r="AL1089" s="386"/>
      <c r="AM1089" s="363">
        <f t="shared" si="610"/>
        <v>1</v>
      </c>
      <c r="AN1089" s="578">
        <v>78.2</v>
      </c>
      <c r="AO1089" s="120">
        <f t="shared" si="586"/>
        <v>101.66000000000001</v>
      </c>
      <c r="AP1089" s="120">
        <f t="shared" si="587"/>
        <v>117.30000000000001</v>
      </c>
      <c r="AQ1089" s="120">
        <f t="shared" si="588"/>
        <v>136.85</v>
      </c>
      <c r="AR1089" s="120">
        <f t="shared" si="589"/>
        <v>156.4</v>
      </c>
      <c r="AS1089" s="120">
        <f t="shared" si="590"/>
        <v>0</v>
      </c>
      <c r="AT1089" s="120">
        <f t="shared" si="591"/>
        <v>0</v>
      </c>
      <c r="AU1089" s="74" t="s">
        <v>717</v>
      </c>
      <c r="AV1089" s="115"/>
      <c r="AW1089" s="395"/>
      <c r="AX1089" s="571">
        <v>1.3</v>
      </c>
      <c r="AY1089" s="572">
        <v>1.5</v>
      </c>
      <c r="AZ1089" s="572">
        <v>1.75</v>
      </c>
      <c r="BA1089" s="572">
        <v>2</v>
      </c>
      <c r="BB1089" s="573">
        <v>0</v>
      </c>
      <c r="BC1089" s="395">
        <v>0</v>
      </c>
      <c r="BD1089" s="115"/>
      <c r="BE1089" s="115"/>
      <c r="BF1089" s="115"/>
      <c r="BG1089" s="115"/>
      <c r="BH1089" s="115"/>
      <c r="BI1089" s="115"/>
      <c r="BJ1089" s="115"/>
      <c r="BK1089" s="115"/>
      <c r="BQ1089" s="74" t="str">
        <f t="shared" si="592"/>
        <v>14413.3-(16)</v>
      </c>
      <c r="BR1089" s="120" t="str">
        <f t="shared" si="593"/>
        <v>In-Cut Branch- 30deg</v>
      </c>
      <c r="BS1089" s="120">
        <f t="shared" si="594"/>
        <v>101.66000000000001</v>
      </c>
      <c r="BU1089" s="74" t="str">
        <f t="shared" si="595"/>
        <v>14413.3-(14)</v>
      </c>
      <c r="BV1089" s="120" t="str">
        <f t="shared" si="596"/>
        <v>In-Cut Branch- 30deg</v>
      </c>
      <c r="BW1089" s="120">
        <f t="shared" si="597"/>
        <v>117.30000000000001</v>
      </c>
      <c r="BY1089" s="74" t="str">
        <f t="shared" si="598"/>
        <v>14413.3-(12)</v>
      </c>
      <c r="BZ1089" s="120" t="str">
        <f t="shared" si="599"/>
        <v>In-Cut Branch- 30deg</v>
      </c>
      <c r="CA1089" s="120">
        <f t="shared" si="600"/>
        <v>136.85</v>
      </c>
      <c r="CC1089" s="115" t="str">
        <f t="shared" si="601"/>
        <v>14413.3-(10)</v>
      </c>
      <c r="CD1089" s="120" t="str">
        <f t="shared" si="602"/>
        <v>In-Cut Branch- 30deg</v>
      </c>
      <c r="CE1089" s="417">
        <f t="shared" si="603"/>
        <v>156.4</v>
      </c>
      <c r="CF1089" s="115"/>
      <c r="CG1089" s="115" t="str">
        <f t="shared" si="604"/>
        <v xml:space="preserve"> </v>
      </c>
      <c r="CH1089" s="120" t="str">
        <f t="shared" si="605"/>
        <v xml:space="preserve"> </v>
      </c>
      <c r="CI1089" s="417" t="str">
        <f t="shared" si="606"/>
        <v xml:space="preserve"> </v>
      </c>
      <c r="CJ1089" s="115"/>
      <c r="CK1089" s="115" t="str">
        <f t="shared" si="607"/>
        <v xml:space="preserve"> </v>
      </c>
      <c r="CL1089" s="120" t="str">
        <f t="shared" si="608"/>
        <v xml:space="preserve"> </v>
      </c>
      <c r="CM1089" s="417" t="str">
        <f t="shared" si="609"/>
        <v xml:space="preserve"> </v>
      </c>
      <c r="IS1089" s="106">
        <v>46.2</v>
      </c>
    </row>
    <row r="1090" spans="2:253" s="74" customFormat="1" ht="17.100000000000001" hidden="1" customHeight="1" x14ac:dyDescent="0.25">
      <c r="B1090" s="504">
        <v>0</v>
      </c>
      <c r="C1090" s="508">
        <v>14414.3</v>
      </c>
      <c r="D1090" s="526">
        <f t="shared" si="577"/>
        <v>14414.3</v>
      </c>
      <c r="E1090" s="504" t="s">
        <v>871</v>
      </c>
      <c r="F1090" s="508" t="str">
        <f t="shared" si="611"/>
        <v xml:space="preserve"> </v>
      </c>
      <c r="G1090" s="509" t="s">
        <v>507</v>
      </c>
      <c r="H1090" s="504" t="s">
        <v>923</v>
      </c>
      <c r="I1090" s="1035" t="s">
        <v>912</v>
      </c>
      <c r="J1090" s="1036"/>
      <c r="K1090" s="516" t="s">
        <v>881</v>
      </c>
      <c r="L1090" s="521">
        <v>18</v>
      </c>
      <c r="M1090" s="532" t="s">
        <v>1700</v>
      </c>
      <c r="N1090" s="514">
        <f t="shared" si="584"/>
        <v>82.7</v>
      </c>
      <c r="O1090" s="518">
        <f t="shared" si="585"/>
        <v>0</v>
      </c>
      <c r="P1090" s="680">
        <f>'KB Duct Parts'!$AE$3</f>
        <v>0</v>
      </c>
      <c r="Q1090" s="681">
        <f t="shared" si="579"/>
        <v>0</v>
      </c>
      <c r="R1090" s="682">
        <f t="shared" si="580"/>
        <v>0</v>
      </c>
      <c r="S1090" s="716">
        <f t="shared" si="581"/>
        <v>0.35</v>
      </c>
      <c r="T1090" s="679">
        <f t="shared" si="582"/>
        <v>0</v>
      </c>
      <c r="U1090" s="679">
        <f t="shared" si="583"/>
        <v>0</v>
      </c>
      <c r="Y1090" s="120"/>
      <c r="AE1090" s="75"/>
      <c r="AF1090" s="370">
        <v>18</v>
      </c>
      <c r="AG1090" s="374">
        <v>16</v>
      </c>
      <c r="AH1090" s="378">
        <v>14</v>
      </c>
      <c r="AI1090" s="381">
        <v>12</v>
      </c>
      <c r="AJ1090" s="386">
        <v>10</v>
      </c>
      <c r="AK1090" s="391"/>
      <c r="AL1090" s="386"/>
      <c r="AM1090" s="363">
        <f t="shared" si="610"/>
        <v>1</v>
      </c>
      <c r="AN1090" s="578">
        <v>82.7</v>
      </c>
      <c r="AO1090" s="120">
        <f t="shared" si="586"/>
        <v>107.51</v>
      </c>
      <c r="AP1090" s="120">
        <f t="shared" si="587"/>
        <v>124.05000000000001</v>
      </c>
      <c r="AQ1090" s="120">
        <f t="shared" si="588"/>
        <v>144.72499999999999</v>
      </c>
      <c r="AR1090" s="120">
        <f t="shared" si="589"/>
        <v>165.4</v>
      </c>
      <c r="AS1090" s="120">
        <f t="shared" si="590"/>
        <v>0</v>
      </c>
      <c r="AT1090" s="120">
        <f t="shared" si="591"/>
        <v>0</v>
      </c>
      <c r="AU1090" s="74" t="s">
        <v>717</v>
      </c>
      <c r="AV1090" s="115"/>
      <c r="AW1090" s="395"/>
      <c r="AX1090" s="571">
        <v>1.3</v>
      </c>
      <c r="AY1090" s="572">
        <v>1.5</v>
      </c>
      <c r="AZ1090" s="572">
        <v>1.75</v>
      </c>
      <c r="BA1090" s="572">
        <v>2</v>
      </c>
      <c r="BB1090" s="573">
        <v>0</v>
      </c>
      <c r="BC1090" s="395">
        <v>0</v>
      </c>
      <c r="BD1090" s="115"/>
      <c r="BE1090" s="115"/>
      <c r="BF1090" s="115"/>
      <c r="BG1090" s="115"/>
      <c r="BH1090" s="115"/>
      <c r="BI1090" s="115"/>
      <c r="BJ1090" s="115"/>
      <c r="BK1090" s="115"/>
      <c r="BQ1090" s="74" t="str">
        <f t="shared" si="592"/>
        <v>14414.3-(16)</v>
      </c>
      <c r="BR1090" s="120" t="str">
        <f t="shared" si="593"/>
        <v>In-Cut Branch- 30deg</v>
      </c>
      <c r="BS1090" s="120">
        <f t="shared" si="594"/>
        <v>107.51</v>
      </c>
      <c r="BU1090" s="74" t="str">
        <f t="shared" si="595"/>
        <v>14414.3-(14)</v>
      </c>
      <c r="BV1090" s="120" t="str">
        <f t="shared" si="596"/>
        <v>In-Cut Branch- 30deg</v>
      </c>
      <c r="BW1090" s="120">
        <f t="shared" si="597"/>
        <v>124.05000000000001</v>
      </c>
      <c r="BY1090" s="74" t="str">
        <f t="shared" si="598"/>
        <v>14414.3-(12)</v>
      </c>
      <c r="BZ1090" s="120" t="str">
        <f t="shared" si="599"/>
        <v>In-Cut Branch- 30deg</v>
      </c>
      <c r="CA1090" s="120">
        <f t="shared" si="600"/>
        <v>144.72499999999999</v>
      </c>
      <c r="CC1090" s="115" t="str">
        <f t="shared" si="601"/>
        <v>14414.3-(10)</v>
      </c>
      <c r="CD1090" s="120" t="str">
        <f t="shared" si="602"/>
        <v>In-Cut Branch- 30deg</v>
      </c>
      <c r="CE1090" s="417">
        <f t="shared" si="603"/>
        <v>165.4</v>
      </c>
      <c r="CF1090" s="115"/>
      <c r="CG1090" s="115" t="str">
        <f t="shared" si="604"/>
        <v xml:space="preserve"> </v>
      </c>
      <c r="CH1090" s="120" t="str">
        <f t="shared" si="605"/>
        <v xml:space="preserve"> </v>
      </c>
      <c r="CI1090" s="417" t="str">
        <f t="shared" si="606"/>
        <v xml:space="preserve"> </v>
      </c>
      <c r="CJ1090" s="115"/>
      <c r="CK1090" s="115" t="str">
        <f t="shared" si="607"/>
        <v xml:space="preserve"> </v>
      </c>
      <c r="CL1090" s="120" t="str">
        <f t="shared" si="608"/>
        <v xml:space="preserve"> </v>
      </c>
      <c r="CM1090" s="417" t="str">
        <f t="shared" si="609"/>
        <v xml:space="preserve"> </v>
      </c>
      <c r="IS1090" s="106">
        <v>49</v>
      </c>
    </row>
    <row r="1091" spans="2:253" s="74" customFormat="1" ht="17.100000000000001" hidden="1" customHeight="1" x14ac:dyDescent="0.25">
      <c r="B1091" s="504">
        <v>0</v>
      </c>
      <c r="C1091" s="508">
        <v>14415.3</v>
      </c>
      <c r="D1091" s="526">
        <f t="shared" si="577"/>
        <v>14415.3</v>
      </c>
      <c r="E1091" s="504" t="s">
        <v>872</v>
      </c>
      <c r="F1091" s="508" t="str">
        <f t="shared" si="611"/>
        <v xml:space="preserve"> </v>
      </c>
      <c r="G1091" s="509" t="s">
        <v>507</v>
      </c>
      <c r="H1091" s="504" t="s">
        <v>923</v>
      </c>
      <c r="I1091" s="1035" t="s">
        <v>912</v>
      </c>
      <c r="J1091" s="1036"/>
      <c r="K1091" s="516" t="s">
        <v>881</v>
      </c>
      <c r="L1091" s="521">
        <v>18</v>
      </c>
      <c r="M1091" s="532" t="s">
        <v>1700</v>
      </c>
      <c r="N1091" s="514">
        <f t="shared" si="584"/>
        <v>88</v>
      </c>
      <c r="O1091" s="518">
        <f t="shared" si="585"/>
        <v>0</v>
      </c>
      <c r="P1091" s="680">
        <f>'KB Duct Parts'!$AE$3</f>
        <v>0</v>
      </c>
      <c r="Q1091" s="681">
        <f t="shared" si="579"/>
        <v>0</v>
      </c>
      <c r="R1091" s="682">
        <f t="shared" si="580"/>
        <v>0</v>
      </c>
      <c r="S1091" s="716">
        <f t="shared" si="581"/>
        <v>0.35</v>
      </c>
      <c r="T1091" s="679">
        <f t="shared" si="582"/>
        <v>0</v>
      </c>
      <c r="U1091" s="679">
        <f t="shared" si="583"/>
        <v>0</v>
      </c>
      <c r="Y1091" s="120"/>
      <c r="AE1091" s="75"/>
      <c r="AF1091" s="370">
        <v>18</v>
      </c>
      <c r="AG1091" s="374">
        <v>16</v>
      </c>
      <c r="AH1091" s="378">
        <v>14</v>
      </c>
      <c r="AI1091" s="381">
        <v>12</v>
      </c>
      <c r="AJ1091" s="386">
        <v>10</v>
      </c>
      <c r="AK1091" s="391"/>
      <c r="AL1091" s="386"/>
      <c r="AM1091" s="363">
        <f t="shared" si="610"/>
        <v>1</v>
      </c>
      <c r="AN1091" s="578">
        <v>88</v>
      </c>
      <c r="AO1091" s="120">
        <f t="shared" si="586"/>
        <v>114.4</v>
      </c>
      <c r="AP1091" s="120">
        <f t="shared" si="587"/>
        <v>132</v>
      </c>
      <c r="AQ1091" s="120">
        <f t="shared" si="588"/>
        <v>154</v>
      </c>
      <c r="AR1091" s="120">
        <f t="shared" si="589"/>
        <v>176</v>
      </c>
      <c r="AS1091" s="120">
        <f t="shared" si="590"/>
        <v>0</v>
      </c>
      <c r="AT1091" s="120">
        <f t="shared" si="591"/>
        <v>0</v>
      </c>
      <c r="AU1091" s="74" t="s">
        <v>717</v>
      </c>
      <c r="AV1091" s="115"/>
      <c r="AW1091" s="395"/>
      <c r="AX1091" s="571">
        <v>1.3</v>
      </c>
      <c r="AY1091" s="572">
        <v>1.5</v>
      </c>
      <c r="AZ1091" s="572">
        <v>1.75</v>
      </c>
      <c r="BA1091" s="572">
        <v>2</v>
      </c>
      <c r="BB1091" s="573">
        <v>0</v>
      </c>
      <c r="BC1091" s="395">
        <v>0</v>
      </c>
      <c r="BD1091" s="115"/>
      <c r="BE1091" s="115"/>
      <c r="BF1091" s="115"/>
      <c r="BG1091" s="115"/>
      <c r="BH1091" s="115"/>
      <c r="BI1091" s="115"/>
      <c r="BJ1091" s="115"/>
      <c r="BK1091" s="115"/>
      <c r="BQ1091" s="74" t="str">
        <f t="shared" si="592"/>
        <v>14415.3-(16)</v>
      </c>
      <c r="BR1091" s="120" t="str">
        <f t="shared" si="593"/>
        <v>In-Cut Branch- 30deg</v>
      </c>
      <c r="BS1091" s="120">
        <f t="shared" si="594"/>
        <v>114.4</v>
      </c>
      <c r="BU1091" s="74" t="str">
        <f t="shared" si="595"/>
        <v>14415.3-(14)</v>
      </c>
      <c r="BV1091" s="120" t="str">
        <f t="shared" si="596"/>
        <v>In-Cut Branch- 30deg</v>
      </c>
      <c r="BW1091" s="120">
        <f t="shared" si="597"/>
        <v>132</v>
      </c>
      <c r="BY1091" s="74" t="str">
        <f t="shared" si="598"/>
        <v>14415.3-(12)</v>
      </c>
      <c r="BZ1091" s="120" t="str">
        <f t="shared" si="599"/>
        <v>In-Cut Branch- 30deg</v>
      </c>
      <c r="CA1091" s="120">
        <f t="shared" si="600"/>
        <v>154</v>
      </c>
      <c r="CC1091" s="115" t="str">
        <f t="shared" si="601"/>
        <v>14415.3-(10)</v>
      </c>
      <c r="CD1091" s="120" t="str">
        <f t="shared" si="602"/>
        <v>In-Cut Branch- 30deg</v>
      </c>
      <c r="CE1091" s="417">
        <f t="shared" si="603"/>
        <v>176</v>
      </c>
      <c r="CF1091" s="115"/>
      <c r="CG1091" s="115" t="str">
        <f t="shared" si="604"/>
        <v xml:space="preserve"> </v>
      </c>
      <c r="CH1091" s="120" t="str">
        <f t="shared" si="605"/>
        <v xml:space="preserve"> </v>
      </c>
      <c r="CI1091" s="417" t="str">
        <f t="shared" si="606"/>
        <v xml:space="preserve"> </v>
      </c>
      <c r="CJ1091" s="115"/>
      <c r="CK1091" s="115" t="str">
        <f t="shared" si="607"/>
        <v xml:space="preserve"> </v>
      </c>
      <c r="CL1091" s="120" t="str">
        <f t="shared" si="608"/>
        <v xml:space="preserve"> </v>
      </c>
      <c r="CM1091" s="417" t="str">
        <f t="shared" si="609"/>
        <v xml:space="preserve"> </v>
      </c>
      <c r="IS1091" s="106">
        <v>52.1</v>
      </c>
    </row>
    <row r="1092" spans="2:253" s="74" customFormat="1" ht="17.100000000000001" hidden="1" customHeight="1" x14ac:dyDescent="0.25">
      <c r="B1092" s="504">
        <v>0</v>
      </c>
      <c r="C1092" s="508">
        <v>14416.3</v>
      </c>
      <c r="D1092" s="526">
        <f t="shared" si="577"/>
        <v>14416.3</v>
      </c>
      <c r="E1092" s="504" t="s">
        <v>873</v>
      </c>
      <c r="F1092" s="508" t="str">
        <f t="shared" si="611"/>
        <v xml:space="preserve"> </v>
      </c>
      <c r="G1092" s="509" t="s">
        <v>507</v>
      </c>
      <c r="H1092" s="504" t="s">
        <v>923</v>
      </c>
      <c r="I1092" s="1035" t="s">
        <v>912</v>
      </c>
      <c r="J1092" s="1036"/>
      <c r="K1092" s="516" t="s">
        <v>881</v>
      </c>
      <c r="L1092" s="521">
        <v>18</v>
      </c>
      <c r="M1092" s="532" t="s">
        <v>1700</v>
      </c>
      <c r="N1092" s="514">
        <f t="shared" si="584"/>
        <v>93.3</v>
      </c>
      <c r="O1092" s="518">
        <f t="shared" si="585"/>
        <v>0</v>
      </c>
      <c r="P1092" s="680">
        <f>'KB Duct Parts'!$AE$3</f>
        <v>0</v>
      </c>
      <c r="Q1092" s="681">
        <f t="shared" si="579"/>
        <v>0</v>
      </c>
      <c r="R1092" s="682">
        <f t="shared" si="580"/>
        <v>0</v>
      </c>
      <c r="S1092" s="716">
        <f t="shared" si="581"/>
        <v>0.35</v>
      </c>
      <c r="T1092" s="679">
        <f t="shared" si="582"/>
        <v>0</v>
      </c>
      <c r="U1092" s="679">
        <f t="shared" si="583"/>
        <v>0</v>
      </c>
      <c r="Y1092" s="120"/>
      <c r="AE1092" s="75"/>
      <c r="AF1092" s="370">
        <v>18</v>
      </c>
      <c r="AG1092" s="374">
        <v>16</v>
      </c>
      <c r="AH1092" s="378">
        <v>14</v>
      </c>
      <c r="AI1092" s="381">
        <v>12</v>
      </c>
      <c r="AJ1092" s="386">
        <v>10</v>
      </c>
      <c r="AK1092" s="391"/>
      <c r="AL1092" s="386"/>
      <c r="AM1092" s="363">
        <f t="shared" si="610"/>
        <v>1</v>
      </c>
      <c r="AN1092" s="578">
        <v>93.3</v>
      </c>
      <c r="AO1092" s="120">
        <f t="shared" si="586"/>
        <v>121.29</v>
      </c>
      <c r="AP1092" s="120">
        <f t="shared" si="587"/>
        <v>139.94999999999999</v>
      </c>
      <c r="AQ1092" s="120">
        <f t="shared" si="588"/>
        <v>163.27500000000001</v>
      </c>
      <c r="AR1092" s="120">
        <f t="shared" si="589"/>
        <v>186.6</v>
      </c>
      <c r="AS1092" s="120">
        <f t="shared" si="590"/>
        <v>0</v>
      </c>
      <c r="AT1092" s="120">
        <f t="shared" si="591"/>
        <v>0</v>
      </c>
      <c r="AU1092" s="74" t="s">
        <v>717</v>
      </c>
      <c r="AV1092" s="115"/>
      <c r="AW1092" s="395"/>
      <c r="AX1092" s="571">
        <v>1.3</v>
      </c>
      <c r="AY1092" s="572">
        <v>1.5</v>
      </c>
      <c r="AZ1092" s="572">
        <v>1.75</v>
      </c>
      <c r="BA1092" s="572">
        <v>2</v>
      </c>
      <c r="BB1092" s="573">
        <v>0</v>
      </c>
      <c r="BC1092" s="395">
        <v>0</v>
      </c>
      <c r="BD1092" s="115"/>
      <c r="BE1092" s="115"/>
      <c r="BF1092" s="115"/>
      <c r="BG1092" s="115"/>
      <c r="BH1092" s="115"/>
      <c r="BI1092" s="115"/>
      <c r="BJ1092" s="115"/>
      <c r="BK1092" s="115"/>
      <c r="BQ1092" s="74" t="str">
        <f t="shared" si="592"/>
        <v>14416.3-(16)</v>
      </c>
      <c r="BR1092" s="120" t="str">
        <f t="shared" si="593"/>
        <v>In-Cut Branch- 30deg</v>
      </c>
      <c r="BS1092" s="120">
        <f t="shared" si="594"/>
        <v>121.29</v>
      </c>
      <c r="BU1092" s="74" t="str">
        <f t="shared" si="595"/>
        <v>14416.3-(14)</v>
      </c>
      <c r="BV1092" s="120" t="str">
        <f t="shared" si="596"/>
        <v>In-Cut Branch- 30deg</v>
      </c>
      <c r="BW1092" s="120">
        <f t="shared" si="597"/>
        <v>139.94999999999999</v>
      </c>
      <c r="BY1092" s="74" t="str">
        <f t="shared" si="598"/>
        <v>14416.3-(12)</v>
      </c>
      <c r="BZ1092" s="120" t="str">
        <f t="shared" si="599"/>
        <v>In-Cut Branch- 30deg</v>
      </c>
      <c r="CA1092" s="120">
        <f t="shared" si="600"/>
        <v>163.27500000000001</v>
      </c>
      <c r="CC1092" s="115" t="str">
        <f t="shared" si="601"/>
        <v>14416.3-(10)</v>
      </c>
      <c r="CD1092" s="120" t="str">
        <f t="shared" si="602"/>
        <v>In-Cut Branch- 30deg</v>
      </c>
      <c r="CE1092" s="417">
        <f t="shared" si="603"/>
        <v>186.6</v>
      </c>
      <c r="CF1092" s="115"/>
      <c r="CG1092" s="115" t="str">
        <f t="shared" si="604"/>
        <v xml:space="preserve"> </v>
      </c>
      <c r="CH1092" s="120" t="str">
        <f t="shared" si="605"/>
        <v xml:space="preserve"> </v>
      </c>
      <c r="CI1092" s="417" t="str">
        <f t="shared" si="606"/>
        <v xml:space="preserve"> </v>
      </c>
      <c r="CJ1092" s="115"/>
      <c r="CK1092" s="115" t="str">
        <f t="shared" si="607"/>
        <v xml:space="preserve"> </v>
      </c>
      <c r="CL1092" s="120" t="str">
        <f t="shared" si="608"/>
        <v xml:space="preserve"> </v>
      </c>
      <c r="CM1092" s="417" t="str">
        <f t="shared" si="609"/>
        <v xml:space="preserve"> </v>
      </c>
      <c r="IS1092" s="106">
        <v>55.2</v>
      </c>
    </row>
    <row r="1093" spans="2:253" s="74" customFormat="1" ht="17.100000000000001" hidden="1" customHeight="1" x14ac:dyDescent="0.25">
      <c r="B1093" s="504">
        <v>0</v>
      </c>
      <c r="C1093" s="508">
        <v>14417.3</v>
      </c>
      <c r="D1093" s="526">
        <f t="shared" si="577"/>
        <v>14417.3</v>
      </c>
      <c r="E1093" s="504" t="s">
        <v>874</v>
      </c>
      <c r="F1093" s="508" t="str">
        <f t="shared" si="611"/>
        <v xml:space="preserve"> </v>
      </c>
      <c r="G1093" s="509" t="s">
        <v>507</v>
      </c>
      <c r="H1093" s="504" t="s">
        <v>923</v>
      </c>
      <c r="I1093" s="1035" t="s">
        <v>912</v>
      </c>
      <c r="J1093" s="1036"/>
      <c r="K1093" s="516" t="s">
        <v>881</v>
      </c>
      <c r="L1093" s="521">
        <v>18</v>
      </c>
      <c r="M1093" s="532" t="s">
        <v>1700</v>
      </c>
      <c r="N1093" s="514">
        <f t="shared" si="584"/>
        <v>98.6</v>
      </c>
      <c r="O1093" s="518">
        <f t="shared" si="585"/>
        <v>0</v>
      </c>
      <c r="P1093" s="680">
        <f>'KB Duct Parts'!$AE$3</f>
        <v>0</v>
      </c>
      <c r="Q1093" s="681">
        <f t="shared" si="579"/>
        <v>0</v>
      </c>
      <c r="R1093" s="682">
        <f t="shared" si="580"/>
        <v>0</v>
      </c>
      <c r="S1093" s="716">
        <f t="shared" si="581"/>
        <v>0.35</v>
      </c>
      <c r="T1093" s="679">
        <f t="shared" si="582"/>
        <v>0</v>
      </c>
      <c r="U1093" s="679">
        <f t="shared" si="583"/>
        <v>0</v>
      </c>
      <c r="Y1093" s="120"/>
      <c r="AE1093" s="75"/>
      <c r="AF1093" s="370">
        <v>18</v>
      </c>
      <c r="AG1093" s="374">
        <v>16</v>
      </c>
      <c r="AH1093" s="378">
        <v>14</v>
      </c>
      <c r="AI1093" s="381">
        <v>12</v>
      </c>
      <c r="AJ1093" s="386">
        <v>10</v>
      </c>
      <c r="AK1093" s="391"/>
      <c r="AL1093" s="386"/>
      <c r="AM1093" s="363">
        <f t="shared" si="610"/>
        <v>1</v>
      </c>
      <c r="AN1093" s="578">
        <v>98.6</v>
      </c>
      <c r="AO1093" s="120">
        <f t="shared" si="586"/>
        <v>128.18</v>
      </c>
      <c r="AP1093" s="120">
        <f t="shared" si="587"/>
        <v>147.89999999999998</v>
      </c>
      <c r="AQ1093" s="120">
        <f t="shared" si="588"/>
        <v>172.54999999999998</v>
      </c>
      <c r="AR1093" s="120">
        <f t="shared" si="589"/>
        <v>197.2</v>
      </c>
      <c r="AS1093" s="120">
        <f t="shared" si="590"/>
        <v>0</v>
      </c>
      <c r="AT1093" s="120">
        <f t="shared" si="591"/>
        <v>0</v>
      </c>
      <c r="AU1093" s="74" t="s">
        <v>717</v>
      </c>
      <c r="AV1093" s="115"/>
      <c r="AW1093" s="395"/>
      <c r="AX1093" s="571">
        <v>1.3</v>
      </c>
      <c r="AY1093" s="572">
        <v>1.5</v>
      </c>
      <c r="AZ1093" s="572">
        <v>1.75</v>
      </c>
      <c r="BA1093" s="572">
        <v>2</v>
      </c>
      <c r="BB1093" s="573">
        <v>0</v>
      </c>
      <c r="BC1093" s="395">
        <v>0</v>
      </c>
      <c r="BD1093" s="115"/>
      <c r="BE1093" s="115"/>
      <c r="BF1093" s="115"/>
      <c r="BG1093" s="115"/>
      <c r="BH1093" s="115"/>
      <c r="BI1093" s="115"/>
      <c r="BJ1093" s="115"/>
      <c r="BK1093" s="115"/>
      <c r="BQ1093" s="74" t="str">
        <f t="shared" si="592"/>
        <v>14417.3-(16)</v>
      </c>
      <c r="BR1093" s="120" t="str">
        <f t="shared" si="593"/>
        <v>In-Cut Branch- 30deg</v>
      </c>
      <c r="BS1093" s="120">
        <f t="shared" si="594"/>
        <v>128.18</v>
      </c>
      <c r="BU1093" s="74" t="str">
        <f t="shared" si="595"/>
        <v>14417.3-(14)</v>
      </c>
      <c r="BV1093" s="120" t="str">
        <f t="shared" si="596"/>
        <v>In-Cut Branch- 30deg</v>
      </c>
      <c r="BW1093" s="120">
        <f t="shared" si="597"/>
        <v>147.89999999999998</v>
      </c>
      <c r="BY1093" s="74" t="str">
        <f t="shared" si="598"/>
        <v>14417.3-(12)</v>
      </c>
      <c r="BZ1093" s="120" t="str">
        <f t="shared" si="599"/>
        <v>In-Cut Branch- 30deg</v>
      </c>
      <c r="CA1093" s="120">
        <f t="shared" si="600"/>
        <v>172.54999999999998</v>
      </c>
      <c r="CC1093" s="115" t="str">
        <f t="shared" si="601"/>
        <v>14417.3-(10)</v>
      </c>
      <c r="CD1093" s="120" t="str">
        <f t="shared" si="602"/>
        <v>In-Cut Branch- 30deg</v>
      </c>
      <c r="CE1093" s="417">
        <f t="shared" si="603"/>
        <v>197.2</v>
      </c>
      <c r="CF1093" s="115"/>
      <c r="CG1093" s="115" t="str">
        <f t="shared" si="604"/>
        <v xml:space="preserve"> </v>
      </c>
      <c r="CH1093" s="120" t="str">
        <f t="shared" si="605"/>
        <v xml:space="preserve"> </v>
      </c>
      <c r="CI1093" s="417" t="str">
        <f t="shared" si="606"/>
        <v xml:space="preserve"> </v>
      </c>
      <c r="CJ1093" s="115"/>
      <c r="CK1093" s="115" t="str">
        <f t="shared" si="607"/>
        <v xml:space="preserve"> </v>
      </c>
      <c r="CL1093" s="120" t="str">
        <f t="shared" si="608"/>
        <v xml:space="preserve"> </v>
      </c>
      <c r="CM1093" s="417" t="str">
        <f t="shared" si="609"/>
        <v xml:space="preserve"> </v>
      </c>
      <c r="IS1093" s="106">
        <v>58.3</v>
      </c>
    </row>
    <row r="1094" spans="2:253" s="74" customFormat="1" ht="17.100000000000001" hidden="1" customHeight="1" x14ac:dyDescent="0.25">
      <c r="B1094" s="504">
        <v>0</v>
      </c>
      <c r="C1094" s="508">
        <v>14418.3</v>
      </c>
      <c r="D1094" s="526">
        <f t="shared" si="577"/>
        <v>14418.3</v>
      </c>
      <c r="E1094" s="504" t="s">
        <v>875</v>
      </c>
      <c r="F1094" s="508" t="str">
        <f t="shared" si="611"/>
        <v xml:space="preserve"> </v>
      </c>
      <c r="G1094" s="509" t="s">
        <v>507</v>
      </c>
      <c r="H1094" s="504" t="s">
        <v>923</v>
      </c>
      <c r="I1094" s="1035" t="s">
        <v>912</v>
      </c>
      <c r="J1094" s="1036"/>
      <c r="K1094" s="516" t="s">
        <v>881</v>
      </c>
      <c r="L1094" s="521">
        <v>18</v>
      </c>
      <c r="M1094" s="532" t="s">
        <v>1700</v>
      </c>
      <c r="N1094" s="514">
        <f t="shared" si="584"/>
        <v>103.6</v>
      </c>
      <c r="O1094" s="518">
        <f t="shared" si="585"/>
        <v>0</v>
      </c>
      <c r="P1094" s="680">
        <f>'KB Duct Parts'!$AE$3</f>
        <v>0</v>
      </c>
      <c r="Q1094" s="681">
        <f t="shared" si="579"/>
        <v>0</v>
      </c>
      <c r="R1094" s="682">
        <f t="shared" si="580"/>
        <v>0</v>
      </c>
      <c r="S1094" s="716">
        <f t="shared" si="581"/>
        <v>0.35</v>
      </c>
      <c r="T1094" s="679">
        <f t="shared" si="582"/>
        <v>0</v>
      </c>
      <c r="U1094" s="679">
        <f t="shared" si="583"/>
        <v>0</v>
      </c>
      <c r="Y1094" s="120"/>
      <c r="AE1094" s="75"/>
      <c r="AF1094" s="370">
        <v>18</v>
      </c>
      <c r="AG1094" s="374">
        <v>16</v>
      </c>
      <c r="AH1094" s="378">
        <v>14</v>
      </c>
      <c r="AI1094" s="381">
        <v>12</v>
      </c>
      <c r="AJ1094" s="386">
        <v>10</v>
      </c>
      <c r="AK1094" s="391"/>
      <c r="AL1094" s="386"/>
      <c r="AM1094" s="363">
        <f t="shared" si="610"/>
        <v>1</v>
      </c>
      <c r="AN1094" s="578">
        <v>103.6</v>
      </c>
      <c r="AO1094" s="120">
        <f t="shared" si="586"/>
        <v>134.68</v>
      </c>
      <c r="AP1094" s="120">
        <f t="shared" si="587"/>
        <v>155.39999999999998</v>
      </c>
      <c r="AQ1094" s="120">
        <f t="shared" si="588"/>
        <v>181.29999999999998</v>
      </c>
      <c r="AR1094" s="120">
        <f t="shared" si="589"/>
        <v>207.2</v>
      </c>
      <c r="AS1094" s="120">
        <f t="shared" si="590"/>
        <v>0</v>
      </c>
      <c r="AT1094" s="120">
        <f t="shared" si="591"/>
        <v>0</v>
      </c>
      <c r="AU1094" s="74" t="s">
        <v>717</v>
      </c>
      <c r="AV1094" s="115"/>
      <c r="AW1094" s="395"/>
      <c r="AX1094" s="571">
        <v>1.3</v>
      </c>
      <c r="AY1094" s="572">
        <v>1.5</v>
      </c>
      <c r="AZ1094" s="572">
        <v>1.75</v>
      </c>
      <c r="BA1094" s="572">
        <v>2</v>
      </c>
      <c r="BB1094" s="573">
        <v>0</v>
      </c>
      <c r="BC1094" s="395">
        <v>0</v>
      </c>
      <c r="BD1094" s="115"/>
      <c r="BE1094" s="115"/>
      <c r="BF1094" s="115"/>
      <c r="BG1094" s="115"/>
      <c r="BH1094" s="115"/>
      <c r="BI1094" s="115"/>
      <c r="BJ1094" s="115"/>
      <c r="BK1094" s="115"/>
      <c r="BQ1094" s="74" t="str">
        <f t="shared" si="592"/>
        <v>14418.3-(16)</v>
      </c>
      <c r="BR1094" s="120" t="str">
        <f t="shared" si="593"/>
        <v>In-Cut Branch- 30deg</v>
      </c>
      <c r="BS1094" s="120">
        <f t="shared" si="594"/>
        <v>134.68</v>
      </c>
      <c r="BU1094" s="74" t="str">
        <f t="shared" si="595"/>
        <v>14418.3-(14)</v>
      </c>
      <c r="BV1094" s="120" t="str">
        <f t="shared" si="596"/>
        <v>In-Cut Branch- 30deg</v>
      </c>
      <c r="BW1094" s="120">
        <f t="shared" si="597"/>
        <v>155.39999999999998</v>
      </c>
      <c r="BY1094" s="74" t="str">
        <f t="shared" si="598"/>
        <v>14418.3-(12)</v>
      </c>
      <c r="BZ1094" s="120" t="str">
        <f t="shared" si="599"/>
        <v>In-Cut Branch- 30deg</v>
      </c>
      <c r="CA1094" s="120">
        <f t="shared" si="600"/>
        <v>181.29999999999998</v>
      </c>
      <c r="CC1094" s="115" t="str">
        <f t="shared" si="601"/>
        <v>14418.3-(10)</v>
      </c>
      <c r="CD1094" s="120" t="str">
        <f t="shared" si="602"/>
        <v>In-Cut Branch- 30deg</v>
      </c>
      <c r="CE1094" s="417">
        <f t="shared" si="603"/>
        <v>207.2</v>
      </c>
      <c r="CF1094" s="115"/>
      <c r="CG1094" s="115" t="str">
        <f t="shared" si="604"/>
        <v xml:space="preserve"> </v>
      </c>
      <c r="CH1094" s="120" t="str">
        <f t="shared" si="605"/>
        <v xml:space="preserve"> </v>
      </c>
      <c r="CI1094" s="417" t="str">
        <f t="shared" si="606"/>
        <v xml:space="preserve"> </v>
      </c>
      <c r="CJ1094" s="115"/>
      <c r="CK1094" s="115" t="str">
        <f t="shared" si="607"/>
        <v xml:space="preserve"> </v>
      </c>
      <c r="CL1094" s="120" t="str">
        <f t="shared" si="608"/>
        <v xml:space="preserve"> </v>
      </c>
      <c r="CM1094" s="417" t="str">
        <f t="shared" si="609"/>
        <v xml:space="preserve"> </v>
      </c>
      <c r="IS1094" s="106">
        <v>61.4</v>
      </c>
    </row>
    <row r="1095" spans="2:253" s="74" customFormat="1" ht="17.100000000000001" hidden="1" customHeight="1" x14ac:dyDescent="0.25">
      <c r="B1095" s="504">
        <v>0</v>
      </c>
      <c r="C1095" s="508">
        <v>14419.3</v>
      </c>
      <c r="D1095" s="526">
        <f t="shared" si="577"/>
        <v>14419.3</v>
      </c>
      <c r="E1095" s="504" t="s">
        <v>876</v>
      </c>
      <c r="F1095" s="508" t="str">
        <f t="shared" si="611"/>
        <v xml:space="preserve"> </v>
      </c>
      <c r="G1095" s="509" t="s">
        <v>507</v>
      </c>
      <c r="H1095" s="504" t="s">
        <v>923</v>
      </c>
      <c r="I1095" s="1035" t="s">
        <v>912</v>
      </c>
      <c r="J1095" s="1036"/>
      <c r="K1095" s="516" t="s">
        <v>881</v>
      </c>
      <c r="L1095" s="521">
        <v>18</v>
      </c>
      <c r="M1095" s="532" t="s">
        <v>1700</v>
      </c>
      <c r="N1095" s="514">
        <f t="shared" si="584"/>
        <v>134.30000000000001</v>
      </c>
      <c r="O1095" s="518">
        <f t="shared" si="585"/>
        <v>0</v>
      </c>
      <c r="P1095" s="680">
        <f>'KB Duct Parts'!$AE$3</f>
        <v>0</v>
      </c>
      <c r="Q1095" s="681">
        <f t="shared" si="579"/>
        <v>0</v>
      </c>
      <c r="R1095" s="682">
        <f t="shared" si="580"/>
        <v>0</v>
      </c>
      <c r="S1095" s="716">
        <f t="shared" si="581"/>
        <v>0.35</v>
      </c>
      <c r="T1095" s="679">
        <f t="shared" si="582"/>
        <v>0</v>
      </c>
      <c r="U1095" s="679">
        <f t="shared" si="583"/>
        <v>0</v>
      </c>
      <c r="Y1095" s="120"/>
      <c r="AE1095" s="75"/>
      <c r="AF1095" s="370">
        <v>18</v>
      </c>
      <c r="AG1095" s="374">
        <v>16</v>
      </c>
      <c r="AH1095" s="378">
        <v>14</v>
      </c>
      <c r="AI1095" s="381">
        <v>12</v>
      </c>
      <c r="AJ1095" s="386">
        <v>10</v>
      </c>
      <c r="AK1095" s="391"/>
      <c r="AL1095" s="386"/>
      <c r="AM1095" s="363">
        <f t="shared" si="610"/>
        <v>1</v>
      </c>
      <c r="AN1095" s="578">
        <v>134.30000000000001</v>
      </c>
      <c r="AO1095" s="120">
        <f t="shared" si="586"/>
        <v>174.59000000000003</v>
      </c>
      <c r="AP1095" s="120">
        <f t="shared" si="587"/>
        <v>201.45000000000002</v>
      </c>
      <c r="AQ1095" s="120">
        <f t="shared" si="588"/>
        <v>235.02500000000003</v>
      </c>
      <c r="AR1095" s="120">
        <f t="shared" si="589"/>
        <v>268.60000000000002</v>
      </c>
      <c r="AS1095" s="120">
        <f t="shared" si="590"/>
        <v>0</v>
      </c>
      <c r="AT1095" s="120">
        <f t="shared" si="591"/>
        <v>0</v>
      </c>
      <c r="AU1095" s="74" t="s">
        <v>717</v>
      </c>
      <c r="AV1095" s="115"/>
      <c r="AW1095" s="395"/>
      <c r="AX1095" s="571">
        <v>1.3</v>
      </c>
      <c r="AY1095" s="572">
        <v>1.5</v>
      </c>
      <c r="AZ1095" s="572">
        <v>1.75</v>
      </c>
      <c r="BA1095" s="572">
        <v>2</v>
      </c>
      <c r="BB1095" s="573">
        <v>0</v>
      </c>
      <c r="BC1095" s="395">
        <v>0</v>
      </c>
      <c r="BD1095" s="115"/>
      <c r="BE1095" s="115"/>
      <c r="BF1095" s="115"/>
      <c r="BG1095" s="115"/>
      <c r="BH1095" s="115"/>
      <c r="BI1095" s="115"/>
      <c r="BJ1095" s="115"/>
      <c r="BK1095" s="115"/>
      <c r="BQ1095" s="74" t="str">
        <f t="shared" si="592"/>
        <v>14419.3-(16)</v>
      </c>
      <c r="BR1095" s="120" t="str">
        <f t="shared" si="593"/>
        <v>In-Cut Branch- 30deg</v>
      </c>
      <c r="BS1095" s="120">
        <f t="shared" si="594"/>
        <v>174.59000000000003</v>
      </c>
      <c r="BU1095" s="74" t="str">
        <f t="shared" si="595"/>
        <v>14419.3-(14)</v>
      </c>
      <c r="BV1095" s="120" t="str">
        <f t="shared" si="596"/>
        <v>In-Cut Branch- 30deg</v>
      </c>
      <c r="BW1095" s="120">
        <f t="shared" si="597"/>
        <v>201.45000000000002</v>
      </c>
      <c r="BY1095" s="74" t="str">
        <f t="shared" si="598"/>
        <v>14419.3-(12)</v>
      </c>
      <c r="BZ1095" s="120" t="str">
        <f t="shared" si="599"/>
        <v>In-Cut Branch- 30deg</v>
      </c>
      <c r="CA1095" s="120">
        <f t="shared" si="600"/>
        <v>235.02500000000003</v>
      </c>
      <c r="CC1095" s="115" t="str">
        <f t="shared" si="601"/>
        <v>14419.3-(10)</v>
      </c>
      <c r="CD1095" s="120" t="str">
        <f t="shared" si="602"/>
        <v>In-Cut Branch- 30deg</v>
      </c>
      <c r="CE1095" s="417">
        <f t="shared" si="603"/>
        <v>268.60000000000002</v>
      </c>
      <c r="CF1095" s="115"/>
      <c r="CG1095" s="115" t="str">
        <f t="shared" si="604"/>
        <v xml:space="preserve"> </v>
      </c>
      <c r="CH1095" s="120" t="str">
        <f t="shared" si="605"/>
        <v xml:space="preserve"> </v>
      </c>
      <c r="CI1095" s="417" t="str">
        <f t="shared" si="606"/>
        <v xml:space="preserve"> </v>
      </c>
      <c r="CJ1095" s="115"/>
      <c r="CK1095" s="115" t="str">
        <f t="shared" si="607"/>
        <v xml:space="preserve"> </v>
      </c>
      <c r="CL1095" s="120" t="str">
        <f t="shared" si="608"/>
        <v xml:space="preserve"> </v>
      </c>
      <c r="CM1095" s="417" t="str">
        <f t="shared" si="609"/>
        <v xml:space="preserve"> </v>
      </c>
      <c r="IS1095" s="106">
        <v>79.5</v>
      </c>
    </row>
    <row r="1096" spans="2:253" s="74" customFormat="1" ht="17.100000000000001" hidden="1" customHeight="1" x14ac:dyDescent="0.25">
      <c r="B1096" s="504">
        <v>0</v>
      </c>
      <c r="C1096" s="508">
        <v>14420.3</v>
      </c>
      <c r="D1096" s="526">
        <f t="shared" si="577"/>
        <v>14420.3</v>
      </c>
      <c r="E1096" s="504" t="s">
        <v>877</v>
      </c>
      <c r="F1096" s="508" t="str">
        <f t="shared" si="611"/>
        <v xml:space="preserve"> </v>
      </c>
      <c r="G1096" s="509" t="s">
        <v>507</v>
      </c>
      <c r="H1096" s="504" t="s">
        <v>923</v>
      </c>
      <c r="I1096" s="1035" t="s">
        <v>912</v>
      </c>
      <c r="J1096" s="1036"/>
      <c r="K1096" s="516" t="s">
        <v>881</v>
      </c>
      <c r="L1096" s="521">
        <v>18</v>
      </c>
      <c r="M1096" s="532" t="s">
        <v>1700</v>
      </c>
      <c r="N1096" s="514">
        <f t="shared" si="584"/>
        <v>164.7</v>
      </c>
      <c r="O1096" s="518">
        <f t="shared" si="585"/>
        <v>0</v>
      </c>
      <c r="P1096" s="680">
        <f>'KB Duct Parts'!$AE$3</f>
        <v>0</v>
      </c>
      <c r="Q1096" s="681">
        <f t="shared" si="579"/>
        <v>0</v>
      </c>
      <c r="R1096" s="682">
        <f t="shared" si="580"/>
        <v>0</v>
      </c>
      <c r="S1096" s="716">
        <f t="shared" si="581"/>
        <v>0.35</v>
      </c>
      <c r="T1096" s="679">
        <f t="shared" si="582"/>
        <v>0</v>
      </c>
      <c r="U1096" s="679">
        <f t="shared" si="583"/>
        <v>0</v>
      </c>
      <c r="Y1096" s="120"/>
      <c r="AE1096" s="75"/>
      <c r="AF1096" s="370">
        <v>18</v>
      </c>
      <c r="AG1096" s="374">
        <v>16</v>
      </c>
      <c r="AH1096" s="378">
        <v>14</v>
      </c>
      <c r="AI1096" s="381">
        <v>12</v>
      </c>
      <c r="AJ1096" s="386">
        <v>10</v>
      </c>
      <c r="AK1096" s="391"/>
      <c r="AL1096" s="386"/>
      <c r="AM1096" s="363">
        <f t="shared" si="610"/>
        <v>1</v>
      </c>
      <c r="AN1096" s="578">
        <v>164.7</v>
      </c>
      <c r="AO1096" s="120">
        <f t="shared" si="586"/>
        <v>227.28599999999997</v>
      </c>
      <c r="AP1096" s="120">
        <f t="shared" si="587"/>
        <v>247.04999999999998</v>
      </c>
      <c r="AQ1096" s="120">
        <f t="shared" si="588"/>
        <v>288.22499999999997</v>
      </c>
      <c r="AR1096" s="120">
        <f t="shared" si="589"/>
        <v>395.28</v>
      </c>
      <c r="AS1096" s="120">
        <f t="shared" si="590"/>
        <v>0</v>
      </c>
      <c r="AT1096" s="120">
        <f t="shared" si="591"/>
        <v>0</v>
      </c>
      <c r="AU1096" s="74" t="s">
        <v>717</v>
      </c>
      <c r="AV1096" s="115"/>
      <c r="AW1096" s="395"/>
      <c r="AX1096" s="571">
        <v>1.38</v>
      </c>
      <c r="AY1096" s="572">
        <v>1.5</v>
      </c>
      <c r="AZ1096" s="572">
        <v>1.75</v>
      </c>
      <c r="BA1096" s="572">
        <v>2.4</v>
      </c>
      <c r="BB1096" s="573">
        <v>0</v>
      </c>
      <c r="BC1096" s="395">
        <v>0</v>
      </c>
      <c r="BD1096" s="115"/>
      <c r="BE1096" s="115"/>
      <c r="BF1096" s="115"/>
      <c r="BG1096" s="115"/>
      <c r="BH1096" s="115"/>
      <c r="BI1096" s="115"/>
      <c r="BJ1096" s="115"/>
      <c r="BK1096" s="115"/>
      <c r="BQ1096" s="74" t="str">
        <f t="shared" si="592"/>
        <v>14420.3-(16)</v>
      </c>
      <c r="BR1096" s="120" t="str">
        <f t="shared" si="593"/>
        <v>In-Cut Branch- 30deg</v>
      </c>
      <c r="BS1096" s="120">
        <f t="shared" si="594"/>
        <v>227.28599999999997</v>
      </c>
      <c r="BU1096" s="74" t="str">
        <f t="shared" si="595"/>
        <v>14420.3-(14)</v>
      </c>
      <c r="BV1096" s="120" t="str">
        <f t="shared" si="596"/>
        <v>In-Cut Branch- 30deg</v>
      </c>
      <c r="BW1096" s="120">
        <f t="shared" si="597"/>
        <v>247.04999999999998</v>
      </c>
      <c r="BY1096" s="74" t="str">
        <f t="shared" si="598"/>
        <v>14420.3-(12)</v>
      </c>
      <c r="BZ1096" s="120" t="str">
        <f t="shared" si="599"/>
        <v>In-Cut Branch- 30deg</v>
      </c>
      <c r="CA1096" s="120">
        <f t="shared" si="600"/>
        <v>288.22499999999997</v>
      </c>
      <c r="CC1096" s="115" t="str">
        <f t="shared" si="601"/>
        <v>14420.3-(10)</v>
      </c>
      <c r="CD1096" s="120" t="str">
        <f t="shared" si="602"/>
        <v>In-Cut Branch- 30deg</v>
      </c>
      <c r="CE1096" s="417">
        <f t="shared" si="603"/>
        <v>395.28</v>
      </c>
      <c r="CF1096" s="115"/>
      <c r="CG1096" s="115" t="str">
        <f t="shared" si="604"/>
        <v xml:space="preserve"> </v>
      </c>
      <c r="CH1096" s="120" t="str">
        <f t="shared" si="605"/>
        <v xml:space="preserve"> </v>
      </c>
      <c r="CI1096" s="417" t="str">
        <f t="shared" si="606"/>
        <v xml:space="preserve"> </v>
      </c>
      <c r="CJ1096" s="115"/>
      <c r="CK1096" s="115" t="str">
        <f t="shared" si="607"/>
        <v xml:space="preserve"> </v>
      </c>
      <c r="CL1096" s="120" t="str">
        <f t="shared" si="608"/>
        <v xml:space="preserve"> </v>
      </c>
      <c r="CM1096" s="417" t="str">
        <f t="shared" si="609"/>
        <v xml:space="preserve"> </v>
      </c>
      <c r="IS1096" s="106">
        <v>97.6</v>
      </c>
    </row>
    <row r="1097" spans="2:253" s="74" customFormat="1" ht="17.100000000000001" hidden="1" customHeight="1" x14ac:dyDescent="0.25">
      <c r="B1097" s="504">
        <v>0</v>
      </c>
      <c r="C1097" s="508">
        <v>14422.3</v>
      </c>
      <c r="D1097" s="526">
        <f t="shared" si="577"/>
        <v>14422.3</v>
      </c>
      <c r="E1097" s="504" t="s">
        <v>878</v>
      </c>
      <c r="F1097" s="508" t="str">
        <f t="shared" si="611"/>
        <v xml:space="preserve"> </v>
      </c>
      <c r="G1097" s="509" t="s">
        <v>507</v>
      </c>
      <c r="H1097" s="504" t="s">
        <v>923</v>
      </c>
      <c r="I1097" s="1035" t="s">
        <v>912</v>
      </c>
      <c r="J1097" s="1036"/>
      <c r="K1097" s="516" t="s">
        <v>881</v>
      </c>
      <c r="L1097" s="521">
        <v>18</v>
      </c>
      <c r="M1097" s="532" t="s">
        <v>1700</v>
      </c>
      <c r="N1097" s="514">
        <f t="shared" si="584"/>
        <v>226.7</v>
      </c>
      <c r="O1097" s="518">
        <f t="shared" si="585"/>
        <v>0</v>
      </c>
      <c r="P1097" s="680">
        <f>'KB Duct Parts'!$AE$3</f>
        <v>0</v>
      </c>
      <c r="Q1097" s="681">
        <f t="shared" si="579"/>
        <v>0</v>
      </c>
      <c r="R1097" s="682">
        <f t="shared" si="580"/>
        <v>0</v>
      </c>
      <c r="S1097" s="716">
        <f t="shared" si="581"/>
        <v>0.35</v>
      </c>
      <c r="T1097" s="679">
        <f t="shared" si="582"/>
        <v>0</v>
      </c>
      <c r="U1097" s="679">
        <f t="shared" si="583"/>
        <v>0</v>
      </c>
      <c r="Y1097" s="120"/>
      <c r="AE1097" s="75"/>
      <c r="AF1097" s="370">
        <v>18</v>
      </c>
      <c r="AG1097" s="374">
        <v>16</v>
      </c>
      <c r="AH1097" s="378">
        <v>14</v>
      </c>
      <c r="AI1097" s="381">
        <v>12</v>
      </c>
      <c r="AJ1097" s="386">
        <v>10</v>
      </c>
      <c r="AK1097" s="391"/>
      <c r="AL1097" s="386"/>
      <c r="AM1097" s="363">
        <f t="shared" si="610"/>
        <v>1</v>
      </c>
      <c r="AN1097" s="578">
        <v>226.7</v>
      </c>
      <c r="AO1097" s="120">
        <f t="shared" si="586"/>
        <v>299.24399999999997</v>
      </c>
      <c r="AP1097" s="120">
        <f t="shared" si="587"/>
        <v>338.91649999999998</v>
      </c>
      <c r="AQ1097" s="120">
        <f t="shared" si="588"/>
        <v>364.98700000000002</v>
      </c>
      <c r="AR1097" s="120">
        <f t="shared" si="589"/>
        <v>442.06499999999994</v>
      </c>
      <c r="AS1097" s="120">
        <f t="shared" si="590"/>
        <v>0</v>
      </c>
      <c r="AT1097" s="120">
        <f t="shared" si="591"/>
        <v>0</v>
      </c>
      <c r="AU1097" s="74" t="s">
        <v>717</v>
      </c>
      <c r="AV1097" s="115"/>
      <c r="AW1097" s="395"/>
      <c r="AX1097" s="571">
        <v>1.32</v>
      </c>
      <c r="AY1097" s="572">
        <v>1.4950000000000001</v>
      </c>
      <c r="AZ1097" s="572">
        <v>1.61</v>
      </c>
      <c r="BA1097" s="572">
        <v>1.95</v>
      </c>
      <c r="BB1097" s="573">
        <v>0</v>
      </c>
      <c r="BC1097" s="395">
        <v>0</v>
      </c>
      <c r="BD1097" s="115"/>
      <c r="BE1097" s="115"/>
      <c r="BF1097" s="115"/>
      <c r="BG1097" s="115"/>
      <c r="BH1097" s="115"/>
      <c r="BI1097" s="115"/>
      <c r="BJ1097" s="115"/>
      <c r="BK1097" s="115"/>
      <c r="BQ1097" s="74" t="str">
        <f t="shared" si="592"/>
        <v>14422.3-(16)</v>
      </c>
      <c r="BR1097" s="120" t="str">
        <f t="shared" si="593"/>
        <v>In-Cut Branch- 30deg</v>
      </c>
      <c r="BS1097" s="120">
        <f t="shared" si="594"/>
        <v>299.24399999999997</v>
      </c>
      <c r="BU1097" s="74" t="str">
        <f t="shared" si="595"/>
        <v>14422.3-(14)</v>
      </c>
      <c r="BV1097" s="120" t="str">
        <f t="shared" si="596"/>
        <v>In-Cut Branch- 30deg</v>
      </c>
      <c r="BW1097" s="120">
        <f t="shared" si="597"/>
        <v>338.91649999999998</v>
      </c>
      <c r="BY1097" s="74" t="str">
        <f t="shared" si="598"/>
        <v>14422.3-(12)</v>
      </c>
      <c r="BZ1097" s="120" t="str">
        <f t="shared" si="599"/>
        <v>In-Cut Branch- 30deg</v>
      </c>
      <c r="CA1097" s="120">
        <f t="shared" si="600"/>
        <v>364.98700000000002</v>
      </c>
      <c r="CC1097" s="115" t="str">
        <f t="shared" si="601"/>
        <v>14422.3-(10)</v>
      </c>
      <c r="CD1097" s="120" t="str">
        <f t="shared" si="602"/>
        <v>In-Cut Branch- 30deg</v>
      </c>
      <c r="CE1097" s="417">
        <f t="shared" si="603"/>
        <v>442.06499999999994</v>
      </c>
      <c r="CF1097" s="115"/>
      <c r="CG1097" s="115" t="str">
        <f t="shared" si="604"/>
        <v xml:space="preserve"> </v>
      </c>
      <c r="CH1097" s="120" t="str">
        <f t="shared" si="605"/>
        <v xml:space="preserve"> </v>
      </c>
      <c r="CI1097" s="417" t="str">
        <f t="shared" si="606"/>
        <v xml:space="preserve"> </v>
      </c>
      <c r="CJ1097" s="115"/>
      <c r="CK1097" s="115" t="str">
        <f t="shared" si="607"/>
        <v xml:space="preserve"> </v>
      </c>
      <c r="CL1097" s="120" t="str">
        <f t="shared" si="608"/>
        <v xml:space="preserve"> </v>
      </c>
      <c r="CM1097" s="417" t="str">
        <f t="shared" si="609"/>
        <v xml:space="preserve"> </v>
      </c>
      <c r="IS1097" s="106">
        <v>134.19999999999999</v>
      </c>
    </row>
    <row r="1098" spans="2:253" s="74" customFormat="1" ht="17.100000000000001" hidden="1" customHeight="1" x14ac:dyDescent="0.25">
      <c r="B1098" s="504">
        <v>0</v>
      </c>
      <c r="C1098" s="508">
        <v>14424.3</v>
      </c>
      <c r="D1098" s="526">
        <f t="shared" si="577"/>
        <v>14424.3</v>
      </c>
      <c r="E1098" s="504" t="s">
        <v>1338</v>
      </c>
      <c r="F1098" s="508" t="str">
        <f t="shared" si="611"/>
        <v xml:space="preserve"> </v>
      </c>
      <c r="G1098" s="509" t="s">
        <v>507</v>
      </c>
      <c r="H1098" s="504" t="s">
        <v>923</v>
      </c>
      <c r="I1098" s="1035" t="s">
        <v>912</v>
      </c>
      <c r="J1098" s="1036"/>
      <c r="K1098" s="516" t="s">
        <v>881</v>
      </c>
      <c r="L1098" s="521">
        <v>18</v>
      </c>
      <c r="M1098" s="532" t="s">
        <v>1700</v>
      </c>
      <c r="N1098" s="514">
        <f t="shared" si="584"/>
        <v>226.7</v>
      </c>
      <c r="O1098" s="518">
        <f t="shared" si="585"/>
        <v>0</v>
      </c>
      <c r="P1098" s="680">
        <f>'KB Duct Parts'!$AE$3</f>
        <v>0</v>
      </c>
      <c r="Q1098" s="681">
        <f t="shared" si="579"/>
        <v>0</v>
      </c>
      <c r="R1098" s="682">
        <f t="shared" si="580"/>
        <v>0</v>
      </c>
      <c r="S1098" s="716">
        <f t="shared" si="581"/>
        <v>0.35</v>
      </c>
      <c r="T1098" s="679">
        <f t="shared" si="582"/>
        <v>0</v>
      </c>
      <c r="U1098" s="679">
        <f t="shared" si="583"/>
        <v>0</v>
      </c>
      <c r="Y1098" s="120"/>
      <c r="AE1098" s="75"/>
      <c r="AF1098" s="370">
        <v>18</v>
      </c>
      <c r="AG1098" s="374">
        <v>16</v>
      </c>
      <c r="AH1098" s="378">
        <v>14</v>
      </c>
      <c r="AI1098" s="381">
        <v>12</v>
      </c>
      <c r="AJ1098" s="386">
        <v>10</v>
      </c>
      <c r="AK1098" s="391"/>
      <c r="AL1098" s="386"/>
      <c r="AM1098" s="363">
        <f t="shared" si="610"/>
        <v>1</v>
      </c>
      <c r="AN1098" s="578">
        <v>226.7</v>
      </c>
      <c r="AO1098" s="120">
        <f t="shared" si="586"/>
        <v>272.03999999999996</v>
      </c>
      <c r="AP1098" s="120">
        <f t="shared" si="587"/>
        <v>324.18099999999998</v>
      </c>
      <c r="AQ1098" s="120">
        <f t="shared" si="588"/>
        <v>349.11799999999999</v>
      </c>
      <c r="AR1098" s="120">
        <f t="shared" si="589"/>
        <v>408.06</v>
      </c>
      <c r="AS1098" s="120">
        <f t="shared" si="590"/>
        <v>0</v>
      </c>
      <c r="AT1098" s="120">
        <f t="shared" si="591"/>
        <v>0</v>
      </c>
      <c r="AU1098" s="74" t="s">
        <v>717</v>
      </c>
      <c r="AV1098" s="115"/>
      <c r="AW1098" s="395"/>
      <c r="AX1098" s="571">
        <v>1.2</v>
      </c>
      <c r="AY1098" s="572">
        <v>1.43</v>
      </c>
      <c r="AZ1098" s="572">
        <v>1.54</v>
      </c>
      <c r="BA1098" s="572">
        <v>1.8</v>
      </c>
      <c r="BB1098" s="573">
        <v>0</v>
      </c>
      <c r="BC1098" s="395">
        <v>0</v>
      </c>
      <c r="BD1098" s="115"/>
      <c r="BE1098" s="115"/>
      <c r="BF1098" s="115"/>
      <c r="BG1098" s="115"/>
      <c r="BH1098" s="115"/>
      <c r="BI1098" s="115"/>
      <c r="BJ1098" s="115"/>
      <c r="BK1098" s="115"/>
      <c r="BQ1098" s="74" t="str">
        <f t="shared" si="592"/>
        <v>14424.3-(16)</v>
      </c>
      <c r="BR1098" s="120" t="str">
        <f t="shared" si="593"/>
        <v>In-Cut Branch- 30deg</v>
      </c>
      <c r="BS1098" s="120">
        <f t="shared" si="594"/>
        <v>272.03999999999996</v>
      </c>
      <c r="BU1098" s="74" t="str">
        <f t="shared" si="595"/>
        <v>14424.3-(14)</v>
      </c>
      <c r="BV1098" s="120" t="str">
        <f t="shared" si="596"/>
        <v>In-Cut Branch- 30deg</v>
      </c>
      <c r="BW1098" s="120">
        <f t="shared" si="597"/>
        <v>324.18099999999998</v>
      </c>
      <c r="BY1098" s="74" t="str">
        <f t="shared" si="598"/>
        <v>14424.3-(12)</v>
      </c>
      <c r="BZ1098" s="120" t="str">
        <f t="shared" si="599"/>
        <v>In-Cut Branch- 30deg</v>
      </c>
      <c r="CA1098" s="120">
        <f t="shared" si="600"/>
        <v>349.11799999999999</v>
      </c>
      <c r="CC1098" s="115" t="str">
        <f t="shared" si="601"/>
        <v>14424.3-(10)</v>
      </c>
      <c r="CD1098" s="120" t="str">
        <f t="shared" si="602"/>
        <v>In-Cut Branch- 30deg</v>
      </c>
      <c r="CE1098" s="417">
        <f t="shared" si="603"/>
        <v>408.06</v>
      </c>
      <c r="CF1098" s="115"/>
      <c r="CG1098" s="115" t="str">
        <f t="shared" si="604"/>
        <v xml:space="preserve"> </v>
      </c>
      <c r="CH1098" s="120" t="str">
        <f t="shared" si="605"/>
        <v xml:space="preserve"> </v>
      </c>
      <c r="CI1098" s="417" t="str">
        <f t="shared" si="606"/>
        <v xml:space="preserve"> </v>
      </c>
      <c r="CJ1098" s="115"/>
      <c r="CK1098" s="115" t="str">
        <f t="shared" si="607"/>
        <v xml:space="preserve"> </v>
      </c>
      <c r="CL1098" s="120" t="str">
        <f t="shared" si="608"/>
        <v xml:space="preserve"> </v>
      </c>
      <c r="CM1098" s="417" t="str">
        <f t="shared" si="609"/>
        <v xml:space="preserve"> </v>
      </c>
      <c r="IS1098" s="106"/>
    </row>
    <row r="1099" spans="2:253" s="74" customFormat="1" ht="17.100000000000001" hidden="1" customHeight="1" x14ac:dyDescent="0.25">
      <c r="B1099" s="504">
        <v>0</v>
      </c>
      <c r="C1099" s="508">
        <v>14403.45</v>
      </c>
      <c r="D1099" s="526">
        <f t="shared" si="577"/>
        <v>14403.45</v>
      </c>
      <c r="E1099" s="504" t="s">
        <v>483</v>
      </c>
      <c r="F1099" s="508" t="str">
        <f t="shared" si="611"/>
        <v xml:space="preserve"> </v>
      </c>
      <c r="G1099" s="509" t="s">
        <v>508</v>
      </c>
      <c r="H1099" s="504" t="s">
        <v>923</v>
      </c>
      <c r="I1099" s="1035" t="s">
        <v>912</v>
      </c>
      <c r="J1099" s="1036"/>
      <c r="K1099" s="516" t="s">
        <v>881</v>
      </c>
      <c r="L1099" s="521">
        <v>18</v>
      </c>
      <c r="M1099" s="532" t="s">
        <v>1700</v>
      </c>
      <c r="N1099" s="514">
        <f t="shared" si="584"/>
        <v>48.9</v>
      </c>
      <c r="O1099" s="518">
        <f t="shared" si="585"/>
        <v>0</v>
      </c>
      <c r="P1099" s="680">
        <f>'KB Duct Parts'!$AE$3</f>
        <v>0</v>
      </c>
      <c r="Q1099" s="681">
        <f t="shared" si="579"/>
        <v>0</v>
      </c>
      <c r="R1099" s="682">
        <f t="shared" si="580"/>
        <v>0</v>
      </c>
      <c r="S1099" s="716">
        <f t="shared" si="581"/>
        <v>0.35</v>
      </c>
      <c r="T1099" s="679">
        <f t="shared" si="582"/>
        <v>0</v>
      </c>
      <c r="U1099" s="679">
        <f t="shared" si="583"/>
        <v>0</v>
      </c>
      <c r="Y1099" s="120"/>
      <c r="AE1099" s="75"/>
      <c r="AF1099" s="370">
        <v>18</v>
      </c>
      <c r="AG1099" s="374">
        <v>16</v>
      </c>
      <c r="AH1099" s="378"/>
      <c r="AI1099" s="381"/>
      <c r="AJ1099" s="386"/>
      <c r="AK1099" s="391"/>
      <c r="AL1099" s="386"/>
      <c r="AM1099" s="363">
        <f t="shared" si="610"/>
        <v>1</v>
      </c>
      <c r="AN1099" s="578">
        <v>48.9</v>
      </c>
      <c r="AO1099" s="120">
        <f t="shared" si="586"/>
        <v>63.57</v>
      </c>
      <c r="AP1099" s="120">
        <f t="shared" si="587"/>
        <v>0</v>
      </c>
      <c r="AQ1099" s="120">
        <f t="shared" si="588"/>
        <v>0</v>
      </c>
      <c r="AR1099" s="120">
        <f t="shared" si="589"/>
        <v>0</v>
      </c>
      <c r="AS1099" s="120">
        <f t="shared" si="590"/>
        <v>0</v>
      </c>
      <c r="AT1099" s="120">
        <f t="shared" si="591"/>
        <v>0</v>
      </c>
      <c r="AU1099" s="74" t="s">
        <v>717</v>
      </c>
      <c r="AV1099" s="115"/>
      <c r="AW1099" s="395"/>
      <c r="AX1099" s="571">
        <v>1.3</v>
      </c>
      <c r="AY1099" s="572">
        <v>0</v>
      </c>
      <c r="AZ1099" s="572">
        <v>0</v>
      </c>
      <c r="BA1099" s="572">
        <v>0</v>
      </c>
      <c r="BB1099" s="573">
        <v>0</v>
      </c>
      <c r="BC1099" s="395">
        <v>0</v>
      </c>
      <c r="BD1099" s="115"/>
      <c r="BE1099" s="115"/>
      <c r="BF1099" s="115"/>
      <c r="BG1099" s="115"/>
      <c r="BH1099" s="115"/>
      <c r="BI1099" s="115"/>
      <c r="BJ1099" s="115"/>
      <c r="BK1099" s="115"/>
      <c r="BQ1099" s="74" t="str">
        <f t="shared" si="592"/>
        <v>14403.45-(16)</v>
      </c>
      <c r="BR1099" s="120" t="str">
        <f t="shared" si="593"/>
        <v>In-Cut Branch- 45 deg</v>
      </c>
      <c r="BS1099" s="120">
        <f t="shared" si="594"/>
        <v>63.57</v>
      </c>
      <c r="BU1099" s="74" t="str">
        <f t="shared" si="595"/>
        <v xml:space="preserve"> </v>
      </c>
      <c r="BV1099" s="120" t="str">
        <f t="shared" si="596"/>
        <v xml:space="preserve"> </v>
      </c>
      <c r="BW1099" s="120" t="str">
        <f t="shared" si="597"/>
        <v xml:space="preserve">  </v>
      </c>
      <c r="BY1099" s="74" t="str">
        <f t="shared" si="598"/>
        <v xml:space="preserve"> </v>
      </c>
      <c r="BZ1099" s="120" t="str">
        <f t="shared" si="599"/>
        <v xml:space="preserve"> </v>
      </c>
      <c r="CA1099" s="120" t="str">
        <f t="shared" si="600"/>
        <v xml:space="preserve"> </v>
      </c>
      <c r="CC1099" s="115" t="str">
        <f t="shared" si="601"/>
        <v xml:space="preserve"> </v>
      </c>
      <c r="CD1099" s="120" t="str">
        <f t="shared" si="602"/>
        <v xml:space="preserve"> </v>
      </c>
      <c r="CE1099" s="417" t="str">
        <f t="shared" si="603"/>
        <v xml:space="preserve"> </v>
      </c>
      <c r="CF1099" s="115"/>
      <c r="CG1099" s="115" t="str">
        <f t="shared" si="604"/>
        <v xml:space="preserve"> </v>
      </c>
      <c r="CH1099" s="120" t="str">
        <f t="shared" si="605"/>
        <v xml:space="preserve"> </v>
      </c>
      <c r="CI1099" s="417" t="str">
        <f t="shared" si="606"/>
        <v xml:space="preserve"> </v>
      </c>
      <c r="CJ1099" s="115"/>
      <c r="CK1099" s="115" t="str">
        <f t="shared" si="607"/>
        <v xml:space="preserve"> </v>
      </c>
      <c r="CL1099" s="120" t="str">
        <f t="shared" si="608"/>
        <v xml:space="preserve"> </v>
      </c>
      <c r="CM1099" s="417" t="str">
        <f t="shared" si="609"/>
        <v xml:space="preserve"> </v>
      </c>
      <c r="IS1099" s="106">
        <v>29</v>
      </c>
    </row>
    <row r="1100" spans="2:253" s="74" customFormat="1" ht="17.100000000000001" hidden="1" customHeight="1" x14ac:dyDescent="0.25">
      <c r="B1100" s="504">
        <v>0</v>
      </c>
      <c r="C1100" s="533">
        <v>14404.45</v>
      </c>
      <c r="D1100" s="526">
        <f t="shared" si="577"/>
        <v>14404.45</v>
      </c>
      <c r="E1100" s="520" t="s">
        <v>861</v>
      </c>
      <c r="F1100" s="508" t="str">
        <f t="shared" si="611"/>
        <v xml:space="preserve"> </v>
      </c>
      <c r="G1100" s="509" t="s">
        <v>508</v>
      </c>
      <c r="H1100" s="504" t="s">
        <v>923</v>
      </c>
      <c r="I1100" s="1035" t="s">
        <v>912</v>
      </c>
      <c r="J1100" s="1036"/>
      <c r="K1100" s="516" t="s">
        <v>881</v>
      </c>
      <c r="L1100" s="521">
        <v>18</v>
      </c>
      <c r="M1100" s="532" t="s">
        <v>1700</v>
      </c>
      <c r="N1100" s="514">
        <f t="shared" si="584"/>
        <v>49.1</v>
      </c>
      <c r="O1100" s="518">
        <f t="shared" si="585"/>
        <v>0</v>
      </c>
      <c r="P1100" s="680">
        <f>'KB Duct Parts'!$AE$3</f>
        <v>0</v>
      </c>
      <c r="Q1100" s="681">
        <f t="shared" si="579"/>
        <v>0</v>
      </c>
      <c r="R1100" s="682">
        <f t="shared" si="580"/>
        <v>0</v>
      </c>
      <c r="S1100" s="716">
        <f t="shared" si="581"/>
        <v>0.35</v>
      </c>
      <c r="T1100" s="679">
        <f t="shared" si="582"/>
        <v>0</v>
      </c>
      <c r="U1100" s="679">
        <f t="shared" si="583"/>
        <v>0</v>
      </c>
      <c r="Y1100" s="120"/>
      <c r="AE1100" s="75"/>
      <c r="AF1100" s="370">
        <v>18</v>
      </c>
      <c r="AG1100" s="374">
        <v>16</v>
      </c>
      <c r="AH1100" s="378"/>
      <c r="AI1100" s="381"/>
      <c r="AJ1100" s="386"/>
      <c r="AK1100" s="391"/>
      <c r="AL1100" s="386"/>
      <c r="AM1100" s="363">
        <f t="shared" si="610"/>
        <v>1</v>
      </c>
      <c r="AN1100" s="578">
        <v>49.1</v>
      </c>
      <c r="AO1100" s="120">
        <f t="shared" si="586"/>
        <v>63.830000000000005</v>
      </c>
      <c r="AP1100" s="120">
        <f t="shared" si="587"/>
        <v>0</v>
      </c>
      <c r="AQ1100" s="120">
        <f t="shared" si="588"/>
        <v>0</v>
      </c>
      <c r="AR1100" s="120">
        <f t="shared" si="589"/>
        <v>0</v>
      </c>
      <c r="AS1100" s="120">
        <f t="shared" si="590"/>
        <v>0</v>
      </c>
      <c r="AT1100" s="120">
        <f t="shared" si="591"/>
        <v>0</v>
      </c>
      <c r="AU1100" s="74" t="s">
        <v>717</v>
      </c>
      <c r="AV1100" s="115"/>
      <c r="AW1100" s="395"/>
      <c r="AX1100" s="571">
        <v>1.3</v>
      </c>
      <c r="AY1100" s="572">
        <v>0</v>
      </c>
      <c r="AZ1100" s="572">
        <v>0</v>
      </c>
      <c r="BA1100" s="572">
        <v>0</v>
      </c>
      <c r="BB1100" s="573">
        <v>0</v>
      </c>
      <c r="BC1100" s="395">
        <v>0</v>
      </c>
      <c r="BD1100" s="115"/>
      <c r="BE1100" s="115"/>
      <c r="BF1100" s="115"/>
      <c r="BG1100" s="115"/>
      <c r="BH1100" s="115"/>
      <c r="BI1100" s="115"/>
      <c r="BJ1100" s="115"/>
      <c r="BK1100" s="115"/>
      <c r="BQ1100" s="74" t="str">
        <f t="shared" si="592"/>
        <v>14404.45-(16)</v>
      </c>
      <c r="BR1100" s="120" t="str">
        <f t="shared" si="593"/>
        <v>In-Cut Branch- 45 deg</v>
      </c>
      <c r="BS1100" s="120">
        <f t="shared" si="594"/>
        <v>63.830000000000005</v>
      </c>
      <c r="BU1100" s="74" t="str">
        <f t="shared" si="595"/>
        <v xml:space="preserve"> </v>
      </c>
      <c r="BV1100" s="120" t="str">
        <f t="shared" si="596"/>
        <v xml:space="preserve"> </v>
      </c>
      <c r="BW1100" s="120" t="str">
        <f t="shared" si="597"/>
        <v xml:space="preserve">  </v>
      </c>
      <c r="BY1100" s="74" t="str">
        <f t="shared" si="598"/>
        <v xml:space="preserve"> </v>
      </c>
      <c r="BZ1100" s="120" t="str">
        <f t="shared" si="599"/>
        <v xml:space="preserve"> </v>
      </c>
      <c r="CA1100" s="120" t="str">
        <f t="shared" si="600"/>
        <v xml:space="preserve"> </v>
      </c>
      <c r="CC1100" s="115" t="str">
        <f t="shared" si="601"/>
        <v xml:space="preserve"> </v>
      </c>
      <c r="CD1100" s="120" t="str">
        <f t="shared" si="602"/>
        <v xml:space="preserve"> </v>
      </c>
      <c r="CE1100" s="417" t="str">
        <f t="shared" si="603"/>
        <v xml:space="preserve"> </v>
      </c>
      <c r="CF1100" s="115"/>
      <c r="CG1100" s="115" t="str">
        <f t="shared" si="604"/>
        <v xml:space="preserve"> </v>
      </c>
      <c r="CH1100" s="120" t="str">
        <f t="shared" si="605"/>
        <v xml:space="preserve"> </v>
      </c>
      <c r="CI1100" s="417" t="str">
        <f t="shared" si="606"/>
        <v xml:space="preserve"> </v>
      </c>
      <c r="CJ1100" s="115"/>
      <c r="CK1100" s="115" t="str">
        <f t="shared" si="607"/>
        <v xml:space="preserve"> </v>
      </c>
      <c r="CL1100" s="120" t="str">
        <f t="shared" si="608"/>
        <v xml:space="preserve"> </v>
      </c>
      <c r="CM1100" s="417" t="str">
        <f t="shared" si="609"/>
        <v xml:space="preserve"> </v>
      </c>
      <c r="IS1100" s="106">
        <v>29.2</v>
      </c>
    </row>
    <row r="1101" spans="2:253" s="74" customFormat="1" ht="17.100000000000001" hidden="1" customHeight="1" x14ac:dyDescent="0.25">
      <c r="B1101" s="504">
        <v>0</v>
      </c>
      <c r="C1101" s="508">
        <v>14405.45</v>
      </c>
      <c r="D1101" s="526">
        <f t="shared" si="577"/>
        <v>14405.45</v>
      </c>
      <c r="E1101" s="504" t="s">
        <v>862</v>
      </c>
      <c r="F1101" s="508" t="str">
        <f t="shared" si="611"/>
        <v xml:space="preserve"> </v>
      </c>
      <c r="G1101" s="509" t="s">
        <v>508</v>
      </c>
      <c r="H1101" s="504" t="s">
        <v>923</v>
      </c>
      <c r="I1101" s="1035" t="s">
        <v>912</v>
      </c>
      <c r="J1101" s="1036"/>
      <c r="K1101" s="516" t="s">
        <v>881</v>
      </c>
      <c r="L1101" s="521">
        <v>18</v>
      </c>
      <c r="M1101" s="532" t="s">
        <v>1700</v>
      </c>
      <c r="N1101" s="514">
        <f t="shared" si="584"/>
        <v>50.7</v>
      </c>
      <c r="O1101" s="518">
        <f t="shared" si="585"/>
        <v>0</v>
      </c>
      <c r="P1101" s="680">
        <f>'KB Duct Parts'!$AE$3</f>
        <v>0</v>
      </c>
      <c r="Q1101" s="681">
        <f t="shared" si="579"/>
        <v>0</v>
      </c>
      <c r="R1101" s="682">
        <f t="shared" si="580"/>
        <v>0</v>
      </c>
      <c r="S1101" s="716">
        <f t="shared" si="581"/>
        <v>0.35</v>
      </c>
      <c r="T1101" s="679">
        <f t="shared" si="582"/>
        <v>0</v>
      </c>
      <c r="U1101" s="679">
        <f t="shared" si="583"/>
        <v>0</v>
      </c>
      <c r="Y1101" s="120"/>
      <c r="AE1101" s="75"/>
      <c r="AF1101" s="370">
        <v>18</v>
      </c>
      <c r="AG1101" s="374">
        <v>16</v>
      </c>
      <c r="AH1101" s="378"/>
      <c r="AI1101" s="381"/>
      <c r="AJ1101" s="386"/>
      <c r="AK1101" s="391"/>
      <c r="AL1101" s="386"/>
      <c r="AM1101" s="363">
        <f t="shared" si="610"/>
        <v>1</v>
      </c>
      <c r="AN1101" s="578">
        <v>50.7</v>
      </c>
      <c r="AO1101" s="120">
        <f t="shared" si="586"/>
        <v>65.910000000000011</v>
      </c>
      <c r="AP1101" s="120">
        <f t="shared" si="587"/>
        <v>0</v>
      </c>
      <c r="AQ1101" s="120">
        <f t="shared" si="588"/>
        <v>0</v>
      </c>
      <c r="AR1101" s="120">
        <f t="shared" si="589"/>
        <v>0</v>
      </c>
      <c r="AS1101" s="120">
        <f t="shared" si="590"/>
        <v>0</v>
      </c>
      <c r="AT1101" s="120">
        <f t="shared" si="591"/>
        <v>0</v>
      </c>
      <c r="AU1101" s="74" t="s">
        <v>717</v>
      </c>
      <c r="AV1101" s="115"/>
      <c r="AW1101" s="395"/>
      <c r="AX1101" s="571">
        <v>1.3</v>
      </c>
      <c r="AY1101" s="572">
        <v>0</v>
      </c>
      <c r="AZ1101" s="572">
        <v>0</v>
      </c>
      <c r="BA1101" s="572">
        <v>0</v>
      </c>
      <c r="BB1101" s="573">
        <v>0</v>
      </c>
      <c r="BC1101" s="395">
        <v>0</v>
      </c>
      <c r="BD1101" s="115"/>
      <c r="BE1101" s="115"/>
      <c r="BF1101" s="115"/>
      <c r="BG1101" s="115"/>
      <c r="BH1101" s="115"/>
      <c r="BI1101" s="115"/>
      <c r="BJ1101" s="115"/>
      <c r="BK1101" s="115"/>
      <c r="BQ1101" s="74" t="str">
        <f t="shared" si="592"/>
        <v>14405.45-(16)</v>
      </c>
      <c r="BR1101" s="120" t="str">
        <f t="shared" si="593"/>
        <v>In-Cut Branch- 45 deg</v>
      </c>
      <c r="BS1101" s="120">
        <f t="shared" si="594"/>
        <v>65.910000000000011</v>
      </c>
      <c r="BU1101" s="74" t="str">
        <f t="shared" si="595"/>
        <v xml:space="preserve"> </v>
      </c>
      <c r="BV1101" s="120" t="str">
        <f t="shared" si="596"/>
        <v xml:space="preserve"> </v>
      </c>
      <c r="BW1101" s="120" t="str">
        <f t="shared" si="597"/>
        <v xml:space="preserve">  </v>
      </c>
      <c r="BY1101" s="74" t="str">
        <f t="shared" si="598"/>
        <v xml:space="preserve"> </v>
      </c>
      <c r="BZ1101" s="120" t="str">
        <f t="shared" si="599"/>
        <v xml:space="preserve"> </v>
      </c>
      <c r="CA1101" s="120" t="str">
        <f t="shared" si="600"/>
        <v xml:space="preserve"> </v>
      </c>
      <c r="CC1101" s="115" t="str">
        <f t="shared" si="601"/>
        <v xml:space="preserve"> </v>
      </c>
      <c r="CD1101" s="120" t="str">
        <f t="shared" si="602"/>
        <v xml:space="preserve"> </v>
      </c>
      <c r="CE1101" s="417" t="str">
        <f t="shared" si="603"/>
        <v xml:space="preserve"> </v>
      </c>
      <c r="CF1101" s="115"/>
      <c r="CG1101" s="115" t="str">
        <f t="shared" si="604"/>
        <v xml:space="preserve"> </v>
      </c>
      <c r="CH1101" s="120" t="str">
        <f t="shared" si="605"/>
        <v xml:space="preserve"> </v>
      </c>
      <c r="CI1101" s="417" t="str">
        <f t="shared" si="606"/>
        <v xml:space="preserve"> </v>
      </c>
      <c r="CJ1101" s="115"/>
      <c r="CK1101" s="115" t="str">
        <f t="shared" si="607"/>
        <v xml:space="preserve"> </v>
      </c>
      <c r="CL1101" s="120" t="str">
        <f t="shared" si="608"/>
        <v xml:space="preserve"> </v>
      </c>
      <c r="CM1101" s="417" t="str">
        <f t="shared" si="609"/>
        <v xml:space="preserve"> </v>
      </c>
      <c r="IS1101" s="106">
        <v>29.9</v>
      </c>
    </row>
    <row r="1102" spans="2:253" s="74" customFormat="1" ht="17.100000000000001" hidden="1" customHeight="1" x14ac:dyDescent="0.25">
      <c r="B1102" s="504">
        <v>0</v>
      </c>
      <c r="C1102" s="508">
        <v>14406.45</v>
      </c>
      <c r="D1102" s="526">
        <f t="shared" si="577"/>
        <v>14406.45</v>
      </c>
      <c r="E1102" s="504" t="s">
        <v>863</v>
      </c>
      <c r="F1102" s="508" t="str">
        <f t="shared" si="611"/>
        <v xml:space="preserve"> </v>
      </c>
      <c r="G1102" s="509" t="s">
        <v>508</v>
      </c>
      <c r="H1102" s="504" t="s">
        <v>923</v>
      </c>
      <c r="I1102" s="1035" t="s">
        <v>912</v>
      </c>
      <c r="J1102" s="1036"/>
      <c r="K1102" s="516" t="s">
        <v>881</v>
      </c>
      <c r="L1102" s="521">
        <v>18</v>
      </c>
      <c r="M1102" s="532" t="s">
        <v>1700</v>
      </c>
      <c r="N1102" s="514">
        <f t="shared" si="584"/>
        <v>54.4</v>
      </c>
      <c r="O1102" s="518">
        <f t="shared" si="585"/>
        <v>0</v>
      </c>
      <c r="P1102" s="680">
        <f>'KB Duct Parts'!$AE$3</f>
        <v>0</v>
      </c>
      <c r="Q1102" s="681">
        <f t="shared" si="579"/>
        <v>0</v>
      </c>
      <c r="R1102" s="682">
        <f t="shared" si="580"/>
        <v>0</v>
      </c>
      <c r="S1102" s="716">
        <f t="shared" si="581"/>
        <v>0.35</v>
      </c>
      <c r="T1102" s="679">
        <f t="shared" si="582"/>
        <v>0</v>
      </c>
      <c r="U1102" s="679">
        <f t="shared" si="583"/>
        <v>0</v>
      </c>
      <c r="Y1102" s="120"/>
      <c r="AE1102" s="75"/>
      <c r="AF1102" s="370">
        <v>18</v>
      </c>
      <c r="AG1102" s="374">
        <v>16</v>
      </c>
      <c r="AH1102" s="378">
        <v>14</v>
      </c>
      <c r="AI1102" s="381">
        <v>12</v>
      </c>
      <c r="AJ1102" s="386">
        <v>10</v>
      </c>
      <c r="AK1102" s="391"/>
      <c r="AL1102" s="386"/>
      <c r="AM1102" s="363">
        <f t="shared" si="610"/>
        <v>1</v>
      </c>
      <c r="AN1102" s="578">
        <v>54.4</v>
      </c>
      <c r="AO1102" s="120">
        <f t="shared" si="586"/>
        <v>70.72</v>
      </c>
      <c r="AP1102" s="120">
        <f t="shared" si="587"/>
        <v>81.599999999999994</v>
      </c>
      <c r="AQ1102" s="120">
        <f t="shared" si="588"/>
        <v>95.2</v>
      </c>
      <c r="AR1102" s="120">
        <f t="shared" si="589"/>
        <v>81.599999999999994</v>
      </c>
      <c r="AS1102" s="120">
        <f t="shared" si="590"/>
        <v>0</v>
      </c>
      <c r="AT1102" s="120">
        <f t="shared" si="591"/>
        <v>0</v>
      </c>
      <c r="AU1102" s="74" t="s">
        <v>717</v>
      </c>
      <c r="AV1102" s="115"/>
      <c r="AW1102" s="395"/>
      <c r="AX1102" s="571">
        <v>1.3</v>
      </c>
      <c r="AY1102" s="572">
        <v>1.5</v>
      </c>
      <c r="AZ1102" s="572">
        <v>1.75</v>
      </c>
      <c r="BA1102" s="572">
        <v>1.5</v>
      </c>
      <c r="BB1102" s="573">
        <v>0</v>
      </c>
      <c r="BC1102" s="395">
        <v>0</v>
      </c>
      <c r="BD1102" s="115"/>
      <c r="BE1102" s="115"/>
      <c r="BF1102" s="115"/>
      <c r="BG1102" s="115"/>
      <c r="BH1102" s="115"/>
      <c r="BI1102" s="115"/>
      <c r="BJ1102" s="115"/>
      <c r="BK1102" s="115"/>
      <c r="BQ1102" s="74" t="str">
        <f t="shared" si="592"/>
        <v>14406.45-(16)</v>
      </c>
      <c r="BR1102" s="120" t="str">
        <f t="shared" si="593"/>
        <v>In-Cut Branch- 45 deg</v>
      </c>
      <c r="BS1102" s="120">
        <f t="shared" si="594"/>
        <v>70.72</v>
      </c>
      <c r="BU1102" s="74" t="str">
        <f t="shared" si="595"/>
        <v>14406.45-(14)</v>
      </c>
      <c r="BV1102" s="120" t="str">
        <f t="shared" si="596"/>
        <v>In-Cut Branch- 45 deg</v>
      </c>
      <c r="BW1102" s="120">
        <f t="shared" si="597"/>
        <v>81.599999999999994</v>
      </c>
      <c r="BY1102" s="74" t="str">
        <f t="shared" si="598"/>
        <v>14406.45-(12)</v>
      </c>
      <c r="BZ1102" s="120" t="str">
        <f t="shared" si="599"/>
        <v>In-Cut Branch- 45 deg</v>
      </c>
      <c r="CA1102" s="120">
        <f t="shared" si="600"/>
        <v>95.2</v>
      </c>
      <c r="CC1102" s="115" t="str">
        <f t="shared" si="601"/>
        <v>14406.45-(10)</v>
      </c>
      <c r="CD1102" s="120" t="str">
        <f t="shared" si="602"/>
        <v>In-Cut Branch- 45 deg</v>
      </c>
      <c r="CE1102" s="417">
        <f t="shared" si="603"/>
        <v>81.599999999999994</v>
      </c>
      <c r="CF1102" s="115"/>
      <c r="CG1102" s="115" t="str">
        <f t="shared" si="604"/>
        <v xml:space="preserve"> </v>
      </c>
      <c r="CH1102" s="120" t="str">
        <f t="shared" si="605"/>
        <v xml:space="preserve"> </v>
      </c>
      <c r="CI1102" s="417" t="str">
        <f t="shared" si="606"/>
        <v xml:space="preserve"> </v>
      </c>
      <c r="CJ1102" s="115"/>
      <c r="CK1102" s="115" t="str">
        <f t="shared" si="607"/>
        <v xml:space="preserve"> </v>
      </c>
      <c r="CL1102" s="120" t="str">
        <f t="shared" si="608"/>
        <v xml:space="preserve"> </v>
      </c>
      <c r="CM1102" s="417" t="str">
        <f t="shared" si="609"/>
        <v xml:space="preserve"> </v>
      </c>
      <c r="IS1102" s="106">
        <v>32.299999999999997</v>
      </c>
    </row>
    <row r="1103" spans="2:253" s="74" customFormat="1" ht="17.100000000000001" hidden="1" customHeight="1" x14ac:dyDescent="0.25">
      <c r="B1103" s="504">
        <v>0</v>
      </c>
      <c r="C1103" s="508">
        <v>14407.45</v>
      </c>
      <c r="D1103" s="526">
        <f t="shared" si="577"/>
        <v>14407.45</v>
      </c>
      <c r="E1103" s="504" t="s">
        <v>864</v>
      </c>
      <c r="F1103" s="508" t="str">
        <f t="shared" si="611"/>
        <v xml:space="preserve"> </v>
      </c>
      <c r="G1103" s="509" t="s">
        <v>508</v>
      </c>
      <c r="H1103" s="504" t="s">
        <v>923</v>
      </c>
      <c r="I1103" s="1035" t="s">
        <v>912</v>
      </c>
      <c r="J1103" s="1036"/>
      <c r="K1103" s="516" t="s">
        <v>881</v>
      </c>
      <c r="L1103" s="521">
        <v>18</v>
      </c>
      <c r="M1103" s="532" t="s">
        <v>1700</v>
      </c>
      <c r="N1103" s="514">
        <f t="shared" si="584"/>
        <v>57.7</v>
      </c>
      <c r="O1103" s="518">
        <f t="shared" si="585"/>
        <v>0</v>
      </c>
      <c r="P1103" s="680">
        <f>'KB Duct Parts'!$AE$3</f>
        <v>0</v>
      </c>
      <c r="Q1103" s="681">
        <f t="shared" si="579"/>
        <v>0</v>
      </c>
      <c r="R1103" s="682">
        <f t="shared" si="580"/>
        <v>0</v>
      </c>
      <c r="S1103" s="716">
        <f t="shared" si="581"/>
        <v>0.35</v>
      </c>
      <c r="T1103" s="679">
        <f t="shared" si="582"/>
        <v>0</v>
      </c>
      <c r="U1103" s="679">
        <f t="shared" si="583"/>
        <v>0</v>
      </c>
      <c r="Y1103" s="120"/>
      <c r="AE1103" s="75"/>
      <c r="AF1103" s="370">
        <v>18</v>
      </c>
      <c r="AG1103" s="374">
        <v>16</v>
      </c>
      <c r="AH1103" s="378">
        <v>14</v>
      </c>
      <c r="AI1103" s="381">
        <v>12</v>
      </c>
      <c r="AJ1103" s="386">
        <v>10</v>
      </c>
      <c r="AK1103" s="391"/>
      <c r="AL1103" s="386"/>
      <c r="AM1103" s="363">
        <f t="shared" si="610"/>
        <v>1</v>
      </c>
      <c r="AN1103" s="578">
        <v>57.7</v>
      </c>
      <c r="AO1103" s="120">
        <f t="shared" si="586"/>
        <v>75.010000000000005</v>
      </c>
      <c r="AP1103" s="120">
        <f t="shared" si="587"/>
        <v>86.550000000000011</v>
      </c>
      <c r="AQ1103" s="120">
        <f t="shared" si="588"/>
        <v>100.97500000000001</v>
      </c>
      <c r="AR1103" s="120">
        <f t="shared" si="589"/>
        <v>115.4</v>
      </c>
      <c r="AS1103" s="120">
        <f t="shared" si="590"/>
        <v>0</v>
      </c>
      <c r="AT1103" s="120">
        <f t="shared" si="591"/>
        <v>0</v>
      </c>
      <c r="AU1103" s="74" t="s">
        <v>717</v>
      </c>
      <c r="AV1103" s="115"/>
      <c r="AW1103" s="395"/>
      <c r="AX1103" s="571">
        <v>1.3</v>
      </c>
      <c r="AY1103" s="572">
        <v>1.5</v>
      </c>
      <c r="AZ1103" s="572">
        <v>1.75</v>
      </c>
      <c r="BA1103" s="572">
        <v>2</v>
      </c>
      <c r="BB1103" s="573">
        <v>0</v>
      </c>
      <c r="BC1103" s="395">
        <v>0</v>
      </c>
      <c r="BD1103" s="115"/>
      <c r="BE1103" s="115"/>
      <c r="BF1103" s="115"/>
      <c r="BG1103" s="115"/>
      <c r="BH1103" s="115"/>
      <c r="BI1103" s="115"/>
      <c r="BJ1103" s="115"/>
      <c r="BK1103" s="115"/>
      <c r="BQ1103" s="74" t="str">
        <f t="shared" si="592"/>
        <v>14407.45-(16)</v>
      </c>
      <c r="BR1103" s="120" t="str">
        <f t="shared" si="593"/>
        <v>In-Cut Branch- 45 deg</v>
      </c>
      <c r="BS1103" s="120">
        <f t="shared" si="594"/>
        <v>75.010000000000005</v>
      </c>
      <c r="BU1103" s="74" t="str">
        <f t="shared" si="595"/>
        <v>14407.45-(14)</v>
      </c>
      <c r="BV1103" s="120" t="str">
        <f t="shared" si="596"/>
        <v>In-Cut Branch- 45 deg</v>
      </c>
      <c r="BW1103" s="120">
        <f t="shared" si="597"/>
        <v>86.550000000000011</v>
      </c>
      <c r="BY1103" s="74" t="str">
        <f t="shared" si="598"/>
        <v>14407.45-(12)</v>
      </c>
      <c r="BZ1103" s="120" t="str">
        <f t="shared" si="599"/>
        <v>In-Cut Branch- 45 deg</v>
      </c>
      <c r="CA1103" s="120">
        <f t="shared" si="600"/>
        <v>100.97500000000001</v>
      </c>
      <c r="CC1103" s="115" t="str">
        <f t="shared" si="601"/>
        <v>14407.45-(10)</v>
      </c>
      <c r="CD1103" s="120" t="str">
        <f t="shared" si="602"/>
        <v>In-Cut Branch- 45 deg</v>
      </c>
      <c r="CE1103" s="417">
        <f t="shared" si="603"/>
        <v>115.4</v>
      </c>
      <c r="CF1103" s="115"/>
      <c r="CG1103" s="115" t="str">
        <f t="shared" si="604"/>
        <v xml:space="preserve"> </v>
      </c>
      <c r="CH1103" s="120" t="str">
        <f t="shared" si="605"/>
        <v xml:space="preserve"> </v>
      </c>
      <c r="CI1103" s="417" t="str">
        <f t="shared" si="606"/>
        <v xml:space="preserve"> </v>
      </c>
      <c r="CJ1103" s="115"/>
      <c r="CK1103" s="115" t="str">
        <f t="shared" si="607"/>
        <v xml:space="preserve"> </v>
      </c>
      <c r="CL1103" s="120" t="str">
        <f t="shared" si="608"/>
        <v xml:space="preserve"> </v>
      </c>
      <c r="CM1103" s="417" t="str">
        <f t="shared" si="609"/>
        <v xml:space="preserve"> </v>
      </c>
      <c r="IS1103" s="106">
        <v>34.1</v>
      </c>
    </row>
    <row r="1104" spans="2:253" s="74" customFormat="1" ht="17.100000000000001" hidden="1" customHeight="1" x14ac:dyDescent="0.25">
      <c r="B1104" s="504">
        <v>0</v>
      </c>
      <c r="C1104" s="508">
        <v>14408.45</v>
      </c>
      <c r="D1104" s="526">
        <f t="shared" si="577"/>
        <v>14408.45</v>
      </c>
      <c r="E1104" s="504" t="s">
        <v>865</v>
      </c>
      <c r="F1104" s="508" t="str">
        <f t="shared" si="611"/>
        <v xml:space="preserve"> </v>
      </c>
      <c r="G1104" s="509" t="s">
        <v>508</v>
      </c>
      <c r="H1104" s="504" t="s">
        <v>923</v>
      </c>
      <c r="I1104" s="1035" t="s">
        <v>912</v>
      </c>
      <c r="J1104" s="1036"/>
      <c r="K1104" s="516" t="s">
        <v>881</v>
      </c>
      <c r="L1104" s="521">
        <v>18</v>
      </c>
      <c r="M1104" s="532" t="s">
        <v>1700</v>
      </c>
      <c r="N1104" s="514">
        <f t="shared" si="584"/>
        <v>60.2</v>
      </c>
      <c r="O1104" s="518">
        <f t="shared" si="585"/>
        <v>0</v>
      </c>
      <c r="P1104" s="680">
        <f>'KB Duct Parts'!$AE$3</f>
        <v>0</v>
      </c>
      <c r="Q1104" s="681">
        <f t="shared" si="579"/>
        <v>0</v>
      </c>
      <c r="R1104" s="682">
        <f t="shared" si="580"/>
        <v>0</v>
      </c>
      <c r="S1104" s="716">
        <f t="shared" si="581"/>
        <v>0.35</v>
      </c>
      <c r="T1104" s="679">
        <f t="shared" si="582"/>
        <v>0</v>
      </c>
      <c r="U1104" s="679">
        <f t="shared" si="583"/>
        <v>0</v>
      </c>
      <c r="Y1104" s="120"/>
      <c r="AE1104" s="75"/>
      <c r="AF1104" s="370">
        <v>18</v>
      </c>
      <c r="AG1104" s="374">
        <v>16</v>
      </c>
      <c r="AH1104" s="378">
        <v>14</v>
      </c>
      <c r="AI1104" s="381">
        <v>12</v>
      </c>
      <c r="AJ1104" s="386">
        <v>10</v>
      </c>
      <c r="AK1104" s="391"/>
      <c r="AL1104" s="386"/>
      <c r="AM1104" s="363">
        <f t="shared" si="610"/>
        <v>1</v>
      </c>
      <c r="AN1104" s="578">
        <v>60.2</v>
      </c>
      <c r="AO1104" s="120">
        <f t="shared" si="586"/>
        <v>78.260000000000005</v>
      </c>
      <c r="AP1104" s="120">
        <f t="shared" si="587"/>
        <v>90.300000000000011</v>
      </c>
      <c r="AQ1104" s="120">
        <f t="shared" si="588"/>
        <v>105.35000000000001</v>
      </c>
      <c r="AR1104" s="120">
        <f t="shared" si="589"/>
        <v>120.4</v>
      </c>
      <c r="AS1104" s="120">
        <f t="shared" si="590"/>
        <v>0</v>
      </c>
      <c r="AT1104" s="120">
        <f t="shared" si="591"/>
        <v>0</v>
      </c>
      <c r="AU1104" s="74" t="s">
        <v>717</v>
      </c>
      <c r="AV1104" s="115"/>
      <c r="AW1104" s="395"/>
      <c r="AX1104" s="571">
        <v>1.3</v>
      </c>
      <c r="AY1104" s="572">
        <v>1.5</v>
      </c>
      <c r="AZ1104" s="572">
        <v>1.75</v>
      </c>
      <c r="BA1104" s="572">
        <v>2</v>
      </c>
      <c r="BB1104" s="573">
        <v>0</v>
      </c>
      <c r="BC1104" s="395">
        <v>0</v>
      </c>
      <c r="BD1104" s="115"/>
      <c r="BE1104" s="115"/>
      <c r="BF1104" s="115"/>
      <c r="BG1104" s="115"/>
      <c r="BH1104" s="115"/>
      <c r="BI1104" s="115"/>
      <c r="BJ1104" s="115"/>
      <c r="BK1104" s="115"/>
      <c r="BQ1104" s="74" t="str">
        <f t="shared" si="592"/>
        <v>14408.45-(16)</v>
      </c>
      <c r="BR1104" s="120" t="str">
        <f t="shared" si="593"/>
        <v>In-Cut Branch- 45 deg</v>
      </c>
      <c r="BS1104" s="120">
        <f t="shared" si="594"/>
        <v>78.260000000000005</v>
      </c>
      <c r="BU1104" s="74" t="str">
        <f t="shared" si="595"/>
        <v>14408.45-(14)</v>
      </c>
      <c r="BV1104" s="120" t="str">
        <f t="shared" si="596"/>
        <v>In-Cut Branch- 45 deg</v>
      </c>
      <c r="BW1104" s="120">
        <f t="shared" si="597"/>
        <v>90.300000000000011</v>
      </c>
      <c r="BY1104" s="74" t="str">
        <f t="shared" si="598"/>
        <v>14408.45-(12)</v>
      </c>
      <c r="BZ1104" s="120" t="str">
        <f t="shared" si="599"/>
        <v>In-Cut Branch- 45 deg</v>
      </c>
      <c r="CA1104" s="120">
        <f t="shared" si="600"/>
        <v>105.35000000000001</v>
      </c>
      <c r="CC1104" s="115" t="str">
        <f t="shared" si="601"/>
        <v>14408.45-(10)</v>
      </c>
      <c r="CD1104" s="120" t="str">
        <f t="shared" si="602"/>
        <v>In-Cut Branch- 45 deg</v>
      </c>
      <c r="CE1104" s="417">
        <f t="shared" si="603"/>
        <v>120.4</v>
      </c>
      <c r="CF1104" s="115"/>
      <c r="CG1104" s="115" t="str">
        <f t="shared" si="604"/>
        <v xml:space="preserve"> </v>
      </c>
      <c r="CH1104" s="120" t="str">
        <f t="shared" si="605"/>
        <v xml:space="preserve"> </v>
      </c>
      <c r="CI1104" s="417" t="str">
        <f t="shared" si="606"/>
        <v xml:space="preserve"> </v>
      </c>
      <c r="CJ1104" s="115"/>
      <c r="CK1104" s="115" t="str">
        <f t="shared" si="607"/>
        <v xml:space="preserve"> </v>
      </c>
      <c r="CL1104" s="120" t="str">
        <f t="shared" si="608"/>
        <v xml:space="preserve"> </v>
      </c>
      <c r="CM1104" s="417" t="str">
        <f t="shared" si="609"/>
        <v xml:space="preserve"> </v>
      </c>
      <c r="IS1104" s="106">
        <v>35.700000000000003</v>
      </c>
    </row>
    <row r="1105" spans="2:253" s="74" customFormat="1" ht="17.100000000000001" hidden="1" customHeight="1" x14ac:dyDescent="0.25">
      <c r="B1105" s="504">
        <v>0</v>
      </c>
      <c r="C1105" s="508">
        <v>14409.45</v>
      </c>
      <c r="D1105" s="526">
        <f t="shared" si="577"/>
        <v>14409.45</v>
      </c>
      <c r="E1105" s="504" t="s">
        <v>866</v>
      </c>
      <c r="F1105" s="508" t="str">
        <f t="shared" si="611"/>
        <v xml:space="preserve"> </v>
      </c>
      <c r="G1105" s="509" t="s">
        <v>508</v>
      </c>
      <c r="H1105" s="504" t="s">
        <v>923</v>
      </c>
      <c r="I1105" s="1035" t="s">
        <v>912</v>
      </c>
      <c r="J1105" s="1036"/>
      <c r="K1105" s="516" t="s">
        <v>881</v>
      </c>
      <c r="L1105" s="521">
        <v>18</v>
      </c>
      <c r="M1105" s="532" t="s">
        <v>1700</v>
      </c>
      <c r="N1105" s="514">
        <f t="shared" si="584"/>
        <v>62.6</v>
      </c>
      <c r="O1105" s="518">
        <f t="shared" si="585"/>
        <v>0</v>
      </c>
      <c r="P1105" s="680">
        <f>'KB Duct Parts'!$AE$3</f>
        <v>0</v>
      </c>
      <c r="Q1105" s="681">
        <f t="shared" si="579"/>
        <v>0</v>
      </c>
      <c r="R1105" s="682">
        <f t="shared" si="580"/>
        <v>0</v>
      </c>
      <c r="S1105" s="716">
        <f t="shared" si="581"/>
        <v>0.35</v>
      </c>
      <c r="T1105" s="679">
        <f t="shared" si="582"/>
        <v>0</v>
      </c>
      <c r="U1105" s="679">
        <f t="shared" si="583"/>
        <v>0</v>
      </c>
      <c r="Y1105" s="120"/>
      <c r="AE1105" s="75"/>
      <c r="AF1105" s="370">
        <v>18</v>
      </c>
      <c r="AG1105" s="374">
        <v>16</v>
      </c>
      <c r="AH1105" s="378">
        <v>14</v>
      </c>
      <c r="AI1105" s="381">
        <v>12</v>
      </c>
      <c r="AJ1105" s="386">
        <v>10</v>
      </c>
      <c r="AK1105" s="391"/>
      <c r="AL1105" s="386"/>
      <c r="AM1105" s="363">
        <f t="shared" si="610"/>
        <v>1</v>
      </c>
      <c r="AN1105" s="578">
        <v>62.6</v>
      </c>
      <c r="AO1105" s="120">
        <f t="shared" si="586"/>
        <v>81.38000000000001</v>
      </c>
      <c r="AP1105" s="120">
        <f t="shared" si="587"/>
        <v>93.9</v>
      </c>
      <c r="AQ1105" s="120">
        <f t="shared" si="588"/>
        <v>109.55</v>
      </c>
      <c r="AR1105" s="120">
        <f t="shared" si="589"/>
        <v>125.2</v>
      </c>
      <c r="AS1105" s="120">
        <f t="shared" si="590"/>
        <v>0</v>
      </c>
      <c r="AT1105" s="120">
        <f t="shared" si="591"/>
        <v>0</v>
      </c>
      <c r="AU1105" s="74" t="s">
        <v>717</v>
      </c>
      <c r="AV1105" s="115"/>
      <c r="AW1105" s="395"/>
      <c r="AX1105" s="571">
        <v>1.3</v>
      </c>
      <c r="AY1105" s="572">
        <v>1.5</v>
      </c>
      <c r="AZ1105" s="572">
        <v>1.75</v>
      </c>
      <c r="BA1105" s="572">
        <v>2</v>
      </c>
      <c r="BB1105" s="573">
        <v>0</v>
      </c>
      <c r="BC1105" s="395">
        <v>0</v>
      </c>
      <c r="BD1105" s="115"/>
      <c r="BE1105" s="115"/>
      <c r="BF1105" s="115"/>
      <c r="BG1105" s="115"/>
      <c r="BH1105" s="115"/>
      <c r="BI1105" s="115"/>
      <c r="BJ1105" s="115"/>
      <c r="BK1105" s="115"/>
      <c r="BQ1105" s="74" t="str">
        <f t="shared" si="592"/>
        <v>14409.45-(16)</v>
      </c>
      <c r="BR1105" s="120" t="str">
        <f t="shared" si="593"/>
        <v>In-Cut Branch- 45 deg</v>
      </c>
      <c r="BS1105" s="120">
        <f t="shared" si="594"/>
        <v>81.38000000000001</v>
      </c>
      <c r="BU1105" s="74" t="str">
        <f t="shared" si="595"/>
        <v>14409.45-(14)</v>
      </c>
      <c r="BV1105" s="120" t="str">
        <f t="shared" si="596"/>
        <v>In-Cut Branch- 45 deg</v>
      </c>
      <c r="BW1105" s="120">
        <f t="shared" si="597"/>
        <v>93.9</v>
      </c>
      <c r="BY1105" s="74" t="str">
        <f t="shared" si="598"/>
        <v>14409.45-(12)</v>
      </c>
      <c r="BZ1105" s="120" t="str">
        <f t="shared" si="599"/>
        <v>In-Cut Branch- 45 deg</v>
      </c>
      <c r="CA1105" s="120">
        <f t="shared" si="600"/>
        <v>109.55</v>
      </c>
      <c r="CC1105" s="115" t="str">
        <f t="shared" si="601"/>
        <v>14409.45-(10)</v>
      </c>
      <c r="CD1105" s="120" t="str">
        <f t="shared" si="602"/>
        <v>In-Cut Branch- 45 deg</v>
      </c>
      <c r="CE1105" s="417">
        <f t="shared" si="603"/>
        <v>125.2</v>
      </c>
      <c r="CF1105" s="115"/>
      <c r="CG1105" s="115" t="str">
        <f t="shared" si="604"/>
        <v xml:space="preserve"> </v>
      </c>
      <c r="CH1105" s="120" t="str">
        <f t="shared" si="605"/>
        <v xml:space="preserve"> </v>
      </c>
      <c r="CI1105" s="417" t="str">
        <f t="shared" si="606"/>
        <v xml:space="preserve"> </v>
      </c>
      <c r="CJ1105" s="115"/>
      <c r="CK1105" s="115" t="str">
        <f t="shared" si="607"/>
        <v xml:space="preserve"> </v>
      </c>
      <c r="CL1105" s="120" t="str">
        <f t="shared" si="608"/>
        <v xml:space="preserve"> </v>
      </c>
      <c r="CM1105" s="417" t="str">
        <f t="shared" si="609"/>
        <v xml:space="preserve"> </v>
      </c>
      <c r="IS1105" s="106">
        <v>37.1</v>
      </c>
    </row>
    <row r="1106" spans="2:253" s="74" customFormat="1" ht="17.100000000000001" hidden="1" customHeight="1" x14ac:dyDescent="0.25">
      <c r="B1106" s="504">
        <v>0</v>
      </c>
      <c r="C1106" s="508">
        <v>14410.45</v>
      </c>
      <c r="D1106" s="526">
        <f t="shared" si="577"/>
        <v>14410.45</v>
      </c>
      <c r="E1106" s="504" t="s">
        <v>867</v>
      </c>
      <c r="F1106" s="508" t="str">
        <f t="shared" si="611"/>
        <v xml:space="preserve"> </v>
      </c>
      <c r="G1106" s="509" t="s">
        <v>508</v>
      </c>
      <c r="H1106" s="504" t="s">
        <v>923</v>
      </c>
      <c r="I1106" s="1035" t="s">
        <v>912</v>
      </c>
      <c r="J1106" s="1036"/>
      <c r="K1106" s="516" t="s">
        <v>881</v>
      </c>
      <c r="L1106" s="521">
        <v>18</v>
      </c>
      <c r="M1106" s="532" t="s">
        <v>1700</v>
      </c>
      <c r="N1106" s="514">
        <f t="shared" si="584"/>
        <v>68.099999999999994</v>
      </c>
      <c r="O1106" s="518">
        <f t="shared" si="585"/>
        <v>0</v>
      </c>
      <c r="P1106" s="680">
        <f>'KB Duct Parts'!$AE$3</f>
        <v>0</v>
      </c>
      <c r="Q1106" s="681">
        <f t="shared" si="579"/>
        <v>0</v>
      </c>
      <c r="R1106" s="682">
        <f t="shared" si="580"/>
        <v>0</v>
      </c>
      <c r="S1106" s="716">
        <f t="shared" si="581"/>
        <v>0.35</v>
      </c>
      <c r="T1106" s="679">
        <f t="shared" si="582"/>
        <v>0</v>
      </c>
      <c r="U1106" s="679">
        <f t="shared" si="583"/>
        <v>0</v>
      </c>
      <c r="Y1106" s="120"/>
      <c r="AE1106" s="75"/>
      <c r="AF1106" s="370">
        <v>18</v>
      </c>
      <c r="AG1106" s="374">
        <v>16</v>
      </c>
      <c r="AH1106" s="378">
        <v>14</v>
      </c>
      <c r="AI1106" s="381">
        <v>12</v>
      </c>
      <c r="AJ1106" s="386">
        <v>10</v>
      </c>
      <c r="AK1106" s="391"/>
      <c r="AL1106" s="386"/>
      <c r="AM1106" s="363">
        <f t="shared" si="610"/>
        <v>1</v>
      </c>
      <c r="AN1106" s="578">
        <v>68.099999999999994</v>
      </c>
      <c r="AO1106" s="120">
        <f t="shared" si="586"/>
        <v>88.53</v>
      </c>
      <c r="AP1106" s="120">
        <f t="shared" si="587"/>
        <v>102.14999999999999</v>
      </c>
      <c r="AQ1106" s="120">
        <f t="shared" si="588"/>
        <v>119.17499999999998</v>
      </c>
      <c r="AR1106" s="120">
        <f t="shared" si="589"/>
        <v>136.19999999999999</v>
      </c>
      <c r="AS1106" s="120">
        <f t="shared" si="590"/>
        <v>0</v>
      </c>
      <c r="AT1106" s="120">
        <f t="shared" si="591"/>
        <v>0</v>
      </c>
      <c r="AU1106" s="74" t="s">
        <v>717</v>
      </c>
      <c r="AV1106" s="115"/>
      <c r="AW1106" s="395"/>
      <c r="AX1106" s="571">
        <v>1.3</v>
      </c>
      <c r="AY1106" s="572">
        <v>1.5</v>
      </c>
      <c r="AZ1106" s="572">
        <v>1.75</v>
      </c>
      <c r="BA1106" s="572">
        <v>2</v>
      </c>
      <c r="BB1106" s="573">
        <v>0</v>
      </c>
      <c r="BC1106" s="395">
        <v>0</v>
      </c>
      <c r="BD1106" s="115"/>
      <c r="BE1106" s="115"/>
      <c r="BF1106" s="115"/>
      <c r="BG1106" s="115"/>
      <c r="BH1106" s="115"/>
      <c r="BI1106" s="115"/>
      <c r="BJ1106" s="115"/>
      <c r="BK1106" s="115"/>
      <c r="BQ1106" s="74" t="str">
        <f t="shared" si="592"/>
        <v>14410.45-(16)</v>
      </c>
      <c r="BR1106" s="120" t="str">
        <f t="shared" si="593"/>
        <v>In-Cut Branch- 45 deg</v>
      </c>
      <c r="BS1106" s="120">
        <f t="shared" si="594"/>
        <v>88.53</v>
      </c>
      <c r="BU1106" s="74" t="str">
        <f t="shared" si="595"/>
        <v>14410.45-(14)</v>
      </c>
      <c r="BV1106" s="120" t="str">
        <f t="shared" si="596"/>
        <v>In-Cut Branch- 45 deg</v>
      </c>
      <c r="BW1106" s="120">
        <f t="shared" si="597"/>
        <v>102.14999999999999</v>
      </c>
      <c r="BY1106" s="74" t="str">
        <f t="shared" si="598"/>
        <v>14410.45-(12)</v>
      </c>
      <c r="BZ1106" s="120" t="str">
        <f t="shared" si="599"/>
        <v>In-Cut Branch- 45 deg</v>
      </c>
      <c r="CA1106" s="120">
        <f t="shared" si="600"/>
        <v>119.17499999999998</v>
      </c>
      <c r="CC1106" s="115" t="str">
        <f t="shared" si="601"/>
        <v>14410.45-(10)</v>
      </c>
      <c r="CD1106" s="120" t="str">
        <f t="shared" si="602"/>
        <v>In-Cut Branch- 45 deg</v>
      </c>
      <c r="CE1106" s="417">
        <f t="shared" si="603"/>
        <v>136.19999999999999</v>
      </c>
      <c r="CF1106" s="115"/>
      <c r="CG1106" s="115" t="str">
        <f t="shared" si="604"/>
        <v xml:space="preserve"> </v>
      </c>
      <c r="CH1106" s="120" t="str">
        <f t="shared" si="605"/>
        <v xml:space="preserve"> </v>
      </c>
      <c r="CI1106" s="417" t="str">
        <f t="shared" si="606"/>
        <v xml:space="preserve"> </v>
      </c>
      <c r="CJ1106" s="115"/>
      <c r="CK1106" s="115" t="str">
        <f t="shared" si="607"/>
        <v xml:space="preserve"> </v>
      </c>
      <c r="CL1106" s="120" t="str">
        <f t="shared" si="608"/>
        <v xml:space="preserve"> </v>
      </c>
      <c r="CM1106" s="417" t="str">
        <f t="shared" si="609"/>
        <v xml:space="preserve"> </v>
      </c>
      <c r="IS1106" s="106">
        <v>40.299999999999997</v>
      </c>
    </row>
    <row r="1107" spans="2:253" s="74" customFormat="1" ht="17.100000000000001" hidden="1" customHeight="1" x14ac:dyDescent="0.25">
      <c r="B1107" s="504">
        <v>0</v>
      </c>
      <c r="C1107" s="508">
        <v>14411.45</v>
      </c>
      <c r="D1107" s="526">
        <f t="shared" si="577"/>
        <v>14411.45</v>
      </c>
      <c r="E1107" s="504" t="s">
        <v>868</v>
      </c>
      <c r="F1107" s="508" t="str">
        <f t="shared" si="611"/>
        <v xml:space="preserve"> </v>
      </c>
      <c r="G1107" s="509" t="s">
        <v>508</v>
      </c>
      <c r="H1107" s="504" t="s">
        <v>923</v>
      </c>
      <c r="I1107" s="1035" t="s">
        <v>912</v>
      </c>
      <c r="J1107" s="1036"/>
      <c r="K1107" s="516" t="s">
        <v>881</v>
      </c>
      <c r="L1107" s="521">
        <v>18</v>
      </c>
      <c r="M1107" s="532" t="s">
        <v>1700</v>
      </c>
      <c r="N1107" s="514">
        <f t="shared" si="584"/>
        <v>70.7</v>
      </c>
      <c r="O1107" s="518">
        <f t="shared" si="585"/>
        <v>0</v>
      </c>
      <c r="P1107" s="680">
        <f>'KB Duct Parts'!$AE$3</f>
        <v>0</v>
      </c>
      <c r="Q1107" s="681">
        <f t="shared" si="579"/>
        <v>0</v>
      </c>
      <c r="R1107" s="682">
        <f t="shared" si="580"/>
        <v>0</v>
      </c>
      <c r="S1107" s="716">
        <f t="shared" si="581"/>
        <v>0.35</v>
      </c>
      <c r="T1107" s="679">
        <f t="shared" si="582"/>
        <v>0</v>
      </c>
      <c r="U1107" s="679">
        <f t="shared" si="583"/>
        <v>0</v>
      </c>
      <c r="Y1107" s="120"/>
      <c r="AE1107" s="75"/>
      <c r="AF1107" s="370">
        <v>18</v>
      </c>
      <c r="AG1107" s="374">
        <v>16</v>
      </c>
      <c r="AH1107" s="378">
        <v>14</v>
      </c>
      <c r="AI1107" s="381">
        <v>12</v>
      </c>
      <c r="AJ1107" s="386">
        <v>10</v>
      </c>
      <c r="AK1107" s="391"/>
      <c r="AL1107" s="386"/>
      <c r="AM1107" s="363">
        <f t="shared" si="610"/>
        <v>1</v>
      </c>
      <c r="AN1107" s="578">
        <v>70.7</v>
      </c>
      <c r="AO1107" s="120">
        <f t="shared" si="586"/>
        <v>91.910000000000011</v>
      </c>
      <c r="AP1107" s="120">
        <f t="shared" si="587"/>
        <v>106.05000000000001</v>
      </c>
      <c r="AQ1107" s="120">
        <f t="shared" si="588"/>
        <v>123.72500000000001</v>
      </c>
      <c r="AR1107" s="120">
        <f t="shared" si="589"/>
        <v>141.4</v>
      </c>
      <c r="AS1107" s="120">
        <f t="shared" si="590"/>
        <v>0</v>
      </c>
      <c r="AT1107" s="120">
        <f t="shared" si="591"/>
        <v>0</v>
      </c>
      <c r="AU1107" s="74" t="s">
        <v>717</v>
      </c>
      <c r="AV1107" s="115"/>
      <c r="AW1107" s="395"/>
      <c r="AX1107" s="571">
        <v>1.3</v>
      </c>
      <c r="AY1107" s="572">
        <v>1.5</v>
      </c>
      <c r="AZ1107" s="572">
        <v>1.75</v>
      </c>
      <c r="BA1107" s="572">
        <v>2</v>
      </c>
      <c r="BB1107" s="573">
        <v>0</v>
      </c>
      <c r="BC1107" s="395">
        <v>0</v>
      </c>
      <c r="BD1107" s="115"/>
      <c r="BE1107" s="115"/>
      <c r="BF1107" s="115"/>
      <c r="BG1107" s="115"/>
      <c r="BH1107" s="115"/>
      <c r="BI1107" s="115"/>
      <c r="BJ1107" s="115"/>
      <c r="BK1107" s="115"/>
      <c r="BQ1107" s="74" t="str">
        <f t="shared" si="592"/>
        <v>14411.45-(16)</v>
      </c>
      <c r="BR1107" s="120" t="str">
        <f t="shared" si="593"/>
        <v>In-Cut Branch- 45 deg</v>
      </c>
      <c r="BS1107" s="120">
        <f t="shared" si="594"/>
        <v>91.910000000000011</v>
      </c>
      <c r="BU1107" s="74" t="str">
        <f t="shared" si="595"/>
        <v>14411.45-(14)</v>
      </c>
      <c r="BV1107" s="120" t="str">
        <f t="shared" si="596"/>
        <v>In-Cut Branch- 45 deg</v>
      </c>
      <c r="BW1107" s="120">
        <f t="shared" si="597"/>
        <v>106.05000000000001</v>
      </c>
      <c r="BY1107" s="74" t="str">
        <f t="shared" si="598"/>
        <v>14411.45-(12)</v>
      </c>
      <c r="BZ1107" s="120" t="str">
        <f t="shared" si="599"/>
        <v>In-Cut Branch- 45 deg</v>
      </c>
      <c r="CA1107" s="120">
        <f t="shared" si="600"/>
        <v>123.72500000000001</v>
      </c>
      <c r="CC1107" s="115" t="str">
        <f t="shared" si="601"/>
        <v>14411.45-(10)</v>
      </c>
      <c r="CD1107" s="120" t="str">
        <f t="shared" si="602"/>
        <v>In-Cut Branch- 45 deg</v>
      </c>
      <c r="CE1107" s="417">
        <f t="shared" si="603"/>
        <v>141.4</v>
      </c>
      <c r="CF1107" s="115"/>
      <c r="CG1107" s="115" t="str">
        <f t="shared" si="604"/>
        <v xml:space="preserve"> </v>
      </c>
      <c r="CH1107" s="120" t="str">
        <f t="shared" si="605"/>
        <v xml:space="preserve"> </v>
      </c>
      <c r="CI1107" s="417" t="str">
        <f t="shared" si="606"/>
        <v xml:space="preserve"> </v>
      </c>
      <c r="CJ1107" s="115"/>
      <c r="CK1107" s="115" t="str">
        <f t="shared" si="607"/>
        <v xml:space="preserve"> </v>
      </c>
      <c r="CL1107" s="120" t="str">
        <f t="shared" si="608"/>
        <v xml:space="preserve"> </v>
      </c>
      <c r="CM1107" s="417" t="str">
        <f t="shared" si="609"/>
        <v xml:space="preserve"> </v>
      </c>
      <c r="IS1107" s="106">
        <v>41.8</v>
      </c>
    </row>
    <row r="1108" spans="2:253" s="74" customFormat="1" ht="17.100000000000001" hidden="1" customHeight="1" x14ac:dyDescent="0.25">
      <c r="B1108" s="504">
        <v>0</v>
      </c>
      <c r="C1108" s="508">
        <v>14412.45</v>
      </c>
      <c r="D1108" s="526">
        <f t="shared" si="577"/>
        <v>14412.45</v>
      </c>
      <c r="E1108" s="504" t="s">
        <v>869</v>
      </c>
      <c r="F1108" s="508" t="str">
        <f t="shared" si="611"/>
        <v xml:space="preserve"> </v>
      </c>
      <c r="G1108" s="509" t="s">
        <v>508</v>
      </c>
      <c r="H1108" s="504" t="s">
        <v>923</v>
      </c>
      <c r="I1108" s="1035" t="s">
        <v>912</v>
      </c>
      <c r="J1108" s="1036"/>
      <c r="K1108" s="516" t="s">
        <v>881</v>
      </c>
      <c r="L1108" s="521">
        <v>18</v>
      </c>
      <c r="M1108" s="532" t="s">
        <v>1700</v>
      </c>
      <c r="N1108" s="514">
        <f t="shared" si="584"/>
        <v>73.2</v>
      </c>
      <c r="O1108" s="518">
        <f t="shared" si="585"/>
        <v>0</v>
      </c>
      <c r="P1108" s="680">
        <f>'KB Duct Parts'!$AE$3</f>
        <v>0</v>
      </c>
      <c r="Q1108" s="681">
        <f t="shared" si="579"/>
        <v>0</v>
      </c>
      <c r="R1108" s="682">
        <f t="shared" si="580"/>
        <v>0</v>
      </c>
      <c r="S1108" s="716">
        <f t="shared" si="581"/>
        <v>0.35</v>
      </c>
      <c r="T1108" s="679">
        <f t="shared" si="582"/>
        <v>0</v>
      </c>
      <c r="U1108" s="679">
        <f t="shared" si="583"/>
        <v>0</v>
      </c>
      <c r="Y1108" s="120"/>
      <c r="AE1108" s="75"/>
      <c r="AF1108" s="370">
        <v>18</v>
      </c>
      <c r="AG1108" s="374">
        <v>16</v>
      </c>
      <c r="AH1108" s="378">
        <v>14</v>
      </c>
      <c r="AI1108" s="381">
        <v>12</v>
      </c>
      <c r="AJ1108" s="386">
        <v>10</v>
      </c>
      <c r="AK1108" s="391"/>
      <c r="AL1108" s="386"/>
      <c r="AM1108" s="363">
        <f t="shared" si="610"/>
        <v>1</v>
      </c>
      <c r="AN1108" s="578">
        <v>73.2</v>
      </c>
      <c r="AO1108" s="120">
        <f t="shared" si="586"/>
        <v>95.160000000000011</v>
      </c>
      <c r="AP1108" s="120">
        <f t="shared" si="587"/>
        <v>109.80000000000001</v>
      </c>
      <c r="AQ1108" s="120">
        <f t="shared" si="588"/>
        <v>128.1</v>
      </c>
      <c r="AR1108" s="120">
        <f t="shared" si="589"/>
        <v>146.4</v>
      </c>
      <c r="AS1108" s="120">
        <f t="shared" si="590"/>
        <v>0</v>
      </c>
      <c r="AT1108" s="120">
        <f t="shared" si="591"/>
        <v>0</v>
      </c>
      <c r="AU1108" s="74" t="s">
        <v>717</v>
      </c>
      <c r="AV1108" s="115"/>
      <c r="AW1108" s="395"/>
      <c r="AX1108" s="571">
        <v>1.3</v>
      </c>
      <c r="AY1108" s="572">
        <v>1.5</v>
      </c>
      <c r="AZ1108" s="572">
        <v>1.75</v>
      </c>
      <c r="BA1108" s="572">
        <v>2</v>
      </c>
      <c r="BB1108" s="573">
        <v>0</v>
      </c>
      <c r="BC1108" s="395">
        <v>0</v>
      </c>
      <c r="BD1108" s="115"/>
      <c r="BE1108" s="115"/>
      <c r="BF1108" s="115"/>
      <c r="BG1108" s="115"/>
      <c r="BH1108" s="115"/>
      <c r="BI1108" s="115"/>
      <c r="BJ1108" s="115"/>
      <c r="BK1108" s="115"/>
      <c r="BQ1108" s="74" t="str">
        <f t="shared" si="592"/>
        <v>14412.45-(16)</v>
      </c>
      <c r="BR1108" s="120" t="str">
        <f t="shared" si="593"/>
        <v>In-Cut Branch- 45 deg</v>
      </c>
      <c r="BS1108" s="120">
        <f t="shared" si="594"/>
        <v>95.160000000000011</v>
      </c>
      <c r="BU1108" s="74" t="str">
        <f t="shared" si="595"/>
        <v>14412.45-(14)</v>
      </c>
      <c r="BV1108" s="120" t="str">
        <f t="shared" si="596"/>
        <v>In-Cut Branch- 45 deg</v>
      </c>
      <c r="BW1108" s="120">
        <f t="shared" si="597"/>
        <v>109.80000000000001</v>
      </c>
      <c r="BY1108" s="74" t="str">
        <f t="shared" si="598"/>
        <v>14412.45-(12)</v>
      </c>
      <c r="BZ1108" s="120" t="str">
        <f t="shared" si="599"/>
        <v>In-Cut Branch- 45 deg</v>
      </c>
      <c r="CA1108" s="120">
        <f t="shared" si="600"/>
        <v>128.1</v>
      </c>
      <c r="CC1108" s="115" t="str">
        <f t="shared" si="601"/>
        <v>14412.45-(10)</v>
      </c>
      <c r="CD1108" s="120" t="str">
        <f t="shared" si="602"/>
        <v>In-Cut Branch- 45 deg</v>
      </c>
      <c r="CE1108" s="417">
        <f t="shared" si="603"/>
        <v>146.4</v>
      </c>
      <c r="CF1108" s="115"/>
      <c r="CG1108" s="115" t="str">
        <f t="shared" si="604"/>
        <v xml:space="preserve"> </v>
      </c>
      <c r="CH1108" s="120" t="str">
        <f t="shared" si="605"/>
        <v xml:space="preserve"> </v>
      </c>
      <c r="CI1108" s="417" t="str">
        <f t="shared" si="606"/>
        <v xml:space="preserve"> </v>
      </c>
      <c r="CJ1108" s="115"/>
      <c r="CK1108" s="115" t="str">
        <f t="shared" si="607"/>
        <v xml:space="preserve"> </v>
      </c>
      <c r="CL1108" s="120" t="str">
        <f t="shared" si="608"/>
        <v xml:space="preserve"> </v>
      </c>
      <c r="CM1108" s="417" t="str">
        <f t="shared" si="609"/>
        <v xml:space="preserve"> </v>
      </c>
      <c r="IS1108" s="106">
        <v>43.4</v>
      </c>
    </row>
    <row r="1109" spans="2:253" s="74" customFormat="1" ht="17.100000000000001" hidden="1" customHeight="1" x14ac:dyDescent="0.25">
      <c r="B1109" s="504">
        <v>0</v>
      </c>
      <c r="C1109" s="508">
        <v>14413.45</v>
      </c>
      <c r="D1109" s="526">
        <f t="shared" si="577"/>
        <v>14413.45</v>
      </c>
      <c r="E1109" s="504" t="s">
        <v>870</v>
      </c>
      <c r="F1109" s="508" t="str">
        <f t="shared" si="611"/>
        <v xml:space="preserve"> </v>
      </c>
      <c r="G1109" s="509" t="s">
        <v>508</v>
      </c>
      <c r="H1109" s="504" t="s">
        <v>923</v>
      </c>
      <c r="I1109" s="1035" t="s">
        <v>912</v>
      </c>
      <c r="J1109" s="1036"/>
      <c r="K1109" s="516" t="s">
        <v>881</v>
      </c>
      <c r="L1109" s="521">
        <v>18</v>
      </c>
      <c r="M1109" s="532" t="s">
        <v>1700</v>
      </c>
      <c r="N1109" s="514">
        <f t="shared" si="584"/>
        <v>78.2</v>
      </c>
      <c r="O1109" s="518">
        <f t="shared" ref="O1109:O1184" si="612">IF(B1109&gt;0,N1109*B1109,0)</f>
        <v>0</v>
      </c>
      <c r="P1109" s="680">
        <f>'KB Duct Parts'!$AE$3</f>
        <v>0</v>
      </c>
      <c r="Q1109" s="681">
        <f t="shared" si="579"/>
        <v>0</v>
      </c>
      <c r="R1109" s="682">
        <f t="shared" si="580"/>
        <v>0</v>
      </c>
      <c r="S1109" s="716">
        <f t="shared" si="581"/>
        <v>0.35</v>
      </c>
      <c r="T1109" s="679">
        <f t="shared" si="582"/>
        <v>0</v>
      </c>
      <c r="U1109" s="679">
        <f t="shared" si="583"/>
        <v>0</v>
      </c>
      <c r="Y1109" s="120"/>
      <c r="AE1109" s="75"/>
      <c r="AF1109" s="370">
        <v>18</v>
      </c>
      <c r="AG1109" s="374">
        <v>16</v>
      </c>
      <c r="AH1109" s="378">
        <v>14</v>
      </c>
      <c r="AI1109" s="381">
        <v>12</v>
      </c>
      <c r="AJ1109" s="386">
        <v>10</v>
      </c>
      <c r="AK1109" s="391"/>
      <c r="AL1109" s="386"/>
      <c r="AM1109" s="363">
        <f t="shared" si="610"/>
        <v>1</v>
      </c>
      <c r="AN1109" s="578">
        <v>78.2</v>
      </c>
      <c r="AO1109" s="120">
        <f>$AN1109*AX1109</f>
        <v>101.66000000000001</v>
      </c>
      <c r="AP1109" s="120">
        <f t="shared" ref="AP1109:AP1184" si="613">$AN1109*AY1109</f>
        <v>117.30000000000001</v>
      </c>
      <c r="AQ1109" s="120">
        <f t="shared" ref="AQ1109:AQ1184" si="614">$AN1109*AZ1109</f>
        <v>136.85</v>
      </c>
      <c r="AR1109" s="120">
        <f t="shared" ref="AR1109:AR1184" si="615">$AN1109*BA1109</f>
        <v>156.4</v>
      </c>
      <c r="AS1109" s="120">
        <f t="shared" ref="AS1109:AS1184" si="616">$AN1109*BB1109</f>
        <v>0</v>
      </c>
      <c r="AT1109" s="120">
        <f t="shared" ref="AT1109:AT1184" si="617">$AN1109*BC1109</f>
        <v>0</v>
      </c>
      <c r="AU1109" s="74" t="s">
        <v>717</v>
      </c>
      <c r="AV1109" s="115"/>
      <c r="AW1109" s="395"/>
      <c r="AX1109" s="571">
        <v>1.3</v>
      </c>
      <c r="AY1109" s="572">
        <v>1.5</v>
      </c>
      <c r="AZ1109" s="572">
        <v>1.75</v>
      </c>
      <c r="BA1109" s="572">
        <v>2</v>
      </c>
      <c r="BB1109" s="573">
        <v>0</v>
      </c>
      <c r="BC1109" s="395">
        <v>0</v>
      </c>
      <c r="BD1109" s="115"/>
      <c r="BE1109" s="115"/>
      <c r="BF1109" s="115"/>
      <c r="BG1109" s="115"/>
      <c r="BH1109" s="115"/>
      <c r="BI1109" s="115"/>
      <c r="BJ1109" s="115"/>
      <c r="BK1109" s="115"/>
      <c r="BQ1109" s="74" t="str">
        <f t="shared" si="592"/>
        <v>14413.45-(16)</v>
      </c>
      <c r="BR1109" s="120" t="str">
        <f t="shared" si="593"/>
        <v>In-Cut Branch- 45 deg</v>
      </c>
      <c r="BS1109" s="120">
        <f t="shared" si="594"/>
        <v>101.66000000000001</v>
      </c>
      <c r="BU1109" s="74" t="str">
        <f t="shared" si="595"/>
        <v>14413.45-(14)</v>
      </c>
      <c r="BV1109" s="120" t="str">
        <f t="shared" si="596"/>
        <v>In-Cut Branch- 45 deg</v>
      </c>
      <c r="BW1109" s="120">
        <f t="shared" si="597"/>
        <v>117.30000000000001</v>
      </c>
      <c r="BY1109" s="74" t="str">
        <f t="shared" si="598"/>
        <v>14413.45-(12)</v>
      </c>
      <c r="BZ1109" s="120" t="str">
        <f t="shared" si="599"/>
        <v>In-Cut Branch- 45 deg</v>
      </c>
      <c r="CA1109" s="120">
        <f t="shared" si="600"/>
        <v>136.85</v>
      </c>
      <c r="CC1109" s="115" t="str">
        <f t="shared" si="601"/>
        <v>14413.45-(10)</v>
      </c>
      <c r="CD1109" s="120" t="str">
        <f t="shared" si="602"/>
        <v>In-Cut Branch- 45 deg</v>
      </c>
      <c r="CE1109" s="417">
        <f t="shared" si="603"/>
        <v>156.4</v>
      </c>
      <c r="CF1109" s="115"/>
      <c r="CG1109" s="115" t="str">
        <f t="shared" si="604"/>
        <v xml:space="preserve"> </v>
      </c>
      <c r="CH1109" s="120" t="str">
        <f t="shared" si="605"/>
        <v xml:space="preserve"> </v>
      </c>
      <c r="CI1109" s="417" t="str">
        <f t="shared" si="606"/>
        <v xml:space="preserve"> </v>
      </c>
      <c r="CJ1109" s="115"/>
      <c r="CK1109" s="115" t="str">
        <f t="shared" si="607"/>
        <v xml:space="preserve"> </v>
      </c>
      <c r="CL1109" s="120" t="str">
        <f t="shared" si="608"/>
        <v xml:space="preserve"> </v>
      </c>
      <c r="CM1109" s="417" t="str">
        <f t="shared" si="609"/>
        <v xml:space="preserve"> </v>
      </c>
      <c r="IS1109" s="106">
        <v>46.2</v>
      </c>
    </row>
    <row r="1110" spans="2:253" s="74" customFormat="1" ht="17.100000000000001" hidden="1" customHeight="1" x14ac:dyDescent="0.25">
      <c r="B1110" s="504">
        <v>0</v>
      </c>
      <c r="C1110" s="508">
        <v>14414.45</v>
      </c>
      <c r="D1110" s="526">
        <f t="shared" si="577"/>
        <v>14414.45</v>
      </c>
      <c r="E1110" s="504" t="s">
        <v>871</v>
      </c>
      <c r="F1110" s="508" t="str">
        <f t="shared" si="611"/>
        <v xml:space="preserve"> </v>
      </c>
      <c r="G1110" s="509" t="s">
        <v>508</v>
      </c>
      <c r="H1110" s="504" t="s">
        <v>923</v>
      </c>
      <c r="I1110" s="1035" t="s">
        <v>912</v>
      </c>
      <c r="J1110" s="1036"/>
      <c r="K1110" s="516" t="s">
        <v>881</v>
      </c>
      <c r="L1110" s="521">
        <v>18</v>
      </c>
      <c r="M1110" s="532" t="s">
        <v>1700</v>
      </c>
      <c r="N1110" s="514">
        <f t="shared" si="584"/>
        <v>82.7</v>
      </c>
      <c r="O1110" s="518">
        <f t="shared" si="612"/>
        <v>0</v>
      </c>
      <c r="P1110" s="680">
        <f>'KB Duct Parts'!$AE$3</f>
        <v>0</v>
      </c>
      <c r="Q1110" s="681">
        <f t="shared" si="579"/>
        <v>0</v>
      </c>
      <c r="R1110" s="682">
        <f t="shared" si="580"/>
        <v>0</v>
      </c>
      <c r="S1110" s="716">
        <f t="shared" si="581"/>
        <v>0.35</v>
      </c>
      <c r="T1110" s="679">
        <f t="shared" si="582"/>
        <v>0</v>
      </c>
      <c r="U1110" s="679">
        <f t="shared" si="583"/>
        <v>0</v>
      </c>
      <c r="Y1110" s="120"/>
      <c r="AE1110" s="75"/>
      <c r="AF1110" s="370">
        <v>18</v>
      </c>
      <c r="AG1110" s="374">
        <v>16</v>
      </c>
      <c r="AH1110" s="378">
        <v>14</v>
      </c>
      <c r="AI1110" s="381">
        <v>12</v>
      </c>
      <c r="AJ1110" s="386">
        <v>10</v>
      </c>
      <c r="AK1110" s="391"/>
      <c r="AL1110" s="386"/>
      <c r="AM1110" s="363">
        <f t="shared" si="610"/>
        <v>1</v>
      </c>
      <c r="AN1110" s="578">
        <v>82.7</v>
      </c>
      <c r="AO1110" s="120">
        <f t="shared" ref="AO1110:AO1185" si="618">$AN1110*AX1110</f>
        <v>107.51</v>
      </c>
      <c r="AP1110" s="120">
        <f t="shared" si="613"/>
        <v>124.05000000000001</v>
      </c>
      <c r="AQ1110" s="120">
        <f t="shared" si="614"/>
        <v>144.72499999999999</v>
      </c>
      <c r="AR1110" s="120">
        <f t="shared" si="615"/>
        <v>165.4</v>
      </c>
      <c r="AS1110" s="120">
        <f t="shared" si="616"/>
        <v>0</v>
      </c>
      <c r="AT1110" s="120">
        <f t="shared" si="617"/>
        <v>0</v>
      </c>
      <c r="AU1110" s="74" t="s">
        <v>717</v>
      </c>
      <c r="AV1110" s="115"/>
      <c r="AW1110" s="395"/>
      <c r="AX1110" s="571">
        <v>1.3</v>
      </c>
      <c r="AY1110" s="572">
        <v>1.5</v>
      </c>
      <c r="AZ1110" s="572">
        <v>1.75</v>
      </c>
      <c r="BA1110" s="572">
        <v>2</v>
      </c>
      <c r="BB1110" s="573">
        <v>0</v>
      </c>
      <c r="BC1110" s="395">
        <v>0</v>
      </c>
      <c r="BD1110" s="115"/>
      <c r="BE1110" s="115"/>
      <c r="BF1110" s="115"/>
      <c r="BG1110" s="115"/>
      <c r="BH1110" s="115"/>
      <c r="BI1110" s="115"/>
      <c r="BJ1110" s="115"/>
      <c r="BK1110" s="115"/>
      <c r="BQ1110" s="74" t="str">
        <f t="shared" ref="BQ1110:BQ1185" si="619">IF(AO1110&gt;0,D1110&amp;"-("&amp; AG1110&amp;")"," ")</f>
        <v>14414.45-(16)</v>
      </c>
      <c r="BR1110" s="120" t="str">
        <f t="shared" ref="BR1110:BR1185" si="620">IF(AO1110&gt;0,$G1110," ")</f>
        <v>In-Cut Branch- 45 deg</v>
      </c>
      <c r="BS1110" s="120">
        <f t="shared" ref="BS1110:BS1185" si="621">IF(AO1110&gt;0,AO1110," ")</f>
        <v>107.51</v>
      </c>
      <c r="BU1110" s="74" t="str">
        <f t="shared" ref="BU1110:BU1185" si="622">IF(AP1110&gt;0,D1110&amp;"-("&amp;AH1110&amp;")"," ")</f>
        <v>14414.45-(14)</v>
      </c>
      <c r="BV1110" s="120" t="str">
        <f t="shared" ref="BV1110:BV1185" si="623">IF(AP1110&gt;0,$G1110," ")</f>
        <v>In-Cut Branch- 45 deg</v>
      </c>
      <c r="BW1110" s="120">
        <f t="shared" ref="BW1110:BW1185" si="624">IF(AP1110&gt;0,AP1110,"  ")</f>
        <v>124.05000000000001</v>
      </c>
      <c r="BY1110" s="74" t="str">
        <f t="shared" ref="BY1110:BY1185" si="625">IF(AQ1110&gt;0,D1110&amp;"-("&amp;AI1110&amp;")"," ")</f>
        <v>14414.45-(12)</v>
      </c>
      <c r="BZ1110" s="120" t="str">
        <f t="shared" ref="BZ1110:BZ1185" si="626">IF(AQ1110&gt;0,$G1110," ")</f>
        <v>In-Cut Branch- 45 deg</v>
      </c>
      <c r="CA1110" s="120">
        <f t="shared" ref="CA1110:CA1185" si="627">IF(AQ1110&gt;0,AQ1110," ")</f>
        <v>144.72499999999999</v>
      </c>
      <c r="CC1110" s="115" t="str">
        <f t="shared" ref="CC1110:CC1185" si="628">IF(AR1110&gt;0,D1110&amp;"-("&amp;AJ1110&amp;")"," ")</f>
        <v>14414.45-(10)</v>
      </c>
      <c r="CD1110" s="120" t="str">
        <f t="shared" ref="CD1110:CD1185" si="629">IF(AR1110&gt;0,$G1110," ")</f>
        <v>In-Cut Branch- 45 deg</v>
      </c>
      <c r="CE1110" s="417">
        <f t="shared" ref="CE1110:CE1185" si="630">IF(AR1110&gt;0,AR1110," ")</f>
        <v>165.4</v>
      </c>
      <c r="CF1110" s="115"/>
      <c r="CG1110" s="115" t="str">
        <f t="shared" ref="CG1110:CG1185" si="631">IF(AS1110&gt;0,D1110&amp;"-("&amp;AK1110&amp;")"," ")</f>
        <v xml:space="preserve"> </v>
      </c>
      <c r="CH1110" s="120" t="str">
        <f t="shared" ref="CH1110:CH1185" si="632">IF(AS1110&gt;0,$G1110," ")</f>
        <v xml:space="preserve"> </v>
      </c>
      <c r="CI1110" s="417" t="str">
        <f t="shared" ref="CI1110:CI1185" si="633">IF(AS1110&gt;0,AS1110," ")</f>
        <v xml:space="preserve"> </v>
      </c>
      <c r="CJ1110" s="115"/>
      <c r="CK1110" s="115" t="str">
        <f t="shared" ref="CK1110:CK1185" si="634">IF(AT1110&gt;0,D1110&amp;"-"&amp;AL1110," ")</f>
        <v xml:space="preserve"> </v>
      </c>
      <c r="CL1110" s="120" t="str">
        <f t="shared" ref="CL1110:CL1185" si="635">IF(AT1110&gt;0,$G1110," ")</f>
        <v xml:space="preserve"> </v>
      </c>
      <c r="CM1110" s="417" t="str">
        <f t="shared" si="609"/>
        <v xml:space="preserve"> </v>
      </c>
      <c r="IS1110" s="106">
        <v>49</v>
      </c>
    </row>
    <row r="1111" spans="2:253" s="74" customFormat="1" ht="17.100000000000001" hidden="1" customHeight="1" x14ac:dyDescent="0.25">
      <c r="B1111" s="504">
        <v>0</v>
      </c>
      <c r="C1111" s="508">
        <v>14415.45</v>
      </c>
      <c r="D1111" s="526">
        <f t="shared" si="577"/>
        <v>14415.45</v>
      </c>
      <c r="E1111" s="504" t="s">
        <v>872</v>
      </c>
      <c r="F1111" s="508" t="str">
        <f t="shared" si="611"/>
        <v xml:space="preserve"> </v>
      </c>
      <c r="G1111" s="509" t="s">
        <v>508</v>
      </c>
      <c r="H1111" s="504" t="s">
        <v>923</v>
      </c>
      <c r="I1111" s="1035" t="s">
        <v>912</v>
      </c>
      <c r="J1111" s="1036"/>
      <c r="K1111" s="516" t="s">
        <v>881</v>
      </c>
      <c r="L1111" s="521">
        <v>18</v>
      </c>
      <c r="M1111" s="532" t="s">
        <v>1700</v>
      </c>
      <c r="N1111" s="514">
        <f t="shared" si="584"/>
        <v>88</v>
      </c>
      <c r="O1111" s="518">
        <f t="shared" si="612"/>
        <v>0</v>
      </c>
      <c r="P1111" s="680">
        <f>'KB Duct Parts'!$AE$3</f>
        <v>0</v>
      </c>
      <c r="Q1111" s="681">
        <f t="shared" si="579"/>
        <v>0</v>
      </c>
      <c r="R1111" s="682">
        <f t="shared" si="580"/>
        <v>0</v>
      </c>
      <c r="S1111" s="716">
        <f t="shared" si="581"/>
        <v>0.35</v>
      </c>
      <c r="T1111" s="679">
        <f t="shared" si="582"/>
        <v>0</v>
      </c>
      <c r="U1111" s="679">
        <f t="shared" si="583"/>
        <v>0</v>
      </c>
      <c r="Y1111" s="120"/>
      <c r="AE1111" s="75"/>
      <c r="AF1111" s="370">
        <v>18</v>
      </c>
      <c r="AG1111" s="374">
        <v>16</v>
      </c>
      <c r="AH1111" s="378">
        <v>14</v>
      </c>
      <c r="AI1111" s="381">
        <v>12</v>
      </c>
      <c r="AJ1111" s="386">
        <v>10</v>
      </c>
      <c r="AK1111" s="391"/>
      <c r="AL1111" s="386"/>
      <c r="AM1111" s="363">
        <f t="shared" si="610"/>
        <v>1</v>
      </c>
      <c r="AN1111" s="578">
        <v>88</v>
      </c>
      <c r="AO1111" s="120">
        <f t="shared" si="618"/>
        <v>114.4</v>
      </c>
      <c r="AP1111" s="120">
        <f t="shared" si="613"/>
        <v>132</v>
      </c>
      <c r="AQ1111" s="120">
        <f t="shared" si="614"/>
        <v>154</v>
      </c>
      <c r="AR1111" s="120">
        <f t="shared" si="615"/>
        <v>176</v>
      </c>
      <c r="AS1111" s="120">
        <f t="shared" si="616"/>
        <v>0</v>
      </c>
      <c r="AT1111" s="120">
        <f t="shared" si="617"/>
        <v>0</v>
      </c>
      <c r="AU1111" s="74" t="s">
        <v>717</v>
      </c>
      <c r="AV1111" s="115"/>
      <c r="AW1111" s="395"/>
      <c r="AX1111" s="571">
        <v>1.3</v>
      </c>
      <c r="AY1111" s="572">
        <v>1.5</v>
      </c>
      <c r="AZ1111" s="572">
        <v>1.75</v>
      </c>
      <c r="BA1111" s="572">
        <v>2</v>
      </c>
      <c r="BB1111" s="573">
        <v>0</v>
      </c>
      <c r="BC1111" s="395">
        <v>0</v>
      </c>
      <c r="BD1111" s="115"/>
      <c r="BE1111" s="115"/>
      <c r="BF1111" s="115"/>
      <c r="BG1111" s="115"/>
      <c r="BH1111" s="115"/>
      <c r="BI1111" s="115"/>
      <c r="BJ1111" s="115"/>
      <c r="BK1111" s="115"/>
      <c r="BQ1111" s="74" t="str">
        <f t="shared" si="619"/>
        <v>14415.45-(16)</v>
      </c>
      <c r="BR1111" s="120" t="str">
        <f t="shared" si="620"/>
        <v>In-Cut Branch- 45 deg</v>
      </c>
      <c r="BS1111" s="120">
        <f t="shared" si="621"/>
        <v>114.4</v>
      </c>
      <c r="BU1111" s="74" t="str">
        <f t="shared" si="622"/>
        <v>14415.45-(14)</v>
      </c>
      <c r="BV1111" s="120" t="str">
        <f t="shared" si="623"/>
        <v>In-Cut Branch- 45 deg</v>
      </c>
      <c r="BW1111" s="120">
        <f t="shared" si="624"/>
        <v>132</v>
      </c>
      <c r="BY1111" s="74" t="str">
        <f t="shared" si="625"/>
        <v>14415.45-(12)</v>
      </c>
      <c r="BZ1111" s="120" t="str">
        <f t="shared" si="626"/>
        <v>In-Cut Branch- 45 deg</v>
      </c>
      <c r="CA1111" s="120">
        <f t="shared" si="627"/>
        <v>154</v>
      </c>
      <c r="CC1111" s="115" t="str">
        <f t="shared" si="628"/>
        <v>14415.45-(10)</v>
      </c>
      <c r="CD1111" s="120" t="str">
        <f t="shared" si="629"/>
        <v>In-Cut Branch- 45 deg</v>
      </c>
      <c r="CE1111" s="417">
        <f t="shared" si="630"/>
        <v>176</v>
      </c>
      <c r="CF1111" s="115"/>
      <c r="CG1111" s="115" t="str">
        <f t="shared" si="631"/>
        <v xml:space="preserve"> </v>
      </c>
      <c r="CH1111" s="120" t="str">
        <f t="shared" si="632"/>
        <v xml:space="preserve"> </v>
      </c>
      <c r="CI1111" s="417" t="str">
        <f t="shared" si="633"/>
        <v xml:space="preserve"> </v>
      </c>
      <c r="CJ1111" s="115"/>
      <c r="CK1111" s="115" t="str">
        <f t="shared" si="634"/>
        <v xml:space="preserve"> </v>
      </c>
      <c r="CL1111" s="120" t="str">
        <f t="shared" si="635"/>
        <v xml:space="preserve"> </v>
      </c>
      <c r="CM1111" s="417" t="str">
        <f t="shared" si="609"/>
        <v xml:space="preserve"> </v>
      </c>
      <c r="IS1111" s="106">
        <v>52.1</v>
      </c>
    </row>
    <row r="1112" spans="2:253" s="74" customFormat="1" ht="17.100000000000001" hidden="1" customHeight="1" x14ac:dyDescent="0.25">
      <c r="B1112" s="504">
        <v>0</v>
      </c>
      <c r="C1112" s="508">
        <v>14416.45</v>
      </c>
      <c r="D1112" s="526">
        <f t="shared" si="577"/>
        <v>14416.45</v>
      </c>
      <c r="E1112" s="504" t="s">
        <v>873</v>
      </c>
      <c r="F1112" s="508" t="str">
        <f t="shared" si="611"/>
        <v xml:space="preserve"> </v>
      </c>
      <c r="G1112" s="509" t="s">
        <v>508</v>
      </c>
      <c r="H1112" s="504" t="s">
        <v>923</v>
      </c>
      <c r="I1112" s="1035" t="s">
        <v>912</v>
      </c>
      <c r="J1112" s="1036"/>
      <c r="K1112" s="516" t="s">
        <v>881</v>
      </c>
      <c r="L1112" s="521">
        <v>18</v>
      </c>
      <c r="M1112" s="532" t="s">
        <v>1700</v>
      </c>
      <c r="N1112" s="514">
        <f t="shared" si="584"/>
        <v>93.3</v>
      </c>
      <c r="O1112" s="518">
        <f t="shared" si="612"/>
        <v>0</v>
      </c>
      <c r="P1112" s="680">
        <f>'KB Duct Parts'!$AE$3</f>
        <v>0</v>
      </c>
      <c r="Q1112" s="681">
        <f t="shared" si="579"/>
        <v>0</v>
      </c>
      <c r="R1112" s="682">
        <f t="shared" si="580"/>
        <v>0</v>
      </c>
      <c r="S1112" s="716">
        <f t="shared" si="581"/>
        <v>0.35</v>
      </c>
      <c r="T1112" s="679">
        <f t="shared" si="582"/>
        <v>0</v>
      </c>
      <c r="U1112" s="679">
        <f t="shared" si="583"/>
        <v>0</v>
      </c>
      <c r="Y1112" s="120"/>
      <c r="AE1112" s="75"/>
      <c r="AF1112" s="370">
        <v>18</v>
      </c>
      <c r="AG1112" s="374">
        <v>16</v>
      </c>
      <c r="AH1112" s="378">
        <v>14</v>
      </c>
      <c r="AI1112" s="381">
        <v>12</v>
      </c>
      <c r="AJ1112" s="386">
        <v>10</v>
      </c>
      <c r="AK1112" s="391"/>
      <c r="AL1112" s="386"/>
      <c r="AM1112" s="363">
        <f t="shared" si="610"/>
        <v>1</v>
      </c>
      <c r="AN1112" s="578">
        <v>93.3</v>
      </c>
      <c r="AO1112" s="120">
        <f t="shared" si="618"/>
        <v>121.29</v>
      </c>
      <c r="AP1112" s="120">
        <f t="shared" si="613"/>
        <v>139.94999999999999</v>
      </c>
      <c r="AQ1112" s="120">
        <f t="shared" si="614"/>
        <v>163.27500000000001</v>
      </c>
      <c r="AR1112" s="120">
        <f t="shared" si="615"/>
        <v>186.6</v>
      </c>
      <c r="AS1112" s="120">
        <f t="shared" si="616"/>
        <v>0</v>
      </c>
      <c r="AT1112" s="120">
        <f t="shared" si="617"/>
        <v>0</v>
      </c>
      <c r="AU1112" s="74" t="s">
        <v>717</v>
      </c>
      <c r="AV1112" s="115"/>
      <c r="AW1112" s="395"/>
      <c r="AX1112" s="571">
        <v>1.3</v>
      </c>
      <c r="AY1112" s="572">
        <v>1.5</v>
      </c>
      <c r="AZ1112" s="572">
        <v>1.75</v>
      </c>
      <c r="BA1112" s="572">
        <v>2</v>
      </c>
      <c r="BB1112" s="573">
        <v>0</v>
      </c>
      <c r="BC1112" s="395">
        <v>0</v>
      </c>
      <c r="BD1112" s="115"/>
      <c r="BE1112" s="115"/>
      <c r="BF1112" s="115"/>
      <c r="BG1112" s="115"/>
      <c r="BH1112" s="115"/>
      <c r="BI1112" s="115"/>
      <c r="BJ1112" s="115"/>
      <c r="BK1112" s="115"/>
      <c r="BQ1112" s="74" t="str">
        <f t="shared" si="619"/>
        <v>14416.45-(16)</v>
      </c>
      <c r="BR1112" s="120" t="str">
        <f t="shared" si="620"/>
        <v>In-Cut Branch- 45 deg</v>
      </c>
      <c r="BS1112" s="120">
        <f t="shared" si="621"/>
        <v>121.29</v>
      </c>
      <c r="BU1112" s="74" t="str">
        <f t="shared" si="622"/>
        <v>14416.45-(14)</v>
      </c>
      <c r="BV1112" s="120" t="str">
        <f t="shared" si="623"/>
        <v>In-Cut Branch- 45 deg</v>
      </c>
      <c r="BW1112" s="120">
        <f t="shared" si="624"/>
        <v>139.94999999999999</v>
      </c>
      <c r="BY1112" s="74" t="str">
        <f t="shared" si="625"/>
        <v>14416.45-(12)</v>
      </c>
      <c r="BZ1112" s="120" t="str">
        <f t="shared" si="626"/>
        <v>In-Cut Branch- 45 deg</v>
      </c>
      <c r="CA1112" s="120">
        <f t="shared" si="627"/>
        <v>163.27500000000001</v>
      </c>
      <c r="CC1112" s="115" t="str">
        <f t="shared" si="628"/>
        <v>14416.45-(10)</v>
      </c>
      <c r="CD1112" s="120" t="str">
        <f t="shared" si="629"/>
        <v>In-Cut Branch- 45 deg</v>
      </c>
      <c r="CE1112" s="417">
        <f t="shared" si="630"/>
        <v>186.6</v>
      </c>
      <c r="CF1112" s="115"/>
      <c r="CG1112" s="115" t="str">
        <f t="shared" si="631"/>
        <v xml:space="preserve"> </v>
      </c>
      <c r="CH1112" s="120" t="str">
        <f t="shared" si="632"/>
        <v xml:space="preserve"> </v>
      </c>
      <c r="CI1112" s="417" t="str">
        <f t="shared" si="633"/>
        <v xml:space="preserve"> </v>
      </c>
      <c r="CJ1112" s="115"/>
      <c r="CK1112" s="115" t="str">
        <f t="shared" si="634"/>
        <v xml:space="preserve"> </v>
      </c>
      <c r="CL1112" s="120" t="str">
        <f t="shared" si="635"/>
        <v xml:space="preserve"> </v>
      </c>
      <c r="CM1112" s="417" t="str">
        <f t="shared" si="609"/>
        <v xml:space="preserve"> </v>
      </c>
      <c r="IS1112" s="106">
        <v>55.2</v>
      </c>
    </row>
    <row r="1113" spans="2:253" s="74" customFormat="1" ht="17.100000000000001" hidden="1" customHeight="1" x14ac:dyDescent="0.25">
      <c r="B1113" s="504">
        <v>0</v>
      </c>
      <c r="C1113" s="508">
        <v>14417.45</v>
      </c>
      <c r="D1113" s="526">
        <f t="shared" si="577"/>
        <v>14417.45</v>
      </c>
      <c r="E1113" s="504" t="s">
        <v>874</v>
      </c>
      <c r="F1113" s="508" t="str">
        <f t="shared" si="611"/>
        <v xml:space="preserve"> </v>
      </c>
      <c r="G1113" s="509" t="s">
        <v>508</v>
      </c>
      <c r="H1113" s="504" t="s">
        <v>923</v>
      </c>
      <c r="I1113" s="1035" t="s">
        <v>912</v>
      </c>
      <c r="J1113" s="1036"/>
      <c r="K1113" s="516" t="s">
        <v>881</v>
      </c>
      <c r="L1113" s="521">
        <v>18</v>
      </c>
      <c r="M1113" s="532" t="s">
        <v>1700</v>
      </c>
      <c r="N1113" s="514">
        <f t="shared" si="584"/>
        <v>98.6</v>
      </c>
      <c r="O1113" s="518">
        <f t="shared" si="612"/>
        <v>0</v>
      </c>
      <c r="P1113" s="680">
        <f>'KB Duct Parts'!$AE$3</f>
        <v>0</v>
      </c>
      <c r="Q1113" s="681">
        <f t="shared" si="579"/>
        <v>0</v>
      </c>
      <c r="R1113" s="682">
        <f t="shared" si="580"/>
        <v>0</v>
      </c>
      <c r="S1113" s="716">
        <f t="shared" si="581"/>
        <v>0.35</v>
      </c>
      <c r="T1113" s="679">
        <f t="shared" si="582"/>
        <v>0</v>
      </c>
      <c r="U1113" s="679">
        <f t="shared" si="583"/>
        <v>0</v>
      </c>
      <c r="Y1113" s="120"/>
      <c r="AE1113" s="75"/>
      <c r="AF1113" s="370">
        <v>18</v>
      </c>
      <c r="AG1113" s="374">
        <v>16</v>
      </c>
      <c r="AH1113" s="378">
        <v>14</v>
      </c>
      <c r="AI1113" s="381">
        <v>12</v>
      </c>
      <c r="AJ1113" s="386">
        <v>10</v>
      </c>
      <c r="AK1113" s="391"/>
      <c r="AL1113" s="386"/>
      <c r="AM1113" s="363">
        <f t="shared" si="610"/>
        <v>1</v>
      </c>
      <c r="AN1113" s="578">
        <v>98.6</v>
      </c>
      <c r="AO1113" s="120">
        <f t="shared" si="618"/>
        <v>128.18</v>
      </c>
      <c r="AP1113" s="120">
        <f t="shared" si="613"/>
        <v>147.89999999999998</v>
      </c>
      <c r="AQ1113" s="120">
        <f t="shared" si="614"/>
        <v>172.54999999999998</v>
      </c>
      <c r="AR1113" s="120">
        <f t="shared" si="615"/>
        <v>197.2</v>
      </c>
      <c r="AS1113" s="120">
        <f t="shared" si="616"/>
        <v>0</v>
      </c>
      <c r="AT1113" s="120">
        <f t="shared" si="617"/>
        <v>0</v>
      </c>
      <c r="AU1113" s="74" t="s">
        <v>717</v>
      </c>
      <c r="AV1113" s="115"/>
      <c r="AW1113" s="395"/>
      <c r="AX1113" s="571">
        <v>1.3</v>
      </c>
      <c r="AY1113" s="572">
        <v>1.5</v>
      </c>
      <c r="AZ1113" s="572">
        <v>1.75</v>
      </c>
      <c r="BA1113" s="572">
        <v>2</v>
      </c>
      <c r="BB1113" s="573">
        <v>0</v>
      </c>
      <c r="BC1113" s="395">
        <v>0</v>
      </c>
      <c r="BD1113" s="115"/>
      <c r="BE1113" s="115"/>
      <c r="BF1113" s="115"/>
      <c r="BG1113" s="115"/>
      <c r="BH1113" s="115"/>
      <c r="BI1113" s="115"/>
      <c r="BJ1113" s="115"/>
      <c r="BK1113" s="115"/>
      <c r="BQ1113" s="74" t="str">
        <f t="shared" si="619"/>
        <v>14417.45-(16)</v>
      </c>
      <c r="BR1113" s="120" t="str">
        <f t="shared" si="620"/>
        <v>In-Cut Branch- 45 deg</v>
      </c>
      <c r="BS1113" s="120">
        <f t="shared" si="621"/>
        <v>128.18</v>
      </c>
      <c r="BU1113" s="74" t="str">
        <f t="shared" si="622"/>
        <v>14417.45-(14)</v>
      </c>
      <c r="BV1113" s="120" t="str">
        <f t="shared" si="623"/>
        <v>In-Cut Branch- 45 deg</v>
      </c>
      <c r="BW1113" s="120">
        <f t="shared" si="624"/>
        <v>147.89999999999998</v>
      </c>
      <c r="BY1113" s="74" t="str">
        <f t="shared" si="625"/>
        <v>14417.45-(12)</v>
      </c>
      <c r="BZ1113" s="120" t="str">
        <f t="shared" si="626"/>
        <v>In-Cut Branch- 45 deg</v>
      </c>
      <c r="CA1113" s="120">
        <f t="shared" si="627"/>
        <v>172.54999999999998</v>
      </c>
      <c r="CC1113" s="115" t="str">
        <f t="shared" si="628"/>
        <v>14417.45-(10)</v>
      </c>
      <c r="CD1113" s="120" t="str">
        <f t="shared" si="629"/>
        <v>In-Cut Branch- 45 deg</v>
      </c>
      <c r="CE1113" s="417">
        <f t="shared" si="630"/>
        <v>197.2</v>
      </c>
      <c r="CF1113" s="115"/>
      <c r="CG1113" s="115" t="str">
        <f t="shared" si="631"/>
        <v xml:space="preserve"> </v>
      </c>
      <c r="CH1113" s="120" t="str">
        <f t="shared" si="632"/>
        <v xml:space="preserve"> </v>
      </c>
      <c r="CI1113" s="417" t="str">
        <f t="shared" si="633"/>
        <v xml:space="preserve"> </v>
      </c>
      <c r="CJ1113" s="115"/>
      <c r="CK1113" s="115" t="str">
        <f t="shared" si="634"/>
        <v xml:space="preserve"> </v>
      </c>
      <c r="CL1113" s="120" t="str">
        <f t="shared" si="635"/>
        <v xml:space="preserve"> </v>
      </c>
      <c r="CM1113" s="417" t="str">
        <f t="shared" si="609"/>
        <v xml:space="preserve"> </v>
      </c>
      <c r="IS1113" s="106">
        <v>58.3</v>
      </c>
    </row>
    <row r="1114" spans="2:253" s="74" customFormat="1" ht="17.100000000000001" hidden="1" customHeight="1" x14ac:dyDescent="0.25">
      <c r="B1114" s="504">
        <v>0</v>
      </c>
      <c r="C1114" s="508">
        <v>14418.45</v>
      </c>
      <c r="D1114" s="526">
        <f t="shared" si="577"/>
        <v>14418.45</v>
      </c>
      <c r="E1114" s="504" t="s">
        <v>875</v>
      </c>
      <c r="F1114" s="508" t="str">
        <f t="shared" si="611"/>
        <v xml:space="preserve"> </v>
      </c>
      <c r="G1114" s="509" t="s">
        <v>508</v>
      </c>
      <c r="H1114" s="504" t="s">
        <v>923</v>
      </c>
      <c r="I1114" s="1035" t="s">
        <v>912</v>
      </c>
      <c r="J1114" s="1036"/>
      <c r="K1114" s="516" t="s">
        <v>881</v>
      </c>
      <c r="L1114" s="521">
        <v>18</v>
      </c>
      <c r="M1114" s="532" t="s">
        <v>1700</v>
      </c>
      <c r="N1114" s="514">
        <f t="shared" ref="N1114:N1177" si="636">AN1114</f>
        <v>103.6</v>
      </c>
      <c r="O1114" s="518">
        <f t="shared" si="612"/>
        <v>0</v>
      </c>
      <c r="P1114" s="680">
        <f>'KB Duct Parts'!$AE$3</f>
        <v>0</v>
      </c>
      <c r="Q1114" s="681">
        <f t="shared" ref="Q1114:Q1177" si="637">IF(B1114&gt;0,N1114*(1-P1114),0)</f>
        <v>0</v>
      </c>
      <c r="R1114" s="682">
        <f t="shared" ref="R1114:R1177" si="638">B1114*Q1114</f>
        <v>0</v>
      </c>
      <c r="S1114" s="716">
        <f t="shared" ref="S1114:S1177" si="639">$Y$3904</f>
        <v>0.35</v>
      </c>
      <c r="T1114" s="679">
        <f t="shared" ref="T1114:T1177" si="640">ROUND(IF(B1114&gt;0,((N1114*(1-(1*S1114)))),0),2)</f>
        <v>0</v>
      </c>
      <c r="U1114" s="679">
        <f t="shared" ref="U1114:U1177" si="641">B1114*T1114</f>
        <v>0</v>
      </c>
      <c r="Y1114" s="120"/>
      <c r="AE1114" s="75"/>
      <c r="AF1114" s="370">
        <v>18</v>
      </c>
      <c r="AG1114" s="374">
        <v>16</v>
      </c>
      <c r="AH1114" s="378">
        <v>14</v>
      </c>
      <c r="AI1114" s="381">
        <v>12</v>
      </c>
      <c r="AJ1114" s="386">
        <v>10</v>
      </c>
      <c r="AK1114" s="391"/>
      <c r="AL1114" s="386"/>
      <c r="AM1114" s="363">
        <f t="shared" si="610"/>
        <v>1</v>
      </c>
      <c r="AN1114" s="578">
        <v>103.6</v>
      </c>
      <c r="AO1114" s="120">
        <f t="shared" si="618"/>
        <v>134.68</v>
      </c>
      <c r="AP1114" s="120">
        <f t="shared" si="613"/>
        <v>155.39999999999998</v>
      </c>
      <c r="AQ1114" s="120">
        <f t="shared" si="614"/>
        <v>181.29999999999998</v>
      </c>
      <c r="AR1114" s="120">
        <f t="shared" si="615"/>
        <v>207.2</v>
      </c>
      <c r="AS1114" s="120">
        <f t="shared" si="616"/>
        <v>0</v>
      </c>
      <c r="AT1114" s="120">
        <f t="shared" si="617"/>
        <v>0</v>
      </c>
      <c r="AU1114" s="74" t="s">
        <v>717</v>
      </c>
      <c r="AV1114" s="115"/>
      <c r="AW1114" s="395"/>
      <c r="AX1114" s="571">
        <v>1.3</v>
      </c>
      <c r="AY1114" s="572">
        <v>1.5</v>
      </c>
      <c r="AZ1114" s="572">
        <v>1.75</v>
      </c>
      <c r="BA1114" s="572">
        <v>2</v>
      </c>
      <c r="BB1114" s="573">
        <v>0</v>
      </c>
      <c r="BC1114" s="395">
        <v>0</v>
      </c>
      <c r="BD1114" s="115"/>
      <c r="BE1114" s="115"/>
      <c r="BF1114" s="115"/>
      <c r="BG1114" s="115"/>
      <c r="BH1114" s="115"/>
      <c r="BI1114" s="115"/>
      <c r="BJ1114" s="115"/>
      <c r="BK1114" s="115"/>
      <c r="BQ1114" s="74" t="str">
        <f t="shared" si="619"/>
        <v>14418.45-(16)</v>
      </c>
      <c r="BR1114" s="120" t="str">
        <f t="shared" si="620"/>
        <v>In-Cut Branch- 45 deg</v>
      </c>
      <c r="BS1114" s="120">
        <f t="shared" si="621"/>
        <v>134.68</v>
      </c>
      <c r="BU1114" s="74" t="str">
        <f t="shared" si="622"/>
        <v>14418.45-(14)</v>
      </c>
      <c r="BV1114" s="120" t="str">
        <f t="shared" si="623"/>
        <v>In-Cut Branch- 45 deg</v>
      </c>
      <c r="BW1114" s="120">
        <f t="shared" si="624"/>
        <v>155.39999999999998</v>
      </c>
      <c r="BY1114" s="74" t="str">
        <f t="shared" si="625"/>
        <v>14418.45-(12)</v>
      </c>
      <c r="BZ1114" s="120" t="str">
        <f t="shared" si="626"/>
        <v>In-Cut Branch- 45 deg</v>
      </c>
      <c r="CA1114" s="120">
        <f t="shared" si="627"/>
        <v>181.29999999999998</v>
      </c>
      <c r="CC1114" s="115" t="str">
        <f t="shared" si="628"/>
        <v>14418.45-(10)</v>
      </c>
      <c r="CD1114" s="120" t="str">
        <f t="shared" si="629"/>
        <v>In-Cut Branch- 45 deg</v>
      </c>
      <c r="CE1114" s="417">
        <f t="shared" si="630"/>
        <v>207.2</v>
      </c>
      <c r="CF1114" s="115"/>
      <c r="CG1114" s="115" t="str">
        <f t="shared" si="631"/>
        <v xml:space="preserve"> </v>
      </c>
      <c r="CH1114" s="120" t="str">
        <f t="shared" si="632"/>
        <v xml:space="preserve"> </v>
      </c>
      <c r="CI1114" s="417" t="str">
        <f t="shared" si="633"/>
        <v xml:space="preserve"> </v>
      </c>
      <c r="CJ1114" s="115"/>
      <c r="CK1114" s="115" t="str">
        <f t="shared" si="634"/>
        <v xml:space="preserve"> </v>
      </c>
      <c r="CL1114" s="120" t="str">
        <f t="shared" si="635"/>
        <v xml:space="preserve"> </v>
      </c>
      <c r="CM1114" s="417" t="str">
        <f t="shared" si="609"/>
        <v xml:space="preserve"> </v>
      </c>
      <c r="IS1114" s="106">
        <v>61.4</v>
      </c>
    </row>
    <row r="1115" spans="2:253" s="74" customFormat="1" ht="17.100000000000001" hidden="1" customHeight="1" x14ac:dyDescent="0.25">
      <c r="B1115" s="504">
        <v>0</v>
      </c>
      <c r="C1115" s="508">
        <v>14419.45</v>
      </c>
      <c r="D1115" s="526">
        <f t="shared" si="577"/>
        <v>14419.45</v>
      </c>
      <c r="E1115" s="504" t="s">
        <v>876</v>
      </c>
      <c r="F1115" s="508" t="str">
        <f t="shared" si="611"/>
        <v xml:space="preserve"> </v>
      </c>
      <c r="G1115" s="509" t="s">
        <v>508</v>
      </c>
      <c r="H1115" s="504" t="s">
        <v>923</v>
      </c>
      <c r="I1115" s="1035" t="s">
        <v>912</v>
      </c>
      <c r="J1115" s="1036"/>
      <c r="K1115" s="516" t="s">
        <v>881</v>
      </c>
      <c r="L1115" s="521">
        <v>18</v>
      </c>
      <c r="M1115" s="532" t="s">
        <v>1700</v>
      </c>
      <c r="N1115" s="514">
        <f t="shared" si="636"/>
        <v>134.30000000000001</v>
      </c>
      <c r="O1115" s="518">
        <f t="shared" si="612"/>
        <v>0</v>
      </c>
      <c r="P1115" s="680">
        <f>'KB Duct Parts'!$AE$3</f>
        <v>0</v>
      </c>
      <c r="Q1115" s="681">
        <f t="shared" si="637"/>
        <v>0</v>
      </c>
      <c r="R1115" s="682">
        <f t="shared" si="638"/>
        <v>0</v>
      </c>
      <c r="S1115" s="716">
        <f t="shared" si="639"/>
        <v>0.35</v>
      </c>
      <c r="T1115" s="679">
        <f t="shared" si="640"/>
        <v>0</v>
      </c>
      <c r="U1115" s="679">
        <f t="shared" si="641"/>
        <v>0</v>
      </c>
      <c r="Y1115" s="120"/>
      <c r="AE1115" s="75"/>
      <c r="AF1115" s="370">
        <v>18</v>
      </c>
      <c r="AG1115" s="374">
        <v>16</v>
      </c>
      <c r="AH1115" s="378">
        <v>14</v>
      </c>
      <c r="AI1115" s="381">
        <v>12</v>
      </c>
      <c r="AJ1115" s="386">
        <v>10</v>
      </c>
      <c r="AK1115" s="391"/>
      <c r="AL1115" s="386"/>
      <c r="AM1115" s="363">
        <f t="shared" si="610"/>
        <v>1</v>
      </c>
      <c r="AN1115" s="578">
        <v>134.30000000000001</v>
      </c>
      <c r="AO1115" s="120">
        <f t="shared" si="618"/>
        <v>174.59000000000003</v>
      </c>
      <c r="AP1115" s="120">
        <f t="shared" si="613"/>
        <v>201.45000000000002</v>
      </c>
      <c r="AQ1115" s="120">
        <f t="shared" si="614"/>
        <v>235.02500000000003</v>
      </c>
      <c r="AR1115" s="120">
        <f t="shared" si="615"/>
        <v>268.60000000000002</v>
      </c>
      <c r="AS1115" s="120">
        <f t="shared" si="616"/>
        <v>0</v>
      </c>
      <c r="AT1115" s="120">
        <f t="shared" si="617"/>
        <v>0</v>
      </c>
      <c r="AU1115" s="74" t="s">
        <v>717</v>
      </c>
      <c r="AV1115" s="115"/>
      <c r="AW1115" s="395"/>
      <c r="AX1115" s="571">
        <v>1.3</v>
      </c>
      <c r="AY1115" s="572">
        <v>1.5</v>
      </c>
      <c r="AZ1115" s="572">
        <v>1.75</v>
      </c>
      <c r="BA1115" s="572">
        <v>2</v>
      </c>
      <c r="BB1115" s="573">
        <v>0</v>
      </c>
      <c r="BC1115" s="395">
        <v>0</v>
      </c>
      <c r="BD1115" s="115"/>
      <c r="BE1115" s="115"/>
      <c r="BF1115" s="115"/>
      <c r="BG1115" s="115"/>
      <c r="BH1115" s="115"/>
      <c r="BI1115" s="115"/>
      <c r="BJ1115" s="115"/>
      <c r="BK1115" s="115"/>
      <c r="BQ1115" s="74" t="str">
        <f t="shared" si="619"/>
        <v>14419.45-(16)</v>
      </c>
      <c r="BR1115" s="120" t="str">
        <f t="shared" si="620"/>
        <v>In-Cut Branch- 45 deg</v>
      </c>
      <c r="BS1115" s="120">
        <f t="shared" si="621"/>
        <v>174.59000000000003</v>
      </c>
      <c r="BU1115" s="74" t="str">
        <f t="shared" si="622"/>
        <v>14419.45-(14)</v>
      </c>
      <c r="BV1115" s="120" t="str">
        <f t="shared" si="623"/>
        <v>In-Cut Branch- 45 deg</v>
      </c>
      <c r="BW1115" s="120">
        <f t="shared" si="624"/>
        <v>201.45000000000002</v>
      </c>
      <c r="BY1115" s="74" t="str">
        <f t="shared" si="625"/>
        <v>14419.45-(12)</v>
      </c>
      <c r="BZ1115" s="120" t="str">
        <f t="shared" si="626"/>
        <v>In-Cut Branch- 45 deg</v>
      </c>
      <c r="CA1115" s="120">
        <f t="shared" si="627"/>
        <v>235.02500000000003</v>
      </c>
      <c r="CC1115" s="115" t="str">
        <f t="shared" si="628"/>
        <v>14419.45-(10)</v>
      </c>
      <c r="CD1115" s="120" t="str">
        <f t="shared" si="629"/>
        <v>In-Cut Branch- 45 deg</v>
      </c>
      <c r="CE1115" s="417">
        <f t="shared" si="630"/>
        <v>268.60000000000002</v>
      </c>
      <c r="CF1115" s="115"/>
      <c r="CG1115" s="115" t="str">
        <f t="shared" si="631"/>
        <v xml:space="preserve"> </v>
      </c>
      <c r="CH1115" s="120" t="str">
        <f t="shared" si="632"/>
        <v xml:space="preserve"> </v>
      </c>
      <c r="CI1115" s="417" t="str">
        <f t="shared" si="633"/>
        <v xml:space="preserve"> </v>
      </c>
      <c r="CJ1115" s="115"/>
      <c r="CK1115" s="115" t="str">
        <f t="shared" si="634"/>
        <v xml:space="preserve"> </v>
      </c>
      <c r="CL1115" s="120" t="str">
        <f t="shared" si="635"/>
        <v xml:space="preserve"> </v>
      </c>
      <c r="CM1115" s="417" t="str">
        <f t="shared" si="609"/>
        <v xml:space="preserve"> </v>
      </c>
      <c r="IS1115" s="106">
        <v>79.5</v>
      </c>
    </row>
    <row r="1116" spans="2:253" s="74" customFormat="1" ht="17.100000000000001" hidden="1" customHeight="1" x14ac:dyDescent="0.25">
      <c r="B1116" s="504">
        <v>0</v>
      </c>
      <c r="C1116" s="508">
        <v>14420.45</v>
      </c>
      <c r="D1116" s="526">
        <f t="shared" si="577"/>
        <v>14420.45</v>
      </c>
      <c r="E1116" s="504" t="s">
        <v>877</v>
      </c>
      <c r="F1116" s="508" t="str">
        <f t="shared" si="611"/>
        <v xml:space="preserve"> </v>
      </c>
      <c r="G1116" s="509" t="s">
        <v>508</v>
      </c>
      <c r="H1116" s="504" t="s">
        <v>923</v>
      </c>
      <c r="I1116" s="1035" t="s">
        <v>912</v>
      </c>
      <c r="J1116" s="1036"/>
      <c r="K1116" s="516" t="s">
        <v>881</v>
      </c>
      <c r="L1116" s="521">
        <v>18</v>
      </c>
      <c r="M1116" s="532" t="s">
        <v>1700</v>
      </c>
      <c r="N1116" s="514">
        <f t="shared" si="636"/>
        <v>164.7</v>
      </c>
      <c r="O1116" s="518">
        <f t="shared" si="612"/>
        <v>0</v>
      </c>
      <c r="P1116" s="680">
        <f>'KB Duct Parts'!$AE$3</f>
        <v>0</v>
      </c>
      <c r="Q1116" s="681">
        <f t="shared" si="637"/>
        <v>0</v>
      </c>
      <c r="R1116" s="682">
        <f t="shared" si="638"/>
        <v>0</v>
      </c>
      <c r="S1116" s="716">
        <f t="shared" si="639"/>
        <v>0.35</v>
      </c>
      <c r="T1116" s="679">
        <f t="shared" si="640"/>
        <v>0</v>
      </c>
      <c r="U1116" s="679">
        <f t="shared" si="641"/>
        <v>0</v>
      </c>
      <c r="Y1116" s="120"/>
      <c r="AE1116" s="75"/>
      <c r="AF1116" s="370">
        <v>18</v>
      </c>
      <c r="AG1116" s="374">
        <v>16</v>
      </c>
      <c r="AH1116" s="378">
        <v>14</v>
      </c>
      <c r="AI1116" s="381">
        <v>12</v>
      </c>
      <c r="AJ1116" s="386">
        <v>10</v>
      </c>
      <c r="AK1116" s="391"/>
      <c r="AL1116" s="386"/>
      <c r="AM1116" s="363">
        <f t="shared" si="610"/>
        <v>1</v>
      </c>
      <c r="AN1116" s="578">
        <v>164.7</v>
      </c>
      <c r="AO1116" s="120">
        <f t="shared" si="618"/>
        <v>227.28599999999997</v>
      </c>
      <c r="AP1116" s="120">
        <f t="shared" si="613"/>
        <v>247.04999999999998</v>
      </c>
      <c r="AQ1116" s="120">
        <f t="shared" si="614"/>
        <v>288.22499999999997</v>
      </c>
      <c r="AR1116" s="120">
        <f t="shared" si="615"/>
        <v>395.28</v>
      </c>
      <c r="AS1116" s="120">
        <f t="shared" si="616"/>
        <v>0</v>
      </c>
      <c r="AT1116" s="120">
        <f t="shared" si="617"/>
        <v>0</v>
      </c>
      <c r="AU1116" s="74" t="s">
        <v>717</v>
      </c>
      <c r="AV1116" s="115"/>
      <c r="AW1116" s="395"/>
      <c r="AX1116" s="571">
        <v>1.38</v>
      </c>
      <c r="AY1116" s="572">
        <v>1.5</v>
      </c>
      <c r="AZ1116" s="572">
        <v>1.75</v>
      </c>
      <c r="BA1116" s="572">
        <v>2.4</v>
      </c>
      <c r="BB1116" s="573">
        <v>0</v>
      </c>
      <c r="BC1116" s="395">
        <v>0</v>
      </c>
      <c r="BD1116" s="115"/>
      <c r="BE1116" s="115"/>
      <c r="BF1116" s="115"/>
      <c r="BG1116" s="115"/>
      <c r="BH1116" s="115"/>
      <c r="BI1116" s="115"/>
      <c r="BJ1116" s="115"/>
      <c r="BK1116" s="115"/>
      <c r="BQ1116" s="74" t="str">
        <f t="shared" si="619"/>
        <v>14420.45-(16)</v>
      </c>
      <c r="BR1116" s="120" t="str">
        <f t="shared" si="620"/>
        <v>In-Cut Branch- 45 deg</v>
      </c>
      <c r="BS1116" s="120">
        <f t="shared" si="621"/>
        <v>227.28599999999997</v>
      </c>
      <c r="BU1116" s="74" t="str">
        <f t="shared" si="622"/>
        <v>14420.45-(14)</v>
      </c>
      <c r="BV1116" s="120" t="str">
        <f t="shared" si="623"/>
        <v>In-Cut Branch- 45 deg</v>
      </c>
      <c r="BW1116" s="120">
        <f t="shared" si="624"/>
        <v>247.04999999999998</v>
      </c>
      <c r="BY1116" s="74" t="str">
        <f t="shared" si="625"/>
        <v>14420.45-(12)</v>
      </c>
      <c r="BZ1116" s="120" t="str">
        <f t="shared" si="626"/>
        <v>In-Cut Branch- 45 deg</v>
      </c>
      <c r="CA1116" s="120">
        <f t="shared" si="627"/>
        <v>288.22499999999997</v>
      </c>
      <c r="CC1116" s="115" t="str">
        <f t="shared" si="628"/>
        <v>14420.45-(10)</v>
      </c>
      <c r="CD1116" s="120" t="str">
        <f t="shared" si="629"/>
        <v>In-Cut Branch- 45 deg</v>
      </c>
      <c r="CE1116" s="417">
        <f t="shared" si="630"/>
        <v>395.28</v>
      </c>
      <c r="CF1116" s="115"/>
      <c r="CG1116" s="115" t="str">
        <f t="shared" si="631"/>
        <v xml:space="preserve"> </v>
      </c>
      <c r="CH1116" s="120" t="str">
        <f t="shared" si="632"/>
        <v xml:space="preserve"> </v>
      </c>
      <c r="CI1116" s="417" t="str">
        <f t="shared" si="633"/>
        <v xml:space="preserve"> </v>
      </c>
      <c r="CJ1116" s="115"/>
      <c r="CK1116" s="115" t="str">
        <f t="shared" si="634"/>
        <v xml:space="preserve"> </v>
      </c>
      <c r="CL1116" s="120" t="str">
        <f t="shared" si="635"/>
        <v xml:space="preserve"> </v>
      </c>
      <c r="CM1116" s="417" t="str">
        <f t="shared" si="609"/>
        <v xml:space="preserve"> </v>
      </c>
      <c r="IS1116" s="106">
        <v>97.6</v>
      </c>
    </row>
    <row r="1117" spans="2:253" s="74" customFormat="1" ht="17.100000000000001" hidden="1" customHeight="1" x14ac:dyDescent="0.25">
      <c r="B1117" s="504">
        <v>0</v>
      </c>
      <c r="C1117" s="508">
        <v>14422.45</v>
      </c>
      <c r="D1117" s="526">
        <f t="shared" si="577"/>
        <v>14422.45</v>
      </c>
      <c r="E1117" s="504" t="s">
        <v>878</v>
      </c>
      <c r="F1117" s="508" t="str">
        <f t="shared" si="611"/>
        <v xml:space="preserve"> </v>
      </c>
      <c r="G1117" s="509" t="s">
        <v>508</v>
      </c>
      <c r="H1117" s="504" t="s">
        <v>923</v>
      </c>
      <c r="I1117" s="1035" t="s">
        <v>912</v>
      </c>
      <c r="J1117" s="1036"/>
      <c r="K1117" s="516" t="s">
        <v>881</v>
      </c>
      <c r="L1117" s="521">
        <v>18</v>
      </c>
      <c r="M1117" s="532" t="s">
        <v>1700</v>
      </c>
      <c r="N1117" s="514">
        <f t="shared" si="636"/>
        <v>226.7</v>
      </c>
      <c r="O1117" s="518">
        <f t="shared" si="612"/>
        <v>0</v>
      </c>
      <c r="P1117" s="680">
        <f>'KB Duct Parts'!$AE$3</f>
        <v>0</v>
      </c>
      <c r="Q1117" s="681">
        <f t="shared" si="637"/>
        <v>0</v>
      </c>
      <c r="R1117" s="682">
        <f t="shared" si="638"/>
        <v>0</v>
      </c>
      <c r="S1117" s="716">
        <f t="shared" si="639"/>
        <v>0.35</v>
      </c>
      <c r="T1117" s="679">
        <f t="shared" si="640"/>
        <v>0</v>
      </c>
      <c r="U1117" s="679">
        <f t="shared" si="641"/>
        <v>0</v>
      </c>
      <c r="Y1117" s="120"/>
      <c r="AE1117" s="75"/>
      <c r="AF1117" s="370">
        <v>18</v>
      </c>
      <c r="AG1117" s="374">
        <v>16</v>
      </c>
      <c r="AH1117" s="378">
        <v>14</v>
      </c>
      <c r="AI1117" s="381">
        <v>12</v>
      </c>
      <c r="AJ1117" s="386">
        <v>10</v>
      </c>
      <c r="AK1117" s="391"/>
      <c r="AL1117" s="386"/>
      <c r="AM1117" s="363">
        <f t="shared" si="610"/>
        <v>1</v>
      </c>
      <c r="AN1117" s="578">
        <v>226.7</v>
      </c>
      <c r="AO1117" s="120">
        <f t="shared" si="618"/>
        <v>299.24399999999997</v>
      </c>
      <c r="AP1117" s="120">
        <f t="shared" si="613"/>
        <v>338.91649999999998</v>
      </c>
      <c r="AQ1117" s="120">
        <f t="shared" si="614"/>
        <v>364.98700000000002</v>
      </c>
      <c r="AR1117" s="120">
        <f t="shared" si="615"/>
        <v>442.06499999999994</v>
      </c>
      <c r="AS1117" s="120">
        <f t="shared" si="616"/>
        <v>0</v>
      </c>
      <c r="AT1117" s="120">
        <f t="shared" si="617"/>
        <v>0</v>
      </c>
      <c r="AU1117" s="74" t="s">
        <v>717</v>
      </c>
      <c r="AV1117" s="115"/>
      <c r="AW1117" s="395"/>
      <c r="AX1117" s="571">
        <v>1.32</v>
      </c>
      <c r="AY1117" s="572">
        <v>1.4950000000000001</v>
      </c>
      <c r="AZ1117" s="572">
        <v>1.61</v>
      </c>
      <c r="BA1117" s="572">
        <v>1.95</v>
      </c>
      <c r="BB1117" s="573">
        <v>0</v>
      </c>
      <c r="BC1117" s="395">
        <v>0</v>
      </c>
      <c r="BD1117" s="115"/>
      <c r="BE1117" s="115"/>
      <c r="BF1117" s="115"/>
      <c r="BG1117" s="115"/>
      <c r="BH1117" s="115"/>
      <c r="BI1117" s="115"/>
      <c r="BJ1117" s="115"/>
      <c r="BK1117" s="115"/>
      <c r="BQ1117" s="74" t="str">
        <f t="shared" si="619"/>
        <v>14422.45-(16)</v>
      </c>
      <c r="BR1117" s="120" t="str">
        <f t="shared" si="620"/>
        <v>In-Cut Branch- 45 deg</v>
      </c>
      <c r="BS1117" s="120">
        <f t="shared" si="621"/>
        <v>299.24399999999997</v>
      </c>
      <c r="BU1117" s="74" t="str">
        <f t="shared" si="622"/>
        <v>14422.45-(14)</v>
      </c>
      <c r="BV1117" s="120" t="str">
        <f t="shared" si="623"/>
        <v>In-Cut Branch- 45 deg</v>
      </c>
      <c r="BW1117" s="120">
        <f t="shared" si="624"/>
        <v>338.91649999999998</v>
      </c>
      <c r="BY1117" s="74" t="str">
        <f t="shared" si="625"/>
        <v>14422.45-(12)</v>
      </c>
      <c r="BZ1117" s="120" t="str">
        <f t="shared" si="626"/>
        <v>In-Cut Branch- 45 deg</v>
      </c>
      <c r="CA1117" s="120">
        <f t="shared" si="627"/>
        <v>364.98700000000002</v>
      </c>
      <c r="CC1117" s="115" t="str">
        <f t="shared" si="628"/>
        <v>14422.45-(10)</v>
      </c>
      <c r="CD1117" s="120" t="str">
        <f t="shared" si="629"/>
        <v>In-Cut Branch- 45 deg</v>
      </c>
      <c r="CE1117" s="417">
        <f t="shared" si="630"/>
        <v>442.06499999999994</v>
      </c>
      <c r="CF1117" s="115"/>
      <c r="CG1117" s="115" t="str">
        <f t="shared" si="631"/>
        <v xml:space="preserve"> </v>
      </c>
      <c r="CH1117" s="120" t="str">
        <f t="shared" si="632"/>
        <v xml:space="preserve"> </v>
      </c>
      <c r="CI1117" s="417" t="str">
        <f t="shared" si="633"/>
        <v xml:space="preserve"> </v>
      </c>
      <c r="CJ1117" s="115"/>
      <c r="CK1117" s="115" t="str">
        <f t="shared" si="634"/>
        <v xml:space="preserve"> </v>
      </c>
      <c r="CL1117" s="120" t="str">
        <f t="shared" si="635"/>
        <v xml:space="preserve"> </v>
      </c>
      <c r="CM1117" s="417" t="str">
        <f t="shared" si="609"/>
        <v xml:space="preserve"> </v>
      </c>
      <c r="IS1117" s="106">
        <v>134.19999999999999</v>
      </c>
    </row>
    <row r="1118" spans="2:253" s="74" customFormat="1" ht="17.100000000000001" hidden="1" customHeight="1" x14ac:dyDescent="0.25">
      <c r="B1118" s="504">
        <v>0</v>
      </c>
      <c r="C1118" s="508">
        <v>14424.45</v>
      </c>
      <c r="D1118" s="526">
        <f t="shared" si="577"/>
        <v>14424.45</v>
      </c>
      <c r="E1118" s="504" t="s">
        <v>1338</v>
      </c>
      <c r="F1118" s="508" t="str">
        <f t="shared" si="611"/>
        <v xml:space="preserve"> </v>
      </c>
      <c r="G1118" s="509" t="s">
        <v>508</v>
      </c>
      <c r="H1118" s="504" t="s">
        <v>923</v>
      </c>
      <c r="I1118" s="1035" t="s">
        <v>912</v>
      </c>
      <c r="J1118" s="1036"/>
      <c r="K1118" s="516" t="s">
        <v>881</v>
      </c>
      <c r="L1118" s="521">
        <v>18</v>
      </c>
      <c r="M1118" s="532" t="s">
        <v>1700</v>
      </c>
      <c r="N1118" s="514">
        <f t="shared" si="636"/>
        <v>292</v>
      </c>
      <c r="O1118" s="518">
        <f t="shared" si="612"/>
        <v>0</v>
      </c>
      <c r="P1118" s="680">
        <f>'KB Duct Parts'!$AE$3</f>
        <v>0</v>
      </c>
      <c r="Q1118" s="681">
        <f t="shared" si="637"/>
        <v>0</v>
      </c>
      <c r="R1118" s="682">
        <f t="shared" si="638"/>
        <v>0</v>
      </c>
      <c r="S1118" s="716">
        <f t="shared" si="639"/>
        <v>0.35</v>
      </c>
      <c r="T1118" s="679">
        <f t="shared" si="640"/>
        <v>0</v>
      </c>
      <c r="U1118" s="679">
        <f t="shared" si="641"/>
        <v>0</v>
      </c>
      <c r="Y1118" s="120"/>
      <c r="AE1118" s="75"/>
      <c r="AF1118" s="370">
        <v>18</v>
      </c>
      <c r="AG1118" s="374">
        <v>16</v>
      </c>
      <c r="AH1118" s="378">
        <v>14</v>
      </c>
      <c r="AI1118" s="381">
        <v>12</v>
      </c>
      <c r="AJ1118" s="386">
        <v>10</v>
      </c>
      <c r="AK1118" s="391"/>
      <c r="AL1118" s="386"/>
      <c r="AM1118" s="363">
        <f t="shared" si="610"/>
        <v>1</v>
      </c>
      <c r="AN1118" s="578">
        <v>292</v>
      </c>
      <c r="AO1118" s="120">
        <f t="shared" si="618"/>
        <v>350.4</v>
      </c>
      <c r="AP1118" s="120">
        <f t="shared" si="613"/>
        <v>417.56</v>
      </c>
      <c r="AQ1118" s="120">
        <f t="shared" si="614"/>
        <v>449.68</v>
      </c>
      <c r="AR1118" s="120">
        <f t="shared" si="615"/>
        <v>525.6</v>
      </c>
      <c r="AS1118" s="120">
        <f t="shared" si="616"/>
        <v>0</v>
      </c>
      <c r="AT1118" s="120">
        <f t="shared" si="617"/>
        <v>0</v>
      </c>
      <c r="AU1118" s="74" t="s">
        <v>717</v>
      </c>
      <c r="AV1118" s="115"/>
      <c r="AW1118" s="395"/>
      <c r="AX1118" s="571">
        <v>1.2</v>
      </c>
      <c r="AY1118" s="572">
        <v>1.43</v>
      </c>
      <c r="AZ1118" s="572">
        <v>1.54</v>
      </c>
      <c r="BA1118" s="572">
        <v>1.8</v>
      </c>
      <c r="BB1118" s="573">
        <v>0</v>
      </c>
      <c r="BC1118" s="395">
        <v>0</v>
      </c>
      <c r="BD1118" s="115"/>
      <c r="BE1118" s="115"/>
      <c r="BF1118" s="115"/>
      <c r="BG1118" s="115"/>
      <c r="BH1118" s="115"/>
      <c r="BI1118" s="115"/>
      <c r="BJ1118" s="115"/>
      <c r="BK1118" s="115"/>
      <c r="BQ1118" s="74" t="str">
        <f t="shared" si="619"/>
        <v>14424.45-(16)</v>
      </c>
      <c r="BR1118" s="120" t="str">
        <f t="shared" si="620"/>
        <v>In-Cut Branch- 45 deg</v>
      </c>
      <c r="BS1118" s="120">
        <f t="shared" si="621"/>
        <v>350.4</v>
      </c>
      <c r="BU1118" s="74" t="str">
        <f t="shared" si="622"/>
        <v>14424.45-(14)</v>
      </c>
      <c r="BV1118" s="120" t="str">
        <f t="shared" si="623"/>
        <v>In-Cut Branch- 45 deg</v>
      </c>
      <c r="BW1118" s="120">
        <f t="shared" si="624"/>
        <v>417.56</v>
      </c>
      <c r="BY1118" s="74" t="str">
        <f t="shared" si="625"/>
        <v>14424.45-(12)</v>
      </c>
      <c r="BZ1118" s="120" t="str">
        <f t="shared" si="626"/>
        <v>In-Cut Branch- 45 deg</v>
      </c>
      <c r="CA1118" s="120">
        <f t="shared" si="627"/>
        <v>449.68</v>
      </c>
      <c r="CC1118" s="115" t="str">
        <f t="shared" si="628"/>
        <v>14424.45-(10)</v>
      </c>
      <c r="CD1118" s="120" t="str">
        <f t="shared" si="629"/>
        <v>In-Cut Branch- 45 deg</v>
      </c>
      <c r="CE1118" s="417">
        <f t="shared" si="630"/>
        <v>525.6</v>
      </c>
      <c r="CF1118" s="115"/>
      <c r="CG1118" s="115" t="str">
        <f t="shared" si="631"/>
        <v xml:space="preserve"> </v>
      </c>
      <c r="CH1118" s="120" t="str">
        <f t="shared" si="632"/>
        <v xml:space="preserve"> </v>
      </c>
      <c r="CI1118" s="417" t="str">
        <f t="shared" si="633"/>
        <v xml:space="preserve"> </v>
      </c>
      <c r="CJ1118" s="115"/>
      <c r="CK1118" s="115" t="str">
        <f t="shared" si="634"/>
        <v xml:space="preserve"> </v>
      </c>
      <c r="CL1118" s="120" t="str">
        <f t="shared" si="635"/>
        <v xml:space="preserve"> </v>
      </c>
      <c r="CM1118" s="417" t="str">
        <f t="shared" si="609"/>
        <v xml:space="preserve"> </v>
      </c>
      <c r="IS1118" s="106"/>
    </row>
    <row r="1119" spans="2:253" s="74" customFormat="1" ht="17.100000000000001" hidden="1" customHeight="1" x14ac:dyDescent="0.25">
      <c r="B1119" s="504">
        <f>IF('KB Duct Parts'!$BL$14=1,Branches!D87,0)</f>
        <v>0</v>
      </c>
      <c r="C1119" s="508"/>
      <c r="D1119" s="526" t="str">
        <f>Branches!J87</f>
        <v xml:space="preserve"> </v>
      </c>
      <c r="E1119" s="504" t="str">
        <f>Branches!E87&amp;""""</f>
        <v>"</v>
      </c>
      <c r="F1119" s="508"/>
      <c r="G1119" s="509" t="str">
        <f>Branches!L87</f>
        <v xml:space="preserve"> </v>
      </c>
      <c r="H1119" s="504" t="s">
        <v>923</v>
      </c>
      <c r="I1119" s="1045" t="str">
        <f>Branches!N87</f>
        <v xml:space="preserve"> </v>
      </c>
      <c r="J1119" s="1046"/>
      <c r="K1119" s="516" t="s">
        <v>881</v>
      </c>
      <c r="L1119" s="521">
        <f>Branches!H87</f>
        <v>0</v>
      </c>
      <c r="M1119" s="532" t="s">
        <v>1700</v>
      </c>
      <c r="N1119" s="514">
        <f>Branches!O87</f>
        <v>0</v>
      </c>
      <c r="O1119" s="518">
        <f t="shared" si="612"/>
        <v>0</v>
      </c>
      <c r="P1119" s="680">
        <f>'KB Duct Parts'!$AE$3</f>
        <v>0</v>
      </c>
      <c r="Q1119" s="681">
        <f t="shared" si="637"/>
        <v>0</v>
      </c>
      <c r="R1119" s="682">
        <f t="shared" si="638"/>
        <v>0</v>
      </c>
      <c r="S1119" s="716">
        <f t="shared" si="639"/>
        <v>0.35</v>
      </c>
      <c r="T1119" s="679">
        <f t="shared" si="640"/>
        <v>0</v>
      </c>
      <c r="U1119" s="679">
        <f t="shared" si="641"/>
        <v>0</v>
      </c>
      <c r="Y1119" s="120"/>
      <c r="AE1119" s="75"/>
      <c r="AF1119" s="370">
        <v>18</v>
      </c>
      <c r="AG1119" s="374">
        <v>16</v>
      </c>
      <c r="AH1119" s="378">
        <v>14</v>
      </c>
      <c r="AI1119" s="381">
        <v>12</v>
      </c>
      <c r="AJ1119" s="386">
        <v>10</v>
      </c>
      <c r="AK1119" s="391"/>
      <c r="AL1119" s="386"/>
      <c r="AM1119" s="363">
        <f t="shared" si="610"/>
        <v>6</v>
      </c>
      <c r="AN1119" s="578"/>
      <c r="AO1119" s="120"/>
      <c r="AP1119" s="120"/>
      <c r="AQ1119" s="120"/>
      <c r="AR1119" s="120"/>
      <c r="AS1119" s="120"/>
      <c r="AT1119" s="120"/>
      <c r="AV1119" s="115"/>
      <c r="AW1119" s="395"/>
      <c r="AX1119" s="571"/>
      <c r="AY1119" s="572"/>
      <c r="AZ1119" s="572"/>
      <c r="BA1119" s="572"/>
      <c r="BB1119" s="573"/>
      <c r="BC1119" s="395"/>
      <c r="BD1119" s="115"/>
      <c r="BE1119" s="115"/>
      <c r="BF1119" s="115"/>
      <c r="BG1119" s="115"/>
      <c r="BH1119" s="115"/>
      <c r="BI1119" s="115"/>
      <c r="BJ1119" s="115"/>
      <c r="BK1119" s="115"/>
      <c r="BR1119" s="120"/>
      <c r="BS1119" s="120"/>
      <c r="BV1119" s="120"/>
      <c r="BW1119" s="120"/>
      <c r="BZ1119" s="120"/>
      <c r="CA1119" s="120"/>
      <c r="CC1119" s="115"/>
      <c r="CD1119" s="120"/>
      <c r="CE1119" s="417"/>
      <c r="CF1119" s="115"/>
      <c r="CG1119" s="115"/>
      <c r="CH1119" s="120"/>
      <c r="CI1119" s="417"/>
      <c r="CJ1119" s="115"/>
      <c r="CK1119" s="115"/>
      <c r="CL1119" s="120"/>
      <c r="CM1119" s="417"/>
      <c r="IS1119" s="106"/>
    </row>
    <row r="1120" spans="2:253" s="74" customFormat="1" ht="17.100000000000001" hidden="1" customHeight="1" x14ac:dyDescent="0.25">
      <c r="B1120" s="504">
        <f>IF('KB Duct Parts'!$BL$14=1,Branches!D88,0)</f>
        <v>0</v>
      </c>
      <c r="C1120" s="508"/>
      <c r="D1120" s="526" t="str">
        <f>Branches!J88</f>
        <v xml:space="preserve"> </v>
      </c>
      <c r="E1120" s="504" t="str">
        <f>Branches!E88&amp;""""</f>
        <v>"</v>
      </c>
      <c r="F1120" s="508"/>
      <c r="G1120" s="509" t="str">
        <f>Branches!L88</f>
        <v xml:space="preserve"> </v>
      </c>
      <c r="H1120" s="504" t="s">
        <v>923</v>
      </c>
      <c r="I1120" s="1045" t="str">
        <f>Branches!N88</f>
        <v xml:space="preserve"> </v>
      </c>
      <c r="J1120" s="1046"/>
      <c r="K1120" s="516" t="s">
        <v>881</v>
      </c>
      <c r="L1120" s="521">
        <f>Branches!H88</f>
        <v>0</v>
      </c>
      <c r="M1120" s="532" t="s">
        <v>1700</v>
      </c>
      <c r="N1120" s="514">
        <f>Branches!O88</f>
        <v>0</v>
      </c>
      <c r="O1120" s="518">
        <f t="shared" ref="O1120:O1130" si="642">IF(B1120&gt;0,N1120*B1120,0)</f>
        <v>0</v>
      </c>
      <c r="P1120" s="680">
        <f>'KB Duct Parts'!$AE$3</f>
        <v>0</v>
      </c>
      <c r="Q1120" s="681">
        <f t="shared" si="637"/>
        <v>0</v>
      </c>
      <c r="R1120" s="682">
        <f t="shared" si="638"/>
        <v>0</v>
      </c>
      <c r="S1120" s="716">
        <f t="shared" si="639"/>
        <v>0.35</v>
      </c>
      <c r="T1120" s="679">
        <f t="shared" si="640"/>
        <v>0</v>
      </c>
      <c r="U1120" s="679">
        <f t="shared" si="641"/>
        <v>0</v>
      </c>
      <c r="Y1120" s="120"/>
      <c r="AE1120" s="75"/>
      <c r="AF1120" s="370">
        <v>18</v>
      </c>
      <c r="AG1120" s="374">
        <v>16</v>
      </c>
      <c r="AH1120" s="378">
        <v>14</v>
      </c>
      <c r="AI1120" s="381">
        <v>12</v>
      </c>
      <c r="AJ1120" s="386">
        <v>10</v>
      </c>
      <c r="AK1120" s="391"/>
      <c r="AL1120" s="386"/>
      <c r="AM1120" s="363">
        <f t="shared" si="610"/>
        <v>6</v>
      </c>
      <c r="AN1120" s="578"/>
      <c r="AO1120" s="120"/>
      <c r="AP1120" s="120"/>
      <c r="AQ1120" s="120"/>
      <c r="AR1120" s="120"/>
      <c r="AS1120" s="120"/>
      <c r="AT1120" s="120"/>
      <c r="AV1120" s="115"/>
      <c r="AW1120" s="395"/>
      <c r="AX1120" s="571"/>
      <c r="AY1120" s="572"/>
      <c r="AZ1120" s="572"/>
      <c r="BA1120" s="572"/>
      <c r="BB1120" s="573"/>
      <c r="BC1120" s="395"/>
      <c r="BD1120" s="115"/>
      <c r="BE1120" s="115"/>
      <c r="BF1120" s="115"/>
      <c r="BG1120" s="115"/>
      <c r="BH1120" s="115"/>
      <c r="BI1120" s="115"/>
      <c r="BJ1120" s="115"/>
      <c r="BK1120" s="115"/>
      <c r="BR1120" s="120"/>
      <c r="BS1120" s="120"/>
      <c r="BV1120" s="120"/>
      <c r="BW1120" s="120"/>
      <c r="BZ1120" s="120"/>
      <c r="CA1120" s="120"/>
      <c r="CC1120" s="115"/>
      <c r="CD1120" s="120"/>
      <c r="CE1120" s="417"/>
      <c r="CF1120" s="115"/>
      <c r="CG1120" s="115"/>
      <c r="CH1120" s="120"/>
      <c r="CI1120" s="417"/>
      <c r="CJ1120" s="115"/>
      <c r="CK1120" s="115"/>
      <c r="CL1120" s="120"/>
      <c r="CM1120" s="417"/>
      <c r="IS1120" s="106"/>
    </row>
    <row r="1121" spans="2:253" s="74" customFormat="1" ht="17.100000000000001" hidden="1" customHeight="1" x14ac:dyDescent="0.25">
      <c r="B1121" s="504">
        <f>IF('KB Duct Parts'!$BL$14=1,Branches!D89,0)</f>
        <v>0</v>
      </c>
      <c r="C1121" s="508"/>
      <c r="D1121" s="526" t="str">
        <f>Branches!J89</f>
        <v xml:space="preserve"> </v>
      </c>
      <c r="E1121" s="504" t="str">
        <f>Branches!E89&amp;""""</f>
        <v>"</v>
      </c>
      <c r="F1121" s="508"/>
      <c r="G1121" s="509" t="str">
        <f>Branches!L89</f>
        <v xml:space="preserve"> </v>
      </c>
      <c r="H1121" s="504" t="s">
        <v>923</v>
      </c>
      <c r="I1121" s="1045" t="str">
        <f>Branches!N89</f>
        <v xml:space="preserve"> </v>
      </c>
      <c r="J1121" s="1046"/>
      <c r="K1121" s="516" t="s">
        <v>881</v>
      </c>
      <c r="L1121" s="521">
        <f>Branches!H89</f>
        <v>0</v>
      </c>
      <c r="M1121" s="532" t="s">
        <v>1700</v>
      </c>
      <c r="N1121" s="514">
        <f>Branches!O89</f>
        <v>0</v>
      </c>
      <c r="O1121" s="518">
        <f t="shared" si="642"/>
        <v>0</v>
      </c>
      <c r="P1121" s="680">
        <f>'KB Duct Parts'!$AE$3</f>
        <v>0</v>
      </c>
      <c r="Q1121" s="681">
        <f t="shared" si="637"/>
        <v>0</v>
      </c>
      <c r="R1121" s="682">
        <f t="shared" si="638"/>
        <v>0</v>
      </c>
      <c r="S1121" s="716">
        <f t="shared" si="639"/>
        <v>0.35</v>
      </c>
      <c r="T1121" s="679">
        <f t="shared" si="640"/>
        <v>0</v>
      </c>
      <c r="U1121" s="679">
        <f t="shared" si="641"/>
        <v>0</v>
      </c>
      <c r="Y1121" s="120"/>
      <c r="AE1121" s="75"/>
      <c r="AF1121" s="370">
        <v>18</v>
      </c>
      <c r="AG1121" s="374">
        <v>16</v>
      </c>
      <c r="AH1121" s="378">
        <v>14</v>
      </c>
      <c r="AI1121" s="381">
        <v>12</v>
      </c>
      <c r="AJ1121" s="386">
        <v>10</v>
      </c>
      <c r="AK1121" s="391"/>
      <c r="AL1121" s="386"/>
      <c r="AM1121" s="363">
        <f t="shared" si="610"/>
        <v>6</v>
      </c>
      <c r="AN1121" s="578"/>
      <c r="AO1121" s="120"/>
      <c r="AP1121" s="120"/>
      <c r="AQ1121" s="120"/>
      <c r="AR1121" s="120"/>
      <c r="AS1121" s="120"/>
      <c r="AT1121" s="120"/>
      <c r="AV1121" s="115"/>
      <c r="AW1121" s="395"/>
      <c r="AX1121" s="571"/>
      <c r="AY1121" s="572"/>
      <c r="AZ1121" s="572"/>
      <c r="BA1121" s="572"/>
      <c r="BB1121" s="573"/>
      <c r="BC1121" s="395"/>
      <c r="BD1121" s="115"/>
      <c r="BE1121" s="115"/>
      <c r="BF1121" s="115"/>
      <c r="BG1121" s="115"/>
      <c r="BH1121" s="115"/>
      <c r="BI1121" s="115"/>
      <c r="BJ1121" s="115"/>
      <c r="BK1121" s="115"/>
      <c r="BR1121" s="120"/>
      <c r="BS1121" s="120"/>
      <c r="BV1121" s="120"/>
      <c r="BW1121" s="120"/>
      <c r="BZ1121" s="120"/>
      <c r="CA1121" s="120"/>
      <c r="CC1121" s="115"/>
      <c r="CD1121" s="120"/>
      <c r="CE1121" s="417"/>
      <c r="CF1121" s="115"/>
      <c r="CG1121" s="115"/>
      <c r="CH1121" s="120"/>
      <c r="CI1121" s="417"/>
      <c r="CJ1121" s="115"/>
      <c r="CK1121" s="115"/>
      <c r="CL1121" s="120"/>
      <c r="CM1121" s="417"/>
      <c r="IS1121" s="106"/>
    </row>
    <row r="1122" spans="2:253" s="74" customFormat="1" ht="17.100000000000001" hidden="1" customHeight="1" x14ac:dyDescent="0.25">
      <c r="B1122" s="504">
        <f>IF('KB Duct Parts'!$BL$14=1,Branches!D90,0)</f>
        <v>0</v>
      </c>
      <c r="C1122" s="508"/>
      <c r="D1122" s="526" t="str">
        <f>Branches!J90</f>
        <v xml:space="preserve"> </v>
      </c>
      <c r="E1122" s="504" t="str">
        <f>Branches!E90&amp;""""</f>
        <v>"</v>
      </c>
      <c r="F1122" s="508"/>
      <c r="G1122" s="509" t="str">
        <f>Branches!L90</f>
        <v xml:space="preserve"> </v>
      </c>
      <c r="H1122" s="504" t="s">
        <v>923</v>
      </c>
      <c r="I1122" s="1045" t="str">
        <f>Branches!N90</f>
        <v xml:space="preserve"> </v>
      </c>
      <c r="J1122" s="1046"/>
      <c r="K1122" s="516" t="s">
        <v>881</v>
      </c>
      <c r="L1122" s="521">
        <f>Branches!H90</f>
        <v>0</v>
      </c>
      <c r="M1122" s="532" t="s">
        <v>1700</v>
      </c>
      <c r="N1122" s="514">
        <f>Branches!O90</f>
        <v>0</v>
      </c>
      <c r="O1122" s="518">
        <f t="shared" si="642"/>
        <v>0</v>
      </c>
      <c r="P1122" s="680">
        <f>'KB Duct Parts'!$AE$3</f>
        <v>0</v>
      </c>
      <c r="Q1122" s="681">
        <f t="shared" si="637"/>
        <v>0</v>
      </c>
      <c r="R1122" s="682">
        <f t="shared" si="638"/>
        <v>0</v>
      </c>
      <c r="S1122" s="716">
        <f t="shared" si="639"/>
        <v>0.35</v>
      </c>
      <c r="T1122" s="679">
        <f t="shared" si="640"/>
        <v>0</v>
      </c>
      <c r="U1122" s="679">
        <f t="shared" si="641"/>
        <v>0</v>
      </c>
      <c r="Y1122" s="120"/>
      <c r="AE1122" s="75"/>
      <c r="AF1122" s="370">
        <v>18</v>
      </c>
      <c r="AG1122" s="374">
        <v>16</v>
      </c>
      <c r="AH1122" s="378">
        <v>14</v>
      </c>
      <c r="AI1122" s="381">
        <v>12</v>
      </c>
      <c r="AJ1122" s="386">
        <v>10</v>
      </c>
      <c r="AK1122" s="391"/>
      <c r="AL1122" s="386"/>
      <c r="AM1122" s="363">
        <f t="shared" si="610"/>
        <v>6</v>
      </c>
      <c r="AN1122" s="578"/>
      <c r="AO1122" s="120"/>
      <c r="AP1122" s="120"/>
      <c r="AQ1122" s="120"/>
      <c r="AR1122" s="120"/>
      <c r="AS1122" s="120"/>
      <c r="AT1122" s="120"/>
      <c r="AV1122" s="115"/>
      <c r="AW1122" s="395"/>
      <c r="AX1122" s="571"/>
      <c r="AY1122" s="572"/>
      <c r="AZ1122" s="572"/>
      <c r="BA1122" s="572"/>
      <c r="BB1122" s="573"/>
      <c r="BC1122" s="395"/>
      <c r="BD1122" s="115"/>
      <c r="BE1122" s="115"/>
      <c r="BF1122" s="115"/>
      <c r="BG1122" s="115"/>
      <c r="BH1122" s="115"/>
      <c r="BI1122" s="115"/>
      <c r="BJ1122" s="115"/>
      <c r="BK1122" s="115"/>
      <c r="BR1122" s="120"/>
      <c r="BS1122" s="120"/>
      <c r="BV1122" s="120"/>
      <c r="BW1122" s="120"/>
      <c r="BZ1122" s="120"/>
      <c r="CA1122" s="120"/>
      <c r="CC1122" s="115"/>
      <c r="CD1122" s="120"/>
      <c r="CE1122" s="417"/>
      <c r="CF1122" s="115"/>
      <c r="CG1122" s="115"/>
      <c r="CH1122" s="120"/>
      <c r="CI1122" s="417"/>
      <c r="CJ1122" s="115"/>
      <c r="CK1122" s="115"/>
      <c r="CL1122" s="120"/>
      <c r="CM1122" s="417"/>
      <c r="IS1122" s="106"/>
    </row>
    <row r="1123" spans="2:253" s="74" customFormat="1" ht="17.100000000000001" hidden="1" customHeight="1" x14ac:dyDescent="0.25">
      <c r="B1123" s="504">
        <f>IF('KB Duct Parts'!$BL$14=1,Branches!D91,0)</f>
        <v>0</v>
      </c>
      <c r="C1123" s="508"/>
      <c r="D1123" s="526" t="str">
        <f>Branches!J91</f>
        <v xml:space="preserve"> </v>
      </c>
      <c r="E1123" s="504" t="str">
        <f>Branches!E91&amp;""""</f>
        <v>"</v>
      </c>
      <c r="F1123" s="508"/>
      <c r="G1123" s="509" t="str">
        <f>Branches!L91</f>
        <v xml:space="preserve"> </v>
      </c>
      <c r="H1123" s="504" t="s">
        <v>923</v>
      </c>
      <c r="I1123" s="1045" t="str">
        <f>Branches!N91</f>
        <v xml:space="preserve"> </v>
      </c>
      <c r="J1123" s="1046"/>
      <c r="K1123" s="516" t="s">
        <v>881</v>
      </c>
      <c r="L1123" s="521">
        <f>Branches!H91</f>
        <v>0</v>
      </c>
      <c r="M1123" s="532" t="s">
        <v>1700</v>
      </c>
      <c r="N1123" s="514">
        <f>Branches!O91</f>
        <v>0</v>
      </c>
      <c r="O1123" s="518">
        <f t="shared" si="642"/>
        <v>0</v>
      </c>
      <c r="P1123" s="680">
        <f>'KB Duct Parts'!$AE$3</f>
        <v>0</v>
      </c>
      <c r="Q1123" s="681">
        <f t="shared" si="637"/>
        <v>0</v>
      </c>
      <c r="R1123" s="682">
        <f t="shared" si="638"/>
        <v>0</v>
      </c>
      <c r="S1123" s="716">
        <f t="shared" si="639"/>
        <v>0.35</v>
      </c>
      <c r="T1123" s="679">
        <f t="shared" si="640"/>
        <v>0</v>
      </c>
      <c r="U1123" s="679">
        <f t="shared" si="641"/>
        <v>0</v>
      </c>
      <c r="Y1123" s="120"/>
      <c r="AE1123" s="75"/>
      <c r="AF1123" s="370">
        <v>18</v>
      </c>
      <c r="AG1123" s="374">
        <v>16</v>
      </c>
      <c r="AH1123" s="378">
        <v>14</v>
      </c>
      <c r="AI1123" s="381">
        <v>12</v>
      </c>
      <c r="AJ1123" s="386">
        <v>10</v>
      </c>
      <c r="AK1123" s="391"/>
      <c r="AL1123" s="386"/>
      <c r="AM1123" s="363">
        <f t="shared" si="610"/>
        <v>6</v>
      </c>
      <c r="AN1123" s="578"/>
      <c r="AO1123" s="120"/>
      <c r="AP1123" s="120"/>
      <c r="AQ1123" s="120"/>
      <c r="AR1123" s="120"/>
      <c r="AS1123" s="120"/>
      <c r="AT1123" s="120"/>
      <c r="AV1123" s="115"/>
      <c r="AW1123" s="395"/>
      <c r="AX1123" s="571"/>
      <c r="AY1123" s="572"/>
      <c r="AZ1123" s="572"/>
      <c r="BA1123" s="572"/>
      <c r="BB1123" s="573"/>
      <c r="BC1123" s="395"/>
      <c r="BD1123" s="115"/>
      <c r="BE1123" s="115"/>
      <c r="BF1123" s="115"/>
      <c r="BG1123" s="115"/>
      <c r="BH1123" s="115"/>
      <c r="BI1123" s="115"/>
      <c r="BJ1123" s="115"/>
      <c r="BK1123" s="115"/>
      <c r="BR1123" s="120"/>
      <c r="BS1123" s="120"/>
      <c r="BV1123" s="120"/>
      <c r="BW1123" s="120"/>
      <c r="BZ1123" s="120"/>
      <c r="CA1123" s="120"/>
      <c r="CC1123" s="115"/>
      <c r="CD1123" s="120"/>
      <c r="CE1123" s="417"/>
      <c r="CF1123" s="115"/>
      <c r="CG1123" s="115"/>
      <c r="CH1123" s="120"/>
      <c r="CI1123" s="417"/>
      <c r="CJ1123" s="115"/>
      <c r="CK1123" s="115"/>
      <c r="CL1123" s="120"/>
      <c r="CM1123" s="417"/>
      <c r="IS1123" s="106"/>
    </row>
    <row r="1124" spans="2:253" s="74" customFormat="1" ht="17.100000000000001" hidden="1" customHeight="1" x14ac:dyDescent="0.25">
      <c r="B1124" s="504">
        <f>IF('KB Duct Parts'!$BL$14=1,Branches!D92,0)</f>
        <v>0</v>
      </c>
      <c r="C1124" s="508"/>
      <c r="D1124" s="526" t="str">
        <f>Branches!J92</f>
        <v xml:space="preserve"> </v>
      </c>
      <c r="E1124" s="504" t="str">
        <f>Branches!E92&amp;""""</f>
        <v>"</v>
      </c>
      <c r="F1124" s="508"/>
      <c r="G1124" s="509" t="str">
        <f>Branches!L92</f>
        <v xml:space="preserve"> </v>
      </c>
      <c r="H1124" s="504" t="s">
        <v>923</v>
      </c>
      <c r="I1124" s="1045" t="str">
        <f>Branches!N92</f>
        <v xml:space="preserve"> </v>
      </c>
      <c r="J1124" s="1046"/>
      <c r="K1124" s="516" t="s">
        <v>881</v>
      </c>
      <c r="L1124" s="521">
        <f>Branches!H92</f>
        <v>0</v>
      </c>
      <c r="M1124" s="532" t="s">
        <v>1700</v>
      </c>
      <c r="N1124" s="514">
        <f>Branches!O92</f>
        <v>0</v>
      </c>
      <c r="O1124" s="518">
        <f t="shared" si="642"/>
        <v>0</v>
      </c>
      <c r="P1124" s="680">
        <f>'KB Duct Parts'!$AE$3</f>
        <v>0</v>
      </c>
      <c r="Q1124" s="681">
        <f t="shared" si="637"/>
        <v>0</v>
      </c>
      <c r="R1124" s="682">
        <f t="shared" si="638"/>
        <v>0</v>
      </c>
      <c r="S1124" s="716">
        <f t="shared" si="639"/>
        <v>0.35</v>
      </c>
      <c r="T1124" s="679">
        <f t="shared" si="640"/>
        <v>0</v>
      </c>
      <c r="U1124" s="679">
        <f t="shared" si="641"/>
        <v>0</v>
      </c>
      <c r="Y1124" s="120"/>
      <c r="AE1124" s="75"/>
      <c r="AF1124" s="370">
        <v>18</v>
      </c>
      <c r="AG1124" s="374">
        <v>16</v>
      </c>
      <c r="AH1124" s="378">
        <v>14</v>
      </c>
      <c r="AI1124" s="381">
        <v>12</v>
      </c>
      <c r="AJ1124" s="386">
        <v>10</v>
      </c>
      <c r="AK1124" s="391"/>
      <c r="AL1124" s="386"/>
      <c r="AM1124" s="363">
        <f t="shared" si="610"/>
        <v>6</v>
      </c>
      <c r="AN1124" s="578"/>
      <c r="AO1124" s="120"/>
      <c r="AP1124" s="120"/>
      <c r="AQ1124" s="120"/>
      <c r="AR1124" s="120"/>
      <c r="AS1124" s="120"/>
      <c r="AT1124" s="120"/>
      <c r="AV1124" s="115"/>
      <c r="AW1124" s="395"/>
      <c r="AX1124" s="571"/>
      <c r="AY1124" s="572"/>
      <c r="AZ1124" s="572"/>
      <c r="BA1124" s="572"/>
      <c r="BB1124" s="573"/>
      <c r="BC1124" s="395"/>
      <c r="BD1124" s="115"/>
      <c r="BE1124" s="115"/>
      <c r="BF1124" s="115"/>
      <c r="BG1124" s="115"/>
      <c r="BH1124" s="115"/>
      <c r="BI1124" s="115"/>
      <c r="BJ1124" s="115"/>
      <c r="BK1124" s="115"/>
      <c r="BR1124" s="120"/>
      <c r="BS1124" s="120"/>
      <c r="BV1124" s="120"/>
      <c r="BW1124" s="120"/>
      <c r="BZ1124" s="120"/>
      <c r="CA1124" s="120"/>
      <c r="CC1124" s="115"/>
      <c r="CD1124" s="120"/>
      <c r="CE1124" s="417"/>
      <c r="CF1124" s="115"/>
      <c r="CG1124" s="115"/>
      <c r="CH1124" s="120"/>
      <c r="CI1124" s="417"/>
      <c r="CJ1124" s="115"/>
      <c r="CK1124" s="115"/>
      <c r="CL1124" s="120"/>
      <c r="CM1124" s="417"/>
      <c r="IS1124" s="106"/>
    </row>
    <row r="1125" spans="2:253" s="74" customFormat="1" ht="17.100000000000001" hidden="1" customHeight="1" x14ac:dyDescent="0.25">
      <c r="B1125" s="504">
        <f>IF('KB Duct Parts'!$BL$14=1,Branches!D93,0)</f>
        <v>0</v>
      </c>
      <c r="C1125" s="508"/>
      <c r="D1125" s="526" t="str">
        <f>Branches!J93</f>
        <v xml:space="preserve"> </v>
      </c>
      <c r="E1125" s="504" t="str">
        <f>Branches!E93&amp;""""</f>
        <v>"</v>
      </c>
      <c r="F1125" s="508"/>
      <c r="G1125" s="509" t="str">
        <f>Branches!L93</f>
        <v xml:space="preserve"> </v>
      </c>
      <c r="H1125" s="504" t="s">
        <v>923</v>
      </c>
      <c r="I1125" s="1045" t="str">
        <f>Branches!N93</f>
        <v xml:space="preserve"> </v>
      </c>
      <c r="J1125" s="1046"/>
      <c r="K1125" s="516" t="s">
        <v>881</v>
      </c>
      <c r="L1125" s="521">
        <f>Branches!H93</f>
        <v>0</v>
      </c>
      <c r="M1125" s="532" t="s">
        <v>1700</v>
      </c>
      <c r="N1125" s="514">
        <f>Branches!O93</f>
        <v>0</v>
      </c>
      <c r="O1125" s="518">
        <f t="shared" si="642"/>
        <v>0</v>
      </c>
      <c r="P1125" s="680">
        <f>'KB Duct Parts'!$AE$3</f>
        <v>0</v>
      </c>
      <c r="Q1125" s="681">
        <f t="shared" si="637"/>
        <v>0</v>
      </c>
      <c r="R1125" s="682">
        <f t="shared" si="638"/>
        <v>0</v>
      </c>
      <c r="S1125" s="716">
        <f t="shared" si="639"/>
        <v>0.35</v>
      </c>
      <c r="T1125" s="679">
        <f t="shared" si="640"/>
        <v>0</v>
      </c>
      <c r="U1125" s="679">
        <f t="shared" si="641"/>
        <v>0</v>
      </c>
      <c r="Y1125" s="120"/>
      <c r="AE1125" s="75"/>
      <c r="AF1125" s="370">
        <v>18</v>
      </c>
      <c r="AG1125" s="374">
        <v>16</v>
      </c>
      <c r="AH1125" s="378">
        <v>14</v>
      </c>
      <c r="AI1125" s="381">
        <v>12</v>
      </c>
      <c r="AJ1125" s="386">
        <v>10</v>
      </c>
      <c r="AK1125" s="391"/>
      <c r="AL1125" s="386"/>
      <c r="AM1125" s="363">
        <f t="shared" si="610"/>
        <v>6</v>
      </c>
      <c r="AN1125" s="578"/>
      <c r="AO1125" s="120"/>
      <c r="AP1125" s="120"/>
      <c r="AQ1125" s="120"/>
      <c r="AR1125" s="120"/>
      <c r="AS1125" s="120"/>
      <c r="AT1125" s="120"/>
      <c r="AV1125" s="115"/>
      <c r="AW1125" s="395"/>
      <c r="AX1125" s="571"/>
      <c r="AY1125" s="572"/>
      <c r="AZ1125" s="572"/>
      <c r="BA1125" s="572"/>
      <c r="BB1125" s="573"/>
      <c r="BC1125" s="395"/>
      <c r="BD1125" s="115"/>
      <c r="BE1125" s="115"/>
      <c r="BF1125" s="115"/>
      <c r="BG1125" s="115"/>
      <c r="BH1125" s="115"/>
      <c r="BI1125" s="115"/>
      <c r="BJ1125" s="115"/>
      <c r="BK1125" s="115"/>
      <c r="BR1125" s="120"/>
      <c r="BS1125" s="120"/>
      <c r="BV1125" s="120"/>
      <c r="BW1125" s="120"/>
      <c r="BZ1125" s="120"/>
      <c r="CA1125" s="120"/>
      <c r="CC1125" s="115"/>
      <c r="CD1125" s="120"/>
      <c r="CE1125" s="417"/>
      <c r="CF1125" s="115"/>
      <c r="CG1125" s="115"/>
      <c r="CH1125" s="120"/>
      <c r="CI1125" s="417"/>
      <c r="CJ1125" s="115"/>
      <c r="CK1125" s="115"/>
      <c r="CL1125" s="120"/>
      <c r="CM1125" s="417"/>
      <c r="IS1125" s="106"/>
    </row>
    <row r="1126" spans="2:253" s="74" customFormat="1" ht="17.100000000000001" hidden="1" customHeight="1" x14ac:dyDescent="0.25">
      <c r="B1126" s="504">
        <f>IF('KB Duct Parts'!$BL$14=1,Branches!D94,0)</f>
        <v>0</v>
      </c>
      <c r="C1126" s="508"/>
      <c r="D1126" s="526" t="str">
        <f>Branches!J94</f>
        <v xml:space="preserve"> </v>
      </c>
      <c r="E1126" s="504" t="str">
        <f>Branches!E94&amp;""""</f>
        <v>"</v>
      </c>
      <c r="F1126" s="508"/>
      <c r="G1126" s="509" t="str">
        <f>Branches!L94</f>
        <v xml:space="preserve"> </v>
      </c>
      <c r="H1126" s="504" t="s">
        <v>923</v>
      </c>
      <c r="I1126" s="1045" t="str">
        <f>Branches!N94</f>
        <v xml:space="preserve"> </v>
      </c>
      <c r="J1126" s="1046"/>
      <c r="K1126" s="516" t="s">
        <v>881</v>
      </c>
      <c r="L1126" s="521">
        <f>Branches!H94</f>
        <v>0</v>
      </c>
      <c r="M1126" s="532" t="s">
        <v>1700</v>
      </c>
      <c r="N1126" s="514">
        <f>Branches!O94</f>
        <v>0</v>
      </c>
      <c r="O1126" s="518">
        <f t="shared" si="642"/>
        <v>0</v>
      </c>
      <c r="P1126" s="680">
        <f>'KB Duct Parts'!$AE$3</f>
        <v>0</v>
      </c>
      <c r="Q1126" s="681">
        <f t="shared" si="637"/>
        <v>0</v>
      </c>
      <c r="R1126" s="682">
        <f t="shared" si="638"/>
        <v>0</v>
      </c>
      <c r="S1126" s="716">
        <f t="shared" si="639"/>
        <v>0.35</v>
      </c>
      <c r="T1126" s="679">
        <f t="shared" si="640"/>
        <v>0</v>
      </c>
      <c r="U1126" s="679">
        <f t="shared" si="641"/>
        <v>0</v>
      </c>
      <c r="Y1126" s="120"/>
      <c r="AE1126" s="75"/>
      <c r="AF1126" s="370">
        <v>18</v>
      </c>
      <c r="AG1126" s="374">
        <v>16</v>
      </c>
      <c r="AH1126" s="378">
        <v>14</v>
      </c>
      <c r="AI1126" s="381">
        <v>12</v>
      </c>
      <c r="AJ1126" s="386">
        <v>10</v>
      </c>
      <c r="AK1126" s="391"/>
      <c r="AL1126" s="386"/>
      <c r="AM1126" s="363">
        <f t="shared" si="610"/>
        <v>6</v>
      </c>
      <c r="AN1126" s="578"/>
      <c r="AO1126" s="120"/>
      <c r="AP1126" s="120"/>
      <c r="AQ1126" s="120"/>
      <c r="AR1126" s="120"/>
      <c r="AS1126" s="120"/>
      <c r="AT1126" s="120"/>
      <c r="AV1126" s="115"/>
      <c r="AW1126" s="395"/>
      <c r="AX1126" s="571"/>
      <c r="AY1126" s="572"/>
      <c r="AZ1126" s="572"/>
      <c r="BA1126" s="572"/>
      <c r="BB1126" s="573"/>
      <c r="BC1126" s="395"/>
      <c r="BD1126" s="115"/>
      <c r="BE1126" s="115"/>
      <c r="BF1126" s="115"/>
      <c r="BG1126" s="115"/>
      <c r="BH1126" s="115"/>
      <c r="BI1126" s="115"/>
      <c r="BJ1126" s="115"/>
      <c r="BK1126" s="115"/>
      <c r="BR1126" s="120"/>
      <c r="BS1126" s="120"/>
      <c r="BV1126" s="120"/>
      <c r="BW1126" s="120"/>
      <c r="BZ1126" s="120"/>
      <c r="CA1126" s="120"/>
      <c r="CC1126" s="115"/>
      <c r="CD1126" s="120"/>
      <c r="CE1126" s="417"/>
      <c r="CF1126" s="115"/>
      <c r="CG1126" s="115"/>
      <c r="CH1126" s="120"/>
      <c r="CI1126" s="417"/>
      <c r="CJ1126" s="115"/>
      <c r="CK1126" s="115"/>
      <c r="CL1126" s="120"/>
      <c r="CM1126" s="417"/>
      <c r="IS1126" s="106"/>
    </row>
    <row r="1127" spans="2:253" s="74" customFormat="1" ht="17.100000000000001" hidden="1" customHeight="1" x14ac:dyDescent="0.25">
      <c r="B1127" s="504">
        <f>IF('KB Duct Parts'!$BL$14=1,Branches!D95,0)</f>
        <v>0</v>
      </c>
      <c r="C1127" s="508"/>
      <c r="D1127" s="526" t="str">
        <f>Branches!J95</f>
        <v xml:space="preserve"> </v>
      </c>
      <c r="E1127" s="504" t="str">
        <f>Branches!E95&amp;""""</f>
        <v>"</v>
      </c>
      <c r="F1127" s="508"/>
      <c r="G1127" s="509" t="str">
        <f>Branches!L95</f>
        <v xml:space="preserve"> </v>
      </c>
      <c r="H1127" s="504" t="s">
        <v>923</v>
      </c>
      <c r="I1127" s="1045" t="str">
        <f>Branches!N95</f>
        <v xml:space="preserve"> </v>
      </c>
      <c r="J1127" s="1046"/>
      <c r="K1127" s="516" t="s">
        <v>881</v>
      </c>
      <c r="L1127" s="521">
        <f>Branches!H95</f>
        <v>0</v>
      </c>
      <c r="M1127" s="532" t="s">
        <v>1700</v>
      </c>
      <c r="N1127" s="514">
        <f>Branches!O95</f>
        <v>0</v>
      </c>
      <c r="O1127" s="518">
        <f t="shared" si="642"/>
        <v>0</v>
      </c>
      <c r="P1127" s="680">
        <f>'KB Duct Parts'!$AE$3</f>
        <v>0</v>
      </c>
      <c r="Q1127" s="681">
        <f t="shared" si="637"/>
        <v>0</v>
      </c>
      <c r="R1127" s="682">
        <f t="shared" si="638"/>
        <v>0</v>
      </c>
      <c r="S1127" s="716">
        <f t="shared" si="639"/>
        <v>0.35</v>
      </c>
      <c r="T1127" s="679">
        <f t="shared" si="640"/>
        <v>0</v>
      </c>
      <c r="U1127" s="679">
        <f t="shared" si="641"/>
        <v>0</v>
      </c>
      <c r="Y1127" s="120"/>
      <c r="AE1127" s="75"/>
      <c r="AF1127" s="370">
        <v>18</v>
      </c>
      <c r="AG1127" s="374">
        <v>16</v>
      </c>
      <c r="AH1127" s="378">
        <v>14</v>
      </c>
      <c r="AI1127" s="381">
        <v>12</v>
      </c>
      <c r="AJ1127" s="386">
        <v>10</v>
      </c>
      <c r="AK1127" s="391"/>
      <c r="AL1127" s="386"/>
      <c r="AM1127" s="363">
        <f t="shared" si="610"/>
        <v>6</v>
      </c>
      <c r="AN1127" s="578"/>
      <c r="AO1127" s="120"/>
      <c r="AP1127" s="120"/>
      <c r="AQ1127" s="120"/>
      <c r="AR1127" s="120"/>
      <c r="AS1127" s="120"/>
      <c r="AT1127" s="120"/>
      <c r="AV1127" s="115"/>
      <c r="AW1127" s="395"/>
      <c r="AX1127" s="571"/>
      <c r="AY1127" s="572"/>
      <c r="AZ1127" s="572"/>
      <c r="BA1127" s="572"/>
      <c r="BB1127" s="573"/>
      <c r="BC1127" s="395"/>
      <c r="BD1127" s="115"/>
      <c r="BE1127" s="115"/>
      <c r="BF1127" s="115"/>
      <c r="BG1127" s="115"/>
      <c r="BH1127" s="115"/>
      <c r="BI1127" s="115"/>
      <c r="BJ1127" s="115"/>
      <c r="BK1127" s="115"/>
      <c r="BR1127" s="120"/>
      <c r="BS1127" s="120"/>
      <c r="BV1127" s="120"/>
      <c r="BW1127" s="120"/>
      <c r="BZ1127" s="120"/>
      <c r="CA1127" s="120"/>
      <c r="CC1127" s="115"/>
      <c r="CD1127" s="120"/>
      <c r="CE1127" s="417"/>
      <c r="CF1127" s="115"/>
      <c r="CG1127" s="115"/>
      <c r="CH1127" s="120"/>
      <c r="CI1127" s="417"/>
      <c r="CJ1127" s="115"/>
      <c r="CK1127" s="115"/>
      <c r="CL1127" s="120"/>
      <c r="CM1127" s="417"/>
      <c r="IS1127" s="106"/>
    </row>
    <row r="1128" spans="2:253" s="74" customFormat="1" ht="17.100000000000001" hidden="1" customHeight="1" x14ac:dyDescent="0.25">
      <c r="B1128" s="504">
        <f>IF('KB Duct Parts'!$BL$14=1,Branches!D96,0)</f>
        <v>0</v>
      </c>
      <c r="C1128" s="508"/>
      <c r="D1128" s="526" t="str">
        <f>Branches!J96</f>
        <v xml:space="preserve"> </v>
      </c>
      <c r="E1128" s="504" t="str">
        <f>Branches!E96&amp;""""</f>
        <v>"</v>
      </c>
      <c r="F1128" s="508"/>
      <c r="G1128" s="509" t="str">
        <f>Branches!L96</f>
        <v xml:space="preserve"> </v>
      </c>
      <c r="H1128" s="504" t="s">
        <v>923</v>
      </c>
      <c r="I1128" s="1045" t="str">
        <f>Branches!N96</f>
        <v xml:space="preserve"> </v>
      </c>
      <c r="J1128" s="1046"/>
      <c r="K1128" s="516" t="s">
        <v>881</v>
      </c>
      <c r="L1128" s="521">
        <f>Branches!H96</f>
        <v>0</v>
      </c>
      <c r="M1128" s="532" t="s">
        <v>1700</v>
      </c>
      <c r="N1128" s="514">
        <f>Branches!O96</f>
        <v>0</v>
      </c>
      <c r="O1128" s="518">
        <f t="shared" si="642"/>
        <v>0</v>
      </c>
      <c r="P1128" s="680">
        <f>'KB Duct Parts'!$AE$3</f>
        <v>0</v>
      </c>
      <c r="Q1128" s="681">
        <f t="shared" si="637"/>
        <v>0</v>
      </c>
      <c r="R1128" s="682">
        <f t="shared" si="638"/>
        <v>0</v>
      </c>
      <c r="S1128" s="716">
        <f t="shared" si="639"/>
        <v>0.35</v>
      </c>
      <c r="T1128" s="679">
        <f t="shared" si="640"/>
        <v>0</v>
      </c>
      <c r="U1128" s="679">
        <f t="shared" si="641"/>
        <v>0</v>
      </c>
      <c r="Y1128" s="120"/>
      <c r="AE1128" s="75"/>
      <c r="AF1128" s="370">
        <v>18</v>
      </c>
      <c r="AG1128" s="374">
        <v>16</v>
      </c>
      <c r="AH1128" s="378">
        <v>14</v>
      </c>
      <c r="AI1128" s="381">
        <v>12</v>
      </c>
      <c r="AJ1128" s="386">
        <v>10</v>
      </c>
      <c r="AK1128" s="391"/>
      <c r="AL1128" s="386"/>
      <c r="AM1128" s="363">
        <f t="shared" si="610"/>
        <v>6</v>
      </c>
      <c r="AN1128" s="578"/>
      <c r="AO1128" s="120"/>
      <c r="AP1128" s="120"/>
      <c r="AQ1128" s="120"/>
      <c r="AR1128" s="120"/>
      <c r="AS1128" s="120"/>
      <c r="AT1128" s="120"/>
      <c r="AV1128" s="115"/>
      <c r="AW1128" s="395"/>
      <c r="AX1128" s="571"/>
      <c r="AY1128" s="572"/>
      <c r="AZ1128" s="572"/>
      <c r="BA1128" s="572"/>
      <c r="BB1128" s="573"/>
      <c r="BC1128" s="395"/>
      <c r="BD1128" s="115"/>
      <c r="BE1128" s="115"/>
      <c r="BF1128" s="115"/>
      <c r="BG1128" s="115"/>
      <c r="BH1128" s="115"/>
      <c r="BI1128" s="115"/>
      <c r="BJ1128" s="115"/>
      <c r="BK1128" s="115"/>
      <c r="BR1128" s="120"/>
      <c r="BS1128" s="120"/>
      <c r="BV1128" s="120"/>
      <c r="BW1128" s="120"/>
      <c r="BZ1128" s="120"/>
      <c r="CA1128" s="120"/>
      <c r="CC1128" s="115"/>
      <c r="CD1128" s="120"/>
      <c r="CE1128" s="417"/>
      <c r="CF1128" s="115"/>
      <c r="CG1128" s="115"/>
      <c r="CH1128" s="120"/>
      <c r="CI1128" s="417"/>
      <c r="CJ1128" s="115"/>
      <c r="CK1128" s="115"/>
      <c r="CL1128" s="120"/>
      <c r="CM1128" s="417"/>
      <c r="IS1128" s="106"/>
    </row>
    <row r="1129" spans="2:253" s="74" customFormat="1" ht="17.100000000000001" hidden="1" customHeight="1" x14ac:dyDescent="0.25">
      <c r="B1129" s="504">
        <f>IF('KB Duct Parts'!$BL$14=1,Branches!D97,0)</f>
        <v>0</v>
      </c>
      <c r="C1129" s="508"/>
      <c r="D1129" s="526" t="str">
        <f>Branches!J97</f>
        <v xml:space="preserve"> </v>
      </c>
      <c r="E1129" s="504" t="str">
        <f>Branches!E97&amp;""""</f>
        <v>"</v>
      </c>
      <c r="F1129" s="508"/>
      <c r="G1129" s="509" t="str">
        <f>Branches!L97</f>
        <v xml:space="preserve"> </v>
      </c>
      <c r="H1129" s="504" t="s">
        <v>923</v>
      </c>
      <c r="I1129" s="1045" t="str">
        <f>Branches!N97</f>
        <v xml:space="preserve"> </v>
      </c>
      <c r="J1129" s="1046"/>
      <c r="K1129" s="516" t="s">
        <v>881</v>
      </c>
      <c r="L1129" s="521">
        <f>Branches!H97</f>
        <v>0</v>
      </c>
      <c r="M1129" s="532" t="s">
        <v>1700</v>
      </c>
      <c r="N1129" s="514">
        <f>Branches!O97</f>
        <v>0</v>
      </c>
      <c r="O1129" s="518">
        <f t="shared" si="642"/>
        <v>0</v>
      </c>
      <c r="P1129" s="680">
        <f>'KB Duct Parts'!$AE$3</f>
        <v>0</v>
      </c>
      <c r="Q1129" s="681">
        <f t="shared" si="637"/>
        <v>0</v>
      </c>
      <c r="R1129" s="682">
        <f t="shared" si="638"/>
        <v>0</v>
      </c>
      <c r="S1129" s="716">
        <f t="shared" si="639"/>
        <v>0.35</v>
      </c>
      <c r="T1129" s="679">
        <f t="shared" si="640"/>
        <v>0</v>
      </c>
      <c r="U1129" s="679">
        <f t="shared" si="641"/>
        <v>0</v>
      </c>
      <c r="Y1129" s="120"/>
      <c r="AE1129" s="75"/>
      <c r="AF1129" s="370">
        <v>18</v>
      </c>
      <c r="AG1129" s="374">
        <v>16</v>
      </c>
      <c r="AH1129" s="378">
        <v>14</v>
      </c>
      <c r="AI1129" s="381">
        <v>12</v>
      </c>
      <c r="AJ1129" s="386">
        <v>10</v>
      </c>
      <c r="AK1129" s="391"/>
      <c r="AL1129" s="386"/>
      <c r="AM1129" s="363">
        <f t="shared" si="610"/>
        <v>6</v>
      </c>
      <c r="AN1129" s="578"/>
      <c r="AO1129" s="120"/>
      <c r="AP1129" s="120"/>
      <c r="AQ1129" s="120"/>
      <c r="AR1129" s="120"/>
      <c r="AS1129" s="120"/>
      <c r="AT1129" s="120"/>
      <c r="AV1129" s="115"/>
      <c r="AW1129" s="395"/>
      <c r="AX1129" s="571"/>
      <c r="AY1129" s="572"/>
      <c r="AZ1129" s="572"/>
      <c r="BA1129" s="572"/>
      <c r="BB1129" s="573"/>
      <c r="BC1129" s="395"/>
      <c r="BD1129" s="115"/>
      <c r="BE1129" s="115"/>
      <c r="BF1129" s="115"/>
      <c r="BG1129" s="115"/>
      <c r="BH1129" s="115"/>
      <c r="BI1129" s="115"/>
      <c r="BJ1129" s="115"/>
      <c r="BK1129" s="115"/>
      <c r="BR1129" s="120"/>
      <c r="BS1129" s="120"/>
      <c r="BV1129" s="120"/>
      <c r="BW1129" s="120"/>
      <c r="BZ1129" s="120"/>
      <c r="CA1129" s="120"/>
      <c r="CC1129" s="115"/>
      <c r="CD1129" s="120"/>
      <c r="CE1129" s="417"/>
      <c r="CF1129" s="115"/>
      <c r="CG1129" s="115"/>
      <c r="CH1129" s="120"/>
      <c r="CI1129" s="417"/>
      <c r="CJ1129" s="115"/>
      <c r="CK1129" s="115"/>
      <c r="CL1129" s="120"/>
      <c r="CM1129" s="417"/>
      <c r="IS1129" s="106"/>
    </row>
    <row r="1130" spans="2:253" s="74" customFormat="1" ht="17.100000000000001" hidden="1" customHeight="1" x14ac:dyDescent="0.25">
      <c r="B1130" s="504">
        <f>IF('KB Duct Parts'!$BL$14=1,Branches!D98,0)</f>
        <v>0</v>
      </c>
      <c r="C1130" s="508"/>
      <c r="D1130" s="526" t="str">
        <f>Branches!J98</f>
        <v xml:space="preserve"> </v>
      </c>
      <c r="E1130" s="504" t="str">
        <f>Branches!E98&amp;""""</f>
        <v>"</v>
      </c>
      <c r="F1130" s="508"/>
      <c r="G1130" s="509" t="str">
        <f>Branches!L98</f>
        <v xml:space="preserve"> </v>
      </c>
      <c r="H1130" s="504" t="s">
        <v>923</v>
      </c>
      <c r="I1130" s="1045" t="str">
        <f>Branches!N98</f>
        <v xml:space="preserve"> </v>
      </c>
      <c r="J1130" s="1046"/>
      <c r="K1130" s="516" t="s">
        <v>881</v>
      </c>
      <c r="L1130" s="521">
        <f>Branches!H98</f>
        <v>0</v>
      </c>
      <c r="M1130" s="532" t="s">
        <v>1700</v>
      </c>
      <c r="N1130" s="514">
        <f>Branches!O98</f>
        <v>0</v>
      </c>
      <c r="O1130" s="518">
        <f t="shared" si="642"/>
        <v>0</v>
      </c>
      <c r="P1130" s="680">
        <f>'KB Duct Parts'!$AE$3</f>
        <v>0</v>
      </c>
      <c r="Q1130" s="681">
        <f t="shared" si="637"/>
        <v>0</v>
      </c>
      <c r="R1130" s="682">
        <f t="shared" si="638"/>
        <v>0</v>
      </c>
      <c r="S1130" s="716">
        <f t="shared" si="639"/>
        <v>0.35</v>
      </c>
      <c r="T1130" s="679">
        <f t="shared" si="640"/>
        <v>0</v>
      </c>
      <c r="U1130" s="679">
        <f t="shared" si="641"/>
        <v>0</v>
      </c>
      <c r="Y1130" s="120"/>
      <c r="AE1130" s="75"/>
      <c r="AF1130" s="370">
        <v>18</v>
      </c>
      <c r="AG1130" s="374">
        <v>16</v>
      </c>
      <c r="AH1130" s="378">
        <v>14</v>
      </c>
      <c r="AI1130" s="381">
        <v>12</v>
      </c>
      <c r="AJ1130" s="386">
        <v>10</v>
      </c>
      <c r="AK1130" s="391"/>
      <c r="AL1130" s="386"/>
      <c r="AM1130" s="363">
        <f t="shared" si="610"/>
        <v>6</v>
      </c>
      <c r="AN1130" s="578"/>
      <c r="AO1130" s="120"/>
      <c r="AP1130" s="120"/>
      <c r="AQ1130" s="120"/>
      <c r="AR1130" s="120"/>
      <c r="AS1130" s="120"/>
      <c r="AT1130" s="120"/>
      <c r="AV1130" s="115"/>
      <c r="AW1130" s="395"/>
      <c r="AX1130" s="571"/>
      <c r="AY1130" s="572"/>
      <c r="AZ1130" s="572"/>
      <c r="BA1130" s="572"/>
      <c r="BB1130" s="573"/>
      <c r="BC1130" s="395"/>
      <c r="BD1130" s="115"/>
      <c r="BE1130" s="115"/>
      <c r="BF1130" s="115"/>
      <c r="BG1130" s="115"/>
      <c r="BH1130" s="115"/>
      <c r="BI1130" s="115"/>
      <c r="BJ1130" s="115"/>
      <c r="BK1130" s="115"/>
      <c r="BR1130" s="120"/>
      <c r="BS1130" s="120"/>
      <c r="BV1130" s="120"/>
      <c r="BW1130" s="120"/>
      <c r="BZ1130" s="120"/>
      <c r="CA1130" s="120"/>
      <c r="CC1130" s="115"/>
      <c r="CD1130" s="120"/>
      <c r="CE1130" s="417"/>
      <c r="CF1130" s="115"/>
      <c r="CG1130" s="115"/>
      <c r="CH1130" s="120"/>
      <c r="CI1130" s="417"/>
      <c r="CJ1130" s="115"/>
      <c r="CK1130" s="115"/>
      <c r="CL1130" s="120"/>
      <c r="CM1130" s="417"/>
      <c r="IS1130" s="106"/>
    </row>
    <row r="1131" spans="2:253" s="74" customFormat="1" ht="17.100000000000001" hidden="1" customHeight="1" x14ac:dyDescent="0.25">
      <c r="B1131" s="504">
        <v>0</v>
      </c>
      <c r="C1131" s="508">
        <v>14503</v>
      </c>
      <c r="D1131" s="506">
        <f t="shared" si="577"/>
        <v>14503</v>
      </c>
      <c r="E1131" s="504" t="s">
        <v>483</v>
      </c>
      <c r="F1131" s="508" t="str">
        <f t="shared" si="611"/>
        <v xml:space="preserve"> </v>
      </c>
      <c r="G1131" s="509" t="s">
        <v>910</v>
      </c>
      <c r="H1131" s="504" t="s">
        <v>923</v>
      </c>
      <c r="I1131" s="1035" t="s">
        <v>912</v>
      </c>
      <c r="J1131" s="1036"/>
      <c r="K1131" s="516" t="s">
        <v>881</v>
      </c>
      <c r="L1131" s="521">
        <v>18</v>
      </c>
      <c r="M1131" s="532" t="s">
        <v>1700</v>
      </c>
      <c r="N1131" s="514">
        <f t="shared" si="636"/>
        <v>48.9</v>
      </c>
      <c r="O1131" s="518">
        <f t="shared" si="612"/>
        <v>0</v>
      </c>
      <c r="P1131" s="680">
        <f>'KB Duct Parts'!$AE$3</f>
        <v>0</v>
      </c>
      <c r="Q1131" s="681">
        <f t="shared" si="637"/>
        <v>0</v>
      </c>
      <c r="R1131" s="682">
        <f t="shared" si="638"/>
        <v>0</v>
      </c>
      <c r="S1131" s="716">
        <f t="shared" si="639"/>
        <v>0.35</v>
      </c>
      <c r="T1131" s="679">
        <f t="shared" si="640"/>
        <v>0</v>
      </c>
      <c r="U1131" s="679">
        <f t="shared" si="641"/>
        <v>0</v>
      </c>
      <c r="Y1131" s="120"/>
      <c r="AE1131" s="75"/>
      <c r="AF1131" s="370">
        <v>18</v>
      </c>
      <c r="AG1131" s="374">
        <v>16</v>
      </c>
      <c r="AH1131" s="378"/>
      <c r="AI1131" s="381"/>
      <c r="AJ1131" s="386"/>
      <c r="AK1131" s="391"/>
      <c r="AL1131" s="386"/>
      <c r="AM1131" s="363">
        <f t="shared" si="610"/>
        <v>1</v>
      </c>
      <c r="AN1131" s="578">
        <v>48.9</v>
      </c>
      <c r="AO1131" s="120">
        <f t="shared" si="618"/>
        <v>63.57</v>
      </c>
      <c r="AP1131" s="120">
        <f t="shared" si="613"/>
        <v>0</v>
      </c>
      <c r="AQ1131" s="120">
        <f t="shared" si="614"/>
        <v>0</v>
      </c>
      <c r="AR1131" s="120">
        <f t="shared" si="615"/>
        <v>0</v>
      </c>
      <c r="AS1131" s="120">
        <f t="shared" si="616"/>
        <v>0</v>
      </c>
      <c r="AT1131" s="120">
        <f t="shared" si="617"/>
        <v>0</v>
      </c>
      <c r="AU1131" s="74" t="s">
        <v>717</v>
      </c>
      <c r="AV1131" s="115"/>
      <c r="AW1131" s="395"/>
      <c r="AX1131" s="571">
        <v>1.3</v>
      </c>
      <c r="AY1131" s="572">
        <v>0</v>
      </c>
      <c r="AZ1131" s="572">
        <v>0</v>
      </c>
      <c r="BA1131" s="572">
        <v>0</v>
      </c>
      <c r="BB1131" s="573">
        <v>0</v>
      </c>
      <c r="BC1131" s="395">
        <v>0</v>
      </c>
      <c r="BD1131" s="115"/>
      <c r="BE1131" s="115"/>
      <c r="BF1131" s="115"/>
      <c r="BG1131" s="115"/>
      <c r="BH1131" s="115"/>
      <c r="BI1131" s="115"/>
      <c r="BJ1131" s="115"/>
      <c r="BK1131" s="115"/>
      <c r="BQ1131" s="74" t="str">
        <f t="shared" si="619"/>
        <v>14503-(16)</v>
      </c>
      <c r="BR1131" s="120" t="str">
        <f t="shared" si="620"/>
        <v>Tap-in T</v>
      </c>
      <c r="BS1131" s="120">
        <f t="shared" si="621"/>
        <v>63.57</v>
      </c>
      <c r="BU1131" s="74" t="str">
        <f t="shared" si="622"/>
        <v xml:space="preserve"> </v>
      </c>
      <c r="BV1131" s="120" t="str">
        <f t="shared" si="623"/>
        <v xml:space="preserve"> </v>
      </c>
      <c r="BW1131" s="120" t="str">
        <f t="shared" si="624"/>
        <v xml:space="preserve">  </v>
      </c>
      <c r="BY1131" s="74" t="str">
        <f t="shared" si="625"/>
        <v xml:space="preserve"> </v>
      </c>
      <c r="BZ1131" s="120" t="str">
        <f t="shared" si="626"/>
        <v xml:space="preserve"> </v>
      </c>
      <c r="CA1131" s="120" t="str">
        <f t="shared" si="627"/>
        <v xml:space="preserve"> </v>
      </c>
      <c r="CC1131" s="115" t="str">
        <f t="shared" si="628"/>
        <v xml:space="preserve"> </v>
      </c>
      <c r="CD1131" s="120" t="str">
        <f t="shared" si="629"/>
        <v xml:space="preserve"> </v>
      </c>
      <c r="CE1131" s="417" t="str">
        <f t="shared" si="630"/>
        <v xml:space="preserve"> </v>
      </c>
      <c r="CF1131" s="115"/>
      <c r="CG1131" s="115" t="str">
        <f t="shared" si="631"/>
        <v xml:space="preserve"> </v>
      </c>
      <c r="CH1131" s="120" t="str">
        <f t="shared" si="632"/>
        <v xml:space="preserve"> </v>
      </c>
      <c r="CI1131" s="417" t="str">
        <f t="shared" si="633"/>
        <v xml:space="preserve"> </v>
      </c>
      <c r="CJ1131" s="115"/>
      <c r="CK1131" s="115" t="str">
        <f t="shared" si="634"/>
        <v xml:space="preserve"> </v>
      </c>
      <c r="CL1131" s="120" t="str">
        <f t="shared" si="635"/>
        <v xml:space="preserve"> </v>
      </c>
      <c r="CM1131" s="417" t="str">
        <f t="shared" ref="CM1131:CM1194" si="643">IF(AT1131&gt;0,AT1131," ")</f>
        <v xml:space="preserve"> </v>
      </c>
      <c r="IS1131" s="106">
        <v>29</v>
      </c>
    </row>
    <row r="1132" spans="2:253" s="74" customFormat="1" ht="17.100000000000001" hidden="1" customHeight="1" x14ac:dyDescent="0.25">
      <c r="B1132" s="504">
        <v>0</v>
      </c>
      <c r="C1132" s="508">
        <v>14504</v>
      </c>
      <c r="D1132" s="506">
        <f t="shared" si="577"/>
        <v>14504</v>
      </c>
      <c r="E1132" s="520" t="s">
        <v>861</v>
      </c>
      <c r="F1132" s="508" t="str">
        <f t="shared" si="611"/>
        <v xml:space="preserve"> </v>
      </c>
      <c r="G1132" s="509" t="s">
        <v>910</v>
      </c>
      <c r="H1132" s="504" t="s">
        <v>923</v>
      </c>
      <c r="I1132" s="1035" t="s">
        <v>912</v>
      </c>
      <c r="J1132" s="1036"/>
      <c r="K1132" s="516" t="s">
        <v>881</v>
      </c>
      <c r="L1132" s="521">
        <v>18</v>
      </c>
      <c r="M1132" s="532" t="s">
        <v>1700</v>
      </c>
      <c r="N1132" s="514">
        <f t="shared" si="636"/>
        <v>49.1</v>
      </c>
      <c r="O1132" s="518">
        <f t="shared" si="612"/>
        <v>0</v>
      </c>
      <c r="P1132" s="680">
        <f>'KB Duct Parts'!$AE$3</f>
        <v>0</v>
      </c>
      <c r="Q1132" s="681">
        <f t="shared" si="637"/>
        <v>0</v>
      </c>
      <c r="R1132" s="682">
        <f t="shared" si="638"/>
        <v>0</v>
      </c>
      <c r="S1132" s="716">
        <f t="shared" si="639"/>
        <v>0.35</v>
      </c>
      <c r="T1132" s="679">
        <f t="shared" si="640"/>
        <v>0</v>
      </c>
      <c r="U1132" s="679">
        <f t="shared" si="641"/>
        <v>0</v>
      </c>
      <c r="Y1132" s="120"/>
      <c r="AE1132" s="75"/>
      <c r="AF1132" s="370">
        <v>18</v>
      </c>
      <c r="AG1132" s="374">
        <v>16</v>
      </c>
      <c r="AH1132" s="378"/>
      <c r="AI1132" s="381"/>
      <c r="AJ1132" s="386"/>
      <c r="AK1132" s="391"/>
      <c r="AL1132" s="386"/>
      <c r="AM1132" s="363">
        <f t="shared" si="610"/>
        <v>1</v>
      </c>
      <c r="AN1132" s="578">
        <v>49.1</v>
      </c>
      <c r="AO1132" s="120">
        <f t="shared" si="618"/>
        <v>63.830000000000005</v>
      </c>
      <c r="AP1132" s="120">
        <f t="shared" si="613"/>
        <v>0</v>
      </c>
      <c r="AQ1132" s="120">
        <f t="shared" si="614"/>
        <v>0</v>
      </c>
      <c r="AR1132" s="120">
        <f t="shared" si="615"/>
        <v>0</v>
      </c>
      <c r="AS1132" s="120">
        <f t="shared" si="616"/>
        <v>0</v>
      </c>
      <c r="AT1132" s="120">
        <f t="shared" si="617"/>
        <v>0</v>
      </c>
      <c r="AU1132" s="74" t="s">
        <v>717</v>
      </c>
      <c r="AV1132" s="115"/>
      <c r="AW1132" s="395"/>
      <c r="AX1132" s="571">
        <v>1.3</v>
      </c>
      <c r="AY1132" s="572">
        <v>0</v>
      </c>
      <c r="AZ1132" s="572">
        <v>0</v>
      </c>
      <c r="BA1132" s="572">
        <v>0</v>
      </c>
      <c r="BB1132" s="573">
        <v>0</v>
      </c>
      <c r="BC1132" s="395">
        <v>0</v>
      </c>
      <c r="BD1132" s="115"/>
      <c r="BE1132" s="115"/>
      <c r="BF1132" s="115"/>
      <c r="BG1132" s="115"/>
      <c r="BH1132" s="115"/>
      <c r="BI1132" s="115"/>
      <c r="BJ1132" s="115"/>
      <c r="BK1132" s="115"/>
      <c r="BQ1132" s="74" t="str">
        <f t="shared" si="619"/>
        <v>14504-(16)</v>
      </c>
      <c r="BR1132" s="120" t="str">
        <f t="shared" si="620"/>
        <v>Tap-in T</v>
      </c>
      <c r="BS1132" s="120">
        <f t="shared" si="621"/>
        <v>63.830000000000005</v>
      </c>
      <c r="BU1132" s="74" t="str">
        <f t="shared" si="622"/>
        <v xml:space="preserve"> </v>
      </c>
      <c r="BV1132" s="120" t="str">
        <f t="shared" si="623"/>
        <v xml:space="preserve"> </v>
      </c>
      <c r="BW1132" s="120" t="str">
        <f t="shared" si="624"/>
        <v xml:space="preserve">  </v>
      </c>
      <c r="BY1132" s="74" t="str">
        <f t="shared" si="625"/>
        <v xml:space="preserve"> </v>
      </c>
      <c r="BZ1132" s="120" t="str">
        <f t="shared" si="626"/>
        <v xml:space="preserve"> </v>
      </c>
      <c r="CA1132" s="120" t="str">
        <f t="shared" si="627"/>
        <v xml:space="preserve"> </v>
      </c>
      <c r="CC1132" s="115" t="str">
        <f t="shared" si="628"/>
        <v xml:space="preserve"> </v>
      </c>
      <c r="CD1132" s="120" t="str">
        <f t="shared" si="629"/>
        <v xml:space="preserve"> </v>
      </c>
      <c r="CE1132" s="417" t="str">
        <f t="shared" si="630"/>
        <v xml:space="preserve"> </v>
      </c>
      <c r="CF1132" s="115"/>
      <c r="CG1132" s="115" t="str">
        <f t="shared" si="631"/>
        <v xml:space="preserve"> </v>
      </c>
      <c r="CH1132" s="120" t="str">
        <f t="shared" si="632"/>
        <v xml:space="preserve"> </v>
      </c>
      <c r="CI1132" s="417" t="str">
        <f t="shared" si="633"/>
        <v xml:space="preserve"> </v>
      </c>
      <c r="CJ1132" s="115"/>
      <c r="CK1132" s="115" t="str">
        <f t="shared" si="634"/>
        <v xml:space="preserve"> </v>
      </c>
      <c r="CL1132" s="120" t="str">
        <f t="shared" si="635"/>
        <v xml:space="preserve"> </v>
      </c>
      <c r="CM1132" s="417" t="str">
        <f t="shared" si="643"/>
        <v xml:space="preserve"> </v>
      </c>
      <c r="IS1132" s="106">
        <v>29.2</v>
      </c>
    </row>
    <row r="1133" spans="2:253" s="74" customFormat="1" ht="17.100000000000001" hidden="1" customHeight="1" x14ac:dyDescent="0.25">
      <c r="B1133" s="504">
        <v>0</v>
      </c>
      <c r="C1133" s="508">
        <v>14505</v>
      </c>
      <c r="D1133" s="506">
        <f t="shared" si="577"/>
        <v>14505</v>
      </c>
      <c r="E1133" s="504" t="s">
        <v>862</v>
      </c>
      <c r="F1133" s="508" t="str">
        <f t="shared" si="611"/>
        <v xml:space="preserve"> </v>
      </c>
      <c r="G1133" s="509" t="s">
        <v>910</v>
      </c>
      <c r="H1133" s="504" t="s">
        <v>923</v>
      </c>
      <c r="I1133" s="1035" t="s">
        <v>912</v>
      </c>
      <c r="J1133" s="1036"/>
      <c r="K1133" s="516" t="s">
        <v>881</v>
      </c>
      <c r="L1133" s="521">
        <v>18</v>
      </c>
      <c r="M1133" s="532" t="s">
        <v>1700</v>
      </c>
      <c r="N1133" s="514">
        <f t="shared" si="636"/>
        <v>50.7</v>
      </c>
      <c r="O1133" s="518">
        <f t="shared" si="612"/>
        <v>0</v>
      </c>
      <c r="P1133" s="680">
        <f>'KB Duct Parts'!$AE$3</f>
        <v>0</v>
      </c>
      <c r="Q1133" s="681">
        <f t="shared" si="637"/>
        <v>0</v>
      </c>
      <c r="R1133" s="682">
        <f t="shared" si="638"/>
        <v>0</v>
      </c>
      <c r="S1133" s="716">
        <f t="shared" si="639"/>
        <v>0.35</v>
      </c>
      <c r="T1133" s="679">
        <f t="shared" si="640"/>
        <v>0</v>
      </c>
      <c r="U1133" s="679">
        <f t="shared" si="641"/>
        <v>0</v>
      </c>
      <c r="Y1133" s="120"/>
      <c r="AE1133" s="75"/>
      <c r="AF1133" s="370">
        <v>18</v>
      </c>
      <c r="AG1133" s="374">
        <v>16</v>
      </c>
      <c r="AH1133" s="378"/>
      <c r="AI1133" s="381"/>
      <c r="AJ1133" s="386"/>
      <c r="AK1133" s="391"/>
      <c r="AL1133" s="386"/>
      <c r="AM1133" s="363">
        <f t="shared" si="610"/>
        <v>1</v>
      </c>
      <c r="AN1133" s="578">
        <v>50.7</v>
      </c>
      <c r="AO1133" s="120">
        <f t="shared" si="618"/>
        <v>65.910000000000011</v>
      </c>
      <c r="AP1133" s="120">
        <f t="shared" si="613"/>
        <v>0</v>
      </c>
      <c r="AQ1133" s="120">
        <f t="shared" si="614"/>
        <v>0</v>
      </c>
      <c r="AR1133" s="120">
        <f t="shared" si="615"/>
        <v>0</v>
      </c>
      <c r="AS1133" s="120">
        <f t="shared" si="616"/>
        <v>0</v>
      </c>
      <c r="AT1133" s="120">
        <f t="shared" si="617"/>
        <v>0</v>
      </c>
      <c r="AU1133" s="74" t="s">
        <v>717</v>
      </c>
      <c r="AV1133" s="115"/>
      <c r="AW1133" s="395"/>
      <c r="AX1133" s="571">
        <v>1.3</v>
      </c>
      <c r="AY1133" s="572">
        <v>0</v>
      </c>
      <c r="AZ1133" s="572">
        <v>0</v>
      </c>
      <c r="BA1133" s="572">
        <v>0</v>
      </c>
      <c r="BB1133" s="573">
        <v>0</v>
      </c>
      <c r="BC1133" s="395">
        <v>0</v>
      </c>
      <c r="BD1133" s="115"/>
      <c r="BE1133" s="115"/>
      <c r="BF1133" s="115"/>
      <c r="BG1133" s="115"/>
      <c r="BH1133" s="115"/>
      <c r="BI1133" s="115"/>
      <c r="BJ1133" s="115"/>
      <c r="BK1133" s="115"/>
      <c r="BQ1133" s="74" t="str">
        <f t="shared" si="619"/>
        <v>14505-(16)</v>
      </c>
      <c r="BR1133" s="120" t="str">
        <f t="shared" si="620"/>
        <v>Tap-in T</v>
      </c>
      <c r="BS1133" s="120">
        <f t="shared" si="621"/>
        <v>65.910000000000011</v>
      </c>
      <c r="BU1133" s="74" t="str">
        <f t="shared" si="622"/>
        <v xml:space="preserve"> </v>
      </c>
      <c r="BV1133" s="120" t="str">
        <f t="shared" si="623"/>
        <v xml:space="preserve"> </v>
      </c>
      <c r="BW1133" s="120" t="str">
        <f t="shared" si="624"/>
        <v xml:space="preserve">  </v>
      </c>
      <c r="BY1133" s="74" t="str">
        <f t="shared" si="625"/>
        <v xml:space="preserve"> </v>
      </c>
      <c r="BZ1133" s="120" t="str">
        <f t="shared" si="626"/>
        <v xml:space="preserve"> </v>
      </c>
      <c r="CA1133" s="120" t="str">
        <f t="shared" si="627"/>
        <v xml:space="preserve"> </v>
      </c>
      <c r="CC1133" s="115" t="str">
        <f t="shared" si="628"/>
        <v xml:space="preserve"> </v>
      </c>
      <c r="CD1133" s="120" t="str">
        <f t="shared" si="629"/>
        <v xml:space="preserve"> </v>
      </c>
      <c r="CE1133" s="417" t="str">
        <f t="shared" si="630"/>
        <v xml:space="preserve"> </v>
      </c>
      <c r="CF1133" s="115"/>
      <c r="CG1133" s="115" t="str">
        <f t="shared" si="631"/>
        <v xml:space="preserve"> </v>
      </c>
      <c r="CH1133" s="120" t="str">
        <f t="shared" si="632"/>
        <v xml:space="preserve"> </v>
      </c>
      <c r="CI1133" s="417" t="str">
        <f t="shared" si="633"/>
        <v xml:space="preserve"> </v>
      </c>
      <c r="CJ1133" s="115"/>
      <c r="CK1133" s="115" t="str">
        <f t="shared" si="634"/>
        <v xml:space="preserve"> </v>
      </c>
      <c r="CL1133" s="120" t="str">
        <f t="shared" si="635"/>
        <v xml:space="preserve"> </v>
      </c>
      <c r="CM1133" s="417" t="str">
        <f t="shared" si="643"/>
        <v xml:space="preserve"> </v>
      </c>
      <c r="IS1133" s="106">
        <v>29.9</v>
      </c>
    </row>
    <row r="1134" spans="2:253" s="74" customFormat="1" ht="17.100000000000001" hidden="1" customHeight="1" x14ac:dyDescent="0.25">
      <c r="B1134" s="504">
        <v>0</v>
      </c>
      <c r="C1134" s="508">
        <v>14506</v>
      </c>
      <c r="D1134" s="506">
        <f t="shared" si="577"/>
        <v>14506</v>
      </c>
      <c r="E1134" s="504" t="s">
        <v>863</v>
      </c>
      <c r="F1134" s="508" t="str">
        <f t="shared" si="611"/>
        <v xml:space="preserve"> </v>
      </c>
      <c r="G1134" s="509" t="s">
        <v>910</v>
      </c>
      <c r="H1134" s="504" t="s">
        <v>923</v>
      </c>
      <c r="I1134" s="1035" t="s">
        <v>912</v>
      </c>
      <c r="J1134" s="1036"/>
      <c r="K1134" s="516" t="s">
        <v>881</v>
      </c>
      <c r="L1134" s="521">
        <v>18</v>
      </c>
      <c r="M1134" s="532" t="s">
        <v>1700</v>
      </c>
      <c r="N1134" s="514">
        <f t="shared" si="636"/>
        <v>54.4</v>
      </c>
      <c r="O1134" s="518">
        <f t="shared" si="612"/>
        <v>0</v>
      </c>
      <c r="P1134" s="680">
        <f>'KB Duct Parts'!$AE$3</f>
        <v>0</v>
      </c>
      <c r="Q1134" s="681">
        <f t="shared" si="637"/>
        <v>0</v>
      </c>
      <c r="R1134" s="682">
        <f t="shared" si="638"/>
        <v>0</v>
      </c>
      <c r="S1134" s="716">
        <f t="shared" si="639"/>
        <v>0.35</v>
      </c>
      <c r="T1134" s="679">
        <f t="shared" si="640"/>
        <v>0</v>
      </c>
      <c r="U1134" s="679">
        <f t="shared" si="641"/>
        <v>0</v>
      </c>
      <c r="Y1134" s="120"/>
      <c r="AE1134" s="75"/>
      <c r="AF1134" s="370">
        <v>18</v>
      </c>
      <c r="AG1134" s="374">
        <v>16</v>
      </c>
      <c r="AH1134" s="378">
        <v>14</v>
      </c>
      <c r="AI1134" s="381">
        <v>12</v>
      </c>
      <c r="AJ1134" s="386"/>
      <c r="AK1134" s="391"/>
      <c r="AL1134" s="386"/>
      <c r="AM1134" s="363">
        <f t="shared" si="610"/>
        <v>1</v>
      </c>
      <c r="AN1134" s="578">
        <v>54.4</v>
      </c>
      <c r="AO1134" s="120">
        <f t="shared" si="618"/>
        <v>70.72</v>
      </c>
      <c r="AP1134" s="120">
        <f t="shared" si="613"/>
        <v>81.599999999999994</v>
      </c>
      <c r="AQ1134" s="120">
        <f t="shared" si="614"/>
        <v>95.2</v>
      </c>
      <c r="AR1134" s="120">
        <f t="shared" si="615"/>
        <v>81.599999999999994</v>
      </c>
      <c r="AS1134" s="120">
        <f t="shared" si="616"/>
        <v>0</v>
      </c>
      <c r="AT1134" s="120">
        <f t="shared" si="617"/>
        <v>0</v>
      </c>
      <c r="AU1134" s="74" t="s">
        <v>717</v>
      </c>
      <c r="AV1134" s="115"/>
      <c r="AW1134" s="395"/>
      <c r="AX1134" s="571">
        <v>1.3</v>
      </c>
      <c r="AY1134" s="572">
        <v>1.5</v>
      </c>
      <c r="AZ1134" s="572">
        <v>1.75</v>
      </c>
      <c r="BA1134" s="572">
        <v>1.5</v>
      </c>
      <c r="BB1134" s="573">
        <v>0</v>
      </c>
      <c r="BC1134" s="395">
        <v>0</v>
      </c>
      <c r="BD1134" s="115"/>
      <c r="BE1134" s="115"/>
      <c r="BF1134" s="115"/>
      <c r="BG1134" s="115"/>
      <c r="BH1134" s="115"/>
      <c r="BI1134" s="115"/>
      <c r="BJ1134" s="115"/>
      <c r="BK1134" s="115"/>
      <c r="BQ1134" s="74" t="str">
        <f t="shared" si="619"/>
        <v>14506-(16)</v>
      </c>
      <c r="BR1134" s="120" t="str">
        <f t="shared" si="620"/>
        <v>Tap-in T</v>
      </c>
      <c r="BS1134" s="120">
        <f t="shared" si="621"/>
        <v>70.72</v>
      </c>
      <c r="BU1134" s="74" t="str">
        <f t="shared" si="622"/>
        <v>14506-(14)</v>
      </c>
      <c r="BV1134" s="120" t="str">
        <f t="shared" si="623"/>
        <v>Tap-in T</v>
      </c>
      <c r="BW1134" s="120">
        <f t="shared" si="624"/>
        <v>81.599999999999994</v>
      </c>
      <c r="BY1134" s="74" t="str">
        <f t="shared" si="625"/>
        <v>14506-(12)</v>
      </c>
      <c r="BZ1134" s="120" t="str">
        <f t="shared" si="626"/>
        <v>Tap-in T</v>
      </c>
      <c r="CA1134" s="120">
        <f t="shared" si="627"/>
        <v>95.2</v>
      </c>
      <c r="CC1134" s="115" t="str">
        <f t="shared" si="628"/>
        <v>14506-()</v>
      </c>
      <c r="CD1134" s="120" t="str">
        <f t="shared" si="629"/>
        <v>Tap-in T</v>
      </c>
      <c r="CE1134" s="417">
        <f t="shared" si="630"/>
        <v>81.599999999999994</v>
      </c>
      <c r="CF1134" s="115"/>
      <c r="CG1134" s="115" t="str">
        <f t="shared" si="631"/>
        <v xml:space="preserve"> </v>
      </c>
      <c r="CH1134" s="120" t="str">
        <f t="shared" si="632"/>
        <v xml:space="preserve"> </v>
      </c>
      <c r="CI1134" s="417" t="str">
        <f t="shared" si="633"/>
        <v xml:space="preserve"> </v>
      </c>
      <c r="CJ1134" s="115"/>
      <c r="CK1134" s="115" t="str">
        <f t="shared" si="634"/>
        <v xml:space="preserve"> </v>
      </c>
      <c r="CL1134" s="120" t="str">
        <f t="shared" si="635"/>
        <v xml:space="preserve"> </v>
      </c>
      <c r="CM1134" s="417" t="str">
        <f t="shared" si="643"/>
        <v xml:space="preserve"> </v>
      </c>
      <c r="IS1134" s="106">
        <v>32.299999999999997</v>
      </c>
    </row>
    <row r="1135" spans="2:253" s="74" customFormat="1" ht="17.100000000000001" hidden="1" customHeight="1" x14ac:dyDescent="0.25">
      <c r="B1135" s="504">
        <v>0</v>
      </c>
      <c r="C1135" s="508">
        <v>14507</v>
      </c>
      <c r="D1135" s="506">
        <f t="shared" si="577"/>
        <v>14507</v>
      </c>
      <c r="E1135" s="504" t="s">
        <v>864</v>
      </c>
      <c r="F1135" s="508" t="str">
        <f t="shared" si="611"/>
        <v xml:space="preserve"> </v>
      </c>
      <c r="G1135" s="509" t="s">
        <v>910</v>
      </c>
      <c r="H1135" s="504" t="s">
        <v>923</v>
      </c>
      <c r="I1135" s="1035" t="s">
        <v>912</v>
      </c>
      <c r="J1135" s="1036"/>
      <c r="K1135" s="516" t="s">
        <v>881</v>
      </c>
      <c r="L1135" s="521">
        <v>18</v>
      </c>
      <c r="M1135" s="532" t="s">
        <v>1700</v>
      </c>
      <c r="N1135" s="514">
        <f t="shared" si="636"/>
        <v>57.7</v>
      </c>
      <c r="O1135" s="518">
        <f t="shared" si="612"/>
        <v>0</v>
      </c>
      <c r="P1135" s="680">
        <f>'KB Duct Parts'!$AE$3</f>
        <v>0</v>
      </c>
      <c r="Q1135" s="681">
        <f t="shared" si="637"/>
        <v>0</v>
      </c>
      <c r="R1135" s="682">
        <f t="shared" si="638"/>
        <v>0</v>
      </c>
      <c r="S1135" s="716">
        <f t="shared" si="639"/>
        <v>0.35</v>
      </c>
      <c r="T1135" s="679">
        <f t="shared" si="640"/>
        <v>0</v>
      </c>
      <c r="U1135" s="679">
        <f t="shared" si="641"/>
        <v>0</v>
      </c>
      <c r="Y1135" s="120"/>
      <c r="AE1135" s="75"/>
      <c r="AF1135" s="370">
        <v>18</v>
      </c>
      <c r="AG1135" s="374">
        <v>16</v>
      </c>
      <c r="AH1135" s="378">
        <v>14</v>
      </c>
      <c r="AI1135" s="381">
        <v>12</v>
      </c>
      <c r="AJ1135" s="386">
        <v>10</v>
      </c>
      <c r="AK1135" s="391"/>
      <c r="AL1135" s="386"/>
      <c r="AM1135" s="363">
        <f t="shared" si="610"/>
        <v>1</v>
      </c>
      <c r="AN1135" s="578">
        <v>57.7</v>
      </c>
      <c r="AO1135" s="120">
        <f t="shared" si="618"/>
        <v>75.010000000000005</v>
      </c>
      <c r="AP1135" s="120">
        <f t="shared" si="613"/>
        <v>86.550000000000011</v>
      </c>
      <c r="AQ1135" s="120">
        <f t="shared" si="614"/>
        <v>100.97500000000001</v>
      </c>
      <c r="AR1135" s="120">
        <f t="shared" si="615"/>
        <v>115.4</v>
      </c>
      <c r="AS1135" s="120">
        <f t="shared" si="616"/>
        <v>0</v>
      </c>
      <c r="AT1135" s="120">
        <f t="shared" si="617"/>
        <v>0</v>
      </c>
      <c r="AU1135" s="74" t="s">
        <v>717</v>
      </c>
      <c r="AV1135" s="115"/>
      <c r="AW1135" s="395"/>
      <c r="AX1135" s="571">
        <v>1.3</v>
      </c>
      <c r="AY1135" s="572">
        <v>1.5</v>
      </c>
      <c r="AZ1135" s="572">
        <v>1.75</v>
      </c>
      <c r="BA1135" s="572">
        <v>2</v>
      </c>
      <c r="BB1135" s="573">
        <v>0</v>
      </c>
      <c r="BC1135" s="395">
        <v>0</v>
      </c>
      <c r="BD1135" s="115"/>
      <c r="BE1135" s="115"/>
      <c r="BF1135" s="115"/>
      <c r="BG1135" s="115"/>
      <c r="BH1135" s="115"/>
      <c r="BI1135" s="115"/>
      <c r="BJ1135" s="115"/>
      <c r="BK1135" s="115"/>
      <c r="BQ1135" s="74" t="str">
        <f t="shared" si="619"/>
        <v>14507-(16)</v>
      </c>
      <c r="BR1135" s="120" t="str">
        <f t="shared" si="620"/>
        <v>Tap-in T</v>
      </c>
      <c r="BS1135" s="120">
        <f t="shared" si="621"/>
        <v>75.010000000000005</v>
      </c>
      <c r="BU1135" s="74" t="str">
        <f t="shared" si="622"/>
        <v>14507-(14)</v>
      </c>
      <c r="BV1135" s="120" t="str">
        <f t="shared" si="623"/>
        <v>Tap-in T</v>
      </c>
      <c r="BW1135" s="120">
        <f t="shared" si="624"/>
        <v>86.550000000000011</v>
      </c>
      <c r="BY1135" s="74" t="str">
        <f t="shared" si="625"/>
        <v>14507-(12)</v>
      </c>
      <c r="BZ1135" s="120" t="str">
        <f t="shared" si="626"/>
        <v>Tap-in T</v>
      </c>
      <c r="CA1135" s="120">
        <f t="shared" si="627"/>
        <v>100.97500000000001</v>
      </c>
      <c r="CC1135" s="115" t="str">
        <f t="shared" si="628"/>
        <v>14507-(10)</v>
      </c>
      <c r="CD1135" s="120" t="str">
        <f t="shared" si="629"/>
        <v>Tap-in T</v>
      </c>
      <c r="CE1135" s="417">
        <f t="shared" si="630"/>
        <v>115.4</v>
      </c>
      <c r="CF1135" s="115"/>
      <c r="CG1135" s="115" t="str">
        <f t="shared" si="631"/>
        <v xml:space="preserve"> </v>
      </c>
      <c r="CH1135" s="120" t="str">
        <f t="shared" si="632"/>
        <v xml:space="preserve"> </v>
      </c>
      <c r="CI1135" s="417" t="str">
        <f t="shared" si="633"/>
        <v xml:space="preserve"> </v>
      </c>
      <c r="CJ1135" s="115"/>
      <c r="CK1135" s="115" t="str">
        <f t="shared" si="634"/>
        <v xml:space="preserve"> </v>
      </c>
      <c r="CL1135" s="120" t="str">
        <f t="shared" si="635"/>
        <v xml:space="preserve"> </v>
      </c>
      <c r="CM1135" s="417" t="str">
        <f t="shared" si="643"/>
        <v xml:space="preserve"> </v>
      </c>
      <c r="IS1135" s="106">
        <v>34.1</v>
      </c>
    </row>
    <row r="1136" spans="2:253" s="74" customFormat="1" ht="17.100000000000001" hidden="1" customHeight="1" x14ac:dyDescent="0.25">
      <c r="B1136" s="504">
        <v>0</v>
      </c>
      <c r="C1136" s="508">
        <v>14508</v>
      </c>
      <c r="D1136" s="506">
        <f t="shared" si="577"/>
        <v>14508</v>
      </c>
      <c r="E1136" s="504" t="s">
        <v>865</v>
      </c>
      <c r="F1136" s="508" t="str">
        <f t="shared" si="611"/>
        <v xml:space="preserve"> </v>
      </c>
      <c r="G1136" s="509" t="s">
        <v>910</v>
      </c>
      <c r="H1136" s="504" t="s">
        <v>923</v>
      </c>
      <c r="I1136" s="1035" t="s">
        <v>912</v>
      </c>
      <c r="J1136" s="1036"/>
      <c r="K1136" s="516" t="s">
        <v>881</v>
      </c>
      <c r="L1136" s="521">
        <v>18</v>
      </c>
      <c r="M1136" s="532" t="s">
        <v>1700</v>
      </c>
      <c r="N1136" s="514">
        <f t="shared" si="636"/>
        <v>60.2</v>
      </c>
      <c r="O1136" s="518">
        <f t="shared" si="612"/>
        <v>0</v>
      </c>
      <c r="P1136" s="680">
        <f>'KB Duct Parts'!$AE$3</f>
        <v>0</v>
      </c>
      <c r="Q1136" s="681">
        <f t="shared" si="637"/>
        <v>0</v>
      </c>
      <c r="R1136" s="682">
        <f t="shared" si="638"/>
        <v>0</v>
      </c>
      <c r="S1136" s="716">
        <f t="shared" si="639"/>
        <v>0.35</v>
      </c>
      <c r="T1136" s="679">
        <f t="shared" si="640"/>
        <v>0</v>
      </c>
      <c r="U1136" s="679">
        <f t="shared" si="641"/>
        <v>0</v>
      </c>
      <c r="Y1136" s="120"/>
      <c r="AE1136" s="75"/>
      <c r="AF1136" s="370">
        <v>18</v>
      </c>
      <c r="AG1136" s="374">
        <v>16</v>
      </c>
      <c r="AH1136" s="378">
        <v>14</v>
      </c>
      <c r="AI1136" s="381">
        <v>12</v>
      </c>
      <c r="AJ1136" s="386">
        <v>10</v>
      </c>
      <c r="AK1136" s="391"/>
      <c r="AL1136" s="386"/>
      <c r="AM1136" s="363">
        <f t="shared" si="610"/>
        <v>1</v>
      </c>
      <c r="AN1136" s="578">
        <v>60.2</v>
      </c>
      <c r="AO1136" s="120">
        <f t="shared" si="618"/>
        <v>78.260000000000005</v>
      </c>
      <c r="AP1136" s="120">
        <f t="shared" si="613"/>
        <v>90.300000000000011</v>
      </c>
      <c r="AQ1136" s="120">
        <f t="shared" si="614"/>
        <v>105.35000000000001</v>
      </c>
      <c r="AR1136" s="120">
        <f t="shared" si="615"/>
        <v>120.4</v>
      </c>
      <c r="AS1136" s="120">
        <f t="shared" si="616"/>
        <v>0</v>
      </c>
      <c r="AT1136" s="120">
        <f t="shared" si="617"/>
        <v>0</v>
      </c>
      <c r="AU1136" s="74" t="s">
        <v>717</v>
      </c>
      <c r="AV1136" s="115"/>
      <c r="AW1136" s="395"/>
      <c r="AX1136" s="571">
        <v>1.3</v>
      </c>
      <c r="AY1136" s="572">
        <v>1.5</v>
      </c>
      <c r="AZ1136" s="572">
        <v>1.75</v>
      </c>
      <c r="BA1136" s="572">
        <v>2</v>
      </c>
      <c r="BB1136" s="573">
        <v>0</v>
      </c>
      <c r="BC1136" s="395">
        <v>0</v>
      </c>
      <c r="BD1136" s="115"/>
      <c r="BE1136" s="115"/>
      <c r="BF1136" s="115"/>
      <c r="BG1136" s="115"/>
      <c r="BH1136" s="115"/>
      <c r="BI1136" s="115"/>
      <c r="BJ1136" s="115"/>
      <c r="BK1136" s="115"/>
      <c r="BQ1136" s="74" t="str">
        <f t="shared" si="619"/>
        <v>14508-(16)</v>
      </c>
      <c r="BR1136" s="120" t="str">
        <f t="shared" si="620"/>
        <v>Tap-in T</v>
      </c>
      <c r="BS1136" s="120">
        <f t="shared" si="621"/>
        <v>78.260000000000005</v>
      </c>
      <c r="BU1136" s="74" t="str">
        <f t="shared" si="622"/>
        <v>14508-(14)</v>
      </c>
      <c r="BV1136" s="120" t="str">
        <f t="shared" si="623"/>
        <v>Tap-in T</v>
      </c>
      <c r="BW1136" s="120">
        <f t="shared" si="624"/>
        <v>90.300000000000011</v>
      </c>
      <c r="BY1136" s="74" t="str">
        <f t="shared" si="625"/>
        <v>14508-(12)</v>
      </c>
      <c r="BZ1136" s="120" t="str">
        <f t="shared" si="626"/>
        <v>Tap-in T</v>
      </c>
      <c r="CA1136" s="120">
        <f t="shared" si="627"/>
        <v>105.35000000000001</v>
      </c>
      <c r="CC1136" s="115" t="str">
        <f t="shared" si="628"/>
        <v>14508-(10)</v>
      </c>
      <c r="CD1136" s="120" t="str">
        <f t="shared" si="629"/>
        <v>Tap-in T</v>
      </c>
      <c r="CE1136" s="417">
        <f t="shared" si="630"/>
        <v>120.4</v>
      </c>
      <c r="CF1136" s="115"/>
      <c r="CG1136" s="115" t="str">
        <f t="shared" si="631"/>
        <v xml:space="preserve"> </v>
      </c>
      <c r="CH1136" s="120" t="str">
        <f t="shared" si="632"/>
        <v xml:space="preserve"> </v>
      </c>
      <c r="CI1136" s="417" t="str">
        <f t="shared" si="633"/>
        <v xml:space="preserve"> </v>
      </c>
      <c r="CJ1136" s="115"/>
      <c r="CK1136" s="115" t="str">
        <f t="shared" si="634"/>
        <v xml:space="preserve"> </v>
      </c>
      <c r="CL1136" s="120" t="str">
        <f t="shared" si="635"/>
        <v xml:space="preserve"> </v>
      </c>
      <c r="CM1136" s="417" t="str">
        <f t="shared" si="643"/>
        <v xml:space="preserve"> </v>
      </c>
      <c r="IS1136" s="106">
        <v>35.700000000000003</v>
      </c>
    </row>
    <row r="1137" spans="2:253" s="74" customFormat="1" ht="17.100000000000001" hidden="1" customHeight="1" x14ac:dyDescent="0.25">
      <c r="B1137" s="504">
        <v>0</v>
      </c>
      <c r="C1137" s="508">
        <v>14509</v>
      </c>
      <c r="D1137" s="506">
        <f t="shared" si="577"/>
        <v>14509</v>
      </c>
      <c r="E1137" s="504" t="s">
        <v>866</v>
      </c>
      <c r="F1137" s="508" t="str">
        <f t="shared" si="611"/>
        <v xml:space="preserve"> </v>
      </c>
      <c r="G1137" s="509" t="s">
        <v>910</v>
      </c>
      <c r="H1137" s="504" t="s">
        <v>923</v>
      </c>
      <c r="I1137" s="1035" t="s">
        <v>912</v>
      </c>
      <c r="J1137" s="1036"/>
      <c r="K1137" s="516" t="s">
        <v>881</v>
      </c>
      <c r="L1137" s="521">
        <v>18</v>
      </c>
      <c r="M1137" s="532" t="s">
        <v>1700</v>
      </c>
      <c r="N1137" s="514">
        <f t="shared" si="636"/>
        <v>62.6</v>
      </c>
      <c r="O1137" s="518">
        <f t="shared" si="612"/>
        <v>0</v>
      </c>
      <c r="P1137" s="680">
        <f>'KB Duct Parts'!$AE$3</f>
        <v>0</v>
      </c>
      <c r="Q1137" s="681">
        <f t="shared" si="637"/>
        <v>0</v>
      </c>
      <c r="R1137" s="682">
        <f t="shared" si="638"/>
        <v>0</v>
      </c>
      <c r="S1137" s="716">
        <f t="shared" si="639"/>
        <v>0.35</v>
      </c>
      <c r="T1137" s="679">
        <f t="shared" si="640"/>
        <v>0</v>
      </c>
      <c r="U1137" s="679">
        <f t="shared" si="641"/>
        <v>0</v>
      </c>
      <c r="Y1137" s="120"/>
      <c r="AE1137" s="75"/>
      <c r="AF1137" s="370">
        <v>18</v>
      </c>
      <c r="AG1137" s="374">
        <v>16</v>
      </c>
      <c r="AH1137" s="378">
        <v>14</v>
      </c>
      <c r="AI1137" s="381">
        <v>12</v>
      </c>
      <c r="AJ1137" s="386">
        <v>10</v>
      </c>
      <c r="AK1137" s="391"/>
      <c r="AL1137" s="386"/>
      <c r="AM1137" s="363">
        <f t="shared" si="610"/>
        <v>1</v>
      </c>
      <c r="AN1137" s="578">
        <v>62.6</v>
      </c>
      <c r="AO1137" s="120">
        <f t="shared" si="618"/>
        <v>81.38000000000001</v>
      </c>
      <c r="AP1137" s="120">
        <f t="shared" si="613"/>
        <v>93.9</v>
      </c>
      <c r="AQ1137" s="120">
        <f t="shared" si="614"/>
        <v>109.55</v>
      </c>
      <c r="AR1137" s="120">
        <f t="shared" si="615"/>
        <v>125.2</v>
      </c>
      <c r="AS1137" s="120">
        <f t="shared" si="616"/>
        <v>0</v>
      </c>
      <c r="AT1137" s="120">
        <f t="shared" si="617"/>
        <v>0</v>
      </c>
      <c r="AU1137" s="74" t="s">
        <v>717</v>
      </c>
      <c r="AV1137" s="115"/>
      <c r="AW1137" s="395"/>
      <c r="AX1137" s="571">
        <v>1.3</v>
      </c>
      <c r="AY1137" s="572">
        <v>1.5</v>
      </c>
      <c r="AZ1137" s="572">
        <v>1.75</v>
      </c>
      <c r="BA1137" s="572">
        <v>2</v>
      </c>
      <c r="BB1137" s="573">
        <v>0</v>
      </c>
      <c r="BC1137" s="395">
        <v>0</v>
      </c>
      <c r="BD1137" s="115"/>
      <c r="BE1137" s="115"/>
      <c r="BF1137" s="115"/>
      <c r="BG1137" s="115"/>
      <c r="BH1137" s="115"/>
      <c r="BI1137" s="115"/>
      <c r="BJ1137" s="115"/>
      <c r="BK1137" s="115"/>
      <c r="BQ1137" s="74" t="str">
        <f t="shared" si="619"/>
        <v>14509-(16)</v>
      </c>
      <c r="BR1137" s="120" t="str">
        <f t="shared" si="620"/>
        <v>Tap-in T</v>
      </c>
      <c r="BS1137" s="120">
        <f t="shared" si="621"/>
        <v>81.38000000000001</v>
      </c>
      <c r="BU1137" s="74" t="str">
        <f t="shared" si="622"/>
        <v>14509-(14)</v>
      </c>
      <c r="BV1137" s="120" t="str">
        <f t="shared" si="623"/>
        <v>Tap-in T</v>
      </c>
      <c r="BW1137" s="120">
        <f t="shared" si="624"/>
        <v>93.9</v>
      </c>
      <c r="BY1137" s="74" t="str">
        <f t="shared" si="625"/>
        <v>14509-(12)</v>
      </c>
      <c r="BZ1137" s="120" t="str">
        <f t="shared" si="626"/>
        <v>Tap-in T</v>
      </c>
      <c r="CA1137" s="120">
        <f t="shared" si="627"/>
        <v>109.55</v>
      </c>
      <c r="CC1137" s="115" t="str">
        <f t="shared" si="628"/>
        <v>14509-(10)</v>
      </c>
      <c r="CD1137" s="120" t="str">
        <f t="shared" si="629"/>
        <v>Tap-in T</v>
      </c>
      <c r="CE1137" s="417">
        <f t="shared" si="630"/>
        <v>125.2</v>
      </c>
      <c r="CF1137" s="115"/>
      <c r="CG1137" s="115" t="str">
        <f t="shared" si="631"/>
        <v xml:space="preserve"> </v>
      </c>
      <c r="CH1137" s="120" t="str">
        <f t="shared" si="632"/>
        <v xml:space="preserve"> </v>
      </c>
      <c r="CI1137" s="417" t="str">
        <f t="shared" si="633"/>
        <v xml:space="preserve"> </v>
      </c>
      <c r="CJ1137" s="115"/>
      <c r="CK1137" s="115" t="str">
        <f t="shared" si="634"/>
        <v xml:space="preserve"> </v>
      </c>
      <c r="CL1137" s="120" t="str">
        <f t="shared" si="635"/>
        <v xml:space="preserve"> </v>
      </c>
      <c r="CM1137" s="417" t="str">
        <f t="shared" si="643"/>
        <v xml:space="preserve"> </v>
      </c>
      <c r="IS1137" s="106">
        <v>37.1</v>
      </c>
    </row>
    <row r="1138" spans="2:253" s="74" customFormat="1" ht="17.100000000000001" hidden="1" customHeight="1" x14ac:dyDescent="0.25">
      <c r="B1138" s="504">
        <v>0</v>
      </c>
      <c r="C1138" s="508">
        <v>14510</v>
      </c>
      <c r="D1138" s="506">
        <f t="shared" si="577"/>
        <v>14510</v>
      </c>
      <c r="E1138" s="504" t="s">
        <v>867</v>
      </c>
      <c r="F1138" s="508" t="str">
        <f t="shared" si="611"/>
        <v xml:space="preserve"> </v>
      </c>
      <c r="G1138" s="509" t="s">
        <v>910</v>
      </c>
      <c r="H1138" s="504" t="s">
        <v>923</v>
      </c>
      <c r="I1138" s="1035" t="s">
        <v>912</v>
      </c>
      <c r="J1138" s="1036"/>
      <c r="K1138" s="516" t="s">
        <v>881</v>
      </c>
      <c r="L1138" s="521">
        <v>18</v>
      </c>
      <c r="M1138" s="532" t="s">
        <v>1700</v>
      </c>
      <c r="N1138" s="514">
        <f t="shared" si="636"/>
        <v>68.099999999999994</v>
      </c>
      <c r="O1138" s="518">
        <f t="shared" si="612"/>
        <v>0</v>
      </c>
      <c r="P1138" s="680">
        <f>'KB Duct Parts'!$AE$3</f>
        <v>0</v>
      </c>
      <c r="Q1138" s="681">
        <f t="shared" si="637"/>
        <v>0</v>
      </c>
      <c r="R1138" s="682">
        <f t="shared" si="638"/>
        <v>0</v>
      </c>
      <c r="S1138" s="716">
        <f t="shared" si="639"/>
        <v>0.35</v>
      </c>
      <c r="T1138" s="679">
        <f t="shared" si="640"/>
        <v>0</v>
      </c>
      <c r="U1138" s="679">
        <f t="shared" si="641"/>
        <v>0</v>
      </c>
      <c r="Y1138" s="120"/>
      <c r="AE1138" s="75"/>
      <c r="AF1138" s="370">
        <v>18</v>
      </c>
      <c r="AG1138" s="374">
        <v>16</v>
      </c>
      <c r="AH1138" s="378">
        <v>14</v>
      </c>
      <c r="AI1138" s="381">
        <v>12</v>
      </c>
      <c r="AJ1138" s="386">
        <v>10</v>
      </c>
      <c r="AK1138" s="391"/>
      <c r="AL1138" s="386"/>
      <c r="AM1138" s="363">
        <f t="shared" si="610"/>
        <v>1</v>
      </c>
      <c r="AN1138" s="578">
        <v>68.099999999999994</v>
      </c>
      <c r="AO1138" s="120">
        <f t="shared" si="618"/>
        <v>88.53</v>
      </c>
      <c r="AP1138" s="120">
        <f t="shared" si="613"/>
        <v>102.14999999999999</v>
      </c>
      <c r="AQ1138" s="120">
        <f t="shared" si="614"/>
        <v>119.17499999999998</v>
      </c>
      <c r="AR1138" s="120">
        <f t="shared" si="615"/>
        <v>136.19999999999999</v>
      </c>
      <c r="AS1138" s="120">
        <f t="shared" si="616"/>
        <v>0</v>
      </c>
      <c r="AT1138" s="120">
        <f t="shared" si="617"/>
        <v>0</v>
      </c>
      <c r="AU1138" s="74" t="s">
        <v>717</v>
      </c>
      <c r="AV1138" s="115"/>
      <c r="AW1138" s="395"/>
      <c r="AX1138" s="571">
        <v>1.3</v>
      </c>
      <c r="AY1138" s="572">
        <v>1.5</v>
      </c>
      <c r="AZ1138" s="572">
        <v>1.75</v>
      </c>
      <c r="BA1138" s="572">
        <v>2</v>
      </c>
      <c r="BB1138" s="573">
        <v>0</v>
      </c>
      <c r="BC1138" s="395">
        <v>0</v>
      </c>
      <c r="BD1138" s="115"/>
      <c r="BE1138" s="115"/>
      <c r="BF1138" s="115"/>
      <c r="BG1138" s="115"/>
      <c r="BH1138" s="115"/>
      <c r="BI1138" s="115"/>
      <c r="BJ1138" s="115"/>
      <c r="BK1138" s="115"/>
      <c r="BQ1138" s="74" t="str">
        <f t="shared" si="619"/>
        <v>14510-(16)</v>
      </c>
      <c r="BR1138" s="120" t="str">
        <f t="shared" si="620"/>
        <v>Tap-in T</v>
      </c>
      <c r="BS1138" s="120">
        <f t="shared" si="621"/>
        <v>88.53</v>
      </c>
      <c r="BU1138" s="74" t="str">
        <f t="shared" si="622"/>
        <v>14510-(14)</v>
      </c>
      <c r="BV1138" s="120" t="str">
        <f t="shared" si="623"/>
        <v>Tap-in T</v>
      </c>
      <c r="BW1138" s="120">
        <f t="shared" si="624"/>
        <v>102.14999999999999</v>
      </c>
      <c r="BY1138" s="74" t="str">
        <f t="shared" si="625"/>
        <v>14510-(12)</v>
      </c>
      <c r="BZ1138" s="120" t="str">
        <f t="shared" si="626"/>
        <v>Tap-in T</v>
      </c>
      <c r="CA1138" s="120">
        <f t="shared" si="627"/>
        <v>119.17499999999998</v>
      </c>
      <c r="CC1138" s="115" t="str">
        <f t="shared" si="628"/>
        <v>14510-(10)</v>
      </c>
      <c r="CD1138" s="120" t="str">
        <f t="shared" si="629"/>
        <v>Tap-in T</v>
      </c>
      <c r="CE1138" s="417">
        <f t="shared" si="630"/>
        <v>136.19999999999999</v>
      </c>
      <c r="CF1138" s="115"/>
      <c r="CG1138" s="115" t="str">
        <f t="shared" si="631"/>
        <v xml:space="preserve"> </v>
      </c>
      <c r="CH1138" s="120" t="str">
        <f t="shared" si="632"/>
        <v xml:space="preserve"> </v>
      </c>
      <c r="CI1138" s="417" t="str">
        <f t="shared" si="633"/>
        <v xml:space="preserve"> </v>
      </c>
      <c r="CJ1138" s="115"/>
      <c r="CK1138" s="115" t="str">
        <f t="shared" si="634"/>
        <v xml:space="preserve"> </v>
      </c>
      <c r="CL1138" s="120" t="str">
        <f t="shared" si="635"/>
        <v xml:space="preserve"> </v>
      </c>
      <c r="CM1138" s="417" t="str">
        <f t="shared" si="643"/>
        <v xml:space="preserve"> </v>
      </c>
      <c r="IS1138" s="106">
        <v>40.299999999999997</v>
      </c>
    </row>
    <row r="1139" spans="2:253" s="74" customFormat="1" ht="17.100000000000001" hidden="1" customHeight="1" x14ac:dyDescent="0.25">
      <c r="B1139" s="504">
        <v>0</v>
      </c>
      <c r="C1139" s="508">
        <v>14511</v>
      </c>
      <c r="D1139" s="506">
        <f t="shared" si="577"/>
        <v>14511</v>
      </c>
      <c r="E1139" s="504" t="s">
        <v>868</v>
      </c>
      <c r="F1139" s="508" t="str">
        <f t="shared" si="611"/>
        <v xml:space="preserve"> </v>
      </c>
      <c r="G1139" s="509" t="s">
        <v>910</v>
      </c>
      <c r="H1139" s="504" t="s">
        <v>923</v>
      </c>
      <c r="I1139" s="1035" t="s">
        <v>912</v>
      </c>
      <c r="J1139" s="1036"/>
      <c r="K1139" s="516" t="s">
        <v>881</v>
      </c>
      <c r="L1139" s="521">
        <v>18</v>
      </c>
      <c r="M1139" s="532" t="s">
        <v>1700</v>
      </c>
      <c r="N1139" s="514">
        <f t="shared" si="636"/>
        <v>70.7</v>
      </c>
      <c r="O1139" s="518">
        <f t="shared" si="612"/>
        <v>0</v>
      </c>
      <c r="P1139" s="680">
        <f>'KB Duct Parts'!$AE$3</f>
        <v>0</v>
      </c>
      <c r="Q1139" s="681">
        <f t="shared" si="637"/>
        <v>0</v>
      </c>
      <c r="R1139" s="682">
        <f t="shared" si="638"/>
        <v>0</v>
      </c>
      <c r="S1139" s="716">
        <f t="shared" si="639"/>
        <v>0.35</v>
      </c>
      <c r="T1139" s="679">
        <f t="shared" si="640"/>
        <v>0</v>
      </c>
      <c r="U1139" s="679">
        <f t="shared" si="641"/>
        <v>0</v>
      </c>
      <c r="Y1139" s="120"/>
      <c r="AE1139" s="75"/>
      <c r="AF1139" s="370">
        <v>18</v>
      </c>
      <c r="AG1139" s="374">
        <v>16</v>
      </c>
      <c r="AH1139" s="378">
        <v>14</v>
      </c>
      <c r="AI1139" s="381">
        <v>12</v>
      </c>
      <c r="AJ1139" s="386">
        <v>10</v>
      </c>
      <c r="AK1139" s="391"/>
      <c r="AL1139" s="386"/>
      <c r="AM1139" s="363">
        <f t="shared" si="610"/>
        <v>1</v>
      </c>
      <c r="AN1139" s="578">
        <v>70.7</v>
      </c>
      <c r="AO1139" s="120">
        <f t="shared" si="618"/>
        <v>91.910000000000011</v>
      </c>
      <c r="AP1139" s="120">
        <f t="shared" si="613"/>
        <v>106.05000000000001</v>
      </c>
      <c r="AQ1139" s="120">
        <f t="shared" si="614"/>
        <v>123.72500000000001</v>
      </c>
      <c r="AR1139" s="120">
        <f t="shared" si="615"/>
        <v>141.4</v>
      </c>
      <c r="AS1139" s="120">
        <f t="shared" si="616"/>
        <v>0</v>
      </c>
      <c r="AT1139" s="120">
        <f t="shared" si="617"/>
        <v>0</v>
      </c>
      <c r="AU1139" s="74" t="s">
        <v>717</v>
      </c>
      <c r="AV1139" s="115"/>
      <c r="AW1139" s="395"/>
      <c r="AX1139" s="571">
        <v>1.3</v>
      </c>
      <c r="AY1139" s="572">
        <v>1.5</v>
      </c>
      <c r="AZ1139" s="572">
        <v>1.75</v>
      </c>
      <c r="BA1139" s="572">
        <v>2</v>
      </c>
      <c r="BB1139" s="573">
        <v>0</v>
      </c>
      <c r="BC1139" s="395">
        <v>0</v>
      </c>
      <c r="BD1139" s="115"/>
      <c r="BE1139" s="115"/>
      <c r="BF1139" s="115"/>
      <c r="BG1139" s="115"/>
      <c r="BH1139" s="115"/>
      <c r="BI1139" s="115"/>
      <c r="BJ1139" s="115"/>
      <c r="BK1139" s="115"/>
      <c r="BQ1139" s="74" t="str">
        <f t="shared" si="619"/>
        <v>14511-(16)</v>
      </c>
      <c r="BR1139" s="120" t="str">
        <f t="shared" si="620"/>
        <v>Tap-in T</v>
      </c>
      <c r="BS1139" s="120">
        <f t="shared" si="621"/>
        <v>91.910000000000011</v>
      </c>
      <c r="BU1139" s="74" t="str">
        <f t="shared" si="622"/>
        <v>14511-(14)</v>
      </c>
      <c r="BV1139" s="120" t="str">
        <f t="shared" si="623"/>
        <v>Tap-in T</v>
      </c>
      <c r="BW1139" s="120">
        <f t="shared" si="624"/>
        <v>106.05000000000001</v>
      </c>
      <c r="BY1139" s="74" t="str">
        <f t="shared" si="625"/>
        <v>14511-(12)</v>
      </c>
      <c r="BZ1139" s="120" t="str">
        <f t="shared" si="626"/>
        <v>Tap-in T</v>
      </c>
      <c r="CA1139" s="120">
        <f t="shared" si="627"/>
        <v>123.72500000000001</v>
      </c>
      <c r="CC1139" s="115" t="str">
        <f t="shared" si="628"/>
        <v>14511-(10)</v>
      </c>
      <c r="CD1139" s="120" t="str">
        <f t="shared" si="629"/>
        <v>Tap-in T</v>
      </c>
      <c r="CE1139" s="417">
        <f t="shared" si="630"/>
        <v>141.4</v>
      </c>
      <c r="CF1139" s="115"/>
      <c r="CG1139" s="115" t="str">
        <f t="shared" si="631"/>
        <v xml:space="preserve"> </v>
      </c>
      <c r="CH1139" s="120" t="str">
        <f t="shared" si="632"/>
        <v xml:space="preserve"> </v>
      </c>
      <c r="CI1139" s="417" t="str">
        <f t="shared" si="633"/>
        <v xml:space="preserve"> </v>
      </c>
      <c r="CJ1139" s="115"/>
      <c r="CK1139" s="115" t="str">
        <f t="shared" si="634"/>
        <v xml:space="preserve"> </v>
      </c>
      <c r="CL1139" s="120" t="str">
        <f t="shared" si="635"/>
        <v xml:space="preserve"> </v>
      </c>
      <c r="CM1139" s="417" t="str">
        <f t="shared" si="643"/>
        <v xml:space="preserve"> </v>
      </c>
      <c r="IS1139" s="106">
        <v>41.8</v>
      </c>
    </row>
    <row r="1140" spans="2:253" s="74" customFormat="1" ht="17.100000000000001" hidden="1" customHeight="1" x14ac:dyDescent="0.25">
      <c r="B1140" s="504">
        <v>0</v>
      </c>
      <c r="C1140" s="508">
        <v>14512</v>
      </c>
      <c r="D1140" s="506">
        <f t="shared" si="577"/>
        <v>14512</v>
      </c>
      <c r="E1140" s="504" t="s">
        <v>869</v>
      </c>
      <c r="F1140" s="508" t="str">
        <f t="shared" si="611"/>
        <v xml:space="preserve"> </v>
      </c>
      <c r="G1140" s="509" t="s">
        <v>910</v>
      </c>
      <c r="H1140" s="504" t="s">
        <v>923</v>
      </c>
      <c r="I1140" s="1035" t="s">
        <v>912</v>
      </c>
      <c r="J1140" s="1036"/>
      <c r="K1140" s="516" t="s">
        <v>881</v>
      </c>
      <c r="L1140" s="521">
        <v>18</v>
      </c>
      <c r="M1140" s="532" t="s">
        <v>1700</v>
      </c>
      <c r="N1140" s="514">
        <f t="shared" si="636"/>
        <v>73.2</v>
      </c>
      <c r="O1140" s="518">
        <f t="shared" si="612"/>
        <v>0</v>
      </c>
      <c r="P1140" s="680">
        <f>'KB Duct Parts'!$AE$3</f>
        <v>0</v>
      </c>
      <c r="Q1140" s="681">
        <f t="shared" si="637"/>
        <v>0</v>
      </c>
      <c r="R1140" s="682">
        <f t="shared" si="638"/>
        <v>0</v>
      </c>
      <c r="S1140" s="716">
        <f t="shared" si="639"/>
        <v>0.35</v>
      </c>
      <c r="T1140" s="679">
        <f t="shared" si="640"/>
        <v>0</v>
      </c>
      <c r="U1140" s="679">
        <f t="shared" si="641"/>
        <v>0</v>
      </c>
      <c r="Y1140" s="120"/>
      <c r="AE1140" s="75"/>
      <c r="AF1140" s="370">
        <v>18</v>
      </c>
      <c r="AG1140" s="374">
        <v>16</v>
      </c>
      <c r="AH1140" s="378">
        <v>14</v>
      </c>
      <c r="AI1140" s="381">
        <v>12</v>
      </c>
      <c r="AJ1140" s="386">
        <v>10</v>
      </c>
      <c r="AK1140" s="391"/>
      <c r="AL1140" s="386"/>
      <c r="AM1140" s="363">
        <f t="shared" si="610"/>
        <v>1</v>
      </c>
      <c r="AN1140" s="578">
        <v>73.2</v>
      </c>
      <c r="AO1140" s="120">
        <f t="shared" si="618"/>
        <v>95.160000000000011</v>
      </c>
      <c r="AP1140" s="120">
        <f t="shared" si="613"/>
        <v>109.80000000000001</v>
      </c>
      <c r="AQ1140" s="120">
        <f t="shared" si="614"/>
        <v>128.1</v>
      </c>
      <c r="AR1140" s="120">
        <f t="shared" si="615"/>
        <v>146.4</v>
      </c>
      <c r="AS1140" s="120">
        <f t="shared" si="616"/>
        <v>0</v>
      </c>
      <c r="AT1140" s="120">
        <f t="shared" si="617"/>
        <v>0</v>
      </c>
      <c r="AU1140" s="74" t="s">
        <v>717</v>
      </c>
      <c r="AV1140" s="115"/>
      <c r="AW1140" s="395"/>
      <c r="AX1140" s="571">
        <v>1.3</v>
      </c>
      <c r="AY1140" s="572">
        <v>1.5</v>
      </c>
      <c r="AZ1140" s="572">
        <v>1.75</v>
      </c>
      <c r="BA1140" s="572">
        <v>2</v>
      </c>
      <c r="BB1140" s="573">
        <v>0</v>
      </c>
      <c r="BC1140" s="395">
        <v>0</v>
      </c>
      <c r="BD1140" s="115"/>
      <c r="BE1140" s="115"/>
      <c r="BF1140" s="115"/>
      <c r="BG1140" s="115"/>
      <c r="BH1140" s="115"/>
      <c r="BI1140" s="115"/>
      <c r="BJ1140" s="115"/>
      <c r="BK1140" s="115"/>
      <c r="BQ1140" s="74" t="str">
        <f t="shared" si="619"/>
        <v>14512-(16)</v>
      </c>
      <c r="BR1140" s="120" t="str">
        <f t="shared" si="620"/>
        <v>Tap-in T</v>
      </c>
      <c r="BS1140" s="120">
        <f t="shared" si="621"/>
        <v>95.160000000000011</v>
      </c>
      <c r="BU1140" s="74" t="str">
        <f t="shared" si="622"/>
        <v>14512-(14)</v>
      </c>
      <c r="BV1140" s="120" t="str">
        <f t="shared" si="623"/>
        <v>Tap-in T</v>
      </c>
      <c r="BW1140" s="120">
        <f t="shared" si="624"/>
        <v>109.80000000000001</v>
      </c>
      <c r="BY1140" s="74" t="str">
        <f t="shared" si="625"/>
        <v>14512-(12)</v>
      </c>
      <c r="BZ1140" s="120" t="str">
        <f t="shared" si="626"/>
        <v>Tap-in T</v>
      </c>
      <c r="CA1140" s="120">
        <f t="shared" si="627"/>
        <v>128.1</v>
      </c>
      <c r="CC1140" s="115" t="str">
        <f t="shared" si="628"/>
        <v>14512-(10)</v>
      </c>
      <c r="CD1140" s="120" t="str">
        <f t="shared" si="629"/>
        <v>Tap-in T</v>
      </c>
      <c r="CE1140" s="417">
        <f t="shared" si="630"/>
        <v>146.4</v>
      </c>
      <c r="CF1140" s="115"/>
      <c r="CG1140" s="115" t="str">
        <f t="shared" si="631"/>
        <v xml:space="preserve"> </v>
      </c>
      <c r="CH1140" s="120" t="str">
        <f t="shared" si="632"/>
        <v xml:space="preserve"> </v>
      </c>
      <c r="CI1140" s="417" t="str">
        <f t="shared" si="633"/>
        <v xml:space="preserve"> </v>
      </c>
      <c r="CJ1140" s="115"/>
      <c r="CK1140" s="115" t="str">
        <f t="shared" si="634"/>
        <v xml:space="preserve"> </v>
      </c>
      <c r="CL1140" s="120" t="str">
        <f t="shared" si="635"/>
        <v xml:space="preserve"> </v>
      </c>
      <c r="CM1140" s="417" t="str">
        <f t="shared" si="643"/>
        <v xml:space="preserve"> </v>
      </c>
      <c r="IS1140" s="106">
        <v>43.4</v>
      </c>
    </row>
    <row r="1141" spans="2:253" s="74" customFormat="1" ht="17.100000000000001" hidden="1" customHeight="1" x14ac:dyDescent="0.25">
      <c r="B1141" s="504">
        <v>0</v>
      </c>
      <c r="C1141" s="508">
        <v>14513</v>
      </c>
      <c r="D1141" s="506">
        <f t="shared" si="577"/>
        <v>14513</v>
      </c>
      <c r="E1141" s="504" t="s">
        <v>870</v>
      </c>
      <c r="F1141" s="508" t="str">
        <f t="shared" si="611"/>
        <v xml:space="preserve"> </v>
      </c>
      <c r="G1141" s="509" t="s">
        <v>910</v>
      </c>
      <c r="H1141" s="504" t="s">
        <v>923</v>
      </c>
      <c r="I1141" s="1035" t="s">
        <v>912</v>
      </c>
      <c r="J1141" s="1036"/>
      <c r="K1141" s="516" t="s">
        <v>881</v>
      </c>
      <c r="L1141" s="521">
        <v>18</v>
      </c>
      <c r="M1141" s="532" t="s">
        <v>1700</v>
      </c>
      <c r="N1141" s="514">
        <f t="shared" si="636"/>
        <v>78.2</v>
      </c>
      <c r="O1141" s="518">
        <f t="shared" si="612"/>
        <v>0</v>
      </c>
      <c r="P1141" s="680">
        <f>'KB Duct Parts'!$AE$3</f>
        <v>0</v>
      </c>
      <c r="Q1141" s="681">
        <f t="shared" si="637"/>
        <v>0</v>
      </c>
      <c r="R1141" s="682">
        <f t="shared" si="638"/>
        <v>0</v>
      </c>
      <c r="S1141" s="716">
        <f t="shared" si="639"/>
        <v>0.35</v>
      </c>
      <c r="T1141" s="679">
        <f t="shared" si="640"/>
        <v>0</v>
      </c>
      <c r="U1141" s="679">
        <f t="shared" si="641"/>
        <v>0</v>
      </c>
      <c r="Y1141" s="120"/>
      <c r="AE1141" s="75"/>
      <c r="AF1141" s="370">
        <v>18</v>
      </c>
      <c r="AG1141" s="374">
        <v>16</v>
      </c>
      <c r="AH1141" s="378">
        <v>14</v>
      </c>
      <c r="AI1141" s="381">
        <v>12</v>
      </c>
      <c r="AJ1141" s="386">
        <v>10</v>
      </c>
      <c r="AK1141" s="391"/>
      <c r="AL1141" s="386"/>
      <c r="AM1141" s="363">
        <f t="shared" si="610"/>
        <v>1</v>
      </c>
      <c r="AN1141" s="578">
        <v>78.2</v>
      </c>
      <c r="AO1141" s="120">
        <f t="shared" si="618"/>
        <v>101.66000000000001</v>
      </c>
      <c r="AP1141" s="120">
        <f t="shared" si="613"/>
        <v>117.30000000000001</v>
      </c>
      <c r="AQ1141" s="120">
        <f t="shared" si="614"/>
        <v>136.85</v>
      </c>
      <c r="AR1141" s="120">
        <f t="shared" si="615"/>
        <v>156.4</v>
      </c>
      <c r="AS1141" s="120">
        <f t="shared" si="616"/>
        <v>0</v>
      </c>
      <c r="AT1141" s="120">
        <f t="shared" si="617"/>
        <v>0</v>
      </c>
      <c r="AU1141" s="74" t="s">
        <v>717</v>
      </c>
      <c r="AV1141" s="115"/>
      <c r="AW1141" s="395"/>
      <c r="AX1141" s="571">
        <v>1.3</v>
      </c>
      <c r="AY1141" s="572">
        <v>1.5</v>
      </c>
      <c r="AZ1141" s="572">
        <v>1.75</v>
      </c>
      <c r="BA1141" s="572">
        <v>2</v>
      </c>
      <c r="BB1141" s="573">
        <v>0</v>
      </c>
      <c r="BC1141" s="395">
        <v>0</v>
      </c>
      <c r="BD1141" s="115"/>
      <c r="BE1141" s="115"/>
      <c r="BF1141" s="115"/>
      <c r="BG1141" s="115"/>
      <c r="BH1141" s="115"/>
      <c r="BI1141" s="115"/>
      <c r="BJ1141" s="115"/>
      <c r="BK1141" s="115"/>
      <c r="BQ1141" s="74" t="str">
        <f t="shared" si="619"/>
        <v>14513-(16)</v>
      </c>
      <c r="BR1141" s="120" t="str">
        <f t="shared" si="620"/>
        <v>Tap-in T</v>
      </c>
      <c r="BS1141" s="120">
        <f t="shared" si="621"/>
        <v>101.66000000000001</v>
      </c>
      <c r="BU1141" s="74" t="str">
        <f t="shared" si="622"/>
        <v>14513-(14)</v>
      </c>
      <c r="BV1141" s="120" t="str">
        <f t="shared" si="623"/>
        <v>Tap-in T</v>
      </c>
      <c r="BW1141" s="120">
        <f t="shared" si="624"/>
        <v>117.30000000000001</v>
      </c>
      <c r="BY1141" s="74" t="str">
        <f t="shared" si="625"/>
        <v>14513-(12)</v>
      </c>
      <c r="BZ1141" s="120" t="str">
        <f t="shared" si="626"/>
        <v>Tap-in T</v>
      </c>
      <c r="CA1141" s="120">
        <f t="shared" si="627"/>
        <v>136.85</v>
      </c>
      <c r="CC1141" s="115" t="str">
        <f t="shared" si="628"/>
        <v>14513-(10)</v>
      </c>
      <c r="CD1141" s="120" t="str">
        <f t="shared" si="629"/>
        <v>Tap-in T</v>
      </c>
      <c r="CE1141" s="417">
        <f t="shared" si="630"/>
        <v>156.4</v>
      </c>
      <c r="CF1141" s="115"/>
      <c r="CG1141" s="115" t="str">
        <f t="shared" si="631"/>
        <v xml:space="preserve"> </v>
      </c>
      <c r="CH1141" s="120" t="str">
        <f t="shared" si="632"/>
        <v xml:space="preserve"> </v>
      </c>
      <c r="CI1141" s="417" t="str">
        <f t="shared" si="633"/>
        <v xml:space="preserve"> </v>
      </c>
      <c r="CJ1141" s="115"/>
      <c r="CK1141" s="115" t="str">
        <f t="shared" si="634"/>
        <v xml:space="preserve"> </v>
      </c>
      <c r="CL1141" s="120" t="str">
        <f t="shared" si="635"/>
        <v xml:space="preserve"> </v>
      </c>
      <c r="CM1141" s="417" t="str">
        <f t="shared" si="643"/>
        <v xml:space="preserve"> </v>
      </c>
      <c r="IS1141" s="106">
        <v>46.2</v>
      </c>
    </row>
    <row r="1142" spans="2:253" s="74" customFormat="1" ht="17.100000000000001" hidden="1" customHeight="1" x14ac:dyDescent="0.25">
      <c r="B1142" s="504">
        <v>0</v>
      </c>
      <c r="C1142" s="508">
        <v>14514</v>
      </c>
      <c r="D1142" s="506">
        <f t="shared" si="577"/>
        <v>14514</v>
      </c>
      <c r="E1142" s="504" t="s">
        <v>871</v>
      </c>
      <c r="F1142" s="508" t="str">
        <f t="shared" si="611"/>
        <v xml:space="preserve"> </v>
      </c>
      <c r="G1142" s="509" t="s">
        <v>910</v>
      </c>
      <c r="H1142" s="504" t="s">
        <v>923</v>
      </c>
      <c r="I1142" s="1035" t="s">
        <v>912</v>
      </c>
      <c r="J1142" s="1036"/>
      <c r="K1142" s="516" t="s">
        <v>881</v>
      </c>
      <c r="L1142" s="521">
        <v>18</v>
      </c>
      <c r="M1142" s="532" t="s">
        <v>1700</v>
      </c>
      <c r="N1142" s="514">
        <f t="shared" si="636"/>
        <v>82.7</v>
      </c>
      <c r="O1142" s="518">
        <f t="shared" si="612"/>
        <v>0</v>
      </c>
      <c r="P1142" s="680">
        <f>'KB Duct Parts'!$AE$3</f>
        <v>0</v>
      </c>
      <c r="Q1142" s="681">
        <f t="shared" si="637"/>
        <v>0</v>
      </c>
      <c r="R1142" s="682">
        <f t="shared" si="638"/>
        <v>0</v>
      </c>
      <c r="S1142" s="716">
        <f t="shared" si="639"/>
        <v>0.35</v>
      </c>
      <c r="T1142" s="679">
        <f t="shared" si="640"/>
        <v>0</v>
      </c>
      <c r="U1142" s="679">
        <f t="shared" si="641"/>
        <v>0</v>
      </c>
      <c r="Y1142" s="120"/>
      <c r="AE1142" s="75"/>
      <c r="AF1142" s="370">
        <v>18</v>
      </c>
      <c r="AG1142" s="374">
        <v>16</v>
      </c>
      <c r="AH1142" s="378">
        <v>14</v>
      </c>
      <c r="AI1142" s="381">
        <v>12</v>
      </c>
      <c r="AJ1142" s="386">
        <v>10</v>
      </c>
      <c r="AK1142" s="391"/>
      <c r="AL1142" s="386"/>
      <c r="AM1142" s="363">
        <f t="shared" si="610"/>
        <v>1</v>
      </c>
      <c r="AN1142" s="578">
        <v>82.7</v>
      </c>
      <c r="AO1142" s="120">
        <f t="shared" si="618"/>
        <v>107.51</v>
      </c>
      <c r="AP1142" s="120">
        <f t="shared" si="613"/>
        <v>124.05000000000001</v>
      </c>
      <c r="AQ1142" s="120">
        <f t="shared" si="614"/>
        <v>144.72499999999999</v>
      </c>
      <c r="AR1142" s="120">
        <f t="shared" si="615"/>
        <v>165.4</v>
      </c>
      <c r="AS1142" s="120">
        <f t="shared" si="616"/>
        <v>0</v>
      </c>
      <c r="AT1142" s="120">
        <f t="shared" si="617"/>
        <v>0</v>
      </c>
      <c r="AU1142" s="74" t="s">
        <v>717</v>
      </c>
      <c r="AV1142" s="115"/>
      <c r="AW1142" s="395"/>
      <c r="AX1142" s="571">
        <v>1.3</v>
      </c>
      <c r="AY1142" s="572">
        <v>1.5</v>
      </c>
      <c r="AZ1142" s="572">
        <v>1.75</v>
      </c>
      <c r="BA1142" s="572">
        <v>2</v>
      </c>
      <c r="BB1142" s="573">
        <v>0</v>
      </c>
      <c r="BC1142" s="395">
        <v>0</v>
      </c>
      <c r="BD1142" s="115"/>
      <c r="BE1142" s="115"/>
      <c r="BF1142" s="115"/>
      <c r="BG1142" s="115"/>
      <c r="BH1142" s="115"/>
      <c r="BI1142" s="115"/>
      <c r="BJ1142" s="115"/>
      <c r="BK1142" s="115"/>
      <c r="BQ1142" s="74" t="str">
        <f t="shared" si="619"/>
        <v>14514-(16)</v>
      </c>
      <c r="BR1142" s="120" t="str">
        <f t="shared" si="620"/>
        <v>Tap-in T</v>
      </c>
      <c r="BS1142" s="120">
        <f t="shared" si="621"/>
        <v>107.51</v>
      </c>
      <c r="BU1142" s="74" t="str">
        <f t="shared" si="622"/>
        <v>14514-(14)</v>
      </c>
      <c r="BV1142" s="120" t="str">
        <f t="shared" si="623"/>
        <v>Tap-in T</v>
      </c>
      <c r="BW1142" s="120">
        <f t="shared" si="624"/>
        <v>124.05000000000001</v>
      </c>
      <c r="BY1142" s="74" t="str">
        <f t="shared" si="625"/>
        <v>14514-(12)</v>
      </c>
      <c r="BZ1142" s="120" t="str">
        <f t="shared" si="626"/>
        <v>Tap-in T</v>
      </c>
      <c r="CA1142" s="120">
        <f t="shared" si="627"/>
        <v>144.72499999999999</v>
      </c>
      <c r="CC1142" s="115" t="str">
        <f t="shared" si="628"/>
        <v>14514-(10)</v>
      </c>
      <c r="CD1142" s="120" t="str">
        <f t="shared" si="629"/>
        <v>Tap-in T</v>
      </c>
      <c r="CE1142" s="417">
        <f t="shared" si="630"/>
        <v>165.4</v>
      </c>
      <c r="CF1142" s="115"/>
      <c r="CG1142" s="115" t="str">
        <f t="shared" si="631"/>
        <v xml:space="preserve"> </v>
      </c>
      <c r="CH1142" s="120" t="str">
        <f t="shared" si="632"/>
        <v xml:space="preserve"> </v>
      </c>
      <c r="CI1142" s="417" t="str">
        <f t="shared" si="633"/>
        <v xml:space="preserve"> </v>
      </c>
      <c r="CJ1142" s="115"/>
      <c r="CK1142" s="115" t="str">
        <f t="shared" si="634"/>
        <v xml:space="preserve"> </v>
      </c>
      <c r="CL1142" s="120" t="str">
        <f t="shared" si="635"/>
        <v xml:space="preserve"> </v>
      </c>
      <c r="CM1142" s="417" t="str">
        <f t="shared" si="643"/>
        <v xml:space="preserve"> </v>
      </c>
      <c r="IS1142" s="106">
        <v>49</v>
      </c>
    </row>
    <row r="1143" spans="2:253" s="74" customFormat="1" ht="17.100000000000001" hidden="1" customHeight="1" x14ac:dyDescent="0.25">
      <c r="B1143" s="504">
        <v>0</v>
      </c>
      <c r="C1143" s="508">
        <v>14515</v>
      </c>
      <c r="D1143" s="506">
        <f t="shared" si="577"/>
        <v>14515</v>
      </c>
      <c r="E1143" s="504" t="s">
        <v>872</v>
      </c>
      <c r="F1143" s="508" t="str">
        <f t="shared" si="611"/>
        <v xml:space="preserve"> </v>
      </c>
      <c r="G1143" s="509" t="s">
        <v>910</v>
      </c>
      <c r="H1143" s="504" t="s">
        <v>923</v>
      </c>
      <c r="I1143" s="1035" t="s">
        <v>912</v>
      </c>
      <c r="J1143" s="1036"/>
      <c r="K1143" s="516" t="s">
        <v>881</v>
      </c>
      <c r="L1143" s="521">
        <v>18</v>
      </c>
      <c r="M1143" s="532" t="s">
        <v>1700</v>
      </c>
      <c r="N1143" s="514">
        <f t="shared" si="636"/>
        <v>88</v>
      </c>
      <c r="O1143" s="518">
        <f t="shared" si="612"/>
        <v>0</v>
      </c>
      <c r="P1143" s="680">
        <f>'KB Duct Parts'!$AE$3</f>
        <v>0</v>
      </c>
      <c r="Q1143" s="681">
        <f t="shared" si="637"/>
        <v>0</v>
      </c>
      <c r="R1143" s="682">
        <f t="shared" si="638"/>
        <v>0</v>
      </c>
      <c r="S1143" s="716">
        <f t="shared" si="639"/>
        <v>0.35</v>
      </c>
      <c r="T1143" s="679">
        <f t="shared" si="640"/>
        <v>0</v>
      </c>
      <c r="U1143" s="679">
        <f t="shared" si="641"/>
        <v>0</v>
      </c>
      <c r="Y1143" s="120"/>
      <c r="AE1143" s="75"/>
      <c r="AF1143" s="370">
        <v>18</v>
      </c>
      <c r="AG1143" s="374">
        <v>16</v>
      </c>
      <c r="AH1143" s="378">
        <v>14</v>
      </c>
      <c r="AI1143" s="381">
        <v>12</v>
      </c>
      <c r="AJ1143" s="386">
        <v>10</v>
      </c>
      <c r="AK1143" s="391"/>
      <c r="AL1143" s="386"/>
      <c r="AM1143" s="363">
        <f t="shared" si="610"/>
        <v>1</v>
      </c>
      <c r="AN1143" s="578">
        <v>88</v>
      </c>
      <c r="AO1143" s="120">
        <f t="shared" si="618"/>
        <v>114.4</v>
      </c>
      <c r="AP1143" s="120">
        <f t="shared" si="613"/>
        <v>132</v>
      </c>
      <c r="AQ1143" s="120">
        <f t="shared" si="614"/>
        <v>154</v>
      </c>
      <c r="AR1143" s="120">
        <f t="shared" si="615"/>
        <v>176</v>
      </c>
      <c r="AS1143" s="120">
        <f t="shared" si="616"/>
        <v>0</v>
      </c>
      <c r="AT1143" s="120">
        <f t="shared" si="617"/>
        <v>0</v>
      </c>
      <c r="AU1143" s="74" t="s">
        <v>717</v>
      </c>
      <c r="AV1143" s="115"/>
      <c r="AW1143" s="395"/>
      <c r="AX1143" s="571">
        <v>1.3</v>
      </c>
      <c r="AY1143" s="572">
        <v>1.5</v>
      </c>
      <c r="AZ1143" s="572">
        <v>1.75</v>
      </c>
      <c r="BA1143" s="572">
        <v>2</v>
      </c>
      <c r="BB1143" s="573">
        <v>0</v>
      </c>
      <c r="BC1143" s="395">
        <v>0</v>
      </c>
      <c r="BD1143" s="115"/>
      <c r="BE1143" s="115"/>
      <c r="BF1143" s="115"/>
      <c r="BG1143" s="115"/>
      <c r="BH1143" s="115"/>
      <c r="BI1143" s="115"/>
      <c r="BJ1143" s="115"/>
      <c r="BK1143" s="115"/>
      <c r="BQ1143" s="74" t="str">
        <f t="shared" si="619"/>
        <v>14515-(16)</v>
      </c>
      <c r="BR1143" s="120" t="str">
        <f t="shared" si="620"/>
        <v>Tap-in T</v>
      </c>
      <c r="BS1143" s="120">
        <f t="shared" si="621"/>
        <v>114.4</v>
      </c>
      <c r="BU1143" s="74" t="str">
        <f t="shared" si="622"/>
        <v>14515-(14)</v>
      </c>
      <c r="BV1143" s="120" t="str">
        <f t="shared" si="623"/>
        <v>Tap-in T</v>
      </c>
      <c r="BW1143" s="120">
        <f t="shared" si="624"/>
        <v>132</v>
      </c>
      <c r="BY1143" s="74" t="str">
        <f t="shared" si="625"/>
        <v>14515-(12)</v>
      </c>
      <c r="BZ1143" s="120" t="str">
        <f t="shared" si="626"/>
        <v>Tap-in T</v>
      </c>
      <c r="CA1143" s="120">
        <f t="shared" si="627"/>
        <v>154</v>
      </c>
      <c r="CC1143" s="115" t="str">
        <f t="shared" si="628"/>
        <v>14515-(10)</v>
      </c>
      <c r="CD1143" s="120" t="str">
        <f t="shared" si="629"/>
        <v>Tap-in T</v>
      </c>
      <c r="CE1143" s="417">
        <f t="shared" si="630"/>
        <v>176</v>
      </c>
      <c r="CF1143" s="115"/>
      <c r="CG1143" s="115" t="str">
        <f t="shared" si="631"/>
        <v xml:space="preserve"> </v>
      </c>
      <c r="CH1143" s="120" t="str">
        <f t="shared" si="632"/>
        <v xml:space="preserve"> </v>
      </c>
      <c r="CI1143" s="417" t="str">
        <f t="shared" si="633"/>
        <v xml:space="preserve"> </v>
      </c>
      <c r="CJ1143" s="115"/>
      <c r="CK1143" s="115" t="str">
        <f t="shared" si="634"/>
        <v xml:space="preserve"> </v>
      </c>
      <c r="CL1143" s="120" t="str">
        <f t="shared" si="635"/>
        <v xml:space="preserve"> </v>
      </c>
      <c r="CM1143" s="417" t="str">
        <f t="shared" si="643"/>
        <v xml:space="preserve"> </v>
      </c>
      <c r="IS1143" s="106">
        <v>52.1</v>
      </c>
    </row>
    <row r="1144" spans="2:253" s="74" customFormat="1" ht="17.100000000000001" hidden="1" customHeight="1" x14ac:dyDescent="0.25">
      <c r="B1144" s="504">
        <v>0</v>
      </c>
      <c r="C1144" s="508">
        <v>14516</v>
      </c>
      <c r="D1144" s="506">
        <f t="shared" si="577"/>
        <v>14516</v>
      </c>
      <c r="E1144" s="504" t="s">
        <v>873</v>
      </c>
      <c r="F1144" s="508" t="str">
        <f t="shared" si="611"/>
        <v xml:space="preserve"> </v>
      </c>
      <c r="G1144" s="509" t="s">
        <v>910</v>
      </c>
      <c r="H1144" s="504" t="s">
        <v>923</v>
      </c>
      <c r="I1144" s="1035" t="s">
        <v>912</v>
      </c>
      <c r="J1144" s="1036"/>
      <c r="K1144" s="516" t="s">
        <v>881</v>
      </c>
      <c r="L1144" s="521">
        <v>18</v>
      </c>
      <c r="M1144" s="532" t="s">
        <v>1700</v>
      </c>
      <c r="N1144" s="514">
        <f t="shared" si="636"/>
        <v>93.3</v>
      </c>
      <c r="O1144" s="518">
        <f t="shared" si="612"/>
        <v>0</v>
      </c>
      <c r="P1144" s="680">
        <f>'KB Duct Parts'!$AE$3</f>
        <v>0</v>
      </c>
      <c r="Q1144" s="681">
        <f t="shared" si="637"/>
        <v>0</v>
      </c>
      <c r="R1144" s="682">
        <f t="shared" si="638"/>
        <v>0</v>
      </c>
      <c r="S1144" s="716">
        <f t="shared" si="639"/>
        <v>0.35</v>
      </c>
      <c r="T1144" s="679">
        <f t="shared" si="640"/>
        <v>0</v>
      </c>
      <c r="U1144" s="679">
        <f t="shared" si="641"/>
        <v>0</v>
      </c>
      <c r="Y1144" s="120"/>
      <c r="AE1144" s="75"/>
      <c r="AF1144" s="370">
        <v>18</v>
      </c>
      <c r="AG1144" s="374">
        <v>16</v>
      </c>
      <c r="AH1144" s="378">
        <v>14</v>
      </c>
      <c r="AI1144" s="381">
        <v>12</v>
      </c>
      <c r="AJ1144" s="386">
        <v>10</v>
      </c>
      <c r="AK1144" s="391"/>
      <c r="AL1144" s="386"/>
      <c r="AM1144" s="363">
        <f t="shared" si="610"/>
        <v>1</v>
      </c>
      <c r="AN1144" s="578">
        <v>93.3</v>
      </c>
      <c r="AO1144" s="120">
        <f t="shared" si="618"/>
        <v>121.29</v>
      </c>
      <c r="AP1144" s="120">
        <f t="shared" si="613"/>
        <v>139.94999999999999</v>
      </c>
      <c r="AQ1144" s="120">
        <f t="shared" si="614"/>
        <v>163.27500000000001</v>
      </c>
      <c r="AR1144" s="120">
        <f t="shared" si="615"/>
        <v>186.6</v>
      </c>
      <c r="AS1144" s="120">
        <f t="shared" si="616"/>
        <v>0</v>
      </c>
      <c r="AT1144" s="120">
        <f t="shared" si="617"/>
        <v>0</v>
      </c>
      <c r="AU1144" s="74" t="s">
        <v>717</v>
      </c>
      <c r="AV1144" s="115"/>
      <c r="AW1144" s="395"/>
      <c r="AX1144" s="571">
        <v>1.3</v>
      </c>
      <c r="AY1144" s="572">
        <v>1.5</v>
      </c>
      <c r="AZ1144" s="572">
        <v>1.75</v>
      </c>
      <c r="BA1144" s="572">
        <v>2</v>
      </c>
      <c r="BB1144" s="573">
        <v>0</v>
      </c>
      <c r="BC1144" s="395">
        <v>0</v>
      </c>
      <c r="BD1144" s="115"/>
      <c r="BE1144" s="115"/>
      <c r="BF1144" s="115"/>
      <c r="BG1144" s="115"/>
      <c r="BH1144" s="115"/>
      <c r="BI1144" s="115"/>
      <c r="BJ1144" s="115"/>
      <c r="BK1144" s="115"/>
      <c r="BQ1144" s="74" t="str">
        <f t="shared" si="619"/>
        <v>14516-(16)</v>
      </c>
      <c r="BR1144" s="120" t="str">
        <f t="shared" si="620"/>
        <v>Tap-in T</v>
      </c>
      <c r="BS1144" s="120">
        <f t="shared" si="621"/>
        <v>121.29</v>
      </c>
      <c r="BU1144" s="74" t="str">
        <f t="shared" si="622"/>
        <v>14516-(14)</v>
      </c>
      <c r="BV1144" s="120" t="str">
        <f t="shared" si="623"/>
        <v>Tap-in T</v>
      </c>
      <c r="BW1144" s="120">
        <f t="shared" si="624"/>
        <v>139.94999999999999</v>
      </c>
      <c r="BY1144" s="74" t="str">
        <f t="shared" si="625"/>
        <v>14516-(12)</v>
      </c>
      <c r="BZ1144" s="120" t="str">
        <f t="shared" si="626"/>
        <v>Tap-in T</v>
      </c>
      <c r="CA1144" s="120">
        <f t="shared" si="627"/>
        <v>163.27500000000001</v>
      </c>
      <c r="CC1144" s="115" t="str">
        <f t="shared" si="628"/>
        <v>14516-(10)</v>
      </c>
      <c r="CD1144" s="120" t="str">
        <f t="shared" si="629"/>
        <v>Tap-in T</v>
      </c>
      <c r="CE1144" s="417">
        <f t="shared" si="630"/>
        <v>186.6</v>
      </c>
      <c r="CF1144" s="115"/>
      <c r="CG1144" s="115" t="str">
        <f t="shared" si="631"/>
        <v xml:space="preserve"> </v>
      </c>
      <c r="CH1144" s="120" t="str">
        <f t="shared" si="632"/>
        <v xml:space="preserve"> </v>
      </c>
      <c r="CI1144" s="417" t="str">
        <f t="shared" si="633"/>
        <v xml:space="preserve"> </v>
      </c>
      <c r="CJ1144" s="115"/>
      <c r="CK1144" s="115" t="str">
        <f t="shared" si="634"/>
        <v xml:space="preserve"> </v>
      </c>
      <c r="CL1144" s="120" t="str">
        <f t="shared" si="635"/>
        <v xml:space="preserve"> </v>
      </c>
      <c r="CM1144" s="417" t="str">
        <f t="shared" si="643"/>
        <v xml:space="preserve"> </v>
      </c>
      <c r="IS1144" s="106">
        <v>55.2</v>
      </c>
    </row>
    <row r="1145" spans="2:253" s="74" customFormat="1" ht="17.100000000000001" hidden="1" customHeight="1" x14ac:dyDescent="0.25">
      <c r="B1145" s="504">
        <v>0</v>
      </c>
      <c r="C1145" s="508">
        <v>14517</v>
      </c>
      <c r="D1145" s="506">
        <f t="shared" ref="D1145:D1208" si="644">IF(AM1145=1,C1145,(C1145&amp;"  ("&amp;L1145&amp;"ga)"))</f>
        <v>14517</v>
      </c>
      <c r="E1145" s="504" t="s">
        <v>874</v>
      </c>
      <c r="F1145" s="508" t="str">
        <f t="shared" si="611"/>
        <v xml:space="preserve"> </v>
      </c>
      <c r="G1145" s="509" t="s">
        <v>910</v>
      </c>
      <c r="H1145" s="504" t="s">
        <v>923</v>
      </c>
      <c r="I1145" s="1035" t="s">
        <v>912</v>
      </c>
      <c r="J1145" s="1036"/>
      <c r="K1145" s="516" t="s">
        <v>881</v>
      </c>
      <c r="L1145" s="521">
        <v>18</v>
      </c>
      <c r="M1145" s="532" t="s">
        <v>1700</v>
      </c>
      <c r="N1145" s="514">
        <f t="shared" si="636"/>
        <v>98.6</v>
      </c>
      <c r="O1145" s="518">
        <f t="shared" si="612"/>
        <v>0</v>
      </c>
      <c r="P1145" s="680">
        <f>'KB Duct Parts'!$AE$3</f>
        <v>0</v>
      </c>
      <c r="Q1145" s="681">
        <f t="shared" si="637"/>
        <v>0</v>
      </c>
      <c r="R1145" s="682">
        <f t="shared" si="638"/>
        <v>0</v>
      </c>
      <c r="S1145" s="716">
        <f t="shared" si="639"/>
        <v>0.35</v>
      </c>
      <c r="T1145" s="679">
        <f t="shared" si="640"/>
        <v>0</v>
      </c>
      <c r="U1145" s="679">
        <f t="shared" si="641"/>
        <v>0</v>
      </c>
      <c r="Y1145" s="120"/>
      <c r="AE1145" s="75"/>
      <c r="AF1145" s="370">
        <v>18</v>
      </c>
      <c r="AG1145" s="374">
        <v>16</v>
      </c>
      <c r="AH1145" s="378">
        <v>14</v>
      </c>
      <c r="AI1145" s="381">
        <v>12</v>
      </c>
      <c r="AJ1145" s="386">
        <v>10</v>
      </c>
      <c r="AK1145" s="391"/>
      <c r="AL1145" s="386"/>
      <c r="AM1145" s="363">
        <f t="shared" si="610"/>
        <v>1</v>
      </c>
      <c r="AN1145" s="578">
        <v>98.6</v>
      </c>
      <c r="AO1145" s="120">
        <f t="shared" si="618"/>
        <v>128.18</v>
      </c>
      <c r="AP1145" s="120">
        <f t="shared" si="613"/>
        <v>147.89999999999998</v>
      </c>
      <c r="AQ1145" s="120">
        <f t="shared" si="614"/>
        <v>172.54999999999998</v>
      </c>
      <c r="AR1145" s="120">
        <f t="shared" si="615"/>
        <v>197.2</v>
      </c>
      <c r="AS1145" s="120">
        <f t="shared" si="616"/>
        <v>0</v>
      </c>
      <c r="AT1145" s="120">
        <f t="shared" si="617"/>
        <v>0</v>
      </c>
      <c r="AU1145" s="74" t="s">
        <v>717</v>
      </c>
      <c r="AV1145" s="115"/>
      <c r="AW1145" s="395"/>
      <c r="AX1145" s="571">
        <v>1.3</v>
      </c>
      <c r="AY1145" s="572">
        <v>1.5</v>
      </c>
      <c r="AZ1145" s="572">
        <v>1.75</v>
      </c>
      <c r="BA1145" s="572">
        <v>2</v>
      </c>
      <c r="BB1145" s="573">
        <v>0</v>
      </c>
      <c r="BC1145" s="395">
        <v>0</v>
      </c>
      <c r="BD1145" s="115"/>
      <c r="BE1145" s="115"/>
      <c r="BF1145" s="115"/>
      <c r="BG1145" s="115"/>
      <c r="BH1145" s="115"/>
      <c r="BI1145" s="115"/>
      <c r="BJ1145" s="115"/>
      <c r="BK1145" s="115"/>
      <c r="BQ1145" s="74" t="str">
        <f t="shared" si="619"/>
        <v>14517-(16)</v>
      </c>
      <c r="BR1145" s="120" t="str">
        <f t="shared" si="620"/>
        <v>Tap-in T</v>
      </c>
      <c r="BS1145" s="120">
        <f t="shared" si="621"/>
        <v>128.18</v>
      </c>
      <c r="BU1145" s="74" t="str">
        <f t="shared" si="622"/>
        <v>14517-(14)</v>
      </c>
      <c r="BV1145" s="120" t="str">
        <f t="shared" si="623"/>
        <v>Tap-in T</v>
      </c>
      <c r="BW1145" s="120">
        <f t="shared" si="624"/>
        <v>147.89999999999998</v>
      </c>
      <c r="BY1145" s="74" t="str">
        <f t="shared" si="625"/>
        <v>14517-(12)</v>
      </c>
      <c r="BZ1145" s="120" t="str">
        <f t="shared" si="626"/>
        <v>Tap-in T</v>
      </c>
      <c r="CA1145" s="120">
        <f t="shared" si="627"/>
        <v>172.54999999999998</v>
      </c>
      <c r="CC1145" s="115" t="str">
        <f t="shared" si="628"/>
        <v>14517-(10)</v>
      </c>
      <c r="CD1145" s="120" t="str">
        <f t="shared" si="629"/>
        <v>Tap-in T</v>
      </c>
      <c r="CE1145" s="417">
        <f t="shared" si="630"/>
        <v>197.2</v>
      </c>
      <c r="CF1145" s="115"/>
      <c r="CG1145" s="115" t="str">
        <f t="shared" si="631"/>
        <v xml:space="preserve"> </v>
      </c>
      <c r="CH1145" s="120" t="str">
        <f t="shared" si="632"/>
        <v xml:space="preserve"> </v>
      </c>
      <c r="CI1145" s="417" t="str">
        <f t="shared" si="633"/>
        <v xml:space="preserve"> </v>
      </c>
      <c r="CJ1145" s="115"/>
      <c r="CK1145" s="115" t="str">
        <f t="shared" si="634"/>
        <v xml:space="preserve"> </v>
      </c>
      <c r="CL1145" s="120" t="str">
        <f t="shared" si="635"/>
        <v xml:space="preserve"> </v>
      </c>
      <c r="CM1145" s="417" t="str">
        <f t="shared" si="643"/>
        <v xml:space="preserve"> </v>
      </c>
      <c r="IS1145" s="106">
        <v>58.3</v>
      </c>
    </row>
    <row r="1146" spans="2:253" s="74" customFormat="1" ht="17.100000000000001" hidden="1" customHeight="1" x14ac:dyDescent="0.25">
      <c r="B1146" s="504">
        <v>0</v>
      </c>
      <c r="C1146" s="508">
        <v>14518</v>
      </c>
      <c r="D1146" s="506">
        <f t="shared" si="644"/>
        <v>14518</v>
      </c>
      <c r="E1146" s="504" t="s">
        <v>875</v>
      </c>
      <c r="F1146" s="508" t="str">
        <f t="shared" si="611"/>
        <v xml:space="preserve"> </v>
      </c>
      <c r="G1146" s="509" t="s">
        <v>910</v>
      </c>
      <c r="H1146" s="504" t="s">
        <v>923</v>
      </c>
      <c r="I1146" s="1035" t="s">
        <v>912</v>
      </c>
      <c r="J1146" s="1036"/>
      <c r="K1146" s="516" t="s">
        <v>881</v>
      </c>
      <c r="L1146" s="521">
        <v>18</v>
      </c>
      <c r="M1146" s="532" t="s">
        <v>1700</v>
      </c>
      <c r="N1146" s="514">
        <f t="shared" si="636"/>
        <v>103.6</v>
      </c>
      <c r="O1146" s="518">
        <f t="shared" si="612"/>
        <v>0</v>
      </c>
      <c r="P1146" s="680">
        <f>'KB Duct Parts'!$AE$3</f>
        <v>0</v>
      </c>
      <c r="Q1146" s="681">
        <f t="shared" si="637"/>
        <v>0</v>
      </c>
      <c r="R1146" s="682">
        <f t="shared" si="638"/>
        <v>0</v>
      </c>
      <c r="S1146" s="716">
        <f t="shared" si="639"/>
        <v>0.35</v>
      </c>
      <c r="T1146" s="679">
        <f t="shared" si="640"/>
        <v>0</v>
      </c>
      <c r="U1146" s="679">
        <f t="shared" si="641"/>
        <v>0</v>
      </c>
      <c r="Y1146" s="120"/>
      <c r="AE1146" s="75"/>
      <c r="AF1146" s="370">
        <v>18</v>
      </c>
      <c r="AG1146" s="374">
        <v>16</v>
      </c>
      <c r="AH1146" s="378">
        <v>14</v>
      </c>
      <c r="AI1146" s="381">
        <v>12</v>
      </c>
      <c r="AJ1146" s="386">
        <v>10</v>
      </c>
      <c r="AK1146" s="391"/>
      <c r="AL1146" s="386"/>
      <c r="AM1146" s="363">
        <f t="shared" si="610"/>
        <v>1</v>
      </c>
      <c r="AN1146" s="578">
        <v>103.6</v>
      </c>
      <c r="AO1146" s="120">
        <f t="shared" si="618"/>
        <v>134.68</v>
      </c>
      <c r="AP1146" s="120">
        <f t="shared" si="613"/>
        <v>155.39999999999998</v>
      </c>
      <c r="AQ1146" s="120">
        <f t="shared" si="614"/>
        <v>181.29999999999998</v>
      </c>
      <c r="AR1146" s="120">
        <f t="shared" si="615"/>
        <v>207.2</v>
      </c>
      <c r="AS1146" s="120">
        <f t="shared" si="616"/>
        <v>0</v>
      </c>
      <c r="AT1146" s="120">
        <f t="shared" si="617"/>
        <v>0</v>
      </c>
      <c r="AU1146" s="74" t="s">
        <v>717</v>
      </c>
      <c r="AV1146" s="115"/>
      <c r="AW1146" s="395"/>
      <c r="AX1146" s="571">
        <v>1.3</v>
      </c>
      <c r="AY1146" s="572">
        <v>1.5</v>
      </c>
      <c r="AZ1146" s="572">
        <v>1.75</v>
      </c>
      <c r="BA1146" s="572">
        <v>2</v>
      </c>
      <c r="BB1146" s="573">
        <v>0</v>
      </c>
      <c r="BC1146" s="395">
        <v>0</v>
      </c>
      <c r="BD1146" s="115"/>
      <c r="BE1146" s="115"/>
      <c r="BF1146" s="115"/>
      <c r="BG1146" s="115"/>
      <c r="BH1146" s="115"/>
      <c r="BI1146" s="115"/>
      <c r="BJ1146" s="115"/>
      <c r="BK1146" s="115"/>
      <c r="BQ1146" s="74" t="str">
        <f t="shared" si="619"/>
        <v>14518-(16)</v>
      </c>
      <c r="BR1146" s="120" t="str">
        <f t="shared" si="620"/>
        <v>Tap-in T</v>
      </c>
      <c r="BS1146" s="120">
        <f t="shared" si="621"/>
        <v>134.68</v>
      </c>
      <c r="BU1146" s="74" t="str">
        <f t="shared" si="622"/>
        <v>14518-(14)</v>
      </c>
      <c r="BV1146" s="120" t="str">
        <f t="shared" si="623"/>
        <v>Tap-in T</v>
      </c>
      <c r="BW1146" s="120">
        <f t="shared" si="624"/>
        <v>155.39999999999998</v>
      </c>
      <c r="BY1146" s="74" t="str">
        <f t="shared" si="625"/>
        <v>14518-(12)</v>
      </c>
      <c r="BZ1146" s="120" t="str">
        <f t="shared" si="626"/>
        <v>Tap-in T</v>
      </c>
      <c r="CA1146" s="120">
        <f t="shared" si="627"/>
        <v>181.29999999999998</v>
      </c>
      <c r="CC1146" s="115" t="str">
        <f t="shared" si="628"/>
        <v>14518-(10)</v>
      </c>
      <c r="CD1146" s="120" t="str">
        <f t="shared" si="629"/>
        <v>Tap-in T</v>
      </c>
      <c r="CE1146" s="417">
        <f t="shared" si="630"/>
        <v>207.2</v>
      </c>
      <c r="CF1146" s="115"/>
      <c r="CG1146" s="115" t="str">
        <f t="shared" si="631"/>
        <v xml:space="preserve"> </v>
      </c>
      <c r="CH1146" s="120" t="str">
        <f t="shared" si="632"/>
        <v xml:space="preserve"> </v>
      </c>
      <c r="CI1146" s="417" t="str">
        <f t="shared" si="633"/>
        <v xml:space="preserve"> </v>
      </c>
      <c r="CJ1146" s="115"/>
      <c r="CK1146" s="115" t="str">
        <f t="shared" si="634"/>
        <v xml:space="preserve"> </v>
      </c>
      <c r="CL1146" s="120" t="str">
        <f t="shared" si="635"/>
        <v xml:space="preserve"> </v>
      </c>
      <c r="CM1146" s="417" t="str">
        <f t="shared" si="643"/>
        <v xml:space="preserve"> </v>
      </c>
      <c r="IS1146" s="106">
        <v>61.4</v>
      </c>
    </row>
    <row r="1147" spans="2:253" s="74" customFormat="1" ht="17.100000000000001" hidden="1" customHeight="1" x14ac:dyDescent="0.25">
      <c r="B1147" s="504">
        <v>0</v>
      </c>
      <c r="C1147" s="508">
        <v>14519</v>
      </c>
      <c r="D1147" s="506">
        <f t="shared" si="644"/>
        <v>14519</v>
      </c>
      <c r="E1147" s="504" t="s">
        <v>876</v>
      </c>
      <c r="F1147" s="508" t="str">
        <f t="shared" si="611"/>
        <v xml:space="preserve"> </v>
      </c>
      <c r="G1147" s="509" t="s">
        <v>910</v>
      </c>
      <c r="H1147" s="504" t="s">
        <v>923</v>
      </c>
      <c r="I1147" s="1035" t="s">
        <v>912</v>
      </c>
      <c r="J1147" s="1036"/>
      <c r="K1147" s="516" t="s">
        <v>881</v>
      </c>
      <c r="L1147" s="521">
        <v>18</v>
      </c>
      <c r="M1147" s="532" t="s">
        <v>1700</v>
      </c>
      <c r="N1147" s="514">
        <f t="shared" si="636"/>
        <v>134.30000000000001</v>
      </c>
      <c r="O1147" s="518">
        <f t="shared" si="612"/>
        <v>0</v>
      </c>
      <c r="P1147" s="680">
        <f>'KB Duct Parts'!$AE$3</f>
        <v>0</v>
      </c>
      <c r="Q1147" s="681">
        <f t="shared" si="637"/>
        <v>0</v>
      </c>
      <c r="R1147" s="682">
        <f t="shared" si="638"/>
        <v>0</v>
      </c>
      <c r="S1147" s="716">
        <f t="shared" si="639"/>
        <v>0.35</v>
      </c>
      <c r="T1147" s="679">
        <f t="shared" si="640"/>
        <v>0</v>
      </c>
      <c r="U1147" s="679">
        <f t="shared" si="641"/>
        <v>0</v>
      </c>
      <c r="Y1147" s="120"/>
      <c r="AE1147" s="75"/>
      <c r="AF1147" s="370">
        <v>18</v>
      </c>
      <c r="AG1147" s="374">
        <v>16</v>
      </c>
      <c r="AH1147" s="378">
        <v>14</v>
      </c>
      <c r="AI1147" s="381">
        <v>12</v>
      </c>
      <c r="AJ1147" s="386">
        <v>10</v>
      </c>
      <c r="AK1147" s="391"/>
      <c r="AL1147" s="386"/>
      <c r="AM1147" s="363">
        <f t="shared" si="610"/>
        <v>1</v>
      </c>
      <c r="AN1147" s="578">
        <v>134.30000000000001</v>
      </c>
      <c r="AO1147" s="120">
        <f t="shared" si="618"/>
        <v>174.59000000000003</v>
      </c>
      <c r="AP1147" s="120">
        <f t="shared" si="613"/>
        <v>201.45000000000002</v>
      </c>
      <c r="AQ1147" s="120">
        <f t="shared" si="614"/>
        <v>235.02500000000003</v>
      </c>
      <c r="AR1147" s="120">
        <f t="shared" si="615"/>
        <v>268.60000000000002</v>
      </c>
      <c r="AS1147" s="120">
        <f t="shared" si="616"/>
        <v>0</v>
      </c>
      <c r="AT1147" s="120">
        <f t="shared" si="617"/>
        <v>0</v>
      </c>
      <c r="AU1147" s="74" t="s">
        <v>717</v>
      </c>
      <c r="AV1147" s="115"/>
      <c r="AW1147" s="395"/>
      <c r="AX1147" s="571">
        <v>1.3</v>
      </c>
      <c r="AY1147" s="572">
        <v>1.5</v>
      </c>
      <c r="AZ1147" s="572">
        <v>1.75</v>
      </c>
      <c r="BA1147" s="572">
        <v>2</v>
      </c>
      <c r="BB1147" s="573">
        <v>0</v>
      </c>
      <c r="BC1147" s="395">
        <v>0</v>
      </c>
      <c r="BD1147" s="115"/>
      <c r="BE1147" s="115"/>
      <c r="BF1147" s="115"/>
      <c r="BG1147" s="115"/>
      <c r="BH1147" s="115"/>
      <c r="BI1147" s="115"/>
      <c r="BJ1147" s="115"/>
      <c r="BK1147" s="115"/>
      <c r="BQ1147" s="74" t="str">
        <f t="shared" si="619"/>
        <v>14519-(16)</v>
      </c>
      <c r="BR1147" s="120" t="str">
        <f t="shared" si="620"/>
        <v>Tap-in T</v>
      </c>
      <c r="BS1147" s="120">
        <f t="shared" si="621"/>
        <v>174.59000000000003</v>
      </c>
      <c r="BU1147" s="74" t="str">
        <f t="shared" si="622"/>
        <v>14519-(14)</v>
      </c>
      <c r="BV1147" s="120" t="str">
        <f t="shared" si="623"/>
        <v>Tap-in T</v>
      </c>
      <c r="BW1147" s="120">
        <f t="shared" si="624"/>
        <v>201.45000000000002</v>
      </c>
      <c r="BY1147" s="74" t="str">
        <f t="shared" si="625"/>
        <v>14519-(12)</v>
      </c>
      <c r="BZ1147" s="120" t="str">
        <f t="shared" si="626"/>
        <v>Tap-in T</v>
      </c>
      <c r="CA1147" s="120">
        <f t="shared" si="627"/>
        <v>235.02500000000003</v>
      </c>
      <c r="CC1147" s="115" t="str">
        <f t="shared" si="628"/>
        <v>14519-(10)</v>
      </c>
      <c r="CD1147" s="120" t="str">
        <f t="shared" si="629"/>
        <v>Tap-in T</v>
      </c>
      <c r="CE1147" s="417">
        <f t="shared" si="630"/>
        <v>268.60000000000002</v>
      </c>
      <c r="CF1147" s="115"/>
      <c r="CG1147" s="115" t="str">
        <f t="shared" si="631"/>
        <v xml:space="preserve"> </v>
      </c>
      <c r="CH1147" s="120" t="str">
        <f t="shared" si="632"/>
        <v xml:space="preserve"> </v>
      </c>
      <c r="CI1147" s="417" t="str">
        <f t="shared" si="633"/>
        <v xml:space="preserve"> </v>
      </c>
      <c r="CJ1147" s="115"/>
      <c r="CK1147" s="115" t="str">
        <f t="shared" si="634"/>
        <v xml:space="preserve"> </v>
      </c>
      <c r="CL1147" s="120" t="str">
        <f t="shared" si="635"/>
        <v xml:space="preserve"> </v>
      </c>
      <c r="CM1147" s="417" t="str">
        <f t="shared" si="643"/>
        <v xml:space="preserve"> </v>
      </c>
      <c r="IS1147" s="106">
        <v>79.5</v>
      </c>
    </row>
    <row r="1148" spans="2:253" s="74" customFormat="1" ht="17.100000000000001" hidden="1" customHeight="1" x14ac:dyDescent="0.25">
      <c r="B1148" s="504">
        <v>0</v>
      </c>
      <c r="C1148" s="508">
        <v>14520</v>
      </c>
      <c r="D1148" s="506">
        <f t="shared" si="644"/>
        <v>14520</v>
      </c>
      <c r="E1148" s="504" t="s">
        <v>877</v>
      </c>
      <c r="F1148" s="508" t="str">
        <f t="shared" si="611"/>
        <v xml:space="preserve"> </v>
      </c>
      <c r="G1148" s="509" t="s">
        <v>910</v>
      </c>
      <c r="H1148" s="504" t="s">
        <v>923</v>
      </c>
      <c r="I1148" s="1035" t="s">
        <v>912</v>
      </c>
      <c r="J1148" s="1036"/>
      <c r="K1148" s="516" t="s">
        <v>881</v>
      </c>
      <c r="L1148" s="521">
        <v>18</v>
      </c>
      <c r="M1148" s="532" t="s">
        <v>1700</v>
      </c>
      <c r="N1148" s="514">
        <f t="shared" si="636"/>
        <v>164.7</v>
      </c>
      <c r="O1148" s="518">
        <f t="shared" si="612"/>
        <v>0</v>
      </c>
      <c r="P1148" s="680">
        <f>'KB Duct Parts'!$AE$3</f>
        <v>0</v>
      </c>
      <c r="Q1148" s="681">
        <f t="shared" si="637"/>
        <v>0</v>
      </c>
      <c r="R1148" s="682">
        <f t="shared" si="638"/>
        <v>0</v>
      </c>
      <c r="S1148" s="716">
        <f t="shared" si="639"/>
        <v>0.35</v>
      </c>
      <c r="T1148" s="679">
        <f t="shared" si="640"/>
        <v>0</v>
      </c>
      <c r="U1148" s="679">
        <f t="shared" si="641"/>
        <v>0</v>
      </c>
      <c r="Y1148" s="120"/>
      <c r="AE1148" s="75"/>
      <c r="AF1148" s="370">
        <v>18</v>
      </c>
      <c r="AG1148" s="374">
        <v>16</v>
      </c>
      <c r="AH1148" s="378">
        <v>14</v>
      </c>
      <c r="AI1148" s="381">
        <v>12</v>
      </c>
      <c r="AJ1148" s="386">
        <v>10</v>
      </c>
      <c r="AK1148" s="391"/>
      <c r="AL1148" s="386"/>
      <c r="AM1148" s="363">
        <f t="shared" si="610"/>
        <v>1</v>
      </c>
      <c r="AN1148" s="578">
        <v>164.7</v>
      </c>
      <c r="AO1148" s="120">
        <f t="shared" si="618"/>
        <v>227.28599999999997</v>
      </c>
      <c r="AP1148" s="120">
        <f t="shared" si="613"/>
        <v>247.04999999999998</v>
      </c>
      <c r="AQ1148" s="120">
        <f t="shared" si="614"/>
        <v>288.22499999999997</v>
      </c>
      <c r="AR1148" s="120">
        <f t="shared" si="615"/>
        <v>395.28</v>
      </c>
      <c r="AS1148" s="120">
        <f t="shared" si="616"/>
        <v>0</v>
      </c>
      <c r="AT1148" s="120">
        <f t="shared" si="617"/>
        <v>0</v>
      </c>
      <c r="AU1148" s="74" t="s">
        <v>717</v>
      </c>
      <c r="AV1148" s="115"/>
      <c r="AW1148" s="395"/>
      <c r="AX1148" s="571">
        <v>1.38</v>
      </c>
      <c r="AY1148" s="572">
        <v>1.5</v>
      </c>
      <c r="AZ1148" s="572">
        <v>1.75</v>
      </c>
      <c r="BA1148" s="572">
        <v>2.4</v>
      </c>
      <c r="BB1148" s="573">
        <v>0</v>
      </c>
      <c r="BC1148" s="395">
        <v>0</v>
      </c>
      <c r="BD1148" s="115"/>
      <c r="BE1148" s="115"/>
      <c r="BF1148" s="115"/>
      <c r="BG1148" s="115"/>
      <c r="BH1148" s="115"/>
      <c r="BI1148" s="115"/>
      <c r="BJ1148" s="115"/>
      <c r="BK1148" s="115"/>
      <c r="BQ1148" s="74" t="str">
        <f t="shared" si="619"/>
        <v>14520-(16)</v>
      </c>
      <c r="BR1148" s="120" t="str">
        <f t="shared" si="620"/>
        <v>Tap-in T</v>
      </c>
      <c r="BS1148" s="120">
        <f t="shared" si="621"/>
        <v>227.28599999999997</v>
      </c>
      <c r="BU1148" s="74" t="str">
        <f t="shared" si="622"/>
        <v>14520-(14)</v>
      </c>
      <c r="BV1148" s="120" t="str">
        <f t="shared" si="623"/>
        <v>Tap-in T</v>
      </c>
      <c r="BW1148" s="120">
        <f t="shared" si="624"/>
        <v>247.04999999999998</v>
      </c>
      <c r="BY1148" s="74" t="str">
        <f t="shared" si="625"/>
        <v>14520-(12)</v>
      </c>
      <c r="BZ1148" s="120" t="str">
        <f t="shared" si="626"/>
        <v>Tap-in T</v>
      </c>
      <c r="CA1148" s="120">
        <f t="shared" si="627"/>
        <v>288.22499999999997</v>
      </c>
      <c r="CC1148" s="115" t="str">
        <f t="shared" si="628"/>
        <v>14520-(10)</v>
      </c>
      <c r="CD1148" s="120" t="str">
        <f t="shared" si="629"/>
        <v>Tap-in T</v>
      </c>
      <c r="CE1148" s="417">
        <f t="shared" si="630"/>
        <v>395.28</v>
      </c>
      <c r="CF1148" s="115"/>
      <c r="CG1148" s="115" t="str">
        <f t="shared" si="631"/>
        <v xml:space="preserve"> </v>
      </c>
      <c r="CH1148" s="120" t="str">
        <f t="shared" si="632"/>
        <v xml:space="preserve"> </v>
      </c>
      <c r="CI1148" s="417" t="str">
        <f t="shared" si="633"/>
        <v xml:space="preserve"> </v>
      </c>
      <c r="CJ1148" s="115"/>
      <c r="CK1148" s="115" t="str">
        <f t="shared" si="634"/>
        <v xml:space="preserve"> </v>
      </c>
      <c r="CL1148" s="120" t="str">
        <f t="shared" si="635"/>
        <v xml:space="preserve"> </v>
      </c>
      <c r="CM1148" s="417" t="str">
        <f t="shared" si="643"/>
        <v xml:space="preserve"> </v>
      </c>
      <c r="IS1148" s="106">
        <v>97.6</v>
      </c>
    </row>
    <row r="1149" spans="2:253" s="74" customFormat="1" ht="17.100000000000001" hidden="1" customHeight="1" x14ac:dyDescent="0.25">
      <c r="B1149" s="504">
        <v>0</v>
      </c>
      <c r="C1149" s="508">
        <v>14522</v>
      </c>
      <c r="D1149" s="506">
        <f t="shared" si="644"/>
        <v>14522</v>
      </c>
      <c r="E1149" s="504" t="s">
        <v>878</v>
      </c>
      <c r="F1149" s="508" t="str">
        <f t="shared" si="611"/>
        <v xml:space="preserve"> </v>
      </c>
      <c r="G1149" s="509" t="s">
        <v>910</v>
      </c>
      <c r="H1149" s="504" t="s">
        <v>923</v>
      </c>
      <c r="I1149" s="1035" t="s">
        <v>912</v>
      </c>
      <c r="J1149" s="1036"/>
      <c r="K1149" s="516" t="s">
        <v>881</v>
      </c>
      <c r="L1149" s="521">
        <v>18</v>
      </c>
      <c r="M1149" s="532" t="s">
        <v>1700</v>
      </c>
      <c r="N1149" s="514">
        <f t="shared" si="636"/>
        <v>226.7</v>
      </c>
      <c r="O1149" s="518">
        <f t="shared" si="612"/>
        <v>0</v>
      </c>
      <c r="P1149" s="680">
        <f>'KB Duct Parts'!$AE$3</f>
        <v>0</v>
      </c>
      <c r="Q1149" s="681">
        <f t="shared" si="637"/>
        <v>0</v>
      </c>
      <c r="R1149" s="682">
        <f t="shared" si="638"/>
        <v>0</v>
      </c>
      <c r="S1149" s="716">
        <f t="shared" si="639"/>
        <v>0.35</v>
      </c>
      <c r="T1149" s="679">
        <f t="shared" si="640"/>
        <v>0</v>
      </c>
      <c r="U1149" s="679">
        <f t="shared" si="641"/>
        <v>0</v>
      </c>
      <c r="Y1149" s="120"/>
      <c r="AE1149" s="75"/>
      <c r="AF1149" s="370">
        <v>18</v>
      </c>
      <c r="AG1149" s="374">
        <v>16</v>
      </c>
      <c r="AH1149" s="378">
        <v>14</v>
      </c>
      <c r="AI1149" s="381">
        <v>12</v>
      </c>
      <c r="AJ1149" s="386">
        <v>10</v>
      </c>
      <c r="AK1149" s="391"/>
      <c r="AL1149" s="386"/>
      <c r="AM1149" s="363">
        <f t="shared" si="610"/>
        <v>1</v>
      </c>
      <c r="AN1149" s="578">
        <v>226.7</v>
      </c>
      <c r="AO1149" s="120">
        <f t="shared" si="618"/>
        <v>299.24399999999997</v>
      </c>
      <c r="AP1149" s="120">
        <f t="shared" si="613"/>
        <v>338.91649999999998</v>
      </c>
      <c r="AQ1149" s="120">
        <f t="shared" si="614"/>
        <v>364.98700000000002</v>
      </c>
      <c r="AR1149" s="120">
        <f t="shared" si="615"/>
        <v>442.06499999999994</v>
      </c>
      <c r="AS1149" s="120">
        <f t="shared" si="616"/>
        <v>0</v>
      </c>
      <c r="AT1149" s="120">
        <f t="shared" si="617"/>
        <v>0</v>
      </c>
      <c r="AU1149" s="74" t="s">
        <v>717</v>
      </c>
      <c r="AV1149" s="115"/>
      <c r="AW1149" s="395"/>
      <c r="AX1149" s="571">
        <v>1.32</v>
      </c>
      <c r="AY1149" s="572">
        <v>1.4950000000000001</v>
      </c>
      <c r="AZ1149" s="572">
        <v>1.61</v>
      </c>
      <c r="BA1149" s="572">
        <v>1.95</v>
      </c>
      <c r="BB1149" s="573">
        <v>0</v>
      </c>
      <c r="BC1149" s="395">
        <v>0</v>
      </c>
      <c r="BD1149" s="115"/>
      <c r="BE1149" s="115"/>
      <c r="BF1149" s="115"/>
      <c r="BG1149" s="115"/>
      <c r="BH1149" s="115"/>
      <c r="BI1149" s="115"/>
      <c r="BJ1149" s="115"/>
      <c r="BK1149" s="115"/>
      <c r="BQ1149" s="74" t="str">
        <f t="shared" si="619"/>
        <v>14522-(16)</v>
      </c>
      <c r="BR1149" s="120" t="str">
        <f t="shared" si="620"/>
        <v>Tap-in T</v>
      </c>
      <c r="BS1149" s="120">
        <f t="shared" si="621"/>
        <v>299.24399999999997</v>
      </c>
      <c r="BU1149" s="74" t="str">
        <f t="shared" si="622"/>
        <v>14522-(14)</v>
      </c>
      <c r="BV1149" s="120" t="str">
        <f t="shared" si="623"/>
        <v>Tap-in T</v>
      </c>
      <c r="BW1149" s="120">
        <f t="shared" si="624"/>
        <v>338.91649999999998</v>
      </c>
      <c r="BY1149" s="74" t="str">
        <f t="shared" si="625"/>
        <v>14522-(12)</v>
      </c>
      <c r="BZ1149" s="120" t="str">
        <f t="shared" si="626"/>
        <v>Tap-in T</v>
      </c>
      <c r="CA1149" s="120">
        <f t="shared" si="627"/>
        <v>364.98700000000002</v>
      </c>
      <c r="CC1149" s="115" t="str">
        <f t="shared" si="628"/>
        <v>14522-(10)</v>
      </c>
      <c r="CD1149" s="120" t="str">
        <f t="shared" si="629"/>
        <v>Tap-in T</v>
      </c>
      <c r="CE1149" s="417">
        <f t="shared" si="630"/>
        <v>442.06499999999994</v>
      </c>
      <c r="CF1149" s="115"/>
      <c r="CG1149" s="115" t="str">
        <f t="shared" si="631"/>
        <v xml:space="preserve"> </v>
      </c>
      <c r="CH1149" s="120" t="str">
        <f t="shared" si="632"/>
        <v xml:space="preserve"> </v>
      </c>
      <c r="CI1149" s="417" t="str">
        <f t="shared" si="633"/>
        <v xml:space="preserve"> </v>
      </c>
      <c r="CJ1149" s="115"/>
      <c r="CK1149" s="115" t="str">
        <f t="shared" si="634"/>
        <v xml:space="preserve"> </v>
      </c>
      <c r="CL1149" s="120" t="str">
        <f t="shared" si="635"/>
        <v xml:space="preserve"> </v>
      </c>
      <c r="CM1149" s="417" t="str">
        <f t="shared" si="643"/>
        <v xml:space="preserve"> </v>
      </c>
      <c r="IS1149" s="106">
        <v>134.19999999999999</v>
      </c>
    </row>
    <row r="1150" spans="2:253" s="74" customFormat="1" ht="17.100000000000001" hidden="1" customHeight="1" x14ac:dyDescent="0.25">
      <c r="B1150" s="504">
        <v>0</v>
      </c>
      <c r="C1150" s="508">
        <v>14524</v>
      </c>
      <c r="D1150" s="506">
        <f t="shared" si="644"/>
        <v>14524</v>
      </c>
      <c r="E1150" s="504" t="s">
        <v>1338</v>
      </c>
      <c r="F1150" s="508" t="str">
        <f t="shared" si="611"/>
        <v xml:space="preserve"> </v>
      </c>
      <c r="G1150" s="509" t="s">
        <v>910</v>
      </c>
      <c r="H1150" s="504" t="s">
        <v>923</v>
      </c>
      <c r="I1150" s="1035" t="s">
        <v>912</v>
      </c>
      <c r="J1150" s="1036"/>
      <c r="K1150" s="516" t="s">
        <v>881</v>
      </c>
      <c r="L1150" s="521">
        <v>18</v>
      </c>
      <c r="M1150" s="532" t="s">
        <v>1700</v>
      </c>
      <c r="N1150" s="514">
        <f t="shared" si="636"/>
        <v>292</v>
      </c>
      <c r="O1150" s="518">
        <f t="shared" si="612"/>
        <v>0</v>
      </c>
      <c r="P1150" s="680">
        <f>'KB Duct Parts'!$AE$3</f>
        <v>0</v>
      </c>
      <c r="Q1150" s="681">
        <f t="shared" si="637"/>
        <v>0</v>
      </c>
      <c r="R1150" s="682">
        <f t="shared" si="638"/>
        <v>0</v>
      </c>
      <c r="S1150" s="716">
        <f t="shared" si="639"/>
        <v>0.35</v>
      </c>
      <c r="T1150" s="679">
        <f t="shared" si="640"/>
        <v>0</v>
      </c>
      <c r="U1150" s="679">
        <f t="shared" si="641"/>
        <v>0</v>
      </c>
      <c r="Y1150" s="120"/>
      <c r="AE1150" s="75"/>
      <c r="AF1150" s="370">
        <v>18</v>
      </c>
      <c r="AG1150" s="374">
        <v>16</v>
      </c>
      <c r="AH1150" s="378">
        <v>14</v>
      </c>
      <c r="AI1150" s="381">
        <v>12</v>
      </c>
      <c r="AJ1150" s="386">
        <v>10</v>
      </c>
      <c r="AK1150" s="391"/>
      <c r="AL1150" s="386"/>
      <c r="AM1150" s="363">
        <f t="shared" si="610"/>
        <v>1</v>
      </c>
      <c r="AN1150" s="578">
        <v>292</v>
      </c>
      <c r="AO1150" s="120">
        <f t="shared" si="618"/>
        <v>350.4</v>
      </c>
      <c r="AP1150" s="120">
        <f t="shared" si="613"/>
        <v>417.56</v>
      </c>
      <c r="AQ1150" s="120">
        <f t="shared" si="614"/>
        <v>449.68</v>
      </c>
      <c r="AR1150" s="120">
        <f t="shared" si="615"/>
        <v>525.6</v>
      </c>
      <c r="AS1150" s="120">
        <f t="shared" si="616"/>
        <v>0</v>
      </c>
      <c r="AT1150" s="120">
        <f t="shared" si="617"/>
        <v>0</v>
      </c>
      <c r="AU1150" s="74" t="s">
        <v>717</v>
      </c>
      <c r="AV1150" s="115"/>
      <c r="AW1150" s="395"/>
      <c r="AX1150" s="571">
        <v>1.2</v>
      </c>
      <c r="AY1150" s="572">
        <v>1.43</v>
      </c>
      <c r="AZ1150" s="572">
        <v>1.54</v>
      </c>
      <c r="BA1150" s="572">
        <v>1.8</v>
      </c>
      <c r="BB1150" s="573">
        <v>0</v>
      </c>
      <c r="BC1150" s="395">
        <v>0</v>
      </c>
      <c r="BD1150" s="115"/>
      <c r="BE1150" s="115"/>
      <c r="BF1150" s="115"/>
      <c r="BG1150" s="115"/>
      <c r="BH1150" s="115"/>
      <c r="BI1150" s="115"/>
      <c r="BJ1150" s="115"/>
      <c r="BK1150" s="115"/>
      <c r="BQ1150" s="74" t="str">
        <f t="shared" si="619"/>
        <v>14524-(16)</v>
      </c>
      <c r="BR1150" s="120" t="str">
        <f t="shared" si="620"/>
        <v>Tap-in T</v>
      </c>
      <c r="BS1150" s="120">
        <f t="shared" si="621"/>
        <v>350.4</v>
      </c>
      <c r="BU1150" s="74" t="str">
        <f t="shared" si="622"/>
        <v>14524-(14)</v>
      </c>
      <c r="BV1150" s="120" t="str">
        <f t="shared" si="623"/>
        <v>Tap-in T</v>
      </c>
      <c r="BW1150" s="120">
        <f t="shared" si="624"/>
        <v>417.56</v>
      </c>
      <c r="BY1150" s="74" t="str">
        <f t="shared" si="625"/>
        <v>14524-(12)</v>
      </c>
      <c r="BZ1150" s="120" t="str">
        <f t="shared" si="626"/>
        <v>Tap-in T</v>
      </c>
      <c r="CA1150" s="120">
        <f t="shared" si="627"/>
        <v>449.68</v>
      </c>
      <c r="CC1150" s="115" t="str">
        <f t="shared" si="628"/>
        <v>14524-(10)</v>
      </c>
      <c r="CD1150" s="120" t="str">
        <f t="shared" si="629"/>
        <v>Tap-in T</v>
      </c>
      <c r="CE1150" s="417">
        <f t="shared" si="630"/>
        <v>525.6</v>
      </c>
      <c r="CF1150" s="115"/>
      <c r="CG1150" s="115" t="str">
        <f t="shared" si="631"/>
        <v xml:space="preserve"> </v>
      </c>
      <c r="CH1150" s="120" t="str">
        <f t="shared" si="632"/>
        <v xml:space="preserve"> </v>
      </c>
      <c r="CI1150" s="417" t="str">
        <f t="shared" si="633"/>
        <v xml:space="preserve"> </v>
      </c>
      <c r="CJ1150" s="115"/>
      <c r="CK1150" s="115" t="str">
        <f t="shared" si="634"/>
        <v xml:space="preserve"> </v>
      </c>
      <c r="CL1150" s="120" t="str">
        <f t="shared" si="635"/>
        <v xml:space="preserve"> </v>
      </c>
      <c r="CM1150" s="417" t="str">
        <f t="shared" si="643"/>
        <v xml:space="preserve"> </v>
      </c>
      <c r="IS1150" s="106"/>
    </row>
    <row r="1151" spans="2:253" s="74" customFormat="1" ht="17.100000000000001" hidden="1" customHeight="1" x14ac:dyDescent="0.25">
      <c r="B1151" s="504">
        <f>IF(AND('KB Duct Parts'!$BL$14=1,'KB Duct Parts'!I17&gt;0),'KB Duct Parts'!I17,0)</f>
        <v>0</v>
      </c>
      <c r="C1151" s="508">
        <v>15003</v>
      </c>
      <c r="D1151" s="506">
        <f t="shared" si="644"/>
        <v>15003</v>
      </c>
      <c r="E1151" s="520" t="s">
        <v>483</v>
      </c>
      <c r="F1151" s="508" t="str">
        <f t="shared" si="611"/>
        <v xml:space="preserve"> </v>
      </c>
      <c r="G1151" s="509" t="s">
        <v>911</v>
      </c>
      <c r="H1151" s="504" t="s">
        <v>923</v>
      </c>
      <c r="I1151" s="1035" t="s">
        <v>932</v>
      </c>
      <c r="J1151" s="1036"/>
      <c r="K1151" s="516" t="s">
        <v>881</v>
      </c>
      <c r="L1151" s="521">
        <v>24</v>
      </c>
      <c r="M1151" s="532" t="s">
        <v>1700</v>
      </c>
      <c r="N1151" s="514">
        <f t="shared" si="636"/>
        <v>17.899999999999999</v>
      </c>
      <c r="O1151" s="518">
        <f t="shared" si="612"/>
        <v>0</v>
      </c>
      <c r="P1151" s="680">
        <f>'KB Duct Parts'!$AE$3</f>
        <v>0</v>
      </c>
      <c r="Q1151" s="681">
        <f t="shared" si="637"/>
        <v>0</v>
      </c>
      <c r="R1151" s="682">
        <f t="shared" si="638"/>
        <v>0</v>
      </c>
      <c r="S1151" s="716">
        <f t="shared" si="639"/>
        <v>0.35</v>
      </c>
      <c r="T1151" s="679">
        <f t="shared" si="640"/>
        <v>0</v>
      </c>
      <c r="U1151" s="679">
        <f t="shared" si="641"/>
        <v>0</v>
      </c>
      <c r="Y1151" s="120"/>
      <c r="AE1151" s="75"/>
      <c r="AF1151" s="370">
        <v>24</v>
      </c>
      <c r="AG1151" s="374">
        <v>22</v>
      </c>
      <c r="AH1151" s="378">
        <v>20</v>
      </c>
      <c r="AI1151" s="381">
        <v>18</v>
      </c>
      <c r="AJ1151" s="386">
        <v>16</v>
      </c>
      <c r="AK1151" s="391"/>
      <c r="AL1151" s="386"/>
      <c r="AM1151" s="363">
        <f t="shared" si="610"/>
        <v>1</v>
      </c>
      <c r="AN1151" s="578">
        <v>17.899999999999999</v>
      </c>
      <c r="AO1151" s="120">
        <f t="shared" si="618"/>
        <v>21.479999999999997</v>
      </c>
      <c r="AP1151" s="120">
        <f t="shared" si="613"/>
        <v>23.27</v>
      </c>
      <c r="AQ1151" s="120">
        <f t="shared" si="614"/>
        <v>25.059999999999995</v>
      </c>
      <c r="AR1151" s="120">
        <f t="shared" si="615"/>
        <v>0</v>
      </c>
      <c r="AS1151" s="120">
        <f t="shared" si="616"/>
        <v>0</v>
      </c>
      <c r="AT1151" s="120">
        <f t="shared" si="617"/>
        <v>0</v>
      </c>
      <c r="AU1151" s="74" t="s">
        <v>717</v>
      </c>
      <c r="AV1151" s="115"/>
      <c r="AW1151" s="395"/>
      <c r="AX1151" s="571">
        <v>1.2</v>
      </c>
      <c r="AY1151" s="572">
        <v>1.3</v>
      </c>
      <c r="AZ1151" s="572">
        <v>1.4</v>
      </c>
      <c r="BA1151" s="572">
        <v>0</v>
      </c>
      <c r="BB1151" s="573">
        <v>0</v>
      </c>
      <c r="BC1151" s="395">
        <v>0</v>
      </c>
      <c r="BD1151" s="115"/>
      <c r="BE1151" s="115"/>
      <c r="BF1151" s="115"/>
      <c r="BG1151" s="115"/>
      <c r="BH1151" s="115"/>
      <c r="BI1151" s="115"/>
      <c r="BJ1151" s="115"/>
      <c r="BK1151" s="115"/>
      <c r="BQ1151" s="74" t="str">
        <f t="shared" si="619"/>
        <v>15003-(22)</v>
      </c>
      <c r="BR1151" s="120" t="str">
        <f t="shared" si="620"/>
        <v>Adapter</v>
      </c>
      <c r="BS1151" s="120">
        <f t="shared" si="621"/>
        <v>21.479999999999997</v>
      </c>
      <c r="BU1151" s="74" t="str">
        <f t="shared" si="622"/>
        <v>15003-(20)</v>
      </c>
      <c r="BV1151" s="120" t="str">
        <f t="shared" si="623"/>
        <v>Adapter</v>
      </c>
      <c r="BW1151" s="120">
        <f t="shared" si="624"/>
        <v>23.27</v>
      </c>
      <c r="BY1151" s="74" t="str">
        <f t="shared" si="625"/>
        <v>15003-(18)</v>
      </c>
      <c r="BZ1151" s="120" t="str">
        <f t="shared" si="626"/>
        <v>Adapter</v>
      </c>
      <c r="CA1151" s="120">
        <f t="shared" si="627"/>
        <v>25.059999999999995</v>
      </c>
      <c r="CC1151" s="115" t="str">
        <f t="shared" si="628"/>
        <v xml:space="preserve"> </v>
      </c>
      <c r="CD1151" s="120" t="str">
        <f t="shared" si="629"/>
        <v xml:space="preserve"> </v>
      </c>
      <c r="CE1151" s="417" t="str">
        <f t="shared" si="630"/>
        <v xml:space="preserve"> </v>
      </c>
      <c r="CF1151" s="115"/>
      <c r="CG1151" s="115" t="str">
        <f t="shared" si="631"/>
        <v xml:space="preserve"> </v>
      </c>
      <c r="CH1151" s="120" t="str">
        <f t="shared" si="632"/>
        <v xml:space="preserve"> </v>
      </c>
      <c r="CI1151" s="417" t="str">
        <f t="shared" si="633"/>
        <v xml:space="preserve"> </v>
      </c>
      <c r="CJ1151" s="115"/>
      <c r="CK1151" s="115" t="str">
        <f t="shared" si="634"/>
        <v xml:space="preserve"> </v>
      </c>
      <c r="CL1151" s="120" t="str">
        <f t="shared" si="635"/>
        <v xml:space="preserve"> </v>
      </c>
      <c r="CM1151" s="417" t="str">
        <f t="shared" si="643"/>
        <v xml:space="preserve"> </v>
      </c>
      <c r="IS1151" s="106">
        <v>12.3</v>
      </c>
    </row>
    <row r="1152" spans="2:253" s="74" customFormat="1" ht="17.100000000000001" hidden="1" customHeight="1" x14ac:dyDescent="0.25">
      <c r="B1152" s="504">
        <f>IF(AND('KB Duct Parts'!$BL$14=1,'KB Duct Parts'!I18&gt;0),'KB Duct Parts'!I18,0)</f>
        <v>0</v>
      </c>
      <c r="C1152" s="508">
        <v>15004</v>
      </c>
      <c r="D1152" s="506">
        <f t="shared" si="644"/>
        <v>15004</v>
      </c>
      <c r="E1152" s="520" t="s">
        <v>861</v>
      </c>
      <c r="F1152" s="508" t="str">
        <f t="shared" si="611"/>
        <v xml:space="preserve"> </v>
      </c>
      <c r="G1152" s="509" t="s">
        <v>911</v>
      </c>
      <c r="H1152" s="504" t="s">
        <v>923</v>
      </c>
      <c r="I1152" s="1035" t="s">
        <v>932</v>
      </c>
      <c r="J1152" s="1036"/>
      <c r="K1152" s="516" t="s">
        <v>881</v>
      </c>
      <c r="L1152" s="521">
        <v>24</v>
      </c>
      <c r="M1152" s="532" t="s">
        <v>1700</v>
      </c>
      <c r="N1152" s="514">
        <f t="shared" si="636"/>
        <v>17.899999999999999</v>
      </c>
      <c r="O1152" s="518">
        <f t="shared" si="612"/>
        <v>0</v>
      </c>
      <c r="P1152" s="680">
        <f>'KB Duct Parts'!$AE$3</f>
        <v>0</v>
      </c>
      <c r="Q1152" s="681">
        <f t="shared" si="637"/>
        <v>0</v>
      </c>
      <c r="R1152" s="682">
        <f t="shared" si="638"/>
        <v>0</v>
      </c>
      <c r="S1152" s="716">
        <f t="shared" si="639"/>
        <v>0.35</v>
      </c>
      <c r="T1152" s="679">
        <f t="shared" si="640"/>
        <v>0</v>
      </c>
      <c r="U1152" s="679">
        <f t="shared" si="641"/>
        <v>0</v>
      </c>
      <c r="Y1152" s="120"/>
      <c r="AE1152" s="75"/>
      <c r="AF1152" s="370">
        <v>24</v>
      </c>
      <c r="AG1152" s="374">
        <v>22</v>
      </c>
      <c r="AH1152" s="378">
        <v>20</v>
      </c>
      <c r="AI1152" s="381">
        <v>18</v>
      </c>
      <c r="AJ1152" s="386">
        <v>16</v>
      </c>
      <c r="AK1152" s="391"/>
      <c r="AL1152" s="386"/>
      <c r="AM1152" s="363">
        <f t="shared" si="610"/>
        <v>1</v>
      </c>
      <c r="AN1152" s="578">
        <v>17.899999999999999</v>
      </c>
      <c r="AO1152" s="120">
        <f t="shared" si="618"/>
        <v>21.479999999999997</v>
      </c>
      <c r="AP1152" s="120">
        <f t="shared" si="613"/>
        <v>23.27</v>
      </c>
      <c r="AQ1152" s="120">
        <f t="shared" si="614"/>
        <v>25.059999999999995</v>
      </c>
      <c r="AR1152" s="120">
        <f t="shared" si="615"/>
        <v>0</v>
      </c>
      <c r="AS1152" s="120">
        <f t="shared" si="616"/>
        <v>0</v>
      </c>
      <c r="AT1152" s="120">
        <f t="shared" si="617"/>
        <v>0</v>
      </c>
      <c r="AU1152" s="74" t="s">
        <v>717</v>
      </c>
      <c r="AV1152" s="115"/>
      <c r="AW1152" s="395"/>
      <c r="AX1152" s="571">
        <v>1.2</v>
      </c>
      <c r="AY1152" s="572">
        <v>1.3</v>
      </c>
      <c r="AZ1152" s="572">
        <v>1.4</v>
      </c>
      <c r="BA1152" s="572">
        <v>0</v>
      </c>
      <c r="BB1152" s="573">
        <v>0</v>
      </c>
      <c r="BC1152" s="395">
        <v>0</v>
      </c>
      <c r="BD1152" s="115"/>
      <c r="BE1152" s="115"/>
      <c r="BF1152" s="115"/>
      <c r="BG1152" s="115"/>
      <c r="BH1152" s="115"/>
      <c r="BI1152" s="115"/>
      <c r="BJ1152" s="115"/>
      <c r="BK1152" s="115"/>
      <c r="BQ1152" s="74" t="str">
        <f t="shared" si="619"/>
        <v>15004-(22)</v>
      </c>
      <c r="BR1152" s="120" t="str">
        <f t="shared" si="620"/>
        <v>Adapter</v>
      </c>
      <c r="BS1152" s="120">
        <f t="shared" si="621"/>
        <v>21.479999999999997</v>
      </c>
      <c r="BU1152" s="74" t="str">
        <f t="shared" si="622"/>
        <v>15004-(20)</v>
      </c>
      <c r="BV1152" s="120" t="str">
        <f t="shared" si="623"/>
        <v>Adapter</v>
      </c>
      <c r="BW1152" s="120">
        <f t="shared" si="624"/>
        <v>23.27</v>
      </c>
      <c r="BY1152" s="74" t="str">
        <f t="shared" si="625"/>
        <v>15004-(18)</v>
      </c>
      <c r="BZ1152" s="120" t="str">
        <f t="shared" si="626"/>
        <v>Adapter</v>
      </c>
      <c r="CA1152" s="120">
        <f t="shared" si="627"/>
        <v>25.059999999999995</v>
      </c>
      <c r="CC1152" s="115" t="str">
        <f t="shared" si="628"/>
        <v xml:space="preserve"> </v>
      </c>
      <c r="CD1152" s="120" t="str">
        <f t="shared" si="629"/>
        <v xml:space="preserve"> </v>
      </c>
      <c r="CE1152" s="417" t="str">
        <f t="shared" si="630"/>
        <v xml:space="preserve"> </v>
      </c>
      <c r="CF1152" s="115"/>
      <c r="CG1152" s="115" t="str">
        <f t="shared" si="631"/>
        <v xml:space="preserve"> </v>
      </c>
      <c r="CH1152" s="120" t="str">
        <f t="shared" si="632"/>
        <v xml:space="preserve"> </v>
      </c>
      <c r="CI1152" s="417" t="str">
        <f t="shared" si="633"/>
        <v xml:space="preserve"> </v>
      </c>
      <c r="CJ1152" s="115"/>
      <c r="CK1152" s="115" t="str">
        <f t="shared" si="634"/>
        <v xml:space="preserve"> </v>
      </c>
      <c r="CL1152" s="120" t="str">
        <f t="shared" si="635"/>
        <v xml:space="preserve"> </v>
      </c>
      <c r="CM1152" s="417" t="str">
        <f t="shared" si="643"/>
        <v xml:space="preserve"> </v>
      </c>
      <c r="IS1152" s="106">
        <v>12.3</v>
      </c>
    </row>
    <row r="1153" spans="2:253" s="74" customFormat="1" ht="17.100000000000001" hidden="1" customHeight="1" x14ac:dyDescent="0.25">
      <c r="B1153" s="504">
        <f>IF(AND('KB Duct Parts'!$BL$14=1,'KB Duct Parts'!I19&gt;0),'KB Duct Parts'!I19,0)</f>
        <v>0</v>
      </c>
      <c r="C1153" s="508">
        <v>15005</v>
      </c>
      <c r="D1153" s="506">
        <f t="shared" si="644"/>
        <v>15005</v>
      </c>
      <c r="E1153" s="504" t="s">
        <v>862</v>
      </c>
      <c r="F1153" s="508" t="str">
        <f t="shared" si="611"/>
        <v xml:space="preserve"> </v>
      </c>
      <c r="G1153" s="509" t="s">
        <v>911</v>
      </c>
      <c r="H1153" s="504" t="s">
        <v>923</v>
      </c>
      <c r="I1153" s="1035" t="s">
        <v>932</v>
      </c>
      <c r="J1153" s="1036"/>
      <c r="K1153" s="516" t="s">
        <v>881</v>
      </c>
      <c r="L1153" s="521">
        <v>24</v>
      </c>
      <c r="M1153" s="532" t="s">
        <v>1700</v>
      </c>
      <c r="N1153" s="514">
        <f t="shared" si="636"/>
        <v>20.100000000000001</v>
      </c>
      <c r="O1153" s="518">
        <f t="shared" si="612"/>
        <v>0</v>
      </c>
      <c r="P1153" s="680">
        <f>'KB Duct Parts'!$AE$3</f>
        <v>0</v>
      </c>
      <c r="Q1153" s="681">
        <f t="shared" si="637"/>
        <v>0</v>
      </c>
      <c r="R1153" s="682">
        <f t="shared" si="638"/>
        <v>0</v>
      </c>
      <c r="S1153" s="716">
        <f t="shared" si="639"/>
        <v>0.35</v>
      </c>
      <c r="T1153" s="679">
        <f t="shared" si="640"/>
        <v>0</v>
      </c>
      <c r="U1153" s="679">
        <f t="shared" si="641"/>
        <v>0</v>
      </c>
      <c r="Y1153" s="120"/>
      <c r="AE1153" s="75"/>
      <c r="AF1153" s="370">
        <v>24</v>
      </c>
      <c r="AG1153" s="374">
        <v>22</v>
      </c>
      <c r="AH1153" s="378">
        <v>20</v>
      </c>
      <c r="AI1153" s="381">
        <v>18</v>
      </c>
      <c r="AJ1153" s="386">
        <v>16</v>
      </c>
      <c r="AK1153" s="391"/>
      <c r="AL1153" s="386"/>
      <c r="AM1153" s="363">
        <f t="shared" si="610"/>
        <v>1</v>
      </c>
      <c r="AN1153" s="578">
        <v>20.100000000000001</v>
      </c>
      <c r="AO1153" s="120">
        <f t="shared" si="618"/>
        <v>24.12</v>
      </c>
      <c r="AP1153" s="120">
        <f t="shared" si="613"/>
        <v>26.130000000000003</v>
      </c>
      <c r="AQ1153" s="120">
        <f t="shared" si="614"/>
        <v>28.14</v>
      </c>
      <c r="AR1153" s="120">
        <f t="shared" si="615"/>
        <v>0</v>
      </c>
      <c r="AS1153" s="120">
        <f t="shared" si="616"/>
        <v>0</v>
      </c>
      <c r="AT1153" s="120">
        <f t="shared" si="617"/>
        <v>0</v>
      </c>
      <c r="AU1153" s="74" t="s">
        <v>717</v>
      </c>
      <c r="AV1153" s="115"/>
      <c r="AW1153" s="395"/>
      <c r="AX1153" s="571">
        <v>1.2</v>
      </c>
      <c r="AY1153" s="572">
        <v>1.3</v>
      </c>
      <c r="AZ1153" s="572">
        <v>1.4</v>
      </c>
      <c r="BA1153" s="572">
        <v>0</v>
      </c>
      <c r="BB1153" s="573">
        <v>0</v>
      </c>
      <c r="BC1153" s="395">
        <v>0</v>
      </c>
      <c r="BD1153" s="115"/>
      <c r="BE1153" s="115"/>
      <c r="BF1153" s="115"/>
      <c r="BG1153" s="115"/>
      <c r="BH1153" s="115"/>
      <c r="BI1153" s="115"/>
      <c r="BJ1153" s="115"/>
      <c r="BK1153" s="115"/>
      <c r="BQ1153" s="74" t="str">
        <f t="shared" si="619"/>
        <v>15005-(22)</v>
      </c>
      <c r="BR1153" s="120" t="str">
        <f t="shared" si="620"/>
        <v>Adapter</v>
      </c>
      <c r="BS1153" s="120">
        <f t="shared" si="621"/>
        <v>24.12</v>
      </c>
      <c r="BU1153" s="74" t="str">
        <f t="shared" si="622"/>
        <v>15005-(20)</v>
      </c>
      <c r="BV1153" s="120" t="str">
        <f t="shared" si="623"/>
        <v>Adapter</v>
      </c>
      <c r="BW1153" s="120">
        <f t="shared" si="624"/>
        <v>26.130000000000003</v>
      </c>
      <c r="BY1153" s="74" t="str">
        <f t="shared" si="625"/>
        <v>15005-(18)</v>
      </c>
      <c r="BZ1153" s="120" t="str">
        <f t="shared" si="626"/>
        <v>Adapter</v>
      </c>
      <c r="CA1153" s="120">
        <f t="shared" si="627"/>
        <v>28.14</v>
      </c>
      <c r="CC1153" s="115" t="str">
        <f t="shared" si="628"/>
        <v xml:space="preserve"> </v>
      </c>
      <c r="CD1153" s="120" t="str">
        <f t="shared" si="629"/>
        <v xml:space="preserve"> </v>
      </c>
      <c r="CE1153" s="417" t="str">
        <f t="shared" si="630"/>
        <v xml:space="preserve"> </v>
      </c>
      <c r="CF1153" s="115"/>
      <c r="CG1153" s="115" t="str">
        <f t="shared" si="631"/>
        <v xml:space="preserve"> </v>
      </c>
      <c r="CH1153" s="120" t="str">
        <f t="shared" si="632"/>
        <v xml:space="preserve"> </v>
      </c>
      <c r="CI1153" s="417" t="str">
        <f t="shared" si="633"/>
        <v xml:space="preserve"> </v>
      </c>
      <c r="CJ1153" s="115"/>
      <c r="CK1153" s="115" t="str">
        <f t="shared" si="634"/>
        <v xml:space="preserve"> </v>
      </c>
      <c r="CL1153" s="120" t="str">
        <f t="shared" si="635"/>
        <v xml:space="preserve"> </v>
      </c>
      <c r="CM1153" s="417" t="str">
        <f t="shared" si="643"/>
        <v xml:space="preserve"> </v>
      </c>
      <c r="IS1153" s="106">
        <v>13.7</v>
      </c>
    </row>
    <row r="1154" spans="2:253" s="74" customFormat="1" ht="17.100000000000001" hidden="1" customHeight="1" x14ac:dyDescent="0.25">
      <c r="B1154" s="504">
        <f>IF(AND('KB Duct Parts'!$BL$14=1,'KB Duct Parts'!I20&gt;0),'KB Duct Parts'!I20,0)</f>
        <v>0</v>
      </c>
      <c r="C1154" s="508">
        <v>15006</v>
      </c>
      <c r="D1154" s="506">
        <f t="shared" si="644"/>
        <v>15006</v>
      </c>
      <c r="E1154" s="504" t="s">
        <v>863</v>
      </c>
      <c r="F1154" s="508" t="str">
        <f t="shared" si="611"/>
        <v xml:space="preserve"> </v>
      </c>
      <c r="G1154" s="509" t="s">
        <v>911</v>
      </c>
      <c r="H1154" s="504" t="s">
        <v>923</v>
      </c>
      <c r="I1154" s="1035" t="s">
        <v>932</v>
      </c>
      <c r="J1154" s="1036"/>
      <c r="K1154" s="516" t="s">
        <v>881</v>
      </c>
      <c r="L1154" s="521">
        <v>24</v>
      </c>
      <c r="M1154" s="532" t="s">
        <v>1700</v>
      </c>
      <c r="N1154" s="514">
        <f t="shared" si="636"/>
        <v>24.4</v>
      </c>
      <c r="O1154" s="518">
        <f t="shared" si="612"/>
        <v>0</v>
      </c>
      <c r="P1154" s="680">
        <f>'KB Duct Parts'!$AE$3</f>
        <v>0</v>
      </c>
      <c r="Q1154" s="681">
        <f t="shared" si="637"/>
        <v>0</v>
      </c>
      <c r="R1154" s="682">
        <f t="shared" si="638"/>
        <v>0</v>
      </c>
      <c r="S1154" s="716">
        <f t="shared" si="639"/>
        <v>0.35</v>
      </c>
      <c r="T1154" s="679">
        <f t="shared" si="640"/>
        <v>0</v>
      </c>
      <c r="U1154" s="679">
        <f t="shared" si="641"/>
        <v>0</v>
      </c>
      <c r="Y1154" s="120"/>
      <c r="AE1154" s="75"/>
      <c r="AF1154" s="370">
        <v>24</v>
      </c>
      <c r="AG1154" s="374">
        <v>22</v>
      </c>
      <c r="AH1154" s="378">
        <v>20</v>
      </c>
      <c r="AI1154" s="381">
        <v>18</v>
      </c>
      <c r="AJ1154" s="386">
        <v>16</v>
      </c>
      <c r="AK1154" s="391">
        <v>14</v>
      </c>
      <c r="AL1154" s="386">
        <v>12</v>
      </c>
      <c r="AM1154" s="363">
        <f t="shared" si="610"/>
        <v>1</v>
      </c>
      <c r="AN1154" s="578">
        <v>24.4</v>
      </c>
      <c r="AO1154" s="120">
        <f t="shared" si="618"/>
        <v>29.279999999999998</v>
      </c>
      <c r="AP1154" s="120">
        <f t="shared" si="613"/>
        <v>31.72</v>
      </c>
      <c r="AQ1154" s="120">
        <f t="shared" si="614"/>
        <v>34.159999999999997</v>
      </c>
      <c r="AR1154" s="120">
        <f t="shared" si="615"/>
        <v>36.599999999999994</v>
      </c>
      <c r="AS1154" s="120">
        <f t="shared" si="616"/>
        <v>39.04</v>
      </c>
      <c r="AT1154" s="120">
        <f t="shared" si="617"/>
        <v>41.48</v>
      </c>
      <c r="AU1154" s="74" t="s">
        <v>717</v>
      </c>
      <c r="AV1154" s="115"/>
      <c r="AW1154" s="395"/>
      <c r="AX1154" s="571">
        <v>1.2</v>
      </c>
      <c r="AY1154" s="572">
        <v>1.3</v>
      </c>
      <c r="AZ1154" s="572">
        <v>1.4</v>
      </c>
      <c r="BA1154" s="572">
        <v>1.5</v>
      </c>
      <c r="BB1154" s="573">
        <v>1.6</v>
      </c>
      <c r="BC1154" s="395">
        <v>1.7</v>
      </c>
      <c r="BD1154" s="115"/>
      <c r="BE1154" s="115"/>
      <c r="BF1154" s="115"/>
      <c r="BG1154" s="115"/>
      <c r="BH1154" s="115"/>
      <c r="BI1154" s="115"/>
      <c r="BJ1154" s="115"/>
      <c r="BK1154" s="115"/>
      <c r="BQ1154" s="74" t="str">
        <f t="shared" si="619"/>
        <v>15006-(22)</v>
      </c>
      <c r="BR1154" s="120" t="str">
        <f t="shared" si="620"/>
        <v>Adapter</v>
      </c>
      <c r="BS1154" s="120">
        <f t="shared" si="621"/>
        <v>29.279999999999998</v>
      </c>
      <c r="BU1154" s="74" t="str">
        <f t="shared" si="622"/>
        <v>15006-(20)</v>
      </c>
      <c r="BV1154" s="120" t="str">
        <f t="shared" si="623"/>
        <v>Adapter</v>
      </c>
      <c r="BW1154" s="120">
        <f t="shared" si="624"/>
        <v>31.72</v>
      </c>
      <c r="BY1154" s="74" t="str">
        <f t="shared" si="625"/>
        <v>15006-(18)</v>
      </c>
      <c r="BZ1154" s="120" t="str">
        <f t="shared" si="626"/>
        <v>Adapter</v>
      </c>
      <c r="CA1154" s="120">
        <f t="shared" si="627"/>
        <v>34.159999999999997</v>
      </c>
      <c r="CC1154" s="115" t="str">
        <f t="shared" si="628"/>
        <v>15006-(16)</v>
      </c>
      <c r="CD1154" s="120" t="str">
        <f t="shared" si="629"/>
        <v>Adapter</v>
      </c>
      <c r="CE1154" s="417">
        <f t="shared" si="630"/>
        <v>36.599999999999994</v>
      </c>
      <c r="CF1154" s="115"/>
      <c r="CG1154" s="115" t="str">
        <f t="shared" si="631"/>
        <v>15006-(14)</v>
      </c>
      <c r="CH1154" s="120" t="str">
        <f t="shared" si="632"/>
        <v>Adapter</v>
      </c>
      <c r="CI1154" s="417">
        <f t="shared" si="633"/>
        <v>39.04</v>
      </c>
      <c r="CJ1154" s="115"/>
      <c r="CK1154" s="115" t="str">
        <f t="shared" si="634"/>
        <v>15006-12</v>
      </c>
      <c r="CL1154" s="120" t="str">
        <f t="shared" si="635"/>
        <v>Adapter</v>
      </c>
      <c r="CM1154" s="417">
        <f t="shared" si="643"/>
        <v>41.48</v>
      </c>
      <c r="IS1154" s="106">
        <v>16.7</v>
      </c>
    </row>
    <row r="1155" spans="2:253" s="74" customFormat="1" ht="17.100000000000001" hidden="1" customHeight="1" x14ac:dyDescent="0.25">
      <c r="B1155" s="504">
        <f>IF(AND('KB Duct Parts'!$BL$14=1,'KB Duct Parts'!I21&gt;0),'KB Duct Parts'!I21,0)</f>
        <v>0</v>
      </c>
      <c r="C1155" s="508">
        <v>15007</v>
      </c>
      <c r="D1155" s="506">
        <f t="shared" si="644"/>
        <v>15007</v>
      </c>
      <c r="E1155" s="504" t="s">
        <v>864</v>
      </c>
      <c r="F1155" s="508" t="str">
        <f t="shared" si="611"/>
        <v xml:space="preserve"> </v>
      </c>
      <c r="G1155" s="509" t="s">
        <v>911</v>
      </c>
      <c r="H1155" s="504" t="s">
        <v>923</v>
      </c>
      <c r="I1155" s="1035" t="s">
        <v>932</v>
      </c>
      <c r="J1155" s="1036"/>
      <c r="K1155" s="516" t="s">
        <v>881</v>
      </c>
      <c r="L1155" s="521">
        <v>22</v>
      </c>
      <c r="M1155" s="532" t="s">
        <v>1700</v>
      </c>
      <c r="N1155" s="514">
        <f t="shared" si="636"/>
        <v>25.2</v>
      </c>
      <c r="O1155" s="518">
        <f t="shared" si="612"/>
        <v>0</v>
      </c>
      <c r="P1155" s="680">
        <f>'KB Duct Parts'!$AE$3</f>
        <v>0</v>
      </c>
      <c r="Q1155" s="681">
        <f t="shared" si="637"/>
        <v>0</v>
      </c>
      <c r="R1155" s="682">
        <f t="shared" si="638"/>
        <v>0</v>
      </c>
      <c r="S1155" s="716">
        <f t="shared" si="639"/>
        <v>0.35</v>
      </c>
      <c r="T1155" s="679">
        <f t="shared" si="640"/>
        <v>0</v>
      </c>
      <c r="U1155" s="679">
        <f t="shared" si="641"/>
        <v>0</v>
      </c>
      <c r="Y1155" s="120"/>
      <c r="AE1155" s="75"/>
      <c r="AF1155" s="370">
        <v>22</v>
      </c>
      <c r="AG1155" s="374">
        <v>20</v>
      </c>
      <c r="AH1155" s="378">
        <v>18</v>
      </c>
      <c r="AI1155" s="381">
        <v>16</v>
      </c>
      <c r="AJ1155" s="386">
        <v>14</v>
      </c>
      <c r="AK1155" s="391">
        <v>12</v>
      </c>
      <c r="AL1155" s="386">
        <v>10</v>
      </c>
      <c r="AM1155" s="363">
        <f t="shared" si="610"/>
        <v>1</v>
      </c>
      <c r="AN1155" s="578">
        <v>25.2</v>
      </c>
      <c r="AO1155" s="120">
        <f t="shared" si="618"/>
        <v>30.24</v>
      </c>
      <c r="AP1155" s="120">
        <f t="shared" si="613"/>
        <v>32.76</v>
      </c>
      <c r="AQ1155" s="120">
        <f t="shared" si="614"/>
        <v>35.279999999999994</v>
      </c>
      <c r="AR1155" s="120">
        <f t="shared" si="615"/>
        <v>37.799999999999997</v>
      </c>
      <c r="AS1155" s="120">
        <f t="shared" si="616"/>
        <v>40.32</v>
      </c>
      <c r="AT1155" s="120">
        <f t="shared" si="617"/>
        <v>42.839999999999996</v>
      </c>
      <c r="AU1155" s="74" t="s">
        <v>717</v>
      </c>
      <c r="AV1155" s="115"/>
      <c r="AW1155" s="395"/>
      <c r="AX1155" s="571">
        <v>1.2</v>
      </c>
      <c r="AY1155" s="572">
        <v>1.3</v>
      </c>
      <c r="AZ1155" s="572">
        <v>1.4</v>
      </c>
      <c r="BA1155" s="572">
        <v>1.5</v>
      </c>
      <c r="BB1155" s="573">
        <v>1.6</v>
      </c>
      <c r="BC1155" s="395">
        <v>1.7</v>
      </c>
      <c r="BD1155" s="115"/>
      <c r="BE1155" s="115"/>
      <c r="BF1155" s="115"/>
      <c r="BG1155" s="115"/>
      <c r="BH1155" s="115"/>
      <c r="BI1155" s="115"/>
      <c r="BJ1155" s="115"/>
      <c r="BK1155" s="115"/>
      <c r="BQ1155" s="74" t="str">
        <f t="shared" si="619"/>
        <v>15007-(20)</v>
      </c>
      <c r="BR1155" s="120" t="str">
        <f t="shared" si="620"/>
        <v>Adapter</v>
      </c>
      <c r="BS1155" s="120">
        <f t="shared" si="621"/>
        <v>30.24</v>
      </c>
      <c r="BU1155" s="74" t="str">
        <f t="shared" si="622"/>
        <v>15007-(18)</v>
      </c>
      <c r="BV1155" s="120" t="str">
        <f t="shared" si="623"/>
        <v>Adapter</v>
      </c>
      <c r="BW1155" s="120">
        <f t="shared" si="624"/>
        <v>32.76</v>
      </c>
      <c r="BY1155" s="74" t="str">
        <f t="shared" si="625"/>
        <v>15007-(16)</v>
      </c>
      <c r="BZ1155" s="120" t="str">
        <f t="shared" si="626"/>
        <v>Adapter</v>
      </c>
      <c r="CA1155" s="120">
        <f t="shared" si="627"/>
        <v>35.279999999999994</v>
      </c>
      <c r="CC1155" s="115" t="str">
        <f t="shared" si="628"/>
        <v>15007-(14)</v>
      </c>
      <c r="CD1155" s="120" t="str">
        <f t="shared" si="629"/>
        <v>Adapter</v>
      </c>
      <c r="CE1155" s="417">
        <f t="shared" si="630"/>
        <v>37.799999999999997</v>
      </c>
      <c r="CF1155" s="115"/>
      <c r="CG1155" s="115" t="str">
        <f t="shared" si="631"/>
        <v>15007-(12)</v>
      </c>
      <c r="CH1155" s="120" t="str">
        <f t="shared" si="632"/>
        <v>Adapter</v>
      </c>
      <c r="CI1155" s="417">
        <f t="shared" si="633"/>
        <v>40.32</v>
      </c>
      <c r="CJ1155" s="115"/>
      <c r="CK1155" s="115" t="str">
        <f t="shared" si="634"/>
        <v>15007-10</v>
      </c>
      <c r="CL1155" s="120" t="str">
        <f t="shared" si="635"/>
        <v>Adapter</v>
      </c>
      <c r="CM1155" s="417">
        <f t="shared" si="643"/>
        <v>42.839999999999996</v>
      </c>
      <c r="IS1155" s="106">
        <v>17.399999999999999</v>
      </c>
    </row>
    <row r="1156" spans="2:253" s="74" customFormat="1" ht="17.100000000000001" hidden="1" customHeight="1" x14ac:dyDescent="0.25">
      <c r="B1156" s="504">
        <f>IF(AND('KB Duct Parts'!$BL$14=1,'KB Duct Parts'!I22&gt;0),'KB Duct Parts'!I22,0)</f>
        <v>0</v>
      </c>
      <c r="C1156" s="508">
        <v>15008</v>
      </c>
      <c r="D1156" s="506">
        <f t="shared" si="644"/>
        <v>15008</v>
      </c>
      <c r="E1156" s="504" t="s">
        <v>865</v>
      </c>
      <c r="F1156" s="508" t="str">
        <f t="shared" si="611"/>
        <v xml:space="preserve"> </v>
      </c>
      <c r="G1156" s="509" t="s">
        <v>911</v>
      </c>
      <c r="H1156" s="504" t="s">
        <v>923</v>
      </c>
      <c r="I1156" s="1035" t="s">
        <v>932</v>
      </c>
      <c r="J1156" s="1036"/>
      <c r="K1156" s="516" t="s">
        <v>881</v>
      </c>
      <c r="L1156" s="521">
        <v>22</v>
      </c>
      <c r="M1156" s="532" t="s">
        <v>1700</v>
      </c>
      <c r="N1156" s="514">
        <f t="shared" si="636"/>
        <v>27.3</v>
      </c>
      <c r="O1156" s="518">
        <f t="shared" si="612"/>
        <v>0</v>
      </c>
      <c r="P1156" s="680">
        <f>'KB Duct Parts'!$AE$3</f>
        <v>0</v>
      </c>
      <c r="Q1156" s="681">
        <f t="shared" si="637"/>
        <v>0</v>
      </c>
      <c r="R1156" s="682">
        <f t="shared" si="638"/>
        <v>0</v>
      </c>
      <c r="S1156" s="716">
        <f t="shared" si="639"/>
        <v>0.35</v>
      </c>
      <c r="T1156" s="679">
        <f t="shared" si="640"/>
        <v>0</v>
      </c>
      <c r="U1156" s="679">
        <f t="shared" si="641"/>
        <v>0</v>
      </c>
      <c r="Y1156" s="120"/>
      <c r="AE1156" s="75"/>
      <c r="AF1156" s="370">
        <v>22</v>
      </c>
      <c r="AG1156" s="374">
        <v>20</v>
      </c>
      <c r="AH1156" s="378">
        <v>18</v>
      </c>
      <c r="AI1156" s="381">
        <v>16</v>
      </c>
      <c r="AJ1156" s="386">
        <v>14</v>
      </c>
      <c r="AK1156" s="391">
        <v>12</v>
      </c>
      <c r="AL1156" s="386">
        <v>10</v>
      </c>
      <c r="AM1156" s="363">
        <f t="shared" si="610"/>
        <v>1</v>
      </c>
      <c r="AN1156" s="578">
        <v>27.3</v>
      </c>
      <c r="AO1156" s="120">
        <f t="shared" si="618"/>
        <v>32.76</v>
      </c>
      <c r="AP1156" s="120">
        <f t="shared" si="613"/>
        <v>35.49</v>
      </c>
      <c r="AQ1156" s="120">
        <f t="shared" si="614"/>
        <v>38.22</v>
      </c>
      <c r="AR1156" s="120">
        <f t="shared" si="615"/>
        <v>40.950000000000003</v>
      </c>
      <c r="AS1156" s="120">
        <f t="shared" si="616"/>
        <v>43.680000000000007</v>
      </c>
      <c r="AT1156" s="120">
        <f t="shared" si="617"/>
        <v>46.41</v>
      </c>
      <c r="AU1156" s="74" t="s">
        <v>717</v>
      </c>
      <c r="AV1156" s="115"/>
      <c r="AW1156" s="395"/>
      <c r="AX1156" s="571">
        <v>1.2</v>
      </c>
      <c r="AY1156" s="572">
        <v>1.3</v>
      </c>
      <c r="AZ1156" s="572">
        <v>1.4</v>
      </c>
      <c r="BA1156" s="572">
        <v>1.5</v>
      </c>
      <c r="BB1156" s="573">
        <v>1.6</v>
      </c>
      <c r="BC1156" s="395">
        <v>1.7</v>
      </c>
      <c r="BD1156" s="115"/>
      <c r="BE1156" s="115"/>
      <c r="BF1156" s="115"/>
      <c r="BG1156" s="115"/>
      <c r="BH1156" s="115"/>
      <c r="BI1156" s="115"/>
      <c r="BJ1156" s="115"/>
      <c r="BK1156" s="115"/>
      <c r="BQ1156" s="74" t="str">
        <f t="shared" si="619"/>
        <v>15008-(20)</v>
      </c>
      <c r="BR1156" s="120" t="str">
        <f t="shared" si="620"/>
        <v>Adapter</v>
      </c>
      <c r="BS1156" s="120">
        <f t="shared" si="621"/>
        <v>32.76</v>
      </c>
      <c r="BU1156" s="74" t="str">
        <f t="shared" si="622"/>
        <v>15008-(18)</v>
      </c>
      <c r="BV1156" s="120" t="str">
        <f t="shared" si="623"/>
        <v>Adapter</v>
      </c>
      <c r="BW1156" s="120">
        <f t="shared" si="624"/>
        <v>35.49</v>
      </c>
      <c r="BY1156" s="74" t="str">
        <f t="shared" si="625"/>
        <v>15008-(16)</v>
      </c>
      <c r="BZ1156" s="120" t="str">
        <f t="shared" si="626"/>
        <v>Adapter</v>
      </c>
      <c r="CA1156" s="120">
        <f t="shared" si="627"/>
        <v>38.22</v>
      </c>
      <c r="CC1156" s="115" t="str">
        <f t="shared" si="628"/>
        <v>15008-(14)</v>
      </c>
      <c r="CD1156" s="120" t="str">
        <f t="shared" si="629"/>
        <v>Adapter</v>
      </c>
      <c r="CE1156" s="417">
        <f t="shared" si="630"/>
        <v>40.950000000000003</v>
      </c>
      <c r="CF1156" s="115"/>
      <c r="CG1156" s="115" t="str">
        <f t="shared" si="631"/>
        <v>15008-(12)</v>
      </c>
      <c r="CH1156" s="120" t="str">
        <f t="shared" si="632"/>
        <v>Adapter</v>
      </c>
      <c r="CI1156" s="417">
        <f t="shared" si="633"/>
        <v>43.680000000000007</v>
      </c>
      <c r="CJ1156" s="115"/>
      <c r="CK1156" s="115" t="str">
        <f t="shared" si="634"/>
        <v>15008-10</v>
      </c>
      <c r="CL1156" s="120" t="str">
        <f t="shared" si="635"/>
        <v>Adapter</v>
      </c>
      <c r="CM1156" s="417">
        <f t="shared" si="643"/>
        <v>46.41</v>
      </c>
      <c r="IS1156" s="106">
        <v>18.7</v>
      </c>
    </row>
    <row r="1157" spans="2:253" s="74" customFormat="1" ht="17.100000000000001" hidden="1" customHeight="1" x14ac:dyDescent="0.25">
      <c r="B1157" s="504">
        <f>IF(AND('KB Duct Parts'!$BL$14=1,'KB Duct Parts'!I23&gt;0),'KB Duct Parts'!I23,0)</f>
        <v>0</v>
      </c>
      <c r="C1157" s="508">
        <v>15009</v>
      </c>
      <c r="D1157" s="506">
        <f t="shared" si="644"/>
        <v>15009</v>
      </c>
      <c r="E1157" s="504" t="s">
        <v>866</v>
      </c>
      <c r="F1157" s="508" t="str">
        <f t="shared" si="611"/>
        <v xml:space="preserve"> </v>
      </c>
      <c r="G1157" s="509" t="s">
        <v>911</v>
      </c>
      <c r="H1157" s="504" t="s">
        <v>923</v>
      </c>
      <c r="I1157" s="1035" t="s">
        <v>932</v>
      </c>
      <c r="J1157" s="1036"/>
      <c r="K1157" s="516" t="s">
        <v>881</v>
      </c>
      <c r="L1157" s="521">
        <v>22</v>
      </c>
      <c r="M1157" s="532" t="s">
        <v>1700</v>
      </c>
      <c r="N1157" s="514">
        <f t="shared" si="636"/>
        <v>28.9</v>
      </c>
      <c r="O1157" s="518">
        <f t="shared" si="612"/>
        <v>0</v>
      </c>
      <c r="P1157" s="680">
        <f>'KB Duct Parts'!$AE$3</f>
        <v>0</v>
      </c>
      <c r="Q1157" s="681">
        <f t="shared" si="637"/>
        <v>0</v>
      </c>
      <c r="R1157" s="682">
        <f t="shared" si="638"/>
        <v>0</v>
      </c>
      <c r="S1157" s="716">
        <f t="shared" si="639"/>
        <v>0.35</v>
      </c>
      <c r="T1157" s="679">
        <f t="shared" si="640"/>
        <v>0</v>
      </c>
      <c r="U1157" s="679">
        <f t="shared" si="641"/>
        <v>0</v>
      </c>
      <c r="Y1157" s="120"/>
      <c r="AE1157" s="75"/>
      <c r="AF1157" s="370">
        <v>22</v>
      </c>
      <c r="AG1157" s="374">
        <v>20</v>
      </c>
      <c r="AH1157" s="378">
        <v>18</v>
      </c>
      <c r="AI1157" s="381">
        <v>16</v>
      </c>
      <c r="AJ1157" s="386">
        <v>14</v>
      </c>
      <c r="AK1157" s="391">
        <v>12</v>
      </c>
      <c r="AL1157" s="386">
        <v>10</v>
      </c>
      <c r="AM1157" s="363">
        <f t="shared" ref="AM1157:AM1220" si="645">IF(L1157=AF1157,1,IF(L1157=AG1157,2,IF(L1157=AH1157,3,IF(L1157=AI1157,4,IF(L1157=AJ1157,5,IF(L1157=AK1157,6,IF(L1157=AL1157,7,0)))))))</f>
        <v>1</v>
      </c>
      <c r="AN1157" s="578">
        <v>28.9</v>
      </c>
      <c r="AO1157" s="120">
        <f t="shared" si="618"/>
        <v>34.68</v>
      </c>
      <c r="AP1157" s="120">
        <f t="shared" si="613"/>
        <v>37.57</v>
      </c>
      <c r="AQ1157" s="120">
        <f t="shared" si="614"/>
        <v>40.459999999999994</v>
      </c>
      <c r="AR1157" s="120">
        <f t="shared" si="615"/>
        <v>43.349999999999994</v>
      </c>
      <c r="AS1157" s="120">
        <f t="shared" si="616"/>
        <v>46.24</v>
      </c>
      <c r="AT1157" s="120">
        <f t="shared" si="617"/>
        <v>49.129999999999995</v>
      </c>
      <c r="AU1157" s="74" t="s">
        <v>717</v>
      </c>
      <c r="AV1157" s="115"/>
      <c r="AW1157" s="395"/>
      <c r="AX1157" s="571">
        <v>1.2</v>
      </c>
      <c r="AY1157" s="572">
        <v>1.3</v>
      </c>
      <c r="AZ1157" s="572">
        <v>1.4</v>
      </c>
      <c r="BA1157" s="572">
        <v>1.5</v>
      </c>
      <c r="BB1157" s="573">
        <v>1.6</v>
      </c>
      <c r="BC1157" s="395">
        <v>1.7</v>
      </c>
      <c r="BD1157" s="115"/>
      <c r="BE1157" s="115"/>
      <c r="BF1157" s="115"/>
      <c r="BG1157" s="115"/>
      <c r="BH1157" s="115"/>
      <c r="BI1157" s="115"/>
      <c r="BJ1157" s="115"/>
      <c r="BK1157" s="115"/>
      <c r="BQ1157" s="74" t="str">
        <f t="shared" si="619"/>
        <v>15009-(20)</v>
      </c>
      <c r="BR1157" s="120" t="str">
        <f t="shared" si="620"/>
        <v>Adapter</v>
      </c>
      <c r="BS1157" s="120">
        <f t="shared" si="621"/>
        <v>34.68</v>
      </c>
      <c r="BU1157" s="74" t="str">
        <f t="shared" si="622"/>
        <v>15009-(18)</v>
      </c>
      <c r="BV1157" s="120" t="str">
        <f t="shared" si="623"/>
        <v>Adapter</v>
      </c>
      <c r="BW1157" s="120">
        <f t="shared" si="624"/>
        <v>37.57</v>
      </c>
      <c r="BY1157" s="74" t="str">
        <f t="shared" si="625"/>
        <v>15009-(16)</v>
      </c>
      <c r="BZ1157" s="120" t="str">
        <f t="shared" si="626"/>
        <v>Adapter</v>
      </c>
      <c r="CA1157" s="120">
        <f t="shared" si="627"/>
        <v>40.459999999999994</v>
      </c>
      <c r="CC1157" s="115" t="str">
        <f t="shared" si="628"/>
        <v>15009-(14)</v>
      </c>
      <c r="CD1157" s="120" t="str">
        <f t="shared" si="629"/>
        <v>Adapter</v>
      </c>
      <c r="CE1157" s="417">
        <f t="shared" si="630"/>
        <v>43.349999999999994</v>
      </c>
      <c r="CF1157" s="115"/>
      <c r="CG1157" s="115" t="str">
        <f t="shared" si="631"/>
        <v>15009-(12)</v>
      </c>
      <c r="CH1157" s="120" t="str">
        <f t="shared" si="632"/>
        <v>Adapter</v>
      </c>
      <c r="CI1157" s="417">
        <f t="shared" si="633"/>
        <v>46.24</v>
      </c>
      <c r="CJ1157" s="115"/>
      <c r="CK1157" s="115" t="str">
        <f t="shared" si="634"/>
        <v>15009-10</v>
      </c>
      <c r="CL1157" s="120" t="str">
        <f t="shared" si="635"/>
        <v>Adapter</v>
      </c>
      <c r="CM1157" s="417">
        <f t="shared" si="643"/>
        <v>49.129999999999995</v>
      </c>
      <c r="IS1157" s="106">
        <v>19.8</v>
      </c>
    </row>
    <row r="1158" spans="2:253" s="74" customFormat="1" ht="17.100000000000001" hidden="1" customHeight="1" x14ac:dyDescent="0.25">
      <c r="B1158" s="504">
        <f>IF(AND('KB Duct Parts'!$BL$14=1,'KB Duct Parts'!I24&gt;0),'KB Duct Parts'!I24,0)</f>
        <v>0</v>
      </c>
      <c r="C1158" s="508">
        <v>15010</v>
      </c>
      <c r="D1158" s="506">
        <f t="shared" si="644"/>
        <v>15010</v>
      </c>
      <c r="E1158" s="504" t="s">
        <v>867</v>
      </c>
      <c r="F1158" s="508" t="str">
        <f t="shared" ref="F1158:F1221" si="646">IF(AM1158&gt;1,"Non-Std"," ")</f>
        <v xml:space="preserve"> </v>
      </c>
      <c r="G1158" s="509" t="s">
        <v>911</v>
      </c>
      <c r="H1158" s="504" t="s">
        <v>923</v>
      </c>
      <c r="I1158" s="1035" t="s">
        <v>932</v>
      </c>
      <c r="J1158" s="1036"/>
      <c r="K1158" s="516" t="s">
        <v>881</v>
      </c>
      <c r="L1158" s="521">
        <v>22</v>
      </c>
      <c r="M1158" s="532" t="s">
        <v>1700</v>
      </c>
      <c r="N1158" s="514">
        <f t="shared" si="636"/>
        <v>30.6</v>
      </c>
      <c r="O1158" s="518">
        <f t="shared" si="612"/>
        <v>0</v>
      </c>
      <c r="P1158" s="680">
        <f>'KB Duct Parts'!$AE$3</f>
        <v>0</v>
      </c>
      <c r="Q1158" s="681">
        <f t="shared" si="637"/>
        <v>0</v>
      </c>
      <c r="R1158" s="682">
        <f t="shared" si="638"/>
        <v>0</v>
      </c>
      <c r="S1158" s="716">
        <f t="shared" si="639"/>
        <v>0.35</v>
      </c>
      <c r="T1158" s="679">
        <f t="shared" si="640"/>
        <v>0</v>
      </c>
      <c r="U1158" s="679">
        <f t="shared" si="641"/>
        <v>0</v>
      </c>
      <c r="Y1158" s="120"/>
      <c r="AE1158" s="75"/>
      <c r="AF1158" s="370">
        <v>22</v>
      </c>
      <c r="AG1158" s="374">
        <v>20</v>
      </c>
      <c r="AH1158" s="378">
        <v>18</v>
      </c>
      <c r="AI1158" s="381">
        <v>16</v>
      </c>
      <c r="AJ1158" s="386">
        <v>14</v>
      </c>
      <c r="AK1158" s="391">
        <v>12</v>
      </c>
      <c r="AL1158" s="386">
        <v>10</v>
      </c>
      <c r="AM1158" s="363">
        <f t="shared" si="645"/>
        <v>1</v>
      </c>
      <c r="AN1158" s="578">
        <v>30.6</v>
      </c>
      <c r="AO1158" s="120">
        <f t="shared" si="618"/>
        <v>36.72</v>
      </c>
      <c r="AP1158" s="120">
        <f t="shared" si="613"/>
        <v>39.78</v>
      </c>
      <c r="AQ1158" s="120">
        <f t="shared" si="614"/>
        <v>42.839999999999996</v>
      </c>
      <c r="AR1158" s="120">
        <f t="shared" si="615"/>
        <v>45.900000000000006</v>
      </c>
      <c r="AS1158" s="120">
        <f t="shared" si="616"/>
        <v>48.960000000000008</v>
      </c>
      <c r="AT1158" s="120">
        <f t="shared" si="617"/>
        <v>52.02</v>
      </c>
      <c r="AU1158" s="74" t="s">
        <v>717</v>
      </c>
      <c r="AV1158" s="115"/>
      <c r="AW1158" s="395"/>
      <c r="AX1158" s="571">
        <v>1.2</v>
      </c>
      <c r="AY1158" s="572">
        <v>1.3</v>
      </c>
      <c r="AZ1158" s="572">
        <v>1.4</v>
      </c>
      <c r="BA1158" s="572">
        <v>1.5</v>
      </c>
      <c r="BB1158" s="573">
        <v>1.6</v>
      </c>
      <c r="BC1158" s="395">
        <v>1.7</v>
      </c>
      <c r="BD1158" s="115"/>
      <c r="BE1158" s="115"/>
      <c r="BF1158" s="115"/>
      <c r="BG1158" s="115"/>
      <c r="BH1158" s="115"/>
      <c r="BI1158" s="115"/>
      <c r="BJ1158" s="115"/>
      <c r="BK1158" s="115"/>
      <c r="BQ1158" s="74" t="str">
        <f t="shared" si="619"/>
        <v>15010-(20)</v>
      </c>
      <c r="BR1158" s="120" t="str">
        <f t="shared" si="620"/>
        <v>Adapter</v>
      </c>
      <c r="BS1158" s="120">
        <f t="shared" si="621"/>
        <v>36.72</v>
      </c>
      <c r="BU1158" s="74" t="str">
        <f t="shared" si="622"/>
        <v>15010-(18)</v>
      </c>
      <c r="BV1158" s="120" t="str">
        <f t="shared" si="623"/>
        <v>Adapter</v>
      </c>
      <c r="BW1158" s="120">
        <f t="shared" si="624"/>
        <v>39.78</v>
      </c>
      <c r="BY1158" s="74" t="str">
        <f t="shared" si="625"/>
        <v>15010-(16)</v>
      </c>
      <c r="BZ1158" s="120" t="str">
        <f t="shared" si="626"/>
        <v>Adapter</v>
      </c>
      <c r="CA1158" s="120">
        <f t="shared" si="627"/>
        <v>42.839999999999996</v>
      </c>
      <c r="CC1158" s="115" t="str">
        <f t="shared" si="628"/>
        <v>15010-(14)</v>
      </c>
      <c r="CD1158" s="120" t="str">
        <f t="shared" si="629"/>
        <v>Adapter</v>
      </c>
      <c r="CE1158" s="417">
        <f t="shared" si="630"/>
        <v>45.900000000000006</v>
      </c>
      <c r="CF1158" s="115"/>
      <c r="CG1158" s="115" t="str">
        <f t="shared" si="631"/>
        <v>15010-(12)</v>
      </c>
      <c r="CH1158" s="120" t="str">
        <f t="shared" si="632"/>
        <v>Adapter</v>
      </c>
      <c r="CI1158" s="417">
        <f t="shared" si="633"/>
        <v>48.960000000000008</v>
      </c>
      <c r="CJ1158" s="115"/>
      <c r="CK1158" s="115" t="str">
        <f t="shared" si="634"/>
        <v>15010-10</v>
      </c>
      <c r="CL1158" s="120" t="str">
        <f t="shared" si="635"/>
        <v>Adapter</v>
      </c>
      <c r="CM1158" s="417">
        <f t="shared" si="643"/>
        <v>52.02</v>
      </c>
      <c r="IS1158" s="106">
        <v>21</v>
      </c>
    </row>
    <row r="1159" spans="2:253" s="74" customFormat="1" ht="17.100000000000001" hidden="1" customHeight="1" x14ac:dyDescent="0.25">
      <c r="B1159" s="504">
        <f>IF(AND('KB Duct Parts'!$BL$14=1,'KB Duct Parts'!I25&gt;0),'KB Duct Parts'!I25,0)</f>
        <v>0</v>
      </c>
      <c r="C1159" s="508">
        <v>15011</v>
      </c>
      <c r="D1159" s="506">
        <f t="shared" si="644"/>
        <v>15011</v>
      </c>
      <c r="E1159" s="504" t="s">
        <v>868</v>
      </c>
      <c r="F1159" s="508" t="str">
        <f t="shared" si="646"/>
        <v xml:space="preserve"> </v>
      </c>
      <c r="G1159" s="509" t="s">
        <v>911</v>
      </c>
      <c r="H1159" s="504" t="s">
        <v>923</v>
      </c>
      <c r="I1159" s="1035" t="s">
        <v>932</v>
      </c>
      <c r="J1159" s="1036"/>
      <c r="K1159" s="516" t="s">
        <v>881</v>
      </c>
      <c r="L1159" s="521">
        <v>22</v>
      </c>
      <c r="M1159" s="532" t="s">
        <v>1700</v>
      </c>
      <c r="N1159" s="514">
        <f t="shared" si="636"/>
        <v>31.6</v>
      </c>
      <c r="O1159" s="518">
        <f t="shared" si="612"/>
        <v>0</v>
      </c>
      <c r="P1159" s="680">
        <f>'KB Duct Parts'!$AE$3</f>
        <v>0</v>
      </c>
      <c r="Q1159" s="681">
        <f t="shared" si="637"/>
        <v>0</v>
      </c>
      <c r="R1159" s="682">
        <f t="shared" si="638"/>
        <v>0</v>
      </c>
      <c r="S1159" s="716">
        <f t="shared" si="639"/>
        <v>0.35</v>
      </c>
      <c r="T1159" s="679">
        <f t="shared" si="640"/>
        <v>0</v>
      </c>
      <c r="U1159" s="679">
        <f t="shared" si="641"/>
        <v>0</v>
      </c>
      <c r="Y1159" s="120"/>
      <c r="AE1159" s="75"/>
      <c r="AF1159" s="370">
        <v>22</v>
      </c>
      <c r="AG1159" s="374">
        <v>20</v>
      </c>
      <c r="AH1159" s="378">
        <v>18</v>
      </c>
      <c r="AI1159" s="381">
        <v>16</v>
      </c>
      <c r="AJ1159" s="386">
        <v>14</v>
      </c>
      <c r="AK1159" s="391">
        <v>12</v>
      </c>
      <c r="AL1159" s="386">
        <v>10</v>
      </c>
      <c r="AM1159" s="363">
        <f t="shared" si="645"/>
        <v>1</v>
      </c>
      <c r="AN1159" s="578">
        <v>31.6</v>
      </c>
      <c r="AO1159" s="120">
        <f t="shared" si="618"/>
        <v>37.92</v>
      </c>
      <c r="AP1159" s="120">
        <f t="shared" si="613"/>
        <v>41.080000000000005</v>
      </c>
      <c r="AQ1159" s="120">
        <f t="shared" si="614"/>
        <v>44.24</v>
      </c>
      <c r="AR1159" s="120">
        <f t="shared" si="615"/>
        <v>47.400000000000006</v>
      </c>
      <c r="AS1159" s="120">
        <f t="shared" si="616"/>
        <v>50.56</v>
      </c>
      <c r="AT1159" s="120">
        <f t="shared" si="617"/>
        <v>53.72</v>
      </c>
      <c r="AU1159" s="74" t="s">
        <v>717</v>
      </c>
      <c r="AV1159" s="115"/>
      <c r="AW1159" s="395"/>
      <c r="AX1159" s="571">
        <v>1.2</v>
      </c>
      <c r="AY1159" s="572">
        <v>1.3</v>
      </c>
      <c r="AZ1159" s="572">
        <v>1.4</v>
      </c>
      <c r="BA1159" s="572">
        <v>1.5</v>
      </c>
      <c r="BB1159" s="573">
        <v>1.6</v>
      </c>
      <c r="BC1159" s="395">
        <v>1.7</v>
      </c>
      <c r="BD1159" s="115"/>
      <c r="BE1159" s="115"/>
      <c r="BF1159" s="115"/>
      <c r="BG1159" s="115"/>
      <c r="BH1159" s="115"/>
      <c r="BI1159" s="115"/>
      <c r="BJ1159" s="115"/>
      <c r="BK1159" s="115"/>
      <c r="BQ1159" s="74" t="str">
        <f t="shared" si="619"/>
        <v>15011-(20)</v>
      </c>
      <c r="BR1159" s="120" t="str">
        <f t="shared" si="620"/>
        <v>Adapter</v>
      </c>
      <c r="BS1159" s="120">
        <f t="shared" si="621"/>
        <v>37.92</v>
      </c>
      <c r="BU1159" s="74" t="str">
        <f t="shared" si="622"/>
        <v>15011-(18)</v>
      </c>
      <c r="BV1159" s="120" t="str">
        <f t="shared" si="623"/>
        <v>Adapter</v>
      </c>
      <c r="BW1159" s="120">
        <f t="shared" si="624"/>
        <v>41.080000000000005</v>
      </c>
      <c r="BY1159" s="74" t="str">
        <f t="shared" si="625"/>
        <v>15011-(16)</v>
      </c>
      <c r="BZ1159" s="120" t="str">
        <f t="shared" si="626"/>
        <v>Adapter</v>
      </c>
      <c r="CA1159" s="120">
        <f t="shared" si="627"/>
        <v>44.24</v>
      </c>
      <c r="CC1159" s="115" t="str">
        <f t="shared" si="628"/>
        <v>15011-(14)</v>
      </c>
      <c r="CD1159" s="120" t="str">
        <f t="shared" si="629"/>
        <v>Adapter</v>
      </c>
      <c r="CE1159" s="417">
        <f t="shared" si="630"/>
        <v>47.400000000000006</v>
      </c>
      <c r="CF1159" s="115"/>
      <c r="CG1159" s="115" t="str">
        <f t="shared" si="631"/>
        <v>15011-(12)</v>
      </c>
      <c r="CH1159" s="120" t="str">
        <f t="shared" si="632"/>
        <v>Adapter</v>
      </c>
      <c r="CI1159" s="417">
        <f t="shared" si="633"/>
        <v>50.56</v>
      </c>
      <c r="CJ1159" s="115"/>
      <c r="CK1159" s="115" t="str">
        <f t="shared" si="634"/>
        <v>15011-10</v>
      </c>
      <c r="CL1159" s="120" t="str">
        <f t="shared" si="635"/>
        <v>Adapter</v>
      </c>
      <c r="CM1159" s="417">
        <f t="shared" si="643"/>
        <v>53.72</v>
      </c>
      <c r="IS1159" s="106">
        <v>21.7</v>
      </c>
    </row>
    <row r="1160" spans="2:253" s="74" customFormat="1" ht="17.100000000000001" hidden="1" customHeight="1" x14ac:dyDescent="0.25">
      <c r="B1160" s="504">
        <f>IF(AND('KB Duct Parts'!$BL$14=1,'KB Duct Parts'!I26&gt;0),'KB Duct Parts'!I26,0)</f>
        <v>0</v>
      </c>
      <c r="C1160" s="508">
        <v>15012</v>
      </c>
      <c r="D1160" s="506">
        <f t="shared" si="644"/>
        <v>15012</v>
      </c>
      <c r="E1160" s="504" t="s">
        <v>869</v>
      </c>
      <c r="F1160" s="508" t="str">
        <f t="shared" si="646"/>
        <v xml:space="preserve"> </v>
      </c>
      <c r="G1160" s="509" t="s">
        <v>911</v>
      </c>
      <c r="H1160" s="504" t="s">
        <v>923</v>
      </c>
      <c r="I1160" s="1035" t="s">
        <v>932</v>
      </c>
      <c r="J1160" s="1036"/>
      <c r="K1160" s="516" t="s">
        <v>881</v>
      </c>
      <c r="L1160" s="521">
        <v>22</v>
      </c>
      <c r="M1160" s="532" t="s">
        <v>1700</v>
      </c>
      <c r="N1160" s="514">
        <f t="shared" si="636"/>
        <v>32.700000000000003</v>
      </c>
      <c r="O1160" s="518">
        <f t="shared" si="612"/>
        <v>0</v>
      </c>
      <c r="P1160" s="680">
        <f>'KB Duct Parts'!$AE$3</f>
        <v>0</v>
      </c>
      <c r="Q1160" s="681">
        <f t="shared" si="637"/>
        <v>0</v>
      </c>
      <c r="R1160" s="682">
        <f t="shared" si="638"/>
        <v>0</v>
      </c>
      <c r="S1160" s="716">
        <f t="shared" si="639"/>
        <v>0.35</v>
      </c>
      <c r="T1160" s="679">
        <f t="shared" si="640"/>
        <v>0</v>
      </c>
      <c r="U1160" s="679">
        <f t="shared" si="641"/>
        <v>0</v>
      </c>
      <c r="Y1160" s="120"/>
      <c r="AE1160" s="75"/>
      <c r="AF1160" s="370">
        <v>22</v>
      </c>
      <c r="AG1160" s="374">
        <v>20</v>
      </c>
      <c r="AH1160" s="378">
        <v>18</v>
      </c>
      <c r="AI1160" s="381">
        <v>16</v>
      </c>
      <c r="AJ1160" s="386">
        <v>14</v>
      </c>
      <c r="AK1160" s="391">
        <v>12</v>
      </c>
      <c r="AL1160" s="386">
        <v>10</v>
      </c>
      <c r="AM1160" s="363">
        <f t="shared" si="645"/>
        <v>1</v>
      </c>
      <c r="AN1160" s="578">
        <v>32.700000000000003</v>
      </c>
      <c r="AO1160" s="120">
        <f t="shared" si="618"/>
        <v>39.24</v>
      </c>
      <c r="AP1160" s="120">
        <f t="shared" si="613"/>
        <v>42.510000000000005</v>
      </c>
      <c r="AQ1160" s="120">
        <f t="shared" si="614"/>
        <v>45.78</v>
      </c>
      <c r="AR1160" s="120">
        <f t="shared" si="615"/>
        <v>49.050000000000004</v>
      </c>
      <c r="AS1160" s="120">
        <f t="shared" si="616"/>
        <v>52.320000000000007</v>
      </c>
      <c r="AT1160" s="120">
        <f t="shared" si="617"/>
        <v>55.59</v>
      </c>
      <c r="AU1160" s="74" t="s">
        <v>717</v>
      </c>
      <c r="AV1160" s="115"/>
      <c r="AW1160" s="395"/>
      <c r="AX1160" s="571">
        <v>1.2</v>
      </c>
      <c r="AY1160" s="572">
        <v>1.3</v>
      </c>
      <c r="AZ1160" s="572">
        <v>1.4</v>
      </c>
      <c r="BA1160" s="572">
        <v>1.5</v>
      </c>
      <c r="BB1160" s="573">
        <v>1.6</v>
      </c>
      <c r="BC1160" s="395">
        <v>1.7</v>
      </c>
      <c r="BD1160" s="115"/>
      <c r="BE1160" s="115"/>
      <c r="BF1160" s="115"/>
      <c r="BG1160" s="115"/>
      <c r="BH1160" s="115"/>
      <c r="BI1160" s="115"/>
      <c r="BJ1160" s="115"/>
      <c r="BK1160" s="115"/>
      <c r="BQ1160" s="74" t="str">
        <f t="shared" si="619"/>
        <v>15012-(20)</v>
      </c>
      <c r="BR1160" s="120" t="str">
        <f t="shared" si="620"/>
        <v>Adapter</v>
      </c>
      <c r="BS1160" s="120">
        <f t="shared" si="621"/>
        <v>39.24</v>
      </c>
      <c r="BU1160" s="74" t="str">
        <f t="shared" si="622"/>
        <v>15012-(18)</v>
      </c>
      <c r="BV1160" s="120" t="str">
        <f t="shared" si="623"/>
        <v>Adapter</v>
      </c>
      <c r="BW1160" s="120">
        <f t="shared" si="624"/>
        <v>42.510000000000005</v>
      </c>
      <c r="BY1160" s="74" t="str">
        <f t="shared" si="625"/>
        <v>15012-(16)</v>
      </c>
      <c r="BZ1160" s="120" t="str">
        <f t="shared" si="626"/>
        <v>Adapter</v>
      </c>
      <c r="CA1160" s="120">
        <f t="shared" si="627"/>
        <v>45.78</v>
      </c>
      <c r="CC1160" s="115" t="str">
        <f t="shared" si="628"/>
        <v>15012-(14)</v>
      </c>
      <c r="CD1160" s="120" t="str">
        <f t="shared" si="629"/>
        <v>Adapter</v>
      </c>
      <c r="CE1160" s="417">
        <f t="shared" si="630"/>
        <v>49.050000000000004</v>
      </c>
      <c r="CF1160" s="115"/>
      <c r="CG1160" s="115" t="str">
        <f t="shared" si="631"/>
        <v>15012-(12)</v>
      </c>
      <c r="CH1160" s="120" t="str">
        <f t="shared" si="632"/>
        <v>Adapter</v>
      </c>
      <c r="CI1160" s="417">
        <f t="shared" si="633"/>
        <v>52.320000000000007</v>
      </c>
      <c r="CJ1160" s="115"/>
      <c r="CK1160" s="115" t="str">
        <f t="shared" si="634"/>
        <v>15012-10</v>
      </c>
      <c r="CL1160" s="120" t="str">
        <f t="shared" si="635"/>
        <v>Adapter</v>
      </c>
      <c r="CM1160" s="417">
        <f t="shared" si="643"/>
        <v>55.59</v>
      </c>
      <c r="IS1160" s="106">
        <v>22.4</v>
      </c>
    </row>
    <row r="1161" spans="2:253" s="74" customFormat="1" ht="17.100000000000001" hidden="1" customHeight="1" x14ac:dyDescent="0.25">
      <c r="B1161" s="504">
        <f>IF(AND('KB Duct Parts'!$BL$14=1,'KB Duct Parts'!I27&gt;0),'KB Duct Parts'!I27,0)</f>
        <v>0</v>
      </c>
      <c r="C1161" s="508">
        <v>15013</v>
      </c>
      <c r="D1161" s="506">
        <f t="shared" si="644"/>
        <v>15013</v>
      </c>
      <c r="E1161" s="504" t="s">
        <v>870</v>
      </c>
      <c r="F1161" s="508" t="str">
        <f t="shared" si="646"/>
        <v xml:space="preserve"> </v>
      </c>
      <c r="G1161" s="509" t="s">
        <v>911</v>
      </c>
      <c r="H1161" s="504" t="s">
        <v>923</v>
      </c>
      <c r="I1161" s="1035" t="s">
        <v>932</v>
      </c>
      <c r="J1161" s="1036"/>
      <c r="K1161" s="516" t="s">
        <v>881</v>
      </c>
      <c r="L1161" s="521">
        <v>20</v>
      </c>
      <c r="M1161" s="532" t="s">
        <v>1700</v>
      </c>
      <c r="N1161" s="514">
        <f t="shared" si="636"/>
        <v>33.700000000000003</v>
      </c>
      <c r="O1161" s="518">
        <f t="shared" si="612"/>
        <v>0</v>
      </c>
      <c r="P1161" s="680">
        <f>'KB Duct Parts'!$AE$3</f>
        <v>0</v>
      </c>
      <c r="Q1161" s="681">
        <f t="shared" si="637"/>
        <v>0</v>
      </c>
      <c r="R1161" s="682">
        <f t="shared" si="638"/>
        <v>0</v>
      </c>
      <c r="S1161" s="716">
        <f t="shared" si="639"/>
        <v>0.35</v>
      </c>
      <c r="T1161" s="679">
        <f t="shared" si="640"/>
        <v>0</v>
      </c>
      <c r="U1161" s="679">
        <f t="shared" si="641"/>
        <v>0</v>
      </c>
      <c r="Y1161" s="120"/>
      <c r="AE1161" s="75"/>
      <c r="AF1161" s="370">
        <v>20</v>
      </c>
      <c r="AG1161" s="374">
        <v>18</v>
      </c>
      <c r="AH1161" s="378">
        <v>16</v>
      </c>
      <c r="AI1161" s="381">
        <v>14</v>
      </c>
      <c r="AJ1161" s="386">
        <v>12</v>
      </c>
      <c r="AK1161" s="391">
        <v>10</v>
      </c>
      <c r="AL1161" s="386"/>
      <c r="AM1161" s="363">
        <f t="shared" si="645"/>
        <v>1</v>
      </c>
      <c r="AN1161" s="578">
        <v>33.700000000000003</v>
      </c>
      <c r="AO1161" s="120">
        <f t="shared" si="618"/>
        <v>40.440000000000005</v>
      </c>
      <c r="AP1161" s="120">
        <f t="shared" si="613"/>
        <v>43.81</v>
      </c>
      <c r="AQ1161" s="120">
        <f t="shared" si="614"/>
        <v>47.18</v>
      </c>
      <c r="AR1161" s="120">
        <f t="shared" si="615"/>
        <v>50.550000000000004</v>
      </c>
      <c r="AS1161" s="120">
        <f t="shared" si="616"/>
        <v>0</v>
      </c>
      <c r="AT1161" s="120">
        <f t="shared" si="617"/>
        <v>0</v>
      </c>
      <c r="AU1161" s="74" t="s">
        <v>717</v>
      </c>
      <c r="AV1161" s="115"/>
      <c r="AW1161" s="395"/>
      <c r="AX1161" s="571">
        <v>1.2</v>
      </c>
      <c r="AY1161" s="572">
        <v>1.3</v>
      </c>
      <c r="AZ1161" s="572">
        <v>1.4</v>
      </c>
      <c r="BA1161" s="572">
        <v>1.5</v>
      </c>
      <c r="BB1161" s="573">
        <v>0</v>
      </c>
      <c r="BC1161" s="395">
        <v>0</v>
      </c>
      <c r="BD1161" s="115"/>
      <c r="BE1161" s="115"/>
      <c r="BF1161" s="115"/>
      <c r="BG1161" s="115"/>
      <c r="BH1161" s="115"/>
      <c r="BI1161" s="115"/>
      <c r="BJ1161" s="115"/>
      <c r="BK1161" s="115"/>
      <c r="BQ1161" s="74" t="str">
        <f t="shared" si="619"/>
        <v>15013-(18)</v>
      </c>
      <c r="BR1161" s="120" t="str">
        <f t="shared" si="620"/>
        <v>Adapter</v>
      </c>
      <c r="BS1161" s="120">
        <f t="shared" si="621"/>
        <v>40.440000000000005</v>
      </c>
      <c r="BU1161" s="74" t="str">
        <f t="shared" si="622"/>
        <v>15013-(16)</v>
      </c>
      <c r="BV1161" s="120" t="str">
        <f t="shared" si="623"/>
        <v>Adapter</v>
      </c>
      <c r="BW1161" s="120">
        <f t="shared" si="624"/>
        <v>43.81</v>
      </c>
      <c r="BY1161" s="74" t="str">
        <f t="shared" si="625"/>
        <v>15013-(14)</v>
      </c>
      <c r="BZ1161" s="120" t="str">
        <f t="shared" si="626"/>
        <v>Adapter</v>
      </c>
      <c r="CA1161" s="120">
        <f t="shared" si="627"/>
        <v>47.18</v>
      </c>
      <c r="CC1161" s="115" t="str">
        <f t="shared" si="628"/>
        <v>15013-(12)</v>
      </c>
      <c r="CD1161" s="120" t="str">
        <f t="shared" si="629"/>
        <v>Adapter</v>
      </c>
      <c r="CE1161" s="417">
        <f t="shared" si="630"/>
        <v>50.550000000000004</v>
      </c>
      <c r="CF1161" s="115"/>
      <c r="CG1161" s="115" t="str">
        <f t="shared" si="631"/>
        <v xml:space="preserve"> </v>
      </c>
      <c r="CH1161" s="120" t="str">
        <f t="shared" si="632"/>
        <v xml:space="preserve"> </v>
      </c>
      <c r="CI1161" s="417" t="str">
        <f t="shared" si="633"/>
        <v xml:space="preserve"> </v>
      </c>
      <c r="CJ1161" s="115"/>
      <c r="CK1161" s="115" t="str">
        <f t="shared" si="634"/>
        <v xml:space="preserve"> </v>
      </c>
      <c r="CL1161" s="120" t="str">
        <f t="shared" si="635"/>
        <v xml:space="preserve"> </v>
      </c>
      <c r="CM1161" s="417" t="str">
        <f t="shared" si="643"/>
        <v xml:space="preserve"> </v>
      </c>
      <c r="IS1161" s="106">
        <v>23.1</v>
      </c>
    </row>
    <row r="1162" spans="2:253" s="74" customFormat="1" ht="17.100000000000001" hidden="1" customHeight="1" x14ac:dyDescent="0.25">
      <c r="B1162" s="504">
        <f>IF(AND('KB Duct Parts'!$BL$14=1,'KB Duct Parts'!I28&gt;0),'KB Duct Parts'!I28,0)</f>
        <v>0</v>
      </c>
      <c r="C1162" s="508">
        <v>15014</v>
      </c>
      <c r="D1162" s="506">
        <f t="shared" si="644"/>
        <v>15014</v>
      </c>
      <c r="E1162" s="504" t="s">
        <v>871</v>
      </c>
      <c r="F1162" s="508" t="str">
        <f t="shared" si="646"/>
        <v xml:space="preserve"> </v>
      </c>
      <c r="G1162" s="509" t="s">
        <v>911</v>
      </c>
      <c r="H1162" s="504" t="s">
        <v>923</v>
      </c>
      <c r="I1162" s="1035" t="s">
        <v>932</v>
      </c>
      <c r="J1162" s="1036"/>
      <c r="K1162" s="516" t="s">
        <v>881</v>
      </c>
      <c r="L1162" s="521">
        <v>20</v>
      </c>
      <c r="M1162" s="532" t="s">
        <v>1700</v>
      </c>
      <c r="N1162" s="514">
        <f t="shared" si="636"/>
        <v>34.6</v>
      </c>
      <c r="O1162" s="518">
        <f t="shared" si="612"/>
        <v>0</v>
      </c>
      <c r="P1162" s="680">
        <f>'KB Duct Parts'!$AE$3</f>
        <v>0</v>
      </c>
      <c r="Q1162" s="681">
        <f t="shared" si="637"/>
        <v>0</v>
      </c>
      <c r="R1162" s="682">
        <f t="shared" si="638"/>
        <v>0</v>
      </c>
      <c r="S1162" s="716">
        <f t="shared" si="639"/>
        <v>0.35</v>
      </c>
      <c r="T1162" s="679">
        <f t="shared" si="640"/>
        <v>0</v>
      </c>
      <c r="U1162" s="679">
        <f t="shared" si="641"/>
        <v>0</v>
      </c>
      <c r="Y1162" s="120"/>
      <c r="AE1162" s="75"/>
      <c r="AF1162" s="370">
        <v>20</v>
      </c>
      <c r="AG1162" s="374">
        <v>18</v>
      </c>
      <c r="AH1162" s="378">
        <v>16</v>
      </c>
      <c r="AI1162" s="381">
        <v>14</v>
      </c>
      <c r="AJ1162" s="386">
        <v>12</v>
      </c>
      <c r="AK1162" s="391">
        <v>10</v>
      </c>
      <c r="AL1162" s="386"/>
      <c r="AM1162" s="363">
        <f t="shared" si="645"/>
        <v>1</v>
      </c>
      <c r="AN1162" s="578">
        <v>34.6</v>
      </c>
      <c r="AO1162" s="120">
        <f t="shared" si="618"/>
        <v>41.52</v>
      </c>
      <c r="AP1162" s="120">
        <f t="shared" si="613"/>
        <v>44.980000000000004</v>
      </c>
      <c r="AQ1162" s="120">
        <f t="shared" si="614"/>
        <v>48.44</v>
      </c>
      <c r="AR1162" s="120">
        <f t="shared" si="615"/>
        <v>51.900000000000006</v>
      </c>
      <c r="AS1162" s="120">
        <f t="shared" si="616"/>
        <v>0</v>
      </c>
      <c r="AT1162" s="120">
        <f t="shared" si="617"/>
        <v>0</v>
      </c>
      <c r="AU1162" s="74" t="s">
        <v>717</v>
      </c>
      <c r="AV1162" s="115"/>
      <c r="AW1162" s="395"/>
      <c r="AX1162" s="571">
        <v>1.2</v>
      </c>
      <c r="AY1162" s="572">
        <v>1.3</v>
      </c>
      <c r="AZ1162" s="572">
        <v>1.4</v>
      </c>
      <c r="BA1162" s="572">
        <v>1.5</v>
      </c>
      <c r="BB1162" s="573">
        <v>0</v>
      </c>
      <c r="BC1162" s="395">
        <v>0</v>
      </c>
      <c r="BD1162" s="115"/>
      <c r="BE1162" s="115"/>
      <c r="BF1162" s="115"/>
      <c r="BG1162" s="115"/>
      <c r="BH1162" s="115"/>
      <c r="BI1162" s="115"/>
      <c r="BJ1162" s="115"/>
      <c r="BK1162" s="115"/>
      <c r="BQ1162" s="74" t="str">
        <f t="shared" si="619"/>
        <v>15014-(18)</v>
      </c>
      <c r="BR1162" s="120" t="str">
        <f t="shared" si="620"/>
        <v>Adapter</v>
      </c>
      <c r="BS1162" s="120">
        <f t="shared" si="621"/>
        <v>41.52</v>
      </c>
      <c r="BU1162" s="74" t="str">
        <f t="shared" si="622"/>
        <v>15014-(16)</v>
      </c>
      <c r="BV1162" s="120" t="str">
        <f t="shared" si="623"/>
        <v>Adapter</v>
      </c>
      <c r="BW1162" s="120">
        <f t="shared" si="624"/>
        <v>44.980000000000004</v>
      </c>
      <c r="BY1162" s="74" t="str">
        <f t="shared" si="625"/>
        <v>15014-(14)</v>
      </c>
      <c r="BZ1162" s="120" t="str">
        <f t="shared" si="626"/>
        <v>Adapter</v>
      </c>
      <c r="CA1162" s="120">
        <f t="shared" si="627"/>
        <v>48.44</v>
      </c>
      <c r="CC1162" s="115" t="str">
        <f t="shared" si="628"/>
        <v>15014-(12)</v>
      </c>
      <c r="CD1162" s="120" t="str">
        <f t="shared" si="629"/>
        <v>Adapter</v>
      </c>
      <c r="CE1162" s="417">
        <f t="shared" si="630"/>
        <v>51.900000000000006</v>
      </c>
      <c r="CF1162" s="115"/>
      <c r="CG1162" s="115" t="str">
        <f t="shared" si="631"/>
        <v xml:space="preserve"> </v>
      </c>
      <c r="CH1162" s="120" t="str">
        <f t="shared" si="632"/>
        <v xml:space="preserve"> </v>
      </c>
      <c r="CI1162" s="417" t="str">
        <f t="shared" si="633"/>
        <v xml:space="preserve"> </v>
      </c>
      <c r="CJ1162" s="115"/>
      <c r="CK1162" s="115" t="str">
        <f t="shared" si="634"/>
        <v xml:space="preserve"> </v>
      </c>
      <c r="CL1162" s="120" t="str">
        <f t="shared" si="635"/>
        <v xml:space="preserve"> </v>
      </c>
      <c r="CM1162" s="417" t="str">
        <f t="shared" si="643"/>
        <v xml:space="preserve"> </v>
      </c>
      <c r="IS1162" s="106">
        <v>23.7</v>
      </c>
    </row>
    <row r="1163" spans="2:253" s="74" customFormat="1" ht="17.100000000000001" hidden="1" customHeight="1" x14ac:dyDescent="0.25">
      <c r="B1163" s="504">
        <f>IF(AND('KB Duct Parts'!$BL$14=1,'KB Duct Parts'!I29&gt;0),'KB Duct Parts'!I29,0)</f>
        <v>0</v>
      </c>
      <c r="C1163" s="508">
        <v>15015</v>
      </c>
      <c r="D1163" s="506">
        <f t="shared" si="644"/>
        <v>15015</v>
      </c>
      <c r="E1163" s="504" t="s">
        <v>872</v>
      </c>
      <c r="F1163" s="508" t="str">
        <f t="shared" si="646"/>
        <v xml:space="preserve"> </v>
      </c>
      <c r="G1163" s="509" t="s">
        <v>911</v>
      </c>
      <c r="H1163" s="504" t="s">
        <v>923</v>
      </c>
      <c r="I1163" s="1035" t="s">
        <v>932</v>
      </c>
      <c r="J1163" s="1036"/>
      <c r="K1163" s="516" t="s">
        <v>881</v>
      </c>
      <c r="L1163" s="521">
        <v>20</v>
      </c>
      <c r="M1163" s="532" t="s">
        <v>1700</v>
      </c>
      <c r="N1163" s="514">
        <f t="shared" si="636"/>
        <v>35.299999999999997</v>
      </c>
      <c r="O1163" s="518">
        <f t="shared" si="612"/>
        <v>0</v>
      </c>
      <c r="P1163" s="680">
        <f>'KB Duct Parts'!$AE$3</f>
        <v>0</v>
      </c>
      <c r="Q1163" s="681">
        <f t="shared" si="637"/>
        <v>0</v>
      </c>
      <c r="R1163" s="682">
        <f t="shared" si="638"/>
        <v>0</v>
      </c>
      <c r="S1163" s="716">
        <f t="shared" si="639"/>
        <v>0.35</v>
      </c>
      <c r="T1163" s="679">
        <f t="shared" si="640"/>
        <v>0</v>
      </c>
      <c r="U1163" s="679">
        <f t="shared" si="641"/>
        <v>0</v>
      </c>
      <c r="Y1163" s="120"/>
      <c r="AE1163" s="75"/>
      <c r="AF1163" s="370">
        <v>20</v>
      </c>
      <c r="AG1163" s="374">
        <v>18</v>
      </c>
      <c r="AH1163" s="378">
        <v>16</v>
      </c>
      <c r="AI1163" s="381">
        <v>14</v>
      </c>
      <c r="AJ1163" s="386">
        <v>12</v>
      </c>
      <c r="AK1163" s="391">
        <v>10</v>
      </c>
      <c r="AL1163" s="386"/>
      <c r="AM1163" s="363">
        <f t="shared" si="645"/>
        <v>1</v>
      </c>
      <c r="AN1163" s="578">
        <v>35.299999999999997</v>
      </c>
      <c r="AO1163" s="120">
        <f t="shared" si="618"/>
        <v>42.359999999999992</v>
      </c>
      <c r="AP1163" s="120">
        <f t="shared" si="613"/>
        <v>45.89</v>
      </c>
      <c r="AQ1163" s="120">
        <f t="shared" si="614"/>
        <v>49.419999999999995</v>
      </c>
      <c r="AR1163" s="120">
        <f t="shared" si="615"/>
        <v>52.949999999999996</v>
      </c>
      <c r="AS1163" s="120">
        <f t="shared" si="616"/>
        <v>0</v>
      </c>
      <c r="AT1163" s="120">
        <f t="shared" si="617"/>
        <v>0</v>
      </c>
      <c r="AU1163" s="74" t="s">
        <v>717</v>
      </c>
      <c r="AV1163" s="115"/>
      <c r="AW1163" s="395"/>
      <c r="AX1163" s="571">
        <v>1.2</v>
      </c>
      <c r="AY1163" s="572">
        <v>1.3</v>
      </c>
      <c r="AZ1163" s="572">
        <v>1.4</v>
      </c>
      <c r="BA1163" s="572">
        <v>1.5</v>
      </c>
      <c r="BB1163" s="573">
        <v>0</v>
      </c>
      <c r="BC1163" s="395">
        <v>0</v>
      </c>
      <c r="BD1163" s="115"/>
      <c r="BE1163" s="115"/>
      <c r="BF1163" s="115"/>
      <c r="BG1163" s="115"/>
      <c r="BH1163" s="115"/>
      <c r="BI1163" s="115"/>
      <c r="BJ1163" s="115"/>
      <c r="BK1163" s="115"/>
      <c r="BQ1163" s="74" t="str">
        <f t="shared" si="619"/>
        <v>15015-(18)</v>
      </c>
      <c r="BR1163" s="120" t="str">
        <f t="shared" si="620"/>
        <v>Adapter</v>
      </c>
      <c r="BS1163" s="120">
        <f t="shared" si="621"/>
        <v>42.359999999999992</v>
      </c>
      <c r="BU1163" s="74" t="str">
        <f t="shared" si="622"/>
        <v>15015-(16)</v>
      </c>
      <c r="BV1163" s="120" t="str">
        <f t="shared" si="623"/>
        <v>Adapter</v>
      </c>
      <c r="BW1163" s="120">
        <f t="shared" si="624"/>
        <v>45.89</v>
      </c>
      <c r="BY1163" s="74" t="str">
        <f t="shared" si="625"/>
        <v>15015-(14)</v>
      </c>
      <c r="BZ1163" s="120" t="str">
        <f t="shared" si="626"/>
        <v>Adapter</v>
      </c>
      <c r="CA1163" s="120">
        <f t="shared" si="627"/>
        <v>49.419999999999995</v>
      </c>
      <c r="CC1163" s="115" t="str">
        <f t="shared" si="628"/>
        <v>15015-(12)</v>
      </c>
      <c r="CD1163" s="120" t="str">
        <f t="shared" si="629"/>
        <v>Adapter</v>
      </c>
      <c r="CE1163" s="417">
        <f t="shared" si="630"/>
        <v>52.949999999999996</v>
      </c>
      <c r="CF1163" s="115"/>
      <c r="CG1163" s="115" t="str">
        <f t="shared" si="631"/>
        <v xml:space="preserve"> </v>
      </c>
      <c r="CH1163" s="120" t="str">
        <f t="shared" si="632"/>
        <v xml:space="preserve"> </v>
      </c>
      <c r="CI1163" s="417" t="str">
        <f t="shared" si="633"/>
        <v xml:space="preserve"> </v>
      </c>
      <c r="CJ1163" s="115"/>
      <c r="CK1163" s="115" t="str">
        <f t="shared" si="634"/>
        <v xml:space="preserve"> </v>
      </c>
      <c r="CL1163" s="120" t="str">
        <f t="shared" si="635"/>
        <v xml:space="preserve"> </v>
      </c>
      <c r="CM1163" s="417" t="str">
        <f t="shared" si="643"/>
        <v xml:space="preserve"> </v>
      </c>
      <c r="IS1163" s="106">
        <v>24.2</v>
      </c>
    </row>
    <row r="1164" spans="2:253" s="74" customFormat="1" ht="17.100000000000001" hidden="1" customHeight="1" x14ac:dyDescent="0.25">
      <c r="B1164" s="504">
        <f>IF(AND('KB Duct Parts'!$BL$14=1,'KB Duct Parts'!I30&gt;0),'KB Duct Parts'!I30,0)</f>
        <v>0</v>
      </c>
      <c r="C1164" s="508">
        <v>15016</v>
      </c>
      <c r="D1164" s="506">
        <f t="shared" si="644"/>
        <v>15016</v>
      </c>
      <c r="E1164" s="504" t="s">
        <v>873</v>
      </c>
      <c r="F1164" s="508" t="str">
        <f t="shared" si="646"/>
        <v xml:space="preserve"> </v>
      </c>
      <c r="G1164" s="509" t="s">
        <v>911</v>
      </c>
      <c r="H1164" s="504" t="s">
        <v>923</v>
      </c>
      <c r="I1164" s="1035" t="s">
        <v>932</v>
      </c>
      <c r="J1164" s="1036"/>
      <c r="K1164" s="516" t="s">
        <v>881</v>
      </c>
      <c r="L1164" s="521">
        <v>20</v>
      </c>
      <c r="M1164" s="532" t="s">
        <v>1700</v>
      </c>
      <c r="N1164" s="514">
        <f t="shared" si="636"/>
        <v>36.1</v>
      </c>
      <c r="O1164" s="518">
        <f t="shared" si="612"/>
        <v>0</v>
      </c>
      <c r="P1164" s="680">
        <f>'KB Duct Parts'!$AE$3</f>
        <v>0</v>
      </c>
      <c r="Q1164" s="681">
        <f t="shared" si="637"/>
        <v>0</v>
      </c>
      <c r="R1164" s="682">
        <f t="shared" si="638"/>
        <v>0</v>
      </c>
      <c r="S1164" s="716">
        <f t="shared" si="639"/>
        <v>0.35</v>
      </c>
      <c r="T1164" s="679">
        <f t="shared" si="640"/>
        <v>0</v>
      </c>
      <c r="U1164" s="679">
        <f t="shared" si="641"/>
        <v>0</v>
      </c>
      <c r="Y1164" s="120"/>
      <c r="AE1164" s="75"/>
      <c r="AF1164" s="370">
        <v>20</v>
      </c>
      <c r="AG1164" s="374">
        <v>18</v>
      </c>
      <c r="AH1164" s="378">
        <v>16</v>
      </c>
      <c r="AI1164" s="381">
        <v>14</v>
      </c>
      <c r="AJ1164" s="386">
        <v>12</v>
      </c>
      <c r="AK1164" s="391">
        <v>10</v>
      </c>
      <c r="AL1164" s="386"/>
      <c r="AM1164" s="363">
        <f t="shared" si="645"/>
        <v>1</v>
      </c>
      <c r="AN1164" s="578">
        <v>36.1</v>
      </c>
      <c r="AO1164" s="120">
        <f t="shared" si="618"/>
        <v>43.32</v>
      </c>
      <c r="AP1164" s="120">
        <f t="shared" si="613"/>
        <v>46.930000000000007</v>
      </c>
      <c r="AQ1164" s="120">
        <f t="shared" si="614"/>
        <v>50.54</v>
      </c>
      <c r="AR1164" s="120">
        <f t="shared" si="615"/>
        <v>54.150000000000006</v>
      </c>
      <c r="AS1164" s="120">
        <f t="shared" si="616"/>
        <v>0</v>
      </c>
      <c r="AT1164" s="120">
        <f t="shared" si="617"/>
        <v>0</v>
      </c>
      <c r="AU1164" s="74" t="s">
        <v>717</v>
      </c>
      <c r="AV1164" s="115"/>
      <c r="AW1164" s="395"/>
      <c r="AX1164" s="571">
        <v>1.2</v>
      </c>
      <c r="AY1164" s="572">
        <v>1.3</v>
      </c>
      <c r="AZ1164" s="572">
        <v>1.4</v>
      </c>
      <c r="BA1164" s="572">
        <v>1.5</v>
      </c>
      <c r="BB1164" s="573">
        <v>0</v>
      </c>
      <c r="BC1164" s="395">
        <v>0</v>
      </c>
      <c r="BD1164" s="115"/>
      <c r="BE1164" s="115"/>
      <c r="BF1164" s="115"/>
      <c r="BG1164" s="115"/>
      <c r="BH1164" s="115"/>
      <c r="BI1164" s="115"/>
      <c r="BJ1164" s="115"/>
      <c r="BK1164" s="115"/>
      <c r="BQ1164" s="74" t="str">
        <f t="shared" si="619"/>
        <v>15016-(18)</v>
      </c>
      <c r="BR1164" s="120" t="str">
        <f t="shared" si="620"/>
        <v>Adapter</v>
      </c>
      <c r="BS1164" s="120">
        <f t="shared" si="621"/>
        <v>43.32</v>
      </c>
      <c r="BU1164" s="74" t="str">
        <f t="shared" si="622"/>
        <v>15016-(16)</v>
      </c>
      <c r="BV1164" s="120" t="str">
        <f t="shared" si="623"/>
        <v>Adapter</v>
      </c>
      <c r="BW1164" s="120">
        <f t="shared" si="624"/>
        <v>46.930000000000007</v>
      </c>
      <c r="BY1164" s="74" t="str">
        <f t="shared" si="625"/>
        <v>15016-(14)</v>
      </c>
      <c r="BZ1164" s="120" t="str">
        <f t="shared" si="626"/>
        <v>Adapter</v>
      </c>
      <c r="CA1164" s="120">
        <f t="shared" si="627"/>
        <v>50.54</v>
      </c>
      <c r="CC1164" s="115" t="str">
        <f t="shared" si="628"/>
        <v>15016-(12)</v>
      </c>
      <c r="CD1164" s="120" t="str">
        <f t="shared" si="629"/>
        <v>Adapter</v>
      </c>
      <c r="CE1164" s="417">
        <f t="shared" si="630"/>
        <v>54.150000000000006</v>
      </c>
      <c r="CF1164" s="115"/>
      <c r="CG1164" s="115" t="str">
        <f t="shared" si="631"/>
        <v xml:space="preserve"> </v>
      </c>
      <c r="CH1164" s="120" t="str">
        <f t="shared" si="632"/>
        <v xml:space="preserve"> </v>
      </c>
      <c r="CI1164" s="417" t="str">
        <f t="shared" si="633"/>
        <v xml:space="preserve"> </v>
      </c>
      <c r="CJ1164" s="115"/>
      <c r="CK1164" s="115" t="str">
        <f t="shared" si="634"/>
        <v xml:space="preserve"> </v>
      </c>
      <c r="CL1164" s="120" t="str">
        <f t="shared" si="635"/>
        <v xml:space="preserve"> </v>
      </c>
      <c r="CM1164" s="417" t="str">
        <f t="shared" si="643"/>
        <v xml:space="preserve"> </v>
      </c>
      <c r="IS1164" s="106">
        <v>24.8</v>
      </c>
    </row>
    <row r="1165" spans="2:253" s="74" customFormat="1" ht="17.100000000000001" hidden="1" customHeight="1" x14ac:dyDescent="0.25">
      <c r="B1165" s="504">
        <f>IF(AND('KB Duct Parts'!$BL$14=1,'KB Duct Parts'!I31&gt;0),'KB Duct Parts'!I31,0)</f>
        <v>0</v>
      </c>
      <c r="C1165" s="508">
        <v>15017</v>
      </c>
      <c r="D1165" s="506">
        <f t="shared" si="644"/>
        <v>15017</v>
      </c>
      <c r="E1165" s="504" t="s">
        <v>874</v>
      </c>
      <c r="F1165" s="508" t="str">
        <f t="shared" si="646"/>
        <v xml:space="preserve"> </v>
      </c>
      <c r="G1165" s="509" t="s">
        <v>911</v>
      </c>
      <c r="H1165" s="504" t="s">
        <v>923</v>
      </c>
      <c r="I1165" s="1035" t="s">
        <v>932</v>
      </c>
      <c r="J1165" s="1036"/>
      <c r="K1165" s="516" t="s">
        <v>881</v>
      </c>
      <c r="L1165" s="521">
        <v>20</v>
      </c>
      <c r="M1165" s="532" t="s">
        <v>1700</v>
      </c>
      <c r="N1165" s="514">
        <f t="shared" si="636"/>
        <v>38</v>
      </c>
      <c r="O1165" s="518">
        <f t="shared" si="612"/>
        <v>0</v>
      </c>
      <c r="P1165" s="680">
        <f>'KB Duct Parts'!$AE$3</f>
        <v>0</v>
      </c>
      <c r="Q1165" s="681">
        <f t="shared" si="637"/>
        <v>0</v>
      </c>
      <c r="R1165" s="682">
        <f t="shared" si="638"/>
        <v>0</v>
      </c>
      <c r="S1165" s="716">
        <f t="shared" si="639"/>
        <v>0.35</v>
      </c>
      <c r="T1165" s="679">
        <f t="shared" si="640"/>
        <v>0</v>
      </c>
      <c r="U1165" s="679">
        <f t="shared" si="641"/>
        <v>0</v>
      </c>
      <c r="Y1165" s="120"/>
      <c r="AE1165" s="75"/>
      <c r="AF1165" s="370">
        <v>20</v>
      </c>
      <c r="AG1165" s="374">
        <v>18</v>
      </c>
      <c r="AH1165" s="378">
        <v>16</v>
      </c>
      <c r="AI1165" s="381">
        <v>14</v>
      </c>
      <c r="AJ1165" s="386">
        <v>12</v>
      </c>
      <c r="AK1165" s="391">
        <v>10</v>
      </c>
      <c r="AL1165" s="386"/>
      <c r="AM1165" s="363">
        <f t="shared" si="645"/>
        <v>1</v>
      </c>
      <c r="AN1165" s="578">
        <v>38</v>
      </c>
      <c r="AO1165" s="120">
        <f t="shared" si="618"/>
        <v>45.6</v>
      </c>
      <c r="AP1165" s="120">
        <f t="shared" si="613"/>
        <v>49.4</v>
      </c>
      <c r="AQ1165" s="120">
        <f t="shared" si="614"/>
        <v>53.199999999999996</v>
      </c>
      <c r="AR1165" s="120">
        <f t="shared" si="615"/>
        <v>57</v>
      </c>
      <c r="AS1165" s="120">
        <f t="shared" si="616"/>
        <v>0</v>
      </c>
      <c r="AT1165" s="120">
        <f t="shared" si="617"/>
        <v>0</v>
      </c>
      <c r="AU1165" s="74" t="s">
        <v>717</v>
      </c>
      <c r="AV1165" s="115"/>
      <c r="AW1165" s="395"/>
      <c r="AX1165" s="571">
        <v>1.2</v>
      </c>
      <c r="AY1165" s="572">
        <v>1.3</v>
      </c>
      <c r="AZ1165" s="572">
        <v>1.4</v>
      </c>
      <c r="BA1165" s="572">
        <v>1.5</v>
      </c>
      <c r="BB1165" s="573">
        <v>0</v>
      </c>
      <c r="BC1165" s="395">
        <v>0</v>
      </c>
      <c r="BD1165" s="115"/>
      <c r="BE1165" s="115"/>
      <c r="BF1165" s="115"/>
      <c r="BG1165" s="115"/>
      <c r="BH1165" s="115"/>
      <c r="BI1165" s="115"/>
      <c r="BJ1165" s="115"/>
      <c r="BK1165" s="115"/>
      <c r="BQ1165" s="74" t="str">
        <f t="shared" si="619"/>
        <v>15017-(18)</v>
      </c>
      <c r="BR1165" s="120" t="str">
        <f t="shared" si="620"/>
        <v>Adapter</v>
      </c>
      <c r="BS1165" s="120">
        <f t="shared" si="621"/>
        <v>45.6</v>
      </c>
      <c r="BU1165" s="74" t="str">
        <f t="shared" si="622"/>
        <v>15017-(16)</v>
      </c>
      <c r="BV1165" s="120" t="str">
        <f t="shared" si="623"/>
        <v>Adapter</v>
      </c>
      <c r="BW1165" s="120">
        <f t="shared" si="624"/>
        <v>49.4</v>
      </c>
      <c r="BY1165" s="74" t="str">
        <f t="shared" si="625"/>
        <v>15017-(14)</v>
      </c>
      <c r="BZ1165" s="120" t="str">
        <f t="shared" si="626"/>
        <v>Adapter</v>
      </c>
      <c r="CA1165" s="120">
        <f t="shared" si="627"/>
        <v>53.199999999999996</v>
      </c>
      <c r="CC1165" s="115" t="str">
        <f t="shared" si="628"/>
        <v>15017-(12)</v>
      </c>
      <c r="CD1165" s="120" t="str">
        <f t="shared" si="629"/>
        <v>Adapter</v>
      </c>
      <c r="CE1165" s="417">
        <f t="shared" si="630"/>
        <v>57</v>
      </c>
      <c r="CF1165" s="115"/>
      <c r="CG1165" s="115" t="str">
        <f t="shared" si="631"/>
        <v xml:space="preserve"> </v>
      </c>
      <c r="CH1165" s="120" t="str">
        <f t="shared" si="632"/>
        <v xml:space="preserve"> </v>
      </c>
      <c r="CI1165" s="417" t="str">
        <f t="shared" si="633"/>
        <v xml:space="preserve"> </v>
      </c>
      <c r="CJ1165" s="115"/>
      <c r="CK1165" s="115" t="str">
        <f t="shared" si="634"/>
        <v xml:space="preserve"> </v>
      </c>
      <c r="CL1165" s="120" t="str">
        <f t="shared" si="635"/>
        <v xml:space="preserve"> </v>
      </c>
      <c r="CM1165" s="417" t="str">
        <f t="shared" si="643"/>
        <v xml:space="preserve"> </v>
      </c>
      <c r="IS1165" s="106">
        <v>26.1</v>
      </c>
    </row>
    <row r="1166" spans="2:253" s="74" customFormat="1" ht="17.100000000000001" hidden="1" customHeight="1" x14ac:dyDescent="0.25">
      <c r="B1166" s="504">
        <f>IF(AND('KB Duct Parts'!$BL$14=1,'KB Duct Parts'!I32&gt;0),'KB Duct Parts'!I32,0)</f>
        <v>0</v>
      </c>
      <c r="C1166" s="508">
        <v>15018</v>
      </c>
      <c r="D1166" s="506">
        <f t="shared" si="644"/>
        <v>15018</v>
      </c>
      <c r="E1166" s="504" t="s">
        <v>875</v>
      </c>
      <c r="F1166" s="508" t="str">
        <f t="shared" si="646"/>
        <v xml:space="preserve"> </v>
      </c>
      <c r="G1166" s="509" t="s">
        <v>911</v>
      </c>
      <c r="H1166" s="504" t="s">
        <v>923</v>
      </c>
      <c r="I1166" s="1035" t="s">
        <v>932</v>
      </c>
      <c r="J1166" s="1036"/>
      <c r="K1166" s="516" t="s">
        <v>881</v>
      </c>
      <c r="L1166" s="521">
        <v>20</v>
      </c>
      <c r="M1166" s="532" t="s">
        <v>1700</v>
      </c>
      <c r="N1166" s="514">
        <f t="shared" si="636"/>
        <v>39.799999999999997</v>
      </c>
      <c r="O1166" s="518">
        <f t="shared" si="612"/>
        <v>0</v>
      </c>
      <c r="P1166" s="680">
        <f>'KB Duct Parts'!$AE$3</f>
        <v>0</v>
      </c>
      <c r="Q1166" s="681">
        <f t="shared" si="637"/>
        <v>0</v>
      </c>
      <c r="R1166" s="682">
        <f t="shared" si="638"/>
        <v>0</v>
      </c>
      <c r="S1166" s="716">
        <f t="shared" si="639"/>
        <v>0.35</v>
      </c>
      <c r="T1166" s="679">
        <f t="shared" si="640"/>
        <v>0</v>
      </c>
      <c r="U1166" s="679">
        <f t="shared" si="641"/>
        <v>0</v>
      </c>
      <c r="Y1166" s="120"/>
      <c r="AE1166" s="75"/>
      <c r="AF1166" s="370">
        <v>20</v>
      </c>
      <c r="AG1166" s="374">
        <v>18</v>
      </c>
      <c r="AH1166" s="378">
        <v>16</v>
      </c>
      <c r="AI1166" s="381">
        <v>14</v>
      </c>
      <c r="AJ1166" s="386">
        <v>12</v>
      </c>
      <c r="AK1166" s="391">
        <v>10</v>
      </c>
      <c r="AL1166" s="386"/>
      <c r="AM1166" s="363">
        <f t="shared" si="645"/>
        <v>1</v>
      </c>
      <c r="AN1166" s="578">
        <v>39.799999999999997</v>
      </c>
      <c r="AO1166" s="120">
        <f t="shared" si="618"/>
        <v>47.76</v>
      </c>
      <c r="AP1166" s="120">
        <f t="shared" si="613"/>
        <v>51.739999999999995</v>
      </c>
      <c r="AQ1166" s="120">
        <f t="shared" si="614"/>
        <v>55.719999999999992</v>
      </c>
      <c r="AR1166" s="120">
        <f t="shared" si="615"/>
        <v>59.699999999999996</v>
      </c>
      <c r="AS1166" s="120">
        <f t="shared" si="616"/>
        <v>0</v>
      </c>
      <c r="AT1166" s="120">
        <f t="shared" si="617"/>
        <v>0</v>
      </c>
      <c r="AU1166" s="74" t="s">
        <v>717</v>
      </c>
      <c r="AV1166" s="115"/>
      <c r="AW1166" s="395"/>
      <c r="AX1166" s="571">
        <v>1.2</v>
      </c>
      <c r="AY1166" s="572">
        <v>1.3</v>
      </c>
      <c r="AZ1166" s="572">
        <v>1.4</v>
      </c>
      <c r="BA1166" s="572">
        <v>1.5</v>
      </c>
      <c r="BB1166" s="573">
        <v>0</v>
      </c>
      <c r="BC1166" s="395">
        <v>0</v>
      </c>
      <c r="BD1166" s="115"/>
      <c r="BE1166" s="115"/>
      <c r="BF1166" s="115"/>
      <c r="BG1166" s="115"/>
      <c r="BH1166" s="115"/>
      <c r="BI1166" s="115"/>
      <c r="BJ1166" s="115"/>
      <c r="BK1166" s="115"/>
      <c r="BQ1166" s="74" t="str">
        <f t="shared" si="619"/>
        <v>15018-(18)</v>
      </c>
      <c r="BR1166" s="120" t="str">
        <f t="shared" si="620"/>
        <v>Adapter</v>
      </c>
      <c r="BS1166" s="120">
        <f t="shared" si="621"/>
        <v>47.76</v>
      </c>
      <c r="BU1166" s="74" t="str">
        <f t="shared" si="622"/>
        <v>15018-(16)</v>
      </c>
      <c r="BV1166" s="120" t="str">
        <f t="shared" si="623"/>
        <v>Adapter</v>
      </c>
      <c r="BW1166" s="120">
        <f t="shared" si="624"/>
        <v>51.739999999999995</v>
      </c>
      <c r="BY1166" s="74" t="str">
        <f t="shared" si="625"/>
        <v>15018-(14)</v>
      </c>
      <c r="BZ1166" s="120" t="str">
        <f t="shared" si="626"/>
        <v>Adapter</v>
      </c>
      <c r="CA1166" s="120">
        <f t="shared" si="627"/>
        <v>55.719999999999992</v>
      </c>
      <c r="CC1166" s="115" t="str">
        <f t="shared" si="628"/>
        <v>15018-(12)</v>
      </c>
      <c r="CD1166" s="120" t="str">
        <f t="shared" si="629"/>
        <v>Adapter</v>
      </c>
      <c r="CE1166" s="417">
        <f t="shared" si="630"/>
        <v>59.699999999999996</v>
      </c>
      <c r="CF1166" s="115"/>
      <c r="CG1166" s="115" t="str">
        <f t="shared" si="631"/>
        <v xml:space="preserve"> </v>
      </c>
      <c r="CH1166" s="120" t="str">
        <f t="shared" si="632"/>
        <v xml:space="preserve"> </v>
      </c>
      <c r="CI1166" s="417" t="str">
        <f t="shared" si="633"/>
        <v xml:space="preserve"> </v>
      </c>
      <c r="CJ1166" s="115"/>
      <c r="CK1166" s="115" t="str">
        <f t="shared" si="634"/>
        <v xml:space="preserve"> </v>
      </c>
      <c r="CL1166" s="120" t="str">
        <f t="shared" si="635"/>
        <v xml:space="preserve"> </v>
      </c>
      <c r="CM1166" s="417" t="str">
        <f t="shared" si="643"/>
        <v xml:space="preserve"> </v>
      </c>
      <c r="IS1166" s="106">
        <v>27.4</v>
      </c>
    </row>
    <row r="1167" spans="2:253" s="74" customFormat="1" ht="17.100000000000001" hidden="1" customHeight="1" x14ac:dyDescent="0.25">
      <c r="B1167" s="504">
        <f>IF(AND('KB Duct Parts'!$BL$14=1,'KB Duct Parts'!I33&gt;0),'KB Duct Parts'!I33,0)</f>
        <v>0</v>
      </c>
      <c r="C1167" s="508">
        <v>15019</v>
      </c>
      <c r="D1167" s="506">
        <f t="shared" si="644"/>
        <v>15019</v>
      </c>
      <c r="E1167" s="504" t="s">
        <v>876</v>
      </c>
      <c r="F1167" s="508" t="str">
        <f t="shared" si="646"/>
        <v xml:space="preserve"> </v>
      </c>
      <c r="G1167" s="509" t="s">
        <v>911</v>
      </c>
      <c r="H1167" s="504" t="s">
        <v>923</v>
      </c>
      <c r="I1167" s="1035" t="s">
        <v>932</v>
      </c>
      <c r="J1167" s="1036"/>
      <c r="K1167" s="516" t="s">
        <v>881</v>
      </c>
      <c r="L1167" s="521">
        <v>20</v>
      </c>
      <c r="M1167" s="532" t="s">
        <v>1700</v>
      </c>
      <c r="N1167" s="514">
        <f t="shared" si="636"/>
        <v>40.700000000000003</v>
      </c>
      <c r="O1167" s="518">
        <f t="shared" si="612"/>
        <v>0</v>
      </c>
      <c r="P1167" s="680">
        <f>'KB Duct Parts'!$AE$3</f>
        <v>0</v>
      </c>
      <c r="Q1167" s="681">
        <f t="shared" si="637"/>
        <v>0</v>
      </c>
      <c r="R1167" s="682">
        <f t="shared" si="638"/>
        <v>0</v>
      </c>
      <c r="S1167" s="716">
        <f t="shared" si="639"/>
        <v>0.35</v>
      </c>
      <c r="T1167" s="679">
        <f t="shared" si="640"/>
        <v>0</v>
      </c>
      <c r="U1167" s="679">
        <f t="shared" si="641"/>
        <v>0</v>
      </c>
      <c r="Y1167" s="120"/>
      <c r="AE1167" s="75"/>
      <c r="AF1167" s="370">
        <v>20</v>
      </c>
      <c r="AG1167" s="374">
        <v>18</v>
      </c>
      <c r="AH1167" s="378">
        <v>16</v>
      </c>
      <c r="AI1167" s="381">
        <v>14</v>
      </c>
      <c r="AJ1167" s="386">
        <v>12</v>
      </c>
      <c r="AK1167" s="391">
        <v>10</v>
      </c>
      <c r="AL1167" s="386"/>
      <c r="AM1167" s="363">
        <f t="shared" si="645"/>
        <v>1</v>
      </c>
      <c r="AN1167" s="578">
        <v>40.700000000000003</v>
      </c>
      <c r="AO1167" s="120">
        <f t="shared" si="618"/>
        <v>48.84</v>
      </c>
      <c r="AP1167" s="120">
        <f t="shared" si="613"/>
        <v>52.910000000000004</v>
      </c>
      <c r="AQ1167" s="120">
        <f t="shared" si="614"/>
        <v>56.98</v>
      </c>
      <c r="AR1167" s="120">
        <f t="shared" si="615"/>
        <v>61.050000000000004</v>
      </c>
      <c r="AS1167" s="120">
        <f t="shared" si="616"/>
        <v>0</v>
      </c>
      <c r="AT1167" s="120">
        <f t="shared" si="617"/>
        <v>0</v>
      </c>
      <c r="AU1167" s="74" t="s">
        <v>717</v>
      </c>
      <c r="AV1167" s="115"/>
      <c r="AW1167" s="395"/>
      <c r="AX1167" s="571">
        <v>1.2</v>
      </c>
      <c r="AY1167" s="572">
        <v>1.3</v>
      </c>
      <c r="AZ1167" s="572">
        <v>1.4</v>
      </c>
      <c r="BA1167" s="572">
        <v>1.5</v>
      </c>
      <c r="BB1167" s="573">
        <v>0</v>
      </c>
      <c r="BC1167" s="395">
        <v>0</v>
      </c>
      <c r="BD1167" s="115"/>
      <c r="BE1167" s="115"/>
      <c r="BF1167" s="115"/>
      <c r="BG1167" s="115"/>
      <c r="BH1167" s="115"/>
      <c r="BI1167" s="115"/>
      <c r="BJ1167" s="115"/>
      <c r="BK1167" s="115"/>
      <c r="BQ1167" s="74" t="str">
        <f t="shared" si="619"/>
        <v>15019-(18)</v>
      </c>
      <c r="BR1167" s="120" t="str">
        <f t="shared" si="620"/>
        <v>Adapter</v>
      </c>
      <c r="BS1167" s="120">
        <f t="shared" si="621"/>
        <v>48.84</v>
      </c>
      <c r="BU1167" s="74" t="str">
        <f t="shared" si="622"/>
        <v>15019-(16)</v>
      </c>
      <c r="BV1167" s="120" t="str">
        <f t="shared" si="623"/>
        <v>Adapter</v>
      </c>
      <c r="BW1167" s="120">
        <f t="shared" si="624"/>
        <v>52.910000000000004</v>
      </c>
      <c r="BY1167" s="74" t="str">
        <f t="shared" si="625"/>
        <v>15019-(14)</v>
      </c>
      <c r="BZ1167" s="120" t="str">
        <f t="shared" si="626"/>
        <v>Adapter</v>
      </c>
      <c r="CA1167" s="120">
        <f t="shared" si="627"/>
        <v>56.98</v>
      </c>
      <c r="CC1167" s="115" t="str">
        <f t="shared" si="628"/>
        <v>15019-(12)</v>
      </c>
      <c r="CD1167" s="120" t="str">
        <f t="shared" si="629"/>
        <v>Adapter</v>
      </c>
      <c r="CE1167" s="417">
        <f t="shared" si="630"/>
        <v>61.050000000000004</v>
      </c>
      <c r="CF1167" s="115"/>
      <c r="CG1167" s="115" t="str">
        <f t="shared" si="631"/>
        <v xml:space="preserve"> </v>
      </c>
      <c r="CH1167" s="120" t="str">
        <f t="shared" si="632"/>
        <v xml:space="preserve"> </v>
      </c>
      <c r="CI1167" s="417" t="str">
        <f t="shared" si="633"/>
        <v xml:space="preserve"> </v>
      </c>
      <c r="CJ1167" s="115"/>
      <c r="CK1167" s="115" t="str">
        <f t="shared" si="634"/>
        <v xml:space="preserve"> </v>
      </c>
      <c r="CL1167" s="120" t="str">
        <f t="shared" si="635"/>
        <v xml:space="preserve"> </v>
      </c>
      <c r="CM1167" s="417" t="str">
        <f t="shared" si="643"/>
        <v xml:space="preserve"> </v>
      </c>
      <c r="IS1167" s="106">
        <v>27.9</v>
      </c>
    </row>
    <row r="1168" spans="2:253" s="74" customFormat="1" ht="17.100000000000001" hidden="1" customHeight="1" x14ac:dyDescent="0.25">
      <c r="B1168" s="504">
        <f>IF(AND('KB Duct Parts'!$BL$14=1,'KB Duct Parts'!I34&gt;0),'KB Duct Parts'!I34,0)</f>
        <v>0</v>
      </c>
      <c r="C1168" s="508">
        <v>15020</v>
      </c>
      <c r="D1168" s="506">
        <f t="shared" si="644"/>
        <v>15020</v>
      </c>
      <c r="E1168" s="504" t="s">
        <v>877</v>
      </c>
      <c r="F1168" s="508" t="str">
        <f t="shared" si="646"/>
        <v xml:space="preserve"> </v>
      </c>
      <c r="G1168" s="509" t="s">
        <v>911</v>
      </c>
      <c r="H1168" s="504" t="s">
        <v>923</v>
      </c>
      <c r="I1168" s="1035" t="s">
        <v>932</v>
      </c>
      <c r="J1168" s="1036"/>
      <c r="K1168" s="516" t="s">
        <v>881</v>
      </c>
      <c r="L1168" s="521">
        <v>20</v>
      </c>
      <c r="M1168" s="532" t="s">
        <v>1700</v>
      </c>
      <c r="N1168" s="514">
        <f t="shared" si="636"/>
        <v>41.3</v>
      </c>
      <c r="O1168" s="518">
        <f t="shared" si="612"/>
        <v>0</v>
      </c>
      <c r="P1168" s="680">
        <f>'KB Duct Parts'!$AE$3</f>
        <v>0</v>
      </c>
      <c r="Q1168" s="681">
        <f t="shared" si="637"/>
        <v>0</v>
      </c>
      <c r="R1168" s="682">
        <f t="shared" si="638"/>
        <v>0</v>
      </c>
      <c r="S1168" s="716">
        <f t="shared" si="639"/>
        <v>0.35</v>
      </c>
      <c r="T1168" s="679">
        <f t="shared" si="640"/>
        <v>0</v>
      </c>
      <c r="U1168" s="679">
        <f t="shared" si="641"/>
        <v>0</v>
      </c>
      <c r="Y1168" s="120"/>
      <c r="AE1168" s="75"/>
      <c r="AF1168" s="370">
        <v>20</v>
      </c>
      <c r="AG1168" s="374">
        <v>18</v>
      </c>
      <c r="AH1168" s="378">
        <v>16</v>
      </c>
      <c r="AI1168" s="381">
        <v>14</v>
      </c>
      <c r="AJ1168" s="386">
        <v>12</v>
      </c>
      <c r="AK1168" s="391">
        <v>10</v>
      </c>
      <c r="AL1168" s="386"/>
      <c r="AM1168" s="363">
        <f t="shared" si="645"/>
        <v>1</v>
      </c>
      <c r="AN1168" s="578">
        <v>41.3</v>
      </c>
      <c r="AO1168" s="120">
        <f t="shared" si="618"/>
        <v>49.559999999999995</v>
      </c>
      <c r="AP1168" s="120">
        <f t="shared" si="613"/>
        <v>53.69</v>
      </c>
      <c r="AQ1168" s="120">
        <f t="shared" si="614"/>
        <v>57.819999999999993</v>
      </c>
      <c r="AR1168" s="120">
        <f t="shared" si="615"/>
        <v>61.949999999999996</v>
      </c>
      <c r="AS1168" s="120">
        <f t="shared" si="616"/>
        <v>0</v>
      </c>
      <c r="AT1168" s="120">
        <f t="shared" si="617"/>
        <v>0</v>
      </c>
      <c r="AU1168" s="74" t="s">
        <v>717</v>
      </c>
      <c r="AV1168" s="115"/>
      <c r="AW1168" s="395"/>
      <c r="AX1168" s="571">
        <v>1.2</v>
      </c>
      <c r="AY1168" s="572">
        <v>1.3</v>
      </c>
      <c r="AZ1168" s="572">
        <v>1.4</v>
      </c>
      <c r="BA1168" s="572">
        <v>1.5</v>
      </c>
      <c r="BB1168" s="573">
        <v>0</v>
      </c>
      <c r="BC1168" s="395">
        <v>0</v>
      </c>
      <c r="BD1168" s="115"/>
      <c r="BE1168" s="115"/>
      <c r="BF1168" s="115"/>
      <c r="BG1168" s="115"/>
      <c r="BH1168" s="115"/>
      <c r="BI1168" s="115"/>
      <c r="BJ1168" s="115"/>
      <c r="BK1168" s="115"/>
      <c r="BQ1168" s="74" t="str">
        <f t="shared" si="619"/>
        <v>15020-(18)</v>
      </c>
      <c r="BR1168" s="120" t="str">
        <f t="shared" si="620"/>
        <v>Adapter</v>
      </c>
      <c r="BS1168" s="120">
        <f t="shared" si="621"/>
        <v>49.559999999999995</v>
      </c>
      <c r="BU1168" s="74" t="str">
        <f t="shared" si="622"/>
        <v>15020-(16)</v>
      </c>
      <c r="BV1168" s="120" t="str">
        <f t="shared" si="623"/>
        <v>Adapter</v>
      </c>
      <c r="BW1168" s="120">
        <f t="shared" si="624"/>
        <v>53.69</v>
      </c>
      <c r="BY1168" s="74" t="str">
        <f t="shared" si="625"/>
        <v>15020-(14)</v>
      </c>
      <c r="BZ1168" s="120" t="str">
        <f t="shared" si="626"/>
        <v>Adapter</v>
      </c>
      <c r="CA1168" s="120">
        <f t="shared" si="627"/>
        <v>57.819999999999993</v>
      </c>
      <c r="CC1168" s="115" t="str">
        <f t="shared" si="628"/>
        <v>15020-(12)</v>
      </c>
      <c r="CD1168" s="120" t="str">
        <f t="shared" si="629"/>
        <v>Adapter</v>
      </c>
      <c r="CE1168" s="417">
        <f t="shared" si="630"/>
        <v>61.949999999999996</v>
      </c>
      <c r="CF1168" s="115"/>
      <c r="CG1168" s="115" t="str">
        <f t="shared" si="631"/>
        <v xml:space="preserve"> </v>
      </c>
      <c r="CH1168" s="120" t="str">
        <f t="shared" si="632"/>
        <v xml:space="preserve"> </v>
      </c>
      <c r="CI1168" s="417" t="str">
        <f t="shared" si="633"/>
        <v xml:space="preserve"> </v>
      </c>
      <c r="CJ1168" s="115"/>
      <c r="CK1168" s="115" t="str">
        <f t="shared" si="634"/>
        <v xml:space="preserve"> </v>
      </c>
      <c r="CL1168" s="120" t="str">
        <f t="shared" si="635"/>
        <v xml:space="preserve"> </v>
      </c>
      <c r="CM1168" s="417" t="str">
        <f t="shared" si="643"/>
        <v xml:space="preserve"> </v>
      </c>
      <c r="IS1168" s="106">
        <v>28.3</v>
      </c>
    </row>
    <row r="1169" spans="2:253" s="74" customFormat="1" ht="17.100000000000001" hidden="1" customHeight="1" x14ac:dyDescent="0.25">
      <c r="B1169" s="504">
        <f>IF(AND('KB Duct Parts'!$BL$14=1,'KB Duct Parts'!I35&gt;0),'KB Duct Parts'!I35,0)</f>
        <v>0</v>
      </c>
      <c r="C1169" s="508">
        <v>15022</v>
      </c>
      <c r="D1169" s="506">
        <f t="shared" si="644"/>
        <v>15022</v>
      </c>
      <c r="E1169" s="504" t="s">
        <v>878</v>
      </c>
      <c r="F1169" s="508" t="str">
        <f t="shared" si="646"/>
        <v xml:space="preserve"> </v>
      </c>
      <c r="G1169" s="509" t="s">
        <v>911</v>
      </c>
      <c r="H1169" s="504" t="s">
        <v>923</v>
      </c>
      <c r="I1169" s="1035" t="s">
        <v>932</v>
      </c>
      <c r="J1169" s="1036"/>
      <c r="K1169" s="516" t="s">
        <v>881</v>
      </c>
      <c r="L1169" s="521">
        <v>20</v>
      </c>
      <c r="M1169" s="532" t="s">
        <v>1700</v>
      </c>
      <c r="N1169" s="514">
        <f t="shared" si="636"/>
        <v>45.4</v>
      </c>
      <c r="O1169" s="518">
        <f t="shared" si="612"/>
        <v>0</v>
      </c>
      <c r="P1169" s="680">
        <f>'KB Duct Parts'!$AE$3</f>
        <v>0</v>
      </c>
      <c r="Q1169" s="681">
        <f t="shared" si="637"/>
        <v>0</v>
      </c>
      <c r="R1169" s="682">
        <f t="shared" si="638"/>
        <v>0</v>
      </c>
      <c r="S1169" s="716">
        <f t="shared" si="639"/>
        <v>0.35</v>
      </c>
      <c r="T1169" s="679">
        <f t="shared" si="640"/>
        <v>0</v>
      </c>
      <c r="U1169" s="679">
        <f t="shared" si="641"/>
        <v>0</v>
      </c>
      <c r="Y1169" s="120"/>
      <c r="AE1169" s="75"/>
      <c r="AF1169" s="370">
        <v>20</v>
      </c>
      <c r="AG1169" s="374">
        <v>18</v>
      </c>
      <c r="AH1169" s="378">
        <v>16</v>
      </c>
      <c r="AI1169" s="381">
        <v>14</v>
      </c>
      <c r="AJ1169" s="386">
        <v>12</v>
      </c>
      <c r="AK1169" s="391">
        <v>10</v>
      </c>
      <c r="AL1169" s="386"/>
      <c r="AM1169" s="363">
        <f t="shared" si="645"/>
        <v>1</v>
      </c>
      <c r="AN1169" s="578">
        <v>45.4</v>
      </c>
      <c r="AO1169" s="120">
        <f t="shared" si="618"/>
        <v>54.48</v>
      </c>
      <c r="AP1169" s="120">
        <f t="shared" si="613"/>
        <v>59.02</v>
      </c>
      <c r="AQ1169" s="120">
        <f t="shared" si="614"/>
        <v>63.559999999999995</v>
      </c>
      <c r="AR1169" s="120">
        <f t="shared" si="615"/>
        <v>68.099999999999994</v>
      </c>
      <c r="AS1169" s="120">
        <f t="shared" si="616"/>
        <v>0</v>
      </c>
      <c r="AT1169" s="120">
        <f t="shared" si="617"/>
        <v>0</v>
      </c>
      <c r="AU1169" s="74" t="s">
        <v>717</v>
      </c>
      <c r="AV1169" s="115"/>
      <c r="AW1169" s="395"/>
      <c r="AX1169" s="571">
        <v>1.2</v>
      </c>
      <c r="AY1169" s="572">
        <v>1.3</v>
      </c>
      <c r="AZ1169" s="572">
        <v>1.4</v>
      </c>
      <c r="BA1169" s="572">
        <v>1.5</v>
      </c>
      <c r="BB1169" s="573">
        <v>0</v>
      </c>
      <c r="BC1169" s="395">
        <v>0</v>
      </c>
      <c r="BD1169" s="115"/>
      <c r="BE1169" s="115"/>
      <c r="BF1169" s="115"/>
      <c r="BG1169" s="115"/>
      <c r="BH1169" s="115"/>
      <c r="BI1169" s="115"/>
      <c r="BJ1169" s="115"/>
      <c r="BK1169" s="115"/>
      <c r="BQ1169" s="74" t="str">
        <f t="shared" si="619"/>
        <v>15022-(18)</v>
      </c>
      <c r="BR1169" s="120" t="str">
        <f t="shared" si="620"/>
        <v>Adapter</v>
      </c>
      <c r="BS1169" s="120">
        <f t="shared" si="621"/>
        <v>54.48</v>
      </c>
      <c r="BU1169" s="74" t="str">
        <f t="shared" si="622"/>
        <v>15022-(16)</v>
      </c>
      <c r="BV1169" s="120" t="str">
        <f t="shared" si="623"/>
        <v>Adapter</v>
      </c>
      <c r="BW1169" s="120">
        <f t="shared" si="624"/>
        <v>59.02</v>
      </c>
      <c r="BY1169" s="74" t="str">
        <f t="shared" si="625"/>
        <v>15022-(14)</v>
      </c>
      <c r="BZ1169" s="120" t="str">
        <f t="shared" si="626"/>
        <v>Adapter</v>
      </c>
      <c r="CA1169" s="120">
        <f t="shared" si="627"/>
        <v>63.559999999999995</v>
      </c>
      <c r="CC1169" s="115" t="str">
        <f t="shared" si="628"/>
        <v>15022-(12)</v>
      </c>
      <c r="CD1169" s="120" t="str">
        <f t="shared" si="629"/>
        <v>Adapter</v>
      </c>
      <c r="CE1169" s="417">
        <f t="shared" si="630"/>
        <v>68.099999999999994</v>
      </c>
      <c r="CF1169" s="115"/>
      <c r="CG1169" s="115" t="str">
        <f t="shared" si="631"/>
        <v xml:space="preserve"> </v>
      </c>
      <c r="CH1169" s="120" t="str">
        <f t="shared" si="632"/>
        <v xml:space="preserve"> </v>
      </c>
      <c r="CI1169" s="417" t="str">
        <f t="shared" si="633"/>
        <v xml:space="preserve"> </v>
      </c>
      <c r="CJ1169" s="115"/>
      <c r="CK1169" s="115" t="str">
        <f t="shared" si="634"/>
        <v xml:space="preserve"> </v>
      </c>
      <c r="CL1169" s="120" t="str">
        <f t="shared" si="635"/>
        <v xml:space="preserve"> </v>
      </c>
      <c r="CM1169" s="417" t="str">
        <f t="shared" si="643"/>
        <v xml:space="preserve"> </v>
      </c>
      <c r="IS1169" s="106">
        <v>31.1</v>
      </c>
    </row>
    <row r="1170" spans="2:253" s="74" customFormat="1" ht="17.100000000000001" hidden="1" customHeight="1" x14ac:dyDescent="0.25">
      <c r="B1170" s="504">
        <f>IF(AND('KB Duct Parts'!$BL$14=1,'KB Duct Parts'!I36&gt;0),'KB Duct Parts'!I36,0)</f>
        <v>0</v>
      </c>
      <c r="C1170" s="508">
        <v>15024</v>
      </c>
      <c r="D1170" s="506">
        <f t="shared" si="644"/>
        <v>15024</v>
      </c>
      <c r="E1170" s="504" t="s">
        <v>1338</v>
      </c>
      <c r="F1170" s="508" t="str">
        <f t="shared" si="646"/>
        <v xml:space="preserve"> </v>
      </c>
      <c r="G1170" s="509" t="s">
        <v>911</v>
      </c>
      <c r="H1170" s="504" t="s">
        <v>923</v>
      </c>
      <c r="I1170" s="1035" t="s">
        <v>932</v>
      </c>
      <c r="J1170" s="1036"/>
      <c r="K1170" s="516" t="s">
        <v>881</v>
      </c>
      <c r="L1170" s="521">
        <v>20</v>
      </c>
      <c r="M1170" s="532" t="s">
        <v>1700</v>
      </c>
      <c r="N1170" s="514">
        <f t="shared" si="636"/>
        <v>57.6</v>
      </c>
      <c r="O1170" s="518">
        <f t="shared" si="612"/>
        <v>0</v>
      </c>
      <c r="P1170" s="680">
        <f>'KB Duct Parts'!$AE$3</f>
        <v>0</v>
      </c>
      <c r="Q1170" s="681">
        <f t="shared" si="637"/>
        <v>0</v>
      </c>
      <c r="R1170" s="682">
        <f t="shared" si="638"/>
        <v>0</v>
      </c>
      <c r="S1170" s="716">
        <f t="shared" si="639"/>
        <v>0.35</v>
      </c>
      <c r="T1170" s="679">
        <f t="shared" si="640"/>
        <v>0</v>
      </c>
      <c r="U1170" s="679">
        <f t="shared" si="641"/>
        <v>0</v>
      </c>
      <c r="Y1170" s="120"/>
      <c r="AE1170" s="75"/>
      <c r="AF1170" s="370">
        <v>20</v>
      </c>
      <c r="AG1170" s="374">
        <v>18</v>
      </c>
      <c r="AH1170" s="378">
        <v>16</v>
      </c>
      <c r="AI1170" s="381">
        <v>14</v>
      </c>
      <c r="AJ1170" s="386">
        <v>12</v>
      </c>
      <c r="AK1170" s="391">
        <v>10</v>
      </c>
      <c r="AL1170" s="386"/>
      <c r="AM1170" s="363">
        <f t="shared" si="645"/>
        <v>1</v>
      </c>
      <c r="AN1170" s="578">
        <v>57.6</v>
      </c>
      <c r="AO1170" s="120">
        <f t="shared" si="618"/>
        <v>69.12</v>
      </c>
      <c r="AP1170" s="120">
        <f t="shared" si="613"/>
        <v>74.88000000000001</v>
      </c>
      <c r="AQ1170" s="120">
        <f t="shared" si="614"/>
        <v>80.64</v>
      </c>
      <c r="AR1170" s="120">
        <f t="shared" si="615"/>
        <v>86.4</v>
      </c>
      <c r="AS1170" s="120">
        <f t="shared" si="616"/>
        <v>0</v>
      </c>
      <c r="AT1170" s="120">
        <f t="shared" si="617"/>
        <v>0</v>
      </c>
      <c r="AU1170" s="74" t="s">
        <v>717</v>
      </c>
      <c r="AV1170" s="115"/>
      <c r="AW1170" s="395"/>
      <c r="AX1170" s="571">
        <v>1.2</v>
      </c>
      <c r="AY1170" s="572">
        <v>1.3</v>
      </c>
      <c r="AZ1170" s="572">
        <v>1.4</v>
      </c>
      <c r="BA1170" s="572">
        <v>1.5</v>
      </c>
      <c r="BB1170" s="573">
        <v>0</v>
      </c>
      <c r="BC1170" s="395">
        <v>0</v>
      </c>
      <c r="BD1170" s="115"/>
      <c r="BE1170" s="115"/>
      <c r="BF1170" s="115"/>
      <c r="BG1170" s="115"/>
      <c r="BH1170" s="115"/>
      <c r="BI1170" s="115"/>
      <c r="BJ1170" s="115"/>
      <c r="BK1170" s="115"/>
      <c r="BQ1170" s="74" t="str">
        <f t="shared" si="619"/>
        <v>15024-(18)</v>
      </c>
      <c r="BR1170" s="120" t="str">
        <f t="shared" si="620"/>
        <v>Adapter</v>
      </c>
      <c r="BS1170" s="120">
        <f t="shared" si="621"/>
        <v>69.12</v>
      </c>
      <c r="BU1170" s="74" t="str">
        <f t="shared" si="622"/>
        <v>15024-(16)</v>
      </c>
      <c r="BV1170" s="120" t="str">
        <f t="shared" si="623"/>
        <v>Adapter</v>
      </c>
      <c r="BW1170" s="120">
        <f t="shared" si="624"/>
        <v>74.88000000000001</v>
      </c>
      <c r="BY1170" s="74" t="str">
        <f t="shared" si="625"/>
        <v>15024-(14)</v>
      </c>
      <c r="BZ1170" s="120" t="str">
        <f t="shared" si="626"/>
        <v>Adapter</v>
      </c>
      <c r="CA1170" s="120">
        <f t="shared" si="627"/>
        <v>80.64</v>
      </c>
      <c r="CC1170" s="115" t="str">
        <f t="shared" si="628"/>
        <v>15024-(12)</v>
      </c>
      <c r="CD1170" s="120" t="str">
        <f t="shared" si="629"/>
        <v>Adapter</v>
      </c>
      <c r="CE1170" s="417">
        <f t="shared" si="630"/>
        <v>86.4</v>
      </c>
      <c r="CF1170" s="115"/>
      <c r="CG1170" s="115" t="str">
        <f t="shared" si="631"/>
        <v xml:space="preserve"> </v>
      </c>
      <c r="CH1170" s="120" t="str">
        <f t="shared" si="632"/>
        <v xml:space="preserve"> </v>
      </c>
      <c r="CI1170" s="417" t="str">
        <f t="shared" si="633"/>
        <v xml:space="preserve"> </v>
      </c>
      <c r="CJ1170" s="115"/>
      <c r="CK1170" s="115" t="str">
        <f t="shared" si="634"/>
        <v xml:space="preserve"> </v>
      </c>
      <c r="CL1170" s="120" t="str">
        <f t="shared" si="635"/>
        <v xml:space="preserve"> </v>
      </c>
      <c r="CM1170" s="417" t="str">
        <f t="shared" si="643"/>
        <v xml:space="preserve"> </v>
      </c>
      <c r="IS1170" s="106"/>
    </row>
    <row r="1171" spans="2:253" s="74" customFormat="1" ht="17.100000000000001" hidden="1" customHeight="1" x14ac:dyDescent="0.25">
      <c r="B1171" s="504">
        <f>IF(AND('KB Duct Parts'!$BL$14=1,'KB Duct Parts'!J17&gt;0),'KB Duct Parts'!J17,0)</f>
        <v>0</v>
      </c>
      <c r="C1171" s="508">
        <v>15103</v>
      </c>
      <c r="D1171" s="506">
        <f t="shared" si="644"/>
        <v>15103</v>
      </c>
      <c r="E1171" s="504" t="s">
        <v>483</v>
      </c>
      <c r="F1171" s="508" t="str">
        <f t="shared" si="646"/>
        <v xml:space="preserve"> </v>
      </c>
      <c r="G1171" s="509" t="s">
        <v>931</v>
      </c>
      <c r="H1171" s="504" t="s">
        <v>923</v>
      </c>
      <c r="I1171" s="1035" t="s">
        <v>933</v>
      </c>
      <c r="J1171" s="1036"/>
      <c r="K1171" s="516" t="s">
        <v>881</v>
      </c>
      <c r="L1171" s="521">
        <v>24</v>
      </c>
      <c r="M1171" s="532" t="s">
        <v>1700</v>
      </c>
      <c r="N1171" s="514">
        <f t="shared" si="636"/>
        <v>30.4</v>
      </c>
      <c r="O1171" s="518">
        <f t="shared" si="612"/>
        <v>0</v>
      </c>
      <c r="P1171" s="680">
        <f>'KB Duct Parts'!$AE$3</f>
        <v>0</v>
      </c>
      <c r="Q1171" s="681">
        <f t="shared" si="637"/>
        <v>0</v>
      </c>
      <c r="R1171" s="682">
        <f t="shared" si="638"/>
        <v>0</v>
      </c>
      <c r="S1171" s="716">
        <f t="shared" si="639"/>
        <v>0.35</v>
      </c>
      <c r="T1171" s="679">
        <f t="shared" si="640"/>
        <v>0</v>
      </c>
      <c r="U1171" s="679">
        <f t="shared" si="641"/>
        <v>0</v>
      </c>
      <c r="Y1171" s="120"/>
      <c r="AE1171" s="75"/>
      <c r="AF1171" s="370">
        <v>24</v>
      </c>
      <c r="AG1171" s="374">
        <v>22</v>
      </c>
      <c r="AH1171" s="378">
        <v>20</v>
      </c>
      <c r="AI1171" s="381">
        <v>18</v>
      </c>
      <c r="AJ1171" s="386">
        <v>16</v>
      </c>
      <c r="AK1171" s="391"/>
      <c r="AL1171" s="386"/>
      <c r="AM1171" s="363">
        <f t="shared" si="645"/>
        <v>1</v>
      </c>
      <c r="AN1171" s="578">
        <v>30.4</v>
      </c>
      <c r="AO1171" s="120">
        <f t="shared" si="618"/>
        <v>36.479999999999997</v>
      </c>
      <c r="AP1171" s="120">
        <f t="shared" si="613"/>
        <v>39.519999999999996</v>
      </c>
      <c r="AQ1171" s="120">
        <f t="shared" si="614"/>
        <v>42.559999999999995</v>
      </c>
      <c r="AR1171" s="120">
        <f t="shared" si="615"/>
        <v>0</v>
      </c>
      <c r="AS1171" s="120">
        <f t="shared" si="616"/>
        <v>0</v>
      </c>
      <c r="AT1171" s="120">
        <f t="shared" si="617"/>
        <v>0</v>
      </c>
      <c r="AU1171" s="74" t="s">
        <v>717</v>
      </c>
      <c r="AV1171" s="115"/>
      <c r="AW1171" s="395"/>
      <c r="AX1171" s="571">
        <v>1.2</v>
      </c>
      <c r="AY1171" s="572">
        <v>1.3</v>
      </c>
      <c r="AZ1171" s="572">
        <v>1.4</v>
      </c>
      <c r="BA1171" s="572">
        <v>0</v>
      </c>
      <c r="BB1171" s="573">
        <v>0</v>
      </c>
      <c r="BC1171" s="395">
        <v>0</v>
      </c>
      <c r="BD1171" s="115"/>
      <c r="BE1171" s="115"/>
      <c r="BF1171" s="115"/>
      <c r="BG1171" s="115"/>
      <c r="BH1171" s="115"/>
      <c r="BI1171" s="115"/>
      <c r="BJ1171" s="115"/>
      <c r="BK1171" s="115"/>
      <c r="BQ1171" s="74" t="str">
        <f t="shared" si="619"/>
        <v>15103-(22)</v>
      </c>
      <c r="BR1171" s="120" t="str">
        <f t="shared" si="620"/>
        <v>Adapter-Angle Flange</v>
      </c>
      <c r="BS1171" s="120">
        <f t="shared" si="621"/>
        <v>36.479999999999997</v>
      </c>
      <c r="BU1171" s="74" t="str">
        <f t="shared" si="622"/>
        <v>15103-(20)</v>
      </c>
      <c r="BV1171" s="120" t="str">
        <f t="shared" si="623"/>
        <v>Adapter-Angle Flange</v>
      </c>
      <c r="BW1171" s="120">
        <f t="shared" si="624"/>
        <v>39.519999999999996</v>
      </c>
      <c r="BY1171" s="74" t="str">
        <f t="shared" si="625"/>
        <v>15103-(18)</v>
      </c>
      <c r="BZ1171" s="120" t="str">
        <f t="shared" si="626"/>
        <v>Adapter-Angle Flange</v>
      </c>
      <c r="CA1171" s="120">
        <f t="shared" si="627"/>
        <v>42.559999999999995</v>
      </c>
      <c r="CC1171" s="115" t="str">
        <f t="shared" si="628"/>
        <v xml:space="preserve"> </v>
      </c>
      <c r="CD1171" s="120" t="str">
        <f t="shared" si="629"/>
        <v xml:space="preserve"> </v>
      </c>
      <c r="CE1171" s="417" t="str">
        <f t="shared" si="630"/>
        <v xml:space="preserve"> </v>
      </c>
      <c r="CF1171" s="115"/>
      <c r="CG1171" s="115" t="str">
        <f t="shared" si="631"/>
        <v xml:space="preserve"> </v>
      </c>
      <c r="CH1171" s="120" t="str">
        <f t="shared" si="632"/>
        <v xml:space="preserve"> </v>
      </c>
      <c r="CI1171" s="417" t="str">
        <f t="shared" si="633"/>
        <v xml:space="preserve"> </v>
      </c>
      <c r="CJ1171" s="115"/>
      <c r="CK1171" s="115" t="str">
        <f t="shared" si="634"/>
        <v xml:space="preserve"> </v>
      </c>
      <c r="CL1171" s="120" t="str">
        <f t="shared" si="635"/>
        <v xml:space="preserve"> </v>
      </c>
      <c r="CM1171" s="417" t="str">
        <f t="shared" si="643"/>
        <v xml:space="preserve"> </v>
      </c>
      <c r="IS1171" s="106">
        <v>19.5</v>
      </c>
    </row>
    <row r="1172" spans="2:253" s="74" customFormat="1" ht="17.100000000000001" hidden="1" customHeight="1" x14ac:dyDescent="0.25">
      <c r="B1172" s="504">
        <f>IF(AND('KB Duct Parts'!$BL$14=1,'KB Duct Parts'!J18&gt;0),'KB Duct Parts'!J18,0)</f>
        <v>0</v>
      </c>
      <c r="C1172" s="508">
        <v>15104</v>
      </c>
      <c r="D1172" s="506">
        <f t="shared" si="644"/>
        <v>15104</v>
      </c>
      <c r="E1172" s="520" t="s">
        <v>861</v>
      </c>
      <c r="F1172" s="508" t="str">
        <f t="shared" si="646"/>
        <v xml:space="preserve"> </v>
      </c>
      <c r="G1172" s="509" t="s">
        <v>931</v>
      </c>
      <c r="H1172" s="504" t="s">
        <v>923</v>
      </c>
      <c r="I1172" s="1035" t="s">
        <v>933</v>
      </c>
      <c r="J1172" s="1036"/>
      <c r="K1172" s="516" t="s">
        <v>881</v>
      </c>
      <c r="L1172" s="521">
        <v>24</v>
      </c>
      <c r="M1172" s="532" t="s">
        <v>1700</v>
      </c>
      <c r="N1172" s="514">
        <f t="shared" si="636"/>
        <v>30.9</v>
      </c>
      <c r="O1172" s="518">
        <f t="shared" si="612"/>
        <v>0</v>
      </c>
      <c r="P1172" s="680">
        <f>'KB Duct Parts'!$AE$3</f>
        <v>0</v>
      </c>
      <c r="Q1172" s="681">
        <f t="shared" si="637"/>
        <v>0</v>
      </c>
      <c r="R1172" s="682">
        <f t="shared" si="638"/>
        <v>0</v>
      </c>
      <c r="S1172" s="716">
        <f t="shared" si="639"/>
        <v>0.35</v>
      </c>
      <c r="T1172" s="679">
        <f t="shared" si="640"/>
        <v>0</v>
      </c>
      <c r="U1172" s="679">
        <f t="shared" si="641"/>
        <v>0</v>
      </c>
      <c r="Y1172" s="120"/>
      <c r="AE1172" s="75"/>
      <c r="AF1172" s="370">
        <v>24</v>
      </c>
      <c r="AG1172" s="374">
        <v>22</v>
      </c>
      <c r="AH1172" s="378">
        <v>20</v>
      </c>
      <c r="AI1172" s="381">
        <v>18</v>
      </c>
      <c r="AJ1172" s="386">
        <v>16</v>
      </c>
      <c r="AK1172" s="391"/>
      <c r="AL1172" s="386"/>
      <c r="AM1172" s="363">
        <f t="shared" si="645"/>
        <v>1</v>
      </c>
      <c r="AN1172" s="578">
        <v>30.9</v>
      </c>
      <c r="AO1172" s="120">
        <f t="shared" si="618"/>
        <v>37.08</v>
      </c>
      <c r="AP1172" s="120">
        <f t="shared" si="613"/>
        <v>40.17</v>
      </c>
      <c r="AQ1172" s="120">
        <f t="shared" si="614"/>
        <v>43.26</v>
      </c>
      <c r="AR1172" s="120">
        <f t="shared" si="615"/>
        <v>0</v>
      </c>
      <c r="AS1172" s="120">
        <f t="shared" si="616"/>
        <v>0</v>
      </c>
      <c r="AT1172" s="120">
        <f t="shared" si="617"/>
        <v>0</v>
      </c>
      <c r="AU1172" s="74" t="s">
        <v>717</v>
      </c>
      <c r="AV1172" s="115"/>
      <c r="AW1172" s="395"/>
      <c r="AX1172" s="571">
        <v>1.2</v>
      </c>
      <c r="AY1172" s="572">
        <v>1.3</v>
      </c>
      <c r="AZ1172" s="572">
        <v>1.4</v>
      </c>
      <c r="BA1172" s="572">
        <v>0</v>
      </c>
      <c r="BB1172" s="573">
        <v>0</v>
      </c>
      <c r="BC1172" s="395">
        <v>0</v>
      </c>
      <c r="BD1172" s="115"/>
      <c r="BE1172" s="115"/>
      <c r="BF1172" s="115"/>
      <c r="BG1172" s="115"/>
      <c r="BH1172" s="115"/>
      <c r="BI1172" s="115"/>
      <c r="BJ1172" s="115"/>
      <c r="BK1172" s="115"/>
      <c r="BQ1172" s="74" t="str">
        <f t="shared" si="619"/>
        <v>15104-(22)</v>
      </c>
      <c r="BR1172" s="120" t="str">
        <f t="shared" si="620"/>
        <v>Adapter-Angle Flange</v>
      </c>
      <c r="BS1172" s="120">
        <f t="shared" si="621"/>
        <v>37.08</v>
      </c>
      <c r="BU1172" s="74" t="str">
        <f t="shared" si="622"/>
        <v>15104-(20)</v>
      </c>
      <c r="BV1172" s="120" t="str">
        <f t="shared" si="623"/>
        <v>Adapter-Angle Flange</v>
      </c>
      <c r="BW1172" s="120">
        <f t="shared" si="624"/>
        <v>40.17</v>
      </c>
      <c r="BY1172" s="74" t="str">
        <f t="shared" si="625"/>
        <v>15104-(18)</v>
      </c>
      <c r="BZ1172" s="120" t="str">
        <f t="shared" si="626"/>
        <v>Adapter-Angle Flange</v>
      </c>
      <c r="CA1172" s="120">
        <f t="shared" si="627"/>
        <v>43.26</v>
      </c>
      <c r="CC1172" s="115" t="str">
        <f t="shared" si="628"/>
        <v xml:space="preserve"> </v>
      </c>
      <c r="CD1172" s="120" t="str">
        <f t="shared" si="629"/>
        <v xml:space="preserve"> </v>
      </c>
      <c r="CE1172" s="417" t="str">
        <f t="shared" si="630"/>
        <v xml:space="preserve"> </v>
      </c>
      <c r="CF1172" s="115"/>
      <c r="CG1172" s="115" t="str">
        <f t="shared" si="631"/>
        <v xml:space="preserve"> </v>
      </c>
      <c r="CH1172" s="120" t="str">
        <f t="shared" si="632"/>
        <v xml:space="preserve"> </v>
      </c>
      <c r="CI1172" s="417" t="str">
        <f t="shared" si="633"/>
        <v xml:space="preserve"> </v>
      </c>
      <c r="CJ1172" s="115"/>
      <c r="CK1172" s="115" t="str">
        <f t="shared" si="634"/>
        <v xml:space="preserve"> </v>
      </c>
      <c r="CL1172" s="120" t="str">
        <f t="shared" si="635"/>
        <v xml:space="preserve"> </v>
      </c>
      <c r="CM1172" s="417" t="str">
        <f t="shared" si="643"/>
        <v xml:space="preserve"> </v>
      </c>
      <c r="IS1172" s="106">
        <v>20</v>
      </c>
    </row>
    <row r="1173" spans="2:253" s="74" customFormat="1" ht="17.100000000000001" hidden="1" customHeight="1" x14ac:dyDescent="0.25">
      <c r="B1173" s="504">
        <f>IF(AND('KB Duct Parts'!$BL$14=1,'KB Duct Parts'!J19&gt;0),'KB Duct Parts'!J19,0)</f>
        <v>0</v>
      </c>
      <c r="C1173" s="508">
        <v>15105</v>
      </c>
      <c r="D1173" s="506">
        <f t="shared" si="644"/>
        <v>15105</v>
      </c>
      <c r="E1173" s="504" t="s">
        <v>862</v>
      </c>
      <c r="F1173" s="508" t="str">
        <f t="shared" si="646"/>
        <v xml:space="preserve"> </v>
      </c>
      <c r="G1173" s="509" t="s">
        <v>931</v>
      </c>
      <c r="H1173" s="504" t="s">
        <v>923</v>
      </c>
      <c r="I1173" s="1035" t="s">
        <v>933</v>
      </c>
      <c r="J1173" s="1036"/>
      <c r="K1173" s="516" t="s">
        <v>881</v>
      </c>
      <c r="L1173" s="521">
        <v>24</v>
      </c>
      <c r="M1173" s="532" t="s">
        <v>1700</v>
      </c>
      <c r="N1173" s="514">
        <f t="shared" si="636"/>
        <v>33.5</v>
      </c>
      <c r="O1173" s="518">
        <f t="shared" si="612"/>
        <v>0</v>
      </c>
      <c r="P1173" s="680">
        <f>'KB Duct Parts'!$AE$3</f>
        <v>0</v>
      </c>
      <c r="Q1173" s="681">
        <f t="shared" si="637"/>
        <v>0</v>
      </c>
      <c r="R1173" s="682">
        <f t="shared" si="638"/>
        <v>0</v>
      </c>
      <c r="S1173" s="716">
        <f t="shared" si="639"/>
        <v>0.35</v>
      </c>
      <c r="T1173" s="679">
        <f t="shared" si="640"/>
        <v>0</v>
      </c>
      <c r="U1173" s="679">
        <f t="shared" si="641"/>
        <v>0</v>
      </c>
      <c r="Y1173" s="120"/>
      <c r="AE1173" s="75"/>
      <c r="AF1173" s="370">
        <v>24</v>
      </c>
      <c r="AG1173" s="374">
        <v>22</v>
      </c>
      <c r="AH1173" s="378">
        <v>20</v>
      </c>
      <c r="AI1173" s="381">
        <v>18</v>
      </c>
      <c r="AJ1173" s="386">
        <v>16</v>
      </c>
      <c r="AK1173" s="391"/>
      <c r="AL1173" s="386"/>
      <c r="AM1173" s="363">
        <f t="shared" si="645"/>
        <v>1</v>
      </c>
      <c r="AN1173" s="578">
        <v>33.5</v>
      </c>
      <c r="AO1173" s="120">
        <f t="shared" si="618"/>
        <v>40.199999999999996</v>
      </c>
      <c r="AP1173" s="120">
        <f t="shared" si="613"/>
        <v>43.550000000000004</v>
      </c>
      <c r="AQ1173" s="120">
        <f t="shared" si="614"/>
        <v>46.9</v>
      </c>
      <c r="AR1173" s="120">
        <f t="shared" si="615"/>
        <v>0</v>
      </c>
      <c r="AS1173" s="120">
        <f t="shared" si="616"/>
        <v>0</v>
      </c>
      <c r="AT1173" s="120">
        <f t="shared" si="617"/>
        <v>0</v>
      </c>
      <c r="AU1173" s="74" t="s">
        <v>717</v>
      </c>
      <c r="AV1173" s="115"/>
      <c r="AW1173" s="395"/>
      <c r="AX1173" s="571">
        <v>1.2</v>
      </c>
      <c r="AY1173" s="572">
        <v>1.3</v>
      </c>
      <c r="AZ1173" s="572">
        <v>1.4</v>
      </c>
      <c r="BA1173" s="572">
        <v>0</v>
      </c>
      <c r="BB1173" s="573">
        <v>0</v>
      </c>
      <c r="BC1173" s="395">
        <v>0</v>
      </c>
      <c r="BD1173" s="115"/>
      <c r="BE1173" s="115"/>
      <c r="BF1173" s="115"/>
      <c r="BG1173" s="115"/>
      <c r="BH1173" s="115"/>
      <c r="BI1173" s="115"/>
      <c r="BJ1173" s="115"/>
      <c r="BK1173" s="115"/>
      <c r="BQ1173" s="74" t="str">
        <f t="shared" si="619"/>
        <v>15105-(22)</v>
      </c>
      <c r="BR1173" s="120" t="str">
        <f t="shared" si="620"/>
        <v>Adapter-Angle Flange</v>
      </c>
      <c r="BS1173" s="120">
        <f t="shared" si="621"/>
        <v>40.199999999999996</v>
      </c>
      <c r="BU1173" s="74" t="str">
        <f t="shared" si="622"/>
        <v>15105-(20)</v>
      </c>
      <c r="BV1173" s="120" t="str">
        <f t="shared" si="623"/>
        <v>Adapter-Angle Flange</v>
      </c>
      <c r="BW1173" s="120">
        <f t="shared" si="624"/>
        <v>43.550000000000004</v>
      </c>
      <c r="BY1173" s="74" t="str">
        <f t="shared" si="625"/>
        <v>15105-(18)</v>
      </c>
      <c r="BZ1173" s="120" t="str">
        <f t="shared" si="626"/>
        <v>Adapter-Angle Flange</v>
      </c>
      <c r="CA1173" s="120">
        <f t="shared" si="627"/>
        <v>46.9</v>
      </c>
      <c r="CC1173" s="115" t="str">
        <f t="shared" si="628"/>
        <v xml:space="preserve"> </v>
      </c>
      <c r="CD1173" s="120" t="str">
        <f t="shared" si="629"/>
        <v xml:space="preserve"> </v>
      </c>
      <c r="CE1173" s="417" t="str">
        <f t="shared" si="630"/>
        <v xml:space="preserve"> </v>
      </c>
      <c r="CF1173" s="115"/>
      <c r="CG1173" s="115" t="str">
        <f t="shared" si="631"/>
        <v xml:space="preserve"> </v>
      </c>
      <c r="CH1173" s="120" t="str">
        <f t="shared" si="632"/>
        <v xml:space="preserve"> </v>
      </c>
      <c r="CI1173" s="417" t="str">
        <f t="shared" si="633"/>
        <v xml:space="preserve"> </v>
      </c>
      <c r="CJ1173" s="115"/>
      <c r="CK1173" s="115" t="str">
        <f t="shared" si="634"/>
        <v xml:space="preserve"> </v>
      </c>
      <c r="CL1173" s="120" t="str">
        <f t="shared" si="635"/>
        <v xml:space="preserve"> </v>
      </c>
      <c r="CM1173" s="417" t="str">
        <f t="shared" si="643"/>
        <v xml:space="preserve"> </v>
      </c>
      <c r="IS1173" s="106">
        <v>21.5</v>
      </c>
    </row>
    <row r="1174" spans="2:253" s="74" customFormat="1" ht="17.100000000000001" hidden="1" customHeight="1" x14ac:dyDescent="0.25">
      <c r="B1174" s="504">
        <f>IF(AND('KB Duct Parts'!$BL$14=1,'KB Duct Parts'!J20&gt;0),'KB Duct Parts'!J20,0)</f>
        <v>0</v>
      </c>
      <c r="C1174" s="508">
        <v>15106</v>
      </c>
      <c r="D1174" s="506">
        <f t="shared" si="644"/>
        <v>15106</v>
      </c>
      <c r="E1174" s="504" t="s">
        <v>863</v>
      </c>
      <c r="F1174" s="508" t="str">
        <f t="shared" si="646"/>
        <v xml:space="preserve"> </v>
      </c>
      <c r="G1174" s="509" t="s">
        <v>931</v>
      </c>
      <c r="H1174" s="504" t="s">
        <v>923</v>
      </c>
      <c r="I1174" s="1035" t="s">
        <v>933</v>
      </c>
      <c r="J1174" s="1036"/>
      <c r="K1174" s="516" t="s">
        <v>881</v>
      </c>
      <c r="L1174" s="521">
        <v>24</v>
      </c>
      <c r="M1174" s="532" t="s">
        <v>1700</v>
      </c>
      <c r="N1174" s="514">
        <f t="shared" si="636"/>
        <v>38.9</v>
      </c>
      <c r="O1174" s="518">
        <f t="shared" si="612"/>
        <v>0</v>
      </c>
      <c r="P1174" s="680">
        <f>'KB Duct Parts'!$AE$3</f>
        <v>0</v>
      </c>
      <c r="Q1174" s="681">
        <f t="shared" si="637"/>
        <v>0</v>
      </c>
      <c r="R1174" s="682">
        <f t="shared" si="638"/>
        <v>0</v>
      </c>
      <c r="S1174" s="716">
        <f t="shared" si="639"/>
        <v>0.35</v>
      </c>
      <c r="T1174" s="679">
        <f t="shared" si="640"/>
        <v>0</v>
      </c>
      <c r="U1174" s="679">
        <f t="shared" si="641"/>
        <v>0</v>
      </c>
      <c r="Y1174" s="120"/>
      <c r="AE1174" s="75"/>
      <c r="AF1174" s="370">
        <v>24</v>
      </c>
      <c r="AG1174" s="374">
        <v>22</v>
      </c>
      <c r="AH1174" s="378">
        <v>20</v>
      </c>
      <c r="AI1174" s="381">
        <v>18</v>
      </c>
      <c r="AJ1174" s="386">
        <v>16</v>
      </c>
      <c r="AK1174" s="391">
        <v>14</v>
      </c>
      <c r="AL1174" s="386">
        <v>12</v>
      </c>
      <c r="AM1174" s="363">
        <f t="shared" si="645"/>
        <v>1</v>
      </c>
      <c r="AN1174" s="578">
        <v>38.9</v>
      </c>
      <c r="AO1174" s="120">
        <f t="shared" si="618"/>
        <v>46.68</v>
      </c>
      <c r="AP1174" s="120">
        <f t="shared" si="613"/>
        <v>50.57</v>
      </c>
      <c r="AQ1174" s="120">
        <f t="shared" si="614"/>
        <v>54.459999999999994</v>
      </c>
      <c r="AR1174" s="120">
        <f t="shared" si="615"/>
        <v>58.349999999999994</v>
      </c>
      <c r="AS1174" s="120">
        <f t="shared" si="616"/>
        <v>62.24</v>
      </c>
      <c r="AT1174" s="120">
        <f t="shared" si="617"/>
        <v>66.13</v>
      </c>
      <c r="AU1174" s="74" t="s">
        <v>717</v>
      </c>
      <c r="AV1174" s="115"/>
      <c r="AW1174" s="395"/>
      <c r="AX1174" s="571">
        <v>1.2</v>
      </c>
      <c r="AY1174" s="572">
        <v>1.3</v>
      </c>
      <c r="AZ1174" s="572">
        <v>1.4</v>
      </c>
      <c r="BA1174" s="572">
        <v>1.5</v>
      </c>
      <c r="BB1174" s="573">
        <v>1.6</v>
      </c>
      <c r="BC1174" s="395">
        <v>1.7</v>
      </c>
      <c r="BD1174" s="115"/>
      <c r="BE1174" s="115"/>
      <c r="BF1174" s="115"/>
      <c r="BG1174" s="115"/>
      <c r="BH1174" s="115"/>
      <c r="BI1174" s="115"/>
      <c r="BJ1174" s="115"/>
      <c r="BK1174" s="115"/>
      <c r="BQ1174" s="74" t="str">
        <f t="shared" si="619"/>
        <v>15106-(22)</v>
      </c>
      <c r="BR1174" s="120" t="str">
        <f t="shared" si="620"/>
        <v>Adapter-Angle Flange</v>
      </c>
      <c r="BS1174" s="120">
        <f t="shared" si="621"/>
        <v>46.68</v>
      </c>
      <c r="BU1174" s="74" t="str">
        <f t="shared" si="622"/>
        <v>15106-(20)</v>
      </c>
      <c r="BV1174" s="120" t="str">
        <f t="shared" si="623"/>
        <v>Adapter-Angle Flange</v>
      </c>
      <c r="BW1174" s="120">
        <f t="shared" si="624"/>
        <v>50.57</v>
      </c>
      <c r="BY1174" s="74" t="str">
        <f t="shared" si="625"/>
        <v>15106-(18)</v>
      </c>
      <c r="BZ1174" s="120" t="str">
        <f t="shared" si="626"/>
        <v>Adapter-Angle Flange</v>
      </c>
      <c r="CA1174" s="120">
        <f t="shared" si="627"/>
        <v>54.459999999999994</v>
      </c>
      <c r="CC1174" s="115" t="str">
        <f t="shared" si="628"/>
        <v>15106-(16)</v>
      </c>
      <c r="CD1174" s="120" t="str">
        <f t="shared" si="629"/>
        <v>Adapter-Angle Flange</v>
      </c>
      <c r="CE1174" s="417">
        <f t="shared" si="630"/>
        <v>58.349999999999994</v>
      </c>
      <c r="CF1174" s="115"/>
      <c r="CG1174" s="115" t="str">
        <f t="shared" si="631"/>
        <v>15106-(14)</v>
      </c>
      <c r="CH1174" s="120" t="str">
        <f t="shared" si="632"/>
        <v>Adapter-Angle Flange</v>
      </c>
      <c r="CI1174" s="417">
        <f t="shared" si="633"/>
        <v>62.24</v>
      </c>
      <c r="CJ1174" s="115"/>
      <c r="CK1174" s="115" t="str">
        <f t="shared" si="634"/>
        <v>15106-12</v>
      </c>
      <c r="CL1174" s="120" t="str">
        <f t="shared" si="635"/>
        <v>Adapter-Angle Flange</v>
      </c>
      <c r="CM1174" s="417">
        <f t="shared" si="643"/>
        <v>66.13</v>
      </c>
      <c r="IS1174" s="106">
        <v>25.2</v>
      </c>
    </row>
    <row r="1175" spans="2:253" s="74" customFormat="1" ht="17.100000000000001" hidden="1" customHeight="1" x14ac:dyDescent="0.25">
      <c r="B1175" s="504">
        <f>IF(AND('KB Duct Parts'!$BL$14=1,'KB Duct Parts'!J21&gt;0),'KB Duct Parts'!J21,0)</f>
        <v>0</v>
      </c>
      <c r="C1175" s="508">
        <v>15107</v>
      </c>
      <c r="D1175" s="506">
        <f t="shared" si="644"/>
        <v>15107</v>
      </c>
      <c r="E1175" s="504" t="s">
        <v>864</v>
      </c>
      <c r="F1175" s="508" t="str">
        <f t="shared" si="646"/>
        <v xml:space="preserve"> </v>
      </c>
      <c r="G1175" s="509" t="s">
        <v>931</v>
      </c>
      <c r="H1175" s="504" t="s">
        <v>923</v>
      </c>
      <c r="I1175" s="1035" t="s">
        <v>933</v>
      </c>
      <c r="J1175" s="1036"/>
      <c r="K1175" s="516" t="s">
        <v>881</v>
      </c>
      <c r="L1175" s="521">
        <v>22</v>
      </c>
      <c r="M1175" s="532" t="s">
        <v>1700</v>
      </c>
      <c r="N1175" s="514">
        <f t="shared" si="636"/>
        <v>41.2</v>
      </c>
      <c r="O1175" s="518">
        <f t="shared" si="612"/>
        <v>0</v>
      </c>
      <c r="P1175" s="680">
        <f>'KB Duct Parts'!$AE$3</f>
        <v>0</v>
      </c>
      <c r="Q1175" s="681">
        <f t="shared" si="637"/>
        <v>0</v>
      </c>
      <c r="R1175" s="682">
        <f t="shared" si="638"/>
        <v>0</v>
      </c>
      <c r="S1175" s="716">
        <f t="shared" si="639"/>
        <v>0.35</v>
      </c>
      <c r="T1175" s="679">
        <f t="shared" si="640"/>
        <v>0</v>
      </c>
      <c r="U1175" s="679">
        <f t="shared" si="641"/>
        <v>0</v>
      </c>
      <c r="Y1175" s="120"/>
      <c r="AE1175" s="75"/>
      <c r="AF1175" s="370">
        <v>22</v>
      </c>
      <c r="AG1175" s="374">
        <v>20</v>
      </c>
      <c r="AH1175" s="378">
        <v>18</v>
      </c>
      <c r="AI1175" s="381">
        <v>16</v>
      </c>
      <c r="AJ1175" s="386">
        <v>14</v>
      </c>
      <c r="AK1175" s="391">
        <v>12</v>
      </c>
      <c r="AL1175" s="386">
        <v>10</v>
      </c>
      <c r="AM1175" s="363">
        <f t="shared" si="645"/>
        <v>1</v>
      </c>
      <c r="AN1175" s="578">
        <v>41.2</v>
      </c>
      <c r="AO1175" s="120">
        <f t="shared" si="618"/>
        <v>49.440000000000005</v>
      </c>
      <c r="AP1175" s="120">
        <f t="shared" si="613"/>
        <v>53.56</v>
      </c>
      <c r="AQ1175" s="120">
        <f t="shared" si="614"/>
        <v>57.68</v>
      </c>
      <c r="AR1175" s="120">
        <f t="shared" si="615"/>
        <v>61.800000000000004</v>
      </c>
      <c r="AS1175" s="120">
        <f t="shared" si="616"/>
        <v>65.92</v>
      </c>
      <c r="AT1175" s="120">
        <f t="shared" si="617"/>
        <v>70.040000000000006</v>
      </c>
      <c r="AU1175" s="74" t="s">
        <v>717</v>
      </c>
      <c r="AV1175" s="115"/>
      <c r="AW1175" s="395"/>
      <c r="AX1175" s="571">
        <v>1.2</v>
      </c>
      <c r="AY1175" s="572">
        <v>1.3</v>
      </c>
      <c r="AZ1175" s="572">
        <v>1.4</v>
      </c>
      <c r="BA1175" s="572">
        <v>1.5</v>
      </c>
      <c r="BB1175" s="573">
        <v>1.6</v>
      </c>
      <c r="BC1175" s="395">
        <v>1.7</v>
      </c>
      <c r="BD1175" s="115"/>
      <c r="BE1175" s="115"/>
      <c r="BF1175" s="115"/>
      <c r="BG1175" s="115"/>
      <c r="BH1175" s="115"/>
      <c r="BI1175" s="115"/>
      <c r="BJ1175" s="115"/>
      <c r="BK1175" s="115"/>
      <c r="BQ1175" s="74" t="str">
        <f t="shared" si="619"/>
        <v>15107-(20)</v>
      </c>
      <c r="BR1175" s="120" t="str">
        <f t="shared" si="620"/>
        <v>Adapter-Angle Flange</v>
      </c>
      <c r="BS1175" s="120">
        <f t="shared" si="621"/>
        <v>49.440000000000005</v>
      </c>
      <c r="BU1175" s="74" t="str">
        <f t="shared" si="622"/>
        <v>15107-(18)</v>
      </c>
      <c r="BV1175" s="120" t="str">
        <f t="shared" si="623"/>
        <v>Adapter-Angle Flange</v>
      </c>
      <c r="BW1175" s="120">
        <f t="shared" si="624"/>
        <v>53.56</v>
      </c>
      <c r="BY1175" s="74" t="str">
        <f t="shared" si="625"/>
        <v>15107-(16)</v>
      </c>
      <c r="BZ1175" s="120" t="str">
        <f t="shared" si="626"/>
        <v>Adapter-Angle Flange</v>
      </c>
      <c r="CA1175" s="120">
        <f t="shared" si="627"/>
        <v>57.68</v>
      </c>
      <c r="CC1175" s="115" t="str">
        <f t="shared" si="628"/>
        <v>15107-(14)</v>
      </c>
      <c r="CD1175" s="120" t="str">
        <f t="shared" si="629"/>
        <v>Adapter-Angle Flange</v>
      </c>
      <c r="CE1175" s="417">
        <f t="shared" si="630"/>
        <v>61.800000000000004</v>
      </c>
      <c r="CF1175" s="115"/>
      <c r="CG1175" s="115" t="str">
        <f t="shared" si="631"/>
        <v>15107-(12)</v>
      </c>
      <c r="CH1175" s="120" t="str">
        <f t="shared" si="632"/>
        <v>Adapter-Angle Flange</v>
      </c>
      <c r="CI1175" s="417">
        <f t="shared" si="633"/>
        <v>65.92</v>
      </c>
      <c r="CJ1175" s="115"/>
      <c r="CK1175" s="115" t="str">
        <f t="shared" si="634"/>
        <v>15107-10</v>
      </c>
      <c r="CL1175" s="120" t="str">
        <f t="shared" si="635"/>
        <v>Adapter-Angle Flange</v>
      </c>
      <c r="CM1175" s="417">
        <f t="shared" si="643"/>
        <v>70.040000000000006</v>
      </c>
      <c r="IS1175" s="106">
        <v>26.6</v>
      </c>
    </row>
    <row r="1176" spans="2:253" s="74" customFormat="1" ht="17.100000000000001" hidden="1" customHeight="1" x14ac:dyDescent="0.25">
      <c r="B1176" s="504">
        <f>IF(AND('KB Duct Parts'!$BL$14=1,'KB Duct Parts'!J22&gt;0),'KB Duct Parts'!J22,0)</f>
        <v>0</v>
      </c>
      <c r="C1176" s="508">
        <v>15108</v>
      </c>
      <c r="D1176" s="506">
        <f t="shared" si="644"/>
        <v>15108</v>
      </c>
      <c r="E1176" s="504" t="s">
        <v>865</v>
      </c>
      <c r="F1176" s="508" t="str">
        <f t="shared" si="646"/>
        <v xml:space="preserve"> </v>
      </c>
      <c r="G1176" s="509" t="s">
        <v>931</v>
      </c>
      <c r="H1176" s="504" t="s">
        <v>923</v>
      </c>
      <c r="I1176" s="1035" t="s">
        <v>933</v>
      </c>
      <c r="J1176" s="1036"/>
      <c r="K1176" s="516" t="s">
        <v>881</v>
      </c>
      <c r="L1176" s="521">
        <v>22</v>
      </c>
      <c r="M1176" s="532" t="s">
        <v>1700</v>
      </c>
      <c r="N1176" s="514">
        <f t="shared" si="636"/>
        <v>44.7</v>
      </c>
      <c r="O1176" s="518">
        <f t="shared" si="612"/>
        <v>0</v>
      </c>
      <c r="P1176" s="680">
        <f>'KB Duct Parts'!$AE$3</f>
        <v>0</v>
      </c>
      <c r="Q1176" s="681">
        <f t="shared" si="637"/>
        <v>0</v>
      </c>
      <c r="R1176" s="682">
        <f t="shared" si="638"/>
        <v>0</v>
      </c>
      <c r="S1176" s="716">
        <f t="shared" si="639"/>
        <v>0.35</v>
      </c>
      <c r="T1176" s="679">
        <f t="shared" si="640"/>
        <v>0</v>
      </c>
      <c r="U1176" s="679">
        <f t="shared" si="641"/>
        <v>0</v>
      </c>
      <c r="Y1176" s="120"/>
      <c r="AE1176" s="75"/>
      <c r="AF1176" s="370">
        <v>22</v>
      </c>
      <c r="AG1176" s="374">
        <v>20</v>
      </c>
      <c r="AH1176" s="378">
        <v>18</v>
      </c>
      <c r="AI1176" s="381">
        <v>16</v>
      </c>
      <c r="AJ1176" s="386">
        <v>14</v>
      </c>
      <c r="AK1176" s="391">
        <v>12</v>
      </c>
      <c r="AL1176" s="386">
        <v>10</v>
      </c>
      <c r="AM1176" s="363">
        <f t="shared" si="645"/>
        <v>1</v>
      </c>
      <c r="AN1176" s="578">
        <v>44.7</v>
      </c>
      <c r="AO1176" s="120">
        <f t="shared" si="618"/>
        <v>53.64</v>
      </c>
      <c r="AP1176" s="120">
        <f t="shared" si="613"/>
        <v>58.110000000000007</v>
      </c>
      <c r="AQ1176" s="120">
        <f t="shared" si="614"/>
        <v>62.58</v>
      </c>
      <c r="AR1176" s="120">
        <f t="shared" si="615"/>
        <v>67.050000000000011</v>
      </c>
      <c r="AS1176" s="120">
        <f t="shared" si="616"/>
        <v>71.52000000000001</v>
      </c>
      <c r="AT1176" s="120">
        <f t="shared" si="617"/>
        <v>75.990000000000009</v>
      </c>
      <c r="AU1176" s="74" t="s">
        <v>717</v>
      </c>
      <c r="AV1176" s="115"/>
      <c r="AW1176" s="395"/>
      <c r="AX1176" s="571">
        <v>1.2</v>
      </c>
      <c r="AY1176" s="572">
        <v>1.3</v>
      </c>
      <c r="AZ1176" s="572">
        <v>1.4</v>
      </c>
      <c r="BA1176" s="572">
        <v>1.5</v>
      </c>
      <c r="BB1176" s="573">
        <v>1.6</v>
      </c>
      <c r="BC1176" s="395">
        <v>1.7</v>
      </c>
      <c r="BD1176" s="115"/>
      <c r="BE1176" s="115"/>
      <c r="BF1176" s="115"/>
      <c r="BG1176" s="115"/>
      <c r="BH1176" s="115"/>
      <c r="BI1176" s="115"/>
      <c r="BJ1176" s="115"/>
      <c r="BK1176" s="115"/>
      <c r="BQ1176" s="74" t="str">
        <f t="shared" si="619"/>
        <v>15108-(20)</v>
      </c>
      <c r="BR1176" s="120" t="str">
        <f t="shared" si="620"/>
        <v>Adapter-Angle Flange</v>
      </c>
      <c r="BS1176" s="120">
        <f t="shared" si="621"/>
        <v>53.64</v>
      </c>
      <c r="BU1176" s="74" t="str">
        <f t="shared" si="622"/>
        <v>15108-(18)</v>
      </c>
      <c r="BV1176" s="120" t="str">
        <f t="shared" si="623"/>
        <v>Adapter-Angle Flange</v>
      </c>
      <c r="BW1176" s="120">
        <f t="shared" si="624"/>
        <v>58.110000000000007</v>
      </c>
      <c r="BY1176" s="74" t="str">
        <f t="shared" si="625"/>
        <v>15108-(16)</v>
      </c>
      <c r="BZ1176" s="120" t="str">
        <f t="shared" si="626"/>
        <v>Adapter-Angle Flange</v>
      </c>
      <c r="CA1176" s="120">
        <f t="shared" si="627"/>
        <v>62.58</v>
      </c>
      <c r="CC1176" s="115" t="str">
        <f t="shared" si="628"/>
        <v>15108-(14)</v>
      </c>
      <c r="CD1176" s="120" t="str">
        <f t="shared" si="629"/>
        <v>Adapter-Angle Flange</v>
      </c>
      <c r="CE1176" s="417">
        <f t="shared" si="630"/>
        <v>67.050000000000011</v>
      </c>
      <c r="CF1176" s="115"/>
      <c r="CG1176" s="115" t="str">
        <f t="shared" si="631"/>
        <v>15108-(12)</v>
      </c>
      <c r="CH1176" s="120" t="str">
        <f t="shared" si="632"/>
        <v>Adapter-Angle Flange</v>
      </c>
      <c r="CI1176" s="417">
        <f t="shared" si="633"/>
        <v>71.52000000000001</v>
      </c>
      <c r="CJ1176" s="115"/>
      <c r="CK1176" s="115" t="str">
        <f t="shared" si="634"/>
        <v>15108-10</v>
      </c>
      <c r="CL1176" s="120" t="str">
        <f t="shared" si="635"/>
        <v>Adapter-Angle Flange</v>
      </c>
      <c r="CM1176" s="417">
        <f t="shared" si="643"/>
        <v>75.990000000000009</v>
      </c>
      <c r="IS1176" s="106">
        <v>28.7</v>
      </c>
    </row>
    <row r="1177" spans="2:253" s="74" customFormat="1" ht="17.100000000000001" hidden="1" customHeight="1" x14ac:dyDescent="0.25">
      <c r="B1177" s="504">
        <f>IF(AND('KB Duct Parts'!$BL$14=1,'KB Duct Parts'!J23&gt;0),'KB Duct Parts'!J23,0)</f>
        <v>0</v>
      </c>
      <c r="C1177" s="508">
        <v>15109</v>
      </c>
      <c r="D1177" s="506">
        <f t="shared" si="644"/>
        <v>15109</v>
      </c>
      <c r="E1177" s="504" t="s">
        <v>866</v>
      </c>
      <c r="F1177" s="508" t="str">
        <f t="shared" si="646"/>
        <v xml:space="preserve"> </v>
      </c>
      <c r="G1177" s="509" t="s">
        <v>931</v>
      </c>
      <c r="H1177" s="504" t="s">
        <v>923</v>
      </c>
      <c r="I1177" s="1035" t="s">
        <v>933</v>
      </c>
      <c r="J1177" s="1036"/>
      <c r="K1177" s="516" t="s">
        <v>881</v>
      </c>
      <c r="L1177" s="521">
        <v>22</v>
      </c>
      <c r="M1177" s="532" t="s">
        <v>1700</v>
      </c>
      <c r="N1177" s="514">
        <f t="shared" si="636"/>
        <v>46.8</v>
      </c>
      <c r="O1177" s="518">
        <f t="shared" si="612"/>
        <v>0</v>
      </c>
      <c r="P1177" s="680">
        <f>'KB Duct Parts'!$AE$3</f>
        <v>0</v>
      </c>
      <c r="Q1177" s="681">
        <f t="shared" si="637"/>
        <v>0</v>
      </c>
      <c r="R1177" s="682">
        <f t="shared" si="638"/>
        <v>0</v>
      </c>
      <c r="S1177" s="716">
        <f t="shared" si="639"/>
        <v>0.35</v>
      </c>
      <c r="T1177" s="679">
        <f t="shared" si="640"/>
        <v>0</v>
      </c>
      <c r="U1177" s="679">
        <f t="shared" si="641"/>
        <v>0</v>
      </c>
      <c r="Y1177" s="120"/>
      <c r="AE1177" s="75"/>
      <c r="AF1177" s="370">
        <v>22</v>
      </c>
      <c r="AG1177" s="374">
        <v>20</v>
      </c>
      <c r="AH1177" s="378">
        <v>18</v>
      </c>
      <c r="AI1177" s="381">
        <v>16</v>
      </c>
      <c r="AJ1177" s="386">
        <v>14</v>
      </c>
      <c r="AK1177" s="391">
        <v>12</v>
      </c>
      <c r="AL1177" s="386">
        <v>10</v>
      </c>
      <c r="AM1177" s="363">
        <f t="shared" si="645"/>
        <v>1</v>
      </c>
      <c r="AN1177" s="578">
        <v>46.8</v>
      </c>
      <c r="AO1177" s="120">
        <f t="shared" si="618"/>
        <v>56.16</v>
      </c>
      <c r="AP1177" s="120">
        <f t="shared" si="613"/>
        <v>60.839999999999996</v>
      </c>
      <c r="AQ1177" s="120">
        <f t="shared" si="614"/>
        <v>65.52</v>
      </c>
      <c r="AR1177" s="120">
        <f t="shared" si="615"/>
        <v>70.199999999999989</v>
      </c>
      <c r="AS1177" s="120">
        <f t="shared" si="616"/>
        <v>74.88</v>
      </c>
      <c r="AT1177" s="120">
        <f t="shared" si="617"/>
        <v>79.559999999999988</v>
      </c>
      <c r="AU1177" s="74" t="s">
        <v>717</v>
      </c>
      <c r="AV1177" s="115"/>
      <c r="AW1177" s="395"/>
      <c r="AX1177" s="571">
        <v>1.2</v>
      </c>
      <c r="AY1177" s="572">
        <v>1.3</v>
      </c>
      <c r="AZ1177" s="572">
        <v>1.4</v>
      </c>
      <c r="BA1177" s="572">
        <v>1.5</v>
      </c>
      <c r="BB1177" s="573">
        <v>1.6</v>
      </c>
      <c r="BC1177" s="395">
        <v>1.7</v>
      </c>
      <c r="BD1177" s="115"/>
      <c r="BE1177" s="115"/>
      <c r="BF1177" s="115"/>
      <c r="BG1177" s="115"/>
      <c r="BH1177" s="115"/>
      <c r="BI1177" s="115"/>
      <c r="BJ1177" s="115"/>
      <c r="BK1177" s="115"/>
      <c r="BQ1177" s="74" t="str">
        <f t="shared" si="619"/>
        <v>15109-(20)</v>
      </c>
      <c r="BR1177" s="120" t="str">
        <f t="shared" si="620"/>
        <v>Adapter-Angle Flange</v>
      </c>
      <c r="BS1177" s="120">
        <f t="shared" si="621"/>
        <v>56.16</v>
      </c>
      <c r="BU1177" s="74" t="str">
        <f t="shared" si="622"/>
        <v>15109-(18)</v>
      </c>
      <c r="BV1177" s="120" t="str">
        <f t="shared" si="623"/>
        <v>Adapter-Angle Flange</v>
      </c>
      <c r="BW1177" s="120">
        <f t="shared" si="624"/>
        <v>60.839999999999996</v>
      </c>
      <c r="BY1177" s="74" t="str">
        <f t="shared" si="625"/>
        <v>15109-(16)</v>
      </c>
      <c r="BZ1177" s="120" t="str">
        <f t="shared" si="626"/>
        <v>Adapter-Angle Flange</v>
      </c>
      <c r="CA1177" s="120">
        <f t="shared" si="627"/>
        <v>65.52</v>
      </c>
      <c r="CC1177" s="115" t="str">
        <f t="shared" si="628"/>
        <v>15109-(14)</v>
      </c>
      <c r="CD1177" s="120" t="str">
        <f t="shared" si="629"/>
        <v>Adapter-Angle Flange</v>
      </c>
      <c r="CE1177" s="417">
        <f t="shared" si="630"/>
        <v>70.199999999999989</v>
      </c>
      <c r="CF1177" s="115"/>
      <c r="CG1177" s="115" t="str">
        <f t="shared" si="631"/>
        <v>15109-(12)</v>
      </c>
      <c r="CH1177" s="120" t="str">
        <f t="shared" si="632"/>
        <v>Adapter-Angle Flange</v>
      </c>
      <c r="CI1177" s="417">
        <f t="shared" si="633"/>
        <v>74.88</v>
      </c>
      <c r="CJ1177" s="115"/>
      <c r="CK1177" s="115" t="str">
        <f t="shared" si="634"/>
        <v>15109-10</v>
      </c>
      <c r="CL1177" s="120" t="str">
        <f t="shared" si="635"/>
        <v>Adapter-Angle Flange</v>
      </c>
      <c r="CM1177" s="417">
        <f t="shared" si="643"/>
        <v>79.559999999999988</v>
      </c>
      <c r="IS1177" s="106">
        <v>30.3</v>
      </c>
    </row>
    <row r="1178" spans="2:253" s="74" customFormat="1" ht="17.100000000000001" customHeight="1" x14ac:dyDescent="0.25">
      <c r="B1178" s="504">
        <f>IF(AND('KB Duct Parts'!$BL$14=1,'KB Duct Parts'!J24&gt;0),'KB Duct Parts'!J24,0)</f>
        <v>1</v>
      </c>
      <c r="C1178" s="508">
        <v>15110</v>
      </c>
      <c r="D1178" s="506">
        <f t="shared" si="644"/>
        <v>15110</v>
      </c>
      <c r="E1178" s="504" t="s">
        <v>867</v>
      </c>
      <c r="F1178" s="508" t="str">
        <f t="shared" si="646"/>
        <v xml:space="preserve"> </v>
      </c>
      <c r="G1178" s="509" t="s">
        <v>931</v>
      </c>
      <c r="H1178" s="504" t="s">
        <v>923</v>
      </c>
      <c r="I1178" s="1035" t="s">
        <v>933</v>
      </c>
      <c r="J1178" s="1036"/>
      <c r="K1178" s="516" t="s">
        <v>881</v>
      </c>
      <c r="L1178" s="521">
        <v>22</v>
      </c>
      <c r="M1178" s="532" t="s">
        <v>1700</v>
      </c>
      <c r="N1178" s="514">
        <f t="shared" ref="N1178:N1241" si="647">AN1178</f>
        <v>49.4</v>
      </c>
      <c r="O1178" s="518">
        <f t="shared" si="612"/>
        <v>49.4</v>
      </c>
      <c r="P1178" s="680">
        <f>'KB Duct Parts'!$AE$3</f>
        <v>0</v>
      </c>
      <c r="Q1178" s="681">
        <f t="shared" ref="Q1178:Q1241" si="648">IF(B1178&gt;0,N1178*(1-P1178),0)</f>
        <v>49.4</v>
      </c>
      <c r="R1178" s="682">
        <f t="shared" ref="R1178:R1241" si="649">B1178*Q1178</f>
        <v>49.4</v>
      </c>
      <c r="S1178" s="716">
        <f t="shared" ref="S1178:S1241" si="650">$Y$3904</f>
        <v>0.35</v>
      </c>
      <c r="T1178" s="679">
        <f t="shared" ref="T1178:T1241" si="651">ROUND(IF(B1178&gt;0,((N1178*(1-(1*S1178)))),0),2)</f>
        <v>32.11</v>
      </c>
      <c r="U1178" s="679">
        <f t="shared" ref="U1178:U1241" si="652">B1178*T1178</f>
        <v>32.11</v>
      </c>
      <c r="Y1178" s="120"/>
      <c r="AE1178" s="75"/>
      <c r="AF1178" s="370">
        <v>22</v>
      </c>
      <c r="AG1178" s="374">
        <v>20</v>
      </c>
      <c r="AH1178" s="378">
        <v>18</v>
      </c>
      <c r="AI1178" s="381">
        <v>16</v>
      </c>
      <c r="AJ1178" s="386">
        <v>14</v>
      </c>
      <c r="AK1178" s="391">
        <v>12</v>
      </c>
      <c r="AL1178" s="386">
        <v>10</v>
      </c>
      <c r="AM1178" s="363">
        <f t="shared" si="645"/>
        <v>1</v>
      </c>
      <c r="AN1178" s="578">
        <v>49.4</v>
      </c>
      <c r="AO1178" s="120">
        <f t="shared" si="618"/>
        <v>59.279999999999994</v>
      </c>
      <c r="AP1178" s="120">
        <f t="shared" si="613"/>
        <v>64.22</v>
      </c>
      <c r="AQ1178" s="120">
        <f t="shared" si="614"/>
        <v>69.16</v>
      </c>
      <c r="AR1178" s="120">
        <f t="shared" si="615"/>
        <v>74.099999999999994</v>
      </c>
      <c r="AS1178" s="120">
        <f t="shared" si="616"/>
        <v>79.040000000000006</v>
      </c>
      <c r="AT1178" s="120">
        <f t="shared" si="617"/>
        <v>83.97999999999999</v>
      </c>
      <c r="AU1178" s="74" t="s">
        <v>717</v>
      </c>
      <c r="AV1178" s="115"/>
      <c r="AW1178" s="395"/>
      <c r="AX1178" s="571">
        <v>1.2</v>
      </c>
      <c r="AY1178" s="572">
        <v>1.3</v>
      </c>
      <c r="AZ1178" s="572">
        <v>1.4</v>
      </c>
      <c r="BA1178" s="572">
        <v>1.5</v>
      </c>
      <c r="BB1178" s="573">
        <v>1.6</v>
      </c>
      <c r="BC1178" s="395">
        <v>1.7</v>
      </c>
      <c r="BD1178" s="115"/>
      <c r="BE1178" s="115"/>
      <c r="BF1178" s="115"/>
      <c r="BG1178" s="115"/>
      <c r="BH1178" s="115"/>
      <c r="BI1178" s="115"/>
      <c r="BJ1178" s="115"/>
      <c r="BK1178" s="115"/>
      <c r="BQ1178" s="74" t="str">
        <f t="shared" si="619"/>
        <v>15110-(20)</v>
      </c>
      <c r="BR1178" s="120" t="str">
        <f t="shared" si="620"/>
        <v>Adapter-Angle Flange</v>
      </c>
      <c r="BS1178" s="120">
        <f t="shared" si="621"/>
        <v>59.279999999999994</v>
      </c>
      <c r="BU1178" s="74" t="str">
        <f t="shared" si="622"/>
        <v>15110-(18)</v>
      </c>
      <c r="BV1178" s="120" t="str">
        <f t="shared" si="623"/>
        <v>Adapter-Angle Flange</v>
      </c>
      <c r="BW1178" s="120">
        <f t="shared" si="624"/>
        <v>64.22</v>
      </c>
      <c r="BY1178" s="74" t="str">
        <f t="shared" si="625"/>
        <v>15110-(16)</v>
      </c>
      <c r="BZ1178" s="120" t="str">
        <f t="shared" si="626"/>
        <v>Adapter-Angle Flange</v>
      </c>
      <c r="CA1178" s="120">
        <f t="shared" si="627"/>
        <v>69.16</v>
      </c>
      <c r="CC1178" s="115" t="str">
        <f t="shared" si="628"/>
        <v>15110-(14)</v>
      </c>
      <c r="CD1178" s="120" t="str">
        <f t="shared" si="629"/>
        <v>Adapter-Angle Flange</v>
      </c>
      <c r="CE1178" s="417">
        <f t="shared" si="630"/>
        <v>74.099999999999994</v>
      </c>
      <c r="CF1178" s="115"/>
      <c r="CG1178" s="115" t="str">
        <f t="shared" si="631"/>
        <v>15110-(12)</v>
      </c>
      <c r="CH1178" s="120" t="str">
        <f t="shared" si="632"/>
        <v>Adapter-Angle Flange</v>
      </c>
      <c r="CI1178" s="417">
        <f t="shared" si="633"/>
        <v>79.040000000000006</v>
      </c>
      <c r="CJ1178" s="115"/>
      <c r="CK1178" s="115" t="str">
        <f t="shared" si="634"/>
        <v>15110-10</v>
      </c>
      <c r="CL1178" s="120" t="str">
        <f t="shared" si="635"/>
        <v>Adapter-Angle Flange</v>
      </c>
      <c r="CM1178" s="417">
        <f t="shared" si="643"/>
        <v>83.97999999999999</v>
      </c>
      <c r="IS1178" s="106">
        <v>32</v>
      </c>
    </row>
    <row r="1179" spans="2:253" s="74" customFormat="1" ht="17.100000000000001" hidden="1" customHeight="1" x14ac:dyDescent="0.25">
      <c r="B1179" s="504">
        <f>IF(AND('KB Duct Parts'!$BL$14=1,'KB Duct Parts'!J25&gt;0),'KB Duct Parts'!J25,0)</f>
        <v>0</v>
      </c>
      <c r="C1179" s="508">
        <v>15111</v>
      </c>
      <c r="D1179" s="506">
        <f t="shared" si="644"/>
        <v>15111</v>
      </c>
      <c r="E1179" s="504" t="s">
        <v>868</v>
      </c>
      <c r="F1179" s="508" t="str">
        <f t="shared" si="646"/>
        <v xml:space="preserve"> </v>
      </c>
      <c r="G1179" s="509" t="s">
        <v>931</v>
      </c>
      <c r="H1179" s="504" t="s">
        <v>923</v>
      </c>
      <c r="I1179" s="1035" t="s">
        <v>933</v>
      </c>
      <c r="J1179" s="1036"/>
      <c r="K1179" s="516" t="s">
        <v>881</v>
      </c>
      <c r="L1179" s="521">
        <v>22</v>
      </c>
      <c r="M1179" s="532" t="s">
        <v>1700</v>
      </c>
      <c r="N1179" s="514">
        <f t="shared" si="647"/>
        <v>52.5</v>
      </c>
      <c r="O1179" s="518">
        <f t="shared" si="612"/>
        <v>0</v>
      </c>
      <c r="P1179" s="680">
        <f>'KB Duct Parts'!$AE$3</f>
        <v>0</v>
      </c>
      <c r="Q1179" s="681">
        <f t="shared" si="648"/>
        <v>0</v>
      </c>
      <c r="R1179" s="682">
        <f t="shared" si="649"/>
        <v>0</v>
      </c>
      <c r="S1179" s="716">
        <f t="shared" si="650"/>
        <v>0.35</v>
      </c>
      <c r="T1179" s="679">
        <f t="shared" si="651"/>
        <v>0</v>
      </c>
      <c r="U1179" s="679">
        <f t="shared" si="652"/>
        <v>0</v>
      </c>
      <c r="Y1179" s="120"/>
      <c r="AE1179" s="75"/>
      <c r="AF1179" s="370">
        <v>22</v>
      </c>
      <c r="AG1179" s="374">
        <v>20</v>
      </c>
      <c r="AH1179" s="378">
        <v>18</v>
      </c>
      <c r="AI1179" s="381">
        <v>16</v>
      </c>
      <c r="AJ1179" s="386">
        <v>14</v>
      </c>
      <c r="AK1179" s="391">
        <v>12</v>
      </c>
      <c r="AL1179" s="386">
        <v>10</v>
      </c>
      <c r="AM1179" s="363">
        <f t="shared" si="645"/>
        <v>1</v>
      </c>
      <c r="AN1179" s="578">
        <v>52.5</v>
      </c>
      <c r="AO1179" s="120">
        <f t="shared" si="618"/>
        <v>63</v>
      </c>
      <c r="AP1179" s="120">
        <f t="shared" si="613"/>
        <v>68.25</v>
      </c>
      <c r="AQ1179" s="120">
        <f t="shared" si="614"/>
        <v>73.5</v>
      </c>
      <c r="AR1179" s="120">
        <f t="shared" si="615"/>
        <v>78.75</v>
      </c>
      <c r="AS1179" s="120">
        <f t="shared" si="616"/>
        <v>84</v>
      </c>
      <c r="AT1179" s="120">
        <f t="shared" si="617"/>
        <v>89.25</v>
      </c>
      <c r="AU1179" s="74" t="s">
        <v>717</v>
      </c>
      <c r="AV1179" s="115"/>
      <c r="AW1179" s="395"/>
      <c r="AX1179" s="571">
        <v>1.2</v>
      </c>
      <c r="AY1179" s="572">
        <v>1.3</v>
      </c>
      <c r="AZ1179" s="572">
        <v>1.4</v>
      </c>
      <c r="BA1179" s="572">
        <v>1.5</v>
      </c>
      <c r="BB1179" s="573">
        <v>1.6</v>
      </c>
      <c r="BC1179" s="395">
        <v>1.7</v>
      </c>
      <c r="BD1179" s="115"/>
      <c r="BE1179" s="115"/>
      <c r="BF1179" s="115"/>
      <c r="BG1179" s="115"/>
      <c r="BH1179" s="115"/>
      <c r="BI1179" s="115"/>
      <c r="BJ1179" s="115"/>
      <c r="BK1179" s="115"/>
      <c r="BQ1179" s="74" t="str">
        <f t="shared" si="619"/>
        <v>15111-(20)</v>
      </c>
      <c r="BR1179" s="120" t="str">
        <f t="shared" si="620"/>
        <v>Adapter-Angle Flange</v>
      </c>
      <c r="BS1179" s="120">
        <f t="shared" si="621"/>
        <v>63</v>
      </c>
      <c r="BU1179" s="74" t="str">
        <f t="shared" si="622"/>
        <v>15111-(18)</v>
      </c>
      <c r="BV1179" s="120" t="str">
        <f t="shared" si="623"/>
        <v>Adapter-Angle Flange</v>
      </c>
      <c r="BW1179" s="120">
        <f t="shared" si="624"/>
        <v>68.25</v>
      </c>
      <c r="BY1179" s="74" t="str">
        <f t="shared" si="625"/>
        <v>15111-(16)</v>
      </c>
      <c r="BZ1179" s="120" t="str">
        <f t="shared" si="626"/>
        <v>Adapter-Angle Flange</v>
      </c>
      <c r="CA1179" s="120">
        <f t="shared" si="627"/>
        <v>73.5</v>
      </c>
      <c r="CC1179" s="115" t="str">
        <f t="shared" si="628"/>
        <v>15111-(14)</v>
      </c>
      <c r="CD1179" s="120" t="str">
        <f t="shared" si="629"/>
        <v>Adapter-Angle Flange</v>
      </c>
      <c r="CE1179" s="417">
        <f t="shared" si="630"/>
        <v>78.75</v>
      </c>
      <c r="CF1179" s="115"/>
      <c r="CG1179" s="115" t="str">
        <f t="shared" si="631"/>
        <v>15111-(12)</v>
      </c>
      <c r="CH1179" s="120" t="str">
        <f t="shared" si="632"/>
        <v>Adapter-Angle Flange</v>
      </c>
      <c r="CI1179" s="417">
        <f t="shared" si="633"/>
        <v>84</v>
      </c>
      <c r="CJ1179" s="115"/>
      <c r="CK1179" s="115" t="str">
        <f t="shared" si="634"/>
        <v>15111-10</v>
      </c>
      <c r="CL1179" s="120" t="str">
        <f t="shared" si="635"/>
        <v>Adapter-Angle Flange</v>
      </c>
      <c r="CM1179" s="417">
        <f t="shared" si="643"/>
        <v>89.25</v>
      </c>
      <c r="IS1179" s="106">
        <v>33.9</v>
      </c>
    </row>
    <row r="1180" spans="2:253" s="74" customFormat="1" ht="17.100000000000001" hidden="1" customHeight="1" x14ac:dyDescent="0.25">
      <c r="B1180" s="504">
        <f>IF(AND('KB Duct Parts'!$BL$14=1,'KB Duct Parts'!J26&gt;0),'KB Duct Parts'!J26,0)</f>
        <v>0</v>
      </c>
      <c r="C1180" s="508">
        <v>15112</v>
      </c>
      <c r="D1180" s="506">
        <f t="shared" si="644"/>
        <v>15112</v>
      </c>
      <c r="E1180" s="504" t="s">
        <v>869</v>
      </c>
      <c r="F1180" s="508" t="str">
        <f t="shared" si="646"/>
        <v xml:space="preserve"> </v>
      </c>
      <c r="G1180" s="509" t="s">
        <v>931</v>
      </c>
      <c r="H1180" s="504" t="s">
        <v>923</v>
      </c>
      <c r="I1180" s="1035" t="s">
        <v>933</v>
      </c>
      <c r="J1180" s="1036"/>
      <c r="K1180" s="516" t="s">
        <v>881</v>
      </c>
      <c r="L1180" s="521">
        <v>22</v>
      </c>
      <c r="M1180" s="532" t="s">
        <v>1700</v>
      </c>
      <c r="N1180" s="514">
        <f t="shared" si="647"/>
        <v>55.3</v>
      </c>
      <c r="O1180" s="518">
        <f t="shared" si="612"/>
        <v>0</v>
      </c>
      <c r="P1180" s="680">
        <f>'KB Duct Parts'!$AE$3</f>
        <v>0</v>
      </c>
      <c r="Q1180" s="681">
        <f t="shared" si="648"/>
        <v>0</v>
      </c>
      <c r="R1180" s="682">
        <f t="shared" si="649"/>
        <v>0</v>
      </c>
      <c r="S1180" s="716">
        <f t="shared" si="650"/>
        <v>0.35</v>
      </c>
      <c r="T1180" s="679">
        <f t="shared" si="651"/>
        <v>0</v>
      </c>
      <c r="U1180" s="679">
        <f t="shared" si="652"/>
        <v>0</v>
      </c>
      <c r="Y1180" s="120"/>
      <c r="AE1180" s="75"/>
      <c r="AF1180" s="370">
        <v>22</v>
      </c>
      <c r="AG1180" s="374">
        <v>20</v>
      </c>
      <c r="AH1180" s="378">
        <v>18</v>
      </c>
      <c r="AI1180" s="381">
        <v>16</v>
      </c>
      <c r="AJ1180" s="386">
        <v>14</v>
      </c>
      <c r="AK1180" s="391">
        <v>12</v>
      </c>
      <c r="AL1180" s="386">
        <v>10</v>
      </c>
      <c r="AM1180" s="363">
        <f t="shared" si="645"/>
        <v>1</v>
      </c>
      <c r="AN1180" s="578">
        <v>55.3</v>
      </c>
      <c r="AO1180" s="120">
        <f t="shared" si="618"/>
        <v>66.36</v>
      </c>
      <c r="AP1180" s="120">
        <f t="shared" si="613"/>
        <v>71.89</v>
      </c>
      <c r="AQ1180" s="120">
        <f t="shared" si="614"/>
        <v>77.419999999999987</v>
      </c>
      <c r="AR1180" s="120">
        <f t="shared" si="615"/>
        <v>82.949999999999989</v>
      </c>
      <c r="AS1180" s="120">
        <f t="shared" si="616"/>
        <v>88.48</v>
      </c>
      <c r="AT1180" s="120">
        <f t="shared" si="617"/>
        <v>94.009999999999991</v>
      </c>
      <c r="AU1180" s="74" t="s">
        <v>717</v>
      </c>
      <c r="AV1180" s="115"/>
      <c r="AW1180" s="395"/>
      <c r="AX1180" s="571">
        <v>1.2</v>
      </c>
      <c r="AY1180" s="572">
        <v>1.3</v>
      </c>
      <c r="AZ1180" s="572">
        <v>1.4</v>
      </c>
      <c r="BA1180" s="572">
        <v>1.5</v>
      </c>
      <c r="BB1180" s="573">
        <v>1.6</v>
      </c>
      <c r="BC1180" s="395">
        <v>1.7</v>
      </c>
      <c r="BD1180" s="115"/>
      <c r="BE1180" s="115"/>
      <c r="BF1180" s="115"/>
      <c r="BG1180" s="115"/>
      <c r="BH1180" s="115"/>
      <c r="BI1180" s="115"/>
      <c r="BJ1180" s="115"/>
      <c r="BK1180" s="115"/>
      <c r="BQ1180" s="74" t="str">
        <f t="shared" si="619"/>
        <v>15112-(20)</v>
      </c>
      <c r="BR1180" s="120" t="str">
        <f t="shared" si="620"/>
        <v>Adapter-Angle Flange</v>
      </c>
      <c r="BS1180" s="120">
        <f t="shared" si="621"/>
        <v>66.36</v>
      </c>
      <c r="BU1180" s="74" t="str">
        <f t="shared" si="622"/>
        <v>15112-(18)</v>
      </c>
      <c r="BV1180" s="120" t="str">
        <f t="shared" si="623"/>
        <v>Adapter-Angle Flange</v>
      </c>
      <c r="BW1180" s="120">
        <f t="shared" si="624"/>
        <v>71.89</v>
      </c>
      <c r="BY1180" s="74" t="str">
        <f t="shared" si="625"/>
        <v>15112-(16)</v>
      </c>
      <c r="BZ1180" s="120" t="str">
        <f t="shared" si="626"/>
        <v>Adapter-Angle Flange</v>
      </c>
      <c r="CA1180" s="120">
        <f t="shared" si="627"/>
        <v>77.419999999999987</v>
      </c>
      <c r="CC1180" s="115" t="str">
        <f t="shared" si="628"/>
        <v>15112-(14)</v>
      </c>
      <c r="CD1180" s="120" t="str">
        <f t="shared" si="629"/>
        <v>Adapter-Angle Flange</v>
      </c>
      <c r="CE1180" s="417">
        <f t="shared" si="630"/>
        <v>82.949999999999989</v>
      </c>
      <c r="CF1180" s="115"/>
      <c r="CG1180" s="115" t="str">
        <f t="shared" si="631"/>
        <v>15112-(12)</v>
      </c>
      <c r="CH1180" s="120" t="str">
        <f t="shared" si="632"/>
        <v>Adapter-Angle Flange</v>
      </c>
      <c r="CI1180" s="417">
        <f t="shared" si="633"/>
        <v>88.48</v>
      </c>
      <c r="CJ1180" s="115"/>
      <c r="CK1180" s="115" t="str">
        <f t="shared" si="634"/>
        <v>15112-10</v>
      </c>
      <c r="CL1180" s="120" t="str">
        <f t="shared" si="635"/>
        <v>Adapter-Angle Flange</v>
      </c>
      <c r="CM1180" s="417">
        <f t="shared" si="643"/>
        <v>94.009999999999991</v>
      </c>
      <c r="IS1180" s="106">
        <v>35.6</v>
      </c>
    </row>
    <row r="1181" spans="2:253" s="74" customFormat="1" ht="17.100000000000001" hidden="1" customHeight="1" x14ac:dyDescent="0.25">
      <c r="B1181" s="504">
        <f>IF(AND('KB Duct Parts'!$BL$14=1,'KB Duct Parts'!J27&gt;0),'KB Duct Parts'!J27,0)</f>
        <v>0</v>
      </c>
      <c r="C1181" s="508">
        <v>15113</v>
      </c>
      <c r="D1181" s="506">
        <f t="shared" si="644"/>
        <v>15113</v>
      </c>
      <c r="E1181" s="504" t="s">
        <v>870</v>
      </c>
      <c r="F1181" s="508" t="str">
        <f t="shared" si="646"/>
        <v xml:space="preserve"> </v>
      </c>
      <c r="G1181" s="509" t="s">
        <v>931</v>
      </c>
      <c r="H1181" s="504" t="s">
        <v>923</v>
      </c>
      <c r="I1181" s="1035" t="s">
        <v>933</v>
      </c>
      <c r="J1181" s="1036"/>
      <c r="K1181" s="516" t="s">
        <v>881</v>
      </c>
      <c r="L1181" s="521">
        <v>20</v>
      </c>
      <c r="M1181" s="532" t="s">
        <v>1700</v>
      </c>
      <c r="N1181" s="514">
        <f t="shared" si="647"/>
        <v>58.1</v>
      </c>
      <c r="O1181" s="518">
        <f t="shared" si="612"/>
        <v>0</v>
      </c>
      <c r="P1181" s="680">
        <f>'KB Duct Parts'!$AE$3</f>
        <v>0</v>
      </c>
      <c r="Q1181" s="681">
        <f t="shared" si="648"/>
        <v>0</v>
      </c>
      <c r="R1181" s="682">
        <f t="shared" si="649"/>
        <v>0</v>
      </c>
      <c r="S1181" s="716">
        <f t="shared" si="650"/>
        <v>0.35</v>
      </c>
      <c r="T1181" s="679">
        <f t="shared" si="651"/>
        <v>0</v>
      </c>
      <c r="U1181" s="679">
        <f t="shared" si="652"/>
        <v>0</v>
      </c>
      <c r="Y1181" s="120"/>
      <c r="AE1181" s="75"/>
      <c r="AF1181" s="370">
        <v>20</v>
      </c>
      <c r="AG1181" s="374">
        <v>18</v>
      </c>
      <c r="AH1181" s="378">
        <v>16</v>
      </c>
      <c r="AI1181" s="381">
        <v>14</v>
      </c>
      <c r="AJ1181" s="386">
        <v>12</v>
      </c>
      <c r="AK1181" s="391">
        <v>10</v>
      </c>
      <c r="AL1181" s="386"/>
      <c r="AM1181" s="363">
        <f t="shared" si="645"/>
        <v>1</v>
      </c>
      <c r="AN1181" s="578">
        <v>58.1</v>
      </c>
      <c r="AO1181" s="120">
        <f t="shared" si="618"/>
        <v>69.72</v>
      </c>
      <c r="AP1181" s="120">
        <f t="shared" si="613"/>
        <v>75.53</v>
      </c>
      <c r="AQ1181" s="120">
        <f t="shared" si="614"/>
        <v>81.34</v>
      </c>
      <c r="AR1181" s="120">
        <f t="shared" si="615"/>
        <v>87.15</v>
      </c>
      <c r="AS1181" s="120">
        <f t="shared" si="616"/>
        <v>0</v>
      </c>
      <c r="AT1181" s="120">
        <f t="shared" si="617"/>
        <v>0</v>
      </c>
      <c r="AU1181" s="74" t="s">
        <v>717</v>
      </c>
      <c r="AV1181" s="115"/>
      <c r="AW1181" s="395"/>
      <c r="AX1181" s="571">
        <v>1.2</v>
      </c>
      <c r="AY1181" s="572">
        <v>1.3</v>
      </c>
      <c r="AZ1181" s="572">
        <v>1.4</v>
      </c>
      <c r="BA1181" s="572">
        <v>1.5</v>
      </c>
      <c r="BB1181" s="573">
        <v>0</v>
      </c>
      <c r="BC1181" s="395">
        <v>0</v>
      </c>
      <c r="BD1181" s="115"/>
      <c r="BE1181" s="115"/>
      <c r="BF1181" s="115"/>
      <c r="BG1181" s="115"/>
      <c r="BH1181" s="115"/>
      <c r="BI1181" s="115"/>
      <c r="BJ1181" s="115"/>
      <c r="BK1181" s="115"/>
      <c r="BQ1181" s="74" t="str">
        <f t="shared" si="619"/>
        <v>15113-(18)</v>
      </c>
      <c r="BR1181" s="120" t="str">
        <f t="shared" si="620"/>
        <v>Adapter-Angle Flange</v>
      </c>
      <c r="BS1181" s="120">
        <f t="shared" si="621"/>
        <v>69.72</v>
      </c>
      <c r="BU1181" s="74" t="str">
        <f t="shared" si="622"/>
        <v>15113-(16)</v>
      </c>
      <c r="BV1181" s="120" t="str">
        <f t="shared" si="623"/>
        <v>Adapter-Angle Flange</v>
      </c>
      <c r="BW1181" s="120">
        <f t="shared" si="624"/>
        <v>75.53</v>
      </c>
      <c r="BY1181" s="74" t="str">
        <f t="shared" si="625"/>
        <v>15113-(14)</v>
      </c>
      <c r="BZ1181" s="120" t="str">
        <f t="shared" si="626"/>
        <v>Adapter-Angle Flange</v>
      </c>
      <c r="CA1181" s="120">
        <f t="shared" si="627"/>
        <v>81.34</v>
      </c>
      <c r="CC1181" s="115" t="str">
        <f t="shared" si="628"/>
        <v>15113-(12)</v>
      </c>
      <c r="CD1181" s="120" t="str">
        <f t="shared" si="629"/>
        <v>Adapter-Angle Flange</v>
      </c>
      <c r="CE1181" s="417">
        <f t="shared" si="630"/>
        <v>87.15</v>
      </c>
      <c r="CF1181" s="115"/>
      <c r="CG1181" s="115" t="str">
        <f t="shared" si="631"/>
        <v xml:space="preserve"> </v>
      </c>
      <c r="CH1181" s="120" t="str">
        <f t="shared" si="632"/>
        <v xml:space="preserve"> </v>
      </c>
      <c r="CI1181" s="417" t="str">
        <f t="shared" si="633"/>
        <v xml:space="preserve"> </v>
      </c>
      <c r="CJ1181" s="115"/>
      <c r="CK1181" s="115" t="str">
        <f t="shared" si="634"/>
        <v xml:space="preserve"> </v>
      </c>
      <c r="CL1181" s="120" t="str">
        <f t="shared" si="635"/>
        <v xml:space="preserve"> </v>
      </c>
      <c r="CM1181" s="417" t="str">
        <f t="shared" si="643"/>
        <v xml:space="preserve"> </v>
      </c>
      <c r="IS1181" s="106">
        <v>37.4</v>
      </c>
    </row>
    <row r="1182" spans="2:253" s="74" customFormat="1" ht="17.100000000000001" hidden="1" customHeight="1" x14ac:dyDescent="0.25">
      <c r="B1182" s="504">
        <f>IF(AND('KB Duct Parts'!$BL$14=1,'KB Duct Parts'!J28&gt;0),'KB Duct Parts'!J28,0)</f>
        <v>0</v>
      </c>
      <c r="C1182" s="508">
        <v>15114</v>
      </c>
      <c r="D1182" s="506">
        <f t="shared" si="644"/>
        <v>15114</v>
      </c>
      <c r="E1182" s="504" t="s">
        <v>871</v>
      </c>
      <c r="F1182" s="508" t="str">
        <f t="shared" si="646"/>
        <v xml:space="preserve"> </v>
      </c>
      <c r="G1182" s="509" t="s">
        <v>931</v>
      </c>
      <c r="H1182" s="504" t="s">
        <v>923</v>
      </c>
      <c r="I1182" s="1035" t="s">
        <v>933</v>
      </c>
      <c r="J1182" s="1036"/>
      <c r="K1182" s="516" t="s">
        <v>881</v>
      </c>
      <c r="L1182" s="521">
        <v>20</v>
      </c>
      <c r="M1182" s="532" t="s">
        <v>1700</v>
      </c>
      <c r="N1182" s="514">
        <f t="shared" si="647"/>
        <v>60.2</v>
      </c>
      <c r="O1182" s="518">
        <f t="shared" si="612"/>
        <v>0</v>
      </c>
      <c r="P1182" s="680">
        <f>'KB Duct Parts'!$AE$3</f>
        <v>0</v>
      </c>
      <c r="Q1182" s="681">
        <f t="shared" si="648"/>
        <v>0</v>
      </c>
      <c r="R1182" s="682">
        <f t="shared" si="649"/>
        <v>0</v>
      </c>
      <c r="S1182" s="716">
        <f t="shared" si="650"/>
        <v>0.35</v>
      </c>
      <c r="T1182" s="679">
        <f t="shared" si="651"/>
        <v>0</v>
      </c>
      <c r="U1182" s="679">
        <f t="shared" si="652"/>
        <v>0</v>
      </c>
      <c r="Y1182" s="120"/>
      <c r="AE1182" s="75"/>
      <c r="AF1182" s="370">
        <v>20</v>
      </c>
      <c r="AG1182" s="374">
        <v>18</v>
      </c>
      <c r="AH1182" s="378">
        <v>16</v>
      </c>
      <c r="AI1182" s="381">
        <v>14</v>
      </c>
      <c r="AJ1182" s="386">
        <v>12</v>
      </c>
      <c r="AK1182" s="391">
        <v>10</v>
      </c>
      <c r="AL1182" s="386"/>
      <c r="AM1182" s="363">
        <f t="shared" si="645"/>
        <v>1</v>
      </c>
      <c r="AN1182" s="578">
        <v>60.2</v>
      </c>
      <c r="AO1182" s="120">
        <f t="shared" si="618"/>
        <v>72.239999999999995</v>
      </c>
      <c r="AP1182" s="120">
        <f t="shared" si="613"/>
        <v>78.260000000000005</v>
      </c>
      <c r="AQ1182" s="120">
        <f t="shared" si="614"/>
        <v>84.28</v>
      </c>
      <c r="AR1182" s="120">
        <f t="shared" si="615"/>
        <v>90.300000000000011</v>
      </c>
      <c r="AS1182" s="120">
        <f t="shared" si="616"/>
        <v>0</v>
      </c>
      <c r="AT1182" s="120">
        <f t="shared" si="617"/>
        <v>0</v>
      </c>
      <c r="AU1182" s="74" t="s">
        <v>717</v>
      </c>
      <c r="AV1182" s="115"/>
      <c r="AW1182" s="395"/>
      <c r="AX1182" s="571">
        <v>1.2</v>
      </c>
      <c r="AY1182" s="572">
        <v>1.3</v>
      </c>
      <c r="AZ1182" s="572">
        <v>1.4</v>
      </c>
      <c r="BA1182" s="572">
        <v>1.5</v>
      </c>
      <c r="BB1182" s="573">
        <v>0</v>
      </c>
      <c r="BC1182" s="395">
        <v>0</v>
      </c>
      <c r="BD1182" s="115"/>
      <c r="BE1182" s="115"/>
      <c r="BF1182" s="115"/>
      <c r="BG1182" s="115"/>
      <c r="BH1182" s="115"/>
      <c r="BI1182" s="115"/>
      <c r="BJ1182" s="115"/>
      <c r="BK1182" s="115"/>
      <c r="BQ1182" s="74" t="str">
        <f t="shared" si="619"/>
        <v>15114-(18)</v>
      </c>
      <c r="BR1182" s="120" t="str">
        <f t="shared" si="620"/>
        <v>Adapter-Angle Flange</v>
      </c>
      <c r="BS1182" s="120">
        <f t="shared" si="621"/>
        <v>72.239999999999995</v>
      </c>
      <c r="BU1182" s="74" t="str">
        <f t="shared" si="622"/>
        <v>15114-(16)</v>
      </c>
      <c r="BV1182" s="120" t="str">
        <f t="shared" si="623"/>
        <v>Adapter-Angle Flange</v>
      </c>
      <c r="BW1182" s="120">
        <f t="shared" si="624"/>
        <v>78.260000000000005</v>
      </c>
      <c r="BY1182" s="74" t="str">
        <f t="shared" si="625"/>
        <v>15114-(14)</v>
      </c>
      <c r="BZ1182" s="120" t="str">
        <f t="shared" si="626"/>
        <v>Adapter-Angle Flange</v>
      </c>
      <c r="CA1182" s="120">
        <f t="shared" si="627"/>
        <v>84.28</v>
      </c>
      <c r="CC1182" s="115" t="str">
        <f t="shared" si="628"/>
        <v>15114-(12)</v>
      </c>
      <c r="CD1182" s="120" t="str">
        <f t="shared" si="629"/>
        <v>Adapter-Angle Flange</v>
      </c>
      <c r="CE1182" s="417">
        <f t="shared" si="630"/>
        <v>90.300000000000011</v>
      </c>
      <c r="CF1182" s="115"/>
      <c r="CG1182" s="115" t="str">
        <f t="shared" si="631"/>
        <v xml:space="preserve"> </v>
      </c>
      <c r="CH1182" s="120" t="str">
        <f t="shared" si="632"/>
        <v xml:space="preserve"> </v>
      </c>
      <c r="CI1182" s="417" t="str">
        <f t="shared" si="633"/>
        <v xml:space="preserve"> </v>
      </c>
      <c r="CJ1182" s="115"/>
      <c r="CK1182" s="115" t="str">
        <f t="shared" si="634"/>
        <v xml:space="preserve"> </v>
      </c>
      <c r="CL1182" s="120" t="str">
        <f t="shared" si="635"/>
        <v xml:space="preserve"> </v>
      </c>
      <c r="CM1182" s="417" t="str">
        <f t="shared" si="643"/>
        <v xml:space="preserve"> </v>
      </c>
      <c r="IS1182" s="106">
        <v>38.9</v>
      </c>
    </row>
    <row r="1183" spans="2:253" s="74" customFormat="1" ht="17.100000000000001" hidden="1" customHeight="1" x14ac:dyDescent="0.25">
      <c r="B1183" s="504">
        <f>IF(AND('KB Duct Parts'!$BL$14=1,'KB Duct Parts'!J29&gt;0),'KB Duct Parts'!J29,0)</f>
        <v>0</v>
      </c>
      <c r="C1183" s="508">
        <v>15115</v>
      </c>
      <c r="D1183" s="506">
        <f t="shared" si="644"/>
        <v>15115</v>
      </c>
      <c r="E1183" s="504" t="s">
        <v>872</v>
      </c>
      <c r="F1183" s="508" t="str">
        <f t="shared" si="646"/>
        <v xml:space="preserve"> </v>
      </c>
      <c r="G1183" s="509" t="s">
        <v>931</v>
      </c>
      <c r="H1183" s="504" t="s">
        <v>923</v>
      </c>
      <c r="I1183" s="1035" t="s">
        <v>933</v>
      </c>
      <c r="J1183" s="1036"/>
      <c r="K1183" s="516" t="s">
        <v>881</v>
      </c>
      <c r="L1183" s="521">
        <v>20</v>
      </c>
      <c r="M1183" s="532" t="s">
        <v>1700</v>
      </c>
      <c r="N1183" s="514">
        <f t="shared" si="647"/>
        <v>63.8</v>
      </c>
      <c r="O1183" s="518">
        <f t="shared" si="612"/>
        <v>0</v>
      </c>
      <c r="P1183" s="680">
        <f>'KB Duct Parts'!$AE$3</f>
        <v>0</v>
      </c>
      <c r="Q1183" s="681">
        <f t="shared" si="648"/>
        <v>0</v>
      </c>
      <c r="R1183" s="682">
        <f t="shared" si="649"/>
        <v>0</v>
      </c>
      <c r="S1183" s="716">
        <f t="shared" si="650"/>
        <v>0.35</v>
      </c>
      <c r="T1183" s="679">
        <f t="shared" si="651"/>
        <v>0</v>
      </c>
      <c r="U1183" s="679">
        <f t="shared" si="652"/>
        <v>0</v>
      </c>
      <c r="Y1183" s="120"/>
      <c r="AE1183" s="75"/>
      <c r="AF1183" s="370">
        <v>20</v>
      </c>
      <c r="AG1183" s="374">
        <v>18</v>
      </c>
      <c r="AH1183" s="378">
        <v>16</v>
      </c>
      <c r="AI1183" s="381">
        <v>14</v>
      </c>
      <c r="AJ1183" s="386">
        <v>12</v>
      </c>
      <c r="AK1183" s="391">
        <v>10</v>
      </c>
      <c r="AL1183" s="386"/>
      <c r="AM1183" s="363">
        <f t="shared" si="645"/>
        <v>1</v>
      </c>
      <c r="AN1183" s="578">
        <v>63.8</v>
      </c>
      <c r="AO1183" s="120">
        <f t="shared" si="618"/>
        <v>76.559999999999988</v>
      </c>
      <c r="AP1183" s="120">
        <f t="shared" si="613"/>
        <v>82.94</v>
      </c>
      <c r="AQ1183" s="120">
        <f t="shared" si="614"/>
        <v>89.32</v>
      </c>
      <c r="AR1183" s="120">
        <f t="shared" si="615"/>
        <v>95.699999999999989</v>
      </c>
      <c r="AS1183" s="120">
        <f t="shared" si="616"/>
        <v>0</v>
      </c>
      <c r="AT1183" s="120">
        <f t="shared" si="617"/>
        <v>0</v>
      </c>
      <c r="AU1183" s="74" t="s">
        <v>717</v>
      </c>
      <c r="AV1183" s="115"/>
      <c r="AW1183" s="395"/>
      <c r="AX1183" s="571">
        <v>1.2</v>
      </c>
      <c r="AY1183" s="572">
        <v>1.3</v>
      </c>
      <c r="AZ1183" s="572">
        <v>1.4</v>
      </c>
      <c r="BA1183" s="572">
        <v>1.5</v>
      </c>
      <c r="BB1183" s="573">
        <v>0</v>
      </c>
      <c r="BC1183" s="395">
        <v>0</v>
      </c>
      <c r="BD1183" s="115"/>
      <c r="BE1183" s="115"/>
      <c r="BF1183" s="115"/>
      <c r="BG1183" s="115"/>
      <c r="BH1183" s="115"/>
      <c r="BI1183" s="115"/>
      <c r="BJ1183" s="115"/>
      <c r="BK1183" s="115"/>
      <c r="BQ1183" s="74" t="str">
        <f t="shared" si="619"/>
        <v>15115-(18)</v>
      </c>
      <c r="BR1183" s="120" t="str">
        <f t="shared" si="620"/>
        <v>Adapter-Angle Flange</v>
      </c>
      <c r="BS1183" s="120">
        <f t="shared" si="621"/>
        <v>76.559999999999988</v>
      </c>
      <c r="BU1183" s="74" t="str">
        <f t="shared" si="622"/>
        <v>15115-(16)</v>
      </c>
      <c r="BV1183" s="120" t="str">
        <f t="shared" si="623"/>
        <v>Adapter-Angle Flange</v>
      </c>
      <c r="BW1183" s="120">
        <f t="shared" si="624"/>
        <v>82.94</v>
      </c>
      <c r="BY1183" s="74" t="str">
        <f t="shared" si="625"/>
        <v>15115-(14)</v>
      </c>
      <c r="BZ1183" s="120" t="str">
        <f t="shared" si="626"/>
        <v>Adapter-Angle Flange</v>
      </c>
      <c r="CA1183" s="120">
        <f t="shared" si="627"/>
        <v>89.32</v>
      </c>
      <c r="CC1183" s="115" t="str">
        <f t="shared" si="628"/>
        <v>15115-(12)</v>
      </c>
      <c r="CD1183" s="120" t="str">
        <f t="shared" si="629"/>
        <v>Adapter-Angle Flange</v>
      </c>
      <c r="CE1183" s="417">
        <f t="shared" si="630"/>
        <v>95.699999999999989</v>
      </c>
      <c r="CF1183" s="115"/>
      <c r="CG1183" s="115" t="str">
        <f t="shared" si="631"/>
        <v xml:space="preserve"> </v>
      </c>
      <c r="CH1183" s="120" t="str">
        <f t="shared" si="632"/>
        <v xml:space="preserve"> </v>
      </c>
      <c r="CI1183" s="417" t="str">
        <f t="shared" si="633"/>
        <v xml:space="preserve"> </v>
      </c>
      <c r="CJ1183" s="115"/>
      <c r="CK1183" s="115" t="str">
        <f t="shared" si="634"/>
        <v xml:space="preserve"> </v>
      </c>
      <c r="CL1183" s="120" t="str">
        <f t="shared" si="635"/>
        <v xml:space="preserve"> </v>
      </c>
      <c r="CM1183" s="417" t="str">
        <f t="shared" si="643"/>
        <v xml:space="preserve"> </v>
      </c>
      <c r="IS1183" s="106">
        <v>41.3</v>
      </c>
    </row>
    <row r="1184" spans="2:253" s="74" customFormat="1" ht="17.100000000000001" hidden="1" customHeight="1" x14ac:dyDescent="0.25">
      <c r="B1184" s="504">
        <f>IF(AND('KB Duct Parts'!$BL$14=1,'KB Duct Parts'!J30&gt;0),'KB Duct Parts'!J30,0)</f>
        <v>0</v>
      </c>
      <c r="C1184" s="508">
        <v>15116</v>
      </c>
      <c r="D1184" s="506">
        <f t="shared" si="644"/>
        <v>15116</v>
      </c>
      <c r="E1184" s="504" t="s">
        <v>873</v>
      </c>
      <c r="F1184" s="508" t="str">
        <f t="shared" si="646"/>
        <v xml:space="preserve"> </v>
      </c>
      <c r="G1184" s="509" t="s">
        <v>931</v>
      </c>
      <c r="H1184" s="504" t="s">
        <v>923</v>
      </c>
      <c r="I1184" s="1035" t="s">
        <v>933</v>
      </c>
      <c r="J1184" s="1036"/>
      <c r="K1184" s="516" t="s">
        <v>881</v>
      </c>
      <c r="L1184" s="521">
        <v>20</v>
      </c>
      <c r="M1184" s="532" t="s">
        <v>1700</v>
      </c>
      <c r="N1184" s="514">
        <f t="shared" si="647"/>
        <v>66.099999999999994</v>
      </c>
      <c r="O1184" s="518">
        <f t="shared" si="612"/>
        <v>0</v>
      </c>
      <c r="P1184" s="680">
        <f>'KB Duct Parts'!$AE$3</f>
        <v>0</v>
      </c>
      <c r="Q1184" s="681">
        <f t="shared" si="648"/>
        <v>0</v>
      </c>
      <c r="R1184" s="682">
        <f t="shared" si="649"/>
        <v>0</v>
      </c>
      <c r="S1184" s="716">
        <f t="shared" si="650"/>
        <v>0.35</v>
      </c>
      <c r="T1184" s="679">
        <f t="shared" si="651"/>
        <v>0</v>
      </c>
      <c r="U1184" s="679">
        <f t="shared" si="652"/>
        <v>0</v>
      </c>
      <c r="Y1184" s="120"/>
      <c r="AE1184" s="75"/>
      <c r="AF1184" s="370">
        <v>20</v>
      </c>
      <c r="AG1184" s="374">
        <v>18</v>
      </c>
      <c r="AH1184" s="378">
        <v>16</v>
      </c>
      <c r="AI1184" s="381">
        <v>14</v>
      </c>
      <c r="AJ1184" s="386">
        <v>12</v>
      </c>
      <c r="AK1184" s="391">
        <v>10</v>
      </c>
      <c r="AL1184" s="386"/>
      <c r="AM1184" s="363">
        <f t="shared" si="645"/>
        <v>1</v>
      </c>
      <c r="AN1184" s="578">
        <v>66.099999999999994</v>
      </c>
      <c r="AO1184" s="120">
        <f t="shared" si="618"/>
        <v>79.319999999999993</v>
      </c>
      <c r="AP1184" s="120">
        <f t="shared" si="613"/>
        <v>85.929999999999993</v>
      </c>
      <c r="AQ1184" s="120">
        <f t="shared" si="614"/>
        <v>92.539999999999992</v>
      </c>
      <c r="AR1184" s="120">
        <f t="shared" si="615"/>
        <v>99.149999999999991</v>
      </c>
      <c r="AS1184" s="120">
        <f t="shared" si="616"/>
        <v>0</v>
      </c>
      <c r="AT1184" s="120">
        <f t="shared" si="617"/>
        <v>0</v>
      </c>
      <c r="AU1184" s="74" t="s">
        <v>717</v>
      </c>
      <c r="AV1184" s="115"/>
      <c r="AW1184" s="395"/>
      <c r="AX1184" s="571">
        <v>1.2</v>
      </c>
      <c r="AY1184" s="572">
        <v>1.3</v>
      </c>
      <c r="AZ1184" s="572">
        <v>1.4</v>
      </c>
      <c r="BA1184" s="572">
        <v>1.5</v>
      </c>
      <c r="BB1184" s="573">
        <v>0</v>
      </c>
      <c r="BC1184" s="395">
        <v>0</v>
      </c>
      <c r="BD1184" s="115"/>
      <c r="BE1184" s="115"/>
      <c r="BF1184" s="115"/>
      <c r="BG1184" s="115"/>
      <c r="BH1184" s="115"/>
      <c r="BI1184" s="115"/>
      <c r="BJ1184" s="115"/>
      <c r="BK1184" s="115"/>
      <c r="BQ1184" s="74" t="str">
        <f t="shared" si="619"/>
        <v>15116-(18)</v>
      </c>
      <c r="BR1184" s="120" t="str">
        <f t="shared" si="620"/>
        <v>Adapter-Angle Flange</v>
      </c>
      <c r="BS1184" s="120">
        <f t="shared" si="621"/>
        <v>79.319999999999993</v>
      </c>
      <c r="BU1184" s="74" t="str">
        <f t="shared" si="622"/>
        <v>15116-(16)</v>
      </c>
      <c r="BV1184" s="120" t="str">
        <f t="shared" si="623"/>
        <v>Adapter-Angle Flange</v>
      </c>
      <c r="BW1184" s="120">
        <f t="shared" si="624"/>
        <v>85.929999999999993</v>
      </c>
      <c r="BY1184" s="74" t="str">
        <f t="shared" si="625"/>
        <v>15116-(14)</v>
      </c>
      <c r="BZ1184" s="120" t="str">
        <f t="shared" si="626"/>
        <v>Adapter-Angle Flange</v>
      </c>
      <c r="CA1184" s="120">
        <f t="shared" si="627"/>
        <v>92.539999999999992</v>
      </c>
      <c r="CC1184" s="115" t="str">
        <f t="shared" si="628"/>
        <v>15116-(12)</v>
      </c>
      <c r="CD1184" s="120" t="str">
        <f t="shared" si="629"/>
        <v>Adapter-Angle Flange</v>
      </c>
      <c r="CE1184" s="417">
        <f t="shared" si="630"/>
        <v>99.149999999999991</v>
      </c>
      <c r="CF1184" s="115"/>
      <c r="CG1184" s="115" t="str">
        <f t="shared" si="631"/>
        <v xml:space="preserve"> </v>
      </c>
      <c r="CH1184" s="120" t="str">
        <f t="shared" si="632"/>
        <v xml:space="preserve"> </v>
      </c>
      <c r="CI1184" s="417" t="str">
        <f t="shared" si="633"/>
        <v xml:space="preserve"> </v>
      </c>
      <c r="CJ1184" s="115"/>
      <c r="CK1184" s="115" t="str">
        <f t="shared" si="634"/>
        <v xml:space="preserve"> </v>
      </c>
      <c r="CL1184" s="120" t="str">
        <f t="shared" si="635"/>
        <v xml:space="preserve"> </v>
      </c>
      <c r="CM1184" s="417" t="str">
        <f t="shared" si="643"/>
        <v xml:space="preserve"> </v>
      </c>
      <c r="IS1184" s="106">
        <v>42.7</v>
      </c>
    </row>
    <row r="1185" spans="2:253" s="74" customFormat="1" ht="17.100000000000001" hidden="1" customHeight="1" x14ac:dyDescent="0.25">
      <c r="B1185" s="504">
        <f>IF(AND('KB Duct Parts'!$BL$14=1,'KB Duct Parts'!J31&gt;0),'KB Duct Parts'!J31,0)</f>
        <v>0</v>
      </c>
      <c r="C1185" s="508">
        <v>15117</v>
      </c>
      <c r="D1185" s="506">
        <f t="shared" si="644"/>
        <v>15117</v>
      </c>
      <c r="E1185" s="504" t="s">
        <v>874</v>
      </c>
      <c r="F1185" s="508" t="str">
        <f t="shared" si="646"/>
        <v xml:space="preserve"> </v>
      </c>
      <c r="G1185" s="509" t="s">
        <v>931</v>
      </c>
      <c r="H1185" s="504" t="s">
        <v>923</v>
      </c>
      <c r="I1185" s="1035" t="s">
        <v>933</v>
      </c>
      <c r="J1185" s="1036"/>
      <c r="K1185" s="516" t="s">
        <v>881</v>
      </c>
      <c r="L1185" s="521">
        <v>20</v>
      </c>
      <c r="M1185" s="532" t="s">
        <v>1700</v>
      </c>
      <c r="N1185" s="514">
        <f t="shared" si="647"/>
        <v>68.7</v>
      </c>
      <c r="O1185" s="518">
        <f t="shared" ref="O1185:O1248" si="653">IF(B1185&gt;0,N1185*B1185,0)</f>
        <v>0</v>
      </c>
      <c r="P1185" s="680">
        <f>'KB Duct Parts'!$AE$3</f>
        <v>0</v>
      </c>
      <c r="Q1185" s="681">
        <f t="shared" si="648"/>
        <v>0</v>
      </c>
      <c r="R1185" s="682">
        <f t="shared" si="649"/>
        <v>0</v>
      </c>
      <c r="S1185" s="716">
        <f t="shared" si="650"/>
        <v>0.35</v>
      </c>
      <c r="T1185" s="679">
        <f t="shared" si="651"/>
        <v>0</v>
      </c>
      <c r="U1185" s="679">
        <f t="shared" si="652"/>
        <v>0</v>
      </c>
      <c r="Y1185" s="120"/>
      <c r="AE1185" s="75"/>
      <c r="AF1185" s="370">
        <v>20</v>
      </c>
      <c r="AG1185" s="374">
        <v>18</v>
      </c>
      <c r="AH1185" s="378">
        <v>16</v>
      </c>
      <c r="AI1185" s="381">
        <v>14</v>
      </c>
      <c r="AJ1185" s="386">
        <v>12</v>
      </c>
      <c r="AK1185" s="391">
        <v>10</v>
      </c>
      <c r="AL1185" s="386"/>
      <c r="AM1185" s="363">
        <f t="shared" si="645"/>
        <v>1</v>
      </c>
      <c r="AN1185" s="578">
        <v>68.7</v>
      </c>
      <c r="AO1185" s="120">
        <f t="shared" si="618"/>
        <v>82.44</v>
      </c>
      <c r="AP1185" s="120">
        <f t="shared" ref="AP1185:AP1230" si="654">$AN1185*AY1185</f>
        <v>89.31</v>
      </c>
      <c r="AQ1185" s="120">
        <f t="shared" ref="AQ1185:AQ1230" si="655">$AN1185*AZ1185</f>
        <v>96.179999999999993</v>
      </c>
      <c r="AR1185" s="120">
        <f t="shared" ref="AR1185:AR1230" si="656">$AN1185*BA1185</f>
        <v>103.05000000000001</v>
      </c>
      <c r="AS1185" s="120">
        <f t="shared" ref="AS1185:AS1248" si="657">$AN1185*BB1185</f>
        <v>0</v>
      </c>
      <c r="AT1185" s="120">
        <f t="shared" ref="AT1185:AT1248" si="658">$AN1185*BC1185</f>
        <v>0</v>
      </c>
      <c r="AU1185" s="74" t="s">
        <v>717</v>
      </c>
      <c r="AV1185" s="115"/>
      <c r="AW1185" s="395"/>
      <c r="AX1185" s="571">
        <v>1.2</v>
      </c>
      <c r="AY1185" s="572">
        <v>1.3</v>
      </c>
      <c r="AZ1185" s="572">
        <v>1.4</v>
      </c>
      <c r="BA1185" s="572">
        <v>1.5</v>
      </c>
      <c r="BB1185" s="573">
        <v>0</v>
      </c>
      <c r="BC1185" s="395">
        <v>0</v>
      </c>
      <c r="BD1185" s="115"/>
      <c r="BE1185" s="115"/>
      <c r="BF1185" s="115"/>
      <c r="BG1185" s="115"/>
      <c r="BH1185" s="115"/>
      <c r="BI1185" s="115"/>
      <c r="BJ1185" s="115"/>
      <c r="BK1185" s="115"/>
      <c r="BQ1185" s="74" t="str">
        <f t="shared" si="619"/>
        <v>15117-(18)</v>
      </c>
      <c r="BR1185" s="120" t="str">
        <f t="shared" si="620"/>
        <v>Adapter-Angle Flange</v>
      </c>
      <c r="BS1185" s="120">
        <f t="shared" si="621"/>
        <v>82.44</v>
      </c>
      <c r="BU1185" s="74" t="str">
        <f t="shared" si="622"/>
        <v>15117-(16)</v>
      </c>
      <c r="BV1185" s="120" t="str">
        <f t="shared" si="623"/>
        <v>Adapter-Angle Flange</v>
      </c>
      <c r="BW1185" s="120">
        <f t="shared" si="624"/>
        <v>89.31</v>
      </c>
      <c r="BY1185" s="74" t="str">
        <f t="shared" si="625"/>
        <v>15117-(14)</v>
      </c>
      <c r="BZ1185" s="120" t="str">
        <f t="shared" si="626"/>
        <v>Adapter-Angle Flange</v>
      </c>
      <c r="CA1185" s="120">
        <f t="shared" si="627"/>
        <v>96.179999999999993</v>
      </c>
      <c r="CC1185" s="115" t="str">
        <f t="shared" si="628"/>
        <v>15117-(12)</v>
      </c>
      <c r="CD1185" s="120" t="str">
        <f t="shared" si="629"/>
        <v>Adapter-Angle Flange</v>
      </c>
      <c r="CE1185" s="417">
        <f t="shared" si="630"/>
        <v>103.05000000000001</v>
      </c>
      <c r="CF1185" s="115"/>
      <c r="CG1185" s="115" t="str">
        <f t="shared" si="631"/>
        <v xml:space="preserve"> </v>
      </c>
      <c r="CH1185" s="120" t="str">
        <f t="shared" si="632"/>
        <v xml:space="preserve"> </v>
      </c>
      <c r="CI1185" s="417" t="str">
        <f t="shared" si="633"/>
        <v xml:space="preserve"> </v>
      </c>
      <c r="CJ1185" s="115"/>
      <c r="CK1185" s="115" t="str">
        <f t="shared" si="634"/>
        <v xml:space="preserve"> </v>
      </c>
      <c r="CL1185" s="120" t="str">
        <f t="shared" si="635"/>
        <v xml:space="preserve"> </v>
      </c>
      <c r="CM1185" s="417" t="str">
        <f t="shared" si="643"/>
        <v xml:space="preserve"> </v>
      </c>
      <c r="IS1185" s="106">
        <v>44.4</v>
      </c>
    </row>
    <row r="1186" spans="2:253" s="74" customFormat="1" ht="17.100000000000001" hidden="1" customHeight="1" x14ac:dyDescent="0.25">
      <c r="B1186" s="504">
        <f>IF(AND('KB Duct Parts'!$BL$14=1,'KB Duct Parts'!J32&gt;0),'KB Duct Parts'!J32,0)</f>
        <v>0</v>
      </c>
      <c r="C1186" s="508">
        <v>15118</v>
      </c>
      <c r="D1186" s="506">
        <f t="shared" si="644"/>
        <v>15118</v>
      </c>
      <c r="E1186" s="504" t="s">
        <v>875</v>
      </c>
      <c r="F1186" s="508" t="str">
        <f t="shared" si="646"/>
        <v xml:space="preserve"> </v>
      </c>
      <c r="G1186" s="509" t="s">
        <v>931</v>
      </c>
      <c r="H1186" s="504" t="s">
        <v>923</v>
      </c>
      <c r="I1186" s="1035" t="s">
        <v>933</v>
      </c>
      <c r="J1186" s="1036"/>
      <c r="K1186" s="516" t="s">
        <v>881</v>
      </c>
      <c r="L1186" s="521">
        <v>20</v>
      </c>
      <c r="M1186" s="532" t="s">
        <v>1700</v>
      </c>
      <c r="N1186" s="514">
        <f t="shared" si="647"/>
        <v>71.400000000000006</v>
      </c>
      <c r="O1186" s="518">
        <f t="shared" si="653"/>
        <v>0</v>
      </c>
      <c r="P1186" s="680">
        <f>'KB Duct Parts'!$AE$3</f>
        <v>0</v>
      </c>
      <c r="Q1186" s="681">
        <f t="shared" si="648"/>
        <v>0</v>
      </c>
      <c r="R1186" s="682">
        <f t="shared" si="649"/>
        <v>0</v>
      </c>
      <c r="S1186" s="716">
        <f t="shared" si="650"/>
        <v>0.35</v>
      </c>
      <c r="T1186" s="679">
        <f t="shared" si="651"/>
        <v>0</v>
      </c>
      <c r="U1186" s="679">
        <f t="shared" si="652"/>
        <v>0</v>
      </c>
      <c r="Y1186" s="120"/>
      <c r="AE1186" s="75"/>
      <c r="AF1186" s="370">
        <v>20</v>
      </c>
      <c r="AG1186" s="374">
        <v>18</v>
      </c>
      <c r="AH1186" s="378">
        <v>16</v>
      </c>
      <c r="AI1186" s="381">
        <v>14</v>
      </c>
      <c r="AJ1186" s="386">
        <v>12</v>
      </c>
      <c r="AK1186" s="391">
        <v>10</v>
      </c>
      <c r="AL1186" s="386"/>
      <c r="AM1186" s="363">
        <f t="shared" si="645"/>
        <v>1</v>
      </c>
      <c r="AN1186" s="578">
        <v>71.400000000000006</v>
      </c>
      <c r="AO1186" s="120">
        <f t="shared" ref="AO1186:AO1230" si="659">$AN1186*AX1186</f>
        <v>85.68</v>
      </c>
      <c r="AP1186" s="120">
        <f t="shared" si="654"/>
        <v>92.820000000000007</v>
      </c>
      <c r="AQ1186" s="120">
        <f t="shared" si="655"/>
        <v>99.960000000000008</v>
      </c>
      <c r="AR1186" s="120">
        <f t="shared" si="656"/>
        <v>107.10000000000001</v>
      </c>
      <c r="AS1186" s="120">
        <f t="shared" si="657"/>
        <v>0</v>
      </c>
      <c r="AT1186" s="120">
        <f t="shared" si="658"/>
        <v>0</v>
      </c>
      <c r="AU1186" s="74" t="s">
        <v>717</v>
      </c>
      <c r="AV1186" s="115"/>
      <c r="AW1186" s="395"/>
      <c r="AX1186" s="571">
        <v>1.2</v>
      </c>
      <c r="AY1186" s="572">
        <v>1.3</v>
      </c>
      <c r="AZ1186" s="572">
        <v>1.4</v>
      </c>
      <c r="BA1186" s="572">
        <v>1.5</v>
      </c>
      <c r="BB1186" s="573">
        <v>0</v>
      </c>
      <c r="BC1186" s="395">
        <v>0</v>
      </c>
      <c r="BD1186" s="115"/>
      <c r="BE1186" s="115"/>
      <c r="BF1186" s="115"/>
      <c r="BG1186" s="115"/>
      <c r="BH1186" s="115"/>
      <c r="BI1186" s="115"/>
      <c r="BJ1186" s="115"/>
      <c r="BK1186" s="115"/>
      <c r="BQ1186" s="74" t="str">
        <f t="shared" ref="BQ1186:BQ1249" si="660">IF(AO1186&gt;0,D1186&amp;"-("&amp; AG1186&amp;")"," ")</f>
        <v>15118-(18)</v>
      </c>
      <c r="BR1186" s="120" t="str">
        <f t="shared" ref="BR1186:BR1249" si="661">IF(AO1186&gt;0,$G1186," ")</f>
        <v>Adapter-Angle Flange</v>
      </c>
      <c r="BS1186" s="120">
        <f t="shared" ref="BS1186:BS1249" si="662">IF(AO1186&gt;0,AO1186," ")</f>
        <v>85.68</v>
      </c>
      <c r="BU1186" s="74" t="str">
        <f t="shared" ref="BU1186:BU1249" si="663">IF(AP1186&gt;0,D1186&amp;"-("&amp;AH1186&amp;")"," ")</f>
        <v>15118-(16)</v>
      </c>
      <c r="BV1186" s="120" t="str">
        <f t="shared" ref="BV1186:BV1249" si="664">IF(AP1186&gt;0,$G1186," ")</f>
        <v>Adapter-Angle Flange</v>
      </c>
      <c r="BW1186" s="120">
        <f t="shared" ref="BW1186:BW1249" si="665">IF(AP1186&gt;0,AP1186,"  ")</f>
        <v>92.820000000000007</v>
      </c>
      <c r="BY1186" s="74" t="str">
        <f t="shared" ref="BY1186:BY1249" si="666">IF(AQ1186&gt;0,D1186&amp;"-("&amp;AI1186&amp;")"," ")</f>
        <v>15118-(14)</v>
      </c>
      <c r="BZ1186" s="120" t="str">
        <f t="shared" ref="BZ1186:BZ1249" si="667">IF(AQ1186&gt;0,$G1186," ")</f>
        <v>Adapter-Angle Flange</v>
      </c>
      <c r="CA1186" s="120">
        <f t="shared" ref="CA1186:CA1249" si="668">IF(AQ1186&gt;0,AQ1186," ")</f>
        <v>99.960000000000008</v>
      </c>
      <c r="CC1186" s="115" t="str">
        <f t="shared" ref="CC1186:CC1249" si="669">IF(AR1186&gt;0,D1186&amp;"-("&amp;AJ1186&amp;")"," ")</f>
        <v>15118-(12)</v>
      </c>
      <c r="CD1186" s="120" t="str">
        <f t="shared" ref="CD1186:CD1249" si="670">IF(AR1186&gt;0,$G1186," ")</f>
        <v>Adapter-Angle Flange</v>
      </c>
      <c r="CE1186" s="417">
        <f t="shared" ref="CE1186:CE1249" si="671">IF(AR1186&gt;0,AR1186," ")</f>
        <v>107.10000000000001</v>
      </c>
      <c r="CF1186" s="115"/>
      <c r="CG1186" s="115" t="str">
        <f t="shared" ref="CG1186:CG1249" si="672">IF(AS1186&gt;0,D1186&amp;"-("&amp;AK1186&amp;")"," ")</f>
        <v xml:space="preserve"> </v>
      </c>
      <c r="CH1186" s="120" t="str">
        <f t="shared" ref="CH1186:CH1249" si="673">IF(AS1186&gt;0,$G1186," ")</f>
        <v xml:space="preserve"> </v>
      </c>
      <c r="CI1186" s="417" t="str">
        <f t="shared" ref="CI1186:CI1249" si="674">IF(AS1186&gt;0,AS1186," ")</f>
        <v xml:space="preserve"> </v>
      </c>
      <c r="CJ1186" s="115"/>
      <c r="CK1186" s="115" t="str">
        <f t="shared" ref="CK1186:CK1249" si="675">IF(AT1186&gt;0,D1186&amp;"-"&amp;AL1186," ")</f>
        <v xml:space="preserve"> </v>
      </c>
      <c r="CL1186" s="120" t="str">
        <f t="shared" ref="CL1186:CL1249" si="676">IF(AT1186&gt;0,$G1186," ")</f>
        <v xml:space="preserve"> </v>
      </c>
      <c r="CM1186" s="417" t="str">
        <f t="shared" si="643"/>
        <v xml:space="preserve"> </v>
      </c>
      <c r="IS1186" s="106">
        <v>46.2</v>
      </c>
    </row>
    <row r="1187" spans="2:253" s="74" customFormat="1" ht="17.100000000000001" hidden="1" customHeight="1" x14ac:dyDescent="0.25">
      <c r="B1187" s="504">
        <f>IF(AND('KB Duct Parts'!$BL$14=1,'KB Duct Parts'!J33&gt;0),'KB Duct Parts'!J33,0)</f>
        <v>0</v>
      </c>
      <c r="C1187" s="508">
        <v>15119</v>
      </c>
      <c r="D1187" s="506">
        <f t="shared" si="644"/>
        <v>15119</v>
      </c>
      <c r="E1187" s="504" t="s">
        <v>876</v>
      </c>
      <c r="F1187" s="508" t="str">
        <f t="shared" si="646"/>
        <v xml:space="preserve"> </v>
      </c>
      <c r="G1187" s="509" t="s">
        <v>931</v>
      </c>
      <c r="H1187" s="504" t="s">
        <v>923</v>
      </c>
      <c r="I1187" s="1035" t="s">
        <v>933</v>
      </c>
      <c r="J1187" s="1036"/>
      <c r="K1187" s="516" t="s">
        <v>881</v>
      </c>
      <c r="L1187" s="521">
        <v>20</v>
      </c>
      <c r="M1187" s="532" t="s">
        <v>1700</v>
      </c>
      <c r="N1187" s="514">
        <f t="shared" si="647"/>
        <v>72.900000000000006</v>
      </c>
      <c r="O1187" s="518">
        <f t="shared" si="653"/>
        <v>0</v>
      </c>
      <c r="P1187" s="680">
        <f>'KB Duct Parts'!$AE$3</f>
        <v>0</v>
      </c>
      <c r="Q1187" s="681">
        <f t="shared" si="648"/>
        <v>0</v>
      </c>
      <c r="R1187" s="682">
        <f t="shared" si="649"/>
        <v>0</v>
      </c>
      <c r="S1187" s="716">
        <f t="shared" si="650"/>
        <v>0.35</v>
      </c>
      <c r="T1187" s="679">
        <f t="shared" si="651"/>
        <v>0</v>
      </c>
      <c r="U1187" s="679">
        <f t="shared" si="652"/>
        <v>0</v>
      </c>
      <c r="Y1187" s="120"/>
      <c r="AE1187" s="75"/>
      <c r="AF1187" s="370">
        <v>20</v>
      </c>
      <c r="AG1187" s="374">
        <v>18</v>
      </c>
      <c r="AH1187" s="378">
        <v>16</v>
      </c>
      <c r="AI1187" s="381">
        <v>14</v>
      </c>
      <c r="AJ1187" s="386">
        <v>12</v>
      </c>
      <c r="AK1187" s="391">
        <v>10</v>
      </c>
      <c r="AL1187" s="386"/>
      <c r="AM1187" s="363">
        <f t="shared" si="645"/>
        <v>1</v>
      </c>
      <c r="AN1187" s="578">
        <v>72.900000000000006</v>
      </c>
      <c r="AO1187" s="120">
        <f t="shared" si="659"/>
        <v>87.48</v>
      </c>
      <c r="AP1187" s="120">
        <f t="shared" si="654"/>
        <v>94.77000000000001</v>
      </c>
      <c r="AQ1187" s="120">
        <f t="shared" si="655"/>
        <v>102.06</v>
      </c>
      <c r="AR1187" s="120">
        <f t="shared" si="656"/>
        <v>109.35000000000001</v>
      </c>
      <c r="AS1187" s="120">
        <f t="shared" si="657"/>
        <v>0</v>
      </c>
      <c r="AT1187" s="120">
        <f t="shared" si="658"/>
        <v>0</v>
      </c>
      <c r="AU1187" s="74" t="s">
        <v>717</v>
      </c>
      <c r="AV1187" s="115"/>
      <c r="AW1187" s="395"/>
      <c r="AX1187" s="571">
        <v>1.2</v>
      </c>
      <c r="AY1187" s="572">
        <v>1.3</v>
      </c>
      <c r="AZ1187" s="572">
        <v>1.4</v>
      </c>
      <c r="BA1187" s="572">
        <v>1.5</v>
      </c>
      <c r="BB1187" s="573">
        <v>0</v>
      </c>
      <c r="BC1187" s="395">
        <v>0</v>
      </c>
      <c r="BD1187" s="115"/>
      <c r="BE1187" s="115"/>
      <c r="BF1187" s="115"/>
      <c r="BG1187" s="115"/>
      <c r="BH1187" s="115"/>
      <c r="BI1187" s="115"/>
      <c r="BJ1187" s="115"/>
      <c r="BK1187" s="115"/>
      <c r="BQ1187" s="74" t="str">
        <f t="shared" si="660"/>
        <v>15119-(18)</v>
      </c>
      <c r="BR1187" s="120" t="str">
        <f t="shared" si="661"/>
        <v>Adapter-Angle Flange</v>
      </c>
      <c r="BS1187" s="120">
        <f t="shared" si="662"/>
        <v>87.48</v>
      </c>
      <c r="BU1187" s="74" t="str">
        <f t="shared" si="663"/>
        <v>15119-(16)</v>
      </c>
      <c r="BV1187" s="120" t="str">
        <f t="shared" si="664"/>
        <v>Adapter-Angle Flange</v>
      </c>
      <c r="BW1187" s="120">
        <f t="shared" si="665"/>
        <v>94.77000000000001</v>
      </c>
      <c r="BY1187" s="74" t="str">
        <f t="shared" si="666"/>
        <v>15119-(14)</v>
      </c>
      <c r="BZ1187" s="120" t="str">
        <f t="shared" si="667"/>
        <v>Adapter-Angle Flange</v>
      </c>
      <c r="CA1187" s="120">
        <f t="shared" si="668"/>
        <v>102.06</v>
      </c>
      <c r="CC1187" s="115" t="str">
        <f t="shared" si="669"/>
        <v>15119-(12)</v>
      </c>
      <c r="CD1187" s="120" t="str">
        <f t="shared" si="670"/>
        <v>Adapter-Angle Flange</v>
      </c>
      <c r="CE1187" s="417">
        <f t="shared" si="671"/>
        <v>109.35000000000001</v>
      </c>
      <c r="CF1187" s="115"/>
      <c r="CG1187" s="115" t="str">
        <f t="shared" si="672"/>
        <v xml:space="preserve"> </v>
      </c>
      <c r="CH1187" s="120" t="str">
        <f t="shared" si="673"/>
        <v xml:space="preserve"> </v>
      </c>
      <c r="CI1187" s="417" t="str">
        <f t="shared" si="674"/>
        <v xml:space="preserve"> </v>
      </c>
      <c r="CJ1187" s="115"/>
      <c r="CK1187" s="115" t="str">
        <f t="shared" si="675"/>
        <v xml:space="preserve"> </v>
      </c>
      <c r="CL1187" s="120" t="str">
        <f t="shared" si="676"/>
        <v xml:space="preserve"> </v>
      </c>
      <c r="CM1187" s="417" t="str">
        <f t="shared" si="643"/>
        <v xml:space="preserve"> </v>
      </c>
      <c r="IS1187" s="106">
        <v>47.1</v>
      </c>
    </row>
    <row r="1188" spans="2:253" s="74" customFormat="1" ht="17.100000000000001" hidden="1" customHeight="1" x14ac:dyDescent="0.25">
      <c r="B1188" s="504">
        <f>IF(AND('KB Duct Parts'!$BL$14=1,'KB Duct Parts'!J34&gt;0),'KB Duct Parts'!J34,0)</f>
        <v>0</v>
      </c>
      <c r="C1188" s="508">
        <v>15120</v>
      </c>
      <c r="D1188" s="506">
        <f t="shared" si="644"/>
        <v>15120</v>
      </c>
      <c r="E1188" s="504" t="s">
        <v>877</v>
      </c>
      <c r="F1188" s="508" t="str">
        <f t="shared" si="646"/>
        <v xml:space="preserve"> </v>
      </c>
      <c r="G1188" s="509" t="s">
        <v>931</v>
      </c>
      <c r="H1188" s="504" t="s">
        <v>923</v>
      </c>
      <c r="I1188" s="1035" t="s">
        <v>933</v>
      </c>
      <c r="J1188" s="1036"/>
      <c r="K1188" s="516" t="s">
        <v>881</v>
      </c>
      <c r="L1188" s="521">
        <v>20</v>
      </c>
      <c r="M1188" s="532" t="s">
        <v>1700</v>
      </c>
      <c r="N1188" s="514">
        <f t="shared" si="647"/>
        <v>73.3</v>
      </c>
      <c r="O1188" s="518">
        <f t="shared" si="653"/>
        <v>0</v>
      </c>
      <c r="P1188" s="680">
        <f>'KB Duct Parts'!$AE$3</f>
        <v>0</v>
      </c>
      <c r="Q1188" s="681">
        <f t="shared" si="648"/>
        <v>0</v>
      </c>
      <c r="R1188" s="682">
        <f t="shared" si="649"/>
        <v>0</v>
      </c>
      <c r="S1188" s="716">
        <f t="shared" si="650"/>
        <v>0.35</v>
      </c>
      <c r="T1188" s="679">
        <f t="shared" si="651"/>
        <v>0</v>
      </c>
      <c r="U1188" s="679">
        <f t="shared" si="652"/>
        <v>0</v>
      </c>
      <c r="Y1188" s="120"/>
      <c r="AE1188" s="75"/>
      <c r="AF1188" s="370">
        <v>20</v>
      </c>
      <c r="AG1188" s="374">
        <v>18</v>
      </c>
      <c r="AH1188" s="378">
        <v>16</v>
      </c>
      <c r="AI1188" s="381">
        <v>14</v>
      </c>
      <c r="AJ1188" s="386">
        <v>12</v>
      </c>
      <c r="AK1188" s="391">
        <v>10</v>
      </c>
      <c r="AL1188" s="386"/>
      <c r="AM1188" s="363">
        <f t="shared" si="645"/>
        <v>1</v>
      </c>
      <c r="AN1188" s="578">
        <v>73.3</v>
      </c>
      <c r="AO1188" s="120">
        <f t="shared" si="659"/>
        <v>87.96</v>
      </c>
      <c r="AP1188" s="120">
        <f t="shared" si="654"/>
        <v>95.29</v>
      </c>
      <c r="AQ1188" s="120">
        <f t="shared" si="655"/>
        <v>102.61999999999999</v>
      </c>
      <c r="AR1188" s="120">
        <f t="shared" si="656"/>
        <v>109.94999999999999</v>
      </c>
      <c r="AS1188" s="120">
        <f t="shared" si="657"/>
        <v>0</v>
      </c>
      <c r="AT1188" s="120">
        <f t="shared" si="658"/>
        <v>0</v>
      </c>
      <c r="AU1188" s="74" t="s">
        <v>717</v>
      </c>
      <c r="AV1188" s="115"/>
      <c r="AW1188" s="395"/>
      <c r="AX1188" s="571">
        <v>1.2</v>
      </c>
      <c r="AY1188" s="572">
        <v>1.3</v>
      </c>
      <c r="AZ1188" s="572">
        <v>1.4</v>
      </c>
      <c r="BA1188" s="572">
        <v>1.5</v>
      </c>
      <c r="BB1188" s="573">
        <v>0</v>
      </c>
      <c r="BC1188" s="395">
        <v>0</v>
      </c>
      <c r="BD1188" s="115"/>
      <c r="BE1188" s="115"/>
      <c r="BF1188" s="115"/>
      <c r="BG1188" s="115"/>
      <c r="BH1188" s="115"/>
      <c r="BI1188" s="115"/>
      <c r="BJ1188" s="115"/>
      <c r="BK1188" s="115"/>
      <c r="BQ1188" s="74" t="str">
        <f t="shared" si="660"/>
        <v>15120-(18)</v>
      </c>
      <c r="BR1188" s="120" t="str">
        <f t="shared" si="661"/>
        <v>Adapter-Angle Flange</v>
      </c>
      <c r="BS1188" s="120">
        <f t="shared" si="662"/>
        <v>87.96</v>
      </c>
      <c r="BU1188" s="74" t="str">
        <f t="shared" si="663"/>
        <v>15120-(16)</v>
      </c>
      <c r="BV1188" s="120" t="str">
        <f t="shared" si="664"/>
        <v>Adapter-Angle Flange</v>
      </c>
      <c r="BW1188" s="120">
        <f t="shared" si="665"/>
        <v>95.29</v>
      </c>
      <c r="BY1188" s="74" t="str">
        <f t="shared" si="666"/>
        <v>15120-(14)</v>
      </c>
      <c r="BZ1188" s="120" t="str">
        <f t="shared" si="667"/>
        <v>Adapter-Angle Flange</v>
      </c>
      <c r="CA1188" s="120">
        <f t="shared" si="668"/>
        <v>102.61999999999999</v>
      </c>
      <c r="CC1188" s="115" t="str">
        <f t="shared" si="669"/>
        <v>15120-(12)</v>
      </c>
      <c r="CD1188" s="120" t="str">
        <f t="shared" si="670"/>
        <v>Adapter-Angle Flange</v>
      </c>
      <c r="CE1188" s="417">
        <f t="shared" si="671"/>
        <v>109.94999999999999</v>
      </c>
      <c r="CF1188" s="115"/>
      <c r="CG1188" s="115" t="str">
        <f t="shared" si="672"/>
        <v xml:space="preserve"> </v>
      </c>
      <c r="CH1188" s="120" t="str">
        <f t="shared" si="673"/>
        <v xml:space="preserve"> </v>
      </c>
      <c r="CI1188" s="417" t="str">
        <f t="shared" si="674"/>
        <v xml:space="preserve"> </v>
      </c>
      <c r="CJ1188" s="115"/>
      <c r="CK1188" s="115" t="str">
        <f t="shared" si="675"/>
        <v xml:space="preserve"> </v>
      </c>
      <c r="CL1188" s="120" t="str">
        <f t="shared" si="676"/>
        <v xml:space="preserve"> </v>
      </c>
      <c r="CM1188" s="417" t="str">
        <f t="shared" si="643"/>
        <v xml:space="preserve"> </v>
      </c>
      <c r="IS1188" s="106">
        <v>47.5</v>
      </c>
    </row>
    <row r="1189" spans="2:253" s="74" customFormat="1" ht="17.100000000000001" hidden="1" customHeight="1" x14ac:dyDescent="0.25">
      <c r="B1189" s="504">
        <f>IF(AND('KB Duct Parts'!$BL$14=1,'KB Duct Parts'!J35&gt;0),'KB Duct Parts'!J35,0)</f>
        <v>0</v>
      </c>
      <c r="C1189" s="508">
        <v>15122</v>
      </c>
      <c r="D1189" s="506">
        <f t="shared" si="644"/>
        <v>15122</v>
      </c>
      <c r="E1189" s="504" t="s">
        <v>878</v>
      </c>
      <c r="F1189" s="508" t="str">
        <f t="shared" si="646"/>
        <v xml:space="preserve"> </v>
      </c>
      <c r="G1189" s="509" t="s">
        <v>931</v>
      </c>
      <c r="H1189" s="504" t="s">
        <v>923</v>
      </c>
      <c r="I1189" s="1035" t="s">
        <v>933</v>
      </c>
      <c r="J1189" s="1036"/>
      <c r="K1189" s="516" t="s">
        <v>881</v>
      </c>
      <c r="L1189" s="521">
        <v>20</v>
      </c>
      <c r="M1189" s="532" t="s">
        <v>1700</v>
      </c>
      <c r="N1189" s="514">
        <f t="shared" si="647"/>
        <v>79.8</v>
      </c>
      <c r="O1189" s="518">
        <f t="shared" si="653"/>
        <v>0</v>
      </c>
      <c r="P1189" s="680">
        <f>'KB Duct Parts'!$AE$3</f>
        <v>0</v>
      </c>
      <c r="Q1189" s="681">
        <f t="shared" si="648"/>
        <v>0</v>
      </c>
      <c r="R1189" s="682">
        <f t="shared" si="649"/>
        <v>0</v>
      </c>
      <c r="S1189" s="716">
        <f t="shared" si="650"/>
        <v>0.35</v>
      </c>
      <c r="T1189" s="679">
        <f t="shared" si="651"/>
        <v>0</v>
      </c>
      <c r="U1189" s="679">
        <f t="shared" si="652"/>
        <v>0</v>
      </c>
      <c r="Y1189" s="120"/>
      <c r="AE1189" s="75"/>
      <c r="AF1189" s="370">
        <v>20</v>
      </c>
      <c r="AG1189" s="374">
        <v>18</v>
      </c>
      <c r="AH1189" s="378">
        <v>16</v>
      </c>
      <c r="AI1189" s="381">
        <v>14</v>
      </c>
      <c r="AJ1189" s="386">
        <v>12</v>
      </c>
      <c r="AK1189" s="391">
        <v>10</v>
      </c>
      <c r="AL1189" s="386"/>
      <c r="AM1189" s="363">
        <f t="shared" si="645"/>
        <v>1</v>
      </c>
      <c r="AN1189" s="578">
        <v>79.8</v>
      </c>
      <c r="AO1189" s="120">
        <f t="shared" si="659"/>
        <v>95.759999999999991</v>
      </c>
      <c r="AP1189" s="120">
        <f t="shared" si="654"/>
        <v>103.74</v>
      </c>
      <c r="AQ1189" s="120">
        <f t="shared" si="655"/>
        <v>111.71999999999998</v>
      </c>
      <c r="AR1189" s="120">
        <f t="shared" si="656"/>
        <v>119.69999999999999</v>
      </c>
      <c r="AS1189" s="120">
        <f t="shared" si="657"/>
        <v>0</v>
      </c>
      <c r="AT1189" s="120">
        <f t="shared" si="658"/>
        <v>0</v>
      </c>
      <c r="AU1189" s="74" t="s">
        <v>717</v>
      </c>
      <c r="AV1189" s="115"/>
      <c r="AW1189" s="395"/>
      <c r="AX1189" s="571">
        <v>1.2</v>
      </c>
      <c r="AY1189" s="572">
        <v>1.3</v>
      </c>
      <c r="AZ1189" s="572">
        <v>1.4</v>
      </c>
      <c r="BA1189" s="572">
        <v>1.5</v>
      </c>
      <c r="BB1189" s="573">
        <v>0</v>
      </c>
      <c r="BC1189" s="395">
        <v>0</v>
      </c>
      <c r="BD1189" s="115"/>
      <c r="BE1189" s="115"/>
      <c r="BF1189" s="115"/>
      <c r="BG1189" s="115"/>
      <c r="BH1189" s="115"/>
      <c r="BI1189" s="115"/>
      <c r="BJ1189" s="115"/>
      <c r="BK1189" s="115"/>
      <c r="BQ1189" s="74" t="str">
        <f t="shared" si="660"/>
        <v>15122-(18)</v>
      </c>
      <c r="BR1189" s="120" t="str">
        <f t="shared" si="661"/>
        <v>Adapter-Angle Flange</v>
      </c>
      <c r="BS1189" s="120">
        <f t="shared" si="662"/>
        <v>95.759999999999991</v>
      </c>
      <c r="BU1189" s="74" t="str">
        <f t="shared" si="663"/>
        <v>15122-(16)</v>
      </c>
      <c r="BV1189" s="120" t="str">
        <f t="shared" si="664"/>
        <v>Adapter-Angle Flange</v>
      </c>
      <c r="BW1189" s="120">
        <f t="shared" si="665"/>
        <v>103.74</v>
      </c>
      <c r="BY1189" s="74" t="str">
        <f t="shared" si="666"/>
        <v>15122-(14)</v>
      </c>
      <c r="BZ1189" s="120" t="str">
        <f t="shared" si="667"/>
        <v>Adapter-Angle Flange</v>
      </c>
      <c r="CA1189" s="120">
        <f t="shared" si="668"/>
        <v>111.71999999999998</v>
      </c>
      <c r="CC1189" s="115" t="str">
        <f t="shared" si="669"/>
        <v>15122-(12)</v>
      </c>
      <c r="CD1189" s="120" t="str">
        <f t="shared" si="670"/>
        <v>Adapter-Angle Flange</v>
      </c>
      <c r="CE1189" s="417">
        <f t="shared" si="671"/>
        <v>119.69999999999999</v>
      </c>
      <c r="CF1189" s="115"/>
      <c r="CG1189" s="115" t="str">
        <f t="shared" si="672"/>
        <v xml:space="preserve"> </v>
      </c>
      <c r="CH1189" s="120" t="str">
        <f t="shared" si="673"/>
        <v xml:space="preserve"> </v>
      </c>
      <c r="CI1189" s="417" t="str">
        <f t="shared" si="674"/>
        <v xml:space="preserve"> </v>
      </c>
      <c r="CJ1189" s="115"/>
      <c r="CK1189" s="115" t="str">
        <f t="shared" si="675"/>
        <v xml:space="preserve"> </v>
      </c>
      <c r="CL1189" s="120" t="str">
        <f t="shared" si="676"/>
        <v xml:space="preserve"> </v>
      </c>
      <c r="CM1189" s="417" t="str">
        <f t="shared" si="643"/>
        <v xml:space="preserve"> </v>
      </c>
      <c r="IS1189" s="106">
        <v>51.6</v>
      </c>
    </row>
    <row r="1190" spans="2:253" s="74" customFormat="1" ht="17.100000000000001" hidden="1" customHeight="1" x14ac:dyDescent="0.25">
      <c r="B1190" s="504">
        <f>IF(AND('KB Duct Parts'!$BL$14=1,'KB Duct Parts'!J36&gt;0),'KB Duct Parts'!J36,0)</f>
        <v>0</v>
      </c>
      <c r="C1190" s="508">
        <v>15124</v>
      </c>
      <c r="D1190" s="506">
        <f t="shared" si="644"/>
        <v>15124</v>
      </c>
      <c r="E1190" s="504" t="s">
        <v>1338</v>
      </c>
      <c r="F1190" s="508" t="str">
        <f t="shared" si="646"/>
        <v xml:space="preserve"> </v>
      </c>
      <c r="G1190" s="509" t="s">
        <v>931</v>
      </c>
      <c r="H1190" s="504" t="s">
        <v>923</v>
      </c>
      <c r="I1190" s="1035" t="s">
        <v>933</v>
      </c>
      <c r="J1190" s="1036"/>
      <c r="K1190" s="516" t="s">
        <v>881</v>
      </c>
      <c r="L1190" s="521">
        <v>20</v>
      </c>
      <c r="M1190" s="532" t="s">
        <v>1700</v>
      </c>
      <c r="N1190" s="514">
        <f t="shared" si="647"/>
        <v>90.3</v>
      </c>
      <c r="O1190" s="518">
        <f t="shared" si="653"/>
        <v>0</v>
      </c>
      <c r="P1190" s="680">
        <f>'KB Duct Parts'!$AE$3</f>
        <v>0</v>
      </c>
      <c r="Q1190" s="681">
        <f t="shared" si="648"/>
        <v>0</v>
      </c>
      <c r="R1190" s="682">
        <f t="shared" si="649"/>
        <v>0</v>
      </c>
      <c r="S1190" s="716">
        <f t="shared" si="650"/>
        <v>0.35</v>
      </c>
      <c r="T1190" s="679">
        <f t="shared" si="651"/>
        <v>0</v>
      </c>
      <c r="U1190" s="679">
        <f t="shared" si="652"/>
        <v>0</v>
      </c>
      <c r="Y1190" s="120"/>
      <c r="AE1190" s="75"/>
      <c r="AF1190" s="370">
        <v>20</v>
      </c>
      <c r="AG1190" s="374">
        <v>18</v>
      </c>
      <c r="AH1190" s="378">
        <v>16</v>
      </c>
      <c r="AI1190" s="381">
        <v>14</v>
      </c>
      <c r="AJ1190" s="386">
        <v>12</v>
      </c>
      <c r="AK1190" s="391">
        <v>10</v>
      </c>
      <c r="AL1190" s="386"/>
      <c r="AM1190" s="363">
        <f t="shared" si="645"/>
        <v>1</v>
      </c>
      <c r="AN1190" s="578">
        <v>90.3</v>
      </c>
      <c r="AO1190" s="120">
        <f t="shared" si="659"/>
        <v>108.36</v>
      </c>
      <c r="AP1190" s="120">
        <f t="shared" si="654"/>
        <v>117.39</v>
      </c>
      <c r="AQ1190" s="120">
        <f t="shared" si="655"/>
        <v>126.41999999999999</v>
      </c>
      <c r="AR1190" s="120">
        <f t="shared" si="656"/>
        <v>135.44999999999999</v>
      </c>
      <c r="AS1190" s="120">
        <f t="shared" si="657"/>
        <v>0</v>
      </c>
      <c r="AT1190" s="120">
        <f t="shared" si="658"/>
        <v>0</v>
      </c>
      <c r="AU1190" s="74" t="s">
        <v>717</v>
      </c>
      <c r="AV1190" s="115"/>
      <c r="AW1190" s="395"/>
      <c r="AX1190" s="571">
        <v>1.2</v>
      </c>
      <c r="AY1190" s="572">
        <v>1.3</v>
      </c>
      <c r="AZ1190" s="572">
        <v>1.4</v>
      </c>
      <c r="BA1190" s="572">
        <v>1.5</v>
      </c>
      <c r="BB1190" s="573">
        <v>0</v>
      </c>
      <c r="BC1190" s="395">
        <v>0</v>
      </c>
      <c r="BD1190" s="115"/>
      <c r="BE1190" s="115"/>
      <c r="BF1190" s="115"/>
      <c r="BG1190" s="115"/>
      <c r="BH1190" s="115"/>
      <c r="BI1190" s="115"/>
      <c r="BJ1190" s="115"/>
      <c r="BK1190" s="115"/>
      <c r="BQ1190" s="74" t="str">
        <f t="shared" si="660"/>
        <v>15124-(18)</v>
      </c>
      <c r="BR1190" s="120" t="str">
        <f t="shared" si="661"/>
        <v>Adapter-Angle Flange</v>
      </c>
      <c r="BS1190" s="120">
        <f t="shared" si="662"/>
        <v>108.36</v>
      </c>
      <c r="BU1190" s="74" t="str">
        <f t="shared" si="663"/>
        <v>15124-(16)</v>
      </c>
      <c r="BV1190" s="120" t="str">
        <f t="shared" si="664"/>
        <v>Adapter-Angle Flange</v>
      </c>
      <c r="BW1190" s="120">
        <f t="shared" si="665"/>
        <v>117.39</v>
      </c>
      <c r="BY1190" s="74" t="str">
        <f t="shared" si="666"/>
        <v>15124-(14)</v>
      </c>
      <c r="BZ1190" s="120" t="str">
        <f t="shared" si="667"/>
        <v>Adapter-Angle Flange</v>
      </c>
      <c r="CA1190" s="120">
        <f t="shared" si="668"/>
        <v>126.41999999999999</v>
      </c>
      <c r="CC1190" s="115" t="str">
        <f t="shared" si="669"/>
        <v>15124-(12)</v>
      </c>
      <c r="CD1190" s="120" t="str">
        <f t="shared" si="670"/>
        <v>Adapter-Angle Flange</v>
      </c>
      <c r="CE1190" s="417">
        <f t="shared" si="671"/>
        <v>135.44999999999999</v>
      </c>
      <c r="CF1190" s="115"/>
      <c r="CG1190" s="115" t="str">
        <f t="shared" si="672"/>
        <v xml:space="preserve"> </v>
      </c>
      <c r="CH1190" s="120" t="str">
        <f t="shared" si="673"/>
        <v xml:space="preserve"> </v>
      </c>
      <c r="CI1190" s="417" t="str">
        <f t="shared" si="674"/>
        <v xml:space="preserve"> </v>
      </c>
      <c r="CJ1190" s="115"/>
      <c r="CK1190" s="115" t="str">
        <f t="shared" si="675"/>
        <v xml:space="preserve"> </v>
      </c>
      <c r="CL1190" s="120" t="str">
        <f t="shared" si="676"/>
        <v xml:space="preserve"> </v>
      </c>
      <c r="CM1190" s="417" t="str">
        <f t="shared" si="643"/>
        <v xml:space="preserve"> </v>
      </c>
      <c r="IS1190" s="106"/>
    </row>
    <row r="1191" spans="2:253" s="74" customFormat="1" ht="17.100000000000001" hidden="1" customHeight="1" x14ac:dyDescent="0.25">
      <c r="B1191" s="504">
        <f>IF(AND('KB Duct Parts'!$BL$14=1,'KB Duct Parts'!AA17&gt;0),'KB Duct Parts'!AA17,0)</f>
        <v>0</v>
      </c>
      <c r="C1191" s="508">
        <v>15203</v>
      </c>
      <c r="D1191" s="506">
        <f t="shared" si="644"/>
        <v>15203</v>
      </c>
      <c r="E1191" s="520" t="s">
        <v>483</v>
      </c>
      <c r="F1191" s="508" t="str">
        <f t="shared" si="646"/>
        <v xml:space="preserve"> </v>
      </c>
      <c r="G1191" s="509" t="s">
        <v>914</v>
      </c>
      <c r="H1191" s="504" t="s">
        <v>923</v>
      </c>
      <c r="I1191" s="1035"/>
      <c r="J1191" s="1036"/>
      <c r="K1191" s="516" t="s">
        <v>881</v>
      </c>
      <c r="L1191" s="521">
        <v>24</v>
      </c>
      <c r="M1191" s="517" t="str">
        <f t="shared" ref="M1191:M1210" si="677">IF(AM1191=1,"Y",IF(AM1191&gt;1,"NR"," "))</f>
        <v>Y</v>
      </c>
      <c r="N1191" s="514">
        <f t="shared" si="647"/>
        <v>19.5</v>
      </c>
      <c r="O1191" s="518">
        <f t="shared" si="653"/>
        <v>0</v>
      </c>
      <c r="P1191" s="680">
        <f>'KB Duct Parts'!$AE$3</f>
        <v>0</v>
      </c>
      <c r="Q1191" s="681">
        <f t="shared" si="648"/>
        <v>0</v>
      </c>
      <c r="R1191" s="682">
        <f t="shared" si="649"/>
        <v>0</v>
      </c>
      <c r="S1191" s="716">
        <f t="shared" si="650"/>
        <v>0.35</v>
      </c>
      <c r="T1191" s="679">
        <f t="shared" si="651"/>
        <v>0</v>
      </c>
      <c r="U1191" s="679">
        <f t="shared" si="652"/>
        <v>0</v>
      </c>
      <c r="Y1191" s="120"/>
      <c r="AE1191" s="75"/>
      <c r="AF1191" s="370">
        <v>24</v>
      </c>
      <c r="AG1191" s="374">
        <v>22</v>
      </c>
      <c r="AH1191" s="378">
        <v>20</v>
      </c>
      <c r="AI1191" s="381">
        <v>18</v>
      </c>
      <c r="AJ1191" s="386">
        <v>16</v>
      </c>
      <c r="AK1191" s="391"/>
      <c r="AL1191" s="386"/>
      <c r="AM1191" s="363">
        <f t="shared" si="645"/>
        <v>1</v>
      </c>
      <c r="AN1191" s="578">
        <v>19.5</v>
      </c>
      <c r="AO1191" s="120">
        <f t="shared" si="659"/>
        <v>23.4</v>
      </c>
      <c r="AP1191" s="120">
        <f t="shared" si="654"/>
        <v>25.35</v>
      </c>
      <c r="AQ1191" s="120">
        <f t="shared" si="655"/>
        <v>27.299999999999997</v>
      </c>
      <c r="AR1191" s="120">
        <f t="shared" si="656"/>
        <v>0</v>
      </c>
      <c r="AS1191" s="120">
        <f t="shared" si="657"/>
        <v>0</v>
      </c>
      <c r="AT1191" s="120">
        <f t="shared" si="658"/>
        <v>0</v>
      </c>
      <c r="AU1191" s="74" t="s">
        <v>717</v>
      </c>
      <c r="AV1191" s="115"/>
      <c r="AW1191" s="395"/>
      <c r="AX1191" s="571">
        <v>1.2</v>
      </c>
      <c r="AY1191" s="572">
        <v>1.3</v>
      </c>
      <c r="AZ1191" s="572">
        <v>1.4</v>
      </c>
      <c r="BA1191" s="572">
        <v>0</v>
      </c>
      <c r="BB1191" s="573">
        <v>0</v>
      </c>
      <c r="BC1191" s="395">
        <v>0</v>
      </c>
      <c r="BD1191" s="115"/>
      <c r="BE1191" s="115"/>
      <c r="BF1191" s="115"/>
      <c r="BG1191" s="115"/>
      <c r="BH1191" s="115"/>
      <c r="BI1191" s="115"/>
      <c r="BJ1191" s="115"/>
      <c r="BK1191" s="115"/>
      <c r="BQ1191" s="74" t="str">
        <f t="shared" si="660"/>
        <v>15203-(22)</v>
      </c>
      <c r="BR1191" s="120" t="str">
        <f t="shared" si="661"/>
        <v>Hose Adapter</v>
      </c>
      <c r="BS1191" s="120">
        <f t="shared" si="662"/>
        <v>23.4</v>
      </c>
      <c r="BU1191" s="74" t="str">
        <f t="shared" si="663"/>
        <v>15203-(20)</v>
      </c>
      <c r="BV1191" s="120" t="str">
        <f t="shared" si="664"/>
        <v>Hose Adapter</v>
      </c>
      <c r="BW1191" s="120">
        <f t="shared" si="665"/>
        <v>25.35</v>
      </c>
      <c r="BY1191" s="74" t="str">
        <f t="shared" si="666"/>
        <v>15203-(18)</v>
      </c>
      <c r="BZ1191" s="120" t="str">
        <f t="shared" si="667"/>
        <v>Hose Adapter</v>
      </c>
      <c r="CA1191" s="120">
        <f t="shared" si="668"/>
        <v>27.299999999999997</v>
      </c>
      <c r="CC1191" s="115" t="str">
        <f t="shared" si="669"/>
        <v xml:space="preserve"> </v>
      </c>
      <c r="CD1191" s="120" t="str">
        <f t="shared" si="670"/>
        <v xml:space="preserve"> </v>
      </c>
      <c r="CE1191" s="417" t="str">
        <f t="shared" si="671"/>
        <v xml:space="preserve"> </v>
      </c>
      <c r="CF1191" s="115"/>
      <c r="CG1191" s="115" t="str">
        <f t="shared" si="672"/>
        <v xml:space="preserve"> </v>
      </c>
      <c r="CH1191" s="120" t="str">
        <f t="shared" si="673"/>
        <v xml:space="preserve"> </v>
      </c>
      <c r="CI1191" s="417" t="str">
        <f t="shared" si="674"/>
        <v xml:space="preserve"> </v>
      </c>
      <c r="CJ1191" s="115"/>
      <c r="CK1191" s="115" t="str">
        <f t="shared" si="675"/>
        <v xml:space="preserve"> </v>
      </c>
      <c r="CL1191" s="120" t="str">
        <f t="shared" si="676"/>
        <v xml:space="preserve"> </v>
      </c>
      <c r="CM1191" s="417" t="str">
        <f t="shared" si="643"/>
        <v xml:space="preserve"> </v>
      </c>
      <c r="IS1191" s="106">
        <v>12.3</v>
      </c>
    </row>
    <row r="1192" spans="2:253" s="74" customFormat="1" ht="17.100000000000001" hidden="1" customHeight="1" x14ac:dyDescent="0.25">
      <c r="B1192" s="504">
        <f>IF(AND('KB Duct Parts'!$BL$14=1,'KB Duct Parts'!AA18&gt;0),'KB Duct Parts'!AA18,0)</f>
        <v>0</v>
      </c>
      <c r="C1192" s="508">
        <v>15204</v>
      </c>
      <c r="D1192" s="506">
        <f t="shared" si="644"/>
        <v>15204</v>
      </c>
      <c r="E1192" s="520" t="s">
        <v>861</v>
      </c>
      <c r="F1192" s="508" t="str">
        <f t="shared" si="646"/>
        <v xml:space="preserve"> </v>
      </c>
      <c r="G1192" s="509" t="s">
        <v>914</v>
      </c>
      <c r="H1192" s="504" t="s">
        <v>923</v>
      </c>
      <c r="I1192" s="1035"/>
      <c r="J1192" s="1036"/>
      <c r="K1192" s="516" t="s">
        <v>881</v>
      </c>
      <c r="L1192" s="521">
        <v>24</v>
      </c>
      <c r="M1192" s="517" t="str">
        <f t="shared" si="677"/>
        <v>Y</v>
      </c>
      <c r="N1192" s="514">
        <f t="shared" si="647"/>
        <v>19.5</v>
      </c>
      <c r="O1192" s="518">
        <f t="shared" si="653"/>
        <v>0</v>
      </c>
      <c r="P1192" s="680">
        <f>'KB Duct Parts'!$AE$3</f>
        <v>0</v>
      </c>
      <c r="Q1192" s="681">
        <f t="shared" si="648"/>
        <v>0</v>
      </c>
      <c r="R1192" s="682">
        <f t="shared" si="649"/>
        <v>0</v>
      </c>
      <c r="S1192" s="716">
        <f t="shared" si="650"/>
        <v>0.35</v>
      </c>
      <c r="T1192" s="679">
        <f t="shared" si="651"/>
        <v>0</v>
      </c>
      <c r="U1192" s="679">
        <f t="shared" si="652"/>
        <v>0</v>
      </c>
      <c r="Y1192" s="120"/>
      <c r="AE1192" s="75"/>
      <c r="AF1192" s="370">
        <v>24</v>
      </c>
      <c r="AG1192" s="374">
        <v>22</v>
      </c>
      <c r="AH1192" s="378">
        <v>20</v>
      </c>
      <c r="AI1192" s="381">
        <v>18</v>
      </c>
      <c r="AJ1192" s="386">
        <v>16</v>
      </c>
      <c r="AK1192" s="391"/>
      <c r="AL1192" s="386"/>
      <c r="AM1192" s="363">
        <f t="shared" si="645"/>
        <v>1</v>
      </c>
      <c r="AN1192" s="578">
        <v>19.5</v>
      </c>
      <c r="AO1192" s="120">
        <f t="shared" si="659"/>
        <v>23.4</v>
      </c>
      <c r="AP1192" s="120">
        <f t="shared" si="654"/>
        <v>25.35</v>
      </c>
      <c r="AQ1192" s="120">
        <f t="shared" si="655"/>
        <v>27.299999999999997</v>
      </c>
      <c r="AR1192" s="120">
        <f t="shared" si="656"/>
        <v>0</v>
      </c>
      <c r="AS1192" s="120">
        <f t="shared" si="657"/>
        <v>0</v>
      </c>
      <c r="AT1192" s="120">
        <f t="shared" si="658"/>
        <v>0</v>
      </c>
      <c r="AU1192" s="74" t="s">
        <v>717</v>
      </c>
      <c r="AV1192" s="115"/>
      <c r="AW1192" s="395"/>
      <c r="AX1192" s="571">
        <v>1.2</v>
      </c>
      <c r="AY1192" s="572">
        <v>1.3</v>
      </c>
      <c r="AZ1192" s="572">
        <v>1.4</v>
      </c>
      <c r="BA1192" s="572">
        <v>0</v>
      </c>
      <c r="BB1192" s="573">
        <v>0</v>
      </c>
      <c r="BC1192" s="395">
        <v>0</v>
      </c>
      <c r="BD1192" s="115"/>
      <c r="BE1192" s="115"/>
      <c r="BF1192" s="115"/>
      <c r="BG1192" s="115"/>
      <c r="BH1192" s="115"/>
      <c r="BI1192" s="115"/>
      <c r="BJ1192" s="115"/>
      <c r="BK1192" s="115"/>
      <c r="BQ1192" s="74" t="str">
        <f t="shared" si="660"/>
        <v>15204-(22)</v>
      </c>
      <c r="BR1192" s="120" t="str">
        <f t="shared" si="661"/>
        <v>Hose Adapter</v>
      </c>
      <c r="BS1192" s="120">
        <f t="shared" si="662"/>
        <v>23.4</v>
      </c>
      <c r="BU1192" s="74" t="str">
        <f t="shared" si="663"/>
        <v>15204-(20)</v>
      </c>
      <c r="BV1192" s="120" t="str">
        <f t="shared" si="664"/>
        <v>Hose Adapter</v>
      </c>
      <c r="BW1192" s="120">
        <f t="shared" si="665"/>
        <v>25.35</v>
      </c>
      <c r="BY1192" s="74" t="str">
        <f t="shared" si="666"/>
        <v>15204-(18)</v>
      </c>
      <c r="BZ1192" s="120" t="str">
        <f t="shared" si="667"/>
        <v>Hose Adapter</v>
      </c>
      <c r="CA1192" s="120">
        <f t="shared" si="668"/>
        <v>27.299999999999997</v>
      </c>
      <c r="CC1192" s="115" t="str">
        <f t="shared" si="669"/>
        <v xml:space="preserve"> </v>
      </c>
      <c r="CD1192" s="120" t="str">
        <f t="shared" si="670"/>
        <v xml:space="preserve"> </v>
      </c>
      <c r="CE1192" s="417" t="str">
        <f t="shared" si="671"/>
        <v xml:space="preserve"> </v>
      </c>
      <c r="CF1192" s="115"/>
      <c r="CG1192" s="115" t="str">
        <f t="shared" si="672"/>
        <v xml:space="preserve"> </v>
      </c>
      <c r="CH1192" s="120" t="str">
        <f t="shared" si="673"/>
        <v xml:space="preserve"> </v>
      </c>
      <c r="CI1192" s="417" t="str">
        <f t="shared" si="674"/>
        <v xml:space="preserve"> </v>
      </c>
      <c r="CJ1192" s="115"/>
      <c r="CK1192" s="115" t="str">
        <f t="shared" si="675"/>
        <v xml:space="preserve"> </v>
      </c>
      <c r="CL1192" s="120" t="str">
        <f t="shared" si="676"/>
        <v xml:space="preserve"> </v>
      </c>
      <c r="CM1192" s="417" t="str">
        <f t="shared" si="643"/>
        <v xml:space="preserve"> </v>
      </c>
      <c r="IS1192" s="106">
        <v>12.3</v>
      </c>
    </row>
    <row r="1193" spans="2:253" s="74" customFormat="1" ht="17.100000000000001" customHeight="1" x14ac:dyDescent="0.25">
      <c r="B1193" s="504">
        <f>IF(AND('KB Duct Parts'!$BL$14=1,'KB Duct Parts'!AA19&gt;0),'KB Duct Parts'!AA19,0)</f>
        <v>7</v>
      </c>
      <c r="C1193" s="508">
        <v>15205</v>
      </c>
      <c r="D1193" s="506">
        <f t="shared" si="644"/>
        <v>15205</v>
      </c>
      <c r="E1193" s="504" t="s">
        <v>862</v>
      </c>
      <c r="F1193" s="508" t="str">
        <f t="shared" si="646"/>
        <v xml:space="preserve"> </v>
      </c>
      <c r="G1193" s="509" t="s">
        <v>914</v>
      </c>
      <c r="H1193" s="504" t="s">
        <v>923</v>
      </c>
      <c r="I1193" s="1035"/>
      <c r="J1193" s="1036"/>
      <c r="K1193" s="516" t="s">
        <v>881</v>
      </c>
      <c r="L1193" s="521">
        <v>24</v>
      </c>
      <c r="M1193" s="517" t="str">
        <f t="shared" si="677"/>
        <v>Y</v>
      </c>
      <c r="N1193" s="514">
        <f t="shared" si="647"/>
        <v>21.8</v>
      </c>
      <c r="O1193" s="518">
        <f t="shared" si="653"/>
        <v>152.6</v>
      </c>
      <c r="P1193" s="680">
        <f>'KB Duct Parts'!$AE$3</f>
        <v>0</v>
      </c>
      <c r="Q1193" s="681">
        <f t="shared" si="648"/>
        <v>21.8</v>
      </c>
      <c r="R1193" s="682">
        <f t="shared" si="649"/>
        <v>152.6</v>
      </c>
      <c r="S1193" s="716">
        <f t="shared" si="650"/>
        <v>0.35</v>
      </c>
      <c r="T1193" s="679">
        <f t="shared" si="651"/>
        <v>14.17</v>
      </c>
      <c r="U1193" s="679">
        <f t="shared" si="652"/>
        <v>99.19</v>
      </c>
      <c r="Y1193" s="120"/>
      <c r="AE1193" s="75"/>
      <c r="AF1193" s="370">
        <v>24</v>
      </c>
      <c r="AG1193" s="374">
        <v>22</v>
      </c>
      <c r="AH1193" s="378">
        <v>20</v>
      </c>
      <c r="AI1193" s="381">
        <v>18</v>
      </c>
      <c r="AJ1193" s="386">
        <v>16</v>
      </c>
      <c r="AK1193" s="391"/>
      <c r="AL1193" s="386"/>
      <c r="AM1193" s="363">
        <f t="shared" si="645"/>
        <v>1</v>
      </c>
      <c r="AN1193" s="578">
        <v>21.8</v>
      </c>
      <c r="AO1193" s="120">
        <f t="shared" si="659"/>
        <v>26.16</v>
      </c>
      <c r="AP1193" s="120">
        <f t="shared" si="654"/>
        <v>28.340000000000003</v>
      </c>
      <c r="AQ1193" s="120">
        <f t="shared" si="655"/>
        <v>30.52</v>
      </c>
      <c r="AR1193" s="120">
        <f t="shared" si="656"/>
        <v>0</v>
      </c>
      <c r="AS1193" s="120">
        <f t="shared" si="657"/>
        <v>0</v>
      </c>
      <c r="AT1193" s="120">
        <f t="shared" si="658"/>
        <v>0</v>
      </c>
      <c r="AU1193" s="74" t="s">
        <v>717</v>
      </c>
      <c r="AV1193" s="115"/>
      <c r="AW1193" s="395"/>
      <c r="AX1193" s="571">
        <v>1.2</v>
      </c>
      <c r="AY1193" s="572">
        <v>1.3</v>
      </c>
      <c r="AZ1193" s="572">
        <v>1.4</v>
      </c>
      <c r="BA1193" s="572">
        <v>0</v>
      </c>
      <c r="BB1193" s="573">
        <v>0</v>
      </c>
      <c r="BC1193" s="395">
        <v>0</v>
      </c>
      <c r="BD1193" s="115"/>
      <c r="BE1193" s="115"/>
      <c r="BF1193" s="115"/>
      <c r="BG1193" s="115"/>
      <c r="BH1193" s="115"/>
      <c r="BI1193" s="115"/>
      <c r="BJ1193" s="115"/>
      <c r="BK1193" s="115"/>
      <c r="BQ1193" s="74" t="str">
        <f t="shared" si="660"/>
        <v>15205-(22)</v>
      </c>
      <c r="BR1193" s="120" t="str">
        <f t="shared" si="661"/>
        <v>Hose Adapter</v>
      </c>
      <c r="BS1193" s="120">
        <f t="shared" si="662"/>
        <v>26.16</v>
      </c>
      <c r="BU1193" s="74" t="str">
        <f t="shared" si="663"/>
        <v>15205-(20)</v>
      </c>
      <c r="BV1193" s="120" t="str">
        <f t="shared" si="664"/>
        <v>Hose Adapter</v>
      </c>
      <c r="BW1193" s="120">
        <f t="shared" si="665"/>
        <v>28.340000000000003</v>
      </c>
      <c r="BY1193" s="74" t="str">
        <f t="shared" si="666"/>
        <v>15205-(18)</v>
      </c>
      <c r="BZ1193" s="120" t="str">
        <f t="shared" si="667"/>
        <v>Hose Adapter</v>
      </c>
      <c r="CA1193" s="120">
        <f t="shared" si="668"/>
        <v>30.52</v>
      </c>
      <c r="CC1193" s="115" t="str">
        <f t="shared" si="669"/>
        <v xml:space="preserve"> </v>
      </c>
      <c r="CD1193" s="120" t="str">
        <f t="shared" si="670"/>
        <v xml:space="preserve"> </v>
      </c>
      <c r="CE1193" s="417" t="str">
        <f t="shared" si="671"/>
        <v xml:space="preserve"> </v>
      </c>
      <c r="CF1193" s="115"/>
      <c r="CG1193" s="115" t="str">
        <f t="shared" si="672"/>
        <v xml:space="preserve"> </v>
      </c>
      <c r="CH1193" s="120" t="str">
        <f t="shared" si="673"/>
        <v xml:space="preserve"> </v>
      </c>
      <c r="CI1193" s="417" t="str">
        <f t="shared" si="674"/>
        <v xml:space="preserve"> </v>
      </c>
      <c r="CJ1193" s="115"/>
      <c r="CK1193" s="115" t="str">
        <f t="shared" si="675"/>
        <v xml:space="preserve"> </v>
      </c>
      <c r="CL1193" s="120" t="str">
        <f t="shared" si="676"/>
        <v xml:space="preserve"> </v>
      </c>
      <c r="CM1193" s="417" t="str">
        <f t="shared" si="643"/>
        <v xml:space="preserve"> </v>
      </c>
      <c r="IS1193" s="106">
        <v>13.7</v>
      </c>
    </row>
    <row r="1194" spans="2:253" s="74" customFormat="1" ht="17.100000000000001" hidden="1" customHeight="1" x14ac:dyDescent="0.25">
      <c r="B1194" s="504">
        <f>IF(AND('KB Duct Parts'!$BL$14=1,'KB Duct Parts'!AA20&gt;0),'KB Duct Parts'!AA20,0)</f>
        <v>0</v>
      </c>
      <c r="C1194" s="508">
        <v>15206</v>
      </c>
      <c r="D1194" s="506">
        <f t="shared" si="644"/>
        <v>15206</v>
      </c>
      <c r="E1194" s="504" t="s">
        <v>863</v>
      </c>
      <c r="F1194" s="508" t="str">
        <f t="shared" si="646"/>
        <v xml:space="preserve"> </v>
      </c>
      <c r="G1194" s="509" t="s">
        <v>914</v>
      </c>
      <c r="H1194" s="504" t="s">
        <v>923</v>
      </c>
      <c r="I1194" s="1035"/>
      <c r="J1194" s="1036"/>
      <c r="K1194" s="516" t="s">
        <v>881</v>
      </c>
      <c r="L1194" s="521">
        <v>24</v>
      </c>
      <c r="M1194" s="517" t="str">
        <f t="shared" si="677"/>
        <v>Y</v>
      </c>
      <c r="N1194" s="514">
        <f t="shared" si="647"/>
        <v>26.4</v>
      </c>
      <c r="O1194" s="518">
        <f t="shared" si="653"/>
        <v>0</v>
      </c>
      <c r="P1194" s="680">
        <f>'KB Duct Parts'!$AE$3</f>
        <v>0</v>
      </c>
      <c r="Q1194" s="681">
        <f t="shared" si="648"/>
        <v>0</v>
      </c>
      <c r="R1194" s="682">
        <f t="shared" si="649"/>
        <v>0</v>
      </c>
      <c r="S1194" s="716">
        <f t="shared" si="650"/>
        <v>0.35</v>
      </c>
      <c r="T1194" s="679">
        <f t="shared" si="651"/>
        <v>0</v>
      </c>
      <c r="U1194" s="679">
        <f t="shared" si="652"/>
        <v>0</v>
      </c>
      <c r="Y1194" s="120"/>
      <c r="AE1194" s="75"/>
      <c r="AF1194" s="370">
        <v>24</v>
      </c>
      <c r="AG1194" s="374">
        <v>22</v>
      </c>
      <c r="AH1194" s="378">
        <v>20</v>
      </c>
      <c r="AI1194" s="381">
        <v>18</v>
      </c>
      <c r="AJ1194" s="386">
        <v>16</v>
      </c>
      <c r="AK1194" s="391">
        <v>14</v>
      </c>
      <c r="AL1194" s="386"/>
      <c r="AM1194" s="363">
        <f t="shared" si="645"/>
        <v>1</v>
      </c>
      <c r="AN1194" s="578">
        <v>26.4</v>
      </c>
      <c r="AO1194" s="120">
        <f t="shared" si="659"/>
        <v>31.679999999999996</v>
      </c>
      <c r="AP1194" s="120">
        <f t="shared" si="654"/>
        <v>34.32</v>
      </c>
      <c r="AQ1194" s="120">
        <f t="shared" si="655"/>
        <v>36.959999999999994</v>
      </c>
      <c r="AR1194" s="120">
        <f t="shared" si="656"/>
        <v>39.599999999999994</v>
      </c>
      <c r="AS1194" s="120">
        <f t="shared" si="657"/>
        <v>42.24</v>
      </c>
      <c r="AT1194" s="120">
        <f t="shared" si="658"/>
        <v>0</v>
      </c>
      <c r="AU1194" s="74" t="s">
        <v>717</v>
      </c>
      <c r="AV1194" s="115"/>
      <c r="AW1194" s="395"/>
      <c r="AX1194" s="571">
        <v>1.2</v>
      </c>
      <c r="AY1194" s="572">
        <v>1.3</v>
      </c>
      <c r="AZ1194" s="572">
        <v>1.4</v>
      </c>
      <c r="BA1194" s="572">
        <v>1.5</v>
      </c>
      <c r="BB1194" s="573">
        <v>1.6</v>
      </c>
      <c r="BC1194" s="395">
        <v>0</v>
      </c>
      <c r="BD1194" s="115"/>
      <c r="BE1194" s="115"/>
      <c r="BF1194" s="115"/>
      <c r="BG1194" s="115"/>
      <c r="BH1194" s="115"/>
      <c r="BI1194" s="115"/>
      <c r="BJ1194" s="115"/>
      <c r="BK1194" s="115"/>
      <c r="BQ1194" s="74" t="str">
        <f t="shared" si="660"/>
        <v>15206-(22)</v>
      </c>
      <c r="BR1194" s="120" t="str">
        <f t="shared" si="661"/>
        <v>Hose Adapter</v>
      </c>
      <c r="BS1194" s="120">
        <f t="shared" si="662"/>
        <v>31.679999999999996</v>
      </c>
      <c r="BU1194" s="74" t="str">
        <f t="shared" si="663"/>
        <v>15206-(20)</v>
      </c>
      <c r="BV1194" s="120" t="str">
        <f t="shared" si="664"/>
        <v>Hose Adapter</v>
      </c>
      <c r="BW1194" s="120">
        <f t="shared" si="665"/>
        <v>34.32</v>
      </c>
      <c r="BY1194" s="74" t="str">
        <f t="shared" si="666"/>
        <v>15206-(18)</v>
      </c>
      <c r="BZ1194" s="120" t="str">
        <f t="shared" si="667"/>
        <v>Hose Adapter</v>
      </c>
      <c r="CA1194" s="120">
        <f t="shared" si="668"/>
        <v>36.959999999999994</v>
      </c>
      <c r="CC1194" s="115" t="str">
        <f t="shared" si="669"/>
        <v>15206-(16)</v>
      </c>
      <c r="CD1194" s="120" t="str">
        <f t="shared" si="670"/>
        <v>Hose Adapter</v>
      </c>
      <c r="CE1194" s="417">
        <f t="shared" si="671"/>
        <v>39.599999999999994</v>
      </c>
      <c r="CF1194" s="115"/>
      <c r="CG1194" s="115" t="str">
        <f t="shared" si="672"/>
        <v>15206-(14)</v>
      </c>
      <c r="CH1194" s="120" t="str">
        <f t="shared" si="673"/>
        <v>Hose Adapter</v>
      </c>
      <c r="CI1194" s="417">
        <f t="shared" si="674"/>
        <v>42.24</v>
      </c>
      <c r="CJ1194" s="115"/>
      <c r="CK1194" s="115" t="str">
        <f t="shared" si="675"/>
        <v xml:space="preserve"> </v>
      </c>
      <c r="CL1194" s="120" t="str">
        <f t="shared" si="676"/>
        <v xml:space="preserve"> </v>
      </c>
      <c r="CM1194" s="417" t="str">
        <f t="shared" si="643"/>
        <v xml:space="preserve"> </v>
      </c>
      <c r="IS1194" s="106">
        <v>16.7</v>
      </c>
    </row>
    <row r="1195" spans="2:253" s="74" customFormat="1" ht="17.100000000000001" hidden="1" customHeight="1" x14ac:dyDescent="0.25">
      <c r="B1195" s="504">
        <f>IF(AND('KB Duct Parts'!$BL$14=1,'KB Duct Parts'!AA21&gt;0),'KB Duct Parts'!AA21,0)</f>
        <v>0</v>
      </c>
      <c r="C1195" s="508">
        <v>15207</v>
      </c>
      <c r="D1195" s="506">
        <f t="shared" si="644"/>
        <v>15207</v>
      </c>
      <c r="E1195" s="504" t="s">
        <v>864</v>
      </c>
      <c r="F1195" s="508" t="str">
        <f t="shared" si="646"/>
        <v xml:space="preserve"> </v>
      </c>
      <c r="G1195" s="509" t="s">
        <v>914</v>
      </c>
      <c r="H1195" s="504" t="s">
        <v>923</v>
      </c>
      <c r="I1195" s="1035"/>
      <c r="J1195" s="1036"/>
      <c r="K1195" s="516" t="s">
        <v>881</v>
      </c>
      <c r="L1195" s="521">
        <v>22</v>
      </c>
      <c r="M1195" s="517" t="str">
        <f t="shared" si="677"/>
        <v>Y</v>
      </c>
      <c r="N1195" s="514">
        <f t="shared" si="647"/>
        <v>27.8</v>
      </c>
      <c r="O1195" s="518">
        <f t="shared" si="653"/>
        <v>0</v>
      </c>
      <c r="P1195" s="680">
        <f>'KB Duct Parts'!$AE$3</f>
        <v>0</v>
      </c>
      <c r="Q1195" s="681">
        <f t="shared" si="648"/>
        <v>0</v>
      </c>
      <c r="R1195" s="682">
        <f t="shared" si="649"/>
        <v>0</v>
      </c>
      <c r="S1195" s="716">
        <f t="shared" si="650"/>
        <v>0.35</v>
      </c>
      <c r="T1195" s="679">
        <f t="shared" si="651"/>
        <v>0</v>
      </c>
      <c r="U1195" s="679">
        <f t="shared" si="652"/>
        <v>0</v>
      </c>
      <c r="Y1195" s="120"/>
      <c r="AE1195" s="75"/>
      <c r="AF1195" s="370">
        <v>22</v>
      </c>
      <c r="AG1195" s="374">
        <v>20</v>
      </c>
      <c r="AH1195" s="378">
        <v>18</v>
      </c>
      <c r="AI1195" s="381">
        <v>16</v>
      </c>
      <c r="AJ1195" s="386">
        <v>14</v>
      </c>
      <c r="AK1195" s="391">
        <v>12</v>
      </c>
      <c r="AL1195" s="386">
        <v>10</v>
      </c>
      <c r="AM1195" s="363">
        <f t="shared" si="645"/>
        <v>1</v>
      </c>
      <c r="AN1195" s="578">
        <v>27.8</v>
      </c>
      <c r="AO1195" s="120">
        <f t="shared" si="659"/>
        <v>33.36</v>
      </c>
      <c r="AP1195" s="120">
        <f t="shared" si="654"/>
        <v>36.14</v>
      </c>
      <c r="AQ1195" s="120">
        <f t="shared" si="655"/>
        <v>38.92</v>
      </c>
      <c r="AR1195" s="120">
        <f t="shared" si="656"/>
        <v>41.7</v>
      </c>
      <c r="AS1195" s="120">
        <f t="shared" si="657"/>
        <v>44.480000000000004</v>
      </c>
      <c r="AT1195" s="120">
        <f t="shared" si="658"/>
        <v>47.26</v>
      </c>
      <c r="AU1195" s="74" t="s">
        <v>717</v>
      </c>
      <c r="AV1195" s="115"/>
      <c r="AW1195" s="395"/>
      <c r="AX1195" s="571">
        <v>1.2</v>
      </c>
      <c r="AY1195" s="572">
        <v>1.3</v>
      </c>
      <c r="AZ1195" s="572">
        <v>1.4</v>
      </c>
      <c r="BA1195" s="572">
        <v>1.5</v>
      </c>
      <c r="BB1195" s="573">
        <v>1.6</v>
      </c>
      <c r="BC1195" s="395">
        <v>1.7</v>
      </c>
      <c r="BD1195" s="115"/>
      <c r="BE1195" s="115"/>
      <c r="BF1195" s="115"/>
      <c r="BG1195" s="115"/>
      <c r="BH1195" s="115"/>
      <c r="BI1195" s="115"/>
      <c r="BJ1195" s="115"/>
      <c r="BK1195" s="115"/>
      <c r="BQ1195" s="74" t="str">
        <f t="shared" si="660"/>
        <v>15207-(20)</v>
      </c>
      <c r="BR1195" s="120" t="str">
        <f t="shared" si="661"/>
        <v>Hose Adapter</v>
      </c>
      <c r="BS1195" s="120">
        <f t="shared" si="662"/>
        <v>33.36</v>
      </c>
      <c r="BU1195" s="74" t="str">
        <f t="shared" si="663"/>
        <v>15207-(18)</v>
      </c>
      <c r="BV1195" s="120" t="str">
        <f t="shared" si="664"/>
        <v>Hose Adapter</v>
      </c>
      <c r="BW1195" s="120">
        <f t="shared" si="665"/>
        <v>36.14</v>
      </c>
      <c r="BY1195" s="74" t="str">
        <f t="shared" si="666"/>
        <v>15207-(16)</v>
      </c>
      <c r="BZ1195" s="120" t="str">
        <f t="shared" si="667"/>
        <v>Hose Adapter</v>
      </c>
      <c r="CA1195" s="120">
        <f t="shared" si="668"/>
        <v>38.92</v>
      </c>
      <c r="CC1195" s="115" t="str">
        <f t="shared" si="669"/>
        <v>15207-(14)</v>
      </c>
      <c r="CD1195" s="120" t="str">
        <f t="shared" si="670"/>
        <v>Hose Adapter</v>
      </c>
      <c r="CE1195" s="417">
        <f t="shared" si="671"/>
        <v>41.7</v>
      </c>
      <c r="CF1195" s="115"/>
      <c r="CG1195" s="115" t="str">
        <f t="shared" si="672"/>
        <v>15207-(12)</v>
      </c>
      <c r="CH1195" s="120" t="str">
        <f t="shared" si="673"/>
        <v>Hose Adapter</v>
      </c>
      <c r="CI1195" s="417">
        <f t="shared" si="674"/>
        <v>44.480000000000004</v>
      </c>
      <c r="CJ1195" s="115"/>
      <c r="CK1195" s="115" t="str">
        <f t="shared" si="675"/>
        <v>15207-10</v>
      </c>
      <c r="CL1195" s="120" t="str">
        <f t="shared" si="676"/>
        <v>Hose Adapter</v>
      </c>
      <c r="CM1195" s="417">
        <f t="shared" ref="CM1195:CM1258" si="678">IF(AT1195&gt;0,AT1195," ")</f>
        <v>47.26</v>
      </c>
      <c r="IS1195" s="106">
        <v>17.399999999999999</v>
      </c>
    </row>
    <row r="1196" spans="2:253" s="74" customFormat="1" ht="17.100000000000001" hidden="1" customHeight="1" x14ac:dyDescent="0.25">
      <c r="B1196" s="504">
        <f>IF(AND('KB Duct Parts'!$BL$14=1,'KB Duct Parts'!AA22&gt;0),'KB Duct Parts'!AA22,0)</f>
        <v>0</v>
      </c>
      <c r="C1196" s="508">
        <v>15208</v>
      </c>
      <c r="D1196" s="506">
        <f t="shared" si="644"/>
        <v>15208</v>
      </c>
      <c r="E1196" s="504" t="s">
        <v>865</v>
      </c>
      <c r="F1196" s="508" t="str">
        <f t="shared" si="646"/>
        <v xml:space="preserve"> </v>
      </c>
      <c r="G1196" s="509" t="s">
        <v>914</v>
      </c>
      <c r="H1196" s="504" t="s">
        <v>923</v>
      </c>
      <c r="I1196" s="1035"/>
      <c r="J1196" s="1036"/>
      <c r="K1196" s="516" t="s">
        <v>881</v>
      </c>
      <c r="L1196" s="521">
        <v>22</v>
      </c>
      <c r="M1196" s="517" t="str">
        <f t="shared" si="677"/>
        <v>Y</v>
      </c>
      <c r="N1196" s="514">
        <f t="shared" si="647"/>
        <v>29.7</v>
      </c>
      <c r="O1196" s="518">
        <f t="shared" si="653"/>
        <v>0</v>
      </c>
      <c r="P1196" s="680">
        <f>'KB Duct Parts'!$AE$3</f>
        <v>0</v>
      </c>
      <c r="Q1196" s="681">
        <f t="shared" si="648"/>
        <v>0</v>
      </c>
      <c r="R1196" s="682">
        <f t="shared" si="649"/>
        <v>0</v>
      </c>
      <c r="S1196" s="716">
        <f t="shared" si="650"/>
        <v>0.35</v>
      </c>
      <c r="T1196" s="679">
        <f t="shared" si="651"/>
        <v>0</v>
      </c>
      <c r="U1196" s="679">
        <f t="shared" si="652"/>
        <v>0</v>
      </c>
      <c r="Y1196" s="120"/>
      <c r="AE1196" s="75"/>
      <c r="AF1196" s="370">
        <v>22</v>
      </c>
      <c r="AG1196" s="374">
        <v>20</v>
      </c>
      <c r="AH1196" s="378">
        <v>18</v>
      </c>
      <c r="AI1196" s="381">
        <v>16</v>
      </c>
      <c r="AJ1196" s="386">
        <v>14</v>
      </c>
      <c r="AK1196" s="391">
        <v>12</v>
      </c>
      <c r="AL1196" s="386">
        <v>10</v>
      </c>
      <c r="AM1196" s="363">
        <f t="shared" si="645"/>
        <v>1</v>
      </c>
      <c r="AN1196" s="578">
        <v>29.7</v>
      </c>
      <c r="AO1196" s="120">
        <f t="shared" si="659"/>
        <v>35.64</v>
      </c>
      <c r="AP1196" s="120">
        <f t="shared" si="654"/>
        <v>38.61</v>
      </c>
      <c r="AQ1196" s="120">
        <f t="shared" si="655"/>
        <v>41.58</v>
      </c>
      <c r="AR1196" s="120">
        <f t="shared" si="656"/>
        <v>44.55</v>
      </c>
      <c r="AS1196" s="120">
        <f t="shared" si="657"/>
        <v>47.52</v>
      </c>
      <c r="AT1196" s="120">
        <f t="shared" si="658"/>
        <v>50.489999999999995</v>
      </c>
      <c r="AU1196" s="74" t="s">
        <v>717</v>
      </c>
      <c r="AV1196" s="115"/>
      <c r="AW1196" s="395"/>
      <c r="AX1196" s="571">
        <v>1.2</v>
      </c>
      <c r="AY1196" s="572">
        <v>1.3</v>
      </c>
      <c r="AZ1196" s="572">
        <v>1.4</v>
      </c>
      <c r="BA1196" s="572">
        <v>1.5</v>
      </c>
      <c r="BB1196" s="573">
        <v>1.6</v>
      </c>
      <c r="BC1196" s="395">
        <v>1.7</v>
      </c>
      <c r="BD1196" s="115"/>
      <c r="BE1196" s="115"/>
      <c r="BF1196" s="115"/>
      <c r="BG1196" s="115"/>
      <c r="BH1196" s="115"/>
      <c r="BI1196" s="115"/>
      <c r="BJ1196" s="115"/>
      <c r="BK1196" s="115"/>
      <c r="BQ1196" s="74" t="str">
        <f t="shared" si="660"/>
        <v>15208-(20)</v>
      </c>
      <c r="BR1196" s="120" t="str">
        <f t="shared" si="661"/>
        <v>Hose Adapter</v>
      </c>
      <c r="BS1196" s="120">
        <f t="shared" si="662"/>
        <v>35.64</v>
      </c>
      <c r="BU1196" s="74" t="str">
        <f t="shared" si="663"/>
        <v>15208-(18)</v>
      </c>
      <c r="BV1196" s="120" t="str">
        <f t="shared" si="664"/>
        <v>Hose Adapter</v>
      </c>
      <c r="BW1196" s="120">
        <f t="shared" si="665"/>
        <v>38.61</v>
      </c>
      <c r="BY1196" s="74" t="str">
        <f t="shared" si="666"/>
        <v>15208-(16)</v>
      </c>
      <c r="BZ1196" s="120" t="str">
        <f t="shared" si="667"/>
        <v>Hose Adapter</v>
      </c>
      <c r="CA1196" s="120">
        <f t="shared" si="668"/>
        <v>41.58</v>
      </c>
      <c r="CC1196" s="115" t="str">
        <f t="shared" si="669"/>
        <v>15208-(14)</v>
      </c>
      <c r="CD1196" s="120" t="str">
        <f t="shared" si="670"/>
        <v>Hose Adapter</v>
      </c>
      <c r="CE1196" s="417">
        <f t="shared" si="671"/>
        <v>44.55</v>
      </c>
      <c r="CF1196" s="115"/>
      <c r="CG1196" s="115" t="str">
        <f t="shared" si="672"/>
        <v>15208-(12)</v>
      </c>
      <c r="CH1196" s="120" t="str">
        <f t="shared" si="673"/>
        <v>Hose Adapter</v>
      </c>
      <c r="CI1196" s="417">
        <f t="shared" si="674"/>
        <v>47.52</v>
      </c>
      <c r="CJ1196" s="115"/>
      <c r="CK1196" s="115" t="str">
        <f t="shared" si="675"/>
        <v>15208-10</v>
      </c>
      <c r="CL1196" s="120" t="str">
        <f t="shared" si="676"/>
        <v>Hose Adapter</v>
      </c>
      <c r="CM1196" s="417">
        <f t="shared" si="678"/>
        <v>50.489999999999995</v>
      </c>
      <c r="IS1196" s="106">
        <v>18.7</v>
      </c>
    </row>
    <row r="1197" spans="2:253" s="74" customFormat="1" ht="17.100000000000001" hidden="1" customHeight="1" x14ac:dyDescent="0.25">
      <c r="B1197" s="504">
        <f>IF(AND('KB Duct Parts'!$BL$14=1,'KB Duct Parts'!AA23&gt;0),'KB Duct Parts'!AA23,0)</f>
        <v>0</v>
      </c>
      <c r="C1197" s="508">
        <v>15209</v>
      </c>
      <c r="D1197" s="506">
        <f t="shared" si="644"/>
        <v>15209</v>
      </c>
      <c r="E1197" s="504" t="s">
        <v>866</v>
      </c>
      <c r="F1197" s="508" t="str">
        <f t="shared" si="646"/>
        <v xml:space="preserve"> </v>
      </c>
      <c r="G1197" s="509" t="s">
        <v>914</v>
      </c>
      <c r="H1197" s="504" t="s">
        <v>923</v>
      </c>
      <c r="I1197" s="1035"/>
      <c r="J1197" s="1036"/>
      <c r="K1197" s="516" t="s">
        <v>881</v>
      </c>
      <c r="L1197" s="521">
        <v>22</v>
      </c>
      <c r="M1197" s="517" t="str">
        <f t="shared" si="677"/>
        <v>Y</v>
      </c>
      <c r="N1197" s="514">
        <f t="shared" si="647"/>
        <v>31.5</v>
      </c>
      <c r="O1197" s="518">
        <f t="shared" si="653"/>
        <v>0</v>
      </c>
      <c r="P1197" s="680">
        <f>'KB Duct Parts'!$AE$3</f>
        <v>0</v>
      </c>
      <c r="Q1197" s="681">
        <f t="shared" si="648"/>
        <v>0</v>
      </c>
      <c r="R1197" s="682">
        <f t="shared" si="649"/>
        <v>0</v>
      </c>
      <c r="S1197" s="716">
        <f t="shared" si="650"/>
        <v>0.35</v>
      </c>
      <c r="T1197" s="679">
        <f t="shared" si="651"/>
        <v>0</v>
      </c>
      <c r="U1197" s="679">
        <f t="shared" si="652"/>
        <v>0</v>
      </c>
      <c r="Y1197" s="120"/>
      <c r="AE1197" s="75"/>
      <c r="AF1197" s="370">
        <v>22</v>
      </c>
      <c r="AG1197" s="374">
        <v>20</v>
      </c>
      <c r="AH1197" s="378">
        <v>18</v>
      </c>
      <c r="AI1197" s="381">
        <v>16</v>
      </c>
      <c r="AJ1197" s="386">
        <v>14</v>
      </c>
      <c r="AK1197" s="391">
        <v>12</v>
      </c>
      <c r="AL1197" s="386">
        <v>10</v>
      </c>
      <c r="AM1197" s="363">
        <f t="shared" si="645"/>
        <v>1</v>
      </c>
      <c r="AN1197" s="578">
        <v>31.5</v>
      </c>
      <c r="AO1197" s="120">
        <f t="shared" si="659"/>
        <v>37.799999999999997</v>
      </c>
      <c r="AP1197" s="120">
        <f t="shared" si="654"/>
        <v>40.950000000000003</v>
      </c>
      <c r="AQ1197" s="120">
        <f t="shared" si="655"/>
        <v>44.099999999999994</v>
      </c>
      <c r="AR1197" s="120">
        <f t="shared" si="656"/>
        <v>47.25</v>
      </c>
      <c r="AS1197" s="120">
        <f t="shared" si="657"/>
        <v>50.400000000000006</v>
      </c>
      <c r="AT1197" s="120">
        <f t="shared" si="658"/>
        <v>53.55</v>
      </c>
      <c r="AU1197" s="74" t="s">
        <v>717</v>
      </c>
      <c r="AV1197" s="115"/>
      <c r="AW1197" s="395"/>
      <c r="AX1197" s="571">
        <v>1.2</v>
      </c>
      <c r="AY1197" s="572">
        <v>1.3</v>
      </c>
      <c r="AZ1197" s="572">
        <v>1.4</v>
      </c>
      <c r="BA1197" s="572">
        <v>1.5</v>
      </c>
      <c r="BB1197" s="573">
        <v>1.6</v>
      </c>
      <c r="BC1197" s="395">
        <v>1.7</v>
      </c>
      <c r="BD1197" s="115"/>
      <c r="BE1197" s="115"/>
      <c r="BF1197" s="115"/>
      <c r="BG1197" s="115"/>
      <c r="BH1197" s="115"/>
      <c r="BI1197" s="115"/>
      <c r="BJ1197" s="115"/>
      <c r="BK1197" s="115"/>
      <c r="BQ1197" s="74" t="str">
        <f t="shared" si="660"/>
        <v>15209-(20)</v>
      </c>
      <c r="BR1197" s="120" t="str">
        <f t="shared" si="661"/>
        <v>Hose Adapter</v>
      </c>
      <c r="BS1197" s="120">
        <f t="shared" si="662"/>
        <v>37.799999999999997</v>
      </c>
      <c r="BU1197" s="74" t="str">
        <f t="shared" si="663"/>
        <v>15209-(18)</v>
      </c>
      <c r="BV1197" s="120" t="str">
        <f t="shared" si="664"/>
        <v>Hose Adapter</v>
      </c>
      <c r="BW1197" s="120">
        <f t="shared" si="665"/>
        <v>40.950000000000003</v>
      </c>
      <c r="BY1197" s="74" t="str">
        <f t="shared" si="666"/>
        <v>15209-(16)</v>
      </c>
      <c r="BZ1197" s="120" t="str">
        <f t="shared" si="667"/>
        <v>Hose Adapter</v>
      </c>
      <c r="CA1197" s="120">
        <f t="shared" si="668"/>
        <v>44.099999999999994</v>
      </c>
      <c r="CC1197" s="115" t="str">
        <f t="shared" si="669"/>
        <v>15209-(14)</v>
      </c>
      <c r="CD1197" s="120" t="str">
        <f t="shared" si="670"/>
        <v>Hose Adapter</v>
      </c>
      <c r="CE1197" s="417">
        <f t="shared" si="671"/>
        <v>47.25</v>
      </c>
      <c r="CF1197" s="115"/>
      <c r="CG1197" s="115" t="str">
        <f t="shared" si="672"/>
        <v>15209-(12)</v>
      </c>
      <c r="CH1197" s="120" t="str">
        <f t="shared" si="673"/>
        <v>Hose Adapter</v>
      </c>
      <c r="CI1197" s="417">
        <f t="shared" si="674"/>
        <v>50.400000000000006</v>
      </c>
      <c r="CJ1197" s="115"/>
      <c r="CK1197" s="115" t="str">
        <f t="shared" si="675"/>
        <v>15209-10</v>
      </c>
      <c r="CL1197" s="120" t="str">
        <f t="shared" si="676"/>
        <v>Hose Adapter</v>
      </c>
      <c r="CM1197" s="417">
        <f t="shared" si="678"/>
        <v>53.55</v>
      </c>
      <c r="IS1197" s="106">
        <v>19.8</v>
      </c>
    </row>
    <row r="1198" spans="2:253" s="74" customFormat="1" ht="17.100000000000001" hidden="1" customHeight="1" x14ac:dyDescent="0.25">
      <c r="B1198" s="504">
        <f>IF(AND('KB Duct Parts'!$BL$14=1,'KB Duct Parts'!AA24&gt;0),'KB Duct Parts'!AA24,0)</f>
        <v>0</v>
      </c>
      <c r="C1198" s="508">
        <v>15210</v>
      </c>
      <c r="D1198" s="506">
        <f t="shared" si="644"/>
        <v>15210</v>
      </c>
      <c r="E1198" s="504" t="s">
        <v>867</v>
      </c>
      <c r="F1198" s="508" t="str">
        <f t="shared" si="646"/>
        <v xml:space="preserve"> </v>
      </c>
      <c r="G1198" s="509" t="s">
        <v>914</v>
      </c>
      <c r="H1198" s="504" t="s">
        <v>923</v>
      </c>
      <c r="I1198" s="1035"/>
      <c r="J1198" s="1036"/>
      <c r="K1198" s="516" t="s">
        <v>881</v>
      </c>
      <c r="L1198" s="521">
        <v>22</v>
      </c>
      <c r="M1198" s="517" t="str">
        <f t="shared" si="677"/>
        <v>Y</v>
      </c>
      <c r="N1198" s="514">
        <f t="shared" si="647"/>
        <v>33.4</v>
      </c>
      <c r="O1198" s="518">
        <f t="shared" si="653"/>
        <v>0</v>
      </c>
      <c r="P1198" s="680">
        <f>'KB Duct Parts'!$AE$3</f>
        <v>0</v>
      </c>
      <c r="Q1198" s="681">
        <f t="shared" si="648"/>
        <v>0</v>
      </c>
      <c r="R1198" s="682">
        <f t="shared" si="649"/>
        <v>0</v>
      </c>
      <c r="S1198" s="716">
        <f t="shared" si="650"/>
        <v>0.35</v>
      </c>
      <c r="T1198" s="679">
        <f t="shared" si="651"/>
        <v>0</v>
      </c>
      <c r="U1198" s="679">
        <f t="shared" si="652"/>
        <v>0</v>
      </c>
      <c r="Y1198" s="120"/>
      <c r="AE1198" s="75"/>
      <c r="AF1198" s="370">
        <v>22</v>
      </c>
      <c r="AG1198" s="374">
        <v>20</v>
      </c>
      <c r="AH1198" s="378">
        <v>18</v>
      </c>
      <c r="AI1198" s="381">
        <v>16</v>
      </c>
      <c r="AJ1198" s="386">
        <v>14</v>
      </c>
      <c r="AK1198" s="391">
        <v>12</v>
      </c>
      <c r="AL1198" s="386">
        <v>10</v>
      </c>
      <c r="AM1198" s="363">
        <f t="shared" si="645"/>
        <v>1</v>
      </c>
      <c r="AN1198" s="578">
        <v>33.4</v>
      </c>
      <c r="AO1198" s="120">
        <f t="shared" si="659"/>
        <v>40.08</v>
      </c>
      <c r="AP1198" s="120">
        <f t="shared" si="654"/>
        <v>43.42</v>
      </c>
      <c r="AQ1198" s="120">
        <f t="shared" si="655"/>
        <v>46.76</v>
      </c>
      <c r="AR1198" s="120">
        <f t="shared" si="656"/>
        <v>50.099999999999994</v>
      </c>
      <c r="AS1198" s="120">
        <f t="shared" si="657"/>
        <v>53.44</v>
      </c>
      <c r="AT1198" s="120">
        <f t="shared" si="658"/>
        <v>56.779999999999994</v>
      </c>
      <c r="AU1198" s="74" t="s">
        <v>717</v>
      </c>
      <c r="AV1198" s="115"/>
      <c r="AW1198" s="395"/>
      <c r="AX1198" s="571">
        <v>1.2</v>
      </c>
      <c r="AY1198" s="572">
        <v>1.3</v>
      </c>
      <c r="AZ1198" s="572">
        <v>1.4</v>
      </c>
      <c r="BA1198" s="572">
        <v>1.5</v>
      </c>
      <c r="BB1198" s="573">
        <v>1.6</v>
      </c>
      <c r="BC1198" s="395">
        <v>1.7</v>
      </c>
      <c r="BD1198" s="115"/>
      <c r="BE1198" s="115"/>
      <c r="BF1198" s="115"/>
      <c r="BG1198" s="115"/>
      <c r="BH1198" s="115"/>
      <c r="BI1198" s="115"/>
      <c r="BJ1198" s="115"/>
      <c r="BK1198" s="115"/>
      <c r="BQ1198" s="74" t="str">
        <f t="shared" si="660"/>
        <v>15210-(20)</v>
      </c>
      <c r="BR1198" s="120" t="str">
        <f t="shared" si="661"/>
        <v>Hose Adapter</v>
      </c>
      <c r="BS1198" s="120">
        <f t="shared" si="662"/>
        <v>40.08</v>
      </c>
      <c r="BU1198" s="74" t="str">
        <f t="shared" si="663"/>
        <v>15210-(18)</v>
      </c>
      <c r="BV1198" s="120" t="str">
        <f t="shared" si="664"/>
        <v>Hose Adapter</v>
      </c>
      <c r="BW1198" s="120">
        <f t="shared" si="665"/>
        <v>43.42</v>
      </c>
      <c r="BY1198" s="74" t="str">
        <f t="shared" si="666"/>
        <v>15210-(16)</v>
      </c>
      <c r="BZ1198" s="120" t="str">
        <f t="shared" si="667"/>
        <v>Hose Adapter</v>
      </c>
      <c r="CA1198" s="120">
        <f t="shared" si="668"/>
        <v>46.76</v>
      </c>
      <c r="CC1198" s="115" t="str">
        <f t="shared" si="669"/>
        <v>15210-(14)</v>
      </c>
      <c r="CD1198" s="120" t="str">
        <f t="shared" si="670"/>
        <v>Hose Adapter</v>
      </c>
      <c r="CE1198" s="417">
        <f t="shared" si="671"/>
        <v>50.099999999999994</v>
      </c>
      <c r="CF1198" s="115"/>
      <c r="CG1198" s="115" t="str">
        <f t="shared" si="672"/>
        <v>15210-(12)</v>
      </c>
      <c r="CH1198" s="120" t="str">
        <f t="shared" si="673"/>
        <v>Hose Adapter</v>
      </c>
      <c r="CI1198" s="417">
        <f t="shared" si="674"/>
        <v>53.44</v>
      </c>
      <c r="CJ1198" s="115"/>
      <c r="CK1198" s="115" t="str">
        <f t="shared" si="675"/>
        <v>15210-10</v>
      </c>
      <c r="CL1198" s="120" t="str">
        <f t="shared" si="676"/>
        <v>Hose Adapter</v>
      </c>
      <c r="CM1198" s="417">
        <f t="shared" si="678"/>
        <v>56.779999999999994</v>
      </c>
      <c r="IS1198" s="106">
        <v>21</v>
      </c>
    </row>
    <row r="1199" spans="2:253" s="74" customFormat="1" ht="17.100000000000001" hidden="1" customHeight="1" x14ac:dyDescent="0.25">
      <c r="B1199" s="504">
        <f>IF(AND('KB Duct Parts'!$BL$14=1,'KB Duct Parts'!AA25&gt;0),'KB Duct Parts'!AA25,0)</f>
        <v>0</v>
      </c>
      <c r="C1199" s="508">
        <v>15211</v>
      </c>
      <c r="D1199" s="506">
        <f t="shared" si="644"/>
        <v>15211</v>
      </c>
      <c r="E1199" s="504" t="s">
        <v>868</v>
      </c>
      <c r="F1199" s="508" t="str">
        <f t="shared" si="646"/>
        <v xml:space="preserve"> </v>
      </c>
      <c r="G1199" s="509" t="s">
        <v>914</v>
      </c>
      <c r="H1199" s="504" t="s">
        <v>923</v>
      </c>
      <c r="I1199" s="1035"/>
      <c r="J1199" s="1036"/>
      <c r="K1199" s="516" t="s">
        <v>881</v>
      </c>
      <c r="L1199" s="521">
        <v>22</v>
      </c>
      <c r="M1199" s="517" t="str">
        <f t="shared" si="677"/>
        <v>Y</v>
      </c>
      <c r="N1199" s="514">
        <f t="shared" si="647"/>
        <v>34.5</v>
      </c>
      <c r="O1199" s="518">
        <f t="shared" si="653"/>
        <v>0</v>
      </c>
      <c r="P1199" s="680">
        <f>'KB Duct Parts'!$AE$3</f>
        <v>0</v>
      </c>
      <c r="Q1199" s="681">
        <f t="shared" si="648"/>
        <v>0</v>
      </c>
      <c r="R1199" s="682">
        <f t="shared" si="649"/>
        <v>0</v>
      </c>
      <c r="S1199" s="716">
        <f t="shared" si="650"/>
        <v>0.35</v>
      </c>
      <c r="T1199" s="679">
        <f t="shared" si="651"/>
        <v>0</v>
      </c>
      <c r="U1199" s="679">
        <f t="shared" si="652"/>
        <v>0</v>
      </c>
      <c r="Y1199" s="120"/>
      <c r="AE1199" s="75"/>
      <c r="AF1199" s="370">
        <v>22</v>
      </c>
      <c r="AG1199" s="374">
        <v>20</v>
      </c>
      <c r="AH1199" s="378">
        <v>18</v>
      </c>
      <c r="AI1199" s="381">
        <v>16</v>
      </c>
      <c r="AJ1199" s="386">
        <v>14</v>
      </c>
      <c r="AK1199" s="391">
        <v>12</v>
      </c>
      <c r="AL1199" s="386">
        <v>10</v>
      </c>
      <c r="AM1199" s="363">
        <f t="shared" si="645"/>
        <v>1</v>
      </c>
      <c r="AN1199" s="578">
        <v>34.5</v>
      </c>
      <c r="AO1199" s="120">
        <f t="shared" si="659"/>
        <v>41.4</v>
      </c>
      <c r="AP1199" s="120">
        <f t="shared" si="654"/>
        <v>44.85</v>
      </c>
      <c r="AQ1199" s="120">
        <f t="shared" si="655"/>
        <v>48.3</v>
      </c>
      <c r="AR1199" s="120">
        <f t="shared" si="656"/>
        <v>51.75</v>
      </c>
      <c r="AS1199" s="120">
        <f t="shared" si="657"/>
        <v>55.2</v>
      </c>
      <c r="AT1199" s="120">
        <f t="shared" si="658"/>
        <v>58.65</v>
      </c>
      <c r="AU1199" s="74" t="s">
        <v>717</v>
      </c>
      <c r="AV1199" s="115"/>
      <c r="AW1199" s="395"/>
      <c r="AX1199" s="571">
        <v>1.2</v>
      </c>
      <c r="AY1199" s="572">
        <v>1.3</v>
      </c>
      <c r="AZ1199" s="572">
        <v>1.4</v>
      </c>
      <c r="BA1199" s="572">
        <v>1.5</v>
      </c>
      <c r="BB1199" s="573">
        <v>1.6</v>
      </c>
      <c r="BC1199" s="395">
        <v>1.7</v>
      </c>
      <c r="BD1199" s="115"/>
      <c r="BE1199" s="115"/>
      <c r="BF1199" s="115"/>
      <c r="BG1199" s="115"/>
      <c r="BH1199" s="115"/>
      <c r="BI1199" s="115"/>
      <c r="BJ1199" s="115"/>
      <c r="BK1199" s="115"/>
      <c r="BQ1199" s="74" t="str">
        <f t="shared" si="660"/>
        <v>15211-(20)</v>
      </c>
      <c r="BR1199" s="120" t="str">
        <f t="shared" si="661"/>
        <v>Hose Adapter</v>
      </c>
      <c r="BS1199" s="120">
        <f t="shared" si="662"/>
        <v>41.4</v>
      </c>
      <c r="BU1199" s="74" t="str">
        <f t="shared" si="663"/>
        <v>15211-(18)</v>
      </c>
      <c r="BV1199" s="120" t="str">
        <f t="shared" si="664"/>
        <v>Hose Adapter</v>
      </c>
      <c r="BW1199" s="120">
        <f t="shared" si="665"/>
        <v>44.85</v>
      </c>
      <c r="BY1199" s="74" t="str">
        <f t="shared" si="666"/>
        <v>15211-(16)</v>
      </c>
      <c r="BZ1199" s="120" t="str">
        <f t="shared" si="667"/>
        <v>Hose Adapter</v>
      </c>
      <c r="CA1199" s="120">
        <f t="shared" si="668"/>
        <v>48.3</v>
      </c>
      <c r="CC1199" s="115" t="str">
        <f t="shared" si="669"/>
        <v>15211-(14)</v>
      </c>
      <c r="CD1199" s="120" t="str">
        <f t="shared" si="670"/>
        <v>Hose Adapter</v>
      </c>
      <c r="CE1199" s="417">
        <f t="shared" si="671"/>
        <v>51.75</v>
      </c>
      <c r="CF1199" s="115"/>
      <c r="CG1199" s="115" t="str">
        <f t="shared" si="672"/>
        <v>15211-(12)</v>
      </c>
      <c r="CH1199" s="120" t="str">
        <f t="shared" si="673"/>
        <v>Hose Adapter</v>
      </c>
      <c r="CI1199" s="417">
        <f t="shared" si="674"/>
        <v>55.2</v>
      </c>
      <c r="CJ1199" s="115"/>
      <c r="CK1199" s="115" t="str">
        <f t="shared" si="675"/>
        <v>15211-10</v>
      </c>
      <c r="CL1199" s="120" t="str">
        <f t="shared" si="676"/>
        <v>Hose Adapter</v>
      </c>
      <c r="CM1199" s="417">
        <f t="shared" si="678"/>
        <v>58.65</v>
      </c>
      <c r="IS1199" s="106">
        <v>21.7</v>
      </c>
    </row>
    <row r="1200" spans="2:253" s="74" customFormat="1" ht="17.100000000000001" hidden="1" customHeight="1" x14ac:dyDescent="0.25">
      <c r="B1200" s="504">
        <f>IF(AND('KB Duct Parts'!$BL$14=1,'KB Duct Parts'!AA26&gt;0),'KB Duct Parts'!AA26,0)</f>
        <v>0</v>
      </c>
      <c r="C1200" s="508">
        <v>15212</v>
      </c>
      <c r="D1200" s="506">
        <f t="shared" si="644"/>
        <v>15212</v>
      </c>
      <c r="E1200" s="504" t="s">
        <v>869</v>
      </c>
      <c r="F1200" s="508" t="str">
        <f t="shared" si="646"/>
        <v xml:space="preserve"> </v>
      </c>
      <c r="G1200" s="509" t="s">
        <v>914</v>
      </c>
      <c r="H1200" s="504" t="s">
        <v>923</v>
      </c>
      <c r="I1200" s="1035"/>
      <c r="J1200" s="1036"/>
      <c r="K1200" s="516" t="s">
        <v>881</v>
      </c>
      <c r="L1200" s="521">
        <v>22</v>
      </c>
      <c r="M1200" s="517" t="str">
        <f t="shared" si="677"/>
        <v>Y</v>
      </c>
      <c r="N1200" s="514">
        <f t="shared" si="647"/>
        <v>35.6</v>
      </c>
      <c r="O1200" s="518">
        <f t="shared" si="653"/>
        <v>0</v>
      </c>
      <c r="P1200" s="680">
        <f>'KB Duct Parts'!$AE$3</f>
        <v>0</v>
      </c>
      <c r="Q1200" s="681">
        <f t="shared" si="648"/>
        <v>0</v>
      </c>
      <c r="R1200" s="682">
        <f t="shared" si="649"/>
        <v>0</v>
      </c>
      <c r="S1200" s="716">
        <f t="shared" si="650"/>
        <v>0.35</v>
      </c>
      <c r="T1200" s="679">
        <f t="shared" si="651"/>
        <v>0</v>
      </c>
      <c r="U1200" s="679">
        <f t="shared" si="652"/>
        <v>0</v>
      </c>
      <c r="Y1200" s="120"/>
      <c r="AE1200" s="75"/>
      <c r="AF1200" s="370">
        <v>22</v>
      </c>
      <c r="AG1200" s="374">
        <v>20</v>
      </c>
      <c r="AH1200" s="378">
        <v>18</v>
      </c>
      <c r="AI1200" s="381">
        <v>16</v>
      </c>
      <c r="AJ1200" s="386">
        <v>14</v>
      </c>
      <c r="AK1200" s="391">
        <v>12</v>
      </c>
      <c r="AL1200" s="386">
        <v>10</v>
      </c>
      <c r="AM1200" s="363">
        <f t="shared" si="645"/>
        <v>1</v>
      </c>
      <c r="AN1200" s="578">
        <v>35.6</v>
      </c>
      <c r="AO1200" s="120">
        <f t="shared" si="659"/>
        <v>42.72</v>
      </c>
      <c r="AP1200" s="120">
        <f t="shared" si="654"/>
        <v>46.28</v>
      </c>
      <c r="AQ1200" s="120">
        <f t="shared" si="655"/>
        <v>49.839999999999996</v>
      </c>
      <c r="AR1200" s="120">
        <f t="shared" si="656"/>
        <v>53.400000000000006</v>
      </c>
      <c r="AS1200" s="120">
        <f t="shared" si="657"/>
        <v>56.960000000000008</v>
      </c>
      <c r="AT1200" s="120">
        <f t="shared" si="658"/>
        <v>60.52</v>
      </c>
      <c r="AU1200" s="74" t="s">
        <v>717</v>
      </c>
      <c r="AV1200" s="115"/>
      <c r="AW1200" s="395"/>
      <c r="AX1200" s="571">
        <v>1.2</v>
      </c>
      <c r="AY1200" s="572">
        <v>1.3</v>
      </c>
      <c r="AZ1200" s="572">
        <v>1.4</v>
      </c>
      <c r="BA1200" s="572">
        <v>1.5</v>
      </c>
      <c r="BB1200" s="573">
        <v>1.6</v>
      </c>
      <c r="BC1200" s="395">
        <v>1.7</v>
      </c>
      <c r="BD1200" s="115"/>
      <c r="BE1200" s="115"/>
      <c r="BF1200" s="115"/>
      <c r="BG1200" s="115"/>
      <c r="BH1200" s="115"/>
      <c r="BI1200" s="115"/>
      <c r="BJ1200" s="115"/>
      <c r="BK1200" s="115"/>
      <c r="BQ1200" s="74" t="str">
        <f t="shared" si="660"/>
        <v>15212-(20)</v>
      </c>
      <c r="BR1200" s="120" t="str">
        <f t="shared" si="661"/>
        <v>Hose Adapter</v>
      </c>
      <c r="BS1200" s="120">
        <f t="shared" si="662"/>
        <v>42.72</v>
      </c>
      <c r="BU1200" s="74" t="str">
        <f t="shared" si="663"/>
        <v>15212-(18)</v>
      </c>
      <c r="BV1200" s="120" t="str">
        <f t="shared" si="664"/>
        <v>Hose Adapter</v>
      </c>
      <c r="BW1200" s="120">
        <f t="shared" si="665"/>
        <v>46.28</v>
      </c>
      <c r="BY1200" s="74" t="str">
        <f t="shared" si="666"/>
        <v>15212-(16)</v>
      </c>
      <c r="BZ1200" s="120" t="str">
        <f t="shared" si="667"/>
        <v>Hose Adapter</v>
      </c>
      <c r="CA1200" s="120">
        <f t="shared" si="668"/>
        <v>49.839999999999996</v>
      </c>
      <c r="CC1200" s="115" t="str">
        <f t="shared" si="669"/>
        <v>15212-(14)</v>
      </c>
      <c r="CD1200" s="120" t="str">
        <f t="shared" si="670"/>
        <v>Hose Adapter</v>
      </c>
      <c r="CE1200" s="417">
        <f t="shared" si="671"/>
        <v>53.400000000000006</v>
      </c>
      <c r="CF1200" s="115"/>
      <c r="CG1200" s="115" t="str">
        <f t="shared" si="672"/>
        <v>15212-(12)</v>
      </c>
      <c r="CH1200" s="120" t="str">
        <f t="shared" si="673"/>
        <v>Hose Adapter</v>
      </c>
      <c r="CI1200" s="417">
        <f t="shared" si="674"/>
        <v>56.960000000000008</v>
      </c>
      <c r="CJ1200" s="115"/>
      <c r="CK1200" s="115" t="str">
        <f t="shared" si="675"/>
        <v>15212-10</v>
      </c>
      <c r="CL1200" s="120" t="str">
        <f t="shared" si="676"/>
        <v>Hose Adapter</v>
      </c>
      <c r="CM1200" s="417">
        <f t="shared" si="678"/>
        <v>60.52</v>
      </c>
      <c r="IS1200" s="106">
        <v>22.4</v>
      </c>
    </row>
    <row r="1201" spans="2:253" s="74" customFormat="1" ht="17.100000000000001" hidden="1" customHeight="1" x14ac:dyDescent="0.25">
      <c r="B1201" s="504">
        <f>IF(AND('KB Duct Parts'!$BL$14=1,'KB Duct Parts'!AA27&gt;0),'KB Duct Parts'!AA27,0)</f>
        <v>0</v>
      </c>
      <c r="C1201" s="508">
        <v>15213</v>
      </c>
      <c r="D1201" s="506">
        <f t="shared" si="644"/>
        <v>15213</v>
      </c>
      <c r="E1201" s="504" t="s">
        <v>870</v>
      </c>
      <c r="F1201" s="508" t="str">
        <f t="shared" si="646"/>
        <v xml:space="preserve"> </v>
      </c>
      <c r="G1201" s="509" t="s">
        <v>914</v>
      </c>
      <c r="H1201" s="504" t="s">
        <v>923</v>
      </c>
      <c r="I1201" s="1035"/>
      <c r="J1201" s="1036"/>
      <c r="K1201" s="516" t="s">
        <v>881</v>
      </c>
      <c r="L1201" s="521">
        <v>20</v>
      </c>
      <c r="M1201" s="517" t="str">
        <f t="shared" si="677"/>
        <v>Y</v>
      </c>
      <c r="N1201" s="514">
        <f t="shared" si="647"/>
        <v>36.9</v>
      </c>
      <c r="O1201" s="518">
        <f t="shared" si="653"/>
        <v>0</v>
      </c>
      <c r="P1201" s="680">
        <f>'KB Duct Parts'!$AE$3</f>
        <v>0</v>
      </c>
      <c r="Q1201" s="681">
        <f t="shared" si="648"/>
        <v>0</v>
      </c>
      <c r="R1201" s="682">
        <f t="shared" si="649"/>
        <v>0</v>
      </c>
      <c r="S1201" s="716">
        <f t="shared" si="650"/>
        <v>0.35</v>
      </c>
      <c r="T1201" s="679">
        <f t="shared" si="651"/>
        <v>0</v>
      </c>
      <c r="U1201" s="679">
        <f t="shared" si="652"/>
        <v>0</v>
      </c>
      <c r="Y1201" s="120"/>
      <c r="AE1201" s="75"/>
      <c r="AF1201" s="370">
        <v>20</v>
      </c>
      <c r="AG1201" s="374">
        <v>18</v>
      </c>
      <c r="AH1201" s="378">
        <v>16</v>
      </c>
      <c r="AI1201" s="381">
        <v>14</v>
      </c>
      <c r="AJ1201" s="386">
        <v>12</v>
      </c>
      <c r="AK1201" s="391">
        <v>10</v>
      </c>
      <c r="AL1201" s="386"/>
      <c r="AM1201" s="363">
        <f t="shared" si="645"/>
        <v>1</v>
      </c>
      <c r="AN1201" s="578">
        <v>36.9</v>
      </c>
      <c r="AO1201" s="120">
        <f t="shared" si="659"/>
        <v>44.279999999999994</v>
      </c>
      <c r="AP1201" s="120">
        <f t="shared" si="654"/>
        <v>47.97</v>
      </c>
      <c r="AQ1201" s="120">
        <f t="shared" si="655"/>
        <v>51.66</v>
      </c>
      <c r="AR1201" s="120">
        <f t="shared" si="656"/>
        <v>55.349999999999994</v>
      </c>
      <c r="AS1201" s="120">
        <f t="shared" si="657"/>
        <v>59.04</v>
      </c>
      <c r="AT1201" s="120">
        <f t="shared" si="658"/>
        <v>0</v>
      </c>
      <c r="AU1201" s="74" t="s">
        <v>717</v>
      </c>
      <c r="AV1201" s="115"/>
      <c r="AW1201" s="395"/>
      <c r="AX1201" s="571">
        <v>1.2</v>
      </c>
      <c r="AY1201" s="572">
        <v>1.3</v>
      </c>
      <c r="AZ1201" s="572">
        <v>1.4</v>
      </c>
      <c r="BA1201" s="572">
        <v>1.5</v>
      </c>
      <c r="BB1201" s="573">
        <v>1.6</v>
      </c>
      <c r="BC1201" s="395">
        <v>0</v>
      </c>
      <c r="BD1201" s="115"/>
      <c r="BE1201" s="115"/>
      <c r="BF1201" s="115"/>
      <c r="BG1201" s="115"/>
      <c r="BH1201" s="115"/>
      <c r="BI1201" s="115"/>
      <c r="BJ1201" s="115"/>
      <c r="BK1201" s="115"/>
      <c r="BQ1201" s="74" t="str">
        <f t="shared" si="660"/>
        <v>15213-(18)</v>
      </c>
      <c r="BR1201" s="120" t="str">
        <f t="shared" si="661"/>
        <v>Hose Adapter</v>
      </c>
      <c r="BS1201" s="120">
        <f t="shared" si="662"/>
        <v>44.279999999999994</v>
      </c>
      <c r="BU1201" s="74" t="str">
        <f t="shared" si="663"/>
        <v>15213-(16)</v>
      </c>
      <c r="BV1201" s="120" t="str">
        <f t="shared" si="664"/>
        <v>Hose Adapter</v>
      </c>
      <c r="BW1201" s="120">
        <f t="shared" si="665"/>
        <v>47.97</v>
      </c>
      <c r="BY1201" s="74" t="str">
        <f t="shared" si="666"/>
        <v>15213-(14)</v>
      </c>
      <c r="BZ1201" s="120" t="str">
        <f t="shared" si="667"/>
        <v>Hose Adapter</v>
      </c>
      <c r="CA1201" s="120">
        <f t="shared" si="668"/>
        <v>51.66</v>
      </c>
      <c r="CC1201" s="115" t="str">
        <f t="shared" si="669"/>
        <v>15213-(12)</v>
      </c>
      <c r="CD1201" s="120" t="str">
        <f t="shared" si="670"/>
        <v>Hose Adapter</v>
      </c>
      <c r="CE1201" s="417">
        <f t="shared" si="671"/>
        <v>55.349999999999994</v>
      </c>
      <c r="CF1201" s="115"/>
      <c r="CG1201" s="115" t="str">
        <f t="shared" si="672"/>
        <v>15213-(10)</v>
      </c>
      <c r="CH1201" s="120" t="str">
        <f t="shared" si="673"/>
        <v>Hose Adapter</v>
      </c>
      <c r="CI1201" s="417">
        <f t="shared" si="674"/>
        <v>59.04</v>
      </c>
      <c r="CJ1201" s="115"/>
      <c r="CK1201" s="115" t="str">
        <f t="shared" si="675"/>
        <v xml:space="preserve"> </v>
      </c>
      <c r="CL1201" s="120" t="str">
        <f t="shared" si="676"/>
        <v xml:space="preserve"> </v>
      </c>
      <c r="CM1201" s="417" t="str">
        <f t="shared" si="678"/>
        <v xml:space="preserve"> </v>
      </c>
      <c r="IS1201" s="106">
        <v>23.1</v>
      </c>
    </row>
    <row r="1202" spans="2:253" s="74" customFormat="1" ht="17.100000000000001" hidden="1" customHeight="1" x14ac:dyDescent="0.25">
      <c r="B1202" s="504">
        <f>IF(AND('KB Duct Parts'!$BL$14=1,'KB Duct Parts'!AA28&gt;0),'KB Duct Parts'!AA28,0)</f>
        <v>0</v>
      </c>
      <c r="C1202" s="508">
        <v>15214</v>
      </c>
      <c r="D1202" s="506">
        <f t="shared" si="644"/>
        <v>15214</v>
      </c>
      <c r="E1202" s="504" t="s">
        <v>871</v>
      </c>
      <c r="F1202" s="508" t="str">
        <f t="shared" si="646"/>
        <v xml:space="preserve"> </v>
      </c>
      <c r="G1202" s="509" t="s">
        <v>914</v>
      </c>
      <c r="H1202" s="504" t="s">
        <v>923</v>
      </c>
      <c r="I1202" s="1035"/>
      <c r="J1202" s="1036"/>
      <c r="K1202" s="516" t="s">
        <v>881</v>
      </c>
      <c r="L1202" s="521">
        <v>20</v>
      </c>
      <c r="M1202" s="517" t="str">
        <f t="shared" si="677"/>
        <v>Y</v>
      </c>
      <c r="N1202" s="514">
        <f t="shared" si="647"/>
        <v>37.6</v>
      </c>
      <c r="O1202" s="518">
        <f t="shared" si="653"/>
        <v>0</v>
      </c>
      <c r="P1202" s="680">
        <f>'KB Duct Parts'!$AE$3</f>
        <v>0</v>
      </c>
      <c r="Q1202" s="681">
        <f t="shared" si="648"/>
        <v>0</v>
      </c>
      <c r="R1202" s="682">
        <f t="shared" si="649"/>
        <v>0</v>
      </c>
      <c r="S1202" s="716">
        <f t="shared" si="650"/>
        <v>0.35</v>
      </c>
      <c r="T1202" s="679">
        <f t="shared" si="651"/>
        <v>0</v>
      </c>
      <c r="U1202" s="679">
        <f t="shared" si="652"/>
        <v>0</v>
      </c>
      <c r="Y1202" s="120"/>
      <c r="AE1202" s="75"/>
      <c r="AF1202" s="370">
        <v>20</v>
      </c>
      <c r="AG1202" s="374">
        <v>18</v>
      </c>
      <c r="AH1202" s="378">
        <v>16</v>
      </c>
      <c r="AI1202" s="381">
        <v>14</v>
      </c>
      <c r="AJ1202" s="386">
        <v>12</v>
      </c>
      <c r="AK1202" s="391">
        <v>10</v>
      </c>
      <c r="AL1202" s="386"/>
      <c r="AM1202" s="363">
        <f t="shared" si="645"/>
        <v>1</v>
      </c>
      <c r="AN1202" s="578">
        <v>37.6</v>
      </c>
      <c r="AO1202" s="120">
        <f t="shared" si="659"/>
        <v>45.12</v>
      </c>
      <c r="AP1202" s="120">
        <f t="shared" si="654"/>
        <v>48.88</v>
      </c>
      <c r="AQ1202" s="120">
        <f t="shared" si="655"/>
        <v>52.64</v>
      </c>
      <c r="AR1202" s="120">
        <f t="shared" si="656"/>
        <v>56.400000000000006</v>
      </c>
      <c r="AS1202" s="120">
        <f t="shared" si="657"/>
        <v>60.160000000000004</v>
      </c>
      <c r="AT1202" s="120">
        <f t="shared" si="658"/>
        <v>0</v>
      </c>
      <c r="AU1202" s="74" t="s">
        <v>717</v>
      </c>
      <c r="AV1202" s="115"/>
      <c r="AW1202" s="395"/>
      <c r="AX1202" s="571">
        <v>1.2</v>
      </c>
      <c r="AY1202" s="572">
        <v>1.3</v>
      </c>
      <c r="AZ1202" s="572">
        <v>1.4</v>
      </c>
      <c r="BA1202" s="572">
        <v>1.5</v>
      </c>
      <c r="BB1202" s="573">
        <v>1.6</v>
      </c>
      <c r="BC1202" s="395">
        <v>0</v>
      </c>
      <c r="BD1202" s="115"/>
      <c r="BE1202" s="115"/>
      <c r="BF1202" s="115"/>
      <c r="BG1202" s="115"/>
      <c r="BH1202" s="115"/>
      <c r="BI1202" s="115"/>
      <c r="BJ1202" s="115"/>
      <c r="BK1202" s="115"/>
      <c r="BQ1202" s="74" t="str">
        <f t="shared" si="660"/>
        <v>15214-(18)</v>
      </c>
      <c r="BR1202" s="120" t="str">
        <f t="shared" si="661"/>
        <v>Hose Adapter</v>
      </c>
      <c r="BS1202" s="120">
        <f t="shared" si="662"/>
        <v>45.12</v>
      </c>
      <c r="BU1202" s="74" t="str">
        <f t="shared" si="663"/>
        <v>15214-(16)</v>
      </c>
      <c r="BV1202" s="120" t="str">
        <f t="shared" si="664"/>
        <v>Hose Adapter</v>
      </c>
      <c r="BW1202" s="120">
        <f t="shared" si="665"/>
        <v>48.88</v>
      </c>
      <c r="BY1202" s="74" t="str">
        <f t="shared" si="666"/>
        <v>15214-(14)</v>
      </c>
      <c r="BZ1202" s="120" t="str">
        <f t="shared" si="667"/>
        <v>Hose Adapter</v>
      </c>
      <c r="CA1202" s="120">
        <f t="shared" si="668"/>
        <v>52.64</v>
      </c>
      <c r="CC1202" s="115" t="str">
        <f t="shared" si="669"/>
        <v>15214-(12)</v>
      </c>
      <c r="CD1202" s="120" t="str">
        <f t="shared" si="670"/>
        <v>Hose Adapter</v>
      </c>
      <c r="CE1202" s="417">
        <f t="shared" si="671"/>
        <v>56.400000000000006</v>
      </c>
      <c r="CF1202" s="115"/>
      <c r="CG1202" s="115" t="str">
        <f t="shared" si="672"/>
        <v>15214-(10)</v>
      </c>
      <c r="CH1202" s="120" t="str">
        <f t="shared" si="673"/>
        <v>Hose Adapter</v>
      </c>
      <c r="CI1202" s="417">
        <f t="shared" si="674"/>
        <v>60.160000000000004</v>
      </c>
      <c r="CJ1202" s="115"/>
      <c r="CK1202" s="115" t="str">
        <f t="shared" si="675"/>
        <v xml:space="preserve"> </v>
      </c>
      <c r="CL1202" s="120" t="str">
        <f t="shared" si="676"/>
        <v xml:space="preserve"> </v>
      </c>
      <c r="CM1202" s="417" t="str">
        <f t="shared" si="678"/>
        <v xml:space="preserve"> </v>
      </c>
      <c r="IS1202" s="106">
        <v>23.7</v>
      </c>
    </row>
    <row r="1203" spans="2:253" s="74" customFormat="1" ht="17.100000000000001" hidden="1" customHeight="1" x14ac:dyDescent="0.25">
      <c r="B1203" s="504">
        <f>IF(AND('KB Duct Parts'!$BL$14=1,'KB Duct Parts'!AA29&gt;0),'KB Duct Parts'!AA29,0)</f>
        <v>0</v>
      </c>
      <c r="C1203" s="508">
        <v>15215</v>
      </c>
      <c r="D1203" s="506">
        <f t="shared" si="644"/>
        <v>15215</v>
      </c>
      <c r="E1203" s="504" t="s">
        <v>872</v>
      </c>
      <c r="F1203" s="508" t="str">
        <f t="shared" si="646"/>
        <v xml:space="preserve"> </v>
      </c>
      <c r="G1203" s="509" t="s">
        <v>914</v>
      </c>
      <c r="H1203" s="504" t="s">
        <v>923</v>
      </c>
      <c r="I1203" s="1035"/>
      <c r="J1203" s="1036"/>
      <c r="K1203" s="516" t="s">
        <v>881</v>
      </c>
      <c r="L1203" s="521">
        <v>20</v>
      </c>
      <c r="M1203" s="517" t="str">
        <f t="shared" si="677"/>
        <v>Y</v>
      </c>
      <c r="N1203" s="514">
        <f t="shared" si="647"/>
        <v>38.4</v>
      </c>
      <c r="O1203" s="518">
        <f t="shared" si="653"/>
        <v>0</v>
      </c>
      <c r="P1203" s="680">
        <f>'KB Duct Parts'!$AE$3</f>
        <v>0</v>
      </c>
      <c r="Q1203" s="681">
        <f t="shared" si="648"/>
        <v>0</v>
      </c>
      <c r="R1203" s="682">
        <f t="shared" si="649"/>
        <v>0</v>
      </c>
      <c r="S1203" s="716">
        <f t="shared" si="650"/>
        <v>0.35</v>
      </c>
      <c r="T1203" s="679">
        <f t="shared" si="651"/>
        <v>0</v>
      </c>
      <c r="U1203" s="679">
        <f t="shared" si="652"/>
        <v>0</v>
      </c>
      <c r="Y1203" s="120"/>
      <c r="AE1203" s="75"/>
      <c r="AF1203" s="370">
        <v>20</v>
      </c>
      <c r="AG1203" s="374">
        <v>18</v>
      </c>
      <c r="AH1203" s="378">
        <v>16</v>
      </c>
      <c r="AI1203" s="381">
        <v>14</v>
      </c>
      <c r="AJ1203" s="386">
        <v>12</v>
      </c>
      <c r="AK1203" s="391">
        <v>10</v>
      </c>
      <c r="AL1203" s="386"/>
      <c r="AM1203" s="363">
        <f t="shared" si="645"/>
        <v>1</v>
      </c>
      <c r="AN1203" s="578">
        <v>38.4</v>
      </c>
      <c r="AO1203" s="120">
        <f t="shared" si="659"/>
        <v>46.08</v>
      </c>
      <c r="AP1203" s="120">
        <f t="shared" si="654"/>
        <v>49.92</v>
      </c>
      <c r="AQ1203" s="120">
        <f t="shared" si="655"/>
        <v>53.76</v>
      </c>
      <c r="AR1203" s="120">
        <f t="shared" si="656"/>
        <v>57.599999999999994</v>
      </c>
      <c r="AS1203" s="120">
        <f t="shared" si="657"/>
        <v>61.44</v>
      </c>
      <c r="AT1203" s="120">
        <f t="shared" si="658"/>
        <v>0</v>
      </c>
      <c r="AU1203" s="74" t="s">
        <v>717</v>
      </c>
      <c r="AV1203" s="115"/>
      <c r="AW1203" s="395"/>
      <c r="AX1203" s="571">
        <v>1.2</v>
      </c>
      <c r="AY1203" s="572">
        <v>1.3</v>
      </c>
      <c r="AZ1203" s="572">
        <v>1.4</v>
      </c>
      <c r="BA1203" s="572">
        <v>1.5</v>
      </c>
      <c r="BB1203" s="573">
        <v>1.6</v>
      </c>
      <c r="BC1203" s="395">
        <v>0</v>
      </c>
      <c r="BD1203" s="115"/>
      <c r="BE1203" s="115"/>
      <c r="BF1203" s="115"/>
      <c r="BG1203" s="115"/>
      <c r="BH1203" s="115"/>
      <c r="BI1203" s="115"/>
      <c r="BJ1203" s="115"/>
      <c r="BK1203" s="115"/>
      <c r="BQ1203" s="74" t="str">
        <f t="shared" si="660"/>
        <v>15215-(18)</v>
      </c>
      <c r="BR1203" s="120" t="str">
        <f t="shared" si="661"/>
        <v>Hose Adapter</v>
      </c>
      <c r="BS1203" s="120">
        <f t="shared" si="662"/>
        <v>46.08</v>
      </c>
      <c r="BU1203" s="74" t="str">
        <f t="shared" si="663"/>
        <v>15215-(16)</v>
      </c>
      <c r="BV1203" s="120" t="str">
        <f t="shared" si="664"/>
        <v>Hose Adapter</v>
      </c>
      <c r="BW1203" s="120">
        <f t="shared" si="665"/>
        <v>49.92</v>
      </c>
      <c r="BY1203" s="74" t="str">
        <f t="shared" si="666"/>
        <v>15215-(14)</v>
      </c>
      <c r="BZ1203" s="120" t="str">
        <f t="shared" si="667"/>
        <v>Hose Adapter</v>
      </c>
      <c r="CA1203" s="120">
        <f t="shared" si="668"/>
        <v>53.76</v>
      </c>
      <c r="CC1203" s="115" t="str">
        <f t="shared" si="669"/>
        <v>15215-(12)</v>
      </c>
      <c r="CD1203" s="120" t="str">
        <f t="shared" si="670"/>
        <v>Hose Adapter</v>
      </c>
      <c r="CE1203" s="417">
        <f t="shared" si="671"/>
        <v>57.599999999999994</v>
      </c>
      <c r="CF1203" s="115"/>
      <c r="CG1203" s="115" t="str">
        <f t="shared" si="672"/>
        <v>15215-(10)</v>
      </c>
      <c r="CH1203" s="120" t="str">
        <f t="shared" si="673"/>
        <v>Hose Adapter</v>
      </c>
      <c r="CI1203" s="417">
        <f t="shared" si="674"/>
        <v>61.44</v>
      </c>
      <c r="CJ1203" s="115"/>
      <c r="CK1203" s="115" t="str">
        <f t="shared" si="675"/>
        <v xml:space="preserve"> </v>
      </c>
      <c r="CL1203" s="120" t="str">
        <f t="shared" si="676"/>
        <v xml:space="preserve"> </v>
      </c>
      <c r="CM1203" s="417" t="str">
        <f t="shared" si="678"/>
        <v xml:space="preserve"> </v>
      </c>
      <c r="IS1203" s="106">
        <v>24.2</v>
      </c>
    </row>
    <row r="1204" spans="2:253" s="74" customFormat="1" ht="17.100000000000001" hidden="1" customHeight="1" x14ac:dyDescent="0.25">
      <c r="B1204" s="504">
        <f>IF(AND('KB Duct Parts'!$BL$14=1,'KB Duct Parts'!AA30&gt;0),'KB Duct Parts'!AA30,0)</f>
        <v>0</v>
      </c>
      <c r="C1204" s="508">
        <v>15216</v>
      </c>
      <c r="D1204" s="506">
        <f t="shared" si="644"/>
        <v>15216</v>
      </c>
      <c r="E1204" s="504" t="s">
        <v>873</v>
      </c>
      <c r="F1204" s="508" t="str">
        <f t="shared" si="646"/>
        <v xml:space="preserve"> </v>
      </c>
      <c r="G1204" s="509" t="s">
        <v>914</v>
      </c>
      <c r="H1204" s="504" t="s">
        <v>923</v>
      </c>
      <c r="I1204" s="1035"/>
      <c r="J1204" s="1036"/>
      <c r="K1204" s="516" t="s">
        <v>881</v>
      </c>
      <c r="L1204" s="521">
        <v>20</v>
      </c>
      <c r="M1204" s="517" t="str">
        <f t="shared" si="677"/>
        <v>Y</v>
      </c>
      <c r="N1204" s="514">
        <f t="shared" si="647"/>
        <v>39.6</v>
      </c>
      <c r="O1204" s="518">
        <f t="shared" si="653"/>
        <v>0</v>
      </c>
      <c r="P1204" s="680">
        <f>'KB Duct Parts'!$AE$3</f>
        <v>0</v>
      </c>
      <c r="Q1204" s="681">
        <f t="shared" si="648"/>
        <v>0</v>
      </c>
      <c r="R1204" s="682">
        <f t="shared" si="649"/>
        <v>0</v>
      </c>
      <c r="S1204" s="716">
        <f t="shared" si="650"/>
        <v>0.35</v>
      </c>
      <c r="T1204" s="679">
        <f t="shared" si="651"/>
        <v>0</v>
      </c>
      <c r="U1204" s="679">
        <f t="shared" si="652"/>
        <v>0</v>
      </c>
      <c r="Y1204" s="120"/>
      <c r="AE1204" s="75"/>
      <c r="AF1204" s="370">
        <v>20</v>
      </c>
      <c r="AG1204" s="374">
        <v>18</v>
      </c>
      <c r="AH1204" s="378">
        <v>16</v>
      </c>
      <c r="AI1204" s="381">
        <v>14</v>
      </c>
      <c r="AJ1204" s="386">
        <v>12</v>
      </c>
      <c r="AK1204" s="391">
        <v>10</v>
      </c>
      <c r="AL1204" s="386"/>
      <c r="AM1204" s="363">
        <f t="shared" si="645"/>
        <v>1</v>
      </c>
      <c r="AN1204" s="578">
        <v>39.6</v>
      </c>
      <c r="AO1204" s="120">
        <f t="shared" si="659"/>
        <v>47.52</v>
      </c>
      <c r="AP1204" s="120">
        <f t="shared" si="654"/>
        <v>51.480000000000004</v>
      </c>
      <c r="AQ1204" s="120">
        <f t="shared" si="655"/>
        <v>55.44</v>
      </c>
      <c r="AR1204" s="120">
        <f t="shared" si="656"/>
        <v>59.400000000000006</v>
      </c>
      <c r="AS1204" s="120">
        <f t="shared" si="657"/>
        <v>63.360000000000007</v>
      </c>
      <c r="AT1204" s="120">
        <f t="shared" si="658"/>
        <v>0</v>
      </c>
      <c r="AU1204" s="74" t="s">
        <v>717</v>
      </c>
      <c r="AV1204" s="115"/>
      <c r="AW1204" s="395"/>
      <c r="AX1204" s="571">
        <v>1.2</v>
      </c>
      <c r="AY1204" s="572">
        <v>1.3</v>
      </c>
      <c r="AZ1204" s="572">
        <v>1.4</v>
      </c>
      <c r="BA1204" s="572">
        <v>1.5</v>
      </c>
      <c r="BB1204" s="573">
        <v>1.6</v>
      </c>
      <c r="BC1204" s="395">
        <v>0</v>
      </c>
      <c r="BD1204" s="115"/>
      <c r="BE1204" s="115"/>
      <c r="BF1204" s="115"/>
      <c r="BG1204" s="115"/>
      <c r="BH1204" s="115"/>
      <c r="BI1204" s="115"/>
      <c r="BJ1204" s="115"/>
      <c r="BK1204" s="115"/>
      <c r="BQ1204" s="74" t="str">
        <f t="shared" si="660"/>
        <v>15216-(18)</v>
      </c>
      <c r="BR1204" s="120" t="str">
        <f t="shared" si="661"/>
        <v>Hose Adapter</v>
      </c>
      <c r="BS1204" s="120">
        <f t="shared" si="662"/>
        <v>47.52</v>
      </c>
      <c r="BU1204" s="74" t="str">
        <f t="shared" si="663"/>
        <v>15216-(16)</v>
      </c>
      <c r="BV1204" s="120" t="str">
        <f t="shared" si="664"/>
        <v>Hose Adapter</v>
      </c>
      <c r="BW1204" s="120">
        <f t="shared" si="665"/>
        <v>51.480000000000004</v>
      </c>
      <c r="BY1204" s="74" t="str">
        <f t="shared" si="666"/>
        <v>15216-(14)</v>
      </c>
      <c r="BZ1204" s="120" t="str">
        <f t="shared" si="667"/>
        <v>Hose Adapter</v>
      </c>
      <c r="CA1204" s="120">
        <f t="shared" si="668"/>
        <v>55.44</v>
      </c>
      <c r="CC1204" s="115" t="str">
        <f t="shared" si="669"/>
        <v>15216-(12)</v>
      </c>
      <c r="CD1204" s="120" t="str">
        <f t="shared" si="670"/>
        <v>Hose Adapter</v>
      </c>
      <c r="CE1204" s="417">
        <f t="shared" si="671"/>
        <v>59.400000000000006</v>
      </c>
      <c r="CF1204" s="115"/>
      <c r="CG1204" s="115" t="str">
        <f t="shared" si="672"/>
        <v>15216-(10)</v>
      </c>
      <c r="CH1204" s="120" t="str">
        <f t="shared" si="673"/>
        <v>Hose Adapter</v>
      </c>
      <c r="CI1204" s="417">
        <f t="shared" si="674"/>
        <v>63.360000000000007</v>
      </c>
      <c r="CJ1204" s="115"/>
      <c r="CK1204" s="115" t="str">
        <f t="shared" si="675"/>
        <v xml:space="preserve"> </v>
      </c>
      <c r="CL1204" s="120" t="str">
        <f t="shared" si="676"/>
        <v xml:space="preserve"> </v>
      </c>
      <c r="CM1204" s="417" t="str">
        <f t="shared" si="678"/>
        <v xml:space="preserve"> </v>
      </c>
      <c r="IS1204" s="106">
        <v>24.8</v>
      </c>
    </row>
    <row r="1205" spans="2:253" s="74" customFormat="1" ht="17.100000000000001" hidden="1" customHeight="1" x14ac:dyDescent="0.25">
      <c r="B1205" s="504">
        <f>IF(AND('KB Duct Parts'!$BL$14=1,'KB Duct Parts'!AA31&gt;0),'KB Duct Parts'!AA31,0)</f>
        <v>0</v>
      </c>
      <c r="C1205" s="508">
        <v>15217</v>
      </c>
      <c r="D1205" s="506">
        <f t="shared" si="644"/>
        <v>15217</v>
      </c>
      <c r="E1205" s="504" t="s">
        <v>874</v>
      </c>
      <c r="F1205" s="508" t="str">
        <f t="shared" si="646"/>
        <v xml:space="preserve"> </v>
      </c>
      <c r="G1205" s="509" t="s">
        <v>914</v>
      </c>
      <c r="H1205" s="504" t="s">
        <v>923</v>
      </c>
      <c r="I1205" s="1035"/>
      <c r="J1205" s="1036"/>
      <c r="K1205" s="516" t="s">
        <v>881</v>
      </c>
      <c r="L1205" s="521">
        <v>20</v>
      </c>
      <c r="M1205" s="517" t="str">
        <f t="shared" si="677"/>
        <v>Y</v>
      </c>
      <c r="N1205" s="514">
        <f t="shared" si="647"/>
        <v>41.5</v>
      </c>
      <c r="O1205" s="518">
        <f t="shared" si="653"/>
        <v>0</v>
      </c>
      <c r="P1205" s="680">
        <f>'KB Duct Parts'!$AE$3</f>
        <v>0</v>
      </c>
      <c r="Q1205" s="681">
        <f t="shared" si="648"/>
        <v>0</v>
      </c>
      <c r="R1205" s="682">
        <f t="shared" si="649"/>
        <v>0</v>
      </c>
      <c r="S1205" s="716">
        <f t="shared" si="650"/>
        <v>0.35</v>
      </c>
      <c r="T1205" s="679">
        <f t="shared" si="651"/>
        <v>0</v>
      </c>
      <c r="U1205" s="679">
        <f t="shared" si="652"/>
        <v>0</v>
      </c>
      <c r="Y1205" s="120"/>
      <c r="AE1205" s="75"/>
      <c r="AF1205" s="370">
        <v>20</v>
      </c>
      <c r="AG1205" s="374">
        <v>18</v>
      </c>
      <c r="AH1205" s="378">
        <v>16</v>
      </c>
      <c r="AI1205" s="381">
        <v>14</v>
      </c>
      <c r="AJ1205" s="386">
        <v>12</v>
      </c>
      <c r="AK1205" s="391">
        <v>10</v>
      </c>
      <c r="AL1205" s="386"/>
      <c r="AM1205" s="363">
        <f t="shared" si="645"/>
        <v>1</v>
      </c>
      <c r="AN1205" s="578">
        <v>41.5</v>
      </c>
      <c r="AO1205" s="120">
        <f t="shared" si="659"/>
        <v>49.8</v>
      </c>
      <c r="AP1205" s="120">
        <f t="shared" si="654"/>
        <v>53.95</v>
      </c>
      <c r="AQ1205" s="120">
        <f t="shared" si="655"/>
        <v>58.099999999999994</v>
      </c>
      <c r="AR1205" s="120">
        <f t="shared" si="656"/>
        <v>62.25</v>
      </c>
      <c r="AS1205" s="120">
        <f t="shared" si="657"/>
        <v>66.400000000000006</v>
      </c>
      <c r="AT1205" s="120">
        <f t="shared" si="658"/>
        <v>0</v>
      </c>
      <c r="AU1205" s="74" t="s">
        <v>717</v>
      </c>
      <c r="AV1205" s="115"/>
      <c r="AW1205" s="395"/>
      <c r="AX1205" s="571">
        <v>1.2</v>
      </c>
      <c r="AY1205" s="572">
        <v>1.3</v>
      </c>
      <c r="AZ1205" s="572">
        <v>1.4</v>
      </c>
      <c r="BA1205" s="572">
        <v>1.5</v>
      </c>
      <c r="BB1205" s="573">
        <v>1.6</v>
      </c>
      <c r="BC1205" s="395">
        <v>0</v>
      </c>
      <c r="BD1205" s="115"/>
      <c r="BE1205" s="115"/>
      <c r="BF1205" s="115"/>
      <c r="BG1205" s="115"/>
      <c r="BH1205" s="115"/>
      <c r="BI1205" s="115"/>
      <c r="BJ1205" s="115"/>
      <c r="BK1205" s="115"/>
      <c r="BQ1205" s="74" t="str">
        <f t="shared" si="660"/>
        <v>15217-(18)</v>
      </c>
      <c r="BR1205" s="120" t="str">
        <f t="shared" si="661"/>
        <v>Hose Adapter</v>
      </c>
      <c r="BS1205" s="120">
        <f t="shared" si="662"/>
        <v>49.8</v>
      </c>
      <c r="BU1205" s="74" t="str">
        <f t="shared" si="663"/>
        <v>15217-(16)</v>
      </c>
      <c r="BV1205" s="120" t="str">
        <f t="shared" si="664"/>
        <v>Hose Adapter</v>
      </c>
      <c r="BW1205" s="120">
        <f t="shared" si="665"/>
        <v>53.95</v>
      </c>
      <c r="BY1205" s="74" t="str">
        <f t="shared" si="666"/>
        <v>15217-(14)</v>
      </c>
      <c r="BZ1205" s="120" t="str">
        <f t="shared" si="667"/>
        <v>Hose Adapter</v>
      </c>
      <c r="CA1205" s="120">
        <f t="shared" si="668"/>
        <v>58.099999999999994</v>
      </c>
      <c r="CC1205" s="115" t="str">
        <f t="shared" si="669"/>
        <v>15217-(12)</v>
      </c>
      <c r="CD1205" s="120" t="str">
        <f t="shared" si="670"/>
        <v>Hose Adapter</v>
      </c>
      <c r="CE1205" s="417">
        <f t="shared" si="671"/>
        <v>62.25</v>
      </c>
      <c r="CF1205" s="115"/>
      <c r="CG1205" s="115" t="str">
        <f t="shared" si="672"/>
        <v>15217-(10)</v>
      </c>
      <c r="CH1205" s="120" t="str">
        <f t="shared" si="673"/>
        <v>Hose Adapter</v>
      </c>
      <c r="CI1205" s="417">
        <f t="shared" si="674"/>
        <v>66.400000000000006</v>
      </c>
      <c r="CJ1205" s="115"/>
      <c r="CK1205" s="115" t="str">
        <f t="shared" si="675"/>
        <v xml:space="preserve"> </v>
      </c>
      <c r="CL1205" s="120" t="str">
        <f t="shared" si="676"/>
        <v xml:space="preserve"> </v>
      </c>
      <c r="CM1205" s="417" t="str">
        <f t="shared" si="678"/>
        <v xml:space="preserve"> </v>
      </c>
      <c r="IS1205" s="106">
        <v>26.1</v>
      </c>
    </row>
    <row r="1206" spans="2:253" s="74" customFormat="1" ht="17.100000000000001" hidden="1" customHeight="1" x14ac:dyDescent="0.25">
      <c r="B1206" s="504">
        <f>IF(AND('KB Duct Parts'!$BL$14=1,'KB Duct Parts'!AA32&gt;0),'KB Duct Parts'!AA32,0)</f>
        <v>0</v>
      </c>
      <c r="C1206" s="508">
        <v>15218</v>
      </c>
      <c r="D1206" s="506">
        <f t="shared" si="644"/>
        <v>15218</v>
      </c>
      <c r="E1206" s="504" t="s">
        <v>875</v>
      </c>
      <c r="F1206" s="508" t="str">
        <f t="shared" si="646"/>
        <v xml:space="preserve"> </v>
      </c>
      <c r="G1206" s="509" t="s">
        <v>914</v>
      </c>
      <c r="H1206" s="504" t="s">
        <v>923</v>
      </c>
      <c r="I1206" s="1035"/>
      <c r="J1206" s="1036"/>
      <c r="K1206" s="516" t="s">
        <v>881</v>
      </c>
      <c r="L1206" s="521">
        <v>20</v>
      </c>
      <c r="M1206" s="517" t="str">
        <f t="shared" si="677"/>
        <v>Y</v>
      </c>
      <c r="N1206" s="514">
        <f t="shared" si="647"/>
        <v>43.7</v>
      </c>
      <c r="O1206" s="518">
        <f t="shared" si="653"/>
        <v>0</v>
      </c>
      <c r="P1206" s="680">
        <f>'KB Duct Parts'!$AE$3</f>
        <v>0</v>
      </c>
      <c r="Q1206" s="681">
        <f t="shared" si="648"/>
        <v>0</v>
      </c>
      <c r="R1206" s="682">
        <f t="shared" si="649"/>
        <v>0</v>
      </c>
      <c r="S1206" s="716">
        <f t="shared" si="650"/>
        <v>0.35</v>
      </c>
      <c r="T1206" s="679">
        <f t="shared" si="651"/>
        <v>0</v>
      </c>
      <c r="U1206" s="679">
        <f t="shared" si="652"/>
        <v>0</v>
      </c>
      <c r="Y1206" s="120"/>
      <c r="AE1206" s="75"/>
      <c r="AF1206" s="370">
        <v>20</v>
      </c>
      <c r="AG1206" s="374">
        <v>18</v>
      </c>
      <c r="AH1206" s="378">
        <v>16</v>
      </c>
      <c r="AI1206" s="381">
        <v>14</v>
      </c>
      <c r="AJ1206" s="386">
        <v>12</v>
      </c>
      <c r="AK1206" s="391">
        <v>10</v>
      </c>
      <c r="AL1206" s="386"/>
      <c r="AM1206" s="363">
        <f t="shared" si="645"/>
        <v>1</v>
      </c>
      <c r="AN1206" s="578">
        <v>43.7</v>
      </c>
      <c r="AO1206" s="120">
        <f t="shared" si="659"/>
        <v>52.440000000000005</v>
      </c>
      <c r="AP1206" s="120">
        <f t="shared" si="654"/>
        <v>56.81</v>
      </c>
      <c r="AQ1206" s="120">
        <f t="shared" si="655"/>
        <v>61.18</v>
      </c>
      <c r="AR1206" s="120">
        <f t="shared" si="656"/>
        <v>65.550000000000011</v>
      </c>
      <c r="AS1206" s="120">
        <f t="shared" si="657"/>
        <v>69.92</v>
      </c>
      <c r="AT1206" s="120">
        <f t="shared" si="658"/>
        <v>0</v>
      </c>
      <c r="AU1206" s="74" t="s">
        <v>717</v>
      </c>
      <c r="AV1206" s="115"/>
      <c r="AW1206" s="395"/>
      <c r="AX1206" s="571">
        <v>1.2</v>
      </c>
      <c r="AY1206" s="572">
        <v>1.3</v>
      </c>
      <c r="AZ1206" s="572">
        <v>1.4</v>
      </c>
      <c r="BA1206" s="572">
        <v>1.5</v>
      </c>
      <c r="BB1206" s="573">
        <v>1.6</v>
      </c>
      <c r="BC1206" s="395">
        <v>0</v>
      </c>
      <c r="BD1206" s="115"/>
      <c r="BE1206" s="115"/>
      <c r="BF1206" s="115"/>
      <c r="BG1206" s="115"/>
      <c r="BH1206" s="115"/>
      <c r="BI1206" s="115"/>
      <c r="BJ1206" s="115"/>
      <c r="BK1206" s="115"/>
      <c r="BQ1206" s="74" t="str">
        <f t="shared" si="660"/>
        <v>15218-(18)</v>
      </c>
      <c r="BR1206" s="120" t="str">
        <f t="shared" si="661"/>
        <v>Hose Adapter</v>
      </c>
      <c r="BS1206" s="120">
        <f t="shared" si="662"/>
        <v>52.440000000000005</v>
      </c>
      <c r="BU1206" s="74" t="str">
        <f t="shared" si="663"/>
        <v>15218-(16)</v>
      </c>
      <c r="BV1206" s="120" t="str">
        <f t="shared" si="664"/>
        <v>Hose Adapter</v>
      </c>
      <c r="BW1206" s="120">
        <f t="shared" si="665"/>
        <v>56.81</v>
      </c>
      <c r="BY1206" s="74" t="str">
        <f t="shared" si="666"/>
        <v>15218-(14)</v>
      </c>
      <c r="BZ1206" s="120" t="str">
        <f t="shared" si="667"/>
        <v>Hose Adapter</v>
      </c>
      <c r="CA1206" s="120">
        <f t="shared" si="668"/>
        <v>61.18</v>
      </c>
      <c r="CC1206" s="115" t="str">
        <f t="shared" si="669"/>
        <v>15218-(12)</v>
      </c>
      <c r="CD1206" s="120" t="str">
        <f t="shared" si="670"/>
        <v>Hose Adapter</v>
      </c>
      <c r="CE1206" s="417">
        <f t="shared" si="671"/>
        <v>65.550000000000011</v>
      </c>
      <c r="CF1206" s="115"/>
      <c r="CG1206" s="115" t="str">
        <f t="shared" si="672"/>
        <v>15218-(10)</v>
      </c>
      <c r="CH1206" s="120" t="str">
        <f t="shared" si="673"/>
        <v>Hose Adapter</v>
      </c>
      <c r="CI1206" s="417">
        <f t="shared" si="674"/>
        <v>69.92</v>
      </c>
      <c r="CJ1206" s="115"/>
      <c r="CK1206" s="115" t="str">
        <f t="shared" si="675"/>
        <v xml:space="preserve"> </v>
      </c>
      <c r="CL1206" s="120" t="str">
        <f t="shared" si="676"/>
        <v xml:space="preserve"> </v>
      </c>
      <c r="CM1206" s="417" t="str">
        <f t="shared" si="678"/>
        <v xml:space="preserve"> </v>
      </c>
      <c r="IS1206" s="106">
        <v>27.4</v>
      </c>
    </row>
    <row r="1207" spans="2:253" s="74" customFormat="1" ht="17.100000000000001" hidden="1" customHeight="1" x14ac:dyDescent="0.25">
      <c r="B1207" s="504">
        <f>IF(AND('KB Duct Parts'!$BL$14=1,'KB Duct Parts'!AA33&gt;0),'KB Duct Parts'!AA33,0)</f>
        <v>0</v>
      </c>
      <c r="C1207" s="508">
        <v>15219</v>
      </c>
      <c r="D1207" s="506">
        <f t="shared" si="644"/>
        <v>15219</v>
      </c>
      <c r="E1207" s="504" t="s">
        <v>876</v>
      </c>
      <c r="F1207" s="508" t="str">
        <f t="shared" si="646"/>
        <v xml:space="preserve"> </v>
      </c>
      <c r="G1207" s="509" t="s">
        <v>914</v>
      </c>
      <c r="H1207" s="504" t="s">
        <v>923</v>
      </c>
      <c r="I1207" s="1035"/>
      <c r="J1207" s="1036"/>
      <c r="K1207" s="516" t="s">
        <v>881</v>
      </c>
      <c r="L1207" s="521">
        <v>20</v>
      </c>
      <c r="M1207" s="517" t="str">
        <f t="shared" si="677"/>
        <v>Y</v>
      </c>
      <c r="N1207" s="514">
        <f t="shared" si="647"/>
        <v>44.4</v>
      </c>
      <c r="O1207" s="518">
        <f t="shared" si="653"/>
        <v>0</v>
      </c>
      <c r="P1207" s="680">
        <f>'KB Duct Parts'!$AE$3</f>
        <v>0</v>
      </c>
      <c r="Q1207" s="681">
        <f t="shared" si="648"/>
        <v>0</v>
      </c>
      <c r="R1207" s="682">
        <f t="shared" si="649"/>
        <v>0</v>
      </c>
      <c r="S1207" s="716">
        <f t="shared" si="650"/>
        <v>0.35</v>
      </c>
      <c r="T1207" s="679">
        <f t="shared" si="651"/>
        <v>0</v>
      </c>
      <c r="U1207" s="679">
        <f t="shared" si="652"/>
        <v>0</v>
      </c>
      <c r="Y1207" s="120"/>
      <c r="AE1207" s="75"/>
      <c r="AF1207" s="370">
        <v>20</v>
      </c>
      <c r="AG1207" s="374">
        <v>18</v>
      </c>
      <c r="AH1207" s="378">
        <v>16</v>
      </c>
      <c r="AI1207" s="381">
        <v>14</v>
      </c>
      <c r="AJ1207" s="386">
        <v>12</v>
      </c>
      <c r="AK1207" s="391">
        <v>10</v>
      </c>
      <c r="AL1207" s="386"/>
      <c r="AM1207" s="363">
        <f t="shared" si="645"/>
        <v>1</v>
      </c>
      <c r="AN1207" s="578">
        <v>44.4</v>
      </c>
      <c r="AO1207" s="120">
        <f t="shared" si="659"/>
        <v>53.279999999999994</v>
      </c>
      <c r="AP1207" s="120">
        <f t="shared" si="654"/>
        <v>57.72</v>
      </c>
      <c r="AQ1207" s="120">
        <f t="shared" si="655"/>
        <v>62.16</v>
      </c>
      <c r="AR1207" s="120">
        <f t="shared" si="656"/>
        <v>66.599999999999994</v>
      </c>
      <c r="AS1207" s="120">
        <f t="shared" si="657"/>
        <v>71.040000000000006</v>
      </c>
      <c r="AT1207" s="120">
        <f t="shared" si="658"/>
        <v>0</v>
      </c>
      <c r="AU1207" s="74" t="s">
        <v>717</v>
      </c>
      <c r="AV1207" s="115"/>
      <c r="AW1207" s="395"/>
      <c r="AX1207" s="571">
        <v>1.2</v>
      </c>
      <c r="AY1207" s="572">
        <v>1.3</v>
      </c>
      <c r="AZ1207" s="572">
        <v>1.4</v>
      </c>
      <c r="BA1207" s="572">
        <v>1.5</v>
      </c>
      <c r="BB1207" s="573">
        <v>1.6</v>
      </c>
      <c r="BC1207" s="395">
        <v>0</v>
      </c>
      <c r="BD1207" s="115"/>
      <c r="BE1207" s="115"/>
      <c r="BF1207" s="115"/>
      <c r="BG1207" s="115"/>
      <c r="BH1207" s="115"/>
      <c r="BI1207" s="115"/>
      <c r="BJ1207" s="115"/>
      <c r="BK1207" s="115"/>
      <c r="BQ1207" s="74" t="str">
        <f t="shared" si="660"/>
        <v>15219-(18)</v>
      </c>
      <c r="BR1207" s="120" t="str">
        <f t="shared" si="661"/>
        <v>Hose Adapter</v>
      </c>
      <c r="BS1207" s="120">
        <f t="shared" si="662"/>
        <v>53.279999999999994</v>
      </c>
      <c r="BU1207" s="74" t="str">
        <f t="shared" si="663"/>
        <v>15219-(16)</v>
      </c>
      <c r="BV1207" s="120" t="str">
        <f t="shared" si="664"/>
        <v>Hose Adapter</v>
      </c>
      <c r="BW1207" s="120">
        <f t="shared" si="665"/>
        <v>57.72</v>
      </c>
      <c r="BY1207" s="74" t="str">
        <f t="shared" si="666"/>
        <v>15219-(14)</v>
      </c>
      <c r="BZ1207" s="120" t="str">
        <f t="shared" si="667"/>
        <v>Hose Adapter</v>
      </c>
      <c r="CA1207" s="120">
        <f t="shared" si="668"/>
        <v>62.16</v>
      </c>
      <c r="CC1207" s="115" t="str">
        <f t="shared" si="669"/>
        <v>15219-(12)</v>
      </c>
      <c r="CD1207" s="120" t="str">
        <f t="shared" si="670"/>
        <v>Hose Adapter</v>
      </c>
      <c r="CE1207" s="417">
        <f t="shared" si="671"/>
        <v>66.599999999999994</v>
      </c>
      <c r="CF1207" s="115"/>
      <c r="CG1207" s="115" t="str">
        <f t="shared" si="672"/>
        <v>15219-(10)</v>
      </c>
      <c r="CH1207" s="120" t="str">
        <f t="shared" si="673"/>
        <v>Hose Adapter</v>
      </c>
      <c r="CI1207" s="417">
        <f t="shared" si="674"/>
        <v>71.040000000000006</v>
      </c>
      <c r="CJ1207" s="115"/>
      <c r="CK1207" s="115" t="str">
        <f t="shared" si="675"/>
        <v xml:space="preserve"> </v>
      </c>
      <c r="CL1207" s="120" t="str">
        <f t="shared" si="676"/>
        <v xml:space="preserve"> </v>
      </c>
      <c r="CM1207" s="417" t="str">
        <f t="shared" si="678"/>
        <v xml:space="preserve"> </v>
      </c>
      <c r="IS1207" s="106">
        <v>27.9</v>
      </c>
    </row>
    <row r="1208" spans="2:253" s="74" customFormat="1" ht="17.100000000000001" hidden="1" customHeight="1" x14ac:dyDescent="0.25">
      <c r="B1208" s="504">
        <f>IF(AND('KB Duct Parts'!$BL$14=1,'KB Duct Parts'!AA34&gt;0),'KB Duct Parts'!AA34,0)</f>
        <v>0</v>
      </c>
      <c r="C1208" s="508">
        <v>15220</v>
      </c>
      <c r="D1208" s="506">
        <f t="shared" si="644"/>
        <v>15220</v>
      </c>
      <c r="E1208" s="504" t="s">
        <v>877</v>
      </c>
      <c r="F1208" s="508" t="str">
        <f t="shared" si="646"/>
        <v xml:space="preserve"> </v>
      </c>
      <c r="G1208" s="509" t="s">
        <v>914</v>
      </c>
      <c r="H1208" s="504" t="s">
        <v>923</v>
      </c>
      <c r="I1208" s="1035"/>
      <c r="J1208" s="1036"/>
      <c r="K1208" s="516" t="s">
        <v>881</v>
      </c>
      <c r="L1208" s="521">
        <v>20</v>
      </c>
      <c r="M1208" s="517" t="str">
        <f t="shared" si="677"/>
        <v>Y</v>
      </c>
      <c r="N1208" s="514">
        <f t="shared" si="647"/>
        <v>45.1</v>
      </c>
      <c r="O1208" s="518">
        <f t="shared" si="653"/>
        <v>0</v>
      </c>
      <c r="P1208" s="680">
        <f>'KB Duct Parts'!$AE$3</f>
        <v>0</v>
      </c>
      <c r="Q1208" s="681">
        <f t="shared" si="648"/>
        <v>0</v>
      </c>
      <c r="R1208" s="682">
        <f t="shared" si="649"/>
        <v>0</v>
      </c>
      <c r="S1208" s="716">
        <f t="shared" si="650"/>
        <v>0.35</v>
      </c>
      <c r="T1208" s="679">
        <f t="shared" si="651"/>
        <v>0</v>
      </c>
      <c r="U1208" s="679">
        <f t="shared" si="652"/>
        <v>0</v>
      </c>
      <c r="Y1208" s="120"/>
      <c r="AE1208" s="75"/>
      <c r="AF1208" s="370">
        <v>20</v>
      </c>
      <c r="AG1208" s="374">
        <v>18</v>
      </c>
      <c r="AH1208" s="378">
        <v>16</v>
      </c>
      <c r="AI1208" s="381">
        <v>14</v>
      </c>
      <c r="AJ1208" s="386">
        <v>12</v>
      </c>
      <c r="AK1208" s="391">
        <v>10</v>
      </c>
      <c r="AL1208" s="386"/>
      <c r="AM1208" s="363">
        <f t="shared" si="645"/>
        <v>1</v>
      </c>
      <c r="AN1208" s="578">
        <v>45.1</v>
      </c>
      <c r="AO1208" s="120">
        <f t="shared" si="659"/>
        <v>54.12</v>
      </c>
      <c r="AP1208" s="120">
        <f t="shared" si="654"/>
        <v>58.63</v>
      </c>
      <c r="AQ1208" s="120">
        <f t="shared" si="655"/>
        <v>63.14</v>
      </c>
      <c r="AR1208" s="120">
        <f t="shared" si="656"/>
        <v>67.650000000000006</v>
      </c>
      <c r="AS1208" s="120">
        <f t="shared" si="657"/>
        <v>72.160000000000011</v>
      </c>
      <c r="AT1208" s="120">
        <f t="shared" si="658"/>
        <v>0</v>
      </c>
      <c r="AU1208" s="74" t="s">
        <v>717</v>
      </c>
      <c r="AV1208" s="115"/>
      <c r="AW1208" s="395"/>
      <c r="AX1208" s="571">
        <v>1.2</v>
      </c>
      <c r="AY1208" s="572">
        <v>1.3</v>
      </c>
      <c r="AZ1208" s="572">
        <v>1.4</v>
      </c>
      <c r="BA1208" s="572">
        <v>1.5</v>
      </c>
      <c r="BB1208" s="573">
        <v>1.6</v>
      </c>
      <c r="BC1208" s="395">
        <v>0</v>
      </c>
      <c r="BD1208" s="115"/>
      <c r="BE1208" s="115"/>
      <c r="BF1208" s="115"/>
      <c r="BG1208" s="115"/>
      <c r="BH1208" s="115"/>
      <c r="BI1208" s="115"/>
      <c r="BJ1208" s="115"/>
      <c r="BK1208" s="115"/>
      <c r="BQ1208" s="74" t="str">
        <f t="shared" si="660"/>
        <v>15220-(18)</v>
      </c>
      <c r="BR1208" s="120" t="str">
        <f t="shared" si="661"/>
        <v>Hose Adapter</v>
      </c>
      <c r="BS1208" s="120">
        <f t="shared" si="662"/>
        <v>54.12</v>
      </c>
      <c r="BU1208" s="74" t="str">
        <f t="shared" si="663"/>
        <v>15220-(16)</v>
      </c>
      <c r="BV1208" s="120" t="str">
        <f t="shared" si="664"/>
        <v>Hose Adapter</v>
      </c>
      <c r="BW1208" s="120">
        <f t="shared" si="665"/>
        <v>58.63</v>
      </c>
      <c r="BY1208" s="74" t="str">
        <f t="shared" si="666"/>
        <v>15220-(14)</v>
      </c>
      <c r="BZ1208" s="120" t="str">
        <f t="shared" si="667"/>
        <v>Hose Adapter</v>
      </c>
      <c r="CA1208" s="120">
        <f t="shared" si="668"/>
        <v>63.14</v>
      </c>
      <c r="CC1208" s="115" t="str">
        <f t="shared" si="669"/>
        <v>15220-(12)</v>
      </c>
      <c r="CD1208" s="120" t="str">
        <f t="shared" si="670"/>
        <v>Hose Adapter</v>
      </c>
      <c r="CE1208" s="417">
        <f t="shared" si="671"/>
        <v>67.650000000000006</v>
      </c>
      <c r="CF1208" s="115"/>
      <c r="CG1208" s="115" t="str">
        <f t="shared" si="672"/>
        <v>15220-(10)</v>
      </c>
      <c r="CH1208" s="120" t="str">
        <f t="shared" si="673"/>
        <v>Hose Adapter</v>
      </c>
      <c r="CI1208" s="417">
        <f t="shared" si="674"/>
        <v>72.160000000000011</v>
      </c>
      <c r="CJ1208" s="115"/>
      <c r="CK1208" s="115" t="str">
        <f t="shared" si="675"/>
        <v xml:space="preserve"> </v>
      </c>
      <c r="CL1208" s="120" t="str">
        <f t="shared" si="676"/>
        <v xml:space="preserve"> </v>
      </c>
      <c r="CM1208" s="417" t="str">
        <f t="shared" si="678"/>
        <v xml:space="preserve"> </v>
      </c>
      <c r="IS1208" s="106">
        <v>28.3</v>
      </c>
    </row>
    <row r="1209" spans="2:253" s="74" customFormat="1" ht="17.100000000000001" hidden="1" customHeight="1" x14ac:dyDescent="0.25">
      <c r="B1209" s="504">
        <f>IF(AND('KB Duct Parts'!$BL$14=1,'KB Duct Parts'!AA35&gt;0),'KB Duct Parts'!AA35,0)</f>
        <v>0</v>
      </c>
      <c r="C1209" s="508">
        <v>15222</v>
      </c>
      <c r="D1209" s="506">
        <f t="shared" ref="D1209:D1272" si="679">IF(AM1209=1,C1209,(C1209&amp;"  ("&amp;L1209&amp;"ga)"))</f>
        <v>15222</v>
      </c>
      <c r="E1209" s="504" t="s">
        <v>878</v>
      </c>
      <c r="F1209" s="508" t="str">
        <f t="shared" si="646"/>
        <v xml:space="preserve"> </v>
      </c>
      <c r="G1209" s="509" t="s">
        <v>914</v>
      </c>
      <c r="H1209" s="504" t="s">
        <v>923</v>
      </c>
      <c r="I1209" s="1035" t="s">
        <v>855</v>
      </c>
      <c r="J1209" s="1036"/>
      <c r="K1209" s="516" t="s">
        <v>881</v>
      </c>
      <c r="L1209" s="521">
        <v>20</v>
      </c>
      <c r="M1209" s="517" t="str">
        <f t="shared" si="677"/>
        <v>Y</v>
      </c>
      <c r="N1209" s="514">
        <f t="shared" si="647"/>
        <v>49.5</v>
      </c>
      <c r="O1209" s="518">
        <f t="shared" si="653"/>
        <v>0</v>
      </c>
      <c r="P1209" s="680">
        <f>'KB Duct Parts'!$AE$3</f>
        <v>0</v>
      </c>
      <c r="Q1209" s="681">
        <f t="shared" si="648"/>
        <v>0</v>
      </c>
      <c r="R1209" s="682">
        <f t="shared" si="649"/>
        <v>0</v>
      </c>
      <c r="S1209" s="716">
        <f t="shared" si="650"/>
        <v>0.35</v>
      </c>
      <c r="T1209" s="679">
        <f t="shared" si="651"/>
        <v>0</v>
      </c>
      <c r="U1209" s="679">
        <f t="shared" si="652"/>
        <v>0</v>
      </c>
      <c r="Y1209" s="120"/>
      <c r="AE1209" s="75"/>
      <c r="AF1209" s="370">
        <v>20</v>
      </c>
      <c r="AG1209" s="374">
        <v>18</v>
      </c>
      <c r="AH1209" s="378">
        <v>16</v>
      </c>
      <c r="AI1209" s="381">
        <v>14</v>
      </c>
      <c r="AJ1209" s="386">
        <v>12</v>
      </c>
      <c r="AK1209" s="391">
        <v>10</v>
      </c>
      <c r="AL1209" s="386"/>
      <c r="AM1209" s="363">
        <f t="shared" si="645"/>
        <v>1</v>
      </c>
      <c r="AN1209" s="578">
        <v>49.5</v>
      </c>
      <c r="AO1209" s="120">
        <f t="shared" si="659"/>
        <v>59.4</v>
      </c>
      <c r="AP1209" s="120">
        <f t="shared" si="654"/>
        <v>64.350000000000009</v>
      </c>
      <c r="AQ1209" s="120">
        <f t="shared" si="655"/>
        <v>69.3</v>
      </c>
      <c r="AR1209" s="120">
        <f t="shared" si="656"/>
        <v>74.25</v>
      </c>
      <c r="AS1209" s="120">
        <f t="shared" si="657"/>
        <v>79.2</v>
      </c>
      <c r="AT1209" s="120">
        <f t="shared" si="658"/>
        <v>0</v>
      </c>
      <c r="AU1209" s="74" t="s">
        <v>717</v>
      </c>
      <c r="AV1209" s="115"/>
      <c r="AW1209" s="395"/>
      <c r="AX1209" s="571">
        <v>1.2</v>
      </c>
      <c r="AY1209" s="572">
        <v>1.3</v>
      </c>
      <c r="AZ1209" s="572">
        <v>1.4</v>
      </c>
      <c r="BA1209" s="572">
        <v>1.5</v>
      </c>
      <c r="BB1209" s="573">
        <v>1.6</v>
      </c>
      <c r="BC1209" s="395">
        <v>0</v>
      </c>
      <c r="BD1209" s="115"/>
      <c r="BE1209" s="115"/>
      <c r="BF1209" s="115"/>
      <c r="BG1209" s="115"/>
      <c r="BH1209" s="115"/>
      <c r="BI1209" s="115"/>
      <c r="BJ1209" s="115"/>
      <c r="BK1209" s="115"/>
      <c r="BQ1209" s="74" t="str">
        <f t="shared" si="660"/>
        <v>15222-(18)</v>
      </c>
      <c r="BR1209" s="120" t="str">
        <f t="shared" si="661"/>
        <v>Hose Adapter</v>
      </c>
      <c r="BS1209" s="120">
        <f t="shared" si="662"/>
        <v>59.4</v>
      </c>
      <c r="BU1209" s="74" t="str">
        <f t="shared" si="663"/>
        <v>15222-(16)</v>
      </c>
      <c r="BV1209" s="120" t="str">
        <f t="shared" si="664"/>
        <v>Hose Adapter</v>
      </c>
      <c r="BW1209" s="120">
        <f t="shared" si="665"/>
        <v>64.350000000000009</v>
      </c>
      <c r="BY1209" s="74" t="str">
        <f t="shared" si="666"/>
        <v>15222-(14)</v>
      </c>
      <c r="BZ1209" s="120" t="str">
        <f t="shared" si="667"/>
        <v>Hose Adapter</v>
      </c>
      <c r="CA1209" s="120">
        <f t="shared" si="668"/>
        <v>69.3</v>
      </c>
      <c r="CC1209" s="115" t="str">
        <f t="shared" si="669"/>
        <v>15222-(12)</v>
      </c>
      <c r="CD1209" s="120" t="str">
        <f t="shared" si="670"/>
        <v>Hose Adapter</v>
      </c>
      <c r="CE1209" s="417">
        <f t="shared" si="671"/>
        <v>74.25</v>
      </c>
      <c r="CF1209" s="115"/>
      <c r="CG1209" s="115" t="str">
        <f t="shared" si="672"/>
        <v>15222-(10)</v>
      </c>
      <c r="CH1209" s="120" t="str">
        <f t="shared" si="673"/>
        <v>Hose Adapter</v>
      </c>
      <c r="CI1209" s="417">
        <f t="shared" si="674"/>
        <v>79.2</v>
      </c>
      <c r="CJ1209" s="115"/>
      <c r="CK1209" s="115" t="str">
        <f t="shared" si="675"/>
        <v xml:space="preserve"> </v>
      </c>
      <c r="CL1209" s="120" t="str">
        <f t="shared" si="676"/>
        <v xml:space="preserve"> </v>
      </c>
      <c r="CM1209" s="417" t="str">
        <f t="shared" si="678"/>
        <v xml:space="preserve"> </v>
      </c>
      <c r="IS1209" s="106">
        <v>31.1</v>
      </c>
    </row>
    <row r="1210" spans="2:253" s="74" customFormat="1" ht="17.100000000000001" hidden="1" customHeight="1" x14ac:dyDescent="0.25">
      <c r="B1210" s="504">
        <f>IF(AND('KB Duct Parts'!$BL$14=1,'KB Duct Parts'!AA36&gt;0),'KB Duct Parts'!AA36,0)</f>
        <v>0</v>
      </c>
      <c r="C1210" s="508">
        <v>15224</v>
      </c>
      <c r="D1210" s="506">
        <f t="shared" si="679"/>
        <v>15224</v>
      </c>
      <c r="E1210" s="504" t="s">
        <v>1338</v>
      </c>
      <c r="F1210" s="508" t="str">
        <f t="shared" si="646"/>
        <v xml:space="preserve"> </v>
      </c>
      <c r="G1210" s="509" t="s">
        <v>914</v>
      </c>
      <c r="H1210" s="504" t="s">
        <v>923</v>
      </c>
      <c r="I1210" s="1035" t="s">
        <v>855</v>
      </c>
      <c r="J1210" s="1036"/>
      <c r="K1210" s="516" t="s">
        <v>881</v>
      </c>
      <c r="L1210" s="521">
        <v>20</v>
      </c>
      <c r="M1210" s="517" t="str">
        <f t="shared" si="677"/>
        <v>Y</v>
      </c>
      <c r="N1210" s="514">
        <f t="shared" si="647"/>
        <v>56.3</v>
      </c>
      <c r="O1210" s="518">
        <f t="shared" si="653"/>
        <v>0</v>
      </c>
      <c r="P1210" s="680">
        <f>'KB Duct Parts'!$AE$3</f>
        <v>0</v>
      </c>
      <c r="Q1210" s="681">
        <f t="shared" si="648"/>
        <v>0</v>
      </c>
      <c r="R1210" s="682">
        <f t="shared" si="649"/>
        <v>0</v>
      </c>
      <c r="S1210" s="716">
        <f t="shared" si="650"/>
        <v>0.35</v>
      </c>
      <c r="T1210" s="679">
        <f t="shared" si="651"/>
        <v>0</v>
      </c>
      <c r="U1210" s="679">
        <f t="shared" si="652"/>
        <v>0</v>
      </c>
      <c r="Y1210" s="120"/>
      <c r="AE1210" s="75"/>
      <c r="AF1210" s="370">
        <v>20</v>
      </c>
      <c r="AG1210" s="374">
        <v>18</v>
      </c>
      <c r="AH1210" s="378">
        <v>16</v>
      </c>
      <c r="AI1210" s="381">
        <v>14</v>
      </c>
      <c r="AJ1210" s="386">
        <v>12</v>
      </c>
      <c r="AK1210" s="391">
        <v>10</v>
      </c>
      <c r="AL1210" s="386"/>
      <c r="AM1210" s="363">
        <f t="shared" si="645"/>
        <v>1</v>
      </c>
      <c r="AN1210" s="578">
        <v>56.3</v>
      </c>
      <c r="AO1210" s="120">
        <f t="shared" si="659"/>
        <v>67.559999999999988</v>
      </c>
      <c r="AP1210" s="120">
        <f t="shared" si="654"/>
        <v>73.19</v>
      </c>
      <c r="AQ1210" s="120">
        <f t="shared" si="655"/>
        <v>78.819999999999993</v>
      </c>
      <c r="AR1210" s="120">
        <f t="shared" si="656"/>
        <v>84.449999999999989</v>
      </c>
      <c r="AS1210" s="120">
        <f t="shared" si="657"/>
        <v>90.08</v>
      </c>
      <c r="AT1210" s="120">
        <f t="shared" si="658"/>
        <v>0</v>
      </c>
      <c r="AU1210" s="74" t="s">
        <v>717</v>
      </c>
      <c r="AV1210" s="115"/>
      <c r="AW1210" s="395"/>
      <c r="AX1210" s="571">
        <v>1.2</v>
      </c>
      <c r="AY1210" s="572">
        <v>1.3</v>
      </c>
      <c r="AZ1210" s="572">
        <v>1.4</v>
      </c>
      <c r="BA1210" s="572">
        <v>1.5</v>
      </c>
      <c r="BB1210" s="573">
        <v>1.6</v>
      </c>
      <c r="BC1210" s="395">
        <v>0</v>
      </c>
      <c r="BD1210" s="115"/>
      <c r="BE1210" s="115"/>
      <c r="BF1210" s="115"/>
      <c r="BG1210" s="115"/>
      <c r="BH1210" s="115"/>
      <c r="BI1210" s="115"/>
      <c r="BJ1210" s="115"/>
      <c r="BK1210" s="115"/>
      <c r="BQ1210" s="74" t="str">
        <f t="shared" si="660"/>
        <v>15224-(18)</v>
      </c>
      <c r="BR1210" s="120" t="str">
        <f t="shared" si="661"/>
        <v>Hose Adapter</v>
      </c>
      <c r="BS1210" s="120">
        <f t="shared" si="662"/>
        <v>67.559999999999988</v>
      </c>
      <c r="BU1210" s="74" t="str">
        <f t="shared" si="663"/>
        <v>15224-(16)</v>
      </c>
      <c r="BV1210" s="120" t="str">
        <f t="shared" si="664"/>
        <v>Hose Adapter</v>
      </c>
      <c r="BW1210" s="120">
        <f t="shared" si="665"/>
        <v>73.19</v>
      </c>
      <c r="BY1210" s="74" t="str">
        <f t="shared" si="666"/>
        <v>15224-(14)</v>
      </c>
      <c r="BZ1210" s="120" t="str">
        <f t="shared" si="667"/>
        <v>Hose Adapter</v>
      </c>
      <c r="CA1210" s="120">
        <f t="shared" si="668"/>
        <v>78.819999999999993</v>
      </c>
      <c r="CC1210" s="115" t="str">
        <f t="shared" si="669"/>
        <v>15224-(12)</v>
      </c>
      <c r="CD1210" s="120" t="str">
        <f t="shared" si="670"/>
        <v>Hose Adapter</v>
      </c>
      <c r="CE1210" s="417">
        <f t="shared" si="671"/>
        <v>84.449999999999989</v>
      </c>
      <c r="CF1210" s="115"/>
      <c r="CG1210" s="115" t="str">
        <f t="shared" si="672"/>
        <v>15224-(10)</v>
      </c>
      <c r="CH1210" s="120" t="str">
        <f t="shared" si="673"/>
        <v>Hose Adapter</v>
      </c>
      <c r="CI1210" s="417">
        <f t="shared" si="674"/>
        <v>90.08</v>
      </c>
      <c r="CJ1210" s="115"/>
      <c r="CK1210" s="115" t="str">
        <f t="shared" si="675"/>
        <v xml:space="preserve"> </v>
      </c>
      <c r="CL1210" s="120" t="str">
        <f t="shared" si="676"/>
        <v xml:space="preserve"> </v>
      </c>
      <c r="CM1210" s="417" t="str">
        <f t="shared" si="678"/>
        <v xml:space="preserve"> </v>
      </c>
      <c r="IS1210" s="106"/>
    </row>
    <row r="1211" spans="2:253" s="74" customFormat="1" ht="17.100000000000001" hidden="1" customHeight="1" x14ac:dyDescent="0.25">
      <c r="B1211" s="504">
        <f>IF(AND('KB Duct Parts'!$BL$14=1,'KB Duct Parts'!K17&gt;0),'KB Duct Parts'!K17,0)</f>
        <v>0</v>
      </c>
      <c r="C1211" s="508">
        <v>16003</v>
      </c>
      <c r="D1211" s="506">
        <f t="shared" si="679"/>
        <v>16003</v>
      </c>
      <c r="E1211" s="504" t="s">
        <v>483</v>
      </c>
      <c r="F1211" s="508" t="str">
        <f t="shared" si="646"/>
        <v xml:space="preserve"> </v>
      </c>
      <c r="G1211" s="509" t="s">
        <v>915</v>
      </c>
      <c r="H1211" s="504" t="s">
        <v>923</v>
      </c>
      <c r="I1211" s="1035" t="s">
        <v>913</v>
      </c>
      <c r="J1211" s="1036"/>
      <c r="K1211" s="516" t="s">
        <v>881</v>
      </c>
      <c r="L1211" s="521">
        <v>18</v>
      </c>
      <c r="M1211" s="532" t="s">
        <v>1700</v>
      </c>
      <c r="N1211" s="514">
        <f t="shared" si="647"/>
        <v>43.6</v>
      </c>
      <c r="O1211" s="518">
        <f t="shared" si="653"/>
        <v>0</v>
      </c>
      <c r="P1211" s="680">
        <f>'KB Duct Parts'!$AE$3</f>
        <v>0</v>
      </c>
      <c r="Q1211" s="681">
        <f t="shared" si="648"/>
        <v>0</v>
      </c>
      <c r="R1211" s="682">
        <f t="shared" si="649"/>
        <v>0</v>
      </c>
      <c r="S1211" s="716">
        <f t="shared" si="650"/>
        <v>0.35</v>
      </c>
      <c r="T1211" s="679">
        <f t="shared" si="651"/>
        <v>0</v>
      </c>
      <c r="U1211" s="679">
        <f t="shared" si="652"/>
        <v>0</v>
      </c>
      <c r="Y1211" s="120"/>
      <c r="AE1211" s="75"/>
      <c r="AF1211" s="370">
        <v>18</v>
      </c>
      <c r="AG1211" s="374" t="s">
        <v>855</v>
      </c>
      <c r="AH1211" s="378" t="s">
        <v>855</v>
      </c>
      <c r="AI1211" s="381" t="s">
        <v>855</v>
      </c>
      <c r="AJ1211" s="386" t="s">
        <v>855</v>
      </c>
      <c r="AK1211" s="391"/>
      <c r="AL1211" s="386"/>
      <c r="AM1211" s="363">
        <f t="shared" si="645"/>
        <v>1</v>
      </c>
      <c r="AN1211" s="578">
        <v>43.6</v>
      </c>
      <c r="AO1211" s="120">
        <f t="shared" si="659"/>
        <v>0</v>
      </c>
      <c r="AP1211" s="120">
        <f t="shared" si="654"/>
        <v>0</v>
      </c>
      <c r="AQ1211" s="120">
        <f t="shared" si="655"/>
        <v>0</v>
      </c>
      <c r="AR1211" s="120">
        <f t="shared" si="656"/>
        <v>0</v>
      </c>
      <c r="AS1211" s="120">
        <f t="shared" si="657"/>
        <v>0</v>
      </c>
      <c r="AT1211" s="120">
        <f t="shared" si="658"/>
        <v>0</v>
      </c>
      <c r="AU1211" s="74" t="s">
        <v>717</v>
      </c>
      <c r="AV1211" s="115"/>
      <c r="AW1211" s="395"/>
      <c r="AX1211" s="571">
        <v>0</v>
      </c>
      <c r="AY1211" s="572">
        <v>0</v>
      </c>
      <c r="AZ1211" s="572">
        <v>0</v>
      </c>
      <c r="BA1211" s="572">
        <v>0</v>
      </c>
      <c r="BB1211" s="573">
        <v>0</v>
      </c>
      <c r="BC1211" s="395">
        <v>0</v>
      </c>
      <c r="BD1211" s="115"/>
      <c r="BE1211" s="115"/>
      <c r="BF1211" s="115"/>
      <c r="BG1211" s="115"/>
      <c r="BH1211" s="115"/>
      <c r="BI1211" s="115"/>
      <c r="BJ1211" s="115"/>
      <c r="BK1211" s="115"/>
      <c r="BQ1211" s="74" t="str">
        <f t="shared" si="660"/>
        <v xml:space="preserve"> </v>
      </c>
      <c r="BR1211" s="120" t="str">
        <f t="shared" si="661"/>
        <v xml:space="preserve"> </v>
      </c>
      <c r="BS1211" s="120" t="str">
        <f t="shared" si="662"/>
        <v xml:space="preserve"> </v>
      </c>
      <c r="BU1211" s="74" t="str">
        <f t="shared" si="663"/>
        <v xml:space="preserve"> </v>
      </c>
      <c r="BV1211" s="120" t="str">
        <f t="shared" si="664"/>
        <v xml:space="preserve"> </v>
      </c>
      <c r="BW1211" s="120" t="str">
        <f t="shared" si="665"/>
        <v xml:space="preserve">  </v>
      </c>
      <c r="BY1211" s="74" t="str">
        <f t="shared" si="666"/>
        <v xml:space="preserve"> </v>
      </c>
      <c r="BZ1211" s="120" t="str">
        <f t="shared" si="667"/>
        <v xml:space="preserve"> </v>
      </c>
      <c r="CA1211" s="120" t="str">
        <f t="shared" si="668"/>
        <v xml:space="preserve"> </v>
      </c>
      <c r="CC1211" s="115" t="str">
        <f t="shared" si="669"/>
        <v xml:space="preserve"> </v>
      </c>
      <c r="CD1211" s="120" t="str">
        <f t="shared" si="670"/>
        <v xml:space="preserve"> </v>
      </c>
      <c r="CE1211" s="417" t="str">
        <f t="shared" si="671"/>
        <v xml:space="preserve"> </v>
      </c>
      <c r="CF1211" s="115"/>
      <c r="CG1211" s="115" t="str">
        <f t="shared" si="672"/>
        <v xml:space="preserve"> </v>
      </c>
      <c r="CH1211" s="120" t="str">
        <f t="shared" si="673"/>
        <v xml:space="preserve"> </v>
      </c>
      <c r="CI1211" s="417" t="str">
        <f t="shared" si="674"/>
        <v xml:space="preserve"> </v>
      </c>
      <c r="CJ1211" s="115"/>
      <c r="CK1211" s="115" t="str">
        <f t="shared" si="675"/>
        <v xml:space="preserve"> </v>
      </c>
      <c r="CL1211" s="120" t="str">
        <f t="shared" si="676"/>
        <v xml:space="preserve"> </v>
      </c>
      <c r="CM1211" s="417" t="str">
        <f t="shared" si="678"/>
        <v xml:space="preserve"> </v>
      </c>
      <c r="IS1211" s="106">
        <v>25.8</v>
      </c>
    </row>
    <row r="1212" spans="2:253" s="74" customFormat="1" ht="17.100000000000001" hidden="1" customHeight="1" x14ac:dyDescent="0.25">
      <c r="B1212" s="504">
        <f>IF(AND('KB Duct Parts'!$BL$14=1,'KB Duct Parts'!K18&gt;0),'KB Duct Parts'!K18,0)</f>
        <v>0</v>
      </c>
      <c r="C1212" s="508">
        <v>16004</v>
      </c>
      <c r="D1212" s="506">
        <f t="shared" si="679"/>
        <v>16004</v>
      </c>
      <c r="E1212" s="520" t="s">
        <v>861</v>
      </c>
      <c r="F1212" s="508" t="str">
        <f t="shared" si="646"/>
        <v xml:space="preserve"> </v>
      </c>
      <c r="G1212" s="509" t="s">
        <v>915</v>
      </c>
      <c r="H1212" s="504" t="s">
        <v>923</v>
      </c>
      <c r="I1212" s="1035" t="s">
        <v>913</v>
      </c>
      <c r="J1212" s="1036"/>
      <c r="K1212" s="516" t="s">
        <v>881</v>
      </c>
      <c r="L1212" s="521">
        <v>18</v>
      </c>
      <c r="M1212" s="532" t="s">
        <v>1700</v>
      </c>
      <c r="N1212" s="514">
        <f t="shared" si="647"/>
        <v>43.6</v>
      </c>
      <c r="O1212" s="518">
        <f t="shared" si="653"/>
        <v>0</v>
      </c>
      <c r="P1212" s="680">
        <f>'KB Duct Parts'!$AE$3</f>
        <v>0</v>
      </c>
      <c r="Q1212" s="681">
        <f t="shared" si="648"/>
        <v>0</v>
      </c>
      <c r="R1212" s="682">
        <f t="shared" si="649"/>
        <v>0</v>
      </c>
      <c r="S1212" s="716">
        <f t="shared" si="650"/>
        <v>0.35</v>
      </c>
      <c r="T1212" s="679">
        <f t="shared" si="651"/>
        <v>0</v>
      </c>
      <c r="U1212" s="679">
        <f t="shared" si="652"/>
        <v>0</v>
      </c>
      <c r="Y1212" s="120"/>
      <c r="AE1212" s="75"/>
      <c r="AF1212" s="370">
        <v>18</v>
      </c>
      <c r="AG1212" s="374">
        <v>16</v>
      </c>
      <c r="AH1212" s="378"/>
      <c r="AI1212" s="381" t="s">
        <v>855</v>
      </c>
      <c r="AJ1212" s="386" t="s">
        <v>855</v>
      </c>
      <c r="AK1212" s="391"/>
      <c r="AL1212" s="386"/>
      <c r="AM1212" s="363">
        <f t="shared" si="645"/>
        <v>1</v>
      </c>
      <c r="AN1212" s="578">
        <v>43.6</v>
      </c>
      <c r="AO1212" s="120">
        <f t="shared" si="659"/>
        <v>62.783999999999999</v>
      </c>
      <c r="AP1212" s="120">
        <f t="shared" si="654"/>
        <v>0</v>
      </c>
      <c r="AQ1212" s="120">
        <f t="shared" si="655"/>
        <v>0</v>
      </c>
      <c r="AR1212" s="120">
        <f t="shared" si="656"/>
        <v>0</v>
      </c>
      <c r="AS1212" s="120">
        <f t="shared" si="657"/>
        <v>0</v>
      </c>
      <c r="AT1212" s="120">
        <f t="shared" si="658"/>
        <v>0</v>
      </c>
      <c r="AU1212" s="74" t="s">
        <v>717</v>
      </c>
      <c r="AV1212" s="115"/>
      <c r="AW1212" s="395"/>
      <c r="AX1212" s="571">
        <v>1.44</v>
      </c>
      <c r="AY1212" s="572">
        <v>0</v>
      </c>
      <c r="AZ1212" s="572">
        <v>0</v>
      </c>
      <c r="BA1212" s="572">
        <v>0</v>
      </c>
      <c r="BB1212" s="573">
        <v>0</v>
      </c>
      <c r="BC1212" s="395">
        <v>0</v>
      </c>
      <c r="BD1212" s="115"/>
      <c r="BE1212" s="115"/>
      <c r="BF1212" s="115"/>
      <c r="BG1212" s="115"/>
      <c r="BH1212" s="115"/>
      <c r="BI1212" s="115"/>
      <c r="BJ1212" s="115"/>
      <c r="BK1212" s="115"/>
      <c r="BQ1212" s="74" t="str">
        <f t="shared" si="660"/>
        <v>16004-(16)</v>
      </c>
      <c r="BR1212" s="120" t="str">
        <f t="shared" si="661"/>
        <v>Reducer</v>
      </c>
      <c r="BS1212" s="120">
        <f t="shared" si="662"/>
        <v>62.783999999999999</v>
      </c>
      <c r="BU1212" s="74" t="str">
        <f t="shared" si="663"/>
        <v xml:space="preserve"> </v>
      </c>
      <c r="BV1212" s="120" t="str">
        <f t="shared" si="664"/>
        <v xml:space="preserve"> </v>
      </c>
      <c r="BW1212" s="120" t="str">
        <f t="shared" si="665"/>
        <v xml:space="preserve">  </v>
      </c>
      <c r="BY1212" s="74" t="str">
        <f t="shared" si="666"/>
        <v xml:space="preserve"> </v>
      </c>
      <c r="BZ1212" s="120" t="str">
        <f t="shared" si="667"/>
        <v xml:space="preserve"> </v>
      </c>
      <c r="CA1212" s="120" t="str">
        <f t="shared" si="668"/>
        <v xml:space="preserve"> </v>
      </c>
      <c r="CC1212" s="115" t="str">
        <f t="shared" si="669"/>
        <v xml:space="preserve"> </v>
      </c>
      <c r="CD1212" s="120" t="str">
        <f t="shared" si="670"/>
        <v xml:space="preserve"> </v>
      </c>
      <c r="CE1212" s="417" t="str">
        <f t="shared" si="671"/>
        <v xml:space="preserve"> </v>
      </c>
      <c r="CF1212" s="115"/>
      <c r="CG1212" s="115" t="str">
        <f t="shared" si="672"/>
        <v xml:space="preserve"> </v>
      </c>
      <c r="CH1212" s="120" t="str">
        <f t="shared" si="673"/>
        <v xml:space="preserve"> </v>
      </c>
      <c r="CI1212" s="417" t="str">
        <f t="shared" si="674"/>
        <v xml:space="preserve"> </v>
      </c>
      <c r="CJ1212" s="115"/>
      <c r="CK1212" s="115" t="str">
        <f t="shared" si="675"/>
        <v xml:space="preserve"> </v>
      </c>
      <c r="CL1212" s="120" t="str">
        <f t="shared" si="676"/>
        <v xml:space="preserve"> </v>
      </c>
      <c r="CM1212" s="417" t="str">
        <f t="shared" si="678"/>
        <v xml:space="preserve"> </v>
      </c>
      <c r="IS1212" s="106">
        <v>25.8</v>
      </c>
    </row>
    <row r="1213" spans="2:253" s="74" customFormat="1" ht="17.100000000000001" hidden="1" customHeight="1" x14ac:dyDescent="0.25">
      <c r="B1213" s="504">
        <f>IF(AND('KB Duct Parts'!$BL$14=1,'KB Duct Parts'!K19&gt;0),'KB Duct Parts'!K19,0)</f>
        <v>0</v>
      </c>
      <c r="C1213" s="508">
        <v>16005</v>
      </c>
      <c r="D1213" s="506">
        <f t="shared" si="679"/>
        <v>16005</v>
      </c>
      <c r="E1213" s="504" t="s">
        <v>862</v>
      </c>
      <c r="F1213" s="508" t="str">
        <f t="shared" si="646"/>
        <v xml:space="preserve"> </v>
      </c>
      <c r="G1213" s="509" t="s">
        <v>915</v>
      </c>
      <c r="H1213" s="504" t="s">
        <v>923</v>
      </c>
      <c r="I1213" s="1035" t="s">
        <v>913</v>
      </c>
      <c r="J1213" s="1036"/>
      <c r="K1213" s="516" t="s">
        <v>881</v>
      </c>
      <c r="L1213" s="521">
        <v>18</v>
      </c>
      <c r="M1213" s="532" t="s">
        <v>1700</v>
      </c>
      <c r="N1213" s="514">
        <f t="shared" si="647"/>
        <v>44.7</v>
      </c>
      <c r="O1213" s="518">
        <f t="shared" si="653"/>
        <v>0</v>
      </c>
      <c r="P1213" s="680">
        <f>'KB Duct Parts'!$AE$3</f>
        <v>0</v>
      </c>
      <c r="Q1213" s="681">
        <f t="shared" si="648"/>
        <v>0</v>
      </c>
      <c r="R1213" s="682">
        <f t="shared" si="649"/>
        <v>0</v>
      </c>
      <c r="S1213" s="716">
        <f t="shared" si="650"/>
        <v>0.35</v>
      </c>
      <c r="T1213" s="679">
        <f t="shared" si="651"/>
        <v>0</v>
      </c>
      <c r="U1213" s="679">
        <f t="shared" si="652"/>
        <v>0</v>
      </c>
      <c r="Y1213" s="120"/>
      <c r="AE1213" s="75"/>
      <c r="AF1213" s="370">
        <v>18</v>
      </c>
      <c r="AG1213" s="374">
        <v>16</v>
      </c>
      <c r="AH1213" s="378"/>
      <c r="AI1213" s="381" t="s">
        <v>855</v>
      </c>
      <c r="AJ1213" s="386" t="s">
        <v>855</v>
      </c>
      <c r="AK1213" s="391"/>
      <c r="AL1213" s="386"/>
      <c r="AM1213" s="363">
        <f t="shared" si="645"/>
        <v>1</v>
      </c>
      <c r="AN1213" s="578">
        <v>44.7</v>
      </c>
      <c r="AO1213" s="120">
        <f t="shared" si="659"/>
        <v>64.367999999999995</v>
      </c>
      <c r="AP1213" s="120">
        <f t="shared" si="654"/>
        <v>0</v>
      </c>
      <c r="AQ1213" s="120">
        <f t="shared" si="655"/>
        <v>0</v>
      </c>
      <c r="AR1213" s="120">
        <f t="shared" si="656"/>
        <v>0</v>
      </c>
      <c r="AS1213" s="120">
        <f t="shared" si="657"/>
        <v>0</v>
      </c>
      <c r="AT1213" s="120">
        <f t="shared" si="658"/>
        <v>0</v>
      </c>
      <c r="AU1213" s="74" t="s">
        <v>717</v>
      </c>
      <c r="AV1213" s="115"/>
      <c r="AW1213" s="395"/>
      <c r="AX1213" s="571">
        <v>1.44</v>
      </c>
      <c r="AY1213" s="572">
        <v>0</v>
      </c>
      <c r="AZ1213" s="572">
        <v>0</v>
      </c>
      <c r="BA1213" s="572">
        <v>0</v>
      </c>
      <c r="BB1213" s="573">
        <v>0</v>
      </c>
      <c r="BC1213" s="395">
        <v>0</v>
      </c>
      <c r="BD1213" s="115"/>
      <c r="BE1213" s="115"/>
      <c r="BF1213" s="115"/>
      <c r="BG1213" s="115"/>
      <c r="BH1213" s="115"/>
      <c r="BI1213" s="115"/>
      <c r="BJ1213" s="115"/>
      <c r="BK1213" s="115"/>
      <c r="BQ1213" s="74" t="str">
        <f t="shared" si="660"/>
        <v>16005-(16)</v>
      </c>
      <c r="BR1213" s="120" t="str">
        <f t="shared" si="661"/>
        <v>Reducer</v>
      </c>
      <c r="BS1213" s="120">
        <f t="shared" si="662"/>
        <v>64.367999999999995</v>
      </c>
      <c r="BU1213" s="74" t="str">
        <f t="shared" si="663"/>
        <v xml:space="preserve"> </v>
      </c>
      <c r="BV1213" s="120" t="str">
        <f t="shared" si="664"/>
        <v xml:space="preserve"> </v>
      </c>
      <c r="BW1213" s="120" t="str">
        <f t="shared" si="665"/>
        <v xml:space="preserve">  </v>
      </c>
      <c r="BY1213" s="74" t="str">
        <f t="shared" si="666"/>
        <v xml:space="preserve"> </v>
      </c>
      <c r="BZ1213" s="120" t="str">
        <f t="shared" si="667"/>
        <v xml:space="preserve"> </v>
      </c>
      <c r="CA1213" s="120" t="str">
        <f t="shared" si="668"/>
        <v xml:space="preserve"> </v>
      </c>
      <c r="CC1213" s="115" t="str">
        <f t="shared" si="669"/>
        <v xml:space="preserve"> </v>
      </c>
      <c r="CD1213" s="120" t="str">
        <f t="shared" si="670"/>
        <v xml:space="preserve"> </v>
      </c>
      <c r="CE1213" s="417" t="str">
        <f t="shared" si="671"/>
        <v xml:space="preserve"> </v>
      </c>
      <c r="CF1213" s="115"/>
      <c r="CG1213" s="115" t="str">
        <f t="shared" si="672"/>
        <v xml:space="preserve"> </v>
      </c>
      <c r="CH1213" s="120" t="str">
        <f t="shared" si="673"/>
        <v xml:space="preserve"> </v>
      </c>
      <c r="CI1213" s="417" t="str">
        <f t="shared" si="674"/>
        <v xml:space="preserve"> </v>
      </c>
      <c r="CJ1213" s="115"/>
      <c r="CK1213" s="115" t="str">
        <f t="shared" si="675"/>
        <v xml:space="preserve"> </v>
      </c>
      <c r="CL1213" s="120" t="str">
        <f t="shared" si="676"/>
        <v xml:space="preserve"> </v>
      </c>
      <c r="CM1213" s="417" t="str">
        <f t="shared" si="678"/>
        <v xml:space="preserve"> </v>
      </c>
      <c r="IS1213" s="106">
        <v>26.3</v>
      </c>
    </row>
    <row r="1214" spans="2:253" s="74" customFormat="1" ht="17.100000000000001" hidden="1" customHeight="1" x14ac:dyDescent="0.25">
      <c r="B1214" s="504">
        <f>IF(AND('KB Duct Parts'!$BL$14=1,'KB Duct Parts'!K20&gt;0),'KB Duct Parts'!K20,0)</f>
        <v>0</v>
      </c>
      <c r="C1214" s="508">
        <v>16006</v>
      </c>
      <c r="D1214" s="506">
        <f t="shared" si="679"/>
        <v>16006</v>
      </c>
      <c r="E1214" s="504" t="s">
        <v>863</v>
      </c>
      <c r="F1214" s="508" t="str">
        <f t="shared" si="646"/>
        <v xml:space="preserve"> </v>
      </c>
      <c r="G1214" s="509" t="s">
        <v>915</v>
      </c>
      <c r="H1214" s="504" t="s">
        <v>923</v>
      </c>
      <c r="I1214" s="1035" t="s">
        <v>913</v>
      </c>
      <c r="J1214" s="1036"/>
      <c r="K1214" s="516" t="s">
        <v>881</v>
      </c>
      <c r="L1214" s="521">
        <v>18</v>
      </c>
      <c r="M1214" s="532" t="s">
        <v>1700</v>
      </c>
      <c r="N1214" s="514">
        <f t="shared" si="647"/>
        <v>46.7</v>
      </c>
      <c r="O1214" s="518">
        <f t="shared" si="653"/>
        <v>0</v>
      </c>
      <c r="P1214" s="680">
        <f>'KB Duct Parts'!$AE$3</f>
        <v>0</v>
      </c>
      <c r="Q1214" s="681">
        <f t="shared" si="648"/>
        <v>0</v>
      </c>
      <c r="R1214" s="682">
        <f t="shared" si="649"/>
        <v>0</v>
      </c>
      <c r="S1214" s="716">
        <f t="shared" si="650"/>
        <v>0.35</v>
      </c>
      <c r="T1214" s="679">
        <f t="shared" si="651"/>
        <v>0</v>
      </c>
      <c r="U1214" s="679">
        <f t="shared" si="652"/>
        <v>0</v>
      </c>
      <c r="Y1214" s="120"/>
      <c r="AE1214" s="75"/>
      <c r="AF1214" s="370">
        <v>18</v>
      </c>
      <c r="AG1214" s="374">
        <v>16</v>
      </c>
      <c r="AH1214" s="378"/>
      <c r="AI1214" s="381"/>
      <c r="AJ1214" s="386"/>
      <c r="AK1214" s="391"/>
      <c r="AL1214" s="386"/>
      <c r="AM1214" s="363">
        <f t="shared" si="645"/>
        <v>1</v>
      </c>
      <c r="AN1214" s="578">
        <v>46.7</v>
      </c>
      <c r="AO1214" s="120">
        <f t="shared" si="659"/>
        <v>64.445999999999998</v>
      </c>
      <c r="AP1214" s="120">
        <f t="shared" si="654"/>
        <v>0</v>
      </c>
      <c r="AQ1214" s="120">
        <f t="shared" si="655"/>
        <v>0</v>
      </c>
      <c r="AR1214" s="120">
        <f t="shared" si="656"/>
        <v>0</v>
      </c>
      <c r="AS1214" s="120">
        <f t="shared" si="657"/>
        <v>0</v>
      </c>
      <c r="AT1214" s="120">
        <f t="shared" si="658"/>
        <v>0</v>
      </c>
      <c r="AU1214" s="74" t="s">
        <v>717</v>
      </c>
      <c r="AV1214" s="115"/>
      <c r="AW1214" s="395"/>
      <c r="AX1214" s="571">
        <v>1.38</v>
      </c>
      <c r="AY1214" s="572">
        <v>0</v>
      </c>
      <c r="AZ1214" s="572">
        <v>0</v>
      </c>
      <c r="BA1214" s="572">
        <v>0</v>
      </c>
      <c r="BB1214" s="573">
        <v>0</v>
      </c>
      <c r="BC1214" s="395">
        <v>0</v>
      </c>
      <c r="BD1214" s="115"/>
      <c r="BE1214" s="115"/>
      <c r="BF1214" s="115"/>
      <c r="BG1214" s="115"/>
      <c r="BH1214" s="115"/>
      <c r="BI1214" s="115"/>
      <c r="BJ1214" s="115"/>
      <c r="BK1214" s="115"/>
      <c r="BQ1214" s="74" t="str">
        <f t="shared" si="660"/>
        <v>16006-(16)</v>
      </c>
      <c r="BR1214" s="120" t="str">
        <f t="shared" si="661"/>
        <v>Reducer</v>
      </c>
      <c r="BS1214" s="120">
        <f t="shared" si="662"/>
        <v>64.445999999999998</v>
      </c>
      <c r="BU1214" s="74" t="str">
        <f t="shared" si="663"/>
        <v xml:space="preserve"> </v>
      </c>
      <c r="BV1214" s="120" t="str">
        <f t="shared" si="664"/>
        <v xml:space="preserve"> </v>
      </c>
      <c r="BW1214" s="120" t="str">
        <f t="shared" si="665"/>
        <v xml:space="preserve">  </v>
      </c>
      <c r="BY1214" s="74" t="str">
        <f t="shared" si="666"/>
        <v xml:space="preserve"> </v>
      </c>
      <c r="BZ1214" s="120" t="str">
        <f t="shared" si="667"/>
        <v xml:space="preserve"> </v>
      </c>
      <c r="CA1214" s="120" t="str">
        <f t="shared" si="668"/>
        <v xml:space="preserve"> </v>
      </c>
      <c r="CC1214" s="115" t="str">
        <f t="shared" si="669"/>
        <v xml:space="preserve"> </v>
      </c>
      <c r="CD1214" s="120" t="str">
        <f t="shared" si="670"/>
        <v xml:space="preserve"> </v>
      </c>
      <c r="CE1214" s="417" t="str">
        <f t="shared" si="671"/>
        <v xml:space="preserve"> </v>
      </c>
      <c r="CF1214" s="115"/>
      <c r="CG1214" s="115" t="str">
        <f t="shared" si="672"/>
        <v xml:space="preserve"> </v>
      </c>
      <c r="CH1214" s="120" t="str">
        <f t="shared" si="673"/>
        <v xml:space="preserve"> </v>
      </c>
      <c r="CI1214" s="417" t="str">
        <f t="shared" si="674"/>
        <v xml:space="preserve"> </v>
      </c>
      <c r="CJ1214" s="115"/>
      <c r="CK1214" s="115" t="str">
        <f t="shared" si="675"/>
        <v xml:space="preserve"> </v>
      </c>
      <c r="CL1214" s="120" t="str">
        <f t="shared" si="676"/>
        <v xml:space="preserve"> </v>
      </c>
      <c r="CM1214" s="417" t="str">
        <f t="shared" si="678"/>
        <v xml:space="preserve"> </v>
      </c>
      <c r="IS1214" s="106">
        <v>27.7</v>
      </c>
    </row>
    <row r="1215" spans="2:253" s="74" customFormat="1" ht="17.100000000000001" hidden="1" customHeight="1" x14ac:dyDescent="0.25">
      <c r="B1215" s="504">
        <f>IF(AND('KB Duct Parts'!$BL$14=1,'KB Duct Parts'!K21&gt;0),'KB Duct Parts'!K21,0)</f>
        <v>0</v>
      </c>
      <c r="C1215" s="508">
        <v>16007</v>
      </c>
      <c r="D1215" s="506">
        <f t="shared" si="679"/>
        <v>16007</v>
      </c>
      <c r="E1215" s="504" t="s">
        <v>864</v>
      </c>
      <c r="F1215" s="508" t="str">
        <f t="shared" si="646"/>
        <v xml:space="preserve"> </v>
      </c>
      <c r="G1215" s="509" t="s">
        <v>915</v>
      </c>
      <c r="H1215" s="504" t="s">
        <v>923</v>
      </c>
      <c r="I1215" s="1035" t="s">
        <v>913</v>
      </c>
      <c r="J1215" s="1036"/>
      <c r="K1215" s="516" t="s">
        <v>881</v>
      </c>
      <c r="L1215" s="521">
        <v>18</v>
      </c>
      <c r="M1215" s="532" t="s">
        <v>1700</v>
      </c>
      <c r="N1215" s="514">
        <f t="shared" si="647"/>
        <v>47.1</v>
      </c>
      <c r="O1215" s="518">
        <f t="shared" si="653"/>
        <v>0</v>
      </c>
      <c r="P1215" s="680">
        <f>'KB Duct Parts'!$AE$3</f>
        <v>0</v>
      </c>
      <c r="Q1215" s="681">
        <f t="shared" si="648"/>
        <v>0</v>
      </c>
      <c r="R1215" s="682">
        <f t="shared" si="649"/>
        <v>0</v>
      </c>
      <c r="S1215" s="716">
        <f t="shared" si="650"/>
        <v>0.35</v>
      </c>
      <c r="T1215" s="679">
        <f t="shared" si="651"/>
        <v>0</v>
      </c>
      <c r="U1215" s="679">
        <f t="shared" si="652"/>
        <v>0</v>
      </c>
      <c r="Y1215" s="120"/>
      <c r="AE1215" s="75"/>
      <c r="AF1215" s="370">
        <v>18</v>
      </c>
      <c r="AG1215" s="374">
        <v>16</v>
      </c>
      <c r="AH1215" s="378">
        <v>14</v>
      </c>
      <c r="AI1215" s="381">
        <v>12</v>
      </c>
      <c r="AJ1215" s="386"/>
      <c r="AK1215" s="391"/>
      <c r="AL1215" s="386"/>
      <c r="AM1215" s="363">
        <f t="shared" si="645"/>
        <v>1</v>
      </c>
      <c r="AN1215" s="578">
        <v>47.1</v>
      </c>
      <c r="AO1215" s="120">
        <f t="shared" si="659"/>
        <v>64.99799999999999</v>
      </c>
      <c r="AP1215" s="120">
        <f t="shared" si="654"/>
        <v>76.537500000000009</v>
      </c>
      <c r="AQ1215" s="120">
        <f t="shared" si="655"/>
        <v>79.128</v>
      </c>
      <c r="AR1215" s="120">
        <f t="shared" si="656"/>
        <v>0</v>
      </c>
      <c r="AS1215" s="120">
        <f t="shared" si="657"/>
        <v>0</v>
      </c>
      <c r="AT1215" s="120">
        <f t="shared" si="658"/>
        <v>0</v>
      </c>
      <c r="AU1215" s="74" t="s">
        <v>717</v>
      </c>
      <c r="AV1215" s="115"/>
      <c r="AW1215" s="395"/>
      <c r="AX1215" s="571">
        <v>1.38</v>
      </c>
      <c r="AY1215" s="572">
        <v>1.625</v>
      </c>
      <c r="AZ1215" s="572">
        <v>1.68</v>
      </c>
      <c r="BA1215" s="572">
        <v>0</v>
      </c>
      <c r="BB1215" s="573">
        <v>0</v>
      </c>
      <c r="BC1215" s="395">
        <v>0</v>
      </c>
      <c r="BD1215" s="115"/>
      <c r="BE1215" s="115"/>
      <c r="BF1215" s="115"/>
      <c r="BG1215" s="115"/>
      <c r="BH1215" s="115"/>
      <c r="BI1215" s="115"/>
      <c r="BJ1215" s="115"/>
      <c r="BK1215" s="115"/>
      <c r="BQ1215" s="74" t="str">
        <f t="shared" si="660"/>
        <v>16007-(16)</v>
      </c>
      <c r="BR1215" s="120" t="str">
        <f t="shared" si="661"/>
        <v>Reducer</v>
      </c>
      <c r="BS1215" s="120">
        <f t="shared" si="662"/>
        <v>64.99799999999999</v>
      </c>
      <c r="BU1215" s="74" t="str">
        <f t="shared" si="663"/>
        <v>16007-(14)</v>
      </c>
      <c r="BV1215" s="120" t="str">
        <f t="shared" si="664"/>
        <v>Reducer</v>
      </c>
      <c r="BW1215" s="120">
        <f t="shared" si="665"/>
        <v>76.537500000000009</v>
      </c>
      <c r="BY1215" s="74" t="str">
        <f t="shared" si="666"/>
        <v>16007-(12)</v>
      </c>
      <c r="BZ1215" s="120" t="str">
        <f t="shared" si="667"/>
        <v>Reducer</v>
      </c>
      <c r="CA1215" s="120">
        <f t="shared" si="668"/>
        <v>79.128</v>
      </c>
      <c r="CC1215" s="115" t="str">
        <f t="shared" si="669"/>
        <v xml:space="preserve"> </v>
      </c>
      <c r="CD1215" s="120" t="str">
        <f t="shared" si="670"/>
        <v xml:space="preserve"> </v>
      </c>
      <c r="CE1215" s="417" t="str">
        <f t="shared" si="671"/>
        <v xml:space="preserve"> </v>
      </c>
      <c r="CF1215" s="115"/>
      <c r="CG1215" s="115" t="str">
        <f t="shared" si="672"/>
        <v xml:space="preserve"> </v>
      </c>
      <c r="CH1215" s="120" t="str">
        <f t="shared" si="673"/>
        <v xml:space="preserve"> </v>
      </c>
      <c r="CI1215" s="417" t="str">
        <f t="shared" si="674"/>
        <v xml:space="preserve"> </v>
      </c>
      <c r="CJ1215" s="115"/>
      <c r="CK1215" s="115" t="str">
        <f t="shared" si="675"/>
        <v xml:space="preserve"> </v>
      </c>
      <c r="CL1215" s="120" t="str">
        <f t="shared" si="676"/>
        <v xml:space="preserve"> </v>
      </c>
      <c r="CM1215" s="417" t="str">
        <f t="shared" si="678"/>
        <v xml:space="preserve"> </v>
      </c>
      <c r="IS1215" s="106">
        <v>27.9</v>
      </c>
    </row>
    <row r="1216" spans="2:253" s="74" customFormat="1" ht="17.100000000000001" hidden="1" customHeight="1" x14ac:dyDescent="0.25">
      <c r="B1216" s="504">
        <f>IF(AND('KB Duct Parts'!$BL$14=1,'KB Duct Parts'!K22&gt;0),'KB Duct Parts'!K22,0)</f>
        <v>0</v>
      </c>
      <c r="C1216" s="508">
        <v>16008</v>
      </c>
      <c r="D1216" s="506">
        <f t="shared" si="679"/>
        <v>16008</v>
      </c>
      <c r="E1216" s="504" t="s">
        <v>865</v>
      </c>
      <c r="F1216" s="508" t="str">
        <f t="shared" si="646"/>
        <v xml:space="preserve"> </v>
      </c>
      <c r="G1216" s="509" t="s">
        <v>915</v>
      </c>
      <c r="H1216" s="504" t="s">
        <v>923</v>
      </c>
      <c r="I1216" s="1035" t="s">
        <v>913</v>
      </c>
      <c r="J1216" s="1036"/>
      <c r="K1216" s="516" t="s">
        <v>881</v>
      </c>
      <c r="L1216" s="521">
        <v>18</v>
      </c>
      <c r="M1216" s="532" t="s">
        <v>1700</v>
      </c>
      <c r="N1216" s="514">
        <f t="shared" si="647"/>
        <v>47.8</v>
      </c>
      <c r="O1216" s="518">
        <f t="shared" si="653"/>
        <v>0</v>
      </c>
      <c r="P1216" s="680">
        <f>'KB Duct Parts'!$AE$3</f>
        <v>0</v>
      </c>
      <c r="Q1216" s="681">
        <f t="shared" si="648"/>
        <v>0</v>
      </c>
      <c r="R1216" s="682">
        <f t="shared" si="649"/>
        <v>0</v>
      </c>
      <c r="S1216" s="716">
        <f t="shared" si="650"/>
        <v>0.35</v>
      </c>
      <c r="T1216" s="679">
        <f t="shared" si="651"/>
        <v>0</v>
      </c>
      <c r="U1216" s="679">
        <f t="shared" si="652"/>
        <v>0</v>
      </c>
      <c r="Y1216" s="120"/>
      <c r="AE1216" s="75"/>
      <c r="AF1216" s="370">
        <v>18</v>
      </c>
      <c r="AG1216" s="374">
        <v>16</v>
      </c>
      <c r="AH1216" s="378">
        <v>14</v>
      </c>
      <c r="AI1216" s="381">
        <v>12</v>
      </c>
      <c r="AJ1216" s="386">
        <v>10</v>
      </c>
      <c r="AK1216" s="391"/>
      <c r="AL1216" s="386"/>
      <c r="AM1216" s="363">
        <f t="shared" si="645"/>
        <v>1</v>
      </c>
      <c r="AN1216" s="578">
        <v>47.8</v>
      </c>
      <c r="AO1216" s="120">
        <f t="shared" si="659"/>
        <v>71.699999999999989</v>
      </c>
      <c r="AP1216" s="120">
        <f t="shared" si="654"/>
        <v>77.674999999999997</v>
      </c>
      <c r="AQ1216" s="120">
        <f t="shared" si="655"/>
        <v>86.995999999999995</v>
      </c>
      <c r="AR1216" s="120">
        <f t="shared" si="656"/>
        <v>89.625</v>
      </c>
      <c r="AS1216" s="120">
        <f t="shared" si="657"/>
        <v>0</v>
      </c>
      <c r="AT1216" s="120">
        <f t="shared" si="658"/>
        <v>0</v>
      </c>
      <c r="AU1216" s="74" t="s">
        <v>717</v>
      </c>
      <c r="AV1216" s="115"/>
      <c r="AW1216" s="395"/>
      <c r="AX1216" s="571">
        <v>1.5</v>
      </c>
      <c r="AY1216" s="572">
        <v>1.625</v>
      </c>
      <c r="AZ1216" s="572">
        <v>1.82</v>
      </c>
      <c r="BA1216" s="572">
        <v>1.875</v>
      </c>
      <c r="BB1216" s="573">
        <v>0</v>
      </c>
      <c r="BC1216" s="395">
        <v>0</v>
      </c>
      <c r="BD1216" s="115"/>
      <c r="BE1216" s="115"/>
      <c r="BF1216" s="115"/>
      <c r="BG1216" s="115"/>
      <c r="BH1216" s="115"/>
      <c r="BI1216" s="115"/>
      <c r="BJ1216" s="115"/>
      <c r="BK1216" s="115"/>
      <c r="BQ1216" s="74" t="str">
        <f t="shared" si="660"/>
        <v>16008-(16)</v>
      </c>
      <c r="BR1216" s="120" t="str">
        <f t="shared" si="661"/>
        <v>Reducer</v>
      </c>
      <c r="BS1216" s="120">
        <f t="shared" si="662"/>
        <v>71.699999999999989</v>
      </c>
      <c r="BU1216" s="74" t="str">
        <f t="shared" si="663"/>
        <v>16008-(14)</v>
      </c>
      <c r="BV1216" s="120" t="str">
        <f t="shared" si="664"/>
        <v>Reducer</v>
      </c>
      <c r="BW1216" s="120">
        <f t="shared" si="665"/>
        <v>77.674999999999997</v>
      </c>
      <c r="BY1216" s="74" t="str">
        <f t="shared" si="666"/>
        <v>16008-(12)</v>
      </c>
      <c r="BZ1216" s="120" t="str">
        <f t="shared" si="667"/>
        <v>Reducer</v>
      </c>
      <c r="CA1216" s="120">
        <f t="shared" si="668"/>
        <v>86.995999999999995</v>
      </c>
      <c r="CC1216" s="115" t="str">
        <f t="shared" si="669"/>
        <v>16008-(10)</v>
      </c>
      <c r="CD1216" s="120" t="str">
        <f t="shared" si="670"/>
        <v>Reducer</v>
      </c>
      <c r="CE1216" s="417">
        <f t="shared" si="671"/>
        <v>89.625</v>
      </c>
      <c r="CF1216" s="115"/>
      <c r="CG1216" s="115" t="str">
        <f t="shared" si="672"/>
        <v xml:space="preserve"> </v>
      </c>
      <c r="CH1216" s="120" t="str">
        <f t="shared" si="673"/>
        <v xml:space="preserve"> </v>
      </c>
      <c r="CI1216" s="417" t="str">
        <f t="shared" si="674"/>
        <v xml:space="preserve"> </v>
      </c>
      <c r="CJ1216" s="115"/>
      <c r="CK1216" s="115" t="str">
        <f t="shared" si="675"/>
        <v xml:space="preserve"> </v>
      </c>
      <c r="CL1216" s="120" t="str">
        <f t="shared" si="676"/>
        <v xml:space="preserve"> </v>
      </c>
      <c r="CM1216" s="417" t="str">
        <f t="shared" si="678"/>
        <v xml:space="preserve"> </v>
      </c>
      <c r="IS1216" s="106">
        <v>28.3</v>
      </c>
    </row>
    <row r="1217" spans="2:253" s="74" customFormat="1" ht="17.100000000000001" hidden="1" customHeight="1" x14ac:dyDescent="0.25">
      <c r="B1217" s="504">
        <f>IF(AND('KB Duct Parts'!$BL$14=1,'KB Duct Parts'!K23&gt;0),'KB Duct Parts'!K23,0)</f>
        <v>0</v>
      </c>
      <c r="C1217" s="508">
        <v>16009</v>
      </c>
      <c r="D1217" s="506">
        <f t="shared" si="679"/>
        <v>16009</v>
      </c>
      <c r="E1217" s="504" t="s">
        <v>866</v>
      </c>
      <c r="F1217" s="508" t="str">
        <f t="shared" si="646"/>
        <v xml:space="preserve"> </v>
      </c>
      <c r="G1217" s="509" t="s">
        <v>915</v>
      </c>
      <c r="H1217" s="504" t="s">
        <v>923</v>
      </c>
      <c r="I1217" s="1035" t="s">
        <v>913</v>
      </c>
      <c r="J1217" s="1036"/>
      <c r="K1217" s="516" t="s">
        <v>881</v>
      </c>
      <c r="L1217" s="521">
        <v>18</v>
      </c>
      <c r="M1217" s="532" t="s">
        <v>1700</v>
      </c>
      <c r="N1217" s="514">
        <f t="shared" si="647"/>
        <v>54.2</v>
      </c>
      <c r="O1217" s="518">
        <f t="shared" si="653"/>
        <v>0</v>
      </c>
      <c r="P1217" s="680">
        <f>'KB Duct Parts'!$AE$3</f>
        <v>0</v>
      </c>
      <c r="Q1217" s="681">
        <f t="shared" si="648"/>
        <v>0</v>
      </c>
      <c r="R1217" s="682">
        <f t="shared" si="649"/>
        <v>0</v>
      </c>
      <c r="S1217" s="716">
        <f t="shared" si="650"/>
        <v>0.35</v>
      </c>
      <c r="T1217" s="679">
        <f t="shared" si="651"/>
        <v>0</v>
      </c>
      <c r="U1217" s="679">
        <f t="shared" si="652"/>
        <v>0</v>
      </c>
      <c r="Y1217" s="120"/>
      <c r="AE1217" s="75"/>
      <c r="AF1217" s="370">
        <v>18</v>
      </c>
      <c r="AG1217" s="374">
        <v>16</v>
      </c>
      <c r="AH1217" s="378">
        <v>14</v>
      </c>
      <c r="AI1217" s="381">
        <v>12</v>
      </c>
      <c r="AJ1217" s="386">
        <v>10</v>
      </c>
      <c r="AK1217" s="391"/>
      <c r="AL1217" s="386"/>
      <c r="AM1217" s="363">
        <f t="shared" si="645"/>
        <v>1</v>
      </c>
      <c r="AN1217" s="578">
        <v>54.2</v>
      </c>
      <c r="AO1217" s="120">
        <f t="shared" si="659"/>
        <v>74.795999999999992</v>
      </c>
      <c r="AP1217" s="120">
        <f t="shared" si="654"/>
        <v>81.029000000000011</v>
      </c>
      <c r="AQ1217" s="120">
        <f t="shared" si="655"/>
        <v>91.055999999999997</v>
      </c>
      <c r="AR1217" s="120">
        <f t="shared" si="656"/>
        <v>93.495000000000005</v>
      </c>
      <c r="AS1217" s="120">
        <f t="shared" si="657"/>
        <v>0</v>
      </c>
      <c r="AT1217" s="120">
        <f t="shared" si="658"/>
        <v>0</v>
      </c>
      <c r="AU1217" s="74" t="s">
        <v>717</v>
      </c>
      <c r="AV1217" s="115"/>
      <c r="AW1217" s="395"/>
      <c r="AX1217" s="571">
        <v>1.38</v>
      </c>
      <c r="AY1217" s="572">
        <v>1.4950000000000001</v>
      </c>
      <c r="AZ1217" s="572">
        <v>1.68</v>
      </c>
      <c r="BA1217" s="572">
        <v>1.7250000000000001</v>
      </c>
      <c r="BB1217" s="573">
        <v>0</v>
      </c>
      <c r="BC1217" s="395">
        <v>0</v>
      </c>
      <c r="BD1217" s="115"/>
      <c r="BE1217" s="115"/>
      <c r="BF1217" s="115"/>
      <c r="BG1217" s="115"/>
      <c r="BH1217" s="115"/>
      <c r="BI1217" s="115"/>
      <c r="BJ1217" s="115"/>
      <c r="BK1217" s="115"/>
      <c r="BQ1217" s="74" t="str">
        <f t="shared" si="660"/>
        <v>16009-(16)</v>
      </c>
      <c r="BR1217" s="120" t="str">
        <f t="shared" si="661"/>
        <v>Reducer</v>
      </c>
      <c r="BS1217" s="120">
        <f t="shared" si="662"/>
        <v>74.795999999999992</v>
      </c>
      <c r="BU1217" s="74" t="str">
        <f t="shared" si="663"/>
        <v>16009-(14)</v>
      </c>
      <c r="BV1217" s="120" t="str">
        <f t="shared" si="664"/>
        <v>Reducer</v>
      </c>
      <c r="BW1217" s="120">
        <f t="shared" si="665"/>
        <v>81.029000000000011</v>
      </c>
      <c r="BY1217" s="74" t="str">
        <f t="shared" si="666"/>
        <v>16009-(12)</v>
      </c>
      <c r="BZ1217" s="120" t="str">
        <f t="shared" si="667"/>
        <v>Reducer</v>
      </c>
      <c r="CA1217" s="120">
        <f t="shared" si="668"/>
        <v>91.055999999999997</v>
      </c>
      <c r="CC1217" s="115" t="str">
        <f t="shared" si="669"/>
        <v>16009-(10)</v>
      </c>
      <c r="CD1217" s="120" t="str">
        <f t="shared" si="670"/>
        <v>Reducer</v>
      </c>
      <c r="CE1217" s="417">
        <f t="shared" si="671"/>
        <v>93.495000000000005</v>
      </c>
      <c r="CF1217" s="115"/>
      <c r="CG1217" s="115" t="str">
        <f t="shared" si="672"/>
        <v xml:space="preserve"> </v>
      </c>
      <c r="CH1217" s="120" t="str">
        <f t="shared" si="673"/>
        <v xml:space="preserve"> </v>
      </c>
      <c r="CI1217" s="417" t="str">
        <f t="shared" si="674"/>
        <v xml:space="preserve"> </v>
      </c>
      <c r="CJ1217" s="115"/>
      <c r="CK1217" s="115" t="str">
        <f t="shared" si="675"/>
        <v xml:space="preserve"> </v>
      </c>
      <c r="CL1217" s="120" t="str">
        <f t="shared" si="676"/>
        <v xml:space="preserve"> </v>
      </c>
      <c r="CM1217" s="417" t="str">
        <f t="shared" si="678"/>
        <v xml:space="preserve"> </v>
      </c>
      <c r="IS1217" s="106">
        <v>32.1</v>
      </c>
    </row>
    <row r="1218" spans="2:253" s="74" customFormat="1" ht="17.100000000000001" hidden="1" customHeight="1" x14ac:dyDescent="0.25">
      <c r="B1218" s="504">
        <f>IF(AND('KB Duct Parts'!$BL$14=1,'KB Duct Parts'!K24&gt;0),'KB Duct Parts'!K24,0)</f>
        <v>0</v>
      </c>
      <c r="C1218" s="508">
        <v>16010</v>
      </c>
      <c r="D1218" s="506">
        <f t="shared" si="679"/>
        <v>16010</v>
      </c>
      <c r="E1218" s="504" t="s">
        <v>867</v>
      </c>
      <c r="F1218" s="508" t="str">
        <f t="shared" si="646"/>
        <v xml:space="preserve"> </v>
      </c>
      <c r="G1218" s="509" t="s">
        <v>915</v>
      </c>
      <c r="H1218" s="504" t="s">
        <v>923</v>
      </c>
      <c r="I1218" s="1035" t="s">
        <v>913</v>
      </c>
      <c r="J1218" s="1036"/>
      <c r="K1218" s="516" t="s">
        <v>881</v>
      </c>
      <c r="L1218" s="521">
        <v>18</v>
      </c>
      <c r="M1218" s="532" t="s">
        <v>1700</v>
      </c>
      <c r="N1218" s="514">
        <f t="shared" si="647"/>
        <v>54.9</v>
      </c>
      <c r="O1218" s="518">
        <f t="shared" si="653"/>
        <v>0</v>
      </c>
      <c r="P1218" s="680">
        <f>'KB Duct Parts'!$AE$3</f>
        <v>0</v>
      </c>
      <c r="Q1218" s="681">
        <f t="shared" si="648"/>
        <v>0</v>
      </c>
      <c r="R1218" s="682">
        <f t="shared" si="649"/>
        <v>0</v>
      </c>
      <c r="S1218" s="716">
        <f t="shared" si="650"/>
        <v>0.35</v>
      </c>
      <c r="T1218" s="679">
        <f t="shared" si="651"/>
        <v>0</v>
      </c>
      <c r="U1218" s="679">
        <f t="shared" si="652"/>
        <v>0</v>
      </c>
      <c r="Y1218" s="120"/>
      <c r="AE1218" s="75"/>
      <c r="AF1218" s="370">
        <v>18</v>
      </c>
      <c r="AG1218" s="374">
        <v>16</v>
      </c>
      <c r="AH1218" s="378">
        <v>14</v>
      </c>
      <c r="AI1218" s="381">
        <v>12</v>
      </c>
      <c r="AJ1218" s="386">
        <v>10</v>
      </c>
      <c r="AK1218" s="391"/>
      <c r="AL1218" s="386"/>
      <c r="AM1218" s="363">
        <f t="shared" si="645"/>
        <v>1</v>
      </c>
      <c r="AN1218" s="578">
        <v>54.9</v>
      </c>
      <c r="AO1218" s="120">
        <f t="shared" si="659"/>
        <v>82.35</v>
      </c>
      <c r="AP1218" s="120">
        <f t="shared" si="654"/>
        <v>85.644000000000005</v>
      </c>
      <c r="AQ1218" s="120">
        <f t="shared" si="655"/>
        <v>92.231999999999999</v>
      </c>
      <c r="AR1218" s="120">
        <f t="shared" si="656"/>
        <v>102.9375</v>
      </c>
      <c r="AS1218" s="120">
        <f t="shared" si="657"/>
        <v>0</v>
      </c>
      <c r="AT1218" s="120">
        <f t="shared" si="658"/>
        <v>0</v>
      </c>
      <c r="AU1218" s="74" t="s">
        <v>717</v>
      </c>
      <c r="AV1218" s="115"/>
      <c r="AW1218" s="395"/>
      <c r="AX1218" s="571">
        <v>1.5</v>
      </c>
      <c r="AY1218" s="572">
        <v>1.56</v>
      </c>
      <c r="AZ1218" s="572">
        <v>1.68</v>
      </c>
      <c r="BA1218" s="572">
        <v>1.875</v>
      </c>
      <c r="BB1218" s="573">
        <v>0</v>
      </c>
      <c r="BC1218" s="395">
        <v>0</v>
      </c>
      <c r="BD1218" s="115"/>
      <c r="BE1218" s="115"/>
      <c r="BF1218" s="115"/>
      <c r="BG1218" s="115"/>
      <c r="BH1218" s="115"/>
      <c r="BI1218" s="115"/>
      <c r="BJ1218" s="115"/>
      <c r="BK1218" s="115"/>
      <c r="BQ1218" s="74" t="str">
        <f t="shared" si="660"/>
        <v>16010-(16)</v>
      </c>
      <c r="BR1218" s="120" t="str">
        <f t="shared" si="661"/>
        <v>Reducer</v>
      </c>
      <c r="BS1218" s="120">
        <f t="shared" si="662"/>
        <v>82.35</v>
      </c>
      <c r="BU1218" s="74" t="str">
        <f t="shared" si="663"/>
        <v>16010-(14)</v>
      </c>
      <c r="BV1218" s="120" t="str">
        <f t="shared" si="664"/>
        <v>Reducer</v>
      </c>
      <c r="BW1218" s="120">
        <f t="shared" si="665"/>
        <v>85.644000000000005</v>
      </c>
      <c r="BY1218" s="74" t="str">
        <f t="shared" si="666"/>
        <v>16010-(12)</v>
      </c>
      <c r="BZ1218" s="120" t="str">
        <f t="shared" si="667"/>
        <v>Reducer</v>
      </c>
      <c r="CA1218" s="120">
        <f t="shared" si="668"/>
        <v>92.231999999999999</v>
      </c>
      <c r="CC1218" s="115" t="str">
        <f t="shared" si="669"/>
        <v>16010-(10)</v>
      </c>
      <c r="CD1218" s="120" t="str">
        <f t="shared" si="670"/>
        <v>Reducer</v>
      </c>
      <c r="CE1218" s="417">
        <f t="shared" si="671"/>
        <v>102.9375</v>
      </c>
      <c r="CF1218" s="115"/>
      <c r="CG1218" s="115" t="str">
        <f t="shared" si="672"/>
        <v xml:space="preserve"> </v>
      </c>
      <c r="CH1218" s="120" t="str">
        <f t="shared" si="673"/>
        <v xml:space="preserve"> </v>
      </c>
      <c r="CI1218" s="417" t="str">
        <f t="shared" si="674"/>
        <v xml:space="preserve"> </v>
      </c>
      <c r="CJ1218" s="115"/>
      <c r="CK1218" s="115" t="str">
        <f t="shared" si="675"/>
        <v xml:space="preserve"> </v>
      </c>
      <c r="CL1218" s="120" t="str">
        <f t="shared" si="676"/>
        <v xml:space="preserve"> </v>
      </c>
      <c r="CM1218" s="417" t="str">
        <f t="shared" si="678"/>
        <v xml:space="preserve"> </v>
      </c>
      <c r="IS1218" s="106">
        <v>32.6</v>
      </c>
    </row>
    <row r="1219" spans="2:253" s="74" customFormat="1" ht="17.100000000000001" hidden="1" customHeight="1" x14ac:dyDescent="0.25">
      <c r="B1219" s="504">
        <f>IF(AND('KB Duct Parts'!$BL$14=1,'KB Duct Parts'!K25&gt;0),'KB Duct Parts'!K25,0)</f>
        <v>0</v>
      </c>
      <c r="C1219" s="508">
        <v>16011</v>
      </c>
      <c r="D1219" s="506">
        <f t="shared" si="679"/>
        <v>16011</v>
      </c>
      <c r="E1219" s="504" t="s">
        <v>868</v>
      </c>
      <c r="F1219" s="508" t="str">
        <f t="shared" si="646"/>
        <v xml:space="preserve"> </v>
      </c>
      <c r="G1219" s="509" t="s">
        <v>915</v>
      </c>
      <c r="H1219" s="504" t="s">
        <v>923</v>
      </c>
      <c r="I1219" s="1035" t="s">
        <v>913</v>
      </c>
      <c r="J1219" s="1036"/>
      <c r="K1219" s="516" t="s">
        <v>881</v>
      </c>
      <c r="L1219" s="521">
        <v>18</v>
      </c>
      <c r="M1219" s="532" t="s">
        <v>1700</v>
      </c>
      <c r="N1219" s="514">
        <f t="shared" si="647"/>
        <v>59.9</v>
      </c>
      <c r="O1219" s="518">
        <f t="shared" si="653"/>
        <v>0</v>
      </c>
      <c r="P1219" s="680">
        <f>'KB Duct Parts'!$AE$3</f>
        <v>0</v>
      </c>
      <c r="Q1219" s="681">
        <f t="shared" si="648"/>
        <v>0</v>
      </c>
      <c r="R1219" s="682">
        <f t="shared" si="649"/>
        <v>0</v>
      </c>
      <c r="S1219" s="716">
        <f t="shared" si="650"/>
        <v>0.35</v>
      </c>
      <c r="T1219" s="679">
        <f t="shared" si="651"/>
        <v>0</v>
      </c>
      <c r="U1219" s="679">
        <f t="shared" si="652"/>
        <v>0</v>
      </c>
      <c r="Y1219" s="120"/>
      <c r="AE1219" s="75"/>
      <c r="AF1219" s="370">
        <v>18</v>
      </c>
      <c r="AG1219" s="374">
        <v>16</v>
      </c>
      <c r="AH1219" s="378">
        <v>14</v>
      </c>
      <c r="AI1219" s="381">
        <v>12</v>
      </c>
      <c r="AJ1219" s="386">
        <v>10</v>
      </c>
      <c r="AK1219" s="391"/>
      <c r="AL1219" s="386"/>
      <c r="AM1219" s="363">
        <f t="shared" si="645"/>
        <v>1</v>
      </c>
      <c r="AN1219" s="578">
        <v>59.9</v>
      </c>
      <c r="AO1219" s="120">
        <f t="shared" si="659"/>
        <v>86.256</v>
      </c>
      <c r="AP1219" s="120">
        <f t="shared" si="654"/>
        <v>89.5505</v>
      </c>
      <c r="AQ1219" s="120">
        <f t="shared" si="655"/>
        <v>96.439000000000007</v>
      </c>
      <c r="AR1219" s="120">
        <f t="shared" si="656"/>
        <v>107.82</v>
      </c>
      <c r="AS1219" s="120">
        <f t="shared" si="657"/>
        <v>0</v>
      </c>
      <c r="AT1219" s="120">
        <f t="shared" si="658"/>
        <v>0</v>
      </c>
      <c r="AU1219" s="74" t="s">
        <v>717</v>
      </c>
      <c r="AV1219" s="115"/>
      <c r="AW1219" s="395"/>
      <c r="AX1219" s="571">
        <v>1.44</v>
      </c>
      <c r="AY1219" s="572">
        <v>1.4950000000000001</v>
      </c>
      <c r="AZ1219" s="572">
        <v>1.61</v>
      </c>
      <c r="BA1219" s="572">
        <v>1.8</v>
      </c>
      <c r="BB1219" s="573">
        <v>0</v>
      </c>
      <c r="BC1219" s="395">
        <v>0</v>
      </c>
      <c r="BD1219" s="115"/>
      <c r="BE1219" s="115"/>
      <c r="BF1219" s="115"/>
      <c r="BG1219" s="115"/>
      <c r="BH1219" s="115"/>
      <c r="BI1219" s="115"/>
      <c r="BJ1219" s="115"/>
      <c r="BK1219" s="115"/>
      <c r="BQ1219" s="74" t="str">
        <f t="shared" si="660"/>
        <v>16011-(16)</v>
      </c>
      <c r="BR1219" s="120" t="str">
        <f t="shared" si="661"/>
        <v>Reducer</v>
      </c>
      <c r="BS1219" s="120">
        <f t="shared" si="662"/>
        <v>86.256</v>
      </c>
      <c r="BU1219" s="74" t="str">
        <f t="shared" si="663"/>
        <v>16011-(14)</v>
      </c>
      <c r="BV1219" s="120" t="str">
        <f t="shared" si="664"/>
        <v>Reducer</v>
      </c>
      <c r="BW1219" s="120">
        <f t="shared" si="665"/>
        <v>89.5505</v>
      </c>
      <c r="BY1219" s="74" t="str">
        <f t="shared" si="666"/>
        <v>16011-(12)</v>
      </c>
      <c r="BZ1219" s="120" t="str">
        <f t="shared" si="667"/>
        <v>Reducer</v>
      </c>
      <c r="CA1219" s="120">
        <f t="shared" si="668"/>
        <v>96.439000000000007</v>
      </c>
      <c r="CC1219" s="115" t="str">
        <f t="shared" si="669"/>
        <v>16011-(10)</v>
      </c>
      <c r="CD1219" s="120" t="str">
        <f t="shared" si="670"/>
        <v>Reducer</v>
      </c>
      <c r="CE1219" s="417">
        <f t="shared" si="671"/>
        <v>107.82</v>
      </c>
      <c r="CF1219" s="115"/>
      <c r="CG1219" s="115" t="str">
        <f t="shared" si="672"/>
        <v xml:space="preserve"> </v>
      </c>
      <c r="CH1219" s="120" t="str">
        <f t="shared" si="673"/>
        <v xml:space="preserve"> </v>
      </c>
      <c r="CI1219" s="417" t="str">
        <f t="shared" si="674"/>
        <v xml:space="preserve"> </v>
      </c>
      <c r="CJ1219" s="115"/>
      <c r="CK1219" s="115" t="str">
        <f t="shared" si="675"/>
        <v xml:space="preserve"> </v>
      </c>
      <c r="CL1219" s="120" t="str">
        <f t="shared" si="676"/>
        <v xml:space="preserve"> </v>
      </c>
      <c r="CM1219" s="417" t="str">
        <f t="shared" si="678"/>
        <v xml:space="preserve"> </v>
      </c>
      <c r="IS1219" s="106">
        <v>35.5</v>
      </c>
    </row>
    <row r="1220" spans="2:253" s="74" customFormat="1" ht="17.100000000000001" hidden="1" customHeight="1" x14ac:dyDescent="0.25">
      <c r="B1220" s="504">
        <f>IF(AND('KB Duct Parts'!$BL$14=1,'KB Duct Parts'!K26&gt;0),'KB Duct Parts'!K26,0)</f>
        <v>0</v>
      </c>
      <c r="C1220" s="508">
        <v>16012</v>
      </c>
      <c r="D1220" s="506">
        <f t="shared" si="679"/>
        <v>16012</v>
      </c>
      <c r="E1220" s="504" t="s">
        <v>869</v>
      </c>
      <c r="F1220" s="508" t="str">
        <f t="shared" si="646"/>
        <v xml:space="preserve"> </v>
      </c>
      <c r="G1220" s="509" t="s">
        <v>915</v>
      </c>
      <c r="H1220" s="504" t="s">
        <v>923</v>
      </c>
      <c r="I1220" s="1035" t="s">
        <v>913</v>
      </c>
      <c r="J1220" s="1036"/>
      <c r="K1220" s="516" t="s">
        <v>881</v>
      </c>
      <c r="L1220" s="521">
        <v>18</v>
      </c>
      <c r="M1220" s="532" t="s">
        <v>1700</v>
      </c>
      <c r="N1220" s="514">
        <f t="shared" si="647"/>
        <v>64.900000000000006</v>
      </c>
      <c r="O1220" s="518">
        <f t="shared" si="653"/>
        <v>0</v>
      </c>
      <c r="P1220" s="680">
        <f>'KB Duct Parts'!$AE$3</f>
        <v>0</v>
      </c>
      <c r="Q1220" s="681">
        <f t="shared" si="648"/>
        <v>0</v>
      </c>
      <c r="R1220" s="682">
        <f t="shared" si="649"/>
        <v>0</v>
      </c>
      <c r="S1220" s="716">
        <f t="shared" si="650"/>
        <v>0.35</v>
      </c>
      <c r="T1220" s="679">
        <f t="shared" si="651"/>
        <v>0</v>
      </c>
      <c r="U1220" s="679">
        <f t="shared" si="652"/>
        <v>0</v>
      </c>
      <c r="Y1220" s="120"/>
      <c r="AE1220" s="75"/>
      <c r="AF1220" s="370">
        <v>18</v>
      </c>
      <c r="AG1220" s="374">
        <v>16</v>
      </c>
      <c r="AH1220" s="378">
        <v>14</v>
      </c>
      <c r="AI1220" s="381">
        <v>12</v>
      </c>
      <c r="AJ1220" s="386">
        <v>10</v>
      </c>
      <c r="AK1220" s="391"/>
      <c r="AL1220" s="386"/>
      <c r="AM1220" s="363">
        <f t="shared" si="645"/>
        <v>1</v>
      </c>
      <c r="AN1220" s="578">
        <v>64.900000000000006</v>
      </c>
      <c r="AO1220" s="120">
        <f t="shared" si="659"/>
        <v>89.561999999999998</v>
      </c>
      <c r="AP1220" s="120">
        <f t="shared" si="654"/>
        <v>101.24400000000001</v>
      </c>
      <c r="AQ1220" s="120">
        <f t="shared" si="655"/>
        <v>104.48900000000002</v>
      </c>
      <c r="AR1220" s="120">
        <f t="shared" si="656"/>
        <v>111.95250000000001</v>
      </c>
      <c r="AS1220" s="120">
        <f t="shared" si="657"/>
        <v>0</v>
      </c>
      <c r="AT1220" s="120">
        <f t="shared" si="658"/>
        <v>0</v>
      </c>
      <c r="AU1220" s="74" t="s">
        <v>717</v>
      </c>
      <c r="AV1220" s="115"/>
      <c r="AW1220" s="395"/>
      <c r="AX1220" s="571">
        <v>1.38</v>
      </c>
      <c r="AY1220" s="572">
        <v>1.56</v>
      </c>
      <c r="AZ1220" s="572">
        <v>1.61</v>
      </c>
      <c r="BA1220" s="572">
        <v>1.7250000000000001</v>
      </c>
      <c r="BB1220" s="573">
        <v>0</v>
      </c>
      <c r="BC1220" s="395">
        <v>0</v>
      </c>
      <c r="BD1220" s="115"/>
      <c r="BE1220" s="115"/>
      <c r="BF1220" s="115"/>
      <c r="BG1220" s="115"/>
      <c r="BH1220" s="115"/>
      <c r="BI1220" s="115"/>
      <c r="BJ1220" s="115"/>
      <c r="BK1220" s="115"/>
      <c r="BQ1220" s="74" t="str">
        <f t="shared" si="660"/>
        <v>16012-(16)</v>
      </c>
      <c r="BR1220" s="120" t="str">
        <f t="shared" si="661"/>
        <v>Reducer</v>
      </c>
      <c r="BS1220" s="120">
        <f t="shared" si="662"/>
        <v>89.561999999999998</v>
      </c>
      <c r="BU1220" s="74" t="str">
        <f t="shared" si="663"/>
        <v>16012-(14)</v>
      </c>
      <c r="BV1220" s="120" t="str">
        <f t="shared" si="664"/>
        <v>Reducer</v>
      </c>
      <c r="BW1220" s="120">
        <f t="shared" si="665"/>
        <v>101.24400000000001</v>
      </c>
      <c r="BY1220" s="74" t="str">
        <f t="shared" si="666"/>
        <v>16012-(12)</v>
      </c>
      <c r="BZ1220" s="120" t="str">
        <f t="shared" si="667"/>
        <v>Reducer</v>
      </c>
      <c r="CA1220" s="120">
        <f t="shared" si="668"/>
        <v>104.48900000000002</v>
      </c>
      <c r="CC1220" s="115" t="str">
        <f t="shared" si="669"/>
        <v>16012-(10)</v>
      </c>
      <c r="CD1220" s="120" t="str">
        <f t="shared" si="670"/>
        <v>Reducer</v>
      </c>
      <c r="CE1220" s="417">
        <f t="shared" si="671"/>
        <v>111.95250000000001</v>
      </c>
      <c r="CF1220" s="115"/>
      <c r="CG1220" s="115" t="str">
        <f t="shared" si="672"/>
        <v xml:space="preserve"> </v>
      </c>
      <c r="CH1220" s="120" t="str">
        <f t="shared" si="673"/>
        <v xml:space="preserve"> </v>
      </c>
      <c r="CI1220" s="417" t="str">
        <f t="shared" si="674"/>
        <v xml:space="preserve"> </v>
      </c>
      <c r="CJ1220" s="115"/>
      <c r="CK1220" s="115" t="str">
        <f t="shared" si="675"/>
        <v xml:space="preserve"> </v>
      </c>
      <c r="CL1220" s="120" t="str">
        <f t="shared" si="676"/>
        <v xml:space="preserve"> </v>
      </c>
      <c r="CM1220" s="417" t="str">
        <f t="shared" si="678"/>
        <v xml:space="preserve"> </v>
      </c>
      <c r="IS1220" s="106">
        <v>38.4</v>
      </c>
    </row>
    <row r="1221" spans="2:253" s="74" customFormat="1" ht="17.100000000000001" hidden="1" customHeight="1" x14ac:dyDescent="0.25">
      <c r="B1221" s="504">
        <f>IF(AND('KB Duct Parts'!$BL$14=1,'KB Duct Parts'!K27&gt;0),'KB Duct Parts'!K27,0)</f>
        <v>0</v>
      </c>
      <c r="C1221" s="508">
        <v>16013</v>
      </c>
      <c r="D1221" s="506">
        <f t="shared" si="679"/>
        <v>16013</v>
      </c>
      <c r="E1221" s="504" t="s">
        <v>870</v>
      </c>
      <c r="F1221" s="508" t="str">
        <f t="shared" si="646"/>
        <v xml:space="preserve"> </v>
      </c>
      <c r="G1221" s="509" t="s">
        <v>915</v>
      </c>
      <c r="H1221" s="504" t="s">
        <v>923</v>
      </c>
      <c r="I1221" s="1035" t="s">
        <v>913</v>
      </c>
      <c r="J1221" s="1036"/>
      <c r="K1221" s="516" t="s">
        <v>881</v>
      </c>
      <c r="L1221" s="521">
        <v>18</v>
      </c>
      <c r="M1221" s="532" t="s">
        <v>1700</v>
      </c>
      <c r="N1221" s="514">
        <f t="shared" si="647"/>
        <v>71.099999999999994</v>
      </c>
      <c r="O1221" s="518">
        <f t="shared" si="653"/>
        <v>0</v>
      </c>
      <c r="P1221" s="680">
        <f>'KB Duct Parts'!$AE$3</f>
        <v>0</v>
      </c>
      <c r="Q1221" s="681">
        <f t="shared" si="648"/>
        <v>0</v>
      </c>
      <c r="R1221" s="682">
        <f t="shared" si="649"/>
        <v>0</v>
      </c>
      <c r="S1221" s="716">
        <f t="shared" si="650"/>
        <v>0.35</v>
      </c>
      <c r="T1221" s="679">
        <f t="shared" si="651"/>
        <v>0</v>
      </c>
      <c r="U1221" s="679">
        <f t="shared" si="652"/>
        <v>0</v>
      </c>
      <c r="Y1221" s="120"/>
      <c r="AE1221" s="75"/>
      <c r="AF1221" s="370">
        <v>18</v>
      </c>
      <c r="AG1221" s="374">
        <v>16</v>
      </c>
      <c r="AH1221" s="378">
        <v>14</v>
      </c>
      <c r="AI1221" s="381">
        <v>12</v>
      </c>
      <c r="AJ1221" s="386">
        <v>10</v>
      </c>
      <c r="AK1221" s="391"/>
      <c r="AL1221" s="386"/>
      <c r="AM1221" s="363">
        <f t="shared" ref="AM1221:AM1230" si="680">IF(L1221=AF1221,1,IF(L1221=AG1221,2,IF(L1221=AH1221,3,IF(L1221=AI1221,4,IF(L1221=AJ1221,5,IF(L1221=AK1221,6,IF(L1221=AL1221,7,0)))))))</f>
        <v>1</v>
      </c>
      <c r="AN1221" s="578">
        <v>71.099999999999994</v>
      </c>
      <c r="AO1221" s="120">
        <f t="shared" si="659"/>
        <v>98.117999999999981</v>
      </c>
      <c r="AP1221" s="120">
        <f t="shared" si="654"/>
        <v>106.2945</v>
      </c>
      <c r="AQ1221" s="120">
        <f t="shared" si="655"/>
        <v>109.494</v>
      </c>
      <c r="AR1221" s="120">
        <f t="shared" si="656"/>
        <v>122.64749999999999</v>
      </c>
      <c r="AS1221" s="120">
        <f t="shared" si="657"/>
        <v>0</v>
      </c>
      <c r="AT1221" s="120">
        <f t="shared" si="658"/>
        <v>0</v>
      </c>
      <c r="AU1221" s="74" t="s">
        <v>717</v>
      </c>
      <c r="AV1221" s="115"/>
      <c r="AW1221" s="395"/>
      <c r="AX1221" s="571">
        <v>1.38</v>
      </c>
      <c r="AY1221" s="572">
        <v>1.4950000000000001</v>
      </c>
      <c r="AZ1221" s="572">
        <v>1.54</v>
      </c>
      <c r="BA1221" s="572">
        <v>1.7250000000000001</v>
      </c>
      <c r="BB1221" s="573">
        <v>0</v>
      </c>
      <c r="BC1221" s="395">
        <v>0</v>
      </c>
      <c r="BD1221" s="115"/>
      <c r="BE1221" s="115"/>
      <c r="BF1221" s="115"/>
      <c r="BG1221" s="115"/>
      <c r="BH1221" s="115"/>
      <c r="BI1221" s="115"/>
      <c r="BJ1221" s="115"/>
      <c r="BK1221" s="115"/>
      <c r="BQ1221" s="74" t="str">
        <f t="shared" si="660"/>
        <v>16013-(16)</v>
      </c>
      <c r="BR1221" s="120" t="str">
        <f t="shared" si="661"/>
        <v>Reducer</v>
      </c>
      <c r="BS1221" s="120">
        <f t="shared" si="662"/>
        <v>98.117999999999981</v>
      </c>
      <c r="BU1221" s="74" t="str">
        <f t="shared" si="663"/>
        <v>16013-(14)</v>
      </c>
      <c r="BV1221" s="120" t="str">
        <f t="shared" si="664"/>
        <v>Reducer</v>
      </c>
      <c r="BW1221" s="120">
        <f t="shared" si="665"/>
        <v>106.2945</v>
      </c>
      <c r="BY1221" s="74" t="str">
        <f t="shared" si="666"/>
        <v>16013-(12)</v>
      </c>
      <c r="BZ1221" s="120" t="str">
        <f t="shared" si="667"/>
        <v>Reducer</v>
      </c>
      <c r="CA1221" s="120">
        <f t="shared" si="668"/>
        <v>109.494</v>
      </c>
      <c r="CC1221" s="115" t="str">
        <f t="shared" si="669"/>
        <v>16013-(10)</v>
      </c>
      <c r="CD1221" s="120" t="str">
        <f t="shared" si="670"/>
        <v>Reducer</v>
      </c>
      <c r="CE1221" s="417">
        <f t="shared" si="671"/>
        <v>122.64749999999999</v>
      </c>
      <c r="CF1221" s="115"/>
      <c r="CG1221" s="115" t="str">
        <f t="shared" si="672"/>
        <v xml:space="preserve"> </v>
      </c>
      <c r="CH1221" s="120" t="str">
        <f t="shared" si="673"/>
        <v xml:space="preserve"> </v>
      </c>
      <c r="CI1221" s="417" t="str">
        <f t="shared" si="674"/>
        <v xml:space="preserve"> </v>
      </c>
      <c r="CJ1221" s="115"/>
      <c r="CK1221" s="115" t="str">
        <f t="shared" si="675"/>
        <v xml:space="preserve"> </v>
      </c>
      <c r="CL1221" s="120" t="str">
        <f t="shared" si="676"/>
        <v xml:space="preserve"> </v>
      </c>
      <c r="CM1221" s="417" t="str">
        <f t="shared" si="678"/>
        <v xml:space="preserve"> </v>
      </c>
      <c r="IS1221" s="106">
        <v>42.1</v>
      </c>
    </row>
    <row r="1222" spans="2:253" s="74" customFormat="1" ht="17.100000000000001" hidden="1" customHeight="1" x14ac:dyDescent="0.25">
      <c r="B1222" s="504">
        <f>IF(AND('KB Duct Parts'!$BL$14=1,'KB Duct Parts'!K28&gt;0),'KB Duct Parts'!K28,0)</f>
        <v>0</v>
      </c>
      <c r="C1222" s="508">
        <v>16014</v>
      </c>
      <c r="D1222" s="506">
        <f t="shared" si="679"/>
        <v>16014</v>
      </c>
      <c r="E1222" s="504" t="s">
        <v>871</v>
      </c>
      <c r="F1222" s="508" t="str">
        <f t="shared" ref="F1222:F1285" si="681">IF(AM1222&gt;1,"Non-Std"," ")</f>
        <v xml:space="preserve"> </v>
      </c>
      <c r="G1222" s="509" t="s">
        <v>915</v>
      </c>
      <c r="H1222" s="504" t="s">
        <v>923</v>
      </c>
      <c r="I1222" s="1035" t="s">
        <v>913</v>
      </c>
      <c r="J1222" s="1036"/>
      <c r="K1222" s="516" t="s">
        <v>881</v>
      </c>
      <c r="L1222" s="521">
        <v>18</v>
      </c>
      <c r="M1222" s="532" t="s">
        <v>1700</v>
      </c>
      <c r="N1222" s="514">
        <f t="shared" si="647"/>
        <v>77.400000000000006</v>
      </c>
      <c r="O1222" s="518">
        <f t="shared" si="653"/>
        <v>0</v>
      </c>
      <c r="P1222" s="680">
        <f>'KB Duct Parts'!$AE$3</f>
        <v>0</v>
      </c>
      <c r="Q1222" s="681">
        <f t="shared" si="648"/>
        <v>0</v>
      </c>
      <c r="R1222" s="682">
        <f t="shared" si="649"/>
        <v>0</v>
      </c>
      <c r="S1222" s="716">
        <f t="shared" si="650"/>
        <v>0.35</v>
      </c>
      <c r="T1222" s="679">
        <f t="shared" si="651"/>
        <v>0</v>
      </c>
      <c r="U1222" s="679">
        <f t="shared" si="652"/>
        <v>0</v>
      </c>
      <c r="Y1222" s="120"/>
      <c r="AE1222" s="75"/>
      <c r="AF1222" s="370">
        <v>18</v>
      </c>
      <c r="AG1222" s="374">
        <v>16</v>
      </c>
      <c r="AH1222" s="378">
        <v>14</v>
      </c>
      <c r="AI1222" s="381">
        <v>12</v>
      </c>
      <c r="AJ1222" s="386">
        <v>10</v>
      </c>
      <c r="AK1222" s="391"/>
      <c r="AL1222" s="386"/>
      <c r="AM1222" s="363">
        <f t="shared" si="680"/>
        <v>1</v>
      </c>
      <c r="AN1222" s="578">
        <v>77.400000000000006</v>
      </c>
      <c r="AO1222" s="120">
        <f t="shared" si="659"/>
        <v>102.16800000000001</v>
      </c>
      <c r="AP1222" s="120">
        <f t="shared" si="654"/>
        <v>110.682</v>
      </c>
      <c r="AQ1222" s="120">
        <f t="shared" si="655"/>
        <v>111.456</v>
      </c>
      <c r="AR1222" s="120">
        <f t="shared" si="656"/>
        <v>127.71000000000001</v>
      </c>
      <c r="AS1222" s="120">
        <f t="shared" si="657"/>
        <v>0</v>
      </c>
      <c r="AT1222" s="120">
        <f t="shared" si="658"/>
        <v>0</v>
      </c>
      <c r="AU1222" s="74" t="s">
        <v>717</v>
      </c>
      <c r="AV1222" s="115"/>
      <c r="AW1222" s="395"/>
      <c r="AX1222" s="571">
        <v>1.32</v>
      </c>
      <c r="AY1222" s="572">
        <v>1.43</v>
      </c>
      <c r="AZ1222" s="572">
        <v>1.44</v>
      </c>
      <c r="BA1222" s="572">
        <v>1.65</v>
      </c>
      <c r="BB1222" s="573">
        <v>0</v>
      </c>
      <c r="BC1222" s="395">
        <v>0</v>
      </c>
      <c r="BD1222" s="115"/>
      <c r="BE1222" s="115"/>
      <c r="BF1222" s="115"/>
      <c r="BG1222" s="115"/>
      <c r="BH1222" s="115"/>
      <c r="BI1222" s="115"/>
      <c r="BJ1222" s="115"/>
      <c r="BK1222" s="115"/>
      <c r="BQ1222" s="74" t="str">
        <f t="shared" si="660"/>
        <v>16014-(16)</v>
      </c>
      <c r="BR1222" s="120" t="str">
        <f t="shared" si="661"/>
        <v>Reducer</v>
      </c>
      <c r="BS1222" s="120">
        <f t="shared" si="662"/>
        <v>102.16800000000001</v>
      </c>
      <c r="BU1222" s="74" t="str">
        <f t="shared" si="663"/>
        <v>16014-(14)</v>
      </c>
      <c r="BV1222" s="120" t="str">
        <f t="shared" si="664"/>
        <v>Reducer</v>
      </c>
      <c r="BW1222" s="120">
        <f t="shared" si="665"/>
        <v>110.682</v>
      </c>
      <c r="BY1222" s="74" t="str">
        <f t="shared" si="666"/>
        <v>16014-(12)</v>
      </c>
      <c r="BZ1222" s="120" t="str">
        <f t="shared" si="667"/>
        <v>Reducer</v>
      </c>
      <c r="CA1222" s="120">
        <f t="shared" si="668"/>
        <v>111.456</v>
      </c>
      <c r="CC1222" s="115" t="str">
        <f t="shared" si="669"/>
        <v>16014-(10)</v>
      </c>
      <c r="CD1222" s="120" t="str">
        <f t="shared" si="670"/>
        <v>Reducer</v>
      </c>
      <c r="CE1222" s="417">
        <f t="shared" si="671"/>
        <v>127.71000000000001</v>
      </c>
      <c r="CF1222" s="115"/>
      <c r="CG1222" s="115" t="str">
        <f t="shared" si="672"/>
        <v xml:space="preserve"> </v>
      </c>
      <c r="CH1222" s="120" t="str">
        <f t="shared" si="673"/>
        <v xml:space="preserve"> </v>
      </c>
      <c r="CI1222" s="417" t="str">
        <f t="shared" si="674"/>
        <v xml:space="preserve"> </v>
      </c>
      <c r="CJ1222" s="115"/>
      <c r="CK1222" s="115" t="str">
        <f t="shared" si="675"/>
        <v xml:space="preserve"> </v>
      </c>
      <c r="CL1222" s="120" t="str">
        <f t="shared" si="676"/>
        <v xml:space="preserve"> </v>
      </c>
      <c r="CM1222" s="417" t="str">
        <f t="shared" si="678"/>
        <v xml:space="preserve"> </v>
      </c>
      <c r="IS1222" s="106">
        <v>45.8</v>
      </c>
    </row>
    <row r="1223" spans="2:253" s="74" customFormat="1" ht="17.100000000000001" hidden="1" customHeight="1" x14ac:dyDescent="0.25">
      <c r="B1223" s="504">
        <f>IF(AND('KB Duct Parts'!$BL$14=1,'KB Duct Parts'!K29&gt;0),'KB Duct Parts'!K29,0)</f>
        <v>0</v>
      </c>
      <c r="C1223" s="508">
        <v>16015</v>
      </c>
      <c r="D1223" s="506">
        <f t="shared" si="679"/>
        <v>16015</v>
      </c>
      <c r="E1223" s="504" t="s">
        <v>872</v>
      </c>
      <c r="F1223" s="508" t="str">
        <f t="shared" si="681"/>
        <v xml:space="preserve"> </v>
      </c>
      <c r="G1223" s="509" t="s">
        <v>915</v>
      </c>
      <c r="H1223" s="504" t="s">
        <v>923</v>
      </c>
      <c r="I1223" s="1035" t="s">
        <v>913</v>
      </c>
      <c r="J1223" s="1036"/>
      <c r="K1223" s="516" t="s">
        <v>881</v>
      </c>
      <c r="L1223" s="521">
        <v>18</v>
      </c>
      <c r="M1223" s="532" t="s">
        <v>1700</v>
      </c>
      <c r="N1223" s="514">
        <f t="shared" si="647"/>
        <v>92</v>
      </c>
      <c r="O1223" s="518">
        <f t="shared" si="653"/>
        <v>0</v>
      </c>
      <c r="P1223" s="680">
        <f>'KB Duct Parts'!$AE$3</f>
        <v>0</v>
      </c>
      <c r="Q1223" s="681">
        <f t="shared" si="648"/>
        <v>0</v>
      </c>
      <c r="R1223" s="682">
        <f t="shared" si="649"/>
        <v>0</v>
      </c>
      <c r="S1223" s="716">
        <f t="shared" si="650"/>
        <v>0.35</v>
      </c>
      <c r="T1223" s="679">
        <f t="shared" si="651"/>
        <v>0</v>
      </c>
      <c r="U1223" s="679">
        <f t="shared" si="652"/>
        <v>0</v>
      </c>
      <c r="Y1223" s="120"/>
      <c r="AE1223" s="75"/>
      <c r="AF1223" s="370">
        <v>18</v>
      </c>
      <c r="AG1223" s="374">
        <v>16</v>
      </c>
      <c r="AH1223" s="378">
        <v>14</v>
      </c>
      <c r="AI1223" s="381">
        <v>12</v>
      </c>
      <c r="AJ1223" s="386">
        <v>10</v>
      </c>
      <c r="AK1223" s="391"/>
      <c r="AL1223" s="386"/>
      <c r="AM1223" s="363">
        <f t="shared" si="680"/>
        <v>1</v>
      </c>
      <c r="AN1223" s="578">
        <v>92</v>
      </c>
      <c r="AO1223" s="120">
        <f t="shared" si="659"/>
        <v>110.39999999999999</v>
      </c>
      <c r="AP1223" s="120">
        <f t="shared" si="654"/>
        <v>119.60000000000001</v>
      </c>
      <c r="AQ1223" s="120">
        <f t="shared" si="655"/>
        <v>128.79999999999998</v>
      </c>
      <c r="AR1223" s="120">
        <f t="shared" si="656"/>
        <v>138</v>
      </c>
      <c r="AS1223" s="120">
        <f t="shared" si="657"/>
        <v>0</v>
      </c>
      <c r="AT1223" s="120">
        <f t="shared" si="658"/>
        <v>0</v>
      </c>
      <c r="AU1223" s="74" t="s">
        <v>717</v>
      </c>
      <c r="AV1223" s="115"/>
      <c r="AW1223" s="395"/>
      <c r="AX1223" s="571">
        <v>1.2</v>
      </c>
      <c r="AY1223" s="572">
        <v>1.3</v>
      </c>
      <c r="AZ1223" s="572">
        <v>1.4</v>
      </c>
      <c r="BA1223" s="572">
        <v>1.5</v>
      </c>
      <c r="BB1223" s="573">
        <v>0</v>
      </c>
      <c r="BC1223" s="395">
        <v>0</v>
      </c>
      <c r="BD1223" s="115"/>
      <c r="BE1223" s="115"/>
      <c r="BF1223" s="115"/>
      <c r="BG1223" s="115"/>
      <c r="BH1223" s="115"/>
      <c r="BI1223" s="115"/>
      <c r="BJ1223" s="115"/>
      <c r="BK1223" s="115"/>
      <c r="BQ1223" s="74" t="str">
        <f t="shared" si="660"/>
        <v>16015-(16)</v>
      </c>
      <c r="BR1223" s="120" t="str">
        <f t="shared" si="661"/>
        <v>Reducer</v>
      </c>
      <c r="BS1223" s="120">
        <f t="shared" si="662"/>
        <v>110.39999999999999</v>
      </c>
      <c r="BU1223" s="74" t="str">
        <f t="shared" si="663"/>
        <v>16015-(14)</v>
      </c>
      <c r="BV1223" s="120" t="str">
        <f t="shared" si="664"/>
        <v>Reducer</v>
      </c>
      <c r="BW1223" s="120">
        <f t="shared" si="665"/>
        <v>119.60000000000001</v>
      </c>
      <c r="BY1223" s="74" t="str">
        <f t="shared" si="666"/>
        <v>16015-(12)</v>
      </c>
      <c r="BZ1223" s="120" t="str">
        <f t="shared" si="667"/>
        <v>Reducer</v>
      </c>
      <c r="CA1223" s="120">
        <f t="shared" si="668"/>
        <v>128.79999999999998</v>
      </c>
      <c r="CC1223" s="115" t="str">
        <f t="shared" si="669"/>
        <v>16015-(10)</v>
      </c>
      <c r="CD1223" s="120" t="str">
        <f t="shared" si="670"/>
        <v>Reducer</v>
      </c>
      <c r="CE1223" s="417">
        <f t="shared" si="671"/>
        <v>138</v>
      </c>
      <c r="CF1223" s="115"/>
      <c r="CG1223" s="115" t="str">
        <f t="shared" si="672"/>
        <v xml:space="preserve"> </v>
      </c>
      <c r="CH1223" s="120" t="str">
        <f t="shared" si="673"/>
        <v xml:space="preserve"> </v>
      </c>
      <c r="CI1223" s="417" t="str">
        <f t="shared" si="674"/>
        <v xml:space="preserve"> </v>
      </c>
      <c r="CJ1223" s="115"/>
      <c r="CK1223" s="115" t="str">
        <f t="shared" si="675"/>
        <v xml:space="preserve"> </v>
      </c>
      <c r="CL1223" s="120" t="str">
        <f t="shared" si="676"/>
        <v xml:space="preserve"> </v>
      </c>
      <c r="CM1223" s="417" t="str">
        <f t="shared" si="678"/>
        <v xml:space="preserve"> </v>
      </c>
      <c r="IS1223" s="106">
        <v>54.5</v>
      </c>
    </row>
    <row r="1224" spans="2:253" s="74" customFormat="1" ht="17.100000000000001" hidden="1" customHeight="1" x14ac:dyDescent="0.25">
      <c r="B1224" s="504">
        <f>IF(AND('KB Duct Parts'!$BL$14=1,'KB Duct Parts'!K30&gt;0),'KB Duct Parts'!K30,0)</f>
        <v>0</v>
      </c>
      <c r="C1224" s="508">
        <v>16016</v>
      </c>
      <c r="D1224" s="506">
        <f t="shared" si="679"/>
        <v>16016</v>
      </c>
      <c r="E1224" s="504" t="s">
        <v>873</v>
      </c>
      <c r="F1224" s="508" t="str">
        <f t="shared" si="681"/>
        <v xml:space="preserve"> </v>
      </c>
      <c r="G1224" s="509" t="s">
        <v>915</v>
      </c>
      <c r="H1224" s="504" t="s">
        <v>923</v>
      </c>
      <c r="I1224" s="1035" t="s">
        <v>913</v>
      </c>
      <c r="J1224" s="1036"/>
      <c r="K1224" s="516" t="s">
        <v>881</v>
      </c>
      <c r="L1224" s="521">
        <v>18</v>
      </c>
      <c r="M1224" s="532" t="s">
        <v>1700</v>
      </c>
      <c r="N1224" s="514">
        <f t="shared" si="647"/>
        <v>106.6</v>
      </c>
      <c r="O1224" s="518">
        <f t="shared" si="653"/>
        <v>0</v>
      </c>
      <c r="P1224" s="680">
        <f>'KB Duct Parts'!$AE$3</f>
        <v>0</v>
      </c>
      <c r="Q1224" s="681">
        <f t="shared" si="648"/>
        <v>0</v>
      </c>
      <c r="R1224" s="682">
        <f t="shared" si="649"/>
        <v>0</v>
      </c>
      <c r="S1224" s="716">
        <f t="shared" si="650"/>
        <v>0.35</v>
      </c>
      <c r="T1224" s="679">
        <f t="shared" si="651"/>
        <v>0</v>
      </c>
      <c r="U1224" s="679">
        <f t="shared" si="652"/>
        <v>0</v>
      </c>
      <c r="Y1224" s="120"/>
      <c r="AE1224" s="75"/>
      <c r="AF1224" s="370">
        <v>18</v>
      </c>
      <c r="AG1224" s="374">
        <v>16</v>
      </c>
      <c r="AH1224" s="378">
        <v>14</v>
      </c>
      <c r="AI1224" s="381">
        <v>12</v>
      </c>
      <c r="AJ1224" s="386">
        <v>10</v>
      </c>
      <c r="AK1224" s="391"/>
      <c r="AL1224" s="386"/>
      <c r="AM1224" s="363">
        <f t="shared" si="680"/>
        <v>1</v>
      </c>
      <c r="AN1224" s="578">
        <v>106.6</v>
      </c>
      <c r="AO1224" s="120">
        <f t="shared" si="659"/>
        <v>127.91999999999999</v>
      </c>
      <c r="AP1224" s="120">
        <f t="shared" si="654"/>
        <v>138.57999999999998</v>
      </c>
      <c r="AQ1224" s="120">
        <f t="shared" si="655"/>
        <v>149.23999999999998</v>
      </c>
      <c r="AR1224" s="120">
        <f t="shared" si="656"/>
        <v>159.89999999999998</v>
      </c>
      <c r="AS1224" s="120">
        <f t="shared" si="657"/>
        <v>0</v>
      </c>
      <c r="AT1224" s="120">
        <f t="shared" si="658"/>
        <v>0</v>
      </c>
      <c r="AU1224" s="74" t="s">
        <v>717</v>
      </c>
      <c r="AV1224" s="115"/>
      <c r="AW1224" s="395"/>
      <c r="AX1224" s="571">
        <v>1.2</v>
      </c>
      <c r="AY1224" s="572">
        <v>1.3</v>
      </c>
      <c r="AZ1224" s="572">
        <v>1.4</v>
      </c>
      <c r="BA1224" s="572">
        <v>1.5</v>
      </c>
      <c r="BB1224" s="573">
        <v>0</v>
      </c>
      <c r="BC1224" s="395">
        <v>0</v>
      </c>
      <c r="BD1224" s="115"/>
      <c r="BE1224" s="115"/>
      <c r="BF1224" s="115"/>
      <c r="BG1224" s="115"/>
      <c r="BH1224" s="115"/>
      <c r="BI1224" s="115"/>
      <c r="BJ1224" s="115"/>
      <c r="BK1224" s="115"/>
      <c r="BQ1224" s="74" t="str">
        <f t="shared" si="660"/>
        <v>16016-(16)</v>
      </c>
      <c r="BR1224" s="120" t="str">
        <f t="shared" si="661"/>
        <v>Reducer</v>
      </c>
      <c r="BS1224" s="120">
        <f t="shared" si="662"/>
        <v>127.91999999999999</v>
      </c>
      <c r="BU1224" s="74" t="str">
        <f t="shared" si="663"/>
        <v>16016-(14)</v>
      </c>
      <c r="BV1224" s="120" t="str">
        <f t="shared" si="664"/>
        <v>Reducer</v>
      </c>
      <c r="BW1224" s="120">
        <f t="shared" si="665"/>
        <v>138.57999999999998</v>
      </c>
      <c r="BY1224" s="74" t="str">
        <f t="shared" si="666"/>
        <v>16016-(12)</v>
      </c>
      <c r="BZ1224" s="120" t="str">
        <f t="shared" si="667"/>
        <v>Reducer</v>
      </c>
      <c r="CA1224" s="120">
        <f t="shared" si="668"/>
        <v>149.23999999999998</v>
      </c>
      <c r="CC1224" s="115" t="str">
        <f t="shared" si="669"/>
        <v>16016-(10)</v>
      </c>
      <c r="CD1224" s="120" t="str">
        <f t="shared" si="670"/>
        <v>Reducer</v>
      </c>
      <c r="CE1224" s="417">
        <f t="shared" si="671"/>
        <v>159.89999999999998</v>
      </c>
      <c r="CF1224" s="115"/>
      <c r="CG1224" s="115" t="str">
        <f t="shared" si="672"/>
        <v xml:space="preserve"> </v>
      </c>
      <c r="CH1224" s="120" t="str">
        <f t="shared" si="673"/>
        <v xml:space="preserve"> </v>
      </c>
      <c r="CI1224" s="417" t="str">
        <f t="shared" si="674"/>
        <v xml:space="preserve"> </v>
      </c>
      <c r="CJ1224" s="115"/>
      <c r="CK1224" s="115" t="str">
        <f t="shared" si="675"/>
        <v xml:space="preserve"> </v>
      </c>
      <c r="CL1224" s="120" t="str">
        <f t="shared" si="676"/>
        <v xml:space="preserve"> </v>
      </c>
      <c r="CM1224" s="417" t="str">
        <f t="shared" si="678"/>
        <v xml:space="preserve"> </v>
      </c>
      <c r="IS1224" s="106">
        <v>63.2</v>
      </c>
    </row>
    <row r="1225" spans="2:253" s="74" customFormat="1" ht="17.100000000000001" hidden="1" customHeight="1" x14ac:dyDescent="0.25">
      <c r="B1225" s="504">
        <f>IF(AND('KB Duct Parts'!$BL$14=1,'KB Duct Parts'!K31&gt;0),'KB Duct Parts'!K31,0)</f>
        <v>0</v>
      </c>
      <c r="C1225" s="508">
        <v>16017</v>
      </c>
      <c r="D1225" s="506">
        <f t="shared" si="679"/>
        <v>16017</v>
      </c>
      <c r="E1225" s="504" t="s">
        <v>874</v>
      </c>
      <c r="F1225" s="508" t="str">
        <f t="shared" si="681"/>
        <v xml:space="preserve"> </v>
      </c>
      <c r="G1225" s="509" t="s">
        <v>915</v>
      </c>
      <c r="H1225" s="504" t="s">
        <v>923</v>
      </c>
      <c r="I1225" s="1035" t="s">
        <v>913</v>
      </c>
      <c r="J1225" s="1036"/>
      <c r="K1225" s="516" t="s">
        <v>881</v>
      </c>
      <c r="L1225" s="521">
        <v>18</v>
      </c>
      <c r="M1225" s="532" t="s">
        <v>1700</v>
      </c>
      <c r="N1225" s="514">
        <f t="shared" si="647"/>
        <v>108.9</v>
      </c>
      <c r="O1225" s="518">
        <f t="shared" si="653"/>
        <v>0</v>
      </c>
      <c r="P1225" s="680">
        <f>'KB Duct Parts'!$AE$3</f>
        <v>0</v>
      </c>
      <c r="Q1225" s="681">
        <f t="shared" si="648"/>
        <v>0</v>
      </c>
      <c r="R1225" s="682">
        <f t="shared" si="649"/>
        <v>0</v>
      </c>
      <c r="S1225" s="716">
        <f t="shared" si="650"/>
        <v>0.35</v>
      </c>
      <c r="T1225" s="679">
        <f t="shared" si="651"/>
        <v>0</v>
      </c>
      <c r="U1225" s="679">
        <f t="shared" si="652"/>
        <v>0</v>
      </c>
      <c r="Y1225" s="120"/>
      <c r="AE1225" s="75"/>
      <c r="AF1225" s="370">
        <v>18</v>
      </c>
      <c r="AG1225" s="374">
        <v>16</v>
      </c>
      <c r="AH1225" s="378">
        <v>14</v>
      </c>
      <c r="AI1225" s="381">
        <v>12</v>
      </c>
      <c r="AJ1225" s="386">
        <v>10</v>
      </c>
      <c r="AK1225" s="391"/>
      <c r="AL1225" s="386"/>
      <c r="AM1225" s="363">
        <f t="shared" si="680"/>
        <v>1</v>
      </c>
      <c r="AN1225" s="578">
        <v>108.9</v>
      </c>
      <c r="AO1225" s="120">
        <f t="shared" si="659"/>
        <v>130.68</v>
      </c>
      <c r="AP1225" s="120">
        <f t="shared" si="654"/>
        <v>141.57000000000002</v>
      </c>
      <c r="AQ1225" s="120">
        <f t="shared" si="655"/>
        <v>152.46</v>
      </c>
      <c r="AR1225" s="120">
        <f t="shared" si="656"/>
        <v>163.35000000000002</v>
      </c>
      <c r="AS1225" s="120">
        <f t="shared" si="657"/>
        <v>0</v>
      </c>
      <c r="AT1225" s="120">
        <f t="shared" si="658"/>
        <v>0</v>
      </c>
      <c r="AU1225" s="74" t="s">
        <v>717</v>
      </c>
      <c r="AV1225" s="115"/>
      <c r="AW1225" s="395"/>
      <c r="AX1225" s="571">
        <v>1.2</v>
      </c>
      <c r="AY1225" s="572">
        <v>1.3</v>
      </c>
      <c r="AZ1225" s="572">
        <v>1.4</v>
      </c>
      <c r="BA1225" s="572">
        <v>1.5</v>
      </c>
      <c r="BB1225" s="573">
        <v>0</v>
      </c>
      <c r="BC1225" s="395">
        <v>0</v>
      </c>
      <c r="BD1225" s="115"/>
      <c r="BE1225" s="115"/>
      <c r="BF1225" s="115"/>
      <c r="BG1225" s="115"/>
      <c r="BH1225" s="115"/>
      <c r="BI1225" s="115"/>
      <c r="BJ1225" s="115"/>
      <c r="BK1225" s="115"/>
      <c r="BQ1225" s="74" t="str">
        <f t="shared" si="660"/>
        <v>16017-(16)</v>
      </c>
      <c r="BR1225" s="120" t="str">
        <f t="shared" si="661"/>
        <v>Reducer</v>
      </c>
      <c r="BS1225" s="120">
        <f t="shared" si="662"/>
        <v>130.68</v>
      </c>
      <c r="BU1225" s="74" t="str">
        <f t="shared" si="663"/>
        <v>16017-(14)</v>
      </c>
      <c r="BV1225" s="120" t="str">
        <f t="shared" si="664"/>
        <v>Reducer</v>
      </c>
      <c r="BW1225" s="120">
        <f t="shared" si="665"/>
        <v>141.57000000000002</v>
      </c>
      <c r="BY1225" s="74" t="str">
        <f t="shared" si="666"/>
        <v>16017-(12)</v>
      </c>
      <c r="BZ1225" s="120" t="str">
        <f t="shared" si="667"/>
        <v>Reducer</v>
      </c>
      <c r="CA1225" s="120">
        <f t="shared" si="668"/>
        <v>152.46</v>
      </c>
      <c r="CC1225" s="115" t="str">
        <f t="shared" si="669"/>
        <v>16017-(10)</v>
      </c>
      <c r="CD1225" s="120" t="str">
        <f t="shared" si="670"/>
        <v>Reducer</v>
      </c>
      <c r="CE1225" s="417">
        <f t="shared" si="671"/>
        <v>163.35000000000002</v>
      </c>
      <c r="CF1225" s="115"/>
      <c r="CG1225" s="115" t="str">
        <f t="shared" si="672"/>
        <v xml:space="preserve"> </v>
      </c>
      <c r="CH1225" s="120" t="str">
        <f t="shared" si="673"/>
        <v xml:space="preserve"> </v>
      </c>
      <c r="CI1225" s="417" t="str">
        <f t="shared" si="674"/>
        <v xml:space="preserve"> </v>
      </c>
      <c r="CJ1225" s="115"/>
      <c r="CK1225" s="115" t="str">
        <f t="shared" si="675"/>
        <v xml:space="preserve"> </v>
      </c>
      <c r="CL1225" s="120" t="str">
        <f t="shared" si="676"/>
        <v xml:space="preserve"> </v>
      </c>
      <c r="CM1225" s="417" t="str">
        <f t="shared" si="678"/>
        <v xml:space="preserve"> </v>
      </c>
      <c r="IS1225" s="106">
        <v>64.5</v>
      </c>
    </row>
    <row r="1226" spans="2:253" s="74" customFormat="1" ht="17.100000000000001" hidden="1" customHeight="1" x14ac:dyDescent="0.25">
      <c r="B1226" s="504">
        <f>IF(AND('KB Duct Parts'!$BL$14=1,'KB Duct Parts'!K32&gt;0),'KB Duct Parts'!K32,0)</f>
        <v>0</v>
      </c>
      <c r="C1226" s="508">
        <v>16018</v>
      </c>
      <c r="D1226" s="506">
        <f t="shared" si="679"/>
        <v>16018</v>
      </c>
      <c r="E1226" s="504" t="s">
        <v>875</v>
      </c>
      <c r="F1226" s="508" t="str">
        <f t="shared" si="681"/>
        <v xml:space="preserve"> </v>
      </c>
      <c r="G1226" s="509" t="s">
        <v>915</v>
      </c>
      <c r="H1226" s="504" t="s">
        <v>923</v>
      </c>
      <c r="I1226" s="1035" t="s">
        <v>913</v>
      </c>
      <c r="J1226" s="1036"/>
      <c r="K1226" s="516" t="s">
        <v>881</v>
      </c>
      <c r="L1226" s="521">
        <v>18</v>
      </c>
      <c r="M1226" s="532" t="s">
        <v>1700</v>
      </c>
      <c r="N1226" s="514">
        <f t="shared" si="647"/>
        <v>111.1</v>
      </c>
      <c r="O1226" s="518">
        <f t="shared" si="653"/>
        <v>0</v>
      </c>
      <c r="P1226" s="680">
        <f>'KB Duct Parts'!$AE$3</f>
        <v>0</v>
      </c>
      <c r="Q1226" s="681">
        <f t="shared" si="648"/>
        <v>0</v>
      </c>
      <c r="R1226" s="682">
        <f t="shared" si="649"/>
        <v>0</v>
      </c>
      <c r="S1226" s="716">
        <f t="shared" si="650"/>
        <v>0.35</v>
      </c>
      <c r="T1226" s="679">
        <f t="shared" si="651"/>
        <v>0</v>
      </c>
      <c r="U1226" s="679">
        <f t="shared" si="652"/>
        <v>0</v>
      </c>
      <c r="Y1226" s="120"/>
      <c r="AE1226" s="75"/>
      <c r="AF1226" s="370">
        <v>18</v>
      </c>
      <c r="AG1226" s="374">
        <v>16</v>
      </c>
      <c r="AH1226" s="378">
        <v>14</v>
      </c>
      <c r="AI1226" s="381">
        <v>12</v>
      </c>
      <c r="AJ1226" s="386">
        <v>10</v>
      </c>
      <c r="AK1226" s="391"/>
      <c r="AL1226" s="386"/>
      <c r="AM1226" s="363">
        <f t="shared" si="680"/>
        <v>1</v>
      </c>
      <c r="AN1226" s="578">
        <v>111.1</v>
      </c>
      <c r="AO1226" s="120">
        <f t="shared" si="659"/>
        <v>133.32</v>
      </c>
      <c r="AP1226" s="120">
        <f t="shared" si="654"/>
        <v>144.43</v>
      </c>
      <c r="AQ1226" s="120">
        <f t="shared" si="655"/>
        <v>155.54</v>
      </c>
      <c r="AR1226" s="120">
        <f t="shared" si="656"/>
        <v>166.64999999999998</v>
      </c>
      <c r="AS1226" s="120">
        <f t="shared" si="657"/>
        <v>0</v>
      </c>
      <c r="AT1226" s="120">
        <f t="shared" si="658"/>
        <v>0</v>
      </c>
      <c r="AU1226" s="74" t="s">
        <v>717</v>
      </c>
      <c r="AV1226" s="115"/>
      <c r="AW1226" s="395"/>
      <c r="AX1226" s="571">
        <v>1.2</v>
      </c>
      <c r="AY1226" s="572">
        <v>1.3</v>
      </c>
      <c r="AZ1226" s="572">
        <v>1.4</v>
      </c>
      <c r="BA1226" s="572">
        <v>1.5</v>
      </c>
      <c r="BB1226" s="573">
        <v>0</v>
      </c>
      <c r="BC1226" s="395">
        <v>0</v>
      </c>
      <c r="BD1226" s="115"/>
      <c r="BE1226" s="115"/>
      <c r="BF1226" s="115"/>
      <c r="BG1226" s="115"/>
      <c r="BH1226" s="115"/>
      <c r="BI1226" s="115"/>
      <c r="BJ1226" s="115"/>
      <c r="BK1226" s="115"/>
      <c r="BQ1226" s="74" t="str">
        <f t="shared" si="660"/>
        <v>16018-(16)</v>
      </c>
      <c r="BR1226" s="120" t="str">
        <f t="shared" si="661"/>
        <v>Reducer</v>
      </c>
      <c r="BS1226" s="120">
        <f t="shared" si="662"/>
        <v>133.32</v>
      </c>
      <c r="BU1226" s="74" t="str">
        <f t="shared" si="663"/>
        <v>16018-(14)</v>
      </c>
      <c r="BV1226" s="120" t="str">
        <f t="shared" si="664"/>
        <v>Reducer</v>
      </c>
      <c r="BW1226" s="120">
        <f t="shared" si="665"/>
        <v>144.43</v>
      </c>
      <c r="BY1226" s="74" t="str">
        <f t="shared" si="666"/>
        <v>16018-(12)</v>
      </c>
      <c r="BZ1226" s="120" t="str">
        <f t="shared" si="667"/>
        <v>Reducer</v>
      </c>
      <c r="CA1226" s="120">
        <f t="shared" si="668"/>
        <v>155.54</v>
      </c>
      <c r="CC1226" s="115" t="str">
        <f t="shared" si="669"/>
        <v>16018-(10)</v>
      </c>
      <c r="CD1226" s="120" t="str">
        <f t="shared" si="670"/>
        <v>Reducer</v>
      </c>
      <c r="CE1226" s="417">
        <f t="shared" si="671"/>
        <v>166.64999999999998</v>
      </c>
      <c r="CF1226" s="115"/>
      <c r="CG1226" s="115" t="str">
        <f t="shared" si="672"/>
        <v xml:space="preserve"> </v>
      </c>
      <c r="CH1226" s="120" t="str">
        <f t="shared" si="673"/>
        <v xml:space="preserve"> </v>
      </c>
      <c r="CI1226" s="417" t="str">
        <f t="shared" si="674"/>
        <v xml:space="preserve"> </v>
      </c>
      <c r="CJ1226" s="115"/>
      <c r="CK1226" s="115" t="str">
        <f t="shared" si="675"/>
        <v xml:space="preserve"> </v>
      </c>
      <c r="CL1226" s="120" t="str">
        <f t="shared" si="676"/>
        <v xml:space="preserve"> </v>
      </c>
      <c r="CM1226" s="417" t="str">
        <f t="shared" si="678"/>
        <v xml:space="preserve"> </v>
      </c>
      <c r="IS1226" s="106">
        <v>65.900000000000006</v>
      </c>
    </row>
    <row r="1227" spans="2:253" s="74" customFormat="1" ht="17.100000000000001" hidden="1" customHeight="1" x14ac:dyDescent="0.25">
      <c r="B1227" s="504">
        <f>IF(AND('KB Duct Parts'!$BL$14=1,'KB Duct Parts'!K33&gt;0),'KB Duct Parts'!K33,0)</f>
        <v>0</v>
      </c>
      <c r="C1227" s="508">
        <v>16019</v>
      </c>
      <c r="D1227" s="506">
        <f t="shared" si="679"/>
        <v>16019</v>
      </c>
      <c r="E1227" s="504" t="s">
        <v>876</v>
      </c>
      <c r="F1227" s="508" t="str">
        <f t="shared" si="681"/>
        <v xml:space="preserve"> </v>
      </c>
      <c r="G1227" s="509" t="s">
        <v>915</v>
      </c>
      <c r="H1227" s="504" t="s">
        <v>923</v>
      </c>
      <c r="I1227" s="1035" t="s">
        <v>913</v>
      </c>
      <c r="J1227" s="1036"/>
      <c r="K1227" s="516" t="s">
        <v>881</v>
      </c>
      <c r="L1227" s="521">
        <v>18</v>
      </c>
      <c r="M1227" s="532" t="s">
        <v>1700</v>
      </c>
      <c r="N1227" s="514">
        <f t="shared" si="647"/>
        <v>114.7</v>
      </c>
      <c r="O1227" s="518">
        <f t="shared" si="653"/>
        <v>0</v>
      </c>
      <c r="P1227" s="680">
        <f>'KB Duct Parts'!$AE$3</f>
        <v>0</v>
      </c>
      <c r="Q1227" s="681">
        <f t="shared" si="648"/>
        <v>0</v>
      </c>
      <c r="R1227" s="682">
        <f t="shared" si="649"/>
        <v>0</v>
      </c>
      <c r="S1227" s="716">
        <f t="shared" si="650"/>
        <v>0.35</v>
      </c>
      <c r="T1227" s="679">
        <f t="shared" si="651"/>
        <v>0</v>
      </c>
      <c r="U1227" s="679">
        <f t="shared" si="652"/>
        <v>0</v>
      </c>
      <c r="Y1227" s="120"/>
      <c r="AE1227" s="75"/>
      <c r="AF1227" s="370">
        <v>18</v>
      </c>
      <c r="AG1227" s="374">
        <v>16</v>
      </c>
      <c r="AH1227" s="378">
        <v>14</v>
      </c>
      <c r="AI1227" s="381">
        <v>12</v>
      </c>
      <c r="AJ1227" s="386">
        <v>10</v>
      </c>
      <c r="AK1227" s="391"/>
      <c r="AL1227" s="386"/>
      <c r="AM1227" s="363">
        <f t="shared" si="680"/>
        <v>1</v>
      </c>
      <c r="AN1227" s="578">
        <v>114.7</v>
      </c>
      <c r="AO1227" s="120">
        <f t="shared" si="659"/>
        <v>137.63999999999999</v>
      </c>
      <c r="AP1227" s="120">
        <f t="shared" si="654"/>
        <v>149.11000000000001</v>
      </c>
      <c r="AQ1227" s="120">
        <f t="shared" si="655"/>
        <v>160.57999999999998</v>
      </c>
      <c r="AR1227" s="120">
        <f t="shared" si="656"/>
        <v>172.05</v>
      </c>
      <c r="AS1227" s="120">
        <f t="shared" si="657"/>
        <v>0</v>
      </c>
      <c r="AT1227" s="120">
        <f t="shared" si="658"/>
        <v>0</v>
      </c>
      <c r="AU1227" s="74" t="s">
        <v>717</v>
      </c>
      <c r="AV1227" s="115"/>
      <c r="AW1227" s="395"/>
      <c r="AX1227" s="571">
        <v>1.2</v>
      </c>
      <c r="AY1227" s="572">
        <v>1.3</v>
      </c>
      <c r="AZ1227" s="572">
        <v>1.4</v>
      </c>
      <c r="BA1227" s="572">
        <v>1.5</v>
      </c>
      <c r="BB1227" s="573">
        <v>0</v>
      </c>
      <c r="BC1227" s="395">
        <v>0</v>
      </c>
      <c r="BD1227" s="115"/>
      <c r="BE1227" s="115"/>
      <c r="BF1227" s="115"/>
      <c r="BG1227" s="115"/>
      <c r="BH1227" s="115"/>
      <c r="BI1227" s="115"/>
      <c r="BJ1227" s="115"/>
      <c r="BK1227" s="115"/>
      <c r="BQ1227" s="74" t="str">
        <f t="shared" si="660"/>
        <v>16019-(16)</v>
      </c>
      <c r="BR1227" s="120" t="str">
        <f t="shared" si="661"/>
        <v>Reducer</v>
      </c>
      <c r="BS1227" s="120">
        <f t="shared" si="662"/>
        <v>137.63999999999999</v>
      </c>
      <c r="BU1227" s="74" t="str">
        <f t="shared" si="663"/>
        <v>16019-(14)</v>
      </c>
      <c r="BV1227" s="120" t="str">
        <f t="shared" si="664"/>
        <v>Reducer</v>
      </c>
      <c r="BW1227" s="120">
        <f t="shared" si="665"/>
        <v>149.11000000000001</v>
      </c>
      <c r="BY1227" s="74" t="str">
        <f t="shared" si="666"/>
        <v>16019-(12)</v>
      </c>
      <c r="BZ1227" s="120" t="str">
        <f t="shared" si="667"/>
        <v>Reducer</v>
      </c>
      <c r="CA1227" s="120">
        <f t="shared" si="668"/>
        <v>160.57999999999998</v>
      </c>
      <c r="CC1227" s="115" t="str">
        <f t="shared" si="669"/>
        <v>16019-(10)</v>
      </c>
      <c r="CD1227" s="120" t="str">
        <f t="shared" si="670"/>
        <v>Reducer</v>
      </c>
      <c r="CE1227" s="417">
        <f t="shared" si="671"/>
        <v>172.05</v>
      </c>
      <c r="CF1227" s="115"/>
      <c r="CG1227" s="115" t="str">
        <f t="shared" si="672"/>
        <v xml:space="preserve"> </v>
      </c>
      <c r="CH1227" s="120" t="str">
        <f t="shared" si="673"/>
        <v xml:space="preserve"> </v>
      </c>
      <c r="CI1227" s="417" t="str">
        <f t="shared" si="674"/>
        <v xml:space="preserve"> </v>
      </c>
      <c r="CJ1227" s="115"/>
      <c r="CK1227" s="115" t="str">
        <f t="shared" si="675"/>
        <v xml:space="preserve"> </v>
      </c>
      <c r="CL1227" s="120" t="str">
        <f t="shared" si="676"/>
        <v xml:space="preserve"> </v>
      </c>
      <c r="CM1227" s="417" t="str">
        <f t="shared" si="678"/>
        <v xml:space="preserve"> </v>
      </c>
      <c r="IS1227" s="106">
        <v>67.900000000000006</v>
      </c>
    </row>
    <row r="1228" spans="2:253" s="74" customFormat="1" ht="17.100000000000001" hidden="1" customHeight="1" x14ac:dyDescent="0.25">
      <c r="B1228" s="504">
        <f>IF(AND('KB Duct Parts'!$BL$14=1,'KB Duct Parts'!K34&gt;0),'KB Duct Parts'!K34,0)</f>
        <v>0</v>
      </c>
      <c r="C1228" s="508">
        <v>16020</v>
      </c>
      <c r="D1228" s="506">
        <f t="shared" si="679"/>
        <v>16020</v>
      </c>
      <c r="E1228" s="504" t="s">
        <v>877</v>
      </c>
      <c r="F1228" s="508" t="str">
        <f t="shared" si="681"/>
        <v xml:space="preserve"> </v>
      </c>
      <c r="G1228" s="509" t="s">
        <v>915</v>
      </c>
      <c r="H1228" s="504" t="s">
        <v>923</v>
      </c>
      <c r="I1228" s="1035" t="s">
        <v>913</v>
      </c>
      <c r="J1228" s="1036"/>
      <c r="K1228" s="516" t="s">
        <v>881</v>
      </c>
      <c r="L1228" s="521">
        <v>18</v>
      </c>
      <c r="M1228" s="532" t="s">
        <v>1700</v>
      </c>
      <c r="N1228" s="514">
        <f t="shared" si="647"/>
        <v>118.3</v>
      </c>
      <c r="O1228" s="518">
        <f t="shared" si="653"/>
        <v>0</v>
      </c>
      <c r="P1228" s="680">
        <f>'KB Duct Parts'!$AE$3</f>
        <v>0</v>
      </c>
      <c r="Q1228" s="681">
        <f t="shared" si="648"/>
        <v>0</v>
      </c>
      <c r="R1228" s="682">
        <f t="shared" si="649"/>
        <v>0</v>
      </c>
      <c r="S1228" s="716">
        <f t="shared" si="650"/>
        <v>0.35</v>
      </c>
      <c r="T1228" s="679">
        <f t="shared" si="651"/>
        <v>0</v>
      </c>
      <c r="U1228" s="679">
        <f t="shared" si="652"/>
        <v>0</v>
      </c>
      <c r="Y1228" s="120"/>
      <c r="AE1228" s="75"/>
      <c r="AF1228" s="370">
        <v>18</v>
      </c>
      <c r="AG1228" s="374">
        <v>16</v>
      </c>
      <c r="AH1228" s="378">
        <v>14</v>
      </c>
      <c r="AI1228" s="381">
        <v>12</v>
      </c>
      <c r="AJ1228" s="386">
        <v>10</v>
      </c>
      <c r="AK1228" s="391"/>
      <c r="AL1228" s="386"/>
      <c r="AM1228" s="363">
        <f t="shared" si="680"/>
        <v>1</v>
      </c>
      <c r="AN1228" s="578">
        <v>118.3</v>
      </c>
      <c r="AO1228" s="120">
        <f t="shared" si="659"/>
        <v>141.95999999999998</v>
      </c>
      <c r="AP1228" s="120">
        <f t="shared" si="654"/>
        <v>153.79</v>
      </c>
      <c r="AQ1228" s="120">
        <f t="shared" si="655"/>
        <v>165.61999999999998</v>
      </c>
      <c r="AR1228" s="120">
        <f t="shared" si="656"/>
        <v>177.45</v>
      </c>
      <c r="AS1228" s="120">
        <f t="shared" si="657"/>
        <v>0</v>
      </c>
      <c r="AT1228" s="120">
        <f t="shared" si="658"/>
        <v>0</v>
      </c>
      <c r="AU1228" s="74" t="s">
        <v>717</v>
      </c>
      <c r="AV1228" s="115"/>
      <c r="AW1228" s="395"/>
      <c r="AX1228" s="571">
        <v>1.2</v>
      </c>
      <c r="AY1228" s="572">
        <v>1.3</v>
      </c>
      <c r="AZ1228" s="572">
        <v>1.4</v>
      </c>
      <c r="BA1228" s="572">
        <v>1.5</v>
      </c>
      <c r="BB1228" s="573">
        <v>0</v>
      </c>
      <c r="BC1228" s="395">
        <v>0</v>
      </c>
      <c r="BD1228" s="115"/>
      <c r="BE1228" s="115"/>
      <c r="BF1228" s="115"/>
      <c r="BG1228" s="115"/>
      <c r="BH1228" s="115"/>
      <c r="BI1228" s="115"/>
      <c r="BJ1228" s="115"/>
      <c r="BK1228" s="115"/>
      <c r="BQ1228" s="74" t="str">
        <f t="shared" si="660"/>
        <v>16020-(16)</v>
      </c>
      <c r="BR1228" s="120" t="str">
        <f t="shared" si="661"/>
        <v>Reducer</v>
      </c>
      <c r="BS1228" s="120">
        <f t="shared" si="662"/>
        <v>141.95999999999998</v>
      </c>
      <c r="BU1228" s="74" t="str">
        <f t="shared" si="663"/>
        <v>16020-(14)</v>
      </c>
      <c r="BV1228" s="120" t="str">
        <f t="shared" si="664"/>
        <v>Reducer</v>
      </c>
      <c r="BW1228" s="120">
        <f t="shared" si="665"/>
        <v>153.79</v>
      </c>
      <c r="BY1228" s="74" t="str">
        <f t="shared" si="666"/>
        <v>16020-(12)</v>
      </c>
      <c r="BZ1228" s="120" t="str">
        <f t="shared" si="667"/>
        <v>Reducer</v>
      </c>
      <c r="CA1228" s="120">
        <f t="shared" si="668"/>
        <v>165.61999999999998</v>
      </c>
      <c r="CC1228" s="115" t="str">
        <f t="shared" si="669"/>
        <v>16020-(10)</v>
      </c>
      <c r="CD1228" s="120" t="str">
        <f t="shared" si="670"/>
        <v>Reducer</v>
      </c>
      <c r="CE1228" s="417">
        <f t="shared" si="671"/>
        <v>177.45</v>
      </c>
      <c r="CF1228" s="115"/>
      <c r="CG1228" s="115" t="str">
        <f t="shared" si="672"/>
        <v xml:space="preserve"> </v>
      </c>
      <c r="CH1228" s="120" t="str">
        <f t="shared" si="673"/>
        <v xml:space="preserve"> </v>
      </c>
      <c r="CI1228" s="417" t="str">
        <f t="shared" si="674"/>
        <v xml:space="preserve"> </v>
      </c>
      <c r="CJ1228" s="115"/>
      <c r="CK1228" s="115" t="str">
        <f t="shared" si="675"/>
        <v xml:space="preserve"> </v>
      </c>
      <c r="CL1228" s="120" t="str">
        <f t="shared" si="676"/>
        <v xml:space="preserve"> </v>
      </c>
      <c r="CM1228" s="417" t="str">
        <f t="shared" si="678"/>
        <v xml:space="preserve"> </v>
      </c>
      <c r="IS1228" s="106">
        <v>70</v>
      </c>
    </row>
    <row r="1229" spans="2:253" s="74" customFormat="1" ht="17.100000000000001" hidden="1" customHeight="1" x14ac:dyDescent="0.25">
      <c r="B1229" s="504">
        <f>IF(AND('KB Duct Parts'!$BL$14=1,'KB Duct Parts'!K35&gt;0),'KB Duct Parts'!K35,0)</f>
        <v>0</v>
      </c>
      <c r="C1229" s="508">
        <v>16022</v>
      </c>
      <c r="D1229" s="506">
        <f t="shared" si="679"/>
        <v>16022</v>
      </c>
      <c r="E1229" s="504" t="s">
        <v>878</v>
      </c>
      <c r="F1229" s="508" t="str">
        <f t="shared" si="681"/>
        <v xml:space="preserve"> </v>
      </c>
      <c r="G1229" s="509" t="s">
        <v>915</v>
      </c>
      <c r="H1229" s="504" t="s">
        <v>923</v>
      </c>
      <c r="I1229" s="1035" t="s">
        <v>913</v>
      </c>
      <c r="J1229" s="1036"/>
      <c r="K1229" s="516" t="s">
        <v>881</v>
      </c>
      <c r="L1229" s="521">
        <v>18</v>
      </c>
      <c r="M1229" s="532" t="s">
        <v>1700</v>
      </c>
      <c r="N1229" s="514">
        <f t="shared" si="647"/>
        <v>134.80000000000001</v>
      </c>
      <c r="O1229" s="518">
        <f t="shared" si="653"/>
        <v>0</v>
      </c>
      <c r="P1229" s="680">
        <f>'KB Duct Parts'!$AE$3</f>
        <v>0</v>
      </c>
      <c r="Q1229" s="681">
        <f t="shared" si="648"/>
        <v>0</v>
      </c>
      <c r="R1229" s="682">
        <f t="shared" si="649"/>
        <v>0</v>
      </c>
      <c r="S1229" s="716">
        <f t="shared" si="650"/>
        <v>0.35</v>
      </c>
      <c r="T1229" s="679">
        <f t="shared" si="651"/>
        <v>0</v>
      </c>
      <c r="U1229" s="679">
        <f t="shared" si="652"/>
        <v>0</v>
      </c>
      <c r="Y1229" s="120"/>
      <c r="AE1229" s="75"/>
      <c r="AF1229" s="370">
        <v>18</v>
      </c>
      <c r="AG1229" s="374">
        <v>16</v>
      </c>
      <c r="AH1229" s="378">
        <v>14</v>
      </c>
      <c r="AI1229" s="381">
        <v>12</v>
      </c>
      <c r="AJ1229" s="386">
        <v>10</v>
      </c>
      <c r="AK1229" s="391"/>
      <c r="AL1229" s="386"/>
      <c r="AM1229" s="363">
        <f t="shared" si="680"/>
        <v>1</v>
      </c>
      <c r="AN1229" s="578">
        <v>134.80000000000001</v>
      </c>
      <c r="AO1229" s="120">
        <f t="shared" si="659"/>
        <v>161.76000000000002</v>
      </c>
      <c r="AP1229" s="120">
        <f t="shared" si="654"/>
        <v>175.24</v>
      </c>
      <c r="AQ1229" s="120">
        <f t="shared" si="655"/>
        <v>188.72</v>
      </c>
      <c r="AR1229" s="120">
        <f t="shared" si="656"/>
        <v>202.20000000000002</v>
      </c>
      <c r="AS1229" s="120">
        <f t="shared" si="657"/>
        <v>0</v>
      </c>
      <c r="AT1229" s="120">
        <f t="shared" si="658"/>
        <v>0</v>
      </c>
      <c r="AU1229" s="74" t="s">
        <v>717</v>
      </c>
      <c r="AV1229" s="115"/>
      <c r="AW1229" s="395"/>
      <c r="AX1229" s="571">
        <v>1.2</v>
      </c>
      <c r="AY1229" s="572">
        <v>1.3</v>
      </c>
      <c r="AZ1229" s="572">
        <v>1.4</v>
      </c>
      <c r="BA1229" s="572">
        <v>1.5</v>
      </c>
      <c r="BB1229" s="573">
        <v>0</v>
      </c>
      <c r="BC1229" s="395">
        <v>0</v>
      </c>
      <c r="BD1229" s="115"/>
      <c r="BE1229" s="115"/>
      <c r="BF1229" s="115"/>
      <c r="BG1229" s="115"/>
      <c r="BH1229" s="115"/>
      <c r="BI1229" s="115"/>
      <c r="BJ1229" s="115"/>
      <c r="BK1229" s="115"/>
      <c r="BQ1229" s="74" t="str">
        <f t="shared" si="660"/>
        <v>16022-(16)</v>
      </c>
      <c r="BR1229" s="120" t="str">
        <f t="shared" si="661"/>
        <v>Reducer</v>
      </c>
      <c r="BS1229" s="120">
        <f t="shared" si="662"/>
        <v>161.76000000000002</v>
      </c>
      <c r="BU1229" s="74" t="str">
        <f t="shared" si="663"/>
        <v>16022-(14)</v>
      </c>
      <c r="BV1229" s="120" t="str">
        <f t="shared" si="664"/>
        <v>Reducer</v>
      </c>
      <c r="BW1229" s="120">
        <f t="shared" si="665"/>
        <v>175.24</v>
      </c>
      <c r="BY1229" s="74" t="str">
        <f t="shared" si="666"/>
        <v>16022-(12)</v>
      </c>
      <c r="BZ1229" s="120" t="str">
        <f t="shared" si="667"/>
        <v>Reducer</v>
      </c>
      <c r="CA1229" s="120">
        <f t="shared" si="668"/>
        <v>188.72</v>
      </c>
      <c r="CC1229" s="115" t="str">
        <f t="shared" si="669"/>
        <v>16022-(10)</v>
      </c>
      <c r="CD1229" s="120" t="str">
        <f t="shared" si="670"/>
        <v>Reducer</v>
      </c>
      <c r="CE1229" s="417">
        <f t="shared" si="671"/>
        <v>202.20000000000002</v>
      </c>
      <c r="CF1229" s="115"/>
      <c r="CG1229" s="115" t="str">
        <f t="shared" si="672"/>
        <v xml:space="preserve"> </v>
      </c>
      <c r="CH1229" s="120" t="str">
        <f t="shared" si="673"/>
        <v xml:space="preserve"> </v>
      </c>
      <c r="CI1229" s="417" t="str">
        <f t="shared" si="674"/>
        <v xml:space="preserve"> </v>
      </c>
      <c r="CJ1229" s="115"/>
      <c r="CK1229" s="115" t="str">
        <f t="shared" si="675"/>
        <v xml:space="preserve"> </v>
      </c>
      <c r="CL1229" s="120" t="str">
        <f t="shared" si="676"/>
        <v xml:space="preserve"> </v>
      </c>
      <c r="CM1229" s="417" t="str">
        <f t="shared" si="678"/>
        <v xml:space="preserve"> </v>
      </c>
      <c r="IS1229" s="106">
        <v>79.8</v>
      </c>
    </row>
    <row r="1230" spans="2:253" s="74" customFormat="1" ht="17.100000000000001" hidden="1" customHeight="1" x14ac:dyDescent="0.25">
      <c r="B1230" s="504">
        <f>IF(AND('KB Duct Parts'!$BL$14=1,'KB Duct Parts'!K36&gt;0),'KB Duct Parts'!K36,0)</f>
        <v>0</v>
      </c>
      <c r="C1230" s="508">
        <v>16024</v>
      </c>
      <c r="D1230" s="506">
        <f t="shared" si="679"/>
        <v>16024</v>
      </c>
      <c r="E1230" s="504" t="s">
        <v>1338</v>
      </c>
      <c r="F1230" s="508" t="str">
        <f t="shared" si="681"/>
        <v xml:space="preserve"> </v>
      </c>
      <c r="G1230" s="509" t="s">
        <v>915</v>
      </c>
      <c r="H1230" s="504" t="s">
        <v>923</v>
      </c>
      <c r="I1230" s="1035" t="s">
        <v>913</v>
      </c>
      <c r="J1230" s="1036"/>
      <c r="K1230" s="516" t="s">
        <v>881</v>
      </c>
      <c r="L1230" s="521">
        <v>18</v>
      </c>
      <c r="M1230" s="532" t="s">
        <v>1700</v>
      </c>
      <c r="N1230" s="514">
        <f t="shared" si="647"/>
        <v>161.9</v>
      </c>
      <c r="O1230" s="518">
        <f t="shared" si="653"/>
        <v>0</v>
      </c>
      <c r="P1230" s="680">
        <f>'KB Duct Parts'!$AE$3</f>
        <v>0</v>
      </c>
      <c r="Q1230" s="681">
        <f t="shared" si="648"/>
        <v>0</v>
      </c>
      <c r="R1230" s="682">
        <f t="shared" si="649"/>
        <v>0</v>
      </c>
      <c r="S1230" s="716">
        <f t="shared" si="650"/>
        <v>0.35</v>
      </c>
      <c r="T1230" s="679">
        <f t="shared" si="651"/>
        <v>0</v>
      </c>
      <c r="U1230" s="679">
        <f t="shared" si="652"/>
        <v>0</v>
      </c>
      <c r="Y1230" s="120"/>
      <c r="AE1230" s="75"/>
      <c r="AF1230" s="370">
        <v>18</v>
      </c>
      <c r="AG1230" s="374">
        <v>16</v>
      </c>
      <c r="AH1230" s="378">
        <v>14</v>
      </c>
      <c r="AI1230" s="381">
        <v>12</v>
      </c>
      <c r="AJ1230" s="386">
        <v>10</v>
      </c>
      <c r="AK1230" s="391"/>
      <c r="AL1230" s="386"/>
      <c r="AM1230" s="363">
        <f t="shared" si="680"/>
        <v>1</v>
      </c>
      <c r="AN1230" s="578">
        <v>161.9</v>
      </c>
      <c r="AO1230" s="120">
        <f t="shared" si="659"/>
        <v>194.28</v>
      </c>
      <c r="AP1230" s="120">
        <f t="shared" si="654"/>
        <v>210.47000000000003</v>
      </c>
      <c r="AQ1230" s="120">
        <f t="shared" si="655"/>
        <v>226.66</v>
      </c>
      <c r="AR1230" s="120">
        <f t="shared" si="656"/>
        <v>242.85000000000002</v>
      </c>
      <c r="AS1230" s="120">
        <f t="shared" si="657"/>
        <v>0</v>
      </c>
      <c r="AT1230" s="120">
        <f t="shared" si="658"/>
        <v>0</v>
      </c>
      <c r="AU1230" s="74" t="s">
        <v>717</v>
      </c>
      <c r="AV1230" s="115"/>
      <c r="AW1230" s="395"/>
      <c r="AX1230" s="571">
        <v>1.2</v>
      </c>
      <c r="AY1230" s="572">
        <v>1.3</v>
      </c>
      <c r="AZ1230" s="572">
        <v>1.4</v>
      </c>
      <c r="BA1230" s="572">
        <v>1.5</v>
      </c>
      <c r="BB1230" s="573">
        <v>0</v>
      </c>
      <c r="BC1230" s="395">
        <v>0</v>
      </c>
      <c r="BD1230" s="115"/>
      <c r="BE1230" s="115"/>
      <c r="BF1230" s="115"/>
      <c r="BG1230" s="115"/>
      <c r="BH1230" s="115"/>
      <c r="BI1230" s="115"/>
      <c r="BJ1230" s="115"/>
      <c r="BK1230" s="115"/>
      <c r="BQ1230" s="74" t="str">
        <f t="shared" si="660"/>
        <v>16024-(16)</v>
      </c>
      <c r="BR1230" s="120" t="str">
        <f t="shared" si="661"/>
        <v>Reducer</v>
      </c>
      <c r="BS1230" s="120">
        <f t="shared" si="662"/>
        <v>194.28</v>
      </c>
      <c r="BU1230" s="74" t="str">
        <f t="shared" si="663"/>
        <v>16024-(14)</v>
      </c>
      <c r="BV1230" s="120" t="str">
        <f t="shared" si="664"/>
        <v>Reducer</v>
      </c>
      <c r="BW1230" s="120">
        <f t="shared" si="665"/>
        <v>210.47000000000003</v>
      </c>
      <c r="BY1230" s="74" t="str">
        <f t="shared" si="666"/>
        <v>16024-(12)</v>
      </c>
      <c r="BZ1230" s="120" t="str">
        <f t="shared" si="667"/>
        <v>Reducer</v>
      </c>
      <c r="CA1230" s="120">
        <f t="shared" si="668"/>
        <v>226.66</v>
      </c>
      <c r="CC1230" s="115" t="str">
        <f t="shared" si="669"/>
        <v>16024-(10)</v>
      </c>
      <c r="CD1230" s="120" t="str">
        <f t="shared" si="670"/>
        <v>Reducer</v>
      </c>
      <c r="CE1230" s="417">
        <f t="shared" si="671"/>
        <v>242.85000000000002</v>
      </c>
      <c r="CF1230" s="115"/>
      <c r="CG1230" s="115" t="str">
        <f t="shared" si="672"/>
        <v xml:space="preserve"> </v>
      </c>
      <c r="CH1230" s="120" t="str">
        <f t="shared" si="673"/>
        <v xml:space="preserve"> </v>
      </c>
      <c r="CI1230" s="417" t="str">
        <f t="shared" si="674"/>
        <v xml:space="preserve"> </v>
      </c>
      <c r="CJ1230" s="115"/>
      <c r="CK1230" s="115" t="str">
        <f t="shared" si="675"/>
        <v xml:space="preserve"> </v>
      </c>
      <c r="CL1230" s="120" t="str">
        <f t="shared" si="676"/>
        <v xml:space="preserve"> </v>
      </c>
      <c r="CM1230" s="417" t="str">
        <f t="shared" si="678"/>
        <v xml:space="preserve"> </v>
      </c>
      <c r="IS1230" s="106"/>
    </row>
    <row r="1231" spans="2:253" s="74" customFormat="1" ht="17.100000000000001" hidden="1" customHeight="1" x14ac:dyDescent="0.25">
      <c r="B1231" s="504">
        <f>IF(AND('KB Duct Parts'!$BL$14=1,'KB Duct Parts'!L17&gt;0),'KB Duct Parts'!L17,0)</f>
        <v>0</v>
      </c>
      <c r="C1231" s="508">
        <v>16103</v>
      </c>
      <c r="D1231" s="506">
        <f t="shared" si="679"/>
        <v>16103</v>
      </c>
      <c r="E1231" s="520" t="s">
        <v>483</v>
      </c>
      <c r="F1231" s="508" t="str">
        <f t="shared" si="681"/>
        <v xml:space="preserve"> </v>
      </c>
      <c r="G1231" s="509" t="s">
        <v>916</v>
      </c>
      <c r="H1231" s="504" t="s">
        <v>923</v>
      </c>
      <c r="I1231" s="1035" t="s">
        <v>1293</v>
      </c>
      <c r="J1231" s="1036"/>
      <c r="K1231" s="516" t="s">
        <v>881</v>
      </c>
      <c r="L1231" s="521">
        <v>18</v>
      </c>
      <c r="M1231" s="532" t="s">
        <v>1700</v>
      </c>
      <c r="N1231" s="514">
        <f t="shared" si="647"/>
        <v>0</v>
      </c>
      <c r="O1231" s="518">
        <f t="shared" si="653"/>
        <v>0</v>
      </c>
      <c r="P1231" s="680">
        <f>'KB Duct Parts'!$AE$3</f>
        <v>0</v>
      </c>
      <c r="Q1231" s="681">
        <f t="shared" si="648"/>
        <v>0</v>
      </c>
      <c r="R1231" s="682">
        <f t="shared" si="649"/>
        <v>0</v>
      </c>
      <c r="S1231" s="716">
        <f t="shared" si="650"/>
        <v>0.35</v>
      </c>
      <c r="T1231" s="679">
        <f t="shared" si="651"/>
        <v>0</v>
      </c>
      <c r="U1231" s="679">
        <f t="shared" si="652"/>
        <v>0</v>
      </c>
      <c r="Y1231" s="120"/>
      <c r="AE1231" s="75"/>
      <c r="AF1231" s="370"/>
      <c r="AG1231" s="374"/>
      <c r="AH1231" s="378"/>
      <c r="AI1231" s="381"/>
      <c r="AJ1231" s="386"/>
      <c r="AK1231" s="391"/>
      <c r="AL1231" s="386"/>
      <c r="AM1231" s="363">
        <v>1</v>
      </c>
      <c r="AN1231" s="578">
        <v>0</v>
      </c>
      <c r="AO1231" s="120"/>
      <c r="AP1231" s="120"/>
      <c r="AQ1231" s="120"/>
      <c r="AR1231" s="120"/>
      <c r="AS1231" s="120">
        <f t="shared" si="657"/>
        <v>0</v>
      </c>
      <c r="AT1231" s="120">
        <f t="shared" si="658"/>
        <v>0</v>
      </c>
      <c r="AU1231" s="74" t="s">
        <v>717</v>
      </c>
      <c r="AV1231" s="115"/>
      <c r="AW1231" s="395"/>
      <c r="AX1231" s="571">
        <v>0</v>
      </c>
      <c r="AY1231" s="572">
        <v>0</v>
      </c>
      <c r="AZ1231" s="572">
        <v>0</v>
      </c>
      <c r="BA1231" s="572">
        <v>0</v>
      </c>
      <c r="BB1231" s="573">
        <v>0</v>
      </c>
      <c r="BC1231" s="395">
        <v>0</v>
      </c>
      <c r="BD1231" s="115"/>
      <c r="BE1231" s="115"/>
      <c r="BF1231" s="115"/>
      <c r="BG1231" s="115"/>
      <c r="BH1231" s="115"/>
      <c r="BI1231" s="115"/>
      <c r="BJ1231" s="115"/>
      <c r="BK1231" s="115"/>
      <c r="BQ1231" s="74" t="str">
        <f t="shared" si="660"/>
        <v xml:space="preserve"> </v>
      </c>
      <c r="BR1231" s="120" t="str">
        <f t="shared" si="661"/>
        <v xml:space="preserve"> </v>
      </c>
      <c r="BS1231" s="120" t="str">
        <f t="shared" si="662"/>
        <v xml:space="preserve"> </v>
      </c>
      <c r="BU1231" s="74" t="str">
        <f t="shared" si="663"/>
        <v xml:space="preserve"> </v>
      </c>
      <c r="BV1231" s="120" t="str">
        <f t="shared" si="664"/>
        <v xml:space="preserve"> </v>
      </c>
      <c r="BW1231" s="120" t="str">
        <f t="shared" si="665"/>
        <v xml:space="preserve">  </v>
      </c>
      <c r="BY1231" s="74" t="str">
        <f t="shared" si="666"/>
        <v xml:space="preserve"> </v>
      </c>
      <c r="BZ1231" s="120" t="str">
        <f t="shared" si="667"/>
        <v xml:space="preserve"> </v>
      </c>
      <c r="CA1231" s="120" t="str">
        <f t="shared" si="668"/>
        <v xml:space="preserve"> </v>
      </c>
      <c r="CC1231" s="115" t="str">
        <f t="shared" si="669"/>
        <v xml:space="preserve"> </v>
      </c>
      <c r="CD1231" s="120" t="str">
        <f t="shared" si="670"/>
        <v xml:space="preserve"> </v>
      </c>
      <c r="CE1231" s="417" t="str">
        <f t="shared" si="671"/>
        <v xml:space="preserve"> </v>
      </c>
      <c r="CF1231" s="115"/>
      <c r="CG1231" s="115" t="str">
        <f t="shared" si="672"/>
        <v xml:space="preserve"> </v>
      </c>
      <c r="CH1231" s="120" t="str">
        <f t="shared" si="673"/>
        <v xml:space="preserve"> </v>
      </c>
      <c r="CI1231" s="417" t="str">
        <f t="shared" si="674"/>
        <v xml:space="preserve"> </v>
      </c>
      <c r="CJ1231" s="115"/>
      <c r="CK1231" s="115" t="str">
        <f t="shared" si="675"/>
        <v xml:space="preserve"> </v>
      </c>
      <c r="CL1231" s="120" t="str">
        <f t="shared" si="676"/>
        <v xml:space="preserve"> </v>
      </c>
      <c r="CM1231" s="417" t="str">
        <f t="shared" si="678"/>
        <v xml:space="preserve"> </v>
      </c>
      <c r="IS1231" s="106">
        <v>55.3</v>
      </c>
    </row>
    <row r="1232" spans="2:253" s="74" customFormat="1" ht="17.100000000000001" hidden="1" customHeight="1" x14ac:dyDescent="0.25">
      <c r="B1232" s="504">
        <f>IF(AND('KB Duct Parts'!$BL$14=1,'KB Duct Parts'!L18&gt;0),'KB Duct Parts'!L18,0)</f>
        <v>0</v>
      </c>
      <c r="C1232" s="508">
        <v>16104</v>
      </c>
      <c r="D1232" s="506">
        <f t="shared" si="679"/>
        <v>16104</v>
      </c>
      <c r="E1232" s="520" t="s">
        <v>861</v>
      </c>
      <c r="F1232" s="508" t="str">
        <f t="shared" si="681"/>
        <v xml:space="preserve"> </v>
      </c>
      <c r="G1232" s="509" t="s">
        <v>916</v>
      </c>
      <c r="H1232" s="504" t="s">
        <v>923</v>
      </c>
      <c r="I1232" s="1035" t="s">
        <v>1293</v>
      </c>
      <c r="J1232" s="1036"/>
      <c r="K1232" s="516" t="s">
        <v>881</v>
      </c>
      <c r="L1232" s="521">
        <v>18</v>
      </c>
      <c r="M1232" s="532" t="s">
        <v>1700</v>
      </c>
      <c r="N1232" s="514">
        <f t="shared" si="647"/>
        <v>0</v>
      </c>
      <c r="O1232" s="518">
        <f t="shared" si="653"/>
        <v>0</v>
      </c>
      <c r="P1232" s="680">
        <f>'KB Duct Parts'!$AE$3</f>
        <v>0</v>
      </c>
      <c r="Q1232" s="681">
        <f t="shared" si="648"/>
        <v>0</v>
      </c>
      <c r="R1232" s="682">
        <f t="shared" si="649"/>
        <v>0</v>
      </c>
      <c r="S1232" s="716">
        <f t="shared" si="650"/>
        <v>0.35</v>
      </c>
      <c r="T1232" s="679">
        <f t="shared" si="651"/>
        <v>0</v>
      </c>
      <c r="U1232" s="679">
        <f t="shared" si="652"/>
        <v>0</v>
      </c>
      <c r="Y1232" s="120"/>
      <c r="AE1232" s="75"/>
      <c r="AF1232" s="370"/>
      <c r="AG1232" s="374"/>
      <c r="AH1232" s="378"/>
      <c r="AI1232" s="381"/>
      <c r="AJ1232" s="386"/>
      <c r="AK1232" s="391"/>
      <c r="AL1232" s="386"/>
      <c r="AM1232" s="363">
        <v>1</v>
      </c>
      <c r="AN1232" s="578">
        <v>0</v>
      </c>
      <c r="AO1232" s="120"/>
      <c r="AP1232" s="120"/>
      <c r="AQ1232" s="120"/>
      <c r="AR1232" s="120"/>
      <c r="AS1232" s="120">
        <f t="shared" si="657"/>
        <v>0</v>
      </c>
      <c r="AT1232" s="120">
        <f t="shared" si="658"/>
        <v>0</v>
      </c>
      <c r="AU1232" s="74" t="s">
        <v>717</v>
      </c>
      <c r="AV1232" s="115"/>
      <c r="AW1232" s="395"/>
      <c r="AX1232" s="571">
        <v>0</v>
      </c>
      <c r="AY1232" s="572">
        <v>0</v>
      </c>
      <c r="AZ1232" s="572">
        <v>0</v>
      </c>
      <c r="BA1232" s="572">
        <v>0</v>
      </c>
      <c r="BB1232" s="573">
        <v>0</v>
      </c>
      <c r="BC1232" s="395">
        <v>0</v>
      </c>
      <c r="BD1232" s="115"/>
      <c r="BE1232" s="115"/>
      <c r="BF1232" s="115"/>
      <c r="BG1232" s="115"/>
      <c r="BH1232" s="115"/>
      <c r="BI1232" s="115"/>
      <c r="BJ1232" s="115"/>
      <c r="BK1232" s="115"/>
      <c r="BQ1232" s="74" t="str">
        <f t="shared" si="660"/>
        <v xml:space="preserve"> </v>
      </c>
      <c r="BR1232" s="120" t="str">
        <f t="shared" si="661"/>
        <v xml:space="preserve"> </v>
      </c>
      <c r="BS1232" s="120" t="str">
        <f t="shared" si="662"/>
        <v xml:space="preserve"> </v>
      </c>
      <c r="BU1232" s="74" t="str">
        <f t="shared" si="663"/>
        <v xml:space="preserve"> </v>
      </c>
      <c r="BV1232" s="120" t="str">
        <f t="shared" si="664"/>
        <v xml:space="preserve"> </v>
      </c>
      <c r="BW1232" s="120" t="str">
        <f t="shared" si="665"/>
        <v xml:space="preserve">  </v>
      </c>
      <c r="BY1232" s="74" t="str">
        <f t="shared" si="666"/>
        <v xml:space="preserve"> </v>
      </c>
      <c r="BZ1232" s="120" t="str">
        <f t="shared" si="667"/>
        <v xml:space="preserve"> </v>
      </c>
      <c r="CA1232" s="120" t="str">
        <f t="shared" si="668"/>
        <v xml:space="preserve"> </v>
      </c>
      <c r="CC1232" s="115" t="str">
        <f t="shared" si="669"/>
        <v xml:space="preserve"> </v>
      </c>
      <c r="CD1232" s="120" t="str">
        <f t="shared" si="670"/>
        <v xml:space="preserve"> </v>
      </c>
      <c r="CE1232" s="417" t="str">
        <f t="shared" si="671"/>
        <v xml:space="preserve"> </v>
      </c>
      <c r="CF1232" s="115"/>
      <c r="CG1232" s="115" t="str">
        <f t="shared" si="672"/>
        <v xml:space="preserve"> </v>
      </c>
      <c r="CH1232" s="120" t="str">
        <f t="shared" si="673"/>
        <v xml:space="preserve"> </v>
      </c>
      <c r="CI1232" s="417" t="str">
        <f t="shared" si="674"/>
        <v xml:space="preserve"> </v>
      </c>
      <c r="CJ1232" s="115"/>
      <c r="CK1232" s="115" t="str">
        <f t="shared" si="675"/>
        <v xml:space="preserve"> </v>
      </c>
      <c r="CL1232" s="120" t="str">
        <f t="shared" si="676"/>
        <v xml:space="preserve"> </v>
      </c>
      <c r="CM1232" s="417" t="str">
        <f t="shared" si="678"/>
        <v xml:space="preserve"> </v>
      </c>
      <c r="IS1232" s="106">
        <v>55.3</v>
      </c>
    </row>
    <row r="1233" spans="2:253" s="74" customFormat="1" ht="17.100000000000001" hidden="1" customHeight="1" x14ac:dyDescent="0.25">
      <c r="B1233" s="504">
        <f>IF(AND('KB Duct Parts'!$BL$14=1,'KB Duct Parts'!L19&gt;0),'KB Duct Parts'!L19,0)</f>
        <v>0</v>
      </c>
      <c r="C1233" s="508">
        <v>16105</v>
      </c>
      <c r="D1233" s="506">
        <f t="shared" si="679"/>
        <v>16105</v>
      </c>
      <c r="E1233" s="504" t="s">
        <v>862</v>
      </c>
      <c r="F1233" s="508" t="str">
        <f t="shared" si="681"/>
        <v xml:space="preserve"> </v>
      </c>
      <c r="G1233" s="509" t="s">
        <v>916</v>
      </c>
      <c r="H1233" s="504" t="s">
        <v>923</v>
      </c>
      <c r="I1233" s="1035" t="s">
        <v>1293</v>
      </c>
      <c r="J1233" s="1036"/>
      <c r="K1233" s="516" t="s">
        <v>881</v>
      </c>
      <c r="L1233" s="521">
        <v>18</v>
      </c>
      <c r="M1233" s="532" t="s">
        <v>1700</v>
      </c>
      <c r="N1233" s="514">
        <f t="shared" si="647"/>
        <v>0</v>
      </c>
      <c r="O1233" s="518">
        <f t="shared" si="653"/>
        <v>0</v>
      </c>
      <c r="P1233" s="680">
        <f>'KB Duct Parts'!$AE$3</f>
        <v>0</v>
      </c>
      <c r="Q1233" s="681">
        <f t="shared" si="648"/>
        <v>0</v>
      </c>
      <c r="R1233" s="682">
        <f t="shared" si="649"/>
        <v>0</v>
      </c>
      <c r="S1233" s="716">
        <f t="shared" si="650"/>
        <v>0.35</v>
      </c>
      <c r="T1233" s="679">
        <f t="shared" si="651"/>
        <v>0</v>
      </c>
      <c r="U1233" s="679">
        <f t="shared" si="652"/>
        <v>0</v>
      </c>
      <c r="Y1233" s="120"/>
      <c r="AE1233" s="75"/>
      <c r="AF1233" s="370"/>
      <c r="AG1233" s="374"/>
      <c r="AH1233" s="378"/>
      <c r="AI1233" s="381"/>
      <c r="AJ1233" s="386"/>
      <c r="AK1233" s="391"/>
      <c r="AL1233" s="386"/>
      <c r="AM1233" s="363">
        <v>1</v>
      </c>
      <c r="AN1233" s="578">
        <v>0</v>
      </c>
      <c r="AO1233" s="120"/>
      <c r="AP1233" s="120"/>
      <c r="AQ1233" s="120"/>
      <c r="AR1233" s="120"/>
      <c r="AS1233" s="120">
        <f t="shared" si="657"/>
        <v>0</v>
      </c>
      <c r="AT1233" s="120">
        <f t="shared" si="658"/>
        <v>0</v>
      </c>
      <c r="AU1233" s="74" t="s">
        <v>717</v>
      </c>
      <c r="AV1233" s="115"/>
      <c r="AW1233" s="395"/>
      <c r="AX1233" s="571">
        <v>0</v>
      </c>
      <c r="AY1233" s="572">
        <v>0</v>
      </c>
      <c r="AZ1233" s="572">
        <v>0</v>
      </c>
      <c r="BA1233" s="572">
        <v>0</v>
      </c>
      <c r="BB1233" s="573">
        <v>0</v>
      </c>
      <c r="BC1233" s="395">
        <v>0</v>
      </c>
      <c r="BD1233" s="115"/>
      <c r="BE1233" s="115"/>
      <c r="BF1233" s="115"/>
      <c r="BG1233" s="115"/>
      <c r="BH1233" s="115"/>
      <c r="BI1233" s="115"/>
      <c r="BJ1233" s="115"/>
      <c r="BK1233" s="115"/>
      <c r="BQ1233" s="74" t="str">
        <f t="shared" si="660"/>
        <v xml:space="preserve"> </v>
      </c>
      <c r="BR1233" s="120" t="str">
        <f t="shared" si="661"/>
        <v xml:space="preserve"> </v>
      </c>
      <c r="BS1233" s="120" t="str">
        <f t="shared" si="662"/>
        <v xml:space="preserve"> </v>
      </c>
      <c r="BU1233" s="74" t="str">
        <f t="shared" si="663"/>
        <v xml:space="preserve"> </v>
      </c>
      <c r="BV1233" s="120" t="str">
        <f t="shared" si="664"/>
        <v xml:space="preserve"> </v>
      </c>
      <c r="BW1233" s="120" t="str">
        <f t="shared" si="665"/>
        <v xml:space="preserve">  </v>
      </c>
      <c r="BY1233" s="74" t="str">
        <f t="shared" si="666"/>
        <v xml:space="preserve"> </v>
      </c>
      <c r="BZ1233" s="120" t="str">
        <f t="shared" si="667"/>
        <v xml:space="preserve"> </v>
      </c>
      <c r="CA1233" s="120" t="str">
        <f t="shared" si="668"/>
        <v xml:space="preserve"> </v>
      </c>
      <c r="CC1233" s="115" t="str">
        <f t="shared" si="669"/>
        <v xml:space="preserve"> </v>
      </c>
      <c r="CD1233" s="120" t="str">
        <f t="shared" si="670"/>
        <v xml:space="preserve"> </v>
      </c>
      <c r="CE1233" s="417" t="str">
        <f t="shared" si="671"/>
        <v xml:space="preserve"> </v>
      </c>
      <c r="CF1233" s="115"/>
      <c r="CG1233" s="115" t="str">
        <f t="shared" si="672"/>
        <v xml:space="preserve"> </v>
      </c>
      <c r="CH1233" s="120" t="str">
        <f t="shared" si="673"/>
        <v xml:space="preserve"> </v>
      </c>
      <c r="CI1233" s="417" t="str">
        <f t="shared" si="674"/>
        <v xml:space="preserve"> </v>
      </c>
      <c r="CJ1233" s="115"/>
      <c r="CK1233" s="115" t="str">
        <f t="shared" si="675"/>
        <v xml:space="preserve"> </v>
      </c>
      <c r="CL1233" s="120" t="str">
        <f t="shared" si="676"/>
        <v xml:space="preserve"> </v>
      </c>
      <c r="CM1233" s="417" t="str">
        <f t="shared" si="678"/>
        <v xml:space="preserve"> </v>
      </c>
      <c r="IS1233" s="106">
        <v>57.4</v>
      </c>
    </row>
    <row r="1234" spans="2:253" s="74" customFormat="1" ht="17.100000000000001" hidden="1" customHeight="1" x14ac:dyDescent="0.25">
      <c r="B1234" s="504">
        <f>IF(AND('KB Duct Parts'!$BL$14=1,'KB Duct Parts'!L20&gt;0),'KB Duct Parts'!L20,0)</f>
        <v>0</v>
      </c>
      <c r="C1234" s="508">
        <v>16106</v>
      </c>
      <c r="D1234" s="506">
        <f t="shared" si="679"/>
        <v>16106</v>
      </c>
      <c r="E1234" s="504" t="s">
        <v>863</v>
      </c>
      <c r="F1234" s="508" t="str">
        <f t="shared" si="681"/>
        <v xml:space="preserve"> </v>
      </c>
      <c r="G1234" s="509" t="s">
        <v>916</v>
      </c>
      <c r="H1234" s="504" t="s">
        <v>923</v>
      </c>
      <c r="I1234" s="1035" t="s">
        <v>1293</v>
      </c>
      <c r="J1234" s="1036"/>
      <c r="K1234" s="516" t="s">
        <v>881</v>
      </c>
      <c r="L1234" s="521">
        <v>18</v>
      </c>
      <c r="M1234" s="532" t="s">
        <v>1700</v>
      </c>
      <c r="N1234" s="514">
        <f t="shared" si="647"/>
        <v>0</v>
      </c>
      <c r="O1234" s="518">
        <f t="shared" si="653"/>
        <v>0</v>
      </c>
      <c r="P1234" s="680">
        <f>'KB Duct Parts'!$AE$3</f>
        <v>0</v>
      </c>
      <c r="Q1234" s="681">
        <f t="shared" si="648"/>
        <v>0</v>
      </c>
      <c r="R1234" s="682">
        <f t="shared" si="649"/>
        <v>0</v>
      </c>
      <c r="S1234" s="716">
        <f t="shared" si="650"/>
        <v>0.35</v>
      </c>
      <c r="T1234" s="679">
        <f t="shared" si="651"/>
        <v>0</v>
      </c>
      <c r="U1234" s="679">
        <f t="shared" si="652"/>
        <v>0</v>
      </c>
      <c r="Y1234" s="120"/>
      <c r="AE1234" s="75"/>
      <c r="AF1234" s="370"/>
      <c r="AG1234" s="374"/>
      <c r="AH1234" s="378"/>
      <c r="AI1234" s="381"/>
      <c r="AJ1234" s="386"/>
      <c r="AK1234" s="391"/>
      <c r="AL1234" s="386"/>
      <c r="AM1234" s="363">
        <v>1</v>
      </c>
      <c r="AN1234" s="578">
        <v>0</v>
      </c>
      <c r="AO1234" s="120"/>
      <c r="AP1234" s="120"/>
      <c r="AQ1234" s="120"/>
      <c r="AR1234" s="120"/>
      <c r="AS1234" s="120">
        <f t="shared" si="657"/>
        <v>0</v>
      </c>
      <c r="AT1234" s="120">
        <f t="shared" si="658"/>
        <v>0</v>
      </c>
      <c r="AU1234" s="74" t="s">
        <v>717</v>
      </c>
      <c r="AV1234" s="115"/>
      <c r="AW1234" s="395"/>
      <c r="AX1234" s="571">
        <v>0</v>
      </c>
      <c r="AY1234" s="572">
        <v>0</v>
      </c>
      <c r="AZ1234" s="572">
        <v>0</v>
      </c>
      <c r="BA1234" s="572">
        <v>0</v>
      </c>
      <c r="BB1234" s="573">
        <v>0</v>
      </c>
      <c r="BC1234" s="395">
        <v>0</v>
      </c>
      <c r="BD1234" s="115"/>
      <c r="BE1234" s="115"/>
      <c r="BF1234" s="115"/>
      <c r="BG1234" s="115"/>
      <c r="BH1234" s="115"/>
      <c r="BI1234" s="115"/>
      <c r="BJ1234" s="115"/>
      <c r="BK1234" s="115"/>
      <c r="BQ1234" s="74" t="str">
        <f t="shared" si="660"/>
        <v xml:space="preserve"> </v>
      </c>
      <c r="BR1234" s="120" t="str">
        <f t="shared" si="661"/>
        <v xml:space="preserve"> </v>
      </c>
      <c r="BS1234" s="120" t="str">
        <f t="shared" si="662"/>
        <v xml:space="preserve"> </v>
      </c>
      <c r="BU1234" s="74" t="str">
        <f t="shared" si="663"/>
        <v xml:space="preserve"> </v>
      </c>
      <c r="BV1234" s="120" t="str">
        <f t="shared" si="664"/>
        <v xml:space="preserve"> </v>
      </c>
      <c r="BW1234" s="120" t="str">
        <f t="shared" si="665"/>
        <v xml:space="preserve">  </v>
      </c>
      <c r="BY1234" s="74" t="str">
        <f t="shared" si="666"/>
        <v xml:space="preserve"> </v>
      </c>
      <c r="BZ1234" s="120" t="str">
        <f t="shared" si="667"/>
        <v xml:space="preserve"> </v>
      </c>
      <c r="CA1234" s="120" t="str">
        <f t="shared" si="668"/>
        <v xml:space="preserve"> </v>
      </c>
      <c r="CC1234" s="115" t="str">
        <f t="shared" si="669"/>
        <v xml:space="preserve"> </v>
      </c>
      <c r="CD1234" s="120" t="str">
        <f t="shared" si="670"/>
        <v xml:space="preserve"> </v>
      </c>
      <c r="CE1234" s="417" t="str">
        <f t="shared" si="671"/>
        <v xml:space="preserve"> </v>
      </c>
      <c r="CF1234" s="115"/>
      <c r="CG1234" s="115" t="str">
        <f t="shared" si="672"/>
        <v xml:space="preserve"> </v>
      </c>
      <c r="CH1234" s="120" t="str">
        <f t="shared" si="673"/>
        <v xml:space="preserve"> </v>
      </c>
      <c r="CI1234" s="417" t="str">
        <f t="shared" si="674"/>
        <v xml:space="preserve"> </v>
      </c>
      <c r="CJ1234" s="115"/>
      <c r="CK1234" s="115" t="str">
        <f t="shared" si="675"/>
        <v xml:space="preserve"> </v>
      </c>
      <c r="CL1234" s="120" t="str">
        <f t="shared" si="676"/>
        <v xml:space="preserve"> </v>
      </c>
      <c r="CM1234" s="417" t="str">
        <f t="shared" si="678"/>
        <v xml:space="preserve"> </v>
      </c>
      <c r="IS1234" s="106">
        <v>59.5</v>
      </c>
    </row>
    <row r="1235" spans="2:253" s="74" customFormat="1" ht="17.100000000000001" hidden="1" customHeight="1" x14ac:dyDescent="0.25">
      <c r="B1235" s="504">
        <f>IF(AND('KB Duct Parts'!$BL$14=1,'KB Duct Parts'!L21&gt;0),'KB Duct Parts'!L21,0)</f>
        <v>0</v>
      </c>
      <c r="C1235" s="508">
        <v>16107</v>
      </c>
      <c r="D1235" s="506">
        <f t="shared" si="679"/>
        <v>16107</v>
      </c>
      <c r="E1235" s="504" t="s">
        <v>864</v>
      </c>
      <c r="F1235" s="508" t="str">
        <f t="shared" si="681"/>
        <v xml:space="preserve"> </v>
      </c>
      <c r="G1235" s="509" t="s">
        <v>916</v>
      </c>
      <c r="H1235" s="504" t="s">
        <v>923</v>
      </c>
      <c r="I1235" s="1035" t="s">
        <v>1293</v>
      </c>
      <c r="J1235" s="1036"/>
      <c r="K1235" s="516" t="s">
        <v>881</v>
      </c>
      <c r="L1235" s="521">
        <v>18</v>
      </c>
      <c r="M1235" s="532" t="s">
        <v>1700</v>
      </c>
      <c r="N1235" s="514">
        <f t="shared" si="647"/>
        <v>0</v>
      </c>
      <c r="O1235" s="518">
        <f t="shared" si="653"/>
        <v>0</v>
      </c>
      <c r="P1235" s="680">
        <f>'KB Duct Parts'!$AE$3</f>
        <v>0</v>
      </c>
      <c r="Q1235" s="681">
        <f t="shared" si="648"/>
        <v>0</v>
      </c>
      <c r="R1235" s="682">
        <f t="shared" si="649"/>
        <v>0</v>
      </c>
      <c r="S1235" s="716">
        <f t="shared" si="650"/>
        <v>0.35</v>
      </c>
      <c r="T1235" s="679">
        <f t="shared" si="651"/>
        <v>0</v>
      </c>
      <c r="U1235" s="679">
        <f t="shared" si="652"/>
        <v>0</v>
      </c>
      <c r="Y1235" s="120"/>
      <c r="AE1235" s="75"/>
      <c r="AF1235" s="370"/>
      <c r="AG1235" s="374"/>
      <c r="AH1235" s="378"/>
      <c r="AI1235" s="381"/>
      <c r="AJ1235" s="386"/>
      <c r="AK1235" s="391"/>
      <c r="AL1235" s="386"/>
      <c r="AM1235" s="363">
        <v>1</v>
      </c>
      <c r="AN1235" s="578">
        <v>0</v>
      </c>
      <c r="AO1235" s="120"/>
      <c r="AP1235" s="120"/>
      <c r="AQ1235" s="120"/>
      <c r="AR1235" s="120"/>
      <c r="AS1235" s="120">
        <f t="shared" si="657"/>
        <v>0</v>
      </c>
      <c r="AT1235" s="120">
        <f t="shared" si="658"/>
        <v>0</v>
      </c>
      <c r="AU1235" s="74" t="s">
        <v>717</v>
      </c>
      <c r="AV1235" s="115"/>
      <c r="AW1235" s="395"/>
      <c r="AX1235" s="571">
        <v>0</v>
      </c>
      <c r="AY1235" s="572">
        <v>0</v>
      </c>
      <c r="AZ1235" s="572">
        <v>0</v>
      </c>
      <c r="BA1235" s="572">
        <v>0</v>
      </c>
      <c r="BB1235" s="573">
        <v>0</v>
      </c>
      <c r="BC1235" s="395">
        <v>0</v>
      </c>
      <c r="BD1235" s="115"/>
      <c r="BE1235" s="115"/>
      <c r="BF1235" s="115"/>
      <c r="BG1235" s="115"/>
      <c r="BH1235" s="115"/>
      <c r="BI1235" s="115"/>
      <c r="BJ1235" s="115"/>
      <c r="BK1235" s="115"/>
      <c r="BQ1235" s="74" t="str">
        <f t="shared" si="660"/>
        <v xml:space="preserve"> </v>
      </c>
      <c r="BR1235" s="120" t="str">
        <f t="shared" si="661"/>
        <v xml:space="preserve"> </v>
      </c>
      <c r="BS1235" s="120" t="str">
        <f t="shared" si="662"/>
        <v xml:space="preserve"> </v>
      </c>
      <c r="BU1235" s="74" t="str">
        <f t="shared" si="663"/>
        <v xml:space="preserve"> </v>
      </c>
      <c r="BV1235" s="120" t="str">
        <f t="shared" si="664"/>
        <v xml:space="preserve"> </v>
      </c>
      <c r="BW1235" s="120" t="str">
        <f t="shared" si="665"/>
        <v xml:space="preserve">  </v>
      </c>
      <c r="BY1235" s="74" t="str">
        <f t="shared" si="666"/>
        <v xml:space="preserve"> </v>
      </c>
      <c r="BZ1235" s="120" t="str">
        <f t="shared" si="667"/>
        <v xml:space="preserve"> </v>
      </c>
      <c r="CA1235" s="120" t="str">
        <f t="shared" si="668"/>
        <v xml:space="preserve"> </v>
      </c>
      <c r="CC1235" s="115" t="str">
        <f t="shared" si="669"/>
        <v xml:space="preserve"> </v>
      </c>
      <c r="CD1235" s="120" t="str">
        <f t="shared" si="670"/>
        <v xml:space="preserve"> </v>
      </c>
      <c r="CE1235" s="417" t="str">
        <f t="shared" si="671"/>
        <v xml:space="preserve"> </v>
      </c>
      <c r="CF1235" s="115"/>
      <c r="CG1235" s="115" t="str">
        <f t="shared" si="672"/>
        <v xml:space="preserve"> </v>
      </c>
      <c r="CH1235" s="120" t="str">
        <f t="shared" si="673"/>
        <v xml:space="preserve"> </v>
      </c>
      <c r="CI1235" s="417" t="str">
        <f t="shared" si="674"/>
        <v xml:space="preserve"> </v>
      </c>
      <c r="CJ1235" s="115"/>
      <c r="CK1235" s="115" t="str">
        <f t="shared" si="675"/>
        <v xml:space="preserve"> </v>
      </c>
      <c r="CL1235" s="120" t="str">
        <f t="shared" si="676"/>
        <v xml:space="preserve"> </v>
      </c>
      <c r="CM1235" s="417" t="str">
        <f t="shared" si="678"/>
        <v xml:space="preserve"> </v>
      </c>
      <c r="IS1235" s="106">
        <v>63.2</v>
      </c>
    </row>
    <row r="1236" spans="2:253" s="74" customFormat="1" ht="17.100000000000001" hidden="1" customHeight="1" x14ac:dyDescent="0.25">
      <c r="B1236" s="504">
        <f>IF(AND('KB Duct Parts'!$BL$14=1,'KB Duct Parts'!L22&gt;0),'KB Duct Parts'!L22,0)</f>
        <v>0</v>
      </c>
      <c r="C1236" s="508">
        <v>16108</v>
      </c>
      <c r="D1236" s="506">
        <f t="shared" si="679"/>
        <v>16108</v>
      </c>
      <c r="E1236" s="504" t="s">
        <v>865</v>
      </c>
      <c r="F1236" s="508" t="str">
        <f t="shared" si="681"/>
        <v xml:space="preserve"> </v>
      </c>
      <c r="G1236" s="509" t="s">
        <v>916</v>
      </c>
      <c r="H1236" s="504" t="s">
        <v>923</v>
      </c>
      <c r="I1236" s="1035" t="s">
        <v>1293</v>
      </c>
      <c r="J1236" s="1036"/>
      <c r="K1236" s="516" t="s">
        <v>881</v>
      </c>
      <c r="L1236" s="521">
        <v>18</v>
      </c>
      <c r="M1236" s="532" t="s">
        <v>1700</v>
      </c>
      <c r="N1236" s="514">
        <f t="shared" si="647"/>
        <v>0</v>
      </c>
      <c r="O1236" s="518">
        <f t="shared" si="653"/>
        <v>0</v>
      </c>
      <c r="P1236" s="680">
        <f>'KB Duct Parts'!$AE$3</f>
        <v>0</v>
      </c>
      <c r="Q1236" s="681">
        <f t="shared" si="648"/>
        <v>0</v>
      </c>
      <c r="R1236" s="682">
        <f t="shared" si="649"/>
        <v>0</v>
      </c>
      <c r="S1236" s="716">
        <f t="shared" si="650"/>
        <v>0.35</v>
      </c>
      <c r="T1236" s="679">
        <f t="shared" si="651"/>
        <v>0</v>
      </c>
      <c r="U1236" s="679">
        <f t="shared" si="652"/>
        <v>0</v>
      </c>
      <c r="Y1236" s="120"/>
      <c r="AE1236" s="75"/>
      <c r="AF1236" s="370"/>
      <c r="AG1236" s="374"/>
      <c r="AH1236" s="378"/>
      <c r="AI1236" s="381"/>
      <c r="AJ1236" s="386"/>
      <c r="AK1236" s="391"/>
      <c r="AL1236" s="386"/>
      <c r="AM1236" s="363">
        <v>1</v>
      </c>
      <c r="AN1236" s="578">
        <v>0</v>
      </c>
      <c r="AO1236" s="120"/>
      <c r="AP1236" s="120"/>
      <c r="AQ1236" s="120"/>
      <c r="AR1236" s="120"/>
      <c r="AS1236" s="120">
        <f t="shared" si="657"/>
        <v>0</v>
      </c>
      <c r="AT1236" s="120">
        <f t="shared" si="658"/>
        <v>0</v>
      </c>
      <c r="AU1236" s="74" t="s">
        <v>717</v>
      </c>
      <c r="AV1236" s="115"/>
      <c r="AW1236" s="395"/>
      <c r="AX1236" s="571">
        <v>0</v>
      </c>
      <c r="AY1236" s="572">
        <v>0</v>
      </c>
      <c r="AZ1236" s="572">
        <v>0</v>
      </c>
      <c r="BA1236" s="572">
        <v>0</v>
      </c>
      <c r="BB1236" s="573">
        <v>0</v>
      </c>
      <c r="BC1236" s="395">
        <v>0</v>
      </c>
      <c r="BD1236" s="115"/>
      <c r="BE1236" s="115"/>
      <c r="BF1236" s="115"/>
      <c r="BG1236" s="115"/>
      <c r="BH1236" s="115"/>
      <c r="BI1236" s="115"/>
      <c r="BJ1236" s="115"/>
      <c r="BK1236" s="115"/>
      <c r="BQ1236" s="74" t="str">
        <f t="shared" si="660"/>
        <v xml:space="preserve"> </v>
      </c>
      <c r="BR1236" s="120" t="str">
        <f t="shared" si="661"/>
        <v xml:space="preserve"> </v>
      </c>
      <c r="BS1236" s="120" t="str">
        <f t="shared" si="662"/>
        <v xml:space="preserve"> </v>
      </c>
      <c r="BU1236" s="74" t="str">
        <f t="shared" si="663"/>
        <v xml:space="preserve"> </v>
      </c>
      <c r="BV1236" s="120" t="str">
        <f t="shared" si="664"/>
        <v xml:space="preserve"> </v>
      </c>
      <c r="BW1236" s="120" t="str">
        <f t="shared" si="665"/>
        <v xml:space="preserve">  </v>
      </c>
      <c r="BY1236" s="74" t="str">
        <f t="shared" si="666"/>
        <v xml:space="preserve"> </v>
      </c>
      <c r="BZ1236" s="120" t="str">
        <f t="shared" si="667"/>
        <v xml:space="preserve"> </v>
      </c>
      <c r="CA1236" s="120" t="str">
        <f t="shared" si="668"/>
        <v xml:space="preserve"> </v>
      </c>
      <c r="CC1236" s="115" t="str">
        <f t="shared" si="669"/>
        <v xml:space="preserve"> </v>
      </c>
      <c r="CD1236" s="120" t="str">
        <f t="shared" si="670"/>
        <v xml:space="preserve"> </v>
      </c>
      <c r="CE1236" s="417" t="str">
        <f t="shared" si="671"/>
        <v xml:space="preserve"> </v>
      </c>
      <c r="CF1236" s="115"/>
      <c r="CG1236" s="115" t="str">
        <f t="shared" si="672"/>
        <v xml:space="preserve"> </v>
      </c>
      <c r="CH1236" s="120" t="str">
        <f t="shared" si="673"/>
        <v xml:space="preserve"> </v>
      </c>
      <c r="CI1236" s="417" t="str">
        <f t="shared" si="674"/>
        <v xml:space="preserve"> </v>
      </c>
      <c r="CJ1236" s="115"/>
      <c r="CK1236" s="115" t="str">
        <f t="shared" si="675"/>
        <v xml:space="preserve"> </v>
      </c>
      <c r="CL1236" s="120" t="str">
        <f t="shared" si="676"/>
        <v xml:space="preserve"> </v>
      </c>
      <c r="CM1236" s="417" t="str">
        <f t="shared" si="678"/>
        <v xml:space="preserve"> </v>
      </c>
      <c r="IS1236" s="106">
        <v>66.099999999999994</v>
      </c>
    </row>
    <row r="1237" spans="2:253" s="74" customFormat="1" ht="17.100000000000001" hidden="1" customHeight="1" x14ac:dyDescent="0.25">
      <c r="B1237" s="504">
        <f>IF(AND('KB Duct Parts'!$BL$14=1,'KB Duct Parts'!L23&gt;0),'KB Duct Parts'!L23,0)</f>
        <v>0</v>
      </c>
      <c r="C1237" s="508">
        <v>16109</v>
      </c>
      <c r="D1237" s="506">
        <f t="shared" si="679"/>
        <v>16109</v>
      </c>
      <c r="E1237" s="504" t="s">
        <v>866</v>
      </c>
      <c r="F1237" s="508" t="str">
        <f t="shared" si="681"/>
        <v xml:space="preserve"> </v>
      </c>
      <c r="G1237" s="509" t="s">
        <v>916</v>
      </c>
      <c r="H1237" s="504" t="s">
        <v>923</v>
      </c>
      <c r="I1237" s="1035" t="s">
        <v>1293</v>
      </c>
      <c r="J1237" s="1036"/>
      <c r="K1237" s="516" t="s">
        <v>881</v>
      </c>
      <c r="L1237" s="521">
        <v>18</v>
      </c>
      <c r="M1237" s="532" t="s">
        <v>1700</v>
      </c>
      <c r="N1237" s="514">
        <f t="shared" si="647"/>
        <v>0</v>
      </c>
      <c r="O1237" s="518">
        <f t="shared" si="653"/>
        <v>0</v>
      </c>
      <c r="P1237" s="680">
        <f>'KB Duct Parts'!$AE$3</f>
        <v>0</v>
      </c>
      <c r="Q1237" s="681">
        <f t="shared" si="648"/>
        <v>0</v>
      </c>
      <c r="R1237" s="682">
        <f t="shared" si="649"/>
        <v>0</v>
      </c>
      <c r="S1237" s="716">
        <f t="shared" si="650"/>
        <v>0.35</v>
      </c>
      <c r="T1237" s="679">
        <f t="shared" si="651"/>
        <v>0</v>
      </c>
      <c r="U1237" s="679">
        <f t="shared" si="652"/>
        <v>0</v>
      </c>
      <c r="Y1237" s="120"/>
      <c r="AE1237" s="75"/>
      <c r="AF1237" s="370"/>
      <c r="AG1237" s="374"/>
      <c r="AH1237" s="378"/>
      <c r="AI1237" s="381"/>
      <c r="AJ1237" s="386"/>
      <c r="AK1237" s="391"/>
      <c r="AL1237" s="386"/>
      <c r="AM1237" s="363">
        <v>1</v>
      </c>
      <c r="AN1237" s="578">
        <v>0</v>
      </c>
      <c r="AO1237" s="120"/>
      <c r="AP1237" s="120"/>
      <c r="AQ1237" s="120"/>
      <c r="AR1237" s="120"/>
      <c r="AS1237" s="120">
        <f t="shared" si="657"/>
        <v>0</v>
      </c>
      <c r="AT1237" s="120">
        <f t="shared" si="658"/>
        <v>0</v>
      </c>
      <c r="AU1237" s="74" t="s">
        <v>717</v>
      </c>
      <c r="AV1237" s="115"/>
      <c r="AW1237" s="395"/>
      <c r="AX1237" s="571">
        <v>0</v>
      </c>
      <c r="AY1237" s="572">
        <v>0</v>
      </c>
      <c r="AZ1237" s="572">
        <v>0</v>
      </c>
      <c r="BA1237" s="572">
        <v>0</v>
      </c>
      <c r="BB1237" s="573">
        <v>0</v>
      </c>
      <c r="BC1237" s="395">
        <v>0</v>
      </c>
      <c r="BD1237" s="115"/>
      <c r="BE1237" s="115"/>
      <c r="BF1237" s="115"/>
      <c r="BG1237" s="115"/>
      <c r="BH1237" s="115"/>
      <c r="BI1237" s="115"/>
      <c r="BJ1237" s="115"/>
      <c r="BK1237" s="115"/>
      <c r="BQ1237" s="74" t="str">
        <f t="shared" si="660"/>
        <v xml:space="preserve"> </v>
      </c>
      <c r="BR1237" s="120" t="str">
        <f t="shared" si="661"/>
        <v xml:space="preserve"> </v>
      </c>
      <c r="BS1237" s="120" t="str">
        <f t="shared" si="662"/>
        <v xml:space="preserve"> </v>
      </c>
      <c r="BU1237" s="74" t="str">
        <f t="shared" si="663"/>
        <v xml:space="preserve"> </v>
      </c>
      <c r="BV1237" s="120" t="str">
        <f t="shared" si="664"/>
        <v xml:space="preserve"> </v>
      </c>
      <c r="BW1237" s="120" t="str">
        <f t="shared" si="665"/>
        <v xml:space="preserve">  </v>
      </c>
      <c r="BY1237" s="74" t="str">
        <f t="shared" si="666"/>
        <v xml:space="preserve"> </v>
      </c>
      <c r="BZ1237" s="120" t="str">
        <f t="shared" si="667"/>
        <v xml:space="preserve"> </v>
      </c>
      <c r="CA1237" s="120" t="str">
        <f t="shared" si="668"/>
        <v xml:space="preserve"> </v>
      </c>
      <c r="CC1237" s="115" t="str">
        <f t="shared" si="669"/>
        <v xml:space="preserve"> </v>
      </c>
      <c r="CD1237" s="120" t="str">
        <f t="shared" si="670"/>
        <v xml:space="preserve"> </v>
      </c>
      <c r="CE1237" s="417" t="str">
        <f t="shared" si="671"/>
        <v xml:space="preserve"> </v>
      </c>
      <c r="CF1237" s="115"/>
      <c r="CG1237" s="115" t="str">
        <f t="shared" si="672"/>
        <v xml:space="preserve"> </v>
      </c>
      <c r="CH1237" s="120" t="str">
        <f t="shared" si="673"/>
        <v xml:space="preserve"> </v>
      </c>
      <c r="CI1237" s="417" t="str">
        <f t="shared" si="674"/>
        <v xml:space="preserve"> </v>
      </c>
      <c r="CJ1237" s="115"/>
      <c r="CK1237" s="115" t="str">
        <f t="shared" si="675"/>
        <v xml:space="preserve"> </v>
      </c>
      <c r="CL1237" s="120" t="str">
        <f t="shared" si="676"/>
        <v xml:space="preserve"> </v>
      </c>
      <c r="CM1237" s="417" t="str">
        <f t="shared" si="678"/>
        <v xml:space="preserve"> </v>
      </c>
      <c r="IS1237" s="106">
        <v>68.400000000000006</v>
      </c>
    </row>
    <row r="1238" spans="2:253" s="74" customFormat="1" ht="17.100000000000001" hidden="1" customHeight="1" x14ac:dyDescent="0.25">
      <c r="B1238" s="504">
        <f>IF(AND('KB Duct Parts'!$BL$14=1,'KB Duct Parts'!L24&gt;0),'KB Duct Parts'!L24,0)</f>
        <v>0</v>
      </c>
      <c r="C1238" s="508">
        <v>16110</v>
      </c>
      <c r="D1238" s="506">
        <f t="shared" si="679"/>
        <v>16110</v>
      </c>
      <c r="E1238" s="504" t="s">
        <v>867</v>
      </c>
      <c r="F1238" s="508" t="str">
        <f t="shared" si="681"/>
        <v xml:space="preserve"> </v>
      </c>
      <c r="G1238" s="509" t="s">
        <v>916</v>
      </c>
      <c r="H1238" s="504" t="s">
        <v>923</v>
      </c>
      <c r="I1238" s="1035" t="s">
        <v>1293</v>
      </c>
      <c r="J1238" s="1036"/>
      <c r="K1238" s="516" t="s">
        <v>881</v>
      </c>
      <c r="L1238" s="521">
        <v>18</v>
      </c>
      <c r="M1238" s="532" t="s">
        <v>1700</v>
      </c>
      <c r="N1238" s="514">
        <f t="shared" si="647"/>
        <v>0</v>
      </c>
      <c r="O1238" s="518">
        <f t="shared" si="653"/>
        <v>0</v>
      </c>
      <c r="P1238" s="680">
        <f>'KB Duct Parts'!$AE$3</f>
        <v>0</v>
      </c>
      <c r="Q1238" s="681">
        <f t="shared" si="648"/>
        <v>0</v>
      </c>
      <c r="R1238" s="682">
        <f t="shared" si="649"/>
        <v>0</v>
      </c>
      <c r="S1238" s="716">
        <f t="shared" si="650"/>
        <v>0.35</v>
      </c>
      <c r="T1238" s="679">
        <f t="shared" si="651"/>
        <v>0</v>
      </c>
      <c r="U1238" s="679">
        <f t="shared" si="652"/>
        <v>0</v>
      </c>
      <c r="Y1238" s="120"/>
      <c r="AE1238" s="75"/>
      <c r="AF1238" s="370"/>
      <c r="AG1238" s="374"/>
      <c r="AH1238" s="378"/>
      <c r="AI1238" s="381"/>
      <c r="AJ1238" s="386"/>
      <c r="AK1238" s="391"/>
      <c r="AL1238" s="386"/>
      <c r="AM1238" s="363">
        <v>1</v>
      </c>
      <c r="AN1238" s="578">
        <v>0</v>
      </c>
      <c r="AO1238" s="120"/>
      <c r="AP1238" s="120"/>
      <c r="AQ1238" s="120"/>
      <c r="AR1238" s="120"/>
      <c r="AS1238" s="120">
        <f t="shared" si="657"/>
        <v>0</v>
      </c>
      <c r="AT1238" s="120">
        <f t="shared" si="658"/>
        <v>0</v>
      </c>
      <c r="AU1238" s="74" t="s">
        <v>717</v>
      </c>
      <c r="AV1238" s="115"/>
      <c r="AW1238" s="395"/>
      <c r="AX1238" s="571">
        <v>0</v>
      </c>
      <c r="AY1238" s="572">
        <v>0</v>
      </c>
      <c r="AZ1238" s="572">
        <v>0</v>
      </c>
      <c r="BA1238" s="572">
        <v>0</v>
      </c>
      <c r="BB1238" s="573">
        <v>0</v>
      </c>
      <c r="BC1238" s="395">
        <v>0</v>
      </c>
      <c r="BD1238" s="115"/>
      <c r="BE1238" s="115"/>
      <c r="BF1238" s="115"/>
      <c r="BG1238" s="115"/>
      <c r="BH1238" s="115"/>
      <c r="BI1238" s="115"/>
      <c r="BJ1238" s="115"/>
      <c r="BK1238" s="115"/>
      <c r="BQ1238" s="74" t="str">
        <f t="shared" si="660"/>
        <v xml:space="preserve"> </v>
      </c>
      <c r="BR1238" s="120" t="str">
        <f t="shared" si="661"/>
        <v xml:space="preserve"> </v>
      </c>
      <c r="BS1238" s="120" t="str">
        <f t="shared" si="662"/>
        <v xml:space="preserve"> </v>
      </c>
      <c r="BU1238" s="74" t="str">
        <f t="shared" si="663"/>
        <v xml:space="preserve"> </v>
      </c>
      <c r="BV1238" s="120" t="str">
        <f t="shared" si="664"/>
        <v xml:space="preserve"> </v>
      </c>
      <c r="BW1238" s="120" t="str">
        <f t="shared" si="665"/>
        <v xml:space="preserve">  </v>
      </c>
      <c r="BY1238" s="74" t="str">
        <f t="shared" si="666"/>
        <v xml:space="preserve"> </v>
      </c>
      <c r="BZ1238" s="120" t="str">
        <f t="shared" si="667"/>
        <v xml:space="preserve"> </v>
      </c>
      <c r="CA1238" s="120" t="str">
        <f t="shared" si="668"/>
        <v xml:space="preserve"> </v>
      </c>
      <c r="CC1238" s="115" t="str">
        <f t="shared" si="669"/>
        <v xml:space="preserve"> </v>
      </c>
      <c r="CD1238" s="120" t="str">
        <f t="shared" si="670"/>
        <v xml:space="preserve"> </v>
      </c>
      <c r="CE1238" s="417" t="str">
        <f t="shared" si="671"/>
        <v xml:space="preserve"> </v>
      </c>
      <c r="CF1238" s="115"/>
      <c r="CG1238" s="115" t="str">
        <f t="shared" si="672"/>
        <v xml:space="preserve"> </v>
      </c>
      <c r="CH1238" s="120" t="str">
        <f t="shared" si="673"/>
        <v xml:space="preserve"> </v>
      </c>
      <c r="CI1238" s="417" t="str">
        <f t="shared" si="674"/>
        <v xml:space="preserve"> </v>
      </c>
      <c r="CJ1238" s="115"/>
      <c r="CK1238" s="115" t="str">
        <f t="shared" si="675"/>
        <v xml:space="preserve"> </v>
      </c>
      <c r="CL1238" s="120" t="str">
        <f t="shared" si="676"/>
        <v xml:space="preserve"> </v>
      </c>
      <c r="CM1238" s="417" t="str">
        <f t="shared" si="678"/>
        <v xml:space="preserve"> </v>
      </c>
      <c r="IS1238" s="106">
        <v>70.2</v>
      </c>
    </row>
    <row r="1239" spans="2:253" s="74" customFormat="1" ht="17.100000000000001" hidden="1" customHeight="1" x14ac:dyDescent="0.25">
      <c r="B1239" s="504">
        <f>IF(AND('KB Duct Parts'!$BL$14=1,'KB Duct Parts'!L25&gt;0),'KB Duct Parts'!L25,0)</f>
        <v>0</v>
      </c>
      <c r="C1239" s="508">
        <v>16111</v>
      </c>
      <c r="D1239" s="506">
        <f t="shared" si="679"/>
        <v>16111</v>
      </c>
      <c r="E1239" s="504" t="s">
        <v>868</v>
      </c>
      <c r="F1239" s="508" t="str">
        <f t="shared" si="681"/>
        <v xml:space="preserve"> </v>
      </c>
      <c r="G1239" s="509" t="s">
        <v>916</v>
      </c>
      <c r="H1239" s="504" t="s">
        <v>923</v>
      </c>
      <c r="I1239" s="1035" t="s">
        <v>1293</v>
      </c>
      <c r="J1239" s="1036"/>
      <c r="K1239" s="516" t="s">
        <v>881</v>
      </c>
      <c r="L1239" s="521">
        <v>18</v>
      </c>
      <c r="M1239" s="532" t="s">
        <v>1700</v>
      </c>
      <c r="N1239" s="514">
        <f t="shared" si="647"/>
        <v>0</v>
      </c>
      <c r="O1239" s="518">
        <f t="shared" si="653"/>
        <v>0</v>
      </c>
      <c r="P1239" s="680">
        <f>'KB Duct Parts'!$AE$3</f>
        <v>0</v>
      </c>
      <c r="Q1239" s="681">
        <f t="shared" si="648"/>
        <v>0</v>
      </c>
      <c r="R1239" s="682">
        <f t="shared" si="649"/>
        <v>0</v>
      </c>
      <c r="S1239" s="716">
        <f t="shared" si="650"/>
        <v>0.35</v>
      </c>
      <c r="T1239" s="679">
        <f t="shared" si="651"/>
        <v>0</v>
      </c>
      <c r="U1239" s="679">
        <f t="shared" si="652"/>
        <v>0</v>
      </c>
      <c r="Y1239" s="120"/>
      <c r="AD1239" s="79"/>
      <c r="AE1239" s="75"/>
      <c r="AF1239" s="370"/>
      <c r="AG1239" s="374"/>
      <c r="AH1239" s="378"/>
      <c r="AI1239" s="381"/>
      <c r="AJ1239" s="386"/>
      <c r="AK1239" s="391"/>
      <c r="AL1239" s="386"/>
      <c r="AM1239" s="363">
        <v>1</v>
      </c>
      <c r="AN1239" s="578">
        <v>0</v>
      </c>
      <c r="AO1239" s="120"/>
      <c r="AP1239" s="120"/>
      <c r="AQ1239" s="120"/>
      <c r="AR1239" s="120"/>
      <c r="AS1239" s="120">
        <f t="shared" si="657"/>
        <v>0</v>
      </c>
      <c r="AT1239" s="120">
        <f t="shared" si="658"/>
        <v>0</v>
      </c>
      <c r="AU1239" s="74" t="s">
        <v>717</v>
      </c>
      <c r="AV1239" s="115"/>
      <c r="AW1239" s="395"/>
      <c r="AX1239" s="571">
        <v>0</v>
      </c>
      <c r="AY1239" s="572">
        <v>0</v>
      </c>
      <c r="AZ1239" s="572">
        <v>0</v>
      </c>
      <c r="BA1239" s="572">
        <v>0</v>
      </c>
      <c r="BB1239" s="573">
        <v>0</v>
      </c>
      <c r="BC1239" s="395">
        <v>0</v>
      </c>
      <c r="BD1239" s="115"/>
      <c r="BE1239" s="115"/>
      <c r="BF1239" s="115"/>
      <c r="BG1239" s="115"/>
      <c r="BH1239" s="115"/>
      <c r="BI1239" s="115"/>
      <c r="BJ1239" s="115"/>
      <c r="BK1239" s="115"/>
      <c r="BQ1239" s="74" t="str">
        <f t="shared" si="660"/>
        <v xml:space="preserve"> </v>
      </c>
      <c r="BR1239" s="120" t="str">
        <f t="shared" si="661"/>
        <v xml:space="preserve"> </v>
      </c>
      <c r="BS1239" s="120" t="str">
        <f t="shared" si="662"/>
        <v xml:space="preserve"> </v>
      </c>
      <c r="BU1239" s="74" t="str">
        <f t="shared" si="663"/>
        <v xml:space="preserve"> </v>
      </c>
      <c r="BV1239" s="120" t="str">
        <f t="shared" si="664"/>
        <v xml:space="preserve"> </v>
      </c>
      <c r="BW1239" s="120" t="str">
        <f t="shared" si="665"/>
        <v xml:space="preserve">  </v>
      </c>
      <c r="BY1239" s="74" t="str">
        <f t="shared" si="666"/>
        <v xml:space="preserve"> </v>
      </c>
      <c r="BZ1239" s="120" t="str">
        <f t="shared" si="667"/>
        <v xml:space="preserve"> </v>
      </c>
      <c r="CA1239" s="120" t="str">
        <f t="shared" si="668"/>
        <v xml:space="preserve"> </v>
      </c>
      <c r="CC1239" s="115" t="str">
        <f t="shared" si="669"/>
        <v xml:space="preserve"> </v>
      </c>
      <c r="CD1239" s="120" t="str">
        <f t="shared" si="670"/>
        <v xml:space="preserve"> </v>
      </c>
      <c r="CE1239" s="417" t="str">
        <f t="shared" si="671"/>
        <v xml:space="preserve"> </v>
      </c>
      <c r="CF1239" s="115"/>
      <c r="CG1239" s="115" t="str">
        <f t="shared" si="672"/>
        <v xml:space="preserve"> </v>
      </c>
      <c r="CH1239" s="120" t="str">
        <f t="shared" si="673"/>
        <v xml:space="preserve"> </v>
      </c>
      <c r="CI1239" s="417" t="str">
        <f t="shared" si="674"/>
        <v xml:space="preserve"> </v>
      </c>
      <c r="CJ1239" s="115"/>
      <c r="CK1239" s="115" t="str">
        <f t="shared" si="675"/>
        <v xml:space="preserve"> </v>
      </c>
      <c r="CL1239" s="120" t="str">
        <f t="shared" si="676"/>
        <v xml:space="preserve"> </v>
      </c>
      <c r="CM1239" s="417" t="str">
        <f t="shared" si="678"/>
        <v xml:space="preserve"> </v>
      </c>
      <c r="IS1239" s="106">
        <v>71.2</v>
      </c>
    </row>
    <row r="1240" spans="2:253" s="74" customFormat="1" ht="17.100000000000001" hidden="1" customHeight="1" x14ac:dyDescent="0.25">
      <c r="B1240" s="504">
        <f>IF(AND('KB Duct Parts'!$BL$14=1,'KB Duct Parts'!L26&gt;0),'KB Duct Parts'!L26,0)</f>
        <v>0</v>
      </c>
      <c r="C1240" s="508">
        <v>16112</v>
      </c>
      <c r="D1240" s="506">
        <f t="shared" si="679"/>
        <v>16112</v>
      </c>
      <c r="E1240" s="504" t="s">
        <v>869</v>
      </c>
      <c r="F1240" s="508" t="str">
        <f t="shared" si="681"/>
        <v xml:space="preserve"> </v>
      </c>
      <c r="G1240" s="509" t="s">
        <v>916</v>
      </c>
      <c r="H1240" s="504" t="s">
        <v>923</v>
      </c>
      <c r="I1240" s="1035" t="s">
        <v>1293</v>
      </c>
      <c r="J1240" s="1036"/>
      <c r="K1240" s="516" t="s">
        <v>881</v>
      </c>
      <c r="L1240" s="521">
        <v>18</v>
      </c>
      <c r="M1240" s="532" t="s">
        <v>1700</v>
      </c>
      <c r="N1240" s="514">
        <f t="shared" si="647"/>
        <v>0</v>
      </c>
      <c r="O1240" s="518">
        <f t="shared" si="653"/>
        <v>0</v>
      </c>
      <c r="P1240" s="680">
        <f>'KB Duct Parts'!$AE$3</f>
        <v>0</v>
      </c>
      <c r="Q1240" s="681">
        <f t="shared" si="648"/>
        <v>0</v>
      </c>
      <c r="R1240" s="682">
        <f t="shared" si="649"/>
        <v>0</v>
      </c>
      <c r="S1240" s="716">
        <f t="shared" si="650"/>
        <v>0.35</v>
      </c>
      <c r="T1240" s="679">
        <f t="shared" si="651"/>
        <v>0</v>
      </c>
      <c r="U1240" s="679">
        <f t="shared" si="652"/>
        <v>0</v>
      </c>
      <c r="Y1240" s="120"/>
      <c r="AD1240" s="79"/>
      <c r="AE1240" s="75"/>
      <c r="AF1240" s="370"/>
      <c r="AG1240" s="374"/>
      <c r="AH1240" s="378"/>
      <c r="AI1240" s="381"/>
      <c r="AJ1240" s="386"/>
      <c r="AK1240" s="391"/>
      <c r="AL1240" s="386"/>
      <c r="AM1240" s="363">
        <v>1</v>
      </c>
      <c r="AN1240" s="578">
        <v>0</v>
      </c>
      <c r="AO1240" s="120"/>
      <c r="AP1240" s="120"/>
      <c r="AQ1240" s="120"/>
      <c r="AR1240" s="120"/>
      <c r="AS1240" s="120">
        <f t="shared" si="657"/>
        <v>0</v>
      </c>
      <c r="AT1240" s="120">
        <f t="shared" si="658"/>
        <v>0</v>
      </c>
      <c r="AU1240" s="74" t="s">
        <v>717</v>
      </c>
      <c r="AV1240" s="115"/>
      <c r="AW1240" s="395"/>
      <c r="AX1240" s="571">
        <v>0</v>
      </c>
      <c r="AY1240" s="572">
        <v>0</v>
      </c>
      <c r="AZ1240" s="572">
        <v>0</v>
      </c>
      <c r="BA1240" s="572">
        <v>0</v>
      </c>
      <c r="BB1240" s="573">
        <v>0</v>
      </c>
      <c r="BC1240" s="395">
        <v>0</v>
      </c>
      <c r="BD1240" s="115"/>
      <c r="BE1240" s="115"/>
      <c r="BF1240" s="115"/>
      <c r="BG1240" s="115"/>
      <c r="BH1240" s="115"/>
      <c r="BI1240" s="115"/>
      <c r="BJ1240" s="115"/>
      <c r="BK1240" s="115"/>
      <c r="BQ1240" s="74" t="str">
        <f t="shared" si="660"/>
        <v xml:space="preserve"> </v>
      </c>
      <c r="BR1240" s="120" t="str">
        <f t="shared" si="661"/>
        <v xml:space="preserve"> </v>
      </c>
      <c r="BS1240" s="120" t="str">
        <f t="shared" si="662"/>
        <v xml:space="preserve"> </v>
      </c>
      <c r="BU1240" s="74" t="str">
        <f t="shared" si="663"/>
        <v xml:space="preserve"> </v>
      </c>
      <c r="BV1240" s="120" t="str">
        <f t="shared" si="664"/>
        <v xml:space="preserve"> </v>
      </c>
      <c r="BW1240" s="120" t="str">
        <f t="shared" si="665"/>
        <v xml:space="preserve">  </v>
      </c>
      <c r="BY1240" s="74" t="str">
        <f t="shared" si="666"/>
        <v xml:space="preserve"> </v>
      </c>
      <c r="BZ1240" s="120" t="str">
        <f t="shared" si="667"/>
        <v xml:space="preserve"> </v>
      </c>
      <c r="CA1240" s="120" t="str">
        <f t="shared" si="668"/>
        <v xml:space="preserve"> </v>
      </c>
      <c r="CC1240" s="115" t="str">
        <f t="shared" si="669"/>
        <v xml:space="preserve"> </v>
      </c>
      <c r="CD1240" s="120" t="str">
        <f t="shared" si="670"/>
        <v xml:space="preserve"> </v>
      </c>
      <c r="CE1240" s="417" t="str">
        <f t="shared" si="671"/>
        <v xml:space="preserve"> </v>
      </c>
      <c r="CF1240" s="115"/>
      <c r="CG1240" s="115" t="str">
        <f t="shared" si="672"/>
        <v xml:space="preserve"> </v>
      </c>
      <c r="CH1240" s="120" t="str">
        <f t="shared" si="673"/>
        <v xml:space="preserve"> </v>
      </c>
      <c r="CI1240" s="417" t="str">
        <f t="shared" si="674"/>
        <v xml:space="preserve"> </v>
      </c>
      <c r="CJ1240" s="115"/>
      <c r="CK1240" s="115" t="str">
        <f t="shared" si="675"/>
        <v xml:space="preserve"> </v>
      </c>
      <c r="CL1240" s="120" t="str">
        <f t="shared" si="676"/>
        <v xml:space="preserve"> </v>
      </c>
      <c r="CM1240" s="417" t="str">
        <f t="shared" si="678"/>
        <v xml:space="preserve"> </v>
      </c>
      <c r="IS1240" s="106">
        <v>72.099999999999994</v>
      </c>
    </row>
    <row r="1241" spans="2:253" s="74" customFormat="1" ht="17.100000000000001" hidden="1" customHeight="1" x14ac:dyDescent="0.25">
      <c r="B1241" s="504">
        <f>IF(AND('KB Duct Parts'!$BL$14=1,'KB Duct Parts'!L27&gt;0),'KB Duct Parts'!L27,0)</f>
        <v>0</v>
      </c>
      <c r="C1241" s="508">
        <v>16113</v>
      </c>
      <c r="D1241" s="506">
        <f t="shared" si="679"/>
        <v>16113</v>
      </c>
      <c r="E1241" s="504" t="s">
        <v>870</v>
      </c>
      <c r="F1241" s="508" t="str">
        <f t="shared" si="681"/>
        <v xml:space="preserve"> </v>
      </c>
      <c r="G1241" s="509" t="s">
        <v>916</v>
      </c>
      <c r="H1241" s="504" t="s">
        <v>923</v>
      </c>
      <c r="I1241" s="1035" t="s">
        <v>1293</v>
      </c>
      <c r="J1241" s="1036"/>
      <c r="K1241" s="516" t="s">
        <v>881</v>
      </c>
      <c r="L1241" s="521">
        <v>18</v>
      </c>
      <c r="M1241" s="532" t="s">
        <v>1700</v>
      </c>
      <c r="N1241" s="514">
        <f t="shared" si="647"/>
        <v>0</v>
      </c>
      <c r="O1241" s="518">
        <f t="shared" si="653"/>
        <v>0</v>
      </c>
      <c r="P1241" s="680">
        <f>'KB Duct Parts'!$AE$3</f>
        <v>0</v>
      </c>
      <c r="Q1241" s="681">
        <f t="shared" si="648"/>
        <v>0</v>
      </c>
      <c r="R1241" s="682">
        <f t="shared" si="649"/>
        <v>0</v>
      </c>
      <c r="S1241" s="716">
        <f t="shared" si="650"/>
        <v>0.35</v>
      </c>
      <c r="T1241" s="679">
        <f t="shared" si="651"/>
        <v>0</v>
      </c>
      <c r="U1241" s="679">
        <f t="shared" si="652"/>
        <v>0</v>
      </c>
      <c r="Y1241" s="120"/>
      <c r="AD1241" s="79"/>
      <c r="AE1241" s="75"/>
      <c r="AF1241" s="370"/>
      <c r="AG1241" s="374"/>
      <c r="AH1241" s="378"/>
      <c r="AI1241" s="381"/>
      <c r="AJ1241" s="386"/>
      <c r="AK1241" s="391"/>
      <c r="AL1241" s="386"/>
      <c r="AM1241" s="363">
        <v>1</v>
      </c>
      <c r="AN1241" s="578">
        <v>0</v>
      </c>
      <c r="AO1241" s="120"/>
      <c r="AP1241" s="120"/>
      <c r="AQ1241" s="120"/>
      <c r="AR1241" s="120"/>
      <c r="AS1241" s="120">
        <f t="shared" si="657"/>
        <v>0</v>
      </c>
      <c r="AT1241" s="120">
        <f t="shared" si="658"/>
        <v>0</v>
      </c>
      <c r="AU1241" s="74" t="s">
        <v>717</v>
      </c>
      <c r="AV1241" s="115"/>
      <c r="AW1241" s="395"/>
      <c r="AX1241" s="571">
        <v>0</v>
      </c>
      <c r="AY1241" s="572">
        <v>0</v>
      </c>
      <c r="AZ1241" s="572">
        <v>0</v>
      </c>
      <c r="BA1241" s="572">
        <v>0</v>
      </c>
      <c r="BB1241" s="573">
        <v>0</v>
      </c>
      <c r="BC1241" s="395">
        <v>0</v>
      </c>
      <c r="BD1241" s="115"/>
      <c r="BE1241" s="115"/>
      <c r="BF1241" s="115"/>
      <c r="BG1241" s="115"/>
      <c r="BH1241" s="115"/>
      <c r="BI1241" s="115"/>
      <c r="BJ1241" s="115"/>
      <c r="BK1241" s="115"/>
      <c r="BQ1241" s="74" t="str">
        <f t="shared" si="660"/>
        <v xml:space="preserve"> </v>
      </c>
      <c r="BR1241" s="120" t="str">
        <f t="shared" si="661"/>
        <v xml:space="preserve"> </v>
      </c>
      <c r="BS1241" s="120" t="str">
        <f t="shared" si="662"/>
        <v xml:space="preserve"> </v>
      </c>
      <c r="BU1241" s="74" t="str">
        <f t="shared" si="663"/>
        <v xml:space="preserve"> </v>
      </c>
      <c r="BV1241" s="120" t="str">
        <f t="shared" si="664"/>
        <v xml:space="preserve"> </v>
      </c>
      <c r="BW1241" s="120" t="str">
        <f t="shared" si="665"/>
        <v xml:space="preserve">  </v>
      </c>
      <c r="BY1241" s="74" t="str">
        <f t="shared" si="666"/>
        <v xml:space="preserve"> </v>
      </c>
      <c r="BZ1241" s="120" t="str">
        <f t="shared" si="667"/>
        <v xml:space="preserve"> </v>
      </c>
      <c r="CA1241" s="120" t="str">
        <f t="shared" si="668"/>
        <v xml:space="preserve"> </v>
      </c>
      <c r="CC1241" s="115" t="str">
        <f t="shared" si="669"/>
        <v xml:space="preserve"> </v>
      </c>
      <c r="CD1241" s="120" t="str">
        <f t="shared" si="670"/>
        <v xml:space="preserve"> </v>
      </c>
      <c r="CE1241" s="417" t="str">
        <f t="shared" si="671"/>
        <v xml:space="preserve"> </v>
      </c>
      <c r="CF1241" s="115"/>
      <c r="CG1241" s="115" t="str">
        <f t="shared" si="672"/>
        <v xml:space="preserve"> </v>
      </c>
      <c r="CH1241" s="120" t="str">
        <f t="shared" si="673"/>
        <v xml:space="preserve"> </v>
      </c>
      <c r="CI1241" s="417" t="str">
        <f t="shared" si="674"/>
        <v xml:space="preserve"> </v>
      </c>
      <c r="CJ1241" s="115"/>
      <c r="CK1241" s="115" t="str">
        <f t="shared" si="675"/>
        <v xml:space="preserve"> </v>
      </c>
      <c r="CL1241" s="120" t="str">
        <f t="shared" si="676"/>
        <v xml:space="preserve"> </v>
      </c>
      <c r="CM1241" s="417" t="str">
        <f t="shared" si="678"/>
        <v xml:space="preserve"> </v>
      </c>
      <c r="IS1241" s="106">
        <v>73.400000000000006</v>
      </c>
    </row>
    <row r="1242" spans="2:253" s="74" customFormat="1" ht="17.100000000000001" hidden="1" customHeight="1" x14ac:dyDescent="0.25">
      <c r="B1242" s="504">
        <f>IF(AND('KB Duct Parts'!$BL$14=1,'KB Duct Parts'!L28&gt;0),'KB Duct Parts'!L28,0)</f>
        <v>0</v>
      </c>
      <c r="C1242" s="508">
        <v>16114</v>
      </c>
      <c r="D1242" s="506">
        <f t="shared" si="679"/>
        <v>16114</v>
      </c>
      <c r="E1242" s="504" t="s">
        <v>871</v>
      </c>
      <c r="F1242" s="508" t="str">
        <f t="shared" si="681"/>
        <v xml:space="preserve"> </v>
      </c>
      <c r="G1242" s="509" t="s">
        <v>916</v>
      </c>
      <c r="H1242" s="504" t="s">
        <v>923</v>
      </c>
      <c r="I1242" s="1035" t="s">
        <v>1293</v>
      </c>
      <c r="J1242" s="1036"/>
      <c r="K1242" s="516" t="s">
        <v>881</v>
      </c>
      <c r="L1242" s="521">
        <v>18</v>
      </c>
      <c r="M1242" s="532" t="s">
        <v>1700</v>
      </c>
      <c r="N1242" s="514">
        <f t="shared" ref="N1242:N1305" si="682">AN1242</f>
        <v>0</v>
      </c>
      <c r="O1242" s="518">
        <f t="shared" si="653"/>
        <v>0</v>
      </c>
      <c r="P1242" s="680">
        <f>'KB Duct Parts'!$AE$3</f>
        <v>0</v>
      </c>
      <c r="Q1242" s="681">
        <f t="shared" ref="Q1242:Q1305" si="683">IF(B1242&gt;0,N1242*(1-P1242),0)</f>
        <v>0</v>
      </c>
      <c r="R1242" s="682">
        <f t="shared" ref="R1242:R1305" si="684">B1242*Q1242</f>
        <v>0</v>
      </c>
      <c r="S1242" s="716">
        <f t="shared" ref="S1242:S1305" si="685">$Y$3904</f>
        <v>0.35</v>
      </c>
      <c r="T1242" s="679">
        <f t="shared" ref="T1242:T1305" si="686">ROUND(IF(B1242&gt;0,((N1242*(1-(1*S1242)))),0),2)</f>
        <v>0</v>
      </c>
      <c r="U1242" s="679">
        <f t="shared" ref="U1242:U1305" si="687">B1242*T1242</f>
        <v>0</v>
      </c>
      <c r="Y1242" s="120"/>
      <c r="AD1242" s="79"/>
      <c r="AE1242" s="75"/>
      <c r="AF1242" s="370"/>
      <c r="AG1242" s="374"/>
      <c r="AH1242" s="378"/>
      <c r="AI1242" s="381"/>
      <c r="AJ1242" s="386"/>
      <c r="AK1242" s="391"/>
      <c r="AL1242" s="386"/>
      <c r="AM1242" s="363">
        <v>1</v>
      </c>
      <c r="AN1242" s="578">
        <v>0</v>
      </c>
      <c r="AO1242" s="120"/>
      <c r="AP1242" s="120"/>
      <c r="AQ1242" s="120"/>
      <c r="AR1242" s="120"/>
      <c r="AS1242" s="120">
        <f t="shared" si="657"/>
        <v>0</v>
      </c>
      <c r="AT1242" s="120">
        <f t="shared" si="658"/>
        <v>0</v>
      </c>
      <c r="AU1242" s="74" t="s">
        <v>717</v>
      </c>
      <c r="AV1242" s="115"/>
      <c r="AW1242" s="395"/>
      <c r="AX1242" s="571">
        <v>0</v>
      </c>
      <c r="AY1242" s="572">
        <v>0</v>
      </c>
      <c r="AZ1242" s="572">
        <v>0</v>
      </c>
      <c r="BA1242" s="572">
        <v>0</v>
      </c>
      <c r="BB1242" s="573">
        <v>0</v>
      </c>
      <c r="BC1242" s="395">
        <v>0</v>
      </c>
      <c r="BD1242" s="115"/>
      <c r="BE1242" s="115"/>
      <c r="BF1242" s="115"/>
      <c r="BG1242" s="115"/>
      <c r="BH1242" s="115"/>
      <c r="BI1242" s="115"/>
      <c r="BJ1242" s="115"/>
      <c r="BK1242" s="115"/>
      <c r="BQ1242" s="74" t="str">
        <f t="shared" si="660"/>
        <v xml:space="preserve"> </v>
      </c>
      <c r="BR1242" s="120" t="str">
        <f t="shared" si="661"/>
        <v xml:space="preserve"> </v>
      </c>
      <c r="BS1242" s="120" t="str">
        <f t="shared" si="662"/>
        <v xml:space="preserve"> </v>
      </c>
      <c r="BU1242" s="74" t="str">
        <f t="shared" si="663"/>
        <v xml:space="preserve"> </v>
      </c>
      <c r="BV1242" s="120" t="str">
        <f t="shared" si="664"/>
        <v xml:space="preserve"> </v>
      </c>
      <c r="BW1242" s="120" t="str">
        <f t="shared" si="665"/>
        <v xml:space="preserve">  </v>
      </c>
      <c r="BY1242" s="74" t="str">
        <f t="shared" si="666"/>
        <v xml:space="preserve"> </v>
      </c>
      <c r="BZ1242" s="120" t="str">
        <f t="shared" si="667"/>
        <v xml:space="preserve"> </v>
      </c>
      <c r="CA1242" s="120" t="str">
        <f t="shared" si="668"/>
        <v xml:space="preserve"> </v>
      </c>
      <c r="CC1242" s="115" t="str">
        <f t="shared" si="669"/>
        <v xml:space="preserve"> </v>
      </c>
      <c r="CD1242" s="120" t="str">
        <f t="shared" si="670"/>
        <v xml:space="preserve"> </v>
      </c>
      <c r="CE1242" s="417" t="str">
        <f t="shared" si="671"/>
        <v xml:space="preserve"> </v>
      </c>
      <c r="CF1242" s="115"/>
      <c r="CG1242" s="115" t="str">
        <f t="shared" si="672"/>
        <v xml:space="preserve"> </v>
      </c>
      <c r="CH1242" s="120" t="str">
        <f t="shared" si="673"/>
        <v xml:space="preserve"> </v>
      </c>
      <c r="CI1242" s="417" t="str">
        <f t="shared" si="674"/>
        <v xml:space="preserve"> </v>
      </c>
      <c r="CJ1242" s="115"/>
      <c r="CK1242" s="115" t="str">
        <f t="shared" si="675"/>
        <v xml:space="preserve"> </v>
      </c>
      <c r="CL1242" s="120" t="str">
        <f t="shared" si="676"/>
        <v xml:space="preserve"> </v>
      </c>
      <c r="CM1242" s="417" t="str">
        <f t="shared" si="678"/>
        <v xml:space="preserve"> </v>
      </c>
      <c r="IS1242" s="106">
        <v>74.8</v>
      </c>
    </row>
    <row r="1243" spans="2:253" s="74" customFormat="1" ht="17.100000000000001" hidden="1" customHeight="1" x14ac:dyDescent="0.25">
      <c r="B1243" s="504">
        <f>IF(AND('KB Duct Parts'!$BL$14=1,'KB Duct Parts'!L29&gt;0),'KB Duct Parts'!L29,0)</f>
        <v>0</v>
      </c>
      <c r="C1243" s="508">
        <v>16115</v>
      </c>
      <c r="D1243" s="506">
        <f t="shared" si="679"/>
        <v>16115</v>
      </c>
      <c r="E1243" s="504" t="s">
        <v>872</v>
      </c>
      <c r="F1243" s="508" t="str">
        <f t="shared" si="681"/>
        <v xml:space="preserve"> </v>
      </c>
      <c r="G1243" s="509" t="s">
        <v>916</v>
      </c>
      <c r="H1243" s="504" t="s">
        <v>923</v>
      </c>
      <c r="I1243" s="1035" t="s">
        <v>1293</v>
      </c>
      <c r="J1243" s="1036"/>
      <c r="K1243" s="516" t="s">
        <v>881</v>
      </c>
      <c r="L1243" s="521">
        <v>18</v>
      </c>
      <c r="M1243" s="532" t="s">
        <v>1700</v>
      </c>
      <c r="N1243" s="514">
        <f t="shared" si="682"/>
        <v>0</v>
      </c>
      <c r="O1243" s="518">
        <f t="shared" si="653"/>
        <v>0</v>
      </c>
      <c r="P1243" s="680">
        <f>'KB Duct Parts'!$AE$3</f>
        <v>0</v>
      </c>
      <c r="Q1243" s="681">
        <f t="shared" si="683"/>
        <v>0</v>
      </c>
      <c r="R1243" s="682">
        <f t="shared" si="684"/>
        <v>0</v>
      </c>
      <c r="S1243" s="716">
        <f t="shared" si="685"/>
        <v>0.35</v>
      </c>
      <c r="T1243" s="679">
        <f t="shared" si="686"/>
        <v>0</v>
      </c>
      <c r="U1243" s="679">
        <f t="shared" si="687"/>
        <v>0</v>
      </c>
      <c r="Y1243" s="120"/>
      <c r="AD1243" s="79"/>
      <c r="AE1243" s="75"/>
      <c r="AF1243" s="370"/>
      <c r="AG1243" s="374"/>
      <c r="AH1243" s="378"/>
      <c r="AI1243" s="381"/>
      <c r="AJ1243" s="386"/>
      <c r="AK1243" s="391"/>
      <c r="AL1243" s="386"/>
      <c r="AM1243" s="363">
        <v>1</v>
      </c>
      <c r="AN1243" s="578">
        <v>0</v>
      </c>
      <c r="AO1243" s="120"/>
      <c r="AP1243" s="120"/>
      <c r="AQ1243" s="120"/>
      <c r="AR1243" s="120"/>
      <c r="AS1243" s="120">
        <f t="shared" si="657"/>
        <v>0</v>
      </c>
      <c r="AT1243" s="120">
        <f t="shared" si="658"/>
        <v>0</v>
      </c>
      <c r="AU1243" s="74" t="s">
        <v>717</v>
      </c>
      <c r="AV1243" s="115"/>
      <c r="AW1243" s="395"/>
      <c r="AX1243" s="571">
        <v>0</v>
      </c>
      <c r="AY1243" s="572">
        <v>0</v>
      </c>
      <c r="AZ1243" s="572">
        <v>0</v>
      </c>
      <c r="BA1243" s="572">
        <v>0</v>
      </c>
      <c r="BB1243" s="573">
        <v>0</v>
      </c>
      <c r="BC1243" s="395">
        <v>0</v>
      </c>
      <c r="BD1243" s="115"/>
      <c r="BE1243" s="115"/>
      <c r="BF1243" s="115"/>
      <c r="BG1243" s="115"/>
      <c r="BH1243" s="115"/>
      <c r="BI1243" s="115"/>
      <c r="BJ1243" s="115"/>
      <c r="BK1243" s="115"/>
      <c r="BQ1243" s="74" t="str">
        <f t="shared" si="660"/>
        <v xml:space="preserve"> </v>
      </c>
      <c r="BR1243" s="120" t="str">
        <f t="shared" si="661"/>
        <v xml:space="preserve"> </v>
      </c>
      <c r="BS1243" s="120" t="str">
        <f t="shared" si="662"/>
        <v xml:space="preserve"> </v>
      </c>
      <c r="BU1243" s="74" t="str">
        <f t="shared" si="663"/>
        <v xml:space="preserve"> </v>
      </c>
      <c r="BV1243" s="120" t="str">
        <f t="shared" si="664"/>
        <v xml:space="preserve"> </v>
      </c>
      <c r="BW1243" s="120" t="str">
        <f t="shared" si="665"/>
        <v xml:space="preserve">  </v>
      </c>
      <c r="BY1243" s="74" t="str">
        <f t="shared" si="666"/>
        <v xml:space="preserve"> </v>
      </c>
      <c r="BZ1243" s="120" t="str">
        <f t="shared" si="667"/>
        <v xml:space="preserve"> </v>
      </c>
      <c r="CA1243" s="120" t="str">
        <f t="shared" si="668"/>
        <v xml:space="preserve"> </v>
      </c>
      <c r="CC1243" s="115" t="str">
        <f t="shared" si="669"/>
        <v xml:space="preserve"> </v>
      </c>
      <c r="CD1243" s="120" t="str">
        <f t="shared" si="670"/>
        <v xml:space="preserve"> </v>
      </c>
      <c r="CE1243" s="417" t="str">
        <f t="shared" si="671"/>
        <v xml:space="preserve"> </v>
      </c>
      <c r="CF1243" s="115"/>
      <c r="CG1243" s="115" t="str">
        <f t="shared" si="672"/>
        <v xml:space="preserve"> </v>
      </c>
      <c r="CH1243" s="120" t="str">
        <f t="shared" si="673"/>
        <v xml:space="preserve"> </v>
      </c>
      <c r="CI1243" s="417" t="str">
        <f t="shared" si="674"/>
        <v xml:space="preserve"> </v>
      </c>
      <c r="CJ1243" s="115"/>
      <c r="CK1243" s="115" t="str">
        <f t="shared" si="675"/>
        <v xml:space="preserve"> </v>
      </c>
      <c r="CL1243" s="120" t="str">
        <f t="shared" si="676"/>
        <v xml:space="preserve"> </v>
      </c>
      <c r="CM1243" s="417" t="str">
        <f t="shared" si="678"/>
        <v xml:space="preserve"> </v>
      </c>
      <c r="IS1243" s="106">
        <v>76.599999999999994</v>
      </c>
    </row>
    <row r="1244" spans="2:253" s="74" customFormat="1" ht="17.100000000000001" hidden="1" customHeight="1" x14ac:dyDescent="0.25">
      <c r="B1244" s="504">
        <f>IF(AND('KB Duct Parts'!$BL$14=1,'KB Duct Parts'!L30&gt;0),'KB Duct Parts'!L30,0)</f>
        <v>0</v>
      </c>
      <c r="C1244" s="508">
        <v>16116</v>
      </c>
      <c r="D1244" s="506">
        <f t="shared" si="679"/>
        <v>16116</v>
      </c>
      <c r="E1244" s="504" t="s">
        <v>873</v>
      </c>
      <c r="F1244" s="508" t="str">
        <f t="shared" si="681"/>
        <v xml:space="preserve"> </v>
      </c>
      <c r="G1244" s="509" t="s">
        <v>916</v>
      </c>
      <c r="H1244" s="504" t="s">
        <v>923</v>
      </c>
      <c r="I1244" s="1035" t="s">
        <v>1293</v>
      </c>
      <c r="J1244" s="1036"/>
      <c r="K1244" s="516" t="s">
        <v>881</v>
      </c>
      <c r="L1244" s="521">
        <v>18</v>
      </c>
      <c r="M1244" s="532" t="s">
        <v>1700</v>
      </c>
      <c r="N1244" s="514">
        <f t="shared" si="682"/>
        <v>0</v>
      </c>
      <c r="O1244" s="518">
        <f t="shared" si="653"/>
        <v>0</v>
      </c>
      <c r="P1244" s="680">
        <f>'KB Duct Parts'!$AE$3</f>
        <v>0</v>
      </c>
      <c r="Q1244" s="681">
        <f t="shared" si="683"/>
        <v>0</v>
      </c>
      <c r="R1244" s="682">
        <f t="shared" si="684"/>
        <v>0</v>
      </c>
      <c r="S1244" s="716">
        <f t="shared" si="685"/>
        <v>0.35</v>
      </c>
      <c r="T1244" s="679">
        <f t="shared" si="686"/>
        <v>0</v>
      </c>
      <c r="U1244" s="679">
        <f t="shared" si="687"/>
        <v>0</v>
      </c>
      <c r="Y1244" s="120"/>
      <c r="AD1244" s="79"/>
      <c r="AE1244" s="75"/>
      <c r="AF1244" s="370"/>
      <c r="AG1244" s="374"/>
      <c r="AH1244" s="378"/>
      <c r="AI1244" s="381"/>
      <c r="AJ1244" s="386"/>
      <c r="AK1244" s="391"/>
      <c r="AL1244" s="386"/>
      <c r="AM1244" s="363">
        <v>1</v>
      </c>
      <c r="AN1244" s="578">
        <v>0</v>
      </c>
      <c r="AO1244" s="120"/>
      <c r="AP1244" s="120"/>
      <c r="AQ1244" s="120"/>
      <c r="AR1244" s="120"/>
      <c r="AS1244" s="120">
        <f t="shared" si="657"/>
        <v>0</v>
      </c>
      <c r="AT1244" s="120">
        <f t="shared" si="658"/>
        <v>0</v>
      </c>
      <c r="AU1244" s="74" t="s">
        <v>717</v>
      </c>
      <c r="AV1244" s="115"/>
      <c r="AW1244" s="395"/>
      <c r="AX1244" s="571">
        <v>0</v>
      </c>
      <c r="AY1244" s="572">
        <v>0</v>
      </c>
      <c r="AZ1244" s="572">
        <v>0</v>
      </c>
      <c r="BA1244" s="572">
        <v>0</v>
      </c>
      <c r="BB1244" s="573">
        <v>0</v>
      </c>
      <c r="BC1244" s="395">
        <v>0</v>
      </c>
      <c r="BD1244" s="115"/>
      <c r="BE1244" s="115"/>
      <c r="BF1244" s="115"/>
      <c r="BG1244" s="115"/>
      <c r="BH1244" s="115"/>
      <c r="BI1244" s="115"/>
      <c r="BJ1244" s="115"/>
      <c r="BK1244" s="115"/>
      <c r="BQ1244" s="74" t="str">
        <f t="shared" si="660"/>
        <v xml:space="preserve"> </v>
      </c>
      <c r="BR1244" s="120" t="str">
        <f t="shared" si="661"/>
        <v xml:space="preserve"> </v>
      </c>
      <c r="BS1244" s="120" t="str">
        <f t="shared" si="662"/>
        <v xml:space="preserve"> </v>
      </c>
      <c r="BU1244" s="74" t="str">
        <f t="shared" si="663"/>
        <v xml:space="preserve"> </v>
      </c>
      <c r="BV1244" s="120" t="str">
        <f t="shared" si="664"/>
        <v xml:space="preserve"> </v>
      </c>
      <c r="BW1244" s="120" t="str">
        <f t="shared" si="665"/>
        <v xml:space="preserve">  </v>
      </c>
      <c r="BY1244" s="74" t="str">
        <f t="shared" si="666"/>
        <v xml:space="preserve"> </v>
      </c>
      <c r="BZ1244" s="120" t="str">
        <f t="shared" si="667"/>
        <v xml:space="preserve"> </v>
      </c>
      <c r="CA1244" s="120" t="str">
        <f t="shared" si="668"/>
        <v xml:space="preserve"> </v>
      </c>
      <c r="CC1244" s="115" t="str">
        <f t="shared" si="669"/>
        <v xml:space="preserve"> </v>
      </c>
      <c r="CD1244" s="120" t="str">
        <f t="shared" si="670"/>
        <v xml:space="preserve"> </v>
      </c>
      <c r="CE1244" s="417" t="str">
        <f t="shared" si="671"/>
        <v xml:space="preserve"> </v>
      </c>
      <c r="CF1244" s="115"/>
      <c r="CG1244" s="115" t="str">
        <f t="shared" si="672"/>
        <v xml:space="preserve"> </v>
      </c>
      <c r="CH1244" s="120" t="str">
        <f t="shared" si="673"/>
        <v xml:space="preserve"> </v>
      </c>
      <c r="CI1244" s="417" t="str">
        <f t="shared" si="674"/>
        <v xml:space="preserve"> </v>
      </c>
      <c r="CJ1244" s="115"/>
      <c r="CK1244" s="115" t="str">
        <f t="shared" si="675"/>
        <v xml:space="preserve"> </v>
      </c>
      <c r="CL1244" s="120" t="str">
        <f t="shared" si="676"/>
        <v xml:space="preserve"> </v>
      </c>
      <c r="CM1244" s="417" t="str">
        <f t="shared" si="678"/>
        <v xml:space="preserve"> </v>
      </c>
      <c r="IS1244" s="106">
        <v>78.400000000000006</v>
      </c>
    </row>
    <row r="1245" spans="2:253" s="74" customFormat="1" ht="17.100000000000001" hidden="1" customHeight="1" x14ac:dyDescent="0.25">
      <c r="B1245" s="504">
        <f>IF(AND('KB Duct Parts'!$BL$14=1,'KB Duct Parts'!L31&gt;0),'KB Duct Parts'!L31,0)</f>
        <v>0</v>
      </c>
      <c r="C1245" s="508">
        <v>16117</v>
      </c>
      <c r="D1245" s="506">
        <f t="shared" si="679"/>
        <v>16117</v>
      </c>
      <c r="E1245" s="504" t="s">
        <v>874</v>
      </c>
      <c r="F1245" s="508" t="str">
        <f t="shared" si="681"/>
        <v xml:space="preserve"> </v>
      </c>
      <c r="G1245" s="509" t="s">
        <v>916</v>
      </c>
      <c r="H1245" s="504" t="s">
        <v>923</v>
      </c>
      <c r="I1245" s="1035" t="s">
        <v>1293</v>
      </c>
      <c r="J1245" s="1036"/>
      <c r="K1245" s="516" t="s">
        <v>881</v>
      </c>
      <c r="L1245" s="521">
        <v>18</v>
      </c>
      <c r="M1245" s="532" t="s">
        <v>1700</v>
      </c>
      <c r="N1245" s="514">
        <f t="shared" si="682"/>
        <v>0</v>
      </c>
      <c r="O1245" s="518">
        <f t="shared" si="653"/>
        <v>0</v>
      </c>
      <c r="P1245" s="680">
        <f>'KB Duct Parts'!$AE$3</f>
        <v>0</v>
      </c>
      <c r="Q1245" s="681">
        <f t="shared" si="683"/>
        <v>0</v>
      </c>
      <c r="R1245" s="682">
        <f t="shared" si="684"/>
        <v>0</v>
      </c>
      <c r="S1245" s="716">
        <f t="shared" si="685"/>
        <v>0.35</v>
      </c>
      <c r="T1245" s="679">
        <f t="shared" si="686"/>
        <v>0</v>
      </c>
      <c r="U1245" s="679">
        <f t="shared" si="687"/>
        <v>0</v>
      </c>
      <c r="Y1245" s="120"/>
      <c r="AD1245" s="79"/>
      <c r="AE1245" s="75"/>
      <c r="AF1245" s="370"/>
      <c r="AG1245" s="374"/>
      <c r="AH1245" s="378"/>
      <c r="AI1245" s="381"/>
      <c r="AJ1245" s="386"/>
      <c r="AK1245" s="391"/>
      <c r="AL1245" s="386"/>
      <c r="AM1245" s="363">
        <v>1</v>
      </c>
      <c r="AN1245" s="578">
        <v>0</v>
      </c>
      <c r="AO1245" s="120"/>
      <c r="AP1245" s="120"/>
      <c r="AQ1245" s="120"/>
      <c r="AR1245" s="120"/>
      <c r="AS1245" s="120">
        <f t="shared" si="657"/>
        <v>0</v>
      </c>
      <c r="AT1245" s="120">
        <f t="shared" si="658"/>
        <v>0</v>
      </c>
      <c r="AU1245" s="74" t="s">
        <v>717</v>
      </c>
      <c r="AV1245" s="115"/>
      <c r="AW1245" s="395"/>
      <c r="AX1245" s="571">
        <v>0</v>
      </c>
      <c r="AY1245" s="572">
        <v>0</v>
      </c>
      <c r="AZ1245" s="572">
        <v>0</v>
      </c>
      <c r="BA1245" s="572">
        <v>0</v>
      </c>
      <c r="BB1245" s="573">
        <v>0</v>
      </c>
      <c r="BC1245" s="395">
        <v>0</v>
      </c>
      <c r="BD1245" s="115"/>
      <c r="BE1245" s="115"/>
      <c r="BF1245" s="115"/>
      <c r="BG1245" s="115"/>
      <c r="BH1245" s="115"/>
      <c r="BI1245" s="115"/>
      <c r="BJ1245" s="115"/>
      <c r="BK1245" s="115"/>
      <c r="BQ1245" s="74" t="str">
        <f t="shared" si="660"/>
        <v xml:space="preserve"> </v>
      </c>
      <c r="BR1245" s="120" t="str">
        <f t="shared" si="661"/>
        <v xml:space="preserve"> </v>
      </c>
      <c r="BS1245" s="120" t="str">
        <f t="shared" si="662"/>
        <v xml:space="preserve"> </v>
      </c>
      <c r="BU1245" s="74" t="str">
        <f t="shared" si="663"/>
        <v xml:space="preserve"> </v>
      </c>
      <c r="BV1245" s="120" t="str">
        <f t="shared" si="664"/>
        <v xml:space="preserve"> </v>
      </c>
      <c r="BW1245" s="120" t="str">
        <f t="shared" si="665"/>
        <v xml:space="preserve">  </v>
      </c>
      <c r="BY1245" s="74" t="str">
        <f t="shared" si="666"/>
        <v xml:space="preserve"> </v>
      </c>
      <c r="BZ1245" s="120" t="str">
        <f t="shared" si="667"/>
        <v xml:space="preserve"> </v>
      </c>
      <c r="CA1245" s="120" t="str">
        <f t="shared" si="668"/>
        <v xml:space="preserve"> </v>
      </c>
      <c r="CC1245" s="115" t="str">
        <f t="shared" si="669"/>
        <v xml:space="preserve"> </v>
      </c>
      <c r="CD1245" s="120" t="str">
        <f t="shared" si="670"/>
        <v xml:space="preserve"> </v>
      </c>
      <c r="CE1245" s="417" t="str">
        <f t="shared" si="671"/>
        <v xml:space="preserve"> </v>
      </c>
      <c r="CF1245" s="115"/>
      <c r="CG1245" s="115" t="str">
        <f t="shared" si="672"/>
        <v xml:space="preserve"> </v>
      </c>
      <c r="CH1245" s="120" t="str">
        <f t="shared" si="673"/>
        <v xml:space="preserve"> </v>
      </c>
      <c r="CI1245" s="417" t="str">
        <f t="shared" si="674"/>
        <v xml:space="preserve"> </v>
      </c>
      <c r="CJ1245" s="115"/>
      <c r="CK1245" s="115" t="str">
        <f t="shared" si="675"/>
        <v xml:space="preserve"> </v>
      </c>
      <c r="CL1245" s="120" t="str">
        <f t="shared" si="676"/>
        <v xml:space="preserve"> </v>
      </c>
      <c r="CM1245" s="417" t="str">
        <f t="shared" si="678"/>
        <v xml:space="preserve"> </v>
      </c>
      <c r="IS1245" s="106">
        <v>79.3</v>
      </c>
    </row>
    <row r="1246" spans="2:253" s="74" customFormat="1" ht="17.100000000000001" hidden="1" customHeight="1" x14ac:dyDescent="0.25">
      <c r="B1246" s="504">
        <f>IF(AND('KB Duct Parts'!$BL$14=1,'KB Duct Parts'!L32&gt;0),'KB Duct Parts'!L32,0)</f>
        <v>0</v>
      </c>
      <c r="C1246" s="508">
        <v>16118</v>
      </c>
      <c r="D1246" s="506">
        <f t="shared" si="679"/>
        <v>16118</v>
      </c>
      <c r="E1246" s="504" t="s">
        <v>875</v>
      </c>
      <c r="F1246" s="508" t="str">
        <f t="shared" si="681"/>
        <v xml:space="preserve"> </v>
      </c>
      <c r="G1246" s="509" t="s">
        <v>916</v>
      </c>
      <c r="H1246" s="504" t="s">
        <v>923</v>
      </c>
      <c r="I1246" s="1035" t="s">
        <v>1293</v>
      </c>
      <c r="J1246" s="1036"/>
      <c r="K1246" s="516" t="s">
        <v>881</v>
      </c>
      <c r="L1246" s="521">
        <v>18</v>
      </c>
      <c r="M1246" s="532" t="s">
        <v>1700</v>
      </c>
      <c r="N1246" s="514">
        <f t="shared" si="682"/>
        <v>0</v>
      </c>
      <c r="O1246" s="518">
        <f t="shared" si="653"/>
        <v>0</v>
      </c>
      <c r="P1246" s="680">
        <f>'KB Duct Parts'!$AE$3</f>
        <v>0</v>
      </c>
      <c r="Q1246" s="681">
        <f t="shared" si="683"/>
        <v>0</v>
      </c>
      <c r="R1246" s="682">
        <f t="shared" si="684"/>
        <v>0</v>
      </c>
      <c r="S1246" s="716">
        <f t="shared" si="685"/>
        <v>0.35</v>
      </c>
      <c r="T1246" s="679">
        <f t="shared" si="686"/>
        <v>0</v>
      </c>
      <c r="U1246" s="679">
        <f t="shared" si="687"/>
        <v>0</v>
      </c>
      <c r="Y1246" s="120"/>
      <c r="AD1246" s="79"/>
      <c r="AE1246" s="75"/>
      <c r="AF1246" s="370"/>
      <c r="AG1246" s="374"/>
      <c r="AH1246" s="378"/>
      <c r="AI1246" s="381"/>
      <c r="AJ1246" s="386"/>
      <c r="AK1246" s="391"/>
      <c r="AL1246" s="386"/>
      <c r="AM1246" s="363">
        <v>1</v>
      </c>
      <c r="AN1246" s="578">
        <v>0</v>
      </c>
      <c r="AO1246" s="120"/>
      <c r="AP1246" s="120"/>
      <c r="AQ1246" s="120"/>
      <c r="AR1246" s="120"/>
      <c r="AS1246" s="120">
        <f t="shared" si="657"/>
        <v>0</v>
      </c>
      <c r="AT1246" s="120">
        <f t="shared" si="658"/>
        <v>0</v>
      </c>
      <c r="AU1246" s="74" t="s">
        <v>717</v>
      </c>
      <c r="AV1246" s="115"/>
      <c r="AW1246" s="395"/>
      <c r="AX1246" s="571">
        <v>0</v>
      </c>
      <c r="AY1246" s="572">
        <v>0</v>
      </c>
      <c r="AZ1246" s="572">
        <v>0</v>
      </c>
      <c r="BA1246" s="572">
        <v>0</v>
      </c>
      <c r="BB1246" s="573">
        <v>0</v>
      </c>
      <c r="BC1246" s="395">
        <v>0</v>
      </c>
      <c r="BD1246" s="115"/>
      <c r="BE1246" s="115"/>
      <c r="BF1246" s="115"/>
      <c r="BG1246" s="115"/>
      <c r="BH1246" s="115"/>
      <c r="BI1246" s="115"/>
      <c r="BJ1246" s="115"/>
      <c r="BK1246" s="115"/>
      <c r="BQ1246" s="74" t="str">
        <f t="shared" si="660"/>
        <v xml:space="preserve"> </v>
      </c>
      <c r="BR1246" s="120" t="str">
        <f t="shared" si="661"/>
        <v xml:space="preserve"> </v>
      </c>
      <c r="BS1246" s="120" t="str">
        <f t="shared" si="662"/>
        <v xml:space="preserve"> </v>
      </c>
      <c r="BU1246" s="74" t="str">
        <f t="shared" si="663"/>
        <v xml:space="preserve"> </v>
      </c>
      <c r="BV1246" s="120" t="str">
        <f t="shared" si="664"/>
        <v xml:space="preserve"> </v>
      </c>
      <c r="BW1246" s="120" t="str">
        <f t="shared" si="665"/>
        <v xml:space="preserve">  </v>
      </c>
      <c r="BY1246" s="74" t="str">
        <f t="shared" si="666"/>
        <v xml:space="preserve"> </v>
      </c>
      <c r="BZ1246" s="120" t="str">
        <f t="shared" si="667"/>
        <v xml:space="preserve"> </v>
      </c>
      <c r="CA1246" s="120" t="str">
        <f t="shared" si="668"/>
        <v xml:space="preserve"> </v>
      </c>
      <c r="CC1246" s="115" t="str">
        <f t="shared" si="669"/>
        <v xml:space="preserve"> </v>
      </c>
      <c r="CD1246" s="120" t="str">
        <f t="shared" si="670"/>
        <v xml:space="preserve"> </v>
      </c>
      <c r="CE1246" s="417" t="str">
        <f t="shared" si="671"/>
        <v xml:space="preserve"> </v>
      </c>
      <c r="CF1246" s="115"/>
      <c r="CG1246" s="115" t="str">
        <f t="shared" si="672"/>
        <v xml:space="preserve"> </v>
      </c>
      <c r="CH1246" s="120" t="str">
        <f t="shared" si="673"/>
        <v xml:space="preserve"> </v>
      </c>
      <c r="CI1246" s="417" t="str">
        <f t="shared" si="674"/>
        <v xml:space="preserve"> </v>
      </c>
      <c r="CJ1246" s="115"/>
      <c r="CK1246" s="115" t="str">
        <f t="shared" si="675"/>
        <v xml:space="preserve"> </v>
      </c>
      <c r="CL1246" s="120" t="str">
        <f t="shared" si="676"/>
        <v xml:space="preserve"> </v>
      </c>
      <c r="CM1246" s="417" t="str">
        <f t="shared" si="678"/>
        <v xml:space="preserve"> </v>
      </c>
      <c r="IS1246" s="106">
        <v>80.099999999999994</v>
      </c>
    </row>
    <row r="1247" spans="2:253" s="74" customFormat="1" ht="17.100000000000001" hidden="1" customHeight="1" x14ac:dyDescent="0.25">
      <c r="B1247" s="504">
        <f>IF(AND('KB Duct Parts'!$BL$14=1,'KB Duct Parts'!L33&gt;0),'KB Duct Parts'!L33,0)</f>
        <v>0</v>
      </c>
      <c r="C1247" s="508">
        <v>16119</v>
      </c>
      <c r="D1247" s="506">
        <f t="shared" si="679"/>
        <v>16119</v>
      </c>
      <c r="E1247" s="504" t="s">
        <v>876</v>
      </c>
      <c r="F1247" s="508" t="str">
        <f t="shared" si="681"/>
        <v xml:space="preserve"> </v>
      </c>
      <c r="G1247" s="509" t="s">
        <v>916</v>
      </c>
      <c r="H1247" s="504" t="s">
        <v>923</v>
      </c>
      <c r="I1247" s="1035" t="s">
        <v>1293</v>
      </c>
      <c r="J1247" s="1036"/>
      <c r="K1247" s="516" t="s">
        <v>881</v>
      </c>
      <c r="L1247" s="521">
        <v>18</v>
      </c>
      <c r="M1247" s="532" t="s">
        <v>1700</v>
      </c>
      <c r="N1247" s="514">
        <f t="shared" si="682"/>
        <v>0</v>
      </c>
      <c r="O1247" s="518">
        <f t="shared" si="653"/>
        <v>0</v>
      </c>
      <c r="P1247" s="680">
        <f>'KB Duct Parts'!$AE$3</f>
        <v>0</v>
      </c>
      <c r="Q1247" s="681">
        <f t="shared" si="683"/>
        <v>0</v>
      </c>
      <c r="R1247" s="682">
        <f t="shared" si="684"/>
        <v>0</v>
      </c>
      <c r="S1247" s="716">
        <f t="shared" si="685"/>
        <v>0.35</v>
      </c>
      <c r="T1247" s="679">
        <f t="shared" si="686"/>
        <v>0</v>
      </c>
      <c r="U1247" s="679">
        <f t="shared" si="687"/>
        <v>0</v>
      </c>
      <c r="Y1247" s="120"/>
      <c r="AD1247" s="79"/>
      <c r="AE1247" s="75"/>
      <c r="AF1247" s="370"/>
      <c r="AG1247" s="374"/>
      <c r="AH1247" s="378"/>
      <c r="AI1247" s="381"/>
      <c r="AJ1247" s="386"/>
      <c r="AK1247" s="391"/>
      <c r="AL1247" s="386"/>
      <c r="AM1247" s="363">
        <v>1</v>
      </c>
      <c r="AN1247" s="578">
        <v>0</v>
      </c>
      <c r="AO1247" s="120"/>
      <c r="AP1247" s="120"/>
      <c r="AQ1247" s="120"/>
      <c r="AR1247" s="120"/>
      <c r="AS1247" s="120">
        <f t="shared" si="657"/>
        <v>0</v>
      </c>
      <c r="AT1247" s="120">
        <f t="shared" si="658"/>
        <v>0</v>
      </c>
      <c r="AU1247" s="74" t="s">
        <v>717</v>
      </c>
      <c r="AV1247" s="115"/>
      <c r="AW1247" s="395"/>
      <c r="AX1247" s="571">
        <v>0</v>
      </c>
      <c r="AY1247" s="572">
        <v>0</v>
      </c>
      <c r="AZ1247" s="572">
        <v>0</v>
      </c>
      <c r="BA1247" s="572">
        <v>0</v>
      </c>
      <c r="BB1247" s="573">
        <v>0</v>
      </c>
      <c r="BC1247" s="395">
        <v>0</v>
      </c>
      <c r="BD1247" s="115"/>
      <c r="BE1247" s="115"/>
      <c r="BF1247" s="115"/>
      <c r="BG1247" s="115"/>
      <c r="BH1247" s="115"/>
      <c r="BI1247" s="115"/>
      <c r="BJ1247" s="115"/>
      <c r="BK1247" s="115"/>
      <c r="BQ1247" s="74" t="str">
        <f t="shared" si="660"/>
        <v xml:space="preserve"> </v>
      </c>
      <c r="BR1247" s="120" t="str">
        <f t="shared" si="661"/>
        <v xml:space="preserve"> </v>
      </c>
      <c r="BS1247" s="120" t="str">
        <f t="shared" si="662"/>
        <v xml:space="preserve"> </v>
      </c>
      <c r="BU1247" s="74" t="str">
        <f t="shared" si="663"/>
        <v xml:space="preserve"> </v>
      </c>
      <c r="BV1247" s="120" t="str">
        <f t="shared" si="664"/>
        <v xml:space="preserve"> </v>
      </c>
      <c r="BW1247" s="120" t="str">
        <f t="shared" si="665"/>
        <v xml:space="preserve">  </v>
      </c>
      <c r="BY1247" s="74" t="str">
        <f t="shared" si="666"/>
        <v xml:space="preserve"> </v>
      </c>
      <c r="BZ1247" s="120" t="str">
        <f t="shared" si="667"/>
        <v xml:space="preserve"> </v>
      </c>
      <c r="CA1247" s="120" t="str">
        <f t="shared" si="668"/>
        <v xml:space="preserve"> </v>
      </c>
      <c r="CC1247" s="115" t="str">
        <f t="shared" si="669"/>
        <v xml:space="preserve"> </v>
      </c>
      <c r="CD1247" s="120" t="str">
        <f t="shared" si="670"/>
        <v xml:space="preserve"> </v>
      </c>
      <c r="CE1247" s="417" t="str">
        <f t="shared" si="671"/>
        <v xml:space="preserve"> </v>
      </c>
      <c r="CF1247" s="115"/>
      <c r="CG1247" s="115" t="str">
        <f t="shared" si="672"/>
        <v xml:space="preserve"> </v>
      </c>
      <c r="CH1247" s="120" t="str">
        <f t="shared" si="673"/>
        <v xml:space="preserve"> </v>
      </c>
      <c r="CI1247" s="417" t="str">
        <f t="shared" si="674"/>
        <v xml:space="preserve"> </v>
      </c>
      <c r="CJ1247" s="115"/>
      <c r="CK1247" s="115" t="str">
        <f t="shared" si="675"/>
        <v xml:space="preserve"> </v>
      </c>
      <c r="CL1247" s="120" t="str">
        <f t="shared" si="676"/>
        <v xml:space="preserve"> </v>
      </c>
      <c r="CM1247" s="417" t="str">
        <f t="shared" si="678"/>
        <v xml:space="preserve"> </v>
      </c>
      <c r="IS1247" s="106">
        <v>81.900000000000006</v>
      </c>
    </row>
    <row r="1248" spans="2:253" s="74" customFormat="1" ht="17.100000000000001" hidden="1" customHeight="1" x14ac:dyDescent="0.25">
      <c r="B1248" s="504">
        <f>IF(AND('KB Duct Parts'!$BL$14=1,'KB Duct Parts'!L34&gt;0),'KB Duct Parts'!L34,0)</f>
        <v>0</v>
      </c>
      <c r="C1248" s="508">
        <v>16120</v>
      </c>
      <c r="D1248" s="506">
        <f t="shared" si="679"/>
        <v>16120</v>
      </c>
      <c r="E1248" s="504" t="s">
        <v>877</v>
      </c>
      <c r="F1248" s="508" t="str">
        <f t="shared" si="681"/>
        <v xml:space="preserve"> </v>
      </c>
      <c r="G1248" s="509" t="s">
        <v>916</v>
      </c>
      <c r="H1248" s="504" t="s">
        <v>923</v>
      </c>
      <c r="I1248" s="1035" t="s">
        <v>1293</v>
      </c>
      <c r="J1248" s="1036"/>
      <c r="K1248" s="516" t="s">
        <v>881</v>
      </c>
      <c r="L1248" s="521">
        <v>18</v>
      </c>
      <c r="M1248" s="532" t="s">
        <v>1700</v>
      </c>
      <c r="N1248" s="514">
        <f t="shared" si="682"/>
        <v>0</v>
      </c>
      <c r="O1248" s="518">
        <f t="shared" si="653"/>
        <v>0</v>
      </c>
      <c r="P1248" s="680">
        <f>'KB Duct Parts'!$AE$3</f>
        <v>0</v>
      </c>
      <c r="Q1248" s="681">
        <f t="shared" si="683"/>
        <v>0</v>
      </c>
      <c r="R1248" s="682">
        <f t="shared" si="684"/>
        <v>0</v>
      </c>
      <c r="S1248" s="716">
        <f t="shared" si="685"/>
        <v>0.35</v>
      </c>
      <c r="T1248" s="679">
        <f t="shared" si="686"/>
        <v>0</v>
      </c>
      <c r="U1248" s="679">
        <f t="shared" si="687"/>
        <v>0</v>
      </c>
      <c r="Y1248" s="120"/>
      <c r="AD1248" s="79"/>
      <c r="AE1248" s="75"/>
      <c r="AF1248" s="370"/>
      <c r="AG1248" s="374"/>
      <c r="AH1248" s="378"/>
      <c r="AI1248" s="381"/>
      <c r="AJ1248" s="386"/>
      <c r="AK1248" s="391"/>
      <c r="AL1248" s="386"/>
      <c r="AM1248" s="363">
        <v>1</v>
      </c>
      <c r="AN1248" s="578">
        <v>0</v>
      </c>
      <c r="AO1248" s="120"/>
      <c r="AP1248" s="120"/>
      <c r="AQ1248" s="120"/>
      <c r="AR1248" s="120"/>
      <c r="AS1248" s="120">
        <f t="shared" si="657"/>
        <v>0</v>
      </c>
      <c r="AT1248" s="120">
        <f t="shared" si="658"/>
        <v>0</v>
      </c>
      <c r="AU1248" s="74" t="s">
        <v>717</v>
      </c>
      <c r="AV1248" s="115"/>
      <c r="AW1248" s="395"/>
      <c r="AX1248" s="571">
        <v>0</v>
      </c>
      <c r="AY1248" s="572">
        <v>0</v>
      </c>
      <c r="AZ1248" s="572">
        <v>0</v>
      </c>
      <c r="BA1248" s="572">
        <v>0</v>
      </c>
      <c r="BB1248" s="573">
        <v>0</v>
      </c>
      <c r="BC1248" s="395">
        <v>0</v>
      </c>
      <c r="BD1248" s="115"/>
      <c r="BE1248" s="115"/>
      <c r="BF1248" s="115"/>
      <c r="BG1248" s="115"/>
      <c r="BH1248" s="115"/>
      <c r="BI1248" s="115"/>
      <c r="BJ1248" s="115"/>
      <c r="BK1248" s="115"/>
      <c r="BQ1248" s="74" t="str">
        <f t="shared" si="660"/>
        <v xml:space="preserve"> </v>
      </c>
      <c r="BR1248" s="120" t="str">
        <f t="shared" si="661"/>
        <v xml:space="preserve"> </v>
      </c>
      <c r="BS1248" s="120" t="str">
        <f t="shared" si="662"/>
        <v xml:space="preserve"> </v>
      </c>
      <c r="BU1248" s="74" t="str">
        <f t="shared" si="663"/>
        <v xml:space="preserve"> </v>
      </c>
      <c r="BV1248" s="120" t="str">
        <f t="shared" si="664"/>
        <v xml:space="preserve"> </v>
      </c>
      <c r="BW1248" s="120" t="str">
        <f t="shared" si="665"/>
        <v xml:space="preserve">  </v>
      </c>
      <c r="BY1248" s="74" t="str">
        <f t="shared" si="666"/>
        <v xml:space="preserve"> </v>
      </c>
      <c r="BZ1248" s="120" t="str">
        <f t="shared" si="667"/>
        <v xml:space="preserve"> </v>
      </c>
      <c r="CA1248" s="120" t="str">
        <f t="shared" si="668"/>
        <v xml:space="preserve"> </v>
      </c>
      <c r="CC1248" s="115" t="str">
        <f t="shared" si="669"/>
        <v xml:space="preserve"> </v>
      </c>
      <c r="CD1248" s="120" t="str">
        <f t="shared" si="670"/>
        <v xml:space="preserve"> </v>
      </c>
      <c r="CE1248" s="417" t="str">
        <f t="shared" si="671"/>
        <v xml:space="preserve"> </v>
      </c>
      <c r="CF1248" s="115"/>
      <c r="CG1248" s="115" t="str">
        <f t="shared" si="672"/>
        <v xml:space="preserve"> </v>
      </c>
      <c r="CH1248" s="120" t="str">
        <f t="shared" si="673"/>
        <v xml:space="preserve"> </v>
      </c>
      <c r="CI1248" s="417" t="str">
        <f t="shared" si="674"/>
        <v xml:space="preserve"> </v>
      </c>
      <c r="CJ1248" s="115"/>
      <c r="CK1248" s="115" t="str">
        <f t="shared" si="675"/>
        <v xml:space="preserve"> </v>
      </c>
      <c r="CL1248" s="120" t="str">
        <f t="shared" si="676"/>
        <v xml:space="preserve"> </v>
      </c>
      <c r="CM1248" s="417" t="str">
        <f t="shared" si="678"/>
        <v xml:space="preserve"> </v>
      </c>
      <c r="IS1248" s="106">
        <v>83.7</v>
      </c>
    </row>
    <row r="1249" spans="2:253" s="74" customFormat="1" ht="17.100000000000001" hidden="1" customHeight="1" x14ac:dyDescent="0.25">
      <c r="B1249" s="504">
        <f>IF(AND('KB Duct Parts'!$BL$14=1,'KB Duct Parts'!L35&gt;0),'KB Duct Parts'!L35,0)</f>
        <v>0</v>
      </c>
      <c r="C1249" s="508">
        <v>16122</v>
      </c>
      <c r="D1249" s="506">
        <f t="shared" si="679"/>
        <v>16122</v>
      </c>
      <c r="E1249" s="504" t="s">
        <v>878</v>
      </c>
      <c r="F1249" s="508" t="str">
        <f t="shared" si="681"/>
        <v xml:space="preserve"> </v>
      </c>
      <c r="G1249" s="509" t="s">
        <v>916</v>
      </c>
      <c r="H1249" s="504" t="s">
        <v>923</v>
      </c>
      <c r="I1249" s="1035" t="s">
        <v>1293</v>
      </c>
      <c r="J1249" s="1036"/>
      <c r="K1249" s="516" t="s">
        <v>881</v>
      </c>
      <c r="L1249" s="521">
        <v>18</v>
      </c>
      <c r="M1249" s="532" t="s">
        <v>1700</v>
      </c>
      <c r="N1249" s="514">
        <f t="shared" si="682"/>
        <v>0</v>
      </c>
      <c r="O1249" s="518">
        <f t="shared" ref="O1249:O1312" si="688">IF(B1249&gt;0,N1249*B1249,0)</f>
        <v>0</v>
      </c>
      <c r="P1249" s="680">
        <f>'KB Duct Parts'!$AE$3</f>
        <v>0</v>
      </c>
      <c r="Q1249" s="681">
        <f t="shared" si="683"/>
        <v>0</v>
      </c>
      <c r="R1249" s="682">
        <f t="shared" si="684"/>
        <v>0</v>
      </c>
      <c r="S1249" s="716">
        <f t="shared" si="685"/>
        <v>0.35</v>
      </c>
      <c r="T1249" s="679">
        <f t="shared" si="686"/>
        <v>0</v>
      </c>
      <c r="U1249" s="679">
        <f t="shared" si="687"/>
        <v>0</v>
      </c>
      <c r="Y1249" s="120"/>
      <c r="AD1249" s="79"/>
      <c r="AE1249" s="75"/>
      <c r="AF1249" s="370"/>
      <c r="AG1249" s="374"/>
      <c r="AH1249" s="378"/>
      <c r="AI1249" s="381"/>
      <c r="AJ1249" s="386"/>
      <c r="AK1249" s="391"/>
      <c r="AL1249" s="386"/>
      <c r="AM1249" s="363">
        <v>1</v>
      </c>
      <c r="AN1249" s="578">
        <v>0</v>
      </c>
      <c r="AO1249" s="120"/>
      <c r="AP1249" s="120"/>
      <c r="AQ1249" s="120"/>
      <c r="AR1249" s="120"/>
      <c r="AS1249" s="120">
        <f t="shared" ref="AS1249:AS1312" si="689">$AN1249*BB1249</f>
        <v>0</v>
      </c>
      <c r="AT1249" s="120">
        <f t="shared" ref="AT1249:AT1312" si="690">$AN1249*BC1249</f>
        <v>0</v>
      </c>
      <c r="AU1249" s="74" t="s">
        <v>717</v>
      </c>
      <c r="AV1249" s="115"/>
      <c r="AW1249" s="395"/>
      <c r="AX1249" s="571">
        <v>0</v>
      </c>
      <c r="AY1249" s="572">
        <v>0</v>
      </c>
      <c r="AZ1249" s="572">
        <v>0</v>
      </c>
      <c r="BA1249" s="572">
        <v>0</v>
      </c>
      <c r="BB1249" s="573">
        <v>0</v>
      </c>
      <c r="BC1249" s="395">
        <v>0</v>
      </c>
      <c r="BD1249" s="115"/>
      <c r="BE1249" s="115"/>
      <c r="BF1249" s="115"/>
      <c r="BG1249" s="115"/>
      <c r="BH1249" s="115"/>
      <c r="BI1249" s="115"/>
      <c r="BJ1249" s="115"/>
      <c r="BK1249" s="115"/>
      <c r="BQ1249" s="74" t="str">
        <f t="shared" si="660"/>
        <v xml:space="preserve"> </v>
      </c>
      <c r="BR1249" s="120" t="str">
        <f t="shared" si="661"/>
        <v xml:space="preserve"> </v>
      </c>
      <c r="BS1249" s="120" t="str">
        <f t="shared" si="662"/>
        <v xml:space="preserve"> </v>
      </c>
      <c r="BU1249" s="74" t="str">
        <f t="shared" si="663"/>
        <v xml:space="preserve"> </v>
      </c>
      <c r="BV1249" s="120" t="str">
        <f t="shared" si="664"/>
        <v xml:space="preserve"> </v>
      </c>
      <c r="BW1249" s="120" t="str">
        <f t="shared" si="665"/>
        <v xml:space="preserve">  </v>
      </c>
      <c r="BY1249" s="74" t="str">
        <f t="shared" si="666"/>
        <v xml:space="preserve"> </v>
      </c>
      <c r="BZ1249" s="120" t="str">
        <f t="shared" si="667"/>
        <v xml:space="preserve"> </v>
      </c>
      <c r="CA1249" s="120" t="str">
        <f t="shared" si="668"/>
        <v xml:space="preserve"> </v>
      </c>
      <c r="CC1249" s="115" t="str">
        <f t="shared" si="669"/>
        <v xml:space="preserve"> </v>
      </c>
      <c r="CD1249" s="120" t="str">
        <f t="shared" si="670"/>
        <v xml:space="preserve"> </v>
      </c>
      <c r="CE1249" s="417" t="str">
        <f t="shared" si="671"/>
        <v xml:space="preserve"> </v>
      </c>
      <c r="CF1249" s="115"/>
      <c r="CG1249" s="115" t="str">
        <f t="shared" si="672"/>
        <v xml:space="preserve"> </v>
      </c>
      <c r="CH1249" s="120" t="str">
        <f t="shared" si="673"/>
        <v xml:space="preserve"> </v>
      </c>
      <c r="CI1249" s="417" t="str">
        <f t="shared" si="674"/>
        <v xml:space="preserve"> </v>
      </c>
      <c r="CJ1249" s="115"/>
      <c r="CK1249" s="115" t="str">
        <f t="shared" si="675"/>
        <v xml:space="preserve"> </v>
      </c>
      <c r="CL1249" s="120" t="str">
        <f t="shared" si="676"/>
        <v xml:space="preserve"> </v>
      </c>
      <c r="CM1249" s="417" t="str">
        <f t="shared" si="678"/>
        <v xml:space="preserve"> </v>
      </c>
      <c r="IS1249" s="106">
        <v>100</v>
      </c>
    </row>
    <row r="1250" spans="2:253" s="74" customFormat="1" ht="17.100000000000001" hidden="1" customHeight="1" x14ac:dyDescent="0.25">
      <c r="B1250" s="504">
        <f>IF(AND('KB Duct Parts'!$BL$14=1,'KB Duct Parts'!L36&gt;0),'KB Duct Parts'!L36,0)</f>
        <v>0</v>
      </c>
      <c r="C1250" s="508">
        <v>16124</v>
      </c>
      <c r="D1250" s="506">
        <f t="shared" si="679"/>
        <v>16124</v>
      </c>
      <c r="E1250" s="504" t="s">
        <v>1338</v>
      </c>
      <c r="F1250" s="508" t="str">
        <f t="shared" si="681"/>
        <v xml:space="preserve"> </v>
      </c>
      <c r="G1250" s="509" t="s">
        <v>916</v>
      </c>
      <c r="H1250" s="504" t="s">
        <v>923</v>
      </c>
      <c r="I1250" s="1035" t="s">
        <v>1293</v>
      </c>
      <c r="J1250" s="1036"/>
      <c r="K1250" s="516" t="s">
        <v>881</v>
      </c>
      <c r="L1250" s="521">
        <v>18</v>
      </c>
      <c r="M1250" s="532" t="s">
        <v>1700</v>
      </c>
      <c r="N1250" s="514">
        <f t="shared" si="682"/>
        <v>0</v>
      </c>
      <c r="O1250" s="518">
        <f t="shared" si="688"/>
        <v>0</v>
      </c>
      <c r="P1250" s="680">
        <f>'KB Duct Parts'!$AE$3</f>
        <v>0</v>
      </c>
      <c r="Q1250" s="681">
        <f t="shared" si="683"/>
        <v>0</v>
      </c>
      <c r="R1250" s="682">
        <f t="shared" si="684"/>
        <v>0</v>
      </c>
      <c r="S1250" s="716">
        <f t="shared" si="685"/>
        <v>0.35</v>
      </c>
      <c r="T1250" s="679">
        <f t="shared" si="686"/>
        <v>0</v>
      </c>
      <c r="U1250" s="679">
        <f t="shared" si="687"/>
        <v>0</v>
      </c>
      <c r="Y1250" s="120"/>
      <c r="AD1250" s="79"/>
      <c r="AE1250" s="75"/>
      <c r="AF1250" s="370"/>
      <c r="AG1250" s="374"/>
      <c r="AH1250" s="378"/>
      <c r="AI1250" s="381"/>
      <c r="AJ1250" s="386"/>
      <c r="AK1250" s="391"/>
      <c r="AL1250" s="386"/>
      <c r="AM1250" s="363">
        <v>1</v>
      </c>
      <c r="AN1250" s="578">
        <v>0</v>
      </c>
      <c r="AO1250" s="120"/>
      <c r="AP1250" s="120"/>
      <c r="AQ1250" s="120"/>
      <c r="AR1250" s="120"/>
      <c r="AS1250" s="120">
        <f t="shared" si="689"/>
        <v>0</v>
      </c>
      <c r="AT1250" s="120">
        <f t="shared" si="690"/>
        <v>0</v>
      </c>
      <c r="AU1250" s="74" t="s">
        <v>717</v>
      </c>
      <c r="AV1250" s="115"/>
      <c r="AW1250" s="395"/>
      <c r="AX1250" s="571">
        <v>0</v>
      </c>
      <c r="AY1250" s="572">
        <v>0</v>
      </c>
      <c r="AZ1250" s="572">
        <v>0</v>
      </c>
      <c r="BA1250" s="572">
        <v>0</v>
      </c>
      <c r="BB1250" s="573">
        <v>0</v>
      </c>
      <c r="BC1250" s="395">
        <v>0</v>
      </c>
      <c r="BD1250" s="115"/>
      <c r="BE1250" s="115"/>
      <c r="BF1250" s="115"/>
      <c r="BG1250" s="115"/>
      <c r="BH1250" s="115"/>
      <c r="BI1250" s="115"/>
      <c r="BJ1250" s="115"/>
      <c r="BK1250" s="115"/>
      <c r="BQ1250" s="74" t="str">
        <f t="shared" ref="BQ1250:BQ1313" si="691">IF(AO1250&gt;0,D1250&amp;"-("&amp; AG1250&amp;")"," ")</f>
        <v xml:space="preserve"> </v>
      </c>
      <c r="BR1250" s="120" t="str">
        <f t="shared" ref="BR1250:BR1313" si="692">IF(AO1250&gt;0,$G1250," ")</f>
        <v xml:space="preserve"> </v>
      </c>
      <c r="BS1250" s="120" t="str">
        <f t="shared" ref="BS1250:BS1313" si="693">IF(AO1250&gt;0,AO1250," ")</f>
        <v xml:space="preserve"> </v>
      </c>
      <c r="BU1250" s="74" t="str">
        <f t="shared" ref="BU1250:BU1313" si="694">IF(AP1250&gt;0,D1250&amp;"-("&amp;AH1250&amp;")"," ")</f>
        <v xml:space="preserve"> </v>
      </c>
      <c r="BV1250" s="120" t="str">
        <f t="shared" ref="BV1250:BV1313" si="695">IF(AP1250&gt;0,$G1250," ")</f>
        <v xml:space="preserve"> </v>
      </c>
      <c r="BW1250" s="120" t="str">
        <f t="shared" ref="BW1250:BW1313" si="696">IF(AP1250&gt;0,AP1250,"  ")</f>
        <v xml:space="preserve">  </v>
      </c>
      <c r="BY1250" s="74" t="str">
        <f t="shared" ref="BY1250:BY1313" si="697">IF(AQ1250&gt;0,D1250&amp;"-("&amp;AI1250&amp;")"," ")</f>
        <v xml:space="preserve"> </v>
      </c>
      <c r="BZ1250" s="120" t="str">
        <f t="shared" ref="BZ1250:BZ1313" si="698">IF(AQ1250&gt;0,$G1250," ")</f>
        <v xml:space="preserve"> </v>
      </c>
      <c r="CA1250" s="120" t="str">
        <f t="shared" ref="CA1250:CA1313" si="699">IF(AQ1250&gt;0,AQ1250," ")</f>
        <v xml:space="preserve"> </v>
      </c>
      <c r="CC1250" s="115" t="str">
        <f t="shared" ref="CC1250:CC1313" si="700">IF(AR1250&gt;0,D1250&amp;"-("&amp;AJ1250&amp;")"," ")</f>
        <v xml:space="preserve"> </v>
      </c>
      <c r="CD1250" s="120" t="str">
        <f t="shared" ref="CD1250:CD1313" si="701">IF(AR1250&gt;0,$G1250," ")</f>
        <v xml:space="preserve"> </v>
      </c>
      <c r="CE1250" s="417" t="str">
        <f t="shared" ref="CE1250:CE1313" si="702">IF(AR1250&gt;0,AR1250," ")</f>
        <v xml:space="preserve"> </v>
      </c>
      <c r="CF1250" s="115"/>
      <c r="CG1250" s="115" t="str">
        <f t="shared" ref="CG1250:CG1313" si="703">IF(AS1250&gt;0,D1250&amp;"-("&amp;AK1250&amp;")"," ")</f>
        <v xml:space="preserve"> </v>
      </c>
      <c r="CH1250" s="120" t="str">
        <f t="shared" ref="CH1250:CH1313" si="704">IF(AS1250&gt;0,$G1250," ")</f>
        <v xml:space="preserve"> </v>
      </c>
      <c r="CI1250" s="417" t="str">
        <f t="shared" ref="CI1250:CI1313" si="705">IF(AS1250&gt;0,AS1250," ")</f>
        <v xml:space="preserve"> </v>
      </c>
      <c r="CJ1250" s="115"/>
      <c r="CK1250" s="115" t="str">
        <f t="shared" ref="CK1250:CK1313" si="706">IF(AT1250&gt;0,D1250&amp;"-"&amp;AL1250," ")</f>
        <v xml:space="preserve"> </v>
      </c>
      <c r="CL1250" s="120" t="str">
        <f t="shared" ref="CL1250:CL1313" si="707">IF(AT1250&gt;0,$G1250," ")</f>
        <v xml:space="preserve"> </v>
      </c>
      <c r="CM1250" s="417" t="str">
        <f t="shared" si="678"/>
        <v xml:space="preserve"> </v>
      </c>
      <c r="IS1250" s="106"/>
    </row>
    <row r="1251" spans="2:253" s="74" customFormat="1" ht="17.100000000000001" hidden="1" customHeight="1" x14ac:dyDescent="0.25">
      <c r="B1251" s="504">
        <f>IF(AND('KB Duct Parts'!$BL$14=1,'KB Duct Parts'!M17&gt;0),'KB Duct Parts'!M17,0)</f>
        <v>0</v>
      </c>
      <c r="C1251" s="508">
        <v>18203</v>
      </c>
      <c r="D1251" s="506">
        <f t="shared" si="679"/>
        <v>18203</v>
      </c>
      <c r="E1251" s="520" t="s">
        <v>483</v>
      </c>
      <c r="F1251" s="508" t="str">
        <f t="shared" si="681"/>
        <v xml:space="preserve"> </v>
      </c>
      <c r="G1251" s="509" t="s">
        <v>922</v>
      </c>
      <c r="H1251" s="504" t="s">
        <v>923</v>
      </c>
      <c r="I1251" s="1035"/>
      <c r="J1251" s="1036"/>
      <c r="K1251" s="516" t="s">
        <v>881</v>
      </c>
      <c r="L1251" s="523" t="s">
        <v>707</v>
      </c>
      <c r="M1251" s="517" t="str">
        <f t="shared" ref="M1251:M1314" si="708">IF(AM1251=1,"Y",IF(AM1251&gt;1,"NR"," "))</f>
        <v>Y</v>
      </c>
      <c r="N1251" s="514">
        <f t="shared" si="682"/>
        <v>278.7</v>
      </c>
      <c r="O1251" s="518">
        <f t="shared" si="688"/>
        <v>0</v>
      </c>
      <c r="P1251" s="680">
        <f>'KB Duct Parts'!$AE$3</f>
        <v>0</v>
      </c>
      <c r="Q1251" s="681">
        <f t="shared" si="683"/>
        <v>0</v>
      </c>
      <c r="R1251" s="682">
        <f t="shared" si="684"/>
        <v>0</v>
      </c>
      <c r="S1251" s="716">
        <f t="shared" si="685"/>
        <v>0.35</v>
      </c>
      <c r="T1251" s="679">
        <f t="shared" si="686"/>
        <v>0</v>
      </c>
      <c r="U1251" s="679">
        <f t="shared" si="687"/>
        <v>0</v>
      </c>
      <c r="Y1251" s="120"/>
      <c r="AD1251" s="79"/>
      <c r="AE1251" s="75"/>
      <c r="AF1251" s="370" t="s">
        <v>707</v>
      </c>
      <c r="AG1251" s="374"/>
      <c r="AH1251" s="378"/>
      <c r="AI1251" s="381"/>
      <c r="AJ1251" s="386"/>
      <c r="AK1251" s="391"/>
      <c r="AL1251" s="386"/>
      <c r="AM1251" s="363">
        <f t="shared" ref="AM1251:AM1314" si="709">IF(L1251=AF1251,1,IF(L1251=AG1251,2,IF(L1251=AH1251,3,IF(L1251=AI1251,4,IF(L1251=AJ1251,5,IF(L1251=AK1251,6,IF(L1251=AL1251,7,0)))))))</f>
        <v>1</v>
      </c>
      <c r="AN1251" s="578">
        <v>278.7</v>
      </c>
      <c r="AO1251" s="120">
        <f t="shared" ref="AO1251:AO1313" si="710">$AN1251*AX1251</f>
        <v>0</v>
      </c>
      <c r="AP1251" s="120">
        <f t="shared" ref="AP1251:AP1312" si="711">$AN1251*AY1251</f>
        <v>0</v>
      </c>
      <c r="AQ1251" s="120">
        <f t="shared" ref="AQ1251:AQ1312" si="712">$AN1251*AZ1251</f>
        <v>0</v>
      </c>
      <c r="AR1251" s="120">
        <f t="shared" ref="AR1251:AR1312" si="713">$AN1251*BA1251</f>
        <v>0</v>
      </c>
      <c r="AS1251" s="120">
        <f t="shared" si="689"/>
        <v>0</v>
      </c>
      <c r="AT1251" s="120">
        <f t="shared" si="690"/>
        <v>0</v>
      </c>
      <c r="AU1251" s="74" t="s">
        <v>717</v>
      </c>
      <c r="AV1251" s="115"/>
      <c r="AW1251" s="395"/>
      <c r="AX1251" s="571">
        <v>0</v>
      </c>
      <c r="AY1251" s="572">
        <v>0</v>
      </c>
      <c r="AZ1251" s="572">
        <v>0</v>
      </c>
      <c r="BA1251" s="572">
        <v>0</v>
      </c>
      <c r="BB1251" s="573">
        <v>0</v>
      </c>
      <c r="BC1251" s="395">
        <v>0</v>
      </c>
      <c r="BD1251" s="115"/>
      <c r="BE1251" s="115"/>
      <c r="BF1251" s="115"/>
      <c r="BG1251" s="115"/>
      <c r="BH1251" s="115"/>
      <c r="BI1251" s="115"/>
      <c r="BJ1251" s="115"/>
      <c r="BK1251" s="115"/>
      <c r="BQ1251" s="74" t="str">
        <f t="shared" si="691"/>
        <v xml:space="preserve"> </v>
      </c>
      <c r="BR1251" s="120" t="str">
        <f t="shared" si="692"/>
        <v xml:space="preserve"> </v>
      </c>
      <c r="BS1251" s="120" t="str">
        <f t="shared" si="693"/>
        <v xml:space="preserve"> </v>
      </c>
      <c r="BU1251" s="74" t="str">
        <f t="shared" si="694"/>
        <v xml:space="preserve"> </v>
      </c>
      <c r="BV1251" s="120" t="str">
        <f t="shared" si="695"/>
        <v xml:space="preserve"> </v>
      </c>
      <c r="BW1251" s="120" t="str">
        <f t="shared" si="696"/>
        <v xml:space="preserve">  </v>
      </c>
      <c r="BY1251" s="74" t="str">
        <f t="shared" si="697"/>
        <v xml:space="preserve"> </v>
      </c>
      <c r="BZ1251" s="120" t="str">
        <f t="shared" si="698"/>
        <v xml:space="preserve"> </v>
      </c>
      <c r="CA1251" s="120" t="str">
        <f t="shared" si="699"/>
        <v xml:space="preserve"> </v>
      </c>
      <c r="CC1251" s="115" t="str">
        <f t="shared" si="700"/>
        <v xml:space="preserve"> </v>
      </c>
      <c r="CD1251" s="120" t="str">
        <f t="shared" si="701"/>
        <v xml:space="preserve"> </v>
      </c>
      <c r="CE1251" s="417" t="str">
        <f t="shared" si="702"/>
        <v xml:space="preserve"> </v>
      </c>
      <c r="CF1251" s="115"/>
      <c r="CG1251" s="115" t="str">
        <f t="shared" si="703"/>
        <v xml:space="preserve"> </v>
      </c>
      <c r="CH1251" s="120" t="str">
        <f t="shared" si="704"/>
        <v xml:space="preserve"> </v>
      </c>
      <c r="CI1251" s="417" t="str">
        <f t="shared" si="705"/>
        <v xml:space="preserve"> </v>
      </c>
      <c r="CJ1251" s="115"/>
      <c r="CK1251" s="115" t="str">
        <f t="shared" si="706"/>
        <v xml:space="preserve"> </v>
      </c>
      <c r="CL1251" s="120" t="str">
        <f t="shared" si="707"/>
        <v xml:space="preserve"> </v>
      </c>
      <c r="CM1251" s="417" t="str">
        <f t="shared" si="678"/>
        <v xml:space="preserve"> </v>
      </c>
      <c r="IS1251" s="106">
        <v>215</v>
      </c>
    </row>
    <row r="1252" spans="2:253" s="74" customFormat="1" ht="17.100000000000001" hidden="1" customHeight="1" x14ac:dyDescent="0.25">
      <c r="B1252" s="504">
        <f>IF(AND('KB Duct Parts'!$BL$14=1,'KB Duct Parts'!M18&gt;0),'KB Duct Parts'!M18,0)</f>
        <v>0</v>
      </c>
      <c r="C1252" s="508">
        <v>18204</v>
      </c>
      <c r="D1252" s="506">
        <f t="shared" si="679"/>
        <v>18204</v>
      </c>
      <c r="E1252" s="520" t="s">
        <v>861</v>
      </c>
      <c r="F1252" s="508" t="str">
        <f t="shared" si="681"/>
        <v xml:space="preserve"> </v>
      </c>
      <c r="G1252" s="509" t="s">
        <v>922</v>
      </c>
      <c r="H1252" s="504" t="s">
        <v>923</v>
      </c>
      <c r="I1252" s="1035"/>
      <c r="J1252" s="1036"/>
      <c r="K1252" s="516" t="s">
        <v>881</v>
      </c>
      <c r="L1252" s="523" t="s">
        <v>707</v>
      </c>
      <c r="M1252" s="517" t="str">
        <f t="shared" si="708"/>
        <v>Y</v>
      </c>
      <c r="N1252" s="514">
        <f t="shared" si="682"/>
        <v>284.10000000000002</v>
      </c>
      <c r="O1252" s="518">
        <f t="shared" si="688"/>
        <v>0</v>
      </c>
      <c r="P1252" s="680">
        <f>'KB Duct Parts'!$AE$3</f>
        <v>0</v>
      </c>
      <c r="Q1252" s="681">
        <f t="shared" si="683"/>
        <v>0</v>
      </c>
      <c r="R1252" s="682">
        <f t="shared" si="684"/>
        <v>0</v>
      </c>
      <c r="S1252" s="716">
        <f t="shared" si="685"/>
        <v>0.35</v>
      </c>
      <c r="T1252" s="679">
        <f t="shared" si="686"/>
        <v>0</v>
      </c>
      <c r="U1252" s="679">
        <f t="shared" si="687"/>
        <v>0</v>
      </c>
      <c r="Y1252" s="120"/>
      <c r="AD1252" s="79"/>
      <c r="AE1252" s="75"/>
      <c r="AF1252" s="370" t="s">
        <v>707</v>
      </c>
      <c r="AG1252" s="374"/>
      <c r="AH1252" s="378"/>
      <c r="AI1252" s="381"/>
      <c r="AJ1252" s="386"/>
      <c r="AK1252" s="391"/>
      <c r="AL1252" s="386"/>
      <c r="AM1252" s="363">
        <f t="shared" si="709"/>
        <v>1</v>
      </c>
      <c r="AN1252" s="578">
        <v>284.10000000000002</v>
      </c>
      <c r="AO1252" s="120">
        <f t="shared" si="710"/>
        <v>0</v>
      </c>
      <c r="AP1252" s="120">
        <f t="shared" si="711"/>
        <v>0</v>
      </c>
      <c r="AQ1252" s="120">
        <f t="shared" si="712"/>
        <v>0</v>
      </c>
      <c r="AR1252" s="120">
        <f t="shared" si="713"/>
        <v>0</v>
      </c>
      <c r="AS1252" s="120">
        <f t="shared" si="689"/>
        <v>0</v>
      </c>
      <c r="AT1252" s="120">
        <f t="shared" si="690"/>
        <v>0</v>
      </c>
      <c r="AU1252" s="74" t="s">
        <v>717</v>
      </c>
      <c r="AV1252" s="115"/>
      <c r="AW1252" s="395"/>
      <c r="AX1252" s="571">
        <v>0</v>
      </c>
      <c r="AY1252" s="572">
        <v>0</v>
      </c>
      <c r="AZ1252" s="572">
        <v>0</v>
      </c>
      <c r="BA1252" s="572">
        <v>0</v>
      </c>
      <c r="BB1252" s="573">
        <v>0</v>
      </c>
      <c r="BC1252" s="395">
        <v>0</v>
      </c>
      <c r="BD1252" s="115"/>
      <c r="BE1252" s="115"/>
      <c r="BF1252" s="115"/>
      <c r="BG1252" s="115"/>
      <c r="BH1252" s="115"/>
      <c r="BI1252" s="115"/>
      <c r="BJ1252" s="115"/>
      <c r="BK1252" s="115"/>
      <c r="BQ1252" s="74" t="str">
        <f t="shared" si="691"/>
        <v xml:space="preserve"> </v>
      </c>
      <c r="BR1252" s="120" t="str">
        <f t="shared" si="692"/>
        <v xml:space="preserve"> </v>
      </c>
      <c r="BS1252" s="120" t="str">
        <f t="shared" si="693"/>
        <v xml:space="preserve"> </v>
      </c>
      <c r="BU1252" s="74" t="str">
        <f t="shared" si="694"/>
        <v xml:space="preserve"> </v>
      </c>
      <c r="BV1252" s="120" t="str">
        <f t="shared" si="695"/>
        <v xml:space="preserve"> </v>
      </c>
      <c r="BW1252" s="120" t="str">
        <f t="shared" si="696"/>
        <v xml:space="preserve">  </v>
      </c>
      <c r="BY1252" s="74" t="str">
        <f t="shared" si="697"/>
        <v xml:space="preserve"> </v>
      </c>
      <c r="BZ1252" s="120" t="str">
        <f t="shared" si="698"/>
        <v xml:space="preserve"> </v>
      </c>
      <c r="CA1252" s="120" t="str">
        <f t="shared" si="699"/>
        <v xml:space="preserve"> </v>
      </c>
      <c r="CC1252" s="115" t="str">
        <f t="shared" si="700"/>
        <v xml:space="preserve"> </v>
      </c>
      <c r="CD1252" s="120" t="str">
        <f t="shared" si="701"/>
        <v xml:space="preserve"> </v>
      </c>
      <c r="CE1252" s="417" t="str">
        <f t="shared" si="702"/>
        <v xml:space="preserve"> </v>
      </c>
      <c r="CF1252" s="115"/>
      <c r="CG1252" s="115" t="str">
        <f t="shared" si="703"/>
        <v xml:space="preserve"> </v>
      </c>
      <c r="CH1252" s="120" t="str">
        <f t="shared" si="704"/>
        <v xml:space="preserve"> </v>
      </c>
      <c r="CI1252" s="417" t="str">
        <f t="shared" si="705"/>
        <v xml:space="preserve"> </v>
      </c>
      <c r="CJ1252" s="115"/>
      <c r="CK1252" s="115" t="str">
        <f t="shared" si="706"/>
        <v xml:space="preserve"> </v>
      </c>
      <c r="CL1252" s="120" t="str">
        <f t="shared" si="707"/>
        <v xml:space="preserve"> </v>
      </c>
      <c r="CM1252" s="417" t="str">
        <f t="shared" si="678"/>
        <v xml:space="preserve"> </v>
      </c>
      <c r="IS1252" s="106">
        <v>219.2</v>
      </c>
    </row>
    <row r="1253" spans="2:253" s="74" customFormat="1" ht="17.100000000000001" hidden="1" customHeight="1" x14ac:dyDescent="0.25">
      <c r="B1253" s="504">
        <f>IF(AND('KB Duct Parts'!$BL$14=1,'KB Duct Parts'!M19&gt;0),'KB Duct Parts'!M19,0)</f>
        <v>0</v>
      </c>
      <c r="C1253" s="508">
        <v>18205</v>
      </c>
      <c r="D1253" s="506">
        <f t="shared" si="679"/>
        <v>18205</v>
      </c>
      <c r="E1253" s="504" t="s">
        <v>862</v>
      </c>
      <c r="F1253" s="508" t="str">
        <f t="shared" si="681"/>
        <v xml:space="preserve"> </v>
      </c>
      <c r="G1253" s="509" t="s">
        <v>922</v>
      </c>
      <c r="H1253" s="504" t="s">
        <v>923</v>
      </c>
      <c r="I1253" s="1035"/>
      <c r="J1253" s="1036"/>
      <c r="K1253" s="516" t="s">
        <v>881</v>
      </c>
      <c r="L1253" s="523" t="s">
        <v>707</v>
      </c>
      <c r="M1253" s="517" t="str">
        <f t="shared" si="708"/>
        <v>Y</v>
      </c>
      <c r="N1253" s="514">
        <f t="shared" si="682"/>
        <v>295.39999999999998</v>
      </c>
      <c r="O1253" s="518">
        <f t="shared" si="688"/>
        <v>0</v>
      </c>
      <c r="P1253" s="680">
        <f>'KB Duct Parts'!$AE$3</f>
        <v>0</v>
      </c>
      <c r="Q1253" s="681">
        <f t="shared" si="683"/>
        <v>0</v>
      </c>
      <c r="R1253" s="682">
        <f t="shared" si="684"/>
        <v>0</v>
      </c>
      <c r="S1253" s="716">
        <f t="shared" si="685"/>
        <v>0.35</v>
      </c>
      <c r="T1253" s="679">
        <f t="shared" si="686"/>
        <v>0</v>
      </c>
      <c r="U1253" s="679">
        <f t="shared" si="687"/>
        <v>0</v>
      </c>
      <c r="Y1253" s="120"/>
      <c r="AD1253" s="79"/>
      <c r="AE1253" s="75"/>
      <c r="AF1253" s="370" t="s">
        <v>707</v>
      </c>
      <c r="AG1253" s="374"/>
      <c r="AH1253" s="378"/>
      <c r="AI1253" s="381"/>
      <c r="AJ1253" s="386"/>
      <c r="AK1253" s="391"/>
      <c r="AL1253" s="386"/>
      <c r="AM1253" s="363">
        <f t="shared" si="709"/>
        <v>1</v>
      </c>
      <c r="AN1253" s="578">
        <v>295.39999999999998</v>
      </c>
      <c r="AO1253" s="120">
        <f t="shared" si="710"/>
        <v>0</v>
      </c>
      <c r="AP1253" s="120">
        <f t="shared" si="711"/>
        <v>0</v>
      </c>
      <c r="AQ1253" s="120">
        <f t="shared" si="712"/>
        <v>0</v>
      </c>
      <c r="AR1253" s="120">
        <f t="shared" si="713"/>
        <v>0</v>
      </c>
      <c r="AS1253" s="120">
        <f t="shared" si="689"/>
        <v>0</v>
      </c>
      <c r="AT1253" s="120">
        <f t="shared" si="690"/>
        <v>0</v>
      </c>
      <c r="AU1253" s="74" t="s">
        <v>717</v>
      </c>
      <c r="AV1253" s="115"/>
      <c r="AW1253" s="395"/>
      <c r="AX1253" s="571">
        <v>0</v>
      </c>
      <c r="AY1253" s="572">
        <v>0</v>
      </c>
      <c r="AZ1253" s="572">
        <v>0</v>
      </c>
      <c r="BA1253" s="572">
        <v>0</v>
      </c>
      <c r="BB1253" s="573">
        <v>0</v>
      </c>
      <c r="BC1253" s="395">
        <v>0</v>
      </c>
      <c r="BD1253" s="115"/>
      <c r="BE1253" s="115"/>
      <c r="BF1253" s="115"/>
      <c r="BG1253" s="115"/>
      <c r="BH1253" s="115"/>
      <c r="BI1253" s="115"/>
      <c r="BJ1253" s="115"/>
      <c r="BK1253" s="115"/>
      <c r="BQ1253" s="74" t="str">
        <f t="shared" si="691"/>
        <v xml:space="preserve"> </v>
      </c>
      <c r="BR1253" s="120" t="str">
        <f t="shared" si="692"/>
        <v xml:space="preserve"> </v>
      </c>
      <c r="BS1253" s="120" t="str">
        <f t="shared" si="693"/>
        <v xml:space="preserve"> </v>
      </c>
      <c r="BU1253" s="74" t="str">
        <f t="shared" si="694"/>
        <v xml:space="preserve"> </v>
      </c>
      <c r="BV1253" s="120" t="str">
        <f t="shared" si="695"/>
        <v xml:space="preserve"> </v>
      </c>
      <c r="BW1253" s="120" t="str">
        <f t="shared" si="696"/>
        <v xml:space="preserve">  </v>
      </c>
      <c r="BY1253" s="74" t="str">
        <f t="shared" si="697"/>
        <v xml:space="preserve"> </v>
      </c>
      <c r="BZ1253" s="120" t="str">
        <f t="shared" si="698"/>
        <v xml:space="preserve"> </v>
      </c>
      <c r="CA1253" s="120" t="str">
        <f t="shared" si="699"/>
        <v xml:space="preserve"> </v>
      </c>
      <c r="CC1253" s="115" t="str">
        <f t="shared" si="700"/>
        <v xml:space="preserve"> </v>
      </c>
      <c r="CD1253" s="120" t="str">
        <f t="shared" si="701"/>
        <v xml:space="preserve"> </v>
      </c>
      <c r="CE1253" s="417" t="str">
        <f t="shared" si="702"/>
        <v xml:space="preserve"> </v>
      </c>
      <c r="CF1253" s="115"/>
      <c r="CG1253" s="115" t="str">
        <f t="shared" si="703"/>
        <v xml:space="preserve"> </v>
      </c>
      <c r="CH1253" s="120" t="str">
        <f t="shared" si="704"/>
        <v xml:space="preserve"> </v>
      </c>
      <c r="CI1253" s="417" t="str">
        <f t="shared" si="705"/>
        <v xml:space="preserve"> </v>
      </c>
      <c r="CJ1253" s="115"/>
      <c r="CK1253" s="115" t="str">
        <f t="shared" si="706"/>
        <v xml:space="preserve"> </v>
      </c>
      <c r="CL1253" s="120" t="str">
        <f t="shared" si="707"/>
        <v xml:space="preserve"> </v>
      </c>
      <c r="CM1253" s="417" t="str">
        <f t="shared" si="678"/>
        <v xml:space="preserve"> </v>
      </c>
      <c r="IS1253" s="106">
        <v>227.9</v>
      </c>
    </row>
    <row r="1254" spans="2:253" s="74" customFormat="1" ht="17.100000000000001" hidden="1" customHeight="1" x14ac:dyDescent="0.25">
      <c r="B1254" s="504">
        <f>IF(AND('KB Duct Parts'!$BL$14=1,'KB Duct Parts'!M20&gt;0),'KB Duct Parts'!M20,0)</f>
        <v>0</v>
      </c>
      <c r="C1254" s="508">
        <v>18206</v>
      </c>
      <c r="D1254" s="506">
        <f t="shared" si="679"/>
        <v>18206</v>
      </c>
      <c r="E1254" s="504" t="s">
        <v>863</v>
      </c>
      <c r="F1254" s="508" t="str">
        <f t="shared" si="681"/>
        <v xml:space="preserve"> </v>
      </c>
      <c r="G1254" s="509" t="s">
        <v>922</v>
      </c>
      <c r="H1254" s="504" t="s">
        <v>923</v>
      </c>
      <c r="I1254" s="1035"/>
      <c r="J1254" s="1036"/>
      <c r="K1254" s="516" t="s">
        <v>881</v>
      </c>
      <c r="L1254" s="523" t="s">
        <v>707</v>
      </c>
      <c r="M1254" s="517" t="str">
        <f t="shared" si="708"/>
        <v>Y</v>
      </c>
      <c r="N1254" s="514">
        <f t="shared" si="682"/>
        <v>321.10000000000002</v>
      </c>
      <c r="O1254" s="518">
        <f t="shared" si="688"/>
        <v>0</v>
      </c>
      <c r="P1254" s="680">
        <f>'KB Duct Parts'!$AE$3</f>
        <v>0</v>
      </c>
      <c r="Q1254" s="681">
        <f t="shared" si="683"/>
        <v>0</v>
      </c>
      <c r="R1254" s="682">
        <f t="shared" si="684"/>
        <v>0</v>
      </c>
      <c r="S1254" s="716">
        <f t="shared" si="685"/>
        <v>0.35</v>
      </c>
      <c r="T1254" s="679">
        <f t="shared" si="686"/>
        <v>0</v>
      </c>
      <c r="U1254" s="679">
        <f t="shared" si="687"/>
        <v>0</v>
      </c>
      <c r="Y1254" s="120"/>
      <c r="AD1254" s="79"/>
      <c r="AE1254" s="75"/>
      <c r="AF1254" s="370" t="s">
        <v>707</v>
      </c>
      <c r="AG1254" s="374"/>
      <c r="AH1254" s="378"/>
      <c r="AI1254" s="381"/>
      <c r="AJ1254" s="386"/>
      <c r="AK1254" s="391"/>
      <c r="AL1254" s="386"/>
      <c r="AM1254" s="363">
        <f t="shared" si="709"/>
        <v>1</v>
      </c>
      <c r="AN1254" s="578">
        <v>321.10000000000002</v>
      </c>
      <c r="AO1254" s="120">
        <f t="shared" si="710"/>
        <v>0</v>
      </c>
      <c r="AP1254" s="120">
        <f t="shared" si="711"/>
        <v>0</v>
      </c>
      <c r="AQ1254" s="120">
        <f t="shared" si="712"/>
        <v>0</v>
      </c>
      <c r="AR1254" s="120">
        <f t="shared" si="713"/>
        <v>0</v>
      </c>
      <c r="AS1254" s="120">
        <f t="shared" si="689"/>
        <v>0</v>
      </c>
      <c r="AT1254" s="120">
        <f t="shared" si="690"/>
        <v>0</v>
      </c>
      <c r="AU1254" s="74" t="s">
        <v>717</v>
      </c>
      <c r="AV1254" s="115"/>
      <c r="AW1254" s="395"/>
      <c r="AX1254" s="571">
        <v>0</v>
      </c>
      <c r="AY1254" s="572">
        <v>0</v>
      </c>
      <c r="AZ1254" s="572">
        <v>0</v>
      </c>
      <c r="BA1254" s="572">
        <v>0</v>
      </c>
      <c r="BB1254" s="573">
        <v>0</v>
      </c>
      <c r="BC1254" s="395">
        <v>0</v>
      </c>
      <c r="BD1254" s="115"/>
      <c r="BE1254" s="115"/>
      <c r="BF1254" s="115"/>
      <c r="BG1254" s="115"/>
      <c r="BH1254" s="115"/>
      <c r="BI1254" s="115"/>
      <c r="BJ1254" s="115"/>
      <c r="BK1254" s="115"/>
      <c r="BQ1254" s="74" t="str">
        <f t="shared" si="691"/>
        <v xml:space="preserve"> </v>
      </c>
      <c r="BR1254" s="120" t="str">
        <f t="shared" si="692"/>
        <v xml:space="preserve"> </v>
      </c>
      <c r="BS1254" s="120" t="str">
        <f t="shared" si="693"/>
        <v xml:space="preserve"> </v>
      </c>
      <c r="BU1254" s="74" t="str">
        <f t="shared" si="694"/>
        <v xml:space="preserve"> </v>
      </c>
      <c r="BV1254" s="120" t="str">
        <f t="shared" si="695"/>
        <v xml:space="preserve"> </v>
      </c>
      <c r="BW1254" s="120" t="str">
        <f t="shared" si="696"/>
        <v xml:space="preserve">  </v>
      </c>
      <c r="BY1254" s="74" t="str">
        <f t="shared" si="697"/>
        <v xml:space="preserve"> </v>
      </c>
      <c r="BZ1254" s="120" t="str">
        <f t="shared" si="698"/>
        <v xml:space="preserve"> </v>
      </c>
      <c r="CA1254" s="120" t="str">
        <f t="shared" si="699"/>
        <v xml:space="preserve"> </v>
      </c>
      <c r="CC1254" s="115" t="str">
        <f t="shared" si="700"/>
        <v xml:space="preserve"> </v>
      </c>
      <c r="CD1254" s="120" t="str">
        <f t="shared" si="701"/>
        <v xml:space="preserve"> </v>
      </c>
      <c r="CE1254" s="417" t="str">
        <f t="shared" si="702"/>
        <v xml:space="preserve"> </v>
      </c>
      <c r="CF1254" s="115"/>
      <c r="CG1254" s="115" t="str">
        <f t="shared" si="703"/>
        <v xml:space="preserve"> </v>
      </c>
      <c r="CH1254" s="120" t="str">
        <f t="shared" si="704"/>
        <v xml:space="preserve"> </v>
      </c>
      <c r="CI1254" s="417" t="str">
        <f t="shared" si="705"/>
        <v xml:space="preserve"> </v>
      </c>
      <c r="CJ1254" s="115"/>
      <c r="CK1254" s="115" t="str">
        <f t="shared" si="706"/>
        <v xml:space="preserve"> </v>
      </c>
      <c r="CL1254" s="120" t="str">
        <f t="shared" si="707"/>
        <v xml:space="preserve"> </v>
      </c>
      <c r="CM1254" s="417" t="str">
        <f t="shared" si="678"/>
        <v xml:space="preserve"> </v>
      </c>
      <c r="IS1254" s="106">
        <v>247.7</v>
      </c>
    </row>
    <row r="1255" spans="2:253" s="74" customFormat="1" ht="17.100000000000001" hidden="1" customHeight="1" x14ac:dyDescent="0.25">
      <c r="B1255" s="504">
        <f>IF(AND('KB Duct Parts'!$BL$14=1,'KB Duct Parts'!M21&gt;0),'KB Duct Parts'!M21,0)</f>
        <v>0</v>
      </c>
      <c r="C1255" s="508">
        <v>18207</v>
      </c>
      <c r="D1255" s="506">
        <f t="shared" si="679"/>
        <v>18207</v>
      </c>
      <c r="E1255" s="504" t="s">
        <v>864</v>
      </c>
      <c r="F1255" s="508" t="str">
        <f t="shared" si="681"/>
        <v xml:space="preserve"> </v>
      </c>
      <c r="G1255" s="509" t="s">
        <v>922</v>
      </c>
      <c r="H1255" s="504" t="s">
        <v>923</v>
      </c>
      <c r="I1255" s="1035"/>
      <c r="J1255" s="1036"/>
      <c r="K1255" s="516" t="s">
        <v>881</v>
      </c>
      <c r="L1255" s="523" t="s">
        <v>707</v>
      </c>
      <c r="M1255" s="517" t="str">
        <f t="shared" si="708"/>
        <v>Y</v>
      </c>
      <c r="N1255" s="514">
        <f t="shared" si="682"/>
        <v>329.3</v>
      </c>
      <c r="O1255" s="518">
        <f t="shared" si="688"/>
        <v>0</v>
      </c>
      <c r="P1255" s="680">
        <f>'KB Duct Parts'!$AE$3</f>
        <v>0</v>
      </c>
      <c r="Q1255" s="681">
        <f t="shared" si="683"/>
        <v>0</v>
      </c>
      <c r="R1255" s="682">
        <f t="shared" si="684"/>
        <v>0</v>
      </c>
      <c r="S1255" s="716">
        <f t="shared" si="685"/>
        <v>0.35</v>
      </c>
      <c r="T1255" s="679">
        <f t="shared" si="686"/>
        <v>0</v>
      </c>
      <c r="U1255" s="679">
        <f t="shared" si="687"/>
        <v>0</v>
      </c>
      <c r="Y1255" s="120"/>
      <c r="AD1255" s="79"/>
      <c r="AE1255" s="75"/>
      <c r="AF1255" s="370" t="s">
        <v>707</v>
      </c>
      <c r="AG1255" s="374"/>
      <c r="AH1255" s="378"/>
      <c r="AI1255" s="381"/>
      <c r="AJ1255" s="386"/>
      <c r="AK1255" s="391"/>
      <c r="AL1255" s="386"/>
      <c r="AM1255" s="363">
        <f t="shared" si="709"/>
        <v>1</v>
      </c>
      <c r="AN1255" s="578">
        <v>329.3</v>
      </c>
      <c r="AO1255" s="120">
        <f t="shared" si="710"/>
        <v>0</v>
      </c>
      <c r="AP1255" s="120">
        <f t="shared" si="711"/>
        <v>0</v>
      </c>
      <c r="AQ1255" s="120">
        <f t="shared" si="712"/>
        <v>0</v>
      </c>
      <c r="AR1255" s="120">
        <f t="shared" si="713"/>
        <v>0</v>
      </c>
      <c r="AS1255" s="120">
        <f t="shared" si="689"/>
        <v>0</v>
      </c>
      <c r="AT1255" s="120">
        <f t="shared" si="690"/>
        <v>0</v>
      </c>
      <c r="AU1255" s="74" t="s">
        <v>717</v>
      </c>
      <c r="AV1255" s="115"/>
      <c r="AW1255" s="395"/>
      <c r="AX1255" s="571">
        <v>0</v>
      </c>
      <c r="AY1255" s="572">
        <v>0</v>
      </c>
      <c r="AZ1255" s="572">
        <v>0</v>
      </c>
      <c r="BA1255" s="572">
        <v>0</v>
      </c>
      <c r="BB1255" s="573">
        <v>0</v>
      </c>
      <c r="BC1255" s="395">
        <v>0</v>
      </c>
      <c r="BD1255" s="115"/>
      <c r="BE1255" s="115"/>
      <c r="BF1255" s="115"/>
      <c r="BG1255" s="115"/>
      <c r="BH1255" s="115"/>
      <c r="BI1255" s="115"/>
      <c r="BJ1255" s="115"/>
      <c r="BK1255" s="115"/>
      <c r="BQ1255" s="74" t="str">
        <f t="shared" si="691"/>
        <v xml:space="preserve"> </v>
      </c>
      <c r="BR1255" s="120" t="str">
        <f t="shared" si="692"/>
        <v xml:space="preserve"> </v>
      </c>
      <c r="BS1255" s="120" t="str">
        <f t="shared" si="693"/>
        <v xml:space="preserve"> </v>
      </c>
      <c r="BU1255" s="74" t="str">
        <f t="shared" si="694"/>
        <v xml:space="preserve"> </v>
      </c>
      <c r="BV1255" s="120" t="str">
        <f t="shared" si="695"/>
        <v xml:space="preserve"> </v>
      </c>
      <c r="BW1255" s="120" t="str">
        <f t="shared" si="696"/>
        <v xml:space="preserve">  </v>
      </c>
      <c r="BY1255" s="74" t="str">
        <f t="shared" si="697"/>
        <v xml:space="preserve"> </v>
      </c>
      <c r="BZ1255" s="120" t="str">
        <f t="shared" si="698"/>
        <v xml:space="preserve"> </v>
      </c>
      <c r="CA1255" s="120" t="str">
        <f t="shared" si="699"/>
        <v xml:space="preserve"> </v>
      </c>
      <c r="CC1255" s="115" t="str">
        <f t="shared" si="700"/>
        <v xml:space="preserve"> </v>
      </c>
      <c r="CD1255" s="120" t="str">
        <f t="shared" si="701"/>
        <v xml:space="preserve"> </v>
      </c>
      <c r="CE1255" s="417" t="str">
        <f t="shared" si="702"/>
        <v xml:space="preserve"> </v>
      </c>
      <c r="CF1255" s="115"/>
      <c r="CG1255" s="115" t="str">
        <f t="shared" si="703"/>
        <v xml:space="preserve"> </v>
      </c>
      <c r="CH1255" s="120" t="str">
        <f t="shared" si="704"/>
        <v xml:space="preserve"> </v>
      </c>
      <c r="CI1255" s="417" t="str">
        <f t="shared" si="705"/>
        <v xml:space="preserve"> </v>
      </c>
      <c r="CJ1255" s="115"/>
      <c r="CK1255" s="115" t="str">
        <f t="shared" si="706"/>
        <v xml:space="preserve"> </v>
      </c>
      <c r="CL1255" s="120" t="str">
        <f t="shared" si="707"/>
        <v xml:space="preserve"> </v>
      </c>
      <c r="CM1255" s="417" t="str">
        <f t="shared" si="678"/>
        <v xml:space="preserve"> </v>
      </c>
      <c r="IS1255" s="106">
        <v>254</v>
      </c>
    </row>
    <row r="1256" spans="2:253" s="74" customFormat="1" ht="17.100000000000001" hidden="1" customHeight="1" x14ac:dyDescent="0.25">
      <c r="B1256" s="504">
        <f>IF(AND('KB Duct Parts'!$BL$14=1,'KB Duct Parts'!M22&gt;0),'KB Duct Parts'!M22,0)</f>
        <v>0</v>
      </c>
      <c r="C1256" s="508">
        <v>18208</v>
      </c>
      <c r="D1256" s="506">
        <f t="shared" si="679"/>
        <v>18208</v>
      </c>
      <c r="E1256" s="504" t="s">
        <v>865</v>
      </c>
      <c r="F1256" s="508" t="str">
        <f t="shared" si="681"/>
        <v xml:space="preserve"> </v>
      </c>
      <c r="G1256" s="509" t="s">
        <v>922</v>
      </c>
      <c r="H1256" s="504" t="s">
        <v>923</v>
      </c>
      <c r="I1256" s="1035"/>
      <c r="J1256" s="1036"/>
      <c r="K1256" s="516" t="s">
        <v>881</v>
      </c>
      <c r="L1256" s="523" t="s">
        <v>707</v>
      </c>
      <c r="M1256" s="517" t="str">
        <f t="shared" si="708"/>
        <v>Y</v>
      </c>
      <c r="N1256" s="514">
        <f t="shared" si="682"/>
        <v>350.6</v>
      </c>
      <c r="O1256" s="518">
        <f t="shared" si="688"/>
        <v>0</v>
      </c>
      <c r="P1256" s="680">
        <f>'KB Duct Parts'!$AE$3</f>
        <v>0</v>
      </c>
      <c r="Q1256" s="681">
        <f t="shared" si="683"/>
        <v>0</v>
      </c>
      <c r="R1256" s="682">
        <f t="shared" si="684"/>
        <v>0</v>
      </c>
      <c r="S1256" s="716">
        <f t="shared" si="685"/>
        <v>0.35</v>
      </c>
      <c r="T1256" s="679">
        <f t="shared" si="686"/>
        <v>0</v>
      </c>
      <c r="U1256" s="679">
        <f t="shared" si="687"/>
        <v>0</v>
      </c>
      <c r="Y1256" s="120"/>
      <c r="AD1256" s="79"/>
      <c r="AE1256" s="75"/>
      <c r="AF1256" s="370" t="s">
        <v>707</v>
      </c>
      <c r="AG1256" s="374"/>
      <c r="AH1256" s="378"/>
      <c r="AI1256" s="381"/>
      <c r="AJ1256" s="386"/>
      <c r="AK1256" s="391"/>
      <c r="AL1256" s="386"/>
      <c r="AM1256" s="363">
        <f t="shared" si="709"/>
        <v>1</v>
      </c>
      <c r="AN1256" s="578">
        <v>350.6</v>
      </c>
      <c r="AO1256" s="120">
        <f t="shared" si="710"/>
        <v>0</v>
      </c>
      <c r="AP1256" s="120">
        <f t="shared" si="711"/>
        <v>0</v>
      </c>
      <c r="AQ1256" s="120">
        <f t="shared" si="712"/>
        <v>0</v>
      </c>
      <c r="AR1256" s="120">
        <f t="shared" si="713"/>
        <v>0</v>
      </c>
      <c r="AS1256" s="120">
        <f t="shared" si="689"/>
        <v>0</v>
      </c>
      <c r="AT1256" s="120">
        <f t="shared" si="690"/>
        <v>0</v>
      </c>
      <c r="AU1256" s="74" t="s">
        <v>717</v>
      </c>
      <c r="AV1256" s="115"/>
      <c r="AW1256" s="395"/>
      <c r="AX1256" s="571">
        <v>0</v>
      </c>
      <c r="AY1256" s="572">
        <v>0</v>
      </c>
      <c r="AZ1256" s="572">
        <v>0</v>
      </c>
      <c r="BA1256" s="572">
        <v>0</v>
      </c>
      <c r="BB1256" s="573">
        <v>0</v>
      </c>
      <c r="BC1256" s="395">
        <v>0</v>
      </c>
      <c r="BD1256" s="115"/>
      <c r="BE1256" s="115"/>
      <c r="BF1256" s="115"/>
      <c r="BG1256" s="115"/>
      <c r="BH1256" s="115"/>
      <c r="BI1256" s="115"/>
      <c r="BJ1256" s="115"/>
      <c r="BK1256" s="115"/>
      <c r="BQ1256" s="74" t="str">
        <f t="shared" si="691"/>
        <v xml:space="preserve"> </v>
      </c>
      <c r="BR1256" s="120" t="str">
        <f t="shared" si="692"/>
        <v xml:space="preserve"> </v>
      </c>
      <c r="BS1256" s="120" t="str">
        <f t="shared" si="693"/>
        <v xml:space="preserve"> </v>
      </c>
      <c r="BU1256" s="74" t="str">
        <f t="shared" si="694"/>
        <v xml:space="preserve"> </v>
      </c>
      <c r="BV1256" s="120" t="str">
        <f t="shared" si="695"/>
        <v xml:space="preserve"> </v>
      </c>
      <c r="BW1256" s="120" t="str">
        <f t="shared" si="696"/>
        <v xml:space="preserve">  </v>
      </c>
      <c r="BY1256" s="74" t="str">
        <f t="shared" si="697"/>
        <v xml:space="preserve"> </v>
      </c>
      <c r="BZ1256" s="120" t="str">
        <f t="shared" si="698"/>
        <v xml:space="preserve"> </v>
      </c>
      <c r="CA1256" s="120" t="str">
        <f t="shared" si="699"/>
        <v xml:space="preserve"> </v>
      </c>
      <c r="CC1256" s="115" t="str">
        <f t="shared" si="700"/>
        <v xml:space="preserve"> </v>
      </c>
      <c r="CD1256" s="120" t="str">
        <f t="shared" si="701"/>
        <v xml:space="preserve"> </v>
      </c>
      <c r="CE1256" s="417" t="str">
        <f t="shared" si="702"/>
        <v xml:space="preserve"> </v>
      </c>
      <c r="CF1256" s="115"/>
      <c r="CG1256" s="115" t="str">
        <f t="shared" si="703"/>
        <v xml:space="preserve"> </v>
      </c>
      <c r="CH1256" s="120" t="str">
        <f t="shared" si="704"/>
        <v xml:space="preserve"> </v>
      </c>
      <c r="CI1256" s="417" t="str">
        <f t="shared" si="705"/>
        <v xml:space="preserve"> </v>
      </c>
      <c r="CJ1256" s="115"/>
      <c r="CK1256" s="115" t="str">
        <f t="shared" si="706"/>
        <v xml:space="preserve"> </v>
      </c>
      <c r="CL1256" s="120" t="str">
        <f t="shared" si="707"/>
        <v xml:space="preserve"> </v>
      </c>
      <c r="CM1256" s="417" t="str">
        <f t="shared" si="678"/>
        <v xml:space="preserve"> </v>
      </c>
      <c r="IS1256" s="106">
        <v>270.39999999999998</v>
      </c>
    </row>
    <row r="1257" spans="2:253" s="74" customFormat="1" ht="17.100000000000001" hidden="1" customHeight="1" x14ac:dyDescent="0.25">
      <c r="B1257" s="504">
        <f>IF(AND('KB Duct Parts'!$BL$14=1,'KB Duct Parts'!M23&gt;0),'KB Duct Parts'!M23,0)</f>
        <v>0</v>
      </c>
      <c r="C1257" s="508">
        <v>18209</v>
      </c>
      <c r="D1257" s="506">
        <f t="shared" si="679"/>
        <v>18209</v>
      </c>
      <c r="E1257" s="504" t="s">
        <v>866</v>
      </c>
      <c r="F1257" s="508" t="str">
        <f t="shared" si="681"/>
        <v xml:space="preserve"> </v>
      </c>
      <c r="G1257" s="509" t="s">
        <v>922</v>
      </c>
      <c r="H1257" s="504" t="s">
        <v>923</v>
      </c>
      <c r="I1257" s="1035"/>
      <c r="J1257" s="1036"/>
      <c r="K1257" s="516" t="s">
        <v>881</v>
      </c>
      <c r="L1257" s="523" t="s">
        <v>707</v>
      </c>
      <c r="M1257" s="517" t="str">
        <f t="shared" si="708"/>
        <v>Y</v>
      </c>
      <c r="N1257" s="514">
        <f t="shared" si="682"/>
        <v>362.3</v>
      </c>
      <c r="O1257" s="518">
        <f t="shared" si="688"/>
        <v>0</v>
      </c>
      <c r="P1257" s="680">
        <f>'KB Duct Parts'!$AE$3</f>
        <v>0</v>
      </c>
      <c r="Q1257" s="681">
        <f t="shared" si="683"/>
        <v>0</v>
      </c>
      <c r="R1257" s="682">
        <f t="shared" si="684"/>
        <v>0</v>
      </c>
      <c r="S1257" s="716">
        <f t="shared" si="685"/>
        <v>0.35</v>
      </c>
      <c r="T1257" s="679">
        <f t="shared" si="686"/>
        <v>0</v>
      </c>
      <c r="U1257" s="679">
        <f t="shared" si="687"/>
        <v>0</v>
      </c>
      <c r="Y1257" s="120"/>
      <c r="AD1257" s="79"/>
      <c r="AE1257" s="75"/>
      <c r="AF1257" s="370" t="s">
        <v>707</v>
      </c>
      <c r="AG1257" s="374"/>
      <c r="AH1257" s="378"/>
      <c r="AI1257" s="381"/>
      <c r="AJ1257" s="386"/>
      <c r="AK1257" s="391"/>
      <c r="AL1257" s="386"/>
      <c r="AM1257" s="363">
        <f t="shared" si="709"/>
        <v>1</v>
      </c>
      <c r="AN1257" s="578">
        <v>362.3</v>
      </c>
      <c r="AO1257" s="120">
        <f t="shared" si="710"/>
        <v>0</v>
      </c>
      <c r="AP1257" s="120">
        <f t="shared" si="711"/>
        <v>0</v>
      </c>
      <c r="AQ1257" s="120">
        <f t="shared" si="712"/>
        <v>0</v>
      </c>
      <c r="AR1257" s="120">
        <f t="shared" si="713"/>
        <v>0</v>
      </c>
      <c r="AS1257" s="120">
        <f t="shared" si="689"/>
        <v>0</v>
      </c>
      <c r="AT1257" s="120">
        <f t="shared" si="690"/>
        <v>0</v>
      </c>
      <c r="AU1257" s="74" t="s">
        <v>717</v>
      </c>
      <c r="AV1257" s="115"/>
      <c r="AW1257" s="395"/>
      <c r="AX1257" s="571">
        <v>0</v>
      </c>
      <c r="AY1257" s="572">
        <v>0</v>
      </c>
      <c r="AZ1257" s="572">
        <v>0</v>
      </c>
      <c r="BA1257" s="572">
        <v>0</v>
      </c>
      <c r="BB1257" s="573">
        <v>0</v>
      </c>
      <c r="BC1257" s="395">
        <v>0</v>
      </c>
      <c r="BD1257" s="115"/>
      <c r="BE1257" s="115"/>
      <c r="BF1257" s="115"/>
      <c r="BG1257" s="115"/>
      <c r="BH1257" s="115"/>
      <c r="BI1257" s="115"/>
      <c r="BJ1257" s="115"/>
      <c r="BK1257" s="115"/>
      <c r="BQ1257" s="74" t="str">
        <f t="shared" si="691"/>
        <v xml:space="preserve"> </v>
      </c>
      <c r="BR1257" s="120" t="str">
        <f t="shared" si="692"/>
        <v xml:space="preserve"> </v>
      </c>
      <c r="BS1257" s="120" t="str">
        <f t="shared" si="693"/>
        <v xml:space="preserve"> </v>
      </c>
      <c r="BU1257" s="74" t="str">
        <f t="shared" si="694"/>
        <v xml:space="preserve"> </v>
      </c>
      <c r="BV1257" s="120" t="str">
        <f t="shared" si="695"/>
        <v xml:space="preserve"> </v>
      </c>
      <c r="BW1257" s="120" t="str">
        <f t="shared" si="696"/>
        <v xml:space="preserve">  </v>
      </c>
      <c r="BY1257" s="74" t="str">
        <f t="shared" si="697"/>
        <v xml:space="preserve"> </v>
      </c>
      <c r="BZ1257" s="120" t="str">
        <f t="shared" si="698"/>
        <v xml:space="preserve"> </v>
      </c>
      <c r="CA1257" s="120" t="str">
        <f t="shared" si="699"/>
        <v xml:space="preserve"> </v>
      </c>
      <c r="CC1257" s="115" t="str">
        <f t="shared" si="700"/>
        <v xml:space="preserve"> </v>
      </c>
      <c r="CD1257" s="120" t="str">
        <f t="shared" si="701"/>
        <v xml:space="preserve"> </v>
      </c>
      <c r="CE1257" s="417" t="str">
        <f t="shared" si="702"/>
        <v xml:space="preserve"> </v>
      </c>
      <c r="CF1257" s="115"/>
      <c r="CG1257" s="115" t="str">
        <f t="shared" si="703"/>
        <v xml:space="preserve"> </v>
      </c>
      <c r="CH1257" s="120" t="str">
        <f t="shared" si="704"/>
        <v xml:space="preserve"> </v>
      </c>
      <c r="CI1257" s="417" t="str">
        <f t="shared" si="705"/>
        <v xml:space="preserve"> </v>
      </c>
      <c r="CJ1257" s="115"/>
      <c r="CK1257" s="115" t="str">
        <f t="shared" si="706"/>
        <v xml:space="preserve"> </v>
      </c>
      <c r="CL1257" s="120" t="str">
        <f t="shared" si="707"/>
        <v xml:space="preserve"> </v>
      </c>
      <c r="CM1257" s="417" t="str">
        <f t="shared" si="678"/>
        <v xml:space="preserve"> </v>
      </c>
      <c r="IS1257" s="106">
        <v>279.5</v>
      </c>
    </row>
    <row r="1258" spans="2:253" s="74" customFormat="1" ht="17.100000000000001" hidden="1" customHeight="1" x14ac:dyDescent="0.25">
      <c r="B1258" s="504">
        <f>IF(AND('KB Duct Parts'!$BL$14=1,'KB Duct Parts'!M24&gt;0),'KB Duct Parts'!M24,0)</f>
        <v>0</v>
      </c>
      <c r="C1258" s="508">
        <v>18210</v>
      </c>
      <c r="D1258" s="506">
        <f t="shared" si="679"/>
        <v>18210</v>
      </c>
      <c r="E1258" s="504" t="s">
        <v>867</v>
      </c>
      <c r="F1258" s="508" t="str">
        <f t="shared" si="681"/>
        <v xml:space="preserve"> </v>
      </c>
      <c r="G1258" s="509" t="s">
        <v>922</v>
      </c>
      <c r="H1258" s="504" t="s">
        <v>923</v>
      </c>
      <c r="I1258" s="1035"/>
      <c r="J1258" s="1036"/>
      <c r="K1258" s="516" t="s">
        <v>881</v>
      </c>
      <c r="L1258" s="523" t="s">
        <v>707</v>
      </c>
      <c r="M1258" s="517" t="str">
        <f t="shared" si="708"/>
        <v>Y</v>
      </c>
      <c r="N1258" s="514">
        <f t="shared" si="682"/>
        <v>378.4</v>
      </c>
      <c r="O1258" s="518">
        <f t="shared" si="688"/>
        <v>0</v>
      </c>
      <c r="P1258" s="680">
        <f>'KB Duct Parts'!$AE$3</f>
        <v>0</v>
      </c>
      <c r="Q1258" s="681">
        <f t="shared" si="683"/>
        <v>0</v>
      </c>
      <c r="R1258" s="682">
        <f t="shared" si="684"/>
        <v>0</v>
      </c>
      <c r="S1258" s="716">
        <f t="shared" si="685"/>
        <v>0.35</v>
      </c>
      <c r="T1258" s="679">
        <f t="shared" si="686"/>
        <v>0</v>
      </c>
      <c r="U1258" s="679">
        <f t="shared" si="687"/>
        <v>0</v>
      </c>
      <c r="Y1258" s="120"/>
      <c r="AD1258" s="79"/>
      <c r="AE1258" s="75"/>
      <c r="AF1258" s="370" t="s">
        <v>707</v>
      </c>
      <c r="AG1258" s="374"/>
      <c r="AH1258" s="378"/>
      <c r="AI1258" s="381"/>
      <c r="AJ1258" s="386"/>
      <c r="AK1258" s="391"/>
      <c r="AL1258" s="386"/>
      <c r="AM1258" s="363">
        <f t="shared" si="709"/>
        <v>1</v>
      </c>
      <c r="AN1258" s="578">
        <v>378.4</v>
      </c>
      <c r="AO1258" s="120">
        <f t="shared" si="710"/>
        <v>0</v>
      </c>
      <c r="AP1258" s="120">
        <f t="shared" si="711"/>
        <v>0</v>
      </c>
      <c r="AQ1258" s="120">
        <f t="shared" si="712"/>
        <v>0</v>
      </c>
      <c r="AR1258" s="120">
        <f t="shared" si="713"/>
        <v>0</v>
      </c>
      <c r="AS1258" s="120">
        <f t="shared" si="689"/>
        <v>0</v>
      </c>
      <c r="AT1258" s="120">
        <f t="shared" si="690"/>
        <v>0</v>
      </c>
      <c r="AU1258" s="74" t="s">
        <v>717</v>
      </c>
      <c r="AV1258" s="115"/>
      <c r="AW1258" s="395"/>
      <c r="AX1258" s="571">
        <v>0</v>
      </c>
      <c r="AY1258" s="572">
        <v>0</v>
      </c>
      <c r="AZ1258" s="572">
        <v>0</v>
      </c>
      <c r="BA1258" s="572">
        <v>0</v>
      </c>
      <c r="BB1258" s="573">
        <v>0</v>
      </c>
      <c r="BC1258" s="395">
        <v>0</v>
      </c>
      <c r="BD1258" s="115"/>
      <c r="BE1258" s="115"/>
      <c r="BF1258" s="115"/>
      <c r="BG1258" s="115"/>
      <c r="BH1258" s="115"/>
      <c r="BI1258" s="115"/>
      <c r="BJ1258" s="115"/>
      <c r="BK1258" s="115"/>
      <c r="BQ1258" s="74" t="str">
        <f t="shared" si="691"/>
        <v xml:space="preserve"> </v>
      </c>
      <c r="BR1258" s="120" t="str">
        <f t="shared" si="692"/>
        <v xml:space="preserve"> </v>
      </c>
      <c r="BS1258" s="120" t="str">
        <f t="shared" si="693"/>
        <v xml:space="preserve"> </v>
      </c>
      <c r="BU1258" s="74" t="str">
        <f t="shared" si="694"/>
        <v xml:space="preserve"> </v>
      </c>
      <c r="BV1258" s="120" t="str">
        <f t="shared" si="695"/>
        <v xml:space="preserve"> </v>
      </c>
      <c r="BW1258" s="120" t="str">
        <f t="shared" si="696"/>
        <v xml:space="preserve">  </v>
      </c>
      <c r="BY1258" s="74" t="str">
        <f t="shared" si="697"/>
        <v xml:space="preserve"> </v>
      </c>
      <c r="BZ1258" s="120" t="str">
        <f t="shared" si="698"/>
        <v xml:space="preserve"> </v>
      </c>
      <c r="CA1258" s="120" t="str">
        <f t="shared" si="699"/>
        <v xml:space="preserve"> </v>
      </c>
      <c r="CC1258" s="115" t="str">
        <f t="shared" si="700"/>
        <v xml:space="preserve"> </v>
      </c>
      <c r="CD1258" s="120" t="str">
        <f t="shared" si="701"/>
        <v xml:space="preserve"> </v>
      </c>
      <c r="CE1258" s="417" t="str">
        <f t="shared" si="702"/>
        <v xml:space="preserve"> </v>
      </c>
      <c r="CF1258" s="115"/>
      <c r="CG1258" s="115" t="str">
        <f t="shared" si="703"/>
        <v xml:space="preserve"> </v>
      </c>
      <c r="CH1258" s="120" t="str">
        <f t="shared" si="704"/>
        <v xml:space="preserve"> </v>
      </c>
      <c r="CI1258" s="417" t="str">
        <f t="shared" si="705"/>
        <v xml:space="preserve"> </v>
      </c>
      <c r="CJ1258" s="115"/>
      <c r="CK1258" s="115" t="str">
        <f t="shared" si="706"/>
        <v xml:space="preserve"> </v>
      </c>
      <c r="CL1258" s="120" t="str">
        <f t="shared" si="707"/>
        <v xml:space="preserve"> </v>
      </c>
      <c r="CM1258" s="417" t="str">
        <f t="shared" si="678"/>
        <v xml:space="preserve"> </v>
      </c>
      <c r="IS1258" s="106">
        <v>291.89999999999998</v>
      </c>
    </row>
    <row r="1259" spans="2:253" s="74" customFormat="1" ht="17.100000000000001" hidden="1" customHeight="1" x14ac:dyDescent="0.25">
      <c r="B1259" s="504">
        <f>IF(AND('KB Duct Parts'!$BL$14=1,'KB Duct Parts'!M25&gt;0),'KB Duct Parts'!M25,0)</f>
        <v>0</v>
      </c>
      <c r="C1259" s="508">
        <v>18211</v>
      </c>
      <c r="D1259" s="506">
        <f t="shared" si="679"/>
        <v>18211</v>
      </c>
      <c r="E1259" s="504" t="s">
        <v>868</v>
      </c>
      <c r="F1259" s="508" t="str">
        <f t="shared" si="681"/>
        <v xml:space="preserve"> </v>
      </c>
      <c r="G1259" s="509" t="s">
        <v>922</v>
      </c>
      <c r="H1259" s="504" t="s">
        <v>923</v>
      </c>
      <c r="I1259" s="1035"/>
      <c r="J1259" s="1036"/>
      <c r="K1259" s="516" t="s">
        <v>881</v>
      </c>
      <c r="L1259" s="523" t="s">
        <v>707</v>
      </c>
      <c r="M1259" s="517" t="str">
        <f t="shared" si="708"/>
        <v>Y</v>
      </c>
      <c r="N1259" s="514">
        <f t="shared" si="682"/>
        <v>394.3</v>
      </c>
      <c r="O1259" s="518">
        <f t="shared" si="688"/>
        <v>0</v>
      </c>
      <c r="P1259" s="680">
        <f>'KB Duct Parts'!$AE$3</f>
        <v>0</v>
      </c>
      <c r="Q1259" s="681">
        <f t="shared" si="683"/>
        <v>0</v>
      </c>
      <c r="R1259" s="682">
        <f t="shared" si="684"/>
        <v>0</v>
      </c>
      <c r="S1259" s="716">
        <f t="shared" si="685"/>
        <v>0.35</v>
      </c>
      <c r="T1259" s="679">
        <f t="shared" si="686"/>
        <v>0</v>
      </c>
      <c r="U1259" s="679">
        <f t="shared" si="687"/>
        <v>0</v>
      </c>
      <c r="Y1259" s="120"/>
      <c r="AD1259" s="79"/>
      <c r="AE1259" s="75"/>
      <c r="AF1259" s="370" t="s">
        <v>707</v>
      </c>
      <c r="AG1259" s="374"/>
      <c r="AH1259" s="378"/>
      <c r="AI1259" s="381"/>
      <c r="AJ1259" s="386"/>
      <c r="AK1259" s="391"/>
      <c r="AL1259" s="386"/>
      <c r="AM1259" s="363">
        <f t="shared" si="709"/>
        <v>1</v>
      </c>
      <c r="AN1259" s="578">
        <v>394.3</v>
      </c>
      <c r="AO1259" s="120">
        <f t="shared" si="710"/>
        <v>0</v>
      </c>
      <c r="AP1259" s="120">
        <f t="shared" si="711"/>
        <v>0</v>
      </c>
      <c r="AQ1259" s="120">
        <f t="shared" si="712"/>
        <v>0</v>
      </c>
      <c r="AR1259" s="120">
        <f t="shared" si="713"/>
        <v>0</v>
      </c>
      <c r="AS1259" s="120">
        <f t="shared" si="689"/>
        <v>0</v>
      </c>
      <c r="AT1259" s="120">
        <f t="shared" si="690"/>
        <v>0</v>
      </c>
      <c r="AU1259" s="74" t="s">
        <v>717</v>
      </c>
      <c r="AV1259" s="115"/>
      <c r="AW1259" s="395"/>
      <c r="AX1259" s="571">
        <v>0</v>
      </c>
      <c r="AY1259" s="572">
        <v>0</v>
      </c>
      <c r="AZ1259" s="572">
        <v>0</v>
      </c>
      <c r="BA1259" s="572">
        <v>0</v>
      </c>
      <c r="BB1259" s="573">
        <v>0</v>
      </c>
      <c r="BC1259" s="395">
        <v>0</v>
      </c>
      <c r="BD1259" s="115"/>
      <c r="BE1259" s="115"/>
      <c r="BF1259" s="115"/>
      <c r="BG1259" s="115"/>
      <c r="BH1259" s="115"/>
      <c r="BI1259" s="115"/>
      <c r="BJ1259" s="115"/>
      <c r="BK1259" s="115"/>
      <c r="BQ1259" s="74" t="str">
        <f t="shared" si="691"/>
        <v xml:space="preserve"> </v>
      </c>
      <c r="BR1259" s="120" t="str">
        <f t="shared" si="692"/>
        <v xml:space="preserve"> </v>
      </c>
      <c r="BS1259" s="120" t="str">
        <f t="shared" si="693"/>
        <v xml:space="preserve"> </v>
      </c>
      <c r="BU1259" s="74" t="str">
        <f t="shared" si="694"/>
        <v xml:space="preserve"> </v>
      </c>
      <c r="BV1259" s="120" t="str">
        <f t="shared" si="695"/>
        <v xml:space="preserve"> </v>
      </c>
      <c r="BW1259" s="120" t="str">
        <f t="shared" si="696"/>
        <v xml:space="preserve">  </v>
      </c>
      <c r="BY1259" s="74" t="str">
        <f t="shared" si="697"/>
        <v xml:space="preserve"> </v>
      </c>
      <c r="BZ1259" s="120" t="str">
        <f t="shared" si="698"/>
        <v xml:space="preserve"> </v>
      </c>
      <c r="CA1259" s="120" t="str">
        <f t="shared" si="699"/>
        <v xml:space="preserve"> </v>
      </c>
      <c r="CC1259" s="115" t="str">
        <f t="shared" si="700"/>
        <v xml:space="preserve"> </v>
      </c>
      <c r="CD1259" s="120" t="str">
        <f t="shared" si="701"/>
        <v xml:space="preserve"> </v>
      </c>
      <c r="CE1259" s="417" t="str">
        <f t="shared" si="702"/>
        <v xml:space="preserve"> </v>
      </c>
      <c r="CF1259" s="115"/>
      <c r="CG1259" s="115" t="str">
        <f t="shared" si="703"/>
        <v xml:space="preserve"> </v>
      </c>
      <c r="CH1259" s="120" t="str">
        <f t="shared" si="704"/>
        <v xml:space="preserve"> </v>
      </c>
      <c r="CI1259" s="417" t="str">
        <f t="shared" si="705"/>
        <v xml:space="preserve"> </v>
      </c>
      <c r="CJ1259" s="115"/>
      <c r="CK1259" s="115" t="str">
        <f t="shared" si="706"/>
        <v xml:space="preserve"> </v>
      </c>
      <c r="CL1259" s="120" t="str">
        <f t="shared" si="707"/>
        <v xml:space="preserve"> </v>
      </c>
      <c r="CM1259" s="417" t="str">
        <f t="shared" ref="CM1259:CM1322" si="714">IF(AT1259&gt;0,AT1259," ")</f>
        <v xml:space="preserve"> </v>
      </c>
      <c r="IS1259" s="106">
        <v>304.2</v>
      </c>
    </row>
    <row r="1260" spans="2:253" s="74" customFormat="1" ht="17.100000000000001" hidden="1" customHeight="1" x14ac:dyDescent="0.25">
      <c r="B1260" s="504">
        <f>IF(AND('KB Duct Parts'!$BL$14=1,'KB Duct Parts'!M26&gt;0),'KB Duct Parts'!M26,0)</f>
        <v>0</v>
      </c>
      <c r="C1260" s="508">
        <v>18212</v>
      </c>
      <c r="D1260" s="506">
        <f t="shared" si="679"/>
        <v>18212</v>
      </c>
      <c r="E1260" s="504" t="s">
        <v>869</v>
      </c>
      <c r="F1260" s="508" t="str">
        <f t="shared" si="681"/>
        <v xml:space="preserve"> </v>
      </c>
      <c r="G1260" s="509" t="s">
        <v>922</v>
      </c>
      <c r="H1260" s="504" t="s">
        <v>923</v>
      </c>
      <c r="I1260" s="1035"/>
      <c r="J1260" s="1036"/>
      <c r="K1260" s="516" t="s">
        <v>881</v>
      </c>
      <c r="L1260" s="523" t="s">
        <v>707</v>
      </c>
      <c r="M1260" s="517" t="str">
        <f t="shared" si="708"/>
        <v>Y</v>
      </c>
      <c r="N1260" s="514">
        <f t="shared" si="682"/>
        <v>408.9</v>
      </c>
      <c r="O1260" s="518">
        <f t="shared" si="688"/>
        <v>0</v>
      </c>
      <c r="P1260" s="680">
        <f>'KB Duct Parts'!$AE$3</f>
        <v>0</v>
      </c>
      <c r="Q1260" s="681">
        <f t="shared" si="683"/>
        <v>0</v>
      </c>
      <c r="R1260" s="682">
        <f t="shared" si="684"/>
        <v>0</v>
      </c>
      <c r="S1260" s="716">
        <f t="shared" si="685"/>
        <v>0.35</v>
      </c>
      <c r="T1260" s="679">
        <f t="shared" si="686"/>
        <v>0</v>
      </c>
      <c r="U1260" s="679">
        <f t="shared" si="687"/>
        <v>0</v>
      </c>
      <c r="Y1260" s="120"/>
      <c r="AD1260" s="79"/>
      <c r="AE1260" s="75"/>
      <c r="AF1260" s="370" t="s">
        <v>707</v>
      </c>
      <c r="AG1260" s="374"/>
      <c r="AH1260" s="378"/>
      <c r="AI1260" s="381"/>
      <c r="AJ1260" s="386"/>
      <c r="AK1260" s="391"/>
      <c r="AL1260" s="386"/>
      <c r="AM1260" s="363">
        <f t="shared" si="709"/>
        <v>1</v>
      </c>
      <c r="AN1260" s="578">
        <v>408.9</v>
      </c>
      <c r="AO1260" s="120">
        <f t="shared" si="710"/>
        <v>0</v>
      </c>
      <c r="AP1260" s="120">
        <f t="shared" si="711"/>
        <v>0</v>
      </c>
      <c r="AQ1260" s="120">
        <f t="shared" si="712"/>
        <v>0</v>
      </c>
      <c r="AR1260" s="120">
        <f t="shared" si="713"/>
        <v>0</v>
      </c>
      <c r="AS1260" s="120">
        <f t="shared" si="689"/>
        <v>0</v>
      </c>
      <c r="AT1260" s="120">
        <f t="shared" si="690"/>
        <v>0</v>
      </c>
      <c r="AU1260" s="74" t="s">
        <v>717</v>
      </c>
      <c r="AV1260" s="115"/>
      <c r="AW1260" s="395"/>
      <c r="AX1260" s="571">
        <v>0</v>
      </c>
      <c r="AY1260" s="572">
        <v>0</v>
      </c>
      <c r="AZ1260" s="572">
        <v>0</v>
      </c>
      <c r="BA1260" s="572">
        <v>0</v>
      </c>
      <c r="BB1260" s="573">
        <v>0</v>
      </c>
      <c r="BC1260" s="395">
        <v>0</v>
      </c>
      <c r="BD1260" s="115"/>
      <c r="BE1260" s="115"/>
      <c r="BF1260" s="115"/>
      <c r="BG1260" s="115"/>
      <c r="BH1260" s="115"/>
      <c r="BI1260" s="115"/>
      <c r="BJ1260" s="115"/>
      <c r="BK1260" s="115"/>
      <c r="BQ1260" s="74" t="str">
        <f t="shared" si="691"/>
        <v xml:space="preserve"> </v>
      </c>
      <c r="BR1260" s="120" t="str">
        <f t="shared" si="692"/>
        <v xml:space="preserve"> </v>
      </c>
      <c r="BS1260" s="120" t="str">
        <f t="shared" si="693"/>
        <v xml:space="preserve"> </v>
      </c>
      <c r="BU1260" s="74" t="str">
        <f t="shared" si="694"/>
        <v xml:space="preserve"> </v>
      </c>
      <c r="BV1260" s="120" t="str">
        <f t="shared" si="695"/>
        <v xml:space="preserve"> </v>
      </c>
      <c r="BW1260" s="120" t="str">
        <f t="shared" si="696"/>
        <v xml:space="preserve">  </v>
      </c>
      <c r="BY1260" s="74" t="str">
        <f t="shared" si="697"/>
        <v xml:space="preserve"> </v>
      </c>
      <c r="BZ1260" s="120" t="str">
        <f t="shared" si="698"/>
        <v xml:space="preserve"> </v>
      </c>
      <c r="CA1260" s="120" t="str">
        <f t="shared" si="699"/>
        <v xml:space="preserve"> </v>
      </c>
      <c r="CC1260" s="115" t="str">
        <f t="shared" si="700"/>
        <v xml:space="preserve"> </v>
      </c>
      <c r="CD1260" s="120" t="str">
        <f t="shared" si="701"/>
        <v xml:space="preserve"> </v>
      </c>
      <c r="CE1260" s="417" t="str">
        <f t="shared" si="702"/>
        <v xml:space="preserve"> </v>
      </c>
      <c r="CF1260" s="115"/>
      <c r="CG1260" s="115" t="str">
        <f t="shared" si="703"/>
        <v xml:space="preserve"> </v>
      </c>
      <c r="CH1260" s="120" t="str">
        <f t="shared" si="704"/>
        <v xml:space="preserve"> </v>
      </c>
      <c r="CI1260" s="417" t="str">
        <f t="shared" si="705"/>
        <v xml:space="preserve"> </v>
      </c>
      <c r="CJ1260" s="115"/>
      <c r="CK1260" s="115" t="str">
        <f t="shared" si="706"/>
        <v xml:space="preserve"> </v>
      </c>
      <c r="CL1260" s="120" t="str">
        <f t="shared" si="707"/>
        <v xml:space="preserve"> </v>
      </c>
      <c r="CM1260" s="417" t="str">
        <f t="shared" si="714"/>
        <v xml:space="preserve"> </v>
      </c>
      <c r="IS1260" s="106">
        <v>315.39999999999998</v>
      </c>
    </row>
    <row r="1261" spans="2:253" s="74" customFormat="1" ht="17.100000000000001" hidden="1" customHeight="1" x14ac:dyDescent="0.25">
      <c r="B1261" s="504">
        <f>IF(AND('KB Duct Parts'!$BL$14=1,'KB Duct Parts'!M27&gt;0),'KB Duct Parts'!M27,0)</f>
        <v>0</v>
      </c>
      <c r="C1261" s="508">
        <v>18213</v>
      </c>
      <c r="D1261" s="506">
        <f t="shared" si="679"/>
        <v>18213</v>
      </c>
      <c r="E1261" s="504" t="s">
        <v>870</v>
      </c>
      <c r="F1261" s="508" t="str">
        <f t="shared" si="681"/>
        <v xml:space="preserve"> </v>
      </c>
      <c r="G1261" s="509" t="s">
        <v>922</v>
      </c>
      <c r="H1261" s="504" t="s">
        <v>923</v>
      </c>
      <c r="I1261" s="1035"/>
      <c r="J1261" s="1036"/>
      <c r="K1261" s="516" t="s">
        <v>881</v>
      </c>
      <c r="L1261" s="523" t="s">
        <v>707</v>
      </c>
      <c r="M1261" s="517" t="str">
        <f t="shared" si="708"/>
        <v>Y</v>
      </c>
      <c r="N1261" s="514">
        <f t="shared" si="682"/>
        <v>418.3</v>
      </c>
      <c r="O1261" s="518">
        <f t="shared" si="688"/>
        <v>0</v>
      </c>
      <c r="P1261" s="680">
        <f>'KB Duct Parts'!$AE$3</f>
        <v>0</v>
      </c>
      <c r="Q1261" s="681">
        <f t="shared" si="683"/>
        <v>0</v>
      </c>
      <c r="R1261" s="682">
        <f t="shared" si="684"/>
        <v>0</v>
      </c>
      <c r="S1261" s="716">
        <f t="shared" si="685"/>
        <v>0.35</v>
      </c>
      <c r="T1261" s="679">
        <f t="shared" si="686"/>
        <v>0</v>
      </c>
      <c r="U1261" s="679">
        <f t="shared" si="687"/>
        <v>0</v>
      </c>
      <c r="Y1261" s="120"/>
      <c r="AD1261" s="79"/>
      <c r="AE1261" s="75"/>
      <c r="AF1261" s="370" t="s">
        <v>707</v>
      </c>
      <c r="AG1261" s="374"/>
      <c r="AH1261" s="378"/>
      <c r="AI1261" s="381"/>
      <c r="AJ1261" s="386"/>
      <c r="AK1261" s="391"/>
      <c r="AL1261" s="386"/>
      <c r="AM1261" s="363">
        <f t="shared" si="709"/>
        <v>1</v>
      </c>
      <c r="AN1261" s="578">
        <v>418.3</v>
      </c>
      <c r="AO1261" s="120">
        <f t="shared" si="710"/>
        <v>0</v>
      </c>
      <c r="AP1261" s="120">
        <f t="shared" si="711"/>
        <v>0</v>
      </c>
      <c r="AQ1261" s="120">
        <f t="shared" si="712"/>
        <v>0</v>
      </c>
      <c r="AR1261" s="120">
        <f t="shared" si="713"/>
        <v>0</v>
      </c>
      <c r="AS1261" s="120">
        <f t="shared" si="689"/>
        <v>0</v>
      </c>
      <c r="AT1261" s="120">
        <f t="shared" si="690"/>
        <v>0</v>
      </c>
      <c r="AU1261" s="74" t="s">
        <v>717</v>
      </c>
      <c r="AV1261" s="115"/>
      <c r="AW1261" s="395"/>
      <c r="AX1261" s="571">
        <v>0</v>
      </c>
      <c r="AY1261" s="572">
        <v>0</v>
      </c>
      <c r="AZ1261" s="572">
        <v>0</v>
      </c>
      <c r="BA1261" s="572">
        <v>0</v>
      </c>
      <c r="BB1261" s="573">
        <v>0</v>
      </c>
      <c r="BC1261" s="395">
        <v>0</v>
      </c>
      <c r="BD1261" s="115"/>
      <c r="BE1261" s="115"/>
      <c r="BF1261" s="115"/>
      <c r="BG1261" s="115"/>
      <c r="BH1261" s="115"/>
      <c r="BI1261" s="115"/>
      <c r="BJ1261" s="115"/>
      <c r="BK1261" s="115"/>
      <c r="BQ1261" s="74" t="str">
        <f t="shared" si="691"/>
        <v xml:space="preserve"> </v>
      </c>
      <c r="BR1261" s="120" t="str">
        <f t="shared" si="692"/>
        <v xml:space="preserve"> </v>
      </c>
      <c r="BS1261" s="120" t="str">
        <f t="shared" si="693"/>
        <v xml:space="preserve"> </v>
      </c>
      <c r="BU1261" s="74" t="str">
        <f t="shared" si="694"/>
        <v xml:space="preserve"> </v>
      </c>
      <c r="BV1261" s="120" t="str">
        <f t="shared" si="695"/>
        <v xml:space="preserve"> </v>
      </c>
      <c r="BW1261" s="120" t="str">
        <f t="shared" si="696"/>
        <v xml:space="preserve">  </v>
      </c>
      <c r="BY1261" s="74" t="str">
        <f t="shared" si="697"/>
        <v xml:space="preserve"> </v>
      </c>
      <c r="BZ1261" s="120" t="str">
        <f t="shared" si="698"/>
        <v xml:space="preserve"> </v>
      </c>
      <c r="CA1261" s="120" t="str">
        <f t="shared" si="699"/>
        <v xml:space="preserve"> </v>
      </c>
      <c r="CC1261" s="115" t="str">
        <f t="shared" si="700"/>
        <v xml:space="preserve"> </v>
      </c>
      <c r="CD1261" s="120" t="str">
        <f t="shared" si="701"/>
        <v xml:space="preserve"> </v>
      </c>
      <c r="CE1261" s="417" t="str">
        <f t="shared" si="702"/>
        <v xml:space="preserve"> </v>
      </c>
      <c r="CF1261" s="115"/>
      <c r="CG1261" s="115" t="str">
        <f t="shared" si="703"/>
        <v xml:space="preserve"> </v>
      </c>
      <c r="CH1261" s="120" t="str">
        <f t="shared" si="704"/>
        <v xml:space="preserve"> </v>
      </c>
      <c r="CI1261" s="417" t="str">
        <f t="shared" si="705"/>
        <v xml:space="preserve"> </v>
      </c>
      <c r="CJ1261" s="115"/>
      <c r="CK1261" s="115" t="str">
        <f t="shared" si="706"/>
        <v xml:space="preserve"> </v>
      </c>
      <c r="CL1261" s="120" t="str">
        <f t="shared" si="707"/>
        <v xml:space="preserve"> </v>
      </c>
      <c r="CM1261" s="417" t="str">
        <f t="shared" si="714"/>
        <v xml:space="preserve"> </v>
      </c>
      <c r="IS1261" s="106">
        <v>322.7</v>
      </c>
    </row>
    <row r="1262" spans="2:253" s="74" customFormat="1" ht="17.100000000000001" hidden="1" customHeight="1" x14ac:dyDescent="0.25">
      <c r="B1262" s="504">
        <f>IF(AND('KB Duct Parts'!$BL$14=1,'KB Duct Parts'!M28&gt;0),'KB Duct Parts'!M28,0)</f>
        <v>0</v>
      </c>
      <c r="C1262" s="508">
        <v>18214</v>
      </c>
      <c r="D1262" s="506">
        <f t="shared" si="679"/>
        <v>18214</v>
      </c>
      <c r="E1262" s="504" t="s">
        <v>871</v>
      </c>
      <c r="F1262" s="508" t="str">
        <f t="shared" si="681"/>
        <v xml:space="preserve"> </v>
      </c>
      <c r="G1262" s="509" t="s">
        <v>922</v>
      </c>
      <c r="H1262" s="504" t="s">
        <v>923</v>
      </c>
      <c r="I1262" s="1035"/>
      <c r="J1262" s="1036"/>
      <c r="K1262" s="516" t="s">
        <v>881</v>
      </c>
      <c r="L1262" s="523" t="s">
        <v>707</v>
      </c>
      <c r="M1262" s="517" t="str">
        <f t="shared" si="708"/>
        <v>Y</v>
      </c>
      <c r="N1262" s="514">
        <f t="shared" si="682"/>
        <v>427.7</v>
      </c>
      <c r="O1262" s="518">
        <f t="shared" si="688"/>
        <v>0</v>
      </c>
      <c r="P1262" s="680">
        <f>'KB Duct Parts'!$AE$3</f>
        <v>0</v>
      </c>
      <c r="Q1262" s="681">
        <f t="shared" si="683"/>
        <v>0</v>
      </c>
      <c r="R1262" s="682">
        <f t="shared" si="684"/>
        <v>0</v>
      </c>
      <c r="S1262" s="716">
        <f t="shared" si="685"/>
        <v>0.35</v>
      </c>
      <c r="T1262" s="679">
        <f t="shared" si="686"/>
        <v>0</v>
      </c>
      <c r="U1262" s="679">
        <f t="shared" si="687"/>
        <v>0</v>
      </c>
      <c r="Y1262" s="120"/>
      <c r="AD1262" s="79"/>
      <c r="AE1262" s="75"/>
      <c r="AF1262" s="370" t="s">
        <v>707</v>
      </c>
      <c r="AG1262" s="374"/>
      <c r="AH1262" s="378"/>
      <c r="AI1262" s="381"/>
      <c r="AJ1262" s="386"/>
      <c r="AK1262" s="391"/>
      <c r="AL1262" s="386"/>
      <c r="AM1262" s="363">
        <f t="shared" si="709"/>
        <v>1</v>
      </c>
      <c r="AN1262" s="578">
        <v>427.7</v>
      </c>
      <c r="AO1262" s="120">
        <f t="shared" si="710"/>
        <v>0</v>
      </c>
      <c r="AP1262" s="120">
        <f t="shared" si="711"/>
        <v>0</v>
      </c>
      <c r="AQ1262" s="120">
        <f t="shared" si="712"/>
        <v>0</v>
      </c>
      <c r="AR1262" s="120">
        <f t="shared" si="713"/>
        <v>0</v>
      </c>
      <c r="AS1262" s="120">
        <f t="shared" si="689"/>
        <v>0</v>
      </c>
      <c r="AT1262" s="120">
        <f t="shared" si="690"/>
        <v>0</v>
      </c>
      <c r="AU1262" s="74" t="s">
        <v>717</v>
      </c>
      <c r="AV1262" s="115"/>
      <c r="AW1262" s="395"/>
      <c r="AX1262" s="571">
        <v>0</v>
      </c>
      <c r="AY1262" s="572">
        <v>0</v>
      </c>
      <c r="AZ1262" s="572">
        <v>0</v>
      </c>
      <c r="BA1262" s="572">
        <v>0</v>
      </c>
      <c r="BB1262" s="573">
        <v>0</v>
      </c>
      <c r="BC1262" s="395">
        <v>0</v>
      </c>
      <c r="BD1262" s="115"/>
      <c r="BE1262" s="115"/>
      <c r="BF1262" s="115"/>
      <c r="BG1262" s="115"/>
      <c r="BH1262" s="115"/>
      <c r="BI1262" s="115"/>
      <c r="BJ1262" s="115"/>
      <c r="BK1262" s="115"/>
      <c r="BQ1262" s="74" t="str">
        <f t="shared" si="691"/>
        <v xml:space="preserve"> </v>
      </c>
      <c r="BR1262" s="120" t="str">
        <f t="shared" si="692"/>
        <v xml:space="preserve"> </v>
      </c>
      <c r="BS1262" s="120" t="str">
        <f t="shared" si="693"/>
        <v xml:space="preserve"> </v>
      </c>
      <c r="BU1262" s="74" t="str">
        <f t="shared" si="694"/>
        <v xml:space="preserve"> </v>
      </c>
      <c r="BV1262" s="120" t="str">
        <f t="shared" si="695"/>
        <v xml:space="preserve"> </v>
      </c>
      <c r="BW1262" s="120" t="str">
        <f t="shared" si="696"/>
        <v xml:space="preserve">  </v>
      </c>
      <c r="BY1262" s="74" t="str">
        <f t="shared" si="697"/>
        <v xml:space="preserve"> </v>
      </c>
      <c r="BZ1262" s="120" t="str">
        <f t="shared" si="698"/>
        <v xml:space="preserve"> </v>
      </c>
      <c r="CA1262" s="120" t="str">
        <f t="shared" si="699"/>
        <v xml:space="preserve"> </v>
      </c>
      <c r="CC1262" s="115" t="str">
        <f t="shared" si="700"/>
        <v xml:space="preserve"> </v>
      </c>
      <c r="CD1262" s="120" t="str">
        <f t="shared" si="701"/>
        <v xml:space="preserve"> </v>
      </c>
      <c r="CE1262" s="417" t="str">
        <f t="shared" si="702"/>
        <v xml:space="preserve"> </v>
      </c>
      <c r="CF1262" s="115"/>
      <c r="CG1262" s="115" t="str">
        <f t="shared" si="703"/>
        <v xml:space="preserve"> </v>
      </c>
      <c r="CH1262" s="120" t="str">
        <f t="shared" si="704"/>
        <v xml:space="preserve"> </v>
      </c>
      <c r="CI1262" s="417" t="str">
        <f t="shared" si="705"/>
        <v xml:space="preserve"> </v>
      </c>
      <c r="CJ1262" s="115"/>
      <c r="CK1262" s="115" t="str">
        <f t="shared" si="706"/>
        <v xml:space="preserve"> </v>
      </c>
      <c r="CL1262" s="120" t="str">
        <f t="shared" si="707"/>
        <v xml:space="preserve"> </v>
      </c>
      <c r="CM1262" s="417" t="str">
        <f t="shared" si="714"/>
        <v xml:space="preserve"> </v>
      </c>
      <c r="IS1262" s="106">
        <v>329.9</v>
      </c>
    </row>
    <row r="1263" spans="2:253" s="74" customFormat="1" ht="17.100000000000001" hidden="1" customHeight="1" x14ac:dyDescent="0.25">
      <c r="B1263" s="504">
        <f>IF(AND('KB Duct Parts'!$BL$14=1,'KB Duct Parts'!M29&gt;0),'KB Duct Parts'!M29,0)</f>
        <v>0</v>
      </c>
      <c r="C1263" s="508">
        <v>18215</v>
      </c>
      <c r="D1263" s="506">
        <f t="shared" si="679"/>
        <v>18215</v>
      </c>
      <c r="E1263" s="504" t="s">
        <v>872</v>
      </c>
      <c r="F1263" s="508" t="str">
        <f t="shared" si="681"/>
        <v xml:space="preserve"> </v>
      </c>
      <c r="G1263" s="509" t="s">
        <v>922</v>
      </c>
      <c r="H1263" s="504" t="s">
        <v>923</v>
      </c>
      <c r="I1263" s="1035"/>
      <c r="J1263" s="1036"/>
      <c r="K1263" s="516" t="s">
        <v>881</v>
      </c>
      <c r="L1263" s="523" t="s">
        <v>707</v>
      </c>
      <c r="M1263" s="517" t="str">
        <f t="shared" si="708"/>
        <v>Y</v>
      </c>
      <c r="N1263" s="514">
        <f t="shared" si="682"/>
        <v>440.5</v>
      </c>
      <c r="O1263" s="518">
        <f t="shared" si="688"/>
        <v>0</v>
      </c>
      <c r="P1263" s="680">
        <f>'KB Duct Parts'!$AE$3</f>
        <v>0</v>
      </c>
      <c r="Q1263" s="681">
        <f t="shared" si="683"/>
        <v>0</v>
      </c>
      <c r="R1263" s="682">
        <f t="shared" si="684"/>
        <v>0</v>
      </c>
      <c r="S1263" s="716">
        <f t="shared" si="685"/>
        <v>0.35</v>
      </c>
      <c r="T1263" s="679">
        <f t="shared" si="686"/>
        <v>0</v>
      </c>
      <c r="U1263" s="679">
        <f t="shared" si="687"/>
        <v>0</v>
      </c>
      <c r="Y1263" s="120"/>
      <c r="AD1263" s="79"/>
      <c r="AE1263" s="75"/>
      <c r="AF1263" s="370" t="s">
        <v>707</v>
      </c>
      <c r="AG1263" s="374"/>
      <c r="AH1263" s="378"/>
      <c r="AI1263" s="381"/>
      <c r="AJ1263" s="386"/>
      <c r="AK1263" s="391"/>
      <c r="AL1263" s="386"/>
      <c r="AM1263" s="363">
        <f t="shared" si="709"/>
        <v>1</v>
      </c>
      <c r="AN1263" s="578">
        <v>440.5</v>
      </c>
      <c r="AO1263" s="120">
        <f t="shared" si="710"/>
        <v>0</v>
      </c>
      <c r="AP1263" s="120">
        <f t="shared" si="711"/>
        <v>0</v>
      </c>
      <c r="AQ1263" s="120">
        <f t="shared" si="712"/>
        <v>0</v>
      </c>
      <c r="AR1263" s="120">
        <f t="shared" si="713"/>
        <v>0</v>
      </c>
      <c r="AS1263" s="120">
        <f t="shared" si="689"/>
        <v>0</v>
      </c>
      <c r="AT1263" s="120">
        <f t="shared" si="690"/>
        <v>0</v>
      </c>
      <c r="AU1263" s="74" t="s">
        <v>717</v>
      </c>
      <c r="AV1263" s="115"/>
      <c r="AW1263" s="395"/>
      <c r="AX1263" s="571">
        <v>0</v>
      </c>
      <c r="AY1263" s="572">
        <v>0</v>
      </c>
      <c r="AZ1263" s="572">
        <v>0</v>
      </c>
      <c r="BA1263" s="572">
        <v>0</v>
      </c>
      <c r="BB1263" s="573">
        <v>0</v>
      </c>
      <c r="BC1263" s="395">
        <v>0</v>
      </c>
      <c r="BD1263" s="115"/>
      <c r="BE1263" s="115"/>
      <c r="BF1263" s="115"/>
      <c r="BG1263" s="115"/>
      <c r="BH1263" s="115"/>
      <c r="BI1263" s="115"/>
      <c r="BJ1263" s="115"/>
      <c r="BK1263" s="115"/>
      <c r="BQ1263" s="74" t="str">
        <f t="shared" si="691"/>
        <v xml:space="preserve"> </v>
      </c>
      <c r="BR1263" s="120" t="str">
        <f t="shared" si="692"/>
        <v xml:space="preserve"> </v>
      </c>
      <c r="BS1263" s="120" t="str">
        <f t="shared" si="693"/>
        <v xml:space="preserve"> </v>
      </c>
      <c r="BU1263" s="74" t="str">
        <f t="shared" si="694"/>
        <v xml:space="preserve"> </v>
      </c>
      <c r="BV1263" s="120" t="str">
        <f t="shared" si="695"/>
        <v xml:space="preserve"> </v>
      </c>
      <c r="BW1263" s="120" t="str">
        <f t="shared" si="696"/>
        <v xml:space="preserve">  </v>
      </c>
      <c r="BY1263" s="74" t="str">
        <f t="shared" si="697"/>
        <v xml:space="preserve"> </v>
      </c>
      <c r="BZ1263" s="120" t="str">
        <f t="shared" si="698"/>
        <v xml:space="preserve"> </v>
      </c>
      <c r="CA1263" s="120" t="str">
        <f t="shared" si="699"/>
        <v xml:space="preserve"> </v>
      </c>
      <c r="CC1263" s="115" t="str">
        <f t="shared" si="700"/>
        <v xml:space="preserve"> </v>
      </c>
      <c r="CD1263" s="120" t="str">
        <f t="shared" si="701"/>
        <v xml:space="preserve"> </v>
      </c>
      <c r="CE1263" s="417" t="str">
        <f t="shared" si="702"/>
        <v xml:space="preserve"> </v>
      </c>
      <c r="CF1263" s="115"/>
      <c r="CG1263" s="115" t="str">
        <f t="shared" si="703"/>
        <v xml:space="preserve"> </v>
      </c>
      <c r="CH1263" s="120" t="str">
        <f t="shared" si="704"/>
        <v xml:space="preserve"> </v>
      </c>
      <c r="CI1263" s="417" t="str">
        <f t="shared" si="705"/>
        <v xml:space="preserve"> </v>
      </c>
      <c r="CJ1263" s="115"/>
      <c r="CK1263" s="115" t="str">
        <f t="shared" si="706"/>
        <v xml:space="preserve"> </v>
      </c>
      <c r="CL1263" s="120" t="str">
        <f t="shared" si="707"/>
        <v xml:space="preserve"> </v>
      </c>
      <c r="CM1263" s="417" t="str">
        <f t="shared" si="714"/>
        <v xml:space="preserve"> </v>
      </c>
      <c r="IS1263" s="106">
        <v>339.8</v>
      </c>
    </row>
    <row r="1264" spans="2:253" s="74" customFormat="1" ht="17.100000000000001" hidden="1" customHeight="1" x14ac:dyDescent="0.25">
      <c r="B1264" s="504">
        <f>IF(AND('KB Duct Parts'!$BL$14=1,'KB Duct Parts'!M30&gt;0),'KB Duct Parts'!M30,0)</f>
        <v>0</v>
      </c>
      <c r="C1264" s="508">
        <v>18216</v>
      </c>
      <c r="D1264" s="506">
        <f t="shared" si="679"/>
        <v>18216</v>
      </c>
      <c r="E1264" s="504" t="s">
        <v>873</v>
      </c>
      <c r="F1264" s="508" t="str">
        <f t="shared" si="681"/>
        <v xml:space="preserve"> </v>
      </c>
      <c r="G1264" s="509" t="s">
        <v>922</v>
      </c>
      <c r="H1264" s="504" t="s">
        <v>923</v>
      </c>
      <c r="I1264" s="1035"/>
      <c r="J1264" s="1036"/>
      <c r="K1264" s="516" t="s">
        <v>881</v>
      </c>
      <c r="L1264" s="523" t="s">
        <v>707</v>
      </c>
      <c r="M1264" s="517" t="str">
        <f t="shared" si="708"/>
        <v>Y</v>
      </c>
      <c r="N1264" s="514">
        <f t="shared" si="682"/>
        <v>461</v>
      </c>
      <c r="O1264" s="518">
        <f t="shared" si="688"/>
        <v>0</v>
      </c>
      <c r="P1264" s="680">
        <f>'KB Duct Parts'!$AE$3</f>
        <v>0</v>
      </c>
      <c r="Q1264" s="681">
        <f t="shared" si="683"/>
        <v>0</v>
      </c>
      <c r="R1264" s="682">
        <f t="shared" si="684"/>
        <v>0</v>
      </c>
      <c r="S1264" s="716">
        <f t="shared" si="685"/>
        <v>0.35</v>
      </c>
      <c r="T1264" s="679">
        <f t="shared" si="686"/>
        <v>0</v>
      </c>
      <c r="U1264" s="679">
        <f t="shared" si="687"/>
        <v>0</v>
      </c>
      <c r="Y1264" s="120"/>
      <c r="AD1264" s="79"/>
      <c r="AE1264" s="75"/>
      <c r="AF1264" s="370" t="s">
        <v>707</v>
      </c>
      <c r="AG1264" s="374"/>
      <c r="AH1264" s="378"/>
      <c r="AI1264" s="381"/>
      <c r="AJ1264" s="386"/>
      <c r="AK1264" s="391"/>
      <c r="AL1264" s="386"/>
      <c r="AM1264" s="363">
        <f t="shared" si="709"/>
        <v>1</v>
      </c>
      <c r="AN1264" s="578">
        <v>461</v>
      </c>
      <c r="AO1264" s="120">
        <f t="shared" si="710"/>
        <v>0</v>
      </c>
      <c r="AP1264" s="120">
        <f t="shared" si="711"/>
        <v>0</v>
      </c>
      <c r="AQ1264" s="120">
        <f t="shared" si="712"/>
        <v>0</v>
      </c>
      <c r="AR1264" s="120">
        <f t="shared" si="713"/>
        <v>0</v>
      </c>
      <c r="AS1264" s="120">
        <f t="shared" si="689"/>
        <v>0</v>
      </c>
      <c r="AT1264" s="120">
        <f t="shared" si="690"/>
        <v>0</v>
      </c>
      <c r="AU1264" s="74" t="s">
        <v>717</v>
      </c>
      <c r="AV1264" s="115"/>
      <c r="AW1264" s="395"/>
      <c r="AX1264" s="571">
        <v>0</v>
      </c>
      <c r="AY1264" s="572">
        <v>0</v>
      </c>
      <c r="AZ1264" s="572">
        <v>0</v>
      </c>
      <c r="BA1264" s="572">
        <v>0</v>
      </c>
      <c r="BB1264" s="573">
        <v>0</v>
      </c>
      <c r="BC1264" s="395">
        <v>0</v>
      </c>
      <c r="BD1264" s="115"/>
      <c r="BE1264" s="115"/>
      <c r="BF1264" s="115"/>
      <c r="BG1264" s="115"/>
      <c r="BH1264" s="115"/>
      <c r="BI1264" s="115"/>
      <c r="BJ1264" s="115"/>
      <c r="BK1264" s="115"/>
      <c r="BQ1264" s="74" t="str">
        <f t="shared" si="691"/>
        <v xml:space="preserve"> </v>
      </c>
      <c r="BR1264" s="120" t="str">
        <f t="shared" si="692"/>
        <v xml:space="preserve"> </v>
      </c>
      <c r="BS1264" s="120" t="str">
        <f t="shared" si="693"/>
        <v xml:space="preserve"> </v>
      </c>
      <c r="BU1264" s="74" t="str">
        <f t="shared" si="694"/>
        <v xml:space="preserve"> </v>
      </c>
      <c r="BV1264" s="120" t="str">
        <f t="shared" si="695"/>
        <v xml:space="preserve"> </v>
      </c>
      <c r="BW1264" s="120" t="str">
        <f t="shared" si="696"/>
        <v xml:space="preserve">  </v>
      </c>
      <c r="BY1264" s="74" t="str">
        <f t="shared" si="697"/>
        <v xml:space="preserve"> </v>
      </c>
      <c r="BZ1264" s="120" t="str">
        <f t="shared" si="698"/>
        <v xml:space="preserve"> </v>
      </c>
      <c r="CA1264" s="120" t="str">
        <f t="shared" si="699"/>
        <v xml:space="preserve"> </v>
      </c>
      <c r="CC1264" s="115" t="str">
        <f t="shared" si="700"/>
        <v xml:space="preserve"> </v>
      </c>
      <c r="CD1264" s="120" t="str">
        <f t="shared" si="701"/>
        <v xml:space="preserve"> </v>
      </c>
      <c r="CE1264" s="417" t="str">
        <f t="shared" si="702"/>
        <v xml:space="preserve"> </v>
      </c>
      <c r="CF1264" s="115"/>
      <c r="CG1264" s="115" t="str">
        <f t="shared" si="703"/>
        <v xml:space="preserve"> </v>
      </c>
      <c r="CH1264" s="120" t="str">
        <f t="shared" si="704"/>
        <v xml:space="preserve"> </v>
      </c>
      <c r="CI1264" s="417" t="str">
        <f t="shared" si="705"/>
        <v xml:space="preserve"> </v>
      </c>
      <c r="CJ1264" s="115"/>
      <c r="CK1264" s="115" t="str">
        <f t="shared" si="706"/>
        <v xml:space="preserve"> </v>
      </c>
      <c r="CL1264" s="120" t="str">
        <f t="shared" si="707"/>
        <v xml:space="preserve"> </v>
      </c>
      <c r="CM1264" s="417" t="str">
        <f t="shared" si="714"/>
        <v xml:space="preserve"> </v>
      </c>
      <c r="IS1264" s="106">
        <v>355.7</v>
      </c>
    </row>
    <row r="1265" spans="2:253" s="74" customFormat="1" ht="17.100000000000001" hidden="1" customHeight="1" x14ac:dyDescent="0.25">
      <c r="B1265" s="504">
        <f>IF(AND('KB Duct Parts'!$BL$14=1,'KB Duct Parts'!M31&gt;0),'KB Duct Parts'!M31,0)</f>
        <v>0</v>
      </c>
      <c r="C1265" s="508">
        <v>18217</v>
      </c>
      <c r="D1265" s="506">
        <f t="shared" si="679"/>
        <v>18217</v>
      </c>
      <c r="E1265" s="504" t="s">
        <v>874</v>
      </c>
      <c r="F1265" s="508" t="str">
        <f t="shared" si="681"/>
        <v xml:space="preserve"> </v>
      </c>
      <c r="G1265" s="509" t="s">
        <v>922</v>
      </c>
      <c r="H1265" s="504" t="s">
        <v>923</v>
      </c>
      <c r="I1265" s="1035"/>
      <c r="J1265" s="1036"/>
      <c r="K1265" s="516" t="s">
        <v>881</v>
      </c>
      <c r="L1265" s="523" t="s">
        <v>707</v>
      </c>
      <c r="M1265" s="517" t="str">
        <f t="shared" si="708"/>
        <v>Y</v>
      </c>
      <c r="N1265" s="514">
        <f t="shared" si="682"/>
        <v>490.1</v>
      </c>
      <c r="O1265" s="518">
        <f t="shared" si="688"/>
        <v>0</v>
      </c>
      <c r="P1265" s="680">
        <f>'KB Duct Parts'!$AE$3</f>
        <v>0</v>
      </c>
      <c r="Q1265" s="681">
        <f t="shared" si="683"/>
        <v>0</v>
      </c>
      <c r="R1265" s="682">
        <f t="shared" si="684"/>
        <v>0</v>
      </c>
      <c r="S1265" s="716">
        <f t="shared" si="685"/>
        <v>0.35</v>
      </c>
      <c r="T1265" s="679">
        <f t="shared" si="686"/>
        <v>0</v>
      </c>
      <c r="U1265" s="679">
        <f t="shared" si="687"/>
        <v>0</v>
      </c>
      <c r="Y1265" s="120"/>
      <c r="AD1265" s="79"/>
      <c r="AE1265" s="75"/>
      <c r="AF1265" s="370" t="s">
        <v>707</v>
      </c>
      <c r="AG1265" s="374"/>
      <c r="AH1265" s="378"/>
      <c r="AI1265" s="381"/>
      <c r="AJ1265" s="386"/>
      <c r="AK1265" s="391"/>
      <c r="AL1265" s="386"/>
      <c r="AM1265" s="363">
        <f t="shared" si="709"/>
        <v>1</v>
      </c>
      <c r="AN1265" s="578">
        <v>490.1</v>
      </c>
      <c r="AO1265" s="120">
        <f t="shared" si="710"/>
        <v>0</v>
      </c>
      <c r="AP1265" s="120">
        <f t="shared" si="711"/>
        <v>0</v>
      </c>
      <c r="AQ1265" s="120">
        <f t="shared" si="712"/>
        <v>0</v>
      </c>
      <c r="AR1265" s="120">
        <f t="shared" si="713"/>
        <v>0</v>
      </c>
      <c r="AS1265" s="120">
        <f t="shared" si="689"/>
        <v>0</v>
      </c>
      <c r="AT1265" s="120">
        <f t="shared" si="690"/>
        <v>0</v>
      </c>
      <c r="AU1265" s="74" t="s">
        <v>717</v>
      </c>
      <c r="AV1265" s="115"/>
      <c r="AW1265" s="395"/>
      <c r="AX1265" s="571">
        <v>0</v>
      </c>
      <c r="AY1265" s="572">
        <v>0</v>
      </c>
      <c r="AZ1265" s="572">
        <v>0</v>
      </c>
      <c r="BA1265" s="572">
        <v>0</v>
      </c>
      <c r="BB1265" s="573">
        <v>0</v>
      </c>
      <c r="BC1265" s="395">
        <v>0</v>
      </c>
      <c r="BD1265" s="115"/>
      <c r="BE1265" s="115"/>
      <c r="BF1265" s="115"/>
      <c r="BG1265" s="115"/>
      <c r="BH1265" s="115"/>
      <c r="BI1265" s="115"/>
      <c r="BJ1265" s="115"/>
      <c r="BK1265" s="115"/>
      <c r="BQ1265" s="74" t="str">
        <f t="shared" si="691"/>
        <v xml:space="preserve"> </v>
      </c>
      <c r="BR1265" s="120" t="str">
        <f t="shared" si="692"/>
        <v xml:space="preserve"> </v>
      </c>
      <c r="BS1265" s="120" t="str">
        <f t="shared" si="693"/>
        <v xml:space="preserve"> </v>
      </c>
      <c r="BU1265" s="74" t="str">
        <f t="shared" si="694"/>
        <v xml:space="preserve"> </v>
      </c>
      <c r="BV1265" s="120" t="str">
        <f t="shared" si="695"/>
        <v xml:space="preserve"> </v>
      </c>
      <c r="BW1265" s="120" t="str">
        <f t="shared" si="696"/>
        <v xml:space="preserve">  </v>
      </c>
      <c r="BY1265" s="74" t="str">
        <f t="shared" si="697"/>
        <v xml:space="preserve"> </v>
      </c>
      <c r="BZ1265" s="120" t="str">
        <f t="shared" si="698"/>
        <v xml:space="preserve"> </v>
      </c>
      <c r="CA1265" s="120" t="str">
        <f t="shared" si="699"/>
        <v xml:space="preserve"> </v>
      </c>
      <c r="CC1265" s="115" t="str">
        <f t="shared" si="700"/>
        <v xml:space="preserve"> </v>
      </c>
      <c r="CD1265" s="120" t="str">
        <f t="shared" si="701"/>
        <v xml:space="preserve"> </v>
      </c>
      <c r="CE1265" s="417" t="str">
        <f t="shared" si="702"/>
        <v xml:space="preserve"> </v>
      </c>
      <c r="CF1265" s="115"/>
      <c r="CG1265" s="115" t="str">
        <f t="shared" si="703"/>
        <v xml:space="preserve"> </v>
      </c>
      <c r="CH1265" s="120" t="str">
        <f t="shared" si="704"/>
        <v xml:space="preserve"> </v>
      </c>
      <c r="CI1265" s="417" t="str">
        <f t="shared" si="705"/>
        <v xml:space="preserve"> </v>
      </c>
      <c r="CJ1265" s="115"/>
      <c r="CK1265" s="115" t="str">
        <f t="shared" si="706"/>
        <v xml:space="preserve"> </v>
      </c>
      <c r="CL1265" s="120" t="str">
        <f t="shared" si="707"/>
        <v xml:space="preserve"> </v>
      </c>
      <c r="CM1265" s="417" t="str">
        <f t="shared" si="714"/>
        <v xml:space="preserve"> </v>
      </c>
      <c r="IS1265" s="106">
        <v>378.1</v>
      </c>
    </row>
    <row r="1266" spans="2:253" s="74" customFormat="1" ht="17.100000000000001" hidden="1" customHeight="1" x14ac:dyDescent="0.25">
      <c r="B1266" s="504">
        <f>IF(AND('KB Duct Parts'!$BL$14=1,'KB Duct Parts'!M32&gt;0),'KB Duct Parts'!M32,0)</f>
        <v>0</v>
      </c>
      <c r="C1266" s="508">
        <v>18218</v>
      </c>
      <c r="D1266" s="506">
        <f t="shared" si="679"/>
        <v>18218</v>
      </c>
      <c r="E1266" s="504" t="s">
        <v>875</v>
      </c>
      <c r="F1266" s="508" t="str">
        <f t="shared" si="681"/>
        <v xml:space="preserve"> </v>
      </c>
      <c r="G1266" s="509" t="s">
        <v>922</v>
      </c>
      <c r="H1266" s="504" t="s">
        <v>923</v>
      </c>
      <c r="I1266" s="1035"/>
      <c r="J1266" s="1036"/>
      <c r="K1266" s="516" t="s">
        <v>881</v>
      </c>
      <c r="L1266" s="523" t="s">
        <v>707</v>
      </c>
      <c r="M1266" s="517" t="str">
        <f t="shared" si="708"/>
        <v>Y</v>
      </c>
      <c r="N1266" s="514">
        <f t="shared" si="682"/>
        <v>525.4</v>
      </c>
      <c r="O1266" s="518">
        <f t="shared" si="688"/>
        <v>0</v>
      </c>
      <c r="P1266" s="680">
        <f>'KB Duct Parts'!$AE$3</f>
        <v>0</v>
      </c>
      <c r="Q1266" s="681">
        <f t="shared" si="683"/>
        <v>0</v>
      </c>
      <c r="R1266" s="682">
        <f t="shared" si="684"/>
        <v>0</v>
      </c>
      <c r="S1266" s="716">
        <f t="shared" si="685"/>
        <v>0.35</v>
      </c>
      <c r="T1266" s="679">
        <f t="shared" si="686"/>
        <v>0</v>
      </c>
      <c r="U1266" s="679">
        <f t="shared" si="687"/>
        <v>0</v>
      </c>
      <c r="Y1266" s="120"/>
      <c r="AD1266" s="79"/>
      <c r="AE1266" s="75"/>
      <c r="AF1266" s="370" t="s">
        <v>707</v>
      </c>
      <c r="AG1266" s="374"/>
      <c r="AH1266" s="378"/>
      <c r="AI1266" s="381"/>
      <c r="AJ1266" s="386"/>
      <c r="AK1266" s="391"/>
      <c r="AL1266" s="386"/>
      <c r="AM1266" s="363">
        <f t="shared" si="709"/>
        <v>1</v>
      </c>
      <c r="AN1266" s="578">
        <v>525.4</v>
      </c>
      <c r="AO1266" s="120">
        <f t="shared" si="710"/>
        <v>0</v>
      </c>
      <c r="AP1266" s="120">
        <f t="shared" si="711"/>
        <v>0</v>
      </c>
      <c r="AQ1266" s="120">
        <f t="shared" si="712"/>
        <v>0</v>
      </c>
      <c r="AR1266" s="120">
        <f t="shared" si="713"/>
        <v>0</v>
      </c>
      <c r="AS1266" s="120">
        <f t="shared" si="689"/>
        <v>0</v>
      </c>
      <c r="AT1266" s="120">
        <f t="shared" si="690"/>
        <v>0</v>
      </c>
      <c r="AU1266" s="74" t="s">
        <v>717</v>
      </c>
      <c r="AV1266" s="115"/>
      <c r="AW1266" s="395"/>
      <c r="AX1266" s="571">
        <v>0</v>
      </c>
      <c r="AY1266" s="572">
        <v>0</v>
      </c>
      <c r="AZ1266" s="572">
        <v>0</v>
      </c>
      <c r="BA1266" s="572">
        <v>0</v>
      </c>
      <c r="BB1266" s="573">
        <v>0</v>
      </c>
      <c r="BC1266" s="395">
        <v>0</v>
      </c>
      <c r="BD1266" s="115"/>
      <c r="BE1266" s="115"/>
      <c r="BF1266" s="115"/>
      <c r="BG1266" s="115"/>
      <c r="BH1266" s="115"/>
      <c r="BI1266" s="115"/>
      <c r="BJ1266" s="115"/>
      <c r="BK1266" s="115"/>
      <c r="BQ1266" s="74" t="str">
        <f t="shared" si="691"/>
        <v xml:space="preserve"> </v>
      </c>
      <c r="BR1266" s="120" t="str">
        <f t="shared" si="692"/>
        <v xml:space="preserve"> </v>
      </c>
      <c r="BS1266" s="120" t="str">
        <f t="shared" si="693"/>
        <v xml:space="preserve"> </v>
      </c>
      <c r="BU1266" s="74" t="str">
        <f t="shared" si="694"/>
        <v xml:space="preserve"> </v>
      </c>
      <c r="BV1266" s="120" t="str">
        <f t="shared" si="695"/>
        <v xml:space="preserve"> </v>
      </c>
      <c r="BW1266" s="120" t="str">
        <f t="shared" si="696"/>
        <v xml:space="preserve">  </v>
      </c>
      <c r="BY1266" s="74" t="str">
        <f t="shared" si="697"/>
        <v xml:space="preserve"> </v>
      </c>
      <c r="BZ1266" s="120" t="str">
        <f t="shared" si="698"/>
        <v xml:space="preserve"> </v>
      </c>
      <c r="CA1266" s="120" t="str">
        <f t="shared" si="699"/>
        <v xml:space="preserve"> </v>
      </c>
      <c r="CC1266" s="115" t="str">
        <f t="shared" si="700"/>
        <v xml:space="preserve"> </v>
      </c>
      <c r="CD1266" s="120" t="str">
        <f t="shared" si="701"/>
        <v xml:space="preserve"> </v>
      </c>
      <c r="CE1266" s="417" t="str">
        <f t="shared" si="702"/>
        <v xml:space="preserve"> </v>
      </c>
      <c r="CF1266" s="115"/>
      <c r="CG1266" s="115" t="str">
        <f t="shared" si="703"/>
        <v xml:space="preserve"> </v>
      </c>
      <c r="CH1266" s="120" t="str">
        <f t="shared" si="704"/>
        <v xml:space="preserve"> </v>
      </c>
      <c r="CI1266" s="417" t="str">
        <f t="shared" si="705"/>
        <v xml:space="preserve"> </v>
      </c>
      <c r="CJ1266" s="115"/>
      <c r="CK1266" s="115" t="str">
        <f t="shared" si="706"/>
        <v xml:space="preserve"> </v>
      </c>
      <c r="CL1266" s="120" t="str">
        <f t="shared" si="707"/>
        <v xml:space="preserve"> </v>
      </c>
      <c r="CM1266" s="417" t="str">
        <f t="shared" si="714"/>
        <v xml:space="preserve"> </v>
      </c>
      <c r="IS1266" s="106">
        <v>405.3</v>
      </c>
    </row>
    <row r="1267" spans="2:253" s="74" customFormat="1" ht="17.100000000000001" hidden="1" customHeight="1" x14ac:dyDescent="0.25">
      <c r="B1267" s="504">
        <f>IF(AND('KB Duct Parts'!$BL$14=1,'KB Duct Parts'!M33&gt;0),'KB Duct Parts'!M33,0)</f>
        <v>0</v>
      </c>
      <c r="C1267" s="508">
        <v>18219</v>
      </c>
      <c r="D1267" s="506">
        <f t="shared" si="679"/>
        <v>18219</v>
      </c>
      <c r="E1267" s="504" t="s">
        <v>876</v>
      </c>
      <c r="F1267" s="508" t="str">
        <f t="shared" si="681"/>
        <v xml:space="preserve"> </v>
      </c>
      <c r="G1267" s="509" t="s">
        <v>922</v>
      </c>
      <c r="H1267" s="504" t="s">
        <v>923</v>
      </c>
      <c r="I1267" s="1035"/>
      <c r="J1267" s="1036"/>
      <c r="K1267" s="516" t="s">
        <v>881</v>
      </c>
      <c r="L1267" s="523" t="s">
        <v>707</v>
      </c>
      <c r="M1267" s="517" t="str">
        <f t="shared" si="708"/>
        <v>Y</v>
      </c>
      <c r="N1267" s="514">
        <f t="shared" si="682"/>
        <v>532.9</v>
      </c>
      <c r="O1267" s="518">
        <f t="shared" si="688"/>
        <v>0</v>
      </c>
      <c r="P1267" s="680">
        <f>'KB Duct Parts'!$AE$3</f>
        <v>0</v>
      </c>
      <c r="Q1267" s="681">
        <f t="shared" si="683"/>
        <v>0</v>
      </c>
      <c r="R1267" s="682">
        <f t="shared" si="684"/>
        <v>0</v>
      </c>
      <c r="S1267" s="716">
        <f t="shared" si="685"/>
        <v>0.35</v>
      </c>
      <c r="T1267" s="679">
        <f t="shared" si="686"/>
        <v>0</v>
      </c>
      <c r="U1267" s="679">
        <f t="shared" si="687"/>
        <v>0</v>
      </c>
      <c r="Y1267" s="120"/>
      <c r="AD1267" s="79"/>
      <c r="AE1267" s="75"/>
      <c r="AF1267" s="370" t="s">
        <v>707</v>
      </c>
      <c r="AG1267" s="374"/>
      <c r="AH1267" s="378"/>
      <c r="AI1267" s="381"/>
      <c r="AJ1267" s="386"/>
      <c r="AK1267" s="391"/>
      <c r="AL1267" s="386"/>
      <c r="AM1267" s="363">
        <f t="shared" si="709"/>
        <v>1</v>
      </c>
      <c r="AN1267" s="578">
        <v>532.9</v>
      </c>
      <c r="AO1267" s="120">
        <f t="shared" si="710"/>
        <v>0</v>
      </c>
      <c r="AP1267" s="120">
        <f t="shared" si="711"/>
        <v>0</v>
      </c>
      <c r="AQ1267" s="120">
        <f t="shared" si="712"/>
        <v>0</v>
      </c>
      <c r="AR1267" s="120">
        <f t="shared" si="713"/>
        <v>0</v>
      </c>
      <c r="AS1267" s="120">
        <f t="shared" si="689"/>
        <v>0</v>
      </c>
      <c r="AT1267" s="120">
        <f t="shared" si="690"/>
        <v>0</v>
      </c>
      <c r="AU1267" s="74" t="s">
        <v>717</v>
      </c>
      <c r="AV1267" s="115"/>
      <c r="AW1267" s="395"/>
      <c r="AX1267" s="571">
        <v>0</v>
      </c>
      <c r="AY1267" s="572">
        <v>0</v>
      </c>
      <c r="AZ1267" s="572">
        <v>0</v>
      </c>
      <c r="BA1267" s="572">
        <v>0</v>
      </c>
      <c r="BB1267" s="573">
        <v>0</v>
      </c>
      <c r="BC1267" s="395">
        <v>0</v>
      </c>
      <c r="BD1267" s="115"/>
      <c r="BE1267" s="115"/>
      <c r="BF1267" s="115"/>
      <c r="BG1267" s="115"/>
      <c r="BH1267" s="115"/>
      <c r="BI1267" s="115"/>
      <c r="BJ1267" s="115"/>
      <c r="BK1267" s="115"/>
      <c r="BQ1267" s="74" t="str">
        <f t="shared" si="691"/>
        <v xml:space="preserve"> </v>
      </c>
      <c r="BR1267" s="120" t="str">
        <f t="shared" si="692"/>
        <v xml:space="preserve"> </v>
      </c>
      <c r="BS1267" s="120" t="str">
        <f t="shared" si="693"/>
        <v xml:space="preserve"> </v>
      </c>
      <c r="BU1267" s="74" t="str">
        <f t="shared" si="694"/>
        <v xml:space="preserve"> </v>
      </c>
      <c r="BV1267" s="120" t="str">
        <f t="shared" si="695"/>
        <v xml:space="preserve"> </v>
      </c>
      <c r="BW1267" s="120" t="str">
        <f t="shared" si="696"/>
        <v xml:space="preserve">  </v>
      </c>
      <c r="BY1267" s="74" t="str">
        <f t="shared" si="697"/>
        <v xml:space="preserve"> </v>
      </c>
      <c r="BZ1267" s="120" t="str">
        <f t="shared" si="698"/>
        <v xml:space="preserve"> </v>
      </c>
      <c r="CA1267" s="120" t="str">
        <f t="shared" si="699"/>
        <v xml:space="preserve"> </v>
      </c>
      <c r="CC1267" s="115" t="str">
        <f t="shared" si="700"/>
        <v xml:space="preserve"> </v>
      </c>
      <c r="CD1267" s="120" t="str">
        <f t="shared" si="701"/>
        <v xml:space="preserve"> </v>
      </c>
      <c r="CE1267" s="417" t="str">
        <f t="shared" si="702"/>
        <v xml:space="preserve"> </v>
      </c>
      <c r="CF1267" s="115"/>
      <c r="CG1267" s="115" t="str">
        <f t="shared" si="703"/>
        <v xml:space="preserve"> </v>
      </c>
      <c r="CH1267" s="120" t="str">
        <f t="shared" si="704"/>
        <v xml:space="preserve"> </v>
      </c>
      <c r="CI1267" s="417" t="str">
        <f t="shared" si="705"/>
        <v xml:space="preserve"> </v>
      </c>
      <c r="CJ1267" s="115"/>
      <c r="CK1267" s="115" t="str">
        <f t="shared" si="706"/>
        <v xml:space="preserve"> </v>
      </c>
      <c r="CL1267" s="120" t="str">
        <f t="shared" si="707"/>
        <v xml:space="preserve"> </v>
      </c>
      <c r="CM1267" s="417" t="str">
        <f t="shared" si="714"/>
        <v xml:space="preserve"> </v>
      </c>
      <c r="IS1267" s="106">
        <v>411.2</v>
      </c>
    </row>
    <row r="1268" spans="2:253" s="74" customFormat="1" ht="17.100000000000001" hidden="1" customHeight="1" x14ac:dyDescent="0.25">
      <c r="B1268" s="504">
        <f>IF(AND('KB Duct Parts'!$BL$14=1,'KB Duct Parts'!M34&gt;0),'KB Duct Parts'!M34,0)</f>
        <v>0</v>
      </c>
      <c r="C1268" s="508">
        <v>18220</v>
      </c>
      <c r="D1268" s="506">
        <f t="shared" si="679"/>
        <v>18220</v>
      </c>
      <c r="E1268" s="504" t="s">
        <v>877</v>
      </c>
      <c r="F1268" s="508" t="str">
        <f t="shared" si="681"/>
        <v xml:space="preserve"> </v>
      </c>
      <c r="G1268" s="509" t="s">
        <v>922</v>
      </c>
      <c r="H1268" s="504" t="s">
        <v>923</v>
      </c>
      <c r="I1268" s="1035"/>
      <c r="J1268" s="1036"/>
      <c r="K1268" s="516" t="s">
        <v>881</v>
      </c>
      <c r="L1268" s="523" t="s">
        <v>707</v>
      </c>
      <c r="M1268" s="517" t="str">
        <f t="shared" si="708"/>
        <v>Y</v>
      </c>
      <c r="N1268" s="514">
        <f t="shared" si="682"/>
        <v>542</v>
      </c>
      <c r="O1268" s="518">
        <f t="shared" si="688"/>
        <v>0</v>
      </c>
      <c r="P1268" s="680">
        <f>'KB Duct Parts'!$AE$3</f>
        <v>0</v>
      </c>
      <c r="Q1268" s="681">
        <f t="shared" si="683"/>
        <v>0</v>
      </c>
      <c r="R1268" s="682">
        <f t="shared" si="684"/>
        <v>0</v>
      </c>
      <c r="S1268" s="716">
        <f t="shared" si="685"/>
        <v>0.35</v>
      </c>
      <c r="T1268" s="679">
        <f t="shared" si="686"/>
        <v>0</v>
      </c>
      <c r="U1268" s="679">
        <f t="shared" si="687"/>
        <v>0</v>
      </c>
      <c r="Y1268" s="120"/>
      <c r="AD1268" s="79"/>
      <c r="AE1268" s="75"/>
      <c r="AF1268" s="370" t="s">
        <v>707</v>
      </c>
      <c r="AG1268" s="374"/>
      <c r="AH1268" s="378"/>
      <c r="AI1268" s="381"/>
      <c r="AJ1268" s="386"/>
      <c r="AK1268" s="391"/>
      <c r="AL1268" s="386"/>
      <c r="AM1268" s="363">
        <f t="shared" si="709"/>
        <v>1</v>
      </c>
      <c r="AN1268" s="578">
        <v>542</v>
      </c>
      <c r="AO1268" s="120">
        <f t="shared" si="710"/>
        <v>0</v>
      </c>
      <c r="AP1268" s="120">
        <f t="shared" si="711"/>
        <v>0</v>
      </c>
      <c r="AQ1268" s="120">
        <f t="shared" si="712"/>
        <v>0</v>
      </c>
      <c r="AR1268" s="120">
        <f t="shared" si="713"/>
        <v>0</v>
      </c>
      <c r="AS1268" s="120">
        <f t="shared" si="689"/>
        <v>0</v>
      </c>
      <c r="AT1268" s="120">
        <f t="shared" si="690"/>
        <v>0</v>
      </c>
      <c r="AU1268" s="74" t="s">
        <v>717</v>
      </c>
      <c r="AV1268" s="115"/>
      <c r="AW1268" s="395"/>
      <c r="AX1268" s="571">
        <v>0</v>
      </c>
      <c r="AY1268" s="572">
        <v>0</v>
      </c>
      <c r="AZ1268" s="572">
        <v>0</v>
      </c>
      <c r="BA1268" s="572">
        <v>0</v>
      </c>
      <c r="BB1268" s="573">
        <v>0</v>
      </c>
      <c r="BC1268" s="395">
        <v>0</v>
      </c>
      <c r="BD1268" s="115"/>
      <c r="BE1268" s="115"/>
      <c r="BF1268" s="115"/>
      <c r="BG1268" s="115"/>
      <c r="BH1268" s="115"/>
      <c r="BI1268" s="115"/>
      <c r="BJ1268" s="115"/>
      <c r="BK1268" s="115"/>
      <c r="BQ1268" s="74" t="str">
        <f t="shared" si="691"/>
        <v xml:space="preserve"> </v>
      </c>
      <c r="BR1268" s="120" t="str">
        <f t="shared" si="692"/>
        <v xml:space="preserve"> </v>
      </c>
      <c r="BS1268" s="120" t="str">
        <f t="shared" si="693"/>
        <v xml:space="preserve"> </v>
      </c>
      <c r="BU1268" s="74" t="str">
        <f t="shared" si="694"/>
        <v xml:space="preserve"> </v>
      </c>
      <c r="BV1268" s="120" t="str">
        <f t="shared" si="695"/>
        <v xml:space="preserve"> </v>
      </c>
      <c r="BW1268" s="120" t="str">
        <f t="shared" si="696"/>
        <v xml:space="preserve">  </v>
      </c>
      <c r="BY1268" s="74" t="str">
        <f t="shared" si="697"/>
        <v xml:space="preserve"> </v>
      </c>
      <c r="BZ1268" s="120" t="str">
        <f t="shared" si="698"/>
        <v xml:space="preserve"> </v>
      </c>
      <c r="CA1268" s="120" t="str">
        <f t="shared" si="699"/>
        <v xml:space="preserve"> </v>
      </c>
      <c r="CC1268" s="115" t="str">
        <f t="shared" si="700"/>
        <v xml:space="preserve"> </v>
      </c>
      <c r="CD1268" s="120" t="str">
        <f t="shared" si="701"/>
        <v xml:space="preserve"> </v>
      </c>
      <c r="CE1268" s="417" t="str">
        <f t="shared" si="702"/>
        <v xml:space="preserve"> </v>
      </c>
      <c r="CF1268" s="115"/>
      <c r="CG1268" s="115" t="str">
        <f t="shared" si="703"/>
        <v xml:space="preserve"> </v>
      </c>
      <c r="CH1268" s="120" t="str">
        <f t="shared" si="704"/>
        <v xml:space="preserve"> </v>
      </c>
      <c r="CI1268" s="417" t="str">
        <f t="shared" si="705"/>
        <v xml:space="preserve"> </v>
      </c>
      <c r="CJ1268" s="115"/>
      <c r="CK1268" s="115" t="str">
        <f t="shared" si="706"/>
        <v xml:space="preserve"> </v>
      </c>
      <c r="CL1268" s="120" t="str">
        <f t="shared" si="707"/>
        <v xml:space="preserve"> </v>
      </c>
      <c r="CM1268" s="417" t="str">
        <f t="shared" si="714"/>
        <v xml:space="preserve"> </v>
      </c>
      <c r="IS1268" s="106">
        <v>418.2</v>
      </c>
    </row>
    <row r="1269" spans="2:253" s="74" customFormat="1" ht="17.100000000000001" hidden="1" customHeight="1" x14ac:dyDescent="0.25">
      <c r="B1269" s="504">
        <f>IF(AND('KB Duct Parts'!$BL$14=1,'KB Duct Parts'!M35&gt;0),'KB Duct Parts'!M35,0)</f>
        <v>0</v>
      </c>
      <c r="C1269" s="508">
        <v>18222</v>
      </c>
      <c r="D1269" s="506">
        <f t="shared" si="679"/>
        <v>18222</v>
      </c>
      <c r="E1269" s="504" t="s">
        <v>878</v>
      </c>
      <c r="F1269" s="508" t="str">
        <f t="shared" si="681"/>
        <v xml:space="preserve"> </v>
      </c>
      <c r="G1269" s="509" t="s">
        <v>922</v>
      </c>
      <c r="H1269" s="504" t="s">
        <v>923</v>
      </c>
      <c r="I1269" s="1035"/>
      <c r="J1269" s="1036"/>
      <c r="K1269" s="516" t="s">
        <v>881</v>
      </c>
      <c r="L1269" s="523" t="s">
        <v>707</v>
      </c>
      <c r="M1269" s="517" t="str">
        <f t="shared" si="708"/>
        <v>Y</v>
      </c>
      <c r="N1269" s="514">
        <f t="shared" si="682"/>
        <v>572.4</v>
      </c>
      <c r="O1269" s="518">
        <f t="shared" si="688"/>
        <v>0</v>
      </c>
      <c r="P1269" s="680">
        <f>'KB Duct Parts'!$AE$3</f>
        <v>0</v>
      </c>
      <c r="Q1269" s="681">
        <f t="shared" si="683"/>
        <v>0</v>
      </c>
      <c r="R1269" s="682">
        <f t="shared" si="684"/>
        <v>0</v>
      </c>
      <c r="S1269" s="716">
        <f t="shared" si="685"/>
        <v>0.35</v>
      </c>
      <c r="T1269" s="679">
        <f t="shared" si="686"/>
        <v>0</v>
      </c>
      <c r="U1269" s="679">
        <f t="shared" si="687"/>
        <v>0</v>
      </c>
      <c r="Y1269" s="120"/>
      <c r="AD1269" s="79"/>
      <c r="AE1269" s="75"/>
      <c r="AF1269" s="370" t="s">
        <v>707</v>
      </c>
      <c r="AG1269" s="374"/>
      <c r="AH1269" s="378"/>
      <c r="AI1269" s="381"/>
      <c r="AJ1269" s="386"/>
      <c r="AK1269" s="391"/>
      <c r="AL1269" s="386"/>
      <c r="AM1269" s="363">
        <f t="shared" si="709"/>
        <v>1</v>
      </c>
      <c r="AN1269" s="578">
        <v>572.4</v>
      </c>
      <c r="AO1269" s="120">
        <f t="shared" si="710"/>
        <v>0</v>
      </c>
      <c r="AP1269" s="120">
        <f t="shared" si="711"/>
        <v>0</v>
      </c>
      <c r="AQ1269" s="120">
        <f t="shared" si="712"/>
        <v>0</v>
      </c>
      <c r="AR1269" s="120">
        <f t="shared" si="713"/>
        <v>0</v>
      </c>
      <c r="AS1269" s="120">
        <f t="shared" si="689"/>
        <v>0</v>
      </c>
      <c r="AT1269" s="120">
        <f t="shared" si="690"/>
        <v>0</v>
      </c>
      <c r="AU1269" s="74" t="s">
        <v>717</v>
      </c>
      <c r="AV1269" s="115"/>
      <c r="AW1269" s="395"/>
      <c r="AX1269" s="571">
        <v>0</v>
      </c>
      <c r="AY1269" s="572">
        <v>0</v>
      </c>
      <c r="AZ1269" s="572">
        <v>0</v>
      </c>
      <c r="BA1269" s="572">
        <v>0</v>
      </c>
      <c r="BB1269" s="573">
        <v>0</v>
      </c>
      <c r="BC1269" s="395">
        <v>0</v>
      </c>
      <c r="BD1269" s="115"/>
      <c r="BE1269" s="115"/>
      <c r="BF1269" s="115"/>
      <c r="BG1269" s="115"/>
      <c r="BH1269" s="115"/>
      <c r="BI1269" s="115"/>
      <c r="BJ1269" s="115"/>
      <c r="BK1269" s="115"/>
      <c r="BQ1269" s="74" t="str">
        <f t="shared" si="691"/>
        <v xml:space="preserve"> </v>
      </c>
      <c r="BR1269" s="120" t="str">
        <f t="shared" si="692"/>
        <v xml:space="preserve"> </v>
      </c>
      <c r="BS1269" s="120" t="str">
        <f t="shared" si="693"/>
        <v xml:space="preserve"> </v>
      </c>
      <c r="BU1269" s="74" t="str">
        <f t="shared" si="694"/>
        <v xml:space="preserve"> </v>
      </c>
      <c r="BV1269" s="120" t="str">
        <f t="shared" si="695"/>
        <v xml:space="preserve"> </v>
      </c>
      <c r="BW1269" s="120" t="str">
        <f t="shared" si="696"/>
        <v xml:space="preserve">  </v>
      </c>
      <c r="BY1269" s="74" t="str">
        <f t="shared" si="697"/>
        <v xml:space="preserve"> </v>
      </c>
      <c r="BZ1269" s="120" t="str">
        <f t="shared" si="698"/>
        <v xml:space="preserve"> </v>
      </c>
      <c r="CA1269" s="120" t="str">
        <f t="shared" si="699"/>
        <v xml:space="preserve"> </v>
      </c>
      <c r="CC1269" s="115" t="str">
        <f t="shared" si="700"/>
        <v xml:space="preserve"> </v>
      </c>
      <c r="CD1269" s="120" t="str">
        <f t="shared" si="701"/>
        <v xml:space="preserve"> </v>
      </c>
      <c r="CE1269" s="417" t="str">
        <f t="shared" si="702"/>
        <v xml:space="preserve"> </v>
      </c>
      <c r="CF1269" s="115"/>
      <c r="CG1269" s="115" t="str">
        <f t="shared" si="703"/>
        <v xml:space="preserve"> </v>
      </c>
      <c r="CH1269" s="120" t="str">
        <f t="shared" si="704"/>
        <v xml:space="preserve"> </v>
      </c>
      <c r="CI1269" s="417" t="str">
        <f t="shared" si="705"/>
        <v xml:space="preserve"> </v>
      </c>
      <c r="CJ1269" s="115"/>
      <c r="CK1269" s="115" t="str">
        <f t="shared" si="706"/>
        <v xml:space="preserve"> </v>
      </c>
      <c r="CL1269" s="120" t="str">
        <f t="shared" si="707"/>
        <v xml:space="preserve"> </v>
      </c>
      <c r="CM1269" s="417" t="str">
        <f t="shared" si="714"/>
        <v xml:space="preserve"> </v>
      </c>
      <c r="IS1269" s="106">
        <v>441.5</v>
      </c>
    </row>
    <row r="1270" spans="2:253" s="74" customFormat="1" ht="17.100000000000001" hidden="1" customHeight="1" x14ac:dyDescent="0.25">
      <c r="B1270" s="504">
        <f>IF(AND('KB Duct Parts'!$BL$14=1,'KB Duct Parts'!M36&gt;0),'KB Duct Parts'!M36,0)</f>
        <v>0</v>
      </c>
      <c r="C1270" s="508">
        <v>18224</v>
      </c>
      <c r="D1270" s="506">
        <f t="shared" si="679"/>
        <v>18224</v>
      </c>
      <c r="E1270" s="504" t="s">
        <v>1338</v>
      </c>
      <c r="F1270" s="508" t="str">
        <f t="shared" si="681"/>
        <v xml:space="preserve"> </v>
      </c>
      <c r="G1270" s="509" t="s">
        <v>922</v>
      </c>
      <c r="H1270" s="504" t="s">
        <v>923</v>
      </c>
      <c r="I1270" s="1035"/>
      <c r="J1270" s="1036"/>
      <c r="K1270" s="516" t="s">
        <v>881</v>
      </c>
      <c r="L1270" s="523" t="s">
        <v>707</v>
      </c>
      <c r="M1270" s="517" t="str">
        <f t="shared" si="708"/>
        <v>Y</v>
      </c>
      <c r="N1270" s="514">
        <f t="shared" si="682"/>
        <v>611.4</v>
      </c>
      <c r="O1270" s="518">
        <f t="shared" si="688"/>
        <v>0</v>
      </c>
      <c r="P1270" s="680">
        <f>'KB Duct Parts'!$AE$3</f>
        <v>0</v>
      </c>
      <c r="Q1270" s="681">
        <f t="shared" si="683"/>
        <v>0</v>
      </c>
      <c r="R1270" s="682">
        <f t="shared" si="684"/>
        <v>0</v>
      </c>
      <c r="S1270" s="716">
        <f t="shared" si="685"/>
        <v>0.35</v>
      </c>
      <c r="T1270" s="679">
        <f t="shared" si="686"/>
        <v>0</v>
      </c>
      <c r="U1270" s="679">
        <f t="shared" si="687"/>
        <v>0</v>
      </c>
      <c r="Y1270" s="120"/>
      <c r="AD1270" s="79"/>
      <c r="AE1270" s="75"/>
      <c r="AF1270" s="370" t="s">
        <v>707</v>
      </c>
      <c r="AG1270" s="374"/>
      <c r="AH1270" s="378"/>
      <c r="AI1270" s="381"/>
      <c r="AJ1270" s="386"/>
      <c r="AK1270" s="391"/>
      <c r="AL1270" s="386"/>
      <c r="AM1270" s="363">
        <f t="shared" si="709"/>
        <v>1</v>
      </c>
      <c r="AN1270" s="578">
        <v>611.4</v>
      </c>
      <c r="AO1270" s="120">
        <f t="shared" si="710"/>
        <v>0</v>
      </c>
      <c r="AP1270" s="120">
        <f t="shared" si="711"/>
        <v>0</v>
      </c>
      <c r="AQ1270" s="120">
        <f t="shared" si="712"/>
        <v>0</v>
      </c>
      <c r="AR1270" s="120">
        <f t="shared" si="713"/>
        <v>0</v>
      </c>
      <c r="AS1270" s="120">
        <f t="shared" si="689"/>
        <v>0</v>
      </c>
      <c r="AT1270" s="120">
        <f t="shared" si="690"/>
        <v>0</v>
      </c>
      <c r="AU1270" s="74" t="s">
        <v>717</v>
      </c>
      <c r="AV1270" s="115"/>
      <c r="AW1270" s="395"/>
      <c r="AX1270" s="571">
        <v>0</v>
      </c>
      <c r="AY1270" s="572">
        <v>0</v>
      </c>
      <c r="AZ1270" s="572">
        <v>0</v>
      </c>
      <c r="BA1270" s="572">
        <v>0</v>
      </c>
      <c r="BB1270" s="573">
        <v>0</v>
      </c>
      <c r="BC1270" s="395">
        <v>0</v>
      </c>
      <c r="BD1270" s="115"/>
      <c r="BE1270" s="115"/>
      <c r="BF1270" s="115"/>
      <c r="BG1270" s="115"/>
      <c r="BH1270" s="115"/>
      <c r="BI1270" s="115"/>
      <c r="BJ1270" s="115"/>
      <c r="BK1270" s="115"/>
      <c r="BQ1270" s="74" t="str">
        <f t="shared" si="691"/>
        <v xml:space="preserve"> </v>
      </c>
      <c r="BR1270" s="120" t="str">
        <f t="shared" si="692"/>
        <v xml:space="preserve"> </v>
      </c>
      <c r="BS1270" s="120" t="str">
        <f t="shared" si="693"/>
        <v xml:space="preserve"> </v>
      </c>
      <c r="BU1270" s="74" t="str">
        <f t="shared" si="694"/>
        <v xml:space="preserve"> </v>
      </c>
      <c r="BV1270" s="120" t="str">
        <f t="shared" si="695"/>
        <v xml:space="preserve"> </v>
      </c>
      <c r="BW1270" s="120" t="str">
        <f t="shared" si="696"/>
        <v xml:space="preserve">  </v>
      </c>
      <c r="BY1270" s="74" t="str">
        <f t="shared" si="697"/>
        <v xml:space="preserve"> </v>
      </c>
      <c r="BZ1270" s="120" t="str">
        <f t="shared" si="698"/>
        <v xml:space="preserve"> </v>
      </c>
      <c r="CA1270" s="120" t="str">
        <f t="shared" si="699"/>
        <v xml:space="preserve"> </v>
      </c>
      <c r="CC1270" s="115" t="str">
        <f t="shared" si="700"/>
        <v xml:space="preserve"> </v>
      </c>
      <c r="CD1270" s="120" t="str">
        <f t="shared" si="701"/>
        <v xml:space="preserve"> </v>
      </c>
      <c r="CE1270" s="417" t="str">
        <f t="shared" si="702"/>
        <v xml:space="preserve"> </v>
      </c>
      <c r="CF1270" s="115"/>
      <c r="CG1270" s="115" t="str">
        <f t="shared" si="703"/>
        <v xml:space="preserve"> </v>
      </c>
      <c r="CH1270" s="120" t="str">
        <f t="shared" si="704"/>
        <v xml:space="preserve"> </v>
      </c>
      <c r="CI1270" s="417" t="str">
        <f t="shared" si="705"/>
        <v xml:space="preserve"> </v>
      </c>
      <c r="CJ1270" s="115"/>
      <c r="CK1270" s="115" t="str">
        <f t="shared" si="706"/>
        <v xml:space="preserve"> </v>
      </c>
      <c r="CL1270" s="120" t="str">
        <f t="shared" si="707"/>
        <v xml:space="preserve"> </v>
      </c>
      <c r="CM1270" s="417" t="str">
        <f t="shared" si="714"/>
        <v xml:space="preserve"> </v>
      </c>
      <c r="IS1270" s="106"/>
    </row>
    <row r="1271" spans="2:253" s="74" customFormat="1" ht="17.100000000000001" hidden="1" customHeight="1" x14ac:dyDescent="0.25">
      <c r="B1271" s="504">
        <f>IF(AND('KB Duct Parts'!$BL$14=1,'KB Duct Parts'!P17&gt;0),'KB Duct Parts'!P17,0)</f>
        <v>0</v>
      </c>
      <c r="C1271" s="508" t="s">
        <v>2083</v>
      </c>
      <c r="D1271" s="506" t="str">
        <f t="shared" si="679"/>
        <v>18003A</v>
      </c>
      <c r="E1271" s="520" t="s">
        <v>483</v>
      </c>
      <c r="F1271" s="508" t="str">
        <f t="shared" si="681"/>
        <v xml:space="preserve"> </v>
      </c>
      <c r="G1271" s="509" t="s">
        <v>48</v>
      </c>
      <c r="H1271" s="504"/>
      <c r="I1271" s="1035" t="s">
        <v>1251</v>
      </c>
      <c r="J1271" s="1036"/>
      <c r="K1271" s="516" t="s">
        <v>881</v>
      </c>
      <c r="L1271" s="523" t="s">
        <v>707</v>
      </c>
      <c r="M1271" s="517" t="str">
        <f t="shared" si="708"/>
        <v>Y</v>
      </c>
      <c r="N1271" s="514">
        <f t="shared" si="682"/>
        <v>415.1</v>
      </c>
      <c r="O1271" s="534">
        <f t="shared" si="688"/>
        <v>0</v>
      </c>
      <c r="P1271" s="680">
        <f>'KB Duct Parts'!$AE$3</f>
        <v>0</v>
      </c>
      <c r="Q1271" s="681">
        <f t="shared" si="683"/>
        <v>0</v>
      </c>
      <c r="R1271" s="682">
        <f t="shared" si="684"/>
        <v>0</v>
      </c>
      <c r="S1271" s="716">
        <v>0.2</v>
      </c>
      <c r="T1271" s="679">
        <f t="shared" si="686"/>
        <v>0</v>
      </c>
      <c r="U1271" s="679">
        <f t="shared" si="687"/>
        <v>0</v>
      </c>
      <c r="Y1271" s="120"/>
      <c r="AD1271" s="79"/>
      <c r="AE1271" s="75"/>
      <c r="AF1271" s="370" t="s">
        <v>707</v>
      </c>
      <c r="AG1271" s="374"/>
      <c r="AH1271" s="378"/>
      <c r="AI1271" s="381"/>
      <c r="AJ1271" s="386"/>
      <c r="AK1271" s="391"/>
      <c r="AL1271" s="386"/>
      <c r="AM1271" s="363">
        <f t="shared" si="709"/>
        <v>1</v>
      </c>
      <c r="AN1271" s="578">
        <v>415.1</v>
      </c>
      <c r="AO1271" s="120">
        <f t="shared" si="710"/>
        <v>0</v>
      </c>
      <c r="AP1271" s="120">
        <f t="shared" si="711"/>
        <v>0</v>
      </c>
      <c r="AQ1271" s="120">
        <f t="shared" si="712"/>
        <v>0</v>
      </c>
      <c r="AR1271" s="120">
        <f t="shared" si="713"/>
        <v>0</v>
      </c>
      <c r="AS1271" s="120">
        <f t="shared" si="689"/>
        <v>0</v>
      </c>
      <c r="AT1271" s="120">
        <f t="shared" si="690"/>
        <v>0</v>
      </c>
      <c r="AU1271" s="74" t="s">
        <v>717</v>
      </c>
      <c r="AV1271" s="115"/>
      <c r="AW1271" s="395"/>
      <c r="AX1271" s="571">
        <v>0</v>
      </c>
      <c r="AY1271" s="572">
        <v>0</v>
      </c>
      <c r="AZ1271" s="572">
        <v>0</v>
      </c>
      <c r="BA1271" s="572">
        <v>0</v>
      </c>
      <c r="BB1271" s="573">
        <v>0</v>
      </c>
      <c r="BC1271" s="395">
        <v>0</v>
      </c>
      <c r="BD1271" s="115"/>
      <c r="BE1271" s="115"/>
      <c r="BF1271" s="115"/>
      <c r="BG1271" s="115"/>
      <c r="BH1271" s="115"/>
      <c r="BI1271" s="115"/>
      <c r="BJ1271" s="115"/>
      <c r="BK1271" s="115"/>
      <c r="BQ1271" s="74" t="str">
        <f t="shared" si="691"/>
        <v xml:space="preserve"> </v>
      </c>
      <c r="BR1271" s="120" t="str">
        <f t="shared" si="692"/>
        <v xml:space="preserve"> </v>
      </c>
      <c r="BS1271" s="120" t="str">
        <f t="shared" si="693"/>
        <v xml:space="preserve"> </v>
      </c>
      <c r="BU1271" s="74" t="str">
        <f t="shared" si="694"/>
        <v xml:space="preserve"> </v>
      </c>
      <c r="BV1271" s="120" t="str">
        <f t="shared" si="695"/>
        <v xml:space="preserve"> </v>
      </c>
      <c r="BW1271" s="120" t="str">
        <f t="shared" si="696"/>
        <v xml:space="preserve">  </v>
      </c>
      <c r="BY1271" s="74" t="str">
        <f t="shared" si="697"/>
        <v xml:space="preserve"> </v>
      </c>
      <c r="BZ1271" s="120" t="str">
        <f t="shared" si="698"/>
        <v xml:space="preserve"> </v>
      </c>
      <c r="CA1271" s="120" t="str">
        <f t="shared" si="699"/>
        <v xml:space="preserve"> </v>
      </c>
      <c r="CC1271" s="115" t="str">
        <f t="shared" si="700"/>
        <v xml:space="preserve"> </v>
      </c>
      <c r="CD1271" s="120" t="str">
        <f t="shared" si="701"/>
        <v xml:space="preserve"> </v>
      </c>
      <c r="CE1271" s="417" t="str">
        <f t="shared" si="702"/>
        <v xml:space="preserve"> </v>
      </c>
      <c r="CF1271" s="115"/>
      <c r="CG1271" s="115" t="str">
        <f t="shared" si="703"/>
        <v xml:space="preserve"> </v>
      </c>
      <c r="CH1271" s="120" t="str">
        <f t="shared" si="704"/>
        <v xml:space="preserve"> </v>
      </c>
      <c r="CI1271" s="417" t="str">
        <f t="shared" si="705"/>
        <v xml:space="preserve"> </v>
      </c>
      <c r="CJ1271" s="115"/>
      <c r="CK1271" s="115" t="str">
        <f t="shared" si="706"/>
        <v xml:space="preserve"> </v>
      </c>
      <c r="CL1271" s="120" t="str">
        <f t="shared" si="707"/>
        <v xml:space="preserve"> </v>
      </c>
      <c r="CM1271" s="417" t="str">
        <f t="shared" si="714"/>
        <v xml:space="preserve"> </v>
      </c>
      <c r="IS1271" s="106"/>
    </row>
    <row r="1272" spans="2:253" s="74" customFormat="1" ht="17.100000000000001" hidden="1" customHeight="1" x14ac:dyDescent="0.25">
      <c r="B1272" s="504">
        <f>IF(AND('KB Duct Parts'!$BL$14=1,'KB Duct Parts'!P18&gt;0),'KB Duct Parts'!P18,0)</f>
        <v>0</v>
      </c>
      <c r="C1272" s="508" t="s">
        <v>2084</v>
      </c>
      <c r="D1272" s="506" t="str">
        <f t="shared" si="679"/>
        <v>18004A</v>
      </c>
      <c r="E1272" s="520" t="s">
        <v>861</v>
      </c>
      <c r="F1272" s="508" t="str">
        <f t="shared" si="681"/>
        <v xml:space="preserve"> </v>
      </c>
      <c r="G1272" s="509" t="s">
        <v>48</v>
      </c>
      <c r="H1272" s="504"/>
      <c r="I1272" s="1035" t="s">
        <v>1251</v>
      </c>
      <c r="J1272" s="1036"/>
      <c r="K1272" s="516" t="s">
        <v>881</v>
      </c>
      <c r="L1272" s="523" t="s">
        <v>707</v>
      </c>
      <c r="M1272" s="517" t="str">
        <f t="shared" si="708"/>
        <v>Y</v>
      </c>
      <c r="N1272" s="514">
        <f t="shared" si="682"/>
        <v>421.6</v>
      </c>
      <c r="O1272" s="534">
        <f t="shared" si="688"/>
        <v>0</v>
      </c>
      <c r="P1272" s="680">
        <f>'KB Duct Parts'!$AE$3</f>
        <v>0</v>
      </c>
      <c r="Q1272" s="681">
        <f t="shared" si="683"/>
        <v>0</v>
      </c>
      <c r="R1272" s="682">
        <f t="shared" si="684"/>
        <v>0</v>
      </c>
      <c r="S1272" s="716">
        <v>0.2</v>
      </c>
      <c r="T1272" s="679">
        <f t="shared" si="686"/>
        <v>0</v>
      </c>
      <c r="U1272" s="679">
        <f t="shared" si="687"/>
        <v>0</v>
      </c>
      <c r="Y1272" s="120"/>
      <c r="AD1272" s="79"/>
      <c r="AE1272" s="75"/>
      <c r="AF1272" s="370" t="s">
        <v>707</v>
      </c>
      <c r="AG1272" s="374"/>
      <c r="AH1272" s="378"/>
      <c r="AI1272" s="381"/>
      <c r="AJ1272" s="386"/>
      <c r="AK1272" s="391"/>
      <c r="AL1272" s="386"/>
      <c r="AM1272" s="363">
        <f t="shared" si="709"/>
        <v>1</v>
      </c>
      <c r="AN1272" s="578">
        <v>421.6</v>
      </c>
      <c r="AO1272" s="120">
        <f t="shared" si="710"/>
        <v>0</v>
      </c>
      <c r="AP1272" s="120">
        <f t="shared" si="711"/>
        <v>0</v>
      </c>
      <c r="AQ1272" s="120">
        <f t="shared" si="712"/>
        <v>0</v>
      </c>
      <c r="AR1272" s="120">
        <f t="shared" si="713"/>
        <v>0</v>
      </c>
      <c r="AS1272" s="120">
        <f t="shared" si="689"/>
        <v>0</v>
      </c>
      <c r="AT1272" s="120">
        <f t="shared" si="690"/>
        <v>0</v>
      </c>
      <c r="AU1272" s="74" t="s">
        <v>717</v>
      </c>
      <c r="AV1272" s="115"/>
      <c r="AW1272" s="395"/>
      <c r="AX1272" s="571">
        <v>0</v>
      </c>
      <c r="AY1272" s="572">
        <v>0</v>
      </c>
      <c r="AZ1272" s="572">
        <v>0</v>
      </c>
      <c r="BA1272" s="572">
        <v>0</v>
      </c>
      <c r="BB1272" s="573">
        <v>0</v>
      </c>
      <c r="BC1272" s="395">
        <v>0</v>
      </c>
      <c r="BD1272" s="115"/>
      <c r="BE1272" s="115"/>
      <c r="BF1272" s="115"/>
      <c r="BG1272" s="115"/>
      <c r="BH1272" s="115"/>
      <c r="BI1272" s="115"/>
      <c r="BJ1272" s="115"/>
      <c r="BK1272" s="115"/>
      <c r="BQ1272" s="74" t="str">
        <f t="shared" si="691"/>
        <v xml:space="preserve"> </v>
      </c>
      <c r="BR1272" s="120" t="str">
        <f t="shared" si="692"/>
        <v xml:space="preserve"> </v>
      </c>
      <c r="BS1272" s="120" t="str">
        <f t="shared" si="693"/>
        <v xml:space="preserve"> </v>
      </c>
      <c r="BU1272" s="74" t="str">
        <f t="shared" si="694"/>
        <v xml:space="preserve"> </v>
      </c>
      <c r="BV1272" s="120" t="str">
        <f t="shared" si="695"/>
        <v xml:space="preserve"> </v>
      </c>
      <c r="BW1272" s="120" t="str">
        <f t="shared" si="696"/>
        <v xml:space="preserve">  </v>
      </c>
      <c r="BY1272" s="74" t="str">
        <f t="shared" si="697"/>
        <v xml:space="preserve"> </v>
      </c>
      <c r="BZ1272" s="120" t="str">
        <f t="shared" si="698"/>
        <v xml:space="preserve"> </v>
      </c>
      <c r="CA1272" s="120" t="str">
        <f t="shared" si="699"/>
        <v xml:space="preserve"> </v>
      </c>
      <c r="CC1272" s="115" t="str">
        <f t="shared" si="700"/>
        <v xml:space="preserve"> </v>
      </c>
      <c r="CD1272" s="120" t="str">
        <f t="shared" si="701"/>
        <v xml:space="preserve"> </v>
      </c>
      <c r="CE1272" s="417" t="str">
        <f t="shared" si="702"/>
        <v xml:space="preserve"> </v>
      </c>
      <c r="CF1272" s="115"/>
      <c r="CG1272" s="115" t="str">
        <f t="shared" si="703"/>
        <v xml:space="preserve"> </v>
      </c>
      <c r="CH1272" s="120" t="str">
        <f t="shared" si="704"/>
        <v xml:space="preserve"> </v>
      </c>
      <c r="CI1272" s="417" t="str">
        <f t="shared" si="705"/>
        <v xml:space="preserve"> </v>
      </c>
      <c r="CJ1272" s="115"/>
      <c r="CK1272" s="115" t="str">
        <f t="shared" si="706"/>
        <v xml:space="preserve"> </v>
      </c>
      <c r="CL1272" s="120" t="str">
        <f t="shared" si="707"/>
        <v xml:space="preserve"> </v>
      </c>
      <c r="CM1272" s="417" t="str">
        <f t="shared" si="714"/>
        <v xml:space="preserve"> </v>
      </c>
      <c r="IS1272" s="106"/>
    </row>
    <row r="1273" spans="2:253" s="74" customFormat="1" ht="17.100000000000001" hidden="1" customHeight="1" x14ac:dyDescent="0.25">
      <c r="B1273" s="504">
        <f>IF(AND('KB Duct Parts'!$BL$14=1,'KB Duct Parts'!P19&gt;0),'KB Duct Parts'!P19,0)</f>
        <v>0</v>
      </c>
      <c r="C1273" s="508" t="s">
        <v>2085</v>
      </c>
      <c r="D1273" s="506" t="str">
        <f t="shared" ref="D1273:D1336" si="715">IF(AM1273=1,C1273,(C1273&amp;"  ("&amp;L1273&amp;"ga)"))</f>
        <v>18005A</v>
      </c>
      <c r="E1273" s="504" t="s">
        <v>862</v>
      </c>
      <c r="F1273" s="508" t="str">
        <f t="shared" si="681"/>
        <v xml:space="preserve"> </v>
      </c>
      <c r="G1273" s="509" t="s">
        <v>48</v>
      </c>
      <c r="H1273" s="504"/>
      <c r="I1273" s="1035" t="s">
        <v>1251</v>
      </c>
      <c r="J1273" s="1036"/>
      <c r="K1273" s="516" t="s">
        <v>881</v>
      </c>
      <c r="L1273" s="523" t="s">
        <v>707</v>
      </c>
      <c r="M1273" s="517" t="str">
        <f t="shared" si="708"/>
        <v>Y</v>
      </c>
      <c r="N1273" s="514">
        <f t="shared" si="682"/>
        <v>426.5</v>
      </c>
      <c r="O1273" s="534">
        <f t="shared" si="688"/>
        <v>0</v>
      </c>
      <c r="P1273" s="680">
        <f>'KB Duct Parts'!$AE$3</f>
        <v>0</v>
      </c>
      <c r="Q1273" s="681">
        <f t="shared" si="683"/>
        <v>0</v>
      </c>
      <c r="R1273" s="682">
        <f t="shared" si="684"/>
        <v>0</v>
      </c>
      <c r="S1273" s="716">
        <v>0.2</v>
      </c>
      <c r="T1273" s="679">
        <f t="shared" si="686"/>
        <v>0</v>
      </c>
      <c r="U1273" s="679">
        <f t="shared" si="687"/>
        <v>0</v>
      </c>
      <c r="Y1273" s="120"/>
      <c r="AD1273" s="79"/>
      <c r="AE1273" s="75"/>
      <c r="AF1273" s="370" t="s">
        <v>707</v>
      </c>
      <c r="AG1273" s="374"/>
      <c r="AH1273" s="378"/>
      <c r="AI1273" s="381"/>
      <c r="AJ1273" s="386"/>
      <c r="AK1273" s="391"/>
      <c r="AL1273" s="386"/>
      <c r="AM1273" s="363">
        <f t="shared" si="709"/>
        <v>1</v>
      </c>
      <c r="AN1273" s="578">
        <v>426.5</v>
      </c>
      <c r="AO1273" s="120">
        <f t="shared" si="710"/>
        <v>0</v>
      </c>
      <c r="AP1273" s="120">
        <f t="shared" si="711"/>
        <v>0</v>
      </c>
      <c r="AQ1273" s="120">
        <f t="shared" si="712"/>
        <v>0</v>
      </c>
      <c r="AR1273" s="120">
        <f t="shared" si="713"/>
        <v>0</v>
      </c>
      <c r="AS1273" s="120">
        <f t="shared" si="689"/>
        <v>0</v>
      </c>
      <c r="AT1273" s="120">
        <f t="shared" si="690"/>
        <v>0</v>
      </c>
      <c r="AU1273" s="74" t="s">
        <v>717</v>
      </c>
      <c r="AV1273" s="115"/>
      <c r="AW1273" s="395"/>
      <c r="AX1273" s="571">
        <v>0</v>
      </c>
      <c r="AY1273" s="572">
        <v>0</v>
      </c>
      <c r="AZ1273" s="572">
        <v>0</v>
      </c>
      <c r="BA1273" s="572">
        <v>0</v>
      </c>
      <c r="BB1273" s="573">
        <v>0</v>
      </c>
      <c r="BC1273" s="395">
        <v>0</v>
      </c>
      <c r="BD1273" s="115"/>
      <c r="BE1273" s="115"/>
      <c r="BF1273" s="115"/>
      <c r="BG1273" s="115"/>
      <c r="BH1273" s="115"/>
      <c r="BI1273" s="115"/>
      <c r="BJ1273" s="115"/>
      <c r="BK1273" s="115"/>
      <c r="BQ1273" s="74" t="str">
        <f t="shared" si="691"/>
        <v xml:space="preserve"> </v>
      </c>
      <c r="BR1273" s="120" t="str">
        <f t="shared" si="692"/>
        <v xml:space="preserve"> </v>
      </c>
      <c r="BS1273" s="120" t="str">
        <f t="shared" si="693"/>
        <v xml:space="preserve"> </v>
      </c>
      <c r="BU1273" s="74" t="str">
        <f t="shared" si="694"/>
        <v xml:space="preserve"> </v>
      </c>
      <c r="BV1273" s="120" t="str">
        <f t="shared" si="695"/>
        <v xml:space="preserve"> </v>
      </c>
      <c r="BW1273" s="120" t="str">
        <f t="shared" si="696"/>
        <v xml:space="preserve">  </v>
      </c>
      <c r="BY1273" s="74" t="str">
        <f t="shared" si="697"/>
        <v xml:space="preserve"> </v>
      </c>
      <c r="BZ1273" s="120" t="str">
        <f t="shared" si="698"/>
        <v xml:space="preserve"> </v>
      </c>
      <c r="CA1273" s="120" t="str">
        <f t="shared" si="699"/>
        <v xml:space="preserve"> </v>
      </c>
      <c r="CC1273" s="115" t="str">
        <f t="shared" si="700"/>
        <v xml:space="preserve"> </v>
      </c>
      <c r="CD1273" s="120" t="str">
        <f t="shared" si="701"/>
        <v xml:space="preserve"> </v>
      </c>
      <c r="CE1273" s="417" t="str">
        <f t="shared" si="702"/>
        <v xml:space="preserve"> </v>
      </c>
      <c r="CF1273" s="115"/>
      <c r="CG1273" s="115" t="str">
        <f t="shared" si="703"/>
        <v xml:space="preserve"> </v>
      </c>
      <c r="CH1273" s="120" t="str">
        <f t="shared" si="704"/>
        <v xml:space="preserve"> </v>
      </c>
      <c r="CI1273" s="417" t="str">
        <f t="shared" si="705"/>
        <v xml:space="preserve"> </v>
      </c>
      <c r="CJ1273" s="115"/>
      <c r="CK1273" s="115" t="str">
        <f t="shared" si="706"/>
        <v xml:space="preserve"> </v>
      </c>
      <c r="CL1273" s="120" t="str">
        <f t="shared" si="707"/>
        <v xml:space="preserve"> </v>
      </c>
      <c r="CM1273" s="417" t="str">
        <f t="shared" si="714"/>
        <v xml:space="preserve"> </v>
      </c>
      <c r="IS1273" s="106"/>
    </row>
    <row r="1274" spans="2:253" s="74" customFormat="1" ht="17.100000000000001" hidden="1" customHeight="1" x14ac:dyDescent="0.25">
      <c r="B1274" s="504">
        <f>IF(AND('KB Duct Parts'!$BL$14=1,'KB Duct Parts'!P20&gt;0),'KB Duct Parts'!P20,0)</f>
        <v>0</v>
      </c>
      <c r="C1274" s="508" t="s">
        <v>2086</v>
      </c>
      <c r="D1274" s="506" t="str">
        <f t="shared" si="715"/>
        <v>18006A</v>
      </c>
      <c r="E1274" s="504" t="s">
        <v>863</v>
      </c>
      <c r="F1274" s="508" t="str">
        <f t="shared" si="681"/>
        <v xml:space="preserve"> </v>
      </c>
      <c r="G1274" s="509" t="s">
        <v>48</v>
      </c>
      <c r="H1274" s="504"/>
      <c r="I1274" s="1035" t="s">
        <v>1251</v>
      </c>
      <c r="J1274" s="1036"/>
      <c r="K1274" s="516" t="s">
        <v>881</v>
      </c>
      <c r="L1274" s="523" t="s">
        <v>707</v>
      </c>
      <c r="M1274" s="517" t="str">
        <f t="shared" si="708"/>
        <v>Y</v>
      </c>
      <c r="N1274" s="514">
        <f t="shared" si="682"/>
        <v>434.9</v>
      </c>
      <c r="O1274" s="534">
        <f t="shared" si="688"/>
        <v>0</v>
      </c>
      <c r="P1274" s="680">
        <f>'KB Duct Parts'!$AE$3</f>
        <v>0</v>
      </c>
      <c r="Q1274" s="681">
        <f t="shared" si="683"/>
        <v>0</v>
      </c>
      <c r="R1274" s="682">
        <f t="shared" si="684"/>
        <v>0</v>
      </c>
      <c r="S1274" s="716">
        <v>0.2</v>
      </c>
      <c r="T1274" s="679">
        <f t="shared" si="686"/>
        <v>0</v>
      </c>
      <c r="U1274" s="679">
        <f t="shared" si="687"/>
        <v>0</v>
      </c>
      <c r="Y1274" s="120"/>
      <c r="AD1274" s="79"/>
      <c r="AE1274" s="75"/>
      <c r="AF1274" s="370" t="s">
        <v>707</v>
      </c>
      <c r="AG1274" s="374"/>
      <c r="AH1274" s="378"/>
      <c r="AI1274" s="381"/>
      <c r="AJ1274" s="386"/>
      <c r="AK1274" s="391"/>
      <c r="AL1274" s="386"/>
      <c r="AM1274" s="363">
        <f t="shared" si="709"/>
        <v>1</v>
      </c>
      <c r="AN1274" s="578">
        <v>434.9</v>
      </c>
      <c r="AO1274" s="120">
        <f t="shared" si="710"/>
        <v>0</v>
      </c>
      <c r="AP1274" s="120">
        <f t="shared" si="711"/>
        <v>0</v>
      </c>
      <c r="AQ1274" s="120">
        <f t="shared" si="712"/>
        <v>0</v>
      </c>
      <c r="AR1274" s="120">
        <f t="shared" si="713"/>
        <v>0</v>
      </c>
      <c r="AS1274" s="120">
        <f t="shared" si="689"/>
        <v>0</v>
      </c>
      <c r="AT1274" s="120">
        <f t="shared" si="690"/>
        <v>0</v>
      </c>
      <c r="AU1274" s="74" t="s">
        <v>717</v>
      </c>
      <c r="AV1274" s="115"/>
      <c r="AW1274" s="395"/>
      <c r="AX1274" s="571">
        <v>0</v>
      </c>
      <c r="AY1274" s="572">
        <v>0</v>
      </c>
      <c r="AZ1274" s="572">
        <v>0</v>
      </c>
      <c r="BA1274" s="572">
        <v>0</v>
      </c>
      <c r="BB1274" s="573">
        <v>0</v>
      </c>
      <c r="BC1274" s="395">
        <v>0</v>
      </c>
      <c r="BD1274" s="115"/>
      <c r="BE1274" s="115"/>
      <c r="BF1274" s="115"/>
      <c r="BG1274" s="115"/>
      <c r="BH1274" s="115"/>
      <c r="BI1274" s="115"/>
      <c r="BJ1274" s="115"/>
      <c r="BK1274" s="115"/>
      <c r="BQ1274" s="74" t="str">
        <f t="shared" si="691"/>
        <v xml:space="preserve"> </v>
      </c>
      <c r="BR1274" s="120" t="str">
        <f t="shared" si="692"/>
        <v xml:space="preserve"> </v>
      </c>
      <c r="BS1274" s="120" t="str">
        <f t="shared" si="693"/>
        <v xml:space="preserve"> </v>
      </c>
      <c r="BU1274" s="74" t="str">
        <f t="shared" si="694"/>
        <v xml:space="preserve"> </v>
      </c>
      <c r="BV1274" s="120" t="str">
        <f t="shared" si="695"/>
        <v xml:space="preserve"> </v>
      </c>
      <c r="BW1274" s="120" t="str">
        <f t="shared" si="696"/>
        <v xml:space="preserve">  </v>
      </c>
      <c r="BY1274" s="74" t="str">
        <f t="shared" si="697"/>
        <v xml:space="preserve"> </v>
      </c>
      <c r="BZ1274" s="120" t="str">
        <f t="shared" si="698"/>
        <v xml:space="preserve"> </v>
      </c>
      <c r="CA1274" s="120" t="str">
        <f t="shared" si="699"/>
        <v xml:space="preserve"> </v>
      </c>
      <c r="CC1274" s="115" t="str">
        <f t="shared" si="700"/>
        <v xml:space="preserve"> </v>
      </c>
      <c r="CD1274" s="120" t="str">
        <f t="shared" si="701"/>
        <v xml:space="preserve"> </v>
      </c>
      <c r="CE1274" s="417" t="str">
        <f t="shared" si="702"/>
        <v xml:space="preserve"> </v>
      </c>
      <c r="CF1274" s="115"/>
      <c r="CG1274" s="115" t="str">
        <f t="shared" si="703"/>
        <v xml:space="preserve"> </v>
      </c>
      <c r="CH1274" s="120" t="str">
        <f t="shared" si="704"/>
        <v xml:space="preserve"> </v>
      </c>
      <c r="CI1274" s="417" t="str">
        <f t="shared" si="705"/>
        <v xml:space="preserve"> </v>
      </c>
      <c r="CJ1274" s="115"/>
      <c r="CK1274" s="115" t="str">
        <f t="shared" si="706"/>
        <v xml:space="preserve"> </v>
      </c>
      <c r="CL1274" s="120" t="str">
        <f t="shared" si="707"/>
        <v xml:space="preserve"> </v>
      </c>
      <c r="CM1274" s="417" t="str">
        <f t="shared" si="714"/>
        <v xml:space="preserve"> </v>
      </c>
      <c r="IS1274" s="106"/>
    </row>
    <row r="1275" spans="2:253" s="74" customFormat="1" ht="17.100000000000001" hidden="1" customHeight="1" x14ac:dyDescent="0.25">
      <c r="B1275" s="504">
        <f>IF(AND('KB Duct Parts'!$BL$14=1,'KB Duct Parts'!P21&gt;0),'KB Duct Parts'!P21,0)</f>
        <v>0</v>
      </c>
      <c r="C1275" s="508" t="s">
        <v>2087</v>
      </c>
      <c r="D1275" s="506" t="str">
        <f t="shared" si="715"/>
        <v>18007A</v>
      </c>
      <c r="E1275" s="504" t="s">
        <v>864</v>
      </c>
      <c r="F1275" s="508" t="str">
        <f t="shared" si="681"/>
        <v xml:space="preserve"> </v>
      </c>
      <c r="G1275" s="509" t="s">
        <v>48</v>
      </c>
      <c r="H1275" s="504"/>
      <c r="I1275" s="1035" t="s">
        <v>1251</v>
      </c>
      <c r="J1275" s="1036"/>
      <c r="K1275" s="516" t="s">
        <v>881</v>
      </c>
      <c r="L1275" s="523" t="s">
        <v>707</v>
      </c>
      <c r="M1275" s="517" t="str">
        <f t="shared" si="708"/>
        <v>Y</v>
      </c>
      <c r="N1275" s="514">
        <f t="shared" si="682"/>
        <v>444.4</v>
      </c>
      <c r="O1275" s="534">
        <f t="shared" si="688"/>
        <v>0</v>
      </c>
      <c r="P1275" s="680">
        <f>'KB Duct Parts'!$AE$3</f>
        <v>0</v>
      </c>
      <c r="Q1275" s="681">
        <f t="shared" si="683"/>
        <v>0</v>
      </c>
      <c r="R1275" s="682">
        <f t="shared" si="684"/>
        <v>0</v>
      </c>
      <c r="S1275" s="716">
        <v>0.2</v>
      </c>
      <c r="T1275" s="679">
        <f t="shared" si="686"/>
        <v>0</v>
      </c>
      <c r="U1275" s="679">
        <f t="shared" si="687"/>
        <v>0</v>
      </c>
      <c r="Y1275" s="120"/>
      <c r="AD1275" s="79"/>
      <c r="AE1275" s="75"/>
      <c r="AF1275" s="370" t="s">
        <v>707</v>
      </c>
      <c r="AG1275" s="374"/>
      <c r="AH1275" s="378"/>
      <c r="AI1275" s="381"/>
      <c r="AJ1275" s="386"/>
      <c r="AK1275" s="391"/>
      <c r="AL1275" s="386"/>
      <c r="AM1275" s="363">
        <f t="shared" si="709"/>
        <v>1</v>
      </c>
      <c r="AN1275" s="578">
        <v>444.4</v>
      </c>
      <c r="AO1275" s="120">
        <f t="shared" si="710"/>
        <v>0</v>
      </c>
      <c r="AP1275" s="120">
        <f t="shared" si="711"/>
        <v>0</v>
      </c>
      <c r="AQ1275" s="120">
        <f t="shared" si="712"/>
        <v>0</v>
      </c>
      <c r="AR1275" s="120">
        <f t="shared" si="713"/>
        <v>0</v>
      </c>
      <c r="AS1275" s="120">
        <f t="shared" si="689"/>
        <v>0</v>
      </c>
      <c r="AT1275" s="120">
        <f t="shared" si="690"/>
        <v>0</v>
      </c>
      <c r="AU1275" s="74" t="s">
        <v>717</v>
      </c>
      <c r="AV1275" s="115"/>
      <c r="AW1275" s="395"/>
      <c r="AX1275" s="571">
        <v>0</v>
      </c>
      <c r="AY1275" s="572">
        <v>0</v>
      </c>
      <c r="AZ1275" s="572">
        <v>0</v>
      </c>
      <c r="BA1275" s="572">
        <v>0</v>
      </c>
      <c r="BB1275" s="573">
        <v>0</v>
      </c>
      <c r="BC1275" s="395">
        <v>0</v>
      </c>
      <c r="BD1275" s="115"/>
      <c r="BE1275" s="115"/>
      <c r="BF1275" s="115"/>
      <c r="BG1275" s="115"/>
      <c r="BH1275" s="115"/>
      <c r="BI1275" s="115"/>
      <c r="BJ1275" s="115"/>
      <c r="BK1275" s="115"/>
      <c r="BQ1275" s="74" t="str">
        <f t="shared" si="691"/>
        <v xml:space="preserve"> </v>
      </c>
      <c r="BR1275" s="120" t="str">
        <f t="shared" si="692"/>
        <v xml:space="preserve"> </v>
      </c>
      <c r="BS1275" s="120" t="str">
        <f t="shared" si="693"/>
        <v xml:space="preserve"> </v>
      </c>
      <c r="BU1275" s="74" t="str">
        <f t="shared" si="694"/>
        <v xml:space="preserve"> </v>
      </c>
      <c r="BV1275" s="120" t="str">
        <f t="shared" si="695"/>
        <v xml:space="preserve"> </v>
      </c>
      <c r="BW1275" s="120" t="str">
        <f t="shared" si="696"/>
        <v xml:space="preserve">  </v>
      </c>
      <c r="BY1275" s="74" t="str">
        <f t="shared" si="697"/>
        <v xml:space="preserve"> </v>
      </c>
      <c r="BZ1275" s="120" t="str">
        <f t="shared" si="698"/>
        <v xml:space="preserve"> </v>
      </c>
      <c r="CA1275" s="120" t="str">
        <f t="shared" si="699"/>
        <v xml:space="preserve"> </v>
      </c>
      <c r="CC1275" s="115" t="str">
        <f t="shared" si="700"/>
        <v xml:space="preserve"> </v>
      </c>
      <c r="CD1275" s="120" t="str">
        <f t="shared" si="701"/>
        <v xml:space="preserve"> </v>
      </c>
      <c r="CE1275" s="417" t="str">
        <f t="shared" si="702"/>
        <v xml:space="preserve"> </v>
      </c>
      <c r="CF1275" s="115"/>
      <c r="CG1275" s="115" t="str">
        <f t="shared" si="703"/>
        <v xml:space="preserve"> </v>
      </c>
      <c r="CH1275" s="120" t="str">
        <f t="shared" si="704"/>
        <v xml:space="preserve"> </v>
      </c>
      <c r="CI1275" s="417" t="str">
        <f t="shared" si="705"/>
        <v xml:space="preserve"> </v>
      </c>
      <c r="CJ1275" s="115"/>
      <c r="CK1275" s="115" t="str">
        <f t="shared" si="706"/>
        <v xml:space="preserve"> </v>
      </c>
      <c r="CL1275" s="120" t="str">
        <f t="shared" si="707"/>
        <v xml:space="preserve"> </v>
      </c>
      <c r="CM1275" s="417" t="str">
        <f t="shared" si="714"/>
        <v xml:space="preserve"> </v>
      </c>
      <c r="IS1275" s="106"/>
    </row>
    <row r="1276" spans="2:253" s="74" customFormat="1" ht="17.100000000000001" hidden="1" customHeight="1" x14ac:dyDescent="0.25">
      <c r="B1276" s="504">
        <f>IF(AND('KB Duct Parts'!$BL$14=1,'KB Duct Parts'!P22&gt;0),'KB Duct Parts'!P22,0)</f>
        <v>0</v>
      </c>
      <c r="C1276" s="508" t="s">
        <v>2088</v>
      </c>
      <c r="D1276" s="506" t="str">
        <f t="shared" si="715"/>
        <v>18008A</v>
      </c>
      <c r="E1276" s="504" t="s">
        <v>865</v>
      </c>
      <c r="F1276" s="508" t="str">
        <f t="shared" si="681"/>
        <v xml:space="preserve"> </v>
      </c>
      <c r="G1276" s="509" t="s">
        <v>48</v>
      </c>
      <c r="H1276" s="504"/>
      <c r="I1276" s="1035" t="s">
        <v>1251</v>
      </c>
      <c r="J1276" s="1036"/>
      <c r="K1276" s="516" t="s">
        <v>881</v>
      </c>
      <c r="L1276" s="523" t="s">
        <v>707</v>
      </c>
      <c r="M1276" s="517" t="str">
        <f t="shared" si="708"/>
        <v>Y</v>
      </c>
      <c r="N1276" s="514">
        <f t="shared" si="682"/>
        <v>449.4</v>
      </c>
      <c r="O1276" s="534">
        <f t="shared" si="688"/>
        <v>0</v>
      </c>
      <c r="P1276" s="680">
        <f>'KB Duct Parts'!$AE$3</f>
        <v>0</v>
      </c>
      <c r="Q1276" s="681">
        <f t="shared" si="683"/>
        <v>0</v>
      </c>
      <c r="R1276" s="682">
        <f t="shared" si="684"/>
        <v>0</v>
      </c>
      <c r="S1276" s="716">
        <v>0.2</v>
      </c>
      <c r="T1276" s="679">
        <f t="shared" si="686"/>
        <v>0</v>
      </c>
      <c r="U1276" s="679">
        <f t="shared" si="687"/>
        <v>0</v>
      </c>
      <c r="Y1276" s="120"/>
      <c r="AD1276" s="79"/>
      <c r="AE1276" s="75"/>
      <c r="AF1276" s="370" t="s">
        <v>707</v>
      </c>
      <c r="AG1276" s="374"/>
      <c r="AH1276" s="378"/>
      <c r="AI1276" s="381"/>
      <c r="AJ1276" s="386"/>
      <c r="AK1276" s="391"/>
      <c r="AL1276" s="386"/>
      <c r="AM1276" s="363">
        <f t="shared" si="709"/>
        <v>1</v>
      </c>
      <c r="AN1276" s="578">
        <v>449.4</v>
      </c>
      <c r="AO1276" s="120">
        <f t="shared" si="710"/>
        <v>0</v>
      </c>
      <c r="AP1276" s="120">
        <f t="shared" si="711"/>
        <v>0</v>
      </c>
      <c r="AQ1276" s="120">
        <f t="shared" si="712"/>
        <v>0</v>
      </c>
      <c r="AR1276" s="120">
        <f t="shared" si="713"/>
        <v>0</v>
      </c>
      <c r="AS1276" s="120">
        <f t="shared" si="689"/>
        <v>0</v>
      </c>
      <c r="AT1276" s="120">
        <f t="shared" si="690"/>
        <v>0</v>
      </c>
      <c r="AU1276" s="74" t="s">
        <v>717</v>
      </c>
      <c r="AV1276" s="115"/>
      <c r="AW1276" s="395"/>
      <c r="AX1276" s="571">
        <v>0</v>
      </c>
      <c r="AY1276" s="572">
        <v>0</v>
      </c>
      <c r="AZ1276" s="572">
        <v>0</v>
      </c>
      <c r="BA1276" s="572">
        <v>0</v>
      </c>
      <c r="BB1276" s="573">
        <v>0</v>
      </c>
      <c r="BC1276" s="395">
        <v>0</v>
      </c>
      <c r="BD1276" s="115"/>
      <c r="BE1276" s="115"/>
      <c r="BF1276" s="115"/>
      <c r="BG1276" s="115"/>
      <c r="BH1276" s="115"/>
      <c r="BI1276" s="115"/>
      <c r="BJ1276" s="115"/>
      <c r="BK1276" s="115"/>
      <c r="BQ1276" s="74" t="str">
        <f t="shared" si="691"/>
        <v xml:space="preserve"> </v>
      </c>
      <c r="BR1276" s="120" t="str">
        <f t="shared" si="692"/>
        <v xml:space="preserve"> </v>
      </c>
      <c r="BS1276" s="120" t="str">
        <f t="shared" si="693"/>
        <v xml:space="preserve"> </v>
      </c>
      <c r="BU1276" s="74" t="str">
        <f t="shared" si="694"/>
        <v xml:space="preserve"> </v>
      </c>
      <c r="BV1276" s="120" t="str">
        <f t="shared" si="695"/>
        <v xml:space="preserve"> </v>
      </c>
      <c r="BW1276" s="120" t="str">
        <f t="shared" si="696"/>
        <v xml:space="preserve">  </v>
      </c>
      <c r="BY1276" s="74" t="str">
        <f t="shared" si="697"/>
        <v xml:space="preserve"> </v>
      </c>
      <c r="BZ1276" s="120" t="str">
        <f t="shared" si="698"/>
        <v xml:space="preserve"> </v>
      </c>
      <c r="CA1276" s="120" t="str">
        <f t="shared" si="699"/>
        <v xml:space="preserve"> </v>
      </c>
      <c r="CC1276" s="115" t="str">
        <f t="shared" si="700"/>
        <v xml:space="preserve"> </v>
      </c>
      <c r="CD1276" s="120" t="str">
        <f t="shared" si="701"/>
        <v xml:space="preserve"> </v>
      </c>
      <c r="CE1276" s="417" t="str">
        <f t="shared" si="702"/>
        <v xml:space="preserve"> </v>
      </c>
      <c r="CF1276" s="115"/>
      <c r="CG1276" s="115" t="str">
        <f t="shared" si="703"/>
        <v xml:space="preserve"> </v>
      </c>
      <c r="CH1276" s="120" t="str">
        <f t="shared" si="704"/>
        <v xml:space="preserve"> </v>
      </c>
      <c r="CI1276" s="417" t="str">
        <f t="shared" si="705"/>
        <v xml:space="preserve"> </v>
      </c>
      <c r="CJ1276" s="115"/>
      <c r="CK1276" s="115" t="str">
        <f t="shared" si="706"/>
        <v xml:space="preserve"> </v>
      </c>
      <c r="CL1276" s="120" t="str">
        <f t="shared" si="707"/>
        <v xml:space="preserve"> </v>
      </c>
      <c r="CM1276" s="417" t="str">
        <f t="shared" si="714"/>
        <v xml:space="preserve"> </v>
      </c>
      <c r="IS1276" s="106"/>
    </row>
    <row r="1277" spans="2:253" s="74" customFormat="1" ht="17.100000000000001" hidden="1" customHeight="1" x14ac:dyDescent="0.25">
      <c r="B1277" s="504">
        <f>IF(AND('KB Duct Parts'!$BL$14=1,'KB Duct Parts'!P23&gt;0),'KB Duct Parts'!P23,0)</f>
        <v>0</v>
      </c>
      <c r="C1277" s="508" t="s">
        <v>2089</v>
      </c>
      <c r="D1277" s="506" t="str">
        <f t="shared" si="715"/>
        <v>18009A</v>
      </c>
      <c r="E1277" s="504" t="s">
        <v>866</v>
      </c>
      <c r="F1277" s="508" t="str">
        <f t="shared" si="681"/>
        <v xml:space="preserve"> </v>
      </c>
      <c r="G1277" s="509" t="s">
        <v>48</v>
      </c>
      <c r="H1277" s="504"/>
      <c r="I1277" s="1035" t="s">
        <v>1251</v>
      </c>
      <c r="J1277" s="1036"/>
      <c r="K1277" s="516" t="s">
        <v>881</v>
      </c>
      <c r="L1277" s="523" t="s">
        <v>707</v>
      </c>
      <c r="M1277" s="517" t="str">
        <f t="shared" si="708"/>
        <v>Y</v>
      </c>
      <c r="N1277" s="514">
        <f t="shared" si="682"/>
        <v>650.5</v>
      </c>
      <c r="O1277" s="534">
        <f t="shared" si="688"/>
        <v>0</v>
      </c>
      <c r="P1277" s="680">
        <f>'KB Duct Parts'!$AE$3</f>
        <v>0</v>
      </c>
      <c r="Q1277" s="681">
        <f t="shared" si="683"/>
        <v>0</v>
      </c>
      <c r="R1277" s="682">
        <f t="shared" si="684"/>
        <v>0</v>
      </c>
      <c r="S1277" s="716">
        <v>0.2</v>
      </c>
      <c r="T1277" s="679">
        <f t="shared" si="686"/>
        <v>0</v>
      </c>
      <c r="U1277" s="679">
        <f t="shared" si="687"/>
        <v>0</v>
      </c>
      <c r="Y1277" s="120"/>
      <c r="AD1277" s="79"/>
      <c r="AE1277" s="75"/>
      <c r="AF1277" s="370" t="s">
        <v>707</v>
      </c>
      <c r="AG1277" s="374"/>
      <c r="AH1277" s="378"/>
      <c r="AI1277" s="381"/>
      <c r="AJ1277" s="386"/>
      <c r="AK1277" s="391"/>
      <c r="AL1277" s="386"/>
      <c r="AM1277" s="363">
        <f t="shared" si="709"/>
        <v>1</v>
      </c>
      <c r="AN1277" s="578">
        <v>650.5</v>
      </c>
      <c r="AO1277" s="120">
        <f t="shared" si="710"/>
        <v>0</v>
      </c>
      <c r="AP1277" s="120">
        <f t="shared" si="711"/>
        <v>0</v>
      </c>
      <c r="AQ1277" s="120">
        <f t="shared" si="712"/>
        <v>0</v>
      </c>
      <c r="AR1277" s="120">
        <f t="shared" si="713"/>
        <v>0</v>
      </c>
      <c r="AS1277" s="120">
        <f t="shared" si="689"/>
        <v>0</v>
      </c>
      <c r="AT1277" s="120">
        <f t="shared" si="690"/>
        <v>0</v>
      </c>
      <c r="AU1277" s="74" t="s">
        <v>717</v>
      </c>
      <c r="AV1277" s="115"/>
      <c r="AW1277" s="395"/>
      <c r="AX1277" s="571">
        <v>0</v>
      </c>
      <c r="AY1277" s="572">
        <v>0</v>
      </c>
      <c r="AZ1277" s="572">
        <v>0</v>
      </c>
      <c r="BA1277" s="572">
        <v>0</v>
      </c>
      <c r="BB1277" s="573">
        <v>0</v>
      </c>
      <c r="BC1277" s="395">
        <v>0</v>
      </c>
      <c r="BD1277" s="115"/>
      <c r="BE1277" s="115"/>
      <c r="BF1277" s="115"/>
      <c r="BG1277" s="115"/>
      <c r="BH1277" s="115"/>
      <c r="BI1277" s="115"/>
      <c r="BJ1277" s="115"/>
      <c r="BK1277" s="115"/>
      <c r="BQ1277" s="74" t="str">
        <f t="shared" si="691"/>
        <v xml:space="preserve"> </v>
      </c>
      <c r="BR1277" s="120" t="str">
        <f t="shared" si="692"/>
        <v xml:space="preserve"> </v>
      </c>
      <c r="BS1277" s="120" t="str">
        <f t="shared" si="693"/>
        <v xml:space="preserve"> </v>
      </c>
      <c r="BU1277" s="74" t="str">
        <f t="shared" si="694"/>
        <v xml:space="preserve"> </v>
      </c>
      <c r="BV1277" s="120" t="str">
        <f t="shared" si="695"/>
        <v xml:space="preserve"> </v>
      </c>
      <c r="BW1277" s="120" t="str">
        <f t="shared" si="696"/>
        <v xml:space="preserve">  </v>
      </c>
      <c r="BY1277" s="74" t="str">
        <f t="shared" si="697"/>
        <v xml:space="preserve"> </v>
      </c>
      <c r="BZ1277" s="120" t="str">
        <f t="shared" si="698"/>
        <v xml:space="preserve"> </v>
      </c>
      <c r="CA1277" s="120" t="str">
        <f t="shared" si="699"/>
        <v xml:space="preserve"> </v>
      </c>
      <c r="CC1277" s="115" t="str">
        <f t="shared" si="700"/>
        <v xml:space="preserve"> </v>
      </c>
      <c r="CD1277" s="120" t="str">
        <f t="shared" si="701"/>
        <v xml:space="preserve"> </v>
      </c>
      <c r="CE1277" s="417" t="str">
        <f t="shared" si="702"/>
        <v xml:space="preserve"> </v>
      </c>
      <c r="CF1277" s="115"/>
      <c r="CG1277" s="115" t="str">
        <f t="shared" si="703"/>
        <v xml:space="preserve"> </v>
      </c>
      <c r="CH1277" s="120" t="str">
        <f t="shared" si="704"/>
        <v xml:space="preserve"> </v>
      </c>
      <c r="CI1277" s="417" t="str">
        <f t="shared" si="705"/>
        <v xml:space="preserve"> </v>
      </c>
      <c r="CJ1277" s="115"/>
      <c r="CK1277" s="115" t="str">
        <f t="shared" si="706"/>
        <v xml:space="preserve"> </v>
      </c>
      <c r="CL1277" s="120" t="str">
        <f t="shared" si="707"/>
        <v xml:space="preserve"> </v>
      </c>
      <c r="CM1277" s="417" t="str">
        <f t="shared" si="714"/>
        <v xml:space="preserve"> </v>
      </c>
      <c r="IS1277" s="106"/>
    </row>
    <row r="1278" spans="2:253" s="74" customFormat="1" ht="17.100000000000001" hidden="1" customHeight="1" x14ac:dyDescent="0.25">
      <c r="B1278" s="504">
        <f>IF(AND('KB Duct Parts'!$BL$14=1,'KB Duct Parts'!P24&gt;0),'KB Duct Parts'!P24,0)</f>
        <v>0</v>
      </c>
      <c r="C1278" s="508" t="s">
        <v>2090</v>
      </c>
      <c r="D1278" s="506" t="str">
        <f t="shared" si="715"/>
        <v>18010A</v>
      </c>
      <c r="E1278" s="504" t="s">
        <v>867</v>
      </c>
      <c r="F1278" s="508" t="str">
        <f t="shared" si="681"/>
        <v xml:space="preserve"> </v>
      </c>
      <c r="G1278" s="509" t="s">
        <v>48</v>
      </c>
      <c r="H1278" s="504"/>
      <c r="I1278" s="1035" t="s">
        <v>1251</v>
      </c>
      <c r="J1278" s="1036"/>
      <c r="K1278" s="516" t="s">
        <v>881</v>
      </c>
      <c r="L1278" s="523" t="s">
        <v>707</v>
      </c>
      <c r="M1278" s="517" t="str">
        <f t="shared" si="708"/>
        <v>Y</v>
      </c>
      <c r="N1278" s="514">
        <f t="shared" si="682"/>
        <v>666.6</v>
      </c>
      <c r="O1278" s="534">
        <f t="shared" si="688"/>
        <v>0</v>
      </c>
      <c r="P1278" s="680">
        <f>'KB Duct Parts'!$AE$3</f>
        <v>0</v>
      </c>
      <c r="Q1278" s="681">
        <f t="shared" si="683"/>
        <v>0</v>
      </c>
      <c r="R1278" s="682">
        <f t="shared" si="684"/>
        <v>0</v>
      </c>
      <c r="S1278" s="716">
        <v>0.2</v>
      </c>
      <c r="T1278" s="679">
        <f t="shared" si="686"/>
        <v>0</v>
      </c>
      <c r="U1278" s="679">
        <f t="shared" si="687"/>
        <v>0</v>
      </c>
      <c r="Y1278" s="120"/>
      <c r="AD1278" s="79"/>
      <c r="AE1278" s="75"/>
      <c r="AF1278" s="370" t="s">
        <v>707</v>
      </c>
      <c r="AG1278" s="374"/>
      <c r="AH1278" s="378"/>
      <c r="AI1278" s="381"/>
      <c r="AJ1278" s="386"/>
      <c r="AK1278" s="391"/>
      <c r="AL1278" s="386"/>
      <c r="AM1278" s="363">
        <f t="shared" si="709"/>
        <v>1</v>
      </c>
      <c r="AN1278" s="578">
        <v>666.6</v>
      </c>
      <c r="AO1278" s="120">
        <f t="shared" si="710"/>
        <v>0</v>
      </c>
      <c r="AP1278" s="120">
        <f t="shared" si="711"/>
        <v>0</v>
      </c>
      <c r="AQ1278" s="120">
        <f t="shared" si="712"/>
        <v>0</v>
      </c>
      <c r="AR1278" s="120">
        <f t="shared" si="713"/>
        <v>0</v>
      </c>
      <c r="AS1278" s="120">
        <f t="shared" si="689"/>
        <v>0</v>
      </c>
      <c r="AT1278" s="120">
        <f t="shared" si="690"/>
        <v>0</v>
      </c>
      <c r="AU1278" s="74" t="s">
        <v>717</v>
      </c>
      <c r="AV1278" s="115"/>
      <c r="AW1278" s="395"/>
      <c r="AX1278" s="571">
        <v>0</v>
      </c>
      <c r="AY1278" s="572">
        <v>0</v>
      </c>
      <c r="AZ1278" s="572">
        <v>0</v>
      </c>
      <c r="BA1278" s="572">
        <v>0</v>
      </c>
      <c r="BB1278" s="573">
        <v>0</v>
      </c>
      <c r="BC1278" s="395">
        <v>0</v>
      </c>
      <c r="BD1278" s="115"/>
      <c r="BE1278" s="115"/>
      <c r="BF1278" s="115"/>
      <c r="BG1278" s="115"/>
      <c r="BH1278" s="115"/>
      <c r="BI1278" s="115"/>
      <c r="BJ1278" s="115"/>
      <c r="BK1278" s="115"/>
      <c r="BQ1278" s="74" t="str">
        <f t="shared" si="691"/>
        <v xml:space="preserve"> </v>
      </c>
      <c r="BR1278" s="120" t="str">
        <f t="shared" si="692"/>
        <v xml:space="preserve"> </v>
      </c>
      <c r="BS1278" s="120" t="str">
        <f t="shared" si="693"/>
        <v xml:space="preserve"> </v>
      </c>
      <c r="BU1278" s="74" t="str">
        <f t="shared" si="694"/>
        <v xml:space="preserve"> </v>
      </c>
      <c r="BV1278" s="120" t="str">
        <f t="shared" si="695"/>
        <v xml:space="preserve"> </v>
      </c>
      <c r="BW1278" s="120" t="str">
        <f t="shared" si="696"/>
        <v xml:space="preserve">  </v>
      </c>
      <c r="BY1278" s="74" t="str">
        <f t="shared" si="697"/>
        <v xml:space="preserve"> </v>
      </c>
      <c r="BZ1278" s="120" t="str">
        <f t="shared" si="698"/>
        <v xml:space="preserve"> </v>
      </c>
      <c r="CA1278" s="120" t="str">
        <f t="shared" si="699"/>
        <v xml:space="preserve"> </v>
      </c>
      <c r="CC1278" s="115" t="str">
        <f t="shared" si="700"/>
        <v xml:space="preserve"> </v>
      </c>
      <c r="CD1278" s="120" t="str">
        <f t="shared" si="701"/>
        <v xml:space="preserve"> </v>
      </c>
      <c r="CE1278" s="417" t="str">
        <f t="shared" si="702"/>
        <v xml:space="preserve"> </v>
      </c>
      <c r="CF1278" s="115"/>
      <c r="CG1278" s="115" t="str">
        <f t="shared" si="703"/>
        <v xml:space="preserve"> </v>
      </c>
      <c r="CH1278" s="120" t="str">
        <f t="shared" si="704"/>
        <v xml:space="preserve"> </v>
      </c>
      <c r="CI1278" s="417" t="str">
        <f t="shared" si="705"/>
        <v xml:space="preserve"> </v>
      </c>
      <c r="CJ1278" s="115"/>
      <c r="CK1278" s="115" t="str">
        <f t="shared" si="706"/>
        <v xml:space="preserve"> </v>
      </c>
      <c r="CL1278" s="120" t="str">
        <f t="shared" si="707"/>
        <v xml:space="preserve"> </v>
      </c>
      <c r="CM1278" s="417" t="str">
        <f t="shared" si="714"/>
        <v xml:space="preserve"> </v>
      </c>
      <c r="IS1278" s="106"/>
    </row>
    <row r="1279" spans="2:253" s="74" customFormat="1" ht="17.100000000000001" hidden="1" customHeight="1" x14ac:dyDescent="0.25">
      <c r="B1279" s="504">
        <f>IF(AND('KB Duct Parts'!$BL$14=1,'KB Duct Parts'!P25&gt;0),'KB Duct Parts'!P25,0)</f>
        <v>0</v>
      </c>
      <c r="C1279" s="508" t="s">
        <v>2091</v>
      </c>
      <c r="D1279" s="506" t="str">
        <f t="shared" si="715"/>
        <v>18011A</v>
      </c>
      <c r="E1279" s="504" t="s">
        <v>868</v>
      </c>
      <c r="F1279" s="508" t="str">
        <f t="shared" si="681"/>
        <v xml:space="preserve"> </v>
      </c>
      <c r="G1279" s="509" t="s">
        <v>48</v>
      </c>
      <c r="H1279" s="504"/>
      <c r="I1279" s="1035" t="s">
        <v>1251</v>
      </c>
      <c r="J1279" s="1036"/>
      <c r="K1279" s="516" t="s">
        <v>881</v>
      </c>
      <c r="L1279" s="523" t="s">
        <v>707</v>
      </c>
      <c r="M1279" s="517" t="str">
        <f t="shared" si="708"/>
        <v>Y</v>
      </c>
      <c r="N1279" s="514">
        <f t="shared" si="682"/>
        <v>686.5</v>
      </c>
      <c r="O1279" s="534">
        <f t="shared" si="688"/>
        <v>0</v>
      </c>
      <c r="P1279" s="680">
        <f>'KB Duct Parts'!$AE$3</f>
        <v>0</v>
      </c>
      <c r="Q1279" s="681">
        <f t="shared" si="683"/>
        <v>0</v>
      </c>
      <c r="R1279" s="682">
        <f t="shared" si="684"/>
        <v>0</v>
      </c>
      <c r="S1279" s="716">
        <v>0.2</v>
      </c>
      <c r="T1279" s="679">
        <f t="shared" si="686"/>
        <v>0</v>
      </c>
      <c r="U1279" s="679">
        <f t="shared" si="687"/>
        <v>0</v>
      </c>
      <c r="Y1279" s="120"/>
      <c r="AD1279" s="79"/>
      <c r="AE1279" s="75"/>
      <c r="AF1279" s="370" t="s">
        <v>707</v>
      </c>
      <c r="AG1279" s="374"/>
      <c r="AH1279" s="378"/>
      <c r="AI1279" s="381"/>
      <c r="AJ1279" s="386"/>
      <c r="AK1279" s="391"/>
      <c r="AL1279" s="386"/>
      <c r="AM1279" s="363">
        <f t="shared" si="709"/>
        <v>1</v>
      </c>
      <c r="AN1279" s="578">
        <v>686.5</v>
      </c>
      <c r="AO1279" s="120">
        <f t="shared" si="710"/>
        <v>0</v>
      </c>
      <c r="AP1279" s="120">
        <f t="shared" si="711"/>
        <v>0</v>
      </c>
      <c r="AQ1279" s="120">
        <f t="shared" si="712"/>
        <v>0</v>
      </c>
      <c r="AR1279" s="120">
        <f t="shared" si="713"/>
        <v>0</v>
      </c>
      <c r="AS1279" s="120">
        <f t="shared" si="689"/>
        <v>0</v>
      </c>
      <c r="AT1279" s="120">
        <f t="shared" si="690"/>
        <v>0</v>
      </c>
      <c r="AU1279" s="74" t="s">
        <v>717</v>
      </c>
      <c r="AV1279" s="115"/>
      <c r="AW1279" s="395"/>
      <c r="AX1279" s="571">
        <v>0</v>
      </c>
      <c r="AY1279" s="572">
        <v>0</v>
      </c>
      <c r="AZ1279" s="572">
        <v>0</v>
      </c>
      <c r="BA1279" s="572">
        <v>0</v>
      </c>
      <c r="BB1279" s="573">
        <v>0</v>
      </c>
      <c r="BC1279" s="395">
        <v>0</v>
      </c>
      <c r="BD1279" s="115"/>
      <c r="BE1279" s="115"/>
      <c r="BF1279" s="115"/>
      <c r="BG1279" s="115"/>
      <c r="BH1279" s="115"/>
      <c r="BI1279" s="115"/>
      <c r="BJ1279" s="115"/>
      <c r="BK1279" s="115"/>
      <c r="BQ1279" s="74" t="str">
        <f t="shared" si="691"/>
        <v xml:space="preserve"> </v>
      </c>
      <c r="BR1279" s="120" t="str">
        <f t="shared" si="692"/>
        <v xml:space="preserve"> </v>
      </c>
      <c r="BS1279" s="120" t="str">
        <f t="shared" si="693"/>
        <v xml:space="preserve"> </v>
      </c>
      <c r="BU1279" s="74" t="str">
        <f t="shared" si="694"/>
        <v xml:space="preserve"> </v>
      </c>
      <c r="BV1279" s="120" t="str">
        <f t="shared" si="695"/>
        <v xml:space="preserve"> </v>
      </c>
      <c r="BW1279" s="120" t="str">
        <f t="shared" si="696"/>
        <v xml:space="preserve">  </v>
      </c>
      <c r="BY1279" s="74" t="str">
        <f t="shared" si="697"/>
        <v xml:space="preserve"> </v>
      </c>
      <c r="BZ1279" s="120" t="str">
        <f t="shared" si="698"/>
        <v xml:space="preserve"> </v>
      </c>
      <c r="CA1279" s="120" t="str">
        <f t="shared" si="699"/>
        <v xml:space="preserve"> </v>
      </c>
      <c r="CC1279" s="115" t="str">
        <f t="shared" si="700"/>
        <v xml:space="preserve"> </v>
      </c>
      <c r="CD1279" s="120" t="str">
        <f t="shared" si="701"/>
        <v xml:space="preserve"> </v>
      </c>
      <c r="CE1279" s="417" t="str">
        <f t="shared" si="702"/>
        <v xml:space="preserve"> </v>
      </c>
      <c r="CF1279" s="115"/>
      <c r="CG1279" s="115" t="str">
        <f t="shared" si="703"/>
        <v xml:space="preserve"> </v>
      </c>
      <c r="CH1279" s="120" t="str">
        <f t="shared" si="704"/>
        <v xml:space="preserve"> </v>
      </c>
      <c r="CI1279" s="417" t="str">
        <f t="shared" si="705"/>
        <v xml:space="preserve"> </v>
      </c>
      <c r="CJ1279" s="115"/>
      <c r="CK1279" s="115" t="str">
        <f t="shared" si="706"/>
        <v xml:space="preserve"> </v>
      </c>
      <c r="CL1279" s="120" t="str">
        <f t="shared" si="707"/>
        <v xml:space="preserve"> </v>
      </c>
      <c r="CM1279" s="417" t="str">
        <f t="shared" si="714"/>
        <v xml:space="preserve"> </v>
      </c>
      <c r="IS1279" s="106"/>
    </row>
    <row r="1280" spans="2:253" s="74" customFormat="1" ht="17.100000000000001" hidden="1" customHeight="1" x14ac:dyDescent="0.25">
      <c r="B1280" s="504">
        <f>IF(AND('KB Duct Parts'!$BL$14=1,'KB Duct Parts'!P26&gt;0),'KB Duct Parts'!P26,0)</f>
        <v>0</v>
      </c>
      <c r="C1280" s="508" t="s">
        <v>2092</v>
      </c>
      <c r="D1280" s="506" t="str">
        <f t="shared" si="715"/>
        <v>18012A</v>
      </c>
      <c r="E1280" s="504" t="s">
        <v>869</v>
      </c>
      <c r="F1280" s="508" t="str">
        <f t="shared" si="681"/>
        <v xml:space="preserve"> </v>
      </c>
      <c r="G1280" s="509" t="s">
        <v>48</v>
      </c>
      <c r="H1280" s="504"/>
      <c r="I1280" s="1035" t="s">
        <v>1251</v>
      </c>
      <c r="J1280" s="1036"/>
      <c r="K1280" s="516" t="s">
        <v>881</v>
      </c>
      <c r="L1280" s="523" t="s">
        <v>707</v>
      </c>
      <c r="M1280" s="517" t="str">
        <f t="shared" si="708"/>
        <v>Y</v>
      </c>
      <c r="N1280" s="514">
        <f t="shared" si="682"/>
        <v>707.6</v>
      </c>
      <c r="O1280" s="534">
        <f t="shared" si="688"/>
        <v>0</v>
      </c>
      <c r="P1280" s="680">
        <f>'KB Duct Parts'!$AE$3</f>
        <v>0</v>
      </c>
      <c r="Q1280" s="681">
        <f t="shared" si="683"/>
        <v>0</v>
      </c>
      <c r="R1280" s="682">
        <f t="shared" si="684"/>
        <v>0</v>
      </c>
      <c r="S1280" s="716">
        <v>0.2</v>
      </c>
      <c r="T1280" s="679">
        <f t="shared" si="686"/>
        <v>0</v>
      </c>
      <c r="U1280" s="679">
        <f t="shared" si="687"/>
        <v>0</v>
      </c>
      <c r="Y1280" s="120"/>
      <c r="AD1280" s="79"/>
      <c r="AE1280" s="75"/>
      <c r="AF1280" s="370" t="s">
        <v>707</v>
      </c>
      <c r="AG1280" s="374"/>
      <c r="AH1280" s="378"/>
      <c r="AI1280" s="381"/>
      <c r="AJ1280" s="386"/>
      <c r="AK1280" s="391"/>
      <c r="AL1280" s="386"/>
      <c r="AM1280" s="363">
        <f t="shared" si="709"/>
        <v>1</v>
      </c>
      <c r="AN1280" s="578">
        <v>707.6</v>
      </c>
      <c r="AO1280" s="120">
        <f t="shared" si="710"/>
        <v>0</v>
      </c>
      <c r="AP1280" s="120">
        <f t="shared" si="711"/>
        <v>0</v>
      </c>
      <c r="AQ1280" s="120">
        <f t="shared" si="712"/>
        <v>0</v>
      </c>
      <c r="AR1280" s="120">
        <f t="shared" si="713"/>
        <v>0</v>
      </c>
      <c r="AS1280" s="120">
        <f t="shared" si="689"/>
        <v>0</v>
      </c>
      <c r="AT1280" s="120">
        <f t="shared" si="690"/>
        <v>0</v>
      </c>
      <c r="AU1280" s="74" t="s">
        <v>717</v>
      </c>
      <c r="AV1280" s="115"/>
      <c r="AW1280" s="395"/>
      <c r="AX1280" s="571">
        <v>0</v>
      </c>
      <c r="AY1280" s="572">
        <v>0</v>
      </c>
      <c r="AZ1280" s="572">
        <v>0</v>
      </c>
      <c r="BA1280" s="572">
        <v>0</v>
      </c>
      <c r="BB1280" s="573">
        <v>0</v>
      </c>
      <c r="BC1280" s="395">
        <v>0</v>
      </c>
      <c r="BD1280" s="115"/>
      <c r="BE1280" s="115"/>
      <c r="BF1280" s="115"/>
      <c r="BG1280" s="115"/>
      <c r="BH1280" s="115"/>
      <c r="BI1280" s="115"/>
      <c r="BJ1280" s="115"/>
      <c r="BK1280" s="115"/>
      <c r="BQ1280" s="74" t="str">
        <f t="shared" si="691"/>
        <v xml:space="preserve"> </v>
      </c>
      <c r="BR1280" s="120" t="str">
        <f t="shared" si="692"/>
        <v xml:space="preserve"> </v>
      </c>
      <c r="BS1280" s="120" t="str">
        <f t="shared" si="693"/>
        <v xml:space="preserve"> </v>
      </c>
      <c r="BU1280" s="74" t="str">
        <f t="shared" si="694"/>
        <v xml:space="preserve"> </v>
      </c>
      <c r="BV1280" s="120" t="str">
        <f t="shared" si="695"/>
        <v xml:space="preserve"> </v>
      </c>
      <c r="BW1280" s="120" t="str">
        <f t="shared" si="696"/>
        <v xml:space="preserve">  </v>
      </c>
      <c r="BY1280" s="74" t="str">
        <f t="shared" si="697"/>
        <v xml:space="preserve"> </v>
      </c>
      <c r="BZ1280" s="120" t="str">
        <f t="shared" si="698"/>
        <v xml:space="preserve"> </v>
      </c>
      <c r="CA1280" s="120" t="str">
        <f t="shared" si="699"/>
        <v xml:space="preserve"> </v>
      </c>
      <c r="CC1280" s="115" t="str">
        <f t="shared" si="700"/>
        <v xml:space="preserve"> </v>
      </c>
      <c r="CD1280" s="120" t="str">
        <f t="shared" si="701"/>
        <v xml:space="preserve"> </v>
      </c>
      <c r="CE1280" s="417" t="str">
        <f t="shared" si="702"/>
        <v xml:space="preserve"> </v>
      </c>
      <c r="CF1280" s="115"/>
      <c r="CG1280" s="115" t="str">
        <f t="shared" si="703"/>
        <v xml:space="preserve"> </v>
      </c>
      <c r="CH1280" s="120" t="str">
        <f t="shared" si="704"/>
        <v xml:space="preserve"> </v>
      </c>
      <c r="CI1280" s="417" t="str">
        <f t="shared" si="705"/>
        <v xml:space="preserve"> </v>
      </c>
      <c r="CJ1280" s="115"/>
      <c r="CK1280" s="115" t="str">
        <f t="shared" si="706"/>
        <v xml:space="preserve"> </v>
      </c>
      <c r="CL1280" s="120" t="str">
        <f t="shared" si="707"/>
        <v xml:space="preserve"> </v>
      </c>
      <c r="CM1280" s="417" t="str">
        <f t="shared" si="714"/>
        <v xml:space="preserve"> </v>
      </c>
      <c r="IS1280" s="106"/>
    </row>
    <row r="1281" spans="2:253" s="74" customFormat="1" ht="17.100000000000001" hidden="1" customHeight="1" x14ac:dyDescent="0.25">
      <c r="B1281" s="504">
        <f>IF(AND('KB Duct Parts'!$BL$14=1,'KB Duct Parts'!P27&gt;0),'KB Duct Parts'!P27,0)</f>
        <v>0</v>
      </c>
      <c r="C1281" s="508" t="s">
        <v>2093</v>
      </c>
      <c r="D1281" s="506" t="str">
        <f t="shared" si="715"/>
        <v>18013A</v>
      </c>
      <c r="E1281" s="504" t="s">
        <v>870</v>
      </c>
      <c r="F1281" s="508" t="str">
        <f t="shared" si="681"/>
        <v xml:space="preserve"> </v>
      </c>
      <c r="G1281" s="509" t="s">
        <v>48</v>
      </c>
      <c r="H1281" s="504"/>
      <c r="I1281" s="1035" t="s">
        <v>1251</v>
      </c>
      <c r="J1281" s="1036"/>
      <c r="K1281" s="516" t="s">
        <v>881</v>
      </c>
      <c r="L1281" s="523" t="s">
        <v>707</v>
      </c>
      <c r="M1281" s="517" t="str">
        <f t="shared" si="708"/>
        <v>Y</v>
      </c>
      <c r="N1281" s="514">
        <f t="shared" si="682"/>
        <v>817.2</v>
      </c>
      <c r="O1281" s="534">
        <f t="shared" si="688"/>
        <v>0</v>
      </c>
      <c r="P1281" s="680">
        <f>'KB Duct Parts'!$AE$3</f>
        <v>0</v>
      </c>
      <c r="Q1281" s="681">
        <f t="shared" si="683"/>
        <v>0</v>
      </c>
      <c r="R1281" s="682">
        <f t="shared" si="684"/>
        <v>0</v>
      </c>
      <c r="S1281" s="716">
        <v>0.2</v>
      </c>
      <c r="T1281" s="679">
        <f t="shared" si="686"/>
        <v>0</v>
      </c>
      <c r="U1281" s="679">
        <f t="shared" si="687"/>
        <v>0</v>
      </c>
      <c r="Y1281" s="120"/>
      <c r="AD1281" s="79"/>
      <c r="AE1281" s="75"/>
      <c r="AF1281" s="370" t="s">
        <v>707</v>
      </c>
      <c r="AG1281" s="374"/>
      <c r="AH1281" s="378"/>
      <c r="AI1281" s="381"/>
      <c r="AJ1281" s="386"/>
      <c r="AK1281" s="391"/>
      <c r="AL1281" s="386"/>
      <c r="AM1281" s="363">
        <f t="shared" si="709"/>
        <v>1</v>
      </c>
      <c r="AN1281" s="578">
        <v>817.2</v>
      </c>
      <c r="AO1281" s="120">
        <f t="shared" si="710"/>
        <v>0</v>
      </c>
      <c r="AP1281" s="120">
        <f t="shared" si="711"/>
        <v>0</v>
      </c>
      <c r="AQ1281" s="120">
        <f t="shared" si="712"/>
        <v>0</v>
      </c>
      <c r="AR1281" s="120">
        <f t="shared" si="713"/>
        <v>0</v>
      </c>
      <c r="AS1281" s="120">
        <f t="shared" si="689"/>
        <v>0</v>
      </c>
      <c r="AT1281" s="120">
        <f t="shared" si="690"/>
        <v>0</v>
      </c>
      <c r="AU1281" s="74" t="s">
        <v>717</v>
      </c>
      <c r="AV1281" s="115"/>
      <c r="AW1281" s="395"/>
      <c r="AX1281" s="571">
        <v>0</v>
      </c>
      <c r="AY1281" s="572">
        <v>0</v>
      </c>
      <c r="AZ1281" s="572">
        <v>0</v>
      </c>
      <c r="BA1281" s="572">
        <v>0</v>
      </c>
      <c r="BB1281" s="573">
        <v>0</v>
      </c>
      <c r="BC1281" s="395">
        <v>0</v>
      </c>
      <c r="BD1281" s="115"/>
      <c r="BE1281" s="115"/>
      <c r="BF1281" s="115"/>
      <c r="BG1281" s="115"/>
      <c r="BH1281" s="115"/>
      <c r="BI1281" s="115"/>
      <c r="BJ1281" s="115"/>
      <c r="BK1281" s="115"/>
      <c r="BQ1281" s="74" t="str">
        <f t="shared" si="691"/>
        <v xml:space="preserve"> </v>
      </c>
      <c r="BR1281" s="120" t="str">
        <f t="shared" si="692"/>
        <v xml:space="preserve"> </v>
      </c>
      <c r="BS1281" s="120" t="str">
        <f t="shared" si="693"/>
        <v xml:space="preserve"> </v>
      </c>
      <c r="BU1281" s="74" t="str">
        <f t="shared" si="694"/>
        <v xml:space="preserve"> </v>
      </c>
      <c r="BV1281" s="120" t="str">
        <f t="shared" si="695"/>
        <v xml:space="preserve"> </v>
      </c>
      <c r="BW1281" s="120" t="str">
        <f t="shared" si="696"/>
        <v xml:space="preserve">  </v>
      </c>
      <c r="BY1281" s="74" t="str">
        <f t="shared" si="697"/>
        <v xml:space="preserve"> </v>
      </c>
      <c r="BZ1281" s="120" t="str">
        <f t="shared" si="698"/>
        <v xml:space="preserve"> </v>
      </c>
      <c r="CA1281" s="120" t="str">
        <f t="shared" si="699"/>
        <v xml:space="preserve"> </v>
      </c>
      <c r="CC1281" s="115" t="str">
        <f t="shared" si="700"/>
        <v xml:space="preserve"> </v>
      </c>
      <c r="CD1281" s="120" t="str">
        <f t="shared" si="701"/>
        <v xml:space="preserve"> </v>
      </c>
      <c r="CE1281" s="417" t="str">
        <f t="shared" si="702"/>
        <v xml:space="preserve"> </v>
      </c>
      <c r="CF1281" s="115"/>
      <c r="CG1281" s="115" t="str">
        <f t="shared" si="703"/>
        <v xml:space="preserve"> </v>
      </c>
      <c r="CH1281" s="120" t="str">
        <f t="shared" si="704"/>
        <v xml:space="preserve"> </v>
      </c>
      <c r="CI1281" s="417" t="str">
        <f t="shared" si="705"/>
        <v xml:space="preserve"> </v>
      </c>
      <c r="CJ1281" s="115"/>
      <c r="CK1281" s="115" t="str">
        <f t="shared" si="706"/>
        <v xml:space="preserve"> </v>
      </c>
      <c r="CL1281" s="120" t="str">
        <f t="shared" si="707"/>
        <v xml:space="preserve"> </v>
      </c>
      <c r="CM1281" s="417" t="str">
        <f t="shared" si="714"/>
        <v xml:space="preserve"> </v>
      </c>
      <c r="IS1281" s="106"/>
    </row>
    <row r="1282" spans="2:253" s="74" customFormat="1" ht="17.100000000000001" hidden="1" customHeight="1" x14ac:dyDescent="0.25">
      <c r="B1282" s="504">
        <f>IF(AND('KB Duct Parts'!$BL$14=1,'KB Duct Parts'!P28&gt;0),'KB Duct Parts'!P28,0)</f>
        <v>0</v>
      </c>
      <c r="C1282" s="508" t="s">
        <v>2094</v>
      </c>
      <c r="D1282" s="506" t="str">
        <f t="shared" si="715"/>
        <v>18014A</v>
      </c>
      <c r="E1282" s="504" t="s">
        <v>871</v>
      </c>
      <c r="F1282" s="508" t="str">
        <f t="shared" si="681"/>
        <v xml:space="preserve"> </v>
      </c>
      <c r="G1282" s="509" t="s">
        <v>48</v>
      </c>
      <c r="H1282" s="504"/>
      <c r="I1282" s="1035" t="s">
        <v>1251</v>
      </c>
      <c r="J1282" s="1036"/>
      <c r="K1282" s="516" t="s">
        <v>881</v>
      </c>
      <c r="L1282" s="523" t="s">
        <v>707</v>
      </c>
      <c r="M1282" s="517" t="str">
        <f t="shared" si="708"/>
        <v>Y</v>
      </c>
      <c r="N1282" s="514">
        <f t="shared" si="682"/>
        <v>791</v>
      </c>
      <c r="O1282" s="534">
        <f t="shared" si="688"/>
        <v>0</v>
      </c>
      <c r="P1282" s="680">
        <f>'KB Duct Parts'!$AE$3</f>
        <v>0</v>
      </c>
      <c r="Q1282" s="681">
        <f t="shared" si="683"/>
        <v>0</v>
      </c>
      <c r="R1282" s="682">
        <f t="shared" si="684"/>
        <v>0</v>
      </c>
      <c r="S1282" s="716">
        <v>0.2</v>
      </c>
      <c r="T1282" s="679">
        <f t="shared" si="686"/>
        <v>0</v>
      </c>
      <c r="U1282" s="679">
        <f t="shared" si="687"/>
        <v>0</v>
      </c>
      <c r="Y1282" s="120"/>
      <c r="AD1282" s="79"/>
      <c r="AE1282" s="75"/>
      <c r="AF1282" s="370" t="s">
        <v>707</v>
      </c>
      <c r="AG1282" s="374"/>
      <c r="AH1282" s="378"/>
      <c r="AI1282" s="381"/>
      <c r="AJ1282" s="386"/>
      <c r="AK1282" s="391"/>
      <c r="AL1282" s="386"/>
      <c r="AM1282" s="363">
        <f t="shared" si="709"/>
        <v>1</v>
      </c>
      <c r="AN1282" s="578">
        <v>791</v>
      </c>
      <c r="AO1282" s="120">
        <f t="shared" si="710"/>
        <v>0</v>
      </c>
      <c r="AP1282" s="120">
        <f t="shared" si="711"/>
        <v>0</v>
      </c>
      <c r="AQ1282" s="120">
        <f t="shared" si="712"/>
        <v>0</v>
      </c>
      <c r="AR1282" s="120">
        <f t="shared" si="713"/>
        <v>0</v>
      </c>
      <c r="AS1282" s="120">
        <f t="shared" si="689"/>
        <v>0</v>
      </c>
      <c r="AT1282" s="120">
        <f t="shared" si="690"/>
        <v>0</v>
      </c>
      <c r="AU1282" s="74" t="s">
        <v>717</v>
      </c>
      <c r="AV1282" s="115"/>
      <c r="AW1282" s="395"/>
      <c r="AX1282" s="571">
        <v>0</v>
      </c>
      <c r="AY1282" s="572">
        <v>0</v>
      </c>
      <c r="AZ1282" s="572">
        <v>0</v>
      </c>
      <c r="BA1282" s="572">
        <v>0</v>
      </c>
      <c r="BB1282" s="573">
        <v>0</v>
      </c>
      <c r="BC1282" s="395">
        <v>0</v>
      </c>
      <c r="BD1282" s="115"/>
      <c r="BE1282" s="115"/>
      <c r="BF1282" s="115"/>
      <c r="BG1282" s="115"/>
      <c r="BH1282" s="115"/>
      <c r="BI1282" s="115"/>
      <c r="BJ1282" s="115"/>
      <c r="BK1282" s="115"/>
      <c r="BQ1282" s="74" t="str">
        <f t="shared" si="691"/>
        <v xml:space="preserve"> </v>
      </c>
      <c r="BR1282" s="120" t="str">
        <f t="shared" si="692"/>
        <v xml:space="preserve"> </v>
      </c>
      <c r="BS1282" s="120" t="str">
        <f t="shared" si="693"/>
        <v xml:space="preserve"> </v>
      </c>
      <c r="BU1282" s="74" t="str">
        <f t="shared" si="694"/>
        <v xml:space="preserve"> </v>
      </c>
      <c r="BV1282" s="120" t="str">
        <f t="shared" si="695"/>
        <v xml:space="preserve"> </v>
      </c>
      <c r="BW1282" s="120" t="str">
        <f t="shared" si="696"/>
        <v xml:space="preserve">  </v>
      </c>
      <c r="BY1282" s="74" t="str">
        <f t="shared" si="697"/>
        <v xml:space="preserve"> </v>
      </c>
      <c r="BZ1282" s="120" t="str">
        <f t="shared" si="698"/>
        <v xml:space="preserve"> </v>
      </c>
      <c r="CA1282" s="120" t="str">
        <f t="shared" si="699"/>
        <v xml:space="preserve"> </v>
      </c>
      <c r="CC1282" s="115" t="str">
        <f t="shared" si="700"/>
        <v xml:space="preserve"> </v>
      </c>
      <c r="CD1282" s="120" t="str">
        <f t="shared" si="701"/>
        <v xml:space="preserve"> </v>
      </c>
      <c r="CE1282" s="417" t="str">
        <f t="shared" si="702"/>
        <v xml:space="preserve"> </v>
      </c>
      <c r="CF1282" s="115"/>
      <c r="CG1282" s="115" t="str">
        <f t="shared" si="703"/>
        <v xml:space="preserve"> </v>
      </c>
      <c r="CH1282" s="120" t="str">
        <f t="shared" si="704"/>
        <v xml:space="preserve"> </v>
      </c>
      <c r="CI1282" s="417" t="str">
        <f t="shared" si="705"/>
        <v xml:space="preserve"> </v>
      </c>
      <c r="CJ1282" s="115"/>
      <c r="CK1282" s="115" t="str">
        <f t="shared" si="706"/>
        <v xml:space="preserve"> </v>
      </c>
      <c r="CL1282" s="120" t="str">
        <f t="shared" si="707"/>
        <v xml:space="preserve"> </v>
      </c>
      <c r="CM1282" s="417" t="str">
        <f t="shared" si="714"/>
        <v xml:space="preserve"> </v>
      </c>
      <c r="IS1282" s="106"/>
    </row>
    <row r="1283" spans="2:253" s="74" customFormat="1" ht="17.100000000000001" hidden="1" customHeight="1" x14ac:dyDescent="0.25">
      <c r="B1283" s="504">
        <f>IF(AND('KB Duct Parts'!$BL$14=1,'KB Duct Parts'!P29&gt;0),'KB Duct Parts'!P29,0)</f>
        <v>0</v>
      </c>
      <c r="C1283" s="508" t="s">
        <v>2095</v>
      </c>
      <c r="D1283" s="506" t="str">
        <f t="shared" si="715"/>
        <v>18015A</v>
      </c>
      <c r="E1283" s="504" t="s">
        <v>872</v>
      </c>
      <c r="F1283" s="508" t="str">
        <f t="shared" si="681"/>
        <v xml:space="preserve"> </v>
      </c>
      <c r="G1283" s="509" t="s">
        <v>48</v>
      </c>
      <c r="H1283" s="504"/>
      <c r="I1283" s="1035" t="s">
        <v>1251</v>
      </c>
      <c r="J1283" s="1036"/>
      <c r="K1283" s="516" t="s">
        <v>881</v>
      </c>
      <c r="L1283" s="523" t="s">
        <v>707</v>
      </c>
      <c r="M1283" s="517" t="str">
        <f t="shared" si="708"/>
        <v>Y</v>
      </c>
      <c r="N1283" s="514">
        <f t="shared" si="682"/>
        <v>1062.3</v>
      </c>
      <c r="O1283" s="534">
        <f t="shared" si="688"/>
        <v>0</v>
      </c>
      <c r="P1283" s="680">
        <f>'KB Duct Parts'!$AE$3</f>
        <v>0</v>
      </c>
      <c r="Q1283" s="681">
        <f t="shared" si="683"/>
        <v>0</v>
      </c>
      <c r="R1283" s="682">
        <f t="shared" si="684"/>
        <v>0</v>
      </c>
      <c r="S1283" s="716">
        <v>0.2</v>
      </c>
      <c r="T1283" s="679">
        <f t="shared" si="686"/>
        <v>0</v>
      </c>
      <c r="U1283" s="679">
        <f t="shared" si="687"/>
        <v>0</v>
      </c>
      <c r="Y1283" s="120"/>
      <c r="AD1283" s="79"/>
      <c r="AE1283" s="75"/>
      <c r="AF1283" s="370" t="s">
        <v>707</v>
      </c>
      <c r="AG1283" s="374"/>
      <c r="AH1283" s="378"/>
      <c r="AI1283" s="381"/>
      <c r="AJ1283" s="386"/>
      <c r="AK1283" s="391"/>
      <c r="AL1283" s="386"/>
      <c r="AM1283" s="363">
        <f t="shared" si="709"/>
        <v>1</v>
      </c>
      <c r="AN1283" s="578">
        <v>1062.3</v>
      </c>
      <c r="AO1283" s="120">
        <f t="shared" si="710"/>
        <v>0</v>
      </c>
      <c r="AP1283" s="120">
        <f t="shared" si="711"/>
        <v>0</v>
      </c>
      <c r="AQ1283" s="120">
        <f t="shared" si="712"/>
        <v>0</v>
      </c>
      <c r="AR1283" s="120">
        <f t="shared" si="713"/>
        <v>0</v>
      </c>
      <c r="AS1283" s="120">
        <f t="shared" si="689"/>
        <v>0</v>
      </c>
      <c r="AT1283" s="120">
        <f t="shared" si="690"/>
        <v>0</v>
      </c>
      <c r="AU1283" s="74" t="s">
        <v>717</v>
      </c>
      <c r="AV1283" s="115"/>
      <c r="AW1283" s="395"/>
      <c r="AX1283" s="571">
        <v>0</v>
      </c>
      <c r="AY1283" s="572">
        <v>0</v>
      </c>
      <c r="AZ1283" s="572">
        <v>0</v>
      </c>
      <c r="BA1283" s="572">
        <v>0</v>
      </c>
      <c r="BB1283" s="573">
        <v>0</v>
      </c>
      <c r="BC1283" s="395">
        <v>0</v>
      </c>
      <c r="BD1283" s="115"/>
      <c r="BE1283" s="115"/>
      <c r="BF1283" s="115"/>
      <c r="BG1283" s="115"/>
      <c r="BH1283" s="115"/>
      <c r="BI1283" s="115"/>
      <c r="BJ1283" s="115"/>
      <c r="BK1283" s="115"/>
      <c r="BQ1283" s="74" t="str">
        <f t="shared" si="691"/>
        <v xml:space="preserve"> </v>
      </c>
      <c r="BR1283" s="120" t="str">
        <f t="shared" si="692"/>
        <v xml:space="preserve"> </v>
      </c>
      <c r="BS1283" s="120" t="str">
        <f t="shared" si="693"/>
        <v xml:space="preserve"> </v>
      </c>
      <c r="BU1283" s="74" t="str">
        <f t="shared" si="694"/>
        <v xml:space="preserve"> </v>
      </c>
      <c r="BV1283" s="120" t="str">
        <f t="shared" si="695"/>
        <v xml:space="preserve"> </v>
      </c>
      <c r="BW1283" s="120" t="str">
        <f t="shared" si="696"/>
        <v xml:space="preserve">  </v>
      </c>
      <c r="BY1283" s="74" t="str">
        <f t="shared" si="697"/>
        <v xml:space="preserve"> </v>
      </c>
      <c r="BZ1283" s="120" t="str">
        <f t="shared" si="698"/>
        <v xml:space="preserve"> </v>
      </c>
      <c r="CA1283" s="120" t="str">
        <f t="shared" si="699"/>
        <v xml:space="preserve"> </v>
      </c>
      <c r="CC1283" s="115" t="str">
        <f t="shared" si="700"/>
        <v xml:space="preserve"> </v>
      </c>
      <c r="CD1283" s="120" t="str">
        <f t="shared" si="701"/>
        <v xml:space="preserve"> </v>
      </c>
      <c r="CE1283" s="417" t="str">
        <f t="shared" si="702"/>
        <v xml:space="preserve"> </v>
      </c>
      <c r="CF1283" s="115"/>
      <c r="CG1283" s="115" t="str">
        <f t="shared" si="703"/>
        <v xml:space="preserve"> </v>
      </c>
      <c r="CH1283" s="120" t="str">
        <f t="shared" si="704"/>
        <v xml:space="preserve"> </v>
      </c>
      <c r="CI1283" s="417" t="str">
        <f t="shared" si="705"/>
        <v xml:space="preserve"> </v>
      </c>
      <c r="CJ1283" s="115"/>
      <c r="CK1283" s="115" t="str">
        <f t="shared" si="706"/>
        <v xml:space="preserve"> </v>
      </c>
      <c r="CL1283" s="120" t="str">
        <f t="shared" si="707"/>
        <v xml:space="preserve"> </v>
      </c>
      <c r="CM1283" s="417" t="str">
        <f t="shared" si="714"/>
        <v xml:space="preserve"> </v>
      </c>
      <c r="IS1283" s="106"/>
    </row>
    <row r="1284" spans="2:253" s="74" customFormat="1" ht="17.100000000000001" hidden="1" customHeight="1" x14ac:dyDescent="0.25">
      <c r="B1284" s="504">
        <f>IF(AND('KB Duct Parts'!$BL$14=1,'KB Duct Parts'!P30&gt;0),'KB Duct Parts'!P30,0)</f>
        <v>0</v>
      </c>
      <c r="C1284" s="508" t="s">
        <v>2096</v>
      </c>
      <c r="D1284" s="506" t="str">
        <f t="shared" si="715"/>
        <v>18016A</v>
      </c>
      <c r="E1284" s="504" t="s">
        <v>873</v>
      </c>
      <c r="F1284" s="508" t="str">
        <f t="shared" si="681"/>
        <v xml:space="preserve"> </v>
      </c>
      <c r="G1284" s="509" t="s">
        <v>48</v>
      </c>
      <c r="H1284" s="504"/>
      <c r="I1284" s="1035" t="s">
        <v>1251</v>
      </c>
      <c r="J1284" s="1036"/>
      <c r="K1284" s="516" t="s">
        <v>881</v>
      </c>
      <c r="L1284" s="523" t="s">
        <v>707</v>
      </c>
      <c r="M1284" s="517" t="str">
        <f t="shared" si="708"/>
        <v>Y</v>
      </c>
      <c r="N1284" s="514">
        <f t="shared" si="682"/>
        <v>1018.2</v>
      </c>
      <c r="O1284" s="534">
        <f t="shared" si="688"/>
        <v>0</v>
      </c>
      <c r="P1284" s="680">
        <f>'KB Duct Parts'!$AE$3</f>
        <v>0</v>
      </c>
      <c r="Q1284" s="681">
        <f t="shared" si="683"/>
        <v>0</v>
      </c>
      <c r="R1284" s="682">
        <f t="shared" si="684"/>
        <v>0</v>
      </c>
      <c r="S1284" s="716">
        <v>0.2</v>
      </c>
      <c r="T1284" s="679">
        <f t="shared" si="686"/>
        <v>0</v>
      </c>
      <c r="U1284" s="679">
        <f t="shared" si="687"/>
        <v>0</v>
      </c>
      <c r="Y1284" s="120"/>
      <c r="AD1284" s="79"/>
      <c r="AE1284" s="75"/>
      <c r="AF1284" s="370" t="s">
        <v>707</v>
      </c>
      <c r="AG1284" s="374"/>
      <c r="AH1284" s="378"/>
      <c r="AI1284" s="381"/>
      <c r="AJ1284" s="386"/>
      <c r="AK1284" s="391"/>
      <c r="AL1284" s="386"/>
      <c r="AM1284" s="363">
        <f t="shared" si="709"/>
        <v>1</v>
      </c>
      <c r="AN1284" s="578">
        <v>1018.2</v>
      </c>
      <c r="AO1284" s="120">
        <f t="shared" si="710"/>
        <v>0</v>
      </c>
      <c r="AP1284" s="120">
        <f t="shared" si="711"/>
        <v>0</v>
      </c>
      <c r="AQ1284" s="120">
        <f t="shared" si="712"/>
        <v>0</v>
      </c>
      <c r="AR1284" s="120">
        <f t="shared" si="713"/>
        <v>0</v>
      </c>
      <c r="AS1284" s="120">
        <f t="shared" si="689"/>
        <v>0</v>
      </c>
      <c r="AT1284" s="120">
        <f t="shared" si="690"/>
        <v>0</v>
      </c>
      <c r="AU1284" s="74" t="s">
        <v>717</v>
      </c>
      <c r="AV1284" s="115"/>
      <c r="AW1284" s="395"/>
      <c r="AX1284" s="571">
        <v>0</v>
      </c>
      <c r="AY1284" s="572">
        <v>0</v>
      </c>
      <c r="AZ1284" s="572">
        <v>0</v>
      </c>
      <c r="BA1284" s="572">
        <v>0</v>
      </c>
      <c r="BB1284" s="573">
        <v>0</v>
      </c>
      <c r="BC1284" s="395">
        <v>0</v>
      </c>
      <c r="BD1284" s="115"/>
      <c r="BE1284" s="115"/>
      <c r="BF1284" s="115"/>
      <c r="BG1284" s="115"/>
      <c r="BH1284" s="115"/>
      <c r="BI1284" s="115"/>
      <c r="BJ1284" s="115"/>
      <c r="BK1284" s="115"/>
      <c r="BQ1284" s="74" t="str">
        <f t="shared" si="691"/>
        <v xml:space="preserve"> </v>
      </c>
      <c r="BR1284" s="120" t="str">
        <f t="shared" si="692"/>
        <v xml:space="preserve"> </v>
      </c>
      <c r="BS1284" s="120" t="str">
        <f t="shared" si="693"/>
        <v xml:space="preserve"> </v>
      </c>
      <c r="BU1284" s="74" t="str">
        <f t="shared" si="694"/>
        <v xml:space="preserve"> </v>
      </c>
      <c r="BV1284" s="120" t="str">
        <f t="shared" si="695"/>
        <v xml:space="preserve"> </v>
      </c>
      <c r="BW1284" s="120" t="str">
        <f t="shared" si="696"/>
        <v xml:space="preserve">  </v>
      </c>
      <c r="BY1284" s="74" t="str">
        <f t="shared" si="697"/>
        <v xml:space="preserve"> </v>
      </c>
      <c r="BZ1284" s="120" t="str">
        <f t="shared" si="698"/>
        <v xml:space="preserve"> </v>
      </c>
      <c r="CA1284" s="120" t="str">
        <f t="shared" si="699"/>
        <v xml:space="preserve"> </v>
      </c>
      <c r="CC1284" s="115" t="str">
        <f t="shared" si="700"/>
        <v xml:space="preserve"> </v>
      </c>
      <c r="CD1284" s="120" t="str">
        <f t="shared" si="701"/>
        <v xml:space="preserve"> </v>
      </c>
      <c r="CE1284" s="417" t="str">
        <f t="shared" si="702"/>
        <v xml:space="preserve"> </v>
      </c>
      <c r="CF1284" s="115"/>
      <c r="CG1284" s="115" t="str">
        <f t="shared" si="703"/>
        <v xml:space="preserve"> </v>
      </c>
      <c r="CH1284" s="120" t="str">
        <f t="shared" si="704"/>
        <v xml:space="preserve"> </v>
      </c>
      <c r="CI1284" s="417" t="str">
        <f t="shared" si="705"/>
        <v xml:space="preserve"> </v>
      </c>
      <c r="CJ1284" s="115"/>
      <c r="CK1284" s="115" t="str">
        <f t="shared" si="706"/>
        <v xml:space="preserve"> </v>
      </c>
      <c r="CL1284" s="120" t="str">
        <f t="shared" si="707"/>
        <v xml:space="preserve"> </v>
      </c>
      <c r="CM1284" s="417" t="str">
        <f t="shared" si="714"/>
        <v xml:space="preserve"> </v>
      </c>
      <c r="IS1284" s="106"/>
    </row>
    <row r="1285" spans="2:253" s="74" customFormat="1" ht="17.100000000000001" hidden="1" customHeight="1" x14ac:dyDescent="0.25">
      <c r="B1285" s="504">
        <f>IF(AND('KB Duct Parts'!$BL$14=1,'KB Duct Parts'!P31&gt;0),'KB Duct Parts'!P31,0)</f>
        <v>0</v>
      </c>
      <c r="C1285" s="508" t="s">
        <v>2097</v>
      </c>
      <c r="D1285" s="506" t="str">
        <f t="shared" si="715"/>
        <v>18017A</v>
      </c>
      <c r="E1285" s="504" t="s">
        <v>874</v>
      </c>
      <c r="F1285" s="508" t="str">
        <f t="shared" si="681"/>
        <v xml:space="preserve"> </v>
      </c>
      <c r="G1285" s="509" t="s">
        <v>48</v>
      </c>
      <c r="H1285" s="504"/>
      <c r="I1285" s="1035" t="s">
        <v>1251</v>
      </c>
      <c r="J1285" s="1036"/>
      <c r="K1285" s="516" t="s">
        <v>881</v>
      </c>
      <c r="L1285" s="523" t="s">
        <v>707</v>
      </c>
      <c r="M1285" s="517" t="str">
        <f t="shared" si="708"/>
        <v>Y</v>
      </c>
      <c r="N1285" s="514">
        <f t="shared" si="682"/>
        <v>1111.4000000000001</v>
      </c>
      <c r="O1285" s="534">
        <f t="shared" si="688"/>
        <v>0</v>
      </c>
      <c r="P1285" s="680">
        <f>'KB Duct Parts'!$AE$3</f>
        <v>0</v>
      </c>
      <c r="Q1285" s="681">
        <f t="shared" si="683"/>
        <v>0</v>
      </c>
      <c r="R1285" s="682">
        <f t="shared" si="684"/>
        <v>0</v>
      </c>
      <c r="S1285" s="716">
        <v>0.2</v>
      </c>
      <c r="T1285" s="679">
        <f t="shared" si="686"/>
        <v>0</v>
      </c>
      <c r="U1285" s="679">
        <f t="shared" si="687"/>
        <v>0</v>
      </c>
      <c r="Y1285" s="120"/>
      <c r="AD1285" s="79"/>
      <c r="AE1285" s="75"/>
      <c r="AF1285" s="370" t="s">
        <v>707</v>
      </c>
      <c r="AG1285" s="374"/>
      <c r="AH1285" s="378"/>
      <c r="AI1285" s="381"/>
      <c r="AJ1285" s="386"/>
      <c r="AK1285" s="391"/>
      <c r="AL1285" s="386"/>
      <c r="AM1285" s="363">
        <f t="shared" si="709"/>
        <v>1</v>
      </c>
      <c r="AN1285" s="578">
        <v>1111.4000000000001</v>
      </c>
      <c r="AO1285" s="120">
        <f t="shared" si="710"/>
        <v>0</v>
      </c>
      <c r="AP1285" s="120">
        <f t="shared" si="711"/>
        <v>0</v>
      </c>
      <c r="AQ1285" s="120">
        <f t="shared" si="712"/>
        <v>0</v>
      </c>
      <c r="AR1285" s="120">
        <f t="shared" si="713"/>
        <v>0</v>
      </c>
      <c r="AS1285" s="120">
        <f t="shared" si="689"/>
        <v>0</v>
      </c>
      <c r="AT1285" s="120">
        <f t="shared" si="690"/>
        <v>0</v>
      </c>
      <c r="AU1285" s="74" t="s">
        <v>717</v>
      </c>
      <c r="AV1285" s="115"/>
      <c r="AW1285" s="395"/>
      <c r="AX1285" s="571">
        <v>0</v>
      </c>
      <c r="AY1285" s="572">
        <v>0</v>
      </c>
      <c r="AZ1285" s="572">
        <v>0</v>
      </c>
      <c r="BA1285" s="572">
        <v>0</v>
      </c>
      <c r="BB1285" s="573">
        <v>0</v>
      </c>
      <c r="BC1285" s="395">
        <v>0</v>
      </c>
      <c r="BD1285" s="115"/>
      <c r="BE1285" s="115"/>
      <c r="BF1285" s="115"/>
      <c r="BG1285" s="115"/>
      <c r="BH1285" s="115"/>
      <c r="BI1285" s="115"/>
      <c r="BJ1285" s="115"/>
      <c r="BK1285" s="115"/>
      <c r="BQ1285" s="74" t="str">
        <f t="shared" si="691"/>
        <v xml:space="preserve"> </v>
      </c>
      <c r="BR1285" s="120" t="str">
        <f t="shared" si="692"/>
        <v xml:space="preserve"> </v>
      </c>
      <c r="BS1285" s="120" t="str">
        <f t="shared" si="693"/>
        <v xml:space="preserve"> </v>
      </c>
      <c r="BU1285" s="74" t="str">
        <f t="shared" si="694"/>
        <v xml:space="preserve"> </v>
      </c>
      <c r="BV1285" s="120" t="str">
        <f t="shared" si="695"/>
        <v xml:space="preserve"> </v>
      </c>
      <c r="BW1285" s="120" t="str">
        <f t="shared" si="696"/>
        <v xml:space="preserve">  </v>
      </c>
      <c r="BY1285" s="74" t="str">
        <f t="shared" si="697"/>
        <v xml:space="preserve"> </v>
      </c>
      <c r="BZ1285" s="120" t="str">
        <f t="shared" si="698"/>
        <v xml:space="preserve"> </v>
      </c>
      <c r="CA1285" s="120" t="str">
        <f t="shared" si="699"/>
        <v xml:space="preserve"> </v>
      </c>
      <c r="CC1285" s="115" t="str">
        <f t="shared" si="700"/>
        <v xml:space="preserve"> </v>
      </c>
      <c r="CD1285" s="120" t="str">
        <f t="shared" si="701"/>
        <v xml:space="preserve"> </v>
      </c>
      <c r="CE1285" s="417" t="str">
        <f t="shared" si="702"/>
        <v xml:space="preserve"> </v>
      </c>
      <c r="CF1285" s="115"/>
      <c r="CG1285" s="115" t="str">
        <f t="shared" si="703"/>
        <v xml:space="preserve"> </v>
      </c>
      <c r="CH1285" s="120" t="str">
        <f t="shared" si="704"/>
        <v xml:space="preserve"> </v>
      </c>
      <c r="CI1285" s="417" t="str">
        <f t="shared" si="705"/>
        <v xml:space="preserve"> </v>
      </c>
      <c r="CJ1285" s="115"/>
      <c r="CK1285" s="115" t="str">
        <f t="shared" si="706"/>
        <v xml:space="preserve"> </v>
      </c>
      <c r="CL1285" s="120" t="str">
        <f t="shared" si="707"/>
        <v xml:space="preserve"> </v>
      </c>
      <c r="CM1285" s="417" t="str">
        <f t="shared" si="714"/>
        <v xml:space="preserve"> </v>
      </c>
      <c r="IS1285" s="106"/>
    </row>
    <row r="1286" spans="2:253" s="74" customFormat="1" ht="17.100000000000001" hidden="1" customHeight="1" x14ac:dyDescent="0.25">
      <c r="B1286" s="504">
        <f>IF(AND('KB Duct Parts'!$BL$14=1,'KB Duct Parts'!P32&gt;0),'KB Duct Parts'!P32,0)</f>
        <v>0</v>
      </c>
      <c r="C1286" s="508" t="s">
        <v>2098</v>
      </c>
      <c r="D1286" s="506" t="str">
        <f t="shared" si="715"/>
        <v>18018A</v>
      </c>
      <c r="E1286" s="504" t="s">
        <v>875</v>
      </c>
      <c r="F1286" s="508" t="str">
        <f t="shared" ref="F1286:F1349" si="716">IF(AM1286&gt;1,"Non-Std"," ")</f>
        <v xml:space="preserve"> </v>
      </c>
      <c r="G1286" s="509" t="s">
        <v>48</v>
      </c>
      <c r="H1286" s="504"/>
      <c r="I1286" s="1035" t="s">
        <v>1251</v>
      </c>
      <c r="J1286" s="1036"/>
      <c r="K1286" s="516" t="s">
        <v>881</v>
      </c>
      <c r="L1286" s="523" t="s">
        <v>707</v>
      </c>
      <c r="M1286" s="517" t="str">
        <f t="shared" si="708"/>
        <v>Y</v>
      </c>
      <c r="N1286" s="514">
        <f t="shared" si="682"/>
        <v>1144.0999999999999</v>
      </c>
      <c r="O1286" s="534">
        <f t="shared" si="688"/>
        <v>0</v>
      </c>
      <c r="P1286" s="680">
        <f>'KB Duct Parts'!$AE$3</f>
        <v>0</v>
      </c>
      <c r="Q1286" s="681">
        <f t="shared" si="683"/>
        <v>0</v>
      </c>
      <c r="R1286" s="682">
        <f t="shared" si="684"/>
        <v>0</v>
      </c>
      <c r="S1286" s="716">
        <v>0.2</v>
      </c>
      <c r="T1286" s="679">
        <f t="shared" si="686"/>
        <v>0</v>
      </c>
      <c r="U1286" s="679">
        <f t="shared" si="687"/>
        <v>0</v>
      </c>
      <c r="Y1286" s="120"/>
      <c r="AD1286" s="79"/>
      <c r="AE1286" s="75"/>
      <c r="AF1286" s="370" t="s">
        <v>707</v>
      </c>
      <c r="AG1286" s="374"/>
      <c r="AH1286" s="378"/>
      <c r="AI1286" s="381"/>
      <c r="AJ1286" s="386"/>
      <c r="AK1286" s="391"/>
      <c r="AL1286" s="386"/>
      <c r="AM1286" s="363">
        <f t="shared" si="709"/>
        <v>1</v>
      </c>
      <c r="AN1286" s="578">
        <v>1144.0999999999999</v>
      </c>
      <c r="AO1286" s="120">
        <f t="shared" si="710"/>
        <v>0</v>
      </c>
      <c r="AP1286" s="120">
        <f t="shared" si="711"/>
        <v>0</v>
      </c>
      <c r="AQ1286" s="120">
        <f t="shared" si="712"/>
        <v>0</v>
      </c>
      <c r="AR1286" s="120">
        <f t="shared" si="713"/>
        <v>0</v>
      </c>
      <c r="AS1286" s="120">
        <f t="shared" si="689"/>
        <v>0</v>
      </c>
      <c r="AT1286" s="120">
        <f t="shared" si="690"/>
        <v>0</v>
      </c>
      <c r="AU1286" s="74" t="s">
        <v>717</v>
      </c>
      <c r="AV1286" s="115"/>
      <c r="AW1286" s="395"/>
      <c r="AX1286" s="571">
        <v>0</v>
      </c>
      <c r="AY1286" s="572">
        <v>0</v>
      </c>
      <c r="AZ1286" s="572">
        <v>0</v>
      </c>
      <c r="BA1286" s="572">
        <v>0</v>
      </c>
      <c r="BB1286" s="573">
        <v>0</v>
      </c>
      <c r="BC1286" s="395">
        <v>0</v>
      </c>
      <c r="BD1286" s="115"/>
      <c r="BE1286" s="115"/>
      <c r="BF1286" s="115"/>
      <c r="BG1286" s="115"/>
      <c r="BH1286" s="115"/>
      <c r="BI1286" s="115"/>
      <c r="BJ1286" s="115"/>
      <c r="BK1286" s="115"/>
      <c r="BQ1286" s="74" t="str">
        <f t="shared" si="691"/>
        <v xml:space="preserve"> </v>
      </c>
      <c r="BR1286" s="120" t="str">
        <f t="shared" si="692"/>
        <v xml:space="preserve"> </v>
      </c>
      <c r="BS1286" s="120" t="str">
        <f t="shared" si="693"/>
        <v xml:space="preserve"> </v>
      </c>
      <c r="BU1286" s="74" t="str">
        <f t="shared" si="694"/>
        <v xml:space="preserve"> </v>
      </c>
      <c r="BV1286" s="120" t="str">
        <f t="shared" si="695"/>
        <v xml:space="preserve"> </v>
      </c>
      <c r="BW1286" s="120" t="str">
        <f t="shared" si="696"/>
        <v xml:space="preserve">  </v>
      </c>
      <c r="BY1286" s="74" t="str">
        <f t="shared" si="697"/>
        <v xml:space="preserve"> </v>
      </c>
      <c r="BZ1286" s="120" t="str">
        <f t="shared" si="698"/>
        <v xml:space="preserve"> </v>
      </c>
      <c r="CA1286" s="120" t="str">
        <f t="shared" si="699"/>
        <v xml:space="preserve"> </v>
      </c>
      <c r="CC1286" s="115" t="str">
        <f t="shared" si="700"/>
        <v xml:space="preserve"> </v>
      </c>
      <c r="CD1286" s="120" t="str">
        <f t="shared" si="701"/>
        <v xml:space="preserve"> </v>
      </c>
      <c r="CE1286" s="417" t="str">
        <f t="shared" si="702"/>
        <v xml:space="preserve"> </v>
      </c>
      <c r="CF1286" s="115"/>
      <c r="CG1286" s="115" t="str">
        <f t="shared" si="703"/>
        <v xml:space="preserve"> </v>
      </c>
      <c r="CH1286" s="120" t="str">
        <f t="shared" si="704"/>
        <v xml:space="preserve"> </v>
      </c>
      <c r="CI1286" s="417" t="str">
        <f t="shared" si="705"/>
        <v xml:space="preserve"> </v>
      </c>
      <c r="CJ1286" s="115"/>
      <c r="CK1286" s="115" t="str">
        <f t="shared" si="706"/>
        <v xml:space="preserve"> </v>
      </c>
      <c r="CL1286" s="120" t="str">
        <f t="shared" si="707"/>
        <v xml:space="preserve"> </v>
      </c>
      <c r="CM1286" s="417" t="str">
        <f t="shared" si="714"/>
        <v xml:space="preserve"> </v>
      </c>
      <c r="IS1286" s="106"/>
    </row>
    <row r="1287" spans="2:253" s="74" customFormat="1" ht="17.100000000000001" hidden="1" customHeight="1" x14ac:dyDescent="0.25">
      <c r="B1287" s="504">
        <f>IF(AND('KB Duct Parts'!$BL$14=1,'KB Duct Parts'!P33&gt;0),'KB Duct Parts'!P33,0)</f>
        <v>0</v>
      </c>
      <c r="C1287" s="508" t="s">
        <v>2099</v>
      </c>
      <c r="D1287" s="506" t="str">
        <f t="shared" si="715"/>
        <v>18019A</v>
      </c>
      <c r="E1287" s="504" t="s">
        <v>876</v>
      </c>
      <c r="F1287" s="508" t="str">
        <f t="shared" si="716"/>
        <v xml:space="preserve"> </v>
      </c>
      <c r="G1287" s="509" t="s">
        <v>48</v>
      </c>
      <c r="H1287" s="504"/>
      <c r="I1287" s="1035" t="s">
        <v>1251</v>
      </c>
      <c r="J1287" s="1036"/>
      <c r="K1287" s="516" t="s">
        <v>881</v>
      </c>
      <c r="L1287" s="523" t="s">
        <v>707</v>
      </c>
      <c r="M1287" s="517" t="str">
        <f t="shared" si="708"/>
        <v>Y</v>
      </c>
      <c r="N1287" s="514">
        <f t="shared" si="682"/>
        <v>1389.3</v>
      </c>
      <c r="O1287" s="534">
        <f t="shared" si="688"/>
        <v>0</v>
      </c>
      <c r="P1287" s="680">
        <f>'KB Duct Parts'!$AE$3</f>
        <v>0</v>
      </c>
      <c r="Q1287" s="681">
        <f t="shared" si="683"/>
        <v>0</v>
      </c>
      <c r="R1287" s="682">
        <f t="shared" si="684"/>
        <v>0</v>
      </c>
      <c r="S1287" s="716">
        <v>0.2</v>
      </c>
      <c r="T1287" s="679">
        <f t="shared" si="686"/>
        <v>0</v>
      </c>
      <c r="U1287" s="679">
        <f t="shared" si="687"/>
        <v>0</v>
      </c>
      <c r="Y1287" s="120"/>
      <c r="AD1287" s="79"/>
      <c r="AE1287" s="75"/>
      <c r="AF1287" s="370" t="s">
        <v>707</v>
      </c>
      <c r="AG1287" s="374"/>
      <c r="AH1287" s="378"/>
      <c r="AI1287" s="381"/>
      <c r="AJ1287" s="386"/>
      <c r="AK1287" s="391"/>
      <c r="AL1287" s="386"/>
      <c r="AM1287" s="363">
        <f t="shared" si="709"/>
        <v>1</v>
      </c>
      <c r="AN1287" s="578">
        <v>1389.3</v>
      </c>
      <c r="AO1287" s="120">
        <f t="shared" si="710"/>
        <v>0</v>
      </c>
      <c r="AP1287" s="120">
        <f t="shared" si="711"/>
        <v>0</v>
      </c>
      <c r="AQ1287" s="120">
        <f t="shared" si="712"/>
        <v>0</v>
      </c>
      <c r="AR1287" s="120">
        <f t="shared" si="713"/>
        <v>0</v>
      </c>
      <c r="AS1287" s="120">
        <f t="shared" si="689"/>
        <v>0</v>
      </c>
      <c r="AT1287" s="120">
        <f t="shared" si="690"/>
        <v>0</v>
      </c>
      <c r="AU1287" s="74" t="s">
        <v>717</v>
      </c>
      <c r="AV1287" s="115"/>
      <c r="AW1287" s="395"/>
      <c r="AX1287" s="571">
        <v>0</v>
      </c>
      <c r="AY1287" s="572">
        <v>0</v>
      </c>
      <c r="AZ1287" s="572">
        <v>0</v>
      </c>
      <c r="BA1287" s="572">
        <v>0</v>
      </c>
      <c r="BB1287" s="573">
        <v>0</v>
      </c>
      <c r="BC1287" s="395">
        <v>0</v>
      </c>
      <c r="BD1287" s="115"/>
      <c r="BE1287" s="115"/>
      <c r="BF1287" s="115"/>
      <c r="BG1287" s="115"/>
      <c r="BH1287" s="115"/>
      <c r="BI1287" s="115"/>
      <c r="BJ1287" s="115"/>
      <c r="BK1287" s="115"/>
      <c r="BQ1287" s="74" t="str">
        <f t="shared" si="691"/>
        <v xml:space="preserve"> </v>
      </c>
      <c r="BR1287" s="120" t="str">
        <f t="shared" si="692"/>
        <v xml:space="preserve"> </v>
      </c>
      <c r="BS1287" s="120" t="str">
        <f t="shared" si="693"/>
        <v xml:space="preserve"> </v>
      </c>
      <c r="BU1287" s="74" t="str">
        <f t="shared" si="694"/>
        <v xml:space="preserve"> </v>
      </c>
      <c r="BV1287" s="120" t="str">
        <f t="shared" si="695"/>
        <v xml:space="preserve"> </v>
      </c>
      <c r="BW1287" s="120" t="str">
        <f t="shared" si="696"/>
        <v xml:space="preserve">  </v>
      </c>
      <c r="BY1287" s="74" t="str">
        <f t="shared" si="697"/>
        <v xml:space="preserve"> </v>
      </c>
      <c r="BZ1287" s="120" t="str">
        <f t="shared" si="698"/>
        <v xml:space="preserve"> </v>
      </c>
      <c r="CA1287" s="120" t="str">
        <f t="shared" si="699"/>
        <v xml:space="preserve"> </v>
      </c>
      <c r="CC1287" s="115" t="str">
        <f t="shared" si="700"/>
        <v xml:space="preserve"> </v>
      </c>
      <c r="CD1287" s="120" t="str">
        <f t="shared" si="701"/>
        <v xml:space="preserve"> </v>
      </c>
      <c r="CE1287" s="417" t="str">
        <f t="shared" si="702"/>
        <v xml:space="preserve"> </v>
      </c>
      <c r="CF1287" s="115"/>
      <c r="CG1287" s="115" t="str">
        <f t="shared" si="703"/>
        <v xml:space="preserve"> </v>
      </c>
      <c r="CH1287" s="120" t="str">
        <f t="shared" si="704"/>
        <v xml:space="preserve"> </v>
      </c>
      <c r="CI1287" s="417" t="str">
        <f t="shared" si="705"/>
        <v xml:space="preserve"> </v>
      </c>
      <c r="CJ1287" s="115"/>
      <c r="CK1287" s="115" t="str">
        <f t="shared" si="706"/>
        <v xml:space="preserve"> </v>
      </c>
      <c r="CL1287" s="120" t="str">
        <f t="shared" si="707"/>
        <v xml:space="preserve"> </v>
      </c>
      <c r="CM1287" s="417" t="str">
        <f t="shared" si="714"/>
        <v xml:space="preserve"> </v>
      </c>
      <c r="IS1287" s="106"/>
    </row>
    <row r="1288" spans="2:253" s="74" customFormat="1" ht="17.100000000000001" hidden="1" customHeight="1" x14ac:dyDescent="0.25">
      <c r="B1288" s="504">
        <f>IF(AND('KB Duct Parts'!$BL$14=1,'KB Duct Parts'!P34&gt;0),'KB Duct Parts'!P34,0)</f>
        <v>0</v>
      </c>
      <c r="C1288" s="508" t="s">
        <v>2100</v>
      </c>
      <c r="D1288" s="506" t="str">
        <f t="shared" si="715"/>
        <v>18020A</v>
      </c>
      <c r="E1288" s="504" t="s">
        <v>877</v>
      </c>
      <c r="F1288" s="508" t="str">
        <f t="shared" si="716"/>
        <v xml:space="preserve"> </v>
      </c>
      <c r="G1288" s="509" t="s">
        <v>48</v>
      </c>
      <c r="H1288" s="504"/>
      <c r="I1288" s="1035" t="s">
        <v>1251</v>
      </c>
      <c r="J1288" s="1036"/>
      <c r="K1288" s="516" t="s">
        <v>881</v>
      </c>
      <c r="L1288" s="523" t="s">
        <v>707</v>
      </c>
      <c r="M1288" s="517" t="str">
        <f t="shared" si="708"/>
        <v>Y</v>
      </c>
      <c r="N1288" s="514">
        <f t="shared" si="682"/>
        <v>1470.8</v>
      </c>
      <c r="O1288" s="534">
        <f t="shared" si="688"/>
        <v>0</v>
      </c>
      <c r="P1288" s="680">
        <f>'KB Duct Parts'!$AE$3</f>
        <v>0</v>
      </c>
      <c r="Q1288" s="681">
        <f t="shared" si="683"/>
        <v>0</v>
      </c>
      <c r="R1288" s="682">
        <f t="shared" si="684"/>
        <v>0</v>
      </c>
      <c r="S1288" s="716">
        <v>0.2</v>
      </c>
      <c r="T1288" s="679">
        <f t="shared" si="686"/>
        <v>0</v>
      </c>
      <c r="U1288" s="679">
        <f t="shared" si="687"/>
        <v>0</v>
      </c>
      <c r="Y1288" s="120"/>
      <c r="AD1288" s="79"/>
      <c r="AE1288" s="75"/>
      <c r="AF1288" s="370" t="s">
        <v>707</v>
      </c>
      <c r="AG1288" s="374"/>
      <c r="AH1288" s="378"/>
      <c r="AI1288" s="381"/>
      <c r="AJ1288" s="386"/>
      <c r="AK1288" s="391"/>
      <c r="AL1288" s="386"/>
      <c r="AM1288" s="363">
        <f t="shared" si="709"/>
        <v>1</v>
      </c>
      <c r="AN1288" s="578">
        <v>1470.8</v>
      </c>
      <c r="AO1288" s="120">
        <f t="shared" si="710"/>
        <v>0</v>
      </c>
      <c r="AP1288" s="120">
        <f t="shared" si="711"/>
        <v>0</v>
      </c>
      <c r="AQ1288" s="120">
        <f t="shared" si="712"/>
        <v>0</v>
      </c>
      <c r="AR1288" s="120">
        <f t="shared" si="713"/>
        <v>0</v>
      </c>
      <c r="AS1288" s="120">
        <f t="shared" si="689"/>
        <v>0</v>
      </c>
      <c r="AT1288" s="120">
        <f t="shared" si="690"/>
        <v>0</v>
      </c>
      <c r="AU1288" s="74" t="s">
        <v>717</v>
      </c>
      <c r="AV1288" s="115"/>
      <c r="AW1288" s="395"/>
      <c r="AX1288" s="571">
        <v>0</v>
      </c>
      <c r="AY1288" s="572">
        <v>0</v>
      </c>
      <c r="AZ1288" s="572">
        <v>0</v>
      </c>
      <c r="BA1288" s="572">
        <v>0</v>
      </c>
      <c r="BB1288" s="573">
        <v>0</v>
      </c>
      <c r="BC1288" s="395">
        <v>0</v>
      </c>
      <c r="BD1288" s="115"/>
      <c r="BE1288" s="115"/>
      <c r="BF1288" s="115"/>
      <c r="BG1288" s="115"/>
      <c r="BH1288" s="115"/>
      <c r="BI1288" s="115"/>
      <c r="BJ1288" s="115"/>
      <c r="BK1288" s="115"/>
      <c r="BQ1288" s="74" t="str">
        <f t="shared" si="691"/>
        <v xml:space="preserve"> </v>
      </c>
      <c r="BR1288" s="120" t="str">
        <f t="shared" si="692"/>
        <v xml:space="preserve"> </v>
      </c>
      <c r="BS1288" s="120" t="str">
        <f t="shared" si="693"/>
        <v xml:space="preserve"> </v>
      </c>
      <c r="BU1288" s="74" t="str">
        <f t="shared" si="694"/>
        <v xml:space="preserve"> </v>
      </c>
      <c r="BV1288" s="120" t="str">
        <f t="shared" si="695"/>
        <v xml:space="preserve"> </v>
      </c>
      <c r="BW1288" s="120" t="str">
        <f t="shared" si="696"/>
        <v xml:space="preserve">  </v>
      </c>
      <c r="BY1288" s="74" t="str">
        <f t="shared" si="697"/>
        <v xml:space="preserve"> </v>
      </c>
      <c r="BZ1288" s="120" t="str">
        <f t="shared" si="698"/>
        <v xml:space="preserve"> </v>
      </c>
      <c r="CA1288" s="120" t="str">
        <f t="shared" si="699"/>
        <v xml:space="preserve"> </v>
      </c>
      <c r="CC1288" s="115" t="str">
        <f t="shared" si="700"/>
        <v xml:space="preserve"> </v>
      </c>
      <c r="CD1288" s="120" t="str">
        <f t="shared" si="701"/>
        <v xml:space="preserve"> </v>
      </c>
      <c r="CE1288" s="417" t="str">
        <f t="shared" si="702"/>
        <v xml:space="preserve"> </v>
      </c>
      <c r="CF1288" s="115"/>
      <c r="CG1288" s="115" t="str">
        <f t="shared" si="703"/>
        <v xml:space="preserve"> </v>
      </c>
      <c r="CH1288" s="120" t="str">
        <f t="shared" si="704"/>
        <v xml:space="preserve"> </v>
      </c>
      <c r="CI1288" s="417" t="str">
        <f t="shared" si="705"/>
        <v xml:space="preserve"> </v>
      </c>
      <c r="CJ1288" s="115"/>
      <c r="CK1288" s="115" t="str">
        <f t="shared" si="706"/>
        <v xml:space="preserve"> </v>
      </c>
      <c r="CL1288" s="120" t="str">
        <f t="shared" si="707"/>
        <v xml:space="preserve"> </v>
      </c>
      <c r="CM1288" s="417" t="str">
        <f t="shared" si="714"/>
        <v xml:space="preserve"> </v>
      </c>
      <c r="IS1288" s="106"/>
    </row>
    <row r="1289" spans="2:253" s="74" customFormat="1" ht="17.100000000000001" hidden="1" customHeight="1" x14ac:dyDescent="0.25">
      <c r="B1289" s="504">
        <f>IF(AND('KB Duct Parts'!$BL$14=1,'KB Duct Parts'!P35&gt;0),'KB Duct Parts'!P35,0)</f>
        <v>0</v>
      </c>
      <c r="C1289" s="508" t="s">
        <v>2101</v>
      </c>
      <c r="D1289" s="506" t="str">
        <f t="shared" si="715"/>
        <v>18022A</v>
      </c>
      <c r="E1289" s="504" t="s">
        <v>878</v>
      </c>
      <c r="F1289" s="508" t="str">
        <f t="shared" si="716"/>
        <v xml:space="preserve"> </v>
      </c>
      <c r="G1289" s="509" t="s">
        <v>48</v>
      </c>
      <c r="H1289" s="504"/>
      <c r="I1289" s="1035" t="s">
        <v>1251</v>
      </c>
      <c r="J1289" s="1036"/>
      <c r="K1289" s="516" t="s">
        <v>881</v>
      </c>
      <c r="L1289" s="523" t="s">
        <v>707</v>
      </c>
      <c r="M1289" s="517" t="str">
        <f t="shared" si="708"/>
        <v>Y</v>
      </c>
      <c r="N1289" s="514">
        <f t="shared" si="682"/>
        <v>1592.9</v>
      </c>
      <c r="O1289" s="534">
        <f t="shared" si="688"/>
        <v>0</v>
      </c>
      <c r="P1289" s="680">
        <f>'KB Duct Parts'!$AE$3</f>
        <v>0</v>
      </c>
      <c r="Q1289" s="681">
        <f t="shared" si="683"/>
        <v>0</v>
      </c>
      <c r="R1289" s="682">
        <f t="shared" si="684"/>
        <v>0</v>
      </c>
      <c r="S1289" s="716">
        <v>0.2</v>
      </c>
      <c r="T1289" s="679">
        <f t="shared" si="686"/>
        <v>0</v>
      </c>
      <c r="U1289" s="679">
        <f t="shared" si="687"/>
        <v>0</v>
      </c>
      <c r="Y1289" s="120"/>
      <c r="AD1289" s="79"/>
      <c r="AE1289" s="75"/>
      <c r="AF1289" s="370" t="s">
        <v>707</v>
      </c>
      <c r="AG1289" s="374"/>
      <c r="AH1289" s="378"/>
      <c r="AI1289" s="381"/>
      <c r="AJ1289" s="386"/>
      <c r="AK1289" s="391"/>
      <c r="AL1289" s="386"/>
      <c r="AM1289" s="363">
        <f t="shared" si="709"/>
        <v>1</v>
      </c>
      <c r="AN1289" s="578">
        <v>1592.9</v>
      </c>
      <c r="AO1289" s="120">
        <f t="shared" si="710"/>
        <v>0</v>
      </c>
      <c r="AP1289" s="120">
        <f t="shared" si="711"/>
        <v>0</v>
      </c>
      <c r="AQ1289" s="120">
        <f t="shared" si="712"/>
        <v>0</v>
      </c>
      <c r="AR1289" s="120">
        <f t="shared" si="713"/>
        <v>0</v>
      </c>
      <c r="AS1289" s="120">
        <f t="shared" si="689"/>
        <v>0</v>
      </c>
      <c r="AT1289" s="120">
        <f t="shared" si="690"/>
        <v>0</v>
      </c>
      <c r="AU1289" s="74" t="s">
        <v>717</v>
      </c>
      <c r="AV1289" s="115"/>
      <c r="AW1289" s="395"/>
      <c r="AX1289" s="571">
        <v>0</v>
      </c>
      <c r="AY1289" s="572">
        <v>0</v>
      </c>
      <c r="AZ1289" s="572">
        <v>0</v>
      </c>
      <c r="BA1289" s="572">
        <v>0</v>
      </c>
      <c r="BB1289" s="573">
        <v>0</v>
      </c>
      <c r="BC1289" s="395">
        <v>0</v>
      </c>
      <c r="BD1289" s="115"/>
      <c r="BE1289" s="115"/>
      <c r="BF1289" s="115"/>
      <c r="BG1289" s="115"/>
      <c r="BH1289" s="115"/>
      <c r="BI1289" s="115"/>
      <c r="BJ1289" s="115"/>
      <c r="BK1289" s="115"/>
      <c r="BQ1289" s="74" t="str">
        <f t="shared" si="691"/>
        <v xml:space="preserve"> </v>
      </c>
      <c r="BR1289" s="120" t="str">
        <f t="shared" si="692"/>
        <v xml:space="preserve"> </v>
      </c>
      <c r="BS1289" s="120" t="str">
        <f t="shared" si="693"/>
        <v xml:space="preserve"> </v>
      </c>
      <c r="BU1289" s="74" t="str">
        <f t="shared" si="694"/>
        <v xml:space="preserve"> </v>
      </c>
      <c r="BV1289" s="120" t="str">
        <f t="shared" si="695"/>
        <v xml:space="preserve"> </v>
      </c>
      <c r="BW1289" s="120" t="str">
        <f t="shared" si="696"/>
        <v xml:space="preserve">  </v>
      </c>
      <c r="BY1289" s="74" t="str">
        <f t="shared" si="697"/>
        <v xml:space="preserve"> </v>
      </c>
      <c r="BZ1289" s="120" t="str">
        <f t="shared" si="698"/>
        <v xml:space="preserve"> </v>
      </c>
      <c r="CA1289" s="120" t="str">
        <f t="shared" si="699"/>
        <v xml:space="preserve"> </v>
      </c>
      <c r="CC1289" s="115" t="str">
        <f t="shared" si="700"/>
        <v xml:space="preserve"> </v>
      </c>
      <c r="CD1289" s="120" t="str">
        <f t="shared" si="701"/>
        <v xml:space="preserve"> </v>
      </c>
      <c r="CE1289" s="417" t="str">
        <f t="shared" si="702"/>
        <v xml:space="preserve"> </v>
      </c>
      <c r="CF1289" s="115"/>
      <c r="CG1289" s="115" t="str">
        <f t="shared" si="703"/>
        <v xml:space="preserve"> </v>
      </c>
      <c r="CH1289" s="120" t="str">
        <f t="shared" si="704"/>
        <v xml:space="preserve"> </v>
      </c>
      <c r="CI1289" s="417" t="str">
        <f t="shared" si="705"/>
        <v xml:space="preserve"> </v>
      </c>
      <c r="CJ1289" s="115"/>
      <c r="CK1289" s="115" t="str">
        <f t="shared" si="706"/>
        <v xml:space="preserve"> </v>
      </c>
      <c r="CL1289" s="120" t="str">
        <f t="shared" si="707"/>
        <v xml:space="preserve"> </v>
      </c>
      <c r="CM1289" s="417" t="str">
        <f t="shared" si="714"/>
        <v xml:space="preserve"> </v>
      </c>
      <c r="IS1289" s="106"/>
    </row>
    <row r="1290" spans="2:253" s="74" customFormat="1" ht="17.100000000000001" hidden="1" customHeight="1" x14ac:dyDescent="0.25">
      <c r="B1290" s="504">
        <f>IF(AND('KB Duct Parts'!$BL$14=1,'KB Duct Parts'!P36&gt;0),'KB Duct Parts'!P36,0)</f>
        <v>0</v>
      </c>
      <c r="C1290" s="508" t="s">
        <v>6</v>
      </c>
      <c r="D1290" s="506" t="str">
        <f t="shared" si="715"/>
        <v>18024A</v>
      </c>
      <c r="E1290" s="504" t="s">
        <v>1338</v>
      </c>
      <c r="F1290" s="508" t="str">
        <f t="shared" si="716"/>
        <v xml:space="preserve"> </v>
      </c>
      <c r="G1290" s="509" t="s">
        <v>48</v>
      </c>
      <c r="H1290" s="504"/>
      <c r="I1290" s="1035" t="s">
        <v>1251</v>
      </c>
      <c r="J1290" s="1036"/>
      <c r="K1290" s="516" t="s">
        <v>881</v>
      </c>
      <c r="L1290" s="523" t="s">
        <v>707</v>
      </c>
      <c r="M1290" s="517" t="str">
        <f t="shared" si="708"/>
        <v>Y</v>
      </c>
      <c r="N1290" s="514">
        <f t="shared" si="682"/>
        <v>2312.9</v>
      </c>
      <c r="O1290" s="534">
        <f t="shared" si="688"/>
        <v>0</v>
      </c>
      <c r="P1290" s="680">
        <f>'KB Duct Parts'!$AE$3</f>
        <v>0</v>
      </c>
      <c r="Q1290" s="681">
        <f t="shared" si="683"/>
        <v>0</v>
      </c>
      <c r="R1290" s="682">
        <f t="shared" si="684"/>
        <v>0</v>
      </c>
      <c r="S1290" s="716">
        <v>0.2</v>
      </c>
      <c r="T1290" s="679">
        <f t="shared" si="686"/>
        <v>0</v>
      </c>
      <c r="U1290" s="679">
        <f t="shared" si="687"/>
        <v>0</v>
      </c>
      <c r="Y1290" s="120"/>
      <c r="AD1290" s="79"/>
      <c r="AE1290" s="75"/>
      <c r="AF1290" s="370" t="s">
        <v>707</v>
      </c>
      <c r="AG1290" s="374"/>
      <c r="AH1290" s="378"/>
      <c r="AI1290" s="381"/>
      <c r="AJ1290" s="386"/>
      <c r="AK1290" s="391"/>
      <c r="AL1290" s="386"/>
      <c r="AM1290" s="363">
        <f t="shared" si="709"/>
        <v>1</v>
      </c>
      <c r="AN1290" s="578">
        <v>2312.9</v>
      </c>
      <c r="AO1290" s="120">
        <f t="shared" si="710"/>
        <v>0</v>
      </c>
      <c r="AP1290" s="120">
        <f t="shared" si="711"/>
        <v>0</v>
      </c>
      <c r="AQ1290" s="120">
        <f t="shared" si="712"/>
        <v>0</v>
      </c>
      <c r="AR1290" s="120">
        <f t="shared" si="713"/>
        <v>0</v>
      </c>
      <c r="AS1290" s="120">
        <f t="shared" si="689"/>
        <v>0</v>
      </c>
      <c r="AT1290" s="120">
        <f t="shared" si="690"/>
        <v>0</v>
      </c>
      <c r="AU1290" s="74" t="s">
        <v>717</v>
      </c>
      <c r="AV1290" s="115"/>
      <c r="AW1290" s="395"/>
      <c r="AX1290" s="571">
        <v>0</v>
      </c>
      <c r="AY1290" s="572">
        <v>0</v>
      </c>
      <c r="AZ1290" s="572">
        <v>0</v>
      </c>
      <c r="BA1290" s="572">
        <v>0</v>
      </c>
      <c r="BB1290" s="573">
        <v>0</v>
      </c>
      <c r="BC1290" s="395">
        <v>0</v>
      </c>
      <c r="BD1290" s="115"/>
      <c r="BE1290" s="115"/>
      <c r="BF1290" s="115"/>
      <c r="BG1290" s="115"/>
      <c r="BH1290" s="115"/>
      <c r="BI1290" s="115"/>
      <c r="BJ1290" s="115"/>
      <c r="BK1290" s="115"/>
      <c r="BQ1290" s="74" t="str">
        <f t="shared" si="691"/>
        <v xml:space="preserve"> </v>
      </c>
      <c r="BR1290" s="120" t="str">
        <f t="shared" si="692"/>
        <v xml:space="preserve"> </v>
      </c>
      <c r="BS1290" s="120" t="str">
        <f t="shared" si="693"/>
        <v xml:space="preserve"> </v>
      </c>
      <c r="BU1290" s="74" t="str">
        <f t="shared" si="694"/>
        <v xml:space="preserve"> </v>
      </c>
      <c r="BV1290" s="120" t="str">
        <f t="shared" si="695"/>
        <v xml:space="preserve"> </v>
      </c>
      <c r="BW1290" s="120" t="str">
        <f t="shared" si="696"/>
        <v xml:space="preserve">  </v>
      </c>
      <c r="BY1290" s="74" t="str">
        <f t="shared" si="697"/>
        <v xml:space="preserve"> </v>
      </c>
      <c r="BZ1290" s="120" t="str">
        <f t="shared" si="698"/>
        <v xml:space="preserve"> </v>
      </c>
      <c r="CA1290" s="120" t="str">
        <f t="shared" si="699"/>
        <v xml:space="preserve"> </v>
      </c>
      <c r="CC1290" s="115" t="str">
        <f t="shared" si="700"/>
        <v xml:space="preserve"> </v>
      </c>
      <c r="CD1290" s="120" t="str">
        <f t="shared" si="701"/>
        <v xml:space="preserve"> </v>
      </c>
      <c r="CE1290" s="417" t="str">
        <f t="shared" si="702"/>
        <v xml:space="preserve"> </v>
      </c>
      <c r="CF1290" s="115"/>
      <c r="CG1290" s="115" t="str">
        <f t="shared" si="703"/>
        <v xml:space="preserve"> </v>
      </c>
      <c r="CH1290" s="120" t="str">
        <f t="shared" si="704"/>
        <v xml:space="preserve"> </v>
      </c>
      <c r="CI1290" s="417" t="str">
        <f t="shared" si="705"/>
        <v xml:space="preserve"> </v>
      </c>
      <c r="CJ1290" s="115"/>
      <c r="CK1290" s="115" t="str">
        <f t="shared" si="706"/>
        <v xml:space="preserve"> </v>
      </c>
      <c r="CL1290" s="120" t="str">
        <f t="shared" si="707"/>
        <v xml:space="preserve"> </v>
      </c>
      <c r="CM1290" s="417" t="str">
        <f t="shared" si="714"/>
        <v xml:space="preserve"> </v>
      </c>
      <c r="IS1290" s="106"/>
    </row>
    <row r="1291" spans="2:253" s="74" customFormat="1" ht="17.100000000000001" hidden="1" customHeight="1" x14ac:dyDescent="0.25">
      <c r="B1291" s="504">
        <f>IF(AND('KB Duct Parts'!$BL$14=1,'KB Duct Parts'!N17&gt;0),'KB Duct Parts'!N17,0)</f>
        <v>0</v>
      </c>
      <c r="C1291" s="508">
        <v>18003</v>
      </c>
      <c r="D1291" s="506">
        <f t="shared" si="715"/>
        <v>18003</v>
      </c>
      <c r="E1291" s="520" t="s">
        <v>483</v>
      </c>
      <c r="F1291" s="508" t="str">
        <f t="shared" si="716"/>
        <v xml:space="preserve"> </v>
      </c>
      <c r="G1291" s="509" t="s">
        <v>1356</v>
      </c>
      <c r="H1291" s="504" t="s">
        <v>923</v>
      </c>
      <c r="I1291" s="1035"/>
      <c r="J1291" s="1036"/>
      <c r="K1291" s="516" t="s">
        <v>881</v>
      </c>
      <c r="L1291" s="523" t="s">
        <v>707</v>
      </c>
      <c r="M1291" s="517" t="str">
        <f t="shared" si="708"/>
        <v>Y</v>
      </c>
      <c r="N1291" s="514">
        <f t="shared" si="682"/>
        <v>30.7</v>
      </c>
      <c r="O1291" s="518">
        <f t="shared" si="688"/>
        <v>0</v>
      </c>
      <c r="P1291" s="680">
        <f>'KB Duct Parts'!$AE$3</f>
        <v>0</v>
      </c>
      <c r="Q1291" s="681">
        <f t="shared" si="683"/>
        <v>0</v>
      </c>
      <c r="R1291" s="682">
        <f t="shared" si="684"/>
        <v>0</v>
      </c>
      <c r="S1291" s="716">
        <f t="shared" si="685"/>
        <v>0.35</v>
      </c>
      <c r="T1291" s="679">
        <f t="shared" si="686"/>
        <v>0</v>
      </c>
      <c r="U1291" s="679">
        <f t="shared" si="687"/>
        <v>0</v>
      </c>
      <c r="Y1291" s="120"/>
      <c r="AD1291" s="79"/>
      <c r="AE1291" s="75"/>
      <c r="AF1291" s="370" t="s">
        <v>707</v>
      </c>
      <c r="AG1291" s="374"/>
      <c r="AH1291" s="378"/>
      <c r="AI1291" s="381"/>
      <c r="AJ1291" s="386"/>
      <c r="AK1291" s="391"/>
      <c r="AL1291" s="386"/>
      <c r="AM1291" s="363">
        <f t="shared" si="709"/>
        <v>1</v>
      </c>
      <c r="AN1291" s="578">
        <v>30.7</v>
      </c>
      <c r="AO1291" s="120">
        <f t="shared" si="710"/>
        <v>0</v>
      </c>
      <c r="AP1291" s="120">
        <f t="shared" si="711"/>
        <v>0</v>
      </c>
      <c r="AQ1291" s="120">
        <f t="shared" si="712"/>
        <v>0</v>
      </c>
      <c r="AR1291" s="120">
        <f t="shared" si="713"/>
        <v>0</v>
      </c>
      <c r="AS1291" s="120">
        <f t="shared" si="689"/>
        <v>0</v>
      </c>
      <c r="AT1291" s="120">
        <f t="shared" si="690"/>
        <v>0</v>
      </c>
      <c r="AU1291" s="74" t="s">
        <v>717</v>
      </c>
      <c r="AV1291" s="115"/>
      <c r="AW1291" s="395"/>
      <c r="AX1291" s="571">
        <v>0</v>
      </c>
      <c r="AY1291" s="572">
        <v>0</v>
      </c>
      <c r="AZ1291" s="572">
        <v>0</v>
      </c>
      <c r="BA1291" s="572">
        <v>0</v>
      </c>
      <c r="BB1291" s="573">
        <v>0</v>
      </c>
      <c r="BC1291" s="395">
        <v>0</v>
      </c>
      <c r="BD1291" s="115"/>
      <c r="BE1291" s="115"/>
      <c r="BF1291" s="115"/>
      <c r="BG1291" s="115"/>
      <c r="BH1291" s="115"/>
      <c r="BI1291" s="115"/>
      <c r="BJ1291" s="115"/>
      <c r="BK1291" s="115"/>
      <c r="BQ1291" s="74" t="str">
        <f t="shared" si="691"/>
        <v xml:space="preserve"> </v>
      </c>
      <c r="BR1291" s="120" t="str">
        <f t="shared" si="692"/>
        <v xml:space="preserve"> </v>
      </c>
      <c r="BS1291" s="120" t="str">
        <f t="shared" si="693"/>
        <v xml:space="preserve"> </v>
      </c>
      <c r="BU1291" s="74" t="str">
        <f t="shared" si="694"/>
        <v xml:space="preserve"> </v>
      </c>
      <c r="BV1291" s="120" t="str">
        <f t="shared" si="695"/>
        <v xml:space="preserve"> </v>
      </c>
      <c r="BW1291" s="120" t="str">
        <f t="shared" si="696"/>
        <v xml:space="preserve">  </v>
      </c>
      <c r="BY1291" s="74" t="str">
        <f t="shared" si="697"/>
        <v xml:space="preserve"> </v>
      </c>
      <c r="BZ1291" s="120" t="str">
        <f t="shared" si="698"/>
        <v xml:space="preserve"> </v>
      </c>
      <c r="CA1291" s="120" t="str">
        <f t="shared" si="699"/>
        <v xml:space="preserve"> </v>
      </c>
      <c r="CC1291" s="115" t="str">
        <f t="shared" si="700"/>
        <v xml:space="preserve"> </v>
      </c>
      <c r="CD1291" s="120" t="str">
        <f t="shared" si="701"/>
        <v xml:space="preserve"> </v>
      </c>
      <c r="CE1291" s="417" t="str">
        <f t="shared" si="702"/>
        <v xml:space="preserve"> </v>
      </c>
      <c r="CF1291" s="115"/>
      <c r="CG1291" s="115" t="str">
        <f t="shared" si="703"/>
        <v xml:space="preserve"> </v>
      </c>
      <c r="CH1291" s="120" t="str">
        <f t="shared" si="704"/>
        <v xml:space="preserve"> </v>
      </c>
      <c r="CI1291" s="417" t="str">
        <f t="shared" si="705"/>
        <v xml:space="preserve"> </v>
      </c>
      <c r="CJ1291" s="115"/>
      <c r="CK1291" s="115" t="str">
        <f t="shared" si="706"/>
        <v xml:space="preserve"> </v>
      </c>
      <c r="CL1291" s="120" t="str">
        <f t="shared" si="707"/>
        <v xml:space="preserve"> </v>
      </c>
      <c r="CM1291" s="417" t="str">
        <f t="shared" si="714"/>
        <v xml:space="preserve"> </v>
      </c>
      <c r="IS1291" s="107">
        <v>24.8</v>
      </c>
    </row>
    <row r="1292" spans="2:253" s="74" customFormat="1" ht="17.100000000000001" hidden="1" customHeight="1" x14ac:dyDescent="0.25">
      <c r="B1292" s="504">
        <f>IF(AND('KB Duct Parts'!$BL$14=1,'KB Duct Parts'!N18&gt;0),'KB Duct Parts'!N18,0)</f>
        <v>0</v>
      </c>
      <c r="C1292" s="508">
        <v>18004</v>
      </c>
      <c r="D1292" s="506">
        <f t="shared" si="715"/>
        <v>18004</v>
      </c>
      <c r="E1292" s="520" t="s">
        <v>861</v>
      </c>
      <c r="F1292" s="508" t="str">
        <f t="shared" si="716"/>
        <v xml:space="preserve"> </v>
      </c>
      <c r="G1292" s="509" t="s">
        <v>1356</v>
      </c>
      <c r="H1292" s="504" t="s">
        <v>923</v>
      </c>
      <c r="I1292" s="1035"/>
      <c r="J1292" s="1036"/>
      <c r="K1292" s="516" t="s">
        <v>881</v>
      </c>
      <c r="L1292" s="523" t="s">
        <v>707</v>
      </c>
      <c r="M1292" s="517" t="str">
        <f t="shared" si="708"/>
        <v>Y</v>
      </c>
      <c r="N1292" s="514">
        <f t="shared" si="682"/>
        <v>32</v>
      </c>
      <c r="O1292" s="518">
        <f t="shared" si="688"/>
        <v>0</v>
      </c>
      <c r="P1292" s="680">
        <f>'KB Duct Parts'!$AE$3</f>
        <v>0</v>
      </c>
      <c r="Q1292" s="681">
        <f t="shared" si="683"/>
        <v>0</v>
      </c>
      <c r="R1292" s="682">
        <f t="shared" si="684"/>
        <v>0</v>
      </c>
      <c r="S1292" s="716">
        <f t="shared" si="685"/>
        <v>0.35</v>
      </c>
      <c r="T1292" s="679">
        <f t="shared" si="686"/>
        <v>0</v>
      </c>
      <c r="U1292" s="679">
        <f t="shared" si="687"/>
        <v>0</v>
      </c>
      <c r="Y1292" s="120"/>
      <c r="AD1292" s="79"/>
      <c r="AE1292" s="75"/>
      <c r="AF1292" s="370" t="s">
        <v>707</v>
      </c>
      <c r="AG1292" s="374"/>
      <c r="AH1292" s="378"/>
      <c r="AI1292" s="381"/>
      <c r="AJ1292" s="386"/>
      <c r="AK1292" s="391"/>
      <c r="AL1292" s="386"/>
      <c r="AM1292" s="363">
        <f t="shared" si="709"/>
        <v>1</v>
      </c>
      <c r="AN1292" s="578">
        <v>32</v>
      </c>
      <c r="AO1292" s="120">
        <f t="shared" si="710"/>
        <v>0</v>
      </c>
      <c r="AP1292" s="120">
        <f t="shared" si="711"/>
        <v>0</v>
      </c>
      <c r="AQ1292" s="120">
        <f t="shared" si="712"/>
        <v>0</v>
      </c>
      <c r="AR1292" s="120">
        <f t="shared" si="713"/>
        <v>0</v>
      </c>
      <c r="AS1292" s="120">
        <f t="shared" si="689"/>
        <v>0</v>
      </c>
      <c r="AT1292" s="120">
        <f t="shared" si="690"/>
        <v>0</v>
      </c>
      <c r="AU1292" s="74" t="s">
        <v>717</v>
      </c>
      <c r="AV1292" s="115"/>
      <c r="AW1292" s="395"/>
      <c r="AX1292" s="571">
        <v>0</v>
      </c>
      <c r="AY1292" s="572">
        <v>0</v>
      </c>
      <c r="AZ1292" s="572">
        <v>0</v>
      </c>
      <c r="BA1292" s="572">
        <v>0</v>
      </c>
      <c r="BB1292" s="573">
        <v>0</v>
      </c>
      <c r="BC1292" s="395">
        <v>0</v>
      </c>
      <c r="BD1292" s="115"/>
      <c r="BE1292" s="115"/>
      <c r="BF1292" s="115"/>
      <c r="BG1292" s="115"/>
      <c r="BH1292" s="115"/>
      <c r="BI1292" s="115"/>
      <c r="BJ1292" s="115"/>
      <c r="BK1292" s="115"/>
      <c r="BQ1292" s="74" t="str">
        <f t="shared" si="691"/>
        <v xml:space="preserve"> </v>
      </c>
      <c r="BR1292" s="120" t="str">
        <f t="shared" si="692"/>
        <v xml:space="preserve"> </v>
      </c>
      <c r="BS1292" s="120" t="str">
        <f t="shared" si="693"/>
        <v xml:space="preserve"> </v>
      </c>
      <c r="BU1292" s="74" t="str">
        <f t="shared" si="694"/>
        <v xml:space="preserve"> </v>
      </c>
      <c r="BV1292" s="120" t="str">
        <f t="shared" si="695"/>
        <v xml:space="preserve"> </v>
      </c>
      <c r="BW1292" s="120" t="str">
        <f t="shared" si="696"/>
        <v xml:space="preserve">  </v>
      </c>
      <c r="BY1292" s="74" t="str">
        <f t="shared" si="697"/>
        <v xml:space="preserve"> </v>
      </c>
      <c r="BZ1292" s="120" t="str">
        <f t="shared" si="698"/>
        <v xml:space="preserve"> </v>
      </c>
      <c r="CA1292" s="120" t="str">
        <f t="shared" si="699"/>
        <v xml:space="preserve"> </v>
      </c>
      <c r="CC1292" s="115" t="str">
        <f t="shared" si="700"/>
        <v xml:space="preserve"> </v>
      </c>
      <c r="CD1292" s="120" t="str">
        <f t="shared" si="701"/>
        <v xml:space="preserve"> </v>
      </c>
      <c r="CE1292" s="417" t="str">
        <f t="shared" si="702"/>
        <v xml:space="preserve"> </v>
      </c>
      <c r="CF1292" s="115"/>
      <c r="CG1292" s="115" t="str">
        <f t="shared" si="703"/>
        <v xml:space="preserve"> </v>
      </c>
      <c r="CH1292" s="120" t="str">
        <f t="shared" si="704"/>
        <v xml:space="preserve"> </v>
      </c>
      <c r="CI1292" s="417" t="str">
        <f t="shared" si="705"/>
        <v xml:space="preserve"> </v>
      </c>
      <c r="CJ1292" s="115"/>
      <c r="CK1292" s="115" t="str">
        <f t="shared" si="706"/>
        <v xml:space="preserve"> </v>
      </c>
      <c r="CL1292" s="120" t="str">
        <f t="shared" si="707"/>
        <v xml:space="preserve"> </v>
      </c>
      <c r="CM1292" s="417" t="str">
        <f t="shared" si="714"/>
        <v xml:space="preserve"> </v>
      </c>
      <c r="IS1292" s="107">
        <v>25.8</v>
      </c>
    </row>
    <row r="1293" spans="2:253" s="74" customFormat="1" ht="17.100000000000001" customHeight="1" x14ac:dyDescent="0.25">
      <c r="B1293" s="504">
        <f>IF(AND('KB Duct Parts'!$BL$14=1,'KB Duct Parts'!N19&gt;0),'KB Duct Parts'!N19,0)</f>
        <v>7</v>
      </c>
      <c r="C1293" s="508">
        <v>18005</v>
      </c>
      <c r="D1293" s="506">
        <f t="shared" si="715"/>
        <v>18005</v>
      </c>
      <c r="E1293" s="504" t="s">
        <v>862</v>
      </c>
      <c r="F1293" s="508" t="str">
        <f t="shared" si="716"/>
        <v xml:space="preserve"> </v>
      </c>
      <c r="G1293" s="509" t="s">
        <v>1356</v>
      </c>
      <c r="H1293" s="504" t="s">
        <v>923</v>
      </c>
      <c r="I1293" s="1035"/>
      <c r="J1293" s="1036"/>
      <c r="K1293" s="516" t="s">
        <v>881</v>
      </c>
      <c r="L1293" s="523" t="s">
        <v>707</v>
      </c>
      <c r="M1293" s="517" t="str">
        <f t="shared" si="708"/>
        <v>Y</v>
      </c>
      <c r="N1293" s="514">
        <f t="shared" si="682"/>
        <v>33.4</v>
      </c>
      <c r="O1293" s="518">
        <f t="shared" si="688"/>
        <v>233.79999999999998</v>
      </c>
      <c r="P1293" s="680">
        <f>'KB Duct Parts'!$AE$3</f>
        <v>0</v>
      </c>
      <c r="Q1293" s="681">
        <f t="shared" si="683"/>
        <v>33.4</v>
      </c>
      <c r="R1293" s="682">
        <f t="shared" si="684"/>
        <v>233.79999999999998</v>
      </c>
      <c r="S1293" s="716">
        <f t="shared" si="685"/>
        <v>0.35</v>
      </c>
      <c r="T1293" s="679">
        <f t="shared" si="686"/>
        <v>21.71</v>
      </c>
      <c r="U1293" s="679">
        <f t="shared" si="687"/>
        <v>151.97</v>
      </c>
      <c r="Y1293" s="120"/>
      <c r="AD1293" s="79"/>
      <c r="AE1293" s="75"/>
      <c r="AF1293" s="370" t="s">
        <v>707</v>
      </c>
      <c r="AG1293" s="374"/>
      <c r="AH1293" s="378"/>
      <c r="AI1293" s="381"/>
      <c r="AJ1293" s="386"/>
      <c r="AK1293" s="391"/>
      <c r="AL1293" s="386"/>
      <c r="AM1293" s="363">
        <f t="shared" si="709"/>
        <v>1</v>
      </c>
      <c r="AN1293" s="578">
        <v>33.4</v>
      </c>
      <c r="AO1293" s="120">
        <f t="shared" si="710"/>
        <v>0</v>
      </c>
      <c r="AP1293" s="120">
        <f t="shared" si="711"/>
        <v>0</v>
      </c>
      <c r="AQ1293" s="120">
        <f t="shared" si="712"/>
        <v>0</v>
      </c>
      <c r="AR1293" s="120">
        <f t="shared" si="713"/>
        <v>0</v>
      </c>
      <c r="AS1293" s="120">
        <f t="shared" si="689"/>
        <v>0</v>
      </c>
      <c r="AT1293" s="120">
        <f t="shared" si="690"/>
        <v>0</v>
      </c>
      <c r="AU1293" s="74" t="s">
        <v>717</v>
      </c>
      <c r="AV1293" s="115"/>
      <c r="AW1293" s="395"/>
      <c r="AX1293" s="571">
        <v>0</v>
      </c>
      <c r="AY1293" s="572">
        <v>0</v>
      </c>
      <c r="AZ1293" s="572">
        <v>0</v>
      </c>
      <c r="BA1293" s="572">
        <v>0</v>
      </c>
      <c r="BB1293" s="573">
        <v>0</v>
      </c>
      <c r="BC1293" s="395">
        <v>0</v>
      </c>
      <c r="BD1293" s="115"/>
      <c r="BE1293" s="115"/>
      <c r="BF1293" s="115"/>
      <c r="BG1293" s="115"/>
      <c r="BH1293" s="115"/>
      <c r="BI1293" s="115"/>
      <c r="BJ1293" s="115"/>
      <c r="BK1293" s="115"/>
      <c r="BQ1293" s="74" t="str">
        <f t="shared" si="691"/>
        <v xml:space="preserve"> </v>
      </c>
      <c r="BR1293" s="120" t="str">
        <f t="shared" si="692"/>
        <v xml:space="preserve"> </v>
      </c>
      <c r="BS1293" s="120" t="str">
        <f t="shared" si="693"/>
        <v xml:space="preserve"> </v>
      </c>
      <c r="BU1293" s="74" t="str">
        <f t="shared" si="694"/>
        <v xml:space="preserve"> </v>
      </c>
      <c r="BV1293" s="120" t="str">
        <f t="shared" si="695"/>
        <v xml:space="preserve"> </v>
      </c>
      <c r="BW1293" s="120" t="str">
        <f t="shared" si="696"/>
        <v xml:space="preserve">  </v>
      </c>
      <c r="BY1293" s="74" t="str">
        <f t="shared" si="697"/>
        <v xml:space="preserve"> </v>
      </c>
      <c r="BZ1293" s="120" t="str">
        <f t="shared" si="698"/>
        <v xml:space="preserve"> </v>
      </c>
      <c r="CA1293" s="120" t="str">
        <f t="shared" si="699"/>
        <v xml:space="preserve"> </v>
      </c>
      <c r="CC1293" s="115" t="str">
        <f t="shared" si="700"/>
        <v xml:space="preserve"> </v>
      </c>
      <c r="CD1293" s="120" t="str">
        <f t="shared" si="701"/>
        <v xml:space="preserve"> </v>
      </c>
      <c r="CE1293" s="417" t="str">
        <f t="shared" si="702"/>
        <v xml:space="preserve"> </v>
      </c>
      <c r="CF1293" s="115"/>
      <c r="CG1293" s="115" t="str">
        <f t="shared" si="703"/>
        <v xml:space="preserve"> </v>
      </c>
      <c r="CH1293" s="120" t="str">
        <f t="shared" si="704"/>
        <v xml:space="preserve"> </v>
      </c>
      <c r="CI1293" s="417" t="str">
        <f t="shared" si="705"/>
        <v xml:space="preserve"> </v>
      </c>
      <c r="CJ1293" s="115"/>
      <c r="CK1293" s="115" t="str">
        <f t="shared" si="706"/>
        <v xml:space="preserve"> </v>
      </c>
      <c r="CL1293" s="120" t="str">
        <f t="shared" si="707"/>
        <v xml:space="preserve"> </v>
      </c>
      <c r="CM1293" s="417" t="str">
        <f t="shared" si="714"/>
        <v xml:space="preserve"> </v>
      </c>
      <c r="IS1293" s="107">
        <v>26.9</v>
      </c>
    </row>
    <row r="1294" spans="2:253" s="74" customFormat="1" ht="17.100000000000001" hidden="1" customHeight="1" x14ac:dyDescent="0.25">
      <c r="B1294" s="504">
        <f>IF(AND('KB Duct Parts'!$BL$14=1,'KB Duct Parts'!N20&gt;0),'KB Duct Parts'!N20,0)</f>
        <v>0</v>
      </c>
      <c r="C1294" s="508">
        <v>18006</v>
      </c>
      <c r="D1294" s="506">
        <f t="shared" si="715"/>
        <v>18006</v>
      </c>
      <c r="E1294" s="504" t="s">
        <v>863</v>
      </c>
      <c r="F1294" s="508" t="str">
        <f t="shared" si="716"/>
        <v xml:space="preserve"> </v>
      </c>
      <c r="G1294" s="509" t="s">
        <v>1356</v>
      </c>
      <c r="H1294" s="504" t="s">
        <v>923</v>
      </c>
      <c r="I1294" s="1035"/>
      <c r="J1294" s="1036"/>
      <c r="K1294" s="516" t="s">
        <v>881</v>
      </c>
      <c r="L1294" s="523" t="s">
        <v>707</v>
      </c>
      <c r="M1294" s="517" t="str">
        <f t="shared" si="708"/>
        <v>Y</v>
      </c>
      <c r="N1294" s="514">
        <f t="shared" si="682"/>
        <v>43.8</v>
      </c>
      <c r="O1294" s="518">
        <f t="shared" si="688"/>
        <v>0</v>
      </c>
      <c r="P1294" s="680">
        <f>'KB Duct Parts'!$AE$3</f>
        <v>0</v>
      </c>
      <c r="Q1294" s="681">
        <f t="shared" si="683"/>
        <v>0</v>
      </c>
      <c r="R1294" s="682">
        <f t="shared" si="684"/>
        <v>0</v>
      </c>
      <c r="S1294" s="716">
        <f t="shared" si="685"/>
        <v>0.35</v>
      </c>
      <c r="T1294" s="679">
        <f t="shared" si="686"/>
        <v>0</v>
      </c>
      <c r="U1294" s="679">
        <f t="shared" si="687"/>
        <v>0</v>
      </c>
      <c r="Y1294" s="120"/>
      <c r="AD1294" s="79"/>
      <c r="AE1294" s="75"/>
      <c r="AF1294" s="370" t="s">
        <v>707</v>
      </c>
      <c r="AG1294" s="374"/>
      <c r="AH1294" s="378"/>
      <c r="AI1294" s="381"/>
      <c r="AJ1294" s="386"/>
      <c r="AK1294" s="391"/>
      <c r="AL1294" s="386"/>
      <c r="AM1294" s="363">
        <f t="shared" si="709"/>
        <v>1</v>
      </c>
      <c r="AN1294" s="578">
        <v>43.8</v>
      </c>
      <c r="AO1294" s="120">
        <f t="shared" si="710"/>
        <v>0</v>
      </c>
      <c r="AP1294" s="120">
        <f t="shared" si="711"/>
        <v>0</v>
      </c>
      <c r="AQ1294" s="120">
        <f t="shared" si="712"/>
        <v>0</v>
      </c>
      <c r="AR1294" s="120">
        <f t="shared" si="713"/>
        <v>0</v>
      </c>
      <c r="AS1294" s="120">
        <f t="shared" si="689"/>
        <v>0</v>
      </c>
      <c r="AT1294" s="120">
        <f t="shared" si="690"/>
        <v>0</v>
      </c>
      <c r="AU1294" s="74" t="s">
        <v>717</v>
      </c>
      <c r="AV1294" s="115"/>
      <c r="AW1294" s="395"/>
      <c r="AX1294" s="571">
        <v>0</v>
      </c>
      <c r="AY1294" s="572">
        <v>0</v>
      </c>
      <c r="AZ1294" s="572">
        <v>0</v>
      </c>
      <c r="BA1294" s="572">
        <v>0</v>
      </c>
      <c r="BB1294" s="573">
        <v>0</v>
      </c>
      <c r="BC1294" s="395">
        <v>0</v>
      </c>
      <c r="BD1294" s="115"/>
      <c r="BE1294" s="115"/>
      <c r="BF1294" s="115"/>
      <c r="BG1294" s="115"/>
      <c r="BH1294" s="115"/>
      <c r="BI1294" s="115"/>
      <c r="BJ1294" s="115"/>
      <c r="BK1294" s="115"/>
      <c r="BQ1294" s="74" t="str">
        <f t="shared" si="691"/>
        <v xml:space="preserve"> </v>
      </c>
      <c r="BR1294" s="120" t="str">
        <f t="shared" si="692"/>
        <v xml:space="preserve"> </v>
      </c>
      <c r="BS1294" s="120" t="str">
        <f t="shared" si="693"/>
        <v xml:space="preserve"> </v>
      </c>
      <c r="BU1294" s="74" t="str">
        <f t="shared" si="694"/>
        <v xml:space="preserve"> </v>
      </c>
      <c r="BV1294" s="120" t="str">
        <f t="shared" si="695"/>
        <v xml:space="preserve"> </v>
      </c>
      <c r="BW1294" s="120" t="str">
        <f t="shared" si="696"/>
        <v xml:space="preserve">  </v>
      </c>
      <c r="BY1294" s="74" t="str">
        <f t="shared" si="697"/>
        <v xml:space="preserve"> </v>
      </c>
      <c r="BZ1294" s="120" t="str">
        <f t="shared" si="698"/>
        <v xml:space="preserve"> </v>
      </c>
      <c r="CA1294" s="120" t="str">
        <f t="shared" si="699"/>
        <v xml:space="preserve"> </v>
      </c>
      <c r="CC1294" s="115" t="str">
        <f t="shared" si="700"/>
        <v xml:space="preserve"> </v>
      </c>
      <c r="CD1294" s="120" t="str">
        <f t="shared" si="701"/>
        <v xml:space="preserve"> </v>
      </c>
      <c r="CE1294" s="417" t="str">
        <f t="shared" si="702"/>
        <v xml:space="preserve"> </v>
      </c>
      <c r="CF1294" s="115"/>
      <c r="CG1294" s="115" t="str">
        <f t="shared" si="703"/>
        <v xml:space="preserve"> </v>
      </c>
      <c r="CH1294" s="120" t="str">
        <f t="shared" si="704"/>
        <v xml:space="preserve"> </v>
      </c>
      <c r="CI1294" s="417" t="str">
        <f t="shared" si="705"/>
        <v xml:space="preserve"> </v>
      </c>
      <c r="CJ1294" s="115"/>
      <c r="CK1294" s="115" t="str">
        <f t="shared" si="706"/>
        <v xml:space="preserve"> </v>
      </c>
      <c r="CL1294" s="120" t="str">
        <f t="shared" si="707"/>
        <v xml:space="preserve"> </v>
      </c>
      <c r="CM1294" s="417" t="str">
        <f t="shared" si="714"/>
        <v xml:space="preserve"> </v>
      </c>
      <c r="IS1294" s="107">
        <v>35.299999999999997</v>
      </c>
    </row>
    <row r="1295" spans="2:253" s="74" customFormat="1" ht="17.100000000000001" hidden="1" customHeight="1" x14ac:dyDescent="0.25">
      <c r="B1295" s="504">
        <f>IF(AND('KB Duct Parts'!$BL$14=1,'KB Duct Parts'!N21&gt;0),'KB Duct Parts'!N21,0)</f>
        <v>0</v>
      </c>
      <c r="C1295" s="508">
        <v>18007</v>
      </c>
      <c r="D1295" s="506">
        <f t="shared" si="715"/>
        <v>18007</v>
      </c>
      <c r="E1295" s="504" t="s">
        <v>864</v>
      </c>
      <c r="F1295" s="508" t="str">
        <f t="shared" si="716"/>
        <v xml:space="preserve"> </v>
      </c>
      <c r="G1295" s="509" t="s">
        <v>1356</v>
      </c>
      <c r="H1295" s="504" t="s">
        <v>923</v>
      </c>
      <c r="I1295" s="1035"/>
      <c r="J1295" s="1036"/>
      <c r="K1295" s="516" t="s">
        <v>881</v>
      </c>
      <c r="L1295" s="523" t="s">
        <v>707</v>
      </c>
      <c r="M1295" s="517" t="str">
        <f t="shared" si="708"/>
        <v>Y</v>
      </c>
      <c r="N1295" s="514">
        <f t="shared" si="682"/>
        <v>54.2</v>
      </c>
      <c r="O1295" s="518">
        <f t="shared" si="688"/>
        <v>0</v>
      </c>
      <c r="P1295" s="680">
        <f>'KB Duct Parts'!$AE$3</f>
        <v>0</v>
      </c>
      <c r="Q1295" s="681">
        <f t="shared" si="683"/>
        <v>0</v>
      </c>
      <c r="R1295" s="682">
        <f t="shared" si="684"/>
        <v>0</v>
      </c>
      <c r="S1295" s="716">
        <f t="shared" si="685"/>
        <v>0.35</v>
      </c>
      <c r="T1295" s="679">
        <f t="shared" si="686"/>
        <v>0</v>
      </c>
      <c r="U1295" s="679">
        <f t="shared" si="687"/>
        <v>0</v>
      </c>
      <c r="Y1295" s="120"/>
      <c r="AD1295" s="79"/>
      <c r="AE1295" s="75"/>
      <c r="AF1295" s="370" t="s">
        <v>707</v>
      </c>
      <c r="AG1295" s="374"/>
      <c r="AH1295" s="378"/>
      <c r="AI1295" s="381"/>
      <c r="AJ1295" s="386"/>
      <c r="AK1295" s="391"/>
      <c r="AL1295" s="386"/>
      <c r="AM1295" s="363">
        <f t="shared" si="709"/>
        <v>1</v>
      </c>
      <c r="AN1295" s="578">
        <v>54.2</v>
      </c>
      <c r="AO1295" s="120">
        <f t="shared" si="710"/>
        <v>0</v>
      </c>
      <c r="AP1295" s="120">
        <f t="shared" si="711"/>
        <v>0</v>
      </c>
      <c r="AQ1295" s="120">
        <f t="shared" si="712"/>
        <v>0</v>
      </c>
      <c r="AR1295" s="120">
        <f t="shared" si="713"/>
        <v>0</v>
      </c>
      <c r="AS1295" s="120">
        <f t="shared" si="689"/>
        <v>0</v>
      </c>
      <c r="AT1295" s="120">
        <f t="shared" si="690"/>
        <v>0</v>
      </c>
      <c r="AU1295" s="74" t="s">
        <v>717</v>
      </c>
      <c r="AV1295" s="115"/>
      <c r="AW1295" s="395"/>
      <c r="AX1295" s="571">
        <v>0</v>
      </c>
      <c r="AY1295" s="572">
        <v>0</v>
      </c>
      <c r="AZ1295" s="572">
        <v>0</v>
      </c>
      <c r="BA1295" s="572">
        <v>0</v>
      </c>
      <c r="BB1295" s="573">
        <v>0</v>
      </c>
      <c r="BC1295" s="395">
        <v>0</v>
      </c>
      <c r="BD1295" s="115"/>
      <c r="BE1295" s="115"/>
      <c r="BF1295" s="115"/>
      <c r="BG1295" s="115"/>
      <c r="BH1295" s="115"/>
      <c r="BI1295" s="115"/>
      <c r="BJ1295" s="115"/>
      <c r="BK1295" s="115"/>
      <c r="BQ1295" s="74" t="str">
        <f t="shared" si="691"/>
        <v xml:space="preserve"> </v>
      </c>
      <c r="BR1295" s="120" t="str">
        <f t="shared" si="692"/>
        <v xml:space="preserve"> </v>
      </c>
      <c r="BS1295" s="120" t="str">
        <f t="shared" si="693"/>
        <v xml:space="preserve"> </v>
      </c>
      <c r="BU1295" s="74" t="str">
        <f t="shared" si="694"/>
        <v xml:space="preserve"> </v>
      </c>
      <c r="BV1295" s="120" t="str">
        <f t="shared" si="695"/>
        <v xml:space="preserve"> </v>
      </c>
      <c r="BW1295" s="120" t="str">
        <f t="shared" si="696"/>
        <v xml:space="preserve">  </v>
      </c>
      <c r="BY1295" s="74" t="str">
        <f t="shared" si="697"/>
        <v xml:space="preserve"> </v>
      </c>
      <c r="BZ1295" s="120" t="str">
        <f t="shared" si="698"/>
        <v xml:space="preserve"> </v>
      </c>
      <c r="CA1295" s="120" t="str">
        <f t="shared" si="699"/>
        <v xml:space="preserve"> </v>
      </c>
      <c r="CC1295" s="115" t="str">
        <f t="shared" si="700"/>
        <v xml:space="preserve"> </v>
      </c>
      <c r="CD1295" s="120" t="str">
        <f t="shared" si="701"/>
        <v xml:space="preserve"> </v>
      </c>
      <c r="CE1295" s="417" t="str">
        <f t="shared" si="702"/>
        <v xml:space="preserve"> </v>
      </c>
      <c r="CF1295" s="115"/>
      <c r="CG1295" s="115" t="str">
        <f t="shared" si="703"/>
        <v xml:space="preserve"> </v>
      </c>
      <c r="CH1295" s="120" t="str">
        <f t="shared" si="704"/>
        <v xml:space="preserve"> </v>
      </c>
      <c r="CI1295" s="417" t="str">
        <f t="shared" si="705"/>
        <v xml:space="preserve"> </v>
      </c>
      <c r="CJ1295" s="115"/>
      <c r="CK1295" s="115" t="str">
        <f t="shared" si="706"/>
        <v xml:space="preserve"> </v>
      </c>
      <c r="CL1295" s="120" t="str">
        <f t="shared" si="707"/>
        <v xml:space="preserve"> </v>
      </c>
      <c r="CM1295" s="417" t="str">
        <f t="shared" si="714"/>
        <v xml:space="preserve"> </v>
      </c>
      <c r="IS1295" s="107">
        <v>43.7</v>
      </c>
    </row>
    <row r="1296" spans="2:253" s="74" customFormat="1" ht="17.100000000000001" hidden="1" customHeight="1" x14ac:dyDescent="0.25">
      <c r="B1296" s="504">
        <f>IF(AND('KB Duct Parts'!$BL$14=1,'KB Duct Parts'!N22&gt;0),'KB Duct Parts'!N22,0)</f>
        <v>0</v>
      </c>
      <c r="C1296" s="508">
        <v>18008</v>
      </c>
      <c r="D1296" s="506">
        <f t="shared" si="715"/>
        <v>18008</v>
      </c>
      <c r="E1296" s="504" t="s">
        <v>865</v>
      </c>
      <c r="F1296" s="508" t="str">
        <f t="shared" si="716"/>
        <v xml:space="preserve"> </v>
      </c>
      <c r="G1296" s="509" t="s">
        <v>1356</v>
      </c>
      <c r="H1296" s="504" t="s">
        <v>923</v>
      </c>
      <c r="I1296" s="1035"/>
      <c r="J1296" s="1036"/>
      <c r="K1296" s="516" t="s">
        <v>881</v>
      </c>
      <c r="L1296" s="523" t="s">
        <v>707</v>
      </c>
      <c r="M1296" s="517" t="str">
        <f t="shared" si="708"/>
        <v>Y</v>
      </c>
      <c r="N1296" s="514">
        <f t="shared" si="682"/>
        <v>64.099999999999994</v>
      </c>
      <c r="O1296" s="518">
        <f t="shared" si="688"/>
        <v>0</v>
      </c>
      <c r="P1296" s="680">
        <f>'KB Duct Parts'!$AE$3</f>
        <v>0</v>
      </c>
      <c r="Q1296" s="681">
        <f t="shared" si="683"/>
        <v>0</v>
      </c>
      <c r="R1296" s="682">
        <f t="shared" si="684"/>
        <v>0</v>
      </c>
      <c r="S1296" s="716">
        <f t="shared" si="685"/>
        <v>0.35</v>
      </c>
      <c r="T1296" s="679">
        <f t="shared" si="686"/>
        <v>0</v>
      </c>
      <c r="U1296" s="679">
        <f t="shared" si="687"/>
        <v>0</v>
      </c>
      <c r="Y1296" s="120"/>
      <c r="AD1296" s="79"/>
      <c r="AE1296" s="75"/>
      <c r="AF1296" s="370" t="s">
        <v>707</v>
      </c>
      <c r="AG1296" s="374"/>
      <c r="AH1296" s="378"/>
      <c r="AI1296" s="381"/>
      <c r="AJ1296" s="386"/>
      <c r="AK1296" s="391"/>
      <c r="AL1296" s="386"/>
      <c r="AM1296" s="363">
        <f t="shared" si="709"/>
        <v>1</v>
      </c>
      <c r="AN1296" s="578">
        <v>64.099999999999994</v>
      </c>
      <c r="AO1296" s="120">
        <f t="shared" si="710"/>
        <v>0</v>
      </c>
      <c r="AP1296" s="120">
        <f t="shared" si="711"/>
        <v>0</v>
      </c>
      <c r="AQ1296" s="120">
        <f t="shared" si="712"/>
        <v>0</v>
      </c>
      <c r="AR1296" s="120">
        <f t="shared" si="713"/>
        <v>0</v>
      </c>
      <c r="AS1296" s="120">
        <f t="shared" si="689"/>
        <v>0</v>
      </c>
      <c r="AT1296" s="120">
        <f t="shared" si="690"/>
        <v>0</v>
      </c>
      <c r="AU1296" s="74" t="s">
        <v>717</v>
      </c>
      <c r="AV1296" s="115"/>
      <c r="AW1296" s="395"/>
      <c r="AX1296" s="571">
        <v>0</v>
      </c>
      <c r="AY1296" s="572">
        <v>0</v>
      </c>
      <c r="AZ1296" s="572">
        <v>0</v>
      </c>
      <c r="BA1296" s="572">
        <v>0</v>
      </c>
      <c r="BB1296" s="573">
        <v>0</v>
      </c>
      <c r="BC1296" s="395">
        <v>0</v>
      </c>
      <c r="BD1296" s="115"/>
      <c r="BE1296" s="115"/>
      <c r="BF1296" s="115"/>
      <c r="BG1296" s="115"/>
      <c r="BH1296" s="115"/>
      <c r="BI1296" s="115"/>
      <c r="BJ1296" s="115"/>
      <c r="BK1296" s="115"/>
      <c r="BQ1296" s="74" t="str">
        <f t="shared" si="691"/>
        <v xml:space="preserve"> </v>
      </c>
      <c r="BR1296" s="120" t="str">
        <f t="shared" si="692"/>
        <v xml:space="preserve"> </v>
      </c>
      <c r="BS1296" s="120" t="str">
        <f t="shared" si="693"/>
        <v xml:space="preserve"> </v>
      </c>
      <c r="BU1296" s="74" t="str">
        <f t="shared" si="694"/>
        <v xml:space="preserve"> </v>
      </c>
      <c r="BV1296" s="120" t="str">
        <f t="shared" si="695"/>
        <v xml:space="preserve"> </v>
      </c>
      <c r="BW1296" s="120" t="str">
        <f t="shared" si="696"/>
        <v xml:space="preserve">  </v>
      </c>
      <c r="BY1296" s="74" t="str">
        <f t="shared" si="697"/>
        <v xml:space="preserve"> </v>
      </c>
      <c r="BZ1296" s="120" t="str">
        <f t="shared" si="698"/>
        <v xml:space="preserve"> </v>
      </c>
      <c r="CA1296" s="120" t="str">
        <f t="shared" si="699"/>
        <v xml:space="preserve"> </v>
      </c>
      <c r="CC1296" s="115" t="str">
        <f t="shared" si="700"/>
        <v xml:space="preserve"> </v>
      </c>
      <c r="CD1296" s="120" t="str">
        <f t="shared" si="701"/>
        <v xml:space="preserve"> </v>
      </c>
      <c r="CE1296" s="417" t="str">
        <f t="shared" si="702"/>
        <v xml:space="preserve"> </v>
      </c>
      <c r="CF1296" s="115"/>
      <c r="CG1296" s="115" t="str">
        <f t="shared" si="703"/>
        <v xml:space="preserve"> </v>
      </c>
      <c r="CH1296" s="120" t="str">
        <f t="shared" si="704"/>
        <v xml:space="preserve"> </v>
      </c>
      <c r="CI1296" s="417" t="str">
        <f t="shared" si="705"/>
        <v xml:space="preserve"> </v>
      </c>
      <c r="CJ1296" s="115"/>
      <c r="CK1296" s="115" t="str">
        <f t="shared" si="706"/>
        <v xml:space="preserve"> </v>
      </c>
      <c r="CL1296" s="120" t="str">
        <f t="shared" si="707"/>
        <v xml:space="preserve"> </v>
      </c>
      <c r="CM1296" s="417" t="str">
        <f t="shared" si="714"/>
        <v xml:space="preserve"> </v>
      </c>
      <c r="IS1296" s="107">
        <v>51.7</v>
      </c>
    </row>
    <row r="1297" spans="2:253" s="74" customFormat="1" ht="17.100000000000001" hidden="1" customHeight="1" x14ac:dyDescent="0.25">
      <c r="B1297" s="504">
        <f>IF(AND('KB Duct Parts'!$BL$14=1,'KB Duct Parts'!N23&gt;0),'KB Duct Parts'!N23,0)</f>
        <v>0</v>
      </c>
      <c r="C1297" s="508">
        <v>18009</v>
      </c>
      <c r="D1297" s="506">
        <f t="shared" si="715"/>
        <v>18009</v>
      </c>
      <c r="E1297" s="504" t="s">
        <v>866</v>
      </c>
      <c r="F1297" s="508" t="str">
        <f t="shared" si="716"/>
        <v xml:space="preserve"> </v>
      </c>
      <c r="G1297" s="509" t="s">
        <v>1356</v>
      </c>
      <c r="H1297" s="504" t="s">
        <v>923</v>
      </c>
      <c r="I1297" s="1035"/>
      <c r="J1297" s="1036"/>
      <c r="K1297" s="516" t="s">
        <v>881</v>
      </c>
      <c r="L1297" s="523" t="s">
        <v>707</v>
      </c>
      <c r="M1297" s="517" t="str">
        <f t="shared" si="708"/>
        <v>Y</v>
      </c>
      <c r="N1297" s="514">
        <f t="shared" si="682"/>
        <v>90.2</v>
      </c>
      <c r="O1297" s="518">
        <f t="shared" si="688"/>
        <v>0</v>
      </c>
      <c r="P1297" s="680">
        <f>'KB Duct Parts'!$AE$3</f>
        <v>0</v>
      </c>
      <c r="Q1297" s="681">
        <f t="shared" si="683"/>
        <v>0</v>
      </c>
      <c r="R1297" s="682">
        <f t="shared" si="684"/>
        <v>0</v>
      </c>
      <c r="S1297" s="716">
        <f t="shared" si="685"/>
        <v>0.35</v>
      </c>
      <c r="T1297" s="679">
        <f t="shared" si="686"/>
        <v>0</v>
      </c>
      <c r="U1297" s="679">
        <f t="shared" si="687"/>
        <v>0</v>
      </c>
      <c r="Y1297" s="120"/>
      <c r="AD1297" s="79"/>
      <c r="AE1297" s="75"/>
      <c r="AF1297" s="370" t="s">
        <v>707</v>
      </c>
      <c r="AG1297" s="374"/>
      <c r="AH1297" s="378"/>
      <c r="AI1297" s="381"/>
      <c r="AJ1297" s="386"/>
      <c r="AK1297" s="391"/>
      <c r="AL1297" s="386"/>
      <c r="AM1297" s="363">
        <f t="shared" si="709"/>
        <v>1</v>
      </c>
      <c r="AN1297" s="578">
        <v>90.2</v>
      </c>
      <c r="AO1297" s="120">
        <f t="shared" si="710"/>
        <v>0</v>
      </c>
      <c r="AP1297" s="120">
        <f t="shared" si="711"/>
        <v>0</v>
      </c>
      <c r="AQ1297" s="120">
        <f t="shared" si="712"/>
        <v>0</v>
      </c>
      <c r="AR1297" s="120">
        <f t="shared" si="713"/>
        <v>0</v>
      </c>
      <c r="AS1297" s="120">
        <f t="shared" si="689"/>
        <v>0</v>
      </c>
      <c r="AT1297" s="120">
        <f t="shared" si="690"/>
        <v>0</v>
      </c>
      <c r="AU1297" s="74" t="s">
        <v>717</v>
      </c>
      <c r="AV1297" s="115"/>
      <c r="AW1297" s="395"/>
      <c r="AX1297" s="571">
        <v>0</v>
      </c>
      <c r="AY1297" s="572">
        <v>0</v>
      </c>
      <c r="AZ1297" s="572">
        <v>0</v>
      </c>
      <c r="BA1297" s="572">
        <v>0</v>
      </c>
      <c r="BB1297" s="573">
        <v>0</v>
      </c>
      <c r="BC1297" s="395">
        <v>0</v>
      </c>
      <c r="BD1297" s="115"/>
      <c r="BE1297" s="115"/>
      <c r="BF1297" s="115"/>
      <c r="BG1297" s="115"/>
      <c r="BH1297" s="115"/>
      <c r="BI1297" s="115"/>
      <c r="BJ1297" s="115"/>
      <c r="BK1297" s="115"/>
      <c r="BQ1297" s="74" t="str">
        <f t="shared" si="691"/>
        <v xml:space="preserve"> </v>
      </c>
      <c r="BR1297" s="120" t="str">
        <f t="shared" si="692"/>
        <v xml:space="preserve"> </v>
      </c>
      <c r="BS1297" s="120" t="str">
        <f t="shared" si="693"/>
        <v xml:space="preserve"> </v>
      </c>
      <c r="BU1297" s="74" t="str">
        <f t="shared" si="694"/>
        <v xml:space="preserve"> </v>
      </c>
      <c r="BV1297" s="120" t="str">
        <f t="shared" si="695"/>
        <v xml:space="preserve"> </v>
      </c>
      <c r="BW1297" s="120" t="str">
        <f t="shared" si="696"/>
        <v xml:space="preserve">  </v>
      </c>
      <c r="BY1297" s="74" t="str">
        <f t="shared" si="697"/>
        <v xml:space="preserve"> </v>
      </c>
      <c r="BZ1297" s="120" t="str">
        <f t="shared" si="698"/>
        <v xml:space="preserve"> </v>
      </c>
      <c r="CA1297" s="120" t="str">
        <f t="shared" si="699"/>
        <v xml:space="preserve"> </v>
      </c>
      <c r="CC1297" s="115" t="str">
        <f t="shared" si="700"/>
        <v xml:space="preserve"> </v>
      </c>
      <c r="CD1297" s="120" t="str">
        <f t="shared" si="701"/>
        <v xml:space="preserve"> </v>
      </c>
      <c r="CE1297" s="417" t="str">
        <f t="shared" si="702"/>
        <v xml:space="preserve"> </v>
      </c>
      <c r="CF1297" s="115"/>
      <c r="CG1297" s="115" t="str">
        <f t="shared" si="703"/>
        <v xml:space="preserve"> </v>
      </c>
      <c r="CH1297" s="120" t="str">
        <f t="shared" si="704"/>
        <v xml:space="preserve"> </v>
      </c>
      <c r="CI1297" s="417" t="str">
        <f t="shared" si="705"/>
        <v xml:space="preserve"> </v>
      </c>
      <c r="CJ1297" s="115"/>
      <c r="CK1297" s="115" t="str">
        <f t="shared" si="706"/>
        <v xml:space="preserve"> </v>
      </c>
      <c r="CL1297" s="120" t="str">
        <f t="shared" si="707"/>
        <v xml:space="preserve"> </v>
      </c>
      <c r="CM1297" s="417" t="str">
        <f t="shared" si="714"/>
        <v xml:space="preserve"> </v>
      </c>
      <c r="IS1297" s="107">
        <v>72.7</v>
      </c>
    </row>
    <row r="1298" spans="2:253" s="74" customFormat="1" ht="17.100000000000001" hidden="1" customHeight="1" x14ac:dyDescent="0.25">
      <c r="B1298" s="504">
        <f>IF(AND('KB Duct Parts'!$BL$14=1,'KB Duct Parts'!N24&gt;0),'KB Duct Parts'!N24,0)</f>
        <v>0</v>
      </c>
      <c r="C1298" s="508">
        <v>18010</v>
      </c>
      <c r="D1298" s="506">
        <f t="shared" si="715"/>
        <v>18010</v>
      </c>
      <c r="E1298" s="504" t="s">
        <v>867</v>
      </c>
      <c r="F1298" s="508" t="str">
        <f t="shared" si="716"/>
        <v xml:space="preserve"> </v>
      </c>
      <c r="G1298" s="509" t="s">
        <v>1356</v>
      </c>
      <c r="H1298" s="504" t="s">
        <v>923</v>
      </c>
      <c r="I1298" s="1035"/>
      <c r="J1298" s="1036"/>
      <c r="K1298" s="516" t="s">
        <v>881</v>
      </c>
      <c r="L1298" s="523" t="s">
        <v>707</v>
      </c>
      <c r="M1298" s="517" t="str">
        <f t="shared" si="708"/>
        <v>Y</v>
      </c>
      <c r="N1298" s="514">
        <f t="shared" si="682"/>
        <v>112.8</v>
      </c>
      <c r="O1298" s="518">
        <f t="shared" si="688"/>
        <v>0</v>
      </c>
      <c r="P1298" s="680">
        <f>'KB Duct Parts'!$AE$3</f>
        <v>0</v>
      </c>
      <c r="Q1298" s="681">
        <f t="shared" si="683"/>
        <v>0</v>
      </c>
      <c r="R1298" s="682">
        <f t="shared" si="684"/>
        <v>0</v>
      </c>
      <c r="S1298" s="716">
        <f t="shared" si="685"/>
        <v>0.35</v>
      </c>
      <c r="T1298" s="679">
        <f t="shared" si="686"/>
        <v>0</v>
      </c>
      <c r="U1298" s="679">
        <f t="shared" si="687"/>
        <v>0</v>
      </c>
      <c r="Y1298" s="120"/>
      <c r="AD1298" s="79"/>
      <c r="AE1298" s="75"/>
      <c r="AF1298" s="370" t="s">
        <v>707</v>
      </c>
      <c r="AG1298" s="374"/>
      <c r="AH1298" s="378"/>
      <c r="AI1298" s="381"/>
      <c r="AJ1298" s="386"/>
      <c r="AK1298" s="391"/>
      <c r="AL1298" s="386"/>
      <c r="AM1298" s="363">
        <f t="shared" si="709"/>
        <v>1</v>
      </c>
      <c r="AN1298" s="578">
        <v>112.8</v>
      </c>
      <c r="AO1298" s="120">
        <f t="shared" si="710"/>
        <v>0</v>
      </c>
      <c r="AP1298" s="120">
        <f t="shared" si="711"/>
        <v>0</v>
      </c>
      <c r="AQ1298" s="120">
        <f t="shared" si="712"/>
        <v>0</v>
      </c>
      <c r="AR1298" s="120">
        <f t="shared" si="713"/>
        <v>0</v>
      </c>
      <c r="AS1298" s="120">
        <f t="shared" si="689"/>
        <v>0</v>
      </c>
      <c r="AT1298" s="120">
        <f t="shared" si="690"/>
        <v>0</v>
      </c>
      <c r="AU1298" s="74" t="s">
        <v>717</v>
      </c>
      <c r="AV1298" s="115"/>
      <c r="AW1298" s="395"/>
      <c r="AX1298" s="571">
        <v>0</v>
      </c>
      <c r="AY1298" s="572">
        <v>0</v>
      </c>
      <c r="AZ1298" s="572">
        <v>0</v>
      </c>
      <c r="BA1298" s="572">
        <v>0</v>
      </c>
      <c r="BB1298" s="573">
        <v>0</v>
      </c>
      <c r="BC1298" s="395">
        <v>0</v>
      </c>
      <c r="BD1298" s="115"/>
      <c r="BE1298" s="115"/>
      <c r="BF1298" s="115"/>
      <c r="BG1298" s="115"/>
      <c r="BH1298" s="115"/>
      <c r="BI1298" s="115"/>
      <c r="BJ1298" s="115"/>
      <c r="BK1298" s="115"/>
      <c r="BQ1298" s="74" t="str">
        <f t="shared" si="691"/>
        <v xml:space="preserve"> </v>
      </c>
      <c r="BR1298" s="120" t="str">
        <f t="shared" si="692"/>
        <v xml:space="preserve"> </v>
      </c>
      <c r="BS1298" s="120" t="str">
        <f t="shared" si="693"/>
        <v xml:space="preserve"> </v>
      </c>
      <c r="BU1298" s="74" t="str">
        <f t="shared" si="694"/>
        <v xml:space="preserve"> </v>
      </c>
      <c r="BV1298" s="120" t="str">
        <f t="shared" si="695"/>
        <v xml:space="preserve"> </v>
      </c>
      <c r="BW1298" s="120" t="str">
        <f t="shared" si="696"/>
        <v xml:space="preserve">  </v>
      </c>
      <c r="BY1298" s="74" t="str">
        <f t="shared" si="697"/>
        <v xml:space="preserve"> </v>
      </c>
      <c r="BZ1298" s="120" t="str">
        <f t="shared" si="698"/>
        <v xml:space="preserve"> </v>
      </c>
      <c r="CA1298" s="120" t="str">
        <f t="shared" si="699"/>
        <v xml:space="preserve"> </v>
      </c>
      <c r="CC1298" s="115" t="str">
        <f t="shared" si="700"/>
        <v xml:space="preserve"> </v>
      </c>
      <c r="CD1298" s="120" t="str">
        <f t="shared" si="701"/>
        <v xml:space="preserve"> </v>
      </c>
      <c r="CE1298" s="417" t="str">
        <f t="shared" si="702"/>
        <v xml:space="preserve"> </v>
      </c>
      <c r="CF1298" s="115"/>
      <c r="CG1298" s="115" t="str">
        <f t="shared" si="703"/>
        <v xml:space="preserve"> </v>
      </c>
      <c r="CH1298" s="120" t="str">
        <f t="shared" si="704"/>
        <v xml:space="preserve"> </v>
      </c>
      <c r="CI1298" s="417" t="str">
        <f t="shared" si="705"/>
        <v xml:space="preserve"> </v>
      </c>
      <c r="CJ1298" s="115"/>
      <c r="CK1298" s="115" t="str">
        <f t="shared" si="706"/>
        <v xml:space="preserve"> </v>
      </c>
      <c r="CL1298" s="120" t="str">
        <f t="shared" si="707"/>
        <v xml:space="preserve"> </v>
      </c>
      <c r="CM1298" s="417" t="str">
        <f t="shared" si="714"/>
        <v xml:space="preserve"> </v>
      </c>
      <c r="IS1298" s="107">
        <v>90.9</v>
      </c>
    </row>
    <row r="1299" spans="2:253" s="74" customFormat="1" ht="17.100000000000001" hidden="1" customHeight="1" x14ac:dyDescent="0.25">
      <c r="B1299" s="504">
        <f>IF(AND('KB Duct Parts'!$BL$14=1,'KB Duct Parts'!N25&gt;0),'KB Duct Parts'!N25,0)</f>
        <v>0</v>
      </c>
      <c r="C1299" s="508">
        <v>18011</v>
      </c>
      <c r="D1299" s="506">
        <f t="shared" si="715"/>
        <v>18011</v>
      </c>
      <c r="E1299" s="504" t="s">
        <v>868</v>
      </c>
      <c r="F1299" s="508" t="str">
        <f t="shared" si="716"/>
        <v xml:space="preserve"> </v>
      </c>
      <c r="G1299" s="509" t="s">
        <v>1356</v>
      </c>
      <c r="H1299" s="504" t="s">
        <v>923</v>
      </c>
      <c r="I1299" s="1035"/>
      <c r="J1299" s="1036"/>
      <c r="K1299" s="516" t="s">
        <v>881</v>
      </c>
      <c r="L1299" s="523" t="s">
        <v>707</v>
      </c>
      <c r="M1299" s="517" t="str">
        <f t="shared" si="708"/>
        <v>Y</v>
      </c>
      <c r="N1299" s="514">
        <f t="shared" si="682"/>
        <v>116</v>
      </c>
      <c r="O1299" s="518">
        <f t="shared" si="688"/>
        <v>0</v>
      </c>
      <c r="P1299" s="680">
        <f>'KB Duct Parts'!$AE$3</f>
        <v>0</v>
      </c>
      <c r="Q1299" s="681">
        <f t="shared" si="683"/>
        <v>0</v>
      </c>
      <c r="R1299" s="682">
        <f t="shared" si="684"/>
        <v>0</v>
      </c>
      <c r="S1299" s="716">
        <f t="shared" si="685"/>
        <v>0.35</v>
      </c>
      <c r="T1299" s="679">
        <f t="shared" si="686"/>
        <v>0</v>
      </c>
      <c r="U1299" s="679">
        <f t="shared" si="687"/>
        <v>0</v>
      </c>
      <c r="Y1299" s="120"/>
      <c r="AD1299" s="79"/>
      <c r="AE1299" s="75"/>
      <c r="AF1299" s="370" t="s">
        <v>707</v>
      </c>
      <c r="AG1299" s="374"/>
      <c r="AH1299" s="378"/>
      <c r="AI1299" s="381"/>
      <c r="AJ1299" s="386"/>
      <c r="AK1299" s="391"/>
      <c r="AL1299" s="386"/>
      <c r="AM1299" s="363">
        <f t="shared" si="709"/>
        <v>1</v>
      </c>
      <c r="AN1299" s="578">
        <v>116</v>
      </c>
      <c r="AO1299" s="120">
        <f t="shared" si="710"/>
        <v>0</v>
      </c>
      <c r="AP1299" s="120">
        <f t="shared" si="711"/>
        <v>0</v>
      </c>
      <c r="AQ1299" s="120">
        <f t="shared" si="712"/>
        <v>0</v>
      </c>
      <c r="AR1299" s="120">
        <f t="shared" si="713"/>
        <v>0</v>
      </c>
      <c r="AS1299" s="120">
        <f t="shared" si="689"/>
        <v>0</v>
      </c>
      <c r="AT1299" s="120">
        <f t="shared" si="690"/>
        <v>0</v>
      </c>
      <c r="AU1299" s="74" t="s">
        <v>717</v>
      </c>
      <c r="AV1299" s="115"/>
      <c r="AW1299" s="395"/>
      <c r="AX1299" s="571">
        <v>0</v>
      </c>
      <c r="AY1299" s="572">
        <v>0</v>
      </c>
      <c r="AZ1299" s="572">
        <v>0</v>
      </c>
      <c r="BA1299" s="572">
        <v>0</v>
      </c>
      <c r="BB1299" s="573">
        <v>0</v>
      </c>
      <c r="BC1299" s="395">
        <v>0</v>
      </c>
      <c r="BD1299" s="115"/>
      <c r="BE1299" s="115"/>
      <c r="BF1299" s="115"/>
      <c r="BG1299" s="115"/>
      <c r="BH1299" s="115"/>
      <c r="BI1299" s="115"/>
      <c r="BJ1299" s="115"/>
      <c r="BK1299" s="115"/>
      <c r="BQ1299" s="74" t="str">
        <f t="shared" si="691"/>
        <v xml:space="preserve"> </v>
      </c>
      <c r="BR1299" s="120" t="str">
        <f t="shared" si="692"/>
        <v xml:space="preserve"> </v>
      </c>
      <c r="BS1299" s="120" t="str">
        <f t="shared" si="693"/>
        <v xml:space="preserve"> </v>
      </c>
      <c r="BU1299" s="74" t="str">
        <f t="shared" si="694"/>
        <v xml:space="preserve"> </v>
      </c>
      <c r="BV1299" s="120" t="str">
        <f t="shared" si="695"/>
        <v xml:space="preserve"> </v>
      </c>
      <c r="BW1299" s="120" t="str">
        <f t="shared" si="696"/>
        <v xml:space="preserve">  </v>
      </c>
      <c r="BY1299" s="74" t="str">
        <f t="shared" si="697"/>
        <v xml:space="preserve"> </v>
      </c>
      <c r="BZ1299" s="120" t="str">
        <f t="shared" si="698"/>
        <v xml:space="preserve"> </v>
      </c>
      <c r="CA1299" s="120" t="str">
        <f t="shared" si="699"/>
        <v xml:space="preserve"> </v>
      </c>
      <c r="CC1299" s="115" t="str">
        <f t="shared" si="700"/>
        <v xml:space="preserve"> </v>
      </c>
      <c r="CD1299" s="120" t="str">
        <f t="shared" si="701"/>
        <v xml:space="preserve"> </v>
      </c>
      <c r="CE1299" s="417" t="str">
        <f t="shared" si="702"/>
        <v xml:space="preserve"> </v>
      </c>
      <c r="CF1299" s="115"/>
      <c r="CG1299" s="115" t="str">
        <f t="shared" si="703"/>
        <v xml:space="preserve"> </v>
      </c>
      <c r="CH1299" s="120" t="str">
        <f t="shared" si="704"/>
        <v xml:space="preserve"> </v>
      </c>
      <c r="CI1299" s="417" t="str">
        <f t="shared" si="705"/>
        <v xml:space="preserve"> </v>
      </c>
      <c r="CJ1299" s="115"/>
      <c r="CK1299" s="115" t="str">
        <f t="shared" si="706"/>
        <v xml:space="preserve"> </v>
      </c>
      <c r="CL1299" s="120" t="str">
        <f t="shared" si="707"/>
        <v xml:space="preserve"> </v>
      </c>
      <c r="CM1299" s="417" t="str">
        <f t="shared" si="714"/>
        <v xml:space="preserve"> </v>
      </c>
      <c r="IS1299" s="107">
        <v>93.5</v>
      </c>
    </row>
    <row r="1300" spans="2:253" s="74" customFormat="1" ht="17.100000000000001" customHeight="1" x14ac:dyDescent="0.25">
      <c r="B1300" s="504">
        <f>IF(AND('KB Duct Parts'!$BL$14=1,'KB Duct Parts'!N26&gt;0),'KB Duct Parts'!N26,0)</f>
        <v>2</v>
      </c>
      <c r="C1300" s="508">
        <v>18012</v>
      </c>
      <c r="D1300" s="506">
        <f t="shared" si="715"/>
        <v>18012</v>
      </c>
      <c r="E1300" s="504" t="s">
        <v>869</v>
      </c>
      <c r="F1300" s="508" t="str">
        <f t="shared" si="716"/>
        <v xml:space="preserve"> </v>
      </c>
      <c r="G1300" s="509" t="s">
        <v>1356</v>
      </c>
      <c r="H1300" s="504" t="s">
        <v>923</v>
      </c>
      <c r="I1300" s="1035"/>
      <c r="J1300" s="1036"/>
      <c r="K1300" s="516" t="s">
        <v>881</v>
      </c>
      <c r="L1300" s="523" t="s">
        <v>707</v>
      </c>
      <c r="M1300" s="517" t="str">
        <f t="shared" si="708"/>
        <v>Y</v>
      </c>
      <c r="N1300" s="514">
        <f t="shared" si="682"/>
        <v>118.3</v>
      </c>
      <c r="O1300" s="518">
        <f t="shared" si="688"/>
        <v>236.6</v>
      </c>
      <c r="P1300" s="680">
        <f>'KB Duct Parts'!$AE$3</f>
        <v>0</v>
      </c>
      <c r="Q1300" s="681">
        <f t="shared" si="683"/>
        <v>118.3</v>
      </c>
      <c r="R1300" s="682">
        <f t="shared" si="684"/>
        <v>236.6</v>
      </c>
      <c r="S1300" s="716">
        <f t="shared" si="685"/>
        <v>0.35</v>
      </c>
      <c r="T1300" s="679">
        <f t="shared" si="686"/>
        <v>76.900000000000006</v>
      </c>
      <c r="U1300" s="679">
        <f t="shared" si="687"/>
        <v>153.80000000000001</v>
      </c>
      <c r="Y1300" s="120"/>
      <c r="AD1300" s="79"/>
      <c r="AE1300" s="75"/>
      <c r="AF1300" s="370" t="s">
        <v>707</v>
      </c>
      <c r="AG1300" s="374"/>
      <c r="AH1300" s="378"/>
      <c r="AI1300" s="381"/>
      <c r="AJ1300" s="386"/>
      <c r="AK1300" s="391"/>
      <c r="AL1300" s="386"/>
      <c r="AM1300" s="363">
        <f t="shared" si="709"/>
        <v>1</v>
      </c>
      <c r="AN1300" s="578">
        <v>118.3</v>
      </c>
      <c r="AO1300" s="120">
        <f t="shared" si="710"/>
        <v>0</v>
      </c>
      <c r="AP1300" s="120">
        <f t="shared" si="711"/>
        <v>0</v>
      </c>
      <c r="AQ1300" s="120">
        <f t="shared" si="712"/>
        <v>0</v>
      </c>
      <c r="AR1300" s="120">
        <f t="shared" si="713"/>
        <v>0</v>
      </c>
      <c r="AS1300" s="120">
        <f t="shared" si="689"/>
        <v>0</v>
      </c>
      <c r="AT1300" s="120">
        <f t="shared" si="690"/>
        <v>0</v>
      </c>
      <c r="AU1300" s="74" t="s">
        <v>717</v>
      </c>
      <c r="AV1300" s="115"/>
      <c r="AW1300" s="395"/>
      <c r="AX1300" s="571">
        <v>0</v>
      </c>
      <c r="AY1300" s="572">
        <v>0</v>
      </c>
      <c r="AZ1300" s="572">
        <v>0</v>
      </c>
      <c r="BA1300" s="572">
        <v>0</v>
      </c>
      <c r="BB1300" s="573">
        <v>0</v>
      </c>
      <c r="BC1300" s="395">
        <v>0</v>
      </c>
      <c r="BD1300" s="115"/>
      <c r="BE1300" s="115"/>
      <c r="BF1300" s="115"/>
      <c r="BG1300" s="115"/>
      <c r="BH1300" s="115"/>
      <c r="BI1300" s="115"/>
      <c r="BJ1300" s="115"/>
      <c r="BK1300" s="115"/>
      <c r="BQ1300" s="74" t="str">
        <f t="shared" si="691"/>
        <v xml:space="preserve"> </v>
      </c>
      <c r="BR1300" s="120" t="str">
        <f t="shared" si="692"/>
        <v xml:space="preserve"> </v>
      </c>
      <c r="BS1300" s="120" t="str">
        <f t="shared" si="693"/>
        <v xml:space="preserve"> </v>
      </c>
      <c r="BU1300" s="74" t="str">
        <f t="shared" si="694"/>
        <v xml:space="preserve"> </v>
      </c>
      <c r="BV1300" s="120" t="str">
        <f t="shared" si="695"/>
        <v xml:space="preserve"> </v>
      </c>
      <c r="BW1300" s="120" t="str">
        <f t="shared" si="696"/>
        <v xml:space="preserve">  </v>
      </c>
      <c r="BY1300" s="74" t="str">
        <f t="shared" si="697"/>
        <v xml:space="preserve"> </v>
      </c>
      <c r="BZ1300" s="120" t="str">
        <f t="shared" si="698"/>
        <v xml:space="preserve"> </v>
      </c>
      <c r="CA1300" s="120" t="str">
        <f t="shared" si="699"/>
        <v xml:space="preserve"> </v>
      </c>
      <c r="CC1300" s="115" t="str">
        <f t="shared" si="700"/>
        <v xml:space="preserve"> </v>
      </c>
      <c r="CD1300" s="120" t="str">
        <f t="shared" si="701"/>
        <v xml:space="preserve"> </v>
      </c>
      <c r="CE1300" s="417" t="str">
        <f t="shared" si="702"/>
        <v xml:space="preserve"> </v>
      </c>
      <c r="CF1300" s="115"/>
      <c r="CG1300" s="115" t="str">
        <f t="shared" si="703"/>
        <v xml:space="preserve"> </v>
      </c>
      <c r="CH1300" s="120" t="str">
        <f t="shared" si="704"/>
        <v xml:space="preserve"> </v>
      </c>
      <c r="CI1300" s="417" t="str">
        <f t="shared" si="705"/>
        <v xml:space="preserve"> </v>
      </c>
      <c r="CJ1300" s="115"/>
      <c r="CK1300" s="115" t="str">
        <f t="shared" si="706"/>
        <v xml:space="preserve"> </v>
      </c>
      <c r="CL1300" s="120" t="str">
        <f t="shared" si="707"/>
        <v xml:space="preserve"> </v>
      </c>
      <c r="CM1300" s="417" t="str">
        <f t="shared" si="714"/>
        <v xml:space="preserve"> </v>
      </c>
      <c r="IS1300" s="107">
        <v>95.4</v>
      </c>
    </row>
    <row r="1301" spans="2:253" s="74" customFormat="1" ht="17.100000000000001" hidden="1" customHeight="1" x14ac:dyDescent="0.25">
      <c r="B1301" s="504">
        <f>IF(AND('KB Duct Parts'!$BL$14=1,'KB Duct Parts'!N27&gt;0),'KB Duct Parts'!N27,0)</f>
        <v>0</v>
      </c>
      <c r="C1301" s="508">
        <v>18013</v>
      </c>
      <c r="D1301" s="506">
        <f t="shared" si="715"/>
        <v>18013</v>
      </c>
      <c r="E1301" s="504" t="s">
        <v>870</v>
      </c>
      <c r="F1301" s="508" t="str">
        <f t="shared" si="716"/>
        <v xml:space="preserve"> </v>
      </c>
      <c r="G1301" s="509" t="s">
        <v>1356</v>
      </c>
      <c r="H1301" s="504" t="s">
        <v>923</v>
      </c>
      <c r="I1301" s="1035"/>
      <c r="J1301" s="1036"/>
      <c r="K1301" s="516" t="s">
        <v>881</v>
      </c>
      <c r="L1301" s="523" t="s">
        <v>707</v>
      </c>
      <c r="M1301" s="517" t="str">
        <f t="shared" si="708"/>
        <v>Y</v>
      </c>
      <c r="N1301" s="514">
        <f t="shared" si="682"/>
        <v>194.5</v>
      </c>
      <c r="O1301" s="518">
        <f t="shared" si="688"/>
        <v>0</v>
      </c>
      <c r="P1301" s="680">
        <f>'KB Duct Parts'!$AE$3</f>
        <v>0</v>
      </c>
      <c r="Q1301" s="681">
        <f t="shared" si="683"/>
        <v>0</v>
      </c>
      <c r="R1301" s="682">
        <f t="shared" si="684"/>
        <v>0</v>
      </c>
      <c r="S1301" s="716">
        <f t="shared" si="685"/>
        <v>0.35</v>
      </c>
      <c r="T1301" s="679">
        <f t="shared" si="686"/>
        <v>0</v>
      </c>
      <c r="U1301" s="679">
        <f t="shared" si="687"/>
        <v>0</v>
      </c>
      <c r="Y1301" s="120"/>
      <c r="AD1301" s="79"/>
      <c r="AE1301" s="75"/>
      <c r="AF1301" s="370" t="s">
        <v>707</v>
      </c>
      <c r="AG1301" s="374"/>
      <c r="AH1301" s="378"/>
      <c r="AI1301" s="381"/>
      <c r="AJ1301" s="386"/>
      <c r="AK1301" s="391"/>
      <c r="AL1301" s="386"/>
      <c r="AM1301" s="363">
        <f t="shared" si="709"/>
        <v>1</v>
      </c>
      <c r="AN1301" s="578">
        <v>194.5</v>
      </c>
      <c r="AO1301" s="120">
        <f t="shared" si="710"/>
        <v>0</v>
      </c>
      <c r="AP1301" s="120">
        <f t="shared" si="711"/>
        <v>0</v>
      </c>
      <c r="AQ1301" s="120">
        <f t="shared" si="712"/>
        <v>0</v>
      </c>
      <c r="AR1301" s="120">
        <f t="shared" si="713"/>
        <v>0</v>
      </c>
      <c r="AS1301" s="120">
        <f t="shared" si="689"/>
        <v>0</v>
      </c>
      <c r="AT1301" s="120">
        <f t="shared" si="690"/>
        <v>0</v>
      </c>
      <c r="AU1301" s="74" t="s">
        <v>717</v>
      </c>
      <c r="AV1301" s="115"/>
      <c r="AW1301" s="395"/>
      <c r="AX1301" s="571">
        <v>0</v>
      </c>
      <c r="AY1301" s="572">
        <v>0</v>
      </c>
      <c r="AZ1301" s="572">
        <v>0</v>
      </c>
      <c r="BA1301" s="572">
        <v>0</v>
      </c>
      <c r="BB1301" s="573">
        <v>0</v>
      </c>
      <c r="BC1301" s="395">
        <v>0</v>
      </c>
      <c r="BD1301" s="115"/>
      <c r="BE1301" s="115"/>
      <c r="BF1301" s="115"/>
      <c r="BG1301" s="115"/>
      <c r="BH1301" s="115"/>
      <c r="BI1301" s="115"/>
      <c r="BJ1301" s="115"/>
      <c r="BK1301" s="115"/>
      <c r="BQ1301" s="74" t="str">
        <f t="shared" si="691"/>
        <v xml:space="preserve"> </v>
      </c>
      <c r="BR1301" s="120" t="str">
        <f t="shared" si="692"/>
        <v xml:space="preserve"> </v>
      </c>
      <c r="BS1301" s="120" t="str">
        <f t="shared" si="693"/>
        <v xml:space="preserve"> </v>
      </c>
      <c r="BU1301" s="74" t="str">
        <f t="shared" si="694"/>
        <v xml:space="preserve"> </v>
      </c>
      <c r="BV1301" s="120" t="str">
        <f t="shared" si="695"/>
        <v xml:space="preserve"> </v>
      </c>
      <c r="BW1301" s="120" t="str">
        <f t="shared" si="696"/>
        <v xml:space="preserve">  </v>
      </c>
      <c r="BY1301" s="74" t="str">
        <f t="shared" si="697"/>
        <v xml:space="preserve"> </v>
      </c>
      <c r="BZ1301" s="120" t="str">
        <f t="shared" si="698"/>
        <v xml:space="preserve"> </v>
      </c>
      <c r="CA1301" s="120" t="str">
        <f t="shared" si="699"/>
        <v xml:space="preserve"> </v>
      </c>
      <c r="CC1301" s="115" t="str">
        <f t="shared" si="700"/>
        <v xml:space="preserve"> </v>
      </c>
      <c r="CD1301" s="120" t="str">
        <f t="shared" si="701"/>
        <v xml:space="preserve"> </v>
      </c>
      <c r="CE1301" s="417" t="str">
        <f t="shared" si="702"/>
        <v xml:space="preserve"> </v>
      </c>
      <c r="CF1301" s="115"/>
      <c r="CG1301" s="115" t="str">
        <f t="shared" si="703"/>
        <v xml:space="preserve"> </v>
      </c>
      <c r="CH1301" s="120" t="str">
        <f t="shared" si="704"/>
        <v xml:space="preserve"> </v>
      </c>
      <c r="CI1301" s="417" t="str">
        <f t="shared" si="705"/>
        <v xml:space="preserve"> </v>
      </c>
      <c r="CJ1301" s="115"/>
      <c r="CK1301" s="115" t="str">
        <f t="shared" si="706"/>
        <v xml:space="preserve"> </v>
      </c>
      <c r="CL1301" s="120" t="str">
        <f t="shared" si="707"/>
        <v xml:space="preserve"> </v>
      </c>
      <c r="CM1301" s="417" t="str">
        <f t="shared" si="714"/>
        <v xml:space="preserve"> </v>
      </c>
      <c r="IS1301" s="107">
        <v>156.80000000000001</v>
      </c>
    </row>
    <row r="1302" spans="2:253" s="74" customFormat="1" ht="17.100000000000001" hidden="1" customHeight="1" x14ac:dyDescent="0.25">
      <c r="B1302" s="504">
        <f>IF(AND('KB Duct Parts'!$BL$14=1,'KB Duct Parts'!N28&gt;0),'KB Duct Parts'!N28,0)</f>
        <v>0</v>
      </c>
      <c r="C1302" s="508">
        <v>18014</v>
      </c>
      <c r="D1302" s="506">
        <f t="shared" si="715"/>
        <v>18014</v>
      </c>
      <c r="E1302" s="504" t="s">
        <v>871</v>
      </c>
      <c r="F1302" s="508" t="str">
        <f t="shared" si="716"/>
        <v xml:space="preserve"> </v>
      </c>
      <c r="G1302" s="509" t="s">
        <v>1356</v>
      </c>
      <c r="H1302" s="504" t="s">
        <v>923</v>
      </c>
      <c r="I1302" s="1035"/>
      <c r="J1302" s="1036"/>
      <c r="K1302" s="516" t="s">
        <v>881</v>
      </c>
      <c r="L1302" s="523" t="s">
        <v>707</v>
      </c>
      <c r="M1302" s="517" t="str">
        <f t="shared" si="708"/>
        <v>Y</v>
      </c>
      <c r="N1302" s="514">
        <f t="shared" si="682"/>
        <v>194.5</v>
      </c>
      <c r="O1302" s="518">
        <f t="shared" si="688"/>
        <v>0</v>
      </c>
      <c r="P1302" s="680">
        <f>'KB Duct Parts'!$AE$3</f>
        <v>0</v>
      </c>
      <c r="Q1302" s="681">
        <f t="shared" si="683"/>
        <v>0</v>
      </c>
      <c r="R1302" s="682">
        <f t="shared" si="684"/>
        <v>0</v>
      </c>
      <c r="S1302" s="716">
        <f t="shared" si="685"/>
        <v>0.35</v>
      </c>
      <c r="T1302" s="679">
        <f t="shared" si="686"/>
        <v>0</v>
      </c>
      <c r="U1302" s="679">
        <f t="shared" si="687"/>
        <v>0</v>
      </c>
      <c r="Y1302" s="120"/>
      <c r="AD1302" s="79"/>
      <c r="AE1302" s="75"/>
      <c r="AF1302" s="370" t="s">
        <v>707</v>
      </c>
      <c r="AG1302" s="374"/>
      <c r="AH1302" s="378"/>
      <c r="AI1302" s="381"/>
      <c r="AJ1302" s="386"/>
      <c r="AK1302" s="391"/>
      <c r="AL1302" s="386"/>
      <c r="AM1302" s="363">
        <f t="shared" si="709"/>
        <v>1</v>
      </c>
      <c r="AN1302" s="578">
        <v>194.5</v>
      </c>
      <c r="AO1302" s="120">
        <f t="shared" si="710"/>
        <v>0</v>
      </c>
      <c r="AP1302" s="120">
        <f t="shared" si="711"/>
        <v>0</v>
      </c>
      <c r="AQ1302" s="120">
        <f t="shared" si="712"/>
        <v>0</v>
      </c>
      <c r="AR1302" s="120">
        <f t="shared" si="713"/>
        <v>0</v>
      </c>
      <c r="AS1302" s="120">
        <f t="shared" si="689"/>
        <v>0</v>
      </c>
      <c r="AT1302" s="120">
        <f t="shared" si="690"/>
        <v>0</v>
      </c>
      <c r="AU1302" s="74" t="s">
        <v>717</v>
      </c>
      <c r="AV1302" s="115"/>
      <c r="AW1302" s="395"/>
      <c r="AX1302" s="571">
        <v>0</v>
      </c>
      <c r="AY1302" s="572">
        <v>0</v>
      </c>
      <c r="AZ1302" s="572">
        <v>0</v>
      </c>
      <c r="BA1302" s="572">
        <v>0</v>
      </c>
      <c r="BB1302" s="573">
        <v>0</v>
      </c>
      <c r="BC1302" s="395">
        <v>0</v>
      </c>
      <c r="BD1302" s="115"/>
      <c r="BE1302" s="115"/>
      <c r="BF1302" s="115"/>
      <c r="BG1302" s="115"/>
      <c r="BH1302" s="115"/>
      <c r="BI1302" s="115"/>
      <c r="BJ1302" s="115"/>
      <c r="BK1302" s="115"/>
      <c r="BQ1302" s="74" t="str">
        <f t="shared" si="691"/>
        <v xml:space="preserve"> </v>
      </c>
      <c r="BR1302" s="120" t="str">
        <f t="shared" si="692"/>
        <v xml:space="preserve"> </v>
      </c>
      <c r="BS1302" s="120" t="str">
        <f t="shared" si="693"/>
        <v xml:space="preserve"> </v>
      </c>
      <c r="BU1302" s="74" t="str">
        <f t="shared" si="694"/>
        <v xml:space="preserve"> </v>
      </c>
      <c r="BV1302" s="120" t="str">
        <f t="shared" si="695"/>
        <v xml:space="preserve"> </v>
      </c>
      <c r="BW1302" s="120" t="str">
        <f t="shared" si="696"/>
        <v xml:space="preserve">  </v>
      </c>
      <c r="BY1302" s="74" t="str">
        <f t="shared" si="697"/>
        <v xml:space="preserve"> </v>
      </c>
      <c r="BZ1302" s="120" t="str">
        <f t="shared" si="698"/>
        <v xml:space="preserve"> </v>
      </c>
      <c r="CA1302" s="120" t="str">
        <f t="shared" si="699"/>
        <v xml:space="preserve"> </v>
      </c>
      <c r="CC1302" s="115" t="str">
        <f t="shared" si="700"/>
        <v xml:space="preserve"> </v>
      </c>
      <c r="CD1302" s="120" t="str">
        <f t="shared" si="701"/>
        <v xml:space="preserve"> </v>
      </c>
      <c r="CE1302" s="417" t="str">
        <f t="shared" si="702"/>
        <v xml:space="preserve"> </v>
      </c>
      <c r="CF1302" s="115"/>
      <c r="CG1302" s="115" t="str">
        <f t="shared" si="703"/>
        <v xml:space="preserve"> </v>
      </c>
      <c r="CH1302" s="120" t="str">
        <f t="shared" si="704"/>
        <v xml:space="preserve"> </v>
      </c>
      <c r="CI1302" s="417" t="str">
        <f t="shared" si="705"/>
        <v xml:space="preserve"> </v>
      </c>
      <c r="CJ1302" s="115"/>
      <c r="CK1302" s="115" t="str">
        <f t="shared" si="706"/>
        <v xml:space="preserve"> </v>
      </c>
      <c r="CL1302" s="120" t="str">
        <f t="shared" si="707"/>
        <v xml:space="preserve"> </v>
      </c>
      <c r="CM1302" s="417" t="str">
        <f t="shared" si="714"/>
        <v xml:space="preserve"> </v>
      </c>
      <c r="IS1302" s="107">
        <v>156.80000000000001</v>
      </c>
    </row>
    <row r="1303" spans="2:253" s="74" customFormat="1" ht="17.100000000000001" hidden="1" customHeight="1" x14ac:dyDescent="0.25">
      <c r="B1303" s="504">
        <f>IF(AND('KB Duct Parts'!$BL$14=1,'KB Duct Parts'!N29&gt;0),'KB Duct Parts'!N29,0)</f>
        <v>0</v>
      </c>
      <c r="C1303" s="508">
        <v>18015</v>
      </c>
      <c r="D1303" s="506">
        <f t="shared" si="715"/>
        <v>18015</v>
      </c>
      <c r="E1303" s="504" t="s">
        <v>872</v>
      </c>
      <c r="F1303" s="508" t="str">
        <f t="shared" si="716"/>
        <v xml:space="preserve"> </v>
      </c>
      <c r="G1303" s="509" t="s">
        <v>1356</v>
      </c>
      <c r="H1303" s="504" t="s">
        <v>923</v>
      </c>
      <c r="I1303" s="1035"/>
      <c r="J1303" s="1036"/>
      <c r="K1303" s="516" t="s">
        <v>881</v>
      </c>
      <c r="L1303" s="523" t="s">
        <v>707</v>
      </c>
      <c r="M1303" s="517" t="str">
        <f t="shared" si="708"/>
        <v>Y</v>
      </c>
      <c r="N1303" s="514">
        <f t="shared" si="682"/>
        <v>248</v>
      </c>
      <c r="O1303" s="518">
        <f t="shared" si="688"/>
        <v>0</v>
      </c>
      <c r="P1303" s="680">
        <f>'KB Duct Parts'!$AE$3</f>
        <v>0</v>
      </c>
      <c r="Q1303" s="681">
        <f t="shared" si="683"/>
        <v>0</v>
      </c>
      <c r="R1303" s="682">
        <f t="shared" si="684"/>
        <v>0</v>
      </c>
      <c r="S1303" s="716">
        <f t="shared" si="685"/>
        <v>0.35</v>
      </c>
      <c r="T1303" s="679">
        <f t="shared" si="686"/>
        <v>0</v>
      </c>
      <c r="U1303" s="679">
        <f t="shared" si="687"/>
        <v>0</v>
      </c>
      <c r="Y1303" s="120"/>
      <c r="AD1303" s="79"/>
      <c r="AE1303" s="75"/>
      <c r="AF1303" s="370" t="s">
        <v>707</v>
      </c>
      <c r="AG1303" s="374"/>
      <c r="AH1303" s="378"/>
      <c r="AI1303" s="381"/>
      <c r="AJ1303" s="386"/>
      <c r="AK1303" s="391"/>
      <c r="AL1303" s="386"/>
      <c r="AM1303" s="363">
        <f t="shared" si="709"/>
        <v>1</v>
      </c>
      <c r="AN1303" s="578">
        <v>248</v>
      </c>
      <c r="AO1303" s="120">
        <f t="shared" si="710"/>
        <v>0</v>
      </c>
      <c r="AP1303" s="120">
        <f t="shared" si="711"/>
        <v>0</v>
      </c>
      <c r="AQ1303" s="120">
        <f t="shared" si="712"/>
        <v>0</v>
      </c>
      <c r="AR1303" s="120">
        <f t="shared" si="713"/>
        <v>0</v>
      </c>
      <c r="AS1303" s="120">
        <f t="shared" si="689"/>
        <v>0</v>
      </c>
      <c r="AT1303" s="120">
        <f t="shared" si="690"/>
        <v>0</v>
      </c>
      <c r="AU1303" s="74" t="s">
        <v>717</v>
      </c>
      <c r="AV1303" s="115"/>
      <c r="AW1303" s="395"/>
      <c r="AX1303" s="571">
        <v>0</v>
      </c>
      <c r="AY1303" s="572">
        <v>0</v>
      </c>
      <c r="AZ1303" s="572">
        <v>0</v>
      </c>
      <c r="BA1303" s="572">
        <v>0</v>
      </c>
      <c r="BB1303" s="573">
        <v>0</v>
      </c>
      <c r="BC1303" s="395">
        <v>0</v>
      </c>
      <c r="BD1303" s="115"/>
      <c r="BE1303" s="115"/>
      <c r="BF1303" s="115"/>
      <c r="BG1303" s="115"/>
      <c r="BH1303" s="115"/>
      <c r="BI1303" s="115"/>
      <c r="BJ1303" s="115"/>
      <c r="BK1303" s="115"/>
      <c r="BQ1303" s="74" t="str">
        <f t="shared" si="691"/>
        <v xml:space="preserve"> </v>
      </c>
      <c r="BR1303" s="120" t="str">
        <f t="shared" si="692"/>
        <v xml:space="preserve"> </v>
      </c>
      <c r="BS1303" s="120" t="str">
        <f t="shared" si="693"/>
        <v xml:space="preserve"> </v>
      </c>
      <c r="BU1303" s="74" t="str">
        <f t="shared" si="694"/>
        <v xml:space="preserve"> </v>
      </c>
      <c r="BV1303" s="120" t="str">
        <f t="shared" si="695"/>
        <v xml:space="preserve"> </v>
      </c>
      <c r="BW1303" s="120" t="str">
        <f t="shared" si="696"/>
        <v xml:space="preserve">  </v>
      </c>
      <c r="BY1303" s="74" t="str">
        <f t="shared" si="697"/>
        <v xml:space="preserve"> </v>
      </c>
      <c r="BZ1303" s="120" t="str">
        <f t="shared" si="698"/>
        <v xml:space="preserve"> </v>
      </c>
      <c r="CA1303" s="120" t="str">
        <f t="shared" si="699"/>
        <v xml:space="preserve"> </v>
      </c>
      <c r="CC1303" s="115" t="str">
        <f t="shared" si="700"/>
        <v xml:space="preserve"> </v>
      </c>
      <c r="CD1303" s="120" t="str">
        <f t="shared" si="701"/>
        <v xml:space="preserve"> </v>
      </c>
      <c r="CE1303" s="417" t="str">
        <f t="shared" si="702"/>
        <v xml:space="preserve"> </v>
      </c>
      <c r="CF1303" s="115"/>
      <c r="CG1303" s="115" t="str">
        <f t="shared" si="703"/>
        <v xml:space="preserve"> </v>
      </c>
      <c r="CH1303" s="120" t="str">
        <f t="shared" si="704"/>
        <v xml:space="preserve"> </v>
      </c>
      <c r="CI1303" s="417" t="str">
        <f t="shared" si="705"/>
        <v xml:space="preserve"> </v>
      </c>
      <c r="CJ1303" s="115"/>
      <c r="CK1303" s="115" t="str">
        <f t="shared" si="706"/>
        <v xml:space="preserve"> </v>
      </c>
      <c r="CL1303" s="120" t="str">
        <f t="shared" si="707"/>
        <v xml:space="preserve"> </v>
      </c>
      <c r="CM1303" s="417" t="str">
        <f t="shared" si="714"/>
        <v xml:space="preserve"> </v>
      </c>
      <c r="IS1303" s="107">
        <v>200</v>
      </c>
    </row>
    <row r="1304" spans="2:253" s="74" customFormat="1" ht="17.100000000000001" hidden="1" customHeight="1" x14ac:dyDescent="0.25">
      <c r="B1304" s="504">
        <f>IF(AND('KB Duct Parts'!$BL$14=1,'KB Duct Parts'!N30&gt;0),'KB Duct Parts'!N30,0)</f>
        <v>0</v>
      </c>
      <c r="C1304" s="508">
        <v>18016</v>
      </c>
      <c r="D1304" s="506">
        <f t="shared" si="715"/>
        <v>18016</v>
      </c>
      <c r="E1304" s="504" t="s">
        <v>873</v>
      </c>
      <c r="F1304" s="508" t="str">
        <f t="shared" si="716"/>
        <v xml:space="preserve"> </v>
      </c>
      <c r="G1304" s="509" t="s">
        <v>1356</v>
      </c>
      <c r="H1304" s="504" t="s">
        <v>923</v>
      </c>
      <c r="I1304" s="1035"/>
      <c r="J1304" s="1036"/>
      <c r="K1304" s="516" t="s">
        <v>881</v>
      </c>
      <c r="L1304" s="523" t="s">
        <v>707</v>
      </c>
      <c r="M1304" s="517" t="str">
        <f t="shared" si="708"/>
        <v>Y</v>
      </c>
      <c r="N1304" s="514">
        <f t="shared" si="682"/>
        <v>248</v>
      </c>
      <c r="O1304" s="518">
        <f t="shared" si="688"/>
        <v>0</v>
      </c>
      <c r="P1304" s="680">
        <f>'KB Duct Parts'!$AE$3</f>
        <v>0</v>
      </c>
      <c r="Q1304" s="681">
        <f t="shared" si="683"/>
        <v>0</v>
      </c>
      <c r="R1304" s="682">
        <f t="shared" si="684"/>
        <v>0</v>
      </c>
      <c r="S1304" s="716">
        <f t="shared" si="685"/>
        <v>0.35</v>
      </c>
      <c r="T1304" s="679">
        <f t="shared" si="686"/>
        <v>0</v>
      </c>
      <c r="U1304" s="679">
        <f t="shared" si="687"/>
        <v>0</v>
      </c>
      <c r="Y1304" s="120"/>
      <c r="AD1304" s="79"/>
      <c r="AE1304" s="75"/>
      <c r="AF1304" s="370" t="s">
        <v>707</v>
      </c>
      <c r="AG1304" s="374"/>
      <c r="AH1304" s="378"/>
      <c r="AI1304" s="381"/>
      <c r="AJ1304" s="386"/>
      <c r="AK1304" s="391"/>
      <c r="AL1304" s="386"/>
      <c r="AM1304" s="363">
        <f t="shared" si="709"/>
        <v>1</v>
      </c>
      <c r="AN1304" s="578">
        <v>248</v>
      </c>
      <c r="AO1304" s="120">
        <f t="shared" si="710"/>
        <v>0</v>
      </c>
      <c r="AP1304" s="120">
        <f t="shared" si="711"/>
        <v>0</v>
      </c>
      <c r="AQ1304" s="120">
        <f t="shared" si="712"/>
        <v>0</v>
      </c>
      <c r="AR1304" s="120">
        <f t="shared" si="713"/>
        <v>0</v>
      </c>
      <c r="AS1304" s="120">
        <f t="shared" si="689"/>
        <v>0</v>
      </c>
      <c r="AT1304" s="120">
        <f t="shared" si="690"/>
        <v>0</v>
      </c>
      <c r="AU1304" s="74" t="s">
        <v>717</v>
      </c>
      <c r="AV1304" s="115"/>
      <c r="AW1304" s="395"/>
      <c r="AX1304" s="571">
        <v>0</v>
      </c>
      <c r="AY1304" s="572">
        <v>0</v>
      </c>
      <c r="AZ1304" s="572">
        <v>0</v>
      </c>
      <c r="BA1304" s="572">
        <v>0</v>
      </c>
      <c r="BB1304" s="573">
        <v>0</v>
      </c>
      <c r="BC1304" s="395">
        <v>0</v>
      </c>
      <c r="BD1304" s="115"/>
      <c r="BE1304" s="115"/>
      <c r="BF1304" s="115"/>
      <c r="BG1304" s="115"/>
      <c r="BH1304" s="115"/>
      <c r="BI1304" s="115"/>
      <c r="BJ1304" s="115"/>
      <c r="BK1304" s="115"/>
      <c r="BQ1304" s="74" t="str">
        <f t="shared" si="691"/>
        <v xml:space="preserve"> </v>
      </c>
      <c r="BR1304" s="120" t="str">
        <f t="shared" si="692"/>
        <v xml:space="preserve"> </v>
      </c>
      <c r="BS1304" s="120" t="str">
        <f t="shared" si="693"/>
        <v xml:space="preserve"> </v>
      </c>
      <c r="BU1304" s="74" t="str">
        <f t="shared" si="694"/>
        <v xml:space="preserve"> </v>
      </c>
      <c r="BV1304" s="120" t="str">
        <f t="shared" si="695"/>
        <v xml:space="preserve"> </v>
      </c>
      <c r="BW1304" s="120" t="str">
        <f t="shared" si="696"/>
        <v xml:space="preserve">  </v>
      </c>
      <c r="BY1304" s="74" t="str">
        <f t="shared" si="697"/>
        <v xml:space="preserve"> </v>
      </c>
      <c r="BZ1304" s="120" t="str">
        <f t="shared" si="698"/>
        <v xml:space="preserve"> </v>
      </c>
      <c r="CA1304" s="120" t="str">
        <f t="shared" si="699"/>
        <v xml:space="preserve"> </v>
      </c>
      <c r="CC1304" s="115" t="str">
        <f t="shared" si="700"/>
        <v xml:space="preserve"> </v>
      </c>
      <c r="CD1304" s="120" t="str">
        <f t="shared" si="701"/>
        <v xml:space="preserve"> </v>
      </c>
      <c r="CE1304" s="417" t="str">
        <f t="shared" si="702"/>
        <v xml:space="preserve"> </v>
      </c>
      <c r="CF1304" s="115"/>
      <c r="CG1304" s="115" t="str">
        <f t="shared" si="703"/>
        <v xml:space="preserve"> </v>
      </c>
      <c r="CH1304" s="120" t="str">
        <f t="shared" si="704"/>
        <v xml:space="preserve"> </v>
      </c>
      <c r="CI1304" s="417" t="str">
        <f t="shared" si="705"/>
        <v xml:space="preserve"> </v>
      </c>
      <c r="CJ1304" s="115"/>
      <c r="CK1304" s="115" t="str">
        <f t="shared" si="706"/>
        <v xml:space="preserve"> </v>
      </c>
      <c r="CL1304" s="120" t="str">
        <f t="shared" si="707"/>
        <v xml:space="preserve"> </v>
      </c>
      <c r="CM1304" s="417" t="str">
        <f t="shared" si="714"/>
        <v xml:space="preserve"> </v>
      </c>
      <c r="IS1304" s="107">
        <v>200</v>
      </c>
    </row>
    <row r="1305" spans="2:253" s="74" customFormat="1" ht="17.100000000000001" hidden="1" customHeight="1" x14ac:dyDescent="0.25">
      <c r="B1305" s="504">
        <f>IF(AND('KB Duct Parts'!$BL$14=1,'KB Duct Parts'!N31&gt;0),'KB Duct Parts'!N31,0)</f>
        <v>0</v>
      </c>
      <c r="C1305" s="508">
        <v>18017</v>
      </c>
      <c r="D1305" s="506">
        <f t="shared" si="715"/>
        <v>18017</v>
      </c>
      <c r="E1305" s="504" t="s">
        <v>874</v>
      </c>
      <c r="F1305" s="508" t="str">
        <f t="shared" si="716"/>
        <v xml:space="preserve"> </v>
      </c>
      <c r="G1305" s="509" t="s">
        <v>1356</v>
      </c>
      <c r="H1305" s="504" t="s">
        <v>923</v>
      </c>
      <c r="I1305" s="1035"/>
      <c r="J1305" s="1036"/>
      <c r="K1305" s="516" t="s">
        <v>881</v>
      </c>
      <c r="L1305" s="523" t="s">
        <v>707</v>
      </c>
      <c r="M1305" s="517" t="str">
        <f t="shared" si="708"/>
        <v>Y</v>
      </c>
      <c r="N1305" s="514">
        <f t="shared" si="682"/>
        <v>386.8</v>
      </c>
      <c r="O1305" s="518">
        <f t="shared" si="688"/>
        <v>0</v>
      </c>
      <c r="P1305" s="680">
        <f>'KB Duct Parts'!$AE$3</f>
        <v>0</v>
      </c>
      <c r="Q1305" s="681">
        <f t="shared" si="683"/>
        <v>0</v>
      </c>
      <c r="R1305" s="682">
        <f t="shared" si="684"/>
        <v>0</v>
      </c>
      <c r="S1305" s="716">
        <f t="shared" si="685"/>
        <v>0.35</v>
      </c>
      <c r="T1305" s="679">
        <f t="shared" si="686"/>
        <v>0</v>
      </c>
      <c r="U1305" s="679">
        <f t="shared" si="687"/>
        <v>0</v>
      </c>
      <c r="Y1305" s="120"/>
      <c r="AD1305" s="79"/>
      <c r="AE1305" s="75"/>
      <c r="AF1305" s="370" t="s">
        <v>707</v>
      </c>
      <c r="AG1305" s="374"/>
      <c r="AH1305" s="378"/>
      <c r="AI1305" s="381"/>
      <c r="AJ1305" s="386"/>
      <c r="AK1305" s="391"/>
      <c r="AL1305" s="386"/>
      <c r="AM1305" s="363">
        <f t="shared" si="709"/>
        <v>1</v>
      </c>
      <c r="AN1305" s="578">
        <v>386.8</v>
      </c>
      <c r="AO1305" s="120">
        <f t="shared" si="710"/>
        <v>0</v>
      </c>
      <c r="AP1305" s="120">
        <f t="shared" si="711"/>
        <v>0</v>
      </c>
      <c r="AQ1305" s="120">
        <f t="shared" si="712"/>
        <v>0</v>
      </c>
      <c r="AR1305" s="120">
        <f t="shared" si="713"/>
        <v>0</v>
      </c>
      <c r="AS1305" s="120">
        <f t="shared" si="689"/>
        <v>0</v>
      </c>
      <c r="AT1305" s="120">
        <f t="shared" si="690"/>
        <v>0</v>
      </c>
      <c r="AU1305" s="74" t="s">
        <v>717</v>
      </c>
      <c r="AV1305" s="115"/>
      <c r="AW1305" s="395"/>
      <c r="AX1305" s="571">
        <v>0</v>
      </c>
      <c r="AY1305" s="572">
        <v>0</v>
      </c>
      <c r="AZ1305" s="572">
        <v>0</v>
      </c>
      <c r="BA1305" s="572">
        <v>0</v>
      </c>
      <c r="BB1305" s="573">
        <v>0</v>
      </c>
      <c r="BC1305" s="395">
        <v>0</v>
      </c>
      <c r="BD1305" s="115"/>
      <c r="BE1305" s="115"/>
      <c r="BF1305" s="115"/>
      <c r="BG1305" s="115"/>
      <c r="BH1305" s="115"/>
      <c r="BI1305" s="115"/>
      <c r="BJ1305" s="115"/>
      <c r="BK1305" s="115"/>
      <c r="BQ1305" s="74" t="str">
        <f t="shared" si="691"/>
        <v xml:space="preserve"> </v>
      </c>
      <c r="BR1305" s="120" t="str">
        <f t="shared" si="692"/>
        <v xml:space="preserve"> </v>
      </c>
      <c r="BS1305" s="120" t="str">
        <f t="shared" si="693"/>
        <v xml:space="preserve"> </v>
      </c>
      <c r="BU1305" s="74" t="str">
        <f t="shared" si="694"/>
        <v xml:space="preserve"> </v>
      </c>
      <c r="BV1305" s="120" t="str">
        <f t="shared" si="695"/>
        <v xml:space="preserve"> </v>
      </c>
      <c r="BW1305" s="120" t="str">
        <f t="shared" si="696"/>
        <v xml:space="preserve">  </v>
      </c>
      <c r="BY1305" s="74" t="str">
        <f t="shared" si="697"/>
        <v xml:space="preserve"> </v>
      </c>
      <c r="BZ1305" s="120" t="str">
        <f t="shared" si="698"/>
        <v xml:space="preserve"> </v>
      </c>
      <c r="CA1305" s="120" t="str">
        <f t="shared" si="699"/>
        <v xml:space="preserve"> </v>
      </c>
      <c r="CC1305" s="115" t="str">
        <f t="shared" si="700"/>
        <v xml:space="preserve"> </v>
      </c>
      <c r="CD1305" s="120" t="str">
        <f t="shared" si="701"/>
        <v xml:space="preserve"> </v>
      </c>
      <c r="CE1305" s="417" t="str">
        <f t="shared" si="702"/>
        <v xml:space="preserve"> </v>
      </c>
      <c r="CF1305" s="115"/>
      <c r="CG1305" s="115" t="str">
        <f t="shared" si="703"/>
        <v xml:space="preserve"> </v>
      </c>
      <c r="CH1305" s="120" t="str">
        <f t="shared" si="704"/>
        <v xml:space="preserve"> </v>
      </c>
      <c r="CI1305" s="417" t="str">
        <f t="shared" si="705"/>
        <v xml:space="preserve"> </v>
      </c>
      <c r="CJ1305" s="115"/>
      <c r="CK1305" s="115" t="str">
        <f t="shared" si="706"/>
        <v xml:space="preserve"> </v>
      </c>
      <c r="CL1305" s="120" t="str">
        <f t="shared" si="707"/>
        <v xml:space="preserve"> </v>
      </c>
      <c r="CM1305" s="417" t="str">
        <f t="shared" si="714"/>
        <v xml:space="preserve"> </v>
      </c>
      <c r="IS1305" s="107">
        <v>311.89999999999998</v>
      </c>
    </row>
    <row r="1306" spans="2:253" s="74" customFormat="1" ht="17.100000000000001" hidden="1" customHeight="1" x14ac:dyDescent="0.25">
      <c r="B1306" s="504">
        <f>IF(AND('KB Duct Parts'!$BL$14=1,'KB Duct Parts'!N32&gt;0),'KB Duct Parts'!N32,0)</f>
        <v>0</v>
      </c>
      <c r="C1306" s="508">
        <v>18018</v>
      </c>
      <c r="D1306" s="506">
        <f t="shared" si="715"/>
        <v>18018</v>
      </c>
      <c r="E1306" s="504" t="s">
        <v>875</v>
      </c>
      <c r="F1306" s="508" t="str">
        <f t="shared" si="716"/>
        <v xml:space="preserve"> </v>
      </c>
      <c r="G1306" s="509" t="s">
        <v>1356</v>
      </c>
      <c r="H1306" s="504" t="s">
        <v>923</v>
      </c>
      <c r="I1306" s="1035"/>
      <c r="J1306" s="1036"/>
      <c r="K1306" s="516" t="s">
        <v>881</v>
      </c>
      <c r="L1306" s="523" t="s">
        <v>707</v>
      </c>
      <c r="M1306" s="517" t="str">
        <f t="shared" si="708"/>
        <v>Y</v>
      </c>
      <c r="N1306" s="514">
        <f t="shared" ref="N1306:N1369" si="717">AN1306</f>
        <v>386.8</v>
      </c>
      <c r="O1306" s="518">
        <f t="shared" si="688"/>
        <v>0</v>
      </c>
      <c r="P1306" s="680">
        <f>'KB Duct Parts'!$AE$3</f>
        <v>0</v>
      </c>
      <c r="Q1306" s="681">
        <f t="shared" ref="Q1306:Q1369" si="718">IF(B1306&gt;0,N1306*(1-P1306),0)</f>
        <v>0</v>
      </c>
      <c r="R1306" s="682">
        <f t="shared" ref="R1306:R1369" si="719">B1306*Q1306</f>
        <v>0</v>
      </c>
      <c r="S1306" s="716">
        <f t="shared" ref="S1306:S1369" si="720">$Y$3904</f>
        <v>0.35</v>
      </c>
      <c r="T1306" s="679">
        <f t="shared" ref="T1306:T1369" si="721">ROUND(IF(B1306&gt;0,((N1306*(1-(1*S1306)))),0),2)</f>
        <v>0</v>
      </c>
      <c r="U1306" s="679">
        <f t="shared" ref="U1306:U1369" si="722">B1306*T1306</f>
        <v>0</v>
      </c>
      <c r="Y1306" s="120"/>
      <c r="AD1306" s="79"/>
      <c r="AE1306" s="75"/>
      <c r="AF1306" s="370" t="s">
        <v>707</v>
      </c>
      <c r="AG1306" s="374"/>
      <c r="AH1306" s="378"/>
      <c r="AI1306" s="381"/>
      <c r="AJ1306" s="386"/>
      <c r="AK1306" s="391"/>
      <c r="AL1306" s="386"/>
      <c r="AM1306" s="363">
        <f t="shared" si="709"/>
        <v>1</v>
      </c>
      <c r="AN1306" s="578">
        <v>386.8</v>
      </c>
      <c r="AO1306" s="120">
        <f t="shared" si="710"/>
        <v>0</v>
      </c>
      <c r="AP1306" s="120">
        <f t="shared" si="711"/>
        <v>0</v>
      </c>
      <c r="AQ1306" s="120">
        <f t="shared" si="712"/>
        <v>0</v>
      </c>
      <c r="AR1306" s="120">
        <f t="shared" si="713"/>
        <v>0</v>
      </c>
      <c r="AS1306" s="120">
        <f t="shared" si="689"/>
        <v>0</v>
      </c>
      <c r="AT1306" s="120">
        <f t="shared" si="690"/>
        <v>0</v>
      </c>
      <c r="AU1306" s="74" t="s">
        <v>717</v>
      </c>
      <c r="AV1306" s="115"/>
      <c r="AW1306" s="395"/>
      <c r="AX1306" s="571">
        <v>0</v>
      </c>
      <c r="AY1306" s="572">
        <v>0</v>
      </c>
      <c r="AZ1306" s="572">
        <v>0</v>
      </c>
      <c r="BA1306" s="572">
        <v>0</v>
      </c>
      <c r="BB1306" s="573">
        <v>0</v>
      </c>
      <c r="BC1306" s="395">
        <v>0</v>
      </c>
      <c r="BD1306" s="115"/>
      <c r="BE1306" s="115"/>
      <c r="BF1306" s="115"/>
      <c r="BG1306" s="115"/>
      <c r="BH1306" s="115"/>
      <c r="BI1306" s="115"/>
      <c r="BJ1306" s="115"/>
      <c r="BK1306" s="115"/>
      <c r="BQ1306" s="74" t="str">
        <f t="shared" si="691"/>
        <v xml:space="preserve"> </v>
      </c>
      <c r="BR1306" s="120" t="str">
        <f t="shared" si="692"/>
        <v xml:space="preserve"> </v>
      </c>
      <c r="BS1306" s="120" t="str">
        <f t="shared" si="693"/>
        <v xml:space="preserve"> </v>
      </c>
      <c r="BU1306" s="74" t="str">
        <f t="shared" si="694"/>
        <v xml:space="preserve"> </v>
      </c>
      <c r="BV1306" s="120" t="str">
        <f t="shared" si="695"/>
        <v xml:space="preserve"> </v>
      </c>
      <c r="BW1306" s="120" t="str">
        <f t="shared" si="696"/>
        <v xml:space="preserve">  </v>
      </c>
      <c r="BY1306" s="74" t="str">
        <f t="shared" si="697"/>
        <v xml:space="preserve"> </v>
      </c>
      <c r="BZ1306" s="120" t="str">
        <f t="shared" si="698"/>
        <v xml:space="preserve"> </v>
      </c>
      <c r="CA1306" s="120" t="str">
        <f t="shared" si="699"/>
        <v xml:space="preserve"> </v>
      </c>
      <c r="CC1306" s="115" t="str">
        <f t="shared" si="700"/>
        <v xml:space="preserve"> </v>
      </c>
      <c r="CD1306" s="120" t="str">
        <f t="shared" si="701"/>
        <v xml:space="preserve"> </v>
      </c>
      <c r="CE1306" s="417" t="str">
        <f t="shared" si="702"/>
        <v xml:space="preserve"> </v>
      </c>
      <c r="CF1306" s="115"/>
      <c r="CG1306" s="115" t="str">
        <f t="shared" si="703"/>
        <v xml:space="preserve"> </v>
      </c>
      <c r="CH1306" s="120" t="str">
        <f t="shared" si="704"/>
        <v xml:space="preserve"> </v>
      </c>
      <c r="CI1306" s="417" t="str">
        <f t="shared" si="705"/>
        <v xml:space="preserve"> </v>
      </c>
      <c r="CJ1306" s="115"/>
      <c r="CK1306" s="115" t="str">
        <f t="shared" si="706"/>
        <v xml:space="preserve"> </v>
      </c>
      <c r="CL1306" s="120" t="str">
        <f t="shared" si="707"/>
        <v xml:space="preserve"> </v>
      </c>
      <c r="CM1306" s="417" t="str">
        <f t="shared" si="714"/>
        <v xml:space="preserve"> </v>
      </c>
      <c r="IS1306" s="107">
        <v>311.89999999999998</v>
      </c>
    </row>
    <row r="1307" spans="2:253" s="74" customFormat="1" ht="17.100000000000001" hidden="1" customHeight="1" x14ac:dyDescent="0.25">
      <c r="B1307" s="504">
        <f>IF(AND('KB Duct Parts'!$BL$14=1,'KB Duct Parts'!N33&gt;0),'KB Duct Parts'!N33,0)</f>
        <v>0</v>
      </c>
      <c r="C1307" s="508">
        <v>18019</v>
      </c>
      <c r="D1307" s="506">
        <f t="shared" si="715"/>
        <v>18019</v>
      </c>
      <c r="E1307" s="504" t="s">
        <v>876</v>
      </c>
      <c r="F1307" s="508" t="str">
        <f t="shared" si="716"/>
        <v xml:space="preserve"> </v>
      </c>
      <c r="G1307" s="509" t="s">
        <v>1356</v>
      </c>
      <c r="H1307" s="504" t="s">
        <v>923</v>
      </c>
      <c r="I1307" s="1035"/>
      <c r="J1307" s="1036"/>
      <c r="K1307" s="516" t="s">
        <v>881</v>
      </c>
      <c r="L1307" s="523" t="s">
        <v>707</v>
      </c>
      <c r="M1307" s="517" t="str">
        <f t="shared" si="708"/>
        <v>Y</v>
      </c>
      <c r="N1307" s="514">
        <f t="shared" si="717"/>
        <v>478.8</v>
      </c>
      <c r="O1307" s="518">
        <f t="shared" si="688"/>
        <v>0</v>
      </c>
      <c r="P1307" s="680">
        <f>'KB Duct Parts'!$AE$3</f>
        <v>0</v>
      </c>
      <c r="Q1307" s="681">
        <f t="shared" si="718"/>
        <v>0</v>
      </c>
      <c r="R1307" s="682">
        <f t="shared" si="719"/>
        <v>0</v>
      </c>
      <c r="S1307" s="716">
        <f t="shared" si="720"/>
        <v>0.35</v>
      </c>
      <c r="T1307" s="679">
        <f t="shared" si="721"/>
        <v>0</v>
      </c>
      <c r="U1307" s="679">
        <f t="shared" si="722"/>
        <v>0</v>
      </c>
      <c r="Y1307" s="120"/>
      <c r="AD1307" s="79"/>
      <c r="AE1307" s="75"/>
      <c r="AF1307" s="370" t="s">
        <v>707</v>
      </c>
      <c r="AG1307" s="374"/>
      <c r="AH1307" s="378"/>
      <c r="AI1307" s="381"/>
      <c r="AJ1307" s="386"/>
      <c r="AK1307" s="391"/>
      <c r="AL1307" s="386"/>
      <c r="AM1307" s="363">
        <f t="shared" si="709"/>
        <v>1</v>
      </c>
      <c r="AN1307" s="578">
        <v>478.8</v>
      </c>
      <c r="AO1307" s="120">
        <f t="shared" si="710"/>
        <v>0</v>
      </c>
      <c r="AP1307" s="120">
        <f t="shared" si="711"/>
        <v>0</v>
      </c>
      <c r="AQ1307" s="120">
        <f t="shared" si="712"/>
        <v>0</v>
      </c>
      <c r="AR1307" s="120">
        <f t="shared" si="713"/>
        <v>0</v>
      </c>
      <c r="AS1307" s="120">
        <f t="shared" si="689"/>
        <v>0</v>
      </c>
      <c r="AT1307" s="120">
        <f t="shared" si="690"/>
        <v>0</v>
      </c>
      <c r="AU1307" s="74" t="s">
        <v>717</v>
      </c>
      <c r="AV1307" s="115"/>
      <c r="AW1307" s="395"/>
      <c r="AX1307" s="571">
        <v>0</v>
      </c>
      <c r="AY1307" s="572">
        <v>0</v>
      </c>
      <c r="AZ1307" s="572">
        <v>0</v>
      </c>
      <c r="BA1307" s="572">
        <v>0</v>
      </c>
      <c r="BB1307" s="573">
        <v>0</v>
      </c>
      <c r="BC1307" s="395">
        <v>0</v>
      </c>
      <c r="BD1307" s="115"/>
      <c r="BE1307" s="115"/>
      <c r="BF1307" s="115"/>
      <c r="BG1307" s="115"/>
      <c r="BH1307" s="115"/>
      <c r="BI1307" s="115"/>
      <c r="BJ1307" s="115"/>
      <c r="BK1307" s="115"/>
      <c r="BQ1307" s="74" t="str">
        <f t="shared" si="691"/>
        <v xml:space="preserve"> </v>
      </c>
      <c r="BR1307" s="120" t="str">
        <f t="shared" si="692"/>
        <v xml:space="preserve"> </v>
      </c>
      <c r="BS1307" s="120" t="str">
        <f t="shared" si="693"/>
        <v xml:space="preserve"> </v>
      </c>
      <c r="BU1307" s="74" t="str">
        <f t="shared" si="694"/>
        <v xml:space="preserve"> </v>
      </c>
      <c r="BV1307" s="120" t="str">
        <f t="shared" si="695"/>
        <v xml:space="preserve"> </v>
      </c>
      <c r="BW1307" s="120" t="str">
        <f t="shared" si="696"/>
        <v xml:space="preserve">  </v>
      </c>
      <c r="BY1307" s="74" t="str">
        <f t="shared" si="697"/>
        <v xml:space="preserve"> </v>
      </c>
      <c r="BZ1307" s="120" t="str">
        <f t="shared" si="698"/>
        <v xml:space="preserve"> </v>
      </c>
      <c r="CA1307" s="120" t="str">
        <f t="shared" si="699"/>
        <v xml:space="preserve"> </v>
      </c>
      <c r="CC1307" s="115" t="str">
        <f t="shared" si="700"/>
        <v xml:space="preserve"> </v>
      </c>
      <c r="CD1307" s="120" t="str">
        <f t="shared" si="701"/>
        <v xml:space="preserve"> </v>
      </c>
      <c r="CE1307" s="417" t="str">
        <f t="shared" si="702"/>
        <v xml:space="preserve"> </v>
      </c>
      <c r="CF1307" s="115"/>
      <c r="CG1307" s="115" t="str">
        <f t="shared" si="703"/>
        <v xml:space="preserve"> </v>
      </c>
      <c r="CH1307" s="120" t="str">
        <f t="shared" si="704"/>
        <v xml:space="preserve"> </v>
      </c>
      <c r="CI1307" s="417" t="str">
        <f t="shared" si="705"/>
        <v xml:space="preserve"> </v>
      </c>
      <c r="CJ1307" s="115"/>
      <c r="CK1307" s="115" t="str">
        <f t="shared" si="706"/>
        <v xml:space="preserve"> </v>
      </c>
      <c r="CL1307" s="120" t="str">
        <f t="shared" si="707"/>
        <v xml:space="preserve"> </v>
      </c>
      <c r="CM1307" s="417" t="str">
        <f t="shared" si="714"/>
        <v xml:space="preserve"> </v>
      </c>
      <c r="IS1307" s="107">
        <v>386.1</v>
      </c>
    </row>
    <row r="1308" spans="2:253" s="74" customFormat="1" ht="17.100000000000001" hidden="1" customHeight="1" x14ac:dyDescent="0.25">
      <c r="B1308" s="504">
        <f>IF(AND('KB Duct Parts'!$BL$14=1,'KB Duct Parts'!N34&gt;0),'KB Duct Parts'!N34,0)</f>
        <v>0</v>
      </c>
      <c r="C1308" s="508">
        <v>18020</v>
      </c>
      <c r="D1308" s="506">
        <f t="shared" si="715"/>
        <v>18020</v>
      </c>
      <c r="E1308" s="504" t="s">
        <v>877</v>
      </c>
      <c r="F1308" s="508" t="str">
        <f t="shared" si="716"/>
        <v xml:space="preserve"> </v>
      </c>
      <c r="G1308" s="509" t="s">
        <v>1356</v>
      </c>
      <c r="H1308" s="504" t="s">
        <v>923</v>
      </c>
      <c r="I1308" s="1035"/>
      <c r="J1308" s="1036"/>
      <c r="K1308" s="516" t="s">
        <v>881</v>
      </c>
      <c r="L1308" s="523" t="s">
        <v>707</v>
      </c>
      <c r="M1308" s="517" t="str">
        <f t="shared" si="708"/>
        <v>Y</v>
      </c>
      <c r="N1308" s="514">
        <f t="shared" si="717"/>
        <v>478.8</v>
      </c>
      <c r="O1308" s="518">
        <f t="shared" si="688"/>
        <v>0</v>
      </c>
      <c r="P1308" s="680">
        <f>'KB Duct Parts'!$AE$3</f>
        <v>0</v>
      </c>
      <c r="Q1308" s="681">
        <f t="shared" si="718"/>
        <v>0</v>
      </c>
      <c r="R1308" s="682">
        <f t="shared" si="719"/>
        <v>0</v>
      </c>
      <c r="S1308" s="716">
        <f t="shared" si="720"/>
        <v>0.35</v>
      </c>
      <c r="T1308" s="679">
        <f t="shared" si="721"/>
        <v>0</v>
      </c>
      <c r="U1308" s="679">
        <f t="shared" si="722"/>
        <v>0</v>
      </c>
      <c r="Y1308" s="120"/>
      <c r="AD1308" s="79"/>
      <c r="AE1308" s="75"/>
      <c r="AF1308" s="370" t="s">
        <v>707</v>
      </c>
      <c r="AG1308" s="374"/>
      <c r="AH1308" s="378"/>
      <c r="AI1308" s="381"/>
      <c r="AJ1308" s="386"/>
      <c r="AK1308" s="391"/>
      <c r="AL1308" s="386"/>
      <c r="AM1308" s="363">
        <f t="shared" si="709"/>
        <v>1</v>
      </c>
      <c r="AN1308" s="578">
        <v>478.8</v>
      </c>
      <c r="AO1308" s="120">
        <f t="shared" si="710"/>
        <v>0</v>
      </c>
      <c r="AP1308" s="120">
        <f t="shared" si="711"/>
        <v>0</v>
      </c>
      <c r="AQ1308" s="120">
        <f t="shared" si="712"/>
        <v>0</v>
      </c>
      <c r="AR1308" s="120">
        <f t="shared" si="713"/>
        <v>0</v>
      </c>
      <c r="AS1308" s="120">
        <f t="shared" si="689"/>
        <v>0</v>
      </c>
      <c r="AT1308" s="120">
        <f t="shared" si="690"/>
        <v>0</v>
      </c>
      <c r="AU1308" s="74" t="s">
        <v>717</v>
      </c>
      <c r="AV1308" s="115"/>
      <c r="AW1308" s="395"/>
      <c r="AX1308" s="571">
        <v>0</v>
      </c>
      <c r="AY1308" s="572">
        <v>0</v>
      </c>
      <c r="AZ1308" s="572">
        <v>0</v>
      </c>
      <c r="BA1308" s="572">
        <v>0</v>
      </c>
      <c r="BB1308" s="573">
        <v>0</v>
      </c>
      <c r="BC1308" s="395">
        <v>0</v>
      </c>
      <c r="BD1308" s="115"/>
      <c r="BE1308" s="115"/>
      <c r="BF1308" s="115"/>
      <c r="BG1308" s="115"/>
      <c r="BH1308" s="115"/>
      <c r="BI1308" s="115"/>
      <c r="BJ1308" s="115"/>
      <c r="BK1308" s="115"/>
      <c r="BQ1308" s="74" t="str">
        <f t="shared" si="691"/>
        <v xml:space="preserve"> </v>
      </c>
      <c r="BR1308" s="120" t="str">
        <f t="shared" si="692"/>
        <v xml:space="preserve"> </v>
      </c>
      <c r="BS1308" s="120" t="str">
        <f t="shared" si="693"/>
        <v xml:space="preserve"> </v>
      </c>
      <c r="BU1308" s="74" t="str">
        <f t="shared" si="694"/>
        <v xml:space="preserve"> </v>
      </c>
      <c r="BV1308" s="120" t="str">
        <f t="shared" si="695"/>
        <v xml:space="preserve"> </v>
      </c>
      <c r="BW1308" s="120" t="str">
        <f t="shared" si="696"/>
        <v xml:space="preserve">  </v>
      </c>
      <c r="BY1308" s="74" t="str">
        <f t="shared" si="697"/>
        <v xml:space="preserve"> </v>
      </c>
      <c r="BZ1308" s="120" t="str">
        <f t="shared" si="698"/>
        <v xml:space="preserve"> </v>
      </c>
      <c r="CA1308" s="120" t="str">
        <f t="shared" si="699"/>
        <v xml:space="preserve"> </v>
      </c>
      <c r="CC1308" s="115" t="str">
        <f t="shared" si="700"/>
        <v xml:space="preserve"> </v>
      </c>
      <c r="CD1308" s="120" t="str">
        <f t="shared" si="701"/>
        <v xml:space="preserve"> </v>
      </c>
      <c r="CE1308" s="417" t="str">
        <f t="shared" si="702"/>
        <v xml:space="preserve"> </v>
      </c>
      <c r="CF1308" s="115"/>
      <c r="CG1308" s="115" t="str">
        <f t="shared" si="703"/>
        <v xml:space="preserve"> </v>
      </c>
      <c r="CH1308" s="120" t="str">
        <f t="shared" si="704"/>
        <v xml:space="preserve"> </v>
      </c>
      <c r="CI1308" s="417" t="str">
        <f t="shared" si="705"/>
        <v xml:space="preserve"> </v>
      </c>
      <c r="CJ1308" s="115"/>
      <c r="CK1308" s="115" t="str">
        <f t="shared" si="706"/>
        <v xml:space="preserve"> </v>
      </c>
      <c r="CL1308" s="120" t="str">
        <f t="shared" si="707"/>
        <v xml:space="preserve"> </v>
      </c>
      <c r="CM1308" s="417" t="str">
        <f t="shared" si="714"/>
        <v xml:space="preserve"> </v>
      </c>
      <c r="IS1308" s="107">
        <v>386.1</v>
      </c>
    </row>
    <row r="1309" spans="2:253" s="74" customFormat="1" ht="17.100000000000001" hidden="1" customHeight="1" x14ac:dyDescent="0.25">
      <c r="B1309" s="504">
        <f>IF(AND('KB Duct Parts'!$BL$14=1,'KB Duct Parts'!N35&gt;0),'KB Duct Parts'!N35,0)</f>
        <v>0</v>
      </c>
      <c r="C1309" s="508">
        <v>18022</v>
      </c>
      <c r="D1309" s="506">
        <f t="shared" si="715"/>
        <v>18022</v>
      </c>
      <c r="E1309" s="504" t="s">
        <v>878</v>
      </c>
      <c r="F1309" s="508" t="str">
        <f t="shared" si="716"/>
        <v xml:space="preserve"> </v>
      </c>
      <c r="G1309" s="509" t="s">
        <v>1356</v>
      </c>
      <c r="H1309" s="504" t="s">
        <v>923</v>
      </c>
      <c r="I1309" s="1035"/>
      <c r="J1309" s="1036"/>
      <c r="K1309" s="516" t="s">
        <v>881</v>
      </c>
      <c r="L1309" s="523" t="s">
        <v>707</v>
      </c>
      <c r="M1309" s="517" t="str">
        <f t="shared" si="708"/>
        <v>Y</v>
      </c>
      <c r="N1309" s="514">
        <f t="shared" si="717"/>
        <v>522.6</v>
      </c>
      <c r="O1309" s="518">
        <f t="shared" si="688"/>
        <v>0</v>
      </c>
      <c r="P1309" s="680">
        <f>'KB Duct Parts'!$AE$3</f>
        <v>0</v>
      </c>
      <c r="Q1309" s="681">
        <f t="shared" si="718"/>
        <v>0</v>
      </c>
      <c r="R1309" s="682">
        <f t="shared" si="719"/>
        <v>0</v>
      </c>
      <c r="S1309" s="716">
        <f t="shared" si="720"/>
        <v>0.35</v>
      </c>
      <c r="T1309" s="679">
        <f t="shared" si="721"/>
        <v>0</v>
      </c>
      <c r="U1309" s="679">
        <f t="shared" si="722"/>
        <v>0</v>
      </c>
      <c r="Y1309" s="120"/>
      <c r="AD1309" s="79"/>
      <c r="AE1309" s="75"/>
      <c r="AF1309" s="370" t="s">
        <v>707</v>
      </c>
      <c r="AG1309" s="374"/>
      <c r="AH1309" s="378"/>
      <c r="AI1309" s="381"/>
      <c r="AJ1309" s="386"/>
      <c r="AK1309" s="391"/>
      <c r="AL1309" s="386"/>
      <c r="AM1309" s="363">
        <f t="shared" si="709"/>
        <v>1</v>
      </c>
      <c r="AN1309" s="578">
        <v>522.6</v>
      </c>
      <c r="AO1309" s="120">
        <f t="shared" si="710"/>
        <v>0</v>
      </c>
      <c r="AP1309" s="120">
        <f t="shared" si="711"/>
        <v>0</v>
      </c>
      <c r="AQ1309" s="120">
        <f t="shared" si="712"/>
        <v>0</v>
      </c>
      <c r="AR1309" s="120">
        <f t="shared" si="713"/>
        <v>0</v>
      </c>
      <c r="AS1309" s="120">
        <f t="shared" si="689"/>
        <v>0</v>
      </c>
      <c r="AT1309" s="120">
        <f t="shared" si="690"/>
        <v>0</v>
      </c>
      <c r="AU1309" s="74" t="s">
        <v>717</v>
      </c>
      <c r="AV1309" s="115"/>
      <c r="AW1309" s="395"/>
      <c r="AX1309" s="571">
        <v>0</v>
      </c>
      <c r="AY1309" s="572">
        <v>0</v>
      </c>
      <c r="AZ1309" s="572">
        <v>0</v>
      </c>
      <c r="BA1309" s="572">
        <v>0</v>
      </c>
      <c r="BB1309" s="573">
        <v>0</v>
      </c>
      <c r="BC1309" s="395">
        <v>0</v>
      </c>
      <c r="BD1309" s="115"/>
      <c r="BE1309" s="115"/>
      <c r="BF1309" s="115"/>
      <c r="BG1309" s="115"/>
      <c r="BH1309" s="115"/>
      <c r="BI1309" s="115"/>
      <c r="BJ1309" s="115"/>
      <c r="BK1309" s="115"/>
      <c r="BQ1309" s="74" t="str">
        <f t="shared" si="691"/>
        <v xml:space="preserve"> </v>
      </c>
      <c r="BR1309" s="120" t="str">
        <f t="shared" si="692"/>
        <v xml:space="preserve"> </v>
      </c>
      <c r="BS1309" s="120" t="str">
        <f t="shared" si="693"/>
        <v xml:space="preserve"> </v>
      </c>
      <c r="BU1309" s="74" t="str">
        <f t="shared" si="694"/>
        <v xml:space="preserve"> </v>
      </c>
      <c r="BV1309" s="120" t="str">
        <f t="shared" si="695"/>
        <v xml:space="preserve"> </v>
      </c>
      <c r="BW1309" s="120" t="str">
        <f t="shared" si="696"/>
        <v xml:space="preserve">  </v>
      </c>
      <c r="BY1309" s="74" t="str">
        <f t="shared" si="697"/>
        <v xml:space="preserve"> </v>
      </c>
      <c r="BZ1309" s="120" t="str">
        <f t="shared" si="698"/>
        <v xml:space="preserve"> </v>
      </c>
      <c r="CA1309" s="120" t="str">
        <f t="shared" si="699"/>
        <v xml:space="preserve"> </v>
      </c>
      <c r="CC1309" s="115" t="str">
        <f t="shared" si="700"/>
        <v xml:space="preserve"> </v>
      </c>
      <c r="CD1309" s="120" t="str">
        <f t="shared" si="701"/>
        <v xml:space="preserve"> </v>
      </c>
      <c r="CE1309" s="417" t="str">
        <f t="shared" si="702"/>
        <v xml:space="preserve"> </v>
      </c>
      <c r="CF1309" s="115"/>
      <c r="CG1309" s="115" t="str">
        <f t="shared" si="703"/>
        <v xml:space="preserve"> </v>
      </c>
      <c r="CH1309" s="120" t="str">
        <f t="shared" si="704"/>
        <v xml:space="preserve"> </v>
      </c>
      <c r="CI1309" s="417" t="str">
        <f t="shared" si="705"/>
        <v xml:space="preserve"> </v>
      </c>
      <c r="CJ1309" s="115"/>
      <c r="CK1309" s="115" t="str">
        <f t="shared" si="706"/>
        <v xml:space="preserve"> </v>
      </c>
      <c r="CL1309" s="120" t="str">
        <f t="shared" si="707"/>
        <v xml:space="preserve"> </v>
      </c>
      <c r="CM1309" s="417" t="str">
        <f t="shared" si="714"/>
        <v xml:space="preserve"> </v>
      </c>
      <c r="IS1309" s="107">
        <v>421.4</v>
      </c>
    </row>
    <row r="1310" spans="2:253" s="74" customFormat="1" ht="17.100000000000001" hidden="1" customHeight="1" x14ac:dyDescent="0.25">
      <c r="B1310" s="504">
        <f>IF(AND('KB Duct Parts'!$BL$14=1,'KB Duct Parts'!N36&gt;0),'KB Duct Parts'!N36,0)</f>
        <v>0</v>
      </c>
      <c r="C1310" s="508">
        <v>18024</v>
      </c>
      <c r="D1310" s="506">
        <f t="shared" si="715"/>
        <v>18024</v>
      </c>
      <c r="E1310" s="504" t="s">
        <v>1338</v>
      </c>
      <c r="F1310" s="508" t="str">
        <f t="shared" si="716"/>
        <v xml:space="preserve"> </v>
      </c>
      <c r="G1310" s="509" t="s">
        <v>1356</v>
      </c>
      <c r="H1310" s="504" t="s">
        <v>923</v>
      </c>
      <c r="I1310" s="1035"/>
      <c r="J1310" s="1036"/>
      <c r="K1310" s="516" t="s">
        <v>881</v>
      </c>
      <c r="L1310" s="523" t="s">
        <v>707</v>
      </c>
      <c r="M1310" s="517" t="str">
        <f t="shared" si="708"/>
        <v>Y</v>
      </c>
      <c r="N1310" s="514">
        <f t="shared" si="717"/>
        <v>600</v>
      </c>
      <c r="O1310" s="518">
        <f t="shared" si="688"/>
        <v>0</v>
      </c>
      <c r="P1310" s="680">
        <f>'KB Duct Parts'!$AE$3</f>
        <v>0</v>
      </c>
      <c r="Q1310" s="681">
        <f t="shared" si="718"/>
        <v>0</v>
      </c>
      <c r="R1310" s="682">
        <f t="shared" si="719"/>
        <v>0</v>
      </c>
      <c r="S1310" s="716">
        <f t="shared" si="720"/>
        <v>0.35</v>
      </c>
      <c r="T1310" s="679">
        <f t="shared" si="721"/>
        <v>0</v>
      </c>
      <c r="U1310" s="679">
        <f t="shared" si="722"/>
        <v>0</v>
      </c>
      <c r="Y1310" s="120"/>
      <c r="AD1310" s="79"/>
      <c r="AE1310" s="75"/>
      <c r="AF1310" s="370" t="s">
        <v>707</v>
      </c>
      <c r="AG1310" s="374"/>
      <c r="AH1310" s="378"/>
      <c r="AI1310" s="381"/>
      <c r="AJ1310" s="386"/>
      <c r="AK1310" s="391"/>
      <c r="AL1310" s="386"/>
      <c r="AM1310" s="363">
        <f t="shared" si="709"/>
        <v>1</v>
      </c>
      <c r="AN1310" s="578">
        <v>600</v>
      </c>
      <c r="AO1310" s="120">
        <f t="shared" si="710"/>
        <v>0</v>
      </c>
      <c r="AP1310" s="120">
        <f t="shared" si="711"/>
        <v>0</v>
      </c>
      <c r="AQ1310" s="120">
        <f t="shared" si="712"/>
        <v>0</v>
      </c>
      <c r="AR1310" s="120">
        <f t="shared" si="713"/>
        <v>0</v>
      </c>
      <c r="AS1310" s="120">
        <f t="shared" si="689"/>
        <v>0</v>
      </c>
      <c r="AT1310" s="120">
        <f t="shared" si="690"/>
        <v>0</v>
      </c>
      <c r="AU1310" s="74" t="s">
        <v>717</v>
      </c>
      <c r="AV1310" s="115"/>
      <c r="AW1310" s="395"/>
      <c r="AX1310" s="571">
        <v>0</v>
      </c>
      <c r="AY1310" s="572">
        <v>0</v>
      </c>
      <c r="AZ1310" s="572">
        <v>0</v>
      </c>
      <c r="BA1310" s="572">
        <v>0</v>
      </c>
      <c r="BB1310" s="573">
        <v>0</v>
      </c>
      <c r="BC1310" s="395">
        <v>0</v>
      </c>
      <c r="BD1310" s="115"/>
      <c r="BE1310" s="115"/>
      <c r="BF1310" s="115"/>
      <c r="BG1310" s="115"/>
      <c r="BH1310" s="115"/>
      <c r="BI1310" s="115"/>
      <c r="BJ1310" s="115"/>
      <c r="BK1310" s="115"/>
      <c r="BQ1310" s="74" t="str">
        <f t="shared" si="691"/>
        <v xml:space="preserve"> </v>
      </c>
      <c r="BR1310" s="120" t="str">
        <f t="shared" si="692"/>
        <v xml:space="preserve"> </v>
      </c>
      <c r="BS1310" s="120" t="str">
        <f t="shared" si="693"/>
        <v xml:space="preserve"> </v>
      </c>
      <c r="BU1310" s="74" t="str">
        <f t="shared" si="694"/>
        <v xml:space="preserve"> </v>
      </c>
      <c r="BV1310" s="120" t="str">
        <f t="shared" si="695"/>
        <v xml:space="preserve"> </v>
      </c>
      <c r="BW1310" s="120" t="str">
        <f t="shared" si="696"/>
        <v xml:space="preserve">  </v>
      </c>
      <c r="BY1310" s="74" t="str">
        <f t="shared" si="697"/>
        <v xml:space="preserve"> </v>
      </c>
      <c r="BZ1310" s="120" t="str">
        <f t="shared" si="698"/>
        <v xml:space="preserve"> </v>
      </c>
      <c r="CA1310" s="120" t="str">
        <f t="shared" si="699"/>
        <v xml:space="preserve"> </v>
      </c>
      <c r="CC1310" s="115" t="str">
        <f t="shared" si="700"/>
        <v xml:space="preserve"> </v>
      </c>
      <c r="CD1310" s="120" t="str">
        <f t="shared" si="701"/>
        <v xml:space="preserve"> </v>
      </c>
      <c r="CE1310" s="417" t="str">
        <f t="shared" si="702"/>
        <v xml:space="preserve"> </v>
      </c>
      <c r="CF1310" s="115"/>
      <c r="CG1310" s="115" t="str">
        <f t="shared" si="703"/>
        <v xml:space="preserve"> </v>
      </c>
      <c r="CH1310" s="120" t="str">
        <f t="shared" si="704"/>
        <v xml:space="preserve"> </v>
      </c>
      <c r="CI1310" s="417" t="str">
        <f t="shared" si="705"/>
        <v xml:space="preserve"> </v>
      </c>
      <c r="CJ1310" s="115"/>
      <c r="CK1310" s="115" t="str">
        <f t="shared" si="706"/>
        <v xml:space="preserve"> </v>
      </c>
      <c r="CL1310" s="120" t="str">
        <f t="shared" si="707"/>
        <v xml:space="preserve"> </v>
      </c>
      <c r="CM1310" s="417" t="str">
        <f t="shared" si="714"/>
        <v xml:space="preserve"> </v>
      </c>
      <c r="IS1310" s="107"/>
    </row>
    <row r="1311" spans="2:253" s="74" customFormat="1" ht="17.100000000000001" hidden="1" customHeight="1" x14ac:dyDescent="0.25">
      <c r="B1311" s="504">
        <f>IF(AND('KB Duct Parts'!$BL$14=1,'KB Duct Parts'!O17&gt;0),'KB Duct Parts'!O17,0)</f>
        <v>0</v>
      </c>
      <c r="C1311" s="508">
        <v>18103</v>
      </c>
      <c r="D1311" s="506">
        <f t="shared" si="715"/>
        <v>18103</v>
      </c>
      <c r="E1311" s="504" t="s">
        <v>483</v>
      </c>
      <c r="F1311" s="508" t="str">
        <f t="shared" si="716"/>
        <v xml:space="preserve"> </v>
      </c>
      <c r="G1311" s="509" t="s">
        <v>1358</v>
      </c>
      <c r="H1311" s="504" t="s">
        <v>923</v>
      </c>
      <c r="I1311" s="1035"/>
      <c r="J1311" s="1036"/>
      <c r="K1311" s="516" t="s">
        <v>881</v>
      </c>
      <c r="L1311" s="523" t="s">
        <v>707</v>
      </c>
      <c r="M1311" s="517" t="str">
        <f t="shared" si="708"/>
        <v>Y</v>
      </c>
      <c r="N1311" s="514">
        <f t="shared" si="717"/>
        <v>14.8</v>
      </c>
      <c r="O1311" s="518">
        <f t="shared" si="688"/>
        <v>0</v>
      </c>
      <c r="P1311" s="680">
        <f>'KB Duct Parts'!$AE$3</f>
        <v>0</v>
      </c>
      <c r="Q1311" s="681">
        <f t="shared" si="718"/>
        <v>0</v>
      </c>
      <c r="R1311" s="682">
        <f t="shared" si="719"/>
        <v>0</v>
      </c>
      <c r="S1311" s="716">
        <f t="shared" si="720"/>
        <v>0.35</v>
      </c>
      <c r="T1311" s="679">
        <f t="shared" si="721"/>
        <v>0</v>
      </c>
      <c r="U1311" s="679">
        <f t="shared" si="722"/>
        <v>0</v>
      </c>
      <c r="Y1311" s="120"/>
      <c r="AD1311" s="79"/>
      <c r="AE1311" s="75"/>
      <c r="AF1311" s="370" t="s">
        <v>707</v>
      </c>
      <c r="AG1311" s="374"/>
      <c r="AH1311" s="378"/>
      <c r="AI1311" s="381"/>
      <c r="AJ1311" s="386"/>
      <c r="AK1311" s="391"/>
      <c r="AL1311" s="386"/>
      <c r="AM1311" s="363">
        <f t="shared" si="709"/>
        <v>1</v>
      </c>
      <c r="AN1311" s="578">
        <v>14.8</v>
      </c>
      <c r="AO1311" s="120">
        <f t="shared" si="710"/>
        <v>0</v>
      </c>
      <c r="AP1311" s="120">
        <f t="shared" si="711"/>
        <v>0</v>
      </c>
      <c r="AQ1311" s="120">
        <f t="shared" si="712"/>
        <v>0</v>
      </c>
      <c r="AR1311" s="120">
        <f t="shared" si="713"/>
        <v>0</v>
      </c>
      <c r="AS1311" s="120">
        <f t="shared" si="689"/>
        <v>0</v>
      </c>
      <c r="AT1311" s="120">
        <f t="shared" si="690"/>
        <v>0</v>
      </c>
      <c r="AU1311" s="74" t="s">
        <v>717</v>
      </c>
      <c r="AV1311" s="115"/>
      <c r="AW1311" s="395"/>
      <c r="AX1311" s="571">
        <v>0</v>
      </c>
      <c r="AY1311" s="572">
        <v>0</v>
      </c>
      <c r="AZ1311" s="572">
        <v>0</v>
      </c>
      <c r="BA1311" s="572">
        <v>0</v>
      </c>
      <c r="BB1311" s="573">
        <v>0</v>
      </c>
      <c r="BC1311" s="395">
        <v>0</v>
      </c>
      <c r="BD1311" s="115"/>
      <c r="BE1311" s="115"/>
      <c r="BF1311" s="115"/>
      <c r="BG1311" s="115"/>
      <c r="BH1311" s="115"/>
      <c r="BI1311" s="115"/>
      <c r="BJ1311" s="115"/>
      <c r="BK1311" s="115"/>
      <c r="BQ1311" s="74" t="str">
        <f t="shared" si="691"/>
        <v xml:space="preserve"> </v>
      </c>
      <c r="BR1311" s="120" t="str">
        <f t="shared" si="692"/>
        <v xml:space="preserve"> </v>
      </c>
      <c r="BS1311" s="120" t="str">
        <f t="shared" si="693"/>
        <v xml:space="preserve"> </v>
      </c>
      <c r="BU1311" s="74" t="str">
        <f t="shared" si="694"/>
        <v xml:space="preserve"> </v>
      </c>
      <c r="BV1311" s="120" t="str">
        <f t="shared" si="695"/>
        <v xml:space="preserve"> </v>
      </c>
      <c r="BW1311" s="120" t="str">
        <f t="shared" si="696"/>
        <v xml:space="preserve">  </v>
      </c>
      <c r="BY1311" s="74" t="str">
        <f t="shared" si="697"/>
        <v xml:space="preserve"> </v>
      </c>
      <c r="BZ1311" s="120" t="str">
        <f t="shared" si="698"/>
        <v xml:space="preserve"> </v>
      </c>
      <c r="CA1311" s="120" t="str">
        <f t="shared" si="699"/>
        <v xml:space="preserve"> </v>
      </c>
      <c r="CC1311" s="115" t="str">
        <f t="shared" si="700"/>
        <v xml:space="preserve"> </v>
      </c>
      <c r="CD1311" s="120" t="str">
        <f t="shared" si="701"/>
        <v xml:space="preserve"> </v>
      </c>
      <c r="CE1311" s="417" t="str">
        <f t="shared" si="702"/>
        <v xml:space="preserve"> </v>
      </c>
      <c r="CF1311" s="115"/>
      <c r="CG1311" s="115" t="str">
        <f t="shared" si="703"/>
        <v xml:space="preserve"> </v>
      </c>
      <c r="CH1311" s="120" t="str">
        <f t="shared" si="704"/>
        <v xml:space="preserve"> </v>
      </c>
      <c r="CI1311" s="417" t="str">
        <f t="shared" si="705"/>
        <v xml:space="preserve"> </v>
      </c>
      <c r="CJ1311" s="115"/>
      <c r="CK1311" s="115" t="str">
        <f t="shared" si="706"/>
        <v xml:space="preserve"> </v>
      </c>
      <c r="CL1311" s="120" t="str">
        <f t="shared" si="707"/>
        <v xml:space="preserve"> </v>
      </c>
      <c r="CM1311" s="417" t="str">
        <f t="shared" si="714"/>
        <v xml:space="preserve"> </v>
      </c>
      <c r="IS1311" s="107">
        <v>12</v>
      </c>
    </row>
    <row r="1312" spans="2:253" s="74" customFormat="1" ht="17.100000000000001" hidden="1" customHeight="1" x14ac:dyDescent="0.25">
      <c r="B1312" s="504">
        <f>IF(AND('KB Duct Parts'!$BL$14=1,'KB Duct Parts'!O18&gt;0),'KB Duct Parts'!O18,0)</f>
        <v>0</v>
      </c>
      <c r="C1312" s="508">
        <v>18104</v>
      </c>
      <c r="D1312" s="506">
        <f t="shared" si="715"/>
        <v>18104</v>
      </c>
      <c r="E1312" s="520" t="s">
        <v>861</v>
      </c>
      <c r="F1312" s="508" t="str">
        <f t="shared" si="716"/>
        <v xml:space="preserve"> </v>
      </c>
      <c r="G1312" s="509" t="s">
        <v>1358</v>
      </c>
      <c r="H1312" s="504" t="s">
        <v>923</v>
      </c>
      <c r="I1312" s="1035"/>
      <c r="J1312" s="1036"/>
      <c r="K1312" s="516" t="s">
        <v>881</v>
      </c>
      <c r="L1312" s="523" t="s">
        <v>707</v>
      </c>
      <c r="M1312" s="517" t="str">
        <f t="shared" si="708"/>
        <v>Y</v>
      </c>
      <c r="N1312" s="514">
        <f t="shared" si="717"/>
        <v>15.3</v>
      </c>
      <c r="O1312" s="518">
        <f t="shared" si="688"/>
        <v>0</v>
      </c>
      <c r="P1312" s="680">
        <f>'KB Duct Parts'!$AE$3</f>
        <v>0</v>
      </c>
      <c r="Q1312" s="681">
        <f t="shared" si="718"/>
        <v>0</v>
      </c>
      <c r="R1312" s="682">
        <f t="shared" si="719"/>
        <v>0</v>
      </c>
      <c r="S1312" s="716">
        <f t="shared" si="720"/>
        <v>0.35</v>
      </c>
      <c r="T1312" s="679">
        <f t="shared" si="721"/>
        <v>0</v>
      </c>
      <c r="U1312" s="679">
        <f t="shared" si="722"/>
        <v>0</v>
      </c>
      <c r="Y1312" s="120"/>
      <c r="AD1312" s="79"/>
      <c r="AE1312" s="75"/>
      <c r="AF1312" s="370" t="s">
        <v>707</v>
      </c>
      <c r="AG1312" s="374"/>
      <c r="AH1312" s="378"/>
      <c r="AI1312" s="381"/>
      <c r="AJ1312" s="386"/>
      <c r="AK1312" s="391"/>
      <c r="AL1312" s="386"/>
      <c r="AM1312" s="363">
        <f t="shared" si="709"/>
        <v>1</v>
      </c>
      <c r="AN1312" s="578">
        <v>15.3</v>
      </c>
      <c r="AO1312" s="120">
        <f t="shared" si="710"/>
        <v>0</v>
      </c>
      <c r="AP1312" s="120">
        <f t="shared" si="711"/>
        <v>0</v>
      </c>
      <c r="AQ1312" s="120">
        <f t="shared" si="712"/>
        <v>0</v>
      </c>
      <c r="AR1312" s="120">
        <f t="shared" si="713"/>
        <v>0</v>
      </c>
      <c r="AS1312" s="120">
        <f t="shared" si="689"/>
        <v>0</v>
      </c>
      <c r="AT1312" s="120">
        <f t="shared" si="690"/>
        <v>0</v>
      </c>
      <c r="AU1312" s="74" t="s">
        <v>717</v>
      </c>
      <c r="AV1312" s="115"/>
      <c r="AW1312" s="395"/>
      <c r="AX1312" s="571">
        <v>0</v>
      </c>
      <c r="AY1312" s="572">
        <v>0</v>
      </c>
      <c r="AZ1312" s="572">
        <v>0</v>
      </c>
      <c r="BA1312" s="572">
        <v>0</v>
      </c>
      <c r="BB1312" s="573">
        <v>0</v>
      </c>
      <c r="BC1312" s="395">
        <v>0</v>
      </c>
      <c r="BD1312" s="115"/>
      <c r="BE1312" s="115"/>
      <c r="BF1312" s="115"/>
      <c r="BG1312" s="115"/>
      <c r="BH1312" s="115"/>
      <c r="BI1312" s="115"/>
      <c r="BJ1312" s="115"/>
      <c r="BK1312" s="115"/>
      <c r="BQ1312" s="74" t="str">
        <f t="shared" si="691"/>
        <v xml:space="preserve"> </v>
      </c>
      <c r="BR1312" s="120" t="str">
        <f t="shared" si="692"/>
        <v xml:space="preserve"> </v>
      </c>
      <c r="BS1312" s="120" t="str">
        <f t="shared" si="693"/>
        <v xml:space="preserve"> </v>
      </c>
      <c r="BU1312" s="74" t="str">
        <f t="shared" si="694"/>
        <v xml:space="preserve"> </v>
      </c>
      <c r="BV1312" s="120" t="str">
        <f t="shared" si="695"/>
        <v xml:space="preserve"> </v>
      </c>
      <c r="BW1312" s="120" t="str">
        <f t="shared" si="696"/>
        <v xml:space="preserve">  </v>
      </c>
      <c r="BY1312" s="74" t="str">
        <f t="shared" si="697"/>
        <v xml:space="preserve"> </v>
      </c>
      <c r="BZ1312" s="120" t="str">
        <f t="shared" si="698"/>
        <v xml:space="preserve"> </v>
      </c>
      <c r="CA1312" s="120" t="str">
        <f t="shared" si="699"/>
        <v xml:space="preserve"> </v>
      </c>
      <c r="CC1312" s="115" t="str">
        <f t="shared" si="700"/>
        <v xml:space="preserve"> </v>
      </c>
      <c r="CD1312" s="120" t="str">
        <f t="shared" si="701"/>
        <v xml:space="preserve"> </v>
      </c>
      <c r="CE1312" s="417" t="str">
        <f t="shared" si="702"/>
        <v xml:space="preserve"> </v>
      </c>
      <c r="CF1312" s="115"/>
      <c r="CG1312" s="115" t="str">
        <f t="shared" si="703"/>
        <v xml:space="preserve"> </v>
      </c>
      <c r="CH1312" s="120" t="str">
        <f t="shared" si="704"/>
        <v xml:space="preserve"> </v>
      </c>
      <c r="CI1312" s="417" t="str">
        <f t="shared" si="705"/>
        <v xml:space="preserve"> </v>
      </c>
      <c r="CJ1312" s="115"/>
      <c r="CK1312" s="115" t="str">
        <f t="shared" si="706"/>
        <v xml:space="preserve"> </v>
      </c>
      <c r="CL1312" s="120" t="str">
        <f t="shared" si="707"/>
        <v xml:space="preserve"> </v>
      </c>
      <c r="CM1312" s="417" t="str">
        <f t="shared" si="714"/>
        <v xml:space="preserve"> </v>
      </c>
      <c r="IS1312" s="107">
        <v>12.3</v>
      </c>
    </row>
    <row r="1313" spans="2:253" s="74" customFormat="1" ht="17.100000000000001" hidden="1" customHeight="1" x14ac:dyDescent="0.25">
      <c r="B1313" s="504">
        <f>IF(AND('KB Duct Parts'!$BL$14=1,'KB Duct Parts'!O19&gt;0),'KB Duct Parts'!O19,0)</f>
        <v>0</v>
      </c>
      <c r="C1313" s="508">
        <v>18105</v>
      </c>
      <c r="D1313" s="506">
        <f t="shared" si="715"/>
        <v>18105</v>
      </c>
      <c r="E1313" s="504" t="s">
        <v>862</v>
      </c>
      <c r="F1313" s="508" t="str">
        <f t="shared" si="716"/>
        <v xml:space="preserve"> </v>
      </c>
      <c r="G1313" s="509" t="s">
        <v>1358</v>
      </c>
      <c r="H1313" s="504" t="s">
        <v>923</v>
      </c>
      <c r="I1313" s="1035"/>
      <c r="J1313" s="1036"/>
      <c r="K1313" s="516" t="s">
        <v>881</v>
      </c>
      <c r="L1313" s="523" t="s">
        <v>707</v>
      </c>
      <c r="M1313" s="517" t="str">
        <f t="shared" si="708"/>
        <v>Y</v>
      </c>
      <c r="N1313" s="514">
        <f t="shared" si="717"/>
        <v>17</v>
      </c>
      <c r="O1313" s="518">
        <f t="shared" ref="O1313:O1376" si="723">IF(B1313&gt;0,N1313*B1313,0)</f>
        <v>0</v>
      </c>
      <c r="P1313" s="680">
        <f>'KB Duct Parts'!$AE$3</f>
        <v>0</v>
      </c>
      <c r="Q1313" s="681">
        <f t="shared" si="718"/>
        <v>0</v>
      </c>
      <c r="R1313" s="682">
        <f t="shared" si="719"/>
        <v>0</v>
      </c>
      <c r="S1313" s="716">
        <f t="shared" si="720"/>
        <v>0.35</v>
      </c>
      <c r="T1313" s="679">
        <f t="shared" si="721"/>
        <v>0</v>
      </c>
      <c r="U1313" s="679">
        <f t="shared" si="722"/>
        <v>0</v>
      </c>
      <c r="Y1313" s="120"/>
      <c r="AD1313" s="79"/>
      <c r="AE1313" s="75"/>
      <c r="AF1313" s="370" t="s">
        <v>707</v>
      </c>
      <c r="AG1313" s="374"/>
      <c r="AH1313" s="378"/>
      <c r="AI1313" s="381"/>
      <c r="AJ1313" s="386"/>
      <c r="AK1313" s="391"/>
      <c r="AL1313" s="386"/>
      <c r="AM1313" s="363">
        <f t="shared" si="709"/>
        <v>1</v>
      </c>
      <c r="AN1313" s="578">
        <v>17</v>
      </c>
      <c r="AO1313" s="120">
        <f t="shared" si="710"/>
        <v>0</v>
      </c>
      <c r="AP1313" s="120">
        <f t="shared" ref="AP1313:AP1376" si="724">$AN1313*AY1313</f>
        <v>0</v>
      </c>
      <c r="AQ1313" s="120">
        <f t="shared" ref="AQ1313:AQ1376" si="725">$AN1313*AZ1313</f>
        <v>0</v>
      </c>
      <c r="AR1313" s="120">
        <f t="shared" ref="AR1313:AR1376" si="726">$AN1313*BA1313</f>
        <v>0</v>
      </c>
      <c r="AS1313" s="120">
        <f t="shared" ref="AS1313:AS1376" si="727">$AN1313*BB1313</f>
        <v>0</v>
      </c>
      <c r="AT1313" s="120">
        <f t="shared" ref="AT1313:AT1376" si="728">$AN1313*BC1313</f>
        <v>0</v>
      </c>
      <c r="AU1313" s="74" t="s">
        <v>717</v>
      </c>
      <c r="AV1313" s="115"/>
      <c r="AW1313" s="395"/>
      <c r="AX1313" s="571">
        <v>0</v>
      </c>
      <c r="AY1313" s="572">
        <v>0</v>
      </c>
      <c r="AZ1313" s="572">
        <v>0</v>
      </c>
      <c r="BA1313" s="572">
        <v>0</v>
      </c>
      <c r="BB1313" s="573">
        <v>0</v>
      </c>
      <c r="BC1313" s="395">
        <v>0</v>
      </c>
      <c r="BD1313" s="115"/>
      <c r="BE1313" s="115"/>
      <c r="BF1313" s="115"/>
      <c r="BG1313" s="115"/>
      <c r="BH1313" s="115"/>
      <c r="BI1313" s="115"/>
      <c r="BJ1313" s="115"/>
      <c r="BK1313" s="115"/>
      <c r="BQ1313" s="74" t="str">
        <f t="shared" si="691"/>
        <v xml:space="preserve"> </v>
      </c>
      <c r="BR1313" s="120" t="str">
        <f t="shared" si="692"/>
        <v xml:space="preserve"> </v>
      </c>
      <c r="BS1313" s="120" t="str">
        <f t="shared" si="693"/>
        <v xml:space="preserve"> </v>
      </c>
      <c r="BU1313" s="74" t="str">
        <f t="shared" si="694"/>
        <v xml:space="preserve"> </v>
      </c>
      <c r="BV1313" s="120" t="str">
        <f t="shared" si="695"/>
        <v xml:space="preserve"> </v>
      </c>
      <c r="BW1313" s="120" t="str">
        <f t="shared" si="696"/>
        <v xml:space="preserve">  </v>
      </c>
      <c r="BY1313" s="74" t="str">
        <f t="shared" si="697"/>
        <v xml:space="preserve"> </v>
      </c>
      <c r="BZ1313" s="120" t="str">
        <f t="shared" si="698"/>
        <v xml:space="preserve"> </v>
      </c>
      <c r="CA1313" s="120" t="str">
        <f t="shared" si="699"/>
        <v xml:space="preserve"> </v>
      </c>
      <c r="CC1313" s="115" t="str">
        <f t="shared" si="700"/>
        <v xml:space="preserve"> </v>
      </c>
      <c r="CD1313" s="120" t="str">
        <f t="shared" si="701"/>
        <v xml:space="preserve"> </v>
      </c>
      <c r="CE1313" s="417" t="str">
        <f t="shared" si="702"/>
        <v xml:space="preserve"> </v>
      </c>
      <c r="CF1313" s="115"/>
      <c r="CG1313" s="115" t="str">
        <f t="shared" si="703"/>
        <v xml:space="preserve"> </v>
      </c>
      <c r="CH1313" s="120" t="str">
        <f t="shared" si="704"/>
        <v xml:space="preserve"> </v>
      </c>
      <c r="CI1313" s="417" t="str">
        <f t="shared" si="705"/>
        <v xml:space="preserve"> </v>
      </c>
      <c r="CJ1313" s="115"/>
      <c r="CK1313" s="115" t="str">
        <f t="shared" si="706"/>
        <v xml:space="preserve"> </v>
      </c>
      <c r="CL1313" s="120" t="str">
        <f t="shared" si="707"/>
        <v xml:space="preserve"> </v>
      </c>
      <c r="CM1313" s="417" t="str">
        <f t="shared" si="714"/>
        <v xml:space="preserve"> </v>
      </c>
      <c r="IS1313" s="107">
        <v>13.7</v>
      </c>
    </row>
    <row r="1314" spans="2:253" s="74" customFormat="1" ht="17.100000000000001" hidden="1" customHeight="1" x14ac:dyDescent="0.25">
      <c r="B1314" s="504">
        <f>IF(AND('KB Duct Parts'!$BL$14=1,'KB Duct Parts'!O20&gt;0),'KB Duct Parts'!O20,0)</f>
        <v>0</v>
      </c>
      <c r="C1314" s="508">
        <v>18106</v>
      </c>
      <c r="D1314" s="506">
        <f t="shared" si="715"/>
        <v>18106</v>
      </c>
      <c r="E1314" s="504" t="s">
        <v>863</v>
      </c>
      <c r="F1314" s="508" t="str">
        <f t="shared" si="716"/>
        <v xml:space="preserve"> </v>
      </c>
      <c r="G1314" s="509" t="s">
        <v>1358</v>
      </c>
      <c r="H1314" s="504" t="s">
        <v>923</v>
      </c>
      <c r="I1314" s="1035"/>
      <c r="J1314" s="1036"/>
      <c r="K1314" s="516" t="s">
        <v>881</v>
      </c>
      <c r="L1314" s="523" t="s">
        <v>707</v>
      </c>
      <c r="M1314" s="517" t="str">
        <f t="shared" si="708"/>
        <v>Y</v>
      </c>
      <c r="N1314" s="514">
        <f t="shared" si="717"/>
        <v>20.9</v>
      </c>
      <c r="O1314" s="518">
        <f t="shared" si="723"/>
        <v>0</v>
      </c>
      <c r="P1314" s="680">
        <f>'KB Duct Parts'!$AE$3</f>
        <v>0</v>
      </c>
      <c r="Q1314" s="681">
        <f t="shared" si="718"/>
        <v>0</v>
      </c>
      <c r="R1314" s="682">
        <f t="shared" si="719"/>
        <v>0</v>
      </c>
      <c r="S1314" s="716">
        <f t="shared" si="720"/>
        <v>0.35</v>
      </c>
      <c r="T1314" s="679">
        <f t="shared" si="721"/>
        <v>0</v>
      </c>
      <c r="U1314" s="679">
        <f t="shared" si="722"/>
        <v>0</v>
      </c>
      <c r="Y1314" s="120"/>
      <c r="AD1314" s="79"/>
      <c r="AE1314" s="75"/>
      <c r="AF1314" s="370" t="s">
        <v>707</v>
      </c>
      <c r="AG1314" s="374"/>
      <c r="AH1314" s="378"/>
      <c r="AI1314" s="381"/>
      <c r="AJ1314" s="386"/>
      <c r="AK1314" s="391"/>
      <c r="AL1314" s="386"/>
      <c r="AM1314" s="363">
        <f t="shared" si="709"/>
        <v>1</v>
      </c>
      <c r="AN1314" s="578">
        <v>20.9</v>
      </c>
      <c r="AO1314" s="120">
        <f t="shared" ref="AO1314:AO1377" si="729">$AN1314*AX1314</f>
        <v>0</v>
      </c>
      <c r="AP1314" s="120">
        <f t="shared" si="724"/>
        <v>0</v>
      </c>
      <c r="AQ1314" s="120">
        <f t="shared" si="725"/>
        <v>0</v>
      </c>
      <c r="AR1314" s="120">
        <f t="shared" si="726"/>
        <v>0</v>
      </c>
      <c r="AS1314" s="120">
        <f t="shared" si="727"/>
        <v>0</v>
      </c>
      <c r="AT1314" s="120">
        <f t="shared" si="728"/>
        <v>0</v>
      </c>
      <c r="AU1314" s="74" t="s">
        <v>717</v>
      </c>
      <c r="AV1314" s="115"/>
      <c r="AW1314" s="395"/>
      <c r="AX1314" s="571">
        <v>0</v>
      </c>
      <c r="AY1314" s="572">
        <v>0</v>
      </c>
      <c r="AZ1314" s="572">
        <v>0</v>
      </c>
      <c r="BA1314" s="572">
        <v>0</v>
      </c>
      <c r="BB1314" s="573">
        <v>0</v>
      </c>
      <c r="BC1314" s="395">
        <v>0</v>
      </c>
      <c r="BD1314" s="115"/>
      <c r="BE1314" s="115"/>
      <c r="BF1314" s="115"/>
      <c r="BG1314" s="115"/>
      <c r="BH1314" s="115"/>
      <c r="BI1314" s="115"/>
      <c r="BJ1314" s="115"/>
      <c r="BK1314" s="115"/>
      <c r="BQ1314" s="74" t="str">
        <f t="shared" ref="BQ1314:BQ1377" si="730">IF(AO1314&gt;0,D1314&amp;"-("&amp; AG1314&amp;")"," ")</f>
        <v xml:space="preserve"> </v>
      </c>
      <c r="BR1314" s="120" t="str">
        <f t="shared" ref="BR1314:BR1377" si="731">IF(AO1314&gt;0,$G1314," ")</f>
        <v xml:space="preserve"> </v>
      </c>
      <c r="BS1314" s="120" t="str">
        <f t="shared" ref="BS1314:BS1377" si="732">IF(AO1314&gt;0,AO1314," ")</f>
        <v xml:space="preserve"> </v>
      </c>
      <c r="BU1314" s="74" t="str">
        <f t="shared" ref="BU1314:BU1377" si="733">IF(AP1314&gt;0,D1314&amp;"-("&amp;AH1314&amp;")"," ")</f>
        <v xml:space="preserve"> </v>
      </c>
      <c r="BV1314" s="120" t="str">
        <f t="shared" ref="BV1314:BV1377" si="734">IF(AP1314&gt;0,$G1314," ")</f>
        <v xml:space="preserve"> </v>
      </c>
      <c r="BW1314" s="120" t="str">
        <f t="shared" ref="BW1314:BW1377" si="735">IF(AP1314&gt;0,AP1314,"  ")</f>
        <v xml:space="preserve">  </v>
      </c>
      <c r="BY1314" s="74" t="str">
        <f t="shared" ref="BY1314:BY1377" si="736">IF(AQ1314&gt;0,D1314&amp;"-("&amp;AI1314&amp;")"," ")</f>
        <v xml:space="preserve"> </v>
      </c>
      <c r="BZ1314" s="120" t="str">
        <f t="shared" ref="BZ1314:BZ1377" si="737">IF(AQ1314&gt;0,$G1314," ")</f>
        <v xml:space="preserve"> </v>
      </c>
      <c r="CA1314" s="120" t="str">
        <f t="shared" ref="CA1314:CA1377" si="738">IF(AQ1314&gt;0,AQ1314," ")</f>
        <v xml:space="preserve"> </v>
      </c>
      <c r="CC1314" s="115" t="str">
        <f t="shared" ref="CC1314:CC1377" si="739">IF(AR1314&gt;0,D1314&amp;"-("&amp;AJ1314&amp;")"," ")</f>
        <v xml:space="preserve"> </v>
      </c>
      <c r="CD1314" s="120" t="str">
        <f t="shared" ref="CD1314:CD1377" si="740">IF(AR1314&gt;0,$G1314," ")</f>
        <v xml:space="preserve"> </v>
      </c>
      <c r="CE1314" s="417" t="str">
        <f t="shared" ref="CE1314:CE1377" si="741">IF(AR1314&gt;0,AR1314," ")</f>
        <v xml:space="preserve"> </v>
      </c>
      <c r="CF1314" s="115"/>
      <c r="CG1314" s="115" t="str">
        <f t="shared" ref="CG1314:CG1377" si="742">IF(AS1314&gt;0,D1314&amp;"-("&amp;AK1314&amp;")"," ")</f>
        <v xml:space="preserve"> </v>
      </c>
      <c r="CH1314" s="120" t="str">
        <f t="shared" ref="CH1314:CH1377" si="743">IF(AS1314&gt;0,$G1314," ")</f>
        <v xml:space="preserve"> </v>
      </c>
      <c r="CI1314" s="417" t="str">
        <f t="shared" ref="CI1314:CI1377" si="744">IF(AS1314&gt;0,AS1314," ")</f>
        <v xml:space="preserve"> </v>
      </c>
      <c r="CJ1314" s="115"/>
      <c r="CK1314" s="115" t="str">
        <f t="shared" ref="CK1314:CK1377" si="745">IF(AT1314&gt;0,D1314&amp;"-"&amp;AL1314," ")</f>
        <v xml:space="preserve"> </v>
      </c>
      <c r="CL1314" s="120" t="str">
        <f t="shared" ref="CL1314:CL1377" si="746">IF(AT1314&gt;0,$G1314," ")</f>
        <v xml:space="preserve"> </v>
      </c>
      <c r="CM1314" s="417" t="str">
        <f t="shared" si="714"/>
        <v xml:space="preserve"> </v>
      </c>
      <c r="IS1314" s="107">
        <v>16.88</v>
      </c>
    </row>
    <row r="1315" spans="2:253" s="74" customFormat="1" ht="17.100000000000001" hidden="1" customHeight="1" x14ac:dyDescent="0.25">
      <c r="B1315" s="504">
        <f>IF(AND('KB Duct Parts'!$BL$14=1,'KB Duct Parts'!O21&gt;0),'KB Duct Parts'!O21,0)</f>
        <v>0</v>
      </c>
      <c r="C1315" s="508">
        <v>18107</v>
      </c>
      <c r="D1315" s="506">
        <f t="shared" si="715"/>
        <v>18107</v>
      </c>
      <c r="E1315" s="504" t="s">
        <v>864</v>
      </c>
      <c r="F1315" s="508" t="str">
        <f t="shared" si="716"/>
        <v xml:space="preserve"> </v>
      </c>
      <c r="G1315" s="509" t="s">
        <v>1358</v>
      </c>
      <c r="H1315" s="504" t="s">
        <v>923</v>
      </c>
      <c r="I1315" s="1035"/>
      <c r="J1315" s="1036"/>
      <c r="K1315" s="516" t="s">
        <v>881</v>
      </c>
      <c r="L1315" s="523" t="s">
        <v>707</v>
      </c>
      <c r="M1315" s="517" t="str">
        <f t="shared" ref="M1315:M1378" si="747">IF(AM1315=1,"Y",IF(AM1315&gt;1,"NR"," "))</f>
        <v>Y</v>
      </c>
      <c r="N1315" s="514">
        <f t="shared" si="717"/>
        <v>26.6</v>
      </c>
      <c r="O1315" s="518">
        <f t="shared" si="723"/>
        <v>0</v>
      </c>
      <c r="P1315" s="680">
        <f>'KB Duct Parts'!$AE$3</f>
        <v>0</v>
      </c>
      <c r="Q1315" s="681">
        <f t="shared" si="718"/>
        <v>0</v>
      </c>
      <c r="R1315" s="682">
        <f t="shared" si="719"/>
        <v>0</v>
      </c>
      <c r="S1315" s="716">
        <f t="shared" si="720"/>
        <v>0.35</v>
      </c>
      <c r="T1315" s="679">
        <f t="shared" si="721"/>
        <v>0</v>
      </c>
      <c r="U1315" s="679">
        <f t="shared" si="722"/>
        <v>0</v>
      </c>
      <c r="Y1315" s="120"/>
      <c r="AD1315" s="79"/>
      <c r="AE1315" s="75"/>
      <c r="AF1315" s="370" t="s">
        <v>707</v>
      </c>
      <c r="AG1315" s="374"/>
      <c r="AH1315" s="378"/>
      <c r="AI1315" s="381"/>
      <c r="AJ1315" s="386"/>
      <c r="AK1315" s="391"/>
      <c r="AL1315" s="386"/>
      <c r="AM1315" s="363">
        <f t="shared" ref="AM1315:AM1378" si="748">IF(L1315=AF1315,1,IF(L1315=AG1315,2,IF(L1315=AH1315,3,IF(L1315=AI1315,4,IF(L1315=AJ1315,5,IF(L1315=AK1315,6,IF(L1315=AL1315,7,0)))))))</f>
        <v>1</v>
      </c>
      <c r="AN1315" s="578">
        <v>26.6</v>
      </c>
      <c r="AO1315" s="120">
        <f t="shared" si="729"/>
        <v>0</v>
      </c>
      <c r="AP1315" s="120">
        <f t="shared" si="724"/>
        <v>0</v>
      </c>
      <c r="AQ1315" s="120">
        <f t="shared" si="725"/>
        <v>0</v>
      </c>
      <c r="AR1315" s="120">
        <f t="shared" si="726"/>
        <v>0</v>
      </c>
      <c r="AS1315" s="120">
        <f t="shared" si="727"/>
        <v>0</v>
      </c>
      <c r="AT1315" s="120">
        <f t="shared" si="728"/>
        <v>0</v>
      </c>
      <c r="AU1315" s="74" t="s">
        <v>717</v>
      </c>
      <c r="AV1315" s="115"/>
      <c r="AW1315" s="395"/>
      <c r="AX1315" s="571">
        <v>0</v>
      </c>
      <c r="AY1315" s="572">
        <v>0</v>
      </c>
      <c r="AZ1315" s="572">
        <v>0</v>
      </c>
      <c r="BA1315" s="572">
        <v>0</v>
      </c>
      <c r="BB1315" s="573">
        <v>0</v>
      </c>
      <c r="BC1315" s="395">
        <v>0</v>
      </c>
      <c r="BD1315" s="115"/>
      <c r="BE1315" s="115"/>
      <c r="BF1315" s="115"/>
      <c r="BG1315" s="115"/>
      <c r="BH1315" s="115"/>
      <c r="BI1315" s="115"/>
      <c r="BJ1315" s="115"/>
      <c r="BK1315" s="115"/>
      <c r="BQ1315" s="74" t="str">
        <f t="shared" si="730"/>
        <v xml:space="preserve"> </v>
      </c>
      <c r="BR1315" s="120" t="str">
        <f t="shared" si="731"/>
        <v xml:space="preserve"> </v>
      </c>
      <c r="BS1315" s="120" t="str">
        <f t="shared" si="732"/>
        <v xml:space="preserve"> </v>
      </c>
      <c r="BU1315" s="74" t="str">
        <f t="shared" si="733"/>
        <v xml:space="preserve"> </v>
      </c>
      <c r="BV1315" s="120" t="str">
        <f t="shared" si="734"/>
        <v xml:space="preserve"> </v>
      </c>
      <c r="BW1315" s="120" t="str">
        <f t="shared" si="735"/>
        <v xml:space="preserve">  </v>
      </c>
      <c r="BY1315" s="74" t="str">
        <f t="shared" si="736"/>
        <v xml:space="preserve"> </v>
      </c>
      <c r="BZ1315" s="120" t="str">
        <f t="shared" si="737"/>
        <v xml:space="preserve"> </v>
      </c>
      <c r="CA1315" s="120" t="str">
        <f t="shared" si="738"/>
        <v xml:space="preserve"> </v>
      </c>
      <c r="CC1315" s="115" t="str">
        <f t="shared" si="739"/>
        <v xml:space="preserve"> </v>
      </c>
      <c r="CD1315" s="120" t="str">
        <f t="shared" si="740"/>
        <v xml:space="preserve"> </v>
      </c>
      <c r="CE1315" s="417" t="str">
        <f t="shared" si="741"/>
        <v xml:space="preserve"> </v>
      </c>
      <c r="CF1315" s="115"/>
      <c r="CG1315" s="115" t="str">
        <f t="shared" si="742"/>
        <v xml:space="preserve"> </v>
      </c>
      <c r="CH1315" s="120" t="str">
        <f t="shared" si="743"/>
        <v xml:space="preserve"> </v>
      </c>
      <c r="CI1315" s="417" t="str">
        <f t="shared" si="744"/>
        <v xml:space="preserve"> </v>
      </c>
      <c r="CJ1315" s="115"/>
      <c r="CK1315" s="115" t="str">
        <f t="shared" si="745"/>
        <v xml:space="preserve"> </v>
      </c>
      <c r="CL1315" s="120" t="str">
        <f t="shared" si="746"/>
        <v xml:space="preserve"> </v>
      </c>
      <c r="CM1315" s="417" t="str">
        <f t="shared" si="714"/>
        <v xml:space="preserve"> </v>
      </c>
      <c r="IS1315" s="107">
        <v>21.48</v>
      </c>
    </row>
    <row r="1316" spans="2:253" s="74" customFormat="1" ht="17.100000000000001" hidden="1" customHeight="1" x14ac:dyDescent="0.25">
      <c r="B1316" s="504">
        <f>IF(AND('KB Duct Parts'!$BL$14=1,'KB Duct Parts'!O22&gt;0),'KB Duct Parts'!O22,0)</f>
        <v>0</v>
      </c>
      <c r="C1316" s="508">
        <v>18108</v>
      </c>
      <c r="D1316" s="506">
        <f t="shared" si="715"/>
        <v>18108</v>
      </c>
      <c r="E1316" s="504" t="s">
        <v>865</v>
      </c>
      <c r="F1316" s="508" t="str">
        <f t="shared" si="716"/>
        <v xml:space="preserve"> </v>
      </c>
      <c r="G1316" s="509" t="s">
        <v>1358</v>
      </c>
      <c r="H1316" s="504" t="s">
        <v>923</v>
      </c>
      <c r="I1316" s="1035"/>
      <c r="J1316" s="1036"/>
      <c r="K1316" s="516" t="s">
        <v>881</v>
      </c>
      <c r="L1316" s="523" t="s">
        <v>707</v>
      </c>
      <c r="M1316" s="517" t="str">
        <f t="shared" si="747"/>
        <v>Y</v>
      </c>
      <c r="N1316" s="514">
        <f t="shared" si="717"/>
        <v>29</v>
      </c>
      <c r="O1316" s="518">
        <f t="shared" si="723"/>
        <v>0</v>
      </c>
      <c r="P1316" s="680">
        <f>'KB Duct Parts'!$AE$3</f>
        <v>0</v>
      </c>
      <c r="Q1316" s="681">
        <f t="shared" si="718"/>
        <v>0</v>
      </c>
      <c r="R1316" s="682">
        <f t="shared" si="719"/>
        <v>0</v>
      </c>
      <c r="S1316" s="716">
        <f t="shared" si="720"/>
        <v>0.35</v>
      </c>
      <c r="T1316" s="679">
        <f t="shared" si="721"/>
        <v>0</v>
      </c>
      <c r="U1316" s="679">
        <f t="shared" si="722"/>
        <v>0</v>
      </c>
      <c r="Y1316" s="120"/>
      <c r="AD1316" s="79"/>
      <c r="AE1316" s="75"/>
      <c r="AF1316" s="370" t="s">
        <v>707</v>
      </c>
      <c r="AG1316" s="374"/>
      <c r="AH1316" s="378"/>
      <c r="AI1316" s="381"/>
      <c r="AJ1316" s="386"/>
      <c r="AK1316" s="391"/>
      <c r="AL1316" s="386"/>
      <c r="AM1316" s="363">
        <f t="shared" si="748"/>
        <v>1</v>
      </c>
      <c r="AN1316" s="578">
        <v>29</v>
      </c>
      <c r="AO1316" s="120">
        <f t="shared" si="729"/>
        <v>0</v>
      </c>
      <c r="AP1316" s="120">
        <f t="shared" si="724"/>
        <v>0</v>
      </c>
      <c r="AQ1316" s="120">
        <f t="shared" si="725"/>
        <v>0</v>
      </c>
      <c r="AR1316" s="120">
        <f t="shared" si="726"/>
        <v>0</v>
      </c>
      <c r="AS1316" s="120">
        <f t="shared" si="727"/>
        <v>0</v>
      </c>
      <c r="AT1316" s="120">
        <f t="shared" si="728"/>
        <v>0</v>
      </c>
      <c r="AU1316" s="74" t="s">
        <v>717</v>
      </c>
      <c r="AV1316" s="115"/>
      <c r="AW1316" s="395"/>
      <c r="AX1316" s="571">
        <v>0</v>
      </c>
      <c r="AY1316" s="572">
        <v>0</v>
      </c>
      <c r="AZ1316" s="572">
        <v>0</v>
      </c>
      <c r="BA1316" s="572">
        <v>0</v>
      </c>
      <c r="BB1316" s="573">
        <v>0</v>
      </c>
      <c r="BC1316" s="395">
        <v>0</v>
      </c>
      <c r="BD1316" s="115"/>
      <c r="BE1316" s="115"/>
      <c r="BF1316" s="115"/>
      <c r="BG1316" s="115"/>
      <c r="BH1316" s="115"/>
      <c r="BI1316" s="115"/>
      <c r="BJ1316" s="115"/>
      <c r="BK1316" s="115"/>
      <c r="BQ1316" s="74" t="str">
        <f t="shared" si="730"/>
        <v xml:space="preserve"> </v>
      </c>
      <c r="BR1316" s="120" t="str">
        <f t="shared" si="731"/>
        <v xml:space="preserve"> </v>
      </c>
      <c r="BS1316" s="120" t="str">
        <f t="shared" si="732"/>
        <v xml:space="preserve"> </v>
      </c>
      <c r="BU1316" s="74" t="str">
        <f t="shared" si="733"/>
        <v xml:space="preserve"> </v>
      </c>
      <c r="BV1316" s="120" t="str">
        <f t="shared" si="734"/>
        <v xml:space="preserve"> </v>
      </c>
      <c r="BW1316" s="120" t="str">
        <f t="shared" si="735"/>
        <v xml:space="preserve">  </v>
      </c>
      <c r="BY1316" s="74" t="str">
        <f t="shared" si="736"/>
        <v xml:space="preserve"> </v>
      </c>
      <c r="BZ1316" s="120" t="str">
        <f t="shared" si="737"/>
        <v xml:space="preserve"> </v>
      </c>
      <c r="CA1316" s="120" t="str">
        <f t="shared" si="738"/>
        <v xml:space="preserve"> </v>
      </c>
      <c r="CC1316" s="115" t="str">
        <f t="shared" si="739"/>
        <v xml:space="preserve"> </v>
      </c>
      <c r="CD1316" s="120" t="str">
        <f t="shared" si="740"/>
        <v xml:space="preserve"> </v>
      </c>
      <c r="CE1316" s="417" t="str">
        <f t="shared" si="741"/>
        <v xml:space="preserve"> </v>
      </c>
      <c r="CF1316" s="115"/>
      <c r="CG1316" s="115" t="str">
        <f t="shared" si="742"/>
        <v xml:space="preserve"> </v>
      </c>
      <c r="CH1316" s="120" t="str">
        <f t="shared" si="743"/>
        <v xml:space="preserve"> </v>
      </c>
      <c r="CI1316" s="417" t="str">
        <f t="shared" si="744"/>
        <v xml:space="preserve"> </v>
      </c>
      <c r="CJ1316" s="115"/>
      <c r="CK1316" s="115" t="str">
        <f t="shared" si="745"/>
        <v xml:space="preserve"> </v>
      </c>
      <c r="CL1316" s="120" t="str">
        <f t="shared" si="746"/>
        <v xml:space="preserve"> </v>
      </c>
      <c r="CM1316" s="417" t="str">
        <f t="shared" si="714"/>
        <v xml:space="preserve"> </v>
      </c>
      <c r="IS1316" s="107">
        <v>23.45</v>
      </c>
    </row>
    <row r="1317" spans="2:253" s="74" customFormat="1" ht="17.100000000000001" hidden="1" customHeight="1" x14ac:dyDescent="0.25">
      <c r="B1317" s="504">
        <f>IF(AND('KB Duct Parts'!$BL$14=1,'KB Duct Parts'!O23&gt;0),'KB Duct Parts'!O23,0)</f>
        <v>0</v>
      </c>
      <c r="C1317" s="508">
        <v>18109</v>
      </c>
      <c r="D1317" s="506">
        <f t="shared" si="715"/>
        <v>18109</v>
      </c>
      <c r="E1317" s="504" t="s">
        <v>866</v>
      </c>
      <c r="F1317" s="508" t="str">
        <f t="shared" si="716"/>
        <v xml:space="preserve"> </v>
      </c>
      <c r="G1317" s="509" t="s">
        <v>1358</v>
      </c>
      <c r="H1317" s="504" t="s">
        <v>923</v>
      </c>
      <c r="I1317" s="1035"/>
      <c r="J1317" s="1036"/>
      <c r="K1317" s="516" t="s">
        <v>881</v>
      </c>
      <c r="L1317" s="523" t="s">
        <v>707</v>
      </c>
      <c r="M1317" s="517" t="str">
        <f t="shared" si="747"/>
        <v>Y</v>
      </c>
      <c r="N1317" s="514">
        <f t="shared" si="717"/>
        <v>35.799999999999997</v>
      </c>
      <c r="O1317" s="518">
        <f t="shared" si="723"/>
        <v>0</v>
      </c>
      <c r="P1317" s="680">
        <f>'KB Duct Parts'!$AE$3</f>
        <v>0</v>
      </c>
      <c r="Q1317" s="681">
        <f t="shared" si="718"/>
        <v>0</v>
      </c>
      <c r="R1317" s="682">
        <f t="shared" si="719"/>
        <v>0</v>
      </c>
      <c r="S1317" s="716">
        <f t="shared" si="720"/>
        <v>0.35</v>
      </c>
      <c r="T1317" s="679">
        <f t="shared" si="721"/>
        <v>0</v>
      </c>
      <c r="U1317" s="679">
        <f t="shared" si="722"/>
        <v>0</v>
      </c>
      <c r="Y1317" s="120"/>
      <c r="AD1317" s="79"/>
      <c r="AE1317" s="75"/>
      <c r="AF1317" s="370" t="s">
        <v>707</v>
      </c>
      <c r="AG1317" s="374"/>
      <c r="AH1317" s="378"/>
      <c r="AI1317" s="381"/>
      <c r="AJ1317" s="386"/>
      <c r="AK1317" s="391"/>
      <c r="AL1317" s="386"/>
      <c r="AM1317" s="363">
        <f t="shared" si="748"/>
        <v>1</v>
      </c>
      <c r="AN1317" s="578">
        <v>35.799999999999997</v>
      </c>
      <c r="AO1317" s="120">
        <f t="shared" si="729"/>
        <v>0</v>
      </c>
      <c r="AP1317" s="120">
        <f t="shared" si="724"/>
        <v>0</v>
      </c>
      <c r="AQ1317" s="120">
        <f t="shared" si="725"/>
        <v>0</v>
      </c>
      <c r="AR1317" s="120">
        <f t="shared" si="726"/>
        <v>0</v>
      </c>
      <c r="AS1317" s="120">
        <f t="shared" si="727"/>
        <v>0</v>
      </c>
      <c r="AT1317" s="120">
        <f t="shared" si="728"/>
        <v>0</v>
      </c>
      <c r="AU1317" s="74" t="s">
        <v>717</v>
      </c>
      <c r="AV1317" s="115"/>
      <c r="AW1317" s="395"/>
      <c r="AX1317" s="571">
        <v>0</v>
      </c>
      <c r="AY1317" s="572">
        <v>0</v>
      </c>
      <c r="AZ1317" s="572">
        <v>0</v>
      </c>
      <c r="BA1317" s="572">
        <v>0</v>
      </c>
      <c r="BB1317" s="573">
        <v>0</v>
      </c>
      <c r="BC1317" s="395">
        <v>0</v>
      </c>
      <c r="BD1317" s="115"/>
      <c r="BE1317" s="115"/>
      <c r="BF1317" s="115"/>
      <c r="BG1317" s="115"/>
      <c r="BH1317" s="115"/>
      <c r="BI1317" s="115"/>
      <c r="BJ1317" s="115"/>
      <c r="BK1317" s="115"/>
      <c r="BQ1317" s="74" t="str">
        <f t="shared" si="730"/>
        <v xml:space="preserve"> </v>
      </c>
      <c r="BR1317" s="120" t="str">
        <f t="shared" si="731"/>
        <v xml:space="preserve"> </v>
      </c>
      <c r="BS1317" s="120" t="str">
        <f t="shared" si="732"/>
        <v xml:space="preserve"> </v>
      </c>
      <c r="BU1317" s="74" t="str">
        <f t="shared" si="733"/>
        <v xml:space="preserve"> </v>
      </c>
      <c r="BV1317" s="120" t="str">
        <f t="shared" si="734"/>
        <v xml:space="preserve"> </v>
      </c>
      <c r="BW1317" s="120" t="str">
        <f t="shared" si="735"/>
        <v xml:space="preserve">  </v>
      </c>
      <c r="BY1317" s="74" t="str">
        <f t="shared" si="736"/>
        <v xml:space="preserve"> </v>
      </c>
      <c r="BZ1317" s="120" t="str">
        <f t="shared" si="737"/>
        <v xml:space="preserve"> </v>
      </c>
      <c r="CA1317" s="120" t="str">
        <f t="shared" si="738"/>
        <v xml:space="preserve"> </v>
      </c>
      <c r="CC1317" s="115" t="str">
        <f t="shared" si="739"/>
        <v xml:space="preserve"> </v>
      </c>
      <c r="CD1317" s="120" t="str">
        <f t="shared" si="740"/>
        <v xml:space="preserve"> </v>
      </c>
      <c r="CE1317" s="417" t="str">
        <f t="shared" si="741"/>
        <v xml:space="preserve"> </v>
      </c>
      <c r="CF1317" s="115"/>
      <c r="CG1317" s="115" t="str">
        <f t="shared" si="742"/>
        <v xml:space="preserve"> </v>
      </c>
      <c r="CH1317" s="120" t="str">
        <f t="shared" si="743"/>
        <v xml:space="preserve"> </v>
      </c>
      <c r="CI1317" s="417" t="str">
        <f t="shared" si="744"/>
        <v xml:space="preserve"> </v>
      </c>
      <c r="CJ1317" s="115"/>
      <c r="CK1317" s="115" t="str">
        <f t="shared" si="745"/>
        <v xml:space="preserve"> </v>
      </c>
      <c r="CL1317" s="120" t="str">
        <f t="shared" si="746"/>
        <v xml:space="preserve"> </v>
      </c>
      <c r="CM1317" s="417" t="str">
        <f t="shared" si="714"/>
        <v xml:space="preserve"> </v>
      </c>
      <c r="IS1317" s="107">
        <v>28.92</v>
      </c>
    </row>
    <row r="1318" spans="2:253" s="74" customFormat="1" ht="17.100000000000001" hidden="1" customHeight="1" x14ac:dyDescent="0.25">
      <c r="B1318" s="504">
        <f>IF(AND('KB Duct Parts'!$BL$14=1,'KB Duct Parts'!O24&gt;0),'KB Duct Parts'!O24,0)</f>
        <v>0</v>
      </c>
      <c r="C1318" s="508">
        <v>18110</v>
      </c>
      <c r="D1318" s="506">
        <f t="shared" si="715"/>
        <v>18110</v>
      </c>
      <c r="E1318" s="504" t="s">
        <v>867</v>
      </c>
      <c r="F1318" s="508" t="str">
        <f t="shared" si="716"/>
        <v xml:space="preserve"> </v>
      </c>
      <c r="G1318" s="509" t="s">
        <v>1358</v>
      </c>
      <c r="H1318" s="504" t="s">
        <v>923</v>
      </c>
      <c r="I1318" s="1035"/>
      <c r="J1318" s="1036"/>
      <c r="K1318" s="516" t="s">
        <v>881</v>
      </c>
      <c r="L1318" s="523" t="s">
        <v>707</v>
      </c>
      <c r="M1318" s="517" t="str">
        <f t="shared" si="747"/>
        <v>Y</v>
      </c>
      <c r="N1318" s="514">
        <f t="shared" si="717"/>
        <v>43.2</v>
      </c>
      <c r="O1318" s="518">
        <f t="shared" si="723"/>
        <v>0</v>
      </c>
      <c r="P1318" s="680">
        <f>'KB Duct Parts'!$AE$3</f>
        <v>0</v>
      </c>
      <c r="Q1318" s="681">
        <f t="shared" si="718"/>
        <v>0</v>
      </c>
      <c r="R1318" s="682">
        <f t="shared" si="719"/>
        <v>0</v>
      </c>
      <c r="S1318" s="716">
        <f t="shared" si="720"/>
        <v>0.35</v>
      </c>
      <c r="T1318" s="679">
        <f t="shared" si="721"/>
        <v>0</v>
      </c>
      <c r="U1318" s="679">
        <f t="shared" si="722"/>
        <v>0</v>
      </c>
      <c r="Y1318" s="120"/>
      <c r="AD1318" s="79"/>
      <c r="AE1318" s="75"/>
      <c r="AF1318" s="370" t="s">
        <v>707</v>
      </c>
      <c r="AG1318" s="374"/>
      <c r="AH1318" s="378"/>
      <c r="AI1318" s="381"/>
      <c r="AJ1318" s="386"/>
      <c r="AK1318" s="391"/>
      <c r="AL1318" s="386"/>
      <c r="AM1318" s="363">
        <f t="shared" si="748"/>
        <v>1</v>
      </c>
      <c r="AN1318" s="578">
        <v>43.2</v>
      </c>
      <c r="AO1318" s="120">
        <f t="shared" si="729"/>
        <v>0</v>
      </c>
      <c r="AP1318" s="120">
        <f t="shared" si="724"/>
        <v>0</v>
      </c>
      <c r="AQ1318" s="120">
        <f t="shared" si="725"/>
        <v>0</v>
      </c>
      <c r="AR1318" s="120">
        <f t="shared" si="726"/>
        <v>0</v>
      </c>
      <c r="AS1318" s="120">
        <f t="shared" si="727"/>
        <v>0</v>
      </c>
      <c r="AT1318" s="120">
        <f t="shared" si="728"/>
        <v>0</v>
      </c>
      <c r="AU1318" s="74" t="s">
        <v>717</v>
      </c>
      <c r="AV1318" s="115"/>
      <c r="AW1318" s="395"/>
      <c r="AX1318" s="571">
        <v>0</v>
      </c>
      <c r="AY1318" s="572">
        <v>0</v>
      </c>
      <c r="AZ1318" s="572">
        <v>0</v>
      </c>
      <c r="BA1318" s="572">
        <v>0</v>
      </c>
      <c r="BB1318" s="573">
        <v>0</v>
      </c>
      <c r="BC1318" s="395">
        <v>0</v>
      </c>
      <c r="BD1318" s="115"/>
      <c r="BE1318" s="115"/>
      <c r="BF1318" s="115"/>
      <c r="BG1318" s="115"/>
      <c r="BH1318" s="115"/>
      <c r="BI1318" s="115"/>
      <c r="BJ1318" s="115"/>
      <c r="BK1318" s="115"/>
      <c r="BQ1318" s="74" t="str">
        <f t="shared" si="730"/>
        <v xml:space="preserve"> </v>
      </c>
      <c r="BR1318" s="120" t="str">
        <f t="shared" si="731"/>
        <v xml:space="preserve"> </v>
      </c>
      <c r="BS1318" s="120" t="str">
        <f t="shared" si="732"/>
        <v xml:space="preserve"> </v>
      </c>
      <c r="BU1318" s="74" t="str">
        <f t="shared" si="733"/>
        <v xml:space="preserve"> </v>
      </c>
      <c r="BV1318" s="120" t="str">
        <f t="shared" si="734"/>
        <v xml:space="preserve"> </v>
      </c>
      <c r="BW1318" s="120" t="str">
        <f t="shared" si="735"/>
        <v xml:space="preserve">  </v>
      </c>
      <c r="BY1318" s="74" t="str">
        <f t="shared" si="736"/>
        <v xml:space="preserve"> </v>
      </c>
      <c r="BZ1318" s="120" t="str">
        <f t="shared" si="737"/>
        <v xml:space="preserve"> </v>
      </c>
      <c r="CA1318" s="120" t="str">
        <f t="shared" si="738"/>
        <v xml:space="preserve"> </v>
      </c>
      <c r="CC1318" s="115" t="str">
        <f t="shared" si="739"/>
        <v xml:space="preserve"> </v>
      </c>
      <c r="CD1318" s="120" t="str">
        <f t="shared" si="740"/>
        <v xml:space="preserve"> </v>
      </c>
      <c r="CE1318" s="417" t="str">
        <f t="shared" si="741"/>
        <v xml:space="preserve"> </v>
      </c>
      <c r="CF1318" s="115"/>
      <c r="CG1318" s="115" t="str">
        <f t="shared" si="742"/>
        <v xml:space="preserve"> </v>
      </c>
      <c r="CH1318" s="120" t="str">
        <f t="shared" si="743"/>
        <v xml:space="preserve"> </v>
      </c>
      <c r="CI1318" s="417" t="str">
        <f t="shared" si="744"/>
        <v xml:space="preserve"> </v>
      </c>
      <c r="CJ1318" s="115"/>
      <c r="CK1318" s="115" t="str">
        <f t="shared" si="745"/>
        <v xml:space="preserve"> </v>
      </c>
      <c r="CL1318" s="120" t="str">
        <f t="shared" si="746"/>
        <v xml:space="preserve"> </v>
      </c>
      <c r="CM1318" s="417" t="str">
        <f t="shared" si="714"/>
        <v xml:space="preserve"> </v>
      </c>
      <c r="IS1318" s="107">
        <v>34.89</v>
      </c>
    </row>
    <row r="1319" spans="2:253" s="74" customFormat="1" ht="17.100000000000001" hidden="1" customHeight="1" x14ac:dyDescent="0.25">
      <c r="B1319" s="504">
        <f>IF(AND('KB Duct Parts'!$BL$14=1,'KB Duct Parts'!O25&gt;0),'KB Duct Parts'!O25,0)</f>
        <v>0</v>
      </c>
      <c r="C1319" s="508">
        <v>18111</v>
      </c>
      <c r="D1319" s="506">
        <f t="shared" si="715"/>
        <v>18111</v>
      </c>
      <c r="E1319" s="504" t="s">
        <v>868</v>
      </c>
      <c r="F1319" s="508" t="str">
        <f t="shared" si="716"/>
        <v xml:space="preserve"> </v>
      </c>
      <c r="G1319" s="509" t="s">
        <v>1358</v>
      </c>
      <c r="H1319" s="504" t="s">
        <v>923</v>
      </c>
      <c r="I1319" s="1035"/>
      <c r="J1319" s="1036"/>
      <c r="K1319" s="516" t="s">
        <v>881</v>
      </c>
      <c r="L1319" s="523" t="s">
        <v>707</v>
      </c>
      <c r="M1319" s="517" t="str">
        <f t="shared" si="747"/>
        <v>Y</v>
      </c>
      <c r="N1319" s="514">
        <f t="shared" si="717"/>
        <v>56.8</v>
      </c>
      <c r="O1319" s="518">
        <f t="shared" si="723"/>
        <v>0</v>
      </c>
      <c r="P1319" s="680">
        <f>'KB Duct Parts'!$AE$3</f>
        <v>0</v>
      </c>
      <c r="Q1319" s="681">
        <f t="shared" si="718"/>
        <v>0</v>
      </c>
      <c r="R1319" s="682">
        <f t="shared" si="719"/>
        <v>0</v>
      </c>
      <c r="S1319" s="716">
        <f t="shared" si="720"/>
        <v>0.35</v>
      </c>
      <c r="T1319" s="679">
        <f t="shared" si="721"/>
        <v>0</v>
      </c>
      <c r="U1319" s="679">
        <f t="shared" si="722"/>
        <v>0</v>
      </c>
      <c r="Y1319" s="120"/>
      <c r="AD1319" s="79"/>
      <c r="AE1319" s="75"/>
      <c r="AF1319" s="370" t="s">
        <v>707</v>
      </c>
      <c r="AG1319" s="374"/>
      <c r="AH1319" s="378"/>
      <c r="AI1319" s="381"/>
      <c r="AJ1319" s="386"/>
      <c r="AK1319" s="391"/>
      <c r="AL1319" s="386"/>
      <c r="AM1319" s="363">
        <f t="shared" si="748"/>
        <v>1</v>
      </c>
      <c r="AN1319" s="578">
        <v>56.8</v>
      </c>
      <c r="AO1319" s="120">
        <f t="shared" si="729"/>
        <v>0</v>
      </c>
      <c r="AP1319" s="120">
        <f t="shared" si="724"/>
        <v>0</v>
      </c>
      <c r="AQ1319" s="120">
        <f t="shared" si="725"/>
        <v>0</v>
      </c>
      <c r="AR1319" s="120">
        <f t="shared" si="726"/>
        <v>0</v>
      </c>
      <c r="AS1319" s="120">
        <f t="shared" si="727"/>
        <v>0</v>
      </c>
      <c r="AT1319" s="120">
        <f t="shared" si="728"/>
        <v>0</v>
      </c>
      <c r="AU1319" s="74" t="s">
        <v>717</v>
      </c>
      <c r="AV1319" s="115"/>
      <c r="AW1319" s="395"/>
      <c r="AX1319" s="571">
        <v>0</v>
      </c>
      <c r="AY1319" s="572">
        <v>0</v>
      </c>
      <c r="AZ1319" s="572">
        <v>0</v>
      </c>
      <c r="BA1319" s="572">
        <v>0</v>
      </c>
      <c r="BB1319" s="573">
        <v>0</v>
      </c>
      <c r="BC1319" s="395">
        <v>0</v>
      </c>
      <c r="BD1319" s="115"/>
      <c r="BE1319" s="115"/>
      <c r="BF1319" s="115"/>
      <c r="BG1319" s="115"/>
      <c r="BH1319" s="115"/>
      <c r="BI1319" s="115"/>
      <c r="BJ1319" s="115"/>
      <c r="BK1319" s="115"/>
      <c r="BQ1319" s="74" t="str">
        <f t="shared" si="730"/>
        <v xml:space="preserve"> </v>
      </c>
      <c r="BR1319" s="120" t="str">
        <f t="shared" si="731"/>
        <v xml:space="preserve"> </v>
      </c>
      <c r="BS1319" s="120" t="str">
        <f t="shared" si="732"/>
        <v xml:space="preserve"> </v>
      </c>
      <c r="BU1319" s="74" t="str">
        <f t="shared" si="733"/>
        <v xml:space="preserve"> </v>
      </c>
      <c r="BV1319" s="120" t="str">
        <f t="shared" si="734"/>
        <v xml:space="preserve"> </v>
      </c>
      <c r="BW1319" s="120" t="str">
        <f t="shared" si="735"/>
        <v xml:space="preserve">  </v>
      </c>
      <c r="BY1319" s="74" t="str">
        <f t="shared" si="736"/>
        <v xml:space="preserve"> </v>
      </c>
      <c r="BZ1319" s="120" t="str">
        <f t="shared" si="737"/>
        <v xml:space="preserve"> </v>
      </c>
      <c r="CA1319" s="120" t="str">
        <f t="shared" si="738"/>
        <v xml:space="preserve"> </v>
      </c>
      <c r="CC1319" s="115" t="str">
        <f t="shared" si="739"/>
        <v xml:space="preserve"> </v>
      </c>
      <c r="CD1319" s="120" t="str">
        <f t="shared" si="740"/>
        <v xml:space="preserve"> </v>
      </c>
      <c r="CE1319" s="417" t="str">
        <f t="shared" si="741"/>
        <v xml:space="preserve"> </v>
      </c>
      <c r="CF1319" s="115"/>
      <c r="CG1319" s="115" t="str">
        <f t="shared" si="742"/>
        <v xml:space="preserve"> </v>
      </c>
      <c r="CH1319" s="120" t="str">
        <f t="shared" si="743"/>
        <v xml:space="preserve"> </v>
      </c>
      <c r="CI1319" s="417" t="str">
        <f t="shared" si="744"/>
        <v xml:space="preserve"> </v>
      </c>
      <c r="CJ1319" s="115"/>
      <c r="CK1319" s="115" t="str">
        <f t="shared" si="745"/>
        <v xml:space="preserve"> </v>
      </c>
      <c r="CL1319" s="120" t="str">
        <f t="shared" si="746"/>
        <v xml:space="preserve"> </v>
      </c>
      <c r="CM1319" s="417" t="str">
        <f t="shared" si="714"/>
        <v xml:space="preserve"> </v>
      </c>
      <c r="IS1319" s="107">
        <v>45.77</v>
      </c>
    </row>
    <row r="1320" spans="2:253" s="74" customFormat="1" ht="17.100000000000001" hidden="1" customHeight="1" x14ac:dyDescent="0.25">
      <c r="B1320" s="504">
        <f>IF(AND('KB Duct Parts'!$BL$14=1,'KB Duct Parts'!O26&gt;0),'KB Duct Parts'!O26,0)</f>
        <v>0</v>
      </c>
      <c r="C1320" s="508">
        <v>18112</v>
      </c>
      <c r="D1320" s="506">
        <f t="shared" si="715"/>
        <v>18112</v>
      </c>
      <c r="E1320" s="504" t="s">
        <v>869</v>
      </c>
      <c r="F1320" s="508" t="str">
        <f t="shared" si="716"/>
        <v xml:space="preserve"> </v>
      </c>
      <c r="G1320" s="509" t="s">
        <v>1358</v>
      </c>
      <c r="H1320" s="504" t="s">
        <v>923</v>
      </c>
      <c r="I1320" s="1035"/>
      <c r="J1320" s="1036"/>
      <c r="K1320" s="516" t="s">
        <v>881</v>
      </c>
      <c r="L1320" s="523" t="s">
        <v>707</v>
      </c>
      <c r="M1320" s="517" t="str">
        <f t="shared" si="747"/>
        <v>Y</v>
      </c>
      <c r="N1320" s="514">
        <f t="shared" si="717"/>
        <v>54.3</v>
      </c>
      <c r="O1320" s="518">
        <f t="shared" si="723"/>
        <v>0</v>
      </c>
      <c r="P1320" s="680">
        <f>'KB Duct Parts'!$AE$3</f>
        <v>0</v>
      </c>
      <c r="Q1320" s="681">
        <f t="shared" si="718"/>
        <v>0</v>
      </c>
      <c r="R1320" s="682">
        <f t="shared" si="719"/>
        <v>0</v>
      </c>
      <c r="S1320" s="716">
        <f t="shared" si="720"/>
        <v>0.35</v>
      </c>
      <c r="T1320" s="679">
        <f t="shared" si="721"/>
        <v>0</v>
      </c>
      <c r="U1320" s="679">
        <f t="shared" si="722"/>
        <v>0</v>
      </c>
      <c r="Y1320" s="120"/>
      <c r="AD1320" s="79"/>
      <c r="AE1320" s="75"/>
      <c r="AF1320" s="370" t="s">
        <v>707</v>
      </c>
      <c r="AG1320" s="374"/>
      <c r="AH1320" s="378"/>
      <c r="AI1320" s="381"/>
      <c r="AJ1320" s="386"/>
      <c r="AK1320" s="391"/>
      <c r="AL1320" s="386"/>
      <c r="AM1320" s="363">
        <f t="shared" si="748"/>
        <v>1</v>
      </c>
      <c r="AN1320" s="578">
        <v>54.3</v>
      </c>
      <c r="AO1320" s="120">
        <f t="shared" si="729"/>
        <v>0</v>
      </c>
      <c r="AP1320" s="120">
        <f t="shared" si="724"/>
        <v>0</v>
      </c>
      <c r="AQ1320" s="120">
        <f t="shared" si="725"/>
        <v>0</v>
      </c>
      <c r="AR1320" s="120">
        <f t="shared" si="726"/>
        <v>0</v>
      </c>
      <c r="AS1320" s="120">
        <f t="shared" si="727"/>
        <v>0</v>
      </c>
      <c r="AT1320" s="120">
        <f t="shared" si="728"/>
        <v>0</v>
      </c>
      <c r="AU1320" s="74" t="s">
        <v>717</v>
      </c>
      <c r="AV1320" s="115"/>
      <c r="AW1320" s="395"/>
      <c r="AX1320" s="571">
        <v>0</v>
      </c>
      <c r="AY1320" s="572">
        <v>0</v>
      </c>
      <c r="AZ1320" s="572">
        <v>0</v>
      </c>
      <c r="BA1320" s="572">
        <v>0</v>
      </c>
      <c r="BB1320" s="573">
        <v>0</v>
      </c>
      <c r="BC1320" s="395">
        <v>0</v>
      </c>
      <c r="BD1320" s="115"/>
      <c r="BE1320" s="115"/>
      <c r="BF1320" s="115"/>
      <c r="BG1320" s="115"/>
      <c r="BH1320" s="115"/>
      <c r="BI1320" s="115"/>
      <c r="BJ1320" s="115"/>
      <c r="BK1320" s="115"/>
      <c r="BQ1320" s="74" t="str">
        <f t="shared" si="730"/>
        <v xml:space="preserve"> </v>
      </c>
      <c r="BR1320" s="120" t="str">
        <f t="shared" si="731"/>
        <v xml:space="preserve"> </v>
      </c>
      <c r="BS1320" s="120" t="str">
        <f t="shared" si="732"/>
        <v xml:space="preserve"> </v>
      </c>
      <c r="BU1320" s="74" t="str">
        <f t="shared" si="733"/>
        <v xml:space="preserve"> </v>
      </c>
      <c r="BV1320" s="120" t="str">
        <f t="shared" si="734"/>
        <v xml:space="preserve"> </v>
      </c>
      <c r="BW1320" s="120" t="str">
        <f t="shared" si="735"/>
        <v xml:space="preserve">  </v>
      </c>
      <c r="BY1320" s="74" t="str">
        <f t="shared" si="736"/>
        <v xml:space="preserve"> </v>
      </c>
      <c r="BZ1320" s="120" t="str">
        <f t="shared" si="737"/>
        <v xml:space="preserve"> </v>
      </c>
      <c r="CA1320" s="120" t="str">
        <f t="shared" si="738"/>
        <v xml:space="preserve"> </v>
      </c>
      <c r="CC1320" s="115" t="str">
        <f t="shared" si="739"/>
        <v xml:space="preserve"> </v>
      </c>
      <c r="CD1320" s="120" t="str">
        <f t="shared" si="740"/>
        <v xml:space="preserve"> </v>
      </c>
      <c r="CE1320" s="417" t="str">
        <f t="shared" si="741"/>
        <v xml:space="preserve"> </v>
      </c>
      <c r="CF1320" s="115"/>
      <c r="CG1320" s="115" t="str">
        <f t="shared" si="742"/>
        <v xml:space="preserve"> </v>
      </c>
      <c r="CH1320" s="120" t="str">
        <f t="shared" si="743"/>
        <v xml:space="preserve"> </v>
      </c>
      <c r="CI1320" s="417" t="str">
        <f t="shared" si="744"/>
        <v xml:space="preserve"> </v>
      </c>
      <c r="CJ1320" s="115"/>
      <c r="CK1320" s="115" t="str">
        <f t="shared" si="745"/>
        <v xml:space="preserve"> </v>
      </c>
      <c r="CL1320" s="120" t="str">
        <f t="shared" si="746"/>
        <v xml:space="preserve"> </v>
      </c>
      <c r="CM1320" s="417" t="str">
        <f t="shared" si="714"/>
        <v xml:space="preserve"> </v>
      </c>
      <c r="IS1320" s="107">
        <v>43.74</v>
      </c>
    </row>
    <row r="1321" spans="2:253" s="74" customFormat="1" ht="17.100000000000001" hidden="1" customHeight="1" x14ac:dyDescent="0.25">
      <c r="B1321" s="504">
        <f>IF(AND('KB Duct Parts'!$BL$14=1,'KB Duct Parts'!O28&gt;0),'KB Duct Parts'!O28,0)</f>
        <v>0</v>
      </c>
      <c r="C1321" s="508">
        <v>18114</v>
      </c>
      <c r="D1321" s="506">
        <f t="shared" si="715"/>
        <v>18114</v>
      </c>
      <c r="E1321" s="504" t="s">
        <v>871</v>
      </c>
      <c r="F1321" s="508" t="str">
        <f t="shared" si="716"/>
        <v xml:space="preserve"> </v>
      </c>
      <c r="G1321" s="509" t="s">
        <v>1358</v>
      </c>
      <c r="H1321" s="504" t="s">
        <v>923</v>
      </c>
      <c r="I1321" s="1035"/>
      <c r="J1321" s="1036"/>
      <c r="K1321" s="516" t="s">
        <v>881</v>
      </c>
      <c r="L1321" s="523" t="s">
        <v>707</v>
      </c>
      <c r="M1321" s="517" t="str">
        <f t="shared" si="747"/>
        <v>Y</v>
      </c>
      <c r="N1321" s="514">
        <f t="shared" si="717"/>
        <v>116.4</v>
      </c>
      <c r="O1321" s="518">
        <f t="shared" si="723"/>
        <v>0</v>
      </c>
      <c r="P1321" s="680">
        <f>'KB Duct Parts'!$AE$3</f>
        <v>0</v>
      </c>
      <c r="Q1321" s="681">
        <f t="shared" si="718"/>
        <v>0</v>
      </c>
      <c r="R1321" s="682">
        <f t="shared" si="719"/>
        <v>0</v>
      </c>
      <c r="S1321" s="716">
        <f t="shared" si="720"/>
        <v>0.35</v>
      </c>
      <c r="T1321" s="679">
        <f t="shared" si="721"/>
        <v>0</v>
      </c>
      <c r="U1321" s="679">
        <f t="shared" si="722"/>
        <v>0</v>
      </c>
      <c r="Y1321" s="120"/>
      <c r="AD1321" s="79"/>
      <c r="AE1321" s="75"/>
      <c r="AF1321" s="370" t="s">
        <v>707</v>
      </c>
      <c r="AG1321" s="374"/>
      <c r="AH1321" s="378"/>
      <c r="AI1321" s="381"/>
      <c r="AJ1321" s="386"/>
      <c r="AK1321" s="391"/>
      <c r="AL1321" s="386"/>
      <c r="AM1321" s="363">
        <f t="shared" si="748"/>
        <v>1</v>
      </c>
      <c r="AN1321" s="578">
        <v>116.4</v>
      </c>
      <c r="AO1321" s="120">
        <f t="shared" si="729"/>
        <v>0</v>
      </c>
      <c r="AP1321" s="120">
        <f t="shared" si="724"/>
        <v>0</v>
      </c>
      <c r="AQ1321" s="120">
        <f t="shared" si="725"/>
        <v>0</v>
      </c>
      <c r="AR1321" s="120">
        <f t="shared" si="726"/>
        <v>0</v>
      </c>
      <c r="AS1321" s="120">
        <f t="shared" si="727"/>
        <v>0</v>
      </c>
      <c r="AT1321" s="120">
        <f t="shared" si="728"/>
        <v>0</v>
      </c>
      <c r="AU1321" s="74" t="s">
        <v>717</v>
      </c>
      <c r="AV1321" s="115"/>
      <c r="AW1321" s="395"/>
      <c r="AX1321" s="571">
        <v>0</v>
      </c>
      <c r="AY1321" s="572">
        <v>0</v>
      </c>
      <c r="AZ1321" s="572">
        <v>0</v>
      </c>
      <c r="BA1321" s="572">
        <v>0</v>
      </c>
      <c r="BB1321" s="573">
        <v>0</v>
      </c>
      <c r="BC1321" s="395">
        <v>0</v>
      </c>
      <c r="BD1321" s="115"/>
      <c r="BE1321" s="115"/>
      <c r="BF1321" s="115"/>
      <c r="BG1321" s="115"/>
      <c r="BH1321" s="115"/>
      <c r="BI1321" s="115"/>
      <c r="BJ1321" s="115"/>
      <c r="BK1321" s="115"/>
      <c r="BQ1321" s="74" t="str">
        <f t="shared" si="730"/>
        <v xml:space="preserve"> </v>
      </c>
      <c r="BR1321" s="120" t="str">
        <f t="shared" si="731"/>
        <v xml:space="preserve"> </v>
      </c>
      <c r="BS1321" s="120" t="str">
        <f t="shared" si="732"/>
        <v xml:space="preserve"> </v>
      </c>
      <c r="BU1321" s="74" t="str">
        <f t="shared" si="733"/>
        <v xml:space="preserve"> </v>
      </c>
      <c r="BV1321" s="120" t="str">
        <f t="shared" si="734"/>
        <v xml:space="preserve"> </v>
      </c>
      <c r="BW1321" s="120" t="str">
        <f t="shared" si="735"/>
        <v xml:space="preserve">  </v>
      </c>
      <c r="BY1321" s="74" t="str">
        <f t="shared" si="736"/>
        <v xml:space="preserve"> </v>
      </c>
      <c r="BZ1321" s="120" t="str">
        <f t="shared" si="737"/>
        <v xml:space="preserve"> </v>
      </c>
      <c r="CA1321" s="120" t="str">
        <f t="shared" si="738"/>
        <v xml:space="preserve"> </v>
      </c>
      <c r="CC1321" s="115" t="str">
        <f t="shared" si="739"/>
        <v xml:space="preserve"> </v>
      </c>
      <c r="CD1321" s="120" t="str">
        <f t="shared" si="740"/>
        <v xml:space="preserve"> </v>
      </c>
      <c r="CE1321" s="417" t="str">
        <f t="shared" si="741"/>
        <v xml:space="preserve"> </v>
      </c>
      <c r="CF1321" s="115"/>
      <c r="CG1321" s="115" t="str">
        <f t="shared" si="742"/>
        <v xml:space="preserve"> </v>
      </c>
      <c r="CH1321" s="120" t="str">
        <f t="shared" si="743"/>
        <v xml:space="preserve"> </v>
      </c>
      <c r="CI1321" s="417" t="str">
        <f t="shared" si="744"/>
        <v xml:space="preserve"> </v>
      </c>
      <c r="CJ1321" s="115"/>
      <c r="CK1321" s="115" t="str">
        <f t="shared" si="745"/>
        <v xml:space="preserve"> </v>
      </c>
      <c r="CL1321" s="120" t="str">
        <f t="shared" si="746"/>
        <v xml:space="preserve"> </v>
      </c>
      <c r="CM1321" s="417" t="str">
        <f t="shared" si="714"/>
        <v xml:space="preserve"> </v>
      </c>
      <c r="IS1321" s="107">
        <v>93.86</v>
      </c>
    </row>
    <row r="1322" spans="2:253" s="74" customFormat="1" ht="17.100000000000001" hidden="1" customHeight="1" x14ac:dyDescent="0.25">
      <c r="B1322" s="504">
        <f>IF(AND('KB Duct Parts'!$BL$14=1,'KB Duct Parts'!O30&gt;0),'KB Duct Parts'!O30,0)</f>
        <v>0</v>
      </c>
      <c r="C1322" s="508">
        <v>18116</v>
      </c>
      <c r="D1322" s="506">
        <f t="shared" si="715"/>
        <v>18116</v>
      </c>
      <c r="E1322" s="504" t="s">
        <v>873</v>
      </c>
      <c r="F1322" s="508" t="str">
        <f t="shared" si="716"/>
        <v xml:space="preserve"> </v>
      </c>
      <c r="G1322" s="509" t="s">
        <v>1358</v>
      </c>
      <c r="H1322" s="504" t="s">
        <v>923</v>
      </c>
      <c r="I1322" s="1035"/>
      <c r="J1322" s="1036"/>
      <c r="K1322" s="516" t="s">
        <v>881</v>
      </c>
      <c r="L1322" s="523" t="s">
        <v>707</v>
      </c>
      <c r="M1322" s="517" t="str">
        <f t="shared" si="747"/>
        <v>Y</v>
      </c>
      <c r="N1322" s="514">
        <f t="shared" si="717"/>
        <v>156.19999999999999</v>
      </c>
      <c r="O1322" s="518">
        <f t="shared" si="723"/>
        <v>0</v>
      </c>
      <c r="P1322" s="680">
        <f>'KB Duct Parts'!$AE$3</f>
        <v>0</v>
      </c>
      <c r="Q1322" s="681">
        <f t="shared" si="718"/>
        <v>0</v>
      </c>
      <c r="R1322" s="682">
        <f t="shared" si="719"/>
        <v>0</v>
      </c>
      <c r="S1322" s="716">
        <f t="shared" si="720"/>
        <v>0.35</v>
      </c>
      <c r="T1322" s="679">
        <f t="shared" si="721"/>
        <v>0</v>
      </c>
      <c r="U1322" s="679">
        <f t="shared" si="722"/>
        <v>0</v>
      </c>
      <c r="Y1322" s="120"/>
      <c r="AD1322" s="79"/>
      <c r="AE1322" s="75"/>
      <c r="AF1322" s="370" t="s">
        <v>707</v>
      </c>
      <c r="AG1322" s="374"/>
      <c r="AH1322" s="378"/>
      <c r="AI1322" s="381"/>
      <c r="AJ1322" s="386"/>
      <c r="AK1322" s="391"/>
      <c r="AL1322" s="386"/>
      <c r="AM1322" s="363">
        <f t="shared" si="748"/>
        <v>1</v>
      </c>
      <c r="AN1322" s="578">
        <v>156.19999999999999</v>
      </c>
      <c r="AO1322" s="120">
        <f t="shared" si="729"/>
        <v>0</v>
      </c>
      <c r="AP1322" s="120">
        <f t="shared" si="724"/>
        <v>0</v>
      </c>
      <c r="AQ1322" s="120">
        <f t="shared" si="725"/>
        <v>0</v>
      </c>
      <c r="AR1322" s="120">
        <f t="shared" si="726"/>
        <v>0</v>
      </c>
      <c r="AS1322" s="120">
        <f t="shared" si="727"/>
        <v>0</v>
      </c>
      <c r="AT1322" s="120">
        <f t="shared" si="728"/>
        <v>0</v>
      </c>
      <c r="AU1322" s="74" t="s">
        <v>717</v>
      </c>
      <c r="AV1322" s="115"/>
      <c r="AW1322" s="395"/>
      <c r="AX1322" s="571">
        <v>0</v>
      </c>
      <c r="AY1322" s="572">
        <v>0</v>
      </c>
      <c r="AZ1322" s="572">
        <v>0</v>
      </c>
      <c r="BA1322" s="572">
        <v>0</v>
      </c>
      <c r="BB1322" s="573">
        <v>0</v>
      </c>
      <c r="BC1322" s="395">
        <v>0</v>
      </c>
      <c r="BD1322" s="115"/>
      <c r="BE1322" s="115"/>
      <c r="BF1322" s="115"/>
      <c r="BG1322" s="115"/>
      <c r="BH1322" s="115"/>
      <c r="BI1322" s="115"/>
      <c r="BJ1322" s="115"/>
      <c r="BK1322" s="115"/>
      <c r="BQ1322" s="74" t="str">
        <f t="shared" si="730"/>
        <v xml:space="preserve"> </v>
      </c>
      <c r="BR1322" s="120" t="str">
        <f t="shared" si="731"/>
        <v xml:space="preserve"> </v>
      </c>
      <c r="BS1322" s="120" t="str">
        <f t="shared" si="732"/>
        <v xml:space="preserve"> </v>
      </c>
      <c r="BU1322" s="74" t="str">
        <f t="shared" si="733"/>
        <v xml:space="preserve"> </v>
      </c>
      <c r="BV1322" s="120" t="str">
        <f t="shared" si="734"/>
        <v xml:space="preserve"> </v>
      </c>
      <c r="BW1322" s="120" t="str">
        <f t="shared" si="735"/>
        <v xml:space="preserve">  </v>
      </c>
      <c r="BY1322" s="74" t="str">
        <f t="shared" si="736"/>
        <v xml:space="preserve"> </v>
      </c>
      <c r="BZ1322" s="120" t="str">
        <f t="shared" si="737"/>
        <v xml:space="preserve"> </v>
      </c>
      <c r="CA1322" s="120" t="str">
        <f t="shared" si="738"/>
        <v xml:space="preserve"> </v>
      </c>
      <c r="CC1322" s="115" t="str">
        <f t="shared" si="739"/>
        <v xml:space="preserve"> </v>
      </c>
      <c r="CD1322" s="120" t="str">
        <f t="shared" si="740"/>
        <v xml:space="preserve"> </v>
      </c>
      <c r="CE1322" s="417" t="str">
        <f t="shared" si="741"/>
        <v xml:space="preserve"> </v>
      </c>
      <c r="CF1322" s="115"/>
      <c r="CG1322" s="115" t="str">
        <f t="shared" si="742"/>
        <v xml:space="preserve"> </v>
      </c>
      <c r="CH1322" s="120" t="str">
        <f t="shared" si="743"/>
        <v xml:space="preserve"> </v>
      </c>
      <c r="CI1322" s="417" t="str">
        <f t="shared" si="744"/>
        <v xml:space="preserve"> </v>
      </c>
      <c r="CJ1322" s="115"/>
      <c r="CK1322" s="115" t="str">
        <f t="shared" si="745"/>
        <v xml:space="preserve"> </v>
      </c>
      <c r="CL1322" s="120" t="str">
        <f t="shared" si="746"/>
        <v xml:space="preserve"> </v>
      </c>
      <c r="CM1322" s="417" t="str">
        <f t="shared" si="714"/>
        <v xml:space="preserve"> </v>
      </c>
      <c r="IS1322" s="107">
        <v>125.99</v>
      </c>
    </row>
    <row r="1323" spans="2:253" s="74" customFormat="1" ht="17.100000000000001" hidden="1" customHeight="1" x14ac:dyDescent="0.25">
      <c r="B1323" s="504">
        <f>IF(AND('KB Duct Parts'!$BL$14=1,'KB Duct Parts'!O32&gt;0),'KB Duct Parts'!O32,0)</f>
        <v>0</v>
      </c>
      <c r="C1323" s="508">
        <v>18118</v>
      </c>
      <c r="D1323" s="506">
        <f t="shared" si="715"/>
        <v>18118</v>
      </c>
      <c r="E1323" s="504" t="s">
        <v>875</v>
      </c>
      <c r="F1323" s="508" t="str">
        <f t="shared" si="716"/>
        <v xml:space="preserve"> </v>
      </c>
      <c r="G1323" s="509" t="s">
        <v>1358</v>
      </c>
      <c r="H1323" s="504" t="s">
        <v>923</v>
      </c>
      <c r="I1323" s="1035"/>
      <c r="J1323" s="1036"/>
      <c r="K1323" s="516" t="s">
        <v>881</v>
      </c>
      <c r="L1323" s="523" t="s">
        <v>707</v>
      </c>
      <c r="M1323" s="517" t="str">
        <f t="shared" si="747"/>
        <v>Y</v>
      </c>
      <c r="N1323" s="514">
        <f t="shared" si="717"/>
        <v>193</v>
      </c>
      <c r="O1323" s="518">
        <f t="shared" si="723"/>
        <v>0</v>
      </c>
      <c r="P1323" s="680">
        <f>'KB Duct Parts'!$AE$3</f>
        <v>0</v>
      </c>
      <c r="Q1323" s="681">
        <f t="shared" si="718"/>
        <v>0</v>
      </c>
      <c r="R1323" s="682">
        <f t="shared" si="719"/>
        <v>0</v>
      </c>
      <c r="S1323" s="716">
        <f t="shared" si="720"/>
        <v>0.35</v>
      </c>
      <c r="T1323" s="679">
        <f t="shared" si="721"/>
        <v>0</v>
      </c>
      <c r="U1323" s="679">
        <f t="shared" si="722"/>
        <v>0</v>
      </c>
      <c r="Y1323" s="120"/>
      <c r="AD1323" s="79"/>
      <c r="AE1323" s="75"/>
      <c r="AF1323" s="370" t="s">
        <v>707</v>
      </c>
      <c r="AG1323" s="374"/>
      <c r="AH1323" s="378"/>
      <c r="AI1323" s="381"/>
      <c r="AJ1323" s="386"/>
      <c r="AK1323" s="391"/>
      <c r="AL1323" s="386"/>
      <c r="AM1323" s="363">
        <f t="shared" si="748"/>
        <v>1</v>
      </c>
      <c r="AN1323" s="578">
        <v>193</v>
      </c>
      <c r="AO1323" s="120">
        <f t="shared" si="729"/>
        <v>0</v>
      </c>
      <c r="AP1323" s="120">
        <f t="shared" si="724"/>
        <v>0</v>
      </c>
      <c r="AQ1323" s="120">
        <f t="shared" si="725"/>
        <v>0</v>
      </c>
      <c r="AR1323" s="120">
        <f t="shared" si="726"/>
        <v>0</v>
      </c>
      <c r="AS1323" s="120">
        <f t="shared" si="727"/>
        <v>0</v>
      </c>
      <c r="AT1323" s="120">
        <f t="shared" si="728"/>
        <v>0</v>
      </c>
      <c r="AU1323" s="74" t="s">
        <v>717</v>
      </c>
      <c r="AV1323" s="115"/>
      <c r="AW1323" s="395"/>
      <c r="AX1323" s="571">
        <v>0</v>
      </c>
      <c r="AY1323" s="572">
        <v>0</v>
      </c>
      <c r="AZ1323" s="572">
        <v>0</v>
      </c>
      <c r="BA1323" s="572">
        <v>0</v>
      </c>
      <c r="BB1323" s="573">
        <v>0</v>
      </c>
      <c r="BC1323" s="395">
        <v>0</v>
      </c>
      <c r="BD1323" s="115"/>
      <c r="BE1323" s="115"/>
      <c r="BF1323" s="115"/>
      <c r="BG1323" s="115"/>
      <c r="BH1323" s="115"/>
      <c r="BI1323" s="115"/>
      <c r="BJ1323" s="115"/>
      <c r="BK1323" s="115"/>
      <c r="BQ1323" s="74" t="str">
        <f t="shared" si="730"/>
        <v xml:space="preserve"> </v>
      </c>
      <c r="BR1323" s="120" t="str">
        <f t="shared" si="731"/>
        <v xml:space="preserve"> </v>
      </c>
      <c r="BS1323" s="120" t="str">
        <f t="shared" si="732"/>
        <v xml:space="preserve"> </v>
      </c>
      <c r="BU1323" s="74" t="str">
        <f t="shared" si="733"/>
        <v xml:space="preserve"> </v>
      </c>
      <c r="BV1323" s="120" t="str">
        <f t="shared" si="734"/>
        <v xml:space="preserve"> </v>
      </c>
      <c r="BW1323" s="120" t="str">
        <f t="shared" si="735"/>
        <v xml:space="preserve">  </v>
      </c>
      <c r="BY1323" s="74" t="str">
        <f t="shared" si="736"/>
        <v xml:space="preserve"> </v>
      </c>
      <c r="BZ1323" s="120" t="str">
        <f t="shared" si="737"/>
        <v xml:space="preserve"> </v>
      </c>
      <c r="CA1323" s="120" t="str">
        <f t="shared" si="738"/>
        <v xml:space="preserve"> </v>
      </c>
      <c r="CC1323" s="115" t="str">
        <f t="shared" si="739"/>
        <v xml:space="preserve"> </v>
      </c>
      <c r="CD1323" s="120" t="str">
        <f t="shared" si="740"/>
        <v xml:space="preserve"> </v>
      </c>
      <c r="CE1323" s="417" t="str">
        <f t="shared" si="741"/>
        <v xml:space="preserve"> </v>
      </c>
      <c r="CF1323" s="115"/>
      <c r="CG1323" s="115" t="str">
        <f t="shared" si="742"/>
        <v xml:space="preserve"> </v>
      </c>
      <c r="CH1323" s="120" t="str">
        <f t="shared" si="743"/>
        <v xml:space="preserve"> </v>
      </c>
      <c r="CI1323" s="417" t="str">
        <f t="shared" si="744"/>
        <v xml:space="preserve"> </v>
      </c>
      <c r="CJ1323" s="115"/>
      <c r="CK1323" s="115" t="str">
        <f t="shared" si="745"/>
        <v xml:space="preserve"> </v>
      </c>
      <c r="CL1323" s="120" t="str">
        <f t="shared" si="746"/>
        <v xml:space="preserve"> </v>
      </c>
      <c r="CM1323" s="417" t="str">
        <f t="shared" ref="CM1323:CM1386" si="749">IF(AT1323&gt;0,AT1323," ")</f>
        <v xml:space="preserve"> </v>
      </c>
      <c r="IS1323" s="107">
        <v>236.3</v>
      </c>
    </row>
    <row r="1324" spans="2:253" s="74" customFormat="1" ht="17.100000000000001" hidden="1" customHeight="1" x14ac:dyDescent="0.25">
      <c r="B1324" s="504">
        <f>IF(AND('KB Duct Parts'!$BL$14=1,'KB Duct Parts'!Q18&gt;0),'KB Duct Parts'!Q18,0)</f>
        <v>0</v>
      </c>
      <c r="C1324" s="508">
        <v>19004</v>
      </c>
      <c r="D1324" s="506">
        <f t="shared" si="715"/>
        <v>19004</v>
      </c>
      <c r="E1324" s="520" t="s">
        <v>861</v>
      </c>
      <c r="F1324" s="508" t="str">
        <f t="shared" si="716"/>
        <v xml:space="preserve"> </v>
      </c>
      <c r="G1324" s="509" t="s">
        <v>1411</v>
      </c>
      <c r="H1324" s="504" t="s">
        <v>923</v>
      </c>
      <c r="I1324" s="1035"/>
      <c r="J1324" s="1036"/>
      <c r="K1324" s="516" t="s">
        <v>881</v>
      </c>
      <c r="L1324" s="521">
        <v>18</v>
      </c>
      <c r="M1324" s="517" t="str">
        <f t="shared" si="747"/>
        <v>Y</v>
      </c>
      <c r="N1324" s="514">
        <f t="shared" si="717"/>
        <v>208.1</v>
      </c>
      <c r="O1324" s="518">
        <f t="shared" si="723"/>
        <v>0</v>
      </c>
      <c r="P1324" s="680">
        <f>'KB Duct Parts'!$AE$3</f>
        <v>0</v>
      </c>
      <c r="Q1324" s="681">
        <f t="shared" si="718"/>
        <v>0</v>
      </c>
      <c r="R1324" s="682">
        <f t="shared" si="719"/>
        <v>0</v>
      </c>
      <c r="S1324" s="716">
        <f t="shared" si="720"/>
        <v>0.35</v>
      </c>
      <c r="T1324" s="679">
        <f t="shared" si="721"/>
        <v>0</v>
      </c>
      <c r="U1324" s="679">
        <f t="shared" si="722"/>
        <v>0</v>
      </c>
      <c r="Y1324" s="120"/>
      <c r="AD1324" s="79"/>
      <c r="AE1324" s="75"/>
      <c r="AF1324" s="370">
        <v>18</v>
      </c>
      <c r="AG1324" s="374"/>
      <c r="AH1324" s="378"/>
      <c r="AI1324" s="381"/>
      <c r="AJ1324" s="386"/>
      <c r="AK1324" s="391"/>
      <c r="AL1324" s="386"/>
      <c r="AM1324" s="363">
        <f t="shared" si="748"/>
        <v>1</v>
      </c>
      <c r="AN1324" s="578">
        <v>208.1</v>
      </c>
      <c r="AO1324" s="120">
        <f t="shared" si="729"/>
        <v>0</v>
      </c>
      <c r="AP1324" s="120">
        <f t="shared" si="724"/>
        <v>0</v>
      </c>
      <c r="AQ1324" s="120">
        <f t="shared" si="725"/>
        <v>0</v>
      </c>
      <c r="AR1324" s="120">
        <f t="shared" si="726"/>
        <v>0</v>
      </c>
      <c r="AS1324" s="120">
        <f t="shared" si="727"/>
        <v>0</v>
      </c>
      <c r="AT1324" s="120">
        <f t="shared" si="728"/>
        <v>0</v>
      </c>
      <c r="AU1324" s="74" t="s">
        <v>717</v>
      </c>
      <c r="AV1324" s="115"/>
      <c r="AW1324" s="395"/>
      <c r="AX1324" s="571">
        <v>0</v>
      </c>
      <c r="AY1324" s="572">
        <v>0</v>
      </c>
      <c r="AZ1324" s="572">
        <v>0</v>
      </c>
      <c r="BA1324" s="572">
        <v>0</v>
      </c>
      <c r="BB1324" s="573">
        <v>0</v>
      </c>
      <c r="BC1324" s="395">
        <v>0</v>
      </c>
      <c r="BD1324" s="115"/>
      <c r="BE1324" s="115"/>
      <c r="BF1324" s="115"/>
      <c r="BG1324" s="115"/>
      <c r="BH1324" s="115"/>
      <c r="BI1324" s="115"/>
      <c r="BJ1324" s="115"/>
      <c r="BK1324" s="115"/>
      <c r="BQ1324" s="74" t="str">
        <f t="shared" si="730"/>
        <v xml:space="preserve"> </v>
      </c>
      <c r="BR1324" s="120" t="str">
        <f t="shared" si="731"/>
        <v xml:space="preserve"> </v>
      </c>
      <c r="BS1324" s="120" t="str">
        <f t="shared" si="732"/>
        <v xml:space="preserve"> </v>
      </c>
      <c r="BU1324" s="74" t="str">
        <f t="shared" si="733"/>
        <v xml:space="preserve"> </v>
      </c>
      <c r="BV1324" s="120" t="str">
        <f t="shared" si="734"/>
        <v xml:space="preserve"> </v>
      </c>
      <c r="BW1324" s="120" t="str">
        <f t="shared" si="735"/>
        <v xml:space="preserve">  </v>
      </c>
      <c r="BY1324" s="74" t="str">
        <f t="shared" si="736"/>
        <v xml:space="preserve"> </v>
      </c>
      <c r="BZ1324" s="120" t="str">
        <f t="shared" si="737"/>
        <v xml:space="preserve"> </v>
      </c>
      <c r="CA1324" s="120" t="str">
        <f t="shared" si="738"/>
        <v xml:space="preserve"> </v>
      </c>
      <c r="CC1324" s="115" t="str">
        <f t="shared" si="739"/>
        <v xml:space="preserve"> </v>
      </c>
      <c r="CD1324" s="120" t="str">
        <f t="shared" si="740"/>
        <v xml:space="preserve"> </v>
      </c>
      <c r="CE1324" s="417" t="str">
        <f t="shared" si="741"/>
        <v xml:space="preserve"> </v>
      </c>
      <c r="CF1324" s="115"/>
      <c r="CG1324" s="115" t="str">
        <f t="shared" si="742"/>
        <v xml:space="preserve"> </v>
      </c>
      <c r="CH1324" s="120" t="str">
        <f t="shared" si="743"/>
        <v xml:space="preserve"> </v>
      </c>
      <c r="CI1324" s="417" t="str">
        <f t="shared" si="744"/>
        <v xml:space="preserve"> </v>
      </c>
      <c r="CJ1324" s="115"/>
      <c r="CK1324" s="115" t="str">
        <f t="shared" si="745"/>
        <v xml:space="preserve"> </v>
      </c>
      <c r="CL1324" s="120" t="str">
        <f t="shared" si="746"/>
        <v xml:space="preserve"> </v>
      </c>
      <c r="CM1324" s="417" t="str">
        <f t="shared" si="749"/>
        <v xml:space="preserve"> </v>
      </c>
      <c r="IS1324" s="107">
        <v>104.2</v>
      </c>
    </row>
    <row r="1325" spans="2:253" s="74" customFormat="1" ht="17.100000000000001" hidden="1" customHeight="1" x14ac:dyDescent="0.25">
      <c r="B1325" s="504">
        <f>IF(AND('KB Duct Parts'!$BL$14=1,'KB Duct Parts'!Q19&gt;0),'KB Duct Parts'!Q19,0)</f>
        <v>0</v>
      </c>
      <c r="C1325" s="508">
        <v>19005</v>
      </c>
      <c r="D1325" s="506">
        <f t="shared" si="715"/>
        <v>19005</v>
      </c>
      <c r="E1325" s="504" t="s">
        <v>862</v>
      </c>
      <c r="F1325" s="508" t="str">
        <f t="shared" si="716"/>
        <v xml:space="preserve"> </v>
      </c>
      <c r="G1325" s="509" t="s">
        <v>1411</v>
      </c>
      <c r="H1325" s="504" t="s">
        <v>923</v>
      </c>
      <c r="I1325" s="1035"/>
      <c r="J1325" s="1036"/>
      <c r="K1325" s="516" t="s">
        <v>881</v>
      </c>
      <c r="L1325" s="521">
        <v>18</v>
      </c>
      <c r="M1325" s="517" t="str">
        <f t="shared" si="747"/>
        <v>Y</v>
      </c>
      <c r="N1325" s="514">
        <f t="shared" si="717"/>
        <v>218.6</v>
      </c>
      <c r="O1325" s="518">
        <f t="shared" si="723"/>
        <v>0</v>
      </c>
      <c r="P1325" s="680">
        <f>'KB Duct Parts'!$AE$3</f>
        <v>0</v>
      </c>
      <c r="Q1325" s="681">
        <f t="shared" si="718"/>
        <v>0</v>
      </c>
      <c r="R1325" s="682">
        <f t="shared" si="719"/>
        <v>0</v>
      </c>
      <c r="S1325" s="716">
        <f t="shared" si="720"/>
        <v>0.35</v>
      </c>
      <c r="T1325" s="679">
        <f t="shared" si="721"/>
        <v>0</v>
      </c>
      <c r="U1325" s="679">
        <f t="shared" si="722"/>
        <v>0</v>
      </c>
      <c r="Y1325" s="120"/>
      <c r="AD1325" s="79"/>
      <c r="AE1325" s="75"/>
      <c r="AF1325" s="370">
        <v>18</v>
      </c>
      <c r="AG1325" s="374"/>
      <c r="AH1325" s="378"/>
      <c r="AI1325" s="381"/>
      <c r="AJ1325" s="386"/>
      <c r="AK1325" s="391"/>
      <c r="AL1325" s="386"/>
      <c r="AM1325" s="363">
        <f t="shared" si="748"/>
        <v>1</v>
      </c>
      <c r="AN1325" s="578">
        <v>218.6</v>
      </c>
      <c r="AO1325" s="120">
        <f t="shared" si="729"/>
        <v>0</v>
      </c>
      <c r="AP1325" s="120">
        <f t="shared" si="724"/>
        <v>0</v>
      </c>
      <c r="AQ1325" s="120">
        <f t="shared" si="725"/>
        <v>0</v>
      </c>
      <c r="AR1325" s="120">
        <f t="shared" si="726"/>
        <v>0</v>
      </c>
      <c r="AS1325" s="120">
        <f t="shared" si="727"/>
        <v>0</v>
      </c>
      <c r="AT1325" s="120">
        <f t="shared" si="728"/>
        <v>0</v>
      </c>
      <c r="AU1325" s="74" t="s">
        <v>717</v>
      </c>
      <c r="AV1325" s="115"/>
      <c r="AW1325" s="395"/>
      <c r="AX1325" s="571">
        <v>0</v>
      </c>
      <c r="AY1325" s="572">
        <v>0</v>
      </c>
      <c r="AZ1325" s="572">
        <v>0</v>
      </c>
      <c r="BA1325" s="572">
        <v>0</v>
      </c>
      <c r="BB1325" s="573">
        <v>0</v>
      </c>
      <c r="BC1325" s="395">
        <v>0</v>
      </c>
      <c r="BD1325" s="115"/>
      <c r="BE1325" s="115"/>
      <c r="BF1325" s="115"/>
      <c r="BG1325" s="115"/>
      <c r="BH1325" s="115"/>
      <c r="BI1325" s="115"/>
      <c r="BJ1325" s="115"/>
      <c r="BK1325" s="115"/>
      <c r="BQ1325" s="74" t="str">
        <f t="shared" si="730"/>
        <v xml:space="preserve"> </v>
      </c>
      <c r="BR1325" s="120" t="str">
        <f t="shared" si="731"/>
        <v xml:space="preserve"> </v>
      </c>
      <c r="BS1325" s="120" t="str">
        <f t="shared" si="732"/>
        <v xml:space="preserve"> </v>
      </c>
      <c r="BU1325" s="74" t="str">
        <f t="shared" si="733"/>
        <v xml:space="preserve"> </v>
      </c>
      <c r="BV1325" s="120" t="str">
        <f t="shared" si="734"/>
        <v xml:space="preserve"> </v>
      </c>
      <c r="BW1325" s="120" t="str">
        <f t="shared" si="735"/>
        <v xml:space="preserve">  </v>
      </c>
      <c r="BY1325" s="74" t="str">
        <f t="shared" si="736"/>
        <v xml:space="preserve"> </v>
      </c>
      <c r="BZ1325" s="120" t="str">
        <f t="shared" si="737"/>
        <v xml:space="preserve"> </v>
      </c>
      <c r="CA1325" s="120" t="str">
        <f t="shared" si="738"/>
        <v xml:space="preserve"> </v>
      </c>
      <c r="CC1325" s="115" t="str">
        <f t="shared" si="739"/>
        <v xml:space="preserve"> </v>
      </c>
      <c r="CD1325" s="120" t="str">
        <f t="shared" si="740"/>
        <v xml:space="preserve"> </v>
      </c>
      <c r="CE1325" s="417" t="str">
        <f t="shared" si="741"/>
        <v xml:space="preserve"> </v>
      </c>
      <c r="CF1325" s="115"/>
      <c r="CG1325" s="115" t="str">
        <f t="shared" si="742"/>
        <v xml:space="preserve"> </v>
      </c>
      <c r="CH1325" s="120" t="str">
        <f t="shared" si="743"/>
        <v xml:space="preserve"> </v>
      </c>
      <c r="CI1325" s="417" t="str">
        <f t="shared" si="744"/>
        <v xml:space="preserve"> </v>
      </c>
      <c r="CJ1325" s="115"/>
      <c r="CK1325" s="115" t="str">
        <f t="shared" si="745"/>
        <v xml:space="preserve"> </v>
      </c>
      <c r="CL1325" s="120" t="str">
        <f t="shared" si="746"/>
        <v xml:space="preserve"> </v>
      </c>
      <c r="CM1325" s="417" t="str">
        <f t="shared" si="749"/>
        <v xml:space="preserve"> </v>
      </c>
      <c r="IS1325" s="107">
        <v>109.4</v>
      </c>
    </row>
    <row r="1326" spans="2:253" s="74" customFormat="1" ht="17.100000000000001" hidden="1" customHeight="1" x14ac:dyDescent="0.25">
      <c r="B1326" s="504">
        <f>IF(AND('KB Duct Parts'!$BL$14=1,'KB Duct Parts'!Q20&gt;0),'KB Duct Parts'!Q20,0)</f>
        <v>0</v>
      </c>
      <c r="C1326" s="508">
        <v>19006</v>
      </c>
      <c r="D1326" s="506">
        <f t="shared" si="715"/>
        <v>19006</v>
      </c>
      <c r="E1326" s="504" t="s">
        <v>863</v>
      </c>
      <c r="F1326" s="508" t="str">
        <f t="shared" si="716"/>
        <v xml:space="preserve"> </v>
      </c>
      <c r="G1326" s="509" t="s">
        <v>1411</v>
      </c>
      <c r="H1326" s="504" t="s">
        <v>923</v>
      </c>
      <c r="I1326" s="1035"/>
      <c r="J1326" s="1036"/>
      <c r="K1326" s="516" t="s">
        <v>881</v>
      </c>
      <c r="L1326" s="521">
        <v>18</v>
      </c>
      <c r="M1326" s="517" t="str">
        <f t="shared" si="747"/>
        <v>Y</v>
      </c>
      <c r="N1326" s="514">
        <f t="shared" si="717"/>
        <v>229</v>
      </c>
      <c r="O1326" s="518">
        <f t="shared" si="723"/>
        <v>0</v>
      </c>
      <c r="P1326" s="680">
        <f>'KB Duct Parts'!$AE$3</f>
        <v>0</v>
      </c>
      <c r="Q1326" s="681">
        <f t="shared" si="718"/>
        <v>0</v>
      </c>
      <c r="R1326" s="682">
        <f t="shared" si="719"/>
        <v>0</v>
      </c>
      <c r="S1326" s="716">
        <f t="shared" si="720"/>
        <v>0.35</v>
      </c>
      <c r="T1326" s="679">
        <f t="shared" si="721"/>
        <v>0</v>
      </c>
      <c r="U1326" s="679">
        <f t="shared" si="722"/>
        <v>0</v>
      </c>
      <c r="Y1326" s="120"/>
      <c r="AD1326" s="79"/>
      <c r="AE1326" s="75"/>
      <c r="AF1326" s="370">
        <v>18</v>
      </c>
      <c r="AG1326" s="374"/>
      <c r="AH1326" s="378"/>
      <c r="AI1326" s="381"/>
      <c r="AJ1326" s="386"/>
      <c r="AK1326" s="391"/>
      <c r="AL1326" s="386"/>
      <c r="AM1326" s="363">
        <f t="shared" si="748"/>
        <v>1</v>
      </c>
      <c r="AN1326" s="578">
        <v>229</v>
      </c>
      <c r="AO1326" s="120">
        <f t="shared" si="729"/>
        <v>0</v>
      </c>
      <c r="AP1326" s="120">
        <f t="shared" si="724"/>
        <v>0</v>
      </c>
      <c r="AQ1326" s="120">
        <f t="shared" si="725"/>
        <v>0</v>
      </c>
      <c r="AR1326" s="120">
        <f t="shared" si="726"/>
        <v>0</v>
      </c>
      <c r="AS1326" s="120">
        <f t="shared" si="727"/>
        <v>0</v>
      </c>
      <c r="AT1326" s="120">
        <f t="shared" si="728"/>
        <v>0</v>
      </c>
      <c r="AU1326" s="74" t="s">
        <v>717</v>
      </c>
      <c r="AV1326" s="115"/>
      <c r="AW1326" s="395"/>
      <c r="AX1326" s="571">
        <v>0</v>
      </c>
      <c r="AY1326" s="572">
        <v>0</v>
      </c>
      <c r="AZ1326" s="572">
        <v>0</v>
      </c>
      <c r="BA1326" s="572">
        <v>0</v>
      </c>
      <c r="BB1326" s="573">
        <v>0</v>
      </c>
      <c r="BC1326" s="395">
        <v>0</v>
      </c>
      <c r="BD1326" s="115"/>
      <c r="BE1326" s="115"/>
      <c r="BF1326" s="115"/>
      <c r="BG1326" s="115"/>
      <c r="BH1326" s="115"/>
      <c r="BI1326" s="115"/>
      <c r="BJ1326" s="115"/>
      <c r="BK1326" s="115"/>
      <c r="BQ1326" s="74" t="str">
        <f t="shared" si="730"/>
        <v xml:space="preserve"> </v>
      </c>
      <c r="BR1326" s="120" t="str">
        <f t="shared" si="731"/>
        <v xml:space="preserve"> </v>
      </c>
      <c r="BS1326" s="120" t="str">
        <f t="shared" si="732"/>
        <v xml:space="preserve"> </v>
      </c>
      <c r="BU1326" s="74" t="str">
        <f t="shared" si="733"/>
        <v xml:space="preserve"> </v>
      </c>
      <c r="BV1326" s="120" t="str">
        <f t="shared" si="734"/>
        <v xml:space="preserve"> </v>
      </c>
      <c r="BW1326" s="120" t="str">
        <f t="shared" si="735"/>
        <v xml:space="preserve">  </v>
      </c>
      <c r="BY1326" s="74" t="str">
        <f t="shared" si="736"/>
        <v xml:space="preserve"> </v>
      </c>
      <c r="BZ1326" s="120" t="str">
        <f t="shared" si="737"/>
        <v xml:space="preserve"> </v>
      </c>
      <c r="CA1326" s="120" t="str">
        <f t="shared" si="738"/>
        <v xml:space="preserve"> </v>
      </c>
      <c r="CC1326" s="115" t="str">
        <f t="shared" si="739"/>
        <v xml:space="preserve"> </v>
      </c>
      <c r="CD1326" s="120" t="str">
        <f t="shared" si="740"/>
        <v xml:space="preserve"> </v>
      </c>
      <c r="CE1326" s="417" t="str">
        <f t="shared" si="741"/>
        <v xml:space="preserve"> </v>
      </c>
      <c r="CF1326" s="115"/>
      <c r="CG1326" s="115" t="str">
        <f t="shared" si="742"/>
        <v xml:space="preserve"> </v>
      </c>
      <c r="CH1326" s="120" t="str">
        <f t="shared" si="743"/>
        <v xml:space="preserve"> </v>
      </c>
      <c r="CI1326" s="417" t="str">
        <f t="shared" si="744"/>
        <v xml:space="preserve"> </v>
      </c>
      <c r="CJ1326" s="115"/>
      <c r="CK1326" s="115" t="str">
        <f t="shared" si="745"/>
        <v xml:space="preserve"> </v>
      </c>
      <c r="CL1326" s="120" t="str">
        <f t="shared" si="746"/>
        <v xml:space="preserve"> </v>
      </c>
      <c r="CM1326" s="417" t="str">
        <f t="shared" si="749"/>
        <v xml:space="preserve"> </v>
      </c>
      <c r="IS1326" s="107">
        <v>114.6</v>
      </c>
    </row>
    <row r="1327" spans="2:253" s="74" customFormat="1" ht="17.100000000000001" hidden="1" customHeight="1" x14ac:dyDescent="0.25">
      <c r="B1327" s="504">
        <f>IF(AND('KB Duct Parts'!$BL$14=1,'KB Duct Parts'!Q21&gt;0),'KB Duct Parts'!Q21,0)</f>
        <v>0</v>
      </c>
      <c r="C1327" s="508">
        <v>19007</v>
      </c>
      <c r="D1327" s="506">
        <f t="shared" si="715"/>
        <v>19007</v>
      </c>
      <c r="E1327" s="504" t="s">
        <v>864</v>
      </c>
      <c r="F1327" s="508" t="str">
        <f t="shared" si="716"/>
        <v xml:space="preserve"> </v>
      </c>
      <c r="G1327" s="509" t="s">
        <v>1411</v>
      </c>
      <c r="H1327" s="504" t="s">
        <v>923</v>
      </c>
      <c r="I1327" s="1035"/>
      <c r="J1327" s="1036"/>
      <c r="K1327" s="516" t="s">
        <v>881</v>
      </c>
      <c r="L1327" s="521">
        <v>18</v>
      </c>
      <c r="M1327" s="517" t="str">
        <f t="shared" si="747"/>
        <v>Y</v>
      </c>
      <c r="N1327" s="514">
        <f t="shared" si="717"/>
        <v>249.3</v>
      </c>
      <c r="O1327" s="518">
        <f t="shared" si="723"/>
        <v>0</v>
      </c>
      <c r="P1327" s="680">
        <f>'KB Duct Parts'!$AE$3</f>
        <v>0</v>
      </c>
      <c r="Q1327" s="681">
        <f t="shared" si="718"/>
        <v>0</v>
      </c>
      <c r="R1327" s="682">
        <f t="shared" si="719"/>
        <v>0</v>
      </c>
      <c r="S1327" s="716">
        <f t="shared" si="720"/>
        <v>0.35</v>
      </c>
      <c r="T1327" s="679">
        <f t="shared" si="721"/>
        <v>0</v>
      </c>
      <c r="U1327" s="679">
        <f t="shared" si="722"/>
        <v>0</v>
      </c>
      <c r="Y1327" s="120"/>
      <c r="AD1327" s="79"/>
      <c r="AE1327" s="75"/>
      <c r="AF1327" s="370">
        <v>18</v>
      </c>
      <c r="AG1327" s="374"/>
      <c r="AH1327" s="378"/>
      <c r="AI1327" s="381"/>
      <c r="AJ1327" s="386"/>
      <c r="AK1327" s="391"/>
      <c r="AL1327" s="386"/>
      <c r="AM1327" s="363">
        <f t="shared" si="748"/>
        <v>1</v>
      </c>
      <c r="AN1327" s="578">
        <v>249.3</v>
      </c>
      <c r="AO1327" s="120">
        <f t="shared" si="729"/>
        <v>0</v>
      </c>
      <c r="AP1327" s="120">
        <f t="shared" si="724"/>
        <v>0</v>
      </c>
      <c r="AQ1327" s="120">
        <f t="shared" si="725"/>
        <v>0</v>
      </c>
      <c r="AR1327" s="120">
        <f t="shared" si="726"/>
        <v>0</v>
      </c>
      <c r="AS1327" s="120">
        <f t="shared" si="727"/>
        <v>0</v>
      </c>
      <c r="AT1327" s="120">
        <f t="shared" si="728"/>
        <v>0</v>
      </c>
      <c r="AU1327" s="74" t="s">
        <v>717</v>
      </c>
      <c r="AV1327" s="115"/>
      <c r="AW1327" s="395"/>
      <c r="AX1327" s="571">
        <v>0</v>
      </c>
      <c r="AY1327" s="572">
        <v>0</v>
      </c>
      <c r="AZ1327" s="572">
        <v>0</v>
      </c>
      <c r="BA1327" s="572">
        <v>0</v>
      </c>
      <c r="BB1327" s="573">
        <v>0</v>
      </c>
      <c r="BC1327" s="395">
        <v>0</v>
      </c>
      <c r="BD1327" s="115"/>
      <c r="BE1327" s="115"/>
      <c r="BF1327" s="115"/>
      <c r="BG1327" s="115"/>
      <c r="BH1327" s="115"/>
      <c r="BI1327" s="115"/>
      <c r="BJ1327" s="115"/>
      <c r="BK1327" s="115"/>
      <c r="BQ1327" s="74" t="str">
        <f t="shared" si="730"/>
        <v xml:space="preserve"> </v>
      </c>
      <c r="BR1327" s="120" t="str">
        <f t="shared" si="731"/>
        <v xml:space="preserve"> </v>
      </c>
      <c r="BS1327" s="120" t="str">
        <f t="shared" si="732"/>
        <v xml:space="preserve"> </v>
      </c>
      <c r="BU1327" s="74" t="str">
        <f t="shared" si="733"/>
        <v xml:space="preserve"> </v>
      </c>
      <c r="BV1327" s="120" t="str">
        <f t="shared" si="734"/>
        <v xml:space="preserve"> </v>
      </c>
      <c r="BW1327" s="120" t="str">
        <f t="shared" si="735"/>
        <v xml:space="preserve">  </v>
      </c>
      <c r="BY1327" s="74" t="str">
        <f t="shared" si="736"/>
        <v xml:space="preserve"> </v>
      </c>
      <c r="BZ1327" s="120" t="str">
        <f t="shared" si="737"/>
        <v xml:space="preserve"> </v>
      </c>
      <c r="CA1327" s="120" t="str">
        <f t="shared" si="738"/>
        <v xml:space="preserve"> </v>
      </c>
      <c r="CC1327" s="115" t="str">
        <f t="shared" si="739"/>
        <v xml:space="preserve"> </v>
      </c>
      <c r="CD1327" s="120" t="str">
        <f t="shared" si="740"/>
        <v xml:space="preserve"> </v>
      </c>
      <c r="CE1327" s="417" t="str">
        <f t="shared" si="741"/>
        <v xml:space="preserve"> </v>
      </c>
      <c r="CF1327" s="115"/>
      <c r="CG1327" s="115" t="str">
        <f t="shared" si="742"/>
        <v xml:space="preserve"> </v>
      </c>
      <c r="CH1327" s="120" t="str">
        <f t="shared" si="743"/>
        <v xml:space="preserve"> </v>
      </c>
      <c r="CI1327" s="417" t="str">
        <f t="shared" si="744"/>
        <v xml:space="preserve"> </v>
      </c>
      <c r="CJ1327" s="115"/>
      <c r="CK1327" s="115" t="str">
        <f t="shared" si="745"/>
        <v xml:space="preserve"> </v>
      </c>
      <c r="CL1327" s="120" t="str">
        <f t="shared" si="746"/>
        <v xml:space="preserve"> </v>
      </c>
      <c r="CM1327" s="417" t="str">
        <f t="shared" si="749"/>
        <v xml:space="preserve"> </v>
      </c>
      <c r="IS1327" s="107">
        <v>124.8</v>
      </c>
    </row>
    <row r="1328" spans="2:253" s="74" customFormat="1" ht="17.100000000000001" hidden="1" customHeight="1" x14ac:dyDescent="0.25">
      <c r="B1328" s="504">
        <f>IF(AND('KB Duct Parts'!$BL$14=1,'KB Duct Parts'!Q22&gt;0),'KB Duct Parts'!Q22,0)</f>
        <v>0</v>
      </c>
      <c r="C1328" s="508">
        <v>19008</v>
      </c>
      <c r="D1328" s="506">
        <f t="shared" si="715"/>
        <v>19008</v>
      </c>
      <c r="E1328" s="504" t="s">
        <v>865</v>
      </c>
      <c r="F1328" s="508" t="str">
        <f t="shared" si="716"/>
        <v xml:space="preserve"> </v>
      </c>
      <c r="G1328" s="509" t="s">
        <v>1411</v>
      </c>
      <c r="H1328" s="504" t="s">
        <v>923</v>
      </c>
      <c r="I1328" s="1035"/>
      <c r="J1328" s="1036"/>
      <c r="K1328" s="516" t="s">
        <v>881</v>
      </c>
      <c r="L1328" s="521">
        <v>18</v>
      </c>
      <c r="M1328" s="517" t="str">
        <f t="shared" si="747"/>
        <v>Y</v>
      </c>
      <c r="N1328" s="514">
        <f t="shared" si="717"/>
        <v>261.8</v>
      </c>
      <c r="O1328" s="518">
        <f t="shared" si="723"/>
        <v>0</v>
      </c>
      <c r="P1328" s="680">
        <f>'KB Duct Parts'!$AE$3</f>
        <v>0</v>
      </c>
      <c r="Q1328" s="681">
        <f t="shared" si="718"/>
        <v>0</v>
      </c>
      <c r="R1328" s="682">
        <f t="shared" si="719"/>
        <v>0</v>
      </c>
      <c r="S1328" s="716">
        <f t="shared" si="720"/>
        <v>0.35</v>
      </c>
      <c r="T1328" s="679">
        <f t="shared" si="721"/>
        <v>0</v>
      </c>
      <c r="U1328" s="679">
        <f t="shared" si="722"/>
        <v>0</v>
      </c>
      <c r="Y1328" s="120"/>
      <c r="AD1328" s="79"/>
      <c r="AE1328" s="75"/>
      <c r="AF1328" s="370">
        <v>18</v>
      </c>
      <c r="AG1328" s="374"/>
      <c r="AH1328" s="378"/>
      <c r="AI1328" s="381"/>
      <c r="AJ1328" s="386"/>
      <c r="AK1328" s="391"/>
      <c r="AL1328" s="386"/>
      <c r="AM1328" s="363">
        <f t="shared" si="748"/>
        <v>1</v>
      </c>
      <c r="AN1328" s="578">
        <v>261.8</v>
      </c>
      <c r="AO1328" s="120">
        <f t="shared" si="729"/>
        <v>0</v>
      </c>
      <c r="AP1328" s="120">
        <f t="shared" si="724"/>
        <v>0</v>
      </c>
      <c r="AQ1328" s="120">
        <f t="shared" si="725"/>
        <v>0</v>
      </c>
      <c r="AR1328" s="120">
        <f t="shared" si="726"/>
        <v>0</v>
      </c>
      <c r="AS1328" s="120">
        <f t="shared" si="727"/>
        <v>0</v>
      </c>
      <c r="AT1328" s="120">
        <f t="shared" si="728"/>
        <v>0</v>
      </c>
      <c r="AU1328" s="74" t="s">
        <v>717</v>
      </c>
      <c r="AV1328" s="115"/>
      <c r="AW1328" s="395"/>
      <c r="AX1328" s="571">
        <v>0</v>
      </c>
      <c r="AY1328" s="572">
        <v>0</v>
      </c>
      <c r="AZ1328" s="572">
        <v>0</v>
      </c>
      <c r="BA1328" s="572">
        <v>0</v>
      </c>
      <c r="BB1328" s="573">
        <v>0</v>
      </c>
      <c r="BC1328" s="395">
        <v>0</v>
      </c>
      <c r="BD1328" s="115"/>
      <c r="BE1328" s="115"/>
      <c r="BF1328" s="115"/>
      <c r="BG1328" s="115"/>
      <c r="BH1328" s="115"/>
      <c r="BI1328" s="115"/>
      <c r="BJ1328" s="115"/>
      <c r="BK1328" s="115"/>
      <c r="BQ1328" s="74" t="str">
        <f t="shared" si="730"/>
        <v xml:space="preserve"> </v>
      </c>
      <c r="BR1328" s="120" t="str">
        <f t="shared" si="731"/>
        <v xml:space="preserve"> </v>
      </c>
      <c r="BS1328" s="120" t="str">
        <f t="shared" si="732"/>
        <v xml:space="preserve"> </v>
      </c>
      <c r="BU1328" s="74" t="str">
        <f t="shared" si="733"/>
        <v xml:space="preserve"> </v>
      </c>
      <c r="BV1328" s="120" t="str">
        <f t="shared" si="734"/>
        <v xml:space="preserve"> </v>
      </c>
      <c r="BW1328" s="120" t="str">
        <f t="shared" si="735"/>
        <v xml:space="preserve">  </v>
      </c>
      <c r="BY1328" s="74" t="str">
        <f t="shared" si="736"/>
        <v xml:space="preserve"> </v>
      </c>
      <c r="BZ1328" s="120" t="str">
        <f t="shared" si="737"/>
        <v xml:space="preserve"> </v>
      </c>
      <c r="CA1328" s="120" t="str">
        <f t="shared" si="738"/>
        <v xml:space="preserve"> </v>
      </c>
      <c r="CC1328" s="115" t="str">
        <f t="shared" si="739"/>
        <v xml:space="preserve"> </v>
      </c>
      <c r="CD1328" s="120" t="str">
        <f t="shared" si="740"/>
        <v xml:space="preserve"> </v>
      </c>
      <c r="CE1328" s="417" t="str">
        <f t="shared" si="741"/>
        <v xml:space="preserve"> </v>
      </c>
      <c r="CF1328" s="115"/>
      <c r="CG1328" s="115" t="str">
        <f t="shared" si="742"/>
        <v xml:space="preserve"> </v>
      </c>
      <c r="CH1328" s="120" t="str">
        <f t="shared" si="743"/>
        <v xml:space="preserve"> </v>
      </c>
      <c r="CI1328" s="417" t="str">
        <f t="shared" si="744"/>
        <v xml:space="preserve"> </v>
      </c>
      <c r="CJ1328" s="115"/>
      <c r="CK1328" s="115" t="str">
        <f t="shared" si="745"/>
        <v xml:space="preserve"> </v>
      </c>
      <c r="CL1328" s="120" t="str">
        <f t="shared" si="746"/>
        <v xml:space="preserve"> </v>
      </c>
      <c r="CM1328" s="417" t="str">
        <f t="shared" si="749"/>
        <v xml:space="preserve"> </v>
      </c>
      <c r="IS1328" s="107">
        <v>131.1</v>
      </c>
    </row>
    <row r="1329" spans="2:253" s="74" customFormat="1" ht="17.100000000000001" hidden="1" customHeight="1" x14ac:dyDescent="0.25">
      <c r="B1329" s="504">
        <f>IF(AND('KB Duct Parts'!$BL$14=1,'KB Duct Parts'!R18&gt;0),'KB Duct Parts'!R18,0)</f>
        <v>0</v>
      </c>
      <c r="C1329" s="508">
        <v>19104</v>
      </c>
      <c r="D1329" s="506">
        <f t="shared" si="715"/>
        <v>19104</v>
      </c>
      <c r="E1329" s="504" t="s">
        <v>861</v>
      </c>
      <c r="F1329" s="508" t="str">
        <f t="shared" si="716"/>
        <v xml:space="preserve"> </v>
      </c>
      <c r="G1329" s="509" t="s">
        <v>686</v>
      </c>
      <c r="H1329" s="504" t="s">
        <v>923</v>
      </c>
      <c r="I1329" s="1035"/>
      <c r="J1329" s="1036"/>
      <c r="K1329" s="516" t="s">
        <v>881</v>
      </c>
      <c r="L1329" s="521">
        <v>18</v>
      </c>
      <c r="M1329" s="517" t="str">
        <f t="shared" si="747"/>
        <v>Y</v>
      </c>
      <c r="N1329" s="514">
        <f t="shared" si="717"/>
        <v>202.1</v>
      </c>
      <c r="O1329" s="518">
        <f t="shared" si="723"/>
        <v>0</v>
      </c>
      <c r="P1329" s="680">
        <f>'KB Duct Parts'!$AE$3</f>
        <v>0</v>
      </c>
      <c r="Q1329" s="681">
        <f t="shared" si="718"/>
        <v>0</v>
      </c>
      <c r="R1329" s="682">
        <f t="shared" si="719"/>
        <v>0</v>
      </c>
      <c r="S1329" s="716">
        <f t="shared" si="720"/>
        <v>0.35</v>
      </c>
      <c r="T1329" s="679">
        <f t="shared" si="721"/>
        <v>0</v>
      </c>
      <c r="U1329" s="679">
        <f t="shared" si="722"/>
        <v>0</v>
      </c>
      <c r="Y1329" s="120"/>
      <c r="AD1329" s="79"/>
      <c r="AE1329" s="75"/>
      <c r="AF1329" s="370">
        <v>18</v>
      </c>
      <c r="AG1329" s="374"/>
      <c r="AH1329" s="378"/>
      <c r="AI1329" s="381"/>
      <c r="AJ1329" s="386"/>
      <c r="AK1329" s="391"/>
      <c r="AL1329" s="386"/>
      <c r="AM1329" s="363">
        <f t="shared" si="748"/>
        <v>1</v>
      </c>
      <c r="AN1329" s="578">
        <v>202.1</v>
      </c>
      <c r="AO1329" s="120">
        <f t="shared" si="729"/>
        <v>0</v>
      </c>
      <c r="AP1329" s="120">
        <f t="shared" si="724"/>
        <v>0</v>
      </c>
      <c r="AQ1329" s="120">
        <f t="shared" si="725"/>
        <v>0</v>
      </c>
      <c r="AR1329" s="120">
        <f t="shared" si="726"/>
        <v>0</v>
      </c>
      <c r="AS1329" s="120">
        <f t="shared" si="727"/>
        <v>0</v>
      </c>
      <c r="AT1329" s="120">
        <f t="shared" si="728"/>
        <v>0</v>
      </c>
      <c r="AU1329" s="74" t="s">
        <v>717</v>
      </c>
      <c r="AV1329" s="115"/>
      <c r="AW1329" s="395"/>
      <c r="AX1329" s="571">
        <v>0</v>
      </c>
      <c r="AY1329" s="572">
        <v>0</v>
      </c>
      <c r="AZ1329" s="572">
        <v>0</v>
      </c>
      <c r="BA1329" s="572">
        <v>0</v>
      </c>
      <c r="BB1329" s="573">
        <v>0</v>
      </c>
      <c r="BC1329" s="395">
        <v>0</v>
      </c>
      <c r="BD1329" s="115"/>
      <c r="BE1329" s="115"/>
      <c r="BF1329" s="115"/>
      <c r="BG1329" s="115"/>
      <c r="BH1329" s="115"/>
      <c r="BI1329" s="115"/>
      <c r="BJ1329" s="115"/>
      <c r="BK1329" s="115"/>
      <c r="BQ1329" s="74" t="str">
        <f t="shared" si="730"/>
        <v xml:space="preserve"> </v>
      </c>
      <c r="BR1329" s="120" t="str">
        <f t="shared" si="731"/>
        <v xml:space="preserve"> </v>
      </c>
      <c r="BS1329" s="120" t="str">
        <f t="shared" si="732"/>
        <v xml:space="preserve"> </v>
      </c>
      <c r="BU1329" s="74" t="str">
        <f t="shared" si="733"/>
        <v xml:space="preserve"> </v>
      </c>
      <c r="BV1329" s="120" t="str">
        <f t="shared" si="734"/>
        <v xml:space="preserve"> </v>
      </c>
      <c r="BW1329" s="120" t="str">
        <f t="shared" si="735"/>
        <v xml:space="preserve">  </v>
      </c>
      <c r="BY1329" s="74" t="str">
        <f t="shared" si="736"/>
        <v xml:space="preserve"> </v>
      </c>
      <c r="BZ1329" s="120" t="str">
        <f t="shared" si="737"/>
        <v xml:space="preserve"> </v>
      </c>
      <c r="CA1329" s="120" t="str">
        <f t="shared" si="738"/>
        <v xml:space="preserve"> </v>
      </c>
      <c r="CC1329" s="115" t="str">
        <f t="shared" si="739"/>
        <v xml:space="preserve"> </v>
      </c>
      <c r="CD1329" s="120" t="str">
        <f t="shared" si="740"/>
        <v xml:space="preserve"> </v>
      </c>
      <c r="CE1329" s="417" t="str">
        <f t="shared" si="741"/>
        <v xml:space="preserve"> </v>
      </c>
      <c r="CF1329" s="115"/>
      <c r="CG1329" s="115" t="str">
        <f t="shared" si="742"/>
        <v xml:space="preserve"> </v>
      </c>
      <c r="CH1329" s="120" t="str">
        <f t="shared" si="743"/>
        <v xml:space="preserve"> </v>
      </c>
      <c r="CI1329" s="417" t="str">
        <f t="shared" si="744"/>
        <v xml:space="preserve"> </v>
      </c>
      <c r="CJ1329" s="115"/>
      <c r="CK1329" s="115" t="str">
        <f t="shared" si="745"/>
        <v xml:space="preserve"> </v>
      </c>
      <c r="CL1329" s="120" t="str">
        <f t="shared" si="746"/>
        <v xml:space="preserve"> </v>
      </c>
      <c r="CM1329" s="417" t="str">
        <f t="shared" si="749"/>
        <v xml:space="preserve"> </v>
      </c>
      <c r="IS1329" s="107">
        <v>131.1</v>
      </c>
    </row>
    <row r="1330" spans="2:253" s="74" customFormat="1" ht="17.100000000000001" hidden="1" customHeight="1" x14ac:dyDescent="0.25">
      <c r="B1330" s="504">
        <f>IF(AND('KB Duct Parts'!$BL$14=1,'KB Duct Parts'!R19&gt;0),'KB Duct Parts'!R19,0)</f>
        <v>0</v>
      </c>
      <c r="C1330" s="508">
        <v>19105</v>
      </c>
      <c r="D1330" s="506">
        <f t="shared" si="715"/>
        <v>19105</v>
      </c>
      <c r="E1330" s="504" t="s">
        <v>862</v>
      </c>
      <c r="F1330" s="508" t="str">
        <f t="shared" si="716"/>
        <v xml:space="preserve"> </v>
      </c>
      <c r="G1330" s="509" t="s">
        <v>686</v>
      </c>
      <c r="H1330" s="504" t="s">
        <v>923</v>
      </c>
      <c r="I1330" s="1035"/>
      <c r="J1330" s="1036"/>
      <c r="K1330" s="516" t="s">
        <v>881</v>
      </c>
      <c r="L1330" s="521">
        <v>18</v>
      </c>
      <c r="M1330" s="517" t="str">
        <f t="shared" si="747"/>
        <v>Y</v>
      </c>
      <c r="N1330" s="514">
        <f t="shared" si="717"/>
        <v>242.4</v>
      </c>
      <c r="O1330" s="518">
        <f t="shared" si="723"/>
        <v>0</v>
      </c>
      <c r="P1330" s="680">
        <f>'KB Duct Parts'!$AE$3</f>
        <v>0</v>
      </c>
      <c r="Q1330" s="681">
        <f t="shared" si="718"/>
        <v>0</v>
      </c>
      <c r="R1330" s="682">
        <f t="shared" si="719"/>
        <v>0</v>
      </c>
      <c r="S1330" s="716">
        <f t="shared" si="720"/>
        <v>0.35</v>
      </c>
      <c r="T1330" s="679">
        <f t="shared" si="721"/>
        <v>0</v>
      </c>
      <c r="U1330" s="679">
        <f t="shared" si="722"/>
        <v>0</v>
      </c>
      <c r="Y1330" s="120"/>
      <c r="AD1330" s="79"/>
      <c r="AE1330" s="75"/>
      <c r="AF1330" s="370">
        <v>18</v>
      </c>
      <c r="AG1330" s="374"/>
      <c r="AH1330" s="378"/>
      <c r="AI1330" s="381"/>
      <c r="AJ1330" s="386"/>
      <c r="AK1330" s="391"/>
      <c r="AL1330" s="386"/>
      <c r="AM1330" s="363">
        <f t="shared" si="748"/>
        <v>1</v>
      </c>
      <c r="AN1330" s="578">
        <v>242.4</v>
      </c>
      <c r="AO1330" s="120">
        <f t="shared" si="729"/>
        <v>0</v>
      </c>
      <c r="AP1330" s="120">
        <f t="shared" si="724"/>
        <v>0</v>
      </c>
      <c r="AQ1330" s="120">
        <f t="shared" si="725"/>
        <v>0</v>
      </c>
      <c r="AR1330" s="120">
        <f t="shared" si="726"/>
        <v>0</v>
      </c>
      <c r="AS1330" s="120">
        <f t="shared" si="727"/>
        <v>0</v>
      </c>
      <c r="AT1330" s="120">
        <f t="shared" si="728"/>
        <v>0</v>
      </c>
      <c r="AU1330" s="74" t="s">
        <v>717</v>
      </c>
      <c r="AV1330" s="115"/>
      <c r="AW1330" s="395"/>
      <c r="AX1330" s="571">
        <v>0</v>
      </c>
      <c r="AY1330" s="572">
        <v>0</v>
      </c>
      <c r="AZ1330" s="572">
        <v>0</v>
      </c>
      <c r="BA1330" s="572">
        <v>0</v>
      </c>
      <c r="BB1330" s="573">
        <v>0</v>
      </c>
      <c r="BC1330" s="395">
        <v>0</v>
      </c>
      <c r="BD1330" s="115"/>
      <c r="BE1330" s="115"/>
      <c r="BF1330" s="115"/>
      <c r="BG1330" s="115"/>
      <c r="BH1330" s="115"/>
      <c r="BI1330" s="115"/>
      <c r="BJ1330" s="115"/>
      <c r="BK1330" s="115"/>
      <c r="BQ1330" s="74" t="str">
        <f t="shared" si="730"/>
        <v xml:space="preserve"> </v>
      </c>
      <c r="BR1330" s="120" t="str">
        <f t="shared" si="731"/>
        <v xml:space="preserve"> </v>
      </c>
      <c r="BS1330" s="120" t="str">
        <f t="shared" si="732"/>
        <v xml:space="preserve"> </v>
      </c>
      <c r="BU1330" s="74" t="str">
        <f t="shared" si="733"/>
        <v xml:space="preserve"> </v>
      </c>
      <c r="BV1330" s="120" t="str">
        <f t="shared" si="734"/>
        <v xml:space="preserve"> </v>
      </c>
      <c r="BW1330" s="120" t="str">
        <f t="shared" si="735"/>
        <v xml:space="preserve">  </v>
      </c>
      <c r="BY1330" s="74" t="str">
        <f t="shared" si="736"/>
        <v xml:space="preserve"> </v>
      </c>
      <c r="BZ1330" s="120" t="str">
        <f t="shared" si="737"/>
        <v xml:space="preserve"> </v>
      </c>
      <c r="CA1330" s="120" t="str">
        <f t="shared" si="738"/>
        <v xml:space="preserve"> </v>
      </c>
      <c r="CC1330" s="115" t="str">
        <f t="shared" si="739"/>
        <v xml:space="preserve"> </v>
      </c>
      <c r="CD1330" s="120" t="str">
        <f t="shared" si="740"/>
        <v xml:space="preserve"> </v>
      </c>
      <c r="CE1330" s="417" t="str">
        <f t="shared" si="741"/>
        <v xml:space="preserve"> </v>
      </c>
      <c r="CF1330" s="115"/>
      <c r="CG1330" s="115" t="str">
        <f t="shared" si="742"/>
        <v xml:space="preserve"> </v>
      </c>
      <c r="CH1330" s="120" t="str">
        <f t="shared" si="743"/>
        <v xml:space="preserve"> </v>
      </c>
      <c r="CI1330" s="417" t="str">
        <f t="shared" si="744"/>
        <v xml:space="preserve"> </v>
      </c>
      <c r="CJ1330" s="115"/>
      <c r="CK1330" s="115" t="str">
        <f t="shared" si="745"/>
        <v xml:space="preserve"> </v>
      </c>
      <c r="CL1330" s="120" t="str">
        <f t="shared" si="746"/>
        <v xml:space="preserve"> </v>
      </c>
      <c r="CM1330" s="417" t="str">
        <f t="shared" si="749"/>
        <v xml:space="preserve"> </v>
      </c>
      <c r="IS1330" s="107">
        <v>131.1</v>
      </c>
    </row>
    <row r="1331" spans="2:253" s="74" customFormat="1" ht="17.100000000000001" hidden="1" customHeight="1" x14ac:dyDescent="0.25">
      <c r="B1331" s="504">
        <f>IF(AND('KB Duct Parts'!$BL$14=1,'KB Duct Parts'!R20&gt;0),'KB Duct Parts'!R20,0)</f>
        <v>0</v>
      </c>
      <c r="C1331" s="508">
        <v>19106</v>
      </c>
      <c r="D1331" s="506">
        <f t="shared" si="715"/>
        <v>19106</v>
      </c>
      <c r="E1331" s="504" t="s">
        <v>863</v>
      </c>
      <c r="F1331" s="508" t="str">
        <f t="shared" si="716"/>
        <v xml:space="preserve"> </v>
      </c>
      <c r="G1331" s="509" t="s">
        <v>686</v>
      </c>
      <c r="H1331" s="504" t="s">
        <v>923</v>
      </c>
      <c r="I1331" s="1035"/>
      <c r="J1331" s="1036"/>
      <c r="K1331" s="516" t="s">
        <v>881</v>
      </c>
      <c r="L1331" s="521">
        <v>18</v>
      </c>
      <c r="M1331" s="517" t="str">
        <f t="shared" si="747"/>
        <v>Y</v>
      </c>
      <c r="N1331" s="514">
        <f t="shared" si="717"/>
        <v>263.5</v>
      </c>
      <c r="O1331" s="518">
        <f t="shared" si="723"/>
        <v>0</v>
      </c>
      <c r="P1331" s="680">
        <f>'KB Duct Parts'!$AE$3</f>
        <v>0</v>
      </c>
      <c r="Q1331" s="681">
        <f t="shared" si="718"/>
        <v>0</v>
      </c>
      <c r="R1331" s="682">
        <f t="shared" si="719"/>
        <v>0</v>
      </c>
      <c r="S1331" s="716">
        <f t="shared" si="720"/>
        <v>0.35</v>
      </c>
      <c r="T1331" s="679">
        <f t="shared" si="721"/>
        <v>0</v>
      </c>
      <c r="U1331" s="679">
        <f t="shared" si="722"/>
        <v>0</v>
      </c>
      <c r="Y1331" s="120"/>
      <c r="AD1331" s="79"/>
      <c r="AE1331" s="75"/>
      <c r="AF1331" s="370">
        <v>18</v>
      </c>
      <c r="AG1331" s="374"/>
      <c r="AH1331" s="378"/>
      <c r="AI1331" s="381"/>
      <c r="AJ1331" s="386"/>
      <c r="AK1331" s="391"/>
      <c r="AL1331" s="386"/>
      <c r="AM1331" s="363">
        <f t="shared" si="748"/>
        <v>1</v>
      </c>
      <c r="AN1331" s="578">
        <v>263.5</v>
      </c>
      <c r="AO1331" s="120">
        <f t="shared" si="729"/>
        <v>0</v>
      </c>
      <c r="AP1331" s="120">
        <f t="shared" si="724"/>
        <v>0</v>
      </c>
      <c r="AQ1331" s="120">
        <f t="shared" si="725"/>
        <v>0</v>
      </c>
      <c r="AR1331" s="120">
        <f t="shared" si="726"/>
        <v>0</v>
      </c>
      <c r="AS1331" s="120">
        <f t="shared" si="727"/>
        <v>0</v>
      </c>
      <c r="AT1331" s="120">
        <f t="shared" si="728"/>
        <v>0</v>
      </c>
      <c r="AU1331" s="74" t="s">
        <v>717</v>
      </c>
      <c r="AV1331" s="115"/>
      <c r="AW1331" s="395"/>
      <c r="AX1331" s="571">
        <v>0</v>
      </c>
      <c r="AY1331" s="572">
        <v>0</v>
      </c>
      <c r="AZ1331" s="572">
        <v>0</v>
      </c>
      <c r="BA1331" s="572">
        <v>0</v>
      </c>
      <c r="BB1331" s="573">
        <v>0</v>
      </c>
      <c r="BC1331" s="395">
        <v>0</v>
      </c>
      <c r="BD1331" s="115"/>
      <c r="BE1331" s="115"/>
      <c r="BF1331" s="115"/>
      <c r="BG1331" s="115"/>
      <c r="BH1331" s="115"/>
      <c r="BI1331" s="115"/>
      <c r="BJ1331" s="115"/>
      <c r="BK1331" s="115"/>
      <c r="BQ1331" s="74" t="str">
        <f t="shared" si="730"/>
        <v xml:space="preserve"> </v>
      </c>
      <c r="BR1331" s="120" t="str">
        <f t="shared" si="731"/>
        <v xml:space="preserve"> </v>
      </c>
      <c r="BS1331" s="120" t="str">
        <f t="shared" si="732"/>
        <v xml:space="preserve"> </v>
      </c>
      <c r="BU1331" s="74" t="str">
        <f t="shared" si="733"/>
        <v xml:space="preserve"> </v>
      </c>
      <c r="BV1331" s="120" t="str">
        <f t="shared" si="734"/>
        <v xml:space="preserve"> </v>
      </c>
      <c r="BW1331" s="120" t="str">
        <f t="shared" si="735"/>
        <v xml:space="preserve">  </v>
      </c>
      <c r="BY1331" s="74" t="str">
        <f t="shared" si="736"/>
        <v xml:space="preserve"> </v>
      </c>
      <c r="BZ1331" s="120" t="str">
        <f t="shared" si="737"/>
        <v xml:space="preserve"> </v>
      </c>
      <c r="CA1331" s="120" t="str">
        <f t="shared" si="738"/>
        <v xml:space="preserve"> </v>
      </c>
      <c r="CC1331" s="115" t="str">
        <f t="shared" si="739"/>
        <v xml:space="preserve"> </v>
      </c>
      <c r="CD1331" s="120" t="str">
        <f t="shared" si="740"/>
        <v xml:space="preserve"> </v>
      </c>
      <c r="CE1331" s="417" t="str">
        <f t="shared" si="741"/>
        <v xml:space="preserve"> </v>
      </c>
      <c r="CF1331" s="115"/>
      <c r="CG1331" s="115" t="str">
        <f t="shared" si="742"/>
        <v xml:space="preserve"> </v>
      </c>
      <c r="CH1331" s="120" t="str">
        <f t="shared" si="743"/>
        <v xml:space="preserve"> </v>
      </c>
      <c r="CI1331" s="417" t="str">
        <f t="shared" si="744"/>
        <v xml:space="preserve"> </v>
      </c>
      <c r="CJ1331" s="115"/>
      <c r="CK1331" s="115" t="str">
        <f t="shared" si="745"/>
        <v xml:space="preserve"> </v>
      </c>
      <c r="CL1331" s="120" t="str">
        <f t="shared" si="746"/>
        <v xml:space="preserve"> </v>
      </c>
      <c r="CM1331" s="417" t="str">
        <f t="shared" si="749"/>
        <v xml:space="preserve"> </v>
      </c>
      <c r="IS1331" s="107">
        <v>131.1</v>
      </c>
    </row>
    <row r="1332" spans="2:253" s="74" customFormat="1" ht="17.100000000000001" hidden="1" customHeight="1" x14ac:dyDescent="0.25">
      <c r="B1332" s="504">
        <f>IF('KB Duct Parts'!V17&gt;0,'KB Duct Parts'!V17,0)</f>
        <v>0</v>
      </c>
      <c r="C1332" s="508">
        <v>19303</v>
      </c>
      <c r="D1332" s="506">
        <f t="shared" si="715"/>
        <v>19303</v>
      </c>
      <c r="E1332" s="504" t="s">
        <v>483</v>
      </c>
      <c r="F1332" s="508" t="str">
        <f t="shared" si="716"/>
        <v xml:space="preserve"> </v>
      </c>
      <c r="G1332" s="509" t="s">
        <v>479</v>
      </c>
      <c r="H1332" s="504" t="s">
        <v>923</v>
      </c>
      <c r="I1332" s="1035"/>
      <c r="J1332" s="1036"/>
      <c r="K1332" s="516" t="s">
        <v>881</v>
      </c>
      <c r="L1332" s="521"/>
      <c r="M1332" s="517" t="str">
        <f t="shared" si="747"/>
        <v>Y</v>
      </c>
      <c r="N1332" s="514">
        <f t="shared" si="717"/>
        <v>196</v>
      </c>
      <c r="O1332" s="518">
        <f t="shared" si="723"/>
        <v>0</v>
      </c>
      <c r="P1332" s="680">
        <f>'KB Duct Parts'!$AE$3</f>
        <v>0</v>
      </c>
      <c r="Q1332" s="681">
        <f t="shared" si="718"/>
        <v>0</v>
      </c>
      <c r="R1332" s="682">
        <f t="shared" si="719"/>
        <v>0</v>
      </c>
      <c r="S1332" s="716">
        <f t="shared" si="720"/>
        <v>0.35</v>
      </c>
      <c r="T1332" s="679">
        <f t="shared" si="721"/>
        <v>0</v>
      </c>
      <c r="U1332" s="679">
        <f t="shared" si="722"/>
        <v>0</v>
      </c>
      <c r="Y1332" s="120"/>
      <c r="AD1332" s="79"/>
      <c r="AE1332" s="75"/>
      <c r="AF1332" s="370"/>
      <c r="AG1332" s="374"/>
      <c r="AH1332" s="378"/>
      <c r="AI1332" s="381"/>
      <c r="AJ1332" s="386"/>
      <c r="AK1332" s="391"/>
      <c r="AL1332" s="386"/>
      <c r="AM1332" s="363">
        <f t="shared" si="748"/>
        <v>1</v>
      </c>
      <c r="AN1332" s="578">
        <v>196</v>
      </c>
      <c r="AO1332" s="120">
        <f t="shared" si="729"/>
        <v>0</v>
      </c>
      <c r="AP1332" s="120">
        <f t="shared" si="724"/>
        <v>0</v>
      </c>
      <c r="AQ1332" s="120">
        <f t="shared" si="725"/>
        <v>0</v>
      </c>
      <c r="AR1332" s="120">
        <f t="shared" si="726"/>
        <v>0</v>
      </c>
      <c r="AS1332" s="120">
        <f t="shared" si="727"/>
        <v>0</v>
      </c>
      <c r="AT1332" s="120">
        <f t="shared" si="728"/>
        <v>0</v>
      </c>
      <c r="AU1332" s="74" t="s">
        <v>717</v>
      </c>
      <c r="AV1332" s="115"/>
      <c r="AW1332" s="395"/>
      <c r="AX1332" s="571">
        <v>0</v>
      </c>
      <c r="AY1332" s="572">
        <v>0</v>
      </c>
      <c r="AZ1332" s="572">
        <v>0</v>
      </c>
      <c r="BA1332" s="572">
        <v>0</v>
      </c>
      <c r="BB1332" s="573">
        <v>0</v>
      </c>
      <c r="BC1332" s="395">
        <v>0</v>
      </c>
      <c r="BD1332" s="115"/>
      <c r="BE1332" s="115"/>
      <c r="BF1332" s="115"/>
      <c r="BG1332" s="115"/>
      <c r="BH1332" s="115"/>
      <c r="BI1332" s="115"/>
      <c r="BJ1332" s="115"/>
      <c r="BK1332" s="115"/>
      <c r="BQ1332" s="74" t="str">
        <f t="shared" si="730"/>
        <v xml:space="preserve"> </v>
      </c>
      <c r="BR1332" s="120" t="str">
        <f t="shared" si="731"/>
        <v xml:space="preserve"> </v>
      </c>
      <c r="BS1332" s="120" t="str">
        <f t="shared" si="732"/>
        <v xml:space="preserve"> </v>
      </c>
      <c r="BU1332" s="74" t="str">
        <f t="shared" si="733"/>
        <v xml:space="preserve"> </v>
      </c>
      <c r="BV1332" s="120" t="str">
        <f t="shared" si="734"/>
        <v xml:space="preserve"> </v>
      </c>
      <c r="BW1332" s="120" t="str">
        <f t="shared" si="735"/>
        <v xml:space="preserve">  </v>
      </c>
      <c r="BY1332" s="74" t="str">
        <f t="shared" si="736"/>
        <v xml:space="preserve"> </v>
      </c>
      <c r="BZ1332" s="120" t="str">
        <f t="shared" si="737"/>
        <v xml:space="preserve"> </v>
      </c>
      <c r="CA1332" s="120" t="str">
        <f t="shared" si="738"/>
        <v xml:space="preserve"> </v>
      </c>
      <c r="CC1332" s="115" t="str">
        <f t="shared" si="739"/>
        <v xml:space="preserve"> </v>
      </c>
      <c r="CD1332" s="120" t="str">
        <f t="shared" si="740"/>
        <v xml:space="preserve"> </v>
      </c>
      <c r="CE1332" s="417" t="str">
        <f t="shared" si="741"/>
        <v xml:space="preserve"> </v>
      </c>
      <c r="CF1332" s="115"/>
      <c r="CG1332" s="115" t="str">
        <f t="shared" si="742"/>
        <v xml:space="preserve"> </v>
      </c>
      <c r="CH1332" s="120" t="str">
        <f t="shared" si="743"/>
        <v xml:space="preserve"> </v>
      </c>
      <c r="CI1332" s="417" t="str">
        <f t="shared" si="744"/>
        <v xml:space="preserve"> </v>
      </c>
      <c r="CJ1332" s="115"/>
      <c r="CK1332" s="115" t="str">
        <f t="shared" si="745"/>
        <v xml:space="preserve"> </v>
      </c>
      <c r="CL1332" s="120" t="str">
        <f t="shared" si="746"/>
        <v xml:space="preserve"> </v>
      </c>
      <c r="CM1332" s="417" t="str">
        <f t="shared" si="749"/>
        <v xml:space="preserve"> </v>
      </c>
      <c r="IS1332" s="107">
        <v>97.8</v>
      </c>
    </row>
    <row r="1333" spans="2:253" s="74" customFormat="1" ht="17.100000000000001" hidden="1" customHeight="1" x14ac:dyDescent="0.25">
      <c r="B1333" s="504">
        <f>IF('KB Duct Parts'!V18&gt;0,'KB Duct Parts'!V18,0)</f>
        <v>0</v>
      </c>
      <c r="C1333" s="508">
        <v>19304</v>
      </c>
      <c r="D1333" s="506">
        <f t="shared" si="715"/>
        <v>19304</v>
      </c>
      <c r="E1333" s="520" t="s">
        <v>861</v>
      </c>
      <c r="F1333" s="508" t="str">
        <f t="shared" si="716"/>
        <v xml:space="preserve"> </v>
      </c>
      <c r="G1333" s="509" t="s">
        <v>479</v>
      </c>
      <c r="H1333" s="504" t="s">
        <v>923</v>
      </c>
      <c r="I1333" s="1035"/>
      <c r="J1333" s="1036"/>
      <c r="K1333" s="516" t="s">
        <v>881</v>
      </c>
      <c r="L1333" s="521"/>
      <c r="M1333" s="517" t="str">
        <f t="shared" si="747"/>
        <v>Y</v>
      </c>
      <c r="N1333" s="514">
        <f t="shared" si="717"/>
        <v>209.3</v>
      </c>
      <c r="O1333" s="518">
        <f t="shared" si="723"/>
        <v>0</v>
      </c>
      <c r="P1333" s="680">
        <f>'KB Duct Parts'!$AE$3</f>
        <v>0</v>
      </c>
      <c r="Q1333" s="681">
        <f t="shared" si="718"/>
        <v>0</v>
      </c>
      <c r="R1333" s="682">
        <f t="shared" si="719"/>
        <v>0</v>
      </c>
      <c r="S1333" s="716">
        <f t="shared" si="720"/>
        <v>0.35</v>
      </c>
      <c r="T1333" s="679">
        <f t="shared" si="721"/>
        <v>0</v>
      </c>
      <c r="U1333" s="679">
        <f t="shared" si="722"/>
        <v>0</v>
      </c>
      <c r="Y1333" s="120"/>
      <c r="AD1333" s="79"/>
      <c r="AE1333" s="75"/>
      <c r="AF1333" s="370"/>
      <c r="AG1333" s="374"/>
      <c r="AH1333" s="378"/>
      <c r="AI1333" s="381"/>
      <c r="AJ1333" s="386"/>
      <c r="AK1333" s="391"/>
      <c r="AL1333" s="386"/>
      <c r="AM1333" s="363">
        <f t="shared" si="748"/>
        <v>1</v>
      </c>
      <c r="AN1333" s="578">
        <v>209.3</v>
      </c>
      <c r="AO1333" s="120">
        <f t="shared" si="729"/>
        <v>0</v>
      </c>
      <c r="AP1333" s="120">
        <f t="shared" si="724"/>
        <v>0</v>
      </c>
      <c r="AQ1333" s="120">
        <f t="shared" si="725"/>
        <v>0</v>
      </c>
      <c r="AR1333" s="120">
        <f t="shared" si="726"/>
        <v>0</v>
      </c>
      <c r="AS1333" s="120">
        <f t="shared" si="727"/>
        <v>0</v>
      </c>
      <c r="AT1333" s="120">
        <f t="shared" si="728"/>
        <v>0</v>
      </c>
      <c r="AU1333" s="74" t="s">
        <v>717</v>
      </c>
      <c r="AV1333" s="115"/>
      <c r="AW1333" s="395"/>
      <c r="AX1333" s="571">
        <v>0</v>
      </c>
      <c r="AY1333" s="572">
        <v>0</v>
      </c>
      <c r="AZ1333" s="572">
        <v>0</v>
      </c>
      <c r="BA1333" s="572">
        <v>0</v>
      </c>
      <c r="BB1333" s="573">
        <v>0</v>
      </c>
      <c r="BC1333" s="395">
        <v>0</v>
      </c>
      <c r="BD1333" s="115"/>
      <c r="BE1333" s="115"/>
      <c r="BF1333" s="115"/>
      <c r="BG1333" s="115"/>
      <c r="BH1333" s="115"/>
      <c r="BI1333" s="115"/>
      <c r="BJ1333" s="115"/>
      <c r="BK1333" s="115"/>
      <c r="BQ1333" s="74" t="str">
        <f t="shared" si="730"/>
        <v xml:space="preserve"> </v>
      </c>
      <c r="BR1333" s="120" t="str">
        <f t="shared" si="731"/>
        <v xml:space="preserve"> </v>
      </c>
      <c r="BS1333" s="120" t="str">
        <f t="shared" si="732"/>
        <v xml:space="preserve"> </v>
      </c>
      <c r="BU1333" s="74" t="str">
        <f t="shared" si="733"/>
        <v xml:space="preserve"> </v>
      </c>
      <c r="BV1333" s="120" t="str">
        <f t="shared" si="734"/>
        <v xml:space="preserve"> </v>
      </c>
      <c r="BW1333" s="120" t="str">
        <f t="shared" si="735"/>
        <v xml:space="preserve">  </v>
      </c>
      <c r="BY1333" s="74" t="str">
        <f t="shared" si="736"/>
        <v xml:space="preserve"> </v>
      </c>
      <c r="BZ1333" s="120" t="str">
        <f t="shared" si="737"/>
        <v xml:space="preserve"> </v>
      </c>
      <c r="CA1333" s="120" t="str">
        <f t="shared" si="738"/>
        <v xml:space="preserve"> </v>
      </c>
      <c r="CC1333" s="115" t="str">
        <f t="shared" si="739"/>
        <v xml:space="preserve"> </v>
      </c>
      <c r="CD1333" s="120" t="str">
        <f t="shared" si="740"/>
        <v xml:space="preserve"> </v>
      </c>
      <c r="CE1333" s="417" t="str">
        <f t="shared" si="741"/>
        <v xml:space="preserve"> </v>
      </c>
      <c r="CF1333" s="115"/>
      <c r="CG1333" s="115" t="str">
        <f t="shared" si="742"/>
        <v xml:space="preserve"> </v>
      </c>
      <c r="CH1333" s="120" t="str">
        <f t="shared" si="743"/>
        <v xml:space="preserve"> </v>
      </c>
      <c r="CI1333" s="417" t="str">
        <f t="shared" si="744"/>
        <v xml:space="preserve"> </v>
      </c>
      <c r="CJ1333" s="115"/>
      <c r="CK1333" s="115" t="str">
        <f t="shared" si="745"/>
        <v xml:space="preserve"> </v>
      </c>
      <c r="CL1333" s="120" t="str">
        <f t="shared" si="746"/>
        <v xml:space="preserve"> </v>
      </c>
      <c r="CM1333" s="417" t="str">
        <f t="shared" si="749"/>
        <v xml:space="preserve"> </v>
      </c>
      <c r="IS1333" s="107">
        <v>97.8</v>
      </c>
    </row>
    <row r="1334" spans="2:253" s="74" customFormat="1" ht="17.100000000000001" hidden="1" customHeight="1" x14ac:dyDescent="0.25">
      <c r="B1334" s="504">
        <f>IF('KB Duct Parts'!V19&gt;0,'KB Duct Parts'!V19,0)</f>
        <v>0</v>
      </c>
      <c r="C1334" s="508">
        <v>19305</v>
      </c>
      <c r="D1334" s="506">
        <f t="shared" si="715"/>
        <v>19305</v>
      </c>
      <c r="E1334" s="504" t="s">
        <v>862</v>
      </c>
      <c r="F1334" s="508" t="str">
        <f t="shared" si="716"/>
        <v xml:space="preserve"> </v>
      </c>
      <c r="G1334" s="509" t="s">
        <v>479</v>
      </c>
      <c r="H1334" s="504" t="s">
        <v>923</v>
      </c>
      <c r="I1334" s="1035"/>
      <c r="J1334" s="1036"/>
      <c r="K1334" s="516" t="s">
        <v>881</v>
      </c>
      <c r="L1334" s="521"/>
      <c r="M1334" s="517" t="str">
        <f t="shared" si="747"/>
        <v>Y</v>
      </c>
      <c r="N1334" s="514">
        <f t="shared" si="717"/>
        <v>243.2</v>
      </c>
      <c r="O1334" s="518">
        <f t="shared" si="723"/>
        <v>0</v>
      </c>
      <c r="P1334" s="680">
        <f>'KB Duct Parts'!$AE$3</f>
        <v>0</v>
      </c>
      <c r="Q1334" s="681">
        <f t="shared" si="718"/>
        <v>0</v>
      </c>
      <c r="R1334" s="682">
        <f t="shared" si="719"/>
        <v>0</v>
      </c>
      <c r="S1334" s="716">
        <f t="shared" si="720"/>
        <v>0.35</v>
      </c>
      <c r="T1334" s="679">
        <f t="shared" si="721"/>
        <v>0</v>
      </c>
      <c r="U1334" s="679">
        <f t="shared" si="722"/>
        <v>0</v>
      </c>
      <c r="Y1334" s="120"/>
      <c r="AD1334" s="79"/>
      <c r="AE1334" s="75"/>
      <c r="AF1334" s="370"/>
      <c r="AG1334" s="374"/>
      <c r="AH1334" s="378"/>
      <c r="AI1334" s="381"/>
      <c r="AJ1334" s="386"/>
      <c r="AK1334" s="391"/>
      <c r="AL1334" s="386"/>
      <c r="AM1334" s="363">
        <f t="shared" si="748"/>
        <v>1</v>
      </c>
      <c r="AN1334" s="578">
        <v>243.2</v>
      </c>
      <c r="AO1334" s="120">
        <f t="shared" si="729"/>
        <v>0</v>
      </c>
      <c r="AP1334" s="120">
        <f t="shared" si="724"/>
        <v>0</v>
      </c>
      <c r="AQ1334" s="120">
        <f t="shared" si="725"/>
        <v>0</v>
      </c>
      <c r="AR1334" s="120">
        <f t="shared" si="726"/>
        <v>0</v>
      </c>
      <c r="AS1334" s="120">
        <f t="shared" si="727"/>
        <v>0</v>
      </c>
      <c r="AT1334" s="120">
        <f t="shared" si="728"/>
        <v>0</v>
      </c>
      <c r="AU1334" s="74" t="s">
        <v>717</v>
      </c>
      <c r="AV1334" s="115"/>
      <c r="AW1334" s="395"/>
      <c r="AX1334" s="571">
        <v>0</v>
      </c>
      <c r="AY1334" s="572">
        <v>0</v>
      </c>
      <c r="AZ1334" s="572">
        <v>0</v>
      </c>
      <c r="BA1334" s="572">
        <v>0</v>
      </c>
      <c r="BB1334" s="573">
        <v>0</v>
      </c>
      <c r="BC1334" s="395">
        <v>0</v>
      </c>
      <c r="BD1334" s="115"/>
      <c r="BE1334" s="115"/>
      <c r="BF1334" s="115"/>
      <c r="BG1334" s="115"/>
      <c r="BH1334" s="115"/>
      <c r="BI1334" s="115"/>
      <c r="BJ1334" s="115"/>
      <c r="BK1334" s="115"/>
      <c r="BQ1334" s="74" t="str">
        <f t="shared" si="730"/>
        <v xml:space="preserve"> </v>
      </c>
      <c r="BR1334" s="120" t="str">
        <f t="shared" si="731"/>
        <v xml:space="preserve"> </v>
      </c>
      <c r="BS1334" s="120" t="str">
        <f t="shared" si="732"/>
        <v xml:space="preserve"> </v>
      </c>
      <c r="BU1334" s="74" t="str">
        <f t="shared" si="733"/>
        <v xml:space="preserve"> </v>
      </c>
      <c r="BV1334" s="120" t="str">
        <f t="shared" si="734"/>
        <v xml:space="preserve"> </v>
      </c>
      <c r="BW1334" s="120" t="str">
        <f t="shared" si="735"/>
        <v xml:space="preserve">  </v>
      </c>
      <c r="BY1334" s="74" t="str">
        <f t="shared" si="736"/>
        <v xml:space="preserve"> </v>
      </c>
      <c r="BZ1334" s="120" t="str">
        <f t="shared" si="737"/>
        <v xml:space="preserve"> </v>
      </c>
      <c r="CA1334" s="120" t="str">
        <f t="shared" si="738"/>
        <v xml:space="preserve"> </v>
      </c>
      <c r="CC1334" s="115" t="str">
        <f t="shared" si="739"/>
        <v xml:space="preserve"> </v>
      </c>
      <c r="CD1334" s="120" t="str">
        <f t="shared" si="740"/>
        <v xml:space="preserve"> </v>
      </c>
      <c r="CE1334" s="417" t="str">
        <f t="shared" si="741"/>
        <v xml:space="preserve"> </v>
      </c>
      <c r="CF1334" s="115"/>
      <c r="CG1334" s="115" t="str">
        <f t="shared" si="742"/>
        <v xml:space="preserve"> </v>
      </c>
      <c r="CH1334" s="120" t="str">
        <f t="shared" si="743"/>
        <v xml:space="preserve"> </v>
      </c>
      <c r="CI1334" s="417" t="str">
        <f t="shared" si="744"/>
        <v xml:space="preserve"> </v>
      </c>
      <c r="CJ1334" s="115"/>
      <c r="CK1334" s="115" t="str">
        <f t="shared" si="745"/>
        <v xml:space="preserve"> </v>
      </c>
      <c r="CL1334" s="120" t="str">
        <f t="shared" si="746"/>
        <v xml:space="preserve"> </v>
      </c>
      <c r="CM1334" s="417" t="str">
        <f t="shared" si="749"/>
        <v xml:space="preserve"> </v>
      </c>
      <c r="IS1334" s="107">
        <v>118.5</v>
      </c>
    </row>
    <row r="1335" spans="2:253" s="74" customFormat="1" ht="17.100000000000001" hidden="1" customHeight="1" x14ac:dyDescent="0.25">
      <c r="B1335" s="504">
        <f>IF('KB Duct Parts'!V20&gt;0,'KB Duct Parts'!V20,0)</f>
        <v>0</v>
      </c>
      <c r="C1335" s="508">
        <v>19306</v>
      </c>
      <c r="D1335" s="506">
        <f t="shared" si="715"/>
        <v>19306</v>
      </c>
      <c r="E1335" s="504" t="s">
        <v>863</v>
      </c>
      <c r="F1335" s="508" t="str">
        <f t="shared" si="716"/>
        <v xml:space="preserve"> </v>
      </c>
      <c r="G1335" s="509" t="s">
        <v>479</v>
      </c>
      <c r="H1335" s="504" t="s">
        <v>923</v>
      </c>
      <c r="I1335" s="1035"/>
      <c r="J1335" s="1036"/>
      <c r="K1335" s="516" t="s">
        <v>881</v>
      </c>
      <c r="L1335" s="521"/>
      <c r="M1335" s="517" t="str">
        <f t="shared" si="747"/>
        <v>Y</v>
      </c>
      <c r="N1335" s="514">
        <f t="shared" si="717"/>
        <v>247.1</v>
      </c>
      <c r="O1335" s="518">
        <f t="shared" si="723"/>
        <v>0</v>
      </c>
      <c r="P1335" s="680">
        <f>'KB Duct Parts'!$AE$3</f>
        <v>0</v>
      </c>
      <c r="Q1335" s="681">
        <f t="shared" si="718"/>
        <v>0</v>
      </c>
      <c r="R1335" s="682">
        <f t="shared" si="719"/>
        <v>0</v>
      </c>
      <c r="S1335" s="716">
        <f t="shared" si="720"/>
        <v>0.35</v>
      </c>
      <c r="T1335" s="679">
        <f t="shared" si="721"/>
        <v>0</v>
      </c>
      <c r="U1335" s="679">
        <f t="shared" si="722"/>
        <v>0</v>
      </c>
      <c r="Y1335" s="120"/>
      <c r="AD1335" s="79"/>
      <c r="AE1335" s="75"/>
      <c r="AF1335" s="370"/>
      <c r="AG1335" s="374"/>
      <c r="AH1335" s="378"/>
      <c r="AI1335" s="381"/>
      <c r="AJ1335" s="386"/>
      <c r="AK1335" s="391"/>
      <c r="AL1335" s="386"/>
      <c r="AM1335" s="363">
        <f t="shared" si="748"/>
        <v>1</v>
      </c>
      <c r="AN1335" s="578">
        <v>247.1</v>
      </c>
      <c r="AO1335" s="120">
        <f t="shared" si="729"/>
        <v>0</v>
      </c>
      <c r="AP1335" s="120">
        <f t="shared" si="724"/>
        <v>0</v>
      </c>
      <c r="AQ1335" s="120">
        <f t="shared" si="725"/>
        <v>0</v>
      </c>
      <c r="AR1335" s="120">
        <f t="shared" si="726"/>
        <v>0</v>
      </c>
      <c r="AS1335" s="120">
        <f t="shared" si="727"/>
        <v>0</v>
      </c>
      <c r="AT1335" s="120">
        <f t="shared" si="728"/>
        <v>0</v>
      </c>
      <c r="AU1335" s="74" t="s">
        <v>717</v>
      </c>
      <c r="AV1335" s="115"/>
      <c r="AW1335" s="395"/>
      <c r="AX1335" s="571">
        <v>0</v>
      </c>
      <c r="AY1335" s="572">
        <v>0</v>
      </c>
      <c r="AZ1335" s="572">
        <v>0</v>
      </c>
      <c r="BA1335" s="572">
        <v>0</v>
      </c>
      <c r="BB1335" s="573">
        <v>0</v>
      </c>
      <c r="BC1335" s="395">
        <v>0</v>
      </c>
      <c r="BD1335" s="115"/>
      <c r="BE1335" s="115"/>
      <c r="BF1335" s="115"/>
      <c r="BG1335" s="115"/>
      <c r="BH1335" s="115"/>
      <c r="BI1335" s="115"/>
      <c r="BJ1335" s="115"/>
      <c r="BK1335" s="115"/>
      <c r="BQ1335" s="74" t="str">
        <f t="shared" si="730"/>
        <v xml:space="preserve"> </v>
      </c>
      <c r="BR1335" s="120" t="str">
        <f t="shared" si="731"/>
        <v xml:space="preserve"> </v>
      </c>
      <c r="BS1335" s="120" t="str">
        <f t="shared" si="732"/>
        <v xml:space="preserve"> </v>
      </c>
      <c r="BU1335" s="74" t="str">
        <f t="shared" si="733"/>
        <v xml:space="preserve"> </v>
      </c>
      <c r="BV1335" s="120" t="str">
        <f t="shared" si="734"/>
        <v xml:space="preserve"> </v>
      </c>
      <c r="BW1335" s="120" t="str">
        <f t="shared" si="735"/>
        <v xml:space="preserve">  </v>
      </c>
      <c r="BY1335" s="74" t="str">
        <f t="shared" si="736"/>
        <v xml:space="preserve"> </v>
      </c>
      <c r="BZ1335" s="120" t="str">
        <f t="shared" si="737"/>
        <v xml:space="preserve"> </v>
      </c>
      <c r="CA1335" s="120" t="str">
        <f t="shared" si="738"/>
        <v xml:space="preserve"> </v>
      </c>
      <c r="CC1335" s="115" t="str">
        <f t="shared" si="739"/>
        <v xml:space="preserve"> </v>
      </c>
      <c r="CD1335" s="120" t="str">
        <f t="shared" si="740"/>
        <v xml:space="preserve"> </v>
      </c>
      <c r="CE1335" s="417" t="str">
        <f t="shared" si="741"/>
        <v xml:space="preserve"> </v>
      </c>
      <c r="CF1335" s="115"/>
      <c r="CG1335" s="115" t="str">
        <f t="shared" si="742"/>
        <v xml:space="preserve"> </v>
      </c>
      <c r="CH1335" s="120" t="str">
        <f t="shared" si="743"/>
        <v xml:space="preserve"> </v>
      </c>
      <c r="CI1335" s="417" t="str">
        <f t="shared" si="744"/>
        <v xml:space="preserve"> </v>
      </c>
      <c r="CJ1335" s="115"/>
      <c r="CK1335" s="115" t="str">
        <f t="shared" si="745"/>
        <v xml:space="preserve"> </v>
      </c>
      <c r="CL1335" s="120" t="str">
        <f t="shared" si="746"/>
        <v xml:space="preserve"> </v>
      </c>
      <c r="CM1335" s="417" t="str">
        <f t="shared" si="749"/>
        <v xml:space="preserve"> </v>
      </c>
      <c r="IS1335" s="107">
        <v>123.5</v>
      </c>
    </row>
    <row r="1336" spans="2:253" s="74" customFormat="1" ht="17.100000000000001" hidden="1" customHeight="1" x14ac:dyDescent="0.25">
      <c r="B1336" s="504">
        <f>IF('KB Duct Parts'!V21&gt;0,'KB Duct Parts'!V21,0)</f>
        <v>0</v>
      </c>
      <c r="C1336" s="508">
        <v>19307</v>
      </c>
      <c r="D1336" s="506">
        <f t="shared" si="715"/>
        <v>19307</v>
      </c>
      <c r="E1336" s="504" t="s">
        <v>864</v>
      </c>
      <c r="F1336" s="508" t="str">
        <f t="shared" si="716"/>
        <v xml:space="preserve"> </v>
      </c>
      <c r="G1336" s="509" t="s">
        <v>479</v>
      </c>
      <c r="H1336" s="504" t="s">
        <v>923</v>
      </c>
      <c r="I1336" s="1035"/>
      <c r="J1336" s="1036"/>
      <c r="K1336" s="516" t="s">
        <v>881</v>
      </c>
      <c r="L1336" s="521"/>
      <c r="M1336" s="517" t="str">
        <f t="shared" si="747"/>
        <v>Y</v>
      </c>
      <c r="N1336" s="514">
        <f t="shared" si="717"/>
        <v>260.5</v>
      </c>
      <c r="O1336" s="518">
        <f t="shared" si="723"/>
        <v>0</v>
      </c>
      <c r="P1336" s="680">
        <f>'KB Duct Parts'!$AE$3</f>
        <v>0</v>
      </c>
      <c r="Q1336" s="681">
        <f t="shared" si="718"/>
        <v>0</v>
      </c>
      <c r="R1336" s="682">
        <f t="shared" si="719"/>
        <v>0</v>
      </c>
      <c r="S1336" s="716">
        <f t="shared" si="720"/>
        <v>0.35</v>
      </c>
      <c r="T1336" s="679">
        <f t="shared" si="721"/>
        <v>0</v>
      </c>
      <c r="U1336" s="679">
        <f t="shared" si="722"/>
        <v>0</v>
      </c>
      <c r="Y1336" s="120"/>
      <c r="AD1336" s="79"/>
      <c r="AE1336" s="75"/>
      <c r="AF1336" s="370"/>
      <c r="AG1336" s="374"/>
      <c r="AH1336" s="378"/>
      <c r="AI1336" s="381"/>
      <c r="AJ1336" s="386"/>
      <c r="AK1336" s="391"/>
      <c r="AL1336" s="386"/>
      <c r="AM1336" s="363">
        <f t="shared" si="748"/>
        <v>1</v>
      </c>
      <c r="AN1336" s="578">
        <v>260.5</v>
      </c>
      <c r="AO1336" s="120">
        <f t="shared" si="729"/>
        <v>0</v>
      </c>
      <c r="AP1336" s="120">
        <f t="shared" si="724"/>
        <v>0</v>
      </c>
      <c r="AQ1336" s="120">
        <f t="shared" si="725"/>
        <v>0</v>
      </c>
      <c r="AR1336" s="120">
        <f t="shared" si="726"/>
        <v>0</v>
      </c>
      <c r="AS1336" s="120">
        <f t="shared" si="727"/>
        <v>0</v>
      </c>
      <c r="AT1336" s="120">
        <f t="shared" si="728"/>
        <v>0</v>
      </c>
      <c r="AU1336" s="74" t="s">
        <v>717</v>
      </c>
      <c r="AV1336" s="115"/>
      <c r="AW1336" s="395"/>
      <c r="AX1336" s="571">
        <v>0</v>
      </c>
      <c r="AY1336" s="572">
        <v>0</v>
      </c>
      <c r="AZ1336" s="572">
        <v>0</v>
      </c>
      <c r="BA1336" s="572">
        <v>0</v>
      </c>
      <c r="BB1336" s="573">
        <v>0</v>
      </c>
      <c r="BC1336" s="395">
        <v>0</v>
      </c>
      <c r="BD1336" s="115"/>
      <c r="BE1336" s="115"/>
      <c r="BF1336" s="115"/>
      <c r="BG1336" s="115"/>
      <c r="BH1336" s="115"/>
      <c r="BI1336" s="115"/>
      <c r="BJ1336" s="115"/>
      <c r="BK1336" s="115"/>
      <c r="BQ1336" s="74" t="str">
        <f t="shared" si="730"/>
        <v xml:space="preserve"> </v>
      </c>
      <c r="BR1336" s="120" t="str">
        <f t="shared" si="731"/>
        <v xml:space="preserve"> </v>
      </c>
      <c r="BS1336" s="120" t="str">
        <f t="shared" si="732"/>
        <v xml:space="preserve"> </v>
      </c>
      <c r="BU1336" s="74" t="str">
        <f t="shared" si="733"/>
        <v xml:space="preserve"> </v>
      </c>
      <c r="BV1336" s="120" t="str">
        <f t="shared" si="734"/>
        <v xml:space="preserve"> </v>
      </c>
      <c r="BW1336" s="120" t="str">
        <f t="shared" si="735"/>
        <v xml:space="preserve">  </v>
      </c>
      <c r="BY1336" s="74" t="str">
        <f t="shared" si="736"/>
        <v xml:space="preserve"> </v>
      </c>
      <c r="BZ1336" s="120" t="str">
        <f t="shared" si="737"/>
        <v xml:space="preserve"> </v>
      </c>
      <c r="CA1336" s="120" t="str">
        <f t="shared" si="738"/>
        <v xml:space="preserve"> </v>
      </c>
      <c r="CC1336" s="115" t="str">
        <f t="shared" si="739"/>
        <v xml:space="preserve"> </v>
      </c>
      <c r="CD1336" s="120" t="str">
        <f t="shared" si="740"/>
        <v xml:space="preserve"> </v>
      </c>
      <c r="CE1336" s="417" t="str">
        <f t="shared" si="741"/>
        <v xml:space="preserve"> </v>
      </c>
      <c r="CF1336" s="115"/>
      <c r="CG1336" s="115" t="str">
        <f t="shared" si="742"/>
        <v xml:space="preserve"> </v>
      </c>
      <c r="CH1336" s="120" t="str">
        <f t="shared" si="743"/>
        <v xml:space="preserve"> </v>
      </c>
      <c r="CI1336" s="417" t="str">
        <f t="shared" si="744"/>
        <v xml:space="preserve"> </v>
      </c>
      <c r="CJ1336" s="115"/>
      <c r="CK1336" s="115" t="str">
        <f t="shared" si="745"/>
        <v xml:space="preserve"> </v>
      </c>
      <c r="CL1336" s="120" t="str">
        <f t="shared" si="746"/>
        <v xml:space="preserve"> </v>
      </c>
      <c r="CM1336" s="417" t="str">
        <f t="shared" si="749"/>
        <v xml:space="preserve"> </v>
      </c>
      <c r="IS1336" s="107">
        <v>128.4</v>
      </c>
    </row>
    <row r="1337" spans="2:253" s="74" customFormat="1" ht="17.100000000000001" hidden="1" customHeight="1" x14ac:dyDescent="0.25">
      <c r="B1337" s="504">
        <f>IF('KB Duct Parts'!V22&gt;0,'KB Duct Parts'!V22,0)</f>
        <v>0</v>
      </c>
      <c r="C1337" s="508">
        <v>19308</v>
      </c>
      <c r="D1337" s="506">
        <f t="shared" ref="D1337:D1400" si="750">IF(AM1337=1,C1337,(C1337&amp;"  ("&amp;L1337&amp;"ga)"))</f>
        <v>19308</v>
      </c>
      <c r="E1337" s="504" t="s">
        <v>865</v>
      </c>
      <c r="F1337" s="508" t="str">
        <f t="shared" si="716"/>
        <v xml:space="preserve"> </v>
      </c>
      <c r="G1337" s="509" t="s">
        <v>479</v>
      </c>
      <c r="H1337" s="504" t="s">
        <v>923</v>
      </c>
      <c r="I1337" s="1035"/>
      <c r="J1337" s="1036"/>
      <c r="K1337" s="516" t="s">
        <v>881</v>
      </c>
      <c r="L1337" s="521"/>
      <c r="M1337" s="517" t="str">
        <f t="shared" si="747"/>
        <v>Y</v>
      </c>
      <c r="N1337" s="514">
        <f t="shared" si="717"/>
        <v>348</v>
      </c>
      <c r="O1337" s="518">
        <f t="shared" si="723"/>
        <v>0</v>
      </c>
      <c r="P1337" s="680">
        <f>'KB Duct Parts'!$AE$3</f>
        <v>0</v>
      </c>
      <c r="Q1337" s="681">
        <f t="shared" si="718"/>
        <v>0</v>
      </c>
      <c r="R1337" s="682">
        <f t="shared" si="719"/>
        <v>0</v>
      </c>
      <c r="S1337" s="716">
        <f t="shared" si="720"/>
        <v>0.35</v>
      </c>
      <c r="T1337" s="679">
        <f t="shared" si="721"/>
        <v>0</v>
      </c>
      <c r="U1337" s="679">
        <f t="shared" si="722"/>
        <v>0</v>
      </c>
      <c r="Y1337" s="120"/>
      <c r="AD1337" s="79"/>
      <c r="AE1337" s="75"/>
      <c r="AF1337" s="370"/>
      <c r="AG1337" s="374"/>
      <c r="AH1337" s="378"/>
      <c r="AI1337" s="381"/>
      <c r="AJ1337" s="386"/>
      <c r="AK1337" s="391"/>
      <c r="AL1337" s="386"/>
      <c r="AM1337" s="363">
        <f t="shared" si="748"/>
        <v>1</v>
      </c>
      <c r="AN1337" s="578">
        <v>348</v>
      </c>
      <c r="AO1337" s="120">
        <f t="shared" si="729"/>
        <v>0</v>
      </c>
      <c r="AP1337" s="120">
        <f t="shared" si="724"/>
        <v>0</v>
      </c>
      <c r="AQ1337" s="120">
        <f t="shared" si="725"/>
        <v>0</v>
      </c>
      <c r="AR1337" s="120">
        <f t="shared" si="726"/>
        <v>0</v>
      </c>
      <c r="AS1337" s="120">
        <f t="shared" si="727"/>
        <v>0</v>
      </c>
      <c r="AT1337" s="120">
        <f t="shared" si="728"/>
        <v>0</v>
      </c>
      <c r="AU1337" s="74" t="s">
        <v>717</v>
      </c>
      <c r="AV1337" s="115"/>
      <c r="AW1337" s="395"/>
      <c r="AX1337" s="571">
        <v>0</v>
      </c>
      <c r="AY1337" s="572">
        <v>0</v>
      </c>
      <c r="AZ1337" s="572">
        <v>0</v>
      </c>
      <c r="BA1337" s="572">
        <v>0</v>
      </c>
      <c r="BB1337" s="573">
        <v>0</v>
      </c>
      <c r="BC1337" s="395">
        <v>0</v>
      </c>
      <c r="BD1337" s="115"/>
      <c r="BE1337" s="115"/>
      <c r="BF1337" s="115"/>
      <c r="BG1337" s="115"/>
      <c r="BH1337" s="115"/>
      <c r="BI1337" s="115"/>
      <c r="BJ1337" s="115"/>
      <c r="BK1337" s="115"/>
      <c r="BQ1337" s="74" t="str">
        <f t="shared" si="730"/>
        <v xml:space="preserve"> </v>
      </c>
      <c r="BR1337" s="120" t="str">
        <f t="shared" si="731"/>
        <v xml:space="preserve"> </v>
      </c>
      <c r="BS1337" s="120" t="str">
        <f t="shared" si="732"/>
        <v xml:space="preserve"> </v>
      </c>
      <c r="BU1337" s="74" t="str">
        <f t="shared" si="733"/>
        <v xml:space="preserve"> </v>
      </c>
      <c r="BV1337" s="120" t="str">
        <f t="shared" si="734"/>
        <v xml:space="preserve"> </v>
      </c>
      <c r="BW1337" s="120" t="str">
        <f t="shared" si="735"/>
        <v xml:space="preserve">  </v>
      </c>
      <c r="BY1337" s="74" t="str">
        <f t="shared" si="736"/>
        <v xml:space="preserve"> </v>
      </c>
      <c r="BZ1337" s="120" t="str">
        <f t="shared" si="737"/>
        <v xml:space="preserve"> </v>
      </c>
      <c r="CA1337" s="120" t="str">
        <f t="shared" si="738"/>
        <v xml:space="preserve"> </v>
      </c>
      <c r="CC1337" s="115" t="str">
        <f t="shared" si="739"/>
        <v xml:space="preserve"> </v>
      </c>
      <c r="CD1337" s="120" t="str">
        <f t="shared" si="740"/>
        <v xml:space="preserve"> </v>
      </c>
      <c r="CE1337" s="417" t="str">
        <f t="shared" si="741"/>
        <v xml:space="preserve"> </v>
      </c>
      <c r="CF1337" s="115"/>
      <c r="CG1337" s="115" t="str">
        <f t="shared" si="742"/>
        <v xml:space="preserve"> </v>
      </c>
      <c r="CH1337" s="120" t="str">
        <f t="shared" si="743"/>
        <v xml:space="preserve"> </v>
      </c>
      <c r="CI1337" s="417" t="str">
        <f t="shared" si="744"/>
        <v xml:space="preserve"> </v>
      </c>
      <c r="CJ1337" s="115"/>
      <c r="CK1337" s="115" t="str">
        <f t="shared" si="745"/>
        <v xml:space="preserve"> </v>
      </c>
      <c r="CL1337" s="120" t="str">
        <f t="shared" si="746"/>
        <v xml:space="preserve"> </v>
      </c>
      <c r="CM1337" s="417" t="str">
        <f t="shared" si="749"/>
        <v xml:space="preserve"> </v>
      </c>
      <c r="IS1337" s="107">
        <v>164.9</v>
      </c>
    </row>
    <row r="1338" spans="2:253" s="74" customFormat="1" ht="17.100000000000001" hidden="1" customHeight="1" x14ac:dyDescent="0.25">
      <c r="B1338" s="504">
        <f>IF('KB Duct Parts'!V23&gt;0,'KB Duct Parts'!V23,0)</f>
        <v>0</v>
      </c>
      <c r="C1338" s="508">
        <v>19309</v>
      </c>
      <c r="D1338" s="506">
        <f t="shared" si="750"/>
        <v>19309</v>
      </c>
      <c r="E1338" s="504" t="s">
        <v>866</v>
      </c>
      <c r="F1338" s="508" t="str">
        <f t="shared" si="716"/>
        <v xml:space="preserve"> </v>
      </c>
      <c r="G1338" s="509" t="s">
        <v>479</v>
      </c>
      <c r="H1338" s="504" t="s">
        <v>923</v>
      </c>
      <c r="I1338" s="1035"/>
      <c r="J1338" s="1036"/>
      <c r="K1338" s="516" t="s">
        <v>881</v>
      </c>
      <c r="L1338" s="521"/>
      <c r="M1338" s="517" t="str">
        <f t="shared" si="747"/>
        <v>Y</v>
      </c>
      <c r="N1338" s="514">
        <f t="shared" si="717"/>
        <v>423.4</v>
      </c>
      <c r="O1338" s="518">
        <f t="shared" si="723"/>
        <v>0</v>
      </c>
      <c r="P1338" s="680">
        <f>'KB Duct Parts'!$AE$3</f>
        <v>0</v>
      </c>
      <c r="Q1338" s="681">
        <f t="shared" si="718"/>
        <v>0</v>
      </c>
      <c r="R1338" s="682">
        <f t="shared" si="719"/>
        <v>0</v>
      </c>
      <c r="S1338" s="716">
        <f t="shared" si="720"/>
        <v>0.35</v>
      </c>
      <c r="T1338" s="679">
        <f t="shared" si="721"/>
        <v>0</v>
      </c>
      <c r="U1338" s="679">
        <f t="shared" si="722"/>
        <v>0</v>
      </c>
      <c r="Y1338" s="120"/>
      <c r="AD1338" s="79"/>
      <c r="AE1338" s="75"/>
      <c r="AF1338" s="370"/>
      <c r="AG1338" s="374"/>
      <c r="AH1338" s="378"/>
      <c r="AI1338" s="381"/>
      <c r="AJ1338" s="386"/>
      <c r="AK1338" s="391"/>
      <c r="AL1338" s="386"/>
      <c r="AM1338" s="363">
        <f t="shared" si="748"/>
        <v>1</v>
      </c>
      <c r="AN1338" s="578">
        <v>423.4</v>
      </c>
      <c r="AO1338" s="120">
        <f t="shared" si="729"/>
        <v>0</v>
      </c>
      <c r="AP1338" s="120">
        <f t="shared" si="724"/>
        <v>0</v>
      </c>
      <c r="AQ1338" s="120">
        <f t="shared" si="725"/>
        <v>0</v>
      </c>
      <c r="AR1338" s="120">
        <f t="shared" si="726"/>
        <v>0</v>
      </c>
      <c r="AS1338" s="120">
        <f t="shared" si="727"/>
        <v>0</v>
      </c>
      <c r="AT1338" s="120">
        <f t="shared" si="728"/>
        <v>0</v>
      </c>
      <c r="AU1338" s="74" t="s">
        <v>717</v>
      </c>
      <c r="AV1338" s="115"/>
      <c r="AW1338" s="395"/>
      <c r="AX1338" s="571">
        <v>0</v>
      </c>
      <c r="AY1338" s="572">
        <v>0</v>
      </c>
      <c r="AZ1338" s="572">
        <v>0</v>
      </c>
      <c r="BA1338" s="572">
        <v>0</v>
      </c>
      <c r="BB1338" s="573">
        <v>0</v>
      </c>
      <c r="BC1338" s="395">
        <v>0</v>
      </c>
      <c r="BD1338" s="115"/>
      <c r="BE1338" s="115"/>
      <c r="BF1338" s="115"/>
      <c r="BG1338" s="115"/>
      <c r="BH1338" s="115"/>
      <c r="BI1338" s="115"/>
      <c r="BJ1338" s="115"/>
      <c r="BK1338" s="115"/>
      <c r="BQ1338" s="74" t="str">
        <f t="shared" si="730"/>
        <v xml:space="preserve"> </v>
      </c>
      <c r="BR1338" s="120" t="str">
        <f t="shared" si="731"/>
        <v xml:space="preserve"> </v>
      </c>
      <c r="BS1338" s="120" t="str">
        <f t="shared" si="732"/>
        <v xml:space="preserve"> </v>
      </c>
      <c r="BU1338" s="74" t="str">
        <f t="shared" si="733"/>
        <v xml:space="preserve"> </v>
      </c>
      <c r="BV1338" s="120" t="str">
        <f t="shared" si="734"/>
        <v xml:space="preserve"> </v>
      </c>
      <c r="BW1338" s="120" t="str">
        <f t="shared" si="735"/>
        <v xml:space="preserve">  </v>
      </c>
      <c r="BY1338" s="74" t="str">
        <f t="shared" si="736"/>
        <v xml:space="preserve"> </v>
      </c>
      <c r="BZ1338" s="120" t="str">
        <f t="shared" si="737"/>
        <v xml:space="preserve"> </v>
      </c>
      <c r="CA1338" s="120" t="str">
        <f t="shared" si="738"/>
        <v xml:space="preserve"> </v>
      </c>
      <c r="CC1338" s="115" t="str">
        <f t="shared" si="739"/>
        <v xml:space="preserve"> </v>
      </c>
      <c r="CD1338" s="120" t="str">
        <f t="shared" si="740"/>
        <v xml:space="preserve"> </v>
      </c>
      <c r="CE1338" s="417" t="str">
        <f t="shared" si="741"/>
        <v xml:space="preserve"> </v>
      </c>
      <c r="CF1338" s="115"/>
      <c r="CG1338" s="115" t="str">
        <f t="shared" si="742"/>
        <v xml:space="preserve"> </v>
      </c>
      <c r="CH1338" s="120" t="str">
        <f t="shared" si="743"/>
        <v xml:space="preserve"> </v>
      </c>
      <c r="CI1338" s="417" t="str">
        <f t="shared" si="744"/>
        <v xml:space="preserve"> </v>
      </c>
      <c r="CJ1338" s="115"/>
      <c r="CK1338" s="115" t="str">
        <f t="shared" si="745"/>
        <v xml:space="preserve"> </v>
      </c>
      <c r="CL1338" s="120" t="str">
        <f t="shared" si="746"/>
        <v xml:space="preserve"> </v>
      </c>
      <c r="CM1338" s="417" t="str">
        <f t="shared" si="749"/>
        <v xml:space="preserve"> </v>
      </c>
      <c r="IS1338" s="107">
        <v>195.5</v>
      </c>
    </row>
    <row r="1339" spans="2:253" s="74" customFormat="1" ht="17.100000000000001" hidden="1" customHeight="1" x14ac:dyDescent="0.25">
      <c r="B1339" s="504">
        <f>IF('KB Duct Parts'!V24&gt;0,'KB Duct Parts'!V24,0)</f>
        <v>0</v>
      </c>
      <c r="C1339" s="508">
        <v>19310</v>
      </c>
      <c r="D1339" s="506">
        <f t="shared" si="750"/>
        <v>19310</v>
      </c>
      <c r="E1339" s="504" t="s">
        <v>867</v>
      </c>
      <c r="F1339" s="508" t="str">
        <f t="shared" si="716"/>
        <v xml:space="preserve"> </v>
      </c>
      <c r="G1339" s="509" t="s">
        <v>479</v>
      </c>
      <c r="H1339" s="504" t="s">
        <v>923</v>
      </c>
      <c r="I1339" s="1035"/>
      <c r="J1339" s="1036"/>
      <c r="K1339" s="516" t="s">
        <v>881</v>
      </c>
      <c r="L1339" s="521"/>
      <c r="M1339" s="517" t="str">
        <f t="shared" si="747"/>
        <v>Y</v>
      </c>
      <c r="N1339" s="514">
        <f t="shared" si="717"/>
        <v>424.3</v>
      </c>
      <c r="O1339" s="518">
        <f t="shared" si="723"/>
        <v>0</v>
      </c>
      <c r="P1339" s="680">
        <f>'KB Duct Parts'!$AE$3</f>
        <v>0</v>
      </c>
      <c r="Q1339" s="681">
        <f t="shared" si="718"/>
        <v>0</v>
      </c>
      <c r="R1339" s="682">
        <f t="shared" si="719"/>
        <v>0</v>
      </c>
      <c r="S1339" s="716">
        <f t="shared" si="720"/>
        <v>0.35</v>
      </c>
      <c r="T1339" s="679">
        <f t="shared" si="721"/>
        <v>0</v>
      </c>
      <c r="U1339" s="679">
        <f t="shared" si="722"/>
        <v>0</v>
      </c>
      <c r="Y1339" s="120"/>
      <c r="AD1339" s="79"/>
      <c r="AE1339" s="75"/>
      <c r="AF1339" s="370"/>
      <c r="AG1339" s="374"/>
      <c r="AH1339" s="378"/>
      <c r="AI1339" s="381"/>
      <c r="AJ1339" s="386"/>
      <c r="AK1339" s="391"/>
      <c r="AL1339" s="386"/>
      <c r="AM1339" s="363">
        <f t="shared" si="748"/>
        <v>1</v>
      </c>
      <c r="AN1339" s="578">
        <v>424.3</v>
      </c>
      <c r="AO1339" s="120">
        <f t="shared" si="729"/>
        <v>0</v>
      </c>
      <c r="AP1339" s="120">
        <f t="shared" si="724"/>
        <v>0</v>
      </c>
      <c r="AQ1339" s="120">
        <f t="shared" si="725"/>
        <v>0</v>
      </c>
      <c r="AR1339" s="120">
        <f t="shared" si="726"/>
        <v>0</v>
      </c>
      <c r="AS1339" s="120">
        <f t="shared" si="727"/>
        <v>0</v>
      </c>
      <c r="AT1339" s="120">
        <f t="shared" si="728"/>
        <v>0</v>
      </c>
      <c r="AU1339" s="74" t="s">
        <v>717</v>
      </c>
      <c r="AV1339" s="115"/>
      <c r="AW1339" s="395"/>
      <c r="AX1339" s="571">
        <v>0</v>
      </c>
      <c r="AY1339" s="572">
        <v>0</v>
      </c>
      <c r="AZ1339" s="572">
        <v>0</v>
      </c>
      <c r="BA1339" s="572">
        <v>0</v>
      </c>
      <c r="BB1339" s="573">
        <v>0</v>
      </c>
      <c r="BC1339" s="395">
        <v>0</v>
      </c>
      <c r="BD1339" s="115"/>
      <c r="BE1339" s="115"/>
      <c r="BF1339" s="115"/>
      <c r="BG1339" s="115"/>
      <c r="BH1339" s="115"/>
      <c r="BI1339" s="115"/>
      <c r="BJ1339" s="115"/>
      <c r="BK1339" s="115"/>
      <c r="BQ1339" s="74" t="str">
        <f t="shared" si="730"/>
        <v xml:space="preserve"> </v>
      </c>
      <c r="BR1339" s="120" t="str">
        <f t="shared" si="731"/>
        <v xml:space="preserve"> </v>
      </c>
      <c r="BS1339" s="120" t="str">
        <f t="shared" si="732"/>
        <v xml:space="preserve"> </v>
      </c>
      <c r="BU1339" s="74" t="str">
        <f t="shared" si="733"/>
        <v xml:space="preserve"> </v>
      </c>
      <c r="BV1339" s="120" t="str">
        <f t="shared" si="734"/>
        <v xml:space="preserve"> </v>
      </c>
      <c r="BW1339" s="120" t="str">
        <f t="shared" si="735"/>
        <v xml:space="preserve">  </v>
      </c>
      <c r="BY1339" s="74" t="str">
        <f t="shared" si="736"/>
        <v xml:space="preserve"> </v>
      </c>
      <c r="BZ1339" s="120" t="str">
        <f t="shared" si="737"/>
        <v xml:space="preserve"> </v>
      </c>
      <c r="CA1339" s="120" t="str">
        <f t="shared" si="738"/>
        <v xml:space="preserve"> </v>
      </c>
      <c r="CC1339" s="115" t="str">
        <f t="shared" si="739"/>
        <v xml:space="preserve"> </v>
      </c>
      <c r="CD1339" s="120" t="str">
        <f t="shared" si="740"/>
        <v xml:space="preserve"> </v>
      </c>
      <c r="CE1339" s="417" t="str">
        <f t="shared" si="741"/>
        <v xml:space="preserve"> </v>
      </c>
      <c r="CF1339" s="115"/>
      <c r="CG1339" s="115" t="str">
        <f t="shared" si="742"/>
        <v xml:space="preserve"> </v>
      </c>
      <c r="CH1339" s="120" t="str">
        <f t="shared" si="743"/>
        <v xml:space="preserve"> </v>
      </c>
      <c r="CI1339" s="417" t="str">
        <f t="shared" si="744"/>
        <v xml:space="preserve"> </v>
      </c>
      <c r="CJ1339" s="115"/>
      <c r="CK1339" s="115" t="str">
        <f t="shared" si="745"/>
        <v xml:space="preserve"> </v>
      </c>
      <c r="CL1339" s="120" t="str">
        <f t="shared" si="746"/>
        <v xml:space="preserve"> </v>
      </c>
      <c r="CM1339" s="417" t="str">
        <f t="shared" si="749"/>
        <v xml:space="preserve"> </v>
      </c>
      <c r="IS1339" s="107">
        <v>216.3</v>
      </c>
    </row>
    <row r="1340" spans="2:253" s="74" customFormat="1" ht="17.100000000000001" hidden="1" customHeight="1" x14ac:dyDescent="0.25">
      <c r="B1340" s="504">
        <f>IF('KB Duct Parts'!V25&gt;0,'KB Duct Parts'!V25,0)</f>
        <v>0</v>
      </c>
      <c r="C1340" s="508">
        <v>19311</v>
      </c>
      <c r="D1340" s="506">
        <f t="shared" si="750"/>
        <v>19311</v>
      </c>
      <c r="E1340" s="504" t="s">
        <v>868</v>
      </c>
      <c r="F1340" s="508" t="str">
        <f t="shared" si="716"/>
        <v xml:space="preserve"> </v>
      </c>
      <c r="G1340" s="509" t="s">
        <v>479</v>
      </c>
      <c r="H1340" s="504" t="s">
        <v>923</v>
      </c>
      <c r="I1340" s="1035"/>
      <c r="J1340" s="1036"/>
      <c r="K1340" s="516" t="s">
        <v>881</v>
      </c>
      <c r="L1340" s="521"/>
      <c r="M1340" s="517" t="str">
        <f t="shared" si="747"/>
        <v>Y</v>
      </c>
      <c r="N1340" s="514">
        <f t="shared" si="717"/>
        <v>0</v>
      </c>
      <c r="O1340" s="518">
        <f t="shared" si="723"/>
        <v>0</v>
      </c>
      <c r="P1340" s="680">
        <f>'KB Duct Parts'!$AE$3</f>
        <v>0</v>
      </c>
      <c r="Q1340" s="681">
        <f t="shared" si="718"/>
        <v>0</v>
      </c>
      <c r="R1340" s="682">
        <f t="shared" si="719"/>
        <v>0</v>
      </c>
      <c r="S1340" s="716">
        <f t="shared" si="720"/>
        <v>0.35</v>
      </c>
      <c r="T1340" s="679">
        <f t="shared" si="721"/>
        <v>0</v>
      </c>
      <c r="U1340" s="679">
        <f t="shared" si="722"/>
        <v>0</v>
      </c>
      <c r="Y1340" s="120"/>
      <c r="AD1340" s="79"/>
      <c r="AE1340" s="75"/>
      <c r="AF1340" s="370"/>
      <c r="AG1340" s="374"/>
      <c r="AH1340" s="378"/>
      <c r="AI1340" s="381"/>
      <c r="AJ1340" s="386"/>
      <c r="AK1340" s="391"/>
      <c r="AL1340" s="386"/>
      <c r="AM1340" s="363">
        <f t="shared" si="748"/>
        <v>1</v>
      </c>
      <c r="AN1340" s="578">
        <v>0</v>
      </c>
      <c r="AO1340" s="120">
        <f t="shared" si="729"/>
        <v>0</v>
      </c>
      <c r="AP1340" s="120">
        <f t="shared" si="724"/>
        <v>0</v>
      </c>
      <c r="AQ1340" s="120">
        <f t="shared" si="725"/>
        <v>0</v>
      </c>
      <c r="AR1340" s="120">
        <f t="shared" si="726"/>
        <v>0</v>
      </c>
      <c r="AS1340" s="120">
        <f t="shared" si="727"/>
        <v>0</v>
      </c>
      <c r="AT1340" s="120">
        <f t="shared" si="728"/>
        <v>0</v>
      </c>
      <c r="AU1340" s="74" t="s">
        <v>717</v>
      </c>
      <c r="AV1340" s="115"/>
      <c r="AW1340" s="395"/>
      <c r="AX1340" s="571">
        <v>0</v>
      </c>
      <c r="AY1340" s="572">
        <v>0</v>
      </c>
      <c r="AZ1340" s="572">
        <v>0</v>
      </c>
      <c r="BA1340" s="572">
        <v>0</v>
      </c>
      <c r="BB1340" s="573">
        <v>0</v>
      </c>
      <c r="BC1340" s="395">
        <v>0</v>
      </c>
      <c r="BD1340" s="115"/>
      <c r="BE1340" s="115"/>
      <c r="BF1340" s="115"/>
      <c r="BG1340" s="115"/>
      <c r="BH1340" s="115"/>
      <c r="BI1340" s="115"/>
      <c r="BJ1340" s="115"/>
      <c r="BK1340" s="115"/>
      <c r="BQ1340" s="74" t="str">
        <f t="shared" si="730"/>
        <v xml:space="preserve"> </v>
      </c>
      <c r="BR1340" s="120" t="str">
        <f t="shared" si="731"/>
        <v xml:space="preserve"> </v>
      </c>
      <c r="BS1340" s="120" t="str">
        <f t="shared" si="732"/>
        <v xml:space="preserve"> </v>
      </c>
      <c r="BU1340" s="74" t="str">
        <f t="shared" si="733"/>
        <v xml:space="preserve"> </v>
      </c>
      <c r="BV1340" s="120" t="str">
        <f t="shared" si="734"/>
        <v xml:space="preserve"> </v>
      </c>
      <c r="BW1340" s="120" t="str">
        <f t="shared" si="735"/>
        <v xml:space="preserve">  </v>
      </c>
      <c r="BY1340" s="74" t="str">
        <f t="shared" si="736"/>
        <v xml:space="preserve"> </v>
      </c>
      <c r="BZ1340" s="120" t="str">
        <f t="shared" si="737"/>
        <v xml:space="preserve"> </v>
      </c>
      <c r="CA1340" s="120" t="str">
        <f t="shared" si="738"/>
        <v xml:space="preserve"> </v>
      </c>
      <c r="CC1340" s="115" t="str">
        <f t="shared" si="739"/>
        <v xml:space="preserve"> </v>
      </c>
      <c r="CD1340" s="120" t="str">
        <f t="shared" si="740"/>
        <v xml:space="preserve"> </v>
      </c>
      <c r="CE1340" s="417" t="str">
        <f t="shared" si="741"/>
        <v xml:space="preserve"> </v>
      </c>
      <c r="CF1340" s="115"/>
      <c r="CG1340" s="115" t="str">
        <f t="shared" si="742"/>
        <v xml:space="preserve"> </v>
      </c>
      <c r="CH1340" s="120" t="str">
        <f t="shared" si="743"/>
        <v xml:space="preserve"> </v>
      </c>
      <c r="CI1340" s="417" t="str">
        <f t="shared" si="744"/>
        <v xml:space="preserve"> </v>
      </c>
      <c r="CJ1340" s="115"/>
      <c r="CK1340" s="115" t="str">
        <f t="shared" si="745"/>
        <v xml:space="preserve"> </v>
      </c>
      <c r="CL1340" s="120" t="str">
        <f t="shared" si="746"/>
        <v xml:space="preserve"> </v>
      </c>
      <c r="CM1340" s="417" t="str">
        <f t="shared" si="749"/>
        <v xml:space="preserve"> </v>
      </c>
      <c r="IS1340" s="107">
        <v>227.2</v>
      </c>
    </row>
    <row r="1341" spans="2:253" s="74" customFormat="1" ht="17.100000000000001" hidden="1" customHeight="1" x14ac:dyDescent="0.25">
      <c r="B1341" s="504">
        <f>IF('KB Duct Parts'!V26&gt;0,'KB Duct Parts'!V26,0)</f>
        <v>0</v>
      </c>
      <c r="C1341" s="508">
        <v>19312</v>
      </c>
      <c r="D1341" s="506">
        <f t="shared" si="750"/>
        <v>19312</v>
      </c>
      <c r="E1341" s="504" t="s">
        <v>869</v>
      </c>
      <c r="F1341" s="508" t="str">
        <f t="shared" si="716"/>
        <v xml:space="preserve"> </v>
      </c>
      <c r="G1341" s="509" t="s">
        <v>479</v>
      </c>
      <c r="H1341" s="504" t="s">
        <v>923</v>
      </c>
      <c r="I1341" s="1035"/>
      <c r="J1341" s="1036"/>
      <c r="K1341" s="516" t="s">
        <v>881</v>
      </c>
      <c r="L1341" s="521"/>
      <c r="M1341" s="517" t="str">
        <f t="shared" si="747"/>
        <v>Y</v>
      </c>
      <c r="N1341" s="514">
        <f t="shared" si="717"/>
        <v>529.9</v>
      </c>
      <c r="O1341" s="518">
        <f t="shared" si="723"/>
        <v>0</v>
      </c>
      <c r="P1341" s="680">
        <f>'KB Duct Parts'!$AE$3</f>
        <v>0</v>
      </c>
      <c r="Q1341" s="681">
        <f t="shared" si="718"/>
        <v>0</v>
      </c>
      <c r="R1341" s="682">
        <f t="shared" si="719"/>
        <v>0</v>
      </c>
      <c r="S1341" s="716">
        <f t="shared" si="720"/>
        <v>0.35</v>
      </c>
      <c r="T1341" s="679">
        <f t="shared" si="721"/>
        <v>0</v>
      </c>
      <c r="U1341" s="679">
        <f t="shared" si="722"/>
        <v>0</v>
      </c>
      <c r="Y1341" s="120"/>
      <c r="AD1341" s="79"/>
      <c r="AE1341" s="75"/>
      <c r="AF1341" s="370"/>
      <c r="AG1341" s="374"/>
      <c r="AH1341" s="378"/>
      <c r="AI1341" s="381"/>
      <c r="AJ1341" s="386"/>
      <c r="AK1341" s="391"/>
      <c r="AL1341" s="386"/>
      <c r="AM1341" s="363">
        <f t="shared" si="748"/>
        <v>1</v>
      </c>
      <c r="AN1341" s="578">
        <v>529.9</v>
      </c>
      <c r="AO1341" s="120">
        <f t="shared" si="729"/>
        <v>0</v>
      </c>
      <c r="AP1341" s="120">
        <f t="shared" si="724"/>
        <v>0</v>
      </c>
      <c r="AQ1341" s="120">
        <f t="shared" si="725"/>
        <v>0</v>
      </c>
      <c r="AR1341" s="120">
        <f t="shared" si="726"/>
        <v>0</v>
      </c>
      <c r="AS1341" s="120">
        <f t="shared" si="727"/>
        <v>0</v>
      </c>
      <c r="AT1341" s="120">
        <f t="shared" si="728"/>
        <v>0</v>
      </c>
      <c r="AU1341" s="74" t="s">
        <v>717</v>
      </c>
      <c r="AV1341" s="115"/>
      <c r="AW1341" s="395"/>
      <c r="AX1341" s="571">
        <v>0</v>
      </c>
      <c r="AY1341" s="572">
        <v>0</v>
      </c>
      <c r="AZ1341" s="572">
        <v>0</v>
      </c>
      <c r="BA1341" s="572">
        <v>0</v>
      </c>
      <c r="BB1341" s="573">
        <v>0</v>
      </c>
      <c r="BC1341" s="395">
        <v>0</v>
      </c>
      <c r="BD1341" s="115"/>
      <c r="BE1341" s="115"/>
      <c r="BF1341" s="115"/>
      <c r="BG1341" s="115"/>
      <c r="BH1341" s="115"/>
      <c r="BI1341" s="115"/>
      <c r="BJ1341" s="115"/>
      <c r="BK1341" s="115"/>
      <c r="BQ1341" s="74" t="str">
        <f t="shared" si="730"/>
        <v xml:space="preserve"> </v>
      </c>
      <c r="BR1341" s="120" t="str">
        <f t="shared" si="731"/>
        <v xml:space="preserve"> </v>
      </c>
      <c r="BS1341" s="120" t="str">
        <f t="shared" si="732"/>
        <v xml:space="preserve"> </v>
      </c>
      <c r="BU1341" s="74" t="str">
        <f t="shared" si="733"/>
        <v xml:space="preserve"> </v>
      </c>
      <c r="BV1341" s="120" t="str">
        <f t="shared" si="734"/>
        <v xml:space="preserve"> </v>
      </c>
      <c r="BW1341" s="120" t="str">
        <f t="shared" si="735"/>
        <v xml:space="preserve">  </v>
      </c>
      <c r="BY1341" s="74" t="str">
        <f t="shared" si="736"/>
        <v xml:space="preserve"> </v>
      </c>
      <c r="BZ1341" s="120" t="str">
        <f t="shared" si="737"/>
        <v xml:space="preserve"> </v>
      </c>
      <c r="CA1341" s="120" t="str">
        <f t="shared" si="738"/>
        <v xml:space="preserve"> </v>
      </c>
      <c r="CC1341" s="115" t="str">
        <f t="shared" si="739"/>
        <v xml:space="preserve"> </v>
      </c>
      <c r="CD1341" s="120" t="str">
        <f t="shared" si="740"/>
        <v xml:space="preserve"> </v>
      </c>
      <c r="CE1341" s="417" t="str">
        <f t="shared" si="741"/>
        <v xml:space="preserve"> </v>
      </c>
      <c r="CF1341" s="115"/>
      <c r="CG1341" s="115" t="str">
        <f t="shared" si="742"/>
        <v xml:space="preserve"> </v>
      </c>
      <c r="CH1341" s="120" t="str">
        <f t="shared" si="743"/>
        <v xml:space="preserve"> </v>
      </c>
      <c r="CI1341" s="417" t="str">
        <f t="shared" si="744"/>
        <v xml:space="preserve"> </v>
      </c>
      <c r="CJ1341" s="115"/>
      <c r="CK1341" s="115" t="str">
        <f t="shared" si="745"/>
        <v xml:space="preserve"> </v>
      </c>
      <c r="CL1341" s="120" t="str">
        <f t="shared" si="746"/>
        <v xml:space="preserve"> </v>
      </c>
      <c r="CM1341" s="417" t="str">
        <f t="shared" si="749"/>
        <v xml:space="preserve"> </v>
      </c>
      <c r="IS1341" s="107">
        <v>242</v>
      </c>
    </row>
    <row r="1342" spans="2:253" s="74" customFormat="1" ht="17.100000000000001" hidden="1" customHeight="1" x14ac:dyDescent="0.25">
      <c r="B1342" s="504">
        <f>IF(AND('KB Duct Parts'!$BL$14=1,'KB Duct Parts'!S17&gt;0),'KB Duct Parts'!S17,0)</f>
        <v>0</v>
      </c>
      <c r="C1342" s="508">
        <v>19403</v>
      </c>
      <c r="D1342" s="506">
        <f t="shared" si="750"/>
        <v>19403</v>
      </c>
      <c r="E1342" s="504" t="s">
        <v>483</v>
      </c>
      <c r="F1342" s="508" t="str">
        <f t="shared" si="716"/>
        <v xml:space="preserve"> </v>
      </c>
      <c r="G1342" s="509" t="s">
        <v>1417</v>
      </c>
      <c r="H1342" s="504" t="s">
        <v>923</v>
      </c>
      <c r="I1342" s="1035"/>
      <c r="J1342" s="1036"/>
      <c r="K1342" s="516" t="s">
        <v>881</v>
      </c>
      <c r="L1342" s="521">
        <v>18</v>
      </c>
      <c r="M1342" s="517" t="str">
        <f t="shared" si="747"/>
        <v>Y</v>
      </c>
      <c r="N1342" s="514">
        <f t="shared" si="717"/>
        <v>60</v>
      </c>
      <c r="O1342" s="518">
        <f t="shared" si="723"/>
        <v>0</v>
      </c>
      <c r="P1342" s="680">
        <f>'KB Duct Parts'!$AE$3</f>
        <v>0</v>
      </c>
      <c r="Q1342" s="681">
        <f t="shared" si="718"/>
        <v>0</v>
      </c>
      <c r="R1342" s="682">
        <f t="shared" si="719"/>
        <v>0</v>
      </c>
      <c r="S1342" s="716">
        <f t="shared" si="720"/>
        <v>0.35</v>
      </c>
      <c r="T1342" s="679">
        <f t="shared" si="721"/>
        <v>0</v>
      </c>
      <c r="U1342" s="679">
        <f t="shared" si="722"/>
        <v>0</v>
      </c>
      <c r="Y1342" s="120"/>
      <c r="AD1342" s="79"/>
      <c r="AE1342" s="75"/>
      <c r="AF1342" s="370">
        <v>18</v>
      </c>
      <c r="AG1342" s="374">
        <v>16</v>
      </c>
      <c r="AH1342" s="378"/>
      <c r="AI1342" s="381"/>
      <c r="AJ1342" s="386"/>
      <c r="AK1342" s="391"/>
      <c r="AL1342" s="386"/>
      <c r="AM1342" s="363">
        <f t="shared" si="748"/>
        <v>1</v>
      </c>
      <c r="AN1342" s="578">
        <v>60</v>
      </c>
      <c r="AO1342" s="120">
        <f t="shared" si="729"/>
        <v>72</v>
      </c>
      <c r="AP1342" s="120">
        <f t="shared" si="724"/>
        <v>0</v>
      </c>
      <c r="AQ1342" s="120">
        <f t="shared" si="725"/>
        <v>0</v>
      </c>
      <c r="AR1342" s="120">
        <f t="shared" si="726"/>
        <v>0</v>
      </c>
      <c r="AS1342" s="120">
        <f t="shared" si="727"/>
        <v>0</v>
      </c>
      <c r="AT1342" s="120">
        <f t="shared" si="728"/>
        <v>0</v>
      </c>
      <c r="AU1342" s="74" t="s">
        <v>717</v>
      </c>
      <c r="AV1342" s="115"/>
      <c r="AW1342" s="395"/>
      <c r="AX1342" s="571">
        <v>1.2</v>
      </c>
      <c r="AY1342" s="572">
        <v>0</v>
      </c>
      <c r="AZ1342" s="572">
        <v>0</v>
      </c>
      <c r="BA1342" s="572">
        <v>0</v>
      </c>
      <c r="BB1342" s="573">
        <v>0</v>
      </c>
      <c r="BC1342" s="395">
        <v>0</v>
      </c>
      <c r="BD1342" s="115"/>
      <c r="BE1342" s="115"/>
      <c r="BF1342" s="115"/>
      <c r="BG1342" s="115"/>
      <c r="BH1342" s="115"/>
      <c r="BI1342" s="115"/>
      <c r="BJ1342" s="115"/>
      <c r="BK1342" s="115"/>
      <c r="BQ1342" s="74" t="str">
        <f t="shared" si="730"/>
        <v>19403-(16)</v>
      </c>
      <c r="BR1342" s="120" t="str">
        <f t="shared" si="731"/>
        <v>Butter Fly Valve</v>
      </c>
      <c r="BS1342" s="120">
        <f t="shared" si="732"/>
        <v>72</v>
      </c>
      <c r="BU1342" s="74" t="str">
        <f t="shared" si="733"/>
        <v xml:space="preserve"> </v>
      </c>
      <c r="BV1342" s="120" t="str">
        <f t="shared" si="734"/>
        <v xml:space="preserve"> </v>
      </c>
      <c r="BW1342" s="120" t="str">
        <f t="shared" si="735"/>
        <v xml:space="preserve">  </v>
      </c>
      <c r="BY1342" s="74" t="str">
        <f t="shared" si="736"/>
        <v xml:space="preserve"> </v>
      </c>
      <c r="BZ1342" s="120" t="str">
        <f t="shared" si="737"/>
        <v xml:space="preserve"> </v>
      </c>
      <c r="CA1342" s="120" t="str">
        <f t="shared" si="738"/>
        <v xml:space="preserve"> </v>
      </c>
      <c r="CC1342" s="115" t="str">
        <f t="shared" si="739"/>
        <v xml:space="preserve"> </v>
      </c>
      <c r="CD1342" s="120" t="str">
        <f t="shared" si="740"/>
        <v xml:space="preserve"> </v>
      </c>
      <c r="CE1342" s="417" t="str">
        <f t="shared" si="741"/>
        <v xml:space="preserve"> </v>
      </c>
      <c r="CF1342" s="115"/>
      <c r="CG1342" s="115" t="str">
        <f t="shared" si="742"/>
        <v xml:space="preserve"> </v>
      </c>
      <c r="CH1342" s="120" t="str">
        <f t="shared" si="743"/>
        <v xml:space="preserve"> </v>
      </c>
      <c r="CI1342" s="417" t="str">
        <f t="shared" si="744"/>
        <v xml:space="preserve"> </v>
      </c>
      <c r="CJ1342" s="115"/>
      <c r="CK1342" s="115" t="str">
        <f t="shared" si="745"/>
        <v xml:space="preserve"> </v>
      </c>
      <c r="CL1342" s="120" t="str">
        <f t="shared" si="746"/>
        <v xml:space="preserve"> </v>
      </c>
      <c r="CM1342" s="417" t="str">
        <f t="shared" si="749"/>
        <v xml:space="preserve"> </v>
      </c>
      <c r="IS1342" s="107">
        <v>30</v>
      </c>
    </row>
    <row r="1343" spans="2:253" s="74" customFormat="1" ht="17.100000000000001" hidden="1" customHeight="1" x14ac:dyDescent="0.25">
      <c r="B1343" s="504">
        <f>IF(AND('KB Duct Parts'!$BL$14=1,'KB Duct Parts'!S18&gt;0),'KB Duct Parts'!S18,0)</f>
        <v>0</v>
      </c>
      <c r="C1343" s="508">
        <v>19404</v>
      </c>
      <c r="D1343" s="506">
        <f t="shared" si="750"/>
        <v>19404</v>
      </c>
      <c r="E1343" s="520" t="s">
        <v>861</v>
      </c>
      <c r="F1343" s="508" t="str">
        <f t="shared" si="716"/>
        <v xml:space="preserve"> </v>
      </c>
      <c r="G1343" s="509" t="s">
        <v>1417</v>
      </c>
      <c r="H1343" s="504" t="s">
        <v>923</v>
      </c>
      <c r="I1343" s="1035"/>
      <c r="J1343" s="1036"/>
      <c r="K1343" s="516" t="s">
        <v>881</v>
      </c>
      <c r="L1343" s="521">
        <v>18</v>
      </c>
      <c r="M1343" s="517" t="str">
        <f t="shared" si="747"/>
        <v>Y</v>
      </c>
      <c r="N1343" s="514">
        <f t="shared" si="717"/>
        <v>60</v>
      </c>
      <c r="O1343" s="518">
        <f t="shared" si="723"/>
        <v>0</v>
      </c>
      <c r="P1343" s="680">
        <f>'KB Duct Parts'!$AE$3</f>
        <v>0</v>
      </c>
      <c r="Q1343" s="681">
        <f t="shared" si="718"/>
        <v>0</v>
      </c>
      <c r="R1343" s="682">
        <f t="shared" si="719"/>
        <v>0</v>
      </c>
      <c r="S1343" s="716">
        <f t="shared" si="720"/>
        <v>0.35</v>
      </c>
      <c r="T1343" s="679">
        <f t="shared" si="721"/>
        <v>0</v>
      </c>
      <c r="U1343" s="679">
        <f t="shared" si="722"/>
        <v>0</v>
      </c>
      <c r="Y1343" s="120"/>
      <c r="AD1343" s="79"/>
      <c r="AE1343" s="75"/>
      <c r="AF1343" s="370">
        <v>18</v>
      </c>
      <c r="AG1343" s="374">
        <v>16</v>
      </c>
      <c r="AH1343" s="378"/>
      <c r="AI1343" s="381"/>
      <c r="AJ1343" s="386"/>
      <c r="AK1343" s="391"/>
      <c r="AL1343" s="386"/>
      <c r="AM1343" s="363">
        <f t="shared" si="748"/>
        <v>1</v>
      </c>
      <c r="AN1343" s="578">
        <v>60</v>
      </c>
      <c r="AO1343" s="120">
        <f t="shared" si="729"/>
        <v>72</v>
      </c>
      <c r="AP1343" s="120">
        <f t="shared" si="724"/>
        <v>0</v>
      </c>
      <c r="AQ1343" s="120">
        <f t="shared" si="725"/>
        <v>0</v>
      </c>
      <c r="AR1343" s="120">
        <f t="shared" si="726"/>
        <v>0</v>
      </c>
      <c r="AS1343" s="120">
        <f t="shared" si="727"/>
        <v>0</v>
      </c>
      <c r="AT1343" s="120">
        <f t="shared" si="728"/>
        <v>0</v>
      </c>
      <c r="AU1343" s="74" t="s">
        <v>717</v>
      </c>
      <c r="AV1343" s="115"/>
      <c r="AW1343" s="395"/>
      <c r="AX1343" s="571">
        <v>1.2</v>
      </c>
      <c r="AY1343" s="572">
        <v>0</v>
      </c>
      <c r="AZ1343" s="572">
        <v>0</v>
      </c>
      <c r="BA1343" s="572">
        <v>0</v>
      </c>
      <c r="BB1343" s="573">
        <v>0</v>
      </c>
      <c r="BC1343" s="395">
        <v>0</v>
      </c>
      <c r="BD1343" s="115"/>
      <c r="BE1343" s="115"/>
      <c r="BF1343" s="115"/>
      <c r="BG1343" s="115"/>
      <c r="BH1343" s="115"/>
      <c r="BI1343" s="115"/>
      <c r="BJ1343" s="115"/>
      <c r="BK1343" s="115"/>
      <c r="BQ1343" s="74" t="str">
        <f t="shared" si="730"/>
        <v>19404-(16)</v>
      </c>
      <c r="BR1343" s="120" t="str">
        <f t="shared" si="731"/>
        <v>Butter Fly Valve</v>
      </c>
      <c r="BS1343" s="120">
        <f t="shared" si="732"/>
        <v>72</v>
      </c>
      <c r="BU1343" s="74" t="str">
        <f t="shared" si="733"/>
        <v xml:space="preserve"> </v>
      </c>
      <c r="BV1343" s="120" t="str">
        <f t="shared" si="734"/>
        <v xml:space="preserve"> </v>
      </c>
      <c r="BW1343" s="120" t="str">
        <f t="shared" si="735"/>
        <v xml:space="preserve">  </v>
      </c>
      <c r="BY1343" s="74" t="str">
        <f t="shared" si="736"/>
        <v xml:space="preserve"> </v>
      </c>
      <c r="BZ1343" s="120" t="str">
        <f t="shared" si="737"/>
        <v xml:space="preserve"> </v>
      </c>
      <c r="CA1343" s="120" t="str">
        <f t="shared" si="738"/>
        <v xml:space="preserve"> </v>
      </c>
      <c r="CC1343" s="115" t="str">
        <f t="shared" si="739"/>
        <v xml:space="preserve"> </v>
      </c>
      <c r="CD1343" s="120" t="str">
        <f t="shared" si="740"/>
        <v xml:space="preserve"> </v>
      </c>
      <c r="CE1343" s="417" t="str">
        <f t="shared" si="741"/>
        <v xml:space="preserve"> </v>
      </c>
      <c r="CF1343" s="115"/>
      <c r="CG1343" s="115" t="str">
        <f t="shared" si="742"/>
        <v xml:space="preserve"> </v>
      </c>
      <c r="CH1343" s="120" t="str">
        <f t="shared" si="743"/>
        <v xml:space="preserve"> </v>
      </c>
      <c r="CI1343" s="417" t="str">
        <f t="shared" si="744"/>
        <v xml:space="preserve"> </v>
      </c>
      <c r="CJ1343" s="115"/>
      <c r="CK1343" s="115" t="str">
        <f t="shared" si="745"/>
        <v xml:space="preserve"> </v>
      </c>
      <c r="CL1343" s="120" t="str">
        <f t="shared" si="746"/>
        <v xml:space="preserve"> </v>
      </c>
      <c r="CM1343" s="417" t="str">
        <f t="shared" si="749"/>
        <v xml:space="preserve"> </v>
      </c>
      <c r="IS1343" s="107">
        <v>30</v>
      </c>
    </row>
    <row r="1344" spans="2:253" s="74" customFormat="1" ht="17.100000000000001" hidden="1" customHeight="1" x14ac:dyDescent="0.25">
      <c r="B1344" s="504">
        <f>IF(AND('KB Duct Parts'!$BL$14=1,'KB Duct Parts'!S19&gt;0),'KB Duct Parts'!S19,0)</f>
        <v>0</v>
      </c>
      <c r="C1344" s="508">
        <v>19405</v>
      </c>
      <c r="D1344" s="506">
        <f t="shared" si="750"/>
        <v>19405</v>
      </c>
      <c r="E1344" s="504" t="s">
        <v>862</v>
      </c>
      <c r="F1344" s="508" t="str">
        <f t="shared" si="716"/>
        <v xml:space="preserve"> </v>
      </c>
      <c r="G1344" s="509" t="s">
        <v>1417</v>
      </c>
      <c r="H1344" s="504" t="s">
        <v>923</v>
      </c>
      <c r="I1344" s="1035"/>
      <c r="J1344" s="1036"/>
      <c r="K1344" s="516" t="s">
        <v>881</v>
      </c>
      <c r="L1344" s="521">
        <v>18</v>
      </c>
      <c r="M1344" s="517" t="str">
        <f t="shared" si="747"/>
        <v>Y</v>
      </c>
      <c r="N1344" s="514">
        <f t="shared" si="717"/>
        <v>60.3</v>
      </c>
      <c r="O1344" s="518">
        <f t="shared" si="723"/>
        <v>0</v>
      </c>
      <c r="P1344" s="680">
        <f>'KB Duct Parts'!$AE$3</f>
        <v>0</v>
      </c>
      <c r="Q1344" s="681">
        <f t="shared" si="718"/>
        <v>0</v>
      </c>
      <c r="R1344" s="682">
        <f t="shared" si="719"/>
        <v>0</v>
      </c>
      <c r="S1344" s="716">
        <f t="shared" si="720"/>
        <v>0.35</v>
      </c>
      <c r="T1344" s="679">
        <f t="shared" si="721"/>
        <v>0</v>
      </c>
      <c r="U1344" s="679">
        <f t="shared" si="722"/>
        <v>0</v>
      </c>
      <c r="Y1344" s="120"/>
      <c r="AD1344" s="79"/>
      <c r="AE1344" s="75"/>
      <c r="AF1344" s="370">
        <v>18</v>
      </c>
      <c r="AG1344" s="374">
        <v>16</v>
      </c>
      <c r="AH1344" s="378"/>
      <c r="AI1344" s="381"/>
      <c r="AJ1344" s="386"/>
      <c r="AK1344" s="391"/>
      <c r="AL1344" s="386"/>
      <c r="AM1344" s="363">
        <f t="shared" si="748"/>
        <v>1</v>
      </c>
      <c r="AN1344" s="578">
        <v>60.3</v>
      </c>
      <c r="AO1344" s="120">
        <f t="shared" si="729"/>
        <v>72.36</v>
      </c>
      <c r="AP1344" s="120">
        <f t="shared" si="724"/>
        <v>0</v>
      </c>
      <c r="AQ1344" s="120">
        <f t="shared" si="725"/>
        <v>0</v>
      </c>
      <c r="AR1344" s="120">
        <f t="shared" si="726"/>
        <v>0</v>
      </c>
      <c r="AS1344" s="120">
        <f t="shared" si="727"/>
        <v>0</v>
      </c>
      <c r="AT1344" s="120">
        <f t="shared" si="728"/>
        <v>0</v>
      </c>
      <c r="AU1344" s="74" t="s">
        <v>717</v>
      </c>
      <c r="AV1344" s="115"/>
      <c r="AW1344" s="395"/>
      <c r="AX1344" s="571">
        <v>1.2</v>
      </c>
      <c r="AY1344" s="572">
        <v>0</v>
      </c>
      <c r="AZ1344" s="572">
        <v>0</v>
      </c>
      <c r="BA1344" s="572">
        <v>0</v>
      </c>
      <c r="BB1344" s="573">
        <v>0</v>
      </c>
      <c r="BC1344" s="395">
        <v>0</v>
      </c>
      <c r="BD1344" s="115"/>
      <c r="BE1344" s="115"/>
      <c r="BF1344" s="115"/>
      <c r="BG1344" s="115"/>
      <c r="BH1344" s="115"/>
      <c r="BI1344" s="115"/>
      <c r="BJ1344" s="115"/>
      <c r="BK1344" s="115"/>
      <c r="BQ1344" s="74" t="str">
        <f t="shared" si="730"/>
        <v>19405-(16)</v>
      </c>
      <c r="BR1344" s="120" t="str">
        <f t="shared" si="731"/>
        <v>Butter Fly Valve</v>
      </c>
      <c r="BS1344" s="120">
        <f t="shared" si="732"/>
        <v>72.36</v>
      </c>
      <c r="BU1344" s="74" t="str">
        <f t="shared" si="733"/>
        <v xml:space="preserve"> </v>
      </c>
      <c r="BV1344" s="120" t="str">
        <f t="shared" si="734"/>
        <v xml:space="preserve"> </v>
      </c>
      <c r="BW1344" s="120" t="str">
        <f t="shared" si="735"/>
        <v xml:space="preserve">  </v>
      </c>
      <c r="BY1344" s="74" t="str">
        <f t="shared" si="736"/>
        <v xml:space="preserve"> </v>
      </c>
      <c r="BZ1344" s="120" t="str">
        <f t="shared" si="737"/>
        <v xml:space="preserve"> </v>
      </c>
      <c r="CA1344" s="120" t="str">
        <f t="shared" si="738"/>
        <v xml:space="preserve"> </v>
      </c>
      <c r="CC1344" s="115" t="str">
        <f t="shared" si="739"/>
        <v xml:space="preserve"> </v>
      </c>
      <c r="CD1344" s="120" t="str">
        <f t="shared" si="740"/>
        <v xml:space="preserve"> </v>
      </c>
      <c r="CE1344" s="417" t="str">
        <f t="shared" si="741"/>
        <v xml:space="preserve"> </v>
      </c>
      <c r="CF1344" s="115"/>
      <c r="CG1344" s="115" t="str">
        <f t="shared" si="742"/>
        <v xml:space="preserve"> </v>
      </c>
      <c r="CH1344" s="120" t="str">
        <f t="shared" si="743"/>
        <v xml:space="preserve"> </v>
      </c>
      <c r="CI1344" s="417" t="str">
        <f t="shared" si="744"/>
        <v xml:space="preserve"> </v>
      </c>
      <c r="CJ1344" s="115"/>
      <c r="CK1344" s="115" t="str">
        <f t="shared" si="745"/>
        <v xml:space="preserve"> </v>
      </c>
      <c r="CL1344" s="120" t="str">
        <f t="shared" si="746"/>
        <v xml:space="preserve"> </v>
      </c>
      <c r="CM1344" s="417" t="str">
        <f t="shared" si="749"/>
        <v xml:space="preserve"> </v>
      </c>
      <c r="IS1344" s="107">
        <v>30.2</v>
      </c>
    </row>
    <row r="1345" spans="2:253" s="74" customFormat="1" ht="17.100000000000001" hidden="1" customHeight="1" x14ac:dyDescent="0.25">
      <c r="B1345" s="504">
        <f>IF(AND('KB Duct Parts'!$BL$14=1,'KB Duct Parts'!S20&gt;0),'KB Duct Parts'!S20,0)</f>
        <v>0</v>
      </c>
      <c r="C1345" s="508">
        <v>19406</v>
      </c>
      <c r="D1345" s="506">
        <f t="shared" si="750"/>
        <v>19406</v>
      </c>
      <c r="E1345" s="504" t="s">
        <v>863</v>
      </c>
      <c r="F1345" s="508" t="str">
        <f t="shared" si="716"/>
        <v xml:space="preserve"> </v>
      </c>
      <c r="G1345" s="509" t="s">
        <v>1417</v>
      </c>
      <c r="H1345" s="504" t="s">
        <v>923</v>
      </c>
      <c r="I1345" s="1035"/>
      <c r="J1345" s="1036"/>
      <c r="K1345" s="516" t="s">
        <v>881</v>
      </c>
      <c r="L1345" s="521">
        <v>18</v>
      </c>
      <c r="M1345" s="517" t="str">
        <f t="shared" si="747"/>
        <v>Y</v>
      </c>
      <c r="N1345" s="514">
        <f t="shared" si="717"/>
        <v>60.9</v>
      </c>
      <c r="O1345" s="518">
        <f t="shared" si="723"/>
        <v>0</v>
      </c>
      <c r="P1345" s="680">
        <f>'KB Duct Parts'!$AE$3</f>
        <v>0</v>
      </c>
      <c r="Q1345" s="681">
        <f t="shared" si="718"/>
        <v>0</v>
      </c>
      <c r="R1345" s="682">
        <f t="shared" si="719"/>
        <v>0</v>
      </c>
      <c r="S1345" s="716">
        <f t="shared" si="720"/>
        <v>0.35</v>
      </c>
      <c r="T1345" s="679">
        <f t="shared" si="721"/>
        <v>0</v>
      </c>
      <c r="U1345" s="679">
        <f t="shared" si="722"/>
        <v>0</v>
      </c>
      <c r="Y1345" s="120"/>
      <c r="AD1345" s="79"/>
      <c r="AE1345" s="75"/>
      <c r="AF1345" s="370">
        <v>18</v>
      </c>
      <c r="AG1345" s="374">
        <v>16</v>
      </c>
      <c r="AH1345" s="378">
        <v>14</v>
      </c>
      <c r="AI1345" s="381">
        <v>12</v>
      </c>
      <c r="AJ1345" s="386"/>
      <c r="AK1345" s="391"/>
      <c r="AL1345" s="386"/>
      <c r="AM1345" s="363">
        <f t="shared" si="748"/>
        <v>1</v>
      </c>
      <c r="AN1345" s="578">
        <v>60.9</v>
      </c>
      <c r="AO1345" s="120">
        <f t="shared" si="729"/>
        <v>73.08</v>
      </c>
      <c r="AP1345" s="120">
        <f t="shared" si="724"/>
        <v>79.17</v>
      </c>
      <c r="AQ1345" s="120">
        <f t="shared" si="725"/>
        <v>85.259999999999991</v>
      </c>
      <c r="AR1345" s="120">
        <f t="shared" si="726"/>
        <v>0</v>
      </c>
      <c r="AS1345" s="120">
        <f t="shared" si="727"/>
        <v>0</v>
      </c>
      <c r="AT1345" s="120">
        <f t="shared" si="728"/>
        <v>0</v>
      </c>
      <c r="AU1345" s="74" t="s">
        <v>717</v>
      </c>
      <c r="AV1345" s="115"/>
      <c r="AW1345" s="395"/>
      <c r="AX1345" s="571">
        <v>1.2</v>
      </c>
      <c r="AY1345" s="572">
        <v>1.3</v>
      </c>
      <c r="AZ1345" s="572">
        <v>1.4</v>
      </c>
      <c r="BA1345" s="572">
        <v>0</v>
      </c>
      <c r="BB1345" s="573">
        <v>0</v>
      </c>
      <c r="BC1345" s="395">
        <v>0</v>
      </c>
      <c r="BD1345" s="115"/>
      <c r="BE1345" s="115"/>
      <c r="BF1345" s="115"/>
      <c r="BG1345" s="115"/>
      <c r="BH1345" s="115"/>
      <c r="BI1345" s="115"/>
      <c r="BJ1345" s="115"/>
      <c r="BK1345" s="115"/>
      <c r="BQ1345" s="74" t="str">
        <f t="shared" si="730"/>
        <v>19406-(16)</v>
      </c>
      <c r="BR1345" s="120" t="str">
        <f t="shared" si="731"/>
        <v>Butter Fly Valve</v>
      </c>
      <c r="BS1345" s="120">
        <f t="shared" si="732"/>
        <v>73.08</v>
      </c>
      <c r="BU1345" s="74" t="str">
        <f t="shared" si="733"/>
        <v>19406-(14)</v>
      </c>
      <c r="BV1345" s="120" t="str">
        <f t="shared" si="734"/>
        <v>Butter Fly Valve</v>
      </c>
      <c r="BW1345" s="120">
        <f t="shared" si="735"/>
        <v>79.17</v>
      </c>
      <c r="BY1345" s="74" t="str">
        <f t="shared" si="736"/>
        <v>19406-(12)</v>
      </c>
      <c r="BZ1345" s="120" t="str">
        <f t="shared" si="737"/>
        <v>Butter Fly Valve</v>
      </c>
      <c r="CA1345" s="120">
        <f t="shared" si="738"/>
        <v>85.259999999999991</v>
      </c>
      <c r="CC1345" s="115" t="str">
        <f t="shared" si="739"/>
        <v xml:space="preserve"> </v>
      </c>
      <c r="CD1345" s="120" t="str">
        <f t="shared" si="740"/>
        <v xml:space="preserve"> </v>
      </c>
      <c r="CE1345" s="417" t="str">
        <f t="shared" si="741"/>
        <v xml:space="preserve"> </v>
      </c>
      <c r="CF1345" s="115"/>
      <c r="CG1345" s="115" t="str">
        <f t="shared" si="742"/>
        <v xml:space="preserve"> </v>
      </c>
      <c r="CH1345" s="120" t="str">
        <f t="shared" si="743"/>
        <v xml:space="preserve"> </v>
      </c>
      <c r="CI1345" s="417" t="str">
        <f t="shared" si="744"/>
        <v xml:space="preserve"> </v>
      </c>
      <c r="CJ1345" s="115"/>
      <c r="CK1345" s="115" t="str">
        <f t="shared" si="745"/>
        <v xml:space="preserve"> </v>
      </c>
      <c r="CL1345" s="120" t="str">
        <f t="shared" si="746"/>
        <v xml:space="preserve"> </v>
      </c>
      <c r="CM1345" s="417" t="str">
        <f t="shared" si="749"/>
        <v xml:space="preserve"> </v>
      </c>
      <c r="IS1345" s="107">
        <v>30.5</v>
      </c>
    </row>
    <row r="1346" spans="2:253" s="74" customFormat="1" ht="17.100000000000001" hidden="1" customHeight="1" x14ac:dyDescent="0.25">
      <c r="B1346" s="504">
        <f>IF(AND('KB Duct Parts'!$BL$14=1,'KB Duct Parts'!S21&gt;0),'KB Duct Parts'!S21,0)</f>
        <v>0</v>
      </c>
      <c r="C1346" s="508">
        <v>19407</v>
      </c>
      <c r="D1346" s="506">
        <f t="shared" si="750"/>
        <v>19407</v>
      </c>
      <c r="E1346" s="504" t="s">
        <v>864</v>
      </c>
      <c r="F1346" s="508" t="str">
        <f t="shared" si="716"/>
        <v xml:space="preserve"> </v>
      </c>
      <c r="G1346" s="509" t="s">
        <v>1417</v>
      </c>
      <c r="H1346" s="504" t="s">
        <v>923</v>
      </c>
      <c r="I1346" s="1035"/>
      <c r="J1346" s="1036"/>
      <c r="K1346" s="516" t="s">
        <v>881</v>
      </c>
      <c r="L1346" s="521">
        <v>18</v>
      </c>
      <c r="M1346" s="517" t="str">
        <f t="shared" si="747"/>
        <v>Y</v>
      </c>
      <c r="N1346" s="514">
        <f t="shared" si="717"/>
        <v>64.599999999999994</v>
      </c>
      <c r="O1346" s="518">
        <f t="shared" si="723"/>
        <v>0</v>
      </c>
      <c r="P1346" s="680">
        <f>'KB Duct Parts'!$AE$3</f>
        <v>0</v>
      </c>
      <c r="Q1346" s="681">
        <f t="shared" si="718"/>
        <v>0</v>
      </c>
      <c r="R1346" s="682">
        <f t="shared" si="719"/>
        <v>0</v>
      </c>
      <c r="S1346" s="716">
        <f t="shared" si="720"/>
        <v>0.35</v>
      </c>
      <c r="T1346" s="679">
        <f t="shared" si="721"/>
        <v>0</v>
      </c>
      <c r="U1346" s="679">
        <f t="shared" si="722"/>
        <v>0</v>
      </c>
      <c r="Y1346" s="120"/>
      <c r="AD1346" s="79"/>
      <c r="AE1346" s="75"/>
      <c r="AF1346" s="370">
        <v>18</v>
      </c>
      <c r="AG1346" s="374">
        <v>16</v>
      </c>
      <c r="AH1346" s="378">
        <v>14</v>
      </c>
      <c r="AI1346" s="381">
        <v>12</v>
      </c>
      <c r="AJ1346" s="386">
        <v>10</v>
      </c>
      <c r="AK1346" s="391"/>
      <c r="AL1346" s="386"/>
      <c r="AM1346" s="363">
        <f t="shared" si="748"/>
        <v>1</v>
      </c>
      <c r="AN1346" s="578">
        <v>64.599999999999994</v>
      </c>
      <c r="AO1346" s="120">
        <f t="shared" si="729"/>
        <v>77.52</v>
      </c>
      <c r="AP1346" s="120">
        <f t="shared" si="724"/>
        <v>83.97999999999999</v>
      </c>
      <c r="AQ1346" s="120">
        <f t="shared" si="725"/>
        <v>90.439999999999984</v>
      </c>
      <c r="AR1346" s="120">
        <f t="shared" si="726"/>
        <v>96.899999999999991</v>
      </c>
      <c r="AS1346" s="120">
        <f t="shared" si="727"/>
        <v>0</v>
      </c>
      <c r="AT1346" s="120">
        <f t="shared" si="728"/>
        <v>0</v>
      </c>
      <c r="AU1346" s="74" t="s">
        <v>717</v>
      </c>
      <c r="AV1346" s="115"/>
      <c r="AW1346" s="395"/>
      <c r="AX1346" s="571">
        <v>1.2</v>
      </c>
      <c r="AY1346" s="572">
        <v>1.3</v>
      </c>
      <c r="AZ1346" s="572">
        <v>1.4</v>
      </c>
      <c r="BA1346" s="572">
        <v>1.5</v>
      </c>
      <c r="BB1346" s="573">
        <v>0</v>
      </c>
      <c r="BC1346" s="395">
        <v>0</v>
      </c>
      <c r="BD1346" s="115"/>
      <c r="BE1346" s="115"/>
      <c r="BF1346" s="115"/>
      <c r="BG1346" s="115"/>
      <c r="BH1346" s="115"/>
      <c r="BI1346" s="115"/>
      <c r="BJ1346" s="115"/>
      <c r="BK1346" s="115"/>
      <c r="BQ1346" s="74" t="str">
        <f t="shared" si="730"/>
        <v>19407-(16)</v>
      </c>
      <c r="BR1346" s="120" t="str">
        <f t="shared" si="731"/>
        <v>Butter Fly Valve</v>
      </c>
      <c r="BS1346" s="120">
        <f t="shared" si="732"/>
        <v>77.52</v>
      </c>
      <c r="BU1346" s="74" t="str">
        <f t="shared" si="733"/>
        <v>19407-(14)</v>
      </c>
      <c r="BV1346" s="120" t="str">
        <f t="shared" si="734"/>
        <v>Butter Fly Valve</v>
      </c>
      <c r="BW1346" s="120">
        <f t="shared" si="735"/>
        <v>83.97999999999999</v>
      </c>
      <c r="BY1346" s="74" t="str">
        <f t="shared" si="736"/>
        <v>19407-(12)</v>
      </c>
      <c r="BZ1346" s="120" t="str">
        <f t="shared" si="737"/>
        <v>Butter Fly Valve</v>
      </c>
      <c r="CA1346" s="120">
        <f t="shared" si="738"/>
        <v>90.439999999999984</v>
      </c>
      <c r="CC1346" s="115" t="str">
        <f t="shared" si="739"/>
        <v>19407-(10)</v>
      </c>
      <c r="CD1346" s="120" t="str">
        <f t="shared" si="740"/>
        <v>Butter Fly Valve</v>
      </c>
      <c r="CE1346" s="417">
        <f t="shared" si="741"/>
        <v>96.899999999999991</v>
      </c>
      <c r="CF1346" s="115"/>
      <c r="CG1346" s="115" t="str">
        <f t="shared" si="742"/>
        <v xml:space="preserve"> </v>
      </c>
      <c r="CH1346" s="120" t="str">
        <f t="shared" si="743"/>
        <v xml:space="preserve"> </v>
      </c>
      <c r="CI1346" s="417" t="str">
        <f t="shared" si="744"/>
        <v xml:space="preserve"> </v>
      </c>
      <c r="CJ1346" s="115"/>
      <c r="CK1346" s="115" t="str">
        <f t="shared" si="745"/>
        <v xml:space="preserve"> </v>
      </c>
      <c r="CL1346" s="120" t="str">
        <f t="shared" si="746"/>
        <v xml:space="preserve"> </v>
      </c>
      <c r="CM1346" s="417" t="str">
        <f t="shared" si="749"/>
        <v xml:space="preserve"> </v>
      </c>
      <c r="IS1346" s="107">
        <v>32.4</v>
      </c>
    </row>
    <row r="1347" spans="2:253" s="74" customFormat="1" ht="17.100000000000001" hidden="1" customHeight="1" x14ac:dyDescent="0.25">
      <c r="B1347" s="504">
        <f>IF(AND('KB Duct Parts'!$BL$14=1,'KB Duct Parts'!S22&gt;0),'KB Duct Parts'!S22,0)</f>
        <v>0</v>
      </c>
      <c r="C1347" s="508">
        <v>19408</v>
      </c>
      <c r="D1347" s="506">
        <f t="shared" si="750"/>
        <v>19408</v>
      </c>
      <c r="E1347" s="504" t="s">
        <v>865</v>
      </c>
      <c r="F1347" s="508" t="str">
        <f t="shared" si="716"/>
        <v xml:space="preserve"> </v>
      </c>
      <c r="G1347" s="509" t="s">
        <v>1417</v>
      </c>
      <c r="H1347" s="504" t="s">
        <v>923</v>
      </c>
      <c r="I1347" s="1035"/>
      <c r="J1347" s="1036"/>
      <c r="K1347" s="516" t="s">
        <v>881</v>
      </c>
      <c r="L1347" s="521">
        <v>18</v>
      </c>
      <c r="M1347" s="517" t="str">
        <f t="shared" si="747"/>
        <v>Y</v>
      </c>
      <c r="N1347" s="514">
        <f t="shared" si="717"/>
        <v>64.8</v>
      </c>
      <c r="O1347" s="518">
        <f t="shared" si="723"/>
        <v>0</v>
      </c>
      <c r="P1347" s="680">
        <f>'KB Duct Parts'!$AE$3</f>
        <v>0</v>
      </c>
      <c r="Q1347" s="681">
        <f t="shared" si="718"/>
        <v>0</v>
      </c>
      <c r="R1347" s="682">
        <f t="shared" si="719"/>
        <v>0</v>
      </c>
      <c r="S1347" s="716">
        <f t="shared" si="720"/>
        <v>0.35</v>
      </c>
      <c r="T1347" s="679">
        <f t="shared" si="721"/>
        <v>0</v>
      </c>
      <c r="U1347" s="679">
        <f t="shared" si="722"/>
        <v>0</v>
      </c>
      <c r="Y1347" s="120"/>
      <c r="AD1347" s="79"/>
      <c r="AE1347" s="75"/>
      <c r="AF1347" s="370">
        <v>18</v>
      </c>
      <c r="AG1347" s="374">
        <v>16</v>
      </c>
      <c r="AH1347" s="378">
        <v>14</v>
      </c>
      <c r="AI1347" s="381">
        <v>12</v>
      </c>
      <c r="AJ1347" s="386">
        <v>10</v>
      </c>
      <c r="AK1347" s="391"/>
      <c r="AL1347" s="386"/>
      <c r="AM1347" s="363">
        <f t="shared" si="748"/>
        <v>1</v>
      </c>
      <c r="AN1347" s="578">
        <v>64.8</v>
      </c>
      <c r="AO1347" s="120">
        <f t="shared" si="729"/>
        <v>77.759999999999991</v>
      </c>
      <c r="AP1347" s="120">
        <f t="shared" si="724"/>
        <v>84.24</v>
      </c>
      <c r="AQ1347" s="120">
        <f t="shared" si="725"/>
        <v>90.719999999999985</v>
      </c>
      <c r="AR1347" s="120">
        <f t="shared" si="726"/>
        <v>97.199999999999989</v>
      </c>
      <c r="AS1347" s="120">
        <f t="shared" si="727"/>
        <v>0</v>
      </c>
      <c r="AT1347" s="120">
        <f t="shared" si="728"/>
        <v>0</v>
      </c>
      <c r="AU1347" s="74" t="s">
        <v>717</v>
      </c>
      <c r="AV1347" s="115"/>
      <c r="AW1347" s="395"/>
      <c r="AX1347" s="571">
        <v>1.2</v>
      </c>
      <c r="AY1347" s="572">
        <v>1.3</v>
      </c>
      <c r="AZ1347" s="572">
        <v>1.4</v>
      </c>
      <c r="BA1347" s="572">
        <v>1.5</v>
      </c>
      <c r="BB1347" s="573">
        <v>0</v>
      </c>
      <c r="BC1347" s="395">
        <v>0</v>
      </c>
      <c r="BD1347" s="115"/>
      <c r="BE1347" s="115"/>
      <c r="BF1347" s="115"/>
      <c r="BG1347" s="115"/>
      <c r="BH1347" s="115"/>
      <c r="BI1347" s="115"/>
      <c r="BJ1347" s="115"/>
      <c r="BK1347" s="115"/>
      <c r="BQ1347" s="74" t="str">
        <f t="shared" si="730"/>
        <v>19408-(16)</v>
      </c>
      <c r="BR1347" s="120" t="str">
        <f t="shared" si="731"/>
        <v>Butter Fly Valve</v>
      </c>
      <c r="BS1347" s="120">
        <f t="shared" si="732"/>
        <v>77.759999999999991</v>
      </c>
      <c r="BU1347" s="74" t="str">
        <f t="shared" si="733"/>
        <v>19408-(14)</v>
      </c>
      <c r="BV1347" s="120" t="str">
        <f t="shared" si="734"/>
        <v>Butter Fly Valve</v>
      </c>
      <c r="BW1347" s="120">
        <f t="shared" si="735"/>
        <v>84.24</v>
      </c>
      <c r="BY1347" s="74" t="str">
        <f t="shared" si="736"/>
        <v>19408-(12)</v>
      </c>
      <c r="BZ1347" s="120" t="str">
        <f t="shared" si="737"/>
        <v>Butter Fly Valve</v>
      </c>
      <c r="CA1347" s="120">
        <f t="shared" si="738"/>
        <v>90.719999999999985</v>
      </c>
      <c r="CC1347" s="115" t="str">
        <f t="shared" si="739"/>
        <v>19408-(10)</v>
      </c>
      <c r="CD1347" s="120" t="str">
        <f t="shared" si="740"/>
        <v>Butter Fly Valve</v>
      </c>
      <c r="CE1347" s="417">
        <f t="shared" si="741"/>
        <v>97.199999999999989</v>
      </c>
      <c r="CF1347" s="115"/>
      <c r="CG1347" s="115" t="str">
        <f t="shared" si="742"/>
        <v xml:space="preserve"> </v>
      </c>
      <c r="CH1347" s="120" t="str">
        <f t="shared" si="743"/>
        <v xml:space="preserve"> </v>
      </c>
      <c r="CI1347" s="417" t="str">
        <f t="shared" si="744"/>
        <v xml:space="preserve"> </v>
      </c>
      <c r="CJ1347" s="115"/>
      <c r="CK1347" s="115" t="str">
        <f t="shared" si="745"/>
        <v xml:space="preserve"> </v>
      </c>
      <c r="CL1347" s="120" t="str">
        <f t="shared" si="746"/>
        <v xml:space="preserve"> </v>
      </c>
      <c r="CM1347" s="417" t="str">
        <f t="shared" si="749"/>
        <v xml:space="preserve"> </v>
      </c>
      <c r="IS1347" s="107">
        <v>32.6</v>
      </c>
    </row>
    <row r="1348" spans="2:253" s="74" customFormat="1" ht="17.100000000000001" hidden="1" customHeight="1" x14ac:dyDescent="0.25">
      <c r="B1348" s="504">
        <f>IF(AND('KB Duct Parts'!$BL$14=1,'KB Duct Parts'!S23&gt;0),'KB Duct Parts'!S23,0)</f>
        <v>0</v>
      </c>
      <c r="C1348" s="508">
        <v>19409</v>
      </c>
      <c r="D1348" s="506">
        <f t="shared" si="750"/>
        <v>19409</v>
      </c>
      <c r="E1348" s="504" t="s">
        <v>866</v>
      </c>
      <c r="F1348" s="508" t="str">
        <f t="shared" si="716"/>
        <v xml:space="preserve"> </v>
      </c>
      <c r="G1348" s="509" t="s">
        <v>1417</v>
      </c>
      <c r="H1348" s="504" t="s">
        <v>923</v>
      </c>
      <c r="I1348" s="1035"/>
      <c r="J1348" s="1036"/>
      <c r="K1348" s="516" t="s">
        <v>881</v>
      </c>
      <c r="L1348" s="521">
        <v>18</v>
      </c>
      <c r="M1348" s="517" t="str">
        <f t="shared" si="747"/>
        <v>Y</v>
      </c>
      <c r="N1348" s="514">
        <f t="shared" si="717"/>
        <v>66.099999999999994</v>
      </c>
      <c r="O1348" s="518">
        <f t="shared" si="723"/>
        <v>0</v>
      </c>
      <c r="P1348" s="680">
        <f>'KB Duct Parts'!$AE$3</f>
        <v>0</v>
      </c>
      <c r="Q1348" s="681">
        <f t="shared" si="718"/>
        <v>0</v>
      </c>
      <c r="R1348" s="682">
        <f t="shared" si="719"/>
        <v>0</v>
      </c>
      <c r="S1348" s="716">
        <f t="shared" si="720"/>
        <v>0.35</v>
      </c>
      <c r="T1348" s="679">
        <f t="shared" si="721"/>
        <v>0</v>
      </c>
      <c r="U1348" s="679">
        <f t="shared" si="722"/>
        <v>0</v>
      </c>
      <c r="Y1348" s="120"/>
      <c r="AD1348" s="79"/>
      <c r="AE1348" s="75"/>
      <c r="AF1348" s="370">
        <v>18</v>
      </c>
      <c r="AG1348" s="374">
        <v>16</v>
      </c>
      <c r="AH1348" s="378">
        <v>14</v>
      </c>
      <c r="AI1348" s="381">
        <v>12</v>
      </c>
      <c r="AJ1348" s="386">
        <v>10</v>
      </c>
      <c r="AK1348" s="391"/>
      <c r="AL1348" s="386"/>
      <c r="AM1348" s="363">
        <f t="shared" si="748"/>
        <v>1</v>
      </c>
      <c r="AN1348" s="578">
        <v>66.099999999999994</v>
      </c>
      <c r="AO1348" s="120">
        <f t="shared" si="729"/>
        <v>79.319999999999993</v>
      </c>
      <c r="AP1348" s="120">
        <f t="shared" si="724"/>
        <v>85.929999999999993</v>
      </c>
      <c r="AQ1348" s="120">
        <f t="shared" si="725"/>
        <v>92.539999999999992</v>
      </c>
      <c r="AR1348" s="120">
        <f t="shared" si="726"/>
        <v>99.149999999999991</v>
      </c>
      <c r="AS1348" s="120">
        <f t="shared" si="727"/>
        <v>0</v>
      </c>
      <c r="AT1348" s="120">
        <f t="shared" si="728"/>
        <v>0</v>
      </c>
      <c r="AU1348" s="74" t="s">
        <v>717</v>
      </c>
      <c r="AV1348" s="115"/>
      <c r="AW1348" s="395"/>
      <c r="AX1348" s="571">
        <v>1.2</v>
      </c>
      <c r="AY1348" s="572">
        <v>1.3</v>
      </c>
      <c r="AZ1348" s="572">
        <v>1.4</v>
      </c>
      <c r="BA1348" s="572">
        <v>1.5</v>
      </c>
      <c r="BB1348" s="573">
        <v>0</v>
      </c>
      <c r="BC1348" s="395">
        <v>0</v>
      </c>
      <c r="BD1348" s="115"/>
      <c r="BE1348" s="115"/>
      <c r="BF1348" s="115"/>
      <c r="BG1348" s="115"/>
      <c r="BH1348" s="115"/>
      <c r="BI1348" s="115"/>
      <c r="BJ1348" s="115"/>
      <c r="BK1348" s="115"/>
      <c r="BQ1348" s="74" t="str">
        <f t="shared" si="730"/>
        <v>19409-(16)</v>
      </c>
      <c r="BR1348" s="120" t="str">
        <f t="shared" si="731"/>
        <v>Butter Fly Valve</v>
      </c>
      <c r="BS1348" s="120">
        <f t="shared" si="732"/>
        <v>79.319999999999993</v>
      </c>
      <c r="BU1348" s="74" t="str">
        <f t="shared" si="733"/>
        <v>19409-(14)</v>
      </c>
      <c r="BV1348" s="120" t="str">
        <f t="shared" si="734"/>
        <v>Butter Fly Valve</v>
      </c>
      <c r="BW1348" s="120">
        <f t="shared" si="735"/>
        <v>85.929999999999993</v>
      </c>
      <c r="BY1348" s="74" t="str">
        <f t="shared" si="736"/>
        <v>19409-(12)</v>
      </c>
      <c r="BZ1348" s="120" t="str">
        <f t="shared" si="737"/>
        <v>Butter Fly Valve</v>
      </c>
      <c r="CA1348" s="120">
        <f t="shared" si="738"/>
        <v>92.539999999999992</v>
      </c>
      <c r="CC1348" s="115" t="str">
        <f t="shared" si="739"/>
        <v>19409-(10)</v>
      </c>
      <c r="CD1348" s="120" t="str">
        <f t="shared" si="740"/>
        <v>Butter Fly Valve</v>
      </c>
      <c r="CE1348" s="417">
        <f t="shared" si="741"/>
        <v>99.149999999999991</v>
      </c>
      <c r="CF1348" s="115"/>
      <c r="CG1348" s="115" t="str">
        <f t="shared" si="742"/>
        <v xml:space="preserve"> </v>
      </c>
      <c r="CH1348" s="120" t="str">
        <f t="shared" si="743"/>
        <v xml:space="preserve"> </v>
      </c>
      <c r="CI1348" s="417" t="str">
        <f t="shared" si="744"/>
        <v xml:space="preserve"> </v>
      </c>
      <c r="CJ1348" s="115"/>
      <c r="CK1348" s="115" t="str">
        <f t="shared" si="745"/>
        <v xml:space="preserve"> </v>
      </c>
      <c r="CL1348" s="120" t="str">
        <f t="shared" si="746"/>
        <v xml:space="preserve"> </v>
      </c>
      <c r="CM1348" s="417" t="str">
        <f t="shared" si="749"/>
        <v xml:space="preserve"> </v>
      </c>
      <c r="IS1348" s="107">
        <v>33.1</v>
      </c>
    </row>
    <row r="1349" spans="2:253" s="74" customFormat="1" ht="17.100000000000001" hidden="1" customHeight="1" x14ac:dyDescent="0.25">
      <c r="B1349" s="504">
        <f>IF(AND('KB Duct Parts'!$BL$14=1,'KB Duct Parts'!S24&gt;0),'KB Duct Parts'!S24,0)</f>
        <v>0</v>
      </c>
      <c r="C1349" s="508">
        <v>19410</v>
      </c>
      <c r="D1349" s="506">
        <f t="shared" si="750"/>
        <v>19410</v>
      </c>
      <c r="E1349" s="504" t="s">
        <v>867</v>
      </c>
      <c r="F1349" s="508" t="str">
        <f t="shared" si="716"/>
        <v xml:space="preserve"> </v>
      </c>
      <c r="G1349" s="509" t="s">
        <v>1417</v>
      </c>
      <c r="H1349" s="504" t="s">
        <v>923</v>
      </c>
      <c r="I1349" s="1035"/>
      <c r="J1349" s="1036"/>
      <c r="K1349" s="516" t="s">
        <v>881</v>
      </c>
      <c r="L1349" s="521">
        <v>18</v>
      </c>
      <c r="M1349" s="517" t="str">
        <f t="shared" si="747"/>
        <v>Y</v>
      </c>
      <c r="N1349" s="514">
        <f t="shared" si="717"/>
        <v>67</v>
      </c>
      <c r="O1349" s="518">
        <f t="shared" si="723"/>
        <v>0</v>
      </c>
      <c r="P1349" s="680">
        <f>'KB Duct Parts'!$AE$3</f>
        <v>0</v>
      </c>
      <c r="Q1349" s="681">
        <f t="shared" si="718"/>
        <v>0</v>
      </c>
      <c r="R1349" s="682">
        <f t="shared" si="719"/>
        <v>0</v>
      </c>
      <c r="S1349" s="716">
        <f t="shared" si="720"/>
        <v>0.35</v>
      </c>
      <c r="T1349" s="679">
        <f t="shared" si="721"/>
        <v>0</v>
      </c>
      <c r="U1349" s="679">
        <f t="shared" si="722"/>
        <v>0</v>
      </c>
      <c r="Y1349" s="120"/>
      <c r="AD1349" s="79"/>
      <c r="AE1349" s="75"/>
      <c r="AF1349" s="370">
        <v>18</v>
      </c>
      <c r="AG1349" s="374">
        <v>16</v>
      </c>
      <c r="AH1349" s="378">
        <v>14</v>
      </c>
      <c r="AI1349" s="381">
        <v>12</v>
      </c>
      <c r="AJ1349" s="386">
        <v>10</v>
      </c>
      <c r="AK1349" s="391"/>
      <c r="AL1349" s="386"/>
      <c r="AM1349" s="363">
        <f t="shared" si="748"/>
        <v>1</v>
      </c>
      <c r="AN1349" s="578">
        <v>67</v>
      </c>
      <c r="AO1349" s="120">
        <f t="shared" si="729"/>
        <v>80.399999999999991</v>
      </c>
      <c r="AP1349" s="120">
        <f t="shared" si="724"/>
        <v>87.100000000000009</v>
      </c>
      <c r="AQ1349" s="120">
        <f t="shared" si="725"/>
        <v>93.8</v>
      </c>
      <c r="AR1349" s="120">
        <f t="shared" si="726"/>
        <v>100.5</v>
      </c>
      <c r="AS1349" s="120">
        <f t="shared" si="727"/>
        <v>0</v>
      </c>
      <c r="AT1349" s="120">
        <f t="shared" si="728"/>
        <v>0</v>
      </c>
      <c r="AU1349" s="74" t="s">
        <v>717</v>
      </c>
      <c r="AV1349" s="115"/>
      <c r="AW1349" s="395"/>
      <c r="AX1349" s="571">
        <v>1.2</v>
      </c>
      <c r="AY1349" s="572">
        <v>1.3</v>
      </c>
      <c r="AZ1349" s="572">
        <v>1.4</v>
      </c>
      <c r="BA1349" s="572">
        <v>1.5</v>
      </c>
      <c r="BB1349" s="573">
        <v>0</v>
      </c>
      <c r="BC1349" s="395">
        <v>0</v>
      </c>
      <c r="BD1349" s="115"/>
      <c r="BE1349" s="115"/>
      <c r="BF1349" s="115"/>
      <c r="BG1349" s="115"/>
      <c r="BH1349" s="115"/>
      <c r="BI1349" s="115"/>
      <c r="BJ1349" s="115"/>
      <c r="BK1349" s="115"/>
      <c r="BQ1349" s="74" t="str">
        <f t="shared" si="730"/>
        <v>19410-(16)</v>
      </c>
      <c r="BR1349" s="120" t="str">
        <f t="shared" si="731"/>
        <v>Butter Fly Valve</v>
      </c>
      <c r="BS1349" s="120">
        <f t="shared" si="732"/>
        <v>80.399999999999991</v>
      </c>
      <c r="BU1349" s="74" t="str">
        <f t="shared" si="733"/>
        <v>19410-(14)</v>
      </c>
      <c r="BV1349" s="120" t="str">
        <f t="shared" si="734"/>
        <v>Butter Fly Valve</v>
      </c>
      <c r="BW1349" s="120">
        <f t="shared" si="735"/>
        <v>87.100000000000009</v>
      </c>
      <c r="BY1349" s="74" t="str">
        <f t="shared" si="736"/>
        <v>19410-(12)</v>
      </c>
      <c r="BZ1349" s="120" t="str">
        <f t="shared" si="737"/>
        <v>Butter Fly Valve</v>
      </c>
      <c r="CA1349" s="120">
        <f t="shared" si="738"/>
        <v>93.8</v>
      </c>
      <c r="CC1349" s="115" t="str">
        <f t="shared" si="739"/>
        <v>19410-(10)</v>
      </c>
      <c r="CD1349" s="120" t="str">
        <f t="shared" si="740"/>
        <v>Butter Fly Valve</v>
      </c>
      <c r="CE1349" s="417">
        <f t="shared" si="741"/>
        <v>100.5</v>
      </c>
      <c r="CF1349" s="115"/>
      <c r="CG1349" s="115" t="str">
        <f t="shared" si="742"/>
        <v xml:space="preserve"> </v>
      </c>
      <c r="CH1349" s="120" t="str">
        <f t="shared" si="743"/>
        <v xml:space="preserve"> </v>
      </c>
      <c r="CI1349" s="417" t="str">
        <f t="shared" si="744"/>
        <v xml:space="preserve"> </v>
      </c>
      <c r="CJ1349" s="115"/>
      <c r="CK1349" s="115" t="str">
        <f t="shared" si="745"/>
        <v xml:space="preserve"> </v>
      </c>
      <c r="CL1349" s="120" t="str">
        <f t="shared" si="746"/>
        <v xml:space="preserve"> </v>
      </c>
      <c r="CM1349" s="417" t="str">
        <f t="shared" si="749"/>
        <v xml:space="preserve"> </v>
      </c>
      <c r="IS1349" s="107">
        <v>33.5</v>
      </c>
    </row>
    <row r="1350" spans="2:253" s="74" customFormat="1" ht="17.100000000000001" hidden="1" customHeight="1" x14ac:dyDescent="0.25">
      <c r="B1350" s="504">
        <f>IF(AND('KB Duct Parts'!$BL$14=1,'KB Duct Parts'!S25&gt;0),'KB Duct Parts'!S25,0)</f>
        <v>0</v>
      </c>
      <c r="C1350" s="508">
        <v>19411</v>
      </c>
      <c r="D1350" s="506">
        <f t="shared" si="750"/>
        <v>19411</v>
      </c>
      <c r="E1350" s="504" t="s">
        <v>868</v>
      </c>
      <c r="F1350" s="508" t="str">
        <f t="shared" ref="F1350:F1413" si="751">IF(AM1350&gt;1,"Non-Std"," ")</f>
        <v xml:space="preserve"> </v>
      </c>
      <c r="G1350" s="509" t="s">
        <v>1417</v>
      </c>
      <c r="H1350" s="504" t="s">
        <v>923</v>
      </c>
      <c r="I1350" s="1035"/>
      <c r="J1350" s="1036"/>
      <c r="K1350" s="516" t="s">
        <v>881</v>
      </c>
      <c r="L1350" s="521">
        <v>18</v>
      </c>
      <c r="M1350" s="517" t="str">
        <f t="shared" si="747"/>
        <v>Y</v>
      </c>
      <c r="N1350" s="514">
        <f t="shared" si="717"/>
        <v>67.099999999999994</v>
      </c>
      <c r="O1350" s="518">
        <f t="shared" si="723"/>
        <v>0</v>
      </c>
      <c r="P1350" s="680">
        <f>'KB Duct Parts'!$AE$3</f>
        <v>0</v>
      </c>
      <c r="Q1350" s="681">
        <f t="shared" si="718"/>
        <v>0</v>
      </c>
      <c r="R1350" s="682">
        <f t="shared" si="719"/>
        <v>0</v>
      </c>
      <c r="S1350" s="716">
        <f t="shared" si="720"/>
        <v>0.35</v>
      </c>
      <c r="T1350" s="679">
        <f t="shared" si="721"/>
        <v>0</v>
      </c>
      <c r="U1350" s="679">
        <f t="shared" si="722"/>
        <v>0</v>
      </c>
      <c r="Y1350" s="120"/>
      <c r="AD1350" s="79"/>
      <c r="AE1350" s="75"/>
      <c r="AF1350" s="370">
        <v>18</v>
      </c>
      <c r="AG1350" s="374">
        <v>16</v>
      </c>
      <c r="AH1350" s="378">
        <v>14</v>
      </c>
      <c r="AI1350" s="381">
        <v>12</v>
      </c>
      <c r="AJ1350" s="386">
        <v>10</v>
      </c>
      <c r="AK1350" s="391"/>
      <c r="AL1350" s="386"/>
      <c r="AM1350" s="363">
        <f t="shared" si="748"/>
        <v>1</v>
      </c>
      <c r="AN1350" s="578">
        <v>67.099999999999994</v>
      </c>
      <c r="AO1350" s="120">
        <f t="shared" si="729"/>
        <v>80.52</v>
      </c>
      <c r="AP1350" s="120">
        <f t="shared" si="724"/>
        <v>87.22999999999999</v>
      </c>
      <c r="AQ1350" s="120">
        <f t="shared" si="725"/>
        <v>93.939999999999984</v>
      </c>
      <c r="AR1350" s="120">
        <f t="shared" si="726"/>
        <v>100.64999999999999</v>
      </c>
      <c r="AS1350" s="120">
        <f t="shared" si="727"/>
        <v>0</v>
      </c>
      <c r="AT1350" s="120">
        <f t="shared" si="728"/>
        <v>0</v>
      </c>
      <c r="AU1350" s="74" t="s">
        <v>717</v>
      </c>
      <c r="AV1350" s="115"/>
      <c r="AW1350" s="395"/>
      <c r="AX1350" s="571">
        <v>1.2</v>
      </c>
      <c r="AY1350" s="572">
        <v>1.3</v>
      </c>
      <c r="AZ1350" s="572">
        <v>1.4</v>
      </c>
      <c r="BA1350" s="572">
        <v>1.5</v>
      </c>
      <c r="BB1350" s="573">
        <v>0</v>
      </c>
      <c r="BC1350" s="395">
        <v>0</v>
      </c>
      <c r="BD1350" s="115"/>
      <c r="BE1350" s="115"/>
      <c r="BF1350" s="115"/>
      <c r="BG1350" s="115"/>
      <c r="BH1350" s="115"/>
      <c r="BI1350" s="115"/>
      <c r="BJ1350" s="115"/>
      <c r="BK1350" s="115"/>
      <c r="BQ1350" s="74" t="str">
        <f t="shared" si="730"/>
        <v>19411-(16)</v>
      </c>
      <c r="BR1350" s="120" t="str">
        <f t="shared" si="731"/>
        <v>Butter Fly Valve</v>
      </c>
      <c r="BS1350" s="120">
        <f t="shared" si="732"/>
        <v>80.52</v>
      </c>
      <c r="BU1350" s="74" t="str">
        <f t="shared" si="733"/>
        <v>19411-(14)</v>
      </c>
      <c r="BV1350" s="120" t="str">
        <f t="shared" si="734"/>
        <v>Butter Fly Valve</v>
      </c>
      <c r="BW1350" s="120">
        <f t="shared" si="735"/>
        <v>87.22999999999999</v>
      </c>
      <c r="BY1350" s="74" t="str">
        <f t="shared" si="736"/>
        <v>19411-(12)</v>
      </c>
      <c r="BZ1350" s="120" t="str">
        <f t="shared" si="737"/>
        <v>Butter Fly Valve</v>
      </c>
      <c r="CA1350" s="120">
        <f t="shared" si="738"/>
        <v>93.939999999999984</v>
      </c>
      <c r="CC1350" s="115" t="str">
        <f t="shared" si="739"/>
        <v>19411-(10)</v>
      </c>
      <c r="CD1350" s="120" t="str">
        <f t="shared" si="740"/>
        <v>Butter Fly Valve</v>
      </c>
      <c r="CE1350" s="417">
        <f t="shared" si="741"/>
        <v>100.64999999999999</v>
      </c>
      <c r="CF1350" s="115"/>
      <c r="CG1350" s="115" t="str">
        <f t="shared" si="742"/>
        <v xml:space="preserve"> </v>
      </c>
      <c r="CH1350" s="120" t="str">
        <f t="shared" si="743"/>
        <v xml:space="preserve"> </v>
      </c>
      <c r="CI1350" s="417" t="str">
        <f t="shared" si="744"/>
        <v xml:space="preserve"> </v>
      </c>
      <c r="CJ1350" s="115"/>
      <c r="CK1350" s="115" t="str">
        <f t="shared" si="745"/>
        <v xml:space="preserve"> </v>
      </c>
      <c r="CL1350" s="120" t="str">
        <f t="shared" si="746"/>
        <v xml:space="preserve"> </v>
      </c>
      <c r="CM1350" s="417" t="str">
        <f t="shared" si="749"/>
        <v xml:space="preserve"> </v>
      </c>
      <c r="IS1350" s="107">
        <v>33.6</v>
      </c>
    </row>
    <row r="1351" spans="2:253" s="74" customFormat="1" ht="17.100000000000001" hidden="1" customHeight="1" x14ac:dyDescent="0.25">
      <c r="B1351" s="504">
        <f>IF(AND('KB Duct Parts'!$BL$14=1,'KB Duct Parts'!S26&gt;0),'KB Duct Parts'!S26,0)</f>
        <v>0</v>
      </c>
      <c r="C1351" s="508">
        <v>19412</v>
      </c>
      <c r="D1351" s="506">
        <f t="shared" si="750"/>
        <v>19412</v>
      </c>
      <c r="E1351" s="504" t="s">
        <v>869</v>
      </c>
      <c r="F1351" s="508" t="str">
        <f t="shared" si="751"/>
        <v xml:space="preserve"> </v>
      </c>
      <c r="G1351" s="509" t="s">
        <v>1417</v>
      </c>
      <c r="H1351" s="504" t="s">
        <v>923</v>
      </c>
      <c r="I1351" s="1035"/>
      <c r="J1351" s="1036"/>
      <c r="K1351" s="516" t="s">
        <v>881</v>
      </c>
      <c r="L1351" s="521">
        <v>18</v>
      </c>
      <c r="M1351" s="517" t="str">
        <f t="shared" si="747"/>
        <v>Y</v>
      </c>
      <c r="N1351" s="514">
        <f t="shared" si="717"/>
        <v>70.3</v>
      </c>
      <c r="O1351" s="518">
        <f t="shared" si="723"/>
        <v>0</v>
      </c>
      <c r="P1351" s="680">
        <f>'KB Duct Parts'!$AE$3</f>
        <v>0</v>
      </c>
      <c r="Q1351" s="681">
        <f t="shared" si="718"/>
        <v>0</v>
      </c>
      <c r="R1351" s="682">
        <f t="shared" si="719"/>
        <v>0</v>
      </c>
      <c r="S1351" s="716">
        <f t="shared" si="720"/>
        <v>0.35</v>
      </c>
      <c r="T1351" s="679">
        <f t="shared" si="721"/>
        <v>0</v>
      </c>
      <c r="U1351" s="679">
        <f t="shared" si="722"/>
        <v>0</v>
      </c>
      <c r="Y1351" s="120"/>
      <c r="AD1351" s="79"/>
      <c r="AE1351" s="75"/>
      <c r="AF1351" s="370">
        <v>18</v>
      </c>
      <c r="AG1351" s="374">
        <v>16</v>
      </c>
      <c r="AH1351" s="378">
        <v>14</v>
      </c>
      <c r="AI1351" s="381">
        <v>12</v>
      </c>
      <c r="AJ1351" s="386">
        <v>10</v>
      </c>
      <c r="AK1351" s="391"/>
      <c r="AL1351" s="386"/>
      <c r="AM1351" s="363">
        <f t="shared" si="748"/>
        <v>1</v>
      </c>
      <c r="AN1351" s="578">
        <v>70.3</v>
      </c>
      <c r="AO1351" s="120">
        <f t="shared" si="729"/>
        <v>84.36</v>
      </c>
      <c r="AP1351" s="120">
        <f t="shared" si="724"/>
        <v>91.39</v>
      </c>
      <c r="AQ1351" s="120">
        <f t="shared" si="725"/>
        <v>98.419999999999987</v>
      </c>
      <c r="AR1351" s="120">
        <f t="shared" si="726"/>
        <v>105.44999999999999</v>
      </c>
      <c r="AS1351" s="120">
        <f t="shared" si="727"/>
        <v>0</v>
      </c>
      <c r="AT1351" s="120">
        <f t="shared" si="728"/>
        <v>0</v>
      </c>
      <c r="AU1351" s="74" t="s">
        <v>717</v>
      </c>
      <c r="AV1351" s="115"/>
      <c r="AW1351" s="395"/>
      <c r="AX1351" s="571">
        <v>1.2</v>
      </c>
      <c r="AY1351" s="572">
        <v>1.3</v>
      </c>
      <c r="AZ1351" s="572">
        <v>1.4</v>
      </c>
      <c r="BA1351" s="572">
        <v>1.5</v>
      </c>
      <c r="BB1351" s="573">
        <v>0</v>
      </c>
      <c r="BC1351" s="395">
        <v>0</v>
      </c>
      <c r="BD1351" s="115"/>
      <c r="BE1351" s="115"/>
      <c r="BF1351" s="115"/>
      <c r="BG1351" s="115"/>
      <c r="BH1351" s="115"/>
      <c r="BI1351" s="115"/>
      <c r="BJ1351" s="115"/>
      <c r="BK1351" s="115"/>
      <c r="BQ1351" s="74" t="str">
        <f t="shared" si="730"/>
        <v>19412-(16)</v>
      </c>
      <c r="BR1351" s="120" t="str">
        <f t="shared" si="731"/>
        <v>Butter Fly Valve</v>
      </c>
      <c r="BS1351" s="120">
        <f t="shared" si="732"/>
        <v>84.36</v>
      </c>
      <c r="BU1351" s="74" t="str">
        <f t="shared" si="733"/>
        <v>19412-(14)</v>
      </c>
      <c r="BV1351" s="120" t="str">
        <f t="shared" si="734"/>
        <v>Butter Fly Valve</v>
      </c>
      <c r="BW1351" s="120">
        <f t="shared" si="735"/>
        <v>91.39</v>
      </c>
      <c r="BY1351" s="74" t="str">
        <f t="shared" si="736"/>
        <v>19412-(12)</v>
      </c>
      <c r="BZ1351" s="120" t="str">
        <f t="shared" si="737"/>
        <v>Butter Fly Valve</v>
      </c>
      <c r="CA1351" s="120">
        <f t="shared" si="738"/>
        <v>98.419999999999987</v>
      </c>
      <c r="CC1351" s="115" t="str">
        <f t="shared" si="739"/>
        <v>19412-(10)</v>
      </c>
      <c r="CD1351" s="120" t="str">
        <f t="shared" si="740"/>
        <v>Butter Fly Valve</v>
      </c>
      <c r="CE1351" s="417">
        <f t="shared" si="741"/>
        <v>105.44999999999999</v>
      </c>
      <c r="CF1351" s="115"/>
      <c r="CG1351" s="115" t="str">
        <f t="shared" si="742"/>
        <v xml:space="preserve"> </v>
      </c>
      <c r="CH1351" s="120" t="str">
        <f t="shared" si="743"/>
        <v xml:space="preserve"> </v>
      </c>
      <c r="CI1351" s="417" t="str">
        <f t="shared" si="744"/>
        <v xml:space="preserve"> </v>
      </c>
      <c r="CJ1351" s="115"/>
      <c r="CK1351" s="115" t="str">
        <f t="shared" si="745"/>
        <v xml:space="preserve"> </v>
      </c>
      <c r="CL1351" s="120" t="str">
        <f t="shared" si="746"/>
        <v xml:space="preserve"> </v>
      </c>
      <c r="CM1351" s="417" t="str">
        <f t="shared" si="749"/>
        <v xml:space="preserve"> </v>
      </c>
      <c r="IS1351" s="107">
        <v>35.299999999999997</v>
      </c>
    </row>
    <row r="1352" spans="2:253" s="74" customFormat="1" ht="17.100000000000001" hidden="1" customHeight="1" x14ac:dyDescent="0.25">
      <c r="B1352" s="504">
        <f>IF(AND('KB Duct Parts'!$BL$14=1,'KB Duct Parts'!S27&gt;0),'KB Duct Parts'!S27,0)</f>
        <v>0</v>
      </c>
      <c r="C1352" s="508">
        <v>19413</v>
      </c>
      <c r="D1352" s="506">
        <f t="shared" si="750"/>
        <v>19413</v>
      </c>
      <c r="E1352" s="504" t="s">
        <v>870</v>
      </c>
      <c r="F1352" s="508" t="str">
        <f t="shared" si="751"/>
        <v xml:space="preserve"> </v>
      </c>
      <c r="G1352" s="509" t="s">
        <v>1417</v>
      </c>
      <c r="H1352" s="504" t="s">
        <v>923</v>
      </c>
      <c r="I1352" s="1035"/>
      <c r="J1352" s="1036"/>
      <c r="K1352" s="516" t="s">
        <v>881</v>
      </c>
      <c r="L1352" s="521">
        <v>18</v>
      </c>
      <c r="M1352" s="517" t="str">
        <f t="shared" si="747"/>
        <v>Y</v>
      </c>
      <c r="N1352" s="514">
        <f t="shared" si="717"/>
        <v>75.5</v>
      </c>
      <c r="O1352" s="518">
        <f t="shared" si="723"/>
        <v>0</v>
      </c>
      <c r="P1352" s="680">
        <f>'KB Duct Parts'!$AE$3</f>
        <v>0</v>
      </c>
      <c r="Q1352" s="681">
        <f t="shared" si="718"/>
        <v>0</v>
      </c>
      <c r="R1352" s="682">
        <f t="shared" si="719"/>
        <v>0</v>
      </c>
      <c r="S1352" s="716">
        <f t="shared" si="720"/>
        <v>0.35</v>
      </c>
      <c r="T1352" s="679">
        <f t="shared" si="721"/>
        <v>0</v>
      </c>
      <c r="U1352" s="679">
        <f t="shared" si="722"/>
        <v>0</v>
      </c>
      <c r="Y1352" s="120"/>
      <c r="AD1352" s="79"/>
      <c r="AE1352" s="75"/>
      <c r="AF1352" s="370">
        <v>18</v>
      </c>
      <c r="AG1352" s="374">
        <v>16</v>
      </c>
      <c r="AH1352" s="378">
        <v>14</v>
      </c>
      <c r="AI1352" s="381">
        <v>12</v>
      </c>
      <c r="AJ1352" s="386">
        <v>10</v>
      </c>
      <c r="AK1352" s="391"/>
      <c r="AL1352" s="386"/>
      <c r="AM1352" s="363">
        <f t="shared" si="748"/>
        <v>1</v>
      </c>
      <c r="AN1352" s="578">
        <v>75.5</v>
      </c>
      <c r="AO1352" s="120">
        <f t="shared" si="729"/>
        <v>90.6</v>
      </c>
      <c r="AP1352" s="120">
        <f t="shared" si="724"/>
        <v>98.15</v>
      </c>
      <c r="AQ1352" s="120">
        <f t="shared" si="725"/>
        <v>105.69999999999999</v>
      </c>
      <c r="AR1352" s="120">
        <f t="shared" si="726"/>
        <v>113.25</v>
      </c>
      <c r="AS1352" s="120">
        <f t="shared" si="727"/>
        <v>0</v>
      </c>
      <c r="AT1352" s="120">
        <f t="shared" si="728"/>
        <v>0</v>
      </c>
      <c r="AU1352" s="74" t="s">
        <v>717</v>
      </c>
      <c r="AV1352" s="115"/>
      <c r="AW1352" s="395"/>
      <c r="AX1352" s="571">
        <v>1.2</v>
      </c>
      <c r="AY1352" s="572">
        <v>1.3</v>
      </c>
      <c r="AZ1352" s="572">
        <v>1.4</v>
      </c>
      <c r="BA1352" s="572">
        <v>1.5</v>
      </c>
      <c r="BB1352" s="573">
        <v>0</v>
      </c>
      <c r="BC1352" s="395">
        <v>0</v>
      </c>
      <c r="BD1352" s="115"/>
      <c r="BE1352" s="115"/>
      <c r="BF1352" s="115"/>
      <c r="BG1352" s="115"/>
      <c r="BH1352" s="115"/>
      <c r="BI1352" s="115"/>
      <c r="BJ1352" s="115"/>
      <c r="BK1352" s="115"/>
      <c r="BQ1352" s="74" t="str">
        <f t="shared" si="730"/>
        <v>19413-(16)</v>
      </c>
      <c r="BR1352" s="120" t="str">
        <f t="shared" si="731"/>
        <v>Butter Fly Valve</v>
      </c>
      <c r="BS1352" s="120">
        <f t="shared" si="732"/>
        <v>90.6</v>
      </c>
      <c r="BU1352" s="74" t="str">
        <f t="shared" si="733"/>
        <v>19413-(14)</v>
      </c>
      <c r="BV1352" s="120" t="str">
        <f t="shared" si="734"/>
        <v>Butter Fly Valve</v>
      </c>
      <c r="BW1352" s="120">
        <f t="shared" si="735"/>
        <v>98.15</v>
      </c>
      <c r="BY1352" s="74" t="str">
        <f t="shared" si="736"/>
        <v>19413-(12)</v>
      </c>
      <c r="BZ1352" s="120" t="str">
        <f t="shared" si="737"/>
        <v>Butter Fly Valve</v>
      </c>
      <c r="CA1352" s="120">
        <f t="shared" si="738"/>
        <v>105.69999999999999</v>
      </c>
      <c r="CC1352" s="115" t="str">
        <f t="shared" si="739"/>
        <v>19413-(10)</v>
      </c>
      <c r="CD1352" s="120" t="str">
        <f t="shared" si="740"/>
        <v>Butter Fly Valve</v>
      </c>
      <c r="CE1352" s="417">
        <f t="shared" si="741"/>
        <v>113.25</v>
      </c>
      <c r="CF1352" s="115"/>
      <c r="CG1352" s="115" t="str">
        <f t="shared" si="742"/>
        <v xml:space="preserve"> </v>
      </c>
      <c r="CH1352" s="120" t="str">
        <f t="shared" si="743"/>
        <v xml:space="preserve"> </v>
      </c>
      <c r="CI1352" s="417" t="str">
        <f t="shared" si="744"/>
        <v xml:space="preserve"> </v>
      </c>
      <c r="CJ1352" s="115"/>
      <c r="CK1352" s="115" t="str">
        <f t="shared" si="745"/>
        <v xml:space="preserve"> </v>
      </c>
      <c r="CL1352" s="120" t="str">
        <f t="shared" si="746"/>
        <v xml:space="preserve"> </v>
      </c>
      <c r="CM1352" s="417" t="str">
        <f t="shared" si="749"/>
        <v xml:space="preserve"> </v>
      </c>
      <c r="IS1352" s="107">
        <v>37.799999999999997</v>
      </c>
    </row>
    <row r="1353" spans="2:253" s="74" customFormat="1" ht="17.100000000000001" hidden="1" customHeight="1" x14ac:dyDescent="0.25">
      <c r="B1353" s="504">
        <f>IF(AND('KB Duct Parts'!$BL$14=1,'KB Duct Parts'!S28&gt;0),'KB Duct Parts'!S28,0)</f>
        <v>0</v>
      </c>
      <c r="C1353" s="508">
        <v>19414</v>
      </c>
      <c r="D1353" s="506">
        <f t="shared" si="750"/>
        <v>19414</v>
      </c>
      <c r="E1353" s="504" t="s">
        <v>871</v>
      </c>
      <c r="F1353" s="508" t="str">
        <f t="shared" si="751"/>
        <v xml:space="preserve"> </v>
      </c>
      <c r="G1353" s="509" t="s">
        <v>1417</v>
      </c>
      <c r="H1353" s="504" t="s">
        <v>923</v>
      </c>
      <c r="I1353" s="1035"/>
      <c r="J1353" s="1036"/>
      <c r="K1353" s="516" t="s">
        <v>881</v>
      </c>
      <c r="L1353" s="521">
        <v>18</v>
      </c>
      <c r="M1353" s="517" t="str">
        <f t="shared" si="747"/>
        <v>Y</v>
      </c>
      <c r="N1353" s="514">
        <f t="shared" si="717"/>
        <v>80.5</v>
      </c>
      <c r="O1353" s="518">
        <f t="shared" si="723"/>
        <v>0</v>
      </c>
      <c r="P1353" s="680">
        <f>'KB Duct Parts'!$AE$3</f>
        <v>0</v>
      </c>
      <c r="Q1353" s="681">
        <f t="shared" si="718"/>
        <v>0</v>
      </c>
      <c r="R1353" s="682">
        <f t="shared" si="719"/>
        <v>0</v>
      </c>
      <c r="S1353" s="716">
        <f t="shared" si="720"/>
        <v>0.35</v>
      </c>
      <c r="T1353" s="679">
        <f t="shared" si="721"/>
        <v>0</v>
      </c>
      <c r="U1353" s="679">
        <f t="shared" si="722"/>
        <v>0</v>
      </c>
      <c r="Y1353" s="120"/>
      <c r="AD1353" s="79"/>
      <c r="AE1353" s="75"/>
      <c r="AF1353" s="370">
        <v>18</v>
      </c>
      <c r="AG1353" s="374">
        <v>16</v>
      </c>
      <c r="AH1353" s="378">
        <v>14</v>
      </c>
      <c r="AI1353" s="381">
        <v>12</v>
      </c>
      <c r="AJ1353" s="386">
        <v>10</v>
      </c>
      <c r="AK1353" s="391"/>
      <c r="AL1353" s="386"/>
      <c r="AM1353" s="363">
        <f t="shared" si="748"/>
        <v>1</v>
      </c>
      <c r="AN1353" s="578">
        <v>80.5</v>
      </c>
      <c r="AO1353" s="120">
        <f t="shared" si="729"/>
        <v>96.6</v>
      </c>
      <c r="AP1353" s="120">
        <f t="shared" si="724"/>
        <v>104.65</v>
      </c>
      <c r="AQ1353" s="120">
        <f t="shared" si="725"/>
        <v>112.69999999999999</v>
      </c>
      <c r="AR1353" s="120">
        <f t="shared" si="726"/>
        <v>120.75</v>
      </c>
      <c r="AS1353" s="120">
        <f t="shared" si="727"/>
        <v>0</v>
      </c>
      <c r="AT1353" s="120">
        <f t="shared" si="728"/>
        <v>0</v>
      </c>
      <c r="AU1353" s="74" t="s">
        <v>717</v>
      </c>
      <c r="AV1353" s="115"/>
      <c r="AW1353" s="395"/>
      <c r="AX1353" s="571">
        <v>1.2</v>
      </c>
      <c r="AY1353" s="572">
        <v>1.3</v>
      </c>
      <c r="AZ1353" s="572">
        <v>1.4</v>
      </c>
      <c r="BA1353" s="572">
        <v>1.5</v>
      </c>
      <c r="BB1353" s="573">
        <v>0</v>
      </c>
      <c r="BC1353" s="395">
        <v>0</v>
      </c>
      <c r="BD1353" s="115"/>
      <c r="BE1353" s="115"/>
      <c r="BF1353" s="115"/>
      <c r="BG1353" s="115"/>
      <c r="BH1353" s="115"/>
      <c r="BI1353" s="115"/>
      <c r="BJ1353" s="115"/>
      <c r="BK1353" s="115"/>
      <c r="BQ1353" s="74" t="str">
        <f t="shared" si="730"/>
        <v>19414-(16)</v>
      </c>
      <c r="BR1353" s="120" t="str">
        <f t="shared" si="731"/>
        <v>Butter Fly Valve</v>
      </c>
      <c r="BS1353" s="120">
        <f t="shared" si="732"/>
        <v>96.6</v>
      </c>
      <c r="BU1353" s="74" t="str">
        <f t="shared" si="733"/>
        <v>19414-(14)</v>
      </c>
      <c r="BV1353" s="120" t="str">
        <f t="shared" si="734"/>
        <v>Butter Fly Valve</v>
      </c>
      <c r="BW1353" s="120">
        <f t="shared" si="735"/>
        <v>104.65</v>
      </c>
      <c r="BY1353" s="74" t="str">
        <f t="shared" si="736"/>
        <v>19414-(12)</v>
      </c>
      <c r="BZ1353" s="120" t="str">
        <f t="shared" si="737"/>
        <v>Butter Fly Valve</v>
      </c>
      <c r="CA1353" s="120">
        <f t="shared" si="738"/>
        <v>112.69999999999999</v>
      </c>
      <c r="CC1353" s="115" t="str">
        <f t="shared" si="739"/>
        <v>19414-(10)</v>
      </c>
      <c r="CD1353" s="120" t="str">
        <f t="shared" si="740"/>
        <v>Butter Fly Valve</v>
      </c>
      <c r="CE1353" s="417">
        <f t="shared" si="741"/>
        <v>120.75</v>
      </c>
      <c r="CF1353" s="115"/>
      <c r="CG1353" s="115" t="str">
        <f t="shared" si="742"/>
        <v xml:space="preserve"> </v>
      </c>
      <c r="CH1353" s="120" t="str">
        <f t="shared" si="743"/>
        <v xml:space="preserve"> </v>
      </c>
      <c r="CI1353" s="417" t="str">
        <f t="shared" si="744"/>
        <v xml:space="preserve"> </v>
      </c>
      <c r="CJ1353" s="115"/>
      <c r="CK1353" s="115" t="str">
        <f t="shared" si="745"/>
        <v xml:space="preserve"> </v>
      </c>
      <c r="CL1353" s="120" t="str">
        <f t="shared" si="746"/>
        <v xml:space="preserve"> </v>
      </c>
      <c r="CM1353" s="417" t="str">
        <f t="shared" si="749"/>
        <v xml:space="preserve"> </v>
      </c>
      <c r="IS1353" s="107">
        <v>40.299999999999997</v>
      </c>
    </row>
    <row r="1354" spans="2:253" s="74" customFormat="1" ht="17.100000000000001" hidden="1" customHeight="1" x14ac:dyDescent="0.25">
      <c r="B1354" s="504">
        <f>IF(AND('KB Duct Parts'!$BL$14=1,'KB Duct Parts'!S29&gt;0),'KB Duct Parts'!S29,0)</f>
        <v>0</v>
      </c>
      <c r="C1354" s="508">
        <v>19415</v>
      </c>
      <c r="D1354" s="506">
        <f t="shared" si="750"/>
        <v>19415</v>
      </c>
      <c r="E1354" s="504" t="s">
        <v>872</v>
      </c>
      <c r="F1354" s="508" t="str">
        <f t="shared" si="751"/>
        <v xml:space="preserve"> </v>
      </c>
      <c r="G1354" s="509" t="s">
        <v>1417</v>
      </c>
      <c r="H1354" s="504" t="s">
        <v>923</v>
      </c>
      <c r="I1354" s="1035"/>
      <c r="J1354" s="1036"/>
      <c r="K1354" s="516" t="s">
        <v>881</v>
      </c>
      <c r="L1354" s="521">
        <v>18</v>
      </c>
      <c r="M1354" s="517" t="str">
        <f t="shared" si="747"/>
        <v>Y</v>
      </c>
      <c r="N1354" s="514">
        <f t="shared" si="717"/>
        <v>83.3</v>
      </c>
      <c r="O1354" s="518">
        <f t="shared" si="723"/>
        <v>0</v>
      </c>
      <c r="P1354" s="680">
        <f>'KB Duct Parts'!$AE$3</f>
        <v>0</v>
      </c>
      <c r="Q1354" s="681">
        <f t="shared" si="718"/>
        <v>0</v>
      </c>
      <c r="R1354" s="682">
        <f t="shared" si="719"/>
        <v>0</v>
      </c>
      <c r="S1354" s="716">
        <f t="shared" si="720"/>
        <v>0.35</v>
      </c>
      <c r="T1354" s="679">
        <f t="shared" si="721"/>
        <v>0</v>
      </c>
      <c r="U1354" s="679">
        <f t="shared" si="722"/>
        <v>0</v>
      </c>
      <c r="Y1354" s="120"/>
      <c r="AD1354" s="79"/>
      <c r="AE1354" s="75"/>
      <c r="AF1354" s="370">
        <v>18</v>
      </c>
      <c r="AG1354" s="374">
        <v>16</v>
      </c>
      <c r="AH1354" s="378">
        <v>14</v>
      </c>
      <c r="AI1354" s="381">
        <v>12</v>
      </c>
      <c r="AJ1354" s="386">
        <v>10</v>
      </c>
      <c r="AK1354" s="391"/>
      <c r="AL1354" s="386"/>
      <c r="AM1354" s="363">
        <f t="shared" si="748"/>
        <v>1</v>
      </c>
      <c r="AN1354" s="578">
        <v>83.3</v>
      </c>
      <c r="AO1354" s="120">
        <f t="shared" si="729"/>
        <v>99.96</v>
      </c>
      <c r="AP1354" s="120">
        <f t="shared" si="724"/>
        <v>108.29</v>
      </c>
      <c r="AQ1354" s="120">
        <f t="shared" si="725"/>
        <v>116.61999999999999</v>
      </c>
      <c r="AR1354" s="120">
        <f t="shared" si="726"/>
        <v>124.94999999999999</v>
      </c>
      <c r="AS1354" s="120">
        <f t="shared" si="727"/>
        <v>0</v>
      </c>
      <c r="AT1354" s="120">
        <f t="shared" si="728"/>
        <v>0</v>
      </c>
      <c r="AU1354" s="74" t="s">
        <v>717</v>
      </c>
      <c r="AV1354" s="115"/>
      <c r="AW1354" s="395"/>
      <c r="AX1354" s="571">
        <v>1.2</v>
      </c>
      <c r="AY1354" s="572">
        <v>1.3</v>
      </c>
      <c r="AZ1354" s="572">
        <v>1.4</v>
      </c>
      <c r="BA1354" s="572">
        <v>1.5</v>
      </c>
      <c r="BB1354" s="573">
        <v>0</v>
      </c>
      <c r="BC1354" s="395">
        <v>0</v>
      </c>
      <c r="BD1354" s="115"/>
      <c r="BE1354" s="115"/>
      <c r="BF1354" s="115"/>
      <c r="BG1354" s="115"/>
      <c r="BH1354" s="115"/>
      <c r="BI1354" s="115"/>
      <c r="BJ1354" s="115"/>
      <c r="BK1354" s="115"/>
      <c r="BQ1354" s="74" t="str">
        <f t="shared" si="730"/>
        <v>19415-(16)</v>
      </c>
      <c r="BR1354" s="120" t="str">
        <f t="shared" si="731"/>
        <v>Butter Fly Valve</v>
      </c>
      <c r="BS1354" s="120">
        <f t="shared" si="732"/>
        <v>99.96</v>
      </c>
      <c r="BU1354" s="74" t="str">
        <f t="shared" si="733"/>
        <v>19415-(14)</v>
      </c>
      <c r="BV1354" s="120" t="str">
        <f t="shared" si="734"/>
        <v>Butter Fly Valve</v>
      </c>
      <c r="BW1354" s="120">
        <f t="shared" si="735"/>
        <v>108.29</v>
      </c>
      <c r="BY1354" s="74" t="str">
        <f t="shared" si="736"/>
        <v>19415-(12)</v>
      </c>
      <c r="BZ1354" s="120" t="str">
        <f t="shared" si="737"/>
        <v>Butter Fly Valve</v>
      </c>
      <c r="CA1354" s="120">
        <f t="shared" si="738"/>
        <v>116.61999999999999</v>
      </c>
      <c r="CC1354" s="115" t="str">
        <f t="shared" si="739"/>
        <v>19415-(10)</v>
      </c>
      <c r="CD1354" s="120" t="str">
        <f t="shared" si="740"/>
        <v>Butter Fly Valve</v>
      </c>
      <c r="CE1354" s="417">
        <f t="shared" si="741"/>
        <v>124.94999999999999</v>
      </c>
      <c r="CF1354" s="115"/>
      <c r="CG1354" s="115" t="str">
        <f t="shared" si="742"/>
        <v xml:space="preserve"> </v>
      </c>
      <c r="CH1354" s="120" t="str">
        <f t="shared" si="743"/>
        <v xml:space="preserve"> </v>
      </c>
      <c r="CI1354" s="417" t="str">
        <f t="shared" si="744"/>
        <v xml:space="preserve"> </v>
      </c>
      <c r="CJ1354" s="115"/>
      <c r="CK1354" s="115" t="str">
        <f t="shared" si="745"/>
        <v xml:space="preserve"> </v>
      </c>
      <c r="CL1354" s="120" t="str">
        <f t="shared" si="746"/>
        <v xml:space="preserve"> </v>
      </c>
      <c r="CM1354" s="417" t="str">
        <f t="shared" si="749"/>
        <v xml:space="preserve"> </v>
      </c>
      <c r="IS1354" s="107">
        <v>41.7</v>
      </c>
    </row>
    <row r="1355" spans="2:253" s="74" customFormat="1" ht="17.100000000000001" hidden="1" customHeight="1" x14ac:dyDescent="0.25">
      <c r="B1355" s="504">
        <f>IF(AND('KB Duct Parts'!$BL$14=1,'KB Duct Parts'!S30&gt;0),'KB Duct Parts'!S30,0)</f>
        <v>0</v>
      </c>
      <c r="C1355" s="508">
        <v>19416</v>
      </c>
      <c r="D1355" s="506">
        <f t="shared" si="750"/>
        <v>19416</v>
      </c>
      <c r="E1355" s="504" t="s">
        <v>873</v>
      </c>
      <c r="F1355" s="508" t="str">
        <f t="shared" si="751"/>
        <v xml:space="preserve"> </v>
      </c>
      <c r="G1355" s="509" t="s">
        <v>1417</v>
      </c>
      <c r="H1355" s="504" t="s">
        <v>923</v>
      </c>
      <c r="I1355" s="1035"/>
      <c r="J1355" s="1036"/>
      <c r="K1355" s="516" t="s">
        <v>881</v>
      </c>
      <c r="L1355" s="521">
        <v>18</v>
      </c>
      <c r="M1355" s="517" t="str">
        <f t="shared" si="747"/>
        <v>Y</v>
      </c>
      <c r="N1355" s="514">
        <f t="shared" si="717"/>
        <v>86.2</v>
      </c>
      <c r="O1355" s="518">
        <f t="shared" si="723"/>
        <v>0</v>
      </c>
      <c r="P1355" s="680">
        <f>'KB Duct Parts'!$AE$3</f>
        <v>0</v>
      </c>
      <c r="Q1355" s="681">
        <f t="shared" si="718"/>
        <v>0</v>
      </c>
      <c r="R1355" s="682">
        <f t="shared" si="719"/>
        <v>0</v>
      </c>
      <c r="S1355" s="716">
        <f t="shared" si="720"/>
        <v>0.35</v>
      </c>
      <c r="T1355" s="679">
        <f t="shared" si="721"/>
        <v>0</v>
      </c>
      <c r="U1355" s="679">
        <f t="shared" si="722"/>
        <v>0</v>
      </c>
      <c r="Y1355" s="120"/>
      <c r="AD1355" s="79"/>
      <c r="AE1355" s="75"/>
      <c r="AF1355" s="370">
        <v>18</v>
      </c>
      <c r="AG1355" s="374">
        <v>16</v>
      </c>
      <c r="AH1355" s="378">
        <v>14</v>
      </c>
      <c r="AI1355" s="381">
        <v>12</v>
      </c>
      <c r="AJ1355" s="386">
        <v>10</v>
      </c>
      <c r="AK1355" s="391"/>
      <c r="AL1355" s="386"/>
      <c r="AM1355" s="363">
        <f t="shared" si="748"/>
        <v>1</v>
      </c>
      <c r="AN1355" s="578">
        <v>86.2</v>
      </c>
      <c r="AO1355" s="120">
        <f t="shared" si="729"/>
        <v>103.44</v>
      </c>
      <c r="AP1355" s="120">
        <f t="shared" si="724"/>
        <v>112.06</v>
      </c>
      <c r="AQ1355" s="120">
        <f t="shared" si="725"/>
        <v>120.67999999999999</v>
      </c>
      <c r="AR1355" s="120">
        <f t="shared" si="726"/>
        <v>129.30000000000001</v>
      </c>
      <c r="AS1355" s="120">
        <f t="shared" si="727"/>
        <v>0</v>
      </c>
      <c r="AT1355" s="120">
        <f t="shared" si="728"/>
        <v>0</v>
      </c>
      <c r="AU1355" s="74" t="s">
        <v>717</v>
      </c>
      <c r="AV1355" s="115"/>
      <c r="AW1355" s="395"/>
      <c r="AX1355" s="571">
        <v>1.2</v>
      </c>
      <c r="AY1355" s="572">
        <v>1.3</v>
      </c>
      <c r="AZ1355" s="572">
        <v>1.4</v>
      </c>
      <c r="BA1355" s="572">
        <v>1.5</v>
      </c>
      <c r="BB1355" s="573">
        <v>0</v>
      </c>
      <c r="BC1355" s="395">
        <v>0</v>
      </c>
      <c r="BD1355" s="115"/>
      <c r="BE1355" s="115"/>
      <c r="BF1355" s="115"/>
      <c r="BG1355" s="115"/>
      <c r="BH1355" s="115"/>
      <c r="BI1355" s="115"/>
      <c r="BJ1355" s="115"/>
      <c r="BK1355" s="115"/>
      <c r="BQ1355" s="74" t="str">
        <f t="shared" si="730"/>
        <v>19416-(16)</v>
      </c>
      <c r="BR1355" s="120" t="str">
        <f t="shared" si="731"/>
        <v>Butter Fly Valve</v>
      </c>
      <c r="BS1355" s="120">
        <f t="shared" si="732"/>
        <v>103.44</v>
      </c>
      <c r="BU1355" s="74" t="str">
        <f t="shared" si="733"/>
        <v>19416-(14)</v>
      </c>
      <c r="BV1355" s="120" t="str">
        <f t="shared" si="734"/>
        <v>Butter Fly Valve</v>
      </c>
      <c r="BW1355" s="120">
        <f t="shared" si="735"/>
        <v>112.06</v>
      </c>
      <c r="BY1355" s="74" t="str">
        <f t="shared" si="736"/>
        <v>19416-(12)</v>
      </c>
      <c r="BZ1355" s="120" t="str">
        <f t="shared" si="737"/>
        <v>Butter Fly Valve</v>
      </c>
      <c r="CA1355" s="120">
        <f t="shared" si="738"/>
        <v>120.67999999999999</v>
      </c>
      <c r="CC1355" s="115" t="str">
        <f t="shared" si="739"/>
        <v>19416-(10)</v>
      </c>
      <c r="CD1355" s="120" t="str">
        <f t="shared" si="740"/>
        <v>Butter Fly Valve</v>
      </c>
      <c r="CE1355" s="417">
        <f t="shared" si="741"/>
        <v>129.30000000000001</v>
      </c>
      <c r="CF1355" s="115"/>
      <c r="CG1355" s="115" t="str">
        <f t="shared" si="742"/>
        <v xml:space="preserve"> </v>
      </c>
      <c r="CH1355" s="120" t="str">
        <f t="shared" si="743"/>
        <v xml:space="preserve"> </v>
      </c>
      <c r="CI1355" s="417" t="str">
        <f t="shared" si="744"/>
        <v xml:space="preserve"> </v>
      </c>
      <c r="CJ1355" s="115"/>
      <c r="CK1355" s="115" t="str">
        <f t="shared" si="745"/>
        <v xml:space="preserve"> </v>
      </c>
      <c r="CL1355" s="120" t="str">
        <f t="shared" si="746"/>
        <v xml:space="preserve"> </v>
      </c>
      <c r="CM1355" s="417" t="str">
        <f t="shared" si="749"/>
        <v xml:space="preserve"> </v>
      </c>
      <c r="IS1355" s="107">
        <v>43.2</v>
      </c>
    </row>
    <row r="1356" spans="2:253" s="74" customFormat="1" ht="17.100000000000001" hidden="1" customHeight="1" x14ac:dyDescent="0.25">
      <c r="B1356" s="504">
        <f>IF(AND('KB Duct Parts'!$BL$14=1,'KB Duct Parts'!S31&gt;0),'KB Duct Parts'!S31,0)</f>
        <v>0</v>
      </c>
      <c r="C1356" s="508">
        <v>19417</v>
      </c>
      <c r="D1356" s="506">
        <f t="shared" si="750"/>
        <v>19417</v>
      </c>
      <c r="E1356" s="504" t="s">
        <v>874</v>
      </c>
      <c r="F1356" s="508" t="str">
        <f t="shared" si="751"/>
        <v xml:space="preserve"> </v>
      </c>
      <c r="G1356" s="509" t="s">
        <v>1417</v>
      </c>
      <c r="H1356" s="504" t="s">
        <v>923</v>
      </c>
      <c r="I1356" s="1035"/>
      <c r="J1356" s="1036"/>
      <c r="K1356" s="516" t="s">
        <v>881</v>
      </c>
      <c r="L1356" s="521">
        <v>18</v>
      </c>
      <c r="M1356" s="517" t="str">
        <f t="shared" si="747"/>
        <v>Y</v>
      </c>
      <c r="N1356" s="514">
        <f t="shared" si="717"/>
        <v>89.9</v>
      </c>
      <c r="O1356" s="518">
        <f t="shared" si="723"/>
        <v>0</v>
      </c>
      <c r="P1356" s="680">
        <f>'KB Duct Parts'!$AE$3</f>
        <v>0</v>
      </c>
      <c r="Q1356" s="681">
        <f t="shared" si="718"/>
        <v>0</v>
      </c>
      <c r="R1356" s="682">
        <f t="shared" si="719"/>
        <v>0</v>
      </c>
      <c r="S1356" s="716">
        <f t="shared" si="720"/>
        <v>0.35</v>
      </c>
      <c r="T1356" s="679">
        <f t="shared" si="721"/>
        <v>0</v>
      </c>
      <c r="U1356" s="679">
        <f t="shared" si="722"/>
        <v>0</v>
      </c>
      <c r="Y1356" s="120"/>
      <c r="AD1356" s="79"/>
      <c r="AE1356" s="75"/>
      <c r="AF1356" s="370">
        <v>18</v>
      </c>
      <c r="AG1356" s="374">
        <v>16</v>
      </c>
      <c r="AH1356" s="378">
        <v>14</v>
      </c>
      <c r="AI1356" s="381">
        <v>12</v>
      </c>
      <c r="AJ1356" s="386">
        <v>10</v>
      </c>
      <c r="AK1356" s="391"/>
      <c r="AL1356" s="386"/>
      <c r="AM1356" s="363">
        <f t="shared" si="748"/>
        <v>1</v>
      </c>
      <c r="AN1356" s="578">
        <v>89.9</v>
      </c>
      <c r="AO1356" s="120">
        <f t="shared" si="729"/>
        <v>107.88000000000001</v>
      </c>
      <c r="AP1356" s="120">
        <f t="shared" si="724"/>
        <v>116.87</v>
      </c>
      <c r="AQ1356" s="120">
        <f t="shared" si="725"/>
        <v>125.86</v>
      </c>
      <c r="AR1356" s="120">
        <f t="shared" si="726"/>
        <v>134.85000000000002</v>
      </c>
      <c r="AS1356" s="120">
        <f t="shared" si="727"/>
        <v>0</v>
      </c>
      <c r="AT1356" s="120">
        <f t="shared" si="728"/>
        <v>0</v>
      </c>
      <c r="AU1356" s="74" t="s">
        <v>717</v>
      </c>
      <c r="AV1356" s="115"/>
      <c r="AW1356" s="395"/>
      <c r="AX1356" s="571">
        <v>1.2</v>
      </c>
      <c r="AY1356" s="572">
        <v>1.3</v>
      </c>
      <c r="AZ1356" s="572">
        <v>1.4</v>
      </c>
      <c r="BA1356" s="572">
        <v>1.5</v>
      </c>
      <c r="BB1356" s="573">
        <v>0</v>
      </c>
      <c r="BC1356" s="395">
        <v>0</v>
      </c>
      <c r="BD1356" s="115"/>
      <c r="BE1356" s="115"/>
      <c r="BF1356" s="115"/>
      <c r="BG1356" s="115"/>
      <c r="BH1356" s="115"/>
      <c r="BI1356" s="115"/>
      <c r="BJ1356" s="115"/>
      <c r="BK1356" s="115"/>
      <c r="BQ1356" s="74" t="str">
        <f t="shared" si="730"/>
        <v>19417-(16)</v>
      </c>
      <c r="BR1356" s="120" t="str">
        <f t="shared" si="731"/>
        <v>Butter Fly Valve</v>
      </c>
      <c r="BS1356" s="120">
        <f t="shared" si="732"/>
        <v>107.88000000000001</v>
      </c>
      <c r="BU1356" s="74" t="str">
        <f t="shared" si="733"/>
        <v>19417-(14)</v>
      </c>
      <c r="BV1356" s="120" t="str">
        <f t="shared" si="734"/>
        <v>Butter Fly Valve</v>
      </c>
      <c r="BW1356" s="120">
        <f t="shared" si="735"/>
        <v>116.87</v>
      </c>
      <c r="BY1356" s="74" t="str">
        <f t="shared" si="736"/>
        <v>19417-(12)</v>
      </c>
      <c r="BZ1356" s="120" t="str">
        <f t="shared" si="737"/>
        <v>Butter Fly Valve</v>
      </c>
      <c r="CA1356" s="120">
        <f t="shared" si="738"/>
        <v>125.86</v>
      </c>
      <c r="CC1356" s="115" t="str">
        <f t="shared" si="739"/>
        <v>19417-(10)</v>
      </c>
      <c r="CD1356" s="120" t="str">
        <f t="shared" si="740"/>
        <v>Butter Fly Valve</v>
      </c>
      <c r="CE1356" s="417">
        <f t="shared" si="741"/>
        <v>134.85000000000002</v>
      </c>
      <c r="CF1356" s="115"/>
      <c r="CG1356" s="115" t="str">
        <f t="shared" si="742"/>
        <v xml:space="preserve"> </v>
      </c>
      <c r="CH1356" s="120" t="str">
        <f t="shared" si="743"/>
        <v xml:space="preserve"> </v>
      </c>
      <c r="CI1356" s="417" t="str">
        <f t="shared" si="744"/>
        <v xml:space="preserve"> </v>
      </c>
      <c r="CJ1356" s="115"/>
      <c r="CK1356" s="115" t="str">
        <f t="shared" si="745"/>
        <v xml:space="preserve"> </v>
      </c>
      <c r="CL1356" s="120" t="str">
        <f t="shared" si="746"/>
        <v xml:space="preserve"> </v>
      </c>
      <c r="CM1356" s="417" t="str">
        <f t="shared" si="749"/>
        <v xml:space="preserve"> </v>
      </c>
      <c r="IS1356" s="107">
        <v>45</v>
      </c>
    </row>
    <row r="1357" spans="2:253" s="74" customFormat="1" ht="17.100000000000001" hidden="1" customHeight="1" x14ac:dyDescent="0.25">
      <c r="B1357" s="504">
        <f>IF(AND('KB Duct Parts'!$BL$14=1,'KB Duct Parts'!S32&gt;0),'KB Duct Parts'!S32,0)</f>
        <v>0</v>
      </c>
      <c r="C1357" s="508">
        <v>19418</v>
      </c>
      <c r="D1357" s="506">
        <f t="shared" si="750"/>
        <v>19418</v>
      </c>
      <c r="E1357" s="504" t="s">
        <v>875</v>
      </c>
      <c r="F1357" s="508" t="str">
        <f t="shared" si="751"/>
        <v xml:space="preserve"> </v>
      </c>
      <c r="G1357" s="509" t="s">
        <v>1417</v>
      </c>
      <c r="H1357" s="504" t="s">
        <v>923</v>
      </c>
      <c r="I1357" s="1035"/>
      <c r="J1357" s="1036"/>
      <c r="K1357" s="516" t="s">
        <v>881</v>
      </c>
      <c r="L1357" s="521">
        <v>18</v>
      </c>
      <c r="M1357" s="517" t="str">
        <f t="shared" si="747"/>
        <v>Y</v>
      </c>
      <c r="N1357" s="514">
        <f t="shared" si="717"/>
        <v>93.6</v>
      </c>
      <c r="O1357" s="518">
        <f t="shared" si="723"/>
        <v>0</v>
      </c>
      <c r="P1357" s="680">
        <f>'KB Duct Parts'!$AE$3</f>
        <v>0</v>
      </c>
      <c r="Q1357" s="681">
        <f t="shared" si="718"/>
        <v>0</v>
      </c>
      <c r="R1357" s="682">
        <f t="shared" si="719"/>
        <v>0</v>
      </c>
      <c r="S1357" s="716">
        <f t="shared" si="720"/>
        <v>0.35</v>
      </c>
      <c r="T1357" s="679">
        <f t="shared" si="721"/>
        <v>0</v>
      </c>
      <c r="U1357" s="679">
        <f t="shared" si="722"/>
        <v>0</v>
      </c>
      <c r="Y1357" s="120"/>
      <c r="AD1357" s="79"/>
      <c r="AE1357" s="75"/>
      <c r="AF1357" s="370">
        <v>18</v>
      </c>
      <c r="AG1357" s="374">
        <v>16</v>
      </c>
      <c r="AH1357" s="378">
        <v>14</v>
      </c>
      <c r="AI1357" s="381">
        <v>12</v>
      </c>
      <c r="AJ1357" s="386">
        <v>10</v>
      </c>
      <c r="AK1357" s="391"/>
      <c r="AL1357" s="386"/>
      <c r="AM1357" s="363">
        <f t="shared" si="748"/>
        <v>1</v>
      </c>
      <c r="AN1357" s="578">
        <v>93.6</v>
      </c>
      <c r="AO1357" s="120">
        <f t="shared" si="729"/>
        <v>112.32</v>
      </c>
      <c r="AP1357" s="120">
        <f t="shared" si="724"/>
        <v>121.67999999999999</v>
      </c>
      <c r="AQ1357" s="120">
        <f t="shared" si="725"/>
        <v>131.04</v>
      </c>
      <c r="AR1357" s="120">
        <f t="shared" si="726"/>
        <v>140.39999999999998</v>
      </c>
      <c r="AS1357" s="120">
        <f t="shared" si="727"/>
        <v>0</v>
      </c>
      <c r="AT1357" s="120">
        <f t="shared" si="728"/>
        <v>0</v>
      </c>
      <c r="AU1357" s="74" t="s">
        <v>717</v>
      </c>
      <c r="AV1357" s="115"/>
      <c r="AW1357" s="395"/>
      <c r="AX1357" s="571">
        <v>1.2</v>
      </c>
      <c r="AY1357" s="572">
        <v>1.3</v>
      </c>
      <c r="AZ1357" s="572">
        <v>1.4</v>
      </c>
      <c r="BA1357" s="572">
        <v>1.5</v>
      </c>
      <c r="BB1357" s="573">
        <v>0</v>
      </c>
      <c r="BC1357" s="395">
        <v>0</v>
      </c>
      <c r="BD1357" s="115"/>
      <c r="BE1357" s="115"/>
      <c r="BF1357" s="115"/>
      <c r="BG1357" s="115"/>
      <c r="BH1357" s="115"/>
      <c r="BI1357" s="115"/>
      <c r="BJ1357" s="115"/>
      <c r="BK1357" s="115"/>
      <c r="BQ1357" s="74" t="str">
        <f t="shared" si="730"/>
        <v>19418-(16)</v>
      </c>
      <c r="BR1357" s="120" t="str">
        <f t="shared" si="731"/>
        <v>Butter Fly Valve</v>
      </c>
      <c r="BS1357" s="120">
        <f t="shared" si="732"/>
        <v>112.32</v>
      </c>
      <c r="BU1357" s="74" t="str">
        <f t="shared" si="733"/>
        <v>19418-(14)</v>
      </c>
      <c r="BV1357" s="120" t="str">
        <f t="shared" si="734"/>
        <v>Butter Fly Valve</v>
      </c>
      <c r="BW1357" s="120">
        <f t="shared" si="735"/>
        <v>121.67999999999999</v>
      </c>
      <c r="BY1357" s="74" t="str">
        <f t="shared" si="736"/>
        <v>19418-(12)</v>
      </c>
      <c r="BZ1357" s="120" t="str">
        <f t="shared" si="737"/>
        <v>Butter Fly Valve</v>
      </c>
      <c r="CA1357" s="120">
        <f t="shared" si="738"/>
        <v>131.04</v>
      </c>
      <c r="CC1357" s="115" t="str">
        <f t="shared" si="739"/>
        <v>19418-(10)</v>
      </c>
      <c r="CD1357" s="120" t="str">
        <f t="shared" si="740"/>
        <v>Butter Fly Valve</v>
      </c>
      <c r="CE1357" s="417">
        <f t="shared" si="741"/>
        <v>140.39999999999998</v>
      </c>
      <c r="CF1357" s="115"/>
      <c r="CG1357" s="115" t="str">
        <f t="shared" si="742"/>
        <v xml:space="preserve"> </v>
      </c>
      <c r="CH1357" s="120" t="str">
        <f t="shared" si="743"/>
        <v xml:space="preserve"> </v>
      </c>
      <c r="CI1357" s="417" t="str">
        <f t="shared" si="744"/>
        <v xml:space="preserve"> </v>
      </c>
      <c r="CJ1357" s="115"/>
      <c r="CK1357" s="115" t="str">
        <f t="shared" si="745"/>
        <v xml:space="preserve"> </v>
      </c>
      <c r="CL1357" s="120" t="str">
        <f t="shared" si="746"/>
        <v xml:space="preserve"> </v>
      </c>
      <c r="CM1357" s="417" t="str">
        <f t="shared" si="749"/>
        <v xml:space="preserve"> </v>
      </c>
      <c r="IS1357" s="107">
        <v>46.8</v>
      </c>
    </row>
    <row r="1358" spans="2:253" s="74" customFormat="1" ht="17.100000000000001" hidden="1" customHeight="1" x14ac:dyDescent="0.25">
      <c r="B1358" s="504">
        <f>IF(AND('KB Duct Parts'!$BL$14=1,'KB Duct Parts'!S33&gt;0),'KB Duct Parts'!S33,0)</f>
        <v>0</v>
      </c>
      <c r="C1358" s="508">
        <v>19419</v>
      </c>
      <c r="D1358" s="506">
        <f t="shared" si="750"/>
        <v>19419</v>
      </c>
      <c r="E1358" s="504" t="s">
        <v>876</v>
      </c>
      <c r="F1358" s="508" t="str">
        <f t="shared" si="751"/>
        <v xml:space="preserve"> </v>
      </c>
      <c r="G1358" s="509" t="s">
        <v>1417</v>
      </c>
      <c r="H1358" s="504" t="s">
        <v>923</v>
      </c>
      <c r="I1358" s="1035"/>
      <c r="J1358" s="1036"/>
      <c r="K1358" s="516" t="s">
        <v>881</v>
      </c>
      <c r="L1358" s="521">
        <v>18</v>
      </c>
      <c r="M1358" s="517" t="str">
        <f t="shared" si="747"/>
        <v>Y</v>
      </c>
      <c r="N1358" s="514">
        <f t="shared" si="717"/>
        <v>99.2</v>
      </c>
      <c r="O1358" s="518">
        <f t="shared" si="723"/>
        <v>0</v>
      </c>
      <c r="P1358" s="680">
        <f>'KB Duct Parts'!$AE$3</f>
        <v>0</v>
      </c>
      <c r="Q1358" s="681">
        <f t="shared" si="718"/>
        <v>0</v>
      </c>
      <c r="R1358" s="682">
        <f t="shared" si="719"/>
        <v>0</v>
      </c>
      <c r="S1358" s="716">
        <f t="shared" si="720"/>
        <v>0.35</v>
      </c>
      <c r="T1358" s="679">
        <f t="shared" si="721"/>
        <v>0</v>
      </c>
      <c r="U1358" s="679">
        <f t="shared" si="722"/>
        <v>0</v>
      </c>
      <c r="Y1358" s="120"/>
      <c r="AD1358" s="79"/>
      <c r="AE1358" s="75"/>
      <c r="AF1358" s="370">
        <v>18</v>
      </c>
      <c r="AG1358" s="374">
        <v>16</v>
      </c>
      <c r="AH1358" s="378">
        <v>14</v>
      </c>
      <c r="AI1358" s="381">
        <v>12</v>
      </c>
      <c r="AJ1358" s="386">
        <v>10</v>
      </c>
      <c r="AK1358" s="391"/>
      <c r="AL1358" s="386"/>
      <c r="AM1358" s="363">
        <f t="shared" si="748"/>
        <v>1</v>
      </c>
      <c r="AN1358" s="578">
        <v>99.2</v>
      </c>
      <c r="AO1358" s="120">
        <f t="shared" si="729"/>
        <v>119.03999999999999</v>
      </c>
      <c r="AP1358" s="120">
        <f t="shared" si="724"/>
        <v>128.96</v>
      </c>
      <c r="AQ1358" s="120">
        <f t="shared" si="725"/>
        <v>138.88</v>
      </c>
      <c r="AR1358" s="120">
        <f t="shared" si="726"/>
        <v>148.80000000000001</v>
      </c>
      <c r="AS1358" s="120">
        <f t="shared" si="727"/>
        <v>0</v>
      </c>
      <c r="AT1358" s="120">
        <f t="shared" si="728"/>
        <v>0</v>
      </c>
      <c r="AU1358" s="74" t="s">
        <v>717</v>
      </c>
      <c r="AV1358" s="115"/>
      <c r="AW1358" s="395"/>
      <c r="AX1358" s="571">
        <v>1.2</v>
      </c>
      <c r="AY1358" s="572">
        <v>1.3</v>
      </c>
      <c r="AZ1358" s="572">
        <v>1.4</v>
      </c>
      <c r="BA1358" s="572">
        <v>1.5</v>
      </c>
      <c r="BB1358" s="573">
        <v>0</v>
      </c>
      <c r="BC1358" s="395">
        <v>0</v>
      </c>
      <c r="BD1358" s="115"/>
      <c r="BE1358" s="115"/>
      <c r="BF1358" s="115"/>
      <c r="BG1358" s="115"/>
      <c r="BH1358" s="115"/>
      <c r="BI1358" s="115"/>
      <c r="BJ1358" s="115"/>
      <c r="BK1358" s="115"/>
      <c r="BQ1358" s="74" t="str">
        <f t="shared" si="730"/>
        <v>19419-(16)</v>
      </c>
      <c r="BR1358" s="120" t="str">
        <f t="shared" si="731"/>
        <v>Butter Fly Valve</v>
      </c>
      <c r="BS1358" s="120">
        <f t="shared" si="732"/>
        <v>119.03999999999999</v>
      </c>
      <c r="BU1358" s="74" t="str">
        <f t="shared" si="733"/>
        <v>19419-(14)</v>
      </c>
      <c r="BV1358" s="120" t="str">
        <f t="shared" si="734"/>
        <v>Butter Fly Valve</v>
      </c>
      <c r="BW1358" s="120">
        <f t="shared" si="735"/>
        <v>128.96</v>
      </c>
      <c r="BY1358" s="74" t="str">
        <f t="shared" si="736"/>
        <v>19419-(12)</v>
      </c>
      <c r="BZ1358" s="120" t="str">
        <f t="shared" si="737"/>
        <v>Butter Fly Valve</v>
      </c>
      <c r="CA1358" s="120">
        <f t="shared" si="738"/>
        <v>138.88</v>
      </c>
      <c r="CC1358" s="115" t="str">
        <f t="shared" si="739"/>
        <v>19419-(10)</v>
      </c>
      <c r="CD1358" s="120" t="str">
        <f t="shared" si="740"/>
        <v>Butter Fly Valve</v>
      </c>
      <c r="CE1358" s="417">
        <f t="shared" si="741"/>
        <v>148.80000000000001</v>
      </c>
      <c r="CF1358" s="115"/>
      <c r="CG1358" s="115" t="str">
        <f t="shared" si="742"/>
        <v xml:space="preserve"> </v>
      </c>
      <c r="CH1358" s="120" t="str">
        <f t="shared" si="743"/>
        <v xml:space="preserve"> </v>
      </c>
      <c r="CI1358" s="417" t="str">
        <f t="shared" si="744"/>
        <v xml:space="preserve"> </v>
      </c>
      <c r="CJ1358" s="115"/>
      <c r="CK1358" s="115" t="str">
        <f t="shared" si="745"/>
        <v xml:space="preserve"> </v>
      </c>
      <c r="CL1358" s="120" t="str">
        <f t="shared" si="746"/>
        <v xml:space="preserve"> </v>
      </c>
      <c r="CM1358" s="417" t="str">
        <f t="shared" si="749"/>
        <v xml:space="preserve"> </v>
      </c>
      <c r="IS1358" s="107">
        <v>49.7</v>
      </c>
    </row>
    <row r="1359" spans="2:253" s="74" customFormat="1" ht="17.100000000000001" hidden="1" customHeight="1" x14ac:dyDescent="0.25">
      <c r="B1359" s="504">
        <f>IF(AND('KB Duct Parts'!$BL$14=1,'KB Duct Parts'!S34&gt;0),'KB Duct Parts'!S34,0)</f>
        <v>0</v>
      </c>
      <c r="C1359" s="508">
        <v>19420</v>
      </c>
      <c r="D1359" s="506">
        <f t="shared" si="750"/>
        <v>19420</v>
      </c>
      <c r="E1359" s="504" t="s">
        <v>877</v>
      </c>
      <c r="F1359" s="508" t="str">
        <f t="shared" si="751"/>
        <v xml:space="preserve"> </v>
      </c>
      <c r="G1359" s="509" t="s">
        <v>1417</v>
      </c>
      <c r="H1359" s="504" t="s">
        <v>923</v>
      </c>
      <c r="I1359" s="1035"/>
      <c r="J1359" s="1036"/>
      <c r="K1359" s="516" t="s">
        <v>881</v>
      </c>
      <c r="L1359" s="521">
        <v>18</v>
      </c>
      <c r="M1359" s="517" t="str">
        <f t="shared" si="747"/>
        <v>Y</v>
      </c>
      <c r="N1359" s="514">
        <f t="shared" si="717"/>
        <v>105</v>
      </c>
      <c r="O1359" s="518">
        <f t="shared" si="723"/>
        <v>0</v>
      </c>
      <c r="P1359" s="680">
        <f>'KB Duct Parts'!$AE$3</f>
        <v>0</v>
      </c>
      <c r="Q1359" s="681">
        <f t="shared" si="718"/>
        <v>0</v>
      </c>
      <c r="R1359" s="682">
        <f t="shared" si="719"/>
        <v>0</v>
      </c>
      <c r="S1359" s="716">
        <f t="shared" si="720"/>
        <v>0.35</v>
      </c>
      <c r="T1359" s="679">
        <f t="shared" si="721"/>
        <v>0</v>
      </c>
      <c r="U1359" s="679">
        <f t="shared" si="722"/>
        <v>0</v>
      </c>
      <c r="Y1359" s="120"/>
      <c r="AD1359" s="79"/>
      <c r="AE1359" s="75"/>
      <c r="AF1359" s="370">
        <v>18</v>
      </c>
      <c r="AG1359" s="374">
        <v>16</v>
      </c>
      <c r="AH1359" s="378">
        <v>14</v>
      </c>
      <c r="AI1359" s="381">
        <v>12</v>
      </c>
      <c r="AJ1359" s="386">
        <v>10</v>
      </c>
      <c r="AK1359" s="391"/>
      <c r="AL1359" s="386"/>
      <c r="AM1359" s="363">
        <f t="shared" si="748"/>
        <v>1</v>
      </c>
      <c r="AN1359" s="578">
        <v>105</v>
      </c>
      <c r="AO1359" s="120">
        <f t="shared" si="729"/>
        <v>126</v>
      </c>
      <c r="AP1359" s="120">
        <f t="shared" si="724"/>
        <v>136.5</v>
      </c>
      <c r="AQ1359" s="120">
        <f t="shared" si="725"/>
        <v>147</v>
      </c>
      <c r="AR1359" s="120">
        <f t="shared" si="726"/>
        <v>157.5</v>
      </c>
      <c r="AS1359" s="120">
        <f t="shared" si="727"/>
        <v>0</v>
      </c>
      <c r="AT1359" s="120">
        <f t="shared" si="728"/>
        <v>0</v>
      </c>
      <c r="AU1359" s="74" t="s">
        <v>717</v>
      </c>
      <c r="AV1359" s="115"/>
      <c r="AW1359" s="395"/>
      <c r="AX1359" s="571">
        <v>1.2</v>
      </c>
      <c r="AY1359" s="572">
        <v>1.3</v>
      </c>
      <c r="AZ1359" s="572">
        <v>1.4</v>
      </c>
      <c r="BA1359" s="572">
        <v>1.5</v>
      </c>
      <c r="BB1359" s="573">
        <v>0</v>
      </c>
      <c r="BC1359" s="395">
        <v>0</v>
      </c>
      <c r="BD1359" s="115"/>
      <c r="BE1359" s="115"/>
      <c r="BF1359" s="115"/>
      <c r="BG1359" s="115"/>
      <c r="BH1359" s="115"/>
      <c r="BI1359" s="115"/>
      <c r="BJ1359" s="115"/>
      <c r="BK1359" s="115"/>
      <c r="BQ1359" s="74" t="str">
        <f t="shared" si="730"/>
        <v>19420-(16)</v>
      </c>
      <c r="BR1359" s="120" t="str">
        <f t="shared" si="731"/>
        <v>Butter Fly Valve</v>
      </c>
      <c r="BS1359" s="120">
        <f t="shared" si="732"/>
        <v>126</v>
      </c>
      <c r="BU1359" s="74" t="str">
        <f t="shared" si="733"/>
        <v>19420-(14)</v>
      </c>
      <c r="BV1359" s="120" t="str">
        <f t="shared" si="734"/>
        <v>Butter Fly Valve</v>
      </c>
      <c r="BW1359" s="120">
        <f t="shared" si="735"/>
        <v>136.5</v>
      </c>
      <c r="BY1359" s="74" t="str">
        <f t="shared" si="736"/>
        <v>19420-(12)</v>
      </c>
      <c r="BZ1359" s="120" t="str">
        <f t="shared" si="737"/>
        <v>Butter Fly Valve</v>
      </c>
      <c r="CA1359" s="120">
        <f t="shared" si="738"/>
        <v>147</v>
      </c>
      <c r="CC1359" s="115" t="str">
        <f t="shared" si="739"/>
        <v>19420-(10)</v>
      </c>
      <c r="CD1359" s="120" t="str">
        <f t="shared" si="740"/>
        <v>Butter Fly Valve</v>
      </c>
      <c r="CE1359" s="417">
        <f t="shared" si="741"/>
        <v>157.5</v>
      </c>
      <c r="CF1359" s="115"/>
      <c r="CG1359" s="115" t="str">
        <f t="shared" si="742"/>
        <v xml:space="preserve"> </v>
      </c>
      <c r="CH1359" s="120" t="str">
        <f t="shared" si="743"/>
        <v xml:space="preserve"> </v>
      </c>
      <c r="CI1359" s="417" t="str">
        <f t="shared" si="744"/>
        <v xml:space="preserve"> </v>
      </c>
      <c r="CJ1359" s="115"/>
      <c r="CK1359" s="115" t="str">
        <f t="shared" si="745"/>
        <v xml:space="preserve"> </v>
      </c>
      <c r="CL1359" s="120" t="str">
        <f t="shared" si="746"/>
        <v xml:space="preserve"> </v>
      </c>
      <c r="CM1359" s="417" t="str">
        <f t="shared" si="749"/>
        <v xml:space="preserve"> </v>
      </c>
      <c r="IS1359" s="107">
        <v>52.6</v>
      </c>
    </row>
    <row r="1360" spans="2:253" s="74" customFormat="1" ht="17.100000000000001" hidden="1" customHeight="1" x14ac:dyDescent="0.25">
      <c r="B1360" s="504">
        <f>IF(AND('KB Duct Parts'!$BL$14=1,'KB Duct Parts'!S35&gt;0),'KB Duct Parts'!S35,0)</f>
        <v>0</v>
      </c>
      <c r="C1360" s="508">
        <v>19422</v>
      </c>
      <c r="D1360" s="506">
        <f t="shared" si="750"/>
        <v>19422</v>
      </c>
      <c r="E1360" s="504" t="s">
        <v>878</v>
      </c>
      <c r="F1360" s="508" t="str">
        <f t="shared" si="751"/>
        <v xml:space="preserve"> </v>
      </c>
      <c r="G1360" s="509" t="s">
        <v>1417</v>
      </c>
      <c r="H1360" s="504" t="s">
        <v>923</v>
      </c>
      <c r="I1360" s="1035"/>
      <c r="J1360" s="1036"/>
      <c r="K1360" s="516" t="s">
        <v>881</v>
      </c>
      <c r="L1360" s="521">
        <v>18</v>
      </c>
      <c r="M1360" s="517" t="str">
        <f t="shared" si="747"/>
        <v>Y</v>
      </c>
      <c r="N1360" s="514">
        <f t="shared" si="717"/>
        <v>116.6</v>
      </c>
      <c r="O1360" s="518">
        <f t="shared" si="723"/>
        <v>0</v>
      </c>
      <c r="P1360" s="680">
        <f>'KB Duct Parts'!$AE$3</f>
        <v>0</v>
      </c>
      <c r="Q1360" s="681">
        <f t="shared" si="718"/>
        <v>0</v>
      </c>
      <c r="R1360" s="682">
        <f t="shared" si="719"/>
        <v>0</v>
      </c>
      <c r="S1360" s="716">
        <f t="shared" si="720"/>
        <v>0.35</v>
      </c>
      <c r="T1360" s="679">
        <f t="shared" si="721"/>
        <v>0</v>
      </c>
      <c r="U1360" s="679">
        <f t="shared" si="722"/>
        <v>0</v>
      </c>
      <c r="Y1360" s="120"/>
      <c r="AD1360" s="79"/>
      <c r="AE1360" s="75"/>
      <c r="AF1360" s="370">
        <v>18</v>
      </c>
      <c r="AG1360" s="374">
        <v>16</v>
      </c>
      <c r="AH1360" s="378">
        <v>14</v>
      </c>
      <c r="AI1360" s="381">
        <v>12</v>
      </c>
      <c r="AJ1360" s="386">
        <v>10</v>
      </c>
      <c r="AK1360" s="391"/>
      <c r="AL1360" s="386"/>
      <c r="AM1360" s="363">
        <f t="shared" si="748"/>
        <v>1</v>
      </c>
      <c r="AN1360" s="578">
        <v>116.6</v>
      </c>
      <c r="AO1360" s="120">
        <f t="shared" si="729"/>
        <v>139.91999999999999</v>
      </c>
      <c r="AP1360" s="120">
        <f t="shared" si="724"/>
        <v>151.57999999999998</v>
      </c>
      <c r="AQ1360" s="120">
        <f t="shared" si="725"/>
        <v>163.23999999999998</v>
      </c>
      <c r="AR1360" s="120">
        <f t="shared" si="726"/>
        <v>174.89999999999998</v>
      </c>
      <c r="AS1360" s="120">
        <f t="shared" si="727"/>
        <v>0</v>
      </c>
      <c r="AT1360" s="120">
        <f t="shared" si="728"/>
        <v>0</v>
      </c>
      <c r="AU1360" s="74" t="s">
        <v>717</v>
      </c>
      <c r="AV1360" s="115"/>
      <c r="AW1360" s="395"/>
      <c r="AX1360" s="571">
        <v>1.2</v>
      </c>
      <c r="AY1360" s="572">
        <v>1.3</v>
      </c>
      <c r="AZ1360" s="572">
        <v>1.4</v>
      </c>
      <c r="BA1360" s="572">
        <v>1.5</v>
      </c>
      <c r="BB1360" s="573">
        <v>0</v>
      </c>
      <c r="BC1360" s="395">
        <v>0</v>
      </c>
      <c r="BD1360" s="115"/>
      <c r="BE1360" s="115"/>
      <c r="BF1360" s="115"/>
      <c r="BG1360" s="115"/>
      <c r="BH1360" s="115"/>
      <c r="BI1360" s="115"/>
      <c r="BJ1360" s="115"/>
      <c r="BK1360" s="115"/>
      <c r="BQ1360" s="74" t="str">
        <f t="shared" si="730"/>
        <v>19422-(16)</v>
      </c>
      <c r="BR1360" s="120" t="str">
        <f t="shared" si="731"/>
        <v>Butter Fly Valve</v>
      </c>
      <c r="BS1360" s="120">
        <f t="shared" si="732"/>
        <v>139.91999999999999</v>
      </c>
      <c r="BU1360" s="74" t="str">
        <f t="shared" si="733"/>
        <v>19422-(14)</v>
      </c>
      <c r="BV1360" s="120" t="str">
        <f t="shared" si="734"/>
        <v>Butter Fly Valve</v>
      </c>
      <c r="BW1360" s="120">
        <f t="shared" si="735"/>
        <v>151.57999999999998</v>
      </c>
      <c r="BY1360" s="74" t="str">
        <f t="shared" si="736"/>
        <v>19422-(12)</v>
      </c>
      <c r="BZ1360" s="120" t="str">
        <f t="shared" si="737"/>
        <v>Butter Fly Valve</v>
      </c>
      <c r="CA1360" s="120">
        <f t="shared" si="738"/>
        <v>163.23999999999998</v>
      </c>
      <c r="CC1360" s="115" t="str">
        <f t="shared" si="739"/>
        <v>19422-(10)</v>
      </c>
      <c r="CD1360" s="120" t="str">
        <f t="shared" si="740"/>
        <v>Butter Fly Valve</v>
      </c>
      <c r="CE1360" s="417">
        <f t="shared" si="741"/>
        <v>174.89999999999998</v>
      </c>
      <c r="CF1360" s="115"/>
      <c r="CG1360" s="115" t="str">
        <f t="shared" si="742"/>
        <v xml:space="preserve"> </v>
      </c>
      <c r="CH1360" s="120" t="str">
        <f t="shared" si="743"/>
        <v xml:space="preserve"> </v>
      </c>
      <c r="CI1360" s="417" t="str">
        <f t="shared" si="744"/>
        <v xml:space="preserve"> </v>
      </c>
      <c r="CJ1360" s="115"/>
      <c r="CK1360" s="115" t="str">
        <f t="shared" si="745"/>
        <v xml:space="preserve"> </v>
      </c>
      <c r="CL1360" s="120" t="str">
        <f t="shared" si="746"/>
        <v xml:space="preserve"> </v>
      </c>
      <c r="CM1360" s="417" t="str">
        <f t="shared" si="749"/>
        <v xml:space="preserve"> </v>
      </c>
      <c r="IS1360" s="107">
        <v>58.4</v>
      </c>
    </row>
    <row r="1361" spans="2:253" s="74" customFormat="1" ht="17.100000000000001" hidden="1" customHeight="1" x14ac:dyDescent="0.25">
      <c r="B1361" s="504">
        <f>IF(AND('KB Duct Parts'!$BL$14=1,'KB Duct Parts'!S36&gt;0),'KB Duct Parts'!S36,0)</f>
        <v>0</v>
      </c>
      <c r="C1361" s="508">
        <v>19424</v>
      </c>
      <c r="D1361" s="506">
        <f t="shared" si="750"/>
        <v>19424</v>
      </c>
      <c r="E1361" s="504" t="s">
        <v>1338</v>
      </c>
      <c r="F1361" s="508" t="str">
        <f t="shared" si="751"/>
        <v xml:space="preserve"> </v>
      </c>
      <c r="G1361" s="509" t="s">
        <v>1417</v>
      </c>
      <c r="H1361" s="504" t="s">
        <v>923</v>
      </c>
      <c r="I1361" s="1035"/>
      <c r="J1361" s="1036"/>
      <c r="K1361" s="516" t="s">
        <v>881</v>
      </c>
      <c r="L1361" s="521">
        <v>18</v>
      </c>
      <c r="M1361" s="517" t="str">
        <f t="shared" si="747"/>
        <v>Y</v>
      </c>
      <c r="N1361" s="514">
        <f t="shared" si="717"/>
        <v>141.4</v>
      </c>
      <c r="O1361" s="518">
        <f t="shared" si="723"/>
        <v>0</v>
      </c>
      <c r="P1361" s="680">
        <f>'KB Duct Parts'!$AE$3</f>
        <v>0</v>
      </c>
      <c r="Q1361" s="681">
        <f t="shared" si="718"/>
        <v>0</v>
      </c>
      <c r="R1361" s="682">
        <f t="shared" si="719"/>
        <v>0</v>
      </c>
      <c r="S1361" s="716">
        <f t="shared" si="720"/>
        <v>0.35</v>
      </c>
      <c r="T1361" s="679">
        <f t="shared" si="721"/>
        <v>0</v>
      </c>
      <c r="U1361" s="679">
        <f t="shared" si="722"/>
        <v>0</v>
      </c>
      <c r="Y1361" s="120"/>
      <c r="AD1361" s="79"/>
      <c r="AE1361" s="75"/>
      <c r="AF1361" s="370">
        <v>18</v>
      </c>
      <c r="AG1361" s="374">
        <v>16</v>
      </c>
      <c r="AH1361" s="378">
        <v>14</v>
      </c>
      <c r="AI1361" s="381">
        <v>12</v>
      </c>
      <c r="AJ1361" s="386">
        <v>10</v>
      </c>
      <c r="AK1361" s="391"/>
      <c r="AL1361" s="386"/>
      <c r="AM1361" s="363">
        <f t="shared" si="748"/>
        <v>1</v>
      </c>
      <c r="AN1361" s="578">
        <v>141.4</v>
      </c>
      <c r="AO1361" s="120">
        <f t="shared" si="729"/>
        <v>169.68</v>
      </c>
      <c r="AP1361" s="120">
        <f t="shared" si="724"/>
        <v>0</v>
      </c>
      <c r="AQ1361" s="120">
        <f t="shared" si="725"/>
        <v>0</v>
      </c>
      <c r="AR1361" s="120">
        <f t="shared" si="726"/>
        <v>0</v>
      </c>
      <c r="AS1361" s="120">
        <f t="shared" si="727"/>
        <v>0</v>
      </c>
      <c r="AT1361" s="120">
        <f t="shared" si="728"/>
        <v>0</v>
      </c>
      <c r="AU1361" s="74" t="s">
        <v>717</v>
      </c>
      <c r="AV1361" s="115"/>
      <c r="AW1361" s="395"/>
      <c r="AX1361" s="571">
        <v>1.2</v>
      </c>
      <c r="AY1361" s="572">
        <v>0</v>
      </c>
      <c r="AZ1361" s="572">
        <v>0</v>
      </c>
      <c r="BA1361" s="572">
        <v>0</v>
      </c>
      <c r="BB1361" s="573">
        <v>0</v>
      </c>
      <c r="BC1361" s="395">
        <v>0</v>
      </c>
      <c r="BD1361" s="115"/>
      <c r="BE1361" s="115"/>
      <c r="BF1361" s="115"/>
      <c r="BG1361" s="115"/>
      <c r="BH1361" s="115"/>
      <c r="BI1361" s="115"/>
      <c r="BJ1361" s="115"/>
      <c r="BK1361" s="115"/>
      <c r="BQ1361" s="74" t="str">
        <f t="shared" si="730"/>
        <v>19424-(16)</v>
      </c>
      <c r="BR1361" s="120" t="str">
        <f t="shared" si="731"/>
        <v>Butter Fly Valve</v>
      </c>
      <c r="BS1361" s="120">
        <f t="shared" si="732"/>
        <v>169.68</v>
      </c>
      <c r="BU1361" s="74" t="str">
        <f t="shared" si="733"/>
        <v xml:space="preserve"> </v>
      </c>
      <c r="BV1361" s="120" t="str">
        <f t="shared" si="734"/>
        <v xml:space="preserve"> </v>
      </c>
      <c r="BW1361" s="120" t="str">
        <f t="shared" si="735"/>
        <v xml:space="preserve">  </v>
      </c>
      <c r="BY1361" s="74" t="str">
        <f t="shared" si="736"/>
        <v xml:space="preserve"> </v>
      </c>
      <c r="BZ1361" s="120" t="str">
        <f t="shared" si="737"/>
        <v xml:space="preserve"> </v>
      </c>
      <c r="CA1361" s="120" t="str">
        <f t="shared" si="738"/>
        <v xml:space="preserve"> </v>
      </c>
      <c r="CC1361" s="115" t="str">
        <f t="shared" si="739"/>
        <v xml:space="preserve"> </v>
      </c>
      <c r="CD1361" s="120" t="str">
        <f t="shared" si="740"/>
        <v xml:space="preserve"> </v>
      </c>
      <c r="CE1361" s="417" t="str">
        <f t="shared" si="741"/>
        <v xml:space="preserve"> </v>
      </c>
      <c r="CF1361" s="115"/>
      <c r="CG1361" s="115" t="str">
        <f t="shared" si="742"/>
        <v xml:space="preserve"> </v>
      </c>
      <c r="CH1361" s="120" t="str">
        <f t="shared" si="743"/>
        <v xml:space="preserve"> </v>
      </c>
      <c r="CI1361" s="417" t="str">
        <f t="shared" si="744"/>
        <v xml:space="preserve"> </v>
      </c>
      <c r="CJ1361" s="115"/>
      <c r="CK1361" s="115" t="str">
        <f t="shared" si="745"/>
        <v xml:space="preserve"> </v>
      </c>
      <c r="CL1361" s="120" t="str">
        <f t="shared" si="746"/>
        <v xml:space="preserve"> </v>
      </c>
      <c r="CM1361" s="417" t="str">
        <f t="shared" si="749"/>
        <v xml:space="preserve"> </v>
      </c>
      <c r="IS1361" s="107"/>
    </row>
    <row r="1362" spans="2:253" s="74" customFormat="1" ht="17.100000000000001" hidden="1" customHeight="1" x14ac:dyDescent="0.25">
      <c r="B1362" s="504">
        <f>IF(AND('KB Duct Parts'!$BL$14=1,'KB Duct Parts'!T17&gt;0),'KB Duct Parts'!T17,0)</f>
        <v>0</v>
      </c>
      <c r="C1362" s="508">
        <v>19503</v>
      </c>
      <c r="D1362" s="506">
        <f t="shared" si="750"/>
        <v>19503</v>
      </c>
      <c r="E1362" s="504" t="s">
        <v>483</v>
      </c>
      <c r="F1362" s="508" t="str">
        <f t="shared" si="751"/>
        <v xml:space="preserve"> </v>
      </c>
      <c r="G1362" s="509" t="s">
        <v>1436</v>
      </c>
      <c r="H1362" s="504" t="s">
        <v>923</v>
      </c>
      <c r="I1362" s="1035"/>
      <c r="J1362" s="1036"/>
      <c r="K1362" s="516" t="s">
        <v>881</v>
      </c>
      <c r="L1362" s="521">
        <v>18</v>
      </c>
      <c r="M1362" s="517" t="str">
        <f t="shared" si="747"/>
        <v>Y</v>
      </c>
      <c r="N1362" s="514">
        <f t="shared" si="717"/>
        <v>11.5</v>
      </c>
      <c r="O1362" s="518">
        <f t="shared" si="723"/>
        <v>0</v>
      </c>
      <c r="P1362" s="680">
        <f>'KB Duct Parts'!$AE$3</f>
        <v>0</v>
      </c>
      <c r="Q1362" s="681">
        <f t="shared" si="718"/>
        <v>0</v>
      </c>
      <c r="R1362" s="682">
        <f t="shared" si="719"/>
        <v>0</v>
      </c>
      <c r="S1362" s="716">
        <f t="shared" si="720"/>
        <v>0.35</v>
      </c>
      <c r="T1362" s="679">
        <f t="shared" si="721"/>
        <v>0</v>
      </c>
      <c r="U1362" s="679">
        <f t="shared" si="722"/>
        <v>0</v>
      </c>
      <c r="Y1362" s="120"/>
      <c r="AD1362" s="79"/>
      <c r="AE1362" s="75"/>
      <c r="AF1362" s="370">
        <v>18</v>
      </c>
      <c r="AG1362" s="374">
        <v>16</v>
      </c>
      <c r="AH1362" s="378"/>
      <c r="AI1362" s="381"/>
      <c r="AJ1362" s="386"/>
      <c r="AK1362" s="391"/>
      <c r="AL1362" s="386"/>
      <c r="AM1362" s="363">
        <f t="shared" si="748"/>
        <v>1</v>
      </c>
      <c r="AN1362" s="578">
        <v>11.5</v>
      </c>
      <c r="AO1362" s="120">
        <f t="shared" si="729"/>
        <v>13.799999999999999</v>
      </c>
      <c r="AP1362" s="120">
        <f t="shared" si="724"/>
        <v>0</v>
      </c>
      <c r="AQ1362" s="120">
        <f t="shared" si="725"/>
        <v>0</v>
      </c>
      <c r="AR1362" s="120">
        <f t="shared" si="726"/>
        <v>0</v>
      </c>
      <c r="AS1362" s="120">
        <f t="shared" si="727"/>
        <v>0</v>
      </c>
      <c r="AT1362" s="120">
        <f t="shared" si="728"/>
        <v>0</v>
      </c>
      <c r="AU1362" s="74" t="s">
        <v>717</v>
      </c>
      <c r="AV1362" s="115"/>
      <c r="AW1362" s="395"/>
      <c r="AX1362" s="571">
        <v>1.2</v>
      </c>
      <c r="AY1362" s="572">
        <v>0</v>
      </c>
      <c r="AZ1362" s="572">
        <v>0</v>
      </c>
      <c r="BA1362" s="572">
        <v>0</v>
      </c>
      <c r="BB1362" s="573">
        <v>0</v>
      </c>
      <c r="BC1362" s="395">
        <v>0</v>
      </c>
      <c r="BD1362" s="115"/>
      <c r="BE1362" s="115"/>
      <c r="BF1362" s="115"/>
      <c r="BG1362" s="115"/>
      <c r="BH1362" s="115"/>
      <c r="BI1362" s="115"/>
      <c r="BJ1362" s="115"/>
      <c r="BK1362" s="115"/>
      <c r="BQ1362" s="74" t="str">
        <f t="shared" si="730"/>
        <v>19503-(16)</v>
      </c>
      <c r="BR1362" s="120" t="str">
        <f t="shared" si="731"/>
        <v>End Cap-Closed End</v>
      </c>
      <c r="BS1362" s="120">
        <f t="shared" si="732"/>
        <v>13.799999999999999</v>
      </c>
      <c r="BU1362" s="74" t="str">
        <f t="shared" si="733"/>
        <v xml:space="preserve"> </v>
      </c>
      <c r="BV1362" s="120" t="str">
        <f t="shared" si="734"/>
        <v xml:space="preserve"> </v>
      </c>
      <c r="BW1362" s="120" t="str">
        <f t="shared" si="735"/>
        <v xml:space="preserve">  </v>
      </c>
      <c r="BY1362" s="74" t="str">
        <f t="shared" si="736"/>
        <v xml:space="preserve"> </v>
      </c>
      <c r="BZ1362" s="120" t="str">
        <f t="shared" si="737"/>
        <v xml:space="preserve"> </v>
      </c>
      <c r="CA1362" s="120" t="str">
        <f t="shared" si="738"/>
        <v xml:space="preserve"> </v>
      </c>
      <c r="CC1362" s="115" t="str">
        <f t="shared" si="739"/>
        <v xml:space="preserve"> </v>
      </c>
      <c r="CD1362" s="120" t="str">
        <f t="shared" si="740"/>
        <v xml:space="preserve"> </v>
      </c>
      <c r="CE1362" s="417" t="str">
        <f t="shared" si="741"/>
        <v xml:space="preserve"> </v>
      </c>
      <c r="CF1362" s="115"/>
      <c r="CG1362" s="115" t="str">
        <f t="shared" si="742"/>
        <v xml:space="preserve"> </v>
      </c>
      <c r="CH1362" s="120" t="str">
        <f t="shared" si="743"/>
        <v xml:space="preserve"> </v>
      </c>
      <c r="CI1362" s="417" t="str">
        <f t="shared" si="744"/>
        <v xml:space="preserve"> </v>
      </c>
      <c r="CJ1362" s="115"/>
      <c r="CK1362" s="115" t="str">
        <f t="shared" si="745"/>
        <v xml:space="preserve"> </v>
      </c>
      <c r="CL1362" s="120" t="str">
        <f t="shared" si="746"/>
        <v xml:space="preserve"> </v>
      </c>
      <c r="CM1362" s="417" t="str">
        <f t="shared" si="749"/>
        <v xml:space="preserve"> </v>
      </c>
      <c r="IS1362" s="107">
        <v>6.8</v>
      </c>
    </row>
    <row r="1363" spans="2:253" s="74" customFormat="1" ht="17.100000000000001" hidden="1" customHeight="1" x14ac:dyDescent="0.25">
      <c r="B1363" s="504">
        <f>IF(AND('KB Duct Parts'!$BL$14=1,'KB Duct Parts'!T18&gt;0),'KB Duct Parts'!T18,0)</f>
        <v>0</v>
      </c>
      <c r="C1363" s="508">
        <v>19504</v>
      </c>
      <c r="D1363" s="506">
        <f t="shared" si="750"/>
        <v>19504</v>
      </c>
      <c r="E1363" s="520" t="s">
        <v>861</v>
      </c>
      <c r="F1363" s="508" t="str">
        <f t="shared" si="751"/>
        <v xml:space="preserve"> </v>
      </c>
      <c r="G1363" s="509" t="s">
        <v>1436</v>
      </c>
      <c r="H1363" s="504" t="s">
        <v>923</v>
      </c>
      <c r="I1363" s="1035"/>
      <c r="J1363" s="1036"/>
      <c r="K1363" s="516" t="s">
        <v>881</v>
      </c>
      <c r="L1363" s="521">
        <v>18</v>
      </c>
      <c r="M1363" s="517" t="str">
        <f t="shared" si="747"/>
        <v>Y</v>
      </c>
      <c r="N1363" s="514">
        <f t="shared" si="717"/>
        <v>11.5</v>
      </c>
      <c r="O1363" s="518">
        <f t="shared" si="723"/>
        <v>0</v>
      </c>
      <c r="P1363" s="680">
        <f>'KB Duct Parts'!$AE$3</f>
        <v>0</v>
      </c>
      <c r="Q1363" s="681">
        <f t="shared" si="718"/>
        <v>0</v>
      </c>
      <c r="R1363" s="682">
        <f t="shared" si="719"/>
        <v>0</v>
      </c>
      <c r="S1363" s="716">
        <f t="shared" si="720"/>
        <v>0.35</v>
      </c>
      <c r="T1363" s="679">
        <f t="shared" si="721"/>
        <v>0</v>
      </c>
      <c r="U1363" s="679">
        <f t="shared" si="722"/>
        <v>0</v>
      </c>
      <c r="Y1363" s="120"/>
      <c r="AD1363" s="79"/>
      <c r="AE1363" s="75"/>
      <c r="AF1363" s="370">
        <v>18</v>
      </c>
      <c r="AG1363" s="374">
        <v>16</v>
      </c>
      <c r="AH1363" s="378"/>
      <c r="AI1363" s="381"/>
      <c r="AJ1363" s="386"/>
      <c r="AK1363" s="391"/>
      <c r="AL1363" s="386"/>
      <c r="AM1363" s="363">
        <f t="shared" si="748"/>
        <v>1</v>
      </c>
      <c r="AN1363" s="578">
        <v>11.5</v>
      </c>
      <c r="AO1363" s="120">
        <f t="shared" si="729"/>
        <v>13.799999999999999</v>
      </c>
      <c r="AP1363" s="120">
        <f t="shared" si="724"/>
        <v>0</v>
      </c>
      <c r="AQ1363" s="120">
        <f t="shared" si="725"/>
        <v>0</v>
      </c>
      <c r="AR1363" s="120">
        <f t="shared" si="726"/>
        <v>0</v>
      </c>
      <c r="AS1363" s="120">
        <f t="shared" si="727"/>
        <v>0</v>
      </c>
      <c r="AT1363" s="120">
        <f t="shared" si="728"/>
        <v>0</v>
      </c>
      <c r="AU1363" s="74" t="s">
        <v>717</v>
      </c>
      <c r="AV1363" s="115"/>
      <c r="AW1363" s="395"/>
      <c r="AX1363" s="571">
        <v>1.2</v>
      </c>
      <c r="AY1363" s="572">
        <v>0</v>
      </c>
      <c r="AZ1363" s="572">
        <v>0</v>
      </c>
      <c r="BA1363" s="572">
        <v>0</v>
      </c>
      <c r="BB1363" s="573">
        <v>0</v>
      </c>
      <c r="BC1363" s="395">
        <v>0</v>
      </c>
      <c r="BD1363" s="115"/>
      <c r="BE1363" s="115"/>
      <c r="BF1363" s="115"/>
      <c r="BG1363" s="115"/>
      <c r="BH1363" s="115"/>
      <c r="BI1363" s="115"/>
      <c r="BJ1363" s="115"/>
      <c r="BK1363" s="115"/>
      <c r="BQ1363" s="74" t="str">
        <f t="shared" si="730"/>
        <v>19504-(16)</v>
      </c>
      <c r="BR1363" s="120" t="str">
        <f t="shared" si="731"/>
        <v>End Cap-Closed End</v>
      </c>
      <c r="BS1363" s="120">
        <f t="shared" si="732"/>
        <v>13.799999999999999</v>
      </c>
      <c r="BU1363" s="74" t="str">
        <f t="shared" si="733"/>
        <v xml:space="preserve"> </v>
      </c>
      <c r="BV1363" s="120" t="str">
        <f t="shared" si="734"/>
        <v xml:space="preserve"> </v>
      </c>
      <c r="BW1363" s="120" t="str">
        <f t="shared" si="735"/>
        <v xml:space="preserve">  </v>
      </c>
      <c r="BY1363" s="74" t="str">
        <f t="shared" si="736"/>
        <v xml:space="preserve"> </v>
      </c>
      <c r="BZ1363" s="120" t="str">
        <f t="shared" si="737"/>
        <v xml:space="preserve"> </v>
      </c>
      <c r="CA1363" s="120" t="str">
        <f t="shared" si="738"/>
        <v xml:space="preserve"> </v>
      </c>
      <c r="CC1363" s="115" t="str">
        <f t="shared" si="739"/>
        <v xml:space="preserve"> </v>
      </c>
      <c r="CD1363" s="120" t="str">
        <f t="shared" si="740"/>
        <v xml:space="preserve"> </v>
      </c>
      <c r="CE1363" s="417" t="str">
        <f t="shared" si="741"/>
        <v xml:space="preserve"> </v>
      </c>
      <c r="CF1363" s="115"/>
      <c r="CG1363" s="115" t="str">
        <f t="shared" si="742"/>
        <v xml:space="preserve"> </v>
      </c>
      <c r="CH1363" s="120" t="str">
        <f t="shared" si="743"/>
        <v xml:space="preserve"> </v>
      </c>
      <c r="CI1363" s="417" t="str">
        <f t="shared" si="744"/>
        <v xml:space="preserve"> </v>
      </c>
      <c r="CJ1363" s="115"/>
      <c r="CK1363" s="115" t="str">
        <f t="shared" si="745"/>
        <v xml:space="preserve"> </v>
      </c>
      <c r="CL1363" s="120" t="str">
        <f t="shared" si="746"/>
        <v xml:space="preserve"> </v>
      </c>
      <c r="CM1363" s="417" t="str">
        <f t="shared" si="749"/>
        <v xml:space="preserve"> </v>
      </c>
      <c r="IS1363" s="107">
        <v>6.8</v>
      </c>
    </row>
    <row r="1364" spans="2:253" s="74" customFormat="1" ht="17.100000000000001" hidden="1" customHeight="1" x14ac:dyDescent="0.25">
      <c r="B1364" s="504">
        <f>IF(AND('KB Duct Parts'!$BL$14=1,'KB Duct Parts'!T19&gt;0),'KB Duct Parts'!T19,0)</f>
        <v>0</v>
      </c>
      <c r="C1364" s="508">
        <v>19505</v>
      </c>
      <c r="D1364" s="506">
        <f t="shared" si="750"/>
        <v>19505</v>
      </c>
      <c r="E1364" s="504" t="s">
        <v>862</v>
      </c>
      <c r="F1364" s="508" t="str">
        <f t="shared" si="751"/>
        <v xml:space="preserve"> </v>
      </c>
      <c r="G1364" s="509" t="s">
        <v>1436</v>
      </c>
      <c r="H1364" s="504" t="s">
        <v>923</v>
      </c>
      <c r="I1364" s="1035"/>
      <c r="J1364" s="1036"/>
      <c r="K1364" s="516" t="s">
        <v>881</v>
      </c>
      <c r="L1364" s="521">
        <v>18</v>
      </c>
      <c r="M1364" s="517" t="str">
        <f t="shared" si="747"/>
        <v>Y</v>
      </c>
      <c r="N1364" s="514">
        <f t="shared" si="717"/>
        <v>12.5</v>
      </c>
      <c r="O1364" s="518">
        <f t="shared" si="723"/>
        <v>0</v>
      </c>
      <c r="P1364" s="680">
        <f>'KB Duct Parts'!$AE$3</f>
        <v>0</v>
      </c>
      <c r="Q1364" s="681">
        <f t="shared" si="718"/>
        <v>0</v>
      </c>
      <c r="R1364" s="682">
        <f t="shared" si="719"/>
        <v>0</v>
      </c>
      <c r="S1364" s="716">
        <f t="shared" si="720"/>
        <v>0.35</v>
      </c>
      <c r="T1364" s="679">
        <f t="shared" si="721"/>
        <v>0</v>
      </c>
      <c r="U1364" s="679">
        <f t="shared" si="722"/>
        <v>0</v>
      </c>
      <c r="Y1364" s="120"/>
      <c r="AD1364" s="79"/>
      <c r="AE1364" s="75"/>
      <c r="AF1364" s="370">
        <v>18</v>
      </c>
      <c r="AG1364" s="374">
        <v>16</v>
      </c>
      <c r="AH1364" s="378"/>
      <c r="AI1364" s="381"/>
      <c r="AJ1364" s="386"/>
      <c r="AK1364" s="391"/>
      <c r="AL1364" s="386"/>
      <c r="AM1364" s="363">
        <f t="shared" si="748"/>
        <v>1</v>
      </c>
      <c r="AN1364" s="578">
        <v>12.5</v>
      </c>
      <c r="AO1364" s="120">
        <f t="shared" si="729"/>
        <v>15</v>
      </c>
      <c r="AP1364" s="120">
        <f t="shared" si="724"/>
        <v>0</v>
      </c>
      <c r="AQ1364" s="120">
        <f t="shared" si="725"/>
        <v>0</v>
      </c>
      <c r="AR1364" s="120">
        <f t="shared" si="726"/>
        <v>0</v>
      </c>
      <c r="AS1364" s="120">
        <f t="shared" si="727"/>
        <v>0</v>
      </c>
      <c r="AT1364" s="120">
        <f t="shared" si="728"/>
        <v>0</v>
      </c>
      <c r="AU1364" s="74" t="s">
        <v>717</v>
      </c>
      <c r="AV1364" s="115"/>
      <c r="AW1364" s="395"/>
      <c r="AX1364" s="571">
        <v>1.2</v>
      </c>
      <c r="AY1364" s="572">
        <v>0</v>
      </c>
      <c r="AZ1364" s="572">
        <v>0</v>
      </c>
      <c r="BA1364" s="572">
        <v>0</v>
      </c>
      <c r="BB1364" s="573">
        <v>0</v>
      </c>
      <c r="BC1364" s="395">
        <v>0</v>
      </c>
      <c r="BD1364" s="115"/>
      <c r="BE1364" s="115"/>
      <c r="BF1364" s="115"/>
      <c r="BG1364" s="115"/>
      <c r="BH1364" s="115"/>
      <c r="BI1364" s="115"/>
      <c r="BJ1364" s="115"/>
      <c r="BK1364" s="115"/>
      <c r="BQ1364" s="74" t="str">
        <f t="shared" si="730"/>
        <v>19505-(16)</v>
      </c>
      <c r="BR1364" s="120" t="str">
        <f t="shared" si="731"/>
        <v>End Cap-Closed End</v>
      </c>
      <c r="BS1364" s="120">
        <f t="shared" si="732"/>
        <v>15</v>
      </c>
      <c r="BU1364" s="74" t="str">
        <f t="shared" si="733"/>
        <v xml:space="preserve"> </v>
      </c>
      <c r="BV1364" s="120" t="str">
        <f t="shared" si="734"/>
        <v xml:space="preserve"> </v>
      </c>
      <c r="BW1364" s="120" t="str">
        <f t="shared" si="735"/>
        <v xml:space="preserve">  </v>
      </c>
      <c r="BY1364" s="74" t="str">
        <f t="shared" si="736"/>
        <v xml:space="preserve"> </v>
      </c>
      <c r="BZ1364" s="120" t="str">
        <f t="shared" si="737"/>
        <v xml:space="preserve"> </v>
      </c>
      <c r="CA1364" s="120" t="str">
        <f t="shared" si="738"/>
        <v xml:space="preserve"> </v>
      </c>
      <c r="CC1364" s="115" t="str">
        <f t="shared" si="739"/>
        <v xml:space="preserve"> </v>
      </c>
      <c r="CD1364" s="120" t="str">
        <f t="shared" si="740"/>
        <v xml:space="preserve"> </v>
      </c>
      <c r="CE1364" s="417" t="str">
        <f t="shared" si="741"/>
        <v xml:space="preserve"> </v>
      </c>
      <c r="CF1364" s="115"/>
      <c r="CG1364" s="115" t="str">
        <f t="shared" si="742"/>
        <v xml:space="preserve"> </v>
      </c>
      <c r="CH1364" s="120" t="str">
        <f t="shared" si="743"/>
        <v xml:space="preserve"> </v>
      </c>
      <c r="CI1364" s="417" t="str">
        <f t="shared" si="744"/>
        <v xml:space="preserve"> </v>
      </c>
      <c r="CJ1364" s="115"/>
      <c r="CK1364" s="115" t="str">
        <f t="shared" si="745"/>
        <v xml:space="preserve"> </v>
      </c>
      <c r="CL1364" s="120" t="str">
        <f t="shared" si="746"/>
        <v xml:space="preserve"> </v>
      </c>
      <c r="CM1364" s="417" t="str">
        <f t="shared" si="749"/>
        <v xml:space="preserve"> </v>
      </c>
      <c r="IS1364" s="107">
        <v>7.4</v>
      </c>
    </row>
    <row r="1365" spans="2:253" s="74" customFormat="1" ht="17.100000000000001" hidden="1" customHeight="1" x14ac:dyDescent="0.25">
      <c r="B1365" s="504">
        <f>IF(AND('KB Duct Parts'!$BL$14=1,'KB Duct Parts'!T20&gt;0),'KB Duct Parts'!T20,0)</f>
        <v>0</v>
      </c>
      <c r="C1365" s="508">
        <v>19506</v>
      </c>
      <c r="D1365" s="506">
        <f t="shared" si="750"/>
        <v>19506</v>
      </c>
      <c r="E1365" s="504" t="s">
        <v>863</v>
      </c>
      <c r="F1365" s="508" t="str">
        <f t="shared" si="751"/>
        <v xml:space="preserve"> </v>
      </c>
      <c r="G1365" s="509" t="s">
        <v>1436</v>
      </c>
      <c r="H1365" s="504" t="s">
        <v>923</v>
      </c>
      <c r="I1365" s="1035"/>
      <c r="J1365" s="1036"/>
      <c r="K1365" s="516" t="s">
        <v>881</v>
      </c>
      <c r="L1365" s="521">
        <v>18</v>
      </c>
      <c r="M1365" s="517" t="str">
        <f t="shared" si="747"/>
        <v>Y</v>
      </c>
      <c r="N1365" s="514">
        <f t="shared" si="717"/>
        <v>14</v>
      </c>
      <c r="O1365" s="518">
        <f t="shared" si="723"/>
        <v>0</v>
      </c>
      <c r="P1365" s="680">
        <f>'KB Duct Parts'!$AE$3</f>
        <v>0</v>
      </c>
      <c r="Q1365" s="681">
        <f t="shared" si="718"/>
        <v>0</v>
      </c>
      <c r="R1365" s="682">
        <f t="shared" si="719"/>
        <v>0</v>
      </c>
      <c r="S1365" s="716">
        <f t="shared" si="720"/>
        <v>0.35</v>
      </c>
      <c r="T1365" s="679">
        <f t="shared" si="721"/>
        <v>0</v>
      </c>
      <c r="U1365" s="679">
        <f t="shared" si="722"/>
        <v>0</v>
      </c>
      <c r="Y1365" s="120"/>
      <c r="AD1365" s="79"/>
      <c r="AE1365" s="75"/>
      <c r="AF1365" s="370">
        <v>18</v>
      </c>
      <c r="AG1365" s="374">
        <v>16</v>
      </c>
      <c r="AH1365" s="378">
        <v>14</v>
      </c>
      <c r="AI1365" s="381">
        <v>12</v>
      </c>
      <c r="AJ1365" s="386"/>
      <c r="AK1365" s="391"/>
      <c r="AL1365" s="386"/>
      <c r="AM1365" s="363">
        <f t="shared" si="748"/>
        <v>1</v>
      </c>
      <c r="AN1365" s="578">
        <v>14</v>
      </c>
      <c r="AO1365" s="120">
        <f t="shared" si="729"/>
        <v>16.8</v>
      </c>
      <c r="AP1365" s="120">
        <f t="shared" si="724"/>
        <v>18.2</v>
      </c>
      <c r="AQ1365" s="120">
        <f t="shared" si="725"/>
        <v>19.599999999999998</v>
      </c>
      <c r="AR1365" s="120">
        <f t="shared" si="726"/>
        <v>0</v>
      </c>
      <c r="AS1365" s="120">
        <f t="shared" si="727"/>
        <v>0</v>
      </c>
      <c r="AT1365" s="120">
        <f t="shared" si="728"/>
        <v>0</v>
      </c>
      <c r="AU1365" s="74" t="s">
        <v>717</v>
      </c>
      <c r="AV1365" s="115"/>
      <c r="AW1365" s="395"/>
      <c r="AX1365" s="571">
        <v>1.2</v>
      </c>
      <c r="AY1365" s="572">
        <v>1.3</v>
      </c>
      <c r="AZ1365" s="572">
        <v>1.4</v>
      </c>
      <c r="BA1365" s="572">
        <v>0</v>
      </c>
      <c r="BB1365" s="573">
        <v>0</v>
      </c>
      <c r="BC1365" s="395">
        <v>0</v>
      </c>
      <c r="BD1365" s="115"/>
      <c r="BE1365" s="115"/>
      <c r="BF1365" s="115"/>
      <c r="BG1365" s="115"/>
      <c r="BH1365" s="115"/>
      <c r="BI1365" s="115"/>
      <c r="BJ1365" s="115"/>
      <c r="BK1365" s="115"/>
      <c r="BQ1365" s="74" t="str">
        <f t="shared" si="730"/>
        <v>19506-(16)</v>
      </c>
      <c r="BR1365" s="120" t="str">
        <f t="shared" si="731"/>
        <v>End Cap-Closed End</v>
      </c>
      <c r="BS1365" s="120">
        <f t="shared" si="732"/>
        <v>16.8</v>
      </c>
      <c r="BU1365" s="74" t="str">
        <f t="shared" si="733"/>
        <v>19506-(14)</v>
      </c>
      <c r="BV1365" s="120" t="str">
        <f t="shared" si="734"/>
        <v>End Cap-Closed End</v>
      </c>
      <c r="BW1365" s="120">
        <f t="shared" si="735"/>
        <v>18.2</v>
      </c>
      <c r="BY1365" s="74" t="str">
        <f t="shared" si="736"/>
        <v>19506-(12)</v>
      </c>
      <c r="BZ1365" s="120" t="str">
        <f t="shared" si="737"/>
        <v>End Cap-Closed End</v>
      </c>
      <c r="CA1365" s="120">
        <f t="shared" si="738"/>
        <v>19.599999999999998</v>
      </c>
      <c r="CC1365" s="115" t="str">
        <f t="shared" si="739"/>
        <v xml:space="preserve"> </v>
      </c>
      <c r="CD1365" s="120" t="str">
        <f t="shared" si="740"/>
        <v xml:space="preserve"> </v>
      </c>
      <c r="CE1365" s="417" t="str">
        <f t="shared" si="741"/>
        <v xml:space="preserve"> </v>
      </c>
      <c r="CF1365" s="115"/>
      <c r="CG1365" s="115" t="str">
        <f t="shared" si="742"/>
        <v xml:space="preserve"> </v>
      </c>
      <c r="CH1365" s="120" t="str">
        <f t="shared" si="743"/>
        <v xml:space="preserve"> </v>
      </c>
      <c r="CI1365" s="417" t="str">
        <f t="shared" si="744"/>
        <v xml:space="preserve"> </v>
      </c>
      <c r="CJ1365" s="115"/>
      <c r="CK1365" s="115" t="str">
        <f t="shared" si="745"/>
        <v xml:space="preserve"> </v>
      </c>
      <c r="CL1365" s="120" t="str">
        <f t="shared" si="746"/>
        <v xml:space="preserve"> </v>
      </c>
      <c r="CM1365" s="417" t="str">
        <f t="shared" si="749"/>
        <v xml:space="preserve"> </v>
      </c>
      <c r="IS1365" s="107">
        <v>8.3000000000000007</v>
      </c>
    </row>
    <row r="1366" spans="2:253" s="74" customFormat="1" ht="17.100000000000001" hidden="1" customHeight="1" x14ac:dyDescent="0.25">
      <c r="B1366" s="504">
        <f>IF(AND('KB Duct Parts'!$BL$14=1,'KB Duct Parts'!T21&gt;0),'KB Duct Parts'!T21,0)</f>
        <v>0</v>
      </c>
      <c r="C1366" s="508">
        <v>19507</v>
      </c>
      <c r="D1366" s="506">
        <f t="shared" si="750"/>
        <v>19507</v>
      </c>
      <c r="E1366" s="504" t="s">
        <v>864</v>
      </c>
      <c r="F1366" s="508" t="str">
        <f t="shared" si="751"/>
        <v xml:space="preserve"> </v>
      </c>
      <c r="G1366" s="509" t="s">
        <v>1436</v>
      </c>
      <c r="H1366" s="504" t="s">
        <v>923</v>
      </c>
      <c r="I1366" s="1035"/>
      <c r="J1366" s="1036"/>
      <c r="K1366" s="516" t="s">
        <v>881</v>
      </c>
      <c r="L1366" s="521">
        <v>18</v>
      </c>
      <c r="M1366" s="517" t="str">
        <f t="shared" si="747"/>
        <v>Y</v>
      </c>
      <c r="N1366" s="514">
        <f t="shared" si="717"/>
        <v>16</v>
      </c>
      <c r="O1366" s="518">
        <f t="shared" si="723"/>
        <v>0</v>
      </c>
      <c r="P1366" s="680">
        <f>'KB Duct Parts'!$AE$3</f>
        <v>0</v>
      </c>
      <c r="Q1366" s="681">
        <f t="shared" si="718"/>
        <v>0</v>
      </c>
      <c r="R1366" s="682">
        <f t="shared" si="719"/>
        <v>0</v>
      </c>
      <c r="S1366" s="716">
        <f t="shared" si="720"/>
        <v>0.35</v>
      </c>
      <c r="T1366" s="679">
        <f t="shared" si="721"/>
        <v>0</v>
      </c>
      <c r="U1366" s="679">
        <f t="shared" si="722"/>
        <v>0</v>
      </c>
      <c r="Y1366" s="120"/>
      <c r="AD1366" s="79"/>
      <c r="AE1366" s="75"/>
      <c r="AF1366" s="370">
        <v>18</v>
      </c>
      <c r="AG1366" s="374">
        <v>16</v>
      </c>
      <c r="AH1366" s="378">
        <v>14</v>
      </c>
      <c r="AI1366" s="381">
        <v>12</v>
      </c>
      <c r="AJ1366" s="386">
        <v>10</v>
      </c>
      <c r="AK1366" s="391"/>
      <c r="AL1366" s="386"/>
      <c r="AM1366" s="363">
        <f t="shared" si="748"/>
        <v>1</v>
      </c>
      <c r="AN1366" s="578">
        <v>16</v>
      </c>
      <c r="AO1366" s="120">
        <f t="shared" si="729"/>
        <v>19.2</v>
      </c>
      <c r="AP1366" s="120">
        <f t="shared" si="724"/>
        <v>20.8</v>
      </c>
      <c r="AQ1366" s="120">
        <f t="shared" si="725"/>
        <v>22.4</v>
      </c>
      <c r="AR1366" s="120">
        <f t="shared" si="726"/>
        <v>24</v>
      </c>
      <c r="AS1366" s="120">
        <f t="shared" si="727"/>
        <v>0</v>
      </c>
      <c r="AT1366" s="120">
        <f t="shared" si="728"/>
        <v>0</v>
      </c>
      <c r="AU1366" s="74" t="s">
        <v>717</v>
      </c>
      <c r="AV1366" s="115"/>
      <c r="AW1366" s="395"/>
      <c r="AX1366" s="571">
        <v>1.2</v>
      </c>
      <c r="AY1366" s="572">
        <v>1.3</v>
      </c>
      <c r="AZ1366" s="572">
        <v>1.4</v>
      </c>
      <c r="BA1366" s="572">
        <v>1.5</v>
      </c>
      <c r="BB1366" s="573">
        <v>0</v>
      </c>
      <c r="BC1366" s="395">
        <v>0</v>
      </c>
      <c r="BD1366" s="115"/>
      <c r="BE1366" s="115"/>
      <c r="BF1366" s="115"/>
      <c r="BG1366" s="115"/>
      <c r="BH1366" s="115"/>
      <c r="BI1366" s="115"/>
      <c r="BJ1366" s="115"/>
      <c r="BK1366" s="115"/>
      <c r="BQ1366" s="74" t="str">
        <f t="shared" si="730"/>
        <v>19507-(16)</v>
      </c>
      <c r="BR1366" s="120" t="str">
        <f t="shared" si="731"/>
        <v>End Cap-Closed End</v>
      </c>
      <c r="BS1366" s="120">
        <f t="shared" si="732"/>
        <v>19.2</v>
      </c>
      <c r="BU1366" s="74" t="str">
        <f t="shared" si="733"/>
        <v>19507-(14)</v>
      </c>
      <c r="BV1366" s="120" t="str">
        <f t="shared" si="734"/>
        <v>End Cap-Closed End</v>
      </c>
      <c r="BW1366" s="120">
        <f t="shared" si="735"/>
        <v>20.8</v>
      </c>
      <c r="BY1366" s="74" t="str">
        <f t="shared" si="736"/>
        <v>19507-(12)</v>
      </c>
      <c r="BZ1366" s="120" t="str">
        <f t="shared" si="737"/>
        <v>End Cap-Closed End</v>
      </c>
      <c r="CA1366" s="120">
        <f t="shared" si="738"/>
        <v>22.4</v>
      </c>
      <c r="CC1366" s="115" t="str">
        <f t="shared" si="739"/>
        <v>19507-(10)</v>
      </c>
      <c r="CD1366" s="120" t="str">
        <f t="shared" si="740"/>
        <v>End Cap-Closed End</v>
      </c>
      <c r="CE1366" s="417">
        <f t="shared" si="741"/>
        <v>24</v>
      </c>
      <c r="CF1366" s="115"/>
      <c r="CG1366" s="115" t="str">
        <f t="shared" si="742"/>
        <v xml:space="preserve"> </v>
      </c>
      <c r="CH1366" s="120" t="str">
        <f t="shared" si="743"/>
        <v xml:space="preserve"> </v>
      </c>
      <c r="CI1366" s="417" t="str">
        <f t="shared" si="744"/>
        <v xml:space="preserve"> </v>
      </c>
      <c r="CJ1366" s="115"/>
      <c r="CK1366" s="115" t="str">
        <f t="shared" si="745"/>
        <v xml:space="preserve"> </v>
      </c>
      <c r="CL1366" s="120" t="str">
        <f t="shared" si="746"/>
        <v xml:space="preserve"> </v>
      </c>
      <c r="CM1366" s="417" t="str">
        <f t="shared" si="749"/>
        <v xml:space="preserve"> </v>
      </c>
      <c r="IS1366" s="107">
        <v>9.4</v>
      </c>
    </row>
    <row r="1367" spans="2:253" s="74" customFormat="1" ht="17.100000000000001" hidden="1" customHeight="1" x14ac:dyDescent="0.25">
      <c r="B1367" s="504">
        <f>IF(AND('KB Duct Parts'!$BL$14=1,'KB Duct Parts'!T22&gt;0),'KB Duct Parts'!T22,0)</f>
        <v>0</v>
      </c>
      <c r="C1367" s="508">
        <v>19508</v>
      </c>
      <c r="D1367" s="506">
        <f t="shared" si="750"/>
        <v>19508</v>
      </c>
      <c r="E1367" s="504" t="s">
        <v>865</v>
      </c>
      <c r="F1367" s="508" t="str">
        <f t="shared" si="751"/>
        <v xml:space="preserve"> </v>
      </c>
      <c r="G1367" s="509" t="s">
        <v>1436</v>
      </c>
      <c r="H1367" s="504" t="s">
        <v>923</v>
      </c>
      <c r="I1367" s="1035"/>
      <c r="J1367" s="1036"/>
      <c r="K1367" s="516" t="s">
        <v>881</v>
      </c>
      <c r="L1367" s="521">
        <v>18</v>
      </c>
      <c r="M1367" s="517" t="str">
        <f t="shared" si="747"/>
        <v>Y</v>
      </c>
      <c r="N1367" s="514">
        <f t="shared" si="717"/>
        <v>16.8</v>
      </c>
      <c r="O1367" s="518">
        <f t="shared" si="723"/>
        <v>0</v>
      </c>
      <c r="P1367" s="680">
        <f>'KB Duct Parts'!$AE$3</f>
        <v>0</v>
      </c>
      <c r="Q1367" s="681">
        <f t="shared" si="718"/>
        <v>0</v>
      </c>
      <c r="R1367" s="682">
        <f t="shared" si="719"/>
        <v>0</v>
      </c>
      <c r="S1367" s="716">
        <f t="shared" si="720"/>
        <v>0.35</v>
      </c>
      <c r="T1367" s="679">
        <f t="shared" si="721"/>
        <v>0</v>
      </c>
      <c r="U1367" s="679">
        <f t="shared" si="722"/>
        <v>0</v>
      </c>
      <c r="Y1367" s="120"/>
      <c r="AD1367" s="79"/>
      <c r="AE1367" s="75"/>
      <c r="AF1367" s="370">
        <v>18</v>
      </c>
      <c r="AG1367" s="374">
        <v>16</v>
      </c>
      <c r="AH1367" s="378">
        <v>14</v>
      </c>
      <c r="AI1367" s="381">
        <v>12</v>
      </c>
      <c r="AJ1367" s="386">
        <v>10</v>
      </c>
      <c r="AK1367" s="391"/>
      <c r="AL1367" s="386"/>
      <c r="AM1367" s="363">
        <f t="shared" si="748"/>
        <v>1</v>
      </c>
      <c r="AN1367" s="578">
        <v>16.8</v>
      </c>
      <c r="AO1367" s="120">
        <f t="shared" si="729"/>
        <v>20.16</v>
      </c>
      <c r="AP1367" s="120">
        <f t="shared" si="724"/>
        <v>21.840000000000003</v>
      </c>
      <c r="AQ1367" s="120">
        <f t="shared" si="725"/>
        <v>23.52</v>
      </c>
      <c r="AR1367" s="120">
        <f t="shared" si="726"/>
        <v>25.200000000000003</v>
      </c>
      <c r="AS1367" s="120">
        <f t="shared" si="727"/>
        <v>0</v>
      </c>
      <c r="AT1367" s="120">
        <f t="shared" si="728"/>
        <v>0</v>
      </c>
      <c r="AU1367" s="74" t="s">
        <v>717</v>
      </c>
      <c r="AV1367" s="115"/>
      <c r="AW1367" s="395"/>
      <c r="AX1367" s="571">
        <v>1.2</v>
      </c>
      <c r="AY1367" s="572">
        <v>1.3</v>
      </c>
      <c r="AZ1367" s="572">
        <v>1.4</v>
      </c>
      <c r="BA1367" s="572">
        <v>1.5</v>
      </c>
      <c r="BB1367" s="573">
        <v>0</v>
      </c>
      <c r="BC1367" s="395">
        <v>0</v>
      </c>
      <c r="BD1367" s="115"/>
      <c r="BE1367" s="115"/>
      <c r="BF1367" s="115"/>
      <c r="BG1367" s="115"/>
      <c r="BH1367" s="115"/>
      <c r="BI1367" s="115"/>
      <c r="BJ1367" s="115"/>
      <c r="BK1367" s="115"/>
      <c r="BQ1367" s="74" t="str">
        <f t="shared" si="730"/>
        <v>19508-(16)</v>
      </c>
      <c r="BR1367" s="120" t="str">
        <f t="shared" si="731"/>
        <v>End Cap-Closed End</v>
      </c>
      <c r="BS1367" s="120">
        <f t="shared" si="732"/>
        <v>20.16</v>
      </c>
      <c r="BU1367" s="74" t="str">
        <f t="shared" si="733"/>
        <v>19508-(14)</v>
      </c>
      <c r="BV1367" s="120" t="str">
        <f t="shared" si="734"/>
        <v>End Cap-Closed End</v>
      </c>
      <c r="BW1367" s="120">
        <f t="shared" si="735"/>
        <v>21.840000000000003</v>
      </c>
      <c r="BY1367" s="74" t="str">
        <f t="shared" si="736"/>
        <v>19508-(12)</v>
      </c>
      <c r="BZ1367" s="120" t="str">
        <f t="shared" si="737"/>
        <v>End Cap-Closed End</v>
      </c>
      <c r="CA1367" s="120">
        <f t="shared" si="738"/>
        <v>23.52</v>
      </c>
      <c r="CC1367" s="115" t="str">
        <f t="shared" si="739"/>
        <v>19508-(10)</v>
      </c>
      <c r="CD1367" s="120" t="str">
        <f t="shared" si="740"/>
        <v>End Cap-Closed End</v>
      </c>
      <c r="CE1367" s="417">
        <f t="shared" si="741"/>
        <v>25.200000000000003</v>
      </c>
      <c r="CF1367" s="115"/>
      <c r="CG1367" s="115" t="str">
        <f t="shared" si="742"/>
        <v xml:space="preserve"> </v>
      </c>
      <c r="CH1367" s="120" t="str">
        <f t="shared" si="743"/>
        <v xml:space="preserve"> </v>
      </c>
      <c r="CI1367" s="417" t="str">
        <f t="shared" si="744"/>
        <v xml:space="preserve"> </v>
      </c>
      <c r="CJ1367" s="115"/>
      <c r="CK1367" s="115" t="str">
        <f t="shared" si="745"/>
        <v xml:space="preserve"> </v>
      </c>
      <c r="CL1367" s="120" t="str">
        <f t="shared" si="746"/>
        <v xml:space="preserve"> </v>
      </c>
      <c r="CM1367" s="417" t="str">
        <f t="shared" si="749"/>
        <v xml:space="preserve"> </v>
      </c>
      <c r="IS1367" s="107">
        <v>9.9</v>
      </c>
    </row>
    <row r="1368" spans="2:253" s="74" customFormat="1" ht="17.100000000000001" hidden="1" customHeight="1" x14ac:dyDescent="0.25">
      <c r="B1368" s="504">
        <f>IF(AND('KB Duct Parts'!$BL$14=1,'KB Duct Parts'!T23&gt;0),'KB Duct Parts'!T23,0)</f>
        <v>0</v>
      </c>
      <c r="C1368" s="508">
        <v>19509</v>
      </c>
      <c r="D1368" s="506">
        <f t="shared" si="750"/>
        <v>19509</v>
      </c>
      <c r="E1368" s="504" t="s">
        <v>866</v>
      </c>
      <c r="F1368" s="508" t="str">
        <f t="shared" si="751"/>
        <v xml:space="preserve"> </v>
      </c>
      <c r="G1368" s="509" t="s">
        <v>1436</v>
      </c>
      <c r="H1368" s="504" t="s">
        <v>923</v>
      </c>
      <c r="I1368" s="1035"/>
      <c r="J1368" s="1036"/>
      <c r="K1368" s="516" t="s">
        <v>881</v>
      </c>
      <c r="L1368" s="521">
        <v>18</v>
      </c>
      <c r="M1368" s="517" t="str">
        <f t="shared" si="747"/>
        <v>Y</v>
      </c>
      <c r="N1368" s="514">
        <f t="shared" si="717"/>
        <v>18.5</v>
      </c>
      <c r="O1368" s="518">
        <f t="shared" si="723"/>
        <v>0</v>
      </c>
      <c r="P1368" s="680">
        <f>'KB Duct Parts'!$AE$3</f>
        <v>0</v>
      </c>
      <c r="Q1368" s="681">
        <f t="shared" si="718"/>
        <v>0</v>
      </c>
      <c r="R1368" s="682">
        <f t="shared" si="719"/>
        <v>0</v>
      </c>
      <c r="S1368" s="716">
        <f t="shared" si="720"/>
        <v>0.35</v>
      </c>
      <c r="T1368" s="679">
        <f t="shared" si="721"/>
        <v>0</v>
      </c>
      <c r="U1368" s="679">
        <f t="shared" si="722"/>
        <v>0</v>
      </c>
      <c r="Y1368" s="120"/>
      <c r="AD1368" s="79"/>
      <c r="AE1368" s="75"/>
      <c r="AF1368" s="370">
        <v>18</v>
      </c>
      <c r="AG1368" s="374">
        <v>16</v>
      </c>
      <c r="AH1368" s="378">
        <v>14</v>
      </c>
      <c r="AI1368" s="381">
        <v>12</v>
      </c>
      <c r="AJ1368" s="386">
        <v>10</v>
      </c>
      <c r="AK1368" s="391"/>
      <c r="AL1368" s="386"/>
      <c r="AM1368" s="363">
        <f t="shared" si="748"/>
        <v>1</v>
      </c>
      <c r="AN1368" s="578">
        <v>18.5</v>
      </c>
      <c r="AO1368" s="120">
        <f t="shared" si="729"/>
        <v>22.2</v>
      </c>
      <c r="AP1368" s="120">
        <f t="shared" si="724"/>
        <v>24.05</v>
      </c>
      <c r="AQ1368" s="120">
        <f t="shared" si="725"/>
        <v>25.9</v>
      </c>
      <c r="AR1368" s="120">
        <f t="shared" si="726"/>
        <v>27.75</v>
      </c>
      <c r="AS1368" s="120">
        <f t="shared" si="727"/>
        <v>0</v>
      </c>
      <c r="AT1368" s="120">
        <f t="shared" si="728"/>
        <v>0</v>
      </c>
      <c r="AU1368" s="74" t="s">
        <v>717</v>
      </c>
      <c r="AV1368" s="115"/>
      <c r="AW1368" s="395"/>
      <c r="AX1368" s="571">
        <v>1.2</v>
      </c>
      <c r="AY1368" s="572">
        <v>1.3</v>
      </c>
      <c r="AZ1368" s="572">
        <v>1.4</v>
      </c>
      <c r="BA1368" s="572">
        <v>1.5</v>
      </c>
      <c r="BB1368" s="573">
        <v>0</v>
      </c>
      <c r="BC1368" s="395">
        <v>0</v>
      </c>
      <c r="BD1368" s="115"/>
      <c r="BE1368" s="115"/>
      <c r="BF1368" s="115"/>
      <c r="BG1368" s="115"/>
      <c r="BH1368" s="115"/>
      <c r="BI1368" s="115"/>
      <c r="BJ1368" s="115"/>
      <c r="BK1368" s="115"/>
      <c r="BQ1368" s="74" t="str">
        <f t="shared" si="730"/>
        <v>19509-(16)</v>
      </c>
      <c r="BR1368" s="120" t="str">
        <f t="shared" si="731"/>
        <v>End Cap-Closed End</v>
      </c>
      <c r="BS1368" s="120">
        <f t="shared" si="732"/>
        <v>22.2</v>
      </c>
      <c r="BU1368" s="74" t="str">
        <f t="shared" si="733"/>
        <v>19509-(14)</v>
      </c>
      <c r="BV1368" s="120" t="str">
        <f t="shared" si="734"/>
        <v>End Cap-Closed End</v>
      </c>
      <c r="BW1368" s="120">
        <f t="shared" si="735"/>
        <v>24.05</v>
      </c>
      <c r="BY1368" s="74" t="str">
        <f t="shared" si="736"/>
        <v>19509-(12)</v>
      </c>
      <c r="BZ1368" s="120" t="str">
        <f t="shared" si="737"/>
        <v>End Cap-Closed End</v>
      </c>
      <c r="CA1368" s="120">
        <f t="shared" si="738"/>
        <v>25.9</v>
      </c>
      <c r="CC1368" s="115" t="str">
        <f t="shared" si="739"/>
        <v>19509-(10)</v>
      </c>
      <c r="CD1368" s="120" t="str">
        <f t="shared" si="740"/>
        <v>End Cap-Closed End</v>
      </c>
      <c r="CE1368" s="417">
        <f t="shared" si="741"/>
        <v>27.75</v>
      </c>
      <c r="CF1368" s="115"/>
      <c r="CG1368" s="115" t="str">
        <f t="shared" si="742"/>
        <v xml:space="preserve"> </v>
      </c>
      <c r="CH1368" s="120" t="str">
        <f t="shared" si="743"/>
        <v xml:space="preserve"> </v>
      </c>
      <c r="CI1368" s="417" t="str">
        <f t="shared" si="744"/>
        <v xml:space="preserve"> </v>
      </c>
      <c r="CJ1368" s="115"/>
      <c r="CK1368" s="115" t="str">
        <f t="shared" si="745"/>
        <v xml:space="preserve"> </v>
      </c>
      <c r="CL1368" s="120" t="str">
        <f t="shared" si="746"/>
        <v xml:space="preserve"> </v>
      </c>
      <c r="CM1368" s="417" t="str">
        <f t="shared" si="749"/>
        <v xml:space="preserve"> </v>
      </c>
      <c r="IS1368" s="107">
        <v>10.9</v>
      </c>
    </row>
    <row r="1369" spans="2:253" s="74" customFormat="1" ht="17.100000000000001" hidden="1" customHeight="1" x14ac:dyDescent="0.25">
      <c r="B1369" s="504">
        <f>IF(AND('KB Duct Parts'!$BL$14=1,'KB Duct Parts'!T24&gt;0),'KB Duct Parts'!T24,0)</f>
        <v>0</v>
      </c>
      <c r="C1369" s="508">
        <v>19510</v>
      </c>
      <c r="D1369" s="506">
        <f t="shared" si="750"/>
        <v>19510</v>
      </c>
      <c r="E1369" s="504" t="s">
        <v>867</v>
      </c>
      <c r="F1369" s="508" t="str">
        <f t="shared" si="751"/>
        <v xml:space="preserve"> </v>
      </c>
      <c r="G1369" s="509" t="s">
        <v>1436</v>
      </c>
      <c r="H1369" s="504" t="s">
        <v>923</v>
      </c>
      <c r="I1369" s="1035"/>
      <c r="J1369" s="1036"/>
      <c r="K1369" s="516" t="s">
        <v>881</v>
      </c>
      <c r="L1369" s="521">
        <v>18</v>
      </c>
      <c r="M1369" s="517" t="str">
        <f t="shared" si="747"/>
        <v>Y</v>
      </c>
      <c r="N1369" s="514">
        <f t="shared" si="717"/>
        <v>19.3</v>
      </c>
      <c r="O1369" s="518">
        <f t="shared" si="723"/>
        <v>0</v>
      </c>
      <c r="P1369" s="680">
        <f>'KB Duct Parts'!$AE$3</f>
        <v>0</v>
      </c>
      <c r="Q1369" s="681">
        <f t="shared" si="718"/>
        <v>0</v>
      </c>
      <c r="R1369" s="682">
        <f t="shared" si="719"/>
        <v>0</v>
      </c>
      <c r="S1369" s="716">
        <f t="shared" si="720"/>
        <v>0.35</v>
      </c>
      <c r="T1369" s="679">
        <f t="shared" si="721"/>
        <v>0</v>
      </c>
      <c r="U1369" s="679">
        <f t="shared" si="722"/>
        <v>0</v>
      </c>
      <c r="Y1369" s="120"/>
      <c r="AD1369" s="80"/>
      <c r="AE1369" s="75"/>
      <c r="AF1369" s="370">
        <v>18</v>
      </c>
      <c r="AG1369" s="374">
        <v>16</v>
      </c>
      <c r="AH1369" s="378">
        <v>14</v>
      </c>
      <c r="AI1369" s="381">
        <v>12</v>
      </c>
      <c r="AJ1369" s="386">
        <v>10</v>
      </c>
      <c r="AK1369" s="391"/>
      <c r="AL1369" s="386"/>
      <c r="AM1369" s="363">
        <f t="shared" si="748"/>
        <v>1</v>
      </c>
      <c r="AN1369" s="578">
        <v>19.3</v>
      </c>
      <c r="AO1369" s="120">
        <f t="shared" si="729"/>
        <v>23.16</v>
      </c>
      <c r="AP1369" s="120">
        <f t="shared" si="724"/>
        <v>25.090000000000003</v>
      </c>
      <c r="AQ1369" s="120">
        <f t="shared" si="725"/>
        <v>27.02</v>
      </c>
      <c r="AR1369" s="120">
        <f t="shared" si="726"/>
        <v>28.950000000000003</v>
      </c>
      <c r="AS1369" s="120">
        <f t="shared" si="727"/>
        <v>0</v>
      </c>
      <c r="AT1369" s="120">
        <f t="shared" si="728"/>
        <v>0</v>
      </c>
      <c r="AU1369" s="74" t="s">
        <v>717</v>
      </c>
      <c r="AV1369" s="115"/>
      <c r="AW1369" s="395"/>
      <c r="AX1369" s="571">
        <v>1.2</v>
      </c>
      <c r="AY1369" s="572">
        <v>1.3</v>
      </c>
      <c r="AZ1369" s="572">
        <v>1.4</v>
      </c>
      <c r="BA1369" s="572">
        <v>1.5</v>
      </c>
      <c r="BB1369" s="573">
        <v>0</v>
      </c>
      <c r="BC1369" s="395">
        <v>0</v>
      </c>
      <c r="BD1369" s="115"/>
      <c r="BE1369" s="115"/>
      <c r="BF1369" s="115"/>
      <c r="BG1369" s="115"/>
      <c r="BH1369" s="115"/>
      <c r="BI1369" s="115"/>
      <c r="BJ1369" s="115"/>
      <c r="BK1369" s="115"/>
      <c r="BQ1369" s="74" t="str">
        <f t="shared" si="730"/>
        <v>19510-(16)</v>
      </c>
      <c r="BR1369" s="120" t="str">
        <f t="shared" si="731"/>
        <v>End Cap-Closed End</v>
      </c>
      <c r="BS1369" s="120">
        <f t="shared" si="732"/>
        <v>23.16</v>
      </c>
      <c r="BU1369" s="74" t="str">
        <f t="shared" si="733"/>
        <v>19510-(14)</v>
      </c>
      <c r="BV1369" s="120" t="str">
        <f t="shared" si="734"/>
        <v>End Cap-Closed End</v>
      </c>
      <c r="BW1369" s="120">
        <f t="shared" si="735"/>
        <v>25.090000000000003</v>
      </c>
      <c r="BY1369" s="74" t="str">
        <f t="shared" si="736"/>
        <v>19510-(12)</v>
      </c>
      <c r="BZ1369" s="120" t="str">
        <f t="shared" si="737"/>
        <v>End Cap-Closed End</v>
      </c>
      <c r="CA1369" s="120">
        <f t="shared" si="738"/>
        <v>27.02</v>
      </c>
      <c r="CC1369" s="115" t="str">
        <f t="shared" si="739"/>
        <v>19510-(10)</v>
      </c>
      <c r="CD1369" s="120" t="str">
        <f t="shared" si="740"/>
        <v>End Cap-Closed End</v>
      </c>
      <c r="CE1369" s="417">
        <f t="shared" si="741"/>
        <v>28.950000000000003</v>
      </c>
      <c r="CF1369" s="115"/>
      <c r="CG1369" s="115" t="str">
        <f t="shared" si="742"/>
        <v xml:space="preserve"> </v>
      </c>
      <c r="CH1369" s="120" t="str">
        <f t="shared" si="743"/>
        <v xml:space="preserve"> </v>
      </c>
      <c r="CI1369" s="417" t="str">
        <f t="shared" si="744"/>
        <v xml:space="preserve"> </v>
      </c>
      <c r="CJ1369" s="115"/>
      <c r="CK1369" s="115" t="str">
        <f t="shared" si="745"/>
        <v xml:space="preserve"> </v>
      </c>
      <c r="CL1369" s="120" t="str">
        <f t="shared" si="746"/>
        <v xml:space="preserve"> </v>
      </c>
      <c r="CM1369" s="417" t="str">
        <f t="shared" si="749"/>
        <v xml:space="preserve"> </v>
      </c>
      <c r="IS1369" s="107">
        <v>11.4</v>
      </c>
    </row>
    <row r="1370" spans="2:253" s="74" customFormat="1" ht="17.100000000000001" hidden="1" customHeight="1" x14ac:dyDescent="0.25">
      <c r="B1370" s="504">
        <f>IF(AND('KB Duct Parts'!$BL$14=1,'KB Duct Parts'!T25&gt;0),'KB Duct Parts'!T25,0)</f>
        <v>0</v>
      </c>
      <c r="C1370" s="508">
        <v>19511</v>
      </c>
      <c r="D1370" s="506">
        <f t="shared" si="750"/>
        <v>19511</v>
      </c>
      <c r="E1370" s="504" t="s">
        <v>868</v>
      </c>
      <c r="F1370" s="508" t="str">
        <f t="shared" si="751"/>
        <v xml:space="preserve"> </v>
      </c>
      <c r="G1370" s="509" t="s">
        <v>1436</v>
      </c>
      <c r="H1370" s="504" t="s">
        <v>923</v>
      </c>
      <c r="I1370" s="1035"/>
      <c r="J1370" s="1036"/>
      <c r="K1370" s="516" t="s">
        <v>881</v>
      </c>
      <c r="L1370" s="521">
        <v>18</v>
      </c>
      <c r="M1370" s="517" t="str">
        <f t="shared" si="747"/>
        <v>Y</v>
      </c>
      <c r="N1370" s="514">
        <f t="shared" ref="N1370:N1433" si="752">AN1370</f>
        <v>19.8</v>
      </c>
      <c r="O1370" s="518">
        <f t="shared" si="723"/>
        <v>0</v>
      </c>
      <c r="P1370" s="680">
        <f>'KB Duct Parts'!$AE$3</f>
        <v>0</v>
      </c>
      <c r="Q1370" s="681">
        <f t="shared" ref="Q1370:Q1433" si="753">IF(B1370&gt;0,N1370*(1-P1370),0)</f>
        <v>0</v>
      </c>
      <c r="R1370" s="682">
        <f t="shared" ref="R1370:R1433" si="754">B1370*Q1370</f>
        <v>0</v>
      </c>
      <c r="S1370" s="716">
        <f t="shared" ref="S1370:S1401" si="755">$Y$3904</f>
        <v>0.35</v>
      </c>
      <c r="T1370" s="679">
        <f t="shared" ref="T1370:T1433" si="756">ROUND(IF(B1370&gt;0,((N1370*(1-(1*S1370)))),0),2)</f>
        <v>0</v>
      </c>
      <c r="U1370" s="679">
        <f t="shared" ref="U1370:U1433" si="757">B1370*T1370</f>
        <v>0</v>
      </c>
      <c r="Y1370" s="120"/>
      <c r="AD1370" s="80"/>
      <c r="AE1370" s="75"/>
      <c r="AF1370" s="370">
        <v>18</v>
      </c>
      <c r="AG1370" s="374">
        <v>16</v>
      </c>
      <c r="AH1370" s="378">
        <v>14</v>
      </c>
      <c r="AI1370" s="381">
        <v>12</v>
      </c>
      <c r="AJ1370" s="386">
        <v>10</v>
      </c>
      <c r="AK1370" s="391"/>
      <c r="AL1370" s="386"/>
      <c r="AM1370" s="363">
        <f t="shared" si="748"/>
        <v>1</v>
      </c>
      <c r="AN1370" s="578">
        <v>19.8</v>
      </c>
      <c r="AO1370" s="120">
        <f t="shared" si="729"/>
        <v>23.76</v>
      </c>
      <c r="AP1370" s="120">
        <f t="shared" si="724"/>
        <v>25.740000000000002</v>
      </c>
      <c r="AQ1370" s="120">
        <f t="shared" si="725"/>
        <v>27.72</v>
      </c>
      <c r="AR1370" s="120">
        <f t="shared" si="726"/>
        <v>29.700000000000003</v>
      </c>
      <c r="AS1370" s="120">
        <f t="shared" si="727"/>
        <v>0</v>
      </c>
      <c r="AT1370" s="120">
        <f t="shared" si="728"/>
        <v>0</v>
      </c>
      <c r="AU1370" s="74" t="s">
        <v>717</v>
      </c>
      <c r="AV1370" s="115"/>
      <c r="AW1370" s="395"/>
      <c r="AX1370" s="571">
        <v>1.2</v>
      </c>
      <c r="AY1370" s="572">
        <v>1.3</v>
      </c>
      <c r="AZ1370" s="572">
        <v>1.4</v>
      </c>
      <c r="BA1370" s="572">
        <v>1.5</v>
      </c>
      <c r="BB1370" s="573">
        <v>0</v>
      </c>
      <c r="BC1370" s="395">
        <v>0</v>
      </c>
      <c r="BD1370" s="115"/>
      <c r="BE1370" s="115"/>
      <c r="BF1370" s="115"/>
      <c r="BG1370" s="115"/>
      <c r="BH1370" s="115"/>
      <c r="BI1370" s="115"/>
      <c r="BJ1370" s="115"/>
      <c r="BK1370" s="115"/>
      <c r="BQ1370" s="74" t="str">
        <f t="shared" si="730"/>
        <v>19511-(16)</v>
      </c>
      <c r="BR1370" s="120" t="str">
        <f t="shared" si="731"/>
        <v>End Cap-Closed End</v>
      </c>
      <c r="BS1370" s="120">
        <f t="shared" si="732"/>
        <v>23.76</v>
      </c>
      <c r="BU1370" s="74" t="str">
        <f t="shared" si="733"/>
        <v>19511-(14)</v>
      </c>
      <c r="BV1370" s="120" t="str">
        <f t="shared" si="734"/>
        <v>End Cap-Closed End</v>
      </c>
      <c r="BW1370" s="120">
        <f t="shared" si="735"/>
        <v>25.740000000000002</v>
      </c>
      <c r="BY1370" s="74" t="str">
        <f t="shared" si="736"/>
        <v>19511-(12)</v>
      </c>
      <c r="BZ1370" s="120" t="str">
        <f t="shared" si="737"/>
        <v>End Cap-Closed End</v>
      </c>
      <c r="CA1370" s="120">
        <f t="shared" si="738"/>
        <v>27.72</v>
      </c>
      <c r="CC1370" s="115" t="str">
        <f t="shared" si="739"/>
        <v>19511-(10)</v>
      </c>
      <c r="CD1370" s="120" t="str">
        <f t="shared" si="740"/>
        <v>End Cap-Closed End</v>
      </c>
      <c r="CE1370" s="417">
        <f t="shared" si="741"/>
        <v>29.700000000000003</v>
      </c>
      <c r="CF1370" s="115"/>
      <c r="CG1370" s="115" t="str">
        <f t="shared" si="742"/>
        <v xml:space="preserve"> </v>
      </c>
      <c r="CH1370" s="120" t="str">
        <f t="shared" si="743"/>
        <v xml:space="preserve"> </v>
      </c>
      <c r="CI1370" s="417" t="str">
        <f t="shared" si="744"/>
        <v xml:space="preserve"> </v>
      </c>
      <c r="CJ1370" s="115"/>
      <c r="CK1370" s="115" t="str">
        <f t="shared" si="745"/>
        <v xml:space="preserve"> </v>
      </c>
      <c r="CL1370" s="120" t="str">
        <f t="shared" si="746"/>
        <v xml:space="preserve"> </v>
      </c>
      <c r="CM1370" s="417" t="str">
        <f t="shared" si="749"/>
        <v xml:space="preserve"> </v>
      </c>
      <c r="IS1370" s="107">
        <v>11.7</v>
      </c>
    </row>
    <row r="1371" spans="2:253" s="74" customFormat="1" ht="17.100000000000001" hidden="1" customHeight="1" x14ac:dyDescent="0.25">
      <c r="B1371" s="504">
        <f>IF(AND('KB Duct Parts'!$BL$14=1,'KB Duct Parts'!T26&gt;0),'KB Duct Parts'!T26,0)</f>
        <v>0</v>
      </c>
      <c r="C1371" s="508">
        <v>19512</v>
      </c>
      <c r="D1371" s="506">
        <f t="shared" si="750"/>
        <v>19512</v>
      </c>
      <c r="E1371" s="504" t="s">
        <v>869</v>
      </c>
      <c r="F1371" s="508" t="str">
        <f t="shared" si="751"/>
        <v xml:space="preserve"> </v>
      </c>
      <c r="G1371" s="509" t="s">
        <v>1436</v>
      </c>
      <c r="H1371" s="504" t="s">
        <v>923</v>
      </c>
      <c r="I1371" s="1035"/>
      <c r="J1371" s="1036"/>
      <c r="K1371" s="516" t="s">
        <v>881</v>
      </c>
      <c r="L1371" s="521">
        <v>18</v>
      </c>
      <c r="M1371" s="517" t="str">
        <f t="shared" si="747"/>
        <v>Y</v>
      </c>
      <c r="N1371" s="514">
        <f t="shared" si="752"/>
        <v>20.3</v>
      </c>
      <c r="O1371" s="518">
        <f t="shared" si="723"/>
        <v>0</v>
      </c>
      <c r="P1371" s="680">
        <f>'KB Duct Parts'!$AE$3</f>
        <v>0</v>
      </c>
      <c r="Q1371" s="681">
        <f t="shared" si="753"/>
        <v>0</v>
      </c>
      <c r="R1371" s="682">
        <f t="shared" si="754"/>
        <v>0</v>
      </c>
      <c r="S1371" s="716">
        <f t="shared" si="755"/>
        <v>0.35</v>
      </c>
      <c r="T1371" s="679">
        <f t="shared" si="756"/>
        <v>0</v>
      </c>
      <c r="U1371" s="679">
        <f t="shared" si="757"/>
        <v>0</v>
      </c>
      <c r="Y1371" s="120"/>
      <c r="AD1371" s="80"/>
      <c r="AE1371" s="75"/>
      <c r="AF1371" s="370">
        <v>18</v>
      </c>
      <c r="AG1371" s="374">
        <v>16</v>
      </c>
      <c r="AH1371" s="378">
        <v>14</v>
      </c>
      <c r="AI1371" s="381">
        <v>12</v>
      </c>
      <c r="AJ1371" s="386">
        <v>10</v>
      </c>
      <c r="AK1371" s="391"/>
      <c r="AL1371" s="386"/>
      <c r="AM1371" s="363">
        <f t="shared" si="748"/>
        <v>1</v>
      </c>
      <c r="AN1371" s="578">
        <v>20.3</v>
      </c>
      <c r="AO1371" s="120">
        <f t="shared" si="729"/>
        <v>24.36</v>
      </c>
      <c r="AP1371" s="120">
        <f t="shared" si="724"/>
        <v>26.39</v>
      </c>
      <c r="AQ1371" s="120">
        <f t="shared" si="725"/>
        <v>28.419999999999998</v>
      </c>
      <c r="AR1371" s="120">
        <f t="shared" si="726"/>
        <v>30.450000000000003</v>
      </c>
      <c r="AS1371" s="120">
        <f t="shared" si="727"/>
        <v>0</v>
      </c>
      <c r="AT1371" s="120">
        <f t="shared" si="728"/>
        <v>0</v>
      </c>
      <c r="AU1371" s="74" t="s">
        <v>717</v>
      </c>
      <c r="AV1371" s="115"/>
      <c r="AW1371" s="395"/>
      <c r="AX1371" s="571">
        <v>1.2</v>
      </c>
      <c r="AY1371" s="572">
        <v>1.3</v>
      </c>
      <c r="AZ1371" s="572">
        <v>1.4</v>
      </c>
      <c r="BA1371" s="572">
        <v>1.5</v>
      </c>
      <c r="BB1371" s="573">
        <v>0</v>
      </c>
      <c r="BC1371" s="395">
        <v>0</v>
      </c>
      <c r="BD1371" s="115"/>
      <c r="BE1371" s="115"/>
      <c r="BF1371" s="115"/>
      <c r="BG1371" s="115"/>
      <c r="BH1371" s="115"/>
      <c r="BI1371" s="115"/>
      <c r="BJ1371" s="115"/>
      <c r="BK1371" s="115"/>
      <c r="BQ1371" s="74" t="str">
        <f t="shared" si="730"/>
        <v>19512-(16)</v>
      </c>
      <c r="BR1371" s="120" t="str">
        <f t="shared" si="731"/>
        <v>End Cap-Closed End</v>
      </c>
      <c r="BS1371" s="120">
        <f t="shared" si="732"/>
        <v>24.36</v>
      </c>
      <c r="BU1371" s="74" t="str">
        <f t="shared" si="733"/>
        <v>19512-(14)</v>
      </c>
      <c r="BV1371" s="120" t="str">
        <f t="shared" si="734"/>
        <v>End Cap-Closed End</v>
      </c>
      <c r="BW1371" s="120">
        <f t="shared" si="735"/>
        <v>26.39</v>
      </c>
      <c r="BY1371" s="74" t="str">
        <f t="shared" si="736"/>
        <v>19512-(12)</v>
      </c>
      <c r="BZ1371" s="120" t="str">
        <f t="shared" si="737"/>
        <v>End Cap-Closed End</v>
      </c>
      <c r="CA1371" s="120">
        <f t="shared" si="738"/>
        <v>28.419999999999998</v>
      </c>
      <c r="CC1371" s="115" t="str">
        <f t="shared" si="739"/>
        <v>19512-(10)</v>
      </c>
      <c r="CD1371" s="120" t="str">
        <f t="shared" si="740"/>
        <v>End Cap-Closed End</v>
      </c>
      <c r="CE1371" s="417">
        <f t="shared" si="741"/>
        <v>30.450000000000003</v>
      </c>
      <c r="CF1371" s="115"/>
      <c r="CG1371" s="115" t="str">
        <f t="shared" si="742"/>
        <v xml:space="preserve"> </v>
      </c>
      <c r="CH1371" s="120" t="str">
        <f t="shared" si="743"/>
        <v xml:space="preserve"> </v>
      </c>
      <c r="CI1371" s="417" t="str">
        <f t="shared" si="744"/>
        <v xml:space="preserve"> </v>
      </c>
      <c r="CJ1371" s="115"/>
      <c r="CK1371" s="115" t="str">
        <f t="shared" si="745"/>
        <v xml:space="preserve"> </v>
      </c>
      <c r="CL1371" s="120" t="str">
        <f t="shared" si="746"/>
        <v xml:space="preserve"> </v>
      </c>
      <c r="CM1371" s="417" t="str">
        <f t="shared" si="749"/>
        <v xml:space="preserve"> </v>
      </c>
      <c r="IS1371" s="107">
        <v>12</v>
      </c>
    </row>
    <row r="1372" spans="2:253" s="74" customFormat="1" ht="17.100000000000001" hidden="1" customHeight="1" x14ac:dyDescent="0.25">
      <c r="B1372" s="504">
        <f>IF(AND('KB Duct Parts'!$BL$14=1,'KB Duct Parts'!T27&gt;0),'KB Duct Parts'!T27,0)</f>
        <v>0</v>
      </c>
      <c r="C1372" s="508">
        <v>19513</v>
      </c>
      <c r="D1372" s="506">
        <f t="shared" si="750"/>
        <v>19513</v>
      </c>
      <c r="E1372" s="504" t="s">
        <v>870</v>
      </c>
      <c r="F1372" s="508" t="str">
        <f t="shared" si="751"/>
        <v xml:space="preserve"> </v>
      </c>
      <c r="G1372" s="509" t="s">
        <v>1436</v>
      </c>
      <c r="H1372" s="504" t="s">
        <v>923</v>
      </c>
      <c r="I1372" s="1035"/>
      <c r="J1372" s="1036"/>
      <c r="K1372" s="516" t="s">
        <v>881</v>
      </c>
      <c r="L1372" s="521">
        <v>18</v>
      </c>
      <c r="M1372" s="517" t="str">
        <f t="shared" si="747"/>
        <v>Y</v>
      </c>
      <c r="N1372" s="514">
        <f t="shared" si="752"/>
        <v>21</v>
      </c>
      <c r="O1372" s="518">
        <f t="shared" si="723"/>
        <v>0</v>
      </c>
      <c r="P1372" s="680">
        <f>'KB Duct Parts'!$AE$3</f>
        <v>0</v>
      </c>
      <c r="Q1372" s="681">
        <f t="shared" si="753"/>
        <v>0</v>
      </c>
      <c r="R1372" s="682">
        <f t="shared" si="754"/>
        <v>0</v>
      </c>
      <c r="S1372" s="716">
        <f t="shared" si="755"/>
        <v>0.35</v>
      </c>
      <c r="T1372" s="679">
        <f t="shared" si="756"/>
        <v>0</v>
      </c>
      <c r="U1372" s="679">
        <f t="shared" si="757"/>
        <v>0</v>
      </c>
      <c r="Y1372" s="120"/>
      <c r="AD1372" s="80"/>
      <c r="AE1372" s="75"/>
      <c r="AF1372" s="370">
        <v>18</v>
      </c>
      <c r="AG1372" s="374">
        <v>16</v>
      </c>
      <c r="AH1372" s="378">
        <v>14</v>
      </c>
      <c r="AI1372" s="381">
        <v>12</v>
      </c>
      <c r="AJ1372" s="386">
        <v>10</v>
      </c>
      <c r="AK1372" s="391"/>
      <c r="AL1372" s="386"/>
      <c r="AM1372" s="363">
        <f t="shared" si="748"/>
        <v>1</v>
      </c>
      <c r="AN1372" s="578">
        <v>21</v>
      </c>
      <c r="AO1372" s="120">
        <f t="shared" si="729"/>
        <v>25.2</v>
      </c>
      <c r="AP1372" s="120">
        <f t="shared" si="724"/>
        <v>27.3</v>
      </c>
      <c r="AQ1372" s="120">
        <f t="shared" si="725"/>
        <v>29.4</v>
      </c>
      <c r="AR1372" s="120">
        <f t="shared" si="726"/>
        <v>31.5</v>
      </c>
      <c r="AS1372" s="120">
        <f t="shared" si="727"/>
        <v>0</v>
      </c>
      <c r="AT1372" s="120">
        <f t="shared" si="728"/>
        <v>0</v>
      </c>
      <c r="AU1372" s="74" t="s">
        <v>717</v>
      </c>
      <c r="AV1372" s="115"/>
      <c r="AW1372" s="395"/>
      <c r="AX1372" s="571">
        <v>1.2</v>
      </c>
      <c r="AY1372" s="572">
        <v>1.3</v>
      </c>
      <c r="AZ1372" s="572">
        <v>1.4</v>
      </c>
      <c r="BA1372" s="572">
        <v>1.5</v>
      </c>
      <c r="BB1372" s="573">
        <v>0</v>
      </c>
      <c r="BC1372" s="395">
        <v>0</v>
      </c>
      <c r="BD1372" s="115"/>
      <c r="BE1372" s="115"/>
      <c r="BF1372" s="115"/>
      <c r="BG1372" s="115"/>
      <c r="BH1372" s="115"/>
      <c r="BI1372" s="115"/>
      <c r="BJ1372" s="115"/>
      <c r="BK1372" s="115"/>
      <c r="BQ1372" s="74" t="str">
        <f t="shared" si="730"/>
        <v>19513-(16)</v>
      </c>
      <c r="BR1372" s="120" t="str">
        <f t="shared" si="731"/>
        <v>End Cap-Closed End</v>
      </c>
      <c r="BS1372" s="120">
        <f t="shared" si="732"/>
        <v>25.2</v>
      </c>
      <c r="BU1372" s="74" t="str">
        <f t="shared" si="733"/>
        <v>19513-(14)</v>
      </c>
      <c r="BV1372" s="120" t="str">
        <f t="shared" si="734"/>
        <v>End Cap-Closed End</v>
      </c>
      <c r="BW1372" s="120">
        <f t="shared" si="735"/>
        <v>27.3</v>
      </c>
      <c r="BY1372" s="74" t="str">
        <f t="shared" si="736"/>
        <v>19513-(12)</v>
      </c>
      <c r="BZ1372" s="120" t="str">
        <f t="shared" si="737"/>
        <v>End Cap-Closed End</v>
      </c>
      <c r="CA1372" s="120">
        <f t="shared" si="738"/>
        <v>29.4</v>
      </c>
      <c r="CC1372" s="115" t="str">
        <f t="shared" si="739"/>
        <v>19513-(10)</v>
      </c>
      <c r="CD1372" s="120" t="str">
        <f t="shared" si="740"/>
        <v>End Cap-Closed End</v>
      </c>
      <c r="CE1372" s="417">
        <f t="shared" si="741"/>
        <v>31.5</v>
      </c>
      <c r="CF1372" s="115"/>
      <c r="CG1372" s="115" t="str">
        <f t="shared" si="742"/>
        <v xml:space="preserve"> </v>
      </c>
      <c r="CH1372" s="120" t="str">
        <f t="shared" si="743"/>
        <v xml:space="preserve"> </v>
      </c>
      <c r="CI1372" s="417" t="str">
        <f t="shared" si="744"/>
        <v xml:space="preserve"> </v>
      </c>
      <c r="CJ1372" s="115"/>
      <c r="CK1372" s="115" t="str">
        <f t="shared" si="745"/>
        <v xml:space="preserve"> </v>
      </c>
      <c r="CL1372" s="120" t="str">
        <f t="shared" si="746"/>
        <v xml:space="preserve"> </v>
      </c>
      <c r="CM1372" s="417" t="str">
        <f t="shared" si="749"/>
        <v xml:space="preserve"> </v>
      </c>
      <c r="IS1372" s="107">
        <v>12.3</v>
      </c>
    </row>
    <row r="1373" spans="2:253" s="74" customFormat="1" ht="17.100000000000001" hidden="1" customHeight="1" x14ac:dyDescent="0.25">
      <c r="B1373" s="504">
        <f>IF(AND('KB Duct Parts'!$BL$14=1,'KB Duct Parts'!T28&gt;0),'KB Duct Parts'!T28,0)</f>
        <v>0</v>
      </c>
      <c r="C1373" s="508">
        <v>19514</v>
      </c>
      <c r="D1373" s="506">
        <f t="shared" si="750"/>
        <v>19514</v>
      </c>
      <c r="E1373" s="504" t="s">
        <v>871</v>
      </c>
      <c r="F1373" s="508" t="str">
        <f t="shared" si="751"/>
        <v xml:space="preserve"> </v>
      </c>
      <c r="G1373" s="509" t="s">
        <v>1436</v>
      </c>
      <c r="H1373" s="504" t="s">
        <v>923</v>
      </c>
      <c r="I1373" s="1035"/>
      <c r="J1373" s="1036"/>
      <c r="K1373" s="516" t="s">
        <v>881</v>
      </c>
      <c r="L1373" s="521">
        <v>18</v>
      </c>
      <c r="M1373" s="517" t="str">
        <f t="shared" si="747"/>
        <v>Y</v>
      </c>
      <c r="N1373" s="514">
        <f t="shared" si="752"/>
        <v>21.4</v>
      </c>
      <c r="O1373" s="518">
        <f t="shared" si="723"/>
        <v>0</v>
      </c>
      <c r="P1373" s="680">
        <f>'KB Duct Parts'!$AE$3</f>
        <v>0</v>
      </c>
      <c r="Q1373" s="681">
        <f t="shared" si="753"/>
        <v>0</v>
      </c>
      <c r="R1373" s="682">
        <f t="shared" si="754"/>
        <v>0</v>
      </c>
      <c r="S1373" s="716">
        <f t="shared" si="755"/>
        <v>0.35</v>
      </c>
      <c r="T1373" s="679">
        <f t="shared" si="756"/>
        <v>0</v>
      </c>
      <c r="U1373" s="679">
        <f t="shared" si="757"/>
        <v>0</v>
      </c>
      <c r="Y1373" s="120"/>
      <c r="AD1373" s="80"/>
      <c r="AE1373" s="75"/>
      <c r="AF1373" s="370">
        <v>18</v>
      </c>
      <c r="AG1373" s="374">
        <v>16</v>
      </c>
      <c r="AH1373" s="378">
        <v>14</v>
      </c>
      <c r="AI1373" s="381">
        <v>12</v>
      </c>
      <c r="AJ1373" s="386">
        <v>10</v>
      </c>
      <c r="AK1373" s="391"/>
      <c r="AL1373" s="386"/>
      <c r="AM1373" s="363">
        <f t="shared" si="748"/>
        <v>1</v>
      </c>
      <c r="AN1373" s="578">
        <v>21.4</v>
      </c>
      <c r="AO1373" s="120">
        <f t="shared" si="729"/>
        <v>25.679999999999996</v>
      </c>
      <c r="AP1373" s="120">
        <f t="shared" si="724"/>
        <v>27.82</v>
      </c>
      <c r="AQ1373" s="120">
        <f t="shared" si="725"/>
        <v>29.959999999999997</v>
      </c>
      <c r="AR1373" s="120">
        <f t="shared" si="726"/>
        <v>32.099999999999994</v>
      </c>
      <c r="AS1373" s="120">
        <f t="shared" si="727"/>
        <v>0</v>
      </c>
      <c r="AT1373" s="120">
        <f t="shared" si="728"/>
        <v>0</v>
      </c>
      <c r="AU1373" s="74" t="s">
        <v>717</v>
      </c>
      <c r="AV1373" s="115"/>
      <c r="AW1373" s="395"/>
      <c r="AX1373" s="571">
        <v>1.2</v>
      </c>
      <c r="AY1373" s="572">
        <v>1.3</v>
      </c>
      <c r="AZ1373" s="572">
        <v>1.4</v>
      </c>
      <c r="BA1373" s="572">
        <v>1.5</v>
      </c>
      <c r="BB1373" s="573">
        <v>0</v>
      </c>
      <c r="BC1373" s="395">
        <v>0</v>
      </c>
      <c r="BD1373" s="115"/>
      <c r="BE1373" s="115"/>
      <c r="BF1373" s="115"/>
      <c r="BG1373" s="115"/>
      <c r="BH1373" s="115"/>
      <c r="BI1373" s="115"/>
      <c r="BJ1373" s="115"/>
      <c r="BK1373" s="115"/>
      <c r="BQ1373" s="74" t="str">
        <f t="shared" si="730"/>
        <v>19514-(16)</v>
      </c>
      <c r="BR1373" s="120" t="str">
        <f t="shared" si="731"/>
        <v>End Cap-Closed End</v>
      </c>
      <c r="BS1373" s="120">
        <f t="shared" si="732"/>
        <v>25.679999999999996</v>
      </c>
      <c r="BU1373" s="74" t="str">
        <f t="shared" si="733"/>
        <v>19514-(14)</v>
      </c>
      <c r="BV1373" s="120" t="str">
        <f t="shared" si="734"/>
        <v>End Cap-Closed End</v>
      </c>
      <c r="BW1373" s="120">
        <f t="shared" si="735"/>
        <v>27.82</v>
      </c>
      <c r="BY1373" s="74" t="str">
        <f t="shared" si="736"/>
        <v>19514-(12)</v>
      </c>
      <c r="BZ1373" s="120" t="str">
        <f t="shared" si="737"/>
        <v>End Cap-Closed End</v>
      </c>
      <c r="CA1373" s="120">
        <f t="shared" si="738"/>
        <v>29.959999999999997</v>
      </c>
      <c r="CC1373" s="115" t="str">
        <f t="shared" si="739"/>
        <v>19514-(10)</v>
      </c>
      <c r="CD1373" s="120" t="str">
        <f t="shared" si="740"/>
        <v>End Cap-Closed End</v>
      </c>
      <c r="CE1373" s="417">
        <f t="shared" si="741"/>
        <v>32.099999999999994</v>
      </c>
      <c r="CF1373" s="115"/>
      <c r="CG1373" s="115" t="str">
        <f t="shared" si="742"/>
        <v xml:space="preserve"> </v>
      </c>
      <c r="CH1373" s="120" t="str">
        <f t="shared" si="743"/>
        <v xml:space="preserve"> </v>
      </c>
      <c r="CI1373" s="417" t="str">
        <f t="shared" si="744"/>
        <v xml:space="preserve"> </v>
      </c>
      <c r="CJ1373" s="115"/>
      <c r="CK1373" s="115" t="str">
        <f t="shared" si="745"/>
        <v xml:space="preserve"> </v>
      </c>
      <c r="CL1373" s="120" t="str">
        <f t="shared" si="746"/>
        <v xml:space="preserve"> </v>
      </c>
      <c r="CM1373" s="417" t="str">
        <f t="shared" si="749"/>
        <v xml:space="preserve"> </v>
      </c>
      <c r="IS1373" s="107">
        <v>12.7</v>
      </c>
    </row>
    <row r="1374" spans="2:253" s="74" customFormat="1" ht="17.100000000000001" hidden="1" customHeight="1" x14ac:dyDescent="0.25">
      <c r="B1374" s="504">
        <f>IF(AND('KB Duct Parts'!$BL$14=1,'KB Duct Parts'!T29&gt;0),'KB Duct Parts'!T29,0)</f>
        <v>0</v>
      </c>
      <c r="C1374" s="508">
        <v>19515</v>
      </c>
      <c r="D1374" s="506">
        <f t="shared" si="750"/>
        <v>19515</v>
      </c>
      <c r="E1374" s="504" t="s">
        <v>872</v>
      </c>
      <c r="F1374" s="508" t="str">
        <f t="shared" si="751"/>
        <v xml:space="preserve"> </v>
      </c>
      <c r="G1374" s="509" t="s">
        <v>1436</v>
      </c>
      <c r="H1374" s="504" t="s">
        <v>923</v>
      </c>
      <c r="I1374" s="1035"/>
      <c r="J1374" s="1036"/>
      <c r="K1374" s="516" t="s">
        <v>881</v>
      </c>
      <c r="L1374" s="521">
        <v>18</v>
      </c>
      <c r="M1374" s="517" t="str">
        <f t="shared" si="747"/>
        <v>Y</v>
      </c>
      <c r="N1374" s="514">
        <f t="shared" si="752"/>
        <v>22</v>
      </c>
      <c r="O1374" s="518">
        <f t="shared" si="723"/>
        <v>0</v>
      </c>
      <c r="P1374" s="680">
        <f>'KB Duct Parts'!$AE$3</f>
        <v>0</v>
      </c>
      <c r="Q1374" s="681">
        <f t="shared" si="753"/>
        <v>0</v>
      </c>
      <c r="R1374" s="682">
        <f t="shared" si="754"/>
        <v>0</v>
      </c>
      <c r="S1374" s="716">
        <f t="shared" si="755"/>
        <v>0.35</v>
      </c>
      <c r="T1374" s="679">
        <f t="shared" si="756"/>
        <v>0</v>
      </c>
      <c r="U1374" s="679">
        <f t="shared" si="757"/>
        <v>0</v>
      </c>
      <c r="Y1374" s="120"/>
      <c r="AD1374" s="80"/>
      <c r="AE1374" s="75"/>
      <c r="AF1374" s="370">
        <v>18</v>
      </c>
      <c r="AG1374" s="374">
        <v>16</v>
      </c>
      <c r="AH1374" s="378">
        <v>14</v>
      </c>
      <c r="AI1374" s="381">
        <v>12</v>
      </c>
      <c r="AJ1374" s="386">
        <v>10</v>
      </c>
      <c r="AK1374" s="391"/>
      <c r="AL1374" s="386"/>
      <c r="AM1374" s="363">
        <f t="shared" si="748"/>
        <v>1</v>
      </c>
      <c r="AN1374" s="578">
        <v>22</v>
      </c>
      <c r="AO1374" s="120">
        <f t="shared" si="729"/>
        <v>26.4</v>
      </c>
      <c r="AP1374" s="120">
        <f t="shared" si="724"/>
        <v>28.6</v>
      </c>
      <c r="AQ1374" s="120">
        <f t="shared" si="725"/>
        <v>30.799999999999997</v>
      </c>
      <c r="AR1374" s="120">
        <f t="shared" si="726"/>
        <v>33</v>
      </c>
      <c r="AS1374" s="120">
        <f t="shared" si="727"/>
        <v>0</v>
      </c>
      <c r="AT1374" s="120">
        <f t="shared" si="728"/>
        <v>0</v>
      </c>
      <c r="AU1374" s="74" t="s">
        <v>717</v>
      </c>
      <c r="AV1374" s="115"/>
      <c r="AW1374" s="395"/>
      <c r="AX1374" s="571">
        <v>1.2</v>
      </c>
      <c r="AY1374" s="572">
        <v>1.3</v>
      </c>
      <c r="AZ1374" s="572">
        <v>1.4</v>
      </c>
      <c r="BA1374" s="572">
        <v>1.5</v>
      </c>
      <c r="BB1374" s="573">
        <v>0</v>
      </c>
      <c r="BC1374" s="395">
        <v>0</v>
      </c>
      <c r="BD1374" s="115"/>
      <c r="BE1374" s="115"/>
      <c r="BF1374" s="115"/>
      <c r="BG1374" s="115"/>
      <c r="BH1374" s="115"/>
      <c r="BI1374" s="115"/>
      <c r="BJ1374" s="115"/>
      <c r="BK1374" s="115"/>
      <c r="BQ1374" s="74" t="str">
        <f t="shared" si="730"/>
        <v>19515-(16)</v>
      </c>
      <c r="BR1374" s="120" t="str">
        <f t="shared" si="731"/>
        <v>End Cap-Closed End</v>
      </c>
      <c r="BS1374" s="120">
        <f t="shared" si="732"/>
        <v>26.4</v>
      </c>
      <c r="BU1374" s="74" t="str">
        <f t="shared" si="733"/>
        <v>19515-(14)</v>
      </c>
      <c r="BV1374" s="120" t="str">
        <f t="shared" si="734"/>
        <v>End Cap-Closed End</v>
      </c>
      <c r="BW1374" s="120">
        <f t="shared" si="735"/>
        <v>28.6</v>
      </c>
      <c r="BY1374" s="74" t="str">
        <f t="shared" si="736"/>
        <v>19515-(12)</v>
      </c>
      <c r="BZ1374" s="120" t="str">
        <f t="shared" si="737"/>
        <v>End Cap-Closed End</v>
      </c>
      <c r="CA1374" s="120">
        <f t="shared" si="738"/>
        <v>30.799999999999997</v>
      </c>
      <c r="CC1374" s="115" t="str">
        <f t="shared" si="739"/>
        <v>19515-(10)</v>
      </c>
      <c r="CD1374" s="120" t="str">
        <f t="shared" si="740"/>
        <v>End Cap-Closed End</v>
      </c>
      <c r="CE1374" s="417">
        <f t="shared" si="741"/>
        <v>33</v>
      </c>
      <c r="CF1374" s="115"/>
      <c r="CG1374" s="115" t="str">
        <f t="shared" si="742"/>
        <v xml:space="preserve"> </v>
      </c>
      <c r="CH1374" s="120" t="str">
        <f t="shared" si="743"/>
        <v xml:space="preserve"> </v>
      </c>
      <c r="CI1374" s="417" t="str">
        <f t="shared" si="744"/>
        <v xml:space="preserve"> </v>
      </c>
      <c r="CJ1374" s="115"/>
      <c r="CK1374" s="115" t="str">
        <f t="shared" si="745"/>
        <v xml:space="preserve"> </v>
      </c>
      <c r="CL1374" s="120" t="str">
        <f t="shared" si="746"/>
        <v xml:space="preserve"> </v>
      </c>
      <c r="CM1374" s="417" t="str">
        <f t="shared" si="749"/>
        <v xml:space="preserve"> </v>
      </c>
      <c r="IS1374" s="107">
        <v>13</v>
      </c>
    </row>
    <row r="1375" spans="2:253" s="74" customFormat="1" ht="17.100000000000001" hidden="1" customHeight="1" x14ac:dyDescent="0.25">
      <c r="B1375" s="504">
        <f>IF(AND('KB Duct Parts'!$BL$14=1,'KB Duct Parts'!T30&gt;0),'KB Duct Parts'!T30,0)</f>
        <v>0</v>
      </c>
      <c r="C1375" s="508">
        <v>19516</v>
      </c>
      <c r="D1375" s="506">
        <f t="shared" si="750"/>
        <v>19516</v>
      </c>
      <c r="E1375" s="504" t="s">
        <v>873</v>
      </c>
      <c r="F1375" s="508" t="str">
        <f t="shared" si="751"/>
        <v xml:space="preserve"> </v>
      </c>
      <c r="G1375" s="509" t="s">
        <v>1436</v>
      </c>
      <c r="H1375" s="504" t="s">
        <v>923</v>
      </c>
      <c r="I1375" s="1035"/>
      <c r="J1375" s="1036"/>
      <c r="K1375" s="516" t="s">
        <v>881</v>
      </c>
      <c r="L1375" s="521">
        <v>18</v>
      </c>
      <c r="M1375" s="517" t="str">
        <f t="shared" si="747"/>
        <v>Y</v>
      </c>
      <c r="N1375" s="514">
        <f t="shared" si="752"/>
        <v>22.5</v>
      </c>
      <c r="O1375" s="518">
        <f t="shared" si="723"/>
        <v>0</v>
      </c>
      <c r="P1375" s="680">
        <f>'KB Duct Parts'!$AE$3</f>
        <v>0</v>
      </c>
      <c r="Q1375" s="681">
        <f t="shared" si="753"/>
        <v>0</v>
      </c>
      <c r="R1375" s="682">
        <f t="shared" si="754"/>
        <v>0</v>
      </c>
      <c r="S1375" s="716">
        <f t="shared" si="755"/>
        <v>0.35</v>
      </c>
      <c r="T1375" s="679">
        <f t="shared" si="756"/>
        <v>0</v>
      </c>
      <c r="U1375" s="679">
        <f t="shared" si="757"/>
        <v>0</v>
      </c>
      <c r="Y1375" s="120"/>
      <c r="AD1375" s="80"/>
      <c r="AE1375" s="75"/>
      <c r="AF1375" s="370">
        <v>18</v>
      </c>
      <c r="AG1375" s="374">
        <v>16</v>
      </c>
      <c r="AH1375" s="378">
        <v>14</v>
      </c>
      <c r="AI1375" s="381">
        <v>12</v>
      </c>
      <c r="AJ1375" s="386">
        <v>10</v>
      </c>
      <c r="AK1375" s="391"/>
      <c r="AL1375" s="386"/>
      <c r="AM1375" s="363">
        <f t="shared" si="748"/>
        <v>1</v>
      </c>
      <c r="AN1375" s="578">
        <v>22.5</v>
      </c>
      <c r="AO1375" s="120">
        <f t="shared" si="729"/>
        <v>27</v>
      </c>
      <c r="AP1375" s="120">
        <f t="shared" si="724"/>
        <v>29.25</v>
      </c>
      <c r="AQ1375" s="120">
        <f t="shared" si="725"/>
        <v>31.499999999999996</v>
      </c>
      <c r="AR1375" s="120">
        <f t="shared" si="726"/>
        <v>33.75</v>
      </c>
      <c r="AS1375" s="120">
        <f t="shared" si="727"/>
        <v>0</v>
      </c>
      <c r="AT1375" s="120">
        <f t="shared" si="728"/>
        <v>0</v>
      </c>
      <c r="AU1375" s="74" t="s">
        <v>717</v>
      </c>
      <c r="AV1375" s="115"/>
      <c r="AW1375" s="395"/>
      <c r="AX1375" s="571">
        <v>1.2</v>
      </c>
      <c r="AY1375" s="572">
        <v>1.3</v>
      </c>
      <c r="AZ1375" s="572">
        <v>1.4</v>
      </c>
      <c r="BA1375" s="572">
        <v>1.5</v>
      </c>
      <c r="BB1375" s="573">
        <v>0</v>
      </c>
      <c r="BC1375" s="395">
        <v>0</v>
      </c>
      <c r="BD1375" s="115"/>
      <c r="BE1375" s="115"/>
      <c r="BF1375" s="115"/>
      <c r="BG1375" s="115"/>
      <c r="BH1375" s="115"/>
      <c r="BI1375" s="115"/>
      <c r="BJ1375" s="115"/>
      <c r="BK1375" s="115"/>
      <c r="BQ1375" s="74" t="str">
        <f t="shared" si="730"/>
        <v>19516-(16)</v>
      </c>
      <c r="BR1375" s="120" t="str">
        <f t="shared" si="731"/>
        <v>End Cap-Closed End</v>
      </c>
      <c r="BS1375" s="120">
        <f t="shared" si="732"/>
        <v>27</v>
      </c>
      <c r="BU1375" s="74" t="str">
        <f t="shared" si="733"/>
        <v>19516-(14)</v>
      </c>
      <c r="BV1375" s="120" t="str">
        <f t="shared" si="734"/>
        <v>End Cap-Closed End</v>
      </c>
      <c r="BW1375" s="120">
        <f t="shared" si="735"/>
        <v>29.25</v>
      </c>
      <c r="BY1375" s="74" t="str">
        <f t="shared" si="736"/>
        <v>19516-(12)</v>
      </c>
      <c r="BZ1375" s="120" t="str">
        <f t="shared" si="737"/>
        <v>End Cap-Closed End</v>
      </c>
      <c r="CA1375" s="120">
        <f t="shared" si="738"/>
        <v>31.499999999999996</v>
      </c>
      <c r="CC1375" s="115" t="str">
        <f t="shared" si="739"/>
        <v>19516-(10)</v>
      </c>
      <c r="CD1375" s="120" t="str">
        <f t="shared" si="740"/>
        <v>End Cap-Closed End</v>
      </c>
      <c r="CE1375" s="417">
        <f t="shared" si="741"/>
        <v>33.75</v>
      </c>
      <c r="CF1375" s="115"/>
      <c r="CG1375" s="115" t="str">
        <f t="shared" si="742"/>
        <v xml:space="preserve"> </v>
      </c>
      <c r="CH1375" s="120" t="str">
        <f t="shared" si="743"/>
        <v xml:space="preserve"> </v>
      </c>
      <c r="CI1375" s="417" t="str">
        <f t="shared" si="744"/>
        <v xml:space="preserve"> </v>
      </c>
      <c r="CJ1375" s="115"/>
      <c r="CK1375" s="115" t="str">
        <f t="shared" si="745"/>
        <v xml:space="preserve"> </v>
      </c>
      <c r="CL1375" s="120" t="str">
        <f t="shared" si="746"/>
        <v xml:space="preserve"> </v>
      </c>
      <c r="CM1375" s="417" t="str">
        <f t="shared" si="749"/>
        <v xml:space="preserve"> </v>
      </c>
      <c r="IS1375" s="107">
        <v>13.3</v>
      </c>
    </row>
    <row r="1376" spans="2:253" s="74" customFormat="1" ht="17.100000000000001" hidden="1" customHeight="1" x14ac:dyDescent="0.25">
      <c r="B1376" s="504">
        <f>IF(AND('KB Duct Parts'!$BL$14=1,'KB Duct Parts'!T31&gt;0),'KB Duct Parts'!T31,0)</f>
        <v>0</v>
      </c>
      <c r="C1376" s="508">
        <v>19517</v>
      </c>
      <c r="D1376" s="506">
        <f t="shared" si="750"/>
        <v>19517</v>
      </c>
      <c r="E1376" s="504" t="s">
        <v>874</v>
      </c>
      <c r="F1376" s="508" t="str">
        <f t="shared" si="751"/>
        <v xml:space="preserve"> </v>
      </c>
      <c r="G1376" s="509" t="s">
        <v>1436</v>
      </c>
      <c r="H1376" s="504" t="s">
        <v>923</v>
      </c>
      <c r="I1376" s="1035"/>
      <c r="J1376" s="1036"/>
      <c r="K1376" s="516" t="s">
        <v>881</v>
      </c>
      <c r="L1376" s="521">
        <v>18</v>
      </c>
      <c r="M1376" s="517" t="str">
        <f t="shared" si="747"/>
        <v>Y</v>
      </c>
      <c r="N1376" s="514">
        <f t="shared" si="752"/>
        <v>23.4</v>
      </c>
      <c r="O1376" s="518">
        <f t="shared" si="723"/>
        <v>0</v>
      </c>
      <c r="P1376" s="680">
        <f>'KB Duct Parts'!$AE$3</f>
        <v>0</v>
      </c>
      <c r="Q1376" s="681">
        <f t="shared" si="753"/>
        <v>0</v>
      </c>
      <c r="R1376" s="682">
        <f t="shared" si="754"/>
        <v>0</v>
      </c>
      <c r="S1376" s="716">
        <f t="shared" si="755"/>
        <v>0.35</v>
      </c>
      <c r="T1376" s="679">
        <f t="shared" si="756"/>
        <v>0</v>
      </c>
      <c r="U1376" s="679">
        <f t="shared" si="757"/>
        <v>0</v>
      </c>
      <c r="Y1376" s="120"/>
      <c r="AD1376" s="80"/>
      <c r="AE1376" s="75"/>
      <c r="AF1376" s="370">
        <v>18</v>
      </c>
      <c r="AG1376" s="374">
        <v>16</v>
      </c>
      <c r="AH1376" s="378">
        <v>14</v>
      </c>
      <c r="AI1376" s="381">
        <v>12</v>
      </c>
      <c r="AJ1376" s="386">
        <v>10</v>
      </c>
      <c r="AK1376" s="391"/>
      <c r="AL1376" s="386"/>
      <c r="AM1376" s="363">
        <f t="shared" si="748"/>
        <v>1</v>
      </c>
      <c r="AN1376" s="578">
        <v>23.4</v>
      </c>
      <c r="AO1376" s="120">
        <f t="shared" si="729"/>
        <v>28.08</v>
      </c>
      <c r="AP1376" s="120">
        <f t="shared" si="724"/>
        <v>30.419999999999998</v>
      </c>
      <c r="AQ1376" s="120">
        <f t="shared" si="725"/>
        <v>32.76</v>
      </c>
      <c r="AR1376" s="120">
        <f t="shared" si="726"/>
        <v>35.099999999999994</v>
      </c>
      <c r="AS1376" s="120">
        <f t="shared" si="727"/>
        <v>0</v>
      </c>
      <c r="AT1376" s="120">
        <f t="shared" si="728"/>
        <v>0</v>
      </c>
      <c r="AU1376" s="74" t="s">
        <v>717</v>
      </c>
      <c r="AV1376" s="115"/>
      <c r="AW1376" s="395"/>
      <c r="AX1376" s="571">
        <v>1.2</v>
      </c>
      <c r="AY1376" s="572">
        <v>1.3</v>
      </c>
      <c r="AZ1376" s="572">
        <v>1.4</v>
      </c>
      <c r="BA1376" s="572">
        <v>1.5</v>
      </c>
      <c r="BB1376" s="573">
        <v>0</v>
      </c>
      <c r="BC1376" s="395">
        <v>0</v>
      </c>
      <c r="BD1376" s="115"/>
      <c r="BE1376" s="115"/>
      <c r="BF1376" s="115"/>
      <c r="BG1376" s="115"/>
      <c r="BH1376" s="115"/>
      <c r="BI1376" s="115"/>
      <c r="BJ1376" s="115"/>
      <c r="BK1376" s="115"/>
      <c r="BQ1376" s="74" t="str">
        <f t="shared" si="730"/>
        <v>19517-(16)</v>
      </c>
      <c r="BR1376" s="120" t="str">
        <f t="shared" si="731"/>
        <v>End Cap-Closed End</v>
      </c>
      <c r="BS1376" s="120">
        <f t="shared" si="732"/>
        <v>28.08</v>
      </c>
      <c r="BU1376" s="74" t="str">
        <f t="shared" si="733"/>
        <v>19517-(14)</v>
      </c>
      <c r="BV1376" s="120" t="str">
        <f t="shared" si="734"/>
        <v>End Cap-Closed End</v>
      </c>
      <c r="BW1376" s="120">
        <f t="shared" si="735"/>
        <v>30.419999999999998</v>
      </c>
      <c r="BY1376" s="74" t="str">
        <f t="shared" si="736"/>
        <v>19517-(12)</v>
      </c>
      <c r="BZ1376" s="120" t="str">
        <f t="shared" si="737"/>
        <v>End Cap-Closed End</v>
      </c>
      <c r="CA1376" s="120">
        <f t="shared" si="738"/>
        <v>32.76</v>
      </c>
      <c r="CC1376" s="115" t="str">
        <f t="shared" si="739"/>
        <v>19517-(10)</v>
      </c>
      <c r="CD1376" s="120" t="str">
        <f t="shared" si="740"/>
        <v>End Cap-Closed End</v>
      </c>
      <c r="CE1376" s="417">
        <f t="shared" si="741"/>
        <v>35.099999999999994</v>
      </c>
      <c r="CF1376" s="115"/>
      <c r="CG1376" s="115" t="str">
        <f t="shared" si="742"/>
        <v xml:space="preserve"> </v>
      </c>
      <c r="CH1376" s="120" t="str">
        <f t="shared" si="743"/>
        <v xml:space="preserve"> </v>
      </c>
      <c r="CI1376" s="417" t="str">
        <f t="shared" si="744"/>
        <v xml:space="preserve"> </v>
      </c>
      <c r="CJ1376" s="115"/>
      <c r="CK1376" s="115" t="str">
        <f t="shared" si="745"/>
        <v xml:space="preserve"> </v>
      </c>
      <c r="CL1376" s="120" t="str">
        <f t="shared" si="746"/>
        <v xml:space="preserve"> </v>
      </c>
      <c r="CM1376" s="417" t="str">
        <f t="shared" si="749"/>
        <v xml:space="preserve"> </v>
      </c>
      <c r="IS1376" s="107">
        <v>13.8</v>
      </c>
    </row>
    <row r="1377" spans="2:253" s="74" customFormat="1" ht="17.100000000000001" hidden="1" customHeight="1" x14ac:dyDescent="0.25">
      <c r="B1377" s="504">
        <f>IF(AND('KB Duct Parts'!$BL$14=1,'KB Duct Parts'!T32&gt;0),'KB Duct Parts'!T32,0)</f>
        <v>0</v>
      </c>
      <c r="C1377" s="508">
        <v>19518</v>
      </c>
      <c r="D1377" s="506">
        <f t="shared" si="750"/>
        <v>19518</v>
      </c>
      <c r="E1377" s="504" t="s">
        <v>875</v>
      </c>
      <c r="F1377" s="508" t="str">
        <f t="shared" si="751"/>
        <v xml:space="preserve"> </v>
      </c>
      <c r="G1377" s="509" t="s">
        <v>1436</v>
      </c>
      <c r="H1377" s="504" t="s">
        <v>923</v>
      </c>
      <c r="I1377" s="1035"/>
      <c r="J1377" s="1036"/>
      <c r="K1377" s="516" t="s">
        <v>881</v>
      </c>
      <c r="L1377" s="521">
        <v>18</v>
      </c>
      <c r="M1377" s="517" t="str">
        <f t="shared" si="747"/>
        <v>Y</v>
      </c>
      <c r="N1377" s="514">
        <f t="shared" si="752"/>
        <v>23.8</v>
      </c>
      <c r="O1377" s="518">
        <f t="shared" ref="O1377:O1440" si="758">IF(B1377&gt;0,N1377*B1377,0)</f>
        <v>0</v>
      </c>
      <c r="P1377" s="680">
        <f>'KB Duct Parts'!$AE$3</f>
        <v>0</v>
      </c>
      <c r="Q1377" s="681">
        <f t="shared" si="753"/>
        <v>0</v>
      </c>
      <c r="R1377" s="682">
        <f t="shared" si="754"/>
        <v>0</v>
      </c>
      <c r="S1377" s="716">
        <f t="shared" si="755"/>
        <v>0.35</v>
      </c>
      <c r="T1377" s="679">
        <f t="shared" si="756"/>
        <v>0</v>
      </c>
      <c r="U1377" s="679">
        <f t="shared" si="757"/>
        <v>0</v>
      </c>
      <c r="Y1377" s="120"/>
      <c r="AD1377" s="80"/>
      <c r="AE1377" s="75"/>
      <c r="AF1377" s="370">
        <v>18</v>
      </c>
      <c r="AG1377" s="374">
        <v>16</v>
      </c>
      <c r="AH1377" s="378">
        <v>14</v>
      </c>
      <c r="AI1377" s="381">
        <v>12</v>
      </c>
      <c r="AJ1377" s="386">
        <v>10</v>
      </c>
      <c r="AK1377" s="391"/>
      <c r="AL1377" s="386"/>
      <c r="AM1377" s="363">
        <f t="shared" si="748"/>
        <v>1</v>
      </c>
      <c r="AN1377" s="578">
        <v>23.8</v>
      </c>
      <c r="AO1377" s="120">
        <f t="shared" si="729"/>
        <v>28.56</v>
      </c>
      <c r="AP1377" s="120">
        <f t="shared" ref="AP1377:AP1440" si="759">$AN1377*AY1377</f>
        <v>30.94</v>
      </c>
      <c r="AQ1377" s="120">
        <f t="shared" ref="AQ1377:AQ1440" si="760">$AN1377*AZ1377</f>
        <v>33.32</v>
      </c>
      <c r="AR1377" s="120">
        <f t="shared" ref="AR1377:AR1440" si="761">$AN1377*BA1377</f>
        <v>35.700000000000003</v>
      </c>
      <c r="AS1377" s="120">
        <f t="shared" ref="AS1377:AS1440" si="762">$AN1377*BB1377</f>
        <v>0</v>
      </c>
      <c r="AT1377" s="120">
        <f t="shared" ref="AT1377:AT1440" si="763">$AN1377*BC1377</f>
        <v>0</v>
      </c>
      <c r="AU1377" s="74" t="s">
        <v>717</v>
      </c>
      <c r="AV1377" s="115"/>
      <c r="AW1377" s="395"/>
      <c r="AX1377" s="571">
        <v>1.2</v>
      </c>
      <c r="AY1377" s="572">
        <v>1.3</v>
      </c>
      <c r="AZ1377" s="572">
        <v>1.4</v>
      </c>
      <c r="BA1377" s="572">
        <v>1.5</v>
      </c>
      <c r="BB1377" s="573">
        <v>0</v>
      </c>
      <c r="BC1377" s="395">
        <v>0</v>
      </c>
      <c r="BD1377" s="115"/>
      <c r="BE1377" s="115"/>
      <c r="BF1377" s="115"/>
      <c r="BG1377" s="115"/>
      <c r="BH1377" s="115"/>
      <c r="BI1377" s="115"/>
      <c r="BJ1377" s="115"/>
      <c r="BK1377" s="115"/>
      <c r="BQ1377" s="74" t="str">
        <f t="shared" si="730"/>
        <v>19518-(16)</v>
      </c>
      <c r="BR1377" s="120" t="str">
        <f t="shared" si="731"/>
        <v>End Cap-Closed End</v>
      </c>
      <c r="BS1377" s="120">
        <f t="shared" si="732"/>
        <v>28.56</v>
      </c>
      <c r="BU1377" s="74" t="str">
        <f t="shared" si="733"/>
        <v>19518-(14)</v>
      </c>
      <c r="BV1377" s="120" t="str">
        <f t="shared" si="734"/>
        <v>End Cap-Closed End</v>
      </c>
      <c r="BW1377" s="120">
        <f t="shared" si="735"/>
        <v>30.94</v>
      </c>
      <c r="BY1377" s="74" t="str">
        <f t="shared" si="736"/>
        <v>19518-(12)</v>
      </c>
      <c r="BZ1377" s="120" t="str">
        <f t="shared" si="737"/>
        <v>End Cap-Closed End</v>
      </c>
      <c r="CA1377" s="120">
        <f t="shared" si="738"/>
        <v>33.32</v>
      </c>
      <c r="CC1377" s="115" t="str">
        <f t="shared" si="739"/>
        <v>19518-(10)</v>
      </c>
      <c r="CD1377" s="120" t="str">
        <f t="shared" si="740"/>
        <v>End Cap-Closed End</v>
      </c>
      <c r="CE1377" s="417">
        <f t="shared" si="741"/>
        <v>35.700000000000003</v>
      </c>
      <c r="CF1377" s="115"/>
      <c r="CG1377" s="115" t="str">
        <f t="shared" si="742"/>
        <v xml:space="preserve"> </v>
      </c>
      <c r="CH1377" s="120" t="str">
        <f t="shared" si="743"/>
        <v xml:space="preserve"> </v>
      </c>
      <c r="CI1377" s="417" t="str">
        <f t="shared" si="744"/>
        <v xml:space="preserve"> </v>
      </c>
      <c r="CJ1377" s="115"/>
      <c r="CK1377" s="115" t="str">
        <f t="shared" si="745"/>
        <v xml:space="preserve"> </v>
      </c>
      <c r="CL1377" s="120" t="str">
        <f t="shared" si="746"/>
        <v xml:space="preserve"> </v>
      </c>
      <c r="CM1377" s="417" t="str">
        <f t="shared" si="749"/>
        <v xml:space="preserve"> </v>
      </c>
      <c r="IS1377" s="107">
        <v>14.2</v>
      </c>
    </row>
    <row r="1378" spans="2:253" s="74" customFormat="1" ht="17.100000000000001" hidden="1" customHeight="1" x14ac:dyDescent="0.25">
      <c r="B1378" s="504">
        <f>IF(AND('KB Duct Parts'!$BL$14=1,'KB Duct Parts'!T33&gt;0),'KB Duct Parts'!T33,0)</f>
        <v>0</v>
      </c>
      <c r="C1378" s="508">
        <v>19519</v>
      </c>
      <c r="D1378" s="506">
        <f t="shared" si="750"/>
        <v>19519</v>
      </c>
      <c r="E1378" s="504" t="s">
        <v>876</v>
      </c>
      <c r="F1378" s="508" t="str">
        <f t="shared" si="751"/>
        <v xml:space="preserve"> </v>
      </c>
      <c r="G1378" s="509" t="s">
        <v>1436</v>
      </c>
      <c r="H1378" s="504" t="s">
        <v>923</v>
      </c>
      <c r="I1378" s="1035"/>
      <c r="J1378" s="1036"/>
      <c r="K1378" s="516" t="s">
        <v>881</v>
      </c>
      <c r="L1378" s="521">
        <v>18</v>
      </c>
      <c r="M1378" s="517" t="str">
        <f t="shared" si="747"/>
        <v>Y</v>
      </c>
      <c r="N1378" s="514">
        <f t="shared" si="752"/>
        <v>24.8</v>
      </c>
      <c r="O1378" s="518">
        <f t="shared" si="758"/>
        <v>0</v>
      </c>
      <c r="P1378" s="680">
        <f>'KB Duct Parts'!$AE$3</f>
        <v>0</v>
      </c>
      <c r="Q1378" s="681">
        <f t="shared" si="753"/>
        <v>0</v>
      </c>
      <c r="R1378" s="682">
        <f t="shared" si="754"/>
        <v>0</v>
      </c>
      <c r="S1378" s="716">
        <f t="shared" si="755"/>
        <v>0.35</v>
      </c>
      <c r="T1378" s="679">
        <f t="shared" si="756"/>
        <v>0</v>
      </c>
      <c r="U1378" s="679">
        <f t="shared" si="757"/>
        <v>0</v>
      </c>
      <c r="Y1378" s="120"/>
      <c r="AD1378" s="80"/>
      <c r="AE1378" s="75"/>
      <c r="AF1378" s="370">
        <v>18</v>
      </c>
      <c r="AG1378" s="374">
        <v>16</v>
      </c>
      <c r="AH1378" s="378">
        <v>14</v>
      </c>
      <c r="AI1378" s="381">
        <v>12</v>
      </c>
      <c r="AJ1378" s="386">
        <v>10</v>
      </c>
      <c r="AK1378" s="391"/>
      <c r="AL1378" s="386"/>
      <c r="AM1378" s="363">
        <f t="shared" si="748"/>
        <v>1</v>
      </c>
      <c r="AN1378" s="578">
        <v>24.8</v>
      </c>
      <c r="AO1378" s="120">
        <f t="shared" ref="AO1378:AO1441" si="764">$AN1378*AX1378</f>
        <v>29.759999999999998</v>
      </c>
      <c r="AP1378" s="120">
        <f t="shared" si="759"/>
        <v>32.24</v>
      </c>
      <c r="AQ1378" s="120">
        <f t="shared" si="760"/>
        <v>34.72</v>
      </c>
      <c r="AR1378" s="120">
        <f t="shared" si="761"/>
        <v>37.200000000000003</v>
      </c>
      <c r="AS1378" s="120">
        <f t="shared" si="762"/>
        <v>0</v>
      </c>
      <c r="AT1378" s="120">
        <f t="shared" si="763"/>
        <v>0</v>
      </c>
      <c r="AU1378" s="74" t="s">
        <v>717</v>
      </c>
      <c r="AV1378" s="115"/>
      <c r="AW1378" s="395"/>
      <c r="AX1378" s="571">
        <v>1.2</v>
      </c>
      <c r="AY1378" s="572">
        <v>1.3</v>
      </c>
      <c r="AZ1378" s="572">
        <v>1.4</v>
      </c>
      <c r="BA1378" s="572">
        <v>1.5</v>
      </c>
      <c r="BB1378" s="573">
        <v>0</v>
      </c>
      <c r="BC1378" s="395">
        <v>0</v>
      </c>
      <c r="BD1378" s="115"/>
      <c r="BE1378" s="115"/>
      <c r="BF1378" s="115"/>
      <c r="BG1378" s="115"/>
      <c r="BH1378" s="115"/>
      <c r="BI1378" s="115"/>
      <c r="BJ1378" s="115"/>
      <c r="BK1378" s="115"/>
      <c r="BQ1378" s="74" t="str">
        <f t="shared" ref="BQ1378:BQ1441" si="765">IF(AO1378&gt;0,D1378&amp;"-("&amp; AG1378&amp;")"," ")</f>
        <v>19519-(16)</v>
      </c>
      <c r="BR1378" s="120" t="str">
        <f t="shared" ref="BR1378:BR1441" si="766">IF(AO1378&gt;0,$G1378," ")</f>
        <v>End Cap-Closed End</v>
      </c>
      <c r="BS1378" s="120">
        <f t="shared" ref="BS1378:BS1441" si="767">IF(AO1378&gt;0,AO1378," ")</f>
        <v>29.759999999999998</v>
      </c>
      <c r="BU1378" s="74" t="str">
        <f t="shared" ref="BU1378:BU1441" si="768">IF(AP1378&gt;0,D1378&amp;"-("&amp;AH1378&amp;")"," ")</f>
        <v>19519-(14)</v>
      </c>
      <c r="BV1378" s="120" t="str">
        <f t="shared" ref="BV1378:BV1441" si="769">IF(AP1378&gt;0,$G1378," ")</f>
        <v>End Cap-Closed End</v>
      </c>
      <c r="BW1378" s="120">
        <f t="shared" ref="BW1378:BW1441" si="770">IF(AP1378&gt;0,AP1378,"  ")</f>
        <v>32.24</v>
      </c>
      <c r="BY1378" s="74" t="str">
        <f t="shared" ref="BY1378:BY1441" si="771">IF(AQ1378&gt;0,D1378&amp;"-("&amp;AI1378&amp;")"," ")</f>
        <v>19519-(12)</v>
      </c>
      <c r="BZ1378" s="120" t="str">
        <f t="shared" ref="BZ1378:BZ1441" si="772">IF(AQ1378&gt;0,$G1378," ")</f>
        <v>End Cap-Closed End</v>
      </c>
      <c r="CA1378" s="120">
        <f t="shared" ref="CA1378:CA1441" si="773">IF(AQ1378&gt;0,AQ1378," ")</f>
        <v>34.72</v>
      </c>
      <c r="CC1378" s="115" t="str">
        <f t="shared" ref="CC1378:CC1441" si="774">IF(AR1378&gt;0,D1378&amp;"-("&amp;AJ1378&amp;")"," ")</f>
        <v>19519-(10)</v>
      </c>
      <c r="CD1378" s="120" t="str">
        <f t="shared" ref="CD1378:CD1441" si="775">IF(AR1378&gt;0,$G1378," ")</f>
        <v>End Cap-Closed End</v>
      </c>
      <c r="CE1378" s="417">
        <f t="shared" ref="CE1378:CE1441" si="776">IF(AR1378&gt;0,AR1378," ")</f>
        <v>37.200000000000003</v>
      </c>
      <c r="CF1378" s="115"/>
      <c r="CG1378" s="115" t="str">
        <f t="shared" ref="CG1378:CG1441" si="777">IF(AS1378&gt;0,D1378&amp;"-("&amp;AK1378&amp;")"," ")</f>
        <v xml:space="preserve"> </v>
      </c>
      <c r="CH1378" s="120" t="str">
        <f t="shared" ref="CH1378:CH1441" si="778">IF(AS1378&gt;0,$G1378," ")</f>
        <v xml:space="preserve"> </v>
      </c>
      <c r="CI1378" s="417" t="str">
        <f t="shared" ref="CI1378:CI1441" si="779">IF(AS1378&gt;0,AS1378," ")</f>
        <v xml:space="preserve"> </v>
      </c>
      <c r="CJ1378" s="115"/>
      <c r="CK1378" s="115" t="str">
        <f t="shared" ref="CK1378:CK1441" si="780">IF(AT1378&gt;0,D1378&amp;"-"&amp;AL1378," ")</f>
        <v xml:space="preserve"> </v>
      </c>
      <c r="CL1378" s="120" t="str">
        <f t="shared" ref="CL1378:CL1441" si="781">IF(AT1378&gt;0,$G1378," ")</f>
        <v xml:space="preserve"> </v>
      </c>
      <c r="CM1378" s="417" t="str">
        <f t="shared" si="749"/>
        <v xml:space="preserve"> </v>
      </c>
      <c r="IS1378" s="107">
        <v>14.7</v>
      </c>
    </row>
    <row r="1379" spans="2:253" s="74" customFormat="1" ht="17.100000000000001" hidden="1" customHeight="1" x14ac:dyDescent="0.25">
      <c r="B1379" s="504">
        <f>IF(AND('KB Duct Parts'!$BL$14=1,'KB Duct Parts'!T34&gt;0),'KB Duct Parts'!T34,0)</f>
        <v>0</v>
      </c>
      <c r="C1379" s="508">
        <v>19520</v>
      </c>
      <c r="D1379" s="506">
        <f t="shared" si="750"/>
        <v>19520</v>
      </c>
      <c r="E1379" s="504" t="s">
        <v>877</v>
      </c>
      <c r="F1379" s="508" t="str">
        <f t="shared" si="751"/>
        <v xml:space="preserve"> </v>
      </c>
      <c r="G1379" s="509" t="s">
        <v>1436</v>
      </c>
      <c r="H1379" s="504" t="s">
        <v>923</v>
      </c>
      <c r="I1379" s="1035"/>
      <c r="J1379" s="1036"/>
      <c r="K1379" s="516" t="s">
        <v>881</v>
      </c>
      <c r="L1379" s="521">
        <v>18</v>
      </c>
      <c r="M1379" s="517" t="str">
        <f t="shared" ref="M1379:M1400" si="782">IF(AM1379=1,"Y",IF(AM1379&gt;1,"NR"," "))</f>
        <v>Y</v>
      </c>
      <c r="N1379" s="514">
        <f t="shared" si="752"/>
        <v>25.5</v>
      </c>
      <c r="O1379" s="518">
        <f t="shared" si="758"/>
        <v>0</v>
      </c>
      <c r="P1379" s="680">
        <f>'KB Duct Parts'!$AE$3</f>
        <v>0</v>
      </c>
      <c r="Q1379" s="681">
        <f t="shared" si="753"/>
        <v>0</v>
      </c>
      <c r="R1379" s="682">
        <f t="shared" si="754"/>
        <v>0</v>
      </c>
      <c r="S1379" s="716">
        <f t="shared" si="755"/>
        <v>0.35</v>
      </c>
      <c r="T1379" s="679">
        <f t="shared" si="756"/>
        <v>0</v>
      </c>
      <c r="U1379" s="679">
        <f t="shared" si="757"/>
        <v>0</v>
      </c>
      <c r="Y1379" s="120"/>
      <c r="AD1379" s="80"/>
      <c r="AE1379" s="75"/>
      <c r="AF1379" s="370">
        <v>18</v>
      </c>
      <c r="AG1379" s="374">
        <v>16</v>
      </c>
      <c r="AH1379" s="378">
        <v>14</v>
      </c>
      <c r="AI1379" s="381">
        <v>12</v>
      </c>
      <c r="AJ1379" s="386">
        <v>10</v>
      </c>
      <c r="AK1379" s="391"/>
      <c r="AL1379" s="386"/>
      <c r="AM1379" s="363">
        <f t="shared" ref="AM1379:AM1442" si="783">IF(L1379=AF1379,1,IF(L1379=AG1379,2,IF(L1379=AH1379,3,IF(L1379=AI1379,4,IF(L1379=AJ1379,5,IF(L1379=AK1379,6,IF(L1379=AL1379,7,0)))))))</f>
        <v>1</v>
      </c>
      <c r="AN1379" s="578">
        <v>25.5</v>
      </c>
      <c r="AO1379" s="120">
        <f t="shared" si="764"/>
        <v>30.599999999999998</v>
      </c>
      <c r="AP1379" s="120">
        <f t="shared" si="759"/>
        <v>33.15</v>
      </c>
      <c r="AQ1379" s="120">
        <f t="shared" si="760"/>
        <v>35.699999999999996</v>
      </c>
      <c r="AR1379" s="120">
        <f t="shared" si="761"/>
        <v>38.25</v>
      </c>
      <c r="AS1379" s="120">
        <f t="shared" si="762"/>
        <v>0</v>
      </c>
      <c r="AT1379" s="120">
        <f t="shared" si="763"/>
        <v>0</v>
      </c>
      <c r="AU1379" s="74" t="s">
        <v>717</v>
      </c>
      <c r="AV1379" s="115"/>
      <c r="AW1379" s="395"/>
      <c r="AX1379" s="571">
        <v>1.2</v>
      </c>
      <c r="AY1379" s="572">
        <v>1.3</v>
      </c>
      <c r="AZ1379" s="572">
        <v>1.4</v>
      </c>
      <c r="BA1379" s="572">
        <v>1.5</v>
      </c>
      <c r="BB1379" s="573">
        <v>0</v>
      </c>
      <c r="BC1379" s="395">
        <v>0</v>
      </c>
      <c r="BD1379" s="115"/>
      <c r="BE1379" s="115"/>
      <c r="BF1379" s="115"/>
      <c r="BG1379" s="115"/>
      <c r="BH1379" s="115"/>
      <c r="BI1379" s="115"/>
      <c r="BJ1379" s="115"/>
      <c r="BK1379" s="115"/>
      <c r="BQ1379" s="74" t="str">
        <f t="shared" si="765"/>
        <v>19520-(16)</v>
      </c>
      <c r="BR1379" s="120" t="str">
        <f t="shared" si="766"/>
        <v>End Cap-Closed End</v>
      </c>
      <c r="BS1379" s="120">
        <f t="shared" si="767"/>
        <v>30.599999999999998</v>
      </c>
      <c r="BU1379" s="74" t="str">
        <f t="shared" si="768"/>
        <v>19520-(14)</v>
      </c>
      <c r="BV1379" s="120" t="str">
        <f t="shared" si="769"/>
        <v>End Cap-Closed End</v>
      </c>
      <c r="BW1379" s="120">
        <f t="shared" si="770"/>
        <v>33.15</v>
      </c>
      <c r="BY1379" s="74" t="str">
        <f t="shared" si="771"/>
        <v>19520-(12)</v>
      </c>
      <c r="BZ1379" s="120" t="str">
        <f t="shared" si="772"/>
        <v>End Cap-Closed End</v>
      </c>
      <c r="CA1379" s="120">
        <f t="shared" si="773"/>
        <v>35.699999999999996</v>
      </c>
      <c r="CC1379" s="115" t="str">
        <f t="shared" si="774"/>
        <v>19520-(10)</v>
      </c>
      <c r="CD1379" s="120" t="str">
        <f t="shared" si="775"/>
        <v>End Cap-Closed End</v>
      </c>
      <c r="CE1379" s="417">
        <f t="shared" si="776"/>
        <v>38.25</v>
      </c>
      <c r="CF1379" s="115"/>
      <c r="CG1379" s="115" t="str">
        <f t="shared" si="777"/>
        <v xml:space="preserve"> </v>
      </c>
      <c r="CH1379" s="120" t="str">
        <f t="shared" si="778"/>
        <v xml:space="preserve"> </v>
      </c>
      <c r="CI1379" s="417" t="str">
        <f t="shared" si="779"/>
        <v xml:space="preserve"> </v>
      </c>
      <c r="CJ1379" s="115"/>
      <c r="CK1379" s="115" t="str">
        <f t="shared" si="780"/>
        <v xml:space="preserve"> </v>
      </c>
      <c r="CL1379" s="120" t="str">
        <f t="shared" si="781"/>
        <v xml:space="preserve"> </v>
      </c>
      <c r="CM1379" s="417" t="str">
        <f t="shared" si="749"/>
        <v xml:space="preserve"> </v>
      </c>
      <c r="IS1379" s="107">
        <v>15.1</v>
      </c>
    </row>
    <row r="1380" spans="2:253" s="74" customFormat="1" ht="17.100000000000001" hidden="1" customHeight="1" x14ac:dyDescent="0.25">
      <c r="B1380" s="504">
        <f>IF(AND('KB Duct Parts'!$BL$14=1,'KB Duct Parts'!T35&gt;0),'KB Duct Parts'!T35,0)</f>
        <v>0</v>
      </c>
      <c r="C1380" s="508">
        <v>19522</v>
      </c>
      <c r="D1380" s="506">
        <f t="shared" si="750"/>
        <v>19522</v>
      </c>
      <c r="E1380" s="504" t="s">
        <v>878</v>
      </c>
      <c r="F1380" s="508" t="str">
        <f t="shared" si="751"/>
        <v xml:space="preserve"> </v>
      </c>
      <c r="G1380" s="509" t="s">
        <v>1436</v>
      </c>
      <c r="H1380" s="504" t="s">
        <v>923</v>
      </c>
      <c r="I1380" s="1035"/>
      <c r="J1380" s="1036"/>
      <c r="K1380" s="516" t="s">
        <v>881</v>
      </c>
      <c r="L1380" s="521">
        <v>18</v>
      </c>
      <c r="M1380" s="517" t="str">
        <f t="shared" si="782"/>
        <v>Y</v>
      </c>
      <c r="N1380" s="514">
        <f t="shared" si="752"/>
        <v>26.2</v>
      </c>
      <c r="O1380" s="518">
        <f t="shared" si="758"/>
        <v>0</v>
      </c>
      <c r="P1380" s="680">
        <f>'KB Duct Parts'!$AE$3</f>
        <v>0</v>
      </c>
      <c r="Q1380" s="681">
        <f t="shared" si="753"/>
        <v>0</v>
      </c>
      <c r="R1380" s="682">
        <f t="shared" si="754"/>
        <v>0</v>
      </c>
      <c r="S1380" s="716">
        <f t="shared" si="755"/>
        <v>0.35</v>
      </c>
      <c r="T1380" s="679">
        <f t="shared" si="756"/>
        <v>0</v>
      </c>
      <c r="U1380" s="679">
        <f t="shared" si="757"/>
        <v>0</v>
      </c>
      <c r="Y1380" s="120"/>
      <c r="AD1380" s="80"/>
      <c r="AE1380" s="75"/>
      <c r="AF1380" s="370">
        <v>18</v>
      </c>
      <c r="AG1380" s="374">
        <v>16</v>
      </c>
      <c r="AH1380" s="378">
        <v>14</v>
      </c>
      <c r="AI1380" s="381">
        <v>12</v>
      </c>
      <c r="AJ1380" s="386">
        <v>10</v>
      </c>
      <c r="AK1380" s="391"/>
      <c r="AL1380" s="386"/>
      <c r="AM1380" s="363">
        <f t="shared" si="783"/>
        <v>1</v>
      </c>
      <c r="AN1380" s="578">
        <v>26.2</v>
      </c>
      <c r="AO1380" s="120">
        <f t="shared" si="764"/>
        <v>31.439999999999998</v>
      </c>
      <c r="AP1380" s="120">
        <f t="shared" si="759"/>
        <v>34.06</v>
      </c>
      <c r="AQ1380" s="120">
        <f t="shared" si="760"/>
        <v>36.68</v>
      </c>
      <c r="AR1380" s="120">
        <f t="shared" si="761"/>
        <v>39.299999999999997</v>
      </c>
      <c r="AS1380" s="120">
        <f t="shared" si="762"/>
        <v>0</v>
      </c>
      <c r="AT1380" s="120">
        <f t="shared" si="763"/>
        <v>0</v>
      </c>
      <c r="AU1380" s="74" t="s">
        <v>717</v>
      </c>
      <c r="AV1380" s="115"/>
      <c r="AW1380" s="395"/>
      <c r="AX1380" s="571">
        <v>1.2</v>
      </c>
      <c r="AY1380" s="572">
        <v>1.3</v>
      </c>
      <c r="AZ1380" s="572">
        <v>1.4</v>
      </c>
      <c r="BA1380" s="572">
        <v>1.5</v>
      </c>
      <c r="BB1380" s="573">
        <v>0</v>
      </c>
      <c r="BC1380" s="395">
        <v>0</v>
      </c>
      <c r="BD1380" s="115"/>
      <c r="BE1380" s="115"/>
      <c r="BF1380" s="115"/>
      <c r="BG1380" s="115"/>
      <c r="BH1380" s="115"/>
      <c r="BI1380" s="115"/>
      <c r="BJ1380" s="115"/>
      <c r="BK1380" s="115"/>
      <c r="BQ1380" s="74" t="str">
        <f t="shared" si="765"/>
        <v>19522-(16)</v>
      </c>
      <c r="BR1380" s="120" t="str">
        <f t="shared" si="766"/>
        <v>End Cap-Closed End</v>
      </c>
      <c r="BS1380" s="120">
        <f t="shared" si="767"/>
        <v>31.439999999999998</v>
      </c>
      <c r="BU1380" s="74" t="str">
        <f t="shared" si="768"/>
        <v>19522-(14)</v>
      </c>
      <c r="BV1380" s="120" t="str">
        <f t="shared" si="769"/>
        <v>End Cap-Closed End</v>
      </c>
      <c r="BW1380" s="120">
        <f t="shared" si="770"/>
        <v>34.06</v>
      </c>
      <c r="BY1380" s="74" t="str">
        <f t="shared" si="771"/>
        <v>19522-(12)</v>
      </c>
      <c r="BZ1380" s="120" t="str">
        <f t="shared" si="772"/>
        <v>End Cap-Closed End</v>
      </c>
      <c r="CA1380" s="120">
        <f t="shared" si="773"/>
        <v>36.68</v>
      </c>
      <c r="CC1380" s="115" t="str">
        <f t="shared" si="774"/>
        <v>19522-(10)</v>
      </c>
      <c r="CD1380" s="120" t="str">
        <f t="shared" si="775"/>
        <v>End Cap-Closed End</v>
      </c>
      <c r="CE1380" s="417">
        <f t="shared" si="776"/>
        <v>39.299999999999997</v>
      </c>
      <c r="CF1380" s="115"/>
      <c r="CG1380" s="115" t="str">
        <f t="shared" si="777"/>
        <v xml:space="preserve"> </v>
      </c>
      <c r="CH1380" s="120" t="str">
        <f t="shared" si="778"/>
        <v xml:space="preserve"> </v>
      </c>
      <c r="CI1380" s="417" t="str">
        <f t="shared" si="779"/>
        <v xml:space="preserve"> </v>
      </c>
      <c r="CJ1380" s="115"/>
      <c r="CK1380" s="115" t="str">
        <f t="shared" si="780"/>
        <v xml:space="preserve"> </v>
      </c>
      <c r="CL1380" s="120" t="str">
        <f t="shared" si="781"/>
        <v xml:space="preserve"> </v>
      </c>
      <c r="CM1380" s="417" t="str">
        <f t="shared" si="749"/>
        <v xml:space="preserve"> </v>
      </c>
      <c r="IS1380" s="107">
        <v>15.6</v>
      </c>
    </row>
    <row r="1381" spans="2:253" s="74" customFormat="1" ht="17.100000000000001" hidden="1" customHeight="1" x14ac:dyDescent="0.25">
      <c r="B1381" s="504">
        <f>IF(AND('KB Duct Parts'!$BL$14=1,'KB Duct Parts'!T36&gt;0),'KB Duct Parts'!T36,0)</f>
        <v>0</v>
      </c>
      <c r="C1381" s="508">
        <v>19524</v>
      </c>
      <c r="D1381" s="506">
        <f t="shared" si="750"/>
        <v>19524</v>
      </c>
      <c r="E1381" s="504" t="s">
        <v>1338</v>
      </c>
      <c r="F1381" s="508" t="str">
        <f t="shared" si="751"/>
        <v xml:space="preserve"> </v>
      </c>
      <c r="G1381" s="509" t="s">
        <v>1436</v>
      </c>
      <c r="H1381" s="504" t="s">
        <v>923</v>
      </c>
      <c r="I1381" s="1035"/>
      <c r="J1381" s="1036"/>
      <c r="K1381" s="516" t="s">
        <v>881</v>
      </c>
      <c r="L1381" s="521">
        <v>18</v>
      </c>
      <c r="M1381" s="517" t="str">
        <f t="shared" si="782"/>
        <v>Y</v>
      </c>
      <c r="N1381" s="514">
        <f t="shared" si="752"/>
        <v>27.8</v>
      </c>
      <c r="O1381" s="518">
        <f t="shared" si="758"/>
        <v>0</v>
      </c>
      <c r="P1381" s="680">
        <f>'KB Duct Parts'!$AE$3</f>
        <v>0</v>
      </c>
      <c r="Q1381" s="681">
        <f t="shared" si="753"/>
        <v>0</v>
      </c>
      <c r="R1381" s="682">
        <f t="shared" si="754"/>
        <v>0</v>
      </c>
      <c r="S1381" s="716">
        <f t="shared" si="755"/>
        <v>0.35</v>
      </c>
      <c r="T1381" s="679">
        <f t="shared" si="756"/>
        <v>0</v>
      </c>
      <c r="U1381" s="679">
        <f t="shared" si="757"/>
        <v>0</v>
      </c>
      <c r="Y1381" s="120"/>
      <c r="AD1381" s="80"/>
      <c r="AE1381" s="75"/>
      <c r="AF1381" s="370">
        <v>18</v>
      </c>
      <c r="AG1381" s="374">
        <v>16</v>
      </c>
      <c r="AH1381" s="378">
        <v>14</v>
      </c>
      <c r="AI1381" s="381">
        <v>12</v>
      </c>
      <c r="AJ1381" s="386">
        <v>10</v>
      </c>
      <c r="AK1381" s="391"/>
      <c r="AL1381" s="386"/>
      <c r="AM1381" s="363">
        <f t="shared" si="783"/>
        <v>1</v>
      </c>
      <c r="AN1381" s="578">
        <v>27.8</v>
      </c>
      <c r="AO1381" s="120">
        <f t="shared" si="764"/>
        <v>33.36</v>
      </c>
      <c r="AP1381" s="120">
        <f t="shared" si="759"/>
        <v>36.14</v>
      </c>
      <c r="AQ1381" s="120">
        <f t="shared" si="760"/>
        <v>38.92</v>
      </c>
      <c r="AR1381" s="120">
        <f t="shared" si="761"/>
        <v>41.7</v>
      </c>
      <c r="AS1381" s="120">
        <f t="shared" si="762"/>
        <v>0</v>
      </c>
      <c r="AT1381" s="120">
        <f t="shared" si="763"/>
        <v>0</v>
      </c>
      <c r="AU1381" s="74" t="s">
        <v>717</v>
      </c>
      <c r="AV1381" s="115"/>
      <c r="AW1381" s="395"/>
      <c r="AX1381" s="571">
        <v>1.2</v>
      </c>
      <c r="AY1381" s="572">
        <v>1.3</v>
      </c>
      <c r="AZ1381" s="572">
        <v>1.4</v>
      </c>
      <c r="BA1381" s="572">
        <v>1.5</v>
      </c>
      <c r="BB1381" s="573">
        <v>0</v>
      </c>
      <c r="BC1381" s="395">
        <v>0</v>
      </c>
      <c r="BD1381" s="115"/>
      <c r="BE1381" s="115"/>
      <c r="BF1381" s="115"/>
      <c r="BG1381" s="115"/>
      <c r="BH1381" s="115"/>
      <c r="BI1381" s="115"/>
      <c r="BJ1381" s="115"/>
      <c r="BK1381" s="115"/>
      <c r="BQ1381" s="74" t="str">
        <f t="shared" si="765"/>
        <v>19524-(16)</v>
      </c>
      <c r="BR1381" s="120" t="str">
        <f t="shared" si="766"/>
        <v>End Cap-Closed End</v>
      </c>
      <c r="BS1381" s="120">
        <f t="shared" si="767"/>
        <v>33.36</v>
      </c>
      <c r="BU1381" s="74" t="str">
        <f t="shared" si="768"/>
        <v>19524-(14)</v>
      </c>
      <c r="BV1381" s="120" t="str">
        <f t="shared" si="769"/>
        <v>End Cap-Closed End</v>
      </c>
      <c r="BW1381" s="120">
        <f t="shared" si="770"/>
        <v>36.14</v>
      </c>
      <c r="BY1381" s="74" t="str">
        <f t="shared" si="771"/>
        <v>19524-(12)</v>
      </c>
      <c r="BZ1381" s="120" t="str">
        <f t="shared" si="772"/>
        <v>End Cap-Closed End</v>
      </c>
      <c r="CA1381" s="120">
        <f t="shared" si="773"/>
        <v>38.92</v>
      </c>
      <c r="CC1381" s="115" t="str">
        <f t="shared" si="774"/>
        <v>19524-(10)</v>
      </c>
      <c r="CD1381" s="120" t="str">
        <f t="shared" si="775"/>
        <v>End Cap-Closed End</v>
      </c>
      <c r="CE1381" s="417">
        <f t="shared" si="776"/>
        <v>41.7</v>
      </c>
      <c r="CF1381" s="115"/>
      <c r="CG1381" s="115" t="str">
        <f t="shared" si="777"/>
        <v xml:space="preserve"> </v>
      </c>
      <c r="CH1381" s="120" t="str">
        <f t="shared" si="778"/>
        <v xml:space="preserve"> </v>
      </c>
      <c r="CI1381" s="417" t="str">
        <f t="shared" si="779"/>
        <v xml:space="preserve"> </v>
      </c>
      <c r="CJ1381" s="115"/>
      <c r="CK1381" s="115" t="str">
        <f t="shared" si="780"/>
        <v xml:space="preserve"> </v>
      </c>
      <c r="CL1381" s="120" t="str">
        <f t="shared" si="781"/>
        <v xml:space="preserve"> </v>
      </c>
      <c r="CM1381" s="417" t="str">
        <f t="shared" si="749"/>
        <v xml:space="preserve"> </v>
      </c>
      <c r="IS1381" s="107"/>
    </row>
    <row r="1382" spans="2:253" s="74" customFormat="1" ht="17.100000000000001" hidden="1" customHeight="1" x14ac:dyDescent="0.25">
      <c r="B1382" s="504">
        <f>IF(AND('KB Duct Parts'!$BL$14=1,'KB Duct Parts'!U17&gt;0),'KB Duct Parts'!U17,0)</f>
        <v>0</v>
      </c>
      <c r="C1382" s="508">
        <v>19603</v>
      </c>
      <c r="D1382" s="506">
        <f t="shared" si="750"/>
        <v>19603</v>
      </c>
      <c r="E1382" s="520" t="s">
        <v>483</v>
      </c>
      <c r="F1382" s="508" t="str">
        <f t="shared" si="751"/>
        <v xml:space="preserve"> </v>
      </c>
      <c r="G1382" s="509" t="s">
        <v>1439</v>
      </c>
      <c r="H1382" s="504" t="s">
        <v>923</v>
      </c>
      <c r="I1382" s="1035"/>
      <c r="J1382" s="1036"/>
      <c r="K1382" s="516" t="s">
        <v>881</v>
      </c>
      <c r="L1382" s="521">
        <v>18</v>
      </c>
      <c r="M1382" s="517" t="str">
        <f t="shared" si="782"/>
        <v>Y</v>
      </c>
      <c r="N1382" s="514">
        <f t="shared" si="752"/>
        <v>23</v>
      </c>
      <c r="O1382" s="518">
        <f t="shared" si="758"/>
        <v>0</v>
      </c>
      <c r="P1382" s="680">
        <f>'KB Duct Parts'!$AE$3</f>
        <v>0</v>
      </c>
      <c r="Q1382" s="681">
        <f t="shared" si="753"/>
        <v>0</v>
      </c>
      <c r="R1382" s="682">
        <f t="shared" si="754"/>
        <v>0</v>
      </c>
      <c r="S1382" s="716">
        <f t="shared" si="755"/>
        <v>0.35</v>
      </c>
      <c r="T1382" s="679">
        <f t="shared" si="756"/>
        <v>0</v>
      </c>
      <c r="U1382" s="679">
        <f t="shared" si="757"/>
        <v>0</v>
      </c>
      <c r="Y1382" s="120"/>
      <c r="AD1382" s="80"/>
      <c r="AE1382" s="75"/>
      <c r="AF1382" s="370">
        <v>18</v>
      </c>
      <c r="AG1382" s="374">
        <v>16</v>
      </c>
      <c r="AH1382" s="378"/>
      <c r="AI1382" s="381"/>
      <c r="AJ1382" s="386"/>
      <c r="AK1382" s="391"/>
      <c r="AL1382" s="386"/>
      <c r="AM1382" s="363">
        <f t="shared" si="783"/>
        <v>1</v>
      </c>
      <c r="AN1382" s="578">
        <v>23</v>
      </c>
      <c r="AO1382" s="120">
        <f t="shared" si="764"/>
        <v>27.599999999999998</v>
      </c>
      <c r="AP1382" s="120">
        <f t="shared" si="759"/>
        <v>0</v>
      </c>
      <c r="AQ1382" s="120">
        <f t="shared" si="760"/>
        <v>0</v>
      </c>
      <c r="AR1382" s="120">
        <f t="shared" si="761"/>
        <v>0</v>
      </c>
      <c r="AS1382" s="120">
        <f t="shared" si="762"/>
        <v>0</v>
      </c>
      <c r="AT1382" s="120">
        <f t="shared" si="763"/>
        <v>0</v>
      </c>
      <c r="AU1382" s="74" t="s">
        <v>717</v>
      </c>
      <c r="AV1382" s="115"/>
      <c r="AW1382" s="395"/>
      <c r="AX1382" s="571">
        <v>1.2</v>
      </c>
      <c r="AY1382" s="572">
        <v>0</v>
      </c>
      <c r="AZ1382" s="572">
        <v>0</v>
      </c>
      <c r="BA1382" s="572">
        <v>0</v>
      </c>
      <c r="BB1382" s="573">
        <v>0</v>
      </c>
      <c r="BC1382" s="395">
        <v>0</v>
      </c>
      <c r="BD1382" s="115"/>
      <c r="BE1382" s="115"/>
      <c r="BF1382" s="115"/>
      <c r="BG1382" s="115"/>
      <c r="BH1382" s="115"/>
      <c r="BI1382" s="115"/>
      <c r="BJ1382" s="115"/>
      <c r="BK1382" s="115"/>
      <c r="BQ1382" s="74" t="str">
        <f t="shared" si="765"/>
        <v>19603-(16)</v>
      </c>
      <c r="BR1382" s="120" t="str">
        <f t="shared" si="766"/>
        <v>End Cap-Bird Screen</v>
      </c>
      <c r="BS1382" s="120">
        <f t="shared" si="767"/>
        <v>27.599999999999998</v>
      </c>
      <c r="BU1382" s="74" t="str">
        <f t="shared" si="768"/>
        <v xml:space="preserve"> </v>
      </c>
      <c r="BV1382" s="120" t="str">
        <f t="shared" si="769"/>
        <v xml:space="preserve"> </v>
      </c>
      <c r="BW1382" s="120" t="str">
        <f t="shared" si="770"/>
        <v xml:space="preserve">  </v>
      </c>
      <c r="BY1382" s="74" t="str">
        <f t="shared" si="771"/>
        <v xml:space="preserve"> </v>
      </c>
      <c r="BZ1382" s="120" t="str">
        <f t="shared" si="772"/>
        <v xml:space="preserve"> </v>
      </c>
      <c r="CA1382" s="120" t="str">
        <f t="shared" si="773"/>
        <v xml:space="preserve"> </v>
      </c>
      <c r="CC1382" s="115" t="str">
        <f t="shared" si="774"/>
        <v xml:space="preserve"> </v>
      </c>
      <c r="CD1382" s="120" t="str">
        <f t="shared" si="775"/>
        <v xml:space="preserve"> </v>
      </c>
      <c r="CE1382" s="417" t="str">
        <f t="shared" si="776"/>
        <v xml:space="preserve"> </v>
      </c>
      <c r="CF1382" s="115"/>
      <c r="CG1382" s="115" t="str">
        <f t="shared" si="777"/>
        <v xml:space="preserve"> </v>
      </c>
      <c r="CH1382" s="120" t="str">
        <f t="shared" si="778"/>
        <v xml:space="preserve"> </v>
      </c>
      <c r="CI1382" s="417" t="str">
        <f t="shared" si="779"/>
        <v xml:space="preserve"> </v>
      </c>
      <c r="CJ1382" s="115"/>
      <c r="CK1382" s="115" t="str">
        <f t="shared" si="780"/>
        <v xml:space="preserve"> </v>
      </c>
      <c r="CL1382" s="120" t="str">
        <f t="shared" si="781"/>
        <v xml:space="preserve"> </v>
      </c>
      <c r="CM1382" s="417" t="str">
        <f t="shared" si="749"/>
        <v xml:space="preserve"> </v>
      </c>
      <c r="IS1382" s="107">
        <v>13.6</v>
      </c>
    </row>
    <row r="1383" spans="2:253" s="74" customFormat="1" ht="17.100000000000001" hidden="1" customHeight="1" x14ac:dyDescent="0.25">
      <c r="B1383" s="504">
        <f>IF(AND('KB Duct Parts'!$BL$14=1,'KB Duct Parts'!U18&gt;0),'KB Duct Parts'!U18,0)</f>
        <v>0</v>
      </c>
      <c r="C1383" s="508">
        <v>19604</v>
      </c>
      <c r="D1383" s="506">
        <f t="shared" si="750"/>
        <v>19604</v>
      </c>
      <c r="E1383" s="520" t="s">
        <v>861</v>
      </c>
      <c r="F1383" s="508" t="str">
        <f t="shared" si="751"/>
        <v xml:space="preserve"> </v>
      </c>
      <c r="G1383" s="509" t="s">
        <v>1439</v>
      </c>
      <c r="H1383" s="504" t="s">
        <v>923</v>
      </c>
      <c r="I1383" s="1035"/>
      <c r="J1383" s="1036"/>
      <c r="K1383" s="516" t="s">
        <v>881</v>
      </c>
      <c r="L1383" s="521">
        <v>18</v>
      </c>
      <c r="M1383" s="517" t="str">
        <f t="shared" si="782"/>
        <v>Y</v>
      </c>
      <c r="N1383" s="514">
        <f t="shared" si="752"/>
        <v>23</v>
      </c>
      <c r="O1383" s="518">
        <f t="shared" si="758"/>
        <v>0</v>
      </c>
      <c r="P1383" s="680">
        <f>'KB Duct Parts'!$AE$3</f>
        <v>0</v>
      </c>
      <c r="Q1383" s="681">
        <f t="shared" si="753"/>
        <v>0</v>
      </c>
      <c r="R1383" s="682">
        <f t="shared" si="754"/>
        <v>0</v>
      </c>
      <c r="S1383" s="716">
        <f t="shared" si="755"/>
        <v>0.35</v>
      </c>
      <c r="T1383" s="679">
        <f t="shared" si="756"/>
        <v>0</v>
      </c>
      <c r="U1383" s="679">
        <f t="shared" si="757"/>
        <v>0</v>
      </c>
      <c r="Y1383" s="120"/>
      <c r="AD1383" s="80"/>
      <c r="AE1383" s="75"/>
      <c r="AF1383" s="370">
        <v>18</v>
      </c>
      <c r="AG1383" s="374">
        <v>16</v>
      </c>
      <c r="AH1383" s="378"/>
      <c r="AI1383" s="381"/>
      <c r="AJ1383" s="386"/>
      <c r="AK1383" s="391"/>
      <c r="AL1383" s="386"/>
      <c r="AM1383" s="363">
        <f t="shared" si="783"/>
        <v>1</v>
      </c>
      <c r="AN1383" s="578">
        <v>23</v>
      </c>
      <c r="AO1383" s="120">
        <f t="shared" si="764"/>
        <v>27.599999999999998</v>
      </c>
      <c r="AP1383" s="120">
        <f t="shared" si="759"/>
        <v>0</v>
      </c>
      <c r="AQ1383" s="120">
        <f t="shared" si="760"/>
        <v>0</v>
      </c>
      <c r="AR1383" s="120">
        <f t="shared" si="761"/>
        <v>0</v>
      </c>
      <c r="AS1383" s="120">
        <f t="shared" si="762"/>
        <v>0</v>
      </c>
      <c r="AT1383" s="120">
        <f t="shared" si="763"/>
        <v>0</v>
      </c>
      <c r="AU1383" s="74" t="s">
        <v>717</v>
      </c>
      <c r="AV1383" s="115"/>
      <c r="AW1383" s="395"/>
      <c r="AX1383" s="571">
        <v>1.2</v>
      </c>
      <c r="AY1383" s="572">
        <v>0</v>
      </c>
      <c r="AZ1383" s="572">
        <v>0</v>
      </c>
      <c r="BA1383" s="572">
        <v>0</v>
      </c>
      <c r="BB1383" s="573">
        <v>0</v>
      </c>
      <c r="BC1383" s="395">
        <v>0</v>
      </c>
      <c r="BD1383" s="115"/>
      <c r="BE1383" s="115"/>
      <c r="BF1383" s="115"/>
      <c r="BG1383" s="115"/>
      <c r="BH1383" s="115"/>
      <c r="BI1383" s="115"/>
      <c r="BJ1383" s="115"/>
      <c r="BK1383" s="115"/>
      <c r="BQ1383" s="74" t="str">
        <f t="shared" si="765"/>
        <v>19604-(16)</v>
      </c>
      <c r="BR1383" s="120" t="str">
        <f t="shared" si="766"/>
        <v>End Cap-Bird Screen</v>
      </c>
      <c r="BS1383" s="120">
        <f t="shared" si="767"/>
        <v>27.599999999999998</v>
      </c>
      <c r="BU1383" s="74" t="str">
        <f t="shared" si="768"/>
        <v xml:space="preserve"> </v>
      </c>
      <c r="BV1383" s="120" t="str">
        <f t="shared" si="769"/>
        <v xml:space="preserve"> </v>
      </c>
      <c r="BW1383" s="120" t="str">
        <f t="shared" si="770"/>
        <v xml:space="preserve">  </v>
      </c>
      <c r="BY1383" s="74" t="str">
        <f t="shared" si="771"/>
        <v xml:space="preserve"> </v>
      </c>
      <c r="BZ1383" s="120" t="str">
        <f t="shared" si="772"/>
        <v xml:space="preserve"> </v>
      </c>
      <c r="CA1383" s="120" t="str">
        <f t="shared" si="773"/>
        <v xml:space="preserve"> </v>
      </c>
      <c r="CC1383" s="115" t="str">
        <f t="shared" si="774"/>
        <v xml:space="preserve"> </v>
      </c>
      <c r="CD1383" s="120" t="str">
        <f t="shared" si="775"/>
        <v xml:space="preserve"> </v>
      </c>
      <c r="CE1383" s="417" t="str">
        <f t="shared" si="776"/>
        <v xml:space="preserve"> </v>
      </c>
      <c r="CF1383" s="115"/>
      <c r="CG1383" s="115" t="str">
        <f t="shared" si="777"/>
        <v xml:space="preserve"> </v>
      </c>
      <c r="CH1383" s="120" t="str">
        <f t="shared" si="778"/>
        <v xml:space="preserve"> </v>
      </c>
      <c r="CI1383" s="417" t="str">
        <f t="shared" si="779"/>
        <v xml:space="preserve"> </v>
      </c>
      <c r="CJ1383" s="115"/>
      <c r="CK1383" s="115" t="str">
        <f t="shared" si="780"/>
        <v xml:space="preserve"> </v>
      </c>
      <c r="CL1383" s="120" t="str">
        <f t="shared" si="781"/>
        <v xml:space="preserve"> </v>
      </c>
      <c r="CM1383" s="417" t="str">
        <f t="shared" si="749"/>
        <v xml:space="preserve"> </v>
      </c>
      <c r="IS1383" s="107">
        <v>13.6</v>
      </c>
    </row>
    <row r="1384" spans="2:253" s="74" customFormat="1" ht="17.100000000000001" hidden="1" customHeight="1" x14ac:dyDescent="0.25">
      <c r="B1384" s="504">
        <f>IF(AND('KB Duct Parts'!$BL$14=1,'KB Duct Parts'!U19&gt;0),'KB Duct Parts'!U19,0)</f>
        <v>0</v>
      </c>
      <c r="C1384" s="508">
        <v>19605</v>
      </c>
      <c r="D1384" s="506">
        <f t="shared" si="750"/>
        <v>19605</v>
      </c>
      <c r="E1384" s="504" t="s">
        <v>862</v>
      </c>
      <c r="F1384" s="508" t="str">
        <f t="shared" si="751"/>
        <v xml:space="preserve"> </v>
      </c>
      <c r="G1384" s="509" t="s">
        <v>1439</v>
      </c>
      <c r="H1384" s="504" t="s">
        <v>923</v>
      </c>
      <c r="I1384" s="1035"/>
      <c r="J1384" s="1036"/>
      <c r="K1384" s="516" t="s">
        <v>881</v>
      </c>
      <c r="L1384" s="521">
        <v>18</v>
      </c>
      <c r="M1384" s="517" t="str">
        <f t="shared" si="782"/>
        <v>Y</v>
      </c>
      <c r="N1384" s="514">
        <f t="shared" si="752"/>
        <v>25.1</v>
      </c>
      <c r="O1384" s="518">
        <f t="shared" si="758"/>
        <v>0</v>
      </c>
      <c r="P1384" s="680">
        <f>'KB Duct Parts'!$AE$3</f>
        <v>0</v>
      </c>
      <c r="Q1384" s="681">
        <f t="shared" si="753"/>
        <v>0</v>
      </c>
      <c r="R1384" s="682">
        <f t="shared" si="754"/>
        <v>0</v>
      </c>
      <c r="S1384" s="716">
        <f t="shared" si="755"/>
        <v>0.35</v>
      </c>
      <c r="T1384" s="679">
        <f t="shared" si="756"/>
        <v>0</v>
      </c>
      <c r="U1384" s="679">
        <f t="shared" si="757"/>
        <v>0</v>
      </c>
      <c r="Y1384" s="120"/>
      <c r="AD1384" s="80"/>
      <c r="AE1384" s="75"/>
      <c r="AF1384" s="370">
        <v>18</v>
      </c>
      <c r="AG1384" s="374">
        <v>16</v>
      </c>
      <c r="AH1384" s="378"/>
      <c r="AI1384" s="381"/>
      <c r="AJ1384" s="386"/>
      <c r="AK1384" s="391"/>
      <c r="AL1384" s="386"/>
      <c r="AM1384" s="363">
        <f t="shared" si="783"/>
        <v>1</v>
      </c>
      <c r="AN1384" s="578">
        <v>25.1</v>
      </c>
      <c r="AO1384" s="120">
        <f t="shared" si="764"/>
        <v>30.12</v>
      </c>
      <c r="AP1384" s="120">
        <f t="shared" si="759"/>
        <v>0</v>
      </c>
      <c r="AQ1384" s="120">
        <f t="shared" si="760"/>
        <v>0</v>
      </c>
      <c r="AR1384" s="120">
        <f t="shared" si="761"/>
        <v>0</v>
      </c>
      <c r="AS1384" s="120">
        <f t="shared" si="762"/>
        <v>0</v>
      </c>
      <c r="AT1384" s="120">
        <f t="shared" si="763"/>
        <v>0</v>
      </c>
      <c r="AU1384" s="74" t="s">
        <v>717</v>
      </c>
      <c r="AV1384" s="115"/>
      <c r="AW1384" s="395"/>
      <c r="AX1384" s="571">
        <v>1.2</v>
      </c>
      <c r="AY1384" s="572">
        <v>0</v>
      </c>
      <c r="AZ1384" s="572">
        <v>0</v>
      </c>
      <c r="BA1384" s="572">
        <v>0</v>
      </c>
      <c r="BB1384" s="573">
        <v>0</v>
      </c>
      <c r="BC1384" s="395">
        <v>0</v>
      </c>
      <c r="BD1384" s="115"/>
      <c r="BE1384" s="115"/>
      <c r="BF1384" s="115"/>
      <c r="BG1384" s="115"/>
      <c r="BH1384" s="115"/>
      <c r="BI1384" s="115"/>
      <c r="BJ1384" s="115"/>
      <c r="BK1384" s="115"/>
      <c r="BQ1384" s="74" t="str">
        <f t="shared" si="765"/>
        <v>19605-(16)</v>
      </c>
      <c r="BR1384" s="120" t="str">
        <f t="shared" si="766"/>
        <v>End Cap-Bird Screen</v>
      </c>
      <c r="BS1384" s="120">
        <f t="shared" si="767"/>
        <v>30.12</v>
      </c>
      <c r="BU1384" s="74" t="str">
        <f t="shared" si="768"/>
        <v xml:space="preserve"> </v>
      </c>
      <c r="BV1384" s="120" t="str">
        <f t="shared" si="769"/>
        <v xml:space="preserve"> </v>
      </c>
      <c r="BW1384" s="120" t="str">
        <f t="shared" si="770"/>
        <v xml:space="preserve">  </v>
      </c>
      <c r="BY1384" s="74" t="str">
        <f t="shared" si="771"/>
        <v xml:space="preserve"> </v>
      </c>
      <c r="BZ1384" s="120" t="str">
        <f t="shared" si="772"/>
        <v xml:space="preserve"> </v>
      </c>
      <c r="CA1384" s="120" t="str">
        <f t="shared" si="773"/>
        <v xml:space="preserve"> </v>
      </c>
      <c r="CC1384" s="115" t="str">
        <f t="shared" si="774"/>
        <v xml:space="preserve"> </v>
      </c>
      <c r="CD1384" s="120" t="str">
        <f t="shared" si="775"/>
        <v xml:space="preserve"> </v>
      </c>
      <c r="CE1384" s="417" t="str">
        <f t="shared" si="776"/>
        <v xml:space="preserve"> </v>
      </c>
      <c r="CF1384" s="115"/>
      <c r="CG1384" s="115" t="str">
        <f t="shared" si="777"/>
        <v xml:space="preserve"> </v>
      </c>
      <c r="CH1384" s="120" t="str">
        <f t="shared" si="778"/>
        <v xml:space="preserve"> </v>
      </c>
      <c r="CI1384" s="417" t="str">
        <f t="shared" si="779"/>
        <v xml:space="preserve"> </v>
      </c>
      <c r="CJ1384" s="115"/>
      <c r="CK1384" s="115" t="str">
        <f t="shared" si="780"/>
        <v xml:space="preserve"> </v>
      </c>
      <c r="CL1384" s="120" t="str">
        <f t="shared" si="781"/>
        <v xml:space="preserve"> </v>
      </c>
      <c r="CM1384" s="417" t="str">
        <f t="shared" si="749"/>
        <v xml:space="preserve"> </v>
      </c>
      <c r="IS1384" s="107">
        <v>14.8</v>
      </c>
    </row>
    <row r="1385" spans="2:253" s="74" customFormat="1" ht="17.100000000000001" hidden="1" customHeight="1" x14ac:dyDescent="0.25">
      <c r="B1385" s="504">
        <f>IF(AND('KB Duct Parts'!$BL$14=1,'KB Duct Parts'!U20&gt;0),'KB Duct Parts'!U20,0)</f>
        <v>0</v>
      </c>
      <c r="C1385" s="508">
        <v>19606</v>
      </c>
      <c r="D1385" s="506">
        <f t="shared" si="750"/>
        <v>19606</v>
      </c>
      <c r="E1385" s="504" t="s">
        <v>863</v>
      </c>
      <c r="F1385" s="508" t="str">
        <f t="shared" si="751"/>
        <v xml:space="preserve"> </v>
      </c>
      <c r="G1385" s="509" t="s">
        <v>1439</v>
      </c>
      <c r="H1385" s="504" t="s">
        <v>923</v>
      </c>
      <c r="I1385" s="1035"/>
      <c r="J1385" s="1036"/>
      <c r="K1385" s="516" t="s">
        <v>881</v>
      </c>
      <c r="L1385" s="521">
        <v>18</v>
      </c>
      <c r="M1385" s="517" t="str">
        <f t="shared" si="782"/>
        <v>Y</v>
      </c>
      <c r="N1385" s="514">
        <f t="shared" si="752"/>
        <v>27.9</v>
      </c>
      <c r="O1385" s="518">
        <f t="shared" si="758"/>
        <v>0</v>
      </c>
      <c r="P1385" s="680">
        <f>'KB Duct Parts'!$AE$3</f>
        <v>0</v>
      </c>
      <c r="Q1385" s="681">
        <f t="shared" si="753"/>
        <v>0</v>
      </c>
      <c r="R1385" s="682">
        <f t="shared" si="754"/>
        <v>0</v>
      </c>
      <c r="S1385" s="716">
        <f t="shared" si="755"/>
        <v>0.35</v>
      </c>
      <c r="T1385" s="679">
        <f t="shared" si="756"/>
        <v>0</v>
      </c>
      <c r="U1385" s="679">
        <f t="shared" si="757"/>
        <v>0</v>
      </c>
      <c r="Y1385" s="120"/>
      <c r="AD1385" s="80"/>
      <c r="AE1385" s="75"/>
      <c r="AF1385" s="370">
        <v>18</v>
      </c>
      <c r="AG1385" s="374">
        <v>16</v>
      </c>
      <c r="AH1385" s="378">
        <v>14</v>
      </c>
      <c r="AI1385" s="381">
        <v>12</v>
      </c>
      <c r="AJ1385" s="386"/>
      <c r="AK1385" s="391"/>
      <c r="AL1385" s="386"/>
      <c r="AM1385" s="363">
        <f t="shared" si="783"/>
        <v>1</v>
      </c>
      <c r="AN1385" s="578">
        <v>27.9</v>
      </c>
      <c r="AO1385" s="120">
        <f t="shared" si="764"/>
        <v>33.479999999999997</v>
      </c>
      <c r="AP1385" s="120">
        <f t="shared" si="759"/>
        <v>36.269999999999996</v>
      </c>
      <c r="AQ1385" s="120">
        <f t="shared" si="760"/>
        <v>39.059999999999995</v>
      </c>
      <c r="AR1385" s="120">
        <f t="shared" si="761"/>
        <v>0</v>
      </c>
      <c r="AS1385" s="120">
        <f t="shared" si="762"/>
        <v>0</v>
      </c>
      <c r="AT1385" s="120">
        <f t="shared" si="763"/>
        <v>0</v>
      </c>
      <c r="AU1385" s="74" t="s">
        <v>717</v>
      </c>
      <c r="AV1385" s="115"/>
      <c r="AW1385" s="395"/>
      <c r="AX1385" s="571">
        <v>1.2</v>
      </c>
      <c r="AY1385" s="572">
        <v>1.3</v>
      </c>
      <c r="AZ1385" s="572">
        <v>1.4</v>
      </c>
      <c r="BA1385" s="572">
        <v>0</v>
      </c>
      <c r="BB1385" s="573">
        <v>0</v>
      </c>
      <c r="BC1385" s="395">
        <v>0</v>
      </c>
      <c r="BD1385" s="115"/>
      <c r="BE1385" s="115"/>
      <c r="BF1385" s="115"/>
      <c r="BG1385" s="115"/>
      <c r="BH1385" s="115"/>
      <c r="BI1385" s="115"/>
      <c r="BJ1385" s="115"/>
      <c r="BK1385" s="115"/>
      <c r="BQ1385" s="74" t="str">
        <f t="shared" si="765"/>
        <v>19606-(16)</v>
      </c>
      <c r="BR1385" s="120" t="str">
        <f t="shared" si="766"/>
        <v>End Cap-Bird Screen</v>
      </c>
      <c r="BS1385" s="120">
        <f t="shared" si="767"/>
        <v>33.479999999999997</v>
      </c>
      <c r="BU1385" s="74" t="str">
        <f t="shared" si="768"/>
        <v>19606-(14)</v>
      </c>
      <c r="BV1385" s="120" t="str">
        <f t="shared" si="769"/>
        <v>End Cap-Bird Screen</v>
      </c>
      <c r="BW1385" s="120">
        <f t="shared" si="770"/>
        <v>36.269999999999996</v>
      </c>
      <c r="BY1385" s="74" t="str">
        <f t="shared" si="771"/>
        <v>19606-(12)</v>
      </c>
      <c r="BZ1385" s="120" t="str">
        <f t="shared" si="772"/>
        <v>End Cap-Bird Screen</v>
      </c>
      <c r="CA1385" s="120">
        <f t="shared" si="773"/>
        <v>39.059999999999995</v>
      </c>
      <c r="CC1385" s="115" t="str">
        <f t="shared" si="774"/>
        <v xml:space="preserve"> </v>
      </c>
      <c r="CD1385" s="120" t="str">
        <f t="shared" si="775"/>
        <v xml:space="preserve"> </v>
      </c>
      <c r="CE1385" s="417" t="str">
        <f t="shared" si="776"/>
        <v xml:space="preserve"> </v>
      </c>
      <c r="CF1385" s="115"/>
      <c r="CG1385" s="115" t="str">
        <f t="shared" si="777"/>
        <v xml:space="preserve"> </v>
      </c>
      <c r="CH1385" s="120" t="str">
        <f t="shared" si="778"/>
        <v xml:space="preserve"> </v>
      </c>
      <c r="CI1385" s="417" t="str">
        <f t="shared" si="779"/>
        <v xml:space="preserve"> </v>
      </c>
      <c r="CJ1385" s="115"/>
      <c r="CK1385" s="115" t="str">
        <f t="shared" si="780"/>
        <v xml:space="preserve"> </v>
      </c>
      <c r="CL1385" s="120" t="str">
        <f t="shared" si="781"/>
        <v xml:space="preserve"> </v>
      </c>
      <c r="CM1385" s="417" t="str">
        <f t="shared" si="749"/>
        <v xml:space="preserve"> </v>
      </c>
      <c r="IS1385" s="107">
        <v>16.600000000000001</v>
      </c>
    </row>
    <row r="1386" spans="2:253" s="74" customFormat="1" ht="17.100000000000001" hidden="1" customHeight="1" x14ac:dyDescent="0.25">
      <c r="B1386" s="504">
        <f>IF(AND('KB Duct Parts'!$BL$14=1,'KB Duct Parts'!U21&gt;0),'KB Duct Parts'!U21,0)</f>
        <v>0</v>
      </c>
      <c r="C1386" s="508">
        <v>19607</v>
      </c>
      <c r="D1386" s="506">
        <f t="shared" si="750"/>
        <v>19607</v>
      </c>
      <c r="E1386" s="504" t="s">
        <v>864</v>
      </c>
      <c r="F1386" s="508" t="str">
        <f t="shared" si="751"/>
        <v xml:space="preserve"> </v>
      </c>
      <c r="G1386" s="509" t="s">
        <v>1439</v>
      </c>
      <c r="H1386" s="504" t="s">
        <v>923</v>
      </c>
      <c r="I1386" s="1035"/>
      <c r="J1386" s="1036"/>
      <c r="K1386" s="516" t="s">
        <v>881</v>
      </c>
      <c r="L1386" s="521">
        <v>18</v>
      </c>
      <c r="M1386" s="517" t="str">
        <f t="shared" si="782"/>
        <v>Y</v>
      </c>
      <c r="N1386" s="514">
        <f t="shared" si="752"/>
        <v>31.8</v>
      </c>
      <c r="O1386" s="518">
        <f t="shared" si="758"/>
        <v>0</v>
      </c>
      <c r="P1386" s="680">
        <f>'KB Duct Parts'!$AE$3</f>
        <v>0</v>
      </c>
      <c r="Q1386" s="681">
        <f t="shared" si="753"/>
        <v>0</v>
      </c>
      <c r="R1386" s="682">
        <f t="shared" si="754"/>
        <v>0</v>
      </c>
      <c r="S1386" s="716">
        <f t="shared" si="755"/>
        <v>0.35</v>
      </c>
      <c r="T1386" s="679">
        <f t="shared" si="756"/>
        <v>0</v>
      </c>
      <c r="U1386" s="679">
        <f t="shared" si="757"/>
        <v>0</v>
      </c>
      <c r="Y1386" s="120"/>
      <c r="AD1386" s="80"/>
      <c r="AE1386" s="75"/>
      <c r="AF1386" s="370">
        <v>18</v>
      </c>
      <c r="AG1386" s="374">
        <v>16</v>
      </c>
      <c r="AH1386" s="378">
        <v>14</v>
      </c>
      <c r="AI1386" s="381">
        <v>12</v>
      </c>
      <c r="AJ1386" s="386">
        <v>10</v>
      </c>
      <c r="AK1386" s="391"/>
      <c r="AL1386" s="386"/>
      <c r="AM1386" s="363">
        <f t="shared" si="783"/>
        <v>1</v>
      </c>
      <c r="AN1386" s="578">
        <v>31.8</v>
      </c>
      <c r="AO1386" s="120">
        <f t="shared" si="764"/>
        <v>38.159999999999997</v>
      </c>
      <c r="AP1386" s="120">
        <f t="shared" si="759"/>
        <v>41.34</v>
      </c>
      <c r="AQ1386" s="120">
        <f t="shared" si="760"/>
        <v>44.519999999999996</v>
      </c>
      <c r="AR1386" s="120">
        <f t="shared" si="761"/>
        <v>47.7</v>
      </c>
      <c r="AS1386" s="120">
        <f t="shared" si="762"/>
        <v>0</v>
      </c>
      <c r="AT1386" s="120">
        <f t="shared" si="763"/>
        <v>0</v>
      </c>
      <c r="AU1386" s="74" t="s">
        <v>717</v>
      </c>
      <c r="AV1386" s="115"/>
      <c r="AW1386" s="395"/>
      <c r="AX1386" s="571">
        <v>1.2</v>
      </c>
      <c r="AY1386" s="572">
        <v>1.3</v>
      </c>
      <c r="AZ1386" s="572">
        <v>1.4</v>
      </c>
      <c r="BA1386" s="572">
        <v>1.5</v>
      </c>
      <c r="BB1386" s="573">
        <v>0</v>
      </c>
      <c r="BC1386" s="395">
        <v>0</v>
      </c>
      <c r="BD1386" s="115"/>
      <c r="BE1386" s="115"/>
      <c r="BF1386" s="115"/>
      <c r="BG1386" s="115"/>
      <c r="BH1386" s="115"/>
      <c r="BI1386" s="115"/>
      <c r="BJ1386" s="115"/>
      <c r="BK1386" s="115"/>
      <c r="BQ1386" s="74" t="str">
        <f t="shared" si="765"/>
        <v>19607-(16)</v>
      </c>
      <c r="BR1386" s="120" t="str">
        <f t="shared" si="766"/>
        <v>End Cap-Bird Screen</v>
      </c>
      <c r="BS1386" s="120">
        <f t="shared" si="767"/>
        <v>38.159999999999997</v>
      </c>
      <c r="BU1386" s="74" t="str">
        <f t="shared" si="768"/>
        <v>19607-(14)</v>
      </c>
      <c r="BV1386" s="120" t="str">
        <f t="shared" si="769"/>
        <v>End Cap-Bird Screen</v>
      </c>
      <c r="BW1386" s="120">
        <f t="shared" si="770"/>
        <v>41.34</v>
      </c>
      <c r="BY1386" s="74" t="str">
        <f t="shared" si="771"/>
        <v>19607-(12)</v>
      </c>
      <c r="BZ1386" s="120" t="str">
        <f t="shared" si="772"/>
        <v>End Cap-Bird Screen</v>
      </c>
      <c r="CA1386" s="120">
        <f t="shared" si="773"/>
        <v>44.519999999999996</v>
      </c>
      <c r="CC1386" s="115" t="str">
        <f t="shared" si="774"/>
        <v>19607-(10)</v>
      </c>
      <c r="CD1386" s="120" t="str">
        <f t="shared" si="775"/>
        <v>End Cap-Bird Screen</v>
      </c>
      <c r="CE1386" s="417">
        <f t="shared" si="776"/>
        <v>47.7</v>
      </c>
      <c r="CF1386" s="115"/>
      <c r="CG1386" s="115" t="str">
        <f t="shared" si="777"/>
        <v xml:space="preserve"> </v>
      </c>
      <c r="CH1386" s="120" t="str">
        <f t="shared" si="778"/>
        <v xml:space="preserve"> </v>
      </c>
      <c r="CI1386" s="417" t="str">
        <f t="shared" si="779"/>
        <v xml:space="preserve"> </v>
      </c>
      <c r="CJ1386" s="115"/>
      <c r="CK1386" s="115" t="str">
        <f t="shared" si="780"/>
        <v xml:space="preserve"> </v>
      </c>
      <c r="CL1386" s="120" t="str">
        <f t="shared" si="781"/>
        <v xml:space="preserve"> </v>
      </c>
      <c r="CM1386" s="417" t="str">
        <f t="shared" si="749"/>
        <v xml:space="preserve"> </v>
      </c>
      <c r="IS1386" s="107">
        <v>18.8</v>
      </c>
    </row>
    <row r="1387" spans="2:253" s="74" customFormat="1" ht="17.100000000000001" hidden="1" customHeight="1" x14ac:dyDescent="0.25">
      <c r="B1387" s="504">
        <f>IF(AND('KB Duct Parts'!$BL$14=1,'KB Duct Parts'!U22&gt;0),'KB Duct Parts'!U22,0)</f>
        <v>0</v>
      </c>
      <c r="C1387" s="508">
        <v>19608</v>
      </c>
      <c r="D1387" s="506">
        <f t="shared" si="750"/>
        <v>19608</v>
      </c>
      <c r="E1387" s="504" t="s">
        <v>865</v>
      </c>
      <c r="F1387" s="508" t="str">
        <f t="shared" si="751"/>
        <v xml:space="preserve"> </v>
      </c>
      <c r="G1387" s="509" t="s">
        <v>1439</v>
      </c>
      <c r="H1387" s="504" t="s">
        <v>923</v>
      </c>
      <c r="I1387" s="1035"/>
      <c r="J1387" s="1036"/>
      <c r="K1387" s="516" t="s">
        <v>881</v>
      </c>
      <c r="L1387" s="521">
        <v>18</v>
      </c>
      <c r="M1387" s="517" t="str">
        <f t="shared" si="782"/>
        <v>Y</v>
      </c>
      <c r="N1387" s="514">
        <f t="shared" si="752"/>
        <v>33.6</v>
      </c>
      <c r="O1387" s="518">
        <f t="shared" si="758"/>
        <v>0</v>
      </c>
      <c r="P1387" s="680">
        <f>'KB Duct Parts'!$AE$3</f>
        <v>0</v>
      </c>
      <c r="Q1387" s="681">
        <f t="shared" si="753"/>
        <v>0</v>
      </c>
      <c r="R1387" s="682">
        <f t="shared" si="754"/>
        <v>0</v>
      </c>
      <c r="S1387" s="716">
        <f t="shared" si="755"/>
        <v>0.35</v>
      </c>
      <c r="T1387" s="679">
        <f t="shared" si="756"/>
        <v>0</v>
      </c>
      <c r="U1387" s="679">
        <f t="shared" si="757"/>
        <v>0</v>
      </c>
      <c r="Y1387" s="120"/>
      <c r="AD1387" s="80"/>
      <c r="AE1387" s="75"/>
      <c r="AF1387" s="370">
        <v>18</v>
      </c>
      <c r="AG1387" s="374">
        <v>16</v>
      </c>
      <c r="AH1387" s="378">
        <v>14</v>
      </c>
      <c r="AI1387" s="381">
        <v>12</v>
      </c>
      <c r="AJ1387" s="386">
        <v>10</v>
      </c>
      <c r="AK1387" s="391"/>
      <c r="AL1387" s="386"/>
      <c r="AM1387" s="363">
        <f t="shared" si="783"/>
        <v>1</v>
      </c>
      <c r="AN1387" s="578">
        <v>33.6</v>
      </c>
      <c r="AO1387" s="120">
        <f t="shared" si="764"/>
        <v>40.32</v>
      </c>
      <c r="AP1387" s="120">
        <f t="shared" si="759"/>
        <v>43.680000000000007</v>
      </c>
      <c r="AQ1387" s="120">
        <f t="shared" si="760"/>
        <v>47.04</v>
      </c>
      <c r="AR1387" s="120">
        <f t="shared" si="761"/>
        <v>50.400000000000006</v>
      </c>
      <c r="AS1387" s="120">
        <f t="shared" si="762"/>
        <v>0</v>
      </c>
      <c r="AT1387" s="120">
        <f t="shared" si="763"/>
        <v>0</v>
      </c>
      <c r="AU1387" s="74" t="s">
        <v>717</v>
      </c>
      <c r="AV1387" s="115"/>
      <c r="AW1387" s="395"/>
      <c r="AX1387" s="571">
        <v>1.2</v>
      </c>
      <c r="AY1387" s="572">
        <v>1.3</v>
      </c>
      <c r="AZ1387" s="572">
        <v>1.4</v>
      </c>
      <c r="BA1387" s="572">
        <v>1.5</v>
      </c>
      <c r="BB1387" s="573">
        <v>0</v>
      </c>
      <c r="BC1387" s="395">
        <v>0</v>
      </c>
      <c r="BD1387" s="115"/>
      <c r="BE1387" s="115"/>
      <c r="BF1387" s="115"/>
      <c r="BG1387" s="115"/>
      <c r="BH1387" s="115"/>
      <c r="BI1387" s="115"/>
      <c r="BJ1387" s="115"/>
      <c r="BK1387" s="115"/>
      <c r="BQ1387" s="74" t="str">
        <f t="shared" si="765"/>
        <v>19608-(16)</v>
      </c>
      <c r="BR1387" s="120" t="str">
        <f t="shared" si="766"/>
        <v>End Cap-Bird Screen</v>
      </c>
      <c r="BS1387" s="120">
        <f t="shared" si="767"/>
        <v>40.32</v>
      </c>
      <c r="BU1387" s="74" t="str">
        <f t="shared" si="768"/>
        <v>19608-(14)</v>
      </c>
      <c r="BV1387" s="120" t="str">
        <f t="shared" si="769"/>
        <v>End Cap-Bird Screen</v>
      </c>
      <c r="BW1387" s="120">
        <f t="shared" si="770"/>
        <v>43.680000000000007</v>
      </c>
      <c r="BY1387" s="74" t="str">
        <f t="shared" si="771"/>
        <v>19608-(12)</v>
      </c>
      <c r="BZ1387" s="120" t="str">
        <f t="shared" si="772"/>
        <v>End Cap-Bird Screen</v>
      </c>
      <c r="CA1387" s="120">
        <f t="shared" si="773"/>
        <v>47.04</v>
      </c>
      <c r="CC1387" s="115" t="str">
        <f t="shared" si="774"/>
        <v>19608-(10)</v>
      </c>
      <c r="CD1387" s="120" t="str">
        <f t="shared" si="775"/>
        <v>End Cap-Bird Screen</v>
      </c>
      <c r="CE1387" s="417">
        <f t="shared" si="776"/>
        <v>50.400000000000006</v>
      </c>
      <c r="CF1387" s="115"/>
      <c r="CG1387" s="115" t="str">
        <f t="shared" si="777"/>
        <v xml:space="preserve"> </v>
      </c>
      <c r="CH1387" s="120" t="str">
        <f t="shared" si="778"/>
        <v xml:space="preserve"> </v>
      </c>
      <c r="CI1387" s="417" t="str">
        <f t="shared" si="779"/>
        <v xml:space="preserve"> </v>
      </c>
      <c r="CJ1387" s="115"/>
      <c r="CK1387" s="115" t="str">
        <f t="shared" si="780"/>
        <v xml:space="preserve"> </v>
      </c>
      <c r="CL1387" s="120" t="str">
        <f t="shared" si="781"/>
        <v xml:space="preserve"> </v>
      </c>
      <c r="CM1387" s="417" t="str">
        <f t="shared" ref="CM1387:CM1450" si="784">IF(AT1387&gt;0,AT1387," ")</f>
        <v xml:space="preserve"> </v>
      </c>
      <c r="IS1387" s="107">
        <v>19.8</v>
      </c>
    </row>
    <row r="1388" spans="2:253" s="74" customFormat="1" ht="17.100000000000001" hidden="1" customHeight="1" x14ac:dyDescent="0.25">
      <c r="B1388" s="504">
        <f>IF(AND('KB Duct Parts'!$BL$14=1,'KB Duct Parts'!U23&gt;0),'KB Duct Parts'!U23,0)</f>
        <v>0</v>
      </c>
      <c r="C1388" s="508">
        <v>19609</v>
      </c>
      <c r="D1388" s="506">
        <f t="shared" si="750"/>
        <v>19609</v>
      </c>
      <c r="E1388" s="504" t="s">
        <v>866</v>
      </c>
      <c r="F1388" s="508" t="str">
        <f t="shared" si="751"/>
        <v xml:space="preserve"> </v>
      </c>
      <c r="G1388" s="509" t="s">
        <v>1439</v>
      </c>
      <c r="H1388" s="504" t="s">
        <v>923</v>
      </c>
      <c r="I1388" s="1035"/>
      <c r="J1388" s="1036"/>
      <c r="K1388" s="516" t="s">
        <v>881</v>
      </c>
      <c r="L1388" s="521">
        <v>18</v>
      </c>
      <c r="M1388" s="517" t="str">
        <f t="shared" si="782"/>
        <v>Y</v>
      </c>
      <c r="N1388" s="514">
        <f t="shared" si="752"/>
        <v>36.700000000000003</v>
      </c>
      <c r="O1388" s="518">
        <f t="shared" si="758"/>
        <v>0</v>
      </c>
      <c r="P1388" s="680">
        <f>'KB Duct Parts'!$AE$3</f>
        <v>0</v>
      </c>
      <c r="Q1388" s="681">
        <f t="shared" si="753"/>
        <v>0</v>
      </c>
      <c r="R1388" s="682">
        <f t="shared" si="754"/>
        <v>0</v>
      </c>
      <c r="S1388" s="716">
        <f t="shared" si="755"/>
        <v>0.35</v>
      </c>
      <c r="T1388" s="679">
        <f t="shared" si="756"/>
        <v>0</v>
      </c>
      <c r="U1388" s="679">
        <f t="shared" si="757"/>
        <v>0</v>
      </c>
      <c r="Y1388" s="120"/>
      <c r="AD1388" s="80"/>
      <c r="AE1388" s="75"/>
      <c r="AF1388" s="370">
        <v>18</v>
      </c>
      <c r="AG1388" s="374">
        <v>16</v>
      </c>
      <c r="AH1388" s="378">
        <v>14</v>
      </c>
      <c r="AI1388" s="381">
        <v>12</v>
      </c>
      <c r="AJ1388" s="386">
        <v>10</v>
      </c>
      <c r="AK1388" s="391"/>
      <c r="AL1388" s="386"/>
      <c r="AM1388" s="363">
        <f t="shared" si="783"/>
        <v>1</v>
      </c>
      <c r="AN1388" s="578">
        <v>36.700000000000003</v>
      </c>
      <c r="AO1388" s="120">
        <f t="shared" si="764"/>
        <v>44.04</v>
      </c>
      <c r="AP1388" s="120">
        <f t="shared" si="759"/>
        <v>47.710000000000008</v>
      </c>
      <c r="AQ1388" s="120">
        <f t="shared" si="760"/>
        <v>51.38</v>
      </c>
      <c r="AR1388" s="120">
        <f t="shared" si="761"/>
        <v>55.050000000000004</v>
      </c>
      <c r="AS1388" s="120">
        <f t="shared" si="762"/>
        <v>0</v>
      </c>
      <c r="AT1388" s="120">
        <f t="shared" si="763"/>
        <v>0</v>
      </c>
      <c r="AU1388" s="74" t="s">
        <v>717</v>
      </c>
      <c r="AV1388" s="115"/>
      <c r="AW1388" s="395"/>
      <c r="AX1388" s="571">
        <v>1.2</v>
      </c>
      <c r="AY1388" s="572">
        <v>1.3</v>
      </c>
      <c r="AZ1388" s="572">
        <v>1.4</v>
      </c>
      <c r="BA1388" s="572">
        <v>1.5</v>
      </c>
      <c r="BB1388" s="573">
        <v>0</v>
      </c>
      <c r="BC1388" s="395">
        <v>0</v>
      </c>
      <c r="BD1388" s="115"/>
      <c r="BE1388" s="115"/>
      <c r="BF1388" s="115"/>
      <c r="BG1388" s="115"/>
      <c r="BH1388" s="115"/>
      <c r="BI1388" s="115"/>
      <c r="BJ1388" s="115"/>
      <c r="BK1388" s="115"/>
      <c r="BQ1388" s="74" t="str">
        <f t="shared" si="765"/>
        <v>19609-(16)</v>
      </c>
      <c r="BR1388" s="120" t="str">
        <f t="shared" si="766"/>
        <v>End Cap-Bird Screen</v>
      </c>
      <c r="BS1388" s="120">
        <f t="shared" si="767"/>
        <v>44.04</v>
      </c>
      <c r="BU1388" s="74" t="str">
        <f t="shared" si="768"/>
        <v>19609-(14)</v>
      </c>
      <c r="BV1388" s="120" t="str">
        <f t="shared" si="769"/>
        <v>End Cap-Bird Screen</v>
      </c>
      <c r="BW1388" s="120">
        <f t="shared" si="770"/>
        <v>47.710000000000008</v>
      </c>
      <c r="BY1388" s="74" t="str">
        <f t="shared" si="771"/>
        <v>19609-(12)</v>
      </c>
      <c r="BZ1388" s="120" t="str">
        <f t="shared" si="772"/>
        <v>End Cap-Bird Screen</v>
      </c>
      <c r="CA1388" s="120">
        <f t="shared" si="773"/>
        <v>51.38</v>
      </c>
      <c r="CC1388" s="115" t="str">
        <f t="shared" si="774"/>
        <v>19609-(10)</v>
      </c>
      <c r="CD1388" s="120" t="str">
        <f t="shared" si="775"/>
        <v>End Cap-Bird Screen</v>
      </c>
      <c r="CE1388" s="417">
        <f t="shared" si="776"/>
        <v>55.050000000000004</v>
      </c>
      <c r="CF1388" s="115"/>
      <c r="CG1388" s="115" t="str">
        <f t="shared" si="777"/>
        <v xml:space="preserve"> </v>
      </c>
      <c r="CH1388" s="120" t="str">
        <f t="shared" si="778"/>
        <v xml:space="preserve"> </v>
      </c>
      <c r="CI1388" s="417" t="str">
        <f t="shared" si="779"/>
        <v xml:space="preserve"> </v>
      </c>
      <c r="CJ1388" s="115"/>
      <c r="CK1388" s="115" t="str">
        <f t="shared" si="780"/>
        <v xml:space="preserve"> </v>
      </c>
      <c r="CL1388" s="120" t="str">
        <f t="shared" si="781"/>
        <v xml:space="preserve"> </v>
      </c>
      <c r="CM1388" s="417" t="str">
        <f t="shared" si="784"/>
        <v xml:space="preserve"> </v>
      </c>
      <c r="IS1388" s="107">
        <v>21.7</v>
      </c>
    </row>
    <row r="1389" spans="2:253" s="74" customFormat="1" ht="17.100000000000001" hidden="1" customHeight="1" x14ac:dyDescent="0.25">
      <c r="B1389" s="504">
        <f>IF(AND('KB Duct Parts'!$BL$14=1,'KB Duct Parts'!U24&gt;0),'KB Duct Parts'!U24,0)</f>
        <v>0</v>
      </c>
      <c r="C1389" s="508">
        <v>19610</v>
      </c>
      <c r="D1389" s="506">
        <f t="shared" si="750"/>
        <v>19610</v>
      </c>
      <c r="E1389" s="504" t="s">
        <v>867</v>
      </c>
      <c r="F1389" s="508" t="str">
        <f t="shared" si="751"/>
        <v xml:space="preserve"> </v>
      </c>
      <c r="G1389" s="509" t="s">
        <v>1439</v>
      </c>
      <c r="H1389" s="504" t="s">
        <v>923</v>
      </c>
      <c r="I1389" s="1035"/>
      <c r="J1389" s="1036"/>
      <c r="K1389" s="516" t="s">
        <v>881</v>
      </c>
      <c r="L1389" s="521">
        <v>18</v>
      </c>
      <c r="M1389" s="517" t="str">
        <f t="shared" si="782"/>
        <v>Y</v>
      </c>
      <c r="N1389" s="514">
        <f t="shared" si="752"/>
        <v>38.1</v>
      </c>
      <c r="O1389" s="518">
        <f t="shared" si="758"/>
        <v>0</v>
      </c>
      <c r="P1389" s="680">
        <f>'KB Duct Parts'!$AE$3</f>
        <v>0</v>
      </c>
      <c r="Q1389" s="681">
        <f t="shared" si="753"/>
        <v>0</v>
      </c>
      <c r="R1389" s="682">
        <f t="shared" si="754"/>
        <v>0</v>
      </c>
      <c r="S1389" s="716">
        <f t="shared" si="755"/>
        <v>0.35</v>
      </c>
      <c r="T1389" s="679">
        <f t="shared" si="756"/>
        <v>0</v>
      </c>
      <c r="U1389" s="679">
        <f t="shared" si="757"/>
        <v>0</v>
      </c>
      <c r="Y1389" s="120"/>
      <c r="AD1389" s="80"/>
      <c r="AE1389" s="75"/>
      <c r="AF1389" s="370">
        <v>18</v>
      </c>
      <c r="AG1389" s="374">
        <v>16</v>
      </c>
      <c r="AH1389" s="378">
        <v>14</v>
      </c>
      <c r="AI1389" s="381">
        <v>12</v>
      </c>
      <c r="AJ1389" s="386">
        <v>10</v>
      </c>
      <c r="AK1389" s="391"/>
      <c r="AL1389" s="386"/>
      <c r="AM1389" s="363">
        <f t="shared" si="783"/>
        <v>1</v>
      </c>
      <c r="AN1389" s="578">
        <v>38.1</v>
      </c>
      <c r="AO1389" s="120">
        <f t="shared" si="764"/>
        <v>45.72</v>
      </c>
      <c r="AP1389" s="120">
        <f t="shared" si="759"/>
        <v>49.53</v>
      </c>
      <c r="AQ1389" s="120">
        <f t="shared" si="760"/>
        <v>53.339999999999996</v>
      </c>
      <c r="AR1389" s="120">
        <f t="shared" si="761"/>
        <v>57.150000000000006</v>
      </c>
      <c r="AS1389" s="120">
        <f t="shared" si="762"/>
        <v>0</v>
      </c>
      <c r="AT1389" s="120">
        <f t="shared" si="763"/>
        <v>0</v>
      </c>
      <c r="AU1389" s="74" t="s">
        <v>717</v>
      </c>
      <c r="AV1389" s="115"/>
      <c r="AW1389" s="395"/>
      <c r="AX1389" s="571">
        <v>1.2</v>
      </c>
      <c r="AY1389" s="572">
        <v>1.3</v>
      </c>
      <c r="AZ1389" s="572">
        <v>1.4</v>
      </c>
      <c r="BA1389" s="572">
        <v>1.5</v>
      </c>
      <c r="BB1389" s="573">
        <v>0</v>
      </c>
      <c r="BC1389" s="395">
        <v>0</v>
      </c>
      <c r="BD1389" s="115"/>
      <c r="BE1389" s="115"/>
      <c r="BF1389" s="115"/>
      <c r="BG1389" s="115"/>
      <c r="BH1389" s="115"/>
      <c r="BI1389" s="115"/>
      <c r="BJ1389" s="115"/>
      <c r="BK1389" s="115"/>
      <c r="BQ1389" s="74" t="str">
        <f t="shared" si="765"/>
        <v>19610-(16)</v>
      </c>
      <c r="BR1389" s="120" t="str">
        <f t="shared" si="766"/>
        <v>End Cap-Bird Screen</v>
      </c>
      <c r="BS1389" s="120">
        <f t="shared" si="767"/>
        <v>45.72</v>
      </c>
      <c r="BU1389" s="74" t="str">
        <f t="shared" si="768"/>
        <v>19610-(14)</v>
      </c>
      <c r="BV1389" s="120" t="str">
        <f t="shared" si="769"/>
        <v>End Cap-Bird Screen</v>
      </c>
      <c r="BW1389" s="120">
        <f t="shared" si="770"/>
        <v>49.53</v>
      </c>
      <c r="BY1389" s="74" t="str">
        <f t="shared" si="771"/>
        <v>19610-(12)</v>
      </c>
      <c r="BZ1389" s="120" t="str">
        <f t="shared" si="772"/>
        <v>End Cap-Bird Screen</v>
      </c>
      <c r="CA1389" s="120">
        <f t="shared" si="773"/>
        <v>53.339999999999996</v>
      </c>
      <c r="CC1389" s="115" t="str">
        <f t="shared" si="774"/>
        <v>19610-(10)</v>
      </c>
      <c r="CD1389" s="120" t="str">
        <f t="shared" si="775"/>
        <v>End Cap-Bird Screen</v>
      </c>
      <c r="CE1389" s="417">
        <f t="shared" si="776"/>
        <v>57.150000000000006</v>
      </c>
      <c r="CF1389" s="115"/>
      <c r="CG1389" s="115" t="str">
        <f t="shared" si="777"/>
        <v xml:space="preserve"> </v>
      </c>
      <c r="CH1389" s="120" t="str">
        <f t="shared" si="778"/>
        <v xml:space="preserve"> </v>
      </c>
      <c r="CI1389" s="417" t="str">
        <f t="shared" si="779"/>
        <v xml:space="preserve"> </v>
      </c>
      <c r="CJ1389" s="115"/>
      <c r="CK1389" s="115" t="str">
        <f t="shared" si="780"/>
        <v xml:space="preserve"> </v>
      </c>
      <c r="CL1389" s="120" t="str">
        <f t="shared" si="781"/>
        <v xml:space="preserve"> </v>
      </c>
      <c r="CM1389" s="417" t="str">
        <f t="shared" si="784"/>
        <v xml:space="preserve"> </v>
      </c>
      <c r="IS1389" s="107">
        <v>22.7</v>
      </c>
    </row>
    <row r="1390" spans="2:253" s="74" customFormat="1" ht="17.100000000000001" hidden="1" customHeight="1" x14ac:dyDescent="0.25">
      <c r="B1390" s="504">
        <f>IF(AND('KB Duct Parts'!$BL$14=1,'KB Duct Parts'!U25&gt;0),'KB Duct Parts'!U25,0)</f>
        <v>0</v>
      </c>
      <c r="C1390" s="508">
        <v>19611</v>
      </c>
      <c r="D1390" s="506">
        <f t="shared" si="750"/>
        <v>19611</v>
      </c>
      <c r="E1390" s="504" t="s">
        <v>868</v>
      </c>
      <c r="F1390" s="508" t="str">
        <f t="shared" si="751"/>
        <v xml:space="preserve"> </v>
      </c>
      <c r="G1390" s="509" t="s">
        <v>1439</v>
      </c>
      <c r="H1390" s="504" t="s">
        <v>923</v>
      </c>
      <c r="I1390" s="1035"/>
      <c r="J1390" s="1036"/>
      <c r="K1390" s="516" t="s">
        <v>881</v>
      </c>
      <c r="L1390" s="521">
        <v>18</v>
      </c>
      <c r="M1390" s="517" t="str">
        <f t="shared" si="782"/>
        <v>Y</v>
      </c>
      <c r="N1390" s="514">
        <f t="shared" si="752"/>
        <v>39.4</v>
      </c>
      <c r="O1390" s="518">
        <f t="shared" si="758"/>
        <v>0</v>
      </c>
      <c r="P1390" s="680">
        <f>'KB Duct Parts'!$AE$3</f>
        <v>0</v>
      </c>
      <c r="Q1390" s="681">
        <f t="shared" si="753"/>
        <v>0</v>
      </c>
      <c r="R1390" s="682">
        <f t="shared" si="754"/>
        <v>0</v>
      </c>
      <c r="S1390" s="716">
        <f t="shared" si="755"/>
        <v>0.35</v>
      </c>
      <c r="T1390" s="679">
        <f t="shared" si="756"/>
        <v>0</v>
      </c>
      <c r="U1390" s="679">
        <f t="shared" si="757"/>
        <v>0</v>
      </c>
      <c r="Y1390" s="120"/>
      <c r="AD1390" s="80"/>
      <c r="AE1390" s="75"/>
      <c r="AF1390" s="370">
        <v>18</v>
      </c>
      <c r="AG1390" s="374">
        <v>16</v>
      </c>
      <c r="AH1390" s="378">
        <v>14</v>
      </c>
      <c r="AI1390" s="381">
        <v>12</v>
      </c>
      <c r="AJ1390" s="386">
        <v>10</v>
      </c>
      <c r="AK1390" s="391"/>
      <c r="AL1390" s="386"/>
      <c r="AM1390" s="363">
        <f t="shared" si="783"/>
        <v>1</v>
      </c>
      <c r="AN1390" s="578">
        <v>39.4</v>
      </c>
      <c r="AO1390" s="120">
        <f t="shared" si="764"/>
        <v>47.279999999999994</v>
      </c>
      <c r="AP1390" s="120">
        <f t="shared" si="759"/>
        <v>51.22</v>
      </c>
      <c r="AQ1390" s="120">
        <f t="shared" si="760"/>
        <v>55.16</v>
      </c>
      <c r="AR1390" s="120">
        <f t="shared" si="761"/>
        <v>59.099999999999994</v>
      </c>
      <c r="AS1390" s="120">
        <f t="shared" si="762"/>
        <v>0</v>
      </c>
      <c r="AT1390" s="120">
        <f t="shared" si="763"/>
        <v>0</v>
      </c>
      <c r="AU1390" s="74" t="s">
        <v>717</v>
      </c>
      <c r="AV1390" s="115"/>
      <c r="AW1390" s="395"/>
      <c r="AX1390" s="571">
        <v>1.2</v>
      </c>
      <c r="AY1390" s="572">
        <v>1.3</v>
      </c>
      <c r="AZ1390" s="572">
        <v>1.4</v>
      </c>
      <c r="BA1390" s="572">
        <v>1.5</v>
      </c>
      <c r="BB1390" s="573">
        <v>0</v>
      </c>
      <c r="BC1390" s="395">
        <v>0</v>
      </c>
      <c r="BD1390" s="115"/>
      <c r="BE1390" s="115"/>
      <c r="BF1390" s="115"/>
      <c r="BG1390" s="115"/>
      <c r="BH1390" s="115"/>
      <c r="BI1390" s="115"/>
      <c r="BJ1390" s="115"/>
      <c r="BK1390" s="115"/>
      <c r="BQ1390" s="74" t="str">
        <f t="shared" si="765"/>
        <v>19611-(16)</v>
      </c>
      <c r="BR1390" s="120" t="str">
        <f t="shared" si="766"/>
        <v>End Cap-Bird Screen</v>
      </c>
      <c r="BS1390" s="120">
        <f t="shared" si="767"/>
        <v>47.279999999999994</v>
      </c>
      <c r="BU1390" s="74" t="str">
        <f t="shared" si="768"/>
        <v>19611-(14)</v>
      </c>
      <c r="BV1390" s="120" t="str">
        <f t="shared" si="769"/>
        <v>End Cap-Bird Screen</v>
      </c>
      <c r="BW1390" s="120">
        <f t="shared" si="770"/>
        <v>51.22</v>
      </c>
      <c r="BY1390" s="74" t="str">
        <f t="shared" si="771"/>
        <v>19611-(12)</v>
      </c>
      <c r="BZ1390" s="120" t="str">
        <f t="shared" si="772"/>
        <v>End Cap-Bird Screen</v>
      </c>
      <c r="CA1390" s="120">
        <f t="shared" si="773"/>
        <v>55.16</v>
      </c>
      <c r="CC1390" s="115" t="str">
        <f t="shared" si="774"/>
        <v>19611-(10)</v>
      </c>
      <c r="CD1390" s="120" t="str">
        <f t="shared" si="775"/>
        <v>End Cap-Bird Screen</v>
      </c>
      <c r="CE1390" s="417">
        <f t="shared" si="776"/>
        <v>59.099999999999994</v>
      </c>
      <c r="CF1390" s="115"/>
      <c r="CG1390" s="115" t="str">
        <f t="shared" si="777"/>
        <v xml:space="preserve"> </v>
      </c>
      <c r="CH1390" s="120" t="str">
        <f t="shared" si="778"/>
        <v xml:space="preserve"> </v>
      </c>
      <c r="CI1390" s="417" t="str">
        <f t="shared" si="779"/>
        <v xml:space="preserve"> </v>
      </c>
      <c r="CJ1390" s="115"/>
      <c r="CK1390" s="115" t="str">
        <f t="shared" si="780"/>
        <v xml:space="preserve"> </v>
      </c>
      <c r="CL1390" s="120" t="str">
        <f t="shared" si="781"/>
        <v xml:space="preserve"> </v>
      </c>
      <c r="CM1390" s="417" t="str">
        <f t="shared" si="784"/>
        <v xml:space="preserve"> </v>
      </c>
      <c r="IS1390" s="107">
        <v>23.3</v>
      </c>
    </row>
    <row r="1391" spans="2:253" s="74" customFormat="1" ht="17.100000000000001" customHeight="1" x14ac:dyDescent="0.25">
      <c r="B1391" s="504">
        <f>IF(AND('KB Duct Parts'!$BL$14=1,'KB Duct Parts'!U26&gt;0),'KB Duct Parts'!U26,0)</f>
        <v>2</v>
      </c>
      <c r="C1391" s="508">
        <v>19612</v>
      </c>
      <c r="D1391" s="506">
        <f t="shared" si="750"/>
        <v>19612</v>
      </c>
      <c r="E1391" s="504" t="s">
        <v>869</v>
      </c>
      <c r="F1391" s="508" t="str">
        <f t="shared" si="751"/>
        <v xml:space="preserve"> </v>
      </c>
      <c r="G1391" s="509" t="s">
        <v>1439</v>
      </c>
      <c r="H1391" s="504" t="s">
        <v>923</v>
      </c>
      <c r="I1391" s="1035"/>
      <c r="J1391" s="1036"/>
      <c r="K1391" s="516" t="s">
        <v>881</v>
      </c>
      <c r="L1391" s="521">
        <v>18</v>
      </c>
      <c r="M1391" s="517" t="str">
        <f t="shared" si="782"/>
        <v>Y</v>
      </c>
      <c r="N1391" s="514">
        <f t="shared" si="752"/>
        <v>40.4</v>
      </c>
      <c r="O1391" s="518">
        <f t="shared" si="758"/>
        <v>80.8</v>
      </c>
      <c r="P1391" s="680">
        <f>'KB Duct Parts'!$AE$3</f>
        <v>0</v>
      </c>
      <c r="Q1391" s="681">
        <f t="shared" si="753"/>
        <v>40.4</v>
      </c>
      <c r="R1391" s="682">
        <f t="shared" si="754"/>
        <v>80.8</v>
      </c>
      <c r="S1391" s="716">
        <f t="shared" si="755"/>
        <v>0.35</v>
      </c>
      <c r="T1391" s="679">
        <f t="shared" si="756"/>
        <v>26.26</v>
      </c>
      <c r="U1391" s="679">
        <f t="shared" si="757"/>
        <v>52.52</v>
      </c>
      <c r="Y1391" s="120"/>
      <c r="AD1391" s="80"/>
      <c r="AE1391" s="75"/>
      <c r="AF1391" s="370">
        <v>18</v>
      </c>
      <c r="AG1391" s="374">
        <v>16</v>
      </c>
      <c r="AH1391" s="378">
        <v>14</v>
      </c>
      <c r="AI1391" s="381">
        <v>12</v>
      </c>
      <c r="AJ1391" s="386">
        <v>10</v>
      </c>
      <c r="AK1391" s="391"/>
      <c r="AL1391" s="386"/>
      <c r="AM1391" s="363">
        <f t="shared" si="783"/>
        <v>1</v>
      </c>
      <c r="AN1391" s="578">
        <v>40.4</v>
      </c>
      <c r="AO1391" s="120">
        <f t="shared" si="764"/>
        <v>48.48</v>
      </c>
      <c r="AP1391" s="120">
        <f t="shared" si="759"/>
        <v>52.52</v>
      </c>
      <c r="AQ1391" s="120">
        <f t="shared" si="760"/>
        <v>56.559999999999995</v>
      </c>
      <c r="AR1391" s="120">
        <f t="shared" si="761"/>
        <v>60.599999999999994</v>
      </c>
      <c r="AS1391" s="120">
        <f t="shared" si="762"/>
        <v>0</v>
      </c>
      <c r="AT1391" s="120">
        <f t="shared" si="763"/>
        <v>0</v>
      </c>
      <c r="AU1391" s="74" t="s">
        <v>717</v>
      </c>
      <c r="AV1391" s="115"/>
      <c r="AW1391" s="395"/>
      <c r="AX1391" s="571">
        <v>1.2</v>
      </c>
      <c r="AY1391" s="572">
        <v>1.3</v>
      </c>
      <c r="AZ1391" s="572">
        <v>1.4</v>
      </c>
      <c r="BA1391" s="572">
        <v>1.5</v>
      </c>
      <c r="BB1391" s="573">
        <v>0</v>
      </c>
      <c r="BC1391" s="395">
        <v>0</v>
      </c>
      <c r="BD1391" s="115"/>
      <c r="BE1391" s="115"/>
      <c r="BF1391" s="115"/>
      <c r="BG1391" s="115"/>
      <c r="BH1391" s="115"/>
      <c r="BI1391" s="115"/>
      <c r="BJ1391" s="115"/>
      <c r="BK1391" s="115"/>
      <c r="BQ1391" s="74" t="str">
        <f t="shared" si="765"/>
        <v>19612-(16)</v>
      </c>
      <c r="BR1391" s="120" t="str">
        <f t="shared" si="766"/>
        <v>End Cap-Bird Screen</v>
      </c>
      <c r="BS1391" s="120">
        <f t="shared" si="767"/>
        <v>48.48</v>
      </c>
      <c r="BU1391" s="74" t="str">
        <f t="shared" si="768"/>
        <v>19612-(14)</v>
      </c>
      <c r="BV1391" s="120" t="str">
        <f t="shared" si="769"/>
        <v>End Cap-Bird Screen</v>
      </c>
      <c r="BW1391" s="120">
        <f t="shared" si="770"/>
        <v>52.52</v>
      </c>
      <c r="BY1391" s="74" t="str">
        <f t="shared" si="771"/>
        <v>19612-(12)</v>
      </c>
      <c r="BZ1391" s="120" t="str">
        <f t="shared" si="772"/>
        <v>End Cap-Bird Screen</v>
      </c>
      <c r="CA1391" s="120">
        <f t="shared" si="773"/>
        <v>56.559999999999995</v>
      </c>
      <c r="CC1391" s="115" t="str">
        <f t="shared" si="774"/>
        <v>19612-(10)</v>
      </c>
      <c r="CD1391" s="120" t="str">
        <f t="shared" si="775"/>
        <v>End Cap-Bird Screen</v>
      </c>
      <c r="CE1391" s="417">
        <f t="shared" si="776"/>
        <v>60.599999999999994</v>
      </c>
      <c r="CF1391" s="115"/>
      <c r="CG1391" s="115" t="str">
        <f t="shared" si="777"/>
        <v xml:space="preserve"> </v>
      </c>
      <c r="CH1391" s="120" t="str">
        <f t="shared" si="778"/>
        <v xml:space="preserve"> </v>
      </c>
      <c r="CI1391" s="417" t="str">
        <f t="shared" si="779"/>
        <v xml:space="preserve"> </v>
      </c>
      <c r="CJ1391" s="115"/>
      <c r="CK1391" s="115" t="str">
        <f t="shared" si="780"/>
        <v xml:space="preserve"> </v>
      </c>
      <c r="CL1391" s="120" t="str">
        <f t="shared" si="781"/>
        <v xml:space="preserve"> </v>
      </c>
      <c r="CM1391" s="417" t="str">
        <f t="shared" si="784"/>
        <v xml:space="preserve"> </v>
      </c>
      <c r="IS1391" s="107">
        <v>23.9</v>
      </c>
    </row>
    <row r="1392" spans="2:253" s="74" customFormat="1" ht="17.100000000000001" hidden="1" customHeight="1" x14ac:dyDescent="0.25">
      <c r="B1392" s="504">
        <f>IF(AND('KB Duct Parts'!$BL$14=1,'KB Duct Parts'!U27&gt;0),'KB Duct Parts'!U27,0)</f>
        <v>0</v>
      </c>
      <c r="C1392" s="508">
        <v>19613</v>
      </c>
      <c r="D1392" s="506">
        <f t="shared" si="750"/>
        <v>19613</v>
      </c>
      <c r="E1392" s="504" t="s">
        <v>870</v>
      </c>
      <c r="F1392" s="508" t="str">
        <f t="shared" si="751"/>
        <v xml:space="preserve"> </v>
      </c>
      <c r="G1392" s="509" t="s">
        <v>1439</v>
      </c>
      <c r="H1392" s="504" t="s">
        <v>923</v>
      </c>
      <c r="I1392" s="1035"/>
      <c r="J1392" s="1036"/>
      <c r="K1392" s="516" t="s">
        <v>881</v>
      </c>
      <c r="L1392" s="521">
        <v>18</v>
      </c>
      <c r="M1392" s="517" t="str">
        <f t="shared" si="782"/>
        <v>Y</v>
      </c>
      <c r="N1392" s="514">
        <f t="shared" si="752"/>
        <v>41.6</v>
      </c>
      <c r="O1392" s="518">
        <f t="shared" si="758"/>
        <v>0</v>
      </c>
      <c r="P1392" s="680">
        <f>'KB Duct Parts'!$AE$3</f>
        <v>0</v>
      </c>
      <c r="Q1392" s="681">
        <f t="shared" si="753"/>
        <v>0</v>
      </c>
      <c r="R1392" s="682">
        <f t="shared" si="754"/>
        <v>0</v>
      </c>
      <c r="S1392" s="716">
        <f t="shared" si="755"/>
        <v>0.35</v>
      </c>
      <c r="T1392" s="679">
        <f t="shared" si="756"/>
        <v>0</v>
      </c>
      <c r="U1392" s="679">
        <f t="shared" si="757"/>
        <v>0</v>
      </c>
      <c r="Y1392" s="120"/>
      <c r="AD1392" s="80"/>
      <c r="AE1392" s="75"/>
      <c r="AF1392" s="370">
        <v>18</v>
      </c>
      <c r="AG1392" s="374">
        <v>16</v>
      </c>
      <c r="AH1392" s="378">
        <v>14</v>
      </c>
      <c r="AI1392" s="381">
        <v>12</v>
      </c>
      <c r="AJ1392" s="386">
        <v>10</v>
      </c>
      <c r="AK1392" s="391"/>
      <c r="AL1392" s="386"/>
      <c r="AM1392" s="363">
        <f t="shared" si="783"/>
        <v>1</v>
      </c>
      <c r="AN1392" s="578">
        <v>41.6</v>
      </c>
      <c r="AO1392" s="120">
        <f t="shared" si="764"/>
        <v>49.92</v>
      </c>
      <c r="AP1392" s="120">
        <f t="shared" si="759"/>
        <v>54.080000000000005</v>
      </c>
      <c r="AQ1392" s="120">
        <f t="shared" si="760"/>
        <v>58.239999999999995</v>
      </c>
      <c r="AR1392" s="120">
        <f t="shared" si="761"/>
        <v>62.400000000000006</v>
      </c>
      <c r="AS1392" s="120">
        <f t="shared" si="762"/>
        <v>0</v>
      </c>
      <c r="AT1392" s="120">
        <f t="shared" si="763"/>
        <v>0</v>
      </c>
      <c r="AU1392" s="74" t="s">
        <v>717</v>
      </c>
      <c r="AV1392" s="115"/>
      <c r="AW1392" s="395"/>
      <c r="AX1392" s="571">
        <v>1.2</v>
      </c>
      <c r="AY1392" s="572">
        <v>1.3</v>
      </c>
      <c r="AZ1392" s="572">
        <v>1.4</v>
      </c>
      <c r="BA1392" s="572">
        <v>1.5</v>
      </c>
      <c r="BB1392" s="573">
        <v>0</v>
      </c>
      <c r="BC1392" s="395">
        <v>0</v>
      </c>
      <c r="BD1392" s="115"/>
      <c r="BE1392" s="115"/>
      <c r="BF1392" s="115"/>
      <c r="BG1392" s="115"/>
      <c r="BH1392" s="115"/>
      <c r="BI1392" s="115"/>
      <c r="BJ1392" s="115"/>
      <c r="BK1392" s="115"/>
      <c r="BQ1392" s="74" t="str">
        <f t="shared" si="765"/>
        <v>19613-(16)</v>
      </c>
      <c r="BR1392" s="120" t="str">
        <f t="shared" si="766"/>
        <v>End Cap-Bird Screen</v>
      </c>
      <c r="BS1392" s="120">
        <f t="shared" si="767"/>
        <v>49.92</v>
      </c>
      <c r="BU1392" s="74" t="str">
        <f t="shared" si="768"/>
        <v>19613-(14)</v>
      </c>
      <c r="BV1392" s="120" t="str">
        <f t="shared" si="769"/>
        <v>End Cap-Bird Screen</v>
      </c>
      <c r="BW1392" s="120">
        <f t="shared" si="770"/>
        <v>54.080000000000005</v>
      </c>
      <c r="BY1392" s="74" t="str">
        <f t="shared" si="771"/>
        <v>19613-(12)</v>
      </c>
      <c r="BZ1392" s="120" t="str">
        <f t="shared" si="772"/>
        <v>End Cap-Bird Screen</v>
      </c>
      <c r="CA1392" s="120">
        <f t="shared" si="773"/>
        <v>58.239999999999995</v>
      </c>
      <c r="CC1392" s="115" t="str">
        <f t="shared" si="774"/>
        <v>19613-(10)</v>
      </c>
      <c r="CD1392" s="120" t="str">
        <f t="shared" si="775"/>
        <v>End Cap-Bird Screen</v>
      </c>
      <c r="CE1392" s="417">
        <f t="shared" si="776"/>
        <v>62.400000000000006</v>
      </c>
      <c r="CF1392" s="115"/>
      <c r="CG1392" s="115" t="str">
        <f t="shared" si="777"/>
        <v xml:space="preserve"> </v>
      </c>
      <c r="CH1392" s="120" t="str">
        <f t="shared" si="778"/>
        <v xml:space="preserve"> </v>
      </c>
      <c r="CI1392" s="417" t="str">
        <f t="shared" si="779"/>
        <v xml:space="preserve"> </v>
      </c>
      <c r="CJ1392" s="115"/>
      <c r="CK1392" s="115" t="str">
        <f t="shared" si="780"/>
        <v xml:space="preserve"> </v>
      </c>
      <c r="CL1392" s="120" t="str">
        <f t="shared" si="781"/>
        <v xml:space="preserve"> </v>
      </c>
      <c r="CM1392" s="417" t="str">
        <f t="shared" si="784"/>
        <v xml:space="preserve"> </v>
      </c>
      <c r="IS1392" s="107">
        <v>24.7</v>
      </c>
    </row>
    <row r="1393" spans="2:253" s="74" customFormat="1" ht="17.100000000000001" hidden="1" customHeight="1" x14ac:dyDescent="0.25">
      <c r="B1393" s="504">
        <f>IF(AND('KB Duct Parts'!$BL$14=1,'KB Duct Parts'!U28&gt;0),'KB Duct Parts'!U28,0)</f>
        <v>0</v>
      </c>
      <c r="C1393" s="508">
        <v>19614</v>
      </c>
      <c r="D1393" s="506">
        <f t="shared" si="750"/>
        <v>19614</v>
      </c>
      <c r="E1393" s="504" t="s">
        <v>871</v>
      </c>
      <c r="F1393" s="508" t="str">
        <f t="shared" si="751"/>
        <v xml:space="preserve"> </v>
      </c>
      <c r="G1393" s="509" t="s">
        <v>1439</v>
      </c>
      <c r="H1393" s="504" t="s">
        <v>923</v>
      </c>
      <c r="I1393" s="1035"/>
      <c r="J1393" s="1036"/>
      <c r="K1393" s="516" t="s">
        <v>881</v>
      </c>
      <c r="L1393" s="521">
        <v>18</v>
      </c>
      <c r="M1393" s="517" t="str">
        <f t="shared" si="782"/>
        <v>Y</v>
      </c>
      <c r="N1393" s="514">
        <f t="shared" si="752"/>
        <v>43.1</v>
      </c>
      <c r="O1393" s="518">
        <f t="shared" si="758"/>
        <v>0</v>
      </c>
      <c r="P1393" s="680">
        <f>'KB Duct Parts'!$AE$3</f>
        <v>0</v>
      </c>
      <c r="Q1393" s="681">
        <f t="shared" si="753"/>
        <v>0</v>
      </c>
      <c r="R1393" s="682">
        <f t="shared" si="754"/>
        <v>0</v>
      </c>
      <c r="S1393" s="716">
        <f t="shared" si="755"/>
        <v>0.35</v>
      </c>
      <c r="T1393" s="679">
        <f t="shared" si="756"/>
        <v>0</v>
      </c>
      <c r="U1393" s="679">
        <f t="shared" si="757"/>
        <v>0</v>
      </c>
      <c r="Y1393" s="120"/>
      <c r="AD1393" s="80"/>
      <c r="AE1393" s="75"/>
      <c r="AF1393" s="370">
        <v>18</v>
      </c>
      <c r="AG1393" s="374">
        <v>16</v>
      </c>
      <c r="AH1393" s="378">
        <v>14</v>
      </c>
      <c r="AI1393" s="381">
        <v>12</v>
      </c>
      <c r="AJ1393" s="386">
        <v>10</v>
      </c>
      <c r="AK1393" s="391"/>
      <c r="AL1393" s="386"/>
      <c r="AM1393" s="363">
        <f t="shared" si="783"/>
        <v>1</v>
      </c>
      <c r="AN1393" s="578">
        <v>43.1</v>
      </c>
      <c r="AO1393" s="120">
        <f t="shared" si="764"/>
        <v>51.72</v>
      </c>
      <c r="AP1393" s="120">
        <f t="shared" si="759"/>
        <v>56.03</v>
      </c>
      <c r="AQ1393" s="120">
        <f t="shared" si="760"/>
        <v>60.339999999999996</v>
      </c>
      <c r="AR1393" s="120">
        <f t="shared" si="761"/>
        <v>64.650000000000006</v>
      </c>
      <c r="AS1393" s="120">
        <f t="shared" si="762"/>
        <v>0</v>
      </c>
      <c r="AT1393" s="120">
        <f t="shared" si="763"/>
        <v>0</v>
      </c>
      <c r="AU1393" s="74" t="s">
        <v>717</v>
      </c>
      <c r="AV1393" s="115"/>
      <c r="AW1393" s="395"/>
      <c r="AX1393" s="571">
        <v>1.2</v>
      </c>
      <c r="AY1393" s="572">
        <v>1.3</v>
      </c>
      <c r="AZ1393" s="572">
        <v>1.4</v>
      </c>
      <c r="BA1393" s="572">
        <v>1.5</v>
      </c>
      <c r="BB1393" s="573">
        <v>0</v>
      </c>
      <c r="BC1393" s="395">
        <v>0</v>
      </c>
      <c r="BD1393" s="115"/>
      <c r="BE1393" s="115"/>
      <c r="BF1393" s="115"/>
      <c r="BG1393" s="115"/>
      <c r="BH1393" s="115"/>
      <c r="BI1393" s="115"/>
      <c r="BJ1393" s="115"/>
      <c r="BK1393" s="115"/>
      <c r="BQ1393" s="74" t="str">
        <f t="shared" si="765"/>
        <v>19614-(16)</v>
      </c>
      <c r="BR1393" s="120" t="str">
        <f t="shared" si="766"/>
        <v>End Cap-Bird Screen</v>
      </c>
      <c r="BS1393" s="120">
        <f t="shared" si="767"/>
        <v>51.72</v>
      </c>
      <c r="BU1393" s="74" t="str">
        <f t="shared" si="768"/>
        <v>19614-(14)</v>
      </c>
      <c r="BV1393" s="120" t="str">
        <f t="shared" si="769"/>
        <v>End Cap-Bird Screen</v>
      </c>
      <c r="BW1393" s="120">
        <f t="shared" si="770"/>
        <v>56.03</v>
      </c>
      <c r="BY1393" s="74" t="str">
        <f t="shared" si="771"/>
        <v>19614-(12)</v>
      </c>
      <c r="BZ1393" s="120" t="str">
        <f t="shared" si="772"/>
        <v>End Cap-Bird Screen</v>
      </c>
      <c r="CA1393" s="120">
        <f t="shared" si="773"/>
        <v>60.339999999999996</v>
      </c>
      <c r="CC1393" s="115" t="str">
        <f t="shared" si="774"/>
        <v>19614-(10)</v>
      </c>
      <c r="CD1393" s="120" t="str">
        <f t="shared" si="775"/>
        <v>End Cap-Bird Screen</v>
      </c>
      <c r="CE1393" s="417">
        <f t="shared" si="776"/>
        <v>64.650000000000006</v>
      </c>
      <c r="CF1393" s="115"/>
      <c r="CG1393" s="115" t="str">
        <f t="shared" si="777"/>
        <v xml:space="preserve"> </v>
      </c>
      <c r="CH1393" s="120" t="str">
        <f t="shared" si="778"/>
        <v xml:space="preserve"> </v>
      </c>
      <c r="CI1393" s="417" t="str">
        <f t="shared" si="779"/>
        <v xml:space="preserve"> </v>
      </c>
      <c r="CJ1393" s="115"/>
      <c r="CK1393" s="115" t="str">
        <f t="shared" si="780"/>
        <v xml:space="preserve"> </v>
      </c>
      <c r="CL1393" s="120" t="str">
        <f t="shared" si="781"/>
        <v xml:space="preserve"> </v>
      </c>
      <c r="CM1393" s="417" t="str">
        <f t="shared" si="784"/>
        <v xml:space="preserve"> </v>
      </c>
      <c r="IS1393" s="107">
        <v>25.5</v>
      </c>
    </row>
    <row r="1394" spans="2:253" s="74" customFormat="1" ht="17.100000000000001" hidden="1" customHeight="1" x14ac:dyDescent="0.25">
      <c r="B1394" s="504">
        <f>IF(AND('KB Duct Parts'!$BL$14=1,'KB Duct Parts'!U29&gt;0),'KB Duct Parts'!U29,0)</f>
        <v>0</v>
      </c>
      <c r="C1394" s="508">
        <v>19615</v>
      </c>
      <c r="D1394" s="506">
        <f t="shared" si="750"/>
        <v>19615</v>
      </c>
      <c r="E1394" s="504" t="s">
        <v>872</v>
      </c>
      <c r="F1394" s="508" t="str">
        <f t="shared" si="751"/>
        <v xml:space="preserve"> </v>
      </c>
      <c r="G1394" s="509" t="s">
        <v>1439</v>
      </c>
      <c r="H1394" s="504" t="s">
        <v>923</v>
      </c>
      <c r="I1394" s="1035"/>
      <c r="J1394" s="1036"/>
      <c r="K1394" s="516" t="s">
        <v>881</v>
      </c>
      <c r="L1394" s="521">
        <v>18</v>
      </c>
      <c r="M1394" s="517" t="str">
        <f t="shared" si="782"/>
        <v>Y</v>
      </c>
      <c r="N1394" s="514">
        <f t="shared" si="752"/>
        <v>43.9</v>
      </c>
      <c r="O1394" s="518">
        <f t="shared" si="758"/>
        <v>0</v>
      </c>
      <c r="P1394" s="680">
        <f>'KB Duct Parts'!$AE$3</f>
        <v>0</v>
      </c>
      <c r="Q1394" s="681">
        <f t="shared" si="753"/>
        <v>0</v>
      </c>
      <c r="R1394" s="682">
        <f t="shared" si="754"/>
        <v>0</v>
      </c>
      <c r="S1394" s="716">
        <f t="shared" si="755"/>
        <v>0.35</v>
      </c>
      <c r="T1394" s="679">
        <f t="shared" si="756"/>
        <v>0</v>
      </c>
      <c r="U1394" s="679">
        <f t="shared" si="757"/>
        <v>0</v>
      </c>
      <c r="Y1394" s="120"/>
      <c r="AD1394" s="80"/>
      <c r="AE1394" s="75"/>
      <c r="AF1394" s="370">
        <v>18</v>
      </c>
      <c r="AG1394" s="374">
        <v>16</v>
      </c>
      <c r="AH1394" s="378">
        <v>14</v>
      </c>
      <c r="AI1394" s="381">
        <v>12</v>
      </c>
      <c r="AJ1394" s="386">
        <v>10</v>
      </c>
      <c r="AK1394" s="391"/>
      <c r="AL1394" s="386"/>
      <c r="AM1394" s="363">
        <f t="shared" si="783"/>
        <v>1</v>
      </c>
      <c r="AN1394" s="578">
        <v>43.9</v>
      </c>
      <c r="AO1394" s="120">
        <f t="shared" si="764"/>
        <v>52.68</v>
      </c>
      <c r="AP1394" s="120">
        <f t="shared" si="759"/>
        <v>57.07</v>
      </c>
      <c r="AQ1394" s="120">
        <f t="shared" si="760"/>
        <v>61.459999999999994</v>
      </c>
      <c r="AR1394" s="120">
        <f t="shared" si="761"/>
        <v>65.849999999999994</v>
      </c>
      <c r="AS1394" s="120">
        <f t="shared" si="762"/>
        <v>0</v>
      </c>
      <c r="AT1394" s="120">
        <f t="shared" si="763"/>
        <v>0</v>
      </c>
      <c r="AU1394" s="74" t="s">
        <v>717</v>
      </c>
      <c r="AV1394" s="115"/>
      <c r="AW1394" s="395"/>
      <c r="AX1394" s="571">
        <v>1.2</v>
      </c>
      <c r="AY1394" s="572">
        <v>1.3</v>
      </c>
      <c r="AZ1394" s="572">
        <v>1.4</v>
      </c>
      <c r="BA1394" s="572">
        <v>1.5</v>
      </c>
      <c r="BB1394" s="573">
        <v>0</v>
      </c>
      <c r="BC1394" s="395">
        <v>0</v>
      </c>
      <c r="BD1394" s="115"/>
      <c r="BE1394" s="115"/>
      <c r="BF1394" s="115"/>
      <c r="BG1394" s="115"/>
      <c r="BH1394" s="115"/>
      <c r="BI1394" s="115"/>
      <c r="BJ1394" s="115"/>
      <c r="BK1394" s="115"/>
      <c r="BQ1394" s="74" t="str">
        <f t="shared" si="765"/>
        <v>19615-(16)</v>
      </c>
      <c r="BR1394" s="120" t="str">
        <f t="shared" si="766"/>
        <v>End Cap-Bird Screen</v>
      </c>
      <c r="BS1394" s="120">
        <f t="shared" si="767"/>
        <v>52.68</v>
      </c>
      <c r="BU1394" s="74" t="str">
        <f t="shared" si="768"/>
        <v>19615-(14)</v>
      </c>
      <c r="BV1394" s="120" t="str">
        <f t="shared" si="769"/>
        <v>End Cap-Bird Screen</v>
      </c>
      <c r="BW1394" s="120">
        <f t="shared" si="770"/>
        <v>57.07</v>
      </c>
      <c r="BY1394" s="74" t="str">
        <f t="shared" si="771"/>
        <v>19615-(12)</v>
      </c>
      <c r="BZ1394" s="120" t="str">
        <f t="shared" si="772"/>
        <v>End Cap-Bird Screen</v>
      </c>
      <c r="CA1394" s="120">
        <f t="shared" si="773"/>
        <v>61.459999999999994</v>
      </c>
      <c r="CC1394" s="115" t="str">
        <f t="shared" si="774"/>
        <v>19615-(10)</v>
      </c>
      <c r="CD1394" s="120" t="str">
        <f t="shared" si="775"/>
        <v>End Cap-Bird Screen</v>
      </c>
      <c r="CE1394" s="417">
        <f t="shared" si="776"/>
        <v>65.849999999999994</v>
      </c>
      <c r="CF1394" s="115"/>
      <c r="CG1394" s="115" t="str">
        <f t="shared" si="777"/>
        <v xml:space="preserve"> </v>
      </c>
      <c r="CH1394" s="120" t="str">
        <f t="shared" si="778"/>
        <v xml:space="preserve"> </v>
      </c>
      <c r="CI1394" s="417" t="str">
        <f t="shared" si="779"/>
        <v xml:space="preserve"> </v>
      </c>
      <c r="CJ1394" s="115"/>
      <c r="CK1394" s="115" t="str">
        <f t="shared" si="780"/>
        <v xml:space="preserve"> </v>
      </c>
      <c r="CL1394" s="120" t="str">
        <f t="shared" si="781"/>
        <v xml:space="preserve"> </v>
      </c>
      <c r="CM1394" s="417" t="str">
        <f t="shared" si="784"/>
        <v xml:space="preserve"> </v>
      </c>
      <c r="IS1394" s="107">
        <v>26.1</v>
      </c>
    </row>
    <row r="1395" spans="2:253" s="74" customFormat="1" ht="17.100000000000001" hidden="1" customHeight="1" x14ac:dyDescent="0.25">
      <c r="B1395" s="504">
        <f>IF(AND('KB Duct Parts'!$BL$14=1,'KB Duct Parts'!U30&gt;0),'KB Duct Parts'!U30,0)</f>
        <v>0</v>
      </c>
      <c r="C1395" s="508">
        <v>19616</v>
      </c>
      <c r="D1395" s="506">
        <f t="shared" si="750"/>
        <v>19616</v>
      </c>
      <c r="E1395" s="504" t="s">
        <v>873</v>
      </c>
      <c r="F1395" s="508" t="str">
        <f t="shared" si="751"/>
        <v xml:space="preserve"> </v>
      </c>
      <c r="G1395" s="509" t="s">
        <v>1439</v>
      </c>
      <c r="H1395" s="504" t="s">
        <v>923</v>
      </c>
      <c r="I1395" s="1035"/>
      <c r="J1395" s="1036"/>
      <c r="K1395" s="516" t="s">
        <v>881</v>
      </c>
      <c r="L1395" s="521">
        <v>18</v>
      </c>
      <c r="M1395" s="517" t="str">
        <f t="shared" si="782"/>
        <v>Y</v>
      </c>
      <c r="N1395" s="514">
        <f t="shared" si="752"/>
        <v>45.2</v>
      </c>
      <c r="O1395" s="518">
        <f t="shared" si="758"/>
        <v>0</v>
      </c>
      <c r="P1395" s="680">
        <f>'KB Duct Parts'!$AE$3</f>
        <v>0</v>
      </c>
      <c r="Q1395" s="681">
        <f t="shared" si="753"/>
        <v>0</v>
      </c>
      <c r="R1395" s="682">
        <f t="shared" si="754"/>
        <v>0</v>
      </c>
      <c r="S1395" s="716">
        <f t="shared" si="755"/>
        <v>0.35</v>
      </c>
      <c r="T1395" s="679">
        <f t="shared" si="756"/>
        <v>0</v>
      </c>
      <c r="U1395" s="679">
        <f t="shared" si="757"/>
        <v>0</v>
      </c>
      <c r="Y1395" s="120"/>
      <c r="AD1395" s="80"/>
      <c r="AE1395" s="75"/>
      <c r="AF1395" s="370">
        <v>18</v>
      </c>
      <c r="AG1395" s="374">
        <v>16</v>
      </c>
      <c r="AH1395" s="378">
        <v>14</v>
      </c>
      <c r="AI1395" s="381">
        <v>12</v>
      </c>
      <c r="AJ1395" s="386">
        <v>10</v>
      </c>
      <c r="AK1395" s="391"/>
      <c r="AL1395" s="386"/>
      <c r="AM1395" s="363">
        <f t="shared" si="783"/>
        <v>1</v>
      </c>
      <c r="AN1395" s="578">
        <v>45.2</v>
      </c>
      <c r="AO1395" s="120">
        <f t="shared" si="764"/>
        <v>54.24</v>
      </c>
      <c r="AP1395" s="120">
        <f t="shared" si="759"/>
        <v>58.760000000000005</v>
      </c>
      <c r="AQ1395" s="120">
        <f t="shared" si="760"/>
        <v>63.28</v>
      </c>
      <c r="AR1395" s="120">
        <f t="shared" si="761"/>
        <v>67.800000000000011</v>
      </c>
      <c r="AS1395" s="120">
        <f t="shared" si="762"/>
        <v>0</v>
      </c>
      <c r="AT1395" s="120">
        <f t="shared" si="763"/>
        <v>0</v>
      </c>
      <c r="AU1395" s="74" t="s">
        <v>717</v>
      </c>
      <c r="AV1395" s="115"/>
      <c r="AW1395" s="395"/>
      <c r="AX1395" s="571">
        <v>1.2</v>
      </c>
      <c r="AY1395" s="572">
        <v>1.3</v>
      </c>
      <c r="AZ1395" s="572">
        <v>1.4</v>
      </c>
      <c r="BA1395" s="572">
        <v>1.5</v>
      </c>
      <c r="BB1395" s="573">
        <v>0</v>
      </c>
      <c r="BC1395" s="395">
        <v>0</v>
      </c>
      <c r="BD1395" s="115"/>
      <c r="BE1395" s="115"/>
      <c r="BF1395" s="115"/>
      <c r="BG1395" s="115"/>
      <c r="BH1395" s="115"/>
      <c r="BI1395" s="115"/>
      <c r="BJ1395" s="115"/>
      <c r="BK1395" s="115"/>
      <c r="BQ1395" s="74" t="str">
        <f t="shared" si="765"/>
        <v>19616-(16)</v>
      </c>
      <c r="BR1395" s="120" t="str">
        <f t="shared" si="766"/>
        <v>End Cap-Bird Screen</v>
      </c>
      <c r="BS1395" s="120">
        <f t="shared" si="767"/>
        <v>54.24</v>
      </c>
      <c r="BU1395" s="74" t="str">
        <f t="shared" si="768"/>
        <v>19616-(14)</v>
      </c>
      <c r="BV1395" s="120" t="str">
        <f t="shared" si="769"/>
        <v>End Cap-Bird Screen</v>
      </c>
      <c r="BW1395" s="120">
        <f t="shared" si="770"/>
        <v>58.760000000000005</v>
      </c>
      <c r="BY1395" s="74" t="str">
        <f t="shared" si="771"/>
        <v>19616-(12)</v>
      </c>
      <c r="BZ1395" s="120" t="str">
        <f t="shared" si="772"/>
        <v>End Cap-Bird Screen</v>
      </c>
      <c r="CA1395" s="120">
        <f t="shared" si="773"/>
        <v>63.28</v>
      </c>
      <c r="CC1395" s="115" t="str">
        <f t="shared" si="774"/>
        <v>19616-(10)</v>
      </c>
      <c r="CD1395" s="120" t="str">
        <f t="shared" si="775"/>
        <v>End Cap-Bird Screen</v>
      </c>
      <c r="CE1395" s="417">
        <f t="shared" si="776"/>
        <v>67.800000000000011</v>
      </c>
      <c r="CF1395" s="115"/>
      <c r="CG1395" s="115" t="str">
        <f t="shared" si="777"/>
        <v xml:space="preserve"> </v>
      </c>
      <c r="CH1395" s="120" t="str">
        <f t="shared" si="778"/>
        <v xml:space="preserve"> </v>
      </c>
      <c r="CI1395" s="417" t="str">
        <f t="shared" si="779"/>
        <v xml:space="preserve"> </v>
      </c>
      <c r="CJ1395" s="115"/>
      <c r="CK1395" s="115" t="str">
        <f t="shared" si="780"/>
        <v xml:space="preserve"> </v>
      </c>
      <c r="CL1395" s="120" t="str">
        <f t="shared" si="781"/>
        <v xml:space="preserve"> </v>
      </c>
      <c r="CM1395" s="417" t="str">
        <f t="shared" si="784"/>
        <v xml:space="preserve"> </v>
      </c>
      <c r="IS1395" s="107">
        <v>26.7</v>
      </c>
    </row>
    <row r="1396" spans="2:253" s="74" customFormat="1" ht="17.100000000000001" hidden="1" customHeight="1" x14ac:dyDescent="0.25">
      <c r="B1396" s="504">
        <f>IF(AND('KB Duct Parts'!$BL$14=1,'KB Duct Parts'!U31&gt;0),'KB Duct Parts'!U31,0)</f>
        <v>0</v>
      </c>
      <c r="C1396" s="508">
        <v>19617</v>
      </c>
      <c r="D1396" s="506">
        <f t="shared" si="750"/>
        <v>19617</v>
      </c>
      <c r="E1396" s="504" t="s">
        <v>874</v>
      </c>
      <c r="F1396" s="508" t="str">
        <f t="shared" si="751"/>
        <v xml:space="preserve"> </v>
      </c>
      <c r="G1396" s="509" t="s">
        <v>1439</v>
      </c>
      <c r="H1396" s="504" t="s">
        <v>923</v>
      </c>
      <c r="I1396" s="1035"/>
      <c r="J1396" s="1036"/>
      <c r="K1396" s="516" t="s">
        <v>881</v>
      </c>
      <c r="L1396" s="521">
        <v>18</v>
      </c>
      <c r="M1396" s="517" t="str">
        <f t="shared" si="782"/>
        <v>Y</v>
      </c>
      <c r="N1396" s="514">
        <f t="shared" si="752"/>
        <v>46.6</v>
      </c>
      <c r="O1396" s="518">
        <f t="shared" si="758"/>
        <v>0</v>
      </c>
      <c r="P1396" s="680">
        <f>'KB Duct Parts'!$AE$3</f>
        <v>0</v>
      </c>
      <c r="Q1396" s="681">
        <f t="shared" si="753"/>
        <v>0</v>
      </c>
      <c r="R1396" s="682">
        <f t="shared" si="754"/>
        <v>0</v>
      </c>
      <c r="S1396" s="716">
        <f t="shared" si="755"/>
        <v>0.35</v>
      </c>
      <c r="T1396" s="679">
        <f t="shared" si="756"/>
        <v>0</v>
      </c>
      <c r="U1396" s="679">
        <f t="shared" si="757"/>
        <v>0</v>
      </c>
      <c r="Y1396" s="120"/>
      <c r="AD1396" s="80"/>
      <c r="AE1396" s="75"/>
      <c r="AF1396" s="370">
        <v>18</v>
      </c>
      <c r="AG1396" s="374">
        <v>16</v>
      </c>
      <c r="AH1396" s="378">
        <v>14</v>
      </c>
      <c r="AI1396" s="381">
        <v>12</v>
      </c>
      <c r="AJ1396" s="386">
        <v>10</v>
      </c>
      <c r="AK1396" s="391"/>
      <c r="AL1396" s="386"/>
      <c r="AM1396" s="363">
        <f t="shared" si="783"/>
        <v>1</v>
      </c>
      <c r="AN1396" s="578">
        <v>46.6</v>
      </c>
      <c r="AO1396" s="120">
        <f t="shared" si="764"/>
        <v>55.92</v>
      </c>
      <c r="AP1396" s="120">
        <f t="shared" si="759"/>
        <v>60.580000000000005</v>
      </c>
      <c r="AQ1396" s="120">
        <f t="shared" si="760"/>
        <v>65.239999999999995</v>
      </c>
      <c r="AR1396" s="120">
        <f t="shared" si="761"/>
        <v>69.900000000000006</v>
      </c>
      <c r="AS1396" s="120">
        <f t="shared" si="762"/>
        <v>0</v>
      </c>
      <c r="AT1396" s="120">
        <f t="shared" si="763"/>
        <v>0</v>
      </c>
      <c r="AU1396" s="74" t="s">
        <v>717</v>
      </c>
      <c r="AV1396" s="115"/>
      <c r="AW1396" s="395"/>
      <c r="AX1396" s="571">
        <v>1.2</v>
      </c>
      <c r="AY1396" s="572">
        <v>1.3</v>
      </c>
      <c r="AZ1396" s="572">
        <v>1.4</v>
      </c>
      <c r="BA1396" s="572">
        <v>1.5</v>
      </c>
      <c r="BB1396" s="573">
        <v>0</v>
      </c>
      <c r="BC1396" s="395">
        <v>0</v>
      </c>
      <c r="BD1396" s="115"/>
      <c r="BE1396" s="115"/>
      <c r="BF1396" s="115"/>
      <c r="BG1396" s="115"/>
      <c r="BH1396" s="115"/>
      <c r="BI1396" s="115"/>
      <c r="BJ1396" s="115"/>
      <c r="BK1396" s="115"/>
      <c r="BQ1396" s="74" t="str">
        <f t="shared" si="765"/>
        <v>19617-(16)</v>
      </c>
      <c r="BR1396" s="120" t="str">
        <f t="shared" si="766"/>
        <v>End Cap-Bird Screen</v>
      </c>
      <c r="BS1396" s="120">
        <f t="shared" si="767"/>
        <v>55.92</v>
      </c>
      <c r="BU1396" s="74" t="str">
        <f t="shared" si="768"/>
        <v>19617-(14)</v>
      </c>
      <c r="BV1396" s="120" t="str">
        <f t="shared" si="769"/>
        <v>End Cap-Bird Screen</v>
      </c>
      <c r="BW1396" s="120">
        <f t="shared" si="770"/>
        <v>60.580000000000005</v>
      </c>
      <c r="BY1396" s="74" t="str">
        <f t="shared" si="771"/>
        <v>19617-(12)</v>
      </c>
      <c r="BZ1396" s="120" t="str">
        <f t="shared" si="772"/>
        <v>End Cap-Bird Screen</v>
      </c>
      <c r="CA1396" s="120">
        <f t="shared" si="773"/>
        <v>65.239999999999995</v>
      </c>
      <c r="CC1396" s="115" t="str">
        <f t="shared" si="774"/>
        <v>19617-(10)</v>
      </c>
      <c r="CD1396" s="120" t="str">
        <f t="shared" si="775"/>
        <v>End Cap-Bird Screen</v>
      </c>
      <c r="CE1396" s="417">
        <f t="shared" si="776"/>
        <v>69.900000000000006</v>
      </c>
      <c r="CF1396" s="115"/>
      <c r="CG1396" s="115" t="str">
        <f t="shared" si="777"/>
        <v xml:space="preserve"> </v>
      </c>
      <c r="CH1396" s="120" t="str">
        <f t="shared" si="778"/>
        <v xml:space="preserve"> </v>
      </c>
      <c r="CI1396" s="417" t="str">
        <f t="shared" si="779"/>
        <v xml:space="preserve"> </v>
      </c>
      <c r="CJ1396" s="115"/>
      <c r="CK1396" s="115" t="str">
        <f t="shared" si="780"/>
        <v xml:space="preserve"> </v>
      </c>
      <c r="CL1396" s="120" t="str">
        <f t="shared" si="781"/>
        <v xml:space="preserve"> </v>
      </c>
      <c r="CM1396" s="417" t="str">
        <f t="shared" si="784"/>
        <v xml:space="preserve"> </v>
      </c>
      <c r="IS1396" s="107">
        <v>27.6</v>
      </c>
    </row>
    <row r="1397" spans="2:253" s="74" customFormat="1" ht="17.100000000000001" hidden="1" customHeight="1" x14ac:dyDescent="0.25">
      <c r="B1397" s="504">
        <f>IF(AND('KB Duct Parts'!$BL$14=1,'KB Duct Parts'!U32&gt;0),'KB Duct Parts'!U32,0)</f>
        <v>0</v>
      </c>
      <c r="C1397" s="508">
        <v>19618</v>
      </c>
      <c r="D1397" s="506">
        <f t="shared" si="750"/>
        <v>19618</v>
      </c>
      <c r="E1397" s="504" t="s">
        <v>875</v>
      </c>
      <c r="F1397" s="508" t="str">
        <f t="shared" si="751"/>
        <v xml:space="preserve"> </v>
      </c>
      <c r="G1397" s="509" t="s">
        <v>1439</v>
      </c>
      <c r="H1397" s="504" t="s">
        <v>923</v>
      </c>
      <c r="I1397" s="1035"/>
      <c r="J1397" s="1036"/>
      <c r="K1397" s="516" t="s">
        <v>881</v>
      </c>
      <c r="L1397" s="521">
        <v>18</v>
      </c>
      <c r="M1397" s="517" t="str">
        <f t="shared" si="782"/>
        <v>Y</v>
      </c>
      <c r="N1397" s="514">
        <f t="shared" si="752"/>
        <v>47.9</v>
      </c>
      <c r="O1397" s="518">
        <f t="shared" si="758"/>
        <v>0</v>
      </c>
      <c r="P1397" s="680">
        <f>'KB Duct Parts'!$AE$3</f>
        <v>0</v>
      </c>
      <c r="Q1397" s="681">
        <f t="shared" si="753"/>
        <v>0</v>
      </c>
      <c r="R1397" s="682">
        <f t="shared" si="754"/>
        <v>0</v>
      </c>
      <c r="S1397" s="716">
        <f t="shared" si="755"/>
        <v>0.35</v>
      </c>
      <c r="T1397" s="679">
        <f t="shared" si="756"/>
        <v>0</v>
      </c>
      <c r="U1397" s="679">
        <f t="shared" si="757"/>
        <v>0</v>
      </c>
      <c r="Y1397" s="120"/>
      <c r="AD1397" s="80"/>
      <c r="AE1397" s="75"/>
      <c r="AF1397" s="370">
        <v>18</v>
      </c>
      <c r="AG1397" s="374">
        <v>16</v>
      </c>
      <c r="AH1397" s="378">
        <v>14</v>
      </c>
      <c r="AI1397" s="381">
        <v>12</v>
      </c>
      <c r="AJ1397" s="386">
        <v>10</v>
      </c>
      <c r="AK1397" s="391"/>
      <c r="AL1397" s="386"/>
      <c r="AM1397" s="363">
        <f t="shared" si="783"/>
        <v>1</v>
      </c>
      <c r="AN1397" s="578">
        <v>47.9</v>
      </c>
      <c r="AO1397" s="120">
        <f t="shared" si="764"/>
        <v>57.48</v>
      </c>
      <c r="AP1397" s="120">
        <f t="shared" si="759"/>
        <v>62.27</v>
      </c>
      <c r="AQ1397" s="120">
        <f t="shared" si="760"/>
        <v>67.059999999999988</v>
      </c>
      <c r="AR1397" s="120">
        <f t="shared" si="761"/>
        <v>71.849999999999994</v>
      </c>
      <c r="AS1397" s="120">
        <f t="shared" si="762"/>
        <v>0</v>
      </c>
      <c r="AT1397" s="120">
        <f t="shared" si="763"/>
        <v>0</v>
      </c>
      <c r="AU1397" s="74" t="s">
        <v>717</v>
      </c>
      <c r="AV1397" s="115"/>
      <c r="AW1397" s="395"/>
      <c r="AX1397" s="571">
        <v>1.2</v>
      </c>
      <c r="AY1397" s="572">
        <v>1.3</v>
      </c>
      <c r="AZ1397" s="572">
        <v>1.4</v>
      </c>
      <c r="BA1397" s="572">
        <v>1.5</v>
      </c>
      <c r="BB1397" s="573">
        <v>0</v>
      </c>
      <c r="BC1397" s="395">
        <v>0</v>
      </c>
      <c r="BD1397" s="115"/>
      <c r="BE1397" s="115"/>
      <c r="BF1397" s="115"/>
      <c r="BG1397" s="115"/>
      <c r="BH1397" s="115"/>
      <c r="BI1397" s="115"/>
      <c r="BJ1397" s="115"/>
      <c r="BK1397" s="115"/>
      <c r="BQ1397" s="74" t="str">
        <f t="shared" si="765"/>
        <v>19618-(16)</v>
      </c>
      <c r="BR1397" s="120" t="str">
        <f t="shared" si="766"/>
        <v>End Cap-Bird Screen</v>
      </c>
      <c r="BS1397" s="120">
        <f t="shared" si="767"/>
        <v>57.48</v>
      </c>
      <c r="BU1397" s="74" t="str">
        <f t="shared" si="768"/>
        <v>19618-(14)</v>
      </c>
      <c r="BV1397" s="120" t="str">
        <f t="shared" si="769"/>
        <v>End Cap-Bird Screen</v>
      </c>
      <c r="BW1397" s="120">
        <f t="shared" si="770"/>
        <v>62.27</v>
      </c>
      <c r="BY1397" s="74" t="str">
        <f t="shared" si="771"/>
        <v>19618-(12)</v>
      </c>
      <c r="BZ1397" s="120" t="str">
        <f t="shared" si="772"/>
        <v>End Cap-Bird Screen</v>
      </c>
      <c r="CA1397" s="120">
        <f t="shared" si="773"/>
        <v>67.059999999999988</v>
      </c>
      <c r="CC1397" s="115" t="str">
        <f t="shared" si="774"/>
        <v>19618-(10)</v>
      </c>
      <c r="CD1397" s="120" t="str">
        <f t="shared" si="775"/>
        <v>End Cap-Bird Screen</v>
      </c>
      <c r="CE1397" s="417">
        <f t="shared" si="776"/>
        <v>71.849999999999994</v>
      </c>
      <c r="CF1397" s="115"/>
      <c r="CG1397" s="115" t="str">
        <f t="shared" si="777"/>
        <v xml:space="preserve"> </v>
      </c>
      <c r="CH1397" s="120" t="str">
        <f t="shared" si="778"/>
        <v xml:space="preserve"> </v>
      </c>
      <c r="CI1397" s="417" t="str">
        <f t="shared" si="779"/>
        <v xml:space="preserve"> </v>
      </c>
      <c r="CJ1397" s="115"/>
      <c r="CK1397" s="115" t="str">
        <f t="shared" si="780"/>
        <v xml:space="preserve"> </v>
      </c>
      <c r="CL1397" s="120" t="str">
        <f t="shared" si="781"/>
        <v xml:space="preserve"> </v>
      </c>
      <c r="CM1397" s="417" t="str">
        <f t="shared" si="784"/>
        <v xml:space="preserve"> </v>
      </c>
      <c r="IS1397" s="107">
        <v>28.4</v>
      </c>
    </row>
    <row r="1398" spans="2:253" s="74" customFormat="1" ht="17.100000000000001" hidden="1" customHeight="1" x14ac:dyDescent="0.25">
      <c r="B1398" s="504">
        <f>IF(AND('KB Duct Parts'!$BL$14=1,'KB Duct Parts'!U33&gt;0),'KB Duct Parts'!U33,0)</f>
        <v>0</v>
      </c>
      <c r="C1398" s="508">
        <v>19619</v>
      </c>
      <c r="D1398" s="506">
        <f t="shared" si="750"/>
        <v>19619</v>
      </c>
      <c r="E1398" s="504" t="s">
        <v>876</v>
      </c>
      <c r="F1398" s="508" t="str">
        <f t="shared" si="751"/>
        <v xml:space="preserve"> </v>
      </c>
      <c r="G1398" s="509" t="s">
        <v>1439</v>
      </c>
      <c r="H1398" s="504" t="s">
        <v>923</v>
      </c>
      <c r="I1398" s="1035"/>
      <c r="J1398" s="1036"/>
      <c r="K1398" s="516" t="s">
        <v>881</v>
      </c>
      <c r="L1398" s="521">
        <v>18</v>
      </c>
      <c r="M1398" s="517" t="str">
        <f t="shared" si="782"/>
        <v>Y</v>
      </c>
      <c r="N1398" s="514">
        <f t="shared" si="752"/>
        <v>49.4</v>
      </c>
      <c r="O1398" s="518">
        <f t="shared" si="758"/>
        <v>0</v>
      </c>
      <c r="P1398" s="680">
        <f>'KB Duct Parts'!$AE$3</f>
        <v>0</v>
      </c>
      <c r="Q1398" s="681">
        <f t="shared" si="753"/>
        <v>0</v>
      </c>
      <c r="R1398" s="682">
        <f t="shared" si="754"/>
        <v>0</v>
      </c>
      <c r="S1398" s="716">
        <f t="shared" si="755"/>
        <v>0.35</v>
      </c>
      <c r="T1398" s="679">
        <f t="shared" si="756"/>
        <v>0</v>
      </c>
      <c r="U1398" s="679">
        <f t="shared" si="757"/>
        <v>0</v>
      </c>
      <c r="Y1398" s="120"/>
      <c r="AD1398" s="80"/>
      <c r="AE1398" s="75"/>
      <c r="AF1398" s="370">
        <v>18</v>
      </c>
      <c r="AG1398" s="374">
        <v>16</v>
      </c>
      <c r="AH1398" s="378">
        <v>14</v>
      </c>
      <c r="AI1398" s="381">
        <v>12</v>
      </c>
      <c r="AJ1398" s="386">
        <v>10</v>
      </c>
      <c r="AK1398" s="391"/>
      <c r="AL1398" s="386"/>
      <c r="AM1398" s="363">
        <f t="shared" si="783"/>
        <v>1</v>
      </c>
      <c r="AN1398" s="578">
        <v>49.4</v>
      </c>
      <c r="AO1398" s="120">
        <f t="shared" si="764"/>
        <v>59.279999999999994</v>
      </c>
      <c r="AP1398" s="120">
        <f t="shared" si="759"/>
        <v>64.22</v>
      </c>
      <c r="AQ1398" s="120">
        <f t="shared" si="760"/>
        <v>69.16</v>
      </c>
      <c r="AR1398" s="120">
        <f t="shared" si="761"/>
        <v>74.099999999999994</v>
      </c>
      <c r="AS1398" s="120">
        <f t="shared" si="762"/>
        <v>0</v>
      </c>
      <c r="AT1398" s="120">
        <f t="shared" si="763"/>
        <v>0</v>
      </c>
      <c r="AU1398" s="74" t="s">
        <v>717</v>
      </c>
      <c r="AV1398" s="115"/>
      <c r="AW1398" s="395"/>
      <c r="AX1398" s="571">
        <v>1.2</v>
      </c>
      <c r="AY1398" s="572">
        <v>1.3</v>
      </c>
      <c r="AZ1398" s="572">
        <v>1.4</v>
      </c>
      <c r="BA1398" s="572">
        <v>1.5</v>
      </c>
      <c r="BB1398" s="573">
        <v>0</v>
      </c>
      <c r="BC1398" s="395">
        <v>0</v>
      </c>
      <c r="BD1398" s="115"/>
      <c r="BE1398" s="115"/>
      <c r="BF1398" s="115"/>
      <c r="BG1398" s="115"/>
      <c r="BH1398" s="115"/>
      <c r="BI1398" s="115"/>
      <c r="BJ1398" s="115"/>
      <c r="BK1398" s="115"/>
      <c r="BQ1398" s="74" t="str">
        <f t="shared" si="765"/>
        <v>19619-(16)</v>
      </c>
      <c r="BR1398" s="120" t="str">
        <f t="shared" si="766"/>
        <v>End Cap-Bird Screen</v>
      </c>
      <c r="BS1398" s="120">
        <f t="shared" si="767"/>
        <v>59.279999999999994</v>
      </c>
      <c r="BU1398" s="74" t="str">
        <f t="shared" si="768"/>
        <v>19619-(14)</v>
      </c>
      <c r="BV1398" s="120" t="str">
        <f t="shared" si="769"/>
        <v>End Cap-Bird Screen</v>
      </c>
      <c r="BW1398" s="120">
        <f t="shared" si="770"/>
        <v>64.22</v>
      </c>
      <c r="BY1398" s="74" t="str">
        <f t="shared" si="771"/>
        <v>19619-(12)</v>
      </c>
      <c r="BZ1398" s="120" t="str">
        <f t="shared" si="772"/>
        <v>End Cap-Bird Screen</v>
      </c>
      <c r="CA1398" s="120">
        <f t="shared" si="773"/>
        <v>69.16</v>
      </c>
      <c r="CC1398" s="115" t="str">
        <f t="shared" si="774"/>
        <v>19619-(10)</v>
      </c>
      <c r="CD1398" s="120" t="str">
        <f t="shared" si="775"/>
        <v>End Cap-Bird Screen</v>
      </c>
      <c r="CE1398" s="417">
        <f t="shared" si="776"/>
        <v>74.099999999999994</v>
      </c>
      <c r="CF1398" s="115"/>
      <c r="CG1398" s="115" t="str">
        <f t="shared" si="777"/>
        <v xml:space="preserve"> </v>
      </c>
      <c r="CH1398" s="120" t="str">
        <f t="shared" si="778"/>
        <v xml:space="preserve"> </v>
      </c>
      <c r="CI1398" s="417" t="str">
        <f t="shared" si="779"/>
        <v xml:space="preserve"> </v>
      </c>
      <c r="CJ1398" s="115"/>
      <c r="CK1398" s="115" t="str">
        <f t="shared" si="780"/>
        <v xml:space="preserve"> </v>
      </c>
      <c r="CL1398" s="120" t="str">
        <f t="shared" si="781"/>
        <v xml:space="preserve"> </v>
      </c>
      <c r="CM1398" s="417" t="str">
        <f t="shared" si="784"/>
        <v xml:space="preserve"> </v>
      </c>
      <c r="IS1398" s="107">
        <v>29.3</v>
      </c>
    </row>
    <row r="1399" spans="2:253" s="74" customFormat="1" ht="17.100000000000001" hidden="1" customHeight="1" x14ac:dyDescent="0.25">
      <c r="B1399" s="504">
        <f>IF(AND('KB Duct Parts'!$BL$14=1,'KB Duct Parts'!U34&gt;0),'KB Duct Parts'!U34,0)</f>
        <v>0</v>
      </c>
      <c r="C1399" s="508">
        <v>19620</v>
      </c>
      <c r="D1399" s="506">
        <f t="shared" si="750"/>
        <v>19620</v>
      </c>
      <c r="E1399" s="504" t="s">
        <v>877</v>
      </c>
      <c r="F1399" s="508" t="str">
        <f t="shared" si="751"/>
        <v xml:space="preserve"> </v>
      </c>
      <c r="G1399" s="509" t="s">
        <v>1439</v>
      </c>
      <c r="H1399" s="504" t="s">
        <v>923</v>
      </c>
      <c r="I1399" s="1035"/>
      <c r="J1399" s="1036"/>
      <c r="K1399" s="516" t="s">
        <v>881</v>
      </c>
      <c r="L1399" s="521">
        <v>18</v>
      </c>
      <c r="M1399" s="517" t="str">
        <f t="shared" si="782"/>
        <v>Y</v>
      </c>
      <c r="N1399" s="514">
        <f t="shared" si="752"/>
        <v>51</v>
      </c>
      <c r="O1399" s="518">
        <f t="shared" si="758"/>
        <v>0</v>
      </c>
      <c r="P1399" s="680">
        <f>'KB Duct Parts'!$AE$3</f>
        <v>0</v>
      </c>
      <c r="Q1399" s="681">
        <f t="shared" si="753"/>
        <v>0</v>
      </c>
      <c r="R1399" s="682">
        <f t="shared" si="754"/>
        <v>0</v>
      </c>
      <c r="S1399" s="716">
        <f t="shared" si="755"/>
        <v>0.35</v>
      </c>
      <c r="T1399" s="679">
        <f t="shared" si="756"/>
        <v>0</v>
      </c>
      <c r="U1399" s="679">
        <f t="shared" si="757"/>
        <v>0</v>
      </c>
      <c r="Y1399" s="120"/>
      <c r="AD1399" s="80"/>
      <c r="AE1399" s="75"/>
      <c r="AF1399" s="370">
        <v>18</v>
      </c>
      <c r="AG1399" s="374">
        <v>16</v>
      </c>
      <c r="AH1399" s="378">
        <v>14</v>
      </c>
      <c r="AI1399" s="381">
        <v>12</v>
      </c>
      <c r="AJ1399" s="386">
        <v>10</v>
      </c>
      <c r="AK1399" s="391"/>
      <c r="AL1399" s="386"/>
      <c r="AM1399" s="363">
        <f t="shared" si="783"/>
        <v>1</v>
      </c>
      <c r="AN1399" s="578">
        <v>51</v>
      </c>
      <c r="AO1399" s="120">
        <f t="shared" si="764"/>
        <v>61.199999999999996</v>
      </c>
      <c r="AP1399" s="120">
        <f t="shared" si="759"/>
        <v>66.3</v>
      </c>
      <c r="AQ1399" s="120">
        <f t="shared" si="760"/>
        <v>71.399999999999991</v>
      </c>
      <c r="AR1399" s="120">
        <f t="shared" si="761"/>
        <v>76.5</v>
      </c>
      <c r="AS1399" s="120">
        <f t="shared" si="762"/>
        <v>0</v>
      </c>
      <c r="AT1399" s="120">
        <f t="shared" si="763"/>
        <v>0</v>
      </c>
      <c r="AU1399" s="74" t="s">
        <v>717</v>
      </c>
      <c r="AV1399" s="115"/>
      <c r="AW1399" s="395"/>
      <c r="AX1399" s="571">
        <v>1.2</v>
      </c>
      <c r="AY1399" s="572">
        <v>1.3</v>
      </c>
      <c r="AZ1399" s="572">
        <v>1.4</v>
      </c>
      <c r="BA1399" s="572">
        <v>1.5</v>
      </c>
      <c r="BB1399" s="573">
        <v>0</v>
      </c>
      <c r="BC1399" s="395">
        <v>0</v>
      </c>
      <c r="BD1399" s="115"/>
      <c r="BE1399" s="115"/>
      <c r="BF1399" s="115"/>
      <c r="BG1399" s="115"/>
      <c r="BH1399" s="115"/>
      <c r="BI1399" s="115"/>
      <c r="BJ1399" s="115"/>
      <c r="BK1399" s="115"/>
      <c r="BQ1399" s="74" t="str">
        <f t="shared" si="765"/>
        <v>19620-(16)</v>
      </c>
      <c r="BR1399" s="120" t="str">
        <f t="shared" si="766"/>
        <v>End Cap-Bird Screen</v>
      </c>
      <c r="BS1399" s="120">
        <f t="shared" si="767"/>
        <v>61.199999999999996</v>
      </c>
      <c r="BU1399" s="74" t="str">
        <f t="shared" si="768"/>
        <v>19620-(14)</v>
      </c>
      <c r="BV1399" s="120" t="str">
        <f t="shared" si="769"/>
        <v>End Cap-Bird Screen</v>
      </c>
      <c r="BW1399" s="120">
        <f t="shared" si="770"/>
        <v>66.3</v>
      </c>
      <c r="BY1399" s="74" t="str">
        <f t="shared" si="771"/>
        <v>19620-(12)</v>
      </c>
      <c r="BZ1399" s="120" t="str">
        <f t="shared" si="772"/>
        <v>End Cap-Bird Screen</v>
      </c>
      <c r="CA1399" s="120">
        <f t="shared" si="773"/>
        <v>71.399999999999991</v>
      </c>
      <c r="CC1399" s="115" t="str">
        <f t="shared" si="774"/>
        <v>19620-(10)</v>
      </c>
      <c r="CD1399" s="120" t="str">
        <f t="shared" si="775"/>
        <v>End Cap-Bird Screen</v>
      </c>
      <c r="CE1399" s="417">
        <f t="shared" si="776"/>
        <v>76.5</v>
      </c>
      <c r="CF1399" s="115"/>
      <c r="CG1399" s="115" t="str">
        <f t="shared" si="777"/>
        <v xml:space="preserve"> </v>
      </c>
      <c r="CH1399" s="120" t="str">
        <f t="shared" si="778"/>
        <v xml:space="preserve"> </v>
      </c>
      <c r="CI1399" s="417" t="str">
        <f t="shared" si="779"/>
        <v xml:space="preserve"> </v>
      </c>
      <c r="CJ1399" s="115"/>
      <c r="CK1399" s="115" t="str">
        <f t="shared" si="780"/>
        <v xml:space="preserve"> </v>
      </c>
      <c r="CL1399" s="120" t="str">
        <f t="shared" si="781"/>
        <v xml:space="preserve"> </v>
      </c>
      <c r="CM1399" s="417" t="str">
        <f t="shared" si="784"/>
        <v xml:space="preserve"> </v>
      </c>
      <c r="IS1399" s="107">
        <v>30.2</v>
      </c>
    </row>
    <row r="1400" spans="2:253" s="74" customFormat="1" ht="17.100000000000001" hidden="1" customHeight="1" x14ac:dyDescent="0.25">
      <c r="B1400" s="504">
        <f>IF(AND('KB Duct Parts'!$BL$14=1,'KB Duct Parts'!U35&gt;0),'KB Duct Parts'!U35,0)</f>
        <v>0</v>
      </c>
      <c r="C1400" s="508">
        <v>19622</v>
      </c>
      <c r="D1400" s="506">
        <f t="shared" si="750"/>
        <v>19622</v>
      </c>
      <c r="E1400" s="504" t="s">
        <v>878</v>
      </c>
      <c r="F1400" s="508" t="str">
        <f t="shared" si="751"/>
        <v xml:space="preserve"> </v>
      </c>
      <c r="G1400" s="509" t="s">
        <v>1439</v>
      </c>
      <c r="H1400" s="504" t="s">
        <v>923</v>
      </c>
      <c r="I1400" s="1035" t="s">
        <v>855</v>
      </c>
      <c r="J1400" s="1036"/>
      <c r="K1400" s="516" t="s">
        <v>881</v>
      </c>
      <c r="L1400" s="521">
        <v>18</v>
      </c>
      <c r="M1400" s="517" t="str">
        <f t="shared" si="782"/>
        <v>Y</v>
      </c>
      <c r="N1400" s="514">
        <f t="shared" si="752"/>
        <v>52.6</v>
      </c>
      <c r="O1400" s="518">
        <f t="shared" si="758"/>
        <v>0</v>
      </c>
      <c r="P1400" s="680">
        <f>'KB Duct Parts'!$AE$3</f>
        <v>0</v>
      </c>
      <c r="Q1400" s="681">
        <f t="shared" si="753"/>
        <v>0</v>
      </c>
      <c r="R1400" s="682">
        <f t="shared" si="754"/>
        <v>0</v>
      </c>
      <c r="S1400" s="716">
        <f t="shared" si="755"/>
        <v>0.35</v>
      </c>
      <c r="T1400" s="679">
        <f t="shared" si="756"/>
        <v>0</v>
      </c>
      <c r="U1400" s="679">
        <f t="shared" si="757"/>
        <v>0</v>
      </c>
      <c r="Y1400" s="120"/>
      <c r="AD1400" s="80"/>
      <c r="AE1400" s="75"/>
      <c r="AF1400" s="370">
        <v>18</v>
      </c>
      <c r="AG1400" s="374">
        <v>16</v>
      </c>
      <c r="AH1400" s="378">
        <v>14</v>
      </c>
      <c r="AI1400" s="381">
        <v>12</v>
      </c>
      <c r="AJ1400" s="386">
        <v>10</v>
      </c>
      <c r="AK1400" s="391"/>
      <c r="AL1400" s="386"/>
      <c r="AM1400" s="363">
        <f t="shared" si="783"/>
        <v>1</v>
      </c>
      <c r="AN1400" s="578">
        <v>52.6</v>
      </c>
      <c r="AO1400" s="120">
        <f t="shared" si="764"/>
        <v>63.12</v>
      </c>
      <c r="AP1400" s="120">
        <f t="shared" si="759"/>
        <v>68.38000000000001</v>
      </c>
      <c r="AQ1400" s="120">
        <f t="shared" si="760"/>
        <v>73.64</v>
      </c>
      <c r="AR1400" s="120">
        <f t="shared" si="761"/>
        <v>78.900000000000006</v>
      </c>
      <c r="AS1400" s="120">
        <f t="shared" si="762"/>
        <v>0</v>
      </c>
      <c r="AT1400" s="120">
        <f t="shared" si="763"/>
        <v>0</v>
      </c>
      <c r="AU1400" s="74" t="s">
        <v>717</v>
      </c>
      <c r="AV1400" s="115"/>
      <c r="AW1400" s="395"/>
      <c r="AX1400" s="571">
        <v>1.2</v>
      </c>
      <c r="AY1400" s="572">
        <v>1.3</v>
      </c>
      <c r="AZ1400" s="572">
        <v>1.4</v>
      </c>
      <c r="BA1400" s="572">
        <v>1.5</v>
      </c>
      <c r="BB1400" s="573">
        <v>0</v>
      </c>
      <c r="BC1400" s="395">
        <v>0</v>
      </c>
      <c r="BD1400" s="115"/>
      <c r="BE1400" s="115"/>
      <c r="BF1400" s="115"/>
      <c r="BG1400" s="115"/>
      <c r="BH1400" s="115"/>
      <c r="BI1400" s="115"/>
      <c r="BJ1400" s="115"/>
      <c r="BK1400" s="115"/>
      <c r="BQ1400" s="74" t="str">
        <f t="shared" si="765"/>
        <v>19622-(16)</v>
      </c>
      <c r="BR1400" s="120" t="str">
        <f t="shared" si="766"/>
        <v>End Cap-Bird Screen</v>
      </c>
      <c r="BS1400" s="120">
        <f t="shared" si="767"/>
        <v>63.12</v>
      </c>
      <c r="BU1400" s="74" t="str">
        <f t="shared" si="768"/>
        <v>19622-(14)</v>
      </c>
      <c r="BV1400" s="120" t="str">
        <f t="shared" si="769"/>
        <v>End Cap-Bird Screen</v>
      </c>
      <c r="BW1400" s="120">
        <f t="shared" si="770"/>
        <v>68.38000000000001</v>
      </c>
      <c r="BY1400" s="74" t="str">
        <f t="shared" si="771"/>
        <v>19622-(12)</v>
      </c>
      <c r="BZ1400" s="120" t="str">
        <f t="shared" si="772"/>
        <v>End Cap-Bird Screen</v>
      </c>
      <c r="CA1400" s="120">
        <f t="shared" si="773"/>
        <v>73.64</v>
      </c>
      <c r="CC1400" s="115" t="str">
        <f t="shared" si="774"/>
        <v>19622-(10)</v>
      </c>
      <c r="CD1400" s="120" t="str">
        <f t="shared" si="775"/>
        <v>End Cap-Bird Screen</v>
      </c>
      <c r="CE1400" s="417">
        <f t="shared" si="776"/>
        <v>78.900000000000006</v>
      </c>
      <c r="CF1400" s="115"/>
      <c r="CG1400" s="115" t="str">
        <f t="shared" si="777"/>
        <v xml:space="preserve"> </v>
      </c>
      <c r="CH1400" s="120" t="str">
        <f t="shared" si="778"/>
        <v xml:space="preserve"> </v>
      </c>
      <c r="CI1400" s="417" t="str">
        <f t="shared" si="779"/>
        <v xml:space="preserve"> </v>
      </c>
      <c r="CJ1400" s="115"/>
      <c r="CK1400" s="115" t="str">
        <f t="shared" si="780"/>
        <v xml:space="preserve"> </v>
      </c>
      <c r="CL1400" s="120" t="str">
        <f t="shared" si="781"/>
        <v xml:space="preserve"> </v>
      </c>
      <c r="CM1400" s="417" t="str">
        <f t="shared" si="784"/>
        <v xml:space="preserve"> </v>
      </c>
      <c r="IS1400" s="107">
        <v>31.2</v>
      </c>
    </row>
    <row r="1401" spans="2:253" s="74" customFormat="1" ht="17.100000000000001" hidden="1" customHeight="1" x14ac:dyDescent="0.25">
      <c r="B1401" s="504">
        <f>IF(AND('KB Duct Parts'!$BL$14=1,'KB Duct Parts'!U36&gt;0),'KB Duct Parts'!U36,0)</f>
        <v>0</v>
      </c>
      <c r="C1401" s="508">
        <v>19624</v>
      </c>
      <c r="D1401" s="506">
        <f t="shared" ref="D1401:D1464" si="785">IF(AM1401=1,C1401,(C1401&amp;"  ("&amp;L1401&amp;"ga)"))</f>
        <v>19624</v>
      </c>
      <c r="E1401" s="504" t="s">
        <v>1338</v>
      </c>
      <c r="F1401" s="508" t="str">
        <f t="shared" si="751"/>
        <v xml:space="preserve"> </v>
      </c>
      <c r="G1401" s="509" t="s">
        <v>1439</v>
      </c>
      <c r="H1401" s="504" t="s">
        <v>923</v>
      </c>
      <c r="I1401" s="1035" t="s">
        <v>855</v>
      </c>
      <c r="J1401" s="1036"/>
      <c r="K1401" s="516" t="s">
        <v>881</v>
      </c>
      <c r="L1401" s="521">
        <v>18</v>
      </c>
      <c r="M1401" s="517" t="str">
        <f>IF(AM1401=1,"Y",IF(AM1401&gt;1,"NR"," "))</f>
        <v>Y</v>
      </c>
      <c r="N1401" s="514">
        <f t="shared" si="752"/>
        <v>58.4</v>
      </c>
      <c r="O1401" s="518">
        <f t="shared" si="758"/>
        <v>0</v>
      </c>
      <c r="P1401" s="680">
        <f>'KB Duct Parts'!$AE$3</f>
        <v>0</v>
      </c>
      <c r="Q1401" s="681">
        <f t="shared" si="753"/>
        <v>0</v>
      </c>
      <c r="R1401" s="682">
        <f t="shared" si="754"/>
        <v>0</v>
      </c>
      <c r="S1401" s="716">
        <f t="shared" si="755"/>
        <v>0.35</v>
      </c>
      <c r="T1401" s="679">
        <f t="shared" si="756"/>
        <v>0</v>
      </c>
      <c r="U1401" s="679">
        <f t="shared" si="757"/>
        <v>0</v>
      </c>
      <c r="Y1401" s="120"/>
      <c r="AD1401" s="80"/>
      <c r="AE1401" s="75"/>
      <c r="AF1401" s="370">
        <v>18</v>
      </c>
      <c r="AG1401" s="374">
        <v>16</v>
      </c>
      <c r="AH1401" s="378">
        <v>14</v>
      </c>
      <c r="AI1401" s="381">
        <v>12</v>
      </c>
      <c r="AJ1401" s="386">
        <v>10</v>
      </c>
      <c r="AK1401" s="391"/>
      <c r="AL1401" s="386"/>
      <c r="AM1401" s="363">
        <f t="shared" si="783"/>
        <v>1</v>
      </c>
      <c r="AN1401" s="578">
        <v>58.4</v>
      </c>
      <c r="AO1401" s="120">
        <f t="shared" si="764"/>
        <v>70.08</v>
      </c>
      <c r="AP1401" s="120">
        <f t="shared" si="759"/>
        <v>75.92</v>
      </c>
      <c r="AQ1401" s="120">
        <f t="shared" si="760"/>
        <v>81.759999999999991</v>
      </c>
      <c r="AR1401" s="120">
        <f t="shared" si="761"/>
        <v>87.6</v>
      </c>
      <c r="AS1401" s="120">
        <f t="shared" si="762"/>
        <v>0</v>
      </c>
      <c r="AT1401" s="120">
        <f t="shared" si="763"/>
        <v>0</v>
      </c>
      <c r="AU1401" s="74" t="s">
        <v>717</v>
      </c>
      <c r="AV1401" s="115"/>
      <c r="AW1401" s="395"/>
      <c r="AX1401" s="571">
        <v>1.2</v>
      </c>
      <c r="AY1401" s="572">
        <v>1.3</v>
      </c>
      <c r="AZ1401" s="572">
        <v>1.4</v>
      </c>
      <c r="BA1401" s="572">
        <v>1.5</v>
      </c>
      <c r="BB1401" s="573">
        <v>0</v>
      </c>
      <c r="BC1401" s="395">
        <v>0</v>
      </c>
      <c r="BD1401" s="115"/>
      <c r="BE1401" s="115"/>
      <c r="BF1401" s="115"/>
      <c r="BG1401" s="115"/>
      <c r="BH1401" s="115"/>
      <c r="BI1401" s="115"/>
      <c r="BJ1401" s="115"/>
      <c r="BK1401" s="115"/>
      <c r="BQ1401" s="74" t="str">
        <f t="shared" si="765"/>
        <v>19624-(16)</v>
      </c>
      <c r="BR1401" s="120" t="str">
        <f t="shared" si="766"/>
        <v>End Cap-Bird Screen</v>
      </c>
      <c r="BS1401" s="120">
        <f t="shared" si="767"/>
        <v>70.08</v>
      </c>
      <c r="BU1401" s="74" t="str">
        <f t="shared" si="768"/>
        <v>19624-(14)</v>
      </c>
      <c r="BV1401" s="120" t="str">
        <f t="shared" si="769"/>
        <v>End Cap-Bird Screen</v>
      </c>
      <c r="BW1401" s="120">
        <f t="shared" si="770"/>
        <v>75.92</v>
      </c>
      <c r="BY1401" s="74" t="str">
        <f t="shared" si="771"/>
        <v>19624-(12)</v>
      </c>
      <c r="BZ1401" s="120" t="str">
        <f t="shared" si="772"/>
        <v>End Cap-Bird Screen</v>
      </c>
      <c r="CA1401" s="120">
        <f t="shared" si="773"/>
        <v>81.759999999999991</v>
      </c>
      <c r="CC1401" s="115" t="str">
        <f t="shared" si="774"/>
        <v>19624-(10)</v>
      </c>
      <c r="CD1401" s="120" t="str">
        <f t="shared" si="775"/>
        <v>End Cap-Bird Screen</v>
      </c>
      <c r="CE1401" s="417">
        <f t="shared" si="776"/>
        <v>87.6</v>
      </c>
      <c r="CF1401" s="115"/>
      <c r="CG1401" s="115" t="str">
        <f t="shared" si="777"/>
        <v xml:space="preserve"> </v>
      </c>
      <c r="CH1401" s="120" t="str">
        <f t="shared" si="778"/>
        <v xml:space="preserve"> </v>
      </c>
      <c r="CI1401" s="417" t="str">
        <f t="shared" si="779"/>
        <v xml:space="preserve"> </v>
      </c>
      <c r="CJ1401" s="115"/>
      <c r="CK1401" s="115" t="str">
        <f t="shared" si="780"/>
        <v xml:space="preserve"> </v>
      </c>
      <c r="CL1401" s="120" t="str">
        <f t="shared" si="781"/>
        <v xml:space="preserve"> </v>
      </c>
      <c r="CM1401" s="417" t="str">
        <f t="shared" si="784"/>
        <v xml:space="preserve"> </v>
      </c>
      <c r="IS1401" s="107"/>
    </row>
    <row r="1402" spans="2:253" s="74" customFormat="1" ht="17.100000000000001" hidden="1" customHeight="1" x14ac:dyDescent="0.25">
      <c r="B1402" s="504">
        <f>IF(AND('KB Duct Parts'!$BL$14=1,'KB Duct Parts'!X17&gt;0),'KB Duct Parts'!X17,0)</f>
        <v>0</v>
      </c>
      <c r="C1402" s="508"/>
      <c r="D1402" s="506">
        <f t="shared" si="785"/>
        <v>0</v>
      </c>
      <c r="E1402" s="504"/>
      <c r="F1402" s="508" t="str">
        <f t="shared" si="751"/>
        <v xml:space="preserve"> </v>
      </c>
      <c r="G1402" s="509" t="s">
        <v>631</v>
      </c>
      <c r="H1402" s="504" t="s">
        <v>923</v>
      </c>
      <c r="I1402" s="1035" t="s">
        <v>1482</v>
      </c>
      <c r="J1402" s="1036"/>
      <c r="K1402" s="516" t="s">
        <v>881</v>
      </c>
      <c r="L1402" s="535"/>
      <c r="M1402" s="532" t="s">
        <v>1700</v>
      </c>
      <c r="N1402" s="514">
        <f t="shared" si="752"/>
        <v>0</v>
      </c>
      <c r="O1402" s="518">
        <f t="shared" si="758"/>
        <v>0</v>
      </c>
      <c r="P1402" s="680">
        <f>'KB Duct Parts'!$AE$3</f>
        <v>0</v>
      </c>
      <c r="Q1402" s="681">
        <f t="shared" si="753"/>
        <v>0</v>
      </c>
      <c r="R1402" s="682">
        <f t="shared" si="754"/>
        <v>0</v>
      </c>
      <c r="S1402" s="716">
        <v>0.1</v>
      </c>
      <c r="T1402" s="679">
        <f t="shared" si="756"/>
        <v>0</v>
      </c>
      <c r="U1402" s="679">
        <f t="shared" si="757"/>
        <v>0</v>
      </c>
      <c r="Y1402" s="120"/>
      <c r="AD1402" s="80"/>
      <c r="AE1402" s="75"/>
      <c r="AF1402" s="370"/>
      <c r="AG1402" s="375"/>
      <c r="AH1402" s="379"/>
      <c r="AI1402" s="383"/>
      <c r="AJ1402" s="388"/>
      <c r="AK1402" s="392"/>
      <c r="AL1402" s="388"/>
      <c r="AM1402" s="363">
        <f t="shared" si="783"/>
        <v>1</v>
      </c>
      <c r="AN1402" s="578">
        <v>0</v>
      </c>
      <c r="AO1402" s="78">
        <f t="shared" si="764"/>
        <v>0</v>
      </c>
      <c r="AP1402" s="78">
        <f t="shared" si="759"/>
        <v>0</v>
      </c>
      <c r="AQ1402" s="78">
        <f t="shared" si="760"/>
        <v>0</v>
      </c>
      <c r="AR1402" s="78">
        <f t="shared" si="761"/>
        <v>0</v>
      </c>
      <c r="AS1402" s="78">
        <f t="shared" si="762"/>
        <v>0</v>
      </c>
      <c r="AT1402" s="78">
        <f t="shared" si="763"/>
        <v>0</v>
      </c>
      <c r="AU1402" s="74" t="s">
        <v>717</v>
      </c>
      <c r="AV1402" s="115"/>
      <c r="AW1402" s="395"/>
      <c r="AX1402" s="571">
        <v>0</v>
      </c>
      <c r="AY1402" s="572">
        <v>0</v>
      </c>
      <c r="AZ1402" s="572">
        <v>0</v>
      </c>
      <c r="BA1402" s="572">
        <v>0</v>
      </c>
      <c r="BB1402" s="573">
        <v>0</v>
      </c>
      <c r="BC1402" s="395">
        <v>0</v>
      </c>
      <c r="BD1402" s="115"/>
      <c r="BE1402" s="115"/>
      <c r="BF1402" s="115"/>
      <c r="BG1402" s="115"/>
      <c r="BH1402" s="115"/>
      <c r="BI1402" s="115"/>
      <c r="BJ1402" s="115"/>
      <c r="BK1402" s="115"/>
      <c r="BQ1402" s="74" t="str">
        <f t="shared" si="765"/>
        <v xml:space="preserve"> </v>
      </c>
      <c r="BR1402" s="120" t="str">
        <f t="shared" si="766"/>
        <v xml:space="preserve"> </v>
      </c>
      <c r="BS1402" s="120" t="str">
        <f t="shared" si="767"/>
        <v xml:space="preserve"> </v>
      </c>
      <c r="BU1402" s="74" t="str">
        <f t="shared" si="768"/>
        <v xml:space="preserve"> </v>
      </c>
      <c r="BV1402" s="120" t="str">
        <f t="shared" si="769"/>
        <v xml:space="preserve"> </v>
      </c>
      <c r="BW1402" s="120" t="str">
        <f t="shared" si="770"/>
        <v xml:space="preserve">  </v>
      </c>
      <c r="BY1402" s="74" t="str">
        <f t="shared" si="771"/>
        <v xml:space="preserve"> </v>
      </c>
      <c r="BZ1402" s="120" t="str">
        <f t="shared" si="772"/>
        <v xml:space="preserve"> </v>
      </c>
      <c r="CA1402" s="120" t="str">
        <f t="shared" si="773"/>
        <v xml:space="preserve"> </v>
      </c>
      <c r="CC1402" s="115" t="str">
        <f t="shared" si="774"/>
        <v xml:space="preserve"> </v>
      </c>
      <c r="CD1402" s="120" t="str">
        <f t="shared" si="775"/>
        <v xml:space="preserve"> </v>
      </c>
      <c r="CE1402" s="417" t="str">
        <f t="shared" si="776"/>
        <v xml:space="preserve"> </v>
      </c>
      <c r="CF1402" s="115"/>
      <c r="CG1402" s="115" t="str">
        <f t="shared" si="777"/>
        <v xml:space="preserve"> </v>
      </c>
      <c r="CH1402" s="120" t="str">
        <f t="shared" si="778"/>
        <v xml:space="preserve"> </v>
      </c>
      <c r="CI1402" s="417" t="str">
        <f t="shared" si="779"/>
        <v xml:space="preserve"> </v>
      </c>
      <c r="CJ1402" s="115"/>
      <c r="CK1402" s="115" t="str">
        <f t="shared" si="780"/>
        <v xml:space="preserve"> </v>
      </c>
      <c r="CL1402" s="120" t="str">
        <f t="shared" si="781"/>
        <v xml:space="preserve"> </v>
      </c>
      <c r="CM1402" s="417" t="str">
        <f t="shared" si="784"/>
        <v xml:space="preserve"> </v>
      </c>
      <c r="IS1402" s="107"/>
    </row>
    <row r="1403" spans="2:253" s="74" customFormat="1" ht="17.100000000000001" hidden="1" customHeight="1" x14ac:dyDescent="0.25">
      <c r="B1403" s="504">
        <f>IF(AND('KB Duct Parts'!$BL$14=1,'KB Duct Parts'!X18&gt;0),'KB Duct Parts'!X18,0)</f>
        <v>0</v>
      </c>
      <c r="C1403" s="508"/>
      <c r="D1403" s="506">
        <f t="shared" si="785"/>
        <v>0</v>
      </c>
      <c r="E1403" s="504"/>
      <c r="F1403" s="508" t="str">
        <f t="shared" si="751"/>
        <v xml:space="preserve"> </v>
      </c>
      <c r="G1403" s="509" t="s">
        <v>632</v>
      </c>
      <c r="H1403" s="504" t="s">
        <v>923</v>
      </c>
      <c r="I1403" s="1035" t="s">
        <v>1482</v>
      </c>
      <c r="J1403" s="1036"/>
      <c r="K1403" s="516" t="s">
        <v>881</v>
      </c>
      <c r="L1403" s="535"/>
      <c r="M1403" s="532" t="s">
        <v>1700</v>
      </c>
      <c r="N1403" s="514">
        <f t="shared" si="752"/>
        <v>0</v>
      </c>
      <c r="O1403" s="518">
        <f t="shared" si="758"/>
        <v>0</v>
      </c>
      <c r="P1403" s="680">
        <f>'KB Duct Parts'!$AE$3</f>
        <v>0</v>
      </c>
      <c r="Q1403" s="681">
        <f t="shared" si="753"/>
        <v>0</v>
      </c>
      <c r="R1403" s="682">
        <f t="shared" si="754"/>
        <v>0</v>
      </c>
      <c r="S1403" s="716">
        <v>0.1</v>
      </c>
      <c r="T1403" s="679">
        <f t="shared" si="756"/>
        <v>0</v>
      </c>
      <c r="U1403" s="679">
        <f t="shared" si="757"/>
        <v>0</v>
      </c>
      <c r="Y1403" s="120"/>
      <c r="AD1403" s="80"/>
      <c r="AE1403" s="75"/>
      <c r="AF1403" s="370"/>
      <c r="AG1403" s="375"/>
      <c r="AH1403" s="379"/>
      <c r="AI1403" s="383"/>
      <c r="AJ1403" s="388"/>
      <c r="AK1403" s="392"/>
      <c r="AL1403" s="388"/>
      <c r="AM1403" s="363">
        <f t="shared" si="783"/>
        <v>1</v>
      </c>
      <c r="AN1403" s="578">
        <v>0</v>
      </c>
      <c r="AO1403" s="78">
        <f t="shared" si="764"/>
        <v>0</v>
      </c>
      <c r="AP1403" s="78">
        <f t="shared" si="759"/>
        <v>0</v>
      </c>
      <c r="AQ1403" s="78">
        <f t="shared" si="760"/>
        <v>0</v>
      </c>
      <c r="AR1403" s="78">
        <f t="shared" si="761"/>
        <v>0</v>
      </c>
      <c r="AS1403" s="78">
        <f t="shared" si="762"/>
        <v>0</v>
      </c>
      <c r="AT1403" s="78">
        <f t="shared" si="763"/>
        <v>0</v>
      </c>
      <c r="AU1403" s="74" t="s">
        <v>717</v>
      </c>
      <c r="AV1403" s="115"/>
      <c r="AW1403" s="395"/>
      <c r="AX1403" s="571">
        <v>0</v>
      </c>
      <c r="AY1403" s="572">
        <v>0</v>
      </c>
      <c r="AZ1403" s="572">
        <v>0</v>
      </c>
      <c r="BA1403" s="572">
        <v>0</v>
      </c>
      <c r="BB1403" s="573">
        <v>0</v>
      </c>
      <c r="BC1403" s="395">
        <v>0</v>
      </c>
      <c r="BD1403" s="115"/>
      <c r="BE1403" s="115"/>
      <c r="BF1403" s="115"/>
      <c r="BG1403" s="115"/>
      <c r="BH1403" s="115"/>
      <c r="BI1403" s="115"/>
      <c r="BJ1403" s="115"/>
      <c r="BK1403" s="115"/>
      <c r="BQ1403" s="74" t="str">
        <f t="shared" si="765"/>
        <v xml:space="preserve"> </v>
      </c>
      <c r="BR1403" s="120" t="str">
        <f t="shared" si="766"/>
        <v xml:space="preserve"> </v>
      </c>
      <c r="BS1403" s="120" t="str">
        <f t="shared" si="767"/>
        <v xml:space="preserve"> </v>
      </c>
      <c r="BU1403" s="74" t="str">
        <f t="shared" si="768"/>
        <v xml:space="preserve"> </v>
      </c>
      <c r="BV1403" s="120" t="str">
        <f t="shared" si="769"/>
        <v xml:space="preserve"> </v>
      </c>
      <c r="BW1403" s="120" t="str">
        <f t="shared" si="770"/>
        <v xml:space="preserve">  </v>
      </c>
      <c r="BY1403" s="74" t="str">
        <f t="shared" si="771"/>
        <v xml:space="preserve"> </v>
      </c>
      <c r="BZ1403" s="120" t="str">
        <f t="shared" si="772"/>
        <v xml:space="preserve"> </v>
      </c>
      <c r="CA1403" s="120" t="str">
        <f t="shared" si="773"/>
        <v xml:space="preserve"> </v>
      </c>
      <c r="CC1403" s="115" t="str">
        <f t="shared" si="774"/>
        <v xml:space="preserve"> </v>
      </c>
      <c r="CD1403" s="120" t="str">
        <f t="shared" si="775"/>
        <v xml:space="preserve"> </v>
      </c>
      <c r="CE1403" s="417" t="str">
        <f t="shared" si="776"/>
        <v xml:space="preserve"> </v>
      </c>
      <c r="CF1403" s="115"/>
      <c r="CG1403" s="115" t="str">
        <f t="shared" si="777"/>
        <v xml:space="preserve"> </v>
      </c>
      <c r="CH1403" s="120" t="str">
        <f t="shared" si="778"/>
        <v xml:space="preserve"> </v>
      </c>
      <c r="CI1403" s="417" t="str">
        <f t="shared" si="779"/>
        <v xml:space="preserve"> </v>
      </c>
      <c r="CJ1403" s="115"/>
      <c r="CK1403" s="115" t="str">
        <f t="shared" si="780"/>
        <v xml:space="preserve"> </v>
      </c>
      <c r="CL1403" s="120" t="str">
        <f t="shared" si="781"/>
        <v xml:space="preserve"> </v>
      </c>
      <c r="CM1403" s="417" t="str">
        <f t="shared" si="784"/>
        <v xml:space="preserve"> </v>
      </c>
      <c r="IS1403" s="107"/>
    </row>
    <row r="1404" spans="2:253" s="74" customFormat="1" ht="17.100000000000001" hidden="1" customHeight="1" x14ac:dyDescent="0.25">
      <c r="B1404" s="504">
        <f>IF(AND('KB Duct Parts'!$BL$14=1,'KB Duct Parts'!X19&gt;0),'KB Duct Parts'!X19,0)</f>
        <v>0</v>
      </c>
      <c r="C1404" s="508"/>
      <c r="D1404" s="506">
        <f t="shared" si="785"/>
        <v>0</v>
      </c>
      <c r="E1404" s="504"/>
      <c r="F1404" s="508" t="str">
        <f t="shared" si="751"/>
        <v xml:space="preserve"> </v>
      </c>
      <c r="G1404" s="509" t="s">
        <v>633</v>
      </c>
      <c r="H1404" s="504" t="s">
        <v>923</v>
      </c>
      <c r="I1404" s="1035" t="s">
        <v>1482</v>
      </c>
      <c r="J1404" s="1036"/>
      <c r="K1404" s="516" t="s">
        <v>881</v>
      </c>
      <c r="L1404" s="535"/>
      <c r="M1404" s="532" t="s">
        <v>1700</v>
      </c>
      <c r="N1404" s="514">
        <f t="shared" si="752"/>
        <v>0</v>
      </c>
      <c r="O1404" s="518">
        <f t="shared" si="758"/>
        <v>0</v>
      </c>
      <c r="P1404" s="680">
        <f>'KB Duct Parts'!$AE$3</f>
        <v>0</v>
      </c>
      <c r="Q1404" s="681">
        <f t="shared" si="753"/>
        <v>0</v>
      </c>
      <c r="R1404" s="682">
        <f t="shared" si="754"/>
        <v>0</v>
      </c>
      <c r="S1404" s="716">
        <v>0.1</v>
      </c>
      <c r="T1404" s="679">
        <f t="shared" si="756"/>
        <v>0</v>
      </c>
      <c r="U1404" s="679">
        <f t="shared" si="757"/>
        <v>0</v>
      </c>
      <c r="Y1404" s="120"/>
      <c r="AD1404" s="80"/>
      <c r="AE1404" s="75"/>
      <c r="AF1404" s="370"/>
      <c r="AG1404" s="375"/>
      <c r="AH1404" s="379"/>
      <c r="AI1404" s="383"/>
      <c r="AJ1404" s="388"/>
      <c r="AK1404" s="392"/>
      <c r="AL1404" s="388"/>
      <c r="AM1404" s="363">
        <f t="shared" si="783"/>
        <v>1</v>
      </c>
      <c r="AN1404" s="578">
        <v>0</v>
      </c>
      <c r="AO1404" s="78">
        <f t="shared" si="764"/>
        <v>0</v>
      </c>
      <c r="AP1404" s="78">
        <f t="shared" si="759"/>
        <v>0</v>
      </c>
      <c r="AQ1404" s="78">
        <f t="shared" si="760"/>
        <v>0</v>
      </c>
      <c r="AR1404" s="78">
        <f t="shared" si="761"/>
        <v>0</v>
      </c>
      <c r="AS1404" s="78">
        <f t="shared" si="762"/>
        <v>0</v>
      </c>
      <c r="AT1404" s="78">
        <f t="shared" si="763"/>
        <v>0</v>
      </c>
      <c r="AU1404" s="74" t="s">
        <v>717</v>
      </c>
      <c r="AV1404" s="115"/>
      <c r="AW1404" s="395"/>
      <c r="AX1404" s="571">
        <v>0</v>
      </c>
      <c r="AY1404" s="572">
        <v>0</v>
      </c>
      <c r="AZ1404" s="572">
        <v>0</v>
      </c>
      <c r="BA1404" s="572">
        <v>0</v>
      </c>
      <c r="BB1404" s="573">
        <v>0</v>
      </c>
      <c r="BC1404" s="395">
        <v>0</v>
      </c>
      <c r="BD1404" s="115"/>
      <c r="BE1404" s="115"/>
      <c r="BF1404" s="115"/>
      <c r="BG1404" s="115"/>
      <c r="BH1404" s="115"/>
      <c r="BI1404" s="115"/>
      <c r="BJ1404" s="115"/>
      <c r="BK1404" s="115"/>
      <c r="BQ1404" s="74" t="str">
        <f t="shared" si="765"/>
        <v xml:space="preserve"> </v>
      </c>
      <c r="BR1404" s="120" t="str">
        <f t="shared" si="766"/>
        <v xml:space="preserve"> </v>
      </c>
      <c r="BS1404" s="120" t="str">
        <f t="shared" si="767"/>
        <v xml:space="preserve"> </v>
      </c>
      <c r="BU1404" s="74" t="str">
        <f t="shared" si="768"/>
        <v xml:space="preserve"> </v>
      </c>
      <c r="BV1404" s="120" t="str">
        <f t="shared" si="769"/>
        <v xml:space="preserve"> </v>
      </c>
      <c r="BW1404" s="120" t="str">
        <f t="shared" si="770"/>
        <v xml:space="preserve">  </v>
      </c>
      <c r="BY1404" s="74" t="str">
        <f t="shared" si="771"/>
        <v xml:space="preserve"> </v>
      </c>
      <c r="BZ1404" s="120" t="str">
        <f t="shared" si="772"/>
        <v xml:space="preserve"> </v>
      </c>
      <c r="CA1404" s="120" t="str">
        <f t="shared" si="773"/>
        <v xml:space="preserve"> </v>
      </c>
      <c r="CC1404" s="115" t="str">
        <f t="shared" si="774"/>
        <v xml:space="preserve"> </v>
      </c>
      <c r="CD1404" s="120" t="str">
        <f t="shared" si="775"/>
        <v xml:space="preserve"> </v>
      </c>
      <c r="CE1404" s="417" t="str">
        <f t="shared" si="776"/>
        <v xml:space="preserve"> </v>
      </c>
      <c r="CF1404" s="115"/>
      <c r="CG1404" s="115" t="str">
        <f t="shared" si="777"/>
        <v xml:space="preserve"> </v>
      </c>
      <c r="CH1404" s="120" t="str">
        <f t="shared" si="778"/>
        <v xml:space="preserve"> </v>
      </c>
      <c r="CI1404" s="417" t="str">
        <f t="shared" si="779"/>
        <v xml:space="preserve"> </v>
      </c>
      <c r="CJ1404" s="115"/>
      <c r="CK1404" s="115" t="str">
        <f t="shared" si="780"/>
        <v xml:space="preserve"> </v>
      </c>
      <c r="CL1404" s="120" t="str">
        <f t="shared" si="781"/>
        <v xml:space="preserve"> </v>
      </c>
      <c r="CM1404" s="417" t="str">
        <f t="shared" si="784"/>
        <v xml:space="preserve"> </v>
      </c>
      <c r="IS1404" s="107"/>
    </row>
    <row r="1405" spans="2:253" s="74" customFormat="1" ht="17.100000000000001" hidden="1" customHeight="1" x14ac:dyDescent="0.25">
      <c r="B1405" s="504">
        <f>IF(AND('KB Duct Parts'!$BL$14=1,'KB Duct Parts'!X20&gt;0),'KB Duct Parts'!X20,0)</f>
        <v>0</v>
      </c>
      <c r="C1405" s="508"/>
      <c r="D1405" s="506">
        <f t="shared" si="785"/>
        <v>0</v>
      </c>
      <c r="E1405" s="504"/>
      <c r="F1405" s="508" t="str">
        <f t="shared" si="751"/>
        <v xml:space="preserve"> </v>
      </c>
      <c r="G1405" s="509" t="s">
        <v>634</v>
      </c>
      <c r="H1405" s="504" t="s">
        <v>923</v>
      </c>
      <c r="I1405" s="1035" t="s">
        <v>1482</v>
      </c>
      <c r="J1405" s="1036"/>
      <c r="K1405" s="516" t="s">
        <v>881</v>
      </c>
      <c r="L1405" s="535"/>
      <c r="M1405" s="532" t="s">
        <v>1700</v>
      </c>
      <c r="N1405" s="514">
        <f t="shared" si="752"/>
        <v>0</v>
      </c>
      <c r="O1405" s="518">
        <f t="shared" si="758"/>
        <v>0</v>
      </c>
      <c r="P1405" s="680">
        <f>'KB Duct Parts'!$AE$3</f>
        <v>0</v>
      </c>
      <c r="Q1405" s="681">
        <f t="shared" si="753"/>
        <v>0</v>
      </c>
      <c r="R1405" s="682">
        <f t="shared" si="754"/>
        <v>0</v>
      </c>
      <c r="S1405" s="716">
        <v>0.1</v>
      </c>
      <c r="T1405" s="679">
        <f t="shared" si="756"/>
        <v>0</v>
      </c>
      <c r="U1405" s="679">
        <f t="shared" si="757"/>
        <v>0</v>
      </c>
      <c r="Y1405" s="120"/>
      <c r="AD1405" s="80"/>
      <c r="AE1405" s="75"/>
      <c r="AF1405" s="370"/>
      <c r="AG1405" s="375"/>
      <c r="AH1405" s="379"/>
      <c r="AI1405" s="383"/>
      <c r="AJ1405" s="388"/>
      <c r="AK1405" s="392"/>
      <c r="AL1405" s="388"/>
      <c r="AM1405" s="363">
        <f t="shared" si="783"/>
        <v>1</v>
      </c>
      <c r="AN1405" s="578">
        <v>0</v>
      </c>
      <c r="AO1405" s="78">
        <f t="shared" si="764"/>
        <v>0</v>
      </c>
      <c r="AP1405" s="78">
        <f t="shared" si="759"/>
        <v>0</v>
      </c>
      <c r="AQ1405" s="78">
        <f t="shared" si="760"/>
        <v>0</v>
      </c>
      <c r="AR1405" s="78">
        <f t="shared" si="761"/>
        <v>0</v>
      </c>
      <c r="AS1405" s="78">
        <f t="shared" si="762"/>
        <v>0</v>
      </c>
      <c r="AT1405" s="78">
        <f t="shared" si="763"/>
        <v>0</v>
      </c>
      <c r="AU1405" s="74" t="s">
        <v>717</v>
      </c>
      <c r="AV1405" s="115"/>
      <c r="AW1405" s="395"/>
      <c r="AX1405" s="571">
        <v>0</v>
      </c>
      <c r="AY1405" s="572">
        <v>0</v>
      </c>
      <c r="AZ1405" s="572">
        <v>0</v>
      </c>
      <c r="BA1405" s="572">
        <v>0</v>
      </c>
      <c r="BB1405" s="573">
        <v>0</v>
      </c>
      <c r="BC1405" s="395">
        <v>0</v>
      </c>
      <c r="BD1405" s="115"/>
      <c r="BE1405" s="115"/>
      <c r="BF1405" s="115"/>
      <c r="BG1405" s="115"/>
      <c r="BH1405" s="115"/>
      <c r="BI1405" s="115"/>
      <c r="BJ1405" s="115"/>
      <c r="BK1405" s="115"/>
      <c r="BQ1405" s="74" t="str">
        <f t="shared" si="765"/>
        <v xml:space="preserve"> </v>
      </c>
      <c r="BR1405" s="120" t="str">
        <f t="shared" si="766"/>
        <v xml:space="preserve"> </v>
      </c>
      <c r="BS1405" s="120" t="str">
        <f t="shared" si="767"/>
        <v xml:space="preserve"> </v>
      </c>
      <c r="BU1405" s="74" t="str">
        <f t="shared" si="768"/>
        <v xml:space="preserve"> </v>
      </c>
      <c r="BV1405" s="120" t="str">
        <f t="shared" si="769"/>
        <v xml:space="preserve"> </v>
      </c>
      <c r="BW1405" s="120" t="str">
        <f t="shared" si="770"/>
        <v xml:space="preserve">  </v>
      </c>
      <c r="BY1405" s="74" t="str">
        <f t="shared" si="771"/>
        <v xml:space="preserve"> </v>
      </c>
      <c r="BZ1405" s="120" t="str">
        <f t="shared" si="772"/>
        <v xml:space="preserve"> </v>
      </c>
      <c r="CA1405" s="120" t="str">
        <f t="shared" si="773"/>
        <v xml:space="preserve"> </v>
      </c>
      <c r="CC1405" s="115" t="str">
        <f t="shared" si="774"/>
        <v xml:space="preserve"> </v>
      </c>
      <c r="CD1405" s="120" t="str">
        <f t="shared" si="775"/>
        <v xml:space="preserve"> </v>
      </c>
      <c r="CE1405" s="417" t="str">
        <f t="shared" si="776"/>
        <v xml:space="preserve"> </v>
      </c>
      <c r="CF1405" s="115"/>
      <c r="CG1405" s="115" t="str">
        <f t="shared" si="777"/>
        <v xml:space="preserve"> </v>
      </c>
      <c r="CH1405" s="120" t="str">
        <f t="shared" si="778"/>
        <v xml:space="preserve"> </v>
      </c>
      <c r="CI1405" s="417" t="str">
        <f t="shared" si="779"/>
        <v xml:space="preserve"> </v>
      </c>
      <c r="CJ1405" s="115"/>
      <c r="CK1405" s="115" t="str">
        <f t="shared" si="780"/>
        <v xml:space="preserve"> </v>
      </c>
      <c r="CL1405" s="120" t="str">
        <f t="shared" si="781"/>
        <v xml:space="preserve"> </v>
      </c>
      <c r="CM1405" s="417" t="str">
        <f t="shared" si="784"/>
        <v xml:space="preserve"> </v>
      </c>
      <c r="IS1405" s="107"/>
    </row>
    <row r="1406" spans="2:253" s="74" customFormat="1" ht="17.100000000000001" hidden="1" customHeight="1" x14ac:dyDescent="0.25">
      <c r="B1406" s="504">
        <f>IF(AND('KB Duct Parts'!$BL$14=1,'KB Duct Parts'!X21&gt;0),'KB Duct Parts'!X21,0)</f>
        <v>0</v>
      </c>
      <c r="C1406" s="508"/>
      <c r="D1406" s="506">
        <f t="shared" si="785"/>
        <v>0</v>
      </c>
      <c r="E1406" s="504"/>
      <c r="F1406" s="508" t="str">
        <f t="shared" si="751"/>
        <v xml:space="preserve"> </v>
      </c>
      <c r="G1406" s="509" t="s">
        <v>635</v>
      </c>
      <c r="H1406" s="504" t="s">
        <v>923</v>
      </c>
      <c r="I1406" s="1035" t="s">
        <v>1482</v>
      </c>
      <c r="J1406" s="1036"/>
      <c r="K1406" s="516" t="s">
        <v>881</v>
      </c>
      <c r="L1406" s="535"/>
      <c r="M1406" s="532" t="s">
        <v>1700</v>
      </c>
      <c r="N1406" s="514">
        <f t="shared" si="752"/>
        <v>0</v>
      </c>
      <c r="O1406" s="518">
        <f t="shared" si="758"/>
        <v>0</v>
      </c>
      <c r="P1406" s="680">
        <f>'KB Duct Parts'!$AE$3</f>
        <v>0</v>
      </c>
      <c r="Q1406" s="681">
        <f t="shared" si="753"/>
        <v>0</v>
      </c>
      <c r="R1406" s="682">
        <f t="shared" si="754"/>
        <v>0</v>
      </c>
      <c r="S1406" s="716">
        <v>0.1</v>
      </c>
      <c r="T1406" s="679">
        <f t="shared" si="756"/>
        <v>0</v>
      </c>
      <c r="U1406" s="679">
        <f t="shared" si="757"/>
        <v>0</v>
      </c>
      <c r="Y1406" s="120"/>
      <c r="AD1406" s="80"/>
      <c r="AE1406" s="75"/>
      <c r="AF1406" s="370"/>
      <c r="AG1406" s="375"/>
      <c r="AH1406" s="379"/>
      <c r="AI1406" s="383"/>
      <c r="AJ1406" s="388"/>
      <c r="AK1406" s="392"/>
      <c r="AL1406" s="388"/>
      <c r="AM1406" s="363">
        <f t="shared" si="783"/>
        <v>1</v>
      </c>
      <c r="AN1406" s="578">
        <v>0</v>
      </c>
      <c r="AO1406" s="78">
        <f t="shared" si="764"/>
        <v>0</v>
      </c>
      <c r="AP1406" s="78">
        <f t="shared" si="759"/>
        <v>0</v>
      </c>
      <c r="AQ1406" s="78">
        <f t="shared" si="760"/>
        <v>0</v>
      </c>
      <c r="AR1406" s="78">
        <f t="shared" si="761"/>
        <v>0</v>
      </c>
      <c r="AS1406" s="78">
        <f t="shared" si="762"/>
        <v>0</v>
      </c>
      <c r="AT1406" s="78">
        <f t="shared" si="763"/>
        <v>0</v>
      </c>
      <c r="AU1406" s="74" t="s">
        <v>717</v>
      </c>
      <c r="AV1406" s="115"/>
      <c r="AW1406" s="395"/>
      <c r="AX1406" s="571">
        <v>0</v>
      </c>
      <c r="AY1406" s="572">
        <v>0</v>
      </c>
      <c r="AZ1406" s="572">
        <v>0</v>
      </c>
      <c r="BA1406" s="572">
        <v>0</v>
      </c>
      <c r="BB1406" s="573">
        <v>0</v>
      </c>
      <c r="BC1406" s="395">
        <v>0</v>
      </c>
      <c r="BD1406" s="115"/>
      <c r="BE1406" s="115"/>
      <c r="BF1406" s="115"/>
      <c r="BG1406" s="115"/>
      <c r="BH1406" s="115"/>
      <c r="BI1406" s="115"/>
      <c r="BJ1406" s="115"/>
      <c r="BK1406" s="115"/>
      <c r="BQ1406" s="74" t="str">
        <f t="shared" si="765"/>
        <v xml:space="preserve"> </v>
      </c>
      <c r="BR1406" s="120" t="str">
        <f t="shared" si="766"/>
        <v xml:space="preserve"> </v>
      </c>
      <c r="BS1406" s="120" t="str">
        <f t="shared" si="767"/>
        <v xml:space="preserve"> </v>
      </c>
      <c r="BU1406" s="74" t="str">
        <f t="shared" si="768"/>
        <v xml:space="preserve"> </v>
      </c>
      <c r="BV1406" s="120" t="str">
        <f t="shared" si="769"/>
        <v xml:space="preserve"> </v>
      </c>
      <c r="BW1406" s="120" t="str">
        <f t="shared" si="770"/>
        <v xml:space="preserve">  </v>
      </c>
      <c r="BY1406" s="74" t="str">
        <f t="shared" si="771"/>
        <v xml:space="preserve"> </v>
      </c>
      <c r="BZ1406" s="120" t="str">
        <f t="shared" si="772"/>
        <v xml:space="preserve"> </v>
      </c>
      <c r="CA1406" s="120" t="str">
        <f t="shared" si="773"/>
        <v xml:space="preserve"> </v>
      </c>
      <c r="CC1406" s="115" t="str">
        <f t="shared" si="774"/>
        <v xml:space="preserve"> </v>
      </c>
      <c r="CD1406" s="120" t="str">
        <f t="shared" si="775"/>
        <v xml:space="preserve"> </v>
      </c>
      <c r="CE1406" s="417" t="str">
        <f t="shared" si="776"/>
        <v xml:space="preserve"> </v>
      </c>
      <c r="CF1406" s="115"/>
      <c r="CG1406" s="115" t="str">
        <f t="shared" si="777"/>
        <v xml:space="preserve"> </v>
      </c>
      <c r="CH1406" s="120" t="str">
        <f t="shared" si="778"/>
        <v xml:space="preserve"> </v>
      </c>
      <c r="CI1406" s="417" t="str">
        <f t="shared" si="779"/>
        <v xml:space="preserve"> </v>
      </c>
      <c r="CJ1406" s="115"/>
      <c r="CK1406" s="115" t="str">
        <f t="shared" si="780"/>
        <v xml:space="preserve"> </v>
      </c>
      <c r="CL1406" s="120" t="str">
        <f t="shared" si="781"/>
        <v xml:space="preserve"> </v>
      </c>
      <c r="CM1406" s="417" t="str">
        <f t="shared" si="784"/>
        <v xml:space="preserve"> </v>
      </c>
      <c r="IS1406" s="107"/>
    </row>
    <row r="1407" spans="2:253" s="74" customFormat="1" ht="17.100000000000001" hidden="1" customHeight="1" x14ac:dyDescent="0.25">
      <c r="B1407" s="504">
        <f>IF(AND('KB Duct Parts'!$BL$14=1,'KB Duct Parts'!X22&gt;0),'KB Duct Parts'!X22,0)</f>
        <v>0</v>
      </c>
      <c r="C1407" s="508"/>
      <c r="D1407" s="506">
        <f t="shared" si="785"/>
        <v>0</v>
      </c>
      <c r="E1407" s="504"/>
      <c r="F1407" s="508" t="str">
        <f t="shared" si="751"/>
        <v xml:space="preserve"> </v>
      </c>
      <c r="G1407" s="509" t="s">
        <v>636</v>
      </c>
      <c r="H1407" s="504" t="s">
        <v>923</v>
      </c>
      <c r="I1407" s="1035" t="s">
        <v>1482</v>
      </c>
      <c r="J1407" s="1036"/>
      <c r="K1407" s="516" t="s">
        <v>881</v>
      </c>
      <c r="L1407" s="535"/>
      <c r="M1407" s="532" t="s">
        <v>1700</v>
      </c>
      <c r="N1407" s="514">
        <f t="shared" si="752"/>
        <v>0</v>
      </c>
      <c r="O1407" s="518">
        <f t="shared" si="758"/>
        <v>0</v>
      </c>
      <c r="P1407" s="680">
        <f>'KB Duct Parts'!$AE$3</f>
        <v>0</v>
      </c>
      <c r="Q1407" s="681">
        <f t="shared" si="753"/>
        <v>0</v>
      </c>
      <c r="R1407" s="682">
        <f t="shared" si="754"/>
        <v>0</v>
      </c>
      <c r="S1407" s="716">
        <v>0.1</v>
      </c>
      <c r="T1407" s="679">
        <f t="shared" si="756"/>
        <v>0</v>
      </c>
      <c r="U1407" s="679">
        <f t="shared" si="757"/>
        <v>0</v>
      </c>
      <c r="Y1407" s="120"/>
      <c r="AD1407" s="80"/>
      <c r="AE1407" s="75"/>
      <c r="AF1407" s="370"/>
      <c r="AG1407" s="375"/>
      <c r="AH1407" s="379"/>
      <c r="AI1407" s="383"/>
      <c r="AJ1407" s="388"/>
      <c r="AK1407" s="392"/>
      <c r="AL1407" s="388"/>
      <c r="AM1407" s="363">
        <f t="shared" si="783"/>
        <v>1</v>
      </c>
      <c r="AN1407" s="578">
        <v>0</v>
      </c>
      <c r="AO1407" s="78">
        <f t="shared" si="764"/>
        <v>0</v>
      </c>
      <c r="AP1407" s="78">
        <f t="shared" si="759"/>
        <v>0</v>
      </c>
      <c r="AQ1407" s="78">
        <f t="shared" si="760"/>
        <v>0</v>
      </c>
      <c r="AR1407" s="78">
        <f t="shared" si="761"/>
        <v>0</v>
      </c>
      <c r="AS1407" s="78">
        <f t="shared" si="762"/>
        <v>0</v>
      </c>
      <c r="AT1407" s="78">
        <f t="shared" si="763"/>
        <v>0</v>
      </c>
      <c r="AU1407" s="74" t="s">
        <v>717</v>
      </c>
      <c r="AV1407" s="115"/>
      <c r="AW1407" s="395"/>
      <c r="AX1407" s="571">
        <v>0</v>
      </c>
      <c r="AY1407" s="572">
        <v>0</v>
      </c>
      <c r="AZ1407" s="572">
        <v>0</v>
      </c>
      <c r="BA1407" s="572">
        <v>0</v>
      </c>
      <c r="BB1407" s="573">
        <v>0</v>
      </c>
      <c r="BC1407" s="395">
        <v>0</v>
      </c>
      <c r="BD1407" s="115"/>
      <c r="BE1407" s="115"/>
      <c r="BF1407" s="115"/>
      <c r="BG1407" s="115"/>
      <c r="BH1407" s="115"/>
      <c r="BI1407" s="115"/>
      <c r="BJ1407" s="115"/>
      <c r="BK1407" s="115"/>
      <c r="BQ1407" s="74" t="str">
        <f t="shared" si="765"/>
        <v xml:space="preserve"> </v>
      </c>
      <c r="BR1407" s="120" t="str">
        <f t="shared" si="766"/>
        <v xml:space="preserve"> </v>
      </c>
      <c r="BS1407" s="120" t="str">
        <f t="shared" si="767"/>
        <v xml:space="preserve"> </v>
      </c>
      <c r="BU1407" s="74" t="str">
        <f t="shared" si="768"/>
        <v xml:space="preserve"> </v>
      </c>
      <c r="BV1407" s="120" t="str">
        <f t="shared" si="769"/>
        <v xml:space="preserve"> </v>
      </c>
      <c r="BW1407" s="120" t="str">
        <f t="shared" si="770"/>
        <v xml:space="preserve">  </v>
      </c>
      <c r="BY1407" s="74" t="str">
        <f t="shared" si="771"/>
        <v xml:space="preserve"> </v>
      </c>
      <c r="BZ1407" s="120" t="str">
        <f t="shared" si="772"/>
        <v xml:space="preserve"> </v>
      </c>
      <c r="CA1407" s="120" t="str">
        <f t="shared" si="773"/>
        <v xml:space="preserve"> </v>
      </c>
      <c r="CC1407" s="115" t="str">
        <f t="shared" si="774"/>
        <v xml:space="preserve"> </v>
      </c>
      <c r="CD1407" s="120" t="str">
        <f t="shared" si="775"/>
        <v xml:space="preserve"> </v>
      </c>
      <c r="CE1407" s="417" t="str">
        <f t="shared" si="776"/>
        <v xml:space="preserve"> </v>
      </c>
      <c r="CF1407" s="115"/>
      <c r="CG1407" s="115" t="str">
        <f t="shared" si="777"/>
        <v xml:space="preserve"> </v>
      </c>
      <c r="CH1407" s="120" t="str">
        <f t="shared" si="778"/>
        <v xml:space="preserve"> </v>
      </c>
      <c r="CI1407" s="417" t="str">
        <f t="shared" si="779"/>
        <v xml:space="preserve"> </v>
      </c>
      <c r="CJ1407" s="115"/>
      <c r="CK1407" s="115" t="str">
        <f t="shared" si="780"/>
        <v xml:space="preserve"> </v>
      </c>
      <c r="CL1407" s="120" t="str">
        <f t="shared" si="781"/>
        <v xml:space="preserve"> </v>
      </c>
      <c r="CM1407" s="417" t="str">
        <f t="shared" si="784"/>
        <v xml:space="preserve"> </v>
      </c>
      <c r="IS1407" s="107"/>
    </row>
    <row r="1408" spans="2:253" s="74" customFormat="1" ht="17.100000000000001" hidden="1" customHeight="1" x14ac:dyDescent="0.25">
      <c r="B1408" s="504">
        <f>IF(AND('KB Duct Parts'!$BL$14=1,'KB Duct Parts'!X23&gt;0),'KB Duct Parts'!X23,0)</f>
        <v>0</v>
      </c>
      <c r="C1408" s="508"/>
      <c r="D1408" s="506">
        <f t="shared" si="785"/>
        <v>0</v>
      </c>
      <c r="E1408" s="504"/>
      <c r="F1408" s="508" t="str">
        <f t="shared" si="751"/>
        <v xml:space="preserve"> </v>
      </c>
      <c r="G1408" s="509" t="s">
        <v>637</v>
      </c>
      <c r="H1408" s="504" t="s">
        <v>923</v>
      </c>
      <c r="I1408" s="1035" t="s">
        <v>1482</v>
      </c>
      <c r="J1408" s="1036"/>
      <c r="K1408" s="516" t="s">
        <v>881</v>
      </c>
      <c r="L1408" s="535"/>
      <c r="M1408" s="532" t="s">
        <v>1700</v>
      </c>
      <c r="N1408" s="514">
        <f t="shared" si="752"/>
        <v>0</v>
      </c>
      <c r="O1408" s="518">
        <f t="shared" si="758"/>
        <v>0</v>
      </c>
      <c r="P1408" s="680">
        <f>'KB Duct Parts'!$AE$3</f>
        <v>0</v>
      </c>
      <c r="Q1408" s="681">
        <f t="shared" si="753"/>
        <v>0</v>
      </c>
      <c r="R1408" s="682">
        <f t="shared" si="754"/>
        <v>0</v>
      </c>
      <c r="S1408" s="716">
        <v>0.1</v>
      </c>
      <c r="T1408" s="679">
        <f t="shared" si="756"/>
        <v>0</v>
      </c>
      <c r="U1408" s="679">
        <f t="shared" si="757"/>
        <v>0</v>
      </c>
      <c r="Y1408" s="120"/>
      <c r="AD1408" s="80"/>
      <c r="AE1408" s="75"/>
      <c r="AF1408" s="370"/>
      <c r="AG1408" s="375"/>
      <c r="AH1408" s="379"/>
      <c r="AI1408" s="383"/>
      <c r="AJ1408" s="388"/>
      <c r="AK1408" s="392"/>
      <c r="AL1408" s="388"/>
      <c r="AM1408" s="363">
        <f t="shared" si="783"/>
        <v>1</v>
      </c>
      <c r="AN1408" s="578">
        <v>0</v>
      </c>
      <c r="AO1408" s="78">
        <f t="shared" si="764"/>
        <v>0</v>
      </c>
      <c r="AP1408" s="78">
        <f t="shared" si="759"/>
        <v>0</v>
      </c>
      <c r="AQ1408" s="78">
        <f t="shared" si="760"/>
        <v>0</v>
      </c>
      <c r="AR1408" s="78">
        <f t="shared" si="761"/>
        <v>0</v>
      </c>
      <c r="AS1408" s="78">
        <f t="shared" si="762"/>
        <v>0</v>
      </c>
      <c r="AT1408" s="78">
        <f t="shared" si="763"/>
        <v>0</v>
      </c>
      <c r="AU1408" s="74" t="s">
        <v>717</v>
      </c>
      <c r="AV1408" s="115"/>
      <c r="AW1408" s="395"/>
      <c r="AX1408" s="571">
        <v>0</v>
      </c>
      <c r="AY1408" s="572">
        <v>0</v>
      </c>
      <c r="AZ1408" s="572">
        <v>0</v>
      </c>
      <c r="BA1408" s="572">
        <v>0</v>
      </c>
      <c r="BB1408" s="573">
        <v>0</v>
      </c>
      <c r="BC1408" s="395">
        <v>0</v>
      </c>
      <c r="BD1408" s="115"/>
      <c r="BE1408" s="115"/>
      <c r="BF1408" s="115"/>
      <c r="BG1408" s="115"/>
      <c r="BH1408" s="115"/>
      <c r="BI1408" s="115"/>
      <c r="BJ1408" s="115"/>
      <c r="BK1408" s="115"/>
      <c r="BQ1408" s="74" t="str">
        <f t="shared" si="765"/>
        <v xml:space="preserve"> </v>
      </c>
      <c r="BR1408" s="120" t="str">
        <f t="shared" si="766"/>
        <v xml:space="preserve"> </v>
      </c>
      <c r="BS1408" s="120" t="str">
        <f t="shared" si="767"/>
        <v xml:space="preserve"> </v>
      </c>
      <c r="BU1408" s="74" t="str">
        <f t="shared" si="768"/>
        <v xml:space="preserve"> </v>
      </c>
      <c r="BV1408" s="120" t="str">
        <f t="shared" si="769"/>
        <v xml:space="preserve"> </v>
      </c>
      <c r="BW1408" s="120" t="str">
        <f t="shared" si="770"/>
        <v xml:space="preserve">  </v>
      </c>
      <c r="BY1408" s="74" t="str">
        <f t="shared" si="771"/>
        <v xml:space="preserve"> </v>
      </c>
      <c r="BZ1408" s="120" t="str">
        <f t="shared" si="772"/>
        <v xml:space="preserve"> </v>
      </c>
      <c r="CA1408" s="120" t="str">
        <f t="shared" si="773"/>
        <v xml:space="preserve"> </v>
      </c>
      <c r="CC1408" s="115" t="str">
        <f t="shared" si="774"/>
        <v xml:space="preserve"> </v>
      </c>
      <c r="CD1408" s="120" t="str">
        <f t="shared" si="775"/>
        <v xml:space="preserve"> </v>
      </c>
      <c r="CE1408" s="417" t="str">
        <f t="shared" si="776"/>
        <v xml:space="preserve"> </v>
      </c>
      <c r="CF1408" s="115"/>
      <c r="CG1408" s="115" t="str">
        <f t="shared" si="777"/>
        <v xml:space="preserve"> </v>
      </c>
      <c r="CH1408" s="120" t="str">
        <f t="shared" si="778"/>
        <v xml:space="preserve"> </v>
      </c>
      <c r="CI1408" s="417" t="str">
        <f t="shared" si="779"/>
        <v xml:space="preserve"> </v>
      </c>
      <c r="CJ1408" s="115"/>
      <c r="CK1408" s="115" t="str">
        <f t="shared" si="780"/>
        <v xml:space="preserve"> </v>
      </c>
      <c r="CL1408" s="120" t="str">
        <f t="shared" si="781"/>
        <v xml:space="preserve"> </v>
      </c>
      <c r="CM1408" s="417" t="str">
        <f t="shared" si="784"/>
        <v xml:space="preserve"> </v>
      </c>
      <c r="IS1408" s="107"/>
    </row>
    <row r="1409" spans="2:253" s="74" customFormat="1" ht="17.100000000000001" hidden="1" customHeight="1" x14ac:dyDescent="0.25">
      <c r="B1409" s="504">
        <f>IF(AND('KB Duct Parts'!$BL$14=1,'KB Duct Parts'!X24&gt;0),'KB Duct Parts'!X24,0)</f>
        <v>0</v>
      </c>
      <c r="C1409" s="508"/>
      <c r="D1409" s="506">
        <f t="shared" si="785"/>
        <v>0</v>
      </c>
      <c r="E1409" s="504"/>
      <c r="F1409" s="508" t="str">
        <f t="shared" si="751"/>
        <v xml:space="preserve"> </v>
      </c>
      <c r="G1409" s="509" t="s">
        <v>638</v>
      </c>
      <c r="H1409" s="504" t="s">
        <v>923</v>
      </c>
      <c r="I1409" s="1035" t="s">
        <v>1482</v>
      </c>
      <c r="J1409" s="1036"/>
      <c r="K1409" s="516" t="s">
        <v>881</v>
      </c>
      <c r="L1409" s="535"/>
      <c r="M1409" s="532" t="s">
        <v>1700</v>
      </c>
      <c r="N1409" s="514">
        <f t="shared" si="752"/>
        <v>0</v>
      </c>
      <c r="O1409" s="518">
        <f t="shared" si="758"/>
        <v>0</v>
      </c>
      <c r="P1409" s="680">
        <f>'KB Duct Parts'!$AE$3</f>
        <v>0</v>
      </c>
      <c r="Q1409" s="681">
        <f t="shared" si="753"/>
        <v>0</v>
      </c>
      <c r="R1409" s="682">
        <f t="shared" si="754"/>
        <v>0</v>
      </c>
      <c r="S1409" s="716">
        <v>0.1</v>
      </c>
      <c r="T1409" s="679">
        <f t="shared" si="756"/>
        <v>0</v>
      </c>
      <c r="U1409" s="679">
        <f t="shared" si="757"/>
        <v>0</v>
      </c>
      <c r="Y1409" s="120"/>
      <c r="AD1409" s="80"/>
      <c r="AE1409" s="75"/>
      <c r="AF1409" s="370"/>
      <c r="AG1409" s="375"/>
      <c r="AH1409" s="379"/>
      <c r="AI1409" s="383"/>
      <c r="AJ1409" s="388"/>
      <c r="AK1409" s="392"/>
      <c r="AL1409" s="388"/>
      <c r="AM1409" s="363">
        <f t="shared" si="783"/>
        <v>1</v>
      </c>
      <c r="AN1409" s="578">
        <v>0</v>
      </c>
      <c r="AO1409" s="78">
        <f t="shared" si="764"/>
        <v>0</v>
      </c>
      <c r="AP1409" s="78">
        <f t="shared" si="759"/>
        <v>0</v>
      </c>
      <c r="AQ1409" s="78">
        <f t="shared" si="760"/>
        <v>0</v>
      </c>
      <c r="AR1409" s="78">
        <f t="shared" si="761"/>
        <v>0</v>
      </c>
      <c r="AS1409" s="78">
        <f t="shared" si="762"/>
        <v>0</v>
      </c>
      <c r="AT1409" s="78">
        <f t="shared" si="763"/>
        <v>0</v>
      </c>
      <c r="AU1409" s="74" t="s">
        <v>717</v>
      </c>
      <c r="AV1409" s="115"/>
      <c r="AW1409" s="395"/>
      <c r="AX1409" s="571">
        <v>0</v>
      </c>
      <c r="AY1409" s="572">
        <v>0</v>
      </c>
      <c r="AZ1409" s="572">
        <v>0</v>
      </c>
      <c r="BA1409" s="572">
        <v>0</v>
      </c>
      <c r="BB1409" s="573">
        <v>0</v>
      </c>
      <c r="BC1409" s="395">
        <v>0</v>
      </c>
      <c r="BD1409" s="115"/>
      <c r="BE1409" s="115"/>
      <c r="BF1409" s="115"/>
      <c r="BG1409" s="115"/>
      <c r="BH1409" s="115"/>
      <c r="BI1409" s="115"/>
      <c r="BJ1409" s="115"/>
      <c r="BK1409" s="115"/>
      <c r="BQ1409" s="74" t="str">
        <f t="shared" si="765"/>
        <v xml:space="preserve"> </v>
      </c>
      <c r="BR1409" s="120" t="str">
        <f t="shared" si="766"/>
        <v xml:space="preserve"> </v>
      </c>
      <c r="BS1409" s="120" t="str">
        <f t="shared" si="767"/>
        <v xml:space="preserve"> </v>
      </c>
      <c r="BU1409" s="74" t="str">
        <f t="shared" si="768"/>
        <v xml:space="preserve"> </v>
      </c>
      <c r="BV1409" s="120" t="str">
        <f t="shared" si="769"/>
        <v xml:space="preserve"> </v>
      </c>
      <c r="BW1409" s="120" t="str">
        <f t="shared" si="770"/>
        <v xml:space="preserve">  </v>
      </c>
      <c r="BY1409" s="74" t="str">
        <f t="shared" si="771"/>
        <v xml:space="preserve"> </v>
      </c>
      <c r="BZ1409" s="120" t="str">
        <f t="shared" si="772"/>
        <v xml:space="preserve"> </v>
      </c>
      <c r="CA1409" s="120" t="str">
        <f t="shared" si="773"/>
        <v xml:space="preserve"> </v>
      </c>
      <c r="CC1409" s="115" t="str">
        <f t="shared" si="774"/>
        <v xml:space="preserve"> </v>
      </c>
      <c r="CD1409" s="120" t="str">
        <f t="shared" si="775"/>
        <v xml:space="preserve"> </v>
      </c>
      <c r="CE1409" s="417" t="str">
        <f t="shared" si="776"/>
        <v xml:space="preserve"> </v>
      </c>
      <c r="CF1409" s="115"/>
      <c r="CG1409" s="115" t="str">
        <f t="shared" si="777"/>
        <v xml:space="preserve"> </v>
      </c>
      <c r="CH1409" s="120" t="str">
        <f t="shared" si="778"/>
        <v xml:space="preserve"> </v>
      </c>
      <c r="CI1409" s="417" t="str">
        <f t="shared" si="779"/>
        <v xml:space="preserve"> </v>
      </c>
      <c r="CJ1409" s="115"/>
      <c r="CK1409" s="115" t="str">
        <f t="shared" si="780"/>
        <v xml:space="preserve"> </v>
      </c>
      <c r="CL1409" s="120" t="str">
        <f t="shared" si="781"/>
        <v xml:space="preserve"> </v>
      </c>
      <c r="CM1409" s="417" t="str">
        <f t="shared" si="784"/>
        <v xml:space="preserve"> </v>
      </c>
      <c r="IS1409" s="107"/>
    </row>
    <row r="1410" spans="2:253" s="74" customFormat="1" ht="17.100000000000001" hidden="1" customHeight="1" x14ac:dyDescent="0.25">
      <c r="B1410" s="504">
        <f>IF(AND('KB Duct Parts'!$BL$14=1,'KB Duct Parts'!X25&gt;0),'KB Duct Parts'!X25,0)</f>
        <v>0</v>
      </c>
      <c r="C1410" s="508"/>
      <c r="D1410" s="506">
        <f t="shared" si="785"/>
        <v>0</v>
      </c>
      <c r="E1410" s="504"/>
      <c r="F1410" s="508" t="str">
        <f t="shared" si="751"/>
        <v xml:space="preserve"> </v>
      </c>
      <c r="G1410" s="509" t="s">
        <v>639</v>
      </c>
      <c r="H1410" s="504" t="s">
        <v>923</v>
      </c>
      <c r="I1410" s="1035" t="s">
        <v>1482</v>
      </c>
      <c r="J1410" s="1036"/>
      <c r="K1410" s="516" t="s">
        <v>881</v>
      </c>
      <c r="L1410" s="535"/>
      <c r="M1410" s="532" t="s">
        <v>1700</v>
      </c>
      <c r="N1410" s="514">
        <f t="shared" si="752"/>
        <v>0</v>
      </c>
      <c r="O1410" s="518">
        <f t="shared" si="758"/>
        <v>0</v>
      </c>
      <c r="P1410" s="680">
        <f>'KB Duct Parts'!$AE$3</f>
        <v>0</v>
      </c>
      <c r="Q1410" s="681">
        <f t="shared" si="753"/>
        <v>0</v>
      </c>
      <c r="R1410" s="682">
        <f t="shared" si="754"/>
        <v>0</v>
      </c>
      <c r="S1410" s="716">
        <v>0.1</v>
      </c>
      <c r="T1410" s="679">
        <f t="shared" si="756"/>
        <v>0</v>
      </c>
      <c r="U1410" s="679">
        <f t="shared" si="757"/>
        <v>0</v>
      </c>
      <c r="Y1410" s="120"/>
      <c r="AD1410" s="80"/>
      <c r="AE1410" s="75"/>
      <c r="AF1410" s="370"/>
      <c r="AG1410" s="375"/>
      <c r="AH1410" s="379"/>
      <c r="AI1410" s="383"/>
      <c r="AJ1410" s="388"/>
      <c r="AK1410" s="392"/>
      <c r="AL1410" s="388"/>
      <c r="AM1410" s="363">
        <f t="shared" si="783"/>
        <v>1</v>
      </c>
      <c r="AN1410" s="578">
        <v>0</v>
      </c>
      <c r="AO1410" s="78">
        <f t="shared" si="764"/>
        <v>0</v>
      </c>
      <c r="AP1410" s="78">
        <f t="shared" si="759"/>
        <v>0</v>
      </c>
      <c r="AQ1410" s="78">
        <f t="shared" si="760"/>
        <v>0</v>
      </c>
      <c r="AR1410" s="78">
        <f t="shared" si="761"/>
        <v>0</v>
      </c>
      <c r="AS1410" s="78">
        <f t="shared" si="762"/>
        <v>0</v>
      </c>
      <c r="AT1410" s="78">
        <f t="shared" si="763"/>
        <v>0</v>
      </c>
      <c r="AU1410" s="74" t="s">
        <v>717</v>
      </c>
      <c r="AV1410" s="115"/>
      <c r="AW1410" s="395"/>
      <c r="AX1410" s="571">
        <v>0</v>
      </c>
      <c r="AY1410" s="572">
        <v>0</v>
      </c>
      <c r="AZ1410" s="572">
        <v>0</v>
      </c>
      <c r="BA1410" s="572">
        <v>0</v>
      </c>
      <c r="BB1410" s="573">
        <v>0</v>
      </c>
      <c r="BC1410" s="395">
        <v>0</v>
      </c>
      <c r="BD1410" s="115"/>
      <c r="BE1410" s="115"/>
      <c r="BF1410" s="115"/>
      <c r="BG1410" s="115"/>
      <c r="BH1410" s="115"/>
      <c r="BI1410" s="115"/>
      <c r="BJ1410" s="115"/>
      <c r="BK1410" s="115"/>
      <c r="BQ1410" s="74" t="str">
        <f t="shared" si="765"/>
        <v xml:space="preserve"> </v>
      </c>
      <c r="BR1410" s="120" t="str">
        <f t="shared" si="766"/>
        <v xml:space="preserve"> </v>
      </c>
      <c r="BS1410" s="120" t="str">
        <f t="shared" si="767"/>
        <v xml:space="preserve"> </v>
      </c>
      <c r="BU1410" s="74" t="str">
        <f t="shared" si="768"/>
        <v xml:space="preserve"> </v>
      </c>
      <c r="BV1410" s="120" t="str">
        <f t="shared" si="769"/>
        <v xml:space="preserve"> </v>
      </c>
      <c r="BW1410" s="120" t="str">
        <f t="shared" si="770"/>
        <v xml:space="preserve">  </v>
      </c>
      <c r="BY1410" s="74" t="str">
        <f t="shared" si="771"/>
        <v xml:space="preserve"> </v>
      </c>
      <c r="BZ1410" s="120" t="str">
        <f t="shared" si="772"/>
        <v xml:space="preserve"> </v>
      </c>
      <c r="CA1410" s="120" t="str">
        <f t="shared" si="773"/>
        <v xml:space="preserve"> </v>
      </c>
      <c r="CC1410" s="115" t="str">
        <f t="shared" si="774"/>
        <v xml:space="preserve"> </v>
      </c>
      <c r="CD1410" s="120" t="str">
        <f t="shared" si="775"/>
        <v xml:space="preserve"> </v>
      </c>
      <c r="CE1410" s="417" t="str">
        <f t="shared" si="776"/>
        <v xml:space="preserve"> </v>
      </c>
      <c r="CF1410" s="115"/>
      <c r="CG1410" s="115" t="str">
        <f t="shared" si="777"/>
        <v xml:space="preserve"> </v>
      </c>
      <c r="CH1410" s="120" t="str">
        <f t="shared" si="778"/>
        <v xml:space="preserve"> </v>
      </c>
      <c r="CI1410" s="417" t="str">
        <f t="shared" si="779"/>
        <v xml:space="preserve"> </v>
      </c>
      <c r="CJ1410" s="115"/>
      <c r="CK1410" s="115" t="str">
        <f t="shared" si="780"/>
        <v xml:space="preserve"> </v>
      </c>
      <c r="CL1410" s="120" t="str">
        <f t="shared" si="781"/>
        <v xml:space="preserve"> </v>
      </c>
      <c r="CM1410" s="417" t="str">
        <f t="shared" si="784"/>
        <v xml:space="preserve"> </v>
      </c>
      <c r="IS1410" s="107"/>
    </row>
    <row r="1411" spans="2:253" s="74" customFormat="1" ht="17.100000000000001" hidden="1" customHeight="1" x14ac:dyDescent="0.25">
      <c r="B1411" s="504">
        <f>IF(AND('KB Duct Parts'!$BL$14=1,'KB Duct Parts'!X26&gt;0),'KB Duct Parts'!X26,0)</f>
        <v>0</v>
      </c>
      <c r="C1411" s="508"/>
      <c r="D1411" s="506">
        <f t="shared" si="785"/>
        <v>0</v>
      </c>
      <c r="E1411" s="504"/>
      <c r="F1411" s="508" t="str">
        <f t="shared" si="751"/>
        <v xml:space="preserve"> </v>
      </c>
      <c r="G1411" s="509" t="s">
        <v>640</v>
      </c>
      <c r="H1411" s="504" t="s">
        <v>923</v>
      </c>
      <c r="I1411" s="1035" t="s">
        <v>1482</v>
      </c>
      <c r="J1411" s="1036"/>
      <c r="K1411" s="516" t="s">
        <v>881</v>
      </c>
      <c r="L1411" s="535"/>
      <c r="M1411" s="532" t="s">
        <v>1700</v>
      </c>
      <c r="N1411" s="514">
        <f t="shared" si="752"/>
        <v>0</v>
      </c>
      <c r="O1411" s="518">
        <f t="shared" si="758"/>
        <v>0</v>
      </c>
      <c r="P1411" s="680">
        <f>'KB Duct Parts'!$AE$3</f>
        <v>0</v>
      </c>
      <c r="Q1411" s="681">
        <f t="shared" si="753"/>
        <v>0</v>
      </c>
      <c r="R1411" s="682">
        <f t="shared" si="754"/>
        <v>0</v>
      </c>
      <c r="S1411" s="716">
        <v>0.1</v>
      </c>
      <c r="T1411" s="679">
        <f t="shared" si="756"/>
        <v>0</v>
      </c>
      <c r="U1411" s="679">
        <f t="shared" si="757"/>
        <v>0</v>
      </c>
      <c r="Y1411" s="120"/>
      <c r="AD1411" s="80"/>
      <c r="AE1411" s="75"/>
      <c r="AF1411" s="370"/>
      <c r="AG1411" s="375"/>
      <c r="AH1411" s="379"/>
      <c r="AI1411" s="383"/>
      <c r="AJ1411" s="388"/>
      <c r="AK1411" s="392"/>
      <c r="AL1411" s="388"/>
      <c r="AM1411" s="363">
        <f t="shared" si="783"/>
        <v>1</v>
      </c>
      <c r="AN1411" s="578">
        <v>0</v>
      </c>
      <c r="AO1411" s="78">
        <f t="shared" si="764"/>
        <v>0</v>
      </c>
      <c r="AP1411" s="78">
        <f t="shared" si="759"/>
        <v>0</v>
      </c>
      <c r="AQ1411" s="78">
        <f t="shared" si="760"/>
        <v>0</v>
      </c>
      <c r="AR1411" s="78">
        <f t="shared" si="761"/>
        <v>0</v>
      </c>
      <c r="AS1411" s="78">
        <f t="shared" si="762"/>
        <v>0</v>
      </c>
      <c r="AT1411" s="78">
        <f t="shared" si="763"/>
        <v>0</v>
      </c>
      <c r="AU1411" s="74" t="s">
        <v>717</v>
      </c>
      <c r="AV1411" s="115"/>
      <c r="AW1411" s="395"/>
      <c r="AX1411" s="571">
        <v>0</v>
      </c>
      <c r="AY1411" s="572">
        <v>0</v>
      </c>
      <c r="AZ1411" s="572">
        <v>0</v>
      </c>
      <c r="BA1411" s="572">
        <v>0</v>
      </c>
      <c r="BB1411" s="573">
        <v>0</v>
      </c>
      <c r="BC1411" s="395">
        <v>0</v>
      </c>
      <c r="BD1411" s="115"/>
      <c r="BE1411" s="115"/>
      <c r="BF1411" s="115"/>
      <c r="BG1411" s="115"/>
      <c r="BH1411" s="115"/>
      <c r="BI1411" s="115"/>
      <c r="BJ1411" s="115"/>
      <c r="BK1411" s="115"/>
      <c r="BQ1411" s="74" t="str">
        <f t="shared" si="765"/>
        <v xml:space="preserve"> </v>
      </c>
      <c r="BR1411" s="120" t="str">
        <f t="shared" si="766"/>
        <v xml:space="preserve"> </v>
      </c>
      <c r="BS1411" s="120" t="str">
        <f t="shared" si="767"/>
        <v xml:space="preserve"> </v>
      </c>
      <c r="BU1411" s="74" t="str">
        <f t="shared" si="768"/>
        <v xml:space="preserve"> </v>
      </c>
      <c r="BV1411" s="120" t="str">
        <f t="shared" si="769"/>
        <v xml:space="preserve"> </v>
      </c>
      <c r="BW1411" s="120" t="str">
        <f t="shared" si="770"/>
        <v xml:space="preserve">  </v>
      </c>
      <c r="BY1411" s="74" t="str">
        <f t="shared" si="771"/>
        <v xml:space="preserve"> </v>
      </c>
      <c r="BZ1411" s="120" t="str">
        <f t="shared" si="772"/>
        <v xml:space="preserve"> </v>
      </c>
      <c r="CA1411" s="120" t="str">
        <f t="shared" si="773"/>
        <v xml:space="preserve"> </v>
      </c>
      <c r="CC1411" s="115" t="str">
        <f t="shared" si="774"/>
        <v xml:space="preserve"> </v>
      </c>
      <c r="CD1411" s="120" t="str">
        <f t="shared" si="775"/>
        <v xml:space="preserve"> </v>
      </c>
      <c r="CE1411" s="417" t="str">
        <f t="shared" si="776"/>
        <v xml:space="preserve"> </v>
      </c>
      <c r="CF1411" s="115"/>
      <c r="CG1411" s="115" t="str">
        <f t="shared" si="777"/>
        <v xml:space="preserve"> </v>
      </c>
      <c r="CH1411" s="120" t="str">
        <f t="shared" si="778"/>
        <v xml:space="preserve"> </v>
      </c>
      <c r="CI1411" s="417" t="str">
        <f t="shared" si="779"/>
        <v xml:space="preserve"> </v>
      </c>
      <c r="CJ1411" s="115"/>
      <c r="CK1411" s="115" t="str">
        <f t="shared" si="780"/>
        <v xml:space="preserve"> </v>
      </c>
      <c r="CL1411" s="120" t="str">
        <f t="shared" si="781"/>
        <v xml:space="preserve"> </v>
      </c>
      <c r="CM1411" s="417" t="str">
        <f t="shared" si="784"/>
        <v xml:space="preserve"> </v>
      </c>
      <c r="IS1411" s="107"/>
    </row>
    <row r="1412" spans="2:253" s="74" customFormat="1" ht="17.100000000000001" hidden="1" customHeight="1" x14ac:dyDescent="0.25">
      <c r="B1412" s="504">
        <f>IF(AND('KB Duct Parts'!$BL$14=1,'KB Duct Parts'!X27&gt;0),'KB Duct Parts'!X27,0)</f>
        <v>0</v>
      </c>
      <c r="C1412" s="508"/>
      <c r="D1412" s="506">
        <f t="shared" si="785"/>
        <v>0</v>
      </c>
      <c r="E1412" s="504"/>
      <c r="F1412" s="508" t="str">
        <f t="shared" si="751"/>
        <v xml:space="preserve"> </v>
      </c>
      <c r="G1412" s="509" t="s">
        <v>641</v>
      </c>
      <c r="H1412" s="504" t="s">
        <v>923</v>
      </c>
      <c r="I1412" s="1035" t="s">
        <v>1482</v>
      </c>
      <c r="J1412" s="1036"/>
      <c r="K1412" s="516" t="s">
        <v>881</v>
      </c>
      <c r="L1412" s="535"/>
      <c r="M1412" s="532" t="s">
        <v>1700</v>
      </c>
      <c r="N1412" s="514">
        <f t="shared" si="752"/>
        <v>0</v>
      </c>
      <c r="O1412" s="518">
        <f t="shared" si="758"/>
        <v>0</v>
      </c>
      <c r="P1412" s="680">
        <f>'KB Duct Parts'!$AE$3</f>
        <v>0</v>
      </c>
      <c r="Q1412" s="681">
        <f t="shared" si="753"/>
        <v>0</v>
      </c>
      <c r="R1412" s="682">
        <f t="shared" si="754"/>
        <v>0</v>
      </c>
      <c r="S1412" s="716">
        <v>0.1</v>
      </c>
      <c r="T1412" s="679">
        <f t="shared" si="756"/>
        <v>0</v>
      </c>
      <c r="U1412" s="679">
        <f t="shared" si="757"/>
        <v>0</v>
      </c>
      <c r="Y1412" s="120"/>
      <c r="AD1412" s="80"/>
      <c r="AE1412" s="75"/>
      <c r="AF1412" s="370"/>
      <c r="AG1412" s="375"/>
      <c r="AH1412" s="379"/>
      <c r="AI1412" s="383"/>
      <c r="AJ1412" s="388"/>
      <c r="AK1412" s="392"/>
      <c r="AL1412" s="388"/>
      <c r="AM1412" s="363">
        <f t="shared" si="783"/>
        <v>1</v>
      </c>
      <c r="AN1412" s="578">
        <v>0</v>
      </c>
      <c r="AO1412" s="78">
        <f t="shared" si="764"/>
        <v>0</v>
      </c>
      <c r="AP1412" s="78">
        <f t="shared" si="759"/>
        <v>0</v>
      </c>
      <c r="AQ1412" s="78">
        <f t="shared" si="760"/>
        <v>0</v>
      </c>
      <c r="AR1412" s="78">
        <f t="shared" si="761"/>
        <v>0</v>
      </c>
      <c r="AS1412" s="78">
        <f t="shared" si="762"/>
        <v>0</v>
      </c>
      <c r="AT1412" s="78">
        <f t="shared" si="763"/>
        <v>0</v>
      </c>
      <c r="AU1412" s="74" t="s">
        <v>717</v>
      </c>
      <c r="AV1412" s="115"/>
      <c r="AW1412" s="395"/>
      <c r="AX1412" s="571">
        <v>0</v>
      </c>
      <c r="AY1412" s="572">
        <v>0</v>
      </c>
      <c r="AZ1412" s="572">
        <v>0</v>
      </c>
      <c r="BA1412" s="572">
        <v>0</v>
      </c>
      <c r="BB1412" s="573">
        <v>0</v>
      </c>
      <c r="BC1412" s="395">
        <v>0</v>
      </c>
      <c r="BD1412" s="115"/>
      <c r="BE1412" s="115"/>
      <c r="BF1412" s="115"/>
      <c r="BG1412" s="115"/>
      <c r="BH1412" s="115"/>
      <c r="BI1412" s="115"/>
      <c r="BJ1412" s="115"/>
      <c r="BK1412" s="115"/>
      <c r="BQ1412" s="74" t="str">
        <f t="shared" si="765"/>
        <v xml:space="preserve"> </v>
      </c>
      <c r="BR1412" s="120" t="str">
        <f t="shared" si="766"/>
        <v xml:space="preserve"> </v>
      </c>
      <c r="BS1412" s="120" t="str">
        <f t="shared" si="767"/>
        <v xml:space="preserve"> </v>
      </c>
      <c r="BU1412" s="74" t="str">
        <f t="shared" si="768"/>
        <v xml:space="preserve"> </v>
      </c>
      <c r="BV1412" s="120" t="str">
        <f t="shared" si="769"/>
        <v xml:space="preserve"> </v>
      </c>
      <c r="BW1412" s="120" t="str">
        <f t="shared" si="770"/>
        <v xml:space="preserve">  </v>
      </c>
      <c r="BY1412" s="74" t="str">
        <f t="shared" si="771"/>
        <v xml:space="preserve"> </v>
      </c>
      <c r="BZ1412" s="120" t="str">
        <f t="shared" si="772"/>
        <v xml:space="preserve"> </v>
      </c>
      <c r="CA1412" s="120" t="str">
        <f t="shared" si="773"/>
        <v xml:space="preserve"> </v>
      </c>
      <c r="CC1412" s="115" t="str">
        <f t="shared" si="774"/>
        <v xml:space="preserve"> </v>
      </c>
      <c r="CD1412" s="120" t="str">
        <f t="shared" si="775"/>
        <v xml:space="preserve"> </v>
      </c>
      <c r="CE1412" s="417" t="str">
        <f t="shared" si="776"/>
        <v xml:space="preserve"> </v>
      </c>
      <c r="CF1412" s="115"/>
      <c r="CG1412" s="115" t="str">
        <f t="shared" si="777"/>
        <v xml:space="preserve"> </v>
      </c>
      <c r="CH1412" s="120" t="str">
        <f t="shared" si="778"/>
        <v xml:space="preserve"> </v>
      </c>
      <c r="CI1412" s="417" t="str">
        <f t="shared" si="779"/>
        <v xml:space="preserve"> </v>
      </c>
      <c r="CJ1412" s="115"/>
      <c r="CK1412" s="115" t="str">
        <f t="shared" si="780"/>
        <v xml:space="preserve"> </v>
      </c>
      <c r="CL1412" s="120" t="str">
        <f t="shared" si="781"/>
        <v xml:space="preserve"> </v>
      </c>
      <c r="CM1412" s="417" t="str">
        <f t="shared" si="784"/>
        <v xml:space="preserve"> </v>
      </c>
      <c r="IS1412" s="107"/>
    </row>
    <row r="1413" spans="2:253" s="74" customFormat="1" ht="17.100000000000001" hidden="1" customHeight="1" x14ac:dyDescent="0.25">
      <c r="B1413" s="504">
        <f>IF(AND('KB Duct Parts'!$BL$14=1,'KB Duct Parts'!X28&gt;0),'KB Duct Parts'!X28,0)</f>
        <v>0</v>
      </c>
      <c r="C1413" s="508"/>
      <c r="D1413" s="506">
        <f t="shared" si="785"/>
        <v>0</v>
      </c>
      <c r="E1413" s="504"/>
      <c r="F1413" s="508" t="str">
        <f t="shared" si="751"/>
        <v xml:space="preserve"> </v>
      </c>
      <c r="G1413" s="509" t="s">
        <v>642</v>
      </c>
      <c r="H1413" s="504" t="s">
        <v>923</v>
      </c>
      <c r="I1413" s="1035" t="s">
        <v>1482</v>
      </c>
      <c r="J1413" s="1036"/>
      <c r="K1413" s="516" t="s">
        <v>881</v>
      </c>
      <c r="L1413" s="535"/>
      <c r="M1413" s="532" t="s">
        <v>1700</v>
      </c>
      <c r="N1413" s="514">
        <f t="shared" si="752"/>
        <v>0</v>
      </c>
      <c r="O1413" s="518">
        <f t="shared" si="758"/>
        <v>0</v>
      </c>
      <c r="P1413" s="680">
        <f>'KB Duct Parts'!$AE$3</f>
        <v>0</v>
      </c>
      <c r="Q1413" s="681">
        <f t="shared" si="753"/>
        <v>0</v>
      </c>
      <c r="R1413" s="682">
        <f t="shared" si="754"/>
        <v>0</v>
      </c>
      <c r="S1413" s="716">
        <v>0.1</v>
      </c>
      <c r="T1413" s="679">
        <f t="shared" si="756"/>
        <v>0</v>
      </c>
      <c r="U1413" s="679">
        <f t="shared" si="757"/>
        <v>0</v>
      </c>
      <c r="Y1413" s="120"/>
      <c r="AD1413" s="80"/>
      <c r="AE1413" s="75"/>
      <c r="AF1413" s="370"/>
      <c r="AG1413" s="375"/>
      <c r="AH1413" s="379"/>
      <c r="AI1413" s="383"/>
      <c r="AJ1413" s="388"/>
      <c r="AK1413" s="392"/>
      <c r="AL1413" s="388"/>
      <c r="AM1413" s="363">
        <f t="shared" si="783"/>
        <v>1</v>
      </c>
      <c r="AN1413" s="578">
        <v>0</v>
      </c>
      <c r="AO1413" s="78">
        <f t="shared" si="764"/>
        <v>0</v>
      </c>
      <c r="AP1413" s="78">
        <f t="shared" si="759"/>
        <v>0</v>
      </c>
      <c r="AQ1413" s="78">
        <f t="shared" si="760"/>
        <v>0</v>
      </c>
      <c r="AR1413" s="78">
        <f t="shared" si="761"/>
        <v>0</v>
      </c>
      <c r="AS1413" s="78">
        <f t="shared" si="762"/>
        <v>0</v>
      </c>
      <c r="AT1413" s="78">
        <f t="shared" si="763"/>
        <v>0</v>
      </c>
      <c r="AU1413" s="74" t="s">
        <v>717</v>
      </c>
      <c r="AV1413" s="115"/>
      <c r="AW1413" s="395"/>
      <c r="AX1413" s="571">
        <v>0</v>
      </c>
      <c r="AY1413" s="572">
        <v>0</v>
      </c>
      <c r="AZ1413" s="572">
        <v>0</v>
      </c>
      <c r="BA1413" s="572">
        <v>0</v>
      </c>
      <c r="BB1413" s="573">
        <v>0</v>
      </c>
      <c r="BC1413" s="395">
        <v>0</v>
      </c>
      <c r="BD1413" s="115"/>
      <c r="BE1413" s="115"/>
      <c r="BF1413" s="115"/>
      <c r="BG1413" s="115"/>
      <c r="BH1413" s="115"/>
      <c r="BI1413" s="115"/>
      <c r="BJ1413" s="115"/>
      <c r="BK1413" s="115"/>
      <c r="BQ1413" s="74" t="str">
        <f t="shared" si="765"/>
        <v xml:space="preserve"> </v>
      </c>
      <c r="BR1413" s="120" t="str">
        <f t="shared" si="766"/>
        <v xml:space="preserve"> </v>
      </c>
      <c r="BS1413" s="120" t="str">
        <f t="shared" si="767"/>
        <v xml:space="preserve"> </v>
      </c>
      <c r="BU1413" s="74" t="str">
        <f t="shared" si="768"/>
        <v xml:space="preserve"> </v>
      </c>
      <c r="BV1413" s="120" t="str">
        <f t="shared" si="769"/>
        <v xml:space="preserve"> </v>
      </c>
      <c r="BW1413" s="120" t="str">
        <f t="shared" si="770"/>
        <v xml:space="preserve">  </v>
      </c>
      <c r="BY1413" s="74" t="str">
        <f t="shared" si="771"/>
        <v xml:space="preserve"> </v>
      </c>
      <c r="BZ1413" s="120" t="str">
        <f t="shared" si="772"/>
        <v xml:space="preserve"> </v>
      </c>
      <c r="CA1413" s="120" t="str">
        <f t="shared" si="773"/>
        <v xml:space="preserve"> </v>
      </c>
      <c r="CC1413" s="115" t="str">
        <f t="shared" si="774"/>
        <v xml:space="preserve"> </v>
      </c>
      <c r="CD1413" s="120" t="str">
        <f t="shared" si="775"/>
        <v xml:space="preserve"> </v>
      </c>
      <c r="CE1413" s="417" t="str">
        <f t="shared" si="776"/>
        <v xml:space="preserve"> </v>
      </c>
      <c r="CF1413" s="115"/>
      <c r="CG1413" s="115" t="str">
        <f t="shared" si="777"/>
        <v xml:space="preserve"> </v>
      </c>
      <c r="CH1413" s="120" t="str">
        <f t="shared" si="778"/>
        <v xml:space="preserve"> </v>
      </c>
      <c r="CI1413" s="417" t="str">
        <f t="shared" si="779"/>
        <v xml:space="preserve"> </v>
      </c>
      <c r="CJ1413" s="115"/>
      <c r="CK1413" s="115" t="str">
        <f t="shared" si="780"/>
        <v xml:space="preserve"> </v>
      </c>
      <c r="CL1413" s="120" t="str">
        <f t="shared" si="781"/>
        <v xml:space="preserve"> </v>
      </c>
      <c r="CM1413" s="417" t="str">
        <f t="shared" si="784"/>
        <v xml:space="preserve"> </v>
      </c>
      <c r="IS1413" s="107"/>
    </row>
    <row r="1414" spans="2:253" s="74" customFormat="1" ht="17.100000000000001" hidden="1" customHeight="1" x14ac:dyDescent="0.25">
      <c r="B1414" s="504">
        <f>IF(AND('KB Duct Parts'!$BL$14=1,'KB Duct Parts'!X29&gt;0),'KB Duct Parts'!X29,0)</f>
        <v>0</v>
      </c>
      <c r="C1414" s="508"/>
      <c r="D1414" s="506">
        <f t="shared" si="785"/>
        <v>0</v>
      </c>
      <c r="E1414" s="504"/>
      <c r="F1414" s="508" t="str">
        <f t="shared" ref="F1414:F1477" si="786">IF(AM1414&gt;1,"Non-Std"," ")</f>
        <v xml:space="preserve"> </v>
      </c>
      <c r="G1414" s="509" t="s">
        <v>643</v>
      </c>
      <c r="H1414" s="504" t="s">
        <v>923</v>
      </c>
      <c r="I1414" s="1035" t="s">
        <v>1482</v>
      </c>
      <c r="J1414" s="1036"/>
      <c r="K1414" s="516" t="s">
        <v>881</v>
      </c>
      <c r="L1414" s="535"/>
      <c r="M1414" s="532" t="s">
        <v>1700</v>
      </c>
      <c r="N1414" s="514">
        <f t="shared" si="752"/>
        <v>0</v>
      </c>
      <c r="O1414" s="518">
        <f t="shared" si="758"/>
        <v>0</v>
      </c>
      <c r="P1414" s="680">
        <f>'KB Duct Parts'!$AE$3</f>
        <v>0</v>
      </c>
      <c r="Q1414" s="681">
        <f t="shared" si="753"/>
        <v>0</v>
      </c>
      <c r="R1414" s="682">
        <f t="shared" si="754"/>
        <v>0</v>
      </c>
      <c r="S1414" s="716">
        <v>0.1</v>
      </c>
      <c r="T1414" s="679">
        <f t="shared" si="756"/>
        <v>0</v>
      </c>
      <c r="U1414" s="679">
        <f t="shared" si="757"/>
        <v>0</v>
      </c>
      <c r="Y1414" s="120"/>
      <c r="AD1414" s="80"/>
      <c r="AE1414" s="75"/>
      <c r="AF1414" s="370"/>
      <c r="AG1414" s="375"/>
      <c r="AH1414" s="379"/>
      <c r="AI1414" s="383"/>
      <c r="AJ1414" s="388"/>
      <c r="AK1414" s="392"/>
      <c r="AL1414" s="388"/>
      <c r="AM1414" s="363">
        <f t="shared" si="783"/>
        <v>1</v>
      </c>
      <c r="AN1414" s="578">
        <v>0</v>
      </c>
      <c r="AO1414" s="78">
        <f t="shared" si="764"/>
        <v>0</v>
      </c>
      <c r="AP1414" s="78">
        <f t="shared" si="759"/>
        <v>0</v>
      </c>
      <c r="AQ1414" s="78">
        <f t="shared" si="760"/>
        <v>0</v>
      </c>
      <c r="AR1414" s="78">
        <f t="shared" si="761"/>
        <v>0</v>
      </c>
      <c r="AS1414" s="78">
        <f t="shared" si="762"/>
        <v>0</v>
      </c>
      <c r="AT1414" s="78">
        <f t="shared" si="763"/>
        <v>0</v>
      </c>
      <c r="AU1414" s="74" t="s">
        <v>717</v>
      </c>
      <c r="AV1414" s="115"/>
      <c r="AW1414" s="395"/>
      <c r="AX1414" s="571">
        <v>0</v>
      </c>
      <c r="AY1414" s="572">
        <v>0</v>
      </c>
      <c r="AZ1414" s="572">
        <v>0</v>
      </c>
      <c r="BA1414" s="572">
        <v>0</v>
      </c>
      <c r="BB1414" s="573">
        <v>0</v>
      </c>
      <c r="BC1414" s="395">
        <v>0</v>
      </c>
      <c r="BD1414" s="115"/>
      <c r="BE1414" s="115"/>
      <c r="BF1414" s="115"/>
      <c r="BG1414" s="115"/>
      <c r="BH1414" s="115"/>
      <c r="BI1414" s="115"/>
      <c r="BJ1414" s="115"/>
      <c r="BK1414" s="115"/>
      <c r="BQ1414" s="74" t="str">
        <f t="shared" si="765"/>
        <v xml:space="preserve"> </v>
      </c>
      <c r="BR1414" s="120" t="str">
        <f t="shared" si="766"/>
        <v xml:space="preserve"> </v>
      </c>
      <c r="BS1414" s="120" t="str">
        <f t="shared" si="767"/>
        <v xml:space="preserve"> </v>
      </c>
      <c r="BU1414" s="74" t="str">
        <f t="shared" si="768"/>
        <v xml:space="preserve"> </v>
      </c>
      <c r="BV1414" s="120" t="str">
        <f t="shared" si="769"/>
        <v xml:space="preserve"> </v>
      </c>
      <c r="BW1414" s="120" t="str">
        <f t="shared" si="770"/>
        <v xml:space="preserve">  </v>
      </c>
      <c r="BY1414" s="74" t="str">
        <f t="shared" si="771"/>
        <v xml:space="preserve"> </v>
      </c>
      <c r="BZ1414" s="120" t="str">
        <f t="shared" si="772"/>
        <v xml:space="preserve"> </v>
      </c>
      <c r="CA1414" s="120" t="str">
        <f t="shared" si="773"/>
        <v xml:space="preserve"> </v>
      </c>
      <c r="CC1414" s="115" t="str">
        <f t="shared" si="774"/>
        <v xml:space="preserve"> </v>
      </c>
      <c r="CD1414" s="120" t="str">
        <f t="shared" si="775"/>
        <v xml:space="preserve"> </v>
      </c>
      <c r="CE1414" s="417" t="str">
        <f t="shared" si="776"/>
        <v xml:space="preserve"> </v>
      </c>
      <c r="CF1414" s="115"/>
      <c r="CG1414" s="115" t="str">
        <f t="shared" si="777"/>
        <v xml:space="preserve"> </v>
      </c>
      <c r="CH1414" s="120" t="str">
        <f t="shared" si="778"/>
        <v xml:space="preserve"> </v>
      </c>
      <c r="CI1414" s="417" t="str">
        <f t="shared" si="779"/>
        <v xml:space="preserve"> </v>
      </c>
      <c r="CJ1414" s="115"/>
      <c r="CK1414" s="115" t="str">
        <f t="shared" si="780"/>
        <v xml:space="preserve"> </v>
      </c>
      <c r="CL1414" s="120" t="str">
        <f t="shared" si="781"/>
        <v xml:space="preserve"> </v>
      </c>
      <c r="CM1414" s="417" t="str">
        <f t="shared" si="784"/>
        <v xml:space="preserve"> </v>
      </c>
      <c r="IS1414" s="107"/>
    </row>
    <row r="1415" spans="2:253" s="74" customFormat="1" ht="17.100000000000001" hidden="1" customHeight="1" x14ac:dyDescent="0.25">
      <c r="B1415" s="504">
        <f>IF(AND('KB Duct Parts'!$BL$14=1,'KB Duct Parts'!X30&gt;0),'KB Duct Parts'!X30,0)</f>
        <v>0</v>
      </c>
      <c r="C1415" s="508"/>
      <c r="D1415" s="506">
        <f t="shared" si="785"/>
        <v>0</v>
      </c>
      <c r="E1415" s="504"/>
      <c r="F1415" s="508" t="str">
        <f t="shared" si="786"/>
        <v xml:space="preserve"> </v>
      </c>
      <c r="G1415" s="509" t="s">
        <v>644</v>
      </c>
      <c r="H1415" s="504" t="s">
        <v>923</v>
      </c>
      <c r="I1415" s="1035" t="s">
        <v>1482</v>
      </c>
      <c r="J1415" s="1036"/>
      <c r="K1415" s="516" t="s">
        <v>881</v>
      </c>
      <c r="L1415" s="535"/>
      <c r="M1415" s="532" t="s">
        <v>1700</v>
      </c>
      <c r="N1415" s="514">
        <f t="shared" si="752"/>
        <v>0</v>
      </c>
      <c r="O1415" s="518">
        <f t="shared" si="758"/>
        <v>0</v>
      </c>
      <c r="P1415" s="680">
        <f>'KB Duct Parts'!$AE$3</f>
        <v>0</v>
      </c>
      <c r="Q1415" s="681">
        <f t="shared" si="753"/>
        <v>0</v>
      </c>
      <c r="R1415" s="682">
        <f t="shared" si="754"/>
        <v>0</v>
      </c>
      <c r="S1415" s="716">
        <v>0.1</v>
      </c>
      <c r="T1415" s="679">
        <f t="shared" si="756"/>
        <v>0</v>
      </c>
      <c r="U1415" s="679">
        <f t="shared" si="757"/>
        <v>0</v>
      </c>
      <c r="Y1415" s="120"/>
      <c r="AD1415" s="80"/>
      <c r="AE1415" s="75"/>
      <c r="AF1415" s="370"/>
      <c r="AG1415" s="375"/>
      <c r="AH1415" s="379"/>
      <c r="AI1415" s="383"/>
      <c r="AJ1415" s="388"/>
      <c r="AK1415" s="392"/>
      <c r="AL1415" s="388"/>
      <c r="AM1415" s="363">
        <f t="shared" si="783"/>
        <v>1</v>
      </c>
      <c r="AN1415" s="578">
        <v>0</v>
      </c>
      <c r="AO1415" s="78">
        <f t="shared" si="764"/>
        <v>0</v>
      </c>
      <c r="AP1415" s="78">
        <f t="shared" si="759"/>
        <v>0</v>
      </c>
      <c r="AQ1415" s="78">
        <f t="shared" si="760"/>
        <v>0</v>
      </c>
      <c r="AR1415" s="78">
        <f t="shared" si="761"/>
        <v>0</v>
      </c>
      <c r="AS1415" s="78">
        <f t="shared" si="762"/>
        <v>0</v>
      </c>
      <c r="AT1415" s="78">
        <f t="shared" si="763"/>
        <v>0</v>
      </c>
      <c r="AU1415" s="74" t="s">
        <v>717</v>
      </c>
      <c r="AV1415" s="115"/>
      <c r="AW1415" s="395"/>
      <c r="AX1415" s="571">
        <v>0</v>
      </c>
      <c r="AY1415" s="572">
        <v>0</v>
      </c>
      <c r="AZ1415" s="572">
        <v>0</v>
      </c>
      <c r="BA1415" s="572">
        <v>0</v>
      </c>
      <c r="BB1415" s="573">
        <v>0</v>
      </c>
      <c r="BC1415" s="395">
        <v>0</v>
      </c>
      <c r="BD1415" s="115"/>
      <c r="BE1415" s="115"/>
      <c r="BF1415" s="115"/>
      <c r="BG1415" s="115"/>
      <c r="BH1415" s="115"/>
      <c r="BI1415" s="115"/>
      <c r="BJ1415" s="115"/>
      <c r="BK1415" s="115"/>
      <c r="BQ1415" s="74" t="str">
        <f t="shared" si="765"/>
        <v xml:space="preserve"> </v>
      </c>
      <c r="BR1415" s="120" t="str">
        <f t="shared" si="766"/>
        <v xml:space="preserve"> </v>
      </c>
      <c r="BS1415" s="120" t="str">
        <f t="shared" si="767"/>
        <v xml:space="preserve"> </v>
      </c>
      <c r="BU1415" s="74" t="str">
        <f t="shared" si="768"/>
        <v xml:space="preserve"> </v>
      </c>
      <c r="BV1415" s="120" t="str">
        <f t="shared" si="769"/>
        <v xml:space="preserve"> </v>
      </c>
      <c r="BW1415" s="120" t="str">
        <f t="shared" si="770"/>
        <v xml:space="preserve">  </v>
      </c>
      <c r="BY1415" s="74" t="str">
        <f t="shared" si="771"/>
        <v xml:space="preserve"> </v>
      </c>
      <c r="BZ1415" s="120" t="str">
        <f t="shared" si="772"/>
        <v xml:space="preserve"> </v>
      </c>
      <c r="CA1415" s="120" t="str">
        <f t="shared" si="773"/>
        <v xml:space="preserve"> </v>
      </c>
      <c r="CC1415" s="115" t="str">
        <f t="shared" si="774"/>
        <v xml:space="preserve"> </v>
      </c>
      <c r="CD1415" s="120" t="str">
        <f t="shared" si="775"/>
        <v xml:space="preserve"> </v>
      </c>
      <c r="CE1415" s="417" t="str">
        <f t="shared" si="776"/>
        <v xml:space="preserve"> </v>
      </c>
      <c r="CF1415" s="115"/>
      <c r="CG1415" s="115" t="str">
        <f t="shared" si="777"/>
        <v xml:space="preserve"> </v>
      </c>
      <c r="CH1415" s="120" t="str">
        <f t="shared" si="778"/>
        <v xml:space="preserve"> </v>
      </c>
      <c r="CI1415" s="417" t="str">
        <f t="shared" si="779"/>
        <v xml:space="preserve"> </v>
      </c>
      <c r="CJ1415" s="115"/>
      <c r="CK1415" s="115" t="str">
        <f t="shared" si="780"/>
        <v xml:space="preserve"> </v>
      </c>
      <c r="CL1415" s="120" t="str">
        <f t="shared" si="781"/>
        <v xml:space="preserve"> </v>
      </c>
      <c r="CM1415" s="417" t="str">
        <f t="shared" si="784"/>
        <v xml:space="preserve"> </v>
      </c>
      <c r="IS1415" s="107"/>
    </row>
    <row r="1416" spans="2:253" s="74" customFormat="1" ht="17.100000000000001" hidden="1" customHeight="1" x14ac:dyDescent="0.25">
      <c r="B1416" s="504">
        <f>IF(AND('KB Duct Parts'!$BL$14=1,'KB Duct Parts'!X31&gt;0),'KB Duct Parts'!X31,0)</f>
        <v>0</v>
      </c>
      <c r="C1416" s="508"/>
      <c r="D1416" s="506">
        <f t="shared" si="785"/>
        <v>0</v>
      </c>
      <c r="E1416" s="504"/>
      <c r="F1416" s="508" t="str">
        <f t="shared" si="786"/>
        <v xml:space="preserve"> </v>
      </c>
      <c r="G1416" s="509" t="s">
        <v>645</v>
      </c>
      <c r="H1416" s="504" t="s">
        <v>923</v>
      </c>
      <c r="I1416" s="1035" t="s">
        <v>1482</v>
      </c>
      <c r="J1416" s="1036"/>
      <c r="K1416" s="516" t="s">
        <v>881</v>
      </c>
      <c r="L1416" s="535"/>
      <c r="M1416" s="532" t="s">
        <v>1700</v>
      </c>
      <c r="N1416" s="514">
        <f t="shared" si="752"/>
        <v>0</v>
      </c>
      <c r="O1416" s="518">
        <f t="shared" si="758"/>
        <v>0</v>
      </c>
      <c r="P1416" s="680">
        <f>'KB Duct Parts'!$AE$3</f>
        <v>0</v>
      </c>
      <c r="Q1416" s="681">
        <f t="shared" si="753"/>
        <v>0</v>
      </c>
      <c r="R1416" s="682">
        <f t="shared" si="754"/>
        <v>0</v>
      </c>
      <c r="S1416" s="716">
        <v>0.1</v>
      </c>
      <c r="T1416" s="679">
        <f t="shared" si="756"/>
        <v>0</v>
      </c>
      <c r="U1416" s="679">
        <f t="shared" si="757"/>
        <v>0</v>
      </c>
      <c r="Y1416" s="120"/>
      <c r="AD1416" s="80"/>
      <c r="AE1416" s="75"/>
      <c r="AF1416" s="370"/>
      <c r="AG1416" s="375"/>
      <c r="AH1416" s="379"/>
      <c r="AI1416" s="383"/>
      <c r="AJ1416" s="388"/>
      <c r="AK1416" s="392"/>
      <c r="AL1416" s="388"/>
      <c r="AM1416" s="363">
        <f t="shared" si="783"/>
        <v>1</v>
      </c>
      <c r="AN1416" s="578">
        <v>0</v>
      </c>
      <c r="AO1416" s="78">
        <f t="shared" si="764"/>
        <v>0</v>
      </c>
      <c r="AP1416" s="78">
        <f t="shared" si="759"/>
        <v>0</v>
      </c>
      <c r="AQ1416" s="78">
        <f t="shared" si="760"/>
        <v>0</v>
      </c>
      <c r="AR1416" s="78">
        <f t="shared" si="761"/>
        <v>0</v>
      </c>
      <c r="AS1416" s="78">
        <f t="shared" si="762"/>
        <v>0</v>
      </c>
      <c r="AT1416" s="78">
        <f t="shared" si="763"/>
        <v>0</v>
      </c>
      <c r="AU1416" s="74" t="s">
        <v>717</v>
      </c>
      <c r="AV1416" s="115"/>
      <c r="AW1416" s="395"/>
      <c r="AX1416" s="571">
        <v>0</v>
      </c>
      <c r="AY1416" s="572">
        <v>0</v>
      </c>
      <c r="AZ1416" s="572">
        <v>0</v>
      </c>
      <c r="BA1416" s="572">
        <v>0</v>
      </c>
      <c r="BB1416" s="573">
        <v>0</v>
      </c>
      <c r="BC1416" s="395">
        <v>0</v>
      </c>
      <c r="BD1416" s="115"/>
      <c r="BE1416" s="115"/>
      <c r="BF1416" s="115"/>
      <c r="BG1416" s="115"/>
      <c r="BH1416" s="115"/>
      <c r="BI1416" s="115"/>
      <c r="BJ1416" s="115"/>
      <c r="BK1416" s="115"/>
      <c r="BQ1416" s="74" t="str">
        <f t="shared" si="765"/>
        <v xml:space="preserve"> </v>
      </c>
      <c r="BR1416" s="120" t="str">
        <f t="shared" si="766"/>
        <v xml:space="preserve"> </v>
      </c>
      <c r="BS1416" s="120" t="str">
        <f t="shared" si="767"/>
        <v xml:space="preserve"> </v>
      </c>
      <c r="BU1416" s="74" t="str">
        <f t="shared" si="768"/>
        <v xml:space="preserve"> </v>
      </c>
      <c r="BV1416" s="120" t="str">
        <f t="shared" si="769"/>
        <v xml:space="preserve"> </v>
      </c>
      <c r="BW1416" s="120" t="str">
        <f t="shared" si="770"/>
        <v xml:space="preserve">  </v>
      </c>
      <c r="BY1416" s="74" t="str">
        <f t="shared" si="771"/>
        <v xml:space="preserve"> </v>
      </c>
      <c r="BZ1416" s="120" t="str">
        <f t="shared" si="772"/>
        <v xml:space="preserve"> </v>
      </c>
      <c r="CA1416" s="120" t="str">
        <f t="shared" si="773"/>
        <v xml:space="preserve"> </v>
      </c>
      <c r="CC1416" s="115" t="str">
        <f t="shared" si="774"/>
        <v xml:space="preserve"> </v>
      </c>
      <c r="CD1416" s="120" t="str">
        <f t="shared" si="775"/>
        <v xml:space="preserve"> </v>
      </c>
      <c r="CE1416" s="417" t="str">
        <f t="shared" si="776"/>
        <v xml:space="preserve"> </v>
      </c>
      <c r="CF1416" s="115"/>
      <c r="CG1416" s="115" t="str">
        <f t="shared" si="777"/>
        <v xml:space="preserve"> </v>
      </c>
      <c r="CH1416" s="120" t="str">
        <f t="shared" si="778"/>
        <v xml:space="preserve"> </v>
      </c>
      <c r="CI1416" s="417" t="str">
        <f t="shared" si="779"/>
        <v xml:space="preserve"> </v>
      </c>
      <c r="CJ1416" s="115"/>
      <c r="CK1416" s="115" t="str">
        <f t="shared" si="780"/>
        <v xml:space="preserve"> </v>
      </c>
      <c r="CL1416" s="120" t="str">
        <f t="shared" si="781"/>
        <v xml:space="preserve"> </v>
      </c>
      <c r="CM1416" s="417" t="str">
        <f t="shared" si="784"/>
        <v xml:space="preserve"> </v>
      </c>
      <c r="IS1416" s="107"/>
    </row>
    <row r="1417" spans="2:253" s="74" customFormat="1" ht="17.100000000000001" hidden="1" customHeight="1" x14ac:dyDescent="0.25">
      <c r="B1417" s="504">
        <f>IF(AND('KB Duct Parts'!$BL$14=1,'KB Duct Parts'!X32&gt;0),'KB Duct Parts'!X32,0)</f>
        <v>0</v>
      </c>
      <c r="C1417" s="508"/>
      <c r="D1417" s="506">
        <f t="shared" si="785"/>
        <v>0</v>
      </c>
      <c r="E1417" s="504"/>
      <c r="F1417" s="508" t="str">
        <f t="shared" si="786"/>
        <v xml:space="preserve"> </v>
      </c>
      <c r="G1417" s="509" t="s">
        <v>646</v>
      </c>
      <c r="H1417" s="504" t="s">
        <v>923</v>
      </c>
      <c r="I1417" s="1035" t="s">
        <v>1482</v>
      </c>
      <c r="J1417" s="1036"/>
      <c r="K1417" s="516" t="s">
        <v>881</v>
      </c>
      <c r="L1417" s="535"/>
      <c r="M1417" s="532" t="s">
        <v>1700</v>
      </c>
      <c r="N1417" s="514">
        <f t="shared" si="752"/>
        <v>0</v>
      </c>
      <c r="O1417" s="518">
        <f t="shared" si="758"/>
        <v>0</v>
      </c>
      <c r="P1417" s="680">
        <f>'KB Duct Parts'!$AE$3</f>
        <v>0</v>
      </c>
      <c r="Q1417" s="681">
        <f t="shared" si="753"/>
        <v>0</v>
      </c>
      <c r="R1417" s="682">
        <f t="shared" si="754"/>
        <v>0</v>
      </c>
      <c r="S1417" s="716">
        <v>0.1</v>
      </c>
      <c r="T1417" s="679">
        <f t="shared" si="756"/>
        <v>0</v>
      </c>
      <c r="U1417" s="679">
        <f t="shared" si="757"/>
        <v>0</v>
      </c>
      <c r="Y1417" s="120"/>
      <c r="AD1417" s="80"/>
      <c r="AE1417" s="75"/>
      <c r="AF1417" s="370"/>
      <c r="AG1417" s="375"/>
      <c r="AH1417" s="379"/>
      <c r="AI1417" s="383"/>
      <c r="AJ1417" s="388"/>
      <c r="AK1417" s="392"/>
      <c r="AL1417" s="388"/>
      <c r="AM1417" s="363">
        <f t="shared" si="783"/>
        <v>1</v>
      </c>
      <c r="AN1417" s="578">
        <v>0</v>
      </c>
      <c r="AO1417" s="78">
        <f t="shared" si="764"/>
        <v>0</v>
      </c>
      <c r="AP1417" s="78">
        <f t="shared" si="759"/>
        <v>0</v>
      </c>
      <c r="AQ1417" s="78">
        <f t="shared" si="760"/>
        <v>0</v>
      </c>
      <c r="AR1417" s="78">
        <f t="shared" si="761"/>
        <v>0</v>
      </c>
      <c r="AS1417" s="78">
        <f t="shared" si="762"/>
        <v>0</v>
      </c>
      <c r="AT1417" s="78">
        <f t="shared" si="763"/>
        <v>0</v>
      </c>
      <c r="AU1417" s="74" t="s">
        <v>717</v>
      </c>
      <c r="AV1417" s="115"/>
      <c r="AW1417" s="395"/>
      <c r="AX1417" s="571">
        <v>0</v>
      </c>
      <c r="AY1417" s="572">
        <v>0</v>
      </c>
      <c r="AZ1417" s="572">
        <v>0</v>
      </c>
      <c r="BA1417" s="572">
        <v>0</v>
      </c>
      <c r="BB1417" s="573">
        <v>0</v>
      </c>
      <c r="BC1417" s="395">
        <v>0</v>
      </c>
      <c r="BD1417" s="115"/>
      <c r="BE1417" s="115"/>
      <c r="BF1417" s="115"/>
      <c r="BG1417" s="115"/>
      <c r="BH1417" s="115"/>
      <c r="BI1417" s="115"/>
      <c r="BJ1417" s="115"/>
      <c r="BK1417" s="115"/>
      <c r="BQ1417" s="74" t="str">
        <f t="shared" si="765"/>
        <v xml:space="preserve"> </v>
      </c>
      <c r="BR1417" s="120" t="str">
        <f t="shared" si="766"/>
        <v xml:space="preserve"> </v>
      </c>
      <c r="BS1417" s="120" t="str">
        <f t="shared" si="767"/>
        <v xml:space="preserve"> </v>
      </c>
      <c r="BU1417" s="74" t="str">
        <f t="shared" si="768"/>
        <v xml:space="preserve"> </v>
      </c>
      <c r="BV1417" s="120" t="str">
        <f t="shared" si="769"/>
        <v xml:space="preserve"> </v>
      </c>
      <c r="BW1417" s="120" t="str">
        <f t="shared" si="770"/>
        <v xml:space="preserve">  </v>
      </c>
      <c r="BY1417" s="74" t="str">
        <f t="shared" si="771"/>
        <v xml:space="preserve"> </v>
      </c>
      <c r="BZ1417" s="120" t="str">
        <f t="shared" si="772"/>
        <v xml:space="preserve"> </v>
      </c>
      <c r="CA1417" s="120" t="str">
        <f t="shared" si="773"/>
        <v xml:space="preserve"> </v>
      </c>
      <c r="CC1417" s="115" t="str">
        <f t="shared" si="774"/>
        <v xml:space="preserve"> </v>
      </c>
      <c r="CD1417" s="120" t="str">
        <f t="shared" si="775"/>
        <v xml:space="preserve"> </v>
      </c>
      <c r="CE1417" s="417" t="str">
        <f t="shared" si="776"/>
        <v xml:space="preserve"> </v>
      </c>
      <c r="CF1417" s="115"/>
      <c r="CG1417" s="115" t="str">
        <f t="shared" si="777"/>
        <v xml:space="preserve"> </v>
      </c>
      <c r="CH1417" s="120" t="str">
        <f t="shared" si="778"/>
        <v xml:space="preserve"> </v>
      </c>
      <c r="CI1417" s="417" t="str">
        <f t="shared" si="779"/>
        <v xml:space="preserve"> </v>
      </c>
      <c r="CJ1417" s="115"/>
      <c r="CK1417" s="115" t="str">
        <f t="shared" si="780"/>
        <v xml:space="preserve"> </v>
      </c>
      <c r="CL1417" s="120" t="str">
        <f t="shared" si="781"/>
        <v xml:space="preserve"> </v>
      </c>
      <c r="CM1417" s="417" t="str">
        <f t="shared" si="784"/>
        <v xml:space="preserve"> </v>
      </c>
      <c r="IS1417" s="107"/>
    </row>
    <row r="1418" spans="2:253" s="74" customFormat="1" ht="17.100000000000001" hidden="1" customHeight="1" x14ac:dyDescent="0.25">
      <c r="B1418" s="504">
        <f>IF(AND('KB Duct Parts'!$BL$14=1,'KB Duct Parts'!X33&gt;0),'KB Duct Parts'!X33,0)</f>
        <v>0</v>
      </c>
      <c r="C1418" s="508"/>
      <c r="D1418" s="506">
        <f t="shared" si="785"/>
        <v>0</v>
      </c>
      <c r="E1418" s="504"/>
      <c r="F1418" s="508" t="str">
        <f t="shared" si="786"/>
        <v xml:space="preserve"> </v>
      </c>
      <c r="G1418" s="509" t="s">
        <v>647</v>
      </c>
      <c r="H1418" s="504" t="s">
        <v>923</v>
      </c>
      <c r="I1418" s="1035" t="s">
        <v>1482</v>
      </c>
      <c r="J1418" s="1036"/>
      <c r="K1418" s="516" t="s">
        <v>881</v>
      </c>
      <c r="L1418" s="535"/>
      <c r="M1418" s="532" t="s">
        <v>1700</v>
      </c>
      <c r="N1418" s="514">
        <f t="shared" si="752"/>
        <v>0</v>
      </c>
      <c r="O1418" s="518">
        <f t="shared" si="758"/>
        <v>0</v>
      </c>
      <c r="P1418" s="680">
        <f>'KB Duct Parts'!$AE$3</f>
        <v>0</v>
      </c>
      <c r="Q1418" s="681">
        <f t="shared" si="753"/>
        <v>0</v>
      </c>
      <c r="R1418" s="682">
        <f t="shared" si="754"/>
        <v>0</v>
      </c>
      <c r="S1418" s="716">
        <v>0.1</v>
      </c>
      <c r="T1418" s="679">
        <f t="shared" si="756"/>
        <v>0</v>
      </c>
      <c r="U1418" s="679">
        <f t="shared" si="757"/>
        <v>0</v>
      </c>
      <c r="Y1418" s="120"/>
      <c r="AD1418" s="80"/>
      <c r="AE1418" s="75"/>
      <c r="AF1418" s="370"/>
      <c r="AG1418" s="375"/>
      <c r="AH1418" s="379"/>
      <c r="AI1418" s="383"/>
      <c r="AJ1418" s="388"/>
      <c r="AK1418" s="392"/>
      <c r="AL1418" s="388"/>
      <c r="AM1418" s="363">
        <f t="shared" si="783"/>
        <v>1</v>
      </c>
      <c r="AN1418" s="578">
        <v>0</v>
      </c>
      <c r="AO1418" s="78">
        <f t="shared" si="764"/>
        <v>0</v>
      </c>
      <c r="AP1418" s="78">
        <f t="shared" si="759"/>
        <v>0</v>
      </c>
      <c r="AQ1418" s="78">
        <f t="shared" si="760"/>
        <v>0</v>
      </c>
      <c r="AR1418" s="78">
        <f t="shared" si="761"/>
        <v>0</v>
      </c>
      <c r="AS1418" s="78">
        <f t="shared" si="762"/>
        <v>0</v>
      </c>
      <c r="AT1418" s="78">
        <f t="shared" si="763"/>
        <v>0</v>
      </c>
      <c r="AU1418" s="74" t="s">
        <v>717</v>
      </c>
      <c r="AV1418" s="115"/>
      <c r="AW1418" s="395"/>
      <c r="AX1418" s="571">
        <v>0</v>
      </c>
      <c r="AY1418" s="572">
        <v>0</v>
      </c>
      <c r="AZ1418" s="572">
        <v>0</v>
      </c>
      <c r="BA1418" s="572">
        <v>0</v>
      </c>
      <c r="BB1418" s="573">
        <v>0</v>
      </c>
      <c r="BC1418" s="395">
        <v>0</v>
      </c>
      <c r="BD1418" s="115"/>
      <c r="BE1418" s="115"/>
      <c r="BF1418" s="115"/>
      <c r="BG1418" s="115"/>
      <c r="BH1418" s="115"/>
      <c r="BI1418" s="115"/>
      <c r="BJ1418" s="115"/>
      <c r="BK1418" s="115"/>
      <c r="BQ1418" s="74" t="str">
        <f t="shared" si="765"/>
        <v xml:space="preserve"> </v>
      </c>
      <c r="BR1418" s="120" t="str">
        <f t="shared" si="766"/>
        <v xml:space="preserve"> </v>
      </c>
      <c r="BS1418" s="120" t="str">
        <f t="shared" si="767"/>
        <v xml:space="preserve"> </v>
      </c>
      <c r="BU1418" s="74" t="str">
        <f t="shared" si="768"/>
        <v xml:space="preserve"> </v>
      </c>
      <c r="BV1418" s="120" t="str">
        <f t="shared" si="769"/>
        <v xml:space="preserve"> </v>
      </c>
      <c r="BW1418" s="120" t="str">
        <f t="shared" si="770"/>
        <v xml:space="preserve">  </v>
      </c>
      <c r="BY1418" s="74" t="str">
        <f t="shared" si="771"/>
        <v xml:space="preserve"> </v>
      </c>
      <c r="BZ1418" s="120" t="str">
        <f t="shared" si="772"/>
        <v xml:space="preserve"> </v>
      </c>
      <c r="CA1418" s="120" t="str">
        <f t="shared" si="773"/>
        <v xml:space="preserve"> </v>
      </c>
      <c r="CC1418" s="115" t="str">
        <f t="shared" si="774"/>
        <v xml:space="preserve"> </v>
      </c>
      <c r="CD1418" s="120" t="str">
        <f t="shared" si="775"/>
        <v xml:space="preserve"> </v>
      </c>
      <c r="CE1418" s="417" t="str">
        <f t="shared" si="776"/>
        <v xml:space="preserve"> </v>
      </c>
      <c r="CF1418" s="115"/>
      <c r="CG1418" s="115" t="str">
        <f t="shared" si="777"/>
        <v xml:space="preserve"> </v>
      </c>
      <c r="CH1418" s="120" t="str">
        <f t="shared" si="778"/>
        <v xml:space="preserve"> </v>
      </c>
      <c r="CI1418" s="417" t="str">
        <f t="shared" si="779"/>
        <v xml:space="preserve"> </v>
      </c>
      <c r="CJ1418" s="115"/>
      <c r="CK1418" s="115" t="str">
        <f t="shared" si="780"/>
        <v xml:space="preserve"> </v>
      </c>
      <c r="CL1418" s="120" t="str">
        <f t="shared" si="781"/>
        <v xml:space="preserve"> </v>
      </c>
      <c r="CM1418" s="417" t="str">
        <f t="shared" si="784"/>
        <v xml:space="preserve"> </v>
      </c>
      <c r="IS1418" s="107"/>
    </row>
    <row r="1419" spans="2:253" s="74" customFormat="1" ht="17.100000000000001" hidden="1" customHeight="1" x14ac:dyDescent="0.25">
      <c r="B1419" s="504">
        <f>IF(AND('KB Duct Parts'!$BL$14=1,'KB Duct Parts'!X34&gt;0),'KB Duct Parts'!X34,0)</f>
        <v>0</v>
      </c>
      <c r="C1419" s="508"/>
      <c r="D1419" s="506">
        <f t="shared" si="785"/>
        <v>0</v>
      </c>
      <c r="E1419" s="504"/>
      <c r="F1419" s="508" t="str">
        <f t="shared" si="786"/>
        <v xml:space="preserve"> </v>
      </c>
      <c r="G1419" s="509" t="s">
        <v>648</v>
      </c>
      <c r="H1419" s="504" t="s">
        <v>923</v>
      </c>
      <c r="I1419" s="1035" t="s">
        <v>1482</v>
      </c>
      <c r="J1419" s="1036"/>
      <c r="K1419" s="516" t="s">
        <v>881</v>
      </c>
      <c r="L1419" s="535"/>
      <c r="M1419" s="532" t="s">
        <v>1700</v>
      </c>
      <c r="N1419" s="514">
        <f t="shared" si="752"/>
        <v>0</v>
      </c>
      <c r="O1419" s="518">
        <f t="shared" si="758"/>
        <v>0</v>
      </c>
      <c r="P1419" s="680">
        <f>'KB Duct Parts'!$AE$3</f>
        <v>0</v>
      </c>
      <c r="Q1419" s="681">
        <f t="shared" si="753"/>
        <v>0</v>
      </c>
      <c r="R1419" s="682">
        <f t="shared" si="754"/>
        <v>0</v>
      </c>
      <c r="S1419" s="716">
        <v>0.1</v>
      </c>
      <c r="T1419" s="679">
        <f t="shared" si="756"/>
        <v>0</v>
      </c>
      <c r="U1419" s="679">
        <f t="shared" si="757"/>
        <v>0</v>
      </c>
      <c r="Y1419" s="120"/>
      <c r="AD1419" s="80"/>
      <c r="AE1419" s="75"/>
      <c r="AF1419" s="370"/>
      <c r="AG1419" s="375"/>
      <c r="AH1419" s="379"/>
      <c r="AI1419" s="383"/>
      <c r="AJ1419" s="388"/>
      <c r="AK1419" s="392"/>
      <c r="AL1419" s="388"/>
      <c r="AM1419" s="363">
        <f t="shared" si="783"/>
        <v>1</v>
      </c>
      <c r="AN1419" s="578">
        <v>0</v>
      </c>
      <c r="AO1419" s="78">
        <f t="shared" si="764"/>
        <v>0</v>
      </c>
      <c r="AP1419" s="78">
        <f t="shared" si="759"/>
        <v>0</v>
      </c>
      <c r="AQ1419" s="78">
        <f t="shared" si="760"/>
        <v>0</v>
      </c>
      <c r="AR1419" s="78">
        <f t="shared" si="761"/>
        <v>0</v>
      </c>
      <c r="AS1419" s="78">
        <f t="shared" si="762"/>
        <v>0</v>
      </c>
      <c r="AT1419" s="78">
        <f t="shared" si="763"/>
        <v>0</v>
      </c>
      <c r="AU1419" s="74" t="s">
        <v>717</v>
      </c>
      <c r="AV1419" s="115"/>
      <c r="AW1419" s="395"/>
      <c r="AX1419" s="571">
        <v>0</v>
      </c>
      <c r="AY1419" s="572">
        <v>0</v>
      </c>
      <c r="AZ1419" s="572">
        <v>0</v>
      </c>
      <c r="BA1419" s="572">
        <v>0</v>
      </c>
      <c r="BB1419" s="573">
        <v>0</v>
      </c>
      <c r="BC1419" s="395">
        <v>0</v>
      </c>
      <c r="BD1419" s="115"/>
      <c r="BE1419" s="115"/>
      <c r="BF1419" s="115"/>
      <c r="BG1419" s="115"/>
      <c r="BH1419" s="115"/>
      <c r="BI1419" s="115"/>
      <c r="BJ1419" s="115"/>
      <c r="BK1419" s="115"/>
      <c r="BQ1419" s="74" t="str">
        <f t="shared" si="765"/>
        <v xml:space="preserve"> </v>
      </c>
      <c r="BR1419" s="120" t="str">
        <f t="shared" si="766"/>
        <v xml:space="preserve"> </v>
      </c>
      <c r="BS1419" s="120" t="str">
        <f t="shared" si="767"/>
        <v xml:space="preserve"> </v>
      </c>
      <c r="BU1419" s="74" t="str">
        <f t="shared" si="768"/>
        <v xml:space="preserve"> </v>
      </c>
      <c r="BV1419" s="120" t="str">
        <f t="shared" si="769"/>
        <v xml:space="preserve"> </v>
      </c>
      <c r="BW1419" s="120" t="str">
        <f t="shared" si="770"/>
        <v xml:space="preserve">  </v>
      </c>
      <c r="BY1419" s="74" t="str">
        <f t="shared" si="771"/>
        <v xml:space="preserve"> </v>
      </c>
      <c r="BZ1419" s="120" t="str">
        <f t="shared" si="772"/>
        <v xml:space="preserve"> </v>
      </c>
      <c r="CA1419" s="120" t="str">
        <f t="shared" si="773"/>
        <v xml:space="preserve"> </v>
      </c>
      <c r="CC1419" s="115" t="str">
        <f t="shared" si="774"/>
        <v xml:space="preserve"> </v>
      </c>
      <c r="CD1419" s="120" t="str">
        <f t="shared" si="775"/>
        <v xml:space="preserve"> </v>
      </c>
      <c r="CE1419" s="417" t="str">
        <f t="shared" si="776"/>
        <v xml:space="preserve"> </v>
      </c>
      <c r="CF1419" s="115"/>
      <c r="CG1419" s="115" t="str">
        <f t="shared" si="777"/>
        <v xml:space="preserve"> </v>
      </c>
      <c r="CH1419" s="120" t="str">
        <f t="shared" si="778"/>
        <v xml:space="preserve"> </v>
      </c>
      <c r="CI1419" s="417" t="str">
        <f t="shared" si="779"/>
        <v xml:space="preserve"> </v>
      </c>
      <c r="CJ1419" s="115"/>
      <c r="CK1419" s="115" t="str">
        <f t="shared" si="780"/>
        <v xml:space="preserve"> </v>
      </c>
      <c r="CL1419" s="120" t="str">
        <f t="shared" si="781"/>
        <v xml:space="preserve"> </v>
      </c>
      <c r="CM1419" s="417" t="str">
        <f t="shared" si="784"/>
        <v xml:space="preserve"> </v>
      </c>
      <c r="IS1419" s="107"/>
    </row>
    <row r="1420" spans="2:253" s="74" customFormat="1" ht="17.100000000000001" hidden="1" customHeight="1" x14ac:dyDescent="0.25">
      <c r="B1420" s="504">
        <f>IF(AND('KB Duct Parts'!$BL$14=1,'KB Duct Parts'!X35&gt;0),'KB Duct Parts'!X35,0)</f>
        <v>0</v>
      </c>
      <c r="C1420" s="508"/>
      <c r="D1420" s="506">
        <f t="shared" si="785"/>
        <v>0</v>
      </c>
      <c r="E1420" s="504"/>
      <c r="F1420" s="508" t="str">
        <f t="shared" si="786"/>
        <v xml:space="preserve"> </v>
      </c>
      <c r="G1420" s="509" t="s">
        <v>649</v>
      </c>
      <c r="H1420" s="504" t="s">
        <v>923</v>
      </c>
      <c r="I1420" s="1035" t="s">
        <v>1482</v>
      </c>
      <c r="J1420" s="1036"/>
      <c r="K1420" s="516" t="s">
        <v>881</v>
      </c>
      <c r="L1420" s="535"/>
      <c r="M1420" s="532" t="s">
        <v>1700</v>
      </c>
      <c r="N1420" s="514">
        <f t="shared" si="752"/>
        <v>0</v>
      </c>
      <c r="O1420" s="518">
        <f t="shared" si="758"/>
        <v>0</v>
      </c>
      <c r="P1420" s="680">
        <f>'KB Duct Parts'!$AE$3</f>
        <v>0</v>
      </c>
      <c r="Q1420" s="681">
        <f t="shared" si="753"/>
        <v>0</v>
      </c>
      <c r="R1420" s="682">
        <f t="shared" si="754"/>
        <v>0</v>
      </c>
      <c r="S1420" s="716">
        <v>0.1</v>
      </c>
      <c r="T1420" s="679">
        <f t="shared" si="756"/>
        <v>0</v>
      </c>
      <c r="U1420" s="679">
        <f t="shared" si="757"/>
        <v>0</v>
      </c>
      <c r="Y1420" s="120"/>
      <c r="AD1420" s="80"/>
      <c r="AE1420" s="75"/>
      <c r="AF1420" s="370"/>
      <c r="AG1420" s="375"/>
      <c r="AH1420" s="379"/>
      <c r="AI1420" s="383"/>
      <c r="AJ1420" s="388"/>
      <c r="AK1420" s="392"/>
      <c r="AL1420" s="388"/>
      <c r="AM1420" s="363">
        <f t="shared" si="783"/>
        <v>1</v>
      </c>
      <c r="AN1420" s="578">
        <v>0</v>
      </c>
      <c r="AO1420" s="78">
        <f t="shared" si="764"/>
        <v>0</v>
      </c>
      <c r="AP1420" s="78">
        <f t="shared" si="759"/>
        <v>0</v>
      </c>
      <c r="AQ1420" s="78">
        <f t="shared" si="760"/>
        <v>0</v>
      </c>
      <c r="AR1420" s="78">
        <f t="shared" si="761"/>
        <v>0</v>
      </c>
      <c r="AS1420" s="78">
        <f t="shared" si="762"/>
        <v>0</v>
      </c>
      <c r="AT1420" s="78">
        <f t="shared" si="763"/>
        <v>0</v>
      </c>
      <c r="AU1420" s="74" t="s">
        <v>717</v>
      </c>
      <c r="AV1420" s="115"/>
      <c r="AW1420" s="395"/>
      <c r="AX1420" s="571">
        <v>0</v>
      </c>
      <c r="AY1420" s="572">
        <v>0</v>
      </c>
      <c r="AZ1420" s="572">
        <v>0</v>
      </c>
      <c r="BA1420" s="572">
        <v>0</v>
      </c>
      <c r="BB1420" s="573">
        <v>0</v>
      </c>
      <c r="BC1420" s="395">
        <v>0</v>
      </c>
      <c r="BD1420" s="115"/>
      <c r="BE1420" s="115"/>
      <c r="BF1420" s="115"/>
      <c r="BG1420" s="115"/>
      <c r="BH1420" s="115"/>
      <c r="BI1420" s="115"/>
      <c r="BJ1420" s="115"/>
      <c r="BK1420" s="115"/>
      <c r="BQ1420" s="74" t="str">
        <f t="shared" si="765"/>
        <v xml:space="preserve"> </v>
      </c>
      <c r="BR1420" s="120" t="str">
        <f t="shared" si="766"/>
        <v xml:space="preserve"> </v>
      </c>
      <c r="BS1420" s="120" t="str">
        <f t="shared" si="767"/>
        <v xml:space="preserve"> </v>
      </c>
      <c r="BU1420" s="74" t="str">
        <f t="shared" si="768"/>
        <v xml:space="preserve"> </v>
      </c>
      <c r="BV1420" s="120" t="str">
        <f t="shared" si="769"/>
        <v xml:space="preserve"> </v>
      </c>
      <c r="BW1420" s="120" t="str">
        <f t="shared" si="770"/>
        <v xml:space="preserve">  </v>
      </c>
      <c r="BY1420" s="74" t="str">
        <f t="shared" si="771"/>
        <v xml:space="preserve"> </v>
      </c>
      <c r="BZ1420" s="120" t="str">
        <f t="shared" si="772"/>
        <v xml:space="preserve"> </v>
      </c>
      <c r="CA1420" s="120" t="str">
        <f t="shared" si="773"/>
        <v xml:space="preserve"> </v>
      </c>
      <c r="CC1420" s="115" t="str">
        <f t="shared" si="774"/>
        <v xml:space="preserve"> </v>
      </c>
      <c r="CD1420" s="120" t="str">
        <f t="shared" si="775"/>
        <v xml:space="preserve"> </v>
      </c>
      <c r="CE1420" s="417" t="str">
        <f t="shared" si="776"/>
        <v xml:space="preserve"> </v>
      </c>
      <c r="CF1420" s="115"/>
      <c r="CG1420" s="115" t="str">
        <f t="shared" si="777"/>
        <v xml:space="preserve"> </v>
      </c>
      <c r="CH1420" s="120" t="str">
        <f t="shared" si="778"/>
        <v xml:space="preserve"> </v>
      </c>
      <c r="CI1420" s="417" t="str">
        <f t="shared" si="779"/>
        <v xml:space="preserve"> </v>
      </c>
      <c r="CJ1420" s="115"/>
      <c r="CK1420" s="115" t="str">
        <f t="shared" si="780"/>
        <v xml:space="preserve"> </v>
      </c>
      <c r="CL1420" s="120" t="str">
        <f t="shared" si="781"/>
        <v xml:space="preserve"> </v>
      </c>
      <c r="CM1420" s="417" t="str">
        <f t="shared" si="784"/>
        <v xml:space="preserve"> </v>
      </c>
      <c r="IS1420" s="107"/>
    </row>
    <row r="1421" spans="2:253" s="74" customFormat="1" ht="17.100000000000001" hidden="1" customHeight="1" x14ac:dyDescent="0.25">
      <c r="B1421" s="504">
        <f>IF(AND('KB Duct Parts'!$BL$14=1,'KB Duct Parts'!X36&gt;0),'KB Duct Parts'!X36,0)</f>
        <v>0</v>
      </c>
      <c r="C1421" s="508"/>
      <c r="D1421" s="506">
        <f t="shared" si="785"/>
        <v>0</v>
      </c>
      <c r="E1421" s="504"/>
      <c r="F1421" s="508" t="str">
        <f t="shared" si="786"/>
        <v xml:space="preserve"> </v>
      </c>
      <c r="G1421" s="509" t="s">
        <v>15</v>
      </c>
      <c r="H1421" s="504" t="s">
        <v>923</v>
      </c>
      <c r="I1421" s="1035" t="s">
        <v>1482</v>
      </c>
      <c r="J1421" s="1036"/>
      <c r="K1421" s="516" t="s">
        <v>881</v>
      </c>
      <c r="L1421" s="535"/>
      <c r="M1421" s="532" t="s">
        <v>1700</v>
      </c>
      <c r="N1421" s="514">
        <f t="shared" si="752"/>
        <v>0</v>
      </c>
      <c r="O1421" s="518">
        <f t="shared" si="758"/>
        <v>0</v>
      </c>
      <c r="P1421" s="680">
        <f>'KB Duct Parts'!$AE$3</f>
        <v>0</v>
      </c>
      <c r="Q1421" s="681">
        <f t="shared" si="753"/>
        <v>0</v>
      </c>
      <c r="R1421" s="682">
        <f t="shared" si="754"/>
        <v>0</v>
      </c>
      <c r="S1421" s="716">
        <v>0.1</v>
      </c>
      <c r="T1421" s="679">
        <f t="shared" si="756"/>
        <v>0</v>
      </c>
      <c r="U1421" s="679">
        <f t="shared" si="757"/>
        <v>0</v>
      </c>
      <c r="Y1421" s="120"/>
      <c r="AD1421" s="80"/>
      <c r="AE1421" s="75"/>
      <c r="AF1421" s="370"/>
      <c r="AG1421" s="375"/>
      <c r="AH1421" s="379"/>
      <c r="AI1421" s="383"/>
      <c r="AJ1421" s="388"/>
      <c r="AK1421" s="392"/>
      <c r="AL1421" s="388"/>
      <c r="AM1421" s="363">
        <f t="shared" si="783"/>
        <v>1</v>
      </c>
      <c r="AN1421" s="578">
        <v>0</v>
      </c>
      <c r="AO1421" s="78">
        <f t="shared" si="764"/>
        <v>0</v>
      </c>
      <c r="AP1421" s="78">
        <f t="shared" si="759"/>
        <v>0</v>
      </c>
      <c r="AQ1421" s="78">
        <f t="shared" si="760"/>
        <v>0</v>
      </c>
      <c r="AR1421" s="78">
        <f t="shared" si="761"/>
        <v>0</v>
      </c>
      <c r="AS1421" s="78">
        <f t="shared" si="762"/>
        <v>0</v>
      </c>
      <c r="AT1421" s="78">
        <f t="shared" si="763"/>
        <v>0</v>
      </c>
      <c r="AU1421" s="74" t="s">
        <v>717</v>
      </c>
      <c r="AV1421" s="115"/>
      <c r="AW1421" s="395"/>
      <c r="AX1421" s="571">
        <v>0</v>
      </c>
      <c r="AY1421" s="572">
        <v>0</v>
      </c>
      <c r="AZ1421" s="572">
        <v>0</v>
      </c>
      <c r="BA1421" s="572">
        <v>0</v>
      </c>
      <c r="BB1421" s="573">
        <v>0</v>
      </c>
      <c r="BC1421" s="395">
        <v>0</v>
      </c>
      <c r="BD1421" s="115"/>
      <c r="BE1421" s="115"/>
      <c r="BF1421" s="115"/>
      <c r="BG1421" s="115"/>
      <c r="BH1421" s="115"/>
      <c r="BI1421" s="115"/>
      <c r="BJ1421" s="115"/>
      <c r="BK1421" s="115"/>
      <c r="BQ1421" s="74" t="str">
        <f t="shared" si="765"/>
        <v xml:space="preserve"> </v>
      </c>
      <c r="BR1421" s="120" t="str">
        <f t="shared" si="766"/>
        <v xml:space="preserve"> </v>
      </c>
      <c r="BS1421" s="120" t="str">
        <f t="shared" si="767"/>
        <v xml:space="preserve"> </v>
      </c>
      <c r="BU1421" s="74" t="str">
        <f t="shared" si="768"/>
        <v xml:space="preserve"> </v>
      </c>
      <c r="BV1421" s="120" t="str">
        <f t="shared" si="769"/>
        <v xml:space="preserve"> </v>
      </c>
      <c r="BW1421" s="120" t="str">
        <f t="shared" si="770"/>
        <v xml:space="preserve">  </v>
      </c>
      <c r="BY1421" s="74" t="str">
        <f t="shared" si="771"/>
        <v xml:space="preserve"> </v>
      </c>
      <c r="BZ1421" s="120" t="str">
        <f t="shared" si="772"/>
        <v xml:space="preserve"> </v>
      </c>
      <c r="CA1421" s="120" t="str">
        <f t="shared" si="773"/>
        <v xml:space="preserve"> </v>
      </c>
      <c r="CC1421" s="115" t="str">
        <f t="shared" si="774"/>
        <v xml:space="preserve"> </v>
      </c>
      <c r="CD1421" s="120" t="str">
        <f t="shared" si="775"/>
        <v xml:space="preserve"> </v>
      </c>
      <c r="CE1421" s="417" t="str">
        <f t="shared" si="776"/>
        <v xml:space="preserve"> </v>
      </c>
      <c r="CF1421" s="115"/>
      <c r="CG1421" s="115" t="str">
        <f t="shared" si="777"/>
        <v xml:space="preserve"> </v>
      </c>
      <c r="CH1421" s="120" t="str">
        <f t="shared" si="778"/>
        <v xml:space="preserve"> </v>
      </c>
      <c r="CI1421" s="417" t="str">
        <f t="shared" si="779"/>
        <v xml:space="preserve"> </v>
      </c>
      <c r="CJ1421" s="115"/>
      <c r="CK1421" s="115" t="str">
        <f t="shared" si="780"/>
        <v xml:space="preserve"> </v>
      </c>
      <c r="CL1421" s="120" t="str">
        <f t="shared" si="781"/>
        <v xml:space="preserve"> </v>
      </c>
      <c r="CM1421" s="417" t="str">
        <f t="shared" si="784"/>
        <v xml:space="preserve"> </v>
      </c>
      <c r="IS1421" s="107"/>
    </row>
    <row r="1422" spans="2:253" s="74" customFormat="1" ht="17.100000000000001" hidden="1" customHeight="1" x14ac:dyDescent="0.25">
      <c r="B1422" s="504">
        <f>IF(AND('KB Duct Parts'!$BL$14=1,'KB Duct Parts'!Y17&gt;0),'KB Duct Parts'!Y17,0)</f>
        <v>0</v>
      </c>
      <c r="C1422" s="508"/>
      <c r="D1422" s="506">
        <f t="shared" si="785"/>
        <v>0</v>
      </c>
      <c r="E1422" s="520" t="s">
        <v>483</v>
      </c>
      <c r="F1422" s="508" t="str">
        <f t="shared" si="786"/>
        <v xml:space="preserve"> </v>
      </c>
      <c r="G1422" s="509" t="s">
        <v>650</v>
      </c>
      <c r="H1422" s="504" t="s">
        <v>923</v>
      </c>
      <c r="I1422" s="1035" t="s">
        <v>1482</v>
      </c>
      <c r="J1422" s="1036"/>
      <c r="K1422" s="516" t="s">
        <v>881</v>
      </c>
      <c r="L1422" s="535"/>
      <c r="M1422" s="532" t="s">
        <v>1700</v>
      </c>
      <c r="N1422" s="514">
        <f t="shared" si="752"/>
        <v>0</v>
      </c>
      <c r="O1422" s="518">
        <f t="shared" si="758"/>
        <v>0</v>
      </c>
      <c r="P1422" s="680">
        <f>'KB Duct Parts'!$AE$3</f>
        <v>0</v>
      </c>
      <c r="Q1422" s="681">
        <f t="shared" si="753"/>
        <v>0</v>
      </c>
      <c r="R1422" s="682">
        <f t="shared" si="754"/>
        <v>0</v>
      </c>
      <c r="S1422" s="716">
        <v>0.1</v>
      </c>
      <c r="T1422" s="679">
        <f t="shared" si="756"/>
        <v>0</v>
      </c>
      <c r="U1422" s="679">
        <f t="shared" si="757"/>
        <v>0</v>
      </c>
      <c r="Y1422" s="120"/>
      <c r="AD1422" s="80"/>
      <c r="AE1422" s="75"/>
      <c r="AF1422" s="370"/>
      <c r="AG1422" s="375"/>
      <c r="AH1422" s="379"/>
      <c r="AI1422" s="383"/>
      <c r="AJ1422" s="388"/>
      <c r="AK1422" s="392"/>
      <c r="AL1422" s="388"/>
      <c r="AM1422" s="363">
        <f t="shared" si="783"/>
        <v>1</v>
      </c>
      <c r="AN1422" s="578">
        <v>0</v>
      </c>
      <c r="AO1422" s="78">
        <f t="shared" si="764"/>
        <v>0</v>
      </c>
      <c r="AP1422" s="78">
        <f t="shared" si="759"/>
        <v>0</v>
      </c>
      <c r="AQ1422" s="78">
        <f t="shared" si="760"/>
        <v>0</v>
      </c>
      <c r="AR1422" s="78">
        <f t="shared" si="761"/>
        <v>0</v>
      </c>
      <c r="AS1422" s="78">
        <f t="shared" si="762"/>
        <v>0</v>
      </c>
      <c r="AT1422" s="78">
        <f t="shared" si="763"/>
        <v>0</v>
      </c>
      <c r="AU1422" s="74" t="s">
        <v>717</v>
      </c>
      <c r="AV1422" s="115"/>
      <c r="AW1422" s="395"/>
      <c r="AX1422" s="571">
        <v>0</v>
      </c>
      <c r="AY1422" s="572">
        <v>0</v>
      </c>
      <c r="AZ1422" s="572">
        <v>0</v>
      </c>
      <c r="BA1422" s="572">
        <v>0</v>
      </c>
      <c r="BB1422" s="573">
        <v>0</v>
      </c>
      <c r="BC1422" s="395">
        <v>0</v>
      </c>
      <c r="BD1422" s="115"/>
      <c r="BE1422" s="115"/>
      <c r="BF1422" s="115"/>
      <c r="BG1422" s="115"/>
      <c r="BH1422" s="115"/>
      <c r="BI1422" s="115"/>
      <c r="BJ1422" s="115"/>
      <c r="BK1422" s="115"/>
      <c r="BQ1422" s="74" t="str">
        <f t="shared" si="765"/>
        <v xml:space="preserve"> </v>
      </c>
      <c r="BR1422" s="120" t="str">
        <f t="shared" si="766"/>
        <v xml:space="preserve"> </v>
      </c>
      <c r="BS1422" s="120" t="str">
        <f t="shared" si="767"/>
        <v xml:space="preserve"> </v>
      </c>
      <c r="BU1422" s="74" t="str">
        <f t="shared" si="768"/>
        <v xml:space="preserve"> </v>
      </c>
      <c r="BV1422" s="120" t="str">
        <f t="shared" si="769"/>
        <v xml:space="preserve"> </v>
      </c>
      <c r="BW1422" s="120" t="str">
        <f t="shared" si="770"/>
        <v xml:space="preserve">  </v>
      </c>
      <c r="BY1422" s="74" t="str">
        <f t="shared" si="771"/>
        <v xml:space="preserve"> </v>
      </c>
      <c r="BZ1422" s="120" t="str">
        <f t="shared" si="772"/>
        <v xml:space="preserve"> </v>
      </c>
      <c r="CA1422" s="120" t="str">
        <f t="shared" si="773"/>
        <v xml:space="preserve"> </v>
      </c>
      <c r="CC1422" s="115" t="str">
        <f t="shared" si="774"/>
        <v xml:space="preserve"> </v>
      </c>
      <c r="CD1422" s="120" t="str">
        <f t="shared" si="775"/>
        <v xml:space="preserve"> </v>
      </c>
      <c r="CE1422" s="417" t="str">
        <f t="shared" si="776"/>
        <v xml:space="preserve"> </v>
      </c>
      <c r="CF1422" s="115"/>
      <c r="CG1422" s="115" t="str">
        <f t="shared" si="777"/>
        <v xml:space="preserve"> </v>
      </c>
      <c r="CH1422" s="120" t="str">
        <f t="shared" si="778"/>
        <v xml:space="preserve"> </v>
      </c>
      <c r="CI1422" s="417" t="str">
        <f t="shared" si="779"/>
        <v xml:space="preserve"> </v>
      </c>
      <c r="CJ1422" s="115"/>
      <c r="CK1422" s="115" t="str">
        <f t="shared" si="780"/>
        <v xml:space="preserve"> </v>
      </c>
      <c r="CL1422" s="120" t="str">
        <f t="shared" si="781"/>
        <v xml:space="preserve"> </v>
      </c>
      <c r="CM1422" s="417" t="str">
        <f t="shared" si="784"/>
        <v xml:space="preserve"> </v>
      </c>
      <c r="IS1422" s="107"/>
    </row>
    <row r="1423" spans="2:253" s="74" customFormat="1" ht="17.100000000000001" hidden="1" customHeight="1" x14ac:dyDescent="0.25">
      <c r="B1423" s="504">
        <f>IF(AND('KB Duct Parts'!$BL$14=1,'KB Duct Parts'!Y18&gt;0),'KB Duct Parts'!Y18,0)</f>
        <v>0</v>
      </c>
      <c r="C1423" s="508"/>
      <c r="D1423" s="506">
        <f t="shared" si="785"/>
        <v>0</v>
      </c>
      <c r="E1423" s="520" t="s">
        <v>861</v>
      </c>
      <c r="F1423" s="508" t="str">
        <f t="shared" si="786"/>
        <v xml:space="preserve"> </v>
      </c>
      <c r="G1423" s="509" t="s">
        <v>650</v>
      </c>
      <c r="H1423" s="504" t="s">
        <v>923</v>
      </c>
      <c r="I1423" s="1035" t="s">
        <v>1482</v>
      </c>
      <c r="J1423" s="1036"/>
      <c r="K1423" s="516" t="s">
        <v>881</v>
      </c>
      <c r="L1423" s="535"/>
      <c r="M1423" s="532" t="s">
        <v>1700</v>
      </c>
      <c r="N1423" s="514">
        <f t="shared" si="752"/>
        <v>0</v>
      </c>
      <c r="O1423" s="518">
        <f t="shared" si="758"/>
        <v>0</v>
      </c>
      <c r="P1423" s="680">
        <f>'KB Duct Parts'!$AE$3</f>
        <v>0</v>
      </c>
      <c r="Q1423" s="681">
        <f t="shared" si="753"/>
        <v>0</v>
      </c>
      <c r="R1423" s="682">
        <f t="shared" si="754"/>
        <v>0</v>
      </c>
      <c r="S1423" s="716">
        <v>0.1</v>
      </c>
      <c r="T1423" s="679">
        <f t="shared" si="756"/>
        <v>0</v>
      </c>
      <c r="U1423" s="679">
        <f t="shared" si="757"/>
        <v>0</v>
      </c>
      <c r="Y1423" s="120"/>
      <c r="AD1423" s="80"/>
      <c r="AE1423" s="75"/>
      <c r="AF1423" s="370"/>
      <c r="AG1423" s="375"/>
      <c r="AH1423" s="379"/>
      <c r="AI1423" s="383"/>
      <c r="AJ1423" s="388"/>
      <c r="AK1423" s="392"/>
      <c r="AL1423" s="388"/>
      <c r="AM1423" s="363">
        <f t="shared" si="783"/>
        <v>1</v>
      </c>
      <c r="AN1423" s="578">
        <v>0</v>
      </c>
      <c r="AO1423" s="78">
        <f t="shared" si="764"/>
        <v>0</v>
      </c>
      <c r="AP1423" s="78">
        <f t="shared" si="759"/>
        <v>0</v>
      </c>
      <c r="AQ1423" s="78">
        <f t="shared" si="760"/>
        <v>0</v>
      </c>
      <c r="AR1423" s="78">
        <f t="shared" si="761"/>
        <v>0</v>
      </c>
      <c r="AS1423" s="78">
        <f t="shared" si="762"/>
        <v>0</v>
      </c>
      <c r="AT1423" s="78">
        <f t="shared" si="763"/>
        <v>0</v>
      </c>
      <c r="AU1423" s="74" t="s">
        <v>717</v>
      </c>
      <c r="AV1423" s="115"/>
      <c r="AW1423" s="395"/>
      <c r="AX1423" s="571">
        <v>0</v>
      </c>
      <c r="AY1423" s="572">
        <v>0</v>
      </c>
      <c r="AZ1423" s="572">
        <v>0</v>
      </c>
      <c r="BA1423" s="572">
        <v>0</v>
      </c>
      <c r="BB1423" s="573">
        <v>0</v>
      </c>
      <c r="BC1423" s="395">
        <v>0</v>
      </c>
      <c r="BD1423" s="115"/>
      <c r="BE1423" s="115"/>
      <c r="BF1423" s="115"/>
      <c r="BG1423" s="115"/>
      <c r="BH1423" s="115"/>
      <c r="BI1423" s="115"/>
      <c r="BJ1423" s="115"/>
      <c r="BK1423" s="115"/>
      <c r="BQ1423" s="74" t="str">
        <f t="shared" si="765"/>
        <v xml:space="preserve"> </v>
      </c>
      <c r="BR1423" s="120" t="str">
        <f t="shared" si="766"/>
        <v xml:space="preserve"> </v>
      </c>
      <c r="BS1423" s="120" t="str">
        <f t="shared" si="767"/>
        <v xml:space="preserve"> </v>
      </c>
      <c r="BU1423" s="74" t="str">
        <f t="shared" si="768"/>
        <v xml:space="preserve"> </v>
      </c>
      <c r="BV1423" s="120" t="str">
        <f t="shared" si="769"/>
        <v xml:space="preserve"> </v>
      </c>
      <c r="BW1423" s="120" t="str">
        <f t="shared" si="770"/>
        <v xml:space="preserve">  </v>
      </c>
      <c r="BY1423" s="74" t="str">
        <f t="shared" si="771"/>
        <v xml:space="preserve"> </v>
      </c>
      <c r="BZ1423" s="120" t="str">
        <f t="shared" si="772"/>
        <v xml:space="preserve"> </v>
      </c>
      <c r="CA1423" s="120" t="str">
        <f t="shared" si="773"/>
        <v xml:space="preserve"> </v>
      </c>
      <c r="CC1423" s="115" t="str">
        <f t="shared" si="774"/>
        <v xml:space="preserve"> </v>
      </c>
      <c r="CD1423" s="120" t="str">
        <f t="shared" si="775"/>
        <v xml:space="preserve"> </v>
      </c>
      <c r="CE1423" s="417" t="str">
        <f t="shared" si="776"/>
        <v xml:space="preserve"> </v>
      </c>
      <c r="CF1423" s="115"/>
      <c r="CG1423" s="115" t="str">
        <f t="shared" si="777"/>
        <v xml:space="preserve"> </v>
      </c>
      <c r="CH1423" s="120" t="str">
        <f t="shared" si="778"/>
        <v xml:space="preserve"> </v>
      </c>
      <c r="CI1423" s="417" t="str">
        <f t="shared" si="779"/>
        <v xml:space="preserve"> </v>
      </c>
      <c r="CJ1423" s="115"/>
      <c r="CK1423" s="115" t="str">
        <f t="shared" si="780"/>
        <v xml:space="preserve"> </v>
      </c>
      <c r="CL1423" s="120" t="str">
        <f t="shared" si="781"/>
        <v xml:space="preserve"> </v>
      </c>
      <c r="CM1423" s="417" t="str">
        <f t="shared" si="784"/>
        <v xml:space="preserve"> </v>
      </c>
      <c r="IS1423" s="107"/>
    </row>
    <row r="1424" spans="2:253" s="74" customFormat="1" ht="17.100000000000001" hidden="1" customHeight="1" x14ac:dyDescent="0.25">
      <c r="B1424" s="504">
        <f>IF(AND('KB Duct Parts'!$BL$14=1,'KB Duct Parts'!Y19&gt;0),'KB Duct Parts'!Y19,0)</f>
        <v>0</v>
      </c>
      <c r="C1424" s="508"/>
      <c r="D1424" s="506">
        <f t="shared" si="785"/>
        <v>0</v>
      </c>
      <c r="E1424" s="504" t="s">
        <v>862</v>
      </c>
      <c r="F1424" s="508" t="str">
        <f t="shared" si="786"/>
        <v xml:space="preserve"> </v>
      </c>
      <c r="G1424" s="509" t="s">
        <v>650</v>
      </c>
      <c r="H1424" s="504" t="s">
        <v>923</v>
      </c>
      <c r="I1424" s="1035" t="s">
        <v>1482</v>
      </c>
      <c r="J1424" s="1036"/>
      <c r="K1424" s="516" t="s">
        <v>881</v>
      </c>
      <c r="L1424" s="535"/>
      <c r="M1424" s="532" t="s">
        <v>1700</v>
      </c>
      <c r="N1424" s="514">
        <f t="shared" si="752"/>
        <v>0</v>
      </c>
      <c r="O1424" s="518">
        <f t="shared" si="758"/>
        <v>0</v>
      </c>
      <c r="P1424" s="680">
        <f>'KB Duct Parts'!$AE$3</f>
        <v>0</v>
      </c>
      <c r="Q1424" s="681">
        <f t="shared" si="753"/>
        <v>0</v>
      </c>
      <c r="R1424" s="682">
        <f t="shared" si="754"/>
        <v>0</v>
      </c>
      <c r="S1424" s="716">
        <v>0.1</v>
      </c>
      <c r="T1424" s="679">
        <f t="shared" si="756"/>
        <v>0</v>
      </c>
      <c r="U1424" s="679">
        <f t="shared" si="757"/>
        <v>0</v>
      </c>
      <c r="Y1424" s="120"/>
      <c r="AD1424" s="80"/>
      <c r="AE1424" s="75"/>
      <c r="AF1424" s="370"/>
      <c r="AG1424" s="375"/>
      <c r="AH1424" s="379"/>
      <c r="AI1424" s="383"/>
      <c r="AJ1424" s="388"/>
      <c r="AK1424" s="392"/>
      <c r="AL1424" s="388"/>
      <c r="AM1424" s="363">
        <f t="shared" si="783"/>
        <v>1</v>
      </c>
      <c r="AN1424" s="578">
        <v>0</v>
      </c>
      <c r="AO1424" s="78">
        <f t="shared" si="764"/>
        <v>0</v>
      </c>
      <c r="AP1424" s="78">
        <f t="shared" si="759"/>
        <v>0</v>
      </c>
      <c r="AQ1424" s="78">
        <f t="shared" si="760"/>
        <v>0</v>
      </c>
      <c r="AR1424" s="78">
        <f t="shared" si="761"/>
        <v>0</v>
      </c>
      <c r="AS1424" s="78">
        <f t="shared" si="762"/>
        <v>0</v>
      </c>
      <c r="AT1424" s="78">
        <f t="shared" si="763"/>
        <v>0</v>
      </c>
      <c r="AU1424" s="74" t="s">
        <v>717</v>
      </c>
      <c r="AV1424" s="115"/>
      <c r="AW1424" s="395"/>
      <c r="AX1424" s="571">
        <v>0</v>
      </c>
      <c r="AY1424" s="572">
        <v>0</v>
      </c>
      <c r="AZ1424" s="572">
        <v>0</v>
      </c>
      <c r="BA1424" s="572">
        <v>0</v>
      </c>
      <c r="BB1424" s="573">
        <v>0</v>
      </c>
      <c r="BC1424" s="395">
        <v>0</v>
      </c>
      <c r="BD1424" s="115"/>
      <c r="BE1424" s="115"/>
      <c r="BF1424" s="115"/>
      <c r="BG1424" s="115"/>
      <c r="BH1424" s="115"/>
      <c r="BI1424" s="115"/>
      <c r="BJ1424" s="115"/>
      <c r="BK1424" s="115"/>
      <c r="BQ1424" s="74" t="str">
        <f t="shared" si="765"/>
        <v xml:space="preserve"> </v>
      </c>
      <c r="BR1424" s="120" t="str">
        <f t="shared" si="766"/>
        <v xml:space="preserve"> </v>
      </c>
      <c r="BS1424" s="120" t="str">
        <f t="shared" si="767"/>
        <v xml:space="preserve"> </v>
      </c>
      <c r="BU1424" s="74" t="str">
        <f t="shared" si="768"/>
        <v xml:space="preserve"> </v>
      </c>
      <c r="BV1424" s="120" t="str">
        <f t="shared" si="769"/>
        <v xml:space="preserve"> </v>
      </c>
      <c r="BW1424" s="120" t="str">
        <f t="shared" si="770"/>
        <v xml:space="preserve">  </v>
      </c>
      <c r="BY1424" s="74" t="str">
        <f t="shared" si="771"/>
        <v xml:space="preserve"> </v>
      </c>
      <c r="BZ1424" s="120" t="str">
        <f t="shared" si="772"/>
        <v xml:space="preserve"> </v>
      </c>
      <c r="CA1424" s="120" t="str">
        <f t="shared" si="773"/>
        <v xml:space="preserve"> </v>
      </c>
      <c r="CC1424" s="115" t="str">
        <f t="shared" si="774"/>
        <v xml:space="preserve"> </v>
      </c>
      <c r="CD1424" s="120" t="str">
        <f t="shared" si="775"/>
        <v xml:space="preserve"> </v>
      </c>
      <c r="CE1424" s="417" t="str">
        <f t="shared" si="776"/>
        <v xml:space="preserve"> </v>
      </c>
      <c r="CF1424" s="115"/>
      <c r="CG1424" s="115" t="str">
        <f t="shared" si="777"/>
        <v xml:space="preserve"> </v>
      </c>
      <c r="CH1424" s="120" t="str">
        <f t="shared" si="778"/>
        <v xml:space="preserve"> </v>
      </c>
      <c r="CI1424" s="417" t="str">
        <f t="shared" si="779"/>
        <v xml:space="preserve"> </v>
      </c>
      <c r="CJ1424" s="115"/>
      <c r="CK1424" s="115" t="str">
        <f t="shared" si="780"/>
        <v xml:space="preserve"> </v>
      </c>
      <c r="CL1424" s="120" t="str">
        <f t="shared" si="781"/>
        <v xml:space="preserve"> </v>
      </c>
      <c r="CM1424" s="417" t="str">
        <f t="shared" si="784"/>
        <v xml:space="preserve"> </v>
      </c>
      <c r="IS1424" s="107"/>
    </row>
    <row r="1425" spans="2:253" s="74" customFormat="1" ht="17.100000000000001" hidden="1" customHeight="1" x14ac:dyDescent="0.25">
      <c r="B1425" s="504">
        <f>IF(AND('KB Duct Parts'!$BL$14=1,'KB Duct Parts'!Y20&gt;0),'KB Duct Parts'!Y20,0)</f>
        <v>0</v>
      </c>
      <c r="C1425" s="508"/>
      <c r="D1425" s="506">
        <f t="shared" si="785"/>
        <v>0</v>
      </c>
      <c r="E1425" s="504" t="s">
        <v>863</v>
      </c>
      <c r="F1425" s="508" t="str">
        <f t="shared" si="786"/>
        <v xml:space="preserve"> </v>
      </c>
      <c r="G1425" s="509" t="s">
        <v>650</v>
      </c>
      <c r="H1425" s="504" t="s">
        <v>923</v>
      </c>
      <c r="I1425" s="1035" t="s">
        <v>1482</v>
      </c>
      <c r="J1425" s="1036"/>
      <c r="K1425" s="516" t="s">
        <v>881</v>
      </c>
      <c r="L1425" s="535"/>
      <c r="M1425" s="532" t="s">
        <v>1700</v>
      </c>
      <c r="N1425" s="514">
        <f t="shared" si="752"/>
        <v>0</v>
      </c>
      <c r="O1425" s="518">
        <f t="shared" si="758"/>
        <v>0</v>
      </c>
      <c r="P1425" s="680">
        <f>'KB Duct Parts'!$AE$3</f>
        <v>0</v>
      </c>
      <c r="Q1425" s="681">
        <f t="shared" si="753"/>
        <v>0</v>
      </c>
      <c r="R1425" s="682">
        <f t="shared" si="754"/>
        <v>0</v>
      </c>
      <c r="S1425" s="716">
        <v>0.1</v>
      </c>
      <c r="T1425" s="679">
        <f t="shared" si="756"/>
        <v>0</v>
      </c>
      <c r="U1425" s="679">
        <f t="shared" si="757"/>
        <v>0</v>
      </c>
      <c r="Y1425" s="120"/>
      <c r="AD1425" s="80"/>
      <c r="AE1425" s="75"/>
      <c r="AF1425" s="370"/>
      <c r="AG1425" s="375"/>
      <c r="AH1425" s="379"/>
      <c r="AI1425" s="383"/>
      <c r="AJ1425" s="388"/>
      <c r="AK1425" s="392"/>
      <c r="AL1425" s="388"/>
      <c r="AM1425" s="363">
        <f t="shared" si="783"/>
        <v>1</v>
      </c>
      <c r="AN1425" s="578">
        <v>0</v>
      </c>
      <c r="AO1425" s="78">
        <f t="shared" si="764"/>
        <v>0</v>
      </c>
      <c r="AP1425" s="78">
        <f t="shared" si="759"/>
        <v>0</v>
      </c>
      <c r="AQ1425" s="78">
        <f t="shared" si="760"/>
        <v>0</v>
      </c>
      <c r="AR1425" s="78">
        <f t="shared" si="761"/>
        <v>0</v>
      </c>
      <c r="AS1425" s="78">
        <f t="shared" si="762"/>
        <v>0</v>
      </c>
      <c r="AT1425" s="78">
        <f t="shared" si="763"/>
        <v>0</v>
      </c>
      <c r="AU1425" s="74" t="s">
        <v>717</v>
      </c>
      <c r="AV1425" s="115"/>
      <c r="AW1425" s="395"/>
      <c r="AX1425" s="571">
        <v>0</v>
      </c>
      <c r="AY1425" s="572">
        <v>0</v>
      </c>
      <c r="AZ1425" s="572">
        <v>0</v>
      </c>
      <c r="BA1425" s="572">
        <v>0</v>
      </c>
      <c r="BB1425" s="573">
        <v>0</v>
      </c>
      <c r="BC1425" s="395">
        <v>0</v>
      </c>
      <c r="BD1425" s="115"/>
      <c r="BE1425" s="115"/>
      <c r="BF1425" s="115"/>
      <c r="BG1425" s="115"/>
      <c r="BH1425" s="115"/>
      <c r="BI1425" s="115"/>
      <c r="BJ1425" s="115"/>
      <c r="BK1425" s="115"/>
      <c r="BQ1425" s="74" t="str">
        <f t="shared" si="765"/>
        <v xml:space="preserve"> </v>
      </c>
      <c r="BR1425" s="120" t="str">
        <f t="shared" si="766"/>
        <v xml:space="preserve"> </v>
      </c>
      <c r="BS1425" s="120" t="str">
        <f t="shared" si="767"/>
        <v xml:space="preserve"> </v>
      </c>
      <c r="BU1425" s="74" t="str">
        <f t="shared" si="768"/>
        <v xml:space="preserve"> </v>
      </c>
      <c r="BV1425" s="120" t="str">
        <f t="shared" si="769"/>
        <v xml:space="preserve"> </v>
      </c>
      <c r="BW1425" s="120" t="str">
        <f t="shared" si="770"/>
        <v xml:space="preserve">  </v>
      </c>
      <c r="BY1425" s="74" t="str">
        <f t="shared" si="771"/>
        <v xml:space="preserve"> </v>
      </c>
      <c r="BZ1425" s="120" t="str">
        <f t="shared" si="772"/>
        <v xml:space="preserve"> </v>
      </c>
      <c r="CA1425" s="120" t="str">
        <f t="shared" si="773"/>
        <v xml:space="preserve"> </v>
      </c>
      <c r="CC1425" s="115" t="str">
        <f t="shared" si="774"/>
        <v xml:space="preserve"> </v>
      </c>
      <c r="CD1425" s="120" t="str">
        <f t="shared" si="775"/>
        <v xml:space="preserve"> </v>
      </c>
      <c r="CE1425" s="417" t="str">
        <f t="shared" si="776"/>
        <v xml:space="preserve"> </v>
      </c>
      <c r="CF1425" s="115"/>
      <c r="CG1425" s="115" t="str">
        <f t="shared" si="777"/>
        <v xml:space="preserve"> </v>
      </c>
      <c r="CH1425" s="120" t="str">
        <f t="shared" si="778"/>
        <v xml:space="preserve"> </v>
      </c>
      <c r="CI1425" s="417" t="str">
        <f t="shared" si="779"/>
        <v xml:space="preserve"> </v>
      </c>
      <c r="CJ1425" s="115"/>
      <c r="CK1425" s="115" t="str">
        <f t="shared" si="780"/>
        <v xml:space="preserve"> </v>
      </c>
      <c r="CL1425" s="120" t="str">
        <f t="shared" si="781"/>
        <v xml:space="preserve"> </v>
      </c>
      <c r="CM1425" s="417" t="str">
        <f t="shared" si="784"/>
        <v xml:space="preserve"> </v>
      </c>
      <c r="IS1425" s="107"/>
    </row>
    <row r="1426" spans="2:253" s="74" customFormat="1" ht="17.100000000000001" hidden="1" customHeight="1" x14ac:dyDescent="0.25">
      <c r="B1426" s="504">
        <f>IF(AND('KB Duct Parts'!$BL$14=1,'KB Duct Parts'!Y21&gt;0),'KB Duct Parts'!Y21,0)</f>
        <v>0</v>
      </c>
      <c r="C1426" s="508"/>
      <c r="D1426" s="506">
        <f t="shared" si="785"/>
        <v>0</v>
      </c>
      <c r="E1426" s="504" t="s">
        <v>864</v>
      </c>
      <c r="F1426" s="508" t="str">
        <f t="shared" si="786"/>
        <v xml:space="preserve"> </v>
      </c>
      <c r="G1426" s="509" t="s">
        <v>650</v>
      </c>
      <c r="H1426" s="504" t="s">
        <v>923</v>
      </c>
      <c r="I1426" s="1035" t="s">
        <v>1482</v>
      </c>
      <c r="J1426" s="1036"/>
      <c r="K1426" s="516" t="s">
        <v>881</v>
      </c>
      <c r="L1426" s="535"/>
      <c r="M1426" s="532" t="s">
        <v>1700</v>
      </c>
      <c r="N1426" s="514">
        <f t="shared" si="752"/>
        <v>0</v>
      </c>
      <c r="O1426" s="518">
        <f t="shared" si="758"/>
        <v>0</v>
      </c>
      <c r="P1426" s="680">
        <f>'KB Duct Parts'!$AE$3</f>
        <v>0</v>
      </c>
      <c r="Q1426" s="681">
        <f t="shared" si="753"/>
        <v>0</v>
      </c>
      <c r="R1426" s="682">
        <f t="shared" si="754"/>
        <v>0</v>
      </c>
      <c r="S1426" s="716">
        <v>0.1</v>
      </c>
      <c r="T1426" s="679">
        <f t="shared" si="756"/>
        <v>0</v>
      </c>
      <c r="U1426" s="679">
        <f t="shared" si="757"/>
        <v>0</v>
      </c>
      <c r="Y1426" s="120"/>
      <c r="AD1426" s="80"/>
      <c r="AE1426" s="75"/>
      <c r="AF1426" s="370"/>
      <c r="AG1426" s="375"/>
      <c r="AH1426" s="379"/>
      <c r="AI1426" s="383"/>
      <c r="AJ1426" s="388"/>
      <c r="AK1426" s="392"/>
      <c r="AL1426" s="388"/>
      <c r="AM1426" s="363">
        <f t="shared" si="783"/>
        <v>1</v>
      </c>
      <c r="AN1426" s="578">
        <v>0</v>
      </c>
      <c r="AO1426" s="78">
        <f t="shared" si="764"/>
        <v>0</v>
      </c>
      <c r="AP1426" s="78">
        <f t="shared" si="759"/>
        <v>0</v>
      </c>
      <c r="AQ1426" s="78">
        <f t="shared" si="760"/>
        <v>0</v>
      </c>
      <c r="AR1426" s="78">
        <f t="shared" si="761"/>
        <v>0</v>
      </c>
      <c r="AS1426" s="78">
        <f t="shared" si="762"/>
        <v>0</v>
      </c>
      <c r="AT1426" s="78">
        <f t="shared" si="763"/>
        <v>0</v>
      </c>
      <c r="AU1426" s="74" t="s">
        <v>717</v>
      </c>
      <c r="AV1426" s="115"/>
      <c r="AW1426" s="395"/>
      <c r="AX1426" s="571">
        <v>0</v>
      </c>
      <c r="AY1426" s="572">
        <v>0</v>
      </c>
      <c r="AZ1426" s="572">
        <v>0</v>
      </c>
      <c r="BA1426" s="572">
        <v>0</v>
      </c>
      <c r="BB1426" s="573">
        <v>0</v>
      </c>
      <c r="BC1426" s="395">
        <v>0</v>
      </c>
      <c r="BD1426" s="115"/>
      <c r="BE1426" s="115"/>
      <c r="BF1426" s="115"/>
      <c r="BG1426" s="115"/>
      <c r="BH1426" s="115"/>
      <c r="BI1426" s="115"/>
      <c r="BJ1426" s="115"/>
      <c r="BK1426" s="115"/>
      <c r="BQ1426" s="74" t="str">
        <f t="shared" si="765"/>
        <v xml:space="preserve"> </v>
      </c>
      <c r="BR1426" s="120" t="str">
        <f t="shared" si="766"/>
        <v xml:space="preserve"> </v>
      </c>
      <c r="BS1426" s="120" t="str">
        <f t="shared" si="767"/>
        <v xml:space="preserve"> </v>
      </c>
      <c r="BU1426" s="74" t="str">
        <f t="shared" si="768"/>
        <v xml:space="preserve"> </v>
      </c>
      <c r="BV1426" s="120" t="str">
        <f t="shared" si="769"/>
        <v xml:space="preserve"> </v>
      </c>
      <c r="BW1426" s="120" t="str">
        <f t="shared" si="770"/>
        <v xml:space="preserve">  </v>
      </c>
      <c r="BY1426" s="74" t="str">
        <f t="shared" si="771"/>
        <v xml:space="preserve"> </v>
      </c>
      <c r="BZ1426" s="120" t="str">
        <f t="shared" si="772"/>
        <v xml:space="preserve"> </v>
      </c>
      <c r="CA1426" s="120" t="str">
        <f t="shared" si="773"/>
        <v xml:space="preserve"> </v>
      </c>
      <c r="CC1426" s="115" t="str">
        <f t="shared" si="774"/>
        <v xml:space="preserve"> </v>
      </c>
      <c r="CD1426" s="120" t="str">
        <f t="shared" si="775"/>
        <v xml:space="preserve"> </v>
      </c>
      <c r="CE1426" s="417" t="str">
        <f t="shared" si="776"/>
        <v xml:space="preserve"> </v>
      </c>
      <c r="CF1426" s="115"/>
      <c r="CG1426" s="115" t="str">
        <f t="shared" si="777"/>
        <v xml:space="preserve"> </v>
      </c>
      <c r="CH1426" s="120" t="str">
        <f t="shared" si="778"/>
        <v xml:space="preserve"> </v>
      </c>
      <c r="CI1426" s="417" t="str">
        <f t="shared" si="779"/>
        <v xml:space="preserve"> </v>
      </c>
      <c r="CJ1426" s="115"/>
      <c r="CK1426" s="115" t="str">
        <f t="shared" si="780"/>
        <v xml:space="preserve"> </v>
      </c>
      <c r="CL1426" s="120" t="str">
        <f t="shared" si="781"/>
        <v xml:space="preserve"> </v>
      </c>
      <c r="CM1426" s="417" t="str">
        <f t="shared" si="784"/>
        <v xml:space="preserve"> </v>
      </c>
      <c r="IS1426" s="107"/>
    </row>
    <row r="1427" spans="2:253" s="74" customFormat="1" ht="17.100000000000001" hidden="1" customHeight="1" x14ac:dyDescent="0.25">
      <c r="B1427" s="504">
        <f>IF(AND('KB Duct Parts'!$BL$14=1,'KB Duct Parts'!Y22&gt;0),'KB Duct Parts'!Y22,0)</f>
        <v>0</v>
      </c>
      <c r="C1427" s="508"/>
      <c r="D1427" s="506">
        <f t="shared" si="785"/>
        <v>0</v>
      </c>
      <c r="E1427" s="504" t="s">
        <v>865</v>
      </c>
      <c r="F1427" s="508" t="str">
        <f t="shared" si="786"/>
        <v xml:space="preserve"> </v>
      </c>
      <c r="G1427" s="509" t="s">
        <v>650</v>
      </c>
      <c r="H1427" s="504" t="s">
        <v>923</v>
      </c>
      <c r="I1427" s="1035" t="s">
        <v>1482</v>
      </c>
      <c r="J1427" s="1036"/>
      <c r="K1427" s="516" t="s">
        <v>881</v>
      </c>
      <c r="L1427" s="535"/>
      <c r="M1427" s="532" t="s">
        <v>1700</v>
      </c>
      <c r="N1427" s="514">
        <f t="shared" si="752"/>
        <v>0</v>
      </c>
      <c r="O1427" s="518">
        <f t="shared" si="758"/>
        <v>0</v>
      </c>
      <c r="P1427" s="680">
        <f>'KB Duct Parts'!$AE$3</f>
        <v>0</v>
      </c>
      <c r="Q1427" s="681">
        <f t="shared" si="753"/>
        <v>0</v>
      </c>
      <c r="R1427" s="682">
        <f t="shared" si="754"/>
        <v>0</v>
      </c>
      <c r="S1427" s="716">
        <v>0.1</v>
      </c>
      <c r="T1427" s="679">
        <f t="shared" si="756"/>
        <v>0</v>
      </c>
      <c r="U1427" s="679">
        <f t="shared" si="757"/>
        <v>0</v>
      </c>
      <c r="Y1427" s="120"/>
      <c r="AD1427" s="80"/>
      <c r="AE1427" s="75"/>
      <c r="AF1427" s="370"/>
      <c r="AG1427" s="375"/>
      <c r="AH1427" s="379"/>
      <c r="AI1427" s="383"/>
      <c r="AJ1427" s="388"/>
      <c r="AK1427" s="392"/>
      <c r="AL1427" s="388"/>
      <c r="AM1427" s="363">
        <f t="shared" si="783"/>
        <v>1</v>
      </c>
      <c r="AN1427" s="578">
        <v>0</v>
      </c>
      <c r="AO1427" s="78">
        <f t="shared" si="764"/>
        <v>0</v>
      </c>
      <c r="AP1427" s="78">
        <f t="shared" si="759"/>
        <v>0</v>
      </c>
      <c r="AQ1427" s="78">
        <f t="shared" si="760"/>
        <v>0</v>
      </c>
      <c r="AR1427" s="78">
        <f t="shared" si="761"/>
        <v>0</v>
      </c>
      <c r="AS1427" s="78">
        <f t="shared" si="762"/>
        <v>0</v>
      </c>
      <c r="AT1427" s="78">
        <f t="shared" si="763"/>
        <v>0</v>
      </c>
      <c r="AU1427" s="74" t="s">
        <v>717</v>
      </c>
      <c r="AV1427" s="115"/>
      <c r="AW1427" s="395"/>
      <c r="AX1427" s="571">
        <v>0</v>
      </c>
      <c r="AY1427" s="572">
        <v>0</v>
      </c>
      <c r="AZ1427" s="572">
        <v>0</v>
      </c>
      <c r="BA1427" s="572">
        <v>0</v>
      </c>
      <c r="BB1427" s="573">
        <v>0</v>
      </c>
      <c r="BC1427" s="395">
        <v>0</v>
      </c>
      <c r="BD1427" s="115"/>
      <c r="BE1427" s="115"/>
      <c r="BF1427" s="115"/>
      <c r="BG1427" s="115"/>
      <c r="BH1427" s="115"/>
      <c r="BI1427" s="115"/>
      <c r="BJ1427" s="115"/>
      <c r="BK1427" s="115"/>
      <c r="BQ1427" s="74" t="str">
        <f t="shared" si="765"/>
        <v xml:space="preserve"> </v>
      </c>
      <c r="BR1427" s="120" t="str">
        <f t="shared" si="766"/>
        <v xml:space="preserve"> </v>
      </c>
      <c r="BS1427" s="120" t="str">
        <f t="shared" si="767"/>
        <v xml:space="preserve"> </v>
      </c>
      <c r="BU1427" s="74" t="str">
        <f t="shared" si="768"/>
        <v xml:space="preserve"> </v>
      </c>
      <c r="BV1427" s="120" t="str">
        <f t="shared" si="769"/>
        <v xml:space="preserve"> </v>
      </c>
      <c r="BW1427" s="120" t="str">
        <f t="shared" si="770"/>
        <v xml:space="preserve">  </v>
      </c>
      <c r="BY1427" s="74" t="str">
        <f t="shared" si="771"/>
        <v xml:space="preserve"> </v>
      </c>
      <c r="BZ1427" s="120" t="str">
        <f t="shared" si="772"/>
        <v xml:space="preserve"> </v>
      </c>
      <c r="CA1427" s="120" t="str">
        <f t="shared" si="773"/>
        <v xml:space="preserve"> </v>
      </c>
      <c r="CC1427" s="115" t="str">
        <f t="shared" si="774"/>
        <v xml:space="preserve"> </v>
      </c>
      <c r="CD1427" s="120" t="str">
        <f t="shared" si="775"/>
        <v xml:space="preserve"> </v>
      </c>
      <c r="CE1427" s="417" t="str">
        <f t="shared" si="776"/>
        <v xml:space="preserve"> </v>
      </c>
      <c r="CF1427" s="115"/>
      <c r="CG1427" s="115" t="str">
        <f t="shared" si="777"/>
        <v xml:space="preserve"> </v>
      </c>
      <c r="CH1427" s="120" t="str">
        <f t="shared" si="778"/>
        <v xml:space="preserve"> </v>
      </c>
      <c r="CI1427" s="417" t="str">
        <f t="shared" si="779"/>
        <v xml:space="preserve"> </v>
      </c>
      <c r="CJ1427" s="115"/>
      <c r="CK1427" s="115" t="str">
        <f t="shared" si="780"/>
        <v xml:space="preserve"> </v>
      </c>
      <c r="CL1427" s="120" t="str">
        <f t="shared" si="781"/>
        <v xml:space="preserve"> </v>
      </c>
      <c r="CM1427" s="417" t="str">
        <f t="shared" si="784"/>
        <v xml:space="preserve"> </v>
      </c>
      <c r="IS1427" s="107"/>
    </row>
    <row r="1428" spans="2:253" s="74" customFormat="1" ht="17.100000000000001" hidden="1" customHeight="1" x14ac:dyDescent="0.25">
      <c r="B1428" s="504">
        <f>IF(AND('KB Duct Parts'!$BL$14=1,'KB Duct Parts'!Y23&gt;0),'KB Duct Parts'!Y23,0)</f>
        <v>0</v>
      </c>
      <c r="C1428" s="508"/>
      <c r="D1428" s="506">
        <f t="shared" si="785"/>
        <v>0</v>
      </c>
      <c r="E1428" s="504" t="s">
        <v>866</v>
      </c>
      <c r="F1428" s="508" t="str">
        <f t="shared" si="786"/>
        <v xml:space="preserve"> </v>
      </c>
      <c r="G1428" s="509" t="s">
        <v>650</v>
      </c>
      <c r="H1428" s="504" t="s">
        <v>923</v>
      </c>
      <c r="I1428" s="1035" t="s">
        <v>1482</v>
      </c>
      <c r="J1428" s="1036"/>
      <c r="K1428" s="516" t="s">
        <v>881</v>
      </c>
      <c r="L1428" s="535"/>
      <c r="M1428" s="532" t="s">
        <v>1700</v>
      </c>
      <c r="N1428" s="514">
        <f t="shared" si="752"/>
        <v>0</v>
      </c>
      <c r="O1428" s="518">
        <f t="shared" si="758"/>
        <v>0</v>
      </c>
      <c r="P1428" s="680">
        <f>'KB Duct Parts'!$AE$3</f>
        <v>0</v>
      </c>
      <c r="Q1428" s="681">
        <f t="shared" si="753"/>
        <v>0</v>
      </c>
      <c r="R1428" s="682">
        <f t="shared" si="754"/>
        <v>0</v>
      </c>
      <c r="S1428" s="716">
        <v>0.1</v>
      </c>
      <c r="T1428" s="679">
        <f t="shared" si="756"/>
        <v>0</v>
      </c>
      <c r="U1428" s="679">
        <f t="shared" si="757"/>
        <v>0</v>
      </c>
      <c r="Y1428" s="120"/>
      <c r="AD1428" s="80"/>
      <c r="AE1428" s="75"/>
      <c r="AF1428" s="370"/>
      <c r="AG1428" s="375"/>
      <c r="AH1428" s="379"/>
      <c r="AI1428" s="383"/>
      <c r="AJ1428" s="388"/>
      <c r="AK1428" s="392"/>
      <c r="AL1428" s="388"/>
      <c r="AM1428" s="363">
        <f t="shared" si="783"/>
        <v>1</v>
      </c>
      <c r="AN1428" s="578">
        <v>0</v>
      </c>
      <c r="AO1428" s="78">
        <f t="shared" si="764"/>
        <v>0</v>
      </c>
      <c r="AP1428" s="78">
        <f t="shared" si="759"/>
        <v>0</v>
      </c>
      <c r="AQ1428" s="78">
        <f t="shared" si="760"/>
        <v>0</v>
      </c>
      <c r="AR1428" s="78">
        <f t="shared" si="761"/>
        <v>0</v>
      </c>
      <c r="AS1428" s="78">
        <f t="shared" si="762"/>
        <v>0</v>
      </c>
      <c r="AT1428" s="78">
        <f t="shared" si="763"/>
        <v>0</v>
      </c>
      <c r="AU1428" s="74" t="s">
        <v>717</v>
      </c>
      <c r="AV1428" s="115"/>
      <c r="AW1428" s="395"/>
      <c r="AX1428" s="571">
        <v>0</v>
      </c>
      <c r="AY1428" s="572">
        <v>0</v>
      </c>
      <c r="AZ1428" s="572">
        <v>0</v>
      </c>
      <c r="BA1428" s="572">
        <v>0</v>
      </c>
      <c r="BB1428" s="573">
        <v>0</v>
      </c>
      <c r="BC1428" s="395">
        <v>0</v>
      </c>
      <c r="BD1428" s="115"/>
      <c r="BE1428" s="115"/>
      <c r="BF1428" s="115"/>
      <c r="BG1428" s="115"/>
      <c r="BH1428" s="115"/>
      <c r="BI1428" s="115"/>
      <c r="BJ1428" s="115"/>
      <c r="BK1428" s="115"/>
      <c r="BQ1428" s="74" t="str">
        <f t="shared" si="765"/>
        <v xml:space="preserve"> </v>
      </c>
      <c r="BR1428" s="120" t="str">
        <f t="shared" si="766"/>
        <v xml:space="preserve"> </v>
      </c>
      <c r="BS1428" s="120" t="str">
        <f t="shared" si="767"/>
        <v xml:space="preserve"> </v>
      </c>
      <c r="BU1428" s="74" t="str">
        <f t="shared" si="768"/>
        <v xml:space="preserve"> </v>
      </c>
      <c r="BV1428" s="120" t="str">
        <f t="shared" si="769"/>
        <v xml:space="preserve"> </v>
      </c>
      <c r="BW1428" s="120" t="str">
        <f t="shared" si="770"/>
        <v xml:space="preserve">  </v>
      </c>
      <c r="BY1428" s="74" t="str">
        <f t="shared" si="771"/>
        <v xml:space="preserve"> </v>
      </c>
      <c r="BZ1428" s="120" t="str">
        <f t="shared" si="772"/>
        <v xml:space="preserve"> </v>
      </c>
      <c r="CA1428" s="120" t="str">
        <f t="shared" si="773"/>
        <v xml:space="preserve"> </v>
      </c>
      <c r="CC1428" s="115" t="str">
        <f t="shared" si="774"/>
        <v xml:space="preserve"> </v>
      </c>
      <c r="CD1428" s="120" t="str">
        <f t="shared" si="775"/>
        <v xml:space="preserve"> </v>
      </c>
      <c r="CE1428" s="417" t="str">
        <f t="shared" si="776"/>
        <v xml:space="preserve"> </v>
      </c>
      <c r="CF1428" s="115"/>
      <c r="CG1428" s="115" t="str">
        <f t="shared" si="777"/>
        <v xml:space="preserve"> </v>
      </c>
      <c r="CH1428" s="120" t="str">
        <f t="shared" si="778"/>
        <v xml:space="preserve"> </v>
      </c>
      <c r="CI1428" s="417" t="str">
        <f t="shared" si="779"/>
        <v xml:space="preserve"> </v>
      </c>
      <c r="CJ1428" s="115"/>
      <c r="CK1428" s="115" t="str">
        <f t="shared" si="780"/>
        <v xml:space="preserve"> </v>
      </c>
      <c r="CL1428" s="120" t="str">
        <f t="shared" si="781"/>
        <v xml:space="preserve"> </v>
      </c>
      <c r="CM1428" s="417" t="str">
        <f t="shared" si="784"/>
        <v xml:space="preserve"> </v>
      </c>
      <c r="IS1428" s="107"/>
    </row>
    <row r="1429" spans="2:253" s="74" customFormat="1" ht="17.100000000000001" hidden="1" customHeight="1" x14ac:dyDescent="0.25">
      <c r="B1429" s="504">
        <f>IF(AND('KB Duct Parts'!$BL$14=1,'KB Duct Parts'!Y24&gt;0),'KB Duct Parts'!Y24,0)</f>
        <v>0</v>
      </c>
      <c r="C1429" s="508"/>
      <c r="D1429" s="506">
        <f t="shared" si="785"/>
        <v>0</v>
      </c>
      <c r="E1429" s="504" t="s">
        <v>867</v>
      </c>
      <c r="F1429" s="508" t="str">
        <f t="shared" si="786"/>
        <v xml:space="preserve"> </v>
      </c>
      <c r="G1429" s="509" t="s">
        <v>650</v>
      </c>
      <c r="H1429" s="504" t="s">
        <v>923</v>
      </c>
      <c r="I1429" s="1035" t="s">
        <v>1482</v>
      </c>
      <c r="J1429" s="1036"/>
      <c r="K1429" s="516" t="s">
        <v>881</v>
      </c>
      <c r="L1429" s="535"/>
      <c r="M1429" s="532" t="s">
        <v>1700</v>
      </c>
      <c r="N1429" s="514">
        <f t="shared" si="752"/>
        <v>0</v>
      </c>
      <c r="O1429" s="518">
        <f t="shared" si="758"/>
        <v>0</v>
      </c>
      <c r="P1429" s="680">
        <f>'KB Duct Parts'!$AE$3</f>
        <v>0</v>
      </c>
      <c r="Q1429" s="681">
        <f t="shared" si="753"/>
        <v>0</v>
      </c>
      <c r="R1429" s="682">
        <f t="shared" si="754"/>
        <v>0</v>
      </c>
      <c r="S1429" s="716">
        <v>0.1</v>
      </c>
      <c r="T1429" s="679">
        <f t="shared" si="756"/>
        <v>0</v>
      </c>
      <c r="U1429" s="679">
        <f t="shared" si="757"/>
        <v>0</v>
      </c>
      <c r="Y1429" s="120"/>
      <c r="AD1429" s="80"/>
      <c r="AE1429" s="75"/>
      <c r="AF1429" s="370"/>
      <c r="AG1429" s="375"/>
      <c r="AH1429" s="379"/>
      <c r="AI1429" s="383"/>
      <c r="AJ1429" s="388"/>
      <c r="AK1429" s="392"/>
      <c r="AL1429" s="388"/>
      <c r="AM1429" s="363">
        <f t="shared" si="783"/>
        <v>1</v>
      </c>
      <c r="AN1429" s="578">
        <v>0</v>
      </c>
      <c r="AO1429" s="78">
        <f t="shared" si="764"/>
        <v>0</v>
      </c>
      <c r="AP1429" s="78">
        <f t="shared" si="759"/>
        <v>0</v>
      </c>
      <c r="AQ1429" s="78">
        <f t="shared" si="760"/>
        <v>0</v>
      </c>
      <c r="AR1429" s="78">
        <f t="shared" si="761"/>
        <v>0</v>
      </c>
      <c r="AS1429" s="78">
        <f t="shared" si="762"/>
        <v>0</v>
      </c>
      <c r="AT1429" s="78">
        <f t="shared" si="763"/>
        <v>0</v>
      </c>
      <c r="AU1429" s="74" t="s">
        <v>717</v>
      </c>
      <c r="AV1429" s="115"/>
      <c r="AW1429" s="395"/>
      <c r="AX1429" s="571">
        <v>0</v>
      </c>
      <c r="AY1429" s="572">
        <v>0</v>
      </c>
      <c r="AZ1429" s="572">
        <v>0</v>
      </c>
      <c r="BA1429" s="572">
        <v>0</v>
      </c>
      <c r="BB1429" s="573">
        <v>0</v>
      </c>
      <c r="BC1429" s="395">
        <v>0</v>
      </c>
      <c r="BD1429" s="115"/>
      <c r="BE1429" s="115"/>
      <c r="BF1429" s="115"/>
      <c r="BG1429" s="115"/>
      <c r="BH1429" s="115"/>
      <c r="BI1429" s="115"/>
      <c r="BJ1429" s="115"/>
      <c r="BK1429" s="115"/>
      <c r="BQ1429" s="74" t="str">
        <f t="shared" si="765"/>
        <v xml:space="preserve"> </v>
      </c>
      <c r="BR1429" s="120" t="str">
        <f t="shared" si="766"/>
        <v xml:space="preserve"> </v>
      </c>
      <c r="BS1429" s="120" t="str">
        <f t="shared" si="767"/>
        <v xml:space="preserve"> </v>
      </c>
      <c r="BU1429" s="74" t="str">
        <f t="shared" si="768"/>
        <v xml:space="preserve"> </v>
      </c>
      <c r="BV1429" s="120" t="str">
        <f t="shared" si="769"/>
        <v xml:space="preserve"> </v>
      </c>
      <c r="BW1429" s="120" t="str">
        <f t="shared" si="770"/>
        <v xml:space="preserve">  </v>
      </c>
      <c r="BY1429" s="74" t="str">
        <f t="shared" si="771"/>
        <v xml:space="preserve"> </v>
      </c>
      <c r="BZ1429" s="120" t="str">
        <f t="shared" si="772"/>
        <v xml:space="preserve"> </v>
      </c>
      <c r="CA1429" s="120" t="str">
        <f t="shared" si="773"/>
        <v xml:space="preserve"> </v>
      </c>
      <c r="CC1429" s="115" t="str">
        <f t="shared" si="774"/>
        <v xml:space="preserve"> </v>
      </c>
      <c r="CD1429" s="120" t="str">
        <f t="shared" si="775"/>
        <v xml:space="preserve"> </v>
      </c>
      <c r="CE1429" s="417" t="str">
        <f t="shared" si="776"/>
        <v xml:space="preserve"> </v>
      </c>
      <c r="CF1429" s="115"/>
      <c r="CG1429" s="115" t="str">
        <f t="shared" si="777"/>
        <v xml:space="preserve"> </v>
      </c>
      <c r="CH1429" s="120" t="str">
        <f t="shared" si="778"/>
        <v xml:space="preserve"> </v>
      </c>
      <c r="CI1429" s="417" t="str">
        <f t="shared" si="779"/>
        <v xml:space="preserve"> </v>
      </c>
      <c r="CJ1429" s="115"/>
      <c r="CK1429" s="115" t="str">
        <f t="shared" si="780"/>
        <v xml:space="preserve"> </v>
      </c>
      <c r="CL1429" s="120" t="str">
        <f t="shared" si="781"/>
        <v xml:space="preserve"> </v>
      </c>
      <c r="CM1429" s="417" t="str">
        <f t="shared" si="784"/>
        <v xml:space="preserve"> </v>
      </c>
      <c r="IS1429" s="107"/>
    </row>
    <row r="1430" spans="2:253" s="74" customFormat="1" ht="17.100000000000001" hidden="1" customHeight="1" x14ac:dyDescent="0.25">
      <c r="B1430" s="504">
        <f>IF(AND('KB Duct Parts'!$BL$14=1,'KB Duct Parts'!Y25&gt;0),'KB Duct Parts'!Y25,0)</f>
        <v>0</v>
      </c>
      <c r="C1430" s="508"/>
      <c r="D1430" s="506">
        <f t="shared" si="785"/>
        <v>0</v>
      </c>
      <c r="E1430" s="504" t="s">
        <v>868</v>
      </c>
      <c r="F1430" s="508" t="str">
        <f t="shared" si="786"/>
        <v xml:space="preserve"> </v>
      </c>
      <c r="G1430" s="509" t="s">
        <v>650</v>
      </c>
      <c r="H1430" s="504" t="s">
        <v>923</v>
      </c>
      <c r="I1430" s="1035" t="s">
        <v>1482</v>
      </c>
      <c r="J1430" s="1036"/>
      <c r="K1430" s="516" t="s">
        <v>881</v>
      </c>
      <c r="L1430" s="535"/>
      <c r="M1430" s="532" t="s">
        <v>1700</v>
      </c>
      <c r="N1430" s="514">
        <f t="shared" si="752"/>
        <v>0</v>
      </c>
      <c r="O1430" s="518">
        <f t="shared" si="758"/>
        <v>0</v>
      </c>
      <c r="P1430" s="680">
        <f>'KB Duct Parts'!$AE$3</f>
        <v>0</v>
      </c>
      <c r="Q1430" s="681">
        <f t="shared" si="753"/>
        <v>0</v>
      </c>
      <c r="R1430" s="682">
        <f t="shared" si="754"/>
        <v>0</v>
      </c>
      <c r="S1430" s="716">
        <v>0.1</v>
      </c>
      <c r="T1430" s="679">
        <f t="shared" si="756"/>
        <v>0</v>
      </c>
      <c r="U1430" s="679">
        <f t="shared" si="757"/>
        <v>0</v>
      </c>
      <c r="Y1430" s="120"/>
      <c r="AD1430" s="80"/>
      <c r="AE1430" s="75"/>
      <c r="AF1430" s="370"/>
      <c r="AG1430" s="375"/>
      <c r="AH1430" s="379"/>
      <c r="AI1430" s="383"/>
      <c r="AJ1430" s="388"/>
      <c r="AK1430" s="392"/>
      <c r="AL1430" s="388"/>
      <c r="AM1430" s="363">
        <f t="shared" si="783"/>
        <v>1</v>
      </c>
      <c r="AN1430" s="578">
        <v>0</v>
      </c>
      <c r="AO1430" s="78">
        <f t="shared" si="764"/>
        <v>0</v>
      </c>
      <c r="AP1430" s="78">
        <f t="shared" si="759"/>
        <v>0</v>
      </c>
      <c r="AQ1430" s="78">
        <f t="shared" si="760"/>
        <v>0</v>
      </c>
      <c r="AR1430" s="78">
        <f t="shared" si="761"/>
        <v>0</v>
      </c>
      <c r="AS1430" s="78">
        <f t="shared" si="762"/>
        <v>0</v>
      </c>
      <c r="AT1430" s="78">
        <f t="shared" si="763"/>
        <v>0</v>
      </c>
      <c r="AU1430" s="74" t="s">
        <v>717</v>
      </c>
      <c r="AV1430" s="115"/>
      <c r="AW1430" s="395"/>
      <c r="AX1430" s="571">
        <v>0</v>
      </c>
      <c r="AY1430" s="572">
        <v>0</v>
      </c>
      <c r="AZ1430" s="572">
        <v>0</v>
      </c>
      <c r="BA1430" s="572">
        <v>0</v>
      </c>
      <c r="BB1430" s="573">
        <v>0</v>
      </c>
      <c r="BC1430" s="395">
        <v>0</v>
      </c>
      <c r="BD1430" s="115"/>
      <c r="BE1430" s="115"/>
      <c r="BF1430" s="115"/>
      <c r="BG1430" s="115"/>
      <c r="BH1430" s="115"/>
      <c r="BI1430" s="115"/>
      <c r="BJ1430" s="115"/>
      <c r="BK1430" s="115"/>
      <c r="BQ1430" s="74" t="str">
        <f t="shared" si="765"/>
        <v xml:space="preserve"> </v>
      </c>
      <c r="BR1430" s="120" t="str">
        <f t="shared" si="766"/>
        <v xml:space="preserve"> </v>
      </c>
      <c r="BS1430" s="120" t="str">
        <f t="shared" si="767"/>
        <v xml:space="preserve"> </v>
      </c>
      <c r="BU1430" s="74" t="str">
        <f t="shared" si="768"/>
        <v xml:space="preserve"> </v>
      </c>
      <c r="BV1430" s="120" t="str">
        <f t="shared" si="769"/>
        <v xml:space="preserve"> </v>
      </c>
      <c r="BW1430" s="120" t="str">
        <f t="shared" si="770"/>
        <v xml:space="preserve">  </v>
      </c>
      <c r="BY1430" s="74" t="str">
        <f t="shared" si="771"/>
        <v xml:space="preserve"> </v>
      </c>
      <c r="BZ1430" s="120" t="str">
        <f t="shared" si="772"/>
        <v xml:space="preserve"> </v>
      </c>
      <c r="CA1430" s="120" t="str">
        <f t="shared" si="773"/>
        <v xml:space="preserve"> </v>
      </c>
      <c r="CC1430" s="115" t="str">
        <f t="shared" si="774"/>
        <v xml:space="preserve"> </v>
      </c>
      <c r="CD1430" s="120" t="str">
        <f t="shared" si="775"/>
        <v xml:space="preserve"> </v>
      </c>
      <c r="CE1430" s="417" t="str">
        <f t="shared" si="776"/>
        <v xml:space="preserve"> </v>
      </c>
      <c r="CF1430" s="115"/>
      <c r="CG1430" s="115" t="str">
        <f t="shared" si="777"/>
        <v xml:space="preserve"> </v>
      </c>
      <c r="CH1430" s="120" t="str">
        <f t="shared" si="778"/>
        <v xml:space="preserve"> </v>
      </c>
      <c r="CI1430" s="417" t="str">
        <f t="shared" si="779"/>
        <v xml:space="preserve"> </v>
      </c>
      <c r="CJ1430" s="115"/>
      <c r="CK1430" s="115" t="str">
        <f t="shared" si="780"/>
        <v xml:space="preserve"> </v>
      </c>
      <c r="CL1430" s="120" t="str">
        <f t="shared" si="781"/>
        <v xml:space="preserve"> </v>
      </c>
      <c r="CM1430" s="417" t="str">
        <f t="shared" si="784"/>
        <v xml:space="preserve"> </v>
      </c>
      <c r="IS1430" s="107"/>
    </row>
    <row r="1431" spans="2:253" s="74" customFormat="1" ht="17.100000000000001" hidden="1" customHeight="1" x14ac:dyDescent="0.25">
      <c r="B1431" s="504">
        <f>IF(AND('KB Duct Parts'!$BL$14=1,'KB Duct Parts'!Y26&gt;0),'KB Duct Parts'!Y26,0)</f>
        <v>0</v>
      </c>
      <c r="C1431" s="508"/>
      <c r="D1431" s="506">
        <f t="shared" si="785"/>
        <v>0</v>
      </c>
      <c r="E1431" s="504" t="s">
        <v>869</v>
      </c>
      <c r="F1431" s="508" t="str">
        <f t="shared" si="786"/>
        <v xml:space="preserve"> </v>
      </c>
      <c r="G1431" s="509" t="s">
        <v>650</v>
      </c>
      <c r="H1431" s="504" t="s">
        <v>923</v>
      </c>
      <c r="I1431" s="1035" t="s">
        <v>1482</v>
      </c>
      <c r="J1431" s="1036"/>
      <c r="K1431" s="516" t="s">
        <v>881</v>
      </c>
      <c r="L1431" s="535"/>
      <c r="M1431" s="532" t="s">
        <v>1700</v>
      </c>
      <c r="N1431" s="514">
        <f t="shared" si="752"/>
        <v>0</v>
      </c>
      <c r="O1431" s="518">
        <f t="shared" si="758"/>
        <v>0</v>
      </c>
      <c r="P1431" s="680">
        <f>'KB Duct Parts'!$AE$3</f>
        <v>0</v>
      </c>
      <c r="Q1431" s="681">
        <f t="shared" si="753"/>
        <v>0</v>
      </c>
      <c r="R1431" s="682">
        <f t="shared" si="754"/>
        <v>0</v>
      </c>
      <c r="S1431" s="716">
        <v>0.1</v>
      </c>
      <c r="T1431" s="679">
        <f t="shared" si="756"/>
        <v>0</v>
      </c>
      <c r="U1431" s="679">
        <f t="shared" si="757"/>
        <v>0</v>
      </c>
      <c r="Y1431" s="120"/>
      <c r="AD1431" s="80"/>
      <c r="AE1431" s="75"/>
      <c r="AF1431" s="370"/>
      <c r="AG1431" s="375"/>
      <c r="AH1431" s="379"/>
      <c r="AI1431" s="383"/>
      <c r="AJ1431" s="388"/>
      <c r="AK1431" s="392"/>
      <c r="AL1431" s="388"/>
      <c r="AM1431" s="363">
        <f t="shared" si="783"/>
        <v>1</v>
      </c>
      <c r="AN1431" s="578">
        <v>0</v>
      </c>
      <c r="AO1431" s="78">
        <f t="shared" si="764"/>
        <v>0</v>
      </c>
      <c r="AP1431" s="78">
        <f t="shared" si="759"/>
        <v>0</v>
      </c>
      <c r="AQ1431" s="78">
        <f t="shared" si="760"/>
        <v>0</v>
      </c>
      <c r="AR1431" s="78">
        <f t="shared" si="761"/>
        <v>0</v>
      </c>
      <c r="AS1431" s="78">
        <f t="shared" si="762"/>
        <v>0</v>
      </c>
      <c r="AT1431" s="78">
        <f t="shared" si="763"/>
        <v>0</v>
      </c>
      <c r="AU1431" s="74" t="s">
        <v>717</v>
      </c>
      <c r="AV1431" s="115"/>
      <c r="AW1431" s="395"/>
      <c r="AX1431" s="571">
        <v>0</v>
      </c>
      <c r="AY1431" s="572">
        <v>0</v>
      </c>
      <c r="AZ1431" s="572">
        <v>0</v>
      </c>
      <c r="BA1431" s="572">
        <v>0</v>
      </c>
      <c r="BB1431" s="573">
        <v>0</v>
      </c>
      <c r="BC1431" s="395">
        <v>0</v>
      </c>
      <c r="BD1431" s="115"/>
      <c r="BE1431" s="115"/>
      <c r="BF1431" s="115"/>
      <c r="BG1431" s="115"/>
      <c r="BH1431" s="115"/>
      <c r="BI1431" s="115"/>
      <c r="BJ1431" s="115"/>
      <c r="BK1431" s="115"/>
      <c r="BQ1431" s="74" t="str">
        <f t="shared" si="765"/>
        <v xml:space="preserve"> </v>
      </c>
      <c r="BR1431" s="120" t="str">
        <f t="shared" si="766"/>
        <v xml:space="preserve"> </v>
      </c>
      <c r="BS1431" s="120" t="str">
        <f t="shared" si="767"/>
        <v xml:space="preserve"> </v>
      </c>
      <c r="BU1431" s="74" t="str">
        <f t="shared" si="768"/>
        <v xml:space="preserve"> </v>
      </c>
      <c r="BV1431" s="120" t="str">
        <f t="shared" si="769"/>
        <v xml:space="preserve"> </v>
      </c>
      <c r="BW1431" s="120" t="str">
        <f t="shared" si="770"/>
        <v xml:space="preserve">  </v>
      </c>
      <c r="BY1431" s="74" t="str">
        <f t="shared" si="771"/>
        <v xml:space="preserve"> </v>
      </c>
      <c r="BZ1431" s="120" t="str">
        <f t="shared" si="772"/>
        <v xml:space="preserve"> </v>
      </c>
      <c r="CA1431" s="120" t="str">
        <f t="shared" si="773"/>
        <v xml:space="preserve"> </v>
      </c>
      <c r="CC1431" s="115" t="str">
        <f t="shared" si="774"/>
        <v xml:space="preserve"> </v>
      </c>
      <c r="CD1431" s="120" t="str">
        <f t="shared" si="775"/>
        <v xml:space="preserve"> </v>
      </c>
      <c r="CE1431" s="417" t="str">
        <f t="shared" si="776"/>
        <v xml:space="preserve"> </v>
      </c>
      <c r="CF1431" s="115"/>
      <c r="CG1431" s="115" t="str">
        <f t="shared" si="777"/>
        <v xml:space="preserve"> </v>
      </c>
      <c r="CH1431" s="120" t="str">
        <f t="shared" si="778"/>
        <v xml:space="preserve"> </v>
      </c>
      <c r="CI1431" s="417" t="str">
        <f t="shared" si="779"/>
        <v xml:space="preserve"> </v>
      </c>
      <c r="CJ1431" s="115"/>
      <c r="CK1431" s="115" t="str">
        <f t="shared" si="780"/>
        <v xml:space="preserve"> </v>
      </c>
      <c r="CL1431" s="120" t="str">
        <f t="shared" si="781"/>
        <v xml:space="preserve"> </v>
      </c>
      <c r="CM1431" s="417" t="str">
        <f t="shared" si="784"/>
        <v xml:space="preserve"> </v>
      </c>
      <c r="IS1431" s="107"/>
    </row>
    <row r="1432" spans="2:253" s="74" customFormat="1" ht="17.100000000000001" hidden="1" customHeight="1" x14ac:dyDescent="0.25">
      <c r="B1432" s="504">
        <f>IF(AND('KB Duct Parts'!$BL$14=1,'KB Duct Parts'!Y27&gt;0),'KB Duct Parts'!Y27,0)</f>
        <v>0</v>
      </c>
      <c r="C1432" s="508"/>
      <c r="D1432" s="506">
        <f t="shared" si="785"/>
        <v>0</v>
      </c>
      <c r="E1432" s="504" t="s">
        <v>870</v>
      </c>
      <c r="F1432" s="508" t="str">
        <f t="shared" si="786"/>
        <v xml:space="preserve"> </v>
      </c>
      <c r="G1432" s="509" t="s">
        <v>650</v>
      </c>
      <c r="H1432" s="504" t="s">
        <v>923</v>
      </c>
      <c r="I1432" s="1035" t="s">
        <v>1482</v>
      </c>
      <c r="J1432" s="1036"/>
      <c r="K1432" s="516" t="s">
        <v>881</v>
      </c>
      <c r="L1432" s="535"/>
      <c r="M1432" s="532" t="s">
        <v>1700</v>
      </c>
      <c r="N1432" s="514">
        <f t="shared" si="752"/>
        <v>0</v>
      </c>
      <c r="O1432" s="518">
        <f t="shared" si="758"/>
        <v>0</v>
      </c>
      <c r="P1432" s="680">
        <f>'KB Duct Parts'!$AE$3</f>
        <v>0</v>
      </c>
      <c r="Q1432" s="681">
        <f t="shared" si="753"/>
        <v>0</v>
      </c>
      <c r="R1432" s="682">
        <f t="shared" si="754"/>
        <v>0</v>
      </c>
      <c r="S1432" s="716">
        <v>0.1</v>
      </c>
      <c r="T1432" s="679">
        <f t="shared" si="756"/>
        <v>0</v>
      </c>
      <c r="U1432" s="679">
        <f t="shared" si="757"/>
        <v>0</v>
      </c>
      <c r="Y1432" s="120"/>
      <c r="AD1432" s="80"/>
      <c r="AE1432" s="75"/>
      <c r="AF1432" s="370"/>
      <c r="AG1432" s="375"/>
      <c r="AH1432" s="379"/>
      <c r="AI1432" s="383"/>
      <c r="AJ1432" s="388"/>
      <c r="AK1432" s="392"/>
      <c r="AL1432" s="388"/>
      <c r="AM1432" s="363">
        <f t="shared" si="783"/>
        <v>1</v>
      </c>
      <c r="AN1432" s="578">
        <v>0</v>
      </c>
      <c r="AO1432" s="78">
        <f t="shared" si="764"/>
        <v>0</v>
      </c>
      <c r="AP1432" s="78">
        <f t="shared" si="759"/>
        <v>0</v>
      </c>
      <c r="AQ1432" s="78">
        <f t="shared" si="760"/>
        <v>0</v>
      </c>
      <c r="AR1432" s="78">
        <f t="shared" si="761"/>
        <v>0</v>
      </c>
      <c r="AS1432" s="78">
        <f t="shared" si="762"/>
        <v>0</v>
      </c>
      <c r="AT1432" s="78">
        <f t="shared" si="763"/>
        <v>0</v>
      </c>
      <c r="AU1432" s="74" t="s">
        <v>717</v>
      </c>
      <c r="AV1432" s="115"/>
      <c r="AW1432" s="395"/>
      <c r="AX1432" s="571">
        <v>0</v>
      </c>
      <c r="AY1432" s="572">
        <v>0</v>
      </c>
      <c r="AZ1432" s="572">
        <v>0</v>
      </c>
      <c r="BA1432" s="572">
        <v>0</v>
      </c>
      <c r="BB1432" s="573">
        <v>0</v>
      </c>
      <c r="BC1432" s="395">
        <v>0</v>
      </c>
      <c r="BD1432" s="115"/>
      <c r="BE1432" s="115"/>
      <c r="BF1432" s="115"/>
      <c r="BG1432" s="115"/>
      <c r="BH1432" s="115"/>
      <c r="BI1432" s="115"/>
      <c r="BJ1432" s="115"/>
      <c r="BK1432" s="115"/>
      <c r="BQ1432" s="74" t="str">
        <f t="shared" si="765"/>
        <v xml:space="preserve"> </v>
      </c>
      <c r="BR1432" s="120" t="str">
        <f t="shared" si="766"/>
        <v xml:space="preserve"> </v>
      </c>
      <c r="BS1432" s="120" t="str">
        <f t="shared" si="767"/>
        <v xml:space="preserve"> </v>
      </c>
      <c r="BU1432" s="74" t="str">
        <f t="shared" si="768"/>
        <v xml:space="preserve"> </v>
      </c>
      <c r="BV1432" s="120" t="str">
        <f t="shared" si="769"/>
        <v xml:space="preserve"> </v>
      </c>
      <c r="BW1432" s="120" t="str">
        <f t="shared" si="770"/>
        <v xml:space="preserve">  </v>
      </c>
      <c r="BY1432" s="74" t="str">
        <f t="shared" si="771"/>
        <v xml:space="preserve"> </v>
      </c>
      <c r="BZ1432" s="120" t="str">
        <f t="shared" si="772"/>
        <v xml:space="preserve"> </v>
      </c>
      <c r="CA1432" s="120" t="str">
        <f t="shared" si="773"/>
        <v xml:space="preserve"> </v>
      </c>
      <c r="CC1432" s="115" t="str">
        <f t="shared" si="774"/>
        <v xml:space="preserve"> </v>
      </c>
      <c r="CD1432" s="120" t="str">
        <f t="shared" si="775"/>
        <v xml:space="preserve"> </v>
      </c>
      <c r="CE1432" s="417" t="str">
        <f t="shared" si="776"/>
        <v xml:space="preserve"> </v>
      </c>
      <c r="CF1432" s="115"/>
      <c r="CG1432" s="115" t="str">
        <f t="shared" si="777"/>
        <v xml:space="preserve"> </v>
      </c>
      <c r="CH1432" s="120" t="str">
        <f t="shared" si="778"/>
        <v xml:space="preserve"> </v>
      </c>
      <c r="CI1432" s="417" t="str">
        <f t="shared" si="779"/>
        <v xml:space="preserve"> </v>
      </c>
      <c r="CJ1432" s="115"/>
      <c r="CK1432" s="115" t="str">
        <f t="shared" si="780"/>
        <v xml:space="preserve"> </v>
      </c>
      <c r="CL1432" s="120" t="str">
        <f t="shared" si="781"/>
        <v xml:space="preserve"> </v>
      </c>
      <c r="CM1432" s="417" t="str">
        <f t="shared" si="784"/>
        <v xml:space="preserve"> </v>
      </c>
      <c r="IS1432" s="107"/>
    </row>
    <row r="1433" spans="2:253" s="74" customFormat="1" ht="17.100000000000001" hidden="1" customHeight="1" x14ac:dyDescent="0.25">
      <c r="B1433" s="504">
        <f>IF(AND('KB Duct Parts'!$BL$14=1,'KB Duct Parts'!Y28&gt;0),'KB Duct Parts'!Y28,0)</f>
        <v>0</v>
      </c>
      <c r="C1433" s="508"/>
      <c r="D1433" s="506">
        <f t="shared" si="785"/>
        <v>0</v>
      </c>
      <c r="E1433" s="504" t="s">
        <v>871</v>
      </c>
      <c r="F1433" s="508" t="str">
        <f t="shared" si="786"/>
        <v xml:space="preserve"> </v>
      </c>
      <c r="G1433" s="509" t="s">
        <v>650</v>
      </c>
      <c r="H1433" s="504" t="s">
        <v>923</v>
      </c>
      <c r="I1433" s="1035" t="s">
        <v>1482</v>
      </c>
      <c r="J1433" s="1036"/>
      <c r="K1433" s="516" t="s">
        <v>881</v>
      </c>
      <c r="L1433" s="535"/>
      <c r="M1433" s="532" t="s">
        <v>1700</v>
      </c>
      <c r="N1433" s="514">
        <f t="shared" si="752"/>
        <v>0</v>
      </c>
      <c r="O1433" s="518">
        <f t="shared" si="758"/>
        <v>0</v>
      </c>
      <c r="P1433" s="680">
        <f>'KB Duct Parts'!$AE$3</f>
        <v>0</v>
      </c>
      <c r="Q1433" s="681">
        <f t="shared" si="753"/>
        <v>0</v>
      </c>
      <c r="R1433" s="682">
        <f t="shared" si="754"/>
        <v>0</v>
      </c>
      <c r="S1433" s="716">
        <v>0.1</v>
      </c>
      <c r="T1433" s="679">
        <f t="shared" si="756"/>
        <v>0</v>
      </c>
      <c r="U1433" s="679">
        <f t="shared" si="757"/>
        <v>0</v>
      </c>
      <c r="Y1433" s="120"/>
      <c r="AD1433" s="80"/>
      <c r="AE1433" s="75"/>
      <c r="AF1433" s="370"/>
      <c r="AG1433" s="375"/>
      <c r="AH1433" s="379"/>
      <c r="AI1433" s="383"/>
      <c r="AJ1433" s="388"/>
      <c r="AK1433" s="392"/>
      <c r="AL1433" s="388"/>
      <c r="AM1433" s="363">
        <f t="shared" si="783"/>
        <v>1</v>
      </c>
      <c r="AN1433" s="578">
        <v>0</v>
      </c>
      <c r="AO1433" s="78">
        <f t="shared" si="764"/>
        <v>0</v>
      </c>
      <c r="AP1433" s="78">
        <f t="shared" si="759"/>
        <v>0</v>
      </c>
      <c r="AQ1433" s="78">
        <f t="shared" si="760"/>
        <v>0</v>
      </c>
      <c r="AR1433" s="78">
        <f t="shared" si="761"/>
        <v>0</v>
      </c>
      <c r="AS1433" s="78">
        <f t="shared" si="762"/>
        <v>0</v>
      </c>
      <c r="AT1433" s="78">
        <f t="shared" si="763"/>
        <v>0</v>
      </c>
      <c r="AU1433" s="74" t="s">
        <v>717</v>
      </c>
      <c r="AV1433" s="115"/>
      <c r="AW1433" s="395"/>
      <c r="AX1433" s="571">
        <v>0</v>
      </c>
      <c r="AY1433" s="572">
        <v>0</v>
      </c>
      <c r="AZ1433" s="572">
        <v>0</v>
      </c>
      <c r="BA1433" s="572">
        <v>0</v>
      </c>
      <c r="BB1433" s="573">
        <v>0</v>
      </c>
      <c r="BC1433" s="395">
        <v>0</v>
      </c>
      <c r="BD1433" s="115"/>
      <c r="BE1433" s="115"/>
      <c r="BF1433" s="115"/>
      <c r="BG1433" s="115"/>
      <c r="BH1433" s="115"/>
      <c r="BI1433" s="115"/>
      <c r="BJ1433" s="115"/>
      <c r="BK1433" s="115"/>
      <c r="BQ1433" s="74" t="str">
        <f t="shared" si="765"/>
        <v xml:space="preserve"> </v>
      </c>
      <c r="BR1433" s="120" t="str">
        <f t="shared" si="766"/>
        <v xml:space="preserve"> </v>
      </c>
      <c r="BS1433" s="120" t="str">
        <f t="shared" si="767"/>
        <v xml:space="preserve"> </v>
      </c>
      <c r="BU1433" s="74" t="str">
        <f t="shared" si="768"/>
        <v xml:space="preserve"> </v>
      </c>
      <c r="BV1433" s="120" t="str">
        <f t="shared" si="769"/>
        <v xml:space="preserve"> </v>
      </c>
      <c r="BW1433" s="120" t="str">
        <f t="shared" si="770"/>
        <v xml:space="preserve">  </v>
      </c>
      <c r="BY1433" s="74" t="str">
        <f t="shared" si="771"/>
        <v xml:space="preserve"> </v>
      </c>
      <c r="BZ1433" s="120" t="str">
        <f t="shared" si="772"/>
        <v xml:space="preserve"> </v>
      </c>
      <c r="CA1433" s="120" t="str">
        <f t="shared" si="773"/>
        <v xml:space="preserve"> </v>
      </c>
      <c r="CC1433" s="115" t="str">
        <f t="shared" si="774"/>
        <v xml:space="preserve"> </v>
      </c>
      <c r="CD1433" s="120" t="str">
        <f t="shared" si="775"/>
        <v xml:space="preserve"> </v>
      </c>
      <c r="CE1433" s="417" t="str">
        <f t="shared" si="776"/>
        <v xml:space="preserve"> </v>
      </c>
      <c r="CF1433" s="115"/>
      <c r="CG1433" s="115" t="str">
        <f t="shared" si="777"/>
        <v xml:space="preserve"> </v>
      </c>
      <c r="CH1433" s="120" t="str">
        <f t="shared" si="778"/>
        <v xml:space="preserve"> </v>
      </c>
      <c r="CI1433" s="417" t="str">
        <f t="shared" si="779"/>
        <v xml:space="preserve"> </v>
      </c>
      <c r="CJ1433" s="115"/>
      <c r="CK1433" s="115" t="str">
        <f t="shared" si="780"/>
        <v xml:space="preserve"> </v>
      </c>
      <c r="CL1433" s="120" t="str">
        <f t="shared" si="781"/>
        <v xml:space="preserve"> </v>
      </c>
      <c r="CM1433" s="417" t="str">
        <f t="shared" si="784"/>
        <v xml:space="preserve"> </v>
      </c>
      <c r="IS1433" s="107"/>
    </row>
    <row r="1434" spans="2:253" s="74" customFormat="1" ht="17.100000000000001" hidden="1" customHeight="1" x14ac:dyDescent="0.25">
      <c r="B1434" s="504">
        <f>IF(AND('KB Duct Parts'!$BL$14=1,'KB Duct Parts'!Y29&gt;0),'KB Duct Parts'!Y29,0)</f>
        <v>0</v>
      </c>
      <c r="C1434" s="508"/>
      <c r="D1434" s="506">
        <f t="shared" si="785"/>
        <v>0</v>
      </c>
      <c r="E1434" s="504" t="s">
        <v>872</v>
      </c>
      <c r="F1434" s="508" t="str">
        <f t="shared" si="786"/>
        <v xml:space="preserve"> </v>
      </c>
      <c r="G1434" s="509" t="s">
        <v>650</v>
      </c>
      <c r="H1434" s="504" t="s">
        <v>923</v>
      </c>
      <c r="I1434" s="1035" t="s">
        <v>1482</v>
      </c>
      <c r="J1434" s="1036"/>
      <c r="K1434" s="516" t="s">
        <v>881</v>
      </c>
      <c r="L1434" s="535"/>
      <c r="M1434" s="532" t="s">
        <v>1700</v>
      </c>
      <c r="N1434" s="514">
        <f t="shared" ref="N1434:N1497" si="787">AN1434</f>
        <v>0</v>
      </c>
      <c r="O1434" s="518">
        <f t="shared" si="758"/>
        <v>0</v>
      </c>
      <c r="P1434" s="680">
        <f>'KB Duct Parts'!$AE$3</f>
        <v>0</v>
      </c>
      <c r="Q1434" s="681">
        <f t="shared" ref="Q1434:Q1497" si="788">IF(B1434&gt;0,N1434*(1-P1434),0)</f>
        <v>0</v>
      </c>
      <c r="R1434" s="682">
        <f t="shared" ref="R1434:R1497" si="789">B1434*Q1434</f>
        <v>0</v>
      </c>
      <c r="S1434" s="716">
        <v>0.1</v>
      </c>
      <c r="T1434" s="679">
        <f t="shared" ref="T1434:T1497" si="790">ROUND(IF(B1434&gt;0,((N1434*(1-(1*S1434)))),0),2)</f>
        <v>0</v>
      </c>
      <c r="U1434" s="679">
        <f t="shared" ref="U1434:U1497" si="791">B1434*T1434</f>
        <v>0</v>
      </c>
      <c r="Y1434" s="120"/>
      <c r="AD1434" s="80"/>
      <c r="AE1434" s="75"/>
      <c r="AF1434" s="370"/>
      <c r="AG1434" s="375"/>
      <c r="AH1434" s="379"/>
      <c r="AI1434" s="383"/>
      <c r="AJ1434" s="388"/>
      <c r="AK1434" s="392"/>
      <c r="AL1434" s="388"/>
      <c r="AM1434" s="363">
        <f t="shared" si="783"/>
        <v>1</v>
      </c>
      <c r="AN1434" s="578">
        <v>0</v>
      </c>
      <c r="AO1434" s="78">
        <f t="shared" si="764"/>
        <v>0</v>
      </c>
      <c r="AP1434" s="78">
        <f t="shared" si="759"/>
        <v>0</v>
      </c>
      <c r="AQ1434" s="78">
        <f t="shared" si="760"/>
        <v>0</v>
      </c>
      <c r="AR1434" s="78">
        <f t="shared" si="761"/>
        <v>0</v>
      </c>
      <c r="AS1434" s="78">
        <f t="shared" si="762"/>
        <v>0</v>
      </c>
      <c r="AT1434" s="78">
        <f t="shared" si="763"/>
        <v>0</v>
      </c>
      <c r="AU1434" s="74" t="s">
        <v>717</v>
      </c>
      <c r="AV1434" s="115"/>
      <c r="AW1434" s="395"/>
      <c r="AX1434" s="571">
        <v>0</v>
      </c>
      <c r="AY1434" s="572">
        <v>0</v>
      </c>
      <c r="AZ1434" s="572">
        <v>0</v>
      </c>
      <c r="BA1434" s="572">
        <v>0</v>
      </c>
      <c r="BB1434" s="573">
        <v>0</v>
      </c>
      <c r="BC1434" s="395">
        <v>0</v>
      </c>
      <c r="BD1434" s="115"/>
      <c r="BE1434" s="115"/>
      <c r="BF1434" s="115"/>
      <c r="BG1434" s="115"/>
      <c r="BH1434" s="115"/>
      <c r="BI1434" s="115"/>
      <c r="BJ1434" s="115"/>
      <c r="BK1434" s="115"/>
      <c r="BQ1434" s="74" t="str">
        <f t="shared" si="765"/>
        <v xml:space="preserve"> </v>
      </c>
      <c r="BR1434" s="120" t="str">
        <f t="shared" si="766"/>
        <v xml:space="preserve"> </v>
      </c>
      <c r="BS1434" s="120" t="str">
        <f t="shared" si="767"/>
        <v xml:space="preserve"> </v>
      </c>
      <c r="BU1434" s="74" t="str">
        <f t="shared" si="768"/>
        <v xml:space="preserve"> </v>
      </c>
      <c r="BV1434" s="120" t="str">
        <f t="shared" si="769"/>
        <v xml:space="preserve"> </v>
      </c>
      <c r="BW1434" s="120" t="str">
        <f t="shared" si="770"/>
        <v xml:space="preserve">  </v>
      </c>
      <c r="BY1434" s="74" t="str">
        <f t="shared" si="771"/>
        <v xml:space="preserve"> </v>
      </c>
      <c r="BZ1434" s="120" t="str">
        <f t="shared" si="772"/>
        <v xml:space="preserve"> </v>
      </c>
      <c r="CA1434" s="120" t="str">
        <f t="shared" si="773"/>
        <v xml:space="preserve"> </v>
      </c>
      <c r="CC1434" s="115" t="str">
        <f t="shared" si="774"/>
        <v xml:space="preserve"> </v>
      </c>
      <c r="CD1434" s="120" t="str">
        <f t="shared" si="775"/>
        <v xml:space="preserve"> </v>
      </c>
      <c r="CE1434" s="417" t="str">
        <f t="shared" si="776"/>
        <v xml:space="preserve"> </v>
      </c>
      <c r="CF1434" s="115"/>
      <c r="CG1434" s="115" t="str">
        <f t="shared" si="777"/>
        <v xml:space="preserve"> </v>
      </c>
      <c r="CH1434" s="120" t="str">
        <f t="shared" si="778"/>
        <v xml:space="preserve"> </v>
      </c>
      <c r="CI1434" s="417" t="str">
        <f t="shared" si="779"/>
        <v xml:space="preserve"> </v>
      </c>
      <c r="CJ1434" s="115"/>
      <c r="CK1434" s="115" t="str">
        <f t="shared" si="780"/>
        <v xml:space="preserve"> </v>
      </c>
      <c r="CL1434" s="120" t="str">
        <f t="shared" si="781"/>
        <v xml:space="preserve"> </v>
      </c>
      <c r="CM1434" s="417" t="str">
        <f t="shared" si="784"/>
        <v xml:space="preserve"> </v>
      </c>
      <c r="IS1434" s="107"/>
    </row>
    <row r="1435" spans="2:253" s="74" customFormat="1" ht="17.100000000000001" hidden="1" customHeight="1" x14ac:dyDescent="0.25">
      <c r="B1435" s="504">
        <f>IF(AND('KB Duct Parts'!$BL$14=1,'KB Duct Parts'!Y30&gt;0),'KB Duct Parts'!Y30,0)</f>
        <v>0</v>
      </c>
      <c r="C1435" s="508"/>
      <c r="D1435" s="506">
        <f t="shared" si="785"/>
        <v>0</v>
      </c>
      <c r="E1435" s="504" t="s">
        <v>873</v>
      </c>
      <c r="F1435" s="508" t="str">
        <f t="shared" si="786"/>
        <v xml:space="preserve"> </v>
      </c>
      <c r="G1435" s="509" t="s">
        <v>650</v>
      </c>
      <c r="H1435" s="504" t="s">
        <v>923</v>
      </c>
      <c r="I1435" s="1035" t="s">
        <v>1482</v>
      </c>
      <c r="J1435" s="1036"/>
      <c r="K1435" s="516" t="s">
        <v>881</v>
      </c>
      <c r="L1435" s="535"/>
      <c r="M1435" s="532" t="s">
        <v>1700</v>
      </c>
      <c r="N1435" s="514">
        <f t="shared" si="787"/>
        <v>0</v>
      </c>
      <c r="O1435" s="518">
        <f t="shared" si="758"/>
        <v>0</v>
      </c>
      <c r="P1435" s="680">
        <f>'KB Duct Parts'!$AE$3</f>
        <v>0</v>
      </c>
      <c r="Q1435" s="681">
        <f t="shared" si="788"/>
        <v>0</v>
      </c>
      <c r="R1435" s="682">
        <f t="shared" si="789"/>
        <v>0</v>
      </c>
      <c r="S1435" s="716">
        <v>0.1</v>
      </c>
      <c r="T1435" s="679">
        <f t="shared" si="790"/>
        <v>0</v>
      </c>
      <c r="U1435" s="679">
        <f t="shared" si="791"/>
        <v>0</v>
      </c>
      <c r="Y1435" s="120"/>
      <c r="AD1435" s="80"/>
      <c r="AE1435" s="75"/>
      <c r="AF1435" s="370"/>
      <c r="AG1435" s="375"/>
      <c r="AH1435" s="379"/>
      <c r="AI1435" s="383"/>
      <c r="AJ1435" s="388"/>
      <c r="AK1435" s="392"/>
      <c r="AL1435" s="388"/>
      <c r="AM1435" s="363">
        <f t="shared" si="783"/>
        <v>1</v>
      </c>
      <c r="AN1435" s="578">
        <v>0</v>
      </c>
      <c r="AO1435" s="78">
        <f t="shared" si="764"/>
        <v>0</v>
      </c>
      <c r="AP1435" s="78">
        <f t="shared" si="759"/>
        <v>0</v>
      </c>
      <c r="AQ1435" s="78">
        <f t="shared" si="760"/>
        <v>0</v>
      </c>
      <c r="AR1435" s="78">
        <f t="shared" si="761"/>
        <v>0</v>
      </c>
      <c r="AS1435" s="78">
        <f t="shared" si="762"/>
        <v>0</v>
      </c>
      <c r="AT1435" s="78">
        <f t="shared" si="763"/>
        <v>0</v>
      </c>
      <c r="AU1435" s="74" t="s">
        <v>717</v>
      </c>
      <c r="AV1435" s="115"/>
      <c r="AW1435" s="395"/>
      <c r="AX1435" s="571">
        <v>0</v>
      </c>
      <c r="AY1435" s="572">
        <v>0</v>
      </c>
      <c r="AZ1435" s="572">
        <v>0</v>
      </c>
      <c r="BA1435" s="572">
        <v>0</v>
      </c>
      <c r="BB1435" s="573">
        <v>0</v>
      </c>
      <c r="BC1435" s="395">
        <v>0</v>
      </c>
      <c r="BD1435" s="115"/>
      <c r="BE1435" s="115"/>
      <c r="BF1435" s="115"/>
      <c r="BG1435" s="115"/>
      <c r="BH1435" s="115"/>
      <c r="BI1435" s="115"/>
      <c r="BJ1435" s="115"/>
      <c r="BK1435" s="115"/>
      <c r="BQ1435" s="74" t="str">
        <f t="shared" si="765"/>
        <v xml:space="preserve"> </v>
      </c>
      <c r="BR1435" s="120" t="str">
        <f t="shared" si="766"/>
        <v xml:space="preserve"> </v>
      </c>
      <c r="BS1435" s="120" t="str">
        <f t="shared" si="767"/>
        <v xml:space="preserve"> </v>
      </c>
      <c r="BU1435" s="74" t="str">
        <f t="shared" si="768"/>
        <v xml:space="preserve"> </v>
      </c>
      <c r="BV1435" s="120" t="str">
        <f t="shared" si="769"/>
        <v xml:space="preserve"> </v>
      </c>
      <c r="BW1435" s="120" t="str">
        <f t="shared" si="770"/>
        <v xml:space="preserve">  </v>
      </c>
      <c r="BY1435" s="74" t="str">
        <f t="shared" si="771"/>
        <v xml:space="preserve"> </v>
      </c>
      <c r="BZ1435" s="120" t="str">
        <f t="shared" si="772"/>
        <v xml:space="preserve"> </v>
      </c>
      <c r="CA1435" s="120" t="str">
        <f t="shared" si="773"/>
        <v xml:space="preserve"> </v>
      </c>
      <c r="CC1435" s="115" t="str">
        <f t="shared" si="774"/>
        <v xml:space="preserve"> </v>
      </c>
      <c r="CD1435" s="120" t="str">
        <f t="shared" si="775"/>
        <v xml:space="preserve"> </v>
      </c>
      <c r="CE1435" s="417" t="str">
        <f t="shared" si="776"/>
        <v xml:space="preserve"> </v>
      </c>
      <c r="CF1435" s="115"/>
      <c r="CG1435" s="115" t="str">
        <f t="shared" si="777"/>
        <v xml:space="preserve"> </v>
      </c>
      <c r="CH1435" s="120" t="str">
        <f t="shared" si="778"/>
        <v xml:space="preserve"> </v>
      </c>
      <c r="CI1435" s="417" t="str">
        <f t="shared" si="779"/>
        <v xml:space="preserve"> </v>
      </c>
      <c r="CJ1435" s="115"/>
      <c r="CK1435" s="115" t="str">
        <f t="shared" si="780"/>
        <v xml:space="preserve"> </v>
      </c>
      <c r="CL1435" s="120" t="str">
        <f t="shared" si="781"/>
        <v xml:space="preserve"> </v>
      </c>
      <c r="CM1435" s="417" t="str">
        <f t="shared" si="784"/>
        <v xml:space="preserve"> </v>
      </c>
      <c r="IS1435" s="107"/>
    </row>
    <row r="1436" spans="2:253" s="74" customFormat="1" ht="17.100000000000001" hidden="1" customHeight="1" x14ac:dyDescent="0.25">
      <c r="B1436" s="504">
        <f>IF(AND('KB Duct Parts'!$BL$14=1,'KB Duct Parts'!Y31&gt;0),'KB Duct Parts'!Y31,0)</f>
        <v>0</v>
      </c>
      <c r="C1436" s="508"/>
      <c r="D1436" s="506">
        <f t="shared" si="785"/>
        <v>0</v>
      </c>
      <c r="E1436" s="504" t="s">
        <v>874</v>
      </c>
      <c r="F1436" s="508" t="str">
        <f t="shared" si="786"/>
        <v xml:space="preserve"> </v>
      </c>
      <c r="G1436" s="509" t="s">
        <v>650</v>
      </c>
      <c r="H1436" s="504" t="s">
        <v>923</v>
      </c>
      <c r="I1436" s="1035" t="s">
        <v>1482</v>
      </c>
      <c r="J1436" s="1036"/>
      <c r="K1436" s="516" t="s">
        <v>881</v>
      </c>
      <c r="L1436" s="535"/>
      <c r="M1436" s="532" t="s">
        <v>1700</v>
      </c>
      <c r="N1436" s="514">
        <f t="shared" si="787"/>
        <v>0</v>
      </c>
      <c r="O1436" s="518">
        <f t="shared" si="758"/>
        <v>0</v>
      </c>
      <c r="P1436" s="680">
        <f>'KB Duct Parts'!$AE$3</f>
        <v>0</v>
      </c>
      <c r="Q1436" s="681">
        <f t="shared" si="788"/>
        <v>0</v>
      </c>
      <c r="R1436" s="682">
        <f t="shared" si="789"/>
        <v>0</v>
      </c>
      <c r="S1436" s="716">
        <v>0.1</v>
      </c>
      <c r="T1436" s="679">
        <f t="shared" si="790"/>
        <v>0</v>
      </c>
      <c r="U1436" s="679">
        <f t="shared" si="791"/>
        <v>0</v>
      </c>
      <c r="Y1436" s="120"/>
      <c r="AD1436" s="80"/>
      <c r="AE1436" s="75"/>
      <c r="AF1436" s="370"/>
      <c r="AG1436" s="375"/>
      <c r="AH1436" s="379"/>
      <c r="AI1436" s="383"/>
      <c r="AJ1436" s="388"/>
      <c r="AK1436" s="392"/>
      <c r="AL1436" s="388"/>
      <c r="AM1436" s="363">
        <f t="shared" si="783"/>
        <v>1</v>
      </c>
      <c r="AN1436" s="578">
        <v>0</v>
      </c>
      <c r="AO1436" s="78">
        <f t="shared" si="764"/>
        <v>0</v>
      </c>
      <c r="AP1436" s="78">
        <f t="shared" si="759"/>
        <v>0</v>
      </c>
      <c r="AQ1436" s="78">
        <f t="shared" si="760"/>
        <v>0</v>
      </c>
      <c r="AR1436" s="78">
        <f t="shared" si="761"/>
        <v>0</v>
      </c>
      <c r="AS1436" s="78">
        <f t="shared" si="762"/>
        <v>0</v>
      </c>
      <c r="AT1436" s="78">
        <f t="shared" si="763"/>
        <v>0</v>
      </c>
      <c r="AU1436" s="74" t="s">
        <v>717</v>
      </c>
      <c r="AV1436" s="115"/>
      <c r="AW1436" s="395"/>
      <c r="AX1436" s="571">
        <v>0</v>
      </c>
      <c r="AY1436" s="572">
        <v>0</v>
      </c>
      <c r="AZ1436" s="572">
        <v>0</v>
      </c>
      <c r="BA1436" s="572">
        <v>0</v>
      </c>
      <c r="BB1436" s="573">
        <v>0</v>
      </c>
      <c r="BC1436" s="395">
        <v>0</v>
      </c>
      <c r="BD1436" s="115"/>
      <c r="BE1436" s="115"/>
      <c r="BF1436" s="115"/>
      <c r="BG1436" s="115"/>
      <c r="BH1436" s="115"/>
      <c r="BI1436" s="115"/>
      <c r="BJ1436" s="115"/>
      <c r="BK1436" s="115"/>
      <c r="BQ1436" s="74" t="str">
        <f t="shared" si="765"/>
        <v xml:space="preserve"> </v>
      </c>
      <c r="BR1436" s="120" t="str">
        <f t="shared" si="766"/>
        <v xml:space="preserve"> </v>
      </c>
      <c r="BS1436" s="120" t="str">
        <f t="shared" si="767"/>
        <v xml:space="preserve"> </v>
      </c>
      <c r="BU1436" s="74" t="str">
        <f t="shared" si="768"/>
        <v xml:space="preserve"> </v>
      </c>
      <c r="BV1436" s="120" t="str">
        <f t="shared" si="769"/>
        <v xml:space="preserve"> </v>
      </c>
      <c r="BW1436" s="120" t="str">
        <f t="shared" si="770"/>
        <v xml:space="preserve">  </v>
      </c>
      <c r="BY1436" s="74" t="str">
        <f t="shared" si="771"/>
        <v xml:space="preserve"> </v>
      </c>
      <c r="BZ1436" s="120" t="str">
        <f t="shared" si="772"/>
        <v xml:space="preserve"> </v>
      </c>
      <c r="CA1436" s="120" t="str">
        <f t="shared" si="773"/>
        <v xml:space="preserve"> </v>
      </c>
      <c r="CC1436" s="115" t="str">
        <f t="shared" si="774"/>
        <v xml:space="preserve"> </v>
      </c>
      <c r="CD1436" s="120" t="str">
        <f t="shared" si="775"/>
        <v xml:space="preserve"> </v>
      </c>
      <c r="CE1436" s="417" t="str">
        <f t="shared" si="776"/>
        <v xml:space="preserve"> </v>
      </c>
      <c r="CF1436" s="115"/>
      <c r="CG1436" s="115" t="str">
        <f t="shared" si="777"/>
        <v xml:space="preserve"> </v>
      </c>
      <c r="CH1436" s="120" t="str">
        <f t="shared" si="778"/>
        <v xml:space="preserve"> </v>
      </c>
      <c r="CI1436" s="417" t="str">
        <f t="shared" si="779"/>
        <v xml:space="preserve"> </v>
      </c>
      <c r="CJ1436" s="115"/>
      <c r="CK1436" s="115" t="str">
        <f t="shared" si="780"/>
        <v xml:space="preserve"> </v>
      </c>
      <c r="CL1436" s="120" t="str">
        <f t="shared" si="781"/>
        <v xml:space="preserve"> </v>
      </c>
      <c r="CM1436" s="417" t="str">
        <f t="shared" si="784"/>
        <v xml:space="preserve"> </v>
      </c>
      <c r="IS1436" s="107"/>
    </row>
    <row r="1437" spans="2:253" s="74" customFormat="1" ht="17.100000000000001" hidden="1" customHeight="1" x14ac:dyDescent="0.25">
      <c r="B1437" s="504">
        <f>IF(AND('KB Duct Parts'!$BL$14=1,'KB Duct Parts'!Y32&gt;0),'KB Duct Parts'!Y32,0)</f>
        <v>0</v>
      </c>
      <c r="C1437" s="508"/>
      <c r="D1437" s="506">
        <f t="shared" si="785"/>
        <v>0</v>
      </c>
      <c r="E1437" s="504" t="s">
        <v>875</v>
      </c>
      <c r="F1437" s="508" t="str">
        <f t="shared" si="786"/>
        <v xml:space="preserve"> </v>
      </c>
      <c r="G1437" s="509" t="s">
        <v>650</v>
      </c>
      <c r="H1437" s="504" t="s">
        <v>923</v>
      </c>
      <c r="I1437" s="1035" t="s">
        <v>1482</v>
      </c>
      <c r="J1437" s="1036"/>
      <c r="K1437" s="516" t="s">
        <v>881</v>
      </c>
      <c r="L1437" s="535"/>
      <c r="M1437" s="532" t="s">
        <v>1700</v>
      </c>
      <c r="N1437" s="514">
        <f t="shared" si="787"/>
        <v>0</v>
      </c>
      <c r="O1437" s="518">
        <f t="shared" si="758"/>
        <v>0</v>
      </c>
      <c r="P1437" s="680">
        <f>'KB Duct Parts'!$AE$3</f>
        <v>0</v>
      </c>
      <c r="Q1437" s="681">
        <f t="shared" si="788"/>
        <v>0</v>
      </c>
      <c r="R1437" s="682">
        <f t="shared" si="789"/>
        <v>0</v>
      </c>
      <c r="S1437" s="716">
        <v>0.1</v>
      </c>
      <c r="T1437" s="679">
        <f t="shared" si="790"/>
        <v>0</v>
      </c>
      <c r="U1437" s="679">
        <f t="shared" si="791"/>
        <v>0</v>
      </c>
      <c r="Y1437" s="120"/>
      <c r="AD1437" s="80"/>
      <c r="AE1437" s="75"/>
      <c r="AF1437" s="370"/>
      <c r="AG1437" s="375"/>
      <c r="AH1437" s="379"/>
      <c r="AI1437" s="383"/>
      <c r="AJ1437" s="388"/>
      <c r="AK1437" s="392"/>
      <c r="AL1437" s="388"/>
      <c r="AM1437" s="363">
        <f t="shared" si="783"/>
        <v>1</v>
      </c>
      <c r="AN1437" s="578">
        <v>0</v>
      </c>
      <c r="AO1437" s="78">
        <f t="shared" si="764"/>
        <v>0</v>
      </c>
      <c r="AP1437" s="78">
        <f t="shared" si="759"/>
        <v>0</v>
      </c>
      <c r="AQ1437" s="78">
        <f t="shared" si="760"/>
        <v>0</v>
      </c>
      <c r="AR1437" s="78">
        <f t="shared" si="761"/>
        <v>0</v>
      </c>
      <c r="AS1437" s="78">
        <f t="shared" si="762"/>
        <v>0</v>
      </c>
      <c r="AT1437" s="78">
        <f t="shared" si="763"/>
        <v>0</v>
      </c>
      <c r="AU1437" s="74" t="s">
        <v>717</v>
      </c>
      <c r="AV1437" s="115"/>
      <c r="AW1437" s="395"/>
      <c r="AX1437" s="571">
        <v>0</v>
      </c>
      <c r="AY1437" s="572">
        <v>0</v>
      </c>
      <c r="AZ1437" s="572">
        <v>0</v>
      </c>
      <c r="BA1437" s="572">
        <v>0</v>
      </c>
      <c r="BB1437" s="573">
        <v>0</v>
      </c>
      <c r="BC1437" s="395">
        <v>0</v>
      </c>
      <c r="BD1437" s="115"/>
      <c r="BE1437" s="115"/>
      <c r="BF1437" s="115"/>
      <c r="BG1437" s="115"/>
      <c r="BH1437" s="115"/>
      <c r="BI1437" s="115"/>
      <c r="BJ1437" s="115"/>
      <c r="BK1437" s="115"/>
      <c r="BQ1437" s="74" t="str">
        <f t="shared" si="765"/>
        <v xml:space="preserve"> </v>
      </c>
      <c r="BR1437" s="120" t="str">
        <f t="shared" si="766"/>
        <v xml:space="preserve"> </v>
      </c>
      <c r="BS1437" s="120" t="str">
        <f t="shared" si="767"/>
        <v xml:space="preserve"> </v>
      </c>
      <c r="BU1437" s="74" t="str">
        <f t="shared" si="768"/>
        <v xml:space="preserve"> </v>
      </c>
      <c r="BV1437" s="120" t="str">
        <f t="shared" si="769"/>
        <v xml:space="preserve"> </v>
      </c>
      <c r="BW1437" s="120" t="str">
        <f t="shared" si="770"/>
        <v xml:space="preserve">  </v>
      </c>
      <c r="BY1437" s="74" t="str">
        <f t="shared" si="771"/>
        <v xml:space="preserve"> </v>
      </c>
      <c r="BZ1437" s="120" t="str">
        <f t="shared" si="772"/>
        <v xml:space="preserve"> </v>
      </c>
      <c r="CA1437" s="120" t="str">
        <f t="shared" si="773"/>
        <v xml:space="preserve"> </v>
      </c>
      <c r="CC1437" s="115" t="str">
        <f t="shared" si="774"/>
        <v xml:space="preserve"> </v>
      </c>
      <c r="CD1437" s="120" t="str">
        <f t="shared" si="775"/>
        <v xml:space="preserve"> </v>
      </c>
      <c r="CE1437" s="417" t="str">
        <f t="shared" si="776"/>
        <v xml:space="preserve"> </v>
      </c>
      <c r="CF1437" s="115"/>
      <c r="CG1437" s="115" t="str">
        <f t="shared" si="777"/>
        <v xml:space="preserve"> </v>
      </c>
      <c r="CH1437" s="120" t="str">
        <f t="shared" si="778"/>
        <v xml:space="preserve"> </v>
      </c>
      <c r="CI1437" s="417" t="str">
        <f t="shared" si="779"/>
        <v xml:space="preserve"> </v>
      </c>
      <c r="CJ1437" s="115"/>
      <c r="CK1437" s="115" t="str">
        <f t="shared" si="780"/>
        <v xml:space="preserve"> </v>
      </c>
      <c r="CL1437" s="120" t="str">
        <f t="shared" si="781"/>
        <v xml:space="preserve"> </v>
      </c>
      <c r="CM1437" s="417" t="str">
        <f t="shared" si="784"/>
        <v xml:space="preserve"> </v>
      </c>
      <c r="IS1437" s="107"/>
    </row>
    <row r="1438" spans="2:253" s="74" customFormat="1" ht="17.100000000000001" hidden="1" customHeight="1" x14ac:dyDescent="0.25">
      <c r="B1438" s="504">
        <f>IF(AND('KB Duct Parts'!$BL$14=1,'KB Duct Parts'!Y33&gt;0),'KB Duct Parts'!Y33,0)</f>
        <v>0</v>
      </c>
      <c r="C1438" s="508"/>
      <c r="D1438" s="506">
        <f t="shared" si="785"/>
        <v>0</v>
      </c>
      <c r="E1438" s="504" t="s">
        <v>876</v>
      </c>
      <c r="F1438" s="508" t="str">
        <f t="shared" si="786"/>
        <v xml:space="preserve"> </v>
      </c>
      <c r="G1438" s="509" t="s">
        <v>650</v>
      </c>
      <c r="H1438" s="504" t="s">
        <v>923</v>
      </c>
      <c r="I1438" s="1035" t="s">
        <v>1482</v>
      </c>
      <c r="J1438" s="1036"/>
      <c r="K1438" s="516" t="s">
        <v>881</v>
      </c>
      <c r="L1438" s="535"/>
      <c r="M1438" s="532" t="s">
        <v>1700</v>
      </c>
      <c r="N1438" s="514">
        <f t="shared" si="787"/>
        <v>0</v>
      </c>
      <c r="O1438" s="518">
        <f t="shared" si="758"/>
        <v>0</v>
      </c>
      <c r="P1438" s="680">
        <f>'KB Duct Parts'!$AE$3</f>
        <v>0</v>
      </c>
      <c r="Q1438" s="681">
        <f t="shared" si="788"/>
        <v>0</v>
      </c>
      <c r="R1438" s="682">
        <f t="shared" si="789"/>
        <v>0</v>
      </c>
      <c r="S1438" s="716">
        <v>0.1</v>
      </c>
      <c r="T1438" s="679">
        <f t="shared" si="790"/>
        <v>0</v>
      </c>
      <c r="U1438" s="679">
        <f t="shared" si="791"/>
        <v>0</v>
      </c>
      <c r="Y1438" s="120"/>
      <c r="AD1438" s="80"/>
      <c r="AE1438" s="75"/>
      <c r="AF1438" s="370"/>
      <c r="AG1438" s="375"/>
      <c r="AH1438" s="379"/>
      <c r="AI1438" s="383"/>
      <c r="AJ1438" s="388"/>
      <c r="AK1438" s="392"/>
      <c r="AL1438" s="388"/>
      <c r="AM1438" s="363">
        <f t="shared" si="783"/>
        <v>1</v>
      </c>
      <c r="AN1438" s="578">
        <v>0</v>
      </c>
      <c r="AO1438" s="78">
        <f t="shared" si="764"/>
        <v>0</v>
      </c>
      <c r="AP1438" s="78">
        <f t="shared" si="759"/>
        <v>0</v>
      </c>
      <c r="AQ1438" s="78">
        <f t="shared" si="760"/>
        <v>0</v>
      </c>
      <c r="AR1438" s="78">
        <f t="shared" si="761"/>
        <v>0</v>
      </c>
      <c r="AS1438" s="78">
        <f t="shared" si="762"/>
        <v>0</v>
      </c>
      <c r="AT1438" s="78">
        <f t="shared" si="763"/>
        <v>0</v>
      </c>
      <c r="AU1438" s="74" t="s">
        <v>717</v>
      </c>
      <c r="AV1438" s="115"/>
      <c r="AW1438" s="395"/>
      <c r="AX1438" s="571">
        <v>0</v>
      </c>
      <c r="AY1438" s="572">
        <v>0</v>
      </c>
      <c r="AZ1438" s="572">
        <v>0</v>
      </c>
      <c r="BA1438" s="572">
        <v>0</v>
      </c>
      <c r="BB1438" s="573">
        <v>0</v>
      </c>
      <c r="BC1438" s="395">
        <v>0</v>
      </c>
      <c r="BD1438" s="115"/>
      <c r="BE1438" s="115"/>
      <c r="BF1438" s="115"/>
      <c r="BG1438" s="115"/>
      <c r="BH1438" s="115"/>
      <c r="BI1438" s="115"/>
      <c r="BJ1438" s="115"/>
      <c r="BK1438" s="115"/>
      <c r="BQ1438" s="74" t="str">
        <f t="shared" si="765"/>
        <v xml:space="preserve"> </v>
      </c>
      <c r="BR1438" s="120" t="str">
        <f t="shared" si="766"/>
        <v xml:space="preserve"> </v>
      </c>
      <c r="BS1438" s="120" t="str">
        <f t="shared" si="767"/>
        <v xml:space="preserve"> </v>
      </c>
      <c r="BU1438" s="74" t="str">
        <f t="shared" si="768"/>
        <v xml:space="preserve"> </v>
      </c>
      <c r="BV1438" s="120" t="str">
        <f t="shared" si="769"/>
        <v xml:space="preserve"> </v>
      </c>
      <c r="BW1438" s="120" t="str">
        <f t="shared" si="770"/>
        <v xml:space="preserve">  </v>
      </c>
      <c r="BY1438" s="74" t="str">
        <f t="shared" si="771"/>
        <v xml:space="preserve"> </v>
      </c>
      <c r="BZ1438" s="120" t="str">
        <f t="shared" si="772"/>
        <v xml:space="preserve"> </v>
      </c>
      <c r="CA1438" s="120" t="str">
        <f t="shared" si="773"/>
        <v xml:space="preserve"> </v>
      </c>
      <c r="CC1438" s="115" t="str">
        <f t="shared" si="774"/>
        <v xml:space="preserve"> </v>
      </c>
      <c r="CD1438" s="120" t="str">
        <f t="shared" si="775"/>
        <v xml:space="preserve"> </v>
      </c>
      <c r="CE1438" s="417" t="str">
        <f t="shared" si="776"/>
        <v xml:space="preserve"> </v>
      </c>
      <c r="CF1438" s="115"/>
      <c r="CG1438" s="115" t="str">
        <f t="shared" si="777"/>
        <v xml:space="preserve"> </v>
      </c>
      <c r="CH1438" s="120" t="str">
        <f t="shared" si="778"/>
        <v xml:space="preserve"> </v>
      </c>
      <c r="CI1438" s="417" t="str">
        <f t="shared" si="779"/>
        <v xml:space="preserve"> </v>
      </c>
      <c r="CJ1438" s="115"/>
      <c r="CK1438" s="115" t="str">
        <f t="shared" si="780"/>
        <v xml:space="preserve"> </v>
      </c>
      <c r="CL1438" s="120" t="str">
        <f t="shared" si="781"/>
        <v xml:space="preserve"> </v>
      </c>
      <c r="CM1438" s="417" t="str">
        <f t="shared" si="784"/>
        <v xml:space="preserve"> </v>
      </c>
      <c r="IS1438" s="107"/>
    </row>
    <row r="1439" spans="2:253" s="74" customFormat="1" ht="17.100000000000001" hidden="1" customHeight="1" x14ac:dyDescent="0.25">
      <c r="B1439" s="504">
        <f>IF(AND('KB Duct Parts'!$BL$14=1,'KB Duct Parts'!Y34&gt;0),'KB Duct Parts'!Y34,0)</f>
        <v>0</v>
      </c>
      <c r="C1439" s="508"/>
      <c r="D1439" s="506">
        <f t="shared" si="785"/>
        <v>0</v>
      </c>
      <c r="E1439" s="504" t="s">
        <v>877</v>
      </c>
      <c r="F1439" s="508" t="str">
        <f t="shared" si="786"/>
        <v xml:space="preserve"> </v>
      </c>
      <c r="G1439" s="509" t="s">
        <v>650</v>
      </c>
      <c r="H1439" s="504" t="s">
        <v>923</v>
      </c>
      <c r="I1439" s="1035" t="s">
        <v>1482</v>
      </c>
      <c r="J1439" s="1036"/>
      <c r="K1439" s="516" t="s">
        <v>881</v>
      </c>
      <c r="L1439" s="535"/>
      <c r="M1439" s="532" t="s">
        <v>1700</v>
      </c>
      <c r="N1439" s="514">
        <f t="shared" si="787"/>
        <v>0</v>
      </c>
      <c r="O1439" s="518">
        <f t="shared" si="758"/>
        <v>0</v>
      </c>
      <c r="P1439" s="680">
        <f>'KB Duct Parts'!$AE$3</f>
        <v>0</v>
      </c>
      <c r="Q1439" s="681">
        <f t="shared" si="788"/>
        <v>0</v>
      </c>
      <c r="R1439" s="682">
        <f t="shared" si="789"/>
        <v>0</v>
      </c>
      <c r="S1439" s="716">
        <v>0.1</v>
      </c>
      <c r="T1439" s="679">
        <f t="shared" si="790"/>
        <v>0</v>
      </c>
      <c r="U1439" s="679">
        <f t="shared" si="791"/>
        <v>0</v>
      </c>
      <c r="Y1439" s="120"/>
      <c r="AD1439" s="80"/>
      <c r="AE1439" s="75"/>
      <c r="AF1439" s="370"/>
      <c r="AG1439" s="375"/>
      <c r="AH1439" s="379"/>
      <c r="AI1439" s="383"/>
      <c r="AJ1439" s="388"/>
      <c r="AK1439" s="392"/>
      <c r="AL1439" s="388"/>
      <c r="AM1439" s="363">
        <f t="shared" si="783"/>
        <v>1</v>
      </c>
      <c r="AN1439" s="578">
        <v>0</v>
      </c>
      <c r="AO1439" s="78">
        <f t="shared" si="764"/>
        <v>0</v>
      </c>
      <c r="AP1439" s="78">
        <f t="shared" si="759"/>
        <v>0</v>
      </c>
      <c r="AQ1439" s="78">
        <f t="shared" si="760"/>
        <v>0</v>
      </c>
      <c r="AR1439" s="78">
        <f t="shared" si="761"/>
        <v>0</v>
      </c>
      <c r="AS1439" s="78">
        <f t="shared" si="762"/>
        <v>0</v>
      </c>
      <c r="AT1439" s="78">
        <f t="shared" si="763"/>
        <v>0</v>
      </c>
      <c r="AU1439" s="74" t="s">
        <v>717</v>
      </c>
      <c r="AV1439" s="115"/>
      <c r="AW1439" s="395"/>
      <c r="AX1439" s="571">
        <v>0</v>
      </c>
      <c r="AY1439" s="572">
        <v>0</v>
      </c>
      <c r="AZ1439" s="572">
        <v>0</v>
      </c>
      <c r="BA1439" s="572">
        <v>0</v>
      </c>
      <c r="BB1439" s="573">
        <v>0</v>
      </c>
      <c r="BC1439" s="395">
        <v>0</v>
      </c>
      <c r="BD1439" s="115"/>
      <c r="BE1439" s="115"/>
      <c r="BF1439" s="115"/>
      <c r="BG1439" s="115"/>
      <c r="BH1439" s="115"/>
      <c r="BI1439" s="115"/>
      <c r="BJ1439" s="115"/>
      <c r="BK1439" s="115"/>
      <c r="BQ1439" s="74" t="str">
        <f t="shared" si="765"/>
        <v xml:space="preserve"> </v>
      </c>
      <c r="BR1439" s="120" t="str">
        <f t="shared" si="766"/>
        <v xml:space="preserve"> </v>
      </c>
      <c r="BS1439" s="120" t="str">
        <f t="shared" si="767"/>
        <v xml:space="preserve"> </v>
      </c>
      <c r="BU1439" s="74" t="str">
        <f t="shared" si="768"/>
        <v xml:space="preserve"> </v>
      </c>
      <c r="BV1439" s="120" t="str">
        <f t="shared" si="769"/>
        <v xml:space="preserve"> </v>
      </c>
      <c r="BW1439" s="120" t="str">
        <f t="shared" si="770"/>
        <v xml:space="preserve">  </v>
      </c>
      <c r="BY1439" s="74" t="str">
        <f t="shared" si="771"/>
        <v xml:space="preserve"> </v>
      </c>
      <c r="BZ1439" s="120" t="str">
        <f t="shared" si="772"/>
        <v xml:space="preserve"> </v>
      </c>
      <c r="CA1439" s="120" t="str">
        <f t="shared" si="773"/>
        <v xml:space="preserve"> </v>
      </c>
      <c r="CC1439" s="115" t="str">
        <f t="shared" si="774"/>
        <v xml:space="preserve"> </v>
      </c>
      <c r="CD1439" s="120" t="str">
        <f t="shared" si="775"/>
        <v xml:space="preserve"> </v>
      </c>
      <c r="CE1439" s="417" t="str">
        <f t="shared" si="776"/>
        <v xml:space="preserve"> </v>
      </c>
      <c r="CF1439" s="115"/>
      <c r="CG1439" s="115" t="str">
        <f t="shared" si="777"/>
        <v xml:space="preserve"> </v>
      </c>
      <c r="CH1439" s="120" t="str">
        <f t="shared" si="778"/>
        <v xml:space="preserve"> </v>
      </c>
      <c r="CI1439" s="417" t="str">
        <f t="shared" si="779"/>
        <v xml:space="preserve"> </v>
      </c>
      <c r="CJ1439" s="115"/>
      <c r="CK1439" s="115" t="str">
        <f t="shared" si="780"/>
        <v xml:space="preserve"> </v>
      </c>
      <c r="CL1439" s="120" t="str">
        <f t="shared" si="781"/>
        <v xml:space="preserve"> </v>
      </c>
      <c r="CM1439" s="417" t="str">
        <f t="shared" si="784"/>
        <v xml:space="preserve"> </v>
      </c>
      <c r="IS1439" s="107"/>
    </row>
    <row r="1440" spans="2:253" s="74" customFormat="1" ht="17.100000000000001" hidden="1" customHeight="1" x14ac:dyDescent="0.25">
      <c r="B1440" s="504">
        <f>IF(AND('KB Duct Parts'!$BL$14=1,'KB Duct Parts'!Y35&gt;0),'KB Duct Parts'!Y35,0)</f>
        <v>0</v>
      </c>
      <c r="C1440" s="508"/>
      <c r="D1440" s="506">
        <f t="shared" si="785"/>
        <v>0</v>
      </c>
      <c r="E1440" s="504" t="s">
        <v>878</v>
      </c>
      <c r="F1440" s="508" t="str">
        <f t="shared" si="786"/>
        <v xml:space="preserve"> </v>
      </c>
      <c r="G1440" s="509" t="s">
        <v>650</v>
      </c>
      <c r="H1440" s="504" t="s">
        <v>923</v>
      </c>
      <c r="I1440" s="1035" t="s">
        <v>1482</v>
      </c>
      <c r="J1440" s="1036"/>
      <c r="K1440" s="516" t="s">
        <v>881</v>
      </c>
      <c r="L1440" s="535"/>
      <c r="M1440" s="532" t="s">
        <v>1700</v>
      </c>
      <c r="N1440" s="514">
        <f t="shared" si="787"/>
        <v>0</v>
      </c>
      <c r="O1440" s="518">
        <f t="shared" si="758"/>
        <v>0</v>
      </c>
      <c r="P1440" s="680">
        <f>'KB Duct Parts'!$AE$3</f>
        <v>0</v>
      </c>
      <c r="Q1440" s="681">
        <f t="shared" si="788"/>
        <v>0</v>
      </c>
      <c r="R1440" s="682">
        <f t="shared" si="789"/>
        <v>0</v>
      </c>
      <c r="S1440" s="716">
        <v>0.1</v>
      </c>
      <c r="T1440" s="679">
        <f t="shared" si="790"/>
        <v>0</v>
      </c>
      <c r="U1440" s="679">
        <f t="shared" si="791"/>
        <v>0</v>
      </c>
      <c r="Y1440" s="120"/>
      <c r="AD1440" s="80"/>
      <c r="AE1440" s="75"/>
      <c r="AF1440" s="370"/>
      <c r="AG1440" s="375"/>
      <c r="AH1440" s="379"/>
      <c r="AI1440" s="383"/>
      <c r="AJ1440" s="388"/>
      <c r="AK1440" s="392"/>
      <c r="AL1440" s="388"/>
      <c r="AM1440" s="363">
        <f t="shared" si="783"/>
        <v>1</v>
      </c>
      <c r="AN1440" s="578">
        <v>0</v>
      </c>
      <c r="AO1440" s="78">
        <f t="shared" si="764"/>
        <v>0</v>
      </c>
      <c r="AP1440" s="78">
        <f t="shared" si="759"/>
        <v>0</v>
      </c>
      <c r="AQ1440" s="78">
        <f t="shared" si="760"/>
        <v>0</v>
      </c>
      <c r="AR1440" s="78">
        <f t="shared" si="761"/>
        <v>0</v>
      </c>
      <c r="AS1440" s="78">
        <f t="shared" si="762"/>
        <v>0</v>
      </c>
      <c r="AT1440" s="78">
        <f t="shared" si="763"/>
        <v>0</v>
      </c>
      <c r="AU1440" s="74" t="s">
        <v>717</v>
      </c>
      <c r="AV1440" s="115"/>
      <c r="AW1440" s="395"/>
      <c r="AX1440" s="571">
        <v>0</v>
      </c>
      <c r="AY1440" s="572">
        <v>0</v>
      </c>
      <c r="AZ1440" s="572">
        <v>0</v>
      </c>
      <c r="BA1440" s="572">
        <v>0</v>
      </c>
      <c r="BB1440" s="573">
        <v>0</v>
      </c>
      <c r="BC1440" s="395">
        <v>0</v>
      </c>
      <c r="BD1440" s="115"/>
      <c r="BE1440" s="115"/>
      <c r="BF1440" s="115"/>
      <c r="BG1440" s="115"/>
      <c r="BH1440" s="115"/>
      <c r="BI1440" s="115"/>
      <c r="BJ1440" s="115"/>
      <c r="BK1440" s="115"/>
      <c r="BQ1440" s="74" t="str">
        <f t="shared" si="765"/>
        <v xml:space="preserve"> </v>
      </c>
      <c r="BR1440" s="120" t="str">
        <f t="shared" si="766"/>
        <v xml:space="preserve"> </v>
      </c>
      <c r="BS1440" s="120" t="str">
        <f t="shared" si="767"/>
        <v xml:space="preserve"> </v>
      </c>
      <c r="BU1440" s="74" t="str">
        <f t="shared" si="768"/>
        <v xml:space="preserve"> </v>
      </c>
      <c r="BV1440" s="120" t="str">
        <f t="shared" si="769"/>
        <v xml:space="preserve"> </v>
      </c>
      <c r="BW1440" s="120" t="str">
        <f t="shared" si="770"/>
        <v xml:space="preserve">  </v>
      </c>
      <c r="BY1440" s="74" t="str">
        <f t="shared" si="771"/>
        <v xml:space="preserve"> </v>
      </c>
      <c r="BZ1440" s="120" t="str">
        <f t="shared" si="772"/>
        <v xml:space="preserve"> </v>
      </c>
      <c r="CA1440" s="120" t="str">
        <f t="shared" si="773"/>
        <v xml:space="preserve"> </v>
      </c>
      <c r="CC1440" s="115" t="str">
        <f t="shared" si="774"/>
        <v xml:space="preserve"> </v>
      </c>
      <c r="CD1440" s="120" t="str">
        <f t="shared" si="775"/>
        <v xml:space="preserve"> </v>
      </c>
      <c r="CE1440" s="417" t="str">
        <f t="shared" si="776"/>
        <v xml:space="preserve"> </v>
      </c>
      <c r="CF1440" s="115"/>
      <c r="CG1440" s="115" t="str">
        <f t="shared" si="777"/>
        <v xml:space="preserve"> </v>
      </c>
      <c r="CH1440" s="120" t="str">
        <f t="shared" si="778"/>
        <v xml:space="preserve"> </v>
      </c>
      <c r="CI1440" s="417" t="str">
        <f t="shared" si="779"/>
        <v xml:space="preserve"> </v>
      </c>
      <c r="CJ1440" s="115"/>
      <c r="CK1440" s="115" t="str">
        <f t="shared" si="780"/>
        <v xml:space="preserve"> </v>
      </c>
      <c r="CL1440" s="120" t="str">
        <f t="shared" si="781"/>
        <v xml:space="preserve"> </v>
      </c>
      <c r="CM1440" s="417" t="str">
        <f t="shared" si="784"/>
        <v xml:space="preserve"> </v>
      </c>
      <c r="IS1440" s="107"/>
    </row>
    <row r="1441" spans="2:253" s="74" customFormat="1" ht="17.100000000000001" hidden="1" customHeight="1" thickBot="1" x14ac:dyDescent="0.3">
      <c r="B1441" s="504">
        <f>IF(AND('KB Duct Parts'!$BL$14=1,'KB Duct Parts'!Y36&gt;0),'KB Duct Parts'!Y36,0)</f>
        <v>0</v>
      </c>
      <c r="C1441" s="508"/>
      <c r="D1441" s="506">
        <f t="shared" si="785"/>
        <v>0</v>
      </c>
      <c r="E1441" s="504" t="s">
        <v>1338</v>
      </c>
      <c r="F1441" s="508" t="str">
        <f t="shared" si="786"/>
        <v xml:space="preserve"> </v>
      </c>
      <c r="G1441" s="509" t="s">
        <v>650</v>
      </c>
      <c r="H1441" s="504" t="s">
        <v>923</v>
      </c>
      <c r="I1441" s="1035" t="s">
        <v>1482</v>
      </c>
      <c r="J1441" s="1036"/>
      <c r="K1441" s="516" t="s">
        <v>881</v>
      </c>
      <c r="L1441" s="535"/>
      <c r="M1441" s="532" t="s">
        <v>1700</v>
      </c>
      <c r="N1441" s="514">
        <f t="shared" si="787"/>
        <v>0</v>
      </c>
      <c r="O1441" s="518">
        <f t="shared" ref="O1441:O1504" si="792">IF(B1441&gt;0,N1441*B1441,0)</f>
        <v>0</v>
      </c>
      <c r="P1441" s="680">
        <f>'KB Duct Parts'!$AE$3</f>
        <v>0</v>
      </c>
      <c r="Q1441" s="681">
        <f t="shared" si="788"/>
        <v>0</v>
      </c>
      <c r="R1441" s="682">
        <f t="shared" si="789"/>
        <v>0</v>
      </c>
      <c r="S1441" s="716">
        <v>0.1</v>
      </c>
      <c r="T1441" s="679">
        <f t="shared" si="790"/>
        <v>0</v>
      </c>
      <c r="U1441" s="679">
        <f t="shared" si="791"/>
        <v>0</v>
      </c>
      <c r="Y1441" s="120"/>
      <c r="AD1441" s="80"/>
      <c r="AE1441" s="75"/>
      <c r="AF1441" s="370"/>
      <c r="AG1441" s="375"/>
      <c r="AH1441" s="379"/>
      <c r="AI1441" s="383"/>
      <c r="AJ1441" s="388"/>
      <c r="AK1441" s="392"/>
      <c r="AL1441" s="388"/>
      <c r="AM1441" s="363">
        <f t="shared" si="783"/>
        <v>1</v>
      </c>
      <c r="AN1441" s="578">
        <v>0</v>
      </c>
      <c r="AO1441" s="78">
        <f t="shared" si="764"/>
        <v>0</v>
      </c>
      <c r="AP1441" s="78">
        <f t="shared" ref="AP1441:AP1504" si="793">$AN1441*AY1441</f>
        <v>0</v>
      </c>
      <c r="AQ1441" s="78">
        <f t="shared" ref="AQ1441:AQ1504" si="794">$AN1441*AZ1441</f>
        <v>0</v>
      </c>
      <c r="AR1441" s="78">
        <f t="shared" ref="AR1441:AR1504" si="795">$AN1441*BA1441</f>
        <v>0</v>
      </c>
      <c r="AS1441" s="78">
        <f t="shared" ref="AS1441:AS1504" si="796">$AN1441*BB1441</f>
        <v>0</v>
      </c>
      <c r="AT1441" s="78">
        <f t="shared" ref="AT1441:AT1504" si="797">$AN1441*BC1441</f>
        <v>0</v>
      </c>
      <c r="AU1441" s="74" t="s">
        <v>717</v>
      </c>
      <c r="AV1441" s="115"/>
      <c r="AW1441" s="395"/>
      <c r="AX1441" s="574">
        <v>0</v>
      </c>
      <c r="AY1441" s="575">
        <v>0</v>
      </c>
      <c r="AZ1441" s="575">
        <v>0</v>
      </c>
      <c r="BA1441" s="575">
        <v>0</v>
      </c>
      <c r="BB1441" s="576">
        <v>0</v>
      </c>
      <c r="BC1441" s="395">
        <v>0</v>
      </c>
      <c r="BD1441" s="115"/>
      <c r="BE1441" s="115"/>
      <c r="BF1441" s="115"/>
      <c r="BG1441" s="115"/>
      <c r="BH1441" s="115"/>
      <c r="BI1441" s="115"/>
      <c r="BJ1441" s="115"/>
      <c r="BK1441" s="115"/>
      <c r="BQ1441" s="74" t="str">
        <f t="shared" si="765"/>
        <v xml:space="preserve"> </v>
      </c>
      <c r="BR1441" s="120" t="str">
        <f t="shared" si="766"/>
        <v xml:space="preserve"> </v>
      </c>
      <c r="BS1441" s="120" t="str">
        <f t="shared" si="767"/>
        <v xml:space="preserve"> </v>
      </c>
      <c r="BU1441" s="74" t="str">
        <f t="shared" si="768"/>
        <v xml:space="preserve"> </v>
      </c>
      <c r="BV1441" s="120" t="str">
        <f t="shared" si="769"/>
        <v xml:space="preserve"> </v>
      </c>
      <c r="BW1441" s="120" t="str">
        <f t="shared" si="770"/>
        <v xml:space="preserve">  </v>
      </c>
      <c r="BY1441" s="74" t="str">
        <f t="shared" si="771"/>
        <v xml:space="preserve"> </v>
      </c>
      <c r="BZ1441" s="120" t="str">
        <f t="shared" si="772"/>
        <v xml:space="preserve"> </v>
      </c>
      <c r="CA1441" s="120" t="str">
        <f t="shared" si="773"/>
        <v xml:space="preserve"> </v>
      </c>
      <c r="CC1441" s="115" t="str">
        <f t="shared" si="774"/>
        <v xml:space="preserve"> </v>
      </c>
      <c r="CD1441" s="120" t="str">
        <f t="shared" si="775"/>
        <v xml:space="preserve"> </v>
      </c>
      <c r="CE1441" s="417" t="str">
        <f t="shared" si="776"/>
        <v xml:space="preserve"> </v>
      </c>
      <c r="CF1441" s="115"/>
      <c r="CG1441" s="115" t="str">
        <f t="shared" si="777"/>
        <v xml:space="preserve"> </v>
      </c>
      <c r="CH1441" s="120" t="str">
        <f t="shared" si="778"/>
        <v xml:space="preserve"> </v>
      </c>
      <c r="CI1441" s="417" t="str">
        <f t="shared" si="779"/>
        <v xml:space="preserve"> </v>
      </c>
      <c r="CJ1441" s="115"/>
      <c r="CK1441" s="115" t="str">
        <f t="shared" si="780"/>
        <v xml:space="preserve"> </v>
      </c>
      <c r="CL1441" s="120" t="str">
        <f t="shared" si="781"/>
        <v xml:space="preserve"> </v>
      </c>
      <c r="CM1441" s="417" t="str">
        <f t="shared" si="784"/>
        <v xml:space="preserve"> </v>
      </c>
      <c r="IS1441" s="107"/>
    </row>
    <row r="1442" spans="2:253" s="74" customFormat="1" ht="17.100000000000001" hidden="1" customHeight="1" thickTop="1" x14ac:dyDescent="0.25">
      <c r="B1442" s="524">
        <f>IF(AND('KB Duct Parts'!D17&gt;0,'KB Duct Parts'!$BL$14=2),'KB Duct Parts'!D17,0)</f>
        <v>0</v>
      </c>
      <c r="C1442" s="529" t="s">
        <v>553</v>
      </c>
      <c r="D1442" s="506" t="str">
        <f t="shared" si="785"/>
        <v>10003SS</v>
      </c>
      <c r="E1442" s="536" t="s">
        <v>483</v>
      </c>
      <c r="F1442" s="508" t="str">
        <f t="shared" si="786"/>
        <v xml:space="preserve"> </v>
      </c>
      <c r="G1442" s="537" t="s">
        <v>652</v>
      </c>
      <c r="H1442" s="524" t="s">
        <v>923</v>
      </c>
      <c r="I1442" s="1035"/>
      <c r="J1442" s="1036"/>
      <c r="K1442" s="531" t="s">
        <v>882</v>
      </c>
      <c r="L1442" s="535"/>
      <c r="M1442" s="517" t="str">
        <f t="shared" ref="M1442:M1505" si="798">IF(AM1442=1,"Y",IF(AM1442&gt;1,"NR"," "))</f>
        <v>Y</v>
      </c>
      <c r="N1442" s="514">
        <f t="shared" si="787"/>
        <v>0</v>
      </c>
      <c r="O1442" s="514">
        <f t="shared" si="792"/>
        <v>0</v>
      </c>
      <c r="P1442" s="680">
        <f>'KB Duct Parts'!$AE$3</f>
        <v>0</v>
      </c>
      <c r="Q1442" s="681">
        <f t="shared" si="788"/>
        <v>0</v>
      </c>
      <c r="R1442" s="682">
        <f t="shared" si="789"/>
        <v>0</v>
      </c>
      <c r="S1442" s="716">
        <f t="shared" ref="S1442:S1497" si="799">$Y$3904</f>
        <v>0.35</v>
      </c>
      <c r="T1442" s="679">
        <f t="shared" si="790"/>
        <v>0</v>
      </c>
      <c r="U1442" s="679">
        <f t="shared" si="791"/>
        <v>0</v>
      </c>
      <c r="Y1442" s="120"/>
      <c r="AD1442" s="80"/>
      <c r="AE1442" s="75"/>
      <c r="AF1442" s="370"/>
      <c r="AG1442" s="375"/>
      <c r="AH1442" s="379"/>
      <c r="AI1442" s="383"/>
      <c r="AJ1442" s="388"/>
      <c r="AK1442" s="392"/>
      <c r="AL1442" s="388"/>
      <c r="AM1442" s="363">
        <f t="shared" si="783"/>
        <v>1</v>
      </c>
      <c r="AN1442" s="578">
        <v>0</v>
      </c>
      <c r="AO1442" s="78">
        <f t="shared" ref="AO1442:AO1505" si="800">$AN1442*AX1442</f>
        <v>0</v>
      </c>
      <c r="AP1442" s="78">
        <f t="shared" si="793"/>
        <v>0</v>
      </c>
      <c r="AQ1442" s="78">
        <f t="shared" si="794"/>
        <v>0</v>
      </c>
      <c r="AR1442" s="78">
        <f t="shared" si="795"/>
        <v>0</v>
      </c>
      <c r="AS1442" s="78">
        <f t="shared" si="796"/>
        <v>0</v>
      </c>
      <c r="AT1442" s="78">
        <f t="shared" si="797"/>
        <v>0</v>
      </c>
      <c r="AU1442" s="74" t="s">
        <v>717</v>
      </c>
      <c r="AV1442" s="115"/>
      <c r="AW1442" s="395"/>
      <c r="AX1442" s="395">
        <v>0</v>
      </c>
      <c r="AY1442" s="395">
        <v>0</v>
      </c>
      <c r="AZ1442" s="395">
        <v>0</v>
      </c>
      <c r="BA1442" s="395">
        <v>0</v>
      </c>
      <c r="BB1442" s="395">
        <v>0</v>
      </c>
      <c r="BC1442" s="395">
        <v>0</v>
      </c>
      <c r="BD1442" s="115"/>
      <c r="BE1442" s="115"/>
      <c r="BF1442" s="115"/>
      <c r="BG1442" s="115"/>
      <c r="BH1442" s="115"/>
      <c r="BI1442" s="115"/>
      <c r="BJ1442" s="115"/>
      <c r="BK1442" s="115"/>
      <c r="BQ1442" s="74" t="str">
        <f t="shared" ref="BQ1442:BQ1505" si="801">IF(AO1442&gt;0,D1442&amp;"-("&amp; AG1442&amp;")"," ")</f>
        <v xml:space="preserve"> </v>
      </c>
      <c r="BR1442" s="120" t="str">
        <f t="shared" ref="BR1442:BR1505" si="802">IF(AO1442&gt;0,$G1442," ")</f>
        <v xml:space="preserve"> </v>
      </c>
      <c r="BS1442" s="120" t="str">
        <f t="shared" ref="BS1442:BS1505" si="803">IF(AO1442&gt;0,AO1442," ")</f>
        <v xml:space="preserve"> </v>
      </c>
      <c r="BU1442" s="74" t="str">
        <f t="shared" ref="BU1442:BU1505" si="804">IF(AP1442&gt;0,D1442&amp;"-("&amp;AH1442&amp;")"," ")</f>
        <v xml:space="preserve"> </v>
      </c>
      <c r="BV1442" s="120" t="str">
        <f t="shared" ref="BV1442:BV1505" si="805">IF(AP1442&gt;0,$G1442," ")</f>
        <v xml:space="preserve"> </v>
      </c>
      <c r="BW1442" s="120" t="str">
        <f t="shared" ref="BW1442:BW1505" si="806">IF(AP1442&gt;0,AP1442,"  ")</f>
        <v xml:space="preserve">  </v>
      </c>
      <c r="BY1442" s="74" t="str">
        <f t="shared" ref="BY1442:BY1505" si="807">IF(AQ1442&gt;0,D1442&amp;"-("&amp;AI1442&amp;")"," ")</f>
        <v xml:space="preserve"> </v>
      </c>
      <c r="BZ1442" s="120" t="str">
        <f t="shared" ref="BZ1442:BZ1505" si="808">IF(AQ1442&gt;0,$G1442," ")</f>
        <v xml:space="preserve"> </v>
      </c>
      <c r="CA1442" s="120" t="str">
        <f t="shared" ref="CA1442:CA1505" si="809">IF(AQ1442&gt;0,AQ1442," ")</f>
        <v xml:space="preserve"> </v>
      </c>
      <c r="CC1442" s="115" t="str">
        <f t="shared" ref="CC1442:CC1505" si="810">IF(AR1442&gt;0,D1442&amp;"-("&amp;AJ1442&amp;")"," ")</f>
        <v xml:space="preserve"> </v>
      </c>
      <c r="CD1442" s="120" t="str">
        <f t="shared" ref="CD1442:CD1505" si="811">IF(AR1442&gt;0,$G1442," ")</f>
        <v xml:space="preserve"> </v>
      </c>
      <c r="CE1442" s="417" t="str">
        <f t="shared" ref="CE1442:CE1505" si="812">IF(AR1442&gt;0,AR1442," ")</f>
        <v xml:space="preserve"> </v>
      </c>
      <c r="CF1442" s="115"/>
      <c r="CG1442" s="115" t="str">
        <f t="shared" ref="CG1442:CG1505" si="813">IF(AS1442&gt;0,D1442&amp;"-("&amp;AK1442&amp;")"," ")</f>
        <v xml:space="preserve"> </v>
      </c>
      <c r="CH1442" s="120" t="str">
        <f t="shared" ref="CH1442:CH1505" si="814">IF(AS1442&gt;0,$G1442," ")</f>
        <v xml:space="preserve"> </v>
      </c>
      <c r="CI1442" s="417" t="str">
        <f t="shared" ref="CI1442:CI1505" si="815">IF(AS1442&gt;0,AS1442," ")</f>
        <v xml:space="preserve"> </v>
      </c>
      <c r="CJ1442" s="115"/>
      <c r="CK1442" s="115" t="str">
        <f t="shared" ref="CK1442:CK1505" si="816">IF(AT1442&gt;0,D1442&amp;"-"&amp;AL1442," ")</f>
        <v xml:space="preserve"> </v>
      </c>
      <c r="CL1442" s="120" t="str">
        <f t="shared" ref="CL1442:CL1505" si="817">IF(AT1442&gt;0,$G1442," ")</f>
        <v xml:space="preserve"> </v>
      </c>
      <c r="CM1442" s="417" t="str">
        <f t="shared" si="784"/>
        <v xml:space="preserve"> </v>
      </c>
      <c r="IS1442" s="108" t="s">
        <v>554</v>
      </c>
    </row>
    <row r="1443" spans="2:253" s="74" customFormat="1" ht="17.100000000000001" hidden="1" customHeight="1" x14ac:dyDescent="0.25">
      <c r="B1443" s="524">
        <f>IF(AND('KB Duct Parts'!D18&gt;0,'KB Duct Parts'!$BL$14=2),'KB Duct Parts'!D18,0)</f>
        <v>0</v>
      </c>
      <c r="C1443" s="529" t="s">
        <v>935</v>
      </c>
      <c r="D1443" s="506" t="str">
        <f t="shared" si="785"/>
        <v>10004SS</v>
      </c>
      <c r="E1443" s="536" t="s">
        <v>861</v>
      </c>
      <c r="F1443" s="508" t="str">
        <f t="shared" si="786"/>
        <v xml:space="preserve"> </v>
      </c>
      <c r="G1443" s="537" t="s">
        <v>652</v>
      </c>
      <c r="H1443" s="524" t="s">
        <v>923</v>
      </c>
      <c r="I1443" s="1035"/>
      <c r="J1443" s="1036"/>
      <c r="K1443" s="531" t="s">
        <v>882</v>
      </c>
      <c r="L1443" s="535"/>
      <c r="M1443" s="517" t="str">
        <f t="shared" si="798"/>
        <v>Y</v>
      </c>
      <c r="N1443" s="514">
        <f t="shared" si="787"/>
        <v>58.1</v>
      </c>
      <c r="O1443" s="514">
        <f t="shared" si="792"/>
        <v>0</v>
      </c>
      <c r="P1443" s="680">
        <f>'KB Duct Parts'!$AE$3</f>
        <v>0</v>
      </c>
      <c r="Q1443" s="681">
        <f t="shared" si="788"/>
        <v>0</v>
      </c>
      <c r="R1443" s="682">
        <f t="shared" si="789"/>
        <v>0</v>
      </c>
      <c r="S1443" s="716">
        <f t="shared" si="799"/>
        <v>0.35</v>
      </c>
      <c r="T1443" s="679">
        <f t="shared" si="790"/>
        <v>0</v>
      </c>
      <c r="U1443" s="679">
        <f t="shared" si="791"/>
        <v>0</v>
      </c>
      <c r="Y1443" s="120"/>
      <c r="AD1443" s="80"/>
      <c r="AE1443" s="75"/>
      <c r="AF1443" s="370"/>
      <c r="AG1443" s="375"/>
      <c r="AH1443" s="379"/>
      <c r="AI1443" s="383"/>
      <c r="AJ1443" s="388"/>
      <c r="AK1443" s="392"/>
      <c r="AL1443" s="388"/>
      <c r="AM1443" s="363">
        <f t="shared" ref="AM1443:AM1506" si="818">IF(L1443=AF1443,1,IF(L1443=AG1443,2,IF(L1443=AH1443,3,IF(L1443=AI1443,4,IF(L1443=AJ1443,5,IF(L1443=AK1443,6,IF(L1443=AL1443,7,0)))))))</f>
        <v>1</v>
      </c>
      <c r="AN1443" s="578">
        <v>58.1</v>
      </c>
      <c r="AO1443" s="78">
        <f t="shared" si="800"/>
        <v>0</v>
      </c>
      <c r="AP1443" s="78">
        <f t="shared" si="793"/>
        <v>0</v>
      </c>
      <c r="AQ1443" s="78">
        <f t="shared" si="794"/>
        <v>0</v>
      </c>
      <c r="AR1443" s="78">
        <f t="shared" si="795"/>
        <v>0</v>
      </c>
      <c r="AS1443" s="78">
        <f t="shared" si="796"/>
        <v>0</v>
      </c>
      <c r="AT1443" s="78">
        <f t="shared" si="797"/>
        <v>0</v>
      </c>
      <c r="AU1443" s="74" t="s">
        <v>717</v>
      </c>
      <c r="AV1443" s="115"/>
      <c r="AW1443" s="395"/>
      <c r="AX1443" s="395">
        <v>0</v>
      </c>
      <c r="AY1443" s="395">
        <v>0</v>
      </c>
      <c r="AZ1443" s="395">
        <v>0</v>
      </c>
      <c r="BA1443" s="395">
        <v>0</v>
      </c>
      <c r="BB1443" s="395">
        <v>0</v>
      </c>
      <c r="BC1443" s="395">
        <v>0</v>
      </c>
      <c r="BD1443" s="115"/>
      <c r="BE1443" s="115"/>
      <c r="BF1443" s="115"/>
      <c r="BG1443" s="115"/>
      <c r="BH1443" s="115"/>
      <c r="BI1443" s="115"/>
      <c r="BJ1443" s="115"/>
      <c r="BK1443" s="115"/>
      <c r="BQ1443" s="74" t="str">
        <f t="shared" si="801"/>
        <v xml:space="preserve"> </v>
      </c>
      <c r="BR1443" s="120" t="str">
        <f t="shared" si="802"/>
        <v xml:space="preserve"> </v>
      </c>
      <c r="BS1443" s="120" t="str">
        <f t="shared" si="803"/>
        <v xml:space="preserve"> </v>
      </c>
      <c r="BU1443" s="74" t="str">
        <f t="shared" si="804"/>
        <v xml:space="preserve"> </v>
      </c>
      <c r="BV1443" s="120" t="str">
        <f t="shared" si="805"/>
        <v xml:space="preserve"> </v>
      </c>
      <c r="BW1443" s="120" t="str">
        <f t="shared" si="806"/>
        <v xml:space="preserve">  </v>
      </c>
      <c r="BY1443" s="74" t="str">
        <f t="shared" si="807"/>
        <v xml:space="preserve"> </v>
      </c>
      <c r="BZ1443" s="120" t="str">
        <f t="shared" si="808"/>
        <v xml:space="preserve"> </v>
      </c>
      <c r="CA1443" s="120" t="str">
        <f t="shared" si="809"/>
        <v xml:space="preserve"> </v>
      </c>
      <c r="CC1443" s="115" t="str">
        <f t="shared" si="810"/>
        <v xml:space="preserve"> </v>
      </c>
      <c r="CD1443" s="120" t="str">
        <f t="shared" si="811"/>
        <v xml:space="preserve"> </v>
      </c>
      <c r="CE1443" s="417" t="str">
        <f t="shared" si="812"/>
        <v xml:space="preserve"> </v>
      </c>
      <c r="CF1443" s="115"/>
      <c r="CG1443" s="115" t="str">
        <f t="shared" si="813"/>
        <v xml:space="preserve"> </v>
      </c>
      <c r="CH1443" s="120" t="str">
        <f t="shared" si="814"/>
        <v xml:space="preserve"> </v>
      </c>
      <c r="CI1443" s="417" t="str">
        <f t="shared" si="815"/>
        <v xml:space="preserve"> </v>
      </c>
      <c r="CJ1443" s="115"/>
      <c r="CK1443" s="115" t="str">
        <f t="shared" si="816"/>
        <v xml:space="preserve"> </v>
      </c>
      <c r="CL1443" s="120" t="str">
        <f t="shared" si="817"/>
        <v xml:space="preserve"> </v>
      </c>
      <c r="CM1443" s="417" t="str">
        <f t="shared" si="784"/>
        <v xml:space="preserve"> </v>
      </c>
      <c r="IS1443" s="108">
        <v>47</v>
      </c>
    </row>
    <row r="1444" spans="2:253" s="74" customFormat="1" ht="17.100000000000001" hidden="1" customHeight="1" x14ac:dyDescent="0.25">
      <c r="B1444" s="524">
        <f>IF(AND('KB Duct Parts'!D19&gt;0,'KB Duct Parts'!$BL$14=2),'KB Duct Parts'!D19,0)</f>
        <v>0</v>
      </c>
      <c r="C1444" s="529" t="s">
        <v>936</v>
      </c>
      <c r="D1444" s="506" t="str">
        <f t="shared" si="785"/>
        <v>10005SS</v>
      </c>
      <c r="E1444" s="524" t="s">
        <v>862</v>
      </c>
      <c r="F1444" s="508" t="str">
        <f t="shared" si="786"/>
        <v xml:space="preserve"> </v>
      </c>
      <c r="G1444" s="537" t="s">
        <v>652</v>
      </c>
      <c r="H1444" s="524" t="s">
        <v>923</v>
      </c>
      <c r="I1444" s="1035"/>
      <c r="J1444" s="1036"/>
      <c r="K1444" s="531" t="s">
        <v>882</v>
      </c>
      <c r="L1444" s="535"/>
      <c r="M1444" s="517" t="str">
        <f t="shared" si="798"/>
        <v>Y</v>
      </c>
      <c r="N1444" s="514">
        <f t="shared" si="787"/>
        <v>62.9</v>
      </c>
      <c r="O1444" s="514">
        <f t="shared" si="792"/>
        <v>0</v>
      </c>
      <c r="P1444" s="680">
        <f>'KB Duct Parts'!$AE$3</f>
        <v>0</v>
      </c>
      <c r="Q1444" s="681">
        <f t="shared" si="788"/>
        <v>0</v>
      </c>
      <c r="R1444" s="682">
        <f t="shared" si="789"/>
        <v>0</v>
      </c>
      <c r="S1444" s="716">
        <f t="shared" si="799"/>
        <v>0.35</v>
      </c>
      <c r="T1444" s="679">
        <f t="shared" si="790"/>
        <v>0</v>
      </c>
      <c r="U1444" s="679">
        <f t="shared" si="791"/>
        <v>0</v>
      </c>
      <c r="Y1444" s="120"/>
      <c r="AD1444" s="80"/>
      <c r="AE1444" s="75"/>
      <c r="AF1444" s="370"/>
      <c r="AG1444" s="375"/>
      <c r="AH1444" s="379"/>
      <c r="AI1444" s="383"/>
      <c r="AJ1444" s="388"/>
      <c r="AK1444" s="392"/>
      <c r="AL1444" s="388"/>
      <c r="AM1444" s="363">
        <f t="shared" si="818"/>
        <v>1</v>
      </c>
      <c r="AN1444" s="578">
        <v>62.9</v>
      </c>
      <c r="AO1444" s="78">
        <f t="shared" si="800"/>
        <v>0</v>
      </c>
      <c r="AP1444" s="78">
        <f t="shared" si="793"/>
        <v>0</v>
      </c>
      <c r="AQ1444" s="78">
        <f t="shared" si="794"/>
        <v>0</v>
      </c>
      <c r="AR1444" s="78">
        <f t="shared" si="795"/>
        <v>0</v>
      </c>
      <c r="AS1444" s="78">
        <f t="shared" si="796"/>
        <v>0</v>
      </c>
      <c r="AT1444" s="78">
        <f t="shared" si="797"/>
        <v>0</v>
      </c>
      <c r="AU1444" s="74" t="s">
        <v>717</v>
      </c>
      <c r="AV1444" s="115"/>
      <c r="AW1444" s="395"/>
      <c r="AX1444" s="395">
        <v>0</v>
      </c>
      <c r="AY1444" s="395">
        <v>0</v>
      </c>
      <c r="AZ1444" s="395">
        <v>0</v>
      </c>
      <c r="BA1444" s="395">
        <v>0</v>
      </c>
      <c r="BB1444" s="395">
        <v>0</v>
      </c>
      <c r="BC1444" s="395">
        <v>0</v>
      </c>
      <c r="BD1444" s="115"/>
      <c r="BE1444" s="115"/>
      <c r="BF1444" s="115"/>
      <c r="BG1444" s="115"/>
      <c r="BH1444" s="115"/>
      <c r="BI1444" s="115"/>
      <c r="BJ1444" s="115"/>
      <c r="BK1444" s="115"/>
      <c r="BQ1444" s="74" t="str">
        <f t="shared" si="801"/>
        <v xml:space="preserve"> </v>
      </c>
      <c r="BR1444" s="120" t="str">
        <f t="shared" si="802"/>
        <v xml:space="preserve"> </v>
      </c>
      <c r="BS1444" s="120" t="str">
        <f t="shared" si="803"/>
        <v xml:space="preserve"> </v>
      </c>
      <c r="BU1444" s="74" t="str">
        <f t="shared" si="804"/>
        <v xml:space="preserve"> </v>
      </c>
      <c r="BV1444" s="120" t="str">
        <f t="shared" si="805"/>
        <v xml:space="preserve"> </v>
      </c>
      <c r="BW1444" s="120" t="str">
        <f t="shared" si="806"/>
        <v xml:space="preserve">  </v>
      </c>
      <c r="BY1444" s="74" t="str">
        <f t="shared" si="807"/>
        <v xml:space="preserve"> </v>
      </c>
      <c r="BZ1444" s="120" t="str">
        <f t="shared" si="808"/>
        <v xml:space="preserve"> </v>
      </c>
      <c r="CA1444" s="120" t="str">
        <f t="shared" si="809"/>
        <v xml:space="preserve"> </v>
      </c>
      <c r="CC1444" s="115" t="str">
        <f t="shared" si="810"/>
        <v xml:space="preserve"> </v>
      </c>
      <c r="CD1444" s="120" t="str">
        <f t="shared" si="811"/>
        <v xml:space="preserve"> </v>
      </c>
      <c r="CE1444" s="417" t="str">
        <f t="shared" si="812"/>
        <v xml:space="preserve"> </v>
      </c>
      <c r="CF1444" s="115"/>
      <c r="CG1444" s="115" t="str">
        <f t="shared" si="813"/>
        <v xml:space="preserve"> </v>
      </c>
      <c r="CH1444" s="120" t="str">
        <f t="shared" si="814"/>
        <v xml:space="preserve"> </v>
      </c>
      <c r="CI1444" s="417" t="str">
        <f t="shared" si="815"/>
        <v xml:space="preserve"> </v>
      </c>
      <c r="CJ1444" s="115"/>
      <c r="CK1444" s="115" t="str">
        <f t="shared" si="816"/>
        <v xml:space="preserve"> </v>
      </c>
      <c r="CL1444" s="120" t="str">
        <f t="shared" si="817"/>
        <v xml:space="preserve"> </v>
      </c>
      <c r="CM1444" s="417" t="str">
        <f t="shared" si="784"/>
        <v xml:space="preserve"> </v>
      </c>
      <c r="IS1444" s="108">
        <v>51</v>
      </c>
    </row>
    <row r="1445" spans="2:253" s="74" customFormat="1" ht="17.100000000000001" hidden="1" customHeight="1" x14ac:dyDescent="0.25">
      <c r="B1445" s="524">
        <f>IF(AND('KB Duct Parts'!D20&gt;0,'KB Duct Parts'!$BL$14=2),'KB Duct Parts'!D20,0)</f>
        <v>0</v>
      </c>
      <c r="C1445" s="529" t="s">
        <v>937</v>
      </c>
      <c r="D1445" s="506" t="str">
        <f t="shared" si="785"/>
        <v>10006SS</v>
      </c>
      <c r="E1445" s="524" t="s">
        <v>863</v>
      </c>
      <c r="F1445" s="508" t="str">
        <f t="shared" si="786"/>
        <v xml:space="preserve"> </v>
      </c>
      <c r="G1445" s="537" t="s">
        <v>652</v>
      </c>
      <c r="H1445" s="524" t="s">
        <v>923</v>
      </c>
      <c r="I1445" s="1035"/>
      <c r="J1445" s="1036"/>
      <c r="K1445" s="531" t="s">
        <v>882</v>
      </c>
      <c r="L1445" s="535"/>
      <c r="M1445" s="517" t="str">
        <f t="shared" si="798"/>
        <v>Y</v>
      </c>
      <c r="N1445" s="514">
        <f t="shared" si="787"/>
        <v>75.3</v>
      </c>
      <c r="O1445" s="514">
        <f t="shared" si="792"/>
        <v>0</v>
      </c>
      <c r="P1445" s="680">
        <f>'KB Duct Parts'!$AE$3</f>
        <v>0</v>
      </c>
      <c r="Q1445" s="681">
        <f t="shared" si="788"/>
        <v>0</v>
      </c>
      <c r="R1445" s="682">
        <f t="shared" si="789"/>
        <v>0</v>
      </c>
      <c r="S1445" s="716">
        <f t="shared" si="799"/>
        <v>0.35</v>
      </c>
      <c r="T1445" s="679">
        <f t="shared" si="790"/>
        <v>0</v>
      </c>
      <c r="U1445" s="679">
        <f t="shared" si="791"/>
        <v>0</v>
      </c>
      <c r="Y1445" s="120"/>
      <c r="AD1445" s="80"/>
      <c r="AE1445" s="75"/>
      <c r="AF1445" s="370"/>
      <c r="AG1445" s="375"/>
      <c r="AH1445" s="379"/>
      <c r="AI1445" s="383"/>
      <c r="AJ1445" s="388"/>
      <c r="AK1445" s="392"/>
      <c r="AL1445" s="388"/>
      <c r="AM1445" s="363">
        <f t="shared" si="818"/>
        <v>1</v>
      </c>
      <c r="AN1445" s="578">
        <v>75.3</v>
      </c>
      <c r="AO1445" s="78">
        <f t="shared" si="800"/>
        <v>0</v>
      </c>
      <c r="AP1445" s="78">
        <f t="shared" si="793"/>
        <v>0</v>
      </c>
      <c r="AQ1445" s="78">
        <f t="shared" si="794"/>
        <v>0</v>
      </c>
      <c r="AR1445" s="78">
        <f t="shared" si="795"/>
        <v>0</v>
      </c>
      <c r="AS1445" s="78">
        <f t="shared" si="796"/>
        <v>0</v>
      </c>
      <c r="AT1445" s="78">
        <f t="shared" si="797"/>
        <v>0</v>
      </c>
      <c r="AU1445" s="74" t="s">
        <v>717</v>
      </c>
      <c r="AV1445" s="115"/>
      <c r="AW1445" s="395"/>
      <c r="AX1445" s="395">
        <v>0</v>
      </c>
      <c r="AY1445" s="395">
        <v>0</v>
      </c>
      <c r="AZ1445" s="395">
        <v>0</v>
      </c>
      <c r="BA1445" s="395">
        <v>0</v>
      </c>
      <c r="BB1445" s="395">
        <v>0</v>
      </c>
      <c r="BC1445" s="395">
        <v>0</v>
      </c>
      <c r="BD1445" s="115"/>
      <c r="BE1445" s="115"/>
      <c r="BF1445" s="115"/>
      <c r="BG1445" s="115"/>
      <c r="BH1445" s="115"/>
      <c r="BI1445" s="115"/>
      <c r="BJ1445" s="115"/>
      <c r="BK1445" s="115"/>
      <c r="BQ1445" s="74" t="str">
        <f t="shared" si="801"/>
        <v xml:space="preserve"> </v>
      </c>
      <c r="BR1445" s="120" t="str">
        <f t="shared" si="802"/>
        <v xml:space="preserve"> </v>
      </c>
      <c r="BS1445" s="120" t="str">
        <f t="shared" si="803"/>
        <v xml:space="preserve"> </v>
      </c>
      <c r="BU1445" s="74" t="str">
        <f t="shared" si="804"/>
        <v xml:space="preserve"> </v>
      </c>
      <c r="BV1445" s="120" t="str">
        <f t="shared" si="805"/>
        <v xml:space="preserve"> </v>
      </c>
      <c r="BW1445" s="120" t="str">
        <f t="shared" si="806"/>
        <v xml:space="preserve">  </v>
      </c>
      <c r="BY1445" s="74" t="str">
        <f t="shared" si="807"/>
        <v xml:space="preserve"> </v>
      </c>
      <c r="BZ1445" s="120" t="str">
        <f t="shared" si="808"/>
        <v xml:space="preserve"> </v>
      </c>
      <c r="CA1445" s="120" t="str">
        <f t="shared" si="809"/>
        <v xml:space="preserve"> </v>
      </c>
      <c r="CC1445" s="115" t="str">
        <f t="shared" si="810"/>
        <v xml:space="preserve"> </v>
      </c>
      <c r="CD1445" s="120" t="str">
        <f t="shared" si="811"/>
        <v xml:space="preserve"> </v>
      </c>
      <c r="CE1445" s="417" t="str">
        <f t="shared" si="812"/>
        <v xml:space="preserve"> </v>
      </c>
      <c r="CF1445" s="115"/>
      <c r="CG1445" s="115" t="str">
        <f t="shared" si="813"/>
        <v xml:space="preserve"> </v>
      </c>
      <c r="CH1445" s="120" t="str">
        <f t="shared" si="814"/>
        <v xml:space="preserve"> </v>
      </c>
      <c r="CI1445" s="417" t="str">
        <f t="shared" si="815"/>
        <v xml:space="preserve"> </v>
      </c>
      <c r="CJ1445" s="115"/>
      <c r="CK1445" s="115" t="str">
        <f t="shared" si="816"/>
        <v xml:space="preserve"> </v>
      </c>
      <c r="CL1445" s="120" t="str">
        <f t="shared" si="817"/>
        <v xml:space="preserve"> </v>
      </c>
      <c r="CM1445" s="417" t="str">
        <f t="shared" si="784"/>
        <v xml:space="preserve"> </v>
      </c>
      <c r="IS1445" s="108">
        <v>61</v>
      </c>
    </row>
    <row r="1446" spans="2:253" s="74" customFormat="1" ht="17.100000000000001" hidden="1" customHeight="1" x14ac:dyDescent="0.25">
      <c r="B1446" s="524">
        <f>IF(AND('KB Duct Parts'!D21&gt;0,'KB Duct Parts'!$BL$14=2),'KB Duct Parts'!D21,0)</f>
        <v>0</v>
      </c>
      <c r="C1446" s="529" t="s">
        <v>938</v>
      </c>
      <c r="D1446" s="506" t="str">
        <f t="shared" si="785"/>
        <v>10007SS</v>
      </c>
      <c r="E1446" s="524" t="s">
        <v>864</v>
      </c>
      <c r="F1446" s="508" t="str">
        <f t="shared" si="786"/>
        <v xml:space="preserve"> </v>
      </c>
      <c r="G1446" s="537" t="s">
        <v>652</v>
      </c>
      <c r="H1446" s="524" t="s">
        <v>923</v>
      </c>
      <c r="I1446" s="1035"/>
      <c r="J1446" s="1036"/>
      <c r="K1446" s="531" t="s">
        <v>882</v>
      </c>
      <c r="L1446" s="535"/>
      <c r="M1446" s="517" t="str">
        <f t="shared" si="798"/>
        <v>Y</v>
      </c>
      <c r="N1446" s="514">
        <f t="shared" si="787"/>
        <v>92.6</v>
      </c>
      <c r="O1446" s="514">
        <f t="shared" si="792"/>
        <v>0</v>
      </c>
      <c r="P1446" s="680">
        <f>'KB Duct Parts'!$AE$3</f>
        <v>0</v>
      </c>
      <c r="Q1446" s="681">
        <f t="shared" si="788"/>
        <v>0</v>
      </c>
      <c r="R1446" s="682">
        <f t="shared" si="789"/>
        <v>0</v>
      </c>
      <c r="S1446" s="716">
        <f t="shared" si="799"/>
        <v>0.35</v>
      </c>
      <c r="T1446" s="679">
        <f t="shared" si="790"/>
        <v>0</v>
      </c>
      <c r="U1446" s="679">
        <f t="shared" si="791"/>
        <v>0</v>
      </c>
      <c r="Y1446" s="120"/>
      <c r="AD1446" s="80"/>
      <c r="AE1446" s="75"/>
      <c r="AF1446" s="370"/>
      <c r="AG1446" s="375"/>
      <c r="AH1446" s="379"/>
      <c r="AI1446" s="383"/>
      <c r="AJ1446" s="388"/>
      <c r="AK1446" s="392"/>
      <c r="AL1446" s="388"/>
      <c r="AM1446" s="363">
        <f t="shared" si="818"/>
        <v>1</v>
      </c>
      <c r="AN1446" s="578">
        <v>92.6</v>
      </c>
      <c r="AO1446" s="78">
        <f t="shared" si="800"/>
        <v>0</v>
      </c>
      <c r="AP1446" s="78">
        <f t="shared" si="793"/>
        <v>0</v>
      </c>
      <c r="AQ1446" s="78">
        <f t="shared" si="794"/>
        <v>0</v>
      </c>
      <c r="AR1446" s="78">
        <f t="shared" si="795"/>
        <v>0</v>
      </c>
      <c r="AS1446" s="78">
        <f t="shared" si="796"/>
        <v>0</v>
      </c>
      <c r="AT1446" s="78">
        <f t="shared" si="797"/>
        <v>0</v>
      </c>
      <c r="AU1446" s="74" t="s">
        <v>717</v>
      </c>
      <c r="AV1446" s="115"/>
      <c r="AW1446" s="395"/>
      <c r="AX1446" s="395">
        <v>0</v>
      </c>
      <c r="AY1446" s="395">
        <v>0</v>
      </c>
      <c r="AZ1446" s="395">
        <v>0</v>
      </c>
      <c r="BA1446" s="395">
        <v>0</v>
      </c>
      <c r="BB1446" s="395">
        <v>0</v>
      </c>
      <c r="BC1446" s="395">
        <v>0</v>
      </c>
      <c r="BD1446" s="115"/>
      <c r="BE1446" s="115"/>
      <c r="BF1446" s="115"/>
      <c r="BG1446" s="115"/>
      <c r="BH1446" s="115"/>
      <c r="BI1446" s="115"/>
      <c r="BJ1446" s="115"/>
      <c r="BK1446" s="115"/>
      <c r="BQ1446" s="74" t="str">
        <f t="shared" si="801"/>
        <v xml:space="preserve"> </v>
      </c>
      <c r="BR1446" s="120" t="str">
        <f t="shared" si="802"/>
        <v xml:space="preserve"> </v>
      </c>
      <c r="BS1446" s="120" t="str">
        <f t="shared" si="803"/>
        <v xml:space="preserve"> </v>
      </c>
      <c r="BU1446" s="74" t="str">
        <f t="shared" si="804"/>
        <v xml:space="preserve"> </v>
      </c>
      <c r="BV1446" s="120" t="str">
        <f t="shared" si="805"/>
        <v xml:space="preserve"> </v>
      </c>
      <c r="BW1446" s="120" t="str">
        <f t="shared" si="806"/>
        <v xml:space="preserve">  </v>
      </c>
      <c r="BY1446" s="74" t="str">
        <f t="shared" si="807"/>
        <v xml:space="preserve"> </v>
      </c>
      <c r="BZ1446" s="120" t="str">
        <f t="shared" si="808"/>
        <v xml:space="preserve"> </v>
      </c>
      <c r="CA1446" s="120" t="str">
        <f t="shared" si="809"/>
        <v xml:space="preserve"> </v>
      </c>
      <c r="CC1446" s="115" t="str">
        <f t="shared" si="810"/>
        <v xml:space="preserve"> </v>
      </c>
      <c r="CD1446" s="120" t="str">
        <f t="shared" si="811"/>
        <v xml:space="preserve"> </v>
      </c>
      <c r="CE1446" s="417" t="str">
        <f t="shared" si="812"/>
        <v xml:space="preserve"> </v>
      </c>
      <c r="CF1446" s="115"/>
      <c r="CG1446" s="115" t="str">
        <f t="shared" si="813"/>
        <v xml:space="preserve"> </v>
      </c>
      <c r="CH1446" s="120" t="str">
        <f t="shared" si="814"/>
        <v xml:space="preserve"> </v>
      </c>
      <c r="CI1446" s="417" t="str">
        <f t="shared" si="815"/>
        <v xml:space="preserve"> </v>
      </c>
      <c r="CJ1446" s="115"/>
      <c r="CK1446" s="115" t="str">
        <f t="shared" si="816"/>
        <v xml:space="preserve"> </v>
      </c>
      <c r="CL1446" s="120" t="str">
        <f t="shared" si="817"/>
        <v xml:space="preserve"> </v>
      </c>
      <c r="CM1446" s="417" t="str">
        <f t="shared" si="784"/>
        <v xml:space="preserve"> </v>
      </c>
      <c r="IS1446" s="108">
        <v>75</v>
      </c>
    </row>
    <row r="1447" spans="2:253" s="74" customFormat="1" ht="17.100000000000001" hidden="1" customHeight="1" x14ac:dyDescent="0.25">
      <c r="B1447" s="524">
        <f>IF(AND('KB Duct Parts'!D22&gt;0,'KB Duct Parts'!$BL$14=2),'KB Duct Parts'!D22,0)</f>
        <v>0</v>
      </c>
      <c r="C1447" s="529" t="s">
        <v>939</v>
      </c>
      <c r="D1447" s="506" t="str">
        <f t="shared" si="785"/>
        <v>10008SS</v>
      </c>
      <c r="E1447" s="524" t="s">
        <v>865</v>
      </c>
      <c r="F1447" s="508" t="str">
        <f t="shared" si="786"/>
        <v xml:space="preserve"> </v>
      </c>
      <c r="G1447" s="537" t="s">
        <v>652</v>
      </c>
      <c r="H1447" s="524" t="s">
        <v>923</v>
      </c>
      <c r="I1447" s="1035"/>
      <c r="J1447" s="1036"/>
      <c r="K1447" s="531" t="s">
        <v>882</v>
      </c>
      <c r="L1447" s="535"/>
      <c r="M1447" s="517" t="str">
        <f t="shared" si="798"/>
        <v>Y</v>
      </c>
      <c r="N1447" s="514">
        <f t="shared" si="787"/>
        <v>103.6</v>
      </c>
      <c r="O1447" s="514">
        <f t="shared" si="792"/>
        <v>0</v>
      </c>
      <c r="P1447" s="680">
        <f>'KB Duct Parts'!$AE$3</f>
        <v>0</v>
      </c>
      <c r="Q1447" s="681">
        <f t="shared" si="788"/>
        <v>0</v>
      </c>
      <c r="R1447" s="682">
        <f t="shared" si="789"/>
        <v>0</v>
      </c>
      <c r="S1447" s="716">
        <f t="shared" si="799"/>
        <v>0.35</v>
      </c>
      <c r="T1447" s="679">
        <f t="shared" si="790"/>
        <v>0</v>
      </c>
      <c r="U1447" s="679">
        <f t="shared" si="791"/>
        <v>0</v>
      </c>
      <c r="Y1447" s="120"/>
      <c r="AD1447" s="80"/>
      <c r="AE1447" s="76"/>
      <c r="AF1447" s="370"/>
      <c r="AG1447" s="375"/>
      <c r="AH1447" s="379"/>
      <c r="AI1447" s="383"/>
      <c r="AJ1447" s="388"/>
      <c r="AK1447" s="392"/>
      <c r="AL1447" s="388"/>
      <c r="AM1447" s="363">
        <f t="shared" si="818"/>
        <v>1</v>
      </c>
      <c r="AN1447" s="578">
        <v>103.6</v>
      </c>
      <c r="AO1447" s="78">
        <f t="shared" si="800"/>
        <v>0</v>
      </c>
      <c r="AP1447" s="78">
        <f t="shared" si="793"/>
        <v>0</v>
      </c>
      <c r="AQ1447" s="78">
        <f t="shared" si="794"/>
        <v>0</v>
      </c>
      <c r="AR1447" s="78">
        <f t="shared" si="795"/>
        <v>0</v>
      </c>
      <c r="AS1447" s="78">
        <f t="shared" si="796"/>
        <v>0</v>
      </c>
      <c r="AT1447" s="78">
        <f t="shared" si="797"/>
        <v>0</v>
      </c>
      <c r="AU1447" s="74" t="s">
        <v>717</v>
      </c>
      <c r="AV1447" s="115"/>
      <c r="AW1447" s="395"/>
      <c r="AX1447" s="395">
        <v>0</v>
      </c>
      <c r="AY1447" s="395">
        <v>0</v>
      </c>
      <c r="AZ1447" s="395">
        <v>0</v>
      </c>
      <c r="BA1447" s="395">
        <v>0</v>
      </c>
      <c r="BB1447" s="395">
        <v>0</v>
      </c>
      <c r="BC1447" s="395">
        <v>0</v>
      </c>
      <c r="BD1447" s="115"/>
      <c r="BE1447" s="115"/>
      <c r="BF1447" s="115"/>
      <c r="BG1447" s="115"/>
      <c r="BH1447" s="115"/>
      <c r="BI1447" s="115"/>
      <c r="BJ1447" s="115"/>
      <c r="BK1447" s="115"/>
      <c r="BQ1447" s="74" t="str">
        <f t="shared" si="801"/>
        <v xml:space="preserve"> </v>
      </c>
      <c r="BR1447" s="120" t="str">
        <f t="shared" si="802"/>
        <v xml:space="preserve"> </v>
      </c>
      <c r="BS1447" s="120" t="str">
        <f t="shared" si="803"/>
        <v xml:space="preserve"> </v>
      </c>
      <c r="BU1447" s="74" t="str">
        <f t="shared" si="804"/>
        <v xml:space="preserve"> </v>
      </c>
      <c r="BV1447" s="120" t="str">
        <f t="shared" si="805"/>
        <v xml:space="preserve"> </v>
      </c>
      <c r="BW1447" s="120" t="str">
        <f t="shared" si="806"/>
        <v xml:space="preserve">  </v>
      </c>
      <c r="BY1447" s="74" t="str">
        <f t="shared" si="807"/>
        <v xml:space="preserve"> </v>
      </c>
      <c r="BZ1447" s="120" t="str">
        <f t="shared" si="808"/>
        <v xml:space="preserve"> </v>
      </c>
      <c r="CA1447" s="120" t="str">
        <f t="shared" si="809"/>
        <v xml:space="preserve"> </v>
      </c>
      <c r="CC1447" s="115" t="str">
        <f t="shared" si="810"/>
        <v xml:space="preserve"> </v>
      </c>
      <c r="CD1447" s="120" t="str">
        <f t="shared" si="811"/>
        <v xml:space="preserve"> </v>
      </c>
      <c r="CE1447" s="417" t="str">
        <f t="shared" si="812"/>
        <v xml:space="preserve"> </v>
      </c>
      <c r="CF1447" s="115"/>
      <c r="CG1447" s="115" t="str">
        <f t="shared" si="813"/>
        <v xml:space="preserve"> </v>
      </c>
      <c r="CH1447" s="120" t="str">
        <f t="shared" si="814"/>
        <v xml:space="preserve"> </v>
      </c>
      <c r="CI1447" s="417" t="str">
        <f t="shared" si="815"/>
        <v xml:space="preserve"> </v>
      </c>
      <c r="CJ1447" s="115"/>
      <c r="CK1447" s="115" t="str">
        <f t="shared" si="816"/>
        <v xml:space="preserve"> </v>
      </c>
      <c r="CL1447" s="120" t="str">
        <f t="shared" si="817"/>
        <v xml:space="preserve"> </v>
      </c>
      <c r="CM1447" s="417" t="str">
        <f t="shared" si="784"/>
        <v xml:space="preserve"> </v>
      </c>
      <c r="IS1447" s="108">
        <v>84</v>
      </c>
    </row>
    <row r="1448" spans="2:253" s="74" customFormat="1" ht="17.100000000000001" hidden="1" customHeight="1" x14ac:dyDescent="0.25">
      <c r="B1448" s="524">
        <f>IF(AND('KB Duct Parts'!D23&gt;0,'KB Duct Parts'!$BL$14=2),'KB Duct Parts'!D23,0)</f>
        <v>0</v>
      </c>
      <c r="C1448" s="529" t="s">
        <v>940</v>
      </c>
      <c r="D1448" s="506" t="str">
        <f t="shared" si="785"/>
        <v>10009SS</v>
      </c>
      <c r="E1448" s="524" t="s">
        <v>866</v>
      </c>
      <c r="F1448" s="508" t="str">
        <f t="shared" si="786"/>
        <v xml:space="preserve"> </v>
      </c>
      <c r="G1448" s="537" t="s">
        <v>652</v>
      </c>
      <c r="H1448" s="524" t="s">
        <v>923</v>
      </c>
      <c r="I1448" s="1035"/>
      <c r="J1448" s="1036"/>
      <c r="K1448" s="531" t="s">
        <v>882</v>
      </c>
      <c r="L1448" s="535"/>
      <c r="M1448" s="517" t="str">
        <f t="shared" si="798"/>
        <v>Y</v>
      </c>
      <c r="N1448" s="514">
        <f t="shared" si="787"/>
        <v>112.3</v>
      </c>
      <c r="O1448" s="514">
        <f t="shared" si="792"/>
        <v>0</v>
      </c>
      <c r="P1448" s="680">
        <f>'KB Duct Parts'!$AE$3</f>
        <v>0</v>
      </c>
      <c r="Q1448" s="681">
        <f t="shared" si="788"/>
        <v>0</v>
      </c>
      <c r="R1448" s="682">
        <f t="shared" si="789"/>
        <v>0</v>
      </c>
      <c r="S1448" s="716">
        <f t="shared" si="799"/>
        <v>0.35</v>
      </c>
      <c r="T1448" s="679">
        <f t="shared" si="790"/>
        <v>0</v>
      </c>
      <c r="U1448" s="679">
        <f t="shared" si="791"/>
        <v>0</v>
      </c>
      <c r="Y1448" s="120"/>
      <c r="AD1448" s="80"/>
      <c r="AE1448" s="76"/>
      <c r="AF1448" s="370"/>
      <c r="AG1448" s="375"/>
      <c r="AH1448" s="379"/>
      <c r="AI1448" s="383"/>
      <c r="AJ1448" s="388"/>
      <c r="AK1448" s="392"/>
      <c r="AL1448" s="388"/>
      <c r="AM1448" s="363">
        <f t="shared" si="818"/>
        <v>1</v>
      </c>
      <c r="AN1448" s="578">
        <v>112.3</v>
      </c>
      <c r="AO1448" s="78">
        <f t="shared" si="800"/>
        <v>0</v>
      </c>
      <c r="AP1448" s="78">
        <f t="shared" si="793"/>
        <v>0</v>
      </c>
      <c r="AQ1448" s="78">
        <f t="shared" si="794"/>
        <v>0</v>
      </c>
      <c r="AR1448" s="78">
        <f t="shared" si="795"/>
        <v>0</v>
      </c>
      <c r="AS1448" s="78">
        <f t="shared" si="796"/>
        <v>0</v>
      </c>
      <c r="AT1448" s="78">
        <f t="shared" si="797"/>
        <v>0</v>
      </c>
      <c r="AU1448" s="74" t="s">
        <v>717</v>
      </c>
      <c r="AV1448" s="115"/>
      <c r="AW1448" s="395"/>
      <c r="AX1448" s="395">
        <v>0</v>
      </c>
      <c r="AY1448" s="395">
        <v>0</v>
      </c>
      <c r="AZ1448" s="395">
        <v>0</v>
      </c>
      <c r="BA1448" s="395">
        <v>0</v>
      </c>
      <c r="BB1448" s="395">
        <v>0</v>
      </c>
      <c r="BC1448" s="395">
        <v>0</v>
      </c>
      <c r="BD1448" s="115"/>
      <c r="BE1448" s="115"/>
      <c r="BF1448" s="115"/>
      <c r="BG1448" s="115"/>
      <c r="BH1448" s="115"/>
      <c r="BI1448" s="115"/>
      <c r="BJ1448" s="115"/>
      <c r="BK1448" s="115"/>
      <c r="BQ1448" s="74" t="str">
        <f t="shared" si="801"/>
        <v xml:space="preserve"> </v>
      </c>
      <c r="BR1448" s="120" t="str">
        <f t="shared" si="802"/>
        <v xml:space="preserve"> </v>
      </c>
      <c r="BS1448" s="120" t="str">
        <f t="shared" si="803"/>
        <v xml:space="preserve"> </v>
      </c>
      <c r="BU1448" s="74" t="str">
        <f t="shared" si="804"/>
        <v xml:space="preserve"> </v>
      </c>
      <c r="BV1448" s="120" t="str">
        <f t="shared" si="805"/>
        <v xml:space="preserve"> </v>
      </c>
      <c r="BW1448" s="120" t="str">
        <f t="shared" si="806"/>
        <v xml:space="preserve">  </v>
      </c>
      <c r="BY1448" s="74" t="str">
        <f t="shared" si="807"/>
        <v xml:space="preserve"> </v>
      </c>
      <c r="BZ1448" s="120" t="str">
        <f t="shared" si="808"/>
        <v xml:space="preserve"> </v>
      </c>
      <c r="CA1448" s="120" t="str">
        <f t="shared" si="809"/>
        <v xml:space="preserve"> </v>
      </c>
      <c r="CC1448" s="115" t="str">
        <f t="shared" si="810"/>
        <v xml:space="preserve"> </v>
      </c>
      <c r="CD1448" s="120" t="str">
        <f t="shared" si="811"/>
        <v xml:space="preserve"> </v>
      </c>
      <c r="CE1448" s="417" t="str">
        <f t="shared" si="812"/>
        <v xml:space="preserve"> </v>
      </c>
      <c r="CF1448" s="115"/>
      <c r="CG1448" s="115" t="str">
        <f t="shared" si="813"/>
        <v xml:space="preserve"> </v>
      </c>
      <c r="CH1448" s="120" t="str">
        <f t="shared" si="814"/>
        <v xml:space="preserve"> </v>
      </c>
      <c r="CI1448" s="417" t="str">
        <f t="shared" si="815"/>
        <v xml:space="preserve"> </v>
      </c>
      <c r="CJ1448" s="115"/>
      <c r="CK1448" s="115" t="str">
        <f t="shared" si="816"/>
        <v xml:space="preserve"> </v>
      </c>
      <c r="CL1448" s="120" t="str">
        <f t="shared" si="817"/>
        <v xml:space="preserve"> </v>
      </c>
      <c r="CM1448" s="417" t="str">
        <f t="shared" si="784"/>
        <v xml:space="preserve"> </v>
      </c>
      <c r="IS1448" s="108">
        <v>91</v>
      </c>
    </row>
    <row r="1449" spans="2:253" s="74" customFormat="1" ht="17.100000000000001" hidden="1" customHeight="1" x14ac:dyDescent="0.25">
      <c r="B1449" s="524">
        <f>IF(AND('KB Duct Parts'!D24&gt;0,'KB Duct Parts'!$BL$14=2),'KB Duct Parts'!D24,0)</f>
        <v>0</v>
      </c>
      <c r="C1449" s="529" t="s">
        <v>941</v>
      </c>
      <c r="D1449" s="506" t="str">
        <f t="shared" si="785"/>
        <v>10010SS</v>
      </c>
      <c r="E1449" s="524" t="s">
        <v>867</v>
      </c>
      <c r="F1449" s="508" t="str">
        <f t="shared" si="786"/>
        <v xml:space="preserve"> </v>
      </c>
      <c r="G1449" s="537" t="s">
        <v>652</v>
      </c>
      <c r="H1449" s="524" t="s">
        <v>923</v>
      </c>
      <c r="I1449" s="1035"/>
      <c r="J1449" s="1036"/>
      <c r="K1449" s="531" t="s">
        <v>882</v>
      </c>
      <c r="L1449" s="535"/>
      <c r="M1449" s="517" t="str">
        <f t="shared" si="798"/>
        <v>Y</v>
      </c>
      <c r="N1449" s="514">
        <f t="shared" si="787"/>
        <v>120.9</v>
      </c>
      <c r="O1449" s="514">
        <f t="shared" si="792"/>
        <v>0</v>
      </c>
      <c r="P1449" s="680">
        <f>'KB Duct Parts'!$AE$3</f>
        <v>0</v>
      </c>
      <c r="Q1449" s="681">
        <f t="shared" si="788"/>
        <v>0</v>
      </c>
      <c r="R1449" s="682">
        <f t="shared" si="789"/>
        <v>0</v>
      </c>
      <c r="S1449" s="716">
        <f t="shared" si="799"/>
        <v>0.35</v>
      </c>
      <c r="T1449" s="679">
        <f t="shared" si="790"/>
        <v>0</v>
      </c>
      <c r="U1449" s="679">
        <f t="shared" si="791"/>
        <v>0</v>
      </c>
      <c r="Y1449" s="120"/>
      <c r="AD1449" s="80"/>
      <c r="AE1449" s="77"/>
      <c r="AF1449" s="370"/>
      <c r="AG1449" s="375"/>
      <c r="AH1449" s="379"/>
      <c r="AI1449" s="383"/>
      <c r="AJ1449" s="388"/>
      <c r="AK1449" s="392"/>
      <c r="AL1449" s="388"/>
      <c r="AM1449" s="363">
        <f t="shared" si="818"/>
        <v>1</v>
      </c>
      <c r="AN1449" s="578">
        <v>120.9</v>
      </c>
      <c r="AO1449" s="78">
        <f t="shared" si="800"/>
        <v>0</v>
      </c>
      <c r="AP1449" s="78">
        <f t="shared" si="793"/>
        <v>0</v>
      </c>
      <c r="AQ1449" s="78">
        <f t="shared" si="794"/>
        <v>0</v>
      </c>
      <c r="AR1449" s="78">
        <f t="shared" si="795"/>
        <v>0</v>
      </c>
      <c r="AS1449" s="78">
        <f t="shared" si="796"/>
        <v>0</v>
      </c>
      <c r="AT1449" s="78">
        <f t="shared" si="797"/>
        <v>0</v>
      </c>
      <c r="AU1449" s="74" t="s">
        <v>717</v>
      </c>
      <c r="AV1449" s="115"/>
      <c r="AW1449" s="395"/>
      <c r="AX1449" s="395">
        <v>0</v>
      </c>
      <c r="AY1449" s="395">
        <v>0</v>
      </c>
      <c r="AZ1449" s="395">
        <v>0</v>
      </c>
      <c r="BA1449" s="395">
        <v>0</v>
      </c>
      <c r="BB1449" s="395">
        <v>0</v>
      </c>
      <c r="BC1449" s="395">
        <v>0</v>
      </c>
      <c r="BD1449" s="115"/>
      <c r="BE1449" s="115"/>
      <c r="BF1449" s="115"/>
      <c r="BG1449" s="115"/>
      <c r="BH1449" s="115"/>
      <c r="BI1449" s="115"/>
      <c r="BJ1449" s="115"/>
      <c r="BK1449" s="115"/>
      <c r="BQ1449" s="74" t="str">
        <f t="shared" si="801"/>
        <v xml:space="preserve"> </v>
      </c>
      <c r="BR1449" s="120" t="str">
        <f t="shared" si="802"/>
        <v xml:space="preserve"> </v>
      </c>
      <c r="BS1449" s="120" t="str">
        <f t="shared" si="803"/>
        <v xml:space="preserve"> </v>
      </c>
      <c r="BU1449" s="74" t="str">
        <f t="shared" si="804"/>
        <v xml:space="preserve"> </v>
      </c>
      <c r="BV1449" s="120" t="str">
        <f t="shared" si="805"/>
        <v xml:space="preserve"> </v>
      </c>
      <c r="BW1449" s="120" t="str">
        <f t="shared" si="806"/>
        <v xml:space="preserve">  </v>
      </c>
      <c r="BY1449" s="74" t="str">
        <f t="shared" si="807"/>
        <v xml:space="preserve"> </v>
      </c>
      <c r="BZ1449" s="120" t="str">
        <f t="shared" si="808"/>
        <v xml:space="preserve"> </v>
      </c>
      <c r="CA1449" s="120" t="str">
        <f t="shared" si="809"/>
        <v xml:space="preserve"> </v>
      </c>
      <c r="CC1449" s="115" t="str">
        <f t="shared" si="810"/>
        <v xml:space="preserve"> </v>
      </c>
      <c r="CD1449" s="120" t="str">
        <f t="shared" si="811"/>
        <v xml:space="preserve"> </v>
      </c>
      <c r="CE1449" s="417" t="str">
        <f t="shared" si="812"/>
        <v xml:space="preserve"> </v>
      </c>
      <c r="CF1449" s="115"/>
      <c r="CG1449" s="115" t="str">
        <f t="shared" si="813"/>
        <v xml:space="preserve"> </v>
      </c>
      <c r="CH1449" s="120" t="str">
        <f t="shared" si="814"/>
        <v xml:space="preserve"> </v>
      </c>
      <c r="CI1449" s="417" t="str">
        <f t="shared" si="815"/>
        <v xml:space="preserve"> </v>
      </c>
      <c r="CJ1449" s="115"/>
      <c r="CK1449" s="115" t="str">
        <f t="shared" si="816"/>
        <v xml:space="preserve"> </v>
      </c>
      <c r="CL1449" s="120" t="str">
        <f t="shared" si="817"/>
        <v xml:space="preserve"> </v>
      </c>
      <c r="CM1449" s="417" t="str">
        <f t="shared" si="784"/>
        <v xml:space="preserve"> </v>
      </c>
      <c r="IS1449" s="108">
        <v>98</v>
      </c>
    </row>
    <row r="1450" spans="2:253" s="74" customFormat="1" ht="17.100000000000001" hidden="1" customHeight="1" x14ac:dyDescent="0.25">
      <c r="B1450" s="524">
        <f>IF(AND('KB Duct Parts'!D25&gt;0,'KB Duct Parts'!$BL$14=2),'KB Duct Parts'!D25,0)</f>
        <v>0</v>
      </c>
      <c r="C1450" s="529" t="s">
        <v>942</v>
      </c>
      <c r="D1450" s="506" t="str">
        <f t="shared" si="785"/>
        <v>10011SS</v>
      </c>
      <c r="E1450" s="524" t="s">
        <v>868</v>
      </c>
      <c r="F1450" s="508" t="str">
        <f t="shared" si="786"/>
        <v xml:space="preserve"> </v>
      </c>
      <c r="G1450" s="537" t="s">
        <v>652</v>
      </c>
      <c r="H1450" s="524" t="s">
        <v>923</v>
      </c>
      <c r="I1450" s="1035"/>
      <c r="J1450" s="1036"/>
      <c r="K1450" s="531" t="s">
        <v>882</v>
      </c>
      <c r="L1450" s="535"/>
      <c r="M1450" s="517" t="str">
        <f t="shared" si="798"/>
        <v>Y</v>
      </c>
      <c r="N1450" s="514">
        <f t="shared" si="787"/>
        <v>133.1</v>
      </c>
      <c r="O1450" s="514">
        <f t="shared" si="792"/>
        <v>0</v>
      </c>
      <c r="P1450" s="680">
        <f>'KB Duct Parts'!$AE$3</f>
        <v>0</v>
      </c>
      <c r="Q1450" s="681">
        <f t="shared" si="788"/>
        <v>0</v>
      </c>
      <c r="R1450" s="682">
        <f t="shared" si="789"/>
        <v>0</v>
      </c>
      <c r="S1450" s="716">
        <f t="shared" si="799"/>
        <v>0.35</v>
      </c>
      <c r="T1450" s="679">
        <f t="shared" si="790"/>
        <v>0</v>
      </c>
      <c r="U1450" s="679">
        <f t="shared" si="791"/>
        <v>0</v>
      </c>
      <c r="Y1450" s="120"/>
      <c r="AD1450" s="80"/>
      <c r="AE1450" s="77"/>
      <c r="AF1450" s="370"/>
      <c r="AG1450" s="375"/>
      <c r="AH1450" s="379"/>
      <c r="AI1450" s="383"/>
      <c r="AJ1450" s="388"/>
      <c r="AK1450" s="392"/>
      <c r="AL1450" s="388"/>
      <c r="AM1450" s="363">
        <f t="shared" si="818"/>
        <v>1</v>
      </c>
      <c r="AN1450" s="578">
        <v>133.1</v>
      </c>
      <c r="AO1450" s="78">
        <f t="shared" si="800"/>
        <v>0</v>
      </c>
      <c r="AP1450" s="78">
        <f t="shared" si="793"/>
        <v>0</v>
      </c>
      <c r="AQ1450" s="78">
        <f t="shared" si="794"/>
        <v>0</v>
      </c>
      <c r="AR1450" s="78">
        <f t="shared" si="795"/>
        <v>0</v>
      </c>
      <c r="AS1450" s="78">
        <f t="shared" si="796"/>
        <v>0</v>
      </c>
      <c r="AT1450" s="78">
        <f t="shared" si="797"/>
        <v>0</v>
      </c>
      <c r="AU1450" s="74" t="s">
        <v>717</v>
      </c>
      <c r="AV1450" s="115"/>
      <c r="AW1450" s="395"/>
      <c r="AX1450" s="395">
        <v>0</v>
      </c>
      <c r="AY1450" s="395">
        <v>0</v>
      </c>
      <c r="AZ1450" s="395">
        <v>0</v>
      </c>
      <c r="BA1450" s="395">
        <v>0</v>
      </c>
      <c r="BB1450" s="395">
        <v>0</v>
      </c>
      <c r="BC1450" s="395">
        <v>0</v>
      </c>
      <c r="BD1450" s="115"/>
      <c r="BE1450" s="115"/>
      <c r="BF1450" s="115"/>
      <c r="BG1450" s="115"/>
      <c r="BH1450" s="115"/>
      <c r="BI1450" s="115"/>
      <c r="BJ1450" s="115"/>
      <c r="BK1450" s="115"/>
      <c r="BQ1450" s="74" t="str">
        <f t="shared" si="801"/>
        <v xml:space="preserve"> </v>
      </c>
      <c r="BR1450" s="120" t="str">
        <f t="shared" si="802"/>
        <v xml:space="preserve"> </v>
      </c>
      <c r="BS1450" s="120" t="str">
        <f t="shared" si="803"/>
        <v xml:space="preserve"> </v>
      </c>
      <c r="BU1450" s="74" t="str">
        <f t="shared" si="804"/>
        <v xml:space="preserve"> </v>
      </c>
      <c r="BV1450" s="120" t="str">
        <f t="shared" si="805"/>
        <v xml:space="preserve"> </v>
      </c>
      <c r="BW1450" s="120" t="str">
        <f t="shared" si="806"/>
        <v xml:space="preserve">  </v>
      </c>
      <c r="BY1450" s="74" t="str">
        <f t="shared" si="807"/>
        <v xml:space="preserve"> </v>
      </c>
      <c r="BZ1450" s="120" t="str">
        <f t="shared" si="808"/>
        <v xml:space="preserve"> </v>
      </c>
      <c r="CA1450" s="120" t="str">
        <f t="shared" si="809"/>
        <v xml:space="preserve"> </v>
      </c>
      <c r="CC1450" s="115" t="str">
        <f t="shared" si="810"/>
        <v xml:space="preserve"> </v>
      </c>
      <c r="CD1450" s="120" t="str">
        <f t="shared" si="811"/>
        <v xml:space="preserve"> </v>
      </c>
      <c r="CE1450" s="417" t="str">
        <f t="shared" si="812"/>
        <v xml:space="preserve"> </v>
      </c>
      <c r="CF1450" s="115"/>
      <c r="CG1450" s="115" t="str">
        <f t="shared" si="813"/>
        <v xml:space="preserve"> </v>
      </c>
      <c r="CH1450" s="120" t="str">
        <f t="shared" si="814"/>
        <v xml:space="preserve"> </v>
      </c>
      <c r="CI1450" s="417" t="str">
        <f t="shared" si="815"/>
        <v xml:space="preserve"> </v>
      </c>
      <c r="CJ1450" s="115"/>
      <c r="CK1450" s="115" t="str">
        <f t="shared" si="816"/>
        <v xml:space="preserve"> </v>
      </c>
      <c r="CL1450" s="120" t="str">
        <f t="shared" si="817"/>
        <v xml:space="preserve"> </v>
      </c>
      <c r="CM1450" s="417" t="str">
        <f t="shared" si="784"/>
        <v xml:space="preserve"> </v>
      </c>
      <c r="IS1450" s="108">
        <v>108</v>
      </c>
    </row>
    <row r="1451" spans="2:253" s="74" customFormat="1" ht="17.100000000000001" hidden="1" customHeight="1" x14ac:dyDescent="0.25">
      <c r="B1451" s="524">
        <f>IF(AND('KB Duct Parts'!D26&gt;0,'KB Duct Parts'!$BL$14=2),'KB Duct Parts'!D26,0)</f>
        <v>0</v>
      </c>
      <c r="C1451" s="529" t="s">
        <v>943</v>
      </c>
      <c r="D1451" s="506" t="str">
        <f t="shared" si="785"/>
        <v>10012SS</v>
      </c>
      <c r="E1451" s="524" t="s">
        <v>869</v>
      </c>
      <c r="F1451" s="508" t="str">
        <f t="shared" si="786"/>
        <v xml:space="preserve"> </v>
      </c>
      <c r="G1451" s="537" t="s">
        <v>652</v>
      </c>
      <c r="H1451" s="524" t="s">
        <v>923</v>
      </c>
      <c r="I1451" s="1035"/>
      <c r="J1451" s="1036"/>
      <c r="K1451" s="531" t="s">
        <v>882</v>
      </c>
      <c r="L1451" s="535"/>
      <c r="M1451" s="517" t="str">
        <f t="shared" si="798"/>
        <v>Y</v>
      </c>
      <c r="N1451" s="514">
        <f t="shared" si="787"/>
        <v>145.6</v>
      </c>
      <c r="O1451" s="514">
        <f t="shared" si="792"/>
        <v>0</v>
      </c>
      <c r="P1451" s="680">
        <f>'KB Duct Parts'!$AE$3</f>
        <v>0</v>
      </c>
      <c r="Q1451" s="681">
        <f t="shared" si="788"/>
        <v>0</v>
      </c>
      <c r="R1451" s="682">
        <f t="shared" si="789"/>
        <v>0</v>
      </c>
      <c r="S1451" s="716">
        <f t="shared" si="799"/>
        <v>0.35</v>
      </c>
      <c r="T1451" s="679">
        <f t="shared" si="790"/>
        <v>0</v>
      </c>
      <c r="U1451" s="679">
        <f t="shared" si="791"/>
        <v>0</v>
      </c>
      <c r="Y1451" s="120"/>
      <c r="AD1451" s="80"/>
      <c r="AE1451" s="77"/>
      <c r="AF1451" s="370"/>
      <c r="AG1451" s="375"/>
      <c r="AH1451" s="379"/>
      <c r="AI1451" s="383"/>
      <c r="AJ1451" s="388"/>
      <c r="AK1451" s="392"/>
      <c r="AL1451" s="388"/>
      <c r="AM1451" s="363">
        <f t="shared" si="818"/>
        <v>1</v>
      </c>
      <c r="AN1451" s="578">
        <v>145.6</v>
      </c>
      <c r="AO1451" s="78">
        <f t="shared" si="800"/>
        <v>0</v>
      </c>
      <c r="AP1451" s="78">
        <f t="shared" si="793"/>
        <v>0</v>
      </c>
      <c r="AQ1451" s="78">
        <f t="shared" si="794"/>
        <v>0</v>
      </c>
      <c r="AR1451" s="78">
        <f t="shared" si="795"/>
        <v>0</v>
      </c>
      <c r="AS1451" s="78">
        <f t="shared" si="796"/>
        <v>0</v>
      </c>
      <c r="AT1451" s="78">
        <f t="shared" si="797"/>
        <v>0</v>
      </c>
      <c r="AU1451" s="74" t="s">
        <v>717</v>
      </c>
      <c r="AV1451" s="115"/>
      <c r="AW1451" s="395"/>
      <c r="AX1451" s="395">
        <v>0</v>
      </c>
      <c r="AY1451" s="395">
        <v>0</v>
      </c>
      <c r="AZ1451" s="395">
        <v>0</v>
      </c>
      <c r="BA1451" s="395">
        <v>0</v>
      </c>
      <c r="BB1451" s="395">
        <v>0</v>
      </c>
      <c r="BC1451" s="395">
        <v>0</v>
      </c>
      <c r="BD1451" s="115"/>
      <c r="BE1451" s="115"/>
      <c r="BF1451" s="115"/>
      <c r="BG1451" s="115"/>
      <c r="BH1451" s="115"/>
      <c r="BI1451" s="115"/>
      <c r="BJ1451" s="115"/>
      <c r="BK1451" s="115"/>
      <c r="BQ1451" s="74" t="str">
        <f t="shared" si="801"/>
        <v xml:space="preserve"> </v>
      </c>
      <c r="BR1451" s="120" t="str">
        <f t="shared" si="802"/>
        <v xml:space="preserve"> </v>
      </c>
      <c r="BS1451" s="120" t="str">
        <f t="shared" si="803"/>
        <v xml:space="preserve"> </v>
      </c>
      <c r="BU1451" s="74" t="str">
        <f t="shared" si="804"/>
        <v xml:space="preserve"> </v>
      </c>
      <c r="BV1451" s="120" t="str">
        <f t="shared" si="805"/>
        <v xml:space="preserve"> </v>
      </c>
      <c r="BW1451" s="120" t="str">
        <f t="shared" si="806"/>
        <v xml:space="preserve">  </v>
      </c>
      <c r="BY1451" s="74" t="str">
        <f t="shared" si="807"/>
        <v xml:space="preserve"> </v>
      </c>
      <c r="BZ1451" s="120" t="str">
        <f t="shared" si="808"/>
        <v xml:space="preserve"> </v>
      </c>
      <c r="CA1451" s="120" t="str">
        <f t="shared" si="809"/>
        <v xml:space="preserve"> </v>
      </c>
      <c r="CC1451" s="115" t="str">
        <f t="shared" si="810"/>
        <v xml:space="preserve"> </v>
      </c>
      <c r="CD1451" s="120" t="str">
        <f t="shared" si="811"/>
        <v xml:space="preserve"> </v>
      </c>
      <c r="CE1451" s="417" t="str">
        <f t="shared" si="812"/>
        <v xml:space="preserve"> </v>
      </c>
      <c r="CF1451" s="115"/>
      <c r="CG1451" s="115" t="str">
        <f t="shared" si="813"/>
        <v xml:space="preserve"> </v>
      </c>
      <c r="CH1451" s="120" t="str">
        <f t="shared" si="814"/>
        <v xml:space="preserve"> </v>
      </c>
      <c r="CI1451" s="417" t="str">
        <f t="shared" si="815"/>
        <v xml:space="preserve"> </v>
      </c>
      <c r="CJ1451" s="115"/>
      <c r="CK1451" s="115" t="str">
        <f t="shared" si="816"/>
        <v xml:space="preserve"> </v>
      </c>
      <c r="CL1451" s="120" t="str">
        <f t="shared" si="817"/>
        <v xml:space="preserve"> </v>
      </c>
      <c r="CM1451" s="417" t="str">
        <f t="shared" ref="CM1451:CM1514" si="819">IF(AT1451&gt;0,AT1451," ")</f>
        <v xml:space="preserve"> </v>
      </c>
      <c r="IS1451" s="108">
        <v>118</v>
      </c>
    </row>
    <row r="1452" spans="2:253" s="74" customFormat="1" ht="17.100000000000001" hidden="1" customHeight="1" x14ac:dyDescent="0.25">
      <c r="B1452" s="524">
        <f>IF(AND('KB Duct Parts'!D27&gt;0,'KB Duct Parts'!$BL$14=2),'KB Duct Parts'!D27,0)</f>
        <v>0</v>
      </c>
      <c r="C1452" s="529" t="s">
        <v>944</v>
      </c>
      <c r="D1452" s="506" t="str">
        <f t="shared" si="785"/>
        <v>10013SS</v>
      </c>
      <c r="E1452" s="524" t="s">
        <v>870</v>
      </c>
      <c r="F1452" s="508" t="str">
        <f t="shared" si="786"/>
        <v xml:space="preserve"> </v>
      </c>
      <c r="G1452" s="537" t="s">
        <v>652</v>
      </c>
      <c r="H1452" s="524" t="s">
        <v>923</v>
      </c>
      <c r="I1452" s="1035"/>
      <c r="J1452" s="1036"/>
      <c r="K1452" s="531" t="s">
        <v>882</v>
      </c>
      <c r="L1452" s="535"/>
      <c r="M1452" s="517" t="str">
        <f t="shared" si="798"/>
        <v>Y</v>
      </c>
      <c r="N1452" s="514">
        <f t="shared" si="787"/>
        <v>166.5</v>
      </c>
      <c r="O1452" s="514">
        <f t="shared" si="792"/>
        <v>0</v>
      </c>
      <c r="P1452" s="680">
        <f>'KB Duct Parts'!$AE$3</f>
        <v>0</v>
      </c>
      <c r="Q1452" s="681">
        <f t="shared" si="788"/>
        <v>0</v>
      </c>
      <c r="R1452" s="682">
        <f t="shared" si="789"/>
        <v>0</v>
      </c>
      <c r="S1452" s="716">
        <f t="shared" si="799"/>
        <v>0.35</v>
      </c>
      <c r="T1452" s="679">
        <f t="shared" si="790"/>
        <v>0</v>
      </c>
      <c r="U1452" s="679">
        <f t="shared" si="791"/>
        <v>0</v>
      </c>
      <c r="Y1452" s="120"/>
      <c r="AD1452" s="80"/>
      <c r="AE1452" s="77"/>
      <c r="AF1452" s="370"/>
      <c r="AG1452" s="375"/>
      <c r="AH1452" s="379"/>
      <c r="AI1452" s="383"/>
      <c r="AJ1452" s="388"/>
      <c r="AK1452" s="392"/>
      <c r="AL1452" s="388"/>
      <c r="AM1452" s="363">
        <f t="shared" si="818"/>
        <v>1</v>
      </c>
      <c r="AN1452" s="578">
        <v>166.5</v>
      </c>
      <c r="AO1452" s="78">
        <f t="shared" si="800"/>
        <v>0</v>
      </c>
      <c r="AP1452" s="78">
        <f t="shared" si="793"/>
        <v>0</v>
      </c>
      <c r="AQ1452" s="78">
        <f t="shared" si="794"/>
        <v>0</v>
      </c>
      <c r="AR1452" s="78">
        <f t="shared" si="795"/>
        <v>0</v>
      </c>
      <c r="AS1452" s="78">
        <f t="shared" si="796"/>
        <v>0</v>
      </c>
      <c r="AT1452" s="78">
        <f t="shared" si="797"/>
        <v>0</v>
      </c>
      <c r="AU1452" s="74" t="s">
        <v>717</v>
      </c>
      <c r="AV1452" s="115"/>
      <c r="AW1452" s="395"/>
      <c r="AX1452" s="395">
        <v>0</v>
      </c>
      <c r="AY1452" s="395">
        <v>0</v>
      </c>
      <c r="AZ1452" s="395">
        <v>0</v>
      </c>
      <c r="BA1452" s="395">
        <v>0</v>
      </c>
      <c r="BB1452" s="395">
        <v>0</v>
      </c>
      <c r="BC1452" s="395">
        <v>0</v>
      </c>
      <c r="BD1452" s="115"/>
      <c r="BE1452" s="115"/>
      <c r="BF1452" s="115"/>
      <c r="BG1452" s="115"/>
      <c r="BH1452" s="115"/>
      <c r="BI1452" s="115"/>
      <c r="BJ1452" s="115"/>
      <c r="BK1452" s="115"/>
      <c r="BQ1452" s="74" t="str">
        <f t="shared" si="801"/>
        <v xml:space="preserve"> </v>
      </c>
      <c r="BR1452" s="120" t="str">
        <f t="shared" si="802"/>
        <v xml:space="preserve"> </v>
      </c>
      <c r="BS1452" s="120" t="str">
        <f t="shared" si="803"/>
        <v xml:space="preserve"> </v>
      </c>
      <c r="BU1452" s="74" t="str">
        <f t="shared" si="804"/>
        <v xml:space="preserve"> </v>
      </c>
      <c r="BV1452" s="120" t="str">
        <f t="shared" si="805"/>
        <v xml:space="preserve"> </v>
      </c>
      <c r="BW1452" s="120" t="str">
        <f t="shared" si="806"/>
        <v xml:space="preserve">  </v>
      </c>
      <c r="BY1452" s="74" t="str">
        <f t="shared" si="807"/>
        <v xml:space="preserve"> </v>
      </c>
      <c r="BZ1452" s="120" t="str">
        <f t="shared" si="808"/>
        <v xml:space="preserve"> </v>
      </c>
      <c r="CA1452" s="120" t="str">
        <f t="shared" si="809"/>
        <v xml:space="preserve"> </v>
      </c>
      <c r="CC1452" s="115" t="str">
        <f t="shared" si="810"/>
        <v xml:space="preserve"> </v>
      </c>
      <c r="CD1452" s="120" t="str">
        <f t="shared" si="811"/>
        <v xml:space="preserve"> </v>
      </c>
      <c r="CE1452" s="417" t="str">
        <f t="shared" si="812"/>
        <v xml:space="preserve"> </v>
      </c>
      <c r="CF1452" s="115"/>
      <c r="CG1452" s="115" t="str">
        <f t="shared" si="813"/>
        <v xml:space="preserve"> </v>
      </c>
      <c r="CH1452" s="120" t="str">
        <f t="shared" si="814"/>
        <v xml:space="preserve"> </v>
      </c>
      <c r="CI1452" s="417" t="str">
        <f t="shared" si="815"/>
        <v xml:space="preserve"> </v>
      </c>
      <c r="CJ1452" s="115"/>
      <c r="CK1452" s="115" t="str">
        <f t="shared" si="816"/>
        <v xml:space="preserve"> </v>
      </c>
      <c r="CL1452" s="120" t="str">
        <f t="shared" si="817"/>
        <v xml:space="preserve"> </v>
      </c>
      <c r="CM1452" s="417" t="str">
        <f t="shared" si="819"/>
        <v xml:space="preserve"> </v>
      </c>
      <c r="IS1452" s="108">
        <v>135</v>
      </c>
    </row>
    <row r="1453" spans="2:253" s="74" customFormat="1" ht="17.100000000000001" hidden="1" customHeight="1" x14ac:dyDescent="0.25">
      <c r="B1453" s="524">
        <f>IF(AND('KB Duct Parts'!D28&gt;0,'KB Duct Parts'!$BL$14=2),'KB Duct Parts'!D28,0)</f>
        <v>0</v>
      </c>
      <c r="C1453" s="529" t="s">
        <v>945</v>
      </c>
      <c r="D1453" s="506" t="str">
        <f t="shared" si="785"/>
        <v>10014SS</v>
      </c>
      <c r="E1453" s="524" t="s">
        <v>871</v>
      </c>
      <c r="F1453" s="508" t="str">
        <f t="shared" si="786"/>
        <v xml:space="preserve"> </v>
      </c>
      <c r="G1453" s="537" t="s">
        <v>652</v>
      </c>
      <c r="H1453" s="524" t="s">
        <v>923</v>
      </c>
      <c r="I1453" s="1035"/>
      <c r="J1453" s="1036"/>
      <c r="K1453" s="531" t="s">
        <v>882</v>
      </c>
      <c r="L1453" s="535"/>
      <c r="M1453" s="517" t="str">
        <f t="shared" si="798"/>
        <v>Y</v>
      </c>
      <c r="N1453" s="514">
        <f t="shared" si="787"/>
        <v>187.3</v>
      </c>
      <c r="O1453" s="514">
        <f t="shared" si="792"/>
        <v>0</v>
      </c>
      <c r="P1453" s="680">
        <f>'KB Duct Parts'!$AE$3</f>
        <v>0</v>
      </c>
      <c r="Q1453" s="681">
        <f t="shared" si="788"/>
        <v>0</v>
      </c>
      <c r="R1453" s="682">
        <f t="shared" si="789"/>
        <v>0</v>
      </c>
      <c r="S1453" s="716">
        <f t="shared" si="799"/>
        <v>0.35</v>
      </c>
      <c r="T1453" s="679">
        <f t="shared" si="790"/>
        <v>0</v>
      </c>
      <c r="U1453" s="679">
        <f t="shared" si="791"/>
        <v>0</v>
      </c>
      <c r="Y1453" s="120"/>
      <c r="AD1453" s="80"/>
      <c r="AE1453" s="77"/>
      <c r="AF1453" s="370"/>
      <c r="AG1453" s="375"/>
      <c r="AH1453" s="379"/>
      <c r="AI1453" s="383"/>
      <c r="AJ1453" s="388"/>
      <c r="AK1453" s="392"/>
      <c r="AL1453" s="388"/>
      <c r="AM1453" s="363">
        <f t="shared" si="818"/>
        <v>1</v>
      </c>
      <c r="AN1453" s="578">
        <v>187.3</v>
      </c>
      <c r="AO1453" s="78">
        <f t="shared" si="800"/>
        <v>0</v>
      </c>
      <c r="AP1453" s="78">
        <f t="shared" si="793"/>
        <v>0</v>
      </c>
      <c r="AQ1453" s="78">
        <f t="shared" si="794"/>
        <v>0</v>
      </c>
      <c r="AR1453" s="78">
        <f t="shared" si="795"/>
        <v>0</v>
      </c>
      <c r="AS1453" s="78">
        <f t="shared" si="796"/>
        <v>0</v>
      </c>
      <c r="AT1453" s="78">
        <f t="shared" si="797"/>
        <v>0</v>
      </c>
      <c r="AU1453" s="74" t="s">
        <v>717</v>
      </c>
      <c r="AV1453" s="115"/>
      <c r="AW1453" s="395"/>
      <c r="AX1453" s="395">
        <v>0</v>
      </c>
      <c r="AY1453" s="395">
        <v>0</v>
      </c>
      <c r="AZ1453" s="395">
        <v>0</v>
      </c>
      <c r="BA1453" s="395">
        <v>0</v>
      </c>
      <c r="BB1453" s="395">
        <v>0</v>
      </c>
      <c r="BC1453" s="395">
        <v>0</v>
      </c>
      <c r="BD1453" s="115"/>
      <c r="BE1453" s="115"/>
      <c r="BF1453" s="115"/>
      <c r="BG1453" s="115"/>
      <c r="BH1453" s="115"/>
      <c r="BI1453" s="115"/>
      <c r="BJ1453" s="115"/>
      <c r="BK1453" s="115"/>
      <c r="BQ1453" s="74" t="str">
        <f t="shared" si="801"/>
        <v xml:space="preserve"> </v>
      </c>
      <c r="BR1453" s="120" t="str">
        <f t="shared" si="802"/>
        <v xml:space="preserve"> </v>
      </c>
      <c r="BS1453" s="120" t="str">
        <f t="shared" si="803"/>
        <v xml:space="preserve"> </v>
      </c>
      <c r="BU1453" s="74" t="str">
        <f t="shared" si="804"/>
        <v xml:space="preserve"> </v>
      </c>
      <c r="BV1453" s="120" t="str">
        <f t="shared" si="805"/>
        <v xml:space="preserve"> </v>
      </c>
      <c r="BW1453" s="120" t="str">
        <f t="shared" si="806"/>
        <v xml:space="preserve">  </v>
      </c>
      <c r="BY1453" s="74" t="str">
        <f t="shared" si="807"/>
        <v xml:space="preserve"> </v>
      </c>
      <c r="BZ1453" s="120" t="str">
        <f t="shared" si="808"/>
        <v xml:space="preserve"> </v>
      </c>
      <c r="CA1453" s="120" t="str">
        <f t="shared" si="809"/>
        <v xml:space="preserve"> </v>
      </c>
      <c r="CC1453" s="115" t="str">
        <f t="shared" si="810"/>
        <v xml:space="preserve"> </v>
      </c>
      <c r="CD1453" s="120" t="str">
        <f t="shared" si="811"/>
        <v xml:space="preserve"> </v>
      </c>
      <c r="CE1453" s="417" t="str">
        <f t="shared" si="812"/>
        <v xml:space="preserve"> </v>
      </c>
      <c r="CF1453" s="115"/>
      <c r="CG1453" s="115" t="str">
        <f t="shared" si="813"/>
        <v xml:space="preserve"> </v>
      </c>
      <c r="CH1453" s="120" t="str">
        <f t="shared" si="814"/>
        <v xml:space="preserve"> </v>
      </c>
      <c r="CI1453" s="417" t="str">
        <f t="shared" si="815"/>
        <v xml:space="preserve"> </v>
      </c>
      <c r="CJ1453" s="115"/>
      <c r="CK1453" s="115" t="str">
        <f t="shared" si="816"/>
        <v xml:space="preserve"> </v>
      </c>
      <c r="CL1453" s="120" t="str">
        <f t="shared" si="817"/>
        <v xml:space="preserve"> </v>
      </c>
      <c r="CM1453" s="417" t="str">
        <f t="shared" si="819"/>
        <v xml:space="preserve"> </v>
      </c>
      <c r="IS1453" s="108">
        <v>152</v>
      </c>
    </row>
    <row r="1454" spans="2:253" s="74" customFormat="1" ht="17.100000000000001" hidden="1" customHeight="1" x14ac:dyDescent="0.25">
      <c r="B1454" s="524">
        <f>IF(AND('KB Duct Parts'!D29&gt;0,'KB Duct Parts'!$BL$14=2),'KB Duct Parts'!D29,0)</f>
        <v>0</v>
      </c>
      <c r="C1454" s="529" t="s">
        <v>946</v>
      </c>
      <c r="D1454" s="506" t="str">
        <f t="shared" si="785"/>
        <v>10015SS</v>
      </c>
      <c r="E1454" s="524" t="s">
        <v>872</v>
      </c>
      <c r="F1454" s="508" t="str">
        <f t="shared" si="786"/>
        <v xml:space="preserve"> </v>
      </c>
      <c r="G1454" s="537" t="s">
        <v>652</v>
      </c>
      <c r="H1454" s="524" t="s">
        <v>923</v>
      </c>
      <c r="I1454" s="1035"/>
      <c r="J1454" s="1036"/>
      <c r="K1454" s="531" t="s">
        <v>882</v>
      </c>
      <c r="L1454" s="535"/>
      <c r="M1454" s="517" t="str">
        <f t="shared" si="798"/>
        <v>Y</v>
      </c>
      <c r="N1454" s="514">
        <f t="shared" si="787"/>
        <v>214.5</v>
      </c>
      <c r="O1454" s="514">
        <f t="shared" si="792"/>
        <v>0</v>
      </c>
      <c r="P1454" s="680">
        <f>'KB Duct Parts'!$AE$3</f>
        <v>0</v>
      </c>
      <c r="Q1454" s="681">
        <f t="shared" si="788"/>
        <v>0</v>
      </c>
      <c r="R1454" s="682">
        <f t="shared" si="789"/>
        <v>0</v>
      </c>
      <c r="S1454" s="716">
        <f t="shared" si="799"/>
        <v>0.35</v>
      </c>
      <c r="T1454" s="679">
        <f t="shared" si="790"/>
        <v>0</v>
      </c>
      <c r="U1454" s="679">
        <f t="shared" si="791"/>
        <v>0</v>
      </c>
      <c r="Y1454" s="120"/>
      <c r="AD1454" s="80"/>
      <c r="AE1454" s="77"/>
      <c r="AF1454" s="370"/>
      <c r="AG1454" s="375"/>
      <c r="AH1454" s="379"/>
      <c r="AI1454" s="383"/>
      <c r="AJ1454" s="388"/>
      <c r="AK1454" s="392"/>
      <c r="AL1454" s="388"/>
      <c r="AM1454" s="363">
        <f t="shared" si="818"/>
        <v>1</v>
      </c>
      <c r="AN1454" s="578">
        <v>214.5</v>
      </c>
      <c r="AO1454" s="78">
        <f t="shared" si="800"/>
        <v>0</v>
      </c>
      <c r="AP1454" s="78">
        <f t="shared" si="793"/>
        <v>0</v>
      </c>
      <c r="AQ1454" s="78">
        <f t="shared" si="794"/>
        <v>0</v>
      </c>
      <c r="AR1454" s="78">
        <f t="shared" si="795"/>
        <v>0</v>
      </c>
      <c r="AS1454" s="78">
        <f t="shared" si="796"/>
        <v>0</v>
      </c>
      <c r="AT1454" s="78">
        <f t="shared" si="797"/>
        <v>0</v>
      </c>
      <c r="AU1454" s="74" t="s">
        <v>717</v>
      </c>
      <c r="AV1454" s="115"/>
      <c r="AW1454" s="395"/>
      <c r="AX1454" s="395">
        <v>0</v>
      </c>
      <c r="AY1454" s="395">
        <v>0</v>
      </c>
      <c r="AZ1454" s="395">
        <v>0</v>
      </c>
      <c r="BA1454" s="395">
        <v>0</v>
      </c>
      <c r="BB1454" s="395">
        <v>0</v>
      </c>
      <c r="BC1454" s="395">
        <v>0</v>
      </c>
      <c r="BD1454" s="115"/>
      <c r="BE1454" s="115"/>
      <c r="BF1454" s="115"/>
      <c r="BG1454" s="115"/>
      <c r="BH1454" s="115"/>
      <c r="BI1454" s="115"/>
      <c r="BJ1454" s="115"/>
      <c r="BK1454" s="115"/>
      <c r="BQ1454" s="74" t="str">
        <f t="shared" si="801"/>
        <v xml:space="preserve"> </v>
      </c>
      <c r="BR1454" s="120" t="str">
        <f t="shared" si="802"/>
        <v xml:space="preserve"> </v>
      </c>
      <c r="BS1454" s="120" t="str">
        <f t="shared" si="803"/>
        <v xml:space="preserve"> </v>
      </c>
      <c r="BU1454" s="74" t="str">
        <f t="shared" si="804"/>
        <v xml:space="preserve"> </v>
      </c>
      <c r="BV1454" s="120" t="str">
        <f t="shared" si="805"/>
        <v xml:space="preserve"> </v>
      </c>
      <c r="BW1454" s="120" t="str">
        <f t="shared" si="806"/>
        <v xml:space="preserve">  </v>
      </c>
      <c r="BY1454" s="74" t="str">
        <f t="shared" si="807"/>
        <v xml:space="preserve"> </v>
      </c>
      <c r="BZ1454" s="120" t="str">
        <f t="shared" si="808"/>
        <v xml:space="preserve"> </v>
      </c>
      <c r="CA1454" s="120" t="str">
        <f t="shared" si="809"/>
        <v xml:space="preserve"> </v>
      </c>
      <c r="CC1454" s="115" t="str">
        <f t="shared" si="810"/>
        <v xml:space="preserve"> </v>
      </c>
      <c r="CD1454" s="120" t="str">
        <f t="shared" si="811"/>
        <v xml:space="preserve"> </v>
      </c>
      <c r="CE1454" s="417" t="str">
        <f t="shared" si="812"/>
        <v xml:space="preserve"> </v>
      </c>
      <c r="CF1454" s="115"/>
      <c r="CG1454" s="115" t="str">
        <f t="shared" si="813"/>
        <v xml:space="preserve"> </v>
      </c>
      <c r="CH1454" s="120" t="str">
        <f t="shared" si="814"/>
        <v xml:space="preserve"> </v>
      </c>
      <c r="CI1454" s="417" t="str">
        <f t="shared" si="815"/>
        <v xml:space="preserve"> </v>
      </c>
      <c r="CJ1454" s="115"/>
      <c r="CK1454" s="115" t="str">
        <f t="shared" si="816"/>
        <v xml:space="preserve"> </v>
      </c>
      <c r="CL1454" s="120" t="str">
        <f t="shared" si="817"/>
        <v xml:space="preserve"> </v>
      </c>
      <c r="CM1454" s="417" t="str">
        <f t="shared" si="819"/>
        <v xml:space="preserve"> </v>
      </c>
      <c r="IS1454" s="108">
        <v>174</v>
      </c>
    </row>
    <row r="1455" spans="2:253" s="74" customFormat="1" ht="17.100000000000001" hidden="1" customHeight="1" x14ac:dyDescent="0.25">
      <c r="B1455" s="524">
        <f>IF(AND('KB Duct Parts'!D30&gt;0,'KB Duct Parts'!$BL$14=2),'KB Duct Parts'!D30,0)</f>
        <v>0</v>
      </c>
      <c r="C1455" s="529" t="s">
        <v>947</v>
      </c>
      <c r="D1455" s="506" t="str">
        <f t="shared" si="785"/>
        <v>10016SS</v>
      </c>
      <c r="E1455" s="524" t="s">
        <v>873</v>
      </c>
      <c r="F1455" s="508" t="str">
        <f t="shared" si="786"/>
        <v xml:space="preserve"> </v>
      </c>
      <c r="G1455" s="537" t="s">
        <v>652</v>
      </c>
      <c r="H1455" s="524" t="s">
        <v>923</v>
      </c>
      <c r="I1455" s="1035"/>
      <c r="J1455" s="1036"/>
      <c r="K1455" s="531" t="s">
        <v>882</v>
      </c>
      <c r="L1455" s="535"/>
      <c r="M1455" s="517" t="str">
        <f t="shared" si="798"/>
        <v>Y</v>
      </c>
      <c r="N1455" s="514">
        <f t="shared" si="787"/>
        <v>243</v>
      </c>
      <c r="O1455" s="514">
        <f t="shared" si="792"/>
        <v>0</v>
      </c>
      <c r="P1455" s="680">
        <f>'KB Duct Parts'!$AE$3</f>
        <v>0</v>
      </c>
      <c r="Q1455" s="681">
        <f t="shared" si="788"/>
        <v>0</v>
      </c>
      <c r="R1455" s="682">
        <f t="shared" si="789"/>
        <v>0</v>
      </c>
      <c r="S1455" s="716">
        <f t="shared" si="799"/>
        <v>0.35</v>
      </c>
      <c r="T1455" s="679">
        <f t="shared" si="790"/>
        <v>0</v>
      </c>
      <c r="U1455" s="679">
        <f t="shared" si="791"/>
        <v>0</v>
      </c>
      <c r="Y1455" s="120"/>
      <c r="AD1455" s="80"/>
      <c r="AE1455" s="77"/>
      <c r="AF1455" s="370"/>
      <c r="AG1455" s="375"/>
      <c r="AH1455" s="379"/>
      <c r="AI1455" s="383"/>
      <c r="AJ1455" s="388"/>
      <c r="AK1455" s="392"/>
      <c r="AL1455" s="388"/>
      <c r="AM1455" s="363">
        <f t="shared" si="818"/>
        <v>1</v>
      </c>
      <c r="AN1455" s="578">
        <v>243</v>
      </c>
      <c r="AO1455" s="78">
        <f t="shared" si="800"/>
        <v>0</v>
      </c>
      <c r="AP1455" s="78">
        <f t="shared" si="793"/>
        <v>0</v>
      </c>
      <c r="AQ1455" s="78">
        <f t="shared" si="794"/>
        <v>0</v>
      </c>
      <c r="AR1455" s="78">
        <f t="shared" si="795"/>
        <v>0</v>
      </c>
      <c r="AS1455" s="78">
        <f t="shared" si="796"/>
        <v>0</v>
      </c>
      <c r="AT1455" s="78">
        <f t="shared" si="797"/>
        <v>0</v>
      </c>
      <c r="AU1455" s="74" t="s">
        <v>717</v>
      </c>
      <c r="AV1455" s="115"/>
      <c r="AW1455" s="395"/>
      <c r="AX1455" s="395">
        <v>0</v>
      </c>
      <c r="AY1455" s="395">
        <v>0</v>
      </c>
      <c r="AZ1455" s="395">
        <v>0</v>
      </c>
      <c r="BA1455" s="395">
        <v>0</v>
      </c>
      <c r="BB1455" s="395">
        <v>0</v>
      </c>
      <c r="BC1455" s="395">
        <v>0</v>
      </c>
      <c r="BD1455" s="115"/>
      <c r="BE1455" s="115"/>
      <c r="BF1455" s="115"/>
      <c r="BG1455" s="115"/>
      <c r="BH1455" s="115"/>
      <c r="BI1455" s="115"/>
      <c r="BJ1455" s="115"/>
      <c r="BK1455" s="115"/>
      <c r="BQ1455" s="74" t="str">
        <f t="shared" si="801"/>
        <v xml:space="preserve"> </v>
      </c>
      <c r="BR1455" s="120" t="str">
        <f t="shared" si="802"/>
        <v xml:space="preserve"> </v>
      </c>
      <c r="BS1455" s="120" t="str">
        <f t="shared" si="803"/>
        <v xml:space="preserve"> </v>
      </c>
      <c r="BU1455" s="74" t="str">
        <f t="shared" si="804"/>
        <v xml:space="preserve"> </v>
      </c>
      <c r="BV1455" s="120" t="str">
        <f t="shared" si="805"/>
        <v xml:space="preserve"> </v>
      </c>
      <c r="BW1455" s="120" t="str">
        <f t="shared" si="806"/>
        <v xml:space="preserve">  </v>
      </c>
      <c r="BY1455" s="74" t="str">
        <f t="shared" si="807"/>
        <v xml:space="preserve"> </v>
      </c>
      <c r="BZ1455" s="120" t="str">
        <f t="shared" si="808"/>
        <v xml:space="preserve"> </v>
      </c>
      <c r="CA1455" s="120" t="str">
        <f t="shared" si="809"/>
        <v xml:space="preserve"> </v>
      </c>
      <c r="CC1455" s="115" t="str">
        <f t="shared" si="810"/>
        <v xml:space="preserve"> </v>
      </c>
      <c r="CD1455" s="120" t="str">
        <f t="shared" si="811"/>
        <v xml:space="preserve"> </v>
      </c>
      <c r="CE1455" s="417" t="str">
        <f t="shared" si="812"/>
        <v xml:space="preserve"> </v>
      </c>
      <c r="CF1455" s="115"/>
      <c r="CG1455" s="115" t="str">
        <f t="shared" si="813"/>
        <v xml:space="preserve"> </v>
      </c>
      <c r="CH1455" s="120" t="str">
        <f t="shared" si="814"/>
        <v xml:space="preserve"> </v>
      </c>
      <c r="CI1455" s="417" t="str">
        <f t="shared" si="815"/>
        <v xml:space="preserve"> </v>
      </c>
      <c r="CJ1455" s="115"/>
      <c r="CK1455" s="115" t="str">
        <f t="shared" si="816"/>
        <v xml:space="preserve"> </v>
      </c>
      <c r="CL1455" s="120" t="str">
        <f t="shared" si="817"/>
        <v xml:space="preserve"> </v>
      </c>
      <c r="CM1455" s="417" t="str">
        <f t="shared" si="819"/>
        <v xml:space="preserve"> </v>
      </c>
      <c r="IS1455" s="108">
        <v>197</v>
      </c>
    </row>
    <row r="1456" spans="2:253" s="74" customFormat="1" ht="17.100000000000001" hidden="1" customHeight="1" x14ac:dyDescent="0.25">
      <c r="B1456" s="524">
        <f>IF(AND('KB Duct Parts'!D31&gt;0,'KB Duct Parts'!$BL$14=2),'KB Duct Parts'!D31,0)</f>
        <v>0</v>
      </c>
      <c r="C1456" s="529" t="s">
        <v>948</v>
      </c>
      <c r="D1456" s="506" t="str">
        <f t="shared" si="785"/>
        <v>10017SS</v>
      </c>
      <c r="E1456" s="524" t="s">
        <v>874</v>
      </c>
      <c r="F1456" s="508" t="str">
        <f t="shared" si="786"/>
        <v xml:space="preserve"> </v>
      </c>
      <c r="G1456" s="537" t="s">
        <v>652</v>
      </c>
      <c r="H1456" s="524" t="s">
        <v>923</v>
      </c>
      <c r="I1456" s="1035"/>
      <c r="J1456" s="1036"/>
      <c r="K1456" s="531" t="s">
        <v>882</v>
      </c>
      <c r="L1456" s="535"/>
      <c r="M1456" s="517" t="str">
        <f t="shared" si="798"/>
        <v>Y</v>
      </c>
      <c r="N1456" s="514">
        <f t="shared" si="787"/>
        <v>255.2</v>
      </c>
      <c r="O1456" s="514">
        <f t="shared" si="792"/>
        <v>0</v>
      </c>
      <c r="P1456" s="680">
        <f>'KB Duct Parts'!$AE$3</f>
        <v>0</v>
      </c>
      <c r="Q1456" s="681">
        <f t="shared" si="788"/>
        <v>0</v>
      </c>
      <c r="R1456" s="682">
        <f t="shared" si="789"/>
        <v>0</v>
      </c>
      <c r="S1456" s="716">
        <f t="shared" si="799"/>
        <v>0.35</v>
      </c>
      <c r="T1456" s="679">
        <f t="shared" si="790"/>
        <v>0</v>
      </c>
      <c r="U1456" s="679">
        <f t="shared" si="791"/>
        <v>0</v>
      </c>
      <c r="Y1456" s="120"/>
      <c r="AD1456" s="80"/>
      <c r="AE1456" s="77"/>
      <c r="AF1456" s="370"/>
      <c r="AG1456" s="375"/>
      <c r="AH1456" s="379"/>
      <c r="AI1456" s="383"/>
      <c r="AJ1456" s="388"/>
      <c r="AK1456" s="392"/>
      <c r="AL1456" s="388"/>
      <c r="AM1456" s="363">
        <f t="shared" si="818"/>
        <v>1</v>
      </c>
      <c r="AN1456" s="578">
        <v>255.2</v>
      </c>
      <c r="AO1456" s="78">
        <f t="shared" si="800"/>
        <v>0</v>
      </c>
      <c r="AP1456" s="78">
        <f t="shared" si="793"/>
        <v>0</v>
      </c>
      <c r="AQ1456" s="78">
        <f t="shared" si="794"/>
        <v>0</v>
      </c>
      <c r="AR1456" s="78">
        <f t="shared" si="795"/>
        <v>0</v>
      </c>
      <c r="AS1456" s="78">
        <f t="shared" si="796"/>
        <v>0</v>
      </c>
      <c r="AT1456" s="78">
        <f t="shared" si="797"/>
        <v>0</v>
      </c>
      <c r="AU1456" s="74" t="s">
        <v>717</v>
      </c>
      <c r="AV1456" s="115"/>
      <c r="AW1456" s="395"/>
      <c r="AX1456" s="395">
        <v>0</v>
      </c>
      <c r="AY1456" s="395">
        <v>0</v>
      </c>
      <c r="AZ1456" s="395">
        <v>0</v>
      </c>
      <c r="BA1456" s="395">
        <v>0</v>
      </c>
      <c r="BB1456" s="395">
        <v>0</v>
      </c>
      <c r="BC1456" s="395">
        <v>0</v>
      </c>
      <c r="BD1456" s="115"/>
      <c r="BE1456" s="115"/>
      <c r="BF1456" s="115"/>
      <c r="BG1456" s="115"/>
      <c r="BH1456" s="115"/>
      <c r="BI1456" s="115"/>
      <c r="BJ1456" s="115"/>
      <c r="BK1456" s="115"/>
      <c r="BQ1456" s="74" t="str">
        <f t="shared" si="801"/>
        <v xml:space="preserve"> </v>
      </c>
      <c r="BR1456" s="120" t="str">
        <f t="shared" si="802"/>
        <v xml:space="preserve"> </v>
      </c>
      <c r="BS1456" s="120" t="str">
        <f t="shared" si="803"/>
        <v xml:space="preserve"> </v>
      </c>
      <c r="BU1456" s="74" t="str">
        <f t="shared" si="804"/>
        <v xml:space="preserve"> </v>
      </c>
      <c r="BV1456" s="120" t="str">
        <f t="shared" si="805"/>
        <v xml:space="preserve"> </v>
      </c>
      <c r="BW1456" s="120" t="str">
        <f t="shared" si="806"/>
        <v xml:space="preserve">  </v>
      </c>
      <c r="BY1456" s="74" t="str">
        <f t="shared" si="807"/>
        <v xml:space="preserve"> </v>
      </c>
      <c r="BZ1456" s="120" t="str">
        <f t="shared" si="808"/>
        <v xml:space="preserve"> </v>
      </c>
      <c r="CA1456" s="120" t="str">
        <f t="shared" si="809"/>
        <v xml:space="preserve"> </v>
      </c>
      <c r="CC1456" s="115" t="str">
        <f t="shared" si="810"/>
        <v xml:space="preserve"> </v>
      </c>
      <c r="CD1456" s="120" t="str">
        <f t="shared" si="811"/>
        <v xml:space="preserve"> </v>
      </c>
      <c r="CE1456" s="417" t="str">
        <f t="shared" si="812"/>
        <v xml:space="preserve"> </v>
      </c>
      <c r="CF1456" s="115"/>
      <c r="CG1456" s="115" t="str">
        <f t="shared" si="813"/>
        <v xml:space="preserve"> </v>
      </c>
      <c r="CH1456" s="120" t="str">
        <f t="shared" si="814"/>
        <v xml:space="preserve"> </v>
      </c>
      <c r="CI1456" s="417" t="str">
        <f t="shared" si="815"/>
        <v xml:space="preserve"> </v>
      </c>
      <c r="CJ1456" s="115"/>
      <c r="CK1456" s="115" t="str">
        <f t="shared" si="816"/>
        <v xml:space="preserve"> </v>
      </c>
      <c r="CL1456" s="120" t="str">
        <f t="shared" si="817"/>
        <v xml:space="preserve"> </v>
      </c>
      <c r="CM1456" s="417" t="str">
        <f t="shared" si="819"/>
        <v xml:space="preserve"> </v>
      </c>
      <c r="IS1456" s="108">
        <v>207</v>
      </c>
    </row>
    <row r="1457" spans="2:253" s="74" customFormat="1" ht="17.100000000000001" hidden="1" customHeight="1" x14ac:dyDescent="0.25">
      <c r="B1457" s="524">
        <f>IF(AND('KB Duct Parts'!D32&gt;0,'KB Duct Parts'!$BL$14=2),'KB Duct Parts'!D32,0)</f>
        <v>0</v>
      </c>
      <c r="C1457" s="529" t="s">
        <v>949</v>
      </c>
      <c r="D1457" s="506" t="str">
        <f t="shared" si="785"/>
        <v>10018SS</v>
      </c>
      <c r="E1457" s="524" t="s">
        <v>875</v>
      </c>
      <c r="F1457" s="508" t="str">
        <f t="shared" si="786"/>
        <v xml:space="preserve"> </v>
      </c>
      <c r="G1457" s="537" t="s">
        <v>652</v>
      </c>
      <c r="H1457" s="524" t="s">
        <v>923</v>
      </c>
      <c r="I1457" s="1035"/>
      <c r="J1457" s="1036"/>
      <c r="K1457" s="531" t="s">
        <v>882</v>
      </c>
      <c r="L1457" s="535"/>
      <c r="M1457" s="517" t="str">
        <f t="shared" si="798"/>
        <v>Y</v>
      </c>
      <c r="N1457" s="514">
        <f t="shared" si="787"/>
        <v>267.5</v>
      </c>
      <c r="O1457" s="514">
        <f t="shared" si="792"/>
        <v>0</v>
      </c>
      <c r="P1457" s="680">
        <f>'KB Duct Parts'!$AE$3</f>
        <v>0</v>
      </c>
      <c r="Q1457" s="681">
        <f t="shared" si="788"/>
        <v>0</v>
      </c>
      <c r="R1457" s="682">
        <f t="shared" si="789"/>
        <v>0</v>
      </c>
      <c r="S1457" s="716">
        <f t="shared" si="799"/>
        <v>0.35</v>
      </c>
      <c r="T1457" s="679">
        <f t="shared" si="790"/>
        <v>0</v>
      </c>
      <c r="U1457" s="679">
        <f t="shared" si="791"/>
        <v>0</v>
      </c>
      <c r="Y1457" s="120"/>
      <c r="AD1457" s="80"/>
      <c r="AE1457" s="77"/>
      <c r="AF1457" s="370"/>
      <c r="AG1457" s="375"/>
      <c r="AH1457" s="379"/>
      <c r="AI1457" s="383"/>
      <c r="AJ1457" s="388"/>
      <c r="AK1457" s="392"/>
      <c r="AL1457" s="388"/>
      <c r="AM1457" s="363">
        <f t="shared" si="818"/>
        <v>1</v>
      </c>
      <c r="AN1457" s="578">
        <v>267.5</v>
      </c>
      <c r="AO1457" s="78">
        <f t="shared" si="800"/>
        <v>0</v>
      </c>
      <c r="AP1457" s="78">
        <f t="shared" si="793"/>
        <v>0</v>
      </c>
      <c r="AQ1457" s="78">
        <f t="shared" si="794"/>
        <v>0</v>
      </c>
      <c r="AR1457" s="78">
        <f t="shared" si="795"/>
        <v>0</v>
      </c>
      <c r="AS1457" s="78">
        <f t="shared" si="796"/>
        <v>0</v>
      </c>
      <c r="AT1457" s="78">
        <f t="shared" si="797"/>
        <v>0</v>
      </c>
      <c r="AU1457" s="74" t="s">
        <v>717</v>
      </c>
      <c r="AV1457" s="115"/>
      <c r="AW1457" s="395"/>
      <c r="AX1457" s="395">
        <v>0</v>
      </c>
      <c r="AY1457" s="395">
        <v>0</v>
      </c>
      <c r="AZ1457" s="395">
        <v>0</v>
      </c>
      <c r="BA1457" s="395">
        <v>0</v>
      </c>
      <c r="BB1457" s="395">
        <v>0</v>
      </c>
      <c r="BC1457" s="395">
        <v>0</v>
      </c>
      <c r="BD1457" s="115"/>
      <c r="BE1457" s="115"/>
      <c r="BF1457" s="115"/>
      <c r="BG1457" s="115"/>
      <c r="BH1457" s="115"/>
      <c r="BI1457" s="115"/>
      <c r="BJ1457" s="115"/>
      <c r="BK1457" s="115"/>
      <c r="BQ1457" s="74" t="str">
        <f t="shared" si="801"/>
        <v xml:space="preserve"> </v>
      </c>
      <c r="BR1457" s="120" t="str">
        <f t="shared" si="802"/>
        <v xml:space="preserve"> </v>
      </c>
      <c r="BS1457" s="120" t="str">
        <f t="shared" si="803"/>
        <v xml:space="preserve"> </v>
      </c>
      <c r="BU1457" s="74" t="str">
        <f t="shared" si="804"/>
        <v xml:space="preserve"> </v>
      </c>
      <c r="BV1457" s="120" t="str">
        <f t="shared" si="805"/>
        <v xml:space="preserve"> </v>
      </c>
      <c r="BW1457" s="120" t="str">
        <f t="shared" si="806"/>
        <v xml:space="preserve">  </v>
      </c>
      <c r="BY1457" s="74" t="str">
        <f t="shared" si="807"/>
        <v xml:space="preserve"> </v>
      </c>
      <c r="BZ1457" s="120" t="str">
        <f t="shared" si="808"/>
        <v xml:space="preserve"> </v>
      </c>
      <c r="CA1457" s="120" t="str">
        <f t="shared" si="809"/>
        <v xml:space="preserve"> </v>
      </c>
      <c r="CC1457" s="115" t="str">
        <f t="shared" si="810"/>
        <v xml:space="preserve"> </v>
      </c>
      <c r="CD1457" s="120" t="str">
        <f t="shared" si="811"/>
        <v xml:space="preserve"> </v>
      </c>
      <c r="CE1457" s="417" t="str">
        <f t="shared" si="812"/>
        <v xml:space="preserve"> </v>
      </c>
      <c r="CF1457" s="115"/>
      <c r="CG1457" s="115" t="str">
        <f t="shared" si="813"/>
        <v xml:space="preserve"> </v>
      </c>
      <c r="CH1457" s="120" t="str">
        <f t="shared" si="814"/>
        <v xml:space="preserve"> </v>
      </c>
      <c r="CI1457" s="417" t="str">
        <f t="shared" si="815"/>
        <v xml:space="preserve"> </v>
      </c>
      <c r="CJ1457" s="115"/>
      <c r="CK1457" s="115" t="str">
        <f t="shared" si="816"/>
        <v xml:space="preserve"> </v>
      </c>
      <c r="CL1457" s="120" t="str">
        <f t="shared" si="817"/>
        <v xml:space="preserve"> </v>
      </c>
      <c r="CM1457" s="417" t="str">
        <f t="shared" si="819"/>
        <v xml:space="preserve"> </v>
      </c>
      <c r="IS1457" s="108">
        <v>217</v>
      </c>
    </row>
    <row r="1458" spans="2:253" s="74" customFormat="1" ht="17.100000000000001" hidden="1" customHeight="1" x14ac:dyDescent="0.25">
      <c r="B1458" s="524">
        <f>IF(AND('KB Duct Parts'!D33&gt;0,'KB Duct Parts'!$BL$14=2),'KB Duct Parts'!D33,0)</f>
        <v>0</v>
      </c>
      <c r="C1458" s="529" t="s">
        <v>950</v>
      </c>
      <c r="D1458" s="506" t="str">
        <f t="shared" si="785"/>
        <v>10019SS</v>
      </c>
      <c r="E1458" s="524" t="s">
        <v>876</v>
      </c>
      <c r="F1458" s="508" t="str">
        <f t="shared" si="786"/>
        <v xml:space="preserve"> </v>
      </c>
      <c r="G1458" s="537" t="s">
        <v>652</v>
      </c>
      <c r="H1458" s="524" t="s">
        <v>923</v>
      </c>
      <c r="I1458" s="1035"/>
      <c r="J1458" s="1036"/>
      <c r="K1458" s="531" t="s">
        <v>882</v>
      </c>
      <c r="L1458" s="535"/>
      <c r="M1458" s="517" t="str">
        <f t="shared" si="798"/>
        <v>Y</v>
      </c>
      <c r="N1458" s="514">
        <f t="shared" si="787"/>
        <v>294.7</v>
      </c>
      <c r="O1458" s="514">
        <f t="shared" si="792"/>
        <v>0</v>
      </c>
      <c r="P1458" s="680">
        <f>'KB Duct Parts'!$AE$3</f>
        <v>0</v>
      </c>
      <c r="Q1458" s="681">
        <f t="shared" si="788"/>
        <v>0</v>
      </c>
      <c r="R1458" s="682">
        <f t="shared" si="789"/>
        <v>0</v>
      </c>
      <c r="S1458" s="716">
        <f t="shared" si="799"/>
        <v>0.35</v>
      </c>
      <c r="T1458" s="679">
        <f t="shared" si="790"/>
        <v>0</v>
      </c>
      <c r="U1458" s="679">
        <f t="shared" si="791"/>
        <v>0</v>
      </c>
      <c r="Y1458" s="120"/>
      <c r="AD1458" s="80"/>
      <c r="AE1458" s="77"/>
      <c r="AF1458" s="370"/>
      <c r="AG1458" s="375"/>
      <c r="AH1458" s="379"/>
      <c r="AI1458" s="383"/>
      <c r="AJ1458" s="388"/>
      <c r="AK1458" s="392"/>
      <c r="AL1458" s="388"/>
      <c r="AM1458" s="363">
        <f t="shared" si="818"/>
        <v>1</v>
      </c>
      <c r="AN1458" s="578">
        <v>294.7</v>
      </c>
      <c r="AO1458" s="78">
        <f t="shared" si="800"/>
        <v>0</v>
      </c>
      <c r="AP1458" s="78">
        <f t="shared" si="793"/>
        <v>0</v>
      </c>
      <c r="AQ1458" s="78">
        <f t="shared" si="794"/>
        <v>0</v>
      </c>
      <c r="AR1458" s="78">
        <f t="shared" si="795"/>
        <v>0</v>
      </c>
      <c r="AS1458" s="78">
        <f t="shared" si="796"/>
        <v>0</v>
      </c>
      <c r="AT1458" s="78">
        <f t="shared" si="797"/>
        <v>0</v>
      </c>
      <c r="AU1458" s="74" t="s">
        <v>717</v>
      </c>
      <c r="AV1458" s="115"/>
      <c r="AW1458" s="395"/>
      <c r="AX1458" s="395">
        <v>0</v>
      </c>
      <c r="AY1458" s="395">
        <v>0</v>
      </c>
      <c r="AZ1458" s="395">
        <v>0</v>
      </c>
      <c r="BA1458" s="395">
        <v>0</v>
      </c>
      <c r="BB1458" s="395">
        <v>0</v>
      </c>
      <c r="BC1458" s="395">
        <v>0</v>
      </c>
      <c r="BD1458" s="115"/>
      <c r="BE1458" s="115"/>
      <c r="BF1458" s="115"/>
      <c r="BG1458" s="115"/>
      <c r="BH1458" s="115"/>
      <c r="BI1458" s="115"/>
      <c r="BJ1458" s="115"/>
      <c r="BK1458" s="115"/>
      <c r="BQ1458" s="74" t="str">
        <f t="shared" si="801"/>
        <v xml:space="preserve"> </v>
      </c>
      <c r="BR1458" s="120" t="str">
        <f t="shared" si="802"/>
        <v xml:space="preserve"> </v>
      </c>
      <c r="BS1458" s="120" t="str">
        <f t="shared" si="803"/>
        <v xml:space="preserve"> </v>
      </c>
      <c r="BU1458" s="74" t="str">
        <f t="shared" si="804"/>
        <v xml:space="preserve"> </v>
      </c>
      <c r="BV1458" s="120" t="str">
        <f t="shared" si="805"/>
        <v xml:space="preserve"> </v>
      </c>
      <c r="BW1458" s="120" t="str">
        <f t="shared" si="806"/>
        <v xml:space="preserve">  </v>
      </c>
      <c r="BY1458" s="74" t="str">
        <f t="shared" si="807"/>
        <v xml:space="preserve"> </v>
      </c>
      <c r="BZ1458" s="120" t="str">
        <f t="shared" si="808"/>
        <v xml:space="preserve"> </v>
      </c>
      <c r="CA1458" s="120" t="str">
        <f t="shared" si="809"/>
        <v xml:space="preserve"> </v>
      </c>
      <c r="CC1458" s="115" t="str">
        <f t="shared" si="810"/>
        <v xml:space="preserve"> </v>
      </c>
      <c r="CD1458" s="120" t="str">
        <f t="shared" si="811"/>
        <v xml:space="preserve"> </v>
      </c>
      <c r="CE1458" s="417" t="str">
        <f t="shared" si="812"/>
        <v xml:space="preserve"> </v>
      </c>
      <c r="CF1458" s="115"/>
      <c r="CG1458" s="115" t="str">
        <f t="shared" si="813"/>
        <v xml:space="preserve"> </v>
      </c>
      <c r="CH1458" s="120" t="str">
        <f t="shared" si="814"/>
        <v xml:space="preserve"> </v>
      </c>
      <c r="CI1458" s="417" t="str">
        <f t="shared" si="815"/>
        <v xml:space="preserve"> </v>
      </c>
      <c r="CJ1458" s="115"/>
      <c r="CK1458" s="115" t="str">
        <f t="shared" si="816"/>
        <v xml:space="preserve"> </v>
      </c>
      <c r="CL1458" s="120" t="str">
        <f t="shared" si="817"/>
        <v xml:space="preserve"> </v>
      </c>
      <c r="CM1458" s="417" t="str">
        <f t="shared" si="819"/>
        <v xml:space="preserve"> </v>
      </c>
      <c r="IS1458" s="108">
        <v>239</v>
      </c>
    </row>
    <row r="1459" spans="2:253" s="74" customFormat="1" ht="17.100000000000001" hidden="1" customHeight="1" x14ac:dyDescent="0.25">
      <c r="B1459" s="524">
        <f>IF(AND('KB Duct Parts'!D34&gt;0,'KB Duct Parts'!$BL$14=2),'KB Duct Parts'!D34,0)</f>
        <v>0</v>
      </c>
      <c r="C1459" s="529" t="s">
        <v>951</v>
      </c>
      <c r="D1459" s="506" t="str">
        <f t="shared" si="785"/>
        <v>10020SS</v>
      </c>
      <c r="E1459" s="524" t="s">
        <v>877</v>
      </c>
      <c r="F1459" s="508" t="str">
        <f t="shared" si="786"/>
        <v xml:space="preserve"> </v>
      </c>
      <c r="G1459" s="537" t="s">
        <v>652</v>
      </c>
      <c r="H1459" s="524" t="s">
        <v>923</v>
      </c>
      <c r="I1459" s="1035"/>
      <c r="J1459" s="1036"/>
      <c r="K1459" s="531" t="s">
        <v>882</v>
      </c>
      <c r="L1459" s="535"/>
      <c r="M1459" s="517" t="str">
        <f t="shared" si="798"/>
        <v>Y</v>
      </c>
      <c r="N1459" s="514">
        <f t="shared" si="787"/>
        <v>320.39999999999998</v>
      </c>
      <c r="O1459" s="514">
        <f t="shared" si="792"/>
        <v>0</v>
      </c>
      <c r="P1459" s="680">
        <f>'KB Duct Parts'!$AE$3</f>
        <v>0</v>
      </c>
      <c r="Q1459" s="681">
        <f t="shared" si="788"/>
        <v>0</v>
      </c>
      <c r="R1459" s="682">
        <f t="shared" si="789"/>
        <v>0</v>
      </c>
      <c r="S1459" s="716">
        <f t="shared" si="799"/>
        <v>0.35</v>
      </c>
      <c r="T1459" s="679">
        <f t="shared" si="790"/>
        <v>0</v>
      </c>
      <c r="U1459" s="679">
        <f t="shared" si="791"/>
        <v>0</v>
      </c>
      <c r="Y1459" s="120"/>
      <c r="AD1459" s="80"/>
      <c r="AE1459" s="75"/>
      <c r="AF1459" s="370"/>
      <c r="AG1459" s="375"/>
      <c r="AH1459" s="379"/>
      <c r="AI1459" s="383"/>
      <c r="AJ1459" s="388"/>
      <c r="AK1459" s="392"/>
      <c r="AL1459" s="388"/>
      <c r="AM1459" s="363">
        <f t="shared" si="818"/>
        <v>1</v>
      </c>
      <c r="AN1459" s="578">
        <v>320.39999999999998</v>
      </c>
      <c r="AO1459" s="78">
        <f t="shared" si="800"/>
        <v>0</v>
      </c>
      <c r="AP1459" s="78">
        <f t="shared" si="793"/>
        <v>0</v>
      </c>
      <c r="AQ1459" s="78">
        <f t="shared" si="794"/>
        <v>0</v>
      </c>
      <c r="AR1459" s="78">
        <f t="shared" si="795"/>
        <v>0</v>
      </c>
      <c r="AS1459" s="78">
        <f t="shared" si="796"/>
        <v>0</v>
      </c>
      <c r="AT1459" s="78">
        <f t="shared" si="797"/>
        <v>0</v>
      </c>
      <c r="AU1459" s="74" t="s">
        <v>717</v>
      </c>
      <c r="AV1459" s="115"/>
      <c r="AW1459" s="395"/>
      <c r="AX1459" s="395">
        <v>0</v>
      </c>
      <c r="AY1459" s="395">
        <v>0</v>
      </c>
      <c r="AZ1459" s="395">
        <v>0</v>
      </c>
      <c r="BA1459" s="395">
        <v>0</v>
      </c>
      <c r="BB1459" s="395">
        <v>0</v>
      </c>
      <c r="BC1459" s="395">
        <v>0</v>
      </c>
      <c r="BD1459" s="115"/>
      <c r="BE1459" s="115"/>
      <c r="BF1459" s="115"/>
      <c r="BG1459" s="115"/>
      <c r="BH1459" s="115"/>
      <c r="BI1459" s="115"/>
      <c r="BJ1459" s="115"/>
      <c r="BK1459" s="115"/>
      <c r="BQ1459" s="74" t="str">
        <f t="shared" si="801"/>
        <v xml:space="preserve"> </v>
      </c>
      <c r="BR1459" s="120" t="str">
        <f t="shared" si="802"/>
        <v xml:space="preserve"> </v>
      </c>
      <c r="BS1459" s="120" t="str">
        <f t="shared" si="803"/>
        <v xml:space="preserve"> </v>
      </c>
      <c r="BU1459" s="74" t="str">
        <f t="shared" si="804"/>
        <v xml:space="preserve"> </v>
      </c>
      <c r="BV1459" s="120" t="str">
        <f t="shared" si="805"/>
        <v xml:space="preserve"> </v>
      </c>
      <c r="BW1459" s="120" t="str">
        <f t="shared" si="806"/>
        <v xml:space="preserve">  </v>
      </c>
      <c r="BY1459" s="74" t="str">
        <f t="shared" si="807"/>
        <v xml:space="preserve"> </v>
      </c>
      <c r="BZ1459" s="120" t="str">
        <f t="shared" si="808"/>
        <v xml:space="preserve"> </v>
      </c>
      <c r="CA1459" s="120" t="str">
        <f t="shared" si="809"/>
        <v xml:space="preserve"> </v>
      </c>
      <c r="CC1459" s="115" t="str">
        <f t="shared" si="810"/>
        <v xml:space="preserve"> </v>
      </c>
      <c r="CD1459" s="120" t="str">
        <f t="shared" si="811"/>
        <v xml:space="preserve"> </v>
      </c>
      <c r="CE1459" s="417" t="str">
        <f t="shared" si="812"/>
        <v xml:space="preserve"> </v>
      </c>
      <c r="CF1459" s="115"/>
      <c r="CG1459" s="115" t="str">
        <f t="shared" si="813"/>
        <v xml:space="preserve"> </v>
      </c>
      <c r="CH1459" s="120" t="str">
        <f t="shared" si="814"/>
        <v xml:space="preserve"> </v>
      </c>
      <c r="CI1459" s="417" t="str">
        <f t="shared" si="815"/>
        <v xml:space="preserve"> </v>
      </c>
      <c r="CJ1459" s="115"/>
      <c r="CK1459" s="115" t="str">
        <f t="shared" si="816"/>
        <v xml:space="preserve"> </v>
      </c>
      <c r="CL1459" s="120" t="str">
        <f t="shared" si="817"/>
        <v xml:space="preserve"> </v>
      </c>
      <c r="CM1459" s="417" t="str">
        <f t="shared" si="819"/>
        <v xml:space="preserve"> </v>
      </c>
      <c r="IS1459" s="108">
        <v>260</v>
      </c>
    </row>
    <row r="1460" spans="2:253" s="74" customFormat="1" ht="17.100000000000001" hidden="1" customHeight="1" x14ac:dyDescent="0.25">
      <c r="B1460" s="524">
        <f>IF(AND('KB Duct Parts'!D35&gt;0,'KB Duct Parts'!$BL$14=2),'KB Duct Parts'!D35,0)</f>
        <v>0</v>
      </c>
      <c r="C1460" s="529" t="s">
        <v>952</v>
      </c>
      <c r="D1460" s="506" t="str">
        <f t="shared" si="785"/>
        <v>10022SS</v>
      </c>
      <c r="E1460" s="524" t="s">
        <v>878</v>
      </c>
      <c r="F1460" s="508" t="str">
        <f t="shared" si="786"/>
        <v xml:space="preserve"> </v>
      </c>
      <c r="G1460" s="537" t="s">
        <v>652</v>
      </c>
      <c r="H1460" s="524" t="s">
        <v>923</v>
      </c>
      <c r="I1460" s="1035"/>
      <c r="J1460" s="1036"/>
      <c r="K1460" s="531" t="s">
        <v>882</v>
      </c>
      <c r="L1460" s="535"/>
      <c r="M1460" s="517" t="str">
        <f t="shared" si="798"/>
        <v>Y</v>
      </c>
      <c r="N1460" s="514">
        <f t="shared" si="787"/>
        <v>354.9</v>
      </c>
      <c r="O1460" s="514">
        <f t="shared" si="792"/>
        <v>0</v>
      </c>
      <c r="P1460" s="680">
        <f>'KB Duct Parts'!$AE$3</f>
        <v>0</v>
      </c>
      <c r="Q1460" s="681">
        <f t="shared" si="788"/>
        <v>0</v>
      </c>
      <c r="R1460" s="682">
        <f t="shared" si="789"/>
        <v>0</v>
      </c>
      <c r="S1460" s="716">
        <f t="shared" si="799"/>
        <v>0.35</v>
      </c>
      <c r="T1460" s="679">
        <f t="shared" si="790"/>
        <v>0</v>
      </c>
      <c r="U1460" s="679">
        <f t="shared" si="791"/>
        <v>0</v>
      </c>
      <c r="Y1460" s="120"/>
      <c r="AD1460" s="80"/>
      <c r="AE1460" s="75"/>
      <c r="AF1460" s="370"/>
      <c r="AG1460" s="375"/>
      <c r="AH1460" s="379"/>
      <c r="AI1460" s="383"/>
      <c r="AJ1460" s="388"/>
      <c r="AK1460" s="392"/>
      <c r="AL1460" s="388"/>
      <c r="AM1460" s="363">
        <f t="shared" si="818"/>
        <v>1</v>
      </c>
      <c r="AN1460" s="578">
        <v>354.9</v>
      </c>
      <c r="AO1460" s="78">
        <f t="shared" si="800"/>
        <v>0</v>
      </c>
      <c r="AP1460" s="78">
        <f t="shared" si="793"/>
        <v>0</v>
      </c>
      <c r="AQ1460" s="78">
        <f t="shared" si="794"/>
        <v>0</v>
      </c>
      <c r="AR1460" s="78">
        <f t="shared" si="795"/>
        <v>0</v>
      </c>
      <c r="AS1460" s="78">
        <f t="shared" si="796"/>
        <v>0</v>
      </c>
      <c r="AT1460" s="78">
        <f t="shared" si="797"/>
        <v>0</v>
      </c>
      <c r="AU1460" s="74" t="s">
        <v>717</v>
      </c>
      <c r="AV1460" s="115"/>
      <c r="AW1460" s="395"/>
      <c r="AX1460" s="395">
        <v>0</v>
      </c>
      <c r="AY1460" s="395">
        <v>0</v>
      </c>
      <c r="AZ1460" s="395">
        <v>0</v>
      </c>
      <c r="BA1460" s="395">
        <v>0</v>
      </c>
      <c r="BB1460" s="395">
        <v>0</v>
      </c>
      <c r="BC1460" s="395">
        <v>0</v>
      </c>
      <c r="BD1460" s="115"/>
      <c r="BE1460" s="115"/>
      <c r="BF1460" s="115"/>
      <c r="BG1460" s="115"/>
      <c r="BH1460" s="115"/>
      <c r="BI1460" s="115"/>
      <c r="BJ1460" s="115"/>
      <c r="BK1460" s="115"/>
      <c r="BQ1460" s="74" t="str">
        <f t="shared" si="801"/>
        <v xml:space="preserve"> </v>
      </c>
      <c r="BR1460" s="120" t="str">
        <f t="shared" si="802"/>
        <v xml:space="preserve"> </v>
      </c>
      <c r="BS1460" s="120" t="str">
        <f t="shared" si="803"/>
        <v xml:space="preserve"> </v>
      </c>
      <c r="BU1460" s="74" t="str">
        <f t="shared" si="804"/>
        <v xml:space="preserve"> </v>
      </c>
      <c r="BV1460" s="120" t="str">
        <f t="shared" si="805"/>
        <v xml:space="preserve"> </v>
      </c>
      <c r="BW1460" s="120" t="str">
        <f t="shared" si="806"/>
        <v xml:space="preserve">  </v>
      </c>
      <c r="BY1460" s="74" t="str">
        <f t="shared" si="807"/>
        <v xml:space="preserve"> </v>
      </c>
      <c r="BZ1460" s="120" t="str">
        <f t="shared" si="808"/>
        <v xml:space="preserve"> </v>
      </c>
      <c r="CA1460" s="120" t="str">
        <f t="shared" si="809"/>
        <v xml:space="preserve"> </v>
      </c>
      <c r="CC1460" s="115" t="str">
        <f t="shared" si="810"/>
        <v xml:space="preserve"> </v>
      </c>
      <c r="CD1460" s="120" t="str">
        <f t="shared" si="811"/>
        <v xml:space="preserve"> </v>
      </c>
      <c r="CE1460" s="417" t="str">
        <f t="shared" si="812"/>
        <v xml:space="preserve"> </v>
      </c>
      <c r="CF1460" s="115"/>
      <c r="CG1460" s="115" t="str">
        <f t="shared" si="813"/>
        <v xml:space="preserve"> </v>
      </c>
      <c r="CH1460" s="120" t="str">
        <f t="shared" si="814"/>
        <v xml:space="preserve"> </v>
      </c>
      <c r="CI1460" s="417" t="str">
        <f t="shared" si="815"/>
        <v xml:space="preserve"> </v>
      </c>
      <c r="CJ1460" s="115"/>
      <c r="CK1460" s="115" t="str">
        <f t="shared" si="816"/>
        <v xml:space="preserve"> </v>
      </c>
      <c r="CL1460" s="120" t="str">
        <f t="shared" si="817"/>
        <v xml:space="preserve"> </v>
      </c>
      <c r="CM1460" s="417" t="str">
        <f t="shared" si="819"/>
        <v xml:space="preserve"> </v>
      </c>
      <c r="IS1460" s="108">
        <v>288</v>
      </c>
    </row>
    <row r="1461" spans="2:253" s="74" customFormat="1" ht="17.100000000000001" hidden="1" customHeight="1" x14ac:dyDescent="0.25">
      <c r="B1461" s="524">
        <f>IF(AND('KB Duct Parts'!D36&gt;0,'KB Duct Parts'!$BL$14=2),'KB Duct Parts'!D36,0)</f>
        <v>0</v>
      </c>
      <c r="C1461" s="529" t="s">
        <v>46</v>
      </c>
      <c r="D1461" s="506" t="str">
        <f t="shared" si="785"/>
        <v>10024SS</v>
      </c>
      <c r="E1461" s="524" t="s">
        <v>1338</v>
      </c>
      <c r="F1461" s="508" t="str">
        <f t="shared" si="786"/>
        <v xml:space="preserve"> </v>
      </c>
      <c r="G1461" s="537" t="s">
        <v>652</v>
      </c>
      <c r="H1461" s="524" t="s">
        <v>923</v>
      </c>
      <c r="I1461" s="1035"/>
      <c r="J1461" s="1036"/>
      <c r="K1461" s="531" t="s">
        <v>882</v>
      </c>
      <c r="L1461" s="535"/>
      <c r="M1461" s="517" t="str">
        <f t="shared" si="798"/>
        <v>Y</v>
      </c>
      <c r="N1461" s="514">
        <f t="shared" si="787"/>
        <v>412.9</v>
      </c>
      <c r="O1461" s="514">
        <f t="shared" si="792"/>
        <v>0</v>
      </c>
      <c r="P1461" s="680">
        <f>'KB Duct Parts'!$AE$3</f>
        <v>0</v>
      </c>
      <c r="Q1461" s="681">
        <f t="shared" si="788"/>
        <v>0</v>
      </c>
      <c r="R1461" s="682">
        <f t="shared" si="789"/>
        <v>0</v>
      </c>
      <c r="S1461" s="716">
        <f t="shared" si="799"/>
        <v>0.35</v>
      </c>
      <c r="T1461" s="679">
        <f t="shared" si="790"/>
        <v>0</v>
      </c>
      <c r="U1461" s="679">
        <f t="shared" si="791"/>
        <v>0</v>
      </c>
      <c r="Y1461" s="120"/>
      <c r="AD1461" s="80"/>
      <c r="AE1461" s="75"/>
      <c r="AF1461" s="370"/>
      <c r="AG1461" s="375"/>
      <c r="AH1461" s="379"/>
      <c r="AI1461" s="383"/>
      <c r="AJ1461" s="388"/>
      <c r="AK1461" s="392"/>
      <c r="AL1461" s="388"/>
      <c r="AM1461" s="363">
        <f t="shared" si="818"/>
        <v>1</v>
      </c>
      <c r="AN1461" s="578">
        <v>412.9</v>
      </c>
      <c r="AO1461" s="78">
        <f t="shared" si="800"/>
        <v>0</v>
      </c>
      <c r="AP1461" s="78">
        <f t="shared" si="793"/>
        <v>0</v>
      </c>
      <c r="AQ1461" s="78">
        <f t="shared" si="794"/>
        <v>0</v>
      </c>
      <c r="AR1461" s="78">
        <f t="shared" si="795"/>
        <v>0</v>
      </c>
      <c r="AS1461" s="78">
        <f t="shared" si="796"/>
        <v>0</v>
      </c>
      <c r="AT1461" s="78">
        <f t="shared" si="797"/>
        <v>0</v>
      </c>
      <c r="AU1461" s="74" t="s">
        <v>717</v>
      </c>
      <c r="AV1461" s="115"/>
      <c r="AW1461" s="395"/>
      <c r="AX1461" s="395">
        <v>0</v>
      </c>
      <c r="AY1461" s="395">
        <v>0</v>
      </c>
      <c r="AZ1461" s="395">
        <v>0</v>
      </c>
      <c r="BA1461" s="395">
        <v>0</v>
      </c>
      <c r="BB1461" s="395">
        <v>0</v>
      </c>
      <c r="BC1461" s="395">
        <v>0</v>
      </c>
      <c r="BD1461" s="115"/>
      <c r="BE1461" s="115"/>
      <c r="BF1461" s="115"/>
      <c r="BG1461" s="115"/>
      <c r="BH1461" s="115"/>
      <c r="BI1461" s="115"/>
      <c r="BJ1461" s="115"/>
      <c r="BK1461" s="115"/>
      <c r="BQ1461" s="74" t="str">
        <f t="shared" si="801"/>
        <v xml:space="preserve"> </v>
      </c>
      <c r="BR1461" s="120" t="str">
        <f t="shared" si="802"/>
        <v xml:space="preserve"> </v>
      </c>
      <c r="BS1461" s="120" t="str">
        <f t="shared" si="803"/>
        <v xml:space="preserve"> </v>
      </c>
      <c r="BU1461" s="74" t="str">
        <f t="shared" si="804"/>
        <v xml:space="preserve"> </v>
      </c>
      <c r="BV1461" s="120" t="str">
        <f t="shared" si="805"/>
        <v xml:space="preserve"> </v>
      </c>
      <c r="BW1461" s="120" t="str">
        <f t="shared" si="806"/>
        <v xml:space="preserve">  </v>
      </c>
      <c r="BY1461" s="74" t="str">
        <f t="shared" si="807"/>
        <v xml:space="preserve"> </v>
      </c>
      <c r="BZ1461" s="120" t="str">
        <f t="shared" si="808"/>
        <v xml:space="preserve"> </v>
      </c>
      <c r="CA1461" s="120" t="str">
        <f t="shared" si="809"/>
        <v xml:space="preserve"> </v>
      </c>
      <c r="CC1461" s="115" t="str">
        <f t="shared" si="810"/>
        <v xml:space="preserve"> </v>
      </c>
      <c r="CD1461" s="120" t="str">
        <f t="shared" si="811"/>
        <v xml:space="preserve"> </v>
      </c>
      <c r="CE1461" s="417" t="str">
        <f t="shared" si="812"/>
        <v xml:space="preserve"> </v>
      </c>
      <c r="CF1461" s="115"/>
      <c r="CG1461" s="115" t="str">
        <f t="shared" si="813"/>
        <v xml:space="preserve"> </v>
      </c>
      <c r="CH1461" s="120" t="str">
        <f t="shared" si="814"/>
        <v xml:space="preserve"> </v>
      </c>
      <c r="CI1461" s="417" t="str">
        <f t="shared" si="815"/>
        <v xml:space="preserve"> </v>
      </c>
      <c r="CJ1461" s="115"/>
      <c r="CK1461" s="115" t="str">
        <f t="shared" si="816"/>
        <v xml:space="preserve"> </v>
      </c>
      <c r="CL1461" s="120" t="str">
        <f t="shared" si="817"/>
        <v xml:space="preserve"> </v>
      </c>
      <c r="CM1461" s="417" t="str">
        <f t="shared" si="819"/>
        <v xml:space="preserve"> </v>
      </c>
      <c r="IS1461" s="108">
        <v>288</v>
      </c>
    </row>
    <row r="1462" spans="2:253" s="74" customFormat="1" ht="17.100000000000001" hidden="1" customHeight="1" x14ac:dyDescent="0.25">
      <c r="B1462" s="524">
        <f>IF(OR('KB Duct Parts'!BO$16=2,'KB Duct Parts'!BO$16=3,'KB Duct Parts'!BO$16=4),IF(AND('KB Duct Parts'!$BL$14=2,'KB Duct Parts'!E17&gt;0),'KB Duct Parts'!E17,0),0)</f>
        <v>0</v>
      </c>
      <c r="C1462" s="529" t="s">
        <v>555</v>
      </c>
      <c r="D1462" s="506" t="str">
        <f t="shared" si="785"/>
        <v>11003SS</v>
      </c>
      <c r="E1462" s="536" t="s">
        <v>483</v>
      </c>
      <c r="F1462" s="508" t="str">
        <f t="shared" si="786"/>
        <v xml:space="preserve"> </v>
      </c>
      <c r="G1462" s="537" t="s">
        <v>651</v>
      </c>
      <c r="H1462" s="524" t="s">
        <v>923</v>
      </c>
      <c r="I1462" s="1035" t="s">
        <v>13</v>
      </c>
      <c r="J1462" s="1036"/>
      <c r="K1462" s="531" t="s">
        <v>882</v>
      </c>
      <c r="L1462" s="535"/>
      <c r="M1462" s="517" t="str">
        <f t="shared" si="798"/>
        <v>Y</v>
      </c>
      <c r="N1462" s="514">
        <f t="shared" si="787"/>
        <v>37.4</v>
      </c>
      <c r="O1462" s="514">
        <f t="shared" si="792"/>
        <v>0</v>
      </c>
      <c r="P1462" s="680">
        <f>'KB Duct Parts'!$AE$3</f>
        <v>0</v>
      </c>
      <c r="Q1462" s="681">
        <f t="shared" si="788"/>
        <v>0</v>
      </c>
      <c r="R1462" s="682">
        <f t="shared" si="789"/>
        <v>0</v>
      </c>
      <c r="S1462" s="716">
        <f t="shared" si="799"/>
        <v>0.35</v>
      </c>
      <c r="T1462" s="679">
        <f t="shared" si="790"/>
        <v>0</v>
      </c>
      <c r="U1462" s="679">
        <f t="shared" si="791"/>
        <v>0</v>
      </c>
      <c r="Y1462" s="120"/>
      <c r="AD1462" s="80"/>
      <c r="AE1462" s="75"/>
      <c r="AF1462" s="370"/>
      <c r="AG1462" s="375"/>
      <c r="AH1462" s="379"/>
      <c r="AI1462" s="383"/>
      <c r="AJ1462" s="388"/>
      <c r="AK1462" s="392"/>
      <c r="AL1462" s="388"/>
      <c r="AM1462" s="363">
        <f t="shared" si="818"/>
        <v>1</v>
      </c>
      <c r="AN1462" s="578">
        <v>37.4</v>
      </c>
      <c r="AO1462" s="78">
        <f t="shared" si="800"/>
        <v>0</v>
      </c>
      <c r="AP1462" s="78">
        <f t="shared" si="793"/>
        <v>0</v>
      </c>
      <c r="AQ1462" s="78">
        <f t="shared" si="794"/>
        <v>0</v>
      </c>
      <c r="AR1462" s="78">
        <f t="shared" si="795"/>
        <v>0</v>
      </c>
      <c r="AS1462" s="78">
        <f t="shared" si="796"/>
        <v>0</v>
      </c>
      <c r="AT1462" s="78">
        <f t="shared" si="797"/>
        <v>0</v>
      </c>
      <c r="AU1462" s="74" t="s">
        <v>717</v>
      </c>
      <c r="AV1462" s="115"/>
      <c r="AW1462" s="395"/>
      <c r="AX1462" s="395">
        <v>0</v>
      </c>
      <c r="AY1462" s="395">
        <v>0</v>
      </c>
      <c r="AZ1462" s="395">
        <v>0</v>
      </c>
      <c r="BA1462" s="395">
        <v>0</v>
      </c>
      <c r="BB1462" s="395">
        <v>0</v>
      </c>
      <c r="BC1462" s="395">
        <v>0</v>
      </c>
      <c r="BD1462" s="115"/>
      <c r="BE1462" s="115"/>
      <c r="BF1462" s="115"/>
      <c r="BG1462" s="115"/>
      <c r="BH1462" s="115"/>
      <c r="BI1462" s="115"/>
      <c r="BJ1462" s="115"/>
      <c r="BK1462" s="115"/>
      <c r="BQ1462" s="74" t="str">
        <f t="shared" si="801"/>
        <v xml:space="preserve"> </v>
      </c>
      <c r="BR1462" s="120" t="str">
        <f t="shared" si="802"/>
        <v xml:space="preserve"> </v>
      </c>
      <c r="BS1462" s="120" t="str">
        <f t="shared" si="803"/>
        <v xml:space="preserve"> </v>
      </c>
      <c r="BU1462" s="74" t="str">
        <f t="shared" si="804"/>
        <v xml:space="preserve"> </v>
      </c>
      <c r="BV1462" s="120" t="str">
        <f t="shared" si="805"/>
        <v xml:space="preserve"> </v>
      </c>
      <c r="BW1462" s="120" t="str">
        <f t="shared" si="806"/>
        <v xml:space="preserve">  </v>
      </c>
      <c r="BY1462" s="74" t="str">
        <f t="shared" si="807"/>
        <v xml:space="preserve"> </v>
      </c>
      <c r="BZ1462" s="120" t="str">
        <f t="shared" si="808"/>
        <v xml:space="preserve"> </v>
      </c>
      <c r="CA1462" s="120" t="str">
        <f t="shared" si="809"/>
        <v xml:space="preserve"> </v>
      </c>
      <c r="CC1462" s="115" t="str">
        <f t="shared" si="810"/>
        <v xml:space="preserve"> </v>
      </c>
      <c r="CD1462" s="120" t="str">
        <f t="shared" si="811"/>
        <v xml:space="preserve"> </v>
      </c>
      <c r="CE1462" s="417" t="str">
        <f t="shared" si="812"/>
        <v xml:space="preserve"> </v>
      </c>
      <c r="CF1462" s="115"/>
      <c r="CG1462" s="115" t="str">
        <f t="shared" si="813"/>
        <v xml:space="preserve"> </v>
      </c>
      <c r="CH1462" s="120" t="str">
        <f t="shared" si="814"/>
        <v xml:space="preserve"> </v>
      </c>
      <c r="CI1462" s="417" t="str">
        <f t="shared" si="815"/>
        <v xml:space="preserve"> </v>
      </c>
      <c r="CJ1462" s="115"/>
      <c r="CK1462" s="115" t="str">
        <f t="shared" si="816"/>
        <v xml:space="preserve"> </v>
      </c>
      <c r="CL1462" s="120" t="str">
        <f t="shared" si="817"/>
        <v xml:space="preserve"> </v>
      </c>
      <c r="CM1462" s="417" t="str">
        <f t="shared" si="819"/>
        <v xml:space="preserve"> </v>
      </c>
      <c r="IS1462" s="108">
        <v>26</v>
      </c>
    </row>
    <row r="1463" spans="2:253" s="74" customFormat="1" ht="17.100000000000001" hidden="1" customHeight="1" x14ac:dyDescent="0.25">
      <c r="B1463" s="524">
        <f>IF(OR('KB Duct Parts'!BO$16=2,'KB Duct Parts'!BO$16=3,'KB Duct Parts'!BO$16=4),IF(AND('KB Duct Parts'!$BL$14=2,'KB Duct Parts'!E18&gt;0),'KB Duct Parts'!E18,0),0)</f>
        <v>0</v>
      </c>
      <c r="C1463" s="529" t="s">
        <v>953</v>
      </c>
      <c r="D1463" s="506" t="str">
        <f t="shared" si="785"/>
        <v>11004SS</v>
      </c>
      <c r="E1463" s="536" t="s">
        <v>861</v>
      </c>
      <c r="F1463" s="508" t="str">
        <f t="shared" si="786"/>
        <v xml:space="preserve"> </v>
      </c>
      <c r="G1463" s="537" t="s">
        <v>651</v>
      </c>
      <c r="H1463" s="524" t="s">
        <v>923</v>
      </c>
      <c r="I1463" s="1035" t="s">
        <v>13</v>
      </c>
      <c r="J1463" s="1036"/>
      <c r="K1463" s="531" t="s">
        <v>882</v>
      </c>
      <c r="L1463" s="535"/>
      <c r="M1463" s="517" t="str">
        <f t="shared" si="798"/>
        <v>Y</v>
      </c>
      <c r="N1463" s="514">
        <f t="shared" si="787"/>
        <v>37.4</v>
      </c>
      <c r="O1463" s="514">
        <f t="shared" si="792"/>
        <v>0</v>
      </c>
      <c r="P1463" s="680">
        <f>'KB Duct Parts'!$AE$3</f>
        <v>0</v>
      </c>
      <c r="Q1463" s="681">
        <f t="shared" si="788"/>
        <v>0</v>
      </c>
      <c r="R1463" s="682">
        <f t="shared" si="789"/>
        <v>0</v>
      </c>
      <c r="S1463" s="716">
        <f t="shared" si="799"/>
        <v>0.35</v>
      </c>
      <c r="T1463" s="679">
        <f t="shared" si="790"/>
        <v>0</v>
      </c>
      <c r="U1463" s="679">
        <f t="shared" si="791"/>
        <v>0</v>
      </c>
      <c r="Y1463" s="120"/>
      <c r="AD1463" s="80"/>
      <c r="AE1463" s="75"/>
      <c r="AF1463" s="370"/>
      <c r="AG1463" s="375"/>
      <c r="AH1463" s="379"/>
      <c r="AI1463" s="383"/>
      <c r="AJ1463" s="388"/>
      <c r="AK1463" s="392"/>
      <c r="AL1463" s="388"/>
      <c r="AM1463" s="363">
        <f t="shared" si="818"/>
        <v>1</v>
      </c>
      <c r="AN1463" s="578">
        <v>37.4</v>
      </c>
      <c r="AO1463" s="78">
        <f t="shared" si="800"/>
        <v>0</v>
      </c>
      <c r="AP1463" s="78">
        <f t="shared" si="793"/>
        <v>0</v>
      </c>
      <c r="AQ1463" s="78">
        <f t="shared" si="794"/>
        <v>0</v>
      </c>
      <c r="AR1463" s="78">
        <f t="shared" si="795"/>
        <v>0</v>
      </c>
      <c r="AS1463" s="78">
        <f t="shared" si="796"/>
        <v>0</v>
      </c>
      <c r="AT1463" s="78">
        <f t="shared" si="797"/>
        <v>0</v>
      </c>
      <c r="AU1463" s="74" t="s">
        <v>717</v>
      </c>
      <c r="AV1463" s="115"/>
      <c r="AW1463" s="395"/>
      <c r="AX1463" s="395">
        <v>0</v>
      </c>
      <c r="AY1463" s="395">
        <v>0</v>
      </c>
      <c r="AZ1463" s="395">
        <v>0</v>
      </c>
      <c r="BA1463" s="395">
        <v>0</v>
      </c>
      <c r="BB1463" s="395">
        <v>0</v>
      </c>
      <c r="BC1463" s="395">
        <v>0</v>
      </c>
      <c r="BD1463" s="115"/>
      <c r="BE1463" s="115"/>
      <c r="BF1463" s="115"/>
      <c r="BG1463" s="115"/>
      <c r="BH1463" s="115"/>
      <c r="BI1463" s="115"/>
      <c r="BJ1463" s="115"/>
      <c r="BK1463" s="115"/>
      <c r="BQ1463" s="74" t="str">
        <f t="shared" si="801"/>
        <v xml:space="preserve"> </v>
      </c>
      <c r="BR1463" s="120" t="str">
        <f t="shared" si="802"/>
        <v xml:space="preserve"> </v>
      </c>
      <c r="BS1463" s="120" t="str">
        <f t="shared" si="803"/>
        <v xml:space="preserve"> </v>
      </c>
      <c r="BU1463" s="74" t="str">
        <f t="shared" si="804"/>
        <v xml:space="preserve"> </v>
      </c>
      <c r="BV1463" s="120" t="str">
        <f t="shared" si="805"/>
        <v xml:space="preserve"> </v>
      </c>
      <c r="BW1463" s="120" t="str">
        <f t="shared" si="806"/>
        <v xml:space="preserve">  </v>
      </c>
      <c r="BY1463" s="74" t="str">
        <f t="shared" si="807"/>
        <v xml:space="preserve"> </v>
      </c>
      <c r="BZ1463" s="120" t="str">
        <f t="shared" si="808"/>
        <v xml:space="preserve"> </v>
      </c>
      <c r="CA1463" s="120" t="str">
        <f t="shared" si="809"/>
        <v xml:space="preserve"> </v>
      </c>
      <c r="CC1463" s="115" t="str">
        <f t="shared" si="810"/>
        <v xml:space="preserve"> </v>
      </c>
      <c r="CD1463" s="120" t="str">
        <f t="shared" si="811"/>
        <v xml:space="preserve"> </v>
      </c>
      <c r="CE1463" s="417" t="str">
        <f t="shared" si="812"/>
        <v xml:space="preserve"> </v>
      </c>
      <c r="CF1463" s="115"/>
      <c r="CG1463" s="115" t="str">
        <f t="shared" si="813"/>
        <v xml:space="preserve"> </v>
      </c>
      <c r="CH1463" s="120" t="str">
        <f t="shared" si="814"/>
        <v xml:space="preserve"> </v>
      </c>
      <c r="CI1463" s="417" t="str">
        <f t="shared" si="815"/>
        <v xml:space="preserve"> </v>
      </c>
      <c r="CJ1463" s="115"/>
      <c r="CK1463" s="115" t="str">
        <f t="shared" si="816"/>
        <v xml:space="preserve"> </v>
      </c>
      <c r="CL1463" s="120" t="str">
        <f t="shared" si="817"/>
        <v xml:space="preserve"> </v>
      </c>
      <c r="CM1463" s="417" t="str">
        <f t="shared" si="819"/>
        <v xml:space="preserve"> </v>
      </c>
      <c r="IS1463" s="108">
        <v>26</v>
      </c>
    </row>
    <row r="1464" spans="2:253" s="74" customFormat="1" ht="17.100000000000001" hidden="1" customHeight="1" x14ac:dyDescent="0.25">
      <c r="B1464" s="524">
        <f>IF(OR('KB Duct Parts'!BO$16=2,'KB Duct Parts'!BO$16=3,'KB Duct Parts'!BO$16=4),IF(AND('KB Duct Parts'!$BL$14=2,'KB Duct Parts'!E19&gt;0),'KB Duct Parts'!E19,0),0)</f>
        <v>0</v>
      </c>
      <c r="C1464" s="529" t="s">
        <v>954</v>
      </c>
      <c r="D1464" s="506" t="str">
        <f t="shared" si="785"/>
        <v>11005SS</v>
      </c>
      <c r="E1464" s="524" t="s">
        <v>862</v>
      </c>
      <c r="F1464" s="508" t="str">
        <f t="shared" si="786"/>
        <v xml:space="preserve"> </v>
      </c>
      <c r="G1464" s="537" t="s">
        <v>651</v>
      </c>
      <c r="H1464" s="524" t="s">
        <v>923</v>
      </c>
      <c r="I1464" s="1035" t="s">
        <v>13</v>
      </c>
      <c r="J1464" s="1036"/>
      <c r="K1464" s="531" t="s">
        <v>882</v>
      </c>
      <c r="L1464" s="535"/>
      <c r="M1464" s="517" t="str">
        <f t="shared" si="798"/>
        <v>Y</v>
      </c>
      <c r="N1464" s="514">
        <f t="shared" si="787"/>
        <v>38.9</v>
      </c>
      <c r="O1464" s="514">
        <f t="shared" si="792"/>
        <v>0</v>
      </c>
      <c r="P1464" s="680">
        <f>'KB Duct Parts'!$AE$3</f>
        <v>0</v>
      </c>
      <c r="Q1464" s="681">
        <f t="shared" si="788"/>
        <v>0</v>
      </c>
      <c r="R1464" s="682">
        <f t="shared" si="789"/>
        <v>0</v>
      </c>
      <c r="S1464" s="716">
        <f t="shared" si="799"/>
        <v>0.35</v>
      </c>
      <c r="T1464" s="679">
        <f t="shared" si="790"/>
        <v>0</v>
      </c>
      <c r="U1464" s="679">
        <f t="shared" si="791"/>
        <v>0</v>
      </c>
      <c r="Y1464" s="120"/>
      <c r="AD1464" s="80"/>
      <c r="AE1464" s="75"/>
      <c r="AF1464" s="370"/>
      <c r="AG1464" s="375"/>
      <c r="AH1464" s="379"/>
      <c r="AI1464" s="383"/>
      <c r="AJ1464" s="388"/>
      <c r="AK1464" s="392"/>
      <c r="AL1464" s="388"/>
      <c r="AM1464" s="363">
        <f t="shared" si="818"/>
        <v>1</v>
      </c>
      <c r="AN1464" s="578">
        <v>38.9</v>
      </c>
      <c r="AO1464" s="78">
        <f t="shared" si="800"/>
        <v>0</v>
      </c>
      <c r="AP1464" s="78">
        <f t="shared" si="793"/>
        <v>0</v>
      </c>
      <c r="AQ1464" s="78">
        <f t="shared" si="794"/>
        <v>0</v>
      </c>
      <c r="AR1464" s="78">
        <f t="shared" si="795"/>
        <v>0</v>
      </c>
      <c r="AS1464" s="78">
        <f t="shared" si="796"/>
        <v>0</v>
      </c>
      <c r="AT1464" s="78">
        <f t="shared" si="797"/>
        <v>0</v>
      </c>
      <c r="AU1464" s="74" t="s">
        <v>717</v>
      </c>
      <c r="AV1464" s="115"/>
      <c r="AW1464" s="395"/>
      <c r="AX1464" s="395">
        <v>0</v>
      </c>
      <c r="AY1464" s="395">
        <v>0</v>
      </c>
      <c r="AZ1464" s="395">
        <v>0</v>
      </c>
      <c r="BA1464" s="395">
        <v>0</v>
      </c>
      <c r="BB1464" s="395">
        <v>0</v>
      </c>
      <c r="BC1464" s="395">
        <v>0</v>
      </c>
      <c r="BD1464" s="115"/>
      <c r="BE1464" s="115"/>
      <c r="BF1464" s="115"/>
      <c r="BG1464" s="115"/>
      <c r="BH1464" s="115"/>
      <c r="BI1464" s="115"/>
      <c r="BJ1464" s="115"/>
      <c r="BK1464" s="115"/>
      <c r="BQ1464" s="74" t="str">
        <f t="shared" si="801"/>
        <v xml:space="preserve"> </v>
      </c>
      <c r="BR1464" s="120" t="str">
        <f t="shared" si="802"/>
        <v xml:space="preserve"> </v>
      </c>
      <c r="BS1464" s="120" t="str">
        <f t="shared" si="803"/>
        <v xml:space="preserve"> </v>
      </c>
      <c r="BU1464" s="74" t="str">
        <f t="shared" si="804"/>
        <v xml:space="preserve"> </v>
      </c>
      <c r="BV1464" s="120" t="str">
        <f t="shared" si="805"/>
        <v xml:space="preserve"> </v>
      </c>
      <c r="BW1464" s="120" t="str">
        <f t="shared" si="806"/>
        <v xml:space="preserve">  </v>
      </c>
      <c r="BY1464" s="74" t="str">
        <f t="shared" si="807"/>
        <v xml:space="preserve"> </v>
      </c>
      <c r="BZ1464" s="120" t="str">
        <f t="shared" si="808"/>
        <v xml:space="preserve"> </v>
      </c>
      <c r="CA1464" s="120" t="str">
        <f t="shared" si="809"/>
        <v xml:space="preserve"> </v>
      </c>
      <c r="CC1464" s="115" t="str">
        <f t="shared" si="810"/>
        <v xml:space="preserve"> </v>
      </c>
      <c r="CD1464" s="120" t="str">
        <f t="shared" si="811"/>
        <v xml:space="preserve"> </v>
      </c>
      <c r="CE1464" s="417" t="str">
        <f t="shared" si="812"/>
        <v xml:space="preserve"> </v>
      </c>
      <c r="CF1464" s="115"/>
      <c r="CG1464" s="115" t="str">
        <f t="shared" si="813"/>
        <v xml:space="preserve"> </v>
      </c>
      <c r="CH1464" s="120" t="str">
        <f t="shared" si="814"/>
        <v xml:space="preserve"> </v>
      </c>
      <c r="CI1464" s="417" t="str">
        <f t="shared" si="815"/>
        <v xml:space="preserve"> </v>
      </c>
      <c r="CJ1464" s="115"/>
      <c r="CK1464" s="115" t="str">
        <f t="shared" si="816"/>
        <v xml:space="preserve"> </v>
      </c>
      <c r="CL1464" s="120" t="str">
        <f t="shared" si="817"/>
        <v xml:space="preserve"> </v>
      </c>
      <c r="CM1464" s="417" t="str">
        <f t="shared" si="819"/>
        <v xml:space="preserve"> </v>
      </c>
      <c r="IS1464" s="108">
        <v>27</v>
      </c>
    </row>
    <row r="1465" spans="2:253" s="74" customFormat="1" ht="17.100000000000001" hidden="1" customHeight="1" x14ac:dyDescent="0.25">
      <c r="B1465" s="524">
        <f>IF(OR('KB Duct Parts'!BO$16=2,'KB Duct Parts'!BO$16=3,'KB Duct Parts'!BO$16=4),IF(AND('KB Duct Parts'!$BL$14=2,'KB Duct Parts'!E20&gt;0),'KB Duct Parts'!E20,0),0)</f>
        <v>0</v>
      </c>
      <c r="C1465" s="529" t="s">
        <v>955</v>
      </c>
      <c r="D1465" s="506" t="str">
        <f t="shared" ref="D1465:D1528" si="820">IF(AM1465=1,C1465,(C1465&amp;"  ("&amp;L1465&amp;"ga)"))</f>
        <v>11006SS</v>
      </c>
      <c r="E1465" s="524" t="s">
        <v>863</v>
      </c>
      <c r="F1465" s="508" t="str">
        <f t="shared" si="786"/>
        <v xml:space="preserve"> </v>
      </c>
      <c r="G1465" s="537" t="s">
        <v>651</v>
      </c>
      <c r="H1465" s="524" t="s">
        <v>923</v>
      </c>
      <c r="I1465" s="1035" t="s">
        <v>13</v>
      </c>
      <c r="J1465" s="1036"/>
      <c r="K1465" s="531" t="s">
        <v>882</v>
      </c>
      <c r="L1465" s="535"/>
      <c r="M1465" s="517" t="str">
        <f t="shared" si="798"/>
        <v>Y</v>
      </c>
      <c r="N1465" s="514">
        <f t="shared" si="787"/>
        <v>40.200000000000003</v>
      </c>
      <c r="O1465" s="514">
        <f t="shared" si="792"/>
        <v>0</v>
      </c>
      <c r="P1465" s="680">
        <f>'KB Duct Parts'!$AE$3</f>
        <v>0</v>
      </c>
      <c r="Q1465" s="681">
        <f t="shared" si="788"/>
        <v>0</v>
      </c>
      <c r="R1465" s="682">
        <f t="shared" si="789"/>
        <v>0</v>
      </c>
      <c r="S1465" s="716">
        <f t="shared" si="799"/>
        <v>0.35</v>
      </c>
      <c r="T1465" s="679">
        <f t="shared" si="790"/>
        <v>0</v>
      </c>
      <c r="U1465" s="679">
        <f t="shared" si="791"/>
        <v>0</v>
      </c>
      <c r="Y1465" s="120"/>
      <c r="AD1465" s="80"/>
      <c r="AE1465" s="75"/>
      <c r="AF1465" s="370"/>
      <c r="AG1465" s="375"/>
      <c r="AH1465" s="379"/>
      <c r="AI1465" s="383"/>
      <c r="AJ1465" s="388"/>
      <c r="AK1465" s="392"/>
      <c r="AL1465" s="388"/>
      <c r="AM1465" s="363">
        <f t="shared" si="818"/>
        <v>1</v>
      </c>
      <c r="AN1465" s="578">
        <v>40.200000000000003</v>
      </c>
      <c r="AO1465" s="78">
        <f t="shared" si="800"/>
        <v>0</v>
      </c>
      <c r="AP1465" s="78">
        <f t="shared" si="793"/>
        <v>0</v>
      </c>
      <c r="AQ1465" s="78">
        <f t="shared" si="794"/>
        <v>0</v>
      </c>
      <c r="AR1465" s="78">
        <f t="shared" si="795"/>
        <v>0</v>
      </c>
      <c r="AS1465" s="78">
        <f t="shared" si="796"/>
        <v>0</v>
      </c>
      <c r="AT1465" s="78">
        <f t="shared" si="797"/>
        <v>0</v>
      </c>
      <c r="AU1465" s="74" t="s">
        <v>717</v>
      </c>
      <c r="AV1465" s="115"/>
      <c r="AW1465" s="395"/>
      <c r="AX1465" s="395">
        <v>0</v>
      </c>
      <c r="AY1465" s="395">
        <v>0</v>
      </c>
      <c r="AZ1465" s="395">
        <v>0</v>
      </c>
      <c r="BA1465" s="395">
        <v>0</v>
      </c>
      <c r="BB1465" s="395">
        <v>0</v>
      </c>
      <c r="BC1465" s="395">
        <v>0</v>
      </c>
      <c r="BD1465" s="115"/>
      <c r="BE1465" s="115"/>
      <c r="BF1465" s="115"/>
      <c r="BG1465" s="115"/>
      <c r="BH1465" s="115"/>
      <c r="BI1465" s="115"/>
      <c r="BJ1465" s="115"/>
      <c r="BK1465" s="115"/>
      <c r="BQ1465" s="74" t="str">
        <f t="shared" si="801"/>
        <v xml:space="preserve"> </v>
      </c>
      <c r="BR1465" s="120" t="str">
        <f t="shared" si="802"/>
        <v xml:space="preserve"> </v>
      </c>
      <c r="BS1465" s="120" t="str">
        <f t="shared" si="803"/>
        <v xml:space="preserve"> </v>
      </c>
      <c r="BU1465" s="74" t="str">
        <f t="shared" si="804"/>
        <v xml:space="preserve"> </v>
      </c>
      <c r="BV1465" s="120" t="str">
        <f t="shared" si="805"/>
        <v xml:space="preserve"> </v>
      </c>
      <c r="BW1465" s="120" t="str">
        <f t="shared" si="806"/>
        <v xml:space="preserve">  </v>
      </c>
      <c r="BY1465" s="74" t="str">
        <f t="shared" si="807"/>
        <v xml:space="preserve"> </v>
      </c>
      <c r="BZ1465" s="120" t="str">
        <f t="shared" si="808"/>
        <v xml:space="preserve"> </v>
      </c>
      <c r="CA1465" s="120" t="str">
        <f t="shared" si="809"/>
        <v xml:space="preserve"> </v>
      </c>
      <c r="CC1465" s="115" t="str">
        <f t="shared" si="810"/>
        <v xml:space="preserve"> </v>
      </c>
      <c r="CD1465" s="120" t="str">
        <f t="shared" si="811"/>
        <v xml:space="preserve"> </v>
      </c>
      <c r="CE1465" s="417" t="str">
        <f t="shared" si="812"/>
        <v xml:space="preserve"> </v>
      </c>
      <c r="CF1465" s="115"/>
      <c r="CG1465" s="115" t="str">
        <f t="shared" si="813"/>
        <v xml:space="preserve"> </v>
      </c>
      <c r="CH1465" s="120" t="str">
        <f t="shared" si="814"/>
        <v xml:space="preserve"> </v>
      </c>
      <c r="CI1465" s="417" t="str">
        <f t="shared" si="815"/>
        <v xml:space="preserve"> </v>
      </c>
      <c r="CJ1465" s="115"/>
      <c r="CK1465" s="115" t="str">
        <f t="shared" si="816"/>
        <v xml:space="preserve"> </v>
      </c>
      <c r="CL1465" s="120" t="str">
        <f t="shared" si="817"/>
        <v xml:space="preserve"> </v>
      </c>
      <c r="CM1465" s="417" t="str">
        <f t="shared" si="819"/>
        <v xml:space="preserve"> </v>
      </c>
      <c r="IS1465" s="108">
        <v>28</v>
      </c>
    </row>
    <row r="1466" spans="2:253" s="74" customFormat="1" ht="17.100000000000001" hidden="1" customHeight="1" x14ac:dyDescent="0.25">
      <c r="B1466" s="524">
        <f>IF(OR('KB Duct Parts'!BO$16=2,'KB Duct Parts'!BO$16=3,'KB Duct Parts'!BO$16=4),IF(AND('KB Duct Parts'!$BL$14=2,'KB Duct Parts'!E21&gt;0),'KB Duct Parts'!E21,0),0)</f>
        <v>0</v>
      </c>
      <c r="C1466" s="529" t="s">
        <v>956</v>
      </c>
      <c r="D1466" s="506" t="str">
        <f t="shared" si="820"/>
        <v>11007SS</v>
      </c>
      <c r="E1466" s="524" t="s">
        <v>864</v>
      </c>
      <c r="F1466" s="508" t="str">
        <f t="shared" si="786"/>
        <v xml:space="preserve"> </v>
      </c>
      <c r="G1466" s="537" t="s">
        <v>651</v>
      </c>
      <c r="H1466" s="524" t="s">
        <v>923</v>
      </c>
      <c r="I1466" s="1035" t="s">
        <v>13</v>
      </c>
      <c r="J1466" s="1036"/>
      <c r="K1466" s="531" t="s">
        <v>882</v>
      </c>
      <c r="L1466" s="535"/>
      <c r="M1466" s="517" t="str">
        <f t="shared" si="798"/>
        <v>Y</v>
      </c>
      <c r="N1466" s="514">
        <f t="shared" si="787"/>
        <v>48.9</v>
      </c>
      <c r="O1466" s="514">
        <f t="shared" si="792"/>
        <v>0</v>
      </c>
      <c r="P1466" s="680">
        <f>'KB Duct Parts'!$AE$3</f>
        <v>0</v>
      </c>
      <c r="Q1466" s="681">
        <f t="shared" si="788"/>
        <v>0</v>
      </c>
      <c r="R1466" s="682">
        <f t="shared" si="789"/>
        <v>0</v>
      </c>
      <c r="S1466" s="716">
        <f t="shared" si="799"/>
        <v>0.35</v>
      </c>
      <c r="T1466" s="679">
        <f t="shared" si="790"/>
        <v>0</v>
      </c>
      <c r="U1466" s="679">
        <f t="shared" si="791"/>
        <v>0</v>
      </c>
      <c r="Y1466" s="120"/>
      <c r="AD1466" s="80"/>
      <c r="AE1466" s="75"/>
      <c r="AF1466" s="370"/>
      <c r="AG1466" s="375"/>
      <c r="AH1466" s="379"/>
      <c r="AI1466" s="383"/>
      <c r="AJ1466" s="388"/>
      <c r="AK1466" s="392"/>
      <c r="AL1466" s="388"/>
      <c r="AM1466" s="363">
        <f t="shared" si="818"/>
        <v>1</v>
      </c>
      <c r="AN1466" s="578">
        <v>48.9</v>
      </c>
      <c r="AO1466" s="78">
        <f t="shared" si="800"/>
        <v>0</v>
      </c>
      <c r="AP1466" s="78">
        <f t="shared" si="793"/>
        <v>0</v>
      </c>
      <c r="AQ1466" s="78">
        <f t="shared" si="794"/>
        <v>0</v>
      </c>
      <c r="AR1466" s="78">
        <f t="shared" si="795"/>
        <v>0</v>
      </c>
      <c r="AS1466" s="78">
        <f t="shared" si="796"/>
        <v>0</v>
      </c>
      <c r="AT1466" s="78">
        <f t="shared" si="797"/>
        <v>0</v>
      </c>
      <c r="AU1466" s="74" t="s">
        <v>717</v>
      </c>
      <c r="AV1466" s="115"/>
      <c r="AW1466" s="395"/>
      <c r="AX1466" s="395">
        <v>0</v>
      </c>
      <c r="AY1466" s="395">
        <v>0</v>
      </c>
      <c r="AZ1466" s="395">
        <v>0</v>
      </c>
      <c r="BA1466" s="395">
        <v>0</v>
      </c>
      <c r="BB1466" s="395">
        <v>0</v>
      </c>
      <c r="BC1466" s="395">
        <v>0</v>
      </c>
      <c r="BD1466" s="115"/>
      <c r="BE1466" s="115"/>
      <c r="BF1466" s="115"/>
      <c r="BG1466" s="115"/>
      <c r="BH1466" s="115"/>
      <c r="BI1466" s="115"/>
      <c r="BJ1466" s="115"/>
      <c r="BK1466" s="115"/>
      <c r="BQ1466" s="74" t="str">
        <f t="shared" si="801"/>
        <v xml:space="preserve"> </v>
      </c>
      <c r="BR1466" s="120" t="str">
        <f t="shared" si="802"/>
        <v xml:space="preserve"> </v>
      </c>
      <c r="BS1466" s="120" t="str">
        <f t="shared" si="803"/>
        <v xml:space="preserve"> </v>
      </c>
      <c r="BU1466" s="74" t="str">
        <f t="shared" si="804"/>
        <v xml:space="preserve"> </v>
      </c>
      <c r="BV1466" s="120" t="str">
        <f t="shared" si="805"/>
        <v xml:space="preserve"> </v>
      </c>
      <c r="BW1466" s="120" t="str">
        <f t="shared" si="806"/>
        <v xml:space="preserve">  </v>
      </c>
      <c r="BY1466" s="74" t="str">
        <f t="shared" si="807"/>
        <v xml:space="preserve"> </v>
      </c>
      <c r="BZ1466" s="120" t="str">
        <f t="shared" si="808"/>
        <v xml:space="preserve"> </v>
      </c>
      <c r="CA1466" s="120" t="str">
        <f t="shared" si="809"/>
        <v xml:space="preserve"> </v>
      </c>
      <c r="CC1466" s="115" t="str">
        <f t="shared" si="810"/>
        <v xml:space="preserve"> </v>
      </c>
      <c r="CD1466" s="120" t="str">
        <f t="shared" si="811"/>
        <v xml:space="preserve"> </v>
      </c>
      <c r="CE1466" s="417" t="str">
        <f t="shared" si="812"/>
        <v xml:space="preserve"> </v>
      </c>
      <c r="CF1466" s="115"/>
      <c r="CG1466" s="115" t="str">
        <f t="shared" si="813"/>
        <v xml:space="preserve"> </v>
      </c>
      <c r="CH1466" s="120" t="str">
        <f t="shared" si="814"/>
        <v xml:space="preserve"> </v>
      </c>
      <c r="CI1466" s="417" t="str">
        <f t="shared" si="815"/>
        <v xml:space="preserve"> </v>
      </c>
      <c r="CJ1466" s="115"/>
      <c r="CK1466" s="115" t="str">
        <f t="shared" si="816"/>
        <v xml:space="preserve"> </v>
      </c>
      <c r="CL1466" s="120" t="str">
        <f t="shared" si="817"/>
        <v xml:space="preserve"> </v>
      </c>
      <c r="CM1466" s="417" t="str">
        <f t="shared" si="819"/>
        <v xml:space="preserve"> </v>
      </c>
      <c r="IS1466" s="108">
        <v>34</v>
      </c>
    </row>
    <row r="1467" spans="2:253" s="74" customFormat="1" ht="17.100000000000001" hidden="1" customHeight="1" x14ac:dyDescent="0.25">
      <c r="B1467" s="524">
        <f>IF(OR('KB Duct Parts'!BO$16=2,'KB Duct Parts'!BO$16=3,'KB Duct Parts'!BO$16=4),IF(AND('KB Duct Parts'!$BL$14=2,'KB Duct Parts'!E22&gt;0),'KB Duct Parts'!E22,0),0)</f>
        <v>0</v>
      </c>
      <c r="C1467" s="529" t="s">
        <v>957</v>
      </c>
      <c r="D1467" s="506" t="str">
        <f t="shared" si="820"/>
        <v>11008SS</v>
      </c>
      <c r="E1467" s="524" t="s">
        <v>865</v>
      </c>
      <c r="F1467" s="508" t="str">
        <f t="shared" si="786"/>
        <v xml:space="preserve"> </v>
      </c>
      <c r="G1467" s="537" t="s">
        <v>651</v>
      </c>
      <c r="H1467" s="524" t="s">
        <v>923</v>
      </c>
      <c r="I1467" s="1035" t="s">
        <v>13</v>
      </c>
      <c r="J1467" s="1036"/>
      <c r="K1467" s="531" t="s">
        <v>882</v>
      </c>
      <c r="L1467" s="535"/>
      <c r="M1467" s="517" t="str">
        <f t="shared" si="798"/>
        <v>Y</v>
      </c>
      <c r="N1467" s="514">
        <f t="shared" si="787"/>
        <v>49.9</v>
      </c>
      <c r="O1467" s="514">
        <f t="shared" si="792"/>
        <v>0</v>
      </c>
      <c r="P1467" s="680">
        <f>'KB Duct Parts'!$AE$3</f>
        <v>0</v>
      </c>
      <c r="Q1467" s="681">
        <f t="shared" si="788"/>
        <v>0</v>
      </c>
      <c r="R1467" s="682">
        <f t="shared" si="789"/>
        <v>0</v>
      </c>
      <c r="S1467" s="716">
        <f t="shared" si="799"/>
        <v>0.35</v>
      </c>
      <c r="T1467" s="679">
        <f t="shared" si="790"/>
        <v>0</v>
      </c>
      <c r="U1467" s="679">
        <f t="shared" si="791"/>
        <v>0</v>
      </c>
      <c r="Y1467" s="120"/>
      <c r="AD1467" s="80"/>
      <c r="AE1467" s="75"/>
      <c r="AF1467" s="370"/>
      <c r="AG1467" s="375"/>
      <c r="AH1467" s="379"/>
      <c r="AI1467" s="383"/>
      <c r="AJ1467" s="388"/>
      <c r="AK1467" s="392"/>
      <c r="AL1467" s="388"/>
      <c r="AM1467" s="363">
        <f t="shared" si="818"/>
        <v>1</v>
      </c>
      <c r="AN1467" s="578">
        <v>49.9</v>
      </c>
      <c r="AO1467" s="78">
        <f t="shared" si="800"/>
        <v>0</v>
      </c>
      <c r="AP1467" s="78">
        <f t="shared" si="793"/>
        <v>0</v>
      </c>
      <c r="AQ1467" s="78">
        <f t="shared" si="794"/>
        <v>0</v>
      </c>
      <c r="AR1467" s="78">
        <f t="shared" si="795"/>
        <v>0</v>
      </c>
      <c r="AS1467" s="78">
        <f t="shared" si="796"/>
        <v>0</v>
      </c>
      <c r="AT1467" s="78">
        <f t="shared" si="797"/>
        <v>0</v>
      </c>
      <c r="AU1467" s="74" t="s">
        <v>717</v>
      </c>
      <c r="AV1467" s="115"/>
      <c r="AW1467" s="395"/>
      <c r="AX1467" s="395">
        <v>0</v>
      </c>
      <c r="AY1467" s="395">
        <v>0</v>
      </c>
      <c r="AZ1467" s="395">
        <v>0</v>
      </c>
      <c r="BA1467" s="395">
        <v>0</v>
      </c>
      <c r="BB1467" s="395">
        <v>0</v>
      </c>
      <c r="BC1467" s="395">
        <v>0</v>
      </c>
      <c r="BD1467" s="115"/>
      <c r="BE1467" s="115"/>
      <c r="BF1467" s="115"/>
      <c r="BG1467" s="115"/>
      <c r="BH1467" s="115"/>
      <c r="BI1467" s="115"/>
      <c r="BJ1467" s="115"/>
      <c r="BK1467" s="115"/>
      <c r="BQ1467" s="74" t="str">
        <f t="shared" si="801"/>
        <v xml:space="preserve"> </v>
      </c>
      <c r="BR1467" s="120" t="str">
        <f t="shared" si="802"/>
        <v xml:space="preserve"> </v>
      </c>
      <c r="BS1467" s="120" t="str">
        <f t="shared" si="803"/>
        <v xml:space="preserve"> </v>
      </c>
      <c r="BU1467" s="74" t="str">
        <f t="shared" si="804"/>
        <v xml:space="preserve"> </v>
      </c>
      <c r="BV1467" s="120" t="str">
        <f t="shared" si="805"/>
        <v xml:space="preserve"> </v>
      </c>
      <c r="BW1467" s="120" t="str">
        <f t="shared" si="806"/>
        <v xml:space="preserve">  </v>
      </c>
      <c r="BY1467" s="74" t="str">
        <f t="shared" si="807"/>
        <v xml:space="preserve"> </v>
      </c>
      <c r="BZ1467" s="120" t="str">
        <f t="shared" si="808"/>
        <v xml:space="preserve"> </v>
      </c>
      <c r="CA1467" s="120" t="str">
        <f t="shared" si="809"/>
        <v xml:space="preserve"> </v>
      </c>
      <c r="CC1467" s="115" t="str">
        <f t="shared" si="810"/>
        <v xml:space="preserve"> </v>
      </c>
      <c r="CD1467" s="120" t="str">
        <f t="shared" si="811"/>
        <v xml:space="preserve"> </v>
      </c>
      <c r="CE1467" s="417" t="str">
        <f t="shared" si="812"/>
        <v xml:space="preserve"> </v>
      </c>
      <c r="CF1467" s="115"/>
      <c r="CG1467" s="115" t="str">
        <f t="shared" si="813"/>
        <v xml:space="preserve"> </v>
      </c>
      <c r="CH1467" s="120" t="str">
        <f t="shared" si="814"/>
        <v xml:space="preserve"> </v>
      </c>
      <c r="CI1467" s="417" t="str">
        <f t="shared" si="815"/>
        <v xml:space="preserve"> </v>
      </c>
      <c r="CJ1467" s="115"/>
      <c r="CK1467" s="115" t="str">
        <f t="shared" si="816"/>
        <v xml:space="preserve"> </v>
      </c>
      <c r="CL1467" s="120" t="str">
        <f t="shared" si="817"/>
        <v xml:space="preserve"> </v>
      </c>
      <c r="CM1467" s="417" t="str">
        <f t="shared" si="819"/>
        <v xml:space="preserve"> </v>
      </c>
      <c r="IS1467" s="108">
        <v>37</v>
      </c>
    </row>
    <row r="1468" spans="2:253" s="74" customFormat="1" ht="17.100000000000001" hidden="1" customHeight="1" x14ac:dyDescent="0.25">
      <c r="B1468" s="524">
        <f>IF(OR('KB Duct Parts'!BO$16=2,'KB Duct Parts'!BO$16=3,'KB Duct Parts'!BO$16=4),IF(AND('KB Duct Parts'!$BL$14=2,'KB Duct Parts'!E23&gt;0),'KB Duct Parts'!E23,0),0)</f>
        <v>0</v>
      </c>
      <c r="C1468" s="529" t="s">
        <v>958</v>
      </c>
      <c r="D1468" s="506" t="str">
        <f t="shared" si="820"/>
        <v>11009SS</v>
      </c>
      <c r="E1468" s="524" t="s">
        <v>866</v>
      </c>
      <c r="F1468" s="508" t="str">
        <f t="shared" si="786"/>
        <v xml:space="preserve"> </v>
      </c>
      <c r="G1468" s="537" t="s">
        <v>651</v>
      </c>
      <c r="H1468" s="524" t="s">
        <v>923</v>
      </c>
      <c r="I1468" s="1035" t="s">
        <v>13</v>
      </c>
      <c r="J1468" s="1036"/>
      <c r="K1468" s="531" t="s">
        <v>882</v>
      </c>
      <c r="L1468" s="535"/>
      <c r="M1468" s="517" t="str">
        <f t="shared" si="798"/>
        <v>Y</v>
      </c>
      <c r="N1468" s="514">
        <f t="shared" si="787"/>
        <v>51.7</v>
      </c>
      <c r="O1468" s="514">
        <f t="shared" si="792"/>
        <v>0</v>
      </c>
      <c r="P1468" s="680">
        <f>'KB Duct Parts'!$AE$3</f>
        <v>0</v>
      </c>
      <c r="Q1468" s="681">
        <f t="shared" si="788"/>
        <v>0</v>
      </c>
      <c r="R1468" s="682">
        <f t="shared" si="789"/>
        <v>0</v>
      </c>
      <c r="S1468" s="716">
        <f t="shared" si="799"/>
        <v>0.35</v>
      </c>
      <c r="T1468" s="679">
        <f t="shared" si="790"/>
        <v>0</v>
      </c>
      <c r="U1468" s="679">
        <f t="shared" si="791"/>
        <v>0</v>
      </c>
      <c r="Y1468" s="120"/>
      <c r="AD1468" s="80"/>
      <c r="AE1468" s="75"/>
      <c r="AF1468" s="370"/>
      <c r="AG1468" s="375"/>
      <c r="AH1468" s="379"/>
      <c r="AI1468" s="383"/>
      <c r="AJ1468" s="388"/>
      <c r="AK1468" s="392"/>
      <c r="AL1468" s="388"/>
      <c r="AM1468" s="363">
        <f t="shared" si="818"/>
        <v>1</v>
      </c>
      <c r="AN1468" s="578">
        <v>51.7</v>
      </c>
      <c r="AO1468" s="78">
        <f t="shared" si="800"/>
        <v>0</v>
      </c>
      <c r="AP1468" s="78">
        <f t="shared" si="793"/>
        <v>0</v>
      </c>
      <c r="AQ1468" s="78">
        <f t="shared" si="794"/>
        <v>0</v>
      </c>
      <c r="AR1468" s="78">
        <f t="shared" si="795"/>
        <v>0</v>
      </c>
      <c r="AS1468" s="78">
        <f t="shared" si="796"/>
        <v>0</v>
      </c>
      <c r="AT1468" s="78">
        <f t="shared" si="797"/>
        <v>0</v>
      </c>
      <c r="AU1468" s="74" t="s">
        <v>717</v>
      </c>
      <c r="AV1468" s="115"/>
      <c r="AW1468" s="395"/>
      <c r="AX1468" s="395">
        <v>0</v>
      </c>
      <c r="AY1468" s="395">
        <v>0</v>
      </c>
      <c r="AZ1468" s="395">
        <v>0</v>
      </c>
      <c r="BA1468" s="395">
        <v>0</v>
      </c>
      <c r="BB1468" s="395">
        <v>0</v>
      </c>
      <c r="BC1468" s="395">
        <v>0</v>
      </c>
      <c r="BD1468" s="115"/>
      <c r="BE1468" s="115"/>
      <c r="BF1468" s="115"/>
      <c r="BG1468" s="115"/>
      <c r="BH1468" s="115"/>
      <c r="BI1468" s="115"/>
      <c r="BJ1468" s="115"/>
      <c r="BK1468" s="115"/>
      <c r="BQ1468" s="74" t="str">
        <f t="shared" si="801"/>
        <v xml:space="preserve"> </v>
      </c>
      <c r="BR1468" s="120" t="str">
        <f t="shared" si="802"/>
        <v xml:space="preserve"> </v>
      </c>
      <c r="BS1468" s="120" t="str">
        <f t="shared" si="803"/>
        <v xml:space="preserve"> </v>
      </c>
      <c r="BU1468" s="74" t="str">
        <f t="shared" si="804"/>
        <v xml:space="preserve"> </v>
      </c>
      <c r="BV1468" s="120" t="str">
        <f t="shared" si="805"/>
        <v xml:space="preserve"> </v>
      </c>
      <c r="BW1468" s="120" t="str">
        <f t="shared" si="806"/>
        <v xml:space="preserve">  </v>
      </c>
      <c r="BY1468" s="74" t="str">
        <f t="shared" si="807"/>
        <v xml:space="preserve"> </v>
      </c>
      <c r="BZ1468" s="120" t="str">
        <f t="shared" si="808"/>
        <v xml:space="preserve"> </v>
      </c>
      <c r="CA1468" s="120" t="str">
        <f t="shared" si="809"/>
        <v xml:space="preserve"> </v>
      </c>
      <c r="CC1468" s="115" t="str">
        <f t="shared" si="810"/>
        <v xml:space="preserve"> </v>
      </c>
      <c r="CD1468" s="120" t="str">
        <f t="shared" si="811"/>
        <v xml:space="preserve"> </v>
      </c>
      <c r="CE1468" s="417" t="str">
        <f t="shared" si="812"/>
        <v xml:space="preserve"> </v>
      </c>
      <c r="CF1468" s="115"/>
      <c r="CG1468" s="115" t="str">
        <f t="shared" si="813"/>
        <v xml:space="preserve"> </v>
      </c>
      <c r="CH1468" s="120" t="str">
        <f t="shared" si="814"/>
        <v xml:space="preserve"> </v>
      </c>
      <c r="CI1468" s="417" t="str">
        <f t="shared" si="815"/>
        <v xml:space="preserve"> </v>
      </c>
      <c r="CJ1468" s="115"/>
      <c r="CK1468" s="115" t="str">
        <f t="shared" si="816"/>
        <v xml:space="preserve"> </v>
      </c>
      <c r="CL1468" s="120" t="str">
        <f t="shared" si="817"/>
        <v xml:space="preserve"> </v>
      </c>
      <c r="CM1468" s="417" t="str">
        <f t="shared" si="819"/>
        <v xml:space="preserve"> </v>
      </c>
      <c r="IS1468" s="108">
        <v>36</v>
      </c>
    </row>
    <row r="1469" spans="2:253" s="74" customFormat="1" ht="17.100000000000001" hidden="1" customHeight="1" x14ac:dyDescent="0.25">
      <c r="B1469" s="524">
        <f>IF(OR('KB Duct Parts'!BO$16=2,'KB Duct Parts'!BO$16=3,'KB Duct Parts'!BO$16=4),IF(AND('KB Duct Parts'!$BL$14=2,'KB Duct Parts'!E24&gt;0),'KB Duct Parts'!E24,0),0)</f>
        <v>0</v>
      </c>
      <c r="C1469" s="529" t="s">
        <v>959</v>
      </c>
      <c r="D1469" s="506" t="str">
        <f t="shared" si="820"/>
        <v>11010SS</v>
      </c>
      <c r="E1469" s="524" t="s">
        <v>867</v>
      </c>
      <c r="F1469" s="508" t="str">
        <f t="shared" si="786"/>
        <v xml:space="preserve"> </v>
      </c>
      <c r="G1469" s="537" t="s">
        <v>651</v>
      </c>
      <c r="H1469" s="524" t="s">
        <v>923</v>
      </c>
      <c r="I1469" s="1035" t="s">
        <v>13</v>
      </c>
      <c r="J1469" s="1036"/>
      <c r="K1469" s="531" t="s">
        <v>882</v>
      </c>
      <c r="L1469" s="535"/>
      <c r="M1469" s="517" t="str">
        <f t="shared" si="798"/>
        <v>Y</v>
      </c>
      <c r="N1469" s="514">
        <f t="shared" si="787"/>
        <v>54.3</v>
      </c>
      <c r="O1469" s="514">
        <f t="shared" si="792"/>
        <v>0</v>
      </c>
      <c r="P1469" s="680">
        <f>'KB Duct Parts'!$AE$3</f>
        <v>0</v>
      </c>
      <c r="Q1469" s="681">
        <f t="shared" si="788"/>
        <v>0</v>
      </c>
      <c r="R1469" s="682">
        <f t="shared" si="789"/>
        <v>0</v>
      </c>
      <c r="S1469" s="716">
        <f t="shared" si="799"/>
        <v>0.35</v>
      </c>
      <c r="T1469" s="679">
        <f t="shared" si="790"/>
        <v>0</v>
      </c>
      <c r="U1469" s="679">
        <f t="shared" si="791"/>
        <v>0</v>
      </c>
      <c r="Y1469" s="120"/>
      <c r="AD1469" s="80"/>
      <c r="AE1469" s="76"/>
      <c r="AF1469" s="370"/>
      <c r="AG1469" s="375"/>
      <c r="AH1469" s="379"/>
      <c r="AI1469" s="383"/>
      <c r="AJ1469" s="388"/>
      <c r="AK1469" s="392"/>
      <c r="AL1469" s="388"/>
      <c r="AM1469" s="363">
        <f t="shared" si="818"/>
        <v>1</v>
      </c>
      <c r="AN1469" s="578">
        <v>54.3</v>
      </c>
      <c r="AO1469" s="78">
        <f t="shared" si="800"/>
        <v>0</v>
      </c>
      <c r="AP1469" s="78">
        <f t="shared" si="793"/>
        <v>0</v>
      </c>
      <c r="AQ1469" s="78">
        <f t="shared" si="794"/>
        <v>0</v>
      </c>
      <c r="AR1469" s="78">
        <f t="shared" si="795"/>
        <v>0</v>
      </c>
      <c r="AS1469" s="78">
        <f t="shared" si="796"/>
        <v>0</v>
      </c>
      <c r="AT1469" s="78">
        <f t="shared" si="797"/>
        <v>0</v>
      </c>
      <c r="AU1469" s="74" t="s">
        <v>717</v>
      </c>
      <c r="AV1469" s="115"/>
      <c r="AW1469" s="395"/>
      <c r="AX1469" s="395">
        <v>0</v>
      </c>
      <c r="AY1469" s="395">
        <v>0</v>
      </c>
      <c r="AZ1469" s="395">
        <v>0</v>
      </c>
      <c r="BA1469" s="395">
        <v>0</v>
      </c>
      <c r="BB1469" s="395">
        <v>0</v>
      </c>
      <c r="BC1469" s="395">
        <v>0</v>
      </c>
      <c r="BD1469" s="115"/>
      <c r="BE1469" s="115"/>
      <c r="BF1469" s="115"/>
      <c r="BG1469" s="115"/>
      <c r="BH1469" s="115"/>
      <c r="BI1469" s="115"/>
      <c r="BJ1469" s="115"/>
      <c r="BK1469" s="115"/>
      <c r="BQ1469" s="74" t="str">
        <f t="shared" si="801"/>
        <v xml:space="preserve"> </v>
      </c>
      <c r="BR1469" s="120" t="str">
        <f t="shared" si="802"/>
        <v xml:space="preserve"> </v>
      </c>
      <c r="BS1469" s="120" t="str">
        <f t="shared" si="803"/>
        <v xml:space="preserve"> </v>
      </c>
      <c r="BU1469" s="74" t="str">
        <f t="shared" si="804"/>
        <v xml:space="preserve"> </v>
      </c>
      <c r="BV1469" s="120" t="str">
        <f t="shared" si="805"/>
        <v xml:space="preserve"> </v>
      </c>
      <c r="BW1469" s="120" t="str">
        <f t="shared" si="806"/>
        <v xml:space="preserve">  </v>
      </c>
      <c r="BY1469" s="74" t="str">
        <f t="shared" si="807"/>
        <v xml:space="preserve"> </v>
      </c>
      <c r="BZ1469" s="120" t="str">
        <f t="shared" si="808"/>
        <v xml:space="preserve"> </v>
      </c>
      <c r="CA1469" s="120" t="str">
        <f t="shared" si="809"/>
        <v xml:space="preserve"> </v>
      </c>
      <c r="CC1469" s="115" t="str">
        <f t="shared" si="810"/>
        <v xml:space="preserve"> </v>
      </c>
      <c r="CD1469" s="120" t="str">
        <f t="shared" si="811"/>
        <v xml:space="preserve"> </v>
      </c>
      <c r="CE1469" s="417" t="str">
        <f t="shared" si="812"/>
        <v xml:space="preserve"> </v>
      </c>
      <c r="CF1469" s="115"/>
      <c r="CG1469" s="115" t="str">
        <f t="shared" si="813"/>
        <v xml:space="preserve"> </v>
      </c>
      <c r="CH1469" s="120" t="str">
        <f t="shared" si="814"/>
        <v xml:space="preserve"> </v>
      </c>
      <c r="CI1469" s="417" t="str">
        <f t="shared" si="815"/>
        <v xml:space="preserve"> </v>
      </c>
      <c r="CJ1469" s="115"/>
      <c r="CK1469" s="115" t="str">
        <f t="shared" si="816"/>
        <v xml:space="preserve"> </v>
      </c>
      <c r="CL1469" s="120" t="str">
        <f t="shared" si="817"/>
        <v xml:space="preserve"> </v>
      </c>
      <c r="CM1469" s="417" t="str">
        <f t="shared" si="819"/>
        <v xml:space="preserve"> </v>
      </c>
      <c r="IS1469" s="108">
        <v>36</v>
      </c>
    </row>
    <row r="1470" spans="2:253" s="74" customFormat="1" ht="17.100000000000001" hidden="1" customHeight="1" x14ac:dyDescent="0.25">
      <c r="B1470" s="524">
        <f>IF(OR('KB Duct Parts'!BO$16=2,'KB Duct Parts'!BO$16=3,'KB Duct Parts'!BO$16=4),IF(AND('KB Duct Parts'!$BL$14=2,'KB Duct Parts'!E25&gt;0),'KB Duct Parts'!E25,0),0)</f>
        <v>0</v>
      </c>
      <c r="C1470" s="529" t="s">
        <v>960</v>
      </c>
      <c r="D1470" s="506" t="str">
        <f t="shared" si="820"/>
        <v>11011SS</v>
      </c>
      <c r="E1470" s="524" t="s">
        <v>868</v>
      </c>
      <c r="F1470" s="508" t="str">
        <f t="shared" si="786"/>
        <v xml:space="preserve"> </v>
      </c>
      <c r="G1470" s="537" t="s">
        <v>651</v>
      </c>
      <c r="H1470" s="524" t="s">
        <v>923</v>
      </c>
      <c r="I1470" s="1035" t="s">
        <v>13</v>
      </c>
      <c r="J1470" s="1036"/>
      <c r="K1470" s="531" t="s">
        <v>882</v>
      </c>
      <c r="L1470" s="535"/>
      <c r="M1470" s="517" t="str">
        <f t="shared" si="798"/>
        <v>Y</v>
      </c>
      <c r="N1470" s="514">
        <f t="shared" si="787"/>
        <v>56.3</v>
      </c>
      <c r="O1470" s="514">
        <f t="shared" si="792"/>
        <v>0</v>
      </c>
      <c r="P1470" s="680">
        <f>'KB Duct Parts'!$AE$3</f>
        <v>0</v>
      </c>
      <c r="Q1470" s="681">
        <f t="shared" si="788"/>
        <v>0</v>
      </c>
      <c r="R1470" s="682">
        <f t="shared" si="789"/>
        <v>0</v>
      </c>
      <c r="S1470" s="716">
        <f t="shared" si="799"/>
        <v>0.35</v>
      </c>
      <c r="T1470" s="679">
        <f t="shared" si="790"/>
        <v>0</v>
      </c>
      <c r="U1470" s="679">
        <f t="shared" si="791"/>
        <v>0</v>
      </c>
      <c r="Y1470" s="120"/>
      <c r="AD1470" s="80"/>
      <c r="AE1470" s="75"/>
      <c r="AF1470" s="370"/>
      <c r="AG1470" s="375"/>
      <c r="AH1470" s="379"/>
      <c r="AI1470" s="383"/>
      <c r="AJ1470" s="388"/>
      <c r="AK1470" s="392"/>
      <c r="AL1470" s="388"/>
      <c r="AM1470" s="363">
        <f t="shared" si="818"/>
        <v>1</v>
      </c>
      <c r="AN1470" s="578">
        <v>56.3</v>
      </c>
      <c r="AO1470" s="78">
        <f t="shared" si="800"/>
        <v>0</v>
      </c>
      <c r="AP1470" s="78">
        <f t="shared" si="793"/>
        <v>0</v>
      </c>
      <c r="AQ1470" s="78">
        <f t="shared" si="794"/>
        <v>0</v>
      </c>
      <c r="AR1470" s="78">
        <f t="shared" si="795"/>
        <v>0</v>
      </c>
      <c r="AS1470" s="78">
        <f t="shared" si="796"/>
        <v>0</v>
      </c>
      <c r="AT1470" s="78">
        <f t="shared" si="797"/>
        <v>0</v>
      </c>
      <c r="AU1470" s="74" t="s">
        <v>717</v>
      </c>
      <c r="AV1470" s="115"/>
      <c r="AW1470" s="395"/>
      <c r="AX1470" s="395">
        <v>0</v>
      </c>
      <c r="AY1470" s="395">
        <v>0</v>
      </c>
      <c r="AZ1470" s="395">
        <v>0</v>
      </c>
      <c r="BA1470" s="395">
        <v>0</v>
      </c>
      <c r="BB1470" s="395">
        <v>0</v>
      </c>
      <c r="BC1470" s="395">
        <v>0</v>
      </c>
      <c r="BD1470" s="115"/>
      <c r="BE1470" s="115"/>
      <c r="BF1470" s="115"/>
      <c r="BG1470" s="115"/>
      <c r="BH1470" s="115"/>
      <c r="BI1470" s="115"/>
      <c r="BJ1470" s="115"/>
      <c r="BK1470" s="115"/>
      <c r="BQ1470" s="74" t="str">
        <f t="shared" si="801"/>
        <v xml:space="preserve"> </v>
      </c>
      <c r="BR1470" s="120" t="str">
        <f t="shared" si="802"/>
        <v xml:space="preserve"> </v>
      </c>
      <c r="BS1470" s="120" t="str">
        <f t="shared" si="803"/>
        <v xml:space="preserve"> </v>
      </c>
      <c r="BU1470" s="74" t="str">
        <f t="shared" si="804"/>
        <v xml:space="preserve"> </v>
      </c>
      <c r="BV1470" s="120" t="str">
        <f t="shared" si="805"/>
        <v xml:space="preserve"> </v>
      </c>
      <c r="BW1470" s="120" t="str">
        <f t="shared" si="806"/>
        <v xml:space="preserve">  </v>
      </c>
      <c r="BY1470" s="74" t="str">
        <f t="shared" si="807"/>
        <v xml:space="preserve"> </v>
      </c>
      <c r="BZ1470" s="120" t="str">
        <f t="shared" si="808"/>
        <v xml:space="preserve"> </v>
      </c>
      <c r="CA1470" s="120" t="str">
        <f t="shared" si="809"/>
        <v xml:space="preserve"> </v>
      </c>
      <c r="CC1470" s="115" t="str">
        <f t="shared" si="810"/>
        <v xml:space="preserve"> </v>
      </c>
      <c r="CD1470" s="120" t="str">
        <f t="shared" si="811"/>
        <v xml:space="preserve"> </v>
      </c>
      <c r="CE1470" s="417" t="str">
        <f t="shared" si="812"/>
        <v xml:space="preserve"> </v>
      </c>
      <c r="CF1470" s="115"/>
      <c r="CG1470" s="115" t="str">
        <f t="shared" si="813"/>
        <v xml:space="preserve"> </v>
      </c>
      <c r="CH1470" s="120" t="str">
        <f t="shared" si="814"/>
        <v xml:space="preserve"> </v>
      </c>
      <c r="CI1470" s="417" t="str">
        <f t="shared" si="815"/>
        <v xml:space="preserve"> </v>
      </c>
      <c r="CJ1470" s="115"/>
      <c r="CK1470" s="115" t="str">
        <f t="shared" si="816"/>
        <v xml:space="preserve"> </v>
      </c>
      <c r="CL1470" s="120" t="str">
        <f t="shared" si="817"/>
        <v xml:space="preserve"> </v>
      </c>
      <c r="CM1470" s="417" t="str">
        <f t="shared" si="819"/>
        <v xml:space="preserve"> </v>
      </c>
      <c r="IS1470" s="108">
        <v>39</v>
      </c>
    </row>
    <row r="1471" spans="2:253" s="74" customFormat="1" ht="17.100000000000001" hidden="1" customHeight="1" x14ac:dyDescent="0.25">
      <c r="B1471" s="524">
        <f>IF(OR('KB Duct Parts'!BO$16=2,'KB Duct Parts'!BO$16=3,'KB Duct Parts'!BO$16=4),IF(AND('KB Duct Parts'!$BL$14=2,'KB Duct Parts'!E26&gt;0),'KB Duct Parts'!E26,0),0)</f>
        <v>0</v>
      </c>
      <c r="C1471" s="529" t="s">
        <v>961</v>
      </c>
      <c r="D1471" s="506" t="str">
        <f t="shared" si="820"/>
        <v>11012SS</v>
      </c>
      <c r="E1471" s="524" t="s">
        <v>869</v>
      </c>
      <c r="F1471" s="508" t="str">
        <f t="shared" si="786"/>
        <v xml:space="preserve"> </v>
      </c>
      <c r="G1471" s="537" t="s">
        <v>651</v>
      </c>
      <c r="H1471" s="524" t="s">
        <v>923</v>
      </c>
      <c r="I1471" s="1035" t="s">
        <v>13</v>
      </c>
      <c r="J1471" s="1036"/>
      <c r="K1471" s="531" t="s">
        <v>882</v>
      </c>
      <c r="L1471" s="535"/>
      <c r="M1471" s="517" t="str">
        <f t="shared" si="798"/>
        <v>Y</v>
      </c>
      <c r="N1471" s="514">
        <f t="shared" si="787"/>
        <v>60.4</v>
      </c>
      <c r="O1471" s="514">
        <f t="shared" si="792"/>
        <v>0</v>
      </c>
      <c r="P1471" s="680">
        <f>'KB Duct Parts'!$AE$3</f>
        <v>0</v>
      </c>
      <c r="Q1471" s="681">
        <f t="shared" si="788"/>
        <v>0</v>
      </c>
      <c r="R1471" s="682">
        <f t="shared" si="789"/>
        <v>0</v>
      </c>
      <c r="S1471" s="716">
        <f t="shared" si="799"/>
        <v>0.35</v>
      </c>
      <c r="T1471" s="679">
        <f t="shared" si="790"/>
        <v>0</v>
      </c>
      <c r="U1471" s="679">
        <f t="shared" si="791"/>
        <v>0</v>
      </c>
      <c r="Y1471" s="120"/>
      <c r="AD1471" s="80"/>
      <c r="AE1471" s="76"/>
      <c r="AF1471" s="370"/>
      <c r="AG1471" s="375"/>
      <c r="AH1471" s="379"/>
      <c r="AI1471" s="383"/>
      <c r="AJ1471" s="388"/>
      <c r="AK1471" s="392"/>
      <c r="AL1471" s="388"/>
      <c r="AM1471" s="363">
        <f t="shared" si="818"/>
        <v>1</v>
      </c>
      <c r="AN1471" s="578">
        <v>60.4</v>
      </c>
      <c r="AO1471" s="78">
        <f t="shared" si="800"/>
        <v>0</v>
      </c>
      <c r="AP1471" s="78">
        <f t="shared" si="793"/>
        <v>0</v>
      </c>
      <c r="AQ1471" s="78">
        <f t="shared" si="794"/>
        <v>0</v>
      </c>
      <c r="AR1471" s="78">
        <f t="shared" si="795"/>
        <v>0</v>
      </c>
      <c r="AS1471" s="78">
        <f t="shared" si="796"/>
        <v>0</v>
      </c>
      <c r="AT1471" s="78">
        <f t="shared" si="797"/>
        <v>0</v>
      </c>
      <c r="AU1471" s="74" t="s">
        <v>717</v>
      </c>
      <c r="AV1471" s="115"/>
      <c r="AW1471" s="395"/>
      <c r="AX1471" s="395">
        <v>0</v>
      </c>
      <c r="AY1471" s="395">
        <v>0</v>
      </c>
      <c r="AZ1471" s="395">
        <v>0</v>
      </c>
      <c r="BA1471" s="395">
        <v>0</v>
      </c>
      <c r="BB1471" s="395">
        <v>0</v>
      </c>
      <c r="BC1471" s="395">
        <v>0</v>
      </c>
      <c r="BD1471" s="115"/>
      <c r="BE1471" s="115"/>
      <c r="BF1471" s="115"/>
      <c r="BG1471" s="115"/>
      <c r="BH1471" s="115"/>
      <c r="BI1471" s="115"/>
      <c r="BJ1471" s="115"/>
      <c r="BK1471" s="115"/>
      <c r="BQ1471" s="74" t="str">
        <f t="shared" si="801"/>
        <v xml:space="preserve"> </v>
      </c>
      <c r="BR1471" s="120" t="str">
        <f t="shared" si="802"/>
        <v xml:space="preserve"> </v>
      </c>
      <c r="BS1471" s="120" t="str">
        <f t="shared" si="803"/>
        <v xml:space="preserve"> </v>
      </c>
      <c r="BU1471" s="74" t="str">
        <f t="shared" si="804"/>
        <v xml:space="preserve"> </v>
      </c>
      <c r="BV1471" s="120" t="str">
        <f t="shared" si="805"/>
        <v xml:space="preserve"> </v>
      </c>
      <c r="BW1471" s="120" t="str">
        <f t="shared" si="806"/>
        <v xml:space="preserve">  </v>
      </c>
      <c r="BY1471" s="74" t="str">
        <f t="shared" si="807"/>
        <v xml:space="preserve"> </v>
      </c>
      <c r="BZ1471" s="120" t="str">
        <f t="shared" si="808"/>
        <v xml:space="preserve"> </v>
      </c>
      <c r="CA1471" s="120" t="str">
        <f t="shared" si="809"/>
        <v xml:space="preserve"> </v>
      </c>
      <c r="CC1471" s="115" t="str">
        <f t="shared" si="810"/>
        <v xml:space="preserve"> </v>
      </c>
      <c r="CD1471" s="120" t="str">
        <f t="shared" si="811"/>
        <v xml:space="preserve"> </v>
      </c>
      <c r="CE1471" s="417" t="str">
        <f t="shared" si="812"/>
        <v xml:space="preserve"> </v>
      </c>
      <c r="CF1471" s="115"/>
      <c r="CG1471" s="115" t="str">
        <f t="shared" si="813"/>
        <v xml:space="preserve"> </v>
      </c>
      <c r="CH1471" s="120" t="str">
        <f t="shared" si="814"/>
        <v xml:space="preserve"> </v>
      </c>
      <c r="CI1471" s="417" t="str">
        <f t="shared" si="815"/>
        <v xml:space="preserve"> </v>
      </c>
      <c r="CJ1471" s="115"/>
      <c r="CK1471" s="115" t="str">
        <f t="shared" si="816"/>
        <v xml:space="preserve"> </v>
      </c>
      <c r="CL1471" s="120" t="str">
        <f t="shared" si="817"/>
        <v xml:space="preserve"> </v>
      </c>
      <c r="CM1471" s="417" t="str">
        <f t="shared" si="819"/>
        <v xml:space="preserve"> </v>
      </c>
      <c r="IS1471" s="108">
        <v>42</v>
      </c>
    </row>
    <row r="1472" spans="2:253" s="74" customFormat="1" ht="17.100000000000001" hidden="1" customHeight="1" x14ac:dyDescent="0.25">
      <c r="B1472" s="524">
        <f>IF(OR('KB Duct Parts'!BO$16=2,'KB Duct Parts'!BO$16=3,'KB Duct Parts'!BO$16=4),IF(AND('KB Duct Parts'!$BL$14=2,'KB Duct Parts'!E27&gt;0),'KB Duct Parts'!E27,0),0)</f>
        <v>0</v>
      </c>
      <c r="C1472" s="529" t="s">
        <v>962</v>
      </c>
      <c r="D1472" s="506" t="str">
        <f t="shared" si="820"/>
        <v>11013SS</v>
      </c>
      <c r="E1472" s="524" t="s">
        <v>870</v>
      </c>
      <c r="F1472" s="508" t="str">
        <f t="shared" si="786"/>
        <v xml:space="preserve"> </v>
      </c>
      <c r="G1472" s="537" t="s">
        <v>651</v>
      </c>
      <c r="H1472" s="524" t="s">
        <v>923</v>
      </c>
      <c r="I1472" s="1035" t="s">
        <v>13</v>
      </c>
      <c r="J1472" s="1036"/>
      <c r="K1472" s="531" t="s">
        <v>882</v>
      </c>
      <c r="L1472" s="535"/>
      <c r="M1472" s="517" t="str">
        <f t="shared" si="798"/>
        <v>Y</v>
      </c>
      <c r="N1472" s="514">
        <f t="shared" si="787"/>
        <v>70.599999999999994</v>
      </c>
      <c r="O1472" s="514">
        <f t="shared" si="792"/>
        <v>0</v>
      </c>
      <c r="P1472" s="680">
        <f>'KB Duct Parts'!$AE$3</f>
        <v>0</v>
      </c>
      <c r="Q1472" s="681">
        <f t="shared" si="788"/>
        <v>0</v>
      </c>
      <c r="R1472" s="682">
        <f t="shared" si="789"/>
        <v>0</v>
      </c>
      <c r="S1472" s="716">
        <f t="shared" si="799"/>
        <v>0.35</v>
      </c>
      <c r="T1472" s="679">
        <f t="shared" si="790"/>
        <v>0</v>
      </c>
      <c r="U1472" s="679">
        <f t="shared" si="791"/>
        <v>0</v>
      </c>
      <c r="Y1472" s="120"/>
      <c r="AD1472" s="80"/>
      <c r="AE1472" s="75"/>
      <c r="AF1472" s="370"/>
      <c r="AG1472" s="375"/>
      <c r="AH1472" s="379"/>
      <c r="AI1472" s="383"/>
      <c r="AJ1472" s="388"/>
      <c r="AK1472" s="392"/>
      <c r="AL1472" s="388"/>
      <c r="AM1472" s="363">
        <f t="shared" si="818"/>
        <v>1</v>
      </c>
      <c r="AN1472" s="578">
        <v>70.599999999999994</v>
      </c>
      <c r="AO1472" s="78">
        <f t="shared" si="800"/>
        <v>0</v>
      </c>
      <c r="AP1472" s="78">
        <f t="shared" si="793"/>
        <v>0</v>
      </c>
      <c r="AQ1472" s="78">
        <f t="shared" si="794"/>
        <v>0</v>
      </c>
      <c r="AR1472" s="78">
        <f t="shared" si="795"/>
        <v>0</v>
      </c>
      <c r="AS1472" s="78">
        <f t="shared" si="796"/>
        <v>0</v>
      </c>
      <c r="AT1472" s="78">
        <f t="shared" si="797"/>
        <v>0</v>
      </c>
      <c r="AU1472" s="74" t="s">
        <v>717</v>
      </c>
      <c r="AV1472" s="115"/>
      <c r="AW1472" s="395"/>
      <c r="AX1472" s="395">
        <v>0</v>
      </c>
      <c r="AY1472" s="395">
        <v>0</v>
      </c>
      <c r="AZ1472" s="395">
        <v>0</v>
      </c>
      <c r="BA1472" s="395">
        <v>0</v>
      </c>
      <c r="BB1472" s="395">
        <v>0</v>
      </c>
      <c r="BC1472" s="395">
        <v>0</v>
      </c>
      <c r="BD1472" s="115"/>
      <c r="BE1472" s="115"/>
      <c r="BF1472" s="115"/>
      <c r="BG1472" s="115"/>
      <c r="BH1472" s="115"/>
      <c r="BI1472" s="115"/>
      <c r="BJ1472" s="115"/>
      <c r="BK1472" s="115"/>
      <c r="BQ1472" s="74" t="str">
        <f t="shared" si="801"/>
        <v xml:space="preserve"> </v>
      </c>
      <c r="BR1472" s="120" t="str">
        <f t="shared" si="802"/>
        <v xml:space="preserve"> </v>
      </c>
      <c r="BS1472" s="120" t="str">
        <f t="shared" si="803"/>
        <v xml:space="preserve"> </v>
      </c>
      <c r="BU1472" s="74" t="str">
        <f t="shared" si="804"/>
        <v xml:space="preserve"> </v>
      </c>
      <c r="BV1472" s="120" t="str">
        <f t="shared" si="805"/>
        <v xml:space="preserve"> </v>
      </c>
      <c r="BW1472" s="120" t="str">
        <f t="shared" si="806"/>
        <v xml:space="preserve">  </v>
      </c>
      <c r="BY1472" s="74" t="str">
        <f t="shared" si="807"/>
        <v xml:space="preserve"> </v>
      </c>
      <c r="BZ1472" s="120" t="str">
        <f t="shared" si="808"/>
        <v xml:space="preserve"> </v>
      </c>
      <c r="CA1472" s="120" t="str">
        <f t="shared" si="809"/>
        <v xml:space="preserve"> </v>
      </c>
      <c r="CC1472" s="115" t="str">
        <f t="shared" si="810"/>
        <v xml:space="preserve"> </v>
      </c>
      <c r="CD1472" s="120" t="str">
        <f t="shared" si="811"/>
        <v xml:space="preserve"> </v>
      </c>
      <c r="CE1472" s="417" t="str">
        <f t="shared" si="812"/>
        <v xml:space="preserve"> </v>
      </c>
      <c r="CF1472" s="115"/>
      <c r="CG1472" s="115" t="str">
        <f t="shared" si="813"/>
        <v xml:space="preserve"> </v>
      </c>
      <c r="CH1472" s="120" t="str">
        <f t="shared" si="814"/>
        <v xml:space="preserve"> </v>
      </c>
      <c r="CI1472" s="417" t="str">
        <f t="shared" si="815"/>
        <v xml:space="preserve"> </v>
      </c>
      <c r="CJ1472" s="115"/>
      <c r="CK1472" s="115" t="str">
        <f t="shared" si="816"/>
        <v xml:space="preserve"> </v>
      </c>
      <c r="CL1472" s="120" t="str">
        <f t="shared" si="817"/>
        <v xml:space="preserve"> </v>
      </c>
      <c r="CM1472" s="417" t="str">
        <f t="shared" si="819"/>
        <v xml:space="preserve"> </v>
      </c>
      <c r="IS1472" s="108">
        <v>49</v>
      </c>
    </row>
    <row r="1473" spans="2:253" s="74" customFormat="1" ht="17.100000000000001" hidden="1" customHeight="1" x14ac:dyDescent="0.25">
      <c r="B1473" s="524">
        <f>IF(OR('KB Duct Parts'!BO$16=2,'KB Duct Parts'!BO$16=3,'KB Duct Parts'!BO$16=4),IF(AND('KB Duct Parts'!$BL$14=2,'KB Duct Parts'!E28&gt;0),'KB Duct Parts'!E28,0),0)</f>
        <v>0</v>
      </c>
      <c r="C1473" s="529" t="s">
        <v>963</v>
      </c>
      <c r="D1473" s="506" t="str">
        <f t="shared" si="820"/>
        <v>11014SS</v>
      </c>
      <c r="E1473" s="524" t="s">
        <v>871</v>
      </c>
      <c r="F1473" s="508" t="str">
        <f t="shared" si="786"/>
        <v xml:space="preserve"> </v>
      </c>
      <c r="G1473" s="537" t="s">
        <v>651</v>
      </c>
      <c r="H1473" s="524" t="s">
        <v>923</v>
      </c>
      <c r="I1473" s="1035" t="s">
        <v>13</v>
      </c>
      <c r="J1473" s="1036"/>
      <c r="K1473" s="531" t="s">
        <v>882</v>
      </c>
      <c r="L1473" s="535"/>
      <c r="M1473" s="517" t="str">
        <f t="shared" si="798"/>
        <v>Y</v>
      </c>
      <c r="N1473" s="514">
        <f t="shared" si="787"/>
        <v>82.2</v>
      </c>
      <c r="O1473" s="514">
        <f t="shared" si="792"/>
        <v>0</v>
      </c>
      <c r="P1473" s="680">
        <f>'KB Duct Parts'!$AE$3</f>
        <v>0</v>
      </c>
      <c r="Q1473" s="681">
        <f t="shared" si="788"/>
        <v>0</v>
      </c>
      <c r="R1473" s="682">
        <f t="shared" si="789"/>
        <v>0</v>
      </c>
      <c r="S1473" s="716">
        <f t="shared" si="799"/>
        <v>0.35</v>
      </c>
      <c r="T1473" s="679">
        <f t="shared" si="790"/>
        <v>0</v>
      </c>
      <c r="U1473" s="679">
        <f t="shared" si="791"/>
        <v>0</v>
      </c>
      <c r="Y1473" s="120"/>
      <c r="AD1473" s="80"/>
      <c r="AE1473" s="76"/>
      <c r="AF1473" s="370"/>
      <c r="AG1473" s="375"/>
      <c r="AH1473" s="379"/>
      <c r="AI1473" s="383"/>
      <c r="AJ1473" s="388"/>
      <c r="AK1473" s="392"/>
      <c r="AL1473" s="388"/>
      <c r="AM1473" s="363">
        <f t="shared" si="818"/>
        <v>1</v>
      </c>
      <c r="AN1473" s="578">
        <v>82.2</v>
      </c>
      <c r="AO1473" s="78">
        <f t="shared" si="800"/>
        <v>0</v>
      </c>
      <c r="AP1473" s="78">
        <f t="shared" si="793"/>
        <v>0</v>
      </c>
      <c r="AQ1473" s="78">
        <f t="shared" si="794"/>
        <v>0</v>
      </c>
      <c r="AR1473" s="78">
        <f t="shared" si="795"/>
        <v>0</v>
      </c>
      <c r="AS1473" s="78">
        <f t="shared" si="796"/>
        <v>0</v>
      </c>
      <c r="AT1473" s="78">
        <f t="shared" si="797"/>
        <v>0</v>
      </c>
      <c r="AU1473" s="74" t="s">
        <v>717</v>
      </c>
      <c r="AV1473" s="115"/>
      <c r="AW1473" s="395"/>
      <c r="AX1473" s="395">
        <v>0</v>
      </c>
      <c r="AY1473" s="395">
        <v>0</v>
      </c>
      <c r="AZ1473" s="395">
        <v>0</v>
      </c>
      <c r="BA1473" s="395">
        <v>0</v>
      </c>
      <c r="BB1473" s="395">
        <v>0</v>
      </c>
      <c r="BC1473" s="395">
        <v>0</v>
      </c>
      <c r="BD1473" s="115"/>
      <c r="BE1473" s="115"/>
      <c r="BF1473" s="115"/>
      <c r="BG1473" s="115"/>
      <c r="BH1473" s="115"/>
      <c r="BI1473" s="115"/>
      <c r="BJ1473" s="115"/>
      <c r="BK1473" s="115"/>
      <c r="BQ1473" s="74" t="str">
        <f t="shared" si="801"/>
        <v xml:space="preserve"> </v>
      </c>
      <c r="BR1473" s="120" t="str">
        <f t="shared" si="802"/>
        <v xml:space="preserve"> </v>
      </c>
      <c r="BS1473" s="120" t="str">
        <f t="shared" si="803"/>
        <v xml:space="preserve"> </v>
      </c>
      <c r="BU1473" s="74" t="str">
        <f t="shared" si="804"/>
        <v xml:space="preserve"> </v>
      </c>
      <c r="BV1473" s="120" t="str">
        <f t="shared" si="805"/>
        <v xml:space="preserve"> </v>
      </c>
      <c r="BW1473" s="120" t="str">
        <f t="shared" si="806"/>
        <v xml:space="preserve">  </v>
      </c>
      <c r="BY1473" s="74" t="str">
        <f t="shared" si="807"/>
        <v xml:space="preserve"> </v>
      </c>
      <c r="BZ1473" s="120" t="str">
        <f t="shared" si="808"/>
        <v xml:space="preserve"> </v>
      </c>
      <c r="CA1473" s="120" t="str">
        <f t="shared" si="809"/>
        <v xml:space="preserve"> </v>
      </c>
      <c r="CC1473" s="115" t="str">
        <f t="shared" si="810"/>
        <v xml:space="preserve"> </v>
      </c>
      <c r="CD1473" s="120" t="str">
        <f t="shared" si="811"/>
        <v xml:space="preserve"> </v>
      </c>
      <c r="CE1473" s="417" t="str">
        <f t="shared" si="812"/>
        <v xml:space="preserve"> </v>
      </c>
      <c r="CF1473" s="115"/>
      <c r="CG1473" s="115" t="str">
        <f t="shared" si="813"/>
        <v xml:space="preserve"> </v>
      </c>
      <c r="CH1473" s="120" t="str">
        <f t="shared" si="814"/>
        <v xml:space="preserve"> </v>
      </c>
      <c r="CI1473" s="417" t="str">
        <f t="shared" si="815"/>
        <v xml:space="preserve"> </v>
      </c>
      <c r="CJ1473" s="115"/>
      <c r="CK1473" s="115" t="str">
        <f t="shared" si="816"/>
        <v xml:space="preserve"> </v>
      </c>
      <c r="CL1473" s="120" t="str">
        <f t="shared" si="817"/>
        <v xml:space="preserve"> </v>
      </c>
      <c r="CM1473" s="417" t="str">
        <f t="shared" si="819"/>
        <v xml:space="preserve"> </v>
      </c>
      <c r="IS1473" s="108">
        <v>57</v>
      </c>
    </row>
    <row r="1474" spans="2:253" s="74" customFormat="1" ht="17.100000000000001" hidden="1" customHeight="1" x14ac:dyDescent="0.25">
      <c r="B1474" s="524">
        <f>IF(OR('KB Duct Parts'!BO$16=2,'KB Duct Parts'!BO$16=3,'KB Duct Parts'!BO$16=4),IF(AND('KB Duct Parts'!$BL$14=2,'KB Duct Parts'!E29&gt;0),'KB Duct Parts'!E29,0),0)</f>
        <v>0</v>
      </c>
      <c r="C1474" s="529" t="s">
        <v>964</v>
      </c>
      <c r="D1474" s="506" t="str">
        <f t="shared" si="820"/>
        <v>11015SS</v>
      </c>
      <c r="E1474" s="524" t="s">
        <v>872</v>
      </c>
      <c r="F1474" s="508" t="str">
        <f t="shared" si="786"/>
        <v xml:space="preserve"> </v>
      </c>
      <c r="G1474" s="537" t="s">
        <v>651</v>
      </c>
      <c r="H1474" s="524" t="s">
        <v>923</v>
      </c>
      <c r="I1474" s="1035" t="s">
        <v>13</v>
      </c>
      <c r="J1474" s="1036"/>
      <c r="K1474" s="531" t="s">
        <v>882</v>
      </c>
      <c r="L1474" s="535"/>
      <c r="M1474" s="517" t="str">
        <f t="shared" si="798"/>
        <v>Y</v>
      </c>
      <c r="N1474" s="514">
        <f t="shared" si="787"/>
        <v>87.7</v>
      </c>
      <c r="O1474" s="514">
        <f t="shared" si="792"/>
        <v>0</v>
      </c>
      <c r="P1474" s="680">
        <f>'KB Duct Parts'!$AE$3</f>
        <v>0</v>
      </c>
      <c r="Q1474" s="681">
        <f t="shared" si="788"/>
        <v>0</v>
      </c>
      <c r="R1474" s="682">
        <f t="shared" si="789"/>
        <v>0</v>
      </c>
      <c r="S1474" s="716">
        <f t="shared" si="799"/>
        <v>0.35</v>
      </c>
      <c r="T1474" s="679">
        <f t="shared" si="790"/>
        <v>0</v>
      </c>
      <c r="U1474" s="679">
        <f t="shared" si="791"/>
        <v>0</v>
      </c>
      <c r="Y1474" s="120"/>
      <c r="AD1474" s="80"/>
      <c r="AE1474" s="75"/>
      <c r="AF1474" s="370"/>
      <c r="AG1474" s="375"/>
      <c r="AH1474" s="379"/>
      <c r="AI1474" s="383"/>
      <c r="AJ1474" s="388"/>
      <c r="AK1474" s="392"/>
      <c r="AL1474" s="388"/>
      <c r="AM1474" s="363">
        <f t="shared" si="818"/>
        <v>1</v>
      </c>
      <c r="AN1474" s="578">
        <v>87.7</v>
      </c>
      <c r="AO1474" s="78">
        <f t="shared" si="800"/>
        <v>0</v>
      </c>
      <c r="AP1474" s="78">
        <f t="shared" si="793"/>
        <v>0</v>
      </c>
      <c r="AQ1474" s="78">
        <f t="shared" si="794"/>
        <v>0</v>
      </c>
      <c r="AR1474" s="78">
        <f t="shared" si="795"/>
        <v>0</v>
      </c>
      <c r="AS1474" s="78">
        <f t="shared" si="796"/>
        <v>0</v>
      </c>
      <c r="AT1474" s="78">
        <f t="shared" si="797"/>
        <v>0</v>
      </c>
      <c r="AU1474" s="74" t="s">
        <v>717</v>
      </c>
      <c r="AV1474" s="115"/>
      <c r="AW1474" s="395"/>
      <c r="AX1474" s="395">
        <v>0</v>
      </c>
      <c r="AY1474" s="395">
        <v>0</v>
      </c>
      <c r="AZ1474" s="395">
        <v>0</v>
      </c>
      <c r="BA1474" s="395">
        <v>0</v>
      </c>
      <c r="BB1474" s="395">
        <v>0</v>
      </c>
      <c r="BC1474" s="395">
        <v>0</v>
      </c>
      <c r="BD1474" s="115"/>
      <c r="BE1474" s="115"/>
      <c r="BF1474" s="115"/>
      <c r="BG1474" s="115"/>
      <c r="BH1474" s="115"/>
      <c r="BI1474" s="115"/>
      <c r="BJ1474" s="115"/>
      <c r="BK1474" s="115"/>
      <c r="BQ1474" s="74" t="str">
        <f t="shared" si="801"/>
        <v xml:space="preserve"> </v>
      </c>
      <c r="BR1474" s="120" t="str">
        <f t="shared" si="802"/>
        <v xml:space="preserve"> </v>
      </c>
      <c r="BS1474" s="120" t="str">
        <f t="shared" si="803"/>
        <v xml:space="preserve"> </v>
      </c>
      <c r="BU1474" s="74" t="str">
        <f t="shared" si="804"/>
        <v xml:space="preserve"> </v>
      </c>
      <c r="BV1474" s="120" t="str">
        <f t="shared" si="805"/>
        <v xml:space="preserve"> </v>
      </c>
      <c r="BW1474" s="120" t="str">
        <f t="shared" si="806"/>
        <v xml:space="preserve">  </v>
      </c>
      <c r="BY1474" s="74" t="str">
        <f t="shared" si="807"/>
        <v xml:space="preserve"> </v>
      </c>
      <c r="BZ1474" s="120" t="str">
        <f t="shared" si="808"/>
        <v xml:space="preserve"> </v>
      </c>
      <c r="CA1474" s="120" t="str">
        <f t="shared" si="809"/>
        <v xml:space="preserve"> </v>
      </c>
      <c r="CC1474" s="115" t="str">
        <f t="shared" si="810"/>
        <v xml:space="preserve"> </v>
      </c>
      <c r="CD1474" s="120" t="str">
        <f t="shared" si="811"/>
        <v xml:space="preserve"> </v>
      </c>
      <c r="CE1474" s="417" t="str">
        <f t="shared" si="812"/>
        <v xml:space="preserve"> </v>
      </c>
      <c r="CF1474" s="115"/>
      <c r="CG1474" s="115" t="str">
        <f t="shared" si="813"/>
        <v xml:space="preserve"> </v>
      </c>
      <c r="CH1474" s="120" t="str">
        <f t="shared" si="814"/>
        <v xml:space="preserve"> </v>
      </c>
      <c r="CI1474" s="417" t="str">
        <f t="shared" si="815"/>
        <v xml:space="preserve"> </v>
      </c>
      <c r="CJ1474" s="115"/>
      <c r="CK1474" s="115" t="str">
        <f t="shared" si="816"/>
        <v xml:space="preserve"> </v>
      </c>
      <c r="CL1474" s="120" t="str">
        <f t="shared" si="817"/>
        <v xml:space="preserve"> </v>
      </c>
      <c r="CM1474" s="417" t="str">
        <f t="shared" si="819"/>
        <v xml:space="preserve"> </v>
      </c>
      <c r="IS1474" s="108">
        <v>61</v>
      </c>
    </row>
    <row r="1475" spans="2:253" s="74" customFormat="1" ht="17.100000000000001" hidden="1" customHeight="1" x14ac:dyDescent="0.25">
      <c r="B1475" s="524">
        <f>IF(OR('KB Duct Parts'!BO$16=2,'KB Duct Parts'!BO$16=3,'KB Duct Parts'!BO$16=4),IF(AND('KB Duct Parts'!$BL$14=2,'KB Duct Parts'!E30&gt;0),'KB Duct Parts'!E30,0),0)</f>
        <v>0</v>
      </c>
      <c r="C1475" s="529" t="s">
        <v>965</v>
      </c>
      <c r="D1475" s="506" t="str">
        <f t="shared" si="820"/>
        <v>11016SS</v>
      </c>
      <c r="E1475" s="524" t="s">
        <v>873</v>
      </c>
      <c r="F1475" s="508" t="str">
        <f t="shared" si="786"/>
        <v xml:space="preserve"> </v>
      </c>
      <c r="G1475" s="537" t="s">
        <v>651</v>
      </c>
      <c r="H1475" s="524" t="s">
        <v>923</v>
      </c>
      <c r="I1475" s="1035" t="s">
        <v>13</v>
      </c>
      <c r="J1475" s="1036"/>
      <c r="K1475" s="531" t="s">
        <v>882</v>
      </c>
      <c r="L1475" s="535"/>
      <c r="M1475" s="517" t="str">
        <f t="shared" si="798"/>
        <v>Y</v>
      </c>
      <c r="N1475" s="514">
        <f t="shared" si="787"/>
        <v>93.5</v>
      </c>
      <c r="O1475" s="514">
        <f t="shared" si="792"/>
        <v>0</v>
      </c>
      <c r="P1475" s="680">
        <f>'KB Duct Parts'!$AE$3</f>
        <v>0</v>
      </c>
      <c r="Q1475" s="681">
        <f t="shared" si="788"/>
        <v>0</v>
      </c>
      <c r="R1475" s="682">
        <f t="shared" si="789"/>
        <v>0</v>
      </c>
      <c r="S1475" s="716">
        <f t="shared" si="799"/>
        <v>0.35</v>
      </c>
      <c r="T1475" s="679">
        <f t="shared" si="790"/>
        <v>0</v>
      </c>
      <c r="U1475" s="679">
        <f t="shared" si="791"/>
        <v>0</v>
      </c>
      <c r="Y1475" s="120"/>
      <c r="AD1475" s="80"/>
      <c r="AE1475" s="76"/>
      <c r="AF1475" s="370"/>
      <c r="AG1475" s="375"/>
      <c r="AH1475" s="379"/>
      <c r="AI1475" s="383"/>
      <c r="AJ1475" s="388"/>
      <c r="AK1475" s="392"/>
      <c r="AL1475" s="388"/>
      <c r="AM1475" s="363">
        <f t="shared" si="818"/>
        <v>1</v>
      </c>
      <c r="AN1475" s="578">
        <v>93.5</v>
      </c>
      <c r="AO1475" s="78">
        <f t="shared" si="800"/>
        <v>0</v>
      </c>
      <c r="AP1475" s="78">
        <f t="shared" si="793"/>
        <v>0</v>
      </c>
      <c r="AQ1475" s="78">
        <f t="shared" si="794"/>
        <v>0</v>
      </c>
      <c r="AR1475" s="78">
        <f t="shared" si="795"/>
        <v>0</v>
      </c>
      <c r="AS1475" s="78">
        <f t="shared" si="796"/>
        <v>0</v>
      </c>
      <c r="AT1475" s="78">
        <f t="shared" si="797"/>
        <v>0</v>
      </c>
      <c r="AU1475" s="74" t="s">
        <v>717</v>
      </c>
      <c r="AV1475" s="115"/>
      <c r="AW1475" s="395"/>
      <c r="AX1475" s="395">
        <v>0</v>
      </c>
      <c r="AY1475" s="395">
        <v>0</v>
      </c>
      <c r="AZ1475" s="395">
        <v>0</v>
      </c>
      <c r="BA1475" s="395">
        <v>0</v>
      </c>
      <c r="BB1475" s="395">
        <v>0</v>
      </c>
      <c r="BC1475" s="395">
        <v>0</v>
      </c>
      <c r="BD1475" s="115"/>
      <c r="BE1475" s="115"/>
      <c r="BF1475" s="115"/>
      <c r="BG1475" s="115"/>
      <c r="BH1475" s="115"/>
      <c r="BI1475" s="115"/>
      <c r="BJ1475" s="115"/>
      <c r="BK1475" s="115"/>
      <c r="BQ1475" s="74" t="str">
        <f t="shared" si="801"/>
        <v xml:space="preserve"> </v>
      </c>
      <c r="BR1475" s="120" t="str">
        <f t="shared" si="802"/>
        <v xml:space="preserve"> </v>
      </c>
      <c r="BS1475" s="120" t="str">
        <f t="shared" si="803"/>
        <v xml:space="preserve"> </v>
      </c>
      <c r="BU1475" s="74" t="str">
        <f t="shared" si="804"/>
        <v xml:space="preserve"> </v>
      </c>
      <c r="BV1475" s="120" t="str">
        <f t="shared" si="805"/>
        <v xml:space="preserve"> </v>
      </c>
      <c r="BW1475" s="120" t="str">
        <f t="shared" si="806"/>
        <v xml:space="preserve">  </v>
      </c>
      <c r="BY1475" s="74" t="str">
        <f t="shared" si="807"/>
        <v xml:space="preserve"> </v>
      </c>
      <c r="BZ1475" s="120" t="str">
        <f t="shared" si="808"/>
        <v xml:space="preserve"> </v>
      </c>
      <c r="CA1475" s="120" t="str">
        <f t="shared" si="809"/>
        <v xml:space="preserve"> </v>
      </c>
      <c r="CC1475" s="115" t="str">
        <f t="shared" si="810"/>
        <v xml:space="preserve"> </v>
      </c>
      <c r="CD1475" s="120" t="str">
        <f t="shared" si="811"/>
        <v xml:space="preserve"> </v>
      </c>
      <c r="CE1475" s="417" t="str">
        <f t="shared" si="812"/>
        <v xml:space="preserve"> </v>
      </c>
      <c r="CF1475" s="115"/>
      <c r="CG1475" s="115" t="str">
        <f t="shared" si="813"/>
        <v xml:space="preserve"> </v>
      </c>
      <c r="CH1475" s="120" t="str">
        <f t="shared" si="814"/>
        <v xml:space="preserve"> </v>
      </c>
      <c r="CI1475" s="417" t="str">
        <f t="shared" si="815"/>
        <v xml:space="preserve"> </v>
      </c>
      <c r="CJ1475" s="115"/>
      <c r="CK1475" s="115" t="str">
        <f t="shared" si="816"/>
        <v xml:space="preserve"> </v>
      </c>
      <c r="CL1475" s="120" t="str">
        <f t="shared" si="817"/>
        <v xml:space="preserve"> </v>
      </c>
      <c r="CM1475" s="417" t="str">
        <f t="shared" si="819"/>
        <v xml:space="preserve"> </v>
      </c>
      <c r="IS1475" s="108">
        <v>65</v>
      </c>
    </row>
    <row r="1476" spans="2:253" s="74" customFormat="1" ht="17.100000000000001" hidden="1" customHeight="1" x14ac:dyDescent="0.25">
      <c r="B1476" s="524">
        <f>IF(OR('KB Duct Parts'!BO$16=2,'KB Duct Parts'!BO$16=3,'KB Duct Parts'!BO$16=4),IF(AND('KB Duct Parts'!$BL$14=2,'KB Duct Parts'!E31&gt;0),'KB Duct Parts'!E31,0),0)</f>
        <v>0</v>
      </c>
      <c r="C1476" s="529" t="s">
        <v>966</v>
      </c>
      <c r="D1476" s="506" t="str">
        <f t="shared" si="820"/>
        <v>11017SS</v>
      </c>
      <c r="E1476" s="524" t="s">
        <v>874</v>
      </c>
      <c r="F1476" s="508" t="str">
        <f t="shared" si="786"/>
        <v xml:space="preserve"> </v>
      </c>
      <c r="G1476" s="537" t="s">
        <v>651</v>
      </c>
      <c r="H1476" s="524" t="s">
        <v>923</v>
      </c>
      <c r="I1476" s="1035" t="s">
        <v>13</v>
      </c>
      <c r="J1476" s="1036"/>
      <c r="K1476" s="531" t="s">
        <v>882</v>
      </c>
      <c r="L1476" s="535"/>
      <c r="M1476" s="517" t="str">
        <f t="shared" si="798"/>
        <v>Y</v>
      </c>
      <c r="N1476" s="514">
        <f t="shared" si="787"/>
        <v>100.6</v>
      </c>
      <c r="O1476" s="514">
        <f t="shared" si="792"/>
        <v>0</v>
      </c>
      <c r="P1476" s="680">
        <f>'KB Duct Parts'!$AE$3</f>
        <v>0</v>
      </c>
      <c r="Q1476" s="681">
        <f t="shared" si="788"/>
        <v>0</v>
      </c>
      <c r="R1476" s="682">
        <f t="shared" si="789"/>
        <v>0</v>
      </c>
      <c r="S1476" s="716">
        <f t="shared" si="799"/>
        <v>0.35</v>
      </c>
      <c r="T1476" s="679">
        <f t="shared" si="790"/>
        <v>0</v>
      </c>
      <c r="U1476" s="679">
        <f t="shared" si="791"/>
        <v>0</v>
      </c>
      <c r="Y1476" s="120"/>
      <c r="AD1476" s="80"/>
      <c r="AE1476" s="75"/>
      <c r="AF1476" s="370"/>
      <c r="AG1476" s="375"/>
      <c r="AH1476" s="379"/>
      <c r="AI1476" s="383"/>
      <c r="AJ1476" s="388"/>
      <c r="AK1476" s="392"/>
      <c r="AL1476" s="388"/>
      <c r="AM1476" s="363">
        <f t="shared" si="818"/>
        <v>1</v>
      </c>
      <c r="AN1476" s="578">
        <v>100.6</v>
      </c>
      <c r="AO1476" s="78">
        <f t="shared" si="800"/>
        <v>0</v>
      </c>
      <c r="AP1476" s="78">
        <f t="shared" si="793"/>
        <v>0</v>
      </c>
      <c r="AQ1476" s="78">
        <f t="shared" si="794"/>
        <v>0</v>
      </c>
      <c r="AR1476" s="78">
        <f t="shared" si="795"/>
        <v>0</v>
      </c>
      <c r="AS1476" s="78">
        <f t="shared" si="796"/>
        <v>0</v>
      </c>
      <c r="AT1476" s="78">
        <f t="shared" si="797"/>
        <v>0</v>
      </c>
      <c r="AU1476" s="74" t="s">
        <v>717</v>
      </c>
      <c r="AV1476" s="115"/>
      <c r="AW1476" s="395"/>
      <c r="AX1476" s="395">
        <v>0</v>
      </c>
      <c r="AY1476" s="395">
        <v>0</v>
      </c>
      <c r="AZ1476" s="395">
        <v>0</v>
      </c>
      <c r="BA1476" s="395">
        <v>0</v>
      </c>
      <c r="BB1476" s="395">
        <v>0</v>
      </c>
      <c r="BC1476" s="395">
        <v>0</v>
      </c>
      <c r="BD1476" s="115"/>
      <c r="BE1476" s="115"/>
      <c r="BF1476" s="115"/>
      <c r="BG1476" s="115"/>
      <c r="BH1476" s="115"/>
      <c r="BI1476" s="115"/>
      <c r="BJ1476" s="115"/>
      <c r="BK1476" s="115"/>
      <c r="BQ1476" s="74" t="str">
        <f t="shared" si="801"/>
        <v xml:space="preserve"> </v>
      </c>
      <c r="BR1476" s="120" t="str">
        <f t="shared" si="802"/>
        <v xml:space="preserve"> </v>
      </c>
      <c r="BS1476" s="120" t="str">
        <f t="shared" si="803"/>
        <v xml:space="preserve"> </v>
      </c>
      <c r="BU1476" s="74" t="str">
        <f t="shared" si="804"/>
        <v xml:space="preserve"> </v>
      </c>
      <c r="BV1476" s="120" t="str">
        <f t="shared" si="805"/>
        <v xml:space="preserve"> </v>
      </c>
      <c r="BW1476" s="120" t="str">
        <f t="shared" si="806"/>
        <v xml:space="preserve">  </v>
      </c>
      <c r="BY1476" s="74" t="str">
        <f t="shared" si="807"/>
        <v xml:space="preserve"> </v>
      </c>
      <c r="BZ1476" s="120" t="str">
        <f t="shared" si="808"/>
        <v xml:space="preserve"> </v>
      </c>
      <c r="CA1476" s="120" t="str">
        <f t="shared" si="809"/>
        <v xml:space="preserve"> </v>
      </c>
      <c r="CC1476" s="115" t="str">
        <f t="shared" si="810"/>
        <v xml:space="preserve"> </v>
      </c>
      <c r="CD1476" s="120" t="str">
        <f t="shared" si="811"/>
        <v xml:space="preserve"> </v>
      </c>
      <c r="CE1476" s="417" t="str">
        <f t="shared" si="812"/>
        <v xml:space="preserve"> </v>
      </c>
      <c r="CF1476" s="115"/>
      <c r="CG1476" s="115" t="str">
        <f t="shared" si="813"/>
        <v xml:space="preserve"> </v>
      </c>
      <c r="CH1476" s="120" t="str">
        <f t="shared" si="814"/>
        <v xml:space="preserve"> </v>
      </c>
      <c r="CI1476" s="417" t="str">
        <f t="shared" si="815"/>
        <v xml:space="preserve"> </v>
      </c>
      <c r="CJ1476" s="115"/>
      <c r="CK1476" s="115" t="str">
        <f t="shared" si="816"/>
        <v xml:space="preserve"> </v>
      </c>
      <c r="CL1476" s="120" t="str">
        <f t="shared" si="817"/>
        <v xml:space="preserve"> </v>
      </c>
      <c r="CM1476" s="417" t="str">
        <f t="shared" si="819"/>
        <v xml:space="preserve"> </v>
      </c>
      <c r="IS1476" s="108">
        <v>70</v>
      </c>
    </row>
    <row r="1477" spans="2:253" s="74" customFormat="1" ht="17.100000000000001" hidden="1" customHeight="1" x14ac:dyDescent="0.25">
      <c r="B1477" s="524">
        <f>IF(OR('KB Duct Parts'!BO$16=2,'KB Duct Parts'!BO$16=3,'KB Duct Parts'!BO$16=4),IF(AND('KB Duct Parts'!$BL$14=2,'KB Duct Parts'!E32&gt;0),'KB Duct Parts'!E32,0),0)</f>
        <v>0</v>
      </c>
      <c r="C1477" s="529" t="s">
        <v>967</v>
      </c>
      <c r="D1477" s="506" t="str">
        <f t="shared" si="820"/>
        <v>11018SS</v>
      </c>
      <c r="E1477" s="524" t="s">
        <v>875</v>
      </c>
      <c r="F1477" s="508" t="str">
        <f t="shared" si="786"/>
        <v xml:space="preserve"> </v>
      </c>
      <c r="G1477" s="537" t="s">
        <v>651</v>
      </c>
      <c r="H1477" s="524" t="s">
        <v>923</v>
      </c>
      <c r="I1477" s="1035" t="s">
        <v>13</v>
      </c>
      <c r="J1477" s="1036"/>
      <c r="K1477" s="531" t="s">
        <v>882</v>
      </c>
      <c r="L1477" s="535"/>
      <c r="M1477" s="517" t="str">
        <f t="shared" si="798"/>
        <v>Y</v>
      </c>
      <c r="N1477" s="514">
        <f t="shared" si="787"/>
        <v>109.2</v>
      </c>
      <c r="O1477" s="514">
        <f t="shared" si="792"/>
        <v>0</v>
      </c>
      <c r="P1477" s="680">
        <f>'KB Duct Parts'!$AE$3</f>
        <v>0</v>
      </c>
      <c r="Q1477" s="681">
        <f t="shared" si="788"/>
        <v>0</v>
      </c>
      <c r="R1477" s="682">
        <f t="shared" si="789"/>
        <v>0</v>
      </c>
      <c r="S1477" s="716">
        <f t="shared" si="799"/>
        <v>0.35</v>
      </c>
      <c r="T1477" s="679">
        <f t="shared" si="790"/>
        <v>0</v>
      </c>
      <c r="U1477" s="679">
        <f t="shared" si="791"/>
        <v>0</v>
      </c>
      <c r="Y1477" s="120"/>
      <c r="AD1477" s="80"/>
      <c r="AE1477" s="75"/>
      <c r="AF1477" s="370"/>
      <c r="AG1477" s="375"/>
      <c r="AH1477" s="379"/>
      <c r="AI1477" s="383"/>
      <c r="AJ1477" s="388"/>
      <c r="AK1477" s="392"/>
      <c r="AL1477" s="388"/>
      <c r="AM1477" s="363">
        <f t="shared" si="818"/>
        <v>1</v>
      </c>
      <c r="AN1477" s="578">
        <v>109.2</v>
      </c>
      <c r="AO1477" s="78">
        <f t="shared" si="800"/>
        <v>0</v>
      </c>
      <c r="AP1477" s="78">
        <f t="shared" si="793"/>
        <v>0</v>
      </c>
      <c r="AQ1477" s="78">
        <f t="shared" si="794"/>
        <v>0</v>
      </c>
      <c r="AR1477" s="78">
        <f t="shared" si="795"/>
        <v>0</v>
      </c>
      <c r="AS1477" s="78">
        <f t="shared" si="796"/>
        <v>0</v>
      </c>
      <c r="AT1477" s="78">
        <f t="shared" si="797"/>
        <v>0</v>
      </c>
      <c r="AU1477" s="74" t="s">
        <v>717</v>
      </c>
      <c r="AV1477" s="115"/>
      <c r="AW1477" s="395"/>
      <c r="AX1477" s="395">
        <v>0</v>
      </c>
      <c r="AY1477" s="395">
        <v>0</v>
      </c>
      <c r="AZ1477" s="395">
        <v>0</v>
      </c>
      <c r="BA1477" s="395">
        <v>0</v>
      </c>
      <c r="BB1477" s="395">
        <v>0</v>
      </c>
      <c r="BC1477" s="395">
        <v>0</v>
      </c>
      <c r="BD1477" s="115"/>
      <c r="BE1477" s="115"/>
      <c r="BF1477" s="115"/>
      <c r="BG1477" s="115"/>
      <c r="BH1477" s="115"/>
      <c r="BI1477" s="115"/>
      <c r="BJ1477" s="115"/>
      <c r="BK1477" s="115"/>
      <c r="BQ1477" s="74" t="str">
        <f t="shared" si="801"/>
        <v xml:space="preserve"> </v>
      </c>
      <c r="BR1477" s="120" t="str">
        <f t="shared" si="802"/>
        <v xml:space="preserve"> </v>
      </c>
      <c r="BS1477" s="120" t="str">
        <f t="shared" si="803"/>
        <v xml:space="preserve"> </v>
      </c>
      <c r="BU1477" s="74" t="str">
        <f t="shared" si="804"/>
        <v xml:space="preserve"> </v>
      </c>
      <c r="BV1477" s="120" t="str">
        <f t="shared" si="805"/>
        <v xml:space="preserve"> </v>
      </c>
      <c r="BW1477" s="120" t="str">
        <f t="shared" si="806"/>
        <v xml:space="preserve">  </v>
      </c>
      <c r="BY1477" s="74" t="str">
        <f t="shared" si="807"/>
        <v xml:space="preserve"> </v>
      </c>
      <c r="BZ1477" s="120" t="str">
        <f t="shared" si="808"/>
        <v xml:space="preserve"> </v>
      </c>
      <c r="CA1477" s="120" t="str">
        <f t="shared" si="809"/>
        <v xml:space="preserve"> </v>
      </c>
      <c r="CC1477" s="115" t="str">
        <f t="shared" si="810"/>
        <v xml:space="preserve"> </v>
      </c>
      <c r="CD1477" s="120" t="str">
        <f t="shared" si="811"/>
        <v xml:space="preserve"> </v>
      </c>
      <c r="CE1477" s="417" t="str">
        <f t="shared" si="812"/>
        <v xml:space="preserve"> </v>
      </c>
      <c r="CF1477" s="115"/>
      <c r="CG1477" s="115" t="str">
        <f t="shared" si="813"/>
        <v xml:space="preserve"> </v>
      </c>
      <c r="CH1477" s="120" t="str">
        <f t="shared" si="814"/>
        <v xml:space="preserve"> </v>
      </c>
      <c r="CI1477" s="417" t="str">
        <f t="shared" si="815"/>
        <v xml:space="preserve"> </v>
      </c>
      <c r="CJ1477" s="115"/>
      <c r="CK1477" s="115" t="str">
        <f t="shared" si="816"/>
        <v xml:space="preserve"> </v>
      </c>
      <c r="CL1477" s="120" t="str">
        <f t="shared" si="817"/>
        <v xml:space="preserve"> </v>
      </c>
      <c r="CM1477" s="417" t="str">
        <f t="shared" si="819"/>
        <v xml:space="preserve"> </v>
      </c>
      <c r="IS1477" s="108">
        <v>76</v>
      </c>
    </row>
    <row r="1478" spans="2:253" s="74" customFormat="1" ht="17.100000000000001" hidden="1" customHeight="1" x14ac:dyDescent="0.25">
      <c r="B1478" s="524">
        <f>IF(OR('KB Duct Parts'!BO$16=2,'KB Duct Parts'!BO$16=3,'KB Duct Parts'!BO$16=4),IF(AND('KB Duct Parts'!$BL$14=2,'KB Duct Parts'!E33&gt;0),'KB Duct Parts'!E33,0),0)</f>
        <v>0</v>
      </c>
      <c r="C1478" s="529" t="s">
        <v>968</v>
      </c>
      <c r="D1478" s="506" t="str">
        <f t="shared" si="820"/>
        <v>11019SS</v>
      </c>
      <c r="E1478" s="524" t="s">
        <v>876</v>
      </c>
      <c r="F1478" s="508" t="str">
        <f t="shared" ref="F1478:F1541" si="821">IF(AM1478&gt;1,"Non-Std"," ")</f>
        <v xml:space="preserve"> </v>
      </c>
      <c r="G1478" s="537" t="s">
        <v>651</v>
      </c>
      <c r="H1478" s="524" t="s">
        <v>923</v>
      </c>
      <c r="I1478" s="1035" t="s">
        <v>13</v>
      </c>
      <c r="J1478" s="1036"/>
      <c r="K1478" s="531" t="s">
        <v>882</v>
      </c>
      <c r="L1478" s="535"/>
      <c r="M1478" s="517" t="str">
        <f t="shared" si="798"/>
        <v>Y</v>
      </c>
      <c r="N1478" s="514">
        <f t="shared" si="787"/>
        <v>120.9</v>
      </c>
      <c r="O1478" s="514">
        <f t="shared" si="792"/>
        <v>0</v>
      </c>
      <c r="P1478" s="680">
        <f>'KB Duct Parts'!$AE$3</f>
        <v>0</v>
      </c>
      <c r="Q1478" s="681">
        <f t="shared" si="788"/>
        <v>0</v>
      </c>
      <c r="R1478" s="682">
        <f t="shared" si="789"/>
        <v>0</v>
      </c>
      <c r="S1478" s="716">
        <f t="shared" si="799"/>
        <v>0.35</v>
      </c>
      <c r="T1478" s="679">
        <f t="shared" si="790"/>
        <v>0</v>
      </c>
      <c r="U1478" s="679">
        <f t="shared" si="791"/>
        <v>0</v>
      </c>
      <c r="Y1478" s="120"/>
      <c r="AD1478" s="80"/>
      <c r="AE1478" s="75"/>
      <c r="AF1478" s="370"/>
      <c r="AG1478" s="375"/>
      <c r="AH1478" s="379"/>
      <c r="AI1478" s="383"/>
      <c r="AJ1478" s="388"/>
      <c r="AK1478" s="392"/>
      <c r="AL1478" s="388"/>
      <c r="AM1478" s="363">
        <f t="shared" si="818"/>
        <v>1</v>
      </c>
      <c r="AN1478" s="578">
        <v>120.9</v>
      </c>
      <c r="AO1478" s="78">
        <f t="shared" si="800"/>
        <v>0</v>
      </c>
      <c r="AP1478" s="78">
        <f t="shared" si="793"/>
        <v>0</v>
      </c>
      <c r="AQ1478" s="78">
        <f t="shared" si="794"/>
        <v>0</v>
      </c>
      <c r="AR1478" s="78">
        <f t="shared" si="795"/>
        <v>0</v>
      </c>
      <c r="AS1478" s="78">
        <f t="shared" si="796"/>
        <v>0</v>
      </c>
      <c r="AT1478" s="78">
        <f t="shared" si="797"/>
        <v>0</v>
      </c>
      <c r="AU1478" s="74" t="s">
        <v>717</v>
      </c>
      <c r="AV1478" s="115"/>
      <c r="AW1478" s="395"/>
      <c r="AX1478" s="395">
        <v>0</v>
      </c>
      <c r="AY1478" s="395">
        <v>0</v>
      </c>
      <c r="AZ1478" s="395">
        <v>0</v>
      </c>
      <c r="BA1478" s="395">
        <v>0</v>
      </c>
      <c r="BB1478" s="395">
        <v>0</v>
      </c>
      <c r="BC1478" s="395">
        <v>0</v>
      </c>
      <c r="BD1478" s="115"/>
      <c r="BE1478" s="115"/>
      <c r="BF1478" s="115"/>
      <c r="BG1478" s="115"/>
      <c r="BH1478" s="115"/>
      <c r="BI1478" s="115"/>
      <c r="BJ1478" s="115"/>
      <c r="BK1478" s="115"/>
      <c r="BQ1478" s="74" t="str">
        <f t="shared" si="801"/>
        <v xml:space="preserve"> </v>
      </c>
      <c r="BR1478" s="120" t="str">
        <f t="shared" si="802"/>
        <v xml:space="preserve"> </v>
      </c>
      <c r="BS1478" s="120" t="str">
        <f t="shared" si="803"/>
        <v xml:space="preserve"> </v>
      </c>
      <c r="BU1478" s="74" t="str">
        <f t="shared" si="804"/>
        <v xml:space="preserve"> </v>
      </c>
      <c r="BV1478" s="120" t="str">
        <f t="shared" si="805"/>
        <v xml:space="preserve"> </v>
      </c>
      <c r="BW1478" s="120" t="str">
        <f t="shared" si="806"/>
        <v xml:space="preserve">  </v>
      </c>
      <c r="BY1478" s="74" t="str">
        <f t="shared" si="807"/>
        <v xml:space="preserve"> </v>
      </c>
      <c r="BZ1478" s="120" t="str">
        <f t="shared" si="808"/>
        <v xml:space="preserve"> </v>
      </c>
      <c r="CA1478" s="120" t="str">
        <f t="shared" si="809"/>
        <v xml:space="preserve"> </v>
      </c>
      <c r="CC1478" s="115" t="str">
        <f t="shared" si="810"/>
        <v xml:space="preserve"> </v>
      </c>
      <c r="CD1478" s="120" t="str">
        <f t="shared" si="811"/>
        <v xml:space="preserve"> </v>
      </c>
      <c r="CE1478" s="417" t="str">
        <f t="shared" si="812"/>
        <v xml:space="preserve"> </v>
      </c>
      <c r="CF1478" s="115"/>
      <c r="CG1478" s="115" t="str">
        <f t="shared" si="813"/>
        <v xml:space="preserve"> </v>
      </c>
      <c r="CH1478" s="120" t="str">
        <f t="shared" si="814"/>
        <v xml:space="preserve"> </v>
      </c>
      <c r="CI1478" s="417" t="str">
        <f t="shared" si="815"/>
        <v xml:space="preserve"> </v>
      </c>
      <c r="CJ1478" s="115"/>
      <c r="CK1478" s="115" t="str">
        <f t="shared" si="816"/>
        <v xml:space="preserve"> </v>
      </c>
      <c r="CL1478" s="120" t="str">
        <f t="shared" si="817"/>
        <v xml:space="preserve"> </v>
      </c>
      <c r="CM1478" s="417" t="str">
        <f t="shared" si="819"/>
        <v xml:space="preserve"> </v>
      </c>
      <c r="IS1478" s="108">
        <v>84</v>
      </c>
    </row>
    <row r="1479" spans="2:253" s="74" customFormat="1" ht="17.100000000000001" hidden="1" customHeight="1" x14ac:dyDescent="0.25">
      <c r="B1479" s="524">
        <f>IF(OR('KB Duct Parts'!BO$16=2,'KB Duct Parts'!BO$16=3,'KB Duct Parts'!BO$16=4),IF(AND('KB Duct Parts'!$BL$14=2,'KB Duct Parts'!E34&gt;0),'KB Duct Parts'!E34,0),0)</f>
        <v>0</v>
      </c>
      <c r="C1479" s="529" t="s">
        <v>969</v>
      </c>
      <c r="D1479" s="506" t="str">
        <f t="shared" si="820"/>
        <v>11020SS</v>
      </c>
      <c r="E1479" s="524" t="s">
        <v>877</v>
      </c>
      <c r="F1479" s="508" t="str">
        <f t="shared" si="821"/>
        <v xml:space="preserve"> </v>
      </c>
      <c r="G1479" s="537" t="s">
        <v>651</v>
      </c>
      <c r="H1479" s="524" t="s">
        <v>923</v>
      </c>
      <c r="I1479" s="1035" t="s">
        <v>13</v>
      </c>
      <c r="J1479" s="1036"/>
      <c r="K1479" s="531" t="s">
        <v>882</v>
      </c>
      <c r="L1479" s="535"/>
      <c r="M1479" s="517" t="str">
        <f t="shared" si="798"/>
        <v>Y</v>
      </c>
      <c r="N1479" s="514">
        <f t="shared" si="787"/>
        <v>133.69999999999999</v>
      </c>
      <c r="O1479" s="514">
        <f t="shared" si="792"/>
        <v>0</v>
      </c>
      <c r="P1479" s="680">
        <f>'KB Duct Parts'!$AE$3</f>
        <v>0</v>
      </c>
      <c r="Q1479" s="681">
        <f t="shared" si="788"/>
        <v>0</v>
      </c>
      <c r="R1479" s="682">
        <f t="shared" si="789"/>
        <v>0</v>
      </c>
      <c r="S1479" s="716">
        <f t="shared" si="799"/>
        <v>0.35</v>
      </c>
      <c r="T1479" s="679">
        <f t="shared" si="790"/>
        <v>0</v>
      </c>
      <c r="U1479" s="679">
        <f t="shared" si="791"/>
        <v>0</v>
      </c>
      <c r="Y1479" s="120"/>
      <c r="AD1479" s="80"/>
      <c r="AE1479" s="75"/>
      <c r="AF1479" s="370"/>
      <c r="AG1479" s="375"/>
      <c r="AH1479" s="379"/>
      <c r="AI1479" s="383"/>
      <c r="AJ1479" s="388"/>
      <c r="AK1479" s="392"/>
      <c r="AL1479" s="388"/>
      <c r="AM1479" s="363">
        <f t="shared" si="818"/>
        <v>1</v>
      </c>
      <c r="AN1479" s="578">
        <v>133.69999999999999</v>
      </c>
      <c r="AO1479" s="78">
        <f t="shared" si="800"/>
        <v>0</v>
      </c>
      <c r="AP1479" s="78">
        <f t="shared" si="793"/>
        <v>0</v>
      </c>
      <c r="AQ1479" s="78">
        <f t="shared" si="794"/>
        <v>0</v>
      </c>
      <c r="AR1479" s="78">
        <f t="shared" si="795"/>
        <v>0</v>
      </c>
      <c r="AS1479" s="78">
        <f t="shared" si="796"/>
        <v>0</v>
      </c>
      <c r="AT1479" s="78">
        <f t="shared" si="797"/>
        <v>0</v>
      </c>
      <c r="AU1479" s="74" t="s">
        <v>717</v>
      </c>
      <c r="AV1479" s="115"/>
      <c r="AW1479" s="395"/>
      <c r="AX1479" s="395">
        <v>0</v>
      </c>
      <c r="AY1479" s="395">
        <v>0</v>
      </c>
      <c r="AZ1479" s="395">
        <v>0</v>
      </c>
      <c r="BA1479" s="395">
        <v>0</v>
      </c>
      <c r="BB1479" s="395">
        <v>0</v>
      </c>
      <c r="BC1479" s="395">
        <v>0</v>
      </c>
      <c r="BD1479" s="115"/>
      <c r="BE1479" s="115"/>
      <c r="BF1479" s="115"/>
      <c r="BG1479" s="115"/>
      <c r="BH1479" s="115"/>
      <c r="BI1479" s="115"/>
      <c r="BJ1479" s="115"/>
      <c r="BK1479" s="115"/>
      <c r="BQ1479" s="74" t="str">
        <f t="shared" si="801"/>
        <v xml:space="preserve"> </v>
      </c>
      <c r="BR1479" s="120" t="str">
        <f t="shared" si="802"/>
        <v xml:space="preserve"> </v>
      </c>
      <c r="BS1479" s="120" t="str">
        <f t="shared" si="803"/>
        <v xml:space="preserve"> </v>
      </c>
      <c r="BU1479" s="74" t="str">
        <f t="shared" si="804"/>
        <v xml:space="preserve"> </v>
      </c>
      <c r="BV1479" s="120" t="str">
        <f t="shared" si="805"/>
        <v xml:space="preserve"> </v>
      </c>
      <c r="BW1479" s="120" t="str">
        <f t="shared" si="806"/>
        <v xml:space="preserve">  </v>
      </c>
      <c r="BY1479" s="74" t="str">
        <f t="shared" si="807"/>
        <v xml:space="preserve"> </v>
      </c>
      <c r="BZ1479" s="120" t="str">
        <f t="shared" si="808"/>
        <v xml:space="preserve"> </v>
      </c>
      <c r="CA1479" s="120" t="str">
        <f t="shared" si="809"/>
        <v xml:space="preserve"> </v>
      </c>
      <c r="CC1479" s="115" t="str">
        <f t="shared" si="810"/>
        <v xml:space="preserve"> </v>
      </c>
      <c r="CD1479" s="120" t="str">
        <f t="shared" si="811"/>
        <v xml:space="preserve"> </v>
      </c>
      <c r="CE1479" s="417" t="str">
        <f t="shared" si="812"/>
        <v xml:space="preserve"> </v>
      </c>
      <c r="CF1479" s="115"/>
      <c r="CG1479" s="115" t="str">
        <f t="shared" si="813"/>
        <v xml:space="preserve"> </v>
      </c>
      <c r="CH1479" s="120" t="str">
        <f t="shared" si="814"/>
        <v xml:space="preserve"> </v>
      </c>
      <c r="CI1479" s="417" t="str">
        <f t="shared" si="815"/>
        <v xml:space="preserve"> </v>
      </c>
      <c r="CJ1479" s="115"/>
      <c r="CK1479" s="115" t="str">
        <f t="shared" si="816"/>
        <v xml:space="preserve"> </v>
      </c>
      <c r="CL1479" s="120" t="str">
        <f t="shared" si="817"/>
        <v xml:space="preserve"> </v>
      </c>
      <c r="CM1479" s="417" t="str">
        <f t="shared" si="819"/>
        <v xml:space="preserve"> </v>
      </c>
      <c r="IS1479" s="108">
        <v>93</v>
      </c>
    </row>
    <row r="1480" spans="2:253" s="74" customFormat="1" ht="17.100000000000001" hidden="1" customHeight="1" x14ac:dyDescent="0.25">
      <c r="B1480" s="524">
        <f>IF(OR('KB Duct Parts'!BO$16=2,'KB Duct Parts'!BO$16=3,'KB Duct Parts'!BO$16=4),IF(AND('KB Duct Parts'!$BL$14=2,'KB Duct Parts'!E35&gt;0),'KB Duct Parts'!E35,0),0)</f>
        <v>0</v>
      </c>
      <c r="C1480" s="529" t="s">
        <v>970</v>
      </c>
      <c r="D1480" s="506" t="str">
        <f t="shared" si="820"/>
        <v>11022SS</v>
      </c>
      <c r="E1480" s="524" t="s">
        <v>878</v>
      </c>
      <c r="F1480" s="508" t="str">
        <f t="shared" si="821"/>
        <v xml:space="preserve"> </v>
      </c>
      <c r="G1480" s="537" t="s">
        <v>651</v>
      </c>
      <c r="H1480" s="524" t="s">
        <v>923</v>
      </c>
      <c r="I1480" s="1035" t="s">
        <v>13</v>
      </c>
      <c r="J1480" s="1036"/>
      <c r="K1480" s="531" t="s">
        <v>882</v>
      </c>
      <c r="L1480" s="535"/>
      <c r="M1480" s="517" t="str">
        <f t="shared" si="798"/>
        <v>Y</v>
      </c>
      <c r="N1480" s="514">
        <f t="shared" si="787"/>
        <v>158.1</v>
      </c>
      <c r="O1480" s="514">
        <f t="shared" si="792"/>
        <v>0</v>
      </c>
      <c r="P1480" s="680">
        <f>'KB Duct Parts'!$AE$3</f>
        <v>0</v>
      </c>
      <c r="Q1480" s="681">
        <f t="shared" si="788"/>
        <v>0</v>
      </c>
      <c r="R1480" s="682">
        <f t="shared" si="789"/>
        <v>0</v>
      </c>
      <c r="S1480" s="716">
        <f t="shared" si="799"/>
        <v>0.35</v>
      </c>
      <c r="T1480" s="679">
        <f t="shared" si="790"/>
        <v>0</v>
      </c>
      <c r="U1480" s="679">
        <f t="shared" si="791"/>
        <v>0</v>
      </c>
      <c r="Y1480" s="120"/>
      <c r="AD1480" s="80"/>
      <c r="AE1480" s="75"/>
      <c r="AF1480" s="370"/>
      <c r="AG1480" s="375"/>
      <c r="AH1480" s="379"/>
      <c r="AI1480" s="383"/>
      <c r="AJ1480" s="388"/>
      <c r="AK1480" s="392"/>
      <c r="AL1480" s="388"/>
      <c r="AM1480" s="363">
        <f t="shared" si="818"/>
        <v>1</v>
      </c>
      <c r="AN1480" s="578">
        <v>158.1</v>
      </c>
      <c r="AO1480" s="78">
        <f t="shared" si="800"/>
        <v>0</v>
      </c>
      <c r="AP1480" s="78">
        <f t="shared" si="793"/>
        <v>0</v>
      </c>
      <c r="AQ1480" s="78">
        <f t="shared" si="794"/>
        <v>0</v>
      </c>
      <c r="AR1480" s="78">
        <f t="shared" si="795"/>
        <v>0</v>
      </c>
      <c r="AS1480" s="78">
        <f t="shared" si="796"/>
        <v>0</v>
      </c>
      <c r="AT1480" s="78">
        <f t="shared" si="797"/>
        <v>0</v>
      </c>
      <c r="AU1480" s="74" t="s">
        <v>717</v>
      </c>
      <c r="AV1480" s="115"/>
      <c r="AW1480" s="395"/>
      <c r="AX1480" s="395">
        <v>0</v>
      </c>
      <c r="AY1480" s="395">
        <v>0</v>
      </c>
      <c r="AZ1480" s="395">
        <v>0</v>
      </c>
      <c r="BA1480" s="395">
        <v>0</v>
      </c>
      <c r="BB1480" s="395">
        <v>0</v>
      </c>
      <c r="BC1480" s="395">
        <v>0</v>
      </c>
      <c r="BD1480" s="115"/>
      <c r="BE1480" s="115"/>
      <c r="BF1480" s="115"/>
      <c r="BG1480" s="115"/>
      <c r="BH1480" s="115"/>
      <c r="BI1480" s="115"/>
      <c r="BJ1480" s="115"/>
      <c r="BK1480" s="115"/>
      <c r="BQ1480" s="74" t="str">
        <f t="shared" si="801"/>
        <v xml:space="preserve"> </v>
      </c>
      <c r="BR1480" s="120" t="str">
        <f t="shared" si="802"/>
        <v xml:space="preserve"> </v>
      </c>
      <c r="BS1480" s="120" t="str">
        <f t="shared" si="803"/>
        <v xml:space="preserve"> </v>
      </c>
      <c r="BU1480" s="74" t="str">
        <f t="shared" si="804"/>
        <v xml:space="preserve"> </v>
      </c>
      <c r="BV1480" s="120" t="str">
        <f t="shared" si="805"/>
        <v xml:space="preserve"> </v>
      </c>
      <c r="BW1480" s="120" t="str">
        <f t="shared" si="806"/>
        <v xml:space="preserve">  </v>
      </c>
      <c r="BY1480" s="74" t="str">
        <f t="shared" si="807"/>
        <v xml:space="preserve"> </v>
      </c>
      <c r="BZ1480" s="120" t="str">
        <f t="shared" si="808"/>
        <v xml:space="preserve"> </v>
      </c>
      <c r="CA1480" s="120" t="str">
        <f t="shared" si="809"/>
        <v xml:space="preserve"> </v>
      </c>
      <c r="CC1480" s="115" t="str">
        <f t="shared" si="810"/>
        <v xml:space="preserve"> </v>
      </c>
      <c r="CD1480" s="120" t="str">
        <f t="shared" si="811"/>
        <v xml:space="preserve"> </v>
      </c>
      <c r="CE1480" s="417" t="str">
        <f t="shared" si="812"/>
        <v xml:space="preserve"> </v>
      </c>
      <c r="CF1480" s="115"/>
      <c r="CG1480" s="115" t="str">
        <f t="shared" si="813"/>
        <v xml:space="preserve"> </v>
      </c>
      <c r="CH1480" s="120" t="str">
        <f t="shared" si="814"/>
        <v xml:space="preserve"> </v>
      </c>
      <c r="CI1480" s="417" t="str">
        <f t="shared" si="815"/>
        <v xml:space="preserve"> </v>
      </c>
      <c r="CJ1480" s="115"/>
      <c r="CK1480" s="115" t="str">
        <f t="shared" si="816"/>
        <v xml:space="preserve"> </v>
      </c>
      <c r="CL1480" s="120" t="str">
        <f t="shared" si="817"/>
        <v xml:space="preserve"> </v>
      </c>
      <c r="CM1480" s="417" t="str">
        <f t="shared" si="819"/>
        <v xml:space="preserve"> </v>
      </c>
      <c r="IS1480" s="108">
        <v>110</v>
      </c>
    </row>
    <row r="1481" spans="2:253" s="74" customFormat="1" ht="17.100000000000001" hidden="1" customHeight="1" x14ac:dyDescent="0.25">
      <c r="B1481" s="524">
        <f>IF(OR('KB Duct Parts'!BO$16=2,'KB Duct Parts'!BO$16=3,'KB Duct Parts'!BO$16=4),IF(AND('KB Duct Parts'!$BL$14=2,'KB Duct Parts'!E36&gt;0),'KB Duct Parts'!E36,0),0)</f>
        <v>0</v>
      </c>
      <c r="C1481" s="529" t="s">
        <v>45</v>
      </c>
      <c r="D1481" s="506" t="str">
        <f t="shared" si="820"/>
        <v>11024SS</v>
      </c>
      <c r="E1481" s="524" t="s">
        <v>1338</v>
      </c>
      <c r="F1481" s="508" t="str">
        <f t="shared" si="821"/>
        <v xml:space="preserve"> </v>
      </c>
      <c r="G1481" s="537" t="s">
        <v>651</v>
      </c>
      <c r="H1481" s="524" t="s">
        <v>923</v>
      </c>
      <c r="I1481" s="1035" t="s">
        <v>13</v>
      </c>
      <c r="J1481" s="1036"/>
      <c r="K1481" s="531" t="s">
        <v>882</v>
      </c>
      <c r="L1481" s="535"/>
      <c r="M1481" s="517" t="str">
        <f t="shared" si="798"/>
        <v>Y</v>
      </c>
      <c r="N1481" s="514">
        <f t="shared" si="787"/>
        <v>189.3</v>
      </c>
      <c r="O1481" s="514">
        <f t="shared" si="792"/>
        <v>0</v>
      </c>
      <c r="P1481" s="680">
        <f>'KB Duct Parts'!$AE$3</f>
        <v>0</v>
      </c>
      <c r="Q1481" s="681">
        <f t="shared" si="788"/>
        <v>0</v>
      </c>
      <c r="R1481" s="682">
        <f t="shared" si="789"/>
        <v>0</v>
      </c>
      <c r="S1481" s="716">
        <f t="shared" si="799"/>
        <v>0.35</v>
      </c>
      <c r="T1481" s="679">
        <f t="shared" si="790"/>
        <v>0</v>
      </c>
      <c r="U1481" s="679">
        <f t="shared" si="791"/>
        <v>0</v>
      </c>
      <c r="Y1481" s="120"/>
      <c r="AD1481" s="80"/>
      <c r="AE1481" s="75"/>
      <c r="AF1481" s="370"/>
      <c r="AG1481" s="375"/>
      <c r="AH1481" s="379"/>
      <c r="AI1481" s="383"/>
      <c r="AJ1481" s="388"/>
      <c r="AK1481" s="392"/>
      <c r="AL1481" s="388"/>
      <c r="AM1481" s="363">
        <f t="shared" si="818"/>
        <v>1</v>
      </c>
      <c r="AN1481" s="578">
        <v>189.3</v>
      </c>
      <c r="AO1481" s="78">
        <f t="shared" si="800"/>
        <v>0</v>
      </c>
      <c r="AP1481" s="78">
        <f t="shared" si="793"/>
        <v>0</v>
      </c>
      <c r="AQ1481" s="78">
        <f t="shared" si="794"/>
        <v>0</v>
      </c>
      <c r="AR1481" s="78">
        <f t="shared" si="795"/>
        <v>0</v>
      </c>
      <c r="AS1481" s="78">
        <f t="shared" si="796"/>
        <v>0</v>
      </c>
      <c r="AT1481" s="78">
        <f t="shared" si="797"/>
        <v>0</v>
      </c>
      <c r="AU1481" s="74" t="s">
        <v>717</v>
      </c>
      <c r="AV1481" s="115"/>
      <c r="AW1481" s="395"/>
      <c r="AX1481" s="395">
        <v>0</v>
      </c>
      <c r="AY1481" s="395">
        <v>0</v>
      </c>
      <c r="AZ1481" s="395">
        <v>0</v>
      </c>
      <c r="BA1481" s="395">
        <v>0</v>
      </c>
      <c r="BB1481" s="395">
        <v>0</v>
      </c>
      <c r="BC1481" s="395">
        <v>0</v>
      </c>
      <c r="BD1481" s="115"/>
      <c r="BE1481" s="115"/>
      <c r="BF1481" s="115"/>
      <c r="BG1481" s="115"/>
      <c r="BH1481" s="115"/>
      <c r="BI1481" s="115"/>
      <c r="BJ1481" s="115"/>
      <c r="BK1481" s="115"/>
      <c r="BQ1481" s="74" t="str">
        <f t="shared" si="801"/>
        <v xml:space="preserve"> </v>
      </c>
      <c r="BR1481" s="120" t="str">
        <f t="shared" si="802"/>
        <v xml:space="preserve"> </v>
      </c>
      <c r="BS1481" s="120" t="str">
        <f t="shared" si="803"/>
        <v xml:space="preserve"> </v>
      </c>
      <c r="BU1481" s="74" t="str">
        <f t="shared" si="804"/>
        <v xml:space="preserve"> </v>
      </c>
      <c r="BV1481" s="120" t="str">
        <f t="shared" si="805"/>
        <v xml:space="preserve"> </v>
      </c>
      <c r="BW1481" s="120" t="str">
        <f t="shared" si="806"/>
        <v xml:space="preserve">  </v>
      </c>
      <c r="BY1481" s="74" t="str">
        <f t="shared" si="807"/>
        <v xml:space="preserve"> </v>
      </c>
      <c r="BZ1481" s="120" t="str">
        <f t="shared" si="808"/>
        <v xml:space="preserve"> </v>
      </c>
      <c r="CA1481" s="120" t="str">
        <f t="shared" si="809"/>
        <v xml:space="preserve"> </v>
      </c>
      <c r="CC1481" s="115" t="str">
        <f t="shared" si="810"/>
        <v xml:space="preserve"> </v>
      </c>
      <c r="CD1481" s="120" t="str">
        <f t="shared" si="811"/>
        <v xml:space="preserve"> </v>
      </c>
      <c r="CE1481" s="417" t="str">
        <f t="shared" si="812"/>
        <v xml:space="preserve"> </v>
      </c>
      <c r="CF1481" s="115"/>
      <c r="CG1481" s="115" t="str">
        <f t="shared" si="813"/>
        <v xml:space="preserve"> </v>
      </c>
      <c r="CH1481" s="120" t="str">
        <f t="shared" si="814"/>
        <v xml:space="preserve"> </v>
      </c>
      <c r="CI1481" s="417" t="str">
        <f t="shared" si="815"/>
        <v xml:space="preserve"> </v>
      </c>
      <c r="CJ1481" s="115"/>
      <c r="CK1481" s="115" t="str">
        <f t="shared" si="816"/>
        <v xml:space="preserve"> </v>
      </c>
      <c r="CL1481" s="120" t="str">
        <f t="shared" si="817"/>
        <v xml:space="preserve"> </v>
      </c>
      <c r="CM1481" s="417" t="str">
        <f t="shared" si="819"/>
        <v xml:space="preserve"> </v>
      </c>
      <c r="IS1481" s="108"/>
    </row>
    <row r="1482" spans="2:253" s="74" customFormat="1" ht="17.100000000000001" hidden="1" customHeight="1" x14ac:dyDescent="0.25">
      <c r="B1482" s="524">
        <f>IF(OR('KB Duct Parts'!BO$16=1,'KB Duct Parts'!BO$16=5),IF(AND('KB Duct Parts'!$BL$14=2,'KB Duct Parts'!E17&gt;0),'KB Duct Parts'!E17,0),0)</f>
        <v>0</v>
      </c>
      <c r="C1482" s="529" t="s">
        <v>60</v>
      </c>
      <c r="D1482" s="506" t="str">
        <f t="shared" si="820"/>
        <v>11003SS-HT</v>
      </c>
      <c r="E1482" s="536" t="s">
        <v>483</v>
      </c>
      <c r="F1482" s="508" t="str">
        <f t="shared" si="821"/>
        <v xml:space="preserve"> </v>
      </c>
      <c r="G1482" s="537" t="s">
        <v>651</v>
      </c>
      <c r="H1482" s="524" t="s">
        <v>923</v>
      </c>
      <c r="I1482" s="1035" t="s">
        <v>14</v>
      </c>
      <c r="J1482" s="1036"/>
      <c r="K1482" s="531" t="s">
        <v>882</v>
      </c>
      <c r="L1482" s="535"/>
      <c r="M1482" s="517" t="str">
        <f t="shared" si="798"/>
        <v>Y</v>
      </c>
      <c r="N1482" s="514">
        <f t="shared" si="787"/>
        <v>46.7</v>
      </c>
      <c r="O1482" s="514">
        <f t="shared" si="792"/>
        <v>0</v>
      </c>
      <c r="P1482" s="680">
        <f>'KB Duct Parts'!$AE$3</f>
        <v>0</v>
      </c>
      <c r="Q1482" s="681">
        <f t="shared" si="788"/>
        <v>0</v>
      </c>
      <c r="R1482" s="682">
        <f t="shared" si="789"/>
        <v>0</v>
      </c>
      <c r="S1482" s="716">
        <f t="shared" si="799"/>
        <v>0.35</v>
      </c>
      <c r="T1482" s="679">
        <f t="shared" si="790"/>
        <v>0</v>
      </c>
      <c r="U1482" s="679">
        <f t="shared" si="791"/>
        <v>0</v>
      </c>
      <c r="Y1482" s="120"/>
      <c r="AD1482" s="80"/>
      <c r="AE1482" s="75"/>
      <c r="AF1482" s="370"/>
      <c r="AG1482" s="375"/>
      <c r="AH1482" s="379"/>
      <c r="AI1482" s="383"/>
      <c r="AJ1482" s="388"/>
      <c r="AK1482" s="392"/>
      <c r="AL1482" s="388"/>
      <c r="AM1482" s="363">
        <f t="shared" si="818"/>
        <v>1</v>
      </c>
      <c r="AN1482" s="578">
        <v>46.7</v>
      </c>
      <c r="AO1482" s="78">
        <f t="shared" si="800"/>
        <v>0</v>
      </c>
      <c r="AP1482" s="78">
        <f t="shared" si="793"/>
        <v>0</v>
      </c>
      <c r="AQ1482" s="78">
        <f t="shared" si="794"/>
        <v>0</v>
      </c>
      <c r="AR1482" s="78">
        <f t="shared" si="795"/>
        <v>0</v>
      </c>
      <c r="AS1482" s="78">
        <f t="shared" si="796"/>
        <v>0</v>
      </c>
      <c r="AT1482" s="78">
        <f t="shared" si="797"/>
        <v>0</v>
      </c>
      <c r="AU1482" s="74" t="s">
        <v>717</v>
      </c>
      <c r="AV1482" s="115"/>
      <c r="AW1482" s="395"/>
      <c r="AX1482" s="395">
        <v>0</v>
      </c>
      <c r="AY1482" s="395">
        <v>0</v>
      </c>
      <c r="AZ1482" s="395">
        <v>0</v>
      </c>
      <c r="BA1482" s="395">
        <v>0</v>
      </c>
      <c r="BB1482" s="395">
        <v>0</v>
      </c>
      <c r="BC1482" s="395">
        <v>0</v>
      </c>
      <c r="BD1482" s="115"/>
      <c r="BE1482" s="115"/>
      <c r="BF1482" s="115"/>
      <c r="BG1482" s="115"/>
      <c r="BH1482" s="115"/>
      <c r="BI1482" s="115"/>
      <c r="BJ1482" s="115"/>
      <c r="BK1482" s="115"/>
      <c r="BQ1482" s="74" t="str">
        <f t="shared" si="801"/>
        <v xml:space="preserve"> </v>
      </c>
      <c r="BR1482" s="120" t="str">
        <f t="shared" si="802"/>
        <v xml:space="preserve"> </v>
      </c>
      <c r="BS1482" s="120" t="str">
        <f t="shared" si="803"/>
        <v xml:space="preserve"> </v>
      </c>
      <c r="BU1482" s="74" t="str">
        <f t="shared" si="804"/>
        <v xml:space="preserve"> </v>
      </c>
      <c r="BV1482" s="120" t="str">
        <f t="shared" si="805"/>
        <v xml:space="preserve"> </v>
      </c>
      <c r="BW1482" s="120" t="str">
        <f t="shared" si="806"/>
        <v xml:space="preserve">  </v>
      </c>
      <c r="BY1482" s="74" t="str">
        <f t="shared" si="807"/>
        <v xml:space="preserve"> </v>
      </c>
      <c r="BZ1482" s="120" t="str">
        <f t="shared" si="808"/>
        <v xml:space="preserve"> </v>
      </c>
      <c r="CA1482" s="120" t="str">
        <f t="shared" si="809"/>
        <v xml:space="preserve"> </v>
      </c>
      <c r="CC1482" s="115" t="str">
        <f t="shared" si="810"/>
        <v xml:space="preserve"> </v>
      </c>
      <c r="CD1482" s="120" t="str">
        <f t="shared" si="811"/>
        <v xml:space="preserve"> </v>
      </c>
      <c r="CE1482" s="417" t="str">
        <f t="shared" si="812"/>
        <v xml:space="preserve"> </v>
      </c>
      <c r="CF1482" s="115"/>
      <c r="CG1482" s="115" t="str">
        <f t="shared" si="813"/>
        <v xml:space="preserve"> </v>
      </c>
      <c r="CH1482" s="120" t="str">
        <f t="shared" si="814"/>
        <v xml:space="preserve"> </v>
      </c>
      <c r="CI1482" s="417" t="str">
        <f t="shared" si="815"/>
        <v xml:space="preserve"> </v>
      </c>
      <c r="CJ1482" s="115"/>
      <c r="CK1482" s="115" t="str">
        <f t="shared" si="816"/>
        <v xml:space="preserve"> </v>
      </c>
      <c r="CL1482" s="120" t="str">
        <f t="shared" si="817"/>
        <v xml:space="preserve"> </v>
      </c>
      <c r="CM1482" s="417" t="str">
        <f t="shared" si="819"/>
        <v xml:space="preserve"> </v>
      </c>
      <c r="IS1482" s="108">
        <v>26</v>
      </c>
    </row>
    <row r="1483" spans="2:253" s="74" customFormat="1" ht="17.100000000000001" hidden="1" customHeight="1" x14ac:dyDescent="0.25">
      <c r="B1483" s="524">
        <f>IF(OR('KB Duct Parts'!BO$16=1,'KB Duct Parts'!BO$16=5),IF(AND('KB Duct Parts'!$BL$14=2,'KB Duct Parts'!E18&gt;0),'KB Duct Parts'!E18,0),0)</f>
        <v>0</v>
      </c>
      <c r="C1483" s="529" t="s">
        <v>61</v>
      </c>
      <c r="D1483" s="506" t="str">
        <f t="shared" si="820"/>
        <v>11004SS-HT</v>
      </c>
      <c r="E1483" s="536" t="s">
        <v>861</v>
      </c>
      <c r="F1483" s="508" t="str">
        <f t="shared" si="821"/>
        <v xml:space="preserve"> </v>
      </c>
      <c r="G1483" s="537" t="s">
        <v>651</v>
      </c>
      <c r="H1483" s="524" t="s">
        <v>923</v>
      </c>
      <c r="I1483" s="1035" t="s">
        <v>14</v>
      </c>
      <c r="J1483" s="1036"/>
      <c r="K1483" s="531" t="s">
        <v>882</v>
      </c>
      <c r="L1483" s="535"/>
      <c r="M1483" s="517" t="str">
        <f t="shared" si="798"/>
        <v>Y</v>
      </c>
      <c r="N1483" s="514">
        <f t="shared" si="787"/>
        <v>41.3</v>
      </c>
      <c r="O1483" s="514">
        <f t="shared" si="792"/>
        <v>0</v>
      </c>
      <c r="P1483" s="680">
        <f>'KB Duct Parts'!$AE$3</f>
        <v>0</v>
      </c>
      <c r="Q1483" s="681">
        <f t="shared" si="788"/>
        <v>0</v>
      </c>
      <c r="R1483" s="682">
        <f t="shared" si="789"/>
        <v>0</v>
      </c>
      <c r="S1483" s="716">
        <f t="shared" si="799"/>
        <v>0.35</v>
      </c>
      <c r="T1483" s="679">
        <f t="shared" si="790"/>
        <v>0</v>
      </c>
      <c r="U1483" s="679">
        <f t="shared" si="791"/>
        <v>0</v>
      </c>
      <c r="Y1483" s="120"/>
      <c r="AD1483" s="80"/>
      <c r="AE1483" s="75"/>
      <c r="AF1483" s="370"/>
      <c r="AG1483" s="375"/>
      <c r="AH1483" s="379"/>
      <c r="AI1483" s="383"/>
      <c r="AJ1483" s="388"/>
      <c r="AK1483" s="392"/>
      <c r="AL1483" s="388"/>
      <c r="AM1483" s="363">
        <f t="shared" si="818"/>
        <v>1</v>
      </c>
      <c r="AN1483" s="578">
        <v>41.3</v>
      </c>
      <c r="AO1483" s="78">
        <f t="shared" si="800"/>
        <v>0</v>
      </c>
      <c r="AP1483" s="78">
        <f t="shared" si="793"/>
        <v>0</v>
      </c>
      <c r="AQ1483" s="78">
        <f t="shared" si="794"/>
        <v>0</v>
      </c>
      <c r="AR1483" s="78">
        <f t="shared" si="795"/>
        <v>0</v>
      </c>
      <c r="AS1483" s="78">
        <f t="shared" si="796"/>
        <v>0</v>
      </c>
      <c r="AT1483" s="78">
        <f t="shared" si="797"/>
        <v>0</v>
      </c>
      <c r="AU1483" s="74" t="s">
        <v>717</v>
      </c>
      <c r="AV1483" s="115"/>
      <c r="AW1483" s="395"/>
      <c r="AX1483" s="395">
        <v>0</v>
      </c>
      <c r="AY1483" s="395">
        <v>0</v>
      </c>
      <c r="AZ1483" s="395">
        <v>0</v>
      </c>
      <c r="BA1483" s="395">
        <v>0</v>
      </c>
      <c r="BB1483" s="395">
        <v>0</v>
      </c>
      <c r="BC1483" s="395">
        <v>0</v>
      </c>
      <c r="BD1483" s="115"/>
      <c r="BE1483" s="115"/>
      <c r="BF1483" s="115"/>
      <c r="BG1483" s="115"/>
      <c r="BH1483" s="115"/>
      <c r="BI1483" s="115"/>
      <c r="BJ1483" s="115"/>
      <c r="BK1483" s="115"/>
      <c r="BQ1483" s="74" t="str">
        <f t="shared" si="801"/>
        <v xml:space="preserve"> </v>
      </c>
      <c r="BR1483" s="120" t="str">
        <f t="shared" si="802"/>
        <v xml:space="preserve"> </v>
      </c>
      <c r="BS1483" s="120" t="str">
        <f t="shared" si="803"/>
        <v xml:space="preserve"> </v>
      </c>
      <c r="BU1483" s="74" t="str">
        <f t="shared" si="804"/>
        <v xml:space="preserve"> </v>
      </c>
      <c r="BV1483" s="120" t="str">
        <f t="shared" si="805"/>
        <v xml:space="preserve"> </v>
      </c>
      <c r="BW1483" s="120" t="str">
        <f t="shared" si="806"/>
        <v xml:space="preserve">  </v>
      </c>
      <c r="BY1483" s="74" t="str">
        <f t="shared" si="807"/>
        <v xml:space="preserve"> </v>
      </c>
      <c r="BZ1483" s="120" t="str">
        <f t="shared" si="808"/>
        <v xml:space="preserve"> </v>
      </c>
      <c r="CA1483" s="120" t="str">
        <f t="shared" si="809"/>
        <v xml:space="preserve"> </v>
      </c>
      <c r="CC1483" s="115" t="str">
        <f t="shared" si="810"/>
        <v xml:space="preserve"> </v>
      </c>
      <c r="CD1483" s="120" t="str">
        <f t="shared" si="811"/>
        <v xml:space="preserve"> </v>
      </c>
      <c r="CE1483" s="417" t="str">
        <f t="shared" si="812"/>
        <v xml:space="preserve"> </v>
      </c>
      <c r="CF1483" s="115"/>
      <c r="CG1483" s="115" t="str">
        <f t="shared" si="813"/>
        <v xml:space="preserve"> </v>
      </c>
      <c r="CH1483" s="120" t="str">
        <f t="shared" si="814"/>
        <v xml:space="preserve"> </v>
      </c>
      <c r="CI1483" s="417" t="str">
        <f t="shared" si="815"/>
        <v xml:space="preserve"> </v>
      </c>
      <c r="CJ1483" s="115"/>
      <c r="CK1483" s="115" t="str">
        <f t="shared" si="816"/>
        <v xml:space="preserve"> </v>
      </c>
      <c r="CL1483" s="120" t="str">
        <f t="shared" si="817"/>
        <v xml:space="preserve"> </v>
      </c>
      <c r="CM1483" s="417" t="str">
        <f t="shared" si="819"/>
        <v xml:space="preserve"> </v>
      </c>
      <c r="IS1483" s="108">
        <v>26</v>
      </c>
    </row>
    <row r="1484" spans="2:253" s="74" customFormat="1" ht="17.100000000000001" hidden="1" customHeight="1" x14ac:dyDescent="0.25">
      <c r="B1484" s="524">
        <f>IF(OR('KB Duct Parts'!BO$16=1,'KB Duct Parts'!BO$16=5),IF(AND('KB Duct Parts'!$BL$14=2,'KB Duct Parts'!E19&gt;0),'KB Duct Parts'!E19,0),0)</f>
        <v>0</v>
      </c>
      <c r="C1484" s="529" t="s">
        <v>62</v>
      </c>
      <c r="D1484" s="506" t="str">
        <f t="shared" si="820"/>
        <v>11005SS-HT</v>
      </c>
      <c r="E1484" s="524" t="s">
        <v>862</v>
      </c>
      <c r="F1484" s="508" t="str">
        <f t="shared" si="821"/>
        <v xml:space="preserve"> </v>
      </c>
      <c r="G1484" s="537" t="s">
        <v>651</v>
      </c>
      <c r="H1484" s="524" t="s">
        <v>923</v>
      </c>
      <c r="I1484" s="1035" t="s">
        <v>14</v>
      </c>
      <c r="J1484" s="1036"/>
      <c r="K1484" s="531" t="s">
        <v>882</v>
      </c>
      <c r="L1484" s="535"/>
      <c r="M1484" s="517" t="str">
        <f t="shared" si="798"/>
        <v>Y</v>
      </c>
      <c r="N1484" s="514">
        <f t="shared" si="787"/>
        <v>43.2</v>
      </c>
      <c r="O1484" s="514">
        <f t="shared" si="792"/>
        <v>0</v>
      </c>
      <c r="P1484" s="680">
        <f>'KB Duct Parts'!$AE$3</f>
        <v>0</v>
      </c>
      <c r="Q1484" s="681">
        <f t="shared" si="788"/>
        <v>0</v>
      </c>
      <c r="R1484" s="682">
        <f t="shared" si="789"/>
        <v>0</v>
      </c>
      <c r="S1484" s="716">
        <f t="shared" si="799"/>
        <v>0.35</v>
      </c>
      <c r="T1484" s="679">
        <f t="shared" si="790"/>
        <v>0</v>
      </c>
      <c r="U1484" s="679">
        <f t="shared" si="791"/>
        <v>0</v>
      </c>
      <c r="Y1484" s="120"/>
      <c r="AD1484" s="80"/>
      <c r="AE1484" s="75"/>
      <c r="AF1484" s="370"/>
      <c r="AG1484" s="375"/>
      <c r="AH1484" s="379"/>
      <c r="AI1484" s="383"/>
      <c r="AJ1484" s="388"/>
      <c r="AK1484" s="392"/>
      <c r="AL1484" s="388"/>
      <c r="AM1484" s="363">
        <f t="shared" si="818"/>
        <v>1</v>
      </c>
      <c r="AN1484" s="578">
        <v>43.2</v>
      </c>
      <c r="AO1484" s="78">
        <f t="shared" si="800"/>
        <v>0</v>
      </c>
      <c r="AP1484" s="78">
        <f t="shared" si="793"/>
        <v>0</v>
      </c>
      <c r="AQ1484" s="78">
        <f t="shared" si="794"/>
        <v>0</v>
      </c>
      <c r="AR1484" s="78">
        <f t="shared" si="795"/>
        <v>0</v>
      </c>
      <c r="AS1484" s="78">
        <f t="shared" si="796"/>
        <v>0</v>
      </c>
      <c r="AT1484" s="78">
        <f t="shared" si="797"/>
        <v>0</v>
      </c>
      <c r="AU1484" s="74" t="s">
        <v>717</v>
      </c>
      <c r="AV1484" s="115"/>
      <c r="AW1484" s="395"/>
      <c r="AX1484" s="395">
        <v>0</v>
      </c>
      <c r="AY1484" s="395">
        <v>0</v>
      </c>
      <c r="AZ1484" s="395">
        <v>0</v>
      </c>
      <c r="BA1484" s="395">
        <v>0</v>
      </c>
      <c r="BB1484" s="395">
        <v>0</v>
      </c>
      <c r="BC1484" s="395">
        <v>0</v>
      </c>
      <c r="BD1484" s="115"/>
      <c r="BE1484" s="115"/>
      <c r="BF1484" s="115"/>
      <c r="BG1484" s="115"/>
      <c r="BH1484" s="115"/>
      <c r="BI1484" s="115"/>
      <c r="BJ1484" s="115"/>
      <c r="BK1484" s="115"/>
      <c r="BQ1484" s="74" t="str">
        <f t="shared" si="801"/>
        <v xml:space="preserve"> </v>
      </c>
      <c r="BR1484" s="120" t="str">
        <f t="shared" si="802"/>
        <v xml:space="preserve"> </v>
      </c>
      <c r="BS1484" s="120" t="str">
        <f t="shared" si="803"/>
        <v xml:space="preserve"> </v>
      </c>
      <c r="BU1484" s="74" t="str">
        <f t="shared" si="804"/>
        <v xml:space="preserve"> </v>
      </c>
      <c r="BV1484" s="120" t="str">
        <f t="shared" si="805"/>
        <v xml:space="preserve"> </v>
      </c>
      <c r="BW1484" s="120" t="str">
        <f t="shared" si="806"/>
        <v xml:space="preserve">  </v>
      </c>
      <c r="BY1484" s="74" t="str">
        <f t="shared" si="807"/>
        <v xml:space="preserve"> </v>
      </c>
      <c r="BZ1484" s="120" t="str">
        <f t="shared" si="808"/>
        <v xml:space="preserve"> </v>
      </c>
      <c r="CA1484" s="120" t="str">
        <f t="shared" si="809"/>
        <v xml:space="preserve"> </v>
      </c>
      <c r="CC1484" s="115" t="str">
        <f t="shared" si="810"/>
        <v xml:space="preserve"> </v>
      </c>
      <c r="CD1484" s="120" t="str">
        <f t="shared" si="811"/>
        <v xml:space="preserve"> </v>
      </c>
      <c r="CE1484" s="417" t="str">
        <f t="shared" si="812"/>
        <v xml:space="preserve"> </v>
      </c>
      <c r="CF1484" s="115"/>
      <c r="CG1484" s="115" t="str">
        <f t="shared" si="813"/>
        <v xml:space="preserve"> </v>
      </c>
      <c r="CH1484" s="120" t="str">
        <f t="shared" si="814"/>
        <v xml:space="preserve"> </v>
      </c>
      <c r="CI1484" s="417" t="str">
        <f t="shared" si="815"/>
        <v xml:space="preserve"> </v>
      </c>
      <c r="CJ1484" s="115"/>
      <c r="CK1484" s="115" t="str">
        <f t="shared" si="816"/>
        <v xml:space="preserve"> </v>
      </c>
      <c r="CL1484" s="120" t="str">
        <f t="shared" si="817"/>
        <v xml:space="preserve"> </v>
      </c>
      <c r="CM1484" s="417" t="str">
        <f t="shared" si="819"/>
        <v xml:space="preserve"> </v>
      </c>
      <c r="IS1484" s="108">
        <v>27</v>
      </c>
    </row>
    <row r="1485" spans="2:253" s="74" customFormat="1" ht="17.100000000000001" hidden="1" customHeight="1" x14ac:dyDescent="0.25">
      <c r="B1485" s="524">
        <f>IF(OR('KB Duct Parts'!BO$16=1,'KB Duct Parts'!BO$16=5),IF(AND('KB Duct Parts'!$BL$14=2,'KB Duct Parts'!E20&gt;0),'KB Duct Parts'!E20,0),0)</f>
        <v>0</v>
      </c>
      <c r="C1485" s="529" t="s">
        <v>63</v>
      </c>
      <c r="D1485" s="506" t="str">
        <f t="shared" si="820"/>
        <v>11006SS-HT</v>
      </c>
      <c r="E1485" s="524" t="s">
        <v>863</v>
      </c>
      <c r="F1485" s="508" t="str">
        <f t="shared" si="821"/>
        <v xml:space="preserve"> </v>
      </c>
      <c r="G1485" s="537" t="s">
        <v>651</v>
      </c>
      <c r="H1485" s="524" t="s">
        <v>923</v>
      </c>
      <c r="I1485" s="1035" t="s">
        <v>14</v>
      </c>
      <c r="J1485" s="1036"/>
      <c r="K1485" s="531" t="s">
        <v>882</v>
      </c>
      <c r="L1485" s="535"/>
      <c r="M1485" s="517" t="str">
        <f t="shared" si="798"/>
        <v>Y</v>
      </c>
      <c r="N1485" s="514">
        <f t="shared" si="787"/>
        <v>44.9</v>
      </c>
      <c r="O1485" s="514">
        <f t="shared" si="792"/>
        <v>0</v>
      </c>
      <c r="P1485" s="680">
        <f>'KB Duct Parts'!$AE$3</f>
        <v>0</v>
      </c>
      <c r="Q1485" s="681">
        <f t="shared" si="788"/>
        <v>0</v>
      </c>
      <c r="R1485" s="682">
        <f t="shared" si="789"/>
        <v>0</v>
      </c>
      <c r="S1485" s="716">
        <f t="shared" si="799"/>
        <v>0.35</v>
      </c>
      <c r="T1485" s="679">
        <f t="shared" si="790"/>
        <v>0</v>
      </c>
      <c r="U1485" s="679">
        <f t="shared" si="791"/>
        <v>0</v>
      </c>
      <c r="Y1485" s="120"/>
      <c r="AD1485" s="80"/>
      <c r="AE1485" s="75"/>
      <c r="AF1485" s="370"/>
      <c r="AG1485" s="375"/>
      <c r="AH1485" s="379"/>
      <c r="AI1485" s="383"/>
      <c r="AJ1485" s="388"/>
      <c r="AK1485" s="392"/>
      <c r="AL1485" s="388"/>
      <c r="AM1485" s="363">
        <f t="shared" si="818"/>
        <v>1</v>
      </c>
      <c r="AN1485" s="578">
        <v>44.9</v>
      </c>
      <c r="AO1485" s="78">
        <f t="shared" si="800"/>
        <v>0</v>
      </c>
      <c r="AP1485" s="78">
        <f t="shared" si="793"/>
        <v>0</v>
      </c>
      <c r="AQ1485" s="78">
        <f t="shared" si="794"/>
        <v>0</v>
      </c>
      <c r="AR1485" s="78">
        <f t="shared" si="795"/>
        <v>0</v>
      </c>
      <c r="AS1485" s="78">
        <f t="shared" si="796"/>
        <v>0</v>
      </c>
      <c r="AT1485" s="78">
        <f t="shared" si="797"/>
        <v>0</v>
      </c>
      <c r="AU1485" s="74" t="s">
        <v>717</v>
      </c>
      <c r="AV1485" s="115"/>
      <c r="AW1485" s="395"/>
      <c r="AX1485" s="395">
        <v>0</v>
      </c>
      <c r="AY1485" s="395">
        <v>0</v>
      </c>
      <c r="AZ1485" s="395">
        <v>0</v>
      </c>
      <c r="BA1485" s="395">
        <v>0</v>
      </c>
      <c r="BB1485" s="395">
        <v>0</v>
      </c>
      <c r="BC1485" s="395">
        <v>0</v>
      </c>
      <c r="BD1485" s="115"/>
      <c r="BE1485" s="115"/>
      <c r="BF1485" s="115"/>
      <c r="BG1485" s="115"/>
      <c r="BH1485" s="115"/>
      <c r="BI1485" s="115"/>
      <c r="BJ1485" s="115"/>
      <c r="BK1485" s="115"/>
      <c r="BQ1485" s="74" t="str">
        <f t="shared" si="801"/>
        <v xml:space="preserve"> </v>
      </c>
      <c r="BR1485" s="120" t="str">
        <f t="shared" si="802"/>
        <v xml:space="preserve"> </v>
      </c>
      <c r="BS1485" s="120" t="str">
        <f t="shared" si="803"/>
        <v xml:space="preserve"> </v>
      </c>
      <c r="BU1485" s="74" t="str">
        <f t="shared" si="804"/>
        <v xml:space="preserve"> </v>
      </c>
      <c r="BV1485" s="120" t="str">
        <f t="shared" si="805"/>
        <v xml:space="preserve"> </v>
      </c>
      <c r="BW1485" s="120" t="str">
        <f t="shared" si="806"/>
        <v xml:space="preserve">  </v>
      </c>
      <c r="BY1485" s="74" t="str">
        <f t="shared" si="807"/>
        <v xml:space="preserve"> </v>
      </c>
      <c r="BZ1485" s="120" t="str">
        <f t="shared" si="808"/>
        <v xml:space="preserve"> </v>
      </c>
      <c r="CA1485" s="120" t="str">
        <f t="shared" si="809"/>
        <v xml:space="preserve"> </v>
      </c>
      <c r="CC1485" s="115" t="str">
        <f t="shared" si="810"/>
        <v xml:space="preserve"> </v>
      </c>
      <c r="CD1485" s="120" t="str">
        <f t="shared" si="811"/>
        <v xml:space="preserve"> </v>
      </c>
      <c r="CE1485" s="417" t="str">
        <f t="shared" si="812"/>
        <v xml:space="preserve"> </v>
      </c>
      <c r="CF1485" s="115"/>
      <c r="CG1485" s="115" t="str">
        <f t="shared" si="813"/>
        <v xml:space="preserve"> </v>
      </c>
      <c r="CH1485" s="120" t="str">
        <f t="shared" si="814"/>
        <v xml:space="preserve"> </v>
      </c>
      <c r="CI1485" s="417" t="str">
        <f t="shared" si="815"/>
        <v xml:space="preserve"> </v>
      </c>
      <c r="CJ1485" s="115"/>
      <c r="CK1485" s="115" t="str">
        <f t="shared" si="816"/>
        <v xml:space="preserve"> </v>
      </c>
      <c r="CL1485" s="120" t="str">
        <f t="shared" si="817"/>
        <v xml:space="preserve"> </v>
      </c>
      <c r="CM1485" s="417" t="str">
        <f t="shared" si="819"/>
        <v xml:space="preserve"> </v>
      </c>
      <c r="IS1485" s="108">
        <v>28</v>
      </c>
    </row>
    <row r="1486" spans="2:253" s="74" customFormat="1" ht="17.100000000000001" hidden="1" customHeight="1" x14ac:dyDescent="0.25">
      <c r="B1486" s="524">
        <f>IF(OR('KB Duct Parts'!BO$16=1,'KB Duct Parts'!BO$16=5),IF(AND('KB Duct Parts'!$BL$14=2,'KB Duct Parts'!E21&gt;0),'KB Duct Parts'!E21,0),0)</f>
        <v>0</v>
      </c>
      <c r="C1486" s="529" t="s">
        <v>64</v>
      </c>
      <c r="D1486" s="506" t="str">
        <f t="shared" si="820"/>
        <v>11007SS-HT</v>
      </c>
      <c r="E1486" s="524" t="s">
        <v>864</v>
      </c>
      <c r="F1486" s="508" t="str">
        <f t="shared" si="821"/>
        <v xml:space="preserve"> </v>
      </c>
      <c r="G1486" s="537" t="s">
        <v>651</v>
      </c>
      <c r="H1486" s="524" t="s">
        <v>923</v>
      </c>
      <c r="I1486" s="1035" t="s">
        <v>14</v>
      </c>
      <c r="J1486" s="1036"/>
      <c r="K1486" s="531" t="s">
        <v>882</v>
      </c>
      <c r="L1486" s="535"/>
      <c r="M1486" s="517" t="str">
        <f t="shared" si="798"/>
        <v>Y</v>
      </c>
      <c r="N1486" s="514">
        <f t="shared" si="787"/>
        <v>54.8</v>
      </c>
      <c r="O1486" s="514">
        <f t="shared" si="792"/>
        <v>0</v>
      </c>
      <c r="P1486" s="680">
        <f>'KB Duct Parts'!$AE$3</f>
        <v>0</v>
      </c>
      <c r="Q1486" s="681">
        <f t="shared" si="788"/>
        <v>0</v>
      </c>
      <c r="R1486" s="682">
        <f t="shared" si="789"/>
        <v>0</v>
      </c>
      <c r="S1486" s="716">
        <f t="shared" si="799"/>
        <v>0.35</v>
      </c>
      <c r="T1486" s="679">
        <f t="shared" si="790"/>
        <v>0</v>
      </c>
      <c r="U1486" s="679">
        <f t="shared" si="791"/>
        <v>0</v>
      </c>
      <c r="Y1486" s="120"/>
      <c r="AD1486" s="80"/>
      <c r="AE1486" s="75"/>
      <c r="AF1486" s="370"/>
      <c r="AG1486" s="375"/>
      <c r="AH1486" s="379"/>
      <c r="AI1486" s="383"/>
      <c r="AJ1486" s="388"/>
      <c r="AK1486" s="392"/>
      <c r="AL1486" s="388"/>
      <c r="AM1486" s="363">
        <f t="shared" si="818"/>
        <v>1</v>
      </c>
      <c r="AN1486" s="578">
        <v>54.8</v>
      </c>
      <c r="AO1486" s="78">
        <f t="shared" si="800"/>
        <v>0</v>
      </c>
      <c r="AP1486" s="78">
        <f t="shared" si="793"/>
        <v>0</v>
      </c>
      <c r="AQ1486" s="78">
        <f t="shared" si="794"/>
        <v>0</v>
      </c>
      <c r="AR1486" s="78">
        <f t="shared" si="795"/>
        <v>0</v>
      </c>
      <c r="AS1486" s="78">
        <f t="shared" si="796"/>
        <v>0</v>
      </c>
      <c r="AT1486" s="78">
        <f t="shared" si="797"/>
        <v>0</v>
      </c>
      <c r="AU1486" s="74" t="s">
        <v>717</v>
      </c>
      <c r="AV1486" s="115"/>
      <c r="AW1486" s="395"/>
      <c r="AX1486" s="395">
        <v>0</v>
      </c>
      <c r="AY1486" s="395">
        <v>0</v>
      </c>
      <c r="AZ1486" s="395">
        <v>0</v>
      </c>
      <c r="BA1486" s="395">
        <v>0</v>
      </c>
      <c r="BB1486" s="395">
        <v>0</v>
      </c>
      <c r="BC1486" s="395">
        <v>0</v>
      </c>
      <c r="BD1486" s="115"/>
      <c r="BE1486" s="115"/>
      <c r="BF1486" s="115"/>
      <c r="BG1486" s="115"/>
      <c r="BH1486" s="115"/>
      <c r="BI1486" s="115"/>
      <c r="BJ1486" s="115"/>
      <c r="BK1486" s="115"/>
      <c r="BQ1486" s="74" t="str">
        <f t="shared" si="801"/>
        <v xml:space="preserve"> </v>
      </c>
      <c r="BR1486" s="120" t="str">
        <f t="shared" si="802"/>
        <v xml:space="preserve"> </v>
      </c>
      <c r="BS1486" s="120" t="str">
        <f t="shared" si="803"/>
        <v xml:space="preserve"> </v>
      </c>
      <c r="BU1486" s="74" t="str">
        <f t="shared" si="804"/>
        <v xml:space="preserve"> </v>
      </c>
      <c r="BV1486" s="120" t="str">
        <f t="shared" si="805"/>
        <v xml:space="preserve"> </v>
      </c>
      <c r="BW1486" s="120" t="str">
        <f t="shared" si="806"/>
        <v xml:space="preserve">  </v>
      </c>
      <c r="BY1486" s="74" t="str">
        <f t="shared" si="807"/>
        <v xml:space="preserve"> </v>
      </c>
      <c r="BZ1486" s="120" t="str">
        <f t="shared" si="808"/>
        <v xml:space="preserve"> </v>
      </c>
      <c r="CA1486" s="120" t="str">
        <f t="shared" si="809"/>
        <v xml:space="preserve"> </v>
      </c>
      <c r="CC1486" s="115" t="str">
        <f t="shared" si="810"/>
        <v xml:space="preserve"> </v>
      </c>
      <c r="CD1486" s="120" t="str">
        <f t="shared" si="811"/>
        <v xml:space="preserve"> </v>
      </c>
      <c r="CE1486" s="417" t="str">
        <f t="shared" si="812"/>
        <v xml:space="preserve"> </v>
      </c>
      <c r="CF1486" s="115"/>
      <c r="CG1486" s="115" t="str">
        <f t="shared" si="813"/>
        <v xml:space="preserve"> </v>
      </c>
      <c r="CH1486" s="120" t="str">
        <f t="shared" si="814"/>
        <v xml:space="preserve"> </v>
      </c>
      <c r="CI1486" s="417" t="str">
        <f t="shared" si="815"/>
        <v xml:space="preserve"> </v>
      </c>
      <c r="CJ1486" s="115"/>
      <c r="CK1486" s="115" t="str">
        <f t="shared" si="816"/>
        <v xml:space="preserve"> </v>
      </c>
      <c r="CL1486" s="120" t="str">
        <f t="shared" si="817"/>
        <v xml:space="preserve"> </v>
      </c>
      <c r="CM1486" s="417" t="str">
        <f t="shared" si="819"/>
        <v xml:space="preserve"> </v>
      </c>
      <c r="IS1486" s="108">
        <v>34</v>
      </c>
    </row>
    <row r="1487" spans="2:253" s="74" customFormat="1" ht="17.100000000000001" hidden="1" customHeight="1" x14ac:dyDescent="0.25">
      <c r="B1487" s="524">
        <f>IF(OR('KB Duct Parts'!BO$16=1,'KB Duct Parts'!BO$16=5),IF(AND('KB Duct Parts'!$BL$14=2,'KB Duct Parts'!E22&gt;0),'KB Duct Parts'!E22,0),0)</f>
        <v>0</v>
      </c>
      <c r="C1487" s="529" t="s">
        <v>65</v>
      </c>
      <c r="D1487" s="506" t="str">
        <f t="shared" si="820"/>
        <v>11008SS-HT</v>
      </c>
      <c r="E1487" s="524" t="s">
        <v>865</v>
      </c>
      <c r="F1487" s="508" t="str">
        <f t="shared" si="821"/>
        <v xml:space="preserve"> </v>
      </c>
      <c r="G1487" s="537" t="s">
        <v>651</v>
      </c>
      <c r="H1487" s="524" t="s">
        <v>923</v>
      </c>
      <c r="I1487" s="1035" t="s">
        <v>14</v>
      </c>
      <c r="J1487" s="1036"/>
      <c r="K1487" s="531" t="s">
        <v>882</v>
      </c>
      <c r="L1487" s="535"/>
      <c r="M1487" s="517" t="str">
        <f t="shared" si="798"/>
        <v>Y</v>
      </c>
      <c r="N1487" s="514">
        <f t="shared" si="787"/>
        <v>56.4</v>
      </c>
      <c r="O1487" s="514">
        <f t="shared" si="792"/>
        <v>0</v>
      </c>
      <c r="P1487" s="680">
        <f>'KB Duct Parts'!$AE$3</f>
        <v>0</v>
      </c>
      <c r="Q1487" s="681">
        <f t="shared" si="788"/>
        <v>0</v>
      </c>
      <c r="R1487" s="682">
        <f t="shared" si="789"/>
        <v>0</v>
      </c>
      <c r="S1487" s="716">
        <f t="shared" si="799"/>
        <v>0.35</v>
      </c>
      <c r="T1487" s="679">
        <f t="shared" si="790"/>
        <v>0</v>
      </c>
      <c r="U1487" s="679">
        <f t="shared" si="791"/>
        <v>0</v>
      </c>
      <c r="Y1487" s="120"/>
      <c r="AD1487" s="80"/>
      <c r="AE1487" s="75"/>
      <c r="AF1487" s="370"/>
      <c r="AG1487" s="375"/>
      <c r="AH1487" s="379"/>
      <c r="AI1487" s="383"/>
      <c r="AJ1487" s="388"/>
      <c r="AK1487" s="392"/>
      <c r="AL1487" s="388"/>
      <c r="AM1487" s="363">
        <f t="shared" si="818"/>
        <v>1</v>
      </c>
      <c r="AN1487" s="578">
        <v>56.4</v>
      </c>
      <c r="AO1487" s="78">
        <f t="shared" si="800"/>
        <v>0</v>
      </c>
      <c r="AP1487" s="78">
        <f t="shared" si="793"/>
        <v>0</v>
      </c>
      <c r="AQ1487" s="78">
        <f t="shared" si="794"/>
        <v>0</v>
      </c>
      <c r="AR1487" s="78">
        <f t="shared" si="795"/>
        <v>0</v>
      </c>
      <c r="AS1487" s="78">
        <f t="shared" si="796"/>
        <v>0</v>
      </c>
      <c r="AT1487" s="78">
        <f t="shared" si="797"/>
        <v>0</v>
      </c>
      <c r="AU1487" s="74" t="s">
        <v>717</v>
      </c>
      <c r="AV1487" s="115"/>
      <c r="AW1487" s="395"/>
      <c r="AX1487" s="395">
        <v>0</v>
      </c>
      <c r="AY1487" s="395">
        <v>0</v>
      </c>
      <c r="AZ1487" s="395">
        <v>0</v>
      </c>
      <c r="BA1487" s="395">
        <v>0</v>
      </c>
      <c r="BB1487" s="395">
        <v>0</v>
      </c>
      <c r="BC1487" s="395">
        <v>0</v>
      </c>
      <c r="BD1487" s="115"/>
      <c r="BE1487" s="115"/>
      <c r="BF1487" s="115"/>
      <c r="BG1487" s="115"/>
      <c r="BH1487" s="115"/>
      <c r="BI1487" s="115"/>
      <c r="BJ1487" s="115"/>
      <c r="BK1487" s="115"/>
      <c r="BQ1487" s="74" t="str">
        <f t="shared" si="801"/>
        <v xml:space="preserve"> </v>
      </c>
      <c r="BR1487" s="120" t="str">
        <f t="shared" si="802"/>
        <v xml:space="preserve"> </v>
      </c>
      <c r="BS1487" s="120" t="str">
        <f t="shared" si="803"/>
        <v xml:space="preserve"> </v>
      </c>
      <c r="BU1487" s="74" t="str">
        <f t="shared" si="804"/>
        <v xml:space="preserve"> </v>
      </c>
      <c r="BV1487" s="120" t="str">
        <f t="shared" si="805"/>
        <v xml:space="preserve"> </v>
      </c>
      <c r="BW1487" s="120" t="str">
        <f t="shared" si="806"/>
        <v xml:space="preserve">  </v>
      </c>
      <c r="BY1487" s="74" t="str">
        <f t="shared" si="807"/>
        <v xml:space="preserve"> </v>
      </c>
      <c r="BZ1487" s="120" t="str">
        <f t="shared" si="808"/>
        <v xml:space="preserve"> </v>
      </c>
      <c r="CA1487" s="120" t="str">
        <f t="shared" si="809"/>
        <v xml:space="preserve"> </v>
      </c>
      <c r="CC1487" s="115" t="str">
        <f t="shared" si="810"/>
        <v xml:space="preserve"> </v>
      </c>
      <c r="CD1487" s="120" t="str">
        <f t="shared" si="811"/>
        <v xml:space="preserve"> </v>
      </c>
      <c r="CE1487" s="417" t="str">
        <f t="shared" si="812"/>
        <v xml:space="preserve"> </v>
      </c>
      <c r="CF1487" s="115"/>
      <c r="CG1487" s="115" t="str">
        <f t="shared" si="813"/>
        <v xml:space="preserve"> </v>
      </c>
      <c r="CH1487" s="120" t="str">
        <f t="shared" si="814"/>
        <v xml:space="preserve"> </v>
      </c>
      <c r="CI1487" s="417" t="str">
        <f t="shared" si="815"/>
        <v xml:space="preserve"> </v>
      </c>
      <c r="CJ1487" s="115"/>
      <c r="CK1487" s="115" t="str">
        <f t="shared" si="816"/>
        <v xml:space="preserve"> </v>
      </c>
      <c r="CL1487" s="120" t="str">
        <f t="shared" si="817"/>
        <v xml:space="preserve"> </v>
      </c>
      <c r="CM1487" s="417" t="str">
        <f t="shared" si="819"/>
        <v xml:space="preserve"> </v>
      </c>
      <c r="IS1487" s="108">
        <v>37</v>
      </c>
    </row>
    <row r="1488" spans="2:253" s="74" customFormat="1" ht="17.100000000000001" hidden="1" customHeight="1" x14ac:dyDescent="0.25">
      <c r="B1488" s="524">
        <f>IF(OR('KB Duct Parts'!BO$16=1,'KB Duct Parts'!BO$16=5),IF(AND('KB Duct Parts'!$BL$14=2,'KB Duct Parts'!E23&gt;0),'KB Duct Parts'!E23,0),0)</f>
        <v>0</v>
      </c>
      <c r="C1488" s="529" t="s">
        <v>66</v>
      </c>
      <c r="D1488" s="506" t="str">
        <f t="shared" si="820"/>
        <v>11009SS-HT</v>
      </c>
      <c r="E1488" s="524" t="s">
        <v>866</v>
      </c>
      <c r="F1488" s="508" t="str">
        <f t="shared" si="821"/>
        <v xml:space="preserve"> </v>
      </c>
      <c r="G1488" s="537" t="s">
        <v>651</v>
      </c>
      <c r="H1488" s="524" t="s">
        <v>923</v>
      </c>
      <c r="I1488" s="1035" t="s">
        <v>14</v>
      </c>
      <c r="J1488" s="1036"/>
      <c r="K1488" s="531" t="s">
        <v>882</v>
      </c>
      <c r="L1488" s="535"/>
      <c r="M1488" s="517" t="str">
        <f t="shared" si="798"/>
        <v>Y</v>
      </c>
      <c r="N1488" s="514">
        <f t="shared" si="787"/>
        <v>58.7</v>
      </c>
      <c r="O1488" s="514">
        <f t="shared" si="792"/>
        <v>0</v>
      </c>
      <c r="P1488" s="680">
        <f>'KB Duct Parts'!$AE$3</f>
        <v>0</v>
      </c>
      <c r="Q1488" s="681">
        <f t="shared" si="788"/>
        <v>0</v>
      </c>
      <c r="R1488" s="682">
        <f t="shared" si="789"/>
        <v>0</v>
      </c>
      <c r="S1488" s="716">
        <f t="shared" si="799"/>
        <v>0.35</v>
      </c>
      <c r="T1488" s="679">
        <f t="shared" si="790"/>
        <v>0</v>
      </c>
      <c r="U1488" s="679">
        <f t="shared" si="791"/>
        <v>0</v>
      </c>
      <c r="Y1488" s="120"/>
      <c r="AD1488" s="80"/>
      <c r="AE1488" s="75"/>
      <c r="AF1488" s="370"/>
      <c r="AG1488" s="375"/>
      <c r="AH1488" s="379"/>
      <c r="AI1488" s="383"/>
      <c r="AJ1488" s="388"/>
      <c r="AK1488" s="392"/>
      <c r="AL1488" s="388"/>
      <c r="AM1488" s="363">
        <f t="shared" si="818"/>
        <v>1</v>
      </c>
      <c r="AN1488" s="578">
        <v>58.7</v>
      </c>
      <c r="AO1488" s="78">
        <f t="shared" si="800"/>
        <v>0</v>
      </c>
      <c r="AP1488" s="78">
        <f t="shared" si="793"/>
        <v>0</v>
      </c>
      <c r="AQ1488" s="78">
        <f t="shared" si="794"/>
        <v>0</v>
      </c>
      <c r="AR1488" s="78">
        <f t="shared" si="795"/>
        <v>0</v>
      </c>
      <c r="AS1488" s="78">
        <f t="shared" si="796"/>
        <v>0</v>
      </c>
      <c r="AT1488" s="78">
        <f t="shared" si="797"/>
        <v>0</v>
      </c>
      <c r="AU1488" s="74" t="s">
        <v>717</v>
      </c>
      <c r="AV1488" s="115"/>
      <c r="AW1488" s="395"/>
      <c r="AX1488" s="395">
        <v>0</v>
      </c>
      <c r="AY1488" s="395">
        <v>0</v>
      </c>
      <c r="AZ1488" s="395">
        <v>0</v>
      </c>
      <c r="BA1488" s="395">
        <v>0</v>
      </c>
      <c r="BB1488" s="395">
        <v>0</v>
      </c>
      <c r="BC1488" s="395">
        <v>0</v>
      </c>
      <c r="BD1488" s="115"/>
      <c r="BE1488" s="115"/>
      <c r="BF1488" s="115"/>
      <c r="BG1488" s="115"/>
      <c r="BH1488" s="115"/>
      <c r="BI1488" s="115"/>
      <c r="BJ1488" s="115"/>
      <c r="BK1488" s="115"/>
      <c r="BQ1488" s="74" t="str">
        <f t="shared" si="801"/>
        <v xml:space="preserve"> </v>
      </c>
      <c r="BR1488" s="120" t="str">
        <f t="shared" si="802"/>
        <v xml:space="preserve"> </v>
      </c>
      <c r="BS1488" s="120" t="str">
        <f t="shared" si="803"/>
        <v xml:space="preserve"> </v>
      </c>
      <c r="BU1488" s="74" t="str">
        <f t="shared" si="804"/>
        <v xml:space="preserve"> </v>
      </c>
      <c r="BV1488" s="120" t="str">
        <f t="shared" si="805"/>
        <v xml:space="preserve"> </v>
      </c>
      <c r="BW1488" s="120" t="str">
        <f t="shared" si="806"/>
        <v xml:space="preserve">  </v>
      </c>
      <c r="BY1488" s="74" t="str">
        <f t="shared" si="807"/>
        <v xml:space="preserve"> </v>
      </c>
      <c r="BZ1488" s="120" t="str">
        <f t="shared" si="808"/>
        <v xml:space="preserve"> </v>
      </c>
      <c r="CA1488" s="120" t="str">
        <f t="shared" si="809"/>
        <v xml:space="preserve"> </v>
      </c>
      <c r="CC1488" s="115" t="str">
        <f t="shared" si="810"/>
        <v xml:space="preserve"> </v>
      </c>
      <c r="CD1488" s="120" t="str">
        <f t="shared" si="811"/>
        <v xml:space="preserve"> </v>
      </c>
      <c r="CE1488" s="417" t="str">
        <f t="shared" si="812"/>
        <v xml:space="preserve"> </v>
      </c>
      <c r="CF1488" s="115"/>
      <c r="CG1488" s="115" t="str">
        <f t="shared" si="813"/>
        <v xml:space="preserve"> </v>
      </c>
      <c r="CH1488" s="120" t="str">
        <f t="shared" si="814"/>
        <v xml:space="preserve"> </v>
      </c>
      <c r="CI1488" s="417" t="str">
        <f t="shared" si="815"/>
        <v xml:space="preserve"> </v>
      </c>
      <c r="CJ1488" s="115"/>
      <c r="CK1488" s="115" t="str">
        <f t="shared" si="816"/>
        <v xml:space="preserve"> </v>
      </c>
      <c r="CL1488" s="120" t="str">
        <f t="shared" si="817"/>
        <v xml:space="preserve"> </v>
      </c>
      <c r="CM1488" s="417" t="str">
        <f t="shared" si="819"/>
        <v xml:space="preserve"> </v>
      </c>
      <c r="IS1488" s="108">
        <v>36</v>
      </c>
    </row>
    <row r="1489" spans="2:253" s="74" customFormat="1" ht="17.100000000000001" hidden="1" customHeight="1" x14ac:dyDescent="0.25">
      <c r="B1489" s="524">
        <f>IF(OR('KB Duct Parts'!BO$16=1,'KB Duct Parts'!BO$16=5),IF(AND('KB Duct Parts'!$BL$14=2,'KB Duct Parts'!E24&gt;0),'KB Duct Parts'!E24,0),0)</f>
        <v>0</v>
      </c>
      <c r="C1489" s="529" t="s">
        <v>67</v>
      </c>
      <c r="D1489" s="506" t="str">
        <f t="shared" si="820"/>
        <v>11010SS-HT</v>
      </c>
      <c r="E1489" s="524" t="s">
        <v>867</v>
      </c>
      <c r="F1489" s="508" t="str">
        <f t="shared" si="821"/>
        <v xml:space="preserve"> </v>
      </c>
      <c r="G1489" s="537" t="s">
        <v>651</v>
      </c>
      <c r="H1489" s="524" t="s">
        <v>923</v>
      </c>
      <c r="I1489" s="1035" t="s">
        <v>14</v>
      </c>
      <c r="J1489" s="1036"/>
      <c r="K1489" s="531" t="s">
        <v>882</v>
      </c>
      <c r="L1489" s="535"/>
      <c r="M1489" s="517" t="str">
        <f t="shared" si="798"/>
        <v>Y</v>
      </c>
      <c r="N1489" s="514">
        <f t="shared" si="787"/>
        <v>61.8</v>
      </c>
      <c r="O1489" s="514">
        <f t="shared" si="792"/>
        <v>0</v>
      </c>
      <c r="P1489" s="680">
        <f>'KB Duct Parts'!$AE$3</f>
        <v>0</v>
      </c>
      <c r="Q1489" s="681">
        <f t="shared" si="788"/>
        <v>0</v>
      </c>
      <c r="R1489" s="682">
        <f t="shared" si="789"/>
        <v>0</v>
      </c>
      <c r="S1489" s="716">
        <f t="shared" si="799"/>
        <v>0.35</v>
      </c>
      <c r="T1489" s="679">
        <f t="shared" si="790"/>
        <v>0</v>
      </c>
      <c r="U1489" s="679">
        <f t="shared" si="791"/>
        <v>0</v>
      </c>
      <c r="Y1489" s="120"/>
      <c r="AD1489" s="80"/>
      <c r="AE1489" s="76"/>
      <c r="AF1489" s="370"/>
      <c r="AG1489" s="375"/>
      <c r="AH1489" s="379"/>
      <c r="AI1489" s="383"/>
      <c r="AJ1489" s="388"/>
      <c r="AK1489" s="392"/>
      <c r="AL1489" s="388"/>
      <c r="AM1489" s="363">
        <f t="shared" si="818"/>
        <v>1</v>
      </c>
      <c r="AN1489" s="578">
        <v>61.8</v>
      </c>
      <c r="AO1489" s="78">
        <f t="shared" si="800"/>
        <v>0</v>
      </c>
      <c r="AP1489" s="78">
        <f t="shared" si="793"/>
        <v>0</v>
      </c>
      <c r="AQ1489" s="78">
        <f t="shared" si="794"/>
        <v>0</v>
      </c>
      <c r="AR1489" s="78">
        <f t="shared" si="795"/>
        <v>0</v>
      </c>
      <c r="AS1489" s="78">
        <f t="shared" si="796"/>
        <v>0</v>
      </c>
      <c r="AT1489" s="78">
        <f t="shared" si="797"/>
        <v>0</v>
      </c>
      <c r="AU1489" s="74" t="s">
        <v>717</v>
      </c>
      <c r="AV1489" s="115"/>
      <c r="AW1489" s="395"/>
      <c r="AX1489" s="395">
        <v>0</v>
      </c>
      <c r="AY1489" s="395">
        <v>0</v>
      </c>
      <c r="AZ1489" s="395">
        <v>0</v>
      </c>
      <c r="BA1489" s="395">
        <v>0</v>
      </c>
      <c r="BB1489" s="395">
        <v>0</v>
      </c>
      <c r="BC1489" s="395">
        <v>0</v>
      </c>
      <c r="BD1489" s="115"/>
      <c r="BE1489" s="115"/>
      <c r="BF1489" s="115"/>
      <c r="BG1489" s="115"/>
      <c r="BH1489" s="115"/>
      <c r="BI1489" s="115"/>
      <c r="BJ1489" s="115"/>
      <c r="BK1489" s="115"/>
      <c r="BQ1489" s="74" t="str">
        <f t="shared" si="801"/>
        <v xml:space="preserve"> </v>
      </c>
      <c r="BR1489" s="120" t="str">
        <f t="shared" si="802"/>
        <v xml:space="preserve"> </v>
      </c>
      <c r="BS1489" s="120" t="str">
        <f t="shared" si="803"/>
        <v xml:space="preserve"> </v>
      </c>
      <c r="BU1489" s="74" t="str">
        <f t="shared" si="804"/>
        <v xml:space="preserve"> </v>
      </c>
      <c r="BV1489" s="120" t="str">
        <f t="shared" si="805"/>
        <v xml:space="preserve"> </v>
      </c>
      <c r="BW1489" s="120" t="str">
        <f t="shared" si="806"/>
        <v xml:space="preserve">  </v>
      </c>
      <c r="BY1489" s="74" t="str">
        <f t="shared" si="807"/>
        <v xml:space="preserve"> </v>
      </c>
      <c r="BZ1489" s="120" t="str">
        <f t="shared" si="808"/>
        <v xml:space="preserve"> </v>
      </c>
      <c r="CA1489" s="120" t="str">
        <f t="shared" si="809"/>
        <v xml:space="preserve"> </v>
      </c>
      <c r="CC1489" s="115" t="str">
        <f t="shared" si="810"/>
        <v xml:space="preserve"> </v>
      </c>
      <c r="CD1489" s="120" t="str">
        <f t="shared" si="811"/>
        <v xml:space="preserve"> </v>
      </c>
      <c r="CE1489" s="417" t="str">
        <f t="shared" si="812"/>
        <v xml:space="preserve"> </v>
      </c>
      <c r="CF1489" s="115"/>
      <c r="CG1489" s="115" t="str">
        <f t="shared" si="813"/>
        <v xml:space="preserve"> </v>
      </c>
      <c r="CH1489" s="120" t="str">
        <f t="shared" si="814"/>
        <v xml:space="preserve"> </v>
      </c>
      <c r="CI1489" s="417" t="str">
        <f t="shared" si="815"/>
        <v xml:space="preserve"> </v>
      </c>
      <c r="CJ1489" s="115"/>
      <c r="CK1489" s="115" t="str">
        <f t="shared" si="816"/>
        <v xml:space="preserve"> </v>
      </c>
      <c r="CL1489" s="120" t="str">
        <f t="shared" si="817"/>
        <v xml:space="preserve"> </v>
      </c>
      <c r="CM1489" s="417" t="str">
        <f t="shared" si="819"/>
        <v xml:space="preserve"> </v>
      </c>
      <c r="IS1489" s="108">
        <v>36</v>
      </c>
    </row>
    <row r="1490" spans="2:253" s="74" customFormat="1" ht="17.100000000000001" hidden="1" customHeight="1" x14ac:dyDescent="0.25">
      <c r="B1490" s="524">
        <f>IF(OR('KB Duct Parts'!BO$16=1,'KB Duct Parts'!BO$16=5),IF(AND('KB Duct Parts'!$BL$14=2,'KB Duct Parts'!E25&gt;0),'KB Duct Parts'!E25,0),0)</f>
        <v>0</v>
      </c>
      <c r="C1490" s="529" t="s">
        <v>68</v>
      </c>
      <c r="D1490" s="506" t="str">
        <f t="shared" si="820"/>
        <v>11011SS-HT</v>
      </c>
      <c r="E1490" s="524" t="s">
        <v>868</v>
      </c>
      <c r="F1490" s="508" t="str">
        <f t="shared" si="821"/>
        <v xml:space="preserve"> </v>
      </c>
      <c r="G1490" s="537" t="s">
        <v>651</v>
      </c>
      <c r="H1490" s="524" t="s">
        <v>923</v>
      </c>
      <c r="I1490" s="1035" t="s">
        <v>14</v>
      </c>
      <c r="J1490" s="1036"/>
      <c r="K1490" s="531" t="s">
        <v>882</v>
      </c>
      <c r="L1490" s="535"/>
      <c r="M1490" s="517" t="str">
        <f t="shared" si="798"/>
        <v>Y</v>
      </c>
      <c r="N1490" s="514">
        <f t="shared" si="787"/>
        <v>69.5</v>
      </c>
      <c r="O1490" s="514">
        <f t="shared" si="792"/>
        <v>0</v>
      </c>
      <c r="P1490" s="680">
        <f>'KB Duct Parts'!$AE$3</f>
        <v>0</v>
      </c>
      <c r="Q1490" s="681">
        <f t="shared" si="788"/>
        <v>0</v>
      </c>
      <c r="R1490" s="682">
        <f t="shared" si="789"/>
        <v>0</v>
      </c>
      <c r="S1490" s="716">
        <f t="shared" si="799"/>
        <v>0.35</v>
      </c>
      <c r="T1490" s="679">
        <f t="shared" si="790"/>
        <v>0</v>
      </c>
      <c r="U1490" s="679">
        <f t="shared" si="791"/>
        <v>0</v>
      </c>
      <c r="Y1490" s="120"/>
      <c r="AD1490" s="80"/>
      <c r="AE1490" s="75"/>
      <c r="AF1490" s="370"/>
      <c r="AG1490" s="375"/>
      <c r="AH1490" s="379"/>
      <c r="AI1490" s="383"/>
      <c r="AJ1490" s="388"/>
      <c r="AK1490" s="392"/>
      <c r="AL1490" s="388"/>
      <c r="AM1490" s="363">
        <f t="shared" si="818"/>
        <v>1</v>
      </c>
      <c r="AN1490" s="578">
        <v>69.5</v>
      </c>
      <c r="AO1490" s="78">
        <f t="shared" si="800"/>
        <v>0</v>
      </c>
      <c r="AP1490" s="78">
        <f t="shared" si="793"/>
        <v>0</v>
      </c>
      <c r="AQ1490" s="78">
        <f t="shared" si="794"/>
        <v>0</v>
      </c>
      <c r="AR1490" s="78">
        <f t="shared" si="795"/>
        <v>0</v>
      </c>
      <c r="AS1490" s="78">
        <f t="shared" si="796"/>
        <v>0</v>
      </c>
      <c r="AT1490" s="78">
        <f t="shared" si="797"/>
        <v>0</v>
      </c>
      <c r="AU1490" s="74" t="s">
        <v>717</v>
      </c>
      <c r="AV1490" s="115"/>
      <c r="AW1490" s="395"/>
      <c r="AX1490" s="395">
        <v>0</v>
      </c>
      <c r="AY1490" s="395">
        <v>0</v>
      </c>
      <c r="AZ1490" s="395">
        <v>0</v>
      </c>
      <c r="BA1490" s="395">
        <v>0</v>
      </c>
      <c r="BB1490" s="395">
        <v>0</v>
      </c>
      <c r="BC1490" s="395">
        <v>0</v>
      </c>
      <c r="BD1490" s="115"/>
      <c r="BE1490" s="115"/>
      <c r="BF1490" s="115"/>
      <c r="BG1490" s="115"/>
      <c r="BH1490" s="115"/>
      <c r="BI1490" s="115"/>
      <c r="BJ1490" s="115"/>
      <c r="BK1490" s="115"/>
      <c r="BQ1490" s="74" t="str">
        <f t="shared" si="801"/>
        <v xml:space="preserve"> </v>
      </c>
      <c r="BR1490" s="120" t="str">
        <f t="shared" si="802"/>
        <v xml:space="preserve"> </v>
      </c>
      <c r="BS1490" s="120" t="str">
        <f t="shared" si="803"/>
        <v xml:space="preserve"> </v>
      </c>
      <c r="BU1490" s="74" t="str">
        <f t="shared" si="804"/>
        <v xml:space="preserve"> </v>
      </c>
      <c r="BV1490" s="120" t="str">
        <f t="shared" si="805"/>
        <v xml:space="preserve"> </v>
      </c>
      <c r="BW1490" s="120" t="str">
        <f t="shared" si="806"/>
        <v xml:space="preserve">  </v>
      </c>
      <c r="BY1490" s="74" t="str">
        <f t="shared" si="807"/>
        <v xml:space="preserve"> </v>
      </c>
      <c r="BZ1490" s="120" t="str">
        <f t="shared" si="808"/>
        <v xml:space="preserve"> </v>
      </c>
      <c r="CA1490" s="120" t="str">
        <f t="shared" si="809"/>
        <v xml:space="preserve"> </v>
      </c>
      <c r="CC1490" s="115" t="str">
        <f t="shared" si="810"/>
        <v xml:space="preserve"> </v>
      </c>
      <c r="CD1490" s="120" t="str">
        <f t="shared" si="811"/>
        <v xml:space="preserve"> </v>
      </c>
      <c r="CE1490" s="417" t="str">
        <f t="shared" si="812"/>
        <v xml:space="preserve"> </v>
      </c>
      <c r="CF1490" s="115"/>
      <c r="CG1490" s="115" t="str">
        <f t="shared" si="813"/>
        <v xml:space="preserve"> </v>
      </c>
      <c r="CH1490" s="120" t="str">
        <f t="shared" si="814"/>
        <v xml:space="preserve"> </v>
      </c>
      <c r="CI1490" s="417" t="str">
        <f t="shared" si="815"/>
        <v xml:space="preserve"> </v>
      </c>
      <c r="CJ1490" s="115"/>
      <c r="CK1490" s="115" t="str">
        <f t="shared" si="816"/>
        <v xml:space="preserve"> </v>
      </c>
      <c r="CL1490" s="120" t="str">
        <f t="shared" si="817"/>
        <v xml:space="preserve"> </v>
      </c>
      <c r="CM1490" s="417" t="str">
        <f t="shared" si="819"/>
        <v xml:space="preserve"> </v>
      </c>
      <c r="IS1490" s="108">
        <v>39</v>
      </c>
    </row>
    <row r="1491" spans="2:253" s="74" customFormat="1" ht="17.100000000000001" hidden="1" customHeight="1" x14ac:dyDescent="0.25">
      <c r="B1491" s="524">
        <f>IF(OR('KB Duct Parts'!BO$16=1,'KB Duct Parts'!BO$16=5),IF(AND('KB Duct Parts'!$BL$14=2,'KB Duct Parts'!E26&gt;0),'KB Duct Parts'!E26,0),0)</f>
        <v>0</v>
      </c>
      <c r="C1491" s="529" t="s">
        <v>69</v>
      </c>
      <c r="D1491" s="506" t="str">
        <f t="shared" si="820"/>
        <v>11012SS-HT</v>
      </c>
      <c r="E1491" s="524" t="s">
        <v>869</v>
      </c>
      <c r="F1491" s="508" t="str">
        <f t="shared" si="821"/>
        <v xml:space="preserve"> </v>
      </c>
      <c r="G1491" s="537" t="s">
        <v>651</v>
      </c>
      <c r="H1491" s="524" t="s">
        <v>923</v>
      </c>
      <c r="I1491" s="1035" t="s">
        <v>14</v>
      </c>
      <c r="J1491" s="1036"/>
      <c r="K1491" s="531" t="s">
        <v>882</v>
      </c>
      <c r="L1491" s="535"/>
      <c r="M1491" s="517" t="str">
        <f t="shared" si="798"/>
        <v>Y</v>
      </c>
      <c r="N1491" s="514">
        <f t="shared" si="787"/>
        <v>74.900000000000006</v>
      </c>
      <c r="O1491" s="514">
        <f t="shared" si="792"/>
        <v>0</v>
      </c>
      <c r="P1491" s="680">
        <f>'KB Duct Parts'!$AE$3</f>
        <v>0</v>
      </c>
      <c r="Q1491" s="681">
        <f t="shared" si="788"/>
        <v>0</v>
      </c>
      <c r="R1491" s="682">
        <f t="shared" si="789"/>
        <v>0</v>
      </c>
      <c r="S1491" s="716">
        <f t="shared" si="799"/>
        <v>0.35</v>
      </c>
      <c r="T1491" s="679">
        <f t="shared" si="790"/>
        <v>0</v>
      </c>
      <c r="U1491" s="679">
        <f t="shared" si="791"/>
        <v>0</v>
      </c>
      <c r="Y1491" s="120"/>
      <c r="AD1491" s="80"/>
      <c r="AE1491" s="76"/>
      <c r="AF1491" s="370"/>
      <c r="AG1491" s="375"/>
      <c r="AH1491" s="379"/>
      <c r="AI1491" s="383"/>
      <c r="AJ1491" s="388"/>
      <c r="AK1491" s="392"/>
      <c r="AL1491" s="388"/>
      <c r="AM1491" s="363">
        <f t="shared" si="818"/>
        <v>1</v>
      </c>
      <c r="AN1491" s="578">
        <v>74.900000000000006</v>
      </c>
      <c r="AO1491" s="78">
        <f t="shared" si="800"/>
        <v>0</v>
      </c>
      <c r="AP1491" s="78">
        <f t="shared" si="793"/>
        <v>0</v>
      </c>
      <c r="AQ1491" s="78">
        <f t="shared" si="794"/>
        <v>0</v>
      </c>
      <c r="AR1491" s="78">
        <f t="shared" si="795"/>
        <v>0</v>
      </c>
      <c r="AS1491" s="78">
        <f t="shared" si="796"/>
        <v>0</v>
      </c>
      <c r="AT1491" s="78">
        <f t="shared" si="797"/>
        <v>0</v>
      </c>
      <c r="AU1491" s="74" t="s">
        <v>717</v>
      </c>
      <c r="AV1491" s="115"/>
      <c r="AW1491" s="395"/>
      <c r="AX1491" s="395">
        <v>0</v>
      </c>
      <c r="AY1491" s="395">
        <v>0</v>
      </c>
      <c r="AZ1491" s="395">
        <v>0</v>
      </c>
      <c r="BA1491" s="395">
        <v>0</v>
      </c>
      <c r="BB1491" s="395">
        <v>0</v>
      </c>
      <c r="BC1491" s="395">
        <v>0</v>
      </c>
      <c r="BD1491" s="115"/>
      <c r="BE1491" s="115"/>
      <c r="BF1491" s="115"/>
      <c r="BG1491" s="115"/>
      <c r="BH1491" s="115"/>
      <c r="BI1491" s="115"/>
      <c r="BJ1491" s="115"/>
      <c r="BK1491" s="115"/>
      <c r="BQ1491" s="74" t="str">
        <f t="shared" si="801"/>
        <v xml:space="preserve"> </v>
      </c>
      <c r="BR1491" s="120" t="str">
        <f t="shared" si="802"/>
        <v xml:space="preserve"> </v>
      </c>
      <c r="BS1491" s="120" t="str">
        <f t="shared" si="803"/>
        <v xml:space="preserve"> </v>
      </c>
      <c r="BU1491" s="74" t="str">
        <f t="shared" si="804"/>
        <v xml:space="preserve"> </v>
      </c>
      <c r="BV1491" s="120" t="str">
        <f t="shared" si="805"/>
        <v xml:space="preserve"> </v>
      </c>
      <c r="BW1491" s="120" t="str">
        <f t="shared" si="806"/>
        <v xml:space="preserve">  </v>
      </c>
      <c r="BY1491" s="74" t="str">
        <f t="shared" si="807"/>
        <v xml:space="preserve"> </v>
      </c>
      <c r="BZ1491" s="120" t="str">
        <f t="shared" si="808"/>
        <v xml:space="preserve"> </v>
      </c>
      <c r="CA1491" s="120" t="str">
        <f t="shared" si="809"/>
        <v xml:space="preserve"> </v>
      </c>
      <c r="CC1491" s="115" t="str">
        <f t="shared" si="810"/>
        <v xml:space="preserve"> </v>
      </c>
      <c r="CD1491" s="120" t="str">
        <f t="shared" si="811"/>
        <v xml:space="preserve"> </v>
      </c>
      <c r="CE1491" s="417" t="str">
        <f t="shared" si="812"/>
        <v xml:space="preserve"> </v>
      </c>
      <c r="CF1491" s="115"/>
      <c r="CG1491" s="115" t="str">
        <f t="shared" si="813"/>
        <v xml:space="preserve"> </v>
      </c>
      <c r="CH1491" s="120" t="str">
        <f t="shared" si="814"/>
        <v xml:space="preserve"> </v>
      </c>
      <c r="CI1491" s="417" t="str">
        <f t="shared" si="815"/>
        <v xml:space="preserve"> </v>
      </c>
      <c r="CJ1491" s="115"/>
      <c r="CK1491" s="115" t="str">
        <f t="shared" si="816"/>
        <v xml:space="preserve"> </v>
      </c>
      <c r="CL1491" s="120" t="str">
        <f t="shared" si="817"/>
        <v xml:space="preserve"> </v>
      </c>
      <c r="CM1491" s="417" t="str">
        <f t="shared" si="819"/>
        <v xml:space="preserve"> </v>
      </c>
      <c r="IS1491" s="108">
        <v>42</v>
      </c>
    </row>
    <row r="1492" spans="2:253" s="74" customFormat="1" ht="17.100000000000001" hidden="1" customHeight="1" x14ac:dyDescent="0.25">
      <c r="B1492" s="524">
        <f>IF(OR('KB Duct Parts'!BO$16=1,'KB Duct Parts'!BO$16=5),IF(AND('KB Duct Parts'!$BL$14=2,'KB Duct Parts'!E27&gt;0),'KB Duct Parts'!E27,0),0)</f>
        <v>0</v>
      </c>
      <c r="C1492" s="529" t="s">
        <v>70</v>
      </c>
      <c r="D1492" s="506" t="str">
        <f t="shared" si="820"/>
        <v>11013SS-HT</v>
      </c>
      <c r="E1492" s="524" t="s">
        <v>870</v>
      </c>
      <c r="F1492" s="508" t="str">
        <f t="shared" si="821"/>
        <v xml:space="preserve"> </v>
      </c>
      <c r="G1492" s="537" t="s">
        <v>651</v>
      </c>
      <c r="H1492" s="524" t="s">
        <v>923</v>
      </c>
      <c r="I1492" s="1035" t="s">
        <v>14</v>
      </c>
      <c r="J1492" s="1036"/>
      <c r="K1492" s="531" t="s">
        <v>882</v>
      </c>
      <c r="L1492" s="535"/>
      <c r="M1492" s="517" t="str">
        <f t="shared" si="798"/>
        <v>Y</v>
      </c>
      <c r="N1492" s="514">
        <f t="shared" si="787"/>
        <v>84.8</v>
      </c>
      <c r="O1492" s="514">
        <f t="shared" si="792"/>
        <v>0</v>
      </c>
      <c r="P1492" s="680">
        <f>'KB Duct Parts'!$AE$3</f>
        <v>0</v>
      </c>
      <c r="Q1492" s="681">
        <f t="shared" si="788"/>
        <v>0</v>
      </c>
      <c r="R1492" s="682">
        <f t="shared" si="789"/>
        <v>0</v>
      </c>
      <c r="S1492" s="716">
        <f t="shared" si="799"/>
        <v>0.35</v>
      </c>
      <c r="T1492" s="679">
        <f t="shared" si="790"/>
        <v>0</v>
      </c>
      <c r="U1492" s="679">
        <f t="shared" si="791"/>
        <v>0</v>
      </c>
      <c r="Y1492" s="120"/>
      <c r="AD1492" s="80"/>
      <c r="AE1492" s="75"/>
      <c r="AF1492" s="370"/>
      <c r="AG1492" s="375"/>
      <c r="AH1492" s="379"/>
      <c r="AI1492" s="383"/>
      <c r="AJ1492" s="388"/>
      <c r="AK1492" s="392"/>
      <c r="AL1492" s="388"/>
      <c r="AM1492" s="363">
        <f t="shared" si="818"/>
        <v>1</v>
      </c>
      <c r="AN1492" s="578">
        <v>84.8</v>
      </c>
      <c r="AO1492" s="78">
        <f t="shared" si="800"/>
        <v>0</v>
      </c>
      <c r="AP1492" s="78">
        <f t="shared" si="793"/>
        <v>0</v>
      </c>
      <c r="AQ1492" s="78">
        <f t="shared" si="794"/>
        <v>0</v>
      </c>
      <c r="AR1492" s="78">
        <f t="shared" si="795"/>
        <v>0</v>
      </c>
      <c r="AS1492" s="78">
        <f t="shared" si="796"/>
        <v>0</v>
      </c>
      <c r="AT1492" s="78">
        <f t="shared" si="797"/>
        <v>0</v>
      </c>
      <c r="AU1492" s="74" t="s">
        <v>717</v>
      </c>
      <c r="AV1492" s="115"/>
      <c r="AW1492" s="395"/>
      <c r="AX1492" s="395">
        <v>0</v>
      </c>
      <c r="AY1492" s="395">
        <v>0</v>
      </c>
      <c r="AZ1492" s="395">
        <v>0</v>
      </c>
      <c r="BA1492" s="395">
        <v>0</v>
      </c>
      <c r="BB1492" s="395">
        <v>0</v>
      </c>
      <c r="BC1492" s="395">
        <v>0</v>
      </c>
      <c r="BD1492" s="115"/>
      <c r="BE1492" s="115"/>
      <c r="BF1492" s="115"/>
      <c r="BG1492" s="115"/>
      <c r="BH1492" s="115"/>
      <c r="BI1492" s="115"/>
      <c r="BJ1492" s="115"/>
      <c r="BK1492" s="115"/>
      <c r="BQ1492" s="74" t="str">
        <f t="shared" si="801"/>
        <v xml:space="preserve"> </v>
      </c>
      <c r="BR1492" s="120" t="str">
        <f t="shared" si="802"/>
        <v xml:space="preserve"> </v>
      </c>
      <c r="BS1492" s="120" t="str">
        <f t="shared" si="803"/>
        <v xml:space="preserve"> </v>
      </c>
      <c r="BU1492" s="74" t="str">
        <f t="shared" si="804"/>
        <v xml:space="preserve"> </v>
      </c>
      <c r="BV1492" s="120" t="str">
        <f t="shared" si="805"/>
        <v xml:space="preserve"> </v>
      </c>
      <c r="BW1492" s="120" t="str">
        <f t="shared" si="806"/>
        <v xml:space="preserve">  </v>
      </c>
      <c r="BY1492" s="74" t="str">
        <f t="shared" si="807"/>
        <v xml:space="preserve"> </v>
      </c>
      <c r="BZ1492" s="120" t="str">
        <f t="shared" si="808"/>
        <v xml:space="preserve"> </v>
      </c>
      <c r="CA1492" s="120" t="str">
        <f t="shared" si="809"/>
        <v xml:space="preserve"> </v>
      </c>
      <c r="CC1492" s="115" t="str">
        <f t="shared" si="810"/>
        <v xml:space="preserve"> </v>
      </c>
      <c r="CD1492" s="120" t="str">
        <f t="shared" si="811"/>
        <v xml:space="preserve"> </v>
      </c>
      <c r="CE1492" s="417" t="str">
        <f t="shared" si="812"/>
        <v xml:space="preserve"> </v>
      </c>
      <c r="CF1492" s="115"/>
      <c r="CG1492" s="115" t="str">
        <f t="shared" si="813"/>
        <v xml:space="preserve"> </v>
      </c>
      <c r="CH1492" s="120" t="str">
        <f t="shared" si="814"/>
        <v xml:space="preserve"> </v>
      </c>
      <c r="CI1492" s="417" t="str">
        <f t="shared" si="815"/>
        <v xml:space="preserve"> </v>
      </c>
      <c r="CJ1492" s="115"/>
      <c r="CK1492" s="115" t="str">
        <f t="shared" si="816"/>
        <v xml:space="preserve"> </v>
      </c>
      <c r="CL1492" s="120" t="str">
        <f t="shared" si="817"/>
        <v xml:space="preserve"> </v>
      </c>
      <c r="CM1492" s="417" t="str">
        <f t="shared" si="819"/>
        <v xml:space="preserve"> </v>
      </c>
      <c r="IS1492" s="108">
        <v>49</v>
      </c>
    </row>
    <row r="1493" spans="2:253" s="74" customFormat="1" ht="17.100000000000001" hidden="1" customHeight="1" x14ac:dyDescent="0.25">
      <c r="B1493" s="524">
        <f>IF(OR('KB Duct Parts'!BO$16=1,'KB Duct Parts'!BO$16=5),IF(AND('KB Duct Parts'!$BL$14=2,'KB Duct Parts'!E28&gt;0),'KB Duct Parts'!E28,0),0)</f>
        <v>0</v>
      </c>
      <c r="C1493" s="529" t="s">
        <v>71</v>
      </c>
      <c r="D1493" s="506" t="str">
        <f t="shared" si="820"/>
        <v>11014SS-HT</v>
      </c>
      <c r="E1493" s="524" t="s">
        <v>871</v>
      </c>
      <c r="F1493" s="508" t="str">
        <f t="shared" si="821"/>
        <v xml:space="preserve"> </v>
      </c>
      <c r="G1493" s="537" t="s">
        <v>651</v>
      </c>
      <c r="H1493" s="524" t="s">
        <v>923</v>
      </c>
      <c r="I1493" s="1035" t="s">
        <v>14</v>
      </c>
      <c r="J1493" s="1036"/>
      <c r="K1493" s="531" t="s">
        <v>882</v>
      </c>
      <c r="L1493" s="535"/>
      <c r="M1493" s="517" t="str">
        <f t="shared" si="798"/>
        <v>Y</v>
      </c>
      <c r="N1493" s="514">
        <f t="shared" si="787"/>
        <v>97.2</v>
      </c>
      <c r="O1493" s="514">
        <f t="shared" si="792"/>
        <v>0</v>
      </c>
      <c r="P1493" s="680">
        <f>'KB Duct Parts'!$AE$3</f>
        <v>0</v>
      </c>
      <c r="Q1493" s="681">
        <f t="shared" si="788"/>
        <v>0</v>
      </c>
      <c r="R1493" s="682">
        <f t="shared" si="789"/>
        <v>0</v>
      </c>
      <c r="S1493" s="716">
        <f t="shared" si="799"/>
        <v>0.35</v>
      </c>
      <c r="T1493" s="679">
        <f t="shared" si="790"/>
        <v>0</v>
      </c>
      <c r="U1493" s="679">
        <f t="shared" si="791"/>
        <v>0</v>
      </c>
      <c r="Y1493" s="120"/>
      <c r="AD1493" s="80"/>
      <c r="AE1493" s="76"/>
      <c r="AF1493" s="370"/>
      <c r="AG1493" s="375"/>
      <c r="AH1493" s="379"/>
      <c r="AI1493" s="383"/>
      <c r="AJ1493" s="388"/>
      <c r="AK1493" s="392"/>
      <c r="AL1493" s="388"/>
      <c r="AM1493" s="363">
        <f t="shared" si="818"/>
        <v>1</v>
      </c>
      <c r="AN1493" s="578">
        <v>97.2</v>
      </c>
      <c r="AO1493" s="78">
        <f t="shared" si="800"/>
        <v>0</v>
      </c>
      <c r="AP1493" s="78">
        <f t="shared" si="793"/>
        <v>0</v>
      </c>
      <c r="AQ1493" s="78">
        <f t="shared" si="794"/>
        <v>0</v>
      </c>
      <c r="AR1493" s="78">
        <f t="shared" si="795"/>
        <v>0</v>
      </c>
      <c r="AS1493" s="78">
        <f t="shared" si="796"/>
        <v>0</v>
      </c>
      <c r="AT1493" s="78">
        <f t="shared" si="797"/>
        <v>0</v>
      </c>
      <c r="AU1493" s="74" t="s">
        <v>717</v>
      </c>
      <c r="AV1493" s="115"/>
      <c r="AW1493" s="395"/>
      <c r="AX1493" s="395">
        <v>0</v>
      </c>
      <c r="AY1493" s="395">
        <v>0</v>
      </c>
      <c r="AZ1493" s="395">
        <v>0</v>
      </c>
      <c r="BA1493" s="395">
        <v>0</v>
      </c>
      <c r="BB1493" s="395">
        <v>0</v>
      </c>
      <c r="BC1493" s="395">
        <v>0</v>
      </c>
      <c r="BD1493" s="115"/>
      <c r="BE1493" s="115"/>
      <c r="BF1493" s="115"/>
      <c r="BG1493" s="115"/>
      <c r="BH1493" s="115"/>
      <c r="BI1493" s="115"/>
      <c r="BJ1493" s="115"/>
      <c r="BK1493" s="115"/>
      <c r="BQ1493" s="74" t="str">
        <f t="shared" si="801"/>
        <v xml:space="preserve"> </v>
      </c>
      <c r="BR1493" s="120" t="str">
        <f t="shared" si="802"/>
        <v xml:space="preserve"> </v>
      </c>
      <c r="BS1493" s="120" t="str">
        <f t="shared" si="803"/>
        <v xml:space="preserve"> </v>
      </c>
      <c r="BU1493" s="74" t="str">
        <f t="shared" si="804"/>
        <v xml:space="preserve"> </v>
      </c>
      <c r="BV1493" s="120" t="str">
        <f t="shared" si="805"/>
        <v xml:space="preserve"> </v>
      </c>
      <c r="BW1493" s="120" t="str">
        <f t="shared" si="806"/>
        <v xml:space="preserve">  </v>
      </c>
      <c r="BY1493" s="74" t="str">
        <f t="shared" si="807"/>
        <v xml:space="preserve"> </v>
      </c>
      <c r="BZ1493" s="120" t="str">
        <f t="shared" si="808"/>
        <v xml:space="preserve"> </v>
      </c>
      <c r="CA1493" s="120" t="str">
        <f t="shared" si="809"/>
        <v xml:space="preserve"> </v>
      </c>
      <c r="CC1493" s="115" t="str">
        <f t="shared" si="810"/>
        <v xml:space="preserve"> </v>
      </c>
      <c r="CD1493" s="120" t="str">
        <f t="shared" si="811"/>
        <v xml:space="preserve"> </v>
      </c>
      <c r="CE1493" s="417" t="str">
        <f t="shared" si="812"/>
        <v xml:space="preserve"> </v>
      </c>
      <c r="CF1493" s="115"/>
      <c r="CG1493" s="115" t="str">
        <f t="shared" si="813"/>
        <v xml:space="preserve"> </v>
      </c>
      <c r="CH1493" s="120" t="str">
        <f t="shared" si="814"/>
        <v xml:space="preserve"> </v>
      </c>
      <c r="CI1493" s="417" t="str">
        <f t="shared" si="815"/>
        <v xml:space="preserve"> </v>
      </c>
      <c r="CJ1493" s="115"/>
      <c r="CK1493" s="115" t="str">
        <f t="shared" si="816"/>
        <v xml:space="preserve"> </v>
      </c>
      <c r="CL1493" s="120" t="str">
        <f t="shared" si="817"/>
        <v xml:space="preserve"> </v>
      </c>
      <c r="CM1493" s="417" t="str">
        <f t="shared" si="819"/>
        <v xml:space="preserve"> </v>
      </c>
      <c r="IS1493" s="108">
        <v>57</v>
      </c>
    </row>
    <row r="1494" spans="2:253" s="74" customFormat="1" ht="17.100000000000001" hidden="1" customHeight="1" x14ac:dyDescent="0.25">
      <c r="B1494" s="524">
        <f>IF(OR('KB Duct Parts'!BO$16=1,'KB Duct Parts'!BO$16=5),IF(AND('KB Duct Parts'!$BL$14=2,'KB Duct Parts'!E29&gt;0),'KB Duct Parts'!E29,0),0)</f>
        <v>0</v>
      </c>
      <c r="C1494" s="529" t="s">
        <v>72</v>
      </c>
      <c r="D1494" s="506" t="str">
        <f t="shared" si="820"/>
        <v>11015SS-HT</v>
      </c>
      <c r="E1494" s="524" t="s">
        <v>872</v>
      </c>
      <c r="F1494" s="508" t="str">
        <f t="shared" si="821"/>
        <v xml:space="preserve"> </v>
      </c>
      <c r="G1494" s="537" t="s">
        <v>651</v>
      </c>
      <c r="H1494" s="524" t="s">
        <v>923</v>
      </c>
      <c r="I1494" s="1035" t="s">
        <v>14</v>
      </c>
      <c r="J1494" s="1036"/>
      <c r="K1494" s="531" t="s">
        <v>882</v>
      </c>
      <c r="L1494" s="535"/>
      <c r="M1494" s="517" t="str">
        <f t="shared" si="798"/>
        <v>Y</v>
      </c>
      <c r="N1494" s="514">
        <f t="shared" si="787"/>
        <v>104.2</v>
      </c>
      <c r="O1494" s="514">
        <f t="shared" si="792"/>
        <v>0</v>
      </c>
      <c r="P1494" s="680">
        <f>'KB Duct Parts'!$AE$3</f>
        <v>0</v>
      </c>
      <c r="Q1494" s="681">
        <f t="shared" si="788"/>
        <v>0</v>
      </c>
      <c r="R1494" s="682">
        <f t="shared" si="789"/>
        <v>0</v>
      </c>
      <c r="S1494" s="716">
        <f t="shared" si="799"/>
        <v>0.35</v>
      </c>
      <c r="T1494" s="679">
        <f t="shared" si="790"/>
        <v>0</v>
      </c>
      <c r="U1494" s="679">
        <f t="shared" si="791"/>
        <v>0</v>
      </c>
      <c r="Y1494" s="120"/>
      <c r="AD1494" s="80"/>
      <c r="AE1494" s="75"/>
      <c r="AF1494" s="370"/>
      <c r="AG1494" s="375"/>
      <c r="AH1494" s="379"/>
      <c r="AI1494" s="383"/>
      <c r="AJ1494" s="388"/>
      <c r="AK1494" s="392"/>
      <c r="AL1494" s="388"/>
      <c r="AM1494" s="363">
        <f t="shared" si="818"/>
        <v>1</v>
      </c>
      <c r="AN1494" s="578">
        <v>104.2</v>
      </c>
      <c r="AO1494" s="78">
        <f t="shared" si="800"/>
        <v>0</v>
      </c>
      <c r="AP1494" s="78">
        <f t="shared" si="793"/>
        <v>0</v>
      </c>
      <c r="AQ1494" s="78">
        <f t="shared" si="794"/>
        <v>0</v>
      </c>
      <c r="AR1494" s="78">
        <f t="shared" si="795"/>
        <v>0</v>
      </c>
      <c r="AS1494" s="78">
        <f t="shared" si="796"/>
        <v>0</v>
      </c>
      <c r="AT1494" s="78">
        <f t="shared" si="797"/>
        <v>0</v>
      </c>
      <c r="AU1494" s="74" t="s">
        <v>717</v>
      </c>
      <c r="AV1494" s="115"/>
      <c r="AW1494" s="395"/>
      <c r="AX1494" s="395">
        <v>0</v>
      </c>
      <c r="AY1494" s="395">
        <v>0</v>
      </c>
      <c r="AZ1494" s="395">
        <v>0</v>
      </c>
      <c r="BA1494" s="395">
        <v>0</v>
      </c>
      <c r="BB1494" s="395">
        <v>0</v>
      </c>
      <c r="BC1494" s="395">
        <v>0</v>
      </c>
      <c r="BD1494" s="115"/>
      <c r="BE1494" s="115"/>
      <c r="BF1494" s="115"/>
      <c r="BG1494" s="115"/>
      <c r="BH1494" s="115"/>
      <c r="BI1494" s="115"/>
      <c r="BJ1494" s="115"/>
      <c r="BK1494" s="115"/>
      <c r="BQ1494" s="74" t="str">
        <f t="shared" si="801"/>
        <v xml:space="preserve"> </v>
      </c>
      <c r="BR1494" s="120" t="str">
        <f t="shared" si="802"/>
        <v xml:space="preserve"> </v>
      </c>
      <c r="BS1494" s="120" t="str">
        <f t="shared" si="803"/>
        <v xml:space="preserve"> </v>
      </c>
      <c r="BU1494" s="74" t="str">
        <f t="shared" si="804"/>
        <v xml:space="preserve"> </v>
      </c>
      <c r="BV1494" s="120" t="str">
        <f t="shared" si="805"/>
        <v xml:space="preserve"> </v>
      </c>
      <c r="BW1494" s="120" t="str">
        <f t="shared" si="806"/>
        <v xml:space="preserve">  </v>
      </c>
      <c r="BY1494" s="74" t="str">
        <f t="shared" si="807"/>
        <v xml:space="preserve"> </v>
      </c>
      <c r="BZ1494" s="120" t="str">
        <f t="shared" si="808"/>
        <v xml:space="preserve"> </v>
      </c>
      <c r="CA1494" s="120" t="str">
        <f t="shared" si="809"/>
        <v xml:space="preserve"> </v>
      </c>
      <c r="CC1494" s="115" t="str">
        <f t="shared" si="810"/>
        <v xml:space="preserve"> </v>
      </c>
      <c r="CD1494" s="120" t="str">
        <f t="shared" si="811"/>
        <v xml:space="preserve"> </v>
      </c>
      <c r="CE1494" s="417" t="str">
        <f t="shared" si="812"/>
        <v xml:space="preserve"> </v>
      </c>
      <c r="CF1494" s="115"/>
      <c r="CG1494" s="115" t="str">
        <f t="shared" si="813"/>
        <v xml:space="preserve"> </v>
      </c>
      <c r="CH1494" s="120" t="str">
        <f t="shared" si="814"/>
        <v xml:space="preserve"> </v>
      </c>
      <c r="CI1494" s="417" t="str">
        <f t="shared" si="815"/>
        <v xml:space="preserve"> </v>
      </c>
      <c r="CJ1494" s="115"/>
      <c r="CK1494" s="115" t="str">
        <f t="shared" si="816"/>
        <v xml:space="preserve"> </v>
      </c>
      <c r="CL1494" s="120" t="str">
        <f t="shared" si="817"/>
        <v xml:space="preserve"> </v>
      </c>
      <c r="CM1494" s="417" t="str">
        <f t="shared" si="819"/>
        <v xml:space="preserve"> </v>
      </c>
      <c r="IS1494" s="108">
        <v>61</v>
      </c>
    </row>
    <row r="1495" spans="2:253" s="74" customFormat="1" ht="17.100000000000001" hidden="1" customHeight="1" x14ac:dyDescent="0.25">
      <c r="B1495" s="524">
        <f>IF(OR('KB Duct Parts'!BO$16=1,'KB Duct Parts'!BO$16=5),IF(AND('KB Duct Parts'!$BL$14=2,'KB Duct Parts'!E30&gt;0),'KB Duct Parts'!E30,0),0)</f>
        <v>0</v>
      </c>
      <c r="C1495" s="529" t="s">
        <v>73</v>
      </c>
      <c r="D1495" s="506" t="str">
        <f t="shared" si="820"/>
        <v>11016SS-HT</v>
      </c>
      <c r="E1495" s="524" t="s">
        <v>873</v>
      </c>
      <c r="F1495" s="508" t="str">
        <f t="shared" si="821"/>
        <v xml:space="preserve"> </v>
      </c>
      <c r="G1495" s="537" t="s">
        <v>651</v>
      </c>
      <c r="H1495" s="524" t="s">
        <v>923</v>
      </c>
      <c r="I1495" s="1035" t="s">
        <v>14</v>
      </c>
      <c r="J1495" s="1036"/>
      <c r="K1495" s="531" t="s">
        <v>882</v>
      </c>
      <c r="L1495" s="535"/>
      <c r="M1495" s="517" t="str">
        <f t="shared" si="798"/>
        <v>Y</v>
      </c>
      <c r="N1495" s="514">
        <f t="shared" si="787"/>
        <v>110.9</v>
      </c>
      <c r="O1495" s="514">
        <f t="shared" si="792"/>
        <v>0</v>
      </c>
      <c r="P1495" s="680">
        <f>'KB Duct Parts'!$AE$3</f>
        <v>0</v>
      </c>
      <c r="Q1495" s="681">
        <f t="shared" si="788"/>
        <v>0</v>
      </c>
      <c r="R1495" s="682">
        <f t="shared" si="789"/>
        <v>0</v>
      </c>
      <c r="S1495" s="716">
        <f t="shared" si="799"/>
        <v>0.35</v>
      </c>
      <c r="T1495" s="679">
        <f t="shared" si="790"/>
        <v>0</v>
      </c>
      <c r="U1495" s="679">
        <f t="shared" si="791"/>
        <v>0</v>
      </c>
      <c r="Y1495" s="120"/>
      <c r="AD1495" s="80"/>
      <c r="AE1495" s="76"/>
      <c r="AF1495" s="370"/>
      <c r="AG1495" s="375"/>
      <c r="AH1495" s="379"/>
      <c r="AI1495" s="383"/>
      <c r="AJ1495" s="388"/>
      <c r="AK1495" s="392"/>
      <c r="AL1495" s="388"/>
      <c r="AM1495" s="363">
        <f t="shared" si="818"/>
        <v>1</v>
      </c>
      <c r="AN1495" s="578">
        <v>110.9</v>
      </c>
      <c r="AO1495" s="78">
        <f t="shared" si="800"/>
        <v>0</v>
      </c>
      <c r="AP1495" s="78">
        <f t="shared" si="793"/>
        <v>0</v>
      </c>
      <c r="AQ1495" s="78">
        <f t="shared" si="794"/>
        <v>0</v>
      </c>
      <c r="AR1495" s="78">
        <f t="shared" si="795"/>
        <v>0</v>
      </c>
      <c r="AS1495" s="78">
        <f t="shared" si="796"/>
        <v>0</v>
      </c>
      <c r="AT1495" s="78">
        <f t="shared" si="797"/>
        <v>0</v>
      </c>
      <c r="AU1495" s="74" t="s">
        <v>717</v>
      </c>
      <c r="AV1495" s="115"/>
      <c r="AW1495" s="395"/>
      <c r="AX1495" s="395">
        <v>0</v>
      </c>
      <c r="AY1495" s="395">
        <v>0</v>
      </c>
      <c r="AZ1495" s="395">
        <v>0</v>
      </c>
      <c r="BA1495" s="395">
        <v>0</v>
      </c>
      <c r="BB1495" s="395">
        <v>0</v>
      </c>
      <c r="BC1495" s="395">
        <v>0</v>
      </c>
      <c r="BD1495" s="115"/>
      <c r="BE1495" s="115"/>
      <c r="BF1495" s="115"/>
      <c r="BG1495" s="115"/>
      <c r="BH1495" s="115"/>
      <c r="BI1495" s="115"/>
      <c r="BJ1495" s="115"/>
      <c r="BK1495" s="115"/>
      <c r="BQ1495" s="74" t="str">
        <f t="shared" si="801"/>
        <v xml:space="preserve"> </v>
      </c>
      <c r="BR1495" s="120" t="str">
        <f t="shared" si="802"/>
        <v xml:space="preserve"> </v>
      </c>
      <c r="BS1495" s="120" t="str">
        <f t="shared" si="803"/>
        <v xml:space="preserve"> </v>
      </c>
      <c r="BU1495" s="74" t="str">
        <f t="shared" si="804"/>
        <v xml:space="preserve"> </v>
      </c>
      <c r="BV1495" s="120" t="str">
        <f t="shared" si="805"/>
        <v xml:space="preserve"> </v>
      </c>
      <c r="BW1495" s="120" t="str">
        <f t="shared" si="806"/>
        <v xml:space="preserve">  </v>
      </c>
      <c r="BY1495" s="74" t="str">
        <f t="shared" si="807"/>
        <v xml:space="preserve"> </v>
      </c>
      <c r="BZ1495" s="120" t="str">
        <f t="shared" si="808"/>
        <v xml:space="preserve"> </v>
      </c>
      <c r="CA1495" s="120" t="str">
        <f t="shared" si="809"/>
        <v xml:space="preserve"> </v>
      </c>
      <c r="CC1495" s="115" t="str">
        <f t="shared" si="810"/>
        <v xml:space="preserve"> </v>
      </c>
      <c r="CD1495" s="120" t="str">
        <f t="shared" si="811"/>
        <v xml:space="preserve"> </v>
      </c>
      <c r="CE1495" s="417" t="str">
        <f t="shared" si="812"/>
        <v xml:space="preserve"> </v>
      </c>
      <c r="CF1495" s="115"/>
      <c r="CG1495" s="115" t="str">
        <f t="shared" si="813"/>
        <v xml:space="preserve"> </v>
      </c>
      <c r="CH1495" s="120" t="str">
        <f t="shared" si="814"/>
        <v xml:space="preserve"> </v>
      </c>
      <c r="CI1495" s="417" t="str">
        <f t="shared" si="815"/>
        <v xml:space="preserve"> </v>
      </c>
      <c r="CJ1495" s="115"/>
      <c r="CK1495" s="115" t="str">
        <f t="shared" si="816"/>
        <v xml:space="preserve"> </v>
      </c>
      <c r="CL1495" s="120" t="str">
        <f t="shared" si="817"/>
        <v xml:space="preserve"> </v>
      </c>
      <c r="CM1495" s="417" t="str">
        <f t="shared" si="819"/>
        <v xml:space="preserve"> </v>
      </c>
      <c r="IS1495" s="108">
        <v>65</v>
      </c>
    </row>
    <row r="1496" spans="2:253" s="74" customFormat="1" ht="17.100000000000001" hidden="1" customHeight="1" x14ac:dyDescent="0.25">
      <c r="B1496" s="524">
        <f>IF(OR('KB Duct Parts'!BO$16=1,'KB Duct Parts'!BO$16=5),IF(AND('KB Duct Parts'!$BL$14=2,'KB Duct Parts'!E31&gt;0),'KB Duct Parts'!E31,0),0)</f>
        <v>0</v>
      </c>
      <c r="C1496" s="529" t="s">
        <v>74</v>
      </c>
      <c r="D1496" s="506" t="str">
        <f t="shared" si="820"/>
        <v>11017SS-HT</v>
      </c>
      <c r="E1496" s="524" t="s">
        <v>874</v>
      </c>
      <c r="F1496" s="508" t="str">
        <f t="shared" si="821"/>
        <v xml:space="preserve"> </v>
      </c>
      <c r="G1496" s="537" t="s">
        <v>651</v>
      </c>
      <c r="H1496" s="524" t="s">
        <v>923</v>
      </c>
      <c r="I1496" s="1035" t="s">
        <v>14</v>
      </c>
      <c r="J1496" s="1036"/>
      <c r="K1496" s="531" t="s">
        <v>882</v>
      </c>
      <c r="L1496" s="535"/>
      <c r="M1496" s="517" t="str">
        <f t="shared" si="798"/>
        <v>Y</v>
      </c>
      <c r="N1496" s="514">
        <f t="shared" si="787"/>
        <v>118.7</v>
      </c>
      <c r="O1496" s="514">
        <f t="shared" si="792"/>
        <v>0</v>
      </c>
      <c r="P1496" s="680">
        <f>'KB Duct Parts'!$AE$3</f>
        <v>0</v>
      </c>
      <c r="Q1496" s="681">
        <f t="shared" si="788"/>
        <v>0</v>
      </c>
      <c r="R1496" s="682">
        <f t="shared" si="789"/>
        <v>0</v>
      </c>
      <c r="S1496" s="716">
        <f t="shared" si="799"/>
        <v>0.35</v>
      </c>
      <c r="T1496" s="679">
        <f t="shared" si="790"/>
        <v>0</v>
      </c>
      <c r="U1496" s="679">
        <f t="shared" si="791"/>
        <v>0</v>
      </c>
      <c r="Y1496" s="120"/>
      <c r="AD1496" s="80"/>
      <c r="AE1496" s="75"/>
      <c r="AF1496" s="370"/>
      <c r="AG1496" s="375"/>
      <c r="AH1496" s="379"/>
      <c r="AI1496" s="383"/>
      <c r="AJ1496" s="388"/>
      <c r="AK1496" s="392"/>
      <c r="AL1496" s="388"/>
      <c r="AM1496" s="363">
        <f t="shared" si="818"/>
        <v>1</v>
      </c>
      <c r="AN1496" s="578">
        <v>118.7</v>
      </c>
      <c r="AO1496" s="78">
        <f t="shared" si="800"/>
        <v>0</v>
      </c>
      <c r="AP1496" s="78">
        <f t="shared" si="793"/>
        <v>0</v>
      </c>
      <c r="AQ1496" s="78">
        <f t="shared" si="794"/>
        <v>0</v>
      </c>
      <c r="AR1496" s="78">
        <f t="shared" si="795"/>
        <v>0</v>
      </c>
      <c r="AS1496" s="78">
        <f t="shared" si="796"/>
        <v>0</v>
      </c>
      <c r="AT1496" s="78">
        <f t="shared" si="797"/>
        <v>0</v>
      </c>
      <c r="AU1496" s="74" t="s">
        <v>717</v>
      </c>
      <c r="AV1496" s="115"/>
      <c r="AW1496" s="395"/>
      <c r="AX1496" s="395">
        <v>0</v>
      </c>
      <c r="AY1496" s="395">
        <v>0</v>
      </c>
      <c r="AZ1496" s="395">
        <v>0</v>
      </c>
      <c r="BA1496" s="395">
        <v>0</v>
      </c>
      <c r="BB1496" s="395">
        <v>0</v>
      </c>
      <c r="BC1496" s="395">
        <v>0</v>
      </c>
      <c r="BD1496" s="115"/>
      <c r="BE1496" s="115"/>
      <c r="BF1496" s="115"/>
      <c r="BG1496" s="115"/>
      <c r="BH1496" s="115"/>
      <c r="BI1496" s="115"/>
      <c r="BJ1496" s="115"/>
      <c r="BK1496" s="115"/>
      <c r="BQ1496" s="74" t="str">
        <f t="shared" si="801"/>
        <v xml:space="preserve"> </v>
      </c>
      <c r="BR1496" s="120" t="str">
        <f t="shared" si="802"/>
        <v xml:space="preserve"> </v>
      </c>
      <c r="BS1496" s="120" t="str">
        <f t="shared" si="803"/>
        <v xml:space="preserve"> </v>
      </c>
      <c r="BU1496" s="74" t="str">
        <f t="shared" si="804"/>
        <v xml:space="preserve"> </v>
      </c>
      <c r="BV1496" s="120" t="str">
        <f t="shared" si="805"/>
        <v xml:space="preserve"> </v>
      </c>
      <c r="BW1496" s="120" t="str">
        <f t="shared" si="806"/>
        <v xml:space="preserve">  </v>
      </c>
      <c r="BY1496" s="74" t="str">
        <f t="shared" si="807"/>
        <v xml:space="preserve"> </v>
      </c>
      <c r="BZ1496" s="120" t="str">
        <f t="shared" si="808"/>
        <v xml:space="preserve"> </v>
      </c>
      <c r="CA1496" s="120" t="str">
        <f t="shared" si="809"/>
        <v xml:space="preserve"> </v>
      </c>
      <c r="CC1496" s="115" t="str">
        <f t="shared" si="810"/>
        <v xml:space="preserve"> </v>
      </c>
      <c r="CD1496" s="120" t="str">
        <f t="shared" si="811"/>
        <v xml:space="preserve"> </v>
      </c>
      <c r="CE1496" s="417" t="str">
        <f t="shared" si="812"/>
        <v xml:space="preserve"> </v>
      </c>
      <c r="CF1496" s="115"/>
      <c r="CG1496" s="115" t="str">
        <f t="shared" si="813"/>
        <v xml:space="preserve"> </v>
      </c>
      <c r="CH1496" s="120" t="str">
        <f t="shared" si="814"/>
        <v xml:space="preserve"> </v>
      </c>
      <c r="CI1496" s="417" t="str">
        <f t="shared" si="815"/>
        <v xml:space="preserve"> </v>
      </c>
      <c r="CJ1496" s="115"/>
      <c r="CK1496" s="115" t="str">
        <f t="shared" si="816"/>
        <v xml:space="preserve"> </v>
      </c>
      <c r="CL1496" s="120" t="str">
        <f t="shared" si="817"/>
        <v xml:space="preserve"> </v>
      </c>
      <c r="CM1496" s="417" t="str">
        <f t="shared" si="819"/>
        <v xml:space="preserve"> </v>
      </c>
      <c r="IS1496" s="108">
        <v>70</v>
      </c>
    </row>
    <row r="1497" spans="2:253" s="74" customFormat="1" ht="17.100000000000001" hidden="1" customHeight="1" x14ac:dyDescent="0.25">
      <c r="B1497" s="524">
        <f>IF(OR('KB Duct Parts'!BO$16=1,'KB Duct Parts'!BO$16=5),IF(AND('KB Duct Parts'!$BL$14=2,'KB Duct Parts'!E32&gt;0),'KB Duct Parts'!E32,0),0)</f>
        <v>0</v>
      </c>
      <c r="C1497" s="529" t="s">
        <v>75</v>
      </c>
      <c r="D1497" s="506" t="str">
        <f t="shared" si="820"/>
        <v>11018SS-HT</v>
      </c>
      <c r="E1497" s="524" t="s">
        <v>875</v>
      </c>
      <c r="F1497" s="508" t="str">
        <f t="shared" si="821"/>
        <v xml:space="preserve"> </v>
      </c>
      <c r="G1497" s="537" t="s">
        <v>651</v>
      </c>
      <c r="H1497" s="524" t="s">
        <v>923</v>
      </c>
      <c r="I1497" s="1035" t="s">
        <v>14</v>
      </c>
      <c r="J1497" s="1036"/>
      <c r="K1497" s="531" t="s">
        <v>882</v>
      </c>
      <c r="L1497" s="535"/>
      <c r="M1497" s="517" t="str">
        <f t="shared" si="798"/>
        <v>Y</v>
      </c>
      <c r="N1497" s="514">
        <f t="shared" si="787"/>
        <v>128.4</v>
      </c>
      <c r="O1497" s="514">
        <f t="shared" si="792"/>
        <v>0</v>
      </c>
      <c r="P1497" s="680">
        <f>'KB Duct Parts'!$AE$3</f>
        <v>0</v>
      </c>
      <c r="Q1497" s="681">
        <f t="shared" si="788"/>
        <v>0</v>
      </c>
      <c r="R1497" s="682">
        <f t="shared" si="789"/>
        <v>0</v>
      </c>
      <c r="S1497" s="716">
        <f t="shared" si="799"/>
        <v>0.35</v>
      </c>
      <c r="T1497" s="679">
        <f t="shared" si="790"/>
        <v>0</v>
      </c>
      <c r="U1497" s="679">
        <f t="shared" si="791"/>
        <v>0</v>
      </c>
      <c r="Y1497" s="120"/>
      <c r="AD1497" s="80"/>
      <c r="AE1497" s="75"/>
      <c r="AF1497" s="370"/>
      <c r="AG1497" s="375"/>
      <c r="AH1497" s="379"/>
      <c r="AI1497" s="383"/>
      <c r="AJ1497" s="388"/>
      <c r="AK1497" s="392"/>
      <c r="AL1497" s="388"/>
      <c r="AM1497" s="363">
        <f t="shared" si="818"/>
        <v>1</v>
      </c>
      <c r="AN1497" s="578">
        <v>128.4</v>
      </c>
      <c r="AO1497" s="78">
        <f t="shared" si="800"/>
        <v>0</v>
      </c>
      <c r="AP1497" s="78">
        <f t="shared" si="793"/>
        <v>0</v>
      </c>
      <c r="AQ1497" s="78">
        <f t="shared" si="794"/>
        <v>0</v>
      </c>
      <c r="AR1497" s="78">
        <f t="shared" si="795"/>
        <v>0</v>
      </c>
      <c r="AS1497" s="78">
        <f t="shared" si="796"/>
        <v>0</v>
      </c>
      <c r="AT1497" s="78">
        <f t="shared" si="797"/>
        <v>0</v>
      </c>
      <c r="AU1497" s="74" t="s">
        <v>717</v>
      </c>
      <c r="AV1497" s="115"/>
      <c r="AW1497" s="395"/>
      <c r="AX1497" s="395">
        <v>0</v>
      </c>
      <c r="AY1497" s="395">
        <v>0</v>
      </c>
      <c r="AZ1497" s="395">
        <v>0</v>
      </c>
      <c r="BA1497" s="395">
        <v>0</v>
      </c>
      <c r="BB1497" s="395">
        <v>0</v>
      </c>
      <c r="BC1497" s="395">
        <v>0</v>
      </c>
      <c r="BD1497" s="115"/>
      <c r="BE1497" s="115"/>
      <c r="BF1497" s="115"/>
      <c r="BG1497" s="115"/>
      <c r="BH1497" s="115"/>
      <c r="BI1497" s="115"/>
      <c r="BJ1497" s="115"/>
      <c r="BK1497" s="115"/>
      <c r="BQ1497" s="74" t="str">
        <f t="shared" si="801"/>
        <v xml:space="preserve"> </v>
      </c>
      <c r="BR1497" s="120" t="str">
        <f t="shared" si="802"/>
        <v xml:space="preserve"> </v>
      </c>
      <c r="BS1497" s="120" t="str">
        <f t="shared" si="803"/>
        <v xml:space="preserve"> </v>
      </c>
      <c r="BU1497" s="74" t="str">
        <f t="shared" si="804"/>
        <v xml:space="preserve"> </v>
      </c>
      <c r="BV1497" s="120" t="str">
        <f t="shared" si="805"/>
        <v xml:space="preserve"> </v>
      </c>
      <c r="BW1497" s="120" t="str">
        <f t="shared" si="806"/>
        <v xml:space="preserve">  </v>
      </c>
      <c r="BY1497" s="74" t="str">
        <f t="shared" si="807"/>
        <v xml:space="preserve"> </v>
      </c>
      <c r="BZ1497" s="120" t="str">
        <f t="shared" si="808"/>
        <v xml:space="preserve"> </v>
      </c>
      <c r="CA1497" s="120" t="str">
        <f t="shared" si="809"/>
        <v xml:space="preserve"> </v>
      </c>
      <c r="CC1497" s="115" t="str">
        <f t="shared" si="810"/>
        <v xml:space="preserve"> </v>
      </c>
      <c r="CD1497" s="120" t="str">
        <f t="shared" si="811"/>
        <v xml:space="preserve"> </v>
      </c>
      <c r="CE1497" s="417" t="str">
        <f t="shared" si="812"/>
        <v xml:space="preserve"> </v>
      </c>
      <c r="CF1497" s="115"/>
      <c r="CG1497" s="115" t="str">
        <f t="shared" si="813"/>
        <v xml:space="preserve"> </v>
      </c>
      <c r="CH1497" s="120" t="str">
        <f t="shared" si="814"/>
        <v xml:space="preserve"> </v>
      </c>
      <c r="CI1497" s="417" t="str">
        <f t="shared" si="815"/>
        <v xml:space="preserve"> </v>
      </c>
      <c r="CJ1497" s="115"/>
      <c r="CK1497" s="115" t="str">
        <f t="shared" si="816"/>
        <v xml:space="preserve"> </v>
      </c>
      <c r="CL1497" s="120" t="str">
        <f t="shared" si="817"/>
        <v xml:space="preserve"> </v>
      </c>
      <c r="CM1497" s="417" t="str">
        <f t="shared" si="819"/>
        <v xml:space="preserve"> </v>
      </c>
      <c r="IS1497" s="108">
        <v>76</v>
      </c>
    </row>
    <row r="1498" spans="2:253" s="74" customFormat="1" ht="17.100000000000001" hidden="1" customHeight="1" x14ac:dyDescent="0.25">
      <c r="B1498" s="524">
        <f>IF(OR('KB Duct Parts'!BO$16=1,'KB Duct Parts'!BO$16=5),IF(AND('KB Duct Parts'!$BL$14=2,'KB Duct Parts'!E33&gt;0),'KB Duct Parts'!E33,0),0)</f>
        <v>0</v>
      </c>
      <c r="C1498" s="529" t="s">
        <v>76</v>
      </c>
      <c r="D1498" s="506" t="str">
        <f t="shared" si="820"/>
        <v>11019SS-HT</v>
      </c>
      <c r="E1498" s="524" t="s">
        <v>876</v>
      </c>
      <c r="F1498" s="508" t="str">
        <f t="shared" si="821"/>
        <v xml:space="preserve"> </v>
      </c>
      <c r="G1498" s="537" t="s">
        <v>651</v>
      </c>
      <c r="H1498" s="524" t="s">
        <v>923</v>
      </c>
      <c r="I1498" s="1035" t="s">
        <v>14</v>
      </c>
      <c r="J1498" s="1036"/>
      <c r="K1498" s="531" t="s">
        <v>882</v>
      </c>
      <c r="L1498" s="535"/>
      <c r="M1498" s="517" t="str">
        <f t="shared" si="798"/>
        <v>Y</v>
      </c>
      <c r="N1498" s="514">
        <f t="shared" ref="N1498:N1561" si="822">AN1498</f>
        <v>141.19999999999999</v>
      </c>
      <c r="O1498" s="514">
        <f t="shared" si="792"/>
        <v>0</v>
      </c>
      <c r="P1498" s="680">
        <f>'KB Duct Parts'!$AE$3</f>
        <v>0</v>
      </c>
      <c r="Q1498" s="681">
        <f t="shared" ref="Q1498:Q1561" si="823">IF(B1498&gt;0,N1498*(1-P1498),0)</f>
        <v>0</v>
      </c>
      <c r="R1498" s="682">
        <f t="shared" ref="R1498:R1561" si="824">B1498*Q1498</f>
        <v>0</v>
      </c>
      <c r="S1498" s="716">
        <f t="shared" ref="S1498:S1561" si="825">$Y$3904</f>
        <v>0.35</v>
      </c>
      <c r="T1498" s="679">
        <f t="shared" ref="T1498:T1561" si="826">ROUND(IF(B1498&gt;0,((N1498*(1-(1*S1498)))),0),2)</f>
        <v>0</v>
      </c>
      <c r="U1498" s="679">
        <f t="shared" ref="U1498:U1561" si="827">B1498*T1498</f>
        <v>0</v>
      </c>
      <c r="Y1498" s="120"/>
      <c r="AD1498" s="80"/>
      <c r="AE1498" s="75"/>
      <c r="AF1498" s="370"/>
      <c r="AG1498" s="375"/>
      <c r="AH1498" s="379"/>
      <c r="AI1498" s="383"/>
      <c r="AJ1498" s="388"/>
      <c r="AK1498" s="392"/>
      <c r="AL1498" s="388"/>
      <c r="AM1498" s="363">
        <f t="shared" si="818"/>
        <v>1</v>
      </c>
      <c r="AN1498" s="578">
        <v>141.19999999999999</v>
      </c>
      <c r="AO1498" s="78">
        <f t="shared" si="800"/>
        <v>0</v>
      </c>
      <c r="AP1498" s="78">
        <f t="shared" si="793"/>
        <v>0</v>
      </c>
      <c r="AQ1498" s="78">
        <f t="shared" si="794"/>
        <v>0</v>
      </c>
      <c r="AR1498" s="78">
        <f t="shared" si="795"/>
        <v>0</v>
      </c>
      <c r="AS1498" s="78">
        <f t="shared" si="796"/>
        <v>0</v>
      </c>
      <c r="AT1498" s="78">
        <f t="shared" si="797"/>
        <v>0</v>
      </c>
      <c r="AU1498" s="74" t="s">
        <v>717</v>
      </c>
      <c r="AV1498" s="115"/>
      <c r="AW1498" s="395"/>
      <c r="AX1498" s="395">
        <v>0</v>
      </c>
      <c r="AY1498" s="395">
        <v>0</v>
      </c>
      <c r="AZ1498" s="395">
        <v>0</v>
      </c>
      <c r="BA1498" s="395">
        <v>0</v>
      </c>
      <c r="BB1498" s="395">
        <v>0</v>
      </c>
      <c r="BC1498" s="395">
        <v>0</v>
      </c>
      <c r="BD1498" s="115"/>
      <c r="BE1498" s="115"/>
      <c r="BF1498" s="115"/>
      <c r="BG1498" s="115"/>
      <c r="BH1498" s="115"/>
      <c r="BI1498" s="115"/>
      <c r="BJ1498" s="115"/>
      <c r="BK1498" s="115"/>
      <c r="BQ1498" s="74" t="str">
        <f t="shared" si="801"/>
        <v xml:space="preserve"> </v>
      </c>
      <c r="BR1498" s="120" t="str">
        <f t="shared" si="802"/>
        <v xml:space="preserve"> </v>
      </c>
      <c r="BS1498" s="120" t="str">
        <f t="shared" si="803"/>
        <v xml:space="preserve"> </v>
      </c>
      <c r="BU1498" s="74" t="str">
        <f t="shared" si="804"/>
        <v xml:space="preserve"> </v>
      </c>
      <c r="BV1498" s="120" t="str">
        <f t="shared" si="805"/>
        <v xml:space="preserve"> </v>
      </c>
      <c r="BW1498" s="120" t="str">
        <f t="shared" si="806"/>
        <v xml:space="preserve">  </v>
      </c>
      <c r="BY1498" s="74" t="str">
        <f t="shared" si="807"/>
        <v xml:space="preserve"> </v>
      </c>
      <c r="BZ1498" s="120" t="str">
        <f t="shared" si="808"/>
        <v xml:space="preserve"> </v>
      </c>
      <c r="CA1498" s="120" t="str">
        <f t="shared" si="809"/>
        <v xml:space="preserve"> </v>
      </c>
      <c r="CC1498" s="115" t="str">
        <f t="shared" si="810"/>
        <v xml:space="preserve"> </v>
      </c>
      <c r="CD1498" s="120" t="str">
        <f t="shared" si="811"/>
        <v xml:space="preserve"> </v>
      </c>
      <c r="CE1498" s="417" t="str">
        <f t="shared" si="812"/>
        <v xml:space="preserve"> </v>
      </c>
      <c r="CF1498" s="115"/>
      <c r="CG1498" s="115" t="str">
        <f t="shared" si="813"/>
        <v xml:space="preserve"> </v>
      </c>
      <c r="CH1498" s="120" t="str">
        <f t="shared" si="814"/>
        <v xml:space="preserve"> </v>
      </c>
      <c r="CI1498" s="417" t="str">
        <f t="shared" si="815"/>
        <v xml:space="preserve"> </v>
      </c>
      <c r="CJ1498" s="115"/>
      <c r="CK1498" s="115" t="str">
        <f t="shared" si="816"/>
        <v xml:space="preserve"> </v>
      </c>
      <c r="CL1498" s="120" t="str">
        <f t="shared" si="817"/>
        <v xml:space="preserve"> </v>
      </c>
      <c r="CM1498" s="417" t="str">
        <f t="shared" si="819"/>
        <v xml:space="preserve"> </v>
      </c>
      <c r="IS1498" s="108">
        <v>84</v>
      </c>
    </row>
    <row r="1499" spans="2:253" s="74" customFormat="1" ht="17.100000000000001" hidden="1" customHeight="1" x14ac:dyDescent="0.25">
      <c r="B1499" s="524">
        <f>IF(OR('KB Duct Parts'!BO$16=1,'KB Duct Parts'!BO$16=5),IF(AND('KB Duct Parts'!$BL$14=2,'KB Duct Parts'!E34&gt;0),'KB Duct Parts'!E34,0),0)</f>
        <v>0</v>
      </c>
      <c r="C1499" s="529" t="s">
        <v>77</v>
      </c>
      <c r="D1499" s="506" t="str">
        <f t="shared" si="820"/>
        <v>11020SS-HT</v>
      </c>
      <c r="E1499" s="524" t="s">
        <v>877</v>
      </c>
      <c r="F1499" s="508" t="str">
        <f t="shared" si="821"/>
        <v xml:space="preserve"> </v>
      </c>
      <c r="G1499" s="537" t="s">
        <v>651</v>
      </c>
      <c r="H1499" s="524" t="s">
        <v>923</v>
      </c>
      <c r="I1499" s="1035" t="s">
        <v>14</v>
      </c>
      <c r="J1499" s="1036"/>
      <c r="K1499" s="531" t="s">
        <v>882</v>
      </c>
      <c r="L1499" s="535"/>
      <c r="M1499" s="517" t="str">
        <f t="shared" si="798"/>
        <v>Y</v>
      </c>
      <c r="N1499" s="514">
        <f t="shared" si="822"/>
        <v>155.30000000000001</v>
      </c>
      <c r="O1499" s="514">
        <f t="shared" si="792"/>
        <v>0</v>
      </c>
      <c r="P1499" s="680">
        <f>'KB Duct Parts'!$AE$3</f>
        <v>0</v>
      </c>
      <c r="Q1499" s="681">
        <f t="shared" si="823"/>
        <v>0</v>
      </c>
      <c r="R1499" s="682">
        <f t="shared" si="824"/>
        <v>0</v>
      </c>
      <c r="S1499" s="716">
        <f t="shared" si="825"/>
        <v>0.35</v>
      </c>
      <c r="T1499" s="679">
        <f t="shared" si="826"/>
        <v>0</v>
      </c>
      <c r="U1499" s="679">
        <f t="shared" si="827"/>
        <v>0</v>
      </c>
      <c r="Y1499" s="120"/>
      <c r="AD1499" s="80"/>
      <c r="AE1499" s="75"/>
      <c r="AF1499" s="370"/>
      <c r="AG1499" s="375"/>
      <c r="AH1499" s="379"/>
      <c r="AI1499" s="383"/>
      <c r="AJ1499" s="388"/>
      <c r="AK1499" s="392"/>
      <c r="AL1499" s="388"/>
      <c r="AM1499" s="363">
        <f t="shared" si="818"/>
        <v>1</v>
      </c>
      <c r="AN1499" s="578">
        <v>155.30000000000001</v>
      </c>
      <c r="AO1499" s="78">
        <f t="shared" si="800"/>
        <v>0</v>
      </c>
      <c r="AP1499" s="78">
        <f t="shared" si="793"/>
        <v>0</v>
      </c>
      <c r="AQ1499" s="78">
        <f t="shared" si="794"/>
        <v>0</v>
      </c>
      <c r="AR1499" s="78">
        <f t="shared" si="795"/>
        <v>0</v>
      </c>
      <c r="AS1499" s="78">
        <f t="shared" si="796"/>
        <v>0</v>
      </c>
      <c r="AT1499" s="78">
        <f t="shared" si="797"/>
        <v>0</v>
      </c>
      <c r="AU1499" s="74" t="s">
        <v>717</v>
      </c>
      <c r="AV1499" s="115"/>
      <c r="AW1499" s="395"/>
      <c r="AX1499" s="395">
        <v>0</v>
      </c>
      <c r="AY1499" s="395">
        <v>0</v>
      </c>
      <c r="AZ1499" s="395">
        <v>0</v>
      </c>
      <c r="BA1499" s="395">
        <v>0</v>
      </c>
      <c r="BB1499" s="395">
        <v>0</v>
      </c>
      <c r="BC1499" s="395">
        <v>0</v>
      </c>
      <c r="BD1499" s="115"/>
      <c r="BE1499" s="115"/>
      <c r="BF1499" s="115"/>
      <c r="BG1499" s="115"/>
      <c r="BH1499" s="115"/>
      <c r="BI1499" s="115"/>
      <c r="BJ1499" s="115"/>
      <c r="BK1499" s="115"/>
      <c r="BQ1499" s="74" t="str">
        <f t="shared" si="801"/>
        <v xml:space="preserve"> </v>
      </c>
      <c r="BR1499" s="120" t="str">
        <f t="shared" si="802"/>
        <v xml:space="preserve"> </v>
      </c>
      <c r="BS1499" s="120" t="str">
        <f t="shared" si="803"/>
        <v xml:space="preserve"> </v>
      </c>
      <c r="BU1499" s="74" t="str">
        <f t="shared" si="804"/>
        <v xml:space="preserve"> </v>
      </c>
      <c r="BV1499" s="120" t="str">
        <f t="shared" si="805"/>
        <v xml:space="preserve"> </v>
      </c>
      <c r="BW1499" s="120" t="str">
        <f t="shared" si="806"/>
        <v xml:space="preserve">  </v>
      </c>
      <c r="BY1499" s="74" t="str">
        <f t="shared" si="807"/>
        <v xml:space="preserve"> </v>
      </c>
      <c r="BZ1499" s="120" t="str">
        <f t="shared" si="808"/>
        <v xml:space="preserve"> </v>
      </c>
      <c r="CA1499" s="120" t="str">
        <f t="shared" si="809"/>
        <v xml:space="preserve"> </v>
      </c>
      <c r="CC1499" s="115" t="str">
        <f t="shared" si="810"/>
        <v xml:space="preserve"> </v>
      </c>
      <c r="CD1499" s="120" t="str">
        <f t="shared" si="811"/>
        <v xml:space="preserve"> </v>
      </c>
      <c r="CE1499" s="417" t="str">
        <f t="shared" si="812"/>
        <v xml:space="preserve"> </v>
      </c>
      <c r="CF1499" s="115"/>
      <c r="CG1499" s="115" t="str">
        <f t="shared" si="813"/>
        <v xml:space="preserve"> </v>
      </c>
      <c r="CH1499" s="120" t="str">
        <f t="shared" si="814"/>
        <v xml:space="preserve"> </v>
      </c>
      <c r="CI1499" s="417" t="str">
        <f t="shared" si="815"/>
        <v xml:space="preserve"> </v>
      </c>
      <c r="CJ1499" s="115"/>
      <c r="CK1499" s="115" t="str">
        <f t="shared" si="816"/>
        <v xml:space="preserve"> </v>
      </c>
      <c r="CL1499" s="120" t="str">
        <f t="shared" si="817"/>
        <v xml:space="preserve"> </v>
      </c>
      <c r="CM1499" s="417" t="str">
        <f t="shared" si="819"/>
        <v xml:space="preserve"> </v>
      </c>
      <c r="IS1499" s="108">
        <v>93</v>
      </c>
    </row>
    <row r="1500" spans="2:253" s="74" customFormat="1" ht="17.100000000000001" hidden="1" customHeight="1" x14ac:dyDescent="0.25">
      <c r="B1500" s="524">
        <f>IF(OR('KB Duct Parts'!BO$16=1,'KB Duct Parts'!BO$16=5),IF(AND('KB Duct Parts'!$BL$14=2,'KB Duct Parts'!E35&gt;0),'KB Duct Parts'!E35,0),0)</f>
        <v>0</v>
      </c>
      <c r="C1500" s="529" t="s">
        <v>78</v>
      </c>
      <c r="D1500" s="506" t="str">
        <f t="shared" si="820"/>
        <v>11022SS-HT</v>
      </c>
      <c r="E1500" s="524" t="s">
        <v>878</v>
      </c>
      <c r="F1500" s="508" t="str">
        <f t="shared" si="821"/>
        <v xml:space="preserve"> </v>
      </c>
      <c r="G1500" s="537" t="s">
        <v>651</v>
      </c>
      <c r="H1500" s="524" t="s">
        <v>923</v>
      </c>
      <c r="I1500" s="1035" t="s">
        <v>14</v>
      </c>
      <c r="J1500" s="1036"/>
      <c r="K1500" s="531" t="s">
        <v>882</v>
      </c>
      <c r="L1500" s="535"/>
      <c r="M1500" s="517" t="str">
        <f t="shared" si="798"/>
        <v>Y</v>
      </c>
      <c r="N1500" s="514">
        <f t="shared" si="822"/>
        <v>182.1</v>
      </c>
      <c r="O1500" s="514">
        <f t="shared" si="792"/>
        <v>0</v>
      </c>
      <c r="P1500" s="680">
        <f>'KB Duct Parts'!$AE$3</f>
        <v>0</v>
      </c>
      <c r="Q1500" s="681">
        <f t="shared" si="823"/>
        <v>0</v>
      </c>
      <c r="R1500" s="682">
        <f t="shared" si="824"/>
        <v>0</v>
      </c>
      <c r="S1500" s="716">
        <f t="shared" si="825"/>
        <v>0.35</v>
      </c>
      <c r="T1500" s="679">
        <f t="shared" si="826"/>
        <v>0</v>
      </c>
      <c r="U1500" s="679">
        <f t="shared" si="827"/>
        <v>0</v>
      </c>
      <c r="Y1500" s="120"/>
      <c r="AD1500" s="80"/>
      <c r="AE1500" s="75"/>
      <c r="AF1500" s="370"/>
      <c r="AG1500" s="375"/>
      <c r="AH1500" s="379"/>
      <c r="AI1500" s="383"/>
      <c r="AJ1500" s="388"/>
      <c r="AK1500" s="392"/>
      <c r="AL1500" s="388"/>
      <c r="AM1500" s="363">
        <f t="shared" si="818"/>
        <v>1</v>
      </c>
      <c r="AN1500" s="578">
        <v>182.1</v>
      </c>
      <c r="AO1500" s="78">
        <f t="shared" si="800"/>
        <v>0</v>
      </c>
      <c r="AP1500" s="78">
        <f t="shared" si="793"/>
        <v>0</v>
      </c>
      <c r="AQ1500" s="78">
        <f t="shared" si="794"/>
        <v>0</v>
      </c>
      <c r="AR1500" s="78">
        <f t="shared" si="795"/>
        <v>0</v>
      </c>
      <c r="AS1500" s="78">
        <f t="shared" si="796"/>
        <v>0</v>
      </c>
      <c r="AT1500" s="78">
        <f t="shared" si="797"/>
        <v>0</v>
      </c>
      <c r="AU1500" s="74" t="s">
        <v>717</v>
      </c>
      <c r="AV1500" s="115"/>
      <c r="AW1500" s="395"/>
      <c r="AX1500" s="395">
        <v>0</v>
      </c>
      <c r="AY1500" s="395">
        <v>0</v>
      </c>
      <c r="AZ1500" s="395">
        <v>0</v>
      </c>
      <c r="BA1500" s="395">
        <v>0</v>
      </c>
      <c r="BB1500" s="395">
        <v>0</v>
      </c>
      <c r="BC1500" s="395">
        <v>0</v>
      </c>
      <c r="BD1500" s="115"/>
      <c r="BE1500" s="115"/>
      <c r="BF1500" s="115"/>
      <c r="BG1500" s="115"/>
      <c r="BH1500" s="115"/>
      <c r="BI1500" s="115"/>
      <c r="BJ1500" s="115"/>
      <c r="BK1500" s="115"/>
      <c r="BQ1500" s="74" t="str">
        <f t="shared" si="801"/>
        <v xml:space="preserve"> </v>
      </c>
      <c r="BR1500" s="120" t="str">
        <f t="shared" si="802"/>
        <v xml:space="preserve"> </v>
      </c>
      <c r="BS1500" s="120" t="str">
        <f t="shared" si="803"/>
        <v xml:space="preserve"> </v>
      </c>
      <c r="BU1500" s="74" t="str">
        <f t="shared" si="804"/>
        <v xml:space="preserve"> </v>
      </c>
      <c r="BV1500" s="120" t="str">
        <f t="shared" si="805"/>
        <v xml:space="preserve"> </v>
      </c>
      <c r="BW1500" s="120" t="str">
        <f t="shared" si="806"/>
        <v xml:space="preserve">  </v>
      </c>
      <c r="BY1500" s="74" t="str">
        <f t="shared" si="807"/>
        <v xml:space="preserve"> </v>
      </c>
      <c r="BZ1500" s="120" t="str">
        <f t="shared" si="808"/>
        <v xml:space="preserve"> </v>
      </c>
      <c r="CA1500" s="120" t="str">
        <f t="shared" si="809"/>
        <v xml:space="preserve"> </v>
      </c>
      <c r="CC1500" s="115" t="str">
        <f t="shared" si="810"/>
        <v xml:space="preserve"> </v>
      </c>
      <c r="CD1500" s="120" t="str">
        <f t="shared" si="811"/>
        <v xml:space="preserve"> </v>
      </c>
      <c r="CE1500" s="417" t="str">
        <f t="shared" si="812"/>
        <v xml:space="preserve"> </v>
      </c>
      <c r="CF1500" s="115"/>
      <c r="CG1500" s="115" t="str">
        <f t="shared" si="813"/>
        <v xml:space="preserve"> </v>
      </c>
      <c r="CH1500" s="120" t="str">
        <f t="shared" si="814"/>
        <v xml:space="preserve"> </v>
      </c>
      <c r="CI1500" s="417" t="str">
        <f t="shared" si="815"/>
        <v xml:space="preserve"> </v>
      </c>
      <c r="CJ1500" s="115"/>
      <c r="CK1500" s="115" t="str">
        <f t="shared" si="816"/>
        <v xml:space="preserve"> </v>
      </c>
      <c r="CL1500" s="120" t="str">
        <f t="shared" si="817"/>
        <v xml:space="preserve"> </v>
      </c>
      <c r="CM1500" s="417" t="str">
        <f t="shared" si="819"/>
        <v xml:space="preserve"> </v>
      </c>
      <c r="IS1500" s="108">
        <v>110</v>
      </c>
    </row>
    <row r="1501" spans="2:253" s="74" customFormat="1" ht="17.100000000000001" hidden="1" customHeight="1" x14ac:dyDescent="0.25">
      <c r="B1501" s="524">
        <f>IF(OR('KB Duct Parts'!BO$16=1,'KB Duct Parts'!BO$16=5),IF(AND('KB Duct Parts'!$BL$14=2,'KB Duct Parts'!E36&gt;0),'KB Duct Parts'!E36,0),0)</f>
        <v>0</v>
      </c>
      <c r="C1501" s="529" t="s">
        <v>79</v>
      </c>
      <c r="D1501" s="506" t="str">
        <f t="shared" si="820"/>
        <v>11024SS-HT</v>
      </c>
      <c r="E1501" s="524" t="s">
        <v>1338</v>
      </c>
      <c r="F1501" s="508" t="str">
        <f t="shared" si="821"/>
        <v xml:space="preserve"> </v>
      </c>
      <c r="G1501" s="537" t="s">
        <v>651</v>
      </c>
      <c r="H1501" s="524" t="s">
        <v>923</v>
      </c>
      <c r="I1501" s="1035" t="s">
        <v>14</v>
      </c>
      <c r="J1501" s="1036"/>
      <c r="K1501" s="531" t="s">
        <v>882</v>
      </c>
      <c r="L1501" s="535"/>
      <c r="M1501" s="517" t="str">
        <f t="shared" si="798"/>
        <v>Y</v>
      </c>
      <c r="N1501" s="514">
        <f t="shared" si="822"/>
        <v>218</v>
      </c>
      <c r="O1501" s="514">
        <f t="shared" si="792"/>
        <v>0</v>
      </c>
      <c r="P1501" s="680">
        <f>'KB Duct Parts'!$AE$3</f>
        <v>0</v>
      </c>
      <c r="Q1501" s="681">
        <f t="shared" si="823"/>
        <v>0</v>
      </c>
      <c r="R1501" s="682">
        <f t="shared" si="824"/>
        <v>0</v>
      </c>
      <c r="S1501" s="716">
        <f t="shared" si="825"/>
        <v>0.35</v>
      </c>
      <c r="T1501" s="679">
        <f t="shared" si="826"/>
        <v>0</v>
      </c>
      <c r="U1501" s="679">
        <f t="shared" si="827"/>
        <v>0</v>
      </c>
      <c r="Y1501" s="120"/>
      <c r="AD1501" s="80"/>
      <c r="AE1501" s="75"/>
      <c r="AF1501" s="370"/>
      <c r="AG1501" s="375"/>
      <c r="AH1501" s="379"/>
      <c r="AI1501" s="383"/>
      <c r="AJ1501" s="388"/>
      <c r="AK1501" s="392"/>
      <c r="AL1501" s="388"/>
      <c r="AM1501" s="363">
        <f t="shared" si="818"/>
        <v>1</v>
      </c>
      <c r="AN1501" s="578">
        <v>218</v>
      </c>
      <c r="AO1501" s="78">
        <f t="shared" si="800"/>
        <v>0</v>
      </c>
      <c r="AP1501" s="78">
        <f t="shared" si="793"/>
        <v>0</v>
      </c>
      <c r="AQ1501" s="78">
        <f t="shared" si="794"/>
        <v>0</v>
      </c>
      <c r="AR1501" s="78">
        <f t="shared" si="795"/>
        <v>0</v>
      </c>
      <c r="AS1501" s="78">
        <f t="shared" si="796"/>
        <v>0</v>
      </c>
      <c r="AT1501" s="78">
        <f t="shared" si="797"/>
        <v>0</v>
      </c>
      <c r="AU1501" s="74" t="s">
        <v>717</v>
      </c>
      <c r="AV1501" s="115"/>
      <c r="AW1501" s="395"/>
      <c r="AX1501" s="395">
        <v>0</v>
      </c>
      <c r="AY1501" s="395">
        <v>0</v>
      </c>
      <c r="AZ1501" s="395">
        <v>0</v>
      </c>
      <c r="BA1501" s="395">
        <v>0</v>
      </c>
      <c r="BB1501" s="395">
        <v>0</v>
      </c>
      <c r="BC1501" s="395">
        <v>0</v>
      </c>
      <c r="BD1501" s="115"/>
      <c r="BE1501" s="115"/>
      <c r="BF1501" s="115"/>
      <c r="BG1501" s="115"/>
      <c r="BH1501" s="115"/>
      <c r="BI1501" s="115"/>
      <c r="BJ1501" s="115"/>
      <c r="BK1501" s="115"/>
      <c r="BQ1501" s="74" t="str">
        <f t="shared" si="801"/>
        <v xml:space="preserve"> </v>
      </c>
      <c r="BR1501" s="120" t="str">
        <f t="shared" si="802"/>
        <v xml:space="preserve"> </v>
      </c>
      <c r="BS1501" s="120" t="str">
        <f t="shared" si="803"/>
        <v xml:space="preserve"> </v>
      </c>
      <c r="BU1501" s="74" t="str">
        <f t="shared" si="804"/>
        <v xml:space="preserve"> </v>
      </c>
      <c r="BV1501" s="120" t="str">
        <f t="shared" si="805"/>
        <v xml:space="preserve"> </v>
      </c>
      <c r="BW1501" s="120" t="str">
        <f t="shared" si="806"/>
        <v xml:space="preserve">  </v>
      </c>
      <c r="BY1501" s="74" t="str">
        <f t="shared" si="807"/>
        <v xml:space="preserve"> </v>
      </c>
      <c r="BZ1501" s="120" t="str">
        <f t="shared" si="808"/>
        <v xml:space="preserve"> </v>
      </c>
      <c r="CA1501" s="120" t="str">
        <f t="shared" si="809"/>
        <v xml:space="preserve"> </v>
      </c>
      <c r="CC1501" s="115" t="str">
        <f t="shared" si="810"/>
        <v xml:space="preserve"> </v>
      </c>
      <c r="CD1501" s="120" t="str">
        <f t="shared" si="811"/>
        <v xml:space="preserve"> </v>
      </c>
      <c r="CE1501" s="417" t="str">
        <f t="shared" si="812"/>
        <v xml:space="preserve"> </v>
      </c>
      <c r="CF1501" s="115"/>
      <c r="CG1501" s="115" t="str">
        <f t="shared" si="813"/>
        <v xml:space="preserve"> </v>
      </c>
      <c r="CH1501" s="120" t="str">
        <f t="shared" si="814"/>
        <v xml:space="preserve"> </v>
      </c>
      <c r="CI1501" s="417" t="str">
        <f t="shared" si="815"/>
        <v xml:space="preserve"> </v>
      </c>
      <c r="CJ1501" s="115"/>
      <c r="CK1501" s="115" t="str">
        <f t="shared" si="816"/>
        <v xml:space="preserve"> </v>
      </c>
      <c r="CL1501" s="120" t="str">
        <f t="shared" si="817"/>
        <v xml:space="preserve"> </v>
      </c>
      <c r="CM1501" s="417" t="str">
        <f t="shared" si="819"/>
        <v xml:space="preserve"> </v>
      </c>
      <c r="IS1501" s="108"/>
    </row>
    <row r="1502" spans="2:253" s="74" customFormat="1" ht="17.100000000000001" hidden="1" customHeight="1" x14ac:dyDescent="0.25">
      <c r="B1502" s="524">
        <f>IF('KB Duct Parts'!$BL$14=2,'KB Duct Elbows'!N7,0)</f>
        <v>0</v>
      </c>
      <c r="C1502" s="538" t="s">
        <v>576</v>
      </c>
      <c r="D1502" s="506" t="str">
        <f t="shared" si="820"/>
        <v>12403.90SS</v>
      </c>
      <c r="E1502" s="536" t="s">
        <v>483</v>
      </c>
      <c r="F1502" s="508" t="str">
        <f t="shared" si="821"/>
        <v xml:space="preserve"> </v>
      </c>
      <c r="G1502" s="537" t="s">
        <v>784</v>
      </c>
      <c r="H1502" s="524" t="s">
        <v>923</v>
      </c>
      <c r="I1502" s="1035"/>
      <c r="J1502" s="1036"/>
      <c r="K1502" s="531" t="s">
        <v>882</v>
      </c>
      <c r="L1502" s="535"/>
      <c r="M1502" s="517" t="str">
        <f t="shared" si="798"/>
        <v>Y</v>
      </c>
      <c r="N1502" s="514">
        <f t="shared" si="822"/>
        <v>111.4</v>
      </c>
      <c r="O1502" s="514">
        <f t="shared" si="792"/>
        <v>0</v>
      </c>
      <c r="P1502" s="680">
        <f>'KB Duct Parts'!$AE$3</f>
        <v>0</v>
      </c>
      <c r="Q1502" s="681">
        <f t="shared" si="823"/>
        <v>0</v>
      </c>
      <c r="R1502" s="682">
        <f t="shared" si="824"/>
        <v>0</v>
      </c>
      <c r="S1502" s="716">
        <f t="shared" si="825"/>
        <v>0.35</v>
      </c>
      <c r="T1502" s="679">
        <f t="shared" si="826"/>
        <v>0</v>
      </c>
      <c r="U1502" s="679">
        <f t="shared" si="827"/>
        <v>0</v>
      </c>
      <c r="Y1502" s="120"/>
      <c r="AD1502" s="80"/>
      <c r="AE1502" s="75"/>
      <c r="AF1502" s="370"/>
      <c r="AG1502" s="375"/>
      <c r="AH1502" s="379"/>
      <c r="AI1502" s="383"/>
      <c r="AJ1502" s="388"/>
      <c r="AK1502" s="392"/>
      <c r="AL1502" s="388"/>
      <c r="AM1502" s="363">
        <f t="shared" si="818"/>
        <v>1</v>
      </c>
      <c r="AN1502" s="578">
        <v>111.4</v>
      </c>
      <c r="AO1502" s="78">
        <f t="shared" si="800"/>
        <v>0</v>
      </c>
      <c r="AP1502" s="78">
        <f t="shared" si="793"/>
        <v>0</v>
      </c>
      <c r="AQ1502" s="78">
        <f t="shared" si="794"/>
        <v>0</v>
      </c>
      <c r="AR1502" s="78">
        <f t="shared" si="795"/>
        <v>0</v>
      </c>
      <c r="AS1502" s="78">
        <f t="shared" si="796"/>
        <v>0</v>
      </c>
      <c r="AT1502" s="78">
        <f t="shared" si="797"/>
        <v>0</v>
      </c>
      <c r="AU1502" s="74" t="s">
        <v>717</v>
      </c>
      <c r="AV1502" s="115"/>
      <c r="AW1502" s="395"/>
      <c r="AX1502" s="395">
        <v>0</v>
      </c>
      <c r="AY1502" s="395">
        <v>0</v>
      </c>
      <c r="AZ1502" s="395">
        <v>0</v>
      </c>
      <c r="BA1502" s="395">
        <v>0</v>
      </c>
      <c r="BB1502" s="395">
        <v>0</v>
      </c>
      <c r="BC1502" s="395">
        <v>0</v>
      </c>
      <c r="BD1502" s="115"/>
      <c r="BE1502" s="115"/>
      <c r="BF1502" s="115"/>
      <c r="BG1502" s="115"/>
      <c r="BH1502" s="115"/>
      <c r="BI1502" s="115"/>
      <c r="BJ1502" s="115"/>
      <c r="BK1502" s="115"/>
      <c r="BQ1502" s="74" t="str">
        <f t="shared" si="801"/>
        <v xml:space="preserve"> </v>
      </c>
      <c r="BR1502" s="120" t="str">
        <f t="shared" si="802"/>
        <v xml:space="preserve"> </v>
      </c>
      <c r="BS1502" s="120" t="str">
        <f t="shared" si="803"/>
        <v xml:space="preserve"> </v>
      </c>
      <c r="BU1502" s="74" t="str">
        <f t="shared" si="804"/>
        <v xml:space="preserve"> </v>
      </c>
      <c r="BV1502" s="120" t="str">
        <f t="shared" si="805"/>
        <v xml:space="preserve"> </v>
      </c>
      <c r="BW1502" s="120" t="str">
        <f t="shared" si="806"/>
        <v xml:space="preserve">  </v>
      </c>
      <c r="BY1502" s="74" t="str">
        <f t="shared" si="807"/>
        <v xml:space="preserve"> </v>
      </c>
      <c r="BZ1502" s="120" t="str">
        <f t="shared" si="808"/>
        <v xml:space="preserve"> </v>
      </c>
      <c r="CA1502" s="120" t="str">
        <f t="shared" si="809"/>
        <v xml:space="preserve"> </v>
      </c>
      <c r="CC1502" s="115" t="str">
        <f t="shared" si="810"/>
        <v xml:space="preserve"> </v>
      </c>
      <c r="CD1502" s="120" t="str">
        <f t="shared" si="811"/>
        <v xml:space="preserve"> </v>
      </c>
      <c r="CE1502" s="417" t="str">
        <f t="shared" si="812"/>
        <v xml:space="preserve"> </v>
      </c>
      <c r="CF1502" s="115"/>
      <c r="CG1502" s="115" t="str">
        <f t="shared" si="813"/>
        <v xml:space="preserve"> </v>
      </c>
      <c r="CH1502" s="120" t="str">
        <f t="shared" si="814"/>
        <v xml:space="preserve"> </v>
      </c>
      <c r="CI1502" s="417" t="str">
        <f t="shared" si="815"/>
        <v xml:space="preserve"> </v>
      </c>
      <c r="CJ1502" s="115"/>
      <c r="CK1502" s="115" t="str">
        <f t="shared" si="816"/>
        <v xml:space="preserve"> </v>
      </c>
      <c r="CL1502" s="120" t="str">
        <f t="shared" si="817"/>
        <v xml:space="preserve"> </v>
      </c>
      <c r="CM1502" s="417" t="str">
        <f t="shared" si="819"/>
        <v xml:space="preserve"> </v>
      </c>
      <c r="IS1502" s="108">
        <v>39.299999999999997</v>
      </c>
    </row>
    <row r="1503" spans="2:253" s="74" customFormat="1" ht="17.100000000000001" hidden="1" customHeight="1" x14ac:dyDescent="0.25">
      <c r="B1503" s="524">
        <f>IF('KB Duct Parts'!$BL$14=2,'KB Duct Elbows'!N8,0)</f>
        <v>0</v>
      </c>
      <c r="C1503" s="538" t="s">
        <v>577</v>
      </c>
      <c r="D1503" s="506" t="str">
        <f t="shared" si="820"/>
        <v>12404.90SS</v>
      </c>
      <c r="E1503" s="536" t="s">
        <v>861</v>
      </c>
      <c r="F1503" s="508" t="str">
        <f t="shared" si="821"/>
        <v xml:space="preserve"> </v>
      </c>
      <c r="G1503" s="537" t="s">
        <v>784</v>
      </c>
      <c r="H1503" s="524" t="s">
        <v>923</v>
      </c>
      <c r="I1503" s="1035"/>
      <c r="J1503" s="1036"/>
      <c r="K1503" s="531" t="s">
        <v>882</v>
      </c>
      <c r="L1503" s="535"/>
      <c r="M1503" s="517" t="str">
        <f t="shared" si="798"/>
        <v>Y</v>
      </c>
      <c r="N1503" s="514">
        <f t="shared" si="822"/>
        <v>165.5</v>
      </c>
      <c r="O1503" s="514">
        <f t="shared" si="792"/>
        <v>0</v>
      </c>
      <c r="P1503" s="680">
        <f>'KB Duct Parts'!$AE$3</f>
        <v>0</v>
      </c>
      <c r="Q1503" s="681">
        <f t="shared" si="823"/>
        <v>0</v>
      </c>
      <c r="R1503" s="682">
        <f t="shared" si="824"/>
        <v>0</v>
      </c>
      <c r="S1503" s="716">
        <f t="shared" si="825"/>
        <v>0.35</v>
      </c>
      <c r="T1503" s="679">
        <f t="shared" si="826"/>
        <v>0</v>
      </c>
      <c r="U1503" s="679">
        <f t="shared" si="827"/>
        <v>0</v>
      </c>
      <c r="Y1503" s="120"/>
      <c r="AD1503" s="80"/>
      <c r="AE1503" s="75"/>
      <c r="AF1503" s="370"/>
      <c r="AG1503" s="375"/>
      <c r="AH1503" s="379"/>
      <c r="AI1503" s="383"/>
      <c r="AJ1503" s="388"/>
      <c r="AK1503" s="392"/>
      <c r="AL1503" s="388"/>
      <c r="AM1503" s="363">
        <f t="shared" si="818"/>
        <v>1</v>
      </c>
      <c r="AN1503" s="578">
        <v>165.5</v>
      </c>
      <c r="AO1503" s="78">
        <f t="shared" si="800"/>
        <v>0</v>
      </c>
      <c r="AP1503" s="78">
        <f t="shared" si="793"/>
        <v>0</v>
      </c>
      <c r="AQ1503" s="78">
        <f t="shared" si="794"/>
        <v>0</v>
      </c>
      <c r="AR1503" s="78">
        <f t="shared" si="795"/>
        <v>0</v>
      </c>
      <c r="AS1503" s="78">
        <f t="shared" si="796"/>
        <v>0</v>
      </c>
      <c r="AT1503" s="78">
        <f t="shared" si="797"/>
        <v>0</v>
      </c>
      <c r="AU1503" s="74" t="s">
        <v>717</v>
      </c>
      <c r="AV1503" s="115"/>
      <c r="AW1503" s="395"/>
      <c r="AX1503" s="395">
        <v>0</v>
      </c>
      <c r="AY1503" s="395">
        <v>0</v>
      </c>
      <c r="AZ1503" s="395">
        <v>0</v>
      </c>
      <c r="BA1503" s="395">
        <v>0</v>
      </c>
      <c r="BB1503" s="395">
        <v>0</v>
      </c>
      <c r="BC1503" s="395">
        <v>0</v>
      </c>
      <c r="BD1503" s="115"/>
      <c r="BE1503" s="115"/>
      <c r="BF1503" s="115"/>
      <c r="BG1503" s="115"/>
      <c r="BH1503" s="115"/>
      <c r="BI1503" s="115"/>
      <c r="BJ1503" s="115"/>
      <c r="BK1503" s="115"/>
      <c r="BQ1503" s="74" t="str">
        <f t="shared" si="801"/>
        <v xml:space="preserve"> </v>
      </c>
      <c r="BR1503" s="120" t="str">
        <f t="shared" si="802"/>
        <v xml:space="preserve"> </v>
      </c>
      <c r="BS1503" s="120" t="str">
        <f t="shared" si="803"/>
        <v xml:space="preserve"> </v>
      </c>
      <c r="BU1503" s="74" t="str">
        <f t="shared" si="804"/>
        <v xml:space="preserve"> </v>
      </c>
      <c r="BV1503" s="120" t="str">
        <f t="shared" si="805"/>
        <v xml:space="preserve"> </v>
      </c>
      <c r="BW1503" s="120" t="str">
        <f t="shared" si="806"/>
        <v xml:space="preserve">  </v>
      </c>
      <c r="BY1503" s="74" t="str">
        <f t="shared" si="807"/>
        <v xml:space="preserve"> </v>
      </c>
      <c r="BZ1503" s="120" t="str">
        <f t="shared" si="808"/>
        <v xml:space="preserve"> </v>
      </c>
      <c r="CA1503" s="120" t="str">
        <f t="shared" si="809"/>
        <v xml:space="preserve"> </v>
      </c>
      <c r="CC1503" s="115" t="str">
        <f t="shared" si="810"/>
        <v xml:space="preserve"> </v>
      </c>
      <c r="CD1503" s="120" t="str">
        <f t="shared" si="811"/>
        <v xml:space="preserve"> </v>
      </c>
      <c r="CE1503" s="417" t="str">
        <f t="shared" si="812"/>
        <v xml:space="preserve"> </v>
      </c>
      <c r="CF1503" s="115"/>
      <c r="CG1503" s="115" t="str">
        <f t="shared" si="813"/>
        <v xml:space="preserve"> </v>
      </c>
      <c r="CH1503" s="120" t="str">
        <f t="shared" si="814"/>
        <v xml:space="preserve"> </v>
      </c>
      <c r="CI1503" s="417" t="str">
        <f t="shared" si="815"/>
        <v xml:space="preserve"> </v>
      </c>
      <c r="CJ1503" s="115"/>
      <c r="CK1503" s="115" t="str">
        <f t="shared" si="816"/>
        <v xml:space="preserve"> </v>
      </c>
      <c r="CL1503" s="120" t="str">
        <f t="shared" si="817"/>
        <v xml:space="preserve"> </v>
      </c>
      <c r="CM1503" s="417" t="str">
        <f t="shared" si="819"/>
        <v xml:space="preserve"> </v>
      </c>
      <c r="IS1503" s="108">
        <v>53.1</v>
      </c>
    </row>
    <row r="1504" spans="2:253" s="74" customFormat="1" ht="17.100000000000001" hidden="1" customHeight="1" x14ac:dyDescent="0.25">
      <c r="B1504" s="524">
        <f>IF('KB Duct Parts'!$BL$14=2,'KB Duct Elbows'!N9,0)</f>
        <v>0</v>
      </c>
      <c r="C1504" s="538" t="s">
        <v>578</v>
      </c>
      <c r="D1504" s="506" t="str">
        <f t="shared" si="820"/>
        <v>12405.90SS</v>
      </c>
      <c r="E1504" s="524" t="s">
        <v>862</v>
      </c>
      <c r="F1504" s="508" t="str">
        <f t="shared" si="821"/>
        <v xml:space="preserve"> </v>
      </c>
      <c r="G1504" s="537" t="s">
        <v>784</v>
      </c>
      <c r="H1504" s="524" t="s">
        <v>923</v>
      </c>
      <c r="I1504" s="1035"/>
      <c r="J1504" s="1036"/>
      <c r="K1504" s="531" t="s">
        <v>882</v>
      </c>
      <c r="L1504" s="535"/>
      <c r="M1504" s="517" t="str">
        <f t="shared" si="798"/>
        <v>Y</v>
      </c>
      <c r="N1504" s="514">
        <f t="shared" si="822"/>
        <v>292.39999999999998</v>
      </c>
      <c r="O1504" s="514">
        <f t="shared" si="792"/>
        <v>0</v>
      </c>
      <c r="P1504" s="680">
        <f>'KB Duct Parts'!$AE$3</f>
        <v>0</v>
      </c>
      <c r="Q1504" s="681">
        <f t="shared" si="823"/>
        <v>0</v>
      </c>
      <c r="R1504" s="682">
        <f t="shared" si="824"/>
        <v>0</v>
      </c>
      <c r="S1504" s="716">
        <f t="shared" si="825"/>
        <v>0.35</v>
      </c>
      <c r="T1504" s="679">
        <f t="shared" si="826"/>
        <v>0</v>
      </c>
      <c r="U1504" s="679">
        <f t="shared" si="827"/>
        <v>0</v>
      </c>
      <c r="Y1504" s="120"/>
      <c r="AD1504" s="80"/>
      <c r="AE1504" s="75"/>
      <c r="AF1504" s="370"/>
      <c r="AG1504" s="375"/>
      <c r="AH1504" s="379"/>
      <c r="AI1504" s="383"/>
      <c r="AJ1504" s="388"/>
      <c r="AK1504" s="392"/>
      <c r="AL1504" s="388"/>
      <c r="AM1504" s="363">
        <f t="shared" si="818"/>
        <v>1</v>
      </c>
      <c r="AN1504" s="578">
        <v>292.39999999999998</v>
      </c>
      <c r="AO1504" s="78">
        <f t="shared" si="800"/>
        <v>0</v>
      </c>
      <c r="AP1504" s="78">
        <f t="shared" si="793"/>
        <v>0</v>
      </c>
      <c r="AQ1504" s="78">
        <f t="shared" si="794"/>
        <v>0</v>
      </c>
      <c r="AR1504" s="78">
        <f t="shared" si="795"/>
        <v>0</v>
      </c>
      <c r="AS1504" s="78">
        <f t="shared" si="796"/>
        <v>0</v>
      </c>
      <c r="AT1504" s="78">
        <f t="shared" si="797"/>
        <v>0</v>
      </c>
      <c r="AU1504" s="74" t="s">
        <v>717</v>
      </c>
      <c r="AV1504" s="115"/>
      <c r="AW1504" s="395"/>
      <c r="AX1504" s="395">
        <v>0</v>
      </c>
      <c r="AY1504" s="395">
        <v>0</v>
      </c>
      <c r="AZ1504" s="395">
        <v>0</v>
      </c>
      <c r="BA1504" s="395">
        <v>0</v>
      </c>
      <c r="BB1504" s="395">
        <v>0</v>
      </c>
      <c r="BC1504" s="395">
        <v>0</v>
      </c>
      <c r="BD1504" s="115"/>
      <c r="BE1504" s="115"/>
      <c r="BF1504" s="115"/>
      <c r="BG1504" s="115"/>
      <c r="BH1504" s="115"/>
      <c r="BI1504" s="115"/>
      <c r="BJ1504" s="115"/>
      <c r="BK1504" s="115"/>
      <c r="BQ1504" s="74" t="str">
        <f t="shared" si="801"/>
        <v xml:space="preserve"> </v>
      </c>
      <c r="BR1504" s="120" t="str">
        <f t="shared" si="802"/>
        <v xml:space="preserve"> </v>
      </c>
      <c r="BS1504" s="120" t="str">
        <f t="shared" si="803"/>
        <v xml:space="preserve"> </v>
      </c>
      <c r="BU1504" s="74" t="str">
        <f t="shared" si="804"/>
        <v xml:space="preserve"> </v>
      </c>
      <c r="BV1504" s="120" t="str">
        <f t="shared" si="805"/>
        <v xml:space="preserve"> </v>
      </c>
      <c r="BW1504" s="120" t="str">
        <f t="shared" si="806"/>
        <v xml:space="preserve">  </v>
      </c>
      <c r="BY1504" s="74" t="str">
        <f t="shared" si="807"/>
        <v xml:space="preserve"> </v>
      </c>
      <c r="BZ1504" s="120" t="str">
        <f t="shared" si="808"/>
        <v xml:space="preserve"> </v>
      </c>
      <c r="CA1504" s="120" t="str">
        <f t="shared" si="809"/>
        <v xml:space="preserve"> </v>
      </c>
      <c r="CC1504" s="115" t="str">
        <f t="shared" si="810"/>
        <v xml:space="preserve"> </v>
      </c>
      <c r="CD1504" s="120" t="str">
        <f t="shared" si="811"/>
        <v xml:space="preserve"> </v>
      </c>
      <c r="CE1504" s="417" t="str">
        <f t="shared" si="812"/>
        <v xml:space="preserve"> </v>
      </c>
      <c r="CF1504" s="115"/>
      <c r="CG1504" s="115" t="str">
        <f t="shared" si="813"/>
        <v xml:space="preserve"> </v>
      </c>
      <c r="CH1504" s="120" t="str">
        <f t="shared" si="814"/>
        <v xml:space="preserve"> </v>
      </c>
      <c r="CI1504" s="417" t="str">
        <f t="shared" si="815"/>
        <v xml:space="preserve"> </v>
      </c>
      <c r="CJ1504" s="115"/>
      <c r="CK1504" s="115" t="str">
        <f t="shared" si="816"/>
        <v xml:space="preserve"> </v>
      </c>
      <c r="CL1504" s="120" t="str">
        <f t="shared" si="817"/>
        <v xml:space="preserve"> </v>
      </c>
      <c r="CM1504" s="417" t="str">
        <f t="shared" si="819"/>
        <v xml:space="preserve"> </v>
      </c>
      <c r="IS1504" s="108">
        <v>97.4</v>
      </c>
    </row>
    <row r="1505" spans="2:253" s="74" customFormat="1" ht="17.100000000000001" hidden="1" customHeight="1" x14ac:dyDescent="0.25">
      <c r="B1505" s="524">
        <f>IF('KB Duct Parts'!$BL$14=2,'KB Duct Elbows'!N10,0)</f>
        <v>0</v>
      </c>
      <c r="C1505" s="538" t="s">
        <v>579</v>
      </c>
      <c r="D1505" s="506" t="str">
        <f t="shared" si="820"/>
        <v>12406.90SS</v>
      </c>
      <c r="E1505" s="524" t="s">
        <v>863</v>
      </c>
      <c r="F1505" s="508" t="str">
        <f t="shared" si="821"/>
        <v xml:space="preserve"> </v>
      </c>
      <c r="G1505" s="537" t="s">
        <v>784</v>
      </c>
      <c r="H1505" s="524" t="s">
        <v>923</v>
      </c>
      <c r="I1505" s="1035"/>
      <c r="J1505" s="1036"/>
      <c r="K1505" s="531" t="s">
        <v>882</v>
      </c>
      <c r="L1505" s="535"/>
      <c r="M1505" s="517" t="str">
        <f t="shared" si="798"/>
        <v>Y</v>
      </c>
      <c r="N1505" s="514">
        <f t="shared" si="822"/>
        <v>376</v>
      </c>
      <c r="O1505" s="514">
        <f t="shared" ref="O1505:O1568" si="828">IF(B1505&gt;0,N1505*B1505,0)</f>
        <v>0</v>
      </c>
      <c r="P1505" s="680">
        <f>'KB Duct Parts'!$AE$3</f>
        <v>0</v>
      </c>
      <c r="Q1505" s="681">
        <f t="shared" si="823"/>
        <v>0</v>
      </c>
      <c r="R1505" s="682">
        <f t="shared" si="824"/>
        <v>0</v>
      </c>
      <c r="S1505" s="716">
        <f t="shared" si="825"/>
        <v>0.35</v>
      </c>
      <c r="T1505" s="679">
        <f t="shared" si="826"/>
        <v>0</v>
      </c>
      <c r="U1505" s="679">
        <f t="shared" si="827"/>
        <v>0</v>
      </c>
      <c r="Y1505" s="120"/>
      <c r="AD1505" s="80"/>
      <c r="AE1505" s="75"/>
      <c r="AF1505" s="370"/>
      <c r="AG1505" s="375"/>
      <c r="AH1505" s="379"/>
      <c r="AI1505" s="383"/>
      <c r="AJ1505" s="388"/>
      <c r="AK1505" s="392"/>
      <c r="AL1505" s="388"/>
      <c r="AM1505" s="363">
        <f t="shared" si="818"/>
        <v>1</v>
      </c>
      <c r="AN1505" s="578">
        <v>376</v>
      </c>
      <c r="AO1505" s="78">
        <f t="shared" si="800"/>
        <v>0</v>
      </c>
      <c r="AP1505" s="78">
        <f t="shared" ref="AP1505:AP1568" si="829">$AN1505*AY1505</f>
        <v>0</v>
      </c>
      <c r="AQ1505" s="78">
        <f t="shared" ref="AQ1505:AQ1568" si="830">$AN1505*AZ1505</f>
        <v>0</v>
      </c>
      <c r="AR1505" s="78">
        <f t="shared" ref="AR1505:AR1568" si="831">$AN1505*BA1505</f>
        <v>0</v>
      </c>
      <c r="AS1505" s="78">
        <f t="shared" ref="AS1505:AS1568" si="832">$AN1505*BB1505</f>
        <v>0</v>
      </c>
      <c r="AT1505" s="78">
        <f t="shared" ref="AT1505:AT1568" si="833">$AN1505*BC1505</f>
        <v>0</v>
      </c>
      <c r="AU1505" s="74" t="s">
        <v>717</v>
      </c>
      <c r="AV1505" s="115"/>
      <c r="AW1505" s="395"/>
      <c r="AX1505" s="395">
        <v>0</v>
      </c>
      <c r="AY1505" s="395">
        <v>0</v>
      </c>
      <c r="AZ1505" s="395">
        <v>0</v>
      </c>
      <c r="BA1505" s="395">
        <v>0</v>
      </c>
      <c r="BB1505" s="395">
        <v>0</v>
      </c>
      <c r="BC1505" s="395">
        <v>0</v>
      </c>
      <c r="BD1505" s="115"/>
      <c r="BE1505" s="115"/>
      <c r="BF1505" s="115"/>
      <c r="BG1505" s="115"/>
      <c r="BH1505" s="115"/>
      <c r="BI1505" s="115"/>
      <c r="BJ1505" s="115"/>
      <c r="BK1505" s="115"/>
      <c r="BQ1505" s="74" t="str">
        <f t="shared" si="801"/>
        <v xml:space="preserve"> </v>
      </c>
      <c r="BR1505" s="120" t="str">
        <f t="shared" si="802"/>
        <v xml:space="preserve"> </v>
      </c>
      <c r="BS1505" s="120" t="str">
        <f t="shared" si="803"/>
        <v xml:space="preserve"> </v>
      </c>
      <c r="BU1505" s="74" t="str">
        <f t="shared" si="804"/>
        <v xml:space="preserve"> </v>
      </c>
      <c r="BV1505" s="120" t="str">
        <f t="shared" si="805"/>
        <v xml:space="preserve"> </v>
      </c>
      <c r="BW1505" s="120" t="str">
        <f t="shared" si="806"/>
        <v xml:space="preserve">  </v>
      </c>
      <c r="BY1505" s="74" t="str">
        <f t="shared" si="807"/>
        <v xml:space="preserve"> </v>
      </c>
      <c r="BZ1505" s="120" t="str">
        <f t="shared" si="808"/>
        <v xml:space="preserve"> </v>
      </c>
      <c r="CA1505" s="120" t="str">
        <f t="shared" si="809"/>
        <v xml:space="preserve"> </v>
      </c>
      <c r="CC1505" s="115" t="str">
        <f t="shared" si="810"/>
        <v xml:space="preserve"> </v>
      </c>
      <c r="CD1505" s="120" t="str">
        <f t="shared" si="811"/>
        <v xml:space="preserve"> </v>
      </c>
      <c r="CE1505" s="417" t="str">
        <f t="shared" si="812"/>
        <v xml:space="preserve"> </v>
      </c>
      <c r="CF1505" s="115"/>
      <c r="CG1505" s="115" t="str">
        <f t="shared" si="813"/>
        <v xml:space="preserve"> </v>
      </c>
      <c r="CH1505" s="120" t="str">
        <f t="shared" si="814"/>
        <v xml:space="preserve"> </v>
      </c>
      <c r="CI1505" s="417" t="str">
        <f t="shared" si="815"/>
        <v xml:space="preserve"> </v>
      </c>
      <c r="CJ1505" s="115"/>
      <c r="CK1505" s="115" t="str">
        <f t="shared" si="816"/>
        <v xml:space="preserve"> </v>
      </c>
      <c r="CL1505" s="120" t="str">
        <f t="shared" si="817"/>
        <v xml:space="preserve"> </v>
      </c>
      <c r="CM1505" s="417" t="str">
        <f t="shared" si="819"/>
        <v xml:space="preserve"> </v>
      </c>
      <c r="IS1505" s="108">
        <v>189</v>
      </c>
    </row>
    <row r="1506" spans="2:253" s="74" customFormat="1" ht="17.100000000000001" hidden="1" customHeight="1" x14ac:dyDescent="0.25">
      <c r="B1506" s="524">
        <f>IF('KB Duct Parts'!$BL$14=2,'KB Duct Elbows'!N12,0)</f>
        <v>0</v>
      </c>
      <c r="C1506" s="538" t="s">
        <v>671</v>
      </c>
      <c r="D1506" s="506" t="str">
        <f t="shared" si="820"/>
        <v>12408.90SS</v>
      </c>
      <c r="E1506" s="524" t="s">
        <v>865</v>
      </c>
      <c r="F1506" s="508" t="str">
        <f t="shared" si="821"/>
        <v xml:space="preserve"> </v>
      </c>
      <c r="G1506" s="537" t="s">
        <v>784</v>
      </c>
      <c r="H1506" s="524" t="s">
        <v>923</v>
      </c>
      <c r="I1506" s="1035"/>
      <c r="J1506" s="1036"/>
      <c r="K1506" s="531" t="s">
        <v>882</v>
      </c>
      <c r="L1506" s="535"/>
      <c r="M1506" s="517" t="str">
        <f t="shared" ref="M1506:M1569" si="834">IF(AM1506=1,"Y",IF(AM1506&gt;1,"NR"," "))</f>
        <v>Y</v>
      </c>
      <c r="N1506" s="514">
        <f t="shared" si="822"/>
        <v>594.9</v>
      </c>
      <c r="O1506" s="514">
        <f t="shared" si="828"/>
        <v>0</v>
      </c>
      <c r="P1506" s="680">
        <f>'KB Duct Parts'!$AE$3</f>
        <v>0</v>
      </c>
      <c r="Q1506" s="681">
        <f t="shared" si="823"/>
        <v>0</v>
      </c>
      <c r="R1506" s="682">
        <f t="shared" si="824"/>
        <v>0</v>
      </c>
      <c r="S1506" s="716">
        <f t="shared" si="825"/>
        <v>0.35</v>
      </c>
      <c r="T1506" s="679">
        <f t="shared" si="826"/>
        <v>0</v>
      </c>
      <c r="U1506" s="679">
        <f t="shared" si="827"/>
        <v>0</v>
      </c>
      <c r="Y1506" s="120"/>
      <c r="AD1506" s="80"/>
      <c r="AE1506" s="75"/>
      <c r="AF1506" s="370"/>
      <c r="AG1506" s="375"/>
      <c r="AH1506" s="379"/>
      <c r="AI1506" s="383"/>
      <c r="AJ1506" s="388"/>
      <c r="AK1506" s="392"/>
      <c r="AL1506" s="388"/>
      <c r="AM1506" s="363">
        <f t="shared" si="818"/>
        <v>1</v>
      </c>
      <c r="AN1506" s="578">
        <v>594.9</v>
      </c>
      <c r="AO1506" s="78">
        <f t="shared" ref="AO1506:AO1569" si="835">$AN1506*AX1506</f>
        <v>0</v>
      </c>
      <c r="AP1506" s="78">
        <f t="shared" si="829"/>
        <v>0</v>
      </c>
      <c r="AQ1506" s="78">
        <f t="shared" si="830"/>
        <v>0</v>
      </c>
      <c r="AR1506" s="78">
        <f t="shared" si="831"/>
        <v>0</v>
      </c>
      <c r="AS1506" s="78">
        <f t="shared" si="832"/>
        <v>0</v>
      </c>
      <c r="AT1506" s="78">
        <f t="shared" si="833"/>
        <v>0</v>
      </c>
      <c r="AU1506" s="74" t="s">
        <v>717</v>
      </c>
      <c r="AV1506" s="115"/>
      <c r="AW1506" s="395"/>
      <c r="AX1506" s="395">
        <v>0</v>
      </c>
      <c r="AY1506" s="395">
        <v>0</v>
      </c>
      <c r="AZ1506" s="395">
        <v>0</v>
      </c>
      <c r="BA1506" s="395">
        <v>0</v>
      </c>
      <c r="BB1506" s="395">
        <v>0</v>
      </c>
      <c r="BC1506" s="395">
        <v>0</v>
      </c>
      <c r="BD1506" s="115"/>
      <c r="BE1506" s="115"/>
      <c r="BF1506" s="115"/>
      <c r="BG1506" s="115"/>
      <c r="BH1506" s="115"/>
      <c r="BI1506" s="115"/>
      <c r="BJ1506" s="115"/>
      <c r="BK1506" s="115"/>
      <c r="BQ1506" s="74" t="str">
        <f t="shared" ref="BQ1506:BQ1569" si="836">IF(AO1506&gt;0,D1506&amp;"-("&amp; AG1506&amp;")"," ")</f>
        <v xml:space="preserve"> </v>
      </c>
      <c r="BR1506" s="120" t="str">
        <f t="shared" ref="BR1506:BR1569" si="837">IF(AO1506&gt;0,$G1506," ")</f>
        <v xml:space="preserve"> </v>
      </c>
      <c r="BS1506" s="120" t="str">
        <f t="shared" ref="BS1506:BS1569" si="838">IF(AO1506&gt;0,AO1506," ")</f>
        <v xml:space="preserve"> </v>
      </c>
      <c r="BU1506" s="74" t="str">
        <f t="shared" ref="BU1506:BU1569" si="839">IF(AP1506&gt;0,D1506&amp;"-("&amp;AH1506&amp;")"," ")</f>
        <v xml:space="preserve"> </v>
      </c>
      <c r="BV1506" s="120" t="str">
        <f t="shared" ref="BV1506:BV1569" si="840">IF(AP1506&gt;0,$G1506," ")</f>
        <v xml:space="preserve"> </v>
      </c>
      <c r="BW1506" s="120" t="str">
        <f t="shared" ref="BW1506:BW1569" si="841">IF(AP1506&gt;0,AP1506,"  ")</f>
        <v xml:space="preserve">  </v>
      </c>
      <c r="BY1506" s="74" t="str">
        <f t="shared" ref="BY1506:BY1569" si="842">IF(AQ1506&gt;0,D1506&amp;"-("&amp;AI1506&amp;")"," ")</f>
        <v xml:space="preserve"> </v>
      </c>
      <c r="BZ1506" s="120" t="str">
        <f t="shared" ref="BZ1506:BZ1569" si="843">IF(AQ1506&gt;0,$G1506," ")</f>
        <v xml:space="preserve"> </v>
      </c>
      <c r="CA1506" s="120" t="str">
        <f t="shared" ref="CA1506:CA1569" si="844">IF(AQ1506&gt;0,AQ1506," ")</f>
        <v xml:space="preserve"> </v>
      </c>
      <c r="CC1506" s="115" t="str">
        <f t="shared" ref="CC1506:CC1569" si="845">IF(AR1506&gt;0,D1506&amp;"-("&amp;AJ1506&amp;")"," ")</f>
        <v xml:space="preserve"> </v>
      </c>
      <c r="CD1506" s="120" t="str">
        <f t="shared" ref="CD1506:CD1569" si="846">IF(AR1506&gt;0,$G1506," ")</f>
        <v xml:space="preserve"> </v>
      </c>
      <c r="CE1506" s="417" t="str">
        <f t="shared" ref="CE1506:CE1569" si="847">IF(AR1506&gt;0,AR1506," ")</f>
        <v xml:space="preserve"> </v>
      </c>
      <c r="CF1506" s="115"/>
      <c r="CG1506" s="115" t="str">
        <f t="shared" ref="CG1506:CG1569" si="848">IF(AS1506&gt;0,D1506&amp;"-("&amp;AK1506&amp;")"," ")</f>
        <v xml:space="preserve"> </v>
      </c>
      <c r="CH1506" s="120" t="str">
        <f t="shared" ref="CH1506:CH1569" si="849">IF(AS1506&gt;0,$G1506," ")</f>
        <v xml:space="preserve"> </v>
      </c>
      <c r="CI1506" s="417" t="str">
        <f t="shared" ref="CI1506:CI1569" si="850">IF(AS1506&gt;0,AS1506," ")</f>
        <v xml:space="preserve"> </v>
      </c>
      <c r="CJ1506" s="115"/>
      <c r="CK1506" s="115" t="str">
        <f t="shared" ref="CK1506:CK1569" si="851">IF(AT1506&gt;0,D1506&amp;"-"&amp;AL1506," ")</f>
        <v xml:space="preserve"> </v>
      </c>
      <c r="CL1506" s="120" t="str">
        <f t="shared" ref="CL1506:CL1569" si="852">IF(AT1506&gt;0,$G1506," ")</f>
        <v xml:space="preserve"> </v>
      </c>
      <c r="CM1506" s="417" t="str">
        <f t="shared" si="819"/>
        <v xml:space="preserve"> </v>
      </c>
      <c r="IS1506" s="108">
        <v>189</v>
      </c>
    </row>
    <row r="1507" spans="2:253" s="74" customFormat="1" ht="17.100000000000001" hidden="1" customHeight="1" x14ac:dyDescent="0.25">
      <c r="B1507" s="524">
        <f>IF('KB Duct Parts'!$BL$14=2,'KB Duct Elbows'!AU11,0)</f>
        <v>0</v>
      </c>
      <c r="C1507" s="538" t="s">
        <v>971</v>
      </c>
      <c r="D1507" s="506" t="str">
        <f t="shared" si="820"/>
        <v>12007.90SS</v>
      </c>
      <c r="E1507" s="524" t="s">
        <v>864</v>
      </c>
      <c r="F1507" s="508" t="str">
        <f t="shared" si="821"/>
        <v xml:space="preserve"> </v>
      </c>
      <c r="G1507" s="537" t="s">
        <v>783</v>
      </c>
      <c r="H1507" s="524" t="s">
        <v>923</v>
      </c>
      <c r="I1507" s="1035"/>
      <c r="J1507" s="1036"/>
      <c r="K1507" s="531" t="s">
        <v>882</v>
      </c>
      <c r="L1507" s="535"/>
      <c r="M1507" s="517" t="str">
        <f t="shared" si="834"/>
        <v>Y</v>
      </c>
      <c r="N1507" s="514">
        <f t="shared" si="822"/>
        <v>182.8</v>
      </c>
      <c r="O1507" s="514">
        <f t="shared" si="828"/>
        <v>0</v>
      </c>
      <c r="P1507" s="680">
        <f>'KB Duct Parts'!$AE$3</f>
        <v>0</v>
      </c>
      <c r="Q1507" s="681">
        <f t="shared" si="823"/>
        <v>0</v>
      </c>
      <c r="R1507" s="682">
        <f t="shared" si="824"/>
        <v>0</v>
      </c>
      <c r="S1507" s="716">
        <f t="shared" si="825"/>
        <v>0.35</v>
      </c>
      <c r="T1507" s="679">
        <f t="shared" si="826"/>
        <v>0</v>
      </c>
      <c r="U1507" s="679">
        <f t="shared" si="827"/>
        <v>0</v>
      </c>
      <c r="Y1507" s="120"/>
      <c r="AD1507" s="80"/>
      <c r="AE1507" s="75"/>
      <c r="AF1507" s="370"/>
      <c r="AG1507" s="375"/>
      <c r="AH1507" s="379"/>
      <c r="AI1507" s="383"/>
      <c r="AJ1507" s="388"/>
      <c r="AK1507" s="392"/>
      <c r="AL1507" s="388"/>
      <c r="AM1507" s="363">
        <f t="shared" ref="AM1507:AM1570" si="853">IF(L1507=AF1507,1,IF(L1507=AG1507,2,IF(L1507=AH1507,3,IF(L1507=AI1507,4,IF(L1507=AJ1507,5,IF(L1507=AK1507,6,IF(L1507=AL1507,7,0)))))))</f>
        <v>1</v>
      </c>
      <c r="AN1507" s="578">
        <v>182.8</v>
      </c>
      <c r="AO1507" s="78">
        <f t="shared" si="835"/>
        <v>0</v>
      </c>
      <c r="AP1507" s="78">
        <f t="shared" si="829"/>
        <v>0</v>
      </c>
      <c r="AQ1507" s="78">
        <f t="shared" si="830"/>
        <v>0</v>
      </c>
      <c r="AR1507" s="78">
        <f t="shared" si="831"/>
        <v>0</v>
      </c>
      <c r="AS1507" s="78">
        <f t="shared" si="832"/>
        <v>0</v>
      </c>
      <c r="AT1507" s="78">
        <f t="shared" si="833"/>
        <v>0</v>
      </c>
      <c r="AU1507" s="74" t="s">
        <v>717</v>
      </c>
      <c r="AV1507" s="115"/>
      <c r="AW1507" s="395"/>
      <c r="AX1507" s="395">
        <v>0</v>
      </c>
      <c r="AY1507" s="395">
        <v>0</v>
      </c>
      <c r="AZ1507" s="395">
        <v>0</v>
      </c>
      <c r="BA1507" s="395">
        <v>0</v>
      </c>
      <c r="BB1507" s="395">
        <v>0</v>
      </c>
      <c r="BC1507" s="395">
        <v>0</v>
      </c>
      <c r="BD1507" s="115"/>
      <c r="BE1507" s="115"/>
      <c r="BF1507" s="115"/>
      <c r="BG1507" s="115"/>
      <c r="BH1507" s="115"/>
      <c r="BI1507" s="115"/>
      <c r="BJ1507" s="115"/>
      <c r="BK1507" s="115"/>
      <c r="BQ1507" s="74" t="str">
        <f t="shared" si="836"/>
        <v xml:space="preserve"> </v>
      </c>
      <c r="BR1507" s="120" t="str">
        <f t="shared" si="837"/>
        <v xml:space="preserve"> </v>
      </c>
      <c r="BS1507" s="120" t="str">
        <f t="shared" si="838"/>
        <v xml:space="preserve"> </v>
      </c>
      <c r="BU1507" s="74" t="str">
        <f t="shared" si="839"/>
        <v xml:space="preserve"> </v>
      </c>
      <c r="BV1507" s="120" t="str">
        <f t="shared" si="840"/>
        <v xml:space="preserve"> </v>
      </c>
      <c r="BW1507" s="120" t="str">
        <f t="shared" si="841"/>
        <v xml:space="preserve">  </v>
      </c>
      <c r="BY1507" s="74" t="str">
        <f t="shared" si="842"/>
        <v xml:space="preserve"> </v>
      </c>
      <c r="BZ1507" s="120" t="str">
        <f t="shared" si="843"/>
        <v xml:space="preserve"> </v>
      </c>
      <c r="CA1507" s="120" t="str">
        <f t="shared" si="844"/>
        <v xml:space="preserve"> </v>
      </c>
      <c r="CC1507" s="115" t="str">
        <f t="shared" si="845"/>
        <v xml:space="preserve"> </v>
      </c>
      <c r="CD1507" s="120" t="str">
        <f t="shared" si="846"/>
        <v xml:space="preserve"> </v>
      </c>
      <c r="CE1507" s="417" t="str">
        <f t="shared" si="847"/>
        <v xml:space="preserve"> </v>
      </c>
      <c r="CF1507" s="115"/>
      <c r="CG1507" s="115" t="str">
        <f t="shared" si="848"/>
        <v xml:space="preserve"> </v>
      </c>
      <c r="CH1507" s="120" t="str">
        <f t="shared" si="849"/>
        <v xml:space="preserve"> </v>
      </c>
      <c r="CI1507" s="417" t="str">
        <f t="shared" si="850"/>
        <v xml:space="preserve"> </v>
      </c>
      <c r="CJ1507" s="115"/>
      <c r="CK1507" s="115" t="str">
        <f t="shared" si="851"/>
        <v xml:space="preserve"> </v>
      </c>
      <c r="CL1507" s="120" t="str">
        <f t="shared" si="852"/>
        <v xml:space="preserve"> </v>
      </c>
      <c r="CM1507" s="417" t="str">
        <f t="shared" si="819"/>
        <v xml:space="preserve"> </v>
      </c>
      <c r="IS1507" s="108">
        <v>136</v>
      </c>
    </row>
    <row r="1508" spans="2:253" s="74" customFormat="1" ht="17.100000000000001" hidden="1" customHeight="1" x14ac:dyDescent="0.25">
      <c r="B1508" s="524">
        <f>IF('KB Duct Parts'!$BL$14=2,'KB Duct Elbows'!AU12,0)</f>
        <v>0</v>
      </c>
      <c r="C1508" s="538" t="s">
        <v>972</v>
      </c>
      <c r="D1508" s="506" t="str">
        <f t="shared" si="820"/>
        <v>12008.90SS</v>
      </c>
      <c r="E1508" s="524" t="s">
        <v>865</v>
      </c>
      <c r="F1508" s="508" t="str">
        <f t="shared" si="821"/>
        <v xml:space="preserve"> </v>
      </c>
      <c r="G1508" s="537" t="s">
        <v>783</v>
      </c>
      <c r="H1508" s="524" t="s">
        <v>923</v>
      </c>
      <c r="I1508" s="1035"/>
      <c r="J1508" s="1036"/>
      <c r="K1508" s="531" t="s">
        <v>882</v>
      </c>
      <c r="L1508" s="535"/>
      <c r="M1508" s="517" t="str">
        <f t="shared" si="834"/>
        <v>Y</v>
      </c>
      <c r="N1508" s="514">
        <f t="shared" si="822"/>
        <v>267.8</v>
      </c>
      <c r="O1508" s="514">
        <f t="shared" si="828"/>
        <v>0</v>
      </c>
      <c r="P1508" s="680">
        <f>'KB Duct Parts'!$AE$3</f>
        <v>0</v>
      </c>
      <c r="Q1508" s="681">
        <f t="shared" si="823"/>
        <v>0</v>
      </c>
      <c r="R1508" s="682">
        <f t="shared" si="824"/>
        <v>0</v>
      </c>
      <c r="S1508" s="716">
        <f t="shared" si="825"/>
        <v>0.35</v>
      </c>
      <c r="T1508" s="679">
        <f t="shared" si="826"/>
        <v>0</v>
      </c>
      <c r="U1508" s="679">
        <f t="shared" si="827"/>
        <v>0</v>
      </c>
      <c r="Y1508" s="120"/>
      <c r="AD1508" s="80"/>
      <c r="AE1508" s="76"/>
      <c r="AF1508" s="370"/>
      <c r="AG1508" s="375"/>
      <c r="AH1508" s="379"/>
      <c r="AI1508" s="383"/>
      <c r="AJ1508" s="388"/>
      <c r="AK1508" s="392"/>
      <c r="AL1508" s="388"/>
      <c r="AM1508" s="363">
        <f t="shared" si="853"/>
        <v>1</v>
      </c>
      <c r="AN1508" s="578">
        <v>267.8</v>
      </c>
      <c r="AO1508" s="78">
        <f t="shared" si="835"/>
        <v>0</v>
      </c>
      <c r="AP1508" s="78">
        <f t="shared" si="829"/>
        <v>0</v>
      </c>
      <c r="AQ1508" s="78">
        <f t="shared" si="830"/>
        <v>0</v>
      </c>
      <c r="AR1508" s="78">
        <f t="shared" si="831"/>
        <v>0</v>
      </c>
      <c r="AS1508" s="78">
        <f t="shared" si="832"/>
        <v>0</v>
      </c>
      <c r="AT1508" s="78">
        <f t="shared" si="833"/>
        <v>0</v>
      </c>
      <c r="AU1508" s="74" t="s">
        <v>717</v>
      </c>
      <c r="AV1508" s="115"/>
      <c r="AW1508" s="395"/>
      <c r="AX1508" s="395">
        <v>0</v>
      </c>
      <c r="AY1508" s="395">
        <v>0</v>
      </c>
      <c r="AZ1508" s="395">
        <v>0</v>
      </c>
      <c r="BA1508" s="395">
        <v>0</v>
      </c>
      <c r="BB1508" s="395">
        <v>0</v>
      </c>
      <c r="BC1508" s="395">
        <v>0</v>
      </c>
      <c r="BD1508" s="115"/>
      <c r="BE1508" s="115"/>
      <c r="BF1508" s="115"/>
      <c r="BG1508" s="115"/>
      <c r="BH1508" s="115"/>
      <c r="BI1508" s="115"/>
      <c r="BJ1508" s="115"/>
      <c r="BK1508" s="115"/>
      <c r="BQ1508" s="74" t="str">
        <f t="shared" si="836"/>
        <v xml:space="preserve"> </v>
      </c>
      <c r="BR1508" s="120" t="str">
        <f t="shared" si="837"/>
        <v xml:space="preserve"> </v>
      </c>
      <c r="BS1508" s="120" t="str">
        <f t="shared" si="838"/>
        <v xml:space="preserve"> </v>
      </c>
      <c r="BU1508" s="74" t="str">
        <f t="shared" si="839"/>
        <v xml:space="preserve"> </v>
      </c>
      <c r="BV1508" s="120" t="str">
        <f t="shared" si="840"/>
        <v xml:space="preserve"> </v>
      </c>
      <c r="BW1508" s="120" t="str">
        <f t="shared" si="841"/>
        <v xml:space="preserve">  </v>
      </c>
      <c r="BY1508" s="74" t="str">
        <f t="shared" si="842"/>
        <v xml:space="preserve"> </v>
      </c>
      <c r="BZ1508" s="120" t="str">
        <f t="shared" si="843"/>
        <v xml:space="preserve"> </v>
      </c>
      <c r="CA1508" s="120" t="str">
        <f t="shared" si="844"/>
        <v xml:space="preserve"> </v>
      </c>
      <c r="CC1508" s="115" t="str">
        <f t="shared" si="845"/>
        <v xml:space="preserve"> </v>
      </c>
      <c r="CD1508" s="120" t="str">
        <f t="shared" si="846"/>
        <v xml:space="preserve"> </v>
      </c>
      <c r="CE1508" s="417" t="str">
        <f t="shared" si="847"/>
        <v xml:space="preserve"> </v>
      </c>
      <c r="CF1508" s="115"/>
      <c r="CG1508" s="115" t="str">
        <f t="shared" si="848"/>
        <v xml:space="preserve"> </v>
      </c>
      <c r="CH1508" s="120" t="str">
        <f t="shared" si="849"/>
        <v xml:space="preserve"> </v>
      </c>
      <c r="CI1508" s="417" t="str">
        <f t="shared" si="850"/>
        <v xml:space="preserve"> </v>
      </c>
      <c r="CJ1508" s="115"/>
      <c r="CK1508" s="115" t="str">
        <f t="shared" si="851"/>
        <v xml:space="preserve"> </v>
      </c>
      <c r="CL1508" s="120" t="str">
        <f t="shared" si="852"/>
        <v xml:space="preserve"> </v>
      </c>
      <c r="CM1508" s="417" t="str">
        <f t="shared" si="819"/>
        <v xml:space="preserve"> </v>
      </c>
      <c r="IS1508" s="108">
        <v>199</v>
      </c>
    </row>
    <row r="1509" spans="2:253" s="74" customFormat="1" ht="17.100000000000001" hidden="1" customHeight="1" x14ac:dyDescent="0.25">
      <c r="B1509" s="524">
        <f>IF('KB Duct Parts'!$BL$14=2,'KB Duct Elbows'!AU13,0)</f>
        <v>0</v>
      </c>
      <c r="C1509" s="538" t="s">
        <v>973</v>
      </c>
      <c r="D1509" s="506" t="str">
        <f t="shared" si="820"/>
        <v>12009.90SS</v>
      </c>
      <c r="E1509" s="524" t="s">
        <v>866</v>
      </c>
      <c r="F1509" s="508" t="str">
        <f t="shared" si="821"/>
        <v xml:space="preserve"> </v>
      </c>
      <c r="G1509" s="537" t="s">
        <v>783</v>
      </c>
      <c r="H1509" s="524" t="s">
        <v>923</v>
      </c>
      <c r="I1509" s="1035"/>
      <c r="J1509" s="1036"/>
      <c r="K1509" s="531" t="s">
        <v>882</v>
      </c>
      <c r="L1509" s="535"/>
      <c r="M1509" s="517" t="str">
        <f t="shared" si="834"/>
        <v>Y</v>
      </c>
      <c r="N1509" s="514">
        <f t="shared" si="822"/>
        <v>277</v>
      </c>
      <c r="O1509" s="514">
        <f t="shared" si="828"/>
        <v>0</v>
      </c>
      <c r="P1509" s="680">
        <f>'KB Duct Parts'!$AE$3</f>
        <v>0</v>
      </c>
      <c r="Q1509" s="681">
        <f t="shared" si="823"/>
        <v>0</v>
      </c>
      <c r="R1509" s="682">
        <f t="shared" si="824"/>
        <v>0</v>
      </c>
      <c r="S1509" s="716">
        <f t="shared" si="825"/>
        <v>0.35</v>
      </c>
      <c r="T1509" s="679">
        <f t="shared" si="826"/>
        <v>0</v>
      </c>
      <c r="U1509" s="679">
        <f t="shared" si="827"/>
        <v>0</v>
      </c>
      <c r="Y1509" s="120"/>
      <c r="AD1509" s="80"/>
      <c r="AE1509" s="75"/>
      <c r="AF1509" s="370"/>
      <c r="AG1509" s="375"/>
      <c r="AH1509" s="379"/>
      <c r="AI1509" s="383"/>
      <c r="AJ1509" s="388"/>
      <c r="AK1509" s="392"/>
      <c r="AL1509" s="388"/>
      <c r="AM1509" s="363">
        <f t="shared" si="853"/>
        <v>1</v>
      </c>
      <c r="AN1509" s="578">
        <v>277</v>
      </c>
      <c r="AO1509" s="78">
        <f t="shared" si="835"/>
        <v>0</v>
      </c>
      <c r="AP1509" s="78">
        <f t="shared" si="829"/>
        <v>0</v>
      </c>
      <c r="AQ1509" s="78">
        <f t="shared" si="830"/>
        <v>0</v>
      </c>
      <c r="AR1509" s="78">
        <f t="shared" si="831"/>
        <v>0</v>
      </c>
      <c r="AS1509" s="78">
        <f t="shared" si="832"/>
        <v>0</v>
      </c>
      <c r="AT1509" s="78">
        <f t="shared" si="833"/>
        <v>0</v>
      </c>
      <c r="AU1509" s="74" t="s">
        <v>717</v>
      </c>
      <c r="AV1509" s="115"/>
      <c r="AW1509" s="395"/>
      <c r="AX1509" s="395">
        <v>0</v>
      </c>
      <c r="AY1509" s="395">
        <v>0</v>
      </c>
      <c r="AZ1509" s="395">
        <v>0</v>
      </c>
      <c r="BA1509" s="395">
        <v>0</v>
      </c>
      <c r="BB1509" s="395">
        <v>0</v>
      </c>
      <c r="BC1509" s="395">
        <v>0</v>
      </c>
      <c r="BD1509" s="115"/>
      <c r="BE1509" s="115"/>
      <c r="BF1509" s="115"/>
      <c r="BG1509" s="115"/>
      <c r="BH1509" s="115"/>
      <c r="BI1509" s="115"/>
      <c r="BJ1509" s="115"/>
      <c r="BK1509" s="115"/>
      <c r="BQ1509" s="74" t="str">
        <f t="shared" si="836"/>
        <v xml:space="preserve"> </v>
      </c>
      <c r="BR1509" s="120" t="str">
        <f t="shared" si="837"/>
        <v xml:space="preserve"> </v>
      </c>
      <c r="BS1509" s="120" t="str">
        <f t="shared" si="838"/>
        <v xml:space="preserve"> </v>
      </c>
      <c r="BU1509" s="74" t="str">
        <f t="shared" si="839"/>
        <v xml:space="preserve"> </v>
      </c>
      <c r="BV1509" s="120" t="str">
        <f t="shared" si="840"/>
        <v xml:space="preserve"> </v>
      </c>
      <c r="BW1509" s="120" t="str">
        <f t="shared" si="841"/>
        <v xml:space="preserve">  </v>
      </c>
      <c r="BY1509" s="74" t="str">
        <f t="shared" si="842"/>
        <v xml:space="preserve"> </v>
      </c>
      <c r="BZ1509" s="120" t="str">
        <f t="shared" si="843"/>
        <v xml:space="preserve"> </v>
      </c>
      <c r="CA1509" s="120" t="str">
        <f t="shared" si="844"/>
        <v xml:space="preserve"> </v>
      </c>
      <c r="CC1509" s="115" t="str">
        <f t="shared" si="845"/>
        <v xml:space="preserve"> </v>
      </c>
      <c r="CD1509" s="120" t="str">
        <f t="shared" si="846"/>
        <v xml:space="preserve"> </v>
      </c>
      <c r="CE1509" s="417" t="str">
        <f t="shared" si="847"/>
        <v xml:space="preserve"> </v>
      </c>
      <c r="CF1509" s="115"/>
      <c r="CG1509" s="115" t="str">
        <f t="shared" si="848"/>
        <v xml:space="preserve"> </v>
      </c>
      <c r="CH1509" s="120" t="str">
        <f t="shared" si="849"/>
        <v xml:space="preserve"> </v>
      </c>
      <c r="CI1509" s="417" t="str">
        <f t="shared" si="850"/>
        <v xml:space="preserve"> </v>
      </c>
      <c r="CJ1509" s="115"/>
      <c r="CK1509" s="115" t="str">
        <f t="shared" si="851"/>
        <v xml:space="preserve"> </v>
      </c>
      <c r="CL1509" s="120" t="str">
        <f t="shared" si="852"/>
        <v xml:space="preserve"> </v>
      </c>
      <c r="CM1509" s="417" t="str">
        <f t="shared" si="819"/>
        <v xml:space="preserve"> </v>
      </c>
      <c r="IS1509" s="108">
        <v>206</v>
      </c>
    </row>
    <row r="1510" spans="2:253" s="74" customFormat="1" ht="17.100000000000001" hidden="1" customHeight="1" x14ac:dyDescent="0.25">
      <c r="B1510" s="524">
        <f>IF('KB Duct Parts'!$BL$14=2,'KB Duct Elbows'!AU14,0)</f>
        <v>0</v>
      </c>
      <c r="C1510" s="538" t="s">
        <v>974</v>
      </c>
      <c r="D1510" s="506" t="str">
        <f t="shared" si="820"/>
        <v>12010.90SS</v>
      </c>
      <c r="E1510" s="524" t="s">
        <v>867</v>
      </c>
      <c r="F1510" s="508" t="str">
        <f t="shared" si="821"/>
        <v xml:space="preserve"> </v>
      </c>
      <c r="G1510" s="537" t="s">
        <v>783</v>
      </c>
      <c r="H1510" s="524" t="s">
        <v>923</v>
      </c>
      <c r="I1510" s="1035"/>
      <c r="J1510" s="1036"/>
      <c r="K1510" s="531" t="s">
        <v>882</v>
      </c>
      <c r="L1510" s="535"/>
      <c r="M1510" s="517" t="str">
        <f t="shared" si="834"/>
        <v>Y</v>
      </c>
      <c r="N1510" s="514">
        <f t="shared" si="822"/>
        <v>289.2</v>
      </c>
      <c r="O1510" s="514">
        <f t="shared" si="828"/>
        <v>0</v>
      </c>
      <c r="P1510" s="680">
        <f>'KB Duct Parts'!$AE$3</f>
        <v>0</v>
      </c>
      <c r="Q1510" s="681">
        <f t="shared" si="823"/>
        <v>0</v>
      </c>
      <c r="R1510" s="682">
        <f t="shared" si="824"/>
        <v>0</v>
      </c>
      <c r="S1510" s="716">
        <f t="shared" si="825"/>
        <v>0.35</v>
      </c>
      <c r="T1510" s="679">
        <f t="shared" si="826"/>
        <v>0</v>
      </c>
      <c r="U1510" s="679">
        <f t="shared" si="827"/>
        <v>0</v>
      </c>
      <c r="Y1510" s="120"/>
      <c r="AD1510" s="80"/>
      <c r="AE1510" s="76"/>
      <c r="AF1510" s="370"/>
      <c r="AG1510" s="375"/>
      <c r="AH1510" s="379"/>
      <c r="AI1510" s="383"/>
      <c r="AJ1510" s="388"/>
      <c r="AK1510" s="392"/>
      <c r="AL1510" s="388"/>
      <c r="AM1510" s="363">
        <f t="shared" si="853"/>
        <v>1</v>
      </c>
      <c r="AN1510" s="578">
        <v>289.2</v>
      </c>
      <c r="AO1510" s="78">
        <f t="shared" si="835"/>
        <v>0</v>
      </c>
      <c r="AP1510" s="78">
        <f t="shared" si="829"/>
        <v>0</v>
      </c>
      <c r="AQ1510" s="78">
        <f t="shared" si="830"/>
        <v>0</v>
      </c>
      <c r="AR1510" s="78">
        <f t="shared" si="831"/>
        <v>0</v>
      </c>
      <c r="AS1510" s="78">
        <f t="shared" si="832"/>
        <v>0</v>
      </c>
      <c r="AT1510" s="78">
        <f t="shared" si="833"/>
        <v>0</v>
      </c>
      <c r="AU1510" s="74" t="s">
        <v>717</v>
      </c>
      <c r="AV1510" s="115"/>
      <c r="AW1510" s="395"/>
      <c r="AX1510" s="395">
        <v>0</v>
      </c>
      <c r="AY1510" s="395">
        <v>0</v>
      </c>
      <c r="AZ1510" s="395">
        <v>0</v>
      </c>
      <c r="BA1510" s="395">
        <v>0</v>
      </c>
      <c r="BB1510" s="395">
        <v>0</v>
      </c>
      <c r="BC1510" s="395">
        <v>0</v>
      </c>
      <c r="BD1510" s="115"/>
      <c r="BE1510" s="115"/>
      <c r="BF1510" s="115"/>
      <c r="BG1510" s="115"/>
      <c r="BH1510" s="115"/>
      <c r="BI1510" s="115"/>
      <c r="BJ1510" s="115"/>
      <c r="BK1510" s="115"/>
      <c r="BQ1510" s="74" t="str">
        <f t="shared" si="836"/>
        <v xml:space="preserve"> </v>
      </c>
      <c r="BR1510" s="120" t="str">
        <f t="shared" si="837"/>
        <v xml:space="preserve"> </v>
      </c>
      <c r="BS1510" s="120" t="str">
        <f t="shared" si="838"/>
        <v xml:space="preserve"> </v>
      </c>
      <c r="BU1510" s="74" t="str">
        <f t="shared" si="839"/>
        <v xml:space="preserve"> </v>
      </c>
      <c r="BV1510" s="120" t="str">
        <f t="shared" si="840"/>
        <v xml:space="preserve"> </v>
      </c>
      <c r="BW1510" s="120" t="str">
        <f t="shared" si="841"/>
        <v xml:space="preserve">  </v>
      </c>
      <c r="BY1510" s="74" t="str">
        <f t="shared" si="842"/>
        <v xml:space="preserve"> </v>
      </c>
      <c r="BZ1510" s="120" t="str">
        <f t="shared" si="843"/>
        <v xml:space="preserve"> </v>
      </c>
      <c r="CA1510" s="120" t="str">
        <f t="shared" si="844"/>
        <v xml:space="preserve"> </v>
      </c>
      <c r="CC1510" s="115" t="str">
        <f t="shared" si="845"/>
        <v xml:space="preserve"> </v>
      </c>
      <c r="CD1510" s="120" t="str">
        <f t="shared" si="846"/>
        <v xml:space="preserve"> </v>
      </c>
      <c r="CE1510" s="417" t="str">
        <f t="shared" si="847"/>
        <v xml:space="preserve"> </v>
      </c>
      <c r="CF1510" s="115"/>
      <c r="CG1510" s="115" t="str">
        <f t="shared" si="848"/>
        <v xml:space="preserve"> </v>
      </c>
      <c r="CH1510" s="120" t="str">
        <f t="shared" si="849"/>
        <v xml:space="preserve"> </v>
      </c>
      <c r="CI1510" s="417" t="str">
        <f t="shared" si="850"/>
        <v xml:space="preserve"> </v>
      </c>
      <c r="CJ1510" s="115"/>
      <c r="CK1510" s="115" t="str">
        <f t="shared" si="851"/>
        <v xml:space="preserve"> </v>
      </c>
      <c r="CL1510" s="120" t="str">
        <f t="shared" si="852"/>
        <v xml:space="preserve"> </v>
      </c>
      <c r="CM1510" s="417" t="str">
        <f t="shared" si="819"/>
        <v xml:space="preserve"> </v>
      </c>
      <c r="IS1510" s="108">
        <v>215</v>
      </c>
    </row>
    <row r="1511" spans="2:253" s="74" customFormat="1" ht="17.100000000000001" hidden="1" customHeight="1" x14ac:dyDescent="0.25">
      <c r="B1511" s="524">
        <f>IF('KB Duct Parts'!$BL$14=2,'KB Duct Elbows'!AU15,0)</f>
        <v>0</v>
      </c>
      <c r="C1511" s="538" t="s">
        <v>975</v>
      </c>
      <c r="D1511" s="506" t="str">
        <f t="shared" si="820"/>
        <v>12011.90SS</v>
      </c>
      <c r="E1511" s="524" t="s">
        <v>868</v>
      </c>
      <c r="F1511" s="508" t="str">
        <f t="shared" si="821"/>
        <v xml:space="preserve"> </v>
      </c>
      <c r="G1511" s="537" t="s">
        <v>783</v>
      </c>
      <c r="H1511" s="524" t="s">
        <v>923</v>
      </c>
      <c r="I1511" s="1035"/>
      <c r="J1511" s="1036"/>
      <c r="K1511" s="531" t="s">
        <v>882</v>
      </c>
      <c r="L1511" s="535"/>
      <c r="M1511" s="517" t="str">
        <f t="shared" si="834"/>
        <v>Y</v>
      </c>
      <c r="N1511" s="514">
        <f t="shared" si="822"/>
        <v>328.3</v>
      </c>
      <c r="O1511" s="514">
        <f t="shared" si="828"/>
        <v>0</v>
      </c>
      <c r="P1511" s="680">
        <f>'KB Duct Parts'!$AE$3</f>
        <v>0</v>
      </c>
      <c r="Q1511" s="681">
        <f t="shared" si="823"/>
        <v>0</v>
      </c>
      <c r="R1511" s="682">
        <f t="shared" si="824"/>
        <v>0</v>
      </c>
      <c r="S1511" s="716">
        <f t="shared" si="825"/>
        <v>0.35</v>
      </c>
      <c r="T1511" s="679">
        <f t="shared" si="826"/>
        <v>0</v>
      </c>
      <c r="U1511" s="679">
        <f t="shared" si="827"/>
        <v>0</v>
      </c>
      <c r="Y1511" s="120"/>
      <c r="AD1511" s="80"/>
      <c r="AE1511" s="75"/>
      <c r="AF1511" s="370"/>
      <c r="AG1511" s="375"/>
      <c r="AH1511" s="379"/>
      <c r="AI1511" s="383"/>
      <c r="AJ1511" s="388"/>
      <c r="AK1511" s="392"/>
      <c r="AL1511" s="388"/>
      <c r="AM1511" s="363">
        <f t="shared" si="853"/>
        <v>1</v>
      </c>
      <c r="AN1511" s="578">
        <v>328.3</v>
      </c>
      <c r="AO1511" s="78">
        <f t="shared" si="835"/>
        <v>0</v>
      </c>
      <c r="AP1511" s="78">
        <f t="shared" si="829"/>
        <v>0</v>
      </c>
      <c r="AQ1511" s="78">
        <f t="shared" si="830"/>
        <v>0</v>
      </c>
      <c r="AR1511" s="78">
        <f t="shared" si="831"/>
        <v>0</v>
      </c>
      <c r="AS1511" s="78">
        <f t="shared" si="832"/>
        <v>0</v>
      </c>
      <c r="AT1511" s="78">
        <f t="shared" si="833"/>
        <v>0</v>
      </c>
      <c r="AU1511" s="74" t="s">
        <v>717</v>
      </c>
      <c r="AV1511" s="115"/>
      <c r="AW1511" s="395"/>
      <c r="AX1511" s="395">
        <v>0</v>
      </c>
      <c r="AY1511" s="395">
        <v>0</v>
      </c>
      <c r="AZ1511" s="395">
        <v>0</v>
      </c>
      <c r="BA1511" s="395">
        <v>0</v>
      </c>
      <c r="BB1511" s="395">
        <v>0</v>
      </c>
      <c r="BC1511" s="395">
        <v>0</v>
      </c>
      <c r="BD1511" s="115"/>
      <c r="BE1511" s="115"/>
      <c r="BF1511" s="115"/>
      <c r="BG1511" s="115"/>
      <c r="BH1511" s="115"/>
      <c r="BI1511" s="115"/>
      <c r="BJ1511" s="115"/>
      <c r="BK1511" s="115"/>
      <c r="BQ1511" s="74" t="str">
        <f t="shared" si="836"/>
        <v xml:space="preserve"> </v>
      </c>
      <c r="BR1511" s="120" t="str">
        <f t="shared" si="837"/>
        <v xml:space="preserve"> </v>
      </c>
      <c r="BS1511" s="120" t="str">
        <f t="shared" si="838"/>
        <v xml:space="preserve"> </v>
      </c>
      <c r="BU1511" s="74" t="str">
        <f t="shared" si="839"/>
        <v xml:space="preserve"> </v>
      </c>
      <c r="BV1511" s="120" t="str">
        <f t="shared" si="840"/>
        <v xml:space="preserve"> </v>
      </c>
      <c r="BW1511" s="120" t="str">
        <f t="shared" si="841"/>
        <v xml:space="preserve">  </v>
      </c>
      <c r="BY1511" s="74" t="str">
        <f t="shared" si="842"/>
        <v xml:space="preserve"> </v>
      </c>
      <c r="BZ1511" s="120" t="str">
        <f t="shared" si="843"/>
        <v xml:space="preserve"> </v>
      </c>
      <c r="CA1511" s="120" t="str">
        <f t="shared" si="844"/>
        <v xml:space="preserve"> </v>
      </c>
      <c r="CC1511" s="115" t="str">
        <f t="shared" si="845"/>
        <v xml:space="preserve"> </v>
      </c>
      <c r="CD1511" s="120" t="str">
        <f t="shared" si="846"/>
        <v xml:space="preserve"> </v>
      </c>
      <c r="CE1511" s="417" t="str">
        <f t="shared" si="847"/>
        <v xml:space="preserve"> </v>
      </c>
      <c r="CF1511" s="115"/>
      <c r="CG1511" s="115" t="str">
        <f t="shared" si="848"/>
        <v xml:space="preserve"> </v>
      </c>
      <c r="CH1511" s="120" t="str">
        <f t="shared" si="849"/>
        <v xml:space="preserve"> </v>
      </c>
      <c r="CI1511" s="417" t="str">
        <f t="shared" si="850"/>
        <v xml:space="preserve"> </v>
      </c>
      <c r="CJ1511" s="115"/>
      <c r="CK1511" s="115" t="str">
        <f t="shared" si="851"/>
        <v xml:space="preserve"> </v>
      </c>
      <c r="CL1511" s="120" t="str">
        <f t="shared" si="852"/>
        <v xml:space="preserve"> </v>
      </c>
      <c r="CM1511" s="417" t="str">
        <f t="shared" si="819"/>
        <v xml:space="preserve"> </v>
      </c>
      <c r="IS1511" s="108">
        <v>244</v>
      </c>
    </row>
    <row r="1512" spans="2:253" s="74" customFormat="1" ht="17.100000000000001" hidden="1" customHeight="1" x14ac:dyDescent="0.25">
      <c r="B1512" s="524">
        <f>IF('KB Duct Parts'!$BL$14=2,'KB Duct Elbows'!AU16,0)</f>
        <v>0</v>
      </c>
      <c r="C1512" s="538" t="s">
        <v>976</v>
      </c>
      <c r="D1512" s="506" t="str">
        <f t="shared" si="820"/>
        <v>12012.90SS</v>
      </c>
      <c r="E1512" s="524" t="s">
        <v>869</v>
      </c>
      <c r="F1512" s="508" t="str">
        <f t="shared" si="821"/>
        <v xml:space="preserve"> </v>
      </c>
      <c r="G1512" s="537" t="s">
        <v>783</v>
      </c>
      <c r="H1512" s="524" t="s">
        <v>923</v>
      </c>
      <c r="I1512" s="1035"/>
      <c r="J1512" s="1036"/>
      <c r="K1512" s="531" t="s">
        <v>882</v>
      </c>
      <c r="L1512" s="535"/>
      <c r="M1512" s="517" t="str">
        <f t="shared" si="834"/>
        <v>Y</v>
      </c>
      <c r="N1512" s="514">
        <f t="shared" si="822"/>
        <v>367.2</v>
      </c>
      <c r="O1512" s="514">
        <f t="shared" si="828"/>
        <v>0</v>
      </c>
      <c r="P1512" s="680">
        <f>'KB Duct Parts'!$AE$3</f>
        <v>0</v>
      </c>
      <c r="Q1512" s="681">
        <f t="shared" si="823"/>
        <v>0</v>
      </c>
      <c r="R1512" s="682">
        <f t="shared" si="824"/>
        <v>0</v>
      </c>
      <c r="S1512" s="716">
        <f t="shared" si="825"/>
        <v>0.35</v>
      </c>
      <c r="T1512" s="679">
        <f t="shared" si="826"/>
        <v>0</v>
      </c>
      <c r="U1512" s="679">
        <f t="shared" si="827"/>
        <v>0</v>
      </c>
      <c r="Y1512" s="120"/>
      <c r="AD1512" s="80"/>
      <c r="AE1512" s="76"/>
      <c r="AF1512" s="370"/>
      <c r="AG1512" s="375"/>
      <c r="AH1512" s="379"/>
      <c r="AI1512" s="383"/>
      <c r="AJ1512" s="388"/>
      <c r="AK1512" s="392"/>
      <c r="AL1512" s="388"/>
      <c r="AM1512" s="363">
        <f t="shared" si="853"/>
        <v>1</v>
      </c>
      <c r="AN1512" s="578">
        <v>367.2</v>
      </c>
      <c r="AO1512" s="78">
        <f t="shared" si="835"/>
        <v>0</v>
      </c>
      <c r="AP1512" s="78">
        <f t="shared" si="829"/>
        <v>0</v>
      </c>
      <c r="AQ1512" s="78">
        <f t="shared" si="830"/>
        <v>0</v>
      </c>
      <c r="AR1512" s="78">
        <f t="shared" si="831"/>
        <v>0</v>
      </c>
      <c r="AS1512" s="78">
        <f t="shared" si="832"/>
        <v>0</v>
      </c>
      <c r="AT1512" s="78">
        <f t="shared" si="833"/>
        <v>0</v>
      </c>
      <c r="AU1512" s="74" t="s">
        <v>717</v>
      </c>
      <c r="AV1512" s="115"/>
      <c r="AW1512" s="395"/>
      <c r="AX1512" s="395">
        <v>0</v>
      </c>
      <c r="AY1512" s="395">
        <v>0</v>
      </c>
      <c r="AZ1512" s="395">
        <v>0</v>
      </c>
      <c r="BA1512" s="395">
        <v>0</v>
      </c>
      <c r="BB1512" s="395">
        <v>0</v>
      </c>
      <c r="BC1512" s="395">
        <v>0</v>
      </c>
      <c r="BD1512" s="115"/>
      <c r="BE1512" s="115"/>
      <c r="BF1512" s="115"/>
      <c r="BG1512" s="115"/>
      <c r="BH1512" s="115"/>
      <c r="BI1512" s="115"/>
      <c r="BJ1512" s="115"/>
      <c r="BK1512" s="115"/>
      <c r="BQ1512" s="74" t="str">
        <f t="shared" si="836"/>
        <v xml:space="preserve"> </v>
      </c>
      <c r="BR1512" s="120" t="str">
        <f t="shared" si="837"/>
        <v xml:space="preserve"> </v>
      </c>
      <c r="BS1512" s="120" t="str">
        <f t="shared" si="838"/>
        <v xml:space="preserve"> </v>
      </c>
      <c r="BU1512" s="74" t="str">
        <f t="shared" si="839"/>
        <v xml:space="preserve"> </v>
      </c>
      <c r="BV1512" s="120" t="str">
        <f t="shared" si="840"/>
        <v xml:space="preserve"> </v>
      </c>
      <c r="BW1512" s="120" t="str">
        <f t="shared" si="841"/>
        <v xml:space="preserve">  </v>
      </c>
      <c r="BY1512" s="74" t="str">
        <f t="shared" si="842"/>
        <v xml:space="preserve"> </v>
      </c>
      <c r="BZ1512" s="120" t="str">
        <f t="shared" si="843"/>
        <v xml:space="preserve"> </v>
      </c>
      <c r="CA1512" s="120" t="str">
        <f t="shared" si="844"/>
        <v xml:space="preserve"> </v>
      </c>
      <c r="CC1512" s="115" t="str">
        <f t="shared" si="845"/>
        <v xml:space="preserve"> </v>
      </c>
      <c r="CD1512" s="120" t="str">
        <f t="shared" si="846"/>
        <v xml:space="preserve"> </v>
      </c>
      <c r="CE1512" s="417" t="str">
        <f t="shared" si="847"/>
        <v xml:space="preserve"> </v>
      </c>
      <c r="CF1512" s="115"/>
      <c r="CG1512" s="115" t="str">
        <f t="shared" si="848"/>
        <v xml:space="preserve"> </v>
      </c>
      <c r="CH1512" s="120" t="str">
        <f t="shared" si="849"/>
        <v xml:space="preserve"> </v>
      </c>
      <c r="CI1512" s="417" t="str">
        <f t="shared" si="850"/>
        <v xml:space="preserve"> </v>
      </c>
      <c r="CJ1512" s="115"/>
      <c r="CK1512" s="115" t="str">
        <f t="shared" si="851"/>
        <v xml:space="preserve"> </v>
      </c>
      <c r="CL1512" s="120" t="str">
        <f t="shared" si="852"/>
        <v xml:space="preserve"> </v>
      </c>
      <c r="CM1512" s="417" t="str">
        <f t="shared" si="819"/>
        <v xml:space="preserve"> </v>
      </c>
      <c r="IS1512" s="108">
        <v>273</v>
      </c>
    </row>
    <row r="1513" spans="2:253" s="74" customFormat="1" ht="17.100000000000001" hidden="1" customHeight="1" x14ac:dyDescent="0.25">
      <c r="B1513" s="524">
        <f>IF('KB Duct Parts'!$BL$14=2,'KB Duct Elbows'!AU17,0)</f>
        <v>0</v>
      </c>
      <c r="C1513" s="538" t="s">
        <v>977</v>
      </c>
      <c r="D1513" s="506" t="str">
        <f t="shared" si="820"/>
        <v>12013.90SS</v>
      </c>
      <c r="E1513" s="524" t="s">
        <v>870</v>
      </c>
      <c r="F1513" s="508" t="str">
        <f t="shared" si="821"/>
        <v xml:space="preserve"> </v>
      </c>
      <c r="G1513" s="537" t="s">
        <v>783</v>
      </c>
      <c r="H1513" s="524" t="s">
        <v>923</v>
      </c>
      <c r="I1513" s="1035"/>
      <c r="J1513" s="1036"/>
      <c r="K1513" s="531" t="s">
        <v>882</v>
      </c>
      <c r="L1513" s="535"/>
      <c r="M1513" s="517" t="str">
        <f t="shared" si="834"/>
        <v>Y</v>
      </c>
      <c r="N1513" s="514">
        <f t="shared" si="822"/>
        <v>378</v>
      </c>
      <c r="O1513" s="514">
        <f t="shared" si="828"/>
        <v>0</v>
      </c>
      <c r="P1513" s="680">
        <f>'KB Duct Parts'!$AE$3</f>
        <v>0</v>
      </c>
      <c r="Q1513" s="681">
        <f t="shared" si="823"/>
        <v>0</v>
      </c>
      <c r="R1513" s="682">
        <f t="shared" si="824"/>
        <v>0</v>
      </c>
      <c r="S1513" s="716">
        <f t="shared" si="825"/>
        <v>0.35</v>
      </c>
      <c r="T1513" s="679">
        <f t="shared" si="826"/>
        <v>0</v>
      </c>
      <c r="U1513" s="679">
        <f t="shared" si="827"/>
        <v>0</v>
      </c>
      <c r="Y1513" s="120"/>
      <c r="AD1513" s="80"/>
      <c r="AE1513" s="75"/>
      <c r="AF1513" s="370"/>
      <c r="AG1513" s="375"/>
      <c r="AH1513" s="379"/>
      <c r="AI1513" s="383"/>
      <c r="AJ1513" s="388"/>
      <c r="AK1513" s="392"/>
      <c r="AL1513" s="388"/>
      <c r="AM1513" s="363">
        <f t="shared" si="853"/>
        <v>1</v>
      </c>
      <c r="AN1513" s="578">
        <v>378</v>
      </c>
      <c r="AO1513" s="78">
        <f t="shared" si="835"/>
        <v>0</v>
      </c>
      <c r="AP1513" s="78">
        <f t="shared" si="829"/>
        <v>0</v>
      </c>
      <c r="AQ1513" s="78">
        <f t="shared" si="830"/>
        <v>0</v>
      </c>
      <c r="AR1513" s="78">
        <f t="shared" si="831"/>
        <v>0</v>
      </c>
      <c r="AS1513" s="78">
        <f t="shared" si="832"/>
        <v>0</v>
      </c>
      <c r="AT1513" s="78">
        <f t="shared" si="833"/>
        <v>0</v>
      </c>
      <c r="AU1513" s="74" t="s">
        <v>717</v>
      </c>
      <c r="AV1513" s="115"/>
      <c r="AW1513" s="395"/>
      <c r="AX1513" s="395">
        <v>0</v>
      </c>
      <c r="AY1513" s="395">
        <v>0</v>
      </c>
      <c r="AZ1513" s="395">
        <v>0</v>
      </c>
      <c r="BA1513" s="395">
        <v>0</v>
      </c>
      <c r="BB1513" s="395">
        <v>0</v>
      </c>
      <c r="BC1513" s="395">
        <v>0</v>
      </c>
      <c r="BD1513" s="115"/>
      <c r="BE1513" s="115"/>
      <c r="BF1513" s="115"/>
      <c r="BG1513" s="115"/>
      <c r="BH1513" s="115"/>
      <c r="BI1513" s="115"/>
      <c r="BJ1513" s="115"/>
      <c r="BK1513" s="115"/>
      <c r="BQ1513" s="74" t="str">
        <f t="shared" si="836"/>
        <v xml:space="preserve"> </v>
      </c>
      <c r="BR1513" s="120" t="str">
        <f t="shared" si="837"/>
        <v xml:space="preserve"> </v>
      </c>
      <c r="BS1513" s="120" t="str">
        <f t="shared" si="838"/>
        <v xml:space="preserve"> </v>
      </c>
      <c r="BU1513" s="74" t="str">
        <f t="shared" si="839"/>
        <v xml:space="preserve"> </v>
      </c>
      <c r="BV1513" s="120" t="str">
        <f t="shared" si="840"/>
        <v xml:space="preserve"> </v>
      </c>
      <c r="BW1513" s="120" t="str">
        <f t="shared" si="841"/>
        <v xml:space="preserve">  </v>
      </c>
      <c r="BY1513" s="74" t="str">
        <f t="shared" si="842"/>
        <v xml:space="preserve"> </v>
      </c>
      <c r="BZ1513" s="120" t="str">
        <f t="shared" si="843"/>
        <v xml:space="preserve"> </v>
      </c>
      <c r="CA1513" s="120" t="str">
        <f t="shared" si="844"/>
        <v xml:space="preserve"> </v>
      </c>
      <c r="CC1513" s="115" t="str">
        <f t="shared" si="845"/>
        <v xml:space="preserve"> </v>
      </c>
      <c r="CD1513" s="120" t="str">
        <f t="shared" si="846"/>
        <v xml:space="preserve"> </v>
      </c>
      <c r="CE1513" s="417" t="str">
        <f t="shared" si="847"/>
        <v xml:space="preserve"> </v>
      </c>
      <c r="CF1513" s="115"/>
      <c r="CG1513" s="115" t="str">
        <f t="shared" si="848"/>
        <v xml:space="preserve"> </v>
      </c>
      <c r="CH1513" s="120" t="str">
        <f t="shared" si="849"/>
        <v xml:space="preserve"> </v>
      </c>
      <c r="CI1513" s="417" t="str">
        <f t="shared" si="850"/>
        <v xml:space="preserve"> </v>
      </c>
      <c r="CJ1513" s="115"/>
      <c r="CK1513" s="115" t="str">
        <f t="shared" si="851"/>
        <v xml:space="preserve"> </v>
      </c>
      <c r="CL1513" s="120" t="str">
        <f t="shared" si="852"/>
        <v xml:space="preserve"> </v>
      </c>
      <c r="CM1513" s="417" t="str">
        <f t="shared" si="819"/>
        <v xml:space="preserve"> </v>
      </c>
      <c r="IS1513" s="108">
        <v>281</v>
      </c>
    </row>
    <row r="1514" spans="2:253" s="74" customFormat="1" ht="17.100000000000001" hidden="1" customHeight="1" x14ac:dyDescent="0.25">
      <c r="B1514" s="524">
        <f>IF('KB Duct Parts'!$BL$14=2,'KB Duct Elbows'!AU18,0)</f>
        <v>0</v>
      </c>
      <c r="C1514" s="538" t="s">
        <v>978</v>
      </c>
      <c r="D1514" s="506" t="str">
        <f t="shared" si="820"/>
        <v>12014.90SS</v>
      </c>
      <c r="E1514" s="524" t="s">
        <v>871</v>
      </c>
      <c r="F1514" s="508" t="str">
        <f t="shared" si="821"/>
        <v xml:space="preserve"> </v>
      </c>
      <c r="G1514" s="537" t="s">
        <v>783</v>
      </c>
      <c r="H1514" s="524" t="s">
        <v>923</v>
      </c>
      <c r="I1514" s="1035"/>
      <c r="J1514" s="1036"/>
      <c r="K1514" s="531" t="s">
        <v>882</v>
      </c>
      <c r="L1514" s="535"/>
      <c r="M1514" s="517" t="str">
        <f t="shared" si="834"/>
        <v>Y</v>
      </c>
      <c r="N1514" s="514">
        <f t="shared" si="822"/>
        <v>390</v>
      </c>
      <c r="O1514" s="514">
        <f t="shared" si="828"/>
        <v>0</v>
      </c>
      <c r="P1514" s="680">
        <f>'KB Duct Parts'!$AE$3</f>
        <v>0</v>
      </c>
      <c r="Q1514" s="681">
        <f t="shared" si="823"/>
        <v>0</v>
      </c>
      <c r="R1514" s="682">
        <f t="shared" si="824"/>
        <v>0</v>
      </c>
      <c r="S1514" s="716">
        <f t="shared" si="825"/>
        <v>0.35</v>
      </c>
      <c r="T1514" s="679">
        <f t="shared" si="826"/>
        <v>0</v>
      </c>
      <c r="U1514" s="679">
        <f t="shared" si="827"/>
        <v>0</v>
      </c>
      <c r="Y1514" s="120"/>
      <c r="AD1514" s="80"/>
      <c r="AE1514" s="76"/>
      <c r="AF1514" s="370"/>
      <c r="AG1514" s="375"/>
      <c r="AH1514" s="379"/>
      <c r="AI1514" s="383"/>
      <c r="AJ1514" s="388"/>
      <c r="AK1514" s="392"/>
      <c r="AL1514" s="388"/>
      <c r="AM1514" s="363">
        <f t="shared" si="853"/>
        <v>1</v>
      </c>
      <c r="AN1514" s="578">
        <v>390</v>
      </c>
      <c r="AO1514" s="78">
        <f t="shared" si="835"/>
        <v>0</v>
      </c>
      <c r="AP1514" s="78">
        <f t="shared" si="829"/>
        <v>0</v>
      </c>
      <c r="AQ1514" s="78">
        <f t="shared" si="830"/>
        <v>0</v>
      </c>
      <c r="AR1514" s="78">
        <f t="shared" si="831"/>
        <v>0</v>
      </c>
      <c r="AS1514" s="78">
        <f t="shared" si="832"/>
        <v>0</v>
      </c>
      <c r="AT1514" s="78">
        <f t="shared" si="833"/>
        <v>0</v>
      </c>
      <c r="AU1514" s="74" t="s">
        <v>717</v>
      </c>
      <c r="AV1514" s="115"/>
      <c r="AW1514" s="395"/>
      <c r="AX1514" s="395">
        <v>0</v>
      </c>
      <c r="AY1514" s="395">
        <v>0</v>
      </c>
      <c r="AZ1514" s="395">
        <v>0</v>
      </c>
      <c r="BA1514" s="395">
        <v>0</v>
      </c>
      <c r="BB1514" s="395">
        <v>0</v>
      </c>
      <c r="BC1514" s="395">
        <v>0</v>
      </c>
      <c r="BD1514" s="115"/>
      <c r="BE1514" s="115"/>
      <c r="BF1514" s="115"/>
      <c r="BG1514" s="115"/>
      <c r="BH1514" s="115"/>
      <c r="BI1514" s="115"/>
      <c r="BJ1514" s="115"/>
      <c r="BK1514" s="115"/>
      <c r="BQ1514" s="74" t="str">
        <f t="shared" si="836"/>
        <v xml:space="preserve"> </v>
      </c>
      <c r="BR1514" s="120" t="str">
        <f t="shared" si="837"/>
        <v xml:space="preserve"> </v>
      </c>
      <c r="BS1514" s="120" t="str">
        <f t="shared" si="838"/>
        <v xml:space="preserve"> </v>
      </c>
      <c r="BU1514" s="74" t="str">
        <f t="shared" si="839"/>
        <v xml:space="preserve"> </v>
      </c>
      <c r="BV1514" s="120" t="str">
        <f t="shared" si="840"/>
        <v xml:space="preserve"> </v>
      </c>
      <c r="BW1514" s="120" t="str">
        <f t="shared" si="841"/>
        <v xml:space="preserve">  </v>
      </c>
      <c r="BY1514" s="74" t="str">
        <f t="shared" si="842"/>
        <v xml:space="preserve"> </v>
      </c>
      <c r="BZ1514" s="120" t="str">
        <f t="shared" si="843"/>
        <v xml:space="preserve"> </v>
      </c>
      <c r="CA1514" s="120" t="str">
        <f t="shared" si="844"/>
        <v xml:space="preserve"> </v>
      </c>
      <c r="CC1514" s="115" t="str">
        <f t="shared" si="845"/>
        <v xml:space="preserve"> </v>
      </c>
      <c r="CD1514" s="120" t="str">
        <f t="shared" si="846"/>
        <v xml:space="preserve"> </v>
      </c>
      <c r="CE1514" s="417" t="str">
        <f t="shared" si="847"/>
        <v xml:space="preserve"> </v>
      </c>
      <c r="CF1514" s="115"/>
      <c r="CG1514" s="115" t="str">
        <f t="shared" si="848"/>
        <v xml:space="preserve"> </v>
      </c>
      <c r="CH1514" s="120" t="str">
        <f t="shared" si="849"/>
        <v xml:space="preserve"> </v>
      </c>
      <c r="CI1514" s="417" t="str">
        <f t="shared" si="850"/>
        <v xml:space="preserve"> </v>
      </c>
      <c r="CJ1514" s="115"/>
      <c r="CK1514" s="115" t="str">
        <f t="shared" si="851"/>
        <v xml:space="preserve"> </v>
      </c>
      <c r="CL1514" s="120" t="str">
        <f t="shared" si="852"/>
        <v xml:space="preserve"> </v>
      </c>
      <c r="CM1514" s="417" t="str">
        <f t="shared" si="819"/>
        <v xml:space="preserve"> </v>
      </c>
      <c r="IS1514" s="108">
        <v>290</v>
      </c>
    </row>
    <row r="1515" spans="2:253" s="74" customFormat="1" ht="17.100000000000001" hidden="1" customHeight="1" x14ac:dyDescent="0.25">
      <c r="B1515" s="524">
        <f>IF('KB Duct Parts'!$BL$14=2,'KB Duct Elbows'!AU19,0)</f>
        <v>0</v>
      </c>
      <c r="C1515" s="538" t="s">
        <v>979</v>
      </c>
      <c r="D1515" s="506" t="str">
        <f t="shared" si="820"/>
        <v>12015.90SS</v>
      </c>
      <c r="E1515" s="524" t="s">
        <v>872</v>
      </c>
      <c r="F1515" s="508" t="str">
        <f t="shared" si="821"/>
        <v xml:space="preserve"> </v>
      </c>
      <c r="G1515" s="537" t="s">
        <v>783</v>
      </c>
      <c r="H1515" s="524" t="s">
        <v>923</v>
      </c>
      <c r="I1515" s="1035"/>
      <c r="J1515" s="1036"/>
      <c r="K1515" s="531" t="s">
        <v>882</v>
      </c>
      <c r="L1515" s="535"/>
      <c r="M1515" s="517" t="str">
        <f t="shared" si="834"/>
        <v>Y</v>
      </c>
      <c r="N1515" s="514">
        <f t="shared" si="822"/>
        <v>394.1</v>
      </c>
      <c r="O1515" s="514">
        <f t="shared" si="828"/>
        <v>0</v>
      </c>
      <c r="P1515" s="680">
        <f>'KB Duct Parts'!$AE$3</f>
        <v>0</v>
      </c>
      <c r="Q1515" s="681">
        <f t="shared" si="823"/>
        <v>0</v>
      </c>
      <c r="R1515" s="682">
        <f t="shared" si="824"/>
        <v>0</v>
      </c>
      <c r="S1515" s="716">
        <f t="shared" si="825"/>
        <v>0.35</v>
      </c>
      <c r="T1515" s="679">
        <f t="shared" si="826"/>
        <v>0</v>
      </c>
      <c r="U1515" s="679">
        <f t="shared" si="827"/>
        <v>0</v>
      </c>
      <c r="Y1515" s="120"/>
      <c r="AD1515" s="80"/>
      <c r="AE1515" s="75"/>
      <c r="AF1515" s="370"/>
      <c r="AG1515" s="375"/>
      <c r="AH1515" s="379"/>
      <c r="AI1515" s="383"/>
      <c r="AJ1515" s="388"/>
      <c r="AK1515" s="392"/>
      <c r="AL1515" s="388"/>
      <c r="AM1515" s="363">
        <f t="shared" si="853"/>
        <v>1</v>
      </c>
      <c r="AN1515" s="578">
        <v>394.1</v>
      </c>
      <c r="AO1515" s="78">
        <f t="shared" si="835"/>
        <v>0</v>
      </c>
      <c r="AP1515" s="78">
        <f t="shared" si="829"/>
        <v>0</v>
      </c>
      <c r="AQ1515" s="78">
        <f t="shared" si="830"/>
        <v>0</v>
      </c>
      <c r="AR1515" s="78">
        <f t="shared" si="831"/>
        <v>0</v>
      </c>
      <c r="AS1515" s="78">
        <f t="shared" si="832"/>
        <v>0</v>
      </c>
      <c r="AT1515" s="78">
        <f t="shared" si="833"/>
        <v>0</v>
      </c>
      <c r="AU1515" s="74" t="s">
        <v>717</v>
      </c>
      <c r="AV1515" s="115"/>
      <c r="AW1515" s="395"/>
      <c r="AX1515" s="395">
        <v>0</v>
      </c>
      <c r="AY1515" s="395">
        <v>0</v>
      </c>
      <c r="AZ1515" s="395">
        <v>0</v>
      </c>
      <c r="BA1515" s="395">
        <v>0</v>
      </c>
      <c r="BB1515" s="395">
        <v>0</v>
      </c>
      <c r="BC1515" s="395">
        <v>0</v>
      </c>
      <c r="BD1515" s="115"/>
      <c r="BE1515" s="115"/>
      <c r="BF1515" s="115"/>
      <c r="BG1515" s="115"/>
      <c r="BH1515" s="115"/>
      <c r="BI1515" s="115"/>
      <c r="BJ1515" s="115"/>
      <c r="BK1515" s="115"/>
      <c r="BQ1515" s="74" t="str">
        <f t="shared" si="836"/>
        <v xml:space="preserve"> </v>
      </c>
      <c r="BR1515" s="120" t="str">
        <f t="shared" si="837"/>
        <v xml:space="preserve"> </v>
      </c>
      <c r="BS1515" s="120" t="str">
        <f t="shared" si="838"/>
        <v xml:space="preserve"> </v>
      </c>
      <c r="BU1515" s="74" t="str">
        <f t="shared" si="839"/>
        <v xml:space="preserve"> </v>
      </c>
      <c r="BV1515" s="120" t="str">
        <f t="shared" si="840"/>
        <v xml:space="preserve"> </v>
      </c>
      <c r="BW1515" s="120" t="str">
        <f t="shared" si="841"/>
        <v xml:space="preserve">  </v>
      </c>
      <c r="BY1515" s="74" t="str">
        <f t="shared" si="842"/>
        <v xml:space="preserve"> </v>
      </c>
      <c r="BZ1515" s="120" t="str">
        <f t="shared" si="843"/>
        <v xml:space="preserve"> </v>
      </c>
      <c r="CA1515" s="120" t="str">
        <f t="shared" si="844"/>
        <v xml:space="preserve"> </v>
      </c>
      <c r="CC1515" s="115" t="str">
        <f t="shared" si="845"/>
        <v xml:space="preserve"> </v>
      </c>
      <c r="CD1515" s="120" t="str">
        <f t="shared" si="846"/>
        <v xml:space="preserve"> </v>
      </c>
      <c r="CE1515" s="417" t="str">
        <f t="shared" si="847"/>
        <v xml:space="preserve"> </v>
      </c>
      <c r="CF1515" s="115"/>
      <c r="CG1515" s="115" t="str">
        <f t="shared" si="848"/>
        <v xml:space="preserve"> </v>
      </c>
      <c r="CH1515" s="120" t="str">
        <f t="shared" si="849"/>
        <v xml:space="preserve"> </v>
      </c>
      <c r="CI1515" s="417" t="str">
        <f t="shared" si="850"/>
        <v xml:space="preserve"> </v>
      </c>
      <c r="CJ1515" s="115"/>
      <c r="CK1515" s="115" t="str">
        <f t="shared" si="851"/>
        <v xml:space="preserve"> </v>
      </c>
      <c r="CL1515" s="120" t="str">
        <f t="shared" si="852"/>
        <v xml:space="preserve"> </v>
      </c>
      <c r="CM1515" s="417" t="str">
        <f t="shared" ref="CM1515:CM1578" si="854">IF(AT1515&gt;0,AT1515," ")</f>
        <v xml:space="preserve"> </v>
      </c>
      <c r="IS1515" s="108">
        <v>293</v>
      </c>
    </row>
    <row r="1516" spans="2:253" s="74" customFormat="1" ht="17.100000000000001" hidden="1" customHeight="1" x14ac:dyDescent="0.25">
      <c r="B1516" s="524">
        <f>IF('KB Duct Parts'!$BL$14=2,'KB Duct Elbows'!AU20,0)</f>
        <v>0</v>
      </c>
      <c r="C1516" s="538" t="s">
        <v>980</v>
      </c>
      <c r="D1516" s="506" t="str">
        <f t="shared" si="820"/>
        <v>12016.90SS</v>
      </c>
      <c r="E1516" s="524" t="s">
        <v>873</v>
      </c>
      <c r="F1516" s="508" t="str">
        <f t="shared" si="821"/>
        <v xml:space="preserve"> </v>
      </c>
      <c r="G1516" s="537" t="s">
        <v>783</v>
      </c>
      <c r="H1516" s="524" t="s">
        <v>923</v>
      </c>
      <c r="I1516" s="1035"/>
      <c r="J1516" s="1036"/>
      <c r="K1516" s="531" t="s">
        <v>882</v>
      </c>
      <c r="L1516" s="535"/>
      <c r="M1516" s="517" t="str">
        <f t="shared" si="834"/>
        <v>Y</v>
      </c>
      <c r="N1516" s="514">
        <f t="shared" si="822"/>
        <v>399.4</v>
      </c>
      <c r="O1516" s="514">
        <f t="shared" si="828"/>
        <v>0</v>
      </c>
      <c r="P1516" s="680">
        <f>'KB Duct Parts'!$AE$3</f>
        <v>0</v>
      </c>
      <c r="Q1516" s="681">
        <f t="shared" si="823"/>
        <v>0</v>
      </c>
      <c r="R1516" s="682">
        <f t="shared" si="824"/>
        <v>0</v>
      </c>
      <c r="S1516" s="716">
        <f t="shared" si="825"/>
        <v>0.35</v>
      </c>
      <c r="T1516" s="679">
        <f t="shared" si="826"/>
        <v>0</v>
      </c>
      <c r="U1516" s="679">
        <f t="shared" si="827"/>
        <v>0</v>
      </c>
      <c r="Y1516" s="120"/>
      <c r="AD1516" s="80"/>
      <c r="AE1516" s="76"/>
      <c r="AF1516" s="370"/>
      <c r="AG1516" s="375"/>
      <c r="AH1516" s="379"/>
      <c r="AI1516" s="383"/>
      <c r="AJ1516" s="388"/>
      <c r="AK1516" s="392"/>
      <c r="AL1516" s="388"/>
      <c r="AM1516" s="363">
        <f t="shared" si="853"/>
        <v>1</v>
      </c>
      <c r="AN1516" s="578">
        <v>399.4</v>
      </c>
      <c r="AO1516" s="78">
        <f t="shared" si="835"/>
        <v>0</v>
      </c>
      <c r="AP1516" s="78">
        <f t="shared" si="829"/>
        <v>0</v>
      </c>
      <c r="AQ1516" s="78">
        <f t="shared" si="830"/>
        <v>0</v>
      </c>
      <c r="AR1516" s="78">
        <f t="shared" si="831"/>
        <v>0</v>
      </c>
      <c r="AS1516" s="78">
        <f t="shared" si="832"/>
        <v>0</v>
      </c>
      <c r="AT1516" s="78">
        <f t="shared" si="833"/>
        <v>0</v>
      </c>
      <c r="AU1516" s="74" t="s">
        <v>717</v>
      </c>
      <c r="AV1516" s="115"/>
      <c r="AW1516" s="395"/>
      <c r="AX1516" s="395">
        <v>0</v>
      </c>
      <c r="AY1516" s="395">
        <v>0</v>
      </c>
      <c r="AZ1516" s="395">
        <v>0</v>
      </c>
      <c r="BA1516" s="395">
        <v>0</v>
      </c>
      <c r="BB1516" s="395">
        <v>0</v>
      </c>
      <c r="BC1516" s="395">
        <v>0</v>
      </c>
      <c r="BD1516" s="115"/>
      <c r="BE1516" s="115"/>
      <c r="BF1516" s="115"/>
      <c r="BG1516" s="115"/>
      <c r="BH1516" s="115"/>
      <c r="BI1516" s="115"/>
      <c r="BJ1516" s="115"/>
      <c r="BK1516" s="115"/>
      <c r="BQ1516" s="74" t="str">
        <f t="shared" si="836"/>
        <v xml:space="preserve"> </v>
      </c>
      <c r="BR1516" s="120" t="str">
        <f t="shared" si="837"/>
        <v xml:space="preserve"> </v>
      </c>
      <c r="BS1516" s="120" t="str">
        <f t="shared" si="838"/>
        <v xml:space="preserve"> </v>
      </c>
      <c r="BU1516" s="74" t="str">
        <f t="shared" si="839"/>
        <v xml:space="preserve"> </v>
      </c>
      <c r="BV1516" s="120" t="str">
        <f t="shared" si="840"/>
        <v xml:space="preserve"> </v>
      </c>
      <c r="BW1516" s="120" t="str">
        <f t="shared" si="841"/>
        <v xml:space="preserve">  </v>
      </c>
      <c r="BY1516" s="74" t="str">
        <f t="shared" si="842"/>
        <v xml:space="preserve"> </v>
      </c>
      <c r="BZ1516" s="120" t="str">
        <f t="shared" si="843"/>
        <v xml:space="preserve"> </v>
      </c>
      <c r="CA1516" s="120" t="str">
        <f t="shared" si="844"/>
        <v xml:space="preserve"> </v>
      </c>
      <c r="CC1516" s="115" t="str">
        <f t="shared" si="845"/>
        <v xml:space="preserve"> </v>
      </c>
      <c r="CD1516" s="120" t="str">
        <f t="shared" si="846"/>
        <v xml:space="preserve"> </v>
      </c>
      <c r="CE1516" s="417" t="str">
        <f t="shared" si="847"/>
        <v xml:space="preserve"> </v>
      </c>
      <c r="CF1516" s="115"/>
      <c r="CG1516" s="115" t="str">
        <f t="shared" si="848"/>
        <v xml:space="preserve"> </v>
      </c>
      <c r="CH1516" s="120" t="str">
        <f t="shared" si="849"/>
        <v xml:space="preserve"> </v>
      </c>
      <c r="CI1516" s="417" t="str">
        <f t="shared" si="850"/>
        <v xml:space="preserve"> </v>
      </c>
      <c r="CJ1516" s="115"/>
      <c r="CK1516" s="115" t="str">
        <f t="shared" si="851"/>
        <v xml:space="preserve"> </v>
      </c>
      <c r="CL1516" s="120" t="str">
        <f t="shared" si="852"/>
        <v xml:space="preserve"> </v>
      </c>
      <c r="CM1516" s="417" t="str">
        <f t="shared" si="854"/>
        <v xml:space="preserve"> </v>
      </c>
      <c r="IS1516" s="108">
        <v>297</v>
      </c>
    </row>
    <row r="1517" spans="2:253" s="74" customFormat="1" ht="17.100000000000001" hidden="1" customHeight="1" x14ac:dyDescent="0.25">
      <c r="B1517" s="524">
        <f>IF('KB Duct Parts'!$BL$14=2,'KB Duct Elbows'!AU21,0)</f>
        <v>0</v>
      </c>
      <c r="C1517" s="538" t="s">
        <v>981</v>
      </c>
      <c r="D1517" s="506" t="str">
        <f t="shared" si="820"/>
        <v>12017.90SS</v>
      </c>
      <c r="E1517" s="524" t="s">
        <v>874</v>
      </c>
      <c r="F1517" s="508" t="str">
        <f t="shared" si="821"/>
        <v xml:space="preserve"> </v>
      </c>
      <c r="G1517" s="537" t="s">
        <v>783</v>
      </c>
      <c r="H1517" s="524" t="s">
        <v>923</v>
      </c>
      <c r="I1517" s="1035"/>
      <c r="J1517" s="1036"/>
      <c r="K1517" s="531" t="s">
        <v>882</v>
      </c>
      <c r="L1517" s="535"/>
      <c r="M1517" s="517" t="str">
        <f t="shared" si="834"/>
        <v>Y</v>
      </c>
      <c r="N1517" s="514">
        <f t="shared" si="822"/>
        <v>480.1</v>
      </c>
      <c r="O1517" s="514">
        <f t="shared" si="828"/>
        <v>0</v>
      </c>
      <c r="P1517" s="680">
        <f>'KB Duct Parts'!$AE$3</f>
        <v>0</v>
      </c>
      <c r="Q1517" s="681">
        <f t="shared" si="823"/>
        <v>0</v>
      </c>
      <c r="R1517" s="682">
        <f t="shared" si="824"/>
        <v>0</v>
      </c>
      <c r="S1517" s="716">
        <f t="shared" si="825"/>
        <v>0.35</v>
      </c>
      <c r="T1517" s="679">
        <f t="shared" si="826"/>
        <v>0</v>
      </c>
      <c r="U1517" s="679">
        <f t="shared" si="827"/>
        <v>0</v>
      </c>
      <c r="Y1517" s="120"/>
      <c r="AD1517" s="80"/>
      <c r="AE1517" s="75"/>
      <c r="AF1517" s="370"/>
      <c r="AG1517" s="375"/>
      <c r="AH1517" s="379"/>
      <c r="AI1517" s="383"/>
      <c r="AJ1517" s="388"/>
      <c r="AK1517" s="392"/>
      <c r="AL1517" s="388"/>
      <c r="AM1517" s="363">
        <f t="shared" si="853"/>
        <v>1</v>
      </c>
      <c r="AN1517" s="578">
        <v>480.1</v>
      </c>
      <c r="AO1517" s="78">
        <f t="shared" si="835"/>
        <v>0</v>
      </c>
      <c r="AP1517" s="78">
        <f t="shared" si="829"/>
        <v>0</v>
      </c>
      <c r="AQ1517" s="78">
        <f t="shared" si="830"/>
        <v>0</v>
      </c>
      <c r="AR1517" s="78">
        <f t="shared" si="831"/>
        <v>0</v>
      </c>
      <c r="AS1517" s="78">
        <f t="shared" si="832"/>
        <v>0</v>
      </c>
      <c r="AT1517" s="78">
        <f t="shared" si="833"/>
        <v>0</v>
      </c>
      <c r="AU1517" s="74" t="s">
        <v>717</v>
      </c>
      <c r="AV1517" s="115"/>
      <c r="AW1517" s="395"/>
      <c r="AX1517" s="395">
        <v>0</v>
      </c>
      <c r="AY1517" s="395">
        <v>0</v>
      </c>
      <c r="AZ1517" s="395">
        <v>0</v>
      </c>
      <c r="BA1517" s="395">
        <v>0</v>
      </c>
      <c r="BB1517" s="395">
        <v>0</v>
      </c>
      <c r="BC1517" s="395">
        <v>0</v>
      </c>
      <c r="BD1517" s="115"/>
      <c r="BE1517" s="115"/>
      <c r="BF1517" s="115"/>
      <c r="BG1517" s="115"/>
      <c r="BH1517" s="115"/>
      <c r="BI1517" s="115"/>
      <c r="BJ1517" s="115"/>
      <c r="BK1517" s="115"/>
      <c r="BQ1517" s="74" t="str">
        <f t="shared" si="836"/>
        <v xml:space="preserve"> </v>
      </c>
      <c r="BR1517" s="120" t="str">
        <f t="shared" si="837"/>
        <v xml:space="preserve"> </v>
      </c>
      <c r="BS1517" s="120" t="str">
        <f t="shared" si="838"/>
        <v xml:space="preserve"> </v>
      </c>
      <c r="BU1517" s="74" t="str">
        <f t="shared" si="839"/>
        <v xml:space="preserve"> </v>
      </c>
      <c r="BV1517" s="120" t="str">
        <f t="shared" si="840"/>
        <v xml:space="preserve"> </v>
      </c>
      <c r="BW1517" s="120" t="str">
        <f t="shared" si="841"/>
        <v xml:space="preserve">  </v>
      </c>
      <c r="BY1517" s="74" t="str">
        <f t="shared" si="842"/>
        <v xml:space="preserve"> </v>
      </c>
      <c r="BZ1517" s="120" t="str">
        <f t="shared" si="843"/>
        <v xml:space="preserve"> </v>
      </c>
      <c r="CA1517" s="120" t="str">
        <f t="shared" si="844"/>
        <v xml:space="preserve"> </v>
      </c>
      <c r="CC1517" s="115" t="str">
        <f t="shared" si="845"/>
        <v xml:space="preserve"> </v>
      </c>
      <c r="CD1517" s="120" t="str">
        <f t="shared" si="846"/>
        <v xml:space="preserve"> </v>
      </c>
      <c r="CE1517" s="417" t="str">
        <f t="shared" si="847"/>
        <v xml:space="preserve"> </v>
      </c>
      <c r="CF1517" s="115"/>
      <c r="CG1517" s="115" t="str">
        <f t="shared" si="848"/>
        <v xml:space="preserve"> </v>
      </c>
      <c r="CH1517" s="120" t="str">
        <f t="shared" si="849"/>
        <v xml:space="preserve"> </v>
      </c>
      <c r="CI1517" s="417" t="str">
        <f t="shared" si="850"/>
        <v xml:space="preserve"> </v>
      </c>
      <c r="CJ1517" s="115"/>
      <c r="CK1517" s="115" t="str">
        <f t="shared" si="851"/>
        <v xml:space="preserve"> </v>
      </c>
      <c r="CL1517" s="120" t="str">
        <f t="shared" si="852"/>
        <v xml:space="preserve"> </v>
      </c>
      <c r="CM1517" s="417" t="str">
        <f t="shared" si="854"/>
        <v xml:space="preserve"> </v>
      </c>
      <c r="IS1517" s="108">
        <v>357</v>
      </c>
    </row>
    <row r="1518" spans="2:253" s="74" customFormat="1" ht="17.100000000000001" hidden="1" customHeight="1" x14ac:dyDescent="0.25">
      <c r="B1518" s="524">
        <f>IF('KB Duct Parts'!$BL$14=2,'KB Duct Elbows'!AU22,0)</f>
        <v>0</v>
      </c>
      <c r="C1518" s="538" t="s">
        <v>982</v>
      </c>
      <c r="D1518" s="506" t="str">
        <f t="shared" si="820"/>
        <v>12018.90SS</v>
      </c>
      <c r="E1518" s="524" t="s">
        <v>875</v>
      </c>
      <c r="F1518" s="508" t="str">
        <f t="shared" si="821"/>
        <v xml:space="preserve"> </v>
      </c>
      <c r="G1518" s="537" t="s">
        <v>783</v>
      </c>
      <c r="H1518" s="524" t="s">
        <v>923</v>
      </c>
      <c r="I1518" s="1035"/>
      <c r="J1518" s="1036"/>
      <c r="K1518" s="531" t="s">
        <v>882</v>
      </c>
      <c r="L1518" s="535"/>
      <c r="M1518" s="517" t="str">
        <f t="shared" si="834"/>
        <v>Y</v>
      </c>
      <c r="N1518" s="514">
        <f t="shared" si="822"/>
        <v>562.20000000000005</v>
      </c>
      <c r="O1518" s="514">
        <f t="shared" si="828"/>
        <v>0</v>
      </c>
      <c r="P1518" s="680">
        <f>'KB Duct Parts'!$AE$3</f>
        <v>0</v>
      </c>
      <c r="Q1518" s="681">
        <f t="shared" si="823"/>
        <v>0</v>
      </c>
      <c r="R1518" s="682">
        <f t="shared" si="824"/>
        <v>0</v>
      </c>
      <c r="S1518" s="716">
        <f t="shared" si="825"/>
        <v>0.35</v>
      </c>
      <c r="T1518" s="679">
        <f t="shared" si="826"/>
        <v>0</v>
      </c>
      <c r="U1518" s="679">
        <f t="shared" si="827"/>
        <v>0</v>
      </c>
      <c r="Y1518" s="120"/>
      <c r="AD1518" s="80"/>
      <c r="AE1518" s="75"/>
      <c r="AF1518" s="370"/>
      <c r="AG1518" s="375"/>
      <c r="AH1518" s="379"/>
      <c r="AI1518" s="383"/>
      <c r="AJ1518" s="388"/>
      <c r="AK1518" s="392"/>
      <c r="AL1518" s="388"/>
      <c r="AM1518" s="363">
        <f t="shared" si="853"/>
        <v>1</v>
      </c>
      <c r="AN1518" s="578">
        <v>562.20000000000005</v>
      </c>
      <c r="AO1518" s="78">
        <f t="shared" si="835"/>
        <v>0</v>
      </c>
      <c r="AP1518" s="78">
        <f t="shared" si="829"/>
        <v>0</v>
      </c>
      <c r="AQ1518" s="78">
        <f t="shared" si="830"/>
        <v>0</v>
      </c>
      <c r="AR1518" s="78">
        <f t="shared" si="831"/>
        <v>0</v>
      </c>
      <c r="AS1518" s="78">
        <f t="shared" si="832"/>
        <v>0</v>
      </c>
      <c r="AT1518" s="78">
        <f t="shared" si="833"/>
        <v>0</v>
      </c>
      <c r="AU1518" s="74" t="s">
        <v>717</v>
      </c>
      <c r="AV1518" s="115"/>
      <c r="AW1518" s="395"/>
      <c r="AX1518" s="395">
        <v>0</v>
      </c>
      <c r="AY1518" s="395">
        <v>0</v>
      </c>
      <c r="AZ1518" s="395">
        <v>0</v>
      </c>
      <c r="BA1518" s="395">
        <v>0</v>
      </c>
      <c r="BB1518" s="395">
        <v>0</v>
      </c>
      <c r="BC1518" s="395">
        <v>0</v>
      </c>
      <c r="BD1518" s="115"/>
      <c r="BE1518" s="115"/>
      <c r="BF1518" s="115"/>
      <c r="BG1518" s="115"/>
      <c r="BH1518" s="115"/>
      <c r="BI1518" s="115"/>
      <c r="BJ1518" s="115"/>
      <c r="BK1518" s="115"/>
      <c r="BQ1518" s="74" t="str">
        <f t="shared" si="836"/>
        <v xml:space="preserve"> </v>
      </c>
      <c r="BR1518" s="120" t="str">
        <f t="shared" si="837"/>
        <v xml:space="preserve"> </v>
      </c>
      <c r="BS1518" s="120" t="str">
        <f t="shared" si="838"/>
        <v xml:space="preserve"> </v>
      </c>
      <c r="BU1518" s="74" t="str">
        <f t="shared" si="839"/>
        <v xml:space="preserve"> </v>
      </c>
      <c r="BV1518" s="120" t="str">
        <f t="shared" si="840"/>
        <v xml:space="preserve"> </v>
      </c>
      <c r="BW1518" s="120" t="str">
        <f t="shared" si="841"/>
        <v xml:space="preserve">  </v>
      </c>
      <c r="BY1518" s="74" t="str">
        <f t="shared" si="842"/>
        <v xml:space="preserve"> </v>
      </c>
      <c r="BZ1518" s="120" t="str">
        <f t="shared" si="843"/>
        <v xml:space="preserve"> </v>
      </c>
      <c r="CA1518" s="120" t="str">
        <f t="shared" si="844"/>
        <v xml:space="preserve"> </v>
      </c>
      <c r="CC1518" s="115" t="str">
        <f t="shared" si="845"/>
        <v xml:space="preserve"> </v>
      </c>
      <c r="CD1518" s="120" t="str">
        <f t="shared" si="846"/>
        <v xml:space="preserve"> </v>
      </c>
      <c r="CE1518" s="417" t="str">
        <f t="shared" si="847"/>
        <v xml:space="preserve"> </v>
      </c>
      <c r="CF1518" s="115"/>
      <c r="CG1518" s="115" t="str">
        <f t="shared" si="848"/>
        <v xml:space="preserve"> </v>
      </c>
      <c r="CH1518" s="120" t="str">
        <f t="shared" si="849"/>
        <v xml:space="preserve"> </v>
      </c>
      <c r="CI1518" s="417" t="str">
        <f t="shared" si="850"/>
        <v xml:space="preserve"> </v>
      </c>
      <c r="CJ1518" s="115"/>
      <c r="CK1518" s="115" t="str">
        <f t="shared" si="851"/>
        <v xml:space="preserve"> </v>
      </c>
      <c r="CL1518" s="120" t="str">
        <f t="shared" si="852"/>
        <v xml:space="preserve"> </v>
      </c>
      <c r="CM1518" s="417" t="str">
        <f t="shared" si="854"/>
        <v xml:space="preserve"> </v>
      </c>
      <c r="IS1518" s="108">
        <v>418</v>
      </c>
    </row>
    <row r="1519" spans="2:253" s="74" customFormat="1" ht="17.100000000000001" hidden="1" customHeight="1" x14ac:dyDescent="0.25">
      <c r="B1519" s="524">
        <f>IF('KB Duct Parts'!$BL$14=2,'KB Duct Elbows'!AU23,0)</f>
        <v>0</v>
      </c>
      <c r="C1519" s="538" t="s">
        <v>983</v>
      </c>
      <c r="D1519" s="506" t="str">
        <f t="shared" si="820"/>
        <v>12019.90SS</v>
      </c>
      <c r="E1519" s="524" t="s">
        <v>876</v>
      </c>
      <c r="F1519" s="508" t="str">
        <f t="shared" si="821"/>
        <v xml:space="preserve"> </v>
      </c>
      <c r="G1519" s="537" t="s">
        <v>783</v>
      </c>
      <c r="H1519" s="524" t="s">
        <v>923</v>
      </c>
      <c r="I1519" s="1035"/>
      <c r="J1519" s="1036"/>
      <c r="K1519" s="531" t="s">
        <v>882</v>
      </c>
      <c r="L1519" s="535"/>
      <c r="M1519" s="517" t="str">
        <f t="shared" si="834"/>
        <v>Y</v>
      </c>
      <c r="N1519" s="514">
        <f t="shared" si="822"/>
        <v>607.9</v>
      </c>
      <c r="O1519" s="514">
        <f t="shared" si="828"/>
        <v>0</v>
      </c>
      <c r="P1519" s="680">
        <f>'KB Duct Parts'!$AE$3</f>
        <v>0</v>
      </c>
      <c r="Q1519" s="681">
        <f t="shared" si="823"/>
        <v>0</v>
      </c>
      <c r="R1519" s="682">
        <f t="shared" si="824"/>
        <v>0</v>
      </c>
      <c r="S1519" s="716">
        <f t="shared" si="825"/>
        <v>0.35</v>
      </c>
      <c r="T1519" s="679">
        <f t="shared" si="826"/>
        <v>0</v>
      </c>
      <c r="U1519" s="679">
        <f t="shared" si="827"/>
        <v>0</v>
      </c>
      <c r="Y1519" s="120"/>
      <c r="AD1519" s="80"/>
      <c r="AE1519" s="75"/>
      <c r="AF1519" s="370"/>
      <c r="AG1519" s="375"/>
      <c r="AH1519" s="379"/>
      <c r="AI1519" s="383"/>
      <c r="AJ1519" s="388"/>
      <c r="AK1519" s="392"/>
      <c r="AL1519" s="388"/>
      <c r="AM1519" s="363">
        <f t="shared" si="853"/>
        <v>1</v>
      </c>
      <c r="AN1519" s="578">
        <v>607.9</v>
      </c>
      <c r="AO1519" s="78">
        <f t="shared" si="835"/>
        <v>0</v>
      </c>
      <c r="AP1519" s="78">
        <f t="shared" si="829"/>
        <v>0</v>
      </c>
      <c r="AQ1519" s="78">
        <f t="shared" si="830"/>
        <v>0</v>
      </c>
      <c r="AR1519" s="78">
        <f t="shared" si="831"/>
        <v>0</v>
      </c>
      <c r="AS1519" s="78">
        <f t="shared" si="832"/>
        <v>0</v>
      </c>
      <c r="AT1519" s="78">
        <f t="shared" si="833"/>
        <v>0</v>
      </c>
      <c r="AU1519" s="74" t="s">
        <v>717</v>
      </c>
      <c r="AV1519" s="115"/>
      <c r="AW1519" s="395"/>
      <c r="AX1519" s="395">
        <v>0</v>
      </c>
      <c r="AY1519" s="395">
        <v>0</v>
      </c>
      <c r="AZ1519" s="395">
        <v>0</v>
      </c>
      <c r="BA1519" s="395">
        <v>0</v>
      </c>
      <c r="BB1519" s="395">
        <v>0</v>
      </c>
      <c r="BC1519" s="395">
        <v>0</v>
      </c>
      <c r="BD1519" s="115"/>
      <c r="BE1519" s="115"/>
      <c r="BF1519" s="115"/>
      <c r="BG1519" s="115"/>
      <c r="BH1519" s="115"/>
      <c r="BI1519" s="115"/>
      <c r="BJ1519" s="115"/>
      <c r="BK1519" s="115"/>
      <c r="BQ1519" s="74" t="str">
        <f t="shared" si="836"/>
        <v xml:space="preserve"> </v>
      </c>
      <c r="BR1519" s="120" t="str">
        <f t="shared" si="837"/>
        <v xml:space="preserve"> </v>
      </c>
      <c r="BS1519" s="120" t="str">
        <f t="shared" si="838"/>
        <v xml:space="preserve"> </v>
      </c>
      <c r="BU1519" s="74" t="str">
        <f t="shared" si="839"/>
        <v xml:space="preserve"> </v>
      </c>
      <c r="BV1519" s="120" t="str">
        <f t="shared" si="840"/>
        <v xml:space="preserve"> </v>
      </c>
      <c r="BW1519" s="120" t="str">
        <f t="shared" si="841"/>
        <v xml:space="preserve">  </v>
      </c>
      <c r="BY1519" s="74" t="str">
        <f t="shared" si="842"/>
        <v xml:space="preserve"> </v>
      </c>
      <c r="BZ1519" s="120" t="str">
        <f t="shared" si="843"/>
        <v xml:space="preserve"> </v>
      </c>
      <c r="CA1519" s="120" t="str">
        <f t="shared" si="844"/>
        <v xml:space="preserve"> </v>
      </c>
      <c r="CC1519" s="115" t="str">
        <f t="shared" si="845"/>
        <v xml:space="preserve"> </v>
      </c>
      <c r="CD1519" s="120" t="str">
        <f t="shared" si="846"/>
        <v xml:space="preserve"> </v>
      </c>
      <c r="CE1519" s="417" t="str">
        <f t="shared" si="847"/>
        <v xml:space="preserve"> </v>
      </c>
      <c r="CF1519" s="115"/>
      <c r="CG1519" s="115" t="str">
        <f t="shared" si="848"/>
        <v xml:space="preserve"> </v>
      </c>
      <c r="CH1519" s="120" t="str">
        <f t="shared" si="849"/>
        <v xml:space="preserve"> </v>
      </c>
      <c r="CI1519" s="417" t="str">
        <f t="shared" si="850"/>
        <v xml:space="preserve"> </v>
      </c>
      <c r="CJ1519" s="115"/>
      <c r="CK1519" s="115" t="str">
        <f t="shared" si="851"/>
        <v xml:space="preserve"> </v>
      </c>
      <c r="CL1519" s="120" t="str">
        <f t="shared" si="852"/>
        <v xml:space="preserve"> </v>
      </c>
      <c r="CM1519" s="417" t="str">
        <f t="shared" si="854"/>
        <v xml:space="preserve"> </v>
      </c>
      <c r="IS1519" s="108">
        <v>452</v>
      </c>
    </row>
    <row r="1520" spans="2:253" s="74" customFormat="1" ht="17.100000000000001" hidden="1" customHeight="1" x14ac:dyDescent="0.25">
      <c r="B1520" s="524">
        <f>IF('KB Duct Parts'!$BL$14=2,'KB Duct Elbows'!AU24,0)</f>
        <v>0</v>
      </c>
      <c r="C1520" s="538" t="s">
        <v>984</v>
      </c>
      <c r="D1520" s="506" t="str">
        <f t="shared" si="820"/>
        <v>12020.90SS</v>
      </c>
      <c r="E1520" s="524" t="s">
        <v>877</v>
      </c>
      <c r="F1520" s="508" t="str">
        <f t="shared" si="821"/>
        <v xml:space="preserve"> </v>
      </c>
      <c r="G1520" s="537" t="s">
        <v>783</v>
      </c>
      <c r="H1520" s="524" t="s">
        <v>923</v>
      </c>
      <c r="I1520" s="1035"/>
      <c r="J1520" s="1036"/>
      <c r="K1520" s="531" t="s">
        <v>882</v>
      </c>
      <c r="L1520" s="535"/>
      <c r="M1520" s="517" t="str">
        <f t="shared" si="834"/>
        <v>Y</v>
      </c>
      <c r="N1520" s="514">
        <f t="shared" si="822"/>
        <v>654.9</v>
      </c>
      <c r="O1520" s="514">
        <f t="shared" si="828"/>
        <v>0</v>
      </c>
      <c r="P1520" s="680">
        <f>'KB Duct Parts'!$AE$3</f>
        <v>0</v>
      </c>
      <c r="Q1520" s="681">
        <f t="shared" si="823"/>
        <v>0</v>
      </c>
      <c r="R1520" s="682">
        <f t="shared" si="824"/>
        <v>0</v>
      </c>
      <c r="S1520" s="716">
        <f t="shared" si="825"/>
        <v>0.35</v>
      </c>
      <c r="T1520" s="679">
        <f t="shared" si="826"/>
        <v>0</v>
      </c>
      <c r="U1520" s="679">
        <f t="shared" si="827"/>
        <v>0</v>
      </c>
      <c r="Y1520" s="120"/>
      <c r="AD1520" s="80"/>
      <c r="AE1520" s="75"/>
      <c r="AF1520" s="370"/>
      <c r="AG1520" s="375"/>
      <c r="AH1520" s="379"/>
      <c r="AI1520" s="383"/>
      <c r="AJ1520" s="388"/>
      <c r="AK1520" s="392"/>
      <c r="AL1520" s="388"/>
      <c r="AM1520" s="363">
        <f t="shared" si="853"/>
        <v>1</v>
      </c>
      <c r="AN1520" s="578">
        <v>654.9</v>
      </c>
      <c r="AO1520" s="78">
        <f t="shared" si="835"/>
        <v>0</v>
      </c>
      <c r="AP1520" s="78">
        <f t="shared" si="829"/>
        <v>0</v>
      </c>
      <c r="AQ1520" s="78">
        <f t="shared" si="830"/>
        <v>0</v>
      </c>
      <c r="AR1520" s="78">
        <f t="shared" si="831"/>
        <v>0</v>
      </c>
      <c r="AS1520" s="78">
        <f t="shared" si="832"/>
        <v>0</v>
      </c>
      <c r="AT1520" s="78">
        <f t="shared" si="833"/>
        <v>0</v>
      </c>
      <c r="AU1520" s="74" t="s">
        <v>717</v>
      </c>
      <c r="AV1520" s="115"/>
      <c r="AW1520" s="395"/>
      <c r="AX1520" s="395">
        <v>0</v>
      </c>
      <c r="AY1520" s="395">
        <v>0</v>
      </c>
      <c r="AZ1520" s="395">
        <v>0</v>
      </c>
      <c r="BA1520" s="395">
        <v>0</v>
      </c>
      <c r="BB1520" s="395">
        <v>0</v>
      </c>
      <c r="BC1520" s="395">
        <v>0</v>
      </c>
      <c r="BD1520" s="115"/>
      <c r="BE1520" s="115"/>
      <c r="BF1520" s="115"/>
      <c r="BG1520" s="115"/>
      <c r="BH1520" s="115"/>
      <c r="BI1520" s="115"/>
      <c r="BJ1520" s="115"/>
      <c r="BK1520" s="115"/>
      <c r="BQ1520" s="74" t="str">
        <f t="shared" si="836"/>
        <v xml:space="preserve"> </v>
      </c>
      <c r="BR1520" s="120" t="str">
        <f t="shared" si="837"/>
        <v xml:space="preserve"> </v>
      </c>
      <c r="BS1520" s="120" t="str">
        <f t="shared" si="838"/>
        <v xml:space="preserve"> </v>
      </c>
      <c r="BU1520" s="74" t="str">
        <f t="shared" si="839"/>
        <v xml:space="preserve"> </v>
      </c>
      <c r="BV1520" s="120" t="str">
        <f t="shared" si="840"/>
        <v xml:space="preserve"> </v>
      </c>
      <c r="BW1520" s="120" t="str">
        <f t="shared" si="841"/>
        <v xml:space="preserve">  </v>
      </c>
      <c r="BY1520" s="74" t="str">
        <f t="shared" si="842"/>
        <v xml:space="preserve"> </v>
      </c>
      <c r="BZ1520" s="120" t="str">
        <f t="shared" si="843"/>
        <v xml:space="preserve"> </v>
      </c>
      <c r="CA1520" s="120" t="str">
        <f t="shared" si="844"/>
        <v xml:space="preserve"> </v>
      </c>
      <c r="CC1520" s="115" t="str">
        <f t="shared" si="845"/>
        <v xml:space="preserve"> </v>
      </c>
      <c r="CD1520" s="120" t="str">
        <f t="shared" si="846"/>
        <v xml:space="preserve"> </v>
      </c>
      <c r="CE1520" s="417" t="str">
        <f t="shared" si="847"/>
        <v xml:space="preserve"> </v>
      </c>
      <c r="CF1520" s="115"/>
      <c r="CG1520" s="115" t="str">
        <f t="shared" si="848"/>
        <v xml:space="preserve"> </v>
      </c>
      <c r="CH1520" s="120" t="str">
        <f t="shared" si="849"/>
        <v xml:space="preserve"> </v>
      </c>
      <c r="CI1520" s="417" t="str">
        <f t="shared" si="850"/>
        <v xml:space="preserve"> </v>
      </c>
      <c r="CJ1520" s="115"/>
      <c r="CK1520" s="115" t="str">
        <f t="shared" si="851"/>
        <v xml:space="preserve"> </v>
      </c>
      <c r="CL1520" s="120" t="str">
        <f t="shared" si="852"/>
        <v xml:space="preserve"> </v>
      </c>
      <c r="CM1520" s="417" t="str">
        <f t="shared" si="854"/>
        <v xml:space="preserve"> </v>
      </c>
      <c r="IS1520" s="108">
        <v>487</v>
      </c>
    </row>
    <row r="1521" spans="2:253" s="74" customFormat="1" ht="17.100000000000001" hidden="1" customHeight="1" x14ac:dyDescent="0.25">
      <c r="B1521" s="524">
        <f>IF('KB Duct Parts'!$BL$14=2,'KB Duct Elbows'!AU25,0)</f>
        <v>0</v>
      </c>
      <c r="C1521" s="538" t="s">
        <v>985</v>
      </c>
      <c r="D1521" s="506" t="str">
        <f t="shared" si="820"/>
        <v>12022.90SS</v>
      </c>
      <c r="E1521" s="524" t="s">
        <v>878</v>
      </c>
      <c r="F1521" s="508" t="str">
        <f t="shared" si="821"/>
        <v xml:space="preserve"> </v>
      </c>
      <c r="G1521" s="537" t="s">
        <v>783</v>
      </c>
      <c r="H1521" s="524" t="s">
        <v>923</v>
      </c>
      <c r="I1521" s="1035"/>
      <c r="J1521" s="1036"/>
      <c r="K1521" s="531" t="s">
        <v>882</v>
      </c>
      <c r="L1521" s="535"/>
      <c r="M1521" s="517" t="str">
        <f t="shared" si="834"/>
        <v>Y</v>
      </c>
      <c r="N1521" s="514">
        <f t="shared" si="822"/>
        <v>843.2</v>
      </c>
      <c r="O1521" s="514">
        <f t="shared" si="828"/>
        <v>0</v>
      </c>
      <c r="P1521" s="680">
        <f>'KB Duct Parts'!$AE$3</f>
        <v>0</v>
      </c>
      <c r="Q1521" s="681">
        <f t="shared" si="823"/>
        <v>0</v>
      </c>
      <c r="R1521" s="682">
        <f t="shared" si="824"/>
        <v>0</v>
      </c>
      <c r="S1521" s="716">
        <f t="shared" si="825"/>
        <v>0.35</v>
      </c>
      <c r="T1521" s="679">
        <f t="shared" si="826"/>
        <v>0</v>
      </c>
      <c r="U1521" s="679">
        <f t="shared" si="827"/>
        <v>0</v>
      </c>
      <c r="Y1521" s="120"/>
      <c r="AD1521" s="80"/>
      <c r="AE1521" s="75"/>
      <c r="AF1521" s="370"/>
      <c r="AG1521" s="375"/>
      <c r="AH1521" s="379"/>
      <c r="AI1521" s="383"/>
      <c r="AJ1521" s="388"/>
      <c r="AK1521" s="392"/>
      <c r="AL1521" s="388"/>
      <c r="AM1521" s="363">
        <f t="shared" si="853"/>
        <v>1</v>
      </c>
      <c r="AN1521" s="578">
        <v>843.2</v>
      </c>
      <c r="AO1521" s="78">
        <f t="shared" si="835"/>
        <v>0</v>
      </c>
      <c r="AP1521" s="78">
        <f t="shared" si="829"/>
        <v>0</v>
      </c>
      <c r="AQ1521" s="78">
        <f t="shared" si="830"/>
        <v>0</v>
      </c>
      <c r="AR1521" s="78">
        <f t="shared" si="831"/>
        <v>0</v>
      </c>
      <c r="AS1521" s="78">
        <f t="shared" si="832"/>
        <v>0</v>
      </c>
      <c r="AT1521" s="78">
        <f t="shared" si="833"/>
        <v>0</v>
      </c>
      <c r="AU1521" s="74" t="s">
        <v>717</v>
      </c>
      <c r="AV1521" s="115"/>
      <c r="AW1521" s="395"/>
      <c r="AX1521" s="395">
        <v>0</v>
      </c>
      <c r="AY1521" s="395">
        <v>0</v>
      </c>
      <c r="AZ1521" s="395">
        <v>0</v>
      </c>
      <c r="BA1521" s="395">
        <v>0</v>
      </c>
      <c r="BB1521" s="395">
        <v>0</v>
      </c>
      <c r="BC1521" s="395">
        <v>0</v>
      </c>
      <c r="BD1521" s="115"/>
      <c r="BE1521" s="115"/>
      <c r="BF1521" s="115"/>
      <c r="BG1521" s="115"/>
      <c r="BH1521" s="115"/>
      <c r="BI1521" s="115"/>
      <c r="BJ1521" s="115"/>
      <c r="BK1521" s="115"/>
      <c r="BQ1521" s="74" t="str">
        <f t="shared" si="836"/>
        <v xml:space="preserve"> </v>
      </c>
      <c r="BR1521" s="120" t="str">
        <f t="shared" si="837"/>
        <v xml:space="preserve"> </v>
      </c>
      <c r="BS1521" s="120" t="str">
        <f t="shared" si="838"/>
        <v xml:space="preserve"> </v>
      </c>
      <c r="BU1521" s="74" t="str">
        <f t="shared" si="839"/>
        <v xml:space="preserve"> </v>
      </c>
      <c r="BV1521" s="120" t="str">
        <f t="shared" si="840"/>
        <v xml:space="preserve"> </v>
      </c>
      <c r="BW1521" s="120" t="str">
        <f t="shared" si="841"/>
        <v xml:space="preserve">  </v>
      </c>
      <c r="BY1521" s="74" t="str">
        <f t="shared" si="842"/>
        <v xml:space="preserve"> </v>
      </c>
      <c r="BZ1521" s="120" t="str">
        <f t="shared" si="843"/>
        <v xml:space="preserve"> </v>
      </c>
      <c r="CA1521" s="120" t="str">
        <f t="shared" si="844"/>
        <v xml:space="preserve"> </v>
      </c>
      <c r="CC1521" s="115" t="str">
        <f t="shared" si="845"/>
        <v xml:space="preserve"> </v>
      </c>
      <c r="CD1521" s="120" t="str">
        <f t="shared" si="846"/>
        <v xml:space="preserve"> </v>
      </c>
      <c r="CE1521" s="417" t="str">
        <f t="shared" si="847"/>
        <v xml:space="preserve"> </v>
      </c>
      <c r="CF1521" s="115"/>
      <c r="CG1521" s="115" t="str">
        <f t="shared" si="848"/>
        <v xml:space="preserve"> </v>
      </c>
      <c r="CH1521" s="120" t="str">
        <f t="shared" si="849"/>
        <v xml:space="preserve"> </v>
      </c>
      <c r="CI1521" s="417" t="str">
        <f t="shared" si="850"/>
        <v xml:space="preserve"> </v>
      </c>
      <c r="CJ1521" s="115"/>
      <c r="CK1521" s="115" t="str">
        <f t="shared" si="851"/>
        <v xml:space="preserve"> </v>
      </c>
      <c r="CL1521" s="120" t="str">
        <f t="shared" si="852"/>
        <v xml:space="preserve"> </v>
      </c>
      <c r="CM1521" s="417" t="str">
        <f t="shared" si="854"/>
        <v xml:space="preserve"> </v>
      </c>
      <c r="IS1521" s="108">
        <v>627</v>
      </c>
    </row>
    <row r="1522" spans="2:253" s="74" customFormat="1" ht="17.100000000000001" hidden="1" customHeight="1" x14ac:dyDescent="0.25">
      <c r="B1522" s="524">
        <f>IF('KB Duct Parts'!$BL$14=2,'KB Duct Elbows'!AU26,0)</f>
        <v>0</v>
      </c>
      <c r="C1522" s="538" t="s">
        <v>44</v>
      </c>
      <c r="D1522" s="506" t="str">
        <f t="shared" si="820"/>
        <v>12024.90SS</v>
      </c>
      <c r="E1522" s="524" t="s">
        <v>1338</v>
      </c>
      <c r="F1522" s="508" t="str">
        <f t="shared" si="821"/>
        <v xml:space="preserve"> </v>
      </c>
      <c r="G1522" s="537" t="s">
        <v>783</v>
      </c>
      <c r="H1522" s="524" t="s">
        <v>923</v>
      </c>
      <c r="I1522" s="1035"/>
      <c r="J1522" s="1036"/>
      <c r="K1522" s="531" t="s">
        <v>882</v>
      </c>
      <c r="L1522" s="535"/>
      <c r="M1522" s="517" t="str">
        <f t="shared" si="834"/>
        <v>Y</v>
      </c>
      <c r="N1522" s="514">
        <f t="shared" si="822"/>
        <v>1074.9000000000001</v>
      </c>
      <c r="O1522" s="514">
        <f t="shared" si="828"/>
        <v>0</v>
      </c>
      <c r="P1522" s="680">
        <f>'KB Duct Parts'!$AE$3</f>
        <v>0</v>
      </c>
      <c r="Q1522" s="681">
        <f t="shared" si="823"/>
        <v>0</v>
      </c>
      <c r="R1522" s="682">
        <f t="shared" si="824"/>
        <v>0</v>
      </c>
      <c r="S1522" s="716">
        <f t="shared" si="825"/>
        <v>0.35</v>
      </c>
      <c r="T1522" s="679">
        <f t="shared" si="826"/>
        <v>0</v>
      </c>
      <c r="U1522" s="679">
        <f t="shared" si="827"/>
        <v>0</v>
      </c>
      <c r="Y1522" s="120"/>
      <c r="AD1522" s="80"/>
      <c r="AE1522" s="75"/>
      <c r="AF1522" s="370"/>
      <c r="AG1522" s="375"/>
      <c r="AH1522" s="379"/>
      <c r="AI1522" s="383"/>
      <c r="AJ1522" s="388"/>
      <c r="AK1522" s="392"/>
      <c r="AL1522" s="388"/>
      <c r="AM1522" s="363">
        <f t="shared" si="853"/>
        <v>1</v>
      </c>
      <c r="AN1522" s="578">
        <v>1074.9000000000001</v>
      </c>
      <c r="AO1522" s="78">
        <f t="shared" si="835"/>
        <v>0</v>
      </c>
      <c r="AP1522" s="78">
        <f t="shared" si="829"/>
        <v>0</v>
      </c>
      <c r="AQ1522" s="78">
        <f t="shared" si="830"/>
        <v>0</v>
      </c>
      <c r="AR1522" s="78">
        <f t="shared" si="831"/>
        <v>0</v>
      </c>
      <c r="AS1522" s="78">
        <f t="shared" si="832"/>
        <v>0</v>
      </c>
      <c r="AT1522" s="78">
        <f t="shared" si="833"/>
        <v>0</v>
      </c>
      <c r="AU1522" s="74" t="s">
        <v>717</v>
      </c>
      <c r="AV1522" s="115"/>
      <c r="AW1522" s="395"/>
      <c r="AX1522" s="395">
        <v>0</v>
      </c>
      <c r="AY1522" s="395">
        <v>0</v>
      </c>
      <c r="AZ1522" s="395">
        <v>0</v>
      </c>
      <c r="BA1522" s="395">
        <v>0</v>
      </c>
      <c r="BB1522" s="395">
        <v>0</v>
      </c>
      <c r="BC1522" s="395">
        <v>0</v>
      </c>
      <c r="BD1522" s="115"/>
      <c r="BE1522" s="115"/>
      <c r="BF1522" s="115"/>
      <c r="BG1522" s="115"/>
      <c r="BH1522" s="115"/>
      <c r="BI1522" s="115"/>
      <c r="BJ1522" s="115"/>
      <c r="BK1522" s="115"/>
      <c r="BQ1522" s="74" t="str">
        <f t="shared" si="836"/>
        <v xml:space="preserve"> </v>
      </c>
      <c r="BR1522" s="120" t="str">
        <f t="shared" si="837"/>
        <v xml:space="preserve"> </v>
      </c>
      <c r="BS1522" s="120" t="str">
        <f t="shared" si="838"/>
        <v xml:space="preserve"> </v>
      </c>
      <c r="BU1522" s="74" t="str">
        <f t="shared" si="839"/>
        <v xml:space="preserve"> </v>
      </c>
      <c r="BV1522" s="120" t="str">
        <f t="shared" si="840"/>
        <v xml:space="preserve"> </v>
      </c>
      <c r="BW1522" s="120" t="str">
        <f t="shared" si="841"/>
        <v xml:space="preserve">  </v>
      </c>
      <c r="BY1522" s="74" t="str">
        <f t="shared" si="842"/>
        <v xml:space="preserve"> </v>
      </c>
      <c r="BZ1522" s="120" t="str">
        <f t="shared" si="843"/>
        <v xml:space="preserve"> </v>
      </c>
      <c r="CA1522" s="120" t="str">
        <f t="shared" si="844"/>
        <v xml:space="preserve"> </v>
      </c>
      <c r="CC1522" s="115" t="str">
        <f t="shared" si="845"/>
        <v xml:space="preserve"> </v>
      </c>
      <c r="CD1522" s="120" t="str">
        <f t="shared" si="846"/>
        <v xml:space="preserve"> </v>
      </c>
      <c r="CE1522" s="417" t="str">
        <f t="shared" si="847"/>
        <v xml:space="preserve"> </v>
      </c>
      <c r="CF1522" s="115"/>
      <c r="CG1522" s="115" t="str">
        <f t="shared" si="848"/>
        <v xml:space="preserve"> </v>
      </c>
      <c r="CH1522" s="120" t="str">
        <f t="shared" si="849"/>
        <v xml:space="preserve"> </v>
      </c>
      <c r="CI1522" s="417" t="str">
        <f t="shared" si="850"/>
        <v xml:space="preserve"> </v>
      </c>
      <c r="CJ1522" s="115"/>
      <c r="CK1522" s="115" t="str">
        <f t="shared" si="851"/>
        <v xml:space="preserve"> </v>
      </c>
      <c r="CL1522" s="120" t="str">
        <f t="shared" si="852"/>
        <v xml:space="preserve"> </v>
      </c>
      <c r="CM1522" s="417" t="str">
        <f t="shared" si="854"/>
        <v xml:space="preserve"> </v>
      </c>
      <c r="IS1522" s="108"/>
    </row>
    <row r="1523" spans="2:253" s="74" customFormat="1" ht="17.100000000000001" hidden="1" customHeight="1" x14ac:dyDescent="0.25">
      <c r="B1523" s="524">
        <f>IF('KB Duct Parts'!$BL$14=2,'KB Duct Elbows'!O7,0)</f>
        <v>0</v>
      </c>
      <c r="C1523" s="538" t="s">
        <v>1755</v>
      </c>
      <c r="D1523" s="506" t="str">
        <f t="shared" si="820"/>
        <v>12003.60SS</v>
      </c>
      <c r="E1523" s="524" t="s">
        <v>483</v>
      </c>
      <c r="F1523" s="508" t="str">
        <f t="shared" si="821"/>
        <v xml:space="preserve"> </v>
      </c>
      <c r="G1523" s="537" t="s">
        <v>785</v>
      </c>
      <c r="H1523" s="524" t="s">
        <v>923</v>
      </c>
      <c r="I1523" s="1035"/>
      <c r="J1523" s="1036"/>
      <c r="K1523" s="531" t="s">
        <v>882</v>
      </c>
      <c r="L1523" s="535"/>
      <c r="M1523" s="517" t="str">
        <f t="shared" si="834"/>
        <v>Y</v>
      </c>
      <c r="N1523" s="514">
        <f t="shared" si="822"/>
        <v>111.4</v>
      </c>
      <c r="O1523" s="514">
        <f t="shared" si="828"/>
        <v>0</v>
      </c>
      <c r="P1523" s="680">
        <f>'KB Duct Parts'!$AE$3</f>
        <v>0</v>
      </c>
      <c r="Q1523" s="681">
        <f t="shared" si="823"/>
        <v>0</v>
      </c>
      <c r="R1523" s="682">
        <f t="shared" si="824"/>
        <v>0</v>
      </c>
      <c r="S1523" s="716">
        <f t="shared" si="825"/>
        <v>0.35</v>
      </c>
      <c r="T1523" s="679">
        <f t="shared" si="826"/>
        <v>0</v>
      </c>
      <c r="U1523" s="679">
        <f t="shared" si="827"/>
        <v>0</v>
      </c>
      <c r="Y1523" s="120"/>
      <c r="AD1523" s="80"/>
      <c r="AE1523" s="75"/>
      <c r="AF1523" s="370"/>
      <c r="AG1523" s="375"/>
      <c r="AH1523" s="379"/>
      <c r="AI1523" s="383"/>
      <c r="AJ1523" s="388"/>
      <c r="AK1523" s="392"/>
      <c r="AL1523" s="388"/>
      <c r="AM1523" s="363">
        <f t="shared" si="853"/>
        <v>1</v>
      </c>
      <c r="AN1523" s="578">
        <v>111.4</v>
      </c>
      <c r="AO1523" s="78">
        <f t="shared" si="835"/>
        <v>0</v>
      </c>
      <c r="AP1523" s="78">
        <f t="shared" si="829"/>
        <v>0</v>
      </c>
      <c r="AQ1523" s="78">
        <f t="shared" si="830"/>
        <v>0</v>
      </c>
      <c r="AR1523" s="78">
        <f t="shared" si="831"/>
        <v>0</v>
      </c>
      <c r="AS1523" s="78">
        <f t="shared" si="832"/>
        <v>0</v>
      </c>
      <c r="AT1523" s="78">
        <f t="shared" si="833"/>
        <v>0</v>
      </c>
      <c r="AU1523" s="74" t="s">
        <v>717</v>
      </c>
      <c r="AV1523" s="115"/>
      <c r="AW1523" s="395"/>
      <c r="AX1523" s="395">
        <v>0</v>
      </c>
      <c r="AY1523" s="395">
        <v>0</v>
      </c>
      <c r="AZ1523" s="395">
        <v>0</v>
      </c>
      <c r="BA1523" s="395">
        <v>0</v>
      </c>
      <c r="BB1523" s="395">
        <v>0</v>
      </c>
      <c r="BC1523" s="395">
        <v>0</v>
      </c>
      <c r="BD1523" s="115"/>
      <c r="BE1523" s="115"/>
      <c r="BF1523" s="115"/>
      <c r="BG1523" s="115"/>
      <c r="BH1523" s="115"/>
      <c r="BI1523" s="115"/>
      <c r="BJ1523" s="115"/>
      <c r="BK1523" s="115"/>
      <c r="BQ1523" s="74" t="str">
        <f t="shared" si="836"/>
        <v xml:space="preserve"> </v>
      </c>
      <c r="BR1523" s="120" t="str">
        <f t="shared" si="837"/>
        <v xml:space="preserve"> </v>
      </c>
      <c r="BS1523" s="120" t="str">
        <f t="shared" si="838"/>
        <v xml:space="preserve"> </v>
      </c>
      <c r="BU1523" s="74" t="str">
        <f t="shared" si="839"/>
        <v xml:space="preserve"> </v>
      </c>
      <c r="BV1523" s="120" t="str">
        <f t="shared" si="840"/>
        <v xml:space="preserve"> </v>
      </c>
      <c r="BW1523" s="120" t="str">
        <f t="shared" si="841"/>
        <v xml:space="preserve">  </v>
      </c>
      <c r="BY1523" s="74" t="str">
        <f t="shared" si="842"/>
        <v xml:space="preserve"> </v>
      </c>
      <c r="BZ1523" s="120" t="str">
        <f t="shared" si="843"/>
        <v xml:space="preserve"> </v>
      </c>
      <c r="CA1523" s="120" t="str">
        <f t="shared" si="844"/>
        <v xml:space="preserve"> </v>
      </c>
      <c r="CC1523" s="115" t="str">
        <f t="shared" si="845"/>
        <v xml:space="preserve"> </v>
      </c>
      <c r="CD1523" s="120" t="str">
        <f t="shared" si="846"/>
        <v xml:space="preserve"> </v>
      </c>
      <c r="CE1523" s="417" t="str">
        <f t="shared" si="847"/>
        <v xml:space="preserve"> </v>
      </c>
      <c r="CF1523" s="115"/>
      <c r="CG1523" s="115" t="str">
        <f t="shared" si="848"/>
        <v xml:space="preserve"> </v>
      </c>
      <c r="CH1523" s="120" t="str">
        <f t="shared" si="849"/>
        <v xml:space="preserve"> </v>
      </c>
      <c r="CI1523" s="417" t="str">
        <f t="shared" si="850"/>
        <v xml:space="preserve"> </v>
      </c>
      <c r="CJ1523" s="115"/>
      <c r="CK1523" s="115" t="str">
        <f t="shared" si="851"/>
        <v xml:space="preserve"> </v>
      </c>
      <c r="CL1523" s="120" t="str">
        <f t="shared" si="852"/>
        <v xml:space="preserve"> </v>
      </c>
      <c r="CM1523" s="417" t="str">
        <f t="shared" si="854"/>
        <v xml:space="preserve"> </v>
      </c>
      <c r="IS1523" s="108">
        <v>38.299999999999997</v>
      </c>
    </row>
    <row r="1524" spans="2:253" s="74" customFormat="1" ht="17.100000000000001" hidden="1" customHeight="1" x14ac:dyDescent="0.25">
      <c r="B1524" s="524">
        <f>IF('KB Duct Parts'!$BL$14=2,'KB Duct Elbows'!O8,0)</f>
        <v>0</v>
      </c>
      <c r="C1524" s="538" t="s">
        <v>1756</v>
      </c>
      <c r="D1524" s="506" t="str">
        <f t="shared" si="820"/>
        <v>12004.60SS</v>
      </c>
      <c r="E1524" s="524" t="s">
        <v>861</v>
      </c>
      <c r="F1524" s="508" t="str">
        <f t="shared" si="821"/>
        <v xml:space="preserve"> </v>
      </c>
      <c r="G1524" s="537" t="s">
        <v>785</v>
      </c>
      <c r="H1524" s="524" t="s">
        <v>923</v>
      </c>
      <c r="I1524" s="1035"/>
      <c r="J1524" s="1036"/>
      <c r="K1524" s="531" t="s">
        <v>882</v>
      </c>
      <c r="L1524" s="535"/>
      <c r="M1524" s="517" t="str">
        <f t="shared" si="834"/>
        <v>Y</v>
      </c>
      <c r="N1524" s="514">
        <f t="shared" si="822"/>
        <v>165.5</v>
      </c>
      <c r="O1524" s="514">
        <f t="shared" si="828"/>
        <v>0</v>
      </c>
      <c r="P1524" s="680">
        <f>'KB Duct Parts'!$AE$3</f>
        <v>0</v>
      </c>
      <c r="Q1524" s="681">
        <f t="shared" si="823"/>
        <v>0</v>
      </c>
      <c r="R1524" s="682">
        <f t="shared" si="824"/>
        <v>0</v>
      </c>
      <c r="S1524" s="716">
        <f t="shared" si="825"/>
        <v>0.35</v>
      </c>
      <c r="T1524" s="679">
        <f t="shared" si="826"/>
        <v>0</v>
      </c>
      <c r="U1524" s="679">
        <f t="shared" si="827"/>
        <v>0</v>
      </c>
      <c r="Y1524" s="120"/>
      <c r="AD1524" s="80"/>
      <c r="AE1524" s="75"/>
      <c r="AF1524" s="370"/>
      <c r="AG1524" s="375"/>
      <c r="AH1524" s="379"/>
      <c r="AI1524" s="383"/>
      <c r="AJ1524" s="388"/>
      <c r="AK1524" s="392"/>
      <c r="AL1524" s="388"/>
      <c r="AM1524" s="363">
        <f t="shared" si="853"/>
        <v>1</v>
      </c>
      <c r="AN1524" s="578">
        <v>165.5</v>
      </c>
      <c r="AO1524" s="78">
        <f t="shared" si="835"/>
        <v>0</v>
      </c>
      <c r="AP1524" s="78">
        <f t="shared" si="829"/>
        <v>0</v>
      </c>
      <c r="AQ1524" s="78">
        <f t="shared" si="830"/>
        <v>0</v>
      </c>
      <c r="AR1524" s="78">
        <f t="shared" si="831"/>
        <v>0</v>
      </c>
      <c r="AS1524" s="78">
        <f t="shared" si="832"/>
        <v>0</v>
      </c>
      <c r="AT1524" s="78">
        <f t="shared" si="833"/>
        <v>0</v>
      </c>
      <c r="AU1524" s="74" t="s">
        <v>717</v>
      </c>
      <c r="AV1524" s="115"/>
      <c r="AW1524" s="395"/>
      <c r="AX1524" s="395">
        <v>0</v>
      </c>
      <c r="AY1524" s="395">
        <v>0</v>
      </c>
      <c r="AZ1524" s="395">
        <v>0</v>
      </c>
      <c r="BA1524" s="395">
        <v>0</v>
      </c>
      <c r="BB1524" s="395">
        <v>0</v>
      </c>
      <c r="BC1524" s="395">
        <v>0</v>
      </c>
      <c r="BD1524" s="115"/>
      <c r="BE1524" s="115"/>
      <c r="BF1524" s="115"/>
      <c r="BG1524" s="115"/>
      <c r="BH1524" s="115"/>
      <c r="BI1524" s="115"/>
      <c r="BJ1524" s="115"/>
      <c r="BK1524" s="115"/>
      <c r="BQ1524" s="74" t="str">
        <f t="shared" si="836"/>
        <v xml:space="preserve"> </v>
      </c>
      <c r="BR1524" s="120" t="str">
        <f t="shared" si="837"/>
        <v xml:space="preserve"> </v>
      </c>
      <c r="BS1524" s="120" t="str">
        <f t="shared" si="838"/>
        <v xml:space="preserve"> </v>
      </c>
      <c r="BU1524" s="74" t="str">
        <f t="shared" si="839"/>
        <v xml:space="preserve"> </v>
      </c>
      <c r="BV1524" s="120" t="str">
        <f t="shared" si="840"/>
        <v xml:space="preserve"> </v>
      </c>
      <c r="BW1524" s="120" t="str">
        <f t="shared" si="841"/>
        <v xml:space="preserve">  </v>
      </c>
      <c r="BY1524" s="74" t="str">
        <f t="shared" si="842"/>
        <v xml:space="preserve"> </v>
      </c>
      <c r="BZ1524" s="120" t="str">
        <f t="shared" si="843"/>
        <v xml:space="preserve"> </v>
      </c>
      <c r="CA1524" s="120" t="str">
        <f t="shared" si="844"/>
        <v xml:space="preserve"> </v>
      </c>
      <c r="CC1524" s="115" t="str">
        <f t="shared" si="845"/>
        <v xml:space="preserve"> </v>
      </c>
      <c r="CD1524" s="120" t="str">
        <f t="shared" si="846"/>
        <v xml:space="preserve"> </v>
      </c>
      <c r="CE1524" s="417" t="str">
        <f t="shared" si="847"/>
        <v xml:space="preserve"> </v>
      </c>
      <c r="CF1524" s="115"/>
      <c r="CG1524" s="115" t="str">
        <f t="shared" si="848"/>
        <v xml:space="preserve"> </v>
      </c>
      <c r="CH1524" s="120" t="str">
        <f t="shared" si="849"/>
        <v xml:space="preserve"> </v>
      </c>
      <c r="CI1524" s="417" t="str">
        <f t="shared" si="850"/>
        <v xml:space="preserve"> </v>
      </c>
      <c r="CJ1524" s="115"/>
      <c r="CK1524" s="115" t="str">
        <f t="shared" si="851"/>
        <v xml:space="preserve"> </v>
      </c>
      <c r="CL1524" s="120" t="str">
        <f t="shared" si="852"/>
        <v xml:space="preserve"> </v>
      </c>
      <c r="CM1524" s="417" t="str">
        <f t="shared" si="854"/>
        <v xml:space="preserve"> </v>
      </c>
      <c r="IS1524" s="108">
        <v>46.6</v>
      </c>
    </row>
    <row r="1525" spans="2:253" s="74" customFormat="1" ht="17.100000000000001" hidden="1" customHeight="1" x14ac:dyDescent="0.25">
      <c r="B1525" s="524">
        <f>IF('KB Duct Parts'!$BL$14=2,'KB Duct Elbows'!O9,0)</f>
        <v>0</v>
      </c>
      <c r="C1525" s="538" t="s">
        <v>1757</v>
      </c>
      <c r="D1525" s="506" t="str">
        <f t="shared" si="820"/>
        <v>12005.60SS</v>
      </c>
      <c r="E1525" s="524" t="s">
        <v>862</v>
      </c>
      <c r="F1525" s="508" t="str">
        <f t="shared" si="821"/>
        <v xml:space="preserve"> </v>
      </c>
      <c r="G1525" s="537" t="s">
        <v>785</v>
      </c>
      <c r="H1525" s="524" t="s">
        <v>923</v>
      </c>
      <c r="I1525" s="1035"/>
      <c r="J1525" s="1036"/>
      <c r="K1525" s="531" t="s">
        <v>882</v>
      </c>
      <c r="L1525" s="535"/>
      <c r="M1525" s="517" t="str">
        <f t="shared" si="834"/>
        <v>Y</v>
      </c>
      <c r="N1525" s="514">
        <f t="shared" si="822"/>
        <v>292.39999999999998</v>
      </c>
      <c r="O1525" s="514">
        <f t="shared" si="828"/>
        <v>0</v>
      </c>
      <c r="P1525" s="680">
        <f>'KB Duct Parts'!$AE$3</f>
        <v>0</v>
      </c>
      <c r="Q1525" s="681">
        <f t="shared" si="823"/>
        <v>0</v>
      </c>
      <c r="R1525" s="682">
        <f t="shared" si="824"/>
        <v>0</v>
      </c>
      <c r="S1525" s="716">
        <f t="shared" si="825"/>
        <v>0.35</v>
      </c>
      <c r="T1525" s="679">
        <f t="shared" si="826"/>
        <v>0</v>
      </c>
      <c r="U1525" s="679">
        <f t="shared" si="827"/>
        <v>0</v>
      </c>
      <c r="Y1525" s="120"/>
      <c r="AD1525" s="80"/>
      <c r="AE1525" s="75"/>
      <c r="AF1525" s="370"/>
      <c r="AG1525" s="375"/>
      <c r="AH1525" s="379"/>
      <c r="AI1525" s="383"/>
      <c r="AJ1525" s="388"/>
      <c r="AK1525" s="392"/>
      <c r="AL1525" s="388"/>
      <c r="AM1525" s="363">
        <f t="shared" si="853"/>
        <v>1</v>
      </c>
      <c r="AN1525" s="578">
        <v>292.39999999999998</v>
      </c>
      <c r="AO1525" s="78">
        <f t="shared" si="835"/>
        <v>0</v>
      </c>
      <c r="AP1525" s="78">
        <f t="shared" si="829"/>
        <v>0</v>
      </c>
      <c r="AQ1525" s="78">
        <f t="shared" si="830"/>
        <v>0</v>
      </c>
      <c r="AR1525" s="78">
        <f t="shared" si="831"/>
        <v>0</v>
      </c>
      <c r="AS1525" s="78">
        <f t="shared" si="832"/>
        <v>0</v>
      </c>
      <c r="AT1525" s="78">
        <f t="shared" si="833"/>
        <v>0</v>
      </c>
      <c r="AU1525" s="74" t="s">
        <v>717</v>
      </c>
      <c r="AV1525" s="115"/>
      <c r="AW1525" s="395"/>
      <c r="AX1525" s="395">
        <v>0</v>
      </c>
      <c r="AY1525" s="395">
        <v>0</v>
      </c>
      <c r="AZ1525" s="395">
        <v>0</v>
      </c>
      <c r="BA1525" s="395">
        <v>0</v>
      </c>
      <c r="BB1525" s="395">
        <v>0</v>
      </c>
      <c r="BC1525" s="395">
        <v>0</v>
      </c>
      <c r="BD1525" s="115"/>
      <c r="BE1525" s="115"/>
      <c r="BF1525" s="115"/>
      <c r="BG1525" s="115"/>
      <c r="BH1525" s="115"/>
      <c r="BI1525" s="115"/>
      <c r="BJ1525" s="115"/>
      <c r="BK1525" s="115"/>
      <c r="BQ1525" s="74" t="str">
        <f t="shared" si="836"/>
        <v xml:space="preserve"> </v>
      </c>
      <c r="BR1525" s="120" t="str">
        <f t="shared" si="837"/>
        <v xml:space="preserve"> </v>
      </c>
      <c r="BS1525" s="120" t="str">
        <f t="shared" si="838"/>
        <v xml:space="preserve"> </v>
      </c>
      <c r="BU1525" s="74" t="str">
        <f t="shared" si="839"/>
        <v xml:space="preserve"> </v>
      </c>
      <c r="BV1525" s="120" t="str">
        <f t="shared" si="840"/>
        <v xml:space="preserve"> </v>
      </c>
      <c r="BW1525" s="120" t="str">
        <f t="shared" si="841"/>
        <v xml:space="preserve">  </v>
      </c>
      <c r="BY1525" s="74" t="str">
        <f t="shared" si="842"/>
        <v xml:space="preserve"> </v>
      </c>
      <c r="BZ1525" s="120" t="str">
        <f t="shared" si="843"/>
        <v xml:space="preserve"> </v>
      </c>
      <c r="CA1525" s="120" t="str">
        <f t="shared" si="844"/>
        <v xml:space="preserve"> </v>
      </c>
      <c r="CC1525" s="115" t="str">
        <f t="shared" si="845"/>
        <v xml:space="preserve"> </v>
      </c>
      <c r="CD1525" s="120" t="str">
        <f t="shared" si="846"/>
        <v xml:space="preserve"> </v>
      </c>
      <c r="CE1525" s="417" t="str">
        <f t="shared" si="847"/>
        <v xml:space="preserve"> </v>
      </c>
      <c r="CF1525" s="115"/>
      <c r="CG1525" s="115" t="str">
        <f t="shared" si="848"/>
        <v xml:space="preserve"> </v>
      </c>
      <c r="CH1525" s="120" t="str">
        <f t="shared" si="849"/>
        <v xml:space="preserve"> </v>
      </c>
      <c r="CI1525" s="417" t="str">
        <f t="shared" si="850"/>
        <v xml:space="preserve"> </v>
      </c>
      <c r="CJ1525" s="115"/>
      <c r="CK1525" s="115" t="str">
        <f t="shared" si="851"/>
        <v xml:space="preserve"> </v>
      </c>
      <c r="CL1525" s="120" t="str">
        <f t="shared" si="852"/>
        <v xml:space="preserve"> </v>
      </c>
      <c r="CM1525" s="417" t="str">
        <f t="shared" si="854"/>
        <v xml:space="preserve"> </v>
      </c>
      <c r="IS1525" s="108">
        <v>87.9</v>
      </c>
    </row>
    <row r="1526" spans="2:253" s="74" customFormat="1" ht="17.100000000000001" hidden="1" customHeight="1" x14ac:dyDescent="0.25">
      <c r="B1526" s="524">
        <f>IF('KB Duct Parts'!$BL$14=2,'KB Duct Elbows'!O10,0)</f>
        <v>0</v>
      </c>
      <c r="C1526" s="538" t="s">
        <v>1758</v>
      </c>
      <c r="D1526" s="506" t="str">
        <f t="shared" si="820"/>
        <v>12006.60SS</v>
      </c>
      <c r="E1526" s="524" t="s">
        <v>863</v>
      </c>
      <c r="F1526" s="508" t="str">
        <f t="shared" si="821"/>
        <v xml:space="preserve"> </v>
      </c>
      <c r="G1526" s="537" t="s">
        <v>785</v>
      </c>
      <c r="H1526" s="524" t="s">
        <v>923</v>
      </c>
      <c r="I1526" s="1035"/>
      <c r="J1526" s="1036"/>
      <c r="K1526" s="531" t="s">
        <v>882</v>
      </c>
      <c r="L1526" s="535"/>
      <c r="M1526" s="517" t="str">
        <f t="shared" si="834"/>
        <v>Y</v>
      </c>
      <c r="N1526" s="514">
        <f t="shared" si="822"/>
        <v>376</v>
      </c>
      <c r="O1526" s="514">
        <f t="shared" si="828"/>
        <v>0</v>
      </c>
      <c r="P1526" s="680">
        <f>'KB Duct Parts'!$AE$3</f>
        <v>0</v>
      </c>
      <c r="Q1526" s="681">
        <f t="shared" si="823"/>
        <v>0</v>
      </c>
      <c r="R1526" s="682">
        <f t="shared" si="824"/>
        <v>0</v>
      </c>
      <c r="S1526" s="716">
        <f t="shared" si="825"/>
        <v>0.35</v>
      </c>
      <c r="T1526" s="679">
        <f t="shared" si="826"/>
        <v>0</v>
      </c>
      <c r="U1526" s="679">
        <f t="shared" si="827"/>
        <v>0</v>
      </c>
      <c r="Y1526" s="120"/>
      <c r="AD1526" s="80"/>
      <c r="AE1526" s="75"/>
      <c r="AF1526" s="370"/>
      <c r="AG1526" s="375"/>
      <c r="AH1526" s="379"/>
      <c r="AI1526" s="383"/>
      <c r="AJ1526" s="388"/>
      <c r="AK1526" s="392"/>
      <c r="AL1526" s="388"/>
      <c r="AM1526" s="363">
        <f t="shared" si="853"/>
        <v>1</v>
      </c>
      <c r="AN1526" s="578">
        <v>376</v>
      </c>
      <c r="AO1526" s="78">
        <f t="shared" si="835"/>
        <v>0</v>
      </c>
      <c r="AP1526" s="78">
        <f t="shared" si="829"/>
        <v>0</v>
      </c>
      <c r="AQ1526" s="78">
        <f t="shared" si="830"/>
        <v>0</v>
      </c>
      <c r="AR1526" s="78">
        <f t="shared" si="831"/>
        <v>0</v>
      </c>
      <c r="AS1526" s="78">
        <f t="shared" si="832"/>
        <v>0</v>
      </c>
      <c r="AT1526" s="78">
        <f t="shared" si="833"/>
        <v>0</v>
      </c>
      <c r="AU1526" s="74" t="s">
        <v>717</v>
      </c>
      <c r="AV1526" s="115"/>
      <c r="AW1526" s="395"/>
      <c r="AX1526" s="395">
        <v>0</v>
      </c>
      <c r="AY1526" s="395">
        <v>0</v>
      </c>
      <c r="AZ1526" s="395">
        <v>0</v>
      </c>
      <c r="BA1526" s="395">
        <v>0</v>
      </c>
      <c r="BB1526" s="395">
        <v>0</v>
      </c>
      <c r="BC1526" s="395">
        <v>0</v>
      </c>
      <c r="BD1526" s="115"/>
      <c r="BE1526" s="115"/>
      <c r="BF1526" s="115"/>
      <c r="BG1526" s="115"/>
      <c r="BH1526" s="115"/>
      <c r="BI1526" s="115"/>
      <c r="BJ1526" s="115"/>
      <c r="BK1526" s="115"/>
      <c r="BQ1526" s="74" t="str">
        <f t="shared" si="836"/>
        <v xml:space="preserve"> </v>
      </c>
      <c r="BR1526" s="120" t="str">
        <f t="shared" si="837"/>
        <v xml:space="preserve"> </v>
      </c>
      <c r="BS1526" s="120" t="str">
        <f t="shared" si="838"/>
        <v xml:space="preserve"> </v>
      </c>
      <c r="BU1526" s="74" t="str">
        <f t="shared" si="839"/>
        <v xml:space="preserve"> </v>
      </c>
      <c r="BV1526" s="120" t="str">
        <f t="shared" si="840"/>
        <v xml:space="preserve"> </v>
      </c>
      <c r="BW1526" s="120" t="str">
        <f t="shared" si="841"/>
        <v xml:space="preserve">  </v>
      </c>
      <c r="BY1526" s="74" t="str">
        <f t="shared" si="842"/>
        <v xml:space="preserve"> </v>
      </c>
      <c r="BZ1526" s="120" t="str">
        <f t="shared" si="843"/>
        <v xml:space="preserve"> </v>
      </c>
      <c r="CA1526" s="120" t="str">
        <f t="shared" si="844"/>
        <v xml:space="preserve"> </v>
      </c>
      <c r="CC1526" s="115" t="str">
        <f t="shared" si="845"/>
        <v xml:space="preserve"> </v>
      </c>
      <c r="CD1526" s="120" t="str">
        <f t="shared" si="846"/>
        <v xml:space="preserve"> </v>
      </c>
      <c r="CE1526" s="417" t="str">
        <f t="shared" si="847"/>
        <v xml:space="preserve"> </v>
      </c>
      <c r="CF1526" s="115"/>
      <c r="CG1526" s="115" t="str">
        <f t="shared" si="848"/>
        <v xml:space="preserve"> </v>
      </c>
      <c r="CH1526" s="120" t="str">
        <f t="shared" si="849"/>
        <v xml:space="preserve"> </v>
      </c>
      <c r="CI1526" s="417" t="str">
        <f t="shared" si="850"/>
        <v xml:space="preserve"> </v>
      </c>
      <c r="CJ1526" s="115"/>
      <c r="CK1526" s="115" t="str">
        <f t="shared" si="851"/>
        <v xml:space="preserve"> </v>
      </c>
      <c r="CL1526" s="120" t="str">
        <f t="shared" si="852"/>
        <v xml:space="preserve"> </v>
      </c>
      <c r="CM1526" s="417" t="str">
        <f t="shared" si="854"/>
        <v xml:space="preserve"> </v>
      </c>
      <c r="IS1526" s="108">
        <v>159.80000000000001</v>
      </c>
    </row>
    <row r="1527" spans="2:253" s="74" customFormat="1" ht="17.100000000000001" hidden="1" customHeight="1" x14ac:dyDescent="0.25">
      <c r="B1527" s="524">
        <f>IF('KB Duct Parts'!$BL$14=2,'KB Duct Elbows'!O12,0)</f>
        <v>0</v>
      </c>
      <c r="C1527" s="538" t="s">
        <v>672</v>
      </c>
      <c r="D1527" s="506" t="str">
        <f t="shared" si="820"/>
        <v>12408.60SS</v>
      </c>
      <c r="E1527" s="524" t="s">
        <v>865</v>
      </c>
      <c r="F1527" s="508" t="str">
        <f t="shared" si="821"/>
        <v xml:space="preserve"> </v>
      </c>
      <c r="G1527" s="537" t="s">
        <v>785</v>
      </c>
      <c r="H1527" s="524" t="s">
        <v>923</v>
      </c>
      <c r="I1527" s="1035"/>
      <c r="J1527" s="1036"/>
      <c r="K1527" s="531" t="s">
        <v>882</v>
      </c>
      <c r="L1527" s="535"/>
      <c r="M1527" s="517" t="str">
        <f t="shared" si="834"/>
        <v>Y</v>
      </c>
      <c r="N1527" s="514">
        <f t="shared" si="822"/>
        <v>594.9</v>
      </c>
      <c r="O1527" s="514">
        <f t="shared" si="828"/>
        <v>0</v>
      </c>
      <c r="P1527" s="680">
        <f>'KB Duct Parts'!$AE$3</f>
        <v>0</v>
      </c>
      <c r="Q1527" s="681">
        <f t="shared" si="823"/>
        <v>0</v>
      </c>
      <c r="R1527" s="682">
        <f t="shared" si="824"/>
        <v>0</v>
      </c>
      <c r="S1527" s="716">
        <f t="shared" si="825"/>
        <v>0.35</v>
      </c>
      <c r="T1527" s="679">
        <f t="shared" si="826"/>
        <v>0</v>
      </c>
      <c r="U1527" s="679">
        <f t="shared" si="827"/>
        <v>0</v>
      </c>
      <c r="Y1527" s="120"/>
      <c r="AD1527" s="80"/>
      <c r="AE1527" s="75"/>
      <c r="AF1527" s="370"/>
      <c r="AG1527" s="375"/>
      <c r="AH1527" s="379"/>
      <c r="AI1527" s="383"/>
      <c r="AJ1527" s="388"/>
      <c r="AK1527" s="392"/>
      <c r="AL1527" s="388"/>
      <c r="AM1527" s="363">
        <f t="shared" si="853"/>
        <v>1</v>
      </c>
      <c r="AN1527" s="578">
        <v>594.9</v>
      </c>
      <c r="AO1527" s="78">
        <f t="shared" si="835"/>
        <v>0</v>
      </c>
      <c r="AP1527" s="78">
        <f t="shared" si="829"/>
        <v>0</v>
      </c>
      <c r="AQ1527" s="78">
        <f t="shared" si="830"/>
        <v>0</v>
      </c>
      <c r="AR1527" s="78">
        <f t="shared" si="831"/>
        <v>0</v>
      </c>
      <c r="AS1527" s="78">
        <f t="shared" si="832"/>
        <v>0</v>
      </c>
      <c r="AT1527" s="78">
        <f t="shared" si="833"/>
        <v>0</v>
      </c>
      <c r="AU1527" s="74" t="s">
        <v>717</v>
      </c>
      <c r="AV1527" s="115"/>
      <c r="AW1527" s="395"/>
      <c r="AX1527" s="395">
        <v>0</v>
      </c>
      <c r="AY1527" s="395">
        <v>0</v>
      </c>
      <c r="AZ1527" s="395">
        <v>0</v>
      </c>
      <c r="BA1527" s="395">
        <v>0</v>
      </c>
      <c r="BB1527" s="395">
        <v>0</v>
      </c>
      <c r="BC1527" s="395">
        <v>0</v>
      </c>
      <c r="BD1527" s="115"/>
      <c r="BE1527" s="115"/>
      <c r="BF1527" s="115"/>
      <c r="BG1527" s="115"/>
      <c r="BH1527" s="115"/>
      <c r="BI1527" s="115"/>
      <c r="BJ1527" s="115"/>
      <c r="BK1527" s="115"/>
      <c r="BQ1527" s="74" t="str">
        <f t="shared" si="836"/>
        <v xml:space="preserve"> </v>
      </c>
      <c r="BR1527" s="120" t="str">
        <f t="shared" si="837"/>
        <v xml:space="preserve"> </v>
      </c>
      <c r="BS1527" s="120" t="str">
        <f t="shared" si="838"/>
        <v xml:space="preserve"> </v>
      </c>
      <c r="BU1527" s="74" t="str">
        <f t="shared" si="839"/>
        <v xml:space="preserve"> </v>
      </c>
      <c r="BV1527" s="120" t="str">
        <f t="shared" si="840"/>
        <v xml:space="preserve"> </v>
      </c>
      <c r="BW1527" s="120" t="str">
        <f t="shared" si="841"/>
        <v xml:space="preserve">  </v>
      </c>
      <c r="BY1527" s="74" t="str">
        <f t="shared" si="842"/>
        <v xml:space="preserve"> </v>
      </c>
      <c r="BZ1527" s="120" t="str">
        <f t="shared" si="843"/>
        <v xml:space="preserve"> </v>
      </c>
      <c r="CA1527" s="120" t="str">
        <f t="shared" si="844"/>
        <v xml:space="preserve"> </v>
      </c>
      <c r="CC1527" s="115" t="str">
        <f t="shared" si="845"/>
        <v xml:space="preserve"> </v>
      </c>
      <c r="CD1527" s="120" t="str">
        <f t="shared" si="846"/>
        <v xml:space="preserve"> </v>
      </c>
      <c r="CE1527" s="417" t="str">
        <f t="shared" si="847"/>
        <v xml:space="preserve"> </v>
      </c>
      <c r="CF1527" s="115"/>
      <c r="CG1527" s="115" t="str">
        <f t="shared" si="848"/>
        <v xml:space="preserve"> </v>
      </c>
      <c r="CH1527" s="120" t="str">
        <f t="shared" si="849"/>
        <v xml:space="preserve"> </v>
      </c>
      <c r="CI1527" s="417" t="str">
        <f t="shared" si="850"/>
        <v xml:space="preserve"> </v>
      </c>
      <c r="CJ1527" s="115"/>
      <c r="CK1527" s="115" t="str">
        <f t="shared" si="851"/>
        <v xml:space="preserve"> </v>
      </c>
      <c r="CL1527" s="120" t="str">
        <f t="shared" si="852"/>
        <v xml:space="preserve"> </v>
      </c>
      <c r="CM1527" s="417" t="str">
        <f t="shared" si="854"/>
        <v xml:space="preserve"> </v>
      </c>
      <c r="IS1527" s="108">
        <v>159.80000000000001</v>
      </c>
    </row>
    <row r="1528" spans="2:253" s="74" customFormat="1" ht="17.100000000000001" hidden="1" customHeight="1" x14ac:dyDescent="0.25">
      <c r="B1528" s="524">
        <f>IF('KB Duct Parts'!$BL$14=2,'KB Duct Elbows'!AV11,0)</f>
        <v>0</v>
      </c>
      <c r="C1528" s="538" t="s">
        <v>986</v>
      </c>
      <c r="D1528" s="506" t="str">
        <f t="shared" si="820"/>
        <v>12007.60SS</v>
      </c>
      <c r="E1528" s="524" t="s">
        <v>864</v>
      </c>
      <c r="F1528" s="508" t="str">
        <f t="shared" si="821"/>
        <v xml:space="preserve"> </v>
      </c>
      <c r="G1528" s="537" t="s">
        <v>786</v>
      </c>
      <c r="H1528" s="524" t="s">
        <v>923</v>
      </c>
      <c r="I1528" s="1035"/>
      <c r="J1528" s="1036"/>
      <c r="K1528" s="531" t="s">
        <v>882</v>
      </c>
      <c r="L1528" s="535"/>
      <c r="M1528" s="517" t="str">
        <f t="shared" si="834"/>
        <v>Y</v>
      </c>
      <c r="N1528" s="514">
        <f t="shared" si="822"/>
        <v>182.8</v>
      </c>
      <c r="O1528" s="514">
        <f t="shared" si="828"/>
        <v>0</v>
      </c>
      <c r="P1528" s="680">
        <f>'KB Duct Parts'!$AE$3</f>
        <v>0</v>
      </c>
      <c r="Q1528" s="681">
        <f t="shared" si="823"/>
        <v>0</v>
      </c>
      <c r="R1528" s="682">
        <f t="shared" si="824"/>
        <v>0</v>
      </c>
      <c r="S1528" s="716">
        <f t="shared" si="825"/>
        <v>0.35</v>
      </c>
      <c r="T1528" s="679">
        <f t="shared" si="826"/>
        <v>0</v>
      </c>
      <c r="U1528" s="679">
        <f t="shared" si="827"/>
        <v>0</v>
      </c>
      <c r="Y1528" s="120"/>
      <c r="AD1528" s="80"/>
      <c r="AE1528" s="75"/>
      <c r="AF1528" s="370"/>
      <c r="AG1528" s="375"/>
      <c r="AH1528" s="379"/>
      <c r="AI1528" s="383"/>
      <c r="AJ1528" s="388"/>
      <c r="AK1528" s="392"/>
      <c r="AL1528" s="388"/>
      <c r="AM1528" s="363">
        <f t="shared" si="853"/>
        <v>1</v>
      </c>
      <c r="AN1528" s="578">
        <v>182.8</v>
      </c>
      <c r="AO1528" s="78">
        <f t="shared" si="835"/>
        <v>0</v>
      </c>
      <c r="AP1528" s="78">
        <f t="shared" si="829"/>
        <v>0</v>
      </c>
      <c r="AQ1528" s="78">
        <f t="shared" si="830"/>
        <v>0</v>
      </c>
      <c r="AR1528" s="78">
        <f t="shared" si="831"/>
        <v>0</v>
      </c>
      <c r="AS1528" s="78">
        <f t="shared" si="832"/>
        <v>0</v>
      </c>
      <c r="AT1528" s="78">
        <f t="shared" si="833"/>
        <v>0</v>
      </c>
      <c r="AU1528" s="74" t="s">
        <v>717</v>
      </c>
      <c r="AV1528" s="115"/>
      <c r="AW1528" s="395"/>
      <c r="AX1528" s="395">
        <v>0</v>
      </c>
      <c r="AY1528" s="395">
        <v>0</v>
      </c>
      <c r="AZ1528" s="395">
        <v>0</v>
      </c>
      <c r="BA1528" s="395">
        <v>0</v>
      </c>
      <c r="BB1528" s="395">
        <v>0</v>
      </c>
      <c r="BC1528" s="395">
        <v>0</v>
      </c>
      <c r="BD1528" s="115"/>
      <c r="BE1528" s="115"/>
      <c r="BF1528" s="115"/>
      <c r="BG1528" s="115"/>
      <c r="BH1528" s="115"/>
      <c r="BI1528" s="115"/>
      <c r="BJ1528" s="115"/>
      <c r="BK1528" s="115"/>
      <c r="BQ1528" s="74" t="str">
        <f t="shared" si="836"/>
        <v xml:space="preserve"> </v>
      </c>
      <c r="BR1528" s="120" t="str">
        <f t="shared" si="837"/>
        <v xml:space="preserve"> </v>
      </c>
      <c r="BS1528" s="120" t="str">
        <f t="shared" si="838"/>
        <v xml:space="preserve"> </v>
      </c>
      <c r="BU1528" s="74" t="str">
        <f t="shared" si="839"/>
        <v xml:space="preserve"> </v>
      </c>
      <c r="BV1528" s="120" t="str">
        <f t="shared" si="840"/>
        <v xml:space="preserve"> </v>
      </c>
      <c r="BW1528" s="120" t="str">
        <f t="shared" si="841"/>
        <v xml:space="preserve">  </v>
      </c>
      <c r="BY1528" s="74" t="str">
        <f t="shared" si="842"/>
        <v xml:space="preserve"> </v>
      </c>
      <c r="BZ1528" s="120" t="str">
        <f t="shared" si="843"/>
        <v xml:space="preserve"> </v>
      </c>
      <c r="CA1528" s="120" t="str">
        <f t="shared" si="844"/>
        <v xml:space="preserve"> </v>
      </c>
      <c r="CC1528" s="115" t="str">
        <f t="shared" si="845"/>
        <v xml:space="preserve"> </v>
      </c>
      <c r="CD1528" s="120" t="str">
        <f t="shared" si="846"/>
        <v xml:space="preserve"> </v>
      </c>
      <c r="CE1528" s="417" t="str">
        <f t="shared" si="847"/>
        <v xml:space="preserve"> </v>
      </c>
      <c r="CF1528" s="115"/>
      <c r="CG1528" s="115" t="str">
        <f t="shared" si="848"/>
        <v xml:space="preserve"> </v>
      </c>
      <c r="CH1528" s="120" t="str">
        <f t="shared" si="849"/>
        <v xml:space="preserve"> </v>
      </c>
      <c r="CI1528" s="417" t="str">
        <f t="shared" si="850"/>
        <v xml:space="preserve"> </v>
      </c>
      <c r="CJ1528" s="115"/>
      <c r="CK1528" s="115" t="str">
        <f t="shared" si="851"/>
        <v xml:space="preserve"> </v>
      </c>
      <c r="CL1528" s="120" t="str">
        <f t="shared" si="852"/>
        <v xml:space="preserve"> </v>
      </c>
      <c r="CM1528" s="417" t="str">
        <f t="shared" si="854"/>
        <v xml:space="preserve"> </v>
      </c>
      <c r="IS1528" s="108">
        <v>136</v>
      </c>
    </row>
    <row r="1529" spans="2:253" s="74" customFormat="1" ht="17.100000000000001" hidden="1" customHeight="1" x14ac:dyDescent="0.25">
      <c r="B1529" s="524">
        <f>IF('KB Duct Parts'!$BL$14=2,'KB Duct Elbows'!AV12,0)</f>
        <v>0</v>
      </c>
      <c r="C1529" s="538" t="s">
        <v>987</v>
      </c>
      <c r="D1529" s="506" t="str">
        <f t="shared" ref="D1529:D1592" si="855">IF(AM1529=1,C1529,(C1529&amp;"  ("&amp;L1529&amp;"ga)"))</f>
        <v>12008.60SS</v>
      </c>
      <c r="E1529" s="524" t="s">
        <v>865</v>
      </c>
      <c r="F1529" s="508" t="str">
        <f t="shared" si="821"/>
        <v xml:space="preserve"> </v>
      </c>
      <c r="G1529" s="537" t="s">
        <v>786</v>
      </c>
      <c r="H1529" s="524" t="s">
        <v>923</v>
      </c>
      <c r="I1529" s="1035"/>
      <c r="J1529" s="1036"/>
      <c r="K1529" s="531" t="s">
        <v>882</v>
      </c>
      <c r="L1529" s="535"/>
      <c r="M1529" s="517" t="str">
        <f t="shared" si="834"/>
        <v>Y</v>
      </c>
      <c r="N1529" s="514">
        <f t="shared" si="822"/>
        <v>227.3</v>
      </c>
      <c r="O1529" s="514">
        <f t="shared" si="828"/>
        <v>0</v>
      </c>
      <c r="P1529" s="680">
        <f>'KB Duct Parts'!$AE$3</f>
        <v>0</v>
      </c>
      <c r="Q1529" s="681">
        <f t="shared" si="823"/>
        <v>0</v>
      </c>
      <c r="R1529" s="682">
        <f t="shared" si="824"/>
        <v>0</v>
      </c>
      <c r="S1529" s="716">
        <f t="shared" si="825"/>
        <v>0.35</v>
      </c>
      <c r="T1529" s="679">
        <f t="shared" si="826"/>
        <v>0</v>
      </c>
      <c r="U1529" s="679">
        <f t="shared" si="827"/>
        <v>0</v>
      </c>
      <c r="Y1529" s="120"/>
      <c r="AD1529" s="80"/>
      <c r="AE1529" s="76"/>
      <c r="AF1529" s="370"/>
      <c r="AG1529" s="375"/>
      <c r="AH1529" s="379"/>
      <c r="AI1529" s="383"/>
      <c r="AJ1529" s="388"/>
      <c r="AK1529" s="392"/>
      <c r="AL1529" s="388"/>
      <c r="AM1529" s="363">
        <f t="shared" si="853"/>
        <v>1</v>
      </c>
      <c r="AN1529" s="578">
        <v>227.3</v>
      </c>
      <c r="AO1529" s="78">
        <f t="shared" si="835"/>
        <v>0</v>
      </c>
      <c r="AP1529" s="78">
        <f t="shared" si="829"/>
        <v>0</v>
      </c>
      <c r="AQ1529" s="78">
        <f t="shared" si="830"/>
        <v>0</v>
      </c>
      <c r="AR1529" s="78">
        <f t="shared" si="831"/>
        <v>0</v>
      </c>
      <c r="AS1529" s="78">
        <f t="shared" si="832"/>
        <v>0</v>
      </c>
      <c r="AT1529" s="78">
        <f t="shared" si="833"/>
        <v>0</v>
      </c>
      <c r="AU1529" s="74" t="s">
        <v>717</v>
      </c>
      <c r="AV1529" s="115"/>
      <c r="AW1529" s="395"/>
      <c r="AX1529" s="395">
        <v>0</v>
      </c>
      <c r="AY1529" s="395">
        <v>0</v>
      </c>
      <c r="AZ1529" s="395">
        <v>0</v>
      </c>
      <c r="BA1529" s="395">
        <v>0</v>
      </c>
      <c r="BB1529" s="395">
        <v>0</v>
      </c>
      <c r="BC1529" s="395">
        <v>0</v>
      </c>
      <c r="BD1529" s="115"/>
      <c r="BE1529" s="115"/>
      <c r="BF1529" s="115"/>
      <c r="BG1529" s="115"/>
      <c r="BH1529" s="115"/>
      <c r="BI1529" s="115"/>
      <c r="BJ1529" s="115"/>
      <c r="BK1529" s="115"/>
      <c r="BQ1529" s="74" t="str">
        <f t="shared" si="836"/>
        <v xml:space="preserve"> </v>
      </c>
      <c r="BR1529" s="120" t="str">
        <f t="shared" si="837"/>
        <v xml:space="preserve"> </v>
      </c>
      <c r="BS1529" s="120" t="str">
        <f t="shared" si="838"/>
        <v xml:space="preserve"> </v>
      </c>
      <c r="BU1529" s="74" t="str">
        <f t="shared" si="839"/>
        <v xml:space="preserve"> </v>
      </c>
      <c r="BV1529" s="120" t="str">
        <f t="shared" si="840"/>
        <v xml:space="preserve"> </v>
      </c>
      <c r="BW1529" s="120" t="str">
        <f t="shared" si="841"/>
        <v xml:space="preserve">  </v>
      </c>
      <c r="BY1529" s="74" t="str">
        <f t="shared" si="842"/>
        <v xml:space="preserve"> </v>
      </c>
      <c r="BZ1529" s="120" t="str">
        <f t="shared" si="843"/>
        <v xml:space="preserve"> </v>
      </c>
      <c r="CA1529" s="120" t="str">
        <f t="shared" si="844"/>
        <v xml:space="preserve"> </v>
      </c>
      <c r="CC1529" s="115" t="str">
        <f t="shared" si="845"/>
        <v xml:space="preserve"> </v>
      </c>
      <c r="CD1529" s="120" t="str">
        <f t="shared" si="846"/>
        <v xml:space="preserve"> </v>
      </c>
      <c r="CE1529" s="417" t="str">
        <f t="shared" si="847"/>
        <v xml:space="preserve"> </v>
      </c>
      <c r="CF1529" s="115"/>
      <c r="CG1529" s="115" t="str">
        <f t="shared" si="848"/>
        <v xml:space="preserve"> </v>
      </c>
      <c r="CH1529" s="120" t="str">
        <f t="shared" si="849"/>
        <v xml:space="preserve"> </v>
      </c>
      <c r="CI1529" s="417" t="str">
        <f t="shared" si="850"/>
        <v xml:space="preserve"> </v>
      </c>
      <c r="CJ1529" s="115"/>
      <c r="CK1529" s="115" t="str">
        <f t="shared" si="851"/>
        <v xml:space="preserve"> </v>
      </c>
      <c r="CL1529" s="120" t="str">
        <f t="shared" si="852"/>
        <v xml:space="preserve"> </v>
      </c>
      <c r="CM1529" s="417" t="str">
        <f t="shared" si="854"/>
        <v xml:space="preserve"> </v>
      </c>
      <c r="IS1529" s="108">
        <v>169</v>
      </c>
    </row>
    <row r="1530" spans="2:253" s="74" customFormat="1" ht="17.100000000000001" hidden="1" customHeight="1" x14ac:dyDescent="0.25">
      <c r="B1530" s="524">
        <f>IF('KB Duct Parts'!$BL$14=2,'KB Duct Elbows'!AV13,0)</f>
        <v>0</v>
      </c>
      <c r="C1530" s="538" t="s">
        <v>988</v>
      </c>
      <c r="D1530" s="506" t="str">
        <f t="shared" si="855"/>
        <v>12009.60SS</v>
      </c>
      <c r="E1530" s="524" t="s">
        <v>866</v>
      </c>
      <c r="F1530" s="508" t="str">
        <f t="shared" si="821"/>
        <v xml:space="preserve"> </v>
      </c>
      <c r="G1530" s="537" t="s">
        <v>786</v>
      </c>
      <c r="H1530" s="524" t="s">
        <v>923</v>
      </c>
      <c r="I1530" s="1035"/>
      <c r="J1530" s="1036"/>
      <c r="K1530" s="531" t="s">
        <v>882</v>
      </c>
      <c r="L1530" s="535"/>
      <c r="M1530" s="517" t="str">
        <f t="shared" si="834"/>
        <v>Y</v>
      </c>
      <c r="N1530" s="514">
        <f t="shared" si="822"/>
        <v>234.1</v>
      </c>
      <c r="O1530" s="514">
        <f t="shared" si="828"/>
        <v>0</v>
      </c>
      <c r="P1530" s="680">
        <f>'KB Duct Parts'!$AE$3</f>
        <v>0</v>
      </c>
      <c r="Q1530" s="681">
        <f t="shared" si="823"/>
        <v>0</v>
      </c>
      <c r="R1530" s="682">
        <f t="shared" si="824"/>
        <v>0</v>
      </c>
      <c r="S1530" s="716">
        <f t="shared" si="825"/>
        <v>0.35</v>
      </c>
      <c r="T1530" s="679">
        <f t="shared" si="826"/>
        <v>0</v>
      </c>
      <c r="U1530" s="679">
        <f t="shared" si="827"/>
        <v>0</v>
      </c>
      <c r="Y1530" s="120"/>
      <c r="AD1530" s="80"/>
      <c r="AE1530" s="75"/>
      <c r="AF1530" s="370"/>
      <c r="AG1530" s="375"/>
      <c r="AH1530" s="379"/>
      <c r="AI1530" s="383"/>
      <c r="AJ1530" s="388"/>
      <c r="AK1530" s="392"/>
      <c r="AL1530" s="388"/>
      <c r="AM1530" s="363">
        <f t="shared" si="853"/>
        <v>1</v>
      </c>
      <c r="AN1530" s="578">
        <v>234.1</v>
      </c>
      <c r="AO1530" s="78">
        <f t="shared" si="835"/>
        <v>0</v>
      </c>
      <c r="AP1530" s="78">
        <f t="shared" si="829"/>
        <v>0</v>
      </c>
      <c r="AQ1530" s="78">
        <f t="shared" si="830"/>
        <v>0</v>
      </c>
      <c r="AR1530" s="78">
        <f t="shared" si="831"/>
        <v>0</v>
      </c>
      <c r="AS1530" s="78">
        <f t="shared" si="832"/>
        <v>0</v>
      </c>
      <c r="AT1530" s="78">
        <f t="shared" si="833"/>
        <v>0</v>
      </c>
      <c r="AU1530" s="74" t="s">
        <v>717</v>
      </c>
      <c r="AV1530" s="115"/>
      <c r="AW1530" s="395"/>
      <c r="AX1530" s="395">
        <v>0</v>
      </c>
      <c r="AY1530" s="395">
        <v>0</v>
      </c>
      <c r="AZ1530" s="395">
        <v>0</v>
      </c>
      <c r="BA1530" s="395">
        <v>0</v>
      </c>
      <c r="BB1530" s="395">
        <v>0</v>
      </c>
      <c r="BC1530" s="395">
        <v>0</v>
      </c>
      <c r="BD1530" s="115"/>
      <c r="BE1530" s="115"/>
      <c r="BF1530" s="115"/>
      <c r="BG1530" s="115"/>
      <c r="BH1530" s="115"/>
      <c r="BI1530" s="115"/>
      <c r="BJ1530" s="115"/>
      <c r="BK1530" s="115"/>
      <c r="BQ1530" s="74" t="str">
        <f t="shared" si="836"/>
        <v xml:space="preserve"> </v>
      </c>
      <c r="BR1530" s="120" t="str">
        <f t="shared" si="837"/>
        <v xml:space="preserve"> </v>
      </c>
      <c r="BS1530" s="120" t="str">
        <f t="shared" si="838"/>
        <v xml:space="preserve"> </v>
      </c>
      <c r="BU1530" s="74" t="str">
        <f t="shared" si="839"/>
        <v xml:space="preserve"> </v>
      </c>
      <c r="BV1530" s="120" t="str">
        <f t="shared" si="840"/>
        <v xml:space="preserve"> </v>
      </c>
      <c r="BW1530" s="120" t="str">
        <f t="shared" si="841"/>
        <v xml:space="preserve">  </v>
      </c>
      <c r="BY1530" s="74" t="str">
        <f t="shared" si="842"/>
        <v xml:space="preserve"> </v>
      </c>
      <c r="BZ1530" s="120" t="str">
        <f t="shared" si="843"/>
        <v xml:space="preserve"> </v>
      </c>
      <c r="CA1530" s="120" t="str">
        <f t="shared" si="844"/>
        <v xml:space="preserve"> </v>
      </c>
      <c r="CC1530" s="115" t="str">
        <f t="shared" si="845"/>
        <v xml:space="preserve"> </v>
      </c>
      <c r="CD1530" s="120" t="str">
        <f t="shared" si="846"/>
        <v xml:space="preserve"> </v>
      </c>
      <c r="CE1530" s="417" t="str">
        <f t="shared" si="847"/>
        <v xml:space="preserve"> </v>
      </c>
      <c r="CF1530" s="115"/>
      <c r="CG1530" s="115" t="str">
        <f t="shared" si="848"/>
        <v xml:space="preserve"> </v>
      </c>
      <c r="CH1530" s="120" t="str">
        <f t="shared" si="849"/>
        <v xml:space="preserve"> </v>
      </c>
      <c r="CI1530" s="417" t="str">
        <f t="shared" si="850"/>
        <v xml:space="preserve"> </v>
      </c>
      <c r="CJ1530" s="115"/>
      <c r="CK1530" s="115" t="str">
        <f t="shared" si="851"/>
        <v xml:space="preserve"> </v>
      </c>
      <c r="CL1530" s="120" t="str">
        <f t="shared" si="852"/>
        <v xml:space="preserve"> </v>
      </c>
      <c r="CM1530" s="417" t="str">
        <f t="shared" si="854"/>
        <v xml:space="preserve"> </v>
      </c>
      <c r="IS1530" s="108">
        <v>174</v>
      </c>
    </row>
    <row r="1531" spans="2:253" s="74" customFormat="1" ht="17.100000000000001" hidden="1" customHeight="1" x14ac:dyDescent="0.25">
      <c r="B1531" s="524">
        <f>IF('KB Duct Parts'!$BL$14=2,'KB Duct Elbows'!AV14,0)</f>
        <v>0</v>
      </c>
      <c r="C1531" s="538" t="s">
        <v>989</v>
      </c>
      <c r="D1531" s="506" t="str">
        <f t="shared" si="855"/>
        <v>12010.60SS</v>
      </c>
      <c r="E1531" s="524" t="s">
        <v>867</v>
      </c>
      <c r="F1531" s="508" t="str">
        <f t="shared" si="821"/>
        <v xml:space="preserve"> </v>
      </c>
      <c r="G1531" s="537" t="s">
        <v>786</v>
      </c>
      <c r="H1531" s="524" t="s">
        <v>923</v>
      </c>
      <c r="I1531" s="1035"/>
      <c r="J1531" s="1036"/>
      <c r="K1531" s="531" t="s">
        <v>882</v>
      </c>
      <c r="L1531" s="535"/>
      <c r="M1531" s="517" t="str">
        <f t="shared" si="834"/>
        <v>Y</v>
      </c>
      <c r="N1531" s="514">
        <f t="shared" si="822"/>
        <v>260.89999999999998</v>
      </c>
      <c r="O1531" s="514">
        <f t="shared" si="828"/>
        <v>0</v>
      </c>
      <c r="P1531" s="680">
        <f>'KB Duct Parts'!$AE$3</f>
        <v>0</v>
      </c>
      <c r="Q1531" s="681">
        <f t="shared" si="823"/>
        <v>0</v>
      </c>
      <c r="R1531" s="682">
        <f t="shared" si="824"/>
        <v>0</v>
      </c>
      <c r="S1531" s="716">
        <f t="shared" si="825"/>
        <v>0.35</v>
      </c>
      <c r="T1531" s="679">
        <f t="shared" si="826"/>
        <v>0</v>
      </c>
      <c r="U1531" s="679">
        <f t="shared" si="827"/>
        <v>0</v>
      </c>
      <c r="Y1531" s="120"/>
      <c r="AD1531" s="80"/>
      <c r="AE1531" s="76"/>
      <c r="AF1531" s="370"/>
      <c r="AG1531" s="375"/>
      <c r="AH1531" s="379"/>
      <c r="AI1531" s="383"/>
      <c r="AJ1531" s="388"/>
      <c r="AK1531" s="392"/>
      <c r="AL1531" s="388"/>
      <c r="AM1531" s="363">
        <f t="shared" si="853"/>
        <v>1</v>
      </c>
      <c r="AN1531" s="578">
        <v>260.89999999999998</v>
      </c>
      <c r="AO1531" s="78">
        <f t="shared" si="835"/>
        <v>0</v>
      </c>
      <c r="AP1531" s="78">
        <f t="shared" si="829"/>
        <v>0</v>
      </c>
      <c r="AQ1531" s="78">
        <f t="shared" si="830"/>
        <v>0</v>
      </c>
      <c r="AR1531" s="78">
        <f t="shared" si="831"/>
        <v>0</v>
      </c>
      <c r="AS1531" s="78">
        <f t="shared" si="832"/>
        <v>0</v>
      </c>
      <c r="AT1531" s="78">
        <f t="shared" si="833"/>
        <v>0</v>
      </c>
      <c r="AU1531" s="74" t="s">
        <v>717</v>
      </c>
      <c r="AV1531" s="115"/>
      <c r="AW1531" s="395"/>
      <c r="AX1531" s="395">
        <v>0</v>
      </c>
      <c r="AY1531" s="395">
        <v>0</v>
      </c>
      <c r="AZ1531" s="395">
        <v>0</v>
      </c>
      <c r="BA1531" s="395">
        <v>0</v>
      </c>
      <c r="BB1531" s="395">
        <v>0</v>
      </c>
      <c r="BC1531" s="395">
        <v>0</v>
      </c>
      <c r="BD1531" s="115"/>
      <c r="BE1531" s="115"/>
      <c r="BF1531" s="115"/>
      <c r="BG1531" s="115"/>
      <c r="BH1531" s="115"/>
      <c r="BI1531" s="115"/>
      <c r="BJ1531" s="115"/>
      <c r="BK1531" s="115"/>
      <c r="BQ1531" s="74" t="str">
        <f t="shared" si="836"/>
        <v xml:space="preserve"> </v>
      </c>
      <c r="BR1531" s="120" t="str">
        <f t="shared" si="837"/>
        <v xml:space="preserve"> </v>
      </c>
      <c r="BS1531" s="120" t="str">
        <f t="shared" si="838"/>
        <v xml:space="preserve"> </v>
      </c>
      <c r="BU1531" s="74" t="str">
        <f t="shared" si="839"/>
        <v xml:space="preserve"> </v>
      </c>
      <c r="BV1531" s="120" t="str">
        <f t="shared" si="840"/>
        <v xml:space="preserve"> </v>
      </c>
      <c r="BW1531" s="120" t="str">
        <f t="shared" si="841"/>
        <v xml:space="preserve">  </v>
      </c>
      <c r="BY1531" s="74" t="str">
        <f t="shared" si="842"/>
        <v xml:space="preserve"> </v>
      </c>
      <c r="BZ1531" s="120" t="str">
        <f t="shared" si="843"/>
        <v xml:space="preserve"> </v>
      </c>
      <c r="CA1531" s="120" t="str">
        <f t="shared" si="844"/>
        <v xml:space="preserve"> </v>
      </c>
      <c r="CC1531" s="115" t="str">
        <f t="shared" si="845"/>
        <v xml:space="preserve"> </v>
      </c>
      <c r="CD1531" s="120" t="str">
        <f t="shared" si="846"/>
        <v xml:space="preserve"> </v>
      </c>
      <c r="CE1531" s="417" t="str">
        <f t="shared" si="847"/>
        <v xml:space="preserve"> </v>
      </c>
      <c r="CF1531" s="115"/>
      <c r="CG1531" s="115" t="str">
        <f t="shared" si="848"/>
        <v xml:space="preserve"> </v>
      </c>
      <c r="CH1531" s="120" t="str">
        <f t="shared" si="849"/>
        <v xml:space="preserve"> </v>
      </c>
      <c r="CI1531" s="417" t="str">
        <f t="shared" si="850"/>
        <v xml:space="preserve"> </v>
      </c>
      <c r="CJ1531" s="115"/>
      <c r="CK1531" s="115" t="str">
        <f t="shared" si="851"/>
        <v xml:space="preserve"> </v>
      </c>
      <c r="CL1531" s="120" t="str">
        <f t="shared" si="852"/>
        <v xml:space="preserve"> </v>
      </c>
      <c r="CM1531" s="417" t="str">
        <f t="shared" si="854"/>
        <v xml:space="preserve"> </v>
      </c>
      <c r="IS1531" s="108">
        <v>194</v>
      </c>
    </row>
    <row r="1532" spans="2:253" s="74" customFormat="1" ht="17.100000000000001" hidden="1" customHeight="1" x14ac:dyDescent="0.25">
      <c r="B1532" s="524">
        <f>IF('KB Duct Parts'!$BL$14=2,'KB Duct Elbows'!AV15,0)</f>
        <v>0</v>
      </c>
      <c r="C1532" s="538" t="s">
        <v>990</v>
      </c>
      <c r="D1532" s="506" t="str">
        <f t="shared" si="855"/>
        <v>12011.60SS</v>
      </c>
      <c r="E1532" s="524" t="s">
        <v>868</v>
      </c>
      <c r="F1532" s="508" t="str">
        <f t="shared" si="821"/>
        <v xml:space="preserve"> </v>
      </c>
      <c r="G1532" s="537" t="s">
        <v>786</v>
      </c>
      <c r="H1532" s="524" t="s">
        <v>923</v>
      </c>
      <c r="I1532" s="1035"/>
      <c r="J1532" s="1036"/>
      <c r="K1532" s="531" t="s">
        <v>882</v>
      </c>
      <c r="L1532" s="535"/>
      <c r="M1532" s="517" t="str">
        <f t="shared" si="834"/>
        <v>Y</v>
      </c>
      <c r="N1532" s="514">
        <f t="shared" si="822"/>
        <v>273.10000000000002</v>
      </c>
      <c r="O1532" s="514">
        <f t="shared" si="828"/>
        <v>0</v>
      </c>
      <c r="P1532" s="680">
        <f>'KB Duct Parts'!$AE$3</f>
        <v>0</v>
      </c>
      <c r="Q1532" s="681">
        <f t="shared" si="823"/>
        <v>0</v>
      </c>
      <c r="R1532" s="682">
        <f t="shared" si="824"/>
        <v>0</v>
      </c>
      <c r="S1532" s="716">
        <f t="shared" si="825"/>
        <v>0.35</v>
      </c>
      <c r="T1532" s="679">
        <f t="shared" si="826"/>
        <v>0</v>
      </c>
      <c r="U1532" s="679">
        <f t="shared" si="827"/>
        <v>0</v>
      </c>
      <c r="Y1532" s="120"/>
      <c r="AD1532" s="80"/>
      <c r="AE1532" s="75"/>
      <c r="AF1532" s="370"/>
      <c r="AG1532" s="375"/>
      <c r="AH1532" s="379"/>
      <c r="AI1532" s="383"/>
      <c r="AJ1532" s="388"/>
      <c r="AK1532" s="392"/>
      <c r="AL1532" s="388"/>
      <c r="AM1532" s="363">
        <f t="shared" si="853"/>
        <v>1</v>
      </c>
      <c r="AN1532" s="578">
        <v>273.10000000000002</v>
      </c>
      <c r="AO1532" s="78">
        <f t="shared" si="835"/>
        <v>0</v>
      </c>
      <c r="AP1532" s="78">
        <f t="shared" si="829"/>
        <v>0</v>
      </c>
      <c r="AQ1532" s="78">
        <f t="shared" si="830"/>
        <v>0</v>
      </c>
      <c r="AR1532" s="78">
        <f t="shared" si="831"/>
        <v>0</v>
      </c>
      <c r="AS1532" s="78">
        <f t="shared" si="832"/>
        <v>0</v>
      </c>
      <c r="AT1532" s="78">
        <f t="shared" si="833"/>
        <v>0</v>
      </c>
      <c r="AU1532" s="74" t="s">
        <v>717</v>
      </c>
      <c r="AV1532" s="115"/>
      <c r="AW1532" s="395"/>
      <c r="AX1532" s="395">
        <v>0</v>
      </c>
      <c r="AY1532" s="395">
        <v>0</v>
      </c>
      <c r="AZ1532" s="395">
        <v>0</v>
      </c>
      <c r="BA1532" s="395">
        <v>0</v>
      </c>
      <c r="BB1532" s="395">
        <v>0</v>
      </c>
      <c r="BC1532" s="395">
        <v>0</v>
      </c>
      <c r="BD1532" s="115"/>
      <c r="BE1532" s="115"/>
      <c r="BF1532" s="115"/>
      <c r="BG1532" s="115"/>
      <c r="BH1532" s="115"/>
      <c r="BI1532" s="115"/>
      <c r="BJ1532" s="115"/>
      <c r="BK1532" s="115"/>
      <c r="BQ1532" s="74" t="str">
        <f t="shared" si="836"/>
        <v xml:space="preserve"> </v>
      </c>
      <c r="BR1532" s="120" t="str">
        <f t="shared" si="837"/>
        <v xml:space="preserve"> </v>
      </c>
      <c r="BS1532" s="120" t="str">
        <f t="shared" si="838"/>
        <v xml:space="preserve"> </v>
      </c>
      <c r="BU1532" s="74" t="str">
        <f t="shared" si="839"/>
        <v xml:space="preserve"> </v>
      </c>
      <c r="BV1532" s="120" t="str">
        <f t="shared" si="840"/>
        <v xml:space="preserve"> </v>
      </c>
      <c r="BW1532" s="120" t="str">
        <f t="shared" si="841"/>
        <v xml:space="preserve">  </v>
      </c>
      <c r="BY1532" s="74" t="str">
        <f t="shared" si="842"/>
        <v xml:space="preserve"> </v>
      </c>
      <c r="BZ1532" s="120" t="str">
        <f t="shared" si="843"/>
        <v xml:space="preserve"> </v>
      </c>
      <c r="CA1532" s="120" t="str">
        <f t="shared" si="844"/>
        <v xml:space="preserve"> </v>
      </c>
      <c r="CC1532" s="115" t="str">
        <f t="shared" si="845"/>
        <v xml:space="preserve"> </v>
      </c>
      <c r="CD1532" s="120" t="str">
        <f t="shared" si="846"/>
        <v xml:space="preserve"> </v>
      </c>
      <c r="CE1532" s="417" t="str">
        <f t="shared" si="847"/>
        <v xml:space="preserve"> </v>
      </c>
      <c r="CF1532" s="115"/>
      <c r="CG1532" s="115" t="str">
        <f t="shared" si="848"/>
        <v xml:space="preserve"> </v>
      </c>
      <c r="CH1532" s="120" t="str">
        <f t="shared" si="849"/>
        <v xml:space="preserve"> </v>
      </c>
      <c r="CI1532" s="417" t="str">
        <f t="shared" si="850"/>
        <v xml:space="preserve"> </v>
      </c>
      <c r="CJ1532" s="115"/>
      <c r="CK1532" s="115" t="str">
        <f t="shared" si="851"/>
        <v xml:space="preserve"> </v>
      </c>
      <c r="CL1532" s="120" t="str">
        <f t="shared" si="852"/>
        <v xml:space="preserve"> </v>
      </c>
      <c r="CM1532" s="417" t="str">
        <f t="shared" si="854"/>
        <v xml:space="preserve"> </v>
      </c>
      <c r="IS1532" s="108">
        <v>203</v>
      </c>
    </row>
    <row r="1533" spans="2:253" s="74" customFormat="1" ht="17.100000000000001" hidden="1" customHeight="1" x14ac:dyDescent="0.25">
      <c r="B1533" s="524">
        <f>IF('KB Duct Parts'!$BL$14=2,'KB Duct Elbows'!AV16,0)</f>
        <v>0</v>
      </c>
      <c r="C1533" s="538" t="s">
        <v>991</v>
      </c>
      <c r="D1533" s="506" t="str">
        <f t="shared" si="855"/>
        <v>12012.60SS</v>
      </c>
      <c r="E1533" s="524" t="s">
        <v>869</v>
      </c>
      <c r="F1533" s="508" t="str">
        <f t="shared" si="821"/>
        <v xml:space="preserve"> </v>
      </c>
      <c r="G1533" s="537" t="s">
        <v>786</v>
      </c>
      <c r="H1533" s="524" t="s">
        <v>923</v>
      </c>
      <c r="I1533" s="1035"/>
      <c r="J1533" s="1036"/>
      <c r="K1533" s="531" t="s">
        <v>882</v>
      </c>
      <c r="L1533" s="535"/>
      <c r="M1533" s="517" t="str">
        <f t="shared" si="834"/>
        <v>Y</v>
      </c>
      <c r="N1533" s="514">
        <f t="shared" si="822"/>
        <v>283.60000000000002</v>
      </c>
      <c r="O1533" s="514">
        <f t="shared" si="828"/>
        <v>0</v>
      </c>
      <c r="P1533" s="680">
        <f>'KB Duct Parts'!$AE$3</f>
        <v>0</v>
      </c>
      <c r="Q1533" s="681">
        <f t="shared" si="823"/>
        <v>0</v>
      </c>
      <c r="R1533" s="682">
        <f t="shared" si="824"/>
        <v>0</v>
      </c>
      <c r="S1533" s="716">
        <f t="shared" si="825"/>
        <v>0.35</v>
      </c>
      <c r="T1533" s="679">
        <f t="shared" si="826"/>
        <v>0</v>
      </c>
      <c r="U1533" s="679">
        <f t="shared" si="827"/>
        <v>0</v>
      </c>
      <c r="Y1533" s="120"/>
      <c r="AD1533" s="80"/>
      <c r="AE1533" s="76"/>
      <c r="AF1533" s="370"/>
      <c r="AG1533" s="375"/>
      <c r="AH1533" s="379"/>
      <c r="AI1533" s="383"/>
      <c r="AJ1533" s="388"/>
      <c r="AK1533" s="392"/>
      <c r="AL1533" s="388"/>
      <c r="AM1533" s="363">
        <f t="shared" si="853"/>
        <v>1</v>
      </c>
      <c r="AN1533" s="578">
        <v>283.60000000000002</v>
      </c>
      <c r="AO1533" s="78">
        <f t="shared" si="835"/>
        <v>0</v>
      </c>
      <c r="AP1533" s="78">
        <f t="shared" si="829"/>
        <v>0</v>
      </c>
      <c r="AQ1533" s="78">
        <f t="shared" si="830"/>
        <v>0</v>
      </c>
      <c r="AR1533" s="78">
        <f t="shared" si="831"/>
        <v>0</v>
      </c>
      <c r="AS1533" s="78">
        <f t="shared" si="832"/>
        <v>0</v>
      </c>
      <c r="AT1533" s="78">
        <f t="shared" si="833"/>
        <v>0</v>
      </c>
      <c r="AU1533" s="74" t="s">
        <v>717</v>
      </c>
      <c r="AV1533" s="115"/>
      <c r="AW1533" s="395"/>
      <c r="AX1533" s="395">
        <v>0</v>
      </c>
      <c r="AY1533" s="395">
        <v>0</v>
      </c>
      <c r="AZ1533" s="395">
        <v>0</v>
      </c>
      <c r="BA1533" s="395">
        <v>0</v>
      </c>
      <c r="BB1533" s="395">
        <v>0</v>
      </c>
      <c r="BC1533" s="395">
        <v>0</v>
      </c>
      <c r="BD1533" s="115"/>
      <c r="BE1533" s="115"/>
      <c r="BF1533" s="115"/>
      <c r="BG1533" s="115"/>
      <c r="BH1533" s="115"/>
      <c r="BI1533" s="115"/>
      <c r="BJ1533" s="115"/>
      <c r="BK1533" s="115"/>
      <c r="BQ1533" s="74" t="str">
        <f t="shared" si="836"/>
        <v xml:space="preserve"> </v>
      </c>
      <c r="BR1533" s="120" t="str">
        <f t="shared" si="837"/>
        <v xml:space="preserve"> </v>
      </c>
      <c r="BS1533" s="120" t="str">
        <f t="shared" si="838"/>
        <v xml:space="preserve"> </v>
      </c>
      <c r="BU1533" s="74" t="str">
        <f t="shared" si="839"/>
        <v xml:space="preserve"> </v>
      </c>
      <c r="BV1533" s="120" t="str">
        <f t="shared" si="840"/>
        <v xml:space="preserve"> </v>
      </c>
      <c r="BW1533" s="120" t="str">
        <f t="shared" si="841"/>
        <v xml:space="preserve">  </v>
      </c>
      <c r="BY1533" s="74" t="str">
        <f t="shared" si="842"/>
        <v xml:space="preserve"> </v>
      </c>
      <c r="BZ1533" s="120" t="str">
        <f t="shared" si="843"/>
        <v xml:space="preserve"> </v>
      </c>
      <c r="CA1533" s="120" t="str">
        <f t="shared" si="844"/>
        <v xml:space="preserve"> </v>
      </c>
      <c r="CC1533" s="115" t="str">
        <f t="shared" si="845"/>
        <v xml:space="preserve"> </v>
      </c>
      <c r="CD1533" s="120" t="str">
        <f t="shared" si="846"/>
        <v xml:space="preserve"> </v>
      </c>
      <c r="CE1533" s="417" t="str">
        <f t="shared" si="847"/>
        <v xml:space="preserve"> </v>
      </c>
      <c r="CF1533" s="115"/>
      <c r="CG1533" s="115" t="str">
        <f t="shared" si="848"/>
        <v xml:space="preserve"> </v>
      </c>
      <c r="CH1533" s="120" t="str">
        <f t="shared" si="849"/>
        <v xml:space="preserve"> </v>
      </c>
      <c r="CI1533" s="417" t="str">
        <f t="shared" si="850"/>
        <v xml:space="preserve"> </v>
      </c>
      <c r="CJ1533" s="115"/>
      <c r="CK1533" s="115" t="str">
        <f t="shared" si="851"/>
        <v xml:space="preserve"> </v>
      </c>
      <c r="CL1533" s="120" t="str">
        <f t="shared" si="852"/>
        <v xml:space="preserve"> </v>
      </c>
      <c r="CM1533" s="417" t="str">
        <f t="shared" si="854"/>
        <v xml:space="preserve"> </v>
      </c>
      <c r="IS1533" s="108">
        <v>211</v>
      </c>
    </row>
    <row r="1534" spans="2:253" s="74" customFormat="1" ht="17.100000000000001" hidden="1" customHeight="1" x14ac:dyDescent="0.25">
      <c r="B1534" s="524">
        <f>IF('KB Duct Parts'!$BL$14=2,'KB Duct Elbows'!AV17,0)</f>
        <v>0</v>
      </c>
      <c r="C1534" s="538" t="s">
        <v>992</v>
      </c>
      <c r="D1534" s="506" t="str">
        <f t="shared" si="855"/>
        <v>12013.60SS</v>
      </c>
      <c r="E1534" s="524" t="s">
        <v>870</v>
      </c>
      <c r="F1534" s="508" t="str">
        <f t="shared" si="821"/>
        <v xml:space="preserve"> </v>
      </c>
      <c r="G1534" s="537" t="s">
        <v>786</v>
      </c>
      <c r="H1534" s="524" t="s">
        <v>923</v>
      </c>
      <c r="I1534" s="1035"/>
      <c r="J1534" s="1036"/>
      <c r="K1534" s="531" t="s">
        <v>882</v>
      </c>
      <c r="L1534" s="535"/>
      <c r="M1534" s="517" t="str">
        <f t="shared" si="834"/>
        <v>Y</v>
      </c>
      <c r="N1534" s="514">
        <f t="shared" si="822"/>
        <v>305.2</v>
      </c>
      <c r="O1534" s="514">
        <f t="shared" si="828"/>
        <v>0</v>
      </c>
      <c r="P1534" s="680">
        <f>'KB Duct Parts'!$AE$3</f>
        <v>0</v>
      </c>
      <c r="Q1534" s="681">
        <f t="shared" si="823"/>
        <v>0</v>
      </c>
      <c r="R1534" s="682">
        <f t="shared" si="824"/>
        <v>0</v>
      </c>
      <c r="S1534" s="716">
        <f t="shared" si="825"/>
        <v>0.35</v>
      </c>
      <c r="T1534" s="679">
        <f t="shared" si="826"/>
        <v>0</v>
      </c>
      <c r="U1534" s="679">
        <f t="shared" si="827"/>
        <v>0</v>
      </c>
      <c r="Y1534" s="120"/>
      <c r="AD1534" s="80"/>
      <c r="AE1534" s="75"/>
      <c r="AF1534" s="370"/>
      <c r="AG1534" s="375"/>
      <c r="AH1534" s="379"/>
      <c r="AI1534" s="383"/>
      <c r="AJ1534" s="388"/>
      <c r="AK1534" s="392"/>
      <c r="AL1534" s="388"/>
      <c r="AM1534" s="363">
        <f t="shared" si="853"/>
        <v>1</v>
      </c>
      <c r="AN1534" s="578">
        <v>305.2</v>
      </c>
      <c r="AO1534" s="78">
        <f t="shared" si="835"/>
        <v>0</v>
      </c>
      <c r="AP1534" s="78">
        <f t="shared" si="829"/>
        <v>0</v>
      </c>
      <c r="AQ1534" s="78">
        <f t="shared" si="830"/>
        <v>0</v>
      </c>
      <c r="AR1534" s="78">
        <f t="shared" si="831"/>
        <v>0</v>
      </c>
      <c r="AS1534" s="78">
        <f t="shared" si="832"/>
        <v>0</v>
      </c>
      <c r="AT1534" s="78">
        <f t="shared" si="833"/>
        <v>0</v>
      </c>
      <c r="AU1534" s="74" t="s">
        <v>717</v>
      </c>
      <c r="AV1534" s="115"/>
      <c r="AW1534" s="395"/>
      <c r="AX1534" s="395">
        <v>0</v>
      </c>
      <c r="AY1534" s="395">
        <v>0</v>
      </c>
      <c r="AZ1534" s="395">
        <v>0</v>
      </c>
      <c r="BA1534" s="395">
        <v>0</v>
      </c>
      <c r="BB1534" s="395">
        <v>0</v>
      </c>
      <c r="BC1534" s="395">
        <v>0</v>
      </c>
      <c r="BD1534" s="115"/>
      <c r="BE1534" s="115"/>
      <c r="BF1534" s="115"/>
      <c r="BG1534" s="115"/>
      <c r="BH1534" s="115"/>
      <c r="BI1534" s="115"/>
      <c r="BJ1534" s="115"/>
      <c r="BK1534" s="115"/>
      <c r="BQ1534" s="74" t="str">
        <f t="shared" si="836"/>
        <v xml:space="preserve"> </v>
      </c>
      <c r="BR1534" s="120" t="str">
        <f t="shared" si="837"/>
        <v xml:space="preserve"> </v>
      </c>
      <c r="BS1534" s="120" t="str">
        <f t="shared" si="838"/>
        <v xml:space="preserve"> </v>
      </c>
      <c r="BU1534" s="74" t="str">
        <f t="shared" si="839"/>
        <v xml:space="preserve"> </v>
      </c>
      <c r="BV1534" s="120" t="str">
        <f t="shared" si="840"/>
        <v xml:space="preserve"> </v>
      </c>
      <c r="BW1534" s="120" t="str">
        <f t="shared" si="841"/>
        <v xml:space="preserve">  </v>
      </c>
      <c r="BY1534" s="74" t="str">
        <f t="shared" si="842"/>
        <v xml:space="preserve"> </v>
      </c>
      <c r="BZ1534" s="120" t="str">
        <f t="shared" si="843"/>
        <v xml:space="preserve"> </v>
      </c>
      <c r="CA1534" s="120" t="str">
        <f t="shared" si="844"/>
        <v xml:space="preserve"> </v>
      </c>
      <c r="CC1534" s="115" t="str">
        <f t="shared" si="845"/>
        <v xml:space="preserve"> </v>
      </c>
      <c r="CD1534" s="120" t="str">
        <f t="shared" si="846"/>
        <v xml:space="preserve"> </v>
      </c>
      <c r="CE1534" s="417" t="str">
        <f t="shared" si="847"/>
        <v xml:space="preserve"> </v>
      </c>
      <c r="CF1534" s="115"/>
      <c r="CG1534" s="115" t="str">
        <f t="shared" si="848"/>
        <v xml:space="preserve"> </v>
      </c>
      <c r="CH1534" s="120" t="str">
        <f t="shared" si="849"/>
        <v xml:space="preserve"> </v>
      </c>
      <c r="CI1534" s="417" t="str">
        <f t="shared" si="850"/>
        <v xml:space="preserve"> </v>
      </c>
      <c r="CJ1534" s="115"/>
      <c r="CK1534" s="115" t="str">
        <f t="shared" si="851"/>
        <v xml:space="preserve"> </v>
      </c>
      <c r="CL1534" s="120" t="str">
        <f t="shared" si="852"/>
        <v xml:space="preserve"> </v>
      </c>
      <c r="CM1534" s="417" t="str">
        <f t="shared" si="854"/>
        <v xml:space="preserve"> </v>
      </c>
      <c r="IS1534" s="108">
        <v>227</v>
      </c>
    </row>
    <row r="1535" spans="2:253" s="74" customFormat="1" ht="17.100000000000001" hidden="1" customHeight="1" x14ac:dyDescent="0.25">
      <c r="B1535" s="524">
        <f>IF('KB Duct Parts'!$BL$14=2,'KB Duct Elbows'!AV18,0)</f>
        <v>0</v>
      </c>
      <c r="C1535" s="538" t="s">
        <v>993</v>
      </c>
      <c r="D1535" s="506" t="str">
        <f t="shared" si="855"/>
        <v>12014.60SS</v>
      </c>
      <c r="E1535" s="524" t="s">
        <v>871</v>
      </c>
      <c r="F1535" s="508" t="str">
        <f t="shared" si="821"/>
        <v xml:space="preserve"> </v>
      </c>
      <c r="G1535" s="537" t="s">
        <v>786</v>
      </c>
      <c r="H1535" s="524" t="s">
        <v>923</v>
      </c>
      <c r="I1535" s="1035"/>
      <c r="J1535" s="1036"/>
      <c r="K1535" s="531" t="s">
        <v>882</v>
      </c>
      <c r="L1535" s="535"/>
      <c r="M1535" s="517" t="str">
        <f t="shared" si="834"/>
        <v>Y</v>
      </c>
      <c r="N1535" s="514">
        <f t="shared" si="822"/>
        <v>325.39999999999998</v>
      </c>
      <c r="O1535" s="514">
        <f t="shared" si="828"/>
        <v>0</v>
      </c>
      <c r="P1535" s="680">
        <f>'KB Duct Parts'!$AE$3</f>
        <v>0</v>
      </c>
      <c r="Q1535" s="681">
        <f t="shared" si="823"/>
        <v>0</v>
      </c>
      <c r="R1535" s="682">
        <f t="shared" si="824"/>
        <v>0</v>
      </c>
      <c r="S1535" s="716">
        <f t="shared" si="825"/>
        <v>0.35</v>
      </c>
      <c r="T1535" s="679">
        <f t="shared" si="826"/>
        <v>0</v>
      </c>
      <c r="U1535" s="679">
        <f t="shared" si="827"/>
        <v>0</v>
      </c>
      <c r="Y1535" s="120"/>
      <c r="AD1535" s="80"/>
      <c r="AE1535" s="76"/>
      <c r="AF1535" s="370"/>
      <c r="AG1535" s="375"/>
      <c r="AH1535" s="379"/>
      <c r="AI1535" s="383"/>
      <c r="AJ1535" s="388"/>
      <c r="AK1535" s="392"/>
      <c r="AL1535" s="388"/>
      <c r="AM1535" s="363">
        <f t="shared" si="853"/>
        <v>1</v>
      </c>
      <c r="AN1535" s="578">
        <v>325.39999999999998</v>
      </c>
      <c r="AO1535" s="78">
        <f t="shared" si="835"/>
        <v>0</v>
      </c>
      <c r="AP1535" s="78">
        <f t="shared" si="829"/>
        <v>0</v>
      </c>
      <c r="AQ1535" s="78">
        <f t="shared" si="830"/>
        <v>0</v>
      </c>
      <c r="AR1535" s="78">
        <f t="shared" si="831"/>
        <v>0</v>
      </c>
      <c r="AS1535" s="78">
        <f t="shared" si="832"/>
        <v>0</v>
      </c>
      <c r="AT1535" s="78">
        <f t="shared" si="833"/>
        <v>0</v>
      </c>
      <c r="AU1535" s="74" t="s">
        <v>717</v>
      </c>
      <c r="AV1535" s="115"/>
      <c r="AW1535" s="395"/>
      <c r="AX1535" s="395">
        <v>0</v>
      </c>
      <c r="AY1535" s="395">
        <v>0</v>
      </c>
      <c r="AZ1535" s="395">
        <v>0</v>
      </c>
      <c r="BA1535" s="395">
        <v>0</v>
      </c>
      <c r="BB1535" s="395">
        <v>0</v>
      </c>
      <c r="BC1535" s="395">
        <v>0</v>
      </c>
      <c r="BD1535" s="115"/>
      <c r="BE1535" s="115"/>
      <c r="BF1535" s="115"/>
      <c r="BG1535" s="115"/>
      <c r="BH1535" s="115"/>
      <c r="BI1535" s="115"/>
      <c r="BJ1535" s="115"/>
      <c r="BK1535" s="115"/>
      <c r="BQ1535" s="74" t="str">
        <f t="shared" si="836"/>
        <v xml:space="preserve"> </v>
      </c>
      <c r="BR1535" s="120" t="str">
        <f t="shared" si="837"/>
        <v xml:space="preserve"> </v>
      </c>
      <c r="BS1535" s="120" t="str">
        <f t="shared" si="838"/>
        <v xml:space="preserve"> </v>
      </c>
      <c r="BU1535" s="74" t="str">
        <f t="shared" si="839"/>
        <v xml:space="preserve"> </v>
      </c>
      <c r="BV1535" s="120" t="str">
        <f t="shared" si="840"/>
        <v xml:space="preserve"> </v>
      </c>
      <c r="BW1535" s="120" t="str">
        <f t="shared" si="841"/>
        <v xml:space="preserve">  </v>
      </c>
      <c r="BY1535" s="74" t="str">
        <f t="shared" si="842"/>
        <v xml:space="preserve"> </v>
      </c>
      <c r="BZ1535" s="120" t="str">
        <f t="shared" si="843"/>
        <v xml:space="preserve"> </v>
      </c>
      <c r="CA1535" s="120" t="str">
        <f t="shared" si="844"/>
        <v xml:space="preserve"> </v>
      </c>
      <c r="CC1535" s="115" t="str">
        <f t="shared" si="845"/>
        <v xml:space="preserve"> </v>
      </c>
      <c r="CD1535" s="120" t="str">
        <f t="shared" si="846"/>
        <v xml:space="preserve"> </v>
      </c>
      <c r="CE1535" s="417" t="str">
        <f t="shared" si="847"/>
        <v xml:space="preserve"> </v>
      </c>
      <c r="CF1535" s="115"/>
      <c r="CG1535" s="115" t="str">
        <f t="shared" si="848"/>
        <v xml:space="preserve"> </v>
      </c>
      <c r="CH1535" s="120" t="str">
        <f t="shared" si="849"/>
        <v xml:space="preserve"> </v>
      </c>
      <c r="CI1535" s="417" t="str">
        <f t="shared" si="850"/>
        <v xml:space="preserve"> </v>
      </c>
      <c r="CJ1535" s="115"/>
      <c r="CK1535" s="115" t="str">
        <f t="shared" si="851"/>
        <v xml:space="preserve"> </v>
      </c>
      <c r="CL1535" s="120" t="str">
        <f t="shared" si="852"/>
        <v xml:space="preserve"> </v>
      </c>
      <c r="CM1535" s="417" t="str">
        <f t="shared" si="854"/>
        <v xml:space="preserve"> </v>
      </c>
      <c r="IS1535" s="108">
        <v>242</v>
      </c>
    </row>
    <row r="1536" spans="2:253" s="74" customFormat="1" ht="17.100000000000001" hidden="1" customHeight="1" x14ac:dyDescent="0.25">
      <c r="B1536" s="524">
        <f>IF('KB Duct Parts'!$BL$14=2,'KB Duct Elbows'!AV19,0)</f>
        <v>0</v>
      </c>
      <c r="C1536" s="538" t="s">
        <v>994</v>
      </c>
      <c r="D1536" s="506" t="str">
        <f t="shared" si="855"/>
        <v>12015.60SS</v>
      </c>
      <c r="E1536" s="524" t="s">
        <v>872</v>
      </c>
      <c r="F1536" s="508" t="str">
        <f t="shared" si="821"/>
        <v xml:space="preserve"> </v>
      </c>
      <c r="G1536" s="537" t="s">
        <v>786</v>
      </c>
      <c r="H1536" s="524" t="s">
        <v>923</v>
      </c>
      <c r="I1536" s="1035"/>
      <c r="J1536" s="1036"/>
      <c r="K1536" s="531" t="s">
        <v>882</v>
      </c>
      <c r="L1536" s="535"/>
      <c r="M1536" s="517" t="str">
        <f t="shared" si="834"/>
        <v>Y</v>
      </c>
      <c r="N1536" s="514">
        <f t="shared" si="822"/>
        <v>352.3</v>
      </c>
      <c r="O1536" s="514">
        <f t="shared" si="828"/>
        <v>0</v>
      </c>
      <c r="P1536" s="680">
        <f>'KB Duct Parts'!$AE$3</f>
        <v>0</v>
      </c>
      <c r="Q1536" s="681">
        <f t="shared" si="823"/>
        <v>0</v>
      </c>
      <c r="R1536" s="682">
        <f t="shared" si="824"/>
        <v>0</v>
      </c>
      <c r="S1536" s="716">
        <f t="shared" si="825"/>
        <v>0.35</v>
      </c>
      <c r="T1536" s="679">
        <f t="shared" si="826"/>
        <v>0</v>
      </c>
      <c r="U1536" s="679">
        <f t="shared" si="827"/>
        <v>0</v>
      </c>
      <c r="Y1536" s="120"/>
      <c r="AD1536" s="80"/>
      <c r="AE1536" s="75"/>
      <c r="AF1536" s="370"/>
      <c r="AG1536" s="375"/>
      <c r="AH1536" s="379"/>
      <c r="AI1536" s="383"/>
      <c r="AJ1536" s="388"/>
      <c r="AK1536" s="392"/>
      <c r="AL1536" s="388"/>
      <c r="AM1536" s="363">
        <f t="shared" si="853"/>
        <v>1</v>
      </c>
      <c r="AN1536" s="578">
        <v>352.3</v>
      </c>
      <c r="AO1536" s="78">
        <f t="shared" si="835"/>
        <v>0</v>
      </c>
      <c r="AP1536" s="78">
        <f t="shared" si="829"/>
        <v>0</v>
      </c>
      <c r="AQ1536" s="78">
        <f t="shared" si="830"/>
        <v>0</v>
      </c>
      <c r="AR1536" s="78">
        <f t="shared" si="831"/>
        <v>0</v>
      </c>
      <c r="AS1536" s="78">
        <f t="shared" si="832"/>
        <v>0</v>
      </c>
      <c r="AT1536" s="78">
        <f t="shared" si="833"/>
        <v>0</v>
      </c>
      <c r="AU1536" s="74" t="s">
        <v>717</v>
      </c>
      <c r="AV1536" s="115"/>
      <c r="AW1536" s="395"/>
      <c r="AX1536" s="395">
        <v>0</v>
      </c>
      <c r="AY1536" s="395">
        <v>0</v>
      </c>
      <c r="AZ1536" s="395">
        <v>0</v>
      </c>
      <c r="BA1536" s="395">
        <v>0</v>
      </c>
      <c r="BB1536" s="395">
        <v>0</v>
      </c>
      <c r="BC1536" s="395">
        <v>0</v>
      </c>
      <c r="BD1536" s="115"/>
      <c r="BE1536" s="115"/>
      <c r="BF1536" s="115"/>
      <c r="BG1536" s="115"/>
      <c r="BH1536" s="115"/>
      <c r="BI1536" s="115"/>
      <c r="BJ1536" s="115"/>
      <c r="BK1536" s="115"/>
      <c r="BQ1536" s="74" t="str">
        <f t="shared" si="836"/>
        <v xml:space="preserve"> </v>
      </c>
      <c r="BR1536" s="120" t="str">
        <f t="shared" si="837"/>
        <v xml:space="preserve"> </v>
      </c>
      <c r="BS1536" s="120" t="str">
        <f t="shared" si="838"/>
        <v xml:space="preserve"> </v>
      </c>
      <c r="BU1536" s="74" t="str">
        <f t="shared" si="839"/>
        <v xml:space="preserve"> </v>
      </c>
      <c r="BV1536" s="120" t="str">
        <f t="shared" si="840"/>
        <v xml:space="preserve"> </v>
      </c>
      <c r="BW1536" s="120" t="str">
        <f t="shared" si="841"/>
        <v xml:space="preserve">  </v>
      </c>
      <c r="BY1536" s="74" t="str">
        <f t="shared" si="842"/>
        <v xml:space="preserve"> </v>
      </c>
      <c r="BZ1536" s="120" t="str">
        <f t="shared" si="843"/>
        <v xml:space="preserve"> </v>
      </c>
      <c r="CA1536" s="120" t="str">
        <f t="shared" si="844"/>
        <v xml:space="preserve"> </v>
      </c>
      <c r="CC1536" s="115" t="str">
        <f t="shared" si="845"/>
        <v xml:space="preserve"> </v>
      </c>
      <c r="CD1536" s="120" t="str">
        <f t="shared" si="846"/>
        <v xml:space="preserve"> </v>
      </c>
      <c r="CE1536" s="417" t="str">
        <f t="shared" si="847"/>
        <v xml:space="preserve"> </v>
      </c>
      <c r="CF1536" s="115"/>
      <c r="CG1536" s="115" t="str">
        <f t="shared" si="848"/>
        <v xml:space="preserve"> </v>
      </c>
      <c r="CH1536" s="120" t="str">
        <f t="shared" si="849"/>
        <v xml:space="preserve"> </v>
      </c>
      <c r="CI1536" s="417" t="str">
        <f t="shared" si="850"/>
        <v xml:space="preserve"> </v>
      </c>
      <c r="CJ1536" s="115"/>
      <c r="CK1536" s="115" t="str">
        <f t="shared" si="851"/>
        <v xml:space="preserve"> </v>
      </c>
      <c r="CL1536" s="120" t="str">
        <f t="shared" si="852"/>
        <v xml:space="preserve"> </v>
      </c>
      <c r="CM1536" s="417" t="str">
        <f t="shared" si="854"/>
        <v xml:space="preserve"> </v>
      </c>
      <c r="IS1536" s="108">
        <v>262</v>
      </c>
    </row>
    <row r="1537" spans="2:253" s="74" customFormat="1" ht="17.100000000000001" hidden="1" customHeight="1" x14ac:dyDescent="0.25">
      <c r="B1537" s="524">
        <f>IF('KB Duct Parts'!$BL$14=2,'KB Duct Elbows'!AV20,0)</f>
        <v>0</v>
      </c>
      <c r="C1537" s="538" t="s">
        <v>995</v>
      </c>
      <c r="D1537" s="506" t="str">
        <f t="shared" si="855"/>
        <v>12016.60SS</v>
      </c>
      <c r="E1537" s="524" t="s">
        <v>873</v>
      </c>
      <c r="F1537" s="508" t="str">
        <f t="shared" si="821"/>
        <v xml:space="preserve"> </v>
      </c>
      <c r="G1537" s="537" t="s">
        <v>786</v>
      </c>
      <c r="H1537" s="524" t="s">
        <v>923</v>
      </c>
      <c r="I1537" s="1035"/>
      <c r="J1537" s="1036"/>
      <c r="K1537" s="531" t="s">
        <v>882</v>
      </c>
      <c r="L1537" s="535"/>
      <c r="M1537" s="517" t="str">
        <f t="shared" si="834"/>
        <v>Y</v>
      </c>
      <c r="N1537" s="514">
        <f t="shared" si="822"/>
        <v>380.6</v>
      </c>
      <c r="O1537" s="514">
        <f t="shared" si="828"/>
        <v>0</v>
      </c>
      <c r="P1537" s="680">
        <f>'KB Duct Parts'!$AE$3</f>
        <v>0</v>
      </c>
      <c r="Q1537" s="681">
        <f t="shared" si="823"/>
        <v>0</v>
      </c>
      <c r="R1537" s="682">
        <f t="shared" si="824"/>
        <v>0</v>
      </c>
      <c r="S1537" s="716">
        <f t="shared" si="825"/>
        <v>0.35</v>
      </c>
      <c r="T1537" s="679">
        <f t="shared" si="826"/>
        <v>0</v>
      </c>
      <c r="U1537" s="679">
        <f t="shared" si="827"/>
        <v>0</v>
      </c>
      <c r="Y1537" s="120"/>
      <c r="AD1537" s="80"/>
      <c r="AE1537" s="76"/>
      <c r="AF1537" s="370"/>
      <c r="AG1537" s="375"/>
      <c r="AH1537" s="379"/>
      <c r="AI1537" s="383"/>
      <c r="AJ1537" s="388"/>
      <c r="AK1537" s="392"/>
      <c r="AL1537" s="388"/>
      <c r="AM1537" s="363">
        <f t="shared" si="853"/>
        <v>1</v>
      </c>
      <c r="AN1537" s="578">
        <v>380.6</v>
      </c>
      <c r="AO1537" s="78">
        <f t="shared" si="835"/>
        <v>0</v>
      </c>
      <c r="AP1537" s="78">
        <f t="shared" si="829"/>
        <v>0</v>
      </c>
      <c r="AQ1537" s="78">
        <f t="shared" si="830"/>
        <v>0</v>
      </c>
      <c r="AR1537" s="78">
        <f t="shared" si="831"/>
        <v>0</v>
      </c>
      <c r="AS1537" s="78">
        <f t="shared" si="832"/>
        <v>0</v>
      </c>
      <c r="AT1537" s="78">
        <f t="shared" si="833"/>
        <v>0</v>
      </c>
      <c r="AU1537" s="74" t="s">
        <v>717</v>
      </c>
      <c r="AV1537" s="115"/>
      <c r="AW1537" s="395"/>
      <c r="AX1537" s="395">
        <v>0</v>
      </c>
      <c r="AY1537" s="395">
        <v>0</v>
      </c>
      <c r="AZ1537" s="395">
        <v>0</v>
      </c>
      <c r="BA1537" s="395">
        <v>0</v>
      </c>
      <c r="BB1537" s="395">
        <v>0</v>
      </c>
      <c r="BC1537" s="395">
        <v>0</v>
      </c>
      <c r="BD1537" s="115"/>
      <c r="BE1537" s="115"/>
      <c r="BF1537" s="115"/>
      <c r="BG1537" s="115"/>
      <c r="BH1537" s="115"/>
      <c r="BI1537" s="115"/>
      <c r="BJ1537" s="115"/>
      <c r="BK1537" s="115"/>
      <c r="BQ1537" s="74" t="str">
        <f t="shared" si="836"/>
        <v xml:space="preserve"> </v>
      </c>
      <c r="BR1537" s="120" t="str">
        <f t="shared" si="837"/>
        <v xml:space="preserve"> </v>
      </c>
      <c r="BS1537" s="120" t="str">
        <f t="shared" si="838"/>
        <v xml:space="preserve"> </v>
      </c>
      <c r="BU1537" s="74" t="str">
        <f t="shared" si="839"/>
        <v xml:space="preserve"> </v>
      </c>
      <c r="BV1537" s="120" t="str">
        <f t="shared" si="840"/>
        <v xml:space="preserve"> </v>
      </c>
      <c r="BW1537" s="120" t="str">
        <f t="shared" si="841"/>
        <v xml:space="preserve">  </v>
      </c>
      <c r="BY1537" s="74" t="str">
        <f t="shared" si="842"/>
        <v xml:space="preserve"> </v>
      </c>
      <c r="BZ1537" s="120" t="str">
        <f t="shared" si="843"/>
        <v xml:space="preserve"> </v>
      </c>
      <c r="CA1537" s="120" t="str">
        <f t="shared" si="844"/>
        <v xml:space="preserve"> </v>
      </c>
      <c r="CC1537" s="115" t="str">
        <f t="shared" si="845"/>
        <v xml:space="preserve"> </v>
      </c>
      <c r="CD1537" s="120" t="str">
        <f t="shared" si="846"/>
        <v xml:space="preserve"> </v>
      </c>
      <c r="CE1537" s="417" t="str">
        <f t="shared" si="847"/>
        <v xml:space="preserve"> </v>
      </c>
      <c r="CF1537" s="115"/>
      <c r="CG1537" s="115" t="str">
        <f t="shared" si="848"/>
        <v xml:space="preserve"> </v>
      </c>
      <c r="CH1537" s="120" t="str">
        <f t="shared" si="849"/>
        <v xml:space="preserve"> </v>
      </c>
      <c r="CI1537" s="417" t="str">
        <f t="shared" si="850"/>
        <v xml:space="preserve"> </v>
      </c>
      <c r="CJ1537" s="115"/>
      <c r="CK1537" s="115" t="str">
        <f t="shared" si="851"/>
        <v xml:space="preserve"> </v>
      </c>
      <c r="CL1537" s="120" t="str">
        <f t="shared" si="852"/>
        <v xml:space="preserve"> </v>
      </c>
      <c r="CM1537" s="417" t="str">
        <f t="shared" si="854"/>
        <v xml:space="preserve"> </v>
      </c>
      <c r="IS1537" s="108">
        <v>283</v>
      </c>
    </row>
    <row r="1538" spans="2:253" s="74" customFormat="1" ht="17.100000000000001" hidden="1" customHeight="1" x14ac:dyDescent="0.25">
      <c r="B1538" s="524">
        <f>IF('KB Duct Parts'!$BL$14=2,'KB Duct Elbows'!AV21,0)</f>
        <v>0</v>
      </c>
      <c r="C1538" s="538" t="s">
        <v>996</v>
      </c>
      <c r="D1538" s="506" t="str">
        <f t="shared" si="855"/>
        <v>12017.60SS</v>
      </c>
      <c r="E1538" s="524" t="s">
        <v>874</v>
      </c>
      <c r="F1538" s="508" t="str">
        <f t="shared" si="821"/>
        <v xml:space="preserve"> </v>
      </c>
      <c r="G1538" s="537" t="s">
        <v>786</v>
      </c>
      <c r="H1538" s="524" t="s">
        <v>923</v>
      </c>
      <c r="I1538" s="1035"/>
      <c r="J1538" s="1036"/>
      <c r="K1538" s="531" t="s">
        <v>882</v>
      </c>
      <c r="L1538" s="535"/>
      <c r="M1538" s="517" t="str">
        <f t="shared" si="834"/>
        <v>Y</v>
      </c>
      <c r="N1538" s="514">
        <f t="shared" si="822"/>
        <v>406.1</v>
      </c>
      <c r="O1538" s="514">
        <f t="shared" si="828"/>
        <v>0</v>
      </c>
      <c r="P1538" s="680">
        <f>'KB Duct Parts'!$AE$3</f>
        <v>0</v>
      </c>
      <c r="Q1538" s="681">
        <f t="shared" si="823"/>
        <v>0</v>
      </c>
      <c r="R1538" s="682">
        <f t="shared" si="824"/>
        <v>0</v>
      </c>
      <c r="S1538" s="716">
        <f t="shared" si="825"/>
        <v>0.35</v>
      </c>
      <c r="T1538" s="679">
        <f t="shared" si="826"/>
        <v>0</v>
      </c>
      <c r="U1538" s="679">
        <f t="shared" si="827"/>
        <v>0</v>
      </c>
      <c r="Y1538" s="120"/>
      <c r="AD1538" s="80"/>
      <c r="AE1538" s="75"/>
      <c r="AF1538" s="370"/>
      <c r="AG1538" s="375"/>
      <c r="AH1538" s="379"/>
      <c r="AI1538" s="383"/>
      <c r="AJ1538" s="388"/>
      <c r="AK1538" s="392"/>
      <c r="AL1538" s="388"/>
      <c r="AM1538" s="363">
        <f t="shared" si="853"/>
        <v>1</v>
      </c>
      <c r="AN1538" s="578">
        <v>406.1</v>
      </c>
      <c r="AO1538" s="78">
        <f t="shared" si="835"/>
        <v>0</v>
      </c>
      <c r="AP1538" s="78">
        <f t="shared" si="829"/>
        <v>0</v>
      </c>
      <c r="AQ1538" s="78">
        <f t="shared" si="830"/>
        <v>0</v>
      </c>
      <c r="AR1538" s="78">
        <f t="shared" si="831"/>
        <v>0</v>
      </c>
      <c r="AS1538" s="78">
        <f t="shared" si="832"/>
        <v>0</v>
      </c>
      <c r="AT1538" s="78">
        <f t="shared" si="833"/>
        <v>0</v>
      </c>
      <c r="AU1538" s="74" t="s">
        <v>717</v>
      </c>
      <c r="AV1538" s="115"/>
      <c r="AW1538" s="395"/>
      <c r="AX1538" s="395">
        <v>0</v>
      </c>
      <c r="AY1538" s="395">
        <v>0</v>
      </c>
      <c r="AZ1538" s="395">
        <v>0</v>
      </c>
      <c r="BA1538" s="395">
        <v>0</v>
      </c>
      <c r="BB1538" s="395">
        <v>0</v>
      </c>
      <c r="BC1538" s="395">
        <v>0</v>
      </c>
      <c r="BD1538" s="115"/>
      <c r="BE1538" s="115"/>
      <c r="BF1538" s="115"/>
      <c r="BG1538" s="115"/>
      <c r="BH1538" s="115"/>
      <c r="BI1538" s="115"/>
      <c r="BJ1538" s="115"/>
      <c r="BK1538" s="115"/>
      <c r="BQ1538" s="74" t="str">
        <f t="shared" si="836"/>
        <v xml:space="preserve"> </v>
      </c>
      <c r="BR1538" s="120" t="str">
        <f t="shared" si="837"/>
        <v xml:space="preserve"> </v>
      </c>
      <c r="BS1538" s="120" t="str">
        <f t="shared" si="838"/>
        <v xml:space="preserve"> </v>
      </c>
      <c r="BU1538" s="74" t="str">
        <f t="shared" si="839"/>
        <v xml:space="preserve"> </v>
      </c>
      <c r="BV1538" s="120" t="str">
        <f t="shared" si="840"/>
        <v xml:space="preserve"> </v>
      </c>
      <c r="BW1538" s="120" t="str">
        <f t="shared" si="841"/>
        <v xml:space="preserve">  </v>
      </c>
      <c r="BY1538" s="74" t="str">
        <f t="shared" si="842"/>
        <v xml:space="preserve"> </v>
      </c>
      <c r="BZ1538" s="120" t="str">
        <f t="shared" si="843"/>
        <v xml:space="preserve"> </v>
      </c>
      <c r="CA1538" s="120" t="str">
        <f t="shared" si="844"/>
        <v xml:space="preserve"> </v>
      </c>
      <c r="CC1538" s="115" t="str">
        <f t="shared" si="845"/>
        <v xml:space="preserve"> </v>
      </c>
      <c r="CD1538" s="120" t="str">
        <f t="shared" si="846"/>
        <v xml:space="preserve"> </v>
      </c>
      <c r="CE1538" s="417" t="str">
        <f t="shared" si="847"/>
        <v xml:space="preserve"> </v>
      </c>
      <c r="CF1538" s="115"/>
      <c r="CG1538" s="115" t="str">
        <f t="shared" si="848"/>
        <v xml:space="preserve"> </v>
      </c>
      <c r="CH1538" s="120" t="str">
        <f t="shared" si="849"/>
        <v xml:space="preserve"> </v>
      </c>
      <c r="CI1538" s="417" t="str">
        <f t="shared" si="850"/>
        <v xml:space="preserve"> </v>
      </c>
      <c r="CJ1538" s="115"/>
      <c r="CK1538" s="115" t="str">
        <f t="shared" si="851"/>
        <v xml:space="preserve"> </v>
      </c>
      <c r="CL1538" s="120" t="str">
        <f t="shared" si="852"/>
        <v xml:space="preserve"> </v>
      </c>
      <c r="CM1538" s="417" t="str">
        <f t="shared" si="854"/>
        <v xml:space="preserve"> </v>
      </c>
      <c r="IS1538" s="108">
        <v>302</v>
      </c>
    </row>
    <row r="1539" spans="2:253" s="74" customFormat="1" ht="17.100000000000001" hidden="1" customHeight="1" x14ac:dyDescent="0.25">
      <c r="B1539" s="524">
        <f>IF('KB Duct Parts'!$BL$14=2,'KB Duct Elbows'!AV22,0)</f>
        <v>0</v>
      </c>
      <c r="C1539" s="538" t="s">
        <v>997</v>
      </c>
      <c r="D1539" s="506" t="str">
        <f t="shared" si="855"/>
        <v>12018.60SS</v>
      </c>
      <c r="E1539" s="524" t="s">
        <v>875</v>
      </c>
      <c r="F1539" s="508" t="str">
        <f t="shared" si="821"/>
        <v xml:space="preserve"> </v>
      </c>
      <c r="G1539" s="537" t="s">
        <v>786</v>
      </c>
      <c r="H1539" s="524" t="s">
        <v>923</v>
      </c>
      <c r="I1539" s="1035"/>
      <c r="J1539" s="1036"/>
      <c r="K1539" s="531" t="s">
        <v>882</v>
      </c>
      <c r="L1539" s="535"/>
      <c r="M1539" s="517" t="str">
        <f t="shared" si="834"/>
        <v>Y</v>
      </c>
      <c r="N1539" s="514">
        <f t="shared" si="822"/>
        <v>430.4</v>
      </c>
      <c r="O1539" s="514">
        <f t="shared" si="828"/>
        <v>0</v>
      </c>
      <c r="P1539" s="680">
        <f>'KB Duct Parts'!$AE$3</f>
        <v>0</v>
      </c>
      <c r="Q1539" s="681">
        <f t="shared" si="823"/>
        <v>0</v>
      </c>
      <c r="R1539" s="682">
        <f t="shared" si="824"/>
        <v>0</v>
      </c>
      <c r="S1539" s="716">
        <f t="shared" si="825"/>
        <v>0.35</v>
      </c>
      <c r="T1539" s="679">
        <f t="shared" si="826"/>
        <v>0</v>
      </c>
      <c r="U1539" s="679">
        <f t="shared" si="827"/>
        <v>0</v>
      </c>
      <c r="Y1539" s="120"/>
      <c r="AD1539" s="80"/>
      <c r="AE1539" s="75"/>
      <c r="AF1539" s="370"/>
      <c r="AG1539" s="375"/>
      <c r="AH1539" s="379"/>
      <c r="AI1539" s="383"/>
      <c r="AJ1539" s="388"/>
      <c r="AK1539" s="392"/>
      <c r="AL1539" s="388"/>
      <c r="AM1539" s="363">
        <f t="shared" si="853"/>
        <v>1</v>
      </c>
      <c r="AN1539" s="578">
        <v>430.4</v>
      </c>
      <c r="AO1539" s="78">
        <f t="shared" si="835"/>
        <v>0</v>
      </c>
      <c r="AP1539" s="78">
        <f t="shared" si="829"/>
        <v>0</v>
      </c>
      <c r="AQ1539" s="78">
        <f t="shared" si="830"/>
        <v>0</v>
      </c>
      <c r="AR1539" s="78">
        <f t="shared" si="831"/>
        <v>0</v>
      </c>
      <c r="AS1539" s="78">
        <f t="shared" si="832"/>
        <v>0</v>
      </c>
      <c r="AT1539" s="78">
        <f t="shared" si="833"/>
        <v>0</v>
      </c>
      <c r="AU1539" s="74" t="s">
        <v>717</v>
      </c>
      <c r="AV1539" s="115"/>
      <c r="AW1539" s="395"/>
      <c r="AX1539" s="395">
        <v>0</v>
      </c>
      <c r="AY1539" s="395">
        <v>0</v>
      </c>
      <c r="AZ1539" s="395">
        <v>0</v>
      </c>
      <c r="BA1539" s="395">
        <v>0</v>
      </c>
      <c r="BB1539" s="395">
        <v>0</v>
      </c>
      <c r="BC1539" s="395">
        <v>0</v>
      </c>
      <c r="BD1539" s="115"/>
      <c r="BE1539" s="115"/>
      <c r="BF1539" s="115"/>
      <c r="BG1539" s="115"/>
      <c r="BH1539" s="115"/>
      <c r="BI1539" s="115"/>
      <c r="BJ1539" s="115"/>
      <c r="BK1539" s="115"/>
      <c r="BQ1539" s="74" t="str">
        <f t="shared" si="836"/>
        <v xml:space="preserve"> </v>
      </c>
      <c r="BR1539" s="120" t="str">
        <f t="shared" si="837"/>
        <v xml:space="preserve"> </v>
      </c>
      <c r="BS1539" s="120" t="str">
        <f t="shared" si="838"/>
        <v xml:space="preserve"> </v>
      </c>
      <c r="BU1539" s="74" t="str">
        <f t="shared" si="839"/>
        <v xml:space="preserve"> </v>
      </c>
      <c r="BV1539" s="120" t="str">
        <f t="shared" si="840"/>
        <v xml:space="preserve"> </v>
      </c>
      <c r="BW1539" s="120" t="str">
        <f t="shared" si="841"/>
        <v xml:space="preserve">  </v>
      </c>
      <c r="BY1539" s="74" t="str">
        <f t="shared" si="842"/>
        <v xml:space="preserve"> </v>
      </c>
      <c r="BZ1539" s="120" t="str">
        <f t="shared" si="843"/>
        <v xml:space="preserve"> </v>
      </c>
      <c r="CA1539" s="120" t="str">
        <f t="shared" si="844"/>
        <v xml:space="preserve"> </v>
      </c>
      <c r="CC1539" s="115" t="str">
        <f t="shared" si="845"/>
        <v xml:space="preserve"> </v>
      </c>
      <c r="CD1539" s="120" t="str">
        <f t="shared" si="846"/>
        <v xml:space="preserve"> </v>
      </c>
      <c r="CE1539" s="417" t="str">
        <f t="shared" si="847"/>
        <v xml:space="preserve"> </v>
      </c>
      <c r="CF1539" s="115"/>
      <c r="CG1539" s="115" t="str">
        <f t="shared" si="848"/>
        <v xml:space="preserve"> </v>
      </c>
      <c r="CH1539" s="120" t="str">
        <f t="shared" si="849"/>
        <v xml:space="preserve"> </v>
      </c>
      <c r="CI1539" s="417" t="str">
        <f t="shared" si="850"/>
        <v xml:space="preserve"> </v>
      </c>
      <c r="CJ1539" s="115"/>
      <c r="CK1539" s="115" t="str">
        <f t="shared" si="851"/>
        <v xml:space="preserve"> </v>
      </c>
      <c r="CL1539" s="120" t="str">
        <f t="shared" si="852"/>
        <v xml:space="preserve"> </v>
      </c>
      <c r="CM1539" s="417" t="str">
        <f t="shared" si="854"/>
        <v xml:space="preserve"> </v>
      </c>
      <c r="IS1539" s="108">
        <v>320</v>
      </c>
    </row>
    <row r="1540" spans="2:253" s="74" customFormat="1" ht="17.100000000000001" hidden="1" customHeight="1" x14ac:dyDescent="0.25">
      <c r="B1540" s="524">
        <f>IF('KB Duct Parts'!$BL$14=2,'KB Duct Elbows'!AV23,0)</f>
        <v>0</v>
      </c>
      <c r="C1540" s="538" t="s">
        <v>998</v>
      </c>
      <c r="D1540" s="506" t="str">
        <f t="shared" si="855"/>
        <v>12019.60SS</v>
      </c>
      <c r="E1540" s="524" t="s">
        <v>876</v>
      </c>
      <c r="F1540" s="508" t="str">
        <f t="shared" si="821"/>
        <v xml:space="preserve"> </v>
      </c>
      <c r="G1540" s="537" t="s">
        <v>786</v>
      </c>
      <c r="H1540" s="524" t="s">
        <v>923</v>
      </c>
      <c r="I1540" s="1035"/>
      <c r="J1540" s="1036"/>
      <c r="K1540" s="531" t="s">
        <v>882</v>
      </c>
      <c r="L1540" s="535"/>
      <c r="M1540" s="517" t="str">
        <f t="shared" si="834"/>
        <v>Y</v>
      </c>
      <c r="N1540" s="514">
        <f t="shared" si="822"/>
        <v>492.2</v>
      </c>
      <c r="O1540" s="514">
        <f t="shared" si="828"/>
        <v>0</v>
      </c>
      <c r="P1540" s="680">
        <f>'KB Duct Parts'!$AE$3</f>
        <v>0</v>
      </c>
      <c r="Q1540" s="681">
        <f t="shared" si="823"/>
        <v>0</v>
      </c>
      <c r="R1540" s="682">
        <f t="shared" si="824"/>
        <v>0</v>
      </c>
      <c r="S1540" s="716">
        <f t="shared" si="825"/>
        <v>0.35</v>
      </c>
      <c r="T1540" s="679">
        <f t="shared" si="826"/>
        <v>0</v>
      </c>
      <c r="U1540" s="679">
        <f t="shared" si="827"/>
        <v>0</v>
      </c>
      <c r="Y1540" s="120"/>
      <c r="AD1540" s="80"/>
      <c r="AE1540" s="75"/>
      <c r="AF1540" s="370"/>
      <c r="AG1540" s="375"/>
      <c r="AH1540" s="379"/>
      <c r="AI1540" s="383"/>
      <c r="AJ1540" s="388"/>
      <c r="AK1540" s="392"/>
      <c r="AL1540" s="388"/>
      <c r="AM1540" s="363">
        <f t="shared" si="853"/>
        <v>1</v>
      </c>
      <c r="AN1540" s="578">
        <v>492.2</v>
      </c>
      <c r="AO1540" s="78">
        <f t="shared" si="835"/>
        <v>0</v>
      </c>
      <c r="AP1540" s="78">
        <f t="shared" si="829"/>
        <v>0</v>
      </c>
      <c r="AQ1540" s="78">
        <f t="shared" si="830"/>
        <v>0</v>
      </c>
      <c r="AR1540" s="78">
        <f t="shared" si="831"/>
        <v>0</v>
      </c>
      <c r="AS1540" s="78">
        <f t="shared" si="832"/>
        <v>0</v>
      </c>
      <c r="AT1540" s="78">
        <f t="shared" si="833"/>
        <v>0</v>
      </c>
      <c r="AU1540" s="74" t="s">
        <v>717</v>
      </c>
      <c r="AV1540" s="115"/>
      <c r="AW1540" s="395"/>
      <c r="AX1540" s="395">
        <v>0</v>
      </c>
      <c r="AY1540" s="395">
        <v>0</v>
      </c>
      <c r="AZ1540" s="395">
        <v>0</v>
      </c>
      <c r="BA1540" s="395">
        <v>0</v>
      </c>
      <c r="BB1540" s="395">
        <v>0</v>
      </c>
      <c r="BC1540" s="395">
        <v>0</v>
      </c>
      <c r="BD1540" s="115"/>
      <c r="BE1540" s="115"/>
      <c r="BF1540" s="115"/>
      <c r="BG1540" s="115"/>
      <c r="BH1540" s="115"/>
      <c r="BI1540" s="115"/>
      <c r="BJ1540" s="115"/>
      <c r="BK1540" s="115"/>
      <c r="BQ1540" s="74" t="str">
        <f t="shared" si="836"/>
        <v xml:space="preserve"> </v>
      </c>
      <c r="BR1540" s="120" t="str">
        <f t="shared" si="837"/>
        <v xml:space="preserve"> </v>
      </c>
      <c r="BS1540" s="120" t="str">
        <f t="shared" si="838"/>
        <v xml:space="preserve"> </v>
      </c>
      <c r="BU1540" s="74" t="str">
        <f t="shared" si="839"/>
        <v xml:space="preserve"> </v>
      </c>
      <c r="BV1540" s="120" t="str">
        <f t="shared" si="840"/>
        <v xml:space="preserve"> </v>
      </c>
      <c r="BW1540" s="120" t="str">
        <f t="shared" si="841"/>
        <v xml:space="preserve">  </v>
      </c>
      <c r="BY1540" s="74" t="str">
        <f t="shared" si="842"/>
        <v xml:space="preserve"> </v>
      </c>
      <c r="BZ1540" s="120" t="str">
        <f t="shared" si="843"/>
        <v xml:space="preserve"> </v>
      </c>
      <c r="CA1540" s="120" t="str">
        <f t="shared" si="844"/>
        <v xml:space="preserve"> </v>
      </c>
      <c r="CC1540" s="115" t="str">
        <f t="shared" si="845"/>
        <v xml:space="preserve"> </v>
      </c>
      <c r="CD1540" s="120" t="str">
        <f t="shared" si="846"/>
        <v xml:space="preserve"> </v>
      </c>
      <c r="CE1540" s="417" t="str">
        <f t="shared" si="847"/>
        <v xml:space="preserve"> </v>
      </c>
      <c r="CF1540" s="115"/>
      <c r="CG1540" s="115" t="str">
        <f t="shared" si="848"/>
        <v xml:space="preserve"> </v>
      </c>
      <c r="CH1540" s="120" t="str">
        <f t="shared" si="849"/>
        <v xml:space="preserve"> </v>
      </c>
      <c r="CI1540" s="417" t="str">
        <f t="shared" si="850"/>
        <v xml:space="preserve"> </v>
      </c>
      <c r="CJ1540" s="115"/>
      <c r="CK1540" s="115" t="str">
        <f t="shared" si="851"/>
        <v xml:space="preserve"> </v>
      </c>
      <c r="CL1540" s="120" t="str">
        <f t="shared" si="852"/>
        <v xml:space="preserve"> </v>
      </c>
      <c r="CM1540" s="417" t="str">
        <f t="shared" si="854"/>
        <v xml:space="preserve"> </v>
      </c>
      <c r="IS1540" s="108">
        <v>366</v>
      </c>
    </row>
    <row r="1541" spans="2:253" s="74" customFormat="1" ht="17.100000000000001" hidden="1" customHeight="1" x14ac:dyDescent="0.25">
      <c r="B1541" s="524">
        <f>IF('KB Duct Parts'!$BL$14=2,'KB Duct Elbows'!AV24,0)</f>
        <v>0</v>
      </c>
      <c r="C1541" s="538" t="s">
        <v>999</v>
      </c>
      <c r="D1541" s="506" t="str">
        <f t="shared" si="855"/>
        <v>12020.60SS</v>
      </c>
      <c r="E1541" s="524" t="s">
        <v>877</v>
      </c>
      <c r="F1541" s="508" t="str">
        <f t="shared" si="821"/>
        <v xml:space="preserve"> </v>
      </c>
      <c r="G1541" s="537" t="s">
        <v>786</v>
      </c>
      <c r="H1541" s="524" t="s">
        <v>923</v>
      </c>
      <c r="I1541" s="1035"/>
      <c r="J1541" s="1036"/>
      <c r="K1541" s="531" t="s">
        <v>882</v>
      </c>
      <c r="L1541" s="535"/>
      <c r="M1541" s="517" t="str">
        <f t="shared" si="834"/>
        <v>Y</v>
      </c>
      <c r="N1541" s="514">
        <f t="shared" si="822"/>
        <v>554.1</v>
      </c>
      <c r="O1541" s="514">
        <f t="shared" si="828"/>
        <v>0</v>
      </c>
      <c r="P1541" s="680">
        <f>'KB Duct Parts'!$AE$3</f>
        <v>0</v>
      </c>
      <c r="Q1541" s="681">
        <f t="shared" si="823"/>
        <v>0</v>
      </c>
      <c r="R1541" s="682">
        <f t="shared" si="824"/>
        <v>0</v>
      </c>
      <c r="S1541" s="716">
        <f t="shared" si="825"/>
        <v>0.35</v>
      </c>
      <c r="T1541" s="679">
        <f t="shared" si="826"/>
        <v>0</v>
      </c>
      <c r="U1541" s="679">
        <f t="shared" si="827"/>
        <v>0</v>
      </c>
      <c r="Y1541" s="120"/>
      <c r="AD1541" s="80"/>
      <c r="AE1541" s="75"/>
      <c r="AF1541" s="370"/>
      <c r="AG1541" s="375"/>
      <c r="AH1541" s="379"/>
      <c r="AI1541" s="383"/>
      <c r="AJ1541" s="388"/>
      <c r="AK1541" s="392"/>
      <c r="AL1541" s="388"/>
      <c r="AM1541" s="363">
        <f t="shared" si="853"/>
        <v>1</v>
      </c>
      <c r="AN1541" s="578">
        <v>554.1</v>
      </c>
      <c r="AO1541" s="78">
        <f t="shared" si="835"/>
        <v>0</v>
      </c>
      <c r="AP1541" s="78">
        <f t="shared" si="829"/>
        <v>0</v>
      </c>
      <c r="AQ1541" s="78">
        <f t="shared" si="830"/>
        <v>0</v>
      </c>
      <c r="AR1541" s="78">
        <f t="shared" si="831"/>
        <v>0</v>
      </c>
      <c r="AS1541" s="78">
        <f t="shared" si="832"/>
        <v>0</v>
      </c>
      <c r="AT1541" s="78">
        <f t="shared" si="833"/>
        <v>0</v>
      </c>
      <c r="AU1541" s="74" t="s">
        <v>717</v>
      </c>
      <c r="AV1541" s="115"/>
      <c r="AW1541" s="395"/>
      <c r="AX1541" s="395">
        <v>0</v>
      </c>
      <c r="AY1541" s="395">
        <v>0</v>
      </c>
      <c r="AZ1541" s="395">
        <v>0</v>
      </c>
      <c r="BA1541" s="395">
        <v>0</v>
      </c>
      <c r="BB1541" s="395">
        <v>0</v>
      </c>
      <c r="BC1541" s="395">
        <v>0</v>
      </c>
      <c r="BD1541" s="115"/>
      <c r="BE1541" s="115"/>
      <c r="BF1541" s="115"/>
      <c r="BG1541" s="115"/>
      <c r="BH1541" s="115"/>
      <c r="BI1541" s="115"/>
      <c r="BJ1541" s="115"/>
      <c r="BK1541" s="115"/>
      <c r="BQ1541" s="74" t="str">
        <f t="shared" si="836"/>
        <v xml:space="preserve"> </v>
      </c>
      <c r="BR1541" s="120" t="str">
        <f t="shared" si="837"/>
        <v xml:space="preserve"> </v>
      </c>
      <c r="BS1541" s="120" t="str">
        <f t="shared" si="838"/>
        <v xml:space="preserve"> </v>
      </c>
      <c r="BU1541" s="74" t="str">
        <f t="shared" si="839"/>
        <v xml:space="preserve"> </v>
      </c>
      <c r="BV1541" s="120" t="str">
        <f t="shared" si="840"/>
        <v xml:space="preserve"> </v>
      </c>
      <c r="BW1541" s="120" t="str">
        <f t="shared" si="841"/>
        <v xml:space="preserve">  </v>
      </c>
      <c r="BY1541" s="74" t="str">
        <f t="shared" si="842"/>
        <v xml:space="preserve"> </v>
      </c>
      <c r="BZ1541" s="120" t="str">
        <f t="shared" si="843"/>
        <v xml:space="preserve"> </v>
      </c>
      <c r="CA1541" s="120" t="str">
        <f t="shared" si="844"/>
        <v xml:space="preserve"> </v>
      </c>
      <c r="CC1541" s="115" t="str">
        <f t="shared" si="845"/>
        <v xml:space="preserve"> </v>
      </c>
      <c r="CD1541" s="120" t="str">
        <f t="shared" si="846"/>
        <v xml:space="preserve"> </v>
      </c>
      <c r="CE1541" s="417" t="str">
        <f t="shared" si="847"/>
        <v xml:space="preserve"> </v>
      </c>
      <c r="CF1541" s="115"/>
      <c r="CG1541" s="115" t="str">
        <f t="shared" si="848"/>
        <v xml:space="preserve"> </v>
      </c>
      <c r="CH1541" s="120" t="str">
        <f t="shared" si="849"/>
        <v xml:space="preserve"> </v>
      </c>
      <c r="CI1541" s="417" t="str">
        <f t="shared" si="850"/>
        <v xml:space="preserve"> </v>
      </c>
      <c r="CJ1541" s="115"/>
      <c r="CK1541" s="115" t="str">
        <f t="shared" si="851"/>
        <v xml:space="preserve"> </v>
      </c>
      <c r="CL1541" s="120" t="str">
        <f t="shared" si="852"/>
        <v xml:space="preserve"> </v>
      </c>
      <c r="CM1541" s="417" t="str">
        <f t="shared" si="854"/>
        <v xml:space="preserve"> </v>
      </c>
      <c r="IS1541" s="108">
        <v>412</v>
      </c>
    </row>
    <row r="1542" spans="2:253" s="74" customFormat="1" ht="17.100000000000001" hidden="1" customHeight="1" x14ac:dyDescent="0.25">
      <c r="B1542" s="524">
        <f>IF('KB Duct Parts'!$BL$14=2,'KB Duct Elbows'!AV25,0)</f>
        <v>0</v>
      </c>
      <c r="C1542" s="538" t="s">
        <v>1000</v>
      </c>
      <c r="D1542" s="506" t="str">
        <f t="shared" si="855"/>
        <v>12022.60SS</v>
      </c>
      <c r="E1542" s="524" t="s">
        <v>878</v>
      </c>
      <c r="F1542" s="508" t="str">
        <f t="shared" ref="F1542:F1605" si="856">IF(AM1542&gt;1,"Non-Std"," ")</f>
        <v xml:space="preserve"> </v>
      </c>
      <c r="G1542" s="537" t="s">
        <v>786</v>
      </c>
      <c r="H1542" s="524" t="s">
        <v>923</v>
      </c>
      <c r="I1542" s="1035"/>
      <c r="J1542" s="1036"/>
      <c r="K1542" s="531" t="s">
        <v>882</v>
      </c>
      <c r="L1542" s="535"/>
      <c r="M1542" s="517" t="str">
        <f t="shared" si="834"/>
        <v>Y</v>
      </c>
      <c r="N1542" s="514">
        <f t="shared" si="822"/>
        <v>654.9</v>
      </c>
      <c r="O1542" s="514">
        <f t="shared" si="828"/>
        <v>0</v>
      </c>
      <c r="P1542" s="680">
        <f>'KB Duct Parts'!$AE$3</f>
        <v>0</v>
      </c>
      <c r="Q1542" s="681">
        <f t="shared" si="823"/>
        <v>0</v>
      </c>
      <c r="R1542" s="682">
        <f t="shared" si="824"/>
        <v>0</v>
      </c>
      <c r="S1542" s="716">
        <f t="shared" si="825"/>
        <v>0.35</v>
      </c>
      <c r="T1542" s="679">
        <f t="shared" si="826"/>
        <v>0</v>
      </c>
      <c r="U1542" s="679">
        <f t="shared" si="827"/>
        <v>0</v>
      </c>
      <c r="Y1542" s="120"/>
      <c r="AD1542" s="80"/>
      <c r="AE1542" s="75"/>
      <c r="AF1542" s="370"/>
      <c r="AG1542" s="375"/>
      <c r="AH1542" s="379"/>
      <c r="AI1542" s="383"/>
      <c r="AJ1542" s="388"/>
      <c r="AK1542" s="392"/>
      <c r="AL1542" s="388"/>
      <c r="AM1542" s="363">
        <f t="shared" si="853"/>
        <v>1</v>
      </c>
      <c r="AN1542" s="578">
        <v>654.9</v>
      </c>
      <c r="AO1542" s="78">
        <f t="shared" si="835"/>
        <v>0</v>
      </c>
      <c r="AP1542" s="78">
        <f t="shared" si="829"/>
        <v>0</v>
      </c>
      <c r="AQ1542" s="78">
        <f t="shared" si="830"/>
        <v>0</v>
      </c>
      <c r="AR1542" s="78">
        <f t="shared" si="831"/>
        <v>0</v>
      </c>
      <c r="AS1542" s="78">
        <f t="shared" si="832"/>
        <v>0</v>
      </c>
      <c r="AT1542" s="78">
        <f t="shared" si="833"/>
        <v>0</v>
      </c>
      <c r="AU1542" s="74" t="s">
        <v>717</v>
      </c>
      <c r="AV1542" s="115"/>
      <c r="AW1542" s="395"/>
      <c r="AX1542" s="395">
        <v>0</v>
      </c>
      <c r="AY1542" s="395">
        <v>0</v>
      </c>
      <c r="AZ1542" s="395">
        <v>0</v>
      </c>
      <c r="BA1542" s="395">
        <v>0</v>
      </c>
      <c r="BB1542" s="395">
        <v>0</v>
      </c>
      <c r="BC1542" s="395">
        <v>0</v>
      </c>
      <c r="BD1542" s="115"/>
      <c r="BE1542" s="115"/>
      <c r="BF1542" s="115"/>
      <c r="BG1542" s="115"/>
      <c r="BH1542" s="115"/>
      <c r="BI1542" s="115"/>
      <c r="BJ1542" s="115"/>
      <c r="BK1542" s="115"/>
      <c r="BQ1542" s="74" t="str">
        <f t="shared" si="836"/>
        <v xml:space="preserve"> </v>
      </c>
      <c r="BR1542" s="120" t="str">
        <f t="shared" si="837"/>
        <v xml:space="preserve"> </v>
      </c>
      <c r="BS1542" s="120" t="str">
        <f t="shared" si="838"/>
        <v xml:space="preserve"> </v>
      </c>
      <c r="BU1542" s="74" t="str">
        <f t="shared" si="839"/>
        <v xml:space="preserve"> </v>
      </c>
      <c r="BV1542" s="120" t="str">
        <f t="shared" si="840"/>
        <v xml:space="preserve"> </v>
      </c>
      <c r="BW1542" s="120" t="str">
        <f t="shared" si="841"/>
        <v xml:space="preserve">  </v>
      </c>
      <c r="BY1542" s="74" t="str">
        <f t="shared" si="842"/>
        <v xml:space="preserve"> </v>
      </c>
      <c r="BZ1542" s="120" t="str">
        <f t="shared" si="843"/>
        <v xml:space="preserve"> </v>
      </c>
      <c r="CA1542" s="120" t="str">
        <f t="shared" si="844"/>
        <v xml:space="preserve"> </v>
      </c>
      <c r="CC1542" s="115" t="str">
        <f t="shared" si="845"/>
        <v xml:space="preserve"> </v>
      </c>
      <c r="CD1542" s="120" t="str">
        <f t="shared" si="846"/>
        <v xml:space="preserve"> </v>
      </c>
      <c r="CE1542" s="417" t="str">
        <f t="shared" si="847"/>
        <v xml:space="preserve"> </v>
      </c>
      <c r="CF1542" s="115"/>
      <c r="CG1542" s="115" t="str">
        <f t="shared" si="848"/>
        <v xml:space="preserve"> </v>
      </c>
      <c r="CH1542" s="120" t="str">
        <f t="shared" si="849"/>
        <v xml:space="preserve"> </v>
      </c>
      <c r="CI1542" s="417" t="str">
        <f t="shared" si="850"/>
        <v xml:space="preserve"> </v>
      </c>
      <c r="CJ1542" s="115"/>
      <c r="CK1542" s="115" t="str">
        <f t="shared" si="851"/>
        <v xml:space="preserve"> </v>
      </c>
      <c r="CL1542" s="120" t="str">
        <f t="shared" si="852"/>
        <v xml:space="preserve"> </v>
      </c>
      <c r="CM1542" s="417" t="str">
        <f t="shared" si="854"/>
        <v xml:space="preserve"> </v>
      </c>
      <c r="IS1542" s="108">
        <v>487</v>
      </c>
    </row>
    <row r="1543" spans="2:253" s="74" customFormat="1" ht="17.100000000000001" hidden="1" customHeight="1" x14ac:dyDescent="0.25">
      <c r="B1543" s="524">
        <f>IF('KB Duct Parts'!$BL$14=2,'KB Duct Elbows'!AV26,0)</f>
        <v>0</v>
      </c>
      <c r="C1543" s="538" t="s">
        <v>43</v>
      </c>
      <c r="D1543" s="506" t="str">
        <f t="shared" si="855"/>
        <v>12024.60SS</v>
      </c>
      <c r="E1543" s="524" t="s">
        <v>1338</v>
      </c>
      <c r="F1543" s="508" t="str">
        <f t="shared" si="856"/>
        <v xml:space="preserve"> </v>
      </c>
      <c r="G1543" s="537" t="s">
        <v>786</v>
      </c>
      <c r="H1543" s="524" t="s">
        <v>923</v>
      </c>
      <c r="I1543" s="1035"/>
      <c r="J1543" s="1036"/>
      <c r="K1543" s="531" t="s">
        <v>882</v>
      </c>
      <c r="L1543" s="535"/>
      <c r="M1543" s="517" t="str">
        <f t="shared" si="834"/>
        <v>Y</v>
      </c>
      <c r="N1543" s="514">
        <f t="shared" si="822"/>
        <v>764.2</v>
      </c>
      <c r="O1543" s="514">
        <f t="shared" si="828"/>
        <v>0</v>
      </c>
      <c r="P1543" s="680">
        <f>'KB Duct Parts'!$AE$3</f>
        <v>0</v>
      </c>
      <c r="Q1543" s="681">
        <f t="shared" si="823"/>
        <v>0</v>
      </c>
      <c r="R1543" s="682">
        <f t="shared" si="824"/>
        <v>0</v>
      </c>
      <c r="S1543" s="716">
        <f t="shared" si="825"/>
        <v>0.35</v>
      </c>
      <c r="T1543" s="679">
        <f t="shared" si="826"/>
        <v>0</v>
      </c>
      <c r="U1543" s="679">
        <f t="shared" si="827"/>
        <v>0</v>
      </c>
      <c r="Y1543" s="120"/>
      <c r="AD1543" s="80"/>
      <c r="AE1543" s="75"/>
      <c r="AF1543" s="370"/>
      <c r="AG1543" s="375"/>
      <c r="AH1543" s="379"/>
      <c r="AI1543" s="383"/>
      <c r="AJ1543" s="388"/>
      <c r="AK1543" s="392"/>
      <c r="AL1543" s="388"/>
      <c r="AM1543" s="363">
        <f t="shared" si="853"/>
        <v>1</v>
      </c>
      <c r="AN1543" s="578">
        <v>764.2</v>
      </c>
      <c r="AO1543" s="78">
        <f t="shared" si="835"/>
        <v>0</v>
      </c>
      <c r="AP1543" s="78">
        <f t="shared" si="829"/>
        <v>0</v>
      </c>
      <c r="AQ1543" s="78">
        <f t="shared" si="830"/>
        <v>0</v>
      </c>
      <c r="AR1543" s="78">
        <f t="shared" si="831"/>
        <v>0</v>
      </c>
      <c r="AS1543" s="78">
        <f t="shared" si="832"/>
        <v>0</v>
      </c>
      <c r="AT1543" s="78">
        <f t="shared" si="833"/>
        <v>0</v>
      </c>
      <c r="AU1543" s="74" t="s">
        <v>717</v>
      </c>
      <c r="AV1543" s="115"/>
      <c r="AW1543" s="395"/>
      <c r="AX1543" s="395">
        <v>0</v>
      </c>
      <c r="AY1543" s="395">
        <v>0</v>
      </c>
      <c r="AZ1543" s="395">
        <v>0</v>
      </c>
      <c r="BA1543" s="395">
        <v>0</v>
      </c>
      <c r="BB1543" s="395">
        <v>0</v>
      </c>
      <c r="BC1543" s="395">
        <v>0</v>
      </c>
      <c r="BD1543" s="115"/>
      <c r="BE1543" s="115"/>
      <c r="BF1543" s="115"/>
      <c r="BG1543" s="115"/>
      <c r="BH1543" s="115"/>
      <c r="BI1543" s="115"/>
      <c r="BJ1543" s="115"/>
      <c r="BK1543" s="115"/>
      <c r="BQ1543" s="74" t="str">
        <f t="shared" si="836"/>
        <v xml:space="preserve"> </v>
      </c>
      <c r="BR1543" s="120" t="str">
        <f t="shared" si="837"/>
        <v xml:space="preserve"> </v>
      </c>
      <c r="BS1543" s="120" t="str">
        <f t="shared" si="838"/>
        <v xml:space="preserve"> </v>
      </c>
      <c r="BU1543" s="74" t="str">
        <f t="shared" si="839"/>
        <v xml:space="preserve"> </v>
      </c>
      <c r="BV1543" s="120" t="str">
        <f t="shared" si="840"/>
        <v xml:space="preserve"> </v>
      </c>
      <c r="BW1543" s="120" t="str">
        <f t="shared" si="841"/>
        <v xml:space="preserve">  </v>
      </c>
      <c r="BY1543" s="74" t="str">
        <f t="shared" si="842"/>
        <v xml:space="preserve"> </v>
      </c>
      <c r="BZ1543" s="120" t="str">
        <f t="shared" si="843"/>
        <v xml:space="preserve"> </v>
      </c>
      <c r="CA1543" s="120" t="str">
        <f t="shared" si="844"/>
        <v xml:space="preserve"> </v>
      </c>
      <c r="CC1543" s="115" t="str">
        <f t="shared" si="845"/>
        <v xml:space="preserve"> </v>
      </c>
      <c r="CD1543" s="120" t="str">
        <f t="shared" si="846"/>
        <v xml:space="preserve"> </v>
      </c>
      <c r="CE1543" s="417" t="str">
        <f t="shared" si="847"/>
        <v xml:space="preserve"> </v>
      </c>
      <c r="CF1543" s="115"/>
      <c r="CG1543" s="115" t="str">
        <f t="shared" si="848"/>
        <v xml:space="preserve"> </v>
      </c>
      <c r="CH1543" s="120" t="str">
        <f t="shared" si="849"/>
        <v xml:space="preserve"> </v>
      </c>
      <c r="CI1543" s="417" t="str">
        <f t="shared" si="850"/>
        <v xml:space="preserve"> </v>
      </c>
      <c r="CJ1543" s="115"/>
      <c r="CK1543" s="115" t="str">
        <f t="shared" si="851"/>
        <v xml:space="preserve"> </v>
      </c>
      <c r="CL1543" s="120" t="str">
        <f t="shared" si="852"/>
        <v xml:space="preserve"> </v>
      </c>
      <c r="CM1543" s="417" t="str">
        <f t="shared" si="854"/>
        <v xml:space="preserve"> </v>
      </c>
      <c r="IS1543" s="108"/>
    </row>
    <row r="1544" spans="2:253" s="74" customFormat="1" ht="17.100000000000001" hidden="1" customHeight="1" x14ac:dyDescent="0.25">
      <c r="B1544" s="524">
        <f>IF('KB Duct Parts'!$BL$14=2,'KB Duct Elbows'!P7,0)</f>
        <v>0</v>
      </c>
      <c r="C1544" s="538" t="s">
        <v>580</v>
      </c>
      <c r="D1544" s="506" t="str">
        <f t="shared" si="855"/>
        <v>12403.45SS</v>
      </c>
      <c r="E1544" s="536" t="s">
        <v>483</v>
      </c>
      <c r="F1544" s="508" t="str">
        <f t="shared" si="856"/>
        <v xml:space="preserve"> </v>
      </c>
      <c r="G1544" s="537" t="s">
        <v>787</v>
      </c>
      <c r="H1544" s="524" t="s">
        <v>923</v>
      </c>
      <c r="I1544" s="1035"/>
      <c r="J1544" s="1036"/>
      <c r="K1544" s="531" t="s">
        <v>882</v>
      </c>
      <c r="L1544" s="535"/>
      <c r="M1544" s="517" t="str">
        <f t="shared" si="834"/>
        <v>Y</v>
      </c>
      <c r="N1544" s="514">
        <f t="shared" si="822"/>
        <v>99.5</v>
      </c>
      <c r="O1544" s="514">
        <f t="shared" si="828"/>
        <v>0</v>
      </c>
      <c r="P1544" s="680">
        <f>'KB Duct Parts'!$AE$3</f>
        <v>0</v>
      </c>
      <c r="Q1544" s="681">
        <f t="shared" si="823"/>
        <v>0</v>
      </c>
      <c r="R1544" s="682">
        <f t="shared" si="824"/>
        <v>0</v>
      </c>
      <c r="S1544" s="716">
        <f t="shared" si="825"/>
        <v>0.35</v>
      </c>
      <c r="T1544" s="679">
        <f t="shared" si="826"/>
        <v>0</v>
      </c>
      <c r="U1544" s="679">
        <f t="shared" si="827"/>
        <v>0</v>
      </c>
      <c r="Y1544" s="120"/>
      <c r="AD1544" s="80"/>
      <c r="AE1544" s="75"/>
      <c r="AF1544" s="370"/>
      <c r="AG1544" s="375"/>
      <c r="AH1544" s="379"/>
      <c r="AI1544" s="383"/>
      <c r="AJ1544" s="388"/>
      <c r="AK1544" s="392"/>
      <c r="AL1544" s="388"/>
      <c r="AM1544" s="363">
        <f t="shared" si="853"/>
        <v>1</v>
      </c>
      <c r="AN1544" s="578">
        <v>99.5</v>
      </c>
      <c r="AO1544" s="78">
        <f t="shared" si="835"/>
        <v>0</v>
      </c>
      <c r="AP1544" s="78">
        <f t="shared" si="829"/>
        <v>0</v>
      </c>
      <c r="AQ1544" s="78">
        <f t="shared" si="830"/>
        <v>0</v>
      </c>
      <c r="AR1544" s="78">
        <f t="shared" si="831"/>
        <v>0</v>
      </c>
      <c r="AS1544" s="78">
        <f t="shared" si="832"/>
        <v>0</v>
      </c>
      <c r="AT1544" s="78">
        <f t="shared" si="833"/>
        <v>0</v>
      </c>
      <c r="AU1544" s="74" t="s">
        <v>717</v>
      </c>
      <c r="AV1544" s="115"/>
      <c r="AW1544" s="395"/>
      <c r="AX1544" s="395">
        <v>0</v>
      </c>
      <c r="AY1544" s="395">
        <v>0</v>
      </c>
      <c r="AZ1544" s="395">
        <v>0</v>
      </c>
      <c r="BA1544" s="395">
        <v>0</v>
      </c>
      <c r="BB1544" s="395">
        <v>0</v>
      </c>
      <c r="BC1544" s="395">
        <v>0</v>
      </c>
      <c r="BD1544" s="115"/>
      <c r="BE1544" s="115"/>
      <c r="BF1544" s="115"/>
      <c r="BG1544" s="115"/>
      <c r="BH1544" s="115"/>
      <c r="BI1544" s="115"/>
      <c r="BJ1544" s="115"/>
      <c r="BK1544" s="115"/>
      <c r="BQ1544" s="74" t="str">
        <f t="shared" si="836"/>
        <v xml:space="preserve"> </v>
      </c>
      <c r="BR1544" s="120" t="str">
        <f t="shared" si="837"/>
        <v xml:space="preserve"> </v>
      </c>
      <c r="BS1544" s="120" t="str">
        <f t="shared" si="838"/>
        <v xml:space="preserve"> </v>
      </c>
      <c r="BU1544" s="74" t="str">
        <f t="shared" si="839"/>
        <v xml:space="preserve"> </v>
      </c>
      <c r="BV1544" s="120" t="str">
        <f t="shared" si="840"/>
        <v xml:space="preserve"> </v>
      </c>
      <c r="BW1544" s="120" t="str">
        <f t="shared" si="841"/>
        <v xml:space="preserve">  </v>
      </c>
      <c r="BY1544" s="74" t="str">
        <f t="shared" si="842"/>
        <v xml:space="preserve"> </v>
      </c>
      <c r="BZ1544" s="120" t="str">
        <f t="shared" si="843"/>
        <v xml:space="preserve"> </v>
      </c>
      <c r="CA1544" s="120" t="str">
        <f t="shared" si="844"/>
        <v xml:space="preserve"> </v>
      </c>
      <c r="CC1544" s="115" t="str">
        <f t="shared" si="845"/>
        <v xml:space="preserve"> </v>
      </c>
      <c r="CD1544" s="120" t="str">
        <f t="shared" si="846"/>
        <v xml:space="preserve"> </v>
      </c>
      <c r="CE1544" s="417" t="str">
        <f t="shared" si="847"/>
        <v xml:space="preserve"> </v>
      </c>
      <c r="CF1544" s="115"/>
      <c r="CG1544" s="115" t="str">
        <f t="shared" si="848"/>
        <v xml:space="preserve"> </v>
      </c>
      <c r="CH1544" s="120" t="str">
        <f t="shared" si="849"/>
        <v xml:space="preserve"> </v>
      </c>
      <c r="CI1544" s="417" t="str">
        <f t="shared" si="850"/>
        <v xml:space="preserve"> </v>
      </c>
      <c r="CJ1544" s="115"/>
      <c r="CK1544" s="115" t="str">
        <f t="shared" si="851"/>
        <v xml:space="preserve"> </v>
      </c>
      <c r="CL1544" s="120" t="str">
        <f t="shared" si="852"/>
        <v xml:space="preserve"> </v>
      </c>
      <c r="CM1544" s="417" t="str">
        <f t="shared" si="854"/>
        <v xml:space="preserve"> </v>
      </c>
      <c r="IS1544" s="108">
        <v>38.299999999999997</v>
      </c>
    </row>
    <row r="1545" spans="2:253" s="74" customFormat="1" ht="17.100000000000001" hidden="1" customHeight="1" x14ac:dyDescent="0.25">
      <c r="B1545" s="524">
        <f>IF('KB Duct Parts'!$BL$14=2,'KB Duct Elbows'!P8,0)</f>
        <v>0</v>
      </c>
      <c r="C1545" s="538" t="s">
        <v>581</v>
      </c>
      <c r="D1545" s="506" t="str">
        <f t="shared" si="855"/>
        <v>12404.45SS</v>
      </c>
      <c r="E1545" s="536" t="s">
        <v>861</v>
      </c>
      <c r="F1545" s="508" t="str">
        <f t="shared" si="856"/>
        <v xml:space="preserve"> </v>
      </c>
      <c r="G1545" s="537" t="s">
        <v>787</v>
      </c>
      <c r="H1545" s="524" t="s">
        <v>923</v>
      </c>
      <c r="I1545" s="1035"/>
      <c r="J1545" s="1036"/>
      <c r="K1545" s="531" t="s">
        <v>882</v>
      </c>
      <c r="L1545" s="535"/>
      <c r="M1545" s="517" t="str">
        <f t="shared" si="834"/>
        <v>Y</v>
      </c>
      <c r="N1545" s="514">
        <f t="shared" si="822"/>
        <v>149.80000000000001</v>
      </c>
      <c r="O1545" s="514">
        <f t="shared" si="828"/>
        <v>0</v>
      </c>
      <c r="P1545" s="680">
        <f>'KB Duct Parts'!$AE$3</f>
        <v>0</v>
      </c>
      <c r="Q1545" s="681">
        <f t="shared" si="823"/>
        <v>0</v>
      </c>
      <c r="R1545" s="682">
        <f t="shared" si="824"/>
        <v>0</v>
      </c>
      <c r="S1545" s="716">
        <f t="shared" si="825"/>
        <v>0.35</v>
      </c>
      <c r="T1545" s="679">
        <f t="shared" si="826"/>
        <v>0</v>
      </c>
      <c r="U1545" s="679">
        <f t="shared" si="827"/>
        <v>0</v>
      </c>
      <c r="Y1545" s="120"/>
      <c r="AD1545" s="80"/>
      <c r="AE1545" s="75"/>
      <c r="AF1545" s="370"/>
      <c r="AG1545" s="375"/>
      <c r="AH1545" s="379"/>
      <c r="AI1545" s="383"/>
      <c r="AJ1545" s="388"/>
      <c r="AK1545" s="392"/>
      <c r="AL1545" s="388"/>
      <c r="AM1545" s="363">
        <f t="shared" si="853"/>
        <v>1</v>
      </c>
      <c r="AN1545" s="578">
        <v>149.80000000000001</v>
      </c>
      <c r="AO1545" s="78">
        <f t="shared" si="835"/>
        <v>0</v>
      </c>
      <c r="AP1545" s="78">
        <f t="shared" si="829"/>
        <v>0</v>
      </c>
      <c r="AQ1545" s="78">
        <f t="shared" si="830"/>
        <v>0</v>
      </c>
      <c r="AR1545" s="78">
        <f t="shared" si="831"/>
        <v>0</v>
      </c>
      <c r="AS1545" s="78">
        <f t="shared" si="832"/>
        <v>0</v>
      </c>
      <c r="AT1545" s="78">
        <f t="shared" si="833"/>
        <v>0</v>
      </c>
      <c r="AU1545" s="74" t="s">
        <v>717</v>
      </c>
      <c r="AV1545" s="115"/>
      <c r="AW1545" s="395"/>
      <c r="AX1545" s="395">
        <v>0</v>
      </c>
      <c r="AY1545" s="395">
        <v>0</v>
      </c>
      <c r="AZ1545" s="395">
        <v>0</v>
      </c>
      <c r="BA1545" s="395">
        <v>0</v>
      </c>
      <c r="BB1545" s="395">
        <v>0</v>
      </c>
      <c r="BC1545" s="395">
        <v>0</v>
      </c>
      <c r="BD1545" s="115"/>
      <c r="BE1545" s="115"/>
      <c r="BF1545" s="115"/>
      <c r="BG1545" s="115"/>
      <c r="BH1545" s="115"/>
      <c r="BI1545" s="115"/>
      <c r="BJ1545" s="115"/>
      <c r="BK1545" s="115"/>
      <c r="BQ1545" s="74" t="str">
        <f t="shared" si="836"/>
        <v xml:space="preserve"> </v>
      </c>
      <c r="BR1545" s="120" t="str">
        <f t="shared" si="837"/>
        <v xml:space="preserve"> </v>
      </c>
      <c r="BS1545" s="120" t="str">
        <f t="shared" si="838"/>
        <v xml:space="preserve"> </v>
      </c>
      <c r="BU1545" s="74" t="str">
        <f t="shared" si="839"/>
        <v xml:space="preserve"> </v>
      </c>
      <c r="BV1545" s="120" t="str">
        <f t="shared" si="840"/>
        <v xml:space="preserve"> </v>
      </c>
      <c r="BW1545" s="120" t="str">
        <f t="shared" si="841"/>
        <v xml:space="preserve">  </v>
      </c>
      <c r="BY1545" s="74" t="str">
        <f t="shared" si="842"/>
        <v xml:space="preserve"> </v>
      </c>
      <c r="BZ1545" s="120" t="str">
        <f t="shared" si="843"/>
        <v xml:space="preserve"> </v>
      </c>
      <c r="CA1545" s="120" t="str">
        <f t="shared" si="844"/>
        <v xml:space="preserve"> </v>
      </c>
      <c r="CC1545" s="115" t="str">
        <f t="shared" si="845"/>
        <v xml:space="preserve"> </v>
      </c>
      <c r="CD1545" s="120" t="str">
        <f t="shared" si="846"/>
        <v xml:space="preserve"> </v>
      </c>
      <c r="CE1545" s="417" t="str">
        <f t="shared" si="847"/>
        <v xml:space="preserve"> </v>
      </c>
      <c r="CF1545" s="115"/>
      <c r="CG1545" s="115" t="str">
        <f t="shared" si="848"/>
        <v xml:space="preserve"> </v>
      </c>
      <c r="CH1545" s="120" t="str">
        <f t="shared" si="849"/>
        <v xml:space="preserve"> </v>
      </c>
      <c r="CI1545" s="417" t="str">
        <f t="shared" si="850"/>
        <v xml:space="preserve"> </v>
      </c>
      <c r="CJ1545" s="115"/>
      <c r="CK1545" s="115" t="str">
        <f t="shared" si="851"/>
        <v xml:space="preserve"> </v>
      </c>
      <c r="CL1545" s="120" t="str">
        <f t="shared" si="852"/>
        <v xml:space="preserve"> </v>
      </c>
      <c r="CM1545" s="417" t="str">
        <f t="shared" si="854"/>
        <v xml:space="preserve"> </v>
      </c>
      <c r="IS1545" s="108">
        <v>46.6</v>
      </c>
    </row>
    <row r="1546" spans="2:253" s="74" customFormat="1" ht="17.100000000000001" hidden="1" customHeight="1" x14ac:dyDescent="0.25">
      <c r="B1546" s="524">
        <f>IF('KB Duct Parts'!$BL$14=2,'KB Duct Elbows'!P9,0)</f>
        <v>0</v>
      </c>
      <c r="C1546" s="538" t="s">
        <v>582</v>
      </c>
      <c r="D1546" s="506" t="str">
        <f t="shared" si="855"/>
        <v>12405.45SS</v>
      </c>
      <c r="E1546" s="524" t="s">
        <v>862</v>
      </c>
      <c r="F1546" s="508" t="str">
        <f t="shared" si="856"/>
        <v xml:space="preserve"> </v>
      </c>
      <c r="G1546" s="537" t="s">
        <v>787</v>
      </c>
      <c r="H1546" s="524" t="s">
        <v>923</v>
      </c>
      <c r="I1546" s="1035"/>
      <c r="J1546" s="1036"/>
      <c r="K1546" s="531" t="s">
        <v>882</v>
      </c>
      <c r="L1546" s="535"/>
      <c r="M1546" s="517" t="str">
        <f t="shared" si="834"/>
        <v>Y</v>
      </c>
      <c r="N1546" s="514">
        <f t="shared" si="822"/>
        <v>259.7</v>
      </c>
      <c r="O1546" s="514">
        <f t="shared" si="828"/>
        <v>0</v>
      </c>
      <c r="P1546" s="680">
        <f>'KB Duct Parts'!$AE$3</f>
        <v>0</v>
      </c>
      <c r="Q1546" s="681">
        <f t="shared" si="823"/>
        <v>0</v>
      </c>
      <c r="R1546" s="682">
        <f t="shared" si="824"/>
        <v>0</v>
      </c>
      <c r="S1546" s="716">
        <f t="shared" si="825"/>
        <v>0.35</v>
      </c>
      <c r="T1546" s="679">
        <f t="shared" si="826"/>
        <v>0</v>
      </c>
      <c r="U1546" s="679">
        <f t="shared" si="827"/>
        <v>0</v>
      </c>
      <c r="Y1546" s="120"/>
      <c r="AD1546" s="80"/>
      <c r="AE1546" s="75"/>
      <c r="AF1546" s="370"/>
      <c r="AG1546" s="375"/>
      <c r="AH1546" s="379"/>
      <c r="AI1546" s="383"/>
      <c r="AJ1546" s="388"/>
      <c r="AK1546" s="392"/>
      <c r="AL1546" s="388"/>
      <c r="AM1546" s="363">
        <f t="shared" si="853"/>
        <v>1</v>
      </c>
      <c r="AN1546" s="578">
        <v>259.7</v>
      </c>
      <c r="AO1546" s="78">
        <f t="shared" si="835"/>
        <v>0</v>
      </c>
      <c r="AP1546" s="78">
        <f t="shared" si="829"/>
        <v>0</v>
      </c>
      <c r="AQ1546" s="78">
        <f t="shared" si="830"/>
        <v>0</v>
      </c>
      <c r="AR1546" s="78">
        <f t="shared" si="831"/>
        <v>0</v>
      </c>
      <c r="AS1546" s="78">
        <f t="shared" si="832"/>
        <v>0</v>
      </c>
      <c r="AT1546" s="78">
        <f t="shared" si="833"/>
        <v>0</v>
      </c>
      <c r="AU1546" s="74" t="s">
        <v>717</v>
      </c>
      <c r="AV1546" s="115"/>
      <c r="AW1546" s="395"/>
      <c r="AX1546" s="395">
        <v>0</v>
      </c>
      <c r="AY1546" s="395">
        <v>0</v>
      </c>
      <c r="AZ1546" s="395">
        <v>0</v>
      </c>
      <c r="BA1546" s="395">
        <v>0</v>
      </c>
      <c r="BB1546" s="395">
        <v>0</v>
      </c>
      <c r="BC1546" s="395">
        <v>0</v>
      </c>
      <c r="BD1546" s="115"/>
      <c r="BE1546" s="115"/>
      <c r="BF1546" s="115"/>
      <c r="BG1546" s="115"/>
      <c r="BH1546" s="115"/>
      <c r="BI1546" s="115"/>
      <c r="BJ1546" s="115"/>
      <c r="BK1546" s="115"/>
      <c r="BQ1546" s="74" t="str">
        <f t="shared" si="836"/>
        <v xml:space="preserve"> </v>
      </c>
      <c r="BR1546" s="120" t="str">
        <f t="shared" si="837"/>
        <v xml:space="preserve"> </v>
      </c>
      <c r="BS1546" s="120" t="str">
        <f t="shared" si="838"/>
        <v xml:space="preserve"> </v>
      </c>
      <c r="BU1546" s="74" t="str">
        <f t="shared" si="839"/>
        <v xml:space="preserve"> </v>
      </c>
      <c r="BV1546" s="120" t="str">
        <f t="shared" si="840"/>
        <v xml:space="preserve"> </v>
      </c>
      <c r="BW1546" s="120" t="str">
        <f t="shared" si="841"/>
        <v xml:space="preserve">  </v>
      </c>
      <c r="BY1546" s="74" t="str">
        <f t="shared" si="842"/>
        <v xml:space="preserve"> </v>
      </c>
      <c r="BZ1546" s="120" t="str">
        <f t="shared" si="843"/>
        <v xml:space="preserve"> </v>
      </c>
      <c r="CA1546" s="120" t="str">
        <f t="shared" si="844"/>
        <v xml:space="preserve"> </v>
      </c>
      <c r="CC1546" s="115" t="str">
        <f t="shared" si="845"/>
        <v xml:space="preserve"> </v>
      </c>
      <c r="CD1546" s="120" t="str">
        <f t="shared" si="846"/>
        <v xml:space="preserve"> </v>
      </c>
      <c r="CE1546" s="417" t="str">
        <f t="shared" si="847"/>
        <v xml:space="preserve"> </v>
      </c>
      <c r="CF1546" s="115"/>
      <c r="CG1546" s="115" t="str">
        <f t="shared" si="848"/>
        <v xml:space="preserve"> </v>
      </c>
      <c r="CH1546" s="120" t="str">
        <f t="shared" si="849"/>
        <v xml:space="preserve"> </v>
      </c>
      <c r="CI1546" s="417" t="str">
        <f t="shared" si="850"/>
        <v xml:space="preserve"> </v>
      </c>
      <c r="CJ1546" s="115"/>
      <c r="CK1546" s="115" t="str">
        <f t="shared" si="851"/>
        <v xml:space="preserve"> </v>
      </c>
      <c r="CL1546" s="120" t="str">
        <f t="shared" si="852"/>
        <v xml:space="preserve"> </v>
      </c>
      <c r="CM1546" s="417" t="str">
        <f t="shared" si="854"/>
        <v xml:space="preserve"> </v>
      </c>
      <c r="IS1546" s="108">
        <v>87.9</v>
      </c>
    </row>
    <row r="1547" spans="2:253" s="74" customFormat="1" ht="17.100000000000001" hidden="1" customHeight="1" x14ac:dyDescent="0.25">
      <c r="B1547" s="524">
        <f>IF('KB Duct Parts'!$BL$14=2,'KB Duct Elbows'!P10,0)</f>
        <v>0</v>
      </c>
      <c r="C1547" s="538" t="s">
        <v>583</v>
      </c>
      <c r="D1547" s="506" t="str">
        <f t="shared" si="855"/>
        <v>12406.45SS</v>
      </c>
      <c r="E1547" s="524" t="s">
        <v>863</v>
      </c>
      <c r="F1547" s="508" t="str">
        <f t="shared" si="856"/>
        <v xml:space="preserve"> </v>
      </c>
      <c r="G1547" s="537" t="s">
        <v>787</v>
      </c>
      <c r="H1547" s="524" t="s">
        <v>923</v>
      </c>
      <c r="I1547" s="1035"/>
      <c r="J1547" s="1036"/>
      <c r="K1547" s="531" t="s">
        <v>882</v>
      </c>
      <c r="L1547" s="535"/>
      <c r="M1547" s="517" t="str">
        <f t="shared" si="834"/>
        <v>Y</v>
      </c>
      <c r="N1547" s="514">
        <f t="shared" si="822"/>
        <v>298.60000000000002</v>
      </c>
      <c r="O1547" s="514">
        <f t="shared" si="828"/>
        <v>0</v>
      </c>
      <c r="P1547" s="680">
        <f>'KB Duct Parts'!$AE$3</f>
        <v>0</v>
      </c>
      <c r="Q1547" s="681">
        <f t="shared" si="823"/>
        <v>0</v>
      </c>
      <c r="R1547" s="682">
        <f t="shared" si="824"/>
        <v>0</v>
      </c>
      <c r="S1547" s="716">
        <f t="shared" si="825"/>
        <v>0.35</v>
      </c>
      <c r="T1547" s="679">
        <f t="shared" si="826"/>
        <v>0</v>
      </c>
      <c r="U1547" s="679">
        <f t="shared" si="827"/>
        <v>0</v>
      </c>
      <c r="Y1547" s="120"/>
      <c r="AD1547" s="80"/>
      <c r="AE1547" s="75"/>
      <c r="AF1547" s="370"/>
      <c r="AG1547" s="375"/>
      <c r="AH1547" s="379"/>
      <c r="AI1547" s="383"/>
      <c r="AJ1547" s="388"/>
      <c r="AK1547" s="392"/>
      <c r="AL1547" s="388"/>
      <c r="AM1547" s="363">
        <f t="shared" si="853"/>
        <v>1</v>
      </c>
      <c r="AN1547" s="578">
        <v>298.60000000000002</v>
      </c>
      <c r="AO1547" s="78">
        <f t="shared" si="835"/>
        <v>0</v>
      </c>
      <c r="AP1547" s="78">
        <f t="shared" si="829"/>
        <v>0</v>
      </c>
      <c r="AQ1547" s="78">
        <f t="shared" si="830"/>
        <v>0</v>
      </c>
      <c r="AR1547" s="78">
        <f t="shared" si="831"/>
        <v>0</v>
      </c>
      <c r="AS1547" s="78">
        <f t="shared" si="832"/>
        <v>0</v>
      </c>
      <c r="AT1547" s="78">
        <f t="shared" si="833"/>
        <v>0</v>
      </c>
      <c r="AU1547" s="74" t="s">
        <v>717</v>
      </c>
      <c r="AV1547" s="115"/>
      <c r="AW1547" s="395"/>
      <c r="AX1547" s="395">
        <v>0</v>
      </c>
      <c r="AY1547" s="395">
        <v>0</v>
      </c>
      <c r="AZ1547" s="395">
        <v>0</v>
      </c>
      <c r="BA1547" s="395">
        <v>0</v>
      </c>
      <c r="BB1547" s="395">
        <v>0</v>
      </c>
      <c r="BC1547" s="395">
        <v>0</v>
      </c>
      <c r="BD1547" s="115"/>
      <c r="BE1547" s="115"/>
      <c r="BF1547" s="115"/>
      <c r="BG1547" s="115"/>
      <c r="BH1547" s="115"/>
      <c r="BI1547" s="115"/>
      <c r="BJ1547" s="115"/>
      <c r="BK1547" s="115"/>
      <c r="BQ1547" s="74" t="str">
        <f t="shared" si="836"/>
        <v xml:space="preserve"> </v>
      </c>
      <c r="BR1547" s="120" t="str">
        <f t="shared" si="837"/>
        <v xml:space="preserve"> </v>
      </c>
      <c r="BS1547" s="120" t="str">
        <f t="shared" si="838"/>
        <v xml:space="preserve"> </v>
      </c>
      <c r="BU1547" s="74" t="str">
        <f t="shared" si="839"/>
        <v xml:space="preserve"> </v>
      </c>
      <c r="BV1547" s="120" t="str">
        <f t="shared" si="840"/>
        <v xml:space="preserve"> </v>
      </c>
      <c r="BW1547" s="120" t="str">
        <f t="shared" si="841"/>
        <v xml:space="preserve">  </v>
      </c>
      <c r="BY1547" s="74" t="str">
        <f t="shared" si="842"/>
        <v xml:space="preserve"> </v>
      </c>
      <c r="BZ1547" s="120" t="str">
        <f t="shared" si="843"/>
        <v xml:space="preserve"> </v>
      </c>
      <c r="CA1547" s="120" t="str">
        <f t="shared" si="844"/>
        <v xml:space="preserve"> </v>
      </c>
      <c r="CC1547" s="115" t="str">
        <f t="shared" si="845"/>
        <v xml:space="preserve"> </v>
      </c>
      <c r="CD1547" s="120" t="str">
        <f t="shared" si="846"/>
        <v xml:space="preserve"> </v>
      </c>
      <c r="CE1547" s="417" t="str">
        <f t="shared" si="847"/>
        <v xml:space="preserve"> </v>
      </c>
      <c r="CF1547" s="115"/>
      <c r="CG1547" s="115" t="str">
        <f t="shared" si="848"/>
        <v xml:space="preserve"> </v>
      </c>
      <c r="CH1547" s="120" t="str">
        <f t="shared" si="849"/>
        <v xml:space="preserve"> </v>
      </c>
      <c r="CI1547" s="417" t="str">
        <f t="shared" si="850"/>
        <v xml:space="preserve"> </v>
      </c>
      <c r="CJ1547" s="115"/>
      <c r="CK1547" s="115" t="str">
        <f t="shared" si="851"/>
        <v xml:space="preserve"> </v>
      </c>
      <c r="CL1547" s="120" t="str">
        <f t="shared" si="852"/>
        <v xml:space="preserve"> </v>
      </c>
      <c r="CM1547" s="417" t="str">
        <f t="shared" si="854"/>
        <v xml:space="preserve"> </v>
      </c>
      <c r="IS1547" s="108">
        <v>159.80000000000001</v>
      </c>
    </row>
    <row r="1548" spans="2:253" s="74" customFormat="1" ht="17.100000000000001" hidden="1" customHeight="1" x14ac:dyDescent="0.25">
      <c r="B1548" s="524">
        <f>IF('KB Duct Parts'!$BL$14=2,'KB Duct Elbows'!P12,0)</f>
        <v>0</v>
      </c>
      <c r="C1548" s="538" t="s">
        <v>673</v>
      </c>
      <c r="D1548" s="506" t="str">
        <f t="shared" si="855"/>
        <v>12408.45SS</v>
      </c>
      <c r="E1548" s="524" t="s">
        <v>865</v>
      </c>
      <c r="F1548" s="508" t="str">
        <f t="shared" si="856"/>
        <v xml:space="preserve"> </v>
      </c>
      <c r="G1548" s="537" t="s">
        <v>787</v>
      </c>
      <c r="H1548" s="524" t="s">
        <v>923</v>
      </c>
      <c r="I1548" s="1035"/>
      <c r="J1548" s="1036"/>
      <c r="K1548" s="531" t="s">
        <v>882</v>
      </c>
      <c r="L1548" s="535"/>
      <c r="M1548" s="517" t="str">
        <f t="shared" si="834"/>
        <v>Y</v>
      </c>
      <c r="N1548" s="514">
        <f t="shared" si="822"/>
        <v>493.3</v>
      </c>
      <c r="O1548" s="514">
        <f t="shared" si="828"/>
        <v>0</v>
      </c>
      <c r="P1548" s="680">
        <f>'KB Duct Parts'!$AE$3</f>
        <v>0</v>
      </c>
      <c r="Q1548" s="681">
        <f t="shared" si="823"/>
        <v>0</v>
      </c>
      <c r="R1548" s="682">
        <f t="shared" si="824"/>
        <v>0</v>
      </c>
      <c r="S1548" s="716">
        <f t="shared" si="825"/>
        <v>0.35</v>
      </c>
      <c r="T1548" s="679">
        <f t="shared" si="826"/>
        <v>0</v>
      </c>
      <c r="U1548" s="679">
        <f t="shared" si="827"/>
        <v>0</v>
      </c>
      <c r="Y1548" s="120"/>
      <c r="AD1548" s="80"/>
      <c r="AE1548" s="75"/>
      <c r="AF1548" s="370"/>
      <c r="AG1548" s="375"/>
      <c r="AH1548" s="379"/>
      <c r="AI1548" s="383"/>
      <c r="AJ1548" s="388"/>
      <c r="AK1548" s="392"/>
      <c r="AL1548" s="388"/>
      <c r="AM1548" s="363">
        <f t="shared" si="853"/>
        <v>1</v>
      </c>
      <c r="AN1548" s="578">
        <v>493.3</v>
      </c>
      <c r="AO1548" s="78">
        <f t="shared" si="835"/>
        <v>0</v>
      </c>
      <c r="AP1548" s="78">
        <f t="shared" si="829"/>
        <v>0</v>
      </c>
      <c r="AQ1548" s="78">
        <f t="shared" si="830"/>
        <v>0</v>
      </c>
      <c r="AR1548" s="78">
        <f t="shared" si="831"/>
        <v>0</v>
      </c>
      <c r="AS1548" s="78">
        <f t="shared" si="832"/>
        <v>0</v>
      </c>
      <c r="AT1548" s="78">
        <f t="shared" si="833"/>
        <v>0</v>
      </c>
      <c r="AU1548" s="74" t="s">
        <v>717</v>
      </c>
      <c r="AV1548" s="115"/>
      <c r="AW1548" s="395"/>
      <c r="AX1548" s="395">
        <v>0</v>
      </c>
      <c r="AY1548" s="395">
        <v>0</v>
      </c>
      <c r="AZ1548" s="395">
        <v>0</v>
      </c>
      <c r="BA1548" s="395">
        <v>0</v>
      </c>
      <c r="BB1548" s="395">
        <v>0</v>
      </c>
      <c r="BC1548" s="395">
        <v>0</v>
      </c>
      <c r="BD1548" s="115"/>
      <c r="BE1548" s="115"/>
      <c r="BF1548" s="115"/>
      <c r="BG1548" s="115"/>
      <c r="BH1548" s="115"/>
      <c r="BI1548" s="115"/>
      <c r="BJ1548" s="115"/>
      <c r="BK1548" s="115"/>
      <c r="BQ1548" s="74" t="str">
        <f t="shared" si="836"/>
        <v xml:space="preserve"> </v>
      </c>
      <c r="BR1548" s="120" t="str">
        <f t="shared" si="837"/>
        <v xml:space="preserve"> </v>
      </c>
      <c r="BS1548" s="120" t="str">
        <f t="shared" si="838"/>
        <v xml:space="preserve"> </v>
      </c>
      <c r="BU1548" s="74" t="str">
        <f t="shared" si="839"/>
        <v xml:space="preserve"> </v>
      </c>
      <c r="BV1548" s="120" t="str">
        <f t="shared" si="840"/>
        <v xml:space="preserve"> </v>
      </c>
      <c r="BW1548" s="120" t="str">
        <f t="shared" si="841"/>
        <v xml:space="preserve">  </v>
      </c>
      <c r="BY1548" s="74" t="str">
        <f t="shared" si="842"/>
        <v xml:space="preserve"> </v>
      </c>
      <c r="BZ1548" s="120" t="str">
        <f t="shared" si="843"/>
        <v xml:space="preserve"> </v>
      </c>
      <c r="CA1548" s="120" t="str">
        <f t="shared" si="844"/>
        <v xml:space="preserve"> </v>
      </c>
      <c r="CC1548" s="115" t="str">
        <f t="shared" si="845"/>
        <v xml:space="preserve"> </v>
      </c>
      <c r="CD1548" s="120" t="str">
        <f t="shared" si="846"/>
        <v xml:space="preserve"> </v>
      </c>
      <c r="CE1548" s="417" t="str">
        <f t="shared" si="847"/>
        <v xml:space="preserve"> </v>
      </c>
      <c r="CF1548" s="115"/>
      <c r="CG1548" s="115" t="str">
        <f t="shared" si="848"/>
        <v xml:space="preserve"> </v>
      </c>
      <c r="CH1548" s="120" t="str">
        <f t="shared" si="849"/>
        <v xml:space="preserve"> </v>
      </c>
      <c r="CI1548" s="417" t="str">
        <f t="shared" si="850"/>
        <v xml:space="preserve"> </v>
      </c>
      <c r="CJ1548" s="115"/>
      <c r="CK1548" s="115" t="str">
        <f t="shared" si="851"/>
        <v xml:space="preserve"> </v>
      </c>
      <c r="CL1548" s="120" t="str">
        <f t="shared" si="852"/>
        <v xml:space="preserve"> </v>
      </c>
      <c r="CM1548" s="417" t="str">
        <f t="shared" si="854"/>
        <v xml:space="preserve"> </v>
      </c>
      <c r="IS1548" s="108">
        <v>159.80000000000001</v>
      </c>
    </row>
    <row r="1549" spans="2:253" s="74" customFormat="1" ht="17.100000000000001" hidden="1" customHeight="1" x14ac:dyDescent="0.25">
      <c r="B1549" s="524">
        <f>IF('KB Duct Parts'!$BL$14=2,'KB Duct Elbows'!AW11,0)</f>
        <v>0</v>
      </c>
      <c r="C1549" s="538" t="s">
        <v>1001</v>
      </c>
      <c r="D1549" s="506" t="str">
        <f t="shared" si="855"/>
        <v>12007.45SS</v>
      </c>
      <c r="E1549" s="524" t="s">
        <v>864</v>
      </c>
      <c r="F1549" s="508" t="str">
        <f t="shared" si="856"/>
        <v xml:space="preserve"> </v>
      </c>
      <c r="G1549" s="537" t="s">
        <v>788</v>
      </c>
      <c r="H1549" s="524" t="s">
        <v>923</v>
      </c>
      <c r="I1549" s="1035"/>
      <c r="J1549" s="1036"/>
      <c r="K1549" s="531" t="s">
        <v>882</v>
      </c>
      <c r="L1549" s="535"/>
      <c r="M1549" s="517" t="str">
        <f t="shared" si="834"/>
        <v>Y</v>
      </c>
      <c r="N1549" s="514">
        <f t="shared" si="822"/>
        <v>174.9</v>
      </c>
      <c r="O1549" s="514">
        <f t="shared" si="828"/>
        <v>0</v>
      </c>
      <c r="P1549" s="680">
        <f>'KB Duct Parts'!$AE$3</f>
        <v>0</v>
      </c>
      <c r="Q1549" s="681">
        <f t="shared" si="823"/>
        <v>0</v>
      </c>
      <c r="R1549" s="682">
        <f t="shared" si="824"/>
        <v>0</v>
      </c>
      <c r="S1549" s="716">
        <f t="shared" si="825"/>
        <v>0.35</v>
      </c>
      <c r="T1549" s="679">
        <f t="shared" si="826"/>
        <v>0</v>
      </c>
      <c r="U1549" s="679">
        <f t="shared" si="827"/>
        <v>0</v>
      </c>
      <c r="Y1549" s="120"/>
      <c r="AD1549" s="80"/>
      <c r="AE1549" s="76"/>
      <c r="AF1549" s="370"/>
      <c r="AG1549" s="375"/>
      <c r="AH1549" s="379"/>
      <c r="AI1549" s="383"/>
      <c r="AJ1549" s="388"/>
      <c r="AK1549" s="392"/>
      <c r="AL1549" s="388"/>
      <c r="AM1549" s="363">
        <f t="shared" si="853"/>
        <v>1</v>
      </c>
      <c r="AN1549" s="578">
        <v>174.9</v>
      </c>
      <c r="AO1549" s="78">
        <f t="shared" si="835"/>
        <v>0</v>
      </c>
      <c r="AP1549" s="78">
        <f t="shared" si="829"/>
        <v>0</v>
      </c>
      <c r="AQ1549" s="78">
        <f t="shared" si="830"/>
        <v>0</v>
      </c>
      <c r="AR1549" s="78">
        <f t="shared" si="831"/>
        <v>0</v>
      </c>
      <c r="AS1549" s="78">
        <f t="shared" si="832"/>
        <v>0</v>
      </c>
      <c r="AT1549" s="78">
        <f t="shared" si="833"/>
        <v>0</v>
      </c>
      <c r="AU1549" s="74" t="s">
        <v>717</v>
      </c>
      <c r="AV1549" s="115"/>
      <c r="AW1549" s="395"/>
      <c r="AX1549" s="395">
        <v>0</v>
      </c>
      <c r="AY1549" s="395">
        <v>0</v>
      </c>
      <c r="AZ1549" s="395">
        <v>0</v>
      </c>
      <c r="BA1549" s="395">
        <v>0</v>
      </c>
      <c r="BB1549" s="395">
        <v>0</v>
      </c>
      <c r="BC1549" s="395">
        <v>0</v>
      </c>
      <c r="BD1549" s="115"/>
      <c r="BE1549" s="115"/>
      <c r="BF1549" s="115"/>
      <c r="BG1549" s="115"/>
      <c r="BH1549" s="115"/>
      <c r="BI1549" s="115"/>
      <c r="BJ1549" s="115"/>
      <c r="BK1549" s="115"/>
      <c r="BQ1549" s="74" t="str">
        <f t="shared" si="836"/>
        <v xml:space="preserve"> </v>
      </c>
      <c r="BR1549" s="120" t="str">
        <f t="shared" si="837"/>
        <v xml:space="preserve"> </v>
      </c>
      <c r="BS1549" s="120" t="str">
        <f t="shared" si="838"/>
        <v xml:space="preserve"> </v>
      </c>
      <c r="BU1549" s="74" t="str">
        <f t="shared" si="839"/>
        <v xml:space="preserve"> </v>
      </c>
      <c r="BV1549" s="120" t="str">
        <f t="shared" si="840"/>
        <v xml:space="preserve"> </v>
      </c>
      <c r="BW1549" s="120" t="str">
        <f t="shared" si="841"/>
        <v xml:space="preserve">  </v>
      </c>
      <c r="BY1549" s="74" t="str">
        <f t="shared" si="842"/>
        <v xml:space="preserve"> </v>
      </c>
      <c r="BZ1549" s="120" t="str">
        <f t="shared" si="843"/>
        <v xml:space="preserve"> </v>
      </c>
      <c r="CA1549" s="120" t="str">
        <f t="shared" si="844"/>
        <v xml:space="preserve"> </v>
      </c>
      <c r="CC1549" s="115" t="str">
        <f t="shared" si="845"/>
        <v xml:space="preserve"> </v>
      </c>
      <c r="CD1549" s="120" t="str">
        <f t="shared" si="846"/>
        <v xml:space="preserve"> </v>
      </c>
      <c r="CE1549" s="417" t="str">
        <f t="shared" si="847"/>
        <v xml:space="preserve"> </v>
      </c>
      <c r="CF1549" s="115"/>
      <c r="CG1549" s="115" t="str">
        <f t="shared" si="848"/>
        <v xml:space="preserve"> </v>
      </c>
      <c r="CH1549" s="120" t="str">
        <f t="shared" si="849"/>
        <v xml:space="preserve"> </v>
      </c>
      <c r="CI1549" s="417" t="str">
        <f t="shared" si="850"/>
        <v xml:space="preserve"> </v>
      </c>
      <c r="CJ1549" s="115"/>
      <c r="CK1549" s="115" t="str">
        <f t="shared" si="851"/>
        <v xml:space="preserve"> </v>
      </c>
      <c r="CL1549" s="120" t="str">
        <f t="shared" si="852"/>
        <v xml:space="preserve"> </v>
      </c>
      <c r="CM1549" s="417" t="str">
        <f t="shared" si="854"/>
        <v xml:space="preserve"> </v>
      </c>
      <c r="IS1549" s="108">
        <v>130</v>
      </c>
    </row>
    <row r="1550" spans="2:253" s="74" customFormat="1" ht="17.100000000000001" hidden="1" customHeight="1" x14ac:dyDescent="0.25">
      <c r="B1550" s="524">
        <f>IF('KB Duct Parts'!$BL$14=2,'KB Duct Elbows'!AW12,0)</f>
        <v>0</v>
      </c>
      <c r="C1550" s="538" t="s">
        <v>1002</v>
      </c>
      <c r="D1550" s="506" t="str">
        <f t="shared" si="855"/>
        <v>12008.45SS</v>
      </c>
      <c r="E1550" s="524" t="s">
        <v>865</v>
      </c>
      <c r="F1550" s="508" t="str">
        <f t="shared" si="856"/>
        <v xml:space="preserve"> </v>
      </c>
      <c r="G1550" s="537" t="s">
        <v>788</v>
      </c>
      <c r="H1550" s="524" t="s">
        <v>923</v>
      </c>
      <c r="I1550" s="1035"/>
      <c r="J1550" s="1036"/>
      <c r="K1550" s="531" t="s">
        <v>882</v>
      </c>
      <c r="L1550" s="535"/>
      <c r="M1550" s="517" t="str">
        <f t="shared" si="834"/>
        <v>Y</v>
      </c>
      <c r="N1550" s="514">
        <f t="shared" si="822"/>
        <v>188.4</v>
      </c>
      <c r="O1550" s="514">
        <f t="shared" si="828"/>
        <v>0</v>
      </c>
      <c r="P1550" s="680">
        <f>'KB Duct Parts'!$AE$3</f>
        <v>0</v>
      </c>
      <c r="Q1550" s="681">
        <f t="shared" si="823"/>
        <v>0</v>
      </c>
      <c r="R1550" s="682">
        <f t="shared" si="824"/>
        <v>0</v>
      </c>
      <c r="S1550" s="716">
        <f t="shared" si="825"/>
        <v>0.35</v>
      </c>
      <c r="T1550" s="679">
        <f t="shared" si="826"/>
        <v>0</v>
      </c>
      <c r="U1550" s="679">
        <f t="shared" si="827"/>
        <v>0</v>
      </c>
      <c r="Y1550" s="120"/>
      <c r="AD1550" s="80"/>
      <c r="AE1550" s="76"/>
      <c r="AF1550" s="370"/>
      <c r="AG1550" s="375"/>
      <c r="AH1550" s="379"/>
      <c r="AI1550" s="383"/>
      <c r="AJ1550" s="388"/>
      <c r="AK1550" s="392"/>
      <c r="AL1550" s="388"/>
      <c r="AM1550" s="363">
        <f t="shared" si="853"/>
        <v>1</v>
      </c>
      <c r="AN1550" s="578">
        <v>188.4</v>
      </c>
      <c r="AO1550" s="78">
        <f t="shared" si="835"/>
        <v>0</v>
      </c>
      <c r="AP1550" s="78">
        <f t="shared" si="829"/>
        <v>0</v>
      </c>
      <c r="AQ1550" s="78">
        <f t="shared" si="830"/>
        <v>0</v>
      </c>
      <c r="AR1550" s="78">
        <f t="shared" si="831"/>
        <v>0</v>
      </c>
      <c r="AS1550" s="78">
        <f t="shared" si="832"/>
        <v>0</v>
      </c>
      <c r="AT1550" s="78">
        <f t="shared" si="833"/>
        <v>0</v>
      </c>
      <c r="AU1550" s="74" t="s">
        <v>717</v>
      </c>
      <c r="AV1550" s="115"/>
      <c r="AW1550" s="395"/>
      <c r="AX1550" s="395">
        <v>0</v>
      </c>
      <c r="AY1550" s="395">
        <v>0</v>
      </c>
      <c r="AZ1550" s="395">
        <v>0</v>
      </c>
      <c r="BA1550" s="395">
        <v>0</v>
      </c>
      <c r="BB1550" s="395">
        <v>0</v>
      </c>
      <c r="BC1550" s="395">
        <v>0</v>
      </c>
      <c r="BD1550" s="115"/>
      <c r="BE1550" s="115"/>
      <c r="BF1550" s="115"/>
      <c r="BG1550" s="115"/>
      <c r="BH1550" s="115"/>
      <c r="BI1550" s="115"/>
      <c r="BJ1550" s="115"/>
      <c r="BK1550" s="115"/>
      <c r="BQ1550" s="74" t="str">
        <f t="shared" si="836"/>
        <v xml:space="preserve"> </v>
      </c>
      <c r="BR1550" s="120" t="str">
        <f t="shared" si="837"/>
        <v xml:space="preserve"> </v>
      </c>
      <c r="BS1550" s="120" t="str">
        <f t="shared" si="838"/>
        <v xml:space="preserve"> </v>
      </c>
      <c r="BU1550" s="74" t="str">
        <f t="shared" si="839"/>
        <v xml:space="preserve"> </v>
      </c>
      <c r="BV1550" s="120" t="str">
        <f t="shared" si="840"/>
        <v xml:space="preserve"> </v>
      </c>
      <c r="BW1550" s="120" t="str">
        <f t="shared" si="841"/>
        <v xml:space="preserve">  </v>
      </c>
      <c r="BY1550" s="74" t="str">
        <f t="shared" si="842"/>
        <v xml:space="preserve"> </v>
      </c>
      <c r="BZ1550" s="120" t="str">
        <f t="shared" si="843"/>
        <v xml:space="preserve"> </v>
      </c>
      <c r="CA1550" s="120" t="str">
        <f t="shared" si="844"/>
        <v xml:space="preserve"> </v>
      </c>
      <c r="CC1550" s="115" t="str">
        <f t="shared" si="845"/>
        <v xml:space="preserve"> </v>
      </c>
      <c r="CD1550" s="120" t="str">
        <f t="shared" si="846"/>
        <v xml:space="preserve"> </v>
      </c>
      <c r="CE1550" s="417" t="str">
        <f t="shared" si="847"/>
        <v xml:space="preserve"> </v>
      </c>
      <c r="CF1550" s="115"/>
      <c r="CG1550" s="115" t="str">
        <f t="shared" si="848"/>
        <v xml:space="preserve"> </v>
      </c>
      <c r="CH1550" s="120" t="str">
        <f t="shared" si="849"/>
        <v xml:space="preserve"> </v>
      </c>
      <c r="CI1550" s="417" t="str">
        <f t="shared" si="850"/>
        <v xml:space="preserve"> </v>
      </c>
      <c r="CJ1550" s="115"/>
      <c r="CK1550" s="115" t="str">
        <f t="shared" si="851"/>
        <v xml:space="preserve"> </v>
      </c>
      <c r="CL1550" s="120" t="str">
        <f t="shared" si="852"/>
        <v xml:space="preserve"> </v>
      </c>
      <c r="CM1550" s="417" t="str">
        <f t="shared" si="854"/>
        <v xml:space="preserve"> </v>
      </c>
      <c r="IS1550" s="108">
        <v>140</v>
      </c>
    </row>
    <row r="1551" spans="2:253" s="74" customFormat="1" ht="17.100000000000001" hidden="1" customHeight="1" x14ac:dyDescent="0.25">
      <c r="B1551" s="524">
        <f>IF('KB Duct Parts'!$BL$14=2,'KB Duct Elbows'!AW13,0)</f>
        <v>0</v>
      </c>
      <c r="C1551" s="538" t="s">
        <v>1003</v>
      </c>
      <c r="D1551" s="506" t="str">
        <f t="shared" si="855"/>
        <v>12009.45SS</v>
      </c>
      <c r="E1551" s="524" t="s">
        <v>866</v>
      </c>
      <c r="F1551" s="508" t="str">
        <f t="shared" si="856"/>
        <v xml:space="preserve"> </v>
      </c>
      <c r="G1551" s="537" t="s">
        <v>788</v>
      </c>
      <c r="H1551" s="524" t="s">
        <v>923</v>
      </c>
      <c r="I1551" s="1035"/>
      <c r="J1551" s="1036"/>
      <c r="K1551" s="531" t="s">
        <v>882</v>
      </c>
      <c r="L1551" s="535"/>
      <c r="M1551" s="517" t="str">
        <f t="shared" si="834"/>
        <v>Y</v>
      </c>
      <c r="N1551" s="514">
        <f t="shared" si="822"/>
        <v>192.3</v>
      </c>
      <c r="O1551" s="514">
        <f t="shared" si="828"/>
        <v>0</v>
      </c>
      <c r="P1551" s="680">
        <f>'KB Duct Parts'!$AE$3</f>
        <v>0</v>
      </c>
      <c r="Q1551" s="681">
        <f t="shared" si="823"/>
        <v>0</v>
      </c>
      <c r="R1551" s="682">
        <f t="shared" si="824"/>
        <v>0</v>
      </c>
      <c r="S1551" s="716">
        <f t="shared" si="825"/>
        <v>0.35</v>
      </c>
      <c r="T1551" s="679">
        <f t="shared" si="826"/>
        <v>0</v>
      </c>
      <c r="U1551" s="679">
        <f t="shared" si="827"/>
        <v>0</v>
      </c>
      <c r="Y1551" s="120"/>
      <c r="AD1551" s="80"/>
      <c r="AE1551" s="77"/>
      <c r="AF1551" s="370"/>
      <c r="AG1551" s="375"/>
      <c r="AH1551" s="379"/>
      <c r="AI1551" s="383"/>
      <c r="AJ1551" s="388"/>
      <c r="AK1551" s="392"/>
      <c r="AL1551" s="388"/>
      <c r="AM1551" s="363">
        <f t="shared" si="853"/>
        <v>1</v>
      </c>
      <c r="AN1551" s="578">
        <v>192.3</v>
      </c>
      <c r="AO1551" s="78">
        <f t="shared" si="835"/>
        <v>0</v>
      </c>
      <c r="AP1551" s="78">
        <f t="shared" si="829"/>
        <v>0</v>
      </c>
      <c r="AQ1551" s="78">
        <f t="shared" si="830"/>
        <v>0</v>
      </c>
      <c r="AR1551" s="78">
        <f t="shared" si="831"/>
        <v>0</v>
      </c>
      <c r="AS1551" s="78">
        <f t="shared" si="832"/>
        <v>0</v>
      </c>
      <c r="AT1551" s="78">
        <f t="shared" si="833"/>
        <v>0</v>
      </c>
      <c r="AU1551" s="74" t="s">
        <v>717</v>
      </c>
      <c r="AV1551" s="115"/>
      <c r="AW1551" s="395"/>
      <c r="AX1551" s="395">
        <v>0</v>
      </c>
      <c r="AY1551" s="395">
        <v>0</v>
      </c>
      <c r="AZ1551" s="395">
        <v>0</v>
      </c>
      <c r="BA1551" s="395">
        <v>0</v>
      </c>
      <c r="BB1551" s="395">
        <v>0</v>
      </c>
      <c r="BC1551" s="395">
        <v>0</v>
      </c>
      <c r="BD1551" s="115"/>
      <c r="BE1551" s="115"/>
      <c r="BF1551" s="115"/>
      <c r="BG1551" s="115"/>
      <c r="BH1551" s="115"/>
      <c r="BI1551" s="115"/>
      <c r="BJ1551" s="115"/>
      <c r="BK1551" s="115"/>
      <c r="BQ1551" s="74" t="str">
        <f t="shared" si="836"/>
        <v xml:space="preserve"> </v>
      </c>
      <c r="BR1551" s="120" t="str">
        <f t="shared" si="837"/>
        <v xml:space="preserve"> </v>
      </c>
      <c r="BS1551" s="120" t="str">
        <f t="shared" si="838"/>
        <v xml:space="preserve"> </v>
      </c>
      <c r="BU1551" s="74" t="str">
        <f t="shared" si="839"/>
        <v xml:space="preserve"> </v>
      </c>
      <c r="BV1551" s="120" t="str">
        <f t="shared" si="840"/>
        <v xml:space="preserve"> </v>
      </c>
      <c r="BW1551" s="120" t="str">
        <f t="shared" si="841"/>
        <v xml:space="preserve">  </v>
      </c>
      <c r="BY1551" s="74" t="str">
        <f t="shared" si="842"/>
        <v xml:space="preserve"> </v>
      </c>
      <c r="BZ1551" s="120" t="str">
        <f t="shared" si="843"/>
        <v xml:space="preserve"> </v>
      </c>
      <c r="CA1551" s="120" t="str">
        <f t="shared" si="844"/>
        <v xml:space="preserve"> </v>
      </c>
      <c r="CC1551" s="115" t="str">
        <f t="shared" si="845"/>
        <v xml:space="preserve"> </v>
      </c>
      <c r="CD1551" s="120" t="str">
        <f t="shared" si="846"/>
        <v xml:space="preserve"> </v>
      </c>
      <c r="CE1551" s="417" t="str">
        <f t="shared" si="847"/>
        <v xml:space="preserve"> </v>
      </c>
      <c r="CF1551" s="115"/>
      <c r="CG1551" s="115" t="str">
        <f t="shared" si="848"/>
        <v xml:space="preserve"> </v>
      </c>
      <c r="CH1551" s="120" t="str">
        <f t="shared" si="849"/>
        <v xml:space="preserve"> </v>
      </c>
      <c r="CI1551" s="417" t="str">
        <f t="shared" si="850"/>
        <v xml:space="preserve"> </v>
      </c>
      <c r="CJ1551" s="115"/>
      <c r="CK1551" s="115" t="str">
        <f t="shared" si="851"/>
        <v xml:space="preserve"> </v>
      </c>
      <c r="CL1551" s="120" t="str">
        <f t="shared" si="852"/>
        <v xml:space="preserve"> </v>
      </c>
      <c r="CM1551" s="417" t="str">
        <f t="shared" si="854"/>
        <v xml:space="preserve"> </v>
      </c>
      <c r="IS1551" s="108">
        <v>143</v>
      </c>
    </row>
    <row r="1552" spans="2:253" s="74" customFormat="1" ht="17.100000000000001" hidden="1" customHeight="1" x14ac:dyDescent="0.25">
      <c r="B1552" s="524">
        <f>IF('KB Duct Parts'!$BL$14=2,'KB Duct Elbows'!AW14,0)</f>
        <v>0</v>
      </c>
      <c r="C1552" s="538" t="s">
        <v>1004</v>
      </c>
      <c r="D1552" s="506" t="str">
        <f t="shared" si="855"/>
        <v>12010.45SS</v>
      </c>
      <c r="E1552" s="524" t="s">
        <v>867</v>
      </c>
      <c r="F1552" s="508" t="str">
        <f t="shared" si="856"/>
        <v xml:space="preserve"> </v>
      </c>
      <c r="G1552" s="537" t="s">
        <v>788</v>
      </c>
      <c r="H1552" s="524" t="s">
        <v>923</v>
      </c>
      <c r="I1552" s="1035"/>
      <c r="J1552" s="1036"/>
      <c r="K1552" s="531" t="s">
        <v>882</v>
      </c>
      <c r="L1552" s="535"/>
      <c r="M1552" s="517" t="str">
        <f t="shared" si="834"/>
        <v>Y</v>
      </c>
      <c r="N1552" s="514">
        <f t="shared" si="822"/>
        <v>200.3</v>
      </c>
      <c r="O1552" s="514">
        <f t="shared" si="828"/>
        <v>0</v>
      </c>
      <c r="P1552" s="680">
        <f>'KB Duct Parts'!$AE$3</f>
        <v>0</v>
      </c>
      <c r="Q1552" s="681">
        <f t="shared" si="823"/>
        <v>0</v>
      </c>
      <c r="R1552" s="682">
        <f t="shared" si="824"/>
        <v>0</v>
      </c>
      <c r="S1552" s="716">
        <f t="shared" si="825"/>
        <v>0.35</v>
      </c>
      <c r="T1552" s="679">
        <f t="shared" si="826"/>
        <v>0</v>
      </c>
      <c r="U1552" s="679">
        <f t="shared" si="827"/>
        <v>0</v>
      </c>
      <c r="Y1552" s="120"/>
      <c r="AD1552" s="80"/>
      <c r="AE1552" s="77"/>
      <c r="AF1552" s="370"/>
      <c r="AG1552" s="375"/>
      <c r="AH1552" s="379"/>
      <c r="AI1552" s="383"/>
      <c r="AJ1552" s="388"/>
      <c r="AK1552" s="392"/>
      <c r="AL1552" s="388"/>
      <c r="AM1552" s="363">
        <f t="shared" si="853"/>
        <v>1</v>
      </c>
      <c r="AN1552" s="578">
        <v>200.3</v>
      </c>
      <c r="AO1552" s="78">
        <f t="shared" si="835"/>
        <v>0</v>
      </c>
      <c r="AP1552" s="78">
        <f t="shared" si="829"/>
        <v>0</v>
      </c>
      <c r="AQ1552" s="78">
        <f t="shared" si="830"/>
        <v>0</v>
      </c>
      <c r="AR1552" s="78">
        <f t="shared" si="831"/>
        <v>0</v>
      </c>
      <c r="AS1552" s="78">
        <f t="shared" si="832"/>
        <v>0</v>
      </c>
      <c r="AT1552" s="78">
        <f t="shared" si="833"/>
        <v>0</v>
      </c>
      <c r="AU1552" s="74" t="s">
        <v>717</v>
      </c>
      <c r="AV1552" s="115"/>
      <c r="AW1552" s="395"/>
      <c r="AX1552" s="395">
        <v>0</v>
      </c>
      <c r="AY1552" s="395">
        <v>0</v>
      </c>
      <c r="AZ1552" s="395">
        <v>0</v>
      </c>
      <c r="BA1552" s="395">
        <v>0</v>
      </c>
      <c r="BB1552" s="395">
        <v>0</v>
      </c>
      <c r="BC1552" s="395">
        <v>0</v>
      </c>
      <c r="BD1552" s="115"/>
      <c r="BE1552" s="115"/>
      <c r="BF1552" s="115"/>
      <c r="BG1552" s="115"/>
      <c r="BH1552" s="115"/>
      <c r="BI1552" s="115"/>
      <c r="BJ1552" s="115"/>
      <c r="BK1552" s="115"/>
      <c r="BQ1552" s="74" t="str">
        <f t="shared" si="836"/>
        <v xml:space="preserve"> </v>
      </c>
      <c r="BR1552" s="120" t="str">
        <f t="shared" si="837"/>
        <v xml:space="preserve"> </v>
      </c>
      <c r="BS1552" s="120" t="str">
        <f t="shared" si="838"/>
        <v xml:space="preserve"> </v>
      </c>
      <c r="BU1552" s="74" t="str">
        <f t="shared" si="839"/>
        <v xml:space="preserve"> </v>
      </c>
      <c r="BV1552" s="120" t="str">
        <f t="shared" si="840"/>
        <v xml:space="preserve"> </v>
      </c>
      <c r="BW1552" s="120" t="str">
        <f t="shared" si="841"/>
        <v xml:space="preserve">  </v>
      </c>
      <c r="BY1552" s="74" t="str">
        <f t="shared" si="842"/>
        <v xml:space="preserve"> </v>
      </c>
      <c r="BZ1552" s="120" t="str">
        <f t="shared" si="843"/>
        <v xml:space="preserve"> </v>
      </c>
      <c r="CA1552" s="120" t="str">
        <f t="shared" si="844"/>
        <v xml:space="preserve"> </v>
      </c>
      <c r="CC1552" s="115" t="str">
        <f t="shared" si="845"/>
        <v xml:space="preserve"> </v>
      </c>
      <c r="CD1552" s="120" t="str">
        <f t="shared" si="846"/>
        <v xml:space="preserve"> </v>
      </c>
      <c r="CE1552" s="417" t="str">
        <f t="shared" si="847"/>
        <v xml:space="preserve"> </v>
      </c>
      <c r="CF1552" s="115"/>
      <c r="CG1552" s="115" t="str">
        <f t="shared" si="848"/>
        <v xml:space="preserve"> </v>
      </c>
      <c r="CH1552" s="120" t="str">
        <f t="shared" si="849"/>
        <v xml:space="preserve"> </v>
      </c>
      <c r="CI1552" s="417" t="str">
        <f t="shared" si="850"/>
        <v xml:space="preserve"> </v>
      </c>
      <c r="CJ1552" s="115"/>
      <c r="CK1552" s="115" t="str">
        <f t="shared" si="851"/>
        <v xml:space="preserve"> </v>
      </c>
      <c r="CL1552" s="120" t="str">
        <f t="shared" si="852"/>
        <v xml:space="preserve"> </v>
      </c>
      <c r="CM1552" s="417" t="str">
        <f t="shared" si="854"/>
        <v xml:space="preserve"> </v>
      </c>
      <c r="IS1552" s="108">
        <v>149</v>
      </c>
    </row>
    <row r="1553" spans="2:253" s="74" customFormat="1" ht="17.100000000000001" hidden="1" customHeight="1" x14ac:dyDescent="0.25">
      <c r="B1553" s="524">
        <f>IF('KB Duct Parts'!$BL$14=2,'KB Duct Elbows'!AW15,0)</f>
        <v>0</v>
      </c>
      <c r="C1553" s="538" t="s">
        <v>1005</v>
      </c>
      <c r="D1553" s="506" t="str">
        <f t="shared" si="855"/>
        <v>12011.45SS</v>
      </c>
      <c r="E1553" s="524" t="s">
        <v>868</v>
      </c>
      <c r="F1553" s="508" t="str">
        <f t="shared" si="856"/>
        <v xml:space="preserve"> </v>
      </c>
      <c r="G1553" s="537" t="s">
        <v>788</v>
      </c>
      <c r="H1553" s="524" t="s">
        <v>923</v>
      </c>
      <c r="I1553" s="1035"/>
      <c r="J1553" s="1036"/>
      <c r="K1553" s="531" t="s">
        <v>882</v>
      </c>
      <c r="L1553" s="535"/>
      <c r="M1553" s="517" t="str">
        <f t="shared" si="834"/>
        <v>Y</v>
      </c>
      <c r="N1553" s="514">
        <f t="shared" si="822"/>
        <v>205.7</v>
      </c>
      <c r="O1553" s="514">
        <f t="shared" si="828"/>
        <v>0</v>
      </c>
      <c r="P1553" s="680">
        <f>'KB Duct Parts'!$AE$3</f>
        <v>0</v>
      </c>
      <c r="Q1553" s="681">
        <f t="shared" si="823"/>
        <v>0</v>
      </c>
      <c r="R1553" s="682">
        <f t="shared" si="824"/>
        <v>0</v>
      </c>
      <c r="S1553" s="716">
        <f t="shared" si="825"/>
        <v>0.35</v>
      </c>
      <c r="T1553" s="679">
        <f t="shared" si="826"/>
        <v>0</v>
      </c>
      <c r="U1553" s="679">
        <f t="shared" si="827"/>
        <v>0</v>
      </c>
      <c r="Y1553" s="120"/>
      <c r="AD1553" s="80"/>
      <c r="AE1553" s="77"/>
      <c r="AF1553" s="370"/>
      <c r="AG1553" s="375"/>
      <c r="AH1553" s="379"/>
      <c r="AI1553" s="383"/>
      <c r="AJ1553" s="388"/>
      <c r="AK1553" s="392"/>
      <c r="AL1553" s="388"/>
      <c r="AM1553" s="363">
        <f t="shared" si="853"/>
        <v>1</v>
      </c>
      <c r="AN1553" s="578">
        <v>205.7</v>
      </c>
      <c r="AO1553" s="78">
        <f t="shared" si="835"/>
        <v>0</v>
      </c>
      <c r="AP1553" s="78">
        <f t="shared" si="829"/>
        <v>0</v>
      </c>
      <c r="AQ1553" s="78">
        <f t="shared" si="830"/>
        <v>0</v>
      </c>
      <c r="AR1553" s="78">
        <f t="shared" si="831"/>
        <v>0</v>
      </c>
      <c r="AS1553" s="78">
        <f t="shared" si="832"/>
        <v>0</v>
      </c>
      <c r="AT1553" s="78">
        <f t="shared" si="833"/>
        <v>0</v>
      </c>
      <c r="AU1553" s="74" t="s">
        <v>717</v>
      </c>
      <c r="AV1553" s="115"/>
      <c r="AW1553" s="395"/>
      <c r="AX1553" s="395">
        <v>0</v>
      </c>
      <c r="AY1553" s="395">
        <v>0</v>
      </c>
      <c r="AZ1553" s="395">
        <v>0</v>
      </c>
      <c r="BA1553" s="395">
        <v>0</v>
      </c>
      <c r="BB1553" s="395">
        <v>0</v>
      </c>
      <c r="BC1553" s="395">
        <v>0</v>
      </c>
      <c r="BD1553" s="115"/>
      <c r="BE1553" s="115"/>
      <c r="BF1553" s="115"/>
      <c r="BG1553" s="115"/>
      <c r="BH1553" s="115"/>
      <c r="BI1553" s="115"/>
      <c r="BJ1553" s="115"/>
      <c r="BK1553" s="115"/>
      <c r="BQ1553" s="74" t="str">
        <f t="shared" si="836"/>
        <v xml:space="preserve"> </v>
      </c>
      <c r="BR1553" s="120" t="str">
        <f t="shared" si="837"/>
        <v xml:space="preserve"> </v>
      </c>
      <c r="BS1553" s="120" t="str">
        <f t="shared" si="838"/>
        <v xml:space="preserve"> </v>
      </c>
      <c r="BU1553" s="74" t="str">
        <f t="shared" si="839"/>
        <v xml:space="preserve"> </v>
      </c>
      <c r="BV1553" s="120" t="str">
        <f t="shared" si="840"/>
        <v xml:space="preserve"> </v>
      </c>
      <c r="BW1553" s="120" t="str">
        <f t="shared" si="841"/>
        <v xml:space="preserve">  </v>
      </c>
      <c r="BY1553" s="74" t="str">
        <f t="shared" si="842"/>
        <v xml:space="preserve"> </v>
      </c>
      <c r="BZ1553" s="120" t="str">
        <f t="shared" si="843"/>
        <v xml:space="preserve"> </v>
      </c>
      <c r="CA1553" s="120" t="str">
        <f t="shared" si="844"/>
        <v xml:space="preserve"> </v>
      </c>
      <c r="CC1553" s="115" t="str">
        <f t="shared" si="845"/>
        <v xml:space="preserve"> </v>
      </c>
      <c r="CD1553" s="120" t="str">
        <f t="shared" si="846"/>
        <v xml:space="preserve"> </v>
      </c>
      <c r="CE1553" s="417" t="str">
        <f t="shared" si="847"/>
        <v xml:space="preserve"> </v>
      </c>
      <c r="CF1553" s="115"/>
      <c r="CG1553" s="115" t="str">
        <f t="shared" si="848"/>
        <v xml:space="preserve"> </v>
      </c>
      <c r="CH1553" s="120" t="str">
        <f t="shared" si="849"/>
        <v xml:space="preserve"> </v>
      </c>
      <c r="CI1553" s="417" t="str">
        <f t="shared" si="850"/>
        <v xml:space="preserve"> </v>
      </c>
      <c r="CJ1553" s="115"/>
      <c r="CK1553" s="115" t="str">
        <f t="shared" si="851"/>
        <v xml:space="preserve"> </v>
      </c>
      <c r="CL1553" s="120" t="str">
        <f t="shared" si="852"/>
        <v xml:space="preserve"> </v>
      </c>
      <c r="CM1553" s="417" t="str">
        <f t="shared" si="854"/>
        <v xml:space="preserve"> </v>
      </c>
      <c r="IS1553" s="108">
        <v>153</v>
      </c>
    </row>
    <row r="1554" spans="2:253" s="74" customFormat="1" ht="17.100000000000001" hidden="1" customHeight="1" x14ac:dyDescent="0.25">
      <c r="B1554" s="524">
        <f>IF('KB Duct Parts'!$BL$14=2,'KB Duct Elbows'!AW16,0)</f>
        <v>0</v>
      </c>
      <c r="C1554" s="538" t="s">
        <v>1006</v>
      </c>
      <c r="D1554" s="506" t="str">
        <f t="shared" si="855"/>
        <v>12012.45SS</v>
      </c>
      <c r="E1554" s="524" t="s">
        <v>869</v>
      </c>
      <c r="F1554" s="508" t="str">
        <f t="shared" si="856"/>
        <v xml:space="preserve"> </v>
      </c>
      <c r="G1554" s="537" t="s">
        <v>788</v>
      </c>
      <c r="H1554" s="524" t="s">
        <v>923</v>
      </c>
      <c r="I1554" s="1035"/>
      <c r="J1554" s="1036"/>
      <c r="K1554" s="531" t="s">
        <v>882</v>
      </c>
      <c r="L1554" s="535"/>
      <c r="M1554" s="517" t="str">
        <f t="shared" si="834"/>
        <v>Y</v>
      </c>
      <c r="N1554" s="514">
        <f t="shared" si="822"/>
        <v>211.2</v>
      </c>
      <c r="O1554" s="514">
        <f t="shared" si="828"/>
        <v>0</v>
      </c>
      <c r="P1554" s="680">
        <f>'KB Duct Parts'!$AE$3</f>
        <v>0</v>
      </c>
      <c r="Q1554" s="681">
        <f t="shared" si="823"/>
        <v>0</v>
      </c>
      <c r="R1554" s="682">
        <f t="shared" si="824"/>
        <v>0</v>
      </c>
      <c r="S1554" s="716">
        <f t="shared" si="825"/>
        <v>0.35</v>
      </c>
      <c r="T1554" s="679">
        <f t="shared" si="826"/>
        <v>0</v>
      </c>
      <c r="U1554" s="679">
        <f t="shared" si="827"/>
        <v>0</v>
      </c>
      <c r="Y1554" s="120"/>
      <c r="AD1554" s="80"/>
      <c r="AE1554" s="77"/>
      <c r="AF1554" s="370"/>
      <c r="AG1554" s="375"/>
      <c r="AH1554" s="379"/>
      <c r="AI1554" s="383"/>
      <c r="AJ1554" s="388"/>
      <c r="AK1554" s="392"/>
      <c r="AL1554" s="388"/>
      <c r="AM1554" s="363">
        <f t="shared" si="853"/>
        <v>1</v>
      </c>
      <c r="AN1554" s="578">
        <v>211.2</v>
      </c>
      <c r="AO1554" s="78">
        <f t="shared" si="835"/>
        <v>0</v>
      </c>
      <c r="AP1554" s="78">
        <f t="shared" si="829"/>
        <v>0</v>
      </c>
      <c r="AQ1554" s="78">
        <f t="shared" si="830"/>
        <v>0</v>
      </c>
      <c r="AR1554" s="78">
        <f t="shared" si="831"/>
        <v>0</v>
      </c>
      <c r="AS1554" s="78">
        <f t="shared" si="832"/>
        <v>0</v>
      </c>
      <c r="AT1554" s="78">
        <f t="shared" si="833"/>
        <v>0</v>
      </c>
      <c r="AU1554" s="74" t="s">
        <v>717</v>
      </c>
      <c r="AV1554" s="115"/>
      <c r="AW1554" s="395"/>
      <c r="AX1554" s="395">
        <v>0</v>
      </c>
      <c r="AY1554" s="395">
        <v>0</v>
      </c>
      <c r="AZ1554" s="395">
        <v>0</v>
      </c>
      <c r="BA1554" s="395">
        <v>0</v>
      </c>
      <c r="BB1554" s="395">
        <v>0</v>
      </c>
      <c r="BC1554" s="395">
        <v>0</v>
      </c>
      <c r="BD1554" s="115"/>
      <c r="BE1554" s="115"/>
      <c r="BF1554" s="115"/>
      <c r="BG1554" s="115"/>
      <c r="BH1554" s="115"/>
      <c r="BI1554" s="115"/>
      <c r="BJ1554" s="115"/>
      <c r="BK1554" s="115"/>
      <c r="BQ1554" s="74" t="str">
        <f t="shared" si="836"/>
        <v xml:space="preserve"> </v>
      </c>
      <c r="BR1554" s="120" t="str">
        <f t="shared" si="837"/>
        <v xml:space="preserve"> </v>
      </c>
      <c r="BS1554" s="120" t="str">
        <f t="shared" si="838"/>
        <v xml:space="preserve"> </v>
      </c>
      <c r="BU1554" s="74" t="str">
        <f t="shared" si="839"/>
        <v xml:space="preserve"> </v>
      </c>
      <c r="BV1554" s="120" t="str">
        <f t="shared" si="840"/>
        <v xml:space="preserve"> </v>
      </c>
      <c r="BW1554" s="120" t="str">
        <f t="shared" si="841"/>
        <v xml:space="preserve">  </v>
      </c>
      <c r="BY1554" s="74" t="str">
        <f t="shared" si="842"/>
        <v xml:space="preserve"> </v>
      </c>
      <c r="BZ1554" s="120" t="str">
        <f t="shared" si="843"/>
        <v xml:space="preserve"> </v>
      </c>
      <c r="CA1554" s="120" t="str">
        <f t="shared" si="844"/>
        <v xml:space="preserve"> </v>
      </c>
      <c r="CC1554" s="115" t="str">
        <f t="shared" si="845"/>
        <v xml:space="preserve"> </v>
      </c>
      <c r="CD1554" s="120" t="str">
        <f t="shared" si="846"/>
        <v xml:space="preserve"> </v>
      </c>
      <c r="CE1554" s="417" t="str">
        <f t="shared" si="847"/>
        <v xml:space="preserve"> </v>
      </c>
      <c r="CF1554" s="115"/>
      <c r="CG1554" s="115" t="str">
        <f t="shared" si="848"/>
        <v xml:space="preserve"> </v>
      </c>
      <c r="CH1554" s="120" t="str">
        <f t="shared" si="849"/>
        <v xml:space="preserve"> </v>
      </c>
      <c r="CI1554" s="417" t="str">
        <f t="shared" si="850"/>
        <v xml:space="preserve"> </v>
      </c>
      <c r="CJ1554" s="115"/>
      <c r="CK1554" s="115" t="str">
        <f t="shared" si="851"/>
        <v xml:space="preserve"> </v>
      </c>
      <c r="CL1554" s="120" t="str">
        <f t="shared" si="852"/>
        <v xml:space="preserve"> </v>
      </c>
      <c r="CM1554" s="417" t="str">
        <f t="shared" si="854"/>
        <v xml:space="preserve"> </v>
      </c>
      <c r="IS1554" s="108">
        <v>157</v>
      </c>
    </row>
    <row r="1555" spans="2:253" s="74" customFormat="1" ht="17.100000000000001" hidden="1" customHeight="1" x14ac:dyDescent="0.25">
      <c r="B1555" s="524">
        <f>IF('KB Duct Parts'!$BL$14=2,'KB Duct Elbows'!AW17,0)</f>
        <v>0</v>
      </c>
      <c r="C1555" s="538" t="s">
        <v>1007</v>
      </c>
      <c r="D1555" s="506" t="str">
        <f t="shared" si="855"/>
        <v>12013.45SS</v>
      </c>
      <c r="E1555" s="524" t="s">
        <v>870</v>
      </c>
      <c r="F1555" s="508" t="str">
        <f t="shared" si="856"/>
        <v xml:space="preserve"> </v>
      </c>
      <c r="G1555" s="537" t="s">
        <v>788</v>
      </c>
      <c r="H1555" s="524" t="s">
        <v>923</v>
      </c>
      <c r="I1555" s="1035"/>
      <c r="J1555" s="1036"/>
      <c r="K1555" s="531" t="s">
        <v>882</v>
      </c>
      <c r="L1555" s="535"/>
      <c r="M1555" s="517" t="str">
        <f t="shared" si="834"/>
        <v>Y</v>
      </c>
      <c r="N1555" s="514">
        <f t="shared" si="822"/>
        <v>219.3</v>
      </c>
      <c r="O1555" s="514">
        <f t="shared" si="828"/>
        <v>0</v>
      </c>
      <c r="P1555" s="680">
        <f>'KB Duct Parts'!$AE$3</f>
        <v>0</v>
      </c>
      <c r="Q1555" s="681">
        <f t="shared" si="823"/>
        <v>0</v>
      </c>
      <c r="R1555" s="682">
        <f t="shared" si="824"/>
        <v>0</v>
      </c>
      <c r="S1555" s="716">
        <f t="shared" si="825"/>
        <v>0.35</v>
      </c>
      <c r="T1555" s="679">
        <f t="shared" si="826"/>
        <v>0</v>
      </c>
      <c r="U1555" s="679">
        <f t="shared" si="827"/>
        <v>0</v>
      </c>
      <c r="Y1555" s="120"/>
      <c r="AD1555" s="80"/>
      <c r="AE1555" s="77"/>
      <c r="AF1555" s="370"/>
      <c r="AG1555" s="375"/>
      <c r="AH1555" s="379"/>
      <c r="AI1555" s="383"/>
      <c r="AJ1555" s="388"/>
      <c r="AK1555" s="392"/>
      <c r="AL1555" s="388"/>
      <c r="AM1555" s="363">
        <f t="shared" si="853"/>
        <v>1</v>
      </c>
      <c r="AN1555" s="578">
        <v>219.3</v>
      </c>
      <c r="AO1555" s="78">
        <f t="shared" si="835"/>
        <v>0</v>
      </c>
      <c r="AP1555" s="78">
        <f t="shared" si="829"/>
        <v>0</v>
      </c>
      <c r="AQ1555" s="78">
        <f t="shared" si="830"/>
        <v>0</v>
      </c>
      <c r="AR1555" s="78">
        <f t="shared" si="831"/>
        <v>0</v>
      </c>
      <c r="AS1555" s="78">
        <f t="shared" si="832"/>
        <v>0</v>
      </c>
      <c r="AT1555" s="78">
        <f t="shared" si="833"/>
        <v>0</v>
      </c>
      <c r="AU1555" s="74" t="s">
        <v>717</v>
      </c>
      <c r="AV1555" s="115"/>
      <c r="AW1555" s="395"/>
      <c r="AX1555" s="395">
        <v>0</v>
      </c>
      <c r="AY1555" s="395">
        <v>0</v>
      </c>
      <c r="AZ1555" s="395">
        <v>0</v>
      </c>
      <c r="BA1555" s="395">
        <v>0</v>
      </c>
      <c r="BB1555" s="395">
        <v>0</v>
      </c>
      <c r="BC1555" s="395">
        <v>0</v>
      </c>
      <c r="BD1555" s="115"/>
      <c r="BE1555" s="115"/>
      <c r="BF1555" s="115"/>
      <c r="BG1555" s="115"/>
      <c r="BH1555" s="115"/>
      <c r="BI1555" s="115"/>
      <c r="BJ1555" s="115"/>
      <c r="BK1555" s="115"/>
      <c r="BQ1555" s="74" t="str">
        <f t="shared" si="836"/>
        <v xml:space="preserve"> </v>
      </c>
      <c r="BR1555" s="120" t="str">
        <f t="shared" si="837"/>
        <v xml:space="preserve"> </v>
      </c>
      <c r="BS1555" s="120" t="str">
        <f t="shared" si="838"/>
        <v xml:space="preserve"> </v>
      </c>
      <c r="BU1555" s="74" t="str">
        <f t="shared" si="839"/>
        <v xml:space="preserve"> </v>
      </c>
      <c r="BV1555" s="120" t="str">
        <f t="shared" si="840"/>
        <v xml:space="preserve"> </v>
      </c>
      <c r="BW1555" s="120" t="str">
        <f t="shared" si="841"/>
        <v xml:space="preserve">  </v>
      </c>
      <c r="BY1555" s="74" t="str">
        <f t="shared" si="842"/>
        <v xml:space="preserve"> </v>
      </c>
      <c r="BZ1555" s="120" t="str">
        <f t="shared" si="843"/>
        <v xml:space="preserve"> </v>
      </c>
      <c r="CA1555" s="120" t="str">
        <f t="shared" si="844"/>
        <v xml:space="preserve"> </v>
      </c>
      <c r="CC1555" s="115" t="str">
        <f t="shared" si="845"/>
        <v xml:space="preserve"> </v>
      </c>
      <c r="CD1555" s="120" t="str">
        <f t="shared" si="846"/>
        <v xml:space="preserve"> </v>
      </c>
      <c r="CE1555" s="417" t="str">
        <f t="shared" si="847"/>
        <v xml:space="preserve"> </v>
      </c>
      <c r="CF1555" s="115"/>
      <c r="CG1555" s="115" t="str">
        <f t="shared" si="848"/>
        <v xml:space="preserve"> </v>
      </c>
      <c r="CH1555" s="120" t="str">
        <f t="shared" si="849"/>
        <v xml:space="preserve"> </v>
      </c>
      <c r="CI1555" s="417" t="str">
        <f t="shared" si="850"/>
        <v xml:space="preserve"> </v>
      </c>
      <c r="CJ1555" s="115"/>
      <c r="CK1555" s="115" t="str">
        <f t="shared" si="851"/>
        <v xml:space="preserve"> </v>
      </c>
      <c r="CL1555" s="120" t="str">
        <f t="shared" si="852"/>
        <v xml:space="preserve"> </v>
      </c>
      <c r="CM1555" s="417" t="str">
        <f t="shared" si="854"/>
        <v xml:space="preserve"> </v>
      </c>
      <c r="IS1555" s="108">
        <v>163</v>
      </c>
    </row>
    <row r="1556" spans="2:253" s="74" customFormat="1" ht="17.100000000000001" hidden="1" customHeight="1" x14ac:dyDescent="0.25">
      <c r="B1556" s="524">
        <f>IF('KB Duct Parts'!$BL$14=2,'KB Duct Elbows'!AW18,0)</f>
        <v>0</v>
      </c>
      <c r="C1556" s="538" t="s">
        <v>1008</v>
      </c>
      <c r="D1556" s="506" t="str">
        <f t="shared" si="855"/>
        <v>12014.45SS</v>
      </c>
      <c r="E1556" s="524" t="s">
        <v>871</v>
      </c>
      <c r="F1556" s="508" t="str">
        <f t="shared" si="856"/>
        <v xml:space="preserve"> </v>
      </c>
      <c r="G1556" s="537" t="s">
        <v>788</v>
      </c>
      <c r="H1556" s="524" t="s">
        <v>923</v>
      </c>
      <c r="I1556" s="1035"/>
      <c r="J1556" s="1036"/>
      <c r="K1556" s="531" t="s">
        <v>882</v>
      </c>
      <c r="L1556" s="535"/>
      <c r="M1556" s="517" t="str">
        <f t="shared" si="834"/>
        <v>Y</v>
      </c>
      <c r="N1556" s="514">
        <f t="shared" si="822"/>
        <v>227.3</v>
      </c>
      <c r="O1556" s="514">
        <f t="shared" si="828"/>
        <v>0</v>
      </c>
      <c r="P1556" s="680">
        <f>'KB Duct Parts'!$AE$3</f>
        <v>0</v>
      </c>
      <c r="Q1556" s="681">
        <f t="shared" si="823"/>
        <v>0</v>
      </c>
      <c r="R1556" s="682">
        <f t="shared" si="824"/>
        <v>0</v>
      </c>
      <c r="S1556" s="716">
        <f t="shared" si="825"/>
        <v>0.35</v>
      </c>
      <c r="T1556" s="679">
        <f t="shared" si="826"/>
        <v>0</v>
      </c>
      <c r="U1556" s="679">
        <f t="shared" si="827"/>
        <v>0</v>
      </c>
      <c r="Y1556" s="120"/>
      <c r="AD1556" s="80"/>
      <c r="AE1556" s="77"/>
      <c r="AF1556" s="370"/>
      <c r="AG1556" s="375"/>
      <c r="AH1556" s="379"/>
      <c r="AI1556" s="383"/>
      <c r="AJ1556" s="388"/>
      <c r="AK1556" s="392"/>
      <c r="AL1556" s="388"/>
      <c r="AM1556" s="363">
        <f t="shared" si="853"/>
        <v>1</v>
      </c>
      <c r="AN1556" s="578">
        <v>227.3</v>
      </c>
      <c r="AO1556" s="78">
        <f t="shared" si="835"/>
        <v>0</v>
      </c>
      <c r="AP1556" s="78">
        <f t="shared" si="829"/>
        <v>0</v>
      </c>
      <c r="AQ1556" s="78">
        <f t="shared" si="830"/>
        <v>0</v>
      </c>
      <c r="AR1556" s="78">
        <f t="shared" si="831"/>
        <v>0</v>
      </c>
      <c r="AS1556" s="78">
        <f t="shared" si="832"/>
        <v>0</v>
      </c>
      <c r="AT1556" s="78">
        <f t="shared" si="833"/>
        <v>0</v>
      </c>
      <c r="AU1556" s="74" t="s">
        <v>717</v>
      </c>
      <c r="AV1556" s="115"/>
      <c r="AW1556" s="395"/>
      <c r="AX1556" s="395">
        <v>0</v>
      </c>
      <c r="AY1556" s="395">
        <v>0</v>
      </c>
      <c r="AZ1556" s="395">
        <v>0</v>
      </c>
      <c r="BA1556" s="395">
        <v>0</v>
      </c>
      <c r="BB1556" s="395">
        <v>0</v>
      </c>
      <c r="BC1556" s="395">
        <v>0</v>
      </c>
      <c r="BD1556" s="115"/>
      <c r="BE1556" s="115"/>
      <c r="BF1556" s="115"/>
      <c r="BG1556" s="115"/>
      <c r="BH1556" s="115"/>
      <c r="BI1556" s="115"/>
      <c r="BJ1556" s="115"/>
      <c r="BK1556" s="115"/>
      <c r="BQ1556" s="74" t="str">
        <f t="shared" si="836"/>
        <v xml:space="preserve"> </v>
      </c>
      <c r="BR1556" s="120" t="str">
        <f t="shared" si="837"/>
        <v xml:space="preserve"> </v>
      </c>
      <c r="BS1556" s="120" t="str">
        <f t="shared" si="838"/>
        <v xml:space="preserve"> </v>
      </c>
      <c r="BU1556" s="74" t="str">
        <f t="shared" si="839"/>
        <v xml:space="preserve"> </v>
      </c>
      <c r="BV1556" s="120" t="str">
        <f t="shared" si="840"/>
        <v xml:space="preserve"> </v>
      </c>
      <c r="BW1556" s="120" t="str">
        <f t="shared" si="841"/>
        <v xml:space="preserve">  </v>
      </c>
      <c r="BY1556" s="74" t="str">
        <f t="shared" si="842"/>
        <v xml:space="preserve"> </v>
      </c>
      <c r="BZ1556" s="120" t="str">
        <f t="shared" si="843"/>
        <v xml:space="preserve"> </v>
      </c>
      <c r="CA1556" s="120" t="str">
        <f t="shared" si="844"/>
        <v xml:space="preserve"> </v>
      </c>
      <c r="CC1556" s="115" t="str">
        <f t="shared" si="845"/>
        <v xml:space="preserve"> </v>
      </c>
      <c r="CD1556" s="120" t="str">
        <f t="shared" si="846"/>
        <v xml:space="preserve"> </v>
      </c>
      <c r="CE1556" s="417" t="str">
        <f t="shared" si="847"/>
        <v xml:space="preserve"> </v>
      </c>
      <c r="CF1556" s="115"/>
      <c r="CG1556" s="115" t="str">
        <f t="shared" si="848"/>
        <v xml:space="preserve"> </v>
      </c>
      <c r="CH1556" s="120" t="str">
        <f t="shared" si="849"/>
        <v xml:space="preserve"> </v>
      </c>
      <c r="CI1556" s="417" t="str">
        <f t="shared" si="850"/>
        <v xml:space="preserve"> </v>
      </c>
      <c r="CJ1556" s="115"/>
      <c r="CK1556" s="115" t="str">
        <f t="shared" si="851"/>
        <v xml:space="preserve"> </v>
      </c>
      <c r="CL1556" s="120" t="str">
        <f t="shared" si="852"/>
        <v xml:space="preserve"> </v>
      </c>
      <c r="CM1556" s="417" t="str">
        <f t="shared" si="854"/>
        <v xml:space="preserve"> </v>
      </c>
      <c r="IS1556" s="108">
        <v>169</v>
      </c>
    </row>
    <row r="1557" spans="2:253" s="74" customFormat="1" ht="17.100000000000001" hidden="1" customHeight="1" x14ac:dyDescent="0.25">
      <c r="B1557" s="524">
        <f>IF('KB Duct Parts'!$BL$14=2,'KB Duct Elbows'!AW19,0)</f>
        <v>0</v>
      </c>
      <c r="C1557" s="538" t="s">
        <v>1009</v>
      </c>
      <c r="D1557" s="506" t="str">
        <f t="shared" si="855"/>
        <v>12015.45SS</v>
      </c>
      <c r="E1557" s="524" t="s">
        <v>872</v>
      </c>
      <c r="F1557" s="508" t="str">
        <f t="shared" si="856"/>
        <v xml:space="preserve"> </v>
      </c>
      <c r="G1557" s="537" t="s">
        <v>788</v>
      </c>
      <c r="H1557" s="524" t="s">
        <v>923</v>
      </c>
      <c r="I1557" s="1035"/>
      <c r="J1557" s="1036"/>
      <c r="K1557" s="531" t="s">
        <v>882</v>
      </c>
      <c r="L1557" s="535"/>
      <c r="M1557" s="517" t="str">
        <f t="shared" si="834"/>
        <v>Y</v>
      </c>
      <c r="N1557" s="514">
        <f t="shared" si="822"/>
        <v>266.3</v>
      </c>
      <c r="O1557" s="514">
        <f t="shared" si="828"/>
        <v>0</v>
      </c>
      <c r="P1557" s="680">
        <f>'KB Duct Parts'!$AE$3</f>
        <v>0</v>
      </c>
      <c r="Q1557" s="681">
        <f t="shared" si="823"/>
        <v>0</v>
      </c>
      <c r="R1557" s="682">
        <f t="shared" si="824"/>
        <v>0</v>
      </c>
      <c r="S1557" s="716">
        <f t="shared" si="825"/>
        <v>0.35</v>
      </c>
      <c r="T1557" s="679">
        <f t="shared" si="826"/>
        <v>0</v>
      </c>
      <c r="U1557" s="679">
        <f t="shared" si="827"/>
        <v>0</v>
      </c>
      <c r="Y1557" s="120"/>
      <c r="AD1557" s="80"/>
      <c r="AE1557" s="77"/>
      <c r="AF1557" s="370"/>
      <c r="AG1557" s="375"/>
      <c r="AH1557" s="379"/>
      <c r="AI1557" s="383"/>
      <c r="AJ1557" s="388"/>
      <c r="AK1557" s="392"/>
      <c r="AL1557" s="388"/>
      <c r="AM1557" s="363">
        <f t="shared" si="853"/>
        <v>1</v>
      </c>
      <c r="AN1557" s="578">
        <v>266.3</v>
      </c>
      <c r="AO1557" s="78">
        <f t="shared" si="835"/>
        <v>0</v>
      </c>
      <c r="AP1557" s="78">
        <f t="shared" si="829"/>
        <v>0</v>
      </c>
      <c r="AQ1557" s="78">
        <f t="shared" si="830"/>
        <v>0</v>
      </c>
      <c r="AR1557" s="78">
        <f t="shared" si="831"/>
        <v>0</v>
      </c>
      <c r="AS1557" s="78">
        <f t="shared" si="832"/>
        <v>0</v>
      </c>
      <c r="AT1557" s="78">
        <f t="shared" si="833"/>
        <v>0</v>
      </c>
      <c r="AU1557" s="74" t="s">
        <v>717</v>
      </c>
      <c r="AV1557" s="115"/>
      <c r="AW1557" s="395"/>
      <c r="AX1557" s="395">
        <v>0</v>
      </c>
      <c r="AY1557" s="395">
        <v>0</v>
      </c>
      <c r="AZ1557" s="395">
        <v>0</v>
      </c>
      <c r="BA1557" s="395">
        <v>0</v>
      </c>
      <c r="BB1557" s="395">
        <v>0</v>
      </c>
      <c r="BC1557" s="395">
        <v>0</v>
      </c>
      <c r="BD1557" s="115"/>
      <c r="BE1557" s="115"/>
      <c r="BF1557" s="115"/>
      <c r="BG1557" s="115"/>
      <c r="BH1557" s="115"/>
      <c r="BI1557" s="115"/>
      <c r="BJ1557" s="115"/>
      <c r="BK1557" s="115"/>
      <c r="BQ1557" s="74" t="str">
        <f t="shared" si="836"/>
        <v xml:space="preserve"> </v>
      </c>
      <c r="BR1557" s="120" t="str">
        <f t="shared" si="837"/>
        <v xml:space="preserve"> </v>
      </c>
      <c r="BS1557" s="120" t="str">
        <f t="shared" si="838"/>
        <v xml:space="preserve"> </v>
      </c>
      <c r="BU1557" s="74" t="str">
        <f t="shared" si="839"/>
        <v xml:space="preserve"> </v>
      </c>
      <c r="BV1557" s="120" t="str">
        <f t="shared" si="840"/>
        <v xml:space="preserve"> </v>
      </c>
      <c r="BW1557" s="120" t="str">
        <f t="shared" si="841"/>
        <v xml:space="preserve">  </v>
      </c>
      <c r="BY1557" s="74" t="str">
        <f t="shared" si="842"/>
        <v xml:space="preserve"> </v>
      </c>
      <c r="BZ1557" s="120" t="str">
        <f t="shared" si="843"/>
        <v xml:space="preserve"> </v>
      </c>
      <c r="CA1557" s="120" t="str">
        <f t="shared" si="844"/>
        <v xml:space="preserve"> </v>
      </c>
      <c r="CC1557" s="115" t="str">
        <f t="shared" si="845"/>
        <v xml:space="preserve"> </v>
      </c>
      <c r="CD1557" s="120" t="str">
        <f t="shared" si="846"/>
        <v xml:space="preserve"> </v>
      </c>
      <c r="CE1557" s="417" t="str">
        <f t="shared" si="847"/>
        <v xml:space="preserve"> </v>
      </c>
      <c r="CF1557" s="115"/>
      <c r="CG1557" s="115" t="str">
        <f t="shared" si="848"/>
        <v xml:space="preserve"> </v>
      </c>
      <c r="CH1557" s="120" t="str">
        <f t="shared" si="849"/>
        <v xml:space="preserve"> </v>
      </c>
      <c r="CI1557" s="417" t="str">
        <f t="shared" si="850"/>
        <v xml:space="preserve"> </v>
      </c>
      <c r="CJ1557" s="115"/>
      <c r="CK1557" s="115" t="str">
        <f t="shared" si="851"/>
        <v xml:space="preserve"> </v>
      </c>
      <c r="CL1557" s="120" t="str">
        <f t="shared" si="852"/>
        <v xml:space="preserve"> </v>
      </c>
      <c r="CM1557" s="417" t="str">
        <f t="shared" si="854"/>
        <v xml:space="preserve"> </v>
      </c>
      <c r="IS1557" s="108">
        <v>198</v>
      </c>
    </row>
    <row r="1558" spans="2:253" s="74" customFormat="1" ht="17.100000000000001" hidden="1" customHeight="1" x14ac:dyDescent="0.25">
      <c r="B1558" s="524">
        <f>IF('KB Duct Parts'!$BL$14=2,'KB Duct Elbows'!AW20,0)</f>
        <v>0</v>
      </c>
      <c r="C1558" s="538" t="s">
        <v>1010</v>
      </c>
      <c r="D1558" s="506" t="str">
        <f t="shared" si="855"/>
        <v>12016.45SS</v>
      </c>
      <c r="E1558" s="524" t="s">
        <v>873</v>
      </c>
      <c r="F1558" s="508" t="str">
        <f t="shared" si="856"/>
        <v xml:space="preserve"> </v>
      </c>
      <c r="G1558" s="537" t="s">
        <v>788</v>
      </c>
      <c r="H1558" s="524" t="s">
        <v>923</v>
      </c>
      <c r="I1558" s="1035"/>
      <c r="J1558" s="1036"/>
      <c r="K1558" s="531" t="s">
        <v>882</v>
      </c>
      <c r="L1558" s="535"/>
      <c r="M1558" s="517" t="str">
        <f t="shared" si="834"/>
        <v>Y</v>
      </c>
      <c r="N1558" s="514">
        <f t="shared" si="822"/>
        <v>305.2</v>
      </c>
      <c r="O1558" s="514">
        <f t="shared" si="828"/>
        <v>0</v>
      </c>
      <c r="P1558" s="680">
        <f>'KB Duct Parts'!$AE$3</f>
        <v>0</v>
      </c>
      <c r="Q1558" s="681">
        <f t="shared" si="823"/>
        <v>0</v>
      </c>
      <c r="R1558" s="682">
        <f t="shared" si="824"/>
        <v>0</v>
      </c>
      <c r="S1558" s="716">
        <f t="shared" si="825"/>
        <v>0.35</v>
      </c>
      <c r="T1558" s="679">
        <f t="shared" si="826"/>
        <v>0</v>
      </c>
      <c r="U1558" s="679">
        <f t="shared" si="827"/>
        <v>0</v>
      </c>
      <c r="Y1558" s="120"/>
      <c r="AD1558" s="80"/>
      <c r="AE1558" s="77"/>
      <c r="AF1558" s="370"/>
      <c r="AG1558" s="375"/>
      <c r="AH1558" s="379"/>
      <c r="AI1558" s="383"/>
      <c r="AJ1558" s="388"/>
      <c r="AK1558" s="392"/>
      <c r="AL1558" s="388"/>
      <c r="AM1558" s="363">
        <f t="shared" si="853"/>
        <v>1</v>
      </c>
      <c r="AN1558" s="578">
        <v>305.2</v>
      </c>
      <c r="AO1558" s="78">
        <f t="shared" si="835"/>
        <v>0</v>
      </c>
      <c r="AP1558" s="78">
        <f t="shared" si="829"/>
        <v>0</v>
      </c>
      <c r="AQ1558" s="78">
        <f t="shared" si="830"/>
        <v>0</v>
      </c>
      <c r="AR1558" s="78">
        <f t="shared" si="831"/>
        <v>0</v>
      </c>
      <c r="AS1558" s="78">
        <f t="shared" si="832"/>
        <v>0</v>
      </c>
      <c r="AT1558" s="78">
        <f t="shared" si="833"/>
        <v>0</v>
      </c>
      <c r="AU1558" s="74" t="s">
        <v>717</v>
      </c>
      <c r="AV1558" s="115"/>
      <c r="AW1558" s="395"/>
      <c r="AX1558" s="395">
        <v>0</v>
      </c>
      <c r="AY1558" s="395">
        <v>0</v>
      </c>
      <c r="AZ1558" s="395">
        <v>0</v>
      </c>
      <c r="BA1558" s="395">
        <v>0</v>
      </c>
      <c r="BB1558" s="395">
        <v>0</v>
      </c>
      <c r="BC1558" s="395">
        <v>0</v>
      </c>
      <c r="BD1558" s="115"/>
      <c r="BE1558" s="115"/>
      <c r="BF1558" s="115"/>
      <c r="BG1558" s="115"/>
      <c r="BH1558" s="115"/>
      <c r="BI1558" s="115"/>
      <c r="BJ1558" s="115"/>
      <c r="BK1558" s="115"/>
      <c r="BQ1558" s="74" t="str">
        <f t="shared" si="836"/>
        <v xml:space="preserve"> </v>
      </c>
      <c r="BR1558" s="120" t="str">
        <f t="shared" si="837"/>
        <v xml:space="preserve"> </v>
      </c>
      <c r="BS1558" s="120" t="str">
        <f t="shared" si="838"/>
        <v xml:space="preserve"> </v>
      </c>
      <c r="BU1558" s="74" t="str">
        <f t="shared" si="839"/>
        <v xml:space="preserve"> </v>
      </c>
      <c r="BV1558" s="120" t="str">
        <f t="shared" si="840"/>
        <v xml:space="preserve"> </v>
      </c>
      <c r="BW1558" s="120" t="str">
        <f t="shared" si="841"/>
        <v xml:space="preserve">  </v>
      </c>
      <c r="BY1558" s="74" t="str">
        <f t="shared" si="842"/>
        <v xml:space="preserve"> </v>
      </c>
      <c r="BZ1558" s="120" t="str">
        <f t="shared" si="843"/>
        <v xml:space="preserve"> </v>
      </c>
      <c r="CA1558" s="120" t="str">
        <f t="shared" si="844"/>
        <v xml:space="preserve"> </v>
      </c>
      <c r="CC1558" s="115" t="str">
        <f t="shared" si="845"/>
        <v xml:space="preserve"> </v>
      </c>
      <c r="CD1558" s="120" t="str">
        <f t="shared" si="846"/>
        <v xml:space="preserve"> </v>
      </c>
      <c r="CE1558" s="417" t="str">
        <f t="shared" si="847"/>
        <v xml:space="preserve"> </v>
      </c>
      <c r="CF1558" s="115"/>
      <c r="CG1558" s="115" t="str">
        <f t="shared" si="848"/>
        <v xml:space="preserve"> </v>
      </c>
      <c r="CH1558" s="120" t="str">
        <f t="shared" si="849"/>
        <v xml:space="preserve"> </v>
      </c>
      <c r="CI1558" s="417" t="str">
        <f t="shared" si="850"/>
        <v xml:space="preserve"> </v>
      </c>
      <c r="CJ1558" s="115"/>
      <c r="CK1558" s="115" t="str">
        <f t="shared" si="851"/>
        <v xml:space="preserve"> </v>
      </c>
      <c r="CL1558" s="120" t="str">
        <f t="shared" si="852"/>
        <v xml:space="preserve"> </v>
      </c>
      <c r="CM1558" s="417" t="str">
        <f t="shared" si="854"/>
        <v xml:space="preserve"> </v>
      </c>
      <c r="IS1558" s="108">
        <v>227</v>
      </c>
    </row>
    <row r="1559" spans="2:253" s="74" customFormat="1" ht="17.100000000000001" hidden="1" customHeight="1" x14ac:dyDescent="0.25">
      <c r="B1559" s="524">
        <f>IF('KB Duct Parts'!$BL$14=2,'KB Duct Elbows'!AW21,0)</f>
        <v>0</v>
      </c>
      <c r="C1559" s="538" t="s">
        <v>1011</v>
      </c>
      <c r="D1559" s="506" t="str">
        <f t="shared" si="855"/>
        <v>12017.45SS</v>
      </c>
      <c r="E1559" s="524" t="s">
        <v>874</v>
      </c>
      <c r="F1559" s="508" t="str">
        <f t="shared" si="856"/>
        <v xml:space="preserve"> </v>
      </c>
      <c r="G1559" s="537" t="s">
        <v>788</v>
      </c>
      <c r="H1559" s="524" t="s">
        <v>923</v>
      </c>
      <c r="I1559" s="1035"/>
      <c r="J1559" s="1036"/>
      <c r="K1559" s="531" t="s">
        <v>882</v>
      </c>
      <c r="L1559" s="535"/>
      <c r="M1559" s="517" t="str">
        <f t="shared" si="834"/>
        <v>Y</v>
      </c>
      <c r="N1559" s="514">
        <f t="shared" si="822"/>
        <v>328.3</v>
      </c>
      <c r="O1559" s="514">
        <f t="shared" si="828"/>
        <v>0</v>
      </c>
      <c r="P1559" s="680">
        <f>'KB Duct Parts'!$AE$3</f>
        <v>0</v>
      </c>
      <c r="Q1559" s="681">
        <f t="shared" si="823"/>
        <v>0</v>
      </c>
      <c r="R1559" s="682">
        <f t="shared" si="824"/>
        <v>0</v>
      </c>
      <c r="S1559" s="716">
        <f t="shared" si="825"/>
        <v>0.35</v>
      </c>
      <c r="T1559" s="679">
        <f t="shared" si="826"/>
        <v>0</v>
      </c>
      <c r="U1559" s="679">
        <f t="shared" si="827"/>
        <v>0</v>
      </c>
      <c r="Y1559" s="120"/>
      <c r="AD1559" s="80"/>
      <c r="AE1559" s="77"/>
      <c r="AF1559" s="370"/>
      <c r="AG1559" s="375"/>
      <c r="AH1559" s="379"/>
      <c r="AI1559" s="383"/>
      <c r="AJ1559" s="388"/>
      <c r="AK1559" s="392"/>
      <c r="AL1559" s="388"/>
      <c r="AM1559" s="363">
        <f t="shared" si="853"/>
        <v>1</v>
      </c>
      <c r="AN1559" s="578">
        <v>328.3</v>
      </c>
      <c r="AO1559" s="78">
        <f t="shared" si="835"/>
        <v>0</v>
      </c>
      <c r="AP1559" s="78">
        <f t="shared" si="829"/>
        <v>0</v>
      </c>
      <c r="AQ1559" s="78">
        <f t="shared" si="830"/>
        <v>0</v>
      </c>
      <c r="AR1559" s="78">
        <f t="shared" si="831"/>
        <v>0</v>
      </c>
      <c r="AS1559" s="78">
        <f t="shared" si="832"/>
        <v>0</v>
      </c>
      <c r="AT1559" s="78">
        <f t="shared" si="833"/>
        <v>0</v>
      </c>
      <c r="AU1559" s="74" t="s">
        <v>717</v>
      </c>
      <c r="AV1559" s="115"/>
      <c r="AW1559" s="395"/>
      <c r="AX1559" s="395">
        <v>0</v>
      </c>
      <c r="AY1559" s="395">
        <v>0</v>
      </c>
      <c r="AZ1559" s="395">
        <v>0</v>
      </c>
      <c r="BA1559" s="395">
        <v>0</v>
      </c>
      <c r="BB1559" s="395">
        <v>0</v>
      </c>
      <c r="BC1559" s="395">
        <v>0</v>
      </c>
      <c r="BD1559" s="115"/>
      <c r="BE1559" s="115"/>
      <c r="BF1559" s="115"/>
      <c r="BG1559" s="115"/>
      <c r="BH1559" s="115"/>
      <c r="BI1559" s="115"/>
      <c r="BJ1559" s="115"/>
      <c r="BK1559" s="115"/>
      <c r="BQ1559" s="74" t="str">
        <f t="shared" si="836"/>
        <v xml:space="preserve"> </v>
      </c>
      <c r="BR1559" s="120" t="str">
        <f t="shared" si="837"/>
        <v xml:space="preserve"> </v>
      </c>
      <c r="BS1559" s="120" t="str">
        <f t="shared" si="838"/>
        <v xml:space="preserve"> </v>
      </c>
      <c r="BU1559" s="74" t="str">
        <f t="shared" si="839"/>
        <v xml:space="preserve"> </v>
      </c>
      <c r="BV1559" s="120" t="str">
        <f t="shared" si="840"/>
        <v xml:space="preserve"> </v>
      </c>
      <c r="BW1559" s="120" t="str">
        <f t="shared" si="841"/>
        <v xml:space="preserve">  </v>
      </c>
      <c r="BY1559" s="74" t="str">
        <f t="shared" si="842"/>
        <v xml:space="preserve"> </v>
      </c>
      <c r="BZ1559" s="120" t="str">
        <f t="shared" si="843"/>
        <v xml:space="preserve"> </v>
      </c>
      <c r="CA1559" s="120" t="str">
        <f t="shared" si="844"/>
        <v xml:space="preserve"> </v>
      </c>
      <c r="CC1559" s="115" t="str">
        <f t="shared" si="845"/>
        <v xml:space="preserve"> </v>
      </c>
      <c r="CD1559" s="120" t="str">
        <f t="shared" si="846"/>
        <v xml:space="preserve"> </v>
      </c>
      <c r="CE1559" s="417" t="str">
        <f t="shared" si="847"/>
        <v xml:space="preserve"> </v>
      </c>
      <c r="CF1559" s="115"/>
      <c r="CG1559" s="115" t="str">
        <f t="shared" si="848"/>
        <v xml:space="preserve"> </v>
      </c>
      <c r="CH1559" s="120" t="str">
        <f t="shared" si="849"/>
        <v xml:space="preserve"> </v>
      </c>
      <c r="CI1559" s="417" t="str">
        <f t="shared" si="850"/>
        <v xml:space="preserve"> </v>
      </c>
      <c r="CJ1559" s="115"/>
      <c r="CK1559" s="115" t="str">
        <f t="shared" si="851"/>
        <v xml:space="preserve"> </v>
      </c>
      <c r="CL1559" s="120" t="str">
        <f t="shared" si="852"/>
        <v xml:space="preserve"> </v>
      </c>
      <c r="CM1559" s="417" t="str">
        <f t="shared" si="854"/>
        <v xml:space="preserve"> </v>
      </c>
      <c r="IS1559" s="108">
        <v>244</v>
      </c>
    </row>
    <row r="1560" spans="2:253" s="74" customFormat="1" ht="17.100000000000001" hidden="1" customHeight="1" x14ac:dyDescent="0.25">
      <c r="B1560" s="524">
        <f>IF('KB Duct Parts'!$BL$14=2,'KB Duct Elbows'!AW22,0)</f>
        <v>0</v>
      </c>
      <c r="C1560" s="538" t="s">
        <v>1012</v>
      </c>
      <c r="D1560" s="506" t="str">
        <f t="shared" si="855"/>
        <v>12018.45SS</v>
      </c>
      <c r="E1560" s="524" t="s">
        <v>875</v>
      </c>
      <c r="F1560" s="508" t="str">
        <f t="shared" si="856"/>
        <v xml:space="preserve"> </v>
      </c>
      <c r="G1560" s="537" t="s">
        <v>788</v>
      </c>
      <c r="H1560" s="524" t="s">
        <v>923</v>
      </c>
      <c r="I1560" s="1035"/>
      <c r="J1560" s="1036"/>
      <c r="K1560" s="531" t="s">
        <v>882</v>
      </c>
      <c r="L1560" s="535"/>
      <c r="M1560" s="517" t="str">
        <f t="shared" si="834"/>
        <v>Y</v>
      </c>
      <c r="N1560" s="514">
        <f t="shared" si="822"/>
        <v>351.1</v>
      </c>
      <c r="O1560" s="514">
        <f t="shared" si="828"/>
        <v>0</v>
      </c>
      <c r="P1560" s="680">
        <f>'KB Duct Parts'!$AE$3</f>
        <v>0</v>
      </c>
      <c r="Q1560" s="681">
        <f t="shared" si="823"/>
        <v>0</v>
      </c>
      <c r="R1560" s="682">
        <f t="shared" si="824"/>
        <v>0</v>
      </c>
      <c r="S1560" s="716">
        <f t="shared" si="825"/>
        <v>0.35</v>
      </c>
      <c r="T1560" s="679">
        <f t="shared" si="826"/>
        <v>0</v>
      </c>
      <c r="U1560" s="679">
        <f t="shared" si="827"/>
        <v>0</v>
      </c>
      <c r="Y1560" s="120"/>
      <c r="AD1560" s="80"/>
      <c r="AE1560" s="77"/>
      <c r="AF1560" s="370"/>
      <c r="AG1560" s="375"/>
      <c r="AH1560" s="379"/>
      <c r="AI1560" s="383"/>
      <c r="AJ1560" s="388"/>
      <c r="AK1560" s="392"/>
      <c r="AL1560" s="388"/>
      <c r="AM1560" s="363">
        <f t="shared" si="853"/>
        <v>1</v>
      </c>
      <c r="AN1560" s="578">
        <v>351.1</v>
      </c>
      <c r="AO1560" s="78">
        <f t="shared" si="835"/>
        <v>0</v>
      </c>
      <c r="AP1560" s="78">
        <f t="shared" si="829"/>
        <v>0</v>
      </c>
      <c r="AQ1560" s="78">
        <f t="shared" si="830"/>
        <v>0</v>
      </c>
      <c r="AR1560" s="78">
        <f t="shared" si="831"/>
        <v>0</v>
      </c>
      <c r="AS1560" s="78">
        <f t="shared" si="832"/>
        <v>0</v>
      </c>
      <c r="AT1560" s="78">
        <f t="shared" si="833"/>
        <v>0</v>
      </c>
      <c r="AU1560" s="74" t="s">
        <v>717</v>
      </c>
      <c r="AV1560" s="115"/>
      <c r="AW1560" s="395"/>
      <c r="AX1560" s="395">
        <v>0</v>
      </c>
      <c r="AY1560" s="395">
        <v>0</v>
      </c>
      <c r="AZ1560" s="395">
        <v>0</v>
      </c>
      <c r="BA1560" s="395">
        <v>0</v>
      </c>
      <c r="BB1560" s="395">
        <v>0</v>
      </c>
      <c r="BC1560" s="395">
        <v>0</v>
      </c>
      <c r="BD1560" s="115"/>
      <c r="BE1560" s="115"/>
      <c r="BF1560" s="115"/>
      <c r="BG1560" s="115"/>
      <c r="BH1560" s="115"/>
      <c r="BI1560" s="115"/>
      <c r="BJ1560" s="115"/>
      <c r="BK1560" s="115"/>
      <c r="BQ1560" s="74" t="str">
        <f t="shared" si="836"/>
        <v xml:space="preserve"> </v>
      </c>
      <c r="BR1560" s="120" t="str">
        <f t="shared" si="837"/>
        <v xml:space="preserve"> </v>
      </c>
      <c r="BS1560" s="120" t="str">
        <f t="shared" si="838"/>
        <v xml:space="preserve"> </v>
      </c>
      <c r="BU1560" s="74" t="str">
        <f t="shared" si="839"/>
        <v xml:space="preserve"> </v>
      </c>
      <c r="BV1560" s="120" t="str">
        <f t="shared" si="840"/>
        <v xml:space="preserve"> </v>
      </c>
      <c r="BW1560" s="120" t="str">
        <f t="shared" si="841"/>
        <v xml:space="preserve">  </v>
      </c>
      <c r="BY1560" s="74" t="str">
        <f t="shared" si="842"/>
        <v xml:space="preserve"> </v>
      </c>
      <c r="BZ1560" s="120" t="str">
        <f t="shared" si="843"/>
        <v xml:space="preserve"> </v>
      </c>
      <c r="CA1560" s="120" t="str">
        <f t="shared" si="844"/>
        <v xml:space="preserve"> </v>
      </c>
      <c r="CC1560" s="115" t="str">
        <f t="shared" si="845"/>
        <v xml:space="preserve"> </v>
      </c>
      <c r="CD1560" s="120" t="str">
        <f t="shared" si="846"/>
        <v xml:space="preserve"> </v>
      </c>
      <c r="CE1560" s="417" t="str">
        <f t="shared" si="847"/>
        <v xml:space="preserve"> </v>
      </c>
      <c r="CF1560" s="115"/>
      <c r="CG1560" s="115" t="str">
        <f t="shared" si="848"/>
        <v xml:space="preserve"> </v>
      </c>
      <c r="CH1560" s="120" t="str">
        <f t="shared" si="849"/>
        <v xml:space="preserve"> </v>
      </c>
      <c r="CI1560" s="417" t="str">
        <f t="shared" si="850"/>
        <v xml:space="preserve"> </v>
      </c>
      <c r="CJ1560" s="115"/>
      <c r="CK1560" s="115" t="str">
        <f t="shared" si="851"/>
        <v xml:space="preserve"> </v>
      </c>
      <c r="CL1560" s="120" t="str">
        <f t="shared" si="852"/>
        <v xml:space="preserve"> </v>
      </c>
      <c r="CM1560" s="417" t="str">
        <f t="shared" si="854"/>
        <v xml:space="preserve"> </v>
      </c>
      <c r="IS1560" s="108">
        <v>261</v>
      </c>
    </row>
    <row r="1561" spans="2:253" s="74" customFormat="1" ht="17.100000000000001" hidden="1" customHeight="1" x14ac:dyDescent="0.25">
      <c r="B1561" s="524">
        <f>IF('KB Duct Parts'!$BL$14=2,'KB Duct Elbows'!AW23,0)</f>
        <v>0</v>
      </c>
      <c r="C1561" s="538" t="s">
        <v>1013</v>
      </c>
      <c r="D1561" s="506" t="str">
        <f t="shared" si="855"/>
        <v>12019.45SS</v>
      </c>
      <c r="E1561" s="524" t="s">
        <v>876</v>
      </c>
      <c r="F1561" s="508" t="str">
        <f t="shared" si="856"/>
        <v xml:space="preserve"> </v>
      </c>
      <c r="G1561" s="537" t="s">
        <v>788</v>
      </c>
      <c r="H1561" s="524" t="s">
        <v>923</v>
      </c>
      <c r="I1561" s="1035"/>
      <c r="J1561" s="1036"/>
      <c r="K1561" s="531" t="s">
        <v>882</v>
      </c>
      <c r="L1561" s="535"/>
      <c r="M1561" s="517" t="str">
        <f t="shared" si="834"/>
        <v>Y</v>
      </c>
      <c r="N1561" s="514">
        <f t="shared" si="822"/>
        <v>384.7</v>
      </c>
      <c r="O1561" s="514">
        <f t="shared" si="828"/>
        <v>0</v>
      </c>
      <c r="P1561" s="680">
        <f>'KB Duct Parts'!$AE$3</f>
        <v>0</v>
      </c>
      <c r="Q1561" s="681">
        <f t="shared" si="823"/>
        <v>0</v>
      </c>
      <c r="R1561" s="682">
        <f t="shared" si="824"/>
        <v>0</v>
      </c>
      <c r="S1561" s="716">
        <f t="shared" si="825"/>
        <v>0.35</v>
      </c>
      <c r="T1561" s="679">
        <f t="shared" si="826"/>
        <v>0</v>
      </c>
      <c r="U1561" s="679">
        <f t="shared" si="827"/>
        <v>0</v>
      </c>
      <c r="Y1561" s="120"/>
      <c r="AD1561" s="80"/>
      <c r="AE1561" s="75"/>
      <c r="AF1561" s="370"/>
      <c r="AG1561" s="375"/>
      <c r="AH1561" s="379"/>
      <c r="AI1561" s="383"/>
      <c r="AJ1561" s="388"/>
      <c r="AK1561" s="392"/>
      <c r="AL1561" s="388"/>
      <c r="AM1561" s="363">
        <f t="shared" si="853"/>
        <v>1</v>
      </c>
      <c r="AN1561" s="578">
        <v>384.7</v>
      </c>
      <c r="AO1561" s="78">
        <f t="shared" si="835"/>
        <v>0</v>
      </c>
      <c r="AP1561" s="78">
        <f t="shared" si="829"/>
        <v>0</v>
      </c>
      <c r="AQ1561" s="78">
        <f t="shared" si="830"/>
        <v>0</v>
      </c>
      <c r="AR1561" s="78">
        <f t="shared" si="831"/>
        <v>0</v>
      </c>
      <c r="AS1561" s="78">
        <f t="shared" si="832"/>
        <v>0</v>
      </c>
      <c r="AT1561" s="78">
        <f t="shared" si="833"/>
        <v>0</v>
      </c>
      <c r="AU1561" s="74" t="s">
        <v>717</v>
      </c>
      <c r="AV1561" s="115"/>
      <c r="AW1561" s="395"/>
      <c r="AX1561" s="395">
        <v>0</v>
      </c>
      <c r="AY1561" s="395">
        <v>0</v>
      </c>
      <c r="AZ1561" s="395">
        <v>0</v>
      </c>
      <c r="BA1561" s="395">
        <v>0</v>
      </c>
      <c r="BB1561" s="395">
        <v>0</v>
      </c>
      <c r="BC1561" s="395">
        <v>0</v>
      </c>
      <c r="BD1561" s="115"/>
      <c r="BE1561" s="115"/>
      <c r="BF1561" s="115"/>
      <c r="BG1561" s="115"/>
      <c r="BH1561" s="115"/>
      <c r="BI1561" s="115"/>
      <c r="BJ1561" s="115"/>
      <c r="BK1561" s="115"/>
      <c r="BQ1561" s="74" t="str">
        <f t="shared" si="836"/>
        <v xml:space="preserve"> </v>
      </c>
      <c r="BR1561" s="120" t="str">
        <f t="shared" si="837"/>
        <v xml:space="preserve"> </v>
      </c>
      <c r="BS1561" s="120" t="str">
        <f t="shared" si="838"/>
        <v xml:space="preserve"> </v>
      </c>
      <c r="BU1561" s="74" t="str">
        <f t="shared" si="839"/>
        <v xml:space="preserve"> </v>
      </c>
      <c r="BV1561" s="120" t="str">
        <f t="shared" si="840"/>
        <v xml:space="preserve"> </v>
      </c>
      <c r="BW1561" s="120" t="str">
        <f t="shared" si="841"/>
        <v xml:space="preserve">  </v>
      </c>
      <c r="BY1561" s="74" t="str">
        <f t="shared" si="842"/>
        <v xml:space="preserve"> </v>
      </c>
      <c r="BZ1561" s="120" t="str">
        <f t="shared" si="843"/>
        <v xml:space="preserve"> </v>
      </c>
      <c r="CA1561" s="120" t="str">
        <f t="shared" si="844"/>
        <v xml:space="preserve"> </v>
      </c>
      <c r="CC1561" s="115" t="str">
        <f t="shared" si="845"/>
        <v xml:space="preserve"> </v>
      </c>
      <c r="CD1561" s="120" t="str">
        <f t="shared" si="846"/>
        <v xml:space="preserve"> </v>
      </c>
      <c r="CE1561" s="417" t="str">
        <f t="shared" si="847"/>
        <v xml:space="preserve"> </v>
      </c>
      <c r="CF1561" s="115"/>
      <c r="CG1561" s="115" t="str">
        <f t="shared" si="848"/>
        <v xml:space="preserve"> </v>
      </c>
      <c r="CH1561" s="120" t="str">
        <f t="shared" si="849"/>
        <v xml:space="preserve"> </v>
      </c>
      <c r="CI1561" s="417" t="str">
        <f t="shared" si="850"/>
        <v xml:space="preserve"> </v>
      </c>
      <c r="CJ1561" s="115"/>
      <c r="CK1561" s="115" t="str">
        <f t="shared" si="851"/>
        <v xml:space="preserve"> </v>
      </c>
      <c r="CL1561" s="120" t="str">
        <f t="shared" si="852"/>
        <v xml:space="preserve"> </v>
      </c>
      <c r="CM1561" s="417" t="str">
        <f t="shared" si="854"/>
        <v xml:space="preserve"> </v>
      </c>
      <c r="IS1561" s="108">
        <v>286</v>
      </c>
    </row>
    <row r="1562" spans="2:253" s="74" customFormat="1" ht="17.100000000000001" hidden="1" customHeight="1" x14ac:dyDescent="0.25">
      <c r="B1562" s="524">
        <f>IF('KB Duct Parts'!$BL$14=2,'KB Duct Elbows'!AW24,0)</f>
        <v>0</v>
      </c>
      <c r="C1562" s="538" t="s">
        <v>1014</v>
      </c>
      <c r="D1562" s="506" t="str">
        <f t="shared" si="855"/>
        <v>12020.45SS</v>
      </c>
      <c r="E1562" s="524" t="s">
        <v>877</v>
      </c>
      <c r="F1562" s="508" t="str">
        <f t="shared" si="856"/>
        <v xml:space="preserve"> </v>
      </c>
      <c r="G1562" s="537" t="s">
        <v>788</v>
      </c>
      <c r="H1562" s="524" t="s">
        <v>923</v>
      </c>
      <c r="I1562" s="1035"/>
      <c r="J1562" s="1036"/>
      <c r="K1562" s="531" t="s">
        <v>882</v>
      </c>
      <c r="L1562" s="535"/>
      <c r="M1562" s="517" t="str">
        <f t="shared" si="834"/>
        <v>Y</v>
      </c>
      <c r="N1562" s="514">
        <f t="shared" ref="N1562:N1625" si="857">AN1562</f>
        <v>419.6</v>
      </c>
      <c r="O1562" s="514">
        <f t="shared" si="828"/>
        <v>0</v>
      </c>
      <c r="P1562" s="680">
        <f>'KB Duct Parts'!$AE$3</f>
        <v>0</v>
      </c>
      <c r="Q1562" s="681">
        <f t="shared" ref="Q1562:Q1625" si="858">IF(B1562&gt;0,N1562*(1-P1562),0)</f>
        <v>0</v>
      </c>
      <c r="R1562" s="682">
        <f t="shared" ref="R1562:R1625" si="859">B1562*Q1562</f>
        <v>0</v>
      </c>
      <c r="S1562" s="716">
        <f t="shared" ref="S1562:S1625" si="860">$Y$3904</f>
        <v>0.35</v>
      </c>
      <c r="T1562" s="679">
        <f t="shared" ref="T1562:T1625" si="861">ROUND(IF(B1562&gt;0,((N1562*(1-(1*S1562)))),0),2)</f>
        <v>0</v>
      </c>
      <c r="U1562" s="679">
        <f t="shared" ref="U1562:U1625" si="862">B1562*T1562</f>
        <v>0</v>
      </c>
      <c r="Y1562" s="120"/>
      <c r="AD1562" s="80"/>
      <c r="AE1562" s="75"/>
      <c r="AF1562" s="370"/>
      <c r="AG1562" s="375"/>
      <c r="AH1562" s="379"/>
      <c r="AI1562" s="383"/>
      <c r="AJ1562" s="388"/>
      <c r="AK1562" s="392"/>
      <c r="AL1562" s="388"/>
      <c r="AM1562" s="363">
        <f t="shared" si="853"/>
        <v>1</v>
      </c>
      <c r="AN1562" s="578">
        <v>419.6</v>
      </c>
      <c r="AO1562" s="78">
        <f t="shared" si="835"/>
        <v>0</v>
      </c>
      <c r="AP1562" s="78">
        <f t="shared" si="829"/>
        <v>0</v>
      </c>
      <c r="AQ1562" s="78">
        <f t="shared" si="830"/>
        <v>0</v>
      </c>
      <c r="AR1562" s="78">
        <f t="shared" si="831"/>
        <v>0</v>
      </c>
      <c r="AS1562" s="78">
        <f t="shared" si="832"/>
        <v>0</v>
      </c>
      <c r="AT1562" s="78">
        <f t="shared" si="833"/>
        <v>0</v>
      </c>
      <c r="AU1562" s="74" t="s">
        <v>717</v>
      </c>
      <c r="AV1562" s="115"/>
      <c r="AW1562" s="395"/>
      <c r="AX1562" s="395">
        <v>0</v>
      </c>
      <c r="AY1562" s="395">
        <v>0</v>
      </c>
      <c r="AZ1562" s="395">
        <v>0</v>
      </c>
      <c r="BA1562" s="395">
        <v>0</v>
      </c>
      <c r="BB1562" s="395">
        <v>0</v>
      </c>
      <c r="BC1562" s="395">
        <v>0</v>
      </c>
      <c r="BD1562" s="115"/>
      <c r="BE1562" s="115"/>
      <c r="BF1562" s="115"/>
      <c r="BG1562" s="115"/>
      <c r="BH1562" s="115"/>
      <c r="BI1562" s="115"/>
      <c r="BJ1562" s="115"/>
      <c r="BK1562" s="115"/>
      <c r="BQ1562" s="74" t="str">
        <f t="shared" si="836"/>
        <v xml:space="preserve"> </v>
      </c>
      <c r="BR1562" s="120" t="str">
        <f t="shared" si="837"/>
        <v xml:space="preserve"> </v>
      </c>
      <c r="BS1562" s="120" t="str">
        <f t="shared" si="838"/>
        <v xml:space="preserve"> </v>
      </c>
      <c r="BU1562" s="74" t="str">
        <f t="shared" si="839"/>
        <v xml:space="preserve"> </v>
      </c>
      <c r="BV1562" s="120" t="str">
        <f t="shared" si="840"/>
        <v xml:space="preserve"> </v>
      </c>
      <c r="BW1562" s="120" t="str">
        <f t="shared" si="841"/>
        <v xml:space="preserve">  </v>
      </c>
      <c r="BY1562" s="74" t="str">
        <f t="shared" si="842"/>
        <v xml:space="preserve"> </v>
      </c>
      <c r="BZ1562" s="120" t="str">
        <f t="shared" si="843"/>
        <v xml:space="preserve"> </v>
      </c>
      <c r="CA1562" s="120" t="str">
        <f t="shared" si="844"/>
        <v xml:space="preserve"> </v>
      </c>
      <c r="CC1562" s="115" t="str">
        <f t="shared" si="845"/>
        <v xml:space="preserve"> </v>
      </c>
      <c r="CD1562" s="120" t="str">
        <f t="shared" si="846"/>
        <v xml:space="preserve"> </v>
      </c>
      <c r="CE1562" s="417" t="str">
        <f t="shared" si="847"/>
        <v xml:space="preserve"> </v>
      </c>
      <c r="CF1562" s="115"/>
      <c r="CG1562" s="115" t="str">
        <f t="shared" si="848"/>
        <v xml:space="preserve"> </v>
      </c>
      <c r="CH1562" s="120" t="str">
        <f t="shared" si="849"/>
        <v xml:space="preserve"> </v>
      </c>
      <c r="CI1562" s="417" t="str">
        <f t="shared" si="850"/>
        <v xml:space="preserve"> </v>
      </c>
      <c r="CJ1562" s="115"/>
      <c r="CK1562" s="115" t="str">
        <f t="shared" si="851"/>
        <v xml:space="preserve"> </v>
      </c>
      <c r="CL1562" s="120" t="str">
        <f t="shared" si="852"/>
        <v xml:space="preserve"> </v>
      </c>
      <c r="CM1562" s="417" t="str">
        <f t="shared" si="854"/>
        <v xml:space="preserve"> </v>
      </c>
      <c r="IS1562" s="108">
        <v>312</v>
      </c>
    </row>
    <row r="1563" spans="2:253" s="74" customFormat="1" ht="17.100000000000001" hidden="1" customHeight="1" x14ac:dyDescent="0.25">
      <c r="B1563" s="524">
        <f>IF('KB Duct Parts'!$BL$14=2,'KB Duct Elbows'!AW25,0)</f>
        <v>0</v>
      </c>
      <c r="C1563" s="538" t="s">
        <v>1015</v>
      </c>
      <c r="D1563" s="506" t="str">
        <f t="shared" si="855"/>
        <v>12022.45SS</v>
      </c>
      <c r="E1563" s="524" t="s">
        <v>878</v>
      </c>
      <c r="F1563" s="508" t="str">
        <f t="shared" si="856"/>
        <v xml:space="preserve"> </v>
      </c>
      <c r="G1563" s="537" t="s">
        <v>788</v>
      </c>
      <c r="H1563" s="524" t="s">
        <v>923</v>
      </c>
      <c r="I1563" s="1035"/>
      <c r="J1563" s="1036"/>
      <c r="K1563" s="531" t="s">
        <v>882</v>
      </c>
      <c r="L1563" s="535"/>
      <c r="M1563" s="517" t="str">
        <f t="shared" si="834"/>
        <v>Y</v>
      </c>
      <c r="N1563" s="514">
        <f t="shared" si="857"/>
        <v>481.6</v>
      </c>
      <c r="O1563" s="514">
        <f t="shared" si="828"/>
        <v>0</v>
      </c>
      <c r="P1563" s="680">
        <f>'KB Duct Parts'!$AE$3</f>
        <v>0</v>
      </c>
      <c r="Q1563" s="681">
        <f t="shared" si="858"/>
        <v>0</v>
      </c>
      <c r="R1563" s="682">
        <f t="shared" si="859"/>
        <v>0</v>
      </c>
      <c r="S1563" s="716">
        <f t="shared" si="860"/>
        <v>0.35</v>
      </c>
      <c r="T1563" s="679">
        <f t="shared" si="861"/>
        <v>0</v>
      </c>
      <c r="U1563" s="679">
        <f t="shared" si="862"/>
        <v>0</v>
      </c>
      <c r="Y1563" s="120"/>
      <c r="AD1563" s="80"/>
      <c r="AE1563" s="75"/>
      <c r="AF1563" s="370"/>
      <c r="AG1563" s="375"/>
      <c r="AH1563" s="379"/>
      <c r="AI1563" s="383"/>
      <c r="AJ1563" s="388"/>
      <c r="AK1563" s="392"/>
      <c r="AL1563" s="388"/>
      <c r="AM1563" s="363">
        <f t="shared" si="853"/>
        <v>1</v>
      </c>
      <c r="AN1563" s="578">
        <v>481.6</v>
      </c>
      <c r="AO1563" s="78">
        <f t="shared" si="835"/>
        <v>0</v>
      </c>
      <c r="AP1563" s="78">
        <f t="shared" si="829"/>
        <v>0</v>
      </c>
      <c r="AQ1563" s="78">
        <f t="shared" si="830"/>
        <v>0</v>
      </c>
      <c r="AR1563" s="78">
        <f t="shared" si="831"/>
        <v>0</v>
      </c>
      <c r="AS1563" s="78">
        <f t="shared" si="832"/>
        <v>0</v>
      </c>
      <c r="AT1563" s="78">
        <f t="shared" si="833"/>
        <v>0</v>
      </c>
      <c r="AU1563" s="74" t="s">
        <v>717</v>
      </c>
      <c r="AV1563" s="115"/>
      <c r="AW1563" s="395"/>
      <c r="AX1563" s="395">
        <v>0</v>
      </c>
      <c r="AY1563" s="395">
        <v>0</v>
      </c>
      <c r="AZ1563" s="395">
        <v>0</v>
      </c>
      <c r="BA1563" s="395">
        <v>0</v>
      </c>
      <c r="BB1563" s="395">
        <v>0</v>
      </c>
      <c r="BC1563" s="395">
        <v>0</v>
      </c>
      <c r="BD1563" s="115"/>
      <c r="BE1563" s="115"/>
      <c r="BF1563" s="115"/>
      <c r="BG1563" s="115"/>
      <c r="BH1563" s="115"/>
      <c r="BI1563" s="115"/>
      <c r="BJ1563" s="115"/>
      <c r="BK1563" s="115"/>
      <c r="BQ1563" s="74" t="str">
        <f t="shared" si="836"/>
        <v xml:space="preserve"> </v>
      </c>
      <c r="BR1563" s="120" t="str">
        <f t="shared" si="837"/>
        <v xml:space="preserve"> </v>
      </c>
      <c r="BS1563" s="120" t="str">
        <f t="shared" si="838"/>
        <v xml:space="preserve"> </v>
      </c>
      <c r="BU1563" s="74" t="str">
        <f t="shared" si="839"/>
        <v xml:space="preserve"> </v>
      </c>
      <c r="BV1563" s="120" t="str">
        <f t="shared" si="840"/>
        <v xml:space="preserve"> </v>
      </c>
      <c r="BW1563" s="120" t="str">
        <f t="shared" si="841"/>
        <v xml:space="preserve">  </v>
      </c>
      <c r="BY1563" s="74" t="str">
        <f t="shared" si="842"/>
        <v xml:space="preserve"> </v>
      </c>
      <c r="BZ1563" s="120" t="str">
        <f t="shared" si="843"/>
        <v xml:space="preserve"> </v>
      </c>
      <c r="CA1563" s="120" t="str">
        <f t="shared" si="844"/>
        <v xml:space="preserve"> </v>
      </c>
      <c r="CC1563" s="115" t="str">
        <f t="shared" si="845"/>
        <v xml:space="preserve"> </v>
      </c>
      <c r="CD1563" s="120" t="str">
        <f t="shared" si="846"/>
        <v xml:space="preserve"> </v>
      </c>
      <c r="CE1563" s="417" t="str">
        <f t="shared" si="847"/>
        <v xml:space="preserve"> </v>
      </c>
      <c r="CF1563" s="115"/>
      <c r="CG1563" s="115" t="str">
        <f t="shared" si="848"/>
        <v xml:space="preserve"> </v>
      </c>
      <c r="CH1563" s="120" t="str">
        <f t="shared" si="849"/>
        <v xml:space="preserve"> </v>
      </c>
      <c r="CI1563" s="417" t="str">
        <f t="shared" si="850"/>
        <v xml:space="preserve"> </v>
      </c>
      <c r="CJ1563" s="115"/>
      <c r="CK1563" s="115" t="str">
        <f t="shared" si="851"/>
        <v xml:space="preserve"> </v>
      </c>
      <c r="CL1563" s="120" t="str">
        <f t="shared" si="852"/>
        <v xml:space="preserve"> </v>
      </c>
      <c r="CM1563" s="417" t="str">
        <f t="shared" si="854"/>
        <v xml:space="preserve"> </v>
      </c>
      <c r="IS1563" s="108">
        <v>358</v>
      </c>
    </row>
    <row r="1564" spans="2:253" s="74" customFormat="1" ht="17.100000000000001" hidden="1" customHeight="1" x14ac:dyDescent="0.25">
      <c r="B1564" s="524">
        <f>IF('KB Duct Parts'!$BL$14=2,'KB Duct Elbows'!AW26,0)</f>
        <v>0</v>
      </c>
      <c r="C1564" s="538" t="s">
        <v>42</v>
      </c>
      <c r="D1564" s="506" t="str">
        <f t="shared" si="855"/>
        <v>12024.45SS</v>
      </c>
      <c r="E1564" s="524" t="s">
        <v>1338</v>
      </c>
      <c r="F1564" s="508" t="str">
        <f t="shared" si="856"/>
        <v xml:space="preserve"> </v>
      </c>
      <c r="G1564" s="537" t="s">
        <v>788</v>
      </c>
      <c r="H1564" s="524" t="s">
        <v>923</v>
      </c>
      <c r="I1564" s="1035"/>
      <c r="J1564" s="1036"/>
      <c r="K1564" s="531" t="s">
        <v>882</v>
      </c>
      <c r="L1564" s="535"/>
      <c r="M1564" s="517" t="str">
        <f t="shared" si="834"/>
        <v>Y</v>
      </c>
      <c r="N1564" s="514">
        <f t="shared" si="857"/>
        <v>560.4</v>
      </c>
      <c r="O1564" s="514">
        <f t="shared" si="828"/>
        <v>0</v>
      </c>
      <c r="P1564" s="680">
        <f>'KB Duct Parts'!$AE$3</f>
        <v>0</v>
      </c>
      <c r="Q1564" s="681">
        <f t="shared" si="858"/>
        <v>0</v>
      </c>
      <c r="R1564" s="682">
        <f t="shared" si="859"/>
        <v>0</v>
      </c>
      <c r="S1564" s="716">
        <f t="shared" si="860"/>
        <v>0.35</v>
      </c>
      <c r="T1564" s="679">
        <f t="shared" si="861"/>
        <v>0</v>
      </c>
      <c r="U1564" s="679">
        <f t="shared" si="862"/>
        <v>0</v>
      </c>
      <c r="Y1564" s="120"/>
      <c r="AD1564" s="80"/>
      <c r="AE1564" s="75"/>
      <c r="AF1564" s="370"/>
      <c r="AG1564" s="375"/>
      <c r="AH1564" s="379"/>
      <c r="AI1564" s="383"/>
      <c r="AJ1564" s="388"/>
      <c r="AK1564" s="392"/>
      <c r="AL1564" s="388"/>
      <c r="AM1564" s="363">
        <f t="shared" si="853"/>
        <v>1</v>
      </c>
      <c r="AN1564" s="578">
        <v>560.4</v>
      </c>
      <c r="AO1564" s="78">
        <f t="shared" si="835"/>
        <v>0</v>
      </c>
      <c r="AP1564" s="78">
        <f t="shared" si="829"/>
        <v>0</v>
      </c>
      <c r="AQ1564" s="78">
        <f t="shared" si="830"/>
        <v>0</v>
      </c>
      <c r="AR1564" s="78">
        <f t="shared" si="831"/>
        <v>0</v>
      </c>
      <c r="AS1564" s="78">
        <f t="shared" si="832"/>
        <v>0</v>
      </c>
      <c r="AT1564" s="78">
        <f t="shared" si="833"/>
        <v>0</v>
      </c>
      <c r="AU1564" s="74" t="s">
        <v>717</v>
      </c>
      <c r="AV1564" s="115"/>
      <c r="AW1564" s="395"/>
      <c r="AX1564" s="395">
        <v>0</v>
      </c>
      <c r="AY1564" s="395">
        <v>0</v>
      </c>
      <c r="AZ1564" s="395">
        <v>0</v>
      </c>
      <c r="BA1564" s="395">
        <v>0</v>
      </c>
      <c r="BB1564" s="395">
        <v>0</v>
      </c>
      <c r="BC1564" s="395">
        <v>0</v>
      </c>
      <c r="BD1564" s="115"/>
      <c r="BE1564" s="115"/>
      <c r="BF1564" s="115"/>
      <c r="BG1564" s="115"/>
      <c r="BH1564" s="115"/>
      <c r="BI1564" s="115"/>
      <c r="BJ1564" s="115"/>
      <c r="BK1564" s="115"/>
      <c r="BQ1564" s="74" t="str">
        <f t="shared" si="836"/>
        <v xml:space="preserve"> </v>
      </c>
      <c r="BR1564" s="120" t="str">
        <f t="shared" si="837"/>
        <v xml:space="preserve"> </v>
      </c>
      <c r="BS1564" s="120" t="str">
        <f t="shared" si="838"/>
        <v xml:space="preserve"> </v>
      </c>
      <c r="BU1564" s="74" t="str">
        <f t="shared" si="839"/>
        <v xml:space="preserve"> </v>
      </c>
      <c r="BV1564" s="120" t="str">
        <f t="shared" si="840"/>
        <v xml:space="preserve"> </v>
      </c>
      <c r="BW1564" s="120" t="str">
        <f t="shared" si="841"/>
        <v xml:space="preserve">  </v>
      </c>
      <c r="BY1564" s="74" t="str">
        <f t="shared" si="842"/>
        <v xml:space="preserve"> </v>
      </c>
      <c r="BZ1564" s="120" t="str">
        <f t="shared" si="843"/>
        <v xml:space="preserve"> </v>
      </c>
      <c r="CA1564" s="120" t="str">
        <f t="shared" si="844"/>
        <v xml:space="preserve"> </v>
      </c>
      <c r="CC1564" s="115" t="str">
        <f t="shared" si="845"/>
        <v xml:space="preserve"> </v>
      </c>
      <c r="CD1564" s="120" t="str">
        <f t="shared" si="846"/>
        <v xml:space="preserve"> </v>
      </c>
      <c r="CE1564" s="417" t="str">
        <f t="shared" si="847"/>
        <v xml:space="preserve"> </v>
      </c>
      <c r="CF1564" s="115"/>
      <c r="CG1564" s="115" t="str">
        <f t="shared" si="848"/>
        <v xml:space="preserve"> </v>
      </c>
      <c r="CH1564" s="120" t="str">
        <f t="shared" si="849"/>
        <v xml:space="preserve"> </v>
      </c>
      <c r="CI1564" s="417" t="str">
        <f t="shared" si="850"/>
        <v xml:space="preserve"> </v>
      </c>
      <c r="CJ1564" s="115"/>
      <c r="CK1564" s="115" t="str">
        <f t="shared" si="851"/>
        <v xml:space="preserve"> </v>
      </c>
      <c r="CL1564" s="120" t="str">
        <f t="shared" si="852"/>
        <v xml:space="preserve"> </v>
      </c>
      <c r="CM1564" s="417" t="str">
        <f t="shared" si="854"/>
        <v xml:space="preserve"> </v>
      </c>
      <c r="IS1564" s="108"/>
    </row>
    <row r="1565" spans="2:253" s="74" customFormat="1" ht="17.100000000000001" hidden="1" customHeight="1" x14ac:dyDescent="0.25">
      <c r="B1565" s="524">
        <f>IF('KB Duct Parts'!$BL$14=2,'KB Duct Elbows'!Q7,0)</f>
        <v>0</v>
      </c>
      <c r="C1565" s="538" t="s">
        <v>1711</v>
      </c>
      <c r="D1565" s="506" t="str">
        <f t="shared" si="855"/>
        <v>12003.30SS</v>
      </c>
      <c r="E1565" s="524" t="s">
        <v>483</v>
      </c>
      <c r="F1565" s="508" t="str">
        <f t="shared" si="856"/>
        <v xml:space="preserve"> </v>
      </c>
      <c r="G1565" s="537" t="s">
        <v>789</v>
      </c>
      <c r="H1565" s="524" t="s">
        <v>923</v>
      </c>
      <c r="I1565" s="1035"/>
      <c r="J1565" s="1036"/>
      <c r="K1565" s="531" t="s">
        <v>882</v>
      </c>
      <c r="L1565" s="535"/>
      <c r="M1565" s="517" t="str">
        <f t="shared" si="834"/>
        <v>Y</v>
      </c>
      <c r="N1565" s="514">
        <f t="shared" si="857"/>
        <v>99.5</v>
      </c>
      <c r="O1565" s="514">
        <f t="shared" si="828"/>
        <v>0</v>
      </c>
      <c r="P1565" s="680">
        <f>'KB Duct Parts'!$AE$3</f>
        <v>0</v>
      </c>
      <c r="Q1565" s="681">
        <f t="shared" si="858"/>
        <v>0</v>
      </c>
      <c r="R1565" s="682">
        <f t="shared" si="859"/>
        <v>0</v>
      </c>
      <c r="S1565" s="716">
        <f t="shared" si="860"/>
        <v>0.35</v>
      </c>
      <c r="T1565" s="679">
        <f t="shared" si="861"/>
        <v>0</v>
      </c>
      <c r="U1565" s="679">
        <f t="shared" si="862"/>
        <v>0</v>
      </c>
      <c r="Y1565" s="120"/>
      <c r="AD1565" s="80"/>
      <c r="AE1565" s="75"/>
      <c r="AF1565" s="370"/>
      <c r="AG1565" s="375"/>
      <c r="AH1565" s="379"/>
      <c r="AI1565" s="383"/>
      <c r="AJ1565" s="388"/>
      <c r="AK1565" s="392"/>
      <c r="AL1565" s="388"/>
      <c r="AM1565" s="363">
        <f t="shared" si="853"/>
        <v>1</v>
      </c>
      <c r="AN1565" s="578">
        <v>99.5</v>
      </c>
      <c r="AO1565" s="78">
        <f t="shared" si="835"/>
        <v>0</v>
      </c>
      <c r="AP1565" s="78">
        <f t="shared" si="829"/>
        <v>0</v>
      </c>
      <c r="AQ1565" s="78">
        <f t="shared" si="830"/>
        <v>0</v>
      </c>
      <c r="AR1565" s="78">
        <f t="shared" si="831"/>
        <v>0</v>
      </c>
      <c r="AS1565" s="78">
        <f t="shared" si="832"/>
        <v>0</v>
      </c>
      <c r="AT1565" s="78">
        <f t="shared" si="833"/>
        <v>0</v>
      </c>
      <c r="AU1565" s="74" t="s">
        <v>717</v>
      </c>
      <c r="AV1565" s="115"/>
      <c r="AW1565" s="395"/>
      <c r="AX1565" s="395">
        <v>0</v>
      </c>
      <c r="AY1565" s="395">
        <v>0</v>
      </c>
      <c r="AZ1565" s="395">
        <v>0</v>
      </c>
      <c r="BA1565" s="395">
        <v>0</v>
      </c>
      <c r="BB1565" s="395">
        <v>0</v>
      </c>
      <c r="BC1565" s="395">
        <v>0</v>
      </c>
      <c r="BD1565" s="115"/>
      <c r="BE1565" s="115"/>
      <c r="BF1565" s="115"/>
      <c r="BG1565" s="115"/>
      <c r="BH1565" s="115"/>
      <c r="BI1565" s="115"/>
      <c r="BJ1565" s="115"/>
      <c r="BK1565" s="115"/>
      <c r="BQ1565" s="74" t="str">
        <f t="shared" si="836"/>
        <v xml:space="preserve"> </v>
      </c>
      <c r="BR1565" s="120" t="str">
        <f t="shared" si="837"/>
        <v xml:space="preserve"> </v>
      </c>
      <c r="BS1565" s="120" t="str">
        <f t="shared" si="838"/>
        <v xml:space="preserve"> </v>
      </c>
      <c r="BU1565" s="74" t="str">
        <f t="shared" si="839"/>
        <v xml:space="preserve"> </v>
      </c>
      <c r="BV1565" s="120" t="str">
        <f t="shared" si="840"/>
        <v xml:space="preserve"> </v>
      </c>
      <c r="BW1565" s="120" t="str">
        <f t="shared" si="841"/>
        <v xml:space="preserve">  </v>
      </c>
      <c r="BY1565" s="74" t="str">
        <f t="shared" si="842"/>
        <v xml:space="preserve"> </v>
      </c>
      <c r="BZ1565" s="120" t="str">
        <f t="shared" si="843"/>
        <v xml:space="preserve"> </v>
      </c>
      <c r="CA1565" s="120" t="str">
        <f t="shared" si="844"/>
        <v xml:space="preserve"> </v>
      </c>
      <c r="CC1565" s="115" t="str">
        <f t="shared" si="845"/>
        <v xml:space="preserve"> </v>
      </c>
      <c r="CD1565" s="120" t="str">
        <f t="shared" si="846"/>
        <v xml:space="preserve"> </v>
      </c>
      <c r="CE1565" s="417" t="str">
        <f t="shared" si="847"/>
        <v xml:space="preserve"> </v>
      </c>
      <c r="CF1565" s="115"/>
      <c r="CG1565" s="115" t="str">
        <f t="shared" si="848"/>
        <v xml:space="preserve"> </v>
      </c>
      <c r="CH1565" s="120" t="str">
        <f t="shared" si="849"/>
        <v xml:space="preserve"> </v>
      </c>
      <c r="CI1565" s="417" t="str">
        <f t="shared" si="850"/>
        <v xml:space="preserve"> </v>
      </c>
      <c r="CJ1565" s="115"/>
      <c r="CK1565" s="115" t="str">
        <f t="shared" si="851"/>
        <v xml:space="preserve"> </v>
      </c>
      <c r="CL1565" s="120" t="str">
        <f t="shared" si="852"/>
        <v xml:space="preserve"> </v>
      </c>
      <c r="CM1565" s="417" t="str">
        <f t="shared" si="854"/>
        <v xml:space="preserve"> </v>
      </c>
      <c r="IS1565" s="108">
        <v>38.299999999999997</v>
      </c>
    </row>
    <row r="1566" spans="2:253" s="74" customFormat="1" ht="17.100000000000001" hidden="1" customHeight="1" x14ac:dyDescent="0.25">
      <c r="B1566" s="524">
        <f>IF('KB Duct Parts'!$BL$14=2,'KB Duct Elbows'!Q8,0)</f>
        <v>0</v>
      </c>
      <c r="C1566" s="538" t="s">
        <v>1712</v>
      </c>
      <c r="D1566" s="506" t="str">
        <f t="shared" si="855"/>
        <v>12004.30SS</v>
      </c>
      <c r="E1566" s="524" t="s">
        <v>861</v>
      </c>
      <c r="F1566" s="508" t="str">
        <f t="shared" si="856"/>
        <v xml:space="preserve"> </v>
      </c>
      <c r="G1566" s="537" t="s">
        <v>789</v>
      </c>
      <c r="H1566" s="524" t="s">
        <v>923</v>
      </c>
      <c r="I1566" s="1035"/>
      <c r="J1566" s="1036"/>
      <c r="K1566" s="531" t="s">
        <v>882</v>
      </c>
      <c r="L1566" s="535"/>
      <c r="M1566" s="517" t="str">
        <f t="shared" si="834"/>
        <v>Y</v>
      </c>
      <c r="N1566" s="514">
        <f t="shared" si="857"/>
        <v>149.80000000000001</v>
      </c>
      <c r="O1566" s="514">
        <f t="shared" si="828"/>
        <v>0</v>
      </c>
      <c r="P1566" s="680">
        <f>'KB Duct Parts'!$AE$3</f>
        <v>0</v>
      </c>
      <c r="Q1566" s="681">
        <f t="shared" si="858"/>
        <v>0</v>
      </c>
      <c r="R1566" s="682">
        <f t="shared" si="859"/>
        <v>0</v>
      </c>
      <c r="S1566" s="716">
        <f t="shared" si="860"/>
        <v>0.35</v>
      </c>
      <c r="T1566" s="679">
        <f t="shared" si="861"/>
        <v>0</v>
      </c>
      <c r="U1566" s="679">
        <f t="shared" si="862"/>
        <v>0</v>
      </c>
      <c r="Y1566" s="120"/>
      <c r="AD1566" s="80"/>
      <c r="AE1566" s="75"/>
      <c r="AF1566" s="370"/>
      <c r="AG1566" s="375"/>
      <c r="AH1566" s="379"/>
      <c r="AI1566" s="383"/>
      <c r="AJ1566" s="388"/>
      <c r="AK1566" s="392"/>
      <c r="AL1566" s="388"/>
      <c r="AM1566" s="363">
        <f t="shared" si="853"/>
        <v>1</v>
      </c>
      <c r="AN1566" s="578">
        <v>149.80000000000001</v>
      </c>
      <c r="AO1566" s="78">
        <f t="shared" si="835"/>
        <v>0</v>
      </c>
      <c r="AP1566" s="78">
        <f t="shared" si="829"/>
        <v>0</v>
      </c>
      <c r="AQ1566" s="78">
        <f t="shared" si="830"/>
        <v>0</v>
      </c>
      <c r="AR1566" s="78">
        <f t="shared" si="831"/>
        <v>0</v>
      </c>
      <c r="AS1566" s="78">
        <f t="shared" si="832"/>
        <v>0</v>
      </c>
      <c r="AT1566" s="78">
        <f t="shared" si="833"/>
        <v>0</v>
      </c>
      <c r="AU1566" s="74" t="s">
        <v>717</v>
      </c>
      <c r="AV1566" s="115"/>
      <c r="AW1566" s="395"/>
      <c r="AX1566" s="395">
        <v>0</v>
      </c>
      <c r="AY1566" s="395">
        <v>0</v>
      </c>
      <c r="AZ1566" s="395">
        <v>0</v>
      </c>
      <c r="BA1566" s="395">
        <v>0</v>
      </c>
      <c r="BB1566" s="395">
        <v>0</v>
      </c>
      <c r="BC1566" s="395">
        <v>0</v>
      </c>
      <c r="BD1566" s="115"/>
      <c r="BE1566" s="115"/>
      <c r="BF1566" s="115"/>
      <c r="BG1566" s="115"/>
      <c r="BH1566" s="115"/>
      <c r="BI1566" s="115"/>
      <c r="BJ1566" s="115"/>
      <c r="BK1566" s="115"/>
      <c r="BQ1566" s="74" t="str">
        <f t="shared" si="836"/>
        <v xml:space="preserve"> </v>
      </c>
      <c r="BR1566" s="120" t="str">
        <f t="shared" si="837"/>
        <v xml:space="preserve"> </v>
      </c>
      <c r="BS1566" s="120" t="str">
        <f t="shared" si="838"/>
        <v xml:space="preserve"> </v>
      </c>
      <c r="BU1566" s="74" t="str">
        <f t="shared" si="839"/>
        <v xml:space="preserve"> </v>
      </c>
      <c r="BV1566" s="120" t="str">
        <f t="shared" si="840"/>
        <v xml:space="preserve"> </v>
      </c>
      <c r="BW1566" s="120" t="str">
        <f t="shared" si="841"/>
        <v xml:space="preserve">  </v>
      </c>
      <c r="BY1566" s="74" t="str">
        <f t="shared" si="842"/>
        <v xml:space="preserve"> </v>
      </c>
      <c r="BZ1566" s="120" t="str">
        <f t="shared" si="843"/>
        <v xml:space="preserve"> </v>
      </c>
      <c r="CA1566" s="120" t="str">
        <f t="shared" si="844"/>
        <v xml:space="preserve"> </v>
      </c>
      <c r="CC1566" s="115" t="str">
        <f t="shared" si="845"/>
        <v xml:space="preserve"> </v>
      </c>
      <c r="CD1566" s="120" t="str">
        <f t="shared" si="846"/>
        <v xml:space="preserve"> </v>
      </c>
      <c r="CE1566" s="417" t="str">
        <f t="shared" si="847"/>
        <v xml:space="preserve"> </v>
      </c>
      <c r="CF1566" s="115"/>
      <c r="CG1566" s="115" t="str">
        <f t="shared" si="848"/>
        <v xml:space="preserve"> </v>
      </c>
      <c r="CH1566" s="120" t="str">
        <f t="shared" si="849"/>
        <v xml:space="preserve"> </v>
      </c>
      <c r="CI1566" s="417" t="str">
        <f t="shared" si="850"/>
        <v xml:space="preserve"> </v>
      </c>
      <c r="CJ1566" s="115"/>
      <c r="CK1566" s="115" t="str">
        <f t="shared" si="851"/>
        <v xml:space="preserve"> </v>
      </c>
      <c r="CL1566" s="120" t="str">
        <f t="shared" si="852"/>
        <v xml:space="preserve"> </v>
      </c>
      <c r="CM1566" s="417" t="str">
        <f t="shared" si="854"/>
        <v xml:space="preserve"> </v>
      </c>
      <c r="IS1566" s="108">
        <v>46.6</v>
      </c>
    </row>
    <row r="1567" spans="2:253" s="74" customFormat="1" ht="17.100000000000001" hidden="1" customHeight="1" x14ac:dyDescent="0.25">
      <c r="B1567" s="524">
        <f>IF('KB Duct Parts'!$BL$14=2,'KB Duct Elbows'!Q9,0)</f>
        <v>0</v>
      </c>
      <c r="C1567" s="538" t="s">
        <v>1713</v>
      </c>
      <c r="D1567" s="506" t="str">
        <f t="shared" si="855"/>
        <v>12005.30SS</v>
      </c>
      <c r="E1567" s="524" t="s">
        <v>862</v>
      </c>
      <c r="F1567" s="508" t="str">
        <f t="shared" si="856"/>
        <v xml:space="preserve"> </v>
      </c>
      <c r="G1567" s="537" t="s">
        <v>789</v>
      </c>
      <c r="H1567" s="524" t="s">
        <v>923</v>
      </c>
      <c r="I1567" s="1035"/>
      <c r="J1567" s="1036"/>
      <c r="K1567" s="531" t="s">
        <v>882</v>
      </c>
      <c r="L1567" s="535"/>
      <c r="M1567" s="517" t="str">
        <f t="shared" si="834"/>
        <v>Y</v>
      </c>
      <c r="N1567" s="514">
        <f t="shared" si="857"/>
        <v>259.7</v>
      </c>
      <c r="O1567" s="514">
        <f t="shared" si="828"/>
        <v>0</v>
      </c>
      <c r="P1567" s="680">
        <f>'KB Duct Parts'!$AE$3</f>
        <v>0</v>
      </c>
      <c r="Q1567" s="681">
        <f t="shared" si="858"/>
        <v>0</v>
      </c>
      <c r="R1567" s="682">
        <f t="shared" si="859"/>
        <v>0</v>
      </c>
      <c r="S1567" s="716">
        <f t="shared" si="860"/>
        <v>0.35</v>
      </c>
      <c r="T1567" s="679">
        <f t="shared" si="861"/>
        <v>0</v>
      </c>
      <c r="U1567" s="679">
        <f t="shared" si="862"/>
        <v>0</v>
      </c>
      <c r="Y1567" s="120"/>
      <c r="AD1567" s="80"/>
      <c r="AE1567" s="75"/>
      <c r="AF1567" s="370"/>
      <c r="AG1567" s="375"/>
      <c r="AH1567" s="379"/>
      <c r="AI1567" s="383"/>
      <c r="AJ1567" s="388"/>
      <c r="AK1567" s="392"/>
      <c r="AL1567" s="388"/>
      <c r="AM1567" s="363">
        <f t="shared" si="853"/>
        <v>1</v>
      </c>
      <c r="AN1567" s="578">
        <v>259.7</v>
      </c>
      <c r="AO1567" s="78">
        <f t="shared" si="835"/>
        <v>0</v>
      </c>
      <c r="AP1567" s="78">
        <f t="shared" si="829"/>
        <v>0</v>
      </c>
      <c r="AQ1567" s="78">
        <f t="shared" si="830"/>
        <v>0</v>
      </c>
      <c r="AR1567" s="78">
        <f t="shared" si="831"/>
        <v>0</v>
      </c>
      <c r="AS1567" s="78">
        <f t="shared" si="832"/>
        <v>0</v>
      </c>
      <c r="AT1567" s="78">
        <f t="shared" si="833"/>
        <v>0</v>
      </c>
      <c r="AU1567" s="74" t="s">
        <v>717</v>
      </c>
      <c r="AV1567" s="115"/>
      <c r="AW1567" s="395"/>
      <c r="AX1567" s="395">
        <v>0</v>
      </c>
      <c r="AY1567" s="395">
        <v>0</v>
      </c>
      <c r="AZ1567" s="395">
        <v>0</v>
      </c>
      <c r="BA1567" s="395">
        <v>0</v>
      </c>
      <c r="BB1567" s="395">
        <v>0</v>
      </c>
      <c r="BC1567" s="395">
        <v>0</v>
      </c>
      <c r="BD1567" s="115"/>
      <c r="BE1567" s="115"/>
      <c r="BF1567" s="115"/>
      <c r="BG1567" s="115"/>
      <c r="BH1567" s="115"/>
      <c r="BI1567" s="115"/>
      <c r="BJ1567" s="115"/>
      <c r="BK1567" s="115"/>
      <c r="BQ1567" s="74" t="str">
        <f t="shared" si="836"/>
        <v xml:space="preserve"> </v>
      </c>
      <c r="BR1567" s="120" t="str">
        <f t="shared" si="837"/>
        <v xml:space="preserve"> </v>
      </c>
      <c r="BS1567" s="120" t="str">
        <f t="shared" si="838"/>
        <v xml:space="preserve"> </v>
      </c>
      <c r="BU1567" s="74" t="str">
        <f t="shared" si="839"/>
        <v xml:space="preserve"> </v>
      </c>
      <c r="BV1567" s="120" t="str">
        <f t="shared" si="840"/>
        <v xml:space="preserve"> </v>
      </c>
      <c r="BW1567" s="120" t="str">
        <f t="shared" si="841"/>
        <v xml:space="preserve">  </v>
      </c>
      <c r="BY1567" s="74" t="str">
        <f t="shared" si="842"/>
        <v xml:space="preserve"> </v>
      </c>
      <c r="BZ1567" s="120" t="str">
        <f t="shared" si="843"/>
        <v xml:space="preserve"> </v>
      </c>
      <c r="CA1567" s="120" t="str">
        <f t="shared" si="844"/>
        <v xml:space="preserve"> </v>
      </c>
      <c r="CC1567" s="115" t="str">
        <f t="shared" si="845"/>
        <v xml:space="preserve"> </v>
      </c>
      <c r="CD1567" s="120" t="str">
        <f t="shared" si="846"/>
        <v xml:space="preserve"> </v>
      </c>
      <c r="CE1567" s="417" t="str">
        <f t="shared" si="847"/>
        <v xml:space="preserve"> </v>
      </c>
      <c r="CF1567" s="115"/>
      <c r="CG1567" s="115" t="str">
        <f t="shared" si="848"/>
        <v xml:space="preserve"> </v>
      </c>
      <c r="CH1567" s="120" t="str">
        <f t="shared" si="849"/>
        <v xml:space="preserve"> </v>
      </c>
      <c r="CI1567" s="417" t="str">
        <f t="shared" si="850"/>
        <v xml:space="preserve"> </v>
      </c>
      <c r="CJ1567" s="115"/>
      <c r="CK1567" s="115" t="str">
        <f t="shared" si="851"/>
        <v xml:space="preserve"> </v>
      </c>
      <c r="CL1567" s="120" t="str">
        <f t="shared" si="852"/>
        <v xml:space="preserve"> </v>
      </c>
      <c r="CM1567" s="417" t="str">
        <f t="shared" si="854"/>
        <v xml:space="preserve"> </v>
      </c>
      <c r="IS1567" s="108">
        <v>87.9</v>
      </c>
    </row>
    <row r="1568" spans="2:253" s="74" customFormat="1" ht="17.100000000000001" hidden="1" customHeight="1" x14ac:dyDescent="0.25">
      <c r="B1568" s="524">
        <f>IF('KB Duct Parts'!$BL$14=2,'KB Duct Elbows'!Q10,0)</f>
        <v>0</v>
      </c>
      <c r="C1568" s="538" t="s">
        <v>1714</v>
      </c>
      <c r="D1568" s="506" t="str">
        <f t="shared" si="855"/>
        <v>12006.30SS</v>
      </c>
      <c r="E1568" s="524" t="s">
        <v>863</v>
      </c>
      <c r="F1568" s="508" t="str">
        <f t="shared" si="856"/>
        <v xml:space="preserve"> </v>
      </c>
      <c r="G1568" s="537" t="s">
        <v>789</v>
      </c>
      <c r="H1568" s="524" t="s">
        <v>923</v>
      </c>
      <c r="I1568" s="1035"/>
      <c r="J1568" s="1036"/>
      <c r="K1568" s="531" t="s">
        <v>882</v>
      </c>
      <c r="L1568" s="535"/>
      <c r="M1568" s="517" t="str">
        <f t="shared" si="834"/>
        <v>Y</v>
      </c>
      <c r="N1568" s="514">
        <f t="shared" si="857"/>
        <v>298.60000000000002</v>
      </c>
      <c r="O1568" s="514">
        <f t="shared" si="828"/>
        <v>0</v>
      </c>
      <c r="P1568" s="680">
        <f>'KB Duct Parts'!$AE$3</f>
        <v>0</v>
      </c>
      <c r="Q1568" s="681">
        <f t="shared" si="858"/>
        <v>0</v>
      </c>
      <c r="R1568" s="682">
        <f t="shared" si="859"/>
        <v>0</v>
      </c>
      <c r="S1568" s="716">
        <f t="shared" si="860"/>
        <v>0.35</v>
      </c>
      <c r="T1568" s="679">
        <f t="shared" si="861"/>
        <v>0</v>
      </c>
      <c r="U1568" s="679">
        <f t="shared" si="862"/>
        <v>0</v>
      </c>
      <c r="Y1568" s="120"/>
      <c r="AD1568" s="80"/>
      <c r="AE1568" s="75"/>
      <c r="AF1568" s="370"/>
      <c r="AG1568" s="375"/>
      <c r="AH1568" s="379"/>
      <c r="AI1568" s="383"/>
      <c r="AJ1568" s="388"/>
      <c r="AK1568" s="392"/>
      <c r="AL1568" s="388"/>
      <c r="AM1568" s="363">
        <f t="shared" si="853"/>
        <v>1</v>
      </c>
      <c r="AN1568" s="578">
        <v>298.60000000000002</v>
      </c>
      <c r="AO1568" s="78">
        <f t="shared" si="835"/>
        <v>0</v>
      </c>
      <c r="AP1568" s="78">
        <f t="shared" si="829"/>
        <v>0</v>
      </c>
      <c r="AQ1568" s="78">
        <f t="shared" si="830"/>
        <v>0</v>
      </c>
      <c r="AR1568" s="78">
        <f t="shared" si="831"/>
        <v>0</v>
      </c>
      <c r="AS1568" s="78">
        <f t="shared" si="832"/>
        <v>0</v>
      </c>
      <c r="AT1568" s="78">
        <f t="shared" si="833"/>
        <v>0</v>
      </c>
      <c r="AU1568" s="74" t="s">
        <v>717</v>
      </c>
      <c r="AV1568" s="115"/>
      <c r="AW1568" s="395"/>
      <c r="AX1568" s="395">
        <v>0</v>
      </c>
      <c r="AY1568" s="395">
        <v>0</v>
      </c>
      <c r="AZ1568" s="395">
        <v>0</v>
      </c>
      <c r="BA1568" s="395">
        <v>0</v>
      </c>
      <c r="BB1568" s="395">
        <v>0</v>
      </c>
      <c r="BC1568" s="395">
        <v>0</v>
      </c>
      <c r="BD1568" s="115"/>
      <c r="BE1568" s="115"/>
      <c r="BF1568" s="115"/>
      <c r="BG1568" s="115"/>
      <c r="BH1568" s="115"/>
      <c r="BI1568" s="115"/>
      <c r="BJ1568" s="115"/>
      <c r="BK1568" s="115"/>
      <c r="BQ1568" s="74" t="str">
        <f t="shared" si="836"/>
        <v xml:space="preserve"> </v>
      </c>
      <c r="BR1568" s="120" t="str">
        <f t="shared" si="837"/>
        <v xml:space="preserve"> </v>
      </c>
      <c r="BS1568" s="120" t="str">
        <f t="shared" si="838"/>
        <v xml:space="preserve"> </v>
      </c>
      <c r="BU1568" s="74" t="str">
        <f t="shared" si="839"/>
        <v xml:space="preserve"> </v>
      </c>
      <c r="BV1568" s="120" t="str">
        <f t="shared" si="840"/>
        <v xml:space="preserve"> </v>
      </c>
      <c r="BW1568" s="120" t="str">
        <f t="shared" si="841"/>
        <v xml:space="preserve">  </v>
      </c>
      <c r="BY1568" s="74" t="str">
        <f t="shared" si="842"/>
        <v xml:space="preserve"> </v>
      </c>
      <c r="BZ1568" s="120" t="str">
        <f t="shared" si="843"/>
        <v xml:space="preserve"> </v>
      </c>
      <c r="CA1568" s="120" t="str">
        <f t="shared" si="844"/>
        <v xml:space="preserve"> </v>
      </c>
      <c r="CC1568" s="115" t="str">
        <f t="shared" si="845"/>
        <v xml:space="preserve"> </v>
      </c>
      <c r="CD1568" s="120" t="str">
        <f t="shared" si="846"/>
        <v xml:space="preserve"> </v>
      </c>
      <c r="CE1568" s="417" t="str">
        <f t="shared" si="847"/>
        <v xml:space="preserve"> </v>
      </c>
      <c r="CF1568" s="115"/>
      <c r="CG1568" s="115" t="str">
        <f t="shared" si="848"/>
        <v xml:space="preserve"> </v>
      </c>
      <c r="CH1568" s="120" t="str">
        <f t="shared" si="849"/>
        <v xml:space="preserve"> </v>
      </c>
      <c r="CI1568" s="417" t="str">
        <f t="shared" si="850"/>
        <v xml:space="preserve"> </v>
      </c>
      <c r="CJ1568" s="115"/>
      <c r="CK1568" s="115" t="str">
        <f t="shared" si="851"/>
        <v xml:space="preserve"> </v>
      </c>
      <c r="CL1568" s="120" t="str">
        <f t="shared" si="852"/>
        <v xml:space="preserve"> </v>
      </c>
      <c r="CM1568" s="417" t="str">
        <f t="shared" si="854"/>
        <v xml:space="preserve"> </v>
      </c>
      <c r="IS1568" s="108">
        <v>159.80000000000001</v>
      </c>
    </row>
    <row r="1569" spans="2:253" s="74" customFormat="1" ht="17.100000000000001" hidden="1" customHeight="1" x14ac:dyDescent="0.25">
      <c r="B1569" s="524">
        <f>IF('KB Duct Parts'!$BL$14=2,'KB Duct Elbows'!Q12,0)</f>
        <v>0</v>
      </c>
      <c r="C1569" s="538" t="s">
        <v>674</v>
      </c>
      <c r="D1569" s="506" t="str">
        <f t="shared" si="855"/>
        <v>12408.35SS</v>
      </c>
      <c r="E1569" s="524" t="s">
        <v>865</v>
      </c>
      <c r="F1569" s="508" t="str">
        <f t="shared" si="856"/>
        <v xml:space="preserve"> </v>
      </c>
      <c r="G1569" s="537" t="s">
        <v>789</v>
      </c>
      <c r="H1569" s="524" t="s">
        <v>923</v>
      </c>
      <c r="I1569" s="1035"/>
      <c r="J1569" s="1036"/>
      <c r="K1569" s="531" t="s">
        <v>882</v>
      </c>
      <c r="L1569" s="535"/>
      <c r="M1569" s="517" t="str">
        <f t="shared" si="834"/>
        <v>Y</v>
      </c>
      <c r="N1569" s="514">
        <f t="shared" si="857"/>
        <v>493.3</v>
      </c>
      <c r="O1569" s="514">
        <f t="shared" ref="O1569:O1632" si="863">IF(B1569&gt;0,N1569*B1569,0)</f>
        <v>0</v>
      </c>
      <c r="P1569" s="680">
        <f>'KB Duct Parts'!$AE$3</f>
        <v>0</v>
      </c>
      <c r="Q1569" s="681">
        <f t="shared" si="858"/>
        <v>0</v>
      </c>
      <c r="R1569" s="682">
        <f t="shared" si="859"/>
        <v>0</v>
      </c>
      <c r="S1569" s="716">
        <f t="shared" si="860"/>
        <v>0.35</v>
      </c>
      <c r="T1569" s="679">
        <f t="shared" si="861"/>
        <v>0</v>
      </c>
      <c r="U1569" s="679">
        <f t="shared" si="862"/>
        <v>0</v>
      </c>
      <c r="Y1569" s="120"/>
      <c r="AD1569" s="80"/>
      <c r="AE1569" s="75"/>
      <c r="AF1569" s="370"/>
      <c r="AG1569" s="375"/>
      <c r="AH1569" s="379"/>
      <c r="AI1569" s="383"/>
      <c r="AJ1569" s="388"/>
      <c r="AK1569" s="392"/>
      <c r="AL1569" s="388"/>
      <c r="AM1569" s="363">
        <f t="shared" si="853"/>
        <v>1</v>
      </c>
      <c r="AN1569" s="578">
        <v>493.3</v>
      </c>
      <c r="AO1569" s="78">
        <f t="shared" si="835"/>
        <v>0</v>
      </c>
      <c r="AP1569" s="78">
        <f t="shared" ref="AP1569:AP1632" si="864">$AN1569*AY1569</f>
        <v>0</v>
      </c>
      <c r="AQ1569" s="78">
        <f t="shared" ref="AQ1569:AQ1632" si="865">$AN1569*AZ1569</f>
        <v>0</v>
      </c>
      <c r="AR1569" s="78">
        <f t="shared" ref="AR1569:AR1632" si="866">$AN1569*BA1569</f>
        <v>0</v>
      </c>
      <c r="AS1569" s="78">
        <f t="shared" ref="AS1569:AS1632" si="867">$AN1569*BB1569</f>
        <v>0</v>
      </c>
      <c r="AT1569" s="78">
        <f t="shared" ref="AT1569:AT1632" si="868">$AN1569*BC1569</f>
        <v>0</v>
      </c>
      <c r="AU1569" s="74" t="s">
        <v>717</v>
      </c>
      <c r="AV1569" s="115"/>
      <c r="AW1569" s="395"/>
      <c r="AX1569" s="395">
        <v>0</v>
      </c>
      <c r="AY1569" s="395">
        <v>0</v>
      </c>
      <c r="AZ1569" s="395">
        <v>0</v>
      </c>
      <c r="BA1569" s="395">
        <v>0</v>
      </c>
      <c r="BB1569" s="395">
        <v>0</v>
      </c>
      <c r="BC1569" s="395">
        <v>0</v>
      </c>
      <c r="BD1569" s="115"/>
      <c r="BE1569" s="115"/>
      <c r="BF1569" s="115"/>
      <c r="BG1569" s="115"/>
      <c r="BH1569" s="115"/>
      <c r="BI1569" s="115"/>
      <c r="BJ1569" s="115"/>
      <c r="BK1569" s="115"/>
      <c r="BQ1569" s="74" t="str">
        <f t="shared" si="836"/>
        <v xml:space="preserve"> </v>
      </c>
      <c r="BR1569" s="120" t="str">
        <f t="shared" si="837"/>
        <v xml:space="preserve"> </v>
      </c>
      <c r="BS1569" s="120" t="str">
        <f t="shared" si="838"/>
        <v xml:space="preserve"> </v>
      </c>
      <c r="BU1569" s="74" t="str">
        <f t="shared" si="839"/>
        <v xml:space="preserve"> </v>
      </c>
      <c r="BV1569" s="120" t="str">
        <f t="shared" si="840"/>
        <v xml:space="preserve"> </v>
      </c>
      <c r="BW1569" s="120" t="str">
        <f t="shared" si="841"/>
        <v xml:space="preserve">  </v>
      </c>
      <c r="BY1569" s="74" t="str">
        <f t="shared" si="842"/>
        <v xml:space="preserve"> </v>
      </c>
      <c r="BZ1569" s="120" t="str">
        <f t="shared" si="843"/>
        <v xml:space="preserve"> </v>
      </c>
      <c r="CA1569" s="120" t="str">
        <f t="shared" si="844"/>
        <v xml:space="preserve"> </v>
      </c>
      <c r="CC1569" s="115" t="str">
        <f t="shared" si="845"/>
        <v xml:space="preserve"> </v>
      </c>
      <c r="CD1569" s="120" t="str">
        <f t="shared" si="846"/>
        <v xml:space="preserve"> </v>
      </c>
      <c r="CE1569" s="417" t="str">
        <f t="shared" si="847"/>
        <v xml:space="preserve"> </v>
      </c>
      <c r="CF1569" s="115"/>
      <c r="CG1569" s="115" t="str">
        <f t="shared" si="848"/>
        <v xml:space="preserve"> </v>
      </c>
      <c r="CH1569" s="120" t="str">
        <f t="shared" si="849"/>
        <v xml:space="preserve"> </v>
      </c>
      <c r="CI1569" s="417" t="str">
        <f t="shared" si="850"/>
        <v xml:space="preserve"> </v>
      </c>
      <c r="CJ1569" s="115"/>
      <c r="CK1569" s="115" t="str">
        <f t="shared" si="851"/>
        <v xml:space="preserve"> </v>
      </c>
      <c r="CL1569" s="120" t="str">
        <f t="shared" si="852"/>
        <v xml:space="preserve"> </v>
      </c>
      <c r="CM1569" s="417" t="str">
        <f t="shared" si="854"/>
        <v xml:space="preserve"> </v>
      </c>
      <c r="IS1569" s="108">
        <v>159.80000000000001</v>
      </c>
    </row>
    <row r="1570" spans="2:253" s="74" customFormat="1" ht="17.100000000000001" hidden="1" customHeight="1" x14ac:dyDescent="0.25">
      <c r="B1570" s="524">
        <f>IF('KB Duct Parts'!$BL$14=2,'KB Duct Elbows'!AX11,0)</f>
        <v>0</v>
      </c>
      <c r="C1570" s="538" t="s">
        <v>1016</v>
      </c>
      <c r="D1570" s="506" t="str">
        <f t="shared" si="855"/>
        <v>12007.30SS</v>
      </c>
      <c r="E1570" s="524" t="s">
        <v>864</v>
      </c>
      <c r="F1570" s="508" t="str">
        <f t="shared" si="856"/>
        <v xml:space="preserve"> </v>
      </c>
      <c r="G1570" s="537" t="s">
        <v>790</v>
      </c>
      <c r="H1570" s="524" t="s">
        <v>923</v>
      </c>
      <c r="I1570" s="1035"/>
      <c r="J1570" s="1036"/>
      <c r="K1570" s="531" t="s">
        <v>882</v>
      </c>
      <c r="L1570" s="535"/>
      <c r="M1570" s="517" t="str">
        <f t="shared" ref="M1570:M1633" si="869">IF(AM1570=1,"Y",IF(AM1570&gt;1,"NR"," "))</f>
        <v>Y</v>
      </c>
      <c r="N1570" s="514">
        <f t="shared" si="857"/>
        <v>149.30000000000001</v>
      </c>
      <c r="O1570" s="514">
        <f t="shared" si="863"/>
        <v>0</v>
      </c>
      <c r="P1570" s="680">
        <f>'KB Duct Parts'!$AE$3</f>
        <v>0</v>
      </c>
      <c r="Q1570" s="681">
        <f t="shared" si="858"/>
        <v>0</v>
      </c>
      <c r="R1570" s="682">
        <f t="shared" si="859"/>
        <v>0</v>
      </c>
      <c r="S1570" s="716">
        <f t="shared" si="860"/>
        <v>0.35</v>
      </c>
      <c r="T1570" s="679">
        <f t="shared" si="861"/>
        <v>0</v>
      </c>
      <c r="U1570" s="679">
        <f t="shared" si="862"/>
        <v>0</v>
      </c>
      <c r="Y1570" s="120"/>
      <c r="AD1570" s="80"/>
      <c r="AE1570" s="75"/>
      <c r="AF1570" s="370"/>
      <c r="AG1570" s="375"/>
      <c r="AH1570" s="379"/>
      <c r="AI1570" s="383"/>
      <c r="AJ1570" s="388"/>
      <c r="AK1570" s="392"/>
      <c r="AL1570" s="388"/>
      <c r="AM1570" s="363">
        <f t="shared" si="853"/>
        <v>1</v>
      </c>
      <c r="AN1570" s="578">
        <v>149.30000000000001</v>
      </c>
      <c r="AO1570" s="78">
        <f t="shared" ref="AO1570:AO1633" si="870">$AN1570*AX1570</f>
        <v>0</v>
      </c>
      <c r="AP1570" s="78">
        <f t="shared" si="864"/>
        <v>0</v>
      </c>
      <c r="AQ1570" s="78">
        <f t="shared" si="865"/>
        <v>0</v>
      </c>
      <c r="AR1570" s="78">
        <f t="shared" si="866"/>
        <v>0</v>
      </c>
      <c r="AS1570" s="78">
        <f t="shared" si="867"/>
        <v>0</v>
      </c>
      <c r="AT1570" s="78">
        <f t="shared" si="868"/>
        <v>0</v>
      </c>
      <c r="AU1570" s="74" t="s">
        <v>717</v>
      </c>
      <c r="AV1570" s="115"/>
      <c r="AW1570" s="395"/>
      <c r="AX1570" s="395">
        <v>0</v>
      </c>
      <c r="AY1570" s="395">
        <v>0</v>
      </c>
      <c r="AZ1570" s="395">
        <v>0</v>
      </c>
      <c r="BA1570" s="395">
        <v>0</v>
      </c>
      <c r="BB1570" s="395">
        <v>0</v>
      </c>
      <c r="BC1570" s="395">
        <v>0</v>
      </c>
      <c r="BD1570" s="115"/>
      <c r="BE1570" s="115"/>
      <c r="BF1570" s="115"/>
      <c r="BG1570" s="115"/>
      <c r="BH1570" s="115"/>
      <c r="BI1570" s="115"/>
      <c r="BJ1570" s="115"/>
      <c r="BK1570" s="115"/>
      <c r="BQ1570" s="74" t="str">
        <f t="shared" ref="BQ1570:BQ1633" si="871">IF(AO1570&gt;0,D1570&amp;"-("&amp; AG1570&amp;")"," ")</f>
        <v xml:space="preserve"> </v>
      </c>
      <c r="BR1570" s="120" t="str">
        <f t="shared" ref="BR1570:BR1633" si="872">IF(AO1570&gt;0,$G1570," ")</f>
        <v xml:space="preserve"> </v>
      </c>
      <c r="BS1570" s="120" t="str">
        <f t="shared" ref="BS1570:BS1633" si="873">IF(AO1570&gt;0,AO1570," ")</f>
        <v xml:space="preserve"> </v>
      </c>
      <c r="BU1570" s="74" t="str">
        <f t="shared" ref="BU1570:BU1633" si="874">IF(AP1570&gt;0,D1570&amp;"-("&amp;AH1570&amp;")"," ")</f>
        <v xml:space="preserve"> </v>
      </c>
      <c r="BV1570" s="120" t="str">
        <f t="shared" ref="BV1570:BV1633" si="875">IF(AP1570&gt;0,$G1570," ")</f>
        <v xml:space="preserve"> </v>
      </c>
      <c r="BW1570" s="120" t="str">
        <f t="shared" ref="BW1570:BW1633" si="876">IF(AP1570&gt;0,AP1570,"  ")</f>
        <v xml:space="preserve">  </v>
      </c>
      <c r="BY1570" s="74" t="str">
        <f t="shared" ref="BY1570:BY1633" si="877">IF(AQ1570&gt;0,D1570&amp;"-("&amp;AI1570&amp;")"," ")</f>
        <v xml:space="preserve"> </v>
      </c>
      <c r="BZ1570" s="120" t="str">
        <f t="shared" ref="BZ1570:BZ1633" si="878">IF(AQ1570&gt;0,$G1570," ")</f>
        <v xml:space="preserve"> </v>
      </c>
      <c r="CA1570" s="120" t="str">
        <f t="shared" ref="CA1570:CA1633" si="879">IF(AQ1570&gt;0,AQ1570," ")</f>
        <v xml:space="preserve"> </v>
      </c>
      <c r="CC1570" s="115" t="str">
        <f t="shared" ref="CC1570:CC1633" si="880">IF(AR1570&gt;0,D1570&amp;"-("&amp;AJ1570&amp;")"," ")</f>
        <v xml:space="preserve"> </v>
      </c>
      <c r="CD1570" s="120" t="str">
        <f t="shared" ref="CD1570:CD1633" si="881">IF(AR1570&gt;0,$G1570," ")</f>
        <v xml:space="preserve"> </v>
      </c>
      <c r="CE1570" s="417" t="str">
        <f t="shared" ref="CE1570:CE1633" si="882">IF(AR1570&gt;0,AR1570," ")</f>
        <v xml:space="preserve"> </v>
      </c>
      <c r="CF1570" s="115"/>
      <c r="CG1570" s="115" t="str">
        <f t="shared" ref="CG1570:CG1633" si="883">IF(AS1570&gt;0,D1570&amp;"-("&amp;AK1570&amp;")"," ")</f>
        <v xml:space="preserve"> </v>
      </c>
      <c r="CH1570" s="120" t="str">
        <f t="shared" ref="CH1570:CH1633" si="884">IF(AS1570&gt;0,$G1570," ")</f>
        <v xml:space="preserve"> </v>
      </c>
      <c r="CI1570" s="417" t="str">
        <f t="shared" ref="CI1570:CI1633" si="885">IF(AS1570&gt;0,AS1570," ")</f>
        <v xml:space="preserve"> </v>
      </c>
      <c r="CJ1570" s="115"/>
      <c r="CK1570" s="115" t="str">
        <f t="shared" ref="CK1570:CK1633" si="886">IF(AT1570&gt;0,D1570&amp;"-"&amp;AL1570," ")</f>
        <v xml:space="preserve"> </v>
      </c>
      <c r="CL1570" s="120" t="str">
        <f t="shared" ref="CL1570:CL1633" si="887">IF(AT1570&gt;0,$G1570," ")</f>
        <v xml:space="preserve"> </v>
      </c>
      <c r="CM1570" s="417" t="str">
        <f t="shared" si="854"/>
        <v xml:space="preserve"> </v>
      </c>
      <c r="IS1570" s="108">
        <v>111</v>
      </c>
    </row>
    <row r="1571" spans="2:253" s="74" customFormat="1" ht="17.100000000000001" hidden="1" customHeight="1" x14ac:dyDescent="0.25">
      <c r="B1571" s="524">
        <f>IF('KB Duct Parts'!$BL$14=2,'KB Duct Elbows'!AX12,0)</f>
        <v>0</v>
      </c>
      <c r="C1571" s="538" t="s">
        <v>1017</v>
      </c>
      <c r="D1571" s="506" t="str">
        <f t="shared" si="855"/>
        <v>12008.30SS</v>
      </c>
      <c r="E1571" s="524" t="s">
        <v>865</v>
      </c>
      <c r="F1571" s="508" t="str">
        <f t="shared" si="856"/>
        <v xml:space="preserve"> </v>
      </c>
      <c r="G1571" s="537" t="s">
        <v>790</v>
      </c>
      <c r="H1571" s="524" t="s">
        <v>923</v>
      </c>
      <c r="I1571" s="1035"/>
      <c r="J1571" s="1036"/>
      <c r="K1571" s="531" t="s">
        <v>882</v>
      </c>
      <c r="L1571" s="535"/>
      <c r="M1571" s="517" t="str">
        <f t="shared" si="869"/>
        <v>Y</v>
      </c>
      <c r="N1571" s="514">
        <f t="shared" si="857"/>
        <v>150.5</v>
      </c>
      <c r="O1571" s="514">
        <f t="shared" si="863"/>
        <v>0</v>
      </c>
      <c r="P1571" s="680">
        <f>'KB Duct Parts'!$AE$3</f>
        <v>0</v>
      </c>
      <c r="Q1571" s="681">
        <f t="shared" si="858"/>
        <v>0</v>
      </c>
      <c r="R1571" s="682">
        <f t="shared" si="859"/>
        <v>0</v>
      </c>
      <c r="S1571" s="716">
        <f t="shared" si="860"/>
        <v>0.35</v>
      </c>
      <c r="T1571" s="679">
        <f t="shared" si="861"/>
        <v>0</v>
      </c>
      <c r="U1571" s="679">
        <f t="shared" si="862"/>
        <v>0</v>
      </c>
      <c r="Y1571" s="120"/>
      <c r="AD1571" s="80"/>
      <c r="AE1571" s="75"/>
      <c r="AF1571" s="370"/>
      <c r="AG1571" s="375"/>
      <c r="AH1571" s="379"/>
      <c r="AI1571" s="383"/>
      <c r="AJ1571" s="388"/>
      <c r="AK1571" s="392"/>
      <c r="AL1571" s="388"/>
      <c r="AM1571" s="363">
        <f t="shared" ref="AM1571:AM1634" si="888">IF(L1571=AF1571,1,IF(L1571=AG1571,2,IF(L1571=AH1571,3,IF(L1571=AI1571,4,IF(L1571=AJ1571,5,IF(L1571=AK1571,6,IF(L1571=AL1571,7,0)))))))</f>
        <v>1</v>
      </c>
      <c r="AN1571" s="578">
        <v>150.5</v>
      </c>
      <c r="AO1571" s="78">
        <f t="shared" si="870"/>
        <v>0</v>
      </c>
      <c r="AP1571" s="78">
        <f t="shared" si="864"/>
        <v>0</v>
      </c>
      <c r="AQ1571" s="78">
        <f t="shared" si="865"/>
        <v>0</v>
      </c>
      <c r="AR1571" s="78">
        <f t="shared" si="866"/>
        <v>0</v>
      </c>
      <c r="AS1571" s="78">
        <f t="shared" si="867"/>
        <v>0</v>
      </c>
      <c r="AT1571" s="78">
        <f t="shared" si="868"/>
        <v>0</v>
      </c>
      <c r="AU1571" s="74" t="s">
        <v>717</v>
      </c>
      <c r="AV1571" s="115"/>
      <c r="AW1571" s="395"/>
      <c r="AX1571" s="395">
        <v>0</v>
      </c>
      <c r="AY1571" s="395">
        <v>0</v>
      </c>
      <c r="AZ1571" s="395">
        <v>0</v>
      </c>
      <c r="BA1571" s="395">
        <v>0</v>
      </c>
      <c r="BB1571" s="395">
        <v>0</v>
      </c>
      <c r="BC1571" s="395">
        <v>0</v>
      </c>
      <c r="BD1571" s="115"/>
      <c r="BE1571" s="115"/>
      <c r="BF1571" s="115"/>
      <c r="BG1571" s="115"/>
      <c r="BH1571" s="115"/>
      <c r="BI1571" s="115"/>
      <c r="BJ1571" s="115"/>
      <c r="BK1571" s="115"/>
      <c r="BQ1571" s="74" t="str">
        <f t="shared" si="871"/>
        <v xml:space="preserve"> </v>
      </c>
      <c r="BR1571" s="120" t="str">
        <f t="shared" si="872"/>
        <v xml:space="preserve"> </v>
      </c>
      <c r="BS1571" s="120" t="str">
        <f t="shared" si="873"/>
        <v xml:space="preserve"> </v>
      </c>
      <c r="BU1571" s="74" t="str">
        <f t="shared" si="874"/>
        <v xml:space="preserve"> </v>
      </c>
      <c r="BV1571" s="120" t="str">
        <f t="shared" si="875"/>
        <v xml:space="preserve"> </v>
      </c>
      <c r="BW1571" s="120" t="str">
        <f t="shared" si="876"/>
        <v xml:space="preserve">  </v>
      </c>
      <c r="BY1571" s="74" t="str">
        <f t="shared" si="877"/>
        <v xml:space="preserve"> </v>
      </c>
      <c r="BZ1571" s="120" t="str">
        <f t="shared" si="878"/>
        <v xml:space="preserve"> </v>
      </c>
      <c r="CA1571" s="120" t="str">
        <f t="shared" si="879"/>
        <v xml:space="preserve"> </v>
      </c>
      <c r="CC1571" s="115" t="str">
        <f t="shared" si="880"/>
        <v xml:space="preserve"> </v>
      </c>
      <c r="CD1571" s="120" t="str">
        <f t="shared" si="881"/>
        <v xml:space="preserve"> </v>
      </c>
      <c r="CE1571" s="417" t="str">
        <f t="shared" si="882"/>
        <v xml:space="preserve"> </v>
      </c>
      <c r="CF1571" s="115"/>
      <c r="CG1571" s="115" t="str">
        <f t="shared" si="883"/>
        <v xml:space="preserve"> </v>
      </c>
      <c r="CH1571" s="120" t="str">
        <f t="shared" si="884"/>
        <v xml:space="preserve"> </v>
      </c>
      <c r="CI1571" s="417" t="str">
        <f t="shared" si="885"/>
        <v xml:space="preserve"> </v>
      </c>
      <c r="CJ1571" s="115"/>
      <c r="CK1571" s="115" t="str">
        <f t="shared" si="886"/>
        <v xml:space="preserve"> </v>
      </c>
      <c r="CL1571" s="120" t="str">
        <f t="shared" si="887"/>
        <v xml:space="preserve"> </v>
      </c>
      <c r="CM1571" s="417" t="str">
        <f t="shared" si="854"/>
        <v xml:space="preserve"> </v>
      </c>
      <c r="IS1571" s="108">
        <v>112</v>
      </c>
    </row>
    <row r="1572" spans="2:253" s="74" customFormat="1" ht="17.100000000000001" hidden="1" customHeight="1" x14ac:dyDescent="0.25">
      <c r="B1572" s="524">
        <f>IF('KB Duct Parts'!$BL$14=2,'KB Duct Elbows'!AX13,0)</f>
        <v>0</v>
      </c>
      <c r="C1572" s="538" t="s">
        <v>1018</v>
      </c>
      <c r="D1572" s="506" t="str">
        <f t="shared" si="855"/>
        <v>12009.30SS</v>
      </c>
      <c r="E1572" s="524" t="s">
        <v>866</v>
      </c>
      <c r="F1572" s="508" t="str">
        <f t="shared" si="856"/>
        <v xml:space="preserve"> </v>
      </c>
      <c r="G1572" s="537" t="s">
        <v>790</v>
      </c>
      <c r="H1572" s="524" t="s">
        <v>923</v>
      </c>
      <c r="I1572" s="1035"/>
      <c r="J1572" s="1036"/>
      <c r="K1572" s="531" t="s">
        <v>882</v>
      </c>
      <c r="L1572" s="535"/>
      <c r="M1572" s="517" t="str">
        <f t="shared" si="869"/>
        <v>Y</v>
      </c>
      <c r="N1572" s="514">
        <f t="shared" si="857"/>
        <v>155.9</v>
      </c>
      <c r="O1572" s="514">
        <f t="shared" si="863"/>
        <v>0</v>
      </c>
      <c r="P1572" s="680">
        <f>'KB Duct Parts'!$AE$3</f>
        <v>0</v>
      </c>
      <c r="Q1572" s="681">
        <f t="shared" si="858"/>
        <v>0</v>
      </c>
      <c r="R1572" s="682">
        <f t="shared" si="859"/>
        <v>0</v>
      </c>
      <c r="S1572" s="716">
        <f t="shared" si="860"/>
        <v>0.35</v>
      </c>
      <c r="T1572" s="679">
        <f t="shared" si="861"/>
        <v>0</v>
      </c>
      <c r="U1572" s="679">
        <f t="shared" si="862"/>
        <v>0</v>
      </c>
      <c r="Y1572" s="120"/>
      <c r="AD1572" s="80"/>
      <c r="AE1572" s="75"/>
      <c r="AF1572" s="370"/>
      <c r="AG1572" s="375"/>
      <c r="AH1572" s="379"/>
      <c r="AI1572" s="383"/>
      <c r="AJ1572" s="388"/>
      <c r="AK1572" s="392"/>
      <c r="AL1572" s="388"/>
      <c r="AM1572" s="363">
        <f t="shared" si="888"/>
        <v>1</v>
      </c>
      <c r="AN1572" s="578">
        <v>155.9</v>
      </c>
      <c r="AO1572" s="78">
        <f t="shared" si="870"/>
        <v>0</v>
      </c>
      <c r="AP1572" s="78">
        <f t="shared" si="864"/>
        <v>0</v>
      </c>
      <c r="AQ1572" s="78">
        <f t="shared" si="865"/>
        <v>0</v>
      </c>
      <c r="AR1572" s="78">
        <f t="shared" si="866"/>
        <v>0</v>
      </c>
      <c r="AS1572" s="78">
        <f t="shared" si="867"/>
        <v>0</v>
      </c>
      <c r="AT1572" s="78">
        <f t="shared" si="868"/>
        <v>0</v>
      </c>
      <c r="AU1572" s="74" t="s">
        <v>717</v>
      </c>
      <c r="AV1572" s="115"/>
      <c r="AW1572" s="395"/>
      <c r="AX1572" s="395">
        <v>0</v>
      </c>
      <c r="AY1572" s="395">
        <v>0</v>
      </c>
      <c r="AZ1572" s="395">
        <v>0</v>
      </c>
      <c r="BA1572" s="395">
        <v>0</v>
      </c>
      <c r="BB1572" s="395">
        <v>0</v>
      </c>
      <c r="BC1572" s="395">
        <v>0</v>
      </c>
      <c r="BD1572" s="115"/>
      <c r="BE1572" s="115"/>
      <c r="BF1572" s="115"/>
      <c r="BG1572" s="115"/>
      <c r="BH1572" s="115"/>
      <c r="BI1572" s="115"/>
      <c r="BJ1572" s="115"/>
      <c r="BK1572" s="115"/>
      <c r="BQ1572" s="74" t="str">
        <f t="shared" si="871"/>
        <v xml:space="preserve"> </v>
      </c>
      <c r="BR1572" s="120" t="str">
        <f t="shared" si="872"/>
        <v xml:space="preserve"> </v>
      </c>
      <c r="BS1572" s="120" t="str">
        <f t="shared" si="873"/>
        <v xml:space="preserve"> </v>
      </c>
      <c r="BU1572" s="74" t="str">
        <f t="shared" si="874"/>
        <v xml:space="preserve"> </v>
      </c>
      <c r="BV1572" s="120" t="str">
        <f t="shared" si="875"/>
        <v xml:space="preserve"> </v>
      </c>
      <c r="BW1572" s="120" t="str">
        <f t="shared" si="876"/>
        <v xml:space="preserve">  </v>
      </c>
      <c r="BY1572" s="74" t="str">
        <f t="shared" si="877"/>
        <v xml:space="preserve"> </v>
      </c>
      <c r="BZ1572" s="120" t="str">
        <f t="shared" si="878"/>
        <v xml:space="preserve"> </v>
      </c>
      <c r="CA1572" s="120" t="str">
        <f t="shared" si="879"/>
        <v xml:space="preserve"> </v>
      </c>
      <c r="CC1572" s="115" t="str">
        <f t="shared" si="880"/>
        <v xml:space="preserve"> </v>
      </c>
      <c r="CD1572" s="120" t="str">
        <f t="shared" si="881"/>
        <v xml:space="preserve"> </v>
      </c>
      <c r="CE1572" s="417" t="str">
        <f t="shared" si="882"/>
        <v xml:space="preserve"> </v>
      </c>
      <c r="CF1572" s="115"/>
      <c r="CG1572" s="115" t="str">
        <f t="shared" si="883"/>
        <v xml:space="preserve"> </v>
      </c>
      <c r="CH1572" s="120" t="str">
        <f t="shared" si="884"/>
        <v xml:space="preserve"> </v>
      </c>
      <c r="CI1572" s="417" t="str">
        <f t="shared" si="885"/>
        <v xml:space="preserve"> </v>
      </c>
      <c r="CJ1572" s="115"/>
      <c r="CK1572" s="115" t="str">
        <f t="shared" si="886"/>
        <v xml:space="preserve"> </v>
      </c>
      <c r="CL1572" s="120" t="str">
        <f t="shared" si="887"/>
        <v xml:space="preserve"> </v>
      </c>
      <c r="CM1572" s="417" t="str">
        <f t="shared" si="854"/>
        <v xml:space="preserve"> </v>
      </c>
      <c r="IS1572" s="108">
        <v>116</v>
      </c>
    </row>
    <row r="1573" spans="2:253" s="74" customFormat="1" ht="17.100000000000001" hidden="1" customHeight="1" x14ac:dyDescent="0.25">
      <c r="B1573" s="524">
        <f>IF('KB Duct Parts'!$BL$14=2,'KB Duct Elbows'!AX14,0)</f>
        <v>0</v>
      </c>
      <c r="C1573" s="538" t="s">
        <v>1019</v>
      </c>
      <c r="D1573" s="506" t="str">
        <f t="shared" si="855"/>
        <v>12010.30SS</v>
      </c>
      <c r="E1573" s="524" t="s">
        <v>867</v>
      </c>
      <c r="F1573" s="508" t="str">
        <f t="shared" si="856"/>
        <v xml:space="preserve"> </v>
      </c>
      <c r="G1573" s="537" t="s">
        <v>790</v>
      </c>
      <c r="H1573" s="524" t="s">
        <v>923</v>
      </c>
      <c r="I1573" s="1035"/>
      <c r="J1573" s="1036"/>
      <c r="K1573" s="531" t="s">
        <v>882</v>
      </c>
      <c r="L1573" s="535"/>
      <c r="M1573" s="517" t="str">
        <f t="shared" si="869"/>
        <v>Y</v>
      </c>
      <c r="N1573" s="514">
        <f t="shared" si="857"/>
        <v>164</v>
      </c>
      <c r="O1573" s="514">
        <f t="shared" si="863"/>
        <v>0</v>
      </c>
      <c r="P1573" s="680">
        <f>'KB Duct Parts'!$AE$3</f>
        <v>0</v>
      </c>
      <c r="Q1573" s="681">
        <f t="shared" si="858"/>
        <v>0</v>
      </c>
      <c r="R1573" s="682">
        <f t="shared" si="859"/>
        <v>0</v>
      </c>
      <c r="S1573" s="716">
        <f t="shared" si="860"/>
        <v>0.35</v>
      </c>
      <c r="T1573" s="679">
        <f t="shared" si="861"/>
        <v>0</v>
      </c>
      <c r="U1573" s="679">
        <f t="shared" si="862"/>
        <v>0</v>
      </c>
      <c r="Y1573" s="120"/>
      <c r="AD1573" s="80"/>
      <c r="AE1573" s="76"/>
      <c r="AF1573" s="370"/>
      <c r="AG1573" s="375"/>
      <c r="AH1573" s="379"/>
      <c r="AI1573" s="383"/>
      <c r="AJ1573" s="388"/>
      <c r="AK1573" s="392"/>
      <c r="AL1573" s="388"/>
      <c r="AM1573" s="363">
        <f t="shared" si="888"/>
        <v>1</v>
      </c>
      <c r="AN1573" s="578">
        <v>164</v>
      </c>
      <c r="AO1573" s="78">
        <f t="shared" si="870"/>
        <v>0</v>
      </c>
      <c r="AP1573" s="78">
        <f t="shared" si="864"/>
        <v>0</v>
      </c>
      <c r="AQ1573" s="78">
        <f t="shared" si="865"/>
        <v>0</v>
      </c>
      <c r="AR1573" s="78">
        <f t="shared" si="866"/>
        <v>0</v>
      </c>
      <c r="AS1573" s="78">
        <f t="shared" si="867"/>
        <v>0</v>
      </c>
      <c r="AT1573" s="78">
        <f t="shared" si="868"/>
        <v>0</v>
      </c>
      <c r="AU1573" s="74" t="s">
        <v>717</v>
      </c>
      <c r="AV1573" s="115"/>
      <c r="AW1573" s="395"/>
      <c r="AX1573" s="395">
        <v>0</v>
      </c>
      <c r="AY1573" s="395">
        <v>0</v>
      </c>
      <c r="AZ1573" s="395">
        <v>0</v>
      </c>
      <c r="BA1573" s="395">
        <v>0</v>
      </c>
      <c r="BB1573" s="395">
        <v>0</v>
      </c>
      <c r="BC1573" s="395">
        <v>0</v>
      </c>
      <c r="BD1573" s="115"/>
      <c r="BE1573" s="115"/>
      <c r="BF1573" s="115"/>
      <c r="BG1573" s="115"/>
      <c r="BH1573" s="115"/>
      <c r="BI1573" s="115"/>
      <c r="BJ1573" s="115"/>
      <c r="BK1573" s="115"/>
      <c r="BQ1573" s="74" t="str">
        <f t="shared" si="871"/>
        <v xml:space="preserve"> </v>
      </c>
      <c r="BR1573" s="120" t="str">
        <f t="shared" si="872"/>
        <v xml:space="preserve"> </v>
      </c>
      <c r="BS1573" s="120" t="str">
        <f t="shared" si="873"/>
        <v xml:space="preserve"> </v>
      </c>
      <c r="BU1573" s="74" t="str">
        <f t="shared" si="874"/>
        <v xml:space="preserve"> </v>
      </c>
      <c r="BV1573" s="120" t="str">
        <f t="shared" si="875"/>
        <v xml:space="preserve"> </v>
      </c>
      <c r="BW1573" s="120" t="str">
        <f t="shared" si="876"/>
        <v xml:space="preserve">  </v>
      </c>
      <c r="BY1573" s="74" t="str">
        <f t="shared" si="877"/>
        <v xml:space="preserve"> </v>
      </c>
      <c r="BZ1573" s="120" t="str">
        <f t="shared" si="878"/>
        <v xml:space="preserve"> </v>
      </c>
      <c r="CA1573" s="120" t="str">
        <f t="shared" si="879"/>
        <v xml:space="preserve"> </v>
      </c>
      <c r="CC1573" s="115" t="str">
        <f t="shared" si="880"/>
        <v xml:space="preserve"> </v>
      </c>
      <c r="CD1573" s="120" t="str">
        <f t="shared" si="881"/>
        <v xml:space="preserve"> </v>
      </c>
      <c r="CE1573" s="417" t="str">
        <f t="shared" si="882"/>
        <v xml:space="preserve"> </v>
      </c>
      <c r="CF1573" s="115"/>
      <c r="CG1573" s="115" t="str">
        <f t="shared" si="883"/>
        <v xml:space="preserve"> </v>
      </c>
      <c r="CH1573" s="120" t="str">
        <f t="shared" si="884"/>
        <v xml:space="preserve"> </v>
      </c>
      <c r="CI1573" s="417" t="str">
        <f t="shared" si="885"/>
        <v xml:space="preserve"> </v>
      </c>
      <c r="CJ1573" s="115"/>
      <c r="CK1573" s="115" t="str">
        <f t="shared" si="886"/>
        <v xml:space="preserve"> </v>
      </c>
      <c r="CL1573" s="120" t="str">
        <f t="shared" si="887"/>
        <v xml:space="preserve"> </v>
      </c>
      <c r="CM1573" s="417" t="str">
        <f t="shared" si="854"/>
        <v xml:space="preserve"> </v>
      </c>
      <c r="IS1573" s="108">
        <v>122</v>
      </c>
    </row>
    <row r="1574" spans="2:253" s="74" customFormat="1" ht="17.100000000000001" hidden="1" customHeight="1" x14ac:dyDescent="0.25">
      <c r="B1574" s="524">
        <f>IF('KB Duct Parts'!$BL$14=2,'KB Duct Elbows'!AX15,0)</f>
        <v>0</v>
      </c>
      <c r="C1574" s="538" t="s">
        <v>1020</v>
      </c>
      <c r="D1574" s="506" t="str">
        <f t="shared" si="855"/>
        <v>12011.30SS</v>
      </c>
      <c r="E1574" s="524" t="s">
        <v>868</v>
      </c>
      <c r="F1574" s="508" t="str">
        <f t="shared" si="856"/>
        <v xml:space="preserve"> </v>
      </c>
      <c r="G1574" s="537" t="s">
        <v>790</v>
      </c>
      <c r="H1574" s="524" t="s">
        <v>923</v>
      </c>
      <c r="I1574" s="1035"/>
      <c r="J1574" s="1036"/>
      <c r="K1574" s="531" t="s">
        <v>882</v>
      </c>
      <c r="L1574" s="535"/>
      <c r="M1574" s="517" t="str">
        <f t="shared" si="869"/>
        <v>Y</v>
      </c>
      <c r="N1574" s="514">
        <f t="shared" si="857"/>
        <v>183.8</v>
      </c>
      <c r="O1574" s="514">
        <f t="shared" si="863"/>
        <v>0</v>
      </c>
      <c r="P1574" s="680">
        <f>'KB Duct Parts'!$AE$3</f>
        <v>0</v>
      </c>
      <c r="Q1574" s="681">
        <f t="shared" si="858"/>
        <v>0</v>
      </c>
      <c r="R1574" s="682">
        <f t="shared" si="859"/>
        <v>0</v>
      </c>
      <c r="S1574" s="716">
        <f t="shared" si="860"/>
        <v>0.35</v>
      </c>
      <c r="T1574" s="679">
        <f t="shared" si="861"/>
        <v>0</v>
      </c>
      <c r="U1574" s="679">
        <f t="shared" si="862"/>
        <v>0</v>
      </c>
      <c r="Y1574" s="120"/>
      <c r="AD1574" s="80"/>
      <c r="AE1574" s="75"/>
      <c r="AF1574" s="370"/>
      <c r="AG1574" s="375"/>
      <c r="AH1574" s="379"/>
      <c r="AI1574" s="383"/>
      <c r="AJ1574" s="388"/>
      <c r="AK1574" s="392"/>
      <c r="AL1574" s="388"/>
      <c r="AM1574" s="363">
        <f t="shared" si="888"/>
        <v>1</v>
      </c>
      <c r="AN1574" s="578">
        <v>183.8</v>
      </c>
      <c r="AO1574" s="78">
        <f t="shared" si="870"/>
        <v>0</v>
      </c>
      <c r="AP1574" s="78">
        <f t="shared" si="864"/>
        <v>0</v>
      </c>
      <c r="AQ1574" s="78">
        <f t="shared" si="865"/>
        <v>0</v>
      </c>
      <c r="AR1574" s="78">
        <f t="shared" si="866"/>
        <v>0</v>
      </c>
      <c r="AS1574" s="78">
        <f t="shared" si="867"/>
        <v>0</v>
      </c>
      <c r="AT1574" s="78">
        <f t="shared" si="868"/>
        <v>0</v>
      </c>
      <c r="AU1574" s="74" t="s">
        <v>717</v>
      </c>
      <c r="AV1574" s="115"/>
      <c r="AW1574" s="395"/>
      <c r="AX1574" s="395">
        <v>0</v>
      </c>
      <c r="AY1574" s="395">
        <v>0</v>
      </c>
      <c r="AZ1574" s="395">
        <v>0</v>
      </c>
      <c r="BA1574" s="395">
        <v>0</v>
      </c>
      <c r="BB1574" s="395">
        <v>0</v>
      </c>
      <c r="BC1574" s="395">
        <v>0</v>
      </c>
      <c r="BD1574" s="115"/>
      <c r="BE1574" s="115"/>
      <c r="BF1574" s="115"/>
      <c r="BG1574" s="115"/>
      <c r="BH1574" s="115"/>
      <c r="BI1574" s="115"/>
      <c r="BJ1574" s="115"/>
      <c r="BK1574" s="115"/>
      <c r="BQ1574" s="74" t="str">
        <f t="shared" si="871"/>
        <v xml:space="preserve"> </v>
      </c>
      <c r="BR1574" s="120" t="str">
        <f t="shared" si="872"/>
        <v xml:space="preserve"> </v>
      </c>
      <c r="BS1574" s="120" t="str">
        <f t="shared" si="873"/>
        <v xml:space="preserve"> </v>
      </c>
      <c r="BU1574" s="74" t="str">
        <f t="shared" si="874"/>
        <v xml:space="preserve"> </v>
      </c>
      <c r="BV1574" s="120" t="str">
        <f t="shared" si="875"/>
        <v xml:space="preserve"> </v>
      </c>
      <c r="BW1574" s="120" t="str">
        <f t="shared" si="876"/>
        <v xml:space="preserve">  </v>
      </c>
      <c r="BY1574" s="74" t="str">
        <f t="shared" si="877"/>
        <v xml:space="preserve"> </v>
      </c>
      <c r="BZ1574" s="120" t="str">
        <f t="shared" si="878"/>
        <v xml:space="preserve"> </v>
      </c>
      <c r="CA1574" s="120" t="str">
        <f t="shared" si="879"/>
        <v xml:space="preserve"> </v>
      </c>
      <c r="CC1574" s="115" t="str">
        <f t="shared" si="880"/>
        <v xml:space="preserve"> </v>
      </c>
      <c r="CD1574" s="120" t="str">
        <f t="shared" si="881"/>
        <v xml:space="preserve"> </v>
      </c>
      <c r="CE1574" s="417" t="str">
        <f t="shared" si="882"/>
        <v xml:space="preserve"> </v>
      </c>
      <c r="CF1574" s="115"/>
      <c r="CG1574" s="115" t="str">
        <f t="shared" si="883"/>
        <v xml:space="preserve"> </v>
      </c>
      <c r="CH1574" s="120" t="str">
        <f t="shared" si="884"/>
        <v xml:space="preserve"> </v>
      </c>
      <c r="CI1574" s="417" t="str">
        <f t="shared" si="885"/>
        <v xml:space="preserve"> </v>
      </c>
      <c r="CJ1574" s="115"/>
      <c r="CK1574" s="115" t="str">
        <f t="shared" si="886"/>
        <v xml:space="preserve"> </v>
      </c>
      <c r="CL1574" s="120" t="str">
        <f t="shared" si="887"/>
        <v xml:space="preserve"> </v>
      </c>
      <c r="CM1574" s="417" t="str">
        <f t="shared" si="854"/>
        <v xml:space="preserve"> </v>
      </c>
      <c r="IS1574" s="108">
        <v>144</v>
      </c>
    </row>
    <row r="1575" spans="2:253" s="74" customFormat="1" ht="17.100000000000001" hidden="1" customHeight="1" x14ac:dyDescent="0.25">
      <c r="B1575" s="524">
        <f>IF('KB Duct Parts'!$BL$14=2,'KB Duct Elbows'!AX16,0)</f>
        <v>0</v>
      </c>
      <c r="C1575" s="538" t="s">
        <v>1021</v>
      </c>
      <c r="D1575" s="506" t="str">
        <f t="shared" si="855"/>
        <v>12012.30SS</v>
      </c>
      <c r="E1575" s="524" t="s">
        <v>869</v>
      </c>
      <c r="F1575" s="508" t="str">
        <f t="shared" si="856"/>
        <v xml:space="preserve"> </v>
      </c>
      <c r="G1575" s="537" t="s">
        <v>790</v>
      </c>
      <c r="H1575" s="524" t="s">
        <v>923</v>
      </c>
      <c r="I1575" s="1035"/>
      <c r="J1575" s="1036"/>
      <c r="K1575" s="531" t="s">
        <v>882</v>
      </c>
      <c r="L1575" s="535"/>
      <c r="M1575" s="517" t="str">
        <f t="shared" si="869"/>
        <v>Y</v>
      </c>
      <c r="N1575" s="514">
        <f t="shared" si="857"/>
        <v>193.7</v>
      </c>
      <c r="O1575" s="514">
        <f t="shared" si="863"/>
        <v>0</v>
      </c>
      <c r="P1575" s="680">
        <f>'KB Duct Parts'!$AE$3</f>
        <v>0</v>
      </c>
      <c r="Q1575" s="681">
        <f t="shared" si="858"/>
        <v>0</v>
      </c>
      <c r="R1575" s="682">
        <f t="shared" si="859"/>
        <v>0</v>
      </c>
      <c r="S1575" s="716">
        <f t="shared" si="860"/>
        <v>0.35</v>
      </c>
      <c r="T1575" s="679">
        <f t="shared" si="861"/>
        <v>0</v>
      </c>
      <c r="U1575" s="679">
        <f t="shared" si="862"/>
        <v>0</v>
      </c>
      <c r="Y1575" s="120"/>
      <c r="AD1575" s="80"/>
      <c r="AE1575" s="76"/>
      <c r="AF1575" s="370"/>
      <c r="AG1575" s="375"/>
      <c r="AH1575" s="379"/>
      <c r="AI1575" s="383"/>
      <c r="AJ1575" s="388"/>
      <c r="AK1575" s="392"/>
      <c r="AL1575" s="388"/>
      <c r="AM1575" s="363">
        <f t="shared" si="888"/>
        <v>1</v>
      </c>
      <c r="AN1575" s="578">
        <v>193.7</v>
      </c>
      <c r="AO1575" s="78">
        <f t="shared" si="870"/>
        <v>0</v>
      </c>
      <c r="AP1575" s="78">
        <f t="shared" si="864"/>
        <v>0</v>
      </c>
      <c r="AQ1575" s="78">
        <f t="shared" si="865"/>
        <v>0</v>
      </c>
      <c r="AR1575" s="78">
        <f t="shared" si="866"/>
        <v>0</v>
      </c>
      <c r="AS1575" s="78">
        <f t="shared" si="867"/>
        <v>0</v>
      </c>
      <c r="AT1575" s="78">
        <f t="shared" si="868"/>
        <v>0</v>
      </c>
      <c r="AU1575" s="74" t="s">
        <v>717</v>
      </c>
      <c r="AV1575" s="115"/>
      <c r="AW1575" s="395"/>
      <c r="AX1575" s="395">
        <v>0</v>
      </c>
      <c r="AY1575" s="395">
        <v>0</v>
      </c>
      <c r="AZ1575" s="395">
        <v>0</v>
      </c>
      <c r="BA1575" s="395">
        <v>0</v>
      </c>
      <c r="BB1575" s="395">
        <v>0</v>
      </c>
      <c r="BC1575" s="395">
        <v>0</v>
      </c>
      <c r="BD1575" s="115"/>
      <c r="BE1575" s="115"/>
      <c r="BF1575" s="115"/>
      <c r="BG1575" s="115"/>
      <c r="BH1575" s="115"/>
      <c r="BI1575" s="115"/>
      <c r="BJ1575" s="115"/>
      <c r="BK1575" s="115"/>
      <c r="BQ1575" s="74" t="str">
        <f t="shared" si="871"/>
        <v xml:space="preserve"> </v>
      </c>
      <c r="BR1575" s="120" t="str">
        <f t="shared" si="872"/>
        <v xml:space="preserve"> </v>
      </c>
      <c r="BS1575" s="120" t="str">
        <f t="shared" si="873"/>
        <v xml:space="preserve"> </v>
      </c>
      <c r="BU1575" s="74" t="str">
        <f t="shared" si="874"/>
        <v xml:space="preserve"> </v>
      </c>
      <c r="BV1575" s="120" t="str">
        <f t="shared" si="875"/>
        <v xml:space="preserve"> </v>
      </c>
      <c r="BW1575" s="120" t="str">
        <f t="shared" si="876"/>
        <v xml:space="preserve">  </v>
      </c>
      <c r="BY1575" s="74" t="str">
        <f t="shared" si="877"/>
        <v xml:space="preserve"> </v>
      </c>
      <c r="BZ1575" s="120" t="str">
        <f t="shared" si="878"/>
        <v xml:space="preserve"> </v>
      </c>
      <c r="CA1575" s="120" t="str">
        <f t="shared" si="879"/>
        <v xml:space="preserve"> </v>
      </c>
      <c r="CC1575" s="115" t="str">
        <f t="shared" si="880"/>
        <v xml:space="preserve"> </v>
      </c>
      <c r="CD1575" s="120" t="str">
        <f t="shared" si="881"/>
        <v xml:space="preserve"> </v>
      </c>
      <c r="CE1575" s="417" t="str">
        <f t="shared" si="882"/>
        <v xml:space="preserve"> </v>
      </c>
      <c r="CF1575" s="115"/>
      <c r="CG1575" s="115" t="str">
        <f t="shared" si="883"/>
        <v xml:space="preserve"> </v>
      </c>
      <c r="CH1575" s="120" t="str">
        <f t="shared" si="884"/>
        <v xml:space="preserve"> </v>
      </c>
      <c r="CI1575" s="417" t="str">
        <f t="shared" si="885"/>
        <v xml:space="preserve"> </v>
      </c>
      <c r="CJ1575" s="115"/>
      <c r="CK1575" s="115" t="str">
        <f t="shared" si="886"/>
        <v xml:space="preserve"> </v>
      </c>
      <c r="CL1575" s="120" t="str">
        <f t="shared" si="887"/>
        <v xml:space="preserve"> </v>
      </c>
      <c r="CM1575" s="417" t="str">
        <f t="shared" si="854"/>
        <v xml:space="preserve"> </v>
      </c>
      <c r="IS1575" s="108">
        <v>124</v>
      </c>
    </row>
    <row r="1576" spans="2:253" s="74" customFormat="1" ht="17.100000000000001" hidden="1" customHeight="1" x14ac:dyDescent="0.25">
      <c r="B1576" s="524">
        <f>IF('KB Duct Parts'!$BL$14=2,'KB Duct Elbows'!AX17,0)</f>
        <v>0</v>
      </c>
      <c r="C1576" s="538" t="s">
        <v>1022</v>
      </c>
      <c r="D1576" s="506" t="str">
        <f t="shared" si="855"/>
        <v>12013.30SS</v>
      </c>
      <c r="E1576" s="524" t="s">
        <v>870</v>
      </c>
      <c r="F1576" s="508" t="str">
        <f t="shared" si="856"/>
        <v xml:space="preserve"> </v>
      </c>
      <c r="G1576" s="537" t="s">
        <v>790</v>
      </c>
      <c r="H1576" s="524" t="s">
        <v>923</v>
      </c>
      <c r="I1576" s="1035"/>
      <c r="J1576" s="1036"/>
      <c r="K1576" s="531" t="s">
        <v>882</v>
      </c>
      <c r="L1576" s="535"/>
      <c r="M1576" s="517" t="str">
        <f t="shared" si="869"/>
        <v>Y</v>
      </c>
      <c r="N1576" s="514">
        <f t="shared" si="857"/>
        <v>200.3</v>
      </c>
      <c r="O1576" s="514">
        <f t="shared" si="863"/>
        <v>0</v>
      </c>
      <c r="P1576" s="680">
        <f>'KB Duct Parts'!$AE$3</f>
        <v>0</v>
      </c>
      <c r="Q1576" s="681">
        <f t="shared" si="858"/>
        <v>0</v>
      </c>
      <c r="R1576" s="682">
        <f t="shared" si="859"/>
        <v>0</v>
      </c>
      <c r="S1576" s="716">
        <f t="shared" si="860"/>
        <v>0.35</v>
      </c>
      <c r="T1576" s="679">
        <f t="shared" si="861"/>
        <v>0</v>
      </c>
      <c r="U1576" s="679">
        <f t="shared" si="862"/>
        <v>0</v>
      </c>
      <c r="Y1576" s="120"/>
      <c r="AD1576" s="80"/>
      <c r="AE1576" s="75"/>
      <c r="AF1576" s="370"/>
      <c r="AG1576" s="375"/>
      <c r="AH1576" s="379"/>
      <c r="AI1576" s="383"/>
      <c r="AJ1576" s="388"/>
      <c r="AK1576" s="392"/>
      <c r="AL1576" s="388"/>
      <c r="AM1576" s="363">
        <f t="shared" si="888"/>
        <v>1</v>
      </c>
      <c r="AN1576" s="578">
        <v>200.3</v>
      </c>
      <c r="AO1576" s="78">
        <f t="shared" si="870"/>
        <v>0</v>
      </c>
      <c r="AP1576" s="78">
        <f t="shared" si="864"/>
        <v>0</v>
      </c>
      <c r="AQ1576" s="78">
        <f t="shared" si="865"/>
        <v>0</v>
      </c>
      <c r="AR1576" s="78">
        <f t="shared" si="866"/>
        <v>0</v>
      </c>
      <c r="AS1576" s="78">
        <f t="shared" si="867"/>
        <v>0</v>
      </c>
      <c r="AT1576" s="78">
        <f t="shared" si="868"/>
        <v>0</v>
      </c>
      <c r="AU1576" s="74" t="s">
        <v>717</v>
      </c>
      <c r="AV1576" s="115"/>
      <c r="AW1576" s="395"/>
      <c r="AX1576" s="395">
        <v>0</v>
      </c>
      <c r="AY1576" s="395">
        <v>0</v>
      </c>
      <c r="AZ1576" s="395">
        <v>0</v>
      </c>
      <c r="BA1576" s="395">
        <v>0</v>
      </c>
      <c r="BB1576" s="395">
        <v>0</v>
      </c>
      <c r="BC1576" s="395">
        <v>0</v>
      </c>
      <c r="BD1576" s="115"/>
      <c r="BE1576" s="115"/>
      <c r="BF1576" s="115"/>
      <c r="BG1576" s="115"/>
      <c r="BH1576" s="115"/>
      <c r="BI1576" s="115"/>
      <c r="BJ1576" s="115"/>
      <c r="BK1576" s="115"/>
      <c r="BQ1576" s="74" t="str">
        <f t="shared" si="871"/>
        <v xml:space="preserve"> </v>
      </c>
      <c r="BR1576" s="120" t="str">
        <f t="shared" si="872"/>
        <v xml:space="preserve"> </v>
      </c>
      <c r="BS1576" s="120" t="str">
        <f t="shared" si="873"/>
        <v xml:space="preserve"> </v>
      </c>
      <c r="BU1576" s="74" t="str">
        <f t="shared" si="874"/>
        <v xml:space="preserve"> </v>
      </c>
      <c r="BV1576" s="120" t="str">
        <f t="shared" si="875"/>
        <v xml:space="preserve"> </v>
      </c>
      <c r="BW1576" s="120" t="str">
        <f t="shared" si="876"/>
        <v xml:space="preserve">  </v>
      </c>
      <c r="BY1576" s="74" t="str">
        <f t="shared" si="877"/>
        <v xml:space="preserve"> </v>
      </c>
      <c r="BZ1576" s="120" t="str">
        <f t="shared" si="878"/>
        <v xml:space="preserve"> </v>
      </c>
      <c r="CA1576" s="120" t="str">
        <f t="shared" si="879"/>
        <v xml:space="preserve"> </v>
      </c>
      <c r="CC1576" s="115" t="str">
        <f t="shared" si="880"/>
        <v xml:space="preserve"> </v>
      </c>
      <c r="CD1576" s="120" t="str">
        <f t="shared" si="881"/>
        <v xml:space="preserve"> </v>
      </c>
      <c r="CE1576" s="417" t="str">
        <f t="shared" si="882"/>
        <v xml:space="preserve"> </v>
      </c>
      <c r="CF1576" s="115"/>
      <c r="CG1576" s="115" t="str">
        <f t="shared" si="883"/>
        <v xml:space="preserve"> </v>
      </c>
      <c r="CH1576" s="120" t="str">
        <f t="shared" si="884"/>
        <v xml:space="preserve"> </v>
      </c>
      <c r="CI1576" s="417" t="str">
        <f t="shared" si="885"/>
        <v xml:space="preserve"> </v>
      </c>
      <c r="CJ1576" s="115"/>
      <c r="CK1576" s="115" t="str">
        <f t="shared" si="886"/>
        <v xml:space="preserve"> </v>
      </c>
      <c r="CL1576" s="120" t="str">
        <f t="shared" si="887"/>
        <v xml:space="preserve"> </v>
      </c>
      <c r="CM1576" s="417" t="str">
        <f t="shared" si="854"/>
        <v xml:space="preserve"> </v>
      </c>
      <c r="IS1576" s="108">
        <v>153</v>
      </c>
    </row>
    <row r="1577" spans="2:253" s="74" customFormat="1" ht="17.100000000000001" hidden="1" customHeight="1" x14ac:dyDescent="0.25">
      <c r="B1577" s="524">
        <f>IF('KB Duct Parts'!$BL$14=2,'KB Duct Elbows'!AX18,0)</f>
        <v>0</v>
      </c>
      <c r="C1577" s="538" t="s">
        <v>1023</v>
      </c>
      <c r="D1577" s="506" t="str">
        <f t="shared" si="855"/>
        <v>12014.30SS</v>
      </c>
      <c r="E1577" s="524" t="s">
        <v>871</v>
      </c>
      <c r="F1577" s="508" t="str">
        <f t="shared" si="856"/>
        <v xml:space="preserve"> </v>
      </c>
      <c r="G1577" s="537" t="s">
        <v>790</v>
      </c>
      <c r="H1577" s="524" t="s">
        <v>923</v>
      </c>
      <c r="I1577" s="1035"/>
      <c r="J1577" s="1036"/>
      <c r="K1577" s="531" t="s">
        <v>882</v>
      </c>
      <c r="L1577" s="535"/>
      <c r="M1577" s="517" t="str">
        <f t="shared" si="869"/>
        <v>Y</v>
      </c>
      <c r="N1577" s="514">
        <f t="shared" si="857"/>
        <v>205.7</v>
      </c>
      <c r="O1577" s="514">
        <f t="shared" si="863"/>
        <v>0</v>
      </c>
      <c r="P1577" s="680">
        <f>'KB Duct Parts'!$AE$3</f>
        <v>0</v>
      </c>
      <c r="Q1577" s="681">
        <f t="shared" si="858"/>
        <v>0</v>
      </c>
      <c r="R1577" s="682">
        <f t="shared" si="859"/>
        <v>0</v>
      </c>
      <c r="S1577" s="716">
        <f t="shared" si="860"/>
        <v>0.35</v>
      </c>
      <c r="T1577" s="679">
        <f t="shared" si="861"/>
        <v>0</v>
      </c>
      <c r="U1577" s="679">
        <f t="shared" si="862"/>
        <v>0</v>
      </c>
      <c r="Y1577" s="120"/>
      <c r="AD1577" s="80"/>
      <c r="AE1577" s="76"/>
      <c r="AF1577" s="370"/>
      <c r="AG1577" s="375"/>
      <c r="AH1577" s="379"/>
      <c r="AI1577" s="383"/>
      <c r="AJ1577" s="388"/>
      <c r="AK1577" s="392"/>
      <c r="AL1577" s="388"/>
      <c r="AM1577" s="363">
        <f t="shared" si="888"/>
        <v>1</v>
      </c>
      <c r="AN1577" s="578">
        <v>205.7</v>
      </c>
      <c r="AO1577" s="78">
        <f t="shared" si="870"/>
        <v>0</v>
      </c>
      <c r="AP1577" s="78">
        <f t="shared" si="864"/>
        <v>0</v>
      </c>
      <c r="AQ1577" s="78">
        <f t="shared" si="865"/>
        <v>0</v>
      </c>
      <c r="AR1577" s="78">
        <f t="shared" si="866"/>
        <v>0</v>
      </c>
      <c r="AS1577" s="78">
        <f t="shared" si="867"/>
        <v>0</v>
      </c>
      <c r="AT1577" s="78">
        <f t="shared" si="868"/>
        <v>0</v>
      </c>
      <c r="AU1577" s="74" t="s">
        <v>717</v>
      </c>
      <c r="AV1577" s="115"/>
      <c r="AW1577" s="395"/>
      <c r="AX1577" s="395">
        <v>0</v>
      </c>
      <c r="AY1577" s="395">
        <v>0</v>
      </c>
      <c r="AZ1577" s="395">
        <v>0</v>
      </c>
      <c r="BA1577" s="395">
        <v>0</v>
      </c>
      <c r="BB1577" s="395">
        <v>0</v>
      </c>
      <c r="BC1577" s="395">
        <v>0</v>
      </c>
      <c r="BD1577" s="115"/>
      <c r="BE1577" s="115"/>
      <c r="BF1577" s="115"/>
      <c r="BG1577" s="115"/>
      <c r="BH1577" s="115"/>
      <c r="BI1577" s="115"/>
      <c r="BJ1577" s="115"/>
      <c r="BK1577" s="115"/>
      <c r="BQ1577" s="74" t="str">
        <f t="shared" si="871"/>
        <v xml:space="preserve"> </v>
      </c>
      <c r="BR1577" s="120" t="str">
        <f t="shared" si="872"/>
        <v xml:space="preserve"> </v>
      </c>
      <c r="BS1577" s="120" t="str">
        <f t="shared" si="873"/>
        <v xml:space="preserve"> </v>
      </c>
      <c r="BU1577" s="74" t="str">
        <f t="shared" si="874"/>
        <v xml:space="preserve"> </v>
      </c>
      <c r="BV1577" s="120" t="str">
        <f t="shared" si="875"/>
        <v xml:space="preserve"> </v>
      </c>
      <c r="BW1577" s="120" t="str">
        <f t="shared" si="876"/>
        <v xml:space="preserve">  </v>
      </c>
      <c r="BY1577" s="74" t="str">
        <f t="shared" si="877"/>
        <v xml:space="preserve"> </v>
      </c>
      <c r="BZ1577" s="120" t="str">
        <f t="shared" si="878"/>
        <v xml:space="preserve"> </v>
      </c>
      <c r="CA1577" s="120" t="str">
        <f t="shared" si="879"/>
        <v xml:space="preserve"> </v>
      </c>
      <c r="CC1577" s="115" t="str">
        <f t="shared" si="880"/>
        <v xml:space="preserve"> </v>
      </c>
      <c r="CD1577" s="120" t="str">
        <f t="shared" si="881"/>
        <v xml:space="preserve"> </v>
      </c>
      <c r="CE1577" s="417" t="str">
        <f t="shared" si="882"/>
        <v xml:space="preserve"> </v>
      </c>
      <c r="CF1577" s="115"/>
      <c r="CG1577" s="115" t="str">
        <f t="shared" si="883"/>
        <v xml:space="preserve"> </v>
      </c>
      <c r="CH1577" s="120" t="str">
        <f t="shared" si="884"/>
        <v xml:space="preserve"> </v>
      </c>
      <c r="CI1577" s="417" t="str">
        <f t="shared" si="885"/>
        <v xml:space="preserve"> </v>
      </c>
      <c r="CJ1577" s="115"/>
      <c r="CK1577" s="115" t="str">
        <f t="shared" si="886"/>
        <v xml:space="preserve"> </v>
      </c>
      <c r="CL1577" s="120" t="str">
        <f t="shared" si="887"/>
        <v xml:space="preserve"> </v>
      </c>
      <c r="CM1577" s="417" t="str">
        <f t="shared" si="854"/>
        <v xml:space="preserve"> </v>
      </c>
      <c r="IS1577" s="108">
        <v>137</v>
      </c>
    </row>
    <row r="1578" spans="2:253" s="74" customFormat="1" ht="17.100000000000001" hidden="1" customHeight="1" x14ac:dyDescent="0.25">
      <c r="B1578" s="524">
        <f>IF('KB Duct Parts'!$BL$14=2,'KB Duct Elbows'!AX19,0)</f>
        <v>0</v>
      </c>
      <c r="C1578" s="538" t="s">
        <v>1024</v>
      </c>
      <c r="D1578" s="506" t="str">
        <f t="shared" si="855"/>
        <v>12015.30SS</v>
      </c>
      <c r="E1578" s="524" t="s">
        <v>872</v>
      </c>
      <c r="F1578" s="508" t="str">
        <f t="shared" si="856"/>
        <v xml:space="preserve"> </v>
      </c>
      <c r="G1578" s="537" t="s">
        <v>790</v>
      </c>
      <c r="H1578" s="524" t="s">
        <v>923</v>
      </c>
      <c r="I1578" s="1035"/>
      <c r="J1578" s="1036"/>
      <c r="K1578" s="531" t="s">
        <v>882</v>
      </c>
      <c r="L1578" s="535"/>
      <c r="M1578" s="517" t="str">
        <f t="shared" si="869"/>
        <v>Y</v>
      </c>
      <c r="N1578" s="514">
        <f t="shared" si="857"/>
        <v>228.6</v>
      </c>
      <c r="O1578" s="514">
        <f t="shared" si="863"/>
        <v>0</v>
      </c>
      <c r="P1578" s="680">
        <f>'KB Duct Parts'!$AE$3</f>
        <v>0</v>
      </c>
      <c r="Q1578" s="681">
        <f t="shared" si="858"/>
        <v>0</v>
      </c>
      <c r="R1578" s="682">
        <f t="shared" si="859"/>
        <v>0</v>
      </c>
      <c r="S1578" s="716">
        <f t="shared" si="860"/>
        <v>0.35</v>
      </c>
      <c r="T1578" s="679">
        <f t="shared" si="861"/>
        <v>0</v>
      </c>
      <c r="U1578" s="679">
        <f t="shared" si="862"/>
        <v>0</v>
      </c>
      <c r="Y1578" s="120"/>
      <c r="AD1578" s="80"/>
      <c r="AE1578" s="75"/>
      <c r="AF1578" s="370"/>
      <c r="AG1578" s="375"/>
      <c r="AH1578" s="379"/>
      <c r="AI1578" s="383"/>
      <c r="AJ1578" s="388"/>
      <c r="AK1578" s="392"/>
      <c r="AL1578" s="388"/>
      <c r="AM1578" s="363">
        <f t="shared" si="888"/>
        <v>1</v>
      </c>
      <c r="AN1578" s="578">
        <v>228.6</v>
      </c>
      <c r="AO1578" s="78">
        <f t="shared" si="870"/>
        <v>0</v>
      </c>
      <c r="AP1578" s="78">
        <f t="shared" si="864"/>
        <v>0</v>
      </c>
      <c r="AQ1578" s="78">
        <f t="shared" si="865"/>
        <v>0</v>
      </c>
      <c r="AR1578" s="78">
        <f t="shared" si="866"/>
        <v>0</v>
      </c>
      <c r="AS1578" s="78">
        <f t="shared" si="867"/>
        <v>0</v>
      </c>
      <c r="AT1578" s="78">
        <f t="shared" si="868"/>
        <v>0</v>
      </c>
      <c r="AU1578" s="74" t="s">
        <v>717</v>
      </c>
      <c r="AV1578" s="115"/>
      <c r="AW1578" s="395"/>
      <c r="AX1578" s="395">
        <v>0</v>
      </c>
      <c r="AY1578" s="395">
        <v>0</v>
      </c>
      <c r="AZ1578" s="395">
        <v>0</v>
      </c>
      <c r="BA1578" s="395">
        <v>0</v>
      </c>
      <c r="BB1578" s="395">
        <v>0</v>
      </c>
      <c r="BC1578" s="395">
        <v>0</v>
      </c>
      <c r="BD1578" s="115"/>
      <c r="BE1578" s="115"/>
      <c r="BF1578" s="115"/>
      <c r="BG1578" s="115"/>
      <c r="BH1578" s="115"/>
      <c r="BI1578" s="115"/>
      <c r="BJ1578" s="115"/>
      <c r="BK1578" s="115"/>
      <c r="BQ1578" s="74" t="str">
        <f t="shared" si="871"/>
        <v xml:space="preserve"> </v>
      </c>
      <c r="BR1578" s="120" t="str">
        <f t="shared" si="872"/>
        <v xml:space="preserve"> </v>
      </c>
      <c r="BS1578" s="120" t="str">
        <f t="shared" si="873"/>
        <v xml:space="preserve"> </v>
      </c>
      <c r="BU1578" s="74" t="str">
        <f t="shared" si="874"/>
        <v xml:space="preserve"> </v>
      </c>
      <c r="BV1578" s="120" t="str">
        <f t="shared" si="875"/>
        <v xml:space="preserve"> </v>
      </c>
      <c r="BW1578" s="120" t="str">
        <f t="shared" si="876"/>
        <v xml:space="preserve">  </v>
      </c>
      <c r="BY1578" s="74" t="str">
        <f t="shared" si="877"/>
        <v xml:space="preserve"> </v>
      </c>
      <c r="BZ1578" s="120" t="str">
        <f t="shared" si="878"/>
        <v xml:space="preserve"> </v>
      </c>
      <c r="CA1578" s="120" t="str">
        <f t="shared" si="879"/>
        <v xml:space="preserve"> </v>
      </c>
      <c r="CC1578" s="115" t="str">
        <f t="shared" si="880"/>
        <v xml:space="preserve"> </v>
      </c>
      <c r="CD1578" s="120" t="str">
        <f t="shared" si="881"/>
        <v xml:space="preserve"> </v>
      </c>
      <c r="CE1578" s="417" t="str">
        <f t="shared" si="882"/>
        <v xml:space="preserve"> </v>
      </c>
      <c r="CF1578" s="115"/>
      <c r="CG1578" s="115" t="str">
        <f t="shared" si="883"/>
        <v xml:space="preserve"> </v>
      </c>
      <c r="CH1578" s="120" t="str">
        <f t="shared" si="884"/>
        <v xml:space="preserve"> </v>
      </c>
      <c r="CI1578" s="417" t="str">
        <f t="shared" si="885"/>
        <v xml:space="preserve"> </v>
      </c>
      <c r="CJ1578" s="115"/>
      <c r="CK1578" s="115" t="str">
        <f t="shared" si="886"/>
        <v xml:space="preserve"> </v>
      </c>
      <c r="CL1578" s="120" t="str">
        <f t="shared" si="887"/>
        <v xml:space="preserve"> </v>
      </c>
      <c r="CM1578" s="417" t="str">
        <f t="shared" si="854"/>
        <v xml:space="preserve"> </v>
      </c>
      <c r="IS1578" s="108">
        <v>170</v>
      </c>
    </row>
    <row r="1579" spans="2:253" s="74" customFormat="1" ht="17.100000000000001" hidden="1" customHeight="1" x14ac:dyDescent="0.25">
      <c r="B1579" s="524">
        <f>IF('KB Duct Parts'!$BL$14=2,'KB Duct Elbows'!AX20,0)</f>
        <v>0</v>
      </c>
      <c r="C1579" s="538" t="s">
        <v>1025</v>
      </c>
      <c r="D1579" s="506" t="str">
        <f t="shared" si="855"/>
        <v>12016.30SS</v>
      </c>
      <c r="E1579" s="524" t="s">
        <v>873</v>
      </c>
      <c r="F1579" s="508" t="str">
        <f t="shared" si="856"/>
        <v xml:space="preserve"> </v>
      </c>
      <c r="G1579" s="537" t="s">
        <v>790</v>
      </c>
      <c r="H1579" s="524" t="s">
        <v>923</v>
      </c>
      <c r="I1579" s="1035"/>
      <c r="J1579" s="1036"/>
      <c r="K1579" s="531" t="s">
        <v>882</v>
      </c>
      <c r="L1579" s="535"/>
      <c r="M1579" s="517" t="str">
        <f t="shared" si="869"/>
        <v>Y</v>
      </c>
      <c r="N1579" s="514">
        <f t="shared" si="857"/>
        <v>242.1</v>
      </c>
      <c r="O1579" s="514">
        <f t="shared" si="863"/>
        <v>0</v>
      </c>
      <c r="P1579" s="680">
        <f>'KB Duct Parts'!$AE$3</f>
        <v>0</v>
      </c>
      <c r="Q1579" s="681">
        <f t="shared" si="858"/>
        <v>0</v>
      </c>
      <c r="R1579" s="682">
        <f t="shared" si="859"/>
        <v>0</v>
      </c>
      <c r="S1579" s="716">
        <f t="shared" si="860"/>
        <v>0.35</v>
      </c>
      <c r="T1579" s="679">
        <f t="shared" si="861"/>
        <v>0</v>
      </c>
      <c r="U1579" s="679">
        <f t="shared" si="862"/>
        <v>0</v>
      </c>
      <c r="Y1579" s="120"/>
      <c r="AD1579" s="80"/>
      <c r="AE1579" s="76"/>
      <c r="AF1579" s="370"/>
      <c r="AG1579" s="375"/>
      <c r="AH1579" s="379"/>
      <c r="AI1579" s="383"/>
      <c r="AJ1579" s="388"/>
      <c r="AK1579" s="392"/>
      <c r="AL1579" s="388"/>
      <c r="AM1579" s="363">
        <f t="shared" si="888"/>
        <v>1</v>
      </c>
      <c r="AN1579" s="578">
        <v>242.1</v>
      </c>
      <c r="AO1579" s="78">
        <f t="shared" si="870"/>
        <v>0</v>
      </c>
      <c r="AP1579" s="78">
        <f t="shared" si="864"/>
        <v>0</v>
      </c>
      <c r="AQ1579" s="78">
        <f t="shared" si="865"/>
        <v>0</v>
      </c>
      <c r="AR1579" s="78">
        <f t="shared" si="866"/>
        <v>0</v>
      </c>
      <c r="AS1579" s="78">
        <f t="shared" si="867"/>
        <v>0</v>
      </c>
      <c r="AT1579" s="78">
        <f t="shared" si="868"/>
        <v>0</v>
      </c>
      <c r="AU1579" s="74" t="s">
        <v>717</v>
      </c>
      <c r="AV1579" s="115"/>
      <c r="AW1579" s="395"/>
      <c r="AX1579" s="395">
        <v>0</v>
      </c>
      <c r="AY1579" s="395">
        <v>0</v>
      </c>
      <c r="AZ1579" s="395">
        <v>0</v>
      </c>
      <c r="BA1579" s="395">
        <v>0</v>
      </c>
      <c r="BB1579" s="395">
        <v>0</v>
      </c>
      <c r="BC1579" s="395">
        <v>0</v>
      </c>
      <c r="BD1579" s="115"/>
      <c r="BE1579" s="115"/>
      <c r="BF1579" s="115"/>
      <c r="BG1579" s="115"/>
      <c r="BH1579" s="115"/>
      <c r="BI1579" s="115"/>
      <c r="BJ1579" s="115"/>
      <c r="BK1579" s="115"/>
      <c r="BQ1579" s="74" t="str">
        <f t="shared" si="871"/>
        <v xml:space="preserve"> </v>
      </c>
      <c r="BR1579" s="120" t="str">
        <f t="shared" si="872"/>
        <v xml:space="preserve"> </v>
      </c>
      <c r="BS1579" s="120" t="str">
        <f t="shared" si="873"/>
        <v xml:space="preserve"> </v>
      </c>
      <c r="BU1579" s="74" t="str">
        <f t="shared" si="874"/>
        <v xml:space="preserve"> </v>
      </c>
      <c r="BV1579" s="120" t="str">
        <f t="shared" si="875"/>
        <v xml:space="preserve"> </v>
      </c>
      <c r="BW1579" s="120" t="str">
        <f t="shared" si="876"/>
        <v xml:space="preserve">  </v>
      </c>
      <c r="BY1579" s="74" t="str">
        <f t="shared" si="877"/>
        <v xml:space="preserve"> </v>
      </c>
      <c r="BZ1579" s="120" t="str">
        <f t="shared" si="878"/>
        <v xml:space="preserve"> </v>
      </c>
      <c r="CA1579" s="120" t="str">
        <f t="shared" si="879"/>
        <v xml:space="preserve"> </v>
      </c>
      <c r="CC1579" s="115" t="str">
        <f t="shared" si="880"/>
        <v xml:space="preserve"> </v>
      </c>
      <c r="CD1579" s="120" t="str">
        <f t="shared" si="881"/>
        <v xml:space="preserve"> </v>
      </c>
      <c r="CE1579" s="417" t="str">
        <f t="shared" si="882"/>
        <v xml:space="preserve"> </v>
      </c>
      <c r="CF1579" s="115"/>
      <c r="CG1579" s="115" t="str">
        <f t="shared" si="883"/>
        <v xml:space="preserve"> </v>
      </c>
      <c r="CH1579" s="120" t="str">
        <f t="shared" si="884"/>
        <v xml:space="preserve"> </v>
      </c>
      <c r="CI1579" s="417" t="str">
        <f t="shared" si="885"/>
        <v xml:space="preserve"> </v>
      </c>
      <c r="CJ1579" s="115"/>
      <c r="CK1579" s="115" t="str">
        <f t="shared" si="886"/>
        <v xml:space="preserve"> </v>
      </c>
      <c r="CL1579" s="120" t="str">
        <f t="shared" si="887"/>
        <v xml:space="preserve"> </v>
      </c>
      <c r="CM1579" s="417" t="str">
        <f t="shared" ref="CM1579:CM1642" si="889">IF(AT1579&gt;0,AT1579," ")</f>
        <v xml:space="preserve"> </v>
      </c>
      <c r="IS1579" s="108">
        <v>180</v>
      </c>
    </row>
    <row r="1580" spans="2:253" s="74" customFormat="1" ht="17.100000000000001" hidden="1" customHeight="1" x14ac:dyDescent="0.25">
      <c r="B1580" s="524">
        <f>IF('KB Duct Parts'!$BL$14=2,'KB Duct Elbows'!AX21,0)</f>
        <v>0</v>
      </c>
      <c r="C1580" s="538" t="s">
        <v>1026</v>
      </c>
      <c r="D1580" s="506" t="str">
        <f t="shared" si="855"/>
        <v>12017.30SS</v>
      </c>
      <c r="E1580" s="524" t="s">
        <v>874</v>
      </c>
      <c r="F1580" s="508" t="str">
        <f t="shared" si="856"/>
        <v xml:space="preserve"> </v>
      </c>
      <c r="G1580" s="537" t="s">
        <v>790</v>
      </c>
      <c r="H1580" s="524" t="s">
        <v>923</v>
      </c>
      <c r="I1580" s="1035"/>
      <c r="J1580" s="1036"/>
      <c r="K1580" s="531" t="s">
        <v>882</v>
      </c>
      <c r="L1580" s="535"/>
      <c r="M1580" s="517" t="str">
        <f t="shared" si="869"/>
        <v>Y</v>
      </c>
      <c r="N1580" s="514">
        <f t="shared" si="857"/>
        <v>251.4</v>
      </c>
      <c r="O1580" s="514">
        <f t="shared" si="863"/>
        <v>0</v>
      </c>
      <c r="P1580" s="680">
        <f>'KB Duct Parts'!$AE$3</f>
        <v>0</v>
      </c>
      <c r="Q1580" s="681">
        <f t="shared" si="858"/>
        <v>0</v>
      </c>
      <c r="R1580" s="682">
        <f t="shared" si="859"/>
        <v>0</v>
      </c>
      <c r="S1580" s="716">
        <f t="shared" si="860"/>
        <v>0.35</v>
      </c>
      <c r="T1580" s="679">
        <f t="shared" si="861"/>
        <v>0</v>
      </c>
      <c r="U1580" s="679">
        <f t="shared" si="862"/>
        <v>0</v>
      </c>
      <c r="Y1580" s="120"/>
      <c r="AD1580" s="80"/>
      <c r="AE1580" s="75"/>
      <c r="AF1580" s="370"/>
      <c r="AG1580" s="375"/>
      <c r="AH1580" s="379"/>
      <c r="AI1580" s="383"/>
      <c r="AJ1580" s="388"/>
      <c r="AK1580" s="392"/>
      <c r="AL1580" s="388"/>
      <c r="AM1580" s="363">
        <f t="shared" si="888"/>
        <v>1</v>
      </c>
      <c r="AN1580" s="578">
        <v>251.4</v>
      </c>
      <c r="AO1580" s="78">
        <f t="shared" si="870"/>
        <v>0</v>
      </c>
      <c r="AP1580" s="78">
        <f t="shared" si="864"/>
        <v>0</v>
      </c>
      <c r="AQ1580" s="78">
        <f t="shared" si="865"/>
        <v>0</v>
      </c>
      <c r="AR1580" s="78">
        <f t="shared" si="866"/>
        <v>0</v>
      </c>
      <c r="AS1580" s="78">
        <f t="shared" si="867"/>
        <v>0</v>
      </c>
      <c r="AT1580" s="78">
        <f t="shared" si="868"/>
        <v>0</v>
      </c>
      <c r="AU1580" s="74" t="s">
        <v>717</v>
      </c>
      <c r="AV1580" s="115"/>
      <c r="AW1580" s="395"/>
      <c r="AX1580" s="395">
        <v>0</v>
      </c>
      <c r="AY1580" s="395">
        <v>0</v>
      </c>
      <c r="AZ1580" s="395">
        <v>0</v>
      </c>
      <c r="BA1580" s="395">
        <v>0</v>
      </c>
      <c r="BB1580" s="395">
        <v>0</v>
      </c>
      <c r="BC1580" s="395">
        <v>0</v>
      </c>
      <c r="BD1580" s="115"/>
      <c r="BE1580" s="115"/>
      <c r="BF1580" s="115"/>
      <c r="BG1580" s="115"/>
      <c r="BH1580" s="115"/>
      <c r="BI1580" s="115"/>
      <c r="BJ1580" s="115"/>
      <c r="BK1580" s="115"/>
      <c r="BQ1580" s="74" t="str">
        <f t="shared" si="871"/>
        <v xml:space="preserve"> </v>
      </c>
      <c r="BR1580" s="120" t="str">
        <f t="shared" si="872"/>
        <v xml:space="preserve"> </v>
      </c>
      <c r="BS1580" s="120" t="str">
        <f t="shared" si="873"/>
        <v xml:space="preserve"> </v>
      </c>
      <c r="BU1580" s="74" t="str">
        <f t="shared" si="874"/>
        <v xml:space="preserve"> </v>
      </c>
      <c r="BV1580" s="120" t="str">
        <f t="shared" si="875"/>
        <v xml:space="preserve"> </v>
      </c>
      <c r="BW1580" s="120" t="str">
        <f t="shared" si="876"/>
        <v xml:space="preserve">  </v>
      </c>
      <c r="BY1580" s="74" t="str">
        <f t="shared" si="877"/>
        <v xml:space="preserve"> </v>
      </c>
      <c r="BZ1580" s="120" t="str">
        <f t="shared" si="878"/>
        <v xml:space="preserve"> </v>
      </c>
      <c r="CA1580" s="120" t="str">
        <f t="shared" si="879"/>
        <v xml:space="preserve"> </v>
      </c>
      <c r="CC1580" s="115" t="str">
        <f t="shared" si="880"/>
        <v xml:space="preserve"> </v>
      </c>
      <c r="CD1580" s="120" t="str">
        <f t="shared" si="881"/>
        <v xml:space="preserve"> </v>
      </c>
      <c r="CE1580" s="417" t="str">
        <f t="shared" si="882"/>
        <v xml:space="preserve"> </v>
      </c>
      <c r="CF1580" s="115"/>
      <c r="CG1580" s="115" t="str">
        <f t="shared" si="883"/>
        <v xml:space="preserve"> </v>
      </c>
      <c r="CH1580" s="120" t="str">
        <f t="shared" si="884"/>
        <v xml:space="preserve"> </v>
      </c>
      <c r="CI1580" s="417" t="str">
        <f t="shared" si="885"/>
        <v xml:space="preserve"> </v>
      </c>
      <c r="CJ1580" s="115"/>
      <c r="CK1580" s="115" t="str">
        <f t="shared" si="886"/>
        <v xml:space="preserve"> </v>
      </c>
      <c r="CL1580" s="120" t="str">
        <f t="shared" si="887"/>
        <v xml:space="preserve"> </v>
      </c>
      <c r="CM1580" s="417" t="str">
        <f t="shared" si="889"/>
        <v xml:space="preserve"> </v>
      </c>
      <c r="IS1580" s="108">
        <v>187</v>
      </c>
    </row>
    <row r="1581" spans="2:253" s="74" customFormat="1" ht="17.100000000000001" hidden="1" customHeight="1" x14ac:dyDescent="0.25">
      <c r="B1581" s="524">
        <f>IF('KB Duct Parts'!$BL$14=2,'KB Duct Elbows'!AX22,0)</f>
        <v>0</v>
      </c>
      <c r="C1581" s="538" t="s">
        <v>1027</v>
      </c>
      <c r="D1581" s="506" t="str">
        <f t="shared" si="855"/>
        <v>12018.30SS</v>
      </c>
      <c r="E1581" s="524" t="s">
        <v>875</v>
      </c>
      <c r="F1581" s="508" t="str">
        <f t="shared" si="856"/>
        <v xml:space="preserve"> </v>
      </c>
      <c r="G1581" s="537" t="s">
        <v>790</v>
      </c>
      <c r="H1581" s="524" t="s">
        <v>923</v>
      </c>
      <c r="I1581" s="1035"/>
      <c r="J1581" s="1036"/>
      <c r="K1581" s="531" t="s">
        <v>882</v>
      </c>
      <c r="L1581" s="535"/>
      <c r="M1581" s="517" t="str">
        <f t="shared" si="869"/>
        <v>Y</v>
      </c>
      <c r="N1581" s="514">
        <f t="shared" si="857"/>
        <v>262.10000000000002</v>
      </c>
      <c r="O1581" s="514">
        <f t="shared" si="863"/>
        <v>0</v>
      </c>
      <c r="P1581" s="680">
        <f>'KB Duct Parts'!$AE$3</f>
        <v>0</v>
      </c>
      <c r="Q1581" s="681">
        <f t="shared" si="858"/>
        <v>0</v>
      </c>
      <c r="R1581" s="682">
        <f t="shared" si="859"/>
        <v>0</v>
      </c>
      <c r="S1581" s="716">
        <f t="shared" si="860"/>
        <v>0.35</v>
      </c>
      <c r="T1581" s="679">
        <f t="shared" si="861"/>
        <v>0</v>
      </c>
      <c r="U1581" s="679">
        <f t="shared" si="862"/>
        <v>0</v>
      </c>
      <c r="Y1581" s="120"/>
      <c r="AD1581" s="80"/>
      <c r="AE1581" s="75"/>
      <c r="AF1581" s="370"/>
      <c r="AG1581" s="375"/>
      <c r="AH1581" s="379"/>
      <c r="AI1581" s="383"/>
      <c r="AJ1581" s="388"/>
      <c r="AK1581" s="392"/>
      <c r="AL1581" s="388"/>
      <c r="AM1581" s="363">
        <f t="shared" si="888"/>
        <v>1</v>
      </c>
      <c r="AN1581" s="578">
        <v>262.10000000000002</v>
      </c>
      <c r="AO1581" s="78">
        <f t="shared" si="870"/>
        <v>0</v>
      </c>
      <c r="AP1581" s="78">
        <f t="shared" si="864"/>
        <v>0</v>
      </c>
      <c r="AQ1581" s="78">
        <f t="shared" si="865"/>
        <v>0</v>
      </c>
      <c r="AR1581" s="78">
        <f t="shared" si="866"/>
        <v>0</v>
      </c>
      <c r="AS1581" s="78">
        <f t="shared" si="867"/>
        <v>0</v>
      </c>
      <c r="AT1581" s="78">
        <f t="shared" si="868"/>
        <v>0</v>
      </c>
      <c r="AU1581" s="74" t="s">
        <v>717</v>
      </c>
      <c r="AV1581" s="115"/>
      <c r="AW1581" s="395"/>
      <c r="AX1581" s="395">
        <v>0</v>
      </c>
      <c r="AY1581" s="395">
        <v>0</v>
      </c>
      <c r="AZ1581" s="395">
        <v>0</v>
      </c>
      <c r="BA1581" s="395">
        <v>0</v>
      </c>
      <c r="BB1581" s="395">
        <v>0</v>
      </c>
      <c r="BC1581" s="395">
        <v>0</v>
      </c>
      <c r="BD1581" s="115"/>
      <c r="BE1581" s="115"/>
      <c r="BF1581" s="115"/>
      <c r="BG1581" s="115"/>
      <c r="BH1581" s="115"/>
      <c r="BI1581" s="115"/>
      <c r="BJ1581" s="115"/>
      <c r="BK1581" s="115"/>
      <c r="BQ1581" s="74" t="str">
        <f t="shared" si="871"/>
        <v xml:space="preserve"> </v>
      </c>
      <c r="BR1581" s="120" t="str">
        <f t="shared" si="872"/>
        <v xml:space="preserve"> </v>
      </c>
      <c r="BS1581" s="120" t="str">
        <f t="shared" si="873"/>
        <v xml:space="preserve"> </v>
      </c>
      <c r="BU1581" s="74" t="str">
        <f t="shared" si="874"/>
        <v xml:space="preserve"> </v>
      </c>
      <c r="BV1581" s="120" t="str">
        <f t="shared" si="875"/>
        <v xml:space="preserve"> </v>
      </c>
      <c r="BW1581" s="120" t="str">
        <f t="shared" si="876"/>
        <v xml:space="preserve">  </v>
      </c>
      <c r="BY1581" s="74" t="str">
        <f t="shared" si="877"/>
        <v xml:space="preserve"> </v>
      </c>
      <c r="BZ1581" s="120" t="str">
        <f t="shared" si="878"/>
        <v xml:space="preserve"> </v>
      </c>
      <c r="CA1581" s="120" t="str">
        <f t="shared" si="879"/>
        <v xml:space="preserve"> </v>
      </c>
      <c r="CC1581" s="115" t="str">
        <f t="shared" si="880"/>
        <v xml:space="preserve"> </v>
      </c>
      <c r="CD1581" s="120" t="str">
        <f t="shared" si="881"/>
        <v xml:space="preserve"> </v>
      </c>
      <c r="CE1581" s="417" t="str">
        <f t="shared" si="882"/>
        <v xml:space="preserve"> </v>
      </c>
      <c r="CF1581" s="115"/>
      <c r="CG1581" s="115" t="str">
        <f t="shared" si="883"/>
        <v xml:space="preserve"> </v>
      </c>
      <c r="CH1581" s="120" t="str">
        <f t="shared" si="884"/>
        <v xml:space="preserve"> </v>
      </c>
      <c r="CI1581" s="417" t="str">
        <f t="shared" si="885"/>
        <v xml:space="preserve"> </v>
      </c>
      <c r="CJ1581" s="115"/>
      <c r="CK1581" s="115" t="str">
        <f t="shared" si="886"/>
        <v xml:space="preserve"> </v>
      </c>
      <c r="CL1581" s="120" t="str">
        <f t="shared" si="887"/>
        <v xml:space="preserve"> </v>
      </c>
      <c r="CM1581" s="417" t="str">
        <f t="shared" si="889"/>
        <v xml:space="preserve"> </v>
      </c>
      <c r="IS1581" s="108">
        <v>195</v>
      </c>
    </row>
    <row r="1582" spans="2:253" s="74" customFormat="1" ht="17.100000000000001" hidden="1" customHeight="1" x14ac:dyDescent="0.25">
      <c r="B1582" s="524">
        <f>IF('KB Duct Parts'!$BL$14=2,'KB Duct Elbows'!AX23,0)</f>
        <v>0</v>
      </c>
      <c r="C1582" s="538" t="s">
        <v>1028</v>
      </c>
      <c r="D1582" s="506" t="str">
        <f t="shared" si="855"/>
        <v>12019.30SS</v>
      </c>
      <c r="E1582" s="524" t="s">
        <v>876</v>
      </c>
      <c r="F1582" s="508" t="str">
        <f t="shared" si="856"/>
        <v xml:space="preserve"> </v>
      </c>
      <c r="G1582" s="537" t="s">
        <v>790</v>
      </c>
      <c r="H1582" s="524" t="s">
        <v>923</v>
      </c>
      <c r="I1582" s="1035"/>
      <c r="J1582" s="1036"/>
      <c r="K1582" s="531" t="s">
        <v>882</v>
      </c>
      <c r="L1582" s="535"/>
      <c r="M1582" s="517" t="str">
        <f t="shared" si="869"/>
        <v>Y</v>
      </c>
      <c r="N1582" s="514">
        <f t="shared" si="857"/>
        <v>285.10000000000002</v>
      </c>
      <c r="O1582" s="514">
        <f t="shared" si="863"/>
        <v>0</v>
      </c>
      <c r="P1582" s="680">
        <f>'KB Duct Parts'!$AE$3</f>
        <v>0</v>
      </c>
      <c r="Q1582" s="681">
        <f t="shared" si="858"/>
        <v>0</v>
      </c>
      <c r="R1582" s="682">
        <f t="shared" si="859"/>
        <v>0</v>
      </c>
      <c r="S1582" s="716">
        <f t="shared" si="860"/>
        <v>0.35</v>
      </c>
      <c r="T1582" s="679">
        <f t="shared" si="861"/>
        <v>0</v>
      </c>
      <c r="U1582" s="679">
        <f t="shared" si="862"/>
        <v>0</v>
      </c>
      <c r="Y1582" s="120"/>
      <c r="AD1582" s="80"/>
      <c r="AE1582" s="75"/>
      <c r="AF1582" s="370"/>
      <c r="AG1582" s="375"/>
      <c r="AH1582" s="379"/>
      <c r="AI1582" s="383"/>
      <c r="AJ1582" s="388"/>
      <c r="AK1582" s="392"/>
      <c r="AL1582" s="388"/>
      <c r="AM1582" s="363">
        <f t="shared" si="888"/>
        <v>1</v>
      </c>
      <c r="AN1582" s="578">
        <v>285.10000000000002</v>
      </c>
      <c r="AO1582" s="78">
        <f t="shared" si="870"/>
        <v>0</v>
      </c>
      <c r="AP1582" s="78">
        <f t="shared" si="864"/>
        <v>0</v>
      </c>
      <c r="AQ1582" s="78">
        <f t="shared" si="865"/>
        <v>0</v>
      </c>
      <c r="AR1582" s="78">
        <f t="shared" si="866"/>
        <v>0</v>
      </c>
      <c r="AS1582" s="78">
        <f t="shared" si="867"/>
        <v>0</v>
      </c>
      <c r="AT1582" s="78">
        <f t="shared" si="868"/>
        <v>0</v>
      </c>
      <c r="AU1582" s="74" t="s">
        <v>717</v>
      </c>
      <c r="AV1582" s="115"/>
      <c r="AW1582" s="395"/>
      <c r="AX1582" s="395">
        <v>0</v>
      </c>
      <c r="AY1582" s="395">
        <v>0</v>
      </c>
      <c r="AZ1582" s="395">
        <v>0</v>
      </c>
      <c r="BA1582" s="395">
        <v>0</v>
      </c>
      <c r="BB1582" s="395">
        <v>0</v>
      </c>
      <c r="BC1582" s="395">
        <v>0</v>
      </c>
      <c r="BD1582" s="115"/>
      <c r="BE1582" s="115"/>
      <c r="BF1582" s="115"/>
      <c r="BG1582" s="115"/>
      <c r="BH1582" s="115"/>
      <c r="BI1582" s="115"/>
      <c r="BJ1582" s="115"/>
      <c r="BK1582" s="115"/>
      <c r="BQ1582" s="74" t="str">
        <f t="shared" si="871"/>
        <v xml:space="preserve"> </v>
      </c>
      <c r="BR1582" s="120" t="str">
        <f t="shared" si="872"/>
        <v xml:space="preserve"> </v>
      </c>
      <c r="BS1582" s="120" t="str">
        <f t="shared" si="873"/>
        <v xml:space="preserve"> </v>
      </c>
      <c r="BU1582" s="74" t="str">
        <f t="shared" si="874"/>
        <v xml:space="preserve"> </v>
      </c>
      <c r="BV1582" s="120" t="str">
        <f t="shared" si="875"/>
        <v xml:space="preserve"> </v>
      </c>
      <c r="BW1582" s="120" t="str">
        <f t="shared" si="876"/>
        <v xml:space="preserve">  </v>
      </c>
      <c r="BY1582" s="74" t="str">
        <f t="shared" si="877"/>
        <v xml:space="preserve"> </v>
      </c>
      <c r="BZ1582" s="120" t="str">
        <f t="shared" si="878"/>
        <v xml:space="preserve"> </v>
      </c>
      <c r="CA1582" s="120" t="str">
        <f t="shared" si="879"/>
        <v xml:space="preserve"> </v>
      </c>
      <c r="CC1582" s="115" t="str">
        <f t="shared" si="880"/>
        <v xml:space="preserve"> </v>
      </c>
      <c r="CD1582" s="120" t="str">
        <f t="shared" si="881"/>
        <v xml:space="preserve"> </v>
      </c>
      <c r="CE1582" s="417" t="str">
        <f t="shared" si="882"/>
        <v xml:space="preserve"> </v>
      </c>
      <c r="CF1582" s="115"/>
      <c r="CG1582" s="115" t="str">
        <f t="shared" si="883"/>
        <v xml:space="preserve"> </v>
      </c>
      <c r="CH1582" s="120" t="str">
        <f t="shared" si="884"/>
        <v xml:space="preserve"> </v>
      </c>
      <c r="CI1582" s="417" t="str">
        <f t="shared" si="885"/>
        <v xml:space="preserve"> </v>
      </c>
      <c r="CJ1582" s="115"/>
      <c r="CK1582" s="115" t="str">
        <f t="shared" si="886"/>
        <v xml:space="preserve"> </v>
      </c>
      <c r="CL1582" s="120" t="str">
        <f t="shared" si="887"/>
        <v xml:space="preserve"> </v>
      </c>
      <c r="CM1582" s="417" t="str">
        <f t="shared" si="889"/>
        <v xml:space="preserve"> </v>
      </c>
      <c r="IS1582" s="108">
        <v>212</v>
      </c>
    </row>
    <row r="1583" spans="2:253" s="74" customFormat="1" ht="17.100000000000001" hidden="1" customHeight="1" x14ac:dyDescent="0.25">
      <c r="B1583" s="524">
        <f>IF('KB Duct Parts'!$BL$14=2,'KB Duct Elbows'!AX24,0)</f>
        <v>0</v>
      </c>
      <c r="C1583" s="538" t="s">
        <v>1029</v>
      </c>
      <c r="D1583" s="506" t="str">
        <f t="shared" si="855"/>
        <v>12020.30SS</v>
      </c>
      <c r="E1583" s="524" t="s">
        <v>877</v>
      </c>
      <c r="F1583" s="508" t="str">
        <f t="shared" si="856"/>
        <v xml:space="preserve"> </v>
      </c>
      <c r="G1583" s="537" t="s">
        <v>790</v>
      </c>
      <c r="H1583" s="524" t="s">
        <v>923</v>
      </c>
      <c r="I1583" s="1035"/>
      <c r="J1583" s="1036"/>
      <c r="K1583" s="531" t="s">
        <v>882</v>
      </c>
      <c r="L1583" s="535"/>
      <c r="M1583" s="517" t="str">
        <f t="shared" si="869"/>
        <v>Y</v>
      </c>
      <c r="N1583" s="514">
        <f t="shared" si="857"/>
        <v>306.7</v>
      </c>
      <c r="O1583" s="514">
        <f t="shared" si="863"/>
        <v>0</v>
      </c>
      <c r="P1583" s="680">
        <f>'KB Duct Parts'!$AE$3</f>
        <v>0</v>
      </c>
      <c r="Q1583" s="681">
        <f t="shared" si="858"/>
        <v>0</v>
      </c>
      <c r="R1583" s="682">
        <f t="shared" si="859"/>
        <v>0</v>
      </c>
      <c r="S1583" s="716">
        <f t="shared" si="860"/>
        <v>0.35</v>
      </c>
      <c r="T1583" s="679">
        <f t="shared" si="861"/>
        <v>0</v>
      </c>
      <c r="U1583" s="679">
        <f t="shared" si="862"/>
        <v>0</v>
      </c>
      <c r="Y1583" s="120"/>
      <c r="AD1583" s="80"/>
      <c r="AE1583" s="75"/>
      <c r="AF1583" s="370"/>
      <c r="AG1583" s="375"/>
      <c r="AH1583" s="379"/>
      <c r="AI1583" s="383"/>
      <c r="AJ1583" s="388"/>
      <c r="AK1583" s="392"/>
      <c r="AL1583" s="388"/>
      <c r="AM1583" s="363">
        <f t="shared" si="888"/>
        <v>1</v>
      </c>
      <c r="AN1583" s="578">
        <v>306.7</v>
      </c>
      <c r="AO1583" s="78">
        <f t="shared" si="870"/>
        <v>0</v>
      </c>
      <c r="AP1583" s="78">
        <f t="shared" si="864"/>
        <v>0</v>
      </c>
      <c r="AQ1583" s="78">
        <f t="shared" si="865"/>
        <v>0</v>
      </c>
      <c r="AR1583" s="78">
        <f t="shared" si="866"/>
        <v>0</v>
      </c>
      <c r="AS1583" s="78">
        <f t="shared" si="867"/>
        <v>0</v>
      </c>
      <c r="AT1583" s="78">
        <f t="shared" si="868"/>
        <v>0</v>
      </c>
      <c r="AU1583" s="74" t="s">
        <v>717</v>
      </c>
      <c r="AV1583" s="115"/>
      <c r="AW1583" s="395"/>
      <c r="AX1583" s="395">
        <v>0</v>
      </c>
      <c r="AY1583" s="395">
        <v>0</v>
      </c>
      <c r="AZ1583" s="395">
        <v>0</v>
      </c>
      <c r="BA1583" s="395">
        <v>0</v>
      </c>
      <c r="BB1583" s="395">
        <v>0</v>
      </c>
      <c r="BC1583" s="395">
        <v>0</v>
      </c>
      <c r="BD1583" s="115"/>
      <c r="BE1583" s="115"/>
      <c r="BF1583" s="115"/>
      <c r="BG1583" s="115"/>
      <c r="BH1583" s="115"/>
      <c r="BI1583" s="115"/>
      <c r="BJ1583" s="115"/>
      <c r="BK1583" s="115"/>
      <c r="BQ1583" s="74" t="str">
        <f t="shared" si="871"/>
        <v xml:space="preserve"> </v>
      </c>
      <c r="BR1583" s="120" t="str">
        <f t="shared" si="872"/>
        <v xml:space="preserve"> </v>
      </c>
      <c r="BS1583" s="120" t="str">
        <f t="shared" si="873"/>
        <v xml:space="preserve"> </v>
      </c>
      <c r="BU1583" s="74" t="str">
        <f t="shared" si="874"/>
        <v xml:space="preserve"> </v>
      </c>
      <c r="BV1583" s="120" t="str">
        <f t="shared" si="875"/>
        <v xml:space="preserve"> </v>
      </c>
      <c r="BW1583" s="120" t="str">
        <f t="shared" si="876"/>
        <v xml:space="preserve">  </v>
      </c>
      <c r="BY1583" s="74" t="str">
        <f t="shared" si="877"/>
        <v xml:space="preserve"> </v>
      </c>
      <c r="BZ1583" s="120" t="str">
        <f t="shared" si="878"/>
        <v xml:space="preserve"> </v>
      </c>
      <c r="CA1583" s="120" t="str">
        <f t="shared" si="879"/>
        <v xml:space="preserve"> </v>
      </c>
      <c r="CC1583" s="115" t="str">
        <f t="shared" si="880"/>
        <v xml:space="preserve"> </v>
      </c>
      <c r="CD1583" s="120" t="str">
        <f t="shared" si="881"/>
        <v xml:space="preserve"> </v>
      </c>
      <c r="CE1583" s="417" t="str">
        <f t="shared" si="882"/>
        <v xml:space="preserve"> </v>
      </c>
      <c r="CF1583" s="115"/>
      <c r="CG1583" s="115" t="str">
        <f t="shared" si="883"/>
        <v xml:space="preserve"> </v>
      </c>
      <c r="CH1583" s="120" t="str">
        <f t="shared" si="884"/>
        <v xml:space="preserve"> </v>
      </c>
      <c r="CI1583" s="417" t="str">
        <f t="shared" si="885"/>
        <v xml:space="preserve"> </v>
      </c>
      <c r="CJ1583" s="115"/>
      <c r="CK1583" s="115" t="str">
        <f t="shared" si="886"/>
        <v xml:space="preserve"> </v>
      </c>
      <c r="CL1583" s="120" t="str">
        <f t="shared" si="887"/>
        <v xml:space="preserve"> </v>
      </c>
      <c r="CM1583" s="417" t="str">
        <f t="shared" si="889"/>
        <v xml:space="preserve"> </v>
      </c>
      <c r="IS1583" s="108">
        <v>228</v>
      </c>
    </row>
    <row r="1584" spans="2:253" s="74" customFormat="1" ht="17.100000000000001" hidden="1" customHeight="1" x14ac:dyDescent="0.25">
      <c r="B1584" s="524">
        <f>IF('KB Duct Parts'!$BL$14=2,'KB Duct Elbows'!AX25,0)</f>
        <v>0</v>
      </c>
      <c r="C1584" s="538" t="s">
        <v>1030</v>
      </c>
      <c r="D1584" s="506" t="str">
        <f t="shared" si="855"/>
        <v>12022.30SS</v>
      </c>
      <c r="E1584" s="524" t="s">
        <v>878</v>
      </c>
      <c r="F1584" s="508" t="str">
        <f t="shared" si="856"/>
        <v xml:space="preserve"> </v>
      </c>
      <c r="G1584" s="537" t="s">
        <v>790</v>
      </c>
      <c r="H1584" s="524" t="s">
        <v>923</v>
      </c>
      <c r="I1584" s="1035"/>
      <c r="J1584" s="1036"/>
      <c r="K1584" s="531" t="s">
        <v>882</v>
      </c>
      <c r="L1584" s="535"/>
      <c r="M1584" s="517" t="str">
        <f t="shared" si="869"/>
        <v>Y</v>
      </c>
      <c r="N1584" s="514">
        <f t="shared" si="857"/>
        <v>351.1</v>
      </c>
      <c r="O1584" s="514">
        <f t="shared" si="863"/>
        <v>0</v>
      </c>
      <c r="P1584" s="680">
        <f>'KB Duct Parts'!$AE$3</f>
        <v>0</v>
      </c>
      <c r="Q1584" s="681">
        <f t="shared" si="858"/>
        <v>0</v>
      </c>
      <c r="R1584" s="682">
        <f t="shared" si="859"/>
        <v>0</v>
      </c>
      <c r="S1584" s="716">
        <f t="shared" si="860"/>
        <v>0.35</v>
      </c>
      <c r="T1584" s="679">
        <f t="shared" si="861"/>
        <v>0</v>
      </c>
      <c r="U1584" s="679">
        <f t="shared" si="862"/>
        <v>0</v>
      </c>
      <c r="Y1584" s="120"/>
      <c r="AD1584" s="80"/>
      <c r="AE1584" s="75"/>
      <c r="AF1584" s="370"/>
      <c r="AG1584" s="375"/>
      <c r="AH1584" s="379"/>
      <c r="AI1584" s="383"/>
      <c r="AJ1584" s="388"/>
      <c r="AK1584" s="392"/>
      <c r="AL1584" s="388"/>
      <c r="AM1584" s="363">
        <f t="shared" si="888"/>
        <v>1</v>
      </c>
      <c r="AN1584" s="578">
        <v>351.1</v>
      </c>
      <c r="AO1584" s="78">
        <f t="shared" si="870"/>
        <v>0</v>
      </c>
      <c r="AP1584" s="78">
        <f t="shared" si="864"/>
        <v>0</v>
      </c>
      <c r="AQ1584" s="78">
        <f t="shared" si="865"/>
        <v>0</v>
      </c>
      <c r="AR1584" s="78">
        <f t="shared" si="866"/>
        <v>0</v>
      </c>
      <c r="AS1584" s="78">
        <f t="shared" si="867"/>
        <v>0</v>
      </c>
      <c r="AT1584" s="78">
        <f t="shared" si="868"/>
        <v>0</v>
      </c>
      <c r="AU1584" s="74" t="s">
        <v>717</v>
      </c>
      <c r="AV1584" s="115"/>
      <c r="AW1584" s="395"/>
      <c r="AX1584" s="395">
        <v>0</v>
      </c>
      <c r="AY1584" s="395">
        <v>0</v>
      </c>
      <c r="AZ1584" s="395">
        <v>0</v>
      </c>
      <c r="BA1584" s="395">
        <v>0</v>
      </c>
      <c r="BB1584" s="395">
        <v>0</v>
      </c>
      <c r="BC1584" s="395">
        <v>0</v>
      </c>
      <c r="BD1584" s="115"/>
      <c r="BE1584" s="115"/>
      <c r="BF1584" s="115"/>
      <c r="BG1584" s="115"/>
      <c r="BH1584" s="115"/>
      <c r="BI1584" s="115"/>
      <c r="BJ1584" s="115"/>
      <c r="BK1584" s="115"/>
      <c r="BQ1584" s="74" t="str">
        <f t="shared" si="871"/>
        <v xml:space="preserve"> </v>
      </c>
      <c r="BR1584" s="120" t="str">
        <f t="shared" si="872"/>
        <v xml:space="preserve"> </v>
      </c>
      <c r="BS1584" s="120" t="str">
        <f t="shared" si="873"/>
        <v xml:space="preserve"> </v>
      </c>
      <c r="BU1584" s="74" t="str">
        <f t="shared" si="874"/>
        <v xml:space="preserve"> </v>
      </c>
      <c r="BV1584" s="120" t="str">
        <f t="shared" si="875"/>
        <v xml:space="preserve"> </v>
      </c>
      <c r="BW1584" s="120" t="str">
        <f t="shared" si="876"/>
        <v xml:space="preserve">  </v>
      </c>
      <c r="BY1584" s="74" t="str">
        <f t="shared" si="877"/>
        <v xml:space="preserve"> </v>
      </c>
      <c r="BZ1584" s="120" t="str">
        <f t="shared" si="878"/>
        <v xml:space="preserve"> </v>
      </c>
      <c r="CA1584" s="120" t="str">
        <f t="shared" si="879"/>
        <v xml:space="preserve"> </v>
      </c>
      <c r="CC1584" s="115" t="str">
        <f t="shared" si="880"/>
        <v xml:space="preserve"> </v>
      </c>
      <c r="CD1584" s="120" t="str">
        <f t="shared" si="881"/>
        <v xml:space="preserve"> </v>
      </c>
      <c r="CE1584" s="417" t="str">
        <f t="shared" si="882"/>
        <v xml:space="preserve"> </v>
      </c>
      <c r="CF1584" s="115"/>
      <c r="CG1584" s="115" t="str">
        <f t="shared" si="883"/>
        <v xml:space="preserve"> </v>
      </c>
      <c r="CH1584" s="120" t="str">
        <f t="shared" si="884"/>
        <v xml:space="preserve"> </v>
      </c>
      <c r="CI1584" s="417" t="str">
        <f t="shared" si="885"/>
        <v xml:space="preserve"> </v>
      </c>
      <c r="CJ1584" s="115"/>
      <c r="CK1584" s="115" t="str">
        <f t="shared" si="886"/>
        <v xml:space="preserve"> </v>
      </c>
      <c r="CL1584" s="120" t="str">
        <f t="shared" si="887"/>
        <v xml:space="preserve"> </v>
      </c>
      <c r="CM1584" s="417" t="str">
        <f t="shared" si="889"/>
        <v xml:space="preserve"> </v>
      </c>
      <c r="IS1584" s="108">
        <v>261</v>
      </c>
    </row>
    <row r="1585" spans="2:253" s="74" customFormat="1" ht="17.100000000000001" hidden="1" customHeight="1" x14ac:dyDescent="0.25">
      <c r="B1585" s="524">
        <f>IF('KB Duct Parts'!$BL$14=2,'KB Duct Elbows'!AX26,0)</f>
        <v>0</v>
      </c>
      <c r="C1585" s="538" t="s">
        <v>41</v>
      </c>
      <c r="D1585" s="506" t="str">
        <f t="shared" si="855"/>
        <v>12024.30SS</v>
      </c>
      <c r="E1585" s="524" t="s">
        <v>1338</v>
      </c>
      <c r="F1585" s="508" t="str">
        <f t="shared" si="856"/>
        <v xml:space="preserve"> </v>
      </c>
      <c r="G1585" s="537" t="s">
        <v>790</v>
      </c>
      <c r="H1585" s="524" t="s">
        <v>923</v>
      </c>
      <c r="I1585" s="1035"/>
      <c r="J1585" s="1036"/>
      <c r="K1585" s="531" t="s">
        <v>882</v>
      </c>
      <c r="L1585" s="535"/>
      <c r="M1585" s="517" t="str">
        <f t="shared" si="869"/>
        <v>Y</v>
      </c>
      <c r="N1585" s="514">
        <f t="shared" si="857"/>
        <v>402.5</v>
      </c>
      <c r="O1585" s="514">
        <f t="shared" si="863"/>
        <v>0</v>
      </c>
      <c r="P1585" s="680">
        <f>'KB Duct Parts'!$AE$3</f>
        <v>0</v>
      </c>
      <c r="Q1585" s="681">
        <f t="shared" si="858"/>
        <v>0</v>
      </c>
      <c r="R1585" s="682">
        <f t="shared" si="859"/>
        <v>0</v>
      </c>
      <c r="S1585" s="716">
        <f t="shared" si="860"/>
        <v>0.35</v>
      </c>
      <c r="T1585" s="679">
        <f t="shared" si="861"/>
        <v>0</v>
      </c>
      <c r="U1585" s="679">
        <f t="shared" si="862"/>
        <v>0</v>
      </c>
      <c r="Y1585" s="120"/>
      <c r="AD1585" s="80"/>
      <c r="AE1585" s="75"/>
      <c r="AF1585" s="370"/>
      <c r="AG1585" s="375"/>
      <c r="AH1585" s="379"/>
      <c r="AI1585" s="383"/>
      <c r="AJ1585" s="388"/>
      <c r="AK1585" s="392"/>
      <c r="AL1585" s="388"/>
      <c r="AM1585" s="363">
        <f t="shared" si="888"/>
        <v>1</v>
      </c>
      <c r="AN1585" s="578">
        <v>402.5</v>
      </c>
      <c r="AO1585" s="78">
        <f t="shared" si="870"/>
        <v>0</v>
      </c>
      <c r="AP1585" s="78">
        <f t="shared" si="864"/>
        <v>0</v>
      </c>
      <c r="AQ1585" s="78">
        <f t="shared" si="865"/>
        <v>0</v>
      </c>
      <c r="AR1585" s="78">
        <f t="shared" si="866"/>
        <v>0</v>
      </c>
      <c r="AS1585" s="78">
        <f t="shared" si="867"/>
        <v>0</v>
      </c>
      <c r="AT1585" s="78">
        <f t="shared" si="868"/>
        <v>0</v>
      </c>
      <c r="AU1585" s="74" t="s">
        <v>717</v>
      </c>
      <c r="AV1585" s="115"/>
      <c r="AW1585" s="395"/>
      <c r="AX1585" s="395">
        <v>0</v>
      </c>
      <c r="AY1585" s="395">
        <v>0</v>
      </c>
      <c r="AZ1585" s="395">
        <v>0</v>
      </c>
      <c r="BA1585" s="395">
        <v>0</v>
      </c>
      <c r="BB1585" s="395">
        <v>0</v>
      </c>
      <c r="BC1585" s="395">
        <v>0</v>
      </c>
      <c r="BD1585" s="115"/>
      <c r="BE1585" s="115"/>
      <c r="BF1585" s="115"/>
      <c r="BG1585" s="115"/>
      <c r="BH1585" s="115"/>
      <c r="BI1585" s="115"/>
      <c r="BJ1585" s="115"/>
      <c r="BK1585" s="115"/>
      <c r="BQ1585" s="74" t="str">
        <f t="shared" si="871"/>
        <v xml:space="preserve"> </v>
      </c>
      <c r="BR1585" s="120" t="str">
        <f t="shared" si="872"/>
        <v xml:space="preserve"> </v>
      </c>
      <c r="BS1585" s="120" t="str">
        <f t="shared" si="873"/>
        <v xml:space="preserve"> </v>
      </c>
      <c r="BU1585" s="74" t="str">
        <f t="shared" si="874"/>
        <v xml:space="preserve"> </v>
      </c>
      <c r="BV1585" s="120" t="str">
        <f t="shared" si="875"/>
        <v xml:space="preserve"> </v>
      </c>
      <c r="BW1585" s="120" t="str">
        <f t="shared" si="876"/>
        <v xml:space="preserve">  </v>
      </c>
      <c r="BY1585" s="74" t="str">
        <f t="shared" si="877"/>
        <v xml:space="preserve"> </v>
      </c>
      <c r="BZ1585" s="120" t="str">
        <f t="shared" si="878"/>
        <v xml:space="preserve"> </v>
      </c>
      <c r="CA1585" s="120" t="str">
        <f t="shared" si="879"/>
        <v xml:space="preserve"> </v>
      </c>
      <c r="CC1585" s="115" t="str">
        <f t="shared" si="880"/>
        <v xml:space="preserve"> </v>
      </c>
      <c r="CD1585" s="120" t="str">
        <f t="shared" si="881"/>
        <v xml:space="preserve"> </v>
      </c>
      <c r="CE1585" s="417" t="str">
        <f t="shared" si="882"/>
        <v xml:space="preserve"> </v>
      </c>
      <c r="CF1585" s="115"/>
      <c r="CG1585" s="115" t="str">
        <f t="shared" si="883"/>
        <v xml:space="preserve"> </v>
      </c>
      <c r="CH1585" s="120" t="str">
        <f t="shared" si="884"/>
        <v xml:space="preserve"> </v>
      </c>
      <c r="CI1585" s="417" t="str">
        <f t="shared" si="885"/>
        <v xml:space="preserve"> </v>
      </c>
      <c r="CJ1585" s="115"/>
      <c r="CK1585" s="115" t="str">
        <f t="shared" si="886"/>
        <v xml:space="preserve"> </v>
      </c>
      <c r="CL1585" s="120" t="str">
        <f t="shared" si="887"/>
        <v xml:space="preserve"> </v>
      </c>
      <c r="CM1585" s="417" t="str">
        <f t="shared" si="889"/>
        <v xml:space="preserve"> </v>
      </c>
      <c r="IS1585" s="108"/>
    </row>
    <row r="1586" spans="2:253" s="74" customFormat="1" ht="17.100000000000001" hidden="1" customHeight="1" x14ac:dyDescent="0.25">
      <c r="B1586" s="524">
        <f>IF('KB Duct Parts'!$BL$14=2,'KB Duct Elbows'!R7,0)</f>
        <v>0</v>
      </c>
      <c r="C1586" s="538" t="s">
        <v>585</v>
      </c>
      <c r="D1586" s="506" t="str">
        <f t="shared" si="855"/>
        <v>12403.90LSS</v>
      </c>
      <c r="E1586" s="536" t="s">
        <v>483</v>
      </c>
      <c r="F1586" s="508" t="str">
        <f t="shared" si="856"/>
        <v xml:space="preserve"> </v>
      </c>
      <c r="G1586" s="537" t="s">
        <v>588</v>
      </c>
      <c r="H1586" s="524" t="s">
        <v>923</v>
      </c>
      <c r="I1586" s="1035"/>
      <c r="J1586" s="1036"/>
      <c r="K1586" s="531" t="s">
        <v>882</v>
      </c>
      <c r="L1586" s="535"/>
      <c r="M1586" s="517" t="str">
        <f t="shared" si="869"/>
        <v>Y</v>
      </c>
      <c r="N1586" s="514">
        <f t="shared" si="857"/>
        <v>99.9</v>
      </c>
      <c r="O1586" s="514">
        <f t="shared" si="863"/>
        <v>0</v>
      </c>
      <c r="P1586" s="680">
        <f>'KB Duct Parts'!$AE$3</f>
        <v>0</v>
      </c>
      <c r="Q1586" s="681">
        <f t="shared" si="858"/>
        <v>0</v>
      </c>
      <c r="R1586" s="682">
        <f t="shared" si="859"/>
        <v>0</v>
      </c>
      <c r="S1586" s="716">
        <f t="shared" si="860"/>
        <v>0.35</v>
      </c>
      <c r="T1586" s="679">
        <f t="shared" si="861"/>
        <v>0</v>
      </c>
      <c r="U1586" s="679">
        <f t="shared" si="862"/>
        <v>0</v>
      </c>
      <c r="Y1586" s="120"/>
      <c r="AD1586" s="80"/>
      <c r="AE1586" s="75"/>
      <c r="AF1586" s="370"/>
      <c r="AG1586" s="375"/>
      <c r="AH1586" s="379"/>
      <c r="AI1586" s="383"/>
      <c r="AJ1586" s="388"/>
      <c r="AK1586" s="392"/>
      <c r="AL1586" s="388"/>
      <c r="AM1586" s="363">
        <f t="shared" si="888"/>
        <v>1</v>
      </c>
      <c r="AN1586" s="578">
        <v>99.9</v>
      </c>
      <c r="AO1586" s="78">
        <f t="shared" si="870"/>
        <v>0</v>
      </c>
      <c r="AP1586" s="78">
        <f t="shared" si="864"/>
        <v>0</v>
      </c>
      <c r="AQ1586" s="78">
        <f t="shared" si="865"/>
        <v>0</v>
      </c>
      <c r="AR1586" s="78">
        <f t="shared" si="866"/>
        <v>0</v>
      </c>
      <c r="AS1586" s="78">
        <f t="shared" si="867"/>
        <v>0</v>
      </c>
      <c r="AT1586" s="78">
        <f t="shared" si="868"/>
        <v>0</v>
      </c>
      <c r="AU1586" s="74" t="s">
        <v>717</v>
      </c>
      <c r="AV1586" s="115"/>
      <c r="AW1586" s="395"/>
      <c r="AX1586" s="395">
        <v>0</v>
      </c>
      <c r="AY1586" s="395">
        <v>0</v>
      </c>
      <c r="AZ1586" s="395">
        <v>0</v>
      </c>
      <c r="BA1586" s="395">
        <v>0</v>
      </c>
      <c r="BB1586" s="395">
        <v>0</v>
      </c>
      <c r="BC1586" s="395">
        <v>0</v>
      </c>
      <c r="BD1586" s="115"/>
      <c r="BE1586" s="115"/>
      <c r="BF1586" s="115"/>
      <c r="BG1586" s="115"/>
      <c r="BH1586" s="115"/>
      <c r="BI1586" s="115"/>
      <c r="BJ1586" s="115"/>
      <c r="BK1586" s="115"/>
      <c r="BQ1586" s="74" t="str">
        <f t="shared" si="871"/>
        <v xml:space="preserve"> </v>
      </c>
      <c r="BR1586" s="120" t="str">
        <f t="shared" si="872"/>
        <v xml:space="preserve"> </v>
      </c>
      <c r="BS1586" s="120" t="str">
        <f t="shared" si="873"/>
        <v xml:space="preserve"> </v>
      </c>
      <c r="BU1586" s="74" t="str">
        <f t="shared" si="874"/>
        <v xml:space="preserve"> </v>
      </c>
      <c r="BV1586" s="120" t="str">
        <f t="shared" si="875"/>
        <v xml:space="preserve"> </v>
      </c>
      <c r="BW1586" s="120" t="str">
        <f t="shared" si="876"/>
        <v xml:space="preserve">  </v>
      </c>
      <c r="BY1586" s="74" t="str">
        <f t="shared" si="877"/>
        <v xml:space="preserve"> </v>
      </c>
      <c r="BZ1586" s="120" t="str">
        <f t="shared" si="878"/>
        <v xml:space="preserve"> </v>
      </c>
      <c r="CA1586" s="120" t="str">
        <f t="shared" si="879"/>
        <v xml:space="preserve"> </v>
      </c>
      <c r="CC1586" s="115" t="str">
        <f t="shared" si="880"/>
        <v xml:space="preserve"> </v>
      </c>
      <c r="CD1586" s="120" t="str">
        <f t="shared" si="881"/>
        <v xml:space="preserve"> </v>
      </c>
      <c r="CE1586" s="417" t="str">
        <f t="shared" si="882"/>
        <v xml:space="preserve"> </v>
      </c>
      <c r="CF1586" s="115"/>
      <c r="CG1586" s="115" t="str">
        <f t="shared" si="883"/>
        <v xml:space="preserve"> </v>
      </c>
      <c r="CH1586" s="120" t="str">
        <f t="shared" si="884"/>
        <v xml:space="preserve"> </v>
      </c>
      <c r="CI1586" s="417" t="str">
        <f t="shared" si="885"/>
        <v xml:space="preserve"> </v>
      </c>
      <c r="CJ1586" s="115"/>
      <c r="CK1586" s="115" t="str">
        <f t="shared" si="886"/>
        <v xml:space="preserve"> </v>
      </c>
      <c r="CL1586" s="120" t="str">
        <f t="shared" si="887"/>
        <v xml:space="preserve"> </v>
      </c>
      <c r="CM1586" s="417" t="str">
        <f t="shared" si="889"/>
        <v xml:space="preserve"> </v>
      </c>
      <c r="IS1586" s="108">
        <v>38.5</v>
      </c>
    </row>
    <row r="1587" spans="2:253" s="74" customFormat="1" ht="17.100000000000001" hidden="1" customHeight="1" x14ac:dyDescent="0.25">
      <c r="B1587" s="524">
        <f>IF('KB Duct Parts'!$BL$14=2,'KB Duct Elbows'!R8,0)</f>
        <v>0</v>
      </c>
      <c r="C1587" s="538" t="s">
        <v>584</v>
      </c>
      <c r="D1587" s="506" t="str">
        <f t="shared" si="855"/>
        <v>12404.90LSS</v>
      </c>
      <c r="E1587" s="536" t="s">
        <v>861</v>
      </c>
      <c r="F1587" s="508" t="str">
        <f t="shared" si="856"/>
        <v xml:space="preserve"> </v>
      </c>
      <c r="G1587" s="537" t="s">
        <v>588</v>
      </c>
      <c r="H1587" s="524" t="s">
        <v>923</v>
      </c>
      <c r="I1587" s="1035"/>
      <c r="J1587" s="1036"/>
      <c r="K1587" s="531" t="s">
        <v>882</v>
      </c>
      <c r="L1587" s="535"/>
      <c r="M1587" s="517" t="str">
        <f t="shared" si="869"/>
        <v>Y</v>
      </c>
      <c r="N1587" s="514">
        <f t="shared" si="857"/>
        <v>157.69999999999999</v>
      </c>
      <c r="O1587" s="514">
        <f t="shared" si="863"/>
        <v>0</v>
      </c>
      <c r="P1587" s="680">
        <f>'KB Duct Parts'!$AE$3</f>
        <v>0</v>
      </c>
      <c r="Q1587" s="681">
        <f t="shared" si="858"/>
        <v>0</v>
      </c>
      <c r="R1587" s="682">
        <f t="shared" si="859"/>
        <v>0</v>
      </c>
      <c r="S1587" s="716">
        <f t="shared" si="860"/>
        <v>0.35</v>
      </c>
      <c r="T1587" s="679">
        <f t="shared" si="861"/>
        <v>0</v>
      </c>
      <c r="U1587" s="679">
        <f t="shared" si="862"/>
        <v>0</v>
      </c>
      <c r="Y1587" s="120"/>
      <c r="AD1587" s="80"/>
      <c r="AE1587" s="75"/>
      <c r="AF1587" s="370"/>
      <c r="AG1587" s="375"/>
      <c r="AH1587" s="379"/>
      <c r="AI1587" s="383"/>
      <c r="AJ1587" s="388"/>
      <c r="AK1587" s="392"/>
      <c r="AL1587" s="388"/>
      <c r="AM1587" s="363">
        <f t="shared" si="888"/>
        <v>1</v>
      </c>
      <c r="AN1587" s="578">
        <v>157.69999999999999</v>
      </c>
      <c r="AO1587" s="78">
        <f t="shared" si="870"/>
        <v>0</v>
      </c>
      <c r="AP1587" s="78">
        <f t="shared" si="864"/>
        <v>0</v>
      </c>
      <c r="AQ1587" s="78">
        <f t="shared" si="865"/>
        <v>0</v>
      </c>
      <c r="AR1587" s="78">
        <f t="shared" si="866"/>
        <v>0</v>
      </c>
      <c r="AS1587" s="78">
        <f t="shared" si="867"/>
        <v>0</v>
      </c>
      <c r="AT1587" s="78">
        <f t="shared" si="868"/>
        <v>0</v>
      </c>
      <c r="AU1587" s="74" t="s">
        <v>717</v>
      </c>
      <c r="AV1587" s="115"/>
      <c r="AW1587" s="395"/>
      <c r="AX1587" s="395">
        <v>0</v>
      </c>
      <c r="AY1587" s="395">
        <v>0</v>
      </c>
      <c r="AZ1587" s="395">
        <v>0</v>
      </c>
      <c r="BA1587" s="395">
        <v>0</v>
      </c>
      <c r="BB1587" s="395">
        <v>0</v>
      </c>
      <c r="BC1587" s="395">
        <v>0</v>
      </c>
      <c r="BD1587" s="115"/>
      <c r="BE1587" s="115"/>
      <c r="BF1587" s="115"/>
      <c r="BG1587" s="115"/>
      <c r="BH1587" s="115"/>
      <c r="BI1587" s="115"/>
      <c r="BJ1587" s="115"/>
      <c r="BK1587" s="115"/>
      <c r="BQ1587" s="74" t="str">
        <f t="shared" si="871"/>
        <v xml:space="preserve"> </v>
      </c>
      <c r="BR1587" s="120" t="str">
        <f t="shared" si="872"/>
        <v xml:space="preserve"> </v>
      </c>
      <c r="BS1587" s="120" t="str">
        <f t="shared" si="873"/>
        <v xml:space="preserve"> </v>
      </c>
      <c r="BU1587" s="74" t="str">
        <f t="shared" si="874"/>
        <v xml:space="preserve"> </v>
      </c>
      <c r="BV1587" s="120" t="str">
        <f t="shared" si="875"/>
        <v xml:space="preserve"> </v>
      </c>
      <c r="BW1587" s="120" t="str">
        <f t="shared" si="876"/>
        <v xml:space="preserve">  </v>
      </c>
      <c r="BY1587" s="74" t="str">
        <f t="shared" si="877"/>
        <v xml:space="preserve"> </v>
      </c>
      <c r="BZ1587" s="120" t="str">
        <f t="shared" si="878"/>
        <v xml:space="preserve"> </v>
      </c>
      <c r="CA1587" s="120" t="str">
        <f t="shared" si="879"/>
        <v xml:space="preserve"> </v>
      </c>
      <c r="CC1587" s="115" t="str">
        <f t="shared" si="880"/>
        <v xml:space="preserve"> </v>
      </c>
      <c r="CD1587" s="120" t="str">
        <f t="shared" si="881"/>
        <v xml:space="preserve"> </v>
      </c>
      <c r="CE1587" s="417" t="str">
        <f t="shared" si="882"/>
        <v xml:space="preserve"> </v>
      </c>
      <c r="CF1587" s="115"/>
      <c r="CG1587" s="115" t="str">
        <f t="shared" si="883"/>
        <v xml:space="preserve"> </v>
      </c>
      <c r="CH1587" s="120" t="str">
        <f t="shared" si="884"/>
        <v xml:space="preserve"> </v>
      </c>
      <c r="CI1587" s="417" t="str">
        <f t="shared" si="885"/>
        <v xml:space="preserve"> </v>
      </c>
      <c r="CJ1587" s="115"/>
      <c r="CK1587" s="115" t="str">
        <f t="shared" si="886"/>
        <v xml:space="preserve"> </v>
      </c>
      <c r="CL1587" s="120" t="str">
        <f t="shared" si="887"/>
        <v xml:space="preserve"> </v>
      </c>
      <c r="CM1587" s="417" t="str">
        <f t="shared" si="889"/>
        <v xml:space="preserve"> </v>
      </c>
      <c r="IS1587" s="108">
        <v>57.6</v>
      </c>
    </row>
    <row r="1588" spans="2:253" s="74" customFormat="1" ht="17.100000000000001" hidden="1" customHeight="1" x14ac:dyDescent="0.25">
      <c r="B1588" s="524">
        <f>IF('KB Duct Parts'!$BL$14=2,'KB Duct Elbows'!R9,0)</f>
        <v>0</v>
      </c>
      <c r="C1588" s="538" t="s">
        <v>586</v>
      </c>
      <c r="D1588" s="506" t="str">
        <f t="shared" si="855"/>
        <v>12405.90L-SS</v>
      </c>
      <c r="E1588" s="524" t="s">
        <v>862</v>
      </c>
      <c r="F1588" s="508" t="str">
        <f t="shared" si="856"/>
        <v xml:space="preserve"> </v>
      </c>
      <c r="G1588" s="537" t="s">
        <v>588</v>
      </c>
      <c r="H1588" s="524" t="s">
        <v>923</v>
      </c>
      <c r="I1588" s="1035"/>
      <c r="J1588" s="1036"/>
      <c r="K1588" s="531" t="s">
        <v>882</v>
      </c>
      <c r="L1588" s="535"/>
      <c r="M1588" s="517" t="str">
        <f t="shared" si="869"/>
        <v>Y</v>
      </c>
      <c r="N1588" s="514">
        <f t="shared" si="857"/>
        <v>290.39999999999998</v>
      </c>
      <c r="O1588" s="514">
        <f t="shared" si="863"/>
        <v>0</v>
      </c>
      <c r="P1588" s="680">
        <f>'KB Duct Parts'!$AE$3</f>
        <v>0</v>
      </c>
      <c r="Q1588" s="681">
        <f t="shared" si="858"/>
        <v>0</v>
      </c>
      <c r="R1588" s="682">
        <f t="shared" si="859"/>
        <v>0</v>
      </c>
      <c r="S1588" s="716">
        <f t="shared" si="860"/>
        <v>0.35</v>
      </c>
      <c r="T1588" s="679">
        <f t="shared" si="861"/>
        <v>0</v>
      </c>
      <c r="U1588" s="679">
        <f t="shared" si="862"/>
        <v>0</v>
      </c>
      <c r="Y1588" s="120"/>
      <c r="AD1588" s="80"/>
      <c r="AE1588" s="75"/>
      <c r="AF1588" s="370"/>
      <c r="AG1588" s="375"/>
      <c r="AH1588" s="379"/>
      <c r="AI1588" s="383"/>
      <c r="AJ1588" s="388"/>
      <c r="AK1588" s="392"/>
      <c r="AL1588" s="388"/>
      <c r="AM1588" s="363">
        <f t="shared" si="888"/>
        <v>1</v>
      </c>
      <c r="AN1588" s="578">
        <v>290.39999999999998</v>
      </c>
      <c r="AO1588" s="78">
        <f t="shared" si="870"/>
        <v>0</v>
      </c>
      <c r="AP1588" s="78">
        <f t="shared" si="864"/>
        <v>0</v>
      </c>
      <c r="AQ1588" s="78">
        <f t="shared" si="865"/>
        <v>0</v>
      </c>
      <c r="AR1588" s="78">
        <f t="shared" si="866"/>
        <v>0</v>
      </c>
      <c r="AS1588" s="78">
        <f t="shared" si="867"/>
        <v>0</v>
      </c>
      <c r="AT1588" s="78">
        <f t="shared" si="868"/>
        <v>0</v>
      </c>
      <c r="AU1588" s="74" t="s">
        <v>717</v>
      </c>
      <c r="AV1588" s="115"/>
      <c r="AW1588" s="395"/>
      <c r="AX1588" s="395">
        <v>0</v>
      </c>
      <c r="AY1588" s="395">
        <v>0</v>
      </c>
      <c r="AZ1588" s="395">
        <v>0</v>
      </c>
      <c r="BA1588" s="395">
        <v>0</v>
      </c>
      <c r="BB1588" s="395">
        <v>0</v>
      </c>
      <c r="BC1588" s="395">
        <v>0</v>
      </c>
      <c r="BD1588" s="115"/>
      <c r="BE1588" s="115"/>
      <c r="BF1588" s="115"/>
      <c r="BG1588" s="115"/>
      <c r="BH1588" s="115"/>
      <c r="BI1588" s="115"/>
      <c r="BJ1588" s="115"/>
      <c r="BK1588" s="115"/>
      <c r="BQ1588" s="74" t="str">
        <f t="shared" si="871"/>
        <v xml:space="preserve"> </v>
      </c>
      <c r="BR1588" s="120" t="str">
        <f t="shared" si="872"/>
        <v xml:space="preserve"> </v>
      </c>
      <c r="BS1588" s="120" t="str">
        <f t="shared" si="873"/>
        <v xml:space="preserve"> </v>
      </c>
      <c r="BU1588" s="74" t="str">
        <f t="shared" si="874"/>
        <v xml:space="preserve"> </v>
      </c>
      <c r="BV1588" s="120" t="str">
        <f t="shared" si="875"/>
        <v xml:space="preserve"> </v>
      </c>
      <c r="BW1588" s="120" t="str">
        <f t="shared" si="876"/>
        <v xml:space="preserve">  </v>
      </c>
      <c r="BY1588" s="74" t="str">
        <f t="shared" si="877"/>
        <v xml:space="preserve"> </v>
      </c>
      <c r="BZ1588" s="120" t="str">
        <f t="shared" si="878"/>
        <v xml:space="preserve"> </v>
      </c>
      <c r="CA1588" s="120" t="str">
        <f t="shared" si="879"/>
        <v xml:space="preserve"> </v>
      </c>
      <c r="CC1588" s="115" t="str">
        <f t="shared" si="880"/>
        <v xml:space="preserve"> </v>
      </c>
      <c r="CD1588" s="120" t="str">
        <f t="shared" si="881"/>
        <v xml:space="preserve"> </v>
      </c>
      <c r="CE1588" s="417" t="str">
        <f t="shared" si="882"/>
        <v xml:space="preserve"> </v>
      </c>
      <c r="CF1588" s="115"/>
      <c r="CG1588" s="115" t="str">
        <f t="shared" si="883"/>
        <v xml:space="preserve"> </v>
      </c>
      <c r="CH1588" s="120" t="str">
        <f t="shared" si="884"/>
        <v xml:space="preserve"> </v>
      </c>
      <c r="CI1588" s="417" t="str">
        <f t="shared" si="885"/>
        <v xml:space="preserve"> </v>
      </c>
      <c r="CJ1588" s="115"/>
      <c r="CK1588" s="115" t="str">
        <f t="shared" si="886"/>
        <v xml:space="preserve"> </v>
      </c>
      <c r="CL1588" s="120" t="str">
        <f t="shared" si="887"/>
        <v xml:space="preserve"> </v>
      </c>
      <c r="CM1588" s="417" t="str">
        <f t="shared" si="889"/>
        <v xml:space="preserve"> </v>
      </c>
      <c r="IS1588" s="108">
        <v>122.3</v>
      </c>
    </row>
    <row r="1589" spans="2:253" s="74" customFormat="1" ht="17.100000000000001" hidden="1" customHeight="1" x14ac:dyDescent="0.25">
      <c r="B1589" s="524">
        <f>IF('KB Duct Parts'!$BL$14=2,'KB Duct Elbows'!R10,0)</f>
        <v>0</v>
      </c>
      <c r="C1589" s="538" t="s">
        <v>587</v>
      </c>
      <c r="D1589" s="506" t="str">
        <f t="shared" si="855"/>
        <v>12406.90L-SS</v>
      </c>
      <c r="E1589" s="524" t="s">
        <v>863</v>
      </c>
      <c r="F1589" s="508" t="str">
        <f t="shared" si="856"/>
        <v xml:space="preserve"> </v>
      </c>
      <c r="G1589" s="537" t="s">
        <v>588</v>
      </c>
      <c r="H1589" s="524" t="s">
        <v>923</v>
      </c>
      <c r="I1589" s="1035"/>
      <c r="J1589" s="1036"/>
      <c r="K1589" s="531" t="s">
        <v>882</v>
      </c>
      <c r="L1589" s="535"/>
      <c r="M1589" s="517" t="str">
        <f t="shared" si="869"/>
        <v>Y</v>
      </c>
      <c r="N1589" s="514">
        <f t="shared" si="857"/>
        <v>346.1</v>
      </c>
      <c r="O1589" s="514">
        <f t="shared" si="863"/>
        <v>0</v>
      </c>
      <c r="P1589" s="680">
        <f>'KB Duct Parts'!$AE$3</f>
        <v>0</v>
      </c>
      <c r="Q1589" s="681">
        <f t="shared" si="858"/>
        <v>0</v>
      </c>
      <c r="R1589" s="682">
        <f t="shared" si="859"/>
        <v>0</v>
      </c>
      <c r="S1589" s="716">
        <f t="shared" si="860"/>
        <v>0.35</v>
      </c>
      <c r="T1589" s="679">
        <f t="shared" si="861"/>
        <v>0</v>
      </c>
      <c r="U1589" s="679">
        <f t="shared" si="862"/>
        <v>0</v>
      </c>
      <c r="Y1589" s="120"/>
      <c r="AD1589" s="80"/>
      <c r="AE1589" s="75"/>
      <c r="AF1589" s="370"/>
      <c r="AG1589" s="375"/>
      <c r="AH1589" s="379"/>
      <c r="AI1589" s="383"/>
      <c r="AJ1589" s="388"/>
      <c r="AK1589" s="392"/>
      <c r="AL1589" s="388"/>
      <c r="AM1589" s="363">
        <f t="shared" si="888"/>
        <v>1</v>
      </c>
      <c r="AN1589" s="578">
        <v>346.1</v>
      </c>
      <c r="AO1589" s="78">
        <f t="shared" si="870"/>
        <v>0</v>
      </c>
      <c r="AP1589" s="78">
        <f t="shared" si="864"/>
        <v>0</v>
      </c>
      <c r="AQ1589" s="78">
        <f t="shared" si="865"/>
        <v>0</v>
      </c>
      <c r="AR1589" s="78">
        <f t="shared" si="866"/>
        <v>0</v>
      </c>
      <c r="AS1589" s="78">
        <f t="shared" si="867"/>
        <v>0</v>
      </c>
      <c r="AT1589" s="78">
        <f t="shared" si="868"/>
        <v>0</v>
      </c>
      <c r="AU1589" s="74" t="s">
        <v>717</v>
      </c>
      <c r="AV1589" s="115"/>
      <c r="AW1589" s="395"/>
      <c r="AX1589" s="395">
        <v>0</v>
      </c>
      <c r="AY1589" s="395">
        <v>0</v>
      </c>
      <c r="AZ1589" s="395">
        <v>0</v>
      </c>
      <c r="BA1589" s="395">
        <v>0</v>
      </c>
      <c r="BB1589" s="395">
        <v>0</v>
      </c>
      <c r="BC1589" s="395">
        <v>0</v>
      </c>
      <c r="BD1589" s="115"/>
      <c r="BE1589" s="115"/>
      <c r="BF1589" s="115"/>
      <c r="BG1589" s="115"/>
      <c r="BH1589" s="115"/>
      <c r="BI1589" s="115"/>
      <c r="BJ1589" s="115"/>
      <c r="BK1589" s="115"/>
      <c r="BQ1589" s="74" t="str">
        <f t="shared" si="871"/>
        <v xml:space="preserve"> </v>
      </c>
      <c r="BR1589" s="120" t="str">
        <f t="shared" si="872"/>
        <v xml:space="preserve"> </v>
      </c>
      <c r="BS1589" s="120" t="str">
        <f t="shared" si="873"/>
        <v xml:space="preserve"> </v>
      </c>
      <c r="BU1589" s="74" t="str">
        <f t="shared" si="874"/>
        <v xml:space="preserve"> </v>
      </c>
      <c r="BV1589" s="120" t="str">
        <f t="shared" si="875"/>
        <v xml:space="preserve"> </v>
      </c>
      <c r="BW1589" s="120" t="str">
        <f t="shared" si="876"/>
        <v xml:space="preserve">  </v>
      </c>
      <c r="BY1589" s="74" t="str">
        <f t="shared" si="877"/>
        <v xml:space="preserve"> </v>
      </c>
      <c r="BZ1589" s="120" t="str">
        <f t="shared" si="878"/>
        <v xml:space="preserve"> </v>
      </c>
      <c r="CA1589" s="120" t="str">
        <f t="shared" si="879"/>
        <v xml:space="preserve"> </v>
      </c>
      <c r="CC1589" s="115" t="str">
        <f t="shared" si="880"/>
        <v xml:space="preserve"> </v>
      </c>
      <c r="CD1589" s="120" t="str">
        <f t="shared" si="881"/>
        <v xml:space="preserve"> </v>
      </c>
      <c r="CE1589" s="417" t="str">
        <f t="shared" si="882"/>
        <v xml:space="preserve"> </v>
      </c>
      <c r="CF1589" s="115"/>
      <c r="CG1589" s="115" t="str">
        <f t="shared" si="883"/>
        <v xml:space="preserve"> </v>
      </c>
      <c r="CH1589" s="120" t="str">
        <f t="shared" si="884"/>
        <v xml:space="preserve"> </v>
      </c>
      <c r="CI1589" s="417" t="str">
        <f t="shared" si="885"/>
        <v xml:space="preserve"> </v>
      </c>
      <c r="CJ1589" s="115"/>
      <c r="CK1589" s="115" t="str">
        <f t="shared" si="886"/>
        <v xml:space="preserve"> </v>
      </c>
      <c r="CL1589" s="120" t="str">
        <f t="shared" si="887"/>
        <v xml:space="preserve"> </v>
      </c>
      <c r="CM1589" s="417" t="str">
        <f t="shared" si="889"/>
        <v xml:space="preserve"> </v>
      </c>
      <c r="IS1589" s="108">
        <v>159.69999999999999</v>
      </c>
    </row>
    <row r="1590" spans="2:253" s="74" customFormat="1" ht="17.100000000000001" hidden="1" customHeight="1" x14ac:dyDescent="0.25">
      <c r="B1590" s="524">
        <f>IF('KB Duct Parts'!$BL$14=2,'KB Duct Elbows'!R12,0)</f>
        <v>0</v>
      </c>
      <c r="C1590" s="538" t="s">
        <v>675</v>
      </c>
      <c r="D1590" s="506" t="str">
        <f t="shared" si="855"/>
        <v>12408.90L-SS</v>
      </c>
      <c r="E1590" s="524" t="s">
        <v>865</v>
      </c>
      <c r="F1590" s="508" t="str">
        <f t="shared" si="856"/>
        <v xml:space="preserve"> </v>
      </c>
      <c r="G1590" s="537" t="s">
        <v>588</v>
      </c>
      <c r="H1590" s="524" t="s">
        <v>923</v>
      </c>
      <c r="I1590" s="1035"/>
      <c r="J1590" s="1036"/>
      <c r="K1590" s="531" t="s">
        <v>882</v>
      </c>
      <c r="L1590" s="535"/>
      <c r="M1590" s="517" t="str">
        <f t="shared" si="869"/>
        <v>Y</v>
      </c>
      <c r="N1590" s="514">
        <f t="shared" si="857"/>
        <v>638.70000000000005</v>
      </c>
      <c r="O1590" s="514">
        <f t="shared" si="863"/>
        <v>0</v>
      </c>
      <c r="P1590" s="680">
        <f>'KB Duct Parts'!$AE$3</f>
        <v>0</v>
      </c>
      <c r="Q1590" s="681">
        <f t="shared" si="858"/>
        <v>0</v>
      </c>
      <c r="R1590" s="682">
        <f t="shared" si="859"/>
        <v>0</v>
      </c>
      <c r="S1590" s="716">
        <f t="shared" si="860"/>
        <v>0.35</v>
      </c>
      <c r="T1590" s="679">
        <f t="shared" si="861"/>
        <v>0</v>
      </c>
      <c r="U1590" s="679">
        <f t="shared" si="862"/>
        <v>0</v>
      </c>
      <c r="Y1590" s="120"/>
      <c r="AD1590" s="80"/>
      <c r="AE1590" s="75"/>
      <c r="AF1590" s="370"/>
      <c r="AG1590" s="375"/>
      <c r="AH1590" s="379"/>
      <c r="AI1590" s="383"/>
      <c r="AJ1590" s="388"/>
      <c r="AK1590" s="392"/>
      <c r="AL1590" s="388"/>
      <c r="AM1590" s="363">
        <f t="shared" si="888"/>
        <v>1</v>
      </c>
      <c r="AN1590" s="578">
        <v>638.70000000000005</v>
      </c>
      <c r="AO1590" s="78">
        <f t="shared" si="870"/>
        <v>0</v>
      </c>
      <c r="AP1590" s="78">
        <f t="shared" si="864"/>
        <v>0</v>
      </c>
      <c r="AQ1590" s="78">
        <f t="shared" si="865"/>
        <v>0</v>
      </c>
      <c r="AR1590" s="78">
        <f t="shared" si="866"/>
        <v>0</v>
      </c>
      <c r="AS1590" s="78">
        <f t="shared" si="867"/>
        <v>0</v>
      </c>
      <c r="AT1590" s="78">
        <f t="shared" si="868"/>
        <v>0</v>
      </c>
      <c r="AU1590" s="74" t="s">
        <v>717</v>
      </c>
      <c r="AV1590" s="115"/>
      <c r="AW1590" s="395"/>
      <c r="AX1590" s="395">
        <v>0</v>
      </c>
      <c r="AY1590" s="395">
        <v>0</v>
      </c>
      <c r="AZ1590" s="395">
        <v>0</v>
      </c>
      <c r="BA1590" s="395">
        <v>0</v>
      </c>
      <c r="BB1590" s="395">
        <v>0</v>
      </c>
      <c r="BC1590" s="395">
        <v>0</v>
      </c>
      <c r="BD1590" s="115"/>
      <c r="BE1590" s="115"/>
      <c r="BF1590" s="115"/>
      <c r="BG1590" s="115"/>
      <c r="BH1590" s="115"/>
      <c r="BI1590" s="115"/>
      <c r="BJ1590" s="115"/>
      <c r="BK1590" s="115"/>
      <c r="BQ1590" s="74" t="str">
        <f t="shared" si="871"/>
        <v xml:space="preserve"> </v>
      </c>
      <c r="BR1590" s="120" t="str">
        <f t="shared" si="872"/>
        <v xml:space="preserve"> </v>
      </c>
      <c r="BS1590" s="120" t="str">
        <f t="shared" si="873"/>
        <v xml:space="preserve"> </v>
      </c>
      <c r="BU1590" s="74" t="str">
        <f t="shared" si="874"/>
        <v xml:space="preserve"> </v>
      </c>
      <c r="BV1590" s="120" t="str">
        <f t="shared" si="875"/>
        <v xml:space="preserve"> </v>
      </c>
      <c r="BW1590" s="120" t="str">
        <f t="shared" si="876"/>
        <v xml:space="preserve">  </v>
      </c>
      <c r="BY1590" s="74" t="str">
        <f t="shared" si="877"/>
        <v xml:space="preserve"> </v>
      </c>
      <c r="BZ1590" s="120" t="str">
        <f t="shared" si="878"/>
        <v xml:space="preserve"> </v>
      </c>
      <c r="CA1590" s="120" t="str">
        <f t="shared" si="879"/>
        <v xml:space="preserve"> </v>
      </c>
      <c r="CC1590" s="115" t="str">
        <f t="shared" si="880"/>
        <v xml:space="preserve"> </v>
      </c>
      <c r="CD1590" s="120" t="str">
        <f t="shared" si="881"/>
        <v xml:space="preserve"> </v>
      </c>
      <c r="CE1590" s="417" t="str">
        <f t="shared" si="882"/>
        <v xml:space="preserve"> </v>
      </c>
      <c r="CF1590" s="115"/>
      <c r="CG1590" s="115" t="str">
        <f t="shared" si="883"/>
        <v xml:space="preserve"> </v>
      </c>
      <c r="CH1590" s="120" t="str">
        <f t="shared" si="884"/>
        <v xml:space="preserve"> </v>
      </c>
      <c r="CI1590" s="417" t="str">
        <f t="shared" si="885"/>
        <v xml:space="preserve"> </v>
      </c>
      <c r="CJ1590" s="115"/>
      <c r="CK1590" s="115" t="str">
        <f t="shared" si="886"/>
        <v xml:space="preserve"> </v>
      </c>
      <c r="CL1590" s="120" t="str">
        <f t="shared" si="887"/>
        <v xml:space="preserve"> </v>
      </c>
      <c r="CM1590" s="417" t="str">
        <f t="shared" si="889"/>
        <v xml:space="preserve"> </v>
      </c>
      <c r="IS1590" s="108">
        <v>159.69999999999999</v>
      </c>
    </row>
    <row r="1591" spans="2:253" s="74" customFormat="1" ht="17.100000000000001" hidden="1" customHeight="1" x14ac:dyDescent="0.25">
      <c r="B1591" s="524">
        <f>IF('KB Duct Parts'!$BL$14=2,'KB Duct Elbows'!AY11,0)</f>
        <v>0</v>
      </c>
      <c r="C1591" s="538" t="s">
        <v>1031</v>
      </c>
      <c r="D1591" s="506" t="str">
        <f t="shared" si="855"/>
        <v>12007.90L-SS</v>
      </c>
      <c r="E1591" s="524" t="s">
        <v>864</v>
      </c>
      <c r="F1591" s="508" t="str">
        <f t="shared" si="856"/>
        <v xml:space="preserve"> </v>
      </c>
      <c r="G1591" s="537" t="s">
        <v>927</v>
      </c>
      <c r="H1591" s="524" t="s">
        <v>923</v>
      </c>
      <c r="I1591" s="1035"/>
      <c r="J1591" s="1036"/>
      <c r="K1591" s="531" t="s">
        <v>882</v>
      </c>
      <c r="L1591" s="535"/>
      <c r="M1591" s="517" t="str">
        <f t="shared" si="869"/>
        <v>Y</v>
      </c>
      <c r="N1591" s="514">
        <f t="shared" si="857"/>
        <v>196.3</v>
      </c>
      <c r="O1591" s="514">
        <f t="shared" si="863"/>
        <v>0</v>
      </c>
      <c r="P1591" s="680">
        <f>'KB Duct Parts'!$AE$3</f>
        <v>0</v>
      </c>
      <c r="Q1591" s="681">
        <f t="shared" si="858"/>
        <v>0</v>
      </c>
      <c r="R1591" s="682">
        <f t="shared" si="859"/>
        <v>0</v>
      </c>
      <c r="S1591" s="716">
        <f t="shared" si="860"/>
        <v>0.35</v>
      </c>
      <c r="T1591" s="679">
        <f t="shared" si="861"/>
        <v>0</v>
      </c>
      <c r="U1591" s="679">
        <f t="shared" si="862"/>
        <v>0</v>
      </c>
      <c r="Y1591" s="120"/>
      <c r="AD1591" s="80"/>
      <c r="AE1591" s="75"/>
      <c r="AF1591" s="370"/>
      <c r="AG1591" s="375"/>
      <c r="AH1591" s="379"/>
      <c r="AI1591" s="383"/>
      <c r="AJ1591" s="388"/>
      <c r="AK1591" s="392"/>
      <c r="AL1591" s="388"/>
      <c r="AM1591" s="363">
        <f t="shared" si="888"/>
        <v>1</v>
      </c>
      <c r="AN1591" s="578">
        <v>196.3</v>
      </c>
      <c r="AO1591" s="78">
        <f t="shared" si="870"/>
        <v>0</v>
      </c>
      <c r="AP1591" s="78">
        <f t="shared" si="864"/>
        <v>0</v>
      </c>
      <c r="AQ1591" s="78">
        <f t="shared" si="865"/>
        <v>0</v>
      </c>
      <c r="AR1591" s="78">
        <f t="shared" si="866"/>
        <v>0</v>
      </c>
      <c r="AS1591" s="78">
        <f t="shared" si="867"/>
        <v>0</v>
      </c>
      <c r="AT1591" s="78">
        <f t="shared" si="868"/>
        <v>0</v>
      </c>
      <c r="AU1591" s="74" t="s">
        <v>717</v>
      </c>
      <c r="AV1591" s="115"/>
      <c r="AW1591" s="395"/>
      <c r="AX1591" s="395">
        <v>0</v>
      </c>
      <c r="AY1591" s="395">
        <v>0</v>
      </c>
      <c r="AZ1591" s="395">
        <v>0</v>
      </c>
      <c r="BA1591" s="395">
        <v>0</v>
      </c>
      <c r="BB1591" s="395">
        <v>0</v>
      </c>
      <c r="BC1591" s="395">
        <v>0</v>
      </c>
      <c r="BD1591" s="115"/>
      <c r="BE1591" s="115"/>
      <c r="BF1591" s="115"/>
      <c r="BG1591" s="115"/>
      <c r="BH1591" s="115"/>
      <c r="BI1591" s="115"/>
      <c r="BJ1591" s="115"/>
      <c r="BK1591" s="115"/>
      <c r="BQ1591" s="74" t="str">
        <f t="shared" si="871"/>
        <v xml:space="preserve"> </v>
      </c>
      <c r="BR1591" s="120" t="str">
        <f t="shared" si="872"/>
        <v xml:space="preserve"> </v>
      </c>
      <c r="BS1591" s="120" t="str">
        <f t="shared" si="873"/>
        <v xml:space="preserve"> </v>
      </c>
      <c r="BU1591" s="74" t="str">
        <f t="shared" si="874"/>
        <v xml:space="preserve"> </v>
      </c>
      <c r="BV1591" s="120" t="str">
        <f t="shared" si="875"/>
        <v xml:space="preserve"> </v>
      </c>
      <c r="BW1591" s="120" t="str">
        <f t="shared" si="876"/>
        <v xml:space="preserve">  </v>
      </c>
      <c r="BY1591" s="74" t="str">
        <f t="shared" si="877"/>
        <v xml:space="preserve"> </v>
      </c>
      <c r="BZ1591" s="120" t="str">
        <f t="shared" si="878"/>
        <v xml:space="preserve"> </v>
      </c>
      <c r="CA1591" s="120" t="str">
        <f t="shared" si="879"/>
        <v xml:space="preserve"> </v>
      </c>
      <c r="CC1591" s="115" t="str">
        <f t="shared" si="880"/>
        <v xml:space="preserve"> </v>
      </c>
      <c r="CD1591" s="120" t="str">
        <f t="shared" si="881"/>
        <v xml:space="preserve"> </v>
      </c>
      <c r="CE1591" s="417" t="str">
        <f t="shared" si="882"/>
        <v xml:space="preserve"> </v>
      </c>
      <c r="CF1591" s="115"/>
      <c r="CG1591" s="115" t="str">
        <f t="shared" si="883"/>
        <v xml:space="preserve"> </v>
      </c>
      <c r="CH1591" s="120" t="str">
        <f t="shared" si="884"/>
        <v xml:space="preserve"> </v>
      </c>
      <c r="CI1591" s="417" t="str">
        <f t="shared" si="885"/>
        <v xml:space="preserve"> </v>
      </c>
      <c r="CJ1591" s="115"/>
      <c r="CK1591" s="115" t="str">
        <f t="shared" si="886"/>
        <v xml:space="preserve"> </v>
      </c>
      <c r="CL1591" s="120" t="str">
        <f t="shared" si="887"/>
        <v xml:space="preserve"> </v>
      </c>
      <c r="CM1591" s="417" t="str">
        <f t="shared" si="889"/>
        <v xml:space="preserve"> </v>
      </c>
      <c r="IS1591" s="108">
        <v>146</v>
      </c>
    </row>
    <row r="1592" spans="2:253" s="74" customFormat="1" ht="17.100000000000001" hidden="1" customHeight="1" x14ac:dyDescent="0.25">
      <c r="B1592" s="524">
        <f>IF('KB Duct Parts'!$BL$14=2,'KB Duct Elbows'!AY12,0)</f>
        <v>0</v>
      </c>
      <c r="C1592" s="538" t="s">
        <v>1032</v>
      </c>
      <c r="D1592" s="506" t="str">
        <f t="shared" si="855"/>
        <v>12008.90L-SS</v>
      </c>
      <c r="E1592" s="524" t="s">
        <v>865</v>
      </c>
      <c r="F1592" s="508" t="str">
        <f t="shared" si="856"/>
        <v xml:space="preserve"> </v>
      </c>
      <c r="G1592" s="537" t="s">
        <v>927</v>
      </c>
      <c r="H1592" s="524" t="s">
        <v>923</v>
      </c>
      <c r="I1592" s="1035"/>
      <c r="J1592" s="1036"/>
      <c r="K1592" s="531" t="s">
        <v>882</v>
      </c>
      <c r="L1592" s="535"/>
      <c r="M1592" s="517" t="str">
        <f t="shared" si="869"/>
        <v>Y</v>
      </c>
      <c r="N1592" s="514">
        <f t="shared" si="857"/>
        <v>345.6</v>
      </c>
      <c r="O1592" s="514">
        <f t="shared" si="863"/>
        <v>0</v>
      </c>
      <c r="P1592" s="680">
        <f>'KB Duct Parts'!$AE$3</f>
        <v>0</v>
      </c>
      <c r="Q1592" s="681">
        <f t="shared" si="858"/>
        <v>0</v>
      </c>
      <c r="R1592" s="682">
        <f t="shared" si="859"/>
        <v>0</v>
      </c>
      <c r="S1592" s="716">
        <f t="shared" si="860"/>
        <v>0.35</v>
      </c>
      <c r="T1592" s="679">
        <f t="shared" si="861"/>
        <v>0</v>
      </c>
      <c r="U1592" s="679">
        <f t="shared" si="862"/>
        <v>0</v>
      </c>
      <c r="Y1592" s="120"/>
      <c r="AD1592" s="80"/>
      <c r="AE1592" s="76"/>
      <c r="AF1592" s="370"/>
      <c r="AG1592" s="375"/>
      <c r="AH1592" s="379"/>
      <c r="AI1592" s="383"/>
      <c r="AJ1592" s="388"/>
      <c r="AK1592" s="392"/>
      <c r="AL1592" s="388"/>
      <c r="AM1592" s="363">
        <f t="shared" si="888"/>
        <v>1</v>
      </c>
      <c r="AN1592" s="578">
        <v>345.6</v>
      </c>
      <c r="AO1592" s="78">
        <f t="shared" si="870"/>
        <v>0</v>
      </c>
      <c r="AP1592" s="78">
        <f t="shared" si="864"/>
        <v>0</v>
      </c>
      <c r="AQ1592" s="78">
        <f t="shared" si="865"/>
        <v>0</v>
      </c>
      <c r="AR1592" s="78">
        <f t="shared" si="866"/>
        <v>0</v>
      </c>
      <c r="AS1592" s="78">
        <f t="shared" si="867"/>
        <v>0</v>
      </c>
      <c r="AT1592" s="78">
        <f t="shared" si="868"/>
        <v>0</v>
      </c>
      <c r="AU1592" s="74" t="s">
        <v>717</v>
      </c>
      <c r="AV1592" s="115"/>
      <c r="AW1592" s="395"/>
      <c r="AX1592" s="395">
        <v>0</v>
      </c>
      <c r="AY1592" s="395">
        <v>0</v>
      </c>
      <c r="AZ1592" s="395">
        <v>0</v>
      </c>
      <c r="BA1592" s="395">
        <v>0</v>
      </c>
      <c r="BB1592" s="395">
        <v>0</v>
      </c>
      <c r="BC1592" s="395">
        <v>0</v>
      </c>
      <c r="BD1592" s="115"/>
      <c r="BE1592" s="115"/>
      <c r="BF1592" s="115"/>
      <c r="BG1592" s="115"/>
      <c r="BH1592" s="115"/>
      <c r="BI1592" s="115"/>
      <c r="BJ1592" s="115"/>
      <c r="BK1592" s="115"/>
      <c r="BQ1592" s="74" t="str">
        <f t="shared" si="871"/>
        <v xml:space="preserve"> </v>
      </c>
      <c r="BR1592" s="120" t="str">
        <f t="shared" si="872"/>
        <v xml:space="preserve"> </v>
      </c>
      <c r="BS1592" s="120" t="str">
        <f t="shared" si="873"/>
        <v xml:space="preserve"> </v>
      </c>
      <c r="BU1592" s="74" t="str">
        <f t="shared" si="874"/>
        <v xml:space="preserve"> </v>
      </c>
      <c r="BV1592" s="120" t="str">
        <f t="shared" si="875"/>
        <v xml:space="preserve"> </v>
      </c>
      <c r="BW1592" s="120" t="str">
        <f t="shared" si="876"/>
        <v xml:space="preserve">  </v>
      </c>
      <c r="BY1592" s="74" t="str">
        <f t="shared" si="877"/>
        <v xml:space="preserve"> </v>
      </c>
      <c r="BZ1592" s="120" t="str">
        <f t="shared" si="878"/>
        <v xml:space="preserve"> </v>
      </c>
      <c r="CA1592" s="120" t="str">
        <f t="shared" si="879"/>
        <v xml:space="preserve"> </v>
      </c>
      <c r="CC1592" s="115" t="str">
        <f t="shared" si="880"/>
        <v xml:space="preserve"> </v>
      </c>
      <c r="CD1592" s="120" t="str">
        <f t="shared" si="881"/>
        <v xml:space="preserve"> </v>
      </c>
      <c r="CE1592" s="417" t="str">
        <f t="shared" si="882"/>
        <v xml:space="preserve"> </v>
      </c>
      <c r="CF1592" s="115"/>
      <c r="CG1592" s="115" t="str">
        <f t="shared" si="883"/>
        <v xml:space="preserve"> </v>
      </c>
      <c r="CH1592" s="120" t="str">
        <f t="shared" si="884"/>
        <v xml:space="preserve"> </v>
      </c>
      <c r="CI1592" s="417" t="str">
        <f t="shared" si="885"/>
        <v xml:space="preserve"> </v>
      </c>
      <c r="CJ1592" s="115"/>
      <c r="CK1592" s="115" t="str">
        <f t="shared" si="886"/>
        <v xml:space="preserve"> </v>
      </c>
      <c r="CL1592" s="120" t="str">
        <f t="shared" si="887"/>
        <v xml:space="preserve"> </v>
      </c>
      <c r="CM1592" s="417" t="str">
        <f t="shared" si="889"/>
        <v xml:space="preserve"> </v>
      </c>
      <c r="IS1592" s="108">
        <v>257</v>
      </c>
    </row>
    <row r="1593" spans="2:253" s="74" customFormat="1" ht="17.100000000000001" hidden="1" customHeight="1" x14ac:dyDescent="0.25">
      <c r="B1593" s="524">
        <f>IF('KB Duct Parts'!$BL$14=2,'KB Duct Elbows'!AY13,0)</f>
        <v>0</v>
      </c>
      <c r="C1593" s="538" t="s">
        <v>1033</v>
      </c>
      <c r="D1593" s="506" t="str">
        <f t="shared" ref="D1593:D1656" si="890">IF(AM1593=1,C1593,(C1593&amp;"  ("&amp;L1593&amp;"ga)"))</f>
        <v>12009.90L-SS</v>
      </c>
      <c r="E1593" s="524" t="s">
        <v>866</v>
      </c>
      <c r="F1593" s="508" t="str">
        <f t="shared" si="856"/>
        <v xml:space="preserve"> </v>
      </c>
      <c r="G1593" s="537" t="s">
        <v>927</v>
      </c>
      <c r="H1593" s="524" t="s">
        <v>923</v>
      </c>
      <c r="I1593" s="1035"/>
      <c r="J1593" s="1036"/>
      <c r="K1593" s="531" t="s">
        <v>882</v>
      </c>
      <c r="L1593" s="535"/>
      <c r="M1593" s="517" t="str">
        <f t="shared" si="869"/>
        <v>Y</v>
      </c>
      <c r="N1593" s="514">
        <f t="shared" si="857"/>
        <v>360.5</v>
      </c>
      <c r="O1593" s="514">
        <f t="shared" si="863"/>
        <v>0</v>
      </c>
      <c r="P1593" s="680">
        <f>'KB Duct Parts'!$AE$3</f>
        <v>0</v>
      </c>
      <c r="Q1593" s="681">
        <f t="shared" si="858"/>
        <v>0</v>
      </c>
      <c r="R1593" s="682">
        <f t="shared" si="859"/>
        <v>0</v>
      </c>
      <c r="S1593" s="716">
        <f t="shared" si="860"/>
        <v>0.35</v>
      </c>
      <c r="T1593" s="679">
        <f t="shared" si="861"/>
        <v>0</v>
      </c>
      <c r="U1593" s="679">
        <f t="shared" si="862"/>
        <v>0</v>
      </c>
      <c r="Y1593" s="120"/>
      <c r="AD1593" s="80"/>
      <c r="AE1593" s="75"/>
      <c r="AF1593" s="370"/>
      <c r="AG1593" s="375"/>
      <c r="AH1593" s="379"/>
      <c r="AI1593" s="383"/>
      <c r="AJ1593" s="388"/>
      <c r="AK1593" s="392"/>
      <c r="AL1593" s="388"/>
      <c r="AM1593" s="363">
        <f t="shared" si="888"/>
        <v>1</v>
      </c>
      <c r="AN1593" s="578">
        <v>360.5</v>
      </c>
      <c r="AO1593" s="78">
        <f t="shared" si="870"/>
        <v>0</v>
      </c>
      <c r="AP1593" s="78">
        <f t="shared" si="864"/>
        <v>0</v>
      </c>
      <c r="AQ1593" s="78">
        <f t="shared" si="865"/>
        <v>0</v>
      </c>
      <c r="AR1593" s="78">
        <f t="shared" si="866"/>
        <v>0</v>
      </c>
      <c r="AS1593" s="78">
        <f t="shared" si="867"/>
        <v>0</v>
      </c>
      <c r="AT1593" s="78">
        <f t="shared" si="868"/>
        <v>0</v>
      </c>
      <c r="AU1593" s="74" t="s">
        <v>717</v>
      </c>
      <c r="AV1593" s="115"/>
      <c r="AW1593" s="395"/>
      <c r="AX1593" s="395">
        <v>0</v>
      </c>
      <c r="AY1593" s="395">
        <v>0</v>
      </c>
      <c r="AZ1593" s="395">
        <v>0</v>
      </c>
      <c r="BA1593" s="395">
        <v>0</v>
      </c>
      <c r="BB1593" s="395">
        <v>0</v>
      </c>
      <c r="BC1593" s="395">
        <v>0</v>
      </c>
      <c r="BD1593" s="115"/>
      <c r="BE1593" s="115"/>
      <c r="BF1593" s="115"/>
      <c r="BG1593" s="115"/>
      <c r="BH1593" s="115"/>
      <c r="BI1593" s="115"/>
      <c r="BJ1593" s="115"/>
      <c r="BK1593" s="115"/>
      <c r="BQ1593" s="74" t="str">
        <f t="shared" si="871"/>
        <v xml:space="preserve"> </v>
      </c>
      <c r="BR1593" s="120" t="str">
        <f t="shared" si="872"/>
        <v xml:space="preserve"> </v>
      </c>
      <c r="BS1593" s="120" t="str">
        <f t="shared" si="873"/>
        <v xml:space="preserve"> </v>
      </c>
      <c r="BU1593" s="74" t="str">
        <f t="shared" si="874"/>
        <v xml:space="preserve"> </v>
      </c>
      <c r="BV1593" s="120" t="str">
        <f t="shared" si="875"/>
        <v xml:space="preserve"> </v>
      </c>
      <c r="BW1593" s="120" t="str">
        <f t="shared" si="876"/>
        <v xml:space="preserve">  </v>
      </c>
      <c r="BY1593" s="74" t="str">
        <f t="shared" si="877"/>
        <v xml:space="preserve"> </v>
      </c>
      <c r="BZ1593" s="120" t="str">
        <f t="shared" si="878"/>
        <v xml:space="preserve"> </v>
      </c>
      <c r="CA1593" s="120" t="str">
        <f t="shared" si="879"/>
        <v xml:space="preserve"> </v>
      </c>
      <c r="CC1593" s="115" t="str">
        <f t="shared" si="880"/>
        <v xml:space="preserve"> </v>
      </c>
      <c r="CD1593" s="120" t="str">
        <f t="shared" si="881"/>
        <v xml:space="preserve"> </v>
      </c>
      <c r="CE1593" s="417" t="str">
        <f t="shared" si="882"/>
        <v xml:space="preserve"> </v>
      </c>
      <c r="CF1593" s="115"/>
      <c r="CG1593" s="115" t="str">
        <f t="shared" si="883"/>
        <v xml:space="preserve"> </v>
      </c>
      <c r="CH1593" s="120" t="str">
        <f t="shared" si="884"/>
        <v xml:space="preserve"> </v>
      </c>
      <c r="CI1593" s="417" t="str">
        <f t="shared" si="885"/>
        <v xml:space="preserve"> </v>
      </c>
      <c r="CJ1593" s="115"/>
      <c r="CK1593" s="115" t="str">
        <f t="shared" si="886"/>
        <v xml:space="preserve"> </v>
      </c>
      <c r="CL1593" s="120" t="str">
        <f t="shared" si="887"/>
        <v xml:space="preserve"> </v>
      </c>
      <c r="CM1593" s="417" t="str">
        <f t="shared" si="889"/>
        <v xml:space="preserve"> </v>
      </c>
      <c r="IS1593" s="108">
        <v>268</v>
      </c>
    </row>
    <row r="1594" spans="2:253" s="74" customFormat="1" ht="17.100000000000001" hidden="1" customHeight="1" x14ac:dyDescent="0.25">
      <c r="B1594" s="524">
        <f>IF('KB Duct Parts'!$BL$14=2,'KB Duct Elbows'!AY14,0)</f>
        <v>0</v>
      </c>
      <c r="C1594" s="538" t="s">
        <v>1034</v>
      </c>
      <c r="D1594" s="506" t="str">
        <f t="shared" si="890"/>
        <v>12010.90L-SS</v>
      </c>
      <c r="E1594" s="524" t="s">
        <v>867</v>
      </c>
      <c r="F1594" s="508" t="str">
        <f t="shared" si="856"/>
        <v xml:space="preserve"> </v>
      </c>
      <c r="G1594" s="537" t="s">
        <v>927</v>
      </c>
      <c r="H1594" s="524" t="s">
        <v>923</v>
      </c>
      <c r="I1594" s="1035"/>
      <c r="J1594" s="1036"/>
      <c r="K1594" s="531" t="s">
        <v>882</v>
      </c>
      <c r="L1594" s="535"/>
      <c r="M1594" s="517" t="str">
        <f t="shared" si="869"/>
        <v>Y</v>
      </c>
      <c r="N1594" s="514">
        <f t="shared" si="857"/>
        <v>367.2</v>
      </c>
      <c r="O1594" s="514">
        <f t="shared" si="863"/>
        <v>0</v>
      </c>
      <c r="P1594" s="680">
        <f>'KB Duct Parts'!$AE$3</f>
        <v>0</v>
      </c>
      <c r="Q1594" s="681">
        <f t="shared" si="858"/>
        <v>0</v>
      </c>
      <c r="R1594" s="682">
        <f t="shared" si="859"/>
        <v>0</v>
      </c>
      <c r="S1594" s="716">
        <f t="shared" si="860"/>
        <v>0.35</v>
      </c>
      <c r="T1594" s="679">
        <f t="shared" si="861"/>
        <v>0</v>
      </c>
      <c r="U1594" s="679">
        <f t="shared" si="862"/>
        <v>0</v>
      </c>
      <c r="Y1594" s="120"/>
      <c r="AD1594" s="80"/>
      <c r="AE1594" s="76"/>
      <c r="AF1594" s="370"/>
      <c r="AG1594" s="375"/>
      <c r="AH1594" s="379"/>
      <c r="AI1594" s="383"/>
      <c r="AJ1594" s="388"/>
      <c r="AK1594" s="392"/>
      <c r="AL1594" s="388"/>
      <c r="AM1594" s="363">
        <f t="shared" si="888"/>
        <v>1</v>
      </c>
      <c r="AN1594" s="578">
        <v>367.2</v>
      </c>
      <c r="AO1594" s="78">
        <f t="shared" si="870"/>
        <v>0</v>
      </c>
      <c r="AP1594" s="78">
        <f t="shared" si="864"/>
        <v>0</v>
      </c>
      <c r="AQ1594" s="78">
        <f t="shared" si="865"/>
        <v>0</v>
      </c>
      <c r="AR1594" s="78">
        <f t="shared" si="866"/>
        <v>0</v>
      </c>
      <c r="AS1594" s="78">
        <f t="shared" si="867"/>
        <v>0</v>
      </c>
      <c r="AT1594" s="78">
        <f t="shared" si="868"/>
        <v>0</v>
      </c>
      <c r="AU1594" s="74" t="s">
        <v>717</v>
      </c>
      <c r="AV1594" s="115"/>
      <c r="AW1594" s="395"/>
      <c r="AX1594" s="395">
        <v>0</v>
      </c>
      <c r="AY1594" s="395">
        <v>0</v>
      </c>
      <c r="AZ1594" s="395">
        <v>0</v>
      </c>
      <c r="BA1594" s="395">
        <v>0</v>
      </c>
      <c r="BB1594" s="395">
        <v>0</v>
      </c>
      <c r="BC1594" s="395">
        <v>0</v>
      </c>
      <c r="BD1594" s="115"/>
      <c r="BE1594" s="115"/>
      <c r="BF1594" s="115"/>
      <c r="BG1594" s="115"/>
      <c r="BH1594" s="115"/>
      <c r="BI1594" s="115"/>
      <c r="BJ1594" s="115"/>
      <c r="BK1594" s="115"/>
      <c r="BQ1594" s="74" t="str">
        <f t="shared" si="871"/>
        <v xml:space="preserve"> </v>
      </c>
      <c r="BR1594" s="120" t="str">
        <f t="shared" si="872"/>
        <v xml:space="preserve"> </v>
      </c>
      <c r="BS1594" s="120" t="str">
        <f t="shared" si="873"/>
        <v xml:space="preserve"> </v>
      </c>
      <c r="BU1594" s="74" t="str">
        <f t="shared" si="874"/>
        <v xml:space="preserve"> </v>
      </c>
      <c r="BV1594" s="120" t="str">
        <f t="shared" si="875"/>
        <v xml:space="preserve"> </v>
      </c>
      <c r="BW1594" s="120" t="str">
        <f t="shared" si="876"/>
        <v xml:space="preserve">  </v>
      </c>
      <c r="BY1594" s="74" t="str">
        <f t="shared" si="877"/>
        <v xml:space="preserve"> </v>
      </c>
      <c r="BZ1594" s="120" t="str">
        <f t="shared" si="878"/>
        <v xml:space="preserve"> </v>
      </c>
      <c r="CA1594" s="120" t="str">
        <f t="shared" si="879"/>
        <v xml:space="preserve"> </v>
      </c>
      <c r="CC1594" s="115" t="str">
        <f t="shared" si="880"/>
        <v xml:space="preserve"> </v>
      </c>
      <c r="CD1594" s="120" t="str">
        <f t="shared" si="881"/>
        <v xml:space="preserve"> </v>
      </c>
      <c r="CE1594" s="417" t="str">
        <f t="shared" si="882"/>
        <v xml:space="preserve"> </v>
      </c>
      <c r="CF1594" s="115"/>
      <c r="CG1594" s="115" t="str">
        <f t="shared" si="883"/>
        <v xml:space="preserve"> </v>
      </c>
      <c r="CH1594" s="120" t="str">
        <f t="shared" si="884"/>
        <v xml:space="preserve"> </v>
      </c>
      <c r="CI1594" s="417" t="str">
        <f t="shared" si="885"/>
        <v xml:space="preserve"> </v>
      </c>
      <c r="CJ1594" s="115"/>
      <c r="CK1594" s="115" t="str">
        <f t="shared" si="886"/>
        <v xml:space="preserve"> </v>
      </c>
      <c r="CL1594" s="120" t="str">
        <f t="shared" si="887"/>
        <v xml:space="preserve"> </v>
      </c>
      <c r="CM1594" s="417" t="str">
        <f t="shared" si="889"/>
        <v xml:space="preserve"> </v>
      </c>
      <c r="IS1594" s="108">
        <v>273</v>
      </c>
    </row>
    <row r="1595" spans="2:253" s="74" customFormat="1" ht="17.100000000000001" hidden="1" customHeight="1" x14ac:dyDescent="0.25">
      <c r="B1595" s="524">
        <f>IF('KB Duct Parts'!$BL$14=2,'KB Duct Elbows'!AY15,0)</f>
        <v>0</v>
      </c>
      <c r="C1595" s="538" t="s">
        <v>1035</v>
      </c>
      <c r="D1595" s="506" t="str">
        <f t="shared" si="890"/>
        <v>12011.90L-SS</v>
      </c>
      <c r="E1595" s="524" t="s">
        <v>868</v>
      </c>
      <c r="F1595" s="508" t="str">
        <f t="shared" si="856"/>
        <v xml:space="preserve"> </v>
      </c>
      <c r="G1595" s="537" t="s">
        <v>927</v>
      </c>
      <c r="H1595" s="524" t="s">
        <v>923</v>
      </c>
      <c r="I1595" s="1035"/>
      <c r="J1595" s="1036"/>
      <c r="K1595" s="531" t="s">
        <v>882</v>
      </c>
      <c r="L1595" s="535"/>
      <c r="M1595" s="517" t="str">
        <f t="shared" si="869"/>
        <v>Y</v>
      </c>
      <c r="N1595" s="514">
        <f t="shared" si="857"/>
        <v>399.4</v>
      </c>
      <c r="O1595" s="514">
        <f t="shared" si="863"/>
        <v>0</v>
      </c>
      <c r="P1595" s="680">
        <f>'KB Duct Parts'!$AE$3</f>
        <v>0</v>
      </c>
      <c r="Q1595" s="681">
        <f t="shared" si="858"/>
        <v>0</v>
      </c>
      <c r="R1595" s="682">
        <f t="shared" si="859"/>
        <v>0</v>
      </c>
      <c r="S1595" s="716">
        <f t="shared" si="860"/>
        <v>0.35</v>
      </c>
      <c r="T1595" s="679">
        <f t="shared" si="861"/>
        <v>0</v>
      </c>
      <c r="U1595" s="679">
        <f t="shared" si="862"/>
        <v>0</v>
      </c>
      <c r="Y1595" s="120"/>
      <c r="AD1595" s="80"/>
      <c r="AE1595" s="75"/>
      <c r="AF1595" s="370"/>
      <c r="AG1595" s="375"/>
      <c r="AH1595" s="379"/>
      <c r="AI1595" s="383"/>
      <c r="AJ1595" s="388"/>
      <c r="AK1595" s="392"/>
      <c r="AL1595" s="388"/>
      <c r="AM1595" s="363">
        <f t="shared" si="888"/>
        <v>1</v>
      </c>
      <c r="AN1595" s="578">
        <v>399.4</v>
      </c>
      <c r="AO1595" s="78">
        <f t="shared" si="870"/>
        <v>0</v>
      </c>
      <c r="AP1595" s="78">
        <f t="shared" si="864"/>
        <v>0</v>
      </c>
      <c r="AQ1595" s="78">
        <f t="shared" si="865"/>
        <v>0</v>
      </c>
      <c r="AR1595" s="78">
        <f t="shared" si="866"/>
        <v>0</v>
      </c>
      <c r="AS1595" s="78">
        <f t="shared" si="867"/>
        <v>0</v>
      </c>
      <c r="AT1595" s="78">
        <f t="shared" si="868"/>
        <v>0</v>
      </c>
      <c r="AU1595" s="74" t="s">
        <v>717</v>
      </c>
      <c r="AV1595" s="115"/>
      <c r="AW1595" s="395"/>
      <c r="AX1595" s="395">
        <v>0</v>
      </c>
      <c r="AY1595" s="395">
        <v>0</v>
      </c>
      <c r="AZ1595" s="395">
        <v>0</v>
      </c>
      <c r="BA1595" s="395">
        <v>0</v>
      </c>
      <c r="BB1595" s="395">
        <v>0</v>
      </c>
      <c r="BC1595" s="395">
        <v>0</v>
      </c>
      <c r="BD1595" s="115"/>
      <c r="BE1595" s="115"/>
      <c r="BF1595" s="115"/>
      <c r="BG1595" s="115"/>
      <c r="BH1595" s="115"/>
      <c r="BI1595" s="115"/>
      <c r="BJ1595" s="115"/>
      <c r="BK1595" s="115"/>
      <c r="BQ1595" s="74" t="str">
        <f t="shared" si="871"/>
        <v xml:space="preserve"> </v>
      </c>
      <c r="BR1595" s="120" t="str">
        <f t="shared" si="872"/>
        <v xml:space="preserve"> </v>
      </c>
      <c r="BS1595" s="120" t="str">
        <f t="shared" si="873"/>
        <v xml:space="preserve"> </v>
      </c>
      <c r="BU1595" s="74" t="str">
        <f t="shared" si="874"/>
        <v xml:space="preserve"> </v>
      </c>
      <c r="BV1595" s="120" t="str">
        <f t="shared" si="875"/>
        <v xml:space="preserve"> </v>
      </c>
      <c r="BW1595" s="120" t="str">
        <f t="shared" si="876"/>
        <v xml:space="preserve">  </v>
      </c>
      <c r="BY1595" s="74" t="str">
        <f t="shared" si="877"/>
        <v xml:space="preserve"> </v>
      </c>
      <c r="BZ1595" s="120" t="str">
        <f t="shared" si="878"/>
        <v xml:space="preserve"> </v>
      </c>
      <c r="CA1595" s="120" t="str">
        <f t="shared" si="879"/>
        <v xml:space="preserve"> </v>
      </c>
      <c r="CC1595" s="115" t="str">
        <f t="shared" si="880"/>
        <v xml:space="preserve"> </v>
      </c>
      <c r="CD1595" s="120" t="str">
        <f t="shared" si="881"/>
        <v xml:space="preserve"> </v>
      </c>
      <c r="CE1595" s="417" t="str">
        <f t="shared" si="882"/>
        <v xml:space="preserve"> </v>
      </c>
      <c r="CF1595" s="115"/>
      <c r="CG1595" s="115" t="str">
        <f t="shared" si="883"/>
        <v xml:space="preserve"> </v>
      </c>
      <c r="CH1595" s="120" t="str">
        <f t="shared" si="884"/>
        <v xml:space="preserve"> </v>
      </c>
      <c r="CI1595" s="417" t="str">
        <f t="shared" si="885"/>
        <v xml:space="preserve"> </v>
      </c>
      <c r="CJ1595" s="115"/>
      <c r="CK1595" s="115" t="str">
        <f t="shared" si="886"/>
        <v xml:space="preserve"> </v>
      </c>
      <c r="CL1595" s="120" t="str">
        <f t="shared" si="887"/>
        <v xml:space="preserve"> </v>
      </c>
      <c r="CM1595" s="417" t="str">
        <f t="shared" si="889"/>
        <v xml:space="preserve"> </v>
      </c>
      <c r="IS1595" s="108">
        <v>297</v>
      </c>
    </row>
    <row r="1596" spans="2:253" s="74" customFormat="1" ht="17.100000000000001" hidden="1" customHeight="1" x14ac:dyDescent="0.25">
      <c r="B1596" s="524">
        <f>IF('KB Duct Parts'!$BL$14=2,'KB Duct Elbows'!AY16,0)</f>
        <v>0</v>
      </c>
      <c r="C1596" s="538" t="s">
        <v>1036</v>
      </c>
      <c r="D1596" s="506" t="str">
        <f t="shared" si="890"/>
        <v>12012.90L-SS</v>
      </c>
      <c r="E1596" s="524" t="s">
        <v>869</v>
      </c>
      <c r="F1596" s="508" t="str">
        <f t="shared" si="856"/>
        <v xml:space="preserve"> </v>
      </c>
      <c r="G1596" s="537" t="s">
        <v>927</v>
      </c>
      <c r="H1596" s="524" t="s">
        <v>923</v>
      </c>
      <c r="I1596" s="1035"/>
      <c r="J1596" s="1036"/>
      <c r="K1596" s="531" t="s">
        <v>882</v>
      </c>
      <c r="L1596" s="535"/>
      <c r="M1596" s="517" t="str">
        <f t="shared" si="869"/>
        <v>Y</v>
      </c>
      <c r="N1596" s="514">
        <f t="shared" si="857"/>
        <v>433.1</v>
      </c>
      <c r="O1596" s="514">
        <f t="shared" si="863"/>
        <v>0</v>
      </c>
      <c r="P1596" s="680">
        <f>'KB Duct Parts'!$AE$3</f>
        <v>0</v>
      </c>
      <c r="Q1596" s="681">
        <f t="shared" si="858"/>
        <v>0</v>
      </c>
      <c r="R1596" s="682">
        <f t="shared" si="859"/>
        <v>0</v>
      </c>
      <c r="S1596" s="716">
        <f t="shared" si="860"/>
        <v>0.35</v>
      </c>
      <c r="T1596" s="679">
        <f t="shared" si="861"/>
        <v>0</v>
      </c>
      <c r="U1596" s="679">
        <f t="shared" si="862"/>
        <v>0</v>
      </c>
      <c r="Y1596" s="120"/>
      <c r="AD1596" s="80"/>
      <c r="AE1596" s="76"/>
      <c r="AF1596" s="370"/>
      <c r="AG1596" s="375"/>
      <c r="AH1596" s="379"/>
      <c r="AI1596" s="383"/>
      <c r="AJ1596" s="388"/>
      <c r="AK1596" s="392"/>
      <c r="AL1596" s="388"/>
      <c r="AM1596" s="363">
        <f t="shared" si="888"/>
        <v>1</v>
      </c>
      <c r="AN1596" s="578">
        <v>433.1</v>
      </c>
      <c r="AO1596" s="78">
        <f t="shared" si="870"/>
        <v>0</v>
      </c>
      <c r="AP1596" s="78">
        <f t="shared" si="864"/>
        <v>0</v>
      </c>
      <c r="AQ1596" s="78">
        <f t="shared" si="865"/>
        <v>0</v>
      </c>
      <c r="AR1596" s="78">
        <f t="shared" si="866"/>
        <v>0</v>
      </c>
      <c r="AS1596" s="78">
        <f t="shared" si="867"/>
        <v>0</v>
      </c>
      <c r="AT1596" s="78">
        <f t="shared" si="868"/>
        <v>0</v>
      </c>
      <c r="AU1596" s="74" t="s">
        <v>717</v>
      </c>
      <c r="AV1596" s="115"/>
      <c r="AW1596" s="395"/>
      <c r="AX1596" s="395">
        <v>0</v>
      </c>
      <c r="AY1596" s="395">
        <v>0</v>
      </c>
      <c r="AZ1596" s="395">
        <v>0</v>
      </c>
      <c r="BA1596" s="395">
        <v>0</v>
      </c>
      <c r="BB1596" s="395">
        <v>0</v>
      </c>
      <c r="BC1596" s="395">
        <v>0</v>
      </c>
      <c r="BD1596" s="115"/>
      <c r="BE1596" s="115"/>
      <c r="BF1596" s="115"/>
      <c r="BG1596" s="115"/>
      <c r="BH1596" s="115"/>
      <c r="BI1596" s="115"/>
      <c r="BJ1596" s="115"/>
      <c r="BK1596" s="115"/>
      <c r="BQ1596" s="74" t="str">
        <f t="shared" si="871"/>
        <v xml:space="preserve"> </v>
      </c>
      <c r="BR1596" s="120" t="str">
        <f t="shared" si="872"/>
        <v xml:space="preserve"> </v>
      </c>
      <c r="BS1596" s="120" t="str">
        <f t="shared" si="873"/>
        <v xml:space="preserve"> </v>
      </c>
      <c r="BU1596" s="74" t="str">
        <f t="shared" si="874"/>
        <v xml:space="preserve"> </v>
      </c>
      <c r="BV1596" s="120" t="str">
        <f t="shared" si="875"/>
        <v xml:space="preserve"> </v>
      </c>
      <c r="BW1596" s="120" t="str">
        <f t="shared" si="876"/>
        <v xml:space="preserve">  </v>
      </c>
      <c r="BY1596" s="74" t="str">
        <f t="shared" si="877"/>
        <v xml:space="preserve"> </v>
      </c>
      <c r="BZ1596" s="120" t="str">
        <f t="shared" si="878"/>
        <v xml:space="preserve"> </v>
      </c>
      <c r="CA1596" s="120" t="str">
        <f t="shared" si="879"/>
        <v xml:space="preserve"> </v>
      </c>
      <c r="CC1596" s="115" t="str">
        <f t="shared" si="880"/>
        <v xml:space="preserve"> </v>
      </c>
      <c r="CD1596" s="120" t="str">
        <f t="shared" si="881"/>
        <v xml:space="preserve"> </v>
      </c>
      <c r="CE1596" s="417" t="str">
        <f t="shared" si="882"/>
        <v xml:space="preserve"> </v>
      </c>
      <c r="CF1596" s="115"/>
      <c r="CG1596" s="115" t="str">
        <f t="shared" si="883"/>
        <v xml:space="preserve"> </v>
      </c>
      <c r="CH1596" s="120" t="str">
        <f t="shared" si="884"/>
        <v xml:space="preserve"> </v>
      </c>
      <c r="CI1596" s="417" t="str">
        <f t="shared" si="885"/>
        <v xml:space="preserve"> </v>
      </c>
      <c r="CJ1596" s="115"/>
      <c r="CK1596" s="115" t="str">
        <f t="shared" si="886"/>
        <v xml:space="preserve"> </v>
      </c>
      <c r="CL1596" s="120" t="str">
        <f t="shared" si="887"/>
        <v xml:space="preserve"> </v>
      </c>
      <c r="CM1596" s="417" t="str">
        <f t="shared" si="889"/>
        <v xml:space="preserve"> </v>
      </c>
      <c r="IS1596" s="108">
        <v>322</v>
      </c>
    </row>
    <row r="1597" spans="2:253" s="74" customFormat="1" ht="17.100000000000001" hidden="1" customHeight="1" x14ac:dyDescent="0.25">
      <c r="B1597" s="524">
        <f>IF('KB Duct Parts'!$BL$14=2,'KB Duct Elbows'!AY17,0)</f>
        <v>0</v>
      </c>
      <c r="C1597" s="538" t="s">
        <v>1037</v>
      </c>
      <c r="D1597" s="506" t="str">
        <f t="shared" si="890"/>
        <v>12013.90L-SS</v>
      </c>
      <c r="E1597" s="524" t="s">
        <v>870</v>
      </c>
      <c r="F1597" s="508" t="str">
        <f t="shared" si="856"/>
        <v xml:space="preserve"> </v>
      </c>
      <c r="G1597" s="537" t="s">
        <v>927</v>
      </c>
      <c r="H1597" s="524" t="s">
        <v>923</v>
      </c>
      <c r="I1597" s="1035"/>
      <c r="J1597" s="1036"/>
      <c r="K1597" s="531" t="s">
        <v>882</v>
      </c>
      <c r="L1597" s="535"/>
      <c r="M1597" s="517" t="str">
        <f t="shared" si="869"/>
        <v>Y</v>
      </c>
      <c r="N1597" s="514">
        <f t="shared" si="857"/>
        <v>457.4</v>
      </c>
      <c r="O1597" s="514">
        <f t="shared" si="863"/>
        <v>0</v>
      </c>
      <c r="P1597" s="680">
        <f>'KB Duct Parts'!$AE$3</f>
        <v>0</v>
      </c>
      <c r="Q1597" s="681">
        <f t="shared" si="858"/>
        <v>0</v>
      </c>
      <c r="R1597" s="682">
        <f t="shared" si="859"/>
        <v>0</v>
      </c>
      <c r="S1597" s="716">
        <f t="shared" si="860"/>
        <v>0.35</v>
      </c>
      <c r="T1597" s="679">
        <f t="shared" si="861"/>
        <v>0</v>
      </c>
      <c r="U1597" s="679">
        <f t="shared" si="862"/>
        <v>0</v>
      </c>
      <c r="Y1597" s="120"/>
      <c r="AD1597" s="80"/>
      <c r="AE1597" s="75"/>
      <c r="AF1597" s="370"/>
      <c r="AG1597" s="375"/>
      <c r="AH1597" s="379"/>
      <c r="AI1597" s="383"/>
      <c r="AJ1597" s="388"/>
      <c r="AK1597" s="392"/>
      <c r="AL1597" s="388"/>
      <c r="AM1597" s="363">
        <f t="shared" si="888"/>
        <v>1</v>
      </c>
      <c r="AN1597" s="578">
        <v>457.4</v>
      </c>
      <c r="AO1597" s="78">
        <f t="shared" si="870"/>
        <v>0</v>
      </c>
      <c r="AP1597" s="78">
        <f t="shared" si="864"/>
        <v>0</v>
      </c>
      <c r="AQ1597" s="78">
        <f t="shared" si="865"/>
        <v>0</v>
      </c>
      <c r="AR1597" s="78">
        <f t="shared" si="866"/>
        <v>0</v>
      </c>
      <c r="AS1597" s="78">
        <f t="shared" si="867"/>
        <v>0</v>
      </c>
      <c r="AT1597" s="78">
        <f t="shared" si="868"/>
        <v>0</v>
      </c>
      <c r="AU1597" s="74" t="s">
        <v>717</v>
      </c>
      <c r="AV1597" s="115"/>
      <c r="AW1597" s="395"/>
      <c r="AX1597" s="395">
        <v>0</v>
      </c>
      <c r="AY1597" s="395">
        <v>0</v>
      </c>
      <c r="AZ1597" s="395">
        <v>0</v>
      </c>
      <c r="BA1597" s="395">
        <v>0</v>
      </c>
      <c r="BB1597" s="395">
        <v>0</v>
      </c>
      <c r="BC1597" s="395">
        <v>0</v>
      </c>
      <c r="BD1597" s="115"/>
      <c r="BE1597" s="115"/>
      <c r="BF1597" s="115"/>
      <c r="BG1597" s="115"/>
      <c r="BH1597" s="115"/>
      <c r="BI1597" s="115"/>
      <c r="BJ1597" s="115"/>
      <c r="BK1597" s="115"/>
      <c r="BQ1597" s="74" t="str">
        <f t="shared" si="871"/>
        <v xml:space="preserve"> </v>
      </c>
      <c r="BR1597" s="120" t="str">
        <f t="shared" si="872"/>
        <v xml:space="preserve"> </v>
      </c>
      <c r="BS1597" s="120" t="str">
        <f t="shared" si="873"/>
        <v xml:space="preserve"> </v>
      </c>
      <c r="BU1597" s="74" t="str">
        <f t="shared" si="874"/>
        <v xml:space="preserve"> </v>
      </c>
      <c r="BV1597" s="120" t="str">
        <f t="shared" si="875"/>
        <v xml:space="preserve"> </v>
      </c>
      <c r="BW1597" s="120" t="str">
        <f t="shared" si="876"/>
        <v xml:space="preserve">  </v>
      </c>
      <c r="BY1597" s="74" t="str">
        <f t="shared" si="877"/>
        <v xml:space="preserve"> </v>
      </c>
      <c r="BZ1597" s="120" t="str">
        <f t="shared" si="878"/>
        <v xml:space="preserve"> </v>
      </c>
      <c r="CA1597" s="120" t="str">
        <f t="shared" si="879"/>
        <v xml:space="preserve"> </v>
      </c>
      <c r="CC1597" s="115" t="str">
        <f t="shared" si="880"/>
        <v xml:space="preserve"> </v>
      </c>
      <c r="CD1597" s="120" t="str">
        <f t="shared" si="881"/>
        <v xml:space="preserve"> </v>
      </c>
      <c r="CE1597" s="417" t="str">
        <f t="shared" si="882"/>
        <v xml:space="preserve"> </v>
      </c>
      <c r="CF1597" s="115"/>
      <c r="CG1597" s="115" t="str">
        <f t="shared" si="883"/>
        <v xml:space="preserve"> </v>
      </c>
      <c r="CH1597" s="120" t="str">
        <f t="shared" si="884"/>
        <v xml:space="preserve"> </v>
      </c>
      <c r="CI1597" s="417" t="str">
        <f t="shared" si="885"/>
        <v xml:space="preserve"> </v>
      </c>
      <c r="CJ1597" s="115"/>
      <c r="CK1597" s="115" t="str">
        <f t="shared" si="886"/>
        <v xml:space="preserve"> </v>
      </c>
      <c r="CL1597" s="120" t="str">
        <f t="shared" si="887"/>
        <v xml:space="preserve"> </v>
      </c>
      <c r="CM1597" s="417" t="str">
        <f t="shared" si="889"/>
        <v xml:space="preserve"> </v>
      </c>
      <c r="IS1597" s="108">
        <v>340</v>
      </c>
    </row>
    <row r="1598" spans="2:253" s="74" customFormat="1" ht="17.100000000000001" hidden="1" customHeight="1" x14ac:dyDescent="0.25">
      <c r="B1598" s="524">
        <f>IF('KB Duct Parts'!$BL$14=2,'KB Duct Elbows'!AY18,0)</f>
        <v>0</v>
      </c>
      <c r="C1598" s="538" t="s">
        <v>1038</v>
      </c>
      <c r="D1598" s="506" t="str">
        <f t="shared" si="890"/>
        <v>12014.90L-SS</v>
      </c>
      <c r="E1598" s="524" t="s">
        <v>871</v>
      </c>
      <c r="F1598" s="508" t="str">
        <f t="shared" si="856"/>
        <v xml:space="preserve"> </v>
      </c>
      <c r="G1598" s="537" t="s">
        <v>927</v>
      </c>
      <c r="H1598" s="524" t="s">
        <v>923</v>
      </c>
      <c r="I1598" s="1035"/>
      <c r="J1598" s="1036"/>
      <c r="K1598" s="531" t="s">
        <v>882</v>
      </c>
      <c r="L1598" s="535"/>
      <c r="M1598" s="517" t="str">
        <f t="shared" si="869"/>
        <v>Y</v>
      </c>
      <c r="N1598" s="514">
        <f t="shared" si="857"/>
        <v>481.6</v>
      </c>
      <c r="O1598" s="514">
        <f t="shared" si="863"/>
        <v>0</v>
      </c>
      <c r="P1598" s="680">
        <f>'KB Duct Parts'!$AE$3</f>
        <v>0</v>
      </c>
      <c r="Q1598" s="681">
        <f t="shared" si="858"/>
        <v>0</v>
      </c>
      <c r="R1598" s="682">
        <f t="shared" si="859"/>
        <v>0</v>
      </c>
      <c r="S1598" s="716">
        <f t="shared" si="860"/>
        <v>0.35</v>
      </c>
      <c r="T1598" s="679">
        <f t="shared" si="861"/>
        <v>0</v>
      </c>
      <c r="U1598" s="679">
        <f t="shared" si="862"/>
        <v>0</v>
      </c>
      <c r="Y1598" s="120"/>
      <c r="AD1598" s="80"/>
      <c r="AE1598" s="76"/>
      <c r="AF1598" s="370"/>
      <c r="AG1598" s="375"/>
      <c r="AH1598" s="379"/>
      <c r="AI1598" s="383"/>
      <c r="AJ1598" s="388"/>
      <c r="AK1598" s="392"/>
      <c r="AL1598" s="388"/>
      <c r="AM1598" s="363">
        <f t="shared" si="888"/>
        <v>1</v>
      </c>
      <c r="AN1598" s="578">
        <v>481.6</v>
      </c>
      <c r="AO1598" s="78">
        <f t="shared" si="870"/>
        <v>0</v>
      </c>
      <c r="AP1598" s="78">
        <f t="shared" si="864"/>
        <v>0</v>
      </c>
      <c r="AQ1598" s="78">
        <f t="shared" si="865"/>
        <v>0</v>
      </c>
      <c r="AR1598" s="78">
        <f t="shared" si="866"/>
        <v>0</v>
      </c>
      <c r="AS1598" s="78">
        <f t="shared" si="867"/>
        <v>0</v>
      </c>
      <c r="AT1598" s="78">
        <f t="shared" si="868"/>
        <v>0</v>
      </c>
      <c r="AU1598" s="74" t="s">
        <v>717</v>
      </c>
      <c r="AV1598" s="115"/>
      <c r="AW1598" s="395"/>
      <c r="AX1598" s="395">
        <v>0</v>
      </c>
      <c r="AY1598" s="395">
        <v>0</v>
      </c>
      <c r="AZ1598" s="395">
        <v>0</v>
      </c>
      <c r="BA1598" s="395">
        <v>0</v>
      </c>
      <c r="BB1598" s="395">
        <v>0</v>
      </c>
      <c r="BC1598" s="395">
        <v>0</v>
      </c>
      <c r="BD1598" s="115"/>
      <c r="BE1598" s="115"/>
      <c r="BF1598" s="115"/>
      <c r="BG1598" s="115"/>
      <c r="BH1598" s="115"/>
      <c r="BI1598" s="115"/>
      <c r="BJ1598" s="115"/>
      <c r="BK1598" s="115"/>
      <c r="BQ1598" s="74" t="str">
        <f t="shared" si="871"/>
        <v xml:space="preserve"> </v>
      </c>
      <c r="BR1598" s="120" t="str">
        <f t="shared" si="872"/>
        <v xml:space="preserve"> </v>
      </c>
      <c r="BS1598" s="120" t="str">
        <f t="shared" si="873"/>
        <v xml:space="preserve"> </v>
      </c>
      <c r="BU1598" s="74" t="str">
        <f t="shared" si="874"/>
        <v xml:space="preserve"> </v>
      </c>
      <c r="BV1598" s="120" t="str">
        <f t="shared" si="875"/>
        <v xml:space="preserve"> </v>
      </c>
      <c r="BW1598" s="120" t="str">
        <f t="shared" si="876"/>
        <v xml:space="preserve">  </v>
      </c>
      <c r="BY1598" s="74" t="str">
        <f t="shared" si="877"/>
        <v xml:space="preserve"> </v>
      </c>
      <c r="BZ1598" s="120" t="str">
        <f t="shared" si="878"/>
        <v xml:space="preserve"> </v>
      </c>
      <c r="CA1598" s="120" t="str">
        <f t="shared" si="879"/>
        <v xml:space="preserve"> </v>
      </c>
      <c r="CC1598" s="115" t="str">
        <f t="shared" si="880"/>
        <v xml:space="preserve"> </v>
      </c>
      <c r="CD1598" s="120" t="str">
        <f t="shared" si="881"/>
        <v xml:space="preserve"> </v>
      </c>
      <c r="CE1598" s="417" t="str">
        <f t="shared" si="882"/>
        <v xml:space="preserve"> </v>
      </c>
      <c r="CF1598" s="115"/>
      <c r="CG1598" s="115" t="str">
        <f t="shared" si="883"/>
        <v xml:space="preserve"> </v>
      </c>
      <c r="CH1598" s="120" t="str">
        <f t="shared" si="884"/>
        <v xml:space="preserve"> </v>
      </c>
      <c r="CI1598" s="417" t="str">
        <f t="shared" si="885"/>
        <v xml:space="preserve"> </v>
      </c>
      <c r="CJ1598" s="115"/>
      <c r="CK1598" s="115" t="str">
        <f t="shared" si="886"/>
        <v xml:space="preserve"> </v>
      </c>
      <c r="CL1598" s="120" t="str">
        <f t="shared" si="887"/>
        <v xml:space="preserve"> </v>
      </c>
      <c r="CM1598" s="417" t="str">
        <f t="shared" si="889"/>
        <v xml:space="preserve"> </v>
      </c>
      <c r="IS1598" s="108">
        <v>358</v>
      </c>
    </row>
    <row r="1599" spans="2:253" s="74" customFormat="1" ht="17.100000000000001" hidden="1" customHeight="1" x14ac:dyDescent="0.25">
      <c r="B1599" s="524">
        <f>IF('KB Duct Parts'!$BL$14=2,'KB Duct Elbows'!AY19,0)</f>
        <v>0</v>
      </c>
      <c r="C1599" s="538" t="s">
        <v>1039</v>
      </c>
      <c r="D1599" s="506" t="str">
        <f t="shared" si="890"/>
        <v>12015.90L-SS</v>
      </c>
      <c r="E1599" s="524" t="s">
        <v>872</v>
      </c>
      <c r="F1599" s="508" t="str">
        <f t="shared" si="856"/>
        <v xml:space="preserve"> </v>
      </c>
      <c r="G1599" s="537" t="s">
        <v>927</v>
      </c>
      <c r="H1599" s="524" t="s">
        <v>923</v>
      </c>
      <c r="I1599" s="1035"/>
      <c r="J1599" s="1036"/>
      <c r="K1599" s="531" t="s">
        <v>882</v>
      </c>
      <c r="L1599" s="535"/>
      <c r="M1599" s="517" t="str">
        <f t="shared" si="869"/>
        <v>Y</v>
      </c>
      <c r="N1599" s="514">
        <f t="shared" si="857"/>
        <v>616</v>
      </c>
      <c r="O1599" s="514">
        <f t="shared" si="863"/>
        <v>0</v>
      </c>
      <c r="P1599" s="680">
        <f>'KB Duct Parts'!$AE$3</f>
        <v>0</v>
      </c>
      <c r="Q1599" s="681">
        <f t="shared" si="858"/>
        <v>0</v>
      </c>
      <c r="R1599" s="682">
        <f t="shared" si="859"/>
        <v>0</v>
      </c>
      <c r="S1599" s="716">
        <f t="shared" si="860"/>
        <v>0.35</v>
      </c>
      <c r="T1599" s="679">
        <f t="shared" si="861"/>
        <v>0</v>
      </c>
      <c r="U1599" s="679">
        <f t="shared" si="862"/>
        <v>0</v>
      </c>
      <c r="Y1599" s="120"/>
      <c r="AD1599" s="80"/>
      <c r="AE1599" s="75"/>
      <c r="AF1599" s="370"/>
      <c r="AG1599" s="375"/>
      <c r="AH1599" s="379"/>
      <c r="AI1599" s="383"/>
      <c r="AJ1599" s="388"/>
      <c r="AK1599" s="392"/>
      <c r="AL1599" s="388"/>
      <c r="AM1599" s="363">
        <f t="shared" si="888"/>
        <v>1</v>
      </c>
      <c r="AN1599" s="578">
        <v>616</v>
      </c>
      <c r="AO1599" s="78">
        <f t="shared" si="870"/>
        <v>0</v>
      </c>
      <c r="AP1599" s="78">
        <f t="shared" si="864"/>
        <v>0</v>
      </c>
      <c r="AQ1599" s="78">
        <f t="shared" si="865"/>
        <v>0</v>
      </c>
      <c r="AR1599" s="78">
        <f t="shared" si="866"/>
        <v>0</v>
      </c>
      <c r="AS1599" s="78">
        <f t="shared" si="867"/>
        <v>0</v>
      </c>
      <c r="AT1599" s="78">
        <f t="shared" si="868"/>
        <v>0</v>
      </c>
      <c r="AU1599" s="74" t="s">
        <v>717</v>
      </c>
      <c r="AV1599" s="115"/>
      <c r="AW1599" s="395"/>
      <c r="AX1599" s="395">
        <v>0</v>
      </c>
      <c r="AY1599" s="395">
        <v>0</v>
      </c>
      <c r="AZ1599" s="395">
        <v>0</v>
      </c>
      <c r="BA1599" s="395">
        <v>0</v>
      </c>
      <c r="BB1599" s="395">
        <v>0</v>
      </c>
      <c r="BC1599" s="395">
        <v>0</v>
      </c>
      <c r="BD1599" s="115"/>
      <c r="BE1599" s="115"/>
      <c r="BF1599" s="115"/>
      <c r="BG1599" s="115"/>
      <c r="BH1599" s="115"/>
      <c r="BI1599" s="115"/>
      <c r="BJ1599" s="115"/>
      <c r="BK1599" s="115"/>
      <c r="BQ1599" s="74" t="str">
        <f t="shared" si="871"/>
        <v xml:space="preserve"> </v>
      </c>
      <c r="BR1599" s="120" t="str">
        <f t="shared" si="872"/>
        <v xml:space="preserve"> </v>
      </c>
      <c r="BS1599" s="120" t="str">
        <f t="shared" si="873"/>
        <v xml:space="preserve"> </v>
      </c>
      <c r="BU1599" s="74" t="str">
        <f t="shared" si="874"/>
        <v xml:space="preserve"> </v>
      </c>
      <c r="BV1599" s="120" t="str">
        <f t="shared" si="875"/>
        <v xml:space="preserve"> </v>
      </c>
      <c r="BW1599" s="120" t="str">
        <f t="shared" si="876"/>
        <v xml:space="preserve">  </v>
      </c>
      <c r="BY1599" s="74" t="str">
        <f t="shared" si="877"/>
        <v xml:space="preserve"> </v>
      </c>
      <c r="BZ1599" s="120" t="str">
        <f t="shared" si="878"/>
        <v xml:space="preserve"> </v>
      </c>
      <c r="CA1599" s="120" t="str">
        <f t="shared" si="879"/>
        <v xml:space="preserve"> </v>
      </c>
      <c r="CC1599" s="115" t="str">
        <f t="shared" si="880"/>
        <v xml:space="preserve"> </v>
      </c>
      <c r="CD1599" s="120" t="str">
        <f t="shared" si="881"/>
        <v xml:space="preserve"> </v>
      </c>
      <c r="CE1599" s="417" t="str">
        <f t="shared" si="882"/>
        <v xml:space="preserve"> </v>
      </c>
      <c r="CF1599" s="115"/>
      <c r="CG1599" s="115" t="str">
        <f t="shared" si="883"/>
        <v xml:space="preserve"> </v>
      </c>
      <c r="CH1599" s="120" t="str">
        <f t="shared" si="884"/>
        <v xml:space="preserve"> </v>
      </c>
      <c r="CI1599" s="417" t="str">
        <f t="shared" si="885"/>
        <v xml:space="preserve"> </v>
      </c>
      <c r="CJ1599" s="115"/>
      <c r="CK1599" s="115" t="str">
        <f t="shared" si="886"/>
        <v xml:space="preserve"> </v>
      </c>
      <c r="CL1599" s="120" t="str">
        <f t="shared" si="887"/>
        <v xml:space="preserve"> </v>
      </c>
      <c r="CM1599" s="417" t="str">
        <f t="shared" si="889"/>
        <v xml:space="preserve"> </v>
      </c>
      <c r="IS1599" s="108">
        <v>458</v>
      </c>
    </row>
    <row r="1600" spans="2:253" s="74" customFormat="1" ht="17.100000000000001" hidden="1" customHeight="1" x14ac:dyDescent="0.25">
      <c r="B1600" s="524">
        <f>IF('KB Duct Parts'!$BL$14=2,'KB Duct Elbows'!AY20,0)</f>
        <v>0</v>
      </c>
      <c r="C1600" s="538" t="s">
        <v>1040</v>
      </c>
      <c r="D1600" s="506" t="str">
        <f t="shared" si="890"/>
        <v>12016.90L-SS</v>
      </c>
      <c r="E1600" s="524" t="s">
        <v>873</v>
      </c>
      <c r="F1600" s="508" t="str">
        <f t="shared" si="856"/>
        <v xml:space="preserve"> </v>
      </c>
      <c r="G1600" s="537" t="s">
        <v>927</v>
      </c>
      <c r="H1600" s="524" t="s">
        <v>923</v>
      </c>
      <c r="I1600" s="1035"/>
      <c r="J1600" s="1036"/>
      <c r="K1600" s="531" t="s">
        <v>882</v>
      </c>
      <c r="L1600" s="535"/>
      <c r="M1600" s="517" t="str">
        <f t="shared" si="869"/>
        <v>Y</v>
      </c>
      <c r="N1600" s="514">
        <f t="shared" si="857"/>
        <v>751.8</v>
      </c>
      <c r="O1600" s="514">
        <f t="shared" si="863"/>
        <v>0</v>
      </c>
      <c r="P1600" s="680">
        <f>'KB Duct Parts'!$AE$3</f>
        <v>0</v>
      </c>
      <c r="Q1600" s="681">
        <f t="shared" si="858"/>
        <v>0</v>
      </c>
      <c r="R1600" s="682">
        <f t="shared" si="859"/>
        <v>0</v>
      </c>
      <c r="S1600" s="716">
        <f t="shared" si="860"/>
        <v>0.35</v>
      </c>
      <c r="T1600" s="679">
        <f t="shared" si="861"/>
        <v>0</v>
      </c>
      <c r="U1600" s="679">
        <f t="shared" si="862"/>
        <v>0</v>
      </c>
      <c r="Y1600" s="120"/>
      <c r="AD1600" s="80"/>
      <c r="AE1600" s="76"/>
      <c r="AF1600" s="370"/>
      <c r="AG1600" s="375"/>
      <c r="AH1600" s="379"/>
      <c r="AI1600" s="383"/>
      <c r="AJ1600" s="388"/>
      <c r="AK1600" s="392"/>
      <c r="AL1600" s="388"/>
      <c r="AM1600" s="363">
        <f t="shared" si="888"/>
        <v>1</v>
      </c>
      <c r="AN1600" s="578">
        <v>751.8</v>
      </c>
      <c r="AO1600" s="78">
        <f t="shared" si="870"/>
        <v>0</v>
      </c>
      <c r="AP1600" s="78">
        <f t="shared" si="864"/>
        <v>0</v>
      </c>
      <c r="AQ1600" s="78">
        <f t="shared" si="865"/>
        <v>0</v>
      </c>
      <c r="AR1600" s="78">
        <f t="shared" si="866"/>
        <v>0</v>
      </c>
      <c r="AS1600" s="78">
        <f t="shared" si="867"/>
        <v>0</v>
      </c>
      <c r="AT1600" s="78">
        <f t="shared" si="868"/>
        <v>0</v>
      </c>
      <c r="AU1600" s="74" t="s">
        <v>717</v>
      </c>
      <c r="AV1600" s="115"/>
      <c r="AW1600" s="395"/>
      <c r="AX1600" s="395">
        <v>0</v>
      </c>
      <c r="AY1600" s="395">
        <v>0</v>
      </c>
      <c r="AZ1600" s="395">
        <v>0</v>
      </c>
      <c r="BA1600" s="395">
        <v>0</v>
      </c>
      <c r="BB1600" s="395">
        <v>0</v>
      </c>
      <c r="BC1600" s="395">
        <v>0</v>
      </c>
      <c r="BD1600" s="115"/>
      <c r="BE1600" s="115"/>
      <c r="BF1600" s="115"/>
      <c r="BG1600" s="115"/>
      <c r="BH1600" s="115"/>
      <c r="BI1600" s="115"/>
      <c r="BJ1600" s="115"/>
      <c r="BK1600" s="115"/>
      <c r="BQ1600" s="74" t="str">
        <f t="shared" si="871"/>
        <v xml:space="preserve"> </v>
      </c>
      <c r="BR1600" s="120" t="str">
        <f t="shared" si="872"/>
        <v xml:space="preserve"> </v>
      </c>
      <c r="BS1600" s="120" t="str">
        <f t="shared" si="873"/>
        <v xml:space="preserve"> </v>
      </c>
      <c r="BU1600" s="74" t="str">
        <f t="shared" si="874"/>
        <v xml:space="preserve"> </v>
      </c>
      <c r="BV1600" s="120" t="str">
        <f t="shared" si="875"/>
        <v xml:space="preserve"> </v>
      </c>
      <c r="BW1600" s="120" t="str">
        <f t="shared" si="876"/>
        <v xml:space="preserve">  </v>
      </c>
      <c r="BY1600" s="74" t="str">
        <f t="shared" si="877"/>
        <v xml:space="preserve"> </v>
      </c>
      <c r="BZ1600" s="120" t="str">
        <f t="shared" si="878"/>
        <v xml:space="preserve"> </v>
      </c>
      <c r="CA1600" s="120" t="str">
        <f t="shared" si="879"/>
        <v xml:space="preserve"> </v>
      </c>
      <c r="CC1600" s="115" t="str">
        <f t="shared" si="880"/>
        <v xml:space="preserve"> </v>
      </c>
      <c r="CD1600" s="120" t="str">
        <f t="shared" si="881"/>
        <v xml:space="preserve"> </v>
      </c>
      <c r="CE1600" s="417" t="str">
        <f t="shared" si="882"/>
        <v xml:space="preserve"> </v>
      </c>
      <c r="CF1600" s="115"/>
      <c r="CG1600" s="115" t="str">
        <f t="shared" si="883"/>
        <v xml:space="preserve"> </v>
      </c>
      <c r="CH1600" s="120" t="str">
        <f t="shared" si="884"/>
        <v xml:space="preserve"> </v>
      </c>
      <c r="CI1600" s="417" t="str">
        <f t="shared" si="885"/>
        <v xml:space="preserve"> </v>
      </c>
      <c r="CJ1600" s="115"/>
      <c r="CK1600" s="115" t="str">
        <f t="shared" si="886"/>
        <v xml:space="preserve"> </v>
      </c>
      <c r="CL1600" s="120" t="str">
        <f t="shared" si="887"/>
        <v xml:space="preserve"> </v>
      </c>
      <c r="CM1600" s="417" t="str">
        <f t="shared" si="889"/>
        <v xml:space="preserve"> </v>
      </c>
      <c r="IS1600" s="108">
        <v>559</v>
      </c>
    </row>
    <row r="1601" spans="2:253" s="74" customFormat="1" ht="17.100000000000001" hidden="1" customHeight="1" x14ac:dyDescent="0.25">
      <c r="B1601" s="524">
        <f>IF('KB Duct Parts'!$BL$14=2,'KB Duct Elbows'!AY21,0)</f>
        <v>0</v>
      </c>
      <c r="C1601" s="538" t="s">
        <v>1041</v>
      </c>
      <c r="D1601" s="506" t="str">
        <f t="shared" si="890"/>
        <v>12017.90L-SS</v>
      </c>
      <c r="E1601" s="524" t="s">
        <v>874</v>
      </c>
      <c r="F1601" s="508" t="str">
        <f t="shared" si="856"/>
        <v xml:space="preserve"> </v>
      </c>
      <c r="G1601" s="537" t="s">
        <v>927</v>
      </c>
      <c r="H1601" s="524" t="s">
        <v>923</v>
      </c>
      <c r="I1601" s="1035"/>
      <c r="J1601" s="1036"/>
      <c r="K1601" s="531" t="s">
        <v>882</v>
      </c>
      <c r="L1601" s="535"/>
      <c r="M1601" s="517" t="str">
        <f t="shared" si="869"/>
        <v>Y</v>
      </c>
      <c r="N1601" s="514">
        <f t="shared" si="857"/>
        <v>785.5</v>
      </c>
      <c r="O1601" s="514">
        <f t="shared" si="863"/>
        <v>0</v>
      </c>
      <c r="P1601" s="680">
        <f>'KB Duct Parts'!$AE$3</f>
        <v>0</v>
      </c>
      <c r="Q1601" s="681">
        <f t="shared" si="858"/>
        <v>0</v>
      </c>
      <c r="R1601" s="682">
        <f t="shared" si="859"/>
        <v>0</v>
      </c>
      <c r="S1601" s="716">
        <f t="shared" si="860"/>
        <v>0.35</v>
      </c>
      <c r="T1601" s="679">
        <f t="shared" si="861"/>
        <v>0</v>
      </c>
      <c r="U1601" s="679">
        <f t="shared" si="862"/>
        <v>0</v>
      </c>
      <c r="Y1601" s="120"/>
      <c r="AD1601" s="80"/>
      <c r="AE1601" s="75"/>
      <c r="AF1601" s="370"/>
      <c r="AG1601" s="375"/>
      <c r="AH1601" s="379"/>
      <c r="AI1601" s="383"/>
      <c r="AJ1601" s="388"/>
      <c r="AK1601" s="392"/>
      <c r="AL1601" s="388"/>
      <c r="AM1601" s="363">
        <f t="shared" si="888"/>
        <v>1</v>
      </c>
      <c r="AN1601" s="578">
        <v>785.5</v>
      </c>
      <c r="AO1601" s="78">
        <f t="shared" si="870"/>
        <v>0</v>
      </c>
      <c r="AP1601" s="78">
        <f t="shared" si="864"/>
        <v>0</v>
      </c>
      <c r="AQ1601" s="78">
        <f t="shared" si="865"/>
        <v>0</v>
      </c>
      <c r="AR1601" s="78">
        <f t="shared" si="866"/>
        <v>0</v>
      </c>
      <c r="AS1601" s="78">
        <f t="shared" si="867"/>
        <v>0</v>
      </c>
      <c r="AT1601" s="78">
        <f t="shared" si="868"/>
        <v>0</v>
      </c>
      <c r="AU1601" s="74" t="s">
        <v>717</v>
      </c>
      <c r="AV1601" s="115"/>
      <c r="AW1601" s="395"/>
      <c r="AX1601" s="395">
        <v>0</v>
      </c>
      <c r="AY1601" s="395">
        <v>0</v>
      </c>
      <c r="AZ1601" s="395">
        <v>0</v>
      </c>
      <c r="BA1601" s="395">
        <v>0</v>
      </c>
      <c r="BB1601" s="395">
        <v>0</v>
      </c>
      <c r="BC1601" s="395">
        <v>0</v>
      </c>
      <c r="BD1601" s="115"/>
      <c r="BE1601" s="115"/>
      <c r="BF1601" s="115"/>
      <c r="BG1601" s="115"/>
      <c r="BH1601" s="115"/>
      <c r="BI1601" s="115"/>
      <c r="BJ1601" s="115"/>
      <c r="BK1601" s="115"/>
      <c r="BQ1601" s="74" t="str">
        <f t="shared" si="871"/>
        <v xml:space="preserve"> </v>
      </c>
      <c r="BR1601" s="120" t="str">
        <f t="shared" si="872"/>
        <v xml:space="preserve"> </v>
      </c>
      <c r="BS1601" s="120" t="str">
        <f t="shared" si="873"/>
        <v xml:space="preserve"> </v>
      </c>
      <c r="BU1601" s="74" t="str">
        <f t="shared" si="874"/>
        <v xml:space="preserve"> </v>
      </c>
      <c r="BV1601" s="120" t="str">
        <f t="shared" si="875"/>
        <v xml:space="preserve"> </v>
      </c>
      <c r="BW1601" s="120" t="str">
        <f t="shared" si="876"/>
        <v xml:space="preserve">  </v>
      </c>
      <c r="BY1601" s="74" t="str">
        <f t="shared" si="877"/>
        <v xml:space="preserve"> </v>
      </c>
      <c r="BZ1601" s="120" t="str">
        <f t="shared" si="878"/>
        <v xml:space="preserve"> </v>
      </c>
      <c r="CA1601" s="120" t="str">
        <f t="shared" si="879"/>
        <v xml:space="preserve"> </v>
      </c>
      <c r="CC1601" s="115" t="str">
        <f t="shared" si="880"/>
        <v xml:space="preserve"> </v>
      </c>
      <c r="CD1601" s="120" t="str">
        <f t="shared" si="881"/>
        <v xml:space="preserve"> </v>
      </c>
      <c r="CE1601" s="417" t="str">
        <f t="shared" si="882"/>
        <v xml:space="preserve"> </v>
      </c>
      <c r="CF1601" s="115"/>
      <c r="CG1601" s="115" t="str">
        <f t="shared" si="883"/>
        <v xml:space="preserve"> </v>
      </c>
      <c r="CH1601" s="120" t="str">
        <f t="shared" si="884"/>
        <v xml:space="preserve"> </v>
      </c>
      <c r="CI1601" s="417" t="str">
        <f t="shared" si="885"/>
        <v xml:space="preserve"> </v>
      </c>
      <c r="CJ1601" s="115"/>
      <c r="CK1601" s="115" t="str">
        <f t="shared" si="886"/>
        <v xml:space="preserve"> </v>
      </c>
      <c r="CL1601" s="120" t="str">
        <f t="shared" si="887"/>
        <v xml:space="preserve"> </v>
      </c>
      <c r="CM1601" s="417" t="str">
        <f t="shared" si="889"/>
        <v xml:space="preserve"> </v>
      </c>
      <c r="IS1601" s="108">
        <v>584</v>
      </c>
    </row>
    <row r="1602" spans="2:253" s="74" customFormat="1" ht="17.100000000000001" hidden="1" customHeight="1" x14ac:dyDescent="0.25">
      <c r="B1602" s="524">
        <f>IF('KB Duct Parts'!$BL$14=2,'KB Duct Elbows'!AY22,0)</f>
        <v>0</v>
      </c>
      <c r="C1602" s="538" t="s">
        <v>1042</v>
      </c>
      <c r="D1602" s="506" t="str">
        <f t="shared" si="890"/>
        <v>12018.90L-SS</v>
      </c>
      <c r="E1602" s="524" t="s">
        <v>875</v>
      </c>
      <c r="F1602" s="508" t="str">
        <f t="shared" si="856"/>
        <v xml:space="preserve"> </v>
      </c>
      <c r="G1602" s="537" t="s">
        <v>927</v>
      </c>
      <c r="H1602" s="524" t="s">
        <v>923</v>
      </c>
      <c r="I1602" s="1035"/>
      <c r="J1602" s="1036"/>
      <c r="K1602" s="531" t="s">
        <v>882</v>
      </c>
      <c r="L1602" s="535"/>
      <c r="M1602" s="517" t="str">
        <f t="shared" si="869"/>
        <v>Y</v>
      </c>
      <c r="N1602" s="514">
        <f t="shared" si="857"/>
        <v>820.4</v>
      </c>
      <c r="O1602" s="514">
        <f t="shared" si="863"/>
        <v>0</v>
      </c>
      <c r="P1602" s="680">
        <f>'KB Duct Parts'!$AE$3</f>
        <v>0</v>
      </c>
      <c r="Q1602" s="681">
        <f t="shared" si="858"/>
        <v>0</v>
      </c>
      <c r="R1602" s="682">
        <f t="shared" si="859"/>
        <v>0</v>
      </c>
      <c r="S1602" s="716">
        <f t="shared" si="860"/>
        <v>0.35</v>
      </c>
      <c r="T1602" s="679">
        <f t="shared" si="861"/>
        <v>0</v>
      </c>
      <c r="U1602" s="679">
        <f t="shared" si="862"/>
        <v>0</v>
      </c>
      <c r="Y1602" s="120"/>
      <c r="AD1602" s="80"/>
      <c r="AE1602" s="75"/>
      <c r="AF1602" s="370"/>
      <c r="AG1602" s="375"/>
      <c r="AH1602" s="379"/>
      <c r="AI1602" s="383"/>
      <c r="AJ1602" s="388"/>
      <c r="AK1602" s="392"/>
      <c r="AL1602" s="388"/>
      <c r="AM1602" s="363">
        <f t="shared" si="888"/>
        <v>1</v>
      </c>
      <c r="AN1602" s="578">
        <v>820.4</v>
      </c>
      <c r="AO1602" s="78">
        <f t="shared" si="870"/>
        <v>0</v>
      </c>
      <c r="AP1602" s="78">
        <f t="shared" si="864"/>
        <v>0</v>
      </c>
      <c r="AQ1602" s="78">
        <f t="shared" si="865"/>
        <v>0</v>
      </c>
      <c r="AR1602" s="78">
        <f t="shared" si="866"/>
        <v>0</v>
      </c>
      <c r="AS1602" s="78">
        <f t="shared" si="867"/>
        <v>0</v>
      </c>
      <c r="AT1602" s="78">
        <f t="shared" si="868"/>
        <v>0</v>
      </c>
      <c r="AU1602" s="74" t="s">
        <v>717</v>
      </c>
      <c r="AV1602" s="115"/>
      <c r="AW1602" s="395"/>
      <c r="AX1602" s="395">
        <v>0</v>
      </c>
      <c r="AY1602" s="395">
        <v>0</v>
      </c>
      <c r="AZ1602" s="395">
        <v>0</v>
      </c>
      <c r="BA1602" s="395">
        <v>0</v>
      </c>
      <c r="BB1602" s="395">
        <v>0</v>
      </c>
      <c r="BC1602" s="395">
        <v>0</v>
      </c>
      <c r="BD1602" s="115"/>
      <c r="BE1602" s="115"/>
      <c r="BF1602" s="115"/>
      <c r="BG1602" s="115"/>
      <c r="BH1602" s="115"/>
      <c r="BI1602" s="115"/>
      <c r="BJ1602" s="115"/>
      <c r="BK1602" s="115"/>
      <c r="BQ1602" s="74" t="str">
        <f t="shared" si="871"/>
        <v xml:space="preserve"> </v>
      </c>
      <c r="BR1602" s="120" t="str">
        <f t="shared" si="872"/>
        <v xml:space="preserve"> </v>
      </c>
      <c r="BS1602" s="120" t="str">
        <f t="shared" si="873"/>
        <v xml:space="preserve"> </v>
      </c>
      <c r="BU1602" s="74" t="str">
        <f t="shared" si="874"/>
        <v xml:space="preserve"> </v>
      </c>
      <c r="BV1602" s="120" t="str">
        <f t="shared" si="875"/>
        <v xml:space="preserve"> </v>
      </c>
      <c r="BW1602" s="120" t="str">
        <f t="shared" si="876"/>
        <v xml:space="preserve">  </v>
      </c>
      <c r="BY1602" s="74" t="str">
        <f t="shared" si="877"/>
        <v xml:space="preserve"> </v>
      </c>
      <c r="BZ1602" s="120" t="str">
        <f t="shared" si="878"/>
        <v xml:space="preserve"> </v>
      </c>
      <c r="CA1602" s="120" t="str">
        <f t="shared" si="879"/>
        <v xml:space="preserve"> </v>
      </c>
      <c r="CC1602" s="115" t="str">
        <f t="shared" si="880"/>
        <v xml:space="preserve"> </v>
      </c>
      <c r="CD1602" s="120" t="str">
        <f t="shared" si="881"/>
        <v xml:space="preserve"> </v>
      </c>
      <c r="CE1602" s="417" t="str">
        <f t="shared" si="882"/>
        <v xml:space="preserve"> </v>
      </c>
      <c r="CF1602" s="115"/>
      <c r="CG1602" s="115" t="str">
        <f t="shared" si="883"/>
        <v xml:space="preserve"> </v>
      </c>
      <c r="CH1602" s="120" t="str">
        <f t="shared" si="884"/>
        <v xml:space="preserve"> </v>
      </c>
      <c r="CI1602" s="417" t="str">
        <f t="shared" si="885"/>
        <v xml:space="preserve"> </v>
      </c>
      <c r="CJ1602" s="115"/>
      <c r="CK1602" s="115" t="str">
        <f t="shared" si="886"/>
        <v xml:space="preserve"> </v>
      </c>
      <c r="CL1602" s="120" t="str">
        <f t="shared" si="887"/>
        <v xml:space="preserve"> </v>
      </c>
      <c r="CM1602" s="417" t="str">
        <f t="shared" si="889"/>
        <v xml:space="preserve"> </v>
      </c>
      <c r="IS1602" s="108">
        <v>610</v>
      </c>
    </row>
    <row r="1603" spans="2:253" s="74" customFormat="1" ht="17.100000000000001" hidden="1" customHeight="1" x14ac:dyDescent="0.25">
      <c r="B1603" s="524">
        <f>IF('KB Duct Parts'!$BL$14=2,'KB Duct Elbows'!AY23,0)</f>
        <v>0</v>
      </c>
      <c r="C1603" s="538" t="s">
        <v>1043</v>
      </c>
      <c r="D1603" s="506" t="str">
        <f t="shared" si="890"/>
        <v>12019.90L-SS</v>
      </c>
      <c r="E1603" s="524" t="s">
        <v>876</v>
      </c>
      <c r="F1603" s="508" t="str">
        <f t="shared" si="856"/>
        <v xml:space="preserve"> </v>
      </c>
      <c r="G1603" s="537" t="s">
        <v>927</v>
      </c>
      <c r="H1603" s="524" t="s">
        <v>923</v>
      </c>
      <c r="I1603" s="1035"/>
      <c r="J1603" s="1036"/>
      <c r="K1603" s="531" t="s">
        <v>882</v>
      </c>
      <c r="L1603" s="535"/>
      <c r="M1603" s="517" t="str">
        <f t="shared" si="869"/>
        <v>Y</v>
      </c>
      <c r="N1603" s="514">
        <f t="shared" si="857"/>
        <v>874.3</v>
      </c>
      <c r="O1603" s="514">
        <f t="shared" si="863"/>
        <v>0</v>
      </c>
      <c r="P1603" s="680">
        <f>'KB Duct Parts'!$AE$3</f>
        <v>0</v>
      </c>
      <c r="Q1603" s="681">
        <f t="shared" si="858"/>
        <v>0</v>
      </c>
      <c r="R1603" s="682">
        <f t="shared" si="859"/>
        <v>0</v>
      </c>
      <c r="S1603" s="716">
        <f t="shared" si="860"/>
        <v>0.35</v>
      </c>
      <c r="T1603" s="679">
        <f t="shared" si="861"/>
        <v>0</v>
      </c>
      <c r="U1603" s="679">
        <f t="shared" si="862"/>
        <v>0</v>
      </c>
      <c r="Y1603" s="120"/>
      <c r="AD1603" s="80"/>
      <c r="AE1603" s="75"/>
      <c r="AF1603" s="370"/>
      <c r="AG1603" s="375"/>
      <c r="AH1603" s="379"/>
      <c r="AI1603" s="383"/>
      <c r="AJ1603" s="388"/>
      <c r="AK1603" s="392"/>
      <c r="AL1603" s="388"/>
      <c r="AM1603" s="363">
        <f t="shared" si="888"/>
        <v>1</v>
      </c>
      <c r="AN1603" s="578">
        <v>874.3</v>
      </c>
      <c r="AO1603" s="78">
        <f t="shared" si="870"/>
        <v>0</v>
      </c>
      <c r="AP1603" s="78">
        <f t="shared" si="864"/>
        <v>0</v>
      </c>
      <c r="AQ1603" s="78">
        <f t="shared" si="865"/>
        <v>0</v>
      </c>
      <c r="AR1603" s="78">
        <f t="shared" si="866"/>
        <v>0</v>
      </c>
      <c r="AS1603" s="78">
        <f t="shared" si="867"/>
        <v>0</v>
      </c>
      <c r="AT1603" s="78">
        <f t="shared" si="868"/>
        <v>0</v>
      </c>
      <c r="AU1603" s="74" t="s">
        <v>717</v>
      </c>
      <c r="AV1603" s="115"/>
      <c r="AW1603" s="395"/>
      <c r="AX1603" s="395">
        <v>0</v>
      </c>
      <c r="AY1603" s="395">
        <v>0</v>
      </c>
      <c r="AZ1603" s="395">
        <v>0</v>
      </c>
      <c r="BA1603" s="395">
        <v>0</v>
      </c>
      <c r="BB1603" s="395">
        <v>0</v>
      </c>
      <c r="BC1603" s="395">
        <v>0</v>
      </c>
      <c r="BD1603" s="115"/>
      <c r="BE1603" s="115"/>
      <c r="BF1603" s="115"/>
      <c r="BG1603" s="115"/>
      <c r="BH1603" s="115"/>
      <c r="BI1603" s="115"/>
      <c r="BJ1603" s="115"/>
      <c r="BK1603" s="115"/>
      <c r="BQ1603" s="74" t="str">
        <f t="shared" si="871"/>
        <v xml:space="preserve"> </v>
      </c>
      <c r="BR1603" s="120" t="str">
        <f t="shared" si="872"/>
        <v xml:space="preserve"> </v>
      </c>
      <c r="BS1603" s="120" t="str">
        <f t="shared" si="873"/>
        <v xml:space="preserve"> </v>
      </c>
      <c r="BU1603" s="74" t="str">
        <f t="shared" si="874"/>
        <v xml:space="preserve"> </v>
      </c>
      <c r="BV1603" s="120" t="str">
        <f t="shared" si="875"/>
        <v xml:space="preserve"> </v>
      </c>
      <c r="BW1603" s="120" t="str">
        <f t="shared" si="876"/>
        <v xml:space="preserve">  </v>
      </c>
      <c r="BY1603" s="74" t="str">
        <f t="shared" si="877"/>
        <v xml:space="preserve"> </v>
      </c>
      <c r="BZ1603" s="120" t="str">
        <f t="shared" si="878"/>
        <v xml:space="preserve"> </v>
      </c>
      <c r="CA1603" s="120" t="str">
        <f t="shared" si="879"/>
        <v xml:space="preserve"> </v>
      </c>
      <c r="CC1603" s="115" t="str">
        <f t="shared" si="880"/>
        <v xml:space="preserve"> </v>
      </c>
      <c r="CD1603" s="120" t="str">
        <f t="shared" si="881"/>
        <v xml:space="preserve"> </v>
      </c>
      <c r="CE1603" s="417" t="str">
        <f t="shared" si="882"/>
        <v xml:space="preserve"> </v>
      </c>
      <c r="CF1603" s="115"/>
      <c r="CG1603" s="115" t="str">
        <f t="shared" si="883"/>
        <v xml:space="preserve"> </v>
      </c>
      <c r="CH1603" s="120" t="str">
        <f t="shared" si="884"/>
        <v xml:space="preserve"> </v>
      </c>
      <c r="CI1603" s="417" t="str">
        <f t="shared" si="885"/>
        <v xml:space="preserve"> </v>
      </c>
      <c r="CJ1603" s="115"/>
      <c r="CK1603" s="115" t="str">
        <f t="shared" si="886"/>
        <v xml:space="preserve"> </v>
      </c>
      <c r="CL1603" s="120" t="str">
        <f t="shared" si="887"/>
        <v xml:space="preserve"> </v>
      </c>
      <c r="CM1603" s="417" t="str">
        <f t="shared" si="889"/>
        <v xml:space="preserve"> </v>
      </c>
      <c r="IS1603" s="108">
        <v>650</v>
      </c>
    </row>
    <row r="1604" spans="2:253" s="74" customFormat="1" ht="17.100000000000001" hidden="1" customHeight="1" x14ac:dyDescent="0.25">
      <c r="B1604" s="524">
        <f>IF('KB Duct Parts'!$BL$14=2,'KB Duct Elbows'!AY24,0)</f>
        <v>0</v>
      </c>
      <c r="C1604" s="538" t="s">
        <v>1044</v>
      </c>
      <c r="D1604" s="506" t="str">
        <f t="shared" si="890"/>
        <v>12020.90L-SS</v>
      </c>
      <c r="E1604" s="524" t="s">
        <v>877</v>
      </c>
      <c r="F1604" s="508" t="str">
        <f t="shared" si="856"/>
        <v xml:space="preserve"> </v>
      </c>
      <c r="G1604" s="537" t="s">
        <v>927</v>
      </c>
      <c r="H1604" s="524" t="s">
        <v>923</v>
      </c>
      <c r="I1604" s="1035"/>
      <c r="J1604" s="1036"/>
      <c r="K1604" s="531" t="s">
        <v>882</v>
      </c>
      <c r="L1604" s="535"/>
      <c r="M1604" s="517" t="str">
        <f t="shared" si="869"/>
        <v>Y</v>
      </c>
      <c r="N1604" s="514">
        <f t="shared" si="857"/>
        <v>887.7</v>
      </c>
      <c r="O1604" s="514">
        <f t="shared" si="863"/>
        <v>0</v>
      </c>
      <c r="P1604" s="680">
        <f>'KB Duct Parts'!$AE$3</f>
        <v>0</v>
      </c>
      <c r="Q1604" s="681">
        <f t="shared" si="858"/>
        <v>0</v>
      </c>
      <c r="R1604" s="682">
        <f t="shared" si="859"/>
        <v>0</v>
      </c>
      <c r="S1604" s="716">
        <f t="shared" si="860"/>
        <v>0.35</v>
      </c>
      <c r="T1604" s="679">
        <f t="shared" si="861"/>
        <v>0</v>
      </c>
      <c r="U1604" s="679">
        <f t="shared" si="862"/>
        <v>0</v>
      </c>
      <c r="Y1604" s="120"/>
      <c r="AD1604" s="80"/>
      <c r="AE1604" s="75"/>
      <c r="AF1604" s="370"/>
      <c r="AG1604" s="375"/>
      <c r="AH1604" s="379"/>
      <c r="AI1604" s="383"/>
      <c r="AJ1604" s="388"/>
      <c r="AK1604" s="392"/>
      <c r="AL1604" s="388"/>
      <c r="AM1604" s="363">
        <f t="shared" si="888"/>
        <v>1</v>
      </c>
      <c r="AN1604" s="578">
        <v>887.7</v>
      </c>
      <c r="AO1604" s="78">
        <f t="shared" si="870"/>
        <v>0</v>
      </c>
      <c r="AP1604" s="78">
        <f t="shared" si="864"/>
        <v>0</v>
      </c>
      <c r="AQ1604" s="78">
        <f t="shared" si="865"/>
        <v>0</v>
      </c>
      <c r="AR1604" s="78">
        <f t="shared" si="866"/>
        <v>0</v>
      </c>
      <c r="AS1604" s="78">
        <f t="shared" si="867"/>
        <v>0</v>
      </c>
      <c r="AT1604" s="78">
        <f t="shared" si="868"/>
        <v>0</v>
      </c>
      <c r="AU1604" s="74" t="s">
        <v>717</v>
      </c>
      <c r="AV1604" s="115"/>
      <c r="AW1604" s="395"/>
      <c r="AX1604" s="395">
        <v>0</v>
      </c>
      <c r="AY1604" s="395">
        <v>0</v>
      </c>
      <c r="AZ1604" s="395">
        <v>0</v>
      </c>
      <c r="BA1604" s="395">
        <v>0</v>
      </c>
      <c r="BB1604" s="395">
        <v>0</v>
      </c>
      <c r="BC1604" s="395">
        <v>0</v>
      </c>
      <c r="BD1604" s="115"/>
      <c r="BE1604" s="115"/>
      <c r="BF1604" s="115"/>
      <c r="BG1604" s="115"/>
      <c r="BH1604" s="115"/>
      <c r="BI1604" s="115"/>
      <c r="BJ1604" s="115"/>
      <c r="BK1604" s="115"/>
      <c r="BQ1604" s="74" t="str">
        <f t="shared" si="871"/>
        <v xml:space="preserve"> </v>
      </c>
      <c r="BR1604" s="120" t="str">
        <f t="shared" si="872"/>
        <v xml:space="preserve"> </v>
      </c>
      <c r="BS1604" s="120" t="str">
        <f t="shared" si="873"/>
        <v xml:space="preserve"> </v>
      </c>
      <c r="BU1604" s="74" t="str">
        <f t="shared" si="874"/>
        <v xml:space="preserve"> </v>
      </c>
      <c r="BV1604" s="120" t="str">
        <f t="shared" si="875"/>
        <v xml:space="preserve"> </v>
      </c>
      <c r="BW1604" s="120" t="str">
        <f t="shared" si="876"/>
        <v xml:space="preserve">  </v>
      </c>
      <c r="BY1604" s="74" t="str">
        <f t="shared" si="877"/>
        <v xml:space="preserve"> </v>
      </c>
      <c r="BZ1604" s="120" t="str">
        <f t="shared" si="878"/>
        <v xml:space="preserve"> </v>
      </c>
      <c r="CA1604" s="120" t="str">
        <f t="shared" si="879"/>
        <v xml:space="preserve"> </v>
      </c>
      <c r="CC1604" s="115" t="str">
        <f t="shared" si="880"/>
        <v xml:space="preserve"> </v>
      </c>
      <c r="CD1604" s="120" t="str">
        <f t="shared" si="881"/>
        <v xml:space="preserve"> </v>
      </c>
      <c r="CE1604" s="417" t="str">
        <f t="shared" si="882"/>
        <v xml:space="preserve"> </v>
      </c>
      <c r="CF1604" s="115"/>
      <c r="CG1604" s="115" t="str">
        <f t="shared" si="883"/>
        <v xml:space="preserve"> </v>
      </c>
      <c r="CH1604" s="120" t="str">
        <f t="shared" si="884"/>
        <v xml:space="preserve"> </v>
      </c>
      <c r="CI1604" s="417" t="str">
        <f t="shared" si="885"/>
        <v xml:space="preserve"> </v>
      </c>
      <c r="CJ1604" s="115"/>
      <c r="CK1604" s="115" t="str">
        <f t="shared" si="886"/>
        <v xml:space="preserve"> </v>
      </c>
      <c r="CL1604" s="120" t="str">
        <f t="shared" si="887"/>
        <v xml:space="preserve"> </v>
      </c>
      <c r="CM1604" s="417" t="str">
        <f t="shared" si="889"/>
        <v xml:space="preserve"> </v>
      </c>
      <c r="IS1604" s="108">
        <v>660</v>
      </c>
    </row>
    <row r="1605" spans="2:253" s="74" customFormat="1" ht="17.100000000000001" hidden="1" customHeight="1" x14ac:dyDescent="0.25">
      <c r="B1605" s="524">
        <f>IF('KB Duct Parts'!$BL$14=2,'KB Duct Elbows'!AY25,0)</f>
        <v>0</v>
      </c>
      <c r="C1605" s="538" t="s">
        <v>1045</v>
      </c>
      <c r="D1605" s="506" t="str">
        <f t="shared" si="890"/>
        <v>12022.90L-SS</v>
      </c>
      <c r="E1605" s="524" t="s">
        <v>878</v>
      </c>
      <c r="F1605" s="508" t="str">
        <f t="shared" si="856"/>
        <v xml:space="preserve"> </v>
      </c>
      <c r="G1605" s="537" t="s">
        <v>927</v>
      </c>
      <c r="H1605" s="524" t="s">
        <v>923</v>
      </c>
      <c r="I1605" s="1035"/>
      <c r="J1605" s="1036"/>
      <c r="K1605" s="531" t="s">
        <v>882</v>
      </c>
      <c r="L1605" s="535"/>
      <c r="M1605" s="517" t="str">
        <f t="shared" si="869"/>
        <v>Y</v>
      </c>
      <c r="N1605" s="514">
        <f t="shared" si="857"/>
        <v>1123.0999999999999</v>
      </c>
      <c r="O1605" s="514">
        <f t="shared" si="863"/>
        <v>0</v>
      </c>
      <c r="P1605" s="680">
        <f>'KB Duct Parts'!$AE$3</f>
        <v>0</v>
      </c>
      <c r="Q1605" s="681">
        <f t="shared" si="858"/>
        <v>0</v>
      </c>
      <c r="R1605" s="682">
        <f t="shared" si="859"/>
        <v>0</v>
      </c>
      <c r="S1605" s="716">
        <f t="shared" si="860"/>
        <v>0.35</v>
      </c>
      <c r="T1605" s="679">
        <f t="shared" si="861"/>
        <v>0</v>
      </c>
      <c r="U1605" s="679">
        <f t="shared" si="862"/>
        <v>0</v>
      </c>
      <c r="Y1605" s="120"/>
      <c r="AD1605" s="80"/>
      <c r="AE1605" s="75"/>
      <c r="AF1605" s="370"/>
      <c r="AG1605" s="375"/>
      <c r="AH1605" s="379"/>
      <c r="AI1605" s="383"/>
      <c r="AJ1605" s="388"/>
      <c r="AK1605" s="392"/>
      <c r="AL1605" s="388"/>
      <c r="AM1605" s="363">
        <f t="shared" si="888"/>
        <v>1</v>
      </c>
      <c r="AN1605" s="578">
        <v>1123.0999999999999</v>
      </c>
      <c r="AO1605" s="78">
        <f t="shared" si="870"/>
        <v>0</v>
      </c>
      <c r="AP1605" s="78">
        <f t="shared" si="864"/>
        <v>0</v>
      </c>
      <c r="AQ1605" s="78">
        <f t="shared" si="865"/>
        <v>0</v>
      </c>
      <c r="AR1605" s="78">
        <f t="shared" si="866"/>
        <v>0</v>
      </c>
      <c r="AS1605" s="78">
        <f t="shared" si="867"/>
        <v>0</v>
      </c>
      <c r="AT1605" s="78">
        <f t="shared" si="868"/>
        <v>0</v>
      </c>
      <c r="AU1605" s="74" t="s">
        <v>717</v>
      </c>
      <c r="AV1605" s="115"/>
      <c r="AW1605" s="395"/>
      <c r="AX1605" s="395">
        <v>0</v>
      </c>
      <c r="AY1605" s="395">
        <v>0</v>
      </c>
      <c r="AZ1605" s="395">
        <v>0</v>
      </c>
      <c r="BA1605" s="395">
        <v>0</v>
      </c>
      <c r="BB1605" s="395">
        <v>0</v>
      </c>
      <c r="BC1605" s="395">
        <v>0</v>
      </c>
      <c r="BD1605" s="115"/>
      <c r="BE1605" s="115"/>
      <c r="BF1605" s="115"/>
      <c r="BG1605" s="115"/>
      <c r="BH1605" s="115"/>
      <c r="BI1605" s="115"/>
      <c r="BJ1605" s="115"/>
      <c r="BK1605" s="115"/>
      <c r="BQ1605" s="74" t="str">
        <f t="shared" si="871"/>
        <v xml:space="preserve"> </v>
      </c>
      <c r="BR1605" s="120" t="str">
        <f t="shared" si="872"/>
        <v xml:space="preserve"> </v>
      </c>
      <c r="BS1605" s="120" t="str">
        <f t="shared" si="873"/>
        <v xml:space="preserve"> </v>
      </c>
      <c r="BU1605" s="74" t="str">
        <f t="shared" si="874"/>
        <v xml:space="preserve"> </v>
      </c>
      <c r="BV1605" s="120" t="str">
        <f t="shared" si="875"/>
        <v xml:space="preserve"> </v>
      </c>
      <c r="BW1605" s="120" t="str">
        <f t="shared" si="876"/>
        <v xml:space="preserve">  </v>
      </c>
      <c r="BY1605" s="74" t="str">
        <f t="shared" si="877"/>
        <v xml:space="preserve"> </v>
      </c>
      <c r="BZ1605" s="120" t="str">
        <f t="shared" si="878"/>
        <v xml:space="preserve"> </v>
      </c>
      <c r="CA1605" s="120" t="str">
        <f t="shared" si="879"/>
        <v xml:space="preserve"> </v>
      </c>
      <c r="CC1605" s="115" t="str">
        <f t="shared" si="880"/>
        <v xml:space="preserve"> </v>
      </c>
      <c r="CD1605" s="120" t="str">
        <f t="shared" si="881"/>
        <v xml:space="preserve"> </v>
      </c>
      <c r="CE1605" s="417" t="str">
        <f t="shared" si="882"/>
        <v xml:space="preserve"> </v>
      </c>
      <c r="CF1605" s="115"/>
      <c r="CG1605" s="115" t="str">
        <f t="shared" si="883"/>
        <v xml:space="preserve"> </v>
      </c>
      <c r="CH1605" s="120" t="str">
        <f t="shared" si="884"/>
        <v xml:space="preserve"> </v>
      </c>
      <c r="CI1605" s="417" t="str">
        <f t="shared" si="885"/>
        <v xml:space="preserve"> </v>
      </c>
      <c r="CJ1605" s="115"/>
      <c r="CK1605" s="115" t="str">
        <f t="shared" si="886"/>
        <v xml:space="preserve"> </v>
      </c>
      <c r="CL1605" s="120" t="str">
        <f t="shared" si="887"/>
        <v xml:space="preserve"> </v>
      </c>
      <c r="CM1605" s="417" t="str">
        <f t="shared" si="889"/>
        <v xml:space="preserve"> </v>
      </c>
      <c r="IS1605" s="108">
        <v>835</v>
      </c>
    </row>
    <row r="1606" spans="2:253" s="74" customFormat="1" ht="17.100000000000001" hidden="1" customHeight="1" x14ac:dyDescent="0.25">
      <c r="B1606" s="524">
        <f>IF('KB Duct Parts'!$BL$14=2,'KB Duct Elbows'!AY26,0)</f>
        <v>0</v>
      </c>
      <c r="C1606" s="538" t="s">
        <v>40</v>
      </c>
      <c r="D1606" s="506" t="str">
        <f t="shared" si="890"/>
        <v>12024.90L-SS</v>
      </c>
      <c r="E1606" s="524" t="s">
        <v>1338</v>
      </c>
      <c r="F1606" s="508" t="str">
        <f t="shared" ref="F1606:F1669" si="891">IF(AM1606&gt;1,"Non-Std"," ")</f>
        <v xml:space="preserve"> </v>
      </c>
      <c r="G1606" s="537" t="s">
        <v>927</v>
      </c>
      <c r="H1606" s="524" t="s">
        <v>923</v>
      </c>
      <c r="I1606" s="1035"/>
      <c r="J1606" s="1036"/>
      <c r="K1606" s="531" t="s">
        <v>882</v>
      </c>
      <c r="L1606" s="535"/>
      <c r="M1606" s="517" t="str">
        <f t="shared" si="869"/>
        <v>Y</v>
      </c>
      <c r="N1606" s="514">
        <f t="shared" si="857"/>
        <v>1375.4</v>
      </c>
      <c r="O1606" s="514">
        <f t="shared" si="863"/>
        <v>0</v>
      </c>
      <c r="P1606" s="680">
        <f>'KB Duct Parts'!$AE$3</f>
        <v>0</v>
      </c>
      <c r="Q1606" s="681">
        <f t="shared" si="858"/>
        <v>0</v>
      </c>
      <c r="R1606" s="682">
        <f t="shared" si="859"/>
        <v>0</v>
      </c>
      <c r="S1606" s="716">
        <f t="shared" si="860"/>
        <v>0.35</v>
      </c>
      <c r="T1606" s="679">
        <f t="shared" si="861"/>
        <v>0</v>
      </c>
      <c r="U1606" s="679">
        <f t="shared" si="862"/>
        <v>0</v>
      </c>
      <c r="Y1606" s="120"/>
      <c r="AD1606" s="80"/>
      <c r="AE1606" s="75"/>
      <c r="AF1606" s="370"/>
      <c r="AG1606" s="375"/>
      <c r="AH1606" s="379"/>
      <c r="AI1606" s="383"/>
      <c r="AJ1606" s="388"/>
      <c r="AK1606" s="392"/>
      <c r="AL1606" s="388"/>
      <c r="AM1606" s="363">
        <f t="shared" si="888"/>
        <v>1</v>
      </c>
      <c r="AN1606" s="578">
        <v>1375.4</v>
      </c>
      <c r="AO1606" s="78">
        <f t="shared" si="870"/>
        <v>0</v>
      </c>
      <c r="AP1606" s="78">
        <f t="shared" si="864"/>
        <v>0</v>
      </c>
      <c r="AQ1606" s="78">
        <f t="shared" si="865"/>
        <v>0</v>
      </c>
      <c r="AR1606" s="78">
        <f t="shared" si="866"/>
        <v>0</v>
      </c>
      <c r="AS1606" s="78">
        <f t="shared" si="867"/>
        <v>0</v>
      </c>
      <c r="AT1606" s="78">
        <f t="shared" si="868"/>
        <v>0</v>
      </c>
      <c r="AU1606" s="74" t="s">
        <v>717</v>
      </c>
      <c r="AV1606" s="115"/>
      <c r="AW1606" s="395"/>
      <c r="AX1606" s="395">
        <v>0</v>
      </c>
      <c r="AY1606" s="395">
        <v>0</v>
      </c>
      <c r="AZ1606" s="395">
        <v>0</v>
      </c>
      <c r="BA1606" s="395">
        <v>0</v>
      </c>
      <c r="BB1606" s="395">
        <v>0</v>
      </c>
      <c r="BC1606" s="395">
        <v>0</v>
      </c>
      <c r="BD1606" s="115"/>
      <c r="BE1606" s="115"/>
      <c r="BF1606" s="115"/>
      <c r="BG1606" s="115"/>
      <c r="BH1606" s="115"/>
      <c r="BI1606" s="115"/>
      <c r="BJ1606" s="115"/>
      <c r="BK1606" s="115"/>
      <c r="BQ1606" s="74" t="str">
        <f t="shared" si="871"/>
        <v xml:space="preserve"> </v>
      </c>
      <c r="BR1606" s="120" t="str">
        <f t="shared" si="872"/>
        <v xml:space="preserve"> </v>
      </c>
      <c r="BS1606" s="120" t="str">
        <f t="shared" si="873"/>
        <v xml:space="preserve"> </v>
      </c>
      <c r="BU1606" s="74" t="str">
        <f t="shared" si="874"/>
        <v xml:space="preserve"> </v>
      </c>
      <c r="BV1606" s="120" t="str">
        <f t="shared" si="875"/>
        <v xml:space="preserve"> </v>
      </c>
      <c r="BW1606" s="120" t="str">
        <f t="shared" si="876"/>
        <v xml:space="preserve">  </v>
      </c>
      <c r="BY1606" s="74" t="str">
        <f t="shared" si="877"/>
        <v xml:space="preserve"> </v>
      </c>
      <c r="BZ1606" s="120" t="str">
        <f t="shared" si="878"/>
        <v xml:space="preserve"> </v>
      </c>
      <c r="CA1606" s="120" t="str">
        <f t="shared" si="879"/>
        <v xml:space="preserve"> </v>
      </c>
      <c r="CC1606" s="115" t="str">
        <f t="shared" si="880"/>
        <v xml:space="preserve"> </v>
      </c>
      <c r="CD1606" s="120" t="str">
        <f t="shared" si="881"/>
        <v xml:space="preserve"> </v>
      </c>
      <c r="CE1606" s="417" t="str">
        <f t="shared" si="882"/>
        <v xml:space="preserve"> </v>
      </c>
      <c r="CF1606" s="115"/>
      <c r="CG1606" s="115" t="str">
        <f t="shared" si="883"/>
        <v xml:space="preserve"> </v>
      </c>
      <c r="CH1606" s="120" t="str">
        <f t="shared" si="884"/>
        <v xml:space="preserve"> </v>
      </c>
      <c r="CI1606" s="417" t="str">
        <f t="shared" si="885"/>
        <v xml:space="preserve"> </v>
      </c>
      <c r="CJ1606" s="115"/>
      <c r="CK1606" s="115" t="str">
        <f t="shared" si="886"/>
        <v xml:space="preserve"> </v>
      </c>
      <c r="CL1606" s="120" t="str">
        <f t="shared" si="887"/>
        <v xml:space="preserve"> </v>
      </c>
      <c r="CM1606" s="417" t="str">
        <f t="shared" si="889"/>
        <v xml:space="preserve"> </v>
      </c>
      <c r="IS1606" s="108"/>
    </row>
    <row r="1607" spans="2:253" s="74" customFormat="1" ht="17.100000000000001" hidden="1" customHeight="1" x14ac:dyDescent="0.25">
      <c r="B1607" s="524">
        <f>IF('KB Duct Parts'!$BL$14=2,'KB Duct Elbows'!S7,0)</f>
        <v>0</v>
      </c>
      <c r="C1607" s="538" t="s">
        <v>445</v>
      </c>
      <c r="D1607" s="506" t="str">
        <f t="shared" si="890"/>
        <v>12403.60L-SS</v>
      </c>
      <c r="E1607" s="524" t="s">
        <v>483</v>
      </c>
      <c r="F1607" s="508" t="str">
        <f t="shared" si="891"/>
        <v xml:space="preserve"> </v>
      </c>
      <c r="G1607" s="537" t="s">
        <v>80</v>
      </c>
      <c r="H1607" s="524" t="s">
        <v>923</v>
      </c>
      <c r="I1607" s="1035"/>
      <c r="J1607" s="1036"/>
      <c r="K1607" s="531" t="s">
        <v>882</v>
      </c>
      <c r="L1607" s="535"/>
      <c r="M1607" s="517" t="str">
        <f t="shared" si="869"/>
        <v>Y</v>
      </c>
      <c r="N1607" s="514">
        <f t="shared" si="857"/>
        <v>99.9</v>
      </c>
      <c r="O1607" s="514">
        <f t="shared" si="863"/>
        <v>0</v>
      </c>
      <c r="P1607" s="680">
        <f>'KB Duct Parts'!$AE$3</f>
        <v>0</v>
      </c>
      <c r="Q1607" s="681">
        <f t="shared" si="858"/>
        <v>0</v>
      </c>
      <c r="R1607" s="682">
        <f t="shared" si="859"/>
        <v>0</v>
      </c>
      <c r="S1607" s="716">
        <f t="shared" si="860"/>
        <v>0.35</v>
      </c>
      <c r="T1607" s="679">
        <f t="shared" si="861"/>
        <v>0</v>
      </c>
      <c r="U1607" s="679">
        <f t="shared" si="862"/>
        <v>0</v>
      </c>
      <c r="Y1607" s="120"/>
      <c r="AD1607" s="80"/>
      <c r="AE1607" s="75"/>
      <c r="AF1607" s="370"/>
      <c r="AG1607" s="375"/>
      <c r="AH1607" s="379"/>
      <c r="AI1607" s="383"/>
      <c r="AJ1607" s="388"/>
      <c r="AK1607" s="392"/>
      <c r="AL1607" s="388"/>
      <c r="AM1607" s="363">
        <f t="shared" si="888"/>
        <v>1</v>
      </c>
      <c r="AN1607" s="578">
        <v>99.9</v>
      </c>
      <c r="AO1607" s="78">
        <f t="shared" si="870"/>
        <v>0</v>
      </c>
      <c r="AP1607" s="78">
        <f t="shared" si="864"/>
        <v>0</v>
      </c>
      <c r="AQ1607" s="78">
        <f t="shared" si="865"/>
        <v>0</v>
      </c>
      <c r="AR1607" s="78">
        <f t="shared" si="866"/>
        <v>0</v>
      </c>
      <c r="AS1607" s="78">
        <f t="shared" si="867"/>
        <v>0</v>
      </c>
      <c r="AT1607" s="78">
        <f t="shared" si="868"/>
        <v>0</v>
      </c>
      <c r="AU1607" s="74" t="s">
        <v>717</v>
      </c>
      <c r="AV1607" s="115"/>
      <c r="AW1607" s="395"/>
      <c r="AX1607" s="395">
        <v>0</v>
      </c>
      <c r="AY1607" s="395">
        <v>0</v>
      </c>
      <c r="AZ1607" s="395">
        <v>0</v>
      </c>
      <c r="BA1607" s="395">
        <v>0</v>
      </c>
      <c r="BB1607" s="395">
        <v>0</v>
      </c>
      <c r="BC1607" s="395">
        <v>0</v>
      </c>
      <c r="BD1607" s="115"/>
      <c r="BE1607" s="115"/>
      <c r="BF1607" s="115"/>
      <c r="BG1607" s="115"/>
      <c r="BH1607" s="115"/>
      <c r="BI1607" s="115"/>
      <c r="BJ1607" s="115"/>
      <c r="BK1607" s="115"/>
      <c r="BQ1607" s="74" t="str">
        <f t="shared" si="871"/>
        <v xml:space="preserve"> </v>
      </c>
      <c r="BR1607" s="120" t="str">
        <f t="shared" si="872"/>
        <v xml:space="preserve"> </v>
      </c>
      <c r="BS1607" s="120" t="str">
        <f t="shared" si="873"/>
        <v xml:space="preserve"> </v>
      </c>
      <c r="BU1607" s="74" t="str">
        <f t="shared" si="874"/>
        <v xml:space="preserve"> </v>
      </c>
      <c r="BV1607" s="120" t="str">
        <f t="shared" si="875"/>
        <v xml:space="preserve"> </v>
      </c>
      <c r="BW1607" s="120" t="str">
        <f t="shared" si="876"/>
        <v xml:space="preserve">  </v>
      </c>
      <c r="BY1607" s="74" t="str">
        <f t="shared" si="877"/>
        <v xml:space="preserve"> </v>
      </c>
      <c r="BZ1607" s="120" t="str">
        <f t="shared" si="878"/>
        <v xml:space="preserve"> </v>
      </c>
      <c r="CA1607" s="120" t="str">
        <f t="shared" si="879"/>
        <v xml:space="preserve"> </v>
      </c>
      <c r="CC1607" s="115" t="str">
        <f t="shared" si="880"/>
        <v xml:space="preserve"> </v>
      </c>
      <c r="CD1607" s="120" t="str">
        <f t="shared" si="881"/>
        <v xml:space="preserve"> </v>
      </c>
      <c r="CE1607" s="417" t="str">
        <f t="shared" si="882"/>
        <v xml:space="preserve"> </v>
      </c>
      <c r="CF1607" s="115"/>
      <c r="CG1607" s="115" t="str">
        <f t="shared" si="883"/>
        <v xml:space="preserve"> </v>
      </c>
      <c r="CH1607" s="120" t="str">
        <f t="shared" si="884"/>
        <v xml:space="preserve"> </v>
      </c>
      <c r="CI1607" s="417" t="str">
        <f t="shared" si="885"/>
        <v xml:space="preserve"> </v>
      </c>
      <c r="CJ1607" s="115"/>
      <c r="CK1607" s="115" t="str">
        <f t="shared" si="886"/>
        <v xml:space="preserve"> </v>
      </c>
      <c r="CL1607" s="120" t="str">
        <f t="shared" si="887"/>
        <v xml:space="preserve"> </v>
      </c>
      <c r="CM1607" s="417" t="str">
        <f t="shared" si="889"/>
        <v xml:space="preserve"> </v>
      </c>
      <c r="IS1607" s="108">
        <v>39.700000000000003</v>
      </c>
    </row>
    <row r="1608" spans="2:253" s="74" customFormat="1" ht="17.100000000000001" hidden="1" customHeight="1" x14ac:dyDescent="0.25">
      <c r="B1608" s="524">
        <f>IF('KB Duct Parts'!$BL$14=2,'KB Duct Elbows'!S8,0)</f>
        <v>0</v>
      </c>
      <c r="C1608" s="538" t="s">
        <v>446</v>
      </c>
      <c r="D1608" s="506" t="str">
        <f t="shared" si="890"/>
        <v>12404.60L-SS</v>
      </c>
      <c r="E1608" s="524" t="s">
        <v>861</v>
      </c>
      <c r="F1608" s="508" t="str">
        <f t="shared" si="891"/>
        <v xml:space="preserve"> </v>
      </c>
      <c r="G1608" s="537" t="s">
        <v>80</v>
      </c>
      <c r="H1608" s="524" t="s">
        <v>923</v>
      </c>
      <c r="I1608" s="1035"/>
      <c r="J1608" s="1036"/>
      <c r="K1608" s="531" t="s">
        <v>882</v>
      </c>
      <c r="L1608" s="535"/>
      <c r="M1608" s="517" t="str">
        <f t="shared" si="869"/>
        <v>Y</v>
      </c>
      <c r="N1608" s="514">
        <f t="shared" si="857"/>
        <v>157.69999999999999</v>
      </c>
      <c r="O1608" s="514">
        <f t="shared" si="863"/>
        <v>0</v>
      </c>
      <c r="P1608" s="680">
        <f>'KB Duct Parts'!$AE$3</f>
        <v>0</v>
      </c>
      <c r="Q1608" s="681">
        <f t="shared" si="858"/>
        <v>0</v>
      </c>
      <c r="R1608" s="682">
        <f t="shared" si="859"/>
        <v>0</v>
      </c>
      <c r="S1608" s="716">
        <f t="shared" si="860"/>
        <v>0.35</v>
      </c>
      <c r="T1608" s="679">
        <f t="shared" si="861"/>
        <v>0</v>
      </c>
      <c r="U1608" s="679">
        <f t="shared" si="862"/>
        <v>0</v>
      </c>
      <c r="Y1608" s="120"/>
      <c r="AD1608" s="80"/>
      <c r="AE1608" s="75"/>
      <c r="AF1608" s="370"/>
      <c r="AG1608" s="375"/>
      <c r="AH1608" s="379"/>
      <c r="AI1608" s="383"/>
      <c r="AJ1608" s="388"/>
      <c r="AK1608" s="392"/>
      <c r="AL1608" s="388"/>
      <c r="AM1608" s="363">
        <f t="shared" si="888"/>
        <v>1</v>
      </c>
      <c r="AN1608" s="578">
        <v>157.69999999999999</v>
      </c>
      <c r="AO1608" s="78">
        <f t="shared" si="870"/>
        <v>0</v>
      </c>
      <c r="AP1608" s="78">
        <f t="shared" si="864"/>
        <v>0</v>
      </c>
      <c r="AQ1608" s="78">
        <f t="shared" si="865"/>
        <v>0</v>
      </c>
      <c r="AR1608" s="78">
        <f t="shared" si="866"/>
        <v>0</v>
      </c>
      <c r="AS1608" s="78">
        <f t="shared" si="867"/>
        <v>0</v>
      </c>
      <c r="AT1608" s="78">
        <f t="shared" si="868"/>
        <v>0</v>
      </c>
      <c r="AU1608" s="74" t="s">
        <v>717</v>
      </c>
      <c r="AV1608" s="115"/>
      <c r="AW1608" s="395"/>
      <c r="AX1608" s="395">
        <v>0</v>
      </c>
      <c r="AY1608" s="395">
        <v>0</v>
      </c>
      <c r="AZ1608" s="395">
        <v>0</v>
      </c>
      <c r="BA1608" s="395">
        <v>0</v>
      </c>
      <c r="BB1608" s="395">
        <v>0</v>
      </c>
      <c r="BC1608" s="395">
        <v>0</v>
      </c>
      <c r="BD1608" s="115"/>
      <c r="BE1608" s="115"/>
      <c r="BF1608" s="115"/>
      <c r="BG1608" s="115"/>
      <c r="BH1608" s="115"/>
      <c r="BI1608" s="115"/>
      <c r="BJ1608" s="115"/>
      <c r="BK1608" s="115"/>
      <c r="BQ1608" s="74" t="str">
        <f t="shared" si="871"/>
        <v xml:space="preserve"> </v>
      </c>
      <c r="BR1608" s="120" t="str">
        <f t="shared" si="872"/>
        <v xml:space="preserve"> </v>
      </c>
      <c r="BS1608" s="120" t="str">
        <f t="shared" si="873"/>
        <v xml:space="preserve"> </v>
      </c>
      <c r="BU1608" s="74" t="str">
        <f t="shared" si="874"/>
        <v xml:space="preserve"> </v>
      </c>
      <c r="BV1608" s="120" t="str">
        <f t="shared" si="875"/>
        <v xml:space="preserve"> </v>
      </c>
      <c r="BW1608" s="120" t="str">
        <f t="shared" si="876"/>
        <v xml:space="preserve">  </v>
      </c>
      <c r="BY1608" s="74" t="str">
        <f t="shared" si="877"/>
        <v xml:space="preserve"> </v>
      </c>
      <c r="BZ1608" s="120" t="str">
        <f t="shared" si="878"/>
        <v xml:space="preserve"> </v>
      </c>
      <c r="CA1608" s="120" t="str">
        <f t="shared" si="879"/>
        <v xml:space="preserve"> </v>
      </c>
      <c r="CC1608" s="115" t="str">
        <f t="shared" si="880"/>
        <v xml:space="preserve"> </v>
      </c>
      <c r="CD1608" s="120" t="str">
        <f t="shared" si="881"/>
        <v xml:space="preserve"> </v>
      </c>
      <c r="CE1608" s="417" t="str">
        <f t="shared" si="882"/>
        <v xml:space="preserve"> </v>
      </c>
      <c r="CF1608" s="115"/>
      <c r="CG1608" s="115" t="str">
        <f t="shared" si="883"/>
        <v xml:space="preserve"> </v>
      </c>
      <c r="CH1608" s="120" t="str">
        <f t="shared" si="884"/>
        <v xml:space="preserve"> </v>
      </c>
      <c r="CI1608" s="417" t="str">
        <f t="shared" si="885"/>
        <v xml:space="preserve"> </v>
      </c>
      <c r="CJ1608" s="115"/>
      <c r="CK1608" s="115" t="str">
        <f t="shared" si="886"/>
        <v xml:space="preserve"> </v>
      </c>
      <c r="CL1608" s="120" t="str">
        <f t="shared" si="887"/>
        <v xml:space="preserve"> </v>
      </c>
      <c r="CM1608" s="417" t="str">
        <f t="shared" si="889"/>
        <v xml:space="preserve"> </v>
      </c>
      <c r="IS1608" s="108">
        <v>57.6</v>
      </c>
    </row>
    <row r="1609" spans="2:253" s="74" customFormat="1" ht="17.100000000000001" hidden="1" customHeight="1" x14ac:dyDescent="0.25">
      <c r="B1609" s="524">
        <f>IF('KB Duct Parts'!$BL$14=2,'KB Duct Elbows'!S9,0)</f>
        <v>0</v>
      </c>
      <c r="C1609" s="538" t="s">
        <v>447</v>
      </c>
      <c r="D1609" s="506" t="str">
        <f t="shared" si="890"/>
        <v>12405.60L-SS</v>
      </c>
      <c r="E1609" s="524" t="s">
        <v>862</v>
      </c>
      <c r="F1609" s="508" t="str">
        <f t="shared" si="891"/>
        <v xml:space="preserve"> </v>
      </c>
      <c r="G1609" s="537" t="s">
        <v>80</v>
      </c>
      <c r="H1609" s="524" t="s">
        <v>923</v>
      </c>
      <c r="I1609" s="1035"/>
      <c r="J1609" s="1036"/>
      <c r="K1609" s="531" t="s">
        <v>882</v>
      </c>
      <c r="L1609" s="535"/>
      <c r="M1609" s="517" t="str">
        <f t="shared" si="869"/>
        <v>Y</v>
      </c>
      <c r="N1609" s="514">
        <f t="shared" si="857"/>
        <v>290.39999999999998</v>
      </c>
      <c r="O1609" s="514">
        <f t="shared" si="863"/>
        <v>0</v>
      </c>
      <c r="P1609" s="680">
        <f>'KB Duct Parts'!$AE$3</f>
        <v>0</v>
      </c>
      <c r="Q1609" s="681">
        <f t="shared" si="858"/>
        <v>0</v>
      </c>
      <c r="R1609" s="682">
        <f t="shared" si="859"/>
        <v>0</v>
      </c>
      <c r="S1609" s="716">
        <f t="shared" si="860"/>
        <v>0.35</v>
      </c>
      <c r="T1609" s="679">
        <f t="shared" si="861"/>
        <v>0</v>
      </c>
      <c r="U1609" s="679">
        <f t="shared" si="862"/>
        <v>0</v>
      </c>
      <c r="Y1609" s="120"/>
      <c r="AD1609" s="80"/>
      <c r="AE1609" s="75"/>
      <c r="AF1609" s="370"/>
      <c r="AG1609" s="375"/>
      <c r="AH1609" s="379"/>
      <c r="AI1609" s="383"/>
      <c r="AJ1609" s="388"/>
      <c r="AK1609" s="392"/>
      <c r="AL1609" s="388"/>
      <c r="AM1609" s="363">
        <f t="shared" si="888"/>
        <v>1</v>
      </c>
      <c r="AN1609" s="578">
        <v>290.39999999999998</v>
      </c>
      <c r="AO1609" s="78">
        <f t="shared" si="870"/>
        <v>0</v>
      </c>
      <c r="AP1609" s="78">
        <f t="shared" si="864"/>
        <v>0</v>
      </c>
      <c r="AQ1609" s="78">
        <f t="shared" si="865"/>
        <v>0</v>
      </c>
      <c r="AR1609" s="78">
        <f t="shared" si="866"/>
        <v>0</v>
      </c>
      <c r="AS1609" s="78">
        <f t="shared" si="867"/>
        <v>0</v>
      </c>
      <c r="AT1609" s="78">
        <f t="shared" si="868"/>
        <v>0</v>
      </c>
      <c r="AU1609" s="74" t="s">
        <v>717</v>
      </c>
      <c r="AV1609" s="115"/>
      <c r="AW1609" s="395"/>
      <c r="AX1609" s="395">
        <v>0</v>
      </c>
      <c r="AY1609" s="395">
        <v>0</v>
      </c>
      <c r="AZ1609" s="395">
        <v>0</v>
      </c>
      <c r="BA1609" s="395">
        <v>0</v>
      </c>
      <c r="BB1609" s="395">
        <v>0</v>
      </c>
      <c r="BC1609" s="395">
        <v>0</v>
      </c>
      <c r="BD1609" s="115"/>
      <c r="BE1609" s="115"/>
      <c r="BF1609" s="115"/>
      <c r="BG1609" s="115"/>
      <c r="BH1609" s="115"/>
      <c r="BI1609" s="115"/>
      <c r="BJ1609" s="115"/>
      <c r="BK1609" s="115"/>
      <c r="BQ1609" s="74" t="str">
        <f t="shared" si="871"/>
        <v xml:space="preserve"> </v>
      </c>
      <c r="BR1609" s="120" t="str">
        <f t="shared" si="872"/>
        <v xml:space="preserve"> </v>
      </c>
      <c r="BS1609" s="120" t="str">
        <f t="shared" si="873"/>
        <v xml:space="preserve"> </v>
      </c>
      <c r="BU1609" s="74" t="str">
        <f t="shared" si="874"/>
        <v xml:space="preserve"> </v>
      </c>
      <c r="BV1609" s="120" t="str">
        <f t="shared" si="875"/>
        <v xml:space="preserve"> </v>
      </c>
      <c r="BW1609" s="120" t="str">
        <f t="shared" si="876"/>
        <v xml:space="preserve">  </v>
      </c>
      <c r="BY1609" s="74" t="str">
        <f t="shared" si="877"/>
        <v xml:space="preserve"> </v>
      </c>
      <c r="BZ1609" s="120" t="str">
        <f t="shared" si="878"/>
        <v xml:space="preserve"> </v>
      </c>
      <c r="CA1609" s="120" t="str">
        <f t="shared" si="879"/>
        <v xml:space="preserve"> </v>
      </c>
      <c r="CC1609" s="115" t="str">
        <f t="shared" si="880"/>
        <v xml:space="preserve"> </v>
      </c>
      <c r="CD1609" s="120" t="str">
        <f t="shared" si="881"/>
        <v xml:space="preserve"> </v>
      </c>
      <c r="CE1609" s="417" t="str">
        <f t="shared" si="882"/>
        <v xml:space="preserve"> </v>
      </c>
      <c r="CF1609" s="115"/>
      <c r="CG1609" s="115" t="str">
        <f t="shared" si="883"/>
        <v xml:space="preserve"> </v>
      </c>
      <c r="CH1609" s="120" t="str">
        <f t="shared" si="884"/>
        <v xml:space="preserve"> </v>
      </c>
      <c r="CI1609" s="417" t="str">
        <f t="shared" si="885"/>
        <v xml:space="preserve"> </v>
      </c>
      <c r="CJ1609" s="115"/>
      <c r="CK1609" s="115" t="str">
        <f t="shared" si="886"/>
        <v xml:space="preserve"> </v>
      </c>
      <c r="CL1609" s="120" t="str">
        <f t="shared" si="887"/>
        <v xml:space="preserve"> </v>
      </c>
      <c r="CM1609" s="417" t="str">
        <f t="shared" si="889"/>
        <v xml:space="preserve"> </v>
      </c>
      <c r="IS1609" s="108">
        <v>12.3</v>
      </c>
    </row>
    <row r="1610" spans="2:253" s="74" customFormat="1" ht="17.100000000000001" hidden="1" customHeight="1" x14ac:dyDescent="0.25">
      <c r="B1610" s="524">
        <f>IF('KB Duct Parts'!$BL$14=2,'KB Duct Elbows'!S10,0)</f>
        <v>0</v>
      </c>
      <c r="C1610" s="538" t="s">
        <v>448</v>
      </c>
      <c r="D1610" s="506" t="str">
        <f t="shared" si="890"/>
        <v>12406.60L-SS</v>
      </c>
      <c r="E1610" s="524" t="s">
        <v>863</v>
      </c>
      <c r="F1610" s="508" t="str">
        <f t="shared" si="891"/>
        <v xml:space="preserve"> </v>
      </c>
      <c r="G1610" s="537" t="s">
        <v>80</v>
      </c>
      <c r="H1610" s="524" t="s">
        <v>923</v>
      </c>
      <c r="I1610" s="1035"/>
      <c r="J1610" s="1036"/>
      <c r="K1610" s="531" t="s">
        <v>882</v>
      </c>
      <c r="L1610" s="535"/>
      <c r="M1610" s="517" t="str">
        <f t="shared" si="869"/>
        <v>Y</v>
      </c>
      <c r="N1610" s="514">
        <f t="shared" si="857"/>
        <v>346.1</v>
      </c>
      <c r="O1610" s="514">
        <f t="shared" si="863"/>
        <v>0</v>
      </c>
      <c r="P1610" s="680">
        <f>'KB Duct Parts'!$AE$3</f>
        <v>0</v>
      </c>
      <c r="Q1610" s="681">
        <f t="shared" si="858"/>
        <v>0</v>
      </c>
      <c r="R1610" s="682">
        <f t="shared" si="859"/>
        <v>0</v>
      </c>
      <c r="S1610" s="716">
        <f t="shared" si="860"/>
        <v>0.35</v>
      </c>
      <c r="T1610" s="679">
        <f t="shared" si="861"/>
        <v>0</v>
      </c>
      <c r="U1610" s="679">
        <f t="shared" si="862"/>
        <v>0</v>
      </c>
      <c r="Y1610" s="120"/>
      <c r="AD1610" s="80"/>
      <c r="AE1610" s="75"/>
      <c r="AF1610" s="370"/>
      <c r="AG1610" s="375"/>
      <c r="AH1610" s="379"/>
      <c r="AI1610" s="383"/>
      <c r="AJ1610" s="388"/>
      <c r="AK1610" s="392"/>
      <c r="AL1610" s="388"/>
      <c r="AM1610" s="363">
        <f t="shared" si="888"/>
        <v>1</v>
      </c>
      <c r="AN1610" s="578">
        <v>346.1</v>
      </c>
      <c r="AO1610" s="78">
        <f t="shared" si="870"/>
        <v>0</v>
      </c>
      <c r="AP1610" s="78">
        <f t="shared" si="864"/>
        <v>0</v>
      </c>
      <c r="AQ1610" s="78">
        <f t="shared" si="865"/>
        <v>0</v>
      </c>
      <c r="AR1610" s="78">
        <f t="shared" si="866"/>
        <v>0</v>
      </c>
      <c r="AS1610" s="78">
        <f t="shared" si="867"/>
        <v>0</v>
      </c>
      <c r="AT1610" s="78">
        <f t="shared" si="868"/>
        <v>0</v>
      </c>
      <c r="AU1610" s="74" t="s">
        <v>717</v>
      </c>
      <c r="AV1610" s="115"/>
      <c r="AW1610" s="395"/>
      <c r="AX1610" s="395">
        <v>0</v>
      </c>
      <c r="AY1610" s="395">
        <v>0</v>
      </c>
      <c r="AZ1610" s="395">
        <v>0</v>
      </c>
      <c r="BA1610" s="395">
        <v>0</v>
      </c>
      <c r="BB1610" s="395">
        <v>0</v>
      </c>
      <c r="BC1610" s="395">
        <v>0</v>
      </c>
      <c r="BD1610" s="115"/>
      <c r="BE1610" s="115"/>
      <c r="BF1610" s="115"/>
      <c r="BG1610" s="115"/>
      <c r="BH1610" s="115"/>
      <c r="BI1610" s="115"/>
      <c r="BJ1610" s="115"/>
      <c r="BK1610" s="115"/>
      <c r="BQ1610" s="74" t="str">
        <f t="shared" si="871"/>
        <v xml:space="preserve"> </v>
      </c>
      <c r="BR1610" s="120" t="str">
        <f t="shared" si="872"/>
        <v xml:space="preserve"> </v>
      </c>
      <c r="BS1610" s="120" t="str">
        <f t="shared" si="873"/>
        <v xml:space="preserve"> </v>
      </c>
      <c r="BU1610" s="74" t="str">
        <f t="shared" si="874"/>
        <v xml:space="preserve"> </v>
      </c>
      <c r="BV1610" s="120" t="str">
        <f t="shared" si="875"/>
        <v xml:space="preserve"> </v>
      </c>
      <c r="BW1610" s="120" t="str">
        <f t="shared" si="876"/>
        <v xml:space="preserve">  </v>
      </c>
      <c r="BY1610" s="74" t="str">
        <f t="shared" si="877"/>
        <v xml:space="preserve"> </v>
      </c>
      <c r="BZ1610" s="120" t="str">
        <f t="shared" si="878"/>
        <v xml:space="preserve"> </v>
      </c>
      <c r="CA1610" s="120" t="str">
        <f t="shared" si="879"/>
        <v xml:space="preserve"> </v>
      </c>
      <c r="CC1610" s="115" t="str">
        <f t="shared" si="880"/>
        <v xml:space="preserve"> </v>
      </c>
      <c r="CD1610" s="120" t="str">
        <f t="shared" si="881"/>
        <v xml:space="preserve"> </v>
      </c>
      <c r="CE1610" s="417" t="str">
        <f t="shared" si="882"/>
        <v xml:space="preserve"> </v>
      </c>
      <c r="CF1610" s="115"/>
      <c r="CG1610" s="115" t="str">
        <f t="shared" si="883"/>
        <v xml:space="preserve"> </v>
      </c>
      <c r="CH1610" s="120" t="str">
        <f t="shared" si="884"/>
        <v xml:space="preserve"> </v>
      </c>
      <c r="CI1610" s="417" t="str">
        <f t="shared" si="885"/>
        <v xml:space="preserve"> </v>
      </c>
      <c r="CJ1610" s="115"/>
      <c r="CK1610" s="115" t="str">
        <f t="shared" si="886"/>
        <v xml:space="preserve"> </v>
      </c>
      <c r="CL1610" s="120" t="str">
        <f t="shared" si="887"/>
        <v xml:space="preserve"> </v>
      </c>
      <c r="CM1610" s="417" t="str">
        <f t="shared" si="889"/>
        <v xml:space="preserve"> </v>
      </c>
      <c r="IS1610" s="108">
        <v>159.69999999999999</v>
      </c>
    </row>
    <row r="1611" spans="2:253" s="74" customFormat="1" ht="17.100000000000001" hidden="1" customHeight="1" x14ac:dyDescent="0.25">
      <c r="B1611" s="524">
        <f>IF('KB Duct Parts'!$BL$14=2,'KB Duct Elbows'!S11,0)</f>
        <v>0</v>
      </c>
      <c r="C1611" s="538" t="s">
        <v>449</v>
      </c>
      <c r="D1611" s="506" t="str">
        <f t="shared" si="890"/>
        <v>12408.60L-SS</v>
      </c>
      <c r="E1611" s="524" t="s">
        <v>865</v>
      </c>
      <c r="F1611" s="508" t="str">
        <f t="shared" si="891"/>
        <v xml:space="preserve"> </v>
      </c>
      <c r="G1611" s="537" t="s">
        <v>80</v>
      </c>
      <c r="H1611" s="524" t="s">
        <v>923</v>
      </c>
      <c r="I1611" s="1035"/>
      <c r="J1611" s="1036"/>
      <c r="K1611" s="531" t="s">
        <v>882</v>
      </c>
      <c r="L1611" s="535"/>
      <c r="M1611" s="517" t="str">
        <f t="shared" si="869"/>
        <v>Y</v>
      </c>
      <c r="N1611" s="514">
        <f t="shared" si="857"/>
        <v>638.70000000000005</v>
      </c>
      <c r="O1611" s="514">
        <f t="shared" si="863"/>
        <v>0</v>
      </c>
      <c r="P1611" s="680">
        <f>'KB Duct Parts'!$AE$3</f>
        <v>0</v>
      </c>
      <c r="Q1611" s="681">
        <f t="shared" si="858"/>
        <v>0</v>
      </c>
      <c r="R1611" s="682">
        <f t="shared" si="859"/>
        <v>0</v>
      </c>
      <c r="S1611" s="716">
        <f t="shared" si="860"/>
        <v>0.35</v>
      </c>
      <c r="T1611" s="679">
        <f t="shared" si="861"/>
        <v>0</v>
      </c>
      <c r="U1611" s="679">
        <f t="shared" si="862"/>
        <v>0</v>
      </c>
      <c r="Y1611" s="120"/>
      <c r="AD1611" s="80"/>
      <c r="AE1611" s="75"/>
      <c r="AF1611" s="370"/>
      <c r="AG1611" s="375"/>
      <c r="AH1611" s="379"/>
      <c r="AI1611" s="383"/>
      <c r="AJ1611" s="388"/>
      <c r="AK1611" s="392"/>
      <c r="AL1611" s="388"/>
      <c r="AM1611" s="363">
        <f t="shared" si="888"/>
        <v>1</v>
      </c>
      <c r="AN1611" s="578">
        <v>638.70000000000005</v>
      </c>
      <c r="AO1611" s="78">
        <f t="shared" si="870"/>
        <v>0</v>
      </c>
      <c r="AP1611" s="78">
        <f t="shared" si="864"/>
        <v>0</v>
      </c>
      <c r="AQ1611" s="78">
        <f t="shared" si="865"/>
        <v>0</v>
      </c>
      <c r="AR1611" s="78">
        <f t="shared" si="866"/>
        <v>0</v>
      </c>
      <c r="AS1611" s="78">
        <f t="shared" si="867"/>
        <v>0</v>
      </c>
      <c r="AT1611" s="78">
        <f t="shared" si="868"/>
        <v>0</v>
      </c>
      <c r="AU1611" s="74" t="s">
        <v>717</v>
      </c>
      <c r="AV1611" s="115"/>
      <c r="AW1611" s="395"/>
      <c r="AX1611" s="395">
        <v>0</v>
      </c>
      <c r="AY1611" s="395">
        <v>0</v>
      </c>
      <c r="AZ1611" s="395">
        <v>0</v>
      </c>
      <c r="BA1611" s="395">
        <v>0</v>
      </c>
      <c r="BB1611" s="395">
        <v>0</v>
      </c>
      <c r="BC1611" s="395">
        <v>0</v>
      </c>
      <c r="BD1611" s="115"/>
      <c r="BE1611" s="115"/>
      <c r="BF1611" s="115"/>
      <c r="BG1611" s="115"/>
      <c r="BH1611" s="115"/>
      <c r="BI1611" s="115"/>
      <c r="BJ1611" s="115"/>
      <c r="BK1611" s="115"/>
      <c r="BQ1611" s="74" t="str">
        <f t="shared" si="871"/>
        <v xml:space="preserve"> </v>
      </c>
      <c r="BR1611" s="120" t="str">
        <f t="shared" si="872"/>
        <v xml:space="preserve"> </v>
      </c>
      <c r="BS1611" s="120" t="str">
        <f t="shared" si="873"/>
        <v xml:space="preserve"> </v>
      </c>
      <c r="BU1611" s="74" t="str">
        <f t="shared" si="874"/>
        <v xml:space="preserve"> </v>
      </c>
      <c r="BV1611" s="120" t="str">
        <f t="shared" si="875"/>
        <v xml:space="preserve"> </v>
      </c>
      <c r="BW1611" s="120" t="str">
        <f t="shared" si="876"/>
        <v xml:space="preserve">  </v>
      </c>
      <c r="BY1611" s="74" t="str">
        <f t="shared" si="877"/>
        <v xml:space="preserve"> </v>
      </c>
      <c r="BZ1611" s="120" t="str">
        <f t="shared" si="878"/>
        <v xml:space="preserve"> </v>
      </c>
      <c r="CA1611" s="120" t="str">
        <f t="shared" si="879"/>
        <v xml:space="preserve"> </v>
      </c>
      <c r="CC1611" s="115" t="str">
        <f t="shared" si="880"/>
        <v xml:space="preserve"> </v>
      </c>
      <c r="CD1611" s="120" t="str">
        <f t="shared" si="881"/>
        <v xml:space="preserve"> </v>
      </c>
      <c r="CE1611" s="417" t="str">
        <f t="shared" si="882"/>
        <v xml:space="preserve"> </v>
      </c>
      <c r="CF1611" s="115"/>
      <c r="CG1611" s="115" t="str">
        <f t="shared" si="883"/>
        <v xml:space="preserve"> </v>
      </c>
      <c r="CH1611" s="120" t="str">
        <f t="shared" si="884"/>
        <v xml:space="preserve"> </v>
      </c>
      <c r="CI1611" s="417" t="str">
        <f t="shared" si="885"/>
        <v xml:space="preserve"> </v>
      </c>
      <c r="CJ1611" s="115"/>
      <c r="CK1611" s="115" t="str">
        <f t="shared" si="886"/>
        <v xml:space="preserve"> </v>
      </c>
      <c r="CL1611" s="120" t="str">
        <f t="shared" si="887"/>
        <v xml:space="preserve"> </v>
      </c>
      <c r="CM1611" s="417" t="str">
        <f t="shared" si="889"/>
        <v xml:space="preserve"> </v>
      </c>
      <c r="IS1611" s="108">
        <v>159.69999999999999</v>
      </c>
    </row>
    <row r="1612" spans="2:253" s="74" customFormat="1" ht="17.100000000000001" hidden="1" customHeight="1" x14ac:dyDescent="0.25">
      <c r="B1612" s="524">
        <f>IF('KB Duct Parts'!$BL$14=2,'KB Duct Elbows'!AZ11,0)</f>
        <v>0</v>
      </c>
      <c r="C1612" s="538" t="s">
        <v>1046</v>
      </c>
      <c r="D1612" s="506" t="str">
        <f t="shared" si="890"/>
        <v>12007.60L-SS</v>
      </c>
      <c r="E1612" s="524" t="s">
        <v>864</v>
      </c>
      <c r="F1612" s="508" t="str">
        <f t="shared" si="891"/>
        <v xml:space="preserve"> </v>
      </c>
      <c r="G1612" s="537" t="s">
        <v>928</v>
      </c>
      <c r="H1612" s="524" t="s">
        <v>923</v>
      </c>
      <c r="I1612" s="1035"/>
      <c r="J1612" s="1036"/>
      <c r="K1612" s="531" t="s">
        <v>882</v>
      </c>
      <c r="L1612" s="535"/>
      <c r="M1612" s="517" t="str">
        <f t="shared" si="869"/>
        <v>Y</v>
      </c>
      <c r="N1612" s="514">
        <f t="shared" si="857"/>
        <v>196.3</v>
      </c>
      <c r="O1612" s="514">
        <f t="shared" si="863"/>
        <v>0</v>
      </c>
      <c r="P1612" s="680">
        <f>'KB Duct Parts'!$AE$3</f>
        <v>0</v>
      </c>
      <c r="Q1612" s="681">
        <f t="shared" si="858"/>
        <v>0</v>
      </c>
      <c r="R1612" s="682">
        <f t="shared" si="859"/>
        <v>0</v>
      </c>
      <c r="S1612" s="716">
        <f t="shared" si="860"/>
        <v>0.35</v>
      </c>
      <c r="T1612" s="679">
        <f t="shared" si="861"/>
        <v>0</v>
      </c>
      <c r="U1612" s="679">
        <f t="shared" si="862"/>
        <v>0</v>
      </c>
      <c r="Y1612" s="120"/>
      <c r="AD1612" s="80"/>
      <c r="AE1612" s="75"/>
      <c r="AF1612" s="370"/>
      <c r="AG1612" s="375"/>
      <c r="AH1612" s="379"/>
      <c r="AI1612" s="383"/>
      <c r="AJ1612" s="388"/>
      <c r="AK1612" s="392"/>
      <c r="AL1612" s="388"/>
      <c r="AM1612" s="363">
        <f t="shared" si="888"/>
        <v>1</v>
      </c>
      <c r="AN1612" s="578">
        <v>196.3</v>
      </c>
      <c r="AO1612" s="78">
        <f t="shared" si="870"/>
        <v>0</v>
      </c>
      <c r="AP1612" s="78">
        <f t="shared" si="864"/>
        <v>0</v>
      </c>
      <c r="AQ1612" s="78">
        <f t="shared" si="865"/>
        <v>0</v>
      </c>
      <c r="AR1612" s="78">
        <f t="shared" si="866"/>
        <v>0</v>
      </c>
      <c r="AS1612" s="78">
        <f t="shared" si="867"/>
        <v>0</v>
      </c>
      <c r="AT1612" s="78">
        <f t="shared" si="868"/>
        <v>0</v>
      </c>
      <c r="AU1612" s="74" t="s">
        <v>717</v>
      </c>
      <c r="AV1612" s="115"/>
      <c r="AW1612" s="395"/>
      <c r="AX1612" s="395">
        <v>0</v>
      </c>
      <c r="AY1612" s="395">
        <v>0</v>
      </c>
      <c r="AZ1612" s="395">
        <v>0</v>
      </c>
      <c r="BA1612" s="395">
        <v>0</v>
      </c>
      <c r="BB1612" s="395">
        <v>0</v>
      </c>
      <c r="BC1612" s="395">
        <v>0</v>
      </c>
      <c r="BD1612" s="115"/>
      <c r="BE1612" s="115"/>
      <c r="BF1612" s="115"/>
      <c r="BG1612" s="115"/>
      <c r="BH1612" s="115"/>
      <c r="BI1612" s="115"/>
      <c r="BJ1612" s="115"/>
      <c r="BK1612" s="115"/>
      <c r="BQ1612" s="74" t="str">
        <f t="shared" si="871"/>
        <v xml:space="preserve"> </v>
      </c>
      <c r="BR1612" s="120" t="str">
        <f t="shared" si="872"/>
        <v xml:space="preserve"> </v>
      </c>
      <c r="BS1612" s="120" t="str">
        <f t="shared" si="873"/>
        <v xml:space="preserve"> </v>
      </c>
      <c r="BU1612" s="74" t="str">
        <f t="shared" si="874"/>
        <v xml:space="preserve"> </v>
      </c>
      <c r="BV1612" s="120" t="str">
        <f t="shared" si="875"/>
        <v xml:space="preserve"> </v>
      </c>
      <c r="BW1612" s="120" t="str">
        <f t="shared" si="876"/>
        <v xml:space="preserve">  </v>
      </c>
      <c r="BY1612" s="74" t="str">
        <f t="shared" si="877"/>
        <v xml:space="preserve"> </v>
      </c>
      <c r="BZ1612" s="120" t="str">
        <f t="shared" si="878"/>
        <v xml:space="preserve"> </v>
      </c>
      <c r="CA1612" s="120" t="str">
        <f t="shared" si="879"/>
        <v xml:space="preserve"> </v>
      </c>
      <c r="CC1612" s="115" t="str">
        <f t="shared" si="880"/>
        <v xml:space="preserve"> </v>
      </c>
      <c r="CD1612" s="120" t="str">
        <f t="shared" si="881"/>
        <v xml:space="preserve"> </v>
      </c>
      <c r="CE1612" s="417" t="str">
        <f t="shared" si="882"/>
        <v xml:space="preserve"> </v>
      </c>
      <c r="CF1612" s="115"/>
      <c r="CG1612" s="115" t="str">
        <f t="shared" si="883"/>
        <v xml:space="preserve"> </v>
      </c>
      <c r="CH1612" s="120" t="str">
        <f t="shared" si="884"/>
        <v xml:space="preserve"> </v>
      </c>
      <c r="CI1612" s="417" t="str">
        <f t="shared" si="885"/>
        <v xml:space="preserve"> </v>
      </c>
      <c r="CJ1612" s="115"/>
      <c r="CK1612" s="115" t="str">
        <f t="shared" si="886"/>
        <v xml:space="preserve"> </v>
      </c>
      <c r="CL1612" s="120" t="str">
        <f t="shared" si="887"/>
        <v xml:space="preserve"> </v>
      </c>
      <c r="CM1612" s="417" t="str">
        <f t="shared" si="889"/>
        <v xml:space="preserve"> </v>
      </c>
      <c r="IS1612" s="108">
        <v>146</v>
      </c>
    </row>
    <row r="1613" spans="2:253" s="74" customFormat="1" ht="17.100000000000001" hidden="1" customHeight="1" x14ac:dyDescent="0.25">
      <c r="B1613" s="524">
        <f>IF('KB Duct Parts'!$BL$14=2,'KB Duct Elbows'!AZ12,0)</f>
        <v>0</v>
      </c>
      <c r="C1613" s="538" t="s">
        <v>1047</v>
      </c>
      <c r="D1613" s="506" t="str">
        <f t="shared" si="890"/>
        <v>12008.60L-SS</v>
      </c>
      <c r="E1613" s="524" t="s">
        <v>865</v>
      </c>
      <c r="F1613" s="508" t="str">
        <f t="shared" si="891"/>
        <v xml:space="preserve"> </v>
      </c>
      <c r="G1613" s="537" t="s">
        <v>928</v>
      </c>
      <c r="H1613" s="524" t="s">
        <v>923</v>
      </c>
      <c r="I1613" s="1035"/>
      <c r="J1613" s="1036"/>
      <c r="K1613" s="531" t="s">
        <v>882</v>
      </c>
      <c r="L1613" s="535"/>
      <c r="M1613" s="517" t="str">
        <f t="shared" si="869"/>
        <v>Y</v>
      </c>
      <c r="N1613" s="514">
        <f t="shared" si="857"/>
        <v>266.3</v>
      </c>
      <c r="O1613" s="514">
        <f t="shared" si="863"/>
        <v>0</v>
      </c>
      <c r="P1613" s="680">
        <f>'KB Duct Parts'!$AE$3</f>
        <v>0</v>
      </c>
      <c r="Q1613" s="681">
        <f t="shared" si="858"/>
        <v>0</v>
      </c>
      <c r="R1613" s="682">
        <f t="shared" si="859"/>
        <v>0</v>
      </c>
      <c r="S1613" s="716">
        <f t="shared" si="860"/>
        <v>0.35</v>
      </c>
      <c r="T1613" s="679">
        <f t="shared" si="861"/>
        <v>0</v>
      </c>
      <c r="U1613" s="679">
        <f t="shared" si="862"/>
        <v>0</v>
      </c>
      <c r="Y1613" s="120"/>
      <c r="AD1613" s="80"/>
      <c r="AE1613" s="76"/>
      <c r="AF1613" s="370"/>
      <c r="AG1613" s="375"/>
      <c r="AH1613" s="379"/>
      <c r="AI1613" s="383"/>
      <c r="AJ1613" s="388"/>
      <c r="AK1613" s="392"/>
      <c r="AL1613" s="388"/>
      <c r="AM1613" s="363">
        <f t="shared" si="888"/>
        <v>1</v>
      </c>
      <c r="AN1613" s="578">
        <v>266.3</v>
      </c>
      <c r="AO1613" s="78">
        <f t="shared" si="870"/>
        <v>0</v>
      </c>
      <c r="AP1613" s="78">
        <f t="shared" si="864"/>
        <v>0</v>
      </c>
      <c r="AQ1613" s="78">
        <f t="shared" si="865"/>
        <v>0</v>
      </c>
      <c r="AR1613" s="78">
        <f t="shared" si="866"/>
        <v>0</v>
      </c>
      <c r="AS1613" s="78">
        <f t="shared" si="867"/>
        <v>0</v>
      </c>
      <c r="AT1613" s="78">
        <f t="shared" si="868"/>
        <v>0</v>
      </c>
      <c r="AU1613" s="74" t="s">
        <v>717</v>
      </c>
      <c r="AV1613" s="115"/>
      <c r="AW1613" s="395"/>
      <c r="AX1613" s="395">
        <v>0</v>
      </c>
      <c r="AY1613" s="395">
        <v>0</v>
      </c>
      <c r="AZ1613" s="395">
        <v>0</v>
      </c>
      <c r="BA1613" s="395">
        <v>0</v>
      </c>
      <c r="BB1613" s="395">
        <v>0</v>
      </c>
      <c r="BC1613" s="395">
        <v>0</v>
      </c>
      <c r="BD1613" s="115"/>
      <c r="BE1613" s="115"/>
      <c r="BF1613" s="115"/>
      <c r="BG1613" s="115"/>
      <c r="BH1613" s="115"/>
      <c r="BI1613" s="115"/>
      <c r="BJ1613" s="115"/>
      <c r="BK1613" s="115"/>
      <c r="BQ1613" s="74" t="str">
        <f t="shared" si="871"/>
        <v xml:space="preserve"> </v>
      </c>
      <c r="BR1613" s="120" t="str">
        <f t="shared" si="872"/>
        <v xml:space="preserve"> </v>
      </c>
      <c r="BS1613" s="120" t="str">
        <f t="shared" si="873"/>
        <v xml:space="preserve"> </v>
      </c>
      <c r="BU1613" s="74" t="str">
        <f t="shared" si="874"/>
        <v xml:space="preserve"> </v>
      </c>
      <c r="BV1613" s="120" t="str">
        <f t="shared" si="875"/>
        <v xml:space="preserve"> </v>
      </c>
      <c r="BW1613" s="120" t="str">
        <f t="shared" si="876"/>
        <v xml:space="preserve">  </v>
      </c>
      <c r="BY1613" s="74" t="str">
        <f t="shared" si="877"/>
        <v xml:space="preserve"> </v>
      </c>
      <c r="BZ1613" s="120" t="str">
        <f t="shared" si="878"/>
        <v xml:space="preserve"> </v>
      </c>
      <c r="CA1613" s="120" t="str">
        <f t="shared" si="879"/>
        <v xml:space="preserve"> </v>
      </c>
      <c r="CC1613" s="115" t="str">
        <f t="shared" si="880"/>
        <v xml:space="preserve"> </v>
      </c>
      <c r="CD1613" s="120" t="str">
        <f t="shared" si="881"/>
        <v xml:space="preserve"> </v>
      </c>
      <c r="CE1613" s="417" t="str">
        <f t="shared" si="882"/>
        <v xml:space="preserve"> </v>
      </c>
      <c r="CF1613" s="115"/>
      <c r="CG1613" s="115" t="str">
        <f t="shared" si="883"/>
        <v xml:space="preserve"> </v>
      </c>
      <c r="CH1613" s="120" t="str">
        <f t="shared" si="884"/>
        <v xml:space="preserve"> </v>
      </c>
      <c r="CI1613" s="417" t="str">
        <f t="shared" si="885"/>
        <v xml:space="preserve"> </v>
      </c>
      <c r="CJ1613" s="115"/>
      <c r="CK1613" s="115" t="str">
        <f t="shared" si="886"/>
        <v xml:space="preserve"> </v>
      </c>
      <c r="CL1613" s="120" t="str">
        <f t="shared" si="887"/>
        <v xml:space="preserve"> </v>
      </c>
      <c r="CM1613" s="417" t="str">
        <f t="shared" si="889"/>
        <v xml:space="preserve"> </v>
      </c>
      <c r="IS1613" s="108">
        <v>198</v>
      </c>
    </row>
    <row r="1614" spans="2:253" s="74" customFormat="1" ht="17.100000000000001" hidden="1" customHeight="1" x14ac:dyDescent="0.25">
      <c r="B1614" s="524">
        <f>IF('KB Duct Parts'!$BL$14=2,'KB Duct Elbows'!AZ13,0)</f>
        <v>0</v>
      </c>
      <c r="C1614" s="538" t="s">
        <v>1048</v>
      </c>
      <c r="D1614" s="506" t="str">
        <f t="shared" si="890"/>
        <v>12009.60L-SS</v>
      </c>
      <c r="E1614" s="524" t="s">
        <v>866</v>
      </c>
      <c r="F1614" s="508" t="str">
        <f t="shared" si="891"/>
        <v xml:space="preserve"> </v>
      </c>
      <c r="G1614" s="537" t="s">
        <v>928</v>
      </c>
      <c r="H1614" s="524" t="s">
        <v>923</v>
      </c>
      <c r="I1614" s="1035"/>
      <c r="J1614" s="1036"/>
      <c r="K1614" s="531" t="s">
        <v>882</v>
      </c>
      <c r="L1614" s="535"/>
      <c r="M1614" s="517" t="str">
        <f t="shared" si="869"/>
        <v>Y</v>
      </c>
      <c r="N1614" s="514">
        <f t="shared" si="857"/>
        <v>285.10000000000002</v>
      </c>
      <c r="O1614" s="514">
        <f t="shared" si="863"/>
        <v>0</v>
      </c>
      <c r="P1614" s="680">
        <f>'KB Duct Parts'!$AE$3</f>
        <v>0</v>
      </c>
      <c r="Q1614" s="681">
        <f t="shared" si="858"/>
        <v>0</v>
      </c>
      <c r="R1614" s="682">
        <f t="shared" si="859"/>
        <v>0</v>
      </c>
      <c r="S1614" s="716">
        <f t="shared" si="860"/>
        <v>0.35</v>
      </c>
      <c r="T1614" s="679">
        <f t="shared" si="861"/>
        <v>0</v>
      </c>
      <c r="U1614" s="679">
        <f t="shared" si="862"/>
        <v>0</v>
      </c>
      <c r="Y1614" s="120"/>
      <c r="AD1614" s="80"/>
      <c r="AE1614" s="75"/>
      <c r="AF1614" s="370"/>
      <c r="AG1614" s="375"/>
      <c r="AH1614" s="379"/>
      <c r="AI1614" s="383"/>
      <c r="AJ1614" s="388"/>
      <c r="AK1614" s="392"/>
      <c r="AL1614" s="388"/>
      <c r="AM1614" s="363">
        <f t="shared" si="888"/>
        <v>1</v>
      </c>
      <c r="AN1614" s="578">
        <v>285.10000000000002</v>
      </c>
      <c r="AO1614" s="78">
        <f t="shared" si="870"/>
        <v>0</v>
      </c>
      <c r="AP1614" s="78">
        <f t="shared" si="864"/>
        <v>0</v>
      </c>
      <c r="AQ1614" s="78">
        <f t="shared" si="865"/>
        <v>0</v>
      </c>
      <c r="AR1614" s="78">
        <f t="shared" si="866"/>
        <v>0</v>
      </c>
      <c r="AS1614" s="78">
        <f t="shared" si="867"/>
        <v>0</v>
      </c>
      <c r="AT1614" s="78">
        <f t="shared" si="868"/>
        <v>0</v>
      </c>
      <c r="AU1614" s="74" t="s">
        <v>717</v>
      </c>
      <c r="AV1614" s="115"/>
      <c r="AW1614" s="395"/>
      <c r="AX1614" s="395">
        <v>0</v>
      </c>
      <c r="AY1614" s="395">
        <v>0</v>
      </c>
      <c r="AZ1614" s="395">
        <v>0</v>
      </c>
      <c r="BA1614" s="395">
        <v>0</v>
      </c>
      <c r="BB1614" s="395">
        <v>0</v>
      </c>
      <c r="BC1614" s="395">
        <v>0</v>
      </c>
      <c r="BD1614" s="115"/>
      <c r="BE1614" s="115"/>
      <c r="BF1614" s="115"/>
      <c r="BG1614" s="115"/>
      <c r="BH1614" s="115"/>
      <c r="BI1614" s="115"/>
      <c r="BJ1614" s="115"/>
      <c r="BK1614" s="115"/>
      <c r="BQ1614" s="74" t="str">
        <f t="shared" si="871"/>
        <v xml:space="preserve"> </v>
      </c>
      <c r="BR1614" s="120" t="str">
        <f t="shared" si="872"/>
        <v xml:space="preserve"> </v>
      </c>
      <c r="BS1614" s="120" t="str">
        <f t="shared" si="873"/>
        <v xml:space="preserve"> </v>
      </c>
      <c r="BU1614" s="74" t="str">
        <f t="shared" si="874"/>
        <v xml:space="preserve"> </v>
      </c>
      <c r="BV1614" s="120" t="str">
        <f t="shared" si="875"/>
        <v xml:space="preserve"> </v>
      </c>
      <c r="BW1614" s="120" t="str">
        <f t="shared" si="876"/>
        <v xml:space="preserve">  </v>
      </c>
      <c r="BY1614" s="74" t="str">
        <f t="shared" si="877"/>
        <v xml:space="preserve"> </v>
      </c>
      <c r="BZ1614" s="120" t="str">
        <f t="shared" si="878"/>
        <v xml:space="preserve"> </v>
      </c>
      <c r="CA1614" s="120" t="str">
        <f t="shared" si="879"/>
        <v xml:space="preserve"> </v>
      </c>
      <c r="CC1614" s="115" t="str">
        <f t="shared" si="880"/>
        <v xml:space="preserve"> </v>
      </c>
      <c r="CD1614" s="120" t="str">
        <f t="shared" si="881"/>
        <v xml:space="preserve"> </v>
      </c>
      <c r="CE1614" s="417" t="str">
        <f t="shared" si="882"/>
        <v xml:space="preserve"> </v>
      </c>
      <c r="CF1614" s="115"/>
      <c r="CG1614" s="115" t="str">
        <f t="shared" si="883"/>
        <v xml:space="preserve"> </v>
      </c>
      <c r="CH1614" s="120" t="str">
        <f t="shared" si="884"/>
        <v xml:space="preserve"> </v>
      </c>
      <c r="CI1614" s="417" t="str">
        <f t="shared" si="885"/>
        <v xml:space="preserve"> </v>
      </c>
      <c r="CJ1614" s="115"/>
      <c r="CK1614" s="115" t="str">
        <f t="shared" si="886"/>
        <v xml:space="preserve"> </v>
      </c>
      <c r="CL1614" s="120" t="str">
        <f t="shared" si="887"/>
        <v xml:space="preserve"> </v>
      </c>
      <c r="CM1614" s="417" t="str">
        <f t="shared" si="889"/>
        <v xml:space="preserve"> </v>
      </c>
      <c r="IS1614" s="108">
        <v>212</v>
      </c>
    </row>
    <row r="1615" spans="2:253" s="74" customFormat="1" ht="17.100000000000001" hidden="1" customHeight="1" x14ac:dyDescent="0.25">
      <c r="B1615" s="524">
        <f>IF('KB Duct Parts'!$BL$14=2,'KB Duct Elbows'!AZ14,0)</f>
        <v>0</v>
      </c>
      <c r="C1615" s="538" t="s">
        <v>1049</v>
      </c>
      <c r="D1615" s="506" t="str">
        <f t="shared" si="890"/>
        <v>12010.60L-SS</v>
      </c>
      <c r="E1615" s="524" t="s">
        <v>867</v>
      </c>
      <c r="F1615" s="508" t="str">
        <f t="shared" si="891"/>
        <v xml:space="preserve"> </v>
      </c>
      <c r="G1615" s="537" t="s">
        <v>928</v>
      </c>
      <c r="H1615" s="524" t="s">
        <v>923</v>
      </c>
      <c r="I1615" s="1035"/>
      <c r="J1615" s="1036"/>
      <c r="K1615" s="531" t="s">
        <v>882</v>
      </c>
      <c r="L1615" s="535"/>
      <c r="M1615" s="517" t="str">
        <f t="shared" si="869"/>
        <v>Y</v>
      </c>
      <c r="N1615" s="514">
        <f t="shared" si="857"/>
        <v>318.7</v>
      </c>
      <c r="O1615" s="514">
        <f t="shared" si="863"/>
        <v>0</v>
      </c>
      <c r="P1615" s="680">
        <f>'KB Duct Parts'!$AE$3</f>
        <v>0</v>
      </c>
      <c r="Q1615" s="681">
        <f t="shared" si="858"/>
        <v>0</v>
      </c>
      <c r="R1615" s="682">
        <f t="shared" si="859"/>
        <v>0</v>
      </c>
      <c r="S1615" s="716">
        <f t="shared" si="860"/>
        <v>0.35</v>
      </c>
      <c r="T1615" s="679">
        <f t="shared" si="861"/>
        <v>0</v>
      </c>
      <c r="U1615" s="679">
        <f t="shared" si="862"/>
        <v>0</v>
      </c>
      <c r="Y1615" s="120"/>
      <c r="AD1615" s="80"/>
      <c r="AE1615" s="76"/>
      <c r="AF1615" s="370"/>
      <c r="AG1615" s="375"/>
      <c r="AH1615" s="379"/>
      <c r="AI1615" s="383"/>
      <c r="AJ1615" s="388"/>
      <c r="AK1615" s="392"/>
      <c r="AL1615" s="388"/>
      <c r="AM1615" s="363">
        <f t="shared" si="888"/>
        <v>1</v>
      </c>
      <c r="AN1615" s="578">
        <v>318.7</v>
      </c>
      <c r="AO1615" s="78">
        <f t="shared" si="870"/>
        <v>0</v>
      </c>
      <c r="AP1615" s="78">
        <f t="shared" si="864"/>
        <v>0</v>
      </c>
      <c r="AQ1615" s="78">
        <f t="shared" si="865"/>
        <v>0</v>
      </c>
      <c r="AR1615" s="78">
        <f t="shared" si="866"/>
        <v>0</v>
      </c>
      <c r="AS1615" s="78">
        <f t="shared" si="867"/>
        <v>0</v>
      </c>
      <c r="AT1615" s="78">
        <f t="shared" si="868"/>
        <v>0</v>
      </c>
      <c r="AU1615" s="74" t="s">
        <v>717</v>
      </c>
      <c r="AV1615" s="115"/>
      <c r="AW1615" s="395"/>
      <c r="AX1615" s="395">
        <v>0</v>
      </c>
      <c r="AY1615" s="395">
        <v>0</v>
      </c>
      <c r="AZ1615" s="395">
        <v>0</v>
      </c>
      <c r="BA1615" s="395">
        <v>0</v>
      </c>
      <c r="BB1615" s="395">
        <v>0</v>
      </c>
      <c r="BC1615" s="395">
        <v>0</v>
      </c>
      <c r="BD1615" s="115"/>
      <c r="BE1615" s="115"/>
      <c r="BF1615" s="115"/>
      <c r="BG1615" s="115"/>
      <c r="BH1615" s="115"/>
      <c r="BI1615" s="115"/>
      <c r="BJ1615" s="115"/>
      <c r="BK1615" s="115"/>
      <c r="BQ1615" s="74" t="str">
        <f t="shared" si="871"/>
        <v xml:space="preserve"> </v>
      </c>
      <c r="BR1615" s="120" t="str">
        <f t="shared" si="872"/>
        <v xml:space="preserve"> </v>
      </c>
      <c r="BS1615" s="120" t="str">
        <f t="shared" si="873"/>
        <v xml:space="preserve"> </v>
      </c>
      <c r="BU1615" s="74" t="str">
        <f t="shared" si="874"/>
        <v xml:space="preserve"> </v>
      </c>
      <c r="BV1615" s="120" t="str">
        <f t="shared" si="875"/>
        <v xml:space="preserve"> </v>
      </c>
      <c r="BW1615" s="120" t="str">
        <f t="shared" si="876"/>
        <v xml:space="preserve">  </v>
      </c>
      <c r="BY1615" s="74" t="str">
        <f t="shared" si="877"/>
        <v xml:space="preserve"> </v>
      </c>
      <c r="BZ1615" s="120" t="str">
        <f t="shared" si="878"/>
        <v xml:space="preserve"> </v>
      </c>
      <c r="CA1615" s="120" t="str">
        <f t="shared" si="879"/>
        <v xml:space="preserve"> </v>
      </c>
      <c r="CC1615" s="115" t="str">
        <f t="shared" si="880"/>
        <v xml:space="preserve"> </v>
      </c>
      <c r="CD1615" s="120" t="str">
        <f t="shared" si="881"/>
        <v xml:space="preserve"> </v>
      </c>
      <c r="CE1615" s="417" t="str">
        <f t="shared" si="882"/>
        <v xml:space="preserve"> </v>
      </c>
      <c r="CF1615" s="115"/>
      <c r="CG1615" s="115" t="str">
        <f t="shared" si="883"/>
        <v xml:space="preserve"> </v>
      </c>
      <c r="CH1615" s="120" t="str">
        <f t="shared" si="884"/>
        <v xml:space="preserve"> </v>
      </c>
      <c r="CI1615" s="417" t="str">
        <f t="shared" si="885"/>
        <v xml:space="preserve"> </v>
      </c>
      <c r="CJ1615" s="115"/>
      <c r="CK1615" s="115" t="str">
        <f t="shared" si="886"/>
        <v xml:space="preserve"> </v>
      </c>
      <c r="CL1615" s="120" t="str">
        <f t="shared" si="887"/>
        <v xml:space="preserve"> </v>
      </c>
      <c r="CM1615" s="417" t="str">
        <f t="shared" si="889"/>
        <v xml:space="preserve"> </v>
      </c>
      <c r="IS1615" s="108">
        <v>237</v>
      </c>
    </row>
    <row r="1616" spans="2:253" s="74" customFormat="1" ht="17.100000000000001" hidden="1" customHeight="1" x14ac:dyDescent="0.25">
      <c r="B1616" s="524">
        <f>IF('KB Duct Parts'!$BL$14=2,'KB Duct Elbows'!AZ15,0)</f>
        <v>0</v>
      </c>
      <c r="C1616" s="538" t="s">
        <v>1050</v>
      </c>
      <c r="D1616" s="506" t="str">
        <f t="shared" si="890"/>
        <v>12011.60L-SS</v>
      </c>
      <c r="E1616" s="524" t="s">
        <v>868</v>
      </c>
      <c r="F1616" s="508" t="str">
        <f t="shared" si="891"/>
        <v xml:space="preserve"> </v>
      </c>
      <c r="G1616" s="537" t="s">
        <v>928</v>
      </c>
      <c r="H1616" s="524" t="s">
        <v>923</v>
      </c>
      <c r="I1616" s="1035"/>
      <c r="J1616" s="1036"/>
      <c r="K1616" s="531" t="s">
        <v>882</v>
      </c>
      <c r="L1616" s="535"/>
      <c r="M1616" s="517" t="str">
        <f t="shared" si="869"/>
        <v>Y</v>
      </c>
      <c r="N1616" s="514">
        <f t="shared" si="857"/>
        <v>333.5</v>
      </c>
      <c r="O1616" s="514">
        <f t="shared" si="863"/>
        <v>0</v>
      </c>
      <c r="P1616" s="680">
        <f>'KB Duct Parts'!$AE$3</f>
        <v>0</v>
      </c>
      <c r="Q1616" s="681">
        <f t="shared" si="858"/>
        <v>0</v>
      </c>
      <c r="R1616" s="682">
        <f t="shared" si="859"/>
        <v>0</v>
      </c>
      <c r="S1616" s="716">
        <f t="shared" si="860"/>
        <v>0.35</v>
      </c>
      <c r="T1616" s="679">
        <f t="shared" si="861"/>
        <v>0</v>
      </c>
      <c r="U1616" s="679">
        <f t="shared" si="862"/>
        <v>0</v>
      </c>
      <c r="Y1616" s="120"/>
      <c r="AD1616" s="80"/>
      <c r="AE1616" s="75"/>
      <c r="AF1616" s="370"/>
      <c r="AG1616" s="375"/>
      <c r="AH1616" s="379"/>
      <c r="AI1616" s="383"/>
      <c r="AJ1616" s="388"/>
      <c r="AK1616" s="392"/>
      <c r="AL1616" s="388"/>
      <c r="AM1616" s="363">
        <f t="shared" si="888"/>
        <v>1</v>
      </c>
      <c r="AN1616" s="578">
        <v>333.5</v>
      </c>
      <c r="AO1616" s="78">
        <f t="shared" si="870"/>
        <v>0</v>
      </c>
      <c r="AP1616" s="78">
        <f t="shared" si="864"/>
        <v>0</v>
      </c>
      <c r="AQ1616" s="78">
        <f t="shared" si="865"/>
        <v>0</v>
      </c>
      <c r="AR1616" s="78">
        <f t="shared" si="866"/>
        <v>0</v>
      </c>
      <c r="AS1616" s="78">
        <f t="shared" si="867"/>
        <v>0</v>
      </c>
      <c r="AT1616" s="78">
        <f t="shared" si="868"/>
        <v>0</v>
      </c>
      <c r="AU1616" s="74" t="s">
        <v>717</v>
      </c>
      <c r="AV1616" s="115"/>
      <c r="AW1616" s="395"/>
      <c r="AX1616" s="395">
        <v>0</v>
      </c>
      <c r="AY1616" s="395">
        <v>0</v>
      </c>
      <c r="AZ1616" s="395">
        <v>0</v>
      </c>
      <c r="BA1616" s="395">
        <v>0</v>
      </c>
      <c r="BB1616" s="395">
        <v>0</v>
      </c>
      <c r="BC1616" s="395">
        <v>0</v>
      </c>
      <c r="BD1616" s="115"/>
      <c r="BE1616" s="115"/>
      <c r="BF1616" s="115"/>
      <c r="BG1616" s="115"/>
      <c r="BH1616" s="115"/>
      <c r="BI1616" s="115"/>
      <c r="BJ1616" s="115"/>
      <c r="BK1616" s="115"/>
      <c r="BQ1616" s="74" t="str">
        <f t="shared" si="871"/>
        <v xml:space="preserve"> </v>
      </c>
      <c r="BR1616" s="120" t="str">
        <f t="shared" si="872"/>
        <v xml:space="preserve"> </v>
      </c>
      <c r="BS1616" s="120" t="str">
        <f t="shared" si="873"/>
        <v xml:space="preserve"> </v>
      </c>
      <c r="BU1616" s="74" t="str">
        <f t="shared" si="874"/>
        <v xml:space="preserve"> </v>
      </c>
      <c r="BV1616" s="120" t="str">
        <f t="shared" si="875"/>
        <v xml:space="preserve"> </v>
      </c>
      <c r="BW1616" s="120" t="str">
        <f t="shared" si="876"/>
        <v xml:space="preserve">  </v>
      </c>
      <c r="BY1616" s="74" t="str">
        <f t="shared" si="877"/>
        <v xml:space="preserve"> </v>
      </c>
      <c r="BZ1616" s="120" t="str">
        <f t="shared" si="878"/>
        <v xml:space="preserve"> </v>
      </c>
      <c r="CA1616" s="120" t="str">
        <f t="shared" si="879"/>
        <v xml:space="preserve"> </v>
      </c>
      <c r="CC1616" s="115" t="str">
        <f t="shared" si="880"/>
        <v xml:space="preserve"> </v>
      </c>
      <c r="CD1616" s="120" t="str">
        <f t="shared" si="881"/>
        <v xml:space="preserve"> </v>
      </c>
      <c r="CE1616" s="417" t="str">
        <f t="shared" si="882"/>
        <v xml:space="preserve"> </v>
      </c>
      <c r="CF1616" s="115"/>
      <c r="CG1616" s="115" t="str">
        <f t="shared" si="883"/>
        <v xml:space="preserve"> </v>
      </c>
      <c r="CH1616" s="120" t="str">
        <f t="shared" si="884"/>
        <v xml:space="preserve"> </v>
      </c>
      <c r="CI1616" s="417" t="str">
        <f t="shared" si="885"/>
        <v xml:space="preserve"> </v>
      </c>
      <c r="CJ1616" s="115"/>
      <c r="CK1616" s="115" t="str">
        <f t="shared" si="886"/>
        <v xml:space="preserve"> </v>
      </c>
      <c r="CL1616" s="120" t="str">
        <f t="shared" si="887"/>
        <v xml:space="preserve"> </v>
      </c>
      <c r="CM1616" s="417" t="str">
        <f t="shared" si="889"/>
        <v xml:space="preserve"> </v>
      </c>
      <c r="IS1616" s="108">
        <v>248</v>
      </c>
    </row>
    <row r="1617" spans="2:253" s="74" customFormat="1" ht="17.100000000000001" hidden="1" customHeight="1" x14ac:dyDescent="0.25">
      <c r="B1617" s="524">
        <f>IF('KB Duct Parts'!$BL$14=2,'KB Duct Elbows'!AZ16,0)</f>
        <v>0</v>
      </c>
      <c r="C1617" s="538" t="s">
        <v>1051</v>
      </c>
      <c r="D1617" s="506" t="str">
        <f t="shared" si="890"/>
        <v>12012.60L-SS</v>
      </c>
      <c r="E1617" s="524" t="s">
        <v>869</v>
      </c>
      <c r="F1617" s="508" t="str">
        <f t="shared" si="891"/>
        <v xml:space="preserve"> </v>
      </c>
      <c r="G1617" s="537" t="s">
        <v>928</v>
      </c>
      <c r="H1617" s="524" t="s">
        <v>923</v>
      </c>
      <c r="I1617" s="1035"/>
      <c r="J1617" s="1036"/>
      <c r="K1617" s="531" t="s">
        <v>882</v>
      </c>
      <c r="L1617" s="535"/>
      <c r="M1617" s="517" t="str">
        <f t="shared" si="869"/>
        <v>Y</v>
      </c>
      <c r="N1617" s="514">
        <f t="shared" si="857"/>
        <v>347.1</v>
      </c>
      <c r="O1617" s="514">
        <f t="shared" si="863"/>
        <v>0</v>
      </c>
      <c r="P1617" s="680">
        <f>'KB Duct Parts'!$AE$3</f>
        <v>0</v>
      </c>
      <c r="Q1617" s="681">
        <f t="shared" si="858"/>
        <v>0</v>
      </c>
      <c r="R1617" s="682">
        <f t="shared" si="859"/>
        <v>0</v>
      </c>
      <c r="S1617" s="716">
        <f t="shared" si="860"/>
        <v>0.35</v>
      </c>
      <c r="T1617" s="679">
        <f t="shared" si="861"/>
        <v>0</v>
      </c>
      <c r="U1617" s="679">
        <f t="shared" si="862"/>
        <v>0</v>
      </c>
      <c r="Y1617" s="120"/>
      <c r="AD1617" s="80"/>
      <c r="AE1617" s="76"/>
      <c r="AF1617" s="370"/>
      <c r="AG1617" s="375"/>
      <c r="AH1617" s="379"/>
      <c r="AI1617" s="383"/>
      <c r="AJ1617" s="388"/>
      <c r="AK1617" s="392"/>
      <c r="AL1617" s="388"/>
      <c r="AM1617" s="363">
        <f t="shared" si="888"/>
        <v>1</v>
      </c>
      <c r="AN1617" s="578">
        <v>347.1</v>
      </c>
      <c r="AO1617" s="78">
        <f t="shared" si="870"/>
        <v>0</v>
      </c>
      <c r="AP1617" s="78">
        <f t="shared" si="864"/>
        <v>0</v>
      </c>
      <c r="AQ1617" s="78">
        <f t="shared" si="865"/>
        <v>0</v>
      </c>
      <c r="AR1617" s="78">
        <f t="shared" si="866"/>
        <v>0</v>
      </c>
      <c r="AS1617" s="78">
        <f t="shared" si="867"/>
        <v>0</v>
      </c>
      <c r="AT1617" s="78">
        <f t="shared" si="868"/>
        <v>0</v>
      </c>
      <c r="AU1617" s="74" t="s">
        <v>717</v>
      </c>
      <c r="AV1617" s="115"/>
      <c r="AW1617" s="395"/>
      <c r="AX1617" s="395">
        <v>0</v>
      </c>
      <c r="AY1617" s="395">
        <v>0</v>
      </c>
      <c r="AZ1617" s="395">
        <v>0</v>
      </c>
      <c r="BA1617" s="395">
        <v>0</v>
      </c>
      <c r="BB1617" s="395">
        <v>0</v>
      </c>
      <c r="BC1617" s="395">
        <v>0</v>
      </c>
      <c r="BD1617" s="115"/>
      <c r="BE1617" s="115"/>
      <c r="BF1617" s="115"/>
      <c r="BG1617" s="115"/>
      <c r="BH1617" s="115"/>
      <c r="BI1617" s="115"/>
      <c r="BJ1617" s="115"/>
      <c r="BK1617" s="115"/>
      <c r="BQ1617" s="74" t="str">
        <f t="shared" si="871"/>
        <v xml:space="preserve"> </v>
      </c>
      <c r="BR1617" s="120" t="str">
        <f t="shared" si="872"/>
        <v xml:space="preserve"> </v>
      </c>
      <c r="BS1617" s="120" t="str">
        <f t="shared" si="873"/>
        <v xml:space="preserve"> </v>
      </c>
      <c r="BU1617" s="74" t="str">
        <f t="shared" si="874"/>
        <v xml:space="preserve"> </v>
      </c>
      <c r="BV1617" s="120" t="str">
        <f t="shared" si="875"/>
        <v xml:space="preserve"> </v>
      </c>
      <c r="BW1617" s="120" t="str">
        <f t="shared" si="876"/>
        <v xml:space="preserve">  </v>
      </c>
      <c r="BY1617" s="74" t="str">
        <f t="shared" si="877"/>
        <v xml:space="preserve"> </v>
      </c>
      <c r="BZ1617" s="120" t="str">
        <f t="shared" si="878"/>
        <v xml:space="preserve"> </v>
      </c>
      <c r="CA1617" s="120" t="str">
        <f t="shared" si="879"/>
        <v xml:space="preserve"> </v>
      </c>
      <c r="CC1617" s="115" t="str">
        <f t="shared" si="880"/>
        <v xml:space="preserve"> </v>
      </c>
      <c r="CD1617" s="120" t="str">
        <f t="shared" si="881"/>
        <v xml:space="preserve"> </v>
      </c>
      <c r="CE1617" s="417" t="str">
        <f t="shared" si="882"/>
        <v xml:space="preserve"> </v>
      </c>
      <c r="CF1617" s="115"/>
      <c r="CG1617" s="115" t="str">
        <f t="shared" si="883"/>
        <v xml:space="preserve"> </v>
      </c>
      <c r="CH1617" s="120" t="str">
        <f t="shared" si="884"/>
        <v xml:space="preserve"> </v>
      </c>
      <c r="CI1617" s="417" t="str">
        <f t="shared" si="885"/>
        <v xml:space="preserve"> </v>
      </c>
      <c r="CJ1617" s="115"/>
      <c r="CK1617" s="115" t="str">
        <f t="shared" si="886"/>
        <v xml:space="preserve"> </v>
      </c>
      <c r="CL1617" s="120" t="str">
        <f t="shared" si="887"/>
        <v xml:space="preserve"> </v>
      </c>
      <c r="CM1617" s="417" t="str">
        <f t="shared" si="889"/>
        <v xml:space="preserve"> </v>
      </c>
      <c r="IS1617" s="108">
        <v>258</v>
      </c>
    </row>
    <row r="1618" spans="2:253" s="74" customFormat="1" ht="17.100000000000001" hidden="1" customHeight="1" x14ac:dyDescent="0.25">
      <c r="B1618" s="524">
        <f>IF('KB Duct Parts'!$BL$14=2,'KB Duct Elbows'!AZ17,0)</f>
        <v>0</v>
      </c>
      <c r="C1618" s="538" t="s">
        <v>1052</v>
      </c>
      <c r="D1618" s="506" t="str">
        <f t="shared" si="890"/>
        <v>12013.60L-SS</v>
      </c>
      <c r="E1618" s="524" t="s">
        <v>870</v>
      </c>
      <c r="F1618" s="508" t="str">
        <f t="shared" si="891"/>
        <v xml:space="preserve"> </v>
      </c>
      <c r="G1618" s="537" t="s">
        <v>928</v>
      </c>
      <c r="H1618" s="524" t="s">
        <v>923</v>
      </c>
      <c r="I1618" s="1035"/>
      <c r="J1618" s="1036"/>
      <c r="K1618" s="531" t="s">
        <v>882</v>
      </c>
      <c r="L1618" s="535"/>
      <c r="M1618" s="517" t="str">
        <f t="shared" si="869"/>
        <v>Y</v>
      </c>
      <c r="N1618" s="514">
        <f t="shared" si="857"/>
        <v>372.5</v>
      </c>
      <c r="O1618" s="514">
        <f t="shared" si="863"/>
        <v>0</v>
      </c>
      <c r="P1618" s="680">
        <f>'KB Duct Parts'!$AE$3</f>
        <v>0</v>
      </c>
      <c r="Q1618" s="681">
        <f t="shared" si="858"/>
        <v>0</v>
      </c>
      <c r="R1618" s="682">
        <f t="shared" si="859"/>
        <v>0</v>
      </c>
      <c r="S1618" s="716">
        <f t="shared" si="860"/>
        <v>0.35</v>
      </c>
      <c r="T1618" s="679">
        <f t="shared" si="861"/>
        <v>0</v>
      </c>
      <c r="U1618" s="679">
        <f t="shared" si="862"/>
        <v>0</v>
      </c>
      <c r="Y1618" s="120"/>
      <c r="AD1618" s="80"/>
      <c r="AE1618" s="75"/>
      <c r="AF1618" s="370"/>
      <c r="AG1618" s="375"/>
      <c r="AH1618" s="379"/>
      <c r="AI1618" s="383"/>
      <c r="AJ1618" s="388"/>
      <c r="AK1618" s="392"/>
      <c r="AL1618" s="388"/>
      <c r="AM1618" s="363">
        <f t="shared" si="888"/>
        <v>1</v>
      </c>
      <c r="AN1618" s="578">
        <v>372.5</v>
      </c>
      <c r="AO1618" s="78">
        <f t="shared" si="870"/>
        <v>0</v>
      </c>
      <c r="AP1618" s="78">
        <f t="shared" si="864"/>
        <v>0</v>
      </c>
      <c r="AQ1618" s="78">
        <f t="shared" si="865"/>
        <v>0</v>
      </c>
      <c r="AR1618" s="78">
        <f t="shared" si="866"/>
        <v>0</v>
      </c>
      <c r="AS1618" s="78">
        <f t="shared" si="867"/>
        <v>0</v>
      </c>
      <c r="AT1618" s="78">
        <f t="shared" si="868"/>
        <v>0</v>
      </c>
      <c r="AU1618" s="74" t="s">
        <v>717</v>
      </c>
      <c r="AV1618" s="115"/>
      <c r="AW1618" s="395"/>
      <c r="AX1618" s="395">
        <v>0</v>
      </c>
      <c r="AY1618" s="395">
        <v>0</v>
      </c>
      <c r="AZ1618" s="395">
        <v>0</v>
      </c>
      <c r="BA1618" s="395">
        <v>0</v>
      </c>
      <c r="BB1618" s="395">
        <v>0</v>
      </c>
      <c r="BC1618" s="395">
        <v>0</v>
      </c>
      <c r="BD1618" s="115"/>
      <c r="BE1618" s="115"/>
      <c r="BF1618" s="115"/>
      <c r="BG1618" s="115"/>
      <c r="BH1618" s="115"/>
      <c r="BI1618" s="115"/>
      <c r="BJ1618" s="115"/>
      <c r="BK1618" s="115"/>
      <c r="BQ1618" s="74" t="str">
        <f t="shared" si="871"/>
        <v xml:space="preserve"> </v>
      </c>
      <c r="BR1618" s="120" t="str">
        <f t="shared" si="872"/>
        <v xml:space="preserve"> </v>
      </c>
      <c r="BS1618" s="120" t="str">
        <f t="shared" si="873"/>
        <v xml:space="preserve"> </v>
      </c>
      <c r="BU1618" s="74" t="str">
        <f t="shared" si="874"/>
        <v xml:space="preserve"> </v>
      </c>
      <c r="BV1618" s="120" t="str">
        <f t="shared" si="875"/>
        <v xml:space="preserve"> </v>
      </c>
      <c r="BW1618" s="120" t="str">
        <f t="shared" si="876"/>
        <v xml:space="preserve">  </v>
      </c>
      <c r="BY1618" s="74" t="str">
        <f t="shared" si="877"/>
        <v xml:space="preserve"> </v>
      </c>
      <c r="BZ1618" s="120" t="str">
        <f t="shared" si="878"/>
        <v xml:space="preserve"> </v>
      </c>
      <c r="CA1618" s="120" t="str">
        <f t="shared" si="879"/>
        <v xml:space="preserve"> </v>
      </c>
      <c r="CC1618" s="115" t="str">
        <f t="shared" si="880"/>
        <v xml:space="preserve"> </v>
      </c>
      <c r="CD1618" s="120" t="str">
        <f t="shared" si="881"/>
        <v xml:space="preserve"> </v>
      </c>
      <c r="CE1618" s="417" t="str">
        <f t="shared" si="882"/>
        <v xml:space="preserve"> </v>
      </c>
      <c r="CF1618" s="115"/>
      <c r="CG1618" s="115" t="str">
        <f t="shared" si="883"/>
        <v xml:space="preserve"> </v>
      </c>
      <c r="CH1618" s="120" t="str">
        <f t="shared" si="884"/>
        <v xml:space="preserve"> </v>
      </c>
      <c r="CI1618" s="417" t="str">
        <f t="shared" si="885"/>
        <v xml:space="preserve"> </v>
      </c>
      <c r="CJ1618" s="115"/>
      <c r="CK1618" s="115" t="str">
        <f t="shared" si="886"/>
        <v xml:space="preserve"> </v>
      </c>
      <c r="CL1618" s="120" t="str">
        <f t="shared" si="887"/>
        <v xml:space="preserve"> </v>
      </c>
      <c r="CM1618" s="417" t="str">
        <f t="shared" si="889"/>
        <v xml:space="preserve"> </v>
      </c>
      <c r="IS1618" s="108">
        <v>277</v>
      </c>
    </row>
    <row r="1619" spans="2:253" s="74" customFormat="1" ht="17.100000000000001" hidden="1" customHeight="1" x14ac:dyDescent="0.25">
      <c r="B1619" s="524">
        <f>IF('KB Duct Parts'!$BL$14=2,'KB Duct Elbows'!AZ18,0)</f>
        <v>0</v>
      </c>
      <c r="C1619" s="538" t="s">
        <v>1053</v>
      </c>
      <c r="D1619" s="506" t="str">
        <f t="shared" si="890"/>
        <v>12014.60L-SS</v>
      </c>
      <c r="E1619" s="524" t="s">
        <v>871</v>
      </c>
      <c r="F1619" s="508" t="str">
        <f t="shared" si="891"/>
        <v xml:space="preserve"> </v>
      </c>
      <c r="G1619" s="537" t="s">
        <v>928</v>
      </c>
      <c r="H1619" s="524" t="s">
        <v>923</v>
      </c>
      <c r="I1619" s="1035"/>
      <c r="J1619" s="1036"/>
      <c r="K1619" s="531" t="s">
        <v>882</v>
      </c>
      <c r="L1619" s="535"/>
      <c r="M1619" s="517" t="str">
        <f t="shared" si="869"/>
        <v>Y</v>
      </c>
      <c r="N1619" s="514">
        <f t="shared" si="857"/>
        <v>398.1</v>
      </c>
      <c r="O1619" s="514">
        <f t="shared" si="863"/>
        <v>0</v>
      </c>
      <c r="P1619" s="680">
        <f>'KB Duct Parts'!$AE$3</f>
        <v>0</v>
      </c>
      <c r="Q1619" s="681">
        <f t="shared" si="858"/>
        <v>0</v>
      </c>
      <c r="R1619" s="682">
        <f t="shared" si="859"/>
        <v>0</v>
      </c>
      <c r="S1619" s="716">
        <f t="shared" si="860"/>
        <v>0.35</v>
      </c>
      <c r="T1619" s="679">
        <f t="shared" si="861"/>
        <v>0</v>
      </c>
      <c r="U1619" s="679">
        <f t="shared" si="862"/>
        <v>0</v>
      </c>
      <c r="Y1619" s="120"/>
      <c r="AD1619" s="80"/>
      <c r="AE1619" s="76"/>
      <c r="AF1619" s="370"/>
      <c r="AG1619" s="375"/>
      <c r="AH1619" s="379"/>
      <c r="AI1619" s="383"/>
      <c r="AJ1619" s="388"/>
      <c r="AK1619" s="392"/>
      <c r="AL1619" s="388"/>
      <c r="AM1619" s="363">
        <f t="shared" si="888"/>
        <v>1</v>
      </c>
      <c r="AN1619" s="578">
        <v>398.1</v>
      </c>
      <c r="AO1619" s="78">
        <f t="shared" si="870"/>
        <v>0</v>
      </c>
      <c r="AP1619" s="78">
        <f t="shared" si="864"/>
        <v>0</v>
      </c>
      <c r="AQ1619" s="78">
        <f t="shared" si="865"/>
        <v>0</v>
      </c>
      <c r="AR1619" s="78">
        <f t="shared" si="866"/>
        <v>0</v>
      </c>
      <c r="AS1619" s="78">
        <f t="shared" si="867"/>
        <v>0</v>
      </c>
      <c r="AT1619" s="78">
        <f t="shared" si="868"/>
        <v>0</v>
      </c>
      <c r="AU1619" s="74" t="s">
        <v>717</v>
      </c>
      <c r="AV1619" s="115"/>
      <c r="AW1619" s="395"/>
      <c r="AX1619" s="395">
        <v>0</v>
      </c>
      <c r="AY1619" s="395">
        <v>0</v>
      </c>
      <c r="AZ1619" s="395">
        <v>0</v>
      </c>
      <c r="BA1619" s="395">
        <v>0</v>
      </c>
      <c r="BB1619" s="395">
        <v>0</v>
      </c>
      <c r="BC1619" s="395">
        <v>0</v>
      </c>
      <c r="BD1619" s="115"/>
      <c r="BE1619" s="115"/>
      <c r="BF1619" s="115"/>
      <c r="BG1619" s="115"/>
      <c r="BH1619" s="115"/>
      <c r="BI1619" s="115"/>
      <c r="BJ1619" s="115"/>
      <c r="BK1619" s="115"/>
      <c r="BQ1619" s="74" t="str">
        <f t="shared" si="871"/>
        <v xml:space="preserve"> </v>
      </c>
      <c r="BR1619" s="120" t="str">
        <f t="shared" si="872"/>
        <v xml:space="preserve"> </v>
      </c>
      <c r="BS1619" s="120" t="str">
        <f t="shared" si="873"/>
        <v xml:space="preserve"> </v>
      </c>
      <c r="BU1619" s="74" t="str">
        <f t="shared" si="874"/>
        <v xml:space="preserve"> </v>
      </c>
      <c r="BV1619" s="120" t="str">
        <f t="shared" si="875"/>
        <v xml:space="preserve"> </v>
      </c>
      <c r="BW1619" s="120" t="str">
        <f t="shared" si="876"/>
        <v xml:space="preserve">  </v>
      </c>
      <c r="BY1619" s="74" t="str">
        <f t="shared" si="877"/>
        <v xml:space="preserve"> </v>
      </c>
      <c r="BZ1619" s="120" t="str">
        <f t="shared" si="878"/>
        <v xml:space="preserve"> </v>
      </c>
      <c r="CA1619" s="120" t="str">
        <f t="shared" si="879"/>
        <v xml:space="preserve"> </v>
      </c>
      <c r="CC1619" s="115" t="str">
        <f t="shared" si="880"/>
        <v xml:space="preserve"> </v>
      </c>
      <c r="CD1619" s="120" t="str">
        <f t="shared" si="881"/>
        <v xml:space="preserve"> </v>
      </c>
      <c r="CE1619" s="417" t="str">
        <f t="shared" si="882"/>
        <v xml:space="preserve"> </v>
      </c>
      <c r="CF1619" s="115"/>
      <c r="CG1619" s="115" t="str">
        <f t="shared" si="883"/>
        <v xml:space="preserve"> </v>
      </c>
      <c r="CH1619" s="120" t="str">
        <f t="shared" si="884"/>
        <v xml:space="preserve"> </v>
      </c>
      <c r="CI1619" s="417" t="str">
        <f t="shared" si="885"/>
        <v xml:space="preserve"> </v>
      </c>
      <c r="CJ1619" s="115"/>
      <c r="CK1619" s="115" t="str">
        <f t="shared" si="886"/>
        <v xml:space="preserve"> </v>
      </c>
      <c r="CL1619" s="120" t="str">
        <f t="shared" si="887"/>
        <v xml:space="preserve"> </v>
      </c>
      <c r="CM1619" s="417" t="str">
        <f t="shared" si="889"/>
        <v xml:space="preserve"> </v>
      </c>
      <c r="IS1619" s="108">
        <v>296</v>
      </c>
    </row>
    <row r="1620" spans="2:253" s="74" customFormat="1" ht="17.100000000000001" hidden="1" customHeight="1" x14ac:dyDescent="0.25">
      <c r="B1620" s="524">
        <f>IF('KB Duct Parts'!$BL$14=2,'KB Duct Elbows'!AZ19,0)</f>
        <v>0</v>
      </c>
      <c r="C1620" s="538" t="s">
        <v>1054</v>
      </c>
      <c r="D1620" s="506" t="str">
        <f t="shared" si="890"/>
        <v>12015.60L-SS</v>
      </c>
      <c r="E1620" s="524" t="s">
        <v>872</v>
      </c>
      <c r="F1620" s="508" t="str">
        <f t="shared" si="891"/>
        <v xml:space="preserve"> </v>
      </c>
      <c r="G1620" s="537" t="s">
        <v>928</v>
      </c>
      <c r="H1620" s="524" t="s">
        <v>923</v>
      </c>
      <c r="I1620" s="1035"/>
      <c r="J1620" s="1036"/>
      <c r="K1620" s="531" t="s">
        <v>882</v>
      </c>
      <c r="L1620" s="535"/>
      <c r="M1620" s="517" t="str">
        <f t="shared" si="869"/>
        <v>Y</v>
      </c>
      <c r="N1620" s="514">
        <f t="shared" si="857"/>
        <v>430.4</v>
      </c>
      <c r="O1620" s="514">
        <f t="shared" si="863"/>
        <v>0</v>
      </c>
      <c r="P1620" s="680">
        <f>'KB Duct Parts'!$AE$3</f>
        <v>0</v>
      </c>
      <c r="Q1620" s="681">
        <f t="shared" si="858"/>
        <v>0</v>
      </c>
      <c r="R1620" s="682">
        <f t="shared" si="859"/>
        <v>0</v>
      </c>
      <c r="S1620" s="716">
        <f t="shared" si="860"/>
        <v>0.35</v>
      </c>
      <c r="T1620" s="679">
        <f t="shared" si="861"/>
        <v>0</v>
      </c>
      <c r="U1620" s="679">
        <f t="shared" si="862"/>
        <v>0</v>
      </c>
      <c r="Y1620" s="120"/>
      <c r="AD1620" s="80"/>
      <c r="AE1620" s="75"/>
      <c r="AF1620" s="370"/>
      <c r="AG1620" s="375"/>
      <c r="AH1620" s="379"/>
      <c r="AI1620" s="383"/>
      <c r="AJ1620" s="388"/>
      <c r="AK1620" s="392"/>
      <c r="AL1620" s="388"/>
      <c r="AM1620" s="363">
        <f t="shared" si="888"/>
        <v>1</v>
      </c>
      <c r="AN1620" s="578">
        <v>430.4</v>
      </c>
      <c r="AO1620" s="78">
        <f t="shared" si="870"/>
        <v>0</v>
      </c>
      <c r="AP1620" s="78">
        <f t="shared" si="864"/>
        <v>0</v>
      </c>
      <c r="AQ1620" s="78">
        <f t="shared" si="865"/>
        <v>0</v>
      </c>
      <c r="AR1620" s="78">
        <f t="shared" si="866"/>
        <v>0</v>
      </c>
      <c r="AS1620" s="78">
        <f t="shared" si="867"/>
        <v>0</v>
      </c>
      <c r="AT1620" s="78">
        <f t="shared" si="868"/>
        <v>0</v>
      </c>
      <c r="AU1620" s="74" t="s">
        <v>717</v>
      </c>
      <c r="AV1620" s="115"/>
      <c r="AW1620" s="395"/>
      <c r="AX1620" s="395">
        <v>0</v>
      </c>
      <c r="AY1620" s="395">
        <v>0</v>
      </c>
      <c r="AZ1620" s="395">
        <v>0</v>
      </c>
      <c r="BA1620" s="395">
        <v>0</v>
      </c>
      <c r="BB1620" s="395">
        <v>0</v>
      </c>
      <c r="BC1620" s="395">
        <v>0</v>
      </c>
      <c r="BD1620" s="115"/>
      <c r="BE1620" s="115"/>
      <c r="BF1620" s="115"/>
      <c r="BG1620" s="115"/>
      <c r="BH1620" s="115"/>
      <c r="BI1620" s="115"/>
      <c r="BJ1620" s="115"/>
      <c r="BK1620" s="115"/>
      <c r="BQ1620" s="74" t="str">
        <f t="shared" si="871"/>
        <v xml:space="preserve"> </v>
      </c>
      <c r="BR1620" s="120" t="str">
        <f t="shared" si="872"/>
        <v xml:space="preserve"> </v>
      </c>
      <c r="BS1620" s="120" t="str">
        <f t="shared" si="873"/>
        <v xml:space="preserve"> </v>
      </c>
      <c r="BU1620" s="74" t="str">
        <f t="shared" si="874"/>
        <v xml:space="preserve"> </v>
      </c>
      <c r="BV1620" s="120" t="str">
        <f t="shared" si="875"/>
        <v xml:space="preserve"> </v>
      </c>
      <c r="BW1620" s="120" t="str">
        <f t="shared" si="876"/>
        <v xml:space="preserve">  </v>
      </c>
      <c r="BY1620" s="74" t="str">
        <f t="shared" si="877"/>
        <v xml:space="preserve"> </v>
      </c>
      <c r="BZ1620" s="120" t="str">
        <f t="shared" si="878"/>
        <v xml:space="preserve"> </v>
      </c>
      <c r="CA1620" s="120" t="str">
        <f t="shared" si="879"/>
        <v xml:space="preserve"> </v>
      </c>
      <c r="CC1620" s="115" t="str">
        <f t="shared" si="880"/>
        <v xml:space="preserve"> </v>
      </c>
      <c r="CD1620" s="120" t="str">
        <f t="shared" si="881"/>
        <v xml:space="preserve"> </v>
      </c>
      <c r="CE1620" s="417" t="str">
        <f t="shared" si="882"/>
        <v xml:space="preserve"> </v>
      </c>
      <c r="CF1620" s="115"/>
      <c r="CG1620" s="115" t="str">
        <f t="shared" si="883"/>
        <v xml:space="preserve"> </v>
      </c>
      <c r="CH1620" s="120" t="str">
        <f t="shared" si="884"/>
        <v xml:space="preserve"> </v>
      </c>
      <c r="CI1620" s="417" t="str">
        <f t="shared" si="885"/>
        <v xml:space="preserve"> </v>
      </c>
      <c r="CJ1620" s="115"/>
      <c r="CK1620" s="115" t="str">
        <f t="shared" si="886"/>
        <v xml:space="preserve"> </v>
      </c>
      <c r="CL1620" s="120" t="str">
        <f t="shared" si="887"/>
        <v xml:space="preserve"> </v>
      </c>
      <c r="CM1620" s="417" t="str">
        <f t="shared" si="889"/>
        <v xml:space="preserve"> </v>
      </c>
      <c r="IS1620" s="108">
        <v>320</v>
      </c>
    </row>
    <row r="1621" spans="2:253" s="74" customFormat="1" ht="17.100000000000001" hidden="1" customHeight="1" x14ac:dyDescent="0.25">
      <c r="B1621" s="524">
        <f>IF('KB Duct Parts'!$BL$14=2,'KB Duct Elbows'!AZ20,0)</f>
        <v>0</v>
      </c>
      <c r="C1621" s="538" t="s">
        <v>1055</v>
      </c>
      <c r="D1621" s="506" t="str">
        <f t="shared" si="890"/>
        <v>12016.60L-SS</v>
      </c>
      <c r="E1621" s="524" t="s">
        <v>873</v>
      </c>
      <c r="F1621" s="508" t="str">
        <f t="shared" si="891"/>
        <v xml:space="preserve"> </v>
      </c>
      <c r="G1621" s="537" t="s">
        <v>928</v>
      </c>
      <c r="H1621" s="524" t="s">
        <v>923</v>
      </c>
      <c r="I1621" s="1035"/>
      <c r="J1621" s="1036"/>
      <c r="K1621" s="531" t="s">
        <v>882</v>
      </c>
      <c r="L1621" s="535"/>
      <c r="M1621" s="517" t="str">
        <f t="shared" si="869"/>
        <v>Y</v>
      </c>
      <c r="N1621" s="514">
        <f t="shared" si="857"/>
        <v>464</v>
      </c>
      <c r="O1621" s="514">
        <f t="shared" si="863"/>
        <v>0</v>
      </c>
      <c r="P1621" s="680">
        <f>'KB Duct Parts'!$AE$3</f>
        <v>0</v>
      </c>
      <c r="Q1621" s="681">
        <f t="shared" si="858"/>
        <v>0</v>
      </c>
      <c r="R1621" s="682">
        <f t="shared" si="859"/>
        <v>0</v>
      </c>
      <c r="S1621" s="716">
        <f t="shared" si="860"/>
        <v>0.35</v>
      </c>
      <c r="T1621" s="679">
        <f t="shared" si="861"/>
        <v>0</v>
      </c>
      <c r="U1621" s="679">
        <f t="shared" si="862"/>
        <v>0</v>
      </c>
      <c r="Y1621" s="120"/>
      <c r="AD1621" s="80"/>
      <c r="AE1621" s="76"/>
      <c r="AF1621" s="370"/>
      <c r="AG1621" s="375"/>
      <c r="AH1621" s="379"/>
      <c r="AI1621" s="383"/>
      <c r="AJ1621" s="388"/>
      <c r="AK1621" s="392"/>
      <c r="AL1621" s="388"/>
      <c r="AM1621" s="363">
        <f t="shared" si="888"/>
        <v>1</v>
      </c>
      <c r="AN1621" s="578">
        <v>464</v>
      </c>
      <c r="AO1621" s="78">
        <f t="shared" si="870"/>
        <v>0</v>
      </c>
      <c r="AP1621" s="78">
        <f t="shared" si="864"/>
        <v>0</v>
      </c>
      <c r="AQ1621" s="78">
        <f t="shared" si="865"/>
        <v>0</v>
      </c>
      <c r="AR1621" s="78">
        <f t="shared" si="866"/>
        <v>0</v>
      </c>
      <c r="AS1621" s="78">
        <f t="shared" si="867"/>
        <v>0</v>
      </c>
      <c r="AT1621" s="78">
        <f t="shared" si="868"/>
        <v>0</v>
      </c>
      <c r="AU1621" s="74" t="s">
        <v>717</v>
      </c>
      <c r="AV1621" s="115"/>
      <c r="AW1621" s="395"/>
      <c r="AX1621" s="395">
        <v>0</v>
      </c>
      <c r="AY1621" s="395">
        <v>0</v>
      </c>
      <c r="AZ1621" s="395">
        <v>0</v>
      </c>
      <c r="BA1621" s="395">
        <v>0</v>
      </c>
      <c r="BB1621" s="395">
        <v>0</v>
      </c>
      <c r="BC1621" s="395">
        <v>0</v>
      </c>
      <c r="BD1621" s="115"/>
      <c r="BE1621" s="115"/>
      <c r="BF1621" s="115"/>
      <c r="BG1621" s="115"/>
      <c r="BH1621" s="115"/>
      <c r="BI1621" s="115"/>
      <c r="BJ1621" s="115"/>
      <c r="BK1621" s="115"/>
      <c r="BQ1621" s="74" t="str">
        <f t="shared" si="871"/>
        <v xml:space="preserve"> </v>
      </c>
      <c r="BR1621" s="120" t="str">
        <f t="shared" si="872"/>
        <v xml:space="preserve"> </v>
      </c>
      <c r="BS1621" s="120" t="str">
        <f t="shared" si="873"/>
        <v xml:space="preserve"> </v>
      </c>
      <c r="BU1621" s="74" t="str">
        <f t="shared" si="874"/>
        <v xml:space="preserve"> </v>
      </c>
      <c r="BV1621" s="120" t="str">
        <f t="shared" si="875"/>
        <v xml:space="preserve"> </v>
      </c>
      <c r="BW1621" s="120" t="str">
        <f t="shared" si="876"/>
        <v xml:space="preserve">  </v>
      </c>
      <c r="BY1621" s="74" t="str">
        <f t="shared" si="877"/>
        <v xml:space="preserve"> </v>
      </c>
      <c r="BZ1621" s="120" t="str">
        <f t="shared" si="878"/>
        <v xml:space="preserve"> </v>
      </c>
      <c r="CA1621" s="120" t="str">
        <f t="shared" si="879"/>
        <v xml:space="preserve"> </v>
      </c>
      <c r="CC1621" s="115" t="str">
        <f t="shared" si="880"/>
        <v xml:space="preserve"> </v>
      </c>
      <c r="CD1621" s="120" t="str">
        <f t="shared" si="881"/>
        <v xml:space="preserve"> </v>
      </c>
      <c r="CE1621" s="417" t="str">
        <f t="shared" si="882"/>
        <v xml:space="preserve"> </v>
      </c>
      <c r="CF1621" s="115"/>
      <c r="CG1621" s="115" t="str">
        <f t="shared" si="883"/>
        <v xml:space="preserve"> </v>
      </c>
      <c r="CH1621" s="120" t="str">
        <f t="shared" si="884"/>
        <v xml:space="preserve"> </v>
      </c>
      <c r="CI1621" s="417" t="str">
        <f t="shared" si="885"/>
        <v xml:space="preserve"> </v>
      </c>
      <c r="CJ1621" s="115"/>
      <c r="CK1621" s="115" t="str">
        <f t="shared" si="886"/>
        <v xml:space="preserve"> </v>
      </c>
      <c r="CL1621" s="120" t="str">
        <f t="shared" si="887"/>
        <v xml:space="preserve"> </v>
      </c>
      <c r="CM1621" s="417" t="str">
        <f t="shared" si="889"/>
        <v xml:space="preserve"> </v>
      </c>
      <c r="IS1621" s="108">
        <v>345</v>
      </c>
    </row>
    <row r="1622" spans="2:253" s="74" customFormat="1" ht="17.100000000000001" hidden="1" customHeight="1" x14ac:dyDescent="0.25">
      <c r="B1622" s="524">
        <f>IF('KB Duct Parts'!$BL$14=2,'KB Duct Elbows'!AZ21,0)</f>
        <v>0</v>
      </c>
      <c r="C1622" s="538" t="s">
        <v>1056</v>
      </c>
      <c r="D1622" s="506" t="str">
        <f t="shared" si="890"/>
        <v>12017.60L-SS</v>
      </c>
      <c r="E1622" s="524" t="s">
        <v>874</v>
      </c>
      <c r="F1622" s="508" t="str">
        <f t="shared" si="891"/>
        <v xml:space="preserve"> </v>
      </c>
      <c r="G1622" s="537" t="s">
        <v>928</v>
      </c>
      <c r="H1622" s="524" t="s">
        <v>923</v>
      </c>
      <c r="I1622" s="1035"/>
      <c r="J1622" s="1036"/>
      <c r="K1622" s="531" t="s">
        <v>882</v>
      </c>
      <c r="L1622" s="535"/>
      <c r="M1622" s="517" t="str">
        <f t="shared" si="869"/>
        <v>Y</v>
      </c>
      <c r="N1622" s="514">
        <f t="shared" si="857"/>
        <v>495</v>
      </c>
      <c r="O1622" s="514">
        <f t="shared" si="863"/>
        <v>0</v>
      </c>
      <c r="P1622" s="680">
        <f>'KB Duct Parts'!$AE$3</f>
        <v>0</v>
      </c>
      <c r="Q1622" s="681">
        <f t="shared" si="858"/>
        <v>0</v>
      </c>
      <c r="R1622" s="682">
        <f t="shared" si="859"/>
        <v>0</v>
      </c>
      <c r="S1622" s="716">
        <f t="shared" si="860"/>
        <v>0.35</v>
      </c>
      <c r="T1622" s="679">
        <f t="shared" si="861"/>
        <v>0</v>
      </c>
      <c r="U1622" s="679">
        <f t="shared" si="862"/>
        <v>0</v>
      </c>
      <c r="Y1622" s="120"/>
      <c r="AD1622" s="80"/>
      <c r="AE1622" s="75"/>
      <c r="AF1622" s="370"/>
      <c r="AG1622" s="375"/>
      <c r="AH1622" s="379"/>
      <c r="AI1622" s="383"/>
      <c r="AJ1622" s="388"/>
      <c r="AK1622" s="392"/>
      <c r="AL1622" s="388"/>
      <c r="AM1622" s="363">
        <f t="shared" si="888"/>
        <v>1</v>
      </c>
      <c r="AN1622" s="578">
        <v>495</v>
      </c>
      <c r="AO1622" s="78">
        <f t="shared" si="870"/>
        <v>0</v>
      </c>
      <c r="AP1622" s="78">
        <f t="shared" si="864"/>
        <v>0</v>
      </c>
      <c r="AQ1622" s="78">
        <f t="shared" si="865"/>
        <v>0</v>
      </c>
      <c r="AR1622" s="78">
        <f t="shared" si="866"/>
        <v>0</v>
      </c>
      <c r="AS1622" s="78">
        <f t="shared" si="867"/>
        <v>0</v>
      </c>
      <c r="AT1622" s="78">
        <f t="shared" si="868"/>
        <v>0</v>
      </c>
      <c r="AU1622" s="74" t="s">
        <v>717</v>
      </c>
      <c r="AV1622" s="115"/>
      <c r="AW1622" s="395"/>
      <c r="AX1622" s="395">
        <v>0</v>
      </c>
      <c r="AY1622" s="395">
        <v>0</v>
      </c>
      <c r="AZ1622" s="395">
        <v>0</v>
      </c>
      <c r="BA1622" s="395">
        <v>0</v>
      </c>
      <c r="BB1622" s="395">
        <v>0</v>
      </c>
      <c r="BC1622" s="395">
        <v>0</v>
      </c>
      <c r="BD1622" s="115"/>
      <c r="BE1622" s="115"/>
      <c r="BF1622" s="115"/>
      <c r="BG1622" s="115"/>
      <c r="BH1622" s="115"/>
      <c r="BI1622" s="115"/>
      <c r="BJ1622" s="115"/>
      <c r="BK1622" s="115"/>
      <c r="BQ1622" s="74" t="str">
        <f t="shared" si="871"/>
        <v xml:space="preserve"> </v>
      </c>
      <c r="BR1622" s="120" t="str">
        <f t="shared" si="872"/>
        <v xml:space="preserve"> </v>
      </c>
      <c r="BS1622" s="120" t="str">
        <f t="shared" si="873"/>
        <v xml:space="preserve"> </v>
      </c>
      <c r="BU1622" s="74" t="str">
        <f t="shared" si="874"/>
        <v xml:space="preserve"> </v>
      </c>
      <c r="BV1622" s="120" t="str">
        <f t="shared" si="875"/>
        <v xml:space="preserve"> </v>
      </c>
      <c r="BW1622" s="120" t="str">
        <f t="shared" si="876"/>
        <v xml:space="preserve">  </v>
      </c>
      <c r="BY1622" s="74" t="str">
        <f t="shared" si="877"/>
        <v xml:space="preserve"> </v>
      </c>
      <c r="BZ1622" s="120" t="str">
        <f t="shared" si="878"/>
        <v xml:space="preserve"> </v>
      </c>
      <c r="CA1622" s="120" t="str">
        <f t="shared" si="879"/>
        <v xml:space="preserve"> </v>
      </c>
      <c r="CC1622" s="115" t="str">
        <f t="shared" si="880"/>
        <v xml:space="preserve"> </v>
      </c>
      <c r="CD1622" s="120" t="str">
        <f t="shared" si="881"/>
        <v xml:space="preserve"> </v>
      </c>
      <c r="CE1622" s="417" t="str">
        <f t="shared" si="882"/>
        <v xml:space="preserve"> </v>
      </c>
      <c r="CF1622" s="115"/>
      <c r="CG1622" s="115" t="str">
        <f t="shared" si="883"/>
        <v xml:space="preserve"> </v>
      </c>
      <c r="CH1622" s="120" t="str">
        <f t="shared" si="884"/>
        <v xml:space="preserve"> </v>
      </c>
      <c r="CI1622" s="417" t="str">
        <f t="shared" si="885"/>
        <v xml:space="preserve"> </v>
      </c>
      <c r="CJ1622" s="115"/>
      <c r="CK1622" s="115" t="str">
        <f t="shared" si="886"/>
        <v xml:space="preserve"> </v>
      </c>
      <c r="CL1622" s="120" t="str">
        <f t="shared" si="887"/>
        <v xml:space="preserve"> </v>
      </c>
      <c r="CM1622" s="417" t="str">
        <f t="shared" si="889"/>
        <v xml:space="preserve"> </v>
      </c>
      <c r="IS1622" s="108">
        <v>368</v>
      </c>
    </row>
    <row r="1623" spans="2:253" s="74" customFormat="1" ht="17.100000000000001" hidden="1" customHeight="1" x14ac:dyDescent="0.25">
      <c r="B1623" s="524">
        <f>IF('KB Duct Parts'!$BL$14=2,'KB Duct Elbows'!AZ22,0)</f>
        <v>0</v>
      </c>
      <c r="C1623" s="538" t="s">
        <v>1057</v>
      </c>
      <c r="D1623" s="506" t="str">
        <f t="shared" si="890"/>
        <v>12018.60L-SS</v>
      </c>
      <c r="E1623" s="524" t="s">
        <v>875</v>
      </c>
      <c r="F1623" s="508" t="str">
        <f t="shared" si="891"/>
        <v xml:space="preserve"> </v>
      </c>
      <c r="G1623" s="537" t="s">
        <v>928</v>
      </c>
      <c r="H1623" s="524" t="s">
        <v>923</v>
      </c>
      <c r="I1623" s="1035"/>
      <c r="J1623" s="1036"/>
      <c r="K1623" s="531" t="s">
        <v>882</v>
      </c>
      <c r="L1623" s="535"/>
      <c r="M1623" s="517" t="str">
        <f t="shared" si="869"/>
        <v>Y</v>
      </c>
      <c r="N1623" s="514">
        <f t="shared" si="857"/>
        <v>525.70000000000005</v>
      </c>
      <c r="O1623" s="514">
        <f t="shared" si="863"/>
        <v>0</v>
      </c>
      <c r="P1623" s="680">
        <f>'KB Duct Parts'!$AE$3</f>
        <v>0</v>
      </c>
      <c r="Q1623" s="681">
        <f t="shared" si="858"/>
        <v>0</v>
      </c>
      <c r="R1623" s="682">
        <f t="shared" si="859"/>
        <v>0</v>
      </c>
      <c r="S1623" s="716">
        <f t="shared" si="860"/>
        <v>0.35</v>
      </c>
      <c r="T1623" s="679">
        <f t="shared" si="861"/>
        <v>0</v>
      </c>
      <c r="U1623" s="679">
        <f t="shared" si="862"/>
        <v>0</v>
      </c>
      <c r="Y1623" s="120"/>
      <c r="AD1623" s="80"/>
      <c r="AE1623" s="75"/>
      <c r="AF1623" s="370"/>
      <c r="AG1623" s="375"/>
      <c r="AH1623" s="379"/>
      <c r="AI1623" s="383"/>
      <c r="AJ1623" s="388"/>
      <c r="AK1623" s="392"/>
      <c r="AL1623" s="388"/>
      <c r="AM1623" s="363">
        <f t="shared" si="888"/>
        <v>1</v>
      </c>
      <c r="AN1623" s="578">
        <v>525.70000000000005</v>
      </c>
      <c r="AO1623" s="78">
        <f t="shared" si="870"/>
        <v>0</v>
      </c>
      <c r="AP1623" s="78">
        <f t="shared" si="864"/>
        <v>0</v>
      </c>
      <c r="AQ1623" s="78">
        <f t="shared" si="865"/>
        <v>0</v>
      </c>
      <c r="AR1623" s="78">
        <f t="shared" si="866"/>
        <v>0</v>
      </c>
      <c r="AS1623" s="78">
        <f t="shared" si="867"/>
        <v>0</v>
      </c>
      <c r="AT1623" s="78">
        <f t="shared" si="868"/>
        <v>0</v>
      </c>
      <c r="AU1623" s="74" t="s">
        <v>717</v>
      </c>
      <c r="AV1623" s="115"/>
      <c r="AW1623" s="395"/>
      <c r="AX1623" s="395">
        <v>0</v>
      </c>
      <c r="AY1623" s="395">
        <v>0</v>
      </c>
      <c r="AZ1623" s="395">
        <v>0</v>
      </c>
      <c r="BA1623" s="395">
        <v>0</v>
      </c>
      <c r="BB1623" s="395">
        <v>0</v>
      </c>
      <c r="BC1623" s="395">
        <v>0</v>
      </c>
      <c r="BD1623" s="115"/>
      <c r="BE1623" s="115"/>
      <c r="BF1623" s="115"/>
      <c r="BG1623" s="115"/>
      <c r="BH1623" s="115"/>
      <c r="BI1623" s="115"/>
      <c r="BJ1623" s="115"/>
      <c r="BK1623" s="115"/>
      <c r="BQ1623" s="74" t="str">
        <f t="shared" si="871"/>
        <v xml:space="preserve"> </v>
      </c>
      <c r="BR1623" s="120" t="str">
        <f t="shared" si="872"/>
        <v xml:space="preserve"> </v>
      </c>
      <c r="BS1623" s="120" t="str">
        <f t="shared" si="873"/>
        <v xml:space="preserve"> </v>
      </c>
      <c r="BU1623" s="74" t="str">
        <f t="shared" si="874"/>
        <v xml:space="preserve"> </v>
      </c>
      <c r="BV1623" s="120" t="str">
        <f t="shared" si="875"/>
        <v xml:space="preserve"> </v>
      </c>
      <c r="BW1623" s="120" t="str">
        <f t="shared" si="876"/>
        <v xml:space="preserve">  </v>
      </c>
      <c r="BY1623" s="74" t="str">
        <f t="shared" si="877"/>
        <v xml:space="preserve"> </v>
      </c>
      <c r="BZ1623" s="120" t="str">
        <f t="shared" si="878"/>
        <v xml:space="preserve"> </v>
      </c>
      <c r="CA1623" s="120" t="str">
        <f t="shared" si="879"/>
        <v xml:space="preserve"> </v>
      </c>
      <c r="CC1623" s="115" t="str">
        <f t="shared" si="880"/>
        <v xml:space="preserve"> </v>
      </c>
      <c r="CD1623" s="120" t="str">
        <f t="shared" si="881"/>
        <v xml:space="preserve"> </v>
      </c>
      <c r="CE1623" s="417" t="str">
        <f t="shared" si="882"/>
        <v xml:space="preserve"> </v>
      </c>
      <c r="CF1623" s="115"/>
      <c r="CG1623" s="115" t="str">
        <f t="shared" si="883"/>
        <v xml:space="preserve"> </v>
      </c>
      <c r="CH1623" s="120" t="str">
        <f t="shared" si="884"/>
        <v xml:space="preserve"> </v>
      </c>
      <c r="CI1623" s="417" t="str">
        <f t="shared" si="885"/>
        <v xml:space="preserve"> </v>
      </c>
      <c r="CJ1623" s="115"/>
      <c r="CK1623" s="115" t="str">
        <f t="shared" si="886"/>
        <v xml:space="preserve"> </v>
      </c>
      <c r="CL1623" s="120" t="str">
        <f t="shared" si="887"/>
        <v xml:space="preserve"> </v>
      </c>
      <c r="CM1623" s="417" t="str">
        <f t="shared" si="889"/>
        <v xml:space="preserve"> </v>
      </c>
      <c r="IS1623" s="108">
        <v>391</v>
      </c>
    </row>
    <row r="1624" spans="2:253" s="74" customFormat="1" ht="17.100000000000001" hidden="1" customHeight="1" x14ac:dyDescent="0.25">
      <c r="B1624" s="524">
        <f>IF('KB Duct Parts'!$BL$14=2,'KB Duct Elbows'!AZ23,0)</f>
        <v>0</v>
      </c>
      <c r="C1624" s="538" t="s">
        <v>1058</v>
      </c>
      <c r="D1624" s="506" t="str">
        <f t="shared" si="890"/>
        <v>12019.60L-SS</v>
      </c>
      <c r="E1624" s="524" t="s">
        <v>876</v>
      </c>
      <c r="F1624" s="508" t="str">
        <f t="shared" si="891"/>
        <v xml:space="preserve"> </v>
      </c>
      <c r="G1624" s="537" t="s">
        <v>928</v>
      </c>
      <c r="H1624" s="524" t="s">
        <v>923</v>
      </c>
      <c r="I1624" s="1035"/>
      <c r="J1624" s="1036"/>
      <c r="K1624" s="531" t="s">
        <v>882</v>
      </c>
      <c r="L1624" s="535"/>
      <c r="M1624" s="517" t="str">
        <f t="shared" si="869"/>
        <v>Y</v>
      </c>
      <c r="N1624" s="514">
        <f t="shared" si="857"/>
        <v>602.6</v>
      </c>
      <c r="O1624" s="514">
        <f t="shared" si="863"/>
        <v>0</v>
      </c>
      <c r="P1624" s="680">
        <f>'KB Duct Parts'!$AE$3</f>
        <v>0</v>
      </c>
      <c r="Q1624" s="681">
        <f t="shared" si="858"/>
        <v>0</v>
      </c>
      <c r="R1624" s="682">
        <f t="shared" si="859"/>
        <v>0</v>
      </c>
      <c r="S1624" s="716">
        <f t="shared" si="860"/>
        <v>0.35</v>
      </c>
      <c r="T1624" s="679">
        <f t="shared" si="861"/>
        <v>0</v>
      </c>
      <c r="U1624" s="679">
        <f t="shared" si="862"/>
        <v>0</v>
      </c>
      <c r="Y1624" s="120"/>
      <c r="AD1624" s="80"/>
      <c r="AE1624" s="75"/>
      <c r="AF1624" s="370"/>
      <c r="AG1624" s="375"/>
      <c r="AH1624" s="379"/>
      <c r="AI1624" s="383"/>
      <c r="AJ1624" s="388"/>
      <c r="AK1624" s="392"/>
      <c r="AL1624" s="388"/>
      <c r="AM1624" s="363">
        <f t="shared" si="888"/>
        <v>1</v>
      </c>
      <c r="AN1624" s="578">
        <v>602.6</v>
      </c>
      <c r="AO1624" s="78">
        <f t="shared" si="870"/>
        <v>0</v>
      </c>
      <c r="AP1624" s="78">
        <f t="shared" si="864"/>
        <v>0</v>
      </c>
      <c r="AQ1624" s="78">
        <f t="shared" si="865"/>
        <v>0</v>
      </c>
      <c r="AR1624" s="78">
        <f t="shared" si="866"/>
        <v>0</v>
      </c>
      <c r="AS1624" s="78">
        <f t="shared" si="867"/>
        <v>0</v>
      </c>
      <c r="AT1624" s="78">
        <f t="shared" si="868"/>
        <v>0</v>
      </c>
      <c r="AU1624" s="74" t="s">
        <v>717</v>
      </c>
      <c r="AV1624" s="115"/>
      <c r="AW1624" s="395"/>
      <c r="AX1624" s="395">
        <v>0</v>
      </c>
      <c r="AY1624" s="395">
        <v>0</v>
      </c>
      <c r="AZ1624" s="395">
        <v>0</v>
      </c>
      <c r="BA1624" s="395">
        <v>0</v>
      </c>
      <c r="BB1624" s="395">
        <v>0</v>
      </c>
      <c r="BC1624" s="395">
        <v>0</v>
      </c>
      <c r="BD1624" s="115"/>
      <c r="BE1624" s="115"/>
      <c r="BF1624" s="115"/>
      <c r="BG1624" s="115"/>
      <c r="BH1624" s="115"/>
      <c r="BI1624" s="115"/>
      <c r="BJ1624" s="115"/>
      <c r="BK1624" s="115"/>
      <c r="BQ1624" s="74" t="str">
        <f t="shared" si="871"/>
        <v xml:space="preserve"> </v>
      </c>
      <c r="BR1624" s="120" t="str">
        <f t="shared" si="872"/>
        <v xml:space="preserve"> </v>
      </c>
      <c r="BS1624" s="120" t="str">
        <f t="shared" si="873"/>
        <v xml:space="preserve"> </v>
      </c>
      <c r="BU1624" s="74" t="str">
        <f t="shared" si="874"/>
        <v xml:space="preserve"> </v>
      </c>
      <c r="BV1624" s="120" t="str">
        <f t="shared" si="875"/>
        <v xml:space="preserve"> </v>
      </c>
      <c r="BW1624" s="120" t="str">
        <f t="shared" si="876"/>
        <v xml:space="preserve">  </v>
      </c>
      <c r="BY1624" s="74" t="str">
        <f t="shared" si="877"/>
        <v xml:space="preserve"> </v>
      </c>
      <c r="BZ1624" s="120" t="str">
        <f t="shared" si="878"/>
        <v xml:space="preserve"> </v>
      </c>
      <c r="CA1624" s="120" t="str">
        <f t="shared" si="879"/>
        <v xml:space="preserve"> </v>
      </c>
      <c r="CC1624" s="115" t="str">
        <f t="shared" si="880"/>
        <v xml:space="preserve"> </v>
      </c>
      <c r="CD1624" s="120" t="str">
        <f t="shared" si="881"/>
        <v xml:space="preserve"> </v>
      </c>
      <c r="CE1624" s="417" t="str">
        <f t="shared" si="882"/>
        <v xml:space="preserve"> </v>
      </c>
      <c r="CF1624" s="115"/>
      <c r="CG1624" s="115" t="str">
        <f t="shared" si="883"/>
        <v xml:space="preserve"> </v>
      </c>
      <c r="CH1624" s="120" t="str">
        <f t="shared" si="884"/>
        <v xml:space="preserve"> </v>
      </c>
      <c r="CI1624" s="417" t="str">
        <f t="shared" si="885"/>
        <v xml:space="preserve"> </v>
      </c>
      <c r="CJ1624" s="115"/>
      <c r="CK1624" s="115" t="str">
        <f t="shared" si="886"/>
        <v xml:space="preserve"> </v>
      </c>
      <c r="CL1624" s="120" t="str">
        <f t="shared" si="887"/>
        <v xml:space="preserve"> </v>
      </c>
      <c r="CM1624" s="417" t="str">
        <f t="shared" si="889"/>
        <v xml:space="preserve"> </v>
      </c>
      <c r="IS1624" s="108">
        <v>448</v>
      </c>
    </row>
    <row r="1625" spans="2:253" s="74" customFormat="1" ht="17.100000000000001" hidden="1" customHeight="1" x14ac:dyDescent="0.25">
      <c r="B1625" s="524">
        <f>IF('KB Duct Parts'!$BL$14=2,'KB Duct Elbows'!AZ24,0)</f>
        <v>0</v>
      </c>
      <c r="C1625" s="538" t="s">
        <v>1059</v>
      </c>
      <c r="D1625" s="506" t="str">
        <f t="shared" si="890"/>
        <v>12020.60L-SS</v>
      </c>
      <c r="E1625" s="524" t="s">
        <v>877</v>
      </c>
      <c r="F1625" s="508" t="str">
        <f t="shared" si="891"/>
        <v xml:space="preserve"> </v>
      </c>
      <c r="G1625" s="537" t="s">
        <v>928</v>
      </c>
      <c r="H1625" s="524" t="s">
        <v>923</v>
      </c>
      <c r="I1625" s="1035"/>
      <c r="J1625" s="1036"/>
      <c r="K1625" s="531" t="s">
        <v>882</v>
      </c>
      <c r="L1625" s="535"/>
      <c r="M1625" s="517" t="str">
        <f t="shared" si="869"/>
        <v>Y</v>
      </c>
      <c r="N1625" s="514">
        <f t="shared" si="857"/>
        <v>677.8</v>
      </c>
      <c r="O1625" s="514">
        <f t="shared" si="863"/>
        <v>0</v>
      </c>
      <c r="P1625" s="680">
        <f>'KB Duct Parts'!$AE$3</f>
        <v>0</v>
      </c>
      <c r="Q1625" s="681">
        <f t="shared" si="858"/>
        <v>0</v>
      </c>
      <c r="R1625" s="682">
        <f t="shared" si="859"/>
        <v>0</v>
      </c>
      <c r="S1625" s="716">
        <f t="shared" si="860"/>
        <v>0.35</v>
      </c>
      <c r="T1625" s="679">
        <f t="shared" si="861"/>
        <v>0</v>
      </c>
      <c r="U1625" s="679">
        <f t="shared" si="862"/>
        <v>0</v>
      </c>
      <c r="Y1625" s="120"/>
      <c r="AD1625" s="80"/>
      <c r="AE1625" s="75"/>
      <c r="AF1625" s="370"/>
      <c r="AG1625" s="375"/>
      <c r="AH1625" s="379"/>
      <c r="AI1625" s="383"/>
      <c r="AJ1625" s="388"/>
      <c r="AK1625" s="392"/>
      <c r="AL1625" s="388"/>
      <c r="AM1625" s="363">
        <f t="shared" si="888"/>
        <v>1</v>
      </c>
      <c r="AN1625" s="578">
        <v>677.8</v>
      </c>
      <c r="AO1625" s="78">
        <f t="shared" si="870"/>
        <v>0</v>
      </c>
      <c r="AP1625" s="78">
        <f t="shared" si="864"/>
        <v>0</v>
      </c>
      <c r="AQ1625" s="78">
        <f t="shared" si="865"/>
        <v>0</v>
      </c>
      <c r="AR1625" s="78">
        <f t="shared" si="866"/>
        <v>0</v>
      </c>
      <c r="AS1625" s="78">
        <f t="shared" si="867"/>
        <v>0</v>
      </c>
      <c r="AT1625" s="78">
        <f t="shared" si="868"/>
        <v>0</v>
      </c>
      <c r="AU1625" s="74" t="s">
        <v>717</v>
      </c>
      <c r="AV1625" s="115"/>
      <c r="AW1625" s="395"/>
      <c r="AX1625" s="395">
        <v>0</v>
      </c>
      <c r="AY1625" s="395">
        <v>0</v>
      </c>
      <c r="AZ1625" s="395">
        <v>0</v>
      </c>
      <c r="BA1625" s="395">
        <v>0</v>
      </c>
      <c r="BB1625" s="395">
        <v>0</v>
      </c>
      <c r="BC1625" s="395">
        <v>0</v>
      </c>
      <c r="BD1625" s="115"/>
      <c r="BE1625" s="115"/>
      <c r="BF1625" s="115"/>
      <c r="BG1625" s="115"/>
      <c r="BH1625" s="115"/>
      <c r="BI1625" s="115"/>
      <c r="BJ1625" s="115"/>
      <c r="BK1625" s="115"/>
      <c r="BQ1625" s="74" t="str">
        <f t="shared" si="871"/>
        <v xml:space="preserve"> </v>
      </c>
      <c r="BR1625" s="120" t="str">
        <f t="shared" si="872"/>
        <v xml:space="preserve"> </v>
      </c>
      <c r="BS1625" s="120" t="str">
        <f t="shared" si="873"/>
        <v xml:space="preserve"> </v>
      </c>
      <c r="BU1625" s="74" t="str">
        <f t="shared" si="874"/>
        <v xml:space="preserve"> </v>
      </c>
      <c r="BV1625" s="120" t="str">
        <f t="shared" si="875"/>
        <v xml:space="preserve"> </v>
      </c>
      <c r="BW1625" s="120" t="str">
        <f t="shared" si="876"/>
        <v xml:space="preserve">  </v>
      </c>
      <c r="BY1625" s="74" t="str">
        <f t="shared" si="877"/>
        <v xml:space="preserve"> </v>
      </c>
      <c r="BZ1625" s="120" t="str">
        <f t="shared" si="878"/>
        <v xml:space="preserve"> </v>
      </c>
      <c r="CA1625" s="120" t="str">
        <f t="shared" si="879"/>
        <v xml:space="preserve"> </v>
      </c>
      <c r="CC1625" s="115" t="str">
        <f t="shared" si="880"/>
        <v xml:space="preserve"> </v>
      </c>
      <c r="CD1625" s="120" t="str">
        <f t="shared" si="881"/>
        <v xml:space="preserve"> </v>
      </c>
      <c r="CE1625" s="417" t="str">
        <f t="shared" si="882"/>
        <v xml:space="preserve"> </v>
      </c>
      <c r="CF1625" s="115"/>
      <c r="CG1625" s="115" t="str">
        <f t="shared" si="883"/>
        <v xml:space="preserve"> </v>
      </c>
      <c r="CH1625" s="120" t="str">
        <f t="shared" si="884"/>
        <v xml:space="preserve"> </v>
      </c>
      <c r="CI1625" s="417" t="str">
        <f t="shared" si="885"/>
        <v xml:space="preserve"> </v>
      </c>
      <c r="CJ1625" s="115"/>
      <c r="CK1625" s="115" t="str">
        <f t="shared" si="886"/>
        <v xml:space="preserve"> </v>
      </c>
      <c r="CL1625" s="120" t="str">
        <f t="shared" si="887"/>
        <v xml:space="preserve"> </v>
      </c>
      <c r="CM1625" s="417" t="str">
        <f t="shared" si="889"/>
        <v xml:space="preserve"> </v>
      </c>
      <c r="IS1625" s="108">
        <v>504</v>
      </c>
    </row>
    <row r="1626" spans="2:253" s="74" customFormat="1" ht="17.100000000000001" hidden="1" customHeight="1" x14ac:dyDescent="0.25">
      <c r="B1626" s="524">
        <f>IF('KB Duct Parts'!$BL$14=2,'KB Duct Elbows'!AZ25,0)</f>
        <v>0</v>
      </c>
      <c r="C1626" s="538" t="s">
        <v>1060</v>
      </c>
      <c r="D1626" s="506" t="str">
        <f t="shared" si="890"/>
        <v>12022.60L-SS</v>
      </c>
      <c r="E1626" s="524" t="s">
        <v>878</v>
      </c>
      <c r="F1626" s="508" t="str">
        <f t="shared" si="891"/>
        <v xml:space="preserve"> </v>
      </c>
      <c r="G1626" s="537" t="s">
        <v>928</v>
      </c>
      <c r="H1626" s="524" t="s">
        <v>923</v>
      </c>
      <c r="I1626" s="1035"/>
      <c r="J1626" s="1036"/>
      <c r="K1626" s="531" t="s">
        <v>882</v>
      </c>
      <c r="L1626" s="535"/>
      <c r="M1626" s="517" t="str">
        <f t="shared" si="869"/>
        <v>Y</v>
      </c>
      <c r="N1626" s="514">
        <f t="shared" ref="N1626:N1689" si="892">AN1626</f>
        <v>800.2</v>
      </c>
      <c r="O1626" s="514">
        <f t="shared" si="863"/>
        <v>0</v>
      </c>
      <c r="P1626" s="680">
        <f>'KB Duct Parts'!$AE$3</f>
        <v>0</v>
      </c>
      <c r="Q1626" s="681">
        <f t="shared" ref="Q1626:Q1689" si="893">IF(B1626&gt;0,N1626*(1-P1626),0)</f>
        <v>0</v>
      </c>
      <c r="R1626" s="682">
        <f t="shared" ref="R1626:R1689" si="894">B1626*Q1626</f>
        <v>0</v>
      </c>
      <c r="S1626" s="716">
        <f t="shared" ref="S1626:S1689" si="895">$Y$3904</f>
        <v>0.35</v>
      </c>
      <c r="T1626" s="679">
        <f t="shared" ref="T1626:T1689" si="896">ROUND(IF(B1626&gt;0,((N1626*(1-(1*S1626)))),0),2)</f>
        <v>0</v>
      </c>
      <c r="U1626" s="679">
        <f t="shared" ref="U1626:U1689" si="897">B1626*T1626</f>
        <v>0</v>
      </c>
      <c r="Y1626" s="120"/>
      <c r="AD1626" s="80"/>
      <c r="AE1626" s="75"/>
      <c r="AF1626" s="370"/>
      <c r="AG1626" s="375"/>
      <c r="AH1626" s="379"/>
      <c r="AI1626" s="383"/>
      <c r="AJ1626" s="388"/>
      <c r="AK1626" s="392"/>
      <c r="AL1626" s="388"/>
      <c r="AM1626" s="363">
        <f t="shared" si="888"/>
        <v>1</v>
      </c>
      <c r="AN1626" s="578">
        <v>800.2</v>
      </c>
      <c r="AO1626" s="78">
        <f t="shared" si="870"/>
        <v>0</v>
      </c>
      <c r="AP1626" s="78">
        <f t="shared" si="864"/>
        <v>0</v>
      </c>
      <c r="AQ1626" s="78">
        <f t="shared" si="865"/>
        <v>0</v>
      </c>
      <c r="AR1626" s="78">
        <f t="shared" si="866"/>
        <v>0</v>
      </c>
      <c r="AS1626" s="78">
        <f t="shared" si="867"/>
        <v>0</v>
      </c>
      <c r="AT1626" s="78">
        <f t="shared" si="868"/>
        <v>0</v>
      </c>
      <c r="AU1626" s="74" t="s">
        <v>717</v>
      </c>
      <c r="AV1626" s="115"/>
      <c r="AW1626" s="395"/>
      <c r="AX1626" s="395">
        <v>0</v>
      </c>
      <c r="AY1626" s="395">
        <v>0</v>
      </c>
      <c r="AZ1626" s="395">
        <v>0</v>
      </c>
      <c r="BA1626" s="395">
        <v>0</v>
      </c>
      <c r="BB1626" s="395">
        <v>0</v>
      </c>
      <c r="BC1626" s="395">
        <v>0</v>
      </c>
      <c r="BD1626" s="115"/>
      <c r="BE1626" s="115"/>
      <c r="BF1626" s="115"/>
      <c r="BG1626" s="115"/>
      <c r="BH1626" s="115"/>
      <c r="BI1626" s="115"/>
      <c r="BJ1626" s="115"/>
      <c r="BK1626" s="115"/>
      <c r="BQ1626" s="74" t="str">
        <f t="shared" si="871"/>
        <v xml:space="preserve"> </v>
      </c>
      <c r="BR1626" s="120" t="str">
        <f t="shared" si="872"/>
        <v xml:space="preserve"> </v>
      </c>
      <c r="BS1626" s="120" t="str">
        <f t="shared" si="873"/>
        <v xml:space="preserve"> </v>
      </c>
      <c r="BU1626" s="74" t="str">
        <f t="shared" si="874"/>
        <v xml:space="preserve"> </v>
      </c>
      <c r="BV1626" s="120" t="str">
        <f t="shared" si="875"/>
        <v xml:space="preserve"> </v>
      </c>
      <c r="BW1626" s="120" t="str">
        <f t="shared" si="876"/>
        <v xml:space="preserve">  </v>
      </c>
      <c r="BY1626" s="74" t="str">
        <f t="shared" si="877"/>
        <v xml:space="preserve"> </v>
      </c>
      <c r="BZ1626" s="120" t="str">
        <f t="shared" si="878"/>
        <v xml:space="preserve"> </v>
      </c>
      <c r="CA1626" s="120" t="str">
        <f t="shared" si="879"/>
        <v xml:space="preserve"> </v>
      </c>
      <c r="CC1626" s="115" t="str">
        <f t="shared" si="880"/>
        <v xml:space="preserve"> </v>
      </c>
      <c r="CD1626" s="120" t="str">
        <f t="shared" si="881"/>
        <v xml:space="preserve"> </v>
      </c>
      <c r="CE1626" s="417" t="str">
        <f t="shared" si="882"/>
        <v xml:space="preserve"> </v>
      </c>
      <c r="CF1626" s="115"/>
      <c r="CG1626" s="115" t="str">
        <f t="shared" si="883"/>
        <v xml:space="preserve"> </v>
      </c>
      <c r="CH1626" s="120" t="str">
        <f t="shared" si="884"/>
        <v xml:space="preserve"> </v>
      </c>
      <c r="CI1626" s="417" t="str">
        <f t="shared" si="885"/>
        <v xml:space="preserve"> </v>
      </c>
      <c r="CJ1626" s="115"/>
      <c r="CK1626" s="115" t="str">
        <f t="shared" si="886"/>
        <v xml:space="preserve"> </v>
      </c>
      <c r="CL1626" s="120" t="str">
        <f t="shared" si="887"/>
        <v xml:space="preserve"> </v>
      </c>
      <c r="CM1626" s="417" t="str">
        <f t="shared" si="889"/>
        <v xml:space="preserve"> </v>
      </c>
      <c r="IS1626" s="108">
        <v>595</v>
      </c>
    </row>
    <row r="1627" spans="2:253" s="74" customFormat="1" ht="17.100000000000001" hidden="1" customHeight="1" x14ac:dyDescent="0.25">
      <c r="B1627" s="524">
        <f>IF('KB Duct Parts'!$BL$14=2,'KB Duct Elbows'!AZ26,0)</f>
        <v>0</v>
      </c>
      <c r="C1627" s="538" t="s">
        <v>39</v>
      </c>
      <c r="D1627" s="506" t="str">
        <f t="shared" si="890"/>
        <v>12024.60L-SS</v>
      </c>
      <c r="E1627" s="524" t="s">
        <v>1338</v>
      </c>
      <c r="F1627" s="508" t="str">
        <f t="shared" si="891"/>
        <v xml:space="preserve"> </v>
      </c>
      <c r="G1627" s="537" t="s">
        <v>928</v>
      </c>
      <c r="H1627" s="524" t="s">
        <v>923</v>
      </c>
      <c r="I1627" s="1035"/>
      <c r="J1627" s="1036"/>
      <c r="K1627" s="531" t="s">
        <v>882</v>
      </c>
      <c r="L1627" s="535"/>
      <c r="M1627" s="517" t="str">
        <f t="shared" si="869"/>
        <v>Y</v>
      </c>
      <c r="N1627" s="514">
        <f t="shared" si="892"/>
        <v>917.1</v>
      </c>
      <c r="O1627" s="514">
        <f t="shared" si="863"/>
        <v>0</v>
      </c>
      <c r="P1627" s="680">
        <f>'KB Duct Parts'!$AE$3</f>
        <v>0</v>
      </c>
      <c r="Q1627" s="681">
        <f t="shared" si="893"/>
        <v>0</v>
      </c>
      <c r="R1627" s="682">
        <f t="shared" si="894"/>
        <v>0</v>
      </c>
      <c r="S1627" s="716">
        <f t="shared" si="895"/>
        <v>0.35</v>
      </c>
      <c r="T1627" s="679">
        <f t="shared" si="896"/>
        <v>0</v>
      </c>
      <c r="U1627" s="679">
        <f t="shared" si="897"/>
        <v>0</v>
      </c>
      <c r="Y1627" s="120"/>
      <c r="AD1627" s="80"/>
      <c r="AE1627" s="75"/>
      <c r="AF1627" s="370"/>
      <c r="AG1627" s="375"/>
      <c r="AH1627" s="379"/>
      <c r="AI1627" s="383"/>
      <c r="AJ1627" s="388"/>
      <c r="AK1627" s="392"/>
      <c r="AL1627" s="388"/>
      <c r="AM1627" s="363">
        <f t="shared" si="888"/>
        <v>1</v>
      </c>
      <c r="AN1627" s="578">
        <v>917.1</v>
      </c>
      <c r="AO1627" s="78">
        <f t="shared" si="870"/>
        <v>0</v>
      </c>
      <c r="AP1627" s="78">
        <f t="shared" si="864"/>
        <v>0</v>
      </c>
      <c r="AQ1627" s="78">
        <f t="shared" si="865"/>
        <v>0</v>
      </c>
      <c r="AR1627" s="78">
        <f t="shared" si="866"/>
        <v>0</v>
      </c>
      <c r="AS1627" s="78">
        <f t="shared" si="867"/>
        <v>0</v>
      </c>
      <c r="AT1627" s="78">
        <f t="shared" si="868"/>
        <v>0</v>
      </c>
      <c r="AU1627" s="74" t="s">
        <v>717</v>
      </c>
      <c r="AV1627" s="115"/>
      <c r="AW1627" s="395"/>
      <c r="AX1627" s="395">
        <v>0</v>
      </c>
      <c r="AY1627" s="395">
        <v>0</v>
      </c>
      <c r="AZ1627" s="395">
        <v>0</v>
      </c>
      <c r="BA1627" s="395">
        <v>0</v>
      </c>
      <c r="BB1627" s="395">
        <v>0</v>
      </c>
      <c r="BC1627" s="395">
        <v>0</v>
      </c>
      <c r="BD1627" s="115"/>
      <c r="BE1627" s="115"/>
      <c r="BF1627" s="115"/>
      <c r="BG1627" s="115"/>
      <c r="BH1627" s="115"/>
      <c r="BI1627" s="115"/>
      <c r="BJ1627" s="115"/>
      <c r="BK1627" s="115"/>
      <c r="BQ1627" s="74" t="str">
        <f t="shared" si="871"/>
        <v xml:space="preserve"> </v>
      </c>
      <c r="BR1627" s="120" t="str">
        <f t="shared" si="872"/>
        <v xml:space="preserve"> </v>
      </c>
      <c r="BS1627" s="120" t="str">
        <f t="shared" si="873"/>
        <v xml:space="preserve"> </v>
      </c>
      <c r="BU1627" s="74" t="str">
        <f t="shared" si="874"/>
        <v xml:space="preserve"> </v>
      </c>
      <c r="BV1627" s="120" t="str">
        <f t="shared" si="875"/>
        <v xml:space="preserve"> </v>
      </c>
      <c r="BW1627" s="120" t="str">
        <f t="shared" si="876"/>
        <v xml:space="preserve">  </v>
      </c>
      <c r="BY1627" s="74" t="str">
        <f t="shared" si="877"/>
        <v xml:space="preserve"> </v>
      </c>
      <c r="BZ1627" s="120" t="str">
        <f t="shared" si="878"/>
        <v xml:space="preserve"> </v>
      </c>
      <c r="CA1627" s="120" t="str">
        <f t="shared" si="879"/>
        <v xml:space="preserve"> </v>
      </c>
      <c r="CC1627" s="115" t="str">
        <f t="shared" si="880"/>
        <v xml:space="preserve"> </v>
      </c>
      <c r="CD1627" s="120" t="str">
        <f t="shared" si="881"/>
        <v xml:space="preserve"> </v>
      </c>
      <c r="CE1627" s="417" t="str">
        <f t="shared" si="882"/>
        <v xml:space="preserve"> </v>
      </c>
      <c r="CF1627" s="115"/>
      <c r="CG1627" s="115" t="str">
        <f t="shared" si="883"/>
        <v xml:space="preserve"> </v>
      </c>
      <c r="CH1627" s="120" t="str">
        <f t="shared" si="884"/>
        <v xml:space="preserve"> </v>
      </c>
      <c r="CI1627" s="417" t="str">
        <f t="shared" si="885"/>
        <v xml:space="preserve"> </v>
      </c>
      <c r="CJ1627" s="115"/>
      <c r="CK1627" s="115" t="str">
        <f t="shared" si="886"/>
        <v xml:space="preserve"> </v>
      </c>
      <c r="CL1627" s="120" t="str">
        <f t="shared" si="887"/>
        <v xml:space="preserve"> </v>
      </c>
      <c r="CM1627" s="417" t="str">
        <f t="shared" si="889"/>
        <v xml:space="preserve"> </v>
      </c>
      <c r="IS1627" s="108"/>
    </row>
    <row r="1628" spans="2:253" s="74" customFormat="1" ht="17.100000000000001" hidden="1" customHeight="1" x14ac:dyDescent="0.25">
      <c r="B1628" s="524">
        <f>IF('KB Duct Parts'!$BL$14=2,'KB Duct Elbows'!T7,0)</f>
        <v>0</v>
      </c>
      <c r="C1628" s="538" t="s">
        <v>592</v>
      </c>
      <c r="D1628" s="506" t="str">
        <f t="shared" si="890"/>
        <v>12403.45L-SS</v>
      </c>
      <c r="E1628" s="536" t="s">
        <v>483</v>
      </c>
      <c r="F1628" s="508" t="str">
        <f t="shared" si="891"/>
        <v xml:space="preserve"> </v>
      </c>
      <c r="G1628" s="537" t="s">
        <v>575</v>
      </c>
      <c r="H1628" s="524" t="s">
        <v>923</v>
      </c>
      <c r="I1628" s="1035"/>
      <c r="J1628" s="1036"/>
      <c r="K1628" s="531" t="s">
        <v>882</v>
      </c>
      <c r="L1628" s="535"/>
      <c r="M1628" s="517" t="str">
        <f t="shared" si="869"/>
        <v>Y</v>
      </c>
      <c r="N1628" s="514">
        <f t="shared" si="892"/>
        <v>89.4</v>
      </c>
      <c r="O1628" s="514">
        <f t="shared" si="863"/>
        <v>0</v>
      </c>
      <c r="P1628" s="680">
        <f>'KB Duct Parts'!$AE$3</f>
        <v>0</v>
      </c>
      <c r="Q1628" s="681">
        <f t="shared" si="893"/>
        <v>0</v>
      </c>
      <c r="R1628" s="682">
        <f t="shared" si="894"/>
        <v>0</v>
      </c>
      <c r="S1628" s="716">
        <f t="shared" si="895"/>
        <v>0.35</v>
      </c>
      <c r="T1628" s="679">
        <f t="shared" si="896"/>
        <v>0</v>
      </c>
      <c r="U1628" s="679">
        <f t="shared" si="897"/>
        <v>0</v>
      </c>
      <c r="Y1628" s="120"/>
      <c r="AD1628" s="80"/>
      <c r="AE1628" s="75"/>
      <c r="AF1628" s="370"/>
      <c r="AG1628" s="375"/>
      <c r="AH1628" s="379"/>
      <c r="AI1628" s="383"/>
      <c r="AJ1628" s="388"/>
      <c r="AK1628" s="392"/>
      <c r="AL1628" s="388"/>
      <c r="AM1628" s="363">
        <f t="shared" si="888"/>
        <v>1</v>
      </c>
      <c r="AN1628" s="578">
        <v>89.4</v>
      </c>
      <c r="AO1628" s="78">
        <f t="shared" si="870"/>
        <v>0</v>
      </c>
      <c r="AP1628" s="78">
        <f t="shared" si="864"/>
        <v>0</v>
      </c>
      <c r="AQ1628" s="78">
        <f t="shared" si="865"/>
        <v>0</v>
      </c>
      <c r="AR1628" s="78">
        <f t="shared" si="866"/>
        <v>0</v>
      </c>
      <c r="AS1628" s="78">
        <f t="shared" si="867"/>
        <v>0</v>
      </c>
      <c r="AT1628" s="78">
        <f t="shared" si="868"/>
        <v>0</v>
      </c>
      <c r="AU1628" s="74" t="s">
        <v>717</v>
      </c>
      <c r="AV1628" s="115"/>
      <c r="AW1628" s="395"/>
      <c r="AX1628" s="395">
        <v>0</v>
      </c>
      <c r="AY1628" s="395">
        <v>0</v>
      </c>
      <c r="AZ1628" s="395">
        <v>0</v>
      </c>
      <c r="BA1628" s="395">
        <v>0</v>
      </c>
      <c r="BB1628" s="395">
        <v>0</v>
      </c>
      <c r="BC1628" s="395">
        <v>0</v>
      </c>
      <c r="BD1628" s="115"/>
      <c r="BE1628" s="115"/>
      <c r="BF1628" s="115"/>
      <c r="BG1628" s="115"/>
      <c r="BH1628" s="115"/>
      <c r="BI1628" s="115"/>
      <c r="BJ1628" s="115"/>
      <c r="BK1628" s="115"/>
      <c r="BQ1628" s="74" t="str">
        <f t="shared" si="871"/>
        <v xml:space="preserve"> </v>
      </c>
      <c r="BR1628" s="120" t="str">
        <f t="shared" si="872"/>
        <v xml:space="preserve"> </v>
      </c>
      <c r="BS1628" s="120" t="str">
        <f t="shared" si="873"/>
        <v xml:space="preserve"> </v>
      </c>
      <c r="BU1628" s="74" t="str">
        <f t="shared" si="874"/>
        <v xml:space="preserve"> </v>
      </c>
      <c r="BV1628" s="120" t="str">
        <f t="shared" si="875"/>
        <v xml:space="preserve"> </v>
      </c>
      <c r="BW1628" s="120" t="str">
        <f t="shared" si="876"/>
        <v xml:space="preserve">  </v>
      </c>
      <c r="BY1628" s="74" t="str">
        <f t="shared" si="877"/>
        <v xml:space="preserve"> </v>
      </c>
      <c r="BZ1628" s="120" t="str">
        <f t="shared" si="878"/>
        <v xml:space="preserve"> </v>
      </c>
      <c r="CA1628" s="120" t="str">
        <f t="shared" si="879"/>
        <v xml:space="preserve"> </v>
      </c>
      <c r="CC1628" s="115" t="str">
        <f t="shared" si="880"/>
        <v xml:space="preserve"> </v>
      </c>
      <c r="CD1628" s="120" t="str">
        <f t="shared" si="881"/>
        <v xml:space="preserve"> </v>
      </c>
      <c r="CE1628" s="417" t="str">
        <f t="shared" si="882"/>
        <v xml:space="preserve"> </v>
      </c>
      <c r="CF1628" s="115"/>
      <c r="CG1628" s="115" t="str">
        <f t="shared" si="883"/>
        <v xml:space="preserve"> </v>
      </c>
      <c r="CH1628" s="120" t="str">
        <f t="shared" si="884"/>
        <v xml:space="preserve"> </v>
      </c>
      <c r="CI1628" s="417" t="str">
        <f t="shared" si="885"/>
        <v xml:space="preserve"> </v>
      </c>
      <c r="CJ1628" s="115"/>
      <c r="CK1628" s="115" t="str">
        <f t="shared" si="886"/>
        <v xml:space="preserve"> </v>
      </c>
      <c r="CL1628" s="120" t="str">
        <f t="shared" si="887"/>
        <v xml:space="preserve"> </v>
      </c>
      <c r="CM1628" s="417" t="str">
        <f t="shared" si="889"/>
        <v xml:space="preserve"> </v>
      </c>
      <c r="IS1628" s="108">
        <v>38.299999999999997</v>
      </c>
    </row>
    <row r="1629" spans="2:253" s="74" customFormat="1" ht="17.100000000000001" hidden="1" customHeight="1" x14ac:dyDescent="0.25">
      <c r="B1629" s="524">
        <f>IF('KB Duct Parts'!$BL$14=2,'KB Duct Elbows'!T8,0)</f>
        <v>0</v>
      </c>
      <c r="C1629" s="538" t="s">
        <v>589</v>
      </c>
      <c r="D1629" s="506" t="str">
        <f t="shared" si="890"/>
        <v>12404.45L-SS</v>
      </c>
      <c r="E1629" s="536" t="s">
        <v>861</v>
      </c>
      <c r="F1629" s="508" t="str">
        <f t="shared" si="891"/>
        <v xml:space="preserve"> </v>
      </c>
      <c r="G1629" s="537" t="s">
        <v>575</v>
      </c>
      <c r="H1629" s="524" t="s">
        <v>923</v>
      </c>
      <c r="I1629" s="1035"/>
      <c r="J1629" s="1036"/>
      <c r="K1629" s="531" t="s">
        <v>882</v>
      </c>
      <c r="L1629" s="535"/>
      <c r="M1629" s="517" t="str">
        <f t="shared" si="869"/>
        <v>Y</v>
      </c>
      <c r="N1629" s="514">
        <f t="shared" si="892"/>
        <v>138.80000000000001</v>
      </c>
      <c r="O1629" s="514">
        <f t="shared" si="863"/>
        <v>0</v>
      </c>
      <c r="P1629" s="680">
        <f>'KB Duct Parts'!$AE$3</f>
        <v>0</v>
      </c>
      <c r="Q1629" s="681">
        <f t="shared" si="893"/>
        <v>0</v>
      </c>
      <c r="R1629" s="682">
        <f t="shared" si="894"/>
        <v>0</v>
      </c>
      <c r="S1629" s="716">
        <f t="shared" si="895"/>
        <v>0.35</v>
      </c>
      <c r="T1629" s="679">
        <f t="shared" si="896"/>
        <v>0</v>
      </c>
      <c r="U1629" s="679">
        <f t="shared" si="897"/>
        <v>0</v>
      </c>
      <c r="Y1629" s="120"/>
      <c r="AD1629" s="80"/>
      <c r="AE1629" s="75"/>
      <c r="AF1629" s="370"/>
      <c r="AG1629" s="375"/>
      <c r="AH1629" s="379"/>
      <c r="AI1629" s="383"/>
      <c r="AJ1629" s="388"/>
      <c r="AK1629" s="392"/>
      <c r="AL1629" s="388"/>
      <c r="AM1629" s="363">
        <f t="shared" si="888"/>
        <v>1</v>
      </c>
      <c r="AN1629" s="578">
        <v>138.80000000000001</v>
      </c>
      <c r="AO1629" s="78">
        <f t="shared" si="870"/>
        <v>0</v>
      </c>
      <c r="AP1629" s="78">
        <f t="shared" si="864"/>
        <v>0</v>
      </c>
      <c r="AQ1629" s="78">
        <f t="shared" si="865"/>
        <v>0</v>
      </c>
      <c r="AR1629" s="78">
        <f t="shared" si="866"/>
        <v>0</v>
      </c>
      <c r="AS1629" s="78">
        <f t="shared" si="867"/>
        <v>0</v>
      </c>
      <c r="AT1629" s="78">
        <f t="shared" si="868"/>
        <v>0</v>
      </c>
      <c r="AU1629" s="74" t="s">
        <v>717</v>
      </c>
      <c r="AV1629" s="115"/>
      <c r="AW1629" s="395"/>
      <c r="AX1629" s="395">
        <v>0</v>
      </c>
      <c r="AY1629" s="395">
        <v>0</v>
      </c>
      <c r="AZ1629" s="395">
        <v>0</v>
      </c>
      <c r="BA1629" s="395">
        <v>0</v>
      </c>
      <c r="BB1629" s="395">
        <v>0</v>
      </c>
      <c r="BC1629" s="395">
        <v>0</v>
      </c>
      <c r="BD1629" s="115"/>
      <c r="BE1629" s="115"/>
      <c r="BF1629" s="115"/>
      <c r="BG1629" s="115"/>
      <c r="BH1629" s="115"/>
      <c r="BI1629" s="115"/>
      <c r="BJ1629" s="115"/>
      <c r="BK1629" s="115"/>
      <c r="BQ1629" s="74" t="str">
        <f t="shared" si="871"/>
        <v xml:space="preserve"> </v>
      </c>
      <c r="BR1629" s="120" t="str">
        <f t="shared" si="872"/>
        <v xml:space="preserve"> </v>
      </c>
      <c r="BS1629" s="120" t="str">
        <f t="shared" si="873"/>
        <v xml:space="preserve"> </v>
      </c>
      <c r="BU1629" s="74" t="str">
        <f t="shared" si="874"/>
        <v xml:space="preserve"> </v>
      </c>
      <c r="BV1629" s="120" t="str">
        <f t="shared" si="875"/>
        <v xml:space="preserve"> </v>
      </c>
      <c r="BW1629" s="120" t="str">
        <f t="shared" si="876"/>
        <v xml:space="preserve">  </v>
      </c>
      <c r="BY1629" s="74" t="str">
        <f t="shared" si="877"/>
        <v xml:space="preserve"> </v>
      </c>
      <c r="BZ1629" s="120" t="str">
        <f t="shared" si="878"/>
        <v xml:space="preserve"> </v>
      </c>
      <c r="CA1629" s="120" t="str">
        <f t="shared" si="879"/>
        <v xml:space="preserve"> </v>
      </c>
      <c r="CC1629" s="115" t="str">
        <f t="shared" si="880"/>
        <v xml:space="preserve"> </v>
      </c>
      <c r="CD1629" s="120" t="str">
        <f t="shared" si="881"/>
        <v xml:space="preserve"> </v>
      </c>
      <c r="CE1629" s="417" t="str">
        <f t="shared" si="882"/>
        <v xml:space="preserve"> </v>
      </c>
      <c r="CF1629" s="115"/>
      <c r="CG1629" s="115" t="str">
        <f t="shared" si="883"/>
        <v xml:space="preserve"> </v>
      </c>
      <c r="CH1629" s="120" t="str">
        <f t="shared" si="884"/>
        <v xml:space="preserve"> </v>
      </c>
      <c r="CI1629" s="417" t="str">
        <f t="shared" si="885"/>
        <v xml:space="preserve"> </v>
      </c>
      <c r="CJ1629" s="115"/>
      <c r="CK1629" s="115" t="str">
        <f t="shared" si="886"/>
        <v xml:space="preserve"> </v>
      </c>
      <c r="CL1629" s="120" t="str">
        <f t="shared" si="887"/>
        <v xml:space="preserve"> </v>
      </c>
      <c r="CM1629" s="417" t="str">
        <f t="shared" si="889"/>
        <v xml:space="preserve"> </v>
      </c>
      <c r="IS1629" s="108">
        <v>45.1</v>
      </c>
    </row>
    <row r="1630" spans="2:253" s="74" customFormat="1" ht="17.100000000000001" hidden="1" customHeight="1" x14ac:dyDescent="0.25">
      <c r="B1630" s="524">
        <f>IF('KB Duct Parts'!$BL$14=2,'KB Duct Elbows'!T9,0)</f>
        <v>0</v>
      </c>
      <c r="C1630" s="538" t="s">
        <v>590</v>
      </c>
      <c r="D1630" s="506" t="str">
        <f t="shared" si="890"/>
        <v>12405.45L-SS</v>
      </c>
      <c r="E1630" s="524" t="s">
        <v>862</v>
      </c>
      <c r="F1630" s="508" t="str">
        <f t="shared" si="891"/>
        <v xml:space="preserve"> </v>
      </c>
      <c r="G1630" s="537" t="s">
        <v>575</v>
      </c>
      <c r="H1630" s="524" t="s">
        <v>923</v>
      </c>
      <c r="I1630" s="1035"/>
      <c r="J1630" s="1036"/>
      <c r="K1630" s="531" t="s">
        <v>882</v>
      </c>
      <c r="L1630" s="535"/>
      <c r="M1630" s="517" t="str">
        <f t="shared" si="869"/>
        <v>Y</v>
      </c>
      <c r="N1630" s="514">
        <f t="shared" si="892"/>
        <v>250.1</v>
      </c>
      <c r="O1630" s="514">
        <f t="shared" si="863"/>
        <v>0</v>
      </c>
      <c r="P1630" s="680">
        <f>'KB Duct Parts'!$AE$3</f>
        <v>0</v>
      </c>
      <c r="Q1630" s="681">
        <f t="shared" si="893"/>
        <v>0</v>
      </c>
      <c r="R1630" s="682">
        <f t="shared" si="894"/>
        <v>0</v>
      </c>
      <c r="S1630" s="716">
        <f t="shared" si="895"/>
        <v>0.35</v>
      </c>
      <c r="T1630" s="679">
        <f t="shared" si="896"/>
        <v>0</v>
      </c>
      <c r="U1630" s="679">
        <f t="shared" si="897"/>
        <v>0</v>
      </c>
      <c r="Y1630" s="120"/>
      <c r="AD1630" s="80"/>
      <c r="AE1630" s="75"/>
      <c r="AF1630" s="370"/>
      <c r="AG1630" s="375"/>
      <c r="AH1630" s="379"/>
      <c r="AI1630" s="383"/>
      <c r="AJ1630" s="388"/>
      <c r="AK1630" s="392"/>
      <c r="AL1630" s="388"/>
      <c r="AM1630" s="363">
        <f t="shared" si="888"/>
        <v>1</v>
      </c>
      <c r="AN1630" s="578">
        <v>250.1</v>
      </c>
      <c r="AO1630" s="78">
        <f t="shared" si="870"/>
        <v>0</v>
      </c>
      <c r="AP1630" s="78">
        <f t="shared" si="864"/>
        <v>0</v>
      </c>
      <c r="AQ1630" s="78">
        <f t="shared" si="865"/>
        <v>0</v>
      </c>
      <c r="AR1630" s="78">
        <f t="shared" si="866"/>
        <v>0</v>
      </c>
      <c r="AS1630" s="78">
        <f t="shared" si="867"/>
        <v>0</v>
      </c>
      <c r="AT1630" s="78">
        <f t="shared" si="868"/>
        <v>0</v>
      </c>
      <c r="AU1630" s="74" t="s">
        <v>717</v>
      </c>
      <c r="AV1630" s="115"/>
      <c r="AW1630" s="395"/>
      <c r="AX1630" s="395">
        <v>0</v>
      </c>
      <c r="AY1630" s="395">
        <v>0</v>
      </c>
      <c r="AZ1630" s="395">
        <v>0</v>
      </c>
      <c r="BA1630" s="395">
        <v>0</v>
      </c>
      <c r="BB1630" s="395">
        <v>0</v>
      </c>
      <c r="BC1630" s="395">
        <v>0</v>
      </c>
      <c r="BD1630" s="115"/>
      <c r="BE1630" s="115"/>
      <c r="BF1630" s="115"/>
      <c r="BG1630" s="115"/>
      <c r="BH1630" s="115"/>
      <c r="BI1630" s="115"/>
      <c r="BJ1630" s="115"/>
      <c r="BK1630" s="115"/>
      <c r="BQ1630" s="74" t="str">
        <f t="shared" si="871"/>
        <v xml:space="preserve"> </v>
      </c>
      <c r="BR1630" s="120" t="str">
        <f t="shared" si="872"/>
        <v xml:space="preserve"> </v>
      </c>
      <c r="BS1630" s="120" t="str">
        <f t="shared" si="873"/>
        <v xml:space="preserve"> </v>
      </c>
      <c r="BU1630" s="74" t="str">
        <f t="shared" si="874"/>
        <v xml:space="preserve"> </v>
      </c>
      <c r="BV1630" s="120" t="str">
        <f t="shared" si="875"/>
        <v xml:space="preserve"> </v>
      </c>
      <c r="BW1630" s="120" t="str">
        <f t="shared" si="876"/>
        <v xml:space="preserve">  </v>
      </c>
      <c r="BY1630" s="74" t="str">
        <f t="shared" si="877"/>
        <v xml:space="preserve"> </v>
      </c>
      <c r="BZ1630" s="120" t="str">
        <f t="shared" si="878"/>
        <v xml:space="preserve"> </v>
      </c>
      <c r="CA1630" s="120" t="str">
        <f t="shared" si="879"/>
        <v xml:space="preserve"> </v>
      </c>
      <c r="CC1630" s="115" t="str">
        <f t="shared" si="880"/>
        <v xml:space="preserve"> </v>
      </c>
      <c r="CD1630" s="120" t="str">
        <f t="shared" si="881"/>
        <v xml:space="preserve"> </v>
      </c>
      <c r="CE1630" s="417" t="str">
        <f t="shared" si="882"/>
        <v xml:space="preserve"> </v>
      </c>
      <c r="CF1630" s="115"/>
      <c r="CG1630" s="115" t="str">
        <f t="shared" si="883"/>
        <v xml:space="preserve"> </v>
      </c>
      <c r="CH1630" s="120" t="str">
        <f t="shared" si="884"/>
        <v xml:space="preserve"> </v>
      </c>
      <c r="CI1630" s="417" t="str">
        <f t="shared" si="885"/>
        <v xml:space="preserve"> </v>
      </c>
      <c r="CJ1630" s="115"/>
      <c r="CK1630" s="115" t="str">
        <f t="shared" si="886"/>
        <v xml:space="preserve"> </v>
      </c>
      <c r="CL1630" s="120" t="str">
        <f t="shared" si="887"/>
        <v xml:space="preserve"> </v>
      </c>
      <c r="CM1630" s="417" t="str">
        <f t="shared" si="889"/>
        <v xml:space="preserve"> </v>
      </c>
      <c r="IS1630" s="108">
        <v>82.7</v>
      </c>
    </row>
    <row r="1631" spans="2:253" s="74" customFormat="1" ht="17.100000000000001" hidden="1" customHeight="1" x14ac:dyDescent="0.25">
      <c r="B1631" s="524">
        <f>IF('KB Duct Parts'!$BL$14=2,'KB Duct Elbows'!T10,0)</f>
        <v>0</v>
      </c>
      <c r="C1631" s="538" t="s">
        <v>591</v>
      </c>
      <c r="D1631" s="506" t="str">
        <f t="shared" si="890"/>
        <v>12406.45L-SS</v>
      </c>
      <c r="E1631" s="524" t="s">
        <v>863</v>
      </c>
      <c r="F1631" s="508" t="str">
        <f t="shared" si="891"/>
        <v xml:space="preserve"> </v>
      </c>
      <c r="G1631" s="537" t="s">
        <v>575</v>
      </c>
      <c r="H1631" s="524" t="s">
        <v>923</v>
      </c>
      <c r="I1631" s="1035"/>
      <c r="J1631" s="1036"/>
      <c r="K1631" s="531" t="s">
        <v>882</v>
      </c>
      <c r="L1631" s="535"/>
      <c r="M1631" s="517" t="str">
        <f t="shared" si="869"/>
        <v>Y</v>
      </c>
      <c r="N1631" s="514">
        <f t="shared" si="892"/>
        <v>284.8</v>
      </c>
      <c r="O1631" s="514">
        <f t="shared" si="863"/>
        <v>0</v>
      </c>
      <c r="P1631" s="680">
        <f>'KB Duct Parts'!$AE$3</f>
        <v>0</v>
      </c>
      <c r="Q1631" s="681">
        <f t="shared" si="893"/>
        <v>0</v>
      </c>
      <c r="R1631" s="682">
        <f t="shared" si="894"/>
        <v>0</v>
      </c>
      <c r="S1631" s="716">
        <f t="shared" si="895"/>
        <v>0.35</v>
      </c>
      <c r="T1631" s="679">
        <f t="shared" si="896"/>
        <v>0</v>
      </c>
      <c r="U1631" s="679">
        <f t="shared" si="897"/>
        <v>0</v>
      </c>
      <c r="Y1631" s="120"/>
      <c r="AD1631" s="80"/>
      <c r="AE1631" s="75"/>
      <c r="AF1631" s="370"/>
      <c r="AG1631" s="375"/>
      <c r="AH1631" s="379"/>
      <c r="AI1631" s="383"/>
      <c r="AJ1631" s="388"/>
      <c r="AK1631" s="392"/>
      <c r="AL1631" s="388"/>
      <c r="AM1631" s="363">
        <f t="shared" si="888"/>
        <v>1</v>
      </c>
      <c r="AN1631" s="578">
        <v>284.8</v>
      </c>
      <c r="AO1631" s="78">
        <f t="shared" si="870"/>
        <v>0</v>
      </c>
      <c r="AP1631" s="78">
        <f t="shared" si="864"/>
        <v>0</v>
      </c>
      <c r="AQ1631" s="78">
        <f t="shared" si="865"/>
        <v>0</v>
      </c>
      <c r="AR1631" s="78">
        <f t="shared" si="866"/>
        <v>0</v>
      </c>
      <c r="AS1631" s="78">
        <f t="shared" si="867"/>
        <v>0</v>
      </c>
      <c r="AT1631" s="78">
        <f t="shared" si="868"/>
        <v>0</v>
      </c>
      <c r="AU1631" s="74" t="s">
        <v>717</v>
      </c>
      <c r="AV1631" s="115"/>
      <c r="AW1631" s="395"/>
      <c r="AX1631" s="395">
        <v>0</v>
      </c>
      <c r="AY1631" s="395">
        <v>0</v>
      </c>
      <c r="AZ1631" s="395">
        <v>0</v>
      </c>
      <c r="BA1631" s="395">
        <v>0</v>
      </c>
      <c r="BB1631" s="395">
        <v>0</v>
      </c>
      <c r="BC1631" s="395">
        <v>0</v>
      </c>
      <c r="BD1631" s="115"/>
      <c r="BE1631" s="115"/>
      <c r="BF1631" s="115"/>
      <c r="BG1631" s="115"/>
      <c r="BH1631" s="115"/>
      <c r="BI1631" s="115"/>
      <c r="BJ1631" s="115"/>
      <c r="BK1631" s="115"/>
      <c r="BQ1631" s="74" t="str">
        <f t="shared" si="871"/>
        <v xml:space="preserve"> </v>
      </c>
      <c r="BR1631" s="120" t="str">
        <f t="shared" si="872"/>
        <v xml:space="preserve"> </v>
      </c>
      <c r="BS1631" s="120" t="str">
        <f t="shared" si="873"/>
        <v xml:space="preserve"> </v>
      </c>
      <c r="BU1631" s="74" t="str">
        <f t="shared" si="874"/>
        <v xml:space="preserve"> </v>
      </c>
      <c r="BV1631" s="120" t="str">
        <f t="shared" si="875"/>
        <v xml:space="preserve"> </v>
      </c>
      <c r="BW1631" s="120" t="str">
        <f t="shared" si="876"/>
        <v xml:space="preserve">  </v>
      </c>
      <c r="BY1631" s="74" t="str">
        <f t="shared" si="877"/>
        <v xml:space="preserve"> </v>
      </c>
      <c r="BZ1631" s="120" t="str">
        <f t="shared" si="878"/>
        <v xml:space="preserve"> </v>
      </c>
      <c r="CA1631" s="120" t="str">
        <f t="shared" si="879"/>
        <v xml:space="preserve"> </v>
      </c>
      <c r="CC1631" s="115" t="str">
        <f t="shared" si="880"/>
        <v xml:space="preserve"> </v>
      </c>
      <c r="CD1631" s="120" t="str">
        <f t="shared" si="881"/>
        <v xml:space="preserve"> </v>
      </c>
      <c r="CE1631" s="417" t="str">
        <f t="shared" si="882"/>
        <v xml:space="preserve"> </v>
      </c>
      <c r="CF1631" s="115"/>
      <c r="CG1631" s="115" t="str">
        <f t="shared" si="883"/>
        <v xml:space="preserve"> </v>
      </c>
      <c r="CH1631" s="120" t="str">
        <f t="shared" si="884"/>
        <v xml:space="preserve"> </v>
      </c>
      <c r="CI1631" s="417" t="str">
        <f t="shared" si="885"/>
        <v xml:space="preserve"> </v>
      </c>
      <c r="CJ1631" s="115"/>
      <c r="CK1631" s="115" t="str">
        <f t="shared" si="886"/>
        <v xml:space="preserve"> </v>
      </c>
      <c r="CL1631" s="120" t="str">
        <f t="shared" si="887"/>
        <v xml:space="preserve"> </v>
      </c>
      <c r="CM1631" s="417" t="str">
        <f t="shared" si="889"/>
        <v xml:space="preserve"> </v>
      </c>
      <c r="IS1631" s="108">
        <v>172</v>
      </c>
    </row>
    <row r="1632" spans="2:253" s="74" customFormat="1" ht="17.100000000000001" hidden="1" customHeight="1" x14ac:dyDescent="0.25">
      <c r="B1632" s="524">
        <f>IF('KB Duct Parts'!$BL$14=2,'KB Duct Elbows'!T12,0)</f>
        <v>0</v>
      </c>
      <c r="C1632" s="538" t="s">
        <v>676</v>
      </c>
      <c r="D1632" s="506" t="str">
        <f t="shared" si="890"/>
        <v>12408.45L-SS</v>
      </c>
      <c r="E1632" s="524" t="s">
        <v>865</v>
      </c>
      <c r="F1632" s="508" t="str">
        <f t="shared" si="891"/>
        <v xml:space="preserve"> </v>
      </c>
      <c r="G1632" s="537" t="s">
        <v>575</v>
      </c>
      <c r="H1632" s="524" t="s">
        <v>923</v>
      </c>
      <c r="I1632" s="1035"/>
      <c r="J1632" s="1036"/>
      <c r="K1632" s="531" t="s">
        <v>882</v>
      </c>
      <c r="L1632" s="535"/>
      <c r="M1632" s="517" t="str">
        <f t="shared" si="869"/>
        <v>Y</v>
      </c>
      <c r="N1632" s="514">
        <f t="shared" si="892"/>
        <v>540.5</v>
      </c>
      <c r="O1632" s="514">
        <f t="shared" si="863"/>
        <v>0</v>
      </c>
      <c r="P1632" s="680">
        <f>'KB Duct Parts'!$AE$3</f>
        <v>0</v>
      </c>
      <c r="Q1632" s="681">
        <f t="shared" si="893"/>
        <v>0</v>
      </c>
      <c r="R1632" s="682">
        <f t="shared" si="894"/>
        <v>0</v>
      </c>
      <c r="S1632" s="716">
        <f t="shared" si="895"/>
        <v>0.35</v>
      </c>
      <c r="T1632" s="679">
        <f t="shared" si="896"/>
        <v>0</v>
      </c>
      <c r="U1632" s="679">
        <f t="shared" si="897"/>
        <v>0</v>
      </c>
      <c r="Y1632" s="120"/>
      <c r="AD1632" s="80"/>
      <c r="AE1632" s="75"/>
      <c r="AF1632" s="370"/>
      <c r="AG1632" s="375"/>
      <c r="AH1632" s="379"/>
      <c r="AI1632" s="383"/>
      <c r="AJ1632" s="388"/>
      <c r="AK1632" s="392"/>
      <c r="AL1632" s="388"/>
      <c r="AM1632" s="363">
        <f t="shared" si="888"/>
        <v>1</v>
      </c>
      <c r="AN1632" s="578">
        <v>540.5</v>
      </c>
      <c r="AO1632" s="78">
        <f t="shared" si="870"/>
        <v>0</v>
      </c>
      <c r="AP1632" s="78">
        <f t="shared" si="864"/>
        <v>0</v>
      </c>
      <c r="AQ1632" s="78">
        <f t="shared" si="865"/>
        <v>0</v>
      </c>
      <c r="AR1632" s="78">
        <f t="shared" si="866"/>
        <v>0</v>
      </c>
      <c r="AS1632" s="78">
        <f t="shared" si="867"/>
        <v>0</v>
      </c>
      <c r="AT1632" s="78">
        <f t="shared" si="868"/>
        <v>0</v>
      </c>
      <c r="AU1632" s="74" t="s">
        <v>717</v>
      </c>
      <c r="AV1632" s="115"/>
      <c r="AW1632" s="395"/>
      <c r="AX1632" s="395">
        <v>0</v>
      </c>
      <c r="AY1632" s="395">
        <v>0</v>
      </c>
      <c r="AZ1632" s="395">
        <v>0</v>
      </c>
      <c r="BA1632" s="395">
        <v>0</v>
      </c>
      <c r="BB1632" s="395">
        <v>0</v>
      </c>
      <c r="BC1632" s="395">
        <v>0</v>
      </c>
      <c r="BD1632" s="115"/>
      <c r="BE1632" s="115"/>
      <c r="BF1632" s="115"/>
      <c r="BG1632" s="115"/>
      <c r="BH1632" s="115"/>
      <c r="BI1632" s="115"/>
      <c r="BJ1632" s="115"/>
      <c r="BK1632" s="115"/>
      <c r="BQ1632" s="74" t="str">
        <f t="shared" si="871"/>
        <v xml:space="preserve"> </v>
      </c>
      <c r="BR1632" s="120" t="str">
        <f t="shared" si="872"/>
        <v xml:space="preserve"> </v>
      </c>
      <c r="BS1632" s="120" t="str">
        <f t="shared" si="873"/>
        <v xml:space="preserve"> </v>
      </c>
      <c r="BU1632" s="74" t="str">
        <f t="shared" si="874"/>
        <v xml:space="preserve"> </v>
      </c>
      <c r="BV1632" s="120" t="str">
        <f t="shared" si="875"/>
        <v xml:space="preserve"> </v>
      </c>
      <c r="BW1632" s="120" t="str">
        <f t="shared" si="876"/>
        <v xml:space="preserve">  </v>
      </c>
      <c r="BY1632" s="74" t="str">
        <f t="shared" si="877"/>
        <v xml:space="preserve"> </v>
      </c>
      <c r="BZ1632" s="120" t="str">
        <f t="shared" si="878"/>
        <v xml:space="preserve"> </v>
      </c>
      <c r="CA1632" s="120" t="str">
        <f t="shared" si="879"/>
        <v xml:space="preserve"> </v>
      </c>
      <c r="CC1632" s="115" t="str">
        <f t="shared" si="880"/>
        <v xml:space="preserve"> </v>
      </c>
      <c r="CD1632" s="120" t="str">
        <f t="shared" si="881"/>
        <v xml:space="preserve"> </v>
      </c>
      <c r="CE1632" s="417" t="str">
        <f t="shared" si="882"/>
        <v xml:space="preserve"> </v>
      </c>
      <c r="CF1632" s="115"/>
      <c r="CG1632" s="115" t="str">
        <f t="shared" si="883"/>
        <v xml:space="preserve"> </v>
      </c>
      <c r="CH1632" s="120" t="str">
        <f t="shared" si="884"/>
        <v xml:space="preserve"> </v>
      </c>
      <c r="CI1632" s="417" t="str">
        <f t="shared" si="885"/>
        <v xml:space="preserve"> </v>
      </c>
      <c r="CJ1632" s="115"/>
      <c r="CK1632" s="115" t="str">
        <f t="shared" si="886"/>
        <v xml:space="preserve"> </v>
      </c>
      <c r="CL1632" s="120" t="str">
        <f t="shared" si="887"/>
        <v xml:space="preserve"> </v>
      </c>
      <c r="CM1632" s="417" t="str">
        <f t="shared" si="889"/>
        <v xml:space="preserve"> </v>
      </c>
      <c r="IS1632" s="108">
        <v>172</v>
      </c>
    </row>
    <row r="1633" spans="2:253" s="74" customFormat="1" ht="17.100000000000001" hidden="1" customHeight="1" x14ac:dyDescent="0.25">
      <c r="B1633" s="524">
        <f>IF('KB Duct Parts'!$BL$14=2,'KB Duct Elbows'!BA11,0)</f>
        <v>0</v>
      </c>
      <c r="C1633" s="538" t="s">
        <v>1061</v>
      </c>
      <c r="D1633" s="506" t="str">
        <f t="shared" si="890"/>
        <v>12007.45L-SS</v>
      </c>
      <c r="E1633" s="524" t="s">
        <v>864</v>
      </c>
      <c r="F1633" s="508" t="str">
        <f t="shared" si="891"/>
        <v xml:space="preserve"> </v>
      </c>
      <c r="G1633" s="537" t="s">
        <v>929</v>
      </c>
      <c r="H1633" s="524" t="s">
        <v>923</v>
      </c>
      <c r="I1633" s="1035"/>
      <c r="J1633" s="1036"/>
      <c r="K1633" s="531" t="s">
        <v>882</v>
      </c>
      <c r="L1633" s="535"/>
      <c r="M1633" s="517" t="str">
        <f t="shared" si="869"/>
        <v>Y</v>
      </c>
      <c r="N1633" s="514">
        <f t="shared" si="892"/>
        <v>240.8</v>
      </c>
      <c r="O1633" s="514">
        <f t="shared" ref="O1633:O1696" si="898">IF(B1633&gt;0,N1633*B1633,0)</f>
        <v>0</v>
      </c>
      <c r="P1633" s="680">
        <f>'KB Duct Parts'!$AE$3</f>
        <v>0</v>
      </c>
      <c r="Q1633" s="681">
        <f t="shared" si="893"/>
        <v>0</v>
      </c>
      <c r="R1633" s="682">
        <f t="shared" si="894"/>
        <v>0</v>
      </c>
      <c r="S1633" s="716">
        <f t="shared" si="895"/>
        <v>0.35</v>
      </c>
      <c r="T1633" s="679">
        <f t="shared" si="896"/>
        <v>0</v>
      </c>
      <c r="U1633" s="679">
        <f t="shared" si="897"/>
        <v>0</v>
      </c>
      <c r="Y1633" s="120"/>
      <c r="AD1633" s="80"/>
      <c r="AE1633" s="75"/>
      <c r="AF1633" s="370"/>
      <c r="AG1633" s="375"/>
      <c r="AH1633" s="379"/>
      <c r="AI1633" s="383"/>
      <c r="AJ1633" s="388"/>
      <c r="AK1633" s="392"/>
      <c r="AL1633" s="388"/>
      <c r="AM1633" s="363">
        <f t="shared" si="888"/>
        <v>1</v>
      </c>
      <c r="AN1633" s="578">
        <v>240.8</v>
      </c>
      <c r="AO1633" s="78">
        <f t="shared" si="870"/>
        <v>0</v>
      </c>
      <c r="AP1633" s="78">
        <f t="shared" ref="AP1633:AP1696" si="899">$AN1633*AY1633</f>
        <v>0</v>
      </c>
      <c r="AQ1633" s="78">
        <f t="shared" ref="AQ1633:AQ1696" si="900">$AN1633*AZ1633</f>
        <v>0</v>
      </c>
      <c r="AR1633" s="78">
        <f t="shared" ref="AR1633:AR1696" si="901">$AN1633*BA1633</f>
        <v>0</v>
      </c>
      <c r="AS1633" s="78">
        <f t="shared" ref="AS1633:AS1696" si="902">$AN1633*BB1633</f>
        <v>0</v>
      </c>
      <c r="AT1633" s="78">
        <f t="shared" ref="AT1633:AT1696" si="903">$AN1633*BC1633</f>
        <v>0</v>
      </c>
      <c r="AU1633" s="74" t="s">
        <v>717</v>
      </c>
      <c r="AV1633" s="115"/>
      <c r="AW1633" s="395"/>
      <c r="AX1633" s="395">
        <v>0</v>
      </c>
      <c r="AY1633" s="395">
        <v>0</v>
      </c>
      <c r="AZ1633" s="395">
        <v>0</v>
      </c>
      <c r="BA1633" s="395">
        <v>0</v>
      </c>
      <c r="BB1633" s="395">
        <v>0</v>
      </c>
      <c r="BC1633" s="395">
        <v>0</v>
      </c>
      <c r="BD1633" s="115"/>
      <c r="BE1633" s="115"/>
      <c r="BF1633" s="115"/>
      <c r="BG1633" s="115"/>
      <c r="BH1633" s="115"/>
      <c r="BI1633" s="115"/>
      <c r="BJ1633" s="115"/>
      <c r="BK1633" s="115"/>
      <c r="BQ1633" s="74" t="str">
        <f t="shared" si="871"/>
        <v xml:space="preserve"> </v>
      </c>
      <c r="BR1633" s="120" t="str">
        <f t="shared" si="872"/>
        <v xml:space="preserve"> </v>
      </c>
      <c r="BS1633" s="120" t="str">
        <f t="shared" si="873"/>
        <v xml:space="preserve"> </v>
      </c>
      <c r="BU1633" s="74" t="str">
        <f t="shared" si="874"/>
        <v xml:space="preserve"> </v>
      </c>
      <c r="BV1633" s="120" t="str">
        <f t="shared" si="875"/>
        <v xml:space="preserve"> </v>
      </c>
      <c r="BW1633" s="120" t="str">
        <f t="shared" si="876"/>
        <v xml:space="preserve">  </v>
      </c>
      <c r="BY1633" s="74" t="str">
        <f t="shared" si="877"/>
        <v xml:space="preserve"> </v>
      </c>
      <c r="BZ1633" s="120" t="str">
        <f t="shared" si="878"/>
        <v xml:space="preserve"> </v>
      </c>
      <c r="CA1633" s="120" t="str">
        <f t="shared" si="879"/>
        <v xml:space="preserve"> </v>
      </c>
      <c r="CC1633" s="115" t="str">
        <f t="shared" si="880"/>
        <v xml:space="preserve"> </v>
      </c>
      <c r="CD1633" s="120" t="str">
        <f t="shared" si="881"/>
        <v xml:space="preserve"> </v>
      </c>
      <c r="CE1633" s="417" t="str">
        <f t="shared" si="882"/>
        <v xml:space="preserve"> </v>
      </c>
      <c r="CF1633" s="115"/>
      <c r="CG1633" s="115" t="str">
        <f t="shared" si="883"/>
        <v xml:space="preserve"> </v>
      </c>
      <c r="CH1633" s="120" t="str">
        <f t="shared" si="884"/>
        <v xml:space="preserve"> </v>
      </c>
      <c r="CI1633" s="417" t="str">
        <f t="shared" si="885"/>
        <v xml:space="preserve"> </v>
      </c>
      <c r="CJ1633" s="115"/>
      <c r="CK1633" s="115" t="str">
        <f t="shared" si="886"/>
        <v xml:space="preserve"> </v>
      </c>
      <c r="CL1633" s="120" t="str">
        <f t="shared" si="887"/>
        <v xml:space="preserve"> </v>
      </c>
      <c r="CM1633" s="417" t="str">
        <f t="shared" si="889"/>
        <v xml:space="preserve"> </v>
      </c>
      <c r="IS1633" s="108">
        <v>179</v>
      </c>
    </row>
    <row r="1634" spans="2:253" s="74" customFormat="1" ht="17.100000000000001" hidden="1" customHeight="1" x14ac:dyDescent="0.25">
      <c r="B1634" s="524">
        <f>IF('KB Duct Parts'!$BL$14=2,'KB Duct Elbows'!BA12,0)</f>
        <v>0</v>
      </c>
      <c r="C1634" s="538" t="s">
        <v>1100</v>
      </c>
      <c r="D1634" s="506" t="str">
        <f t="shared" si="890"/>
        <v>12008.45L-SS</v>
      </c>
      <c r="E1634" s="524" t="s">
        <v>865</v>
      </c>
      <c r="F1634" s="508" t="str">
        <f t="shared" si="891"/>
        <v xml:space="preserve"> </v>
      </c>
      <c r="G1634" s="537" t="s">
        <v>929</v>
      </c>
      <c r="H1634" s="524" t="s">
        <v>923</v>
      </c>
      <c r="I1634" s="1035"/>
      <c r="J1634" s="1036"/>
      <c r="K1634" s="531" t="s">
        <v>882</v>
      </c>
      <c r="L1634" s="535"/>
      <c r="M1634" s="517" t="str">
        <f t="shared" ref="M1634:M1669" si="904">IF(AM1634=1,"Y",IF(AM1634&gt;1,"NR"," "))</f>
        <v>Y</v>
      </c>
      <c r="N1634" s="514">
        <f t="shared" si="892"/>
        <v>240.8</v>
      </c>
      <c r="O1634" s="514">
        <f t="shared" si="898"/>
        <v>0</v>
      </c>
      <c r="P1634" s="680">
        <f>'KB Duct Parts'!$AE$3</f>
        <v>0</v>
      </c>
      <c r="Q1634" s="681">
        <f t="shared" si="893"/>
        <v>0</v>
      </c>
      <c r="R1634" s="682">
        <f t="shared" si="894"/>
        <v>0</v>
      </c>
      <c r="S1634" s="716">
        <f t="shared" si="895"/>
        <v>0.35</v>
      </c>
      <c r="T1634" s="679">
        <f t="shared" si="896"/>
        <v>0</v>
      </c>
      <c r="U1634" s="679">
        <f t="shared" si="897"/>
        <v>0</v>
      </c>
      <c r="Y1634" s="120"/>
      <c r="AD1634" s="80"/>
      <c r="AE1634" s="76"/>
      <c r="AF1634" s="370"/>
      <c r="AG1634" s="375"/>
      <c r="AH1634" s="379"/>
      <c r="AI1634" s="383"/>
      <c r="AJ1634" s="388"/>
      <c r="AK1634" s="392"/>
      <c r="AL1634" s="388"/>
      <c r="AM1634" s="363">
        <f t="shared" si="888"/>
        <v>1</v>
      </c>
      <c r="AN1634" s="578">
        <v>240.8</v>
      </c>
      <c r="AO1634" s="78">
        <f t="shared" ref="AO1634:AO1697" si="905">$AN1634*AX1634</f>
        <v>0</v>
      </c>
      <c r="AP1634" s="78">
        <f t="shared" si="899"/>
        <v>0</v>
      </c>
      <c r="AQ1634" s="78">
        <f t="shared" si="900"/>
        <v>0</v>
      </c>
      <c r="AR1634" s="78">
        <f t="shared" si="901"/>
        <v>0</v>
      </c>
      <c r="AS1634" s="78">
        <f t="shared" si="902"/>
        <v>0</v>
      </c>
      <c r="AT1634" s="78">
        <f t="shared" si="903"/>
        <v>0</v>
      </c>
      <c r="AU1634" s="74" t="s">
        <v>717</v>
      </c>
      <c r="AV1634" s="115"/>
      <c r="AW1634" s="395"/>
      <c r="AX1634" s="395">
        <v>0</v>
      </c>
      <c r="AY1634" s="395">
        <v>0</v>
      </c>
      <c r="AZ1634" s="395">
        <v>0</v>
      </c>
      <c r="BA1634" s="395">
        <v>0</v>
      </c>
      <c r="BB1634" s="395">
        <v>0</v>
      </c>
      <c r="BC1634" s="395">
        <v>0</v>
      </c>
      <c r="BD1634" s="115"/>
      <c r="BE1634" s="115"/>
      <c r="BF1634" s="115"/>
      <c r="BG1634" s="115"/>
      <c r="BH1634" s="115"/>
      <c r="BI1634" s="115"/>
      <c r="BJ1634" s="115"/>
      <c r="BK1634" s="115"/>
      <c r="BQ1634" s="74" t="str">
        <f t="shared" ref="BQ1634:BQ1697" si="906">IF(AO1634&gt;0,D1634&amp;"-("&amp; AG1634&amp;")"," ")</f>
        <v xml:space="preserve"> </v>
      </c>
      <c r="BR1634" s="120" t="str">
        <f t="shared" ref="BR1634:BR1697" si="907">IF(AO1634&gt;0,$G1634," ")</f>
        <v xml:space="preserve"> </v>
      </c>
      <c r="BS1634" s="120" t="str">
        <f t="shared" ref="BS1634:BS1697" si="908">IF(AO1634&gt;0,AO1634," ")</f>
        <v xml:space="preserve"> </v>
      </c>
      <c r="BU1634" s="74" t="str">
        <f t="shared" ref="BU1634:BU1697" si="909">IF(AP1634&gt;0,D1634&amp;"-("&amp;AH1634&amp;")"," ")</f>
        <v xml:space="preserve"> </v>
      </c>
      <c r="BV1634" s="120" t="str">
        <f t="shared" ref="BV1634:BV1697" si="910">IF(AP1634&gt;0,$G1634," ")</f>
        <v xml:space="preserve"> </v>
      </c>
      <c r="BW1634" s="120" t="str">
        <f t="shared" ref="BW1634:BW1697" si="911">IF(AP1634&gt;0,AP1634,"  ")</f>
        <v xml:space="preserve">  </v>
      </c>
      <c r="BY1634" s="74" t="str">
        <f t="shared" ref="BY1634:BY1697" si="912">IF(AQ1634&gt;0,D1634&amp;"-("&amp;AI1634&amp;")"," ")</f>
        <v xml:space="preserve"> </v>
      </c>
      <c r="BZ1634" s="120" t="str">
        <f t="shared" ref="BZ1634:BZ1697" si="913">IF(AQ1634&gt;0,$G1634," ")</f>
        <v xml:space="preserve"> </v>
      </c>
      <c r="CA1634" s="120" t="str">
        <f t="shared" ref="CA1634:CA1697" si="914">IF(AQ1634&gt;0,AQ1634," ")</f>
        <v xml:space="preserve"> </v>
      </c>
      <c r="CC1634" s="115" t="str">
        <f t="shared" ref="CC1634:CC1697" si="915">IF(AR1634&gt;0,D1634&amp;"-("&amp;AJ1634&amp;")"," ")</f>
        <v xml:space="preserve"> </v>
      </c>
      <c r="CD1634" s="120" t="str">
        <f t="shared" ref="CD1634:CD1697" si="916">IF(AR1634&gt;0,$G1634," ")</f>
        <v xml:space="preserve"> </v>
      </c>
      <c r="CE1634" s="417" t="str">
        <f t="shared" ref="CE1634:CE1697" si="917">IF(AR1634&gt;0,AR1634," ")</f>
        <v xml:space="preserve"> </v>
      </c>
      <c r="CF1634" s="115"/>
      <c r="CG1634" s="115" t="str">
        <f t="shared" ref="CG1634:CG1697" si="918">IF(AS1634&gt;0,D1634&amp;"-("&amp;AK1634&amp;")"," ")</f>
        <v xml:space="preserve"> </v>
      </c>
      <c r="CH1634" s="120" t="str">
        <f t="shared" ref="CH1634:CH1697" si="919">IF(AS1634&gt;0,$G1634," ")</f>
        <v xml:space="preserve"> </v>
      </c>
      <c r="CI1634" s="417" t="str">
        <f t="shared" ref="CI1634:CI1697" si="920">IF(AS1634&gt;0,AS1634," ")</f>
        <v xml:space="preserve"> </v>
      </c>
      <c r="CJ1634" s="115"/>
      <c r="CK1634" s="115" t="str">
        <f t="shared" ref="CK1634:CK1697" si="921">IF(AT1634&gt;0,D1634&amp;"-"&amp;AL1634," ")</f>
        <v xml:space="preserve"> </v>
      </c>
      <c r="CL1634" s="120" t="str">
        <f t="shared" ref="CL1634:CL1697" si="922">IF(AT1634&gt;0,$G1634," ")</f>
        <v xml:space="preserve"> </v>
      </c>
      <c r="CM1634" s="417" t="str">
        <f t="shared" si="889"/>
        <v xml:space="preserve"> </v>
      </c>
      <c r="IS1634" s="108">
        <v>179</v>
      </c>
    </row>
    <row r="1635" spans="2:253" s="74" customFormat="1" ht="17.100000000000001" hidden="1" customHeight="1" x14ac:dyDescent="0.25">
      <c r="B1635" s="524">
        <f>IF('KB Duct Parts'!$BL$14=2,'KB Duct Elbows'!BA13,0)</f>
        <v>0</v>
      </c>
      <c r="C1635" s="538" t="s">
        <v>1101</v>
      </c>
      <c r="D1635" s="506" t="str">
        <f t="shared" si="890"/>
        <v>12009.45L-SS</v>
      </c>
      <c r="E1635" s="524" t="s">
        <v>866</v>
      </c>
      <c r="F1635" s="508" t="str">
        <f t="shared" si="891"/>
        <v xml:space="preserve"> </v>
      </c>
      <c r="G1635" s="537" t="s">
        <v>929</v>
      </c>
      <c r="H1635" s="524" t="s">
        <v>923</v>
      </c>
      <c r="I1635" s="1035"/>
      <c r="J1635" s="1036"/>
      <c r="K1635" s="531" t="s">
        <v>882</v>
      </c>
      <c r="L1635" s="535"/>
      <c r="M1635" s="517" t="str">
        <f t="shared" si="904"/>
        <v>Y</v>
      </c>
      <c r="N1635" s="514">
        <f t="shared" si="892"/>
        <v>285.10000000000002</v>
      </c>
      <c r="O1635" s="514">
        <f t="shared" si="898"/>
        <v>0</v>
      </c>
      <c r="P1635" s="680">
        <f>'KB Duct Parts'!$AE$3</f>
        <v>0</v>
      </c>
      <c r="Q1635" s="681">
        <f t="shared" si="893"/>
        <v>0</v>
      </c>
      <c r="R1635" s="682">
        <f t="shared" si="894"/>
        <v>0</v>
      </c>
      <c r="S1635" s="716">
        <f t="shared" si="895"/>
        <v>0.35</v>
      </c>
      <c r="T1635" s="679">
        <f t="shared" si="896"/>
        <v>0</v>
      </c>
      <c r="U1635" s="679">
        <f t="shared" si="897"/>
        <v>0</v>
      </c>
      <c r="Y1635" s="120"/>
      <c r="AD1635" s="80"/>
      <c r="AE1635" s="75"/>
      <c r="AF1635" s="370"/>
      <c r="AG1635" s="375"/>
      <c r="AH1635" s="379"/>
      <c r="AI1635" s="383"/>
      <c r="AJ1635" s="388"/>
      <c r="AK1635" s="392"/>
      <c r="AL1635" s="388"/>
      <c r="AM1635" s="363">
        <f t="shared" ref="AM1635:AM1698" si="923">IF(L1635=AF1635,1,IF(L1635=AG1635,2,IF(L1635=AH1635,3,IF(L1635=AI1635,4,IF(L1635=AJ1635,5,IF(L1635=AK1635,6,IF(L1635=AL1635,7,0)))))))</f>
        <v>1</v>
      </c>
      <c r="AN1635" s="578">
        <v>285.10000000000002</v>
      </c>
      <c r="AO1635" s="78">
        <f t="shared" si="905"/>
        <v>0</v>
      </c>
      <c r="AP1635" s="78">
        <f t="shared" si="899"/>
        <v>0</v>
      </c>
      <c r="AQ1635" s="78">
        <f t="shared" si="900"/>
        <v>0</v>
      </c>
      <c r="AR1635" s="78">
        <f t="shared" si="901"/>
        <v>0</v>
      </c>
      <c r="AS1635" s="78">
        <f t="shared" si="902"/>
        <v>0</v>
      </c>
      <c r="AT1635" s="78">
        <f t="shared" si="903"/>
        <v>0</v>
      </c>
      <c r="AU1635" s="74" t="s">
        <v>717</v>
      </c>
      <c r="AV1635" s="115"/>
      <c r="AW1635" s="395"/>
      <c r="AX1635" s="395">
        <v>0</v>
      </c>
      <c r="AY1635" s="395">
        <v>0</v>
      </c>
      <c r="AZ1635" s="395">
        <v>0</v>
      </c>
      <c r="BA1635" s="395">
        <v>0</v>
      </c>
      <c r="BB1635" s="395">
        <v>0</v>
      </c>
      <c r="BC1635" s="395">
        <v>0</v>
      </c>
      <c r="BD1635" s="115"/>
      <c r="BE1635" s="115"/>
      <c r="BF1635" s="115"/>
      <c r="BG1635" s="115"/>
      <c r="BH1635" s="115"/>
      <c r="BI1635" s="115"/>
      <c r="BJ1635" s="115"/>
      <c r="BK1635" s="115"/>
      <c r="BQ1635" s="74" t="str">
        <f t="shared" si="906"/>
        <v xml:space="preserve"> </v>
      </c>
      <c r="BR1635" s="120" t="str">
        <f t="shared" si="907"/>
        <v xml:space="preserve"> </v>
      </c>
      <c r="BS1635" s="120" t="str">
        <f t="shared" si="908"/>
        <v xml:space="preserve"> </v>
      </c>
      <c r="BU1635" s="74" t="str">
        <f t="shared" si="909"/>
        <v xml:space="preserve"> </v>
      </c>
      <c r="BV1635" s="120" t="str">
        <f t="shared" si="910"/>
        <v xml:space="preserve"> </v>
      </c>
      <c r="BW1635" s="120" t="str">
        <f t="shared" si="911"/>
        <v xml:space="preserve">  </v>
      </c>
      <c r="BY1635" s="74" t="str">
        <f t="shared" si="912"/>
        <v xml:space="preserve"> </v>
      </c>
      <c r="BZ1635" s="120" t="str">
        <f t="shared" si="913"/>
        <v xml:space="preserve"> </v>
      </c>
      <c r="CA1635" s="120" t="str">
        <f t="shared" si="914"/>
        <v xml:space="preserve"> </v>
      </c>
      <c r="CC1635" s="115" t="str">
        <f t="shared" si="915"/>
        <v xml:space="preserve"> </v>
      </c>
      <c r="CD1635" s="120" t="str">
        <f t="shared" si="916"/>
        <v xml:space="preserve"> </v>
      </c>
      <c r="CE1635" s="417" t="str">
        <f t="shared" si="917"/>
        <v xml:space="preserve"> </v>
      </c>
      <c r="CF1635" s="115"/>
      <c r="CG1635" s="115" t="str">
        <f t="shared" si="918"/>
        <v xml:space="preserve"> </v>
      </c>
      <c r="CH1635" s="120" t="str">
        <f t="shared" si="919"/>
        <v xml:space="preserve"> </v>
      </c>
      <c r="CI1635" s="417" t="str">
        <f t="shared" si="920"/>
        <v xml:space="preserve"> </v>
      </c>
      <c r="CJ1635" s="115"/>
      <c r="CK1635" s="115" t="str">
        <f t="shared" si="921"/>
        <v xml:space="preserve"> </v>
      </c>
      <c r="CL1635" s="120" t="str">
        <f t="shared" si="922"/>
        <v xml:space="preserve"> </v>
      </c>
      <c r="CM1635" s="417" t="str">
        <f t="shared" si="889"/>
        <v xml:space="preserve"> </v>
      </c>
      <c r="IS1635" s="108">
        <v>212</v>
      </c>
    </row>
    <row r="1636" spans="2:253" s="74" customFormat="1" ht="17.100000000000001" hidden="1" customHeight="1" x14ac:dyDescent="0.25">
      <c r="B1636" s="524">
        <f>IF('KB Duct Parts'!$BL$14=2,'KB Duct Elbows'!BA14,0)</f>
        <v>0</v>
      </c>
      <c r="C1636" s="538" t="s">
        <v>1102</v>
      </c>
      <c r="D1636" s="506" t="str">
        <f t="shared" si="890"/>
        <v>12010.45L-SS</v>
      </c>
      <c r="E1636" s="524" t="s">
        <v>867</v>
      </c>
      <c r="F1636" s="508" t="str">
        <f t="shared" si="891"/>
        <v xml:space="preserve"> </v>
      </c>
      <c r="G1636" s="537" t="s">
        <v>929</v>
      </c>
      <c r="H1636" s="524" t="s">
        <v>923</v>
      </c>
      <c r="I1636" s="1035"/>
      <c r="J1636" s="1036"/>
      <c r="K1636" s="531" t="s">
        <v>882</v>
      </c>
      <c r="L1636" s="535"/>
      <c r="M1636" s="517" t="str">
        <f t="shared" si="904"/>
        <v>Y</v>
      </c>
      <c r="N1636" s="514">
        <f t="shared" si="892"/>
        <v>318.7</v>
      </c>
      <c r="O1636" s="514">
        <f t="shared" si="898"/>
        <v>0</v>
      </c>
      <c r="P1636" s="680">
        <f>'KB Duct Parts'!$AE$3</f>
        <v>0</v>
      </c>
      <c r="Q1636" s="681">
        <f t="shared" si="893"/>
        <v>0</v>
      </c>
      <c r="R1636" s="682">
        <f t="shared" si="894"/>
        <v>0</v>
      </c>
      <c r="S1636" s="716">
        <f t="shared" si="895"/>
        <v>0.35</v>
      </c>
      <c r="T1636" s="679">
        <f t="shared" si="896"/>
        <v>0</v>
      </c>
      <c r="U1636" s="679">
        <f t="shared" si="897"/>
        <v>0</v>
      </c>
      <c r="Y1636" s="120"/>
      <c r="AD1636" s="80"/>
      <c r="AE1636" s="76"/>
      <c r="AF1636" s="370"/>
      <c r="AG1636" s="375"/>
      <c r="AH1636" s="379"/>
      <c r="AI1636" s="383"/>
      <c r="AJ1636" s="388"/>
      <c r="AK1636" s="392"/>
      <c r="AL1636" s="388"/>
      <c r="AM1636" s="363">
        <f t="shared" si="923"/>
        <v>1</v>
      </c>
      <c r="AN1636" s="578">
        <v>318.7</v>
      </c>
      <c r="AO1636" s="78">
        <f t="shared" si="905"/>
        <v>0</v>
      </c>
      <c r="AP1636" s="78">
        <f t="shared" si="899"/>
        <v>0</v>
      </c>
      <c r="AQ1636" s="78">
        <f t="shared" si="900"/>
        <v>0</v>
      </c>
      <c r="AR1636" s="78">
        <f t="shared" si="901"/>
        <v>0</v>
      </c>
      <c r="AS1636" s="78">
        <f t="shared" si="902"/>
        <v>0</v>
      </c>
      <c r="AT1636" s="78">
        <f t="shared" si="903"/>
        <v>0</v>
      </c>
      <c r="AU1636" s="74" t="s">
        <v>717</v>
      </c>
      <c r="AV1636" s="115"/>
      <c r="AW1636" s="395"/>
      <c r="AX1636" s="395">
        <v>0</v>
      </c>
      <c r="AY1636" s="395">
        <v>0</v>
      </c>
      <c r="AZ1636" s="395">
        <v>0</v>
      </c>
      <c r="BA1636" s="395">
        <v>0</v>
      </c>
      <c r="BB1636" s="395">
        <v>0</v>
      </c>
      <c r="BC1636" s="395">
        <v>0</v>
      </c>
      <c r="BD1636" s="115"/>
      <c r="BE1636" s="115"/>
      <c r="BF1636" s="115"/>
      <c r="BG1636" s="115"/>
      <c r="BH1636" s="115"/>
      <c r="BI1636" s="115"/>
      <c r="BJ1636" s="115"/>
      <c r="BK1636" s="115"/>
      <c r="BQ1636" s="74" t="str">
        <f t="shared" si="906"/>
        <v xml:space="preserve"> </v>
      </c>
      <c r="BR1636" s="120" t="str">
        <f t="shared" si="907"/>
        <v xml:space="preserve"> </v>
      </c>
      <c r="BS1636" s="120" t="str">
        <f t="shared" si="908"/>
        <v xml:space="preserve"> </v>
      </c>
      <c r="BU1636" s="74" t="str">
        <f t="shared" si="909"/>
        <v xml:space="preserve"> </v>
      </c>
      <c r="BV1636" s="120" t="str">
        <f t="shared" si="910"/>
        <v xml:space="preserve"> </v>
      </c>
      <c r="BW1636" s="120" t="str">
        <f t="shared" si="911"/>
        <v xml:space="preserve">  </v>
      </c>
      <c r="BY1636" s="74" t="str">
        <f t="shared" si="912"/>
        <v xml:space="preserve"> </v>
      </c>
      <c r="BZ1636" s="120" t="str">
        <f t="shared" si="913"/>
        <v xml:space="preserve"> </v>
      </c>
      <c r="CA1636" s="120" t="str">
        <f t="shared" si="914"/>
        <v xml:space="preserve"> </v>
      </c>
      <c r="CC1636" s="115" t="str">
        <f t="shared" si="915"/>
        <v xml:space="preserve"> </v>
      </c>
      <c r="CD1636" s="120" t="str">
        <f t="shared" si="916"/>
        <v xml:space="preserve"> </v>
      </c>
      <c r="CE1636" s="417" t="str">
        <f t="shared" si="917"/>
        <v xml:space="preserve"> </v>
      </c>
      <c r="CF1636" s="115"/>
      <c r="CG1636" s="115" t="str">
        <f t="shared" si="918"/>
        <v xml:space="preserve"> </v>
      </c>
      <c r="CH1636" s="120" t="str">
        <f t="shared" si="919"/>
        <v xml:space="preserve"> </v>
      </c>
      <c r="CI1636" s="417" t="str">
        <f t="shared" si="920"/>
        <v xml:space="preserve"> </v>
      </c>
      <c r="CJ1636" s="115"/>
      <c r="CK1636" s="115" t="str">
        <f t="shared" si="921"/>
        <v xml:space="preserve"> </v>
      </c>
      <c r="CL1636" s="120" t="str">
        <f t="shared" si="922"/>
        <v xml:space="preserve"> </v>
      </c>
      <c r="CM1636" s="417" t="str">
        <f t="shared" si="889"/>
        <v xml:space="preserve"> </v>
      </c>
      <c r="IS1636" s="108">
        <v>237</v>
      </c>
    </row>
    <row r="1637" spans="2:253" s="74" customFormat="1" ht="17.100000000000001" hidden="1" customHeight="1" x14ac:dyDescent="0.25">
      <c r="B1637" s="524">
        <f>IF('KB Duct Parts'!$BL$14=2,'KB Duct Elbows'!BA15,0)</f>
        <v>0</v>
      </c>
      <c r="C1637" s="538" t="s">
        <v>1103</v>
      </c>
      <c r="D1637" s="506" t="str">
        <f t="shared" si="890"/>
        <v>12011.45L-SS</v>
      </c>
      <c r="E1637" s="524" t="s">
        <v>868</v>
      </c>
      <c r="F1637" s="508" t="str">
        <f t="shared" si="891"/>
        <v xml:space="preserve"> </v>
      </c>
      <c r="G1637" s="537" t="s">
        <v>929</v>
      </c>
      <c r="H1637" s="524" t="s">
        <v>923</v>
      </c>
      <c r="I1637" s="1035"/>
      <c r="J1637" s="1036"/>
      <c r="K1637" s="531" t="s">
        <v>882</v>
      </c>
      <c r="L1637" s="535"/>
      <c r="M1637" s="517" t="str">
        <f t="shared" si="904"/>
        <v>Y</v>
      </c>
      <c r="N1637" s="514">
        <f t="shared" si="892"/>
        <v>333.5</v>
      </c>
      <c r="O1637" s="514">
        <f t="shared" si="898"/>
        <v>0</v>
      </c>
      <c r="P1637" s="680">
        <f>'KB Duct Parts'!$AE$3</f>
        <v>0</v>
      </c>
      <c r="Q1637" s="681">
        <f t="shared" si="893"/>
        <v>0</v>
      </c>
      <c r="R1637" s="682">
        <f t="shared" si="894"/>
        <v>0</v>
      </c>
      <c r="S1637" s="716">
        <f t="shared" si="895"/>
        <v>0.35</v>
      </c>
      <c r="T1637" s="679">
        <f t="shared" si="896"/>
        <v>0</v>
      </c>
      <c r="U1637" s="679">
        <f t="shared" si="897"/>
        <v>0</v>
      </c>
      <c r="Y1637" s="120"/>
      <c r="AD1637" s="80"/>
      <c r="AE1637" s="75"/>
      <c r="AF1637" s="370"/>
      <c r="AG1637" s="375"/>
      <c r="AH1637" s="379"/>
      <c r="AI1637" s="383"/>
      <c r="AJ1637" s="388"/>
      <c r="AK1637" s="392"/>
      <c r="AL1637" s="388"/>
      <c r="AM1637" s="363">
        <f t="shared" si="923"/>
        <v>1</v>
      </c>
      <c r="AN1637" s="578">
        <v>333.5</v>
      </c>
      <c r="AO1637" s="78">
        <f t="shared" si="905"/>
        <v>0</v>
      </c>
      <c r="AP1637" s="78">
        <f t="shared" si="899"/>
        <v>0</v>
      </c>
      <c r="AQ1637" s="78">
        <f t="shared" si="900"/>
        <v>0</v>
      </c>
      <c r="AR1637" s="78">
        <f t="shared" si="901"/>
        <v>0</v>
      </c>
      <c r="AS1637" s="78">
        <f t="shared" si="902"/>
        <v>0</v>
      </c>
      <c r="AT1637" s="78">
        <f t="shared" si="903"/>
        <v>0</v>
      </c>
      <c r="AU1637" s="74" t="s">
        <v>717</v>
      </c>
      <c r="AV1637" s="115"/>
      <c r="AW1637" s="395"/>
      <c r="AX1637" s="395">
        <v>0</v>
      </c>
      <c r="AY1637" s="395">
        <v>0</v>
      </c>
      <c r="AZ1637" s="395">
        <v>0</v>
      </c>
      <c r="BA1637" s="395">
        <v>0</v>
      </c>
      <c r="BB1637" s="395">
        <v>0</v>
      </c>
      <c r="BC1637" s="395">
        <v>0</v>
      </c>
      <c r="BD1637" s="115"/>
      <c r="BE1637" s="115"/>
      <c r="BF1637" s="115"/>
      <c r="BG1637" s="115"/>
      <c r="BH1637" s="115"/>
      <c r="BI1637" s="115"/>
      <c r="BJ1637" s="115"/>
      <c r="BK1637" s="115"/>
      <c r="BQ1637" s="74" t="str">
        <f t="shared" si="906"/>
        <v xml:space="preserve"> </v>
      </c>
      <c r="BR1637" s="120" t="str">
        <f t="shared" si="907"/>
        <v xml:space="preserve"> </v>
      </c>
      <c r="BS1637" s="120" t="str">
        <f t="shared" si="908"/>
        <v xml:space="preserve"> </v>
      </c>
      <c r="BU1637" s="74" t="str">
        <f t="shared" si="909"/>
        <v xml:space="preserve"> </v>
      </c>
      <c r="BV1637" s="120" t="str">
        <f t="shared" si="910"/>
        <v xml:space="preserve"> </v>
      </c>
      <c r="BW1637" s="120" t="str">
        <f t="shared" si="911"/>
        <v xml:space="preserve">  </v>
      </c>
      <c r="BY1637" s="74" t="str">
        <f t="shared" si="912"/>
        <v xml:space="preserve"> </v>
      </c>
      <c r="BZ1637" s="120" t="str">
        <f t="shared" si="913"/>
        <v xml:space="preserve"> </v>
      </c>
      <c r="CA1637" s="120" t="str">
        <f t="shared" si="914"/>
        <v xml:space="preserve"> </v>
      </c>
      <c r="CC1637" s="115" t="str">
        <f t="shared" si="915"/>
        <v xml:space="preserve"> </v>
      </c>
      <c r="CD1637" s="120" t="str">
        <f t="shared" si="916"/>
        <v xml:space="preserve"> </v>
      </c>
      <c r="CE1637" s="417" t="str">
        <f t="shared" si="917"/>
        <v xml:space="preserve"> </v>
      </c>
      <c r="CF1637" s="115"/>
      <c r="CG1637" s="115" t="str">
        <f t="shared" si="918"/>
        <v xml:space="preserve"> </v>
      </c>
      <c r="CH1637" s="120" t="str">
        <f t="shared" si="919"/>
        <v xml:space="preserve"> </v>
      </c>
      <c r="CI1637" s="417" t="str">
        <f t="shared" si="920"/>
        <v xml:space="preserve"> </v>
      </c>
      <c r="CJ1637" s="115"/>
      <c r="CK1637" s="115" t="str">
        <f t="shared" si="921"/>
        <v xml:space="preserve"> </v>
      </c>
      <c r="CL1637" s="120" t="str">
        <f t="shared" si="922"/>
        <v xml:space="preserve"> </v>
      </c>
      <c r="CM1637" s="417" t="str">
        <f t="shared" si="889"/>
        <v xml:space="preserve"> </v>
      </c>
      <c r="IS1637" s="108">
        <v>248</v>
      </c>
    </row>
    <row r="1638" spans="2:253" s="74" customFormat="1" ht="17.100000000000001" hidden="1" customHeight="1" x14ac:dyDescent="0.25">
      <c r="B1638" s="524">
        <f>IF('KB Duct Parts'!$BL$14=2,'KB Duct Elbows'!BA16,0)</f>
        <v>0</v>
      </c>
      <c r="C1638" s="538" t="s">
        <v>1104</v>
      </c>
      <c r="D1638" s="506" t="str">
        <f t="shared" si="890"/>
        <v>12012.45L-SS</v>
      </c>
      <c r="E1638" s="524" t="s">
        <v>869</v>
      </c>
      <c r="F1638" s="508" t="str">
        <f t="shared" si="891"/>
        <v xml:space="preserve"> </v>
      </c>
      <c r="G1638" s="537" t="s">
        <v>929</v>
      </c>
      <c r="H1638" s="524" t="s">
        <v>923</v>
      </c>
      <c r="I1638" s="1035"/>
      <c r="J1638" s="1036"/>
      <c r="K1638" s="531" t="s">
        <v>882</v>
      </c>
      <c r="L1638" s="535"/>
      <c r="M1638" s="517" t="str">
        <f t="shared" si="904"/>
        <v>Y</v>
      </c>
      <c r="N1638" s="514">
        <f t="shared" si="892"/>
        <v>347.1</v>
      </c>
      <c r="O1638" s="514">
        <f t="shared" si="898"/>
        <v>0</v>
      </c>
      <c r="P1638" s="680">
        <f>'KB Duct Parts'!$AE$3</f>
        <v>0</v>
      </c>
      <c r="Q1638" s="681">
        <f t="shared" si="893"/>
        <v>0</v>
      </c>
      <c r="R1638" s="682">
        <f t="shared" si="894"/>
        <v>0</v>
      </c>
      <c r="S1638" s="716">
        <f t="shared" si="895"/>
        <v>0.35</v>
      </c>
      <c r="T1638" s="679">
        <f t="shared" si="896"/>
        <v>0</v>
      </c>
      <c r="U1638" s="679">
        <f t="shared" si="897"/>
        <v>0</v>
      </c>
      <c r="Y1638" s="120"/>
      <c r="AD1638" s="80"/>
      <c r="AE1638" s="76"/>
      <c r="AF1638" s="370"/>
      <c r="AG1638" s="375"/>
      <c r="AH1638" s="379"/>
      <c r="AI1638" s="383"/>
      <c r="AJ1638" s="388"/>
      <c r="AK1638" s="392"/>
      <c r="AL1638" s="388"/>
      <c r="AM1638" s="363">
        <f t="shared" si="923"/>
        <v>1</v>
      </c>
      <c r="AN1638" s="578">
        <v>347.1</v>
      </c>
      <c r="AO1638" s="78">
        <f t="shared" si="905"/>
        <v>0</v>
      </c>
      <c r="AP1638" s="78">
        <f t="shared" si="899"/>
        <v>0</v>
      </c>
      <c r="AQ1638" s="78">
        <f t="shared" si="900"/>
        <v>0</v>
      </c>
      <c r="AR1638" s="78">
        <f t="shared" si="901"/>
        <v>0</v>
      </c>
      <c r="AS1638" s="78">
        <f t="shared" si="902"/>
        <v>0</v>
      </c>
      <c r="AT1638" s="78">
        <f t="shared" si="903"/>
        <v>0</v>
      </c>
      <c r="AU1638" s="74" t="s">
        <v>717</v>
      </c>
      <c r="AV1638" s="115"/>
      <c r="AW1638" s="395"/>
      <c r="AX1638" s="395">
        <v>0</v>
      </c>
      <c r="AY1638" s="395">
        <v>0</v>
      </c>
      <c r="AZ1638" s="395">
        <v>0</v>
      </c>
      <c r="BA1638" s="395">
        <v>0</v>
      </c>
      <c r="BB1638" s="395">
        <v>0</v>
      </c>
      <c r="BC1638" s="395">
        <v>0</v>
      </c>
      <c r="BD1638" s="115"/>
      <c r="BE1638" s="115"/>
      <c r="BF1638" s="115"/>
      <c r="BG1638" s="115"/>
      <c r="BH1638" s="115"/>
      <c r="BI1638" s="115"/>
      <c r="BJ1638" s="115"/>
      <c r="BK1638" s="115"/>
      <c r="BQ1638" s="74" t="str">
        <f t="shared" si="906"/>
        <v xml:space="preserve"> </v>
      </c>
      <c r="BR1638" s="120" t="str">
        <f t="shared" si="907"/>
        <v xml:space="preserve"> </v>
      </c>
      <c r="BS1638" s="120" t="str">
        <f t="shared" si="908"/>
        <v xml:space="preserve"> </v>
      </c>
      <c r="BU1638" s="74" t="str">
        <f t="shared" si="909"/>
        <v xml:space="preserve"> </v>
      </c>
      <c r="BV1638" s="120" t="str">
        <f t="shared" si="910"/>
        <v xml:space="preserve"> </v>
      </c>
      <c r="BW1638" s="120" t="str">
        <f t="shared" si="911"/>
        <v xml:space="preserve">  </v>
      </c>
      <c r="BY1638" s="74" t="str">
        <f t="shared" si="912"/>
        <v xml:space="preserve"> </v>
      </c>
      <c r="BZ1638" s="120" t="str">
        <f t="shared" si="913"/>
        <v xml:space="preserve"> </v>
      </c>
      <c r="CA1638" s="120" t="str">
        <f t="shared" si="914"/>
        <v xml:space="preserve"> </v>
      </c>
      <c r="CC1638" s="115" t="str">
        <f t="shared" si="915"/>
        <v xml:space="preserve"> </v>
      </c>
      <c r="CD1638" s="120" t="str">
        <f t="shared" si="916"/>
        <v xml:space="preserve"> </v>
      </c>
      <c r="CE1638" s="417" t="str">
        <f t="shared" si="917"/>
        <v xml:space="preserve"> </v>
      </c>
      <c r="CF1638" s="115"/>
      <c r="CG1638" s="115" t="str">
        <f t="shared" si="918"/>
        <v xml:space="preserve"> </v>
      </c>
      <c r="CH1638" s="120" t="str">
        <f t="shared" si="919"/>
        <v xml:space="preserve"> </v>
      </c>
      <c r="CI1638" s="417" t="str">
        <f t="shared" si="920"/>
        <v xml:space="preserve"> </v>
      </c>
      <c r="CJ1638" s="115"/>
      <c r="CK1638" s="115" t="str">
        <f t="shared" si="921"/>
        <v xml:space="preserve"> </v>
      </c>
      <c r="CL1638" s="120" t="str">
        <f t="shared" si="922"/>
        <v xml:space="preserve"> </v>
      </c>
      <c r="CM1638" s="417" t="str">
        <f t="shared" si="889"/>
        <v xml:space="preserve"> </v>
      </c>
      <c r="IS1638" s="108">
        <v>258</v>
      </c>
    </row>
    <row r="1639" spans="2:253" s="74" customFormat="1" ht="17.100000000000001" hidden="1" customHeight="1" x14ac:dyDescent="0.25">
      <c r="B1639" s="524">
        <f>IF('KB Duct Parts'!$BL$14=2,'KB Duct Elbows'!BA17,0)</f>
        <v>0</v>
      </c>
      <c r="C1639" s="538" t="s">
        <v>1108</v>
      </c>
      <c r="D1639" s="506" t="str">
        <f t="shared" si="890"/>
        <v>12013.45L-SS</v>
      </c>
      <c r="E1639" s="524" t="s">
        <v>870</v>
      </c>
      <c r="F1639" s="508" t="str">
        <f t="shared" si="891"/>
        <v xml:space="preserve"> </v>
      </c>
      <c r="G1639" s="537" t="s">
        <v>929</v>
      </c>
      <c r="H1639" s="524" t="s">
        <v>923</v>
      </c>
      <c r="I1639" s="1035"/>
      <c r="J1639" s="1036"/>
      <c r="K1639" s="531" t="s">
        <v>882</v>
      </c>
      <c r="L1639" s="535"/>
      <c r="M1639" s="517" t="str">
        <f t="shared" si="904"/>
        <v>Y</v>
      </c>
      <c r="N1639" s="514">
        <f t="shared" si="892"/>
        <v>372.5</v>
      </c>
      <c r="O1639" s="514">
        <f t="shared" si="898"/>
        <v>0</v>
      </c>
      <c r="P1639" s="680">
        <f>'KB Duct Parts'!$AE$3</f>
        <v>0</v>
      </c>
      <c r="Q1639" s="681">
        <f t="shared" si="893"/>
        <v>0</v>
      </c>
      <c r="R1639" s="682">
        <f t="shared" si="894"/>
        <v>0</v>
      </c>
      <c r="S1639" s="716">
        <f t="shared" si="895"/>
        <v>0.35</v>
      </c>
      <c r="T1639" s="679">
        <f t="shared" si="896"/>
        <v>0</v>
      </c>
      <c r="U1639" s="679">
        <f t="shared" si="897"/>
        <v>0</v>
      </c>
      <c r="Y1639" s="120"/>
      <c r="AD1639" s="80"/>
      <c r="AE1639" s="75"/>
      <c r="AF1639" s="370"/>
      <c r="AG1639" s="375"/>
      <c r="AH1639" s="379"/>
      <c r="AI1639" s="383"/>
      <c r="AJ1639" s="388"/>
      <c r="AK1639" s="392"/>
      <c r="AL1639" s="388"/>
      <c r="AM1639" s="363">
        <f t="shared" si="923"/>
        <v>1</v>
      </c>
      <c r="AN1639" s="578">
        <v>372.5</v>
      </c>
      <c r="AO1639" s="78">
        <f t="shared" si="905"/>
        <v>0</v>
      </c>
      <c r="AP1639" s="78">
        <f t="shared" si="899"/>
        <v>0</v>
      </c>
      <c r="AQ1639" s="78">
        <f t="shared" si="900"/>
        <v>0</v>
      </c>
      <c r="AR1639" s="78">
        <f t="shared" si="901"/>
        <v>0</v>
      </c>
      <c r="AS1639" s="78">
        <f t="shared" si="902"/>
        <v>0</v>
      </c>
      <c r="AT1639" s="78">
        <f t="shared" si="903"/>
        <v>0</v>
      </c>
      <c r="AU1639" s="74" t="s">
        <v>717</v>
      </c>
      <c r="AV1639" s="115"/>
      <c r="AW1639" s="395"/>
      <c r="AX1639" s="395">
        <v>0</v>
      </c>
      <c r="AY1639" s="395">
        <v>0</v>
      </c>
      <c r="AZ1639" s="395">
        <v>0</v>
      </c>
      <c r="BA1639" s="395">
        <v>0</v>
      </c>
      <c r="BB1639" s="395">
        <v>0</v>
      </c>
      <c r="BC1639" s="395">
        <v>0</v>
      </c>
      <c r="BD1639" s="115"/>
      <c r="BE1639" s="115"/>
      <c r="BF1639" s="115"/>
      <c r="BG1639" s="115"/>
      <c r="BH1639" s="115"/>
      <c r="BI1639" s="115"/>
      <c r="BJ1639" s="115"/>
      <c r="BK1639" s="115"/>
      <c r="BQ1639" s="74" t="str">
        <f t="shared" si="906"/>
        <v xml:space="preserve"> </v>
      </c>
      <c r="BR1639" s="120" t="str">
        <f t="shared" si="907"/>
        <v xml:space="preserve"> </v>
      </c>
      <c r="BS1639" s="120" t="str">
        <f t="shared" si="908"/>
        <v xml:space="preserve"> </v>
      </c>
      <c r="BU1639" s="74" t="str">
        <f t="shared" si="909"/>
        <v xml:space="preserve"> </v>
      </c>
      <c r="BV1639" s="120" t="str">
        <f t="shared" si="910"/>
        <v xml:space="preserve"> </v>
      </c>
      <c r="BW1639" s="120" t="str">
        <f t="shared" si="911"/>
        <v xml:space="preserve">  </v>
      </c>
      <c r="BY1639" s="74" t="str">
        <f t="shared" si="912"/>
        <v xml:space="preserve"> </v>
      </c>
      <c r="BZ1639" s="120" t="str">
        <f t="shared" si="913"/>
        <v xml:space="preserve"> </v>
      </c>
      <c r="CA1639" s="120" t="str">
        <f t="shared" si="914"/>
        <v xml:space="preserve"> </v>
      </c>
      <c r="CC1639" s="115" t="str">
        <f t="shared" si="915"/>
        <v xml:space="preserve"> </v>
      </c>
      <c r="CD1639" s="120" t="str">
        <f t="shared" si="916"/>
        <v xml:space="preserve"> </v>
      </c>
      <c r="CE1639" s="417" t="str">
        <f t="shared" si="917"/>
        <v xml:space="preserve"> </v>
      </c>
      <c r="CF1639" s="115"/>
      <c r="CG1639" s="115" t="str">
        <f t="shared" si="918"/>
        <v xml:space="preserve"> </v>
      </c>
      <c r="CH1639" s="120" t="str">
        <f t="shared" si="919"/>
        <v xml:space="preserve"> </v>
      </c>
      <c r="CI1639" s="417" t="str">
        <f t="shared" si="920"/>
        <v xml:space="preserve"> </v>
      </c>
      <c r="CJ1639" s="115"/>
      <c r="CK1639" s="115" t="str">
        <f t="shared" si="921"/>
        <v xml:space="preserve"> </v>
      </c>
      <c r="CL1639" s="120" t="str">
        <f t="shared" si="922"/>
        <v xml:space="preserve"> </v>
      </c>
      <c r="CM1639" s="417" t="str">
        <f t="shared" si="889"/>
        <v xml:space="preserve"> </v>
      </c>
      <c r="IS1639" s="108">
        <v>277</v>
      </c>
    </row>
    <row r="1640" spans="2:253" s="74" customFormat="1" ht="17.100000000000001" hidden="1" customHeight="1" x14ac:dyDescent="0.25">
      <c r="B1640" s="524">
        <f>IF('KB Duct Parts'!$BL$14=2,'KB Duct Elbows'!BA18,0)</f>
        <v>0</v>
      </c>
      <c r="C1640" s="538" t="s">
        <v>1109</v>
      </c>
      <c r="D1640" s="506" t="str">
        <f t="shared" si="890"/>
        <v>12014.45L-SS</v>
      </c>
      <c r="E1640" s="524" t="s">
        <v>871</v>
      </c>
      <c r="F1640" s="508" t="str">
        <f t="shared" si="891"/>
        <v xml:space="preserve"> </v>
      </c>
      <c r="G1640" s="537" t="s">
        <v>929</v>
      </c>
      <c r="H1640" s="524" t="s">
        <v>923</v>
      </c>
      <c r="I1640" s="1035"/>
      <c r="J1640" s="1036"/>
      <c r="K1640" s="531" t="s">
        <v>882</v>
      </c>
      <c r="L1640" s="535"/>
      <c r="M1640" s="517" t="str">
        <f t="shared" si="904"/>
        <v>Y</v>
      </c>
      <c r="N1640" s="514">
        <f t="shared" si="892"/>
        <v>398.1</v>
      </c>
      <c r="O1640" s="514">
        <f t="shared" si="898"/>
        <v>0</v>
      </c>
      <c r="P1640" s="680">
        <f>'KB Duct Parts'!$AE$3</f>
        <v>0</v>
      </c>
      <c r="Q1640" s="681">
        <f t="shared" si="893"/>
        <v>0</v>
      </c>
      <c r="R1640" s="682">
        <f t="shared" si="894"/>
        <v>0</v>
      </c>
      <c r="S1640" s="716">
        <f t="shared" si="895"/>
        <v>0.35</v>
      </c>
      <c r="T1640" s="679">
        <f t="shared" si="896"/>
        <v>0</v>
      </c>
      <c r="U1640" s="679">
        <f t="shared" si="897"/>
        <v>0</v>
      </c>
      <c r="Y1640" s="120"/>
      <c r="AD1640" s="80"/>
      <c r="AE1640" s="76"/>
      <c r="AF1640" s="370"/>
      <c r="AG1640" s="375"/>
      <c r="AH1640" s="379"/>
      <c r="AI1640" s="383"/>
      <c r="AJ1640" s="388"/>
      <c r="AK1640" s="392"/>
      <c r="AL1640" s="388"/>
      <c r="AM1640" s="363">
        <f t="shared" si="923"/>
        <v>1</v>
      </c>
      <c r="AN1640" s="578">
        <v>398.1</v>
      </c>
      <c r="AO1640" s="78">
        <f t="shared" si="905"/>
        <v>0</v>
      </c>
      <c r="AP1640" s="78">
        <f t="shared" si="899"/>
        <v>0</v>
      </c>
      <c r="AQ1640" s="78">
        <f t="shared" si="900"/>
        <v>0</v>
      </c>
      <c r="AR1640" s="78">
        <f t="shared" si="901"/>
        <v>0</v>
      </c>
      <c r="AS1640" s="78">
        <f t="shared" si="902"/>
        <v>0</v>
      </c>
      <c r="AT1640" s="78">
        <f t="shared" si="903"/>
        <v>0</v>
      </c>
      <c r="AU1640" s="74" t="s">
        <v>717</v>
      </c>
      <c r="AV1640" s="115"/>
      <c r="AW1640" s="395"/>
      <c r="AX1640" s="395">
        <v>0</v>
      </c>
      <c r="AY1640" s="395">
        <v>0</v>
      </c>
      <c r="AZ1640" s="395">
        <v>0</v>
      </c>
      <c r="BA1640" s="395">
        <v>0</v>
      </c>
      <c r="BB1640" s="395">
        <v>0</v>
      </c>
      <c r="BC1640" s="395">
        <v>0</v>
      </c>
      <c r="BD1640" s="115"/>
      <c r="BE1640" s="115"/>
      <c r="BF1640" s="115"/>
      <c r="BG1640" s="115"/>
      <c r="BH1640" s="115"/>
      <c r="BI1640" s="115"/>
      <c r="BJ1640" s="115"/>
      <c r="BK1640" s="115"/>
      <c r="BQ1640" s="74" t="str">
        <f t="shared" si="906"/>
        <v xml:space="preserve"> </v>
      </c>
      <c r="BR1640" s="120" t="str">
        <f t="shared" si="907"/>
        <v xml:space="preserve"> </v>
      </c>
      <c r="BS1640" s="120" t="str">
        <f t="shared" si="908"/>
        <v xml:space="preserve"> </v>
      </c>
      <c r="BU1640" s="74" t="str">
        <f t="shared" si="909"/>
        <v xml:space="preserve"> </v>
      </c>
      <c r="BV1640" s="120" t="str">
        <f t="shared" si="910"/>
        <v xml:space="preserve"> </v>
      </c>
      <c r="BW1640" s="120" t="str">
        <f t="shared" si="911"/>
        <v xml:space="preserve">  </v>
      </c>
      <c r="BY1640" s="74" t="str">
        <f t="shared" si="912"/>
        <v xml:space="preserve"> </v>
      </c>
      <c r="BZ1640" s="120" t="str">
        <f t="shared" si="913"/>
        <v xml:space="preserve"> </v>
      </c>
      <c r="CA1640" s="120" t="str">
        <f t="shared" si="914"/>
        <v xml:space="preserve"> </v>
      </c>
      <c r="CC1640" s="115" t="str">
        <f t="shared" si="915"/>
        <v xml:space="preserve"> </v>
      </c>
      <c r="CD1640" s="120" t="str">
        <f t="shared" si="916"/>
        <v xml:space="preserve"> </v>
      </c>
      <c r="CE1640" s="417" t="str">
        <f t="shared" si="917"/>
        <v xml:space="preserve"> </v>
      </c>
      <c r="CF1640" s="115"/>
      <c r="CG1640" s="115" t="str">
        <f t="shared" si="918"/>
        <v xml:space="preserve"> </v>
      </c>
      <c r="CH1640" s="120" t="str">
        <f t="shared" si="919"/>
        <v xml:space="preserve"> </v>
      </c>
      <c r="CI1640" s="417" t="str">
        <f t="shared" si="920"/>
        <v xml:space="preserve"> </v>
      </c>
      <c r="CJ1640" s="115"/>
      <c r="CK1640" s="115" t="str">
        <f t="shared" si="921"/>
        <v xml:space="preserve"> </v>
      </c>
      <c r="CL1640" s="120" t="str">
        <f t="shared" si="922"/>
        <v xml:space="preserve"> </v>
      </c>
      <c r="CM1640" s="417" t="str">
        <f t="shared" si="889"/>
        <v xml:space="preserve"> </v>
      </c>
      <c r="IS1640" s="108">
        <v>296</v>
      </c>
    </row>
    <row r="1641" spans="2:253" s="74" customFormat="1" ht="17.100000000000001" hidden="1" customHeight="1" x14ac:dyDescent="0.25">
      <c r="B1641" s="524">
        <f>IF('KB Duct Parts'!$BL$14=2,'KB Duct Elbows'!BA19,0)</f>
        <v>0</v>
      </c>
      <c r="C1641" s="538" t="s">
        <v>1110</v>
      </c>
      <c r="D1641" s="506" t="str">
        <f t="shared" si="890"/>
        <v>12015.45L-SS</v>
      </c>
      <c r="E1641" s="524" t="s">
        <v>872</v>
      </c>
      <c r="F1641" s="508" t="str">
        <f t="shared" si="891"/>
        <v xml:space="preserve"> </v>
      </c>
      <c r="G1641" s="537" t="s">
        <v>929</v>
      </c>
      <c r="H1641" s="524" t="s">
        <v>923</v>
      </c>
      <c r="I1641" s="1035"/>
      <c r="J1641" s="1036"/>
      <c r="K1641" s="531" t="s">
        <v>882</v>
      </c>
      <c r="L1641" s="535"/>
      <c r="M1641" s="517" t="str">
        <f t="shared" si="904"/>
        <v>Y</v>
      </c>
      <c r="N1641" s="514">
        <f t="shared" si="892"/>
        <v>430.4</v>
      </c>
      <c r="O1641" s="514">
        <f t="shared" si="898"/>
        <v>0</v>
      </c>
      <c r="P1641" s="680">
        <f>'KB Duct Parts'!$AE$3</f>
        <v>0</v>
      </c>
      <c r="Q1641" s="681">
        <f t="shared" si="893"/>
        <v>0</v>
      </c>
      <c r="R1641" s="682">
        <f t="shared" si="894"/>
        <v>0</v>
      </c>
      <c r="S1641" s="716">
        <f t="shared" si="895"/>
        <v>0.35</v>
      </c>
      <c r="T1641" s="679">
        <f t="shared" si="896"/>
        <v>0</v>
      </c>
      <c r="U1641" s="679">
        <f t="shared" si="897"/>
        <v>0</v>
      </c>
      <c r="Y1641" s="120"/>
      <c r="AD1641" s="80"/>
      <c r="AE1641" s="75"/>
      <c r="AF1641" s="370"/>
      <c r="AG1641" s="375"/>
      <c r="AH1641" s="379"/>
      <c r="AI1641" s="383"/>
      <c r="AJ1641" s="388"/>
      <c r="AK1641" s="392"/>
      <c r="AL1641" s="388"/>
      <c r="AM1641" s="363">
        <f t="shared" si="923"/>
        <v>1</v>
      </c>
      <c r="AN1641" s="578">
        <v>430.4</v>
      </c>
      <c r="AO1641" s="78">
        <f t="shared" si="905"/>
        <v>0</v>
      </c>
      <c r="AP1641" s="78">
        <f t="shared" si="899"/>
        <v>0</v>
      </c>
      <c r="AQ1641" s="78">
        <f t="shared" si="900"/>
        <v>0</v>
      </c>
      <c r="AR1641" s="78">
        <f t="shared" si="901"/>
        <v>0</v>
      </c>
      <c r="AS1641" s="78">
        <f t="shared" si="902"/>
        <v>0</v>
      </c>
      <c r="AT1641" s="78">
        <f t="shared" si="903"/>
        <v>0</v>
      </c>
      <c r="AU1641" s="74" t="s">
        <v>717</v>
      </c>
      <c r="AV1641" s="115"/>
      <c r="AW1641" s="395"/>
      <c r="AX1641" s="395">
        <v>0</v>
      </c>
      <c r="AY1641" s="395">
        <v>0</v>
      </c>
      <c r="AZ1641" s="395">
        <v>0</v>
      </c>
      <c r="BA1641" s="395">
        <v>0</v>
      </c>
      <c r="BB1641" s="395">
        <v>0</v>
      </c>
      <c r="BC1641" s="395">
        <v>0</v>
      </c>
      <c r="BD1641" s="115"/>
      <c r="BE1641" s="115"/>
      <c r="BF1641" s="115"/>
      <c r="BG1641" s="115"/>
      <c r="BH1641" s="115"/>
      <c r="BI1641" s="115"/>
      <c r="BJ1641" s="115"/>
      <c r="BK1641" s="115"/>
      <c r="BQ1641" s="74" t="str">
        <f t="shared" si="906"/>
        <v xml:space="preserve"> </v>
      </c>
      <c r="BR1641" s="120" t="str">
        <f t="shared" si="907"/>
        <v xml:space="preserve"> </v>
      </c>
      <c r="BS1641" s="120" t="str">
        <f t="shared" si="908"/>
        <v xml:space="preserve"> </v>
      </c>
      <c r="BU1641" s="74" t="str">
        <f t="shared" si="909"/>
        <v xml:space="preserve"> </v>
      </c>
      <c r="BV1641" s="120" t="str">
        <f t="shared" si="910"/>
        <v xml:space="preserve"> </v>
      </c>
      <c r="BW1641" s="120" t="str">
        <f t="shared" si="911"/>
        <v xml:space="preserve">  </v>
      </c>
      <c r="BY1641" s="74" t="str">
        <f t="shared" si="912"/>
        <v xml:space="preserve"> </v>
      </c>
      <c r="BZ1641" s="120" t="str">
        <f t="shared" si="913"/>
        <v xml:space="preserve"> </v>
      </c>
      <c r="CA1641" s="120" t="str">
        <f t="shared" si="914"/>
        <v xml:space="preserve"> </v>
      </c>
      <c r="CC1641" s="115" t="str">
        <f t="shared" si="915"/>
        <v xml:space="preserve"> </v>
      </c>
      <c r="CD1641" s="120" t="str">
        <f t="shared" si="916"/>
        <v xml:space="preserve"> </v>
      </c>
      <c r="CE1641" s="417" t="str">
        <f t="shared" si="917"/>
        <v xml:space="preserve"> </v>
      </c>
      <c r="CF1641" s="115"/>
      <c r="CG1641" s="115" t="str">
        <f t="shared" si="918"/>
        <v xml:space="preserve"> </v>
      </c>
      <c r="CH1641" s="120" t="str">
        <f t="shared" si="919"/>
        <v xml:space="preserve"> </v>
      </c>
      <c r="CI1641" s="417" t="str">
        <f t="shared" si="920"/>
        <v xml:space="preserve"> </v>
      </c>
      <c r="CJ1641" s="115"/>
      <c r="CK1641" s="115" t="str">
        <f t="shared" si="921"/>
        <v xml:space="preserve"> </v>
      </c>
      <c r="CL1641" s="120" t="str">
        <f t="shared" si="922"/>
        <v xml:space="preserve"> </v>
      </c>
      <c r="CM1641" s="417" t="str">
        <f t="shared" si="889"/>
        <v xml:space="preserve"> </v>
      </c>
      <c r="IS1641" s="108">
        <v>320</v>
      </c>
    </row>
    <row r="1642" spans="2:253" s="74" customFormat="1" ht="17.100000000000001" hidden="1" customHeight="1" x14ac:dyDescent="0.25">
      <c r="B1642" s="524">
        <f>IF('KB Duct Parts'!$BL$14=2,'KB Duct Elbows'!BA20,0)</f>
        <v>0</v>
      </c>
      <c r="C1642" s="538" t="s">
        <v>1111</v>
      </c>
      <c r="D1642" s="506" t="str">
        <f t="shared" si="890"/>
        <v>12016.45L-SS</v>
      </c>
      <c r="E1642" s="524" t="s">
        <v>873</v>
      </c>
      <c r="F1642" s="508" t="str">
        <f t="shared" si="891"/>
        <v xml:space="preserve"> </v>
      </c>
      <c r="G1642" s="537" t="s">
        <v>929</v>
      </c>
      <c r="H1642" s="524" t="s">
        <v>923</v>
      </c>
      <c r="I1642" s="1035"/>
      <c r="J1642" s="1036"/>
      <c r="K1642" s="531" t="s">
        <v>882</v>
      </c>
      <c r="L1642" s="535"/>
      <c r="M1642" s="517" t="str">
        <f t="shared" si="904"/>
        <v>Y</v>
      </c>
      <c r="N1642" s="514">
        <f t="shared" si="892"/>
        <v>464</v>
      </c>
      <c r="O1642" s="514">
        <f t="shared" si="898"/>
        <v>0</v>
      </c>
      <c r="P1642" s="680">
        <f>'KB Duct Parts'!$AE$3</f>
        <v>0</v>
      </c>
      <c r="Q1642" s="681">
        <f t="shared" si="893"/>
        <v>0</v>
      </c>
      <c r="R1642" s="682">
        <f t="shared" si="894"/>
        <v>0</v>
      </c>
      <c r="S1642" s="716">
        <f t="shared" si="895"/>
        <v>0.35</v>
      </c>
      <c r="T1642" s="679">
        <f t="shared" si="896"/>
        <v>0</v>
      </c>
      <c r="U1642" s="679">
        <f t="shared" si="897"/>
        <v>0</v>
      </c>
      <c r="Y1642" s="120"/>
      <c r="AD1642" s="80"/>
      <c r="AE1642" s="76"/>
      <c r="AF1642" s="370"/>
      <c r="AG1642" s="375"/>
      <c r="AH1642" s="379"/>
      <c r="AI1642" s="383"/>
      <c r="AJ1642" s="388"/>
      <c r="AK1642" s="392"/>
      <c r="AL1642" s="388"/>
      <c r="AM1642" s="363">
        <f t="shared" si="923"/>
        <v>1</v>
      </c>
      <c r="AN1642" s="578">
        <v>464</v>
      </c>
      <c r="AO1642" s="78">
        <f t="shared" si="905"/>
        <v>0</v>
      </c>
      <c r="AP1642" s="78">
        <f t="shared" si="899"/>
        <v>0</v>
      </c>
      <c r="AQ1642" s="78">
        <f t="shared" si="900"/>
        <v>0</v>
      </c>
      <c r="AR1642" s="78">
        <f t="shared" si="901"/>
        <v>0</v>
      </c>
      <c r="AS1642" s="78">
        <f t="shared" si="902"/>
        <v>0</v>
      </c>
      <c r="AT1642" s="78">
        <f t="shared" si="903"/>
        <v>0</v>
      </c>
      <c r="AU1642" s="74" t="s">
        <v>717</v>
      </c>
      <c r="AV1642" s="115"/>
      <c r="AW1642" s="395"/>
      <c r="AX1642" s="395">
        <v>0</v>
      </c>
      <c r="AY1642" s="395">
        <v>0</v>
      </c>
      <c r="AZ1642" s="395">
        <v>0</v>
      </c>
      <c r="BA1642" s="395">
        <v>0</v>
      </c>
      <c r="BB1642" s="395">
        <v>0</v>
      </c>
      <c r="BC1642" s="395">
        <v>0</v>
      </c>
      <c r="BD1642" s="115"/>
      <c r="BE1642" s="115"/>
      <c r="BF1642" s="115"/>
      <c r="BG1642" s="115"/>
      <c r="BH1642" s="115"/>
      <c r="BI1642" s="115"/>
      <c r="BJ1642" s="115"/>
      <c r="BK1642" s="115"/>
      <c r="BQ1642" s="74" t="str">
        <f t="shared" si="906"/>
        <v xml:space="preserve"> </v>
      </c>
      <c r="BR1642" s="120" t="str">
        <f t="shared" si="907"/>
        <v xml:space="preserve"> </v>
      </c>
      <c r="BS1642" s="120" t="str">
        <f t="shared" si="908"/>
        <v xml:space="preserve"> </v>
      </c>
      <c r="BU1642" s="74" t="str">
        <f t="shared" si="909"/>
        <v xml:space="preserve"> </v>
      </c>
      <c r="BV1642" s="120" t="str">
        <f t="shared" si="910"/>
        <v xml:space="preserve"> </v>
      </c>
      <c r="BW1642" s="120" t="str">
        <f t="shared" si="911"/>
        <v xml:space="preserve">  </v>
      </c>
      <c r="BY1642" s="74" t="str">
        <f t="shared" si="912"/>
        <v xml:space="preserve"> </v>
      </c>
      <c r="BZ1642" s="120" t="str">
        <f t="shared" si="913"/>
        <v xml:space="preserve"> </v>
      </c>
      <c r="CA1642" s="120" t="str">
        <f t="shared" si="914"/>
        <v xml:space="preserve"> </v>
      </c>
      <c r="CC1642" s="115" t="str">
        <f t="shared" si="915"/>
        <v xml:space="preserve"> </v>
      </c>
      <c r="CD1642" s="120" t="str">
        <f t="shared" si="916"/>
        <v xml:space="preserve"> </v>
      </c>
      <c r="CE1642" s="417" t="str">
        <f t="shared" si="917"/>
        <v xml:space="preserve"> </v>
      </c>
      <c r="CF1642" s="115"/>
      <c r="CG1642" s="115" t="str">
        <f t="shared" si="918"/>
        <v xml:space="preserve"> </v>
      </c>
      <c r="CH1642" s="120" t="str">
        <f t="shared" si="919"/>
        <v xml:space="preserve"> </v>
      </c>
      <c r="CI1642" s="417" t="str">
        <f t="shared" si="920"/>
        <v xml:space="preserve"> </v>
      </c>
      <c r="CJ1642" s="115"/>
      <c r="CK1642" s="115" t="str">
        <f t="shared" si="921"/>
        <v xml:space="preserve"> </v>
      </c>
      <c r="CL1642" s="120" t="str">
        <f t="shared" si="922"/>
        <v xml:space="preserve"> </v>
      </c>
      <c r="CM1642" s="417" t="str">
        <f t="shared" si="889"/>
        <v xml:space="preserve"> </v>
      </c>
      <c r="IS1642" s="108">
        <v>345</v>
      </c>
    </row>
    <row r="1643" spans="2:253" s="74" customFormat="1" ht="17.100000000000001" hidden="1" customHeight="1" x14ac:dyDescent="0.25">
      <c r="B1643" s="524">
        <f>IF('KB Duct Parts'!$BL$14=2,'KB Duct Elbows'!BA21,0)</f>
        <v>0</v>
      </c>
      <c r="C1643" s="538" t="s">
        <v>1112</v>
      </c>
      <c r="D1643" s="506" t="str">
        <f t="shared" si="890"/>
        <v>12017.45L-SS</v>
      </c>
      <c r="E1643" s="524" t="s">
        <v>874</v>
      </c>
      <c r="F1643" s="508" t="str">
        <f t="shared" si="891"/>
        <v xml:space="preserve"> </v>
      </c>
      <c r="G1643" s="537" t="s">
        <v>929</v>
      </c>
      <c r="H1643" s="524" t="s">
        <v>923</v>
      </c>
      <c r="I1643" s="1035"/>
      <c r="J1643" s="1036"/>
      <c r="K1643" s="531" t="s">
        <v>882</v>
      </c>
      <c r="L1643" s="535"/>
      <c r="M1643" s="517" t="str">
        <f t="shared" si="904"/>
        <v>Y</v>
      </c>
      <c r="N1643" s="514">
        <f t="shared" si="892"/>
        <v>495</v>
      </c>
      <c r="O1643" s="514">
        <f t="shared" si="898"/>
        <v>0</v>
      </c>
      <c r="P1643" s="680">
        <f>'KB Duct Parts'!$AE$3</f>
        <v>0</v>
      </c>
      <c r="Q1643" s="681">
        <f t="shared" si="893"/>
        <v>0</v>
      </c>
      <c r="R1643" s="682">
        <f t="shared" si="894"/>
        <v>0</v>
      </c>
      <c r="S1643" s="716">
        <f t="shared" si="895"/>
        <v>0.35</v>
      </c>
      <c r="T1643" s="679">
        <f t="shared" si="896"/>
        <v>0</v>
      </c>
      <c r="U1643" s="679">
        <f t="shared" si="897"/>
        <v>0</v>
      </c>
      <c r="Y1643" s="120"/>
      <c r="AD1643" s="80"/>
      <c r="AE1643" s="75"/>
      <c r="AF1643" s="370"/>
      <c r="AG1643" s="375"/>
      <c r="AH1643" s="379"/>
      <c r="AI1643" s="383"/>
      <c r="AJ1643" s="388"/>
      <c r="AK1643" s="392"/>
      <c r="AL1643" s="388"/>
      <c r="AM1643" s="363">
        <f t="shared" si="923"/>
        <v>1</v>
      </c>
      <c r="AN1643" s="578">
        <v>495</v>
      </c>
      <c r="AO1643" s="78">
        <f t="shared" si="905"/>
        <v>0</v>
      </c>
      <c r="AP1643" s="78">
        <f t="shared" si="899"/>
        <v>0</v>
      </c>
      <c r="AQ1643" s="78">
        <f t="shared" si="900"/>
        <v>0</v>
      </c>
      <c r="AR1643" s="78">
        <f t="shared" si="901"/>
        <v>0</v>
      </c>
      <c r="AS1643" s="78">
        <f t="shared" si="902"/>
        <v>0</v>
      </c>
      <c r="AT1643" s="78">
        <f t="shared" si="903"/>
        <v>0</v>
      </c>
      <c r="AU1643" s="74" t="s">
        <v>717</v>
      </c>
      <c r="AV1643" s="115"/>
      <c r="AW1643" s="395"/>
      <c r="AX1643" s="395">
        <v>0</v>
      </c>
      <c r="AY1643" s="395">
        <v>0</v>
      </c>
      <c r="AZ1643" s="395">
        <v>0</v>
      </c>
      <c r="BA1643" s="395">
        <v>0</v>
      </c>
      <c r="BB1643" s="395">
        <v>0</v>
      </c>
      <c r="BC1643" s="395">
        <v>0</v>
      </c>
      <c r="BD1643" s="115"/>
      <c r="BE1643" s="115"/>
      <c r="BF1643" s="115"/>
      <c r="BG1643" s="115"/>
      <c r="BH1643" s="115"/>
      <c r="BI1643" s="115"/>
      <c r="BJ1643" s="115"/>
      <c r="BK1643" s="115"/>
      <c r="BQ1643" s="74" t="str">
        <f t="shared" si="906"/>
        <v xml:space="preserve"> </v>
      </c>
      <c r="BR1643" s="120" t="str">
        <f t="shared" si="907"/>
        <v xml:space="preserve"> </v>
      </c>
      <c r="BS1643" s="120" t="str">
        <f t="shared" si="908"/>
        <v xml:space="preserve"> </v>
      </c>
      <c r="BU1643" s="74" t="str">
        <f t="shared" si="909"/>
        <v xml:space="preserve"> </v>
      </c>
      <c r="BV1643" s="120" t="str">
        <f t="shared" si="910"/>
        <v xml:space="preserve"> </v>
      </c>
      <c r="BW1643" s="120" t="str">
        <f t="shared" si="911"/>
        <v xml:space="preserve">  </v>
      </c>
      <c r="BY1643" s="74" t="str">
        <f t="shared" si="912"/>
        <v xml:space="preserve"> </v>
      </c>
      <c r="BZ1643" s="120" t="str">
        <f t="shared" si="913"/>
        <v xml:space="preserve"> </v>
      </c>
      <c r="CA1643" s="120" t="str">
        <f t="shared" si="914"/>
        <v xml:space="preserve"> </v>
      </c>
      <c r="CC1643" s="115" t="str">
        <f t="shared" si="915"/>
        <v xml:space="preserve"> </v>
      </c>
      <c r="CD1643" s="120" t="str">
        <f t="shared" si="916"/>
        <v xml:space="preserve"> </v>
      </c>
      <c r="CE1643" s="417" t="str">
        <f t="shared" si="917"/>
        <v xml:space="preserve"> </v>
      </c>
      <c r="CF1643" s="115"/>
      <c r="CG1643" s="115" t="str">
        <f t="shared" si="918"/>
        <v xml:space="preserve"> </v>
      </c>
      <c r="CH1643" s="120" t="str">
        <f t="shared" si="919"/>
        <v xml:space="preserve"> </v>
      </c>
      <c r="CI1643" s="417" t="str">
        <f t="shared" si="920"/>
        <v xml:space="preserve"> </v>
      </c>
      <c r="CJ1643" s="115"/>
      <c r="CK1643" s="115" t="str">
        <f t="shared" si="921"/>
        <v xml:space="preserve"> </v>
      </c>
      <c r="CL1643" s="120" t="str">
        <f t="shared" si="922"/>
        <v xml:space="preserve"> </v>
      </c>
      <c r="CM1643" s="417" t="str">
        <f t="shared" ref="CM1643:CM1706" si="924">IF(AT1643&gt;0,AT1643," ")</f>
        <v xml:space="preserve"> </v>
      </c>
      <c r="IS1643" s="108">
        <v>368</v>
      </c>
    </row>
    <row r="1644" spans="2:253" s="74" customFormat="1" ht="17.100000000000001" hidden="1" customHeight="1" x14ac:dyDescent="0.25">
      <c r="B1644" s="524">
        <f>IF('KB Duct Parts'!$BL$14=2,'KB Duct Elbows'!BA22,0)</f>
        <v>0</v>
      </c>
      <c r="C1644" s="538" t="s">
        <v>1113</v>
      </c>
      <c r="D1644" s="506" t="str">
        <f t="shared" si="890"/>
        <v>12018.45L-SS</v>
      </c>
      <c r="E1644" s="524" t="s">
        <v>875</v>
      </c>
      <c r="F1644" s="508" t="str">
        <f t="shared" si="891"/>
        <v xml:space="preserve"> </v>
      </c>
      <c r="G1644" s="537" t="s">
        <v>929</v>
      </c>
      <c r="H1644" s="524" t="s">
        <v>923</v>
      </c>
      <c r="I1644" s="1035"/>
      <c r="J1644" s="1036"/>
      <c r="K1644" s="531" t="s">
        <v>882</v>
      </c>
      <c r="L1644" s="535"/>
      <c r="M1644" s="517" t="str">
        <f t="shared" si="904"/>
        <v>Y</v>
      </c>
      <c r="N1644" s="514">
        <f t="shared" si="892"/>
        <v>525.70000000000005</v>
      </c>
      <c r="O1644" s="514">
        <f t="shared" si="898"/>
        <v>0</v>
      </c>
      <c r="P1644" s="680">
        <f>'KB Duct Parts'!$AE$3</f>
        <v>0</v>
      </c>
      <c r="Q1644" s="681">
        <f t="shared" si="893"/>
        <v>0</v>
      </c>
      <c r="R1644" s="682">
        <f t="shared" si="894"/>
        <v>0</v>
      </c>
      <c r="S1644" s="716">
        <f t="shared" si="895"/>
        <v>0.35</v>
      </c>
      <c r="T1644" s="679">
        <f t="shared" si="896"/>
        <v>0</v>
      </c>
      <c r="U1644" s="679">
        <f t="shared" si="897"/>
        <v>0</v>
      </c>
      <c r="Y1644" s="120"/>
      <c r="AD1644" s="80"/>
      <c r="AE1644" s="75"/>
      <c r="AF1644" s="370"/>
      <c r="AG1644" s="375"/>
      <c r="AH1644" s="379"/>
      <c r="AI1644" s="383"/>
      <c r="AJ1644" s="388"/>
      <c r="AK1644" s="392"/>
      <c r="AL1644" s="388"/>
      <c r="AM1644" s="363">
        <f t="shared" si="923"/>
        <v>1</v>
      </c>
      <c r="AN1644" s="578">
        <v>525.70000000000005</v>
      </c>
      <c r="AO1644" s="78">
        <f t="shared" si="905"/>
        <v>0</v>
      </c>
      <c r="AP1644" s="78">
        <f t="shared" si="899"/>
        <v>0</v>
      </c>
      <c r="AQ1644" s="78">
        <f t="shared" si="900"/>
        <v>0</v>
      </c>
      <c r="AR1644" s="78">
        <f t="shared" si="901"/>
        <v>0</v>
      </c>
      <c r="AS1644" s="78">
        <f t="shared" si="902"/>
        <v>0</v>
      </c>
      <c r="AT1644" s="78">
        <f t="shared" si="903"/>
        <v>0</v>
      </c>
      <c r="AU1644" s="74" t="s">
        <v>717</v>
      </c>
      <c r="AV1644" s="115"/>
      <c r="AW1644" s="395"/>
      <c r="AX1644" s="395">
        <v>0</v>
      </c>
      <c r="AY1644" s="395">
        <v>0</v>
      </c>
      <c r="AZ1644" s="395">
        <v>0</v>
      </c>
      <c r="BA1644" s="395">
        <v>0</v>
      </c>
      <c r="BB1644" s="395">
        <v>0</v>
      </c>
      <c r="BC1644" s="395">
        <v>0</v>
      </c>
      <c r="BD1644" s="115"/>
      <c r="BE1644" s="115"/>
      <c r="BF1644" s="115"/>
      <c r="BG1644" s="115"/>
      <c r="BH1644" s="115"/>
      <c r="BI1644" s="115"/>
      <c r="BJ1644" s="115"/>
      <c r="BK1644" s="115"/>
      <c r="BQ1644" s="74" t="str">
        <f t="shared" si="906"/>
        <v xml:space="preserve"> </v>
      </c>
      <c r="BR1644" s="120" t="str">
        <f t="shared" si="907"/>
        <v xml:space="preserve"> </v>
      </c>
      <c r="BS1644" s="120" t="str">
        <f t="shared" si="908"/>
        <v xml:space="preserve"> </v>
      </c>
      <c r="BU1644" s="74" t="str">
        <f t="shared" si="909"/>
        <v xml:space="preserve"> </v>
      </c>
      <c r="BV1644" s="120" t="str">
        <f t="shared" si="910"/>
        <v xml:space="preserve"> </v>
      </c>
      <c r="BW1644" s="120" t="str">
        <f t="shared" si="911"/>
        <v xml:space="preserve">  </v>
      </c>
      <c r="BY1644" s="74" t="str">
        <f t="shared" si="912"/>
        <v xml:space="preserve"> </v>
      </c>
      <c r="BZ1644" s="120" t="str">
        <f t="shared" si="913"/>
        <v xml:space="preserve"> </v>
      </c>
      <c r="CA1644" s="120" t="str">
        <f t="shared" si="914"/>
        <v xml:space="preserve"> </v>
      </c>
      <c r="CC1644" s="115" t="str">
        <f t="shared" si="915"/>
        <v xml:space="preserve"> </v>
      </c>
      <c r="CD1644" s="120" t="str">
        <f t="shared" si="916"/>
        <v xml:space="preserve"> </v>
      </c>
      <c r="CE1644" s="417" t="str">
        <f t="shared" si="917"/>
        <v xml:space="preserve"> </v>
      </c>
      <c r="CF1644" s="115"/>
      <c r="CG1644" s="115" t="str">
        <f t="shared" si="918"/>
        <v xml:space="preserve"> </v>
      </c>
      <c r="CH1644" s="120" t="str">
        <f t="shared" si="919"/>
        <v xml:space="preserve"> </v>
      </c>
      <c r="CI1644" s="417" t="str">
        <f t="shared" si="920"/>
        <v xml:space="preserve"> </v>
      </c>
      <c r="CJ1644" s="115"/>
      <c r="CK1644" s="115" t="str">
        <f t="shared" si="921"/>
        <v xml:space="preserve"> </v>
      </c>
      <c r="CL1644" s="120" t="str">
        <f t="shared" si="922"/>
        <v xml:space="preserve"> </v>
      </c>
      <c r="CM1644" s="417" t="str">
        <f t="shared" si="924"/>
        <v xml:space="preserve"> </v>
      </c>
      <c r="IS1644" s="108">
        <v>391</v>
      </c>
    </row>
    <row r="1645" spans="2:253" s="74" customFormat="1" ht="17.100000000000001" hidden="1" customHeight="1" x14ac:dyDescent="0.25">
      <c r="B1645" s="524">
        <f>IF('KB Duct Parts'!$BL$14=2,'KB Duct Elbows'!BA23,0)</f>
        <v>0</v>
      </c>
      <c r="C1645" s="538" t="s">
        <v>1115</v>
      </c>
      <c r="D1645" s="506" t="str">
        <f t="shared" si="890"/>
        <v>12019.45L-SS</v>
      </c>
      <c r="E1645" s="524" t="s">
        <v>876</v>
      </c>
      <c r="F1645" s="508" t="str">
        <f t="shared" si="891"/>
        <v xml:space="preserve"> </v>
      </c>
      <c r="G1645" s="537" t="s">
        <v>929</v>
      </c>
      <c r="H1645" s="524" t="s">
        <v>923</v>
      </c>
      <c r="I1645" s="1035"/>
      <c r="J1645" s="1036"/>
      <c r="K1645" s="531" t="s">
        <v>882</v>
      </c>
      <c r="L1645" s="535"/>
      <c r="M1645" s="517" t="str">
        <f t="shared" si="904"/>
        <v>Y</v>
      </c>
      <c r="N1645" s="514">
        <f t="shared" si="892"/>
        <v>602.6</v>
      </c>
      <c r="O1645" s="514">
        <f t="shared" si="898"/>
        <v>0</v>
      </c>
      <c r="P1645" s="680">
        <f>'KB Duct Parts'!$AE$3</f>
        <v>0</v>
      </c>
      <c r="Q1645" s="681">
        <f t="shared" si="893"/>
        <v>0</v>
      </c>
      <c r="R1645" s="682">
        <f t="shared" si="894"/>
        <v>0</v>
      </c>
      <c r="S1645" s="716">
        <f t="shared" si="895"/>
        <v>0.35</v>
      </c>
      <c r="T1645" s="679">
        <f t="shared" si="896"/>
        <v>0</v>
      </c>
      <c r="U1645" s="679">
        <f t="shared" si="897"/>
        <v>0</v>
      </c>
      <c r="Y1645" s="120"/>
      <c r="AD1645" s="80"/>
      <c r="AE1645" s="75"/>
      <c r="AF1645" s="370"/>
      <c r="AG1645" s="375"/>
      <c r="AH1645" s="379"/>
      <c r="AI1645" s="383"/>
      <c r="AJ1645" s="388"/>
      <c r="AK1645" s="392"/>
      <c r="AL1645" s="388"/>
      <c r="AM1645" s="363">
        <f t="shared" si="923"/>
        <v>1</v>
      </c>
      <c r="AN1645" s="578">
        <v>602.6</v>
      </c>
      <c r="AO1645" s="78">
        <f t="shared" si="905"/>
        <v>0</v>
      </c>
      <c r="AP1645" s="78">
        <f t="shared" si="899"/>
        <v>0</v>
      </c>
      <c r="AQ1645" s="78">
        <f t="shared" si="900"/>
        <v>0</v>
      </c>
      <c r="AR1645" s="78">
        <f t="shared" si="901"/>
        <v>0</v>
      </c>
      <c r="AS1645" s="78">
        <f t="shared" si="902"/>
        <v>0</v>
      </c>
      <c r="AT1645" s="78">
        <f t="shared" si="903"/>
        <v>0</v>
      </c>
      <c r="AU1645" s="74" t="s">
        <v>717</v>
      </c>
      <c r="AV1645" s="115"/>
      <c r="AW1645" s="395"/>
      <c r="AX1645" s="395">
        <v>0</v>
      </c>
      <c r="AY1645" s="395">
        <v>0</v>
      </c>
      <c r="AZ1645" s="395">
        <v>0</v>
      </c>
      <c r="BA1645" s="395">
        <v>0</v>
      </c>
      <c r="BB1645" s="395">
        <v>0</v>
      </c>
      <c r="BC1645" s="395">
        <v>0</v>
      </c>
      <c r="BD1645" s="115"/>
      <c r="BE1645" s="115"/>
      <c r="BF1645" s="115"/>
      <c r="BG1645" s="115"/>
      <c r="BH1645" s="115"/>
      <c r="BI1645" s="115"/>
      <c r="BJ1645" s="115"/>
      <c r="BK1645" s="115"/>
      <c r="BQ1645" s="74" t="str">
        <f t="shared" si="906"/>
        <v xml:space="preserve"> </v>
      </c>
      <c r="BR1645" s="120" t="str">
        <f t="shared" si="907"/>
        <v xml:space="preserve"> </v>
      </c>
      <c r="BS1645" s="120" t="str">
        <f t="shared" si="908"/>
        <v xml:space="preserve"> </v>
      </c>
      <c r="BU1645" s="74" t="str">
        <f t="shared" si="909"/>
        <v xml:space="preserve"> </v>
      </c>
      <c r="BV1645" s="120" t="str">
        <f t="shared" si="910"/>
        <v xml:space="preserve"> </v>
      </c>
      <c r="BW1645" s="120" t="str">
        <f t="shared" si="911"/>
        <v xml:space="preserve">  </v>
      </c>
      <c r="BY1645" s="74" t="str">
        <f t="shared" si="912"/>
        <v xml:space="preserve"> </v>
      </c>
      <c r="BZ1645" s="120" t="str">
        <f t="shared" si="913"/>
        <v xml:space="preserve"> </v>
      </c>
      <c r="CA1645" s="120" t="str">
        <f t="shared" si="914"/>
        <v xml:space="preserve"> </v>
      </c>
      <c r="CC1645" s="115" t="str">
        <f t="shared" si="915"/>
        <v xml:space="preserve"> </v>
      </c>
      <c r="CD1645" s="120" t="str">
        <f t="shared" si="916"/>
        <v xml:space="preserve"> </v>
      </c>
      <c r="CE1645" s="417" t="str">
        <f t="shared" si="917"/>
        <v xml:space="preserve"> </v>
      </c>
      <c r="CF1645" s="115"/>
      <c r="CG1645" s="115" t="str">
        <f t="shared" si="918"/>
        <v xml:space="preserve"> </v>
      </c>
      <c r="CH1645" s="120" t="str">
        <f t="shared" si="919"/>
        <v xml:space="preserve"> </v>
      </c>
      <c r="CI1645" s="417" t="str">
        <f t="shared" si="920"/>
        <v xml:space="preserve"> </v>
      </c>
      <c r="CJ1645" s="115"/>
      <c r="CK1645" s="115" t="str">
        <f t="shared" si="921"/>
        <v xml:space="preserve"> </v>
      </c>
      <c r="CL1645" s="120" t="str">
        <f t="shared" si="922"/>
        <v xml:space="preserve"> </v>
      </c>
      <c r="CM1645" s="417" t="str">
        <f t="shared" si="924"/>
        <v xml:space="preserve"> </v>
      </c>
      <c r="IS1645" s="108">
        <v>448</v>
      </c>
    </row>
    <row r="1646" spans="2:253" s="74" customFormat="1" ht="17.100000000000001" hidden="1" customHeight="1" x14ac:dyDescent="0.25">
      <c r="B1646" s="524">
        <f>IF('KB Duct Parts'!$BL$14=2,'KB Duct Elbows'!BA24,0)</f>
        <v>0</v>
      </c>
      <c r="C1646" s="538" t="s">
        <v>1116</v>
      </c>
      <c r="D1646" s="506" t="str">
        <f t="shared" si="890"/>
        <v>12020.45L-SS</v>
      </c>
      <c r="E1646" s="524" t="s">
        <v>877</v>
      </c>
      <c r="F1646" s="508" t="str">
        <f t="shared" si="891"/>
        <v xml:space="preserve"> </v>
      </c>
      <c r="G1646" s="537" t="s">
        <v>929</v>
      </c>
      <c r="H1646" s="524" t="s">
        <v>923</v>
      </c>
      <c r="I1646" s="1035"/>
      <c r="J1646" s="1036"/>
      <c r="K1646" s="531" t="s">
        <v>882</v>
      </c>
      <c r="L1646" s="535"/>
      <c r="M1646" s="517" t="str">
        <f t="shared" si="904"/>
        <v>Y</v>
      </c>
      <c r="N1646" s="514">
        <f t="shared" si="892"/>
        <v>677.8</v>
      </c>
      <c r="O1646" s="514">
        <f t="shared" si="898"/>
        <v>0</v>
      </c>
      <c r="P1646" s="680">
        <f>'KB Duct Parts'!$AE$3</f>
        <v>0</v>
      </c>
      <c r="Q1646" s="681">
        <f t="shared" si="893"/>
        <v>0</v>
      </c>
      <c r="R1646" s="682">
        <f t="shared" si="894"/>
        <v>0</v>
      </c>
      <c r="S1646" s="716">
        <f t="shared" si="895"/>
        <v>0.35</v>
      </c>
      <c r="T1646" s="679">
        <f t="shared" si="896"/>
        <v>0</v>
      </c>
      <c r="U1646" s="679">
        <f t="shared" si="897"/>
        <v>0</v>
      </c>
      <c r="Y1646" s="120"/>
      <c r="AD1646" s="80"/>
      <c r="AE1646" s="75"/>
      <c r="AF1646" s="370"/>
      <c r="AG1646" s="375"/>
      <c r="AH1646" s="379"/>
      <c r="AI1646" s="383"/>
      <c r="AJ1646" s="388"/>
      <c r="AK1646" s="392"/>
      <c r="AL1646" s="388"/>
      <c r="AM1646" s="363">
        <f t="shared" si="923"/>
        <v>1</v>
      </c>
      <c r="AN1646" s="578">
        <v>677.8</v>
      </c>
      <c r="AO1646" s="78">
        <f t="shared" si="905"/>
        <v>0</v>
      </c>
      <c r="AP1646" s="78">
        <f t="shared" si="899"/>
        <v>0</v>
      </c>
      <c r="AQ1646" s="78">
        <f t="shared" si="900"/>
        <v>0</v>
      </c>
      <c r="AR1646" s="78">
        <f t="shared" si="901"/>
        <v>0</v>
      </c>
      <c r="AS1646" s="78">
        <f t="shared" si="902"/>
        <v>0</v>
      </c>
      <c r="AT1646" s="78">
        <f t="shared" si="903"/>
        <v>0</v>
      </c>
      <c r="AU1646" s="74" t="s">
        <v>717</v>
      </c>
      <c r="AV1646" s="115"/>
      <c r="AW1646" s="395"/>
      <c r="AX1646" s="395">
        <v>0</v>
      </c>
      <c r="AY1646" s="395">
        <v>0</v>
      </c>
      <c r="AZ1646" s="395">
        <v>0</v>
      </c>
      <c r="BA1646" s="395">
        <v>0</v>
      </c>
      <c r="BB1646" s="395">
        <v>0</v>
      </c>
      <c r="BC1646" s="395">
        <v>0</v>
      </c>
      <c r="BD1646" s="115"/>
      <c r="BE1646" s="115"/>
      <c r="BF1646" s="115"/>
      <c r="BG1646" s="115"/>
      <c r="BH1646" s="115"/>
      <c r="BI1646" s="115"/>
      <c r="BJ1646" s="115"/>
      <c r="BK1646" s="115"/>
      <c r="BQ1646" s="74" t="str">
        <f t="shared" si="906"/>
        <v xml:space="preserve"> </v>
      </c>
      <c r="BR1646" s="120" t="str">
        <f t="shared" si="907"/>
        <v xml:space="preserve"> </v>
      </c>
      <c r="BS1646" s="120" t="str">
        <f t="shared" si="908"/>
        <v xml:space="preserve"> </v>
      </c>
      <c r="BU1646" s="74" t="str">
        <f t="shared" si="909"/>
        <v xml:space="preserve"> </v>
      </c>
      <c r="BV1646" s="120" t="str">
        <f t="shared" si="910"/>
        <v xml:space="preserve"> </v>
      </c>
      <c r="BW1646" s="120" t="str">
        <f t="shared" si="911"/>
        <v xml:space="preserve">  </v>
      </c>
      <c r="BY1646" s="74" t="str">
        <f t="shared" si="912"/>
        <v xml:space="preserve"> </v>
      </c>
      <c r="BZ1646" s="120" t="str">
        <f t="shared" si="913"/>
        <v xml:space="preserve"> </v>
      </c>
      <c r="CA1646" s="120" t="str">
        <f t="shared" si="914"/>
        <v xml:space="preserve"> </v>
      </c>
      <c r="CC1646" s="115" t="str">
        <f t="shared" si="915"/>
        <v xml:space="preserve"> </v>
      </c>
      <c r="CD1646" s="120" t="str">
        <f t="shared" si="916"/>
        <v xml:space="preserve"> </v>
      </c>
      <c r="CE1646" s="417" t="str">
        <f t="shared" si="917"/>
        <v xml:space="preserve"> </v>
      </c>
      <c r="CF1646" s="115"/>
      <c r="CG1646" s="115" t="str">
        <f t="shared" si="918"/>
        <v xml:space="preserve"> </v>
      </c>
      <c r="CH1646" s="120" t="str">
        <f t="shared" si="919"/>
        <v xml:space="preserve"> </v>
      </c>
      <c r="CI1646" s="417" t="str">
        <f t="shared" si="920"/>
        <v xml:space="preserve"> </v>
      </c>
      <c r="CJ1646" s="115"/>
      <c r="CK1646" s="115" t="str">
        <f t="shared" si="921"/>
        <v xml:space="preserve"> </v>
      </c>
      <c r="CL1646" s="120" t="str">
        <f t="shared" si="922"/>
        <v xml:space="preserve"> </v>
      </c>
      <c r="CM1646" s="417" t="str">
        <f t="shared" si="924"/>
        <v xml:space="preserve"> </v>
      </c>
      <c r="IS1646" s="108">
        <v>504</v>
      </c>
    </row>
    <row r="1647" spans="2:253" s="74" customFormat="1" ht="17.100000000000001" hidden="1" customHeight="1" x14ac:dyDescent="0.25">
      <c r="B1647" s="524">
        <f>IF('KB Duct Parts'!$BL$14=2,'KB Duct Elbows'!BA25,0)</f>
        <v>0</v>
      </c>
      <c r="C1647" s="538" t="s">
        <v>1117</v>
      </c>
      <c r="D1647" s="506" t="str">
        <f t="shared" si="890"/>
        <v>12022.45L-SS</v>
      </c>
      <c r="E1647" s="524" t="s">
        <v>878</v>
      </c>
      <c r="F1647" s="508" t="str">
        <f t="shared" si="891"/>
        <v xml:space="preserve"> </v>
      </c>
      <c r="G1647" s="537" t="s">
        <v>929</v>
      </c>
      <c r="H1647" s="524" t="s">
        <v>923</v>
      </c>
      <c r="I1647" s="1035"/>
      <c r="J1647" s="1036"/>
      <c r="K1647" s="531" t="s">
        <v>882</v>
      </c>
      <c r="L1647" s="535"/>
      <c r="M1647" s="517" t="str">
        <f t="shared" si="904"/>
        <v>Y</v>
      </c>
      <c r="N1647" s="514">
        <f t="shared" si="892"/>
        <v>800.2</v>
      </c>
      <c r="O1647" s="514">
        <f t="shared" si="898"/>
        <v>0</v>
      </c>
      <c r="P1647" s="680">
        <f>'KB Duct Parts'!$AE$3</f>
        <v>0</v>
      </c>
      <c r="Q1647" s="681">
        <f t="shared" si="893"/>
        <v>0</v>
      </c>
      <c r="R1647" s="682">
        <f t="shared" si="894"/>
        <v>0</v>
      </c>
      <c r="S1647" s="716">
        <f t="shared" si="895"/>
        <v>0.35</v>
      </c>
      <c r="T1647" s="679">
        <f t="shared" si="896"/>
        <v>0</v>
      </c>
      <c r="U1647" s="679">
        <f t="shared" si="897"/>
        <v>0</v>
      </c>
      <c r="Y1647" s="120"/>
      <c r="AD1647" s="80"/>
      <c r="AE1647" s="75"/>
      <c r="AF1647" s="370"/>
      <c r="AG1647" s="375"/>
      <c r="AH1647" s="379"/>
      <c r="AI1647" s="383"/>
      <c r="AJ1647" s="388"/>
      <c r="AK1647" s="392"/>
      <c r="AL1647" s="388"/>
      <c r="AM1647" s="363">
        <f t="shared" si="923"/>
        <v>1</v>
      </c>
      <c r="AN1647" s="578">
        <v>800.2</v>
      </c>
      <c r="AO1647" s="78">
        <f t="shared" si="905"/>
        <v>0</v>
      </c>
      <c r="AP1647" s="78">
        <f t="shared" si="899"/>
        <v>0</v>
      </c>
      <c r="AQ1647" s="78">
        <f t="shared" si="900"/>
        <v>0</v>
      </c>
      <c r="AR1647" s="78">
        <f t="shared" si="901"/>
        <v>0</v>
      </c>
      <c r="AS1647" s="78">
        <f t="shared" si="902"/>
        <v>0</v>
      </c>
      <c r="AT1647" s="78">
        <f t="shared" si="903"/>
        <v>0</v>
      </c>
      <c r="AU1647" s="74" t="s">
        <v>717</v>
      </c>
      <c r="AV1647" s="115"/>
      <c r="AW1647" s="395"/>
      <c r="AX1647" s="395">
        <v>0</v>
      </c>
      <c r="AY1647" s="395">
        <v>0</v>
      </c>
      <c r="AZ1647" s="395">
        <v>0</v>
      </c>
      <c r="BA1647" s="395">
        <v>0</v>
      </c>
      <c r="BB1647" s="395">
        <v>0</v>
      </c>
      <c r="BC1647" s="395">
        <v>0</v>
      </c>
      <c r="BD1647" s="115"/>
      <c r="BE1647" s="115"/>
      <c r="BF1647" s="115"/>
      <c r="BG1647" s="115"/>
      <c r="BH1647" s="115"/>
      <c r="BI1647" s="115"/>
      <c r="BJ1647" s="115"/>
      <c r="BK1647" s="115"/>
      <c r="BQ1647" s="74" t="str">
        <f t="shared" si="906"/>
        <v xml:space="preserve"> </v>
      </c>
      <c r="BR1647" s="120" t="str">
        <f t="shared" si="907"/>
        <v xml:space="preserve"> </v>
      </c>
      <c r="BS1647" s="120" t="str">
        <f t="shared" si="908"/>
        <v xml:space="preserve"> </v>
      </c>
      <c r="BU1647" s="74" t="str">
        <f t="shared" si="909"/>
        <v xml:space="preserve"> </v>
      </c>
      <c r="BV1647" s="120" t="str">
        <f t="shared" si="910"/>
        <v xml:space="preserve"> </v>
      </c>
      <c r="BW1647" s="120" t="str">
        <f t="shared" si="911"/>
        <v xml:space="preserve">  </v>
      </c>
      <c r="BY1647" s="74" t="str">
        <f t="shared" si="912"/>
        <v xml:space="preserve"> </v>
      </c>
      <c r="BZ1647" s="120" t="str">
        <f t="shared" si="913"/>
        <v xml:space="preserve"> </v>
      </c>
      <c r="CA1647" s="120" t="str">
        <f t="shared" si="914"/>
        <v xml:space="preserve"> </v>
      </c>
      <c r="CC1647" s="115" t="str">
        <f t="shared" si="915"/>
        <v xml:space="preserve"> </v>
      </c>
      <c r="CD1647" s="120" t="str">
        <f t="shared" si="916"/>
        <v xml:space="preserve"> </v>
      </c>
      <c r="CE1647" s="417" t="str">
        <f t="shared" si="917"/>
        <v xml:space="preserve"> </v>
      </c>
      <c r="CF1647" s="115"/>
      <c r="CG1647" s="115" t="str">
        <f t="shared" si="918"/>
        <v xml:space="preserve"> </v>
      </c>
      <c r="CH1647" s="120" t="str">
        <f t="shared" si="919"/>
        <v xml:space="preserve"> </v>
      </c>
      <c r="CI1647" s="417" t="str">
        <f t="shared" si="920"/>
        <v xml:space="preserve"> </v>
      </c>
      <c r="CJ1647" s="115"/>
      <c r="CK1647" s="115" t="str">
        <f t="shared" si="921"/>
        <v xml:space="preserve"> </v>
      </c>
      <c r="CL1647" s="120" t="str">
        <f t="shared" si="922"/>
        <v xml:space="preserve"> </v>
      </c>
      <c r="CM1647" s="417" t="str">
        <f t="shared" si="924"/>
        <v xml:space="preserve"> </v>
      </c>
      <c r="IS1647" s="108">
        <v>595</v>
      </c>
    </row>
    <row r="1648" spans="2:253" s="74" customFormat="1" ht="17.100000000000001" hidden="1" customHeight="1" x14ac:dyDescent="0.25">
      <c r="B1648" s="524">
        <f>IF('KB Duct Parts'!$BL$14=2,'KB Duct Elbows'!BA26,0)</f>
        <v>0</v>
      </c>
      <c r="C1648" s="538" t="s">
        <v>38</v>
      </c>
      <c r="D1648" s="506" t="str">
        <f t="shared" si="890"/>
        <v>12024.45L-SS</v>
      </c>
      <c r="E1648" s="524" t="s">
        <v>1338</v>
      </c>
      <c r="F1648" s="508" t="str">
        <f t="shared" si="891"/>
        <v xml:space="preserve"> </v>
      </c>
      <c r="G1648" s="537" t="s">
        <v>929</v>
      </c>
      <c r="H1648" s="524" t="s">
        <v>923</v>
      </c>
      <c r="I1648" s="1035"/>
      <c r="J1648" s="1036"/>
      <c r="K1648" s="531" t="s">
        <v>882</v>
      </c>
      <c r="L1648" s="535"/>
      <c r="M1648" s="517" t="str">
        <f t="shared" si="904"/>
        <v>Y</v>
      </c>
      <c r="N1648" s="514">
        <f t="shared" si="892"/>
        <v>901.7</v>
      </c>
      <c r="O1648" s="514">
        <f t="shared" si="898"/>
        <v>0</v>
      </c>
      <c r="P1648" s="680">
        <f>'KB Duct Parts'!$AE$3</f>
        <v>0</v>
      </c>
      <c r="Q1648" s="681">
        <f t="shared" si="893"/>
        <v>0</v>
      </c>
      <c r="R1648" s="682">
        <f t="shared" si="894"/>
        <v>0</v>
      </c>
      <c r="S1648" s="716">
        <f t="shared" si="895"/>
        <v>0.35</v>
      </c>
      <c r="T1648" s="679">
        <f t="shared" si="896"/>
        <v>0</v>
      </c>
      <c r="U1648" s="679">
        <f t="shared" si="897"/>
        <v>0</v>
      </c>
      <c r="Y1648" s="120"/>
      <c r="AD1648" s="80"/>
      <c r="AE1648" s="75"/>
      <c r="AF1648" s="370"/>
      <c r="AG1648" s="375"/>
      <c r="AH1648" s="379"/>
      <c r="AI1648" s="383"/>
      <c r="AJ1648" s="388"/>
      <c r="AK1648" s="392"/>
      <c r="AL1648" s="388"/>
      <c r="AM1648" s="363">
        <f t="shared" si="923"/>
        <v>1</v>
      </c>
      <c r="AN1648" s="578">
        <v>901.7</v>
      </c>
      <c r="AO1648" s="78">
        <f t="shared" si="905"/>
        <v>0</v>
      </c>
      <c r="AP1648" s="78">
        <f t="shared" si="899"/>
        <v>0</v>
      </c>
      <c r="AQ1648" s="78">
        <f t="shared" si="900"/>
        <v>0</v>
      </c>
      <c r="AR1648" s="78">
        <f t="shared" si="901"/>
        <v>0</v>
      </c>
      <c r="AS1648" s="78">
        <f t="shared" si="902"/>
        <v>0</v>
      </c>
      <c r="AT1648" s="78">
        <f t="shared" si="903"/>
        <v>0</v>
      </c>
      <c r="AU1648" s="74" t="s">
        <v>717</v>
      </c>
      <c r="AV1648" s="115"/>
      <c r="AW1648" s="395"/>
      <c r="AX1648" s="395">
        <v>0</v>
      </c>
      <c r="AY1648" s="395">
        <v>0</v>
      </c>
      <c r="AZ1648" s="395">
        <v>0</v>
      </c>
      <c r="BA1648" s="395">
        <v>0</v>
      </c>
      <c r="BB1648" s="395">
        <v>0</v>
      </c>
      <c r="BC1648" s="395">
        <v>0</v>
      </c>
      <c r="BD1648" s="115"/>
      <c r="BE1648" s="115"/>
      <c r="BF1648" s="115"/>
      <c r="BG1648" s="115"/>
      <c r="BH1648" s="115"/>
      <c r="BI1648" s="115"/>
      <c r="BJ1648" s="115"/>
      <c r="BK1648" s="115"/>
      <c r="BQ1648" s="74" t="str">
        <f t="shared" si="906"/>
        <v xml:space="preserve"> </v>
      </c>
      <c r="BR1648" s="120" t="str">
        <f t="shared" si="907"/>
        <v xml:space="preserve"> </v>
      </c>
      <c r="BS1648" s="120" t="str">
        <f t="shared" si="908"/>
        <v xml:space="preserve"> </v>
      </c>
      <c r="BU1648" s="74" t="str">
        <f t="shared" si="909"/>
        <v xml:space="preserve"> </v>
      </c>
      <c r="BV1648" s="120" t="str">
        <f t="shared" si="910"/>
        <v xml:space="preserve"> </v>
      </c>
      <c r="BW1648" s="120" t="str">
        <f t="shared" si="911"/>
        <v xml:space="preserve">  </v>
      </c>
      <c r="BY1648" s="74" t="str">
        <f t="shared" si="912"/>
        <v xml:space="preserve"> </v>
      </c>
      <c r="BZ1648" s="120" t="str">
        <f t="shared" si="913"/>
        <v xml:space="preserve"> </v>
      </c>
      <c r="CA1648" s="120" t="str">
        <f t="shared" si="914"/>
        <v xml:space="preserve"> </v>
      </c>
      <c r="CC1648" s="115" t="str">
        <f t="shared" si="915"/>
        <v xml:space="preserve"> </v>
      </c>
      <c r="CD1648" s="120" t="str">
        <f t="shared" si="916"/>
        <v xml:space="preserve"> </v>
      </c>
      <c r="CE1648" s="417" t="str">
        <f t="shared" si="917"/>
        <v xml:space="preserve"> </v>
      </c>
      <c r="CF1648" s="115"/>
      <c r="CG1648" s="115" t="str">
        <f t="shared" si="918"/>
        <v xml:space="preserve"> </v>
      </c>
      <c r="CH1648" s="120" t="str">
        <f t="shared" si="919"/>
        <v xml:space="preserve"> </v>
      </c>
      <c r="CI1648" s="417" t="str">
        <f t="shared" si="920"/>
        <v xml:space="preserve"> </v>
      </c>
      <c r="CJ1648" s="115"/>
      <c r="CK1648" s="115" t="str">
        <f t="shared" si="921"/>
        <v xml:space="preserve"> </v>
      </c>
      <c r="CL1648" s="120" t="str">
        <f t="shared" si="922"/>
        <v xml:space="preserve"> </v>
      </c>
      <c r="CM1648" s="417" t="str">
        <f t="shared" si="924"/>
        <v xml:space="preserve"> </v>
      </c>
      <c r="IS1648" s="108"/>
    </row>
    <row r="1649" spans="2:253" s="74" customFormat="1" ht="17.100000000000001" hidden="1" customHeight="1" x14ac:dyDescent="0.25">
      <c r="B1649" s="524">
        <f>IF('KB Duct Parts'!$BL$14=2,'KB Duct Elbows'!U7,0)</f>
        <v>0</v>
      </c>
      <c r="C1649" s="538" t="s">
        <v>450</v>
      </c>
      <c r="D1649" s="506" t="str">
        <f t="shared" si="890"/>
        <v>12403.30L-SS</v>
      </c>
      <c r="E1649" s="524" t="s">
        <v>483</v>
      </c>
      <c r="F1649" s="508" t="str">
        <f t="shared" si="891"/>
        <v xml:space="preserve"> </v>
      </c>
      <c r="G1649" s="537" t="s">
        <v>677</v>
      </c>
      <c r="H1649" s="524" t="s">
        <v>923</v>
      </c>
      <c r="I1649" s="1035"/>
      <c r="J1649" s="1036"/>
      <c r="K1649" s="531" t="s">
        <v>882</v>
      </c>
      <c r="L1649" s="535"/>
      <c r="M1649" s="517" t="str">
        <f t="shared" si="904"/>
        <v>Y</v>
      </c>
      <c r="N1649" s="514">
        <f t="shared" si="892"/>
        <v>89.4</v>
      </c>
      <c r="O1649" s="514">
        <f t="shared" si="898"/>
        <v>0</v>
      </c>
      <c r="P1649" s="680">
        <f>'KB Duct Parts'!$AE$3</f>
        <v>0</v>
      </c>
      <c r="Q1649" s="681">
        <f t="shared" si="893"/>
        <v>0</v>
      </c>
      <c r="R1649" s="682">
        <f t="shared" si="894"/>
        <v>0</v>
      </c>
      <c r="S1649" s="716">
        <f t="shared" si="895"/>
        <v>0.35</v>
      </c>
      <c r="T1649" s="679">
        <f t="shared" si="896"/>
        <v>0</v>
      </c>
      <c r="U1649" s="679">
        <f t="shared" si="897"/>
        <v>0</v>
      </c>
      <c r="Y1649" s="120"/>
      <c r="AD1649" s="80"/>
      <c r="AE1649" s="75"/>
      <c r="AF1649" s="370"/>
      <c r="AG1649" s="375"/>
      <c r="AH1649" s="379"/>
      <c r="AI1649" s="383"/>
      <c r="AJ1649" s="388"/>
      <c r="AK1649" s="392"/>
      <c r="AL1649" s="388"/>
      <c r="AM1649" s="363">
        <f t="shared" si="923"/>
        <v>1</v>
      </c>
      <c r="AN1649" s="578">
        <v>89.4</v>
      </c>
      <c r="AO1649" s="78">
        <f t="shared" si="905"/>
        <v>0</v>
      </c>
      <c r="AP1649" s="78">
        <f t="shared" si="899"/>
        <v>0</v>
      </c>
      <c r="AQ1649" s="78">
        <f t="shared" si="900"/>
        <v>0</v>
      </c>
      <c r="AR1649" s="78">
        <f t="shared" si="901"/>
        <v>0</v>
      </c>
      <c r="AS1649" s="78">
        <f t="shared" si="902"/>
        <v>0</v>
      </c>
      <c r="AT1649" s="78">
        <f t="shared" si="903"/>
        <v>0</v>
      </c>
      <c r="AU1649" s="74" t="s">
        <v>717</v>
      </c>
      <c r="AV1649" s="115"/>
      <c r="AW1649" s="395"/>
      <c r="AX1649" s="395">
        <v>0</v>
      </c>
      <c r="AY1649" s="395">
        <v>0</v>
      </c>
      <c r="AZ1649" s="395">
        <v>0</v>
      </c>
      <c r="BA1649" s="395">
        <v>0</v>
      </c>
      <c r="BB1649" s="395">
        <v>0</v>
      </c>
      <c r="BC1649" s="395">
        <v>0</v>
      </c>
      <c r="BD1649" s="115"/>
      <c r="BE1649" s="115"/>
      <c r="BF1649" s="115"/>
      <c r="BG1649" s="115"/>
      <c r="BH1649" s="115"/>
      <c r="BI1649" s="115"/>
      <c r="BJ1649" s="115"/>
      <c r="BK1649" s="115"/>
      <c r="BQ1649" s="74" t="str">
        <f t="shared" si="906"/>
        <v xml:space="preserve"> </v>
      </c>
      <c r="BR1649" s="120" t="str">
        <f t="shared" si="907"/>
        <v xml:space="preserve"> </v>
      </c>
      <c r="BS1649" s="120" t="str">
        <f t="shared" si="908"/>
        <v xml:space="preserve"> </v>
      </c>
      <c r="BU1649" s="74" t="str">
        <f t="shared" si="909"/>
        <v xml:space="preserve"> </v>
      </c>
      <c r="BV1649" s="120" t="str">
        <f t="shared" si="910"/>
        <v xml:space="preserve"> </v>
      </c>
      <c r="BW1649" s="120" t="str">
        <f t="shared" si="911"/>
        <v xml:space="preserve">  </v>
      </c>
      <c r="BY1649" s="74" t="str">
        <f t="shared" si="912"/>
        <v xml:space="preserve"> </v>
      </c>
      <c r="BZ1649" s="120" t="str">
        <f t="shared" si="913"/>
        <v xml:space="preserve"> </v>
      </c>
      <c r="CA1649" s="120" t="str">
        <f t="shared" si="914"/>
        <v xml:space="preserve"> </v>
      </c>
      <c r="CC1649" s="115" t="str">
        <f t="shared" si="915"/>
        <v xml:space="preserve"> </v>
      </c>
      <c r="CD1649" s="120" t="str">
        <f t="shared" si="916"/>
        <v xml:space="preserve"> </v>
      </c>
      <c r="CE1649" s="417" t="str">
        <f t="shared" si="917"/>
        <v xml:space="preserve"> </v>
      </c>
      <c r="CF1649" s="115"/>
      <c r="CG1649" s="115" t="str">
        <f t="shared" si="918"/>
        <v xml:space="preserve"> </v>
      </c>
      <c r="CH1649" s="120" t="str">
        <f t="shared" si="919"/>
        <v xml:space="preserve"> </v>
      </c>
      <c r="CI1649" s="417" t="str">
        <f t="shared" si="920"/>
        <v xml:space="preserve"> </v>
      </c>
      <c r="CJ1649" s="115"/>
      <c r="CK1649" s="115" t="str">
        <f t="shared" si="921"/>
        <v xml:space="preserve"> </v>
      </c>
      <c r="CL1649" s="120" t="str">
        <f t="shared" si="922"/>
        <v xml:space="preserve"> </v>
      </c>
      <c r="CM1649" s="417" t="str">
        <f t="shared" si="924"/>
        <v xml:space="preserve"> </v>
      </c>
      <c r="IS1649" s="108">
        <v>38.299999999999997</v>
      </c>
    </row>
    <row r="1650" spans="2:253" s="74" customFormat="1" ht="17.100000000000001" hidden="1" customHeight="1" x14ac:dyDescent="0.25">
      <c r="B1650" s="524">
        <f>IF('KB Duct Parts'!$BL$14=2,'KB Duct Elbows'!U8,0)</f>
        <v>0</v>
      </c>
      <c r="C1650" s="538" t="s">
        <v>451</v>
      </c>
      <c r="D1650" s="506" t="str">
        <f t="shared" si="890"/>
        <v>12404.30L-SS</v>
      </c>
      <c r="E1650" s="524" t="s">
        <v>861</v>
      </c>
      <c r="F1650" s="508" t="str">
        <f t="shared" si="891"/>
        <v xml:space="preserve"> </v>
      </c>
      <c r="G1650" s="537" t="s">
        <v>677</v>
      </c>
      <c r="H1650" s="524" t="s">
        <v>923</v>
      </c>
      <c r="I1650" s="1035"/>
      <c r="J1650" s="1036"/>
      <c r="K1650" s="531" t="s">
        <v>882</v>
      </c>
      <c r="L1650" s="535"/>
      <c r="M1650" s="517" t="str">
        <f t="shared" si="904"/>
        <v>Y</v>
      </c>
      <c r="N1650" s="514">
        <f t="shared" si="892"/>
        <v>138.80000000000001</v>
      </c>
      <c r="O1650" s="514">
        <f t="shared" si="898"/>
        <v>0</v>
      </c>
      <c r="P1650" s="680">
        <f>'KB Duct Parts'!$AE$3</f>
        <v>0</v>
      </c>
      <c r="Q1650" s="681">
        <f t="shared" si="893"/>
        <v>0</v>
      </c>
      <c r="R1650" s="682">
        <f t="shared" si="894"/>
        <v>0</v>
      </c>
      <c r="S1650" s="716">
        <f t="shared" si="895"/>
        <v>0.35</v>
      </c>
      <c r="T1650" s="679">
        <f t="shared" si="896"/>
        <v>0</v>
      </c>
      <c r="U1650" s="679">
        <f t="shared" si="897"/>
        <v>0</v>
      </c>
      <c r="Y1650" s="120"/>
      <c r="AD1650" s="80"/>
      <c r="AE1650" s="75"/>
      <c r="AF1650" s="370"/>
      <c r="AG1650" s="375"/>
      <c r="AH1650" s="379"/>
      <c r="AI1650" s="383"/>
      <c r="AJ1650" s="388"/>
      <c r="AK1650" s="392"/>
      <c r="AL1650" s="388"/>
      <c r="AM1650" s="363">
        <f t="shared" si="923"/>
        <v>1</v>
      </c>
      <c r="AN1650" s="578">
        <v>138.80000000000001</v>
      </c>
      <c r="AO1650" s="78">
        <f t="shared" si="905"/>
        <v>0</v>
      </c>
      <c r="AP1650" s="78">
        <f t="shared" si="899"/>
        <v>0</v>
      </c>
      <c r="AQ1650" s="78">
        <f t="shared" si="900"/>
        <v>0</v>
      </c>
      <c r="AR1650" s="78">
        <f t="shared" si="901"/>
        <v>0</v>
      </c>
      <c r="AS1650" s="78">
        <f t="shared" si="902"/>
        <v>0</v>
      </c>
      <c r="AT1650" s="78">
        <f t="shared" si="903"/>
        <v>0</v>
      </c>
      <c r="AU1650" s="74" t="s">
        <v>717</v>
      </c>
      <c r="AV1650" s="115"/>
      <c r="AW1650" s="395"/>
      <c r="AX1650" s="395">
        <v>0</v>
      </c>
      <c r="AY1650" s="395">
        <v>0</v>
      </c>
      <c r="AZ1650" s="395">
        <v>0</v>
      </c>
      <c r="BA1650" s="395">
        <v>0</v>
      </c>
      <c r="BB1650" s="395">
        <v>0</v>
      </c>
      <c r="BC1650" s="395">
        <v>0</v>
      </c>
      <c r="BD1650" s="115"/>
      <c r="BE1650" s="115"/>
      <c r="BF1650" s="115"/>
      <c r="BG1650" s="115"/>
      <c r="BH1650" s="115"/>
      <c r="BI1650" s="115"/>
      <c r="BJ1650" s="115"/>
      <c r="BK1650" s="115"/>
      <c r="BQ1650" s="74" t="str">
        <f t="shared" si="906"/>
        <v xml:space="preserve"> </v>
      </c>
      <c r="BR1650" s="120" t="str">
        <f t="shared" si="907"/>
        <v xml:space="preserve"> </v>
      </c>
      <c r="BS1650" s="120" t="str">
        <f t="shared" si="908"/>
        <v xml:space="preserve"> </v>
      </c>
      <c r="BU1650" s="74" t="str">
        <f t="shared" si="909"/>
        <v xml:space="preserve"> </v>
      </c>
      <c r="BV1650" s="120" t="str">
        <f t="shared" si="910"/>
        <v xml:space="preserve"> </v>
      </c>
      <c r="BW1650" s="120" t="str">
        <f t="shared" si="911"/>
        <v xml:space="preserve">  </v>
      </c>
      <c r="BY1650" s="74" t="str">
        <f t="shared" si="912"/>
        <v xml:space="preserve"> </v>
      </c>
      <c r="BZ1650" s="120" t="str">
        <f t="shared" si="913"/>
        <v xml:space="preserve"> </v>
      </c>
      <c r="CA1650" s="120" t="str">
        <f t="shared" si="914"/>
        <v xml:space="preserve"> </v>
      </c>
      <c r="CC1650" s="115" t="str">
        <f t="shared" si="915"/>
        <v xml:space="preserve"> </v>
      </c>
      <c r="CD1650" s="120" t="str">
        <f t="shared" si="916"/>
        <v xml:space="preserve"> </v>
      </c>
      <c r="CE1650" s="417" t="str">
        <f t="shared" si="917"/>
        <v xml:space="preserve"> </v>
      </c>
      <c r="CF1650" s="115"/>
      <c r="CG1650" s="115" t="str">
        <f t="shared" si="918"/>
        <v xml:space="preserve"> </v>
      </c>
      <c r="CH1650" s="120" t="str">
        <f t="shared" si="919"/>
        <v xml:space="preserve"> </v>
      </c>
      <c r="CI1650" s="417" t="str">
        <f t="shared" si="920"/>
        <v xml:space="preserve"> </v>
      </c>
      <c r="CJ1650" s="115"/>
      <c r="CK1650" s="115" t="str">
        <f t="shared" si="921"/>
        <v xml:space="preserve"> </v>
      </c>
      <c r="CL1650" s="120" t="str">
        <f t="shared" si="922"/>
        <v xml:space="preserve"> </v>
      </c>
      <c r="CM1650" s="417" t="str">
        <f t="shared" si="924"/>
        <v xml:space="preserve"> </v>
      </c>
      <c r="IS1650" s="108">
        <v>45.1</v>
      </c>
    </row>
    <row r="1651" spans="2:253" s="74" customFormat="1" ht="17.100000000000001" hidden="1" customHeight="1" x14ac:dyDescent="0.25">
      <c r="B1651" s="524">
        <f>IF('KB Duct Parts'!$BL$14=2,'KB Duct Elbows'!U9,0)</f>
        <v>0</v>
      </c>
      <c r="C1651" s="538" t="s">
        <v>452</v>
      </c>
      <c r="D1651" s="506" t="str">
        <f t="shared" si="890"/>
        <v>12405.30L-SS</v>
      </c>
      <c r="E1651" s="524" t="s">
        <v>862</v>
      </c>
      <c r="F1651" s="508" t="str">
        <f t="shared" si="891"/>
        <v xml:space="preserve"> </v>
      </c>
      <c r="G1651" s="537" t="s">
        <v>677</v>
      </c>
      <c r="H1651" s="524" t="s">
        <v>923</v>
      </c>
      <c r="I1651" s="1035"/>
      <c r="J1651" s="1036"/>
      <c r="K1651" s="531" t="s">
        <v>882</v>
      </c>
      <c r="L1651" s="535"/>
      <c r="M1651" s="517" t="str">
        <f t="shared" si="904"/>
        <v>Y</v>
      </c>
      <c r="N1651" s="514">
        <f t="shared" si="892"/>
        <v>250.1</v>
      </c>
      <c r="O1651" s="514">
        <f t="shared" si="898"/>
        <v>0</v>
      </c>
      <c r="P1651" s="680">
        <f>'KB Duct Parts'!$AE$3</f>
        <v>0</v>
      </c>
      <c r="Q1651" s="681">
        <f t="shared" si="893"/>
        <v>0</v>
      </c>
      <c r="R1651" s="682">
        <f t="shared" si="894"/>
        <v>0</v>
      </c>
      <c r="S1651" s="716">
        <f t="shared" si="895"/>
        <v>0.35</v>
      </c>
      <c r="T1651" s="679">
        <f t="shared" si="896"/>
        <v>0</v>
      </c>
      <c r="U1651" s="679">
        <f t="shared" si="897"/>
        <v>0</v>
      </c>
      <c r="Y1651" s="120"/>
      <c r="AD1651" s="80"/>
      <c r="AE1651" s="75"/>
      <c r="AF1651" s="370"/>
      <c r="AG1651" s="375"/>
      <c r="AH1651" s="379"/>
      <c r="AI1651" s="383"/>
      <c r="AJ1651" s="388"/>
      <c r="AK1651" s="392"/>
      <c r="AL1651" s="388"/>
      <c r="AM1651" s="363">
        <f t="shared" si="923"/>
        <v>1</v>
      </c>
      <c r="AN1651" s="578">
        <v>250.1</v>
      </c>
      <c r="AO1651" s="78">
        <f t="shared" si="905"/>
        <v>0</v>
      </c>
      <c r="AP1651" s="78">
        <f t="shared" si="899"/>
        <v>0</v>
      </c>
      <c r="AQ1651" s="78">
        <f t="shared" si="900"/>
        <v>0</v>
      </c>
      <c r="AR1651" s="78">
        <f t="shared" si="901"/>
        <v>0</v>
      </c>
      <c r="AS1651" s="78">
        <f t="shared" si="902"/>
        <v>0</v>
      </c>
      <c r="AT1651" s="78">
        <f t="shared" si="903"/>
        <v>0</v>
      </c>
      <c r="AU1651" s="74" t="s">
        <v>717</v>
      </c>
      <c r="AV1651" s="115"/>
      <c r="AW1651" s="395"/>
      <c r="AX1651" s="395">
        <v>0</v>
      </c>
      <c r="AY1651" s="395">
        <v>0</v>
      </c>
      <c r="AZ1651" s="395">
        <v>0</v>
      </c>
      <c r="BA1651" s="395">
        <v>0</v>
      </c>
      <c r="BB1651" s="395">
        <v>0</v>
      </c>
      <c r="BC1651" s="395">
        <v>0</v>
      </c>
      <c r="BD1651" s="115"/>
      <c r="BE1651" s="115"/>
      <c r="BF1651" s="115"/>
      <c r="BG1651" s="115"/>
      <c r="BH1651" s="115"/>
      <c r="BI1651" s="115"/>
      <c r="BJ1651" s="115"/>
      <c r="BK1651" s="115"/>
      <c r="BQ1651" s="74" t="str">
        <f t="shared" si="906"/>
        <v xml:space="preserve"> </v>
      </c>
      <c r="BR1651" s="120" t="str">
        <f t="shared" si="907"/>
        <v xml:space="preserve"> </v>
      </c>
      <c r="BS1651" s="120" t="str">
        <f t="shared" si="908"/>
        <v xml:space="preserve"> </v>
      </c>
      <c r="BU1651" s="74" t="str">
        <f t="shared" si="909"/>
        <v xml:space="preserve"> </v>
      </c>
      <c r="BV1651" s="120" t="str">
        <f t="shared" si="910"/>
        <v xml:space="preserve"> </v>
      </c>
      <c r="BW1651" s="120" t="str">
        <f t="shared" si="911"/>
        <v xml:space="preserve">  </v>
      </c>
      <c r="BY1651" s="74" t="str">
        <f t="shared" si="912"/>
        <v xml:space="preserve"> </v>
      </c>
      <c r="BZ1651" s="120" t="str">
        <f t="shared" si="913"/>
        <v xml:space="preserve"> </v>
      </c>
      <c r="CA1651" s="120" t="str">
        <f t="shared" si="914"/>
        <v xml:space="preserve"> </v>
      </c>
      <c r="CC1651" s="115" t="str">
        <f t="shared" si="915"/>
        <v xml:space="preserve"> </v>
      </c>
      <c r="CD1651" s="120" t="str">
        <f t="shared" si="916"/>
        <v xml:space="preserve"> </v>
      </c>
      <c r="CE1651" s="417" t="str">
        <f t="shared" si="917"/>
        <v xml:space="preserve"> </v>
      </c>
      <c r="CF1651" s="115"/>
      <c r="CG1651" s="115" t="str">
        <f t="shared" si="918"/>
        <v xml:space="preserve"> </v>
      </c>
      <c r="CH1651" s="120" t="str">
        <f t="shared" si="919"/>
        <v xml:space="preserve"> </v>
      </c>
      <c r="CI1651" s="417" t="str">
        <f t="shared" si="920"/>
        <v xml:space="preserve"> </v>
      </c>
      <c r="CJ1651" s="115"/>
      <c r="CK1651" s="115" t="str">
        <f t="shared" si="921"/>
        <v xml:space="preserve"> </v>
      </c>
      <c r="CL1651" s="120" t="str">
        <f t="shared" si="922"/>
        <v xml:space="preserve"> </v>
      </c>
      <c r="CM1651" s="417" t="str">
        <f t="shared" si="924"/>
        <v xml:space="preserve"> </v>
      </c>
      <c r="IS1651" s="108">
        <v>82.7</v>
      </c>
    </row>
    <row r="1652" spans="2:253" s="74" customFormat="1" ht="17.100000000000001" hidden="1" customHeight="1" x14ac:dyDescent="0.25">
      <c r="B1652" s="524">
        <f>IF('KB Duct Parts'!$BL$14=2,'KB Duct Elbows'!U10,0)</f>
        <v>0</v>
      </c>
      <c r="C1652" s="538" t="s">
        <v>453</v>
      </c>
      <c r="D1652" s="506" t="str">
        <f t="shared" si="890"/>
        <v>12406.30L-SS</v>
      </c>
      <c r="E1652" s="524" t="s">
        <v>863</v>
      </c>
      <c r="F1652" s="508" t="str">
        <f t="shared" si="891"/>
        <v xml:space="preserve"> </v>
      </c>
      <c r="G1652" s="537" t="s">
        <v>677</v>
      </c>
      <c r="H1652" s="524" t="s">
        <v>923</v>
      </c>
      <c r="I1652" s="1035"/>
      <c r="J1652" s="1036"/>
      <c r="K1652" s="531" t="s">
        <v>882</v>
      </c>
      <c r="L1652" s="535"/>
      <c r="M1652" s="517" t="str">
        <f t="shared" si="904"/>
        <v>Y</v>
      </c>
      <c r="N1652" s="514">
        <f t="shared" si="892"/>
        <v>284.8</v>
      </c>
      <c r="O1652" s="514">
        <f t="shared" si="898"/>
        <v>0</v>
      </c>
      <c r="P1652" s="680">
        <f>'KB Duct Parts'!$AE$3</f>
        <v>0</v>
      </c>
      <c r="Q1652" s="681">
        <f t="shared" si="893"/>
        <v>0</v>
      </c>
      <c r="R1652" s="682">
        <f t="shared" si="894"/>
        <v>0</v>
      </c>
      <c r="S1652" s="716">
        <f t="shared" si="895"/>
        <v>0.35</v>
      </c>
      <c r="T1652" s="679">
        <f t="shared" si="896"/>
        <v>0</v>
      </c>
      <c r="U1652" s="679">
        <f t="shared" si="897"/>
        <v>0</v>
      </c>
      <c r="Y1652" s="120"/>
      <c r="AD1652" s="80"/>
      <c r="AE1652" s="75"/>
      <c r="AF1652" s="370"/>
      <c r="AG1652" s="375"/>
      <c r="AH1652" s="379"/>
      <c r="AI1652" s="383"/>
      <c r="AJ1652" s="388"/>
      <c r="AK1652" s="392"/>
      <c r="AL1652" s="388"/>
      <c r="AM1652" s="363">
        <f t="shared" si="923"/>
        <v>1</v>
      </c>
      <c r="AN1652" s="578">
        <v>284.8</v>
      </c>
      <c r="AO1652" s="78">
        <f t="shared" si="905"/>
        <v>0</v>
      </c>
      <c r="AP1652" s="78">
        <f t="shared" si="899"/>
        <v>0</v>
      </c>
      <c r="AQ1652" s="78">
        <f t="shared" si="900"/>
        <v>0</v>
      </c>
      <c r="AR1652" s="78">
        <f t="shared" si="901"/>
        <v>0</v>
      </c>
      <c r="AS1652" s="78">
        <f t="shared" si="902"/>
        <v>0</v>
      </c>
      <c r="AT1652" s="78">
        <f t="shared" si="903"/>
        <v>0</v>
      </c>
      <c r="AU1652" s="74" t="s">
        <v>717</v>
      </c>
      <c r="AV1652" s="115"/>
      <c r="AW1652" s="395"/>
      <c r="AX1652" s="395">
        <v>0</v>
      </c>
      <c r="AY1652" s="395">
        <v>0</v>
      </c>
      <c r="AZ1652" s="395">
        <v>0</v>
      </c>
      <c r="BA1652" s="395">
        <v>0</v>
      </c>
      <c r="BB1652" s="395">
        <v>0</v>
      </c>
      <c r="BC1652" s="395">
        <v>0</v>
      </c>
      <c r="BD1652" s="115"/>
      <c r="BE1652" s="115"/>
      <c r="BF1652" s="115"/>
      <c r="BG1652" s="115"/>
      <c r="BH1652" s="115"/>
      <c r="BI1652" s="115"/>
      <c r="BJ1652" s="115"/>
      <c r="BK1652" s="115"/>
      <c r="BQ1652" s="74" t="str">
        <f t="shared" si="906"/>
        <v xml:space="preserve"> </v>
      </c>
      <c r="BR1652" s="120" t="str">
        <f t="shared" si="907"/>
        <v xml:space="preserve"> </v>
      </c>
      <c r="BS1652" s="120" t="str">
        <f t="shared" si="908"/>
        <v xml:space="preserve"> </v>
      </c>
      <c r="BU1652" s="74" t="str">
        <f t="shared" si="909"/>
        <v xml:space="preserve"> </v>
      </c>
      <c r="BV1652" s="120" t="str">
        <f t="shared" si="910"/>
        <v xml:space="preserve"> </v>
      </c>
      <c r="BW1652" s="120" t="str">
        <f t="shared" si="911"/>
        <v xml:space="preserve">  </v>
      </c>
      <c r="BY1652" s="74" t="str">
        <f t="shared" si="912"/>
        <v xml:space="preserve"> </v>
      </c>
      <c r="BZ1652" s="120" t="str">
        <f t="shared" si="913"/>
        <v xml:space="preserve"> </v>
      </c>
      <c r="CA1652" s="120" t="str">
        <f t="shared" si="914"/>
        <v xml:space="preserve"> </v>
      </c>
      <c r="CC1652" s="115" t="str">
        <f t="shared" si="915"/>
        <v xml:space="preserve"> </v>
      </c>
      <c r="CD1652" s="120" t="str">
        <f t="shared" si="916"/>
        <v xml:space="preserve"> </v>
      </c>
      <c r="CE1652" s="417" t="str">
        <f t="shared" si="917"/>
        <v xml:space="preserve"> </v>
      </c>
      <c r="CF1652" s="115"/>
      <c r="CG1652" s="115" t="str">
        <f t="shared" si="918"/>
        <v xml:space="preserve"> </v>
      </c>
      <c r="CH1652" s="120" t="str">
        <f t="shared" si="919"/>
        <v xml:space="preserve"> </v>
      </c>
      <c r="CI1652" s="417" t="str">
        <f t="shared" si="920"/>
        <v xml:space="preserve"> </v>
      </c>
      <c r="CJ1652" s="115"/>
      <c r="CK1652" s="115" t="str">
        <f t="shared" si="921"/>
        <v xml:space="preserve"> </v>
      </c>
      <c r="CL1652" s="120" t="str">
        <f t="shared" si="922"/>
        <v xml:space="preserve"> </v>
      </c>
      <c r="CM1652" s="417" t="str">
        <f t="shared" si="924"/>
        <v xml:space="preserve"> </v>
      </c>
      <c r="IS1652" s="108">
        <v>172</v>
      </c>
    </row>
    <row r="1653" spans="2:253" s="74" customFormat="1" ht="17.100000000000001" hidden="1" customHeight="1" x14ac:dyDescent="0.25">
      <c r="B1653" s="524">
        <f>IF('KB Duct Parts'!$BL$14=2,'KB Duct Elbows'!U12,0)</f>
        <v>0</v>
      </c>
      <c r="C1653" s="538" t="s">
        <v>454</v>
      </c>
      <c r="D1653" s="506" t="str">
        <f t="shared" si="890"/>
        <v>12408.30L-SS</v>
      </c>
      <c r="E1653" s="524" t="s">
        <v>865</v>
      </c>
      <c r="F1653" s="508" t="str">
        <f t="shared" si="891"/>
        <v xml:space="preserve"> </v>
      </c>
      <c r="G1653" s="537" t="s">
        <v>677</v>
      </c>
      <c r="H1653" s="524" t="s">
        <v>923</v>
      </c>
      <c r="I1653" s="1035"/>
      <c r="J1653" s="1036"/>
      <c r="K1653" s="531" t="s">
        <v>882</v>
      </c>
      <c r="L1653" s="535"/>
      <c r="M1653" s="517" t="str">
        <f t="shared" si="904"/>
        <v>Y</v>
      </c>
      <c r="N1653" s="514">
        <f t="shared" si="892"/>
        <v>540.5</v>
      </c>
      <c r="O1653" s="514">
        <f t="shared" si="898"/>
        <v>0</v>
      </c>
      <c r="P1653" s="680">
        <f>'KB Duct Parts'!$AE$3</f>
        <v>0</v>
      </c>
      <c r="Q1653" s="681">
        <f t="shared" si="893"/>
        <v>0</v>
      </c>
      <c r="R1653" s="682">
        <f t="shared" si="894"/>
        <v>0</v>
      </c>
      <c r="S1653" s="716">
        <f t="shared" si="895"/>
        <v>0.35</v>
      </c>
      <c r="T1653" s="679">
        <f t="shared" si="896"/>
        <v>0</v>
      </c>
      <c r="U1653" s="679">
        <f t="shared" si="897"/>
        <v>0</v>
      </c>
      <c r="Y1653" s="120"/>
      <c r="AD1653" s="80"/>
      <c r="AE1653" s="75"/>
      <c r="AF1653" s="370"/>
      <c r="AG1653" s="375"/>
      <c r="AH1653" s="379"/>
      <c r="AI1653" s="383"/>
      <c r="AJ1653" s="388"/>
      <c r="AK1653" s="392"/>
      <c r="AL1653" s="388"/>
      <c r="AM1653" s="363">
        <f t="shared" si="923"/>
        <v>1</v>
      </c>
      <c r="AN1653" s="578">
        <v>540.5</v>
      </c>
      <c r="AO1653" s="78">
        <f t="shared" si="905"/>
        <v>0</v>
      </c>
      <c r="AP1653" s="78">
        <f t="shared" si="899"/>
        <v>0</v>
      </c>
      <c r="AQ1653" s="78">
        <f t="shared" si="900"/>
        <v>0</v>
      </c>
      <c r="AR1653" s="78">
        <f t="shared" si="901"/>
        <v>0</v>
      </c>
      <c r="AS1653" s="78">
        <f t="shared" si="902"/>
        <v>0</v>
      </c>
      <c r="AT1653" s="78">
        <f t="shared" si="903"/>
        <v>0</v>
      </c>
      <c r="AU1653" s="74" t="s">
        <v>717</v>
      </c>
      <c r="AV1653" s="115"/>
      <c r="AW1653" s="395"/>
      <c r="AX1653" s="395">
        <v>0</v>
      </c>
      <c r="AY1653" s="395">
        <v>0</v>
      </c>
      <c r="AZ1653" s="395">
        <v>0</v>
      </c>
      <c r="BA1653" s="395">
        <v>0</v>
      </c>
      <c r="BB1653" s="395">
        <v>0</v>
      </c>
      <c r="BC1653" s="395">
        <v>0</v>
      </c>
      <c r="BD1653" s="115"/>
      <c r="BE1653" s="115"/>
      <c r="BF1653" s="115"/>
      <c r="BG1653" s="115"/>
      <c r="BH1653" s="115"/>
      <c r="BI1653" s="115"/>
      <c r="BJ1653" s="115"/>
      <c r="BK1653" s="115"/>
      <c r="BQ1653" s="74" t="str">
        <f t="shared" si="906"/>
        <v xml:space="preserve"> </v>
      </c>
      <c r="BR1653" s="120" t="str">
        <f t="shared" si="907"/>
        <v xml:space="preserve"> </v>
      </c>
      <c r="BS1653" s="120" t="str">
        <f t="shared" si="908"/>
        <v xml:space="preserve"> </v>
      </c>
      <c r="BU1653" s="74" t="str">
        <f t="shared" si="909"/>
        <v xml:space="preserve"> </v>
      </c>
      <c r="BV1653" s="120" t="str">
        <f t="shared" si="910"/>
        <v xml:space="preserve"> </v>
      </c>
      <c r="BW1653" s="120" t="str">
        <f t="shared" si="911"/>
        <v xml:space="preserve">  </v>
      </c>
      <c r="BY1653" s="74" t="str">
        <f t="shared" si="912"/>
        <v xml:space="preserve"> </v>
      </c>
      <c r="BZ1653" s="120" t="str">
        <f t="shared" si="913"/>
        <v xml:space="preserve"> </v>
      </c>
      <c r="CA1653" s="120" t="str">
        <f t="shared" si="914"/>
        <v xml:space="preserve"> </v>
      </c>
      <c r="CC1653" s="115" t="str">
        <f t="shared" si="915"/>
        <v xml:space="preserve"> </v>
      </c>
      <c r="CD1653" s="120" t="str">
        <f t="shared" si="916"/>
        <v xml:space="preserve"> </v>
      </c>
      <c r="CE1653" s="417" t="str">
        <f t="shared" si="917"/>
        <v xml:space="preserve"> </v>
      </c>
      <c r="CF1653" s="115"/>
      <c r="CG1653" s="115" t="str">
        <f t="shared" si="918"/>
        <v xml:space="preserve"> </v>
      </c>
      <c r="CH1653" s="120" t="str">
        <f t="shared" si="919"/>
        <v xml:space="preserve"> </v>
      </c>
      <c r="CI1653" s="417" t="str">
        <f t="shared" si="920"/>
        <v xml:space="preserve"> </v>
      </c>
      <c r="CJ1653" s="115"/>
      <c r="CK1653" s="115" t="str">
        <f t="shared" si="921"/>
        <v xml:space="preserve"> </v>
      </c>
      <c r="CL1653" s="120" t="str">
        <f t="shared" si="922"/>
        <v xml:space="preserve"> </v>
      </c>
      <c r="CM1653" s="417" t="str">
        <f t="shared" si="924"/>
        <v xml:space="preserve"> </v>
      </c>
      <c r="IS1653" s="108">
        <v>172</v>
      </c>
    </row>
    <row r="1654" spans="2:253" s="74" customFormat="1" ht="17.100000000000001" hidden="1" customHeight="1" x14ac:dyDescent="0.25">
      <c r="B1654" s="524">
        <f>IF('KB Duct Parts'!$BL$14=2,'KB Duct Elbows'!BB11,0)</f>
        <v>0</v>
      </c>
      <c r="C1654" s="538" t="s">
        <v>1118</v>
      </c>
      <c r="D1654" s="506" t="str">
        <f t="shared" si="890"/>
        <v>12007.30L-SS</v>
      </c>
      <c r="E1654" s="524" t="s">
        <v>864</v>
      </c>
      <c r="F1654" s="508" t="str">
        <f t="shared" si="891"/>
        <v xml:space="preserve"> </v>
      </c>
      <c r="G1654" s="537" t="s">
        <v>930</v>
      </c>
      <c r="H1654" s="524" t="s">
        <v>923</v>
      </c>
      <c r="I1654" s="1035"/>
      <c r="J1654" s="1036"/>
      <c r="K1654" s="531" t="s">
        <v>882</v>
      </c>
      <c r="L1654" s="535"/>
      <c r="M1654" s="517" t="str">
        <f t="shared" si="904"/>
        <v>Y</v>
      </c>
      <c r="N1654" s="514">
        <f t="shared" si="892"/>
        <v>182.9</v>
      </c>
      <c r="O1654" s="514">
        <f t="shared" si="898"/>
        <v>0</v>
      </c>
      <c r="P1654" s="680">
        <f>'KB Duct Parts'!$AE$3</f>
        <v>0</v>
      </c>
      <c r="Q1654" s="681">
        <f t="shared" si="893"/>
        <v>0</v>
      </c>
      <c r="R1654" s="682">
        <f t="shared" si="894"/>
        <v>0</v>
      </c>
      <c r="S1654" s="716">
        <f t="shared" si="895"/>
        <v>0.35</v>
      </c>
      <c r="T1654" s="679">
        <f t="shared" si="896"/>
        <v>0</v>
      </c>
      <c r="U1654" s="679">
        <f t="shared" si="897"/>
        <v>0</v>
      </c>
      <c r="Y1654" s="120"/>
      <c r="AD1654" s="80"/>
      <c r="AE1654" s="75"/>
      <c r="AF1654" s="370"/>
      <c r="AG1654" s="375"/>
      <c r="AH1654" s="379"/>
      <c r="AI1654" s="383"/>
      <c r="AJ1654" s="388"/>
      <c r="AK1654" s="392"/>
      <c r="AL1654" s="388"/>
      <c r="AM1654" s="363">
        <f t="shared" si="923"/>
        <v>1</v>
      </c>
      <c r="AN1654" s="578">
        <v>182.9</v>
      </c>
      <c r="AO1654" s="78">
        <f t="shared" si="905"/>
        <v>0</v>
      </c>
      <c r="AP1654" s="78">
        <f t="shared" si="899"/>
        <v>0</v>
      </c>
      <c r="AQ1654" s="78">
        <f t="shared" si="900"/>
        <v>0</v>
      </c>
      <c r="AR1654" s="78">
        <f t="shared" si="901"/>
        <v>0</v>
      </c>
      <c r="AS1654" s="78">
        <f t="shared" si="902"/>
        <v>0</v>
      </c>
      <c r="AT1654" s="78">
        <f t="shared" si="903"/>
        <v>0</v>
      </c>
      <c r="AU1654" s="74" t="s">
        <v>717</v>
      </c>
      <c r="AV1654" s="115"/>
      <c r="AW1654" s="395"/>
      <c r="AX1654" s="395">
        <v>0</v>
      </c>
      <c r="AY1654" s="395">
        <v>0</v>
      </c>
      <c r="AZ1654" s="395">
        <v>0</v>
      </c>
      <c r="BA1654" s="395">
        <v>0</v>
      </c>
      <c r="BB1654" s="395">
        <v>0</v>
      </c>
      <c r="BC1654" s="395">
        <v>0</v>
      </c>
      <c r="BD1654" s="115"/>
      <c r="BE1654" s="115"/>
      <c r="BF1654" s="115"/>
      <c r="BG1654" s="115"/>
      <c r="BH1654" s="115"/>
      <c r="BI1654" s="115"/>
      <c r="BJ1654" s="115"/>
      <c r="BK1654" s="115"/>
      <c r="BQ1654" s="74" t="str">
        <f t="shared" si="906"/>
        <v xml:space="preserve"> </v>
      </c>
      <c r="BR1654" s="120" t="str">
        <f t="shared" si="907"/>
        <v xml:space="preserve"> </v>
      </c>
      <c r="BS1654" s="120" t="str">
        <f t="shared" si="908"/>
        <v xml:space="preserve"> </v>
      </c>
      <c r="BU1654" s="74" t="str">
        <f t="shared" si="909"/>
        <v xml:space="preserve"> </v>
      </c>
      <c r="BV1654" s="120" t="str">
        <f t="shared" si="910"/>
        <v xml:space="preserve"> </v>
      </c>
      <c r="BW1654" s="120" t="str">
        <f t="shared" si="911"/>
        <v xml:space="preserve">  </v>
      </c>
      <c r="BY1654" s="74" t="str">
        <f t="shared" si="912"/>
        <v xml:space="preserve"> </v>
      </c>
      <c r="BZ1654" s="120" t="str">
        <f t="shared" si="913"/>
        <v xml:space="preserve"> </v>
      </c>
      <c r="CA1654" s="120" t="str">
        <f t="shared" si="914"/>
        <v xml:space="preserve"> </v>
      </c>
      <c r="CC1654" s="115" t="str">
        <f t="shared" si="915"/>
        <v xml:space="preserve"> </v>
      </c>
      <c r="CD1654" s="120" t="str">
        <f t="shared" si="916"/>
        <v xml:space="preserve"> </v>
      </c>
      <c r="CE1654" s="417" t="str">
        <f t="shared" si="917"/>
        <v xml:space="preserve"> </v>
      </c>
      <c r="CF1654" s="115"/>
      <c r="CG1654" s="115" t="str">
        <f t="shared" si="918"/>
        <v xml:space="preserve"> </v>
      </c>
      <c r="CH1654" s="120" t="str">
        <f t="shared" si="919"/>
        <v xml:space="preserve"> </v>
      </c>
      <c r="CI1654" s="417" t="str">
        <f t="shared" si="920"/>
        <v xml:space="preserve"> </v>
      </c>
      <c r="CJ1654" s="115"/>
      <c r="CK1654" s="115" t="str">
        <f t="shared" si="921"/>
        <v xml:space="preserve"> </v>
      </c>
      <c r="CL1654" s="120" t="str">
        <f t="shared" si="922"/>
        <v xml:space="preserve"> </v>
      </c>
      <c r="CM1654" s="417" t="str">
        <f t="shared" si="924"/>
        <v xml:space="preserve"> </v>
      </c>
      <c r="IS1654" s="108">
        <v>134</v>
      </c>
    </row>
    <row r="1655" spans="2:253" s="74" customFormat="1" ht="17.100000000000001" hidden="1" customHeight="1" x14ac:dyDescent="0.25">
      <c r="B1655" s="524">
        <f>IF('KB Duct Parts'!$BL$14=2,'KB Duct Elbows'!BB12,0)</f>
        <v>0</v>
      </c>
      <c r="C1655" s="538" t="s">
        <v>1119</v>
      </c>
      <c r="D1655" s="506" t="str">
        <f t="shared" si="890"/>
        <v>12008.30L-SS</v>
      </c>
      <c r="E1655" s="524" t="s">
        <v>865</v>
      </c>
      <c r="F1655" s="508" t="str">
        <f t="shared" si="891"/>
        <v xml:space="preserve"> </v>
      </c>
      <c r="G1655" s="537" t="s">
        <v>930</v>
      </c>
      <c r="H1655" s="524" t="s">
        <v>923</v>
      </c>
      <c r="I1655" s="1035"/>
      <c r="J1655" s="1036"/>
      <c r="K1655" s="531" t="s">
        <v>882</v>
      </c>
      <c r="L1655" s="535"/>
      <c r="M1655" s="517" t="str">
        <f t="shared" si="904"/>
        <v>Y</v>
      </c>
      <c r="N1655" s="514">
        <f t="shared" si="892"/>
        <v>191.3</v>
      </c>
      <c r="O1655" s="514">
        <f t="shared" si="898"/>
        <v>0</v>
      </c>
      <c r="P1655" s="680">
        <f>'KB Duct Parts'!$AE$3</f>
        <v>0</v>
      </c>
      <c r="Q1655" s="681">
        <f t="shared" si="893"/>
        <v>0</v>
      </c>
      <c r="R1655" s="682">
        <f t="shared" si="894"/>
        <v>0</v>
      </c>
      <c r="S1655" s="716">
        <f t="shared" si="895"/>
        <v>0.35</v>
      </c>
      <c r="T1655" s="679">
        <f t="shared" si="896"/>
        <v>0</v>
      </c>
      <c r="U1655" s="679">
        <f t="shared" si="897"/>
        <v>0</v>
      </c>
      <c r="Y1655" s="120"/>
      <c r="AD1655" s="80"/>
      <c r="AE1655" s="76"/>
      <c r="AF1655" s="370"/>
      <c r="AG1655" s="375"/>
      <c r="AH1655" s="379"/>
      <c r="AI1655" s="383"/>
      <c r="AJ1655" s="388"/>
      <c r="AK1655" s="392"/>
      <c r="AL1655" s="388"/>
      <c r="AM1655" s="363">
        <f t="shared" si="923"/>
        <v>1</v>
      </c>
      <c r="AN1655" s="578">
        <v>191.3</v>
      </c>
      <c r="AO1655" s="78">
        <f t="shared" si="905"/>
        <v>0</v>
      </c>
      <c r="AP1655" s="78">
        <f t="shared" si="899"/>
        <v>0</v>
      </c>
      <c r="AQ1655" s="78">
        <f t="shared" si="900"/>
        <v>0</v>
      </c>
      <c r="AR1655" s="78">
        <f t="shared" si="901"/>
        <v>0</v>
      </c>
      <c r="AS1655" s="78">
        <f t="shared" si="902"/>
        <v>0</v>
      </c>
      <c r="AT1655" s="78">
        <f t="shared" si="903"/>
        <v>0</v>
      </c>
      <c r="AU1655" s="74" t="s">
        <v>717</v>
      </c>
      <c r="AV1655" s="115"/>
      <c r="AW1655" s="395"/>
      <c r="AX1655" s="395">
        <v>0</v>
      </c>
      <c r="AY1655" s="395">
        <v>0</v>
      </c>
      <c r="AZ1655" s="395">
        <v>0</v>
      </c>
      <c r="BA1655" s="395">
        <v>0</v>
      </c>
      <c r="BB1655" s="395">
        <v>0</v>
      </c>
      <c r="BC1655" s="395">
        <v>0</v>
      </c>
      <c r="BD1655" s="115"/>
      <c r="BE1655" s="115"/>
      <c r="BF1655" s="115"/>
      <c r="BG1655" s="115"/>
      <c r="BH1655" s="115"/>
      <c r="BI1655" s="115"/>
      <c r="BJ1655" s="115"/>
      <c r="BK1655" s="115"/>
      <c r="BQ1655" s="74" t="str">
        <f t="shared" si="906"/>
        <v xml:space="preserve"> </v>
      </c>
      <c r="BR1655" s="120" t="str">
        <f t="shared" si="907"/>
        <v xml:space="preserve"> </v>
      </c>
      <c r="BS1655" s="120" t="str">
        <f t="shared" si="908"/>
        <v xml:space="preserve"> </v>
      </c>
      <c r="BU1655" s="74" t="str">
        <f t="shared" si="909"/>
        <v xml:space="preserve"> </v>
      </c>
      <c r="BV1655" s="120" t="str">
        <f t="shared" si="910"/>
        <v xml:space="preserve"> </v>
      </c>
      <c r="BW1655" s="120" t="str">
        <f t="shared" si="911"/>
        <v xml:space="preserve">  </v>
      </c>
      <c r="BY1655" s="74" t="str">
        <f t="shared" si="912"/>
        <v xml:space="preserve"> </v>
      </c>
      <c r="BZ1655" s="120" t="str">
        <f t="shared" si="913"/>
        <v xml:space="preserve"> </v>
      </c>
      <c r="CA1655" s="120" t="str">
        <f t="shared" si="914"/>
        <v xml:space="preserve"> </v>
      </c>
      <c r="CC1655" s="115" t="str">
        <f t="shared" si="915"/>
        <v xml:space="preserve"> </v>
      </c>
      <c r="CD1655" s="120" t="str">
        <f t="shared" si="916"/>
        <v xml:space="preserve"> </v>
      </c>
      <c r="CE1655" s="417" t="str">
        <f t="shared" si="917"/>
        <v xml:space="preserve"> </v>
      </c>
      <c r="CF1655" s="115"/>
      <c r="CG1655" s="115" t="str">
        <f t="shared" si="918"/>
        <v xml:space="preserve"> </v>
      </c>
      <c r="CH1655" s="120" t="str">
        <f t="shared" si="919"/>
        <v xml:space="preserve"> </v>
      </c>
      <c r="CI1655" s="417" t="str">
        <f t="shared" si="920"/>
        <v xml:space="preserve"> </v>
      </c>
      <c r="CJ1655" s="115"/>
      <c r="CK1655" s="115" t="str">
        <f t="shared" si="921"/>
        <v xml:space="preserve"> </v>
      </c>
      <c r="CL1655" s="120" t="str">
        <f t="shared" si="922"/>
        <v xml:space="preserve"> </v>
      </c>
      <c r="CM1655" s="417" t="str">
        <f t="shared" si="924"/>
        <v xml:space="preserve"> </v>
      </c>
      <c r="IS1655" s="108">
        <v>140</v>
      </c>
    </row>
    <row r="1656" spans="2:253" s="74" customFormat="1" ht="17.100000000000001" hidden="1" customHeight="1" x14ac:dyDescent="0.25">
      <c r="B1656" s="524">
        <f>IF('KB Duct Parts'!$BL$14=2,'KB Duct Elbows'!BB13,0)</f>
        <v>0</v>
      </c>
      <c r="C1656" s="538" t="s">
        <v>1120</v>
      </c>
      <c r="D1656" s="506" t="str">
        <f t="shared" si="890"/>
        <v>12009.30L-SS</v>
      </c>
      <c r="E1656" s="524" t="s">
        <v>866</v>
      </c>
      <c r="F1656" s="508" t="str">
        <f t="shared" si="891"/>
        <v xml:space="preserve"> </v>
      </c>
      <c r="G1656" s="537" t="s">
        <v>930</v>
      </c>
      <c r="H1656" s="524" t="s">
        <v>923</v>
      </c>
      <c r="I1656" s="1035"/>
      <c r="J1656" s="1036"/>
      <c r="K1656" s="531" t="s">
        <v>882</v>
      </c>
      <c r="L1656" s="535"/>
      <c r="M1656" s="517" t="str">
        <f t="shared" si="904"/>
        <v>Y</v>
      </c>
      <c r="N1656" s="514">
        <f t="shared" si="892"/>
        <v>202</v>
      </c>
      <c r="O1656" s="514">
        <f t="shared" si="898"/>
        <v>0</v>
      </c>
      <c r="P1656" s="680">
        <f>'KB Duct Parts'!$AE$3</f>
        <v>0</v>
      </c>
      <c r="Q1656" s="681">
        <f t="shared" si="893"/>
        <v>0</v>
      </c>
      <c r="R1656" s="682">
        <f t="shared" si="894"/>
        <v>0</v>
      </c>
      <c r="S1656" s="716">
        <f t="shared" si="895"/>
        <v>0.35</v>
      </c>
      <c r="T1656" s="679">
        <f t="shared" si="896"/>
        <v>0</v>
      </c>
      <c r="U1656" s="679">
        <f t="shared" si="897"/>
        <v>0</v>
      </c>
      <c r="Y1656" s="120"/>
      <c r="AD1656" s="80"/>
      <c r="AE1656" s="75"/>
      <c r="AF1656" s="370"/>
      <c r="AG1656" s="375"/>
      <c r="AH1656" s="379"/>
      <c r="AI1656" s="383"/>
      <c r="AJ1656" s="388"/>
      <c r="AK1656" s="392"/>
      <c r="AL1656" s="388"/>
      <c r="AM1656" s="363">
        <f t="shared" si="923"/>
        <v>1</v>
      </c>
      <c r="AN1656" s="578">
        <v>202</v>
      </c>
      <c r="AO1656" s="78">
        <f t="shared" si="905"/>
        <v>0</v>
      </c>
      <c r="AP1656" s="78">
        <f t="shared" si="899"/>
        <v>0</v>
      </c>
      <c r="AQ1656" s="78">
        <f t="shared" si="900"/>
        <v>0</v>
      </c>
      <c r="AR1656" s="78">
        <f t="shared" si="901"/>
        <v>0</v>
      </c>
      <c r="AS1656" s="78">
        <f t="shared" si="902"/>
        <v>0</v>
      </c>
      <c r="AT1656" s="78">
        <f t="shared" si="903"/>
        <v>0</v>
      </c>
      <c r="AU1656" s="74" t="s">
        <v>717</v>
      </c>
      <c r="AV1656" s="115"/>
      <c r="AW1656" s="395"/>
      <c r="AX1656" s="395">
        <v>0</v>
      </c>
      <c r="AY1656" s="395">
        <v>0</v>
      </c>
      <c r="AZ1656" s="395">
        <v>0</v>
      </c>
      <c r="BA1656" s="395">
        <v>0</v>
      </c>
      <c r="BB1656" s="395">
        <v>0</v>
      </c>
      <c r="BC1656" s="395">
        <v>0</v>
      </c>
      <c r="BD1656" s="115"/>
      <c r="BE1656" s="115"/>
      <c r="BF1656" s="115"/>
      <c r="BG1656" s="115"/>
      <c r="BH1656" s="115"/>
      <c r="BI1656" s="115"/>
      <c r="BJ1656" s="115"/>
      <c r="BK1656" s="115"/>
      <c r="BQ1656" s="74" t="str">
        <f t="shared" si="906"/>
        <v xml:space="preserve"> </v>
      </c>
      <c r="BR1656" s="120" t="str">
        <f t="shared" si="907"/>
        <v xml:space="preserve"> </v>
      </c>
      <c r="BS1656" s="120" t="str">
        <f t="shared" si="908"/>
        <v xml:space="preserve"> </v>
      </c>
      <c r="BU1656" s="74" t="str">
        <f t="shared" si="909"/>
        <v xml:space="preserve"> </v>
      </c>
      <c r="BV1656" s="120" t="str">
        <f t="shared" si="910"/>
        <v xml:space="preserve"> </v>
      </c>
      <c r="BW1656" s="120" t="str">
        <f t="shared" si="911"/>
        <v xml:space="preserve">  </v>
      </c>
      <c r="BY1656" s="74" t="str">
        <f t="shared" si="912"/>
        <v xml:space="preserve"> </v>
      </c>
      <c r="BZ1656" s="120" t="str">
        <f t="shared" si="913"/>
        <v xml:space="preserve"> </v>
      </c>
      <c r="CA1656" s="120" t="str">
        <f t="shared" si="914"/>
        <v xml:space="preserve"> </v>
      </c>
      <c r="CC1656" s="115" t="str">
        <f t="shared" si="915"/>
        <v xml:space="preserve"> </v>
      </c>
      <c r="CD1656" s="120" t="str">
        <f t="shared" si="916"/>
        <v xml:space="preserve"> </v>
      </c>
      <c r="CE1656" s="417" t="str">
        <f t="shared" si="917"/>
        <v xml:space="preserve"> </v>
      </c>
      <c r="CF1656" s="115"/>
      <c r="CG1656" s="115" t="str">
        <f t="shared" si="918"/>
        <v xml:space="preserve"> </v>
      </c>
      <c r="CH1656" s="120" t="str">
        <f t="shared" si="919"/>
        <v xml:space="preserve"> </v>
      </c>
      <c r="CI1656" s="417" t="str">
        <f t="shared" si="920"/>
        <v xml:space="preserve"> </v>
      </c>
      <c r="CJ1656" s="115"/>
      <c r="CK1656" s="115" t="str">
        <f t="shared" si="921"/>
        <v xml:space="preserve"> </v>
      </c>
      <c r="CL1656" s="120" t="str">
        <f t="shared" si="922"/>
        <v xml:space="preserve"> </v>
      </c>
      <c r="CM1656" s="417" t="str">
        <f t="shared" si="924"/>
        <v xml:space="preserve"> </v>
      </c>
      <c r="IS1656" s="108">
        <v>148</v>
      </c>
    </row>
    <row r="1657" spans="2:253" s="74" customFormat="1" ht="17.100000000000001" hidden="1" customHeight="1" x14ac:dyDescent="0.25">
      <c r="B1657" s="524">
        <f>IF('KB Duct Parts'!$BL$14=2,'KB Duct Elbows'!BB14,0)</f>
        <v>0</v>
      </c>
      <c r="C1657" s="538" t="s">
        <v>1121</v>
      </c>
      <c r="D1657" s="506" t="str">
        <f t="shared" ref="D1657:D1755" si="925">IF(AM1657=1,C1657,(C1657&amp;"  ("&amp;L1657&amp;"ga)"))</f>
        <v>12010.30L-SS</v>
      </c>
      <c r="E1657" s="524" t="s">
        <v>867</v>
      </c>
      <c r="F1657" s="508" t="str">
        <f t="shared" si="891"/>
        <v xml:space="preserve"> </v>
      </c>
      <c r="G1657" s="537" t="s">
        <v>930</v>
      </c>
      <c r="H1657" s="524" t="s">
        <v>923</v>
      </c>
      <c r="I1657" s="1035"/>
      <c r="J1657" s="1036"/>
      <c r="K1657" s="531" t="s">
        <v>882</v>
      </c>
      <c r="L1657" s="535"/>
      <c r="M1657" s="517" t="str">
        <f t="shared" si="904"/>
        <v>Y</v>
      </c>
      <c r="N1657" s="514">
        <f t="shared" si="892"/>
        <v>208.8</v>
      </c>
      <c r="O1657" s="514">
        <f t="shared" si="898"/>
        <v>0</v>
      </c>
      <c r="P1657" s="680">
        <f>'KB Duct Parts'!$AE$3</f>
        <v>0</v>
      </c>
      <c r="Q1657" s="681">
        <f t="shared" si="893"/>
        <v>0</v>
      </c>
      <c r="R1657" s="682">
        <f t="shared" si="894"/>
        <v>0</v>
      </c>
      <c r="S1657" s="716">
        <f t="shared" si="895"/>
        <v>0.35</v>
      </c>
      <c r="T1657" s="679">
        <f t="shared" si="896"/>
        <v>0</v>
      </c>
      <c r="U1657" s="679">
        <f t="shared" si="897"/>
        <v>0</v>
      </c>
      <c r="Y1657" s="120"/>
      <c r="AD1657" s="80"/>
      <c r="AE1657" s="76"/>
      <c r="AF1657" s="370"/>
      <c r="AG1657" s="375"/>
      <c r="AH1657" s="379"/>
      <c r="AI1657" s="383"/>
      <c r="AJ1657" s="388"/>
      <c r="AK1657" s="392"/>
      <c r="AL1657" s="388"/>
      <c r="AM1657" s="363">
        <f t="shared" si="923"/>
        <v>1</v>
      </c>
      <c r="AN1657" s="578">
        <v>208.8</v>
      </c>
      <c r="AO1657" s="78">
        <f t="shared" si="905"/>
        <v>0</v>
      </c>
      <c r="AP1657" s="78">
        <f t="shared" si="899"/>
        <v>0</v>
      </c>
      <c r="AQ1657" s="78">
        <f t="shared" si="900"/>
        <v>0</v>
      </c>
      <c r="AR1657" s="78">
        <f t="shared" si="901"/>
        <v>0</v>
      </c>
      <c r="AS1657" s="78">
        <f t="shared" si="902"/>
        <v>0</v>
      </c>
      <c r="AT1657" s="78">
        <f t="shared" si="903"/>
        <v>0</v>
      </c>
      <c r="AU1657" s="74" t="s">
        <v>717</v>
      </c>
      <c r="AV1657" s="115"/>
      <c r="AW1657" s="395"/>
      <c r="AX1657" s="395">
        <v>0</v>
      </c>
      <c r="AY1657" s="395">
        <v>0</v>
      </c>
      <c r="AZ1657" s="395">
        <v>0</v>
      </c>
      <c r="BA1657" s="395">
        <v>0</v>
      </c>
      <c r="BB1657" s="395">
        <v>0</v>
      </c>
      <c r="BC1657" s="395">
        <v>0</v>
      </c>
      <c r="BD1657" s="115"/>
      <c r="BE1657" s="115"/>
      <c r="BF1657" s="115"/>
      <c r="BG1657" s="115"/>
      <c r="BH1657" s="115"/>
      <c r="BI1657" s="115"/>
      <c r="BJ1657" s="115"/>
      <c r="BK1657" s="115"/>
      <c r="BQ1657" s="74" t="str">
        <f t="shared" si="906"/>
        <v xml:space="preserve"> </v>
      </c>
      <c r="BR1657" s="120" t="str">
        <f t="shared" si="907"/>
        <v xml:space="preserve"> </v>
      </c>
      <c r="BS1657" s="120" t="str">
        <f t="shared" si="908"/>
        <v xml:space="preserve"> </v>
      </c>
      <c r="BU1657" s="74" t="str">
        <f t="shared" si="909"/>
        <v xml:space="preserve"> </v>
      </c>
      <c r="BV1657" s="120" t="str">
        <f t="shared" si="910"/>
        <v xml:space="preserve"> </v>
      </c>
      <c r="BW1657" s="120" t="str">
        <f t="shared" si="911"/>
        <v xml:space="preserve">  </v>
      </c>
      <c r="BY1657" s="74" t="str">
        <f t="shared" si="912"/>
        <v xml:space="preserve"> </v>
      </c>
      <c r="BZ1657" s="120" t="str">
        <f t="shared" si="913"/>
        <v xml:space="preserve"> </v>
      </c>
      <c r="CA1657" s="120" t="str">
        <f t="shared" si="914"/>
        <v xml:space="preserve"> </v>
      </c>
      <c r="CC1657" s="115" t="str">
        <f t="shared" si="915"/>
        <v xml:space="preserve"> </v>
      </c>
      <c r="CD1657" s="120" t="str">
        <f t="shared" si="916"/>
        <v xml:space="preserve"> </v>
      </c>
      <c r="CE1657" s="417" t="str">
        <f t="shared" si="917"/>
        <v xml:space="preserve"> </v>
      </c>
      <c r="CF1657" s="115"/>
      <c r="CG1657" s="115" t="str">
        <f t="shared" si="918"/>
        <v xml:space="preserve"> </v>
      </c>
      <c r="CH1657" s="120" t="str">
        <f t="shared" si="919"/>
        <v xml:space="preserve"> </v>
      </c>
      <c r="CI1657" s="417" t="str">
        <f t="shared" si="920"/>
        <v xml:space="preserve"> </v>
      </c>
      <c r="CJ1657" s="115"/>
      <c r="CK1657" s="115" t="str">
        <f t="shared" si="921"/>
        <v xml:space="preserve"> </v>
      </c>
      <c r="CL1657" s="120" t="str">
        <f t="shared" si="922"/>
        <v xml:space="preserve"> </v>
      </c>
      <c r="CM1657" s="417" t="str">
        <f t="shared" si="924"/>
        <v xml:space="preserve"> </v>
      </c>
      <c r="IS1657" s="108">
        <v>153</v>
      </c>
    </row>
    <row r="1658" spans="2:253" s="74" customFormat="1" ht="17.100000000000001" hidden="1" customHeight="1" x14ac:dyDescent="0.25">
      <c r="B1658" s="524">
        <f>IF('KB Duct Parts'!$BL$14=2,'KB Duct Elbows'!BB15,0)</f>
        <v>0</v>
      </c>
      <c r="C1658" s="538" t="s">
        <v>1122</v>
      </c>
      <c r="D1658" s="506" t="str">
        <f t="shared" si="925"/>
        <v>12011.30L-SS</v>
      </c>
      <c r="E1658" s="524" t="s">
        <v>868</v>
      </c>
      <c r="F1658" s="508" t="str">
        <f t="shared" si="891"/>
        <v xml:space="preserve"> </v>
      </c>
      <c r="G1658" s="537" t="s">
        <v>930</v>
      </c>
      <c r="H1658" s="524" t="s">
        <v>923</v>
      </c>
      <c r="I1658" s="1035"/>
      <c r="J1658" s="1036"/>
      <c r="K1658" s="531" t="s">
        <v>882</v>
      </c>
      <c r="L1658" s="535"/>
      <c r="M1658" s="517" t="str">
        <f t="shared" si="904"/>
        <v>Y</v>
      </c>
      <c r="N1658" s="514">
        <f t="shared" si="892"/>
        <v>215.6</v>
      </c>
      <c r="O1658" s="514">
        <f t="shared" si="898"/>
        <v>0</v>
      </c>
      <c r="P1658" s="680">
        <f>'KB Duct Parts'!$AE$3</f>
        <v>0</v>
      </c>
      <c r="Q1658" s="681">
        <f t="shared" si="893"/>
        <v>0</v>
      </c>
      <c r="R1658" s="682">
        <f t="shared" si="894"/>
        <v>0</v>
      </c>
      <c r="S1658" s="716">
        <f t="shared" si="895"/>
        <v>0.35</v>
      </c>
      <c r="T1658" s="679">
        <f t="shared" si="896"/>
        <v>0</v>
      </c>
      <c r="U1658" s="679">
        <f t="shared" si="897"/>
        <v>0</v>
      </c>
      <c r="Y1658" s="120"/>
      <c r="AD1658" s="80"/>
      <c r="AE1658" s="75"/>
      <c r="AF1658" s="370"/>
      <c r="AG1658" s="375"/>
      <c r="AH1658" s="379"/>
      <c r="AI1658" s="383"/>
      <c r="AJ1658" s="388"/>
      <c r="AK1658" s="392"/>
      <c r="AL1658" s="388"/>
      <c r="AM1658" s="363">
        <f t="shared" si="923"/>
        <v>1</v>
      </c>
      <c r="AN1658" s="578">
        <v>215.6</v>
      </c>
      <c r="AO1658" s="78">
        <f t="shared" si="905"/>
        <v>0</v>
      </c>
      <c r="AP1658" s="78">
        <f t="shared" si="899"/>
        <v>0</v>
      </c>
      <c r="AQ1658" s="78">
        <f t="shared" si="900"/>
        <v>0</v>
      </c>
      <c r="AR1658" s="78">
        <f t="shared" si="901"/>
        <v>0</v>
      </c>
      <c r="AS1658" s="78">
        <f t="shared" si="902"/>
        <v>0</v>
      </c>
      <c r="AT1658" s="78">
        <f t="shared" si="903"/>
        <v>0</v>
      </c>
      <c r="AU1658" s="74" t="s">
        <v>717</v>
      </c>
      <c r="AV1658" s="115"/>
      <c r="AW1658" s="395"/>
      <c r="AX1658" s="395">
        <v>0</v>
      </c>
      <c r="AY1658" s="395">
        <v>0</v>
      </c>
      <c r="AZ1658" s="395">
        <v>0</v>
      </c>
      <c r="BA1658" s="395">
        <v>0</v>
      </c>
      <c r="BB1658" s="395">
        <v>0</v>
      </c>
      <c r="BC1658" s="395">
        <v>0</v>
      </c>
      <c r="BD1658" s="115"/>
      <c r="BE1658" s="115"/>
      <c r="BF1658" s="115"/>
      <c r="BG1658" s="115"/>
      <c r="BH1658" s="115"/>
      <c r="BI1658" s="115"/>
      <c r="BJ1658" s="115"/>
      <c r="BK1658" s="115"/>
      <c r="BQ1658" s="74" t="str">
        <f t="shared" si="906"/>
        <v xml:space="preserve"> </v>
      </c>
      <c r="BR1658" s="120" t="str">
        <f t="shared" si="907"/>
        <v xml:space="preserve"> </v>
      </c>
      <c r="BS1658" s="120" t="str">
        <f t="shared" si="908"/>
        <v xml:space="preserve"> </v>
      </c>
      <c r="BU1658" s="74" t="str">
        <f t="shared" si="909"/>
        <v xml:space="preserve"> </v>
      </c>
      <c r="BV1658" s="120" t="str">
        <f t="shared" si="910"/>
        <v xml:space="preserve"> </v>
      </c>
      <c r="BW1658" s="120" t="str">
        <f t="shared" si="911"/>
        <v xml:space="preserve">  </v>
      </c>
      <c r="BY1658" s="74" t="str">
        <f t="shared" si="912"/>
        <v xml:space="preserve"> </v>
      </c>
      <c r="BZ1658" s="120" t="str">
        <f t="shared" si="913"/>
        <v xml:space="preserve"> </v>
      </c>
      <c r="CA1658" s="120" t="str">
        <f t="shared" si="914"/>
        <v xml:space="preserve"> </v>
      </c>
      <c r="CC1658" s="115" t="str">
        <f t="shared" si="915"/>
        <v xml:space="preserve"> </v>
      </c>
      <c r="CD1658" s="120" t="str">
        <f t="shared" si="916"/>
        <v xml:space="preserve"> </v>
      </c>
      <c r="CE1658" s="417" t="str">
        <f t="shared" si="917"/>
        <v xml:space="preserve"> </v>
      </c>
      <c r="CF1658" s="115"/>
      <c r="CG1658" s="115" t="str">
        <f t="shared" si="918"/>
        <v xml:space="preserve"> </v>
      </c>
      <c r="CH1658" s="120" t="str">
        <f t="shared" si="919"/>
        <v xml:space="preserve"> </v>
      </c>
      <c r="CI1658" s="417" t="str">
        <f t="shared" si="920"/>
        <v xml:space="preserve"> </v>
      </c>
      <c r="CJ1658" s="115"/>
      <c r="CK1658" s="115" t="str">
        <f t="shared" si="921"/>
        <v xml:space="preserve"> </v>
      </c>
      <c r="CL1658" s="120" t="str">
        <f t="shared" si="922"/>
        <v xml:space="preserve"> </v>
      </c>
      <c r="CM1658" s="417" t="str">
        <f t="shared" si="924"/>
        <v xml:space="preserve"> </v>
      </c>
      <c r="IS1658" s="108">
        <v>158</v>
      </c>
    </row>
    <row r="1659" spans="2:253" s="74" customFormat="1" ht="17.100000000000001" hidden="1" customHeight="1" x14ac:dyDescent="0.25">
      <c r="B1659" s="524">
        <f>IF('KB Duct Parts'!$BL$14=2,'KB Duct Elbows'!BB16,0)</f>
        <v>0</v>
      </c>
      <c r="C1659" s="538" t="s">
        <v>1123</v>
      </c>
      <c r="D1659" s="506" t="str">
        <f t="shared" si="925"/>
        <v>12012.30L-SS</v>
      </c>
      <c r="E1659" s="524" t="s">
        <v>869</v>
      </c>
      <c r="F1659" s="508" t="str">
        <f t="shared" si="891"/>
        <v xml:space="preserve"> </v>
      </c>
      <c r="G1659" s="537" t="s">
        <v>930</v>
      </c>
      <c r="H1659" s="524" t="s">
        <v>923</v>
      </c>
      <c r="I1659" s="1035"/>
      <c r="J1659" s="1036"/>
      <c r="K1659" s="531" t="s">
        <v>882</v>
      </c>
      <c r="L1659" s="535"/>
      <c r="M1659" s="517" t="str">
        <f t="shared" si="904"/>
        <v>Y</v>
      </c>
      <c r="N1659" s="514">
        <f t="shared" si="892"/>
        <v>219</v>
      </c>
      <c r="O1659" s="514">
        <f t="shared" si="898"/>
        <v>0</v>
      </c>
      <c r="P1659" s="680">
        <f>'KB Duct Parts'!$AE$3</f>
        <v>0</v>
      </c>
      <c r="Q1659" s="681">
        <f t="shared" si="893"/>
        <v>0</v>
      </c>
      <c r="R1659" s="682">
        <f t="shared" si="894"/>
        <v>0</v>
      </c>
      <c r="S1659" s="716">
        <f t="shared" si="895"/>
        <v>0.35</v>
      </c>
      <c r="T1659" s="679">
        <f t="shared" si="896"/>
        <v>0</v>
      </c>
      <c r="U1659" s="679">
        <f t="shared" si="897"/>
        <v>0</v>
      </c>
      <c r="Y1659" s="120"/>
      <c r="AD1659" s="80"/>
      <c r="AE1659" s="76"/>
      <c r="AF1659" s="370"/>
      <c r="AG1659" s="375"/>
      <c r="AH1659" s="379"/>
      <c r="AI1659" s="383"/>
      <c r="AJ1659" s="388"/>
      <c r="AK1659" s="392"/>
      <c r="AL1659" s="388"/>
      <c r="AM1659" s="363">
        <f t="shared" si="923"/>
        <v>1</v>
      </c>
      <c r="AN1659" s="578">
        <v>219</v>
      </c>
      <c r="AO1659" s="78">
        <f t="shared" si="905"/>
        <v>0</v>
      </c>
      <c r="AP1659" s="78">
        <f t="shared" si="899"/>
        <v>0</v>
      </c>
      <c r="AQ1659" s="78">
        <f t="shared" si="900"/>
        <v>0</v>
      </c>
      <c r="AR1659" s="78">
        <f t="shared" si="901"/>
        <v>0</v>
      </c>
      <c r="AS1659" s="78">
        <f t="shared" si="902"/>
        <v>0</v>
      </c>
      <c r="AT1659" s="78">
        <f t="shared" si="903"/>
        <v>0</v>
      </c>
      <c r="AU1659" s="74" t="s">
        <v>717</v>
      </c>
      <c r="AV1659" s="115"/>
      <c r="AW1659" s="395"/>
      <c r="AX1659" s="395">
        <v>0</v>
      </c>
      <c r="AY1659" s="395">
        <v>0</v>
      </c>
      <c r="AZ1659" s="395">
        <v>0</v>
      </c>
      <c r="BA1659" s="395">
        <v>0</v>
      </c>
      <c r="BB1659" s="395">
        <v>0</v>
      </c>
      <c r="BC1659" s="395">
        <v>0</v>
      </c>
      <c r="BD1659" s="115"/>
      <c r="BE1659" s="115"/>
      <c r="BF1659" s="115"/>
      <c r="BG1659" s="115"/>
      <c r="BH1659" s="115"/>
      <c r="BI1659" s="115"/>
      <c r="BJ1659" s="115"/>
      <c r="BK1659" s="115"/>
      <c r="BQ1659" s="74" t="str">
        <f t="shared" si="906"/>
        <v xml:space="preserve"> </v>
      </c>
      <c r="BR1659" s="120" t="str">
        <f t="shared" si="907"/>
        <v xml:space="preserve"> </v>
      </c>
      <c r="BS1659" s="120" t="str">
        <f t="shared" si="908"/>
        <v xml:space="preserve"> </v>
      </c>
      <c r="BU1659" s="74" t="str">
        <f t="shared" si="909"/>
        <v xml:space="preserve"> </v>
      </c>
      <c r="BV1659" s="120" t="str">
        <f t="shared" si="910"/>
        <v xml:space="preserve"> </v>
      </c>
      <c r="BW1659" s="120" t="str">
        <f t="shared" si="911"/>
        <v xml:space="preserve">  </v>
      </c>
      <c r="BY1659" s="74" t="str">
        <f t="shared" si="912"/>
        <v xml:space="preserve"> </v>
      </c>
      <c r="BZ1659" s="120" t="str">
        <f t="shared" si="913"/>
        <v xml:space="preserve"> </v>
      </c>
      <c r="CA1659" s="120" t="str">
        <f t="shared" si="914"/>
        <v xml:space="preserve"> </v>
      </c>
      <c r="CC1659" s="115" t="str">
        <f t="shared" si="915"/>
        <v xml:space="preserve"> </v>
      </c>
      <c r="CD1659" s="120" t="str">
        <f t="shared" si="916"/>
        <v xml:space="preserve"> </v>
      </c>
      <c r="CE1659" s="417" t="str">
        <f t="shared" si="917"/>
        <v xml:space="preserve"> </v>
      </c>
      <c r="CF1659" s="115"/>
      <c r="CG1659" s="115" t="str">
        <f t="shared" si="918"/>
        <v xml:space="preserve"> </v>
      </c>
      <c r="CH1659" s="120" t="str">
        <f t="shared" si="919"/>
        <v xml:space="preserve"> </v>
      </c>
      <c r="CI1659" s="417" t="str">
        <f t="shared" si="920"/>
        <v xml:space="preserve"> </v>
      </c>
      <c r="CJ1659" s="115"/>
      <c r="CK1659" s="115" t="str">
        <f t="shared" si="921"/>
        <v xml:space="preserve"> </v>
      </c>
      <c r="CL1659" s="120" t="str">
        <f t="shared" si="922"/>
        <v xml:space="preserve"> </v>
      </c>
      <c r="CM1659" s="417" t="str">
        <f t="shared" si="924"/>
        <v xml:space="preserve"> </v>
      </c>
      <c r="IS1659" s="108">
        <v>158</v>
      </c>
    </row>
    <row r="1660" spans="2:253" s="74" customFormat="1" ht="17.100000000000001" hidden="1" customHeight="1" x14ac:dyDescent="0.25">
      <c r="B1660" s="524">
        <f>IF('KB Duct Parts'!$BL$14=2,'KB Duct Elbows'!BB17,0)</f>
        <v>0</v>
      </c>
      <c r="C1660" s="538" t="s">
        <v>1124</v>
      </c>
      <c r="D1660" s="506" t="str">
        <f t="shared" si="925"/>
        <v>12013.30L-SS</v>
      </c>
      <c r="E1660" s="524" t="s">
        <v>870</v>
      </c>
      <c r="F1660" s="508" t="str">
        <f t="shared" si="891"/>
        <v xml:space="preserve"> </v>
      </c>
      <c r="G1660" s="537" t="s">
        <v>930</v>
      </c>
      <c r="H1660" s="524" t="s">
        <v>923</v>
      </c>
      <c r="I1660" s="1035"/>
      <c r="J1660" s="1036"/>
      <c r="K1660" s="531" t="s">
        <v>882</v>
      </c>
      <c r="L1660" s="535"/>
      <c r="M1660" s="517" t="str">
        <f t="shared" si="904"/>
        <v>Y</v>
      </c>
      <c r="N1660" s="514">
        <f t="shared" si="892"/>
        <v>225.1</v>
      </c>
      <c r="O1660" s="514">
        <f t="shared" si="898"/>
        <v>0</v>
      </c>
      <c r="P1660" s="680">
        <f>'KB Duct Parts'!$AE$3</f>
        <v>0</v>
      </c>
      <c r="Q1660" s="681">
        <f t="shared" si="893"/>
        <v>0</v>
      </c>
      <c r="R1660" s="682">
        <f t="shared" si="894"/>
        <v>0</v>
      </c>
      <c r="S1660" s="716">
        <f t="shared" si="895"/>
        <v>0.35</v>
      </c>
      <c r="T1660" s="679">
        <f t="shared" si="896"/>
        <v>0</v>
      </c>
      <c r="U1660" s="679">
        <f t="shared" si="897"/>
        <v>0</v>
      </c>
      <c r="Y1660" s="120"/>
      <c r="AD1660" s="80"/>
      <c r="AE1660" s="75"/>
      <c r="AF1660" s="370"/>
      <c r="AG1660" s="375"/>
      <c r="AH1660" s="379"/>
      <c r="AI1660" s="383"/>
      <c r="AJ1660" s="388"/>
      <c r="AK1660" s="392"/>
      <c r="AL1660" s="388"/>
      <c r="AM1660" s="363">
        <f t="shared" si="923"/>
        <v>1</v>
      </c>
      <c r="AN1660" s="578">
        <v>225.1</v>
      </c>
      <c r="AO1660" s="78">
        <f t="shared" si="905"/>
        <v>0</v>
      </c>
      <c r="AP1660" s="78">
        <f t="shared" si="899"/>
        <v>0</v>
      </c>
      <c r="AQ1660" s="78">
        <f t="shared" si="900"/>
        <v>0</v>
      </c>
      <c r="AR1660" s="78">
        <f t="shared" si="901"/>
        <v>0</v>
      </c>
      <c r="AS1660" s="78">
        <f t="shared" si="902"/>
        <v>0</v>
      </c>
      <c r="AT1660" s="78">
        <f t="shared" si="903"/>
        <v>0</v>
      </c>
      <c r="AU1660" s="74" t="s">
        <v>717</v>
      </c>
      <c r="AV1660" s="115"/>
      <c r="AW1660" s="395"/>
      <c r="AX1660" s="395">
        <v>0</v>
      </c>
      <c r="AY1660" s="395">
        <v>0</v>
      </c>
      <c r="AZ1660" s="395">
        <v>0</v>
      </c>
      <c r="BA1660" s="395">
        <v>0</v>
      </c>
      <c r="BB1660" s="395">
        <v>0</v>
      </c>
      <c r="BC1660" s="395">
        <v>0</v>
      </c>
      <c r="BD1660" s="115"/>
      <c r="BE1660" s="115"/>
      <c r="BF1660" s="115"/>
      <c r="BG1660" s="115"/>
      <c r="BH1660" s="115"/>
      <c r="BI1660" s="115"/>
      <c r="BJ1660" s="115"/>
      <c r="BK1660" s="115"/>
      <c r="BQ1660" s="74" t="str">
        <f t="shared" si="906"/>
        <v xml:space="preserve"> </v>
      </c>
      <c r="BR1660" s="120" t="str">
        <f t="shared" si="907"/>
        <v xml:space="preserve"> </v>
      </c>
      <c r="BS1660" s="120" t="str">
        <f t="shared" si="908"/>
        <v xml:space="preserve"> </v>
      </c>
      <c r="BU1660" s="74" t="str">
        <f t="shared" si="909"/>
        <v xml:space="preserve"> </v>
      </c>
      <c r="BV1660" s="120" t="str">
        <f t="shared" si="910"/>
        <v xml:space="preserve"> </v>
      </c>
      <c r="BW1660" s="120" t="str">
        <f t="shared" si="911"/>
        <v xml:space="preserve">  </v>
      </c>
      <c r="BY1660" s="74" t="str">
        <f t="shared" si="912"/>
        <v xml:space="preserve"> </v>
      </c>
      <c r="BZ1660" s="120" t="str">
        <f t="shared" si="913"/>
        <v xml:space="preserve"> </v>
      </c>
      <c r="CA1660" s="120" t="str">
        <f t="shared" si="914"/>
        <v xml:space="preserve"> </v>
      </c>
      <c r="CC1660" s="115" t="str">
        <f t="shared" si="915"/>
        <v xml:space="preserve"> </v>
      </c>
      <c r="CD1660" s="120" t="str">
        <f t="shared" si="916"/>
        <v xml:space="preserve"> </v>
      </c>
      <c r="CE1660" s="417" t="str">
        <f t="shared" si="917"/>
        <v xml:space="preserve"> </v>
      </c>
      <c r="CF1660" s="115"/>
      <c r="CG1660" s="115" t="str">
        <f t="shared" si="918"/>
        <v xml:space="preserve"> </v>
      </c>
      <c r="CH1660" s="120" t="str">
        <f t="shared" si="919"/>
        <v xml:space="preserve"> </v>
      </c>
      <c r="CI1660" s="417" t="str">
        <f t="shared" si="920"/>
        <v xml:space="preserve"> </v>
      </c>
      <c r="CJ1660" s="115"/>
      <c r="CK1660" s="115" t="str">
        <f t="shared" si="921"/>
        <v xml:space="preserve"> </v>
      </c>
      <c r="CL1660" s="120" t="str">
        <f t="shared" si="922"/>
        <v xml:space="preserve"> </v>
      </c>
      <c r="CM1660" s="417" t="str">
        <f t="shared" si="924"/>
        <v xml:space="preserve"> </v>
      </c>
      <c r="IS1660" s="108">
        <v>169</v>
      </c>
    </row>
    <row r="1661" spans="2:253" s="74" customFormat="1" ht="17.100000000000001" hidden="1" customHeight="1" x14ac:dyDescent="0.25">
      <c r="B1661" s="524">
        <f>IF('KB Duct Parts'!$BL$14=2,'KB Duct Elbows'!BB18,0)</f>
        <v>0</v>
      </c>
      <c r="C1661" s="538" t="s">
        <v>1125</v>
      </c>
      <c r="D1661" s="506" t="str">
        <f t="shared" si="925"/>
        <v>12014.30L-SS</v>
      </c>
      <c r="E1661" s="524" t="s">
        <v>871</v>
      </c>
      <c r="F1661" s="508" t="str">
        <f t="shared" si="891"/>
        <v xml:space="preserve"> </v>
      </c>
      <c r="G1661" s="537" t="s">
        <v>930</v>
      </c>
      <c r="H1661" s="524" t="s">
        <v>923</v>
      </c>
      <c r="I1661" s="1035"/>
      <c r="J1661" s="1036"/>
      <c r="K1661" s="531" t="s">
        <v>882</v>
      </c>
      <c r="L1661" s="535"/>
      <c r="M1661" s="517" t="str">
        <f t="shared" si="904"/>
        <v>Y</v>
      </c>
      <c r="N1661" s="514">
        <f t="shared" si="892"/>
        <v>253.5</v>
      </c>
      <c r="O1661" s="514">
        <f t="shared" si="898"/>
        <v>0</v>
      </c>
      <c r="P1661" s="680">
        <f>'KB Duct Parts'!$AE$3</f>
        <v>0</v>
      </c>
      <c r="Q1661" s="681">
        <f t="shared" si="893"/>
        <v>0</v>
      </c>
      <c r="R1661" s="682">
        <f t="shared" si="894"/>
        <v>0</v>
      </c>
      <c r="S1661" s="716">
        <f t="shared" si="895"/>
        <v>0.35</v>
      </c>
      <c r="T1661" s="679">
        <f t="shared" si="896"/>
        <v>0</v>
      </c>
      <c r="U1661" s="679">
        <f t="shared" si="897"/>
        <v>0</v>
      </c>
      <c r="Y1661" s="120"/>
      <c r="AD1661" s="80"/>
      <c r="AE1661" s="76"/>
      <c r="AF1661" s="370"/>
      <c r="AG1661" s="375"/>
      <c r="AH1661" s="379"/>
      <c r="AI1661" s="383"/>
      <c r="AJ1661" s="388"/>
      <c r="AK1661" s="392"/>
      <c r="AL1661" s="388"/>
      <c r="AM1661" s="363">
        <f t="shared" si="923"/>
        <v>1</v>
      </c>
      <c r="AN1661" s="578">
        <v>253.5</v>
      </c>
      <c r="AO1661" s="78">
        <f t="shared" si="905"/>
        <v>0</v>
      </c>
      <c r="AP1661" s="78">
        <f t="shared" si="899"/>
        <v>0</v>
      </c>
      <c r="AQ1661" s="78">
        <f t="shared" si="900"/>
        <v>0</v>
      </c>
      <c r="AR1661" s="78">
        <f t="shared" si="901"/>
        <v>0</v>
      </c>
      <c r="AS1661" s="78">
        <f t="shared" si="902"/>
        <v>0</v>
      </c>
      <c r="AT1661" s="78">
        <f t="shared" si="903"/>
        <v>0</v>
      </c>
      <c r="AU1661" s="74" t="s">
        <v>717</v>
      </c>
      <c r="AV1661" s="115"/>
      <c r="AW1661" s="395"/>
      <c r="AX1661" s="395">
        <v>0</v>
      </c>
      <c r="AY1661" s="395">
        <v>0</v>
      </c>
      <c r="AZ1661" s="395">
        <v>0</v>
      </c>
      <c r="BA1661" s="395">
        <v>0</v>
      </c>
      <c r="BB1661" s="395">
        <v>0</v>
      </c>
      <c r="BC1661" s="395">
        <v>0</v>
      </c>
      <c r="BD1661" s="115"/>
      <c r="BE1661" s="115"/>
      <c r="BF1661" s="115"/>
      <c r="BG1661" s="115"/>
      <c r="BH1661" s="115"/>
      <c r="BI1661" s="115"/>
      <c r="BJ1661" s="115"/>
      <c r="BK1661" s="115"/>
      <c r="BQ1661" s="74" t="str">
        <f t="shared" si="906"/>
        <v xml:space="preserve"> </v>
      </c>
      <c r="BR1661" s="120" t="str">
        <f t="shared" si="907"/>
        <v xml:space="preserve"> </v>
      </c>
      <c r="BS1661" s="120" t="str">
        <f t="shared" si="908"/>
        <v xml:space="preserve"> </v>
      </c>
      <c r="BU1661" s="74" t="str">
        <f t="shared" si="909"/>
        <v xml:space="preserve"> </v>
      </c>
      <c r="BV1661" s="120" t="str">
        <f t="shared" si="910"/>
        <v xml:space="preserve"> </v>
      </c>
      <c r="BW1661" s="120" t="str">
        <f t="shared" si="911"/>
        <v xml:space="preserve">  </v>
      </c>
      <c r="BY1661" s="74" t="str">
        <f t="shared" si="912"/>
        <v xml:space="preserve"> </v>
      </c>
      <c r="BZ1661" s="120" t="str">
        <f t="shared" si="913"/>
        <v xml:space="preserve"> </v>
      </c>
      <c r="CA1661" s="120" t="str">
        <f t="shared" si="914"/>
        <v xml:space="preserve"> </v>
      </c>
      <c r="CC1661" s="115" t="str">
        <f t="shared" si="915"/>
        <v xml:space="preserve"> </v>
      </c>
      <c r="CD1661" s="120" t="str">
        <f t="shared" si="916"/>
        <v xml:space="preserve"> </v>
      </c>
      <c r="CE1661" s="417" t="str">
        <f t="shared" si="917"/>
        <v xml:space="preserve"> </v>
      </c>
      <c r="CF1661" s="115"/>
      <c r="CG1661" s="115" t="str">
        <f t="shared" si="918"/>
        <v xml:space="preserve"> </v>
      </c>
      <c r="CH1661" s="120" t="str">
        <f t="shared" si="919"/>
        <v xml:space="preserve"> </v>
      </c>
      <c r="CI1661" s="417" t="str">
        <f t="shared" si="920"/>
        <v xml:space="preserve"> </v>
      </c>
      <c r="CJ1661" s="115"/>
      <c r="CK1661" s="115" t="str">
        <f t="shared" si="921"/>
        <v xml:space="preserve"> </v>
      </c>
      <c r="CL1661" s="120" t="str">
        <f t="shared" si="922"/>
        <v xml:space="preserve"> </v>
      </c>
      <c r="CM1661" s="417" t="str">
        <f t="shared" si="924"/>
        <v xml:space="preserve"> </v>
      </c>
      <c r="IS1661" s="108">
        <v>165</v>
      </c>
    </row>
    <row r="1662" spans="2:253" s="74" customFormat="1" ht="17.100000000000001" hidden="1" customHeight="1" x14ac:dyDescent="0.25">
      <c r="B1662" s="524">
        <f>IF('KB Duct Parts'!$BL$14=2,'KB Duct Elbows'!BB19,0)</f>
        <v>0</v>
      </c>
      <c r="C1662" s="538" t="s">
        <v>1126</v>
      </c>
      <c r="D1662" s="506" t="str">
        <f t="shared" si="925"/>
        <v>12015.30L-S</v>
      </c>
      <c r="E1662" s="524" t="s">
        <v>872</v>
      </c>
      <c r="F1662" s="508" t="str">
        <f t="shared" si="891"/>
        <v xml:space="preserve"> </v>
      </c>
      <c r="G1662" s="537" t="s">
        <v>930</v>
      </c>
      <c r="H1662" s="524" t="s">
        <v>923</v>
      </c>
      <c r="I1662" s="1035"/>
      <c r="J1662" s="1036"/>
      <c r="K1662" s="531" t="s">
        <v>882</v>
      </c>
      <c r="L1662" s="535"/>
      <c r="M1662" s="517" t="str">
        <f t="shared" si="904"/>
        <v>Y</v>
      </c>
      <c r="N1662" s="514">
        <f t="shared" si="892"/>
        <v>277.2</v>
      </c>
      <c r="O1662" s="514">
        <f t="shared" si="898"/>
        <v>0</v>
      </c>
      <c r="P1662" s="680">
        <f>'KB Duct Parts'!$AE$3</f>
        <v>0</v>
      </c>
      <c r="Q1662" s="681">
        <f t="shared" si="893"/>
        <v>0</v>
      </c>
      <c r="R1662" s="682">
        <f t="shared" si="894"/>
        <v>0</v>
      </c>
      <c r="S1662" s="716">
        <f t="shared" si="895"/>
        <v>0.35</v>
      </c>
      <c r="T1662" s="679">
        <f t="shared" si="896"/>
        <v>0</v>
      </c>
      <c r="U1662" s="679">
        <f t="shared" si="897"/>
        <v>0</v>
      </c>
      <c r="Y1662" s="120"/>
      <c r="AD1662" s="80"/>
      <c r="AE1662" s="75"/>
      <c r="AF1662" s="370"/>
      <c r="AG1662" s="375"/>
      <c r="AH1662" s="379"/>
      <c r="AI1662" s="383"/>
      <c r="AJ1662" s="388"/>
      <c r="AK1662" s="392"/>
      <c r="AL1662" s="388"/>
      <c r="AM1662" s="363">
        <f t="shared" si="923"/>
        <v>1</v>
      </c>
      <c r="AN1662" s="578">
        <v>277.2</v>
      </c>
      <c r="AO1662" s="78">
        <f t="shared" si="905"/>
        <v>0</v>
      </c>
      <c r="AP1662" s="78">
        <f t="shared" si="899"/>
        <v>0</v>
      </c>
      <c r="AQ1662" s="78">
        <f t="shared" si="900"/>
        <v>0</v>
      </c>
      <c r="AR1662" s="78">
        <f t="shared" si="901"/>
        <v>0</v>
      </c>
      <c r="AS1662" s="78">
        <f t="shared" si="902"/>
        <v>0</v>
      </c>
      <c r="AT1662" s="78">
        <f t="shared" si="903"/>
        <v>0</v>
      </c>
      <c r="AU1662" s="74" t="s">
        <v>717</v>
      </c>
      <c r="AV1662" s="115"/>
      <c r="AW1662" s="395"/>
      <c r="AX1662" s="395">
        <v>0</v>
      </c>
      <c r="AY1662" s="395">
        <v>0</v>
      </c>
      <c r="AZ1662" s="395">
        <v>0</v>
      </c>
      <c r="BA1662" s="395">
        <v>0</v>
      </c>
      <c r="BB1662" s="395">
        <v>0</v>
      </c>
      <c r="BC1662" s="395">
        <v>0</v>
      </c>
      <c r="BD1662" s="115"/>
      <c r="BE1662" s="115"/>
      <c r="BF1662" s="115"/>
      <c r="BG1662" s="115"/>
      <c r="BH1662" s="115"/>
      <c r="BI1662" s="115"/>
      <c r="BJ1662" s="115"/>
      <c r="BK1662" s="115"/>
      <c r="BQ1662" s="74" t="str">
        <f t="shared" si="906"/>
        <v xml:space="preserve"> </v>
      </c>
      <c r="BR1662" s="120" t="str">
        <f t="shared" si="907"/>
        <v xml:space="preserve"> </v>
      </c>
      <c r="BS1662" s="120" t="str">
        <f t="shared" si="908"/>
        <v xml:space="preserve"> </v>
      </c>
      <c r="BU1662" s="74" t="str">
        <f t="shared" si="909"/>
        <v xml:space="preserve"> </v>
      </c>
      <c r="BV1662" s="120" t="str">
        <f t="shared" si="910"/>
        <v xml:space="preserve"> </v>
      </c>
      <c r="BW1662" s="120" t="str">
        <f t="shared" si="911"/>
        <v xml:space="preserve">  </v>
      </c>
      <c r="BY1662" s="74" t="str">
        <f t="shared" si="912"/>
        <v xml:space="preserve"> </v>
      </c>
      <c r="BZ1662" s="120" t="str">
        <f t="shared" si="913"/>
        <v xml:space="preserve"> </v>
      </c>
      <c r="CA1662" s="120" t="str">
        <f t="shared" si="914"/>
        <v xml:space="preserve"> </v>
      </c>
      <c r="CC1662" s="115" t="str">
        <f t="shared" si="915"/>
        <v xml:space="preserve"> </v>
      </c>
      <c r="CD1662" s="120" t="str">
        <f t="shared" si="916"/>
        <v xml:space="preserve"> </v>
      </c>
      <c r="CE1662" s="417" t="str">
        <f t="shared" si="917"/>
        <v xml:space="preserve"> </v>
      </c>
      <c r="CF1662" s="115"/>
      <c r="CG1662" s="115" t="str">
        <f t="shared" si="918"/>
        <v xml:space="preserve"> </v>
      </c>
      <c r="CH1662" s="120" t="str">
        <f t="shared" si="919"/>
        <v xml:space="preserve"> </v>
      </c>
      <c r="CI1662" s="417" t="str">
        <f t="shared" si="920"/>
        <v xml:space="preserve"> </v>
      </c>
      <c r="CJ1662" s="115"/>
      <c r="CK1662" s="115" t="str">
        <f t="shared" si="921"/>
        <v xml:space="preserve"> </v>
      </c>
      <c r="CL1662" s="120" t="str">
        <f t="shared" si="922"/>
        <v xml:space="preserve"> </v>
      </c>
      <c r="CM1662" s="417" t="str">
        <f t="shared" si="924"/>
        <v xml:space="preserve"> </v>
      </c>
      <c r="IS1662" s="108">
        <v>203</v>
      </c>
    </row>
    <row r="1663" spans="2:253" s="74" customFormat="1" ht="17.100000000000001" hidden="1" customHeight="1" x14ac:dyDescent="0.25">
      <c r="B1663" s="524">
        <f>IF('KB Duct Parts'!$BL$14=2,'KB Duct Elbows'!BB20,0)</f>
        <v>0</v>
      </c>
      <c r="C1663" s="538" t="s">
        <v>1128</v>
      </c>
      <c r="D1663" s="506" t="str">
        <f t="shared" si="925"/>
        <v>12016.30L-SS</v>
      </c>
      <c r="E1663" s="524" t="s">
        <v>873</v>
      </c>
      <c r="F1663" s="508" t="str">
        <f t="shared" si="891"/>
        <v xml:space="preserve"> </v>
      </c>
      <c r="G1663" s="537" t="s">
        <v>930</v>
      </c>
      <c r="H1663" s="524" t="s">
        <v>923</v>
      </c>
      <c r="I1663" s="1035"/>
      <c r="J1663" s="1036"/>
      <c r="K1663" s="531" t="s">
        <v>882</v>
      </c>
      <c r="L1663" s="535"/>
      <c r="M1663" s="517" t="str">
        <f t="shared" si="904"/>
        <v>Y</v>
      </c>
      <c r="N1663" s="514">
        <f t="shared" si="892"/>
        <v>290.8</v>
      </c>
      <c r="O1663" s="514">
        <f t="shared" si="898"/>
        <v>0</v>
      </c>
      <c r="P1663" s="680">
        <f>'KB Duct Parts'!$AE$3</f>
        <v>0</v>
      </c>
      <c r="Q1663" s="681">
        <f t="shared" si="893"/>
        <v>0</v>
      </c>
      <c r="R1663" s="682">
        <f t="shared" si="894"/>
        <v>0</v>
      </c>
      <c r="S1663" s="716">
        <f t="shared" si="895"/>
        <v>0.35</v>
      </c>
      <c r="T1663" s="679">
        <f t="shared" si="896"/>
        <v>0</v>
      </c>
      <c r="U1663" s="679">
        <f t="shared" si="897"/>
        <v>0</v>
      </c>
      <c r="Y1663" s="120"/>
      <c r="AD1663" s="80"/>
      <c r="AE1663" s="76"/>
      <c r="AF1663" s="370"/>
      <c r="AG1663" s="375"/>
      <c r="AH1663" s="379"/>
      <c r="AI1663" s="383"/>
      <c r="AJ1663" s="388"/>
      <c r="AK1663" s="392"/>
      <c r="AL1663" s="388"/>
      <c r="AM1663" s="363">
        <f t="shared" si="923"/>
        <v>1</v>
      </c>
      <c r="AN1663" s="578">
        <v>290.8</v>
      </c>
      <c r="AO1663" s="78">
        <f t="shared" si="905"/>
        <v>0</v>
      </c>
      <c r="AP1663" s="78">
        <f t="shared" si="899"/>
        <v>0</v>
      </c>
      <c r="AQ1663" s="78">
        <f t="shared" si="900"/>
        <v>0</v>
      </c>
      <c r="AR1663" s="78">
        <f t="shared" si="901"/>
        <v>0</v>
      </c>
      <c r="AS1663" s="78">
        <f t="shared" si="902"/>
        <v>0</v>
      </c>
      <c r="AT1663" s="78">
        <f t="shared" si="903"/>
        <v>0</v>
      </c>
      <c r="AU1663" s="74" t="s">
        <v>717</v>
      </c>
      <c r="AV1663" s="115"/>
      <c r="AW1663" s="395"/>
      <c r="AX1663" s="395">
        <v>0</v>
      </c>
      <c r="AY1663" s="395">
        <v>0</v>
      </c>
      <c r="AZ1663" s="395">
        <v>0</v>
      </c>
      <c r="BA1663" s="395">
        <v>0</v>
      </c>
      <c r="BB1663" s="395">
        <v>0</v>
      </c>
      <c r="BC1663" s="395">
        <v>0</v>
      </c>
      <c r="BD1663" s="115"/>
      <c r="BE1663" s="115"/>
      <c r="BF1663" s="115"/>
      <c r="BG1663" s="115"/>
      <c r="BH1663" s="115"/>
      <c r="BI1663" s="115"/>
      <c r="BJ1663" s="115"/>
      <c r="BK1663" s="115"/>
      <c r="BQ1663" s="74" t="str">
        <f t="shared" si="906"/>
        <v xml:space="preserve"> </v>
      </c>
      <c r="BR1663" s="120" t="str">
        <f t="shared" si="907"/>
        <v xml:space="preserve"> </v>
      </c>
      <c r="BS1663" s="120" t="str">
        <f t="shared" si="908"/>
        <v xml:space="preserve"> </v>
      </c>
      <c r="BU1663" s="74" t="str">
        <f t="shared" si="909"/>
        <v xml:space="preserve"> </v>
      </c>
      <c r="BV1663" s="120" t="str">
        <f t="shared" si="910"/>
        <v xml:space="preserve"> </v>
      </c>
      <c r="BW1663" s="120" t="str">
        <f t="shared" si="911"/>
        <v xml:space="preserve">  </v>
      </c>
      <c r="BY1663" s="74" t="str">
        <f t="shared" si="912"/>
        <v xml:space="preserve"> </v>
      </c>
      <c r="BZ1663" s="120" t="str">
        <f t="shared" si="913"/>
        <v xml:space="preserve"> </v>
      </c>
      <c r="CA1663" s="120" t="str">
        <f t="shared" si="914"/>
        <v xml:space="preserve"> </v>
      </c>
      <c r="CC1663" s="115" t="str">
        <f t="shared" si="915"/>
        <v xml:space="preserve"> </v>
      </c>
      <c r="CD1663" s="120" t="str">
        <f t="shared" si="916"/>
        <v xml:space="preserve"> </v>
      </c>
      <c r="CE1663" s="417" t="str">
        <f t="shared" si="917"/>
        <v xml:space="preserve"> </v>
      </c>
      <c r="CF1663" s="115"/>
      <c r="CG1663" s="115" t="str">
        <f t="shared" si="918"/>
        <v xml:space="preserve"> </v>
      </c>
      <c r="CH1663" s="120" t="str">
        <f t="shared" si="919"/>
        <v xml:space="preserve"> </v>
      </c>
      <c r="CI1663" s="417" t="str">
        <f t="shared" si="920"/>
        <v xml:space="preserve"> </v>
      </c>
      <c r="CJ1663" s="115"/>
      <c r="CK1663" s="115" t="str">
        <f t="shared" si="921"/>
        <v xml:space="preserve"> </v>
      </c>
      <c r="CL1663" s="120" t="str">
        <f t="shared" si="922"/>
        <v xml:space="preserve"> </v>
      </c>
      <c r="CM1663" s="417" t="str">
        <f t="shared" si="924"/>
        <v xml:space="preserve"> </v>
      </c>
      <c r="IS1663" s="108">
        <v>213</v>
      </c>
    </row>
    <row r="1664" spans="2:253" s="74" customFormat="1" ht="17.100000000000001" hidden="1" customHeight="1" x14ac:dyDescent="0.25">
      <c r="B1664" s="524">
        <f>IF('KB Duct Parts'!$BL$14=2,'KB Duct Elbows'!BB21,0)</f>
        <v>0</v>
      </c>
      <c r="C1664" s="538" t="s">
        <v>1127</v>
      </c>
      <c r="D1664" s="506" t="str">
        <f t="shared" si="925"/>
        <v>12017.30L-SS</v>
      </c>
      <c r="E1664" s="524" t="s">
        <v>874</v>
      </c>
      <c r="F1664" s="508" t="str">
        <f t="shared" si="891"/>
        <v xml:space="preserve"> </v>
      </c>
      <c r="G1664" s="537" t="s">
        <v>930</v>
      </c>
      <c r="H1664" s="524" t="s">
        <v>923</v>
      </c>
      <c r="I1664" s="1035"/>
      <c r="J1664" s="1036"/>
      <c r="K1664" s="531" t="s">
        <v>882</v>
      </c>
      <c r="L1664" s="535"/>
      <c r="M1664" s="517" t="str">
        <f t="shared" si="904"/>
        <v>Y</v>
      </c>
      <c r="N1664" s="514">
        <f t="shared" si="892"/>
        <v>308.5</v>
      </c>
      <c r="O1664" s="514">
        <f t="shared" si="898"/>
        <v>0</v>
      </c>
      <c r="P1664" s="680">
        <f>'KB Duct Parts'!$AE$3</f>
        <v>0</v>
      </c>
      <c r="Q1664" s="681">
        <f t="shared" si="893"/>
        <v>0</v>
      </c>
      <c r="R1664" s="682">
        <f t="shared" si="894"/>
        <v>0</v>
      </c>
      <c r="S1664" s="716">
        <f t="shared" si="895"/>
        <v>0.35</v>
      </c>
      <c r="T1664" s="679">
        <f t="shared" si="896"/>
        <v>0</v>
      </c>
      <c r="U1664" s="679">
        <f t="shared" si="897"/>
        <v>0</v>
      </c>
      <c r="Y1664" s="120"/>
      <c r="AD1664" s="80"/>
      <c r="AE1664" s="75"/>
      <c r="AF1664" s="370"/>
      <c r="AG1664" s="375"/>
      <c r="AH1664" s="379"/>
      <c r="AI1664" s="383"/>
      <c r="AJ1664" s="388"/>
      <c r="AK1664" s="392"/>
      <c r="AL1664" s="388"/>
      <c r="AM1664" s="363">
        <f t="shared" si="923"/>
        <v>1</v>
      </c>
      <c r="AN1664" s="578">
        <v>308.5</v>
      </c>
      <c r="AO1664" s="78">
        <f t="shared" si="905"/>
        <v>0</v>
      </c>
      <c r="AP1664" s="78">
        <f t="shared" si="899"/>
        <v>0</v>
      </c>
      <c r="AQ1664" s="78">
        <f t="shared" si="900"/>
        <v>0</v>
      </c>
      <c r="AR1664" s="78">
        <f t="shared" si="901"/>
        <v>0</v>
      </c>
      <c r="AS1664" s="78">
        <f t="shared" si="902"/>
        <v>0</v>
      </c>
      <c r="AT1664" s="78">
        <f t="shared" si="903"/>
        <v>0</v>
      </c>
      <c r="AU1664" s="74" t="s">
        <v>717</v>
      </c>
      <c r="AV1664" s="115"/>
      <c r="AW1664" s="395"/>
      <c r="AX1664" s="395">
        <v>0</v>
      </c>
      <c r="AY1664" s="395">
        <v>0</v>
      </c>
      <c r="AZ1664" s="395">
        <v>0</v>
      </c>
      <c r="BA1664" s="395">
        <v>0</v>
      </c>
      <c r="BB1664" s="395">
        <v>0</v>
      </c>
      <c r="BC1664" s="395">
        <v>0</v>
      </c>
      <c r="BD1664" s="115"/>
      <c r="BE1664" s="115"/>
      <c r="BF1664" s="115"/>
      <c r="BG1664" s="115"/>
      <c r="BH1664" s="115"/>
      <c r="BI1664" s="115"/>
      <c r="BJ1664" s="115"/>
      <c r="BK1664" s="115"/>
      <c r="BQ1664" s="74" t="str">
        <f t="shared" si="906"/>
        <v xml:space="preserve"> </v>
      </c>
      <c r="BR1664" s="120" t="str">
        <f t="shared" si="907"/>
        <v xml:space="preserve"> </v>
      </c>
      <c r="BS1664" s="120" t="str">
        <f t="shared" si="908"/>
        <v xml:space="preserve"> </v>
      </c>
      <c r="BU1664" s="74" t="str">
        <f t="shared" si="909"/>
        <v xml:space="preserve"> </v>
      </c>
      <c r="BV1664" s="120" t="str">
        <f t="shared" si="910"/>
        <v xml:space="preserve"> </v>
      </c>
      <c r="BW1664" s="120" t="str">
        <f t="shared" si="911"/>
        <v xml:space="preserve">  </v>
      </c>
      <c r="BY1664" s="74" t="str">
        <f t="shared" si="912"/>
        <v xml:space="preserve"> </v>
      </c>
      <c r="BZ1664" s="120" t="str">
        <f t="shared" si="913"/>
        <v xml:space="preserve"> </v>
      </c>
      <c r="CA1664" s="120" t="str">
        <f t="shared" si="914"/>
        <v xml:space="preserve"> </v>
      </c>
      <c r="CC1664" s="115" t="str">
        <f t="shared" si="915"/>
        <v xml:space="preserve"> </v>
      </c>
      <c r="CD1664" s="120" t="str">
        <f t="shared" si="916"/>
        <v xml:space="preserve"> </v>
      </c>
      <c r="CE1664" s="417" t="str">
        <f t="shared" si="917"/>
        <v xml:space="preserve"> </v>
      </c>
      <c r="CF1664" s="115"/>
      <c r="CG1664" s="115" t="str">
        <f t="shared" si="918"/>
        <v xml:space="preserve"> </v>
      </c>
      <c r="CH1664" s="120" t="str">
        <f t="shared" si="919"/>
        <v xml:space="preserve"> </v>
      </c>
      <c r="CI1664" s="417" t="str">
        <f t="shared" si="920"/>
        <v xml:space="preserve"> </v>
      </c>
      <c r="CJ1664" s="115"/>
      <c r="CK1664" s="115" t="str">
        <f t="shared" si="921"/>
        <v xml:space="preserve"> </v>
      </c>
      <c r="CL1664" s="120" t="str">
        <f t="shared" si="922"/>
        <v xml:space="preserve"> </v>
      </c>
      <c r="CM1664" s="417" t="str">
        <f t="shared" si="924"/>
        <v xml:space="preserve"> </v>
      </c>
      <c r="IS1664" s="108">
        <v>226</v>
      </c>
    </row>
    <row r="1665" spans="2:253" s="74" customFormat="1" ht="17.100000000000001" hidden="1" customHeight="1" x14ac:dyDescent="0.25">
      <c r="B1665" s="524">
        <f>IF('KB Duct Parts'!$BL$14=2,'KB Duct Elbows'!BB22,0)</f>
        <v>0</v>
      </c>
      <c r="C1665" s="538" t="s">
        <v>1129</v>
      </c>
      <c r="D1665" s="506" t="str">
        <f t="shared" si="925"/>
        <v>12018.30L-SS</v>
      </c>
      <c r="E1665" s="524" t="s">
        <v>875</v>
      </c>
      <c r="F1665" s="508" t="str">
        <f t="shared" si="891"/>
        <v xml:space="preserve"> </v>
      </c>
      <c r="G1665" s="537" t="s">
        <v>930</v>
      </c>
      <c r="H1665" s="524" t="s">
        <v>923</v>
      </c>
      <c r="I1665" s="1035"/>
      <c r="J1665" s="1036"/>
      <c r="K1665" s="531" t="s">
        <v>882</v>
      </c>
      <c r="L1665" s="535"/>
      <c r="M1665" s="517" t="str">
        <f t="shared" si="904"/>
        <v>Y</v>
      </c>
      <c r="N1665" s="514">
        <f t="shared" si="892"/>
        <v>324.89999999999998</v>
      </c>
      <c r="O1665" s="514">
        <f t="shared" si="898"/>
        <v>0</v>
      </c>
      <c r="P1665" s="680">
        <f>'KB Duct Parts'!$AE$3</f>
        <v>0</v>
      </c>
      <c r="Q1665" s="681">
        <f t="shared" si="893"/>
        <v>0</v>
      </c>
      <c r="R1665" s="682">
        <f t="shared" si="894"/>
        <v>0</v>
      </c>
      <c r="S1665" s="716">
        <f t="shared" si="895"/>
        <v>0.35</v>
      </c>
      <c r="T1665" s="679">
        <f t="shared" si="896"/>
        <v>0</v>
      </c>
      <c r="U1665" s="679">
        <f t="shared" si="897"/>
        <v>0</v>
      </c>
      <c r="Y1665" s="120"/>
      <c r="AD1665" s="80"/>
      <c r="AE1665" s="75"/>
      <c r="AF1665" s="370"/>
      <c r="AG1665" s="375"/>
      <c r="AH1665" s="379"/>
      <c r="AI1665" s="383"/>
      <c r="AJ1665" s="388"/>
      <c r="AK1665" s="392"/>
      <c r="AL1665" s="388"/>
      <c r="AM1665" s="363">
        <f t="shared" si="923"/>
        <v>1</v>
      </c>
      <c r="AN1665" s="578">
        <v>324.89999999999998</v>
      </c>
      <c r="AO1665" s="78">
        <f t="shared" si="905"/>
        <v>0</v>
      </c>
      <c r="AP1665" s="78">
        <f t="shared" si="899"/>
        <v>0</v>
      </c>
      <c r="AQ1665" s="78">
        <f t="shared" si="900"/>
        <v>0</v>
      </c>
      <c r="AR1665" s="78">
        <f t="shared" si="901"/>
        <v>0</v>
      </c>
      <c r="AS1665" s="78">
        <f t="shared" si="902"/>
        <v>0</v>
      </c>
      <c r="AT1665" s="78">
        <f t="shared" si="903"/>
        <v>0</v>
      </c>
      <c r="AU1665" s="74" t="s">
        <v>717</v>
      </c>
      <c r="AV1665" s="115"/>
      <c r="AW1665" s="395"/>
      <c r="AX1665" s="395">
        <v>0</v>
      </c>
      <c r="AY1665" s="395">
        <v>0</v>
      </c>
      <c r="AZ1665" s="395">
        <v>0</v>
      </c>
      <c r="BA1665" s="395">
        <v>0</v>
      </c>
      <c r="BB1665" s="395">
        <v>0</v>
      </c>
      <c r="BC1665" s="395">
        <v>0</v>
      </c>
      <c r="BD1665" s="115"/>
      <c r="BE1665" s="115"/>
      <c r="BF1665" s="115"/>
      <c r="BG1665" s="115"/>
      <c r="BH1665" s="115"/>
      <c r="BI1665" s="115"/>
      <c r="BJ1665" s="115"/>
      <c r="BK1665" s="115"/>
      <c r="BQ1665" s="74" t="str">
        <f t="shared" si="906"/>
        <v xml:space="preserve"> </v>
      </c>
      <c r="BR1665" s="120" t="str">
        <f t="shared" si="907"/>
        <v xml:space="preserve"> </v>
      </c>
      <c r="BS1665" s="120" t="str">
        <f t="shared" si="908"/>
        <v xml:space="preserve"> </v>
      </c>
      <c r="BU1665" s="74" t="str">
        <f t="shared" si="909"/>
        <v xml:space="preserve"> </v>
      </c>
      <c r="BV1665" s="120" t="str">
        <f t="shared" si="910"/>
        <v xml:space="preserve"> </v>
      </c>
      <c r="BW1665" s="120" t="str">
        <f t="shared" si="911"/>
        <v xml:space="preserve">  </v>
      </c>
      <c r="BY1665" s="74" t="str">
        <f t="shared" si="912"/>
        <v xml:space="preserve"> </v>
      </c>
      <c r="BZ1665" s="120" t="str">
        <f t="shared" si="913"/>
        <v xml:space="preserve"> </v>
      </c>
      <c r="CA1665" s="120" t="str">
        <f t="shared" si="914"/>
        <v xml:space="preserve"> </v>
      </c>
      <c r="CC1665" s="115" t="str">
        <f t="shared" si="915"/>
        <v xml:space="preserve"> </v>
      </c>
      <c r="CD1665" s="120" t="str">
        <f t="shared" si="916"/>
        <v xml:space="preserve"> </v>
      </c>
      <c r="CE1665" s="417" t="str">
        <f t="shared" si="917"/>
        <v xml:space="preserve"> </v>
      </c>
      <c r="CF1665" s="115"/>
      <c r="CG1665" s="115" t="str">
        <f t="shared" si="918"/>
        <v xml:space="preserve"> </v>
      </c>
      <c r="CH1665" s="120" t="str">
        <f t="shared" si="919"/>
        <v xml:space="preserve"> </v>
      </c>
      <c r="CI1665" s="417" t="str">
        <f t="shared" si="920"/>
        <v xml:space="preserve"> </v>
      </c>
      <c r="CJ1665" s="115"/>
      <c r="CK1665" s="115" t="str">
        <f t="shared" si="921"/>
        <v xml:space="preserve"> </v>
      </c>
      <c r="CL1665" s="120" t="str">
        <f t="shared" si="922"/>
        <v xml:space="preserve"> </v>
      </c>
      <c r="CM1665" s="417" t="str">
        <f t="shared" si="924"/>
        <v xml:space="preserve"> </v>
      </c>
      <c r="IS1665" s="108">
        <v>238</v>
      </c>
    </row>
    <row r="1666" spans="2:253" s="74" customFormat="1" ht="17.100000000000001" hidden="1" customHeight="1" x14ac:dyDescent="0.25">
      <c r="B1666" s="524">
        <f>IF('KB Duct Parts'!$BL$14=2,'KB Duct Elbows'!BB23,0)</f>
        <v>0</v>
      </c>
      <c r="C1666" s="538" t="s">
        <v>1130</v>
      </c>
      <c r="D1666" s="506" t="str">
        <f t="shared" si="925"/>
        <v>12019.30L-SS</v>
      </c>
      <c r="E1666" s="524" t="s">
        <v>876</v>
      </c>
      <c r="F1666" s="508" t="str">
        <f t="shared" si="891"/>
        <v xml:space="preserve"> </v>
      </c>
      <c r="G1666" s="537" t="s">
        <v>930</v>
      </c>
      <c r="H1666" s="524" t="s">
        <v>923</v>
      </c>
      <c r="I1666" s="1035"/>
      <c r="J1666" s="1036"/>
      <c r="K1666" s="531" t="s">
        <v>882</v>
      </c>
      <c r="L1666" s="535"/>
      <c r="M1666" s="517" t="str">
        <f t="shared" si="904"/>
        <v>Y</v>
      </c>
      <c r="N1666" s="514">
        <f t="shared" si="892"/>
        <v>353.6</v>
      </c>
      <c r="O1666" s="514">
        <f t="shared" si="898"/>
        <v>0</v>
      </c>
      <c r="P1666" s="680">
        <f>'KB Duct Parts'!$AE$3</f>
        <v>0</v>
      </c>
      <c r="Q1666" s="681">
        <f t="shared" si="893"/>
        <v>0</v>
      </c>
      <c r="R1666" s="682">
        <f t="shared" si="894"/>
        <v>0</v>
      </c>
      <c r="S1666" s="716">
        <f t="shared" si="895"/>
        <v>0.35</v>
      </c>
      <c r="T1666" s="679">
        <f t="shared" si="896"/>
        <v>0</v>
      </c>
      <c r="U1666" s="679">
        <f t="shared" si="897"/>
        <v>0</v>
      </c>
      <c r="Y1666" s="120"/>
      <c r="AD1666" s="122"/>
      <c r="AE1666" s="75"/>
      <c r="AF1666" s="370"/>
      <c r="AG1666" s="375"/>
      <c r="AH1666" s="379"/>
      <c r="AI1666" s="383"/>
      <c r="AJ1666" s="388"/>
      <c r="AK1666" s="392"/>
      <c r="AL1666" s="388"/>
      <c r="AM1666" s="363">
        <f t="shared" si="923"/>
        <v>1</v>
      </c>
      <c r="AN1666" s="578">
        <v>353.6</v>
      </c>
      <c r="AO1666" s="78">
        <f t="shared" si="905"/>
        <v>0</v>
      </c>
      <c r="AP1666" s="78">
        <f t="shared" si="899"/>
        <v>0</v>
      </c>
      <c r="AQ1666" s="78">
        <f t="shared" si="900"/>
        <v>0</v>
      </c>
      <c r="AR1666" s="78">
        <f t="shared" si="901"/>
        <v>0</v>
      </c>
      <c r="AS1666" s="78">
        <f t="shared" si="902"/>
        <v>0</v>
      </c>
      <c r="AT1666" s="78">
        <f t="shared" si="903"/>
        <v>0</v>
      </c>
      <c r="AU1666" s="74" t="s">
        <v>717</v>
      </c>
      <c r="AV1666" s="115"/>
      <c r="AW1666" s="395"/>
      <c r="AX1666" s="395">
        <v>0</v>
      </c>
      <c r="AY1666" s="395">
        <v>0</v>
      </c>
      <c r="AZ1666" s="395">
        <v>0</v>
      </c>
      <c r="BA1666" s="395">
        <v>0</v>
      </c>
      <c r="BB1666" s="395">
        <v>0</v>
      </c>
      <c r="BC1666" s="395">
        <v>0</v>
      </c>
      <c r="BD1666" s="115"/>
      <c r="BE1666" s="115"/>
      <c r="BF1666" s="115"/>
      <c r="BG1666" s="115"/>
      <c r="BH1666" s="115"/>
      <c r="BI1666" s="115"/>
      <c r="BJ1666" s="115"/>
      <c r="BK1666" s="115"/>
      <c r="BQ1666" s="74" t="str">
        <f t="shared" si="906"/>
        <v xml:space="preserve"> </v>
      </c>
      <c r="BR1666" s="120" t="str">
        <f t="shared" si="907"/>
        <v xml:space="preserve"> </v>
      </c>
      <c r="BS1666" s="120" t="str">
        <f t="shared" si="908"/>
        <v xml:space="preserve"> </v>
      </c>
      <c r="BU1666" s="74" t="str">
        <f t="shared" si="909"/>
        <v xml:space="preserve"> </v>
      </c>
      <c r="BV1666" s="120" t="str">
        <f t="shared" si="910"/>
        <v xml:space="preserve"> </v>
      </c>
      <c r="BW1666" s="120" t="str">
        <f t="shared" si="911"/>
        <v xml:space="preserve">  </v>
      </c>
      <c r="BY1666" s="74" t="str">
        <f t="shared" si="912"/>
        <v xml:space="preserve"> </v>
      </c>
      <c r="BZ1666" s="120" t="str">
        <f t="shared" si="913"/>
        <v xml:space="preserve"> </v>
      </c>
      <c r="CA1666" s="120" t="str">
        <f t="shared" si="914"/>
        <v xml:space="preserve"> </v>
      </c>
      <c r="CC1666" s="115" t="str">
        <f t="shared" si="915"/>
        <v xml:space="preserve"> </v>
      </c>
      <c r="CD1666" s="120" t="str">
        <f t="shared" si="916"/>
        <v xml:space="preserve"> </v>
      </c>
      <c r="CE1666" s="417" t="str">
        <f t="shared" si="917"/>
        <v xml:space="preserve"> </v>
      </c>
      <c r="CF1666" s="115"/>
      <c r="CG1666" s="115" t="str">
        <f t="shared" si="918"/>
        <v xml:space="preserve"> </v>
      </c>
      <c r="CH1666" s="120" t="str">
        <f t="shared" si="919"/>
        <v xml:space="preserve"> </v>
      </c>
      <c r="CI1666" s="417" t="str">
        <f t="shared" si="920"/>
        <v xml:space="preserve"> </v>
      </c>
      <c r="CJ1666" s="115"/>
      <c r="CK1666" s="115" t="str">
        <f t="shared" si="921"/>
        <v xml:space="preserve"> </v>
      </c>
      <c r="CL1666" s="120" t="str">
        <f t="shared" si="922"/>
        <v xml:space="preserve"> </v>
      </c>
      <c r="CM1666" s="417" t="str">
        <f t="shared" si="924"/>
        <v xml:space="preserve"> </v>
      </c>
      <c r="IS1666" s="108">
        <v>259</v>
      </c>
    </row>
    <row r="1667" spans="2:253" s="74" customFormat="1" ht="17.100000000000001" hidden="1" customHeight="1" x14ac:dyDescent="0.25">
      <c r="B1667" s="524">
        <f>IF('KB Duct Parts'!$BL$14=2,'KB Duct Elbows'!BB24,0)</f>
        <v>0</v>
      </c>
      <c r="C1667" s="538" t="s">
        <v>1131</v>
      </c>
      <c r="D1667" s="506" t="str">
        <f t="shared" si="925"/>
        <v>12020.30L-SS</v>
      </c>
      <c r="E1667" s="524" t="s">
        <v>877</v>
      </c>
      <c r="F1667" s="508" t="str">
        <f t="shared" si="891"/>
        <v xml:space="preserve"> </v>
      </c>
      <c r="G1667" s="537" t="s">
        <v>930</v>
      </c>
      <c r="H1667" s="524" t="s">
        <v>923</v>
      </c>
      <c r="I1667" s="1035"/>
      <c r="J1667" s="1036"/>
      <c r="K1667" s="531" t="s">
        <v>882</v>
      </c>
      <c r="L1667" s="535"/>
      <c r="M1667" s="517" t="str">
        <f t="shared" si="904"/>
        <v>Y</v>
      </c>
      <c r="N1667" s="514">
        <f t="shared" si="892"/>
        <v>380.9</v>
      </c>
      <c r="O1667" s="514">
        <f t="shared" si="898"/>
        <v>0</v>
      </c>
      <c r="P1667" s="680">
        <f>'KB Duct Parts'!$AE$3</f>
        <v>0</v>
      </c>
      <c r="Q1667" s="681">
        <f t="shared" si="893"/>
        <v>0</v>
      </c>
      <c r="R1667" s="682">
        <f t="shared" si="894"/>
        <v>0</v>
      </c>
      <c r="S1667" s="716">
        <f t="shared" si="895"/>
        <v>0.35</v>
      </c>
      <c r="T1667" s="679">
        <f t="shared" si="896"/>
        <v>0</v>
      </c>
      <c r="U1667" s="679">
        <f t="shared" si="897"/>
        <v>0</v>
      </c>
      <c r="Y1667" s="120"/>
      <c r="AD1667" s="80"/>
      <c r="AE1667" s="75"/>
      <c r="AF1667" s="370"/>
      <c r="AG1667" s="375"/>
      <c r="AH1667" s="379"/>
      <c r="AI1667" s="383"/>
      <c r="AJ1667" s="388"/>
      <c r="AK1667" s="392"/>
      <c r="AL1667" s="388"/>
      <c r="AM1667" s="363">
        <f t="shared" si="923"/>
        <v>1</v>
      </c>
      <c r="AN1667" s="578">
        <v>380.9</v>
      </c>
      <c r="AO1667" s="78">
        <f t="shared" si="905"/>
        <v>0</v>
      </c>
      <c r="AP1667" s="78">
        <f t="shared" si="899"/>
        <v>0</v>
      </c>
      <c r="AQ1667" s="78">
        <f t="shared" si="900"/>
        <v>0</v>
      </c>
      <c r="AR1667" s="78">
        <f t="shared" si="901"/>
        <v>0</v>
      </c>
      <c r="AS1667" s="78">
        <f t="shared" si="902"/>
        <v>0</v>
      </c>
      <c r="AT1667" s="78">
        <f t="shared" si="903"/>
        <v>0</v>
      </c>
      <c r="AU1667" s="74" t="s">
        <v>717</v>
      </c>
      <c r="AV1667" s="115"/>
      <c r="AW1667" s="395"/>
      <c r="AX1667" s="395">
        <v>0</v>
      </c>
      <c r="AY1667" s="395">
        <v>0</v>
      </c>
      <c r="AZ1667" s="395">
        <v>0</v>
      </c>
      <c r="BA1667" s="395">
        <v>0</v>
      </c>
      <c r="BB1667" s="395">
        <v>0</v>
      </c>
      <c r="BC1667" s="395">
        <v>0</v>
      </c>
      <c r="BD1667" s="115"/>
      <c r="BE1667" s="115"/>
      <c r="BF1667" s="115"/>
      <c r="BG1667" s="115"/>
      <c r="BH1667" s="115"/>
      <c r="BI1667" s="115"/>
      <c r="BJ1667" s="115"/>
      <c r="BK1667" s="115"/>
      <c r="BQ1667" s="74" t="str">
        <f t="shared" si="906"/>
        <v xml:space="preserve"> </v>
      </c>
      <c r="BR1667" s="120" t="str">
        <f t="shared" si="907"/>
        <v xml:space="preserve"> </v>
      </c>
      <c r="BS1667" s="120" t="str">
        <f t="shared" si="908"/>
        <v xml:space="preserve"> </v>
      </c>
      <c r="BU1667" s="74" t="str">
        <f t="shared" si="909"/>
        <v xml:space="preserve"> </v>
      </c>
      <c r="BV1667" s="120" t="str">
        <f t="shared" si="910"/>
        <v xml:space="preserve"> </v>
      </c>
      <c r="BW1667" s="120" t="str">
        <f t="shared" si="911"/>
        <v xml:space="preserve">  </v>
      </c>
      <c r="BY1667" s="74" t="str">
        <f t="shared" si="912"/>
        <v xml:space="preserve"> </v>
      </c>
      <c r="BZ1667" s="120" t="str">
        <f t="shared" si="913"/>
        <v xml:space="preserve"> </v>
      </c>
      <c r="CA1667" s="120" t="str">
        <f t="shared" si="914"/>
        <v xml:space="preserve"> </v>
      </c>
      <c r="CC1667" s="115" t="str">
        <f t="shared" si="915"/>
        <v xml:space="preserve"> </v>
      </c>
      <c r="CD1667" s="120" t="str">
        <f t="shared" si="916"/>
        <v xml:space="preserve"> </v>
      </c>
      <c r="CE1667" s="417" t="str">
        <f t="shared" si="917"/>
        <v xml:space="preserve"> </v>
      </c>
      <c r="CF1667" s="115"/>
      <c r="CG1667" s="115" t="str">
        <f t="shared" si="918"/>
        <v xml:space="preserve"> </v>
      </c>
      <c r="CH1667" s="120" t="str">
        <f t="shared" si="919"/>
        <v xml:space="preserve"> </v>
      </c>
      <c r="CI1667" s="417" t="str">
        <f t="shared" si="920"/>
        <v xml:space="preserve"> </v>
      </c>
      <c r="CJ1667" s="115"/>
      <c r="CK1667" s="115" t="str">
        <f t="shared" si="921"/>
        <v xml:space="preserve"> </v>
      </c>
      <c r="CL1667" s="120" t="str">
        <f t="shared" si="922"/>
        <v xml:space="preserve"> </v>
      </c>
      <c r="CM1667" s="417" t="str">
        <f t="shared" si="924"/>
        <v xml:space="preserve"> </v>
      </c>
      <c r="IS1667" s="108">
        <v>279</v>
      </c>
    </row>
    <row r="1668" spans="2:253" s="74" customFormat="1" ht="17.100000000000001" hidden="1" customHeight="1" x14ac:dyDescent="0.25">
      <c r="B1668" s="524">
        <f>IF('KB Duct Parts'!$BL$14=2,'KB Duct Elbows'!BB25,0)</f>
        <v>0</v>
      </c>
      <c r="C1668" s="538" t="s">
        <v>1132</v>
      </c>
      <c r="D1668" s="506" t="str">
        <f t="shared" si="925"/>
        <v>12022.30L-SS</v>
      </c>
      <c r="E1668" s="524" t="s">
        <v>878</v>
      </c>
      <c r="F1668" s="508" t="str">
        <f t="shared" si="891"/>
        <v xml:space="preserve"> </v>
      </c>
      <c r="G1668" s="537" t="s">
        <v>930</v>
      </c>
      <c r="H1668" s="524" t="s">
        <v>923</v>
      </c>
      <c r="I1668" s="1035"/>
      <c r="J1668" s="1036"/>
      <c r="K1668" s="531" t="s">
        <v>882</v>
      </c>
      <c r="L1668" s="535"/>
      <c r="M1668" s="517" t="str">
        <f t="shared" si="904"/>
        <v>Y</v>
      </c>
      <c r="N1668" s="514">
        <f t="shared" si="892"/>
        <v>434.3</v>
      </c>
      <c r="O1668" s="514">
        <f t="shared" si="898"/>
        <v>0</v>
      </c>
      <c r="P1668" s="680">
        <f>'KB Duct Parts'!$AE$3</f>
        <v>0</v>
      </c>
      <c r="Q1668" s="681">
        <f t="shared" si="893"/>
        <v>0</v>
      </c>
      <c r="R1668" s="682">
        <f t="shared" si="894"/>
        <v>0</v>
      </c>
      <c r="S1668" s="716">
        <f t="shared" si="895"/>
        <v>0.35</v>
      </c>
      <c r="T1668" s="679">
        <f t="shared" si="896"/>
        <v>0</v>
      </c>
      <c r="U1668" s="679">
        <f t="shared" si="897"/>
        <v>0</v>
      </c>
      <c r="Y1668" s="120"/>
      <c r="AD1668" s="80"/>
      <c r="AE1668" s="75"/>
      <c r="AF1668" s="370"/>
      <c r="AG1668" s="375"/>
      <c r="AH1668" s="379"/>
      <c r="AI1668" s="383"/>
      <c r="AJ1668" s="388"/>
      <c r="AK1668" s="392"/>
      <c r="AL1668" s="388"/>
      <c r="AM1668" s="363">
        <f t="shared" si="923"/>
        <v>1</v>
      </c>
      <c r="AN1668" s="578">
        <v>434.3</v>
      </c>
      <c r="AO1668" s="78">
        <f t="shared" si="905"/>
        <v>0</v>
      </c>
      <c r="AP1668" s="78">
        <f t="shared" si="899"/>
        <v>0</v>
      </c>
      <c r="AQ1668" s="78">
        <f t="shared" si="900"/>
        <v>0</v>
      </c>
      <c r="AR1668" s="78">
        <f t="shared" si="901"/>
        <v>0</v>
      </c>
      <c r="AS1668" s="78">
        <f t="shared" si="902"/>
        <v>0</v>
      </c>
      <c r="AT1668" s="78">
        <f t="shared" si="903"/>
        <v>0</v>
      </c>
      <c r="AU1668" s="74" t="s">
        <v>717</v>
      </c>
      <c r="AV1668" s="115"/>
      <c r="AW1668" s="395"/>
      <c r="AX1668" s="395">
        <v>0</v>
      </c>
      <c r="AY1668" s="395">
        <v>0</v>
      </c>
      <c r="AZ1668" s="395">
        <v>0</v>
      </c>
      <c r="BA1668" s="395">
        <v>0</v>
      </c>
      <c r="BB1668" s="395">
        <v>0</v>
      </c>
      <c r="BC1668" s="395">
        <v>0</v>
      </c>
      <c r="BD1668" s="115"/>
      <c r="BE1668" s="115"/>
      <c r="BF1668" s="115"/>
      <c r="BG1668" s="115"/>
      <c r="BH1668" s="115"/>
      <c r="BI1668" s="115"/>
      <c r="BJ1668" s="115"/>
      <c r="BK1668" s="115"/>
      <c r="BQ1668" s="74" t="str">
        <f t="shared" si="906"/>
        <v xml:space="preserve"> </v>
      </c>
      <c r="BR1668" s="120" t="str">
        <f t="shared" si="907"/>
        <v xml:space="preserve"> </v>
      </c>
      <c r="BS1668" s="120" t="str">
        <f t="shared" si="908"/>
        <v xml:space="preserve"> </v>
      </c>
      <c r="BU1668" s="74" t="str">
        <f t="shared" si="909"/>
        <v xml:space="preserve"> </v>
      </c>
      <c r="BV1668" s="120" t="str">
        <f t="shared" si="910"/>
        <v xml:space="preserve"> </v>
      </c>
      <c r="BW1668" s="120" t="str">
        <f t="shared" si="911"/>
        <v xml:space="preserve">  </v>
      </c>
      <c r="BY1668" s="74" t="str">
        <f t="shared" si="912"/>
        <v xml:space="preserve"> </v>
      </c>
      <c r="BZ1668" s="120" t="str">
        <f t="shared" si="913"/>
        <v xml:space="preserve"> </v>
      </c>
      <c r="CA1668" s="120" t="str">
        <f t="shared" si="914"/>
        <v xml:space="preserve"> </v>
      </c>
      <c r="CC1668" s="115" t="str">
        <f t="shared" si="915"/>
        <v xml:space="preserve"> </v>
      </c>
      <c r="CD1668" s="120" t="str">
        <f t="shared" si="916"/>
        <v xml:space="preserve"> </v>
      </c>
      <c r="CE1668" s="417" t="str">
        <f t="shared" si="917"/>
        <v xml:space="preserve"> </v>
      </c>
      <c r="CF1668" s="115"/>
      <c r="CG1668" s="115" t="str">
        <f t="shared" si="918"/>
        <v xml:space="preserve"> </v>
      </c>
      <c r="CH1668" s="120" t="str">
        <f t="shared" si="919"/>
        <v xml:space="preserve"> </v>
      </c>
      <c r="CI1668" s="417" t="str">
        <f t="shared" si="920"/>
        <v xml:space="preserve"> </v>
      </c>
      <c r="CJ1668" s="115"/>
      <c r="CK1668" s="115" t="str">
        <f t="shared" si="921"/>
        <v xml:space="preserve"> </v>
      </c>
      <c r="CL1668" s="120" t="str">
        <f t="shared" si="922"/>
        <v xml:space="preserve"> </v>
      </c>
      <c r="CM1668" s="417" t="str">
        <f t="shared" si="924"/>
        <v xml:space="preserve"> </v>
      </c>
      <c r="IS1668" s="108">
        <v>318</v>
      </c>
    </row>
    <row r="1669" spans="2:253" s="74" customFormat="1" ht="17.100000000000001" hidden="1" customHeight="1" x14ac:dyDescent="0.25">
      <c r="B1669" s="524">
        <f>IF('KB Duct Parts'!$BL$14=2,'KB Duct Elbows'!BB26,0)</f>
        <v>0</v>
      </c>
      <c r="C1669" s="538" t="s">
        <v>37</v>
      </c>
      <c r="D1669" s="506" t="str">
        <f t="shared" si="925"/>
        <v>12024.30L-SS</v>
      </c>
      <c r="E1669" s="524" t="s">
        <v>1338</v>
      </c>
      <c r="F1669" s="508" t="str">
        <f t="shared" si="891"/>
        <v xml:space="preserve"> </v>
      </c>
      <c r="G1669" s="537" t="s">
        <v>930</v>
      </c>
      <c r="H1669" s="524" t="s">
        <v>923</v>
      </c>
      <c r="I1669" s="1035"/>
      <c r="J1669" s="1036"/>
      <c r="K1669" s="531" t="s">
        <v>882</v>
      </c>
      <c r="L1669" s="535"/>
      <c r="M1669" s="517" t="str">
        <f t="shared" si="904"/>
        <v>Y</v>
      </c>
      <c r="N1669" s="514">
        <f t="shared" si="892"/>
        <v>511.9</v>
      </c>
      <c r="O1669" s="514">
        <f t="shared" si="898"/>
        <v>0</v>
      </c>
      <c r="P1669" s="680">
        <f>'KB Duct Parts'!$AE$3</f>
        <v>0</v>
      </c>
      <c r="Q1669" s="681">
        <f t="shared" si="893"/>
        <v>0</v>
      </c>
      <c r="R1669" s="682">
        <f t="shared" si="894"/>
        <v>0</v>
      </c>
      <c r="S1669" s="716">
        <f t="shared" si="895"/>
        <v>0.35</v>
      </c>
      <c r="T1669" s="679">
        <f t="shared" si="896"/>
        <v>0</v>
      </c>
      <c r="U1669" s="679">
        <f t="shared" si="897"/>
        <v>0</v>
      </c>
      <c r="Y1669" s="120"/>
      <c r="AD1669" s="80"/>
      <c r="AE1669" s="75"/>
      <c r="AF1669" s="370"/>
      <c r="AG1669" s="375"/>
      <c r="AH1669" s="379"/>
      <c r="AI1669" s="383"/>
      <c r="AJ1669" s="388"/>
      <c r="AK1669" s="392"/>
      <c r="AL1669" s="388"/>
      <c r="AM1669" s="363">
        <f t="shared" si="923"/>
        <v>1</v>
      </c>
      <c r="AN1669" s="578">
        <v>511.9</v>
      </c>
      <c r="AO1669" s="78">
        <f t="shared" si="905"/>
        <v>0</v>
      </c>
      <c r="AP1669" s="78">
        <f t="shared" si="899"/>
        <v>0</v>
      </c>
      <c r="AQ1669" s="78">
        <f t="shared" si="900"/>
        <v>0</v>
      </c>
      <c r="AR1669" s="78">
        <f t="shared" si="901"/>
        <v>0</v>
      </c>
      <c r="AS1669" s="78">
        <f t="shared" si="902"/>
        <v>0</v>
      </c>
      <c r="AT1669" s="78">
        <f t="shared" si="903"/>
        <v>0</v>
      </c>
      <c r="AU1669" s="74" t="s">
        <v>717</v>
      </c>
      <c r="AV1669" s="115"/>
      <c r="AW1669" s="395"/>
      <c r="AX1669" s="395">
        <v>0</v>
      </c>
      <c r="AY1669" s="395">
        <v>0</v>
      </c>
      <c r="AZ1669" s="395">
        <v>0</v>
      </c>
      <c r="BA1669" s="395">
        <v>0</v>
      </c>
      <c r="BB1669" s="395">
        <v>0</v>
      </c>
      <c r="BC1669" s="395">
        <v>0</v>
      </c>
      <c r="BD1669" s="115"/>
      <c r="BE1669" s="115"/>
      <c r="BF1669" s="115"/>
      <c r="BG1669" s="115"/>
      <c r="BH1669" s="115"/>
      <c r="BI1669" s="115"/>
      <c r="BJ1669" s="115"/>
      <c r="BK1669" s="115"/>
      <c r="BQ1669" s="74" t="str">
        <f t="shared" si="906"/>
        <v xml:space="preserve"> </v>
      </c>
      <c r="BR1669" s="120" t="str">
        <f t="shared" si="907"/>
        <v xml:space="preserve"> </v>
      </c>
      <c r="BS1669" s="120" t="str">
        <f t="shared" si="908"/>
        <v xml:space="preserve"> </v>
      </c>
      <c r="BU1669" s="74" t="str">
        <f t="shared" si="909"/>
        <v xml:space="preserve"> </v>
      </c>
      <c r="BV1669" s="120" t="str">
        <f t="shared" si="910"/>
        <v xml:space="preserve"> </v>
      </c>
      <c r="BW1669" s="120" t="str">
        <f t="shared" si="911"/>
        <v xml:space="preserve">  </v>
      </c>
      <c r="BY1669" s="74" t="str">
        <f t="shared" si="912"/>
        <v xml:space="preserve"> </v>
      </c>
      <c r="BZ1669" s="120" t="str">
        <f t="shared" si="913"/>
        <v xml:space="preserve"> </v>
      </c>
      <c r="CA1669" s="120" t="str">
        <f t="shared" si="914"/>
        <v xml:space="preserve"> </v>
      </c>
      <c r="CC1669" s="115" t="str">
        <f t="shared" si="915"/>
        <v xml:space="preserve"> </v>
      </c>
      <c r="CD1669" s="120" t="str">
        <f t="shared" si="916"/>
        <v xml:space="preserve"> </v>
      </c>
      <c r="CE1669" s="417" t="str">
        <f t="shared" si="917"/>
        <v xml:space="preserve"> </v>
      </c>
      <c r="CF1669" s="115"/>
      <c r="CG1669" s="115" t="str">
        <f t="shared" si="918"/>
        <v xml:space="preserve"> </v>
      </c>
      <c r="CH1669" s="120" t="str">
        <f t="shared" si="919"/>
        <v xml:space="preserve"> </v>
      </c>
      <c r="CI1669" s="417" t="str">
        <f t="shared" si="920"/>
        <v xml:space="preserve"> </v>
      </c>
      <c r="CJ1669" s="115"/>
      <c r="CK1669" s="115" t="str">
        <f t="shared" si="921"/>
        <v xml:space="preserve"> </v>
      </c>
      <c r="CL1669" s="120" t="str">
        <f t="shared" si="922"/>
        <v xml:space="preserve"> </v>
      </c>
      <c r="CM1669" s="417" t="str">
        <f t="shared" si="924"/>
        <v xml:space="preserve"> </v>
      </c>
      <c r="IS1669" s="108"/>
    </row>
    <row r="1670" spans="2:253" s="74" customFormat="1" ht="17.100000000000001" hidden="1" customHeight="1" x14ac:dyDescent="0.25">
      <c r="B1670" s="524">
        <v>0</v>
      </c>
      <c r="C1670" s="538" t="s">
        <v>557</v>
      </c>
      <c r="D1670" s="506" t="str">
        <f t="shared" si="925"/>
        <v>14003.30-SS</v>
      </c>
      <c r="E1670" s="536" t="s">
        <v>483</v>
      </c>
      <c r="F1670" s="508" t="str">
        <f t="shared" ref="F1670:F1768" si="926">IF(AM1670&gt;1,"Non-Std"," ")</f>
        <v xml:space="preserve"> </v>
      </c>
      <c r="G1670" s="537" t="s">
        <v>925</v>
      </c>
      <c r="H1670" s="524" t="s">
        <v>923</v>
      </c>
      <c r="I1670" s="1035" t="s">
        <v>888</v>
      </c>
      <c r="J1670" s="1036"/>
      <c r="K1670" s="531" t="s">
        <v>882</v>
      </c>
      <c r="L1670" s="535"/>
      <c r="M1670" s="532" t="s">
        <v>1700</v>
      </c>
      <c r="N1670" s="514">
        <f t="shared" si="892"/>
        <v>241.6</v>
      </c>
      <c r="O1670" s="514">
        <f t="shared" si="898"/>
        <v>0</v>
      </c>
      <c r="P1670" s="680">
        <f>'KB Duct Parts'!$AE$3</f>
        <v>0</v>
      </c>
      <c r="Q1670" s="681">
        <f t="shared" si="893"/>
        <v>0</v>
      </c>
      <c r="R1670" s="682">
        <f t="shared" si="894"/>
        <v>0</v>
      </c>
      <c r="S1670" s="716">
        <f t="shared" si="895"/>
        <v>0.35</v>
      </c>
      <c r="T1670" s="679">
        <f t="shared" si="896"/>
        <v>0</v>
      </c>
      <c r="U1670" s="679">
        <f t="shared" si="897"/>
        <v>0</v>
      </c>
      <c r="Y1670" s="120"/>
      <c r="AD1670" s="80"/>
      <c r="AE1670" s="75"/>
      <c r="AF1670" s="370"/>
      <c r="AG1670" s="375"/>
      <c r="AH1670" s="379"/>
      <c r="AI1670" s="383"/>
      <c r="AJ1670" s="388"/>
      <c r="AK1670" s="392"/>
      <c r="AL1670" s="388"/>
      <c r="AM1670" s="363">
        <f t="shared" si="923"/>
        <v>1</v>
      </c>
      <c r="AN1670" s="578">
        <v>241.6</v>
      </c>
      <c r="AO1670" s="78">
        <f t="shared" si="905"/>
        <v>0</v>
      </c>
      <c r="AP1670" s="78">
        <f t="shared" si="899"/>
        <v>0</v>
      </c>
      <c r="AQ1670" s="78">
        <f t="shared" si="900"/>
        <v>0</v>
      </c>
      <c r="AR1670" s="78">
        <f t="shared" si="901"/>
        <v>0</v>
      </c>
      <c r="AS1670" s="78">
        <f t="shared" si="902"/>
        <v>0</v>
      </c>
      <c r="AT1670" s="78">
        <f t="shared" si="903"/>
        <v>0</v>
      </c>
      <c r="AU1670" s="74" t="s">
        <v>717</v>
      </c>
      <c r="AV1670" s="115"/>
      <c r="AW1670" s="395"/>
      <c r="AX1670" s="395">
        <v>0</v>
      </c>
      <c r="AY1670" s="395">
        <v>0</v>
      </c>
      <c r="AZ1670" s="395">
        <v>0</v>
      </c>
      <c r="BA1670" s="395">
        <v>0</v>
      </c>
      <c r="BB1670" s="395">
        <v>0</v>
      </c>
      <c r="BC1670" s="395">
        <v>0</v>
      </c>
      <c r="BD1670" s="115"/>
      <c r="BE1670" s="115"/>
      <c r="BF1670" s="115"/>
      <c r="BG1670" s="115"/>
      <c r="BH1670" s="115"/>
      <c r="BI1670" s="115"/>
      <c r="BJ1670" s="115"/>
      <c r="BK1670" s="115"/>
      <c r="BQ1670" s="74" t="str">
        <f t="shared" si="906"/>
        <v xml:space="preserve"> </v>
      </c>
      <c r="BR1670" s="120" t="str">
        <f t="shared" si="907"/>
        <v xml:space="preserve"> </v>
      </c>
      <c r="BS1670" s="120" t="str">
        <f t="shared" si="908"/>
        <v xml:space="preserve"> </v>
      </c>
      <c r="BU1670" s="74" t="str">
        <f t="shared" si="909"/>
        <v xml:space="preserve"> </v>
      </c>
      <c r="BV1670" s="120" t="str">
        <f t="shared" si="910"/>
        <v xml:space="preserve"> </v>
      </c>
      <c r="BW1670" s="120" t="str">
        <f t="shared" si="911"/>
        <v xml:space="preserve">  </v>
      </c>
      <c r="BY1670" s="74" t="str">
        <f t="shared" si="912"/>
        <v xml:space="preserve"> </v>
      </c>
      <c r="BZ1670" s="120" t="str">
        <f t="shared" si="913"/>
        <v xml:space="preserve"> </v>
      </c>
      <c r="CA1670" s="120" t="str">
        <f t="shared" si="914"/>
        <v xml:space="preserve"> </v>
      </c>
      <c r="CC1670" s="115" t="str">
        <f t="shared" si="915"/>
        <v xml:space="preserve"> </v>
      </c>
      <c r="CD1670" s="120" t="str">
        <f t="shared" si="916"/>
        <v xml:space="preserve"> </v>
      </c>
      <c r="CE1670" s="417" t="str">
        <f t="shared" si="917"/>
        <v xml:space="preserve"> </v>
      </c>
      <c r="CF1670" s="115"/>
      <c r="CG1670" s="115" t="str">
        <f t="shared" si="918"/>
        <v xml:space="preserve"> </v>
      </c>
      <c r="CH1670" s="120" t="str">
        <f t="shared" si="919"/>
        <v xml:space="preserve"> </v>
      </c>
      <c r="CI1670" s="417" t="str">
        <f t="shared" si="920"/>
        <v xml:space="preserve"> </v>
      </c>
      <c r="CJ1670" s="115"/>
      <c r="CK1670" s="115" t="str">
        <f t="shared" si="921"/>
        <v xml:space="preserve"> </v>
      </c>
      <c r="CL1670" s="120" t="str">
        <f t="shared" si="922"/>
        <v xml:space="preserve"> </v>
      </c>
      <c r="CM1670" s="417" t="str">
        <f t="shared" si="924"/>
        <v xml:space="preserve"> </v>
      </c>
      <c r="IS1670" s="108">
        <v>177</v>
      </c>
    </row>
    <row r="1671" spans="2:253" s="74" customFormat="1" ht="17.100000000000001" hidden="1" customHeight="1" x14ac:dyDescent="0.25">
      <c r="B1671" s="524">
        <v>0</v>
      </c>
      <c r="C1671" s="538" t="s">
        <v>558</v>
      </c>
      <c r="D1671" s="506" t="str">
        <f t="shared" si="925"/>
        <v>14004.30-SS</v>
      </c>
      <c r="E1671" s="536" t="s">
        <v>861</v>
      </c>
      <c r="F1671" s="508" t="str">
        <f t="shared" si="926"/>
        <v xml:space="preserve"> </v>
      </c>
      <c r="G1671" s="537" t="s">
        <v>925</v>
      </c>
      <c r="H1671" s="524" t="s">
        <v>923</v>
      </c>
      <c r="I1671" s="1035" t="s">
        <v>888</v>
      </c>
      <c r="J1671" s="1036"/>
      <c r="K1671" s="531" t="s">
        <v>882</v>
      </c>
      <c r="L1671" s="535"/>
      <c r="M1671" s="532" t="s">
        <v>1700</v>
      </c>
      <c r="N1671" s="514">
        <f t="shared" si="892"/>
        <v>241.6</v>
      </c>
      <c r="O1671" s="514">
        <f t="shared" si="898"/>
        <v>0</v>
      </c>
      <c r="P1671" s="680">
        <f>'KB Duct Parts'!$AE$3</f>
        <v>0</v>
      </c>
      <c r="Q1671" s="681">
        <f t="shared" si="893"/>
        <v>0</v>
      </c>
      <c r="R1671" s="682">
        <f t="shared" si="894"/>
        <v>0</v>
      </c>
      <c r="S1671" s="716">
        <f t="shared" si="895"/>
        <v>0.35</v>
      </c>
      <c r="T1671" s="679">
        <f t="shared" si="896"/>
        <v>0</v>
      </c>
      <c r="U1671" s="679">
        <f t="shared" si="897"/>
        <v>0</v>
      </c>
      <c r="Y1671" s="120"/>
      <c r="AD1671" s="80"/>
      <c r="AE1671" s="75"/>
      <c r="AF1671" s="370"/>
      <c r="AG1671" s="375"/>
      <c r="AH1671" s="379"/>
      <c r="AI1671" s="383"/>
      <c r="AJ1671" s="388"/>
      <c r="AK1671" s="392"/>
      <c r="AL1671" s="388"/>
      <c r="AM1671" s="363">
        <f t="shared" si="923"/>
        <v>1</v>
      </c>
      <c r="AN1671" s="578">
        <v>241.6</v>
      </c>
      <c r="AO1671" s="78">
        <f t="shared" si="905"/>
        <v>0</v>
      </c>
      <c r="AP1671" s="78">
        <f t="shared" si="899"/>
        <v>0</v>
      </c>
      <c r="AQ1671" s="78">
        <f t="shared" si="900"/>
        <v>0</v>
      </c>
      <c r="AR1671" s="78">
        <f t="shared" si="901"/>
        <v>0</v>
      </c>
      <c r="AS1671" s="78">
        <f t="shared" si="902"/>
        <v>0</v>
      </c>
      <c r="AT1671" s="78">
        <f t="shared" si="903"/>
        <v>0</v>
      </c>
      <c r="AU1671" s="74" t="s">
        <v>717</v>
      </c>
      <c r="AV1671" s="115"/>
      <c r="AW1671" s="395"/>
      <c r="AX1671" s="395">
        <v>0</v>
      </c>
      <c r="AY1671" s="395">
        <v>0</v>
      </c>
      <c r="AZ1671" s="395">
        <v>0</v>
      </c>
      <c r="BA1671" s="395">
        <v>0</v>
      </c>
      <c r="BB1671" s="395">
        <v>0</v>
      </c>
      <c r="BC1671" s="395">
        <v>0</v>
      </c>
      <c r="BD1671" s="115"/>
      <c r="BE1671" s="115"/>
      <c r="BF1671" s="115"/>
      <c r="BG1671" s="115"/>
      <c r="BH1671" s="115"/>
      <c r="BI1671" s="115"/>
      <c r="BJ1671" s="115"/>
      <c r="BK1671" s="115"/>
      <c r="BQ1671" s="74" t="str">
        <f t="shared" si="906"/>
        <v xml:space="preserve"> </v>
      </c>
      <c r="BR1671" s="120" t="str">
        <f t="shared" si="907"/>
        <v xml:space="preserve"> </v>
      </c>
      <c r="BS1671" s="120" t="str">
        <f t="shared" si="908"/>
        <v xml:space="preserve"> </v>
      </c>
      <c r="BU1671" s="74" t="str">
        <f t="shared" si="909"/>
        <v xml:space="preserve"> </v>
      </c>
      <c r="BV1671" s="120" t="str">
        <f t="shared" si="910"/>
        <v xml:space="preserve"> </v>
      </c>
      <c r="BW1671" s="120" t="str">
        <f t="shared" si="911"/>
        <v xml:space="preserve">  </v>
      </c>
      <c r="BY1671" s="74" t="str">
        <f t="shared" si="912"/>
        <v xml:space="preserve"> </v>
      </c>
      <c r="BZ1671" s="120" t="str">
        <f t="shared" si="913"/>
        <v xml:space="preserve"> </v>
      </c>
      <c r="CA1671" s="120" t="str">
        <f t="shared" si="914"/>
        <v xml:space="preserve"> </v>
      </c>
      <c r="CC1671" s="115" t="str">
        <f t="shared" si="915"/>
        <v xml:space="preserve"> </v>
      </c>
      <c r="CD1671" s="120" t="str">
        <f t="shared" si="916"/>
        <v xml:space="preserve"> </v>
      </c>
      <c r="CE1671" s="417" t="str">
        <f t="shared" si="917"/>
        <v xml:space="preserve"> </v>
      </c>
      <c r="CF1671" s="115"/>
      <c r="CG1671" s="115" t="str">
        <f t="shared" si="918"/>
        <v xml:space="preserve"> </v>
      </c>
      <c r="CH1671" s="120" t="str">
        <f t="shared" si="919"/>
        <v xml:space="preserve"> </v>
      </c>
      <c r="CI1671" s="417" t="str">
        <f t="shared" si="920"/>
        <v xml:space="preserve"> </v>
      </c>
      <c r="CJ1671" s="115"/>
      <c r="CK1671" s="115" t="str">
        <f t="shared" si="921"/>
        <v xml:space="preserve"> </v>
      </c>
      <c r="CL1671" s="120" t="str">
        <f t="shared" si="922"/>
        <v xml:space="preserve"> </v>
      </c>
      <c r="CM1671" s="417" t="str">
        <f t="shared" si="924"/>
        <v xml:space="preserve"> </v>
      </c>
      <c r="IS1671" s="108">
        <v>177</v>
      </c>
    </row>
    <row r="1672" spans="2:253" s="74" customFormat="1" ht="17.100000000000001" hidden="1" customHeight="1" x14ac:dyDescent="0.25">
      <c r="B1672" s="524">
        <v>0</v>
      </c>
      <c r="C1672" s="538" t="s">
        <v>1133</v>
      </c>
      <c r="D1672" s="506" t="str">
        <f t="shared" si="925"/>
        <v>14005.30-SS</v>
      </c>
      <c r="E1672" s="524" t="s">
        <v>862</v>
      </c>
      <c r="F1672" s="508" t="str">
        <f t="shared" si="926"/>
        <v xml:space="preserve"> </v>
      </c>
      <c r="G1672" s="537" t="s">
        <v>925</v>
      </c>
      <c r="H1672" s="524" t="s">
        <v>923</v>
      </c>
      <c r="I1672" s="1035" t="s">
        <v>888</v>
      </c>
      <c r="J1672" s="1036"/>
      <c r="K1672" s="531" t="s">
        <v>882</v>
      </c>
      <c r="L1672" s="535"/>
      <c r="M1672" s="532" t="s">
        <v>1700</v>
      </c>
      <c r="N1672" s="514">
        <f t="shared" si="892"/>
        <v>244.4</v>
      </c>
      <c r="O1672" s="514">
        <f t="shared" si="898"/>
        <v>0</v>
      </c>
      <c r="P1672" s="680">
        <f>'KB Duct Parts'!$AE$3</f>
        <v>0</v>
      </c>
      <c r="Q1672" s="681">
        <f t="shared" si="893"/>
        <v>0</v>
      </c>
      <c r="R1672" s="682">
        <f t="shared" si="894"/>
        <v>0</v>
      </c>
      <c r="S1672" s="716">
        <f t="shared" si="895"/>
        <v>0.35</v>
      </c>
      <c r="T1672" s="679">
        <f t="shared" si="896"/>
        <v>0</v>
      </c>
      <c r="U1672" s="679">
        <f t="shared" si="897"/>
        <v>0</v>
      </c>
      <c r="Y1672" s="120"/>
      <c r="AD1672" s="80"/>
      <c r="AE1672" s="75"/>
      <c r="AF1672" s="370"/>
      <c r="AG1672" s="375"/>
      <c r="AH1672" s="379"/>
      <c r="AI1672" s="383"/>
      <c r="AJ1672" s="388"/>
      <c r="AK1672" s="392"/>
      <c r="AL1672" s="388"/>
      <c r="AM1672" s="363">
        <f t="shared" si="923"/>
        <v>1</v>
      </c>
      <c r="AN1672" s="578">
        <v>244.4</v>
      </c>
      <c r="AO1672" s="78">
        <f t="shared" si="905"/>
        <v>0</v>
      </c>
      <c r="AP1672" s="78">
        <f t="shared" si="899"/>
        <v>0</v>
      </c>
      <c r="AQ1672" s="78">
        <f t="shared" si="900"/>
        <v>0</v>
      </c>
      <c r="AR1672" s="78">
        <f t="shared" si="901"/>
        <v>0</v>
      </c>
      <c r="AS1672" s="78">
        <f t="shared" si="902"/>
        <v>0</v>
      </c>
      <c r="AT1672" s="78">
        <f t="shared" si="903"/>
        <v>0</v>
      </c>
      <c r="AU1672" s="74" t="s">
        <v>717</v>
      </c>
      <c r="AV1672" s="115"/>
      <c r="AW1672" s="395"/>
      <c r="AX1672" s="395">
        <v>0</v>
      </c>
      <c r="AY1672" s="395">
        <v>0</v>
      </c>
      <c r="AZ1672" s="395">
        <v>0</v>
      </c>
      <c r="BA1672" s="395">
        <v>0</v>
      </c>
      <c r="BB1672" s="395">
        <v>0</v>
      </c>
      <c r="BC1672" s="395">
        <v>0</v>
      </c>
      <c r="BD1672" s="115"/>
      <c r="BE1672" s="115"/>
      <c r="BF1672" s="115"/>
      <c r="BG1672" s="115"/>
      <c r="BH1672" s="115"/>
      <c r="BI1672" s="115"/>
      <c r="BJ1672" s="115"/>
      <c r="BK1672" s="115"/>
      <c r="BQ1672" s="74" t="str">
        <f t="shared" si="906"/>
        <v xml:space="preserve"> </v>
      </c>
      <c r="BR1672" s="120" t="str">
        <f t="shared" si="907"/>
        <v xml:space="preserve"> </v>
      </c>
      <c r="BS1672" s="120" t="str">
        <f t="shared" si="908"/>
        <v xml:space="preserve"> </v>
      </c>
      <c r="BU1672" s="74" t="str">
        <f t="shared" si="909"/>
        <v xml:space="preserve"> </v>
      </c>
      <c r="BV1672" s="120" t="str">
        <f t="shared" si="910"/>
        <v xml:space="preserve"> </v>
      </c>
      <c r="BW1672" s="120" t="str">
        <f t="shared" si="911"/>
        <v xml:space="preserve">  </v>
      </c>
      <c r="BY1672" s="74" t="str">
        <f t="shared" si="912"/>
        <v xml:space="preserve"> </v>
      </c>
      <c r="BZ1672" s="120" t="str">
        <f t="shared" si="913"/>
        <v xml:space="preserve"> </v>
      </c>
      <c r="CA1672" s="120" t="str">
        <f t="shared" si="914"/>
        <v xml:space="preserve"> </v>
      </c>
      <c r="CC1672" s="115" t="str">
        <f t="shared" si="915"/>
        <v xml:space="preserve"> </v>
      </c>
      <c r="CD1672" s="120" t="str">
        <f t="shared" si="916"/>
        <v xml:space="preserve"> </v>
      </c>
      <c r="CE1672" s="417" t="str">
        <f t="shared" si="917"/>
        <v xml:space="preserve"> </v>
      </c>
      <c r="CF1672" s="115"/>
      <c r="CG1672" s="115" t="str">
        <f t="shared" si="918"/>
        <v xml:space="preserve"> </v>
      </c>
      <c r="CH1672" s="120" t="str">
        <f t="shared" si="919"/>
        <v xml:space="preserve"> </v>
      </c>
      <c r="CI1672" s="417" t="str">
        <f t="shared" si="920"/>
        <v xml:space="preserve"> </v>
      </c>
      <c r="CJ1672" s="115"/>
      <c r="CK1672" s="115" t="str">
        <f t="shared" si="921"/>
        <v xml:space="preserve"> </v>
      </c>
      <c r="CL1672" s="120" t="str">
        <f t="shared" si="922"/>
        <v xml:space="preserve"> </v>
      </c>
      <c r="CM1672" s="417" t="str">
        <f t="shared" si="924"/>
        <v xml:space="preserve"> </v>
      </c>
      <c r="IS1672" s="108">
        <v>179</v>
      </c>
    </row>
    <row r="1673" spans="2:253" s="74" customFormat="1" ht="17.100000000000001" hidden="1" customHeight="1" x14ac:dyDescent="0.25">
      <c r="B1673" s="524">
        <v>0</v>
      </c>
      <c r="C1673" s="538" t="s">
        <v>1134</v>
      </c>
      <c r="D1673" s="506" t="str">
        <f t="shared" si="925"/>
        <v>14006.30-SS</v>
      </c>
      <c r="E1673" s="524" t="s">
        <v>863</v>
      </c>
      <c r="F1673" s="508" t="str">
        <f t="shared" si="926"/>
        <v xml:space="preserve"> </v>
      </c>
      <c r="G1673" s="537" t="s">
        <v>925</v>
      </c>
      <c r="H1673" s="524" t="s">
        <v>923</v>
      </c>
      <c r="I1673" s="1035" t="s">
        <v>888</v>
      </c>
      <c r="J1673" s="1036"/>
      <c r="K1673" s="531" t="s">
        <v>882</v>
      </c>
      <c r="L1673" s="535"/>
      <c r="M1673" s="532" t="s">
        <v>1700</v>
      </c>
      <c r="N1673" s="514">
        <f t="shared" si="892"/>
        <v>247.1</v>
      </c>
      <c r="O1673" s="514">
        <f t="shared" si="898"/>
        <v>0</v>
      </c>
      <c r="P1673" s="680">
        <f>'KB Duct Parts'!$AE$3</f>
        <v>0</v>
      </c>
      <c r="Q1673" s="681">
        <f t="shared" si="893"/>
        <v>0</v>
      </c>
      <c r="R1673" s="682">
        <f t="shared" si="894"/>
        <v>0</v>
      </c>
      <c r="S1673" s="716">
        <f t="shared" si="895"/>
        <v>0.35</v>
      </c>
      <c r="T1673" s="679">
        <f t="shared" si="896"/>
        <v>0</v>
      </c>
      <c r="U1673" s="679">
        <f t="shared" si="897"/>
        <v>0</v>
      </c>
      <c r="Y1673" s="120"/>
      <c r="AD1673" s="80"/>
      <c r="AE1673" s="75"/>
      <c r="AF1673" s="370"/>
      <c r="AG1673" s="375"/>
      <c r="AH1673" s="379"/>
      <c r="AI1673" s="383"/>
      <c r="AJ1673" s="388"/>
      <c r="AK1673" s="392"/>
      <c r="AL1673" s="388"/>
      <c r="AM1673" s="363">
        <f t="shared" si="923"/>
        <v>1</v>
      </c>
      <c r="AN1673" s="578">
        <v>247.1</v>
      </c>
      <c r="AO1673" s="78">
        <f t="shared" si="905"/>
        <v>0</v>
      </c>
      <c r="AP1673" s="78">
        <f t="shared" si="899"/>
        <v>0</v>
      </c>
      <c r="AQ1673" s="78">
        <f t="shared" si="900"/>
        <v>0</v>
      </c>
      <c r="AR1673" s="78">
        <f t="shared" si="901"/>
        <v>0</v>
      </c>
      <c r="AS1673" s="78">
        <f t="shared" si="902"/>
        <v>0</v>
      </c>
      <c r="AT1673" s="78">
        <f t="shared" si="903"/>
        <v>0</v>
      </c>
      <c r="AU1673" s="74" t="s">
        <v>717</v>
      </c>
      <c r="AV1673" s="115"/>
      <c r="AW1673" s="395"/>
      <c r="AX1673" s="395">
        <v>0</v>
      </c>
      <c r="AY1673" s="395">
        <v>0</v>
      </c>
      <c r="AZ1673" s="395">
        <v>0</v>
      </c>
      <c r="BA1673" s="395">
        <v>0</v>
      </c>
      <c r="BB1673" s="395">
        <v>0</v>
      </c>
      <c r="BC1673" s="395">
        <v>0</v>
      </c>
      <c r="BD1673" s="115"/>
      <c r="BE1673" s="115"/>
      <c r="BF1673" s="115"/>
      <c r="BG1673" s="115"/>
      <c r="BH1673" s="115"/>
      <c r="BI1673" s="115"/>
      <c r="BJ1673" s="115"/>
      <c r="BK1673" s="115"/>
      <c r="BQ1673" s="74" t="str">
        <f t="shared" si="906"/>
        <v xml:space="preserve"> </v>
      </c>
      <c r="BR1673" s="120" t="str">
        <f t="shared" si="907"/>
        <v xml:space="preserve"> </v>
      </c>
      <c r="BS1673" s="120" t="str">
        <f t="shared" si="908"/>
        <v xml:space="preserve"> </v>
      </c>
      <c r="BU1673" s="74" t="str">
        <f t="shared" si="909"/>
        <v xml:space="preserve"> </v>
      </c>
      <c r="BV1673" s="120" t="str">
        <f t="shared" si="910"/>
        <v xml:space="preserve"> </v>
      </c>
      <c r="BW1673" s="120" t="str">
        <f t="shared" si="911"/>
        <v xml:space="preserve">  </v>
      </c>
      <c r="BY1673" s="74" t="str">
        <f t="shared" si="912"/>
        <v xml:space="preserve"> </v>
      </c>
      <c r="BZ1673" s="120" t="str">
        <f t="shared" si="913"/>
        <v xml:space="preserve"> </v>
      </c>
      <c r="CA1673" s="120" t="str">
        <f t="shared" si="914"/>
        <v xml:space="preserve"> </v>
      </c>
      <c r="CC1673" s="115" t="str">
        <f t="shared" si="915"/>
        <v xml:space="preserve"> </v>
      </c>
      <c r="CD1673" s="120" t="str">
        <f t="shared" si="916"/>
        <v xml:space="preserve"> </v>
      </c>
      <c r="CE1673" s="417" t="str">
        <f t="shared" si="917"/>
        <v xml:space="preserve"> </v>
      </c>
      <c r="CF1673" s="115"/>
      <c r="CG1673" s="115" t="str">
        <f t="shared" si="918"/>
        <v xml:space="preserve"> </v>
      </c>
      <c r="CH1673" s="120" t="str">
        <f t="shared" si="919"/>
        <v xml:space="preserve"> </v>
      </c>
      <c r="CI1673" s="417" t="str">
        <f t="shared" si="920"/>
        <v xml:space="preserve"> </v>
      </c>
      <c r="CJ1673" s="115"/>
      <c r="CK1673" s="115" t="str">
        <f t="shared" si="921"/>
        <v xml:space="preserve"> </v>
      </c>
      <c r="CL1673" s="120" t="str">
        <f t="shared" si="922"/>
        <v xml:space="preserve"> </v>
      </c>
      <c r="CM1673" s="417" t="str">
        <f t="shared" si="924"/>
        <v xml:space="preserve"> </v>
      </c>
      <c r="IS1673" s="108">
        <v>181</v>
      </c>
    </row>
    <row r="1674" spans="2:253" s="74" customFormat="1" ht="17.100000000000001" hidden="1" customHeight="1" x14ac:dyDescent="0.25">
      <c r="B1674" s="524">
        <v>0</v>
      </c>
      <c r="C1674" s="538" t="s">
        <v>1135</v>
      </c>
      <c r="D1674" s="506" t="str">
        <f t="shared" si="925"/>
        <v>14007.30-SS</v>
      </c>
      <c r="E1674" s="524" t="s">
        <v>864</v>
      </c>
      <c r="F1674" s="508" t="str">
        <f t="shared" si="926"/>
        <v xml:space="preserve"> </v>
      </c>
      <c r="G1674" s="537" t="s">
        <v>925</v>
      </c>
      <c r="H1674" s="524" t="s">
        <v>923</v>
      </c>
      <c r="I1674" s="1035" t="s">
        <v>888</v>
      </c>
      <c r="J1674" s="1036"/>
      <c r="K1674" s="531" t="s">
        <v>882</v>
      </c>
      <c r="L1674" s="535"/>
      <c r="M1674" s="532" t="s">
        <v>1700</v>
      </c>
      <c r="N1674" s="514">
        <f t="shared" si="892"/>
        <v>254</v>
      </c>
      <c r="O1674" s="514">
        <f t="shared" si="898"/>
        <v>0</v>
      </c>
      <c r="P1674" s="680">
        <f>'KB Duct Parts'!$AE$3</f>
        <v>0</v>
      </c>
      <c r="Q1674" s="681">
        <f t="shared" si="893"/>
        <v>0</v>
      </c>
      <c r="R1674" s="682">
        <f t="shared" si="894"/>
        <v>0</v>
      </c>
      <c r="S1674" s="716">
        <f t="shared" si="895"/>
        <v>0.35</v>
      </c>
      <c r="T1674" s="679">
        <f t="shared" si="896"/>
        <v>0</v>
      </c>
      <c r="U1674" s="679">
        <f t="shared" si="897"/>
        <v>0</v>
      </c>
      <c r="Y1674" s="120"/>
      <c r="AD1674" s="80"/>
      <c r="AE1674" s="76"/>
      <c r="AF1674" s="370"/>
      <c r="AG1674" s="375"/>
      <c r="AH1674" s="379"/>
      <c r="AI1674" s="383"/>
      <c r="AJ1674" s="388"/>
      <c r="AK1674" s="392"/>
      <c r="AL1674" s="388"/>
      <c r="AM1674" s="363">
        <f t="shared" si="923"/>
        <v>1</v>
      </c>
      <c r="AN1674" s="578">
        <v>254</v>
      </c>
      <c r="AO1674" s="78">
        <f t="shared" si="905"/>
        <v>0</v>
      </c>
      <c r="AP1674" s="78">
        <f t="shared" si="899"/>
        <v>0</v>
      </c>
      <c r="AQ1674" s="78">
        <f t="shared" si="900"/>
        <v>0</v>
      </c>
      <c r="AR1674" s="78">
        <f t="shared" si="901"/>
        <v>0</v>
      </c>
      <c r="AS1674" s="78">
        <f t="shared" si="902"/>
        <v>0</v>
      </c>
      <c r="AT1674" s="78">
        <f t="shared" si="903"/>
        <v>0</v>
      </c>
      <c r="AU1674" s="74" t="s">
        <v>717</v>
      </c>
      <c r="AV1674" s="115"/>
      <c r="AW1674" s="395"/>
      <c r="AX1674" s="395">
        <v>0</v>
      </c>
      <c r="AY1674" s="395">
        <v>0</v>
      </c>
      <c r="AZ1674" s="395">
        <v>0</v>
      </c>
      <c r="BA1674" s="395">
        <v>0</v>
      </c>
      <c r="BB1674" s="395">
        <v>0</v>
      </c>
      <c r="BC1674" s="395">
        <v>0</v>
      </c>
      <c r="BD1674" s="115"/>
      <c r="BE1674" s="115"/>
      <c r="BF1674" s="115"/>
      <c r="BG1674" s="115"/>
      <c r="BH1674" s="115"/>
      <c r="BI1674" s="115"/>
      <c r="BJ1674" s="115"/>
      <c r="BK1674" s="115"/>
      <c r="BQ1674" s="74" t="str">
        <f t="shared" si="906"/>
        <v xml:space="preserve"> </v>
      </c>
      <c r="BR1674" s="120" t="str">
        <f t="shared" si="907"/>
        <v xml:space="preserve"> </v>
      </c>
      <c r="BS1674" s="120" t="str">
        <f t="shared" si="908"/>
        <v xml:space="preserve"> </v>
      </c>
      <c r="BU1674" s="74" t="str">
        <f t="shared" si="909"/>
        <v xml:space="preserve"> </v>
      </c>
      <c r="BV1674" s="120" t="str">
        <f t="shared" si="910"/>
        <v xml:space="preserve"> </v>
      </c>
      <c r="BW1674" s="120" t="str">
        <f t="shared" si="911"/>
        <v xml:space="preserve">  </v>
      </c>
      <c r="BY1674" s="74" t="str">
        <f t="shared" si="912"/>
        <v xml:space="preserve"> </v>
      </c>
      <c r="BZ1674" s="120" t="str">
        <f t="shared" si="913"/>
        <v xml:space="preserve"> </v>
      </c>
      <c r="CA1674" s="120" t="str">
        <f t="shared" si="914"/>
        <v xml:space="preserve"> </v>
      </c>
      <c r="CC1674" s="115" t="str">
        <f t="shared" si="915"/>
        <v xml:space="preserve"> </v>
      </c>
      <c r="CD1674" s="120" t="str">
        <f t="shared" si="916"/>
        <v xml:space="preserve"> </v>
      </c>
      <c r="CE1674" s="417" t="str">
        <f t="shared" si="917"/>
        <v xml:space="preserve"> </v>
      </c>
      <c r="CF1674" s="115"/>
      <c r="CG1674" s="115" t="str">
        <f t="shared" si="918"/>
        <v xml:space="preserve"> </v>
      </c>
      <c r="CH1674" s="120" t="str">
        <f t="shared" si="919"/>
        <v xml:space="preserve"> </v>
      </c>
      <c r="CI1674" s="417" t="str">
        <f t="shared" si="920"/>
        <v xml:space="preserve"> </v>
      </c>
      <c r="CJ1674" s="115"/>
      <c r="CK1674" s="115" t="str">
        <f t="shared" si="921"/>
        <v xml:space="preserve"> </v>
      </c>
      <c r="CL1674" s="120" t="str">
        <f t="shared" si="922"/>
        <v xml:space="preserve"> </v>
      </c>
      <c r="CM1674" s="417" t="str">
        <f t="shared" si="924"/>
        <v xml:space="preserve"> </v>
      </c>
      <c r="IS1674" s="108">
        <v>186</v>
      </c>
    </row>
    <row r="1675" spans="2:253" s="74" customFormat="1" ht="17.100000000000001" hidden="1" customHeight="1" x14ac:dyDescent="0.25">
      <c r="B1675" s="524">
        <v>0</v>
      </c>
      <c r="C1675" s="538" t="s">
        <v>1136</v>
      </c>
      <c r="D1675" s="506" t="str">
        <f t="shared" si="925"/>
        <v>14008.30-SS</v>
      </c>
      <c r="E1675" s="524" t="s">
        <v>865</v>
      </c>
      <c r="F1675" s="508" t="str">
        <f t="shared" si="926"/>
        <v xml:space="preserve"> </v>
      </c>
      <c r="G1675" s="537" t="s">
        <v>925</v>
      </c>
      <c r="H1675" s="524" t="s">
        <v>923</v>
      </c>
      <c r="I1675" s="1035" t="s">
        <v>888</v>
      </c>
      <c r="J1675" s="1036"/>
      <c r="K1675" s="531" t="s">
        <v>882</v>
      </c>
      <c r="L1675" s="535"/>
      <c r="M1675" s="532" t="s">
        <v>1700</v>
      </c>
      <c r="N1675" s="514">
        <f t="shared" si="892"/>
        <v>264.8</v>
      </c>
      <c r="O1675" s="514">
        <f t="shared" si="898"/>
        <v>0</v>
      </c>
      <c r="P1675" s="680">
        <f>'KB Duct Parts'!$AE$3</f>
        <v>0</v>
      </c>
      <c r="Q1675" s="681">
        <f t="shared" si="893"/>
        <v>0</v>
      </c>
      <c r="R1675" s="682">
        <f t="shared" si="894"/>
        <v>0</v>
      </c>
      <c r="S1675" s="716">
        <f t="shared" si="895"/>
        <v>0.35</v>
      </c>
      <c r="T1675" s="679">
        <f t="shared" si="896"/>
        <v>0</v>
      </c>
      <c r="U1675" s="679">
        <f t="shared" si="897"/>
        <v>0</v>
      </c>
      <c r="Y1675" s="120"/>
      <c r="AD1675" s="80"/>
      <c r="AE1675" s="75"/>
      <c r="AF1675" s="370"/>
      <c r="AG1675" s="375"/>
      <c r="AH1675" s="379"/>
      <c r="AI1675" s="383"/>
      <c r="AJ1675" s="388"/>
      <c r="AK1675" s="392"/>
      <c r="AL1675" s="388"/>
      <c r="AM1675" s="363">
        <f t="shared" si="923"/>
        <v>1</v>
      </c>
      <c r="AN1675" s="578">
        <v>264.8</v>
      </c>
      <c r="AO1675" s="78">
        <f t="shared" si="905"/>
        <v>0</v>
      </c>
      <c r="AP1675" s="78">
        <f t="shared" si="899"/>
        <v>0</v>
      </c>
      <c r="AQ1675" s="78">
        <f t="shared" si="900"/>
        <v>0</v>
      </c>
      <c r="AR1675" s="78">
        <f t="shared" si="901"/>
        <v>0</v>
      </c>
      <c r="AS1675" s="78">
        <f t="shared" si="902"/>
        <v>0</v>
      </c>
      <c r="AT1675" s="78">
        <f t="shared" si="903"/>
        <v>0</v>
      </c>
      <c r="AU1675" s="74" t="s">
        <v>717</v>
      </c>
      <c r="AV1675" s="115"/>
      <c r="AW1675" s="395"/>
      <c r="AX1675" s="395">
        <v>0</v>
      </c>
      <c r="AY1675" s="395">
        <v>0</v>
      </c>
      <c r="AZ1675" s="395">
        <v>0</v>
      </c>
      <c r="BA1675" s="395">
        <v>0</v>
      </c>
      <c r="BB1675" s="395">
        <v>0</v>
      </c>
      <c r="BC1675" s="395">
        <v>0</v>
      </c>
      <c r="BD1675" s="115"/>
      <c r="BE1675" s="115"/>
      <c r="BF1675" s="115"/>
      <c r="BG1675" s="115"/>
      <c r="BH1675" s="115"/>
      <c r="BI1675" s="115"/>
      <c r="BJ1675" s="115"/>
      <c r="BK1675" s="115"/>
      <c r="BQ1675" s="74" t="str">
        <f t="shared" si="906"/>
        <v xml:space="preserve"> </v>
      </c>
      <c r="BR1675" s="120" t="str">
        <f t="shared" si="907"/>
        <v xml:space="preserve"> </v>
      </c>
      <c r="BS1675" s="120" t="str">
        <f t="shared" si="908"/>
        <v xml:space="preserve"> </v>
      </c>
      <c r="BU1675" s="74" t="str">
        <f t="shared" si="909"/>
        <v xml:space="preserve"> </v>
      </c>
      <c r="BV1675" s="120" t="str">
        <f t="shared" si="910"/>
        <v xml:space="preserve"> </v>
      </c>
      <c r="BW1675" s="120" t="str">
        <f t="shared" si="911"/>
        <v xml:space="preserve">  </v>
      </c>
      <c r="BY1675" s="74" t="str">
        <f t="shared" si="912"/>
        <v xml:space="preserve"> </v>
      </c>
      <c r="BZ1675" s="120" t="str">
        <f t="shared" si="913"/>
        <v xml:space="preserve"> </v>
      </c>
      <c r="CA1675" s="120" t="str">
        <f t="shared" si="914"/>
        <v xml:space="preserve"> </v>
      </c>
      <c r="CC1675" s="115" t="str">
        <f t="shared" si="915"/>
        <v xml:space="preserve"> </v>
      </c>
      <c r="CD1675" s="120" t="str">
        <f t="shared" si="916"/>
        <v xml:space="preserve"> </v>
      </c>
      <c r="CE1675" s="417" t="str">
        <f t="shared" si="917"/>
        <v xml:space="preserve"> </v>
      </c>
      <c r="CF1675" s="115"/>
      <c r="CG1675" s="115" t="str">
        <f t="shared" si="918"/>
        <v xml:space="preserve"> </v>
      </c>
      <c r="CH1675" s="120" t="str">
        <f t="shared" si="919"/>
        <v xml:space="preserve"> </v>
      </c>
      <c r="CI1675" s="417" t="str">
        <f t="shared" si="920"/>
        <v xml:space="preserve"> </v>
      </c>
      <c r="CJ1675" s="115"/>
      <c r="CK1675" s="115" t="str">
        <f t="shared" si="921"/>
        <v xml:space="preserve"> </v>
      </c>
      <c r="CL1675" s="120" t="str">
        <f t="shared" si="922"/>
        <v xml:space="preserve"> </v>
      </c>
      <c r="CM1675" s="417" t="str">
        <f t="shared" si="924"/>
        <v xml:space="preserve"> </v>
      </c>
      <c r="IS1675" s="108">
        <v>194</v>
      </c>
    </row>
    <row r="1676" spans="2:253" s="74" customFormat="1" ht="17.100000000000001" hidden="1" customHeight="1" x14ac:dyDescent="0.25">
      <c r="B1676" s="524">
        <v>0</v>
      </c>
      <c r="C1676" s="538" t="s">
        <v>1137</v>
      </c>
      <c r="D1676" s="506" t="str">
        <f t="shared" si="925"/>
        <v>14009.30-SS</v>
      </c>
      <c r="E1676" s="524" t="s">
        <v>866</v>
      </c>
      <c r="F1676" s="508" t="str">
        <f t="shared" si="926"/>
        <v xml:space="preserve"> </v>
      </c>
      <c r="G1676" s="537" t="s">
        <v>925</v>
      </c>
      <c r="H1676" s="524" t="s">
        <v>923</v>
      </c>
      <c r="I1676" s="1035" t="s">
        <v>888</v>
      </c>
      <c r="J1676" s="1036"/>
      <c r="K1676" s="531" t="s">
        <v>882</v>
      </c>
      <c r="L1676" s="535"/>
      <c r="M1676" s="532" t="s">
        <v>1700</v>
      </c>
      <c r="N1676" s="514">
        <f t="shared" si="892"/>
        <v>282.5</v>
      </c>
      <c r="O1676" s="514">
        <f t="shared" si="898"/>
        <v>0</v>
      </c>
      <c r="P1676" s="680">
        <f>'KB Duct Parts'!$AE$3</f>
        <v>0</v>
      </c>
      <c r="Q1676" s="681">
        <f t="shared" si="893"/>
        <v>0</v>
      </c>
      <c r="R1676" s="682">
        <f t="shared" si="894"/>
        <v>0</v>
      </c>
      <c r="S1676" s="716">
        <f t="shared" si="895"/>
        <v>0.35</v>
      </c>
      <c r="T1676" s="679">
        <f t="shared" si="896"/>
        <v>0</v>
      </c>
      <c r="U1676" s="679">
        <f t="shared" si="897"/>
        <v>0</v>
      </c>
      <c r="Y1676" s="120"/>
      <c r="AD1676" s="80"/>
      <c r="AE1676" s="76"/>
      <c r="AF1676" s="370"/>
      <c r="AG1676" s="375"/>
      <c r="AH1676" s="379"/>
      <c r="AI1676" s="383"/>
      <c r="AJ1676" s="388"/>
      <c r="AK1676" s="392"/>
      <c r="AL1676" s="388"/>
      <c r="AM1676" s="363">
        <f t="shared" si="923"/>
        <v>1</v>
      </c>
      <c r="AN1676" s="578">
        <v>282.5</v>
      </c>
      <c r="AO1676" s="78">
        <f t="shared" si="905"/>
        <v>0</v>
      </c>
      <c r="AP1676" s="78">
        <f t="shared" si="899"/>
        <v>0</v>
      </c>
      <c r="AQ1676" s="78">
        <f t="shared" si="900"/>
        <v>0</v>
      </c>
      <c r="AR1676" s="78">
        <f t="shared" si="901"/>
        <v>0</v>
      </c>
      <c r="AS1676" s="78">
        <f t="shared" si="902"/>
        <v>0</v>
      </c>
      <c r="AT1676" s="78">
        <f t="shared" si="903"/>
        <v>0</v>
      </c>
      <c r="AU1676" s="74" t="s">
        <v>717</v>
      </c>
      <c r="AV1676" s="115"/>
      <c r="AW1676" s="395"/>
      <c r="AX1676" s="395">
        <v>0</v>
      </c>
      <c r="AY1676" s="395">
        <v>0</v>
      </c>
      <c r="AZ1676" s="395">
        <v>0</v>
      </c>
      <c r="BA1676" s="395">
        <v>0</v>
      </c>
      <c r="BB1676" s="395">
        <v>0</v>
      </c>
      <c r="BC1676" s="395">
        <v>0</v>
      </c>
      <c r="BD1676" s="115"/>
      <c r="BE1676" s="115"/>
      <c r="BF1676" s="115"/>
      <c r="BG1676" s="115"/>
      <c r="BH1676" s="115"/>
      <c r="BI1676" s="115"/>
      <c r="BJ1676" s="115"/>
      <c r="BK1676" s="115"/>
      <c r="BQ1676" s="74" t="str">
        <f t="shared" si="906"/>
        <v xml:space="preserve"> </v>
      </c>
      <c r="BR1676" s="120" t="str">
        <f t="shared" si="907"/>
        <v xml:space="preserve"> </v>
      </c>
      <c r="BS1676" s="120" t="str">
        <f t="shared" si="908"/>
        <v xml:space="preserve"> </v>
      </c>
      <c r="BU1676" s="74" t="str">
        <f t="shared" si="909"/>
        <v xml:space="preserve"> </v>
      </c>
      <c r="BV1676" s="120" t="str">
        <f t="shared" si="910"/>
        <v xml:space="preserve"> </v>
      </c>
      <c r="BW1676" s="120" t="str">
        <f t="shared" si="911"/>
        <v xml:space="preserve">  </v>
      </c>
      <c r="BY1676" s="74" t="str">
        <f t="shared" si="912"/>
        <v xml:space="preserve"> </v>
      </c>
      <c r="BZ1676" s="120" t="str">
        <f t="shared" si="913"/>
        <v xml:space="preserve"> </v>
      </c>
      <c r="CA1676" s="120" t="str">
        <f t="shared" si="914"/>
        <v xml:space="preserve"> </v>
      </c>
      <c r="CC1676" s="115" t="str">
        <f t="shared" si="915"/>
        <v xml:space="preserve"> </v>
      </c>
      <c r="CD1676" s="120" t="str">
        <f t="shared" si="916"/>
        <v xml:space="preserve"> </v>
      </c>
      <c r="CE1676" s="417" t="str">
        <f t="shared" si="917"/>
        <v xml:space="preserve"> </v>
      </c>
      <c r="CF1676" s="115"/>
      <c r="CG1676" s="115" t="str">
        <f t="shared" si="918"/>
        <v xml:space="preserve"> </v>
      </c>
      <c r="CH1676" s="120" t="str">
        <f t="shared" si="919"/>
        <v xml:space="preserve"> </v>
      </c>
      <c r="CI1676" s="417" t="str">
        <f t="shared" si="920"/>
        <v xml:space="preserve"> </v>
      </c>
      <c r="CJ1676" s="115"/>
      <c r="CK1676" s="115" t="str">
        <f t="shared" si="921"/>
        <v xml:space="preserve"> </v>
      </c>
      <c r="CL1676" s="120" t="str">
        <f t="shared" si="922"/>
        <v xml:space="preserve"> </v>
      </c>
      <c r="CM1676" s="417" t="str">
        <f t="shared" si="924"/>
        <v xml:space="preserve"> </v>
      </c>
      <c r="IS1676" s="108">
        <v>207</v>
      </c>
    </row>
    <row r="1677" spans="2:253" s="74" customFormat="1" ht="17.100000000000001" hidden="1" customHeight="1" x14ac:dyDescent="0.25">
      <c r="B1677" s="524">
        <v>0</v>
      </c>
      <c r="C1677" s="538" t="s">
        <v>1138</v>
      </c>
      <c r="D1677" s="506" t="str">
        <f t="shared" si="925"/>
        <v>14010.30-SS</v>
      </c>
      <c r="E1677" s="524" t="s">
        <v>867</v>
      </c>
      <c r="F1677" s="508" t="str">
        <f t="shared" si="926"/>
        <v xml:space="preserve"> </v>
      </c>
      <c r="G1677" s="537" t="s">
        <v>925</v>
      </c>
      <c r="H1677" s="524" t="s">
        <v>923</v>
      </c>
      <c r="I1677" s="1035" t="s">
        <v>888</v>
      </c>
      <c r="J1677" s="1036"/>
      <c r="K1677" s="531" t="s">
        <v>882</v>
      </c>
      <c r="L1677" s="535"/>
      <c r="M1677" s="532" t="s">
        <v>1700</v>
      </c>
      <c r="N1677" s="514">
        <f t="shared" si="892"/>
        <v>299</v>
      </c>
      <c r="O1677" s="514">
        <f t="shared" si="898"/>
        <v>0</v>
      </c>
      <c r="P1677" s="680">
        <f>'KB Duct Parts'!$AE$3</f>
        <v>0</v>
      </c>
      <c r="Q1677" s="681">
        <f t="shared" si="893"/>
        <v>0</v>
      </c>
      <c r="R1677" s="682">
        <f t="shared" si="894"/>
        <v>0</v>
      </c>
      <c r="S1677" s="716">
        <f t="shared" si="895"/>
        <v>0.35</v>
      </c>
      <c r="T1677" s="679">
        <f t="shared" si="896"/>
        <v>0</v>
      </c>
      <c r="U1677" s="679">
        <f t="shared" si="897"/>
        <v>0</v>
      </c>
      <c r="Y1677" s="120"/>
      <c r="AD1677" s="80"/>
      <c r="AE1677" s="75"/>
      <c r="AF1677" s="370"/>
      <c r="AG1677" s="375"/>
      <c r="AH1677" s="379"/>
      <c r="AI1677" s="383"/>
      <c r="AJ1677" s="388"/>
      <c r="AK1677" s="392"/>
      <c r="AL1677" s="388"/>
      <c r="AM1677" s="363">
        <f t="shared" si="923"/>
        <v>1</v>
      </c>
      <c r="AN1677" s="578">
        <v>299</v>
      </c>
      <c r="AO1677" s="78">
        <f t="shared" si="905"/>
        <v>0</v>
      </c>
      <c r="AP1677" s="78">
        <f t="shared" si="899"/>
        <v>0</v>
      </c>
      <c r="AQ1677" s="78">
        <f t="shared" si="900"/>
        <v>0</v>
      </c>
      <c r="AR1677" s="78">
        <f t="shared" si="901"/>
        <v>0</v>
      </c>
      <c r="AS1677" s="78">
        <f t="shared" si="902"/>
        <v>0</v>
      </c>
      <c r="AT1677" s="78">
        <f t="shared" si="903"/>
        <v>0</v>
      </c>
      <c r="AU1677" s="74" t="s">
        <v>717</v>
      </c>
      <c r="AV1677" s="115"/>
      <c r="AW1677" s="395"/>
      <c r="AX1677" s="395">
        <v>0</v>
      </c>
      <c r="AY1677" s="395">
        <v>0</v>
      </c>
      <c r="AZ1677" s="395">
        <v>0</v>
      </c>
      <c r="BA1677" s="395">
        <v>0</v>
      </c>
      <c r="BB1677" s="395">
        <v>0</v>
      </c>
      <c r="BC1677" s="395">
        <v>0</v>
      </c>
      <c r="BD1677" s="115"/>
      <c r="BE1677" s="115"/>
      <c r="BF1677" s="115"/>
      <c r="BG1677" s="115"/>
      <c r="BH1677" s="115"/>
      <c r="BI1677" s="115"/>
      <c r="BJ1677" s="115"/>
      <c r="BK1677" s="115"/>
      <c r="BQ1677" s="74" t="str">
        <f t="shared" si="906"/>
        <v xml:space="preserve"> </v>
      </c>
      <c r="BR1677" s="120" t="str">
        <f t="shared" si="907"/>
        <v xml:space="preserve"> </v>
      </c>
      <c r="BS1677" s="120" t="str">
        <f t="shared" si="908"/>
        <v xml:space="preserve"> </v>
      </c>
      <c r="BU1677" s="74" t="str">
        <f t="shared" si="909"/>
        <v xml:space="preserve"> </v>
      </c>
      <c r="BV1677" s="120" t="str">
        <f t="shared" si="910"/>
        <v xml:space="preserve"> </v>
      </c>
      <c r="BW1677" s="120" t="str">
        <f t="shared" si="911"/>
        <v xml:space="preserve">  </v>
      </c>
      <c r="BY1677" s="74" t="str">
        <f t="shared" si="912"/>
        <v xml:space="preserve"> </v>
      </c>
      <c r="BZ1677" s="120" t="str">
        <f t="shared" si="913"/>
        <v xml:space="preserve"> </v>
      </c>
      <c r="CA1677" s="120" t="str">
        <f t="shared" si="914"/>
        <v xml:space="preserve"> </v>
      </c>
      <c r="CC1677" s="115" t="str">
        <f t="shared" si="915"/>
        <v xml:space="preserve"> </v>
      </c>
      <c r="CD1677" s="120" t="str">
        <f t="shared" si="916"/>
        <v xml:space="preserve"> </v>
      </c>
      <c r="CE1677" s="417" t="str">
        <f t="shared" si="917"/>
        <v xml:space="preserve"> </v>
      </c>
      <c r="CF1677" s="115"/>
      <c r="CG1677" s="115" t="str">
        <f t="shared" si="918"/>
        <v xml:space="preserve"> </v>
      </c>
      <c r="CH1677" s="120" t="str">
        <f t="shared" si="919"/>
        <v xml:space="preserve"> </v>
      </c>
      <c r="CI1677" s="417" t="str">
        <f t="shared" si="920"/>
        <v xml:space="preserve"> </v>
      </c>
      <c r="CJ1677" s="115"/>
      <c r="CK1677" s="115" t="str">
        <f t="shared" si="921"/>
        <v xml:space="preserve"> </v>
      </c>
      <c r="CL1677" s="120" t="str">
        <f t="shared" si="922"/>
        <v xml:space="preserve"> </v>
      </c>
      <c r="CM1677" s="417" t="str">
        <f t="shared" si="924"/>
        <v xml:space="preserve"> </v>
      </c>
      <c r="IS1677" s="108">
        <v>219</v>
      </c>
    </row>
    <row r="1678" spans="2:253" s="74" customFormat="1" ht="17.100000000000001" hidden="1" customHeight="1" x14ac:dyDescent="0.25">
      <c r="B1678" s="524">
        <v>0</v>
      </c>
      <c r="C1678" s="538" t="s">
        <v>1139</v>
      </c>
      <c r="D1678" s="506" t="str">
        <f t="shared" si="925"/>
        <v>14011.30-SS</v>
      </c>
      <c r="E1678" s="524" t="s">
        <v>868</v>
      </c>
      <c r="F1678" s="508" t="str">
        <f t="shared" si="926"/>
        <v xml:space="preserve"> </v>
      </c>
      <c r="G1678" s="537" t="s">
        <v>925</v>
      </c>
      <c r="H1678" s="524" t="s">
        <v>923</v>
      </c>
      <c r="I1678" s="1035" t="s">
        <v>888</v>
      </c>
      <c r="J1678" s="1036"/>
      <c r="K1678" s="531" t="s">
        <v>882</v>
      </c>
      <c r="L1678" s="535"/>
      <c r="M1678" s="532" t="s">
        <v>1700</v>
      </c>
      <c r="N1678" s="514">
        <f t="shared" si="892"/>
        <v>315.3</v>
      </c>
      <c r="O1678" s="514">
        <f t="shared" si="898"/>
        <v>0</v>
      </c>
      <c r="P1678" s="680">
        <f>'KB Duct Parts'!$AE$3</f>
        <v>0</v>
      </c>
      <c r="Q1678" s="681">
        <f t="shared" si="893"/>
        <v>0</v>
      </c>
      <c r="R1678" s="682">
        <f t="shared" si="894"/>
        <v>0</v>
      </c>
      <c r="S1678" s="716">
        <f t="shared" si="895"/>
        <v>0.35</v>
      </c>
      <c r="T1678" s="679">
        <f t="shared" si="896"/>
        <v>0</v>
      </c>
      <c r="U1678" s="679">
        <f t="shared" si="897"/>
        <v>0</v>
      </c>
      <c r="Y1678" s="120"/>
      <c r="AD1678" s="80"/>
      <c r="AE1678" s="76"/>
      <c r="AF1678" s="370"/>
      <c r="AG1678" s="375"/>
      <c r="AH1678" s="379"/>
      <c r="AI1678" s="383"/>
      <c r="AJ1678" s="388"/>
      <c r="AK1678" s="392"/>
      <c r="AL1678" s="388"/>
      <c r="AM1678" s="363">
        <f t="shared" si="923"/>
        <v>1</v>
      </c>
      <c r="AN1678" s="578">
        <v>315.3</v>
      </c>
      <c r="AO1678" s="78">
        <f t="shared" si="905"/>
        <v>0</v>
      </c>
      <c r="AP1678" s="78">
        <f t="shared" si="899"/>
        <v>0</v>
      </c>
      <c r="AQ1678" s="78">
        <f t="shared" si="900"/>
        <v>0</v>
      </c>
      <c r="AR1678" s="78">
        <f t="shared" si="901"/>
        <v>0</v>
      </c>
      <c r="AS1678" s="78">
        <f t="shared" si="902"/>
        <v>0</v>
      </c>
      <c r="AT1678" s="78">
        <f t="shared" si="903"/>
        <v>0</v>
      </c>
      <c r="AU1678" s="74" t="s">
        <v>717</v>
      </c>
      <c r="AV1678" s="115"/>
      <c r="AW1678" s="395"/>
      <c r="AX1678" s="395">
        <v>0</v>
      </c>
      <c r="AY1678" s="395">
        <v>0</v>
      </c>
      <c r="AZ1678" s="395">
        <v>0</v>
      </c>
      <c r="BA1678" s="395">
        <v>0</v>
      </c>
      <c r="BB1678" s="395">
        <v>0</v>
      </c>
      <c r="BC1678" s="395">
        <v>0</v>
      </c>
      <c r="BD1678" s="115"/>
      <c r="BE1678" s="115"/>
      <c r="BF1678" s="115"/>
      <c r="BG1678" s="115"/>
      <c r="BH1678" s="115"/>
      <c r="BI1678" s="115"/>
      <c r="BJ1678" s="115"/>
      <c r="BK1678" s="115"/>
      <c r="BQ1678" s="74" t="str">
        <f t="shared" si="906"/>
        <v xml:space="preserve"> </v>
      </c>
      <c r="BR1678" s="120" t="str">
        <f t="shared" si="907"/>
        <v xml:space="preserve"> </v>
      </c>
      <c r="BS1678" s="120" t="str">
        <f t="shared" si="908"/>
        <v xml:space="preserve"> </v>
      </c>
      <c r="BU1678" s="74" t="str">
        <f t="shared" si="909"/>
        <v xml:space="preserve"> </v>
      </c>
      <c r="BV1678" s="120" t="str">
        <f t="shared" si="910"/>
        <v xml:space="preserve"> </v>
      </c>
      <c r="BW1678" s="120" t="str">
        <f t="shared" si="911"/>
        <v xml:space="preserve">  </v>
      </c>
      <c r="BY1678" s="74" t="str">
        <f t="shared" si="912"/>
        <v xml:space="preserve"> </v>
      </c>
      <c r="BZ1678" s="120" t="str">
        <f t="shared" si="913"/>
        <v xml:space="preserve"> </v>
      </c>
      <c r="CA1678" s="120" t="str">
        <f t="shared" si="914"/>
        <v xml:space="preserve"> </v>
      </c>
      <c r="CC1678" s="115" t="str">
        <f t="shared" si="915"/>
        <v xml:space="preserve"> </v>
      </c>
      <c r="CD1678" s="120" t="str">
        <f t="shared" si="916"/>
        <v xml:space="preserve"> </v>
      </c>
      <c r="CE1678" s="417" t="str">
        <f t="shared" si="917"/>
        <v xml:space="preserve"> </v>
      </c>
      <c r="CF1678" s="115"/>
      <c r="CG1678" s="115" t="str">
        <f t="shared" si="918"/>
        <v xml:space="preserve"> </v>
      </c>
      <c r="CH1678" s="120" t="str">
        <f t="shared" si="919"/>
        <v xml:space="preserve"> </v>
      </c>
      <c r="CI1678" s="417" t="str">
        <f t="shared" si="920"/>
        <v xml:space="preserve"> </v>
      </c>
      <c r="CJ1678" s="115"/>
      <c r="CK1678" s="115" t="str">
        <f t="shared" si="921"/>
        <v xml:space="preserve"> </v>
      </c>
      <c r="CL1678" s="120" t="str">
        <f t="shared" si="922"/>
        <v xml:space="preserve"> </v>
      </c>
      <c r="CM1678" s="417" t="str">
        <f t="shared" si="924"/>
        <v xml:space="preserve"> </v>
      </c>
      <c r="IS1678" s="108">
        <v>231</v>
      </c>
    </row>
    <row r="1679" spans="2:253" s="74" customFormat="1" ht="17.100000000000001" hidden="1" customHeight="1" x14ac:dyDescent="0.25">
      <c r="B1679" s="524">
        <v>0</v>
      </c>
      <c r="C1679" s="538" t="s">
        <v>1140</v>
      </c>
      <c r="D1679" s="506" t="str">
        <f t="shared" si="925"/>
        <v>14012.30-SS</v>
      </c>
      <c r="E1679" s="524" t="s">
        <v>869</v>
      </c>
      <c r="F1679" s="508" t="str">
        <f t="shared" si="926"/>
        <v xml:space="preserve"> </v>
      </c>
      <c r="G1679" s="537" t="s">
        <v>925</v>
      </c>
      <c r="H1679" s="524" t="s">
        <v>923</v>
      </c>
      <c r="I1679" s="1035" t="s">
        <v>888</v>
      </c>
      <c r="J1679" s="1036"/>
      <c r="K1679" s="531" t="s">
        <v>882</v>
      </c>
      <c r="L1679" s="535"/>
      <c r="M1679" s="532" t="s">
        <v>1700</v>
      </c>
      <c r="N1679" s="514">
        <f t="shared" si="892"/>
        <v>341.3</v>
      </c>
      <c r="O1679" s="514">
        <f t="shared" si="898"/>
        <v>0</v>
      </c>
      <c r="P1679" s="680">
        <f>'KB Duct Parts'!$AE$3</f>
        <v>0</v>
      </c>
      <c r="Q1679" s="681">
        <f t="shared" si="893"/>
        <v>0</v>
      </c>
      <c r="R1679" s="682">
        <f t="shared" si="894"/>
        <v>0</v>
      </c>
      <c r="S1679" s="716">
        <f t="shared" si="895"/>
        <v>0.35</v>
      </c>
      <c r="T1679" s="679">
        <f t="shared" si="896"/>
        <v>0</v>
      </c>
      <c r="U1679" s="679">
        <f t="shared" si="897"/>
        <v>0</v>
      </c>
      <c r="Y1679" s="120"/>
      <c r="AD1679" s="80"/>
      <c r="AE1679" s="75"/>
      <c r="AF1679" s="370"/>
      <c r="AG1679" s="375"/>
      <c r="AH1679" s="379"/>
      <c r="AI1679" s="383"/>
      <c r="AJ1679" s="388"/>
      <c r="AK1679" s="392"/>
      <c r="AL1679" s="388"/>
      <c r="AM1679" s="363">
        <f t="shared" si="923"/>
        <v>1</v>
      </c>
      <c r="AN1679" s="578">
        <v>341.3</v>
      </c>
      <c r="AO1679" s="78">
        <f t="shared" si="905"/>
        <v>0</v>
      </c>
      <c r="AP1679" s="78">
        <f t="shared" si="899"/>
        <v>0</v>
      </c>
      <c r="AQ1679" s="78">
        <f t="shared" si="900"/>
        <v>0</v>
      </c>
      <c r="AR1679" s="78">
        <f t="shared" si="901"/>
        <v>0</v>
      </c>
      <c r="AS1679" s="78">
        <f t="shared" si="902"/>
        <v>0</v>
      </c>
      <c r="AT1679" s="78">
        <f t="shared" si="903"/>
        <v>0</v>
      </c>
      <c r="AU1679" s="74" t="s">
        <v>717</v>
      </c>
      <c r="AV1679" s="115"/>
      <c r="AW1679" s="395"/>
      <c r="AX1679" s="395">
        <v>0</v>
      </c>
      <c r="AY1679" s="395">
        <v>0</v>
      </c>
      <c r="AZ1679" s="395">
        <v>0</v>
      </c>
      <c r="BA1679" s="395">
        <v>0</v>
      </c>
      <c r="BB1679" s="395">
        <v>0</v>
      </c>
      <c r="BC1679" s="395">
        <v>0</v>
      </c>
      <c r="BD1679" s="115"/>
      <c r="BE1679" s="115"/>
      <c r="BF1679" s="115"/>
      <c r="BG1679" s="115"/>
      <c r="BH1679" s="115"/>
      <c r="BI1679" s="115"/>
      <c r="BJ1679" s="115"/>
      <c r="BK1679" s="115"/>
      <c r="BQ1679" s="74" t="str">
        <f t="shared" si="906"/>
        <v xml:space="preserve"> </v>
      </c>
      <c r="BR1679" s="120" t="str">
        <f t="shared" si="907"/>
        <v xml:space="preserve"> </v>
      </c>
      <c r="BS1679" s="120" t="str">
        <f t="shared" si="908"/>
        <v xml:space="preserve"> </v>
      </c>
      <c r="BU1679" s="74" t="str">
        <f t="shared" si="909"/>
        <v xml:space="preserve"> </v>
      </c>
      <c r="BV1679" s="120" t="str">
        <f t="shared" si="910"/>
        <v xml:space="preserve"> </v>
      </c>
      <c r="BW1679" s="120" t="str">
        <f t="shared" si="911"/>
        <v xml:space="preserve">  </v>
      </c>
      <c r="BY1679" s="74" t="str">
        <f t="shared" si="912"/>
        <v xml:space="preserve"> </v>
      </c>
      <c r="BZ1679" s="120" t="str">
        <f t="shared" si="913"/>
        <v xml:space="preserve"> </v>
      </c>
      <c r="CA1679" s="120" t="str">
        <f t="shared" si="914"/>
        <v xml:space="preserve"> </v>
      </c>
      <c r="CC1679" s="115" t="str">
        <f t="shared" si="915"/>
        <v xml:space="preserve"> </v>
      </c>
      <c r="CD1679" s="120" t="str">
        <f t="shared" si="916"/>
        <v xml:space="preserve"> </v>
      </c>
      <c r="CE1679" s="417" t="str">
        <f t="shared" si="917"/>
        <v xml:space="preserve"> </v>
      </c>
      <c r="CF1679" s="115"/>
      <c r="CG1679" s="115" t="str">
        <f t="shared" si="918"/>
        <v xml:space="preserve"> </v>
      </c>
      <c r="CH1679" s="120" t="str">
        <f t="shared" si="919"/>
        <v xml:space="preserve"> </v>
      </c>
      <c r="CI1679" s="417" t="str">
        <f t="shared" si="920"/>
        <v xml:space="preserve"> </v>
      </c>
      <c r="CJ1679" s="115"/>
      <c r="CK1679" s="115" t="str">
        <f t="shared" si="921"/>
        <v xml:space="preserve"> </v>
      </c>
      <c r="CL1679" s="120" t="str">
        <f t="shared" si="922"/>
        <v xml:space="preserve"> </v>
      </c>
      <c r="CM1679" s="417" t="str">
        <f t="shared" si="924"/>
        <v xml:space="preserve"> </v>
      </c>
      <c r="IS1679" s="108">
        <v>250</v>
      </c>
    </row>
    <row r="1680" spans="2:253" s="74" customFormat="1" ht="17.100000000000001" hidden="1" customHeight="1" x14ac:dyDescent="0.25">
      <c r="B1680" s="524">
        <v>0</v>
      </c>
      <c r="C1680" s="538" t="s">
        <v>1141</v>
      </c>
      <c r="D1680" s="506" t="str">
        <f t="shared" si="925"/>
        <v>14013.30-SS</v>
      </c>
      <c r="E1680" s="524" t="s">
        <v>870</v>
      </c>
      <c r="F1680" s="508" t="str">
        <f t="shared" si="926"/>
        <v xml:space="preserve"> </v>
      </c>
      <c r="G1680" s="537" t="s">
        <v>925</v>
      </c>
      <c r="H1680" s="524" t="s">
        <v>923</v>
      </c>
      <c r="I1680" s="1035" t="s">
        <v>888</v>
      </c>
      <c r="J1680" s="1036"/>
      <c r="K1680" s="531" t="s">
        <v>882</v>
      </c>
      <c r="L1680" s="535"/>
      <c r="M1680" s="532" t="s">
        <v>1700</v>
      </c>
      <c r="N1680" s="514">
        <f t="shared" si="892"/>
        <v>370</v>
      </c>
      <c r="O1680" s="514">
        <f t="shared" si="898"/>
        <v>0</v>
      </c>
      <c r="P1680" s="680">
        <f>'KB Duct Parts'!$AE$3</f>
        <v>0</v>
      </c>
      <c r="Q1680" s="681">
        <f t="shared" si="893"/>
        <v>0</v>
      </c>
      <c r="R1680" s="682">
        <f t="shared" si="894"/>
        <v>0</v>
      </c>
      <c r="S1680" s="716">
        <f t="shared" si="895"/>
        <v>0.35</v>
      </c>
      <c r="T1680" s="679">
        <f t="shared" si="896"/>
        <v>0</v>
      </c>
      <c r="U1680" s="679">
        <f t="shared" si="897"/>
        <v>0</v>
      </c>
      <c r="Y1680" s="120"/>
      <c r="AD1680" s="80"/>
      <c r="AE1680" s="76"/>
      <c r="AF1680" s="370"/>
      <c r="AG1680" s="375"/>
      <c r="AH1680" s="379"/>
      <c r="AI1680" s="383"/>
      <c r="AJ1680" s="388"/>
      <c r="AK1680" s="392"/>
      <c r="AL1680" s="388"/>
      <c r="AM1680" s="363">
        <f t="shared" si="923"/>
        <v>1</v>
      </c>
      <c r="AN1680" s="578">
        <v>370</v>
      </c>
      <c r="AO1680" s="78">
        <f t="shared" si="905"/>
        <v>0</v>
      </c>
      <c r="AP1680" s="78">
        <f t="shared" si="899"/>
        <v>0</v>
      </c>
      <c r="AQ1680" s="78">
        <f t="shared" si="900"/>
        <v>0</v>
      </c>
      <c r="AR1680" s="78">
        <f t="shared" si="901"/>
        <v>0</v>
      </c>
      <c r="AS1680" s="78">
        <f t="shared" si="902"/>
        <v>0</v>
      </c>
      <c r="AT1680" s="78">
        <f t="shared" si="903"/>
        <v>0</v>
      </c>
      <c r="AU1680" s="74" t="s">
        <v>717</v>
      </c>
      <c r="AV1680" s="115"/>
      <c r="AW1680" s="395"/>
      <c r="AX1680" s="395">
        <v>0</v>
      </c>
      <c r="AY1680" s="395">
        <v>0</v>
      </c>
      <c r="AZ1680" s="395">
        <v>0</v>
      </c>
      <c r="BA1680" s="395">
        <v>0</v>
      </c>
      <c r="BB1680" s="395">
        <v>0</v>
      </c>
      <c r="BC1680" s="395">
        <v>0</v>
      </c>
      <c r="BD1680" s="115"/>
      <c r="BE1680" s="115"/>
      <c r="BF1680" s="115"/>
      <c r="BG1680" s="115"/>
      <c r="BH1680" s="115"/>
      <c r="BI1680" s="115"/>
      <c r="BJ1680" s="115"/>
      <c r="BK1680" s="115"/>
      <c r="BQ1680" s="74" t="str">
        <f t="shared" si="906"/>
        <v xml:space="preserve"> </v>
      </c>
      <c r="BR1680" s="120" t="str">
        <f t="shared" si="907"/>
        <v xml:space="preserve"> </v>
      </c>
      <c r="BS1680" s="120" t="str">
        <f t="shared" si="908"/>
        <v xml:space="preserve"> </v>
      </c>
      <c r="BU1680" s="74" t="str">
        <f t="shared" si="909"/>
        <v xml:space="preserve"> </v>
      </c>
      <c r="BV1680" s="120" t="str">
        <f t="shared" si="910"/>
        <v xml:space="preserve"> </v>
      </c>
      <c r="BW1680" s="120" t="str">
        <f t="shared" si="911"/>
        <v xml:space="preserve">  </v>
      </c>
      <c r="BY1680" s="74" t="str">
        <f t="shared" si="912"/>
        <v xml:space="preserve"> </v>
      </c>
      <c r="BZ1680" s="120" t="str">
        <f t="shared" si="913"/>
        <v xml:space="preserve"> </v>
      </c>
      <c r="CA1680" s="120" t="str">
        <f t="shared" si="914"/>
        <v xml:space="preserve"> </v>
      </c>
      <c r="CC1680" s="115" t="str">
        <f t="shared" si="915"/>
        <v xml:space="preserve"> </v>
      </c>
      <c r="CD1680" s="120" t="str">
        <f t="shared" si="916"/>
        <v xml:space="preserve"> </v>
      </c>
      <c r="CE1680" s="417" t="str">
        <f t="shared" si="917"/>
        <v xml:space="preserve"> </v>
      </c>
      <c r="CF1680" s="115"/>
      <c r="CG1680" s="115" t="str">
        <f t="shared" si="918"/>
        <v xml:space="preserve"> </v>
      </c>
      <c r="CH1680" s="120" t="str">
        <f t="shared" si="919"/>
        <v xml:space="preserve"> </v>
      </c>
      <c r="CI1680" s="417" t="str">
        <f t="shared" si="920"/>
        <v xml:space="preserve"> </v>
      </c>
      <c r="CJ1680" s="115"/>
      <c r="CK1680" s="115" t="str">
        <f t="shared" si="921"/>
        <v xml:space="preserve"> </v>
      </c>
      <c r="CL1680" s="120" t="str">
        <f t="shared" si="922"/>
        <v xml:space="preserve"> </v>
      </c>
      <c r="CM1680" s="417" t="str">
        <f t="shared" si="924"/>
        <v xml:space="preserve"> </v>
      </c>
      <c r="IS1680" s="108">
        <v>271</v>
      </c>
    </row>
    <row r="1681" spans="2:253" s="74" customFormat="1" ht="17.100000000000001" hidden="1" customHeight="1" x14ac:dyDescent="0.25">
      <c r="B1681" s="524">
        <v>0</v>
      </c>
      <c r="C1681" s="538" t="s">
        <v>1142</v>
      </c>
      <c r="D1681" s="506" t="str">
        <f t="shared" si="925"/>
        <v>14014.30-SS</v>
      </c>
      <c r="E1681" s="524" t="s">
        <v>871</v>
      </c>
      <c r="F1681" s="508" t="str">
        <f t="shared" si="926"/>
        <v xml:space="preserve"> </v>
      </c>
      <c r="G1681" s="537" t="s">
        <v>925</v>
      </c>
      <c r="H1681" s="524" t="s">
        <v>923</v>
      </c>
      <c r="I1681" s="1035" t="s">
        <v>888</v>
      </c>
      <c r="J1681" s="1036"/>
      <c r="K1681" s="531" t="s">
        <v>882</v>
      </c>
      <c r="L1681" s="535"/>
      <c r="M1681" s="532" t="s">
        <v>1700</v>
      </c>
      <c r="N1681" s="514">
        <f t="shared" si="892"/>
        <v>397.3</v>
      </c>
      <c r="O1681" s="514">
        <f t="shared" si="898"/>
        <v>0</v>
      </c>
      <c r="P1681" s="680">
        <f>'KB Duct Parts'!$AE$3</f>
        <v>0</v>
      </c>
      <c r="Q1681" s="681">
        <f t="shared" si="893"/>
        <v>0</v>
      </c>
      <c r="R1681" s="682">
        <f t="shared" si="894"/>
        <v>0</v>
      </c>
      <c r="S1681" s="716">
        <f t="shared" si="895"/>
        <v>0.35</v>
      </c>
      <c r="T1681" s="679">
        <f t="shared" si="896"/>
        <v>0</v>
      </c>
      <c r="U1681" s="679">
        <f t="shared" si="897"/>
        <v>0</v>
      </c>
      <c r="Y1681" s="120"/>
      <c r="AD1681" s="80"/>
      <c r="AE1681" s="75"/>
      <c r="AF1681" s="370"/>
      <c r="AG1681" s="375"/>
      <c r="AH1681" s="379"/>
      <c r="AI1681" s="383"/>
      <c r="AJ1681" s="388"/>
      <c r="AK1681" s="392"/>
      <c r="AL1681" s="388"/>
      <c r="AM1681" s="363">
        <f t="shared" si="923"/>
        <v>1</v>
      </c>
      <c r="AN1681" s="578">
        <v>397.3</v>
      </c>
      <c r="AO1681" s="78">
        <f t="shared" si="905"/>
        <v>0</v>
      </c>
      <c r="AP1681" s="78">
        <f t="shared" si="899"/>
        <v>0</v>
      </c>
      <c r="AQ1681" s="78">
        <f t="shared" si="900"/>
        <v>0</v>
      </c>
      <c r="AR1681" s="78">
        <f t="shared" si="901"/>
        <v>0</v>
      </c>
      <c r="AS1681" s="78">
        <f t="shared" si="902"/>
        <v>0</v>
      </c>
      <c r="AT1681" s="78">
        <f t="shared" si="903"/>
        <v>0</v>
      </c>
      <c r="AU1681" s="74" t="s">
        <v>717</v>
      </c>
      <c r="AV1681" s="115"/>
      <c r="AW1681" s="395"/>
      <c r="AX1681" s="395">
        <v>0</v>
      </c>
      <c r="AY1681" s="395">
        <v>0</v>
      </c>
      <c r="AZ1681" s="395">
        <v>0</v>
      </c>
      <c r="BA1681" s="395">
        <v>0</v>
      </c>
      <c r="BB1681" s="395">
        <v>0</v>
      </c>
      <c r="BC1681" s="395">
        <v>0</v>
      </c>
      <c r="BD1681" s="115"/>
      <c r="BE1681" s="115"/>
      <c r="BF1681" s="115"/>
      <c r="BG1681" s="115"/>
      <c r="BH1681" s="115"/>
      <c r="BI1681" s="115"/>
      <c r="BJ1681" s="115"/>
      <c r="BK1681" s="115"/>
      <c r="BQ1681" s="74" t="str">
        <f t="shared" si="906"/>
        <v xml:space="preserve"> </v>
      </c>
      <c r="BR1681" s="120" t="str">
        <f t="shared" si="907"/>
        <v xml:space="preserve"> </v>
      </c>
      <c r="BS1681" s="120" t="str">
        <f t="shared" si="908"/>
        <v xml:space="preserve"> </v>
      </c>
      <c r="BU1681" s="74" t="str">
        <f t="shared" si="909"/>
        <v xml:space="preserve"> </v>
      </c>
      <c r="BV1681" s="120" t="str">
        <f t="shared" si="910"/>
        <v xml:space="preserve"> </v>
      </c>
      <c r="BW1681" s="120" t="str">
        <f t="shared" si="911"/>
        <v xml:space="preserve">  </v>
      </c>
      <c r="BY1681" s="74" t="str">
        <f t="shared" si="912"/>
        <v xml:space="preserve"> </v>
      </c>
      <c r="BZ1681" s="120" t="str">
        <f t="shared" si="913"/>
        <v xml:space="preserve"> </v>
      </c>
      <c r="CA1681" s="120" t="str">
        <f t="shared" si="914"/>
        <v xml:space="preserve"> </v>
      </c>
      <c r="CC1681" s="115" t="str">
        <f t="shared" si="915"/>
        <v xml:space="preserve"> </v>
      </c>
      <c r="CD1681" s="120" t="str">
        <f t="shared" si="916"/>
        <v xml:space="preserve"> </v>
      </c>
      <c r="CE1681" s="417" t="str">
        <f t="shared" si="917"/>
        <v xml:space="preserve"> </v>
      </c>
      <c r="CF1681" s="115"/>
      <c r="CG1681" s="115" t="str">
        <f t="shared" si="918"/>
        <v xml:space="preserve"> </v>
      </c>
      <c r="CH1681" s="120" t="str">
        <f t="shared" si="919"/>
        <v xml:space="preserve"> </v>
      </c>
      <c r="CI1681" s="417" t="str">
        <f t="shared" si="920"/>
        <v xml:space="preserve"> </v>
      </c>
      <c r="CJ1681" s="115"/>
      <c r="CK1681" s="115" t="str">
        <f t="shared" si="921"/>
        <v xml:space="preserve"> </v>
      </c>
      <c r="CL1681" s="120" t="str">
        <f t="shared" si="922"/>
        <v xml:space="preserve"> </v>
      </c>
      <c r="CM1681" s="417" t="str">
        <f t="shared" si="924"/>
        <v xml:space="preserve"> </v>
      </c>
      <c r="IS1681" s="108">
        <v>291</v>
      </c>
    </row>
    <row r="1682" spans="2:253" s="74" customFormat="1" ht="17.100000000000001" hidden="1" customHeight="1" x14ac:dyDescent="0.25">
      <c r="B1682" s="524">
        <v>0</v>
      </c>
      <c r="C1682" s="538" t="s">
        <v>1143</v>
      </c>
      <c r="D1682" s="506" t="str">
        <f t="shared" si="925"/>
        <v>14015.30-SS</v>
      </c>
      <c r="E1682" s="524" t="s">
        <v>872</v>
      </c>
      <c r="F1682" s="508" t="str">
        <f t="shared" si="926"/>
        <v xml:space="preserve"> </v>
      </c>
      <c r="G1682" s="537" t="s">
        <v>925</v>
      </c>
      <c r="H1682" s="524" t="s">
        <v>923</v>
      </c>
      <c r="I1682" s="1035" t="s">
        <v>888</v>
      </c>
      <c r="J1682" s="1036"/>
      <c r="K1682" s="531" t="s">
        <v>882</v>
      </c>
      <c r="L1682" s="535"/>
      <c r="M1682" s="532" t="s">
        <v>1700</v>
      </c>
      <c r="N1682" s="514">
        <f t="shared" si="892"/>
        <v>425.8</v>
      </c>
      <c r="O1682" s="514">
        <f t="shared" si="898"/>
        <v>0</v>
      </c>
      <c r="P1682" s="680">
        <f>'KB Duct Parts'!$AE$3</f>
        <v>0</v>
      </c>
      <c r="Q1682" s="681">
        <f t="shared" si="893"/>
        <v>0</v>
      </c>
      <c r="R1682" s="682">
        <f t="shared" si="894"/>
        <v>0</v>
      </c>
      <c r="S1682" s="716">
        <f t="shared" si="895"/>
        <v>0.35</v>
      </c>
      <c r="T1682" s="679">
        <f t="shared" si="896"/>
        <v>0</v>
      </c>
      <c r="U1682" s="679">
        <f t="shared" si="897"/>
        <v>0</v>
      </c>
      <c r="Y1682" s="120"/>
      <c r="AD1682" s="80"/>
      <c r="AE1682" s="76"/>
      <c r="AF1682" s="370"/>
      <c r="AG1682" s="375"/>
      <c r="AH1682" s="379"/>
      <c r="AI1682" s="383"/>
      <c r="AJ1682" s="388"/>
      <c r="AK1682" s="392"/>
      <c r="AL1682" s="388"/>
      <c r="AM1682" s="363">
        <f t="shared" si="923"/>
        <v>1</v>
      </c>
      <c r="AN1682" s="578">
        <v>425.8</v>
      </c>
      <c r="AO1682" s="78">
        <f t="shared" si="905"/>
        <v>0</v>
      </c>
      <c r="AP1682" s="78">
        <f t="shared" si="899"/>
        <v>0</v>
      </c>
      <c r="AQ1682" s="78">
        <f t="shared" si="900"/>
        <v>0</v>
      </c>
      <c r="AR1682" s="78">
        <f t="shared" si="901"/>
        <v>0</v>
      </c>
      <c r="AS1682" s="78">
        <f t="shared" si="902"/>
        <v>0</v>
      </c>
      <c r="AT1682" s="78">
        <f t="shared" si="903"/>
        <v>0</v>
      </c>
      <c r="AU1682" s="74" t="s">
        <v>717</v>
      </c>
      <c r="AV1682" s="115"/>
      <c r="AW1682" s="395"/>
      <c r="AX1682" s="395">
        <v>0</v>
      </c>
      <c r="AY1682" s="395">
        <v>0</v>
      </c>
      <c r="AZ1682" s="395">
        <v>0</v>
      </c>
      <c r="BA1682" s="395">
        <v>0</v>
      </c>
      <c r="BB1682" s="395">
        <v>0</v>
      </c>
      <c r="BC1682" s="395">
        <v>0</v>
      </c>
      <c r="BD1682" s="115"/>
      <c r="BE1682" s="115"/>
      <c r="BF1682" s="115"/>
      <c r="BG1682" s="115"/>
      <c r="BH1682" s="115"/>
      <c r="BI1682" s="115"/>
      <c r="BJ1682" s="115"/>
      <c r="BK1682" s="115"/>
      <c r="BQ1682" s="74" t="str">
        <f t="shared" si="906"/>
        <v xml:space="preserve"> </v>
      </c>
      <c r="BR1682" s="120" t="str">
        <f t="shared" si="907"/>
        <v xml:space="preserve"> </v>
      </c>
      <c r="BS1682" s="120" t="str">
        <f t="shared" si="908"/>
        <v xml:space="preserve"> </v>
      </c>
      <c r="BU1682" s="74" t="str">
        <f t="shared" si="909"/>
        <v xml:space="preserve"> </v>
      </c>
      <c r="BV1682" s="120" t="str">
        <f t="shared" si="910"/>
        <v xml:space="preserve"> </v>
      </c>
      <c r="BW1682" s="120" t="str">
        <f t="shared" si="911"/>
        <v xml:space="preserve">  </v>
      </c>
      <c r="BY1682" s="74" t="str">
        <f t="shared" si="912"/>
        <v xml:space="preserve"> </v>
      </c>
      <c r="BZ1682" s="120" t="str">
        <f t="shared" si="913"/>
        <v xml:space="preserve"> </v>
      </c>
      <c r="CA1682" s="120" t="str">
        <f t="shared" si="914"/>
        <v xml:space="preserve"> </v>
      </c>
      <c r="CC1682" s="115" t="str">
        <f t="shared" si="915"/>
        <v xml:space="preserve"> </v>
      </c>
      <c r="CD1682" s="120" t="str">
        <f t="shared" si="916"/>
        <v xml:space="preserve"> </v>
      </c>
      <c r="CE1682" s="417" t="str">
        <f t="shared" si="917"/>
        <v xml:space="preserve"> </v>
      </c>
      <c r="CF1682" s="115"/>
      <c r="CG1682" s="115" t="str">
        <f t="shared" si="918"/>
        <v xml:space="preserve"> </v>
      </c>
      <c r="CH1682" s="120" t="str">
        <f t="shared" si="919"/>
        <v xml:space="preserve"> </v>
      </c>
      <c r="CI1682" s="417" t="str">
        <f t="shared" si="920"/>
        <v xml:space="preserve"> </v>
      </c>
      <c r="CJ1682" s="115"/>
      <c r="CK1682" s="115" t="str">
        <f t="shared" si="921"/>
        <v xml:space="preserve"> </v>
      </c>
      <c r="CL1682" s="120" t="str">
        <f t="shared" si="922"/>
        <v xml:space="preserve"> </v>
      </c>
      <c r="CM1682" s="417" t="str">
        <f t="shared" si="924"/>
        <v xml:space="preserve"> </v>
      </c>
      <c r="IS1682" s="108">
        <v>312</v>
      </c>
    </row>
    <row r="1683" spans="2:253" s="74" customFormat="1" ht="17.100000000000001" hidden="1" customHeight="1" x14ac:dyDescent="0.25">
      <c r="B1683" s="524">
        <v>0</v>
      </c>
      <c r="C1683" s="538" t="s">
        <v>1144</v>
      </c>
      <c r="D1683" s="506" t="str">
        <f t="shared" si="925"/>
        <v>14016.30-SS</v>
      </c>
      <c r="E1683" s="524" t="s">
        <v>873</v>
      </c>
      <c r="F1683" s="508" t="str">
        <f t="shared" si="926"/>
        <v xml:space="preserve"> </v>
      </c>
      <c r="G1683" s="537" t="s">
        <v>925</v>
      </c>
      <c r="H1683" s="524" t="s">
        <v>923</v>
      </c>
      <c r="I1683" s="1035" t="s">
        <v>888</v>
      </c>
      <c r="J1683" s="1036"/>
      <c r="K1683" s="531" t="s">
        <v>882</v>
      </c>
      <c r="L1683" s="535"/>
      <c r="M1683" s="532" t="s">
        <v>1700</v>
      </c>
      <c r="N1683" s="514">
        <f t="shared" si="892"/>
        <v>443.7</v>
      </c>
      <c r="O1683" s="514">
        <f t="shared" si="898"/>
        <v>0</v>
      </c>
      <c r="P1683" s="680">
        <f>'KB Duct Parts'!$AE$3</f>
        <v>0</v>
      </c>
      <c r="Q1683" s="681">
        <f t="shared" si="893"/>
        <v>0</v>
      </c>
      <c r="R1683" s="682">
        <f t="shared" si="894"/>
        <v>0</v>
      </c>
      <c r="S1683" s="716">
        <f t="shared" si="895"/>
        <v>0.35</v>
      </c>
      <c r="T1683" s="679">
        <f t="shared" si="896"/>
        <v>0</v>
      </c>
      <c r="U1683" s="679">
        <f t="shared" si="897"/>
        <v>0</v>
      </c>
      <c r="Y1683" s="120"/>
      <c r="AD1683" s="80"/>
      <c r="AE1683" s="75"/>
      <c r="AF1683" s="370"/>
      <c r="AG1683" s="375"/>
      <c r="AH1683" s="379"/>
      <c r="AI1683" s="383"/>
      <c r="AJ1683" s="388"/>
      <c r="AK1683" s="392"/>
      <c r="AL1683" s="388"/>
      <c r="AM1683" s="363">
        <f t="shared" si="923"/>
        <v>1</v>
      </c>
      <c r="AN1683" s="578">
        <v>443.7</v>
      </c>
      <c r="AO1683" s="78">
        <f t="shared" si="905"/>
        <v>0</v>
      </c>
      <c r="AP1683" s="78">
        <f t="shared" si="899"/>
        <v>0</v>
      </c>
      <c r="AQ1683" s="78">
        <f t="shared" si="900"/>
        <v>0</v>
      </c>
      <c r="AR1683" s="78">
        <f t="shared" si="901"/>
        <v>0</v>
      </c>
      <c r="AS1683" s="78">
        <f t="shared" si="902"/>
        <v>0</v>
      </c>
      <c r="AT1683" s="78">
        <f t="shared" si="903"/>
        <v>0</v>
      </c>
      <c r="AU1683" s="74" t="s">
        <v>717</v>
      </c>
      <c r="AV1683" s="115"/>
      <c r="AW1683" s="395"/>
      <c r="AX1683" s="395">
        <v>0</v>
      </c>
      <c r="AY1683" s="395">
        <v>0</v>
      </c>
      <c r="AZ1683" s="395">
        <v>0</v>
      </c>
      <c r="BA1683" s="395">
        <v>0</v>
      </c>
      <c r="BB1683" s="395">
        <v>0</v>
      </c>
      <c r="BC1683" s="395">
        <v>0</v>
      </c>
      <c r="BD1683" s="115"/>
      <c r="BE1683" s="115"/>
      <c r="BF1683" s="115"/>
      <c r="BG1683" s="115"/>
      <c r="BH1683" s="115"/>
      <c r="BI1683" s="115"/>
      <c r="BJ1683" s="115"/>
      <c r="BK1683" s="115"/>
      <c r="BQ1683" s="74" t="str">
        <f t="shared" si="906"/>
        <v xml:space="preserve"> </v>
      </c>
      <c r="BR1683" s="120" t="str">
        <f t="shared" si="907"/>
        <v xml:space="preserve"> </v>
      </c>
      <c r="BS1683" s="120" t="str">
        <f t="shared" si="908"/>
        <v xml:space="preserve"> </v>
      </c>
      <c r="BU1683" s="74" t="str">
        <f t="shared" si="909"/>
        <v xml:space="preserve"> </v>
      </c>
      <c r="BV1683" s="120" t="str">
        <f t="shared" si="910"/>
        <v xml:space="preserve"> </v>
      </c>
      <c r="BW1683" s="120" t="str">
        <f t="shared" si="911"/>
        <v xml:space="preserve">  </v>
      </c>
      <c r="BY1683" s="74" t="str">
        <f t="shared" si="912"/>
        <v xml:space="preserve"> </v>
      </c>
      <c r="BZ1683" s="120" t="str">
        <f t="shared" si="913"/>
        <v xml:space="preserve"> </v>
      </c>
      <c r="CA1683" s="120" t="str">
        <f t="shared" si="914"/>
        <v xml:space="preserve"> </v>
      </c>
      <c r="CC1683" s="115" t="str">
        <f t="shared" si="915"/>
        <v xml:space="preserve"> </v>
      </c>
      <c r="CD1683" s="120" t="str">
        <f t="shared" si="916"/>
        <v xml:space="preserve"> </v>
      </c>
      <c r="CE1683" s="417" t="str">
        <f t="shared" si="917"/>
        <v xml:space="preserve"> </v>
      </c>
      <c r="CF1683" s="115"/>
      <c r="CG1683" s="115" t="str">
        <f t="shared" si="918"/>
        <v xml:space="preserve"> </v>
      </c>
      <c r="CH1683" s="120" t="str">
        <f t="shared" si="919"/>
        <v xml:space="preserve"> </v>
      </c>
      <c r="CI1683" s="417" t="str">
        <f t="shared" si="920"/>
        <v xml:space="preserve"> </v>
      </c>
      <c r="CJ1683" s="115"/>
      <c r="CK1683" s="115" t="str">
        <f t="shared" si="921"/>
        <v xml:space="preserve"> </v>
      </c>
      <c r="CL1683" s="120" t="str">
        <f t="shared" si="922"/>
        <v xml:space="preserve"> </v>
      </c>
      <c r="CM1683" s="417" t="str">
        <f t="shared" si="924"/>
        <v xml:space="preserve"> </v>
      </c>
      <c r="IS1683" s="108">
        <v>325</v>
      </c>
    </row>
    <row r="1684" spans="2:253" s="74" customFormat="1" ht="17.100000000000001" hidden="1" customHeight="1" x14ac:dyDescent="0.25">
      <c r="B1684" s="524">
        <v>0</v>
      </c>
      <c r="C1684" s="538" t="s">
        <v>1145</v>
      </c>
      <c r="D1684" s="506" t="str">
        <f t="shared" si="925"/>
        <v>14017.30-SS</v>
      </c>
      <c r="E1684" s="524" t="s">
        <v>874</v>
      </c>
      <c r="F1684" s="508" t="str">
        <f t="shared" si="926"/>
        <v xml:space="preserve"> </v>
      </c>
      <c r="G1684" s="537" t="s">
        <v>925</v>
      </c>
      <c r="H1684" s="524" t="s">
        <v>923</v>
      </c>
      <c r="I1684" s="1035" t="s">
        <v>888</v>
      </c>
      <c r="J1684" s="1036"/>
      <c r="K1684" s="531" t="s">
        <v>882</v>
      </c>
      <c r="L1684" s="535"/>
      <c r="M1684" s="532" t="s">
        <v>1700</v>
      </c>
      <c r="N1684" s="514">
        <f t="shared" si="892"/>
        <v>497</v>
      </c>
      <c r="O1684" s="514">
        <f t="shared" si="898"/>
        <v>0</v>
      </c>
      <c r="P1684" s="680">
        <f>'KB Duct Parts'!$AE$3</f>
        <v>0</v>
      </c>
      <c r="Q1684" s="681">
        <f t="shared" si="893"/>
        <v>0</v>
      </c>
      <c r="R1684" s="682">
        <f t="shared" si="894"/>
        <v>0</v>
      </c>
      <c r="S1684" s="716">
        <f t="shared" si="895"/>
        <v>0.35</v>
      </c>
      <c r="T1684" s="679">
        <f t="shared" si="896"/>
        <v>0</v>
      </c>
      <c r="U1684" s="679">
        <f t="shared" si="897"/>
        <v>0</v>
      </c>
      <c r="Y1684" s="120"/>
      <c r="AD1684" s="80"/>
      <c r="AE1684" s="75"/>
      <c r="AF1684" s="370"/>
      <c r="AG1684" s="375"/>
      <c r="AH1684" s="379"/>
      <c r="AI1684" s="383"/>
      <c r="AJ1684" s="388"/>
      <c r="AK1684" s="392"/>
      <c r="AL1684" s="388"/>
      <c r="AM1684" s="363">
        <f t="shared" si="923"/>
        <v>1</v>
      </c>
      <c r="AN1684" s="578">
        <v>497</v>
      </c>
      <c r="AO1684" s="78">
        <f t="shared" si="905"/>
        <v>0</v>
      </c>
      <c r="AP1684" s="78">
        <f t="shared" si="899"/>
        <v>0</v>
      </c>
      <c r="AQ1684" s="78">
        <f t="shared" si="900"/>
        <v>0</v>
      </c>
      <c r="AR1684" s="78">
        <f t="shared" si="901"/>
        <v>0</v>
      </c>
      <c r="AS1684" s="78">
        <f t="shared" si="902"/>
        <v>0</v>
      </c>
      <c r="AT1684" s="78">
        <f t="shared" si="903"/>
        <v>0</v>
      </c>
      <c r="AU1684" s="74" t="s">
        <v>717</v>
      </c>
      <c r="AV1684" s="115"/>
      <c r="AW1684" s="395"/>
      <c r="AX1684" s="395">
        <v>0</v>
      </c>
      <c r="AY1684" s="395">
        <v>0</v>
      </c>
      <c r="AZ1684" s="395">
        <v>0</v>
      </c>
      <c r="BA1684" s="395">
        <v>0</v>
      </c>
      <c r="BB1684" s="395">
        <v>0</v>
      </c>
      <c r="BC1684" s="395">
        <v>0</v>
      </c>
      <c r="BD1684" s="115"/>
      <c r="BE1684" s="115"/>
      <c r="BF1684" s="115"/>
      <c r="BG1684" s="115"/>
      <c r="BH1684" s="115"/>
      <c r="BI1684" s="115"/>
      <c r="BJ1684" s="115"/>
      <c r="BK1684" s="115"/>
      <c r="BQ1684" s="74" t="str">
        <f t="shared" si="906"/>
        <v xml:space="preserve"> </v>
      </c>
      <c r="BR1684" s="120" t="str">
        <f t="shared" si="907"/>
        <v xml:space="preserve"> </v>
      </c>
      <c r="BS1684" s="120" t="str">
        <f t="shared" si="908"/>
        <v xml:space="preserve"> </v>
      </c>
      <c r="BU1684" s="74" t="str">
        <f t="shared" si="909"/>
        <v xml:space="preserve"> </v>
      </c>
      <c r="BV1684" s="120" t="str">
        <f t="shared" si="910"/>
        <v xml:space="preserve"> </v>
      </c>
      <c r="BW1684" s="120" t="str">
        <f t="shared" si="911"/>
        <v xml:space="preserve">  </v>
      </c>
      <c r="BY1684" s="74" t="str">
        <f t="shared" si="912"/>
        <v xml:space="preserve"> </v>
      </c>
      <c r="BZ1684" s="120" t="str">
        <f t="shared" si="913"/>
        <v xml:space="preserve"> </v>
      </c>
      <c r="CA1684" s="120" t="str">
        <f t="shared" si="914"/>
        <v xml:space="preserve"> </v>
      </c>
      <c r="CC1684" s="115" t="str">
        <f t="shared" si="915"/>
        <v xml:space="preserve"> </v>
      </c>
      <c r="CD1684" s="120" t="str">
        <f t="shared" si="916"/>
        <v xml:space="preserve"> </v>
      </c>
      <c r="CE1684" s="417" t="str">
        <f t="shared" si="917"/>
        <v xml:space="preserve"> </v>
      </c>
      <c r="CF1684" s="115"/>
      <c r="CG1684" s="115" t="str">
        <f t="shared" si="918"/>
        <v xml:space="preserve"> </v>
      </c>
      <c r="CH1684" s="120" t="str">
        <f t="shared" si="919"/>
        <v xml:space="preserve"> </v>
      </c>
      <c r="CI1684" s="417" t="str">
        <f t="shared" si="920"/>
        <v xml:space="preserve"> </v>
      </c>
      <c r="CJ1684" s="115"/>
      <c r="CK1684" s="115" t="str">
        <f t="shared" si="921"/>
        <v xml:space="preserve"> </v>
      </c>
      <c r="CL1684" s="120" t="str">
        <f t="shared" si="922"/>
        <v xml:space="preserve"> </v>
      </c>
      <c r="CM1684" s="417" t="str">
        <f t="shared" si="924"/>
        <v xml:space="preserve"> </v>
      </c>
      <c r="IS1684" s="108">
        <v>364</v>
      </c>
    </row>
    <row r="1685" spans="2:253" s="74" customFormat="1" ht="17.100000000000001" hidden="1" customHeight="1" x14ac:dyDescent="0.25">
      <c r="B1685" s="524">
        <v>0</v>
      </c>
      <c r="C1685" s="538" t="s">
        <v>1146</v>
      </c>
      <c r="D1685" s="506" t="str">
        <f t="shared" si="925"/>
        <v>14018.30-SS</v>
      </c>
      <c r="E1685" s="524" t="s">
        <v>875</v>
      </c>
      <c r="F1685" s="508" t="str">
        <f t="shared" si="926"/>
        <v xml:space="preserve"> </v>
      </c>
      <c r="G1685" s="537" t="s">
        <v>925</v>
      </c>
      <c r="H1685" s="524" t="s">
        <v>923</v>
      </c>
      <c r="I1685" s="1035" t="s">
        <v>888</v>
      </c>
      <c r="J1685" s="1036"/>
      <c r="K1685" s="531" t="s">
        <v>882</v>
      </c>
      <c r="L1685" s="535"/>
      <c r="M1685" s="532" t="s">
        <v>1700</v>
      </c>
      <c r="N1685" s="514">
        <f t="shared" si="892"/>
        <v>547.29999999999995</v>
      </c>
      <c r="O1685" s="514">
        <f t="shared" si="898"/>
        <v>0</v>
      </c>
      <c r="P1685" s="680">
        <f>'KB Duct Parts'!$AE$3</f>
        <v>0</v>
      </c>
      <c r="Q1685" s="681">
        <f t="shared" si="893"/>
        <v>0</v>
      </c>
      <c r="R1685" s="682">
        <f t="shared" si="894"/>
        <v>0</v>
      </c>
      <c r="S1685" s="716">
        <f t="shared" si="895"/>
        <v>0.35</v>
      </c>
      <c r="T1685" s="679">
        <f t="shared" si="896"/>
        <v>0</v>
      </c>
      <c r="U1685" s="679">
        <f t="shared" si="897"/>
        <v>0</v>
      </c>
      <c r="Y1685" s="120"/>
      <c r="AD1685" s="80"/>
      <c r="AE1685" s="75"/>
      <c r="AF1685" s="370"/>
      <c r="AG1685" s="375"/>
      <c r="AH1685" s="379"/>
      <c r="AI1685" s="383"/>
      <c r="AJ1685" s="388"/>
      <c r="AK1685" s="392"/>
      <c r="AL1685" s="388"/>
      <c r="AM1685" s="363">
        <f t="shared" si="923"/>
        <v>1</v>
      </c>
      <c r="AN1685" s="578">
        <v>547.29999999999995</v>
      </c>
      <c r="AO1685" s="78">
        <f t="shared" si="905"/>
        <v>0</v>
      </c>
      <c r="AP1685" s="78">
        <f t="shared" si="899"/>
        <v>0</v>
      </c>
      <c r="AQ1685" s="78">
        <f t="shared" si="900"/>
        <v>0</v>
      </c>
      <c r="AR1685" s="78">
        <f t="shared" si="901"/>
        <v>0</v>
      </c>
      <c r="AS1685" s="78">
        <f t="shared" si="902"/>
        <v>0</v>
      </c>
      <c r="AT1685" s="78">
        <f t="shared" si="903"/>
        <v>0</v>
      </c>
      <c r="AU1685" s="74" t="s">
        <v>717</v>
      </c>
      <c r="AV1685" s="115"/>
      <c r="AW1685" s="395"/>
      <c r="AX1685" s="395">
        <v>0</v>
      </c>
      <c r="AY1685" s="395">
        <v>0</v>
      </c>
      <c r="AZ1685" s="395">
        <v>0</v>
      </c>
      <c r="BA1685" s="395">
        <v>0</v>
      </c>
      <c r="BB1685" s="395">
        <v>0</v>
      </c>
      <c r="BC1685" s="395">
        <v>0</v>
      </c>
      <c r="BD1685" s="115"/>
      <c r="BE1685" s="115"/>
      <c r="BF1685" s="115"/>
      <c r="BG1685" s="115"/>
      <c r="BH1685" s="115"/>
      <c r="BI1685" s="115"/>
      <c r="BJ1685" s="115"/>
      <c r="BK1685" s="115"/>
      <c r="BQ1685" s="74" t="str">
        <f t="shared" si="906"/>
        <v xml:space="preserve"> </v>
      </c>
      <c r="BR1685" s="120" t="str">
        <f t="shared" si="907"/>
        <v xml:space="preserve"> </v>
      </c>
      <c r="BS1685" s="120" t="str">
        <f t="shared" si="908"/>
        <v xml:space="preserve"> </v>
      </c>
      <c r="BU1685" s="74" t="str">
        <f t="shared" si="909"/>
        <v xml:space="preserve"> </v>
      </c>
      <c r="BV1685" s="120" t="str">
        <f t="shared" si="910"/>
        <v xml:space="preserve"> </v>
      </c>
      <c r="BW1685" s="120" t="str">
        <f t="shared" si="911"/>
        <v xml:space="preserve">  </v>
      </c>
      <c r="BY1685" s="74" t="str">
        <f t="shared" si="912"/>
        <v xml:space="preserve"> </v>
      </c>
      <c r="BZ1685" s="120" t="str">
        <f t="shared" si="913"/>
        <v xml:space="preserve"> </v>
      </c>
      <c r="CA1685" s="120" t="str">
        <f t="shared" si="914"/>
        <v xml:space="preserve"> </v>
      </c>
      <c r="CC1685" s="115" t="str">
        <f t="shared" si="915"/>
        <v xml:space="preserve"> </v>
      </c>
      <c r="CD1685" s="120" t="str">
        <f t="shared" si="916"/>
        <v xml:space="preserve"> </v>
      </c>
      <c r="CE1685" s="417" t="str">
        <f t="shared" si="917"/>
        <v xml:space="preserve"> </v>
      </c>
      <c r="CF1685" s="115"/>
      <c r="CG1685" s="115" t="str">
        <f t="shared" si="918"/>
        <v xml:space="preserve"> </v>
      </c>
      <c r="CH1685" s="120" t="str">
        <f t="shared" si="919"/>
        <v xml:space="preserve"> </v>
      </c>
      <c r="CI1685" s="417" t="str">
        <f t="shared" si="920"/>
        <v xml:space="preserve"> </v>
      </c>
      <c r="CJ1685" s="115"/>
      <c r="CK1685" s="115" t="str">
        <f t="shared" si="921"/>
        <v xml:space="preserve"> </v>
      </c>
      <c r="CL1685" s="120" t="str">
        <f t="shared" si="922"/>
        <v xml:space="preserve"> </v>
      </c>
      <c r="CM1685" s="417" t="str">
        <f t="shared" si="924"/>
        <v xml:space="preserve"> </v>
      </c>
      <c r="IS1685" s="108">
        <v>401</v>
      </c>
    </row>
    <row r="1686" spans="2:253" s="74" customFormat="1" ht="17.100000000000001" hidden="1" customHeight="1" x14ac:dyDescent="0.25">
      <c r="B1686" s="524">
        <v>0</v>
      </c>
      <c r="C1686" s="538" t="s">
        <v>1147</v>
      </c>
      <c r="D1686" s="506" t="str">
        <f t="shared" si="925"/>
        <v>14019.30-SS</v>
      </c>
      <c r="E1686" s="524" t="s">
        <v>876</v>
      </c>
      <c r="F1686" s="508" t="str">
        <f t="shared" si="926"/>
        <v xml:space="preserve"> </v>
      </c>
      <c r="G1686" s="537" t="s">
        <v>925</v>
      </c>
      <c r="H1686" s="524" t="s">
        <v>923</v>
      </c>
      <c r="I1686" s="1035" t="s">
        <v>888</v>
      </c>
      <c r="J1686" s="1036"/>
      <c r="K1686" s="531" t="s">
        <v>882</v>
      </c>
      <c r="L1686" s="535"/>
      <c r="M1686" s="532" t="s">
        <v>1700</v>
      </c>
      <c r="N1686" s="514">
        <f t="shared" si="892"/>
        <v>555.6</v>
      </c>
      <c r="O1686" s="514">
        <f t="shared" si="898"/>
        <v>0</v>
      </c>
      <c r="P1686" s="680">
        <f>'KB Duct Parts'!$AE$3</f>
        <v>0</v>
      </c>
      <c r="Q1686" s="681">
        <f t="shared" si="893"/>
        <v>0</v>
      </c>
      <c r="R1686" s="682">
        <f t="shared" si="894"/>
        <v>0</v>
      </c>
      <c r="S1686" s="716">
        <f t="shared" si="895"/>
        <v>0.35</v>
      </c>
      <c r="T1686" s="679">
        <f t="shared" si="896"/>
        <v>0</v>
      </c>
      <c r="U1686" s="679">
        <f t="shared" si="897"/>
        <v>0</v>
      </c>
      <c r="Y1686" s="120"/>
      <c r="AD1686" s="80"/>
      <c r="AE1686" s="75"/>
      <c r="AF1686" s="370"/>
      <c r="AG1686" s="375"/>
      <c r="AH1686" s="379"/>
      <c r="AI1686" s="383"/>
      <c r="AJ1686" s="388"/>
      <c r="AK1686" s="392"/>
      <c r="AL1686" s="388"/>
      <c r="AM1686" s="363">
        <f t="shared" si="923"/>
        <v>1</v>
      </c>
      <c r="AN1686" s="578">
        <v>555.6</v>
      </c>
      <c r="AO1686" s="78">
        <f t="shared" si="905"/>
        <v>0</v>
      </c>
      <c r="AP1686" s="78">
        <f t="shared" si="899"/>
        <v>0</v>
      </c>
      <c r="AQ1686" s="78">
        <f t="shared" si="900"/>
        <v>0</v>
      </c>
      <c r="AR1686" s="78">
        <f t="shared" si="901"/>
        <v>0</v>
      </c>
      <c r="AS1686" s="78">
        <f t="shared" si="902"/>
        <v>0</v>
      </c>
      <c r="AT1686" s="78">
        <f t="shared" si="903"/>
        <v>0</v>
      </c>
      <c r="AU1686" s="74" t="s">
        <v>717</v>
      </c>
      <c r="AV1686" s="115"/>
      <c r="AW1686" s="395"/>
      <c r="AX1686" s="395">
        <v>0</v>
      </c>
      <c r="AY1686" s="395">
        <v>0</v>
      </c>
      <c r="AZ1686" s="395">
        <v>0</v>
      </c>
      <c r="BA1686" s="395">
        <v>0</v>
      </c>
      <c r="BB1686" s="395">
        <v>0</v>
      </c>
      <c r="BC1686" s="395">
        <v>0</v>
      </c>
      <c r="BD1686" s="115"/>
      <c r="BE1686" s="115"/>
      <c r="BF1686" s="115"/>
      <c r="BG1686" s="115"/>
      <c r="BH1686" s="115"/>
      <c r="BI1686" s="115"/>
      <c r="BJ1686" s="115"/>
      <c r="BK1686" s="115"/>
      <c r="BQ1686" s="74" t="str">
        <f t="shared" si="906"/>
        <v xml:space="preserve"> </v>
      </c>
      <c r="BR1686" s="120" t="str">
        <f t="shared" si="907"/>
        <v xml:space="preserve"> </v>
      </c>
      <c r="BS1686" s="120" t="str">
        <f t="shared" si="908"/>
        <v xml:space="preserve"> </v>
      </c>
      <c r="BU1686" s="74" t="str">
        <f t="shared" si="909"/>
        <v xml:space="preserve"> </v>
      </c>
      <c r="BV1686" s="120" t="str">
        <f t="shared" si="910"/>
        <v xml:space="preserve"> </v>
      </c>
      <c r="BW1686" s="120" t="str">
        <f t="shared" si="911"/>
        <v xml:space="preserve">  </v>
      </c>
      <c r="BY1686" s="74" t="str">
        <f t="shared" si="912"/>
        <v xml:space="preserve"> </v>
      </c>
      <c r="BZ1686" s="120" t="str">
        <f t="shared" si="913"/>
        <v xml:space="preserve"> </v>
      </c>
      <c r="CA1686" s="120" t="str">
        <f t="shared" si="914"/>
        <v xml:space="preserve"> </v>
      </c>
      <c r="CC1686" s="115" t="str">
        <f t="shared" si="915"/>
        <v xml:space="preserve"> </v>
      </c>
      <c r="CD1686" s="120" t="str">
        <f t="shared" si="916"/>
        <v xml:space="preserve"> </v>
      </c>
      <c r="CE1686" s="417" t="str">
        <f t="shared" si="917"/>
        <v xml:space="preserve"> </v>
      </c>
      <c r="CF1686" s="115"/>
      <c r="CG1686" s="115" t="str">
        <f t="shared" si="918"/>
        <v xml:space="preserve"> </v>
      </c>
      <c r="CH1686" s="120" t="str">
        <f t="shared" si="919"/>
        <v xml:space="preserve"> </v>
      </c>
      <c r="CI1686" s="417" t="str">
        <f t="shared" si="920"/>
        <v xml:space="preserve"> </v>
      </c>
      <c r="CJ1686" s="115"/>
      <c r="CK1686" s="115" t="str">
        <f t="shared" si="921"/>
        <v xml:space="preserve"> </v>
      </c>
      <c r="CL1686" s="120" t="str">
        <f t="shared" si="922"/>
        <v xml:space="preserve"> </v>
      </c>
      <c r="CM1686" s="417" t="str">
        <f t="shared" si="924"/>
        <v xml:space="preserve"> </v>
      </c>
      <c r="IS1686" s="108">
        <v>407</v>
      </c>
    </row>
    <row r="1687" spans="2:253" s="74" customFormat="1" ht="17.100000000000001" hidden="1" customHeight="1" x14ac:dyDescent="0.25">
      <c r="B1687" s="524">
        <v>0</v>
      </c>
      <c r="C1687" s="538" t="s">
        <v>1148</v>
      </c>
      <c r="D1687" s="506" t="str">
        <f t="shared" si="925"/>
        <v>14020.30-SS</v>
      </c>
      <c r="E1687" s="524" t="s">
        <v>877</v>
      </c>
      <c r="F1687" s="508" t="str">
        <f t="shared" si="926"/>
        <v xml:space="preserve"> </v>
      </c>
      <c r="G1687" s="537" t="s">
        <v>925</v>
      </c>
      <c r="H1687" s="524" t="s">
        <v>923</v>
      </c>
      <c r="I1687" s="1035" t="s">
        <v>888</v>
      </c>
      <c r="J1687" s="1036"/>
      <c r="K1687" s="531" t="s">
        <v>882</v>
      </c>
      <c r="L1687" s="535"/>
      <c r="M1687" s="532" t="s">
        <v>1700</v>
      </c>
      <c r="N1687" s="514">
        <f t="shared" si="892"/>
        <v>698.9</v>
      </c>
      <c r="O1687" s="514">
        <f t="shared" si="898"/>
        <v>0</v>
      </c>
      <c r="P1687" s="680">
        <f>'KB Duct Parts'!$AE$3</f>
        <v>0</v>
      </c>
      <c r="Q1687" s="681">
        <f t="shared" si="893"/>
        <v>0</v>
      </c>
      <c r="R1687" s="682">
        <f t="shared" si="894"/>
        <v>0</v>
      </c>
      <c r="S1687" s="716">
        <f t="shared" si="895"/>
        <v>0.35</v>
      </c>
      <c r="T1687" s="679">
        <f t="shared" si="896"/>
        <v>0</v>
      </c>
      <c r="U1687" s="679">
        <f t="shared" si="897"/>
        <v>0</v>
      </c>
      <c r="Y1687" s="120"/>
      <c r="AD1687" s="80"/>
      <c r="AE1687" s="75"/>
      <c r="AF1687" s="370"/>
      <c r="AG1687" s="375"/>
      <c r="AH1687" s="379"/>
      <c r="AI1687" s="383"/>
      <c r="AJ1687" s="388"/>
      <c r="AK1687" s="392"/>
      <c r="AL1687" s="388"/>
      <c r="AM1687" s="363">
        <f t="shared" si="923"/>
        <v>1</v>
      </c>
      <c r="AN1687" s="578">
        <v>698.9</v>
      </c>
      <c r="AO1687" s="78">
        <f t="shared" si="905"/>
        <v>0</v>
      </c>
      <c r="AP1687" s="78">
        <f t="shared" si="899"/>
        <v>0</v>
      </c>
      <c r="AQ1687" s="78">
        <f t="shared" si="900"/>
        <v>0</v>
      </c>
      <c r="AR1687" s="78">
        <f t="shared" si="901"/>
        <v>0</v>
      </c>
      <c r="AS1687" s="78">
        <f t="shared" si="902"/>
        <v>0</v>
      </c>
      <c r="AT1687" s="78">
        <f t="shared" si="903"/>
        <v>0</v>
      </c>
      <c r="AU1687" s="74" t="s">
        <v>717</v>
      </c>
      <c r="AV1687" s="115"/>
      <c r="AW1687" s="395"/>
      <c r="AX1687" s="395">
        <v>0</v>
      </c>
      <c r="AY1687" s="395">
        <v>0</v>
      </c>
      <c r="AZ1687" s="395">
        <v>0</v>
      </c>
      <c r="BA1687" s="395">
        <v>0</v>
      </c>
      <c r="BB1687" s="395">
        <v>0</v>
      </c>
      <c r="BC1687" s="395">
        <v>0</v>
      </c>
      <c r="BD1687" s="115"/>
      <c r="BE1687" s="115"/>
      <c r="BF1687" s="115"/>
      <c r="BG1687" s="115"/>
      <c r="BH1687" s="115"/>
      <c r="BI1687" s="115"/>
      <c r="BJ1687" s="115"/>
      <c r="BK1687" s="115"/>
      <c r="BQ1687" s="74" t="str">
        <f t="shared" si="906"/>
        <v xml:space="preserve"> </v>
      </c>
      <c r="BR1687" s="120" t="str">
        <f t="shared" si="907"/>
        <v xml:space="preserve"> </v>
      </c>
      <c r="BS1687" s="120" t="str">
        <f t="shared" si="908"/>
        <v xml:space="preserve"> </v>
      </c>
      <c r="BU1687" s="74" t="str">
        <f t="shared" si="909"/>
        <v xml:space="preserve"> </v>
      </c>
      <c r="BV1687" s="120" t="str">
        <f t="shared" si="910"/>
        <v xml:space="preserve"> </v>
      </c>
      <c r="BW1687" s="120" t="str">
        <f t="shared" si="911"/>
        <v xml:space="preserve">  </v>
      </c>
      <c r="BY1687" s="74" t="str">
        <f t="shared" si="912"/>
        <v xml:space="preserve"> </v>
      </c>
      <c r="BZ1687" s="120" t="str">
        <f t="shared" si="913"/>
        <v xml:space="preserve"> </v>
      </c>
      <c r="CA1687" s="120" t="str">
        <f t="shared" si="914"/>
        <v xml:space="preserve"> </v>
      </c>
      <c r="CC1687" s="115" t="str">
        <f t="shared" si="915"/>
        <v xml:space="preserve"> </v>
      </c>
      <c r="CD1687" s="120" t="str">
        <f t="shared" si="916"/>
        <v xml:space="preserve"> </v>
      </c>
      <c r="CE1687" s="417" t="str">
        <f t="shared" si="917"/>
        <v xml:space="preserve"> </v>
      </c>
      <c r="CF1687" s="115"/>
      <c r="CG1687" s="115" t="str">
        <f t="shared" si="918"/>
        <v xml:space="preserve"> </v>
      </c>
      <c r="CH1687" s="120" t="str">
        <f t="shared" si="919"/>
        <v xml:space="preserve"> </v>
      </c>
      <c r="CI1687" s="417" t="str">
        <f t="shared" si="920"/>
        <v xml:space="preserve"> </v>
      </c>
      <c r="CJ1687" s="115"/>
      <c r="CK1687" s="115" t="str">
        <f t="shared" si="921"/>
        <v xml:space="preserve"> </v>
      </c>
      <c r="CL1687" s="120" t="str">
        <f t="shared" si="922"/>
        <v xml:space="preserve"> </v>
      </c>
      <c r="CM1687" s="417" t="str">
        <f t="shared" si="924"/>
        <v xml:space="preserve"> </v>
      </c>
      <c r="IS1687" s="108">
        <v>512</v>
      </c>
    </row>
    <row r="1688" spans="2:253" s="74" customFormat="1" ht="17.100000000000001" hidden="1" customHeight="1" x14ac:dyDescent="0.25">
      <c r="B1688" s="524">
        <v>0</v>
      </c>
      <c r="C1688" s="538" t="s">
        <v>1149</v>
      </c>
      <c r="D1688" s="506" t="str">
        <f t="shared" si="925"/>
        <v>14022.30-SS</v>
      </c>
      <c r="E1688" s="524" t="s">
        <v>878</v>
      </c>
      <c r="F1688" s="508" t="str">
        <f t="shared" si="926"/>
        <v xml:space="preserve"> </v>
      </c>
      <c r="G1688" s="537" t="s">
        <v>925</v>
      </c>
      <c r="H1688" s="524" t="s">
        <v>923</v>
      </c>
      <c r="I1688" s="1035" t="s">
        <v>888</v>
      </c>
      <c r="J1688" s="1036"/>
      <c r="K1688" s="531" t="s">
        <v>882</v>
      </c>
      <c r="L1688" s="535"/>
      <c r="M1688" s="532" t="s">
        <v>1700</v>
      </c>
      <c r="N1688" s="514">
        <f t="shared" si="892"/>
        <v>752.2</v>
      </c>
      <c r="O1688" s="514">
        <f t="shared" si="898"/>
        <v>0</v>
      </c>
      <c r="P1688" s="680">
        <f>'KB Duct Parts'!$AE$3</f>
        <v>0</v>
      </c>
      <c r="Q1688" s="681">
        <f t="shared" si="893"/>
        <v>0</v>
      </c>
      <c r="R1688" s="682">
        <f t="shared" si="894"/>
        <v>0</v>
      </c>
      <c r="S1688" s="716">
        <f t="shared" si="895"/>
        <v>0.35</v>
      </c>
      <c r="T1688" s="679">
        <f t="shared" si="896"/>
        <v>0</v>
      </c>
      <c r="U1688" s="679">
        <f t="shared" si="897"/>
        <v>0</v>
      </c>
      <c r="Y1688" s="120"/>
      <c r="AD1688" s="80"/>
      <c r="AE1688" s="75"/>
      <c r="AF1688" s="370"/>
      <c r="AG1688" s="375"/>
      <c r="AH1688" s="379"/>
      <c r="AI1688" s="383"/>
      <c r="AJ1688" s="388"/>
      <c r="AK1688" s="392"/>
      <c r="AL1688" s="388"/>
      <c r="AM1688" s="363">
        <f t="shared" si="923"/>
        <v>1</v>
      </c>
      <c r="AN1688" s="578">
        <v>752.2</v>
      </c>
      <c r="AO1688" s="78">
        <f t="shared" si="905"/>
        <v>0</v>
      </c>
      <c r="AP1688" s="78">
        <f t="shared" si="899"/>
        <v>0</v>
      </c>
      <c r="AQ1688" s="78">
        <f t="shared" si="900"/>
        <v>0</v>
      </c>
      <c r="AR1688" s="78">
        <f t="shared" si="901"/>
        <v>0</v>
      </c>
      <c r="AS1688" s="78">
        <f t="shared" si="902"/>
        <v>0</v>
      </c>
      <c r="AT1688" s="78">
        <f t="shared" si="903"/>
        <v>0</v>
      </c>
      <c r="AU1688" s="74" t="s">
        <v>717</v>
      </c>
      <c r="AV1688" s="115"/>
      <c r="AW1688" s="395"/>
      <c r="AX1688" s="395">
        <v>0</v>
      </c>
      <c r="AY1688" s="395">
        <v>0</v>
      </c>
      <c r="AZ1688" s="395">
        <v>0</v>
      </c>
      <c r="BA1688" s="395">
        <v>0</v>
      </c>
      <c r="BB1688" s="395">
        <v>0</v>
      </c>
      <c r="BC1688" s="395">
        <v>0</v>
      </c>
      <c r="BD1688" s="115"/>
      <c r="BE1688" s="115"/>
      <c r="BF1688" s="115"/>
      <c r="BG1688" s="115"/>
      <c r="BH1688" s="115"/>
      <c r="BI1688" s="115"/>
      <c r="BJ1688" s="115"/>
      <c r="BK1688" s="115"/>
      <c r="BQ1688" s="74" t="str">
        <f t="shared" si="906"/>
        <v xml:space="preserve"> </v>
      </c>
      <c r="BR1688" s="120" t="str">
        <f t="shared" si="907"/>
        <v xml:space="preserve"> </v>
      </c>
      <c r="BS1688" s="120" t="str">
        <f t="shared" si="908"/>
        <v xml:space="preserve"> </v>
      </c>
      <c r="BU1688" s="74" t="str">
        <f t="shared" si="909"/>
        <v xml:space="preserve"> </v>
      </c>
      <c r="BV1688" s="120" t="str">
        <f t="shared" si="910"/>
        <v xml:space="preserve"> </v>
      </c>
      <c r="BW1688" s="120" t="str">
        <f t="shared" si="911"/>
        <v xml:space="preserve">  </v>
      </c>
      <c r="BY1688" s="74" t="str">
        <f t="shared" si="912"/>
        <v xml:space="preserve"> </v>
      </c>
      <c r="BZ1688" s="120" t="str">
        <f t="shared" si="913"/>
        <v xml:space="preserve"> </v>
      </c>
      <c r="CA1688" s="120" t="str">
        <f t="shared" si="914"/>
        <v xml:space="preserve"> </v>
      </c>
      <c r="CC1688" s="115" t="str">
        <f t="shared" si="915"/>
        <v xml:space="preserve"> </v>
      </c>
      <c r="CD1688" s="120" t="str">
        <f t="shared" si="916"/>
        <v xml:space="preserve"> </v>
      </c>
      <c r="CE1688" s="417" t="str">
        <f t="shared" si="917"/>
        <v xml:space="preserve"> </v>
      </c>
      <c r="CF1688" s="115"/>
      <c r="CG1688" s="115" t="str">
        <f t="shared" si="918"/>
        <v xml:space="preserve"> </v>
      </c>
      <c r="CH1688" s="120" t="str">
        <f t="shared" si="919"/>
        <v xml:space="preserve"> </v>
      </c>
      <c r="CI1688" s="417" t="str">
        <f t="shared" si="920"/>
        <v xml:space="preserve"> </v>
      </c>
      <c r="CJ1688" s="115"/>
      <c r="CK1688" s="115" t="str">
        <f t="shared" si="921"/>
        <v xml:space="preserve"> </v>
      </c>
      <c r="CL1688" s="120" t="str">
        <f t="shared" si="922"/>
        <v xml:space="preserve"> </v>
      </c>
      <c r="CM1688" s="417" t="str">
        <f t="shared" si="924"/>
        <v xml:space="preserve"> </v>
      </c>
      <c r="IS1688" s="108">
        <v>551</v>
      </c>
    </row>
    <row r="1689" spans="2:253" s="74" customFormat="1" ht="17.100000000000001" hidden="1" customHeight="1" x14ac:dyDescent="0.25">
      <c r="B1689" s="524">
        <v>0</v>
      </c>
      <c r="C1689" s="538" t="s">
        <v>36</v>
      </c>
      <c r="D1689" s="506" t="str">
        <f t="shared" si="925"/>
        <v>14024.30-SS</v>
      </c>
      <c r="E1689" s="524" t="s">
        <v>1338</v>
      </c>
      <c r="F1689" s="508" t="str">
        <f t="shared" si="926"/>
        <v xml:space="preserve"> </v>
      </c>
      <c r="G1689" s="537" t="s">
        <v>925</v>
      </c>
      <c r="H1689" s="524" t="s">
        <v>923</v>
      </c>
      <c r="I1689" s="1035" t="s">
        <v>888</v>
      </c>
      <c r="J1689" s="1036"/>
      <c r="K1689" s="531" t="s">
        <v>882</v>
      </c>
      <c r="L1689" s="535"/>
      <c r="M1689" s="532" t="s">
        <v>1700</v>
      </c>
      <c r="N1689" s="514">
        <f t="shared" si="892"/>
        <v>853.2</v>
      </c>
      <c r="O1689" s="514">
        <f t="shared" si="898"/>
        <v>0</v>
      </c>
      <c r="P1689" s="680">
        <f>'KB Duct Parts'!$AE$3</f>
        <v>0</v>
      </c>
      <c r="Q1689" s="681">
        <f t="shared" si="893"/>
        <v>0</v>
      </c>
      <c r="R1689" s="682">
        <f t="shared" si="894"/>
        <v>0</v>
      </c>
      <c r="S1689" s="716">
        <f t="shared" si="895"/>
        <v>0.35</v>
      </c>
      <c r="T1689" s="679">
        <f t="shared" si="896"/>
        <v>0</v>
      </c>
      <c r="U1689" s="679">
        <f t="shared" si="897"/>
        <v>0</v>
      </c>
      <c r="Y1689" s="120"/>
      <c r="AD1689" s="80"/>
      <c r="AE1689" s="75"/>
      <c r="AF1689" s="370"/>
      <c r="AG1689" s="375"/>
      <c r="AH1689" s="379"/>
      <c r="AI1689" s="383"/>
      <c r="AJ1689" s="388"/>
      <c r="AK1689" s="392"/>
      <c r="AL1689" s="388"/>
      <c r="AM1689" s="363">
        <f t="shared" si="923"/>
        <v>1</v>
      </c>
      <c r="AN1689" s="578">
        <v>853.2</v>
      </c>
      <c r="AO1689" s="78">
        <f t="shared" si="905"/>
        <v>0</v>
      </c>
      <c r="AP1689" s="78">
        <f t="shared" si="899"/>
        <v>0</v>
      </c>
      <c r="AQ1689" s="78">
        <f t="shared" si="900"/>
        <v>0</v>
      </c>
      <c r="AR1689" s="78">
        <f t="shared" si="901"/>
        <v>0</v>
      </c>
      <c r="AS1689" s="78">
        <f t="shared" si="902"/>
        <v>0</v>
      </c>
      <c r="AT1689" s="78">
        <f t="shared" si="903"/>
        <v>0</v>
      </c>
      <c r="AU1689" s="74" t="s">
        <v>717</v>
      </c>
      <c r="AV1689" s="115"/>
      <c r="AW1689" s="395"/>
      <c r="AX1689" s="395">
        <v>0</v>
      </c>
      <c r="AY1689" s="395">
        <v>0</v>
      </c>
      <c r="AZ1689" s="395">
        <v>0</v>
      </c>
      <c r="BA1689" s="395">
        <v>0</v>
      </c>
      <c r="BB1689" s="395">
        <v>0</v>
      </c>
      <c r="BC1689" s="395">
        <v>0</v>
      </c>
      <c r="BD1689" s="115"/>
      <c r="BE1689" s="115"/>
      <c r="BF1689" s="115"/>
      <c r="BG1689" s="115"/>
      <c r="BH1689" s="115"/>
      <c r="BI1689" s="115"/>
      <c r="BJ1689" s="115"/>
      <c r="BK1689" s="115"/>
      <c r="BQ1689" s="74" t="str">
        <f t="shared" si="906"/>
        <v xml:space="preserve"> </v>
      </c>
      <c r="BR1689" s="120" t="str">
        <f t="shared" si="907"/>
        <v xml:space="preserve"> </v>
      </c>
      <c r="BS1689" s="120" t="str">
        <f t="shared" si="908"/>
        <v xml:space="preserve"> </v>
      </c>
      <c r="BU1689" s="74" t="str">
        <f t="shared" si="909"/>
        <v xml:space="preserve"> </v>
      </c>
      <c r="BV1689" s="120" t="str">
        <f t="shared" si="910"/>
        <v xml:space="preserve"> </v>
      </c>
      <c r="BW1689" s="120" t="str">
        <f t="shared" si="911"/>
        <v xml:space="preserve">  </v>
      </c>
      <c r="BY1689" s="74" t="str">
        <f t="shared" si="912"/>
        <v xml:space="preserve"> </v>
      </c>
      <c r="BZ1689" s="120" t="str">
        <f t="shared" si="913"/>
        <v xml:space="preserve"> </v>
      </c>
      <c r="CA1689" s="120" t="str">
        <f t="shared" si="914"/>
        <v xml:space="preserve"> </v>
      </c>
      <c r="CC1689" s="115" t="str">
        <f t="shared" si="915"/>
        <v xml:space="preserve"> </v>
      </c>
      <c r="CD1689" s="120" t="str">
        <f t="shared" si="916"/>
        <v xml:space="preserve"> </v>
      </c>
      <c r="CE1689" s="417" t="str">
        <f t="shared" si="917"/>
        <v xml:space="preserve"> </v>
      </c>
      <c r="CF1689" s="115"/>
      <c r="CG1689" s="115" t="str">
        <f t="shared" si="918"/>
        <v xml:space="preserve"> </v>
      </c>
      <c r="CH1689" s="120" t="str">
        <f t="shared" si="919"/>
        <v xml:space="preserve"> </v>
      </c>
      <c r="CI1689" s="417" t="str">
        <f t="shared" si="920"/>
        <v xml:space="preserve"> </v>
      </c>
      <c r="CJ1689" s="115"/>
      <c r="CK1689" s="115" t="str">
        <f t="shared" si="921"/>
        <v xml:space="preserve"> </v>
      </c>
      <c r="CL1689" s="120" t="str">
        <f t="shared" si="922"/>
        <v xml:space="preserve"> </v>
      </c>
      <c r="CM1689" s="417" t="str">
        <f t="shared" si="924"/>
        <v xml:space="preserve"> </v>
      </c>
      <c r="IS1689" s="108"/>
    </row>
    <row r="1690" spans="2:253" s="74" customFormat="1" ht="17.100000000000001" hidden="1" customHeight="1" x14ac:dyDescent="0.25">
      <c r="B1690" s="524">
        <v>0</v>
      </c>
      <c r="C1690" s="538" t="s">
        <v>556</v>
      </c>
      <c r="D1690" s="506" t="str">
        <f t="shared" si="925"/>
        <v>14003.45-SS</v>
      </c>
      <c r="E1690" s="536" t="s">
        <v>483</v>
      </c>
      <c r="F1690" s="508" t="str">
        <f t="shared" si="926"/>
        <v xml:space="preserve"> </v>
      </c>
      <c r="G1690" s="537" t="s">
        <v>879</v>
      </c>
      <c r="H1690" s="524" t="s">
        <v>923</v>
      </c>
      <c r="I1690" s="1035" t="s">
        <v>888</v>
      </c>
      <c r="J1690" s="1036"/>
      <c r="K1690" s="531" t="s">
        <v>882</v>
      </c>
      <c r="L1690" s="535"/>
      <c r="M1690" s="532" t="s">
        <v>1700</v>
      </c>
      <c r="N1690" s="514">
        <f t="shared" ref="N1690:N1709" si="927">AN1690</f>
        <v>241.6</v>
      </c>
      <c r="O1690" s="514">
        <f t="shared" si="898"/>
        <v>0</v>
      </c>
      <c r="P1690" s="680">
        <f>'KB Duct Parts'!$AE$3</f>
        <v>0</v>
      </c>
      <c r="Q1690" s="681">
        <f t="shared" ref="Q1690:Q1753" si="928">IF(B1690&gt;0,N1690*(1-P1690),0)</f>
        <v>0</v>
      </c>
      <c r="R1690" s="682">
        <f t="shared" ref="R1690:R1753" si="929">B1690*Q1690</f>
        <v>0</v>
      </c>
      <c r="S1690" s="716">
        <f t="shared" ref="S1690:S1753" si="930">$Y$3904</f>
        <v>0.35</v>
      </c>
      <c r="T1690" s="679">
        <f t="shared" ref="T1690:T1753" si="931">ROUND(IF(B1690&gt;0,((N1690*(1-(1*S1690)))),0),2)</f>
        <v>0</v>
      </c>
      <c r="U1690" s="679">
        <f t="shared" ref="U1690:U1753" si="932">B1690*T1690</f>
        <v>0</v>
      </c>
      <c r="Y1690" s="120"/>
      <c r="AD1690" s="80"/>
      <c r="AE1690" s="75"/>
      <c r="AF1690" s="370"/>
      <c r="AG1690" s="375"/>
      <c r="AH1690" s="379"/>
      <c r="AI1690" s="383"/>
      <c r="AJ1690" s="388"/>
      <c r="AK1690" s="392"/>
      <c r="AL1690" s="388"/>
      <c r="AM1690" s="363">
        <f t="shared" si="923"/>
        <v>1</v>
      </c>
      <c r="AN1690" s="578">
        <v>241.6</v>
      </c>
      <c r="AO1690" s="78">
        <f t="shared" si="905"/>
        <v>0</v>
      </c>
      <c r="AP1690" s="78">
        <f t="shared" si="899"/>
        <v>0</v>
      </c>
      <c r="AQ1690" s="78">
        <f t="shared" si="900"/>
        <v>0</v>
      </c>
      <c r="AR1690" s="78">
        <f t="shared" si="901"/>
        <v>0</v>
      </c>
      <c r="AS1690" s="78">
        <f t="shared" si="902"/>
        <v>0</v>
      </c>
      <c r="AT1690" s="78">
        <f t="shared" si="903"/>
        <v>0</v>
      </c>
      <c r="AU1690" s="74" t="s">
        <v>717</v>
      </c>
      <c r="AV1690" s="115"/>
      <c r="AW1690" s="395"/>
      <c r="AX1690" s="395">
        <v>0</v>
      </c>
      <c r="AY1690" s="395">
        <v>0</v>
      </c>
      <c r="AZ1690" s="395">
        <v>0</v>
      </c>
      <c r="BA1690" s="395">
        <v>0</v>
      </c>
      <c r="BB1690" s="395">
        <v>0</v>
      </c>
      <c r="BC1690" s="395">
        <v>0</v>
      </c>
      <c r="BD1690" s="115"/>
      <c r="BE1690" s="115"/>
      <c r="BF1690" s="115"/>
      <c r="BG1690" s="115"/>
      <c r="BH1690" s="115"/>
      <c r="BI1690" s="115"/>
      <c r="BJ1690" s="115"/>
      <c r="BK1690" s="115"/>
      <c r="BQ1690" s="74" t="str">
        <f t="shared" si="906"/>
        <v xml:space="preserve"> </v>
      </c>
      <c r="BR1690" s="120" t="str">
        <f t="shared" si="907"/>
        <v xml:space="preserve"> </v>
      </c>
      <c r="BS1690" s="120" t="str">
        <f t="shared" si="908"/>
        <v xml:space="preserve"> </v>
      </c>
      <c r="BU1690" s="74" t="str">
        <f t="shared" si="909"/>
        <v xml:space="preserve"> </v>
      </c>
      <c r="BV1690" s="120" t="str">
        <f t="shared" si="910"/>
        <v xml:space="preserve"> </v>
      </c>
      <c r="BW1690" s="120" t="str">
        <f t="shared" si="911"/>
        <v xml:space="preserve">  </v>
      </c>
      <c r="BY1690" s="74" t="str">
        <f t="shared" si="912"/>
        <v xml:space="preserve"> </v>
      </c>
      <c r="BZ1690" s="120" t="str">
        <f t="shared" si="913"/>
        <v xml:space="preserve"> </v>
      </c>
      <c r="CA1690" s="120" t="str">
        <f t="shared" si="914"/>
        <v xml:space="preserve"> </v>
      </c>
      <c r="CC1690" s="115" t="str">
        <f t="shared" si="915"/>
        <v xml:space="preserve"> </v>
      </c>
      <c r="CD1690" s="120" t="str">
        <f t="shared" si="916"/>
        <v xml:space="preserve"> </v>
      </c>
      <c r="CE1690" s="417" t="str">
        <f t="shared" si="917"/>
        <v xml:space="preserve"> </v>
      </c>
      <c r="CF1690" s="115"/>
      <c r="CG1690" s="115" t="str">
        <f t="shared" si="918"/>
        <v xml:space="preserve"> </v>
      </c>
      <c r="CH1690" s="120" t="str">
        <f t="shared" si="919"/>
        <v xml:space="preserve"> </v>
      </c>
      <c r="CI1690" s="417" t="str">
        <f t="shared" si="920"/>
        <v xml:space="preserve"> </v>
      </c>
      <c r="CJ1690" s="115"/>
      <c r="CK1690" s="115" t="str">
        <f t="shared" si="921"/>
        <v xml:space="preserve"> </v>
      </c>
      <c r="CL1690" s="120" t="str">
        <f t="shared" si="922"/>
        <v xml:space="preserve"> </v>
      </c>
      <c r="CM1690" s="417" t="str">
        <f t="shared" si="924"/>
        <v xml:space="preserve"> </v>
      </c>
      <c r="IS1690" s="108">
        <v>177</v>
      </c>
    </row>
    <row r="1691" spans="2:253" s="74" customFormat="1" ht="17.100000000000001" hidden="1" customHeight="1" x14ac:dyDescent="0.25">
      <c r="B1691" s="524">
        <v>0</v>
      </c>
      <c r="C1691" s="538" t="s">
        <v>1150</v>
      </c>
      <c r="D1691" s="506" t="str">
        <f t="shared" si="925"/>
        <v>14004.45-SS</v>
      </c>
      <c r="E1691" s="536" t="s">
        <v>861</v>
      </c>
      <c r="F1691" s="508" t="str">
        <f t="shared" si="926"/>
        <v xml:space="preserve"> </v>
      </c>
      <c r="G1691" s="537" t="s">
        <v>879</v>
      </c>
      <c r="H1691" s="524" t="s">
        <v>923</v>
      </c>
      <c r="I1691" s="1035" t="s">
        <v>888</v>
      </c>
      <c r="J1691" s="1036"/>
      <c r="K1691" s="531" t="s">
        <v>882</v>
      </c>
      <c r="L1691" s="535"/>
      <c r="M1691" s="532" t="s">
        <v>1700</v>
      </c>
      <c r="N1691" s="514">
        <f t="shared" si="927"/>
        <v>241.6</v>
      </c>
      <c r="O1691" s="514">
        <f t="shared" si="898"/>
        <v>0</v>
      </c>
      <c r="P1691" s="680">
        <f>'KB Duct Parts'!$AE$3</f>
        <v>0</v>
      </c>
      <c r="Q1691" s="681">
        <f t="shared" si="928"/>
        <v>0</v>
      </c>
      <c r="R1691" s="682">
        <f t="shared" si="929"/>
        <v>0</v>
      </c>
      <c r="S1691" s="716">
        <f t="shared" si="930"/>
        <v>0.35</v>
      </c>
      <c r="T1691" s="679">
        <f t="shared" si="931"/>
        <v>0</v>
      </c>
      <c r="U1691" s="679">
        <f t="shared" si="932"/>
        <v>0</v>
      </c>
      <c r="Y1691" s="120"/>
      <c r="AD1691" s="80"/>
      <c r="AE1691" s="75"/>
      <c r="AF1691" s="370"/>
      <c r="AG1691" s="375"/>
      <c r="AH1691" s="379"/>
      <c r="AI1691" s="383"/>
      <c r="AJ1691" s="388"/>
      <c r="AK1691" s="392"/>
      <c r="AL1691" s="388"/>
      <c r="AM1691" s="363">
        <f t="shared" si="923"/>
        <v>1</v>
      </c>
      <c r="AN1691" s="578">
        <v>241.6</v>
      </c>
      <c r="AO1691" s="78">
        <f t="shared" si="905"/>
        <v>0</v>
      </c>
      <c r="AP1691" s="78">
        <f t="shared" si="899"/>
        <v>0</v>
      </c>
      <c r="AQ1691" s="78">
        <f t="shared" si="900"/>
        <v>0</v>
      </c>
      <c r="AR1691" s="78">
        <f t="shared" si="901"/>
        <v>0</v>
      </c>
      <c r="AS1691" s="78">
        <f t="shared" si="902"/>
        <v>0</v>
      </c>
      <c r="AT1691" s="78">
        <f t="shared" si="903"/>
        <v>0</v>
      </c>
      <c r="AU1691" s="74" t="s">
        <v>717</v>
      </c>
      <c r="AV1691" s="115"/>
      <c r="AW1691" s="395"/>
      <c r="AX1691" s="395">
        <v>0</v>
      </c>
      <c r="AY1691" s="395">
        <v>0</v>
      </c>
      <c r="AZ1691" s="395">
        <v>0</v>
      </c>
      <c r="BA1691" s="395">
        <v>0</v>
      </c>
      <c r="BB1691" s="395">
        <v>0</v>
      </c>
      <c r="BC1691" s="395">
        <v>0</v>
      </c>
      <c r="BD1691" s="115"/>
      <c r="BE1691" s="115"/>
      <c r="BF1691" s="115"/>
      <c r="BG1691" s="115"/>
      <c r="BH1691" s="115"/>
      <c r="BI1691" s="115"/>
      <c r="BJ1691" s="115"/>
      <c r="BK1691" s="115"/>
      <c r="BQ1691" s="74" t="str">
        <f t="shared" si="906"/>
        <v xml:space="preserve"> </v>
      </c>
      <c r="BR1691" s="120" t="str">
        <f t="shared" si="907"/>
        <v xml:space="preserve"> </v>
      </c>
      <c r="BS1691" s="120" t="str">
        <f t="shared" si="908"/>
        <v xml:space="preserve"> </v>
      </c>
      <c r="BU1691" s="74" t="str">
        <f t="shared" si="909"/>
        <v xml:space="preserve"> </v>
      </c>
      <c r="BV1691" s="120" t="str">
        <f t="shared" si="910"/>
        <v xml:space="preserve"> </v>
      </c>
      <c r="BW1691" s="120" t="str">
        <f t="shared" si="911"/>
        <v xml:space="preserve">  </v>
      </c>
      <c r="BY1691" s="74" t="str">
        <f t="shared" si="912"/>
        <v xml:space="preserve"> </v>
      </c>
      <c r="BZ1691" s="120" t="str">
        <f t="shared" si="913"/>
        <v xml:space="preserve"> </v>
      </c>
      <c r="CA1691" s="120" t="str">
        <f t="shared" si="914"/>
        <v xml:space="preserve"> </v>
      </c>
      <c r="CC1691" s="115" t="str">
        <f t="shared" si="915"/>
        <v xml:space="preserve"> </v>
      </c>
      <c r="CD1691" s="120" t="str">
        <f t="shared" si="916"/>
        <v xml:space="preserve"> </v>
      </c>
      <c r="CE1691" s="417" t="str">
        <f t="shared" si="917"/>
        <v xml:space="preserve"> </v>
      </c>
      <c r="CF1691" s="115"/>
      <c r="CG1691" s="115" t="str">
        <f t="shared" si="918"/>
        <v xml:space="preserve"> </v>
      </c>
      <c r="CH1691" s="120" t="str">
        <f t="shared" si="919"/>
        <v xml:space="preserve"> </v>
      </c>
      <c r="CI1691" s="417" t="str">
        <f t="shared" si="920"/>
        <v xml:space="preserve"> </v>
      </c>
      <c r="CJ1691" s="115"/>
      <c r="CK1691" s="115" t="str">
        <f t="shared" si="921"/>
        <v xml:space="preserve"> </v>
      </c>
      <c r="CL1691" s="120" t="str">
        <f t="shared" si="922"/>
        <v xml:space="preserve"> </v>
      </c>
      <c r="CM1691" s="417" t="str">
        <f t="shared" si="924"/>
        <v xml:space="preserve"> </v>
      </c>
      <c r="IS1691" s="108">
        <v>177</v>
      </c>
    </row>
    <row r="1692" spans="2:253" s="74" customFormat="1" ht="17.100000000000001" hidden="1" customHeight="1" x14ac:dyDescent="0.25">
      <c r="B1692" s="524">
        <v>0</v>
      </c>
      <c r="C1692" s="538" t="s">
        <v>1151</v>
      </c>
      <c r="D1692" s="506" t="str">
        <f t="shared" si="925"/>
        <v>14005.45-SS</v>
      </c>
      <c r="E1692" s="524" t="s">
        <v>862</v>
      </c>
      <c r="F1692" s="508" t="str">
        <f t="shared" si="926"/>
        <v xml:space="preserve"> </v>
      </c>
      <c r="G1692" s="537" t="s">
        <v>879</v>
      </c>
      <c r="H1692" s="524" t="s">
        <v>923</v>
      </c>
      <c r="I1692" s="1035" t="s">
        <v>888</v>
      </c>
      <c r="J1692" s="1036"/>
      <c r="K1692" s="531" t="s">
        <v>882</v>
      </c>
      <c r="L1692" s="535"/>
      <c r="M1692" s="532" t="s">
        <v>1700</v>
      </c>
      <c r="N1692" s="514">
        <f t="shared" si="927"/>
        <v>244.4</v>
      </c>
      <c r="O1692" s="514">
        <f t="shared" si="898"/>
        <v>0</v>
      </c>
      <c r="P1692" s="680">
        <f>'KB Duct Parts'!$AE$3</f>
        <v>0</v>
      </c>
      <c r="Q1692" s="681">
        <f t="shared" si="928"/>
        <v>0</v>
      </c>
      <c r="R1692" s="682">
        <f t="shared" si="929"/>
        <v>0</v>
      </c>
      <c r="S1692" s="716">
        <f t="shared" si="930"/>
        <v>0.35</v>
      </c>
      <c r="T1692" s="679">
        <f t="shared" si="931"/>
        <v>0</v>
      </c>
      <c r="U1692" s="679">
        <f t="shared" si="932"/>
        <v>0</v>
      </c>
      <c r="Y1692" s="120"/>
      <c r="AD1692" s="80"/>
      <c r="AE1692" s="75"/>
      <c r="AF1692" s="370"/>
      <c r="AG1692" s="375"/>
      <c r="AH1692" s="379"/>
      <c r="AI1692" s="383"/>
      <c r="AJ1692" s="388"/>
      <c r="AK1692" s="392"/>
      <c r="AL1692" s="388"/>
      <c r="AM1692" s="363">
        <f t="shared" si="923"/>
        <v>1</v>
      </c>
      <c r="AN1692" s="578">
        <v>244.4</v>
      </c>
      <c r="AO1692" s="78">
        <f t="shared" si="905"/>
        <v>0</v>
      </c>
      <c r="AP1692" s="78">
        <f t="shared" si="899"/>
        <v>0</v>
      </c>
      <c r="AQ1692" s="78">
        <f t="shared" si="900"/>
        <v>0</v>
      </c>
      <c r="AR1692" s="78">
        <f t="shared" si="901"/>
        <v>0</v>
      </c>
      <c r="AS1692" s="78">
        <f t="shared" si="902"/>
        <v>0</v>
      </c>
      <c r="AT1692" s="78">
        <f t="shared" si="903"/>
        <v>0</v>
      </c>
      <c r="AU1692" s="74" t="s">
        <v>717</v>
      </c>
      <c r="AV1692" s="115"/>
      <c r="AW1692" s="395"/>
      <c r="AX1692" s="395">
        <v>0</v>
      </c>
      <c r="AY1692" s="395">
        <v>0</v>
      </c>
      <c r="AZ1692" s="395">
        <v>0</v>
      </c>
      <c r="BA1692" s="395">
        <v>0</v>
      </c>
      <c r="BB1692" s="395">
        <v>0</v>
      </c>
      <c r="BC1692" s="395">
        <v>0</v>
      </c>
      <c r="BD1692" s="115"/>
      <c r="BE1692" s="115"/>
      <c r="BF1692" s="115"/>
      <c r="BG1692" s="115"/>
      <c r="BH1692" s="115"/>
      <c r="BI1692" s="115"/>
      <c r="BJ1692" s="115"/>
      <c r="BK1692" s="115"/>
      <c r="BQ1692" s="74" t="str">
        <f t="shared" si="906"/>
        <v xml:space="preserve"> </v>
      </c>
      <c r="BR1692" s="120" t="str">
        <f t="shared" si="907"/>
        <v xml:space="preserve"> </v>
      </c>
      <c r="BS1692" s="120" t="str">
        <f t="shared" si="908"/>
        <v xml:space="preserve"> </v>
      </c>
      <c r="BU1692" s="74" t="str">
        <f t="shared" si="909"/>
        <v xml:space="preserve"> </v>
      </c>
      <c r="BV1692" s="120" t="str">
        <f t="shared" si="910"/>
        <v xml:space="preserve"> </v>
      </c>
      <c r="BW1692" s="120" t="str">
        <f t="shared" si="911"/>
        <v xml:space="preserve">  </v>
      </c>
      <c r="BY1692" s="74" t="str">
        <f t="shared" si="912"/>
        <v xml:space="preserve"> </v>
      </c>
      <c r="BZ1692" s="120" t="str">
        <f t="shared" si="913"/>
        <v xml:space="preserve"> </v>
      </c>
      <c r="CA1692" s="120" t="str">
        <f t="shared" si="914"/>
        <v xml:space="preserve"> </v>
      </c>
      <c r="CC1692" s="115" t="str">
        <f t="shared" si="915"/>
        <v xml:space="preserve"> </v>
      </c>
      <c r="CD1692" s="120" t="str">
        <f t="shared" si="916"/>
        <v xml:space="preserve"> </v>
      </c>
      <c r="CE1692" s="417" t="str">
        <f t="shared" si="917"/>
        <v xml:space="preserve"> </v>
      </c>
      <c r="CF1692" s="115"/>
      <c r="CG1692" s="115" t="str">
        <f t="shared" si="918"/>
        <v xml:space="preserve"> </v>
      </c>
      <c r="CH1692" s="120" t="str">
        <f t="shared" si="919"/>
        <v xml:space="preserve"> </v>
      </c>
      <c r="CI1692" s="417" t="str">
        <f t="shared" si="920"/>
        <v xml:space="preserve"> </v>
      </c>
      <c r="CJ1692" s="115"/>
      <c r="CK1692" s="115" t="str">
        <f t="shared" si="921"/>
        <v xml:space="preserve"> </v>
      </c>
      <c r="CL1692" s="120" t="str">
        <f t="shared" si="922"/>
        <v xml:space="preserve"> </v>
      </c>
      <c r="CM1692" s="417" t="str">
        <f t="shared" si="924"/>
        <v xml:space="preserve"> </v>
      </c>
      <c r="IS1692" s="108">
        <v>179</v>
      </c>
    </row>
    <row r="1693" spans="2:253" s="74" customFormat="1" ht="17.100000000000001" hidden="1" customHeight="1" x14ac:dyDescent="0.25">
      <c r="B1693" s="524">
        <v>0</v>
      </c>
      <c r="C1693" s="538" t="s">
        <v>1152</v>
      </c>
      <c r="D1693" s="506" t="str">
        <f t="shared" si="925"/>
        <v>14006.45-SS</v>
      </c>
      <c r="E1693" s="524" t="s">
        <v>863</v>
      </c>
      <c r="F1693" s="508" t="str">
        <f t="shared" si="926"/>
        <v xml:space="preserve"> </v>
      </c>
      <c r="G1693" s="537" t="s">
        <v>879</v>
      </c>
      <c r="H1693" s="524" t="s">
        <v>923</v>
      </c>
      <c r="I1693" s="1035" t="s">
        <v>888</v>
      </c>
      <c r="J1693" s="1036"/>
      <c r="K1693" s="531" t="s">
        <v>882</v>
      </c>
      <c r="L1693" s="535"/>
      <c r="M1693" s="532" t="s">
        <v>1700</v>
      </c>
      <c r="N1693" s="514">
        <f t="shared" si="927"/>
        <v>247.1</v>
      </c>
      <c r="O1693" s="514">
        <f t="shared" si="898"/>
        <v>0</v>
      </c>
      <c r="P1693" s="680">
        <f>'KB Duct Parts'!$AE$3</f>
        <v>0</v>
      </c>
      <c r="Q1693" s="681">
        <f t="shared" si="928"/>
        <v>0</v>
      </c>
      <c r="R1693" s="682">
        <f t="shared" si="929"/>
        <v>0</v>
      </c>
      <c r="S1693" s="716">
        <f t="shared" si="930"/>
        <v>0.35</v>
      </c>
      <c r="T1693" s="679">
        <f t="shared" si="931"/>
        <v>0</v>
      </c>
      <c r="U1693" s="679">
        <f t="shared" si="932"/>
        <v>0</v>
      </c>
      <c r="Y1693" s="120"/>
      <c r="AD1693" s="80"/>
      <c r="AE1693" s="76"/>
      <c r="AF1693" s="370"/>
      <c r="AG1693" s="375"/>
      <c r="AH1693" s="379"/>
      <c r="AI1693" s="383"/>
      <c r="AJ1693" s="388"/>
      <c r="AK1693" s="392"/>
      <c r="AL1693" s="388"/>
      <c r="AM1693" s="363">
        <f t="shared" si="923"/>
        <v>1</v>
      </c>
      <c r="AN1693" s="578">
        <v>247.1</v>
      </c>
      <c r="AO1693" s="78">
        <f t="shared" si="905"/>
        <v>0</v>
      </c>
      <c r="AP1693" s="78">
        <f t="shared" si="899"/>
        <v>0</v>
      </c>
      <c r="AQ1693" s="78">
        <f t="shared" si="900"/>
        <v>0</v>
      </c>
      <c r="AR1693" s="78">
        <f t="shared" si="901"/>
        <v>0</v>
      </c>
      <c r="AS1693" s="78">
        <f t="shared" si="902"/>
        <v>0</v>
      </c>
      <c r="AT1693" s="78">
        <f t="shared" si="903"/>
        <v>0</v>
      </c>
      <c r="AU1693" s="74" t="s">
        <v>717</v>
      </c>
      <c r="AV1693" s="115"/>
      <c r="AW1693" s="395"/>
      <c r="AX1693" s="395">
        <v>0</v>
      </c>
      <c r="AY1693" s="395">
        <v>0</v>
      </c>
      <c r="AZ1693" s="395">
        <v>0</v>
      </c>
      <c r="BA1693" s="395">
        <v>0</v>
      </c>
      <c r="BB1693" s="395">
        <v>0</v>
      </c>
      <c r="BC1693" s="395">
        <v>0</v>
      </c>
      <c r="BD1693" s="115"/>
      <c r="BE1693" s="115"/>
      <c r="BF1693" s="115"/>
      <c r="BG1693" s="115"/>
      <c r="BH1693" s="115"/>
      <c r="BI1693" s="115"/>
      <c r="BJ1693" s="115"/>
      <c r="BK1693" s="115"/>
      <c r="BQ1693" s="74" t="str">
        <f t="shared" si="906"/>
        <v xml:space="preserve"> </v>
      </c>
      <c r="BR1693" s="120" t="str">
        <f t="shared" si="907"/>
        <v xml:space="preserve"> </v>
      </c>
      <c r="BS1693" s="120" t="str">
        <f t="shared" si="908"/>
        <v xml:space="preserve"> </v>
      </c>
      <c r="BU1693" s="74" t="str">
        <f t="shared" si="909"/>
        <v xml:space="preserve"> </v>
      </c>
      <c r="BV1693" s="120" t="str">
        <f t="shared" si="910"/>
        <v xml:space="preserve"> </v>
      </c>
      <c r="BW1693" s="120" t="str">
        <f t="shared" si="911"/>
        <v xml:space="preserve">  </v>
      </c>
      <c r="BY1693" s="74" t="str">
        <f t="shared" si="912"/>
        <v xml:space="preserve"> </v>
      </c>
      <c r="BZ1693" s="120" t="str">
        <f t="shared" si="913"/>
        <v xml:space="preserve"> </v>
      </c>
      <c r="CA1693" s="120" t="str">
        <f t="shared" si="914"/>
        <v xml:space="preserve"> </v>
      </c>
      <c r="CC1693" s="115" t="str">
        <f t="shared" si="915"/>
        <v xml:space="preserve"> </v>
      </c>
      <c r="CD1693" s="120" t="str">
        <f t="shared" si="916"/>
        <v xml:space="preserve"> </v>
      </c>
      <c r="CE1693" s="417" t="str">
        <f t="shared" si="917"/>
        <v xml:space="preserve"> </v>
      </c>
      <c r="CF1693" s="115"/>
      <c r="CG1693" s="115" t="str">
        <f t="shared" si="918"/>
        <v xml:space="preserve"> </v>
      </c>
      <c r="CH1693" s="120" t="str">
        <f t="shared" si="919"/>
        <v xml:space="preserve"> </v>
      </c>
      <c r="CI1693" s="417" t="str">
        <f t="shared" si="920"/>
        <v xml:space="preserve"> </v>
      </c>
      <c r="CJ1693" s="115"/>
      <c r="CK1693" s="115" t="str">
        <f t="shared" si="921"/>
        <v xml:space="preserve"> </v>
      </c>
      <c r="CL1693" s="120" t="str">
        <f t="shared" si="922"/>
        <v xml:space="preserve"> </v>
      </c>
      <c r="CM1693" s="417" t="str">
        <f t="shared" si="924"/>
        <v xml:space="preserve"> </v>
      </c>
      <c r="IS1693" s="108">
        <v>181</v>
      </c>
    </row>
    <row r="1694" spans="2:253" s="74" customFormat="1" ht="17.100000000000001" hidden="1" customHeight="1" x14ac:dyDescent="0.25">
      <c r="B1694" s="524">
        <v>0</v>
      </c>
      <c r="C1694" s="538" t="s">
        <v>1153</v>
      </c>
      <c r="D1694" s="506" t="str">
        <f t="shared" si="925"/>
        <v>14007.45-SS</v>
      </c>
      <c r="E1694" s="524" t="s">
        <v>864</v>
      </c>
      <c r="F1694" s="508" t="str">
        <f t="shared" si="926"/>
        <v xml:space="preserve"> </v>
      </c>
      <c r="G1694" s="537" t="s">
        <v>879</v>
      </c>
      <c r="H1694" s="524" t="s">
        <v>923</v>
      </c>
      <c r="I1694" s="1035" t="s">
        <v>888</v>
      </c>
      <c r="J1694" s="1036"/>
      <c r="K1694" s="531" t="s">
        <v>882</v>
      </c>
      <c r="L1694" s="535"/>
      <c r="M1694" s="532" t="s">
        <v>1700</v>
      </c>
      <c r="N1694" s="514">
        <f t="shared" si="927"/>
        <v>254</v>
      </c>
      <c r="O1694" s="514">
        <f t="shared" si="898"/>
        <v>0</v>
      </c>
      <c r="P1694" s="680">
        <f>'KB Duct Parts'!$AE$3</f>
        <v>0</v>
      </c>
      <c r="Q1694" s="681">
        <f t="shared" si="928"/>
        <v>0</v>
      </c>
      <c r="R1694" s="682">
        <f t="shared" si="929"/>
        <v>0</v>
      </c>
      <c r="S1694" s="716">
        <f t="shared" si="930"/>
        <v>0.35</v>
      </c>
      <c r="T1694" s="679">
        <f t="shared" si="931"/>
        <v>0</v>
      </c>
      <c r="U1694" s="679">
        <f t="shared" si="932"/>
        <v>0</v>
      </c>
      <c r="Y1694" s="120"/>
      <c r="AD1694" s="80"/>
      <c r="AE1694" s="75"/>
      <c r="AF1694" s="370"/>
      <c r="AG1694" s="375"/>
      <c r="AH1694" s="379"/>
      <c r="AI1694" s="383"/>
      <c r="AJ1694" s="388"/>
      <c r="AK1694" s="392"/>
      <c r="AL1694" s="388"/>
      <c r="AM1694" s="363">
        <f t="shared" si="923"/>
        <v>1</v>
      </c>
      <c r="AN1694" s="578">
        <v>254</v>
      </c>
      <c r="AO1694" s="78">
        <f t="shared" si="905"/>
        <v>0</v>
      </c>
      <c r="AP1694" s="78">
        <f t="shared" si="899"/>
        <v>0</v>
      </c>
      <c r="AQ1694" s="78">
        <f t="shared" si="900"/>
        <v>0</v>
      </c>
      <c r="AR1694" s="78">
        <f t="shared" si="901"/>
        <v>0</v>
      </c>
      <c r="AS1694" s="78">
        <f t="shared" si="902"/>
        <v>0</v>
      </c>
      <c r="AT1694" s="78">
        <f t="shared" si="903"/>
        <v>0</v>
      </c>
      <c r="AU1694" s="74" t="s">
        <v>717</v>
      </c>
      <c r="AV1694" s="115"/>
      <c r="AW1694" s="395"/>
      <c r="AX1694" s="395">
        <v>0</v>
      </c>
      <c r="AY1694" s="395">
        <v>0</v>
      </c>
      <c r="AZ1694" s="395">
        <v>0</v>
      </c>
      <c r="BA1694" s="395">
        <v>0</v>
      </c>
      <c r="BB1694" s="395">
        <v>0</v>
      </c>
      <c r="BC1694" s="395">
        <v>0</v>
      </c>
      <c r="BD1694" s="115"/>
      <c r="BE1694" s="115"/>
      <c r="BF1694" s="115"/>
      <c r="BG1694" s="115"/>
      <c r="BH1694" s="115"/>
      <c r="BI1694" s="115"/>
      <c r="BJ1694" s="115"/>
      <c r="BK1694" s="115"/>
      <c r="BQ1694" s="74" t="str">
        <f t="shared" si="906"/>
        <v xml:space="preserve"> </v>
      </c>
      <c r="BR1694" s="120" t="str">
        <f t="shared" si="907"/>
        <v xml:space="preserve"> </v>
      </c>
      <c r="BS1694" s="120" t="str">
        <f t="shared" si="908"/>
        <v xml:space="preserve"> </v>
      </c>
      <c r="BU1694" s="74" t="str">
        <f t="shared" si="909"/>
        <v xml:space="preserve"> </v>
      </c>
      <c r="BV1694" s="120" t="str">
        <f t="shared" si="910"/>
        <v xml:space="preserve"> </v>
      </c>
      <c r="BW1694" s="120" t="str">
        <f t="shared" si="911"/>
        <v xml:space="preserve">  </v>
      </c>
      <c r="BY1694" s="74" t="str">
        <f t="shared" si="912"/>
        <v xml:space="preserve"> </v>
      </c>
      <c r="BZ1694" s="120" t="str">
        <f t="shared" si="913"/>
        <v xml:space="preserve"> </v>
      </c>
      <c r="CA1694" s="120" t="str">
        <f t="shared" si="914"/>
        <v xml:space="preserve"> </v>
      </c>
      <c r="CC1694" s="115" t="str">
        <f t="shared" si="915"/>
        <v xml:space="preserve"> </v>
      </c>
      <c r="CD1694" s="120" t="str">
        <f t="shared" si="916"/>
        <v xml:space="preserve"> </v>
      </c>
      <c r="CE1694" s="417" t="str">
        <f t="shared" si="917"/>
        <v xml:space="preserve"> </v>
      </c>
      <c r="CF1694" s="115"/>
      <c r="CG1694" s="115" t="str">
        <f t="shared" si="918"/>
        <v xml:space="preserve"> </v>
      </c>
      <c r="CH1694" s="120" t="str">
        <f t="shared" si="919"/>
        <v xml:space="preserve"> </v>
      </c>
      <c r="CI1694" s="417" t="str">
        <f t="shared" si="920"/>
        <v xml:space="preserve"> </v>
      </c>
      <c r="CJ1694" s="115"/>
      <c r="CK1694" s="115" t="str">
        <f t="shared" si="921"/>
        <v xml:space="preserve"> </v>
      </c>
      <c r="CL1694" s="120" t="str">
        <f t="shared" si="922"/>
        <v xml:space="preserve"> </v>
      </c>
      <c r="CM1694" s="417" t="str">
        <f t="shared" si="924"/>
        <v xml:space="preserve"> </v>
      </c>
      <c r="IS1694" s="108">
        <v>186</v>
      </c>
    </row>
    <row r="1695" spans="2:253" s="74" customFormat="1" ht="17.100000000000001" hidden="1" customHeight="1" x14ac:dyDescent="0.25">
      <c r="B1695" s="524">
        <v>0</v>
      </c>
      <c r="C1695" s="538" t="s">
        <v>1154</v>
      </c>
      <c r="D1695" s="506" t="str">
        <f t="shared" si="925"/>
        <v>14008.45-SS</v>
      </c>
      <c r="E1695" s="524" t="s">
        <v>865</v>
      </c>
      <c r="F1695" s="508" t="str">
        <f t="shared" si="926"/>
        <v xml:space="preserve"> </v>
      </c>
      <c r="G1695" s="537" t="s">
        <v>879</v>
      </c>
      <c r="H1695" s="524" t="s">
        <v>923</v>
      </c>
      <c r="I1695" s="1035" t="s">
        <v>888</v>
      </c>
      <c r="J1695" s="1036"/>
      <c r="K1695" s="531" t="s">
        <v>882</v>
      </c>
      <c r="L1695" s="535"/>
      <c r="M1695" s="532" t="s">
        <v>1700</v>
      </c>
      <c r="N1695" s="514">
        <f t="shared" si="927"/>
        <v>264.8</v>
      </c>
      <c r="O1695" s="514">
        <f t="shared" si="898"/>
        <v>0</v>
      </c>
      <c r="P1695" s="680">
        <f>'KB Duct Parts'!$AE$3</f>
        <v>0</v>
      </c>
      <c r="Q1695" s="681">
        <f t="shared" si="928"/>
        <v>0</v>
      </c>
      <c r="R1695" s="682">
        <f t="shared" si="929"/>
        <v>0</v>
      </c>
      <c r="S1695" s="716">
        <f t="shared" si="930"/>
        <v>0.35</v>
      </c>
      <c r="T1695" s="679">
        <f t="shared" si="931"/>
        <v>0</v>
      </c>
      <c r="U1695" s="679">
        <f t="shared" si="932"/>
        <v>0</v>
      </c>
      <c r="Y1695" s="120"/>
      <c r="AD1695" s="80"/>
      <c r="AE1695" s="76"/>
      <c r="AF1695" s="370"/>
      <c r="AG1695" s="375"/>
      <c r="AH1695" s="379"/>
      <c r="AI1695" s="383"/>
      <c r="AJ1695" s="388"/>
      <c r="AK1695" s="392"/>
      <c r="AL1695" s="388"/>
      <c r="AM1695" s="363">
        <f t="shared" si="923"/>
        <v>1</v>
      </c>
      <c r="AN1695" s="578">
        <v>264.8</v>
      </c>
      <c r="AO1695" s="78">
        <f t="shared" si="905"/>
        <v>0</v>
      </c>
      <c r="AP1695" s="78">
        <f t="shared" si="899"/>
        <v>0</v>
      </c>
      <c r="AQ1695" s="78">
        <f t="shared" si="900"/>
        <v>0</v>
      </c>
      <c r="AR1695" s="78">
        <f t="shared" si="901"/>
        <v>0</v>
      </c>
      <c r="AS1695" s="78">
        <f t="shared" si="902"/>
        <v>0</v>
      </c>
      <c r="AT1695" s="78">
        <f t="shared" si="903"/>
        <v>0</v>
      </c>
      <c r="AU1695" s="74" t="s">
        <v>717</v>
      </c>
      <c r="AV1695" s="115"/>
      <c r="AW1695" s="395"/>
      <c r="AX1695" s="395">
        <v>0</v>
      </c>
      <c r="AY1695" s="395">
        <v>0</v>
      </c>
      <c r="AZ1695" s="395">
        <v>0</v>
      </c>
      <c r="BA1695" s="395">
        <v>0</v>
      </c>
      <c r="BB1695" s="395">
        <v>0</v>
      </c>
      <c r="BC1695" s="395">
        <v>0</v>
      </c>
      <c r="BD1695" s="115"/>
      <c r="BE1695" s="115"/>
      <c r="BF1695" s="115"/>
      <c r="BG1695" s="115"/>
      <c r="BH1695" s="115"/>
      <c r="BI1695" s="115"/>
      <c r="BJ1695" s="115"/>
      <c r="BK1695" s="115"/>
      <c r="BQ1695" s="74" t="str">
        <f t="shared" si="906"/>
        <v xml:space="preserve"> </v>
      </c>
      <c r="BR1695" s="120" t="str">
        <f t="shared" si="907"/>
        <v xml:space="preserve"> </v>
      </c>
      <c r="BS1695" s="120" t="str">
        <f t="shared" si="908"/>
        <v xml:space="preserve"> </v>
      </c>
      <c r="BU1695" s="74" t="str">
        <f t="shared" si="909"/>
        <v xml:space="preserve"> </v>
      </c>
      <c r="BV1695" s="120" t="str">
        <f t="shared" si="910"/>
        <v xml:space="preserve"> </v>
      </c>
      <c r="BW1695" s="120" t="str">
        <f t="shared" si="911"/>
        <v xml:space="preserve">  </v>
      </c>
      <c r="BY1695" s="74" t="str">
        <f t="shared" si="912"/>
        <v xml:space="preserve"> </v>
      </c>
      <c r="BZ1695" s="120" t="str">
        <f t="shared" si="913"/>
        <v xml:space="preserve"> </v>
      </c>
      <c r="CA1695" s="120" t="str">
        <f t="shared" si="914"/>
        <v xml:space="preserve"> </v>
      </c>
      <c r="CC1695" s="115" t="str">
        <f t="shared" si="915"/>
        <v xml:space="preserve"> </v>
      </c>
      <c r="CD1695" s="120" t="str">
        <f t="shared" si="916"/>
        <v xml:space="preserve"> </v>
      </c>
      <c r="CE1695" s="417" t="str">
        <f t="shared" si="917"/>
        <v xml:space="preserve"> </v>
      </c>
      <c r="CF1695" s="115"/>
      <c r="CG1695" s="115" t="str">
        <f t="shared" si="918"/>
        <v xml:space="preserve"> </v>
      </c>
      <c r="CH1695" s="120" t="str">
        <f t="shared" si="919"/>
        <v xml:space="preserve"> </v>
      </c>
      <c r="CI1695" s="417" t="str">
        <f t="shared" si="920"/>
        <v xml:space="preserve"> </v>
      </c>
      <c r="CJ1695" s="115"/>
      <c r="CK1695" s="115" t="str">
        <f t="shared" si="921"/>
        <v xml:space="preserve"> </v>
      </c>
      <c r="CL1695" s="120" t="str">
        <f t="shared" si="922"/>
        <v xml:space="preserve"> </v>
      </c>
      <c r="CM1695" s="417" t="str">
        <f t="shared" si="924"/>
        <v xml:space="preserve"> </v>
      </c>
      <c r="IS1695" s="108">
        <v>194</v>
      </c>
    </row>
    <row r="1696" spans="2:253" s="74" customFormat="1" ht="17.100000000000001" hidden="1" customHeight="1" x14ac:dyDescent="0.25">
      <c r="B1696" s="524">
        <v>0</v>
      </c>
      <c r="C1696" s="538" t="s">
        <v>1155</v>
      </c>
      <c r="D1696" s="506" t="str">
        <f t="shared" si="925"/>
        <v>14009.45-SS</v>
      </c>
      <c r="E1696" s="524" t="s">
        <v>866</v>
      </c>
      <c r="F1696" s="508" t="str">
        <f t="shared" si="926"/>
        <v xml:space="preserve"> </v>
      </c>
      <c r="G1696" s="537" t="s">
        <v>879</v>
      </c>
      <c r="H1696" s="524" t="s">
        <v>923</v>
      </c>
      <c r="I1696" s="1035" t="s">
        <v>888</v>
      </c>
      <c r="J1696" s="1036"/>
      <c r="K1696" s="531" t="s">
        <v>882</v>
      </c>
      <c r="L1696" s="535"/>
      <c r="M1696" s="532" t="s">
        <v>1700</v>
      </c>
      <c r="N1696" s="514">
        <f t="shared" si="927"/>
        <v>282.5</v>
      </c>
      <c r="O1696" s="514">
        <f t="shared" si="898"/>
        <v>0</v>
      </c>
      <c r="P1696" s="680">
        <f>'KB Duct Parts'!$AE$3</f>
        <v>0</v>
      </c>
      <c r="Q1696" s="681">
        <f t="shared" si="928"/>
        <v>0</v>
      </c>
      <c r="R1696" s="682">
        <f t="shared" si="929"/>
        <v>0</v>
      </c>
      <c r="S1696" s="716">
        <f t="shared" si="930"/>
        <v>0.35</v>
      </c>
      <c r="T1696" s="679">
        <f t="shared" si="931"/>
        <v>0</v>
      </c>
      <c r="U1696" s="679">
        <f t="shared" si="932"/>
        <v>0</v>
      </c>
      <c r="Y1696" s="120"/>
      <c r="AD1696" s="80"/>
      <c r="AE1696" s="75"/>
      <c r="AF1696" s="370"/>
      <c r="AG1696" s="375"/>
      <c r="AH1696" s="379"/>
      <c r="AI1696" s="383"/>
      <c r="AJ1696" s="388"/>
      <c r="AK1696" s="392"/>
      <c r="AL1696" s="388"/>
      <c r="AM1696" s="363">
        <f t="shared" si="923"/>
        <v>1</v>
      </c>
      <c r="AN1696" s="578">
        <v>282.5</v>
      </c>
      <c r="AO1696" s="78">
        <f t="shared" si="905"/>
        <v>0</v>
      </c>
      <c r="AP1696" s="78">
        <f t="shared" si="899"/>
        <v>0</v>
      </c>
      <c r="AQ1696" s="78">
        <f t="shared" si="900"/>
        <v>0</v>
      </c>
      <c r="AR1696" s="78">
        <f t="shared" si="901"/>
        <v>0</v>
      </c>
      <c r="AS1696" s="78">
        <f t="shared" si="902"/>
        <v>0</v>
      </c>
      <c r="AT1696" s="78">
        <f t="shared" si="903"/>
        <v>0</v>
      </c>
      <c r="AU1696" s="74" t="s">
        <v>717</v>
      </c>
      <c r="AV1696" s="115"/>
      <c r="AW1696" s="395"/>
      <c r="AX1696" s="395">
        <v>0</v>
      </c>
      <c r="AY1696" s="395">
        <v>0</v>
      </c>
      <c r="AZ1696" s="395">
        <v>0</v>
      </c>
      <c r="BA1696" s="395">
        <v>0</v>
      </c>
      <c r="BB1696" s="395">
        <v>0</v>
      </c>
      <c r="BC1696" s="395">
        <v>0</v>
      </c>
      <c r="BD1696" s="115"/>
      <c r="BE1696" s="115"/>
      <c r="BF1696" s="115"/>
      <c r="BG1696" s="115"/>
      <c r="BH1696" s="115"/>
      <c r="BI1696" s="115"/>
      <c r="BJ1696" s="115"/>
      <c r="BK1696" s="115"/>
      <c r="BQ1696" s="74" t="str">
        <f t="shared" si="906"/>
        <v xml:space="preserve"> </v>
      </c>
      <c r="BR1696" s="120" t="str">
        <f t="shared" si="907"/>
        <v xml:space="preserve"> </v>
      </c>
      <c r="BS1696" s="120" t="str">
        <f t="shared" si="908"/>
        <v xml:space="preserve"> </v>
      </c>
      <c r="BU1696" s="74" t="str">
        <f t="shared" si="909"/>
        <v xml:space="preserve"> </v>
      </c>
      <c r="BV1696" s="120" t="str">
        <f t="shared" si="910"/>
        <v xml:space="preserve"> </v>
      </c>
      <c r="BW1696" s="120" t="str">
        <f t="shared" si="911"/>
        <v xml:space="preserve">  </v>
      </c>
      <c r="BY1696" s="74" t="str">
        <f t="shared" si="912"/>
        <v xml:space="preserve"> </v>
      </c>
      <c r="BZ1696" s="120" t="str">
        <f t="shared" si="913"/>
        <v xml:space="preserve"> </v>
      </c>
      <c r="CA1696" s="120" t="str">
        <f t="shared" si="914"/>
        <v xml:space="preserve"> </v>
      </c>
      <c r="CC1696" s="115" t="str">
        <f t="shared" si="915"/>
        <v xml:space="preserve"> </v>
      </c>
      <c r="CD1696" s="120" t="str">
        <f t="shared" si="916"/>
        <v xml:space="preserve"> </v>
      </c>
      <c r="CE1696" s="417" t="str">
        <f t="shared" si="917"/>
        <v xml:space="preserve"> </v>
      </c>
      <c r="CF1696" s="115"/>
      <c r="CG1696" s="115" t="str">
        <f t="shared" si="918"/>
        <v xml:space="preserve"> </v>
      </c>
      <c r="CH1696" s="120" t="str">
        <f t="shared" si="919"/>
        <v xml:space="preserve"> </v>
      </c>
      <c r="CI1696" s="417" t="str">
        <f t="shared" si="920"/>
        <v xml:space="preserve"> </v>
      </c>
      <c r="CJ1696" s="115"/>
      <c r="CK1696" s="115" t="str">
        <f t="shared" si="921"/>
        <v xml:space="preserve"> </v>
      </c>
      <c r="CL1696" s="120" t="str">
        <f t="shared" si="922"/>
        <v xml:space="preserve"> </v>
      </c>
      <c r="CM1696" s="417" t="str">
        <f t="shared" si="924"/>
        <v xml:space="preserve"> </v>
      </c>
      <c r="IS1696" s="108">
        <v>207</v>
      </c>
    </row>
    <row r="1697" spans="2:253" s="74" customFormat="1" ht="17.100000000000001" hidden="1" customHeight="1" x14ac:dyDescent="0.25">
      <c r="B1697" s="524">
        <v>0</v>
      </c>
      <c r="C1697" s="538" t="s">
        <v>1156</v>
      </c>
      <c r="D1697" s="506" t="str">
        <f t="shared" si="925"/>
        <v>14010.45-SS</v>
      </c>
      <c r="E1697" s="524" t="s">
        <v>867</v>
      </c>
      <c r="F1697" s="508" t="str">
        <f t="shared" si="926"/>
        <v xml:space="preserve"> </v>
      </c>
      <c r="G1697" s="537" t="s">
        <v>879</v>
      </c>
      <c r="H1697" s="524" t="s">
        <v>923</v>
      </c>
      <c r="I1697" s="1035" t="s">
        <v>888</v>
      </c>
      <c r="J1697" s="1036"/>
      <c r="K1697" s="531" t="s">
        <v>882</v>
      </c>
      <c r="L1697" s="535"/>
      <c r="M1697" s="532" t="s">
        <v>1700</v>
      </c>
      <c r="N1697" s="514">
        <f t="shared" si="927"/>
        <v>299</v>
      </c>
      <c r="O1697" s="514">
        <f t="shared" ref="O1697:O1815" si="933">IF(B1697&gt;0,N1697*B1697,0)</f>
        <v>0</v>
      </c>
      <c r="P1697" s="680">
        <f>'KB Duct Parts'!$AE$3</f>
        <v>0</v>
      </c>
      <c r="Q1697" s="681">
        <f t="shared" si="928"/>
        <v>0</v>
      </c>
      <c r="R1697" s="682">
        <f t="shared" si="929"/>
        <v>0</v>
      </c>
      <c r="S1697" s="716">
        <f t="shared" si="930"/>
        <v>0.35</v>
      </c>
      <c r="T1697" s="679">
        <f t="shared" si="931"/>
        <v>0</v>
      </c>
      <c r="U1697" s="679">
        <f t="shared" si="932"/>
        <v>0</v>
      </c>
      <c r="Y1697" s="120"/>
      <c r="AD1697" s="80"/>
      <c r="AE1697" s="76"/>
      <c r="AF1697" s="370"/>
      <c r="AG1697" s="375"/>
      <c r="AH1697" s="379"/>
      <c r="AI1697" s="383"/>
      <c r="AJ1697" s="388"/>
      <c r="AK1697" s="392"/>
      <c r="AL1697" s="388"/>
      <c r="AM1697" s="363">
        <f t="shared" si="923"/>
        <v>1</v>
      </c>
      <c r="AN1697" s="578">
        <v>299</v>
      </c>
      <c r="AO1697" s="78">
        <f t="shared" si="905"/>
        <v>0</v>
      </c>
      <c r="AP1697" s="78">
        <f t="shared" ref="AP1697:AP1815" si="934">$AN1697*AY1697</f>
        <v>0</v>
      </c>
      <c r="AQ1697" s="78">
        <f t="shared" ref="AQ1697:AQ1815" si="935">$AN1697*AZ1697</f>
        <v>0</v>
      </c>
      <c r="AR1697" s="78">
        <f t="shared" ref="AR1697:AR1815" si="936">$AN1697*BA1697</f>
        <v>0</v>
      </c>
      <c r="AS1697" s="78">
        <f t="shared" ref="AS1697:AS1815" si="937">$AN1697*BB1697</f>
        <v>0</v>
      </c>
      <c r="AT1697" s="78">
        <f t="shared" ref="AT1697:AT1815" si="938">$AN1697*BC1697</f>
        <v>0</v>
      </c>
      <c r="AU1697" s="74" t="s">
        <v>717</v>
      </c>
      <c r="AV1697" s="115"/>
      <c r="AW1697" s="395"/>
      <c r="AX1697" s="395">
        <v>0</v>
      </c>
      <c r="AY1697" s="395">
        <v>0</v>
      </c>
      <c r="AZ1697" s="395">
        <v>0</v>
      </c>
      <c r="BA1697" s="395">
        <v>0</v>
      </c>
      <c r="BB1697" s="395">
        <v>0</v>
      </c>
      <c r="BC1697" s="395">
        <v>0</v>
      </c>
      <c r="BD1697" s="115"/>
      <c r="BE1697" s="115"/>
      <c r="BF1697" s="115"/>
      <c r="BG1697" s="115"/>
      <c r="BH1697" s="115"/>
      <c r="BI1697" s="115"/>
      <c r="BJ1697" s="115"/>
      <c r="BK1697" s="115"/>
      <c r="BQ1697" s="74" t="str">
        <f t="shared" si="906"/>
        <v xml:space="preserve"> </v>
      </c>
      <c r="BR1697" s="120" t="str">
        <f t="shared" si="907"/>
        <v xml:space="preserve"> </v>
      </c>
      <c r="BS1697" s="120" t="str">
        <f t="shared" si="908"/>
        <v xml:space="preserve"> </v>
      </c>
      <c r="BU1697" s="74" t="str">
        <f t="shared" si="909"/>
        <v xml:space="preserve"> </v>
      </c>
      <c r="BV1697" s="120" t="str">
        <f t="shared" si="910"/>
        <v xml:space="preserve"> </v>
      </c>
      <c r="BW1697" s="120" t="str">
        <f t="shared" si="911"/>
        <v xml:space="preserve">  </v>
      </c>
      <c r="BY1697" s="74" t="str">
        <f t="shared" si="912"/>
        <v xml:space="preserve"> </v>
      </c>
      <c r="BZ1697" s="120" t="str">
        <f t="shared" si="913"/>
        <v xml:space="preserve"> </v>
      </c>
      <c r="CA1697" s="120" t="str">
        <f t="shared" si="914"/>
        <v xml:space="preserve"> </v>
      </c>
      <c r="CC1697" s="115" t="str">
        <f t="shared" si="915"/>
        <v xml:space="preserve"> </v>
      </c>
      <c r="CD1697" s="120" t="str">
        <f t="shared" si="916"/>
        <v xml:space="preserve"> </v>
      </c>
      <c r="CE1697" s="417" t="str">
        <f t="shared" si="917"/>
        <v xml:space="preserve"> </v>
      </c>
      <c r="CF1697" s="115"/>
      <c r="CG1697" s="115" t="str">
        <f t="shared" si="918"/>
        <v xml:space="preserve"> </v>
      </c>
      <c r="CH1697" s="120" t="str">
        <f t="shared" si="919"/>
        <v xml:space="preserve"> </v>
      </c>
      <c r="CI1697" s="417" t="str">
        <f t="shared" si="920"/>
        <v xml:space="preserve"> </v>
      </c>
      <c r="CJ1697" s="115"/>
      <c r="CK1697" s="115" t="str">
        <f t="shared" si="921"/>
        <v xml:space="preserve"> </v>
      </c>
      <c r="CL1697" s="120" t="str">
        <f t="shared" si="922"/>
        <v xml:space="preserve"> </v>
      </c>
      <c r="CM1697" s="417" t="str">
        <f t="shared" si="924"/>
        <v xml:space="preserve"> </v>
      </c>
      <c r="IS1697" s="108">
        <v>219</v>
      </c>
    </row>
    <row r="1698" spans="2:253" s="74" customFormat="1" ht="17.100000000000001" hidden="1" customHeight="1" x14ac:dyDescent="0.25">
      <c r="B1698" s="524">
        <v>0</v>
      </c>
      <c r="C1698" s="538" t="s">
        <v>1157</v>
      </c>
      <c r="D1698" s="506" t="str">
        <f t="shared" si="925"/>
        <v>14011.45-SS</v>
      </c>
      <c r="E1698" s="524" t="s">
        <v>868</v>
      </c>
      <c r="F1698" s="508" t="str">
        <f t="shared" si="926"/>
        <v xml:space="preserve"> </v>
      </c>
      <c r="G1698" s="537" t="s">
        <v>879</v>
      </c>
      <c r="H1698" s="524" t="s">
        <v>923</v>
      </c>
      <c r="I1698" s="1035" t="s">
        <v>888</v>
      </c>
      <c r="J1698" s="1036"/>
      <c r="K1698" s="531" t="s">
        <v>882</v>
      </c>
      <c r="L1698" s="535"/>
      <c r="M1698" s="532" t="s">
        <v>1700</v>
      </c>
      <c r="N1698" s="514">
        <f t="shared" si="927"/>
        <v>315.3</v>
      </c>
      <c r="O1698" s="514">
        <f t="shared" si="933"/>
        <v>0</v>
      </c>
      <c r="P1698" s="680">
        <f>'KB Duct Parts'!$AE$3</f>
        <v>0</v>
      </c>
      <c r="Q1698" s="681">
        <f t="shared" si="928"/>
        <v>0</v>
      </c>
      <c r="R1698" s="682">
        <f t="shared" si="929"/>
        <v>0</v>
      </c>
      <c r="S1698" s="716">
        <f t="shared" si="930"/>
        <v>0.35</v>
      </c>
      <c r="T1698" s="679">
        <f t="shared" si="931"/>
        <v>0</v>
      </c>
      <c r="U1698" s="679">
        <f t="shared" si="932"/>
        <v>0</v>
      </c>
      <c r="Y1698" s="120"/>
      <c r="AD1698" s="80"/>
      <c r="AE1698" s="75"/>
      <c r="AF1698" s="370"/>
      <c r="AG1698" s="375"/>
      <c r="AH1698" s="379"/>
      <c r="AI1698" s="383"/>
      <c r="AJ1698" s="388"/>
      <c r="AK1698" s="392"/>
      <c r="AL1698" s="388"/>
      <c r="AM1698" s="363">
        <f t="shared" si="923"/>
        <v>1</v>
      </c>
      <c r="AN1698" s="578">
        <v>315.3</v>
      </c>
      <c r="AO1698" s="78">
        <f t="shared" ref="AO1698:AO1816" si="939">$AN1698*AX1698</f>
        <v>0</v>
      </c>
      <c r="AP1698" s="78">
        <f t="shared" si="934"/>
        <v>0</v>
      </c>
      <c r="AQ1698" s="78">
        <f t="shared" si="935"/>
        <v>0</v>
      </c>
      <c r="AR1698" s="78">
        <f t="shared" si="936"/>
        <v>0</v>
      </c>
      <c r="AS1698" s="78">
        <f t="shared" si="937"/>
        <v>0</v>
      </c>
      <c r="AT1698" s="78">
        <f t="shared" si="938"/>
        <v>0</v>
      </c>
      <c r="AU1698" s="74" t="s">
        <v>717</v>
      </c>
      <c r="AV1698" s="115"/>
      <c r="AW1698" s="395"/>
      <c r="AX1698" s="395">
        <v>0</v>
      </c>
      <c r="AY1698" s="395">
        <v>0</v>
      </c>
      <c r="AZ1698" s="395">
        <v>0</v>
      </c>
      <c r="BA1698" s="395">
        <v>0</v>
      </c>
      <c r="BB1698" s="395">
        <v>0</v>
      </c>
      <c r="BC1698" s="395">
        <v>0</v>
      </c>
      <c r="BD1698" s="115"/>
      <c r="BE1698" s="115"/>
      <c r="BF1698" s="115"/>
      <c r="BG1698" s="115"/>
      <c r="BH1698" s="115"/>
      <c r="BI1698" s="115"/>
      <c r="BJ1698" s="115"/>
      <c r="BK1698" s="115"/>
      <c r="BQ1698" s="74" t="str">
        <f t="shared" ref="BQ1698:BQ1816" si="940">IF(AO1698&gt;0,D1698&amp;"-("&amp; AG1698&amp;")"," ")</f>
        <v xml:space="preserve"> </v>
      </c>
      <c r="BR1698" s="120" t="str">
        <f t="shared" ref="BR1698:BR1816" si="941">IF(AO1698&gt;0,$G1698," ")</f>
        <v xml:space="preserve"> </v>
      </c>
      <c r="BS1698" s="120" t="str">
        <f t="shared" ref="BS1698:BS1816" si="942">IF(AO1698&gt;0,AO1698," ")</f>
        <v xml:space="preserve"> </v>
      </c>
      <c r="BU1698" s="74" t="str">
        <f t="shared" ref="BU1698:BU1816" si="943">IF(AP1698&gt;0,D1698&amp;"-("&amp;AH1698&amp;")"," ")</f>
        <v xml:space="preserve"> </v>
      </c>
      <c r="BV1698" s="120" t="str">
        <f t="shared" ref="BV1698:BV1816" si="944">IF(AP1698&gt;0,$G1698," ")</f>
        <v xml:space="preserve"> </v>
      </c>
      <c r="BW1698" s="120" t="str">
        <f t="shared" ref="BW1698:BW1816" si="945">IF(AP1698&gt;0,AP1698,"  ")</f>
        <v xml:space="preserve">  </v>
      </c>
      <c r="BY1698" s="74" t="str">
        <f t="shared" ref="BY1698:BY1816" si="946">IF(AQ1698&gt;0,D1698&amp;"-("&amp;AI1698&amp;")"," ")</f>
        <v xml:space="preserve"> </v>
      </c>
      <c r="BZ1698" s="120" t="str">
        <f t="shared" ref="BZ1698:BZ1816" si="947">IF(AQ1698&gt;0,$G1698," ")</f>
        <v xml:space="preserve"> </v>
      </c>
      <c r="CA1698" s="120" t="str">
        <f t="shared" ref="CA1698:CA1816" si="948">IF(AQ1698&gt;0,AQ1698," ")</f>
        <v xml:space="preserve"> </v>
      </c>
      <c r="CC1698" s="115" t="str">
        <f t="shared" ref="CC1698:CC1816" si="949">IF(AR1698&gt;0,D1698&amp;"-("&amp;AJ1698&amp;")"," ")</f>
        <v xml:space="preserve"> </v>
      </c>
      <c r="CD1698" s="120" t="str">
        <f t="shared" ref="CD1698:CD1816" si="950">IF(AR1698&gt;0,$G1698," ")</f>
        <v xml:space="preserve"> </v>
      </c>
      <c r="CE1698" s="417" t="str">
        <f t="shared" ref="CE1698:CE1816" si="951">IF(AR1698&gt;0,AR1698," ")</f>
        <v xml:space="preserve"> </v>
      </c>
      <c r="CF1698" s="115"/>
      <c r="CG1698" s="115" t="str">
        <f t="shared" ref="CG1698:CG1816" si="952">IF(AS1698&gt;0,D1698&amp;"-("&amp;AK1698&amp;")"," ")</f>
        <v xml:space="preserve"> </v>
      </c>
      <c r="CH1698" s="120" t="str">
        <f t="shared" ref="CH1698:CH1816" si="953">IF(AS1698&gt;0,$G1698," ")</f>
        <v xml:space="preserve"> </v>
      </c>
      <c r="CI1698" s="417" t="str">
        <f t="shared" ref="CI1698:CI1816" si="954">IF(AS1698&gt;0,AS1698," ")</f>
        <v xml:space="preserve"> </v>
      </c>
      <c r="CJ1698" s="115"/>
      <c r="CK1698" s="115" t="str">
        <f t="shared" ref="CK1698:CK1816" si="955">IF(AT1698&gt;0,D1698&amp;"-"&amp;AL1698," ")</f>
        <v xml:space="preserve"> </v>
      </c>
      <c r="CL1698" s="120" t="str">
        <f t="shared" ref="CL1698:CL1816" si="956">IF(AT1698&gt;0,$G1698," ")</f>
        <v xml:space="preserve"> </v>
      </c>
      <c r="CM1698" s="417" t="str">
        <f t="shared" si="924"/>
        <v xml:space="preserve"> </v>
      </c>
      <c r="IS1698" s="108">
        <v>231</v>
      </c>
    </row>
    <row r="1699" spans="2:253" s="74" customFormat="1" ht="17.100000000000001" hidden="1" customHeight="1" x14ac:dyDescent="0.25">
      <c r="B1699" s="524">
        <v>0</v>
      </c>
      <c r="C1699" s="538" t="s">
        <v>1158</v>
      </c>
      <c r="D1699" s="506" t="str">
        <f t="shared" si="925"/>
        <v>14012.45-SS</v>
      </c>
      <c r="E1699" s="524" t="s">
        <v>869</v>
      </c>
      <c r="F1699" s="508" t="str">
        <f t="shared" si="926"/>
        <v xml:space="preserve"> </v>
      </c>
      <c r="G1699" s="537" t="s">
        <v>879</v>
      </c>
      <c r="H1699" s="524" t="s">
        <v>923</v>
      </c>
      <c r="I1699" s="1035" t="s">
        <v>888</v>
      </c>
      <c r="J1699" s="1036"/>
      <c r="K1699" s="531" t="s">
        <v>882</v>
      </c>
      <c r="L1699" s="535"/>
      <c r="M1699" s="532" t="s">
        <v>1700</v>
      </c>
      <c r="N1699" s="514">
        <f t="shared" si="927"/>
        <v>341.3</v>
      </c>
      <c r="O1699" s="514">
        <f t="shared" si="933"/>
        <v>0</v>
      </c>
      <c r="P1699" s="680">
        <f>'KB Duct Parts'!$AE$3</f>
        <v>0</v>
      </c>
      <c r="Q1699" s="681">
        <f t="shared" si="928"/>
        <v>0</v>
      </c>
      <c r="R1699" s="682">
        <f t="shared" si="929"/>
        <v>0</v>
      </c>
      <c r="S1699" s="716">
        <f t="shared" si="930"/>
        <v>0.35</v>
      </c>
      <c r="T1699" s="679">
        <f t="shared" si="931"/>
        <v>0</v>
      </c>
      <c r="U1699" s="679">
        <f t="shared" si="932"/>
        <v>0</v>
      </c>
      <c r="Y1699" s="120"/>
      <c r="AD1699" s="80"/>
      <c r="AE1699" s="76"/>
      <c r="AF1699" s="370"/>
      <c r="AG1699" s="375"/>
      <c r="AH1699" s="379"/>
      <c r="AI1699" s="383"/>
      <c r="AJ1699" s="388"/>
      <c r="AK1699" s="392"/>
      <c r="AL1699" s="388"/>
      <c r="AM1699" s="363">
        <f t="shared" ref="AM1699:AM1817" si="957">IF(L1699=AF1699,1,IF(L1699=AG1699,2,IF(L1699=AH1699,3,IF(L1699=AI1699,4,IF(L1699=AJ1699,5,IF(L1699=AK1699,6,IF(L1699=AL1699,7,0)))))))</f>
        <v>1</v>
      </c>
      <c r="AN1699" s="578">
        <v>341.3</v>
      </c>
      <c r="AO1699" s="78">
        <f t="shared" si="939"/>
        <v>0</v>
      </c>
      <c r="AP1699" s="78">
        <f t="shared" si="934"/>
        <v>0</v>
      </c>
      <c r="AQ1699" s="78">
        <f t="shared" si="935"/>
        <v>0</v>
      </c>
      <c r="AR1699" s="78">
        <f t="shared" si="936"/>
        <v>0</v>
      </c>
      <c r="AS1699" s="78">
        <f t="shared" si="937"/>
        <v>0</v>
      </c>
      <c r="AT1699" s="78">
        <f t="shared" si="938"/>
        <v>0</v>
      </c>
      <c r="AU1699" s="74" t="s">
        <v>717</v>
      </c>
      <c r="AV1699" s="115"/>
      <c r="AW1699" s="395"/>
      <c r="AX1699" s="395">
        <v>0</v>
      </c>
      <c r="AY1699" s="395">
        <v>0</v>
      </c>
      <c r="AZ1699" s="395">
        <v>0</v>
      </c>
      <c r="BA1699" s="395">
        <v>0</v>
      </c>
      <c r="BB1699" s="395">
        <v>0</v>
      </c>
      <c r="BC1699" s="395">
        <v>0</v>
      </c>
      <c r="BD1699" s="115"/>
      <c r="BE1699" s="115"/>
      <c r="BF1699" s="115"/>
      <c r="BG1699" s="115"/>
      <c r="BH1699" s="115"/>
      <c r="BI1699" s="115"/>
      <c r="BJ1699" s="115"/>
      <c r="BK1699" s="115"/>
      <c r="BQ1699" s="74" t="str">
        <f t="shared" si="940"/>
        <v xml:space="preserve"> </v>
      </c>
      <c r="BR1699" s="120" t="str">
        <f t="shared" si="941"/>
        <v xml:space="preserve"> </v>
      </c>
      <c r="BS1699" s="120" t="str">
        <f t="shared" si="942"/>
        <v xml:space="preserve"> </v>
      </c>
      <c r="BU1699" s="74" t="str">
        <f t="shared" si="943"/>
        <v xml:space="preserve"> </v>
      </c>
      <c r="BV1699" s="120" t="str">
        <f t="shared" si="944"/>
        <v xml:space="preserve"> </v>
      </c>
      <c r="BW1699" s="120" t="str">
        <f t="shared" si="945"/>
        <v xml:space="preserve">  </v>
      </c>
      <c r="BY1699" s="74" t="str">
        <f t="shared" si="946"/>
        <v xml:space="preserve"> </v>
      </c>
      <c r="BZ1699" s="120" t="str">
        <f t="shared" si="947"/>
        <v xml:space="preserve"> </v>
      </c>
      <c r="CA1699" s="120" t="str">
        <f t="shared" si="948"/>
        <v xml:space="preserve"> </v>
      </c>
      <c r="CC1699" s="115" t="str">
        <f t="shared" si="949"/>
        <v xml:space="preserve"> </v>
      </c>
      <c r="CD1699" s="120" t="str">
        <f t="shared" si="950"/>
        <v xml:space="preserve"> </v>
      </c>
      <c r="CE1699" s="417" t="str">
        <f t="shared" si="951"/>
        <v xml:space="preserve"> </v>
      </c>
      <c r="CF1699" s="115"/>
      <c r="CG1699" s="115" t="str">
        <f t="shared" si="952"/>
        <v xml:space="preserve"> </v>
      </c>
      <c r="CH1699" s="120" t="str">
        <f t="shared" si="953"/>
        <v xml:space="preserve"> </v>
      </c>
      <c r="CI1699" s="417" t="str">
        <f t="shared" si="954"/>
        <v xml:space="preserve"> </v>
      </c>
      <c r="CJ1699" s="115"/>
      <c r="CK1699" s="115" t="str">
        <f t="shared" si="955"/>
        <v xml:space="preserve"> </v>
      </c>
      <c r="CL1699" s="120" t="str">
        <f t="shared" si="956"/>
        <v xml:space="preserve"> </v>
      </c>
      <c r="CM1699" s="417" t="str">
        <f t="shared" si="924"/>
        <v xml:space="preserve"> </v>
      </c>
      <c r="IS1699" s="108">
        <v>250</v>
      </c>
    </row>
    <row r="1700" spans="2:253" s="74" customFormat="1" ht="17.100000000000001" hidden="1" customHeight="1" x14ac:dyDescent="0.25">
      <c r="B1700" s="524">
        <v>0</v>
      </c>
      <c r="C1700" s="538" t="s">
        <v>1159</v>
      </c>
      <c r="D1700" s="506" t="str">
        <f t="shared" si="925"/>
        <v>14013.45-SS</v>
      </c>
      <c r="E1700" s="524" t="s">
        <v>870</v>
      </c>
      <c r="F1700" s="508" t="str">
        <f t="shared" si="926"/>
        <v xml:space="preserve"> </v>
      </c>
      <c r="G1700" s="537" t="s">
        <v>879</v>
      </c>
      <c r="H1700" s="524" t="s">
        <v>923</v>
      </c>
      <c r="I1700" s="1035" t="s">
        <v>888</v>
      </c>
      <c r="J1700" s="1036"/>
      <c r="K1700" s="531" t="s">
        <v>882</v>
      </c>
      <c r="L1700" s="535"/>
      <c r="M1700" s="532" t="s">
        <v>1700</v>
      </c>
      <c r="N1700" s="514">
        <f t="shared" si="927"/>
        <v>370</v>
      </c>
      <c r="O1700" s="514">
        <f t="shared" si="933"/>
        <v>0</v>
      </c>
      <c r="P1700" s="680">
        <f>'KB Duct Parts'!$AE$3</f>
        <v>0</v>
      </c>
      <c r="Q1700" s="681">
        <f t="shared" si="928"/>
        <v>0</v>
      </c>
      <c r="R1700" s="682">
        <f t="shared" si="929"/>
        <v>0</v>
      </c>
      <c r="S1700" s="716">
        <f t="shared" si="930"/>
        <v>0.35</v>
      </c>
      <c r="T1700" s="679">
        <f t="shared" si="931"/>
        <v>0</v>
      </c>
      <c r="U1700" s="679">
        <f t="shared" si="932"/>
        <v>0</v>
      </c>
      <c r="Y1700" s="120"/>
      <c r="AD1700" s="80"/>
      <c r="AE1700" s="75"/>
      <c r="AF1700" s="370"/>
      <c r="AG1700" s="375"/>
      <c r="AH1700" s="379"/>
      <c r="AI1700" s="383"/>
      <c r="AJ1700" s="388"/>
      <c r="AK1700" s="392"/>
      <c r="AL1700" s="388"/>
      <c r="AM1700" s="363">
        <f t="shared" si="957"/>
        <v>1</v>
      </c>
      <c r="AN1700" s="578">
        <v>370</v>
      </c>
      <c r="AO1700" s="78">
        <f t="shared" si="939"/>
        <v>0</v>
      </c>
      <c r="AP1700" s="78">
        <f t="shared" si="934"/>
        <v>0</v>
      </c>
      <c r="AQ1700" s="78">
        <f t="shared" si="935"/>
        <v>0</v>
      </c>
      <c r="AR1700" s="78">
        <f t="shared" si="936"/>
        <v>0</v>
      </c>
      <c r="AS1700" s="78">
        <f t="shared" si="937"/>
        <v>0</v>
      </c>
      <c r="AT1700" s="78">
        <f t="shared" si="938"/>
        <v>0</v>
      </c>
      <c r="AU1700" s="74" t="s">
        <v>717</v>
      </c>
      <c r="AV1700" s="115"/>
      <c r="AW1700" s="395"/>
      <c r="AX1700" s="395">
        <v>0</v>
      </c>
      <c r="AY1700" s="395">
        <v>0</v>
      </c>
      <c r="AZ1700" s="395">
        <v>0</v>
      </c>
      <c r="BA1700" s="395">
        <v>0</v>
      </c>
      <c r="BB1700" s="395">
        <v>0</v>
      </c>
      <c r="BC1700" s="395">
        <v>0</v>
      </c>
      <c r="BD1700" s="115"/>
      <c r="BE1700" s="115"/>
      <c r="BF1700" s="115"/>
      <c r="BG1700" s="115"/>
      <c r="BH1700" s="115"/>
      <c r="BI1700" s="115"/>
      <c r="BJ1700" s="115"/>
      <c r="BK1700" s="115"/>
      <c r="BQ1700" s="74" t="str">
        <f t="shared" si="940"/>
        <v xml:space="preserve"> </v>
      </c>
      <c r="BR1700" s="120" t="str">
        <f t="shared" si="941"/>
        <v xml:space="preserve"> </v>
      </c>
      <c r="BS1700" s="120" t="str">
        <f t="shared" si="942"/>
        <v xml:space="preserve"> </v>
      </c>
      <c r="BU1700" s="74" t="str">
        <f t="shared" si="943"/>
        <v xml:space="preserve"> </v>
      </c>
      <c r="BV1700" s="120" t="str">
        <f t="shared" si="944"/>
        <v xml:space="preserve"> </v>
      </c>
      <c r="BW1700" s="120" t="str">
        <f t="shared" si="945"/>
        <v xml:space="preserve">  </v>
      </c>
      <c r="BY1700" s="74" t="str">
        <f t="shared" si="946"/>
        <v xml:space="preserve"> </v>
      </c>
      <c r="BZ1700" s="120" t="str">
        <f t="shared" si="947"/>
        <v xml:space="preserve"> </v>
      </c>
      <c r="CA1700" s="120" t="str">
        <f t="shared" si="948"/>
        <v xml:space="preserve"> </v>
      </c>
      <c r="CC1700" s="115" t="str">
        <f t="shared" si="949"/>
        <v xml:space="preserve"> </v>
      </c>
      <c r="CD1700" s="120" t="str">
        <f t="shared" si="950"/>
        <v xml:space="preserve"> </v>
      </c>
      <c r="CE1700" s="417" t="str">
        <f t="shared" si="951"/>
        <v xml:space="preserve"> </v>
      </c>
      <c r="CF1700" s="115"/>
      <c r="CG1700" s="115" t="str">
        <f t="shared" si="952"/>
        <v xml:space="preserve"> </v>
      </c>
      <c r="CH1700" s="120" t="str">
        <f t="shared" si="953"/>
        <v xml:space="preserve"> </v>
      </c>
      <c r="CI1700" s="417" t="str">
        <f t="shared" si="954"/>
        <v xml:space="preserve"> </v>
      </c>
      <c r="CJ1700" s="115"/>
      <c r="CK1700" s="115" t="str">
        <f t="shared" si="955"/>
        <v xml:space="preserve"> </v>
      </c>
      <c r="CL1700" s="120" t="str">
        <f t="shared" si="956"/>
        <v xml:space="preserve"> </v>
      </c>
      <c r="CM1700" s="417" t="str">
        <f t="shared" si="924"/>
        <v xml:space="preserve"> </v>
      </c>
      <c r="IS1700" s="108">
        <v>271</v>
      </c>
    </row>
    <row r="1701" spans="2:253" s="74" customFormat="1" ht="17.100000000000001" hidden="1" customHeight="1" x14ac:dyDescent="0.25">
      <c r="B1701" s="524">
        <v>0</v>
      </c>
      <c r="C1701" s="538" t="s">
        <v>1160</v>
      </c>
      <c r="D1701" s="506" t="str">
        <f t="shared" si="925"/>
        <v>14014.45-SS</v>
      </c>
      <c r="E1701" s="524" t="s">
        <v>871</v>
      </c>
      <c r="F1701" s="508" t="str">
        <f t="shared" si="926"/>
        <v xml:space="preserve"> </v>
      </c>
      <c r="G1701" s="537" t="s">
        <v>879</v>
      </c>
      <c r="H1701" s="524" t="s">
        <v>923</v>
      </c>
      <c r="I1701" s="1035" t="s">
        <v>888</v>
      </c>
      <c r="J1701" s="1036"/>
      <c r="K1701" s="531" t="s">
        <v>882</v>
      </c>
      <c r="L1701" s="535"/>
      <c r="M1701" s="532" t="s">
        <v>1700</v>
      </c>
      <c r="N1701" s="514">
        <f t="shared" si="927"/>
        <v>397.3</v>
      </c>
      <c r="O1701" s="514">
        <f t="shared" si="933"/>
        <v>0</v>
      </c>
      <c r="P1701" s="680">
        <f>'KB Duct Parts'!$AE$3</f>
        <v>0</v>
      </c>
      <c r="Q1701" s="681">
        <f t="shared" si="928"/>
        <v>0</v>
      </c>
      <c r="R1701" s="682">
        <f t="shared" si="929"/>
        <v>0</v>
      </c>
      <c r="S1701" s="716">
        <f t="shared" si="930"/>
        <v>0.35</v>
      </c>
      <c r="T1701" s="679">
        <f t="shared" si="931"/>
        <v>0</v>
      </c>
      <c r="U1701" s="679">
        <f t="shared" si="932"/>
        <v>0</v>
      </c>
      <c r="Y1701" s="120"/>
      <c r="AD1701" s="80"/>
      <c r="AE1701" s="76"/>
      <c r="AF1701" s="370"/>
      <c r="AG1701" s="375"/>
      <c r="AH1701" s="379"/>
      <c r="AI1701" s="383"/>
      <c r="AJ1701" s="388"/>
      <c r="AK1701" s="392"/>
      <c r="AL1701" s="388"/>
      <c r="AM1701" s="363">
        <f t="shared" si="957"/>
        <v>1</v>
      </c>
      <c r="AN1701" s="578">
        <v>397.3</v>
      </c>
      <c r="AO1701" s="78">
        <f t="shared" si="939"/>
        <v>0</v>
      </c>
      <c r="AP1701" s="78">
        <f t="shared" si="934"/>
        <v>0</v>
      </c>
      <c r="AQ1701" s="78">
        <f t="shared" si="935"/>
        <v>0</v>
      </c>
      <c r="AR1701" s="78">
        <f t="shared" si="936"/>
        <v>0</v>
      </c>
      <c r="AS1701" s="78">
        <f t="shared" si="937"/>
        <v>0</v>
      </c>
      <c r="AT1701" s="78">
        <f t="shared" si="938"/>
        <v>0</v>
      </c>
      <c r="AU1701" s="74" t="s">
        <v>717</v>
      </c>
      <c r="AV1701" s="115"/>
      <c r="AW1701" s="395"/>
      <c r="AX1701" s="395">
        <v>0</v>
      </c>
      <c r="AY1701" s="395">
        <v>0</v>
      </c>
      <c r="AZ1701" s="395">
        <v>0</v>
      </c>
      <c r="BA1701" s="395">
        <v>0</v>
      </c>
      <c r="BB1701" s="395">
        <v>0</v>
      </c>
      <c r="BC1701" s="395">
        <v>0</v>
      </c>
      <c r="BD1701" s="115"/>
      <c r="BE1701" s="115"/>
      <c r="BF1701" s="115"/>
      <c r="BG1701" s="115"/>
      <c r="BH1701" s="115"/>
      <c r="BI1701" s="115"/>
      <c r="BJ1701" s="115"/>
      <c r="BK1701" s="115"/>
      <c r="BQ1701" s="74" t="str">
        <f t="shared" si="940"/>
        <v xml:space="preserve"> </v>
      </c>
      <c r="BR1701" s="120" t="str">
        <f t="shared" si="941"/>
        <v xml:space="preserve"> </v>
      </c>
      <c r="BS1701" s="120" t="str">
        <f t="shared" si="942"/>
        <v xml:space="preserve"> </v>
      </c>
      <c r="BU1701" s="74" t="str">
        <f t="shared" si="943"/>
        <v xml:space="preserve"> </v>
      </c>
      <c r="BV1701" s="120" t="str">
        <f t="shared" si="944"/>
        <v xml:space="preserve"> </v>
      </c>
      <c r="BW1701" s="120" t="str">
        <f t="shared" si="945"/>
        <v xml:space="preserve">  </v>
      </c>
      <c r="BY1701" s="74" t="str">
        <f t="shared" si="946"/>
        <v xml:space="preserve"> </v>
      </c>
      <c r="BZ1701" s="120" t="str">
        <f t="shared" si="947"/>
        <v xml:space="preserve"> </v>
      </c>
      <c r="CA1701" s="120" t="str">
        <f t="shared" si="948"/>
        <v xml:space="preserve"> </v>
      </c>
      <c r="CC1701" s="115" t="str">
        <f t="shared" si="949"/>
        <v xml:space="preserve"> </v>
      </c>
      <c r="CD1701" s="120" t="str">
        <f t="shared" si="950"/>
        <v xml:space="preserve"> </v>
      </c>
      <c r="CE1701" s="417" t="str">
        <f t="shared" si="951"/>
        <v xml:space="preserve"> </v>
      </c>
      <c r="CF1701" s="115"/>
      <c r="CG1701" s="115" t="str">
        <f t="shared" si="952"/>
        <v xml:space="preserve"> </v>
      </c>
      <c r="CH1701" s="120" t="str">
        <f t="shared" si="953"/>
        <v xml:space="preserve"> </v>
      </c>
      <c r="CI1701" s="417" t="str">
        <f t="shared" si="954"/>
        <v xml:space="preserve"> </v>
      </c>
      <c r="CJ1701" s="115"/>
      <c r="CK1701" s="115" t="str">
        <f t="shared" si="955"/>
        <v xml:space="preserve"> </v>
      </c>
      <c r="CL1701" s="120" t="str">
        <f t="shared" si="956"/>
        <v xml:space="preserve"> </v>
      </c>
      <c r="CM1701" s="417" t="str">
        <f t="shared" si="924"/>
        <v xml:space="preserve"> </v>
      </c>
      <c r="IS1701" s="108">
        <v>291</v>
      </c>
    </row>
    <row r="1702" spans="2:253" s="74" customFormat="1" ht="17.100000000000001" hidden="1" customHeight="1" x14ac:dyDescent="0.25">
      <c r="B1702" s="524">
        <v>0</v>
      </c>
      <c r="C1702" s="538" t="s">
        <v>1161</v>
      </c>
      <c r="D1702" s="506" t="str">
        <f t="shared" si="925"/>
        <v>14015.45-SS</v>
      </c>
      <c r="E1702" s="524" t="s">
        <v>872</v>
      </c>
      <c r="F1702" s="508" t="str">
        <f t="shared" si="926"/>
        <v xml:space="preserve"> </v>
      </c>
      <c r="G1702" s="537" t="s">
        <v>879</v>
      </c>
      <c r="H1702" s="524" t="s">
        <v>923</v>
      </c>
      <c r="I1702" s="1035" t="s">
        <v>888</v>
      </c>
      <c r="J1702" s="1036"/>
      <c r="K1702" s="531" t="s">
        <v>882</v>
      </c>
      <c r="L1702" s="535"/>
      <c r="M1702" s="532" t="s">
        <v>1700</v>
      </c>
      <c r="N1702" s="514">
        <f t="shared" si="927"/>
        <v>425.8</v>
      </c>
      <c r="O1702" s="514">
        <f t="shared" si="933"/>
        <v>0</v>
      </c>
      <c r="P1702" s="680">
        <f>'KB Duct Parts'!$AE$3</f>
        <v>0</v>
      </c>
      <c r="Q1702" s="681">
        <f t="shared" si="928"/>
        <v>0</v>
      </c>
      <c r="R1702" s="682">
        <f t="shared" si="929"/>
        <v>0</v>
      </c>
      <c r="S1702" s="716">
        <f t="shared" si="930"/>
        <v>0.35</v>
      </c>
      <c r="T1702" s="679">
        <f t="shared" si="931"/>
        <v>0</v>
      </c>
      <c r="U1702" s="679">
        <f t="shared" si="932"/>
        <v>0</v>
      </c>
      <c r="Y1702" s="120"/>
      <c r="AD1702" s="80"/>
      <c r="AE1702" s="75"/>
      <c r="AF1702" s="370"/>
      <c r="AG1702" s="375"/>
      <c r="AH1702" s="379"/>
      <c r="AI1702" s="383"/>
      <c r="AJ1702" s="388"/>
      <c r="AK1702" s="392"/>
      <c r="AL1702" s="388"/>
      <c r="AM1702" s="363">
        <f t="shared" si="957"/>
        <v>1</v>
      </c>
      <c r="AN1702" s="578">
        <v>425.8</v>
      </c>
      <c r="AO1702" s="78">
        <f t="shared" si="939"/>
        <v>0</v>
      </c>
      <c r="AP1702" s="78">
        <f t="shared" si="934"/>
        <v>0</v>
      </c>
      <c r="AQ1702" s="78">
        <f t="shared" si="935"/>
        <v>0</v>
      </c>
      <c r="AR1702" s="78">
        <f t="shared" si="936"/>
        <v>0</v>
      </c>
      <c r="AS1702" s="78">
        <f t="shared" si="937"/>
        <v>0</v>
      </c>
      <c r="AT1702" s="78">
        <f t="shared" si="938"/>
        <v>0</v>
      </c>
      <c r="AU1702" s="74" t="s">
        <v>717</v>
      </c>
      <c r="AV1702" s="115"/>
      <c r="AW1702" s="395"/>
      <c r="AX1702" s="395">
        <v>0</v>
      </c>
      <c r="AY1702" s="395">
        <v>0</v>
      </c>
      <c r="AZ1702" s="395">
        <v>0</v>
      </c>
      <c r="BA1702" s="395">
        <v>0</v>
      </c>
      <c r="BB1702" s="395">
        <v>0</v>
      </c>
      <c r="BC1702" s="395">
        <v>0</v>
      </c>
      <c r="BD1702" s="115"/>
      <c r="BE1702" s="115"/>
      <c r="BF1702" s="115"/>
      <c r="BG1702" s="115"/>
      <c r="BH1702" s="115"/>
      <c r="BI1702" s="115"/>
      <c r="BJ1702" s="115"/>
      <c r="BK1702" s="115"/>
      <c r="BQ1702" s="74" t="str">
        <f t="shared" si="940"/>
        <v xml:space="preserve"> </v>
      </c>
      <c r="BR1702" s="120" t="str">
        <f t="shared" si="941"/>
        <v xml:space="preserve"> </v>
      </c>
      <c r="BS1702" s="120" t="str">
        <f t="shared" si="942"/>
        <v xml:space="preserve"> </v>
      </c>
      <c r="BU1702" s="74" t="str">
        <f t="shared" si="943"/>
        <v xml:space="preserve"> </v>
      </c>
      <c r="BV1702" s="120" t="str">
        <f t="shared" si="944"/>
        <v xml:space="preserve"> </v>
      </c>
      <c r="BW1702" s="120" t="str">
        <f t="shared" si="945"/>
        <v xml:space="preserve">  </v>
      </c>
      <c r="BY1702" s="74" t="str">
        <f t="shared" si="946"/>
        <v xml:space="preserve"> </v>
      </c>
      <c r="BZ1702" s="120" t="str">
        <f t="shared" si="947"/>
        <v xml:space="preserve"> </v>
      </c>
      <c r="CA1702" s="120" t="str">
        <f t="shared" si="948"/>
        <v xml:space="preserve"> </v>
      </c>
      <c r="CC1702" s="115" t="str">
        <f t="shared" si="949"/>
        <v xml:space="preserve"> </v>
      </c>
      <c r="CD1702" s="120" t="str">
        <f t="shared" si="950"/>
        <v xml:space="preserve"> </v>
      </c>
      <c r="CE1702" s="417" t="str">
        <f t="shared" si="951"/>
        <v xml:space="preserve"> </v>
      </c>
      <c r="CF1702" s="115"/>
      <c r="CG1702" s="115" t="str">
        <f t="shared" si="952"/>
        <v xml:space="preserve"> </v>
      </c>
      <c r="CH1702" s="120" t="str">
        <f t="shared" si="953"/>
        <v xml:space="preserve"> </v>
      </c>
      <c r="CI1702" s="417" t="str">
        <f t="shared" si="954"/>
        <v xml:space="preserve"> </v>
      </c>
      <c r="CJ1702" s="115"/>
      <c r="CK1702" s="115" t="str">
        <f t="shared" si="955"/>
        <v xml:space="preserve"> </v>
      </c>
      <c r="CL1702" s="120" t="str">
        <f t="shared" si="956"/>
        <v xml:space="preserve"> </v>
      </c>
      <c r="CM1702" s="417" t="str">
        <f t="shared" si="924"/>
        <v xml:space="preserve"> </v>
      </c>
      <c r="IS1702" s="108">
        <v>312</v>
      </c>
    </row>
    <row r="1703" spans="2:253" s="74" customFormat="1" ht="17.100000000000001" hidden="1" customHeight="1" x14ac:dyDescent="0.25">
      <c r="B1703" s="524">
        <v>0</v>
      </c>
      <c r="C1703" s="538" t="s">
        <v>1162</v>
      </c>
      <c r="D1703" s="506" t="str">
        <f t="shared" si="925"/>
        <v>14016.45-SS</v>
      </c>
      <c r="E1703" s="524" t="s">
        <v>873</v>
      </c>
      <c r="F1703" s="508" t="str">
        <f t="shared" si="926"/>
        <v xml:space="preserve"> </v>
      </c>
      <c r="G1703" s="537" t="s">
        <v>879</v>
      </c>
      <c r="H1703" s="524" t="s">
        <v>923</v>
      </c>
      <c r="I1703" s="1035" t="s">
        <v>888</v>
      </c>
      <c r="J1703" s="1036"/>
      <c r="K1703" s="531" t="s">
        <v>882</v>
      </c>
      <c r="L1703" s="535"/>
      <c r="M1703" s="532" t="s">
        <v>1700</v>
      </c>
      <c r="N1703" s="514">
        <f t="shared" si="927"/>
        <v>443.7</v>
      </c>
      <c r="O1703" s="514">
        <f t="shared" si="933"/>
        <v>0</v>
      </c>
      <c r="P1703" s="680">
        <f>'KB Duct Parts'!$AE$3</f>
        <v>0</v>
      </c>
      <c r="Q1703" s="681">
        <f t="shared" si="928"/>
        <v>0</v>
      </c>
      <c r="R1703" s="682">
        <f t="shared" si="929"/>
        <v>0</v>
      </c>
      <c r="S1703" s="716">
        <f t="shared" si="930"/>
        <v>0.35</v>
      </c>
      <c r="T1703" s="679">
        <f t="shared" si="931"/>
        <v>0</v>
      </c>
      <c r="U1703" s="679">
        <f t="shared" si="932"/>
        <v>0</v>
      </c>
      <c r="Y1703" s="120"/>
      <c r="AD1703" s="80"/>
      <c r="AE1703" s="75"/>
      <c r="AF1703" s="370"/>
      <c r="AG1703" s="375"/>
      <c r="AH1703" s="379"/>
      <c r="AI1703" s="383"/>
      <c r="AJ1703" s="388"/>
      <c r="AK1703" s="392"/>
      <c r="AL1703" s="388"/>
      <c r="AM1703" s="363">
        <f t="shared" si="957"/>
        <v>1</v>
      </c>
      <c r="AN1703" s="578">
        <v>443.7</v>
      </c>
      <c r="AO1703" s="78">
        <f t="shared" si="939"/>
        <v>0</v>
      </c>
      <c r="AP1703" s="78">
        <f t="shared" si="934"/>
        <v>0</v>
      </c>
      <c r="AQ1703" s="78">
        <f t="shared" si="935"/>
        <v>0</v>
      </c>
      <c r="AR1703" s="78">
        <f t="shared" si="936"/>
        <v>0</v>
      </c>
      <c r="AS1703" s="78">
        <f t="shared" si="937"/>
        <v>0</v>
      </c>
      <c r="AT1703" s="78">
        <f t="shared" si="938"/>
        <v>0</v>
      </c>
      <c r="AU1703" s="74" t="s">
        <v>717</v>
      </c>
      <c r="AV1703" s="115"/>
      <c r="AW1703" s="395"/>
      <c r="AX1703" s="395">
        <v>0</v>
      </c>
      <c r="AY1703" s="395">
        <v>0</v>
      </c>
      <c r="AZ1703" s="395">
        <v>0</v>
      </c>
      <c r="BA1703" s="395">
        <v>0</v>
      </c>
      <c r="BB1703" s="395">
        <v>0</v>
      </c>
      <c r="BC1703" s="395">
        <v>0</v>
      </c>
      <c r="BD1703" s="115"/>
      <c r="BE1703" s="115"/>
      <c r="BF1703" s="115"/>
      <c r="BG1703" s="115"/>
      <c r="BH1703" s="115"/>
      <c r="BI1703" s="115"/>
      <c r="BJ1703" s="115"/>
      <c r="BK1703" s="115"/>
      <c r="BQ1703" s="74" t="str">
        <f t="shared" si="940"/>
        <v xml:space="preserve"> </v>
      </c>
      <c r="BR1703" s="120" t="str">
        <f t="shared" si="941"/>
        <v xml:space="preserve"> </v>
      </c>
      <c r="BS1703" s="120" t="str">
        <f t="shared" si="942"/>
        <v xml:space="preserve"> </v>
      </c>
      <c r="BU1703" s="74" t="str">
        <f t="shared" si="943"/>
        <v xml:space="preserve"> </v>
      </c>
      <c r="BV1703" s="120" t="str">
        <f t="shared" si="944"/>
        <v xml:space="preserve"> </v>
      </c>
      <c r="BW1703" s="120" t="str">
        <f t="shared" si="945"/>
        <v xml:space="preserve">  </v>
      </c>
      <c r="BY1703" s="74" t="str">
        <f t="shared" si="946"/>
        <v xml:space="preserve"> </v>
      </c>
      <c r="BZ1703" s="120" t="str">
        <f t="shared" si="947"/>
        <v xml:space="preserve"> </v>
      </c>
      <c r="CA1703" s="120" t="str">
        <f t="shared" si="948"/>
        <v xml:space="preserve"> </v>
      </c>
      <c r="CC1703" s="115" t="str">
        <f t="shared" si="949"/>
        <v xml:space="preserve"> </v>
      </c>
      <c r="CD1703" s="120" t="str">
        <f t="shared" si="950"/>
        <v xml:space="preserve"> </v>
      </c>
      <c r="CE1703" s="417" t="str">
        <f t="shared" si="951"/>
        <v xml:space="preserve"> </v>
      </c>
      <c r="CF1703" s="115"/>
      <c r="CG1703" s="115" t="str">
        <f t="shared" si="952"/>
        <v xml:space="preserve"> </v>
      </c>
      <c r="CH1703" s="120" t="str">
        <f t="shared" si="953"/>
        <v xml:space="preserve"> </v>
      </c>
      <c r="CI1703" s="417" t="str">
        <f t="shared" si="954"/>
        <v xml:space="preserve"> </v>
      </c>
      <c r="CJ1703" s="115"/>
      <c r="CK1703" s="115" t="str">
        <f t="shared" si="955"/>
        <v xml:space="preserve"> </v>
      </c>
      <c r="CL1703" s="120" t="str">
        <f t="shared" si="956"/>
        <v xml:space="preserve"> </v>
      </c>
      <c r="CM1703" s="417" t="str">
        <f t="shared" si="924"/>
        <v xml:space="preserve"> </v>
      </c>
      <c r="IS1703" s="108">
        <v>325</v>
      </c>
    </row>
    <row r="1704" spans="2:253" s="74" customFormat="1" ht="17.100000000000001" hidden="1" customHeight="1" x14ac:dyDescent="0.25">
      <c r="B1704" s="524">
        <v>0</v>
      </c>
      <c r="C1704" s="538" t="s">
        <v>1163</v>
      </c>
      <c r="D1704" s="506" t="str">
        <f t="shared" si="925"/>
        <v>14017.45-SS</v>
      </c>
      <c r="E1704" s="524" t="s">
        <v>874</v>
      </c>
      <c r="F1704" s="508" t="str">
        <f t="shared" si="926"/>
        <v xml:space="preserve"> </v>
      </c>
      <c r="G1704" s="537" t="s">
        <v>879</v>
      </c>
      <c r="H1704" s="524" t="s">
        <v>923</v>
      </c>
      <c r="I1704" s="1035" t="s">
        <v>888</v>
      </c>
      <c r="J1704" s="1036"/>
      <c r="K1704" s="531" t="s">
        <v>882</v>
      </c>
      <c r="L1704" s="535"/>
      <c r="M1704" s="532" t="s">
        <v>1700</v>
      </c>
      <c r="N1704" s="514">
        <f t="shared" si="927"/>
        <v>497</v>
      </c>
      <c r="O1704" s="514">
        <f t="shared" si="933"/>
        <v>0</v>
      </c>
      <c r="P1704" s="680">
        <f>'KB Duct Parts'!$AE$3</f>
        <v>0</v>
      </c>
      <c r="Q1704" s="681">
        <f t="shared" si="928"/>
        <v>0</v>
      </c>
      <c r="R1704" s="682">
        <f t="shared" si="929"/>
        <v>0</v>
      </c>
      <c r="S1704" s="716">
        <f t="shared" si="930"/>
        <v>0.35</v>
      </c>
      <c r="T1704" s="679">
        <f t="shared" si="931"/>
        <v>0</v>
      </c>
      <c r="U1704" s="679">
        <f t="shared" si="932"/>
        <v>0</v>
      </c>
      <c r="Y1704" s="120"/>
      <c r="AD1704" s="80"/>
      <c r="AE1704" s="75"/>
      <c r="AF1704" s="370"/>
      <c r="AG1704" s="375"/>
      <c r="AH1704" s="379"/>
      <c r="AI1704" s="383"/>
      <c r="AJ1704" s="388"/>
      <c r="AK1704" s="392"/>
      <c r="AL1704" s="388"/>
      <c r="AM1704" s="363">
        <f t="shared" si="957"/>
        <v>1</v>
      </c>
      <c r="AN1704" s="578">
        <v>497</v>
      </c>
      <c r="AO1704" s="78">
        <f t="shared" si="939"/>
        <v>0</v>
      </c>
      <c r="AP1704" s="78">
        <f t="shared" si="934"/>
        <v>0</v>
      </c>
      <c r="AQ1704" s="78">
        <f t="shared" si="935"/>
        <v>0</v>
      </c>
      <c r="AR1704" s="78">
        <f t="shared" si="936"/>
        <v>0</v>
      </c>
      <c r="AS1704" s="78">
        <f t="shared" si="937"/>
        <v>0</v>
      </c>
      <c r="AT1704" s="78">
        <f t="shared" si="938"/>
        <v>0</v>
      </c>
      <c r="AU1704" s="74" t="s">
        <v>717</v>
      </c>
      <c r="AV1704" s="115"/>
      <c r="AW1704" s="395"/>
      <c r="AX1704" s="395">
        <v>0</v>
      </c>
      <c r="AY1704" s="395">
        <v>0</v>
      </c>
      <c r="AZ1704" s="395">
        <v>0</v>
      </c>
      <c r="BA1704" s="395">
        <v>0</v>
      </c>
      <c r="BB1704" s="395">
        <v>0</v>
      </c>
      <c r="BC1704" s="395">
        <v>0</v>
      </c>
      <c r="BD1704" s="115"/>
      <c r="BE1704" s="115"/>
      <c r="BF1704" s="115"/>
      <c r="BG1704" s="115"/>
      <c r="BH1704" s="115"/>
      <c r="BI1704" s="115"/>
      <c r="BJ1704" s="115"/>
      <c r="BK1704" s="115"/>
      <c r="BQ1704" s="74" t="str">
        <f t="shared" si="940"/>
        <v xml:space="preserve"> </v>
      </c>
      <c r="BR1704" s="120" t="str">
        <f t="shared" si="941"/>
        <v xml:space="preserve"> </v>
      </c>
      <c r="BS1704" s="120" t="str">
        <f t="shared" si="942"/>
        <v xml:space="preserve"> </v>
      </c>
      <c r="BU1704" s="74" t="str">
        <f t="shared" si="943"/>
        <v xml:space="preserve"> </v>
      </c>
      <c r="BV1704" s="120" t="str">
        <f t="shared" si="944"/>
        <v xml:space="preserve"> </v>
      </c>
      <c r="BW1704" s="120" t="str">
        <f t="shared" si="945"/>
        <v xml:space="preserve">  </v>
      </c>
      <c r="BY1704" s="74" t="str">
        <f t="shared" si="946"/>
        <v xml:space="preserve"> </v>
      </c>
      <c r="BZ1704" s="120" t="str">
        <f t="shared" si="947"/>
        <v xml:space="preserve"> </v>
      </c>
      <c r="CA1704" s="120" t="str">
        <f t="shared" si="948"/>
        <v xml:space="preserve"> </v>
      </c>
      <c r="CC1704" s="115" t="str">
        <f t="shared" si="949"/>
        <v xml:space="preserve"> </v>
      </c>
      <c r="CD1704" s="120" t="str">
        <f t="shared" si="950"/>
        <v xml:space="preserve"> </v>
      </c>
      <c r="CE1704" s="417" t="str">
        <f t="shared" si="951"/>
        <v xml:space="preserve"> </v>
      </c>
      <c r="CF1704" s="115"/>
      <c r="CG1704" s="115" t="str">
        <f t="shared" si="952"/>
        <v xml:space="preserve"> </v>
      </c>
      <c r="CH1704" s="120" t="str">
        <f t="shared" si="953"/>
        <v xml:space="preserve"> </v>
      </c>
      <c r="CI1704" s="417" t="str">
        <f t="shared" si="954"/>
        <v xml:space="preserve"> </v>
      </c>
      <c r="CJ1704" s="115"/>
      <c r="CK1704" s="115" t="str">
        <f t="shared" si="955"/>
        <v xml:space="preserve"> </v>
      </c>
      <c r="CL1704" s="120" t="str">
        <f t="shared" si="956"/>
        <v xml:space="preserve"> </v>
      </c>
      <c r="CM1704" s="417" t="str">
        <f t="shared" si="924"/>
        <v xml:space="preserve"> </v>
      </c>
      <c r="IS1704" s="108">
        <v>364</v>
      </c>
    </row>
    <row r="1705" spans="2:253" s="74" customFormat="1" ht="17.100000000000001" hidden="1" customHeight="1" x14ac:dyDescent="0.25">
      <c r="B1705" s="524">
        <v>0</v>
      </c>
      <c r="C1705" s="538" t="s">
        <v>1164</v>
      </c>
      <c r="D1705" s="506" t="str">
        <f t="shared" si="925"/>
        <v>14018.45-SS</v>
      </c>
      <c r="E1705" s="524" t="s">
        <v>875</v>
      </c>
      <c r="F1705" s="508" t="str">
        <f t="shared" si="926"/>
        <v xml:space="preserve"> </v>
      </c>
      <c r="G1705" s="537" t="s">
        <v>879</v>
      </c>
      <c r="H1705" s="524" t="s">
        <v>923</v>
      </c>
      <c r="I1705" s="1035" t="s">
        <v>888</v>
      </c>
      <c r="J1705" s="1036"/>
      <c r="K1705" s="531" t="s">
        <v>882</v>
      </c>
      <c r="L1705" s="535"/>
      <c r="M1705" s="532" t="s">
        <v>1700</v>
      </c>
      <c r="N1705" s="514">
        <f t="shared" si="927"/>
        <v>547.29999999999995</v>
      </c>
      <c r="O1705" s="514">
        <f t="shared" si="933"/>
        <v>0</v>
      </c>
      <c r="P1705" s="680">
        <f>'KB Duct Parts'!$AE$3</f>
        <v>0</v>
      </c>
      <c r="Q1705" s="681">
        <f t="shared" si="928"/>
        <v>0</v>
      </c>
      <c r="R1705" s="682">
        <f t="shared" si="929"/>
        <v>0</v>
      </c>
      <c r="S1705" s="716">
        <f t="shared" si="930"/>
        <v>0.35</v>
      </c>
      <c r="T1705" s="679">
        <f t="shared" si="931"/>
        <v>0</v>
      </c>
      <c r="U1705" s="679">
        <f t="shared" si="932"/>
        <v>0</v>
      </c>
      <c r="Y1705" s="120"/>
      <c r="AD1705" s="80"/>
      <c r="AE1705" s="75"/>
      <c r="AF1705" s="370"/>
      <c r="AG1705" s="375"/>
      <c r="AH1705" s="379"/>
      <c r="AI1705" s="383"/>
      <c r="AJ1705" s="388"/>
      <c r="AK1705" s="392"/>
      <c r="AL1705" s="388"/>
      <c r="AM1705" s="363">
        <f t="shared" si="957"/>
        <v>1</v>
      </c>
      <c r="AN1705" s="578">
        <v>547.29999999999995</v>
      </c>
      <c r="AO1705" s="78">
        <f t="shared" si="939"/>
        <v>0</v>
      </c>
      <c r="AP1705" s="78">
        <f t="shared" si="934"/>
        <v>0</v>
      </c>
      <c r="AQ1705" s="78">
        <f t="shared" si="935"/>
        <v>0</v>
      </c>
      <c r="AR1705" s="78">
        <f t="shared" si="936"/>
        <v>0</v>
      </c>
      <c r="AS1705" s="78">
        <f t="shared" si="937"/>
        <v>0</v>
      </c>
      <c r="AT1705" s="78">
        <f t="shared" si="938"/>
        <v>0</v>
      </c>
      <c r="AU1705" s="74" t="s">
        <v>717</v>
      </c>
      <c r="AV1705" s="115"/>
      <c r="AW1705" s="395"/>
      <c r="AX1705" s="395">
        <v>0</v>
      </c>
      <c r="AY1705" s="395">
        <v>0</v>
      </c>
      <c r="AZ1705" s="395">
        <v>0</v>
      </c>
      <c r="BA1705" s="395">
        <v>0</v>
      </c>
      <c r="BB1705" s="395">
        <v>0</v>
      </c>
      <c r="BC1705" s="395">
        <v>0</v>
      </c>
      <c r="BD1705" s="115"/>
      <c r="BE1705" s="115"/>
      <c r="BF1705" s="115"/>
      <c r="BG1705" s="115"/>
      <c r="BH1705" s="115"/>
      <c r="BI1705" s="115"/>
      <c r="BJ1705" s="115"/>
      <c r="BK1705" s="115"/>
      <c r="BQ1705" s="74" t="str">
        <f t="shared" si="940"/>
        <v xml:space="preserve"> </v>
      </c>
      <c r="BR1705" s="120" t="str">
        <f t="shared" si="941"/>
        <v xml:space="preserve"> </v>
      </c>
      <c r="BS1705" s="120" t="str">
        <f t="shared" si="942"/>
        <v xml:space="preserve"> </v>
      </c>
      <c r="BU1705" s="74" t="str">
        <f t="shared" si="943"/>
        <v xml:space="preserve"> </v>
      </c>
      <c r="BV1705" s="120" t="str">
        <f t="shared" si="944"/>
        <v xml:space="preserve"> </v>
      </c>
      <c r="BW1705" s="120" t="str">
        <f t="shared" si="945"/>
        <v xml:space="preserve">  </v>
      </c>
      <c r="BY1705" s="74" t="str">
        <f t="shared" si="946"/>
        <v xml:space="preserve"> </v>
      </c>
      <c r="BZ1705" s="120" t="str">
        <f t="shared" si="947"/>
        <v xml:space="preserve"> </v>
      </c>
      <c r="CA1705" s="120" t="str">
        <f t="shared" si="948"/>
        <v xml:space="preserve"> </v>
      </c>
      <c r="CC1705" s="115" t="str">
        <f t="shared" si="949"/>
        <v xml:space="preserve"> </v>
      </c>
      <c r="CD1705" s="120" t="str">
        <f t="shared" si="950"/>
        <v xml:space="preserve"> </v>
      </c>
      <c r="CE1705" s="417" t="str">
        <f t="shared" si="951"/>
        <v xml:space="preserve"> </v>
      </c>
      <c r="CF1705" s="115"/>
      <c r="CG1705" s="115" t="str">
        <f t="shared" si="952"/>
        <v xml:space="preserve"> </v>
      </c>
      <c r="CH1705" s="120" t="str">
        <f t="shared" si="953"/>
        <v xml:space="preserve"> </v>
      </c>
      <c r="CI1705" s="417" t="str">
        <f t="shared" si="954"/>
        <v xml:space="preserve"> </v>
      </c>
      <c r="CJ1705" s="115"/>
      <c r="CK1705" s="115" t="str">
        <f t="shared" si="955"/>
        <v xml:space="preserve"> </v>
      </c>
      <c r="CL1705" s="120" t="str">
        <f t="shared" si="956"/>
        <v xml:space="preserve"> </v>
      </c>
      <c r="CM1705" s="417" t="str">
        <f t="shared" si="924"/>
        <v xml:space="preserve"> </v>
      </c>
      <c r="IS1705" s="108">
        <v>401</v>
      </c>
    </row>
    <row r="1706" spans="2:253" s="74" customFormat="1" ht="17.100000000000001" hidden="1" customHeight="1" x14ac:dyDescent="0.25">
      <c r="B1706" s="524">
        <v>0</v>
      </c>
      <c r="C1706" s="538" t="s">
        <v>1165</v>
      </c>
      <c r="D1706" s="506" t="str">
        <f t="shared" si="925"/>
        <v>14019.45-SS</v>
      </c>
      <c r="E1706" s="524" t="s">
        <v>876</v>
      </c>
      <c r="F1706" s="508" t="str">
        <f t="shared" si="926"/>
        <v xml:space="preserve"> </v>
      </c>
      <c r="G1706" s="537" t="s">
        <v>879</v>
      </c>
      <c r="H1706" s="524" t="s">
        <v>923</v>
      </c>
      <c r="I1706" s="1035" t="s">
        <v>888</v>
      </c>
      <c r="J1706" s="1036"/>
      <c r="K1706" s="531" t="s">
        <v>882</v>
      </c>
      <c r="L1706" s="535"/>
      <c r="M1706" s="532" t="s">
        <v>1700</v>
      </c>
      <c r="N1706" s="514">
        <f t="shared" si="927"/>
        <v>555.6</v>
      </c>
      <c r="O1706" s="514">
        <f t="shared" si="933"/>
        <v>0</v>
      </c>
      <c r="P1706" s="680">
        <f>'KB Duct Parts'!$AE$3</f>
        <v>0</v>
      </c>
      <c r="Q1706" s="681">
        <f t="shared" si="928"/>
        <v>0</v>
      </c>
      <c r="R1706" s="682">
        <f t="shared" si="929"/>
        <v>0</v>
      </c>
      <c r="S1706" s="716">
        <f t="shared" si="930"/>
        <v>0.35</v>
      </c>
      <c r="T1706" s="679">
        <f t="shared" si="931"/>
        <v>0</v>
      </c>
      <c r="U1706" s="679">
        <f t="shared" si="932"/>
        <v>0</v>
      </c>
      <c r="Y1706" s="120"/>
      <c r="AD1706" s="80"/>
      <c r="AE1706" s="75"/>
      <c r="AF1706" s="370"/>
      <c r="AG1706" s="375"/>
      <c r="AH1706" s="379"/>
      <c r="AI1706" s="383"/>
      <c r="AJ1706" s="388"/>
      <c r="AK1706" s="392"/>
      <c r="AL1706" s="388"/>
      <c r="AM1706" s="363">
        <f t="shared" si="957"/>
        <v>1</v>
      </c>
      <c r="AN1706" s="578">
        <v>555.6</v>
      </c>
      <c r="AO1706" s="78">
        <f t="shared" si="939"/>
        <v>0</v>
      </c>
      <c r="AP1706" s="78">
        <f t="shared" si="934"/>
        <v>0</v>
      </c>
      <c r="AQ1706" s="78">
        <f t="shared" si="935"/>
        <v>0</v>
      </c>
      <c r="AR1706" s="78">
        <f t="shared" si="936"/>
        <v>0</v>
      </c>
      <c r="AS1706" s="78">
        <f t="shared" si="937"/>
        <v>0</v>
      </c>
      <c r="AT1706" s="78">
        <f t="shared" si="938"/>
        <v>0</v>
      </c>
      <c r="AU1706" s="74" t="s">
        <v>717</v>
      </c>
      <c r="AV1706" s="115"/>
      <c r="AW1706" s="395"/>
      <c r="AX1706" s="395">
        <v>0</v>
      </c>
      <c r="AY1706" s="395">
        <v>0</v>
      </c>
      <c r="AZ1706" s="395">
        <v>0</v>
      </c>
      <c r="BA1706" s="395">
        <v>0</v>
      </c>
      <c r="BB1706" s="395">
        <v>0</v>
      </c>
      <c r="BC1706" s="395">
        <v>0</v>
      </c>
      <c r="BD1706" s="115"/>
      <c r="BE1706" s="115"/>
      <c r="BF1706" s="115"/>
      <c r="BG1706" s="115"/>
      <c r="BH1706" s="115"/>
      <c r="BI1706" s="115"/>
      <c r="BJ1706" s="115"/>
      <c r="BK1706" s="115"/>
      <c r="BQ1706" s="74" t="str">
        <f t="shared" si="940"/>
        <v xml:space="preserve"> </v>
      </c>
      <c r="BR1706" s="120" t="str">
        <f t="shared" si="941"/>
        <v xml:space="preserve"> </v>
      </c>
      <c r="BS1706" s="120" t="str">
        <f t="shared" si="942"/>
        <v xml:space="preserve"> </v>
      </c>
      <c r="BU1706" s="74" t="str">
        <f t="shared" si="943"/>
        <v xml:space="preserve"> </v>
      </c>
      <c r="BV1706" s="120" t="str">
        <f t="shared" si="944"/>
        <v xml:space="preserve"> </v>
      </c>
      <c r="BW1706" s="120" t="str">
        <f t="shared" si="945"/>
        <v xml:space="preserve">  </v>
      </c>
      <c r="BY1706" s="74" t="str">
        <f t="shared" si="946"/>
        <v xml:space="preserve"> </v>
      </c>
      <c r="BZ1706" s="120" t="str">
        <f t="shared" si="947"/>
        <v xml:space="preserve"> </v>
      </c>
      <c r="CA1706" s="120" t="str">
        <f t="shared" si="948"/>
        <v xml:space="preserve"> </v>
      </c>
      <c r="CC1706" s="115" t="str">
        <f t="shared" si="949"/>
        <v xml:space="preserve"> </v>
      </c>
      <c r="CD1706" s="120" t="str">
        <f t="shared" si="950"/>
        <v xml:space="preserve"> </v>
      </c>
      <c r="CE1706" s="417" t="str">
        <f t="shared" si="951"/>
        <v xml:space="preserve"> </v>
      </c>
      <c r="CF1706" s="115"/>
      <c r="CG1706" s="115" t="str">
        <f t="shared" si="952"/>
        <v xml:space="preserve"> </v>
      </c>
      <c r="CH1706" s="120" t="str">
        <f t="shared" si="953"/>
        <v xml:space="preserve"> </v>
      </c>
      <c r="CI1706" s="417" t="str">
        <f t="shared" si="954"/>
        <v xml:space="preserve"> </v>
      </c>
      <c r="CJ1706" s="115"/>
      <c r="CK1706" s="115" t="str">
        <f t="shared" si="955"/>
        <v xml:space="preserve"> </v>
      </c>
      <c r="CL1706" s="120" t="str">
        <f t="shared" si="956"/>
        <v xml:space="preserve"> </v>
      </c>
      <c r="CM1706" s="417" t="str">
        <f t="shared" si="924"/>
        <v xml:space="preserve"> </v>
      </c>
      <c r="IS1706" s="108">
        <v>407</v>
      </c>
    </row>
    <row r="1707" spans="2:253" s="74" customFormat="1" ht="17.100000000000001" hidden="1" customHeight="1" x14ac:dyDescent="0.25">
      <c r="B1707" s="524">
        <v>0</v>
      </c>
      <c r="C1707" s="538" t="s">
        <v>1166</v>
      </c>
      <c r="D1707" s="506" t="str">
        <f t="shared" si="925"/>
        <v>14020.45-SS</v>
      </c>
      <c r="E1707" s="524" t="s">
        <v>877</v>
      </c>
      <c r="F1707" s="508" t="str">
        <f t="shared" si="926"/>
        <v xml:space="preserve"> </v>
      </c>
      <c r="G1707" s="537" t="s">
        <v>879</v>
      </c>
      <c r="H1707" s="524" t="s">
        <v>923</v>
      </c>
      <c r="I1707" s="1035" t="s">
        <v>888</v>
      </c>
      <c r="J1707" s="1036"/>
      <c r="K1707" s="531" t="s">
        <v>882</v>
      </c>
      <c r="L1707" s="535"/>
      <c r="M1707" s="532" t="s">
        <v>1700</v>
      </c>
      <c r="N1707" s="514">
        <f t="shared" si="927"/>
        <v>698.9</v>
      </c>
      <c r="O1707" s="514">
        <f t="shared" si="933"/>
        <v>0</v>
      </c>
      <c r="P1707" s="680">
        <f>'KB Duct Parts'!$AE$3</f>
        <v>0</v>
      </c>
      <c r="Q1707" s="681">
        <f t="shared" si="928"/>
        <v>0</v>
      </c>
      <c r="R1707" s="682">
        <f t="shared" si="929"/>
        <v>0</v>
      </c>
      <c r="S1707" s="716">
        <f t="shared" si="930"/>
        <v>0.35</v>
      </c>
      <c r="T1707" s="679">
        <f t="shared" si="931"/>
        <v>0</v>
      </c>
      <c r="U1707" s="679">
        <f t="shared" si="932"/>
        <v>0</v>
      </c>
      <c r="Y1707" s="120"/>
      <c r="AD1707" s="80"/>
      <c r="AE1707" s="75"/>
      <c r="AF1707" s="370"/>
      <c r="AG1707" s="375"/>
      <c r="AH1707" s="379"/>
      <c r="AI1707" s="383"/>
      <c r="AJ1707" s="388"/>
      <c r="AK1707" s="392"/>
      <c r="AL1707" s="388"/>
      <c r="AM1707" s="363">
        <f t="shared" si="957"/>
        <v>1</v>
      </c>
      <c r="AN1707" s="578">
        <v>698.9</v>
      </c>
      <c r="AO1707" s="78">
        <f t="shared" si="939"/>
        <v>0</v>
      </c>
      <c r="AP1707" s="78">
        <f t="shared" si="934"/>
        <v>0</v>
      </c>
      <c r="AQ1707" s="78">
        <f t="shared" si="935"/>
        <v>0</v>
      </c>
      <c r="AR1707" s="78">
        <f t="shared" si="936"/>
        <v>0</v>
      </c>
      <c r="AS1707" s="78">
        <f t="shared" si="937"/>
        <v>0</v>
      </c>
      <c r="AT1707" s="78">
        <f t="shared" si="938"/>
        <v>0</v>
      </c>
      <c r="AU1707" s="74" t="s">
        <v>717</v>
      </c>
      <c r="AV1707" s="115"/>
      <c r="AW1707" s="395"/>
      <c r="AX1707" s="395">
        <v>0</v>
      </c>
      <c r="AY1707" s="395">
        <v>0</v>
      </c>
      <c r="AZ1707" s="395">
        <v>0</v>
      </c>
      <c r="BA1707" s="395">
        <v>0</v>
      </c>
      <c r="BB1707" s="395">
        <v>0</v>
      </c>
      <c r="BC1707" s="395">
        <v>0</v>
      </c>
      <c r="BD1707" s="115"/>
      <c r="BE1707" s="115"/>
      <c r="BF1707" s="115"/>
      <c r="BG1707" s="115"/>
      <c r="BH1707" s="115"/>
      <c r="BI1707" s="115"/>
      <c r="BJ1707" s="115"/>
      <c r="BK1707" s="115"/>
      <c r="BQ1707" s="74" t="str">
        <f t="shared" si="940"/>
        <v xml:space="preserve"> </v>
      </c>
      <c r="BR1707" s="120" t="str">
        <f t="shared" si="941"/>
        <v xml:space="preserve"> </v>
      </c>
      <c r="BS1707" s="120" t="str">
        <f t="shared" si="942"/>
        <v xml:space="preserve"> </v>
      </c>
      <c r="BU1707" s="74" t="str">
        <f t="shared" si="943"/>
        <v xml:space="preserve"> </v>
      </c>
      <c r="BV1707" s="120" t="str">
        <f t="shared" si="944"/>
        <v xml:space="preserve"> </v>
      </c>
      <c r="BW1707" s="120" t="str">
        <f t="shared" si="945"/>
        <v xml:space="preserve">  </v>
      </c>
      <c r="BY1707" s="74" t="str">
        <f t="shared" si="946"/>
        <v xml:space="preserve"> </v>
      </c>
      <c r="BZ1707" s="120" t="str">
        <f t="shared" si="947"/>
        <v xml:space="preserve"> </v>
      </c>
      <c r="CA1707" s="120" t="str">
        <f t="shared" si="948"/>
        <v xml:space="preserve"> </v>
      </c>
      <c r="CC1707" s="115" t="str">
        <f t="shared" si="949"/>
        <v xml:space="preserve"> </v>
      </c>
      <c r="CD1707" s="120" t="str">
        <f t="shared" si="950"/>
        <v xml:space="preserve"> </v>
      </c>
      <c r="CE1707" s="417" t="str">
        <f t="shared" si="951"/>
        <v xml:space="preserve"> </v>
      </c>
      <c r="CF1707" s="115"/>
      <c r="CG1707" s="115" t="str">
        <f t="shared" si="952"/>
        <v xml:space="preserve"> </v>
      </c>
      <c r="CH1707" s="120" t="str">
        <f t="shared" si="953"/>
        <v xml:space="preserve"> </v>
      </c>
      <c r="CI1707" s="417" t="str">
        <f t="shared" si="954"/>
        <v xml:space="preserve"> </v>
      </c>
      <c r="CJ1707" s="115"/>
      <c r="CK1707" s="115" t="str">
        <f t="shared" si="955"/>
        <v xml:space="preserve"> </v>
      </c>
      <c r="CL1707" s="120" t="str">
        <f t="shared" si="956"/>
        <v xml:space="preserve"> </v>
      </c>
      <c r="CM1707" s="417" t="str">
        <f t="shared" ref="CM1707:CM1825" si="958">IF(AT1707&gt;0,AT1707," ")</f>
        <v xml:space="preserve"> </v>
      </c>
      <c r="IS1707" s="108">
        <v>512</v>
      </c>
    </row>
    <row r="1708" spans="2:253" s="74" customFormat="1" ht="17.100000000000001" hidden="1" customHeight="1" x14ac:dyDescent="0.25">
      <c r="B1708" s="524">
        <v>0</v>
      </c>
      <c r="C1708" s="538" t="s">
        <v>1167</v>
      </c>
      <c r="D1708" s="506" t="str">
        <f t="shared" si="925"/>
        <v>14022.45-SS</v>
      </c>
      <c r="E1708" s="524" t="s">
        <v>878</v>
      </c>
      <c r="F1708" s="508" t="str">
        <f t="shared" si="926"/>
        <v xml:space="preserve"> </v>
      </c>
      <c r="G1708" s="537" t="s">
        <v>879</v>
      </c>
      <c r="H1708" s="524" t="s">
        <v>923</v>
      </c>
      <c r="I1708" s="1035" t="s">
        <v>888</v>
      </c>
      <c r="J1708" s="1036"/>
      <c r="K1708" s="531" t="s">
        <v>882</v>
      </c>
      <c r="L1708" s="535"/>
      <c r="M1708" s="532" t="s">
        <v>1700</v>
      </c>
      <c r="N1708" s="514">
        <f t="shared" si="927"/>
        <v>752.2</v>
      </c>
      <c r="O1708" s="514">
        <f t="shared" si="933"/>
        <v>0</v>
      </c>
      <c r="P1708" s="680">
        <f>'KB Duct Parts'!$AE$3</f>
        <v>0</v>
      </c>
      <c r="Q1708" s="681">
        <f t="shared" si="928"/>
        <v>0</v>
      </c>
      <c r="R1708" s="682">
        <f t="shared" si="929"/>
        <v>0</v>
      </c>
      <c r="S1708" s="716">
        <f t="shared" si="930"/>
        <v>0.35</v>
      </c>
      <c r="T1708" s="679">
        <f t="shared" si="931"/>
        <v>0</v>
      </c>
      <c r="U1708" s="679">
        <f t="shared" si="932"/>
        <v>0</v>
      </c>
      <c r="Y1708" s="120"/>
      <c r="AD1708" s="79"/>
      <c r="AE1708" s="75"/>
      <c r="AF1708" s="370"/>
      <c r="AG1708" s="375"/>
      <c r="AH1708" s="379"/>
      <c r="AI1708" s="383"/>
      <c r="AJ1708" s="388"/>
      <c r="AK1708" s="392"/>
      <c r="AL1708" s="388"/>
      <c r="AM1708" s="363">
        <f t="shared" si="957"/>
        <v>1</v>
      </c>
      <c r="AN1708" s="578">
        <v>752.2</v>
      </c>
      <c r="AO1708" s="78">
        <f t="shared" si="939"/>
        <v>0</v>
      </c>
      <c r="AP1708" s="78">
        <f t="shared" si="934"/>
        <v>0</v>
      </c>
      <c r="AQ1708" s="78">
        <f t="shared" si="935"/>
        <v>0</v>
      </c>
      <c r="AR1708" s="78">
        <f t="shared" si="936"/>
        <v>0</v>
      </c>
      <c r="AS1708" s="78">
        <f t="shared" si="937"/>
        <v>0</v>
      </c>
      <c r="AT1708" s="78">
        <f t="shared" si="938"/>
        <v>0</v>
      </c>
      <c r="AU1708" s="74" t="s">
        <v>717</v>
      </c>
      <c r="AV1708" s="115"/>
      <c r="AW1708" s="395"/>
      <c r="AX1708" s="395">
        <v>0</v>
      </c>
      <c r="AY1708" s="395">
        <v>0</v>
      </c>
      <c r="AZ1708" s="395">
        <v>0</v>
      </c>
      <c r="BA1708" s="395">
        <v>0</v>
      </c>
      <c r="BB1708" s="395">
        <v>0</v>
      </c>
      <c r="BC1708" s="395">
        <v>0</v>
      </c>
      <c r="BD1708" s="115"/>
      <c r="BE1708" s="115"/>
      <c r="BF1708" s="115"/>
      <c r="BG1708" s="115"/>
      <c r="BH1708" s="115"/>
      <c r="BI1708" s="115"/>
      <c r="BJ1708" s="115"/>
      <c r="BK1708" s="115"/>
      <c r="BQ1708" s="74" t="str">
        <f t="shared" si="940"/>
        <v xml:space="preserve"> </v>
      </c>
      <c r="BR1708" s="120" t="str">
        <f t="shared" si="941"/>
        <v xml:space="preserve"> </v>
      </c>
      <c r="BS1708" s="120" t="str">
        <f t="shared" si="942"/>
        <v xml:space="preserve"> </v>
      </c>
      <c r="BU1708" s="74" t="str">
        <f t="shared" si="943"/>
        <v xml:space="preserve"> </v>
      </c>
      <c r="BV1708" s="120" t="str">
        <f t="shared" si="944"/>
        <v xml:space="preserve"> </v>
      </c>
      <c r="BW1708" s="120" t="str">
        <f t="shared" si="945"/>
        <v xml:space="preserve">  </v>
      </c>
      <c r="BY1708" s="74" t="str">
        <f t="shared" si="946"/>
        <v xml:space="preserve"> </v>
      </c>
      <c r="BZ1708" s="120" t="str">
        <f t="shared" si="947"/>
        <v xml:space="preserve"> </v>
      </c>
      <c r="CA1708" s="120" t="str">
        <f t="shared" si="948"/>
        <v xml:space="preserve"> </v>
      </c>
      <c r="CC1708" s="115" t="str">
        <f t="shared" si="949"/>
        <v xml:space="preserve"> </v>
      </c>
      <c r="CD1708" s="120" t="str">
        <f t="shared" si="950"/>
        <v xml:space="preserve"> </v>
      </c>
      <c r="CE1708" s="417" t="str">
        <f t="shared" si="951"/>
        <v xml:space="preserve"> </v>
      </c>
      <c r="CF1708" s="115"/>
      <c r="CG1708" s="115" t="str">
        <f t="shared" si="952"/>
        <v xml:space="preserve"> </v>
      </c>
      <c r="CH1708" s="120" t="str">
        <f t="shared" si="953"/>
        <v xml:space="preserve"> </v>
      </c>
      <c r="CI1708" s="417" t="str">
        <f t="shared" si="954"/>
        <v xml:space="preserve"> </v>
      </c>
      <c r="CJ1708" s="115"/>
      <c r="CK1708" s="115" t="str">
        <f t="shared" si="955"/>
        <v xml:space="preserve"> </v>
      </c>
      <c r="CL1708" s="120" t="str">
        <f t="shared" si="956"/>
        <v xml:space="preserve"> </v>
      </c>
      <c r="CM1708" s="417" t="str">
        <f t="shared" si="958"/>
        <v xml:space="preserve"> </v>
      </c>
      <c r="IS1708" s="108">
        <v>551</v>
      </c>
    </row>
    <row r="1709" spans="2:253" s="74" customFormat="1" ht="17.100000000000001" hidden="1" customHeight="1" x14ac:dyDescent="0.25">
      <c r="B1709" s="524">
        <v>0</v>
      </c>
      <c r="C1709" s="538" t="s">
        <v>35</v>
      </c>
      <c r="D1709" s="506" t="str">
        <f t="shared" si="925"/>
        <v>14024.45-SS</v>
      </c>
      <c r="E1709" s="524" t="s">
        <v>1338</v>
      </c>
      <c r="F1709" s="508" t="str">
        <f t="shared" si="926"/>
        <v xml:space="preserve"> </v>
      </c>
      <c r="G1709" s="537" t="s">
        <v>879</v>
      </c>
      <c r="H1709" s="524" t="s">
        <v>923</v>
      </c>
      <c r="I1709" s="1035" t="s">
        <v>888</v>
      </c>
      <c r="J1709" s="1036"/>
      <c r="K1709" s="531" t="s">
        <v>882</v>
      </c>
      <c r="L1709" s="535"/>
      <c r="M1709" s="532" t="s">
        <v>1700</v>
      </c>
      <c r="N1709" s="514">
        <f t="shared" si="927"/>
        <v>853.2</v>
      </c>
      <c r="O1709" s="514">
        <f t="shared" si="933"/>
        <v>0</v>
      </c>
      <c r="P1709" s="680">
        <f>'KB Duct Parts'!$AE$3</f>
        <v>0</v>
      </c>
      <c r="Q1709" s="681">
        <f t="shared" si="928"/>
        <v>0</v>
      </c>
      <c r="R1709" s="682">
        <f t="shared" si="929"/>
        <v>0</v>
      </c>
      <c r="S1709" s="716">
        <f t="shared" si="930"/>
        <v>0.35</v>
      </c>
      <c r="T1709" s="679">
        <f t="shared" si="931"/>
        <v>0</v>
      </c>
      <c r="U1709" s="679">
        <f t="shared" si="932"/>
        <v>0</v>
      </c>
      <c r="Y1709" s="120"/>
      <c r="AD1709" s="79"/>
      <c r="AE1709" s="75"/>
      <c r="AF1709" s="370"/>
      <c r="AG1709" s="375"/>
      <c r="AH1709" s="379"/>
      <c r="AI1709" s="383"/>
      <c r="AJ1709" s="388"/>
      <c r="AK1709" s="392"/>
      <c r="AL1709" s="388"/>
      <c r="AM1709" s="363">
        <f t="shared" si="957"/>
        <v>1</v>
      </c>
      <c r="AN1709" s="578">
        <v>853.2</v>
      </c>
      <c r="AO1709" s="78">
        <f t="shared" si="939"/>
        <v>0</v>
      </c>
      <c r="AP1709" s="78">
        <f t="shared" si="934"/>
        <v>0</v>
      </c>
      <c r="AQ1709" s="78">
        <f t="shared" si="935"/>
        <v>0</v>
      </c>
      <c r="AR1709" s="78">
        <f t="shared" si="936"/>
        <v>0</v>
      </c>
      <c r="AS1709" s="78">
        <f t="shared" si="937"/>
        <v>0</v>
      </c>
      <c r="AT1709" s="78">
        <f t="shared" si="938"/>
        <v>0</v>
      </c>
      <c r="AU1709" s="74" t="s">
        <v>717</v>
      </c>
      <c r="AV1709" s="115"/>
      <c r="AW1709" s="395"/>
      <c r="AX1709" s="395">
        <v>0</v>
      </c>
      <c r="AY1709" s="395">
        <v>0</v>
      </c>
      <c r="AZ1709" s="395">
        <v>0</v>
      </c>
      <c r="BA1709" s="395">
        <v>0</v>
      </c>
      <c r="BB1709" s="395">
        <v>0</v>
      </c>
      <c r="BC1709" s="395">
        <v>0</v>
      </c>
      <c r="BD1709" s="115"/>
      <c r="BE1709" s="115"/>
      <c r="BF1709" s="115"/>
      <c r="BG1709" s="115"/>
      <c r="BH1709" s="115"/>
      <c r="BI1709" s="115"/>
      <c r="BJ1709" s="115"/>
      <c r="BK1709" s="115"/>
      <c r="BQ1709" s="74" t="str">
        <f t="shared" si="940"/>
        <v xml:space="preserve"> </v>
      </c>
      <c r="BR1709" s="120" t="str">
        <f t="shared" si="941"/>
        <v xml:space="preserve"> </v>
      </c>
      <c r="BS1709" s="120" t="str">
        <f t="shared" si="942"/>
        <v xml:space="preserve"> </v>
      </c>
      <c r="BU1709" s="74" t="str">
        <f t="shared" si="943"/>
        <v xml:space="preserve"> </v>
      </c>
      <c r="BV1709" s="120" t="str">
        <f t="shared" si="944"/>
        <v xml:space="preserve"> </v>
      </c>
      <c r="BW1709" s="120" t="str">
        <f t="shared" si="945"/>
        <v xml:space="preserve">  </v>
      </c>
      <c r="BY1709" s="74" t="str">
        <f t="shared" si="946"/>
        <v xml:space="preserve"> </v>
      </c>
      <c r="BZ1709" s="120" t="str">
        <f t="shared" si="947"/>
        <v xml:space="preserve"> </v>
      </c>
      <c r="CA1709" s="120" t="str">
        <f t="shared" si="948"/>
        <v xml:space="preserve"> </v>
      </c>
      <c r="CC1709" s="115" t="str">
        <f t="shared" si="949"/>
        <v xml:space="preserve"> </v>
      </c>
      <c r="CD1709" s="120" t="str">
        <f t="shared" si="950"/>
        <v xml:space="preserve"> </v>
      </c>
      <c r="CE1709" s="417" t="str">
        <f t="shared" si="951"/>
        <v xml:space="preserve"> </v>
      </c>
      <c r="CF1709" s="115"/>
      <c r="CG1709" s="115" t="str">
        <f t="shared" si="952"/>
        <v xml:space="preserve"> </v>
      </c>
      <c r="CH1709" s="120" t="str">
        <f t="shared" si="953"/>
        <v xml:space="preserve"> </v>
      </c>
      <c r="CI1709" s="417" t="str">
        <f t="shared" si="954"/>
        <v xml:space="preserve"> </v>
      </c>
      <c r="CJ1709" s="115"/>
      <c r="CK1709" s="115" t="str">
        <f t="shared" si="955"/>
        <v xml:space="preserve"> </v>
      </c>
      <c r="CL1709" s="120" t="str">
        <f t="shared" si="956"/>
        <v xml:space="preserve"> </v>
      </c>
      <c r="CM1709" s="417" t="str">
        <f t="shared" si="958"/>
        <v xml:space="preserve"> </v>
      </c>
      <c r="IS1709" s="108"/>
    </row>
    <row r="1710" spans="2:253" s="74" customFormat="1" ht="17.100000000000001" hidden="1" customHeight="1" x14ac:dyDescent="0.25">
      <c r="B1710" s="524">
        <f>IF('KB Duct Parts'!$BL$14=2,Branches!D6,0)</f>
        <v>0</v>
      </c>
      <c r="C1710" s="538"/>
      <c r="D1710" s="506" t="str">
        <f>Branches!M6</f>
        <v>14010.45</v>
      </c>
      <c r="E1710" s="524" t="str">
        <f>Branches!E6&amp;""""</f>
        <v>10"</v>
      </c>
      <c r="F1710" s="508"/>
      <c r="G1710" s="537" t="str">
        <f>Branches!N6</f>
        <v>45 deg Branch-Std</v>
      </c>
      <c r="H1710" s="524" t="s">
        <v>923</v>
      </c>
      <c r="I1710" s="586" t="str">
        <f>Branches!O6</f>
        <v xml:space="preserve"> 10KB-10kb-5kb</v>
      </c>
      <c r="J1710" s="587"/>
      <c r="K1710" s="531" t="s">
        <v>882</v>
      </c>
      <c r="L1710" s="535">
        <f>Branches!K6</f>
        <v>18</v>
      </c>
      <c r="M1710" s="532" t="s">
        <v>1700</v>
      </c>
      <c r="N1710" s="514">
        <f>Branches!P6</f>
        <v>125.6</v>
      </c>
      <c r="O1710" s="514">
        <f t="shared" si="933"/>
        <v>0</v>
      </c>
      <c r="P1710" s="680">
        <f>'KB Duct Parts'!$AE$3</f>
        <v>0</v>
      </c>
      <c r="Q1710" s="681">
        <f t="shared" si="928"/>
        <v>0</v>
      </c>
      <c r="R1710" s="682">
        <f t="shared" si="929"/>
        <v>0</v>
      </c>
      <c r="S1710" s="716">
        <f t="shared" si="930"/>
        <v>0.35</v>
      </c>
      <c r="T1710" s="679">
        <f t="shared" si="931"/>
        <v>0</v>
      </c>
      <c r="U1710" s="679">
        <f t="shared" si="932"/>
        <v>0</v>
      </c>
      <c r="Y1710" s="120"/>
      <c r="AD1710" s="79"/>
      <c r="AE1710" s="75"/>
      <c r="AF1710" s="370"/>
      <c r="AG1710" s="375"/>
      <c r="AH1710" s="379"/>
      <c r="AI1710" s="383"/>
      <c r="AJ1710" s="388"/>
      <c r="AK1710" s="392"/>
      <c r="AL1710" s="388"/>
      <c r="AM1710" s="363"/>
      <c r="AN1710" s="578"/>
      <c r="AO1710" s="78"/>
      <c r="AP1710" s="78"/>
      <c r="AQ1710" s="78"/>
      <c r="AR1710" s="78"/>
      <c r="AS1710" s="78"/>
      <c r="AT1710" s="78"/>
      <c r="AV1710" s="115"/>
      <c r="AW1710" s="395"/>
      <c r="AX1710" s="395"/>
      <c r="AY1710" s="395"/>
      <c r="AZ1710" s="395"/>
      <c r="BA1710" s="395"/>
      <c r="BB1710" s="395"/>
      <c r="BC1710" s="395"/>
      <c r="BD1710" s="115"/>
      <c r="BE1710" s="115"/>
      <c r="BF1710" s="115"/>
      <c r="BG1710" s="115"/>
      <c r="BH1710" s="115"/>
      <c r="BI1710" s="115"/>
      <c r="BJ1710" s="115"/>
      <c r="BK1710" s="115"/>
      <c r="BR1710" s="120"/>
      <c r="BS1710" s="120"/>
      <c r="BV1710" s="120"/>
      <c r="BW1710" s="120"/>
      <c r="BZ1710" s="120"/>
      <c r="CA1710" s="120"/>
      <c r="CC1710" s="115"/>
      <c r="CD1710" s="120"/>
      <c r="CE1710" s="417"/>
      <c r="CF1710" s="115"/>
      <c r="CG1710" s="115"/>
      <c r="CH1710" s="120"/>
      <c r="CI1710" s="417"/>
      <c r="CJ1710" s="115"/>
      <c r="CK1710" s="115"/>
      <c r="CL1710" s="120"/>
      <c r="CM1710" s="417"/>
      <c r="IS1710" s="108"/>
    </row>
    <row r="1711" spans="2:253" s="74" customFormat="1" ht="17.100000000000001" hidden="1" customHeight="1" x14ac:dyDescent="0.25">
      <c r="B1711" s="524">
        <f>IF('KB Duct Parts'!$BL$14=2,Branches!D7,0)</f>
        <v>0</v>
      </c>
      <c r="C1711" s="538"/>
      <c r="D1711" s="506" t="str">
        <f>Branches!M7</f>
        <v>14010.45</v>
      </c>
      <c r="E1711" s="524" t="str">
        <f>Branches!E7&amp;""""</f>
        <v>10"</v>
      </c>
      <c r="F1711" s="508"/>
      <c r="G1711" s="537" t="str">
        <f>Branches!N7</f>
        <v>45 deg Branch-Std</v>
      </c>
      <c r="H1711" s="524" t="s">
        <v>923</v>
      </c>
      <c r="I1711" s="586" t="str">
        <f>Branches!O7</f>
        <v xml:space="preserve"> 10KB-10kb-10kb</v>
      </c>
      <c r="J1711" s="587"/>
      <c r="K1711" s="531" t="s">
        <v>882</v>
      </c>
      <c r="L1711" s="535">
        <f>Branches!K7</f>
        <v>18</v>
      </c>
      <c r="M1711" s="532" t="s">
        <v>1700</v>
      </c>
      <c r="N1711" s="514">
        <f>Branches!P7</f>
        <v>125.6</v>
      </c>
      <c r="O1711" s="514">
        <f t="shared" ref="O1711:O1740" si="959">IF(B1711&gt;0,N1711*B1711,0)</f>
        <v>0</v>
      </c>
      <c r="P1711" s="680">
        <f>'KB Duct Parts'!$AE$3</f>
        <v>0</v>
      </c>
      <c r="Q1711" s="681">
        <f t="shared" si="928"/>
        <v>0</v>
      </c>
      <c r="R1711" s="682">
        <f t="shared" si="929"/>
        <v>0</v>
      </c>
      <c r="S1711" s="716">
        <f t="shared" si="930"/>
        <v>0.35</v>
      </c>
      <c r="T1711" s="679">
        <f t="shared" si="931"/>
        <v>0</v>
      </c>
      <c r="U1711" s="679">
        <f t="shared" si="932"/>
        <v>0</v>
      </c>
      <c r="Y1711" s="120"/>
      <c r="AD1711" s="79"/>
      <c r="AE1711" s="75"/>
      <c r="AF1711" s="370"/>
      <c r="AG1711" s="375"/>
      <c r="AH1711" s="379"/>
      <c r="AI1711" s="383"/>
      <c r="AJ1711" s="388"/>
      <c r="AK1711" s="392"/>
      <c r="AL1711" s="388"/>
      <c r="AM1711" s="363"/>
      <c r="AN1711" s="578"/>
      <c r="AO1711" s="78"/>
      <c r="AP1711" s="78"/>
      <c r="AQ1711" s="78"/>
      <c r="AR1711" s="78"/>
      <c r="AS1711" s="78"/>
      <c r="AT1711" s="78"/>
      <c r="AV1711" s="115"/>
      <c r="AW1711" s="395"/>
      <c r="AX1711" s="395"/>
      <c r="AY1711" s="395"/>
      <c r="AZ1711" s="395"/>
      <c r="BA1711" s="395"/>
      <c r="BB1711" s="395"/>
      <c r="BC1711" s="395"/>
      <c r="BD1711" s="115"/>
      <c r="BE1711" s="115"/>
      <c r="BF1711" s="115"/>
      <c r="BG1711" s="115"/>
      <c r="BH1711" s="115"/>
      <c r="BI1711" s="115"/>
      <c r="BJ1711" s="115"/>
      <c r="BK1711" s="115"/>
      <c r="BR1711" s="120"/>
      <c r="BS1711" s="120"/>
      <c r="BV1711" s="120"/>
      <c r="BW1711" s="120"/>
      <c r="BZ1711" s="120"/>
      <c r="CA1711" s="120"/>
      <c r="CC1711" s="115"/>
      <c r="CD1711" s="120"/>
      <c r="CE1711" s="417"/>
      <c r="CF1711" s="115"/>
      <c r="CG1711" s="115"/>
      <c r="CH1711" s="120"/>
      <c r="CI1711" s="417"/>
      <c r="CJ1711" s="115"/>
      <c r="CK1711" s="115"/>
      <c r="CL1711" s="120"/>
      <c r="CM1711" s="417"/>
      <c r="IS1711" s="108"/>
    </row>
    <row r="1712" spans="2:253" s="74" customFormat="1" ht="17.100000000000001" hidden="1" customHeight="1" x14ac:dyDescent="0.25">
      <c r="B1712" s="524">
        <f>IF('KB Duct Parts'!$BL$14=2,Branches!D8,0)</f>
        <v>0</v>
      </c>
      <c r="C1712" s="538"/>
      <c r="D1712" s="506" t="str">
        <f>Branches!M8</f>
        <v>14010.45</v>
      </c>
      <c r="E1712" s="524" t="str">
        <f>Branches!E8&amp;""""</f>
        <v>10"</v>
      </c>
      <c r="F1712" s="508"/>
      <c r="G1712" s="537" t="str">
        <f>Branches!N8</f>
        <v>45 deg Branch-Std</v>
      </c>
      <c r="H1712" s="524" t="s">
        <v>923</v>
      </c>
      <c r="I1712" s="586" t="str">
        <f>Branches!O8</f>
        <v xml:space="preserve"> 10KB-8kb-8kb</v>
      </c>
      <c r="J1712" s="587"/>
      <c r="K1712" s="531" t="s">
        <v>882</v>
      </c>
      <c r="L1712" s="535">
        <f>Branches!K8</f>
        <v>18</v>
      </c>
      <c r="M1712" s="532" t="s">
        <v>1700</v>
      </c>
      <c r="N1712" s="514">
        <f>Branches!P8</f>
        <v>125.6</v>
      </c>
      <c r="O1712" s="514">
        <f t="shared" si="959"/>
        <v>0</v>
      </c>
      <c r="P1712" s="680">
        <f>'KB Duct Parts'!$AE$3</f>
        <v>0</v>
      </c>
      <c r="Q1712" s="681">
        <f t="shared" si="928"/>
        <v>0</v>
      </c>
      <c r="R1712" s="682">
        <f t="shared" si="929"/>
        <v>0</v>
      </c>
      <c r="S1712" s="716">
        <f t="shared" si="930"/>
        <v>0.35</v>
      </c>
      <c r="T1712" s="679">
        <f t="shared" si="931"/>
        <v>0</v>
      </c>
      <c r="U1712" s="679">
        <f t="shared" si="932"/>
        <v>0</v>
      </c>
      <c r="Y1712" s="120"/>
      <c r="AD1712" s="79"/>
      <c r="AE1712" s="75"/>
      <c r="AF1712" s="370"/>
      <c r="AG1712" s="375"/>
      <c r="AH1712" s="379"/>
      <c r="AI1712" s="383"/>
      <c r="AJ1712" s="388"/>
      <c r="AK1712" s="392"/>
      <c r="AL1712" s="388"/>
      <c r="AM1712" s="363"/>
      <c r="AN1712" s="578"/>
      <c r="AO1712" s="78"/>
      <c r="AP1712" s="78"/>
      <c r="AQ1712" s="78"/>
      <c r="AR1712" s="78"/>
      <c r="AS1712" s="78"/>
      <c r="AT1712" s="78"/>
      <c r="AV1712" s="115"/>
      <c r="AW1712" s="395"/>
      <c r="AX1712" s="395"/>
      <c r="AY1712" s="395"/>
      <c r="AZ1712" s="395"/>
      <c r="BA1712" s="395"/>
      <c r="BB1712" s="395"/>
      <c r="BC1712" s="395"/>
      <c r="BD1712" s="115"/>
      <c r="BE1712" s="115"/>
      <c r="BF1712" s="115"/>
      <c r="BG1712" s="115"/>
      <c r="BH1712" s="115"/>
      <c r="BI1712" s="115"/>
      <c r="BJ1712" s="115"/>
      <c r="BK1712" s="115"/>
      <c r="BR1712" s="120"/>
      <c r="BS1712" s="120"/>
      <c r="BV1712" s="120"/>
      <c r="BW1712" s="120"/>
      <c r="BZ1712" s="120"/>
      <c r="CA1712" s="120"/>
      <c r="CC1712" s="115"/>
      <c r="CD1712" s="120"/>
      <c r="CE1712" s="417"/>
      <c r="CF1712" s="115"/>
      <c r="CG1712" s="115"/>
      <c r="CH1712" s="120"/>
      <c r="CI1712" s="417"/>
      <c r="CJ1712" s="115"/>
      <c r="CK1712" s="115"/>
      <c r="CL1712" s="120"/>
      <c r="CM1712" s="417"/>
      <c r="IS1712" s="108"/>
    </row>
    <row r="1713" spans="2:253" s="74" customFormat="1" ht="17.100000000000001" hidden="1" customHeight="1" x14ac:dyDescent="0.25">
      <c r="B1713" s="524">
        <f>IF('KB Duct Parts'!$BL$14=2,Branches!D9,0)</f>
        <v>0</v>
      </c>
      <c r="C1713" s="538"/>
      <c r="D1713" s="506" t="str">
        <f>Branches!M9</f>
        <v>14008.45</v>
      </c>
      <c r="E1713" s="524" t="str">
        <f>Branches!E9&amp;""""</f>
        <v>8"</v>
      </c>
      <c r="F1713" s="508"/>
      <c r="G1713" s="537" t="str">
        <f>Branches!N9</f>
        <v>45 deg Branch-Std</v>
      </c>
      <c r="H1713" s="524" t="s">
        <v>923</v>
      </c>
      <c r="I1713" s="586" t="str">
        <f>Branches!O9</f>
        <v xml:space="preserve"> 8KB-5kb-5kb</v>
      </c>
      <c r="J1713" s="587"/>
      <c r="K1713" s="531" t="s">
        <v>882</v>
      </c>
      <c r="L1713" s="535">
        <f>Branches!K9</f>
        <v>18</v>
      </c>
      <c r="M1713" s="532" t="s">
        <v>1700</v>
      </c>
      <c r="N1713" s="514">
        <f>Branches!P9</f>
        <v>112.4</v>
      </c>
      <c r="O1713" s="514">
        <f t="shared" si="959"/>
        <v>0</v>
      </c>
      <c r="P1713" s="680">
        <f>'KB Duct Parts'!$AE$3</f>
        <v>0</v>
      </c>
      <c r="Q1713" s="681">
        <f t="shared" si="928"/>
        <v>0</v>
      </c>
      <c r="R1713" s="682">
        <f t="shared" si="929"/>
        <v>0</v>
      </c>
      <c r="S1713" s="716">
        <f t="shared" si="930"/>
        <v>0.35</v>
      </c>
      <c r="T1713" s="679">
        <f t="shared" si="931"/>
        <v>0</v>
      </c>
      <c r="U1713" s="679">
        <f t="shared" si="932"/>
        <v>0</v>
      </c>
      <c r="Y1713" s="120"/>
      <c r="AD1713" s="79"/>
      <c r="AE1713" s="75"/>
      <c r="AF1713" s="370"/>
      <c r="AG1713" s="375"/>
      <c r="AH1713" s="379"/>
      <c r="AI1713" s="383"/>
      <c r="AJ1713" s="388"/>
      <c r="AK1713" s="392"/>
      <c r="AL1713" s="388"/>
      <c r="AM1713" s="363"/>
      <c r="AN1713" s="578"/>
      <c r="AO1713" s="78"/>
      <c r="AP1713" s="78"/>
      <c r="AQ1713" s="78"/>
      <c r="AR1713" s="78"/>
      <c r="AS1713" s="78"/>
      <c r="AT1713" s="78"/>
      <c r="AV1713" s="115"/>
      <c r="AW1713" s="395"/>
      <c r="AX1713" s="395"/>
      <c r="AY1713" s="395"/>
      <c r="AZ1713" s="395"/>
      <c r="BA1713" s="395"/>
      <c r="BB1713" s="395"/>
      <c r="BC1713" s="395"/>
      <c r="BD1713" s="115"/>
      <c r="BE1713" s="115"/>
      <c r="BF1713" s="115"/>
      <c r="BG1713" s="115"/>
      <c r="BH1713" s="115"/>
      <c r="BI1713" s="115"/>
      <c r="BJ1713" s="115"/>
      <c r="BK1713" s="115"/>
      <c r="BR1713" s="120"/>
      <c r="BS1713" s="120"/>
      <c r="BV1713" s="120"/>
      <c r="BW1713" s="120"/>
      <c r="BZ1713" s="120"/>
      <c r="CA1713" s="120"/>
      <c r="CC1713" s="115"/>
      <c r="CD1713" s="120"/>
      <c r="CE1713" s="417"/>
      <c r="CF1713" s="115"/>
      <c r="CG1713" s="115"/>
      <c r="CH1713" s="120"/>
      <c r="CI1713" s="417"/>
      <c r="CJ1713" s="115"/>
      <c r="CK1713" s="115"/>
      <c r="CL1713" s="120"/>
      <c r="CM1713" s="417"/>
      <c r="IS1713" s="108"/>
    </row>
    <row r="1714" spans="2:253" s="74" customFormat="1" ht="17.100000000000001" hidden="1" customHeight="1" x14ac:dyDescent="0.25">
      <c r="B1714" s="524">
        <f>IF('KB Duct Parts'!$BL$14=2,Branches!D10,0)</f>
        <v>0</v>
      </c>
      <c r="C1714" s="538"/>
      <c r="D1714" s="506" t="str">
        <f>Branches!M10</f>
        <v xml:space="preserve"> </v>
      </c>
      <c r="E1714" s="524" t="str">
        <f>Branches!E10&amp;""""</f>
        <v>"</v>
      </c>
      <c r="F1714" s="508"/>
      <c r="G1714" s="537" t="str">
        <f>Branches!N10</f>
        <v xml:space="preserve"> </v>
      </c>
      <c r="H1714" s="524" t="s">
        <v>923</v>
      </c>
      <c r="I1714" s="586" t="str">
        <f>Branches!O10</f>
        <v xml:space="preserve"> </v>
      </c>
      <c r="J1714" s="587"/>
      <c r="K1714" s="531" t="s">
        <v>882</v>
      </c>
      <c r="L1714" s="535">
        <f>Branches!K10</f>
        <v>0</v>
      </c>
      <c r="M1714" s="532" t="s">
        <v>1700</v>
      </c>
      <c r="N1714" s="514">
        <f>Branches!P10</f>
        <v>0</v>
      </c>
      <c r="O1714" s="514">
        <f t="shared" si="959"/>
        <v>0</v>
      </c>
      <c r="P1714" s="680">
        <f>'KB Duct Parts'!$AE$3</f>
        <v>0</v>
      </c>
      <c r="Q1714" s="681">
        <f t="shared" si="928"/>
        <v>0</v>
      </c>
      <c r="R1714" s="682">
        <f t="shared" si="929"/>
        <v>0</v>
      </c>
      <c r="S1714" s="716">
        <f t="shared" si="930"/>
        <v>0.35</v>
      </c>
      <c r="T1714" s="679">
        <f t="shared" si="931"/>
        <v>0</v>
      </c>
      <c r="U1714" s="679">
        <f t="shared" si="932"/>
        <v>0</v>
      </c>
      <c r="Y1714" s="120"/>
      <c r="AD1714" s="79"/>
      <c r="AE1714" s="75"/>
      <c r="AF1714" s="370"/>
      <c r="AG1714" s="375"/>
      <c r="AH1714" s="379"/>
      <c r="AI1714" s="383"/>
      <c r="AJ1714" s="388"/>
      <c r="AK1714" s="392"/>
      <c r="AL1714" s="388"/>
      <c r="AM1714" s="363"/>
      <c r="AN1714" s="578"/>
      <c r="AO1714" s="78"/>
      <c r="AP1714" s="78"/>
      <c r="AQ1714" s="78"/>
      <c r="AR1714" s="78"/>
      <c r="AS1714" s="78"/>
      <c r="AT1714" s="78"/>
      <c r="AV1714" s="115"/>
      <c r="AW1714" s="395"/>
      <c r="AX1714" s="395"/>
      <c r="AY1714" s="395"/>
      <c r="AZ1714" s="395"/>
      <c r="BA1714" s="395"/>
      <c r="BB1714" s="395"/>
      <c r="BC1714" s="395"/>
      <c r="BD1714" s="115"/>
      <c r="BE1714" s="115"/>
      <c r="BF1714" s="115"/>
      <c r="BG1714" s="115"/>
      <c r="BH1714" s="115"/>
      <c r="BI1714" s="115"/>
      <c r="BJ1714" s="115"/>
      <c r="BK1714" s="115"/>
      <c r="BR1714" s="120"/>
      <c r="BS1714" s="120"/>
      <c r="BV1714" s="120"/>
      <c r="BW1714" s="120"/>
      <c r="BZ1714" s="120"/>
      <c r="CA1714" s="120"/>
      <c r="CC1714" s="115"/>
      <c r="CD1714" s="120"/>
      <c r="CE1714" s="417"/>
      <c r="CF1714" s="115"/>
      <c r="CG1714" s="115"/>
      <c r="CH1714" s="120"/>
      <c r="CI1714" s="417"/>
      <c r="CJ1714" s="115"/>
      <c r="CK1714" s="115"/>
      <c r="CL1714" s="120"/>
      <c r="CM1714" s="417"/>
      <c r="IS1714" s="108"/>
    </row>
    <row r="1715" spans="2:253" s="74" customFormat="1" ht="17.100000000000001" hidden="1" customHeight="1" x14ac:dyDescent="0.25">
      <c r="B1715" s="524">
        <f>IF('KB Duct Parts'!$BL$14=2,Branches!D11,0)</f>
        <v>0</v>
      </c>
      <c r="C1715" s="538"/>
      <c r="D1715" s="506" t="str">
        <f>Branches!M11</f>
        <v xml:space="preserve"> </v>
      </c>
      <c r="E1715" s="524" t="str">
        <f>Branches!E11&amp;""""</f>
        <v>"</v>
      </c>
      <c r="F1715" s="508"/>
      <c r="G1715" s="537" t="str">
        <f>Branches!N11</f>
        <v xml:space="preserve"> </v>
      </c>
      <c r="H1715" s="524" t="s">
        <v>923</v>
      </c>
      <c r="I1715" s="586" t="str">
        <f>Branches!O11</f>
        <v xml:space="preserve"> </v>
      </c>
      <c r="J1715" s="587"/>
      <c r="K1715" s="531" t="s">
        <v>882</v>
      </c>
      <c r="L1715" s="535">
        <f>Branches!K11</f>
        <v>0</v>
      </c>
      <c r="M1715" s="532" t="s">
        <v>1700</v>
      </c>
      <c r="N1715" s="514">
        <f>Branches!P11</f>
        <v>0</v>
      </c>
      <c r="O1715" s="514">
        <f t="shared" si="959"/>
        <v>0</v>
      </c>
      <c r="P1715" s="680">
        <f>'KB Duct Parts'!$AE$3</f>
        <v>0</v>
      </c>
      <c r="Q1715" s="681">
        <f t="shared" si="928"/>
        <v>0</v>
      </c>
      <c r="R1715" s="682">
        <f t="shared" si="929"/>
        <v>0</v>
      </c>
      <c r="S1715" s="716">
        <f t="shared" si="930"/>
        <v>0.35</v>
      </c>
      <c r="T1715" s="679">
        <f t="shared" si="931"/>
        <v>0</v>
      </c>
      <c r="U1715" s="679">
        <f t="shared" si="932"/>
        <v>0</v>
      </c>
      <c r="Y1715" s="120"/>
      <c r="AD1715" s="79"/>
      <c r="AE1715" s="75"/>
      <c r="AF1715" s="370"/>
      <c r="AG1715" s="375"/>
      <c r="AH1715" s="379"/>
      <c r="AI1715" s="383"/>
      <c r="AJ1715" s="388"/>
      <c r="AK1715" s="392"/>
      <c r="AL1715" s="388"/>
      <c r="AM1715" s="363"/>
      <c r="AN1715" s="578"/>
      <c r="AO1715" s="78"/>
      <c r="AP1715" s="78"/>
      <c r="AQ1715" s="78"/>
      <c r="AR1715" s="78"/>
      <c r="AS1715" s="78"/>
      <c r="AT1715" s="78"/>
      <c r="AV1715" s="115"/>
      <c r="AW1715" s="395"/>
      <c r="AX1715" s="395"/>
      <c r="AY1715" s="395"/>
      <c r="AZ1715" s="395"/>
      <c r="BA1715" s="395"/>
      <c r="BB1715" s="395"/>
      <c r="BC1715" s="395"/>
      <c r="BD1715" s="115"/>
      <c r="BE1715" s="115"/>
      <c r="BF1715" s="115"/>
      <c r="BG1715" s="115"/>
      <c r="BH1715" s="115"/>
      <c r="BI1715" s="115"/>
      <c r="BJ1715" s="115"/>
      <c r="BK1715" s="115"/>
      <c r="BR1715" s="120"/>
      <c r="BS1715" s="120"/>
      <c r="BV1715" s="120"/>
      <c r="BW1715" s="120"/>
      <c r="BZ1715" s="120"/>
      <c r="CA1715" s="120"/>
      <c r="CC1715" s="115"/>
      <c r="CD1715" s="120"/>
      <c r="CE1715" s="417"/>
      <c r="CF1715" s="115"/>
      <c r="CG1715" s="115"/>
      <c r="CH1715" s="120"/>
      <c r="CI1715" s="417"/>
      <c r="CJ1715" s="115"/>
      <c r="CK1715" s="115"/>
      <c r="CL1715" s="120"/>
      <c r="CM1715" s="417"/>
      <c r="IS1715" s="108"/>
    </row>
    <row r="1716" spans="2:253" s="74" customFormat="1" ht="17.100000000000001" hidden="1" customHeight="1" x14ac:dyDescent="0.25">
      <c r="B1716" s="524">
        <f>IF('KB Duct Parts'!$BL$14=2,Branches!D12,0)</f>
        <v>0</v>
      </c>
      <c r="C1716" s="538"/>
      <c r="D1716" s="506" t="str">
        <f>Branches!M12</f>
        <v xml:space="preserve"> </v>
      </c>
      <c r="E1716" s="524" t="str">
        <f>Branches!E12&amp;""""</f>
        <v>"</v>
      </c>
      <c r="F1716" s="508"/>
      <c r="G1716" s="537" t="str">
        <f>Branches!N12</f>
        <v xml:space="preserve"> </v>
      </c>
      <c r="H1716" s="524" t="s">
        <v>923</v>
      </c>
      <c r="I1716" s="586" t="str">
        <f>Branches!O12</f>
        <v xml:space="preserve"> </v>
      </c>
      <c r="J1716" s="587"/>
      <c r="K1716" s="531" t="s">
        <v>882</v>
      </c>
      <c r="L1716" s="535">
        <f>Branches!K12</f>
        <v>0</v>
      </c>
      <c r="M1716" s="532" t="s">
        <v>1700</v>
      </c>
      <c r="N1716" s="514">
        <f>Branches!P12</f>
        <v>0</v>
      </c>
      <c r="O1716" s="514">
        <f t="shared" si="959"/>
        <v>0</v>
      </c>
      <c r="P1716" s="680">
        <f>'KB Duct Parts'!$AE$3</f>
        <v>0</v>
      </c>
      <c r="Q1716" s="681">
        <f t="shared" si="928"/>
        <v>0</v>
      </c>
      <c r="R1716" s="682">
        <f t="shared" si="929"/>
        <v>0</v>
      </c>
      <c r="S1716" s="716">
        <f t="shared" si="930"/>
        <v>0.35</v>
      </c>
      <c r="T1716" s="679">
        <f t="shared" si="931"/>
        <v>0</v>
      </c>
      <c r="U1716" s="679">
        <f t="shared" si="932"/>
        <v>0</v>
      </c>
      <c r="Y1716" s="120"/>
      <c r="AD1716" s="79"/>
      <c r="AE1716" s="75"/>
      <c r="AF1716" s="370"/>
      <c r="AG1716" s="375"/>
      <c r="AH1716" s="379"/>
      <c r="AI1716" s="383"/>
      <c r="AJ1716" s="388"/>
      <c r="AK1716" s="392"/>
      <c r="AL1716" s="388"/>
      <c r="AM1716" s="363"/>
      <c r="AN1716" s="578"/>
      <c r="AO1716" s="78"/>
      <c r="AP1716" s="78"/>
      <c r="AQ1716" s="78"/>
      <c r="AR1716" s="78"/>
      <c r="AS1716" s="78"/>
      <c r="AT1716" s="78"/>
      <c r="AV1716" s="115"/>
      <c r="AW1716" s="395"/>
      <c r="AX1716" s="395"/>
      <c r="AY1716" s="395"/>
      <c r="AZ1716" s="395"/>
      <c r="BA1716" s="395"/>
      <c r="BB1716" s="395"/>
      <c r="BC1716" s="395"/>
      <c r="BD1716" s="115"/>
      <c r="BE1716" s="115"/>
      <c r="BF1716" s="115"/>
      <c r="BG1716" s="115"/>
      <c r="BH1716" s="115"/>
      <c r="BI1716" s="115"/>
      <c r="BJ1716" s="115"/>
      <c r="BK1716" s="115"/>
      <c r="BR1716" s="120"/>
      <c r="BS1716" s="120"/>
      <c r="BV1716" s="120"/>
      <c r="BW1716" s="120"/>
      <c r="BZ1716" s="120"/>
      <c r="CA1716" s="120"/>
      <c r="CC1716" s="115"/>
      <c r="CD1716" s="120"/>
      <c r="CE1716" s="417"/>
      <c r="CF1716" s="115"/>
      <c r="CG1716" s="115"/>
      <c r="CH1716" s="120"/>
      <c r="CI1716" s="417"/>
      <c r="CJ1716" s="115"/>
      <c r="CK1716" s="115"/>
      <c r="CL1716" s="120"/>
      <c r="CM1716" s="417"/>
      <c r="IS1716" s="108"/>
    </row>
    <row r="1717" spans="2:253" s="74" customFormat="1" ht="17.100000000000001" hidden="1" customHeight="1" x14ac:dyDescent="0.25">
      <c r="B1717" s="524">
        <f>IF('KB Duct Parts'!$BL$14=2,Branches!D13,0)</f>
        <v>0</v>
      </c>
      <c r="C1717" s="538"/>
      <c r="D1717" s="506" t="str">
        <f>Branches!M13</f>
        <v xml:space="preserve"> </v>
      </c>
      <c r="E1717" s="524" t="str">
        <f>Branches!E13&amp;""""</f>
        <v>"</v>
      </c>
      <c r="F1717" s="508"/>
      <c r="G1717" s="537" t="str">
        <f>Branches!N13</f>
        <v xml:space="preserve"> </v>
      </c>
      <c r="H1717" s="524" t="s">
        <v>923</v>
      </c>
      <c r="I1717" s="586" t="str">
        <f>Branches!O13</f>
        <v xml:space="preserve"> </v>
      </c>
      <c r="J1717" s="587"/>
      <c r="K1717" s="531" t="s">
        <v>882</v>
      </c>
      <c r="L1717" s="535">
        <f>Branches!K13</f>
        <v>0</v>
      </c>
      <c r="M1717" s="532" t="s">
        <v>1700</v>
      </c>
      <c r="N1717" s="514">
        <f>Branches!P13</f>
        <v>0</v>
      </c>
      <c r="O1717" s="514">
        <f t="shared" si="959"/>
        <v>0</v>
      </c>
      <c r="P1717" s="680">
        <f>'KB Duct Parts'!$AE$3</f>
        <v>0</v>
      </c>
      <c r="Q1717" s="681">
        <f t="shared" si="928"/>
        <v>0</v>
      </c>
      <c r="R1717" s="682">
        <f t="shared" si="929"/>
        <v>0</v>
      </c>
      <c r="S1717" s="716">
        <f t="shared" si="930"/>
        <v>0.35</v>
      </c>
      <c r="T1717" s="679">
        <f t="shared" si="931"/>
        <v>0</v>
      </c>
      <c r="U1717" s="679">
        <f t="shared" si="932"/>
        <v>0</v>
      </c>
      <c r="Y1717" s="120"/>
      <c r="AD1717" s="79"/>
      <c r="AE1717" s="75"/>
      <c r="AF1717" s="370"/>
      <c r="AG1717" s="375"/>
      <c r="AH1717" s="379"/>
      <c r="AI1717" s="383"/>
      <c r="AJ1717" s="388"/>
      <c r="AK1717" s="392"/>
      <c r="AL1717" s="388"/>
      <c r="AM1717" s="363"/>
      <c r="AN1717" s="578"/>
      <c r="AO1717" s="78"/>
      <c r="AP1717" s="78"/>
      <c r="AQ1717" s="78"/>
      <c r="AR1717" s="78"/>
      <c r="AS1717" s="78"/>
      <c r="AT1717" s="78"/>
      <c r="AV1717" s="115"/>
      <c r="AW1717" s="395"/>
      <c r="AX1717" s="395"/>
      <c r="AY1717" s="395"/>
      <c r="AZ1717" s="395"/>
      <c r="BA1717" s="395"/>
      <c r="BB1717" s="395"/>
      <c r="BC1717" s="395"/>
      <c r="BD1717" s="115"/>
      <c r="BE1717" s="115"/>
      <c r="BF1717" s="115"/>
      <c r="BG1717" s="115"/>
      <c r="BH1717" s="115"/>
      <c r="BI1717" s="115"/>
      <c r="BJ1717" s="115"/>
      <c r="BK1717" s="115"/>
      <c r="BR1717" s="120"/>
      <c r="BS1717" s="120"/>
      <c r="BV1717" s="120"/>
      <c r="BW1717" s="120"/>
      <c r="BZ1717" s="120"/>
      <c r="CA1717" s="120"/>
      <c r="CC1717" s="115"/>
      <c r="CD1717" s="120"/>
      <c r="CE1717" s="417"/>
      <c r="CF1717" s="115"/>
      <c r="CG1717" s="115"/>
      <c r="CH1717" s="120"/>
      <c r="CI1717" s="417"/>
      <c r="CJ1717" s="115"/>
      <c r="CK1717" s="115"/>
      <c r="CL1717" s="120"/>
      <c r="CM1717" s="417"/>
      <c r="IS1717" s="108"/>
    </row>
    <row r="1718" spans="2:253" s="74" customFormat="1" ht="17.100000000000001" hidden="1" customHeight="1" x14ac:dyDescent="0.25">
      <c r="B1718" s="524">
        <f>IF('KB Duct Parts'!$BL$14=2,Branches!D14,0)</f>
        <v>0</v>
      </c>
      <c r="C1718" s="538"/>
      <c r="D1718" s="506" t="str">
        <f>Branches!M14</f>
        <v xml:space="preserve"> </v>
      </c>
      <c r="E1718" s="524" t="str">
        <f>Branches!E14&amp;""""</f>
        <v>"</v>
      </c>
      <c r="F1718" s="508"/>
      <c r="G1718" s="537" t="str">
        <f>Branches!N14</f>
        <v xml:space="preserve"> </v>
      </c>
      <c r="H1718" s="524" t="s">
        <v>923</v>
      </c>
      <c r="I1718" s="586" t="str">
        <f>Branches!O14</f>
        <v xml:space="preserve"> </v>
      </c>
      <c r="J1718" s="587"/>
      <c r="K1718" s="531" t="s">
        <v>882</v>
      </c>
      <c r="L1718" s="535">
        <f>Branches!K14</f>
        <v>0</v>
      </c>
      <c r="M1718" s="532" t="s">
        <v>1700</v>
      </c>
      <c r="N1718" s="514">
        <f>Branches!P14</f>
        <v>0</v>
      </c>
      <c r="O1718" s="514">
        <f t="shared" si="959"/>
        <v>0</v>
      </c>
      <c r="P1718" s="680">
        <f>'KB Duct Parts'!$AE$3</f>
        <v>0</v>
      </c>
      <c r="Q1718" s="681">
        <f t="shared" si="928"/>
        <v>0</v>
      </c>
      <c r="R1718" s="682">
        <f t="shared" si="929"/>
        <v>0</v>
      </c>
      <c r="S1718" s="716">
        <f t="shared" si="930"/>
        <v>0.35</v>
      </c>
      <c r="T1718" s="679">
        <f t="shared" si="931"/>
        <v>0</v>
      </c>
      <c r="U1718" s="679">
        <f t="shared" si="932"/>
        <v>0</v>
      </c>
      <c r="Y1718" s="120"/>
      <c r="AD1718" s="79"/>
      <c r="AE1718" s="75"/>
      <c r="AF1718" s="370"/>
      <c r="AG1718" s="375"/>
      <c r="AH1718" s="379"/>
      <c r="AI1718" s="383"/>
      <c r="AJ1718" s="388"/>
      <c r="AK1718" s="392"/>
      <c r="AL1718" s="388"/>
      <c r="AM1718" s="363"/>
      <c r="AN1718" s="578"/>
      <c r="AO1718" s="78"/>
      <c r="AP1718" s="78"/>
      <c r="AQ1718" s="78"/>
      <c r="AR1718" s="78"/>
      <c r="AS1718" s="78"/>
      <c r="AT1718" s="78"/>
      <c r="AV1718" s="115"/>
      <c r="AW1718" s="395"/>
      <c r="AX1718" s="395"/>
      <c r="AY1718" s="395"/>
      <c r="AZ1718" s="395"/>
      <c r="BA1718" s="395"/>
      <c r="BB1718" s="395"/>
      <c r="BC1718" s="395"/>
      <c r="BD1718" s="115"/>
      <c r="BE1718" s="115"/>
      <c r="BF1718" s="115"/>
      <c r="BG1718" s="115"/>
      <c r="BH1718" s="115"/>
      <c r="BI1718" s="115"/>
      <c r="BJ1718" s="115"/>
      <c r="BK1718" s="115"/>
      <c r="BR1718" s="120"/>
      <c r="BS1718" s="120"/>
      <c r="BV1718" s="120"/>
      <c r="BW1718" s="120"/>
      <c r="BZ1718" s="120"/>
      <c r="CA1718" s="120"/>
      <c r="CC1718" s="115"/>
      <c r="CD1718" s="120"/>
      <c r="CE1718" s="417"/>
      <c r="CF1718" s="115"/>
      <c r="CG1718" s="115"/>
      <c r="CH1718" s="120"/>
      <c r="CI1718" s="417"/>
      <c r="CJ1718" s="115"/>
      <c r="CK1718" s="115"/>
      <c r="CL1718" s="120"/>
      <c r="CM1718" s="417"/>
      <c r="IS1718" s="108"/>
    </row>
    <row r="1719" spans="2:253" s="74" customFormat="1" ht="17.100000000000001" hidden="1" customHeight="1" x14ac:dyDescent="0.25">
      <c r="B1719" s="524">
        <f>IF('KB Duct Parts'!$BL$14=2,Branches!D15,0)</f>
        <v>0</v>
      </c>
      <c r="C1719" s="538"/>
      <c r="D1719" s="506" t="str">
        <f>Branches!M15</f>
        <v xml:space="preserve"> </v>
      </c>
      <c r="E1719" s="524" t="str">
        <f>Branches!E15&amp;""""</f>
        <v>"</v>
      </c>
      <c r="F1719" s="508"/>
      <c r="G1719" s="537" t="str">
        <f>Branches!N15</f>
        <v xml:space="preserve"> </v>
      </c>
      <c r="H1719" s="524" t="s">
        <v>923</v>
      </c>
      <c r="I1719" s="586" t="str">
        <f>Branches!O15</f>
        <v xml:space="preserve"> </v>
      </c>
      <c r="J1719" s="587"/>
      <c r="K1719" s="531" t="s">
        <v>882</v>
      </c>
      <c r="L1719" s="535">
        <f>Branches!K15</f>
        <v>0</v>
      </c>
      <c r="M1719" s="532" t="s">
        <v>1700</v>
      </c>
      <c r="N1719" s="514">
        <f>Branches!P15</f>
        <v>0</v>
      </c>
      <c r="O1719" s="514">
        <f t="shared" si="959"/>
        <v>0</v>
      </c>
      <c r="P1719" s="680">
        <f>'KB Duct Parts'!$AE$3</f>
        <v>0</v>
      </c>
      <c r="Q1719" s="681">
        <f t="shared" si="928"/>
        <v>0</v>
      </c>
      <c r="R1719" s="682">
        <f t="shared" si="929"/>
        <v>0</v>
      </c>
      <c r="S1719" s="716">
        <f t="shared" si="930"/>
        <v>0.35</v>
      </c>
      <c r="T1719" s="679">
        <f t="shared" si="931"/>
        <v>0</v>
      </c>
      <c r="U1719" s="679">
        <f t="shared" si="932"/>
        <v>0</v>
      </c>
      <c r="Y1719" s="120"/>
      <c r="AD1719" s="79"/>
      <c r="AE1719" s="75"/>
      <c r="AF1719" s="370"/>
      <c r="AG1719" s="375"/>
      <c r="AH1719" s="379"/>
      <c r="AI1719" s="383"/>
      <c r="AJ1719" s="388"/>
      <c r="AK1719" s="392"/>
      <c r="AL1719" s="388"/>
      <c r="AM1719" s="363"/>
      <c r="AN1719" s="578"/>
      <c r="AO1719" s="78"/>
      <c r="AP1719" s="78"/>
      <c r="AQ1719" s="78"/>
      <c r="AR1719" s="78"/>
      <c r="AS1719" s="78"/>
      <c r="AT1719" s="78"/>
      <c r="AV1719" s="115"/>
      <c r="AW1719" s="395"/>
      <c r="AX1719" s="395"/>
      <c r="AY1719" s="395"/>
      <c r="AZ1719" s="395"/>
      <c r="BA1719" s="395"/>
      <c r="BB1719" s="395"/>
      <c r="BC1719" s="395"/>
      <c r="BD1719" s="115"/>
      <c r="BE1719" s="115"/>
      <c r="BF1719" s="115"/>
      <c r="BG1719" s="115"/>
      <c r="BH1719" s="115"/>
      <c r="BI1719" s="115"/>
      <c r="BJ1719" s="115"/>
      <c r="BK1719" s="115"/>
      <c r="BR1719" s="120"/>
      <c r="BS1719" s="120"/>
      <c r="BV1719" s="120"/>
      <c r="BW1719" s="120"/>
      <c r="BZ1719" s="120"/>
      <c r="CA1719" s="120"/>
      <c r="CC1719" s="115"/>
      <c r="CD1719" s="120"/>
      <c r="CE1719" s="417"/>
      <c r="CF1719" s="115"/>
      <c r="CG1719" s="115"/>
      <c r="CH1719" s="120"/>
      <c r="CI1719" s="417"/>
      <c r="CJ1719" s="115"/>
      <c r="CK1719" s="115"/>
      <c r="CL1719" s="120"/>
      <c r="CM1719" s="417"/>
      <c r="IS1719" s="108"/>
    </row>
    <row r="1720" spans="2:253" s="74" customFormat="1" ht="17.100000000000001" hidden="1" customHeight="1" x14ac:dyDescent="0.25">
      <c r="B1720" s="524">
        <f>IF('KB Duct Parts'!$BL$14=2,Branches!D16,0)</f>
        <v>0</v>
      </c>
      <c r="C1720" s="538"/>
      <c r="D1720" s="506" t="str">
        <f>Branches!M16</f>
        <v xml:space="preserve"> </v>
      </c>
      <c r="E1720" s="524" t="str">
        <f>Branches!E16&amp;""""</f>
        <v>"</v>
      </c>
      <c r="F1720" s="508"/>
      <c r="G1720" s="537" t="str">
        <f>Branches!N16</f>
        <v xml:space="preserve"> </v>
      </c>
      <c r="H1720" s="524" t="s">
        <v>923</v>
      </c>
      <c r="I1720" s="586" t="str">
        <f>Branches!O16</f>
        <v xml:space="preserve"> </v>
      </c>
      <c r="J1720" s="587"/>
      <c r="K1720" s="531" t="s">
        <v>882</v>
      </c>
      <c r="L1720" s="535">
        <f>Branches!K16</f>
        <v>0</v>
      </c>
      <c r="M1720" s="532" t="s">
        <v>1700</v>
      </c>
      <c r="N1720" s="514">
        <f>Branches!P16</f>
        <v>0</v>
      </c>
      <c r="O1720" s="514">
        <f t="shared" si="959"/>
        <v>0</v>
      </c>
      <c r="P1720" s="680">
        <f>'KB Duct Parts'!$AE$3</f>
        <v>0</v>
      </c>
      <c r="Q1720" s="681">
        <f t="shared" si="928"/>
        <v>0</v>
      </c>
      <c r="R1720" s="682">
        <f t="shared" si="929"/>
        <v>0</v>
      </c>
      <c r="S1720" s="716">
        <f t="shared" si="930"/>
        <v>0.35</v>
      </c>
      <c r="T1720" s="679">
        <f t="shared" si="931"/>
        <v>0</v>
      </c>
      <c r="U1720" s="679">
        <f t="shared" si="932"/>
        <v>0</v>
      </c>
      <c r="Y1720" s="120"/>
      <c r="AD1720" s="79"/>
      <c r="AE1720" s="75"/>
      <c r="AF1720" s="370"/>
      <c r="AG1720" s="375"/>
      <c r="AH1720" s="379"/>
      <c r="AI1720" s="383"/>
      <c r="AJ1720" s="388"/>
      <c r="AK1720" s="392"/>
      <c r="AL1720" s="388"/>
      <c r="AM1720" s="363"/>
      <c r="AN1720" s="578"/>
      <c r="AO1720" s="78"/>
      <c r="AP1720" s="78"/>
      <c r="AQ1720" s="78"/>
      <c r="AR1720" s="78"/>
      <c r="AS1720" s="78"/>
      <c r="AT1720" s="78"/>
      <c r="AV1720" s="115"/>
      <c r="AW1720" s="395"/>
      <c r="AX1720" s="395"/>
      <c r="AY1720" s="395"/>
      <c r="AZ1720" s="395"/>
      <c r="BA1720" s="395"/>
      <c r="BB1720" s="395"/>
      <c r="BC1720" s="395"/>
      <c r="BD1720" s="115"/>
      <c r="BE1720" s="115"/>
      <c r="BF1720" s="115"/>
      <c r="BG1720" s="115"/>
      <c r="BH1720" s="115"/>
      <c r="BI1720" s="115"/>
      <c r="BJ1720" s="115"/>
      <c r="BK1720" s="115"/>
      <c r="BR1720" s="120"/>
      <c r="BS1720" s="120"/>
      <c r="BV1720" s="120"/>
      <c r="BW1720" s="120"/>
      <c r="BZ1720" s="120"/>
      <c r="CA1720" s="120"/>
      <c r="CC1720" s="115"/>
      <c r="CD1720" s="120"/>
      <c r="CE1720" s="417"/>
      <c r="CF1720" s="115"/>
      <c r="CG1720" s="115"/>
      <c r="CH1720" s="120"/>
      <c r="CI1720" s="417"/>
      <c r="CJ1720" s="115"/>
      <c r="CK1720" s="115"/>
      <c r="CL1720" s="120"/>
      <c r="CM1720" s="417"/>
      <c r="IS1720" s="108"/>
    </row>
    <row r="1721" spans="2:253" s="74" customFormat="1" ht="17.100000000000001" hidden="1" customHeight="1" x14ac:dyDescent="0.25">
      <c r="B1721" s="524">
        <f>IF('KB Duct Parts'!$BL$14=2,Branches!D17,0)</f>
        <v>0</v>
      </c>
      <c r="C1721" s="538"/>
      <c r="D1721" s="506" t="str">
        <f>Branches!M17</f>
        <v xml:space="preserve"> </v>
      </c>
      <c r="E1721" s="524" t="str">
        <f>Branches!E17&amp;""""</f>
        <v>"</v>
      </c>
      <c r="F1721" s="508"/>
      <c r="G1721" s="537" t="str">
        <f>Branches!N17</f>
        <v xml:space="preserve"> </v>
      </c>
      <c r="H1721" s="524" t="s">
        <v>923</v>
      </c>
      <c r="I1721" s="586" t="str">
        <f>Branches!O17</f>
        <v xml:space="preserve"> </v>
      </c>
      <c r="J1721" s="587"/>
      <c r="K1721" s="531" t="s">
        <v>882</v>
      </c>
      <c r="L1721" s="535">
        <f>Branches!K17</f>
        <v>0</v>
      </c>
      <c r="M1721" s="532" t="s">
        <v>1700</v>
      </c>
      <c r="N1721" s="514">
        <f>Branches!P17</f>
        <v>0</v>
      </c>
      <c r="O1721" s="514">
        <f t="shared" si="959"/>
        <v>0</v>
      </c>
      <c r="P1721" s="680">
        <f>'KB Duct Parts'!$AE$3</f>
        <v>0</v>
      </c>
      <c r="Q1721" s="681">
        <f t="shared" si="928"/>
        <v>0</v>
      </c>
      <c r="R1721" s="682">
        <f t="shared" si="929"/>
        <v>0</v>
      </c>
      <c r="S1721" s="716">
        <f t="shared" si="930"/>
        <v>0.35</v>
      </c>
      <c r="T1721" s="679">
        <f t="shared" si="931"/>
        <v>0</v>
      </c>
      <c r="U1721" s="679">
        <f t="shared" si="932"/>
        <v>0</v>
      </c>
      <c r="Y1721" s="120"/>
      <c r="AD1721" s="79"/>
      <c r="AE1721" s="75"/>
      <c r="AF1721" s="370"/>
      <c r="AG1721" s="375"/>
      <c r="AH1721" s="379"/>
      <c r="AI1721" s="383"/>
      <c r="AJ1721" s="388"/>
      <c r="AK1721" s="392"/>
      <c r="AL1721" s="388"/>
      <c r="AM1721" s="363"/>
      <c r="AN1721" s="578"/>
      <c r="AO1721" s="78"/>
      <c r="AP1721" s="78"/>
      <c r="AQ1721" s="78"/>
      <c r="AR1721" s="78"/>
      <c r="AS1721" s="78"/>
      <c r="AT1721" s="78"/>
      <c r="AV1721" s="115"/>
      <c r="AW1721" s="395"/>
      <c r="AX1721" s="395"/>
      <c r="AY1721" s="395"/>
      <c r="AZ1721" s="395"/>
      <c r="BA1721" s="395"/>
      <c r="BB1721" s="395"/>
      <c r="BC1721" s="395"/>
      <c r="BD1721" s="115"/>
      <c r="BE1721" s="115"/>
      <c r="BF1721" s="115"/>
      <c r="BG1721" s="115"/>
      <c r="BH1721" s="115"/>
      <c r="BI1721" s="115"/>
      <c r="BJ1721" s="115"/>
      <c r="BK1721" s="115"/>
      <c r="BR1721" s="120"/>
      <c r="BS1721" s="120"/>
      <c r="BV1721" s="120"/>
      <c r="BW1721" s="120"/>
      <c r="BZ1721" s="120"/>
      <c r="CA1721" s="120"/>
      <c r="CC1721" s="115"/>
      <c r="CD1721" s="120"/>
      <c r="CE1721" s="417"/>
      <c r="CF1721" s="115"/>
      <c r="CG1721" s="115"/>
      <c r="CH1721" s="120"/>
      <c r="CI1721" s="417"/>
      <c r="CJ1721" s="115"/>
      <c r="CK1721" s="115"/>
      <c r="CL1721" s="120"/>
      <c r="CM1721" s="417"/>
      <c r="IS1721" s="108"/>
    </row>
    <row r="1722" spans="2:253" s="74" customFormat="1" ht="17.100000000000001" hidden="1" customHeight="1" x14ac:dyDescent="0.25">
      <c r="B1722" s="524">
        <f>IF('KB Duct Parts'!$BL$14=2,Branches!D18,0)</f>
        <v>0</v>
      </c>
      <c r="C1722" s="538"/>
      <c r="D1722" s="506" t="str">
        <f>Branches!M18</f>
        <v xml:space="preserve"> </v>
      </c>
      <c r="E1722" s="524" t="str">
        <f>Branches!E18&amp;""""</f>
        <v>"</v>
      </c>
      <c r="F1722" s="508"/>
      <c r="G1722" s="537" t="str">
        <f>Branches!N18</f>
        <v xml:space="preserve"> </v>
      </c>
      <c r="H1722" s="524" t="s">
        <v>923</v>
      </c>
      <c r="I1722" s="586" t="str">
        <f>Branches!O18</f>
        <v xml:space="preserve"> </v>
      </c>
      <c r="J1722" s="587"/>
      <c r="K1722" s="531" t="s">
        <v>882</v>
      </c>
      <c r="L1722" s="535">
        <f>Branches!K18</f>
        <v>0</v>
      </c>
      <c r="M1722" s="532" t="s">
        <v>1700</v>
      </c>
      <c r="N1722" s="514">
        <f>Branches!P18</f>
        <v>0</v>
      </c>
      <c r="O1722" s="514">
        <f t="shared" si="959"/>
        <v>0</v>
      </c>
      <c r="P1722" s="680">
        <f>'KB Duct Parts'!$AE$3</f>
        <v>0</v>
      </c>
      <c r="Q1722" s="681">
        <f t="shared" si="928"/>
        <v>0</v>
      </c>
      <c r="R1722" s="682">
        <f t="shared" si="929"/>
        <v>0</v>
      </c>
      <c r="S1722" s="716">
        <f t="shared" si="930"/>
        <v>0.35</v>
      </c>
      <c r="T1722" s="679">
        <f t="shared" si="931"/>
        <v>0</v>
      </c>
      <c r="U1722" s="679">
        <f t="shared" si="932"/>
        <v>0</v>
      </c>
      <c r="Y1722" s="120"/>
      <c r="AD1722" s="79"/>
      <c r="AE1722" s="75"/>
      <c r="AF1722" s="370"/>
      <c r="AG1722" s="375"/>
      <c r="AH1722" s="379"/>
      <c r="AI1722" s="383"/>
      <c r="AJ1722" s="388"/>
      <c r="AK1722" s="392"/>
      <c r="AL1722" s="388"/>
      <c r="AM1722" s="363"/>
      <c r="AN1722" s="578"/>
      <c r="AO1722" s="78"/>
      <c r="AP1722" s="78"/>
      <c r="AQ1722" s="78"/>
      <c r="AR1722" s="78"/>
      <c r="AS1722" s="78"/>
      <c r="AT1722" s="78"/>
      <c r="AV1722" s="115"/>
      <c r="AW1722" s="395"/>
      <c r="AX1722" s="395"/>
      <c r="AY1722" s="395"/>
      <c r="AZ1722" s="395"/>
      <c r="BA1722" s="395"/>
      <c r="BB1722" s="395"/>
      <c r="BC1722" s="395"/>
      <c r="BD1722" s="115"/>
      <c r="BE1722" s="115"/>
      <c r="BF1722" s="115"/>
      <c r="BG1722" s="115"/>
      <c r="BH1722" s="115"/>
      <c r="BI1722" s="115"/>
      <c r="BJ1722" s="115"/>
      <c r="BK1722" s="115"/>
      <c r="BR1722" s="120"/>
      <c r="BS1722" s="120"/>
      <c r="BV1722" s="120"/>
      <c r="BW1722" s="120"/>
      <c r="BZ1722" s="120"/>
      <c r="CA1722" s="120"/>
      <c r="CC1722" s="115"/>
      <c r="CD1722" s="120"/>
      <c r="CE1722" s="417"/>
      <c r="CF1722" s="115"/>
      <c r="CG1722" s="115"/>
      <c r="CH1722" s="120"/>
      <c r="CI1722" s="417"/>
      <c r="CJ1722" s="115"/>
      <c r="CK1722" s="115"/>
      <c r="CL1722" s="120"/>
      <c r="CM1722" s="417"/>
      <c r="IS1722" s="108"/>
    </row>
    <row r="1723" spans="2:253" s="74" customFormat="1" ht="17.100000000000001" hidden="1" customHeight="1" x14ac:dyDescent="0.25">
      <c r="B1723" s="524">
        <f>IF('KB Duct Parts'!$BL$14=2,Branches!D19,0)</f>
        <v>0</v>
      </c>
      <c r="C1723" s="538"/>
      <c r="D1723" s="506" t="str">
        <f>Branches!M19</f>
        <v xml:space="preserve"> </v>
      </c>
      <c r="E1723" s="524" t="str">
        <f>Branches!E19&amp;""""</f>
        <v>"</v>
      </c>
      <c r="F1723" s="508"/>
      <c r="G1723" s="537" t="str">
        <f>Branches!N19</f>
        <v xml:space="preserve"> </v>
      </c>
      <c r="H1723" s="524" t="s">
        <v>923</v>
      </c>
      <c r="I1723" s="586" t="str">
        <f>Branches!O19</f>
        <v xml:space="preserve"> </v>
      </c>
      <c r="J1723" s="587"/>
      <c r="K1723" s="531" t="s">
        <v>882</v>
      </c>
      <c r="L1723" s="535">
        <f>Branches!K19</f>
        <v>0</v>
      </c>
      <c r="M1723" s="532" t="s">
        <v>1700</v>
      </c>
      <c r="N1723" s="514">
        <f>Branches!P19</f>
        <v>0</v>
      </c>
      <c r="O1723" s="514">
        <f t="shared" si="959"/>
        <v>0</v>
      </c>
      <c r="P1723" s="680">
        <f>'KB Duct Parts'!$AE$3</f>
        <v>0</v>
      </c>
      <c r="Q1723" s="681">
        <f t="shared" si="928"/>
        <v>0</v>
      </c>
      <c r="R1723" s="682">
        <f t="shared" si="929"/>
        <v>0</v>
      </c>
      <c r="S1723" s="716">
        <f t="shared" si="930"/>
        <v>0.35</v>
      </c>
      <c r="T1723" s="679">
        <f t="shared" si="931"/>
        <v>0</v>
      </c>
      <c r="U1723" s="679">
        <f t="shared" si="932"/>
        <v>0</v>
      </c>
      <c r="Y1723" s="120"/>
      <c r="AD1723" s="79"/>
      <c r="AE1723" s="75"/>
      <c r="AF1723" s="370"/>
      <c r="AG1723" s="375"/>
      <c r="AH1723" s="379"/>
      <c r="AI1723" s="383"/>
      <c r="AJ1723" s="388"/>
      <c r="AK1723" s="392"/>
      <c r="AL1723" s="388"/>
      <c r="AM1723" s="363"/>
      <c r="AN1723" s="578"/>
      <c r="AO1723" s="78"/>
      <c r="AP1723" s="78"/>
      <c r="AQ1723" s="78"/>
      <c r="AR1723" s="78"/>
      <c r="AS1723" s="78"/>
      <c r="AT1723" s="78"/>
      <c r="AV1723" s="115"/>
      <c r="AW1723" s="395"/>
      <c r="AX1723" s="395"/>
      <c r="AY1723" s="395"/>
      <c r="AZ1723" s="395"/>
      <c r="BA1723" s="395"/>
      <c r="BB1723" s="395"/>
      <c r="BC1723" s="395"/>
      <c r="BD1723" s="115"/>
      <c r="BE1723" s="115"/>
      <c r="BF1723" s="115"/>
      <c r="BG1723" s="115"/>
      <c r="BH1723" s="115"/>
      <c r="BI1723" s="115"/>
      <c r="BJ1723" s="115"/>
      <c r="BK1723" s="115"/>
      <c r="BR1723" s="120"/>
      <c r="BS1723" s="120"/>
      <c r="BV1723" s="120"/>
      <c r="BW1723" s="120"/>
      <c r="BZ1723" s="120"/>
      <c r="CA1723" s="120"/>
      <c r="CC1723" s="115"/>
      <c r="CD1723" s="120"/>
      <c r="CE1723" s="417"/>
      <c r="CF1723" s="115"/>
      <c r="CG1723" s="115"/>
      <c r="CH1723" s="120"/>
      <c r="CI1723" s="417"/>
      <c r="CJ1723" s="115"/>
      <c r="CK1723" s="115"/>
      <c r="CL1723" s="120"/>
      <c r="CM1723" s="417"/>
      <c r="IS1723" s="108"/>
    </row>
    <row r="1724" spans="2:253" s="74" customFormat="1" ht="17.100000000000001" hidden="1" customHeight="1" x14ac:dyDescent="0.25">
      <c r="B1724" s="524">
        <f>IF('KB Duct Parts'!$BL$14=2,Branches!D20,0)</f>
        <v>0</v>
      </c>
      <c r="C1724" s="538"/>
      <c r="D1724" s="506" t="str">
        <f>Branches!M20</f>
        <v xml:space="preserve"> </v>
      </c>
      <c r="E1724" s="524" t="str">
        <f>Branches!E20&amp;""""</f>
        <v>"</v>
      </c>
      <c r="F1724" s="508"/>
      <c r="G1724" s="537" t="str">
        <f>Branches!N20</f>
        <v xml:space="preserve"> </v>
      </c>
      <c r="H1724" s="524" t="s">
        <v>923</v>
      </c>
      <c r="I1724" s="586" t="str">
        <f>Branches!O20</f>
        <v xml:space="preserve"> </v>
      </c>
      <c r="J1724" s="587"/>
      <c r="K1724" s="531" t="s">
        <v>882</v>
      </c>
      <c r="L1724" s="535">
        <f>Branches!K20</f>
        <v>0</v>
      </c>
      <c r="M1724" s="532" t="s">
        <v>1700</v>
      </c>
      <c r="N1724" s="514">
        <f>Branches!P20</f>
        <v>0</v>
      </c>
      <c r="O1724" s="514">
        <f t="shared" si="959"/>
        <v>0</v>
      </c>
      <c r="P1724" s="680">
        <f>'KB Duct Parts'!$AE$3</f>
        <v>0</v>
      </c>
      <c r="Q1724" s="681">
        <f t="shared" si="928"/>
        <v>0</v>
      </c>
      <c r="R1724" s="682">
        <f t="shared" si="929"/>
        <v>0</v>
      </c>
      <c r="S1724" s="716">
        <f t="shared" si="930"/>
        <v>0.35</v>
      </c>
      <c r="T1724" s="679">
        <f t="shared" si="931"/>
        <v>0</v>
      </c>
      <c r="U1724" s="679">
        <f t="shared" si="932"/>
        <v>0</v>
      </c>
      <c r="Y1724" s="120"/>
      <c r="AD1724" s="79"/>
      <c r="AE1724" s="75"/>
      <c r="AF1724" s="370"/>
      <c r="AG1724" s="375"/>
      <c r="AH1724" s="379"/>
      <c r="AI1724" s="383"/>
      <c r="AJ1724" s="388"/>
      <c r="AK1724" s="392"/>
      <c r="AL1724" s="388"/>
      <c r="AM1724" s="363"/>
      <c r="AN1724" s="578"/>
      <c r="AO1724" s="78"/>
      <c r="AP1724" s="78"/>
      <c r="AQ1724" s="78"/>
      <c r="AR1724" s="78"/>
      <c r="AS1724" s="78"/>
      <c r="AT1724" s="78"/>
      <c r="AV1724" s="115"/>
      <c r="AW1724" s="395"/>
      <c r="AX1724" s="395"/>
      <c r="AY1724" s="395"/>
      <c r="AZ1724" s="395"/>
      <c r="BA1724" s="395"/>
      <c r="BB1724" s="395"/>
      <c r="BC1724" s="395"/>
      <c r="BD1724" s="115"/>
      <c r="BE1724" s="115"/>
      <c r="BF1724" s="115"/>
      <c r="BG1724" s="115"/>
      <c r="BH1724" s="115"/>
      <c r="BI1724" s="115"/>
      <c r="BJ1724" s="115"/>
      <c r="BK1724" s="115"/>
      <c r="BR1724" s="120"/>
      <c r="BS1724" s="120"/>
      <c r="BV1724" s="120"/>
      <c r="BW1724" s="120"/>
      <c r="BZ1724" s="120"/>
      <c r="CA1724" s="120"/>
      <c r="CC1724" s="115"/>
      <c r="CD1724" s="120"/>
      <c r="CE1724" s="417"/>
      <c r="CF1724" s="115"/>
      <c r="CG1724" s="115"/>
      <c r="CH1724" s="120"/>
      <c r="CI1724" s="417"/>
      <c r="CJ1724" s="115"/>
      <c r="CK1724" s="115"/>
      <c r="CL1724" s="120"/>
      <c r="CM1724" s="417"/>
      <c r="IS1724" s="108"/>
    </row>
    <row r="1725" spans="2:253" s="74" customFormat="1" ht="17.100000000000001" hidden="1" customHeight="1" x14ac:dyDescent="0.25">
      <c r="B1725" s="524">
        <f>IF('KB Duct Parts'!$BL$14=2,Branches!D21,0)</f>
        <v>0</v>
      </c>
      <c r="C1725" s="538"/>
      <c r="D1725" s="506" t="str">
        <f>Branches!M21</f>
        <v xml:space="preserve"> </v>
      </c>
      <c r="E1725" s="524" t="str">
        <f>Branches!E21&amp;""""</f>
        <v>"</v>
      </c>
      <c r="F1725" s="508"/>
      <c r="G1725" s="537" t="str">
        <f>Branches!N21</f>
        <v xml:space="preserve"> </v>
      </c>
      <c r="H1725" s="524" t="s">
        <v>923</v>
      </c>
      <c r="I1725" s="586" t="str">
        <f>Branches!O21</f>
        <v xml:space="preserve"> </v>
      </c>
      <c r="J1725" s="587"/>
      <c r="K1725" s="531" t="s">
        <v>882</v>
      </c>
      <c r="L1725" s="535">
        <f>Branches!K21</f>
        <v>0</v>
      </c>
      <c r="M1725" s="532" t="s">
        <v>1700</v>
      </c>
      <c r="N1725" s="514">
        <f>Branches!P21</f>
        <v>0</v>
      </c>
      <c r="O1725" s="514">
        <f t="shared" si="959"/>
        <v>0</v>
      </c>
      <c r="P1725" s="680">
        <f>'KB Duct Parts'!$AE$3</f>
        <v>0</v>
      </c>
      <c r="Q1725" s="681">
        <f t="shared" si="928"/>
        <v>0</v>
      </c>
      <c r="R1725" s="682">
        <f t="shared" si="929"/>
        <v>0</v>
      </c>
      <c r="S1725" s="716">
        <f t="shared" si="930"/>
        <v>0.35</v>
      </c>
      <c r="T1725" s="679">
        <f t="shared" si="931"/>
        <v>0</v>
      </c>
      <c r="U1725" s="679">
        <f t="shared" si="932"/>
        <v>0</v>
      </c>
      <c r="Y1725" s="120"/>
      <c r="AD1725" s="79"/>
      <c r="AE1725" s="75"/>
      <c r="AF1725" s="370"/>
      <c r="AG1725" s="375"/>
      <c r="AH1725" s="379"/>
      <c r="AI1725" s="383"/>
      <c r="AJ1725" s="388"/>
      <c r="AK1725" s="392"/>
      <c r="AL1725" s="388"/>
      <c r="AM1725" s="363"/>
      <c r="AN1725" s="578"/>
      <c r="AO1725" s="78"/>
      <c r="AP1725" s="78"/>
      <c r="AQ1725" s="78"/>
      <c r="AR1725" s="78"/>
      <c r="AS1725" s="78"/>
      <c r="AT1725" s="78"/>
      <c r="AV1725" s="115"/>
      <c r="AW1725" s="395"/>
      <c r="AX1725" s="395"/>
      <c r="AY1725" s="395"/>
      <c r="AZ1725" s="395"/>
      <c r="BA1725" s="395"/>
      <c r="BB1725" s="395"/>
      <c r="BC1725" s="395"/>
      <c r="BD1725" s="115"/>
      <c r="BE1725" s="115"/>
      <c r="BF1725" s="115"/>
      <c r="BG1725" s="115"/>
      <c r="BH1725" s="115"/>
      <c r="BI1725" s="115"/>
      <c r="BJ1725" s="115"/>
      <c r="BK1725" s="115"/>
      <c r="BR1725" s="120"/>
      <c r="BS1725" s="120"/>
      <c r="BV1725" s="120"/>
      <c r="BW1725" s="120"/>
      <c r="BZ1725" s="120"/>
      <c r="CA1725" s="120"/>
      <c r="CC1725" s="115"/>
      <c r="CD1725" s="120"/>
      <c r="CE1725" s="417"/>
      <c r="CF1725" s="115"/>
      <c r="CG1725" s="115"/>
      <c r="CH1725" s="120"/>
      <c r="CI1725" s="417"/>
      <c r="CJ1725" s="115"/>
      <c r="CK1725" s="115"/>
      <c r="CL1725" s="120"/>
      <c r="CM1725" s="417"/>
      <c r="IS1725" s="108"/>
    </row>
    <row r="1726" spans="2:253" s="74" customFormat="1" ht="17.100000000000001" hidden="1" customHeight="1" x14ac:dyDescent="0.25">
      <c r="B1726" s="524">
        <f>IF('KB Duct Parts'!$BL$14=2,Branches!D22,0)</f>
        <v>0</v>
      </c>
      <c r="C1726" s="538"/>
      <c r="D1726" s="506" t="str">
        <f>Branches!M22</f>
        <v xml:space="preserve"> </v>
      </c>
      <c r="E1726" s="524" t="str">
        <f>Branches!E22&amp;""""</f>
        <v>"</v>
      </c>
      <c r="F1726" s="508"/>
      <c r="G1726" s="537" t="str">
        <f>Branches!N22</f>
        <v xml:space="preserve"> </v>
      </c>
      <c r="H1726" s="524" t="s">
        <v>923</v>
      </c>
      <c r="I1726" s="586" t="str">
        <f>Branches!O22</f>
        <v xml:space="preserve"> </v>
      </c>
      <c r="J1726" s="587"/>
      <c r="K1726" s="531" t="s">
        <v>882</v>
      </c>
      <c r="L1726" s="535">
        <f>Branches!K22</f>
        <v>0</v>
      </c>
      <c r="M1726" s="532" t="s">
        <v>1700</v>
      </c>
      <c r="N1726" s="514">
        <f>Branches!P22</f>
        <v>0</v>
      </c>
      <c r="O1726" s="514">
        <f t="shared" si="959"/>
        <v>0</v>
      </c>
      <c r="P1726" s="680">
        <f>'KB Duct Parts'!$AE$3</f>
        <v>0</v>
      </c>
      <c r="Q1726" s="681">
        <f t="shared" si="928"/>
        <v>0</v>
      </c>
      <c r="R1726" s="682">
        <f t="shared" si="929"/>
        <v>0</v>
      </c>
      <c r="S1726" s="716">
        <f t="shared" si="930"/>
        <v>0.35</v>
      </c>
      <c r="T1726" s="679">
        <f t="shared" si="931"/>
        <v>0</v>
      </c>
      <c r="U1726" s="679">
        <f t="shared" si="932"/>
        <v>0</v>
      </c>
      <c r="Y1726" s="120"/>
      <c r="AD1726" s="79"/>
      <c r="AE1726" s="75"/>
      <c r="AF1726" s="370"/>
      <c r="AG1726" s="375"/>
      <c r="AH1726" s="379"/>
      <c r="AI1726" s="383"/>
      <c r="AJ1726" s="388"/>
      <c r="AK1726" s="392"/>
      <c r="AL1726" s="388"/>
      <c r="AM1726" s="363"/>
      <c r="AN1726" s="578"/>
      <c r="AO1726" s="78"/>
      <c r="AP1726" s="78"/>
      <c r="AQ1726" s="78"/>
      <c r="AR1726" s="78"/>
      <c r="AS1726" s="78"/>
      <c r="AT1726" s="78"/>
      <c r="AV1726" s="115"/>
      <c r="AW1726" s="395"/>
      <c r="AX1726" s="395"/>
      <c r="AY1726" s="395"/>
      <c r="AZ1726" s="395"/>
      <c r="BA1726" s="395"/>
      <c r="BB1726" s="395"/>
      <c r="BC1726" s="395"/>
      <c r="BD1726" s="115"/>
      <c r="BE1726" s="115"/>
      <c r="BF1726" s="115"/>
      <c r="BG1726" s="115"/>
      <c r="BH1726" s="115"/>
      <c r="BI1726" s="115"/>
      <c r="BJ1726" s="115"/>
      <c r="BK1726" s="115"/>
      <c r="BR1726" s="120"/>
      <c r="BS1726" s="120"/>
      <c r="BV1726" s="120"/>
      <c r="BW1726" s="120"/>
      <c r="BZ1726" s="120"/>
      <c r="CA1726" s="120"/>
      <c r="CC1726" s="115"/>
      <c r="CD1726" s="120"/>
      <c r="CE1726" s="417"/>
      <c r="CF1726" s="115"/>
      <c r="CG1726" s="115"/>
      <c r="CH1726" s="120"/>
      <c r="CI1726" s="417"/>
      <c r="CJ1726" s="115"/>
      <c r="CK1726" s="115"/>
      <c r="CL1726" s="120"/>
      <c r="CM1726" s="417"/>
      <c r="IS1726" s="108"/>
    </row>
    <row r="1727" spans="2:253" s="74" customFormat="1" ht="17.100000000000001" hidden="1" customHeight="1" x14ac:dyDescent="0.25">
      <c r="B1727" s="524">
        <f>IF('KB Duct Parts'!$BL$14=2,Branches!D23,0)</f>
        <v>0</v>
      </c>
      <c r="C1727" s="538"/>
      <c r="D1727" s="506" t="str">
        <f>Branches!M23</f>
        <v xml:space="preserve"> </v>
      </c>
      <c r="E1727" s="524" t="str">
        <f>Branches!E23&amp;""""</f>
        <v>"</v>
      </c>
      <c r="F1727" s="508"/>
      <c r="G1727" s="537" t="str">
        <f>Branches!N23</f>
        <v xml:space="preserve"> </v>
      </c>
      <c r="H1727" s="524" t="s">
        <v>923</v>
      </c>
      <c r="I1727" s="586" t="str">
        <f>Branches!O23</f>
        <v xml:space="preserve"> </v>
      </c>
      <c r="J1727" s="587"/>
      <c r="K1727" s="531" t="s">
        <v>882</v>
      </c>
      <c r="L1727" s="535">
        <f>Branches!K23</f>
        <v>0</v>
      </c>
      <c r="M1727" s="532" t="s">
        <v>1700</v>
      </c>
      <c r="N1727" s="514">
        <f>Branches!P23</f>
        <v>0</v>
      </c>
      <c r="O1727" s="514">
        <f t="shared" si="959"/>
        <v>0</v>
      </c>
      <c r="P1727" s="680">
        <f>'KB Duct Parts'!$AE$3</f>
        <v>0</v>
      </c>
      <c r="Q1727" s="681">
        <f t="shared" si="928"/>
        <v>0</v>
      </c>
      <c r="R1727" s="682">
        <f t="shared" si="929"/>
        <v>0</v>
      </c>
      <c r="S1727" s="716">
        <f t="shared" si="930"/>
        <v>0.35</v>
      </c>
      <c r="T1727" s="679">
        <f t="shared" si="931"/>
        <v>0</v>
      </c>
      <c r="U1727" s="679">
        <f t="shared" si="932"/>
        <v>0</v>
      </c>
      <c r="Y1727" s="120"/>
      <c r="AD1727" s="79"/>
      <c r="AE1727" s="75"/>
      <c r="AF1727" s="370"/>
      <c r="AG1727" s="375"/>
      <c r="AH1727" s="379"/>
      <c r="AI1727" s="383"/>
      <c r="AJ1727" s="388"/>
      <c r="AK1727" s="392"/>
      <c r="AL1727" s="388"/>
      <c r="AM1727" s="363"/>
      <c r="AN1727" s="578"/>
      <c r="AO1727" s="78"/>
      <c r="AP1727" s="78"/>
      <c r="AQ1727" s="78"/>
      <c r="AR1727" s="78"/>
      <c r="AS1727" s="78"/>
      <c r="AT1727" s="78"/>
      <c r="AV1727" s="115"/>
      <c r="AW1727" s="395"/>
      <c r="AX1727" s="395"/>
      <c r="AY1727" s="395"/>
      <c r="AZ1727" s="395"/>
      <c r="BA1727" s="395"/>
      <c r="BB1727" s="395"/>
      <c r="BC1727" s="395"/>
      <c r="BD1727" s="115"/>
      <c r="BE1727" s="115"/>
      <c r="BF1727" s="115"/>
      <c r="BG1727" s="115"/>
      <c r="BH1727" s="115"/>
      <c r="BI1727" s="115"/>
      <c r="BJ1727" s="115"/>
      <c r="BK1727" s="115"/>
      <c r="BR1727" s="120"/>
      <c r="BS1727" s="120"/>
      <c r="BV1727" s="120"/>
      <c r="BW1727" s="120"/>
      <c r="BZ1727" s="120"/>
      <c r="CA1727" s="120"/>
      <c r="CC1727" s="115"/>
      <c r="CD1727" s="120"/>
      <c r="CE1727" s="417"/>
      <c r="CF1727" s="115"/>
      <c r="CG1727" s="115"/>
      <c r="CH1727" s="120"/>
      <c r="CI1727" s="417"/>
      <c r="CJ1727" s="115"/>
      <c r="CK1727" s="115"/>
      <c r="CL1727" s="120"/>
      <c r="CM1727" s="417"/>
      <c r="IS1727" s="108"/>
    </row>
    <row r="1728" spans="2:253" s="74" customFormat="1" ht="17.100000000000001" hidden="1" customHeight="1" x14ac:dyDescent="0.25">
      <c r="B1728" s="524">
        <f>IF('KB Duct Parts'!$BL$14=2,Branches!D24,0)</f>
        <v>0</v>
      </c>
      <c r="C1728" s="538"/>
      <c r="D1728" s="506" t="str">
        <f>Branches!M24</f>
        <v xml:space="preserve"> </v>
      </c>
      <c r="E1728" s="524" t="str">
        <f>Branches!E24&amp;""""</f>
        <v>"</v>
      </c>
      <c r="F1728" s="508"/>
      <c r="G1728" s="537" t="str">
        <f>Branches!N24</f>
        <v xml:space="preserve"> </v>
      </c>
      <c r="H1728" s="524" t="s">
        <v>923</v>
      </c>
      <c r="I1728" s="586" t="str">
        <f>Branches!O24</f>
        <v xml:space="preserve"> </v>
      </c>
      <c r="J1728" s="587"/>
      <c r="K1728" s="531" t="s">
        <v>882</v>
      </c>
      <c r="L1728" s="535">
        <f>Branches!K24</f>
        <v>0</v>
      </c>
      <c r="M1728" s="532" t="s">
        <v>1700</v>
      </c>
      <c r="N1728" s="514">
        <f>Branches!P24</f>
        <v>0</v>
      </c>
      <c r="O1728" s="514">
        <f t="shared" si="959"/>
        <v>0</v>
      </c>
      <c r="P1728" s="680">
        <f>'KB Duct Parts'!$AE$3</f>
        <v>0</v>
      </c>
      <c r="Q1728" s="681">
        <f t="shared" si="928"/>
        <v>0</v>
      </c>
      <c r="R1728" s="682">
        <f t="shared" si="929"/>
        <v>0</v>
      </c>
      <c r="S1728" s="716">
        <f t="shared" si="930"/>
        <v>0.35</v>
      </c>
      <c r="T1728" s="679">
        <f t="shared" si="931"/>
        <v>0</v>
      </c>
      <c r="U1728" s="679">
        <f t="shared" si="932"/>
        <v>0</v>
      </c>
      <c r="Y1728" s="120"/>
      <c r="AD1728" s="79"/>
      <c r="AE1728" s="75"/>
      <c r="AF1728" s="370"/>
      <c r="AG1728" s="375"/>
      <c r="AH1728" s="379"/>
      <c r="AI1728" s="383"/>
      <c r="AJ1728" s="388"/>
      <c r="AK1728" s="392"/>
      <c r="AL1728" s="388"/>
      <c r="AM1728" s="363"/>
      <c r="AN1728" s="578"/>
      <c r="AO1728" s="78"/>
      <c r="AP1728" s="78"/>
      <c r="AQ1728" s="78"/>
      <c r="AR1728" s="78"/>
      <c r="AS1728" s="78"/>
      <c r="AT1728" s="78"/>
      <c r="AV1728" s="115"/>
      <c r="AW1728" s="395"/>
      <c r="AX1728" s="395"/>
      <c r="AY1728" s="395"/>
      <c r="AZ1728" s="395"/>
      <c r="BA1728" s="395"/>
      <c r="BB1728" s="395"/>
      <c r="BC1728" s="395"/>
      <c r="BD1728" s="115"/>
      <c r="BE1728" s="115"/>
      <c r="BF1728" s="115"/>
      <c r="BG1728" s="115"/>
      <c r="BH1728" s="115"/>
      <c r="BI1728" s="115"/>
      <c r="BJ1728" s="115"/>
      <c r="BK1728" s="115"/>
      <c r="BR1728" s="120"/>
      <c r="BS1728" s="120"/>
      <c r="BV1728" s="120"/>
      <c r="BW1728" s="120"/>
      <c r="BZ1728" s="120"/>
      <c r="CA1728" s="120"/>
      <c r="CC1728" s="115"/>
      <c r="CD1728" s="120"/>
      <c r="CE1728" s="417"/>
      <c r="CF1728" s="115"/>
      <c r="CG1728" s="115"/>
      <c r="CH1728" s="120"/>
      <c r="CI1728" s="417"/>
      <c r="CJ1728" s="115"/>
      <c r="CK1728" s="115"/>
      <c r="CL1728" s="120"/>
      <c r="CM1728" s="417"/>
      <c r="IS1728" s="108"/>
    </row>
    <row r="1729" spans="2:253" s="74" customFormat="1" ht="17.100000000000001" hidden="1" customHeight="1" x14ac:dyDescent="0.25">
      <c r="B1729" s="524">
        <f>IF('KB Duct Parts'!$BL$14=2,Branches!D25,0)</f>
        <v>0</v>
      </c>
      <c r="C1729" s="538"/>
      <c r="D1729" s="506" t="str">
        <f>Branches!M25</f>
        <v xml:space="preserve"> </v>
      </c>
      <c r="E1729" s="524" t="str">
        <f>Branches!E25&amp;""""</f>
        <v>"</v>
      </c>
      <c r="F1729" s="508"/>
      <c r="G1729" s="537" t="str">
        <f>Branches!N25</f>
        <v xml:space="preserve"> </v>
      </c>
      <c r="H1729" s="524" t="s">
        <v>923</v>
      </c>
      <c r="I1729" s="586" t="str">
        <f>Branches!O25</f>
        <v xml:space="preserve"> </v>
      </c>
      <c r="J1729" s="587"/>
      <c r="K1729" s="531" t="s">
        <v>882</v>
      </c>
      <c r="L1729" s="535">
        <f>Branches!K25</f>
        <v>0</v>
      </c>
      <c r="M1729" s="532" t="s">
        <v>1700</v>
      </c>
      <c r="N1729" s="514">
        <f>Branches!P25</f>
        <v>0</v>
      </c>
      <c r="O1729" s="514">
        <f t="shared" si="959"/>
        <v>0</v>
      </c>
      <c r="P1729" s="680">
        <f>'KB Duct Parts'!$AE$3</f>
        <v>0</v>
      </c>
      <c r="Q1729" s="681">
        <f t="shared" si="928"/>
        <v>0</v>
      </c>
      <c r="R1729" s="682">
        <f t="shared" si="929"/>
        <v>0</v>
      </c>
      <c r="S1729" s="716">
        <f t="shared" si="930"/>
        <v>0.35</v>
      </c>
      <c r="T1729" s="679">
        <f t="shared" si="931"/>
        <v>0</v>
      </c>
      <c r="U1729" s="679">
        <f t="shared" si="932"/>
        <v>0</v>
      </c>
      <c r="Y1729" s="120"/>
      <c r="AD1729" s="79"/>
      <c r="AE1729" s="75"/>
      <c r="AF1729" s="370"/>
      <c r="AG1729" s="375"/>
      <c r="AH1729" s="379"/>
      <c r="AI1729" s="383"/>
      <c r="AJ1729" s="388"/>
      <c r="AK1729" s="392"/>
      <c r="AL1729" s="388"/>
      <c r="AM1729" s="363"/>
      <c r="AN1729" s="578"/>
      <c r="AO1729" s="78"/>
      <c r="AP1729" s="78"/>
      <c r="AQ1729" s="78"/>
      <c r="AR1729" s="78"/>
      <c r="AS1729" s="78"/>
      <c r="AT1729" s="78"/>
      <c r="AV1729" s="115"/>
      <c r="AW1729" s="395"/>
      <c r="AX1729" s="395"/>
      <c r="AY1729" s="395"/>
      <c r="AZ1729" s="395"/>
      <c r="BA1729" s="395"/>
      <c r="BB1729" s="395"/>
      <c r="BC1729" s="395"/>
      <c r="BD1729" s="115"/>
      <c r="BE1729" s="115"/>
      <c r="BF1729" s="115"/>
      <c r="BG1729" s="115"/>
      <c r="BH1729" s="115"/>
      <c r="BI1729" s="115"/>
      <c r="BJ1729" s="115"/>
      <c r="BK1729" s="115"/>
      <c r="BR1729" s="120"/>
      <c r="BS1729" s="120"/>
      <c r="BV1729" s="120"/>
      <c r="BW1729" s="120"/>
      <c r="BZ1729" s="120"/>
      <c r="CA1729" s="120"/>
      <c r="CC1729" s="115"/>
      <c r="CD1729" s="120"/>
      <c r="CE1729" s="417"/>
      <c r="CF1729" s="115"/>
      <c r="CG1729" s="115"/>
      <c r="CH1729" s="120"/>
      <c r="CI1729" s="417"/>
      <c r="CJ1729" s="115"/>
      <c r="CK1729" s="115"/>
      <c r="CL1729" s="120"/>
      <c r="CM1729" s="417"/>
      <c r="IS1729" s="108"/>
    </row>
    <row r="1730" spans="2:253" s="74" customFormat="1" ht="17.100000000000001" hidden="1" customHeight="1" x14ac:dyDescent="0.25">
      <c r="B1730" s="524">
        <f>IF('KB Duct Parts'!$BL$14=2,Branches!D26,0)</f>
        <v>0</v>
      </c>
      <c r="C1730" s="538"/>
      <c r="D1730" s="506" t="str">
        <f>Branches!M26</f>
        <v xml:space="preserve"> </v>
      </c>
      <c r="E1730" s="524" t="str">
        <f>Branches!E26&amp;""""</f>
        <v>"</v>
      </c>
      <c r="F1730" s="508"/>
      <c r="G1730" s="537" t="str">
        <f>Branches!N26</f>
        <v xml:space="preserve"> </v>
      </c>
      <c r="H1730" s="524" t="s">
        <v>923</v>
      </c>
      <c r="I1730" s="586" t="str">
        <f>Branches!O26</f>
        <v xml:space="preserve"> </v>
      </c>
      <c r="J1730" s="587"/>
      <c r="K1730" s="531" t="s">
        <v>882</v>
      </c>
      <c r="L1730" s="535">
        <f>Branches!K26</f>
        <v>0</v>
      </c>
      <c r="M1730" s="532" t="s">
        <v>1700</v>
      </c>
      <c r="N1730" s="514">
        <f>Branches!P26</f>
        <v>0</v>
      </c>
      <c r="O1730" s="514">
        <f t="shared" si="959"/>
        <v>0</v>
      </c>
      <c r="P1730" s="680">
        <f>'KB Duct Parts'!$AE$3</f>
        <v>0</v>
      </c>
      <c r="Q1730" s="681">
        <f t="shared" si="928"/>
        <v>0</v>
      </c>
      <c r="R1730" s="682">
        <f t="shared" si="929"/>
        <v>0</v>
      </c>
      <c r="S1730" s="716">
        <f t="shared" si="930"/>
        <v>0.35</v>
      </c>
      <c r="T1730" s="679">
        <f t="shared" si="931"/>
        <v>0</v>
      </c>
      <c r="U1730" s="679">
        <f t="shared" si="932"/>
        <v>0</v>
      </c>
      <c r="Y1730" s="120"/>
      <c r="AD1730" s="79"/>
      <c r="AE1730" s="75"/>
      <c r="AF1730" s="370"/>
      <c r="AG1730" s="375"/>
      <c r="AH1730" s="379"/>
      <c r="AI1730" s="383"/>
      <c r="AJ1730" s="388"/>
      <c r="AK1730" s="392"/>
      <c r="AL1730" s="388"/>
      <c r="AM1730" s="363"/>
      <c r="AN1730" s="578"/>
      <c r="AO1730" s="78"/>
      <c r="AP1730" s="78"/>
      <c r="AQ1730" s="78"/>
      <c r="AR1730" s="78"/>
      <c r="AS1730" s="78"/>
      <c r="AT1730" s="78"/>
      <c r="AV1730" s="115"/>
      <c r="AW1730" s="395"/>
      <c r="AX1730" s="395"/>
      <c r="AY1730" s="395"/>
      <c r="AZ1730" s="395"/>
      <c r="BA1730" s="395"/>
      <c r="BB1730" s="395"/>
      <c r="BC1730" s="395"/>
      <c r="BD1730" s="115"/>
      <c r="BE1730" s="115"/>
      <c r="BF1730" s="115"/>
      <c r="BG1730" s="115"/>
      <c r="BH1730" s="115"/>
      <c r="BI1730" s="115"/>
      <c r="BJ1730" s="115"/>
      <c r="BK1730" s="115"/>
      <c r="BR1730" s="120"/>
      <c r="BS1730" s="120"/>
      <c r="BV1730" s="120"/>
      <c r="BW1730" s="120"/>
      <c r="BZ1730" s="120"/>
      <c r="CA1730" s="120"/>
      <c r="CC1730" s="115"/>
      <c r="CD1730" s="120"/>
      <c r="CE1730" s="417"/>
      <c r="CF1730" s="115"/>
      <c r="CG1730" s="115"/>
      <c r="CH1730" s="120"/>
      <c r="CI1730" s="417"/>
      <c r="CJ1730" s="115"/>
      <c r="CK1730" s="115"/>
      <c r="CL1730" s="120"/>
      <c r="CM1730" s="417"/>
      <c r="IS1730" s="108"/>
    </row>
    <row r="1731" spans="2:253" s="74" customFormat="1" ht="17.100000000000001" hidden="1" customHeight="1" x14ac:dyDescent="0.25">
      <c r="B1731" s="524">
        <f>IF('KB Duct Parts'!$BL$14=2,Branches!D27,0)</f>
        <v>0</v>
      </c>
      <c r="C1731" s="538"/>
      <c r="D1731" s="506" t="str">
        <f>Branches!M27</f>
        <v xml:space="preserve"> </v>
      </c>
      <c r="E1731" s="524" t="str">
        <f>Branches!E27&amp;""""</f>
        <v>"</v>
      </c>
      <c r="F1731" s="508"/>
      <c r="G1731" s="537" t="str">
        <f>Branches!N27</f>
        <v xml:space="preserve"> </v>
      </c>
      <c r="H1731" s="524" t="s">
        <v>923</v>
      </c>
      <c r="I1731" s="586" t="str">
        <f>Branches!O27</f>
        <v xml:space="preserve"> </v>
      </c>
      <c r="J1731" s="587"/>
      <c r="K1731" s="531" t="s">
        <v>882</v>
      </c>
      <c r="L1731" s="535">
        <f>Branches!K27</f>
        <v>0</v>
      </c>
      <c r="M1731" s="532" t="s">
        <v>1700</v>
      </c>
      <c r="N1731" s="514">
        <f>Branches!P27</f>
        <v>0</v>
      </c>
      <c r="O1731" s="514">
        <f t="shared" si="959"/>
        <v>0</v>
      </c>
      <c r="P1731" s="680">
        <f>'KB Duct Parts'!$AE$3</f>
        <v>0</v>
      </c>
      <c r="Q1731" s="681">
        <f t="shared" si="928"/>
        <v>0</v>
      </c>
      <c r="R1731" s="682">
        <f t="shared" si="929"/>
        <v>0</v>
      </c>
      <c r="S1731" s="716">
        <f t="shared" si="930"/>
        <v>0.35</v>
      </c>
      <c r="T1731" s="679">
        <f t="shared" si="931"/>
        <v>0</v>
      </c>
      <c r="U1731" s="679">
        <f t="shared" si="932"/>
        <v>0</v>
      </c>
      <c r="Y1731" s="120"/>
      <c r="AD1731" s="79"/>
      <c r="AE1731" s="75"/>
      <c r="AF1731" s="370"/>
      <c r="AG1731" s="375"/>
      <c r="AH1731" s="379"/>
      <c r="AI1731" s="383"/>
      <c r="AJ1731" s="388"/>
      <c r="AK1731" s="392"/>
      <c r="AL1731" s="388"/>
      <c r="AM1731" s="363"/>
      <c r="AN1731" s="578"/>
      <c r="AO1731" s="78"/>
      <c r="AP1731" s="78"/>
      <c r="AQ1731" s="78"/>
      <c r="AR1731" s="78"/>
      <c r="AS1731" s="78"/>
      <c r="AT1731" s="78"/>
      <c r="AV1731" s="115"/>
      <c r="AW1731" s="395"/>
      <c r="AX1731" s="395"/>
      <c r="AY1731" s="395"/>
      <c r="AZ1731" s="395"/>
      <c r="BA1731" s="395"/>
      <c r="BB1731" s="395"/>
      <c r="BC1731" s="395"/>
      <c r="BD1731" s="115"/>
      <c r="BE1731" s="115"/>
      <c r="BF1731" s="115"/>
      <c r="BG1731" s="115"/>
      <c r="BH1731" s="115"/>
      <c r="BI1731" s="115"/>
      <c r="BJ1731" s="115"/>
      <c r="BK1731" s="115"/>
      <c r="BR1731" s="120"/>
      <c r="BS1731" s="120"/>
      <c r="BV1731" s="120"/>
      <c r="BW1731" s="120"/>
      <c r="BZ1731" s="120"/>
      <c r="CA1731" s="120"/>
      <c r="CC1731" s="115"/>
      <c r="CD1731" s="120"/>
      <c r="CE1731" s="417"/>
      <c r="CF1731" s="115"/>
      <c r="CG1731" s="115"/>
      <c r="CH1731" s="120"/>
      <c r="CI1731" s="417"/>
      <c r="CJ1731" s="115"/>
      <c r="CK1731" s="115"/>
      <c r="CL1731" s="120"/>
      <c r="CM1731" s="417"/>
      <c r="IS1731" s="108"/>
    </row>
    <row r="1732" spans="2:253" s="74" customFormat="1" ht="17.100000000000001" hidden="1" customHeight="1" x14ac:dyDescent="0.25">
      <c r="B1732" s="524">
        <f>IF('KB Duct Parts'!$BL$14=2,Branches!D28,0)</f>
        <v>0</v>
      </c>
      <c r="C1732" s="538"/>
      <c r="D1732" s="506" t="str">
        <f>Branches!M28</f>
        <v xml:space="preserve"> </v>
      </c>
      <c r="E1732" s="524" t="str">
        <f>Branches!E28&amp;""""</f>
        <v>"</v>
      </c>
      <c r="F1732" s="508"/>
      <c r="G1732" s="537" t="str">
        <f>Branches!N28</f>
        <v xml:space="preserve"> </v>
      </c>
      <c r="H1732" s="524" t="s">
        <v>923</v>
      </c>
      <c r="I1732" s="586" t="str">
        <f>Branches!O28</f>
        <v xml:space="preserve"> </v>
      </c>
      <c r="J1732" s="587"/>
      <c r="K1732" s="531" t="s">
        <v>882</v>
      </c>
      <c r="L1732" s="535">
        <f>Branches!K28</f>
        <v>0</v>
      </c>
      <c r="M1732" s="532" t="s">
        <v>1700</v>
      </c>
      <c r="N1732" s="514">
        <f>Branches!P28</f>
        <v>0</v>
      </c>
      <c r="O1732" s="514">
        <f t="shared" si="959"/>
        <v>0</v>
      </c>
      <c r="P1732" s="680">
        <f>'KB Duct Parts'!$AE$3</f>
        <v>0</v>
      </c>
      <c r="Q1732" s="681">
        <f t="shared" si="928"/>
        <v>0</v>
      </c>
      <c r="R1732" s="682">
        <f t="shared" si="929"/>
        <v>0</v>
      </c>
      <c r="S1732" s="716">
        <f t="shared" si="930"/>
        <v>0.35</v>
      </c>
      <c r="T1732" s="679">
        <f t="shared" si="931"/>
        <v>0</v>
      </c>
      <c r="U1732" s="679">
        <f t="shared" si="932"/>
        <v>0</v>
      </c>
      <c r="Y1732" s="120"/>
      <c r="AD1732" s="79"/>
      <c r="AE1732" s="75"/>
      <c r="AF1732" s="370"/>
      <c r="AG1732" s="375"/>
      <c r="AH1732" s="379"/>
      <c r="AI1732" s="383"/>
      <c r="AJ1732" s="388"/>
      <c r="AK1732" s="392"/>
      <c r="AL1732" s="388"/>
      <c r="AM1732" s="363"/>
      <c r="AN1732" s="578"/>
      <c r="AO1732" s="78"/>
      <c r="AP1732" s="78"/>
      <c r="AQ1732" s="78"/>
      <c r="AR1732" s="78"/>
      <c r="AS1732" s="78"/>
      <c r="AT1732" s="78"/>
      <c r="AV1732" s="115"/>
      <c r="AW1732" s="395"/>
      <c r="AX1732" s="395"/>
      <c r="AY1732" s="395"/>
      <c r="AZ1732" s="395"/>
      <c r="BA1732" s="395"/>
      <c r="BB1732" s="395"/>
      <c r="BC1732" s="395"/>
      <c r="BD1732" s="115"/>
      <c r="BE1732" s="115"/>
      <c r="BF1732" s="115"/>
      <c r="BG1732" s="115"/>
      <c r="BH1732" s="115"/>
      <c r="BI1732" s="115"/>
      <c r="BJ1732" s="115"/>
      <c r="BK1732" s="115"/>
      <c r="BR1732" s="120"/>
      <c r="BS1732" s="120"/>
      <c r="BV1732" s="120"/>
      <c r="BW1732" s="120"/>
      <c r="BZ1732" s="120"/>
      <c r="CA1732" s="120"/>
      <c r="CC1732" s="115"/>
      <c r="CD1732" s="120"/>
      <c r="CE1732" s="417"/>
      <c r="CF1732" s="115"/>
      <c r="CG1732" s="115"/>
      <c r="CH1732" s="120"/>
      <c r="CI1732" s="417"/>
      <c r="CJ1732" s="115"/>
      <c r="CK1732" s="115"/>
      <c r="CL1732" s="120"/>
      <c r="CM1732" s="417"/>
      <c r="IS1732" s="108"/>
    </row>
    <row r="1733" spans="2:253" s="74" customFormat="1" ht="17.100000000000001" hidden="1" customHeight="1" x14ac:dyDescent="0.25">
      <c r="B1733" s="524">
        <f>IF('KB Duct Parts'!$BL$14=2,Branches!D29,0)</f>
        <v>0</v>
      </c>
      <c r="C1733" s="538"/>
      <c r="D1733" s="506" t="str">
        <f>Branches!M29</f>
        <v xml:space="preserve"> </v>
      </c>
      <c r="E1733" s="524" t="str">
        <f>Branches!E29&amp;""""</f>
        <v>"</v>
      </c>
      <c r="F1733" s="508"/>
      <c r="G1733" s="537" t="str">
        <f>Branches!N29</f>
        <v xml:space="preserve"> </v>
      </c>
      <c r="H1733" s="524" t="s">
        <v>923</v>
      </c>
      <c r="I1733" s="586" t="str">
        <f>Branches!O29</f>
        <v xml:space="preserve"> </v>
      </c>
      <c r="J1733" s="587"/>
      <c r="K1733" s="531" t="s">
        <v>882</v>
      </c>
      <c r="L1733" s="535">
        <f>Branches!K29</f>
        <v>0</v>
      </c>
      <c r="M1733" s="532" t="s">
        <v>1700</v>
      </c>
      <c r="N1733" s="514">
        <f>Branches!P29</f>
        <v>0</v>
      </c>
      <c r="O1733" s="514">
        <f t="shared" si="959"/>
        <v>0</v>
      </c>
      <c r="P1733" s="680">
        <f>'KB Duct Parts'!$AE$3</f>
        <v>0</v>
      </c>
      <c r="Q1733" s="681">
        <f t="shared" si="928"/>
        <v>0</v>
      </c>
      <c r="R1733" s="682">
        <f t="shared" si="929"/>
        <v>0</v>
      </c>
      <c r="S1733" s="716">
        <f t="shared" si="930"/>
        <v>0.35</v>
      </c>
      <c r="T1733" s="679">
        <f t="shared" si="931"/>
        <v>0</v>
      </c>
      <c r="U1733" s="679">
        <f t="shared" si="932"/>
        <v>0</v>
      </c>
      <c r="Y1733" s="120"/>
      <c r="AD1733" s="79"/>
      <c r="AE1733" s="75"/>
      <c r="AF1733" s="370"/>
      <c r="AG1733" s="375"/>
      <c r="AH1733" s="379"/>
      <c r="AI1733" s="383"/>
      <c r="AJ1733" s="388"/>
      <c r="AK1733" s="392"/>
      <c r="AL1733" s="388"/>
      <c r="AM1733" s="363"/>
      <c r="AN1733" s="578"/>
      <c r="AO1733" s="78"/>
      <c r="AP1733" s="78"/>
      <c r="AQ1733" s="78"/>
      <c r="AR1733" s="78"/>
      <c r="AS1733" s="78"/>
      <c r="AT1733" s="78"/>
      <c r="AV1733" s="115"/>
      <c r="AW1733" s="395"/>
      <c r="AX1733" s="395"/>
      <c r="AY1733" s="395"/>
      <c r="AZ1733" s="395"/>
      <c r="BA1733" s="395"/>
      <c r="BB1733" s="395"/>
      <c r="BC1733" s="395"/>
      <c r="BD1733" s="115"/>
      <c r="BE1733" s="115"/>
      <c r="BF1733" s="115"/>
      <c r="BG1733" s="115"/>
      <c r="BH1733" s="115"/>
      <c r="BI1733" s="115"/>
      <c r="BJ1733" s="115"/>
      <c r="BK1733" s="115"/>
      <c r="BR1733" s="120"/>
      <c r="BS1733" s="120"/>
      <c r="BV1733" s="120"/>
      <c r="BW1733" s="120"/>
      <c r="BZ1733" s="120"/>
      <c r="CA1733" s="120"/>
      <c r="CC1733" s="115"/>
      <c r="CD1733" s="120"/>
      <c r="CE1733" s="417"/>
      <c r="CF1733" s="115"/>
      <c r="CG1733" s="115"/>
      <c r="CH1733" s="120"/>
      <c r="CI1733" s="417"/>
      <c r="CJ1733" s="115"/>
      <c r="CK1733" s="115"/>
      <c r="CL1733" s="120"/>
      <c r="CM1733" s="417"/>
      <c r="IS1733" s="108"/>
    </row>
    <row r="1734" spans="2:253" s="74" customFormat="1" ht="17.100000000000001" hidden="1" customHeight="1" x14ac:dyDescent="0.25">
      <c r="B1734" s="524">
        <f>IF('KB Duct Parts'!$BL$14=2,Branches!D30,0)</f>
        <v>0</v>
      </c>
      <c r="C1734" s="538"/>
      <c r="D1734" s="506" t="str">
        <f>Branches!M30</f>
        <v xml:space="preserve"> </v>
      </c>
      <c r="E1734" s="524" t="str">
        <f>Branches!E30&amp;""""</f>
        <v>"</v>
      </c>
      <c r="F1734" s="508"/>
      <c r="G1734" s="537" t="str">
        <f>Branches!N30</f>
        <v xml:space="preserve"> </v>
      </c>
      <c r="H1734" s="524" t="s">
        <v>923</v>
      </c>
      <c r="I1734" s="586" t="str">
        <f>Branches!O30</f>
        <v xml:space="preserve"> </v>
      </c>
      <c r="J1734" s="587"/>
      <c r="K1734" s="531" t="s">
        <v>882</v>
      </c>
      <c r="L1734" s="535">
        <f>Branches!K30</f>
        <v>0</v>
      </c>
      <c r="M1734" s="532" t="s">
        <v>1700</v>
      </c>
      <c r="N1734" s="514">
        <f>Branches!P30</f>
        <v>0</v>
      </c>
      <c r="O1734" s="514">
        <f t="shared" si="959"/>
        <v>0</v>
      </c>
      <c r="P1734" s="680">
        <f>'KB Duct Parts'!$AE$3</f>
        <v>0</v>
      </c>
      <c r="Q1734" s="681">
        <f t="shared" si="928"/>
        <v>0</v>
      </c>
      <c r="R1734" s="682">
        <f t="shared" si="929"/>
        <v>0</v>
      </c>
      <c r="S1734" s="716">
        <f t="shared" si="930"/>
        <v>0.35</v>
      </c>
      <c r="T1734" s="679">
        <f t="shared" si="931"/>
        <v>0</v>
      </c>
      <c r="U1734" s="679">
        <f t="shared" si="932"/>
        <v>0</v>
      </c>
      <c r="Y1734" s="120"/>
      <c r="AD1734" s="79"/>
      <c r="AE1734" s="75"/>
      <c r="AF1734" s="370"/>
      <c r="AG1734" s="375"/>
      <c r="AH1734" s="379"/>
      <c r="AI1734" s="383"/>
      <c r="AJ1734" s="388"/>
      <c r="AK1734" s="392"/>
      <c r="AL1734" s="388"/>
      <c r="AM1734" s="363"/>
      <c r="AN1734" s="578"/>
      <c r="AO1734" s="78"/>
      <c r="AP1734" s="78"/>
      <c r="AQ1734" s="78"/>
      <c r="AR1734" s="78"/>
      <c r="AS1734" s="78"/>
      <c r="AT1734" s="78"/>
      <c r="AV1734" s="115"/>
      <c r="AW1734" s="395"/>
      <c r="AX1734" s="395"/>
      <c r="AY1734" s="395"/>
      <c r="AZ1734" s="395"/>
      <c r="BA1734" s="395"/>
      <c r="BB1734" s="395"/>
      <c r="BC1734" s="395"/>
      <c r="BD1734" s="115"/>
      <c r="BE1734" s="115"/>
      <c r="BF1734" s="115"/>
      <c r="BG1734" s="115"/>
      <c r="BH1734" s="115"/>
      <c r="BI1734" s="115"/>
      <c r="BJ1734" s="115"/>
      <c r="BK1734" s="115"/>
      <c r="BR1734" s="120"/>
      <c r="BS1734" s="120"/>
      <c r="BV1734" s="120"/>
      <c r="BW1734" s="120"/>
      <c r="BZ1734" s="120"/>
      <c r="CA1734" s="120"/>
      <c r="CC1734" s="115"/>
      <c r="CD1734" s="120"/>
      <c r="CE1734" s="417"/>
      <c r="CF1734" s="115"/>
      <c r="CG1734" s="115"/>
      <c r="CH1734" s="120"/>
      <c r="CI1734" s="417"/>
      <c r="CJ1734" s="115"/>
      <c r="CK1734" s="115"/>
      <c r="CL1734" s="120"/>
      <c r="CM1734" s="417"/>
      <c r="IS1734" s="108"/>
    </row>
    <row r="1735" spans="2:253" s="74" customFormat="1" ht="17.100000000000001" hidden="1" customHeight="1" x14ac:dyDescent="0.25">
      <c r="B1735" s="524">
        <f>IF('KB Duct Parts'!$BL$14=2,Branches!D31,0)</f>
        <v>0</v>
      </c>
      <c r="C1735" s="538"/>
      <c r="D1735" s="506" t="str">
        <f>Branches!M31</f>
        <v xml:space="preserve"> </v>
      </c>
      <c r="E1735" s="524" t="str">
        <f>Branches!E31&amp;""""</f>
        <v>"</v>
      </c>
      <c r="F1735" s="508"/>
      <c r="G1735" s="537" t="str">
        <f>Branches!N31</f>
        <v xml:space="preserve"> </v>
      </c>
      <c r="H1735" s="524" t="s">
        <v>923</v>
      </c>
      <c r="I1735" s="586" t="str">
        <f>Branches!O31</f>
        <v xml:space="preserve"> </v>
      </c>
      <c r="J1735" s="587"/>
      <c r="K1735" s="531" t="s">
        <v>882</v>
      </c>
      <c r="L1735" s="535">
        <f>Branches!K31</f>
        <v>0</v>
      </c>
      <c r="M1735" s="532" t="s">
        <v>1700</v>
      </c>
      <c r="N1735" s="514">
        <f>Branches!P31</f>
        <v>0</v>
      </c>
      <c r="O1735" s="514">
        <f t="shared" si="959"/>
        <v>0</v>
      </c>
      <c r="P1735" s="680">
        <f>'KB Duct Parts'!$AE$3</f>
        <v>0</v>
      </c>
      <c r="Q1735" s="681">
        <f t="shared" si="928"/>
        <v>0</v>
      </c>
      <c r="R1735" s="682">
        <f t="shared" si="929"/>
        <v>0</v>
      </c>
      <c r="S1735" s="716">
        <f t="shared" si="930"/>
        <v>0.35</v>
      </c>
      <c r="T1735" s="679">
        <f t="shared" si="931"/>
        <v>0</v>
      </c>
      <c r="U1735" s="679">
        <f t="shared" si="932"/>
        <v>0</v>
      </c>
      <c r="Y1735" s="120"/>
      <c r="AD1735" s="79"/>
      <c r="AE1735" s="75"/>
      <c r="AF1735" s="370"/>
      <c r="AG1735" s="375"/>
      <c r="AH1735" s="379"/>
      <c r="AI1735" s="383"/>
      <c r="AJ1735" s="388"/>
      <c r="AK1735" s="392"/>
      <c r="AL1735" s="388"/>
      <c r="AM1735" s="363"/>
      <c r="AN1735" s="578"/>
      <c r="AO1735" s="78"/>
      <c r="AP1735" s="78"/>
      <c r="AQ1735" s="78"/>
      <c r="AR1735" s="78"/>
      <c r="AS1735" s="78"/>
      <c r="AT1735" s="78"/>
      <c r="AV1735" s="115"/>
      <c r="AW1735" s="395"/>
      <c r="AX1735" s="395"/>
      <c r="AY1735" s="395"/>
      <c r="AZ1735" s="395"/>
      <c r="BA1735" s="395"/>
      <c r="BB1735" s="395"/>
      <c r="BC1735" s="395"/>
      <c r="BD1735" s="115"/>
      <c r="BE1735" s="115"/>
      <c r="BF1735" s="115"/>
      <c r="BG1735" s="115"/>
      <c r="BH1735" s="115"/>
      <c r="BI1735" s="115"/>
      <c r="BJ1735" s="115"/>
      <c r="BK1735" s="115"/>
      <c r="BR1735" s="120"/>
      <c r="BS1735" s="120"/>
      <c r="BV1735" s="120"/>
      <c r="BW1735" s="120"/>
      <c r="BZ1735" s="120"/>
      <c r="CA1735" s="120"/>
      <c r="CC1735" s="115"/>
      <c r="CD1735" s="120"/>
      <c r="CE1735" s="417"/>
      <c r="CF1735" s="115"/>
      <c r="CG1735" s="115"/>
      <c r="CH1735" s="120"/>
      <c r="CI1735" s="417"/>
      <c r="CJ1735" s="115"/>
      <c r="CK1735" s="115"/>
      <c r="CL1735" s="120"/>
      <c r="CM1735" s="417"/>
      <c r="IS1735" s="108"/>
    </row>
    <row r="1736" spans="2:253" s="74" customFormat="1" ht="17.100000000000001" hidden="1" customHeight="1" x14ac:dyDescent="0.25">
      <c r="B1736" s="524">
        <f>IF('KB Duct Parts'!$BL$14=2,Branches!D32,0)</f>
        <v>0</v>
      </c>
      <c r="C1736" s="538"/>
      <c r="D1736" s="506" t="str">
        <f>Branches!M32</f>
        <v xml:space="preserve"> </v>
      </c>
      <c r="E1736" s="524" t="str">
        <f>Branches!E32&amp;""""</f>
        <v>"</v>
      </c>
      <c r="F1736" s="508"/>
      <c r="G1736" s="537" t="str">
        <f>Branches!N32</f>
        <v xml:space="preserve"> </v>
      </c>
      <c r="H1736" s="524" t="s">
        <v>923</v>
      </c>
      <c r="I1736" s="586" t="str">
        <f>Branches!O32</f>
        <v xml:space="preserve"> </v>
      </c>
      <c r="J1736" s="587"/>
      <c r="K1736" s="531" t="s">
        <v>882</v>
      </c>
      <c r="L1736" s="535">
        <f>Branches!K32</f>
        <v>0</v>
      </c>
      <c r="M1736" s="532" t="s">
        <v>1700</v>
      </c>
      <c r="N1736" s="514">
        <f>Branches!P32</f>
        <v>0</v>
      </c>
      <c r="O1736" s="514">
        <f t="shared" si="959"/>
        <v>0</v>
      </c>
      <c r="P1736" s="680">
        <f>'KB Duct Parts'!$AE$3</f>
        <v>0</v>
      </c>
      <c r="Q1736" s="681">
        <f t="shared" si="928"/>
        <v>0</v>
      </c>
      <c r="R1736" s="682">
        <f t="shared" si="929"/>
        <v>0</v>
      </c>
      <c r="S1736" s="716">
        <f t="shared" si="930"/>
        <v>0.35</v>
      </c>
      <c r="T1736" s="679">
        <f t="shared" si="931"/>
        <v>0</v>
      </c>
      <c r="U1736" s="679">
        <f t="shared" si="932"/>
        <v>0</v>
      </c>
      <c r="Y1736" s="120"/>
      <c r="AD1736" s="79"/>
      <c r="AE1736" s="75"/>
      <c r="AF1736" s="370"/>
      <c r="AG1736" s="375"/>
      <c r="AH1736" s="379"/>
      <c r="AI1736" s="383"/>
      <c r="AJ1736" s="388"/>
      <c r="AK1736" s="392"/>
      <c r="AL1736" s="388"/>
      <c r="AM1736" s="363"/>
      <c r="AN1736" s="578"/>
      <c r="AO1736" s="78"/>
      <c r="AP1736" s="78"/>
      <c r="AQ1736" s="78"/>
      <c r="AR1736" s="78"/>
      <c r="AS1736" s="78"/>
      <c r="AT1736" s="78"/>
      <c r="AV1736" s="115"/>
      <c r="AW1736" s="395"/>
      <c r="AX1736" s="395"/>
      <c r="AY1736" s="395"/>
      <c r="AZ1736" s="395"/>
      <c r="BA1736" s="395"/>
      <c r="BB1736" s="395"/>
      <c r="BC1736" s="395"/>
      <c r="BD1736" s="115"/>
      <c r="BE1736" s="115"/>
      <c r="BF1736" s="115"/>
      <c r="BG1736" s="115"/>
      <c r="BH1736" s="115"/>
      <c r="BI1736" s="115"/>
      <c r="BJ1736" s="115"/>
      <c r="BK1736" s="115"/>
      <c r="BR1736" s="120"/>
      <c r="BS1736" s="120"/>
      <c r="BV1736" s="120"/>
      <c r="BW1736" s="120"/>
      <c r="BZ1736" s="120"/>
      <c r="CA1736" s="120"/>
      <c r="CC1736" s="115"/>
      <c r="CD1736" s="120"/>
      <c r="CE1736" s="417"/>
      <c r="CF1736" s="115"/>
      <c r="CG1736" s="115"/>
      <c r="CH1736" s="120"/>
      <c r="CI1736" s="417"/>
      <c r="CJ1736" s="115"/>
      <c r="CK1736" s="115"/>
      <c r="CL1736" s="120"/>
      <c r="CM1736" s="417"/>
      <c r="IS1736" s="108"/>
    </row>
    <row r="1737" spans="2:253" s="74" customFormat="1" ht="17.100000000000001" hidden="1" customHeight="1" x14ac:dyDescent="0.25">
      <c r="B1737" s="524">
        <f>IF('KB Duct Parts'!$BL$14=2,Branches!D33,0)</f>
        <v>0</v>
      </c>
      <c r="C1737" s="538"/>
      <c r="D1737" s="506" t="str">
        <f>Branches!M33</f>
        <v xml:space="preserve"> </v>
      </c>
      <c r="E1737" s="524" t="str">
        <f>Branches!E33&amp;""""</f>
        <v>"</v>
      </c>
      <c r="F1737" s="508"/>
      <c r="G1737" s="537" t="str">
        <f>Branches!N33</f>
        <v xml:space="preserve"> </v>
      </c>
      <c r="H1737" s="524" t="s">
        <v>923</v>
      </c>
      <c r="I1737" s="586" t="str">
        <f>Branches!O33</f>
        <v xml:space="preserve"> </v>
      </c>
      <c r="J1737" s="587"/>
      <c r="K1737" s="531" t="s">
        <v>882</v>
      </c>
      <c r="L1737" s="535">
        <f>Branches!K33</f>
        <v>0</v>
      </c>
      <c r="M1737" s="532" t="s">
        <v>1700</v>
      </c>
      <c r="N1737" s="514">
        <f>Branches!P33</f>
        <v>0</v>
      </c>
      <c r="O1737" s="514">
        <f t="shared" si="959"/>
        <v>0</v>
      </c>
      <c r="P1737" s="680">
        <f>'KB Duct Parts'!$AE$3</f>
        <v>0</v>
      </c>
      <c r="Q1737" s="681">
        <f t="shared" si="928"/>
        <v>0</v>
      </c>
      <c r="R1737" s="682">
        <f t="shared" si="929"/>
        <v>0</v>
      </c>
      <c r="S1737" s="716">
        <f t="shared" si="930"/>
        <v>0.35</v>
      </c>
      <c r="T1737" s="679">
        <f t="shared" si="931"/>
        <v>0</v>
      </c>
      <c r="U1737" s="679">
        <f t="shared" si="932"/>
        <v>0</v>
      </c>
      <c r="Y1737" s="120"/>
      <c r="AD1737" s="79"/>
      <c r="AE1737" s="75"/>
      <c r="AF1737" s="370"/>
      <c r="AG1737" s="375"/>
      <c r="AH1737" s="379"/>
      <c r="AI1737" s="383"/>
      <c r="AJ1737" s="388"/>
      <c r="AK1737" s="392"/>
      <c r="AL1737" s="388"/>
      <c r="AM1737" s="363"/>
      <c r="AN1737" s="578"/>
      <c r="AO1737" s="78"/>
      <c r="AP1737" s="78"/>
      <c r="AQ1737" s="78"/>
      <c r="AR1737" s="78"/>
      <c r="AS1737" s="78"/>
      <c r="AT1737" s="78"/>
      <c r="AV1737" s="115"/>
      <c r="AW1737" s="395"/>
      <c r="AX1737" s="395"/>
      <c r="AY1737" s="395"/>
      <c r="AZ1737" s="395"/>
      <c r="BA1737" s="395"/>
      <c r="BB1737" s="395"/>
      <c r="BC1737" s="395"/>
      <c r="BD1737" s="115"/>
      <c r="BE1737" s="115"/>
      <c r="BF1737" s="115"/>
      <c r="BG1737" s="115"/>
      <c r="BH1737" s="115"/>
      <c r="BI1737" s="115"/>
      <c r="BJ1737" s="115"/>
      <c r="BK1737" s="115"/>
      <c r="BR1737" s="120"/>
      <c r="BS1737" s="120"/>
      <c r="BV1737" s="120"/>
      <c r="BW1737" s="120"/>
      <c r="BZ1737" s="120"/>
      <c r="CA1737" s="120"/>
      <c r="CC1737" s="115"/>
      <c r="CD1737" s="120"/>
      <c r="CE1737" s="417"/>
      <c r="CF1737" s="115"/>
      <c r="CG1737" s="115"/>
      <c r="CH1737" s="120"/>
      <c r="CI1737" s="417"/>
      <c r="CJ1737" s="115"/>
      <c r="CK1737" s="115"/>
      <c r="CL1737" s="120"/>
      <c r="CM1737" s="417"/>
      <c r="IS1737" s="108"/>
    </row>
    <row r="1738" spans="2:253" s="74" customFormat="1" ht="17.100000000000001" hidden="1" customHeight="1" x14ac:dyDescent="0.25">
      <c r="B1738" s="524">
        <f>IF('KB Duct Parts'!$BL$14=2,Branches!D34,0)</f>
        <v>0</v>
      </c>
      <c r="C1738" s="538"/>
      <c r="D1738" s="506" t="str">
        <f>Branches!M34</f>
        <v xml:space="preserve"> </v>
      </c>
      <c r="E1738" s="524" t="str">
        <f>Branches!E34&amp;""""</f>
        <v>"</v>
      </c>
      <c r="F1738" s="508"/>
      <c r="G1738" s="537" t="str">
        <f>Branches!N34</f>
        <v xml:space="preserve"> </v>
      </c>
      <c r="H1738" s="524" t="s">
        <v>923</v>
      </c>
      <c r="I1738" s="586" t="str">
        <f>Branches!O34</f>
        <v xml:space="preserve"> </v>
      </c>
      <c r="J1738" s="587"/>
      <c r="K1738" s="531" t="s">
        <v>882</v>
      </c>
      <c r="L1738" s="535">
        <f>Branches!K34</f>
        <v>0</v>
      </c>
      <c r="M1738" s="532" t="s">
        <v>1700</v>
      </c>
      <c r="N1738" s="514">
        <f>Branches!P34</f>
        <v>0</v>
      </c>
      <c r="O1738" s="514">
        <f t="shared" si="959"/>
        <v>0</v>
      </c>
      <c r="P1738" s="680">
        <f>'KB Duct Parts'!$AE$3</f>
        <v>0</v>
      </c>
      <c r="Q1738" s="681">
        <f t="shared" si="928"/>
        <v>0</v>
      </c>
      <c r="R1738" s="682">
        <f t="shared" si="929"/>
        <v>0</v>
      </c>
      <c r="S1738" s="716">
        <f t="shared" si="930"/>
        <v>0.35</v>
      </c>
      <c r="T1738" s="679">
        <f t="shared" si="931"/>
        <v>0</v>
      </c>
      <c r="U1738" s="679">
        <f t="shared" si="932"/>
        <v>0</v>
      </c>
      <c r="Y1738" s="120"/>
      <c r="AD1738" s="79"/>
      <c r="AE1738" s="75"/>
      <c r="AF1738" s="370"/>
      <c r="AG1738" s="375"/>
      <c r="AH1738" s="379"/>
      <c r="AI1738" s="383"/>
      <c r="AJ1738" s="388"/>
      <c r="AK1738" s="392"/>
      <c r="AL1738" s="388"/>
      <c r="AM1738" s="363"/>
      <c r="AN1738" s="578"/>
      <c r="AO1738" s="78"/>
      <c r="AP1738" s="78"/>
      <c r="AQ1738" s="78"/>
      <c r="AR1738" s="78"/>
      <c r="AS1738" s="78"/>
      <c r="AT1738" s="78"/>
      <c r="AV1738" s="115"/>
      <c r="AW1738" s="395"/>
      <c r="AX1738" s="395"/>
      <c r="AY1738" s="395"/>
      <c r="AZ1738" s="395"/>
      <c r="BA1738" s="395"/>
      <c r="BB1738" s="395"/>
      <c r="BC1738" s="395"/>
      <c r="BD1738" s="115"/>
      <c r="BE1738" s="115"/>
      <c r="BF1738" s="115"/>
      <c r="BG1738" s="115"/>
      <c r="BH1738" s="115"/>
      <c r="BI1738" s="115"/>
      <c r="BJ1738" s="115"/>
      <c r="BK1738" s="115"/>
      <c r="BR1738" s="120"/>
      <c r="BS1738" s="120"/>
      <c r="BV1738" s="120"/>
      <c r="BW1738" s="120"/>
      <c r="BZ1738" s="120"/>
      <c r="CA1738" s="120"/>
      <c r="CC1738" s="115"/>
      <c r="CD1738" s="120"/>
      <c r="CE1738" s="417"/>
      <c r="CF1738" s="115"/>
      <c r="CG1738" s="115"/>
      <c r="CH1738" s="120"/>
      <c r="CI1738" s="417"/>
      <c r="CJ1738" s="115"/>
      <c r="CK1738" s="115"/>
      <c r="CL1738" s="120"/>
      <c r="CM1738" s="417"/>
      <c r="IS1738" s="108"/>
    </row>
    <row r="1739" spans="2:253" s="74" customFormat="1" ht="17.100000000000001" hidden="1" customHeight="1" x14ac:dyDescent="0.25">
      <c r="B1739" s="524">
        <f>IF('KB Duct Parts'!$BL$14=2,Branches!D35,0)</f>
        <v>0</v>
      </c>
      <c r="C1739" s="538"/>
      <c r="D1739" s="506" t="str">
        <f>Branches!M35</f>
        <v xml:space="preserve"> </v>
      </c>
      <c r="E1739" s="524" t="str">
        <f>Branches!E35&amp;""""</f>
        <v>"</v>
      </c>
      <c r="F1739" s="508"/>
      <c r="G1739" s="537" t="str">
        <f>Branches!N35</f>
        <v xml:space="preserve"> </v>
      </c>
      <c r="H1739" s="524" t="s">
        <v>923</v>
      </c>
      <c r="I1739" s="586" t="str">
        <f>Branches!O35</f>
        <v xml:space="preserve"> </v>
      </c>
      <c r="J1739" s="587"/>
      <c r="K1739" s="531" t="s">
        <v>882</v>
      </c>
      <c r="L1739" s="535">
        <f>Branches!K35</f>
        <v>0</v>
      </c>
      <c r="M1739" s="532" t="s">
        <v>1700</v>
      </c>
      <c r="N1739" s="514">
        <f>Branches!P35</f>
        <v>0</v>
      </c>
      <c r="O1739" s="514">
        <f t="shared" si="959"/>
        <v>0</v>
      </c>
      <c r="P1739" s="680">
        <f>'KB Duct Parts'!$AE$3</f>
        <v>0</v>
      </c>
      <c r="Q1739" s="681">
        <f t="shared" si="928"/>
        <v>0</v>
      </c>
      <c r="R1739" s="682">
        <f t="shared" si="929"/>
        <v>0</v>
      </c>
      <c r="S1739" s="716">
        <f t="shared" si="930"/>
        <v>0.35</v>
      </c>
      <c r="T1739" s="679">
        <f t="shared" si="931"/>
        <v>0</v>
      </c>
      <c r="U1739" s="679">
        <f t="shared" si="932"/>
        <v>0</v>
      </c>
      <c r="Y1739" s="120"/>
      <c r="AD1739" s="79"/>
      <c r="AE1739" s="75"/>
      <c r="AF1739" s="370"/>
      <c r="AG1739" s="375"/>
      <c r="AH1739" s="379"/>
      <c r="AI1739" s="383"/>
      <c r="AJ1739" s="388"/>
      <c r="AK1739" s="392"/>
      <c r="AL1739" s="388"/>
      <c r="AM1739" s="363"/>
      <c r="AN1739" s="578"/>
      <c r="AO1739" s="78"/>
      <c r="AP1739" s="78"/>
      <c r="AQ1739" s="78"/>
      <c r="AR1739" s="78"/>
      <c r="AS1739" s="78"/>
      <c r="AT1739" s="78"/>
      <c r="AV1739" s="115"/>
      <c r="AW1739" s="395"/>
      <c r="AX1739" s="395"/>
      <c r="AY1739" s="395"/>
      <c r="AZ1739" s="395"/>
      <c r="BA1739" s="395"/>
      <c r="BB1739" s="395"/>
      <c r="BC1739" s="395"/>
      <c r="BD1739" s="115"/>
      <c r="BE1739" s="115"/>
      <c r="BF1739" s="115"/>
      <c r="BG1739" s="115"/>
      <c r="BH1739" s="115"/>
      <c r="BI1739" s="115"/>
      <c r="BJ1739" s="115"/>
      <c r="BK1739" s="115"/>
      <c r="BR1739" s="120"/>
      <c r="BS1739" s="120"/>
      <c r="BV1739" s="120"/>
      <c r="BW1739" s="120"/>
      <c r="BZ1739" s="120"/>
      <c r="CA1739" s="120"/>
      <c r="CC1739" s="115"/>
      <c r="CD1739" s="120"/>
      <c r="CE1739" s="417"/>
      <c r="CF1739" s="115"/>
      <c r="CG1739" s="115"/>
      <c r="CH1739" s="120"/>
      <c r="CI1739" s="417"/>
      <c r="CJ1739" s="115"/>
      <c r="CK1739" s="115"/>
      <c r="CL1739" s="120"/>
      <c r="CM1739" s="417"/>
      <c r="IS1739" s="108"/>
    </row>
    <row r="1740" spans="2:253" s="74" customFormat="1" ht="17.100000000000001" hidden="1" customHeight="1" x14ac:dyDescent="0.25">
      <c r="B1740" s="524">
        <f>IF('KB Duct Parts'!$BL$14=2,Branches!D36,0)</f>
        <v>0</v>
      </c>
      <c r="C1740" s="538"/>
      <c r="D1740" s="506" t="str">
        <f>Branches!M36</f>
        <v xml:space="preserve"> </v>
      </c>
      <c r="E1740" s="524" t="str">
        <f>Branches!E36&amp;""""</f>
        <v>"</v>
      </c>
      <c r="F1740" s="508"/>
      <c r="G1740" s="537" t="str">
        <f>Branches!N36</f>
        <v xml:space="preserve"> </v>
      </c>
      <c r="H1740" s="524" t="s">
        <v>923</v>
      </c>
      <c r="I1740" s="586" t="str">
        <f>Branches!O36</f>
        <v xml:space="preserve"> </v>
      </c>
      <c r="J1740" s="587"/>
      <c r="K1740" s="531" t="s">
        <v>882</v>
      </c>
      <c r="L1740" s="535">
        <f>Branches!K36</f>
        <v>0</v>
      </c>
      <c r="M1740" s="532" t="s">
        <v>1700</v>
      </c>
      <c r="N1740" s="514">
        <f>Branches!P36</f>
        <v>0</v>
      </c>
      <c r="O1740" s="514">
        <f t="shared" si="959"/>
        <v>0</v>
      </c>
      <c r="P1740" s="680">
        <f>'KB Duct Parts'!$AE$3</f>
        <v>0</v>
      </c>
      <c r="Q1740" s="681">
        <f t="shared" si="928"/>
        <v>0</v>
      </c>
      <c r="R1740" s="682">
        <f t="shared" si="929"/>
        <v>0</v>
      </c>
      <c r="S1740" s="716">
        <f t="shared" si="930"/>
        <v>0.35</v>
      </c>
      <c r="T1740" s="679">
        <f t="shared" si="931"/>
        <v>0</v>
      </c>
      <c r="U1740" s="679">
        <f t="shared" si="932"/>
        <v>0</v>
      </c>
      <c r="Y1740" s="120"/>
      <c r="AD1740" s="79"/>
      <c r="AE1740" s="75"/>
      <c r="AF1740" s="370"/>
      <c r="AG1740" s="375"/>
      <c r="AH1740" s="379"/>
      <c r="AI1740" s="383"/>
      <c r="AJ1740" s="388"/>
      <c r="AK1740" s="392"/>
      <c r="AL1740" s="388"/>
      <c r="AM1740" s="363"/>
      <c r="AN1740" s="578"/>
      <c r="AO1740" s="78"/>
      <c r="AP1740" s="78"/>
      <c r="AQ1740" s="78"/>
      <c r="AR1740" s="78"/>
      <c r="AS1740" s="78"/>
      <c r="AT1740" s="78"/>
      <c r="AV1740" s="115"/>
      <c r="AW1740" s="395"/>
      <c r="AX1740" s="395"/>
      <c r="AY1740" s="395"/>
      <c r="AZ1740" s="395"/>
      <c r="BA1740" s="395"/>
      <c r="BB1740" s="395"/>
      <c r="BC1740" s="395"/>
      <c r="BD1740" s="115"/>
      <c r="BE1740" s="115"/>
      <c r="BF1740" s="115"/>
      <c r="BG1740" s="115"/>
      <c r="BH1740" s="115"/>
      <c r="BI1740" s="115"/>
      <c r="BJ1740" s="115"/>
      <c r="BK1740" s="115"/>
      <c r="BR1740" s="120"/>
      <c r="BS1740" s="120"/>
      <c r="BV1740" s="120"/>
      <c r="BW1740" s="120"/>
      <c r="BZ1740" s="120"/>
      <c r="CA1740" s="120"/>
      <c r="CC1740" s="115"/>
      <c r="CD1740" s="120"/>
      <c r="CE1740" s="417"/>
      <c r="CF1740" s="115"/>
      <c r="CG1740" s="115"/>
      <c r="CH1740" s="120"/>
      <c r="CI1740" s="417"/>
      <c r="CJ1740" s="115"/>
      <c r="CK1740" s="115"/>
      <c r="CL1740" s="120"/>
      <c r="CM1740" s="417"/>
      <c r="IS1740" s="108"/>
    </row>
    <row r="1741" spans="2:253" s="74" customFormat="1" ht="17.100000000000001" hidden="1" customHeight="1" x14ac:dyDescent="0.25">
      <c r="B1741" s="524">
        <f>IF('KB Duct Parts'!$BL$14=2,Branches!D37,0)</f>
        <v>0</v>
      </c>
      <c r="C1741" s="538"/>
      <c r="D1741" s="506" t="str">
        <f>Branches!M37</f>
        <v xml:space="preserve"> </v>
      </c>
      <c r="E1741" s="524" t="str">
        <f>Branches!E37&amp;""""</f>
        <v>"</v>
      </c>
      <c r="F1741" s="508"/>
      <c r="G1741" s="537" t="str">
        <f>Branches!N37</f>
        <v xml:space="preserve"> </v>
      </c>
      <c r="H1741" s="524" t="s">
        <v>923</v>
      </c>
      <c r="I1741" s="586" t="str">
        <f>Branches!O37</f>
        <v xml:space="preserve"> </v>
      </c>
      <c r="J1741" s="587"/>
      <c r="K1741" s="531" t="s">
        <v>882</v>
      </c>
      <c r="L1741" s="535">
        <f>Branches!K37</f>
        <v>0</v>
      </c>
      <c r="M1741" s="532" t="s">
        <v>1700</v>
      </c>
      <c r="N1741" s="514">
        <f>Branches!P37</f>
        <v>0</v>
      </c>
      <c r="O1741" s="514">
        <f>IF(B1741&gt;0,N1741*B1741,0)</f>
        <v>0</v>
      </c>
      <c r="P1741" s="680">
        <f>'KB Duct Parts'!$AE$3</f>
        <v>0</v>
      </c>
      <c r="Q1741" s="681">
        <f t="shared" si="928"/>
        <v>0</v>
      </c>
      <c r="R1741" s="682">
        <f t="shared" si="929"/>
        <v>0</v>
      </c>
      <c r="S1741" s="716">
        <f t="shared" si="930"/>
        <v>0.35</v>
      </c>
      <c r="T1741" s="679">
        <f t="shared" si="931"/>
        <v>0</v>
      </c>
      <c r="U1741" s="679">
        <f t="shared" si="932"/>
        <v>0</v>
      </c>
      <c r="Y1741" s="120"/>
      <c r="AD1741" s="79"/>
      <c r="AE1741" s="75"/>
      <c r="AF1741" s="370"/>
      <c r="AG1741" s="375"/>
      <c r="AH1741" s="379"/>
      <c r="AI1741" s="383"/>
      <c r="AJ1741" s="388"/>
      <c r="AK1741" s="392"/>
      <c r="AL1741" s="388"/>
      <c r="AM1741" s="363"/>
      <c r="AN1741" s="578"/>
      <c r="AO1741" s="78"/>
      <c r="AP1741" s="78"/>
      <c r="AQ1741" s="78"/>
      <c r="AR1741" s="78"/>
      <c r="AS1741" s="78"/>
      <c r="AT1741" s="78"/>
      <c r="AV1741" s="115"/>
      <c r="AW1741" s="395"/>
      <c r="AX1741" s="395"/>
      <c r="AY1741" s="395"/>
      <c r="AZ1741" s="395"/>
      <c r="BA1741" s="395"/>
      <c r="BB1741" s="395"/>
      <c r="BC1741" s="395"/>
      <c r="BD1741" s="115"/>
      <c r="BE1741" s="115"/>
      <c r="BF1741" s="115"/>
      <c r="BG1741" s="115"/>
      <c r="BH1741" s="115"/>
      <c r="BI1741" s="115"/>
      <c r="BJ1741" s="115"/>
      <c r="BK1741" s="115"/>
      <c r="BR1741" s="120"/>
      <c r="BS1741" s="120"/>
      <c r="BV1741" s="120"/>
      <c r="BW1741" s="120"/>
      <c r="BZ1741" s="120"/>
      <c r="CA1741" s="120"/>
      <c r="CC1741" s="115"/>
      <c r="CD1741" s="120"/>
      <c r="CE1741" s="417"/>
      <c r="CF1741" s="115"/>
      <c r="CG1741" s="115"/>
      <c r="CH1741" s="120"/>
      <c r="CI1741" s="417"/>
      <c r="CJ1741" s="115"/>
      <c r="CK1741" s="115"/>
      <c r="CL1741" s="120"/>
      <c r="CM1741" s="417"/>
      <c r="IS1741" s="108"/>
    </row>
    <row r="1742" spans="2:253" s="74" customFormat="1" ht="17.100000000000001" hidden="1" customHeight="1" x14ac:dyDescent="0.25">
      <c r="B1742" s="524">
        <f>IF('KB Duct Parts'!$BL$14=2,Branches!D38,0)</f>
        <v>0</v>
      </c>
      <c r="C1742" s="538"/>
      <c r="D1742" s="506" t="str">
        <f>Branches!M38</f>
        <v xml:space="preserve"> </v>
      </c>
      <c r="E1742" s="524" t="str">
        <f>Branches!E38&amp;""""</f>
        <v>"</v>
      </c>
      <c r="F1742" s="508"/>
      <c r="G1742" s="537" t="str">
        <f>Branches!N38</f>
        <v xml:space="preserve"> </v>
      </c>
      <c r="H1742" s="524" t="s">
        <v>923</v>
      </c>
      <c r="I1742" s="586" t="str">
        <f>Branches!O38</f>
        <v xml:space="preserve"> </v>
      </c>
      <c r="J1742" s="587"/>
      <c r="K1742" s="531" t="s">
        <v>882</v>
      </c>
      <c r="L1742" s="535">
        <f>Branches!K38</f>
        <v>0</v>
      </c>
      <c r="M1742" s="532" t="s">
        <v>1700</v>
      </c>
      <c r="N1742" s="514">
        <f>Branches!P38</f>
        <v>0</v>
      </c>
      <c r="O1742" s="514">
        <f>IF(B1742&gt;0,N1742*B1742,0)</f>
        <v>0</v>
      </c>
      <c r="P1742" s="680">
        <f>'KB Duct Parts'!$AE$3</f>
        <v>0</v>
      </c>
      <c r="Q1742" s="681">
        <f t="shared" si="928"/>
        <v>0</v>
      </c>
      <c r="R1742" s="682">
        <f t="shared" si="929"/>
        <v>0</v>
      </c>
      <c r="S1742" s="716">
        <f t="shared" si="930"/>
        <v>0.35</v>
      </c>
      <c r="T1742" s="679">
        <f t="shared" si="931"/>
        <v>0</v>
      </c>
      <c r="U1742" s="679">
        <f t="shared" si="932"/>
        <v>0</v>
      </c>
      <c r="Y1742" s="120"/>
      <c r="AD1742" s="79"/>
      <c r="AE1742" s="75"/>
      <c r="AF1742" s="370"/>
      <c r="AG1742" s="375"/>
      <c r="AH1742" s="379"/>
      <c r="AI1742" s="383"/>
      <c r="AJ1742" s="388"/>
      <c r="AK1742" s="392"/>
      <c r="AL1742" s="388"/>
      <c r="AM1742" s="363"/>
      <c r="AN1742" s="578"/>
      <c r="AO1742" s="78"/>
      <c r="AP1742" s="78"/>
      <c r="AQ1742" s="78"/>
      <c r="AR1742" s="78"/>
      <c r="AS1742" s="78"/>
      <c r="AT1742" s="78"/>
      <c r="AV1742" s="115"/>
      <c r="AW1742" s="395"/>
      <c r="AX1742" s="395"/>
      <c r="AY1742" s="395"/>
      <c r="AZ1742" s="395"/>
      <c r="BA1742" s="395"/>
      <c r="BB1742" s="395"/>
      <c r="BC1742" s="395"/>
      <c r="BD1742" s="115"/>
      <c r="BE1742" s="115"/>
      <c r="BF1742" s="115"/>
      <c r="BG1742" s="115"/>
      <c r="BH1742" s="115"/>
      <c r="BI1742" s="115"/>
      <c r="BJ1742" s="115"/>
      <c r="BK1742" s="115"/>
      <c r="BR1742" s="120"/>
      <c r="BS1742" s="120"/>
      <c r="BV1742" s="120"/>
      <c r="BW1742" s="120"/>
      <c r="BZ1742" s="120"/>
      <c r="CA1742" s="120"/>
      <c r="CC1742" s="115"/>
      <c r="CD1742" s="120"/>
      <c r="CE1742" s="417"/>
      <c r="CF1742" s="115"/>
      <c r="CG1742" s="115"/>
      <c r="CH1742" s="120"/>
      <c r="CI1742" s="417"/>
      <c r="CJ1742" s="115"/>
      <c r="CK1742" s="115"/>
      <c r="CL1742" s="120"/>
      <c r="CM1742" s="417"/>
      <c r="IS1742" s="108"/>
    </row>
    <row r="1743" spans="2:253" s="74" customFormat="1" ht="17.100000000000001" hidden="1" customHeight="1" x14ac:dyDescent="0.25">
      <c r="B1743" s="524">
        <f>IF('KB Duct Parts'!$BL$14=2,Branches!D39,0)</f>
        <v>0</v>
      </c>
      <c r="C1743" s="538"/>
      <c r="D1743" s="506" t="str">
        <f>Branches!M39</f>
        <v xml:space="preserve"> </v>
      </c>
      <c r="E1743" s="524" t="str">
        <f>Branches!E39&amp;""""</f>
        <v>"</v>
      </c>
      <c r="F1743" s="508"/>
      <c r="G1743" s="537" t="str">
        <f>Branches!N39</f>
        <v xml:space="preserve"> </v>
      </c>
      <c r="H1743" s="524" t="s">
        <v>923</v>
      </c>
      <c r="I1743" s="586" t="str">
        <f>Branches!O39</f>
        <v xml:space="preserve"> </v>
      </c>
      <c r="J1743" s="587"/>
      <c r="K1743" s="531" t="s">
        <v>882</v>
      </c>
      <c r="L1743" s="535">
        <f>Branches!K39</f>
        <v>0</v>
      </c>
      <c r="M1743" s="532" t="s">
        <v>1700</v>
      </c>
      <c r="N1743" s="514">
        <f>Branches!P39</f>
        <v>0</v>
      </c>
      <c r="O1743" s="514">
        <f>IF(B1743&gt;0,N1743*B1743,0)</f>
        <v>0</v>
      </c>
      <c r="P1743" s="680">
        <f>'KB Duct Parts'!$AE$3</f>
        <v>0</v>
      </c>
      <c r="Q1743" s="681">
        <f t="shared" si="928"/>
        <v>0</v>
      </c>
      <c r="R1743" s="682">
        <f t="shared" si="929"/>
        <v>0</v>
      </c>
      <c r="S1743" s="716">
        <f t="shared" si="930"/>
        <v>0.35</v>
      </c>
      <c r="T1743" s="679">
        <f t="shared" si="931"/>
        <v>0</v>
      </c>
      <c r="U1743" s="679">
        <f t="shared" si="932"/>
        <v>0</v>
      </c>
      <c r="Y1743" s="120"/>
      <c r="AD1743" s="79"/>
      <c r="AE1743" s="75"/>
      <c r="AF1743" s="370"/>
      <c r="AG1743" s="375"/>
      <c r="AH1743" s="379"/>
      <c r="AI1743" s="383"/>
      <c r="AJ1743" s="388"/>
      <c r="AK1743" s="392"/>
      <c r="AL1743" s="388"/>
      <c r="AM1743" s="363"/>
      <c r="AN1743" s="578"/>
      <c r="AO1743" s="78"/>
      <c r="AP1743" s="78"/>
      <c r="AQ1743" s="78"/>
      <c r="AR1743" s="78"/>
      <c r="AS1743" s="78"/>
      <c r="AT1743" s="78"/>
      <c r="AV1743" s="115"/>
      <c r="AW1743" s="395"/>
      <c r="AX1743" s="395"/>
      <c r="AY1743" s="395"/>
      <c r="AZ1743" s="395"/>
      <c r="BA1743" s="395"/>
      <c r="BB1743" s="395"/>
      <c r="BC1743" s="395"/>
      <c r="BD1743" s="115"/>
      <c r="BE1743" s="115"/>
      <c r="BF1743" s="115"/>
      <c r="BG1743" s="115"/>
      <c r="BH1743" s="115"/>
      <c r="BI1743" s="115"/>
      <c r="BJ1743" s="115"/>
      <c r="BK1743" s="115"/>
      <c r="BR1743" s="120"/>
      <c r="BS1743" s="120"/>
      <c r="BV1743" s="120"/>
      <c r="BW1743" s="120"/>
      <c r="BZ1743" s="120"/>
      <c r="CA1743" s="120"/>
      <c r="CC1743" s="115"/>
      <c r="CD1743" s="120"/>
      <c r="CE1743" s="417"/>
      <c r="CF1743" s="115"/>
      <c r="CG1743" s="115"/>
      <c r="CH1743" s="120"/>
      <c r="CI1743" s="417"/>
      <c r="CJ1743" s="115"/>
      <c r="CK1743" s="115"/>
      <c r="CL1743" s="120"/>
      <c r="CM1743" s="417"/>
      <c r="IS1743" s="108"/>
    </row>
    <row r="1744" spans="2:253" s="74" customFormat="1" ht="17.100000000000001" hidden="1" customHeight="1" x14ac:dyDescent="0.25">
      <c r="B1744" s="524">
        <f>IF('KB Duct Parts'!$BL$14=2,Branches!D40,0)</f>
        <v>0</v>
      </c>
      <c r="C1744" s="538"/>
      <c r="D1744" s="506" t="str">
        <f>Branches!M40</f>
        <v xml:space="preserve"> </v>
      </c>
      <c r="E1744" s="524" t="str">
        <f>Branches!E40&amp;""""</f>
        <v>"</v>
      </c>
      <c r="F1744" s="508"/>
      <c r="G1744" s="537" t="str">
        <f>Branches!N40</f>
        <v xml:space="preserve"> </v>
      </c>
      <c r="H1744" s="524" t="s">
        <v>923</v>
      </c>
      <c r="I1744" s="586" t="str">
        <f>Branches!O40</f>
        <v xml:space="preserve"> </v>
      </c>
      <c r="J1744" s="587"/>
      <c r="K1744" s="531" t="s">
        <v>882</v>
      </c>
      <c r="L1744" s="535">
        <f>Branches!K40</f>
        <v>0</v>
      </c>
      <c r="M1744" s="532" t="s">
        <v>1700</v>
      </c>
      <c r="N1744" s="514">
        <f>Branches!P40</f>
        <v>0</v>
      </c>
      <c r="O1744" s="514">
        <f>IF(B1744&gt;0,N1744*B1744,0)</f>
        <v>0</v>
      </c>
      <c r="P1744" s="680">
        <f>'KB Duct Parts'!$AE$3</f>
        <v>0</v>
      </c>
      <c r="Q1744" s="681">
        <f t="shared" si="928"/>
        <v>0</v>
      </c>
      <c r="R1744" s="682">
        <f t="shared" si="929"/>
        <v>0</v>
      </c>
      <c r="S1744" s="716">
        <f t="shared" si="930"/>
        <v>0.35</v>
      </c>
      <c r="T1744" s="679">
        <f t="shared" si="931"/>
        <v>0</v>
      </c>
      <c r="U1744" s="679">
        <f t="shared" si="932"/>
        <v>0</v>
      </c>
      <c r="Y1744" s="120"/>
      <c r="AD1744" s="79"/>
      <c r="AE1744" s="75"/>
      <c r="AF1744" s="370"/>
      <c r="AG1744" s="375"/>
      <c r="AH1744" s="379"/>
      <c r="AI1744" s="383"/>
      <c r="AJ1744" s="388"/>
      <c r="AK1744" s="392"/>
      <c r="AL1744" s="388"/>
      <c r="AM1744" s="363"/>
      <c r="AN1744" s="578"/>
      <c r="AO1744" s="78"/>
      <c r="AP1744" s="78"/>
      <c r="AQ1744" s="78"/>
      <c r="AR1744" s="78"/>
      <c r="AS1744" s="78"/>
      <c r="AT1744" s="78"/>
      <c r="AV1744" s="115"/>
      <c r="AW1744" s="395"/>
      <c r="AX1744" s="395"/>
      <c r="AY1744" s="395"/>
      <c r="AZ1744" s="395"/>
      <c r="BA1744" s="395"/>
      <c r="BB1744" s="395"/>
      <c r="BC1744" s="395"/>
      <c r="BD1744" s="115"/>
      <c r="BE1744" s="115"/>
      <c r="BF1744" s="115"/>
      <c r="BG1744" s="115"/>
      <c r="BH1744" s="115"/>
      <c r="BI1744" s="115"/>
      <c r="BJ1744" s="115"/>
      <c r="BK1744" s="115"/>
      <c r="BR1744" s="120"/>
      <c r="BS1744" s="120"/>
      <c r="BV1744" s="120"/>
      <c r="BW1744" s="120"/>
      <c r="BZ1744" s="120"/>
      <c r="CA1744" s="120"/>
      <c r="CC1744" s="115"/>
      <c r="CD1744" s="120"/>
      <c r="CE1744" s="417"/>
      <c r="CF1744" s="115"/>
      <c r="CG1744" s="115"/>
      <c r="CH1744" s="120"/>
      <c r="CI1744" s="417"/>
      <c r="CJ1744" s="115"/>
      <c r="CK1744" s="115"/>
      <c r="CL1744" s="120"/>
      <c r="CM1744" s="417"/>
      <c r="IS1744" s="108"/>
    </row>
    <row r="1745" spans="2:253" s="74" customFormat="1" ht="17.100000000000001" hidden="1" customHeight="1" x14ac:dyDescent="0.25">
      <c r="B1745" s="524">
        <f>IF('KB Duct Parts'!$BD$15=1,IF(AND('KB Duct Parts'!$BL$14=2,'KB Duct Parts'!#REF!&gt;0),'KB Duct Parts'!#REF!,0),0)</f>
        <v>0</v>
      </c>
      <c r="C1745" s="538" t="s">
        <v>559</v>
      </c>
      <c r="D1745" s="506" t="str">
        <f t="shared" si="925"/>
        <v>14103.30-SS</v>
      </c>
      <c r="E1745" s="536" t="s">
        <v>483</v>
      </c>
      <c r="F1745" s="508" t="str">
        <f t="shared" si="926"/>
        <v xml:space="preserve"> </v>
      </c>
      <c r="G1745" s="537" t="s">
        <v>926</v>
      </c>
      <c r="H1745" s="524" t="s">
        <v>923</v>
      </c>
      <c r="I1745" s="1035" t="s">
        <v>888</v>
      </c>
      <c r="J1745" s="1036"/>
      <c r="K1745" s="531" t="s">
        <v>882</v>
      </c>
      <c r="L1745" s="535"/>
      <c r="M1745" s="532" t="s">
        <v>1700</v>
      </c>
      <c r="N1745" s="514">
        <f t="shared" ref="N1745:N1753" si="960">AN1745</f>
        <v>304.5</v>
      </c>
      <c r="O1745" s="514">
        <f t="shared" si="933"/>
        <v>0</v>
      </c>
      <c r="P1745" s="680">
        <f>'KB Duct Parts'!$AE$3</f>
        <v>0</v>
      </c>
      <c r="Q1745" s="681">
        <f t="shared" si="928"/>
        <v>0</v>
      </c>
      <c r="R1745" s="682">
        <f t="shared" si="929"/>
        <v>0</v>
      </c>
      <c r="S1745" s="716">
        <f t="shared" si="930"/>
        <v>0.35</v>
      </c>
      <c r="T1745" s="679">
        <f t="shared" si="931"/>
        <v>0</v>
      </c>
      <c r="U1745" s="679">
        <f t="shared" si="932"/>
        <v>0</v>
      </c>
      <c r="Y1745" s="120"/>
      <c r="AD1745" s="79"/>
      <c r="AE1745" s="75"/>
      <c r="AF1745" s="370"/>
      <c r="AG1745" s="375"/>
      <c r="AH1745" s="379"/>
      <c r="AI1745" s="383"/>
      <c r="AJ1745" s="388"/>
      <c r="AK1745" s="392"/>
      <c r="AL1745" s="388"/>
      <c r="AM1745" s="363">
        <f t="shared" si="957"/>
        <v>1</v>
      </c>
      <c r="AN1745" s="578">
        <v>304.5</v>
      </c>
      <c r="AO1745" s="78">
        <f t="shared" si="939"/>
        <v>0</v>
      </c>
      <c r="AP1745" s="78">
        <f t="shared" si="934"/>
        <v>0</v>
      </c>
      <c r="AQ1745" s="78">
        <f t="shared" si="935"/>
        <v>0</v>
      </c>
      <c r="AR1745" s="78">
        <f t="shared" si="936"/>
        <v>0</v>
      </c>
      <c r="AS1745" s="78">
        <f t="shared" si="937"/>
        <v>0</v>
      </c>
      <c r="AT1745" s="78">
        <f t="shared" si="938"/>
        <v>0</v>
      </c>
      <c r="AU1745" s="74" t="s">
        <v>717</v>
      </c>
      <c r="AV1745" s="115"/>
      <c r="AW1745" s="395"/>
      <c r="AX1745" s="395">
        <v>0</v>
      </c>
      <c r="AY1745" s="395">
        <v>0</v>
      </c>
      <c r="AZ1745" s="395">
        <v>0</v>
      </c>
      <c r="BA1745" s="395">
        <v>0</v>
      </c>
      <c r="BB1745" s="395">
        <v>0</v>
      </c>
      <c r="BC1745" s="395">
        <v>0</v>
      </c>
      <c r="BD1745" s="115"/>
      <c r="BE1745" s="115"/>
      <c r="BF1745" s="115"/>
      <c r="BG1745" s="115"/>
      <c r="BH1745" s="115"/>
      <c r="BI1745" s="115"/>
      <c r="BJ1745" s="115"/>
      <c r="BK1745" s="115"/>
      <c r="BQ1745" s="74" t="str">
        <f t="shared" si="940"/>
        <v xml:space="preserve"> </v>
      </c>
      <c r="BR1745" s="120" t="str">
        <f t="shared" si="941"/>
        <v xml:space="preserve"> </v>
      </c>
      <c r="BS1745" s="120" t="str">
        <f t="shared" si="942"/>
        <v xml:space="preserve"> </v>
      </c>
      <c r="BU1745" s="74" t="str">
        <f t="shared" si="943"/>
        <v xml:space="preserve"> </v>
      </c>
      <c r="BV1745" s="120" t="str">
        <f t="shared" si="944"/>
        <v xml:space="preserve"> </v>
      </c>
      <c r="BW1745" s="120" t="str">
        <f t="shared" si="945"/>
        <v xml:space="preserve">  </v>
      </c>
      <c r="BY1745" s="74" t="str">
        <f t="shared" si="946"/>
        <v xml:space="preserve"> </v>
      </c>
      <c r="BZ1745" s="120" t="str">
        <f t="shared" si="947"/>
        <v xml:space="preserve"> </v>
      </c>
      <c r="CA1745" s="120" t="str">
        <f t="shared" si="948"/>
        <v xml:space="preserve"> </v>
      </c>
      <c r="CC1745" s="115" t="str">
        <f t="shared" si="949"/>
        <v xml:space="preserve"> </v>
      </c>
      <c r="CD1745" s="120" t="str">
        <f t="shared" si="950"/>
        <v xml:space="preserve"> </v>
      </c>
      <c r="CE1745" s="417" t="str">
        <f t="shared" si="951"/>
        <v xml:space="preserve"> </v>
      </c>
      <c r="CF1745" s="115"/>
      <c r="CG1745" s="115" t="str">
        <f t="shared" si="952"/>
        <v xml:space="preserve"> </v>
      </c>
      <c r="CH1745" s="120" t="str">
        <f t="shared" si="953"/>
        <v xml:space="preserve"> </v>
      </c>
      <c r="CI1745" s="417" t="str">
        <f t="shared" si="954"/>
        <v xml:space="preserve"> </v>
      </c>
      <c r="CJ1745" s="115"/>
      <c r="CK1745" s="115" t="str">
        <f t="shared" si="955"/>
        <v xml:space="preserve"> </v>
      </c>
      <c r="CL1745" s="120" t="str">
        <f t="shared" si="956"/>
        <v xml:space="preserve"> </v>
      </c>
      <c r="CM1745" s="417" t="str">
        <f t="shared" si="958"/>
        <v xml:space="preserve"> </v>
      </c>
      <c r="IS1745" s="108">
        <v>223</v>
      </c>
    </row>
    <row r="1746" spans="2:253" s="74" customFormat="1" ht="17.100000000000001" hidden="1" customHeight="1" x14ac:dyDescent="0.25">
      <c r="B1746" s="524">
        <f>IF('KB Duct Parts'!$BD$15=1,IF(AND('KB Duct Parts'!$BL$14=2,'KB Duct Parts'!#REF!&gt;0),'KB Duct Parts'!#REF!,0),0)</f>
        <v>0</v>
      </c>
      <c r="C1746" s="538" t="s">
        <v>1168</v>
      </c>
      <c r="D1746" s="506" t="str">
        <f t="shared" si="925"/>
        <v>14104.30-SS</v>
      </c>
      <c r="E1746" s="536" t="s">
        <v>861</v>
      </c>
      <c r="F1746" s="508" t="str">
        <f t="shared" si="926"/>
        <v xml:space="preserve"> </v>
      </c>
      <c r="G1746" s="537" t="s">
        <v>926</v>
      </c>
      <c r="H1746" s="524" t="s">
        <v>923</v>
      </c>
      <c r="I1746" s="1035" t="s">
        <v>888</v>
      </c>
      <c r="J1746" s="1036"/>
      <c r="K1746" s="531" t="s">
        <v>882</v>
      </c>
      <c r="L1746" s="535"/>
      <c r="M1746" s="532" t="s">
        <v>1700</v>
      </c>
      <c r="N1746" s="514">
        <f t="shared" si="960"/>
        <v>304.5</v>
      </c>
      <c r="O1746" s="514">
        <f t="shared" si="933"/>
        <v>0</v>
      </c>
      <c r="P1746" s="680">
        <f>'KB Duct Parts'!$AE$3</f>
        <v>0</v>
      </c>
      <c r="Q1746" s="681">
        <f t="shared" si="928"/>
        <v>0</v>
      </c>
      <c r="R1746" s="682">
        <f t="shared" si="929"/>
        <v>0</v>
      </c>
      <c r="S1746" s="716">
        <f t="shared" si="930"/>
        <v>0.35</v>
      </c>
      <c r="T1746" s="679">
        <f t="shared" si="931"/>
        <v>0</v>
      </c>
      <c r="U1746" s="679">
        <f t="shared" si="932"/>
        <v>0</v>
      </c>
      <c r="Y1746" s="120"/>
      <c r="AD1746" s="79"/>
      <c r="AE1746" s="75"/>
      <c r="AF1746" s="370"/>
      <c r="AG1746" s="375"/>
      <c r="AH1746" s="379"/>
      <c r="AI1746" s="383"/>
      <c r="AJ1746" s="388"/>
      <c r="AK1746" s="392"/>
      <c r="AL1746" s="388"/>
      <c r="AM1746" s="363">
        <f t="shared" si="957"/>
        <v>1</v>
      </c>
      <c r="AN1746" s="578">
        <v>304.5</v>
      </c>
      <c r="AO1746" s="78">
        <f t="shared" si="939"/>
        <v>0</v>
      </c>
      <c r="AP1746" s="78">
        <f t="shared" si="934"/>
        <v>0</v>
      </c>
      <c r="AQ1746" s="78">
        <f t="shared" si="935"/>
        <v>0</v>
      </c>
      <c r="AR1746" s="78">
        <f t="shared" si="936"/>
        <v>0</v>
      </c>
      <c r="AS1746" s="78">
        <f t="shared" si="937"/>
        <v>0</v>
      </c>
      <c r="AT1746" s="78">
        <f t="shared" si="938"/>
        <v>0</v>
      </c>
      <c r="AU1746" s="74" t="s">
        <v>717</v>
      </c>
      <c r="AV1746" s="115"/>
      <c r="AW1746" s="395"/>
      <c r="AX1746" s="395">
        <v>0</v>
      </c>
      <c r="AY1746" s="395">
        <v>0</v>
      </c>
      <c r="AZ1746" s="395">
        <v>0</v>
      </c>
      <c r="BA1746" s="395">
        <v>0</v>
      </c>
      <c r="BB1746" s="395">
        <v>0</v>
      </c>
      <c r="BC1746" s="395">
        <v>0</v>
      </c>
      <c r="BD1746" s="115"/>
      <c r="BE1746" s="115"/>
      <c r="BF1746" s="115"/>
      <c r="BG1746" s="115"/>
      <c r="BH1746" s="115"/>
      <c r="BI1746" s="115"/>
      <c r="BJ1746" s="115"/>
      <c r="BK1746" s="115"/>
      <c r="BQ1746" s="74" t="str">
        <f t="shared" si="940"/>
        <v xml:space="preserve"> </v>
      </c>
      <c r="BR1746" s="120" t="str">
        <f t="shared" si="941"/>
        <v xml:space="preserve"> </v>
      </c>
      <c r="BS1746" s="120" t="str">
        <f t="shared" si="942"/>
        <v xml:space="preserve"> </v>
      </c>
      <c r="BU1746" s="74" t="str">
        <f t="shared" si="943"/>
        <v xml:space="preserve"> </v>
      </c>
      <c r="BV1746" s="120" t="str">
        <f t="shared" si="944"/>
        <v xml:space="preserve"> </v>
      </c>
      <c r="BW1746" s="120" t="str">
        <f t="shared" si="945"/>
        <v xml:space="preserve">  </v>
      </c>
      <c r="BY1746" s="74" t="str">
        <f t="shared" si="946"/>
        <v xml:space="preserve"> </v>
      </c>
      <c r="BZ1746" s="120" t="str">
        <f t="shared" si="947"/>
        <v xml:space="preserve"> </v>
      </c>
      <c r="CA1746" s="120" t="str">
        <f t="shared" si="948"/>
        <v xml:space="preserve"> </v>
      </c>
      <c r="CC1746" s="115" t="str">
        <f t="shared" si="949"/>
        <v xml:space="preserve"> </v>
      </c>
      <c r="CD1746" s="120" t="str">
        <f t="shared" si="950"/>
        <v xml:space="preserve"> </v>
      </c>
      <c r="CE1746" s="417" t="str">
        <f t="shared" si="951"/>
        <v xml:space="preserve"> </v>
      </c>
      <c r="CF1746" s="115"/>
      <c r="CG1746" s="115" t="str">
        <f t="shared" si="952"/>
        <v xml:space="preserve"> </v>
      </c>
      <c r="CH1746" s="120" t="str">
        <f t="shared" si="953"/>
        <v xml:space="preserve"> </v>
      </c>
      <c r="CI1746" s="417" t="str">
        <f t="shared" si="954"/>
        <v xml:space="preserve"> </v>
      </c>
      <c r="CJ1746" s="115"/>
      <c r="CK1746" s="115" t="str">
        <f t="shared" si="955"/>
        <v xml:space="preserve"> </v>
      </c>
      <c r="CL1746" s="120" t="str">
        <f t="shared" si="956"/>
        <v xml:space="preserve"> </v>
      </c>
      <c r="CM1746" s="417" t="str">
        <f t="shared" si="958"/>
        <v xml:space="preserve"> </v>
      </c>
      <c r="IS1746" s="108">
        <v>223</v>
      </c>
    </row>
    <row r="1747" spans="2:253" s="74" customFormat="1" ht="17.100000000000001" hidden="1" customHeight="1" x14ac:dyDescent="0.25">
      <c r="B1747" s="524">
        <f>IF('KB Duct Parts'!$BD$15=1,IF(AND('KB Duct Parts'!$BL$14=2,'KB Duct Parts'!#REF!&gt;0),'KB Duct Parts'!#REF!,0),0)</f>
        <v>0</v>
      </c>
      <c r="C1747" s="538" t="s">
        <v>1169</v>
      </c>
      <c r="D1747" s="506" t="str">
        <f t="shared" si="925"/>
        <v>14105.30-SS</v>
      </c>
      <c r="E1747" s="524" t="s">
        <v>862</v>
      </c>
      <c r="F1747" s="508" t="str">
        <f t="shared" si="926"/>
        <v xml:space="preserve"> </v>
      </c>
      <c r="G1747" s="537" t="s">
        <v>926</v>
      </c>
      <c r="H1747" s="524" t="s">
        <v>923</v>
      </c>
      <c r="I1747" s="1035" t="s">
        <v>888</v>
      </c>
      <c r="J1747" s="1036"/>
      <c r="K1747" s="531" t="s">
        <v>882</v>
      </c>
      <c r="L1747" s="535"/>
      <c r="M1747" s="532" t="s">
        <v>1700</v>
      </c>
      <c r="N1747" s="514">
        <f t="shared" si="960"/>
        <v>304.5</v>
      </c>
      <c r="O1747" s="514">
        <f t="shared" si="933"/>
        <v>0</v>
      </c>
      <c r="P1747" s="680">
        <f>'KB Duct Parts'!$AE$3</f>
        <v>0</v>
      </c>
      <c r="Q1747" s="681">
        <f t="shared" si="928"/>
        <v>0</v>
      </c>
      <c r="R1747" s="682">
        <f t="shared" si="929"/>
        <v>0</v>
      </c>
      <c r="S1747" s="716">
        <f t="shared" si="930"/>
        <v>0.35</v>
      </c>
      <c r="T1747" s="679">
        <f t="shared" si="931"/>
        <v>0</v>
      </c>
      <c r="U1747" s="679">
        <f t="shared" si="932"/>
        <v>0</v>
      </c>
      <c r="Y1747" s="120"/>
      <c r="AD1747" s="79"/>
      <c r="AE1747" s="76"/>
      <c r="AF1747" s="370"/>
      <c r="AG1747" s="375"/>
      <c r="AH1747" s="379"/>
      <c r="AI1747" s="383"/>
      <c r="AJ1747" s="388"/>
      <c r="AK1747" s="392"/>
      <c r="AL1747" s="388"/>
      <c r="AM1747" s="363">
        <f t="shared" si="957"/>
        <v>1</v>
      </c>
      <c r="AN1747" s="578">
        <v>304.5</v>
      </c>
      <c r="AO1747" s="78">
        <f t="shared" si="939"/>
        <v>0</v>
      </c>
      <c r="AP1747" s="78">
        <f t="shared" si="934"/>
        <v>0</v>
      </c>
      <c r="AQ1747" s="78">
        <f t="shared" si="935"/>
        <v>0</v>
      </c>
      <c r="AR1747" s="78">
        <f t="shared" si="936"/>
        <v>0</v>
      </c>
      <c r="AS1747" s="78">
        <f t="shared" si="937"/>
        <v>0</v>
      </c>
      <c r="AT1747" s="78">
        <f t="shared" si="938"/>
        <v>0</v>
      </c>
      <c r="AU1747" s="74" t="s">
        <v>717</v>
      </c>
      <c r="AV1747" s="115"/>
      <c r="AW1747" s="395"/>
      <c r="AX1747" s="395">
        <v>0</v>
      </c>
      <c r="AY1747" s="395">
        <v>0</v>
      </c>
      <c r="AZ1747" s="395">
        <v>0</v>
      </c>
      <c r="BA1747" s="395">
        <v>0</v>
      </c>
      <c r="BB1747" s="395">
        <v>0</v>
      </c>
      <c r="BC1747" s="395">
        <v>0</v>
      </c>
      <c r="BD1747" s="115"/>
      <c r="BE1747" s="115"/>
      <c r="BF1747" s="115"/>
      <c r="BG1747" s="115"/>
      <c r="BH1747" s="115"/>
      <c r="BI1747" s="115"/>
      <c r="BJ1747" s="115"/>
      <c r="BK1747" s="115"/>
      <c r="BQ1747" s="74" t="str">
        <f t="shared" si="940"/>
        <v xml:space="preserve"> </v>
      </c>
      <c r="BR1747" s="120" t="str">
        <f t="shared" si="941"/>
        <v xml:space="preserve"> </v>
      </c>
      <c r="BS1747" s="120" t="str">
        <f t="shared" si="942"/>
        <v xml:space="preserve"> </v>
      </c>
      <c r="BU1747" s="74" t="str">
        <f t="shared" si="943"/>
        <v xml:space="preserve"> </v>
      </c>
      <c r="BV1747" s="120" t="str">
        <f t="shared" si="944"/>
        <v xml:space="preserve"> </v>
      </c>
      <c r="BW1747" s="120" t="str">
        <f t="shared" si="945"/>
        <v xml:space="preserve">  </v>
      </c>
      <c r="BY1747" s="74" t="str">
        <f t="shared" si="946"/>
        <v xml:space="preserve"> </v>
      </c>
      <c r="BZ1747" s="120" t="str">
        <f t="shared" si="947"/>
        <v xml:space="preserve"> </v>
      </c>
      <c r="CA1747" s="120" t="str">
        <f t="shared" si="948"/>
        <v xml:space="preserve"> </v>
      </c>
      <c r="CC1747" s="115" t="str">
        <f t="shared" si="949"/>
        <v xml:space="preserve"> </v>
      </c>
      <c r="CD1747" s="120" t="str">
        <f t="shared" si="950"/>
        <v xml:space="preserve"> </v>
      </c>
      <c r="CE1747" s="417" t="str">
        <f t="shared" si="951"/>
        <v xml:space="preserve"> </v>
      </c>
      <c r="CF1747" s="115"/>
      <c r="CG1747" s="115" t="str">
        <f t="shared" si="952"/>
        <v xml:space="preserve"> </v>
      </c>
      <c r="CH1747" s="120" t="str">
        <f t="shared" si="953"/>
        <v xml:space="preserve"> </v>
      </c>
      <c r="CI1747" s="417" t="str">
        <f t="shared" si="954"/>
        <v xml:space="preserve"> </v>
      </c>
      <c r="CJ1747" s="115"/>
      <c r="CK1747" s="115" t="str">
        <f t="shared" si="955"/>
        <v xml:space="preserve"> </v>
      </c>
      <c r="CL1747" s="120" t="str">
        <f t="shared" si="956"/>
        <v xml:space="preserve"> </v>
      </c>
      <c r="CM1747" s="417" t="str">
        <f t="shared" si="958"/>
        <v xml:space="preserve"> </v>
      </c>
      <c r="IS1747" s="108">
        <v>223</v>
      </c>
    </row>
    <row r="1748" spans="2:253" s="74" customFormat="1" ht="17.100000000000001" hidden="1" customHeight="1" x14ac:dyDescent="0.25">
      <c r="B1748" s="524">
        <f>IF('KB Duct Parts'!$BD$15=1,IF(AND('KB Duct Parts'!$BL$14=2,'KB Duct Parts'!#REF!&gt;0),'KB Duct Parts'!#REF!,0),0)</f>
        <v>0</v>
      </c>
      <c r="C1748" s="538" t="s">
        <v>1170</v>
      </c>
      <c r="D1748" s="506" t="str">
        <f t="shared" si="925"/>
        <v>14106.30-SS</v>
      </c>
      <c r="E1748" s="524" t="s">
        <v>863</v>
      </c>
      <c r="F1748" s="508" t="str">
        <f t="shared" si="926"/>
        <v xml:space="preserve"> </v>
      </c>
      <c r="G1748" s="537" t="s">
        <v>926</v>
      </c>
      <c r="H1748" s="524" t="s">
        <v>923</v>
      </c>
      <c r="I1748" s="1035" t="s">
        <v>888</v>
      </c>
      <c r="J1748" s="1036"/>
      <c r="K1748" s="531" t="s">
        <v>882</v>
      </c>
      <c r="L1748" s="535"/>
      <c r="M1748" s="532" t="s">
        <v>1700</v>
      </c>
      <c r="N1748" s="514">
        <f t="shared" si="960"/>
        <v>318.10000000000002</v>
      </c>
      <c r="O1748" s="514">
        <f t="shared" si="933"/>
        <v>0</v>
      </c>
      <c r="P1748" s="680">
        <f>'KB Duct Parts'!$AE$3</f>
        <v>0</v>
      </c>
      <c r="Q1748" s="681">
        <f t="shared" si="928"/>
        <v>0</v>
      </c>
      <c r="R1748" s="682">
        <f t="shared" si="929"/>
        <v>0</v>
      </c>
      <c r="S1748" s="716">
        <f t="shared" si="930"/>
        <v>0.35</v>
      </c>
      <c r="T1748" s="679">
        <f t="shared" si="931"/>
        <v>0</v>
      </c>
      <c r="U1748" s="679">
        <f t="shared" si="932"/>
        <v>0</v>
      </c>
      <c r="Y1748" s="120"/>
      <c r="AD1748" s="79"/>
      <c r="AE1748" s="75"/>
      <c r="AF1748" s="370"/>
      <c r="AG1748" s="375"/>
      <c r="AH1748" s="379"/>
      <c r="AI1748" s="383"/>
      <c r="AJ1748" s="388"/>
      <c r="AK1748" s="392"/>
      <c r="AL1748" s="388"/>
      <c r="AM1748" s="363">
        <f t="shared" si="957"/>
        <v>1</v>
      </c>
      <c r="AN1748" s="578">
        <v>318.10000000000002</v>
      </c>
      <c r="AO1748" s="78">
        <f t="shared" si="939"/>
        <v>0</v>
      </c>
      <c r="AP1748" s="78">
        <f t="shared" si="934"/>
        <v>0</v>
      </c>
      <c r="AQ1748" s="78">
        <f t="shared" si="935"/>
        <v>0</v>
      </c>
      <c r="AR1748" s="78">
        <f t="shared" si="936"/>
        <v>0</v>
      </c>
      <c r="AS1748" s="78">
        <f t="shared" si="937"/>
        <v>0</v>
      </c>
      <c r="AT1748" s="78">
        <f t="shared" si="938"/>
        <v>0</v>
      </c>
      <c r="AU1748" s="74" t="s">
        <v>717</v>
      </c>
      <c r="AV1748" s="115"/>
      <c r="AW1748" s="395"/>
      <c r="AX1748" s="395">
        <v>0</v>
      </c>
      <c r="AY1748" s="395">
        <v>0</v>
      </c>
      <c r="AZ1748" s="395">
        <v>0</v>
      </c>
      <c r="BA1748" s="395">
        <v>0</v>
      </c>
      <c r="BB1748" s="395">
        <v>0</v>
      </c>
      <c r="BC1748" s="395">
        <v>0</v>
      </c>
      <c r="BD1748" s="115"/>
      <c r="BE1748" s="115"/>
      <c r="BF1748" s="115"/>
      <c r="BG1748" s="115"/>
      <c r="BH1748" s="115"/>
      <c r="BI1748" s="115"/>
      <c r="BJ1748" s="115"/>
      <c r="BK1748" s="115"/>
      <c r="BQ1748" s="74" t="str">
        <f t="shared" si="940"/>
        <v xml:space="preserve"> </v>
      </c>
      <c r="BR1748" s="120" t="str">
        <f t="shared" si="941"/>
        <v xml:space="preserve"> </v>
      </c>
      <c r="BS1748" s="120" t="str">
        <f t="shared" si="942"/>
        <v xml:space="preserve"> </v>
      </c>
      <c r="BU1748" s="74" t="str">
        <f t="shared" si="943"/>
        <v xml:space="preserve"> </v>
      </c>
      <c r="BV1748" s="120" t="str">
        <f t="shared" si="944"/>
        <v xml:space="preserve"> </v>
      </c>
      <c r="BW1748" s="120" t="str">
        <f t="shared" si="945"/>
        <v xml:space="preserve">  </v>
      </c>
      <c r="BY1748" s="74" t="str">
        <f t="shared" si="946"/>
        <v xml:space="preserve"> </v>
      </c>
      <c r="BZ1748" s="120" t="str">
        <f t="shared" si="947"/>
        <v xml:space="preserve"> </v>
      </c>
      <c r="CA1748" s="120" t="str">
        <f t="shared" si="948"/>
        <v xml:space="preserve"> </v>
      </c>
      <c r="CC1748" s="115" t="str">
        <f t="shared" si="949"/>
        <v xml:space="preserve"> </v>
      </c>
      <c r="CD1748" s="120" t="str">
        <f t="shared" si="950"/>
        <v xml:space="preserve"> </v>
      </c>
      <c r="CE1748" s="417" t="str">
        <f t="shared" si="951"/>
        <v xml:space="preserve"> </v>
      </c>
      <c r="CF1748" s="115"/>
      <c r="CG1748" s="115" t="str">
        <f t="shared" si="952"/>
        <v xml:space="preserve"> </v>
      </c>
      <c r="CH1748" s="120" t="str">
        <f t="shared" si="953"/>
        <v xml:space="preserve"> </v>
      </c>
      <c r="CI1748" s="417" t="str">
        <f t="shared" si="954"/>
        <v xml:space="preserve"> </v>
      </c>
      <c r="CJ1748" s="115"/>
      <c r="CK1748" s="115" t="str">
        <f t="shared" si="955"/>
        <v xml:space="preserve"> </v>
      </c>
      <c r="CL1748" s="120" t="str">
        <f t="shared" si="956"/>
        <v xml:space="preserve"> </v>
      </c>
      <c r="CM1748" s="417" t="str">
        <f t="shared" si="958"/>
        <v xml:space="preserve"> </v>
      </c>
      <c r="IS1748" s="108">
        <v>233</v>
      </c>
    </row>
    <row r="1749" spans="2:253" s="74" customFormat="1" ht="17.100000000000001" hidden="1" customHeight="1" x14ac:dyDescent="0.25">
      <c r="B1749" s="524">
        <f>IF('KB Duct Parts'!$BD$15=1,IF(AND('KB Duct Parts'!$BL$14=2,'KB Duct Parts'!#REF!&gt;0),'KB Duct Parts'!#REF!,0),0)</f>
        <v>0</v>
      </c>
      <c r="C1749" s="538" t="s">
        <v>1171</v>
      </c>
      <c r="D1749" s="506" t="str">
        <f t="shared" si="925"/>
        <v>14107.30-SS</v>
      </c>
      <c r="E1749" s="524" t="s">
        <v>864</v>
      </c>
      <c r="F1749" s="508" t="str">
        <f t="shared" si="926"/>
        <v xml:space="preserve"> </v>
      </c>
      <c r="G1749" s="537" t="s">
        <v>926</v>
      </c>
      <c r="H1749" s="524" t="s">
        <v>923</v>
      </c>
      <c r="I1749" s="1035" t="s">
        <v>888</v>
      </c>
      <c r="J1749" s="1036"/>
      <c r="K1749" s="531" t="s">
        <v>882</v>
      </c>
      <c r="L1749" s="535"/>
      <c r="M1749" s="532" t="s">
        <v>1700</v>
      </c>
      <c r="N1749" s="514">
        <f t="shared" si="960"/>
        <v>326.39999999999998</v>
      </c>
      <c r="O1749" s="514">
        <f t="shared" si="933"/>
        <v>0</v>
      </c>
      <c r="P1749" s="680">
        <f>'KB Duct Parts'!$AE$3</f>
        <v>0</v>
      </c>
      <c r="Q1749" s="681">
        <f t="shared" si="928"/>
        <v>0</v>
      </c>
      <c r="R1749" s="682">
        <f t="shared" si="929"/>
        <v>0</v>
      </c>
      <c r="S1749" s="716">
        <f t="shared" si="930"/>
        <v>0.35</v>
      </c>
      <c r="T1749" s="679">
        <f t="shared" si="931"/>
        <v>0</v>
      </c>
      <c r="U1749" s="679">
        <f t="shared" si="932"/>
        <v>0</v>
      </c>
      <c r="Y1749" s="120"/>
      <c r="AD1749" s="79"/>
      <c r="AE1749" s="76"/>
      <c r="AF1749" s="370"/>
      <c r="AG1749" s="375"/>
      <c r="AH1749" s="379"/>
      <c r="AI1749" s="383"/>
      <c r="AJ1749" s="388"/>
      <c r="AK1749" s="392"/>
      <c r="AL1749" s="388"/>
      <c r="AM1749" s="363">
        <f t="shared" si="957"/>
        <v>1</v>
      </c>
      <c r="AN1749" s="578">
        <v>326.39999999999998</v>
      </c>
      <c r="AO1749" s="78">
        <f t="shared" si="939"/>
        <v>0</v>
      </c>
      <c r="AP1749" s="78">
        <f t="shared" si="934"/>
        <v>0</v>
      </c>
      <c r="AQ1749" s="78">
        <f t="shared" si="935"/>
        <v>0</v>
      </c>
      <c r="AR1749" s="78">
        <f t="shared" si="936"/>
        <v>0</v>
      </c>
      <c r="AS1749" s="78">
        <f t="shared" si="937"/>
        <v>0</v>
      </c>
      <c r="AT1749" s="78">
        <f t="shared" si="938"/>
        <v>0</v>
      </c>
      <c r="AU1749" s="74" t="s">
        <v>717</v>
      </c>
      <c r="AV1749" s="115"/>
      <c r="AW1749" s="395"/>
      <c r="AX1749" s="395">
        <v>0</v>
      </c>
      <c r="AY1749" s="395">
        <v>0</v>
      </c>
      <c r="AZ1749" s="395">
        <v>0</v>
      </c>
      <c r="BA1749" s="395">
        <v>0</v>
      </c>
      <c r="BB1749" s="395">
        <v>0</v>
      </c>
      <c r="BC1749" s="395">
        <v>0</v>
      </c>
      <c r="BD1749" s="115"/>
      <c r="BE1749" s="115"/>
      <c r="BF1749" s="115"/>
      <c r="BG1749" s="115"/>
      <c r="BH1749" s="115"/>
      <c r="BI1749" s="115"/>
      <c r="BJ1749" s="115"/>
      <c r="BK1749" s="115"/>
      <c r="BQ1749" s="74" t="str">
        <f t="shared" si="940"/>
        <v xml:space="preserve"> </v>
      </c>
      <c r="BR1749" s="120" t="str">
        <f t="shared" si="941"/>
        <v xml:space="preserve"> </v>
      </c>
      <c r="BS1749" s="120" t="str">
        <f t="shared" si="942"/>
        <v xml:space="preserve"> </v>
      </c>
      <c r="BU1749" s="74" t="str">
        <f t="shared" si="943"/>
        <v xml:space="preserve"> </v>
      </c>
      <c r="BV1749" s="120" t="str">
        <f t="shared" si="944"/>
        <v xml:space="preserve"> </v>
      </c>
      <c r="BW1749" s="120" t="str">
        <f t="shared" si="945"/>
        <v xml:space="preserve">  </v>
      </c>
      <c r="BY1749" s="74" t="str">
        <f t="shared" si="946"/>
        <v xml:space="preserve"> </v>
      </c>
      <c r="BZ1749" s="120" t="str">
        <f t="shared" si="947"/>
        <v xml:space="preserve"> </v>
      </c>
      <c r="CA1749" s="120" t="str">
        <f t="shared" si="948"/>
        <v xml:space="preserve"> </v>
      </c>
      <c r="CC1749" s="115" t="str">
        <f t="shared" si="949"/>
        <v xml:space="preserve"> </v>
      </c>
      <c r="CD1749" s="120" t="str">
        <f t="shared" si="950"/>
        <v xml:space="preserve"> </v>
      </c>
      <c r="CE1749" s="417" t="str">
        <f t="shared" si="951"/>
        <v xml:space="preserve"> </v>
      </c>
      <c r="CF1749" s="115"/>
      <c r="CG1749" s="115" t="str">
        <f t="shared" si="952"/>
        <v xml:space="preserve"> </v>
      </c>
      <c r="CH1749" s="120" t="str">
        <f t="shared" si="953"/>
        <v xml:space="preserve"> </v>
      </c>
      <c r="CI1749" s="417" t="str">
        <f t="shared" si="954"/>
        <v xml:space="preserve"> </v>
      </c>
      <c r="CJ1749" s="115"/>
      <c r="CK1749" s="115" t="str">
        <f t="shared" si="955"/>
        <v xml:space="preserve"> </v>
      </c>
      <c r="CL1749" s="120" t="str">
        <f t="shared" si="956"/>
        <v xml:space="preserve"> </v>
      </c>
      <c r="CM1749" s="417" t="str">
        <f t="shared" si="958"/>
        <v xml:space="preserve"> </v>
      </c>
      <c r="IS1749" s="108">
        <v>239</v>
      </c>
    </row>
    <row r="1750" spans="2:253" s="74" customFormat="1" ht="17.100000000000001" hidden="1" customHeight="1" x14ac:dyDescent="0.25">
      <c r="B1750" s="524">
        <f>IF('KB Duct Parts'!$BD$15=1,IF(AND('KB Duct Parts'!$BL$14=2,'KB Duct Parts'!#REF!&gt;0),'KB Duct Parts'!#REF!,0),0)</f>
        <v>0</v>
      </c>
      <c r="C1750" s="538" t="s">
        <v>1172</v>
      </c>
      <c r="D1750" s="506" t="str">
        <f t="shared" si="925"/>
        <v>14108.30-SS</v>
      </c>
      <c r="E1750" s="524" t="s">
        <v>865</v>
      </c>
      <c r="F1750" s="508" t="str">
        <f t="shared" si="926"/>
        <v xml:space="preserve"> </v>
      </c>
      <c r="G1750" s="537" t="s">
        <v>926</v>
      </c>
      <c r="H1750" s="524" t="s">
        <v>923</v>
      </c>
      <c r="I1750" s="1035" t="s">
        <v>888</v>
      </c>
      <c r="J1750" s="1036"/>
      <c r="K1750" s="531" t="s">
        <v>882</v>
      </c>
      <c r="L1750" s="535"/>
      <c r="M1750" s="532" t="s">
        <v>1700</v>
      </c>
      <c r="N1750" s="514">
        <f t="shared" si="960"/>
        <v>341.3</v>
      </c>
      <c r="O1750" s="514">
        <f t="shared" si="933"/>
        <v>0</v>
      </c>
      <c r="P1750" s="680">
        <f>'KB Duct Parts'!$AE$3</f>
        <v>0</v>
      </c>
      <c r="Q1750" s="681">
        <f t="shared" si="928"/>
        <v>0</v>
      </c>
      <c r="R1750" s="682">
        <f t="shared" si="929"/>
        <v>0</v>
      </c>
      <c r="S1750" s="716">
        <f t="shared" si="930"/>
        <v>0.35</v>
      </c>
      <c r="T1750" s="679">
        <f t="shared" si="931"/>
        <v>0</v>
      </c>
      <c r="U1750" s="679">
        <f t="shared" si="932"/>
        <v>0</v>
      </c>
      <c r="Y1750" s="120"/>
      <c r="AD1750" s="79"/>
      <c r="AE1750" s="75"/>
      <c r="AF1750" s="370"/>
      <c r="AG1750" s="375"/>
      <c r="AH1750" s="379"/>
      <c r="AI1750" s="383"/>
      <c r="AJ1750" s="388"/>
      <c r="AK1750" s="392"/>
      <c r="AL1750" s="388"/>
      <c r="AM1750" s="363">
        <f t="shared" si="957"/>
        <v>1</v>
      </c>
      <c r="AN1750" s="578">
        <v>341.3</v>
      </c>
      <c r="AO1750" s="78">
        <f t="shared" si="939"/>
        <v>0</v>
      </c>
      <c r="AP1750" s="78">
        <f t="shared" si="934"/>
        <v>0</v>
      </c>
      <c r="AQ1750" s="78">
        <f t="shared" si="935"/>
        <v>0</v>
      </c>
      <c r="AR1750" s="78">
        <f t="shared" si="936"/>
        <v>0</v>
      </c>
      <c r="AS1750" s="78">
        <f t="shared" si="937"/>
        <v>0</v>
      </c>
      <c r="AT1750" s="78">
        <f t="shared" si="938"/>
        <v>0</v>
      </c>
      <c r="AU1750" s="74" t="s">
        <v>717</v>
      </c>
      <c r="AV1750" s="115"/>
      <c r="AW1750" s="395"/>
      <c r="AX1750" s="395">
        <v>0</v>
      </c>
      <c r="AY1750" s="395">
        <v>0</v>
      </c>
      <c r="AZ1750" s="395">
        <v>0</v>
      </c>
      <c r="BA1750" s="395">
        <v>0</v>
      </c>
      <c r="BB1750" s="395">
        <v>0</v>
      </c>
      <c r="BC1750" s="395">
        <v>0</v>
      </c>
      <c r="BD1750" s="115"/>
      <c r="BE1750" s="115"/>
      <c r="BF1750" s="115"/>
      <c r="BG1750" s="115"/>
      <c r="BH1750" s="115"/>
      <c r="BI1750" s="115"/>
      <c r="BJ1750" s="115"/>
      <c r="BK1750" s="115"/>
      <c r="BQ1750" s="74" t="str">
        <f t="shared" si="940"/>
        <v xml:space="preserve"> </v>
      </c>
      <c r="BR1750" s="120" t="str">
        <f t="shared" si="941"/>
        <v xml:space="preserve"> </v>
      </c>
      <c r="BS1750" s="120" t="str">
        <f t="shared" si="942"/>
        <v xml:space="preserve"> </v>
      </c>
      <c r="BU1750" s="74" t="str">
        <f t="shared" si="943"/>
        <v xml:space="preserve"> </v>
      </c>
      <c r="BV1750" s="120" t="str">
        <f t="shared" si="944"/>
        <v xml:space="preserve"> </v>
      </c>
      <c r="BW1750" s="120" t="str">
        <f t="shared" si="945"/>
        <v xml:space="preserve">  </v>
      </c>
      <c r="BY1750" s="74" t="str">
        <f t="shared" si="946"/>
        <v xml:space="preserve"> </v>
      </c>
      <c r="BZ1750" s="120" t="str">
        <f t="shared" si="947"/>
        <v xml:space="preserve"> </v>
      </c>
      <c r="CA1750" s="120" t="str">
        <f t="shared" si="948"/>
        <v xml:space="preserve"> </v>
      </c>
      <c r="CC1750" s="115" t="str">
        <f t="shared" si="949"/>
        <v xml:space="preserve"> </v>
      </c>
      <c r="CD1750" s="120" t="str">
        <f t="shared" si="950"/>
        <v xml:space="preserve"> </v>
      </c>
      <c r="CE1750" s="417" t="str">
        <f t="shared" si="951"/>
        <v xml:space="preserve"> </v>
      </c>
      <c r="CF1750" s="115"/>
      <c r="CG1750" s="115" t="str">
        <f t="shared" si="952"/>
        <v xml:space="preserve"> </v>
      </c>
      <c r="CH1750" s="120" t="str">
        <f t="shared" si="953"/>
        <v xml:space="preserve"> </v>
      </c>
      <c r="CI1750" s="417" t="str">
        <f t="shared" si="954"/>
        <v xml:space="preserve"> </v>
      </c>
      <c r="CJ1750" s="115"/>
      <c r="CK1750" s="115" t="str">
        <f t="shared" si="955"/>
        <v xml:space="preserve"> </v>
      </c>
      <c r="CL1750" s="120" t="str">
        <f t="shared" si="956"/>
        <v xml:space="preserve"> </v>
      </c>
      <c r="CM1750" s="417" t="str">
        <f t="shared" si="958"/>
        <v xml:space="preserve"> </v>
      </c>
      <c r="IS1750" s="108">
        <v>250</v>
      </c>
    </row>
    <row r="1751" spans="2:253" s="74" customFormat="1" ht="17.100000000000001" hidden="1" customHeight="1" x14ac:dyDescent="0.25">
      <c r="B1751" s="524">
        <f>IF('KB Duct Parts'!$BD$15=1,IF(AND('KB Duct Parts'!$BL$14=2,'KB Duct Parts'!#REF!&gt;0),'KB Duct Parts'!#REF!,0),0)</f>
        <v>0</v>
      </c>
      <c r="C1751" s="538" t="s">
        <v>1173</v>
      </c>
      <c r="D1751" s="506" t="str">
        <f t="shared" si="925"/>
        <v>14109.30-SS</v>
      </c>
      <c r="E1751" s="524" t="s">
        <v>866</v>
      </c>
      <c r="F1751" s="508" t="str">
        <f t="shared" si="926"/>
        <v xml:space="preserve"> </v>
      </c>
      <c r="G1751" s="537" t="s">
        <v>926</v>
      </c>
      <c r="H1751" s="524" t="s">
        <v>923</v>
      </c>
      <c r="I1751" s="1035" t="s">
        <v>888</v>
      </c>
      <c r="J1751" s="1036"/>
      <c r="K1751" s="531" t="s">
        <v>882</v>
      </c>
      <c r="L1751" s="535"/>
      <c r="M1751" s="532" t="s">
        <v>1700</v>
      </c>
      <c r="N1751" s="514">
        <f t="shared" si="960"/>
        <v>357.6</v>
      </c>
      <c r="O1751" s="514">
        <f t="shared" si="933"/>
        <v>0</v>
      </c>
      <c r="P1751" s="680">
        <f>'KB Duct Parts'!$AE$3</f>
        <v>0</v>
      </c>
      <c r="Q1751" s="681">
        <f t="shared" si="928"/>
        <v>0</v>
      </c>
      <c r="R1751" s="682">
        <f t="shared" si="929"/>
        <v>0</v>
      </c>
      <c r="S1751" s="716">
        <f t="shared" si="930"/>
        <v>0.35</v>
      </c>
      <c r="T1751" s="679">
        <f t="shared" si="931"/>
        <v>0</v>
      </c>
      <c r="U1751" s="679">
        <f t="shared" si="932"/>
        <v>0</v>
      </c>
      <c r="Y1751" s="120"/>
      <c r="AD1751" s="80"/>
      <c r="AE1751" s="76"/>
      <c r="AF1751" s="370"/>
      <c r="AG1751" s="375"/>
      <c r="AH1751" s="379"/>
      <c r="AI1751" s="383"/>
      <c r="AJ1751" s="388"/>
      <c r="AK1751" s="392"/>
      <c r="AL1751" s="388"/>
      <c r="AM1751" s="363">
        <f t="shared" si="957"/>
        <v>1</v>
      </c>
      <c r="AN1751" s="578">
        <v>357.6</v>
      </c>
      <c r="AO1751" s="78">
        <f t="shared" si="939"/>
        <v>0</v>
      </c>
      <c r="AP1751" s="78">
        <f t="shared" si="934"/>
        <v>0</v>
      </c>
      <c r="AQ1751" s="78">
        <f t="shared" si="935"/>
        <v>0</v>
      </c>
      <c r="AR1751" s="78">
        <f t="shared" si="936"/>
        <v>0</v>
      </c>
      <c r="AS1751" s="78">
        <f t="shared" si="937"/>
        <v>0</v>
      </c>
      <c r="AT1751" s="78">
        <f t="shared" si="938"/>
        <v>0</v>
      </c>
      <c r="AU1751" s="74" t="s">
        <v>717</v>
      </c>
      <c r="AV1751" s="115"/>
      <c r="AW1751" s="395"/>
      <c r="AX1751" s="395">
        <v>0</v>
      </c>
      <c r="AY1751" s="395">
        <v>0</v>
      </c>
      <c r="AZ1751" s="395">
        <v>0</v>
      </c>
      <c r="BA1751" s="395">
        <v>0</v>
      </c>
      <c r="BB1751" s="395">
        <v>0</v>
      </c>
      <c r="BC1751" s="395">
        <v>0</v>
      </c>
      <c r="BD1751" s="115"/>
      <c r="BE1751" s="115"/>
      <c r="BF1751" s="115"/>
      <c r="BG1751" s="115"/>
      <c r="BH1751" s="115"/>
      <c r="BI1751" s="115"/>
      <c r="BJ1751" s="115"/>
      <c r="BK1751" s="115"/>
      <c r="BQ1751" s="74" t="str">
        <f t="shared" si="940"/>
        <v xml:space="preserve"> </v>
      </c>
      <c r="BR1751" s="120" t="str">
        <f t="shared" si="941"/>
        <v xml:space="preserve"> </v>
      </c>
      <c r="BS1751" s="120" t="str">
        <f t="shared" si="942"/>
        <v xml:space="preserve"> </v>
      </c>
      <c r="BU1751" s="74" t="str">
        <f t="shared" si="943"/>
        <v xml:space="preserve"> </v>
      </c>
      <c r="BV1751" s="120" t="str">
        <f t="shared" si="944"/>
        <v xml:space="preserve"> </v>
      </c>
      <c r="BW1751" s="120" t="str">
        <f t="shared" si="945"/>
        <v xml:space="preserve">  </v>
      </c>
      <c r="BY1751" s="74" t="str">
        <f t="shared" si="946"/>
        <v xml:space="preserve"> </v>
      </c>
      <c r="BZ1751" s="120" t="str">
        <f t="shared" si="947"/>
        <v xml:space="preserve"> </v>
      </c>
      <c r="CA1751" s="120" t="str">
        <f t="shared" si="948"/>
        <v xml:space="preserve"> </v>
      </c>
      <c r="CC1751" s="115" t="str">
        <f t="shared" si="949"/>
        <v xml:space="preserve"> </v>
      </c>
      <c r="CD1751" s="120" t="str">
        <f t="shared" si="950"/>
        <v xml:space="preserve"> </v>
      </c>
      <c r="CE1751" s="417" t="str">
        <f t="shared" si="951"/>
        <v xml:space="preserve"> </v>
      </c>
      <c r="CF1751" s="115"/>
      <c r="CG1751" s="115" t="str">
        <f t="shared" si="952"/>
        <v xml:space="preserve"> </v>
      </c>
      <c r="CH1751" s="120" t="str">
        <f t="shared" si="953"/>
        <v xml:space="preserve"> </v>
      </c>
      <c r="CI1751" s="417" t="str">
        <f t="shared" si="954"/>
        <v xml:space="preserve"> </v>
      </c>
      <c r="CJ1751" s="115"/>
      <c r="CK1751" s="115" t="str">
        <f t="shared" si="955"/>
        <v xml:space="preserve"> </v>
      </c>
      <c r="CL1751" s="120" t="str">
        <f t="shared" si="956"/>
        <v xml:space="preserve"> </v>
      </c>
      <c r="CM1751" s="417" t="str">
        <f t="shared" si="958"/>
        <v xml:space="preserve"> </v>
      </c>
      <c r="IS1751" s="108">
        <v>262</v>
      </c>
    </row>
    <row r="1752" spans="2:253" s="74" customFormat="1" ht="17.100000000000001" hidden="1" customHeight="1" x14ac:dyDescent="0.25">
      <c r="B1752" s="524">
        <f>IF('KB Duct Parts'!$BD$15=1,IF(AND('KB Duct Parts'!$BL$14=2,'KB Duct Parts'!#REF!&gt;0),'KB Duct Parts'!#REF!,0),0)</f>
        <v>0</v>
      </c>
      <c r="C1752" s="538" t="s">
        <v>1174</v>
      </c>
      <c r="D1752" s="506" t="str">
        <f t="shared" si="925"/>
        <v>14110.30-SS</v>
      </c>
      <c r="E1752" s="524" t="s">
        <v>867</v>
      </c>
      <c r="F1752" s="508" t="str">
        <f t="shared" si="926"/>
        <v xml:space="preserve"> </v>
      </c>
      <c r="G1752" s="537" t="s">
        <v>926</v>
      </c>
      <c r="H1752" s="524" t="s">
        <v>923</v>
      </c>
      <c r="I1752" s="1035" t="s">
        <v>888</v>
      </c>
      <c r="J1752" s="1036"/>
      <c r="K1752" s="531" t="s">
        <v>882</v>
      </c>
      <c r="L1752" s="535"/>
      <c r="M1752" s="532" t="s">
        <v>1700</v>
      </c>
      <c r="N1752" s="514">
        <f t="shared" si="960"/>
        <v>365.9</v>
      </c>
      <c r="O1752" s="514">
        <f t="shared" si="933"/>
        <v>0</v>
      </c>
      <c r="P1752" s="680">
        <f>'KB Duct Parts'!$AE$3</f>
        <v>0</v>
      </c>
      <c r="Q1752" s="681">
        <f t="shared" si="928"/>
        <v>0</v>
      </c>
      <c r="R1752" s="682">
        <f t="shared" si="929"/>
        <v>0</v>
      </c>
      <c r="S1752" s="716">
        <f t="shared" si="930"/>
        <v>0.35</v>
      </c>
      <c r="T1752" s="679">
        <f t="shared" si="931"/>
        <v>0</v>
      </c>
      <c r="U1752" s="679">
        <f t="shared" si="932"/>
        <v>0</v>
      </c>
      <c r="Y1752" s="120"/>
      <c r="AD1752" s="79"/>
      <c r="AE1752" s="75"/>
      <c r="AF1752" s="370"/>
      <c r="AG1752" s="375"/>
      <c r="AH1752" s="379"/>
      <c r="AI1752" s="383"/>
      <c r="AJ1752" s="388"/>
      <c r="AK1752" s="392"/>
      <c r="AL1752" s="388"/>
      <c r="AM1752" s="363">
        <f t="shared" si="957"/>
        <v>1</v>
      </c>
      <c r="AN1752" s="578">
        <v>365.9</v>
      </c>
      <c r="AO1752" s="78">
        <f t="shared" si="939"/>
        <v>0</v>
      </c>
      <c r="AP1752" s="78">
        <f t="shared" si="934"/>
        <v>0</v>
      </c>
      <c r="AQ1752" s="78">
        <f t="shared" si="935"/>
        <v>0</v>
      </c>
      <c r="AR1752" s="78">
        <f t="shared" si="936"/>
        <v>0</v>
      </c>
      <c r="AS1752" s="78">
        <f t="shared" si="937"/>
        <v>0</v>
      </c>
      <c r="AT1752" s="78">
        <f t="shared" si="938"/>
        <v>0</v>
      </c>
      <c r="AU1752" s="74" t="s">
        <v>717</v>
      </c>
      <c r="AV1752" s="115"/>
      <c r="AW1752" s="395"/>
      <c r="AX1752" s="395">
        <v>0</v>
      </c>
      <c r="AY1752" s="395">
        <v>0</v>
      </c>
      <c r="AZ1752" s="395">
        <v>0</v>
      </c>
      <c r="BA1752" s="395">
        <v>0</v>
      </c>
      <c r="BB1752" s="395">
        <v>0</v>
      </c>
      <c r="BC1752" s="395">
        <v>0</v>
      </c>
      <c r="BD1752" s="115"/>
      <c r="BE1752" s="115"/>
      <c r="BF1752" s="115"/>
      <c r="BG1752" s="115"/>
      <c r="BH1752" s="115"/>
      <c r="BI1752" s="115"/>
      <c r="BJ1752" s="115"/>
      <c r="BK1752" s="115"/>
      <c r="BQ1752" s="74" t="str">
        <f t="shared" si="940"/>
        <v xml:space="preserve"> </v>
      </c>
      <c r="BR1752" s="120" t="str">
        <f t="shared" si="941"/>
        <v xml:space="preserve"> </v>
      </c>
      <c r="BS1752" s="120" t="str">
        <f t="shared" si="942"/>
        <v xml:space="preserve"> </v>
      </c>
      <c r="BU1752" s="74" t="str">
        <f t="shared" si="943"/>
        <v xml:space="preserve"> </v>
      </c>
      <c r="BV1752" s="120" t="str">
        <f t="shared" si="944"/>
        <v xml:space="preserve"> </v>
      </c>
      <c r="BW1752" s="120" t="str">
        <f t="shared" si="945"/>
        <v xml:space="preserve">  </v>
      </c>
      <c r="BY1752" s="74" t="str">
        <f t="shared" si="946"/>
        <v xml:space="preserve"> </v>
      </c>
      <c r="BZ1752" s="120" t="str">
        <f t="shared" si="947"/>
        <v xml:space="preserve"> </v>
      </c>
      <c r="CA1752" s="120" t="str">
        <f t="shared" si="948"/>
        <v xml:space="preserve"> </v>
      </c>
      <c r="CC1752" s="115" t="str">
        <f t="shared" si="949"/>
        <v xml:space="preserve"> </v>
      </c>
      <c r="CD1752" s="120" t="str">
        <f t="shared" si="950"/>
        <v xml:space="preserve"> </v>
      </c>
      <c r="CE1752" s="417" t="str">
        <f t="shared" si="951"/>
        <v xml:space="preserve"> </v>
      </c>
      <c r="CF1752" s="115"/>
      <c r="CG1752" s="115" t="str">
        <f t="shared" si="952"/>
        <v xml:space="preserve"> </v>
      </c>
      <c r="CH1752" s="120" t="str">
        <f t="shared" si="953"/>
        <v xml:space="preserve"> </v>
      </c>
      <c r="CI1752" s="417" t="str">
        <f t="shared" si="954"/>
        <v xml:space="preserve"> </v>
      </c>
      <c r="CJ1752" s="115"/>
      <c r="CK1752" s="115" t="str">
        <f t="shared" si="955"/>
        <v xml:space="preserve"> </v>
      </c>
      <c r="CL1752" s="120" t="str">
        <f t="shared" si="956"/>
        <v xml:space="preserve"> </v>
      </c>
      <c r="CM1752" s="417" t="str">
        <f t="shared" si="958"/>
        <v xml:space="preserve"> </v>
      </c>
      <c r="IS1752" s="108">
        <v>268</v>
      </c>
    </row>
    <row r="1753" spans="2:253" s="74" customFormat="1" ht="17.100000000000001" hidden="1" customHeight="1" x14ac:dyDescent="0.25">
      <c r="B1753" s="524">
        <f>IF('KB Duct Parts'!$BD$15=1,IF(AND('KB Duct Parts'!$BL$14=2,'KB Duct Parts'!#REF!&gt;0),'KB Duct Parts'!#REF!,0),0)</f>
        <v>0</v>
      </c>
      <c r="C1753" s="538" t="s">
        <v>1175</v>
      </c>
      <c r="D1753" s="506" t="str">
        <f t="shared" si="925"/>
        <v>14111.30-SS</v>
      </c>
      <c r="E1753" s="524" t="s">
        <v>868</v>
      </c>
      <c r="F1753" s="508" t="str">
        <f t="shared" si="926"/>
        <v xml:space="preserve"> </v>
      </c>
      <c r="G1753" s="537" t="s">
        <v>926</v>
      </c>
      <c r="H1753" s="524" t="s">
        <v>923</v>
      </c>
      <c r="I1753" s="1035" t="s">
        <v>888</v>
      </c>
      <c r="J1753" s="1036"/>
      <c r="K1753" s="531" t="s">
        <v>882</v>
      </c>
      <c r="L1753" s="535"/>
      <c r="M1753" s="532" t="s">
        <v>1700</v>
      </c>
      <c r="N1753" s="514">
        <f t="shared" si="960"/>
        <v>413.7</v>
      </c>
      <c r="O1753" s="514">
        <f t="shared" si="933"/>
        <v>0</v>
      </c>
      <c r="P1753" s="680">
        <f>'KB Duct Parts'!$AE$3</f>
        <v>0</v>
      </c>
      <c r="Q1753" s="681">
        <f t="shared" si="928"/>
        <v>0</v>
      </c>
      <c r="R1753" s="682">
        <f t="shared" si="929"/>
        <v>0</v>
      </c>
      <c r="S1753" s="716">
        <f t="shared" si="930"/>
        <v>0.35</v>
      </c>
      <c r="T1753" s="679">
        <f t="shared" si="931"/>
        <v>0</v>
      </c>
      <c r="U1753" s="679">
        <f t="shared" si="932"/>
        <v>0</v>
      </c>
      <c r="Y1753" s="120"/>
      <c r="AD1753" s="80"/>
      <c r="AE1753" s="76"/>
      <c r="AF1753" s="370"/>
      <c r="AG1753" s="375"/>
      <c r="AH1753" s="379"/>
      <c r="AI1753" s="383"/>
      <c r="AJ1753" s="388"/>
      <c r="AK1753" s="392"/>
      <c r="AL1753" s="388"/>
      <c r="AM1753" s="363">
        <f t="shared" si="957"/>
        <v>1</v>
      </c>
      <c r="AN1753" s="578">
        <v>413.7</v>
      </c>
      <c r="AO1753" s="78">
        <f t="shared" si="939"/>
        <v>0</v>
      </c>
      <c r="AP1753" s="78">
        <f t="shared" si="934"/>
        <v>0</v>
      </c>
      <c r="AQ1753" s="78">
        <f t="shared" si="935"/>
        <v>0</v>
      </c>
      <c r="AR1753" s="78">
        <f t="shared" si="936"/>
        <v>0</v>
      </c>
      <c r="AS1753" s="78">
        <f t="shared" si="937"/>
        <v>0</v>
      </c>
      <c r="AT1753" s="78">
        <f t="shared" si="938"/>
        <v>0</v>
      </c>
      <c r="AU1753" s="74" t="s">
        <v>717</v>
      </c>
      <c r="AV1753" s="115"/>
      <c r="AW1753" s="395"/>
      <c r="AX1753" s="395">
        <v>0</v>
      </c>
      <c r="AY1753" s="395">
        <v>0</v>
      </c>
      <c r="AZ1753" s="395">
        <v>0</v>
      </c>
      <c r="BA1753" s="395">
        <v>0</v>
      </c>
      <c r="BB1753" s="395">
        <v>0</v>
      </c>
      <c r="BC1753" s="395">
        <v>0</v>
      </c>
      <c r="BD1753" s="115"/>
      <c r="BE1753" s="115"/>
      <c r="BF1753" s="115"/>
      <c r="BG1753" s="115"/>
      <c r="BH1753" s="115"/>
      <c r="BI1753" s="115"/>
      <c r="BJ1753" s="115"/>
      <c r="BK1753" s="115"/>
      <c r="BQ1753" s="74" t="str">
        <f t="shared" si="940"/>
        <v xml:space="preserve"> </v>
      </c>
      <c r="BR1753" s="120" t="str">
        <f t="shared" si="941"/>
        <v xml:space="preserve"> </v>
      </c>
      <c r="BS1753" s="120" t="str">
        <f t="shared" si="942"/>
        <v xml:space="preserve"> </v>
      </c>
      <c r="BU1753" s="74" t="str">
        <f t="shared" si="943"/>
        <v xml:space="preserve"> </v>
      </c>
      <c r="BV1753" s="120" t="str">
        <f t="shared" si="944"/>
        <v xml:space="preserve"> </v>
      </c>
      <c r="BW1753" s="120" t="str">
        <f t="shared" si="945"/>
        <v xml:space="preserve">  </v>
      </c>
      <c r="BY1753" s="74" t="str">
        <f t="shared" si="946"/>
        <v xml:space="preserve"> </v>
      </c>
      <c r="BZ1753" s="120" t="str">
        <f t="shared" si="947"/>
        <v xml:space="preserve"> </v>
      </c>
      <c r="CA1753" s="120" t="str">
        <f t="shared" si="948"/>
        <v xml:space="preserve"> </v>
      </c>
      <c r="CC1753" s="115" t="str">
        <f t="shared" si="949"/>
        <v xml:space="preserve"> </v>
      </c>
      <c r="CD1753" s="120" t="str">
        <f t="shared" si="950"/>
        <v xml:space="preserve"> </v>
      </c>
      <c r="CE1753" s="417" t="str">
        <f t="shared" si="951"/>
        <v xml:space="preserve"> </v>
      </c>
      <c r="CF1753" s="115"/>
      <c r="CG1753" s="115" t="str">
        <f t="shared" si="952"/>
        <v xml:space="preserve"> </v>
      </c>
      <c r="CH1753" s="120" t="str">
        <f t="shared" si="953"/>
        <v xml:space="preserve"> </v>
      </c>
      <c r="CI1753" s="417" t="str">
        <f t="shared" si="954"/>
        <v xml:space="preserve"> </v>
      </c>
      <c r="CJ1753" s="115"/>
      <c r="CK1753" s="115" t="str">
        <f t="shared" si="955"/>
        <v xml:space="preserve"> </v>
      </c>
      <c r="CL1753" s="120" t="str">
        <f t="shared" si="956"/>
        <v xml:space="preserve"> </v>
      </c>
      <c r="CM1753" s="417" t="str">
        <f t="shared" si="958"/>
        <v xml:space="preserve"> </v>
      </c>
      <c r="IS1753" s="108">
        <v>303</v>
      </c>
    </row>
    <row r="1754" spans="2:253" s="74" customFormat="1" ht="17.100000000000001" hidden="1" customHeight="1" x14ac:dyDescent="0.25">
      <c r="B1754" s="524">
        <f>IF('KB Duct Parts'!$BD$15=1,IF(AND('KB Duct Parts'!$BL$14=2,'KB Duct Parts'!#REF!&gt;0),'KB Duct Parts'!#REF!,0),0)</f>
        <v>0</v>
      </c>
      <c r="C1754" s="538" t="s">
        <v>1176</v>
      </c>
      <c r="D1754" s="506" t="str">
        <f t="shared" si="925"/>
        <v>14112.30-SS</v>
      </c>
      <c r="E1754" s="524" t="s">
        <v>869</v>
      </c>
      <c r="F1754" s="508" t="str">
        <f t="shared" si="926"/>
        <v xml:space="preserve"> </v>
      </c>
      <c r="G1754" s="537" t="s">
        <v>926</v>
      </c>
      <c r="H1754" s="524" t="s">
        <v>923</v>
      </c>
      <c r="I1754" s="1035" t="s">
        <v>888</v>
      </c>
      <c r="J1754" s="1036"/>
      <c r="K1754" s="531" t="s">
        <v>882</v>
      </c>
      <c r="L1754" s="535"/>
      <c r="M1754" s="532" t="s">
        <v>1700</v>
      </c>
      <c r="N1754" s="514">
        <f t="shared" ref="N1754:N1817" si="961">AN1754</f>
        <v>420.6</v>
      </c>
      <c r="O1754" s="514">
        <f t="shared" si="933"/>
        <v>0</v>
      </c>
      <c r="P1754" s="680">
        <f>'KB Duct Parts'!$AE$3</f>
        <v>0</v>
      </c>
      <c r="Q1754" s="681">
        <f t="shared" ref="Q1754:Q1817" si="962">IF(B1754&gt;0,N1754*(1-P1754),0)</f>
        <v>0</v>
      </c>
      <c r="R1754" s="682">
        <f t="shared" ref="R1754:R1817" si="963">B1754*Q1754</f>
        <v>0</v>
      </c>
      <c r="S1754" s="716">
        <f t="shared" ref="S1754:S1817" si="964">$Y$3904</f>
        <v>0.35</v>
      </c>
      <c r="T1754" s="679">
        <f t="shared" ref="T1754:T1817" si="965">ROUND(IF(B1754&gt;0,((N1754*(1-(1*S1754)))),0),2)</f>
        <v>0</v>
      </c>
      <c r="U1754" s="679">
        <f t="shared" ref="U1754:U1817" si="966">B1754*T1754</f>
        <v>0</v>
      </c>
      <c r="Y1754" s="120"/>
      <c r="AD1754" s="79"/>
      <c r="AE1754" s="75"/>
      <c r="AF1754" s="370"/>
      <c r="AG1754" s="375"/>
      <c r="AH1754" s="379"/>
      <c r="AI1754" s="383"/>
      <c r="AJ1754" s="388"/>
      <c r="AK1754" s="392"/>
      <c r="AL1754" s="388"/>
      <c r="AM1754" s="363">
        <f t="shared" si="957"/>
        <v>1</v>
      </c>
      <c r="AN1754" s="578">
        <v>420.6</v>
      </c>
      <c r="AO1754" s="78">
        <f t="shared" si="939"/>
        <v>0</v>
      </c>
      <c r="AP1754" s="78">
        <f t="shared" si="934"/>
        <v>0</v>
      </c>
      <c r="AQ1754" s="78">
        <f t="shared" si="935"/>
        <v>0</v>
      </c>
      <c r="AR1754" s="78">
        <f t="shared" si="936"/>
        <v>0</v>
      </c>
      <c r="AS1754" s="78">
        <f t="shared" si="937"/>
        <v>0</v>
      </c>
      <c r="AT1754" s="78">
        <f t="shared" si="938"/>
        <v>0</v>
      </c>
      <c r="AU1754" s="74" t="s">
        <v>717</v>
      </c>
      <c r="AV1754" s="115"/>
      <c r="AW1754" s="395"/>
      <c r="AX1754" s="395">
        <v>0</v>
      </c>
      <c r="AY1754" s="395">
        <v>0</v>
      </c>
      <c r="AZ1754" s="395">
        <v>0</v>
      </c>
      <c r="BA1754" s="395">
        <v>0</v>
      </c>
      <c r="BB1754" s="395">
        <v>0</v>
      </c>
      <c r="BC1754" s="395">
        <v>0</v>
      </c>
      <c r="BD1754" s="115"/>
      <c r="BE1754" s="115"/>
      <c r="BF1754" s="115"/>
      <c r="BG1754" s="115"/>
      <c r="BH1754" s="115"/>
      <c r="BI1754" s="115"/>
      <c r="BJ1754" s="115"/>
      <c r="BK1754" s="115"/>
      <c r="BQ1754" s="74" t="str">
        <f t="shared" si="940"/>
        <v xml:space="preserve"> </v>
      </c>
      <c r="BR1754" s="120" t="str">
        <f t="shared" si="941"/>
        <v xml:space="preserve"> </v>
      </c>
      <c r="BS1754" s="120" t="str">
        <f t="shared" si="942"/>
        <v xml:space="preserve"> </v>
      </c>
      <c r="BU1754" s="74" t="str">
        <f t="shared" si="943"/>
        <v xml:space="preserve"> </v>
      </c>
      <c r="BV1754" s="120" t="str">
        <f t="shared" si="944"/>
        <v xml:space="preserve"> </v>
      </c>
      <c r="BW1754" s="120" t="str">
        <f t="shared" si="945"/>
        <v xml:space="preserve">  </v>
      </c>
      <c r="BY1754" s="74" t="str">
        <f t="shared" si="946"/>
        <v xml:space="preserve"> </v>
      </c>
      <c r="BZ1754" s="120" t="str">
        <f t="shared" si="947"/>
        <v xml:space="preserve"> </v>
      </c>
      <c r="CA1754" s="120" t="str">
        <f t="shared" si="948"/>
        <v xml:space="preserve"> </v>
      </c>
      <c r="CC1754" s="115" t="str">
        <f t="shared" si="949"/>
        <v xml:space="preserve"> </v>
      </c>
      <c r="CD1754" s="120" t="str">
        <f t="shared" si="950"/>
        <v xml:space="preserve"> </v>
      </c>
      <c r="CE1754" s="417" t="str">
        <f t="shared" si="951"/>
        <v xml:space="preserve"> </v>
      </c>
      <c r="CF1754" s="115"/>
      <c r="CG1754" s="115" t="str">
        <f t="shared" si="952"/>
        <v xml:space="preserve"> </v>
      </c>
      <c r="CH1754" s="120" t="str">
        <f t="shared" si="953"/>
        <v xml:space="preserve"> </v>
      </c>
      <c r="CI1754" s="417" t="str">
        <f t="shared" si="954"/>
        <v xml:space="preserve"> </v>
      </c>
      <c r="CJ1754" s="115"/>
      <c r="CK1754" s="115" t="str">
        <f t="shared" si="955"/>
        <v xml:space="preserve"> </v>
      </c>
      <c r="CL1754" s="120" t="str">
        <f t="shared" si="956"/>
        <v xml:space="preserve"> </v>
      </c>
      <c r="CM1754" s="417" t="str">
        <f t="shared" si="958"/>
        <v xml:space="preserve"> </v>
      </c>
      <c r="IS1754" s="108">
        <v>308</v>
      </c>
    </row>
    <row r="1755" spans="2:253" s="74" customFormat="1" ht="17.100000000000001" hidden="1" customHeight="1" x14ac:dyDescent="0.25">
      <c r="B1755" s="524">
        <f>IF('KB Duct Parts'!$BD$15=1,IF(AND('KB Duct Parts'!$BL$14=2,'KB Duct Parts'!#REF!&gt;0),'KB Duct Parts'!#REF!,0),0)</f>
        <v>0</v>
      </c>
      <c r="C1755" s="538" t="s">
        <v>1177</v>
      </c>
      <c r="D1755" s="506" t="str">
        <f t="shared" si="925"/>
        <v>14113.30-SS</v>
      </c>
      <c r="E1755" s="524" t="s">
        <v>870</v>
      </c>
      <c r="F1755" s="508" t="str">
        <f t="shared" si="926"/>
        <v xml:space="preserve"> </v>
      </c>
      <c r="G1755" s="537" t="s">
        <v>926</v>
      </c>
      <c r="H1755" s="524" t="s">
        <v>923</v>
      </c>
      <c r="I1755" s="1035" t="s">
        <v>888</v>
      </c>
      <c r="J1755" s="1036"/>
      <c r="K1755" s="531" t="s">
        <v>882</v>
      </c>
      <c r="L1755" s="535"/>
      <c r="M1755" s="532" t="s">
        <v>1700</v>
      </c>
      <c r="N1755" s="514">
        <f t="shared" si="961"/>
        <v>462.8</v>
      </c>
      <c r="O1755" s="514">
        <f t="shared" si="933"/>
        <v>0</v>
      </c>
      <c r="P1755" s="680">
        <f>'KB Duct Parts'!$AE$3</f>
        <v>0</v>
      </c>
      <c r="Q1755" s="681">
        <f t="shared" si="962"/>
        <v>0</v>
      </c>
      <c r="R1755" s="682">
        <f t="shared" si="963"/>
        <v>0</v>
      </c>
      <c r="S1755" s="716">
        <f t="shared" si="964"/>
        <v>0.35</v>
      </c>
      <c r="T1755" s="679">
        <f t="shared" si="965"/>
        <v>0</v>
      </c>
      <c r="U1755" s="679">
        <f t="shared" si="966"/>
        <v>0</v>
      </c>
      <c r="Y1755" s="120"/>
      <c r="AD1755" s="80"/>
      <c r="AE1755" s="76"/>
      <c r="AF1755" s="370"/>
      <c r="AG1755" s="375"/>
      <c r="AH1755" s="379"/>
      <c r="AI1755" s="383"/>
      <c r="AJ1755" s="388"/>
      <c r="AK1755" s="392"/>
      <c r="AL1755" s="388"/>
      <c r="AM1755" s="363">
        <f t="shared" si="957"/>
        <v>1</v>
      </c>
      <c r="AN1755" s="578">
        <v>462.8</v>
      </c>
      <c r="AO1755" s="78">
        <f t="shared" si="939"/>
        <v>0</v>
      </c>
      <c r="AP1755" s="78">
        <f t="shared" si="934"/>
        <v>0</v>
      </c>
      <c r="AQ1755" s="78">
        <f t="shared" si="935"/>
        <v>0</v>
      </c>
      <c r="AR1755" s="78">
        <f t="shared" si="936"/>
        <v>0</v>
      </c>
      <c r="AS1755" s="78">
        <f t="shared" si="937"/>
        <v>0</v>
      </c>
      <c r="AT1755" s="78">
        <f t="shared" si="938"/>
        <v>0</v>
      </c>
      <c r="AU1755" s="74" t="s">
        <v>717</v>
      </c>
      <c r="AV1755" s="115"/>
      <c r="AW1755" s="395"/>
      <c r="AX1755" s="395">
        <v>0</v>
      </c>
      <c r="AY1755" s="395">
        <v>0</v>
      </c>
      <c r="AZ1755" s="395">
        <v>0</v>
      </c>
      <c r="BA1755" s="395">
        <v>0</v>
      </c>
      <c r="BB1755" s="395">
        <v>0</v>
      </c>
      <c r="BC1755" s="395">
        <v>0</v>
      </c>
      <c r="BD1755" s="115"/>
      <c r="BE1755" s="115"/>
      <c r="BF1755" s="115"/>
      <c r="BG1755" s="115"/>
      <c r="BH1755" s="115"/>
      <c r="BI1755" s="115"/>
      <c r="BJ1755" s="115"/>
      <c r="BK1755" s="115"/>
      <c r="BQ1755" s="74" t="str">
        <f t="shared" si="940"/>
        <v xml:space="preserve"> </v>
      </c>
      <c r="BR1755" s="120" t="str">
        <f t="shared" si="941"/>
        <v xml:space="preserve"> </v>
      </c>
      <c r="BS1755" s="120" t="str">
        <f t="shared" si="942"/>
        <v xml:space="preserve"> </v>
      </c>
      <c r="BU1755" s="74" t="str">
        <f t="shared" si="943"/>
        <v xml:space="preserve"> </v>
      </c>
      <c r="BV1755" s="120" t="str">
        <f t="shared" si="944"/>
        <v xml:space="preserve"> </v>
      </c>
      <c r="BW1755" s="120" t="str">
        <f t="shared" si="945"/>
        <v xml:space="preserve">  </v>
      </c>
      <c r="BY1755" s="74" t="str">
        <f t="shared" si="946"/>
        <v xml:space="preserve"> </v>
      </c>
      <c r="BZ1755" s="120" t="str">
        <f t="shared" si="947"/>
        <v xml:space="preserve"> </v>
      </c>
      <c r="CA1755" s="120" t="str">
        <f t="shared" si="948"/>
        <v xml:space="preserve"> </v>
      </c>
      <c r="CC1755" s="115" t="str">
        <f t="shared" si="949"/>
        <v xml:space="preserve"> </v>
      </c>
      <c r="CD1755" s="120" t="str">
        <f t="shared" si="950"/>
        <v xml:space="preserve"> </v>
      </c>
      <c r="CE1755" s="417" t="str">
        <f t="shared" si="951"/>
        <v xml:space="preserve"> </v>
      </c>
      <c r="CF1755" s="115"/>
      <c r="CG1755" s="115" t="str">
        <f t="shared" si="952"/>
        <v xml:space="preserve"> </v>
      </c>
      <c r="CH1755" s="120" t="str">
        <f t="shared" si="953"/>
        <v xml:space="preserve"> </v>
      </c>
      <c r="CI1755" s="417" t="str">
        <f t="shared" si="954"/>
        <v xml:space="preserve"> </v>
      </c>
      <c r="CJ1755" s="115"/>
      <c r="CK1755" s="115" t="str">
        <f t="shared" si="955"/>
        <v xml:space="preserve"> </v>
      </c>
      <c r="CL1755" s="120" t="str">
        <f t="shared" si="956"/>
        <v xml:space="preserve"> </v>
      </c>
      <c r="CM1755" s="417" t="str">
        <f t="shared" si="958"/>
        <v xml:space="preserve"> </v>
      </c>
      <c r="IS1755" s="108">
        <v>339</v>
      </c>
    </row>
    <row r="1756" spans="2:253" s="74" customFormat="1" ht="17.100000000000001" hidden="1" customHeight="1" x14ac:dyDescent="0.25">
      <c r="B1756" s="524">
        <f>IF('KB Duct Parts'!$BD$15=1,IF(AND('KB Duct Parts'!$BL$14=2,'KB Duct Parts'!#REF!&gt;0),'KB Duct Parts'!#REF!,0),0)</f>
        <v>0</v>
      </c>
      <c r="C1756" s="538" t="s">
        <v>1178</v>
      </c>
      <c r="D1756" s="506" t="str">
        <f t="shared" ref="D1756:D1839" si="967">IF(AM1756=1,C1756,(C1756&amp;"  ("&amp;L1756&amp;"ga)"))</f>
        <v>14114.30-SS</v>
      </c>
      <c r="E1756" s="524" t="s">
        <v>871</v>
      </c>
      <c r="F1756" s="508" t="str">
        <f t="shared" si="926"/>
        <v xml:space="preserve"> </v>
      </c>
      <c r="G1756" s="537" t="s">
        <v>926</v>
      </c>
      <c r="H1756" s="524" t="s">
        <v>923</v>
      </c>
      <c r="I1756" s="1035" t="s">
        <v>888</v>
      </c>
      <c r="J1756" s="1036"/>
      <c r="K1756" s="531" t="s">
        <v>882</v>
      </c>
      <c r="L1756" s="535"/>
      <c r="M1756" s="532" t="s">
        <v>1700</v>
      </c>
      <c r="N1756" s="514">
        <f t="shared" si="961"/>
        <v>506.5</v>
      </c>
      <c r="O1756" s="514">
        <f t="shared" si="933"/>
        <v>0</v>
      </c>
      <c r="P1756" s="680">
        <f>'KB Duct Parts'!$AE$3</f>
        <v>0</v>
      </c>
      <c r="Q1756" s="681">
        <f t="shared" si="962"/>
        <v>0</v>
      </c>
      <c r="R1756" s="682">
        <f t="shared" si="963"/>
        <v>0</v>
      </c>
      <c r="S1756" s="716">
        <f t="shared" si="964"/>
        <v>0.35</v>
      </c>
      <c r="T1756" s="679">
        <f t="shared" si="965"/>
        <v>0</v>
      </c>
      <c r="U1756" s="679">
        <f t="shared" si="966"/>
        <v>0</v>
      </c>
      <c r="Y1756" s="120"/>
      <c r="AD1756" s="79"/>
      <c r="AE1756" s="75"/>
      <c r="AF1756" s="370"/>
      <c r="AG1756" s="375"/>
      <c r="AH1756" s="379"/>
      <c r="AI1756" s="383"/>
      <c r="AJ1756" s="388"/>
      <c r="AK1756" s="392"/>
      <c r="AL1756" s="388"/>
      <c r="AM1756" s="363">
        <f t="shared" si="957"/>
        <v>1</v>
      </c>
      <c r="AN1756" s="578">
        <v>506.5</v>
      </c>
      <c r="AO1756" s="78">
        <f t="shared" si="939"/>
        <v>0</v>
      </c>
      <c r="AP1756" s="78">
        <f t="shared" si="934"/>
        <v>0</v>
      </c>
      <c r="AQ1756" s="78">
        <f t="shared" si="935"/>
        <v>0</v>
      </c>
      <c r="AR1756" s="78">
        <f t="shared" si="936"/>
        <v>0</v>
      </c>
      <c r="AS1756" s="78">
        <f t="shared" si="937"/>
        <v>0</v>
      </c>
      <c r="AT1756" s="78">
        <f t="shared" si="938"/>
        <v>0</v>
      </c>
      <c r="AU1756" s="74" t="s">
        <v>717</v>
      </c>
      <c r="AV1756" s="115"/>
      <c r="AW1756" s="395"/>
      <c r="AX1756" s="395">
        <v>0</v>
      </c>
      <c r="AY1756" s="395">
        <v>0</v>
      </c>
      <c r="AZ1756" s="395">
        <v>0</v>
      </c>
      <c r="BA1756" s="395">
        <v>0</v>
      </c>
      <c r="BB1756" s="395">
        <v>0</v>
      </c>
      <c r="BC1756" s="395">
        <v>0</v>
      </c>
      <c r="BD1756" s="115"/>
      <c r="BE1756" s="115"/>
      <c r="BF1756" s="115"/>
      <c r="BG1756" s="115"/>
      <c r="BH1756" s="115"/>
      <c r="BI1756" s="115"/>
      <c r="BJ1756" s="115"/>
      <c r="BK1756" s="115"/>
      <c r="BQ1756" s="74" t="str">
        <f t="shared" si="940"/>
        <v xml:space="preserve"> </v>
      </c>
      <c r="BR1756" s="120" t="str">
        <f t="shared" si="941"/>
        <v xml:space="preserve"> </v>
      </c>
      <c r="BS1756" s="120" t="str">
        <f t="shared" si="942"/>
        <v xml:space="preserve"> </v>
      </c>
      <c r="BU1756" s="74" t="str">
        <f t="shared" si="943"/>
        <v xml:space="preserve"> </v>
      </c>
      <c r="BV1756" s="120" t="str">
        <f t="shared" si="944"/>
        <v xml:space="preserve"> </v>
      </c>
      <c r="BW1756" s="120" t="str">
        <f t="shared" si="945"/>
        <v xml:space="preserve">  </v>
      </c>
      <c r="BY1756" s="74" t="str">
        <f t="shared" si="946"/>
        <v xml:space="preserve"> </v>
      </c>
      <c r="BZ1756" s="120" t="str">
        <f t="shared" si="947"/>
        <v xml:space="preserve"> </v>
      </c>
      <c r="CA1756" s="120" t="str">
        <f t="shared" si="948"/>
        <v xml:space="preserve"> </v>
      </c>
      <c r="CC1756" s="115" t="str">
        <f t="shared" si="949"/>
        <v xml:space="preserve"> </v>
      </c>
      <c r="CD1756" s="120" t="str">
        <f t="shared" si="950"/>
        <v xml:space="preserve"> </v>
      </c>
      <c r="CE1756" s="417" t="str">
        <f t="shared" si="951"/>
        <v xml:space="preserve"> </v>
      </c>
      <c r="CF1756" s="115"/>
      <c r="CG1756" s="115" t="str">
        <f t="shared" si="952"/>
        <v xml:space="preserve"> </v>
      </c>
      <c r="CH1756" s="120" t="str">
        <f t="shared" si="953"/>
        <v xml:space="preserve"> </v>
      </c>
      <c r="CI1756" s="417" t="str">
        <f t="shared" si="954"/>
        <v xml:space="preserve"> </v>
      </c>
      <c r="CJ1756" s="115"/>
      <c r="CK1756" s="115" t="str">
        <f t="shared" si="955"/>
        <v xml:space="preserve"> </v>
      </c>
      <c r="CL1756" s="120" t="str">
        <f t="shared" si="956"/>
        <v xml:space="preserve"> </v>
      </c>
      <c r="CM1756" s="417" t="str">
        <f t="shared" si="958"/>
        <v xml:space="preserve"> </v>
      </c>
      <c r="IS1756" s="108">
        <v>371</v>
      </c>
    </row>
    <row r="1757" spans="2:253" s="74" customFormat="1" ht="17.100000000000001" hidden="1" customHeight="1" x14ac:dyDescent="0.25">
      <c r="B1757" s="524">
        <f>IF('KB Duct Parts'!$BD$15=1,IF(AND('KB Duct Parts'!$BL$14=2,'KB Duct Parts'!#REF!&gt;0),'KB Duct Parts'!#REF!,0),0)</f>
        <v>0</v>
      </c>
      <c r="C1757" s="538" t="s">
        <v>1179</v>
      </c>
      <c r="D1757" s="506" t="str">
        <f t="shared" si="967"/>
        <v>14115.30-SS</v>
      </c>
      <c r="E1757" s="524" t="s">
        <v>872</v>
      </c>
      <c r="F1757" s="508" t="str">
        <f t="shared" si="926"/>
        <v xml:space="preserve"> </v>
      </c>
      <c r="G1757" s="537" t="s">
        <v>926</v>
      </c>
      <c r="H1757" s="524" t="s">
        <v>923</v>
      </c>
      <c r="I1757" s="1035" t="s">
        <v>888</v>
      </c>
      <c r="J1757" s="1036"/>
      <c r="K1757" s="531" t="s">
        <v>882</v>
      </c>
      <c r="L1757" s="535"/>
      <c r="M1757" s="532" t="s">
        <v>1700</v>
      </c>
      <c r="N1757" s="514">
        <f t="shared" si="961"/>
        <v>533.6</v>
      </c>
      <c r="O1757" s="514">
        <f t="shared" si="933"/>
        <v>0</v>
      </c>
      <c r="P1757" s="680">
        <f>'KB Duct Parts'!$AE$3</f>
        <v>0</v>
      </c>
      <c r="Q1757" s="681">
        <f t="shared" si="962"/>
        <v>0</v>
      </c>
      <c r="R1757" s="682">
        <f t="shared" si="963"/>
        <v>0</v>
      </c>
      <c r="S1757" s="716">
        <f t="shared" si="964"/>
        <v>0.35</v>
      </c>
      <c r="T1757" s="679">
        <f t="shared" si="965"/>
        <v>0</v>
      </c>
      <c r="U1757" s="679">
        <f t="shared" si="966"/>
        <v>0</v>
      </c>
      <c r="Y1757" s="120"/>
      <c r="AD1757" s="80"/>
      <c r="AE1757" s="75"/>
      <c r="AF1757" s="370"/>
      <c r="AG1757" s="375"/>
      <c r="AH1757" s="379"/>
      <c r="AI1757" s="383"/>
      <c r="AJ1757" s="388"/>
      <c r="AK1757" s="392"/>
      <c r="AL1757" s="388"/>
      <c r="AM1757" s="363">
        <f t="shared" si="957"/>
        <v>1</v>
      </c>
      <c r="AN1757" s="578">
        <v>533.6</v>
      </c>
      <c r="AO1757" s="78">
        <f t="shared" si="939"/>
        <v>0</v>
      </c>
      <c r="AP1757" s="78">
        <f t="shared" si="934"/>
        <v>0</v>
      </c>
      <c r="AQ1757" s="78">
        <f t="shared" si="935"/>
        <v>0</v>
      </c>
      <c r="AR1757" s="78">
        <f t="shared" si="936"/>
        <v>0</v>
      </c>
      <c r="AS1757" s="78">
        <f t="shared" si="937"/>
        <v>0</v>
      </c>
      <c r="AT1757" s="78">
        <f t="shared" si="938"/>
        <v>0</v>
      </c>
      <c r="AU1757" s="74" t="s">
        <v>717</v>
      </c>
      <c r="AV1757" s="115"/>
      <c r="AW1757" s="395"/>
      <c r="AX1757" s="395">
        <v>0</v>
      </c>
      <c r="AY1757" s="395">
        <v>0</v>
      </c>
      <c r="AZ1757" s="395">
        <v>0</v>
      </c>
      <c r="BA1757" s="395">
        <v>0</v>
      </c>
      <c r="BB1757" s="395">
        <v>0</v>
      </c>
      <c r="BC1757" s="395">
        <v>0</v>
      </c>
      <c r="BD1757" s="115"/>
      <c r="BE1757" s="115"/>
      <c r="BF1757" s="115"/>
      <c r="BG1757" s="115"/>
      <c r="BH1757" s="115"/>
      <c r="BI1757" s="115"/>
      <c r="BJ1757" s="115"/>
      <c r="BK1757" s="115"/>
      <c r="BQ1757" s="74" t="str">
        <f t="shared" si="940"/>
        <v xml:space="preserve"> </v>
      </c>
      <c r="BR1757" s="120" t="str">
        <f t="shared" si="941"/>
        <v xml:space="preserve"> </v>
      </c>
      <c r="BS1757" s="120" t="str">
        <f t="shared" si="942"/>
        <v xml:space="preserve"> </v>
      </c>
      <c r="BU1757" s="74" t="str">
        <f t="shared" si="943"/>
        <v xml:space="preserve"> </v>
      </c>
      <c r="BV1757" s="120" t="str">
        <f t="shared" si="944"/>
        <v xml:space="preserve"> </v>
      </c>
      <c r="BW1757" s="120" t="str">
        <f t="shared" si="945"/>
        <v xml:space="preserve">  </v>
      </c>
      <c r="BY1757" s="74" t="str">
        <f t="shared" si="946"/>
        <v xml:space="preserve"> </v>
      </c>
      <c r="BZ1757" s="120" t="str">
        <f t="shared" si="947"/>
        <v xml:space="preserve"> </v>
      </c>
      <c r="CA1757" s="120" t="str">
        <f t="shared" si="948"/>
        <v xml:space="preserve"> </v>
      </c>
      <c r="CC1757" s="115" t="str">
        <f t="shared" si="949"/>
        <v xml:space="preserve"> </v>
      </c>
      <c r="CD1757" s="120" t="str">
        <f t="shared" si="950"/>
        <v xml:space="preserve"> </v>
      </c>
      <c r="CE1757" s="417" t="str">
        <f t="shared" si="951"/>
        <v xml:space="preserve"> </v>
      </c>
      <c r="CF1757" s="115"/>
      <c r="CG1757" s="115" t="str">
        <f t="shared" si="952"/>
        <v xml:space="preserve"> </v>
      </c>
      <c r="CH1757" s="120" t="str">
        <f t="shared" si="953"/>
        <v xml:space="preserve"> </v>
      </c>
      <c r="CI1757" s="417" t="str">
        <f t="shared" si="954"/>
        <v xml:space="preserve"> </v>
      </c>
      <c r="CJ1757" s="115"/>
      <c r="CK1757" s="115" t="str">
        <f t="shared" si="955"/>
        <v xml:space="preserve"> </v>
      </c>
      <c r="CL1757" s="120" t="str">
        <f t="shared" si="956"/>
        <v xml:space="preserve"> </v>
      </c>
      <c r="CM1757" s="417" t="str">
        <f t="shared" si="958"/>
        <v xml:space="preserve"> </v>
      </c>
      <c r="IS1757" s="108">
        <v>391</v>
      </c>
    </row>
    <row r="1758" spans="2:253" s="74" customFormat="1" ht="17.100000000000001" hidden="1" customHeight="1" x14ac:dyDescent="0.25">
      <c r="B1758" s="524">
        <f>IF('KB Duct Parts'!$BD$15=1,IF(AND('KB Duct Parts'!$BL$14=2,'KB Duct Parts'!#REF!&gt;0),'KB Duct Parts'!#REF!,0),0)</f>
        <v>0</v>
      </c>
      <c r="C1758" s="538" t="s">
        <v>1180</v>
      </c>
      <c r="D1758" s="506" t="str">
        <f t="shared" si="967"/>
        <v>14116.30-SS</v>
      </c>
      <c r="E1758" s="524" t="s">
        <v>873</v>
      </c>
      <c r="F1758" s="508" t="str">
        <f t="shared" si="926"/>
        <v xml:space="preserve"> </v>
      </c>
      <c r="G1758" s="537" t="s">
        <v>926</v>
      </c>
      <c r="H1758" s="524" t="s">
        <v>923</v>
      </c>
      <c r="I1758" s="1035" t="s">
        <v>888</v>
      </c>
      <c r="J1758" s="1036"/>
      <c r="K1758" s="531" t="s">
        <v>882</v>
      </c>
      <c r="L1758" s="535"/>
      <c r="M1758" s="532" t="s">
        <v>1700</v>
      </c>
      <c r="N1758" s="514">
        <f t="shared" si="961"/>
        <v>562.4</v>
      </c>
      <c r="O1758" s="514">
        <f t="shared" si="933"/>
        <v>0</v>
      </c>
      <c r="P1758" s="680">
        <f>'KB Duct Parts'!$AE$3</f>
        <v>0</v>
      </c>
      <c r="Q1758" s="681">
        <f t="shared" si="962"/>
        <v>0</v>
      </c>
      <c r="R1758" s="682">
        <f t="shared" si="963"/>
        <v>0</v>
      </c>
      <c r="S1758" s="716">
        <f t="shared" si="964"/>
        <v>0.35</v>
      </c>
      <c r="T1758" s="679">
        <f t="shared" si="965"/>
        <v>0</v>
      </c>
      <c r="U1758" s="679">
        <f t="shared" si="966"/>
        <v>0</v>
      </c>
      <c r="Y1758" s="120"/>
      <c r="AD1758" s="79"/>
      <c r="AE1758" s="75"/>
      <c r="AF1758" s="370"/>
      <c r="AG1758" s="375"/>
      <c r="AH1758" s="379"/>
      <c r="AI1758" s="383"/>
      <c r="AJ1758" s="388"/>
      <c r="AK1758" s="392"/>
      <c r="AL1758" s="388"/>
      <c r="AM1758" s="363">
        <f t="shared" si="957"/>
        <v>1</v>
      </c>
      <c r="AN1758" s="578">
        <v>562.4</v>
      </c>
      <c r="AO1758" s="78">
        <f t="shared" si="939"/>
        <v>0</v>
      </c>
      <c r="AP1758" s="78">
        <f t="shared" si="934"/>
        <v>0</v>
      </c>
      <c r="AQ1758" s="78">
        <f t="shared" si="935"/>
        <v>0</v>
      </c>
      <c r="AR1758" s="78">
        <f t="shared" si="936"/>
        <v>0</v>
      </c>
      <c r="AS1758" s="78">
        <f t="shared" si="937"/>
        <v>0</v>
      </c>
      <c r="AT1758" s="78">
        <f t="shared" si="938"/>
        <v>0</v>
      </c>
      <c r="AU1758" s="74" t="s">
        <v>717</v>
      </c>
      <c r="AV1758" s="115"/>
      <c r="AW1758" s="395"/>
      <c r="AX1758" s="395">
        <v>0</v>
      </c>
      <c r="AY1758" s="395">
        <v>0</v>
      </c>
      <c r="AZ1758" s="395">
        <v>0</v>
      </c>
      <c r="BA1758" s="395">
        <v>0</v>
      </c>
      <c r="BB1758" s="395">
        <v>0</v>
      </c>
      <c r="BC1758" s="395">
        <v>0</v>
      </c>
      <c r="BD1758" s="115"/>
      <c r="BE1758" s="115"/>
      <c r="BF1758" s="115"/>
      <c r="BG1758" s="115"/>
      <c r="BH1758" s="115"/>
      <c r="BI1758" s="115"/>
      <c r="BJ1758" s="115"/>
      <c r="BK1758" s="115"/>
      <c r="BQ1758" s="74" t="str">
        <f t="shared" si="940"/>
        <v xml:space="preserve"> </v>
      </c>
      <c r="BR1758" s="120" t="str">
        <f t="shared" si="941"/>
        <v xml:space="preserve"> </v>
      </c>
      <c r="BS1758" s="120" t="str">
        <f t="shared" si="942"/>
        <v xml:space="preserve"> </v>
      </c>
      <c r="BU1758" s="74" t="str">
        <f t="shared" si="943"/>
        <v xml:space="preserve"> </v>
      </c>
      <c r="BV1758" s="120" t="str">
        <f t="shared" si="944"/>
        <v xml:space="preserve"> </v>
      </c>
      <c r="BW1758" s="120" t="str">
        <f t="shared" si="945"/>
        <v xml:space="preserve">  </v>
      </c>
      <c r="BY1758" s="74" t="str">
        <f t="shared" si="946"/>
        <v xml:space="preserve"> </v>
      </c>
      <c r="BZ1758" s="120" t="str">
        <f t="shared" si="947"/>
        <v xml:space="preserve"> </v>
      </c>
      <c r="CA1758" s="120" t="str">
        <f t="shared" si="948"/>
        <v xml:space="preserve"> </v>
      </c>
      <c r="CC1758" s="115" t="str">
        <f t="shared" si="949"/>
        <v xml:space="preserve"> </v>
      </c>
      <c r="CD1758" s="120" t="str">
        <f t="shared" si="950"/>
        <v xml:space="preserve"> </v>
      </c>
      <c r="CE1758" s="417" t="str">
        <f t="shared" si="951"/>
        <v xml:space="preserve"> </v>
      </c>
      <c r="CF1758" s="115"/>
      <c r="CG1758" s="115" t="str">
        <f t="shared" si="952"/>
        <v xml:space="preserve"> </v>
      </c>
      <c r="CH1758" s="120" t="str">
        <f t="shared" si="953"/>
        <v xml:space="preserve"> </v>
      </c>
      <c r="CI1758" s="417" t="str">
        <f t="shared" si="954"/>
        <v xml:space="preserve"> </v>
      </c>
      <c r="CJ1758" s="115"/>
      <c r="CK1758" s="115" t="str">
        <f t="shared" si="955"/>
        <v xml:space="preserve"> </v>
      </c>
      <c r="CL1758" s="120" t="str">
        <f t="shared" si="956"/>
        <v xml:space="preserve"> </v>
      </c>
      <c r="CM1758" s="417" t="str">
        <f t="shared" si="958"/>
        <v xml:space="preserve"> </v>
      </c>
      <c r="IS1758" s="108">
        <v>412</v>
      </c>
    </row>
    <row r="1759" spans="2:253" s="74" customFormat="1" ht="17.100000000000001" hidden="1" customHeight="1" x14ac:dyDescent="0.25">
      <c r="B1759" s="524">
        <f>IF('KB Duct Parts'!$BD$15=1,IF(AND('KB Duct Parts'!$BL$14=2,'KB Duct Parts'!#REF!&gt;0),'KB Duct Parts'!#REF!,0),0)</f>
        <v>0</v>
      </c>
      <c r="C1759" s="538" t="s">
        <v>1181</v>
      </c>
      <c r="D1759" s="506" t="str">
        <f t="shared" si="967"/>
        <v>14117.30-SS</v>
      </c>
      <c r="E1759" s="524" t="s">
        <v>874</v>
      </c>
      <c r="F1759" s="508" t="str">
        <f t="shared" si="926"/>
        <v xml:space="preserve"> </v>
      </c>
      <c r="G1759" s="537" t="s">
        <v>926</v>
      </c>
      <c r="H1759" s="524" t="s">
        <v>923</v>
      </c>
      <c r="I1759" s="1035" t="s">
        <v>888</v>
      </c>
      <c r="J1759" s="1036"/>
      <c r="K1759" s="531" t="s">
        <v>882</v>
      </c>
      <c r="L1759" s="535"/>
      <c r="M1759" s="532" t="s">
        <v>1700</v>
      </c>
      <c r="N1759" s="514">
        <f t="shared" si="961"/>
        <v>593.79999999999995</v>
      </c>
      <c r="O1759" s="514">
        <f t="shared" si="933"/>
        <v>0</v>
      </c>
      <c r="P1759" s="680">
        <f>'KB Duct Parts'!$AE$3</f>
        <v>0</v>
      </c>
      <c r="Q1759" s="681">
        <f t="shared" si="962"/>
        <v>0</v>
      </c>
      <c r="R1759" s="682">
        <f t="shared" si="963"/>
        <v>0</v>
      </c>
      <c r="S1759" s="716">
        <f t="shared" si="964"/>
        <v>0.35</v>
      </c>
      <c r="T1759" s="679">
        <f t="shared" si="965"/>
        <v>0</v>
      </c>
      <c r="U1759" s="679">
        <f t="shared" si="966"/>
        <v>0</v>
      </c>
      <c r="Y1759" s="120"/>
      <c r="AD1759" s="80"/>
      <c r="AE1759" s="75"/>
      <c r="AF1759" s="370"/>
      <c r="AG1759" s="375"/>
      <c r="AH1759" s="379"/>
      <c r="AI1759" s="383"/>
      <c r="AJ1759" s="388"/>
      <c r="AK1759" s="392"/>
      <c r="AL1759" s="388"/>
      <c r="AM1759" s="363">
        <f t="shared" si="957"/>
        <v>1</v>
      </c>
      <c r="AN1759" s="578">
        <v>593.79999999999995</v>
      </c>
      <c r="AO1759" s="78">
        <f t="shared" si="939"/>
        <v>0</v>
      </c>
      <c r="AP1759" s="78">
        <f t="shared" si="934"/>
        <v>0</v>
      </c>
      <c r="AQ1759" s="78">
        <f t="shared" si="935"/>
        <v>0</v>
      </c>
      <c r="AR1759" s="78">
        <f t="shared" si="936"/>
        <v>0</v>
      </c>
      <c r="AS1759" s="78">
        <f t="shared" si="937"/>
        <v>0</v>
      </c>
      <c r="AT1759" s="78">
        <f t="shared" si="938"/>
        <v>0</v>
      </c>
      <c r="AU1759" s="74" t="s">
        <v>717</v>
      </c>
      <c r="AV1759" s="115"/>
      <c r="AW1759" s="395"/>
      <c r="AX1759" s="395">
        <v>0</v>
      </c>
      <c r="AY1759" s="395">
        <v>0</v>
      </c>
      <c r="AZ1759" s="395">
        <v>0</v>
      </c>
      <c r="BA1759" s="395">
        <v>0</v>
      </c>
      <c r="BB1759" s="395">
        <v>0</v>
      </c>
      <c r="BC1759" s="395">
        <v>0</v>
      </c>
      <c r="BD1759" s="115"/>
      <c r="BE1759" s="115"/>
      <c r="BF1759" s="115"/>
      <c r="BG1759" s="115"/>
      <c r="BH1759" s="115"/>
      <c r="BI1759" s="115"/>
      <c r="BJ1759" s="115"/>
      <c r="BK1759" s="115"/>
      <c r="BQ1759" s="74" t="str">
        <f t="shared" si="940"/>
        <v xml:space="preserve"> </v>
      </c>
      <c r="BR1759" s="120" t="str">
        <f t="shared" si="941"/>
        <v xml:space="preserve"> </v>
      </c>
      <c r="BS1759" s="120" t="str">
        <f t="shared" si="942"/>
        <v xml:space="preserve"> </v>
      </c>
      <c r="BU1759" s="74" t="str">
        <f t="shared" si="943"/>
        <v xml:space="preserve"> </v>
      </c>
      <c r="BV1759" s="120" t="str">
        <f t="shared" si="944"/>
        <v xml:space="preserve"> </v>
      </c>
      <c r="BW1759" s="120" t="str">
        <f t="shared" si="945"/>
        <v xml:space="preserve">  </v>
      </c>
      <c r="BY1759" s="74" t="str">
        <f t="shared" si="946"/>
        <v xml:space="preserve"> </v>
      </c>
      <c r="BZ1759" s="120" t="str">
        <f t="shared" si="947"/>
        <v xml:space="preserve"> </v>
      </c>
      <c r="CA1759" s="120" t="str">
        <f t="shared" si="948"/>
        <v xml:space="preserve"> </v>
      </c>
      <c r="CC1759" s="115" t="str">
        <f t="shared" si="949"/>
        <v xml:space="preserve"> </v>
      </c>
      <c r="CD1759" s="120" t="str">
        <f t="shared" si="950"/>
        <v xml:space="preserve"> </v>
      </c>
      <c r="CE1759" s="417" t="str">
        <f t="shared" si="951"/>
        <v xml:space="preserve"> </v>
      </c>
      <c r="CF1759" s="115"/>
      <c r="CG1759" s="115" t="str">
        <f t="shared" si="952"/>
        <v xml:space="preserve"> </v>
      </c>
      <c r="CH1759" s="120" t="str">
        <f t="shared" si="953"/>
        <v xml:space="preserve"> </v>
      </c>
      <c r="CI1759" s="417" t="str">
        <f t="shared" si="954"/>
        <v xml:space="preserve"> </v>
      </c>
      <c r="CJ1759" s="115"/>
      <c r="CK1759" s="115" t="str">
        <f t="shared" si="955"/>
        <v xml:space="preserve"> </v>
      </c>
      <c r="CL1759" s="120" t="str">
        <f t="shared" si="956"/>
        <v xml:space="preserve"> </v>
      </c>
      <c r="CM1759" s="417" t="str">
        <f t="shared" si="958"/>
        <v xml:space="preserve"> </v>
      </c>
      <c r="IS1759" s="108">
        <v>435</v>
      </c>
    </row>
    <row r="1760" spans="2:253" s="74" customFormat="1" ht="17.100000000000001" hidden="1" customHeight="1" x14ac:dyDescent="0.25">
      <c r="B1760" s="524">
        <f>IF('KB Duct Parts'!$BD$15=1,IF(AND('KB Duct Parts'!$BL$14=2,'KB Duct Parts'!#REF!&gt;0),'KB Duct Parts'!#REF!,0),0)</f>
        <v>0</v>
      </c>
      <c r="C1760" s="538" t="s">
        <v>1182</v>
      </c>
      <c r="D1760" s="506" t="str">
        <f t="shared" si="967"/>
        <v>14118.30-SS</v>
      </c>
      <c r="E1760" s="524" t="s">
        <v>875</v>
      </c>
      <c r="F1760" s="508" t="str">
        <f t="shared" si="926"/>
        <v xml:space="preserve"> </v>
      </c>
      <c r="G1760" s="537" t="s">
        <v>926</v>
      </c>
      <c r="H1760" s="524" t="s">
        <v>923</v>
      </c>
      <c r="I1760" s="1035" t="s">
        <v>888</v>
      </c>
      <c r="J1760" s="1036"/>
      <c r="K1760" s="531" t="s">
        <v>882</v>
      </c>
      <c r="L1760" s="535"/>
      <c r="M1760" s="532" t="s">
        <v>1700</v>
      </c>
      <c r="N1760" s="514">
        <f t="shared" si="961"/>
        <v>625.20000000000005</v>
      </c>
      <c r="O1760" s="514">
        <f t="shared" si="933"/>
        <v>0</v>
      </c>
      <c r="P1760" s="680">
        <f>'KB Duct Parts'!$AE$3</f>
        <v>0</v>
      </c>
      <c r="Q1760" s="681">
        <f t="shared" si="962"/>
        <v>0</v>
      </c>
      <c r="R1760" s="682">
        <f t="shared" si="963"/>
        <v>0</v>
      </c>
      <c r="S1760" s="716">
        <f t="shared" si="964"/>
        <v>0.35</v>
      </c>
      <c r="T1760" s="679">
        <f t="shared" si="965"/>
        <v>0</v>
      </c>
      <c r="U1760" s="679">
        <f t="shared" si="966"/>
        <v>0</v>
      </c>
      <c r="Y1760" s="120"/>
      <c r="AD1760" s="79"/>
      <c r="AE1760" s="75"/>
      <c r="AF1760" s="370"/>
      <c r="AG1760" s="375"/>
      <c r="AH1760" s="379"/>
      <c r="AI1760" s="383"/>
      <c r="AJ1760" s="388"/>
      <c r="AK1760" s="392"/>
      <c r="AL1760" s="388"/>
      <c r="AM1760" s="363">
        <f t="shared" si="957"/>
        <v>1</v>
      </c>
      <c r="AN1760" s="578">
        <v>625.20000000000005</v>
      </c>
      <c r="AO1760" s="78">
        <f t="shared" si="939"/>
        <v>0</v>
      </c>
      <c r="AP1760" s="78">
        <f t="shared" si="934"/>
        <v>0</v>
      </c>
      <c r="AQ1760" s="78">
        <f t="shared" si="935"/>
        <v>0</v>
      </c>
      <c r="AR1760" s="78">
        <f t="shared" si="936"/>
        <v>0</v>
      </c>
      <c r="AS1760" s="78">
        <f t="shared" si="937"/>
        <v>0</v>
      </c>
      <c r="AT1760" s="78">
        <f t="shared" si="938"/>
        <v>0</v>
      </c>
      <c r="AU1760" s="74" t="s">
        <v>717</v>
      </c>
      <c r="AV1760" s="115"/>
      <c r="AW1760" s="395"/>
      <c r="AX1760" s="395">
        <v>0</v>
      </c>
      <c r="AY1760" s="395">
        <v>0</v>
      </c>
      <c r="AZ1760" s="395">
        <v>0</v>
      </c>
      <c r="BA1760" s="395">
        <v>0</v>
      </c>
      <c r="BB1760" s="395">
        <v>0</v>
      </c>
      <c r="BC1760" s="395">
        <v>0</v>
      </c>
      <c r="BD1760" s="115"/>
      <c r="BE1760" s="115"/>
      <c r="BF1760" s="115"/>
      <c r="BG1760" s="115"/>
      <c r="BH1760" s="115"/>
      <c r="BI1760" s="115"/>
      <c r="BJ1760" s="115"/>
      <c r="BK1760" s="115"/>
      <c r="BQ1760" s="74" t="str">
        <f t="shared" si="940"/>
        <v xml:space="preserve"> </v>
      </c>
      <c r="BR1760" s="120" t="str">
        <f t="shared" si="941"/>
        <v xml:space="preserve"> </v>
      </c>
      <c r="BS1760" s="120" t="str">
        <f t="shared" si="942"/>
        <v xml:space="preserve"> </v>
      </c>
      <c r="BU1760" s="74" t="str">
        <f t="shared" si="943"/>
        <v xml:space="preserve"> </v>
      </c>
      <c r="BV1760" s="120" t="str">
        <f t="shared" si="944"/>
        <v xml:space="preserve"> </v>
      </c>
      <c r="BW1760" s="120" t="str">
        <f t="shared" si="945"/>
        <v xml:space="preserve">  </v>
      </c>
      <c r="BY1760" s="74" t="str">
        <f t="shared" si="946"/>
        <v xml:space="preserve"> </v>
      </c>
      <c r="BZ1760" s="120" t="str">
        <f t="shared" si="947"/>
        <v xml:space="preserve"> </v>
      </c>
      <c r="CA1760" s="120" t="str">
        <f t="shared" si="948"/>
        <v xml:space="preserve"> </v>
      </c>
      <c r="CC1760" s="115" t="str">
        <f t="shared" si="949"/>
        <v xml:space="preserve"> </v>
      </c>
      <c r="CD1760" s="120" t="str">
        <f t="shared" si="950"/>
        <v xml:space="preserve"> </v>
      </c>
      <c r="CE1760" s="417" t="str">
        <f t="shared" si="951"/>
        <v xml:space="preserve"> </v>
      </c>
      <c r="CF1760" s="115"/>
      <c r="CG1760" s="115" t="str">
        <f t="shared" si="952"/>
        <v xml:space="preserve"> </v>
      </c>
      <c r="CH1760" s="120" t="str">
        <f t="shared" si="953"/>
        <v xml:space="preserve"> </v>
      </c>
      <c r="CI1760" s="417" t="str">
        <f t="shared" si="954"/>
        <v xml:space="preserve"> </v>
      </c>
      <c r="CJ1760" s="115"/>
      <c r="CK1760" s="115" t="str">
        <f t="shared" si="955"/>
        <v xml:space="preserve"> </v>
      </c>
      <c r="CL1760" s="120" t="str">
        <f t="shared" si="956"/>
        <v xml:space="preserve"> </v>
      </c>
      <c r="CM1760" s="417" t="str">
        <f t="shared" si="958"/>
        <v xml:space="preserve"> </v>
      </c>
      <c r="IS1760" s="108">
        <v>458</v>
      </c>
    </row>
    <row r="1761" spans="2:253" s="74" customFormat="1" ht="17.100000000000001" hidden="1" customHeight="1" x14ac:dyDescent="0.25">
      <c r="B1761" s="524">
        <f>IF('KB Duct Parts'!$BD$15=1,IF(AND('KB Duct Parts'!$BL$14=2,'KB Duct Parts'!#REF!&gt;0),'KB Duct Parts'!#REF!,0),0)</f>
        <v>0</v>
      </c>
      <c r="C1761" s="538" t="s">
        <v>1183</v>
      </c>
      <c r="D1761" s="506" t="str">
        <f t="shared" si="967"/>
        <v>14119.30-SS</v>
      </c>
      <c r="E1761" s="524" t="s">
        <v>876</v>
      </c>
      <c r="F1761" s="508" t="str">
        <f t="shared" si="926"/>
        <v xml:space="preserve"> </v>
      </c>
      <c r="G1761" s="537" t="s">
        <v>926</v>
      </c>
      <c r="H1761" s="524" t="s">
        <v>923</v>
      </c>
      <c r="I1761" s="1035" t="s">
        <v>888</v>
      </c>
      <c r="J1761" s="1036"/>
      <c r="K1761" s="531" t="s">
        <v>882</v>
      </c>
      <c r="L1761" s="535"/>
      <c r="M1761" s="532" t="s">
        <v>1700</v>
      </c>
      <c r="N1761" s="514">
        <f t="shared" si="961"/>
        <v>683.9</v>
      </c>
      <c r="O1761" s="514">
        <f t="shared" si="933"/>
        <v>0</v>
      </c>
      <c r="P1761" s="680">
        <f>'KB Duct Parts'!$AE$3</f>
        <v>0</v>
      </c>
      <c r="Q1761" s="681">
        <f t="shared" si="962"/>
        <v>0</v>
      </c>
      <c r="R1761" s="682">
        <f t="shared" si="963"/>
        <v>0</v>
      </c>
      <c r="S1761" s="716">
        <f t="shared" si="964"/>
        <v>0.35</v>
      </c>
      <c r="T1761" s="679">
        <f t="shared" si="965"/>
        <v>0</v>
      </c>
      <c r="U1761" s="679">
        <f t="shared" si="966"/>
        <v>0</v>
      </c>
      <c r="Y1761" s="120"/>
      <c r="AD1761" s="79"/>
      <c r="AE1761" s="75"/>
      <c r="AF1761" s="370"/>
      <c r="AG1761" s="375"/>
      <c r="AH1761" s="379"/>
      <c r="AI1761" s="383"/>
      <c r="AJ1761" s="388"/>
      <c r="AK1761" s="392"/>
      <c r="AL1761" s="388"/>
      <c r="AM1761" s="363">
        <f t="shared" si="957"/>
        <v>1</v>
      </c>
      <c r="AN1761" s="578">
        <v>683.9</v>
      </c>
      <c r="AO1761" s="78">
        <f t="shared" si="939"/>
        <v>0</v>
      </c>
      <c r="AP1761" s="78">
        <f t="shared" si="934"/>
        <v>0</v>
      </c>
      <c r="AQ1761" s="78">
        <f t="shared" si="935"/>
        <v>0</v>
      </c>
      <c r="AR1761" s="78">
        <f t="shared" si="936"/>
        <v>0</v>
      </c>
      <c r="AS1761" s="78">
        <f t="shared" si="937"/>
        <v>0</v>
      </c>
      <c r="AT1761" s="78">
        <f t="shared" si="938"/>
        <v>0</v>
      </c>
      <c r="AU1761" s="74" t="s">
        <v>717</v>
      </c>
      <c r="AV1761" s="115"/>
      <c r="AW1761" s="395"/>
      <c r="AX1761" s="395">
        <v>0</v>
      </c>
      <c r="AY1761" s="395">
        <v>0</v>
      </c>
      <c r="AZ1761" s="395">
        <v>0</v>
      </c>
      <c r="BA1761" s="395">
        <v>0</v>
      </c>
      <c r="BB1761" s="395">
        <v>0</v>
      </c>
      <c r="BC1761" s="395">
        <v>0</v>
      </c>
      <c r="BD1761" s="115"/>
      <c r="BE1761" s="115"/>
      <c r="BF1761" s="115"/>
      <c r="BG1761" s="115"/>
      <c r="BH1761" s="115"/>
      <c r="BI1761" s="115"/>
      <c r="BJ1761" s="115"/>
      <c r="BK1761" s="115"/>
      <c r="BQ1761" s="74" t="str">
        <f t="shared" si="940"/>
        <v xml:space="preserve"> </v>
      </c>
      <c r="BR1761" s="120" t="str">
        <f t="shared" si="941"/>
        <v xml:space="preserve"> </v>
      </c>
      <c r="BS1761" s="120" t="str">
        <f t="shared" si="942"/>
        <v xml:space="preserve"> </v>
      </c>
      <c r="BU1761" s="74" t="str">
        <f t="shared" si="943"/>
        <v xml:space="preserve"> </v>
      </c>
      <c r="BV1761" s="120" t="str">
        <f t="shared" si="944"/>
        <v xml:space="preserve"> </v>
      </c>
      <c r="BW1761" s="120" t="str">
        <f t="shared" si="945"/>
        <v xml:space="preserve">  </v>
      </c>
      <c r="BY1761" s="74" t="str">
        <f t="shared" si="946"/>
        <v xml:space="preserve"> </v>
      </c>
      <c r="BZ1761" s="120" t="str">
        <f t="shared" si="947"/>
        <v xml:space="preserve"> </v>
      </c>
      <c r="CA1761" s="120" t="str">
        <f t="shared" si="948"/>
        <v xml:space="preserve"> </v>
      </c>
      <c r="CC1761" s="115" t="str">
        <f t="shared" si="949"/>
        <v xml:space="preserve"> </v>
      </c>
      <c r="CD1761" s="120" t="str">
        <f t="shared" si="950"/>
        <v xml:space="preserve"> </v>
      </c>
      <c r="CE1761" s="417" t="str">
        <f t="shared" si="951"/>
        <v xml:space="preserve"> </v>
      </c>
      <c r="CF1761" s="115"/>
      <c r="CG1761" s="115" t="str">
        <f t="shared" si="952"/>
        <v xml:space="preserve"> </v>
      </c>
      <c r="CH1761" s="120" t="str">
        <f t="shared" si="953"/>
        <v xml:space="preserve"> </v>
      </c>
      <c r="CI1761" s="417" t="str">
        <f t="shared" si="954"/>
        <v xml:space="preserve"> </v>
      </c>
      <c r="CJ1761" s="115"/>
      <c r="CK1761" s="115" t="str">
        <f t="shared" si="955"/>
        <v xml:space="preserve"> </v>
      </c>
      <c r="CL1761" s="120" t="str">
        <f t="shared" si="956"/>
        <v xml:space="preserve"> </v>
      </c>
      <c r="CM1761" s="417" t="str">
        <f t="shared" si="958"/>
        <v xml:space="preserve"> </v>
      </c>
      <c r="IS1761" s="108">
        <v>501</v>
      </c>
    </row>
    <row r="1762" spans="2:253" s="74" customFormat="1" ht="17.100000000000001" hidden="1" customHeight="1" x14ac:dyDescent="0.25">
      <c r="B1762" s="524">
        <f>IF('KB Duct Parts'!$BD$15=1,IF(AND('KB Duct Parts'!$BL$14=2,'KB Duct Parts'!#REF!&gt;0),'KB Duct Parts'!#REF!,0),0)</f>
        <v>0</v>
      </c>
      <c r="C1762" s="538" t="s">
        <v>1184</v>
      </c>
      <c r="D1762" s="506" t="str">
        <f t="shared" si="967"/>
        <v>14120.30-SS</v>
      </c>
      <c r="E1762" s="524" t="s">
        <v>877</v>
      </c>
      <c r="F1762" s="508" t="str">
        <f t="shared" si="926"/>
        <v xml:space="preserve"> </v>
      </c>
      <c r="G1762" s="537" t="s">
        <v>926</v>
      </c>
      <c r="H1762" s="524" t="s">
        <v>923</v>
      </c>
      <c r="I1762" s="1035" t="s">
        <v>888</v>
      </c>
      <c r="J1762" s="1036"/>
      <c r="K1762" s="531" t="s">
        <v>882</v>
      </c>
      <c r="L1762" s="535"/>
      <c r="M1762" s="532" t="s">
        <v>1700</v>
      </c>
      <c r="N1762" s="514">
        <f t="shared" si="961"/>
        <v>742.7</v>
      </c>
      <c r="O1762" s="514">
        <f t="shared" si="933"/>
        <v>0</v>
      </c>
      <c r="P1762" s="680">
        <f>'KB Duct Parts'!$AE$3</f>
        <v>0</v>
      </c>
      <c r="Q1762" s="681">
        <f t="shared" si="962"/>
        <v>0</v>
      </c>
      <c r="R1762" s="682">
        <f t="shared" si="963"/>
        <v>0</v>
      </c>
      <c r="S1762" s="716">
        <f t="shared" si="964"/>
        <v>0.35</v>
      </c>
      <c r="T1762" s="679">
        <f t="shared" si="965"/>
        <v>0</v>
      </c>
      <c r="U1762" s="679">
        <f t="shared" si="966"/>
        <v>0</v>
      </c>
      <c r="Y1762" s="120"/>
      <c r="AD1762" s="79"/>
      <c r="AE1762" s="75"/>
      <c r="AF1762" s="370"/>
      <c r="AG1762" s="375"/>
      <c r="AH1762" s="379"/>
      <c r="AI1762" s="383"/>
      <c r="AJ1762" s="388"/>
      <c r="AK1762" s="392"/>
      <c r="AL1762" s="388"/>
      <c r="AM1762" s="363">
        <f t="shared" si="957"/>
        <v>1</v>
      </c>
      <c r="AN1762" s="578">
        <v>742.7</v>
      </c>
      <c r="AO1762" s="78">
        <f t="shared" si="939"/>
        <v>0</v>
      </c>
      <c r="AP1762" s="78">
        <f t="shared" si="934"/>
        <v>0</v>
      </c>
      <c r="AQ1762" s="78">
        <f t="shared" si="935"/>
        <v>0</v>
      </c>
      <c r="AR1762" s="78">
        <f t="shared" si="936"/>
        <v>0</v>
      </c>
      <c r="AS1762" s="78">
        <f t="shared" si="937"/>
        <v>0</v>
      </c>
      <c r="AT1762" s="78">
        <f t="shared" si="938"/>
        <v>0</v>
      </c>
      <c r="AU1762" s="74" t="s">
        <v>717</v>
      </c>
      <c r="AV1762" s="115"/>
      <c r="AW1762" s="395"/>
      <c r="AX1762" s="395">
        <v>0</v>
      </c>
      <c r="AY1762" s="395">
        <v>0</v>
      </c>
      <c r="AZ1762" s="395">
        <v>0</v>
      </c>
      <c r="BA1762" s="395">
        <v>0</v>
      </c>
      <c r="BB1762" s="395">
        <v>0</v>
      </c>
      <c r="BC1762" s="395">
        <v>0</v>
      </c>
      <c r="BD1762" s="115"/>
      <c r="BE1762" s="115"/>
      <c r="BF1762" s="115"/>
      <c r="BG1762" s="115"/>
      <c r="BH1762" s="115"/>
      <c r="BI1762" s="115"/>
      <c r="BJ1762" s="115"/>
      <c r="BK1762" s="115"/>
      <c r="BQ1762" s="74" t="str">
        <f t="shared" si="940"/>
        <v xml:space="preserve"> </v>
      </c>
      <c r="BR1762" s="120" t="str">
        <f t="shared" si="941"/>
        <v xml:space="preserve"> </v>
      </c>
      <c r="BS1762" s="120" t="str">
        <f t="shared" si="942"/>
        <v xml:space="preserve"> </v>
      </c>
      <c r="BU1762" s="74" t="str">
        <f t="shared" si="943"/>
        <v xml:space="preserve"> </v>
      </c>
      <c r="BV1762" s="120" t="str">
        <f t="shared" si="944"/>
        <v xml:space="preserve"> </v>
      </c>
      <c r="BW1762" s="120" t="str">
        <f t="shared" si="945"/>
        <v xml:space="preserve">  </v>
      </c>
      <c r="BY1762" s="74" t="str">
        <f t="shared" si="946"/>
        <v xml:space="preserve"> </v>
      </c>
      <c r="BZ1762" s="120" t="str">
        <f t="shared" si="947"/>
        <v xml:space="preserve"> </v>
      </c>
      <c r="CA1762" s="120" t="str">
        <f t="shared" si="948"/>
        <v xml:space="preserve"> </v>
      </c>
      <c r="CC1762" s="115" t="str">
        <f t="shared" si="949"/>
        <v xml:space="preserve"> </v>
      </c>
      <c r="CD1762" s="120" t="str">
        <f t="shared" si="950"/>
        <v xml:space="preserve"> </v>
      </c>
      <c r="CE1762" s="417" t="str">
        <f t="shared" si="951"/>
        <v xml:space="preserve"> </v>
      </c>
      <c r="CF1762" s="115"/>
      <c r="CG1762" s="115" t="str">
        <f t="shared" si="952"/>
        <v xml:space="preserve"> </v>
      </c>
      <c r="CH1762" s="120" t="str">
        <f t="shared" si="953"/>
        <v xml:space="preserve"> </v>
      </c>
      <c r="CI1762" s="417" t="str">
        <f t="shared" si="954"/>
        <v xml:space="preserve"> </v>
      </c>
      <c r="CJ1762" s="115"/>
      <c r="CK1762" s="115" t="str">
        <f t="shared" si="955"/>
        <v xml:space="preserve"> </v>
      </c>
      <c r="CL1762" s="120" t="str">
        <f t="shared" si="956"/>
        <v xml:space="preserve"> </v>
      </c>
      <c r="CM1762" s="417" t="str">
        <f t="shared" si="958"/>
        <v xml:space="preserve"> </v>
      </c>
      <c r="IS1762" s="108">
        <v>544</v>
      </c>
    </row>
    <row r="1763" spans="2:253" s="74" customFormat="1" ht="17.100000000000001" hidden="1" customHeight="1" x14ac:dyDescent="0.25">
      <c r="B1763" s="524">
        <f>IF('KB Duct Parts'!$BD$15=1,IF(AND('KB Duct Parts'!$BL$14=2,'KB Duct Parts'!#REF!&gt;0),'KB Duct Parts'!#REF!,0),0)</f>
        <v>0</v>
      </c>
      <c r="C1763" s="538" t="s">
        <v>1185</v>
      </c>
      <c r="D1763" s="506" t="str">
        <f t="shared" si="967"/>
        <v>14122.30-SS</v>
      </c>
      <c r="E1763" s="524" t="s">
        <v>878</v>
      </c>
      <c r="F1763" s="508" t="str">
        <f t="shared" si="926"/>
        <v xml:space="preserve"> </v>
      </c>
      <c r="G1763" s="537" t="s">
        <v>926</v>
      </c>
      <c r="H1763" s="524" t="s">
        <v>923</v>
      </c>
      <c r="I1763" s="1035" t="s">
        <v>888</v>
      </c>
      <c r="J1763" s="1036"/>
      <c r="K1763" s="531" t="s">
        <v>882</v>
      </c>
      <c r="L1763" s="535"/>
      <c r="M1763" s="532" t="s">
        <v>1700</v>
      </c>
      <c r="N1763" s="514">
        <f t="shared" si="961"/>
        <v>853.2</v>
      </c>
      <c r="O1763" s="514">
        <f t="shared" si="933"/>
        <v>0</v>
      </c>
      <c r="P1763" s="680">
        <f>'KB Duct Parts'!$AE$3</f>
        <v>0</v>
      </c>
      <c r="Q1763" s="681">
        <f t="shared" si="962"/>
        <v>0</v>
      </c>
      <c r="R1763" s="682">
        <f t="shared" si="963"/>
        <v>0</v>
      </c>
      <c r="S1763" s="716">
        <f t="shared" si="964"/>
        <v>0.35</v>
      </c>
      <c r="T1763" s="679">
        <f t="shared" si="965"/>
        <v>0</v>
      </c>
      <c r="U1763" s="679">
        <f t="shared" si="966"/>
        <v>0</v>
      </c>
      <c r="Y1763" s="120"/>
      <c r="AD1763" s="79"/>
      <c r="AE1763" s="75"/>
      <c r="AF1763" s="370"/>
      <c r="AG1763" s="375"/>
      <c r="AH1763" s="379"/>
      <c r="AI1763" s="383"/>
      <c r="AJ1763" s="388"/>
      <c r="AK1763" s="392"/>
      <c r="AL1763" s="388"/>
      <c r="AM1763" s="363">
        <f t="shared" si="957"/>
        <v>1</v>
      </c>
      <c r="AN1763" s="578">
        <v>853.2</v>
      </c>
      <c r="AO1763" s="78">
        <f t="shared" si="939"/>
        <v>0</v>
      </c>
      <c r="AP1763" s="78">
        <f t="shared" si="934"/>
        <v>0</v>
      </c>
      <c r="AQ1763" s="78">
        <f t="shared" si="935"/>
        <v>0</v>
      </c>
      <c r="AR1763" s="78">
        <f t="shared" si="936"/>
        <v>0</v>
      </c>
      <c r="AS1763" s="78">
        <f t="shared" si="937"/>
        <v>0</v>
      </c>
      <c r="AT1763" s="78">
        <f t="shared" si="938"/>
        <v>0</v>
      </c>
      <c r="AU1763" s="74" t="s">
        <v>717</v>
      </c>
      <c r="AV1763" s="115"/>
      <c r="AW1763" s="395"/>
      <c r="AX1763" s="395">
        <v>0</v>
      </c>
      <c r="AY1763" s="395">
        <v>0</v>
      </c>
      <c r="AZ1763" s="395">
        <v>0</v>
      </c>
      <c r="BA1763" s="395">
        <v>0</v>
      </c>
      <c r="BB1763" s="395">
        <v>0</v>
      </c>
      <c r="BC1763" s="395">
        <v>0</v>
      </c>
      <c r="BD1763" s="115"/>
      <c r="BE1763" s="115"/>
      <c r="BF1763" s="115"/>
      <c r="BG1763" s="115"/>
      <c r="BH1763" s="115"/>
      <c r="BI1763" s="115"/>
      <c r="BJ1763" s="115"/>
      <c r="BK1763" s="115"/>
      <c r="BQ1763" s="74" t="str">
        <f t="shared" si="940"/>
        <v xml:space="preserve"> </v>
      </c>
      <c r="BR1763" s="120" t="str">
        <f t="shared" si="941"/>
        <v xml:space="preserve"> </v>
      </c>
      <c r="BS1763" s="120" t="str">
        <f t="shared" si="942"/>
        <v xml:space="preserve"> </v>
      </c>
      <c r="BU1763" s="74" t="str">
        <f t="shared" si="943"/>
        <v xml:space="preserve"> </v>
      </c>
      <c r="BV1763" s="120" t="str">
        <f t="shared" si="944"/>
        <v xml:space="preserve"> </v>
      </c>
      <c r="BW1763" s="120" t="str">
        <f t="shared" si="945"/>
        <v xml:space="preserve">  </v>
      </c>
      <c r="BY1763" s="74" t="str">
        <f t="shared" si="946"/>
        <v xml:space="preserve"> </v>
      </c>
      <c r="BZ1763" s="120" t="str">
        <f t="shared" si="947"/>
        <v xml:space="preserve"> </v>
      </c>
      <c r="CA1763" s="120" t="str">
        <f t="shared" si="948"/>
        <v xml:space="preserve"> </v>
      </c>
      <c r="CC1763" s="115" t="str">
        <f t="shared" si="949"/>
        <v xml:space="preserve"> </v>
      </c>
      <c r="CD1763" s="120" t="str">
        <f t="shared" si="950"/>
        <v xml:space="preserve"> </v>
      </c>
      <c r="CE1763" s="417" t="str">
        <f t="shared" si="951"/>
        <v xml:space="preserve"> </v>
      </c>
      <c r="CF1763" s="115"/>
      <c r="CG1763" s="115" t="str">
        <f t="shared" si="952"/>
        <v xml:space="preserve"> </v>
      </c>
      <c r="CH1763" s="120" t="str">
        <f t="shared" si="953"/>
        <v xml:space="preserve"> </v>
      </c>
      <c r="CI1763" s="417" t="str">
        <f t="shared" si="954"/>
        <v xml:space="preserve"> </v>
      </c>
      <c r="CJ1763" s="115"/>
      <c r="CK1763" s="115" t="str">
        <f t="shared" si="955"/>
        <v xml:space="preserve"> </v>
      </c>
      <c r="CL1763" s="120" t="str">
        <f t="shared" si="956"/>
        <v xml:space="preserve"> </v>
      </c>
      <c r="CM1763" s="417" t="str">
        <f t="shared" si="958"/>
        <v xml:space="preserve"> </v>
      </c>
      <c r="IS1763" s="108">
        <v>625</v>
      </c>
    </row>
    <row r="1764" spans="2:253" s="74" customFormat="1" ht="17.100000000000001" hidden="1" customHeight="1" x14ac:dyDescent="0.25">
      <c r="B1764" s="524">
        <f>IF('KB Duct Parts'!$BD$15=1,IF(AND('KB Duct Parts'!$BL$14=2,'KB Duct Parts'!#REF!&gt;0),'KB Duct Parts'!#REF!,0),0)</f>
        <v>0</v>
      </c>
      <c r="C1764" s="538" t="s">
        <v>34</v>
      </c>
      <c r="D1764" s="506" t="str">
        <f t="shared" si="967"/>
        <v>14124.30-SS</v>
      </c>
      <c r="E1764" s="524" t="s">
        <v>1338</v>
      </c>
      <c r="F1764" s="508" t="str">
        <f t="shared" si="926"/>
        <v xml:space="preserve"> </v>
      </c>
      <c r="G1764" s="537" t="s">
        <v>926</v>
      </c>
      <c r="H1764" s="524" t="s">
        <v>923</v>
      </c>
      <c r="I1764" s="1035" t="s">
        <v>888</v>
      </c>
      <c r="J1764" s="1036"/>
      <c r="K1764" s="531" t="s">
        <v>882</v>
      </c>
      <c r="L1764" s="535"/>
      <c r="M1764" s="532" t="s">
        <v>1700</v>
      </c>
      <c r="N1764" s="514">
        <f t="shared" si="961"/>
        <v>972</v>
      </c>
      <c r="O1764" s="514">
        <f t="shared" si="933"/>
        <v>0</v>
      </c>
      <c r="P1764" s="680">
        <f>'KB Duct Parts'!$AE$3</f>
        <v>0</v>
      </c>
      <c r="Q1764" s="681">
        <f t="shared" si="962"/>
        <v>0</v>
      </c>
      <c r="R1764" s="682">
        <f t="shared" si="963"/>
        <v>0</v>
      </c>
      <c r="S1764" s="716">
        <f t="shared" si="964"/>
        <v>0.35</v>
      </c>
      <c r="T1764" s="679">
        <f t="shared" si="965"/>
        <v>0</v>
      </c>
      <c r="U1764" s="679">
        <f t="shared" si="966"/>
        <v>0</v>
      </c>
      <c r="Y1764" s="120"/>
      <c r="AD1764" s="79"/>
      <c r="AE1764" s="75"/>
      <c r="AF1764" s="370"/>
      <c r="AG1764" s="375"/>
      <c r="AH1764" s="379"/>
      <c r="AI1764" s="383"/>
      <c r="AJ1764" s="388"/>
      <c r="AK1764" s="392"/>
      <c r="AL1764" s="388"/>
      <c r="AM1764" s="363">
        <f t="shared" si="957"/>
        <v>1</v>
      </c>
      <c r="AN1764" s="578">
        <v>972</v>
      </c>
      <c r="AO1764" s="78">
        <f t="shared" si="939"/>
        <v>0</v>
      </c>
      <c r="AP1764" s="78">
        <f t="shared" si="934"/>
        <v>0</v>
      </c>
      <c r="AQ1764" s="78">
        <f t="shared" si="935"/>
        <v>0</v>
      </c>
      <c r="AR1764" s="78">
        <f t="shared" si="936"/>
        <v>0</v>
      </c>
      <c r="AS1764" s="78">
        <f t="shared" si="937"/>
        <v>0</v>
      </c>
      <c r="AT1764" s="78">
        <f t="shared" si="938"/>
        <v>0</v>
      </c>
      <c r="AU1764" s="74" t="s">
        <v>717</v>
      </c>
      <c r="AV1764" s="115"/>
      <c r="AW1764" s="395"/>
      <c r="AX1764" s="395">
        <v>0</v>
      </c>
      <c r="AY1764" s="395">
        <v>0</v>
      </c>
      <c r="AZ1764" s="395">
        <v>0</v>
      </c>
      <c r="BA1764" s="395">
        <v>0</v>
      </c>
      <c r="BB1764" s="395">
        <v>0</v>
      </c>
      <c r="BC1764" s="395">
        <v>0</v>
      </c>
      <c r="BD1764" s="115"/>
      <c r="BE1764" s="115"/>
      <c r="BF1764" s="115"/>
      <c r="BG1764" s="115"/>
      <c r="BH1764" s="115"/>
      <c r="BI1764" s="115"/>
      <c r="BJ1764" s="115"/>
      <c r="BK1764" s="115"/>
      <c r="BQ1764" s="74" t="str">
        <f t="shared" si="940"/>
        <v xml:space="preserve"> </v>
      </c>
      <c r="BR1764" s="120" t="str">
        <f t="shared" si="941"/>
        <v xml:space="preserve"> </v>
      </c>
      <c r="BS1764" s="120" t="str">
        <f t="shared" si="942"/>
        <v xml:space="preserve"> </v>
      </c>
      <c r="BU1764" s="74" t="str">
        <f t="shared" si="943"/>
        <v xml:space="preserve"> </v>
      </c>
      <c r="BV1764" s="120" t="str">
        <f t="shared" si="944"/>
        <v xml:space="preserve"> </v>
      </c>
      <c r="BW1764" s="120" t="str">
        <f t="shared" si="945"/>
        <v xml:space="preserve">  </v>
      </c>
      <c r="BY1764" s="74" t="str">
        <f t="shared" si="946"/>
        <v xml:space="preserve"> </v>
      </c>
      <c r="BZ1764" s="120" t="str">
        <f t="shared" si="947"/>
        <v xml:space="preserve"> </v>
      </c>
      <c r="CA1764" s="120" t="str">
        <f t="shared" si="948"/>
        <v xml:space="preserve"> </v>
      </c>
      <c r="CC1764" s="115" t="str">
        <f t="shared" si="949"/>
        <v xml:space="preserve"> </v>
      </c>
      <c r="CD1764" s="120" t="str">
        <f t="shared" si="950"/>
        <v xml:space="preserve"> </v>
      </c>
      <c r="CE1764" s="417" t="str">
        <f t="shared" si="951"/>
        <v xml:space="preserve"> </v>
      </c>
      <c r="CF1764" s="115"/>
      <c r="CG1764" s="115" t="str">
        <f t="shared" si="952"/>
        <v xml:space="preserve"> </v>
      </c>
      <c r="CH1764" s="120" t="str">
        <f t="shared" si="953"/>
        <v xml:space="preserve"> </v>
      </c>
      <c r="CI1764" s="417" t="str">
        <f t="shared" si="954"/>
        <v xml:space="preserve"> </v>
      </c>
      <c r="CJ1764" s="115"/>
      <c r="CK1764" s="115" t="str">
        <f t="shared" si="955"/>
        <v xml:space="preserve"> </v>
      </c>
      <c r="CL1764" s="120" t="str">
        <f t="shared" si="956"/>
        <v xml:space="preserve"> </v>
      </c>
      <c r="CM1764" s="417" t="str">
        <f t="shared" si="958"/>
        <v xml:space="preserve"> </v>
      </c>
      <c r="IS1764" s="108"/>
    </row>
    <row r="1765" spans="2:253" s="74" customFormat="1" ht="17.100000000000001" hidden="1" customHeight="1" x14ac:dyDescent="0.25">
      <c r="B1765" s="524">
        <f>IF('KB Duct Parts'!$BD$15=2,IF(AND('KB Duct Parts'!$BL$14=2,'KB Duct Parts'!#REF!&gt;0),'KB Duct Parts'!#REF!,0),0)</f>
        <v>0</v>
      </c>
      <c r="C1765" s="538" t="s">
        <v>455</v>
      </c>
      <c r="D1765" s="506" t="str">
        <f t="shared" si="967"/>
        <v>14103.45-SS</v>
      </c>
      <c r="E1765" s="536" t="s">
        <v>483</v>
      </c>
      <c r="F1765" s="508" t="str">
        <f t="shared" si="926"/>
        <v xml:space="preserve"> </v>
      </c>
      <c r="G1765" s="537" t="s">
        <v>908</v>
      </c>
      <c r="H1765" s="524" t="s">
        <v>923</v>
      </c>
      <c r="I1765" s="1035" t="s">
        <v>888</v>
      </c>
      <c r="J1765" s="1036"/>
      <c r="K1765" s="531" t="s">
        <v>882</v>
      </c>
      <c r="L1765" s="535"/>
      <c r="M1765" s="532" t="s">
        <v>1700</v>
      </c>
      <c r="N1765" s="514">
        <f t="shared" si="961"/>
        <v>304.5</v>
      </c>
      <c r="O1765" s="514">
        <f t="shared" si="933"/>
        <v>0</v>
      </c>
      <c r="P1765" s="680">
        <f>'KB Duct Parts'!$AE$3</f>
        <v>0</v>
      </c>
      <c r="Q1765" s="681">
        <f t="shared" si="962"/>
        <v>0</v>
      </c>
      <c r="R1765" s="682">
        <f t="shared" si="963"/>
        <v>0</v>
      </c>
      <c r="S1765" s="716">
        <f t="shared" si="964"/>
        <v>0.35</v>
      </c>
      <c r="T1765" s="679">
        <f t="shared" si="965"/>
        <v>0</v>
      </c>
      <c r="U1765" s="679">
        <f t="shared" si="966"/>
        <v>0</v>
      </c>
      <c r="Y1765" s="120"/>
      <c r="AD1765" s="79"/>
      <c r="AE1765" s="75"/>
      <c r="AF1765" s="370"/>
      <c r="AG1765" s="375"/>
      <c r="AH1765" s="379"/>
      <c r="AI1765" s="383"/>
      <c r="AJ1765" s="388"/>
      <c r="AK1765" s="392"/>
      <c r="AL1765" s="388"/>
      <c r="AM1765" s="363">
        <f t="shared" si="957"/>
        <v>1</v>
      </c>
      <c r="AN1765" s="578">
        <v>304.5</v>
      </c>
      <c r="AO1765" s="78">
        <f t="shared" si="939"/>
        <v>0</v>
      </c>
      <c r="AP1765" s="78">
        <f t="shared" si="934"/>
        <v>0</v>
      </c>
      <c r="AQ1765" s="78">
        <f t="shared" si="935"/>
        <v>0</v>
      </c>
      <c r="AR1765" s="78">
        <f t="shared" si="936"/>
        <v>0</v>
      </c>
      <c r="AS1765" s="78">
        <f t="shared" si="937"/>
        <v>0</v>
      </c>
      <c r="AT1765" s="78">
        <f t="shared" si="938"/>
        <v>0</v>
      </c>
      <c r="AU1765" s="74" t="s">
        <v>717</v>
      </c>
      <c r="AV1765" s="115"/>
      <c r="AW1765" s="395"/>
      <c r="AX1765" s="395">
        <v>0</v>
      </c>
      <c r="AY1765" s="395">
        <v>0</v>
      </c>
      <c r="AZ1765" s="395">
        <v>0</v>
      </c>
      <c r="BA1765" s="395">
        <v>0</v>
      </c>
      <c r="BB1765" s="395">
        <v>0</v>
      </c>
      <c r="BC1765" s="395">
        <v>0</v>
      </c>
      <c r="BD1765" s="115"/>
      <c r="BE1765" s="115"/>
      <c r="BF1765" s="115"/>
      <c r="BG1765" s="115"/>
      <c r="BH1765" s="115"/>
      <c r="BI1765" s="115"/>
      <c r="BJ1765" s="115"/>
      <c r="BK1765" s="115"/>
      <c r="BQ1765" s="74" t="str">
        <f t="shared" si="940"/>
        <v xml:space="preserve"> </v>
      </c>
      <c r="BR1765" s="120" t="str">
        <f t="shared" si="941"/>
        <v xml:space="preserve"> </v>
      </c>
      <c r="BS1765" s="120" t="str">
        <f t="shared" si="942"/>
        <v xml:space="preserve"> </v>
      </c>
      <c r="BU1765" s="74" t="str">
        <f t="shared" si="943"/>
        <v xml:space="preserve"> </v>
      </c>
      <c r="BV1765" s="120" t="str">
        <f t="shared" si="944"/>
        <v xml:space="preserve"> </v>
      </c>
      <c r="BW1765" s="120" t="str">
        <f t="shared" si="945"/>
        <v xml:space="preserve">  </v>
      </c>
      <c r="BY1765" s="74" t="str">
        <f t="shared" si="946"/>
        <v xml:space="preserve"> </v>
      </c>
      <c r="BZ1765" s="120" t="str">
        <f t="shared" si="947"/>
        <v xml:space="preserve"> </v>
      </c>
      <c r="CA1765" s="120" t="str">
        <f t="shared" si="948"/>
        <v xml:space="preserve"> </v>
      </c>
      <c r="CC1765" s="115" t="str">
        <f t="shared" si="949"/>
        <v xml:space="preserve"> </v>
      </c>
      <c r="CD1765" s="120" t="str">
        <f t="shared" si="950"/>
        <v xml:space="preserve"> </v>
      </c>
      <c r="CE1765" s="417" t="str">
        <f t="shared" si="951"/>
        <v xml:space="preserve"> </v>
      </c>
      <c r="CF1765" s="115"/>
      <c r="CG1765" s="115" t="str">
        <f t="shared" si="952"/>
        <v xml:space="preserve"> </v>
      </c>
      <c r="CH1765" s="120" t="str">
        <f t="shared" si="953"/>
        <v xml:space="preserve"> </v>
      </c>
      <c r="CI1765" s="417" t="str">
        <f t="shared" si="954"/>
        <v xml:space="preserve"> </v>
      </c>
      <c r="CJ1765" s="115"/>
      <c r="CK1765" s="115" t="str">
        <f t="shared" si="955"/>
        <v xml:space="preserve"> </v>
      </c>
      <c r="CL1765" s="120" t="str">
        <f t="shared" si="956"/>
        <v xml:space="preserve"> </v>
      </c>
      <c r="CM1765" s="417" t="str">
        <f t="shared" si="958"/>
        <v xml:space="preserve"> </v>
      </c>
      <c r="IS1765" s="108">
        <v>223</v>
      </c>
    </row>
    <row r="1766" spans="2:253" s="74" customFormat="1" ht="17.100000000000001" hidden="1" customHeight="1" x14ac:dyDescent="0.25">
      <c r="B1766" s="524">
        <f>IF('KB Duct Parts'!$BD$15=2,IF(AND('KB Duct Parts'!$BL$14=2,'KB Duct Parts'!#REF!&gt;0),'KB Duct Parts'!#REF!,0),0)</f>
        <v>0</v>
      </c>
      <c r="C1766" s="529" t="s">
        <v>1186</v>
      </c>
      <c r="D1766" s="506" t="str">
        <f t="shared" si="967"/>
        <v>14104.45-SS</v>
      </c>
      <c r="E1766" s="536" t="s">
        <v>861</v>
      </c>
      <c r="F1766" s="508" t="str">
        <f t="shared" si="926"/>
        <v xml:space="preserve"> </v>
      </c>
      <c r="G1766" s="537" t="s">
        <v>908</v>
      </c>
      <c r="H1766" s="524" t="s">
        <v>923</v>
      </c>
      <c r="I1766" s="1035" t="s">
        <v>888</v>
      </c>
      <c r="J1766" s="1036"/>
      <c r="K1766" s="531" t="s">
        <v>882</v>
      </c>
      <c r="L1766" s="535"/>
      <c r="M1766" s="532" t="s">
        <v>1700</v>
      </c>
      <c r="N1766" s="514">
        <f t="shared" si="961"/>
        <v>304.5</v>
      </c>
      <c r="O1766" s="514">
        <f t="shared" si="933"/>
        <v>0</v>
      </c>
      <c r="P1766" s="680">
        <f>'KB Duct Parts'!$AE$3</f>
        <v>0</v>
      </c>
      <c r="Q1766" s="681">
        <f t="shared" si="962"/>
        <v>0</v>
      </c>
      <c r="R1766" s="682">
        <f t="shared" si="963"/>
        <v>0</v>
      </c>
      <c r="S1766" s="716">
        <f t="shared" si="964"/>
        <v>0.35</v>
      </c>
      <c r="T1766" s="679">
        <f t="shared" si="965"/>
        <v>0</v>
      </c>
      <c r="U1766" s="679">
        <f t="shared" si="966"/>
        <v>0</v>
      </c>
      <c r="Y1766" s="120"/>
      <c r="AD1766" s="79"/>
      <c r="AE1766" s="76"/>
      <c r="AF1766" s="370"/>
      <c r="AG1766" s="375"/>
      <c r="AH1766" s="379"/>
      <c r="AI1766" s="383"/>
      <c r="AJ1766" s="388"/>
      <c r="AK1766" s="392"/>
      <c r="AL1766" s="388"/>
      <c r="AM1766" s="363">
        <f t="shared" si="957"/>
        <v>1</v>
      </c>
      <c r="AN1766" s="578">
        <v>304.5</v>
      </c>
      <c r="AO1766" s="78">
        <f t="shared" si="939"/>
        <v>0</v>
      </c>
      <c r="AP1766" s="78">
        <f t="shared" si="934"/>
        <v>0</v>
      </c>
      <c r="AQ1766" s="78">
        <f t="shared" si="935"/>
        <v>0</v>
      </c>
      <c r="AR1766" s="78">
        <f t="shared" si="936"/>
        <v>0</v>
      </c>
      <c r="AS1766" s="78">
        <f t="shared" si="937"/>
        <v>0</v>
      </c>
      <c r="AT1766" s="78">
        <f t="shared" si="938"/>
        <v>0</v>
      </c>
      <c r="AU1766" s="74" t="s">
        <v>717</v>
      </c>
      <c r="AV1766" s="115"/>
      <c r="AW1766" s="395"/>
      <c r="AX1766" s="395">
        <v>0</v>
      </c>
      <c r="AY1766" s="395">
        <v>0</v>
      </c>
      <c r="AZ1766" s="395">
        <v>0</v>
      </c>
      <c r="BA1766" s="395">
        <v>0</v>
      </c>
      <c r="BB1766" s="395">
        <v>0</v>
      </c>
      <c r="BC1766" s="395">
        <v>0</v>
      </c>
      <c r="BD1766" s="115"/>
      <c r="BE1766" s="115"/>
      <c r="BF1766" s="115"/>
      <c r="BG1766" s="115"/>
      <c r="BH1766" s="115"/>
      <c r="BI1766" s="115"/>
      <c r="BJ1766" s="115"/>
      <c r="BK1766" s="115"/>
      <c r="BQ1766" s="74" t="str">
        <f t="shared" si="940"/>
        <v xml:space="preserve"> </v>
      </c>
      <c r="BR1766" s="120" t="str">
        <f t="shared" si="941"/>
        <v xml:space="preserve"> </v>
      </c>
      <c r="BS1766" s="120" t="str">
        <f t="shared" si="942"/>
        <v xml:space="preserve"> </v>
      </c>
      <c r="BU1766" s="74" t="str">
        <f t="shared" si="943"/>
        <v xml:space="preserve"> </v>
      </c>
      <c r="BV1766" s="120" t="str">
        <f t="shared" si="944"/>
        <v xml:space="preserve"> </v>
      </c>
      <c r="BW1766" s="120" t="str">
        <f t="shared" si="945"/>
        <v xml:space="preserve">  </v>
      </c>
      <c r="BY1766" s="74" t="str">
        <f t="shared" si="946"/>
        <v xml:space="preserve"> </v>
      </c>
      <c r="BZ1766" s="120" t="str">
        <f t="shared" si="947"/>
        <v xml:space="preserve"> </v>
      </c>
      <c r="CA1766" s="120" t="str">
        <f t="shared" si="948"/>
        <v xml:space="preserve"> </v>
      </c>
      <c r="CC1766" s="115" t="str">
        <f t="shared" si="949"/>
        <v xml:space="preserve"> </v>
      </c>
      <c r="CD1766" s="120" t="str">
        <f t="shared" si="950"/>
        <v xml:space="preserve"> </v>
      </c>
      <c r="CE1766" s="417" t="str">
        <f t="shared" si="951"/>
        <v xml:space="preserve"> </v>
      </c>
      <c r="CF1766" s="115"/>
      <c r="CG1766" s="115" t="str">
        <f t="shared" si="952"/>
        <v xml:space="preserve"> </v>
      </c>
      <c r="CH1766" s="120" t="str">
        <f t="shared" si="953"/>
        <v xml:space="preserve"> </v>
      </c>
      <c r="CI1766" s="417" t="str">
        <f t="shared" si="954"/>
        <v xml:space="preserve"> </v>
      </c>
      <c r="CJ1766" s="115"/>
      <c r="CK1766" s="115" t="str">
        <f t="shared" si="955"/>
        <v xml:space="preserve"> </v>
      </c>
      <c r="CL1766" s="120" t="str">
        <f t="shared" si="956"/>
        <v xml:space="preserve"> </v>
      </c>
      <c r="CM1766" s="417" t="str">
        <f t="shared" si="958"/>
        <v xml:space="preserve"> </v>
      </c>
      <c r="IS1766" s="108">
        <v>223</v>
      </c>
    </row>
    <row r="1767" spans="2:253" s="74" customFormat="1" ht="17.100000000000001" hidden="1" customHeight="1" x14ac:dyDescent="0.25">
      <c r="B1767" s="524">
        <f>IF('KB Duct Parts'!$BD$15=2,IF(AND('KB Duct Parts'!$BL$14=2,'KB Duct Parts'!#REF!&gt;0),'KB Duct Parts'!#REF!,0),0)</f>
        <v>0</v>
      </c>
      <c r="C1767" s="529" t="s">
        <v>1187</v>
      </c>
      <c r="D1767" s="506" t="str">
        <f t="shared" si="967"/>
        <v>14105.45-SS</v>
      </c>
      <c r="E1767" s="524" t="s">
        <v>862</v>
      </c>
      <c r="F1767" s="508" t="str">
        <f t="shared" si="926"/>
        <v xml:space="preserve"> </v>
      </c>
      <c r="G1767" s="537" t="s">
        <v>908</v>
      </c>
      <c r="H1767" s="524" t="s">
        <v>923</v>
      </c>
      <c r="I1767" s="1035" t="s">
        <v>888</v>
      </c>
      <c r="J1767" s="1036"/>
      <c r="K1767" s="531" t="s">
        <v>882</v>
      </c>
      <c r="L1767" s="535"/>
      <c r="M1767" s="532" t="s">
        <v>1700</v>
      </c>
      <c r="N1767" s="514">
        <f t="shared" si="961"/>
        <v>304.5</v>
      </c>
      <c r="O1767" s="514">
        <f t="shared" si="933"/>
        <v>0</v>
      </c>
      <c r="P1767" s="680">
        <f>'KB Duct Parts'!$AE$3</f>
        <v>0</v>
      </c>
      <c r="Q1767" s="681">
        <f t="shared" si="962"/>
        <v>0</v>
      </c>
      <c r="R1767" s="682">
        <f t="shared" si="963"/>
        <v>0</v>
      </c>
      <c r="S1767" s="716">
        <f t="shared" si="964"/>
        <v>0.35</v>
      </c>
      <c r="T1767" s="679">
        <f t="shared" si="965"/>
        <v>0</v>
      </c>
      <c r="U1767" s="679">
        <f t="shared" si="966"/>
        <v>0</v>
      </c>
      <c r="Y1767" s="120"/>
      <c r="AD1767" s="79"/>
      <c r="AE1767" s="75"/>
      <c r="AF1767" s="370"/>
      <c r="AG1767" s="375"/>
      <c r="AH1767" s="379"/>
      <c r="AI1767" s="383"/>
      <c r="AJ1767" s="388"/>
      <c r="AK1767" s="392"/>
      <c r="AL1767" s="388"/>
      <c r="AM1767" s="363">
        <f t="shared" si="957"/>
        <v>1</v>
      </c>
      <c r="AN1767" s="578">
        <v>304.5</v>
      </c>
      <c r="AO1767" s="78">
        <f t="shared" si="939"/>
        <v>0</v>
      </c>
      <c r="AP1767" s="78">
        <f t="shared" si="934"/>
        <v>0</v>
      </c>
      <c r="AQ1767" s="78">
        <f t="shared" si="935"/>
        <v>0</v>
      </c>
      <c r="AR1767" s="78">
        <f t="shared" si="936"/>
        <v>0</v>
      </c>
      <c r="AS1767" s="78">
        <f t="shared" si="937"/>
        <v>0</v>
      </c>
      <c r="AT1767" s="78">
        <f t="shared" si="938"/>
        <v>0</v>
      </c>
      <c r="AU1767" s="74" t="s">
        <v>717</v>
      </c>
      <c r="AV1767" s="115"/>
      <c r="AW1767" s="395"/>
      <c r="AX1767" s="395">
        <v>0</v>
      </c>
      <c r="AY1767" s="395">
        <v>0</v>
      </c>
      <c r="AZ1767" s="395">
        <v>0</v>
      </c>
      <c r="BA1767" s="395">
        <v>0</v>
      </c>
      <c r="BB1767" s="395">
        <v>0</v>
      </c>
      <c r="BC1767" s="395">
        <v>0</v>
      </c>
      <c r="BD1767" s="115"/>
      <c r="BE1767" s="115"/>
      <c r="BF1767" s="115"/>
      <c r="BG1767" s="115"/>
      <c r="BH1767" s="115"/>
      <c r="BI1767" s="115"/>
      <c r="BJ1767" s="115"/>
      <c r="BK1767" s="115"/>
      <c r="BQ1767" s="74" t="str">
        <f t="shared" si="940"/>
        <v xml:space="preserve"> </v>
      </c>
      <c r="BR1767" s="120" t="str">
        <f t="shared" si="941"/>
        <v xml:space="preserve"> </v>
      </c>
      <c r="BS1767" s="120" t="str">
        <f t="shared" si="942"/>
        <v xml:space="preserve"> </v>
      </c>
      <c r="BU1767" s="74" t="str">
        <f t="shared" si="943"/>
        <v xml:space="preserve"> </v>
      </c>
      <c r="BV1767" s="120" t="str">
        <f t="shared" si="944"/>
        <v xml:space="preserve"> </v>
      </c>
      <c r="BW1767" s="120" t="str">
        <f t="shared" si="945"/>
        <v xml:space="preserve">  </v>
      </c>
      <c r="BY1767" s="74" t="str">
        <f t="shared" si="946"/>
        <v xml:space="preserve"> </v>
      </c>
      <c r="BZ1767" s="120" t="str">
        <f t="shared" si="947"/>
        <v xml:space="preserve"> </v>
      </c>
      <c r="CA1767" s="120" t="str">
        <f t="shared" si="948"/>
        <v xml:space="preserve"> </v>
      </c>
      <c r="CC1767" s="115" t="str">
        <f t="shared" si="949"/>
        <v xml:space="preserve"> </v>
      </c>
      <c r="CD1767" s="120" t="str">
        <f t="shared" si="950"/>
        <v xml:space="preserve"> </v>
      </c>
      <c r="CE1767" s="417" t="str">
        <f t="shared" si="951"/>
        <v xml:space="preserve"> </v>
      </c>
      <c r="CF1767" s="115"/>
      <c r="CG1767" s="115" t="str">
        <f t="shared" si="952"/>
        <v xml:space="preserve"> </v>
      </c>
      <c r="CH1767" s="120" t="str">
        <f t="shared" si="953"/>
        <v xml:space="preserve"> </v>
      </c>
      <c r="CI1767" s="417" t="str">
        <f t="shared" si="954"/>
        <v xml:space="preserve"> </v>
      </c>
      <c r="CJ1767" s="115"/>
      <c r="CK1767" s="115" t="str">
        <f t="shared" si="955"/>
        <v xml:space="preserve"> </v>
      </c>
      <c r="CL1767" s="120" t="str">
        <f t="shared" si="956"/>
        <v xml:space="preserve"> </v>
      </c>
      <c r="CM1767" s="417" t="str">
        <f t="shared" si="958"/>
        <v xml:space="preserve"> </v>
      </c>
      <c r="IS1767" s="108">
        <v>223</v>
      </c>
    </row>
    <row r="1768" spans="2:253" s="74" customFormat="1" ht="17.100000000000001" hidden="1" customHeight="1" x14ac:dyDescent="0.25">
      <c r="B1768" s="524">
        <f>IF('KB Duct Parts'!$BD$15=2,IF(AND('KB Duct Parts'!$BL$14=2,'KB Duct Parts'!#REF!&gt;0),'KB Duct Parts'!#REF!,0),0)</f>
        <v>0</v>
      </c>
      <c r="C1768" s="529" t="s">
        <v>1188</v>
      </c>
      <c r="D1768" s="506" t="str">
        <f t="shared" si="967"/>
        <v>14106.45-SS</v>
      </c>
      <c r="E1768" s="524" t="s">
        <v>863</v>
      </c>
      <c r="F1768" s="508" t="str">
        <f t="shared" si="926"/>
        <v xml:space="preserve"> </v>
      </c>
      <c r="G1768" s="537" t="s">
        <v>908</v>
      </c>
      <c r="H1768" s="524" t="s">
        <v>923</v>
      </c>
      <c r="I1768" s="1035" t="s">
        <v>888</v>
      </c>
      <c r="J1768" s="1036"/>
      <c r="K1768" s="531" t="s">
        <v>882</v>
      </c>
      <c r="L1768" s="535"/>
      <c r="M1768" s="532" t="s">
        <v>1700</v>
      </c>
      <c r="N1768" s="514">
        <f t="shared" si="961"/>
        <v>318.10000000000002</v>
      </c>
      <c r="O1768" s="514">
        <f t="shared" si="933"/>
        <v>0</v>
      </c>
      <c r="P1768" s="680">
        <f>'KB Duct Parts'!$AE$3</f>
        <v>0</v>
      </c>
      <c r="Q1768" s="681">
        <f t="shared" si="962"/>
        <v>0</v>
      </c>
      <c r="R1768" s="682">
        <f t="shared" si="963"/>
        <v>0</v>
      </c>
      <c r="S1768" s="716">
        <f t="shared" si="964"/>
        <v>0.35</v>
      </c>
      <c r="T1768" s="679">
        <f t="shared" si="965"/>
        <v>0</v>
      </c>
      <c r="U1768" s="679">
        <f t="shared" si="966"/>
        <v>0</v>
      </c>
      <c r="Y1768" s="120"/>
      <c r="AD1768" s="79"/>
      <c r="AE1768" s="76"/>
      <c r="AF1768" s="370"/>
      <c r="AG1768" s="375"/>
      <c r="AH1768" s="379"/>
      <c r="AI1768" s="383"/>
      <c r="AJ1768" s="388"/>
      <c r="AK1768" s="392"/>
      <c r="AL1768" s="388"/>
      <c r="AM1768" s="363">
        <f t="shared" si="957"/>
        <v>1</v>
      </c>
      <c r="AN1768" s="578">
        <v>318.10000000000002</v>
      </c>
      <c r="AO1768" s="78">
        <f t="shared" si="939"/>
        <v>0</v>
      </c>
      <c r="AP1768" s="78">
        <f t="shared" si="934"/>
        <v>0</v>
      </c>
      <c r="AQ1768" s="78">
        <f t="shared" si="935"/>
        <v>0</v>
      </c>
      <c r="AR1768" s="78">
        <f t="shared" si="936"/>
        <v>0</v>
      </c>
      <c r="AS1768" s="78">
        <f t="shared" si="937"/>
        <v>0</v>
      </c>
      <c r="AT1768" s="78">
        <f t="shared" si="938"/>
        <v>0</v>
      </c>
      <c r="AU1768" s="74" t="s">
        <v>717</v>
      </c>
      <c r="AV1768" s="115"/>
      <c r="AW1768" s="395"/>
      <c r="AX1768" s="395">
        <v>0</v>
      </c>
      <c r="AY1768" s="395">
        <v>0</v>
      </c>
      <c r="AZ1768" s="395">
        <v>0</v>
      </c>
      <c r="BA1768" s="395">
        <v>0</v>
      </c>
      <c r="BB1768" s="395">
        <v>0</v>
      </c>
      <c r="BC1768" s="395">
        <v>0</v>
      </c>
      <c r="BD1768" s="115"/>
      <c r="BE1768" s="115"/>
      <c r="BF1768" s="115"/>
      <c r="BG1768" s="115"/>
      <c r="BH1768" s="115"/>
      <c r="BI1768" s="115"/>
      <c r="BJ1768" s="115"/>
      <c r="BK1768" s="115"/>
      <c r="BQ1768" s="74" t="str">
        <f t="shared" si="940"/>
        <v xml:space="preserve"> </v>
      </c>
      <c r="BR1768" s="120" t="str">
        <f t="shared" si="941"/>
        <v xml:space="preserve"> </v>
      </c>
      <c r="BS1768" s="120" t="str">
        <f t="shared" si="942"/>
        <v xml:space="preserve"> </v>
      </c>
      <c r="BU1768" s="74" t="str">
        <f t="shared" si="943"/>
        <v xml:space="preserve"> </v>
      </c>
      <c r="BV1768" s="120" t="str">
        <f t="shared" si="944"/>
        <v xml:space="preserve"> </v>
      </c>
      <c r="BW1768" s="120" t="str">
        <f t="shared" si="945"/>
        <v xml:space="preserve">  </v>
      </c>
      <c r="BY1768" s="74" t="str">
        <f t="shared" si="946"/>
        <v xml:space="preserve"> </v>
      </c>
      <c r="BZ1768" s="120" t="str">
        <f t="shared" si="947"/>
        <v xml:space="preserve"> </v>
      </c>
      <c r="CA1768" s="120" t="str">
        <f t="shared" si="948"/>
        <v xml:space="preserve"> </v>
      </c>
      <c r="CC1768" s="115" t="str">
        <f t="shared" si="949"/>
        <v xml:space="preserve"> </v>
      </c>
      <c r="CD1768" s="120" t="str">
        <f t="shared" si="950"/>
        <v xml:space="preserve"> </v>
      </c>
      <c r="CE1768" s="417" t="str">
        <f t="shared" si="951"/>
        <v xml:space="preserve"> </v>
      </c>
      <c r="CF1768" s="115"/>
      <c r="CG1768" s="115" t="str">
        <f t="shared" si="952"/>
        <v xml:space="preserve"> </v>
      </c>
      <c r="CH1768" s="120" t="str">
        <f t="shared" si="953"/>
        <v xml:space="preserve"> </v>
      </c>
      <c r="CI1768" s="417" t="str">
        <f t="shared" si="954"/>
        <v xml:space="preserve"> </v>
      </c>
      <c r="CJ1768" s="115"/>
      <c r="CK1768" s="115" t="str">
        <f t="shared" si="955"/>
        <v xml:space="preserve"> </v>
      </c>
      <c r="CL1768" s="120" t="str">
        <f t="shared" si="956"/>
        <v xml:space="preserve"> </v>
      </c>
      <c r="CM1768" s="417" t="str">
        <f t="shared" si="958"/>
        <v xml:space="preserve"> </v>
      </c>
      <c r="IS1768" s="108">
        <v>233</v>
      </c>
    </row>
    <row r="1769" spans="2:253" s="74" customFormat="1" ht="17.100000000000001" hidden="1" customHeight="1" x14ac:dyDescent="0.25">
      <c r="B1769" s="524">
        <f>IF('KB Duct Parts'!$BD$15=2,IF(AND('KB Duct Parts'!$BL$14=2,'KB Duct Parts'!#REF!&gt;0),'KB Duct Parts'!#REF!,0),0)</f>
        <v>0</v>
      </c>
      <c r="C1769" s="529" t="s">
        <v>1189</v>
      </c>
      <c r="D1769" s="506" t="str">
        <f t="shared" si="967"/>
        <v>14107.45-SS</v>
      </c>
      <c r="E1769" s="524" t="s">
        <v>864</v>
      </c>
      <c r="F1769" s="508" t="str">
        <f t="shared" ref="F1769:F1887" si="968">IF(AM1769&gt;1,"Non-Std"," ")</f>
        <v xml:space="preserve"> </v>
      </c>
      <c r="G1769" s="537" t="s">
        <v>908</v>
      </c>
      <c r="H1769" s="524" t="s">
        <v>923</v>
      </c>
      <c r="I1769" s="1035" t="s">
        <v>888</v>
      </c>
      <c r="J1769" s="1036"/>
      <c r="K1769" s="531" t="s">
        <v>882</v>
      </c>
      <c r="L1769" s="535"/>
      <c r="M1769" s="532" t="s">
        <v>1700</v>
      </c>
      <c r="N1769" s="514">
        <f t="shared" si="961"/>
        <v>326.39999999999998</v>
      </c>
      <c r="O1769" s="514">
        <f t="shared" si="933"/>
        <v>0</v>
      </c>
      <c r="P1769" s="680">
        <f>'KB Duct Parts'!$AE$3</f>
        <v>0</v>
      </c>
      <c r="Q1769" s="681">
        <f t="shared" si="962"/>
        <v>0</v>
      </c>
      <c r="R1769" s="682">
        <f t="shared" si="963"/>
        <v>0</v>
      </c>
      <c r="S1769" s="716">
        <f t="shared" si="964"/>
        <v>0.35</v>
      </c>
      <c r="T1769" s="679">
        <f t="shared" si="965"/>
        <v>0</v>
      </c>
      <c r="U1769" s="679">
        <f t="shared" si="966"/>
        <v>0</v>
      </c>
      <c r="Y1769" s="120"/>
      <c r="AD1769" s="79"/>
      <c r="AE1769" s="75"/>
      <c r="AF1769" s="370"/>
      <c r="AG1769" s="375"/>
      <c r="AH1769" s="379"/>
      <c r="AI1769" s="383"/>
      <c r="AJ1769" s="388"/>
      <c r="AK1769" s="392"/>
      <c r="AL1769" s="388"/>
      <c r="AM1769" s="363">
        <f t="shared" si="957"/>
        <v>1</v>
      </c>
      <c r="AN1769" s="578">
        <v>326.39999999999998</v>
      </c>
      <c r="AO1769" s="78">
        <f t="shared" si="939"/>
        <v>0</v>
      </c>
      <c r="AP1769" s="78">
        <f t="shared" si="934"/>
        <v>0</v>
      </c>
      <c r="AQ1769" s="78">
        <f t="shared" si="935"/>
        <v>0</v>
      </c>
      <c r="AR1769" s="78">
        <f t="shared" si="936"/>
        <v>0</v>
      </c>
      <c r="AS1769" s="78">
        <f t="shared" si="937"/>
        <v>0</v>
      </c>
      <c r="AT1769" s="78">
        <f t="shared" si="938"/>
        <v>0</v>
      </c>
      <c r="AU1769" s="74" t="s">
        <v>717</v>
      </c>
      <c r="AV1769" s="115"/>
      <c r="AW1769" s="395"/>
      <c r="AX1769" s="395">
        <v>0</v>
      </c>
      <c r="AY1769" s="395">
        <v>0</v>
      </c>
      <c r="AZ1769" s="395">
        <v>0</v>
      </c>
      <c r="BA1769" s="395">
        <v>0</v>
      </c>
      <c r="BB1769" s="395">
        <v>0</v>
      </c>
      <c r="BC1769" s="395">
        <v>0</v>
      </c>
      <c r="BD1769" s="115"/>
      <c r="BE1769" s="115"/>
      <c r="BF1769" s="115"/>
      <c r="BG1769" s="115"/>
      <c r="BH1769" s="115"/>
      <c r="BI1769" s="115"/>
      <c r="BJ1769" s="115"/>
      <c r="BK1769" s="115"/>
      <c r="BQ1769" s="74" t="str">
        <f t="shared" si="940"/>
        <v xml:space="preserve"> </v>
      </c>
      <c r="BR1769" s="120" t="str">
        <f t="shared" si="941"/>
        <v xml:space="preserve"> </v>
      </c>
      <c r="BS1769" s="120" t="str">
        <f t="shared" si="942"/>
        <v xml:space="preserve"> </v>
      </c>
      <c r="BU1769" s="74" t="str">
        <f t="shared" si="943"/>
        <v xml:space="preserve"> </v>
      </c>
      <c r="BV1769" s="120" t="str">
        <f t="shared" si="944"/>
        <v xml:space="preserve"> </v>
      </c>
      <c r="BW1769" s="120" t="str">
        <f t="shared" si="945"/>
        <v xml:space="preserve">  </v>
      </c>
      <c r="BY1769" s="74" t="str">
        <f t="shared" si="946"/>
        <v xml:space="preserve"> </v>
      </c>
      <c r="BZ1769" s="120" t="str">
        <f t="shared" si="947"/>
        <v xml:space="preserve"> </v>
      </c>
      <c r="CA1769" s="120" t="str">
        <f t="shared" si="948"/>
        <v xml:space="preserve"> </v>
      </c>
      <c r="CC1769" s="115" t="str">
        <f t="shared" si="949"/>
        <v xml:space="preserve"> </v>
      </c>
      <c r="CD1769" s="120" t="str">
        <f t="shared" si="950"/>
        <v xml:space="preserve"> </v>
      </c>
      <c r="CE1769" s="417" t="str">
        <f t="shared" si="951"/>
        <v xml:space="preserve"> </v>
      </c>
      <c r="CF1769" s="115"/>
      <c r="CG1769" s="115" t="str">
        <f t="shared" si="952"/>
        <v xml:space="preserve"> </v>
      </c>
      <c r="CH1769" s="120" t="str">
        <f t="shared" si="953"/>
        <v xml:space="preserve"> </v>
      </c>
      <c r="CI1769" s="417" t="str">
        <f t="shared" si="954"/>
        <v xml:space="preserve"> </v>
      </c>
      <c r="CJ1769" s="115"/>
      <c r="CK1769" s="115" t="str">
        <f t="shared" si="955"/>
        <v xml:space="preserve"> </v>
      </c>
      <c r="CL1769" s="120" t="str">
        <f t="shared" si="956"/>
        <v xml:space="preserve"> </v>
      </c>
      <c r="CM1769" s="417" t="str">
        <f t="shared" si="958"/>
        <v xml:space="preserve"> </v>
      </c>
      <c r="IS1769" s="108">
        <v>239</v>
      </c>
    </row>
    <row r="1770" spans="2:253" s="74" customFormat="1" ht="17.100000000000001" hidden="1" customHeight="1" x14ac:dyDescent="0.25">
      <c r="B1770" s="524">
        <f>IF('KB Duct Parts'!$BD$15=2,IF(AND('KB Duct Parts'!$BL$14=2,'KB Duct Parts'!#REF!&gt;0),'KB Duct Parts'!#REF!,0),0)</f>
        <v>0</v>
      </c>
      <c r="C1770" s="529" t="s">
        <v>1190</v>
      </c>
      <c r="D1770" s="506" t="str">
        <f t="shared" si="967"/>
        <v>14108.45-SS</v>
      </c>
      <c r="E1770" s="524" t="s">
        <v>865</v>
      </c>
      <c r="F1770" s="508" t="str">
        <f t="shared" si="968"/>
        <v xml:space="preserve"> </v>
      </c>
      <c r="G1770" s="537" t="s">
        <v>908</v>
      </c>
      <c r="H1770" s="524" t="s">
        <v>923</v>
      </c>
      <c r="I1770" s="1035" t="s">
        <v>888</v>
      </c>
      <c r="J1770" s="1036"/>
      <c r="K1770" s="531" t="s">
        <v>882</v>
      </c>
      <c r="L1770" s="535"/>
      <c r="M1770" s="532" t="s">
        <v>1700</v>
      </c>
      <c r="N1770" s="514">
        <f t="shared" si="961"/>
        <v>341.3</v>
      </c>
      <c r="O1770" s="514">
        <f t="shared" si="933"/>
        <v>0</v>
      </c>
      <c r="P1770" s="680">
        <f>'KB Duct Parts'!$AE$3</f>
        <v>0</v>
      </c>
      <c r="Q1770" s="681">
        <f t="shared" si="962"/>
        <v>0</v>
      </c>
      <c r="R1770" s="682">
        <f t="shared" si="963"/>
        <v>0</v>
      </c>
      <c r="S1770" s="716">
        <f t="shared" si="964"/>
        <v>0.35</v>
      </c>
      <c r="T1770" s="679">
        <f t="shared" si="965"/>
        <v>0</v>
      </c>
      <c r="U1770" s="679">
        <f t="shared" si="966"/>
        <v>0</v>
      </c>
      <c r="Y1770" s="120"/>
      <c r="AD1770" s="80"/>
      <c r="AE1770" s="76"/>
      <c r="AF1770" s="370"/>
      <c r="AG1770" s="375"/>
      <c r="AH1770" s="379"/>
      <c r="AI1770" s="383"/>
      <c r="AJ1770" s="388"/>
      <c r="AK1770" s="392"/>
      <c r="AL1770" s="388"/>
      <c r="AM1770" s="363">
        <f t="shared" si="957"/>
        <v>1</v>
      </c>
      <c r="AN1770" s="578">
        <v>341.3</v>
      </c>
      <c r="AO1770" s="78">
        <f t="shared" si="939"/>
        <v>0</v>
      </c>
      <c r="AP1770" s="78">
        <f t="shared" si="934"/>
        <v>0</v>
      </c>
      <c r="AQ1770" s="78">
        <f t="shared" si="935"/>
        <v>0</v>
      </c>
      <c r="AR1770" s="78">
        <f t="shared" si="936"/>
        <v>0</v>
      </c>
      <c r="AS1770" s="78">
        <f t="shared" si="937"/>
        <v>0</v>
      </c>
      <c r="AT1770" s="78">
        <f t="shared" si="938"/>
        <v>0</v>
      </c>
      <c r="AU1770" s="74" t="s">
        <v>717</v>
      </c>
      <c r="AV1770" s="115"/>
      <c r="AW1770" s="395"/>
      <c r="AX1770" s="395">
        <v>0</v>
      </c>
      <c r="AY1770" s="395">
        <v>0</v>
      </c>
      <c r="AZ1770" s="395">
        <v>0</v>
      </c>
      <c r="BA1770" s="395">
        <v>0</v>
      </c>
      <c r="BB1770" s="395">
        <v>0</v>
      </c>
      <c r="BC1770" s="395">
        <v>0</v>
      </c>
      <c r="BD1770" s="115"/>
      <c r="BE1770" s="115"/>
      <c r="BF1770" s="115"/>
      <c r="BG1770" s="115"/>
      <c r="BH1770" s="115"/>
      <c r="BI1770" s="115"/>
      <c r="BJ1770" s="115"/>
      <c r="BK1770" s="115"/>
      <c r="BQ1770" s="74" t="str">
        <f t="shared" si="940"/>
        <v xml:space="preserve"> </v>
      </c>
      <c r="BR1770" s="120" t="str">
        <f t="shared" si="941"/>
        <v xml:space="preserve"> </v>
      </c>
      <c r="BS1770" s="120" t="str">
        <f t="shared" si="942"/>
        <v xml:space="preserve"> </v>
      </c>
      <c r="BU1770" s="74" t="str">
        <f t="shared" si="943"/>
        <v xml:space="preserve"> </v>
      </c>
      <c r="BV1770" s="120" t="str">
        <f t="shared" si="944"/>
        <v xml:space="preserve"> </v>
      </c>
      <c r="BW1770" s="120" t="str">
        <f t="shared" si="945"/>
        <v xml:space="preserve">  </v>
      </c>
      <c r="BY1770" s="74" t="str">
        <f t="shared" si="946"/>
        <v xml:space="preserve"> </v>
      </c>
      <c r="BZ1770" s="120" t="str">
        <f t="shared" si="947"/>
        <v xml:space="preserve"> </v>
      </c>
      <c r="CA1770" s="120" t="str">
        <f t="shared" si="948"/>
        <v xml:space="preserve"> </v>
      </c>
      <c r="CC1770" s="115" t="str">
        <f t="shared" si="949"/>
        <v xml:space="preserve"> </v>
      </c>
      <c r="CD1770" s="120" t="str">
        <f t="shared" si="950"/>
        <v xml:space="preserve"> </v>
      </c>
      <c r="CE1770" s="417" t="str">
        <f t="shared" si="951"/>
        <v xml:space="preserve"> </v>
      </c>
      <c r="CF1770" s="115"/>
      <c r="CG1770" s="115" t="str">
        <f t="shared" si="952"/>
        <v xml:space="preserve"> </v>
      </c>
      <c r="CH1770" s="120" t="str">
        <f t="shared" si="953"/>
        <v xml:space="preserve"> </v>
      </c>
      <c r="CI1770" s="417" t="str">
        <f t="shared" si="954"/>
        <v xml:space="preserve"> </v>
      </c>
      <c r="CJ1770" s="115"/>
      <c r="CK1770" s="115" t="str">
        <f t="shared" si="955"/>
        <v xml:space="preserve"> </v>
      </c>
      <c r="CL1770" s="120" t="str">
        <f t="shared" si="956"/>
        <v xml:space="preserve"> </v>
      </c>
      <c r="CM1770" s="417" t="str">
        <f t="shared" si="958"/>
        <v xml:space="preserve"> </v>
      </c>
      <c r="IS1770" s="108">
        <v>250</v>
      </c>
    </row>
    <row r="1771" spans="2:253" s="74" customFormat="1" ht="17.100000000000001" hidden="1" customHeight="1" x14ac:dyDescent="0.25">
      <c r="B1771" s="524">
        <f>IF('KB Duct Parts'!$BD$15=2,IF(AND('KB Duct Parts'!$BL$14=2,'KB Duct Parts'!#REF!&gt;0),'KB Duct Parts'!#REF!,0),0)</f>
        <v>0</v>
      </c>
      <c r="C1771" s="529" t="s">
        <v>1191</v>
      </c>
      <c r="D1771" s="506" t="str">
        <f t="shared" si="967"/>
        <v>14109.45-SS</v>
      </c>
      <c r="E1771" s="524" t="s">
        <v>866</v>
      </c>
      <c r="F1771" s="508" t="str">
        <f t="shared" si="968"/>
        <v xml:space="preserve"> </v>
      </c>
      <c r="G1771" s="537" t="s">
        <v>908</v>
      </c>
      <c r="H1771" s="524" t="s">
        <v>923</v>
      </c>
      <c r="I1771" s="1035" t="s">
        <v>888</v>
      </c>
      <c r="J1771" s="1036"/>
      <c r="K1771" s="531" t="s">
        <v>882</v>
      </c>
      <c r="L1771" s="535"/>
      <c r="M1771" s="532" t="s">
        <v>1700</v>
      </c>
      <c r="N1771" s="514">
        <f t="shared" si="961"/>
        <v>357.6</v>
      </c>
      <c r="O1771" s="514">
        <f t="shared" si="933"/>
        <v>0</v>
      </c>
      <c r="P1771" s="680">
        <f>'KB Duct Parts'!$AE$3</f>
        <v>0</v>
      </c>
      <c r="Q1771" s="681">
        <f t="shared" si="962"/>
        <v>0</v>
      </c>
      <c r="R1771" s="682">
        <f t="shared" si="963"/>
        <v>0</v>
      </c>
      <c r="S1771" s="716">
        <f t="shared" si="964"/>
        <v>0.35</v>
      </c>
      <c r="T1771" s="679">
        <f t="shared" si="965"/>
        <v>0</v>
      </c>
      <c r="U1771" s="679">
        <f t="shared" si="966"/>
        <v>0</v>
      </c>
      <c r="Y1771" s="120"/>
      <c r="AD1771" s="79"/>
      <c r="AE1771" s="75"/>
      <c r="AF1771" s="370"/>
      <c r="AG1771" s="375"/>
      <c r="AH1771" s="379"/>
      <c r="AI1771" s="383"/>
      <c r="AJ1771" s="388"/>
      <c r="AK1771" s="392"/>
      <c r="AL1771" s="388"/>
      <c r="AM1771" s="363">
        <f t="shared" si="957"/>
        <v>1</v>
      </c>
      <c r="AN1771" s="578">
        <v>357.6</v>
      </c>
      <c r="AO1771" s="78">
        <f t="shared" si="939"/>
        <v>0</v>
      </c>
      <c r="AP1771" s="78">
        <f t="shared" si="934"/>
        <v>0</v>
      </c>
      <c r="AQ1771" s="78">
        <f t="shared" si="935"/>
        <v>0</v>
      </c>
      <c r="AR1771" s="78">
        <f t="shared" si="936"/>
        <v>0</v>
      </c>
      <c r="AS1771" s="78">
        <f t="shared" si="937"/>
        <v>0</v>
      </c>
      <c r="AT1771" s="78">
        <f t="shared" si="938"/>
        <v>0</v>
      </c>
      <c r="AU1771" s="74" t="s">
        <v>717</v>
      </c>
      <c r="AV1771" s="115"/>
      <c r="AW1771" s="395"/>
      <c r="AX1771" s="395">
        <v>0</v>
      </c>
      <c r="AY1771" s="395">
        <v>0</v>
      </c>
      <c r="AZ1771" s="395">
        <v>0</v>
      </c>
      <c r="BA1771" s="395">
        <v>0</v>
      </c>
      <c r="BB1771" s="395">
        <v>0</v>
      </c>
      <c r="BC1771" s="395">
        <v>0</v>
      </c>
      <c r="BD1771" s="115"/>
      <c r="BE1771" s="115"/>
      <c r="BF1771" s="115"/>
      <c r="BG1771" s="115"/>
      <c r="BH1771" s="115"/>
      <c r="BI1771" s="115"/>
      <c r="BJ1771" s="115"/>
      <c r="BK1771" s="115"/>
      <c r="BQ1771" s="74" t="str">
        <f t="shared" si="940"/>
        <v xml:space="preserve"> </v>
      </c>
      <c r="BR1771" s="120" t="str">
        <f t="shared" si="941"/>
        <v xml:space="preserve"> </v>
      </c>
      <c r="BS1771" s="120" t="str">
        <f t="shared" si="942"/>
        <v xml:space="preserve"> </v>
      </c>
      <c r="BU1771" s="74" t="str">
        <f t="shared" si="943"/>
        <v xml:space="preserve"> </v>
      </c>
      <c r="BV1771" s="120" t="str">
        <f t="shared" si="944"/>
        <v xml:space="preserve"> </v>
      </c>
      <c r="BW1771" s="120" t="str">
        <f t="shared" si="945"/>
        <v xml:space="preserve">  </v>
      </c>
      <c r="BY1771" s="74" t="str">
        <f t="shared" si="946"/>
        <v xml:space="preserve"> </v>
      </c>
      <c r="BZ1771" s="120" t="str">
        <f t="shared" si="947"/>
        <v xml:space="preserve"> </v>
      </c>
      <c r="CA1771" s="120" t="str">
        <f t="shared" si="948"/>
        <v xml:space="preserve"> </v>
      </c>
      <c r="CC1771" s="115" t="str">
        <f t="shared" si="949"/>
        <v xml:space="preserve"> </v>
      </c>
      <c r="CD1771" s="120" t="str">
        <f t="shared" si="950"/>
        <v xml:space="preserve"> </v>
      </c>
      <c r="CE1771" s="417" t="str">
        <f t="shared" si="951"/>
        <v xml:space="preserve"> </v>
      </c>
      <c r="CF1771" s="115"/>
      <c r="CG1771" s="115" t="str">
        <f t="shared" si="952"/>
        <v xml:space="preserve"> </v>
      </c>
      <c r="CH1771" s="120" t="str">
        <f t="shared" si="953"/>
        <v xml:space="preserve"> </v>
      </c>
      <c r="CI1771" s="417" t="str">
        <f t="shared" si="954"/>
        <v xml:space="preserve"> </v>
      </c>
      <c r="CJ1771" s="115"/>
      <c r="CK1771" s="115" t="str">
        <f t="shared" si="955"/>
        <v xml:space="preserve"> </v>
      </c>
      <c r="CL1771" s="120" t="str">
        <f t="shared" si="956"/>
        <v xml:space="preserve"> </v>
      </c>
      <c r="CM1771" s="417" t="str">
        <f t="shared" si="958"/>
        <v xml:space="preserve"> </v>
      </c>
      <c r="IS1771" s="108">
        <v>262</v>
      </c>
    </row>
    <row r="1772" spans="2:253" s="74" customFormat="1" ht="17.100000000000001" hidden="1" customHeight="1" x14ac:dyDescent="0.25">
      <c r="B1772" s="524">
        <f>IF('KB Duct Parts'!$BD$15=2,IF(AND('KB Duct Parts'!$BL$14=2,'KB Duct Parts'!#REF!&gt;0),'KB Duct Parts'!#REF!,0),0)</f>
        <v>0</v>
      </c>
      <c r="C1772" s="529" t="s">
        <v>1192</v>
      </c>
      <c r="D1772" s="506" t="str">
        <f t="shared" si="967"/>
        <v>14110.45-SS</v>
      </c>
      <c r="E1772" s="524" t="s">
        <v>867</v>
      </c>
      <c r="F1772" s="508" t="str">
        <f t="shared" si="968"/>
        <v xml:space="preserve"> </v>
      </c>
      <c r="G1772" s="537" t="s">
        <v>908</v>
      </c>
      <c r="H1772" s="524" t="s">
        <v>923</v>
      </c>
      <c r="I1772" s="1035" t="s">
        <v>888</v>
      </c>
      <c r="J1772" s="1036"/>
      <c r="K1772" s="531" t="s">
        <v>882</v>
      </c>
      <c r="L1772" s="535"/>
      <c r="M1772" s="532" t="s">
        <v>1700</v>
      </c>
      <c r="N1772" s="514">
        <f t="shared" si="961"/>
        <v>365.9</v>
      </c>
      <c r="O1772" s="514">
        <f t="shared" si="933"/>
        <v>0</v>
      </c>
      <c r="P1772" s="680">
        <f>'KB Duct Parts'!$AE$3</f>
        <v>0</v>
      </c>
      <c r="Q1772" s="681">
        <f t="shared" si="962"/>
        <v>0</v>
      </c>
      <c r="R1772" s="682">
        <f t="shared" si="963"/>
        <v>0</v>
      </c>
      <c r="S1772" s="716">
        <f t="shared" si="964"/>
        <v>0.35</v>
      </c>
      <c r="T1772" s="679">
        <f t="shared" si="965"/>
        <v>0</v>
      </c>
      <c r="U1772" s="679">
        <f t="shared" si="966"/>
        <v>0</v>
      </c>
      <c r="Y1772" s="120"/>
      <c r="AD1772" s="80"/>
      <c r="AE1772" s="76"/>
      <c r="AF1772" s="370"/>
      <c r="AG1772" s="375"/>
      <c r="AH1772" s="379"/>
      <c r="AI1772" s="383"/>
      <c r="AJ1772" s="388"/>
      <c r="AK1772" s="392"/>
      <c r="AL1772" s="388"/>
      <c r="AM1772" s="363">
        <f t="shared" si="957"/>
        <v>1</v>
      </c>
      <c r="AN1772" s="578">
        <v>365.9</v>
      </c>
      <c r="AO1772" s="78">
        <f t="shared" si="939"/>
        <v>0</v>
      </c>
      <c r="AP1772" s="78">
        <f t="shared" si="934"/>
        <v>0</v>
      </c>
      <c r="AQ1772" s="78">
        <f t="shared" si="935"/>
        <v>0</v>
      </c>
      <c r="AR1772" s="78">
        <f t="shared" si="936"/>
        <v>0</v>
      </c>
      <c r="AS1772" s="78">
        <f t="shared" si="937"/>
        <v>0</v>
      </c>
      <c r="AT1772" s="78">
        <f t="shared" si="938"/>
        <v>0</v>
      </c>
      <c r="AU1772" s="74" t="s">
        <v>717</v>
      </c>
      <c r="AV1772" s="115"/>
      <c r="AW1772" s="395"/>
      <c r="AX1772" s="395">
        <v>0</v>
      </c>
      <c r="AY1772" s="395">
        <v>0</v>
      </c>
      <c r="AZ1772" s="395">
        <v>0</v>
      </c>
      <c r="BA1772" s="395">
        <v>0</v>
      </c>
      <c r="BB1772" s="395">
        <v>0</v>
      </c>
      <c r="BC1772" s="395">
        <v>0</v>
      </c>
      <c r="BD1772" s="115"/>
      <c r="BE1772" s="115"/>
      <c r="BF1772" s="115"/>
      <c r="BG1772" s="115"/>
      <c r="BH1772" s="115"/>
      <c r="BI1772" s="115"/>
      <c r="BJ1772" s="115"/>
      <c r="BK1772" s="115"/>
      <c r="BQ1772" s="74" t="str">
        <f t="shared" si="940"/>
        <v xml:space="preserve"> </v>
      </c>
      <c r="BR1772" s="120" t="str">
        <f t="shared" si="941"/>
        <v xml:space="preserve"> </v>
      </c>
      <c r="BS1772" s="120" t="str">
        <f t="shared" si="942"/>
        <v xml:space="preserve"> </v>
      </c>
      <c r="BU1772" s="74" t="str">
        <f t="shared" si="943"/>
        <v xml:space="preserve"> </v>
      </c>
      <c r="BV1772" s="120" t="str">
        <f t="shared" si="944"/>
        <v xml:space="preserve"> </v>
      </c>
      <c r="BW1772" s="120" t="str">
        <f t="shared" si="945"/>
        <v xml:space="preserve">  </v>
      </c>
      <c r="BY1772" s="74" t="str">
        <f t="shared" si="946"/>
        <v xml:space="preserve"> </v>
      </c>
      <c r="BZ1772" s="120" t="str">
        <f t="shared" si="947"/>
        <v xml:space="preserve"> </v>
      </c>
      <c r="CA1772" s="120" t="str">
        <f t="shared" si="948"/>
        <v xml:space="preserve"> </v>
      </c>
      <c r="CC1772" s="115" t="str">
        <f t="shared" si="949"/>
        <v xml:space="preserve"> </v>
      </c>
      <c r="CD1772" s="120" t="str">
        <f t="shared" si="950"/>
        <v xml:space="preserve"> </v>
      </c>
      <c r="CE1772" s="417" t="str">
        <f t="shared" si="951"/>
        <v xml:space="preserve"> </v>
      </c>
      <c r="CF1772" s="115"/>
      <c r="CG1772" s="115" t="str">
        <f t="shared" si="952"/>
        <v xml:space="preserve"> </v>
      </c>
      <c r="CH1772" s="120" t="str">
        <f t="shared" si="953"/>
        <v xml:space="preserve"> </v>
      </c>
      <c r="CI1772" s="417" t="str">
        <f t="shared" si="954"/>
        <v xml:space="preserve"> </v>
      </c>
      <c r="CJ1772" s="115"/>
      <c r="CK1772" s="115" t="str">
        <f t="shared" si="955"/>
        <v xml:space="preserve"> </v>
      </c>
      <c r="CL1772" s="120" t="str">
        <f t="shared" si="956"/>
        <v xml:space="preserve"> </v>
      </c>
      <c r="CM1772" s="417" t="str">
        <f t="shared" si="958"/>
        <v xml:space="preserve"> </v>
      </c>
      <c r="IS1772" s="108">
        <v>268</v>
      </c>
    </row>
    <row r="1773" spans="2:253" s="74" customFormat="1" ht="17.100000000000001" hidden="1" customHeight="1" x14ac:dyDescent="0.25">
      <c r="B1773" s="524">
        <f>IF('KB Duct Parts'!$BD$15=2,IF(AND('KB Duct Parts'!$BL$14=2,'KB Duct Parts'!#REF!&gt;0),'KB Duct Parts'!#REF!,0),0)</f>
        <v>0</v>
      </c>
      <c r="C1773" s="529" t="s">
        <v>1193</v>
      </c>
      <c r="D1773" s="506" t="str">
        <f t="shared" si="967"/>
        <v>14111.45-SS</v>
      </c>
      <c r="E1773" s="524" t="s">
        <v>868</v>
      </c>
      <c r="F1773" s="508" t="str">
        <f t="shared" si="968"/>
        <v xml:space="preserve"> </v>
      </c>
      <c r="G1773" s="537" t="s">
        <v>908</v>
      </c>
      <c r="H1773" s="524" t="s">
        <v>923</v>
      </c>
      <c r="I1773" s="1035" t="s">
        <v>888</v>
      </c>
      <c r="J1773" s="1036"/>
      <c r="K1773" s="531" t="s">
        <v>882</v>
      </c>
      <c r="L1773" s="535"/>
      <c r="M1773" s="532" t="s">
        <v>1700</v>
      </c>
      <c r="N1773" s="514">
        <f t="shared" si="961"/>
        <v>413.7</v>
      </c>
      <c r="O1773" s="514">
        <f t="shared" si="933"/>
        <v>0</v>
      </c>
      <c r="P1773" s="680">
        <f>'KB Duct Parts'!$AE$3</f>
        <v>0</v>
      </c>
      <c r="Q1773" s="681">
        <f t="shared" si="962"/>
        <v>0</v>
      </c>
      <c r="R1773" s="682">
        <f t="shared" si="963"/>
        <v>0</v>
      </c>
      <c r="S1773" s="716">
        <f t="shared" si="964"/>
        <v>0.35</v>
      </c>
      <c r="T1773" s="679">
        <f t="shared" si="965"/>
        <v>0</v>
      </c>
      <c r="U1773" s="679">
        <f t="shared" si="966"/>
        <v>0</v>
      </c>
      <c r="Y1773" s="120"/>
      <c r="AD1773" s="79"/>
      <c r="AE1773" s="75"/>
      <c r="AF1773" s="370"/>
      <c r="AG1773" s="375"/>
      <c r="AH1773" s="379"/>
      <c r="AI1773" s="383"/>
      <c r="AJ1773" s="388"/>
      <c r="AK1773" s="392"/>
      <c r="AL1773" s="388"/>
      <c r="AM1773" s="363">
        <f t="shared" si="957"/>
        <v>1</v>
      </c>
      <c r="AN1773" s="578">
        <v>413.7</v>
      </c>
      <c r="AO1773" s="78">
        <f t="shared" si="939"/>
        <v>0</v>
      </c>
      <c r="AP1773" s="78">
        <f t="shared" si="934"/>
        <v>0</v>
      </c>
      <c r="AQ1773" s="78">
        <f t="shared" si="935"/>
        <v>0</v>
      </c>
      <c r="AR1773" s="78">
        <f t="shared" si="936"/>
        <v>0</v>
      </c>
      <c r="AS1773" s="78">
        <f t="shared" si="937"/>
        <v>0</v>
      </c>
      <c r="AT1773" s="78">
        <f t="shared" si="938"/>
        <v>0</v>
      </c>
      <c r="AU1773" s="74" t="s">
        <v>717</v>
      </c>
      <c r="AV1773" s="115"/>
      <c r="AW1773" s="395"/>
      <c r="AX1773" s="395">
        <v>0</v>
      </c>
      <c r="AY1773" s="395">
        <v>0</v>
      </c>
      <c r="AZ1773" s="395">
        <v>0</v>
      </c>
      <c r="BA1773" s="395">
        <v>0</v>
      </c>
      <c r="BB1773" s="395">
        <v>0</v>
      </c>
      <c r="BC1773" s="395">
        <v>0</v>
      </c>
      <c r="BD1773" s="115"/>
      <c r="BE1773" s="115"/>
      <c r="BF1773" s="115"/>
      <c r="BG1773" s="115"/>
      <c r="BH1773" s="115"/>
      <c r="BI1773" s="115"/>
      <c r="BJ1773" s="115"/>
      <c r="BK1773" s="115"/>
      <c r="BQ1773" s="74" t="str">
        <f t="shared" si="940"/>
        <v xml:space="preserve"> </v>
      </c>
      <c r="BR1773" s="120" t="str">
        <f t="shared" si="941"/>
        <v xml:space="preserve"> </v>
      </c>
      <c r="BS1773" s="120" t="str">
        <f t="shared" si="942"/>
        <v xml:space="preserve"> </v>
      </c>
      <c r="BU1773" s="74" t="str">
        <f t="shared" si="943"/>
        <v xml:space="preserve"> </v>
      </c>
      <c r="BV1773" s="120" t="str">
        <f t="shared" si="944"/>
        <v xml:space="preserve"> </v>
      </c>
      <c r="BW1773" s="120" t="str">
        <f t="shared" si="945"/>
        <v xml:space="preserve">  </v>
      </c>
      <c r="BY1773" s="74" t="str">
        <f t="shared" si="946"/>
        <v xml:space="preserve"> </v>
      </c>
      <c r="BZ1773" s="120" t="str">
        <f t="shared" si="947"/>
        <v xml:space="preserve"> </v>
      </c>
      <c r="CA1773" s="120" t="str">
        <f t="shared" si="948"/>
        <v xml:space="preserve"> </v>
      </c>
      <c r="CC1773" s="115" t="str">
        <f t="shared" si="949"/>
        <v xml:space="preserve"> </v>
      </c>
      <c r="CD1773" s="120" t="str">
        <f t="shared" si="950"/>
        <v xml:space="preserve"> </v>
      </c>
      <c r="CE1773" s="417" t="str">
        <f t="shared" si="951"/>
        <v xml:space="preserve"> </v>
      </c>
      <c r="CF1773" s="115"/>
      <c r="CG1773" s="115" t="str">
        <f t="shared" si="952"/>
        <v xml:space="preserve"> </v>
      </c>
      <c r="CH1773" s="120" t="str">
        <f t="shared" si="953"/>
        <v xml:space="preserve"> </v>
      </c>
      <c r="CI1773" s="417" t="str">
        <f t="shared" si="954"/>
        <v xml:space="preserve"> </v>
      </c>
      <c r="CJ1773" s="115"/>
      <c r="CK1773" s="115" t="str">
        <f t="shared" si="955"/>
        <v xml:space="preserve"> </v>
      </c>
      <c r="CL1773" s="120" t="str">
        <f t="shared" si="956"/>
        <v xml:space="preserve"> </v>
      </c>
      <c r="CM1773" s="417" t="str">
        <f t="shared" si="958"/>
        <v xml:space="preserve"> </v>
      </c>
      <c r="IS1773" s="108">
        <v>303</v>
      </c>
    </row>
    <row r="1774" spans="2:253" s="74" customFormat="1" ht="17.100000000000001" hidden="1" customHeight="1" x14ac:dyDescent="0.25">
      <c r="B1774" s="524">
        <f>IF('KB Duct Parts'!$BD$15=2,IF(AND('KB Duct Parts'!$BL$14=2,'KB Duct Parts'!#REF!&gt;0),'KB Duct Parts'!#REF!,0),0)</f>
        <v>0</v>
      </c>
      <c r="C1774" s="529" t="s">
        <v>1194</v>
      </c>
      <c r="D1774" s="506" t="str">
        <f t="shared" si="967"/>
        <v>14112.45-SS</v>
      </c>
      <c r="E1774" s="524" t="s">
        <v>869</v>
      </c>
      <c r="F1774" s="508" t="str">
        <f t="shared" si="968"/>
        <v xml:space="preserve"> </v>
      </c>
      <c r="G1774" s="537" t="s">
        <v>908</v>
      </c>
      <c r="H1774" s="524" t="s">
        <v>923</v>
      </c>
      <c r="I1774" s="1035" t="s">
        <v>888</v>
      </c>
      <c r="J1774" s="1036"/>
      <c r="K1774" s="531" t="s">
        <v>882</v>
      </c>
      <c r="L1774" s="535"/>
      <c r="M1774" s="532" t="s">
        <v>1700</v>
      </c>
      <c r="N1774" s="514">
        <f t="shared" si="961"/>
        <v>420.6</v>
      </c>
      <c r="O1774" s="514">
        <f t="shared" si="933"/>
        <v>0</v>
      </c>
      <c r="P1774" s="680">
        <f>'KB Duct Parts'!$AE$3</f>
        <v>0</v>
      </c>
      <c r="Q1774" s="681">
        <f t="shared" si="962"/>
        <v>0</v>
      </c>
      <c r="R1774" s="682">
        <f t="shared" si="963"/>
        <v>0</v>
      </c>
      <c r="S1774" s="716">
        <f t="shared" si="964"/>
        <v>0.35</v>
      </c>
      <c r="T1774" s="679">
        <f t="shared" si="965"/>
        <v>0</v>
      </c>
      <c r="U1774" s="679">
        <f t="shared" si="966"/>
        <v>0</v>
      </c>
      <c r="Y1774" s="120"/>
      <c r="AD1774" s="80"/>
      <c r="AE1774" s="76"/>
      <c r="AF1774" s="370"/>
      <c r="AG1774" s="375"/>
      <c r="AH1774" s="379"/>
      <c r="AI1774" s="383"/>
      <c r="AJ1774" s="388"/>
      <c r="AK1774" s="392"/>
      <c r="AL1774" s="388"/>
      <c r="AM1774" s="363">
        <f t="shared" si="957"/>
        <v>1</v>
      </c>
      <c r="AN1774" s="578">
        <v>420.6</v>
      </c>
      <c r="AO1774" s="78">
        <f t="shared" si="939"/>
        <v>0</v>
      </c>
      <c r="AP1774" s="78">
        <f t="shared" si="934"/>
        <v>0</v>
      </c>
      <c r="AQ1774" s="78">
        <f t="shared" si="935"/>
        <v>0</v>
      </c>
      <c r="AR1774" s="78">
        <f t="shared" si="936"/>
        <v>0</v>
      </c>
      <c r="AS1774" s="78">
        <f t="shared" si="937"/>
        <v>0</v>
      </c>
      <c r="AT1774" s="78">
        <f t="shared" si="938"/>
        <v>0</v>
      </c>
      <c r="AU1774" s="74" t="s">
        <v>717</v>
      </c>
      <c r="AV1774" s="115"/>
      <c r="AW1774" s="395"/>
      <c r="AX1774" s="395">
        <v>0</v>
      </c>
      <c r="AY1774" s="395">
        <v>0</v>
      </c>
      <c r="AZ1774" s="395">
        <v>0</v>
      </c>
      <c r="BA1774" s="395">
        <v>0</v>
      </c>
      <c r="BB1774" s="395">
        <v>0</v>
      </c>
      <c r="BC1774" s="395">
        <v>0</v>
      </c>
      <c r="BD1774" s="115"/>
      <c r="BE1774" s="115"/>
      <c r="BF1774" s="115"/>
      <c r="BG1774" s="115"/>
      <c r="BH1774" s="115"/>
      <c r="BI1774" s="115"/>
      <c r="BJ1774" s="115"/>
      <c r="BK1774" s="115"/>
      <c r="BQ1774" s="74" t="str">
        <f t="shared" si="940"/>
        <v xml:space="preserve"> </v>
      </c>
      <c r="BR1774" s="120" t="str">
        <f t="shared" si="941"/>
        <v xml:space="preserve"> </v>
      </c>
      <c r="BS1774" s="120" t="str">
        <f t="shared" si="942"/>
        <v xml:space="preserve"> </v>
      </c>
      <c r="BU1774" s="74" t="str">
        <f t="shared" si="943"/>
        <v xml:space="preserve"> </v>
      </c>
      <c r="BV1774" s="120" t="str">
        <f t="shared" si="944"/>
        <v xml:space="preserve"> </v>
      </c>
      <c r="BW1774" s="120" t="str">
        <f t="shared" si="945"/>
        <v xml:space="preserve">  </v>
      </c>
      <c r="BY1774" s="74" t="str">
        <f t="shared" si="946"/>
        <v xml:space="preserve"> </v>
      </c>
      <c r="BZ1774" s="120" t="str">
        <f t="shared" si="947"/>
        <v xml:space="preserve"> </v>
      </c>
      <c r="CA1774" s="120" t="str">
        <f t="shared" si="948"/>
        <v xml:space="preserve"> </v>
      </c>
      <c r="CC1774" s="115" t="str">
        <f t="shared" si="949"/>
        <v xml:space="preserve"> </v>
      </c>
      <c r="CD1774" s="120" t="str">
        <f t="shared" si="950"/>
        <v xml:space="preserve"> </v>
      </c>
      <c r="CE1774" s="417" t="str">
        <f t="shared" si="951"/>
        <v xml:space="preserve"> </v>
      </c>
      <c r="CF1774" s="115"/>
      <c r="CG1774" s="115" t="str">
        <f t="shared" si="952"/>
        <v xml:space="preserve"> </v>
      </c>
      <c r="CH1774" s="120" t="str">
        <f t="shared" si="953"/>
        <v xml:space="preserve"> </v>
      </c>
      <c r="CI1774" s="417" t="str">
        <f t="shared" si="954"/>
        <v xml:space="preserve"> </v>
      </c>
      <c r="CJ1774" s="115"/>
      <c r="CK1774" s="115" t="str">
        <f t="shared" si="955"/>
        <v xml:space="preserve"> </v>
      </c>
      <c r="CL1774" s="120" t="str">
        <f t="shared" si="956"/>
        <v xml:space="preserve"> </v>
      </c>
      <c r="CM1774" s="417" t="str">
        <f t="shared" si="958"/>
        <v xml:space="preserve"> </v>
      </c>
      <c r="IS1774" s="108">
        <v>308</v>
      </c>
    </row>
    <row r="1775" spans="2:253" s="74" customFormat="1" ht="17.100000000000001" hidden="1" customHeight="1" x14ac:dyDescent="0.25">
      <c r="B1775" s="524">
        <f>IF('KB Duct Parts'!$BD$15=2,IF(AND('KB Duct Parts'!$BL$14=2,'KB Duct Parts'!#REF!&gt;0),'KB Duct Parts'!#REF!,0),0)</f>
        <v>0</v>
      </c>
      <c r="C1775" s="529" t="s">
        <v>1195</v>
      </c>
      <c r="D1775" s="506" t="str">
        <f t="shared" si="967"/>
        <v>14113.45-SS</v>
      </c>
      <c r="E1775" s="524" t="s">
        <v>870</v>
      </c>
      <c r="F1775" s="508" t="str">
        <f t="shared" si="968"/>
        <v xml:space="preserve"> </v>
      </c>
      <c r="G1775" s="537" t="s">
        <v>908</v>
      </c>
      <c r="H1775" s="524" t="s">
        <v>923</v>
      </c>
      <c r="I1775" s="1035" t="s">
        <v>888</v>
      </c>
      <c r="J1775" s="1036"/>
      <c r="K1775" s="531" t="s">
        <v>882</v>
      </c>
      <c r="L1775" s="535"/>
      <c r="M1775" s="532" t="s">
        <v>1700</v>
      </c>
      <c r="N1775" s="514">
        <f t="shared" si="961"/>
        <v>462.8</v>
      </c>
      <c r="O1775" s="514">
        <f t="shared" si="933"/>
        <v>0</v>
      </c>
      <c r="P1775" s="680">
        <f>'KB Duct Parts'!$AE$3</f>
        <v>0</v>
      </c>
      <c r="Q1775" s="681">
        <f t="shared" si="962"/>
        <v>0</v>
      </c>
      <c r="R1775" s="682">
        <f t="shared" si="963"/>
        <v>0</v>
      </c>
      <c r="S1775" s="716">
        <f t="shared" si="964"/>
        <v>0.35</v>
      </c>
      <c r="T1775" s="679">
        <f t="shared" si="965"/>
        <v>0</v>
      </c>
      <c r="U1775" s="679">
        <f t="shared" si="966"/>
        <v>0</v>
      </c>
      <c r="Y1775" s="120"/>
      <c r="AD1775" s="79"/>
      <c r="AE1775" s="75"/>
      <c r="AF1775" s="370"/>
      <c r="AG1775" s="375"/>
      <c r="AH1775" s="379"/>
      <c r="AI1775" s="383"/>
      <c r="AJ1775" s="388"/>
      <c r="AK1775" s="392"/>
      <c r="AL1775" s="388"/>
      <c r="AM1775" s="363">
        <f t="shared" si="957"/>
        <v>1</v>
      </c>
      <c r="AN1775" s="578">
        <v>462.8</v>
      </c>
      <c r="AO1775" s="78">
        <f t="shared" si="939"/>
        <v>0</v>
      </c>
      <c r="AP1775" s="78">
        <f t="shared" si="934"/>
        <v>0</v>
      </c>
      <c r="AQ1775" s="78">
        <f t="shared" si="935"/>
        <v>0</v>
      </c>
      <c r="AR1775" s="78">
        <f t="shared" si="936"/>
        <v>0</v>
      </c>
      <c r="AS1775" s="78">
        <f t="shared" si="937"/>
        <v>0</v>
      </c>
      <c r="AT1775" s="78">
        <f t="shared" si="938"/>
        <v>0</v>
      </c>
      <c r="AU1775" s="74" t="s">
        <v>717</v>
      </c>
      <c r="AV1775" s="115"/>
      <c r="AW1775" s="395"/>
      <c r="AX1775" s="395">
        <v>0</v>
      </c>
      <c r="AY1775" s="395">
        <v>0</v>
      </c>
      <c r="AZ1775" s="395">
        <v>0</v>
      </c>
      <c r="BA1775" s="395">
        <v>0</v>
      </c>
      <c r="BB1775" s="395">
        <v>0</v>
      </c>
      <c r="BC1775" s="395">
        <v>0</v>
      </c>
      <c r="BD1775" s="115"/>
      <c r="BE1775" s="115"/>
      <c r="BF1775" s="115"/>
      <c r="BG1775" s="115"/>
      <c r="BH1775" s="115"/>
      <c r="BI1775" s="115"/>
      <c r="BJ1775" s="115"/>
      <c r="BK1775" s="115"/>
      <c r="BQ1775" s="74" t="str">
        <f t="shared" si="940"/>
        <v xml:space="preserve"> </v>
      </c>
      <c r="BR1775" s="120" t="str">
        <f t="shared" si="941"/>
        <v xml:space="preserve"> </v>
      </c>
      <c r="BS1775" s="120" t="str">
        <f t="shared" si="942"/>
        <v xml:space="preserve"> </v>
      </c>
      <c r="BU1775" s="74" t="str">
        <f t="shared" si="943"/>
        <v xml:space="preserve"> </v>
      </c>
      <c r="BV1775" s="120" t="str">
        <f t="shared" si="944"/>
        <v xml:space="preserve"> </v>
      </c>
      <c r="BW1775" s="120" t="str">
        <f t="shared" si="945"/>
        <v xml:space="preserve">  </v>
      </c>
      <c r="BY1775" s="74" t="str">
        <f t="shared" si="946"/>
        <v xml:space="preserve"> </v>
      </c>
      <c r="BZ1775" s="120" t="str">
        <f t="shared" si="947"/>
        <v xml:space="preserve"> </v>
      </c>
      <c r="CA1775" s="120" t="str">
        <f t="shared" si="948"/>
        <v xml:space="preserve"> </v>
      </c>
      <c r="CC1775" s="115" t="str">
        <f t="shared" si="949"/>
        <v xml:space="preserve"> </v>
      </c>
      <c r="CD1775" s="120" t="str">
        <f t="shared" si="950"/>
        <v xml:space="preserve"> </v>
      </c>
      <c r="CE1775" s="417" t="str">
        <f t="shared" si="951"/>
        <v xml:space="preserve"> </v>
      </c>
      <c r="CF1775" s="115"/>
      <c r="CG1775" s="115" t="str">
        <f t="shared" si="952"/>
        <v xml:space="preserve"> </v>
      </c>
      <c r="CH1775" s="120" t="str">
        <f t="shared" si="953"/>
        <v xml:space="preserve"> </v>
      </c>
      <c r="CI1775" s="417" t="str">
        <f t="shared" si="954"/>
        <v xml:space="preserve"> </v>
      </c>
      <c r="CJ1775" s="115"/>
      <c r="CK1775" s="115" t="str">
        <f t="shared" si="955"/>
        <v xml:space="preserve"> </v>
      </c>
      <c r="CL1775" s="120" t="str">
        <f t="shared" si="956"/>
        <v xml:space="preserve"> </v>
      </c>
      <c r="CM1775" s="417" t="str">
        <f t="shared" si="958"/>
        <v xml:space="preserve"> </v>
      </c>
      <c r="IS1775" s="108">
        <v>339</v>
      </c>
    </row>
    <row r="1776" spans="2:253" s="74" customFormat="1" ht="17.100000000000001" hidden="1" customHeight="1" x14ac:dyDescent="0.25">
      <c r="B1776" s="524">
        <f>IF('KB Duct Parts'!$BD$15=2,IF(AND('KB Duct Parts'!$BL$14=2,'KB Duct Parts'!#REF!&gt;0),'KB Duct Parts'!#REF!,0),0)</f>
        <v>0</v>
      </c>
      <c r="C1776" s="529" t="s">
        <v>1196</v>
      </c>
      <c r="D1776" s="506" t="str">
        <f t="shared" si="967"/>
        <v>14114.45-SS</v>
      </c>
      <c r="E1776" s="524" t="s">
        <v>871</v>
      </c>
      <c r="F1776" s="508" t="str">
        <f t="shared" si="968"/>
        <v xml:space="preserve"> </v>
      </c>
      <c r="G1776" s="537" t="s">
        <v>908</v>
      </c>
      <c r="H1776" s="524" t="s">
        <v>923</v>
      </c>
      <c r="I1776" s="1035" t="s">
        <v>888</v>
      </c>
      <c r="J1776" s="1036"/>
      <c r="K1776" s="531" t="s">
        <v>882</v>
      </c>
      <c r="L1776" s="535"/>
      <c r="M1776" s="532" t="s">
        <v>1700</v>
      </c>
      <c r="N1776" s="514">
        <f t="shared" si="961"/>
        <v>506.5</v>
      </c>
      <c r="O1776" s="514">
        <f t="shared" si="933"/>
        <v>0</v>
      </c>
      <c r="P1776" s="680">
        <f>'KB Duct Parts'!$AE$3</f>
        <v>0</v>
      </c>
      <c r="Q1776" s="681">
        <f t="shared" si="962"/>
        <v>0</v>
      </c>
      <c r="R1776" s="682">
        <f t="shared" si="963"/>
        <v>0</v>
      </c>
      <c r="S1776" s="716">
        <f t="shared" si="964"/>
        <v>0.35</v>
      </c>
      <c r="T1776" s="679">
        <f t="shared" si="965"/>
        <v>0</v>
      </c>
      <c r="U1776" s="679">
        <f t="shared" si="966"/>
        <v>0</v>
      </c>
      <c r="Y1776" s="120"/>
      <c r="AD1776" s="80"/>
      <c r="AE1776" s="75"/>
      <c r="AF1776" s="370"/>
      <c r="AG1776" s="375"/>
      <c r="AH1776" s="379"/>
      <c r="AI1776" s="383"/>
      <c r="AJ1776" s="388"/>
      <c r="AK1776" s="392"/>
      <c r="AL1776" s="388"/>
      <c r="AM1776" s="363">
        <f t="shared" si="957"/>
        <v>1</v>
      </c>
      <c r="AN1776" s="578">
        <v>506.5</v>
      </c>
      <c r="AO1776" s="78">
        <f t="shared" si="939"/>
        <v>0</v>
      </c>
      <c r="AP1776" s="78">
        <f t="shared" si="934"/>
        <v>0</v>
      </c>
      <c r="AQ1776" s="78">
        <f t="shared" si="935"/>
        <v>0</v>
      </c>
      <c r="AR1776" s="78">
        <f t="shared" si="936"/>
        <v>0</v>
      </c>
      <c r="AS1776" s="78">
        <f t="shared" si="937"/>
        <v>0</v>
      </c>
      <c r="AT1776" s="78">
        <f t="shared" si="938"/>
        <v>0</v>
      </c>
      <c r="AU1776" s="74" t="s">
        <v>717</v>
      </c>
      <c r="AV1776" s="115"/>
      <c r="AW1776" s="395"/>
      <c r="AX1776" s="395">
        <v>0</v>
      </c>
      <c r="AY1776" s="395">
        <v>0</v>
      </c>
      <c r="AZ1776" s="395">
        <v>0</v>
      </c>
      <c r="BA1776" s="395">
        <v>0</v>
      </c>
      <c r="BB1776" s="395">
        <v>0</v>
      </c>
      <c r="BC1776" s="395">
        <v>0</v>
      </c>
      <c r="BD1776" s="115"/>
      <c r="BE1776" s="115"/>
      <c r="BF1776" s="115"/>
      <c r="BG1776" s="115"/>
      <c r="BH1776" s="115"/>
      <c r="BI1776" s="115"/>
      <c r="BJ1776" s="115"/>
      <c r="BK1776" s="115"/>
      <c r="BQ1776" s="74" t="str">
        <f t="shared" si="940"/>
        <v xml:space="preserve"> </v>
      </c>
      <c r="BR1776" s="120" t="str">
        <f t="shared" si="941"/>
        <v xml:space="preserve"> </v>
      </c>
      <c r="BS1776" s="120" t="str">
        <f t="shared" si="942"/>
        <v xml:space="preserve"> </v>
      </c>
      <c r="BU1776" s="74" t="str">
        <f t="shared" si="943"/>
        <v xml:space="preserve"> </v>
      </c>
      <c r="BV1776" s="120" t="str">
        <f t="shared" si="944"/>
        <v xml:space="preserve"> </v>
      </c>
      <c r="BW1776" s="120" t="str">
        <f t="shared" si="945"/>
        <v xml:space="preserve">  </v>
      </c>
      <c r="BY1776" s="74" t="str">
        <f t="shared" si="946"/>
        <v xml:space="preserve"> </v>
      </c>
      <c r="BZ1776" s="120" t="str">
        <f t="shared" si="947"/>
        <v xml:space="preserve"> </v>
      </c>
      <c r="CA1776" s="120" t="str">
        <f t="shared" si="948"/>
        <v xml:space="preserve"> </v>
      </c>
      <c r="CC1776" s="115" t="str">
        <f t="shared" si="949"/>
        <v xml:space="preserve"> </v>
      </c>
      <c r="CD1776" s="120" t="str">
        <f t="shared" si="950"/>
        <v xml:space="preserve"> </v>
      </c>
      <c r="CE1776" s="417" t="str">
        <f t="shared" si="951"/>
        <v xml:space="preserve"> </v>
      </c>
      <c r="CF1776" s="115"/>
      <c r="CG1776" s="115" t="str">
        <f t="shared" si="952"/>
        <v xml:space="preserve"> </v>
      </c>
      <c r="CH1776" s="120" t="str">
        <f t="shared" si="953"/>
        <v xml:space="preserve"> </v>
      </c>
      <c r="CI1776" s="417" t="str">
        <f t="shared" si="954"/>
        <v xml:space="preserve"> </v>
      </c>
      <c r="CJ1776" s="115"/>
      <c r="CK1776" s="115" t="str">
        <f t="shared" si="955"/>
        <v xml:space="preserve"> </v>
      </c>
      <c r="CL1776" s="120" t="str">
        <f t="shared" si="956"/>
        <v xml:space="preserve"> </v>
      </c>
      <c r="CM1776" s="417" t="str">
        <f t="shared" si="958"/>
        <v xml:space="preserve"> </v>
      </c>
      <c r="IS1776" s="108">
        <v>371</v>
      </c>
    </row>
    <row r="1777" spans="2:253" s="74" customFormat="1" ht="17.100000000000001" hidden="1" customHeight="1" x14ac:dyDescent="0.25">
      <c r="B1777" s="524">
        <f>IF('KB Duct Parts'!$BD$15=2,IF(AND('KB Duct Parts'!$BL$14=2,'KB Duct Parts'!#REF!&gt;0),'KB Duct Parts'!#REF!,0),0)</f>
        <v>0</v>
      </c>
      <c r="C1777" s="529" t="s">
        <v>1197</v>
      </c>
      <c r="D1777" s="506" t="str">
        <f t="shared" si="967"/>
        <v>14115.45-SS</v>
      </c>
      <c r="E1777" s="524" t="s">
        <v>872</v>
      </c>
      <c r="F1777" s="508" t="str">
        <f t="shared" si="968"/>
        <v xml:space="preserve"> </v>
      </c>
      <c r="G1777" s="537" t="s">
        <v>908</v>
      </c>
      <c r="H1777" s="524" t="s">
        <v>923</v>
      </c>
      <c r="I1777" s="1035" t="s">
        <v>888</v>
      </c>
      <c r="J1777" s="1036"/>
      <c r="K1777" s="531" t="s">
        <v>882</v>
      </c>
      <c r="L1777" s="535"/>
      <c r="M1777" s="532" t="s">
        <v>1700</v>
      </c>
      <c r="N1777" s="514">
        <f t="shared" si="961"/>
        <v>533.6</v>
      </c>
      <c r="O1777" s="514">
        <f t="shared" si="933"/>
        <v>0</v>
      </c>
      <c r="P1777" s="680">
        <f>'KB Duct Parts'!$AE$3</f>
        <v>0</v>
      </c>
      <c r="Q1777" s="681">
        <f t="shared" si="962"/>
        <v>0</v>
      </c>
      <c r="R1777" s="682">
        <f t="shared" si="963"/>
        <v>0</v>
      </c>
      <c r="S1777" s="716">
        <f t="shared" si="964"/>
        <v>0.35</v>
      </c>
      <c r="T1777" s="679">
        <f t="shared" si="965"/>
        <v>0</v>
      </c>
      <c r="U1777" s="679">
        <f t="shared" si="966"/>
        <v>0</v>
      </c>
      <c r="Y1777" s="120"/>
      <c r="AD1777" s="79"/>
      <c r="AE1777" s="75"/>
      <c r="AF1777" s="370"/>
      <c r="AG1777" s="375"/>
      <c r="AH1777" s="379"/>
      <c r="AI1777" s="383"/>
      <c r="AJ1777" s="388"/>
      <c r="AK1777" s="392"/>
      <c r="AL1777" s="388"/>
      <c r="AM1777" s="363">
        <f t="shared" si="957"/>
        <v>1</v>
      </c>
      <c r="AN1777" s="578">
        <v>533.6</v>
      </c>
      <c r="AO1777" s="78">
        <f t="shared" si="939"/>
        <v>0</v>
      </c>
      <c r="AP1777" s="78">
        <f t="shared" si="934"/>
        <v>0</v>
      </c>
      <c r="AQ1777" s="78">
        <f t="shared" si="935"/>
        <v>0</v>
      </c>
      <c r="AR1777" s="78">
        <f t="shared" si="936"/>
        <v>0</v>
      </c>
      <c r="AS1777" s="78">
        <f t="shared" si="937"/>
        <v>0</v>
      </c>
      <c r="AT1777" s="78">
        <f t="shared" si="938"/>
        <v>0</v>
      </c>
      <c r="AU1777" s="74" t="s">
        <v>717</v>
      </c>
      <c r="AV1777" s="115"/>
      <c r="AW1777" s="395"/>
      <c r="AX1777" s="395">
        <v>0</v>
      </c>
      <c r="AY1777" s="395">
        <v>0</v>
      </c>
      <c r="AZ1777" s="395">
        <v>0</v>
      </c>
      <c r="BA1777" s="395">
        <v>0</v>
      </c>
      <c r="BB1777" s="395">
        <v>0</v>
      </c>
      <c r="BC1777" s="395">
        <v>0</v>
      </c>
      <c r="BD1777" s="115"/>
      <c r="BE1777" s="115"/>
      <c r="BF1777" s="115"/>
      <c r="BG1777" s="115"/>
      <c r="BH1777" s="115"/>
      <c r="BI1777" s="115"/>
      <c r="BJ1777" s="115"/>
      <c r="BK1777" s="115"/>
      <c r="BQ1777" s="74" t="str">
        <f t="shared" si="940"/>
        <v xml:space="preserve"> </v>
      </c>
      <c r="BR1777" s="120" t="str">
        <f t="shared" si="941"/>
        <v xml:space="preserve"> </v>
      </c>
      <c r="BS1777" s="120" t="str">
        <f t="shared" si="942"/>
        <v xml:space="preserve"> </v>
      </c>
      <c r="BU1777" s="74" t="str">
        <f t="shared" si="943"/>
        <v xml:space="preserve"> </v>
      </c>
      <c r="BV1777" s="120" t="str">
        <f t="shared" si="944"/>
        <v xml:space="preserve"> </v>
      </c>
      <c r="BW1777" s="120" t="str">
        <f t="shared" si="945"/>
        <v xml:space="preserve">  </v>
      </c>
      <c r="BY1777" s="74" t="str">
        <f t="shared" si="946"/>
        <v xml:space="preserve"> </v>
      </c>
      <c r="BZ1777" s="120" t="str">
        <f t="shared" si="947"/>
        <v xml:space="preserve"> </v>
      </c>
      <c r="CA1777" s="120" t="str">
        <f t="shared" si="948"/>
        <v xml:space="preserve"> </v>
      </c>
      <c r="CC1777" s="115" t="str">
        <f t="shared" si="949"/>
        <v xml:space="preserve"> </v>
      </c>
      <c r="CD1777" s="120" t="str">
        <f t="shared" si="950"/>
        <v xml:space="preserve"> </v>
      </c>
      <c r="CE1777" s="417" t="str">
        <f t="shared" si="951"/>
        <v xml:space="preserve"> </v>
      </c>
      <c r="CF1777" s="115"/>
      <c r="CG1777" s="115" t="str">
        <f t="shared" si="952"/>
        <v xml:space="preserve"> </v>
      </c>
      <c r="CH1777" s="120" t="str">
        <f t="shared" si="953"/>
        <v xml:space="preserve"> </v>
      </c>
      <c r="CI1777" s="417" t="str">
        <f t="shared" si="954"/>
        <v xml:space="preserve"> </v>
      </c>
      <c r="CJ1777" s="115"/>
      <c r="CK1777" s="115" t="str">
        <f t="shared" si="955"/>
        <v xml:space="preserve"> </v>
      </c>
      <c r="CL1777" s="120" t="str">
        <f t="shared" si="956"/>
        <v xml:space="preserve"> </v>
      </c>
      <c r="CM1777" s="417" t="str">
        <f t="shared" si="958"/>
        <v xml:space="preserve"> </v>
      </c>
      <c r="IS1777" s="108">
        <v>391</v>
      </c>
    </row>
    <row r="1778" spans="2:253" s="74" customFormat="1" ht="17.100000000000001" hidden="1" customHeight="1" x14ac:dyDescent="0.25">
      <c r="B1778" s="524">
        <f>IF('KB Duct Parts'!$BD$15=2,IF(AND('KB Duct Parts'!$BL$14=2,'KB Duct Parts'!#REF!&gt;0),'KB Duct Parts'!#REF!,0),0)</f>
        <v>0</v>
      </c>
      <c r="C1778" s="529" t="s">
        <v>1198</v>
      </c>
      <c r="D1778" s="506" t="str">
        <f t="shared" si="967"/>
        <v>14116.45-SS</v>
      </c>
      <c r="E1778" s="524" t="s">
        <v>873</v>
      </c>
      <c r="F1778" s="508" t="str">
        <f t="shared" si="968"/>
        <v xml:space="preserve"> </v>
      </c>
      <c r="G1778" s="537" t="s">
        <v>908</v>
      </c>
      <c r="H1778" s="524" t="s">
        <v>923</v>
      </c>
      <c r="I1778" s="1035" t="s">
        <v>888</v>
      </c>
      <c r="J1778" s="1036"/>
      <c r="K1778" s="531" t="s">
        <v>882</v>
      </c>
      <c r="L1778" s="535"/>
      <c r="M1778" s="532" t="s">
        <v>1700</v>
      </c>
      <c r="N1778" s="514">
        <f t="shared" si="961"/>
        <v>562.4</v>
      </c>
      <c r="O1778" s="514">
        <f t="shared" si="933"/>
        <v>0</v>
      </c>
      <c r="P1778" s="680">
        <f>'KB Duct Parts'!$AE$3</f>
        <v>0</v>
      </c>
      <c r="Q1778" s="681">
        <f t="shared" si="962"/>
        <v>0</v>
      </c>
      <c r="R1778" s="682">
        <f t="shared" si="963"/>
        <v>0</v>
      </c>
      <c r="S1778" s="716">
        <f t="shared" si="964"/>
        <v>0.35</v>
      </c>
      <c r="T1778" s="679">
        <f t="shared" si="965"/>
        <v>0</v>
      </c>
      <c r="U1778" s="679">
        <f t="shared" si="966"/>
        <v>0</v>
      </c>
      <c r="Y1778" s="120"/>
      <c r="AD1778" s="80"/>
      <c r="AE1778" s="75"/>
      <c r="AF1778" s="370"/>
      <c r="AG1778" s="375"/>
      <c r="AH1778" s="379"/>
      <c r="AI1778" s="383"/>
      <c r="AJ1778" s="388"/>
      <c r="AK1778" s="392"/>
      <c r="AL1778" s="388"/>
      <c r="AM1778" s="363">
        <f t="shared" si="957"/>
        <v>1</v>
      </c>
      <c r="AN1778" s="578">
        <v>562.4</v>
      </c>
      <c r="AO1778" s="78">
        <f t="shared" si="939"/>
        <v>0</v>
      </c>
      <c r="AP1778" s="78">
        <f t="shared" si="934"/>
        <v>0</v>
      </c>
      <c r="AQ1778" s="78">
        <f t="shared" si="935"/>
        <v>0</v>
      </c>
      <c r="AR1778" s="78">
        <f t="shared" si="936"/>
        <v>0</v>
      </c>
      <c r="AS1778" s="78">
        <f t="shared" si="937"/>
        <v>0</v>
      </c>
      <c r="AT1778" s="78">
        <f t="shared" si="938"/>
        <v>0</v>
      </c>
      <c r="AU1778" s="74" t="s">
        <v>717</v>
      </c>
      <c r="AV1778" s="115"/>
      <c r="AW1778" s="395"/>
      <c r="AX1778" s="395">
        <v>0</v>
      </c>
      <c r="AY1778" s="395">
        <v>0</v>
      </c>
      <c r="AZ1778" s="395">
        <v>0</v>
      </c>
      <c r="BA1778" s="395">
        <v>0</v>
      </c>
      <c r="BB1778" s="395">
        <v>0</v>
      </c>
      <c r="BC1778" s="395">
        <v>0</v>
      </c>
      <c r="BD1778" s="115"/>
      <c r="BE1778" s="115"/>
      <c r="BF1778" s="115"/>
      <c r="BG1778" s="115"/>
      <c r="BH1778" s="115"/>
      <c r="BI1778" s="115"/>
      <c r="BJ1778" s="115"/>
      <c r="BK1778" s="115"/>
      <c r="BQ1778" s="74" t="str">
        <f t="shared" si="940"/>
        <v xml:space="preserve"> </v>
      </c>
      <c r="BR1778" s="120" t="str">
        <f t="shared" si="941"/>
        <v xml:space="preserve"> </v>
      </c>
      <c r="BS1778" s="120" t="str">
        <f t="shared" si="942"/>
        <v xml:space="preserve"> </v>
      </c>
      <c r="BU1778" s="74" t="str">
        <f t="shared" si="943"/>
        <v xml:space="preserve"> </v>
      </c>
      <c r="BV1778" s="120" t="str">
        <f t="shared" si="944"/>
        <v xml:space="preserve"> </v>
      </c>
      <c r="BW1778" s="120" t="str">
        <f t="shared" si="945"/>
        <v xml:space="preserve">  </v>
      </c>
      <c r="BY1778" s="74" t="str">
        <f t="shared" si="946"/>
        <v xml:space="preserve"> </v>
      </c>
      <c r="BZ1778" s="120" t="str">
        <f t="shared" si="947"/>
        <v xml:space="preserve"> </v>
      </c>
      <c r="CA1778" s="120" t="str">
        <f t="shared" si="948"/>
        <v xml:space="preserve"> </v>
      </c>
      <c r="CC1778" s="115" t="str">
        <f t="shared" si="949"/>
        <v xml:space="preserve"> </v>
      </c>
      <c r="CD1778" s="120" t="str">
        <f t="shared" si="950"/>
        <v xml:space="preserve"> </v>
      </c>
      <c r="CE1778" s="417" t="str">
        <f t="shared" si="951"/>
        <v xml:space="preserve"> </v>
      </c>
      <c r="CF1778" s="115"/>
      <c r="CG1778" s="115" t="str">
        <f t="shared" si="952"/>
        <v xml:space="preserve"> </v>
      </c>
      <c r="CH1778" s="120" t="str">
        <f t="shared" si="953"/>
        <v xml:space="preserve"> </v>
      </c>
      <c r="CI1778" s="417" t="str">
        <f t="shared" si="954"/>
        <v xml:space="preserve"> </v>
      </c>
      <c r="CJ1778" s="115"/>
      <c r="CK1778" s="115" t="str">
        <f t="shared" si="955"/>
        <v xml:space="preserve"> </v>
      </c>
      <c r="CL1778" s="120" t="str">
        <f t="shared" si="956"/>
        <v xml:space="preserve"> </v>
      </c>
      <c r="CM1778" s="417" t="str">
        <f t="shared" si="958"/>
        <v xml:space="preserve"> </v>
      </c>
      <c r="IS1778" s="108">
        <v>412</v>
      </c>
    </row>
    <row r="1779" spans="2:253" s="74" customFormat="1" ht="17.100000000000001" hidden="1" customHeight="1" x14ac:dyDescent="0.25">
      <c r="B1779" s="524">
        <f>IF('KB Duct Parts'!$BD$15=2,IF(AND('KB Duct Parts'!$BL$14=2,'KB Duct Parts'!#REF!&gt;0),'KB Duct Parts'!#REF!,0),0)</f>
        <v>0</v>
      </c>
      <c r="C1779" s="529" t="s">
        <v>1199</v>
      </c>
      <c r="D1779" s="506" t="str">
        <f t="shared" si="967"/>
        <v>14117.45-SS</v>
      </c>
      <c r="E1779" s="524" t="s">
        <v>874</v>
      </c>
      <c r="F1779" s="508" t="str">
        <f t="shared" si="968"/>
        <v xml:space="preserve"> </v>
      </c>
      <c r="G1779" s="537" t="s">
        <v>908</v>
      </c>
      <c r="H1779" s="524" t="s">
        <v>923</v>
      </c>
      <c r="I1779" s="1035" t="s">
        <v>888</v>
      </c>
      <c r="J1779" s="1036"/>
      <c r="K1779" s="531" t="s">
        <v>882</v>
      </c>
      <c r="L1779" s="535"/>
      <c r="M1779" s="532" t="s">
        <v>1700</v>
      </c>
      <c r="N1779" s="514">
        <f t="shared" si="961"/>
        <v>593.79999999999995</v>
      </c>
      <c r="O1779" s="514">
        <f t="shared" si="933"/>
        <v>0</v>
      </c>
      <c r="P1779" s="680">
        <f>'KB Duct Parts'!$AE$3</f>
        <v>0</v>
      </c>
      <c r="Q1779" s="681">
        <f t="shared" si="962"/>
        <v>0</v>
      </c>
      <c r="R1779" s="682">
        <f t="shared" si="963"/>
        <v>0</v>
      </c>
      <c r="S1779" s="716">
        <f t="shared" si="964"/>
        <v>0.35</v>
      </c>
      <c r="T1779" s="679">
        <f t="shared" si="965"/>
        <v>0</v>
      </c>
      <c r="U1779" s="679">
        <f t="shared" si="966"/>
        <v>0</v>
      </c>
      <c r="Y1779" s="120"/>
      <c r="AD1779" s="79"/>
      <c r="AE1779" s="75"/>
      <c r="AF1779" s="370"/>
      <c r="AG1779" s="375"/>
      <c r="AH1779" s="379"/>
      <c r="AI1779" s="383"/>
      <c r="AJ1779" s="388"/>
      <c r="AK1779" s="392"/>
      <c r="AL1779" s="388"/>
      <c r="AM1779" s="363">
        <f t="shared" si="957"/>
        <v>1</v>
      </c>
      <c r="AN1779" s="578">
        <v>593.79999999999995</v>
      </c>
      <c r="AO1779" s="78">
        <f t="shared" si="939"/>
        <v>0</v>
      </c>
      <c r="AP1779" s="78">
        <f t="shared" si="934"/>
        <v>0</v>
      </c>
      <c r="AQ1779" s="78">
        <f t="shared" si="935"/>
        <v>0</v>
      </c>
      <c r="AR1779" s="78">
        <f t="shared" si="936"/>
        <v>0</v>
      </c>
      <c r="AS1779" s="78">
        <f t="shared" si="937"/>
        <v>0</v>
      </c>
      <c r="AT1779" s="78">
        <f t="shared" si="938"/>
        <v>0</v>
      </c>
      <c r="AU1779" s="74" t="s">
        <v>717</v>
      </c>
      <c r="AV1779" s="115"/>
      <c r="AW1779" s="395"/>
      <c r="AX1779" s="395">
        <v>0</v>
      </c>
      <c r="AY1779" s="395">
        <v>0</v>
      </c>
      <c r="AZ1779" s="395">
        <v>0</v>
      </c>
      <c r="BA1779" s="395">
        <v>0</v>
      </c>
      <c r="BB1779" s="395">
        <v>0</v>
      </c>
      <c r="BC1779" s="395">
        <v>0</v>
      </c>
      <c r="BD1779" s="115"/>
      <c r="BE1779" s="115"/>
      <c r="BF1779" s="115"/>
      <c r="BG1779" s="115"/>
      <c r="BH1779" s="115"/>
      <c r="BI1779" s="115"/>
      <c r="BJ1779" s="115"/>
      <c r="BK1779" s="115"/>
      <c r="BQ1779" s="74" t="str">
        <f t="shared" si="940"/>
        <v xml:space="preserve"> </v>
      </c>
      <c r="BR1779" s="120" t="str">
        <f t="shared" si="941"/>
        <v xml:space="preserve"> </v>
      </c>
      <c r="BS1779" s="120" t="str">
        <f t="shared" si="942"/>
        <v xml:space="preserve"> </v>
      </c>
      <c r="BU1779" s="74" t="str">
        <f t="shared" si="943"/>
        <v xml:space="preserve"> </v>
      </c>
      <c r="BV1779" s="120" t="str">
        <f t="shared" si="944"/>
        <v xml:space="preserve"> </v>
      </c>
      <c r="BW1779" s="120" t="str">
        <f t="shared" si="945"/>
        <v xml:space="preserve">  </v>
      </c>
      <c r="BY1779" s="74" t="str">
        <f t="shared" si="946"/>
        <v xml:space="preserve"> </v>
      </c>
      <c r="BZ1779" s="120" t="str">
        <f t="shared" si="947"/>
        <v xml:space="preserve"> </v>
      </c>
      <c r="CA1779" s="120" t="str">
        <f t="shared" si="948"/>
        <v xml:space="preserve"> </v>
      </c>
      <c r="CC1779" s="115" t="str">
        <f t="shared" si="949"/>
        <v xml:space="preserve"> </v>
      </c>
      <c r="CD1779" s="120" t="str">
        <f t="shared" si="950"/>
        <v xml:space="preserve"> </v>
      </c>
      <c r="CE1779" s="417" t="str">
        <f t="shared" si="951"/>
        <v xml:space="preserve"> </v>
      </c>
      <c r="CF1779" s="115"/>
      <c r="CG1779" s="115" t="str">
        <f t="shared" si="952"/>
        <v xml:space="preserve"> </v>
      </c>
      <c r="CH1779" s="120" t="str">
        <f t="shared" si="953"/>
        <v xml:space="preserve"> </v>
      </c>
      <c r="CI1779" s="417" t="str">
        <f t="shared" si="954"/>
        <v xml:space="preserve"> </v>
      </c>
      <c r="CJ1779" s="115"/>
      <c r="CK1779" s="115" t="str">
        <f t="shared" si="955"/>
        <v xml:space="preserve"> </v>
      </c>
      <c r="CL1779" s="120" t="str">
        <f t="shared" si="956"/>
        <v xml:space="preserve"> </v>
      </c>
      <c r="CM1779" s="417" t="str">
        <f t="shared" si="958"/>
        <v xml:space="preserve"> </v>
      </c>
      <c r="IS1779" s="108">
        <v>435</v>
      </c>
    </row>
    <row r="1780" spans="2:253" s="74" customFormat="1" ht="17.100000000000001" hidden="1" customHeight="1" x14ac:dyDescent="0.25">
      <c r="B1780" s="524">
        <f>IF('KB Duct Parts'!$BD$15=2,IF(AND('KB Duct Parts'!$BL$14=2,'KB Duct Parts'!#REF!&gt;0),'KB Duct Parts'!#REF!,0),0)</f>
        <v>0</v>
      </c>
      <c r="C1780" s="529" t="s">
        <v>1200</v>
      </c>
      <c r="D1780" s="506" t="str">
        <f t="shared" si="967"/>
        <v>14118.45-SS</v>
      </c>
      <c r="E1780" s="524" t="s">
        <v>875</v>
      </c>
      <c r="F1780" s="508" t="str">
        <f t="shared" si="968"/>
        <v xml:space="preserve"> </v>
      </c>
      <c r="G1780" s="537" t="s">
        <v>908</v>
      </c>
      <c r="H1780" s="524" t="s">
        <v>923</v>
      </c>
      <c r="I1780" s="1035" t="s">
        <v>888</v>
      </c>
      <c r="J1780" s="1036"/>
      <c r="K1780" s="531" t="s">
        <v>882</v>
      </c>
      <c r="L1780" s="535"/>
      <c r="M1780" s="532" t="s">
        <v>1700</v>
      </c>
      <c r="N1780" s="514">
        <f t="shared" si="961"/>
        <v>625.20000000000005</v>
      </c>
      <c r="O1780" s="514">
        <f t="shared" si="933"/>
        <v>0</v>
      </c>
      <c r="P1780" s="680">
        <f>'KB Duct Parts'!$AE$3</f>
        <v>0</v>
      </c>
      <c r="Q1780" s="681">
        <f t="shared" si="962"/>
        <v>0</v>
      </c>
      <c r="R1780" s="682">
        <f t="shared" si="963"/>
        <v>0</v>
      </c>
      <c r="S1780" s="716">
        <f t="shared" si="964"/>
        <v>0.35</v>
      </c>
      <c r="T1780" s="679">
        <f t="shared" si="965"/>
        <v>0</v>
      </c>
      <c r="U1780" s="679">
        <f t="shared" si="966"/>
        <v>0</v>
      </c>
      <c r="Y1780" s="120"/>
      <c r="AD1780" s="79"/>
      <c r="AE1780" s="75"/>
      <c r="AF1780" s="370"/>
      <c r="AG1780" s="375"/>
      <c r="AH1780" s="379"/>
      <c r="AI1780" s="383"/>
      <c r="AJ1780" s="388"/>
      <c r="AK1780" s="392"/>
      <c r="AL1780" s="388"/>
      <c r="AM1780" s="363">
        <f t="shared" si="957"/>
        <v>1</v>
      </c>
      <c r="AN1780" s="578">
        <v>625.20000000000005</v>
      </c>
      <c r="AO1780" s="78">
        <f t="shared" si="939"/>
        <v>0</v>
      </c>
      <c r="AP1780" s="78">
        <f t="shared" si="934"/>
        <v>0</v>
      </c>
      <c r="AQ1780" s="78">
        <f t="shared" si="935"/>
        <v>0</v>
      </c>
      <c r="AR1780" s="78">
        <f t="shared" si="936"/>
        <v>0</v>
      </c>
      <c r="AS1780" s="78">
        <f t="shared" si="937"/>
        <v>0</v>
      </c>
      <c r="AT1780" s="78">
        <f t="shared" si="938"/>
        <v>0</v>
      </c>
      <c r="AU1780" s="74" t="s">
        <v>717</v>
      </c>
      <c r="AV1780" s="115"/>
      <c r="AW1780" s="395"/>
      <c r="AX1780" s="395">
        <v>0</v>
      </c>
      <c r="AY1780" s="395">
        <v>0</v>
      </c>
      <c r="AZ1780" s="395">
        <v>0</v>
      </c>
      <c r="BA1780" s="395">
        <v>0</v>
      </c>
      <c r="BB1780" s="395">
        <v>0</v>
      </c>
      <c r="BC1780" s="395">
        <v>0</v>
      </c>
      <c r="BD1780" s="115"/>
      <c r="BE1780" s="115"/>
      <c r="BF1780" s="115"/>
      <c r="BG1780" s="115"/>
      <c r="BH1780" s="115"/>
      <c r="BI1780" s="115"/>
      <c r="BJ1780" s="115"/>
      <c r="BK1780" s="115"/>
      <c r="BQ1780" s="74" t="str">
        <f t="shared" si="940"/>
        <v xml:space="preserve"> </v>
      </c>
      <c r="BR1780" s="120" t="str">
        <f t="shared" si="941"/>
        <v xml:space="preserve"> </v>
      </c>
      <c r="BS1780" s="120" t="str">
        <f t="shared" si="942"/>
        <v xml:space="preserve"> </v>
      </c>
      <c r="BU1780" s="74" t="str">
        <f t="shared" si="943"/>
        <v xml:space="preserve"> </v>
      </c>
      <c r="BV1780" s="120" t="str">
        <f t="shared" si="944"/>
        <v xml:space="preserve"> </v>
      </c>
      <c r="BW1780" s="120" t="str">
        <f t="shared" si="945"/>
        <v xml:space="preserve">  </v>
      </c>
      <c r="BY1780" s="74" t="str">
        <f t="shared" si="946"/>
        <v xml:space="preserve"> </v>
      </c>
      <c r="BZ1780" s="120" t="str">
        <f t="shared" si="947"/>
        <v xml:space="preserve"> </v>
      </c>
      <c r="CA1780" s="120" t="str">
        <f t="shared" si="948"/>
        <v xml:space="preserve"> </v>
      </c>
      <c r="CC1780" s="115" t="str">
        <f t="shared" si="949"/>
        <v xml:space="preserve"> </v>
      </c>
      <c r="CD1780" s="120" t="str">
        <f t="shared" si="950"/>
        <v xml:space="preserve"> </v>
      </c>
      <c r="CE1780" s="417" t="str">
        <f t="shared" si="951"/>
        <v xml:space="preserve"> </v>
      </c>
      <c r="CF1780" s="115"/>
      <c r="CG1780" s="115" t="str">
        <f t="shared" si="952"/>
        <v xml:space="preserve"> </v>
      </c>
      <c r="CH1780" s="120" t="str">
        <f t="shared" si="953"/>
        <v xml:space="preserve"> </v>
      </c>
      <c r="CI1780" s="417" t="str">
        <f t="shared" si="954"/>
        <v xml:space="preserve"> </v>
      </c>
      <c r="CJ1780" s="115"/>
      <c r="CK1780" s="115" t="str">
        <f t="shared" si="955"/>
        <v xml:space="preserve"> </v>
      </c>
      <c r="CL1780" s="120" t="str">
        <f t="shared" si="956"/>
        <v xml:space="preserve"> </v>
      </c>
      <c r="CM1780" s="417" t="str">
        <f t="shared" si="958"/>
        <v xml:space="preserve"> </v>
      </c>
      <c r="IS1780" s="108">
        <v>458</v>
      </c>
    </row>
    <row r="1781" spans="2:253" s="74" customFormat="1" ht="17.100000000000001" hidden="1" customHeight="1" x14ac:dyDescent="0.25">
      <c r="B1781" s="524">
        <f>IF('KB Duct Parts'!$BD$15=2,IF(AND('KB Duct Parts'!$BL$14=2,'KB Duct Parts'!#REF!&gt;0),'KB Duct Parts'!#REF!,0),0)</f>
        <v>0</v>
      </c>
      <c r="C1781" s="529" t="s">
        <v>1201</v>
      </c>
      <c r="D1781" s="506" t="str">
        <f t="shared" si="967"/>
        <v>14119.45-SS</v>
      </c>
      <c r="E1781" s="524" t="s">
        <v>876</v>
      </c>
      <c r="F1781" s="508" t="str">
        <f t="shared" si="968"/>
        <v xml:space="preserve"> </v>
      </c>
      <c r="G1781" s="537" t="s">
        <v>908</v>
      </c>
      <c r="H1781" s="524" t="s">
        <v>923</v>
      </c>
      <c r="I1781" s="1035" t="s">
        <v>888</v>
      </c>
      <c r="J1781" s="1036"/>
      <c r="K1781" s="531" t="s">
        <v>882</v>
      </c>
      <c r="L1781" s="535"/>
      <c r="M1781" s="532" t="s">
        <v>1700</v>
      </c>
      <c r="N1781" s="514">
        <f t="shared" si="961"/>
        <v>683.9</v>
      </c>
      <c r="O1781" s="514">
        <f t="shared" si="933"/>
        <v>0</v>
      </c>
      <c r="P1781" s="680">
        <f>'KB Duct Parts'!$AE$3</f>
        <v>0</v>
      </c>
      <c r="Q1781" s="681">
        <f t="shared" si="962"/>
        <v>0</v>
      </c>
      <c r="R1781" s="682">
        <f t="shared" si="963"/>
        <v>0</v>
      </c>
      <c r="S1781" s="716">
        <f t="shared" si="964"/>
        <v>0.35</v>
      </c>
      <c r="T1781" s="679">
        <f t="shared" si="965"/>
        <v>0</v>
      </c>
      <c r="U1781" s="679">
        <f t="shared" si="966"/>
        <v>0</v>
      </c>
      <c r="Y1781" s="120"/>
      <c r="AD1781" s="79"/>
      <c r="AE1781" s="75"/>
      <c r="AF1781" s="370"/>
      <c r="AG1781" s="375"/>
      <c r="AH1781" s="379"/>
      <c r="AI1781" s="383"/>
      <c r="AJ1781" s="388"/>
      <c r="AK1781" s="392"/>
      <c r="AL1781" s="388"/>
      <c r="AM1781" s="363">
        <f t="shared" si="957"/>
        <v>1</v>
      </c>
      <c r="AN1781" s="578">
        <v>683.9</v>
      </c>
      <c r="AO1781" s="78">
        <f t="shared" si="939"/>
        <v>0</v>
      </c>
      <c r="AP1781" s="78">
        <f t="shared" si="934"/>
        <v>0</v>
      </c>
      <c r="AQ1781" s="78">
        <f t="shared" si="935"/>
        <v>0</v>
      </c>
      <c r="AR1781" s="78">
        <f t="shared" si="936"/>
        <v>0</v>
      </c>
      <c r="AS1781" s="78">
        <f t="shared" si="937"/>
        <v>0</v>
      </c>
      <c r="AT1781" s="78">
        <f t="shared" si="938"/>
        <v>0</v>
      </c>
      <c r="AU1781" s="74" t="s">
        <v>717</v>
      </c>
      <c r="AV1781" s="115"/>
      <c r="AW1781" s="395"/>
      <c r="AX1781" s="395">
        <v>0</v>
      </c>
      <c r="AY1781" s="395">
        <v>0</v>
      </c>
      <c r="AZ1781" s="395">
        <v>0</v>
      </c>
      <c r="BA1781" s="395">
        <v>0</v>
      </c>
      <c r="BB1781" s="395">
        <v>0</v>
      </c>
      <c r="BC1781" s="395">
        <v>0</v>
      </c>
      <c r="BD1781" s="115"/>
      <c r="BE1781" s="115"/>
      <c r="BF1781" s="115"/>
      <c r="BG1781" s="115"/>
      <c r="BH1781" s="115"/>
      <c r="BI1781" s="115"/>
      <c r="BJ1781" s="115"/>
      <c r="BK1781" s="115"/>
      <c r="BQ1781" s="74" t="str">
        <f t="shared" si="940"/>
        <v xml:space="preserve"> </v>
      </c>
      <c r="BR1781" s="120" t="str">
        <f t="shared" si="941"/>
        <v xml:space="preserve"> </v>
      </c>
      <c r="BS1781" s="120" t="str">
        <f t="shared" si="942"/>
        <v xml:space="preserve"> </v>
      </c>
      <c r="BU1781" s="74" t="str">
        <f t="shared" si="943"/>
        <v xml:space="preserve"> </v>
      </c>
      <c r="BV1781" s="120" t="str">
        <f t="shared" si="944"/>
        <v xml:space="preserve"> </v>
      </c>
      <c r="BW1781" s="120" t="str">
        <f t="shared" si="945"/>
        <v xml:space="preserve">  </v>
      </c>
      <c r="BY1781" s="74" t="str">
        <f t="shared" si="946"/>
        <v xml:space="preserve"> </v>
      </c>
      <c r="BZ1781" s="120" t="str">
        <f t="shared" si="947"/>
        <v xml:space="preserve"> </v>
      </c>
      <c r="CA1781" s="120" t="str">
        <f t="shared" si="948"/>
        <v xml:space="preserve"> </v>
      </c>
      <c r="CC1781" s="115" t="str">
        <f t="shared" si="949"/>
        <v xml:space="preserve"> </v>
      </c>
      <c r="CD1781" s="120" t="str">
        <f t="shared" si="950"/>
        <v xml:space="preserve"> </v>
      </c>
      <c r="CE1781" s="417" t="str">
        <f t="shared" si="951"/>
        <v xml:space="preserve"> </v>
      </c>
      <c r="CF1781" s="115"/>
      <c r="CG1781" s="115" t="str">
        <f t="shared" si="952"/>
        <v xml:space="preserve"> </v>
      </c>
      <c r="CH1781" s="120" t="str">
        <f t="shared" si="953"/>
        <v xml:space="preserve"> </v>
      </c>
      <c r="CI1781" s="417" t="str">
        <f t="shared" si="954"/>
        <v xml:space="preserve"> </v>
      </c>
      <c r="CJ1781" s="115"/>
      <c r="CK1781" s="115" t="str">
        <f t="shared" si="955"/>
        <v xml:space="preserve"> </v>
      </c>
      <c r="CL1781" s="120" t="str">
        <f t="shared" si="956"/>
        <v xml:space="preserve"> </v>
      </c>
      <c r="CM1781" s="417" t="str">
        <f t="shared" si="958"/>
        <v xml:space="preserve"> </v>
      </c>
      <c r="IS1781" s="108">
        <v>501</v>
      </c>
    </row>
    <row r="1782" spans="2:253" s="74" customFormat="1" ht="17.100000000000001" hidden="1" customHeight="1" x14ac:dyDescent="0.25">
      <c r="B1782" s="524">
        <f>IF('KB Duct Parts'!$BD$15=2,IF(AND('KB Duct Parts'!$BL$14=2,'KB Duct Parts'!#REF!&gt;0),'KB Duct Parts'!#REF!,0),0)</f>
        <v>0</v>
      </c>
      <c r="C1782" s="529" t="s">
        <v>1202</v>
      </c>
      <c r="D1782" s="506" t="str">
        <f t="shared" si="967"/>
        <v>14120.45-SS</v>
      </c>
      <c r="E1782" s="524" t="s">
        <v>877</v>
      </c>
      <c r="F1782" s="508" t="str">
        <f t="shared" si="968"/>
        <v xml:space="preserve"> </v>
      </c>
      <c r="G1782" s="537" t="s">
        <v>908</v>
      </c>
      <c r="H1782" s="524" t="s">
        <v>923</v>
      </c>
      <c r="I1782" s="1035" t="s">
        <v>888</v>
      </c>
      <c r="J1782" s="1036"/>
      <c r="K1782" s="531" t="s">
        <v>882</v>
      </c>
      <c r="L1782" s="535"/>
      <c r="M1782" s="532" t="s">
        <v>1700</v>
      </c>
      <c r="N1782" s="514">
        <f t="shared" si="961"/>
        <v>742.7</v>
      </c>
      <c r="O1782" s="514">
        <f t="shared" si="933"/>
        <v>0</v>
      </c>
      <c r="P1782" s="680">
        <f>'KB Duct Parts'!$AE$3</f>
        <v>0</v>
      </c>
      <c r="Q1782" s="681">
        <f t="shared" si="962"/>
        <v>0</v>
      </c>
      <c r="R1782" s="682">
        <f t="shared" si="963"/>
        <v>0</v>
      </c>
      <c r="S1782" s="716">
        <f t="shared" si="964"/>
        <v>0.35</v>
      </c>
      <c r="T1782" s="679">
        <f t="shared" si="965"/>
        <v>0</v>
      </c>
      <c r="U1782" s="679">
        <f t="shared" si="966"/>
        <v>0</v>
      </c>
      <c r="Y1782" s="120"/>
      <c r="AD1782" s="79"/>
      <c r="AE1782" s="75"/>
      <c r="AF1782" s="370"/>
      <c r="AG1782" s="375"/>
      <c r="AH1782" s="379"/>
      <c r="AI1782" s="383"/>
      <c r="AJ1782" s="388"/>
      <c r="AK1782" s="392"/>
      <c r="AL1782" s="388"/>
      <c r="AM1782" s="363">
        <f t="shared" si="957"/>
        <v>1</v>
      </c>
      <c r="AN1782" s="578">
        <v>742.7</v>
      </c>
      <c r="AO1782" s="78">
        <f t="shared" si="939"/>
        <v>0</v>
      </c>
      <c r="AP1782" s="78">
        <f t="shared" si="934"/>
        <v>0</v>
      </c>
      <c r="AQ1782" s="78">
        <f t="shared" si="935"/>
        <v>0</v>
      </c>
      <c r="AR1782" s="78">
        <f t="shared" si="936"/>
        <v>0</v>
      </c>
      <c r="AS1782" s="78">
        <f t="shared" si="937"/>
        <v>0</v>
      </c>
      <c r="AT1782" s="78">
        <f t="shared" si="938"/>
        <v>0</v>
      </c>
      <c r="AU1782" s="74" t="s">
        <v>717</v>
      </c>
      <c r="AV1782" s="115"/>
      <c r="AW1782" s="395"/>
      <c r="AX1782" s="395">
        <v>0</v>
      </c>
      <c r="AY1782" s="395">
        <v>0</v>
      </c>
      <c r="AZ1782" s="395">
        <v>0</v>
      </c>
      <c r="BA1782" s="395">
        <v>0</v>
      </c>
      <c r="BB1782" s="395">
        <v>0</v>
      </c>
      <c r="BC1782" s="395">
        <v>0</v>
      </c>
      <c r="BD1782" s="115"/>
      <c r="BE1782" s="115"/>
      <c r="BF1782" s="115"/>
      <c r="BG1782" s="115"/>
      <c r="BH1782" s="115"/>
      <c r="BI1782" s="115"/>
      <c r="BJ1782" s="115"/>
      <c r="BK1782" s="115"/>
      <c r="BQ1782" s="74" t="str">
        <f t="shared" si="940"/>
        <v xml:space="preserve"> </v>
      </c>
      <c r="BR1782" s="120" t="str">
        <f t="shared" si="941"/>
        <v xml:space="preserve"> </v>
      </c>
      <c r="BS1782" s="120" t="str">
        <f t="shared" si="942"/>
        <v xml:space="preserve"> </v>
      </c>
      <c r="BU1782" s="74" t="str">
        <f t="shared" si="943"/>
        <v xml:space="preserve"> </v>
      </c>
      <c r="BV1782" s="120" t="str">
        <f t="shared" si="944"/>
        <v xml:space="preserve"> </v>
      </c>
      <c r="BW1782" s="120" t="str">
        <f t="shared" si="945"/>
        <v xml:space="preserve">  </v>
      </c>
      <c r="BY1782" s="74" t="str">
        <f t="shared" si="946"/>
        <v xml:space="preserve"> </v>
      </c>
      <c r="BZ1782" s="120" t="str">
        <f t="shared" si="947"/>
        <v xml:space="preserve"> </v>
      </c>
      <c r="CA1782" s="120" t="str">
        <f t="shared" si="948"/>
        <v xml:space="preserve"> </v>
      </c>
      <c r="CC1782" s="115" t="str">
        <f t="shared" si="949"/>
        <v xml:space="preserve"> </v>
      </c>
      <c r="CD1782" s="120" t="str">
        <f t="shared" si="950"/>
        <v xml:space="preserve"> </v>
      </c>
      <c r="CE1782" s="417" t="str">
        <f t="shared" si="951"/>
        <v xml:space="preserve"> </v>
      </c>
      <c r="CF1782" s="115"/>
      <c r="CG1782" s="115" t="str">
        <f t="shared" si="952"/>
        <v xml:space="preserve"> </v>
      </c>
      <c r="CH1782" s="120" t="str">
        <f t="shared" si="953"/>
        <v xml:space="preserve"> </v>
      </c>
      <c r="CI1782" s="417" t="str">
        <f t="shared" si="954"/>
        <v xml:space="preserve"> </v>
      </c>
      <c r="CJ1782" s="115"/>
      <c r="CK1782" s="115" t="str">
        <f t="shared" si="955"/>
        <v xml:space="preserve"> </v>
      </c>
      <c r="CL1782" s="120" t="str">
        <f t="shared" si="956"/>
        <v xml:space="preserve"> </v>
      </c>
      <c r="CM1782" s="417" t="str">
        <f t="shared" si="958"/>
        <v xml:space="preserve"> </v>
      </c>
      <c r="IS1782" s="108">
        <v>544</v>
      </c>
    </row>
    <row r="1783" spans="2:253" s="74" customFormat="1" ht="17.100000000000001" hidden="1" customHeight="1" x14ac:dyDescent="0.25">
      <c r="B1783" s="524">
        <f>IF('KB Duct Parts'!$BD$15=2,IF(AND('KB Duct Parts'!$BL$14=2,'KB Duct Parts'!#REF!&gt;0),'KB Duct Parts'!#REF!,0),0)</f>
        <v>0</v>
      </c>
      <c r="C1783" s="529" t="s">
        <v>1203</v>
      </c>
      <c r="D1783" s="506" t="str">
        <f t="shared" si="967"/>
        <v>14122.45-SS</v>
      </c>
      <c r="E1783" s="524" t="s">
        <v>878</v>
      </c>
      <c r="F1783" s="508" t="str">
        <f t="shared" si="968"/>
        <v xml:space="preserve"> </v>
      </c>
      <c r="G1783" s="537" t="s">
        <v>908</v>
      </c>
      <c r="H1783" s="524" t="s">
        <v>923</v>
      </c>
      <c r="I1783" s="1035" t="s">
        <v>888</v>
      </c>
      <c r="J1783" s="1036"/>
      <c r="K1783" s="531" t="s">
        <v>882</v>
      </c>
      <c r="L1783" s="535"/>
      <c r="M1783" s="532" t="s">
        <v>1700</v>
      </c>
      <c r="N1783" s="514">
        <f t="shared" si="961"/>
        <v>853.2</v>
      </c>
      <c r="O1783" s="514">
        <f t="shared" si="933"/>
        <v>0</v>
      </c>
      <c r="P1783" s="680">
        <f>'KB Duct Parts'!$AE$3</f>
        <v>0</v>
      </c>
      <c r="Q1783" s="681">
        <f t="shared" si="962"/>
        <v>0</v>
      </c>
      <c r="R1783" s="682">
        <f t="shared" si="963"/>
        <v>0</v>
      </c>
      <c r="S1783" s="716">
        <f t="shared" si="964"/>
        <v>0.35</v>
      </c>
      <c r="T1783" s="679">
        <f t="shared" si="965"/>
        <v>0</v>
      </c>
      <c r="U1783" s="679">
        <f t="shared" si="966"/>
        <v>0</v>
      </c>
      <c r="Y1783" s="120"/>
      <c r="AD1783" s="79"/>
      <c r="AE1783" s="75"/>
      <c r="AF1783" s="370"/>
      <c r="AG1783" s="375"/>
      <c r="AH1783" s="379"/>
      <c r="AI1783" s="383"/>
      <c r="AJ1783" s="388"/>
      <c r="AK1783" s="392"/>
      <c r="AL1783" s="388"/>
      <c r="AM1783" s="363">
        <f t="shared" si="957"/>
        <v>1</v>
      </c>
      <c r="AN1783" s="578">
        <v>853.2</v>
      </c>
      <c r="AO1783" s="78">
        <f t="shared" si="939"/>
        <v>0</v>
      </c>
      <c r="AP1783" s="78">
        <f t="shared" si="934"/>
        <v>0</v>
      </c>
      <c r="AQ1783" s="78">
        <f t="shared" si="935"/>
        <v>0</v>
      </c>
      <c r="AR1783" s="78">
        <f t="shared" si="936"/>
        <v>0</v>
      </c>
      <c r="AS1783" s="78">
        <f t="shared" si="937"/>
        <v>0</v>
      </c>
      <c r="AT1783" s="78">
        <f t="shared" si="938"/>
        <v>0</v>
      </c>
      <c r="AU1783" s="74" t="s">
        <v>717</v>
      </c>
      <c r="AV1783" s="115"/>
      <c r="AW1783" s="395"/>
      <c r="AX1783" s="395">
        <v>0</v>
      </c>
      <c r="AY1783" s="395">
        <v>0</v>
      </c>
      <c r="AZ1783" s="395">
        <v>0</v>
      </c>
      <c r="BA1783" s="395">
        <v>0</v>
      </c>
      <c r="BB1783" s="395">
        <v>0</v>
      </c>
      <c r="BC1783" s="395">
        <v>0</v>
      </c>
      <c r="BD1783" s="115"/>
      <c r="BE1783" s="115"/>
      <c r="BF1783" s="115"/>
      <c r="BG1783" s="115"/>
      <c r="BH1783" s="115"/>
      <c r="BI1783" s="115"/>
      <c r="BJ1783" s="115"/>
      <c r="BK1783" s="115"/>
      <c r="BQ1783" s="74" t="str">
        <f t="shared" si="940"/>
        <v xml:space="preserve"> </v>
      </c>
      <c r="BR1783" s="120" t="str">
        <f t="shared" si="941"/>
        <v xml:space="preserve"> </v>
      </c>
      <c r="BS1783" s="120" t="str">
        <f t="shared" si="942"/>
        <v xml:space="preserve"> </v>
      </c>
      <c r="BU1783" s="74" t="str">
        <f t="shared" si="943"/>
        <v xml:space="preserve"> </v>
      </c>
      <c r="BV1783" s="120" t="str">
        <f t="shared" si="944"/>
        <v xml:space="preserve"> </v>
      </c>
      <c r="BW1783" s="120" t="str">
        <f t="shared" si="945"/>
        <v xml:space="preserve">  </v>
      </c>
      <c r="BY1783" s="74" t="str">
        <f t="shared" si="946"/>
        <v xml:space="preserve"> </v>
      </c>
      <c r="BZ1783" s="120" t="str">
        <f t="shared" si="947"/>
        <v xml:space="preserve"> </v>
      </c>
      <c r="CA1783" s="120" t="str">
        <f t="shared" si="948"/>
        <v xml:space="preserve"> </v>
      </c>
      <c r="CC1783" s="115" t="str">
        <f t="shared" si="949"/>
        <v xml:space="preserve"> </v>
      </c>
      <c r="CD1783" s="120" t="str">
        <f t="shared" si="950"/>
        <v xml:space="preserve"> </v>
      </c>
      <c r="CE1783" s="417" t="str">
        <f t="shared" si="951"/>
        <v xml:space="preserve"> </v>
      </c>
      <c r="CF1783" s="115"/>
      <c r="CG1783" s="115" t="str">
        <f t="shared" si="952"/>
        <v xml:space="preserve"> </v>
      </c>
      <c r="CH1783" s="120" t="str">
        <f t="shared" si="953"/>
        <v xml:space="preserve"> </v>
      </c>
      <c r="CI1783" s="417" t="str">
        <f t="shared" si="954"/>
        <v xml:space="preserve"> </v>
      </c>
      <c r="CJ1783" s="115"/>
      <c r="CK1783" s="115" t="str">
        <f t="shared" si="955"/>
        <v xml:space="preserve"> </v>
      </c>
      <c r="CL1783" s="120" t="str">
        <f t="shared" si="956"/>
        <v xml:space="preserve"> </v>
      </c>
      <c r="CM1783" s="417" t="str">
        <f t="shared" si="958"/>
        <v xml:space="preserve"> </v>
      </c>
      <c r="IS1783" s="108">
        <v>625</v>
      </c>
    </row>
    <row r="1784" spans="2:253" s="74" customFormat="1" ht="17.100000000000001" hidden="1" customHeight="1" x14ac:dyDescent="0.25">
      <c r="B1784" s="524">
        <f>IF('KB Duct Parts'!$BD$15=2,IF(AND('KB Duct Parts'!$BL$14=2,'KB Duct Parts'!#REF!&gt;0),'KB Duct Parts'!#REF!,0),0)</f>
        <v>0</v>
      </c>
      <c r="C1784" s="529" t="s">
        <v>33</v>
      </c>
      <c r="D1784" s="506" t="str">
        <f t="shared" si="967"/>
        <v>14124.45-SS</v>
      </c>
      <c r="E1784" s="524" t="s">
        <v>1338</v>
      </c>
      <c r="F1784" s="508" t="str">
        <f t="shared" si="968"/>
        <v xml:space="preserve"> </v>
      </c>
      <c r="G1784" s="537" t="s">
        <v>908</v>
      </c>
      <c r="H1784" s="524" t="s">
        <v>923</v>
      </c>
      <c r="I1784" s="1035" t="s">
        <v>888</v>
      </c>
      <c r="J1784" s="1036"/>
      <c r="K1784" s="531" t="s">
        <v>882</v>
      </c>
      <c r="L1784" s="535"/>
      <c r="M1784" s="532" t="s">
        <v>1700</v>
      </c>
      <c r="N1784" s="514">
        <f t="shared" si="961"/>
        <v>972</v>
      </c>
      <c r="O1784" s="514">
        <f t="shared" si="933"/>
        <v>0</v>
      </c>
      <c r="P1784" s="680">
        <f>'KB Duct Parts'!$AE$3</f>
        <v>0</v>
      </c>
      <c r="Q1784" s="681">
        <f t="shared" si="962"/>
        <v>0</v>
      </c>
      <c r="R1784" s="682">
        <f t="shared" si="963"/>
        <v>0</v>
      </c>
      <c r="S1784" s="716">
        <f t="shared" si="964"/>
        <v>0.35</v>
      </c>
      <c r="T1784" s="679">
        <f t="shared" si="965"/>
        <v>0</v>
      </c>
      <c r="U1784" s="679">
        <f t="shared" si="966"/>
        <v>0</v>
      </c>
      <c r="Y1784" s="120"/>
      <c r="AD1784" s="79"/>
      <c r="AE1784" s="75"/>
      <c r="AF1784" s="370"/>
      <c r="AG1784" s="375"/>
      <c r="AH1784" s="379"/>
      <c r="AI1784" s="383"/>
      <c r="AJ1784" s="388"/>
      <c r="AK1784" s="392"/>
      <c r="AL1784" s="388"/>
      <c r="AM1784" s="363">
        <f t="shared" si="957"/>
        <v>1</v>
      </c>
      <c r="AN1784" s="578">
        <v>972</v>
      </c>
      <c r="AO1784" s="78">
        <f t="shared" si="939"/>
        <v>0</v>
      </c>
      <c r="AP1784" s="78">
        <f t="shared" si="934"/>
        <v>0</v>
      </c>
      <c r="AQ1784" s="78">
        <f t="shared" si="935"/>
        <v>0</v>
      </c>
      <c r="AR1784" s="78">
        <f t="shared" si="936"/>
        <v>0</v>
      </c>
      <c r="AS1784" s="78">
        <f t="shared" si="937"/>
        <v>0</v>
      </c>
      <c r="AT1784" s="78">
        <f t="shared" si="938"/>
        <v>0</v>
      </c>
      <c r="AU1784" s="74" t="s">
        <v>717</v>
      </c>
      <c r="AV1784" s="115"/>
      <c r="AW1784" s="395"/>
      <c r="AX1784" s="395">
        <v>0</v>
      </c>
      <c r="AY1784" s="395">
        <v>0</v>
      </c>
      <c r="AZ1784" s="395">
        <v>0</v>
      </c>
      <c r="BA1784" s="395">
        <v>0</v>
      </c>
      <c r="BB1784" s="395">
        <v>0</v>
      </c>
      <c r="BC1784" s="395">
        <v>0</v>
      </c>
      <c r="BD1784" s="115"/>
      <c r="BE1784" s="115"/>
      <c r="BF1784" s="115"/>
      <c r="BG1784" s="115"/>
      <c r="BH1784" s="115"/>
      <c r="BI1784" s="115"/>
      <c r="BJ1784" s="115"/>
      <c r="BK1784" s="115"/>
      <c r="BQ1784" s="74" t="str">
        <f t="shared" si="940"/>
        <v xml:space="preserve"> </v>
      </c>
      <c r="BR1784" s="120" t="str">
        <f t="shared" si="941"/>
        <v xml:space="preserve"> </v>
      </c>
      <c r="BS1784" s="120" t="str">
        <f t="shared" si="942"/>
        <v xml:space="preserve"> </v>
      </c>
      <c r="BU1784" s="74" t="str">
        <f t="shared" si="943"/>
        <v xml:space="preserve"> </v>
      </c>
      <c r="BV1784" s="120" t="str">
        <f t="shared" si="944"/>
        <v xml:space="preserve"> </v>
      </c>
      <c r="BW1784" s="120" t="str">
        <f t="shared" si="945"/>
        <v xml:space="preserve">  </v>
      </c>
      <c r="BY1784" s="74" t="str">
        <f t="shared" si="946"/>
        <v xml:space="preserve"> </v>
      </c>
      <c r="BZ1784" s="120" t="str">
        <f t="shared" si="947"/>
        <v xml:space="preserve"> </v>
      </c>
      <c r="CA1784" s="120" t="str">
        <f t="shared" si="948"/>
        <v xml:space="preserve"> </v>
      </c>
      <c r="CC1784" s="115" t="str">
        <f t="shared" si="949"/>
        <v xml:space="preserve"> </v>
      </c>
      <c r="CD1784" s="120" t="str">
        <f t="shared" si="950"/>
        <v xml:space="preserve"> </v>
      </c>
      <c r="CE1784" s="417" t="str">
        <f t="shared" si="951"/>
        <v xml:space="preserve"> </v>
      </c>
      <c r="CF1784" s="115"/>
      <c r="CG1784" s="115" t="str">
        <f t="shared" si="952"/>
        <v xml:space="preserve"> </v>
      </c>
      <c r="CH1784" s="120" t="str">
        <f t="shared" si="953"/>
        <v xml:space="preserve"> </v>
      </c>
      <c r="CI1784" s="417" t="str">
        <f t="shared" si="954"/>
        <v xml:space="preserve"> </v>
      </c>
      <c r="CJ1784" s="115"/>
      <c r="CK1784" s="115" t="str">
        <f t="shared" si="955"/>
        <v xml:space="preserve"> </v>
      </c>
      <c r="CL1784" s="120" t="str">
        <f t="shared" si="956"/>
        <v xml:space="preserve"> </v>
      </c>
      <c r="CM1784" s="417" t="str">
        <f t="shared" si="958"/>
        <v xml:space="preserve"> </v>
      </c>
      <c r="IS1784" s="108"/>
    </row>
    <row r="1785" spans="2:253" s="74" customFormat="1" ht="17.100000000000001" hidden="1" customHeight="1" x14ac:dyDescent="0.25">
      <c r="B1785" s="524">
        <f>IF('KB Duct Parts'!$BL$14=2,Branches!CB6,0)</f>
        <v>0</v>
      </c>
      <c r="C1785" s="529"/>
      <c r="D1785" s="506" t="str">
        <f>Branches!CM6</f>
        <v xml:space="preserve"> </v>
      </c>
      <c r="E1785" s="524" t="str">
        <f>Branches!CC6&amp;""""</f>
        <v>"</v>
      </c>
      <c r="F1785" s="508"/>
      <c r="G1785" s="537" t="str">
        <f>Branches!CN6</f>
        <v xml:space="preserve"> </v>
      </c>
      <c r="H1785" s="524" t="s">
        <v>923</v>
      </c>
      <c r="I1785" s="586" t="str">
        <f>Branches!CO6</f>
        <v xml:space="preserve"> </v>
      </c>
      <c r="J1785" s="587"/>
      <c r="K1785" s="531" t="s">
        <v>882</v>
      </c>
      <c r="L1785" s="535" t="str">
        <f>Branches!CK6</f>
        <v xml:space="preserve"> </v>
      </c>
      <c r="M1785" s="532" t="s">
        <v>1700</v>
      </c>
      <c r="N1785" s="514">
        <f>Branches!CP6</f>
        <v>0</v>
      </c>
      <c r="O1785" s="514">
        <f t="shared" si="933"/>
        <v>0</v>
      </c>
      <c r="P1785" s="680">
        <f>'KB Duct Parts'!$AE$3</f>
        <v>0</v>
      </c>
      <c r="Q1785" s="681">
        <f t="shared" si="962"/>
        <v>0</v>
      </c>
      <c r="R1785" s="682">
        <f t="shared" si="963"/>
        <v>0</v>
      </c>
      <c r="S1785" s="716">
        <f t="shared" si="964"/>
        <v>0.35</v>
      </c>
      <c r="T1785" s="679">
        <f t="shared" si="965"/>
        <v>0</v>
      </c>
      <c r="U1785" s="679">
        <f t="shared" si="966"/>
        <v>0</v>
      </c>
      <c r="Y1785" s="120"/>
      <c r="AD1785" s="79"/>
      <c r="AE1785" s="75"/>
      <c r="AF1785" s="370"/>
      <c r="AG1785" s="375"/>
      <c r="AH1785" s="379"/>
      <c r="AI1785" s="383"/>
      <c r="AJ1785" s="388"/>
      <c r="AK1785" s="392"/>
      <c r="AL1785" s="388"/>
      <c r="AM1785" s="363"/>
      <c r="AN1785" s="578"/>
      <c r="AO1785" s="78"/>
      <c r="AP1785" s="78"/>
      <c r="AQ1785" s="78"/>
      <c r="AR1785" s="78"/>
      <c r="AS1785" s="78"/>
      <c r="AT1785" s="78"/>
      <c r="AV1785" s="115"/>
      <c r="AW1785" s="395"/>
      <c r="AX1785" s="395"/>
      <c r="AY1785" s="395"/>
      <c r="AZ1785" s="395"/>
      <c r="BA1785" s="395"/>
      <c r="BB1785" s="395"/>
      <c r="BC1785" s="395"/>
      <c r="BD1785" s="115"/>
      <c r="BE1785" s="115"/>
      <c r="BF1785" s="115"/>
      <c r="BG1785" s="115"/>
      <c r="BH1785" s="115"/>
      <c r="BI1785" s="115"/>
      <c r="BJ1785" s="115"/>
      <c r="BK1785" s="115"/>
      <c r="BR1785" s="120"/>
      <c r="BS1785" s="120"/>
      <c r="BV1785" s="120"/>
      <c r="BW1785" s="120"/>
      <c r="BZ1785" s="120"/>
      <c r="CA1785" s="120"/>
      <c r="CC1785" s="115"/>
      <c r="CD1785" s="120"/>
      <c r="CE1785" s="417"/>
      <c r="CF1785" s="115"/>
      <c r="CG1785" s="115"/>
      <c r="CH1785" s="120"/>
      <c r="CI1785" s="417"/>
      <c r="CJ1785" s="115"/>
      <c r="CK1785" s="115"/>
      <c r="CL1785" s="120"/>
      <c r="CM1785" s="417"/>
      <c r="IS1785" s="108"/>
    </row>
    <row r="1786" spans="2:253" s="74" customFormat="1" ht="17.100000000000001" hidden="1" customHeight="1" x14ac:dyDescent="0.25">
      <c r="B1786" s="524">
        <f>IF('KB Duct Parts'!$BL$14=2,Branches!CB7,0)</f>
        <v>0</v>
      </c>
      <c r="C1786" s="529"/>
      <c r="D1786" s="506" t="str">
        <f>Branches!CM7</f>
        <v xml:space="preserve"> </v>
      </c>
      <c r="E1786" s="524" t="str">
        <f>Branches!CC7&amp;""""</f>
        <v>"</v>
      </c>
      <c r="F1786" s="508"/>
      <c r="G1786" s="537" t="str">
        <f>Branches!CN7</f>
        <v xml:space="preserve"> </v>
      </c>
      <c r="H1786" s="524" t="s">
        <v>923</v>
      </c>
      <c r="I1786" s="586" t="str">
        <f>Branches!CO7</f>
        <v xml:space="preserve"> </v>
      </c>
      <c r="J1786" s="587"/>
      <c r="K1786" s="531" t="s">
        <v>882</v>
      </c>
      <c r="L1786" s="535" t="str">
        <f>Branches!CK7</f>
        <v xml:space="preserve"> </v>
      </c>
      <c r="M1786" s="532" t="s">
        <v>1700</v>
      </c>
      <c r="N1786" s="514">
        <f>Branches!CP7</f>
        <v>0</v>
      </c>
      <c r="O1786" s="514">
        <f t="shared" ref="O1786:O1804" si="969">IF(B1786&gt;0,N1786*B1786,0)</f>
        <v>0</v>
      </c>
      <c r="P1786" s="680">
        <f>'KB Duct Parts'!$AE$3</f>
        <v>0</v>
      </c>
      <c r="Q1786" s="681">
        <f t="shared" si="962"/>
        <v>0</v>
      </c>
      <c r="R1786" s="682">
        <f t="shared" si="963"/>
        <v>0</v>
      </c>
      <c r="S1786" s="716">
        <f t="shared" si="964"/>
        <v>0.35</v>
      </c>
      <c r="T1786" s="679">
        <f t="shared" si="965"/>
        <v>0</v>
      </c>
      <c r="U1786" s="679">
        <f t="shared" si="966"/>
        <v>0</v>
      </c>
      <c r="Y1786" s="120"/>
      <c r="AD1786" s="79"/>
      <c r="AE1786" s="75"/>
      <c r="AF1786" s="370"/>
      <c r="AG1786" s="375"/>
      <c r="AH1786" s="379"/>
      <c r="AI1786" s="383"/>
      <c r="AJ1786" s="388"/>
      <c r="AK1786" s="392"/>
      <c r="AL1786" s="388"/>
      <c r="AM1786" s="363"/>
      <c r="AN1786" s="578"/>
      <c r="AO1786" s="78"/>
      <c r="AP1786" s="78"/>
      <c r="AQ1786" s="78"/>
      <c r="AR1786" s="78"/>
      <c r="AS1786" s="78"/>
      <c r="AT1786" s="78"/>
      <c r="AV1786" s="115"/>
      <c r="AW1786" s="395"/>
      <c r="AX1786" s="395"/>
      <c r="AY1786" s="395"/>
      <c r="AZ1786" s="395"/>
      <c r="BA1786" s="395"/>
      <c r="BB1786" s="395"/>
      <c r="BC1786" s="395"/>
      <c r="BD1786" s="115"/>
      <c r="BE1786" s="115"/>
      <c r="BF1786" s="115"/>
      <c r="BG1786" s="115"/>
      <c r="BH1786" s="115"/>
      <c r="BI1786" s="115"/>
      <c r="BJ1786" s="115"/>
      <c r="BK1786" s="115"/>
      <c r="BR1786" s="120"/>
      <c r="BS1786" s="120"/>
      <c r="BV1786" s="120"/>
      <c r="BW1786" s="120"/>
      <c r="BZ1786" s="120"/>
      <c r="CA1786" s="120"/>
      <c r="CC1786" s="115"/>
      <c r="CD1786" s="120"/>
      <c r="CE1786" s="417"/>
      <c r="CF1786" s="115"/>
      <c r="CG1786" s="115"/>
      <c r="CH1786" s="120"/>
      <c r="CI1786" s="417"/>
      <c r="CJ1786" s="115"/>
      <c r="CK1786" s="115"/>
      <c r="CL1786" s="120"/>
      <c r="CM1786" s="417"/>
      <c r="IS1786" s="108"/>
    </row>
    <row r="1787" spans="2:253" s="74" customFormat="1" ht="17.100000000000001" hidden="1" customHeight="1" x14ac:dyDescent="0.25">
      <c r="B1787" s="524">
        <f>IF('KB Duct Parts'!$BL$14=2,Branches!CB8,0)</f>
        <v>0</v>
      </c>
      <c r="C1787" s="529"/>
      <c r="D1787" s="506" t="str">
        <f>Branches!CM8</f>
        <v xml:space="preserve"> </v>
      </c>
      <c r="E1787" s="524" t="str">
        <f>Branches!CC8&amp;""""</f>
        <v>"</v>
      </c>
      <c r="F1787" s="508"/>
      <c r="G1787" s="537" t="str">
        <f>Branches!CN8</f>
        <v xml:space="preserve"> </v>
      </c>
      <c r="H1787" s="524" t="s">
        <v>923</v>
      </c>
      <c r="I1787" s="586" t="str">
        <f>Branches!CO8</f>
        <v xml:space="preserve"> </v>
      </c>
      <c r="J1787" s="587"/>
      <c r="K1787" s="531" t="s">
        <v>882</v>
      </c>
      <c r="L1787" s="535" t="str">
        <f>Branches!CK8</f>
        <v xml:space="preserve"> </v>
      </c>
      <c r="M1787" s="532" t="s">
        <v>1700</v>
      </c>
      <c r="N1787" s="514">
        <f>Branches!CP8</f>
        <v>0</v>
      </c>
      <c r="O1787" s="514">
        <f t="shared" si="969"/>
        <v>0</v>
      </c>
      <c r="P1787" s="680">
        <f>'KB Duct Parts'!$AE$3</f>
        <v>0</v>
      </c>
      <c r="Q1787" s="681">
        <f t="shared" si="962"/>
        <v>0</v>
      </c>
      <c r="R1787" s="682">
        <f t="shared" si="963"/>
        <v>0</v>
      </c>
      <c r="S1787" s="716">
        <f t="shared" si="964"/>
        <v>0.35</v>
      </c>
      <c r="T1787" s="679">
        <f t="shared" si="965"/>
        <v>0</v>
      </c>
      <c r="U1787" s="679">
        <f t="shared" si="966"/>
        <v>0</v>
      </c>
      <c r="Y1787" s="120"/>
      <c r="AD1787" s="79"/>
      <c r="AE1787" s="75"/>
      <c r="AF1787" s="370"/>
      <c r="AG1787" s="375"/>
      <c r="AH1787" s="379"/>
      <c r="AI1787" s="383"/>
      <c r="AJ1787" s="388"/>
      <c r="AK1787" s="392"/>
      <c r="AL1787" s="388"/>
      <c r="AM1787" s="363"/>
      <c r="AN1787" s="578"/>
      <c r="AO1787" s="78"/>
      <c r="AP1787" s="78"/>
      <c r="AQ1787" s="78"/>
      <c r="AR1787" s="78"/>
      <c r="AS1787" s="78"/>
      <c r="AT1787" s="78"/>
      <c r="AV1787" s="115"/>
      <c r="AW1787" s="395"/>
      <c r="AX1787" s="395"/>
      <c r="AY1787" s="395"/>
      <c r="AZ1787" s="395"/>
      <c r="BA1787" s="395"/>
      <c r="BB1787" s="395"/>
      <c r="BC1787" s="395"/>
      <c r="BD1787" s="115"/>
      <c r="BE1787" s="115"/>
      <c r="BF1787" s="115"/>
      <c r="BG1787" s="115"/>
      <c r="BH1787" s="115"/>
      <c r="BI1787" s="115"/>
      <c r="BJ1787" s="115"/>
      <c r="BK1787" s="115"/>
      <c r="BR1787" s="120"/>
      <c r="BS1787" s="120"/>
      <c r="BV1787" s="120"/>
      <c r="BW1787" s="120"/>
      <c r="BZ1787" s="120"/>
      <c r="CA1787" s="120"/>
      <c r="CC1787" s="115"/>
      <c r="CD1787" s="120"/>
      <c r="CE1787" s="417"/>
      <c r="CF1787" s="115"/>
      <c r="CG1787" s="115"/>
      <c r="CH1787" s="120"/>
      <c r="CI1787" s="417"/>
      <c r="CJ1787" s="115"/>
      <c r="CK1787" s="115"/>
      <c r="CL1787" s="120"/>
      <c r="CM1787" s="417"/>
      <c r="IS1787" s="108"/>
    </row>
    <row r="1788" spans="2:253" s="74" customFormat="1" ht="17.100000000000001" hidden="1" customHeight="1" x14ac:dyDescent="0.25">
      <c r="B1788" s="524">
        <f>IF('KB Duct Parts'!$BL$14=2,Branches!CB9,0)</f>
        <v>0</v>
      </c>
      <c r="C1788" s="529"/>
      <c r="D1788" s="506" t="str">
        <f>Branches!CM9</f>
        <v xml:space="preserve"> </v>
      </c>
      <c r="E1788" s="524" t="str">
        <f>Branches!CC9&amp;""""</f>
        <v>"</v>
      </c>
      <c r="F1788" s="508"/>
      <c r="G1788" s="537" t="str">
        <f>Branches!CN9</f>
        <v xml:space="preserve"> </v>
      </c>
      <c r="H1788" s="524" t="s">
        <v>923</v>
      </c>
      <c r="I1788" s="586" t="str">
        <f>Branches!CO9</f>
        <v xml:space="preserve"> </v>
      </c>
      <c r="J1788" s="587"/>
      <c r="K1788" s="531" t="s">
        <v>882</v>
      </c>
      <c r="L1788" s="535" t="str">
        <f>Branches!CK9</f>
        <v xml:space="preserve"> </v>
      </c>
      <c r="M1788" s="532" t="s">
        <v>1700</v>
      </c>
      <c r="N1788" s="514">
        <f>Branches!CP9</f>
        <v>0</v>
      </c>
      <c r="O1788" s="514">
        <f t="shared" si="969"/>
        <v>0</v>
      </c>
      <c r="P1788" s="680">
        <f>'KB Duct Parts'!$AE$3</f>
        <v>0</v>
      </c>
      <c r="Q1788" s="681">
        <f t="shared" si="962"/>
        <v>0</v>
      </c>
      <c r="R1788" s="682">
        <f t="shared" si="963"/>
        <v>0</v>
      </c>
      <c r="S1788" s="716">
        <f t="shared" si="964"/>
        <v>0.35</v>
      </c>
      <c r="T1788" s="679">
        <f t="shared" si="965"/>
        <v>0</v>
      </c>
      <c r="U1788" s="679">
        <f t="shared" si="966"/>
        <v>0</v>
      </c>
      <c r="Y1788" s="120"/>
      <c r="AD1788" s="79"/>
      <c r="AE1788" s="75"/>
      <c r="AF1788" s="370"/>
      <c r="AG1788" s="375"/>
      <c r="AH1788" s="379"/>
      <c r="AI1788" s="383"/>
      <c r="AJ1788" s="388"/>
      <c r="AK1788" s="392"/>
      <c r="AL1788" s="388"/>
      <c r="AM1788" s="363"/>
      <c r="AN1788" s="578"/>
      <c r="AO1788" s="78"/>
      <c r="AP1788" s="78"/>
      <c r="AQ1788" s="78"/>
      <c r="AR1788" s="78"/>
      <c r="AS1788" s="78"/>
      <c r="AT1788" s="78"/>
      <c r="AV1788" s="115"/>
      <c r="AW1788" s="395"/>
      <c r="AX1788" s="395"/>
      <c r="AY1788" s="395"/>
      <c r="AZ1788" s="395"/>
      <c r="BA1788" s="395"/>
      <c r="BB1788" s="395"/>
      <c r="BC1788" s="395"/>
      <c r="BD1788" s="115"/>
      <c r="BE1788" s="115"/>
      <c r="BF1788" s="115"/>
      <c r="BG1788" s="115"/>
      <c r="BH1788" s="115"/>
      <c r="BI1788" s="115"/>
      <c r="BJ1788" s="115"/>
      <c r="BK1788" s="115"/>
      <c r="BR1788" s="120"/>
      <c r="BS1788" s="120"/>
      <c r="BV1788" s="120"/>
      <c r="BW1788" s="120"/>
      <c r="BZ1788" s="120"/>
      <c r="CA1788" s="120"/>
      <c r="CC1788" s="115"/>
      <c r="CD1788" s="120"/>
      <c r="CE1788" s="417"/>
      <c r="CF1788" s="115"/>
      <c r="CG1788" s="115"/>
      <c r="CH1788" s="120"/>
      <c r="CI1788" s="417"/>
      <c r="CJ1788" s="115"/>
      <c r="CK1788" s="115"/>
      <c r="CL1788" s="120"/>
      <c r="CM1788" s="417"/>
      <c r="IS1788" s="108"/>
    </row>
    <row r="1789" spans="2:253" s="74" customFormat="1" ht="17.100000000000001" hidden="1" customHeight="1" x14ac:dyDescent="0.25">
      <c r="B1789" s="524">
        <f>IF('KB Duct Parts'!$BL$14=2,Branches!CB10,0)</f>
        <v>0</v>
      </c>
      <c r="C1789" s="529"/>
      <c r="D1789" s="506" t="str">
        <f>Branches!CM10</f>
        <v xml:space="preserve"> </v>
      </c>
      <c r="E1789" s="524" t="str">
        <f>Branches!CC10&amp;""""</f>
        <v>"</v>
      </c>
      <c r="F1789" s="508"/>
      <c r="G1789" s="537" t="str">
        <f>Branches!CN10</f>
        <v xml:space="preserve"> </v>
      </c>
      <c r="H1789" s="524" t="s">
        <v>923</v>
      </c>
      <c r="I1789" s="586" t="str">
        <f>Branches!CO10</f>
        <v xml:space="preserve"> </v>
      </c>
      <c r="J1789" s="587"/>
      <c r="K1789" s="531" t="s">
        <v>882</v>
      </c>
      <c r="L1789" s="535" t="str">
        <f>Branches!CK10</f>
        <v xml:space="preserve"> </v>
      </c>
      <c r="M1789" s="532" t="s">
        <v>1700</v>
      </c>
      <c r="N1789" s="514">
        <f>Branches!CP10</f>
        <v>0</v>
      </c>
      <c r="O1789" s="514">
        <f t="shared" si="969"/>
        <v>0</v>
      </c>
      <c r="P1789" s="680">
        <f>'KB Duct Parts'!$AE$3</f>
        <v>0</v>
      </c>
      <c r="Q1789" s="681">
        <f t="shared" si="962"/>
        <v>0</v>
      </c>
      <c r="R1789" s="682">
        <f t="shared" si="963"/>
        <v>0</v>
      </c>
      <c r="S1789" s="716">
        <f t="shared" si="964"/>
        <v>0.35</v>
      </c>
      <c r="T1789" s="679">
        <f t="shared" si="965"/>
        <v>0</v>
      </c>
      <c r="U1789" s="679">
        <f t="shared" si="966"/>
        <v>0</v>
      </c>
      <c r="Y1789" s="120"/>
      <c r="AD1789" s="79"/>
      <c r="AE1789" s="75"/>
      <c r="AF1789" s="370"/>
      <c r="AG1789" s="375"/>
      <c r="AH1789" s="379"/>
      <c r="AI1789" s="383"/>
      <c r="AJ1789" s="388"/>
      <c r="AK1789" s="392"/>
      <c r="AL1789" s="388"/>
      <c r="AM1789" s="363"/>
      <c r="AN1789" s="578"/>
      <c r="AO1789" s="78"/>
      <c r="AP1789" s="78"/>
      <c r="AQ1789" s="78"/>
      <c r="AR1789" s="78"/>
      <c r="AS1789" s="78"/>
      <c r="AT1789" s="78"/>
      <c r="AV1789" s="115"/>
      <c r="AW1789" s="395"/>
      <c r="AX1789" s="395"/>
      <c r="AY1789" s="395"/>
      <c r="AZ1789" s="395"/>
      <c r="BA1789" s="395"/>
      <c r="BB1789" s="395"/>
      <c r="BC1789" s="395"/>
      <c r="BD1789" s="115"/>
      <c r="BE1789" s="115"/>
      <c r="BF1789" s="115"/>
      <c r="BG1789" s="115"/>
      <c r="BH1789" s="115"/>
      <c r="BI1789" s="115"/>
      <c r="BJ1789" s="115"/>
      <c r="BK1789" s="115"/>
      <c r="BR1789" s="120"/>
      <c r="BS1789" s="120"/>
      <c r="BV1789" s="120"/>
      <c r="BW1789" s="120"/>
      <c r="BZ1789" s="120"/>
      <c r="CA1789" s="120"/>
      <c r="CC1789" s="115"/>
      <c r="CD1789" s="120"/>
      <c r="CE1789" s="417"/>
      <c r="CF1789" s="115"/>
      <c r="CG1789" s="115"/>
      <c r="CH1789" s="120"/>
      <c r="CI1789" s="417"/>
      <c r="CJ1789" s="115"/>
      <c r="CK1789" s="115"/>
      <c r="CL1789" s="120"/>
      <c r="CM1789" s="417"/>
      <c r="IS1789" s="108"/>
    </row>
    <row r="1790" spans="2:253" s="74" customFormat="1" ht="17.100000000000001" hidden="1" customHeight="1" x14ac:dyDescent="0.25">
      <c r="B1790" s="524">
        <f>IF('KB Duct Parts'!$BL$14=2,Branches!CB11,0)</f>
        <v>0</v>
      </c>
      <c r="C1790" s="529"/>
      <c r="D1790" s="506" t="str">
        <f>Branches!CM11</f>
        <v xml:space="preserve"> </v>
      </c>
      <c r="E1790" s="524" t="str">
        <f>Branches!CC11&amp;""""</f>
        <v>"</v>
      </c>
      <c r="F1790" s="508"/>
      <c r="G1790" s="537" t="str">
        <f>Branches!CN11</f>
        <v xml:space="preserve"> </v>
      </c>
      <c r="H1790" s="524" t="s">
        <v>923</v>
      </c>
      <c r="I1790" s="586" t="str">
        <f>Branches!CO11</f>
        <v xml:space="preserve"> </v>
      </c>
      <c r="J1790" s="587"/>
      <c r="K1790" s="531" t="s">
        <v>882</v>
      </c>
      <c r="L1790" s="535" t="str">
        <f>Branches!CK11</f>
        <v xml:space="preserve"> </v>
      </c>
      <c r="M1790" s="532" t="s">
        <v>1700</v>
      </c>
      <c r="N1790" s="514">
        <f>Branches!CP11</f>
        <v>0</v>
      </c>
      <c r="O1790" s="514">
        <f t="shared" si="969"/>
        <v>0</v>
      </c>
      <c r="P1790" s="680">
        <f>'KB Duct Parts'!$AE$3</f>
        <v>0</v>
      </c>
      <c r="Q1790" s="681">
        <f t="shared" si="962"/>
        <v>0</v>
      </c>
      <c r="R1790" s="682">
        <f t="shared" si="963"/>
        <v>0</v>
      </c>
      <c r="S1790" s="716">
        <f t="shared" si="964"/>
        <v>0.35</v>
      </c>
      <c r="T1790" s="679">
        <f t="shared" si="965"/>
        <v>0</v>
      </c>
      <c r="U1790" s="679">
        <f t="shared" si="966"/>
        <v>0</v>
      </c>
      <c r="Y1790" s="120"/>
      <c r="AD1790" s="79"/>
      <c r="AE1790" s="75"/>
      <c r="AF1790" s="370"/>
      <c r="AG1790" s="375"/>
      <c r="AH1790" s="379"/>
      <c r="AI1790" s="383"/>
      <c r="AJ1790" s="388"/>
      <c r="AK1790" s="392"/>
      <c r="AL1790" s="388"/>
      <c r="AM1790" s="363"/>
      <c r="AN1790" s="578"/>
      <c r="AO1790" s="78"/>
      <c r="AP1790" s="78"/>
      <c r="AQ1790" s="78"/>
      <c r="AR1790" s="78"/>
      <c r="AS1790" s="78"/>
      <c r="AT1790" s="78"/>
      <c r="AV1790" s="115"/>
      <c r="AW1790" s="395"/>
      <c r="AX1790" s="395"/>
      <c r="AY1790" s="395"/>
      <c r="AZ1790" s="395"/>
      <c r="BA1790" s="395"/>
      <c r="BB1790" s="395"/>
      <c r="BC1790" s="395"/>
      <c r="BD1790" s="115"/>
      <c r="BE1790" s="115"/>
      <c r="BF1790" s="115"/>
      <c r="BG1790" s="115"/>
      <c r="BH1790" s="115"/>
      <c r="BI1790" s="115"/>
      <c r="BJ1790" s="115"/>
      <c r="BK1790" s="115"/>
      <c r="BR1790" s="120"/>
      <c r="BS1790" s="120"/>
      <c r="BV1790" s="120"/>
      <c r="BW1790" s="120"/>
      <c r="BZ1790" s="120"/>
      <c r="CA1790" s="120"/>
      <c r="CC1790" s="115"/>
      <c r="CD1790" s="120"/>
      <c r="CE1790" s="417"/>
      <c r="CF1790" s="115"/>
      <c r="CG1790" s="115"/>
      <c r="CH1790" s="120"/>
      <c r="CI1790" s="417"/>
      <c r="CJ1790" s="115"/>
      <c r="CK1790" s="115"/>
      <c r="CL1790" s="120"/>
      <c r="CM1790" s="417"/>
      <c r="IS1790" s="108"/>
    </row>
    <row r="1791" spans="2:253" s="74" customFormat="1" ht="17.100000000000001" hidden="1" customHeight="1" x14ac:dyDescent="0.25">
      <c r="B1791" s="524">
        <f>IF('KB Duct Parts'!$BL$14=2,Branches!CB12,0)</f>
        <v>0</v>
      </c>
      <c r="C1791" s="529"/>
      <c r="D1791" s="506" t="str">
        <f>Branches!CM12</f>
        <v xml:space="preserve"> </v>
      </c>
      <c r="E1791" s="524" t="str">
        <f>Branches!CC12&amp;""""</f>
        <v>"</v>
      </c>
      <c r="F1791" s="508"/>
      <c r="G1791" s="537" t="str">
        <f>Branches!CN12</f>
        <v xml:space="preserve"> </v>
      </c>
      <c r="H1791" s="524" t="s">
        <v>923</v>
      </c>
      <c r="I1791" s="586" t="str">
        <f>Branches!CO12</f>
        <v xml:space="preserve"> </v>
      </c>
      <c r="J1791" s="587"/>
      <c r="K1791" s="531" t="s">
        <v>882</v>
      </c>
      <c r="L1791" s="535" t="str">
        <f>Branches!CK12</f>
        <v xml:space="preserve"> </v>
      </c>
      <c r="M1791" s="532" t="s">
        <v>1700</v>
      </c>
      <c r="N1791" s="514">
        <f>Branches!CP12</f>
        <v>0</v>
      </c>
      <c r="O1791" s="514">
        <f t="shared" si="969"/>
        <v>0</v>
      </c>
      <c r="P1791" s="680">
        <f>'KB Duct Parts'!$AE$3</f>
        <v>0</v>
      </c>
      <c r="Q1791" s="681">
        <f t="shared" si="962"/>
        <v>0</v>
      </c>
      <c r="R1791" s="682">
        <f t="shared" si="963"/>
        <v>0</v>
      </c>
      <c r="S1791" s="716">
        <f t="shared" si="964"/>
        <v>0.35</v>
      </c>
      <c r="T1791" s="679">
        <f t="shared" si="965"/>
        <v>0</v>
      </c>
      <c r="U1791" s="679">
        <f t="shared" si="966"/>
        <v>0</v>
      </c>
      <c r="Y1791" s="120"/>
      <c r="AD1791" s="79"/>
      <c r="AE1791" s="75"/>
      <c r="AF1791" s="370"/>
      <c r="AG1791" s="375"/>
      <c r="AH1791" s="379"/>
      <c r="AI1791" s="383"/>
      <c r="AJ1791" s="388"/>
      <c r="AK1791" s="392"/>
      <c r="AL1791" s="388"/>
      <c r="AM1791" s="363"/>
      <c r="AN1791" s="578"/>
      <c r="AO1791" s="78"/>
      <c r="AP1791" s="78"/>
      <c r="AQ1791" s="78"/>
      <c r="AR1791" s="78"/>
      <c r="AS1791" s="78"/>
      <c r="AT1791" s="78"/>
      <c r="AV1791" s="115"/>
      <c r="AW1791" s="395"/>
      <c r="AX1791" s="395"/>
      <c r="AY1791" s="395"/>
      <c r="AZ1791" s="395"/>
      <c r="BA1791" s="395"/>
      <c r="BB1791" s="395"/>
      <c r="BC1791" s="395"/>
      <c r="BD1791" s="115"/>
      <c r="BE1791" s="115"/>
      <c r="BF1791" s="115"/>
      <c r="BG1791" s="115"/>
      <c r="BH1791" s="115"/>
      <c r="BI1791" s="115"/>
      <c r="BJ1791" s="115"/>
      <c r="BK1791" s="115"/>
      <c r="BR1791" s="120"/>
      <c r="BS1791" s="120"/>
      <c r="BV1791" s="120"/>
      <c r="BW1791" s="120"/>
      <c r="BZ1791" s="120"/>
      <c r="CA1791" s="120"/>
      <c r="CC1791" s="115"/>
      <c r="CD1791" s="120"/>
      <c r="CE1791" s="417"/>
      <c r="CF1791" s="115"/>
      <c r="CG1791" s="115"/>
      <c r="CH1791" s="120"/>
      <c r="CI1791" s="417"/>
      <c r="CJ1791" s="115"/>
      <c r="CK1791" s="115"/>
      <c r="CL1791" s="120"/>
      <c r="CM1791" s="417"/>
      <c r="IS1791" s="108"/>
    </row>
    <row r="1792" spans="2:253" s="74" customFormat="1" ht="17.100000000000001" hidden="1" customHeight="1" x14ac:dyDescent="0.25">
      <c r="B1792" s="524">
        <f>IF('KB Duct Parts'!$BL$14=2,Branches!CB13,0)</f>
        <v>0</v>
      </c>
      <c r="C1792" s="529"/>
      <c r="D1792" s="506" t="str">
        <f>Branches!CM13</f>
        <v xml:space="preserve"> </v>
      </c>
      <c r="E1792" s="524" t="str">
        <f>Branches!CC13&amp;""""</f>
        <v>"</v>
      </c>
      <c r="F1792" s="508"/>
      <c r="G1792" s="537" t="str">
        <f>Branches!CN13</f>
        <v xml:space="preserve"> </v>
      </c>
      <c r="H1792" s="524" t="s">
        <v>923</v>
      </c>
      <c r="I1792" s="586" t="str">
        <f>Branches!CO13</f>
        <v xml:space="preserve"> </v>
      </c>
      <c r="J1792" s="587"/>
      <c r="K1792" s="531" t="s">
        <v>882</v>
      </c>
      <c r="L1792" s="535" t="str">
        <f>Branches!CK13</f>
        <v xml:space="preserve"> </v>
      </c>
      <c r="M1792" s="532" t="s">
        <v>1700</v>
      </c>
      <c r="N1792" s="514">
        <f>Branches!CP13</f>
        <v>0</v>
      </c>
      <c r="O1792" s="514">
        <f t="shared" si="969"/>
        <v>0</v>
      </c>
      <c r="P1792" s="680">
        <f>'KB Duct Parts'!$AE$3</f>
        <v>0</v>
      </c>
      <c r="Q1792" s="681">
        <f t="shared" si="962"/>
        <v>0</v>
      </c>
      <c r="R1792" s="682">
        <f t="shared" si="963"/>
        <v>0</v>
      </c>
      <c r="S1792" s="716">
        <f t="shared" si="964"/>
        <v>0.35</v>
      </c>
      <c r="T1792" s="679">
        <f t="shared" si="965"/>
        <v>0</v>
      </c>
      <c r="U1792" s="679">
        <f t="shared" si="966"/>
        <v>0</v>
      </c>
      <c r="Y1792" s="120"/>
      <c r="AD1792" s="79"/>
      <c r="AE1792" s="75"/>
      <c r="AF1792" s="370"/>
      <c r="AG1792" s="375"/>
      <c r="AH1792" s="379"/>
      <c r="AI1792" s="383"/>
      <c r="AJ1792" s="388"/>
      <c r="AK1792" s="392"/>
      <c r="AL1792" s="388"/>
      <c r="AM1792" s="363"/>
      <c r="AN1792" s="578"/>
      <c r="AO1792" s="78"/>
      <c r="AP1792" s="78"/>
      <c r="AQ1792" s="78"/>
      <c r="AR1792" s="78"/>
      <c r="AS1792" s="78"/>
      <c r="AT1792" s="78"/>
      <c r="AV1792" s="115"/>
      <c r="AW1792" s="395"/>
      <c r="AX1792" s="395"/>
      <c r="AY1792" s="395"/>
      <c r="AZ1792" s="395"/>
      <c r="BA1792" s="395"/>
      <c r="BB1792" s="395"/>
      <c r="BC1792" s="395"/>
      <c r="BD1792" s="115"/>
      <c r="BE1792" s="115"/>
      <c r="BF1792" s="115"/>
      <c r="BG1792" s="115"/>
      <c r="BH1792" s="115"/>
      <c r="BI1792" s="115"/>
      <c r="BJ1792" s="115"/>
      <c r="BK1792" s="115"/>
      <c r="BR1792" s="120"/>
      <c r="BS1792" s="120"/>
      <c r="BV1792" s="120"/>
      <c r="BW1792" s="120"/>
      <c r="BZ1792" s="120"/>
      <c r="CA1792" s="120"/>
      <c r="CC1792" s="115"/>
      <c r="CD1792" s="120"/>
      <c r="CE1792" s="417"/>
      <c r="CF1792" s="115"/>
      <c r="CG1792" s="115"/>
      <c r="CH1792" s="120"/>
      <c r="CI1792" s="417"/>
      <c r="CJ1792" s="115"/>
      <c r="CK1792" s="115"/>
      <c r="CL1792" s="120"/>
      <c r="CM1792" s="417"/>
      <c r="IS1792" s="108"/>
    </row>
    <row r="1793" spans="2:253" s="74" customFormat="1" ht="17.100000000000001" hidden="1" customHeight="1" x14ac:dyDescent="0.25">
      <c r="B1793" s="524">
        <f>IF('KB Duct Parts'!$BL$14=2,Branches!CB14,0)</f>
        <v>0</v>
      </c>
      <c r="C1793" s="529"/>
      <c r="D1793" s="506" t="str">
        <f>Branches!CM14</f>
        <v xml:space="preserve"> </v>
      </c>
      <c r="E1793" s="524" t="str">
        <f>Branches!CC14&amp;""""</f>
        <v>"</v>
      </c>
      <c r="F1793" s="508"/>
      <c r="G1793" s="537" t="str">
        <f>Branches!CN14</f>
        <v xml:space="preserve"> </v>
      </c>
      <c r="H1793" s="524" t="s">
        <v>923</v>
      </c>
      <c r="I1793" s="586" t="str">
        <f>Branches!CO14</f>
        <v xml:space="preserve"> </v>
      </c>
      <c r="J1793" s="587"/>
      <c r="K1793" s="531" t="s">
        <v>882</v>
      </c>
      <c r="L1793" s="535" t="str">
        <f>Branches!CK14</f>
        <v xml:space="preserve"> </v>
      </c>
      <c r="M1793" s="532" t="s">
        <v>1700</v>
      </c>
      <c r="N1793" s="514">
        <f>Branches!CP14</f>
        <v>0</v>
      </c>
      <c r="O1793" s="514">
        <f t="shared" si="969"/>
        <v>0</v>
      </c>
      <c r="P1793" s="680">
        <f>'KB Duct Parts'!$AE$3</f>
        <v>0</v>
      </c>
      <c r="Q1793" s="681">
        <f t="shared" si="962"/>
        <v>0</v>
      </c>
      <c r="R1793" s="682">
        <f t="shared" si="963"/>
        <v>0</v>
      </c>
      <c r="S1793" s="716">
        <f t="shared" si="964"/>
        <v>0.35</v>
      </c>
      <c r="T1793" s="679">
        <f t="shared" si="965"/>
        <v>0</v>
      </c>
      <c r="U1793" s="679">
        <f t="shared" si="966"/>
        <v>0</v>
      </c>
      <c r="Y1793" s="120"/>
      <c r="AD1793" s="79"/>
      <c r="AE1793" s="75"/>
      <c r="AF1793" s="370"/>
      <c r="AG1793" s="375"/>
      <c r="AH1793" s="379"/>
      <c r="AI1793" s="383"/>
      <c r="AJ1793" s="388"/>
      <c r="AK1793" s="392"/>
      <c r="AL1793" s="388"/>
      <c r="AM1793" s="363"/>
      <c r="AN1793" s="578"/>
      <c r="AO1793" s="78"/>
      <c r="AP1793" s="78"/>
      <c r="AQ1793" s="78"/>
      <c r="AR1793" s="78"/>
      <c r="AS1793" s="78"/>
      <c r="AT1793" s="78"/>
      <c r="AV1793" s="115"/>
      <c r="AW1793" s="395"/>
      <c r="AX1793" s="395"/>
      <c r="AY1793" s="395"/>
      <c r="AZ1793" s="395"/>
      <c r="BA1793" s="395"/>
      <c r="BB1793" s="395"/>
      <c r="BC1793" s="395"/>
      <c r="BD1793" s="115"/>
      <c r="BE1793" s="115"/>
      <c r="BF1793" s="115"/>
      <c r="BG1793" s="115"/>
      <c r="BH1793" s="115"/>
      <c r="BI1793" s="115"/>
      <c r="BJ1793" s="115"/>
      <c r="BK1793" s="115"/>
      <c r="BR1793" s="120"/>
      <c r="BS1793" s="120"/>
      <c r="BV1793" s="120"/>
      <c r="BW1793" s="120"/>
      <c r="BZ1793" s="120"/>
      <c r="CA1793" s="120"/>
      <c r="CC1793" s="115"/>
      <c r="CD1793" s="120"/>
      <c r="CE1793" s="417"/>
      <c r="CF1793" s="115"/>
      <c r="CG1793" s="115"/>
      <c r="CH1793" s="120"/>
      <c r="CI1793" s="417"/>
      <c r="CJ1793" s="115"/>
      <c r="CK1793" s="115"/>
      <c r="CL1793" s="120"/>
      <c r="CM1793" s="417"/>
      <c r="IS1793" s="108"/>
    </row>
    <row r="1794" spans="2:253" s="74" customFormat="1" ht="17.100000000000001" hidden="1" customHeight="1" x14ac:dyDescent="0.25">
      <c r="B1794" s="524">
        <f>IF('KB Duct Parts'!$BL$14=2,Branches!CB15,0)</f>
        <v>0</v>
      </c>
      <c r="C1794" s="529"/>
      <c r="D1794" s="506" t="str">
        <f>Branches!CM15</f>
        <v xml:space="preserve"> </v>
      </c>
      <c r="E1794" s="524" t="str">
        <f>Branches!CC15&amp;""""</f>
        <v>"</v>
      </c>
      <c r="F1794" s="508"/>
      <c r="G1794" s="537" t="str">
        <f>Branches!CN15</f>
        <v xml:space="preserve"> </v>
      </c>
      <c r="H1794" s="524" t="s">
        <v>923</v>
      </c>
      <c r="I1794" s="586" t="str">
        <f>Branches!CO15</f>
        <v xml:space="preserve"> </v>
      </c>
      <c r="J1794" s="587"/>
      <c r="K1794" s="531" t="s">
        <v>882</v>
      </c>
      <c r="L1794" s="535" t="str">
        <f>Branches!CK15</f>
        <v xml:space="preserve"> </v>
      </c>
      <c r="M1794" s="532" t="s">
        <v>1700</v>
      </c>
      <c r="N1794" s="514">
        <f>Branches!CP15</f>
        <v>0</v>
      </c>
      <c r="O1794" s="514">
        <f t="shared" si="969"/>
        <v>0</v>
      </c>
      <c r="P1794" s="680">
        <f>'KB Duct Parts'!$AE$3</f>
        <v>0</v>
      </c>
      <c r="Q1794" s="681">
        <f t="shared" si="962"/>
        <v>0</v>
      </c>
      <c r="R1794" s="682">
        <f t="shared" si="963"/>
        <v>0</v>
      </c>
      <c r="S1794" s="716">
        <f t="shared" si="964"/>
        <v>0.35</v>
      </c>
      <c r="T1794" s="679">
        <f t="shared" si="965"/>
        <v>0</v>
      </c>
      <c r="U1794" s="679">
        <f t="shared" si="966"/>
        <v>0</v>
      </c>
      <c r="Y1794" s="120"/>
      <c r="AD1794" s="79"/>
      <c r="AE1794" s="75"/>
      <c r="AF1794" s="370"/>
      <c r="AG1794" s="375"/>
      <c r="AH1794" s="379"/>
      <c r="AI1794" s="383"/>
      <c r="AJ1794" s="388"/>
      <c r="AK1794" s="392"/>
      <c r="AL1794" s="388"/>
      <c r="AM1794" s="363"/>
      <c r="AN1794" s="578"/>
      <c r="AO1794" s="78"/>
      <c r="AP1794" s="78"/>
      <c r="AQ1794" s="78"/>
      <c r="AR1794" s="78"/>
      <c r="AS1794" s="78"/>
      <c r="AT1794" s="78"/>
      <c r="AV1794" s="115"/>
      <c r="AW1794" s="395"/>
      <c r="AX1794" s="395"/>
      <c r="AY1794" s="395"/>
      <c r="AZ1794" s="395"/>
      <c r="BA1794" s="395"/>
      <c r="BB1794" s="395"/>
      <c r="BC1794" s="395"/>
      <c r="BD1794" s="115"/>
      <c r="BE1794" s="115"/>
      <c r="BF1794" s="115"/>
      <c r="BG1794" s="115"/>
      <c r="BH1794" s="115"/>
      <c r="BI1794" s="115"/>
      <c r="BJ1794" s="115"/>
      <c r="BK1794" s="115"/>
      <c r="BR1794" s="120"/>
      <c r="BS1794" s="120"/>
      <c r="BV1794" s="120"/>
      <c r="BW1794" s="120"/>
      <c r="BZ1794" s="120"/>
      <c r="CA1794" s="120"/>
      <c r="CC1794" s="115"/>
      <c r="CD1794" s="120"/>
      <c r="CE1794" s="417"/>
      <c r="CF1794" s="115"/>
      <c r="CG1794" s="115"/>
      <c r="CH1794" s="120"/>
      <c r="CI1794" s="417"/>
      <c r="CJ1794" s="115"/>
      <c r="CK1794" s="115"/>
      <c r="CL1794" s="120"/>
      <c r="CM1794" s="417"/>
      <c r="IS1794" s="108"/>
    </row>
    <row r="1795" spans="2:253" s="74" customFormat="1" ht="17.100000000000001" hidden="1" customHeight="1" x14ac:dyDescent="0.25">
      <c r="B1795" s="524">
        <f>IF('KB Duct Parts'!$BL$14=2,Branches!CB16,0)</f>
        <v>0</v>
      </c>
      <c r="C1795" s="529"/>
      <c r="D1795" s="506" t="str">
        <f>Branches!CM16</f>
        <v xml:space="preserve"> </v>
      </c>
      <c r="E1795" s="524" t="str">
        <f>Branches!CC16&amp;""""</f>
        <v>"</v>
      </c>
      <c r="F1795" s="508"/>
      <c r="G1795" s="537" t="str">
        <f>Branches!CN16</f>
        <v xml:space="preserve"> </v>
      </c>
      <c r="H1795" s="524" t="s">
        <v>923</v>
      </c>
      <c r="I1795" s="586" t="str">
        <f>Branches!CO16</f>
        <v xml:space="preserve"> </v>
      </c>
      <c r="J1795" s="587"/>
      <c r="K1795" s="531" t="s">
        <v>882</v>
      </c>
      <c r="L1795" s="535" t="str">
        <f>Branches!CK16</f>
        <v xml:space="preserve"> </v>
      </c>
      <c r="M1795" s="532" t="s">
        <v>1700</v>
      </c>
      <c r="N1795" s="514">
        <f>Branches!CP16</f>
        <v>0</v>
      </c>
      <c r="O1795" s="514">
        <f t="shared" si="969"/>
        <v>0</v>
      </c>
      <c r="P1795" s="680">
        <f>'KB Duct Parts'!$AE$3</f>
        <v>0</v>
      </c>
      <c r="Q1795" s="681">
        <f t="shared" si="962"/>
        <v>0</v>
      </c>
      <c r="R1795" s="682">
        <f t="shared" si="963"/>
        <v>0</v>
      </c>
      <c r="S1795" s="716">
        <f t="shared" si="964"/>
        <v>0.35</v>
      </c>
      <c r="T1795" s="679">
        <f t="shared" si="965"/>
        <v>0</v>
      </c>
      <c r="U1795" s="679">
        <f t="shared" si="966"/>
        <v>0</v>
      </c>
      <c r="Y1795" s="120"/>
      <c r="AD1795" s="79"/>
      <c r="AE1795" s="75"/>
      <c r="AF1795" s="370"/>
      <c r="AG1795" s="375"/>
      <c r="AH1795" s="379"/>
      <c r="AI1795" s="383"/>
      <c r="AJ1795" s="388"/>
      <c r="AK1795" s="392"/>
      <c r="AL1795" s="388"/>
      <c r="AM1795" s="363"/>
      <c r="AN1795" s="578"/>
      <c r="AO1795" s="78"/>
      <c r="AP1795" s="78"/>
      <c r="AQ1795" s="78"/>
      <c r="AR1795" s="78"/>
      <c r="AS1795" s="78"/>
      <c r="AT1795" s="78"/>
      <c r="AV1795" s="115"/>
      <c r="AW1795" s="395"/>
      <c r="AX1795" s="395"/>
      <c r="AY1795" s="395"/>
      <c r="AZ1795" s="395"/>
      <c r="BA1795" s="395"/>
      <c r="BB1795" s="395"/>
      <c r="BC1795" s="395"/>
      <c r="BD1795" s="115"/>
      <c r="BE1795" s="115"/>
      <c r="BF1795" s="115"/>
      <c r="BG1795" s="115"/>
      <c r="BH1795" s="115"/>
      <c r="BI1795" s="115"/>
      <c r="BJ1795" s="115"/>
      <c r="BK1795" s="115"/>
      <c r="BR1795" s="120"/>
      <c r="BS1795" s="120"/>
      <c r="BV1795" s="120"/>
      <c r="BW1795" s="120"/>
      <c r="BZ1795" s="120"/>
      <c r="CA1795" s="120"/>
      <c r="CC1795" s="115"/>
      <c r="CD1795" s="120"/>
      <c r="CE1795" s="417"/>
      <c r="CF1795" s="115"/>
      <c r="CG1795" s="115"/>
      <c r="CH1795" s="120"/>
      <c r="CI1795" s="417"/>
      <c r="CJ1795" s="115"/>
      <c r="CK1795" s="115"/>
      <c r="CL1795" s="120"/>
      <c r="CM1795" s="417"/>
      <c r="IS1795" s="108"/>
    </row>
    <row r="1796" spans="2:253" s="74" customFormat="1" ht="17.100000000000001" hidden="1" customHeight="1" x14ac:dyDescent="0.25">
      <c r="B1796" s="524">
        <f>IF('KB Duct Parts'!$BL$14=2,Branches!CB17,0)</f>
        <v>0</v>
      </c>
      <c r="C1796" s="529"/>
      <c r="D1796" s="506" t="str">
        <f>Branches!CM17</f>
        <v xml:space="preserve"> </v>
      </c>
      <c r="E1796" s="524" t="str">
        <f>Branches!CC17&amp;""""</f>
        <v>"</v>
      </c>
      <c r="F1796" s="508"/>
      <c r="G1796" s="537" t="str">
        <f>Branches!CN17</f>
        <v xml:space="preserve"> </v>
      </c>
      <c r="H1796" s="524" t="s">
        <v>923</v>
      </c>
      <c r="I1796" s="586" t="str">
        <f>Branches!CO17</f>
        <v xml:space="preserve"> </v>
      </c>
      <c r="J1796" s="587"/>
      <c r="K1796" s="531" t="s">
        <v>882</v>
      </c>
      <c r="L1796" s="535" t="str">
        <f>Branches!CK17</f>
        <v xml:space="preserve"> </v>
      </c>
      <c r="M1796" s="532" t="s">
        <v>1700</v>
      </c>
      <c r="N1796" s="514">
        <f>Branches!CP17</f>
        <v>0</v>
      </c>
      <c r="O1796" s="514">
        <f t="shared" si="969"/>
        <v>0</v>
      </c>
      <c r="P1796" s="680">
        <f>'KB Duct Parts'!$AE$3</f>
        <v>0</v>
      </c>
      <c r="Q1796" s="681">
        <f t="shared" si="962"/>
        <v>0</v>
      </c>
      <c r="R1796" s="682">
        <f t="shared" si="963"/>
        <v>0</v>
      </c>
      <c r="S1796" s="716">
        <f t="shared" si="964"/>
        <v>0.35</v>
      </c>
      <c r="T1796" s="679">
        <f t="shared" si="965"/>
        <v>0</v>
      </c>
      <c r="U1796" s="679">
        <f t="shared" si="966"/>
        <v>0</v>
      </c>
      <c r="Y1796" s="120"/>
      <c r="AD1796" s="79"/>
      <c r="AE1796" s="75"/>
      <c r="AF1796" s="370"/>
      <c r="AG1796" s="375"/>
      <c r="AH1796" s="379"/>
      <c r="AI1796" s="383"/>
      <c r="AJ1796" s="388"/>
      <c r="AK1796" s="392"/>
      <c r="AL1796" s="388"/>
      <c r="AM1796" s="363"/>
      <c r="AN1796" s="578"/>
      <c r="AO1796" s="78"/>
      <c r="AP1796" s="78"/>
      <c r="AQ1796" s="78"/>
      <c r="AR1796" s="78"/>
      <c r="AS1796" s="78"/>
      <c r="AT1796" s="78"/>
      <c r="AV1796" s="115"/>
      <c r="AW1796" s="395"/>
      <c r="AX1796" s="395"/>
      <c r="AY1796" s="395"/>
      <c r="AZ1796" s="395"/>
      <c r="BA1796" s="395"/>
      <c r="BB1796" s="395"/>
      <c r="BC1796" s="395"/>
      <c r="BD1796" s="115"/>
      <c r="BE1796" s="115"/>
      <c r="BF1796" s="115"/>
      <c r="BG1796" s="115"/>
      <c r="BH1796" s="115"/>
      <c r="BI1796" s="115"/>
      <c r="BJ1796" s="115"/>
      <c r="BK1796" s="115"/>
      <c r="BR1796" s="120"/>
      <c r="BS1796" s="120"/>
      <c r="BV1796" s="120"/>
      <c r="BW1796" s="120"/>
      <c r="BZ1796" s="120"/>
      <c r="CA1796" s="120"/>
      <c r="CC1796" s="115"/>
      <c r="CD1796" s="120"/>
      <c r="CE1796" s="417"/>
      <c r="CF1796" s="115"/>
      <c r="CG1796" s="115"/>
      <c r="CH1796" s="120"/>
      <c r="CI1796" s="417"/>
      <c r="CJ1796" s="115"/>
      <c r="CK1796" s="115"/>
      <c r="CL1796" s="120"/>
      <c r="CM1796" s="417"/>
      <c r="IS1796" s="108"/>
    </row>
    <row r="1797" spans="2:253" s="74" customFormat="1" ht="17.100000000000001" hidden="1" customHeight="1" x14ac:dyDescent="0.25">
      <c r="B1797" s="524">
        <f>IF('KB Duct Parts'!$BL$14=2,Branches!CB18,0)</f>
        <v>0</v>
      </c>
      <c r="C1797" s="529"/>
      <c r="D1797" s="506" t="str">
        <f>Branches!CM18</f>
        <v xml:space="preserve"> </v>
      </c>
      <c r="E1797" s="524" t="str">
        <f>Branches!CC18&amp;""""</f>
        <v>"</v>
      </c>
      <c r="F1797" s="508"/>
      <c r="G1797" s="537" t="str">
        <f>Branches!CN18</f>
        <v xml:space="preserve"> </v>
      </c>
      <c r="H1797" s="524" t="s">
        <v>923</v>
      </c>
      <c r="I1797" s="586" t="str">
        <f>Branches!CO18</f>
        <v xml:space="preserve"> </v>
      </c>
      <c r="J1797" s="587"/>
      <c r="K1797" s="531" t="s">
        <v>882</v>
      </c>
      <c r="L1797" s="535" t="str">
        <f>Branches!CK18</f>
        <v xml:space="preserve"> </v>
      </c>
      <c r="M1797" s="532" t="s">
        <v>1700</v>
      </c>
      <c r="N1797" s="514">
        <f>Branches!CP18</f>
        <v>0</v>
      </c>
      <c r="O1797" s="514">
        <f t="shared" si="969"/>
        <v>0</v>
      </c>
      <c r="P1797" s="680">
        <f>'KB Duct Parts'!$AE$3</f>
        <v>0</v>
      </c>
      <c r="Q1797" s="681">
        <f t="shared" si="962"/>
        <v>0</v>
      </c>
      <c r="R1797" s="682">
        <f t="shared" si="963"/>
        <v>0</v>
      </c>
      <c r="S1797" s="716">
        <f t="shared" si="964"/>
        <v>0.35</v>
      </c>
      <c r="T1797" s="679">
        <f t="shared" si="965"/>
        <v>0</v>
      </c>
      <c r="U1797" s="679">
        <f t="shared" si="966"/>
        <v>0</v>
      </c>
      <c r="Y1797" s="120"/>
      <c r="AD1797" s="79"/>
      <c r="AE1797" s="75"/>
      <c r="AF1797" s="370"/>
      <c r="AG1797" s="375"/>
      <c r="AH1797" s="379"/>
      <c r="AI1797" s="383"/>
      <c r="AJ1797" s="388"/>
      <c r="AK1797" s="392"/>
      <c r="AL1797" s="388"/>
      <c r="AM1797" s="363"/>
      <c r="AN1797" s="578"/>
      <c r="AO1797" s="78"/>
      <c r="AP1797" s="78"/>
      <c r="AQ1797" s="78"/>
      <c r="AR1797" s="78"/>
      <c r="AS1797" s="78"/>
      <c r="AT1797" s="78"/>
      <c r="AV1797" s="115"/>
      <c r="AW1797" s="395"/>
      <c r="AX1797" s="395"/>
      <c r="AY1797" s="395"/>
      <c r="AZ1797" s="395"/>
      <c r="BA1797" s="395"/>
      <c r="BB1797" s="395"/>
      <c r="BC1797" s="395"/>
      <c r="BD1797" s="115"/>
      <c r="BE1797" s="115"/>
      <c r="BF1797" s="115"/>
      <c r="BG1797" s="115"/>
      <c r="BH1797" s="115"/>
      <c r="BI1797" s="115"/>
      <c r="BJ1797" s="115"/>
      <c r="BK1797" s="115"/>
      <c r="BR1797" s="120"/>
      <c r="BS1797" s="120"/>
      <c r="BV1797" s="120"/>
      <c r="BW1797" s="120"/>
      <c r="BZ1797" s="120"/>
      <c r="CA1797" s="120"/>
      <c r="CC1797" s="115"/>
      <c r="CD1797" s="120"/>
      <c r="CE1797" s="417"/>
      <c r="CF1797" s="115"/>
      <c r="CG1797" s="115"/>
      <c r="CH1797" s="120"/>
      <c r="CI1797" s="417"/>
      <c r="CJ1797" s="115"/>
      <c r="CK1797" s="115"/>
      <c r="CL1797" s="120"/>
      <c r="CM1797" s="417"/>
      <c r="IS1797" s="108"/>
    </row>
    <row r="1798" spans="2:253" s="74" customFormat="1" ht="17.100000000000001" hidden="1" customHeight="1" x14ac:dyDescent="0.25">
      <c r="B1798" s="524">
        <f>IF('KB Duct Parts'!$BL$14=2,Branches!CB19,0)</f>
        <v>0</v>
      </c>
      <c r="C1798" s="529"/>
      <c r="D1798" s="506" t="str">
        <f>Branches!CM19</f>
        <v xml:space="preserve"> </v>
      </c>
      <c r="E1798" s="524" t="str">
        <f>Branches!CC19&amp;""""</f>
        <v>"</v>
      </c>
      <c r="F1798" s="508"/>
      <c r="G1798" s="537" t="str">
        <f>Branches!CN19</f>
        <v xml:space="preserve"> </v>
      </c>
      <c r="H1798" s="524" t="s">
        <v>923</v>
      </c>
      <c r="I1798" s="586" t="str">
        <f>Branches!CO19</f>
        <v xml:space="preserve"> </v>
      </c>
      <c r="J1798" s="587"/>
      <c r="K1798" s="531" t="s">
        <v>882</v>
      </c>
      <c r="L1798" s="535" t="str">
        <f>Branches!CK19</f>
        <v xml:space="preserve"> </v>
      </c>
      <c r="M1798" s="532" t="s">
        <v>1700</v>
      </c>
      <c r="N1798" s="514">
        <f>Branches!CP19</f>
        <v>0</v>
      </c>
      <c r="O1798" s="514">
        <f t="shared" si="969"/>
        <v>0</v>
      </c>
      <c r="P1798" s="680">
        <f>'KB Duct Parts'!$AE$3</f>
        <v>0</v>
      </c>
      <c r="Q1798" s="681">
        <f t="shared" si="962"/>
        <v>0</v>
      </c>
      <c r="R1798" s="682">
        <f t="shared" si="963"/>
        <v>0</v>
      </c>
      <c r="S1798" s="716">
        <f t="shared" si="964"/>
        <v>0.35</v>
      </c>
      <c r="T1798" s="679">
        <f t="shared" si="965"/>
        <v>0</v>
      </c>
      <c r="U1798" s="679">
        <f t="shared" si="966"/>
        <v>0</v>
      </c>
      <c r="Y1798" s="120"/>
      <c r="AD1798" s="79"/>
      <c r="AE1798" s="75"/>
      <c r="AF1798" s="370"/>
      <c r="AG1798" s="375"/>
      <c r="AH1798" s="379"/>
      <c r="AI1798" s="383"/>
      <c r="AJ1798" s="388"/>
      <c r="AK1798" s="392"/>
      <c r="AL1798" s="388"/>
      <c r="AM1798" s="363"/>
      <c r="AN1798" s="578"/>
      <c r="AO1798" s="78"/>
      <c r="AP1798" s="78"/>
      <c r="AQ1798" s="78"/>
      <c r="AR1798" s="78"/>
      <c r="AS1798" s="78"/>
      <c r="AT1798" s="78"/>
      <c r="AV1798" s="115"/>
      <c r="AW1798" s="395"/>
      <c r="AX1798" s="395"/>
      <c r="AY1798" s="395"/>
      <c r="AZ1798" s="395"/>
      <c r="BA1798" s="395"/>
      <c r="BB1798" s="395"/>
      <c r="BC1798" s="395"/>
      <c r="BD1798" s="115"/>
      <c r="BE1798" s="115"/>
      <c r="BF1798" s="115"/>
      <c r="BG1798" s="115"/>
      <c r="BH1798" s="115"/>
      <c r="BI1798" s="115"/>
      <c r="BJ1798" s="115"/>
      <c r="BK1798" s="115"/>
      <c r="BR1798" s="120"/>
      <c r="BS1798" s="120"/>
      <c r="BV1798" s="120"/>
      <c r="BW1798" s="120"/>
      <c r="BZ1798" s="120"/>
      <c r="CA1798" s="120"/>
      <c r="CC1798" s="115"/>
      <c r="CD1798" s="120"/>
      <c r="CE1798" s="417"/>
      <c r="CF1798" s="115"/>
      <c r="CG1798" s="115"/>
      <c r="CH1798" s="120"/>
      <c r="CI1798" s="417"/>
      <c r="CJ1798" s="115"/>
      <c r="CK1798" s="115"/>
      <c r="CL1798" s="120"/>
      <c r="CM1798" s="417"/>
      <c r="IS1798" s="108"/>
    </row>
    <row r="1799" spans="2:253" s="74" customFormat="1" ht="17.100000000000001" hidden="1" customHeight="1" x14ac:dyDescent="0.25">
      <c r="B1799" s="524">
        <f>IF('KB Duct Parts'!$BL$14=2,Branches!CB20,0)</f>
        <v>0</v>
      </c>
      <c r="C1799" s="529"/>
      <c r="D1799" s="506" t="str">
        <f>Branches!CM20</f>
        <v xml:space="preserve"> </v>
      </c>
      <c r="E1799" s="524" t="str">
        <f>Branches!CC20&amp;""""</f>
        <v>"</v>
      </c>
      <c r="F1799" s="508"/>
      <c r="G1799" s="537" t="str">
        <f>Branches!CN20</f>
        <v xml:space="preserve"> </v>
      </c>
      <c r="H1799" s="524" t="s">
        <v>923</v>
      </c>
      <c r="I1799" s="586" t="str">
        <f>Branches!CO20</f>
        <v xml:space="preserve"> </v>
      </c>
      <c r="J1799" s="587"/>
      <c r="K1799" s="531" t="s">
        <v>882</v>
      </c>
      <c r="L1799" s="535" t="str">
        <f>Branches!CK20</f>
        <v xml:space="preserve"> </v>
      </c>
      <c r="M1799" s="532" t="s">
        <v>1700</v>
      </c>
      <c r="N1799" s="514">
        <f>Branches!CP20</f>
        <v>0</v>
      </c>
      <c r="O1799" s="514">
        <f t="shared" si="969"/>
        <v>0</v>
      </c>
      <c r="P1799" s="680">
        <f>'KB Duct Parts'!$AE$3</f>
        <v>0</v>
      </c>
      <c r="Q1799" s="681">
        <f t="shared" si="962"/>
        <v>0</v>
      </c>
      <c r="R1799" s="682">
        <f t="shared" si="963"/>
        <v>0</v>
      </c>
      <c r="S1799" s="716">
        <f t="shared" si="964"/>
        <v>0.35</v>
      </c>
      <c r="T1799" s="679">
        <f t="shared" si="965"/>
        <v>0</v>
      </c>
      <c r="U1799" s="679">
        <f t="shared" si="966"/>
        <v>0</v>
      </c>
      <c r="Y1799" s="120"/>
      <c r="AD1799" s="79"/>
      <c r="AE1799" s="75"/>
      <c r="AF1799" s="370"/>
      <c r="AG1799" s="375"/>
      <c r="AH1799" s="379"/>
      <c r="AI1799" s="383"/>
      <c r="AJ1799" s="388"/>
      <c r="AK1799" s="392"/>
      <c r="AL1799" s="388"/>
      <c r="AM1799" s="363"/>
      <c r="AN1799" s="578"/>
      <c r="AO1799" s="78"/>
      <c r="AP1799" s="78"/>
      <c r="AQ1799" s="78"/>
      <c r="AR1799" s="78"/>
      <c r="AS1799" s="78"/>
      <c r="AT1799" s="78"/>
      <c r="AV1799" s="115"/>
      <c r="AW1799" s="395"/>
      <c r="AX1799" s="395"/>
      <c r="AY1799" s="395"/>
      <c r="AZ1799" s="395"/>
      <c r="BA1799" s="395"/>
      <c r="BB1799" s="395"/>
      <c r="BC1799" s="395"/>
      <c r="BD1799" s="115"/>
      <c r="BE1799" s="115"/>
      <c r="BF1799" s="115"/>
      <c r="BG1799" s="115"/>
      <c r="BH1799" s="115"/>
      <c r="BI1799" s="115"/>
      <c r="BJ1799" s="115"/>
      <c r="BK1799" s="115"/>
      <c r="BR1799" s="120"/>
      <c r="BS1799" s="120"/>
      <c r="BV1799" s="120"/>
      <c r="BW1799" s="120"/>
      <c r="BZ1799" s="120"/>
      <c r="CA1799" s="120"/>
      <c r="CC1799" s="115"/>
      <c r="CD1799" s="120"/>
      <c r="CE1799" s="417"/>
      <c r="CF1799" s="115"/>
      <c r="CG1799" s="115"/>
      <c r="CH1799" s="120"/>
      <c r="CI1799" s="417"/>
      <c r="CJ1799" s="115"/>
      <c r="CK1799" s="115"/>
      <c r="CL1799" s="120"/>
      <c r="CM1799" s="417"/>
      <c r="IS1799" s="108"/>
    </row>
    <row r="1800" spans="2:253" s="74" customFormat="1" ht="17.100000000000001" hidden="1" customHeight="1" x14ac:dyDescent="0.25">
      <c r="B1800" s="524">
        <f>IF('KB Duct Parts'!$BL$14=2,Branches!CB21,0)</f>
        <v>0</v>
      </c>
      <c r="C1800" s="529"/>
      <c r="D1800" s="506" t="str">
        <f>Branches!CM21</f>
        <v xml:space="preserve"> </v>
      </c>
      <c r="E1800" s="524" t="str">
        <f>Branches!CC21&amp;""""</f>
        <v>"</v>
      </c>
      <c r="F1800" s="508"/>
      <c r="G1800" s="537" t="str">
        <f>Branches!CN21</f>
        <v xml:space="preserve"> </v>
      </c>
      <c r="H1800" s="524" t="s">
        <v>923</v>
      </c>
      <c r="I1800" s="586" t="str">
        <f>Branches!CO21</f>
        <v xml:space="preserve"> </v>
      </c>
      <c r="J1800" s="587"/>
      <c r="K1800" s="531" t="s">
        <v>882</v>
      </c>
      <c r="L1800" s="535" t="str">
        <f>Branches!CK21</f>
        <v xml:space="preserve"> </v>
      </c>
      <c r="M1800" s="532" t="s">
        <v>1700</v>
      </c>
      <c r="N1800" s="514">
        <f>Branches!CP21</f>
        <v>0</v>
      </c>
      <c r="O1800" s="514">
        <f t="shared" si="969"/>
        <v>0</v>
      </c>
      <c r="P1800" s="680">
        <f>'KB Duct Parts'!$AE$3</f>
        <v>0</v>
      </c>
      <c r="Q1800" s="681">
        <f t="shared" si="962"/>
        <v>0</v>
      </c>
      <c r="R1800" s="682">
        <f t="shared" si="963"/>
        <v>0</v>
      </c>
      <c r="S1800" s="716">
        <f t="shared" si="964"/>
        <v>0.35</v>
      </c>
      <c r="T1800" s="679">
        <f t="shared" si="965"/>
        <v>0</v>
      </c>
      <c r="U1800" s="679">
        <f t="shared" si="966"/>
        <v>0</v>
      </c>
      <c r="Y1800" s="120"/>
      <c r="AD1800" s="79"/>
      <c r="AE1800" s="75"/>
      <c r="AF1800" s="370"/>
      <c r="AG1800" s="375"/>
      <c r="AH1800" s="379"/>
      <c r="AI1800" s="383"/>
      <c r="AJ1800" s="388"/>
      <c r="AK1800" s="392"/>
      <c r="AL1800" s="388"/>
      <c r="AM1800" s="363"/>
      <c r="AN1800" s="578"/>
      <c r="AO1800" s="78"/>
      <c r="AP1800" s="78"/>
      <c r="AQ1800" s="78"/>
      <c r="AR1800" s="78"/>
      <c r="AS1800" s="78"/>
      <c r="AT1800" s="78"/>
      <c r="AV1800" s="115"/>
      <c r="AW1800" s="395"/>
      <c r="AX1800" s="395"/>
      <c r="AY1800" s="395"/>
      <c r="AZ1800" s="395"/>
      <c r="BA1800" s="395"/>
      <c r="BB1800" s="395"/>
      <c r="BC1800" s="395"/>
      <c r="BD1800" s="115"/>
      <c r="BE1800" s="115"/>
      <c r="BF1800" s="115"/>
      <c r="BG1800" s="115"/>
      <c r="BH1800" s="115"/>
      <c r="BI1800" s="115"/>
      <c r="BJ1800" s="115"/>
      <c r="BK1800" s="115"/>
      <c r="BR1800" s="120"/>
      <c r="BS1800" s="120"/>
      <c r="BV1800" s="120"/>
      <c r="BW1800" s="120"/>
      <c r="BZ1800" s="120"/>
      <c r="CA1800" s="120"/>
      <c r="CC1800" s="115"/>
      <c r="CD1800" s="120"/>
      <c r="CE1800" s="417"/>
      <c r="CF1800" s="115"/>
      <c r="CG1800" s="115"/>
      <c r="CH1800" s="120"/>
      <c r="CI1800" s="417"/>
      <c r="CJ1800" s="115"/>
      <c r="CK1800" s="115"/>
      <c r="CL1800" s="120"/>
      <c r="CM1800" s="417"/>
      <c r="IS1800" s="108"/>
    </row>
    <row r="1801" spans="2:253" s="74" customFormat="1" ht="17.100000000000001" hidden="1" customHeight="1" x14ac:dyDescent="0.25">
      <c r="B1801" s="524">
        <f>IF('KB Duct Parts'!$BL$14=2,Branches!CB22,0)</f>
        <v>0</v>
      </c>
      <c r="C1801" s="529"/>
      <c r="D1801" s="506" t="str">
        <f>Branches!CM22</f>
        <v xml:space="preserve"> </v>
      </c>
      <c r="E1801" s="524" t="str">
        <f>Branches!CC22&amp;""""</f>
        <v>"</v>
      </c>
      <c r="F1801" s="508"/>
      <c r="G1801" s="537" t="str">
        <f>Branches!CN22</f>
        <v xml:space="preserve"> </v>
      </c>
      <c r="H1801" s="524" t="s">
        <v>923</v>
      </c>
      <c r="I1801" s="586" t="str">
        <f>Branches!CO22</f>
        <v xml:space="preserve"> </v>
      </c>
      <c r="J1801" s="587"/>
      <c r="K1801" s="531" t="s">
        <v>882</v>
      </c>
      <c r="L1801" s="535" t="str">
        <f>Branches!CK22</f>
        <v xml:space="preserve"> </v>
      </c>
      <c r="M1801" s="532" t="s">
        <v>1700</v>
      </c>
      <c r="N1801" s="514">
        <f>Branches!CP22</f>
        <v>0</v>
      </c>
      <c r="O1801" s="514">
        <f t="shared" si="969"/>
        <v>0</v>
      </c>
      <c r="P1801" s="680">
        <f>'KB Duct Parts'!$AE$3</f>
        <v>0</v>
      </c>
      <c r="Q1801" s="681">
        <f t="shared" si="962"/>
        <v>0</v>
      </c>
      <c r="R1801" s="682">
        <f t="shared" si="963"/>
        <v>0</v>
      </c>
      <c r="S1801" s="716">
        <f t="shared" si="964"/>
        <v>0.35</v>
      </c>
      <c r="T1801" s="679">
        <f t="shared" si="965"/>
        <v>0</v>
      </c>
      <c r="U1801" s="679">
        <f t="shared" si="966"/>
        <v>0</v>
      </c>
      <c r="Y1801" s="120"/>
      <c r="AD1801" s="79"/>
      <c r="AE1801" s="75"/>
      <c r="AF1801" s="370"/>
      <c r="AG1801" s="375"/>
      <c r="AH1801" s="379"/>
      <c r="AI1801" s="383"/>
      <c r="AJ1801" s="388"/>
      <c r="AK1801" s="392"/>
      <c r="AL1801" s="388"/>
      <c r="AM1801" s="363"/>
      <c r="AN1801" s="578"/>
      <c r="AO1801" s="78"/>
      <c r="AP1801" s="78"/>
      <c r="AQ1801" s="78"/>
      <c r="AR1801" s="78"/>
      <c r="AS1801" s="78"/>
      <c r="AT1801" s="78"/>
      <c r="AV1801" s="115"/>
      <c r="AW1801" s="395"/>
      <c r="AX1801" s="395"/>
      <c r="AY1801" s="395"/>
      <c r="AZ1801" s="395"/>
      <c r="BA1801" s="395"/>
      <c r="BB1801" s="395"/>
      <c r="BC1801" s="395"/>
      <c r="BD1801" s="115"/>
      <c r="BE1801" s="115"/>
      <c r="BF1801" s="115"/>
      <c r="BG1801" s="115"/>
      <c r="BH1801" s="115"/>
      <c r="BI1801" s="115"/>
      <c r="BJ1801" s="115"/>
      <c r="BK1801" s="115"/>
      <c r="BR1801" s="120"/>
      <c r="BS1801" s="120"/>
      <c r="BV1801" s="120"/>
      <c r="BW1801" s="120"/>
      <c r="BZ1801" s="120"/>
      <c r="CA1801" s="120"/>
      <c r="CC1801" s="115"/>
      <c r="CD1801" s="120"/>
      <c r="CE1801" s="417"/>
      <c r="CF1801" s="115"/>
      <c r="CG1801" s="115"/>
      <c r="CH1801" s="120"/>
      <c r="CI1801" s="417"/>
      <c r="CJ1801" s="115"/>
      <c r="CK1801" s="115"/>
      <c r="CL1801" s="120"/>
      <c r="CM1801" s="417"/>
      <c r="IS1801" s="108"/>
    </row>
    <row r="1802" spans="2:253" s="74" customFormat="1" ht="17.100000000000001" hidden="1" customHeight="1" x14ac:dyDescent="0.25">
      <c r="B1802" s="524">
        <f>IF('KB Duct Parts'!$BL$14=2,Branches!CB23,0)</f>
        <v>0</v>
      </c>
      <c r="C1802" s="529"/>
      <c r="D1802" s="506" t="str">
        <f>Branches!CM23</f>
        <v xml:space="preserve"> </v>
      </c>
      <c r="E1802" s="524" t="str">
        <f>Branches!CC23&amp;""""</f>
        <v>"</v>
      </c>
      <c r="F1802" s="508"/>
      <c r="G1802" s="537" t="str">
        <f>Branches!CN23</f>
        <v xml:space="preserve"> </v>
      </c>
      <c r="H1802" s="524" t="s">
        <v>923</v>
      </c>
      <c r="I1802" s="586" t="str">
        <f>Branches!CO23</f>
        <v xml:space="preserve"> </v>
      </c>
      <c r="J1802" s="587"/>
      <c r="K1802" s="531" t="s">
        <v>882</v>
      </c>
      <c r="L1802" s="535" t="str">
        <f>Branches!CK23</f>
        <v xml:space="preserve"> </v>
      </c>
      <c r="M1802" s="532" t="s">
        <v>1700</v>
      </c>
      <c r="N1802" s="514">
        <f>Branches!CP23</f>
        <v>0</v>
      </c>
      <c r="O1802" s="514">
        <f t="shared" si="969"/>
        <v>0</v>
      </c>
      <c r="P1802" s="680">
        <f>'KB Duct Parts'!$AE$3</f>
        <v>0</v>
      </c>
      <c r="Q1802" s="681">
        <f t="shared" si="962"/>
        <v>0</v>
      </c>
      <c r="R1802" s="682">
        <f t="shared" si="963"/>
        <v>0</v>
      </c>
      <c r="S1802" s="716">
        <f t="shared" si="964"/>
        <v>0.35</v>
      </c>
      <c r="T1802" s="679">
        <f t="shared" si="965"/>
        <v>0</v>
      </c>
      <c r="U1802" s="679">
        <f t="shared" si="966"/>
        <v>0</v>
      </c>
      <c r="Y1802" s="120"/>
      <c r="AD1802" s="79"/>
      <c r="AE1802" s="75"/>
      <c r="AF1802" s="370"/>
      <c r="AG1802" s="375"/>
      <c r="AH1802" s="379"/>
      <c r="AI1802" s="383"/>
      <c r="AJ1802" s="388"/>
      <c r="AK1802" s="392"/>
      <c r="AL1802" s="388"/>
      <c r="AM1802" s="363"/>
      <c r="AN1802" s="578"/>
      <c r="AO1802" s="78"/>
      <c r="AP1802" s="78"/>
      <c r="AQ1802" s="78"/>
      <c r="AR1802" s="78"/>
      <c r="AS1802" s="78"/>
      <c r="AT1802" s="78"/>
      <c r="AV1802" s="115"/>
      <c r="AW1802" s="395"/>
      <c r="AX1802" s="395"/>
      <c r="AY1802" s="395"/>
      <c r="AZ1802" s="395"/>
      <c r="BA1802" s="395"/>
      <c r="BB1802" s="395"/>
      <c r="BC1802" s="395"/>
      <c r="BD1802" s="115"/>
      <c r="BE1802" s="115"/>
      <c r="BF1802" s="115"/>
      <c r="BG1802" s="115"/>
      <c r="BH1802" s="115"/>
      <c r="BI1802" s="115"/>
      <c r="BJ1802" s="115"/>
      <c r="BK1802" s="115"/>
      <c r="BR1802" s="120"/>
      <c r="BS1802" s="120"/>
      <c r="BV1802" s="120"/>
      <c r="BW1802" s="120"/>
      <c r="BZ1802" s="120"/>
      <c r="CA1802" s="120"/>
      <c r="CC1802" s="115"/>
      <c r="CD1802" s="120"/>
      <c r="CE1802" s="417"/>
      <c r="CF1802" s="115"/>
      <c r="CG1802" s="115"/>
      <c r="CH1802" s="120"/>
      <c r="CI1802" s="417"/>
      <c r="CJ1802" s="115"/>
      <c r="CK1802" s="115"/>
      <c r="CL1802" s="120"/>
      <c r="CM1802" s="417"/>
      <c r="IS1802" s="108"/>
    </row>
    <row r="1803" spans="2:253" s="74" customFormat="1" ht="17.100000000000001" hidden="1" customHeight="1" x14ac:dyDescent="0.25">
      <c r="B1803" s="524">
        <f>IF('KB Duct Parts'!$BL$14=2,Branches!CB24,0)</f>
        <v>0</v>
      </c>
      <c r="C1803" s="529"/>
      <c r="D1803" s="506" t="str">
        <f>Branches!CM24</f>
        <v xml:space="preserve"> </v>
      </c>
      <c r="E1803" s="524" t="str">
        <f>Branches!CC24&amp;""""</f>
        <v>"</v>
      </c>
      <c r="F1803" s="508"/>
      <c r="G1803" s="537" t="str">
        <f>Branches!CN24</f>
        <v xml:space="preserve"> </v>
      </c>
      <c r="H1803" s="524" t="s">
        <v>923</v>
      </c>
      <c r="I1803" s="586" t="str">
        <f>Branches!CO24</f>
        <v xml:space="preserve"> </v>
      </c>
      <c r="J1803" s="587"/>
      <c r="K1803" s="531" t="s">
        <v>882</v>
      </c>
      <c r="L1803" s="535" t="str">
        <f>Branches!CK24</f>
        <v xml:space="preserve"> </v>
      </c>
      <c r="M1803" s="532" t="s">
        <v>1700</v>
      </c>
      <c r="N1803" s="514">
        <f>Branches!CP24</f>
        <v>0</v>
      </c>
      <c r="O1803" s="514">
        <f t="shared" si="969"/>
        <v>0</v>
      </c>
      <c r="P1803" s="680">
        <f>'KB Duct Parts'!$AE$3</f>
        <v>0</v>
      </c>
      <c r="Q1803" s="681">
        <f t="shared" si="962"/>
        <v>0</v>
      </c>
      <c r="R1803" s="682">
        <f t="shared" si="963"/>
        <v>0</v>
      </c>
      <c r="S1803" s="716">
        <f t="shared" si="964"/>
        <v>0.35</v>
      </c>
      <c r="T1803" s="679">
        <f t="shared" si="965"/>
        <v>0</v>
      </c>
      <c r="U1803" s="679">
        <f t="shared" si="966"/>
        <v>0</v>
      </c>
      <c r="Y1803" s="120"/>
      <c r="AD1803" s="79"/>
      <c r="AE1803" s="75"/>
      <c r="AF1803" s="370"/>
      <c r="AG1803" s="375"/>
      <c r="AH1803" s="379"/>
      <c r="AI1803" s="383"/>
      <c r="AJ1803" s="388"/>
      <c r="AK1803" s="392"/>
      <c r="AL1803" s="388"/>
      <c r="AM1803" s="363"/>
      <c r="AN1803" s="578"/>
      <c r="AO1803" s="78"/>
      <c r="AP1803" s="78"/>
      <c r="AQ1803" s="78"/>
      <c r="AR1803" s="78"/>
      <c r="AS1803" s="78"/>
      <c r="AT1803" s="78"/>
      <c r="AV1803" s="115"/>
      <c r="AW1803" s="395"/>
      <c r="AX1803" s="395"/>
      <c r="AY1803" s="395"/>
      <c r="AZ1803" s="395"/>
      <c r="BA1803" s="395"/>
      <c r="BB1803" s="395"/>
      <c r="BC1803" s="395"/>
      <c r="BD1803" s="115"/>
      <c r="BE1803" s="115"/>
      <c r="BF1803" s="115"/>
      <c r="BG1803" s="115"/>
      <c r="BH1803" s="115"/>
      <c r="BI1803" s="115"/>
      <c r="BJ1803" s="115"/>
      <c r="BK1803" s="115"/>
      <c r="BR1803" s="120"/>
      <c r="BS1803" s="120"/>
      <c r="BV1803" s="120"/>
      <c r="BW1803" s="120"/>
      <c r="BZ1803" s="120"/>
      <c r="CA1803" s="120"/>
      <c r="CC1803" s="115"/>
      <c r="CD1803" s="120"/>
      <c r="CE1803" s="417"/>
      <c r="CF1803" s="115"/>
      <c r="CG1803" s="115"/>
      <c r="CH1803" s="120"/>
      <c r="CI1803" s="417"/>
      <c r="CJ1803" s="115"/>
      <c r="CK1803" s="115"/>
      <c r="CL1803" s="120"/>
      <c r="CM1803" s="417"/>
      <c r="IS1803" s="108"/>
    </row>
    <row r="1804" spans="2:253" s="74" customFormat="1" ht="17.100000000000001" hidden="1" customHeight="1" x14ac:dyDescent="0.25">
      <c r="B1804" s="524">
        <f>IF('KB Duct Parts'!$BL$14=2,Branches!CB25,0)</f>
        <v>0</v>
      </c>
      <c r="C1804" s="529"/>
      <c r="D1804" s="506" t="str">
        <f>Branches!CM25</f>
        <v xml:space="preserve"> </v>
      </c>
      <c r="E1804" s="524" t="str">
        <f>Branches!CC25&amp;""""</f>
        <v>"</v>
      </c>
      <c r="F1804" s="508"/>
      <c r="G1804" s="537" t="str">
        <f>Branches!CN25</f>
        <v xml:space="preserve"> </v>
      </c>
      <c r="H1804" s="524" t="s">
        <v>923</v>
      </c>
      <c r="I1804" s="586" t="str">
        <f>Branches!CO25</f>
        <v xml:space="preserve"> </v>
      </c>
      <c r="J1804" s="587"/>
      <c r="K1804" s="531" t="s">
        <v>882</v>
      </c>
      <c r="L1804" s="535" t="str">
        <f>Branches!CK25</f>
        <v xml:space="preserve"> </v>
      </c>
      <c r="M1804" s="532" t="s">
        <v>1700</v>
      </c>
      <c r="N1804" s="514">
        <f>Branches!CP25</f>
        <v>0</v>
      </c>
      <c r="O1804" s="514">
        <f t="shared" si="969"/>
        <v>0</v>
      </c>
      <c r="P1804" s="680">
        <f>'KB Duct Parts'!$AE$3</f>
        <v>0</v>
      </c>
      <c r="Q1804" s="681">
        <f t="shared" si="962"/>
        <v>0</v>
      </c>
      <c r="R1804" s="682">
        <f t="shared" si="963"/>
        <v>0</v>
      </c>
      <c r="S1804" s="716">
        <f t="shared" si="964"/>
        <v>0.35</v>
      </c>
      <c r="T1804" s="679">
        <f t="shared" si="965"/>
        <v>0</v>
      </c>
      <c r="U1804" s="679">
        <f t="shared" si="966"/>
        <v>0</v>
      </c>
      <c r="Y1804" s="120"/>
      <c r="AD1804" s="79"/>
      <c r="AE1804" s="75"/>
      <c r="AF1804" s="370"/>
      <c r="AG1804" s="375"/>
      <c r="AH1804" s="379"/>
      <c r="AI1804" s="383"/>
      <c r="AJ1804" s="388"/>
      <c r="AK1804" s="392"/>
      <c r="AL1804" s="388"/>
      <c r="AM1804" s="363"/>
      <c r="AN1804" s="578"/>
      <c r="AO1804" s="78"/>
      <c r="AP1804" s="78"/>
      <c r="AQ1804" s="78"/>
      <c r="AR1804" s="78"/>
      <c r="AS1804" s="78"/>
      <c r="AT1804" s="78"/>
      <c r="AV1804" s="115"/>
      <c r="AW1804" s="395"/>
      <c r="AX1804" s="395"/>
      <c r="AY1804" s="395"/>
      <c r="AZ1804" s="395"/>
      <c r="BA1804" s="395"/>
      <c r="BB1804" s="395"/>
      <c r="BC1804" s="395"/>
      <c r="BD1804" s="115"/>
      <c r="BE1804" s="115"/>
      <c r="BF1804" s="115"/>
      <c r="BG1804" s="115"/>
      <c r="BH1804" s="115"/>
      <c r="BI1804" s="115"/>
      <c r="BJ1804" s="115"/>
      <c r="BK1804" s="115"/>
      <c r="BR1804" s="120"/>
      <c r="BS1804" s="120"/>
      <c r="BV1804" s="120"/>
      <c r="BW1804" s="120"/>
      <c r="BZ1804" s="120"/>
      <c r="CA1804" s="120"/>
      <c r="CC1804" s="115"/>
      <c r="CD1804" s="120"/>
      <c r="CE1804" s="417"/>
      <c r="CF1804" s="115"/>
      <c r="CG1804" s="115"/>
      <c r="CH1804" s="120"/>
      <c r="CI1804" s="417"/>
      <c r="CJ1804" s="115"/>
      <c r="CK1804" s="115"/>
      <c r="CL1804" s="120"/>
      <c r="CM1804" s="417"/>
      <c r="IS1804" s="108"/>
    </row>
    <row r="1805" spans="2:253" s="74" customFormat="1" ht="17.100000000000001" hidden="1" customHeight="1" x14ac:dyDescent="0.25">
      <c r="B1805" s="524">
        <f>IF('KB Duct Parts'!BD$15=2,IF(AND('KB Duct Parts'!#REF!&gt;0,'KB Duct Parts'!$BL$14=2),'KB Duct Parts'!#REF!,0),0)</f>
        <v>0</v>
      </c>
      <c r="C1805" s="529" t="s">
        <v>1717</v>
      </c>
      <c r="D1805" s="506" t="str">
        <f t="shared" si="967"/>
        <v>14204.45-SS</v>
      </c>
      <c r="E1805" s="536" t="s">
        <v>861</v>
      </c>
      <c r="F1805" s="508" t="str">
        <f t="shared" si="968"/>
        <v xml:space="preserve"> </v>
      </c>
      <c r="G1805" s="537" t="s">
        <v>1735</v>
      </c>
      <c r="H1805" s="524" t="s">
        <v>923</v>
      </c>
      <c r="I1805" s="1035" t="s">
        <v>888</v>
      </c>
      <c r="J1805" s="1036"/>
      <c r="K1805" s="531" t="s">
        <v>882</v>
      </c>
      <c r="L1805" s="535"/>
      <c r="M1805" s="532" t="s">
        <v>1700</v>
      </c>
      <c r="N1805" s="514">
        <f t="shared" si="961"/>
        <v>304.5</v>
      </c>
      <c r="O1805" s="514">
        <f t="shared" si="933"/>
        <v>0</v>
      </c>
      <c r="P1805" s="680">
        <f>'KB Duct Parts'!$AE$3</f>
        <v>0</v>
      </c>
      <c r="Q1805" s="681">
        <f t="shared" si="962"/>
        <v>0</v>
      </c>
      <c r="R1805" s="682">
        <f t="shared" si="963"/>
        <v>0</v>
      </c>
      <c r="S1805" s="716">
        <f t="shared" si="964"/>
        <v>0.35</v>
      </c>
      <c r="T1805" s="679">
        <f t="shared" si="965"/>
        <v>0</v>
      </c>
      <c r="U1805" s="679">
        <f t="shared" si="966"/>
        <v>0</v>
      </c>
      <c r="Y1805" s="120"/>
      <c r="AD1805" s="79"/>
      <c r="AE1805" s="75"/>
      <c r="AF1805" s="370"/>
      <c r="AG1805" s="375"/>
      <c r="AH1805" s="379"/>
      <c r="AI1805" s="383"/>
      <c r="AJ1805" s="388"/>
      <c r="AK1805" s="392"/>
      <c r="AL1805" s="388"/>
      <c r="AM1805" s="363">
        <f t="shared" si="957"/>
        <v>1</v>
      </c>
      <c r="AN1805" s="578">
        <v>304.5</v>
      </c>
      <c r="AO1805" s="78">
        <f t="shared" si="939"/>
        <v>0</v>
      </c>
      <c r="AP1805" s="78">
        <f t="shared" si="934"/>
        <v>0</v>
      </c>
      <c r="AQ1805" s="78">
        <f t="shared" si="935"/>
        <v>0</v>
      </c>
      <c r="AR1805" s="78">
        <f t="shared" si="936"/>
        <v>0</v>
      </c>
      <c r="AS1805" s="78">
        <f t="shared" si="937"/>
        <v>0</v>
      </c>
      <c r="AT1805" s="78">
        <f t="shared" si="938"/>
        <v>0</v>
      </c>
      <c r="AU1805" s="74" t="s">
        <v>717</v>
      </c>
      <c r="AV1805" s="115"/>
      <c r="AW1805" s="395"/>
      <c r="AX1805" s="395">
        <v>0</v>
      </c>
      <c r="AY1805" s="395">
        <v>0</v>
      </c>
      <c r="AZ1805" s="395">
        <v>0</v>
      </c>
      <c r="BA1805" s="395">
        <v>0</v>
      </c>
      <c r="BB1805" s="395">
        <v>0</v>
      </c>
      <c r="BC1805" s="395">
        <v>0</v>
      </c>
      <c r="BD1805" s="115"/>
      <c r="BE1805" s="115"/>
      <c r="BF1805" s="115"/>
      <c r="BG1805" s="115"/>
      <c r="BH1805" s="115"/>
      <c r="BI1805" s="115"/>
      <c r="BJ1805" s="115"/>
      <c r="BK1805" s="115"/>
      <c r="BQ1805" s="74" t="str">
        <f t="shared" si="940"/>
        <v xml:space="preserve"> </v>
      </c>
      <c r="BR1805" s="120" t="str">
        <f t="shared" si="941"/>
        <v xml:space="preserve"> </v>
      </c>
      <c r="BS1805" s="120" t="str">
        <f t="shared" si="942"/>
        <v xml:space="preserve"> </v>
      </c>
      <c r="BU1805" s="74" t="str">
        <f t="shared" si="943"/>
        <v xml:space="preserve"> </v>
      </c>
      <c r="BV1805" s="120" t="str">
        <f t="shared" si="944"/>
        <v xml:space="preserve"> </v>
      </c>
      <c r="BW1805" s="120" t="str">
        <f t="shared" si="945"/>
        <v xml:space="preserve">  </v>
      </c>
      <c r="BY1805" s="74" t="str">
        <f t="shared" si="946"/>
        <v xml:space="preserve"> </v>
      </c>
      <c r="BZ1805" s="120" t="str">
        <f t="shared" si="947"/>
        <v xml:space="preserve"> </v>
      </c>
      <c r="CA1805" s="120" t="str">
        <f t="shared" si="948"/>
        <v xml:space="preserve"> </v>
      </c>
      <c r="CC1805" s="115" t="str">
        <f t="shared" si="949"/>
        <v xml:space="preserve"> </v>
      </c>
      <c r="CD1805" s="120" t="str">
        <f t="shared" si="950"/>
        <v xml:space="preserve"> </v>
      </c>
      <c r="CE1805" s="417" t="str">
        <f t="shared" si="951"/>
        <v xml:space="preserve"> </v>
      </c>
      <c r="CF1805" s="115"/>
      <c r="CG1805" s="115" t="str">
        <f t="shared" si="952"/>
        <v xml:space="preserve"> </v>
      </c>
      <c r="CH1805" s="120" t="str">
        <f t="shared" si="953"/>
        <v xml:space="preserve"> </v>
      </c>
      <c r="CI1805" s="417" t="str">
        <f t="shared" si="954"/>
        <v xml:space="preserve"> </v>
      </c>
      <c r="CJ1805" s="115"/>
      <c r="CK1805" s="115" t="str">
        <f t="shared" si="955"/>
        <v xml:space="preserve"> </v>
      </c>
      <c r="CL1805" s="120" t="str">
        <f t="shared" si="956"/>
        <v xml:space="preserve"> </v>
      </c>
      <c r="CM1805" s="417" t="str">
        <f t="shared" si="958"/>
        <v xml:space="preserve"> </v>
      </c>
      <c r="IS1805" s="108">
        <v>223</v>
      </c>
    </row>
    <row r="1806" spans="2:253" s="74" customFormat="1" ht="17.100000000000001" hidden="1" customHeight="1" x14ac:dyDescent="0.25">
      <c r="B1806" s="524">
        <f>IF('KB Duct Parts'!BD$15=2,IF(AND('KB Duct Parts'!#REF!&gt;0,'KB Duct Parts'!$BL$14=2),'KB Duct Parts'!#REF!,0),0)</f>
        <v>0</v>
      </c>
      <c r="C1806" s="529" t="s">
        <v>1718</v>
      </c>
      <c r="D1806" s="506" t="str">
        <f t="shared" si="967"/>
        <v>14205.45-SS</v>
      </c>
      <c r="E1806" s="524" t="s">
        <v>862</v>
      </c>
      <c r="F1806" s="508" t="str">
        <f t="shared" si="968"/>
        <v xml:space="preserve"> </v>
      </c>
      <c r="G1806" s="537" t="s">
        <v>1735</v>
      </c>
      <c r="H1806" s="524" t="s">
        <v>923</v>
      </c>
      <c r="I1806" s="1035" t="s">
        <v>888</v>
      </c>
      <c r="J1806" s="1036"/>
      <c r="K1806" s="531" t="s">
        <v>882</v>
      </c>
      <c r="L1806" s="535"/>
      <c r="M1806" s="532" t="s">
        <v>1700</v>
      </c>
      <c r="N1806" s="514">
        <f t="shared" si="961"/>
        <v>304.5</v>
      </c>
      <c r="O1806" s="514">
        <f t="shared" si="933"/>
        <v>0</v>
      </c>
      <c r="P1806" s="680">
        <f>'KB Duct Parts'!$AE$3</f>
        <v>0</v>
      </c>
      <c r="Q1806" s="681">
        <f t="shared" si="962"/>
        <v>0</v>
      </c>
      <c r="R1806" s="682">
        <f t="shared" si="963"/>
        <v>0</v>
      </c>
      <c r="S1806" s="716">
        <f t="shared" si="964"/>
        <v>0.35</v>
      </c>
      <c r="T1806" s="679">
        <f t="shared" si="965"/>
        <v>0</v>
      </c>
      <c r="U1806" s="679">
        <f t="shared" si="966"/>
        <v>0</v>
      </c>
      <c r="Y1806" s="120"/>
      <c r="AD1806" s="79"/>
      <c r="AE1806" s="75"/>
      <c r="AF1806" s="370"/>
      <c r="AG1806" s="375"/>
      <c r="AH1806" s="379"/>
      <c r="AI1806" s="383"/>
      <c r="AJ1806" s="388"/>
      <c r="AK1806" s="392"/>
      <c r="AL1806" s="388"/>
      <c r="AM1806" s="363">
        <f t="shared" si="957"/>
        <v>1</v>
      </c>
      <c r="AN1806" s="578">
        <v>304.5</v>
      </c>
      <c r="AO1806" s="78">
        <f t="shared" si="939"/>
        <v>0</v>
      </c>
      <c r="AP1806" s="78">
        <f t="shared" si="934"/>
        <v>0</v>
      </c>
      <c r="AQ1806" s="78">
        <f t="shared" si="935"/>
        <v>0</v>
      </c>
      <c r="AR1806" s="78">
        <f t="shared" si="936"/>
        <v>0</v>
      </c>
      <c r="AS1806" s="78">
        <f t="shared" si="937"/>
        <v>0</v>
      </c>
      <c r="AT1806" s="78">
        <f t="shared" si="938"/>
        <v>0</v>
      </c>
      <c r="AU1806" s="74" t="s">
        <v>717</v>
      </c>
      <c r="AV1806" s="115"/>
      <c r="AW1806" s="395"/>
      <c r="AX1806" s="395">
        <v>0</v>
      </c>
      <c r="AY1806" s="395">
        <v>0</v>
      </c>
      <c r="AZ1806" s="395">
        <v>0</v>
      </c>
      <c r="BA1806" s="395">
        <v>0</v>
      </c>
      <c r="BB1806" s="395">
        <v>0</v>
      </c>
      <c r="BC1806" s="395">
        <v>0</v>
      </c>
      <c r="BD1806" s="115"/>
      <c r="BE1806" s="115"/>
      <c r="BF1806" s="115"/>
      <c r="BG1806" s="115"/>
      <c r="BH1806" s="115"/>
      <c r="BI1806" s="115"/>
      <c r="BJ1806" s="115"/>
      <c r="BK1806" s="115"/>
      <c r="BQ1806" s="74" t="str">
        <f t="shared" si="940"/>
        <v xml:space="preserve"> </v>
      </c>
      <c r="BR1806" s="120" t="str">
        <f t="shared" si="941"/>
        <v xml:space="preserve"> </v>
      </c>
      <c r="BS1806" s="120" t="str">
        <f t="shared" si="942"/>
        <v xml:space="preserve"> </v>
      </c>
      <c r="BU1806" s="74" t="str">
        <f t="shared" si="943"/>
        <v xml:space="preserve"> </v>
      </c>
      <c r="BV1806" s="120" t="str">
        <f t="shared" si="944"/>
        <v xml:space="preserve"> </v>
      </c>
      <c r="BW1806" s="120" t="str">
        <f t="shared" si="945"/>
        <v xml:space="preserve">  </v>
      </c>
      <c r="BY1806" s="74" t="str">
        <f t="shared" si="946"/>
        <v xml:space="preserve"> </v>
      </c>
      <c r="BZ1806" s="120" t="str">
        <f t="shared" si="947"/>
        <v xml:space="preserve"> </v>
      </c>
      <c r="CA1806" s="120" t="str">
        <f t="shared" si="948"/>
        <v xml:space="preserve"> </v>
      </c>
      <c r="CC1806" s="115" t="str">
        <f t="shared" si="949"/>
        <v xml:space="preserve"> </v>
      </c>
      <c r="CD1806" s="120" t="str">
        <f t="shared" si="950"/>
        <v xml:space="preserve"> </v>
      </c>
      <c r="CE1806" s="417" t="str">
        <f t="shared" si="951"/>
        <v xml:space="preserve"> </v>
      </c>
      <c r="CF1806" s="115"/>
      <c r="CG1806" s="115" t="str">
        <f t="shared" si="952"/>
        <v xml:space="preserve"> </v>
      </c>
      <c r="CH1806" s="120" t="str">
        <f t="shared" si="953"/>
        <v xml:space="preserve"> </v>
      </c>
      <c r="CI1806" s="417" t="str">
        <f t="shared" si="954"/>
        <v xml:space="preserve"> </v>
      </c>
      <c r="CJ1806" s="115"/>
      <c r="CK1806" s="115" t="str">
        <f t="shared" si="955"/>
        <v xml:space="preserve"> </v>
      </c>
      <c r="CL1806" s="120" t="str">
        <f t="shared" si="956"/>
        <v xml:space="preserve"> </v>
      </c>
      <c r="CM1806" s="417" t="str">
        <f t="shared" si="958"/>
        <v xml:space="preserve"> </v>
      </c>
      <c r="IS1806" s="108">
        <v>223</v>
      </c>
    </row>
    <row r="1807" spans="2:253" s="74" customFormat="1" ht="17.100000000000001" hidden="1" customHeight="1" x14ac:dyDescent="0.25">
      <c r="B1807" s="524">
        <f>IF('KB Duct Parts'!BD$15=2,IF(AND('KB Duct Parts'!#REF!&gt;0,'KB Duct Parts'!$BL$14=2),'KB Duct Parts'!#REF!,0),0)</f>
        <v>0</v>
      </c>
      <c r="C1807" s="529" t="s">
        <v>1719</v>
      </c>
      <c r="D1807" s="506" t="str">
        <f t="shared" si="967"/>
        <v>1420.45-SS</v>
      </c>
      <c r="E1807" s="524" t="s">
        <v>863</v>
      </c>
      <c r="F1807" s="508" t="str">
        <f t="shared" si="968"/>
        <v xml:space="preserve"> </v>
      </c>
      <c r="G1807" s="537" t="s">
        <v>1735</v>
      </c>
      <c r="H1807" s="524" t="s">
        <v>923</v>
      </c>
      <c r="I1807" s="1035" t="s">
        <v>888</v>
      </c>
      <c r="J1807" s="1036"/>
      <c r="K1807" s="531" t="s">
        <v>882</v>
      </c>
      <c r="L1807" s="535"/>
      <c r="M1807" s="532" t="s">
        <v>1700</v>
      </c>
      <c r="N1807" s="514">
        <f t="shared" si="961"/>
        <v>318.10000000000002</v>
      </c>
      <c r="O1807" s="514">
        <f t="shared" si="933"/>
        <v>0</v>
      </c>
      <c r="P1807" s="680">
        <f>'KB Duct Parts'!$AE$3</f>
        <v>0</v>
      </c>
      <c r="Q1807" s="681">
        <f t="shared" si="962"/>
        <v>0</v>
      </c>
      <c r="R1807" s="682">
        <f t="shared" si="963"/>
        <v>0</v>
      </c>
      <c r="S1807" s="716">
        <f t="shared" si="964"/>
        <v>0.35</v>
      </c>
      <c r="T1807" s="679">
        <f t="shared" si="965"/>
        <v>0</v>
      </c>
      <c r="U1807" s="679">
        <f t="shared" si="966"/>
        <v>0</v>
      </c>
      <c r="Y1807" s="120"/>
      <c r="AD1807" s="79"/>
      <c r="AE1807" s="75"/>
      <c r="AF1807" s="370"/>
      <c r="AG1807" s="375"/>
      <c r="AH1807" s="379"/>
      <c r="AI1807" s="383"/>
      <c r="AJ1807" s="388"/>
      <c r="AK1807" s="392"/>
      <c r="AL1807" s="388"/>
      <c r="AM1807" s="363">
        <f t="shared" si="957"/>
        <v>1</v>
      </c>
      <c r="AN1807" s="578">
        <v>318.10000000000002</v>
      </c>
      <c r="AO1807" s="78">
        <f t="shared" si="939"/>
        <v>0</v>
      </c>
      <c r="AP1807" s="78">
        <f t="shared" si="934"/>
        <v>0</v>
      </c>
      <c r="AQ1807" s="78">
        <f t="shared" si="935"/>
        <v>0</v>
      </c>
      <c r="AR1807" s="78">
        <f t="shared" si="936"/>
        <v>0</v>
      </c>
      <c r="AS1807" s="78">
        <f t="shared" si="937"/>
        <v>0</v>
      </c>
      <c r="AT1807" s="78">
        <f t="shared" si="938"/>
        <v>0</v>
      </c>
      <c r="AU1807" s="74" t="s">
        <v>717</v>
      </c>
      <c r="AV1807" s="115"/>
      <c r="AW1807" s="395"/>
      <c r="AX1807" s="395">
        <v>0</v>
      </c>
      <c r="AY1807" s="395">
        <v>0</v>
      </c>
      <c r="AZ1807" s="395">
        <v>0</v>
      </c>
      <c r="BA1807" s="395">
        <v>0</v>
      </c>
      <c r="BB1807" s="395">
        <v>0</v>
      </c>
      <c r="BC1807" s="395">
        <v>0</v>
      </c>
      <c r="BD1807" s="115"/>
      <c r="BE1807" s="115"/>
      <c r="BF1807" s="115"/>
      <c r="BG1807" s="115"/>
      <c r="BH1807" s="115"/>
      <c r="BI1807" s="115"/>
      <c r="BJ1807" s="115"/>
      <c r="BK1807" s="115"/>
      <c r="BQ1807" s="74" t="str">
        <f t="shared" si="940"/>
        <v xml:space="preserve"> </v>
      </c>
      <c r="BR1807" s="120" t="str">
        <f t="shared" si="941"/>
        <v xml:space="preserve"> </v>
      </c>
      <c r="BS1807" s="120" t="str">
        <f t="shared" si="942"/>
        <v xml:space="preserve"> </v>
      </c>
      <c r="BU1807" s="74" t="str">
        <f t="shared" si="943"/>
        <v xml:space="preserve"> </v>
      </c>
      <c r="BV1807" s="120" t="str">
        <f t="shared" si="944"/>
        <v xml:space="preserve"> </v>
      </c>
      <c r="BW1807" s="120" t="str">
        <f t="shared" si="945"/>
        <v xml:space="preserve">  </v>
      </c>
      <c r="BY1807" s="74" t="str">
        <f t="shared" si="946"/>
        <v xml:space="preserve"> </v>
      </c>
      <c r="BZ1807" s="120" t="str">
        <f t="shared" si="947"/>
        <v xml:space="preserve"> </v>
      </c>
      <c r="CA1807" s="120" t="str">
        <f t="shared" si="948"/>
        <v xml:space="preserve"> </v>
      </c>
      <c r="CC1807" s="115" t="str">
        <f t="shared" si="949"/>
        <v xml:space="preserve"> </v>
      </c>
      <c r="CD1807" s="120" t="str">
        <f t="shared" si="950"/>
        <v xml:space="preserve"> </v>
      </c>
      <c r="CE1807" s="417" t="str">
        <f t="shared" si="951"/>
        <v xml:space="preserve"> </v>
      </c>
      <c r="CF1807" s="115"/>
      <c r="CG1807" s="115" t="str">
        <f t="shared" si="952"/>
        <v xml:space="preserve"> </v>
      </c>
      <c r="CH1807" s="120" t="str">
        <f t="shared" si="953"/>
        <v xml:space="preserve"> </v>
      </c>
      <c r="CI1807" s="417" t="str">
        <f t="shared" si="954"/>
        <v xml:space="preserve"> </v>
      </c>
      <c r="CJ1807" s="115"/>
      <c r="CK1807" s="115" t="str">
        <f t="shared" si="955"/>
        <v xml:space="preserve"> </v>
      </c>
      <c r="CL1807" s="120" t="str">
        <f t="shared" si="956"/>
        <v xml:space="preserve"> </v>
      </c>
      <c r="CM1807" s="417" t="str">
        <f t="shared" si="958"/>
        <v xml:space="preserve"> </v>
      </c>
      <c r="IS1807" s="108">
        <v>233</v>
      </c>
    </row>
    <row r="1808" spans="2:253" s="74" customFormat="1" ht="17.100000000000001" hidden="1" customHeight="1" x14ac:dyDescent="0.25">
      <c r="B1808" s="524">
        <f>IF('KB Duct Parts'!BD$15=2,IF(AND('KB Duct Parts'!#REF!&gt;0,'KB Duct Parts'!$BL$14=2),'KB Duct Parts'!#REF!,0),0)</f>
        <v>0</v>
      </c>
      <c r="C1808" s="529" t="s">
        <v>1720</v>
      </c>
      <c r="D1808" s="506" t="str">
        <f t="shared" si="967"/>
        <v>14207.45-SS</v>
      </c>
      <c r="E1808" s="524" t="s">
        <v>864</v>
      </c>
      <c r="F1808" s="508" t="str">
        <f t="shared" si="968"/>
        <v xml:space="preserve"> </v>
      </c>
      <c r="G1808" s="537" t="s">
        <v>1735</v>
      </c>
      <c r="H1808" s="524" t="s">
        <v>923</v>
      </c>
      <c r="I1808" s="1035" t="s">
        <v>888</v>
      </c>
      <c r="J1808" s="1036"/>
      <c r="K1808" s="531" t="s">
        <v>882</v>
      </c>
      <c r="L1808" s="535"/>
      <c r="M1808" s="532" t="s">
        <v>1700</v>
      </c>
      <c r="N1808" s="514">
        <f t="shared" si="961"/>
        <v>326.39999999999998</v>
      </c>
      <c r="O1808" s="514">
        <f t="shared" si="933"/>
        <v>0</v>
      </c>
      <c r="P1808" s="680">
        <f>'KB Duct Parts'!$AE$3</f>
        <v>0</v>
      </c>
      <c r="Q1808" s="681">
        <f t="shared" si="962"/>
        <v>0</v>
      </c>
      <c r="R1808" s="682">
        <f t="shared" si="963"/>
        <v>0</v>
      </c>
      <c r="S1808" s="716">
        <f t="shared" si="964"/>
        <v>0.35</v>
      </c>
      <c r="T1808" s="679">
        <f t="shared" si="965"/>
        <v>0</v>
      </c>
      <c r="U1808" s="679">
        <f t="shared" si="966"/>
        <v>0</v>
      </c>
      <c r="Y1808" s="120"/>
      <c r="AD1808" s="79"/>
      <c r="AE1808" s="75"/>
      <c r="AF1808" s="370"/>
      <c r="AG1808" s="375"/>
      <c r="AH1808" s="379"/>
      <c r="AI1808" s="383"/>
      <c r="AJ1808" s="388"/>
      <c r="AK1808" s="392"/>
      <c r="AL1808" s="388"/>
      <c r="AM1808" s="363">
        <f t="shared" si="957"/>
        <v>1</v>
      </c>
      <c r="AN1808" s="578">
        <v>326.39999999999998</v>
      </c>
      <c r="AO1808" s="78">
        <f t="shared" si="939"/>
        <v>0</v>
      </c>
      <c r="AP1808" s="78">
        <f t="shared" si="934"/>
        <v>0</v>
      </c>
      <c r="AQ1808" s="78">
        <f t="shared" si="935"/>
        <v>0</v>
      </c>
      <c r="AR1808" s="78">
        <f t="shared" si="936"/>
        <v>0</v>
      </c>
      <c r="AS1808" s="78">
        <f t="shared" si="937"/>
        <v>0</v>
      </c>
      <c r="AT1808" s="78">
        <f t="shared" si="938"/>
        <v>0</v>
      </c>
      <c r="AU1808" s="74" t="s">
        <v>717</v>
      </c>
      <c r="AV1808" s="115"/>
      <c r="AW1808" s="395"/>
      <c r="AX1808" s="395">
        <v>0</v>
      </c>
      <c r="AY1808" s="395">
        <v>0</v>
      </c>
      <c r="AZ1808" s="395">
        <v>0</v>
      </c>
      <c r="BA1808" s="395">
        <v>0</v>
      </c>
      <c r="BB1808" s="395">
        <v>0</v>
      </c>
      <c r="BC1808" s="395">
        <v>0</v>
      </c>
      <c r="BD1808" s="115"/>
      <c r="BE1808" s="115"/>
      <c r="BF1808" s="115"/>
      <c r="BG1808" s="115"/>
      <c r="BH1808" s="115"/>
      <c r="BI1808" s="115"/>
      <c r="BJ1808" s="115"/>
      <c r="BK1808" s="115"/>
      <c r="BQ1808" s="74" t="str">
        <f t="shared" si="940"/>
        <v xml:space="preserve"> </v>
      </c>
      <c r="BR1808" s="120" t="str">
        <f t="shared" si="941"/>
        <v xml:space="preserve"> </v>
      </c>
      <c r="BS1808" s="120" t="str">
        <f t="shared" si="942"/>
        <v xml:space="preserve"> </v>
      </c>
      <c r="BU1808" s="74" t="str">
        <f t="shared" si="943"/>
        <v xml:space="preserve"> </v>
      </c>
      <c r="BV1808" s="120" t="str">
        <f t="shared" si="944"/>
        <v xml:space="preserve"> </v>
      </c>
      <c r="BW1808" s="120" t="str">
        <f t="shared" si="945"/>
        <v xml:space="preserve">  </v>
      </c>
      <c r="BY1808" s="74" t="str">
        <f t="shared" si="946"/>
        <v xml:space="preserve"> </v>
      </c>
      <c r="BZ1808" s="120" t="str">
        <f t="shared" si="947"/>
        <v xml:space="preserve"> </v>
      </c>
      <c r="CA1808" s="120" t="str">
        <f t="shared" si="948"/>
        <v xml:space="preserve"> </v>
      </c>
      <c r="CC1808" s="115" t="str">
        <f t="shared" si="949"/>
        <v xml:space="preserve"> </v>
      </c>
      <c r="CD1808" s="120" t="str">
        <f t="shared" si="950"/>
        <v xml:space="preserve"> </v>
      </c>
      <c r="CE1808" s="417" t="str">
        <f t="shared" si="951"/>
        <v xml:space="preserve"> </v>
      </c>
      <c r="CF1808" s="115"/>
      <c r="CG1808" s="115" t="str">
        <f t="shared" si="952"/>
        <v xml:space="preserve"> </v>
      </c>
      <c r="CH1808" s="120" t="str">
        <f t="shared" si="953"/>
        <v xml:space="preserve"> </v>
      </c>
      <c r="CI1808" s="417" t="str">
        <f t="shared" si="954"/>
        <v xml:space="preserve"> </v>
      </c>
      <c r="CJ1808" s="115"/>
      <c r="CK1808" s="115" t="str">
        <f t="shared" si="955"/>
        <v xml:space="preserve"> </v>
      </c>
      <c r="CL1808" s="120" t="str">
        <f t="shared" si="956"/>
        <v xml:space="preserve"> </v>
      </c>
      <c r="CM1808" s="417" t="str">
        <f t="shared" si="958"/>
        <v xml:space="preserve"> </v>
      </c>
      <c r="IS1808" s="108">
        <v>239</v>
      </c>
    </row>
    <row r="1809" spans="2:253" s="74" customFormat="1" ht="17.100000000000001" hidden="1" customHeight="1" x14ac:dyDescent="0.25">
      <c r="B1809" s="524">
        <f>IF('KB Duct Parts'!BD$15=2,IF(AND('KB Duct Parts'!#REF!&gt;0,'KB Duct Parts'!$BL$14=2),'KB Duct Parts'!#REF!,0),0)</f>
        <v>0</v>
      </c>
      <c r="C1809" s="529" t="s">
        <v>1721</v>
      </c>
      <c r="D1809" s="506" t="str">
        <f t="shared" si="967"/>
        <v>14208.45-SS</v>
      </c>
      <c r="E1809" s="524" t="s">
        <v>865</v>
      </c>
      <c r="F1809" s="508" t="str">
        <f t="shared" si="968"/>
        <v xml:space="preserve"> </v>
      </c>
      <c r="G1809" s="537" t="s">
        <v>1735</v>
      </c>
      <c r="H1809" s="524" t="s">
        <v>923</v>
      </c>
      <c r="I1809" s="1035" t="s">
        <v>888</v>
      </c>
      <c r="J1809" s="1036"/>
      <c r="K1809" s="531" t="s">
        <v>882</v>
      </c>
      <c r="L1809" s="535"/>
      <c r="M1809" s="532" t="s">
        <v>1700</v>
      </c>
      <c r="N1809" s="514">
        <f t="shared" si="961"/>
        <v>341.3</v>
      </c>
      <c r="O1809" s="514">
        <f t="shared" si="933"/>
        <v>0</v>
      </c>
      <c r="P1809" s="680">
        <f>'KB Duct Parts'!$AE$3</f>
        <v>0</v>
      </c>
      <c r="Q1809" s="681">
        <f t="shared" si="962"/>
        <v>0</v>
      </c>
      <c r="R1809" s="682">
        <f t="shared" si="963"/>
        <v>0</v>
      </c>
      <c r="S1809" s="716">
        <f t="shared" si="964"/>
        <v>0.35</v>
      </c>
      <c r="T1809" s="679">
        <f t="shared" si="965"/>
        <v>0</v>
      </c>
      <c r="U1809" s="679">
        <f t="shared" si="966"/>
        <v>0</v>
      </c>
      <c r="Y1809" s="120"/>
      <c r="AD1809" s="79"/>
      <c r="AE1809" s="75"/>
      <c r="AF1809" s="370"/>
      <c r="AG1809" s="375"/>
      <c r="AH1809" s="379"/>
      <c r="AI1809" s="383"/>
      <c r="AJ1809" s="388"/>
      <c r="AK1809" s="392"/>
      <c r="AL1809" s="388"/>
      <c r="AM1809" s="363">
        <f t="shared" si="957"/>
        <v>1</v>
      </c>
      <c r="AN1809" s="578">
        <v>341.3</v>
      </c>
      <c r="AO1809" s="78">
        <f t="shared" si="939"/>
        <v>0</v>
      </c>
      <c r="AP1809" s="78">
        <f t="shared" si="934"/>
        <v>0</v>
      </c>
      <c r="AQ1809" s="78">
        <f t="shared" si="935"/>
        <v>0</v>
      </c>
      <c r="AR1809" s="78">
        <f t="shared" si="936"/>
        <v>0</v>
      </c>
      <c r="AS1809" s="78">
        <f t="shared" si="937"/>
        <v>0</v>
      </c>
      <c r="AT1809" s="78">
        <f t="shared" si="938"/>
        <v>0</v>
      </c>
      <c r="AU1809" s="74" t="s">
        <v>717</v>
      </c>
      <c r="AV1809" s="115"/>
      <c r="AW1809" s="395"/>
      <c r="AX1809" s="395">
        <v>0</v>
      </c>
      <c r="AY1809" s="395">
        <v>0</v>
      </c>
      <c r="AZ1809" s="395">
        <v>0</v>
      </c>
      <c r="BA1809" s="395">
        <v>0</v>
      </c>
      <c r="BB1809" s="395">
        <v>0</v>
      </c>
      <c r="BC1809" s="395">
        <v>0</v>
      </c>
      <c r="BD1809" s="115"/>
      <c r="BE1809" s="115"/>
      <c r="BF1809" s="115"/>
      <c r="BG1809" s="115"/>
      <c r="BH1809" s="115"/>
      <c r="BI1809" s="115"/>
      <c r="BJ1809" s="115"/>
      <c r="BK1809" s="115"/>
      <c r="BQ1809" s="74" t="str">
        <f t="shared" si="940"/>
        <v xml:space="preserve"> </v>
      </c>
      <c r="BR1809" s="120" t="str">
        <f t="shared" si="941"/>
        <v xml:space="preserve"> </v>
      </c>
      <c r="BS1809" s="120" t="str">
        <f t="shared" si="942"/>
        <v xml:space="preserve"> </v>
      </c>
      <c r="BU1809" s="74" t="str">
        <f t="shared" si="943"/>
        <v xml:space="preserve"> </v>
      </c>
      <c r="BV1809" s="120" t="str">
        <f t="shared" si="944"/>
        <v xml:space="preserve"> </v>
      </c>
      <c r="BW1809" s="120" t="str">
        <f t="shared" si="945"/>
        <v xml:space="preserve">  </v>
      </c>
      <c r="BY1809" s="74" t="str">
        <f t="shared" si="946"/>
        <v xml:space="preserve"> </v>
      </c>
      <c r="BZ1809" s="120" t="str">
        <f t="shared" si="947"/>
        <v xml:space="preserve"> </v>
      </c>
      <c r="CA1809" s="120" t="str">
        <f t="shared" si="948"/>
        <v xml:space="preserve"> </v>
      </c>
      <c r="CC1809" s="115" t="str">
        <f t="shared" si="949"/>
        <v xml:space="preserve"> </v>
      </c>
      <c r="CD1809" s="120" t="str">
        <f t="shared" si="950"/>
        <v xml:space="preserve"> </v>
      </c>
      <c r="CE1809" s="417" t="str">
        <f t="shared" si="951"/>
        <v xml:space="preserve"> </v>
      </c>
      <c r="CF1809" s="115"/>
      <c r="CG1809" s="115" t="str">
        <f t="shared" si="952"/>
        <v xml:space="preserve"> </v>
      </c>
      <c r="CH1809" s="120" t="str">
        <f t="shared" si="953"/>
        <v xml:space="preserve"> </v>
      </c>
      <c r="CI1809" s="417" t="str">
        <f t="shared" si="954"/>
        <v xml:space="preserve"> </v>
      </c>
      <c r="CJ1809" s="115"/>
      <c r="CK1809" s="115" t="str">
        <f t="shared" si="955"/>
        <v xml:space="preserve"> </v>
      </c>
      <c r="CL1809" s="120" t="str">
        <f t="shared" si="956"/>
        <v xml:space="preserve"> </v>
      </c>
      <c r="CM1809" s="417" t="str">
        <f t="shared" si="958"/>
        <v xml:space="preserve"> </v>
      </c>
      <c r="IS1809" s="108">
        <v>250</v>
      </c>
    </row>
    <row r="1810" spans="2:253" s="74" customFormat="1" ht="17.100000000000001" hidden="1" customHeight="1" x14ac:dyDescent="0.25">
      <c r="B1810" s="524">
        <f>IF('KB Duct Parts'!BD$15=2,IF(AND('KB Duct Parts'!#REF!&gt;0,'KB Duct Parts'!$BL$14=2),'KB Duct Parts'!#REF!,0),0)</f>
        <v>0</v>
      </c>
      <c r="C1810" s="529" t="s">
        <v>1722</v>
      </c>
      <c r="D1810" s="506" t="str">
        <f t="shared" si="967"/>
        <v>14209.45-SS</v>
      </c>
      <c r="E1810" s="524" t="s">
        <v>866</v>
      </c>
      <c r="F1810" s="508" t="str">
        <f t="shared" si="968"/>
        <v xml:space="preserve"> </v>
      </c>
      <c r="G1810" s="537" t="s">
        <v>1735</v>
      </c>
      <c r="H1810" s="524" t="s">
        <v>923</v>
      </c>
      <c r="I1810" s="1035" t="s">
        <v>888</v>
      </c>
      <c r="J1810" s="1036"/>
      <c r="K1810" s="531" t="s">
        <v>882</v>
      </c>
      <c r="L1810" s="535"/>
      <c r="M1810" s="532" t="s">
        <v>1700</v>
      </c>
      <c r="N1810" s="514">
        <f t="shared" si="961"/>
        <v>357.6</v>
      </c>
      <c r="O1810" s="514">
        <f t="shared" si="933"/>
        <v>0</v>
      </c>
      <c r="P1810" s="680">
        <f>'KB Duct Parts'!$AE$3</f>
        <v>0</v>
      </c>
      <c r="Q1810" s="681">
        <f t="shared" si="962"/>
        <v>0</v>
      </c>
      <c r="R1810" s="682">
        <f t="shared" si="963"/>
        <v>0</v>
      </c>
      <c r="S1810" s="716">
        <f t="shared" si="964"/>
        <v>0.35</v>
      </c>
      <c r="T1810" s="679">
        <f t="shared" si="965"/>
        <v>0</v>
      </c>
      <c r="U1810" s="679">
        <f t="shared" si="966"/>
        <v>0</v>
      </c>
      <c r="Y1810" s="120"/>
      <c r="AD1810" s="79"/>
      <c r="AE1810" s="75"/>
      <c r="AF1810" s="370"/>
      <c r="AG1810" s="375"/>
      <c r="AH1810" s="379"/>
      <c r="AI1810" s="383"/>
      <c r="AJ1810" s="388"/>
      <c r="AK1810" s="392"/>
      <c r="AL1810" s="388"/>
      <c r="AM1810" s="363">
        <f t="shared" si="957"/>
        <v>1</v>
      </c>
      <c r="AN1810" s="578">
        <v>357.6</v>
      </c>
      <c r="AO1810" s="78">
        <f t="shared" si="939"/>
        <v>0</v>
      </c>
      <c r="AP1810" s="78">
        <f t="shared" si="934"/>
        <v>0</v>
      </c>
      <c r="AQ1810" s="78">
        <f t="shared" si="935"/>
        <v>0</v>
      </c>
      <c r="AR1810" s="78">
        <f t="shared" si="936"/>
        <v>0</v>
      </c>
      <c r="AS1810" s="78">
        <f t="shared" si="937"/>
        <v>0</v>
      </c>
      <c r="AT1810" s="78">
        <f t="shared" si="938"/>
        <v>0</v>
      </c>
      <c r="AU1810" s="74" t="s">
        <v>717</v>
      </c>
      <c r="AV1810" s="115"/>
      <c r="AW1810" s="395"/>
      <c r="AX1810" s="395">
        <v>0</v>
      </c>
      <c r="AY1810" s="395">
        <v>0</v>
      </c>
      <c r="AZ1810" s="395">
        <v>0</v>
      </c>
      <c r="BA1810" s="395">
        <v>0</v>
      </c>
      <c r="BB1810" s="395">
        <v>0</v>
      </c>
      <c r="BC1810" s="395">
        <v>0</v>
      </c>
      <c r="BD1810" s="115"/>
      <c r="BE1810" s="115"/>
      <c r="BF1810" s="115"/>
      <c r="BG1810" s="115"/>
      <c r="BH1810" s="115"/>
      <c r="BI1810" s="115"/>
      <c r="BJ1810" s="115"/>
      <c r="BK1810" s="115"/>
      <c r="BQ1810" s="74" t="str">
        <f t="shared" si="940"/>
        <v xml:space="preserve"> </v>
      </c>
      <c r="BR1810" s="120" t="str">
        <f t="shared" si="941"/>
        <v xml:space="preserve"> </v>
      </c>
      <c r="BS1810" s="120" t="str">
        <f t="shared" si="942"/>
        <v xml:space="preserve"> </v>
      </c>
      <c r="BU1810" s="74" t="str">
        <f t="shared" si="943"/>
        <v xml:space="preserve"> </v>
      </c>
      <c r="BV1810" s="120" t="str">
        <f t="shared" si="944"/>
        <v xml:space="preserve"> </v>
      </c>
      <c r="BW1810" s="120" t="str">
        <f t="shared" si="945"/>
        <v xml:space="preserve">  </v>
      </c>
      <c r="BY1810" s="74" t="str">
        <f t="shared" si="946"/>
        <v xml:space="preserve"> </v>
      </c>
      <c r="BZ1810" s="120" t="str">
        <f t="shared" si="947"/>
        <v xml:space="preserve"> </v>
      </c>
      <c r="CA1810" s="120" t="str">
        <f t="shared" si="948"/>
        <v xml:space="preserve"> </v>
      </c>
      <c r="CC1810" s="115" t="str">
        <f t="shared" si="949"/>
        <v xml:space="preserve"> </v>
      </c>
      <c r="CD1810" s="120" t="str">
        <f t="shared" si="950"/>
        <v xml:space="preserve"> </v>
      </c>
      <c r="CE1810" s="417" t="str">
        <f t="shared" si="951"/>
        <v xml:space="preserve"> </v>
      </c>
      <c r="CF1810" s="115"/>
      <c r="CG1810" s="115" t="str">
        <f t="shared" si="952"/>
        <v xml:space="preserve"> </v>
      </c>
      <c r="CH1810" s="120" t="str">
        <f t="shared" si="953"/>
        <v xml:space="preserve"> </v>
      </c>
      <c r="CI1810" s="417" t="str">
        <f t="shared" si="954"/>
        <v xml:space="preserve"> </v>
      </c>
      <c r="CJ1810" s="115"/>
      <c r="CK1810" s="115" t="str">
        <f t="shared" si="955"/>
        <v xml:space="preserve"> </v>
      </c>
      <c r="CL1810" s="120" t="str">
        <f t="shared" si="956"/>
        <v xml:space="preserve"> </v>
      </c>
      <c r="CM1810" s="417" t="str">
        <f t="shared" si="958"/>
        <v xml:space="preserve"> </v>
      </c>
      <c r="IS1810" s="108">
        <v>262</v>
      </c>
    </row>
    <row r="1811" spans="2:253" s="74" customFormat="1" ht="17.100000000000001" hidden="1" customHeight="1" x14ac:dyDescent="0.25">
      <c r="B1811" s="524">
        <f>IF('KB Duct Parts'!BD$15=2,IF(AND('KB Duct Parts'!#REF!&gt;0,'KB Duct Parts'!$BL$14=2),'KB Duct Parts'!#REF!,0),0)</f>
        <v>0</v>
      </c>
      <c r="C1811" s="529" t="s">
        <v>1723</v>
      </c>
      <c r="D1811" s="506" t="str">
        <f t="shared" si="967"/>
        <v>14210.45-SS</v>
      </c>
      <c r="E1811" s="524" t="s">
        <v>867</v>
      </c>
      <c r="F1811" s="508" t="str">
        <f t="shared" si="968"/>
        <v xml:space="preserve"> </v>
      </c>
      <c r="G1811" s="537" t="s">
        <v>1735</v>
      </c>
      <c r="H1811" s="524" t="s">
        <v>923</v>
      </c>
      <c r="I1811" s="1035" t="s">
        <v>888</v>
      </c>
      <c r="J1811" s="1036"/>
      <c r="K1811" s="531" t="s">
        <v>882</v>
      </c>
      <c r="L1811" s="535"/>
      <c r="M1811" s="532" t="s">
        <v>1700</v>
      </c>
      <c r="N1811" s="514">
        <f t="shared" si="961"/>
        <v>365.9</v>
      </c>
      <c r="O1811" s="514">
        <f t="shared" si="933"/>
        <v>0</v>
      </c>
      <c r="P1811" s="680">
        <f>'KB Duct Parts'!$AE$3</f>
        <v>0</v>
      </c>
      <c r="Q1811" s="681">
        <f t="shared" si="962"/>
        <v>0</v>
      </c>
      <c r="R1811" s="682">
        <f t="shared" si="963"/>
        <v>0</v>
      </c>
      <c r="S1811" s="716">
        <f t="shared" si="964"/>
        <v>0.35</v>
      </c>
      <c r="T1811" s="679">
        <f t="shared" si="965"/>
        <v>0</v>
      </c>
      <c r="U1811" s="679">
        <f t="shared" si="966"/>
        <v>0</v>
      </c>
      <c r="Y1811" s="120"/>
      <c r="AD1811" s="79"/>
      <c r="AE1811" s="75"/>
      <c r="AF1811" s="370"/>
      <c r="AG1811" s="375"/>
      <c r="AH1811" s="379"/>
      <c r="AI1811" s="383"/>
      <c r="AJ1811" s="388"/>
      <c r="AK1811" s="392"/>
      <c r="AL1811" s="388"/>
      <c r="AM1811" s="363">
        <f t="shared" si="957"/>
        <v>1</v>
      </c>
      <c r="AN1811" s="578">
        <v>365.9</v>
      </c>
      <c r="AO1811" s="78">
        <f t="shared" si="939"/>
        <v>0</v>
      </c>
      <c r="AP1811" s="78">
        <f t="shared" si="934"/>
        <v>0</v>
      </c>
      <c r="AQ1811" s="78">
        <f t="shared" si="935"/>
        <v>0</v>
      </c>
      <c r="AR1811" s="78">
        <f t="shared" si="936"/>
        <v>0</v>
      </c>
      <c r="AS1811" s="78">
        <f t="shared" si="937"/>
        <v>0</v>
      </c>
      <c r="AT1811" s="78">
        <f t="shared" si="938"/>
        <v>0</v>
      </c>
      <c r="AU1811" s="74" t="s">
        <v>717</v>
      </c>
      <c r="AV1811" s="115"/>
      <c r="AW1811" s="395"/>
      <c r="AX1811" s="395">
        <v>0</v>
      </c>
      <c r="AY1811" s="395">
        <v>0</v>
      </c>
      <c r="AZ1811" s="395">
        <v>0</v>
      </c>
      <c r="BA1811" s="395">
        <v>0</v>
      </c>
      <c r="BB1811" s="395">
        <v>0</v>
      </c>
      <c r="BC1811" s="395">
        <v>0</v>
      </c>
      <c r="BD1811" s="115"/>
      <c r="BE1811" s="115"/>
      <c r="BF1811" s="115"/>
      <c r="BG1811" s="115"/>
      <c r="BH1811" s="115"/>
      <c r="BI1811" s="115"/>
      <c r="BJ1811" s="115"/>
      <c r="BK1811" s="115"/>
      <c r="BQ1811" s="74" t="str">
        <f t="shared" si="940"/>
        <v xml:space="preserve"> </v>
      </c>
      <c r="BR1811" s="120" t="str">
        <f t="shared" si="941"/>
        <v xml:space="preserve"> </v>
      </c>
      <c r="BS1811" s="120" t="str">
        <f t="shared" si="942"/>
        <v xml:space="preserve"> </v>
      </c>
      <c r="BU1811" s="74" t="str">
        <f t="shared" si="943"/>
        <v xml:space="preserve"> </v>
      </c>
      <c r="BV1811" s="120" t="str">
        <f t="shared" si="944"/>
        <v xml:space="preserve"> </v>
      </c>
      <c r="BW1811" s="120" t="str">
        <f t="shared" si="945"/>
        <v xml:space="preserve">  </v>
      </c>
      <c r="BY1811" s="74" t="str">
        <f t="shared" si="946"/>
        <v xml:space="preserve"> </v>
      </c>
      <c r="BZ1811" s="120" t="str">
        <f t="shared" si="947"/>
        <v xml:space="preserve"> </v>
      </c>
      <c r="CA1811" s="120" t="str">
        <f t="shared" si="948"/>
        <v xml:space="preserve"> </v>
      </c>
      <c r="CC1811" s="115" t="str">
        <f t="shared" si="949"/>
        <v xml:space="preserve"> </v>
      </c>
      <c r="CD1811" s="120" t="str">
        <f t="shared" si="950"/>
        <v xml:space="preserve"> </v>
      </c>
      <c r="CE1811" s="417" t="str">
        <f t="shared" si="951"/>
        <v xml:space="preserve"> </v>
      </c>
      <c r="CF1811" s="115"/>
      <c r="CG1811" s="115" t="str">
        <f t="shared" si="952"/>
        <v xml:space="preserve"> </v>
      </c>
      <c r="CH1811" s="120" t="str">
        <f t="shared" si="953"/>
        <v xml:space="preserve"> </v>
      </c>
      <c r="CI1811" s="417" t="str">
        <f t="shared" si="954"/>
        <v xml:space="preserve"> </v>
      </c>
      <c r="CJ1811" s="115"/>
      <c r="CK1811" s="115" t="str">
        <f t="shared" si="955"/>
        <v xml:space="preserve"> </v>
      </c>
      <c r="CL1811" s="120" t="str">
        <f t="shared" si="956"/>
        <v xml:space="preserve"> </v>
      </c>
      <c r="CM1811" s="417" t="str">
        <f t="shared" si="958"/>
        <v xml:space="preserve"> </v>
      </c>
      <c r="IS1811" s="108">
        <v>268</v>
      </c>
    </row>
    <row r="1812" spans="2:253" s="74" customFormat="1" ht="17.100000000000001" hidden="1" customHeight="1" x14ac:dyDescent="0.25">
      <c r="B1812" s="524">
        <f>IF('KB Duct Parts'!BD$15=2,IF(AND('KB Duct Parts'!#REF!&gt;0,'KB Duct Parts'!$BL$14=2),'KB Duct Parts'!#REF!,0),0)</f>
        <v>0</v>
      </c>
      <c r="C1812" s="529" t="s">
        <v>1724</v>
      </c>
      <c r="D1812" s="506" t="str">
        <f t="shared" si="967"/>
        <v>14211.45-SS</v>
      </c>
      <c r="E1812" s="524" t="s">
        <v>868</v>
      </c>
      <c r="F1812" s="508" t="str">
        <f t="shared" si="968"/>
        <v xml:space="preserve"> </v>
      </c>
      <c r="G1812" s="537" t="s">
        <v>1735</v>
      </c>
      <c r="H1812" s="524" t="s">
        <v>923</v>
      </c>
      <c r="I1812" s="1035" t="s">
        <v>888</v>
      </c>
      <c r="J1812" s="1036"/>
      <c r="K1812" s="531" t="s">
        <v>882</v>
      </c>
      <c r="L1812" s="535"/>
      <c r="M1812" s="532" t="s">
        <v>1700</v>
      </c>
      <c r="N1812" s="514">
        <f t="shared" si="961"/>
        <v>413.7</v>
      </c>
      <c r="O1812" s="514">
        <f t="shared" si="933"/>
        <v>0</v>
      </c>
      <c r="P1812" s="680">
        <f>'KB Duct Parts'!$AE$3</f>
        <v>0</v>
      </c>
      <c r="Q1812" s="681">
        <f t="shared" si="962"/>
        <v>0</v>
      </c>
      <c r="R1812" s="682">
        <f t="shared" si="963"/>
        <v>0</v>
      </c>
      <c r="S1812" s="716">
        <f t="shared" si="964"/>
        <v>0.35</v>
      </c>
      <c r="T1812" s="679">
        <f t="shared" si="965"/>
        <v>0</v>
      </c>
      <c r="U1812" s="679">
        <f t="shared" si="966"/>
        <v>0</v>
      </c>
      <c r="Y1812" s="120"/>
      <c r="AD1812" s="79"/>
      <c r="AE1812" s="75"/>
      <c r="AF1812" s="370"/>
      <c r="AG1812" s="375"/>
      <c r="AH1812" s="379"/>
      <c r="AI1812" s="383"/>
      <c r="AJ1812" s="388"/>
      <c r="AK1812" s="392"/>
      <c r="AL1812" s="388"/>
      <c r="AM1812" s="363">
        <f t="shared" si="957"/>
        <v>1</v>
      </c>
      <c r="AN1812" s="578">
        <v>413.7</v>
      </c>
      <c r="AO1812" s="78">
        <f t="shared" si="939"/>
        <v>0</v>
      </c>
      <c r="AP1812" s="78">
        <f t="shared" si="934"/>
        <v>0</v>
      </c>
      <c r="AQ1812" s="78">
        <f t="shared" si="935"/>
        <v>0</v>
      </c>
      <c r="AR1812" s="78">
        <f t="shared" si="936"/>
        <v>0</v>
      </c>
      <c r="AS1812" s="78">
        <f t="shared" si="937"/>
        <v>0</v>
      </c>
      <c r="AT1812" s="78">
        <f t="shared" si="938"/>
        <v>0</v>
      </c>
      <c r="AU1812" s="74" t="s">
        <v>717</v>
      </c>
      <c r="AV1812" s="115"/>
      <c r="AW1812" s="395"/>
      <c r="AX1812" s="395">
        <v>0</v>
      </c>
      <c r="AY1812" s="395">
        <v>0</v>
      </c>
      <c r="AZ1812" s="395">
        <v>0</v>
      </c>
      <c r="BA1812" s="395">
        <v>0</v>
      </c>
      <c r="BB1812" s="395">
        <v>0</v>
      </c>
      <c r="BC1812" s="395">
        <v>0</v>
      </c>
      <c r="BD1812" s="115"/>
      <c r="BE1812" s="115"/>
      <c r="BF1812" s="115"/>
      <c r="BG1812" s="115"/>
      <c r="BH1812" s="115"/>
      <c r="BI1812" s="115"/>
      <c r="BJ1812" s="115"/>
      <c r="BK1812" s="115"/>
      <c r="BQ1812" s="74" t="str">
        <f t="shared" si="940"/>
        <v xml:space="preserve"> </v>
      </c>
      <c r="BR1812" s="120" t="str">
        <f t="shared" si="941"/>
        <v xml:space="preserve"> </v>
      </c>
      <c r="BS1812" s="120" t="str">
        <f t="shared" si="942"/>
        <v xml:space="preserve"> </v>
      </c>
      <c r="BU1812" s="74" t="str">
        <f t="shared" si="943"/>
        <v xml:space="preserve"> </v>
      </c>
      <c r="BV1812" s="120" t="str">
        <f t="shared" si="944"/>
        <v xml:space="preserve"> </v>
      </c>
      <c r="BW1812" s="120" t="str">
        <f t="shared" si="945"/>
        <v xml:space="preserve">  </v>
      </c>
      <c r="BY1812" s="74" t="str">
        <f t="shared" si="946"/>
        <v xml:space="preserve"> </v>
      </c>
      <c r="BZ1812" s="120" t="str">
        <f t="shared" si="947"/>
        <v xml:space="preserve"> </v>
      </c>
      <c r="CA1812" s="120" t="str">
        <f t="shared" si="948"/>
        <v xml:space="preserve"> </v>
      </c>
      <c r="CC1812" s="115" t="str">
        <f t="shared" si="949"/>
        <v xml:space="preserve"> </v>
      </c>
      <c r="CD1812" s="120" t="str">
        <f t="shared" si="950"/>
        <v xml:space="preserve"> </v>
      </c>
      <c r="CE1812" s="417" t="str">
        <f t="shared" si="951"/>
        <v xml:space="preserve"> </v>
      </c>
      <c r="CF1812" s="115"/>
      <c r="CG1812" s="115" t="str">
        <f t="shared" si="952"/>
        <v xml:space="preserve"> </v>
      </c>
      <c r="CH1812" s="120" t="str">
        <f t="shared" si="953"/>
        <v xml:space="preserve"> </v>
      </c>
      <c r="CI1812" s="417" t="str">
        <f t="shared" si="954"/>
        <v xml:space="preserve"> </v>
      </c>
      <c r="CJ1812" s="115"/>
      <c r="CK1812" s="115" t="str">
        <f t="shared" si="955"/>
        <v xml:space="preserve"> </v>
      </c>
      <c r="CL1812" s="120" t="str">
        <f t="shared" si="956"/>
        <v xml:space="preserve"> </v>
      </c>
      <c r="CM1812" s="417" t="str">
        <f t="shared" si="958"/>
        <v xml:space="preserve"> </v>
      </c>
      <c r="IS1812" s="108">
        <v>303</v>
      </c>
    </row>
    <row r="1813" spans="2:253" s="74" customFormat="1" ht="17.100000000000001" hidden="1" customHeight="1" x14ac:dyDescent="0.25">
      <c r="B1813" s="524">
        <f>IF('KB Duct Parts'!BD$15=2,IF(AND('KB Duct Parts'!#REF!&gt;0,'KB Duct Parts'!$BL$14=2),'KB Duct Parts'!#REF!,0),0)</f>
        <v>0</v>
      </c>
      <c r="C1813" s="529" t="s">
        <v>1725</v>
      </c>
      <c r="D1813" s="506" t="str">
        <f t="shared" si="967"/>
        <v>14212.45-SS</v>
      </c>
      <c r="E1813" s="524" t="s">
        <v>869</v>
      </c>
      <c r="F1813" s="508" t="str">
        <f t="shared" si="968"/>
        <v xml:space="preserve"> </v>
      </c>
      <c r="G1813" s="537" t="s">
        <v>1735</v>
      </c>
      <c r="H1813" s="524" t="s">
        <v>923</v>
      </c>
      <c r="I1813" s="1035" t="s">
        <v>888</v>
      </c>
      <c r="J1813" s="1036"/>
      <c r="K1813" s="531" t="s">
        <v>882</v>
      </c>
      <c r="L1813" s="535"/>
      <c r="M1813" s="532" t="s">
        <v>1700</v>
      </c>
      <c r="N1813" s="514">
        <f t="shared" si="961"/>
        <v>420.6</v>
      </c>
      <c r="O1813" s="514">
        <f t="shared" si="933"/>
        <v>0</v>
      </c>
      <c r="P1813" s="680">
        <f>'KB Duct Parts'!$AE$3</f>
        <v>0</v>
      </c>
      <c r="Q1813" s="681">
        <f t="shared" si="962"/>
        <v>0</v>
      </c>
      <c r="R1813" s="682">
        <f t="shared" si="963"/>
        <v>0</v>
      </c>
      <c r="S1813" s="716">
        <f t="shared" si="964"/>
        <v>0.35</v>
      </c>
      <c r="T1813" s="679">
        <f t="shared" si="965"/>
        <v>0</v>
      </c>
      <c r="U1813" s="679">
        <f t="shared" si="966"/>
        <v>0</v>
      </c>
      <c r="Y1813" s="120"/>
      <c r="AD1813" s="79"/>
      <c r="AE1813" s="75"/>
      <c r="AF1813" s="370"/>
      <c r="AG1813" s="375"/>
      <c r="AH1813" s="379"/>
      <c r="AI1813" s="383"/>
      <c r="AJ1813" s="388"/>
      <c r="AK1813" s="392"/>
      <c r="AL1813" s="388"/>
      <c r="AM1813" s="363">
        <f t="shared" si="957"/>
        <v>1</v>
      </c>
      <c r="AN1813" s="578">
        <v>420.6</v>
      </c>
      <c r="AO1813" s="78">
        <f t="shared" si="939"/>
        <v>0</v>
      </c>
      <c r="AP1813" s="78">
        <f t="shared" si="934"/>
        <v>0</v>
      </c>
      <c r="AQ1813" s="78">
        <f t="shared" si="935"/>
        <v>0</v>
      </c>
      <c r="AR1813" s="78">
        <f t="shared" si="936"/>
        <v>0</v>
      </c>
      <c r="AS1813" s="78">
        <f t="shared" si="937"/>
        <v>0</v>
      </c>
      <c r="AT1813" s="78">
        <f t="shared" si="938"/>
        <v>0</v>
      </c>
      <c r="AU1813" s="74" t="s">
        <v>717</v>
      </c>
      <c r="AV1813" s="115"/>
      <c r="AW1813" s="395"/>
      <c r="AX1813" s="395">
        <v>0</v>
      </c>
      <c r="AY1813" s="395">
        <v>0</v>
      </c>
      <c r="AZ1813" s="395">
        <v>0</v>
      </c>
      <c r="BA1813" s="395">
        <v>0</v>
      </c>
      <c r="BB1813" s="395">
        <v>0</v>
      </c>
      <c r="BC1813" s="395">
        <v>0</v>
      </c>
      <c r="BD1813" s="115"/>
      <c r="BE1813" s="115"/>
      <c r="BF1813" s="115"/>
      <c r="BG1813" s="115"/>
      <c r="BH1813" s="115"/>
      <c r="BI1813" s="115"/>
      <c r="BJ1813" s="115"/>
      <c r="BK1813" s="115"/>
      <c r="BQ1813" s="74" t="str">
        <f t="shared" si="940"/>
        <v xml:space="preserve"> </v>
      </c>
      <c r="BR1813" s="120" t="str">
        <f t="shared" si="941"/>
        <v xml:space="preserve"> </v>
      </c>
      <c r="BS1813" s="120" t="str">
        <f t="shared" si="942"/>
        <v xml:space="preserve"> </v>
      </c>
      <c r="BU1813" s="74" t="str">
        <f t="shared" si="943"/>
        <v xml:space="preserve"> </v>
      </c>
      <c r="BV1813" s="120" t="str">
        <f t="shared" si="944"/>
        <v xml:space="preserve"> </v>
      </c>
      <c r="BW1813" s="120" t="str">
        <f t="shared" si="945"/>
        <v xml:space="preserve">  </v>
      </c>
      <c r="BY1813" s="74" t="str">
        <f t="shared" si="946"/>
        <v xml:space="preserve"> </v>
      </c>
      <c r="BZ1813" s="120" t="str">
        <f t="shared" si="947"/>
        <v xml:space="preserve"> </v>
      </c>
      <c r="CA1813" s="120" t="str">
        <f t="shared" si="948"/>
        <v xml:space="preserve"> </v>
      </c>
      <c r="CC1813" s="115" t="str">
        <f t="shared" si="949"/>
        <v xml:space="preserve"> </v>
      </c>
      <c r="CD1813" s="120" t="str">
        <f t="shared" si="950"/>
        <v xml:space="preserve"> </v>
      </c>
      <c r="CE1813" s="417" t="str">
        <f t="shared" si="951"/>
        <v xml:space="preserve"> </v>
      </c>
      <c r="CF1813" s="115"/>
      <c r="CG1813" s="115" t="str">
        <f t="shared" si="952"/>
        <v xml:space="preserve"> </v>
      </c>
      <c r="CH1813" s="120" t="str">
        <f t="shared" si="953"/>
        <v xml:space="preserve"> </v>
      </c>
      <c r="CI1813" s="417" t="str">
        <f t="shared" si="954"/>
        <v xml:space="preserve"> </v>
      </c>
      <c r="CJ1813" s="115"/>
      <c r="CK1813" s="115" t="str">
        <f t="shared" si="955"/>
        <v xml:space="preserve"> </v>
      </c>
      <c r="CL1813" s="120" t="str">
        <f t="shared" si="956"/>
        <v xml:space="preserve"> </v>
      </c>
      <c r="CM1813" s="417" t="str">
        <f t="shared" si="958"/>
        <v xml:space="preserve"> </v>
      </c>
      <c r="IS1813" s="108">
        <v>308</v>
      </c>
    </row>
    <row r="1814" spans="2:253" s="74" customFormat="1" ht="17.100000000000001" hidden="1" customHeight="1" x14ac:dyDescent="0.25">
      <c r="B1814" s="524">
        <f>IF('KB Duct Parts'!BD$15=2,IF(AND('KB Duct Parts'!#REF!&gt;0,'KB Duct Parts'!$BL$14=2),'KB Duct Parts'!#REF!,0),0)</f>
        <v>0</v>
      </c>
      <c r="C1814" s="529" t="s">
        <v>1726</v>
      </c>
      <c r="D1814" s="506" t="str">
        <f t="shared" si="967"/>
        <v>14213.45-SS</v>
      </c>
      <c r="E1814" s="524" t="s">
        <v>870</v>
      </c>
      <c r="F1814" s="508" t="str">
        <f t="shared" si="968"/>
        <v xml:space="preserve"> </v>
      </c>
      <c r="G1814" s="537" t="s">
        <v>1735</v>
      </c>
      <c r="H1814" s="524" t="s">
        <v>923</v>
      </c>
      <c r="I1814" s="1035" t="s">
        <v>888</v>
      </c>
      <c r="J1814" s="1036"/>
      <c r="K1814" s="531" t="s">
        <v>882</v>
      </c>
      <c r="L1814" s="535"/>
      <c r="M1814" s="532" t="s">
        <v>1700</v>
      </c>
      <c r="N1814" s="514">
        <f t="shared" si="961"/>
        <v>462.8</v>
      </c>
      <c r="O1814" s="514">
        <f t="shared" si="933"/>
        <v>0</v>
      </c>
      <c r="P1814" s="680">
        <f>'KB Duct Parts'!$AE$3</f>
        <v>0</v>
      </c>
      <c r="Q1814" s="681">
        <f t="shared" si="962"/>
        <v>0</v>
      </c>
      <c r="R1814" s="682">
        <f t="shared" si="963"/>
        <v>0</v>
      </c>
      <c r="S1814" s="716">
        <f t="shared" si="964"/>
        <v>0.35</v>
      </c>
      <c r="T1814" s="679">
        <f t="shared" si="965"/>
        <v>0</v>
      </c>
      <c r="U1814" s="679">
        <f t="shared" si="966"/>
        <v>0</v>
      </c>
      <c r="Y1814" s="120"/>
      <c r="AD1814" s="79"/>
      <c r="AE1814" s="75"/>
      <c r="AF1814" s="370"/>
      <c r="AG1814" s="375"/>
      <c r="AH1814" s="379"/>
      <c r="AI1814" s="383"/>
      <c r="AJ1814" s="388"/>
      <c r="AK1814" s="392"/>
      <c r="AL1814" s="388"/>
      <c r="AM1814" s="363">
        <f t="shared" si="957"/>
        <v>1</v>
      </c>
      <c r="AN1814" s="578">
        <v>462.8</v>
      </c>
      <c r="AO1814" s="78">
        <f t="shared" si="939"/>
        <v>0</v>
      </c>
      <c r="AP1814" s="78">
        <f t="shared" si="934"/>
        <v>0</v>
      </c>
      <c r="AQ1814" s="78">
        <f t="shared" si="935"/>
        <v>0</v>
      </c>
      <c r="AR1814" s="78">
        <f t="shared" si="936"/>
        <v>0</v>
      </c>
      <c r="AS1814" s="78">
        <f t="shared" si="937"/>
        <v>0</v>
      </c>
      <c r="AT1814" s="78">
        <f t="shared" si="938"/>
        <v>0</v>
      </c>
      <c r="AU1814" s="74" t="s">
        <v>717</v>
      </c>
      <c r="AV1814" s="115"/>
      <c r="AW1814" s="395"/>
      <c r="AX1814" s="395">
        <v>0</v>
      </c>
      <c r="AY1814" s="395">
        <v>0</v>
      </c>
      <c r="AZ1814" s="395">
        <v>0</v>
      </c>
      <c r="BA1814" s="395">
        <v>0</v>
      </c>
      <c r="BB1814" s="395">
        <v>0</v>
      </c>
      <c r="BC1814" s="395">
        <v>0</v>
      </c>
      <c r="BD1814" s="115"/>
      <c r="BE1814" s="115"/>
      <c r="BF1814" s="115"/>
      <c r="BG1814" s="115"/>
      <c r="BH1814" s="115"/>
      <c r="BI1814" s="115"/>
      <c r="BJ1814" s="115"/>
      <c r="BK1814" s="115"/>
      <c r="BQ1814" s="74" t="str">
        <f t="shared" si="940"/>
        <v xml:space="preserve"> </v>
      </c>
      <c r="BR1814" s="120" t="str">
        <f t="shared" si="941"/>
        <v xml:space="preserve"> </v>
      </c>
      <c r="BS1814" s="120" t="str">
        <f t="shared" si="942"/>
        <v xml:space="preserve"> </v>
      </c>
      <c r="BU1814" s="74" t="str">
        <f t="shared" si="943"/>
        <v xml:space="preserve"> </v>
      </c>
      <c r="BV1814" s="120" t="str">
        <f t="shared" si="944"/>
        <v xml:space="preserve"> </v>
      </c>
      <c r="BW1814" s="120" t="str">
        <f t="shared" si="945"/>
        <v xml:space="preserve">  </v>
      </c>
      <c r="BY1814" s="74" t="str">
        <f t="shared" si="946"/>
        <v xml:space="preserve"> </v>
      </c>
      <c r="BZ1814" s="120" t="str">
        <f t="shared" si="947"/>
        <v xml:space="preserve"> </v>
      </c>
      <c r="CA1814" s="120" t="str">
        <f t="shared" si="948"/>
        <v xml:space="preserve"> </v>
      </c>
      <c r="CC1814" s="115" t="str">
        <f t="shared" si="949"/>
        <v xml:space="preserve"> </v>
      </c>
      <c r="CD1814" s="120" t="str">
        <f t="shared" si="950"/>
        <v xml:space="preserve"> </v>
      </c>
      <c r="CE1814" s="417" t="str">
        <f t="shared" si="951"/>
        <v xml:space="preserve"> </v>
      </c>
      <c r="CF1814" s="115"/>
      <c r="CG1814" s="115" t="str">
        <f t="shared" si="952"/>
        <v xml:space="preserve"> </v>
      </c>
      <c r="CH1814" s="120" t="str">
        <f t="shared" si="953"/>
        <v xml:space="preserve"> </v>
      </c>
      <c r="CI1814" s="417" t="str">
        <f t="shared" si="954"/>
        <v xml:space="preserve"> </v>
      </c>
      <c r="CJ1814" s="115"/>
      <c r="CK1814" s="115" t="str">
        <f t="shared" si="955"/>
        <v xml:space="preserve"> </v>
      </c>
      <c r="CL1814" s="120" t="str">
        <f t="shared" si="956"/>
        <v xml:space="preserve"> </v>
      </c>
      <c r="CM1814" s="417" t="str">
        <f t="shared" si="958"/>
        <v xml:space="preserve"> </v>
      </c>
      <c r="IS1814" s="108">
        <v>339</v>
      </c>
    </row>
    <row r="1815" spans="2:253" s="74" customFormat="1" ht="17.100000000000001" hidden="1" customHeight="1" x14ac:dyDescent="0.25">
      <c r="B1815" s="524">
        <f>IF('KB Duct Parts'!BD$15=2,IF(AND('KB Duct Parts'!#REF!&gt;0,'KB Duct Parts'!$BL$14=2),'KB Duct Parts'!#REF!,0),0)</f>
        <v>0</v>
      </c>
      <c r="C1815" s="529" t="s">
        <v>1727</v>
      </c>
      <c r="D1815" s="506" t="str">
        <f t="shared" si="967"/>
        <v>14214.45-SS</v>
      </c>
      <c r="E1815" s="524" t="s">
        <v>871</v>
      </c>
      <c r="F1815" s="508" t="str">
        <f t="shared" si="968"/>
        <v xml:space="preserve"> </v>
      </c>
      <c r="G1815" s="537" t="s">
        <v>1735</v>
      </c>
      <c r="H1815" s="524" t="s">
        <v>923</v>
      </c>
      <c r="I1815" s="1035" t="s">
        <v>888</v>
      </c>
      <c r="J1815" s="1036"/>
      <c r="K1815" s="531" t="s">
        <v>882</v>
      </c>
      <c r="L1815" s="535"/>
      <c r="M1815" s="532" t="s">
        <v>1700</v>
      </c>
      <c r="N1815" s="514">
        <f t="shared" si="961"/>
        <v>506.5</v>
      </c>
      <c r="O1815" s="514">
        <f t="shared" si="933"/>
        <v>0</v>
      </c>
      <c r="P1815" s="680">
        <f>'KB Duct Parts'!$AE$3</f>
        <v>0</v>
      </c>
      <c r="Q1815" s="681">
        <f t="shared" si="962"/>
        <v>0</v>
      </c>
      <c r="R1815" s="682">
        <f t="shared" si="963"/>
        <v>0</v>
      </c>
      <c r="S1815" s="716">
        <f t="shared" si="964"/>
        <v>0.35</v>
      </c>
      <c r="T1815" s="679">
        <f t="shared" si="965"/>
        <v>0</v>
      </c>
      <c r="U1815" s="679">
        <f t="shared" si="966"/>
        <v>0</v>
      </c>
      <c r="Y1815" s="120"/>
      <c r="AD1815" s="79"/>
      <c r="AE1815" s="75"/>
      <c r="AF1815" s="370"/>
      <c r="AG1815" s="375"/>
      <c r="AH1815" s="379"/>
      <c r="AI1815" s="383"/>
      <c r="AJ1815" s="388"/>
      <c r="AK1815" s="392"/>
      <c r="AL1815" s="388"/>
      <c r="AM1815" s="363">
        <f t="shared" si="957"/>
        <v>1</v>
      </c>
      <c r="AN1815" s="578">
        <v>506.5</v>
      </c>
      <c r="AO1815" s="78">
        <f t="shared" si="939"/>
        <v>0</v>
      </c>
      <c r="AP1815" s="78">
        <f t="shared" si="934"/>
        <v>0</v>
      </c>
      <c r="AQ1815" s="78">
        <f t="shared" si="935"/>
        <v>0</v>
      </c>
      <c r="AR1815" s="78">
        <f t="shared" si="936"/>
        <v>0</v>
      </c>
      <c r="AS1815" s="78">
        <f t="shared" si="937"/>
        <v>0</v>
      </c>
      <c r="AT1815" s="78">
        <f t="shared" si="938"/>
        <v>0</v>
      </c>
      <c r="AU1815" s="74" t="s">
        <v>717</v>
      </c>
      <c r="AV1815" s="115"/>
      <c r="AW1815" s="395"/>
      <c r="AX1815" s="395">
        <v>0</v>
      </c>
      <c r="AY1815" s="395">
        <v>0</v>
      </c>
      <c r="AZ1815" s="395">
        <v>0</v>
      </c>
      <c r="BA1815" s="395">
        <v>0</v>
      </c>
      <c r="BB1815" s="395">
        <v>0</v>
      </c>
      <c r="BC1815" s="395">
        <v>0</v>
      </c>
      <c r="BD1815" s="115"/>
      <c r="BE1815" s="115"/>
      <c r="BF1815" s="115"/>
      <c r="BG1815" s="115"/>
      <c r="BH1815" s="115"/>
      <c r="BI1815" s="115"/>
      <c r="BJ1815" s="115"/>
      <c r="BK1815" s="115"/>
      <c r="BQ1815" s="74" t="str">
        <f t="shared" si="940"/>
        <v xml:space="preserve"> </v>
      </c>
      <c r="BR1815" s="120" t="str">
        <f t="shared" si="941"/>
        <v xml:space="preserve"> </v>
      </c>
      <c r="BS1815" s="120" t="str">
        <f t="shared" si="942"/>
        <v xml:space="preserve"> </v>
      </c>
      <c r="BU1815" s="74" t="str">
        <f t="shared" si="943"/>
        <v xml:space="preserve"> </v>
      </c>
      <c r="BV1815" s="120" t="str">
        <f t="shared" si="944"/>
        <v xml:space="preserve"> </v>
      </c>
      <c r="BW1815" s="120" t="str">
        <f t="shared" si="945"/>
        <v xml:space="preserve">  </v>
      </c>
      <c r="BY1815" s="74" t="str">
        <f t="shared" si="946"/>
        <v xml:space="preserve"> </v>
      </c>
      <c r="BZ1815" s="120" t="str">
        <f t="shared" si="947"/>
        <v xml:space="preserve"> </v>
      </c>
      <c r="CA1815" s="120" t="str">
        <f t="shared" si="948"/>
        <v xml:space="preserve"> </v>
      </c>
      <c r="CC1815" s="115" t="str">
        <f t="shared" si="949"/>
        <v xml:space="preserve"> </v>
      </c>
      <c r="CD1815" s="120" t="str">
        <f t="shared" si="950"/>
        <v xml:space="preserve"> </v>
      </c>
      <c r="CE1815" s="417" t="str">
        <f t="shared" si="951"/>
        <v xml:space="preserve"> </v>
      </c>
      <c r="CF1815" s="115"/>
      <c r="CG1815" s="115" t="str">
        <f t="shared" si="952"/>
        <v xml:space="preserve"> </v>
      </c>
      <c r="CH1815" s="120" t="str">
        <f t="shared" si="953"/>
        <v xml:space="preserve"> </v>
      </c>
      <c r="CI1815" s="417" t="str">
        <f t="shared" si="954"/>
        <v xml:space="preserve"> </v>
      </c>
      <c r="CJ1815" s="115"/>
      <c r="CK1815" s="115" t="str">
        <f t="shared" si="955"/>
        <v xml:space="preserve"> </v>
      </c>
      <c r="CL1815" s="120" t="str">
        <f t="shared" si="956"/>
        <v xml:space="preserve"> </v>
      </c>
      <c r="CM1815" s="417" t="str">
        <f t="shared" si="958"/>
        <v xml:space="preserve"> </v>
      </c>
      <c r="IS1815" s="108">
        <v>371</v>
      </c>
    </row>
    <row r="1816" spans="2:253" s="74" customFormat="1" ht="17.100000000000001" hidden="1" customHeight="1" x14ac:dyDescent="0.25">
      <c r="B1816" s="524">
        <f>IF('KB Duct Parts'!BD$15=2,IF(AND('KB Duct Parts'!#REF!&gt;0,'KB Duct Parts'!$BL$14=2),'KB Duct Parts'!#REF!,0),0)</f>
        <v>0</v>
      </c>
      <c r="C1816" s="529" t="s">
        <v>1728</v>
      </c>
      <c r="D1816" s="506" t="str">
        <f t="shared" si="967"/>
        <v>14215.45-SS</v>
      </c>
      <c r="E1816" s="524" t="s">
        <v>872</v>
      </c>
      <c r="F1816" s="508" t="str">
        <f t="shared" si="968"/>
        <v xml:space="preserve"> </v>
      </c>
      <c r="G1816" s="537" t="s">
        <v>1735</v>
      </c>
      <c r="H1816" s="524" t="s">
        <v>923</v>
      </c>
      <c r="I1816" s="1035" t="s">
        <v>888</v>
      </c>
      <c r="J1816" s="1036"/>
      <c r="K1816" s="531" t="s">
        <v>882</v>
      </c>
      <c r="L1816" s="535"/>
      <c r="M1816" s="532" t="s">
        <v>1700</v>
      </c>
      <c r="N1816" s="514">
        <f t="shared" si="961"/>
        <v>533.6</v>
      </c>
      <c r="O1816" s="514">
        <f t="shared" ref="O1816:O1843" si="970">IF(B1816&gt;0,N1816*B1816,0)</f>
        <v>0</v>
      </c>
      <c r="P1816" s="680">
        <f>'KB Duct Parts'!$AE$3</f>
        <v>0</v>
      </c>
      <c r="Q1816" s="681">
        <f t="shared" si="962"/>
        <v>0</v>
      </c>
      <c r="R1816" s="682">
        <f t="shared" si="963"/>
        <v>0</v>
      </c>
      <c r="S1816" s="716">
        <f t="shared" si="964"/>
        <v>0.35</v>
      </c>
      <c r="T1816" s="679">
        <f t="shared" si="965"/>
        <v>0</v>
      </c>
      <c r="U1816" s="679">
        <f t="shared" si="966"/>
        <v>0</v>
      </c>
      <c r="Y1816" s="120"/>
      <c r="AD1816" s="79"/>
      <c r="AE1816" s="75"/>
      <c r="AF1816" s="370"/>
      <c r="AG1816" s="375"/>
      <c r="AH1816" s="379"/>
      <c r="AI1816" s="383"/>
      <c r="AJ1816" s="388"/>
      <c r="AK1816" s="392"/>
      <c r="AL1816" s="388"/>
      <c r="AM1816" s="363">
        <f t="shared" si="957"/>
        <v>1</v>
      </c>
      <c r="AN1816" s="578">
        <v>533.6</v>
      </c>
      <c r="AO1816" s="78">
        <f t="shared" si="939"/>
        <v>0</v>
      </c>
      <c r="AP1816" s="78">
        <f t="shared" ref="AP1816:AP1842" si="971">$AN1816*AY1816</f>
        <v>0</v>
      </c>
      <c r="AQ1816" s="78">
        <f t="shared" ref="AQ1816:AQ1842" si="972">$AN1816*AZ1816</f>
        <v>0</v>
      </c>
      <c r="AR1816" s="78">
        <f t="shared" ref="AR1816:AR1842" si="973">$AN1816*BA1816</f>
        <v>0</v>
      </c>
      <c r="AS1816" s="78">
        <f t="shared" ref="AS1816:AS1842" si="974">$AN1816*BB1816</f>
        <v>0</v>
      </c>
      <c r="AT1816" s="78">
        <f t="shared" ref="AT1816:AT1842" si="975">$AN1816*BC1816</f>
        <v>0</v>
      </c>
      <c r="AU1816" s="74" t="s">
        <v>717</v>
      </c>
      <c r="AV1816" s="115"/>
      <c r="AW1816" s="395"/>
      <c r="AX1816" s="395">
        <v>0</v>
      </c>
      <c r="AY1816" s="395">
        <v>0</v>
      </c>
      <c r="AZ1816" s="395">
        <v>0</v>
      </c>
      <c r="BA1816" s="395">
        <v>0</v>
      </c>
      <c r="BB1816" s="395">
        <v>0</v>
      </c>
      <c r="BC1816" s="395">
        <v>0</v>
      </c>
      <c r="BD1816" s="115"/>
      <c r="BE1816" s="115"/>
      <c r="BF1816" s="115"/>
      <c r="BG1816" s="115"/>
      <c r="BH1816" s="115"/>
      <c r="BI1816" s="115"/>
      <c r="BJ1816" s="115"/>
      <c r="BK1816" s="115"/>
      <c r="BQ1816" s="74" t="str">
        <f t="shared" si="940"/>
        <v xml:space="preserve"> </v>
      </c>
      <c r="BR1816" s="120" t="str">
        <f t="shared" si="941"/>
        <v xml:space="preserve"> </v>
      </c>
      <c r="BS1816" s="120" t="str">
        <f t="shared" si="942"/>
        <v xml:space="preserve"> </v>
      </c>
      <c r="BU1816" s="74" t="str">
        <f t="shared" si="943"/>
        <v xml:space="preserve"> </v>
      </c>
      <c r="BV1816" s="120" t="str">
        <f t="shared" si="944"/>
        <v xml:space="preserve"> </v>
      </c>
      <c r="BW1816" s="120" t="str">
        <f t="shared" si="945"/>
        <v xml:space="preserve">  </v>
      </c>
      <c r="BY1816" s="74" t="str">
        <f t="shared" si="946"/>
        <v xml:space="preserve"> </v>
      </c>
      <c r="BZ1816" s="120" t="str">
        <f t="shared" si="947"/>
        <v xml:space="preserve"> </v>
      </c>
      <c r="CA1816" s="120" t="str">
        <f t="shared" si="948"/>
        <v xml:space="preserve"> </v>
      </c>
      <c r="CC1816" s="115" t="str">
        <f t="shared" si="949"/>
        <v xml:space="preserve"> </v>
      </c>
      <c r="CD1816" s="120" t="str">
        <f t="shared" si="950"/>
        <v xml:space="preserve"> </v>
      </c>
      <c r="CE1816" s="417" t="str">
        <f t="shared" si="951"/>
        <v xml:space="preserve"> </v>
      </c>
      <c r="CF1816" s="115"/>
      <c r="CG1816" s="115" t="str">
        <f t="shared" si="952"/>
        <v xml:space="preserve"> </v>
      </c>
      <c r="CH1816" s="120" t="str">
        <f t="shared" si="953"/>
        <v xml:space="preserve"> </v>
      </c>
      <c r="CI1816" s="417" t="str">
        <f t="shared" si="954"/>
        <v xml:space="preserve"> </v>
      </c>
      <c r="CJ1816" s="115"/>
      <c r="CK1816" s="115" t="str">
        <f t="shared" si="955"/>
        <v xml:space="preserve"> </v>
      </c>
      <c r="CL1816" s="120" t="str">
        <f t="shared" si="956"/>
        <v xml:space="preserve"> </v>
      </c>
      <c r="CM1816" s="417" t="str">
        <f t="shared" si="958"/>
        <v xml:space="preserve"> </v>
      </c>
      <c r="IS1816" s="108">
        <v>391</v>
      </c>
    </row>
    <row r="1817" spans="2:253" s="74" customFormat="1" ht="17.100000000000001" hidden="1" customHeight="1" x14ac:dyDescent="0.25">
      <c r="B1817" s="524">
        <f>IF('KB Duct Parts'!BD$15=2,IF(AND('KB Duct Parts'!#REF!&gt;0,'KB Duct Parts'!$BL$14=2),'KB Duct Parts'!#REF!,0),0)</f>
        <v>0</v>
      </c>
      <c r="C1817" s="529" t="s">
        <v>1729</v>
      </c>
      <c r="D1817" s="506" t="str">
        <f t="shared" si="967"/>
        <v>14216.45-SS</v>
      </c>
      <c r="E1817" s="524" t="s">
        <v>873</v>
      </c>
      <c r="F1817" s="508" t="str">
        <f t="shared" si="968"/>
        <v xml:space="preserve"> </v>
      </c>
      <c r="G1817" s="537" t="s">
        <v>1735</v>
      </c>
      <c r="H1817" s="524" t="s">
        <v>923</v>
      </c>
      <c r="I1817" s="1035" t="s">
        <v>888</v>
      </c>
      <c r="J1817" s="1036"/>
      <c r="K1817" s="531" t="s">
        <v>882</v>
      </c>
      <c r="L1817" s="535"/>
      <c r="M1817" s="532" t="s">
        <v>1700</v>
      </c>
      <c r="N1817" s="514">
        <f t="shared" si="961"/>
        <v>562.4</v>
      </c>
      <c r="O1817" s="514">
        <f t="shared" si="970"/>
        <v>0</v>
      </c>
      <c r="P1817" s="680">
        <f>'KB Duct Parts'!$AE$3</f>
        <v>0</v>
      </c>
      <c r="Q1817" s="681">
        <f t="shared" si="962"/>
        <v>0</v>
      </c>
      <c r="R1817" s="682">
        <f t="shared" si="963"/>
        <v>0</v>
      </c>
      <c r="S1817" s="716">
        <f t="shared" si="964"/>
        <v>0.35</v>
      </c>
      <c r="T1817" s="679">
        <f t="shared" si="965"/>
        <v>0</v>
      </c>
      <c r="U1817" s="679">
        <f t="shared" si="966"/>
        <v>0</v>
      </c>
      <c r="Y1817" s="120"/>
      <c r="AD1817" s="79"/>
      <c r="AE1817" s="75"/>
      <c r="AF1817" s="370"/>
      <c r="AG1817" s="375"/>
      <c r="AH1817" s="379"/>
      <c r="AI1817" s="383"/>
      <c r="AJ1817" s="388"/>
      <c r="AK1817" s="392"/>
      <c r="AL1817" s="388"/>
      <c r="AM1817" s="363">
        <f t="shared" si="957"/>
        <v>1</v>
      </c>
      <c r="AN1817" s="578">
        <v>562.4</v>
      </c>
      <c r="AO1817" s="78">
        <f t="shared" ref="AO1817:AO1842" si="976">$AN1817*AX1817</f>
        <v>0</v>
      </c>
      <c r="AP1817" s="78">
        <f t="shared" si="971"/>
        <v>0</v>
      </c>
      <c r="AQ1817" s="78">
        <f t="shared" si="972"/>
        <v>0</v>
      </c>
      <c r="AR1817" s="78">
        <f t="shared" si="973"/>
        <v>0</v>
      </c>
      <c r="AS1817" s="78">
        <f t="shared" si="974"/>
        <v>0</v>
      </c>
      <c r="AT1817" s="78">
        <f t="shared" si="975"/>
        <v>0</v>
      </c>
      <c r="AU1817" s="74" t="s">
        <v>717</v>
      </c>
      <c r="AV1817" s="115"/>
      <c r="AW1817" s="395"/>
      <c r="AX1817" s="395">
        <v>0</v>
      </c>
      <c r="AY1817" s="395">
        <v>0</v>
      </c>
      <c r="AZ1817" s="395">
        <v>0</v>
      </c>
      <c r="BA1817" s="395">
        <v>0</v>
      </c>
      <c r="BB1817" s="395">
        <v>0</v>
      </c>
      <c r="BC1817" s="395">
        <v>0</v>
      </c>
      <c r="BD1817" s="115"/>
      <c r="BE1817" s="115"/>
      <c r="BF1817" s="115"/>
      <c r="BG1817" s="115"/>
      <c r="BH1817" s="115"/>
      <c r="BI1817" s="115"/>
      <c r="BJ1817" s="115"/>
      <c r="BK1817" s="115"/>
      <c r="BQ1817" s="74" t="str">
        <f t="shared" ref="BQ1817:BQ1842" si="977">IF(AO1817&gt;0,D1817&amp;"-("&amp; AG1817&amp;")"," ")</f>
        <v xml:space="preserve"> </v>
      </c>
      <c r="BR1817" s="120" t="str">
        <f t="shared" ref="BR1817:BR1842" si="978">IF(AO1817&gt;0,$G1817," ")</f>
        <v xml:space="preserve"> </v>
      </c>
      <c r="BS1817" s="120" t="str">
        <f t="shared" ref="BS1817:BS1842" si="979">IF(AO1817&gt;0,AO1817," ")</f>
        <v xml:space="preserve"> </v>
      </c>
      <c r="BU1817" s="74" t="str">
        <f t="shared" ref="BU1817:BU1842" si="980">IF(AP1817&gt;0,D1817&amp;"-("&amp;AH1817&amp;")"," ")</f>
        <v xml:space="preserve"> </v>
      </c>
      <c r="BV1817" s="120" t="str">
        <f t="shared" ref="BV1817:BV1842" si="981">IF(AP1817&gt;0,$G1817," ")</f>
        <v xml:space="preserve"> </v>
      </c>
      <c r="BW1817" s="120" t="str">
        <f t="shared" ref="BW1817:BW1842" si="982">IF(AP1817&gt;0,AP1817,"  ")</f>
        <v xml:space="preserve">  </v>
      </c>
      <c r="BY1817" s="74" t="str">
        <f t="shared" ref="BY1817:BY1842" si="983">IF(AQ1817&gt;0,D1817&amp;"-("&amp;AI1817&amp;")"," ")</f>
        <v xml:space="preserve"> </v>
      </c>
      <c r="BZ1817" s="120" t="str">
        <f t="shared" ref="BZ1817:BZ1842" si="984">IF(AQ1817&gt;0,$G1817," ")</f>
        <v xml:space="preserve"> </v>
      </c>
      <c r="CA1817" s="120" t="str">
        <f t="shared" ref="CA1817:CA1842" si="985">IF(AQ1817&gt;0,AQ1817," ")</f>
        <v xml:space="preserve"> </v>
      </c>
      <c r="CC1817" s="115" t="str">
        <f t="shared" ref="CC1817:CC1842" si="986">IF(AR1817&gt;0,D1817&amp;"-("&amp;AJ1817&amp;")"," ")</f>
        <v xml:space="preserve"> </v>
      </c>
      <c r="CD1817" s="120" t="str">
        <f t="shared" ref="CD1817:CD1842" si="987">IF(AR1817&gt;0,$G1817," ")</f>
        <v xml:space="preserve"> </v>
      </c>
      <c r="CE1817" s="417" t="str">
        <f t="shared" ref="CE1817:CE1842" si="988">IF(AR1817&gt;0,AR1817," ")</f>
        <v xml:space="preserve"> </v>
      </c>
      <c r="CF1817" s="115"/>
      <c r="CG1817" s="115" t="str">
        <f t="shared" ref="CG1817:CG1842" si="989">IF(AS1817&gt;0,D1817&amp;"-("&amp;AK1817&amp;")"," ")</f>
        <v xml:space="preserve"> </v>
      </c>
      <c r="CH1817" s="120" t="str">
        <f t="shared" ref="CH1817:CH1842" si="990">IF(AS1817&gt;0,$G1817," ")</f>
        <v xml:space="preserve"> </v>
      </c>
      <c r="CI1817" s="417" t="str">
        <f t="shared" ref="CI1817:CI1842" si="991">IF(AS1817&gt;0,AS1817," ")</f>
        <v xml:space="preserve"> </v>
      </c>
      <c r="CJ1817" s="115"/>
      <c r="CK1817" s="115" t="str">
        <f t="shared" ref="CK1817:CK1842" si="992">IF(AT1817&gt;0,D1817&amp;"-"&amp;AL1817," ")</f>
        <v xml:space="preserve"> </v>
      </c>
      <c r="CL1817" s="120" t="str">
        <f t="shared" ref="CL1817:CL1842" si="993">IF(AT1817&gt;0,$G1817," ")</f>
        <v xml:space="preserve"> </v>
      </c>
      <c r="CM1817" s="417" t="str">
        <f t="shared" si="958"/>
        <v xml:space="preserve"> </v>
      </c>
      <c r="IS1817" s="108">
        <v>412</v>
      </c>
    </row>
    <row r="1818" spans="2:253" s="74" customFormat="1" ht="17.100000000000001" hidden="1" customHeight="1" x14ac:dyDescent="0.25">
      <c r="B1818" s="524">
        <f>IF('KB Duct Parts'!BD$15=2,IF(AND('KB Duct Parts'!#REF!&gt;0,'KB Duct Parts'!$BL$14=2),'KB Duct Parts'!#REF!,0),0)</f>
        <v>0</v>
      </c>
      <c r="C1818" s="529" t="s">
        <v>1730</v>
      </c>
      <c r="D1818" s="506" t="str">
        <f t="shared" si="967"/>
        <v>14217.45-SS</v>
      </c>
      <c r="E1818" s="524" t="s">
        <v>874</v>
      </c>
      <c r="F1818" s="508" t="str">
        <f t="shared" si="968"/>
        <v xml:space="preserve"> </v>
      </c>
      <c r="G1818" s="537" t="s">
        <v>1735</v>
      </c>
      <c r="H1818" s="524" t="s">
        <v>923</v>
      </c>
      <c r="I1818" s="1035" t="s">
        <v>888</v>
      </c>
      <c r="J1818" s="1036"/>
      <c r="K1818" s="531" t="s">
        <v>882</v>
      </c>
      <c r="L1818" s="535"/>
      <c r="M1818" s="532" t="s">
        <v>1700</v>
      </c>
      <c r="N1818" s="514">
        <f t="shared" ref="N1818:N1842" si="994">AN1818</f>
        <v>593.79999999999995</v>
      </c>
      <c r="O1818" s="514">
        <f t="shared" si="970"/>
        <v>0</v>
      </c>
      <c r="P1818" s="680">
        <f>'KB Duct Parts'!$AE$3</f>
        <v>0</v>
      </c>
      <c r="Q1818" s="681">
        <f t="shared" ref="Q1818:Q1881" si="995">IF(B1818&gt;0,N1818*(1-P1818),0)</f>
        <v>0</v>
      </c>
      <c r="R1818" s="682">
        <f t="shared" ref="R1818:R1881" si="996">B1818*Q1818</f>
        <v>0</v>
      </c>
      <c r="S1818" s="716">
        <f t="shared" ref="S1818:S1881" si="997">$Y$3904</f>
        <v>0.35</v>
      </c>
      <c r="T1818" s="679">
        <f t="shared" ref="T1818:T1881" si="998">ROUND(IF(B1818&gt;0,((N1818*(1-(1*S1818)))),0),2)</f>
        <v>0</v>
      </c>
      <c r="U1818" s="679">
        <f t="shared" ref="U1818:U1881" si="999">B1818*T1818</f>
        <v>0</v>
      </c>
      <c r="Y1818" s="120"/>
      <c r="AD1818" s="79"/>
      <c r="AE1818" s="75"/>
      <c r="AF1818" s="370"/>
      <c r="AG1818" s="375"/>
      <c r="AH1818" s="379"/>
      <c r="AI1818" s="383"/>
      <c r="AJ1818" s="388"/>
      <c r="AK1818" s="392"/>
      <c r="AL1818" s="388"/>
      <c r="AM1818" s="363">
        <f t="shared" ref="AM1818:AM1842" si="1000">IF(L1818=AF1818,1,IF(L1818=AG1818,2,IF(L1818=AH1818,3,IF(L1818=AI1818,4,IF(L1818=AJ1818,5,IF(L1818=AK1818,6,IF(L1818=AL1818,7,0)))))))</f>
        <v>1</v>
      </c>
      <c r="AN1818" s="578">
        <v>593.79999999999995</v>
      </c>
      <c r="AO1818" s="78">
        <f t="shared" si="976"/>
        <v>0</v>
      </c>
      <c r="AP1818" s="78">
        <f t="shared" si="971"/>
        <v>0</v>
      </c>
      <c r="AQ1818" s="78">
        <f t="shared" si="972"/>
        <v>0</v>
      </c>
      <c r="AR1818" s="78">
        <f t="shared" si="973"/>
        <v>0</v>
      </c>
      <c r="AS1818" s="78">
        <f t="shared" si="974"/>
        <v>0</v>
      </c>
      <c r="AT1818" s="78">
        <f t="shared" si="975"/>
        <v>0</v>
      </c>
      <c r="AU1818" s="74" t="s">
        <v>717</v>
      </c>
      <c r="AV1818" s="115"/>
      <c r="AW1818" s="395"/>
      <c r="AX1818" s="395">
        <v>0</v>
      </c>
      <c r="AY1818" s="395">
        <v>0</v>
      </c>
      <c r="AZ1818" s="395">
        <v>0</v>
      </c>
      <c r="BA1818" s="395">
        <v>0</v>
      </c>
      <c r="BB1818" s="395">
        <v>0</v>
      </c>
      <c r="BC1818" s="395">
        <v>0</v>
      </c>
      <c r="BD1818" s="115"/>
      <c r="BE1818" s="115"/>
      <c r="BF1818" s="115"/>
      <c r="BG1818" s="115"/>
      <c r="BH1818" s="115"/>
      <c r="BI1818" s="115"/>
      <c r="BJ1818" s="115"/>
      <c r="BK1818" s="115"/>
      <c r="BQ1818" s="74" t="str">
        <f t="shared" si="977"/>
        <v xml:space="preserve"> </v>
      </c>
      <c r="BR1818" s="120" t="str">
        <f t="shared" si="978"/>
        <v xml:space="preserve"> </v>
      </c>
      <c r="BS1818" s="120" t="str">
        <f t="shared" si="979"/>
        <v xml:space="preserve"> </v>
      </c>
      <c r="BU1818" s="74" t="str">
        <f t="shared" si="980"/>
        <v xml:space="preserve"> </v>
      </c>
      <c r="BV1818" s="120" t="str">
        <f t="shared" si="981"/>
        <v xml:space="preserve"> </v>
      </c>
      <c r="BW1818" s="120" t="str">
        <f t="shared" si="982"/>
        <v xml:space="preserve">  </v>
      </c>
      <c r="BY1818" s="74" t="str">
        <f t="shared" si="983"/>
        <v xml:space="preserve"> </v>
      </c>
      <c r="BZ1818" s="120" t="str">
        <f t="shared" si="984"/>
        <v xml:space="preserve"> </v>
      </c>
      <c r="CA1818" s="120" t="str">
        <f t="shared" si="985"/>
        <v xml:space="preserve"> </v>
      </c>
      <c r="CC1818" s="115" t="str">
        <f t="shared" si="986"/>
        <v xml:space="preserve"> </v>
      </c>
      <c r="CD1818" s="120" t="str">
        <f t="shared" si="987"/>
        <v xml:space="preserve"> </v>
      </c>
      <c r="CE1818" s="417" t="str">
        <f t="shared" si="988"/>
        <v xml:space="preserve"> </v>
      </c>
      <c r="CF1818" s="115"/>
      <c r="CG1818" s="115" t="str">
        <f t="shared" si="989"/>
        <v xml:space="preserve"> </v>
      </c>
      <c r="CH1818" s="120" t="str">
        <f t="shared" si="990"/>
        <v xml:space="preserve"> </v>
      </c>
      <c r="CI1818" s="417" t="str">
        <f t="shared" si="991"/>
        <v xml:space="preserve"> </v>
      </c>
      <c r="CJ1818" s="115"/>
      <c r="CK1818" s="115" t="str">
        <f t="shared" si="992"/>
        <v xml:space="preserve"> </v>
      </c>
      <c r="CL1818" s="120" t="str">
        <f t="shared" si="993"/>
        <v xml:space="preserve"> </v>
      </c>
      <c r="CM1818" s="417" t="str">
        <f t="shared" si="958"/>
        <v xml:space="preserve"> </v>
      </c>
      <c r="IS1818" s="108">
        <v>435</v>
      </c>
    </row>
    <row r="1819" spans="2:253" s="74" customFormat="1" ht="17.100000000000001" hidden="1" customHeight="1" x14ac:dyDescent="0.25">
      <c r="B1819" s="524">
        <f>IF('KB Duct Parts'!BD$15=2,IF(AND('KB Duct Parts'!#REF!&gt;0,'KB Duct Parts'!$BL$14=2),'KB Duct Parts'!#REF!,0),0)</f>
        <v>0</v>
      </c>
      <c r="C1819" s="529" t="s">
        <v>1731</v>
      </c>
      <c r="D1819" s="506" t="str">
        <f t="shared" si="967"/>
        <v>14218.45-SS</v>
      </c>
      <c r="E1819" s="524" t="s">
        <v>875</v>
      </c>
      <c r="F1819" s="508" t="str">
        <f t="shared" si="968"/>
        <v xml:space="preserve"> </v>
      </c>
      <c r="G1819" s="537" t="s">
        <v>1735</v>
      </c>
      <c r="H1819" s="524" t="s">
        <v>923</v>
      </c>
      <c r="I1819" s="1035" t="s">
        <v>888</v>
      </c>
      <c r="J1819" s="1036"/>
      <c r="K1819" s="531" t="s">
        <v>882</v>
      </c>
      <c r="L1819" s="535"/>
      <c r="M1819" s="532" t="s">
        <v>1700</v>
      </c>
      <c r="N1819" s="514">
        <f t="shared" si="994"/>
        <v>625.20000000000005</v>
      </c>
      <c r="O1819" s="514">
        <f t="shared" si="970"/>
        <v>0</v>
      </c>
      <c r="P1819" s="680">
        <f>'KB Duct Parts'!$AE$3</f>
        <v>0</v>
      </c>
      <c r="Q1819" s="681">
        <f t="shared" si="995"/>
        <v>0</v>
      </c>
      <c r="R1819" s="682">
        <f t="shared" si="996"/>
        <v>0</v>
      </c>
      <c r="S1819" s="716">
        <f t="shared" si="997"/>
        <v>0.35</v>
      </c>
      <c r="T1819" s="679">
        <f t="shared" si="998"/>
        <v>0</v>
      </c>
      <c r="U1819" s="679">
        <f t="shared" si="999"/>
        <v>0</v>
      </c>
      <c r="Y1819" s="120"/>
      <c r="AD1819" s="79"/>
      <c r="AE1819" s="75"/>
      <c r="AF1819" s="370"/>
      <c r="AG1819" s="375"/>
      <c r="AH1819" s="379"/>
      <c r="AI1819" s="383"/>
      <c r="AJ1819" s="388"/>
      <c r="AK1819" s="392"/>
      <c r="AL1819" s="388"/>
      <c r="AM1819" s="363">
        <f t="shared" si="1000"/>
        <v>1</v>
      </c>
      <c r="AN1819" s="578">
        <v>625.20000000000005</v>
      </c>
      <c r="AO1819" s="78">
        <f t="shared" si="976"/>
        <v>0</v>
      </c>
      <c r="AP1819" s="78">
        <f t="shared" si="971"/>
        <v>0</v>
      </c>
      <c r="AQ1819" s="78">
        <f t="shared" si="972"/>
        <v>0</v>
      </c>
      <c r="AR1819" s="78">
        <f t="shared" si="973"/>
        <v>0</v>
      </c>
      <c r="AS1819" s="78">
        <f t="shared" si="974"/>
        <v>0</v>
      </c>
      <c r="AT1819" s="78">
        <f t="shared" si="975"/>
        <v>0</v>
      </c>
      <c r="AU1819" s="74" t="s">
        <v>717</v>
      </c>
      <c r="AV1819" s="115"/>
      <c r="AW1819" s="395"/>
      <c r="AX1819" s="395">
        <v>0</v>
      </c>
      <c r="AY1819" s="395">
        <v>0</v>
      </c>
      <c r="AZ1819" s="395">
        <v>0</v>
      </c>
      <c r="BA1819" s="395">
        <v>0</v>
      </c>
      <c r="BB1819" s="395">
        <v>0</v>
      </c>
      <c r="BC1819" s="395">
        <v>0</v>
      </c>
      <c r="BD1819" s="115"/>
      <c r="BE1819" s="115"/>
      <c r="BF1819" s="115"/>
      <c r="BG1819" s="115"/>
      <c r="BH1819" s="115"/>
      <c r="BI1819" s="115"/>
      <c r="BJ1819" s="115"/>
      <c r="BK1819" s="115"/>
      <c r="BQ1819" s="74" t="str">
        <f t="shared" si="977"/>
        <v xml:space="preserve"> </v>
      </c>
      <c r="BR1819" s="120" t="str">
        <f t="shared" si="978"/>
        <v xml:space="preserve"> </v>
      </c>
      <c r="BS1819" s="120" t="str">
        <f t="shared" si="979"/>
        <v xml:space="preserve"> </v>
      </c>
      <c r="BU1819" s="74" t="str">
        <f t="shared" si="980"/>
        <v xml:space="preserve"> </v>
      </c>
      <c r="BV1819" s="120" t="str">
        <f t="shared" si="981"/>
        <v xml:space="preserve"> </v>
      </c>
      <c r="BW1819" s="120" t="str">
        <f t="shared" si="982"/>
        <v xml:space="preserve">  </v>
      </c>
      <c r="BY1819" s="74" t="str">
        <f t="shared" si="983"/>
        <v xml:space="preserve"> </v>
      </c>
      <c r="BZ1819" s="120" t="str">
        <f t="shared" si="984"/>
        <v xml:space="preserve"> </v>
      </c>
      <c r="CA1819" s="120" t="str">
        <f t="shared" si="985"/>
        <v xml:space="preserve"> </v>
      </c>
      <c r="CC1819" s="115" t="str">
        <f t="shared" si="986"/>
        <v xml:space="preserve"> </v>
      </c>
      <c r="CD1819" s="120" t="str">
        <f t="shared" si="987"/>
        <v xml:space="preserve"> </v>
      </c>
      <c r="CE1819" s="417" t="str">
        <f t="shared" si="988"/>
        <v xml:space="preserve"> </v>
      </c>
      <c r="CF1819" s="115"/>
      <c r="CG1819" s="115" t="str">
        <f t="shared" si="989"/>
        <v xml:space="preserve"> </v>
      </c>
      <c r="CH1819" s="120" t="str">
        <f t="shared" si="990"/>
        <v xml:space="preserve"> </v>
      </c>
      <c r="CI1819" s="417" t="str">
        <f t="shared" si="991"/>
        <v xml:space="preserve"> </v>
      </c>
      <c r="CJ1819" s="115"/>
      <c r="CK1819" s="115" t="str">
        <f t="shared" si="992"/>
        <v xml:space="preserve"> </v>
      </c>
      <c r="CL1819" s="120" t="str">
        <f t="shared" si="993"/>
        <v xml:space="preserve"> </v>
      </c>
      <c r="CM1819" s="417" t="str">
        <f t="shared" si="958"/>
        <v xml:space="preserve"> </v>
      </c>
      <c r="IS1819" s="108">
        <v>458</v>
      </c>
    </row>
    <row r="1820" spans="2:253" s="74" customFormat="1" ht="17.100000000000001" hidden="1" customHeight="1" x14ac:dyDescent="0.25">
      <c r="B1820" s="524">
        <f>IF('KB Duct Parts'!BD$15=2,IF(AND('KB Duct Parts'!#REF!&gt;0,'KB Duct Parts'!$BL$14=2),'KB Duct Parts'!#REF!,0),0)</f>
        <v>0</v>
      </c>
      <c r="C1820" s="529" t="s">
        <v>1732</v>
      </c>
      <c r="D1820" s="506" t="str">
        <f t="shared" si="967"/>
        <v>14219.45-SS</v>
      </c>
      <c r="E1820" s="524" t="s">
        <v>876</v>
      </c>
      <c r="F1820" s="508" t="str">
        <f t="shared" si="968"/>
        <v xml:space="preserve"> </v>
      </c>
      <c r="G1820" s="537" t="s">
        <v>1735</v>
      </c>
      <c r="H1820" s="524" t="s">
        <v>923</v>
      </c>
      <c r="I1820" s="1035" t="s">
        <v>888</v>
      </c>
      <c r="J1820" s="1036"/>
      <c r="K1820" s="531" t="s">
        <v>882</v>
      </c>
      <c r="L1820" s="535"/>
      <c r="M1820" s="532" t="s">
        <v>1700</v>
      </c>
      <c r="N1820" s="514">
        <f t="shared" si="994"/>
        <v>683.9</v>
      </c>
      <c r="O1820" s="514">
        <f t="shared" si="970"/>
        <v>0</v>
      </c>
      <c r="P1820" s="680">
        <f>'KB Duct Parts'!$AE$3</f>
        <v>0</v>
      </c>
      <c r="Q1820" s="681">
        <f t="shared" si="995"/>
        <v>0</v>
      </c>
      <c r="R1820" s="682">
        <f t="shared" si="996"/>
        <v>0</v>
      </c>
      <c r="S1820" s="716">
        <f t="shared" si="997"/>
        <v>0.35</v>
      </c>
      <c r="T1820" s="679">
        <f t="shared" si="998"/>
        <v>0</v>
      </c>
      <c r="U1820" s="679">
        <f t="shared" si="999"/>
        <v>0</v>
      </c>
      <c r="Y1820" s="120"/>
      <c r="AD1820" s="79"/>
      <c r="AE1820" s="75"/>
      <c r="AF1820" s="370"/>
      <c r="AG1820" s="375"/>
      <c r="AH1820" s="379"/>
      <c r="AI1820" s="383"/>
      <c r="AJ1820" s="388"/>
      <c r="AK1820" s="392"/>
      <c r="AL1820" s="388"/>
      <c r="AM1820" s="363">
        <f t="shared" si="1000"/>
        <v>1</v>
      </c>
      <c r="AN1820" s="578">
        <v>683.9</v>
      </c>
      <c r="AO1820" s="78">
        <f t="shared" si="976"/>
        <v>0</v>
      </c>
      <c r="AP1820" s="78">
        <f t="shared" si="971"/>
        <v>0</v>
      </c>
      <c r="AQ1820" s="78">
        <f t="shared" si="972"/>
        <v>0</v>
      </c>
      <c r="AR1820" s="78">
        <f t="shared" si="973"/>
        <v>0</v>
      </c>
      <c r="AS1820" s="78">
        <f t="shared" si="974"/>
        <v>0</v>
      </c>
      <c r="AT1820" s="78">
        <f t="shared" si="975"/>
        <v>0</v>
      </c>
      <c r="AU1820" s="74" t="s">
        <v>717</v>
      </c>
      <c r="AV1820" s="115"/>
      <c r="AW1820" s="395"/>
      <c r="AX1820" s="395">
        <v>0</v>
      </c>
      <c r="AY1820" s="395">
        <v>0</v>
      </c>
      <c r="AZ1820" s="395">
        <v>0</v>
      </c>
      <c r="BA1820" s="395">
        <v>0</v>
      </c>
      <c r="BB1820" s="395">
        <v>0</v>
      </c>
      <c r="BC1820" s="395">
        <v>0</v>
      </c>
      <c r="BD1820" s="115"/>
      <c r="BE1820" s="115"/>
      <c r="BF1820" s="115"/>
      <c r="BG1820" s="115"/>
      <c r="BH1820" s="115"/>
      <c r="BI1820" s="115"/>
      <c r="BJ1820" s="115"/>
      <c r="BK1820" s="115"/>
      <c r="BQ1820" s="74" t="str">
        <f t="shared" si="977"/>
        <v xml:space="preserve"> </v>
      </c>
      <c r="BR1820" s="120" t="str">
        <f t="shared" si="978"/>
        <v xml:space="preserve"> </v>
      </c>
      <c r="BS1820" s="120" t="str">
        <f t="shared" si="979"/>
        <v xml:space="preserve"> </v>
      </c>
      <c r="BU1820" s="74" t="str">
        <f t="shared" si="980"/>
        <v xml:space="preserve"> </v>
      </c>
      <c r="BV1820" s="120" t="str">
        <f t="shared" si="981"/>
        <v xml:space="preserve"> </v>
      </c>
      <c r="BW1820" s="120" t="str">
        <f t="shared" si="982"/>
        <v xml:space="preserve">  </v>
      </c>
      <c r="BY1820" s="74" t="str">
        <f t="shared" si="983"/>
        <v xml:space="preserve"> </v>
      </c>
      <c r="BZ1820" s="120" t="str">
        <f t="shared" si="984"/>
        <v xml:space="preserve"> </v>
      </c>
      <c r="CA1820" s="120" t="str">
        <f t="shared" si="985"/>
        <v xml:space="preserve"> </v>
      </c>
      <c r="CC1820" s="115" t="str">
        <f t="shared" si="986"/>
        <v xml:space="preserve"> </v>
      </c>
      <c r="CD1820" s="120" t="str">
        <f t="shared" si="987"/>
        <v xml:space="preserve"> </v>
      </c>
      <c r="CE1820" s="417" t="str">
        <f t="shared" si="988"/>
        <v xml:space="preserve"> </v>
      </c>
      <c r="CF1820" s="115"/>
      <c r="CG1820" s="115" t="str">
        <f t="shared" si="989"/>
        <v xml:space="preserve"> </v>
      </c>
      <c r="CH1820" s="120" t="str">
        <f t="shared" si="990"/>
        <v xml:space="preserve"> </v>
      </c>
      <c r="CI1820" s="417" t="str">
        <f t="shared" si="991"/>
        <v xml:space="preserve"> </v>
      </c>
      <c r="CJ1820" s="115"/>
      <c r="CK1820" s="115" t="str">
        <f t="shared" si="992"/>
        <v xml:space="preserve"> </v>
      </c>
      <c r="CL1820" s="120" t="str">
        <f t="shared" si="993"/>
        <v xml:space="preserve"> </v>
      </c>
      <c r="CM1820" s="417" t="str">
        <f t="shared" si="958"/>
        <v xml:space="preserve"> </v>
      </c>
      <c r="IS1820" s="108">
        <v>501</v>
      </c>
    </row>
    <row r="1821" spans="2:253" s="74" customFormat="1" ht="17.100000000000001" hidden="1" customHeight="1" x14ac:dyDescent="0.25">
      <c r="B1821" s="524">
        <f>IF('KB Duct Parts'!BD$15=2,IF(AND('KB Duct Parts'!#REF!&gt;0,'KB Duct Parts'!$BL$14=2),'KB Duct Parts'!#REF!,0),0)</f>
        <v>0</v>
      </c>
      <c r="C1821" s="529" t="s">
        <v>1733</v>
      </c>
      <c r="D1821" s="506" t="str">
        <f t="shared" si="967"/>
        <v>14220.45-SS</v>
      </c>
      <c r="E1821" s="524" t="s">
        <v>877</v>
      </c>
      <c r="F1821" s="508" t="str">
        <f t="shared" si="968"/>
        <v xml:space="preserve"> </v>
      </c>
      <c r="G1821" s="537" t="s">
        <v>1735</v>
      </c>
      <c r="H1821" s="524" t="s">
        <v>923</v>
      </c>
      <c r="I1821" s="1035" t="s">
        <v>888</v>
      </c>
      <c r="J1821" s="1036"/>
      <c r="K1821" s="531" t="s">
        <v>882</v>
      </c>
      <c r="L1821" s="535"/>
      <c r="M1821" s="532" t="s">
        <v>1700</v>
      </c>
      <c r="N1821" s="514">
        <f t="shared" si="994"/>
        <v>742.7</v>
      </c>
      <c r="O1821" s="514">
        <f t="shared" si="970"/>
        <v>0</v>
      </c>
      <c r="P1821" s="680">
        <f>'KB Duct Parts'!$AE$3</f>
        <v>0</v>
      </c>
      <c r="Q1821" s="681">
        <f t="shared" si="995"/>
        <v>0</v>
      </c>
      <c r="R1821" s="682">
        <f t="shared" si="996"/>
        <v>0</v>
      </c>
      <c r="S1821" s="716">
        <f t="shared" si="997"/>
        <v>0.35</v>
      </c>
      <c r="T1821" s="679">
        <f t="shared" si="998"/>
        <v>0</v>
      </c>
      <c r="U1821" s="679">
        <f t="shared" si="999"/>
        <v>0</v>
      </c>
      <c r="Y1821" s="120"/>
      <c r="AD1821" s="79"/>
      <c r="AE1821" s="75"/>
      <c r="AF1821" s="370"/>
      <c r="AG1821" s="375"/>
      <c r="AH1821" s="379"/>
      <c r="AI1821" s="383"/>
      <c r="AJ1821" s="388"/>
      <c r="AK1821" s="392"/>
      <c r="AL1821" s="388"/>
      <c r="AM1821" s="363">
        <f t="shared" si="1000"/>
        <v>1</v>
      </c>
      <c r="AN1821" s="578">
        <v>742.7</v>
      </c>
      <c r="AO1821" s="78">
        <f t="shared" si="976"/>
        <v>0</v>
      </c>
      <c r="AP1821" s="78">
        <f t="shared" si="971"/>
        <v>0</v>
      </c>
      <c r="AQ1821" s="78">
        <f t="shared" si="972"/>
        <v>0</v>
      </c>
      <c r="AR1821" s="78">
        <f t="shared" si="973"/>
        <v>0</v>
      </c>
      <c r="AS1821" s="78">
        <f t="shared" si="974"/>
        <v>0</v>
      </c>
      <c r="AT1821" s="78">
        <f t="shared" si="975"/>
        <v>0</v>
      </c>
      <c r="AU1821" s="74" t="s">
        <v>717</v>
      </c>
      <c r="AV1821" s="115"/>
      <c r="AW1821" s="395"/>
      <c r="AX1821" s="395">
        <v>0</v>
      </c>
      <c r="AY1821" s="395">
        <v>0</v>
      </c>
      <c r="AZ1821" s="395">
        <v>0</v>
      </c>
      <c r="BA1821" s="395">
        <v>0</v>
      </c>
      <c r="BB1821" s="395">
        <v>0</v>
      </c>
      <c r="BC1821" s="395">
        <v>0</v>
      </c>
      <c r="BD1821" s="115"/>
      <c r="BE1821" s="115"/>
      <c r="BF1821" s="115"/>
      <c r="BG1821" s="115"/>
      <c r="BH1821" s="115"/>
      <c r="BI1821" s="115"/>
      <c r="BJ1821" s="115"/>
      <c r="BK1821" s="115"/>
      <c r="BQ1821" s="74" t="str">
        <f t="shared" si="977"/>
        <v xml:space="preserve"> </v>
      </c>
      <c r="BR1821" s="120" t="str">
        <f t="shared" si="978"/>
        <v xml:space="preserve"> </v>
      </c>
      <c r="BS1821" s="120" t="str">
        <f t="shared" si="979"/>
        <v xml:space="preserve"> </v>
      </c>
      <c r="BU1821" s="74" t="str">
        <f t="shared" si="980"/>
        <v xml:space="preserve"> </v>
      </c>
      <c r="BV1821" s="120" t="str">
        <f t="shared" si="981"/>
        <v xml:space="preserve"> </v>
      </c>
      <c r="BW1821" s="120" t="str">
        <f t="shared" si="982"/>
        <v xml:space="preserve">  </v>
      </c>
      <c r="BY1821" s="74" t="str">
        <f t="shared" si="983"/>
        <v xml:space="preserve"> </v>
      </c>
      <c r="BZ1821" s="120" t="str">
        <f t="shared" si="984"/>
        <v xml:space="preserve"> </v>
      </c>
      <c r="CA1821" s="120" t="str">
        <f t="shared" si="985"/>
        <v xml:space="preserve"> </v>
      </c>
      <c r="CC1821" s="115" t="str">
        <f t="shared" si="986"/>
        <v xml:space="preserve"> </v>
      </c>
      <c r="CD1821" s="120" t="str">
        <f t="shared" si="987"/>
        <v xml:space="preserve"> </v>
      </c>
      <c r="CE1821" s="417" t="str">
        <f t="shared" si="988"/>
        <v xml:space="preserve"> </v>
      </c>
      <c r="CF1821" s="115"/>
      <c r="CG1821" s="115" t="str">
        <f t="shared" si="989"/>
        <v xml:space="preserve"> </v>
      </c>
      <c r="CH1821" s="120" t="str">
        <f t="shared" si="990"/>
        <v xml:space="preserve"> </v>
      </c>
      <c r="CI1821" s="417" t="str">
        <f t="shared" si="991"/>
        <v xml:space="preserve"> </v>
      </c>
      <c r="CJ1821" s="115"/>
      <c r="CK1821" s="115" t="str">
        <f t="shared" si="992"/>
        <v xml:space="preserve"> </v>
      </c>
      <c r="CL1821" s="120" t="str">
        <f t="shared" si="993"/>
        <v xml:space="preserve"> </v>
      </c>
      <c r="CM1821" s="417" t="str">
        <f t="shared" si="958"/>
        <v xml:space="preserve"> </v>
      </c>
      <c r="IS1821" s="108">
        <v>544</v>
      </c>
    </row>
    <row r="1822" spans="2:253" s="74" customFormat="1" ht="17.100000000000001" hidden="1" customHeight="1" x14ac:dyDescent="0.25">
      <c r="B1822" s="524">
        <f>IF('KB Duct Parts'!BD$15=2,IF(AND('KB Duct Parts'!#REF!&gt;0,'KB Duct Parts'!$BL$14=2),'KB Duct Parts'!#REF!,0),0)</f>
        <v>0</v>
      </c>
      <c r="C1822" s="529" t="s">
        <v>1734</v>
      </c>
      <c r="D1822" s="506" t="str">
        <f t="shared" si="967"/>
        <v>14222.45-SS</v>
      </c>
      <c r="E1822" s="524" t="s">
        <v>878</v>
      </c>
      <c r="F1822" s="508" t="str">
        <f t="shared" si="968"/>
        <v xml:space="preserve"> </v>
      </c>
      <c r="G1822" s="537" t="s">
        <v>1735</v>
      </c>
      <c r="H1822" s="524" t="s">
        <v>923</v>
      </c>
      <c r="I1822" s="1035" t="s">
        <v>888</v>
      </c>
      <c r="J1822" s="1036"/>
      <c r="K1822" s="531" t="s">
        <v>882</v>
      </c>
      <c r="L1822" s="535"/>
      <c r="M1822" s="532" t="s">
        <v>1700</v>
      </c>
      <c r="N1822" s="514">
        <f t="shared" si="994"/>
        <v>853.2</v>
      </c>
      <c r="O1822" s="514">
        <f t="shared" si="970"/>
        <v>0</v>
      </c>
      <c r="P1822" s="680">
        <f>'KB Duct Parts'!$AE$3</f>
        <v>0</v>
      </c>
      <c r="Q1822" s="681">
        <f t="shared" si="995"/>
        <v>0</v>
      </c>
      <c r="R1822" s="682">
        <f t="shared" si="996"/>
        <v>0</v>
      </c>
      <c r="S1822" s="716">
        <f t="shared" si="997"/>
        <v>0.35</v>
      </c>
      <c r="T1822" s="679">
        <f t="shared" si="998"/>
        <v>0</v>
      </c>
      <c r="U1822" s="679">
        <f t="shared" si="999"/>
        <v>0</v>
      </c>
      <c r="Y1822" s="120"/>
      <c r="AD1822" s="123"/>
      <c r="AE1822" s="75"/>
      <c r="AF1822" s="370"/>
      <c r="AG1822" s="375"/>
      <c r="AH1822" s="379"/>
      <c r="AI1822" s="383"/>
      <c r="AJ1822" s="388"/>
      <c r="AK1822" s="392"/>
      <c r="AL1822" s="388"/>
      <c r="AM1822" s="363">
        <f t="shared" si="1000"/>
        <v>1</v>
      </c>
      <c r="AN1822" s="578">
        <v>853.2</v>
      </c>
      <c r="AO1822" s="78">
        <f t="shared" si="976"/>
        <v>0</v>
      </c>
      <c r="AP1822" s="78">
        <f t="shared" si="971"/>
        <v>0</v>
      </c>
      <c r="AQ1822" s="78">
        <f t="shared" si="972"/>
        <v>0</v>
      </c>
      <c r="AR1822" s="78">
        <f t="shared" si="973"/>
        <v>0</v>
      </c>
      <c r="AS1822" s="78">
        <f t="shared" si="974"/>
        <v>0</v>
      </c>
      <c r="AT1822" s="78">
        <f t="shared" si="975"/>
        <v>0</v>
      </c>
      <c r="AU1822" s="74" t="s">
        <v>717</v>
      </c>
      <c r="AV1822" s="115"/>
      <c r="AW1822" s="395"/>
      <c r="AX1822" s="395">
        <v>0</v>
      </c>
      <c r="AY1822" s="395">
        <v>0</v>
      </c>
      <c r="AZ1822" s="395">
        <v>0</v>
      </c>
      <c r="BA1822" s="395">
        <v>0</v>
      </c>
      <c r="BB1822" s="395">
        <v>0</v>
      </c>
      <c r="BC1822" s="395">
        <v>0</v>
      </c>
      <c r="BD1822" s="115"/>
      <c r="BE1822" s="115"/>
      <c r="BF1822" s="115"/>
      <c r="BG1822" s="115"/>
      <c r="BH1822" s="115"/>
      <c r="BI1822" s="115"/>
      <c r="BJ1822" s="115"/>
      <c r="BK1822" s="115"/>
      <c r="BQ1822" s="74" t="str">
        <f t="shared" si="977"/>
        <v xml:space="preserve"> </v>
      </c>
      <c r="BR1822" s="120" t="str">
        <f t="shared" si="978"/>
        <v xml:space="preserve"> </v>
      </c>
      <c r="BS1822" s="120" t="str">
        <f t="shared" si="979"/>
        <v xml:space="preserve"> </v>
      </c>
      <c r="BU1822" s="74" t="str">
        <f t="shared" si="980"/>
        <v xml:space="preserve"> </v>
      </c>
      <c r="BV1822" s="120" t="str">
        <f t="shared" si="981"/>
        <v xml:space="preserve"> </v>
      </c>
      <c r="BW1822" s="120" t="str">
        <f t="shared" si="982"/>
        <v xml:space="preserve">  </v>
      </c>
      <c r="BY1822" s="74" t="str">
        <f t="shared" si="983"/>
        <v xml:space="preserve"> </v>
      </c>
      <c r="BZ1822" s="120" t="str">
        <f t="shared" si="984"/>
        <v xml:space="preserve"> </v>
      </c>
      <c r="CA1822" s="120" t="str">
        <f t="shared" si="985"/>
        <v xml:space="preserve"> </v>
      </c>
      <c r="CC1822" s="115" t="str">
        <f t="shared" si="986"/>
        <v xml:space="preserve"> </v>
      </c>
      <c r="CD1822" s="120" t="str">
        <f t="shared" si="987"/>
        <v xml:space="preserve"> </v>
      </c>
      <c r="CE1822" s="417" t="str">
        <f t="shared" si="988"/>
        <v xml:space="preserve"> </v>
      </c>
      <c r="CF1822" s="115"/>
      <c r="CG1822" s="115" t="str">
        <f t="shared" si="989"/>
        <v xml:space="preserve"> </v>
      </c>
      <c r="CH1822" s="120" t="str">
        <f t="shared" si="990"/>
        <v xml:space="preserve"> </v>
      </c>
      <c r="CI1822" s="417" t="str">
        <f t="shared" si="991"/>
        <v xml:space="preserve"> </v>
      </c>
      <c r="CJ1822" s="115"/>
      <c r="CK1822" s="115" t="str">
        <f t="shared" si="992"/>
        <v xml:space="preserve"> </v>
      </c>
      <c r="CL1822" s="120" t="str">
        <f t="shared" si="993"/>
        <v xml:space="preserve"> </v>
      </c>
      <c r="CM1822" s="417" t="str">
        <f t="shared" si="958"/>
        <v xml:space="preserve"> </v>
      </c>
      <c r="IS1822" s="108">
        <v>625</v>
      </c>
    </row>
    <row r="1823" spans="2:253" s="74" customFormat="1" ht="17.100000000000001" hidden="1" customHeight="1" x14ac:dyDescent="0.25">
      <c r="B1823" s="524">
        <f>IF('KB Duct Parts'!BD$15=2,IF(AND('KB Duct Parts'!#REF!&gt;0,'KB Duct Parts'!$BL$14=2),'KB Duct Parts'!#REF!,0),0)</f>
        <v>0</v>
      </c>
      <c r="C1823" s="529" t="s">
        <v>32</v>
      </c>
      <c r="D1823" s="506" t="str">
        <f t="shared" si="967"/>
        <v>14224.45-SS</v>
      </c>
      <c r="E1823" s="524" t="s">
        <v>1338</v>
      </c>
      <c r="F1823" s="508" t="str">
        <f t="shared" si="968"/>
        <v xml:space="preserve"> </v>
      </c>
      <c r="G1823" s="537" t="s">
        <v>1735</v>
      </c>
      <c r="H1823" s="524" t="s">
        <v>923</v>
      </c>
      <c r="I1823" s="1035" t="s">
        <v>888</v>
      </c>
      <c r="J1823" s="1036"/>
      <c r="K1823" s="531" t="s">
        <v>882</v>
      </c>
      <c r="L1823" s="535"/>
      <c r="M1823" s="532" t="s">
        <v>1700</v>
      </c>
      <c r="N1823" s="514">
        <f t="shared" si="994"/>
        <v>972</v>
      </c>
      <c r="O1823" s="514">
        <f t="shared" si="970"/>
        <v>0</v>
      </c>
      <c r="P1823" s="680">
        <f>'KB Duct Parts'!$AE$3</f>
        <v>0</v>
      </c>
      <c r="Q1823" s="681">
        <f t="shared" si="995"/>
        <v>0</v>
      </c>
      <c r="R1823" s="682">
        <f t="shared" si="996"/>
        <v>0</v>
      </c>
      <c r="S1823" s="716">
        <f t="shared" si="997"/>
        <v>0.35</v>
      </c>
      <c r="T1823" s="679">
        <f t="shared" si="998"/>
        <v>0</v>
      </c>
      <c r="U1823" s="679">
        <f t="shared" si="999"/>
        <v>0</v>
      </c>
      <c r="Y1823" s="120"/>
      <c r="AD1823" s="79"/>
      <c r="AE1823" s="75"/>
      <c r="AF1823" s="370"/>
      <c r="AG1823" s="375"/>
      <c r="AH1823" s="379"/>
      <c r="AI1823" s="383"/>
      <c r="AJ1823" s="388"/>
      <c r="AK1823" s="392"/>
      <c r="AL1823" s="388"/>
      <c r="AM1823" s="363">
        <f t="shared" si="1000"/>
        <v>1</v>
      </c>
      <c r="AN1823" s="578">
        <v>972</v>
      </c>
      <c r="AO1823" s="78">
        <f t="shared" si="976"/>
        <v>0</v>
      </c>
      <c r="AP1823" s="78">
        <f t="shared" si="971"/>
        <v>0</v>
      </c>
      <c r="AQ1823" s="78">
        <f t="shared" si="972"/>
        <v>0</v>
      </c>
      <c r="AR1823" s="78">
        <f t="shared" si="973"/>
        <v>0</v>
      </c>
      <c r="AS1823" s="78">
        <f t="shared" si="974"/>
        <v>0</v>
      </c>
      <c r="AT1823" s="78">
        <f t="shared" si="975"/>
        <v>0</v>
      </c>
      <c r="AU1823" s="74" t="s">
        <v>717</v>
      </c>
      <c r="AV1823" s="115"/>
      <c r="AW1823" s="395"/>
      <c r="AX1823" s="395">
        <v>0</v>
      </c>
      <c r="AY1823" s="395">
        <v>0</v>
      </c>
      <c r="AZ1823" s="395">
        <v>0</v>
      </c>
      <c r="BA1823" s="395">
        <v>0</v>
      </c>
      <c r="BB1823" s="395">
        <v>0</v>
      </c>
      <c r="BC1823" s="395">
        <v>0</v>
      </c>
      <c r="BD1823" s="115"/>
      <c r="BE1823" s="115"/>
      <c r="BF1823" s="115"/>
      <c r="BG1823" s="115"/>
      <c r="BH1823" s="115"/>
      <c r="BI1823" s="115"/>
      <c r="BJ1823" s="115"/>
      <c r="BK1823" s="115"/>
      <c r="BQ1823" s="74" t="str">
        <f t="shared" si="977"/>
        <v xml:space="preserve"> </v>
      </c>
      <c r="BR1823" s="120" t="str">
        <f t="shared" si="978"/>
        <v xml:space="preserve"> </v>
      </c>
      <c r="BS1823" s="120" t="str">
        <f t="shared" si="979"/>
        <v xml:space="preserve"> </v>
      </c>
      <c r="BU1823" s="74" t="str">
        <f t="shared" si="980"/>
        <v xml:space="preserve"> </v>
      </c>
      <c r="BV1823" s="120" t="str">
        <f t="shared" si="981"/>
        <v xml:space="preserve"> </v>
      </c>
      <c r="BW1823" s="120" t="str">
        <f t="shared" si="982"/>
        <v xml:space="preserve">  </v>
      </c>
      <c r="BY1823" s="74" t="str">
        <f t="shared" si="983"/>
        <v xml:space="preserve"> </v>
      </c>
      <c r="BZ1823" s="120" t="str">
        <f t="shared" si="984"/>
        <v xml:space="preserve"> </v>
      </c>
      <c r="CA1823" s="120" t="str">
        <f t="shared" si="985"/>
        <v xml:space="preserve"> </v>
      </c>
      <c r="CC1823" s="115" t="str">
        <f t="shared" si="986"/>
        <v xml:space="preserve"> </v>
      </c>
      <c r="CD1823" s="120" t="str">
        <f t="shared" si="987"/>
        <v xml:space="preserve"> </v>
      </c>
      <c r="CE1823" s="417" t="str">
        <f t="shared" si="988"/>
        <v xml:space="preserve"> </v>
      </c>
      <c r="CF1823" s="115"/>
      <c r="CG1823" s="115" t="str">
        <f t="shared" si="989"/>
        <v xml:space="preserve"> </v>
      </c>
      <c r="CH1823" s="120" t="str">
        <f t="shared" si="990"/>
        <v xml:space="preserve"> </v>
      </c>
      <c r="CI1823" s="417" t="str">
        <f t="shared" si="991"/>
        <v xml:space="preserve"> </v>
      </c>
      <c r="CJ1823" s="115"/>
      <c r="CK1823" s="115" t="str">
        <f t="shared" si="992"/>
        <v xml:space="preserve"> </v>
      </c>
      <c r="CL1823" s="120" t="str">
        <f t="shared" si="993"/>
        <v xml:space="preserve"> </v>
      </c>
      <c r="CM1823" s="417" t="str">
        <f t="shared" si="958"/>
        <v xml:space="preserve"> </v>
      </c>
      <c r="IS1823" s="108"/>
    </row>
    <row r="1824" spans="2:253" s="74" customFormat="1" ht="17.100000000000001" hidden="1" customHeight="1" x14ac:dyDescent="0.25">
      <c r="B1824" s="524">
        <f>IF('KB Duct Parts'!BD$15=1,IF(AND('KB Duct Parts'!#REF!&gt;0,'KB Duct Parts'!$BL$14=2),'KB Duct Parts'!#REF!,0),0)</f>
        <v>0</v>
      </c>
      <c r="C1824" s="529" t="s">
        <v>1738</v>
      </c>
      <c r="D1824" s="506" t="str">
        <f t="shared" si="967"/>
        <v>14204.30-SS</v>
      </c>
      <c r="E1824" s="536" t="s">
        <v>861</v>
      </c>
      <c r="F1824" s="508" t="str">
        <f t="shared" si="968"/>
        <v xml:space="preserve"> </v>
      </c>
      <c r="G1824" s="537" t="s">
        <v>1736</v>
      </c>
      <c r="H1824" s="524" t="s">
        <v>923</v>
      </c>
      <c r="I1824" s="1035" t="s">
        <v>888</v>
      </c>
      <c r="J1824" s="1036"/>
      <c r="K1824" s="531" t="s">
        <v>882</v>
      </c>
      <c r="L1824" s="535"/>
      <c r="M1824" s="532" t="s">
        <v>1700</v>
      </c>
      <c r="N1824" s="514">
        <f t="shared" si="994"/>
        <v>304.5</v>
      </c>
      <c r="O1824" s="514">
        <f t="shared" si="970"/>
        <v>0</v>
      </c>
      <c r="P1824" s="680">
        <f>'KB Duct Parts'!$AE$3</f>
        <v>0</v>
      </c>
      <c r="Q1824" s="681">
        <f t="shared" si="995"/>
        <v>0</v>
      </c>
      <c r="R1824" s="682">
        <f t="shared" si="996"/>
        <v>0</v>
      </c>
      <c r="S1824" s="716">
        <f t="shared" si="997"/>
        <v>0.35</v>
      </c>
      <c r="T1824" s="679">
        <f t="shared" si="998"/>
        <v>0</v>
      </c>
      <c r="U1824" s="679">
        <f t="shared" si="999"/>
        <v>0</v>
      </c>
      <c r="Y1824" s="120"/>
      <c r="AD1824" s="79"/>
      <c r="AE1824" s="75"/>
      <c r="AF1824" s="370"/>
      <c r="AG1824" s="375"/>
      <c r="AH1824" s="379"/>
      <c r="AI1824" s="383"/>
      <c r="AJ1824" s="388"/>
      <c r="AK1824" s="392"/>
      <c r="AL1824" s="388"/>
      <c r="AM1824" s="363">
        <f t="shared" si="1000"/>
        <v>1</v>
      </c>
      <c r="AN1824" s="578">
        <v>304.5</v>
      </c>
      <c r="AO1824" s="78">
        <f t="shared" si="976"/>
        <v>0</v>
      </c>
      <c r="AP1824" s="78">
        <f t="shared" si="971"/>
        <v>0</v>
      </c>
      <c r="AQ1824" s="78">
        <f t="shared" si="972"/>
        <v>0</v>
      </c>
      <c r="AR1824" s="78">
        <f t="shared" si="973"/>
        <v>0</v>
      </c>
      <c r="AS1824" s="78">
        <f t="shared" si="974"/>
        <v>0</v>
      </c>
      <c r="AT1824" s="78">
        <f t="shared" si="975"/>
        <v>0</v>
      </c>
      <c r="AU1824" s="74" t="s">
        <v>717</v>
      </c>
      <c r="AV1824" s="115"/>
      <c r="AW1824" s="395"/>
      <c r="AX1824" s="395">
        <v>0</v>
      </c>
      <c r="AY1824" s="395">
        <v>0</v>
      </c>
      <c r="AZ1824" s="395">
        <v>0</v>
      </c>
      <c r="BA1824" s="395">
        <v>0</v>
      </c>
      <c r="BB1824" s="395">
        <v>0</v>
      </c>
      <c r="BC1824" s="395">
        <v>0</v>
      </c>
      <c r="BD1824" s="115"/>
      <c r="BE1824" s="115"/>
      <c r="BF1824" s="115"/>
      <c r="BG1824" s="115"/>
      <c r="BH1824" s="115"/>
      <c r="BI1824" s="115"/>
      <c r="BJ1824" s="115"/>
      <c r="BK1824" s="115"/>
      <c r="BQ1824" s="74" t="str">
        <f t="shared" si="977"/>
        <v xml:space="preserve"> </v>
      </c>
      <c r="BR1824" s="120" t="str">
        <f t="shared" si="978"/>
        <v xml:space="preserve"> </v>
      </c>
      <c r="BS1824" s="120" t="str">
        <f t="shared" si="979"/>
        <v xml:space="preserve"> </v>
      </c>
      <c r="BU1824" s="74" t="str">
        <f t="shared" si="980"/>
        <v xml:space="preserve"> </v>
      </c>
      <c r="BV1824" s="120" t="str">
        <f t="shared" si="981"/>
        <v xml:space="preserve"> </v>
      </c>
      <c r="BW1824" s="120" t="str">
        <f t="shared" si="982"/>
        <v xml:space="preserve">  </v>
      </c>
      <c r="BY1824" s="74" t="str">
        <f t="shared" si="983"/>
        <v xml:space="preserve"> </v>
      </c>
      <c r="BZ1824" s="120" t="str">
        <f t="shared" si="984"/>
        <v xml:space="preserve"> </v>
      </c>
      <c r="CA1824" s="120" t="str">
        <f t="shared" si="985"/>
        <v xml:space="preserve"> </v>
      </c>
      <c r="CC1824" s="115" t="str">
        <f t="shared" si="986"/>
        <v xml:space="preserve"> </v>
      </c>
      <c r="CD1824" s="120" t="str">
        <f t="shared" si="987"/>
        <v xml:space="preserve"> </v>
      </c>
      <c r="CE1824" s="417" t="str">
        <f t="shared" si="988"/>
        <v xml:space="preserve"> </v>
      </c>
      <c r="CF1824" s="115"/>
      <c r="CG1824" s="115" t="str">
        <f t="shared" si="989"/>
        <v xml:space="preserve"> </v>
      </c>
      <c r="CH1824" s="120" t="str">
        <f t="shared" si="990"/>
        <v xml:space="preserve"> </v>
      </c>
      <c r="CI1824" s="417" t="str">
        <f t="shared" si="991"/>
        <v xml:space="preserve"> </v>
      </c>
      <c r="CJ1824" s="115"/>
      <c r="CK1824" s="115" t="str">
        <f t="shared" si="992"/>
        <v xml:space="preserve"> </v>
      </c>
      <c r="CL1824" s="120" t="str">
        <f t="shared" si="993"/>
        <v xml:space="preserve"> </v>
      </c>
      <c r="CM1824" s="417" t="str">
        <f t="shared" si="958"/>
        <v xml:space="preserve"> </v>
      </c>
      <c r="IS1824" s="108">
        <v>223</v>
      </c>
    </row>
    <row r="1825" spans="2:253" s="74" customFormat="1" ht="17.100000000000001" hidden="1" customHeight="1" x14ac:dyDescent="0.25">
      <c r="B1825" s="524">
        <f>IF('KB Duct Parts'!BD$15=1,IF(AND('KB Duct Parts'!#REF!&gt;0,'KB Duct Parts'!$BL$14=2),'KB Duct Parts'!#REF!,0),0)</f>
        <v>0</v>
      </c>
      <c r="C1825" s="529" t="s">
        <v>1739</v>
      </c>
      <c r="D1825" s="506" t="str">
        <f t="shared" si="967"/>
        <v>14205.30-SS</v>
      </c>
      <c r="E1825" s="524" t="s">
        <v>862</v>
      </c>
      <c r="F1825" s="508" t="str">
        <f t="shared" si="968"/>
        <v xml:space="preserve"> </v>
      </c>
      <c r="G1825" s="537" t="s">
        <v>1736</v>
      </c>
      <c r="H1825" s="524" t="s">
        <v>923</v>
      </c>
      <c r="I1825" s="1035" t="s">
        <v>888</v>
      </c>
      <c r="J1825" s="1036"/>
      <c r="K1825" s="531" t="s">
        <v>882</v>
      </c>
      <c r="L1825" s="535"/>
      <c r="M1825" s="532" t="s">
        <v>1700</v>
      </c>
      <c r="N1825" s="514">
        <f t="shared" si="994"/>
        <v>304.5</v>
      </c>
      <c r="O1825" s="514">
        <f t="shared" si="970"/>
        <v>0</v>
      </c>
      <c r="P1825" s="680">
        <f>'KB Duct Parts'!$AE$3</f>
        <v>0</v>
      </c>
      <c r="Q1825" s="681">
        <f t="shared" si="995"/>
        <v>0</v>
      </c>
      <c r="R1825" s="682">
        <f t="shared" si="996"/>
        <v>0</v>
      </c>
      <c r="S1825" s="716">
        <f t="shared" si="997"/>
        <v>0.35</v>
      </c>
      <c r="T1825" s="679">
        <f t="shared" si="998"/>
        <v>0</v>
      </c>
      <c r="U1825" s="679">
        <f t="shared" si="999"/>
        <v>0</v>
      </c>
      <c r="Y1825" s="120"/>
      <c r="AD1825" s="79"/>
      <c r="AE1825" s="75"/>
      <c r="AF1825" s="370"/>
      <c r="AG1825" s="375"/>
      <c r="AH1825" s="379"/>
      <c r="AI1825" s="383"/>
      <c r="AJ1825" s="388"/>
      <c r="AK1825" s="392"/>
      <c r="AL1825" s="388"/>
      <c r="AM1825" s="363">
        <f t="shared" si="1000"/>
        <v>1</v>
      </c>
      <c r="AN1825" s="578">
        <v>304.5</v>
      </c>
      <c r="AO1825" s="78">
        <f t="shared" si="976"/>
        <v>0</v>
      </c>
      <c r="AP1825" s="78">
        <f t="shared" si="971"/>
        <v>0</v>
      </c>
      <c r="AQ1825" s="78">
        <f t="shared" si="972"/>
        <v>0</v>
      </c>
      <c r="AR1825" s="78">
        <f t="shared" si="973"/>
        <v>0</v>
      </c>
      <c r="AS1825" s="78">
        <f t="shared" si="974"/>
        <v>0</v>
      </c>
      <c r="AT1825" s="78">
        <f t="shared" si="975"/>
        <v>0</v>
      </c>
      <c r="AU1825" s="74" t="s">
        <v>717</v>
      </c>
      <c r="AV1825" s="115"/>
      <c r="AW1825" s="395"/>
      <c r="AX1825" s="395">
        <v>0</v>
      </c>
      <c r="AY1825" s="395">
        <v>0</v>
      </c>
      <c r="AZ1825" s="395">
        <v>0</v>
      </c>
      <c r="BA1825" s="395">
        <v>0</v>
      </c>
      <c r="BB1825" s="395">
        <v>0</v>
      </c>
      <c r="BC1825" s="395">
        <v>0</v>
      </c>
      <c r="BD1825" s="115"/>
      <c r="BE1825" s="115"/>
      <c r="BF1825" s="115"/>
      <c r="BG1825" s="115"/>
      <c r="BH1825" s="115"/>
      <c r="BI1825" s="115"/>
      <c r="BJ1825" s="115"/>
      <c r="BK1825" s="115"/>
      <c r="BQ1825" s="74" t="str">
        <f t="shared" si="977"/>
        <v xml:space="preserve"> </v>
      </c>
      <c r="BR1825" s="120" t="str">
        <f t="shared" si="978"/>
        <v xml:space="preserve"> </v>
      </c>
      <c r="BS1825" s="120" t="str">
        <f t="shared" si="979"/>
        <v xml:space="preserve"> </v>
      </c>
      <c r="BU1825" s="74" t="str">
        <f t="shared" si="980"/>
        <v xml:space="preserve"> </v>
      </c>
      <c r="BV1825" s="120" t="str">
        <f t="shared" si="981"/>
        <v xml:space="preserve"> </v>
      </c>
      <c r="BW1825" s="120" t="str">
        <f t="shared" si="982"/>
        <v xml:space="preserve">  </v>
      </c>
      <c r="BY1825" s="74" t="str">
        <f t="shared" si="983"/>
        <v xml:space="preserve"> </v>
      </c>
      <c r="BZ1825" s="120" t="str">
        <f t="shared" si="984"/>
        <v xml:space="preserve"> </v>
      </c>
      <c r="CA1825" s="120" t="str">
        <f t="shared" si="985"/>
        <v xml:space="preserve"> </v>
      </c>
      <c r="CC1825" s="115" t="str">
        <f t="shared" si="986"/>
        <v xml:space="preserve"> </v>
      </c>
      <c r="CD1825" s="120" t="str">
        <f t="shared" si="987"/>
        <v xml:space="preserve"> </v>
      </c>
      <c r="CE1825" s="417" t="str">
        <f t="shared" si="988"/>
        <v xml:space="preserve"> </v>
      </c>
      <c r="CF1825" s="115"/>
      <c r="CG1825" s="115" t="str">
        <f t="shared" si="989"/>
        <v xml:space="preserve"> </v>
      </c>
      <c r="CH1825" s="120" t="str">
        <f t="shared" si="990"/>
        <v xml:space="preserve"> </v>
      </c>
      <c r="CI1825" s="417" t="str">
        <f t="shared" si="991"/>
        <v xml:space="preserve"> </v>
      </c>
      <c r="CJ1825" s="115"/>
      <c r="CK1825" s="115" t="str">
        <f t="shared" si="992"/>
        <v xml:space="preserve"> </v>
      </c>
      <c r="CL1825" s="120" t="str">
        <f t="shared" si="993"/>
        <v xml:space="preserve"> </v>
      </c>
      <c r="CM1825" s="417" t="str">
        <f t="shared" si="958"/>
        <v xml:space="preserve"> </v>
      </c>
      <c r="IS1825" s="108">
        <v>223</v>
      </c>
    </row>
    <row r="1826" spans="2:253" s="74" customFormat="1" ht="17.100000000000001" hidden="1" customHeight="1" x14ac:dyDescent="0.25">
      <c r="B1826" s="524">
        <f>IF('KB Duct Parts'!BD$15=1,IF(AND('KB Duct Parts'!#REF!&gt;0,'KB Duct Parts'!$BL$14=2),'KB Duct Parts'!#REF!,0),0)</f>
        <v>0</v>
      </c>
      <c r="C1826" s="529" t="s">
        <v>1737</v>
      </c>
      <c r="D1826" s="506" t="str">
        <f t="shared" si="967"/>
        <v>1420.30-SS</v>
      </c>
      <c r="E1826" s="524" t="s">
        <v>863</v>
      </c>
      <c r="F1826" s="508" t="str">
        <f t="shared" si="968"/>
        <v xml:space="preserve"> </v>
      </c>
      <c r="G1826" s="537" t="s">
        <v>1736</v>
      </c>
      <c r="H1826" s="524" t="s">
        <v>923</v>
      </c>
      <c r="I1826" s="1035" t="s">
        <v>888</v>
      </c>
      <c r="J1826" s="1036"/>
      <c r="K1826" s="531" t="s">
        <v>882</v>
      </c>
      <c r="L1826" s="535"/>
      <c r="M1826" s="532" t="s">
        <v>1700</v>
      </c>
      <c r="N1826" s="514">
        <f t="shared" si="994"/>
        <v>318.10000000000002</v>
      </c>
      <c r="O1826" s="514">
        <f t="shared" si="970"/>
        <v>0</v>
      </c>
      <c r="P1826" s="680">
        <f>'KB Duct Parts'!$AE$3</f>
        <v>0</v>
      </c>
      <c r="Q1826" s="681">
        <f t="shared" si="995"/>
        <v>0</v>
      </c>
      <c r="R1826" s="682">
        <f t="shared" si="996"/>
        <v>0</v>
      </c>
      <c r="S1826" s="716">
        <f t="shared" si="997"/>
        <v>0.35</v>
      </c>
      <c r="T1826" s="679">
        <f t="shared" si="998"/>
        <v>0</v>
      </c>
      <c r="U1826" s="679">
        <f t="shared" si="999"/>
        <v>0</v>
      </c>
      <c r="Y1826" s="120"/>
      <c r="AD1826" s="79"/>
      <c r="AE1826" s="75"/>
      <c r="AF1826" s="370"/>
      <c r="AG1826" s="375"/>
      <c r="AH1826" s="379"/>
      <c r="AI1826" s="383"/>
      <c r="AJ1826" s="388"/>
      <c r="AK1826" s="392"/>
      <c r="AL1826" s="388"/>
      <c r="AM1826" s="363">
        <f t="shared" si="1000"/>
        <v>1</v>
      </c>
      <c r="AN1826" s="578">
        <v>318.10000000000002</v>
      </c>
      <c r="AO1826" s="78">
        <f t="shared" si="976"/>
        <v>0</v>
      </c>
      <c r="AP1826" s="78">
        <f t="shared" si="971"/>
        <v>0</v>
      </c>
      <c r="AQ1826" s="78">
        <f t="shared" si="972"/>
        <v>0</v>
      </c>
      <c r="AR1826" s="78">
        <f t="shared" si="973"/>
        <v>0</v>
      </c>
      <c r="AS1826" s="78">
        <f t="shared" si="974"/>
        <v>0</v>
      </c>
      <c r="AT1826" s="78">
        <f t="shared" si="975"/>
        <v>0</v>
      </c>
      <c r="AU1826" s="74" t="s">
        <v>717</v>
      </c>
      <c r="AV1826" s="115"/>
      <c r="AW1826" s="395"/>
      <c r="AX1826" s="395">
        <v>0</v>
      </c>
      <c r="AY1826" s="395">
        <v>0</v>
      </c>
      <c r="AZ1826" s="395">
        <v>0</v>
      </c>
      <c r="BA1826" s="395">
        <v>0</v>
      </c>
      <c r="BB1826" s="395">
        <v>0</v>
      </c>
      <c r="BC1826" s="395">
        <v>0</v>
      </c>
      <c r="BD1826" s="115"/>
      <c r="BE1826" s="115"/>
      <c r="BF1826" s="115"/>
      <c r="BG1826" s="115"/>
      <c r="BH1826" s="115"/>
      <c r="BI1826" s="115"/>
      <c r="BJ1826" s="115"/>
      <c r="BK1826" s="115"/>
      <c r="BQ1826" s="74" t="str">
        <f t="shared" si="977"/>
        <v xml:space="preserve"> </v>
      </c>
      <c r="BR1826" s="120" t="str">
        <f t="shared" si="978"/>
        <v xml:space="preserve"> </v>
      </c>
      <c r="BS1826" s="120" t="str">
        <f t="shared" si="979"/>
        <v xml:space="preserve"> </v>
      </c>
      <c r="BU1826" s="74" t="str">
        <f t="shared" si="980"/>
        <v xml:space="preserve"> </v>
      </c>
      <c r="BV1826" s="120" t="str">
        <f t="shared" si="981"/>
        <v xml:space="preserve"> </v>
      </c>
      <c r="BW1826" s="120" t="str">
        <f t="shared" si="982"/>
        <v xml:space="preserve">  </v>
      </c>
      <c r="BY1826" s="74" t="str">
        <f t="shared" si="983"/>
        <v xml:space="preserve"> </v>
      </c>
      <c r="BZ1826" s="120" t="str">
        <f t="shared" si="984"/>
        <v xml:space="preserve"> </v>
      </c>
      <c r="CA1826" s="120" t="str">
        <f t="shared" si="985"/>
        <v xml:space="preserve"> </v>
      </c>
      <c r="CC1826" s="115" t="str">
        <f t="shared" si="986"/>
        <v xml:space="preserve"> </v>
      </c>
      <c r="CD1826" s="120" t="str">
        <f t="shared" si="987"/>
        <v xml:space="preserve"> </v>
      </c>
      <c r="CE1826" s="417" t="str">
        <f t="shared" si="988"/>
        <v xml:space="preserve"> </v>
      </c>
      <c r="CF1826" s="115"/>
      <c r="CG1826" s="115" t="str">
        <f t="shared" si="989"/>
        <v xml:space="preserve"> </v>
      </c>
      <c r="CH1826" s="120" t="str">
        <f t="shared" si="990"/>
        <v xml:space="preserve"> </v>
      </c>
      <c r="CI1826" s="417" t="str">
        <f t="shared" si="991"/>
        <v xml:space="preserve"> </v>
      </c>
      <c r="CJ1826" s="115"/>
      <c r="CK1826" s="115" t="str">
        <f t="shared" si="992"/>
        <v xml:space="preserve"> </v>
      </c>
      <c r="CL1826" s="120" t="str">
        <f t="shared" si="993"/>
        <v xml:space="preserve"> </v>
      </c>
      <c r="CM1826" s="417" t="str">
        <f t="shared" ref="CM1826:CM1842" si="1001">IF(AT1826&gt;0,AT1826," ")</f>
        <v xml:space="preserve"> </v>
      </c>
      <c r="IS1826" s="108">
        <v>233</v>
      </c>
    </row>
    <row r="1827" spans="2:253" s="74" customFormat="1" ht="17.100000000000001" hidden="1" customHeight="1" x14ac:dyDescent="0.25">
      <c r="B1827" s="524">
        <f>IF('KB Duct Parts'!BD$15=1,IF(AND('KB Duct Parts'!#REF!&gt;0,'KB Duct Parts'!$BL$14=2),'KB Duct Parts'!#REF!,0),0)</f>
        <v>0</v>
      </c>
      <c r="C1827" s="529" t="s">
        <v>1740</v>
      </c>
      <c r="D1827" s="506" t="str">
        <f t="shared" si="967"/>
        <v>14207.30-SS</v>
      </c>
      <c r="E1827" s="524" t="s">
        <v>864</v>
      </c>
      <c r="F1827" s="508" t="str">
        <f t="shared" si="968"/>
        <v xml:space="preserve"> </v>
      </c>
      <c r="G1827" s="537" t="s">
        <v>1736</v>
      </c>
      <c r="H1827" s="524" t="s">
        <v>923</v>
      </c>
      <c r="I1827" s="1035" t="s">
        <v>888</v>
      </c>
      <c r="J1827" s="1036"/>
      <c r="K1827" s="531" t="s">
        <v>882</v>
      </c>
      <c r="L1827" s="535"/>
      <c r="M1827" s="532" t="s">
        <v>1700</v>
      </c>
      <c r="N1827" s="514">
        <f t="shared" si="994"/>
        <v>326.39999999999998</v>
      </c>
      <c r="O1827" s="514">
        <f t="shared" si="970"/>
        <v>0</v>
      </c>
      <c r="P1827" s="680">
        <f>'KB Duct Parts'!$AE$3</f>
        <v>0</v>
      </c>
      <c r="Q1827" s="681">
        <f t="shared" si="995"/>
        <v>0</v>
      </c>
      <c r="R1827" s="682">
        <f t="shared" si="996"/>
        <v>0</v>
      </c>
      <c r="S1827" s="716">
        <f t="shared" si="997"/>
        <v>0.35</v>
      </c>
      <c r="T1827" s="679">
        <f t="shared" si="998"/>
        <v>0</v>
      </c>
      <c r="U1827" s="679">
        <f t="shared" si="999"/>
        <v>0</v>
      </c>
      <c r="Y1827" s="120"/>
      <c r="AD1827" s="79"/>
      <c r="AE1827" s="75"/>
      <c r="AF1827" s="370"/>
      <c r="AG1827" s="375"/>
      <c r="AH1827" s="379"/>
      <c r="AI1827" s="383"/>
      <c r="AJ1827" s="388"/>
      <c r="AK1827" s="392"/>
      <c r="AL1827" s="388"/>
      <c r="AM1827" s="363">
        <f t="shared" si="1000"/>
        <v>1</v>
      </c>
      <c r="AN1827" s="578">
        <v>326.39999999999998</v>
      </c>
      <c r="AO1827" s="78">
        <f t="shared" si="976"/>
        <v>0</v>
      </c>
      <c r="AP1827" s="78">
        <f t="shared" si="971"/>
        <v>0</v>
      </c>
      <c r="AQ1827" s="78">
        <f t="shared" si="972"/>
        <v>0</v>
      </c>
      <c r="AR1827" s="78">
        <f t="shared" si="973"/>
        <v>0</v>
      </c>
      <c r="AS1827" s="78">
        <f t="shared" si="974"/>
        <v>0</v>
      </c>
      <c r="AT1827" s="78">
        <f t="shared" si="975"/>
        <v>0</v>
      </c>
      <c r="AU1827" s="74" t="s">
        <v>717</v>
      </c>
      <c r="AV1827" s="115"/>
      <c r="AW1827" s="395"/>
      <c r="AX1827" s="395">
        <v>0</v>
      </c>
      <c r="AY1827" s="395">
        <v>0</v>
      </c>
      <c r="AZ1827" s="395">
        <v>0</v>
      </c>
      <c r="BA1827" s="395">
        <v>0</v>
      </c>
      <c r="BB1827" s="395">
        <v>0</v>
      </c>
      <c r="BC1827" s="395">
        <v>0</v>
      </c>
      <c r="BD1827" s="115"/>
      <c r="BE1827" s="115"/>
      <c r="BF1827" s="115"/>
      <c r="BG1827" s="115"/>
      <c r="BH1827" s="115"/>
      <c r="BI1827" s="115"/>
      <c r="BJ1827" s="115"/>
      <c r="BK1827" s="115"/>
      <c r="BQ1827" s="74" t="str">
        <f t="shared" si="977"/>
        <v xml:space="preserve"> </v>
      </c>
      <c r="BR1827" s="120" t="str">
        <f t="shared" si="978"/>
        <v xml:space="preserve"> </v>
      </c>
      <c r="BS1827" s="120" t="str">
        <f t="shared" si="979"/>
        <v xml:space="preserve"> </v>
      </c>
      <c r="BU1827" s="74" t="str">
        <f t="shared" si="980"/>
        <v xml:space="preserve"> </v>
      </c>
      <c r="BV1827" s="120" t="str">
        <f t="shared" si="981"/>
        <v xml:space="preserve"> </v>
      </c>
      <c r="BW1827" s="120" t="str">
        <f t="shared" si="982"/>
        <v xml:space="preserve">  </v>
      </c>
      <c r="BY1827" s="74" t="str">
        <f t="shared" si="983"/>
        <v xml:space="preserve"> </v>
      </c>
      <c r="BZ1827" s="120" t="str">
        <f t="shared" si="984"/>
        <v xml:space="preserve"> </v>
      </c>
      <c r="CA1827" s="120" t="str">
        <f t="shared" si="985"/>
        <v xml:space="preserve"> </v>
      </c>
      <c r="CC1827" s="115" t="str">
        <f t="shared" si="986"/>
        <v xml:space="preserve"> </v>
      </c>
      <c r="CD1827" s="120" t="str">
        <f t="shared" si="987"/>
        <v xml:space="preserve"> </v>
      </c>
      <c r="CE1827" s="417" t="str">
        <f t="shared" si="988"/>
        <v xml:space="preserve"> </v>
      </c>
      <c r="CF1827" s="115"/>
      <c r="CG1827" s="115" t="str">
        <f t="shared" si="989"/>
        <v xml:space="preserve"> </v>
      </c>
      <c r="CH1827" s="120" t="str">
        <f t="shared" si="990"/>
        <v xml:space="preserve"> </v>
      </c>
      <c r="CI1827" s="417" t="str">
        <f t="shared" si="991"/>
        <v xml:space="preserve"> </v>
      </c>
      <c r="CJ1827" s="115"/>
      <c r="CK1827" s="115" t="str">
        <f t="shared" si="992"/>
        <v xml:space="preserve"> </v>
      </c>
      <c r="CL1827" s="120" t="str">
        <f t="shared" si="993"/>
        <v xml:space="preserve"> </v>
      </c>
      <c r="CM1827" s="417" t="str">
        <f t="shared" si="1001"/>
        <v xml:space="preserve"> </v>
      </c>
      <c r="IS1827" s="108">
        <v>239</v>
      </c>
    </row>
    <row r="1828" spans="2:253" s="74" customFormat="1" ht="17.100000000000001" hidden="1" customHeight="1" x14ac:dyDescent="0.25">
      <c r="B1828" s="524">
        <f>IF('KB Duct Parts'!BD$15=1,IF(AND('KB Duct Parts'!#REF!&gt;0,'KB Duct Parts'!$BL$14=2),'KB Duct Parts'!#REF!,0),0)</f>
        <v>0</v>
      </c>
      <c r="C1828" s="529" t="s">
        <v>1741</v>
      </c>
      <c r="D1828" s="506" t="str">
        <f t="shared" si="967"/>
        <v>14208.30-SS</v>
      </c>
      <c r="E1828" s="524" t="s">
        <v>865</v>
      </c>
      <c r="F1828" s="508" t="str">
        <f t="shared" si="968"/>
        <v xml:space="preserve"> </v>
      </c>
      <c r="G1828" s="537" t="s">
        <v>1736</v>
      </c>
      <c r="H1828" s="524" t="s">
        <v>923</v>
      </c>
      <c r="I1828" s="1035" t="s">
        <v>888</v>
      </c>
      <c r="J1828" s="1036"/>
      <c r="K1828" s="531" t="s">
        <v>882</v>
      </c>
      <c r="L1828" s="535"/>
      <c r="M1828" s="532" t="s">
        <v>1700</v>
      </c>
      <c r="N1828" s="514">
        <f t="shared" si="994"/>
        <v>341.3</v>
      </c>
      <c r="O1828" s="514">
        <f t="shared" si="970"/>
        <v>0</v>
      </c>
      <c r="P1828" s="680">
        <f>'KB Duct Parts'!$AE$3</f>
        <v>0</v>
      </c>
      <c r="Q1828" s="681">
        <f t="shared" si="995"/>
        <v>0</v>
      </c>
      <c r="R1828" s="682">
        <f t="shared" si="996"/>
        <v>0</v>
      </c>
      <c r="S1828" s="716">
        <f t="shared" si="997"/>
        <v>0.35</v>
      </c>
      <c r="T1828" s="679">
        <f t="shared" si="998"/>
        <v>0</v>
      </c>
      <c r="U1828" s="679">
        <f t="shared" si="999"/>
        <v>0</v>
      </c>
      <c r="Y1828" s="120"/>
      <c r="AD1828" s="79"/>
      <c r="AE1828" s="75"/>
      <c r="AF1828" s="370"/>
      <c r="AG1828" s="375"/>
      <c r="AH1828" s="379"/>
      <c r="AI1828" s="383"/>
      <c r="AJ1828" s="388"/>
      <c r="AK1828" s="392"/>
      <c r="AL1828" s="388"/>
      <c r="AM1828" s="363">
        <f t="shared" si="1000"/>
        <v>1</v>
      </c>
      <c r="AN1828" s="578">
        <v>341.3</v>
      </c>
      <c r="AO1828" s="78">
        <f t="shared" si="976"/>
        <v>0</v>
      </c>
      <c r="AP1828" s="78">
        <f t="shared" si="971"/>
        <v>0</v>
      </c>
      <c r="AQ1828" s="78">
        <f t="shared" si="972"/>
        <v>0</v>
      </c>
      <c r="AR1828" s="78">
        <f t="shared" si="973"/>
        <v>0</v>
      </c>
      <c r="AS1828" s="78">
        <f t="shared" si="974"/>
        <v>0</v>
      </c>
      <c r="AT1828" s="78">
        <f t="shared" si="975"/>
        <v>0</v>
      </c>
      <c r="AU1828" s="74" t="s">
        <v>717</v>
      </c>
      <c r="AV1828" s="115"/>
      <c r="AW1828" s="395"/>
      <c r="AX1828" s="395">
        <v>0</v>
      </c>
      <c r="AY1828" s="395">
        <v>0</v>
      </c>
      <c r="AZ1828" s="395">
        <v>0</v>
      </c>
      <c r="BA1828" s="395">
        <v>0</v>
      </c>
      <c r="BB1828" s="395">
        <v>0</v>
      </c>
      <c r="BC1828" s="395">
        <v>0</v>
      </c>
      <c r="BD1828" s="115"/>
      <c r="BE1828" s="115"/>
      <c r="BF1828" s="115"/>
      <c r="BG1828" s="115"/>
      <c r="BH1828" s="115"/>
      <c r="BI1828" s="115"/>
      <c r="BJ1828" s="115"/>
      <c r="BK1828" s="115"/>
      <c r="BQ1828" s="74" t="str">
        <f t="shared" si="977"/>
        <v xml:space="preserve"> </v>
      </c>
      <c r="BR1828" s="120" t="str">
        <f t="shared" si="978"/>
        <v xml:space="preserve"> </v>
      </c>
      <c r="BS1828" s="120" t="str">
        <f t="shared" si="979"/>
        <v xml:space="preserve"> </v>
      </c>
      <c r="BU1828" s="74" t="str">
        <f t="shared" si="980"/>
        <v xml:space="preserve"> </v>
      </c>
      <c r="BV1828" s="120" t="str">
        <f t="shared" si="981"/>
        <v xml:space="preserve"> </v>
      </c>
      <c r="BW1828" s="120" t="str">
        <f t="shared" si="982"/>
        <v xml:space="preserve">  </v>
      </c>
      <c r="BY1828" s="74" t="str">
        <f t="shared" si="983"/>
        <v xml:space="preserve"> </v>
      </c>
      <c r="BZ1828" s="120" t="str">
        <f t="shared" si="984"/>
        <v xml:space="preserve"> </v>
      </c>
      <c r="CA1828" s="120" t="str">
        <f t="shared" si="985"/>
        <v xml:space="preserve"> </v>
      </c>
      <c r="CC1828" s="115" t="str">
        <f t="shared" si="986"/>
        <v xml:space="preserve"> </v>
      </c>
      <c r="CD1828" s="120" t="str">
        <f t="shared" si="987"/>
        <v xml:space="preserve"> </v>
      </c>
      <c r="CE1828" s="417" t="str">
        <f t="shared" si="988"/>
        <v xml:space="preserve"> </v>
      </c>
      <c r="CF1828" s="115"/>
      <c r="CG1828" s="115" t="str">
        <f t="shared" si="989"/>
        <v xml:space="preserve"> </v>
      </c>
      <c r="CH1828" s="120" t="str">
        <f t="shared" si="990"/>
        <v xml:space="preserve"> </v>
      </c>
      <c r="CI1828" s="417" t="str">
        <f t="shared" si="991"/>
        <v xml:space="preserve"> </v>
      </c>
      <c r="CJ1828" s="115"/>
      <c r="CK1828" s="115" t="str">
        <f t="shared" si="992"/>
        <v xml:space="preserve"> </v>
      </c>
      <c r="CL1828" s="120" t="str">
        <f t="shared" si="993"/>
        <v xml:space="preserve"> </v>
      </c>
      <c r="CM1828" s="417" t="str">
        <f t="shared" si="1001"/>
        <v xml:space="preserve"> </v>
      </c>
      <c r="IS1828" s="108">
        <v>250</v>
      </c>
    </row>
    <row r="1829" spans="2:253" s="74" customFormat="1" ht="17.100000000000001" hidden="1" customHeight="1" x14ac:dyDescent="0.25">
      <c r="B1829" s="524">
        <f>IF('KB Duct Parts'!BD$15=1,IF(AND('KB Duct Parts'!#REF!&gt;0,'KB Duct Parts'!$BL$14=2),'KB Duct Parts'!#REF!,0),0)</f>
        <v>0</v>
      </c>
      <c r="C1829" s="529" t="s">
        <v>1742</v>
      </c>
      <c r="D1829" s="506" t="str">
        <f t="shared" si="967"/>
        <v>14209.30-SS</v>
      </c>
      <c r="E1829" s="524" t="s">
        <v>866</v>
      </c>
      <c r="F1829" s="508" t="str">
        <f t="shared" si="968"/>
        <v xml:space="preserve"> </v>
      </c>
      <c r="G1829" s="537" t="s">
        <v>1736</v>
      </c>
      <c r="H1829" s="524" t="s">
        <v>923</v>
      </c>
      <c r="I1829" s="1035" t="s">
        <v>888</v>
      </c>
      <c r="J1829" s="1036"/>
      <c r="K1829" s="531" t="s">
        <v>882</v>
      </c>
      <c r="L1829" s="535"/>
      <c r="M1829" s="532" t="s">
        <v>1700</v>
      </c>
      <c r="N1829" s="514">
        <f t="shared" si="994"/>
        <v>357.6</v>
      </c>
      <c r="O1829" s="514">
        <f t="shared" si="970"/>
        <v>0</v>
      </c>
      <c r="P1829" s="680">
        <f>'KB Duct Parts'!$AE$3</f>
        <v>0</v>
      </c>
      <c r="Q1829" s="681">
        <f t="shared" si="995"/>
        <v>0</v>
      </c>
      <c r="R1829" s="682">
        <f t="shared" si="996"/>
        <v>0</v>
      </c>
      <c r="S1829" s="716">
        <f t="shared" si="997"/>
        <v>0.35</v>
      </c>
      <c r="T1829" s="679">
        <f t="shared" si="998"/>
        <v>0</v>
      </c>
      <c r="U1829" s="679">
        <f t="shared" si="999"/>
        <v>0</v>
      </c>
      <c r="Y1829" s="120"/>
      <c r="AD1829" s="79"/>
      <c r="AE1829" s="75"/>
      <c r="AF1829" s="370"/>
      <c r="AG1829" s="375"/>
      <c r="AH1829" s="379"/>
      <c r="AI1829" s="383"/>
      <c r="AJ1829" s="388"/>
      <c r="AK1829" s="392"/>
      <c r="AL1829" s="388"/>
      <c r="AM1829" s="363">
        <f t="shared" si="1000"/>
        <v>1</v>
      </c>
      <c r="AN1829" s="578">
        <v>357.6</v>
      </c>
      <c r="AO1829" s="78">
        <f t="shared" si="976"/>
        <v>0</v>
      </c>
      <c r="AP1829" s="78">
        <f t="shared" si="971"/>
        <v>0</v>
      </c>
      <c r="AQ1829" s="78">
        <f t="shared" si="972"/>
        <v>0</v>
      </c>
      <c r="AR1829" s="78">
        <f t="shared" si="973"/>
        <v>0</v>
      </c>
      <c r="AS1829" s="78">
        <f t="shared" si="974"/>
        <v>0</v>
      </c>
      <c r="AT1829" s="78">
        <f t="shared" si="975"/>
        <v>0</v>
      </c>
      <c r="AU1829" s="74" t="s">
        <v>717</v>
      </c>
      <c r="AV1829" s="115"/>
      <c r="AW1829" s="395"/>
      <c r="AX1829" s="395">
        <v>0</v>
      </c>
      <c r="AY1829" s="395">
        <v>0</v>
      </c>
      <c r="AZ1829" s="395">
        <v>0</v>
      </c>
      <c r="BA1829" s="395">
        <v>0</v>
      </c>
      <c r="BB1829" s="395">
        <v>0</v>
      </c>
      <c r="BC1829" s="395">
        <v>0</v>
      </c>
      <c r="BD1829" s="115"/>
      <c r="BE1829" s="115"/>
      <c r="BF1829" s="115"/>
      <c r="BG1829" s="115"/>
      <c r="BH1829" s="115"/>
      <c r="BI1829" s="115"/>
      <c r="BJ1829" s="115"/>
      <c r="BK1829" s="115"/>
      <c r="BQ1829" s="74" t="str">
        <f t="shared" si="977"/>
        <v xml:space="preserve"> </v>
      </c>
      <c r="BR1829" s="120" t="str">
        <f t="shared" si="978"/>
        <v xml:space="preserve"> </v>
      </c>
      <c r="BS1829" s="120" t="str">
        <f t="shared" si="979"/>
        <v xml:space="preserve"> </v>
      </c>
      <c r="BU1829" s="74" t="str">
        <f t="shared" si="980"/>
        <v xml:space="preserve"> </v>
      </c>
      <c r="BV1829" s="120" t="str">
        <f t="shared" si="981"/>
        <v xml:space="preserve"> </v>
      </c>
      <c r="BW1829" s="120" t="str">
        <f t="shared" si="982"/>
        <v xml:space="preserve">  </v>
      </c>
      <c r="BY1829" s="74" t="str">
        <f t="shared" si="983"/>
        <v xml:space="preserve"> </v>
      </c>
      <c r="BZ1829" s="120" t="str">
        <f t="shared" si="984"/>
        <v xml:space="preserve"> </v>
      </c>
      <c r="CA1829" s="120" t="str">
        <f t="shared" si="985"/>
        <v xml:space="preserve"> </v>
      </c>
      <c r="CC1829" s="115" t="str">
        <f t="shared" si="986"/>
        <v xml:space="preserve"> </v>
      </c>
      <c r="CD1829" s="120" t="str">
        <f t="shared" si="987"/>
        <v xml:space="preserve"> </v>
      </c>
      <c r="CE1829" s="417" t="str">
        <f t="shared" si="988"/>
        <v xml:space="preserve"> </v>
      </c>
      <c r="CF1829" s="115"/>
      <c r="CG1829" s="115" t="str">
        <f t="shared" si="989"/>
        <v xml:space="preserve"> </v>
      </c>
      <c r="CH1829" s="120" t="str">
        <f t="shared" si="990"/>
        <v xml:space="preserve"> </v>
      </c>
      <c r="CI1829" s="417" t="str">
        <f t="shared" si="991"/>
        <v xml:space="preserve"> </v>
      </c>
      <c r="CJ1829" s="115"/>
      <c r="CK1829" s="115" t="str">
        <f t="shared" si="992"/>
        <v xml:space="preserve"> </v>
      </c>
      <c r="CL1829" s="120" t="str">
        <f t="shared" si="993"/>
        <v xml:space="preserve"> </v>
      </c>
      <c r="CM1829" s="417" t="str">
        <f t="shared" si="1001"/>
        <v xml:space="preserve"> </v>
      </c>
      <c r="IS1829" s="108">
        <v>262</v>
      </c>
    </row>
    <row r="1830" spans="2:253" s="74" customFormat="1" ht="17.100000000000001" hidden="1" customHeight="1" x14ac:dyDescent="0.25">
      <c r="B1830" s="524">
        <f>IF('KB Duct Parts'!BD$15=1,IF(AND('KB Duct Parts'!#REF!&gt;0,'KB Duct Parts'!$BL$14=2),'KB Duct Parts'!#REF!,0),0)</f>
        <v>0</v>
      </c>
      <c r="C1830" s="529" t="s">
        <v>1743</v>
      </c>
      <c r="D1830" s="506" t="str">
        <f t="shared" si="967"/>
        <v>14210.30-SS</v>
      </c>
      <c r="E1830" s="524" t="s">
        <v>867</v>
      </c>
      <c r="F1830" s="508" t="str">
        <f t="shared" si="968"/>
        <v xml:space="preserve"> </v>
      </c>
      <c r="G1830" s="537" t="s">
        <v>1736</v>
      </c>
      <c r="H1830" s="524" t="s">
        <v>923</v>
      </c>
      <c r="I1830" s="1035" t="s">
        <v>888</v>
      </c>
      <c r="J1830" s="1036"/>
      <c r="K1830" s="531" t="s">
        <v>882</v>
      </c>
      <c r="L1830" s="535"/>
      <c r="M1830" s="532" t="s">
        <v>1700</v>
      </c>
      <c r="N1830" s="514">
        <f t="shared" si="994"/>
        <v>365.9</v>
      </c>
      <c r="O1830" s="514">
        <f t="shared" si="970"/>
        <v>0</v>
      </c>
      <c r="P1830" s="680">
        <f>'KB Duct Parts'!$AE$3</f>
        <v>0</v>
      </c>
      <c r="Q1830" s="681">
        <f t="shared" si="995"/>
        <v>0</v>
      </c>
      <c r="R1830" s="682">
        <f t="shared" si="996"/>
        <v>0</v>
      </c>
      <c r="S1830" s="716">
        <f t="shared" si="997"/>
        <v>0.35</v>
      </c>
      <c r="T1830" s="679">
        <f t="shared" si="998"/>
        <v>0</v>
      </c>
      <c r="U1830" s="679">
        <f t="shared" si="999"/>
        <v>0</v>
      </c>
      <c r="Y1830" s="120"/>
      <c r="AD1830" s="79"/>
      <c r="AE1830" s="75"/>
      <c r="AF1830" s="370"/>
      <c r="AG1830" s="375"/>
      <c r="AH1830" s="379"/>
      <c r="AI1830" s="383"/>
      <c r="AJ1830" s="388"/>
      <c r="AK1830" s="392"/>
      <c r="AL1830" s="388"/>
      <c r="AM1830" s="363">
        <f t="shared" si="1000"/>
        <v>1</v>
      </c>
      <c r="AN1830" s="578">
        <v>365.9</v>
      </c>
      <c r="AO1830" s="78">
        <f t="shared" si="976"/>
        <v>0</v>
      </c>
      <c r="AP1830" s="78">
        <f t="shared" si="971"/>
        <v>0</v>
      </c>
      <c r="AQ1830" s="78">
        <f t="shared" si="972"/>
        <v>0</v>
      </c>
      <c r="AR1830" s="78">
        <f t="shared" si="973"/>
        <v>0</v>
      </c>
      <c r="AS1830" s="78">
        <f t="shared" si="974"/>
        <v>0</v>
      </c>
      <c r="AT1830" s="78">
        <f t="shared" si="975"/>
        <v>0</v>
      </c>
      <c r="AU1830" s="74" t="s">
        <v>717</v>
      </c>
      <c r="AV1830" s="115"/>
      <c r="AW1830" s="395"/>
      <c r="AX1830" s="395">
        <v>0</v>
      </c>
      <c r="AY1830" s="395">
        <v>0</v>
      </c>
      <c r="AZ1830" s="395">
        <v>0</v>
      </c>
      <c r="BA1830" s="395">
        <v>0</v>
      </c>
      <c r="BB1830" s="395">
        <v>0</v>
      </c>
      <c r="BC1830" s="395">
        <v>0</v>
      </c>
      <c r="BD1830" s="115"/>
      <c r="BE1830" s="115"/>
      <c r="BF1830" s="115"/>
      <c r="BG1830" s="115"/>
      <c r="BH1830" s="115"/>
      <c r="BI1830" s="115"/>
      <c r="BJ1830" s="115"/>
      <c r="BK1830" s="115"/>
      <c r="BQ1830" s="74" t="str">
        <f t="shared" si="977"/>
        <v xml:space="preserve"> </v>
      </c>
      <c r="BR1830" s="120" t="str">
        <f t="shared" si="978"/>
        <v xml:space="preserve"> </v>
      </c>
      <c r="BS1830" s="120" t="str">
        <f t="shared" si="979"/>
        <v xml:space="preserve"> </v>
      </c>
      <c r="BU1830" s="74" t="str">
        <f t="shared" si="980"/>
        <v xml:space="preserve"> </v>
      </c>
      <c r="BV1830" s="120" t="str">
        <f t="shared" si="981"/>
        <v xml:space="preserve"> </v>
      </c>
      <c r="BW1830" s="120" t="str">
        <f t="shared" si="982"/>
        <v xml:space="preserve">  </v>
      </c>
      <c r="BY1830" s="74" t="str">
        <f t="shared" si="983"/>
        <v xml:space="preserve"> </v>
      </c>
      <c r="BZ1830" s="120" t="str">
        <f t="shared" si="984"/>
        <v xml:space="preserve"> </v>
      </c>
      <c r="CA1830" s="120" t="str">
        <f t="shared" si="985"/>
        <v xml:space="preserve"> </v>
      </c>
      <c r="CC1830" s="115" t="str">
        <f t="shared" si="986"/>
        <v xml:space="preserve"> </v>
      </c>
      <c r="CD1830" s="120" t="str">
        <f t="shared" si="987"/>
        <v xml:space="preserve"> </v>
      </c>
      <c r="CE1830" s="417" t="str">
        <f t="shared" si="988"/>
        <v xml:space="preserve"> </v>
      </c>
      <c r="CF1830" s="115"/>
      <c r="CG1830" s="115" t="str">
        <f t="shared" si="989"/>
        <v xml:space="preserve"> </v>
      </c>
      <c r="CH1830" s="120" t="str">
        <f t="shared" si="990"/>
        <v xml:space="preserve"> </v>
      </c>
      <c r="CI1830" s="417" t="str">
        <f t="shared" si="991"/>
        <v xml:space="preserve"> </v>
      </c>
      <c r="CJ1830" s="115"/>
      <c r="CK1830" s="115" t="str">
        <f t="shared" si="992"/>
        <v xml:space="preserve"> </v>
      </c>
      <c r="CL1830" s="120" t="str">
        <f t="shared" si="993"/>
        <v xml:space="preserve"> </v>
      </c>
      <c r="CM1830" s="417" t="str">
        <f t="shared" si="1001"/>
        <v xml:space="preserve"> </v>
      </c>
      <c r="IS1830" s="108">
        <v>268</v>
      </c>
    </row>
    <row r="1831" spans="2:253" s="74" customFormat="1" ht="17.100000000000001" hidden="1" customHeight="1" x14ac:dyDescent="0.25">
      <c r="B1831" s="524">
        <f>IF('KB Duct Parts'!BD$15=1,IF(AND('KB Duct Parts'!#REF!&gt;0,'KB Duct Parts'!$BL$14=2),'KB Duct Parts'!#REF!,0),0)</f>
        <v>0</v>
      </c>
      <c r="C1831" s="529" t="s">
        <v>1744</v>
      </c>
      <c r="D1831" s="506" t="str">
        <f t="shared" si="967"/>
        <v>14211.30-SS</v>
      </c>
      <c r="E1831" s="524" t="s">
        <v>868</v>
      </c>
      <c r="F1831" s="508" t="str">
        <f t="shared" si="968"/>
        <v xml:space="preserve"> </v>
      </c>
      <c r="G1831" s="537" t="s">
        <v>1736</v>
      </c>
      <c r="H1831" s="524" t="s">
        <v>923</v>
      </c>
      <c r="I1831" s="1035" t="s">
        <v>888</v>
      </c>
      <c r="J1831" s="1036"/>
      <c r="K1831" s="531" t="s">
        <v>882</v>
      </c>
      <c r="L1831" s="535"/>
      <c r="M1831" s="532" t="s">
        <v>1700</v>
      </c>
      <c r="N1831" s="514">
        <f t="shared" si="994"/>
        <v>413.7</v>
      </c>
      <c r="O1831" s="514">
        <f t="shared" si="970"/>
        <v>0</v>
      </c>
      <c r="P1831" s="680">
        <f>'KB Duct Parts'!$AE$3</f>
        <v>0</v>
      </c>
      <c r="Q1831" s="681">
        <f t="shared" si="995"/>
        <v>0</v>
      </c>
      <c r="R1831" s="682">
        <f t="shared" si="996"/>
        <v>0</v>
      </c>
      <c r="S1831" s="716">
        <f t="shared" si="997"/>
        <v>0.35</v>
      </c>
      <c r="T1831" s="679">
        <f t="shared" si="998"/>
        <v>0</v>
      </c>
      <c r="U1831" s="679">
        <f t="shared" si="999"/>
        <v>0</v>
      </c>
      <c r="Y1831" s="120"/>
      <c r="AD1831" s="79"/>
      <c r="AE1831" s="75"/>
      <c r="AF1831" s="370"/>
      <c r="AG1831" s="375"/>
      <c r="AH1831" s="379"/>
      <c r="AI1831" s="383"/>
      <c r="AJ1831" s="388"/>
      <c r="AK1831" s="392"/>
      <c r="AL1831" s="388"/>
      <c r="AM1831" s="363">
        <f t="shared" si="1000"/>
        <v>1</v>
      </c>
      <c r="AN1831" s="578">
        <v>413.7</v>
      </c>
      <c r="AO1831" s="78">
        <f t="shared" si="976"/>
        <v>0</v>
      </c>
      <c r="AP1831" s="78">
        <f t="shared" si="971"/>
        <v>0</v>
      </c>
      <c r="AQ1831" s="78">
        <f t="shared" si="972"/>
        <v>0</v>
      </c>
      <c r="AR1831" s="78">
        <f t="shared" si="973"/>
        <v>0</v>
      </c>
      <c r="AS1831" s="78">
        <f t="shared" si="974"/>
        <v>0</v>
      </c>
      <c r="AT1831" s="78">
        <f t="shared" si="975"/>
        <v>0</v>
      </c>
      <c r="AU1831" s="74" t="s">
        <v>717</v>
      </c>
      <c r="AV1831" s="115"/>
      <c r="AW1831" s="395"/>
      <c r="AX1831" s="395">
        <v>0</v>
      </c>
      <c r="AY1831" s="395">
        <v>0</v>
      </c>
      <c r="AZ1831" s="395">
        <v>0</v>
      </c>
      <c r="BA1831" s="395">
        <v>0</v>
      </c>
      <c r="BB1831" s="395">
        <v>0</v>
      </c>
      <c r="BC1831" s="395">
        <v>0</v>
      </c>
      <c r="BD1831" s="115"/>
      <c r="BE1831" s="115"/>
      <c r="BF1831" s="115"/>
      <c r="BG1831" s="115"/>
      <c r="BH1831" s="115"/>
      <c r="BI1831" s="115"/>
      <c r="BJ1831" s="115"/>
      <c r="BK1831" s="115"/>
      <c r="BQ1831" s="74" t="str">
        <f t="shared" si="977"/>
        <v xml:space="preserve"> </v>
      </c>
      <c r="BR1831" s="120" t="str">
        <f t="shared" si="978"/>
        <v xml:space="preserve"> </v>
      </c>
      <c r="BS1831" s="120" t="str">
        <f t="shared" si="979"/>
        <v xml:space="preserve"> </v>
      </c>
      <c r="BU1831" s="74" t="str">
        <f t="shared" si="980"/>
        <v xml:space="preserve"> </v>
      </c>
      <c r="BV1831" s="120" t="str">
        <f t="shared" si="981"/>
        <v xml:space="preserve"> </v>
      </c>
      <c r="BW1831" s="120" t="str">
        <f t="shared" si="982"/>
        <v xml:space="preserve">  </v>
      </c>
      <c r="BY1831" s="74" t="str">
        <f t="shared" si="983"/>
        <v xml:space="preserve"> </v>
      </c>
      <c r="BZ1831" s="120" t="str">
        <f t="shared" si="984"/>
        <v xml:space="preserve"> </v>
      </c>
      <c r="CA1831" s="120" t="str">
        <f t="shared" si="985"/>
        <v xml:space="preserve"> </v>
      </c>
      <c r="CC1831" s="115" t="str">
        <f t="shared" si="986"/>
        <v xml:space="preserve"> </v>
      </c>
      <c r="CD1831" s="120" t="str">
        <f t="shared" si="987"/>
        <v xml:space="preserve"> </v>
      </c>
      <c r="CE1831" s="417" t="str">
        <f t="shared" si="988"/>
        <v xml:space="preserve"> </v>
      </c>
      <c r="CF1831" s="115"/>
      <c r="CG1831" s="115" t="str">
        <f t="shared" si="989"/>
        <v xml:space="preserve"> </v>
      </c>
      <c r="CH1831" s="120" t="str">
        <f t="shared" si="990"/>
        <v xml:space="preserve"> </v>
      </c>
      <c r="CI1831" s="417" t="str">
        <f t="shared" si="991"/>
        <v xml:space="preserve"> </v>
      </c>
      <c r="CJ1831" s="115"/>
      <c r="CK1831" s="115" t="str">
        <f t="shared" si="992"/>
        <v xml:space="preserve"> </v>
      </c>
      <c r="CL1831" s="120" t="str">
        <f t="shared" si="993"/>
        <v xml:space="preserve"> </v>
      </c>
      <c r="CM1831" s="417" t="str">
        <f t="shared" si="1001"/>
        <v xml:space="preserve"> </v>
      </c>
      <c r="IS1831" s="108">
        <v>303</v>
      </c>
    </row>
    <row r="1832" spans="2:253" s="74" customFormat="1" ht="17.100000000000001" hidden="1" customHeight="1" x14ac:dyDescent="0.25">
      <c r="B1832" s="524">
        <f>IF('KB Duct Parts'!BD$15=1,IF(AND('KB Duct Parts'!#REF!&gt;0,'KB Duct Parts'!$BL$14=2),'KB Duct Parts'!#REF!,0),0)</f>
        <v>0</v>
      </c>
      <c r="C1832" s="529" t="s">
        <v>1745</v>
      </c>
      <c r="D1832" s="506" t="str">
        <f t="shared" si="967"/>
        <v>14212.30-SS</v>
      </c>
      <c r="E1832" s="524" t="s">
        <v>869</v>
      </c>
      <c r="F1832" s="508" t="str">
        <f t="shared" si="968"/>
        <v xml:space="preserve"> </v>
      </c>
      <c r="G1832" s="537" t="s">
        <v>1736</v>
      </c>
      <c r="H1832" s="524" t="s">
        <v>923</v>
      </c>
      <c r="I1832" s="1035" t="s">
        <v>888</v>
      </c>
      <c r="J1832" s="1036"/>
      <c r="K1832" s="531" t="s">
        <v>882</v>
      </c>
      <c r="L1832" s="535"/>
      <c r="M1832" s="532" t="s">
        <v>1700</v>
      </c>
      <c r="N1832" s="514">
        <f t="shared" si="994"/>
        <v>420.6</v>
      </c>
      <c r="O1832" s="514">
        <f t="shared" si="970"/>
        <v>0</v>
      </c>
      <c r="P1832" s="680">
        <f>'KB Duct Parts'!$AE$3</f>
        <v>0</v>
      </c>
      <c r="Q1832" s="681">
        <f t="shared" si="995"/>
        <v>0</v>
      </c>
      <c r="R1832" s="682">
        <f t="shared" si="996"/>
        <v>0</v>
      </c>
      <c r="S1832" s="716">
        <f t="shared" si="997"/>
        <v>0.35</v>
      </c>
      <c r="T1832" s="679">
        <f t="shared" si="998"/>
        <v>0</v>
      </c>
      <c r="U1832" s="679">
        <f t="shared" si="999"/>
        <v>0</v>
      </c>
      <c r="Y1832" s="120"/>
      <c r="AD1832" s="79"/>
      <c r="AE1832" s="75"/>
      <c r="AF1832" s="370"/>
      <c r="AG1832" s="375"/>
      <c r="AH1832" s="379"/>
      <c r="AI1832" s="383"/>
      <c r="AJ1832" s="388"/>
      <c r="AK1832" s="392"/>
      <c r="AL1832" s="388"/>
      <c r="AM1832" s="363">
        <f t="shared" si="1000"/>
        <v>1</v>
      </c>
      <c r="AN1832" s="578">
        <v>420.6</v>
      </c>
      <c r="AO1832" s="78">
        <f t="shared" si="976"/>
        <v>0</v>
      </c>
      <c r="AP1832" s="78">
        <f t="shared" si="971"/>
        <v>0</v>
      </c>
      <c r="AQ1832" s="78">
        <f t="shared" si="972"/>
        <v>0</v>
      </c>
      <c r="AR1832" s="78">
        <f t="shared" si="973"/>
        <v>0</v>
      </c>
      <c r="AS1832" s="78">
        <f t="shared" si="974"/>
        <v>0</v>
      </c>
      <c r="AT1832" s="78">
        <f t="shared" si="975"/>
        <v>0</v>
      </c>
      <c r="AU1832" s="74" t="s">
        <v>717</v>
      </c>
      <c r="AV1832" s="115"/>
      <c r="AW1832" s="395"/>
      <c r="AX1832" s="395">
        <v>0</v>
      </c>
      <c r="AY1832" s="395">
        <v>0</v>
      </c>
      <c r="AZ1832" s="395">
        <v>0</v>
      </c>
      <c r="BA1832" s="395">
        <v>0</v>
      </c>
      <c r="BB1832" s="395">
        <v>0</v>
      </c>
      <c r="BC1832" s="395">
        <v>0</v>
      </c>
      <c r="BD1832" s="115"/>
      <c r="BE1832" s="115"/>
      <c r="BF1832" s="115"/>
      <c r="BG1832" s="115"/>
      <c r="BH1832" s="115"/>
      <c r="BI1832" s="115"/>
      <c r="BJ1832" s="115"/>
      <c r="BK1832" s="115"/>
      <c r="BQ1832" s="74" t="str">
        <f t="shared" si="977"/>
        <v xml:space="preserve"> </v>
      </c>
      <c r="BR1832" s="120" t="str">
        <f t="shared" si="978"/>
        <v xml:space="preserve"> </v>
      </c>
      <c r="BS1832" s="120" t="str">
        <f t="shared" si="979"/>
        <v xml:space="preserve"> </v>
      </c>
      <c r="BU1832" s="74" t="str">
        <f t="shared" si="980"/>
        <v xml:space="preserve"> </v>
      </c>
      <c r="BV1832" s="120" t="str">
        <f t="shared" si="981"/>
        <v xml:space="preserve"> </v>
      </c>
      <c r="BW1832" s="120" t="str">
        <f t="shared" si="982"/>
        <v xml:space="preserve">  </v>
      </c>
      <c r="BY1832" s="74" t="str">
        <f t="shared" si="983"/>
        <v xml:space="preserve"> </v>
      </c>
      <c r="BZ1832" s="120" t="str">
        <f t="shared" si="984"/>
        <v xml:space="preserve"> </v>
      </c>
      <c r="CA1832" s="120" t="str">
        <f t="shared" si="985"/>
        <v xml:space="preserve"> </v>
      </c>
      <c r="CC1832" s="115" t="str">
        <f t="shared" si="986"/>
        <v xml:space="preserve"> </v>
      </c>
      <c r="CD1832" s="120" t="str">
        <f t="shared" si="987"/>
        <v xml:space="preserve"> </v>
      </c>
      <c r="CE1832" s="417" t="str">
        <f t="shared" si="988"/>
        <v xml:space="preserve"> </v>
      </c>
      <c r="CF1832" s="115"/>
      <c r="CG1832" s="115" t="str">
        <f t="shared" si="989"/>
        <v xml:space="preserve"> </v>
      </c>
      <c r="CH1832" s="120" t="str">
        <f t="shared" si="990"/>
        <v xml:space="preserve"> </v>
      </c>
      <c r="CI1832" s="417" t="str">
        <f t="shared" si="991"/>
        <v xml:space="preserve"> </v>
      </c>
      <c r="CJ1832" s="115"/>
      <c r="CK1832" s="115" t="str">
        <f t="shared" si="992"/>
        <v xml:space="preserve"> </v>
      </c>
      <c r="CL1832" s="120" t="str">
        <f t="shared" si="993"/>
        <v xml:space="preserve"> </v>
      </c>
      <c r="CM1832" s="417" t="str">
        <f t="shared" si="1001"/>
        <v xml:space="preserve"> </v>
      </c>
      <c r="IS1832" s="108">
        <v>308</v>
      </c>
    </row>
    <row r="1833" spans="2:253" s="74" customFormat="1" ht="17.100000000000001" hidden="1" customHeight="1" x14ac:dyDescent="0.25">
      <c r="B1833" s="524">
        <f>IF('KB Duct Parts'!BD$15=1,IF(AND('KB Duct Parts'!#REF!&gt;0,'KB Duct Parts'!$BL$14=2),'KB Duct Parts'!#REF!,0),0)</f>
        <v>0</v>
      </c>
      <c r="C1833" s="529" t="s">
        <v>1746</v>
      </c>
      <c r="D1833" s="506" t="str">
        <f t="shared" si="967"/>
        <v>14213.30-SS</v>
      </c>
      <c r="E1833" s="524" t="s">
        <v>870</v>
      </c>
      <c r="F1833" s="508" t="str">
        <f t="shared" si="968"/>
        <v xml:space="preserve"> </v>
      </c>
      <c r="G1833" s="537" t="s">
        <v>1736</v>
      </c>
      <c r="H1833" s="524" t="s">
        <v>923</v>
      </c>
      <c r="I1833" s="1035" t="s">
        <v>888</v>
      </c>
      <c r="J1833" s="1036"/>
      <c r="K1833" s="531" t="s">
        <v>882</v>
      </c>
      <c r="L1833" s="535"/>
      <c r="M1833" s="532" t="s">
        <v>1700</v>
      </c>
      <c r="N1833" s="514">
        <f t="shared" si="994"/>
        <v>462.8</v>
      </c>
      <c r="O1833" s="514">
        <f t="shared" si="970"/>
        <v>0</v>
      </c>
      <c r="P1833" s="680">
        <f>'KB Duct Parts'!$AE$3</f>
        <v>0</v>
      </c>
      <c r="Q1833" s="681">
        <f t="shared" si="995"/>
        <v>0</v>
      </c>
      <c r="R1833" s="682">
        <f t="shared" si="996"/>
        <v>0</v>
      </c>
      <c r="S1833" s="716">
        <f t="shared" si="997"/>
        <v>0.35</v>
      </c>
      <c r="T1833" s="679">
        <f t="shared" si="998"/>
        <v>0</v>
      </c>
      <c r="U1833" s="679">
        <f t="shared" si="999"/>
        <v>0</v>
      </c>
      <c r="Y1833" s="120"/>
      <c r="AD1833" s="79"/>
      <c r="AE1833" s="75"/>
      <c r="AF1833" s="370"/>
      <c r="AG1833" s="375"/>
      <c r="AH1833" s="379"/>
      <c r="AI1833" s="383"/>
      <c r="AJ1833" s="388"/>
      <c r="AK1833" s="392"/>
      <c r="AL1833" s="388"/>
      <c r="AM1833" s="363">
        <f t="shared" si="1000"/>
        <v>1</v>
      </c>
      <c r="AN1833" s="578">
        <v>462.8</v>
      </c>
      <c r="AO1833" s="78">
        <f t="shared" si="976"/>
        <v>0</v>
      </c>
      <c r="AP1833" s="78">
        <f t="shared" si="971"/>
        <v>0</v>
      </c>
      <c r="AQ1833" s="78">
        <f t="shared" si="972"/>
        <v>0</v>
      </c>
      <c r="AR1833" s="78">
        <f t="shared" si="973"/>
        <v>0</v>
      </c>
      <c r="AS1833" s="78">
        <f t="shared" si="974"/>
        <v>0</v>
      </c>
      <c r="AT1833" s="78">
        <f t="shared" si="975"/>
        <v>0</v>
      </c>
      <c r="AU1833" s="74" t="s">
        <v>717</v>
      </c>
      <c r="AV1833" s="115"/>
      <c r="AW1833" s="395"/>
      <c r="AX1833" s="395">
        <v>0</v>
      </c>
      <c r="AY1833" s="395">
        <v>0</v>
      </c>
      <c r="AZ1833" s="395">
        <v>0</v>
      </c>
      <c r="BA1833" s="395">
        <v>0</v>
      </c>
      <c r="BB1833" s="395">
        <v>0</v>
      </c>
      <c r="BC1833" s="395">
        <v>0</v>
      </c>
      <c r="BD1833" s="115"/>
      <c r="BE1833" s="115"/>
      <c r="BF1833" s="115"/>
      <c r="BG1833" s="115"/>
      <c r="BH1833" s="115"/>
      <c r="BI1833" s="115"/>
      <c r="BJ1833" s="115"/>
      <c r="BK1833" s="115"/>
      <c r="BQ1833" s="74" t="str">
        <f t="shared" si="977"/>
        <v xml:space="preserve"> </v>
      </c>
      <c r="BR1833" s="120" t="str">
        <f t="shared" si="978"/>
        <v xml:space="preserve"> </v>
      </c>
      <c r="BS1833" s="120" t="str">
        <f t="shared" si="979"/>
        <v xml:space="preserve"> </v>
      </c>
      <c r="BU1833" s="74" t="str">
        <f t="shared" si="980"/>
        <v xml:space="preserve"> </v>
      </c>
      <c r="BV1833" s="120" t="str">
        <f t="shared" si="981"/>
        <v xml:space="preserve"> </v>
      </c>
      <c r="BW1833" s="120" t="str">
        <f t="shared" si="982"/>
        <v xml:space="preserve">  </v>
      </c>
      <c r="BY1833" s="74" t="str">
        <f t="shared" si="983"/>
        <v xml:space="preserve"> </v>
      </c>
      <c r="BZ1833" s="120" t="str">
        <f t="shared" si="984"/>
        <v xml:space="preserve"> </v>
      </c>
      <c r="CA1833" s="120" t="str">
        <f t="shared" si="985"/>
        <v xml:space="preserve"> </v>
      </c>
      <c r="CC1833" s="115" t="str">
        <f t="shared" si="986"/>
        <v xml:space="preserve"> </v>
      </c>
      <c r="CD1833" s="120" t="str">
        <f t="shared" si="987"/>
        <v xml:space="preserve"> </v>
      </c>
      <c r="CE1833" s="417" t="str">
        <f t="shared" si="988"/>
        <v xml:space="preserve"> </v>
      </c>
      <c r="CF1833" s="115"/>
      <c r="CG1833" s="115" t="str">
        <f t="shared" si="989"/>
        <v xml:space="preserve"> </v>
      </c>
      <c r="CH1833" s="120" t="str">
        <f t="shared" si="990"/>
        <v xml:space="preserve"> </v>
      </c>
      <c r="CI1833" s="417" t="str">
        <f t="shared" si="991"/>
        <v xml:space="preserve"> </v>
      </c>
      <c r="CJ1833" s="115"/>
      <c r="CK1833" s="115" t="str">
        <f t="shared" si="992"/>
        <v xml:space="preserve"> </v>
      </c>
      <c r="CL1833" s="120" t="str">
        <f t="shared" si="993"/>
        <v xml:space="preserve"> </v>
      </c>
      <c r="CM1833" s="417" t="str">
        <f t="shared" si="1001"/>
        <v xml:space="preserve"> </v>
      </c>
      <c r="IS1833" s="108">
        <v>339</v>
      </c>
    </row>
    <row r="1834" spans="2:253" s="74" customFormat="1" ht="17.100000000000001" hidden="1" customHeight="1" x14ac:dyDescent="0.25">
      <c r="B1834" s="524">
        <f>IF('KB Duct Parts'!BD$15=1,IF(AND('KB Duct Parts'!#REF!&gt;0,'KB Duct Parts'!$BL$14=2),'KB Duct Parts'!#REF!,0),0)</f>
        <v>0</v>
      </c>
      <c r="C1834" s="529" t="s">
        <v>1747</v>
      </c>
      <c r="D1834" s="506" t="str">
        <f t="shared" si="967"/>
        <v>14214.30-SS</v>
      </c>
      <c r="E1834" s="524" t="s">
        <v>871</v>
      </c>
      <c r="F1834" s="508" t="str">
        <f t="shared" si="968"/>
        <v xml:space="preserve"> </v>
      </c>
      <c r="G1834" s="537" t="s">
        <v>1736</v>
      </c>
      <c r="H1834" s="524" t="s">
        <v>923</v>
      </c>
      <c r="I1834" s="1035" t="s">
        <v>888</v>
      </c>
      <c r="J1834" s="1036"/>
      <c r="K1834" s="531" t="s">
        <v>882</v>
      </c>
      <c r="L1834" s="535"/>
      <c r="M1834" s="532" t="s">
        <v>1700</v>
      </c>
      <c r="N1834" s="514">
        <f t="shared" si="994"/>
        <v>506.5</v>
      </c>
      <c r="O1834" s="514">
        <f t="shared" si="970"/>
        <v>0</v>
      </c>
      <c r="P1834" s="680">
        <f>'KB Duct Parts'!$AE$3</f>
        <v>0</v>
      </c>
      <c r="Q1834" s="681">
        <f t="shared" si="995"/>
        <v>0</v>
      </c>
      <c r="R1834" s="682">
        <f t="shared" si="996"/>
        <v>0</v>
      </c>
      <c r="S1834" s="716">
        <f t="shared" si="997"/>
        <v>0.35</v>
      </c>
      <c r="T1834" s="679">
        <f t="shared" si="998"/>
        <v>0</v>
      </c>
      <c r="U1834" s="679">
        <f t="shared" si="999"/>
        <v>0</v>
      </c>
      <c r="Y1834" s="120"/>
      <c r="AD1834" s="79"/>
      <c r="AE1834" s="75"/>
      <c r="AF1834" s="370"/>
      <c r="AG1834" s="375"/>
      <c r="AH1834" s="379"/>
      <c r="AI1834" s="383"/>
      <c r="AJ1834" s="388"/>
      <c r="AK1834" s="392"/>
      <c r="AL1834" s="388"/>
      <c r="AM1834" s="363">
        <f t="shared" si="1000"/>
        <v>1</v>
      </c>
      <c r="AN1834" s="578">
        <v>506.5</v>
      </c>
      <c r="AO1834" s="78">
        <f t="shared" si="976"/>
        <v>0</v>
      </c>
      <c r="AP1834" s="78">
        <f t="shared" si="971"/>
        <v>0</v>
      </c>
      <c r="AQ1834" s="78">
        <f t="shared" si="972"/>
        <v>0</v>
      </c>
      <c r="AR1834" s="78">
        <f t="shared" si="973"/>
        <v>0</v>
      </c>
      <c r="AS1834" s="78">
        <f t="shared" si="974"/>
        <v>0</v>
      </c>
      <c r="AT1834" s="78">
        <f t="shared" si="975"/>
        <v>0</v>
      </c>
      <c r="AU1834" s="74" t="s">
        <v>717</v>
      </c>
      <c r="AV1834" s="115"/>
      <c r="AW1834" s="395"/>
      <c r="AX1834" s="395">
        <v>0</v>
      </c>
      <c r="AY1834" s="395">
        <v>0</v>
      </c>
      <c r="AZ1834" s="395">
        <v>0</v>
      </c>
      <c r="BA1834" s="395">
        <v>0</v>
      </c>
      <c r="BB1834" s="395">
        <v>0</v>
      </c>
      <c r="BC1834" s="395">
        <v>0</v>
      </c>
      <c r="BD1834" s="115"/>
      <c r="BE1834" s="115"/>
      <c r="BF1834" s="115"/>
      <c r="BG1834" s="115"/>
      <c r="BH1834" s="115"/>
      <c r="BI1834" s="115"/>
      <c r="BJ1834" s="115"/>
      <c r="BK1834" s="115"/>
      <c r="BQ1834" s="74" t="str">
        <f t="shared" si="977"/>
        <v xml:space="preserve"> </v>
      </c>
      <c r="BR1834" s="120" t="str">
        <f t="shared" si="978"/>
        <v xml:space="preserve"> </v>
      </c>
      <c r="BS1834" s="120" t="str">
        <f t="shared" si="979"/>
        <v xml:space="preserve"> </v>
      </c>
      <c r="BU1834" s="74" t="str">
        <f t="shared" si="980"/>
        <v xml:space="preserve"> </v>
      </c>
      <c r="BV1834" s="120" t="str">
        <f t="shared" si="981"/>
        <v xml:space="preserve"> </v>
      </c>
      <c r="BW1834" s="120" t="str">
        <f t="shared" si="982"/>
        <v xml:space="preserve">  </v>
      </c>
      <c r="BY1834" s="74" t="str">
        <f t="shared" si="983"/>
        <v xml:space="preserve"> </v>
      </c>
      <c r="BZ1834" s="120" t="str">
        <f t="shared" si="984"/>
        <v xml:space="preserve"> </v>
      </c>
      <c r="CA1834" s="120" t="str">
        <f t="shared" si="985"/>
        <v xml:space="preserve"> </v>
      </c>
      <c r="CC1834" s="115" t="str">
        <f t="shared" si="986"/>
        <v xml:space="preserve"> </v>
      </c>
      <c r="CD1834" s="120" t="str">
        <f t="shared" si="987"/>
        <v xml:space="preserve"> </v>
      </c>
      <c r="CE1834" s="417" t="str">
        <f t="shared" si="988"/>
        <v xml:space="preserve"> </v>
      </c>
      <c r="CF1834" s="115"/>
      <c r="CG1834" s="115" t="str">
        <f t="shared" si="989"/>
        <v xml:space="preserve"> </v>
      </c>
      <c r="CH1834" s="120" t="str">
        <f t="shared" si="990"/>
        <v xml:space="preserve"> </v>
      </c>
      <c r="CI1834" s="417" t="str">
        <f t="shared" si="991"/>
        <v xml:space="preserve"> </v>
      </c>
      <c r="CJ1834" s="115"/>
      <c r="CK1834" s="115" t="str">
        <f t="shared" si="992"/>
        <v xml:space="preserve"> </v>
      </c>
      <c r="CL1834" s="120" t="str">
        <f t="shared" si="993"/>
        <v xml:space="preserve"> </v>
      </c>
      <c r="CM1834" s="417" t="str">
        <f t="shared" si="1001"/>
        <v xml:space="preserve"> </v>
      </c>
      <c r="IS1834" s="108">
        <v>371</v>
      </c>
    </row>
    <row r="1835" spans="2:253" s="74" customFormat="1" ht="17.100000000000001" hidden="1" customHeight="1" x14ac:dyDescent="0.25">
      <c r="B1835" s="524">
        <f>IF('KB Duct Parts'!BD$15=1,IF(AND('KB Duct Parts'!#REF!&gt;0,'KB Duct Parts'!$BL$14=2),'KB Duct Parts'!#REF!,0),0)</f>
        <v>0</v>
      </c>
      <c r="C1835" s="529" t="s">
        <v>1748</v>
      </c>
      <c r="D1835" s="506" t="str">
        <f t="shared" si="967"/>
        <v>14215.30-SS</v>
      </c>
      <c r="E1835" s="524" t="s">
        <v>872</v>
      </c>
      <c r="F1835" s="508" t="str">
        <f t="shared" si="968"/>
        <v xml:space="preserve"> </v>
      </c>
      <c r="G1835" s="537" t="s">
        <v>1736</v>
      </c>
      <c r="H1835" s="524" t="s">
        <v>923</v>
      </c>
      <c r="I1835" s="1035" t="s">
        <v>888</v>
      </c>
      <c r="J1835" s="1036"/>
      <c r="K1835" s="531" t="s">
        <v>882</v>
      </c>
      <c r="L1835" s="535"/>
      <c r="M1835" s="532" t="s">
        <v>1700</v>
      </c>
      <c r="N1835" s="514">
        <f t="shared" si="994"/>
        <v>533.6</v>
      </c>
      <c r="O1835" s="514">
        <f t="shared" si="970"/>
        <v>0</v>
      </c>
      <c r="P1835" s="680">
        <f>'KB Duct Parts'!$AE$3</f>
        <v>0</v>
      </c>
      <c r="Q1835" s="681">
        <f t="shared" si="995"/>
        <v>0</v>
      </c>
      <c r="R1835" s="682">
        <f t="shared" si="996"/>
        <v>0</v>
      </c>
      <c r="S1835" s="716">
        <f t="shared" si="997"/>
        <v>0.35</v>
      </c>
      <c r="T1835" s="679">
        <f t="shared" si="998"/>
        <v>0</v>
      </c>
      <c r="U1835" s="679">
        <f t="shared" si="999"/>
        <v>0</v>
      </c>
      <c r="Y1835" s="120"/>
      <c r="AD1835" s="79"/>
      <c r="AE1835" s="75"/>
      <c r="AF1835" s="370"/>
      <c r="AG1835" s="375"/>
      <c r="AH1835" s="379"/>
      <c r="AI1835" s="383"/>
      <c r="AJ1835" s="388"/>
      <c r="AK1835" s="392"/>
      <c r="AL1835" s="388"/>
      <c r="AM1835" s="363">
        <f t="shared" si="1000"/>
        <v>1</v>
      </c>
      <c r="AN1835" s="578">
        <v>533.6</v>
      </c>
      <c r="AO1835" s="78">
        <f t="shared" si="976"/>
        <v>0</v>
      </c>
      <c r="AP1835" s="78">
        <f t="shared" si="971"/>
        <v>0</v>
      </c>
      <c r="AQ1835" s="78">
        <f t="shared" si="972"/>
        <v>0</v>
      </c>
      <c r="AR1835" s="78">
        <f t="shared" si="973"/>
        <v>0</v>
      </c>
      <c r="AS1835" s="78">
        <f t="shared" si="974"/>
        <v>0</v>
      </c>
      <c r="AT1835" s="78">
        <f t="shared" si="975"/>
        <v>0</v>
      </c>
      <c r="AU1835" s="74" t="s">
        <v>717</v>
      </c>
      <c r="AV1835" s="115"/>
      <c r="AW1835" s="395"/>
      <c r="AX1835" s="395">
        <v>0</v>
      </c>
      <c r="AY1835" s="395">
        <v>0</v>
      </c>
      <c r="AZ1835" s="395">
        <v>0</v>
      </c>
      <c r="BA1835" s="395">
        <v>0</v>
      </c>
      <c r="BB1835" s="395">
        <v>0</v>
      </c>
      <c r="BC1835" s="395">
        <v>0</v>
      </c>
      <c r="BD1835" s="115"/>
      <c r="BE1835" s="115"/>
      <c r="BF1835" s="115"/>
      <c r="BG1835" s="115"/>
      <c r="BH1835" s="115"/>
      <c r="BI1835" s="115"/>
      <c r="BJ1835" s="115"/>
      <c r="BK1835" s="115"/>
      <c r="BQ1835" s="74" t="str">
        <f t="shared" si="977"/>
        <v xml:space="preserve"> </v>
      </c>
      <c r="BR1835" s="120" t="str">
        <f t="shared" si="978"/>
        <v xml:space="preserve"> </v>
      </c>
      <c r="BS1835" s="120" t="str">
        <f t="shared" si="979"/>
        <v xml:space="preserve"> </v>
      </c>
      <c r="BU1835" s="74" t="str">
        <f t="shared" si="980"/>
        <v xml:space="preserve"> </v>
      </c>
      <c r="BV1835" s="120" t="str">
        <f t="shared" si="981"/>
        <v xml:space="preserve"> </v>
      </c>
      <c r="BW1835" s="120" t="str">
        <f t="shared" si="982"/>
        <v xml:space="preserve">  </v>
      </c>
      <c r="BY1835" s="74" t="str">
        <f t="shared" si="983"/>
        <v xml:space="preserve"> </v>
      </c>
      <c r="BZ1835" s="120" t="str">
        <f t="shared" si="984"/>
        <v xml:space="preserve"> </v>
      </c>
      <c r="CA1835" s="120" t="str">
        <f t="shared" si="985"/>
        <v xml:space="preserve"> </v>
      </c>
      <c r="CC1835" s="115" t="str">
        <f t="shared" si="986"/>
        <v xml:space="preserve"> </v>
      </c>
      <c r="CD1835" s="120" t="str">
        <f t="shared" si="987"/>
        <v xml:space="preserve"> </v>
      </c>
      <c r="CE1835" s="417" t="str">
        <f t="shared" si="988"/>
        <v xml:space="preserve"> </v>
      </c>
      <c r="CF1835" s="115"/>
      <c r="CG1835" s="115" t="str">
        <f t="shared" si="989"/>
        <v xml:space="preserve"> </v>
      </c>
      <c r="CH1835" s="120" t="str">
        <f t="shared" si="990"/>
        <v xml:space="preserve"> </v>
      </c>
      <c r="CI1835" s="417" t="str">
        <f t="shared" si="991"/>
        <v xml:space="preserve"> </v>
      </c>
      <c r="CJ1835" s="115"/>
      <c r="CK1835" s="115" t="str">
        <f t="shared" si="992"/>
        <v xml:space="preserve"> </v>
      </c>
      <c r="CL1835" s="120" t="str">
        <f t="shared" si="993"/>
        <v xml:space="preserve"> </v>
      </c>
      <c r="CM1835" s="417" t="str">
        <f t="shared" si="1001"/>
        <v xml:space="preserve"> </v>
      </c>
      <c r="IS1835" s="108">
        <v>391</v>
      </c>
    </row>
    <row r="1836" spans="2:253" s="74" customFormat="1" ht="17.100000000000001" hidden="1" customHeight="1" x14ac:dyDescent="0.25">
      <c r="B1836" s="524">
        <f>IF('KB Duct Parts'!BD$15=1,IF(AND('KB Duct Parts'!#REF!&gt;0,'KB Duct Parts'!$BL$14=2),'KB Duct Parts'!#REF!,0),0)</f>
        <v>0</v>
      </c>
      <c r="C1836" s="529" t="s">
        <v>1749</v>
      </c>
      <c r="D1836" s="506" t="str">
        <f t="shared" si="967"/>
        <v>14216.30-SS</v>
      </c>
      <c r="E1836" s="524" t="s">
        <v>873</v>
      </c>
      <c r="F1836" s="508" t="str">
        <f t="shared" si="968"/>
        <v xml:space="preserve"> </v>
      </c>
      <c r="G1836" s="537" t="s">
        <v>1736</v>
      </c>
      <c r="H1836" s="524" t="s">
        <v>923</v>
      </c>
      <c r="I1836" s="1035" t="s">
        <v>888</v>
      </c>
      <c r="J1836" s="1036"/>
      <c r="K1836" s="531" t="s">
        <v>882</v>
      </c>
      <c r="L1836" s="535"/>
      <c r="M1836" s="532" t="s">
        <v>1700</v>
      </c>
      <c r="N1836" s="514">
        <f t="shared" si="994"/>
        <v>562.4</v>
      </c>
      <c r="O1836" s="514">
        <f t="shared" si="970"/>
        <v>0</v>
      </c>
      <c r="P1836" s="680">
        <f>'KB Duct Parts'!$AE$3</f>
        <v>0</v>
      </c>
      <c r="Q1836" s="681">
        <f t="shared" si="995"/>
        <v>0</v>
      </c>
      <c r="R1836" s="682">
        <f t="shared" si="996"/>
        <v>0</v>
      </c>
      <c r="S1836" s="716">
        <f t="shared" si="997"/>
        <v>0.35</v>
      </c>
      <c r="T1836" s="679">
        <f t="shared" si="998"/>
        <v>0</v>
      </c>
      <c r="U1836" s="679">
        <f t="shared" si="999"/>
        <v>0</v>
      </c>
      <c r="Y1836" s="120"/>
      <c r="AD1836" s="79"/>
      <c r="AE1836" s="75"/>
      <c r="AF1836" s="370"/>
      <c r="AG1836" s="375"/>
      <c r="AH1836" s="379"/>
      <c r="AI1836" s="383"/>
      <c r="AJ1836" s="388"/>
      <c r="AK1836" s="392"/>
      <c r="AL1836" s="388"/>
      <c r="AM1836" s="363">
        <f t="shared" si="1000"/>
        <v>1</v>
      </c>
      <c r="AN1836" s="578">
        <v>562.4</v>
      </c>
      <c r="AO1836" s="78">
        <f t="shared" si="976"/>
        <v>0</v>
      </c>
      <c r="AP1836" s="78">
        <f t="shared" si="971"/>
        <v>0</v>
      </c>
      <c r="AQ1836" s="78">
        <f t="shared" si="972"/>
        <v>0</v>
      </c>
      <c r="AR1836" s="78">
        <f t="shared" si="973"/>
        <v>0</v>
      </c>
      <c r="AS1836" s="78">
        <f t="shared" si="974"/>
        <v>0</v>
      </c>
      <c r="AT1836" s="78">
        <f t="shared" si="975"/>
        <v>0</v>
      </c>
      <c r="AU1836" s="74" t="s">
        <v>717</v>
      </c>
      <c r="AV1836" s="115"/>
      <c r="AW1836" s="395"/>
      <c r="AX1836" s="395">
        <v>0</v>
      </c>
      <c r="AY1836" s="395">
        <v>0</v>
      </c>
      <c r="AZ1836" s="395">
        <v>0</v>
      </c>
      <c r="BA1836" s="395">
        <v>0</v>
      </c>
      <c r="BB1836" s="395">
        <v>0</v>
      </c>
      <c r="BC1836" s="395">
        <v>0</v>
      </c>
      <c r="BD1836" s="115"/>
      <c r="BE1836" s="115"/>
      <c r="BF1836" s="115"/>
      <c r="BG1836" s="115"/>
      <c r="BH1836" s="115"/>
      <c r="BI1836" s="115"/>
      <c r="BJ1836" s="115"/>
      <c r="BK1836" s="115"/>
      <c r="BQ1836" s="74" t="str">
        <f t="shared" si="977"/>
        <v xml:space="preserve"> </v>
      </c>
      <c r="BR1836" s="120" t="str">
        <f t="shared" si="978"/>
        <v xml:space="preserve"> </v>
      </c>
      <c r="BS1836" s="120" t="str">
        <f t="shared" si="979"/>
        <v xml:space="preserve"> </v>
      </c>
      <c r="BU1836" s="74" t="str">
        <f t="shared" si="980"/>
        <v xml:space="preserve"> </v>
      </c>
      <c r="BV1836" s="120" t="str">
        <f t="shared" si="981"/>
        <v xml:space="preserve"> </v>
      </c>
      <c r="BW1836" s="120" t="str">
        <f t="shared" si="982"/>
        <v xml:space="preserve">  </v>
      </c>
      <c r="BY1836" s="74" t="str">
        <f t="shared" si="983"/>
        <v xml:space="preserve"> </v>
      </c>
      <c r="BZ1836" s="120" t="str">
        <f t="shared" si="984"/>
        <v xml:space="preserve"> </v>
      </c>
      <c r="CA1836" s="120" t="str">
        <f t="shared" si="985"/>
        <v xml:space="preserve"> </v>
      </c>
      <c r="CC1836" s="115" t="str">
        <f t="shared" si="986"/>
        <v xml:space="preserve"> </v>
      </c>
      <c r="CD1836" s="120" t="str">
        <f t="shared" si="987"/>
        <v xml:space="preserve"> </v>
      </c>
      <c r="CE1836" s="417" t="str">
        <f t="shared" si="988"/>
        <v xml:space="preserve"> </v>
      </c>
      <c r="CF1836" s="115"/>
      <c r="CG1836" s="115" t="str">
        <f t="shared" si="989"/>
        <v xml:space="preserve"> </v>
      </c>
      <c r="CH1836" s="120" t="str">
        <f t="shared" si="990"/>
        <v xml:space="preserve"> </v>
      </c>
      <c r="CI1836" s="417" t="str">
        <f t="shared" si="991"/>
        <v xml:space="preserve"> </v>
      </c>
      <c r="CJ1836" s="115"/>
      <c r="CK1836" s="115" t="str">
        <f t="shared" si="992"/>
        <v xml:space="preserve"> </v>
      </c>
      <c r="CL1836" s="120" t="str">
        <f t="shared" si="993"/>
        <v xml:space="preserve"> </v>
      </c>
      <c r="CM1836" s="417" t="str">
        <f t="shared" si="1001"/>
        <v xml:space="preserve"> </v>
      </c>
      <c r="IS1836" s="108">
        <v>412</v>
      </c>
    </row>
    <row r="1837" spans="2:253" s="74" customFormat="1" ht="17.100000000000001" hidden="1" customHeight="1" x14ac:dyDescent="0.25">
      <c r="B1837" s="524">
        <f>IF('KB Duct Parts'!BD$15=1,IF(AND('KB Duct Parts'!#REF!&gt;0,'KB Duct Parts'!$BL$14=2),'KB Duct Parts'!#REF!,0),0)</f>
        <v>0</v>
      </c>
      <c r="C1837" s="529" t="s">
        <v>1750</v>
      </c>
      <c r="D1837" s="506" t="str">
        <f t="shared" si="967"/>
        <v>14217.30-SS</v>
      </c>
      <c r="E1837" s="524" t="s">
        <v>874</v>
      </c>
      <c r="F1837" s="508" t="str">
        <f t="shared" si="968"/>
        <v xml:space="preserve"> </v>
      </c>
      <c r="G1837" s="537" t="s">
        <v>1736</v>
      </c>
      <c r="H1837" s="524" t="s">
        <v>923</v>
      </c>
      <c r="I1837" s="1035" t="s">
        <v>888</v>
      </c>
      <c r="J1837" s="1036"/>
      <c r="K1837" s="531" t="s">
        <v>882</v>
      </c>
      <c r="L1837" s="535"/>
      <c r="M1837" s="532" t="s">
        <v>1700</v>
      </c>
      <c r="N1837" s="514">
        <f t="shared" si="994"/>
        <v>593.79999999999995</v>
      </c>
      <c r="O1837" s="514">
        <f t="shared" si="970"/>
        <v>0</v>
      </c>
      <c r="P1837" s="680">
        <f>'KB Duct Parts'!$AE$3</f>
        <v>0</v>
      </c>
      <c r="Q1837" s="681">
        <f t="shared" si="995"/>
        <v>0</v>
      </c>
      <c r="R1837" s="682">
        <f t="shared" si="996"/>
        <v>0</v>
      </c>
      <c r="S1837" s="716">
        <f t="shared" si="997"/>
        <v>0.35</v>
      </c>
      <c r="T1837" s="679">
        <f t="shared" si="998"/>
        <v>0</v>
      </c>
      <c r="U1837" s="679">
        <f t="shared" si="999"/>
        <v>0</v>
      </c>
      <c r="Y1837" s="120"/>
      <c r="AD1837" s="79"/>
      <c r="AE1837" s="75"/>
      <c r="AF1837" s="370"/>
      <c r="AG1837" s="375"/>
      <c r="AH1837" s="379"/>
      <c r="AI1837" s="383"/>
      <c r="AJ1837" s="388"/>
      <c r="AK1837" s="392"/>
      <c r="AL1837" s="388"/>
      <c r="AM1837" s="363">
        <f t="shared" si="1000"/>
        <v>1</v>
      </c>
      <c r="AN1837" s="578">
        <v>593.79999999999995</v>
      </c>
      <c r="AO1837" s="78">
        <f t="shared" si="976"/>
        <v>0</v>
      </c>
      <c r="AP1837" s="78">
        <f t="shared" si="971"/>
        <v>0</v>
      </c>
      <c r="AQ1837" s="78">
        <f t="shared" si="972"/>
        <v>0</v>
      </c>
      <c r="AR1837" s="78">
        <f t="shared" si="973"/>
        <v>0</v>
      </c>
      <c r="AS1837" s="78">
        <f t="shared" si="974"/>
        <v>0</v>
      </c>
      <c r="AT1837" s="78">
        <f t="shared" si="975"/>
        <v>0</v>
      </c>
      <c r="AU1837" s="74" t="s">
        <v>717</v>
      </c>
      <c r="AV1837" s="115"/>
      <c r="AW1837" s="395"/>
      <c r="AX1837" s="395">
        <v>0</v>
      </c>
      <c r="AY1837" s="395">
        <v>0</v>
      </c>
      <c r="AZ1837" s="395">
        <v>0</v>
      </c>
      <c r="BA1837" s="395">
        <v>0</v>
      </c>
      <c r="BB1837" s="395">
        <v>0</v>
      </c>
      <c r="BC1837" s="395">
        <v>0</v>
      </c>
      <c r="BD1837" s="115"/>
      <c r="BE1837" s="115"/>
      <c r="BF1837" s="115"/>
      <c r="BG1837" s="115"/>
      <c r="BH1837" s="115"/>
      <c r="BI1837" s="115"/>
      <c r="BJ1837" s="115"/>
      <c r="BK1837" s="115"/>
      <c r="BQ1837" s="74" t="str">
        <f t="shared" si="977"/>
        <v xml:space="preserve"> </v>
      </c>
      <c r="BR1837" s="120" t="str">
        <f t="shared" si="978"/>
        <v xml:space="preserve"> </v>
      </c>
      <c r="BS1837" s="120" t="str">
        <f t="shared" si="979"/>
        <v xml:space="preserve"> </v>
      </c>
      <c r="BU1837" s="74" t="str">
        <f t="shared" si="980"/>
        <v xml:space="preserve"> </v>
      </c>
      <c r="BV1837" s="120" t="str">
        <f t="shared" si="981"/>
        <v xml:space="preserve"> </v>
      </c>
      <c r="BW1837" s="120" t="str">
        <f t="shared" si="982"/>
        <v xml:space="preserve">  </v>
      </c>
      <c r="BY1837" s="74" t="str">
        <f t="shared" si="983"/>
        <v xml:space="preserve"> </v>
      </c>
      <c r="BZ1837" s="120" t="str">
        <f t="shared" si="984"/>
        <v xml:space="preserve"> </v>
      </c>
      <c r="CA1837" s="120" t="str">
        <f t="shared" si="985"/>
        <v xml:space="preserve"> </v>
      </c>
      <c r="CC1837" s="115" t="str">
        <f t="shared" si="986"/>
        <v xml:space="preserve"> </v>
      </c>
      <c r="CD1837" s="120" t="str">
        <f t="shared" si="987"/>
        <v xml:space="preserve"> </v>
      </c>
      <c r="CE1837" s="417" t="str">
        <f t="shared" si="988"/>
        <v xml:space="preserve"> </v>
      </c>
      <c r="CF1837" s="115"/>
      <c r="CG1837" s="115" t="str">
        <f t="shared" si="989"/>
        <v xml:space="preserve"> </v>
      </c>
      <c r="CH1837" s="120" t="str">
        <f t="shared" si="990"/>
        <v xml:space="preserve"> </v>
      </c>
      <c r="CI1837" s="417" t="str">
        <f t="shared" si="991"/>
        <v xml:space="preserve"> </v>
      </c>
      <c r="CJ1837" s="115"/>
      <c r="CK1837" s="115" t="str">
        <f t="shared" si="992"/>
        <v xml:space="preserve"> </v>
      </c>
      <c r="CL1837" s="120" t="str">
        <f t="shared" si="993"/>
        <v xml:space="preserve"> </v>
      </c>
      <c r="CM1837" s="417" t="str">
        <f t="shared" si="1001"/>
        <v xml:space="preserve"> </v>
      </c>
      <c r="IS1837" s="108">
        <v>435</v>
      </c>
    </row>
    <row r="1838" spans="2:253" s="74" customFormat="1" ht="17.100000000000001" hidden="1" customHeight="1" x14ac:dyDescent="0.25">
      <c r="B1838" s="524">
        <f>IF('KB Duct Parts'!BD$15=1,IF(AND('KB Duct Parts'!#REF!&gt;0,'KB Duct Parts'!$BL$14=2),'KB Duct Parts'!#REF!,0),0)</f>
        <v>0</v>
      </c>
      <c r="C1838" s="529" t="s">
        <v>1751</v>
      </c>
      <c r="D1838" s="506" t="str">
        <f t="shared" si="967"/>
        <v>14218.30-SS</v>
      </c>
      <c r="E1838" s="524" t="s">
        <v>875</v>
      </c>
      <c r="F1838" s="508" t="str">
        <f t="shared" si="968"/>
        <v xml:space="preserve"> </v>
      </c>
      <c r="G1838" s="537" t="s">
        <v>1736</v>
      </c>
      <c r="H1838" s="524" t="s">
        <v>923</v>
      </c>
      <c r="I1838" s="1035" t="s">
        <v>888</v>
      </c>
      <c r="J1838" s="1036"/>
      <c r="K1838" s="531" t="s">
        <v>882</v>
      </c>
      <c r="L1838" s="535"/>
      <c r="M1838" s="532" t="s">
        <v>1700</v>
      </c>
      <c r="N1838" s="514">
        <f t="shared" si="994"/>
        <v>625.20000000000005</v>
      </c>
      <c r="O1838" s="514">
        <f t="shared" si="970"/>
        <v>0</v>
      </c>
      <c r="P1838" s="680">
        <f>'KB Duct Parts'!$AE$3</f>
        <v>0</v>
      </c>
      <c r="Q1838" s="681">
        <f t="shared" si="995"/>
        <v>0</v>
      </c>
      <c r="R1838" s="682">
        <f t="shared" si="996"/>
        <v>0</v>
      </c>
      <c r="S1838" s="716">
        <f t="shared" si="997"/>
        <v>0.35</v>
      </c>
      <c r="T1838" s="679">
        <f t="shared" si="998"/>
        <v>0</v>
      </c>
      <c r="U1838" s="679">
        <f t="shared" si="999"/>
        <v>0</v>
      </c>
      <c r="Y1838" s="120"/>
      <c r="AD1838" s="79"/>
      <c r="AE1838" s="75"/>
      <c r="AF1838" s="370"/>
      <c r="AG1838" s="375"/>
      <c r="AH1838" s="379"/>
      <c r="AI1838" s="383"/>
      <c r="AJ1838" s="388"/>
      <c r="AK1838" s="392"/>
      <c r="AL1838" s="388"/>
      <c r="AM1838" s="363">
        <f t="shared" si="1000"/>
        <v>1</v>
      </c>
      <c r="AN1838" s="578">
        <v>625.20000000000005</v>
      </c>
      <c r="AO1838" s="78">
        <f t="shared" si="976"/>
        <v>0</v>
      </c>
      <c r="AP1838" s="78">
        <f t="shared" si="971"/>
        <v>0</v>
      </c>
      <c r="AQ1838" s="78">
        <f t="shared" si="972"/>
        <v>0</v>
      </c>
      <c r="AR1838" s="78">
        <f t="shared" si="973"/>
        <v>0</v>
      </c>
      <c r="AS1838" s="78">
        <f t="shared" si="974"/>
        <v>0</v>
      </c>
      <c r="AT1838" s="78">
        <f t="shared" si="975"/>
        <v>0</v>
      </c>
      <c r="AU1838" s="74" t="s">
        <v>717</v>
      </c>
      <c r="AV1838" s="115"/>
      <c r="AW1838" s="395"/>
      <c r="AX1838" s="395">
        <v>0</v>
      </c>
      <c r="AY1838" s="395">
        <v>0</v>
      </c>
      <c r="AZ1838" s="395">
        <v>0</v>
      </c>
      <c r="BA1838" s="395">
        <v>0</v>
      </c>
      <c r="BB1838" s="395">
        <v>0</v>
      </c>
      <c r="BC1838" s="395">
        <v>0</v>
      </c>
      <c r="BD1838" s="115"/>
      <c r="BE1838" s="115"/>
      <c r="BF1838" s="115"/>
      <c r="BG1838" s="115"/>
      <c r="BH1838" s="115"/>
      <c r="BI1838" s="115"/>
      <c r="BJ1838" s="115"/>
      <c r="BK1838" s="115"/>
      <c r="BQ1838" s="74" t="str">
        <f t="shared" si="977"/>
        <v xml:space="preserve"> </v>
      </c>
      <c r="BR1838" s="120" t="str">
        <f t="shared" si="978"/>
        <v xml:space="preserve"> </v>
      </c>
      <c r="BS1838" s="120" t="str">
        <f t="shared" si="979"/>
        <v xml:space="preserve"> </v>
      </c>
      <c r="BU1838" s="74" t="str">
        <f t="shared" si="980"/>
        <v xml:space="preserve"> </v>
      </c>
      <c r="BV1838" s="120" t="str">
        <f t="shared" si="981"/>
        <v xml:space="preserve"> </v>
      </c>
      <c r="BW1838" s="120" t="str">
        <f t="shared" si="982"/>
        <v xml:space="preserve">  </v>
      </c>
      <c r="BY1838" s="74" t="str">
        <f t="shared" si="983"/>
        <v xml:space="preserve"> </v>
      </c>
      <c r="BZ1838" s="120" t="str">
        <f t="shared" si="984"/>
        <v xml:space="preserve"> </v>
      </c>
      <c r="CA1838" s="120" t="str">
        <f t="shared" si="985"/>
        <v xml:space="preserve"> </v>
      </c>
      <c r="CC1838" s="115" t="str">
        <f t="shared" si="986"/>
        <v xml:space="preserve"> </v>
      </c>
      <c r="CD1838" s="120" t="str">
        <f t="shared" si="987"/>
        <v xml:space="preserve"> </v>
      </c>
      <c r="CE1838" s="417" t="str">
        <f t="shared" si="988"/>
        <v xml:space="preserve"> </v>
      </c>
      <c r="CF1838" s="115"/>
      <c r="CG1838" s="115" t="str">
        <f t="shared" si="989"/>
        <v xml:space="preserve"> </v>
      </c>
      <c r="CH1838" s="120" t="str">
        <f t="shared" si="990"/>
        <v xml:space="preserve"> </v>
      </c>
      <c r="CI1838" s="417" t="str">
        <f t="shared" si="991"/>
        <v xml:space="preserve"> </v>
      </c>
      <c r="CJ1838" s="115"/>
      <c r="CK1838" s="115" t="str">
        <f t="shared" si="992"/>
        <v xml:space="preserve"> </v>
      </c>
      <c r="CL1838" s="120" t="str">
        <f t="shared" si="993"/>
        <v xml:space="preserve"> </v>
      </c>
      <c r="CM1838" s="417" t="str">
        <f t="shared" si="1001"/>
        <v xml:space="preserve"> </v>
      </c>
      <c r="IS1838" s="108">
        <v>458</v>
      </c>
    </row>
    <row r="1839" spans="2:253" s="74" customFormat="1" ht="17.100000000000001" hidden="1" customHeight="1" x14ac:dyDescent="0.25">
      <c r="B1839" s="524">
        <f>IF('KB Duct Parts'!BD$15=1,IF(AND('KB Duct Parts'!#REF!&gt;0,'KB Duct Parts'!$BL$14=2),'KB Duct Parts'!#REF!,0),0)</f>
        <v>0</v>
      </c>
      <c r="C1839" s="529" t="s">
        <v>1752</v>
      </c>
      <c r="D1839" s="506" t="str">
        <f t="shared" si="967"/>
        <v>14219.30-SS</v>
      </c>
      <c r="E1839" s="524" t="s">
        <v>876</v>
      </c>
      <c r="F1839" s="508" t="str">
        <f t="shared" si="968"/>
        <v xml:space="preserve"> </v>
      </c>
      <c r="G1839" s="537" t="s">
        <v>1736</v>
      </c>
      <c r="H1839" s="524" t="s">
        <v>923</v>
      </c>
      <c r="I1839" s="1035" t="s">
        <v>888</v>
      </c>
      <c r="J1839" s="1036"/>
      <c r="K1839" s="531" t="s">
        <v>882</v>
      </c>
      <c r="L1839" s="535"/>
      <c r="M1839" s="532" t="s">
        <v>1700</v>
      </c>
      <c r="N1839" s="514">
        <f t="shared" si="994"/>
        <v>683.9</v>
      </c>
      <c r="O1839" s="514">
        <f t="shared" si="970"/>
        <v>0</v>
      </c>
      <c r="P1839" s="680">
        <f>'KB Duct Parts'!$AE$3</f>
        <v>0</v>
      </c>
      <c r="Q1839" s="681">
        <f t="shared" si="995"/>
        <v>0</v>
      </c>
      <c r="R1839" s="682">
        <f t="shared" si="996"/>
        <v>0</v>
      </c>
      <c r="S1839" s="716">
        <f t="shared" si="997"/>
        <v>0.35</v>
      </c>
      <c r="T1839" s="679">
        <f t="shared" si="998"/>
        <v>0</v>
      </c>
      <c r="U1839" s="679">
        <f t="shared" si="999"/>
        <v>0</v>
      </c>
      <c r="Y1839" s="120"/>
      <c r="AD1839" s="79"/>
      <c r="AE1839" s="75"/>
      <c r="AF1839" s="370"/>
      <c r="AG1839" s="375"/>
      <c r="AH1839" s="379"/>
      <c r="AI1839" s="383"/>
      <c r="AJ1839" s="388"/>
      <c r="AK1839" s="392"/>
      <c r="AL1839" s="388"/>
      <c r="AM1839" s="363">
        <f t="shared" si="1000"/>
        <v>1</v>
      </c>
      <c r="AN1839" s="578">
        <v>683.9</v>
      </c>
      <c r="AO1839" s="78">
        <f t="shared" si="976"/>
        <v>0</v>
      </c>
      <c r="AP1839" s="78">
        <f t="shared" si="971"/>
        <v>0</v>
      </c>
      <c r="AQ1839" s="78">
        <f t="shared" si="972"/>
        <v>0</v>
      </c>
      <c r="AR1839" s="78">
        <f t="shared" si="973"/>
        <v>0</v>
      </c>
      <c r="AS1839" s="78">
        <f t="shared" si="974"/>
        <v>0</v>
      </c>
      <c r="AT1839" s="78">
        <f t="shared" si="975"/>
        <v>0</v>
      </c>
      <c r="AU1839" s="74" t="s">
        <v>717</v>
      </c>
      <c r="AV1839" s="115"/>
      <c r="AW1839" s="395"/>
      <c r="AX1839" s="395">
        <v>0</v>
      </c>
      <c r="AY1839" s="395">
        <v>0</v>
      </c>
      <c r="AZ1839" s="395">
        <v>0</v>
      </c>
      <c r="BA1839" s="395">
        <v>0</v>
      </c>
      <c r="BB1839" s="395">
        <v>0</v>
      </c>
      <c r="BC1839" s="395">
        <v>0</v>
      </c>
      <c r="BD1839" s="115"/>
      <c r="BE1839" s="115"/>
      <c r="BF1839" s="115"/>
      <c r="BG1839" s="115"/>
      <c r="BH1839" s="115"/>
      <c r="BI1839" s="115"/>
      <c r="BJ1839" s="115"/>
      <c r="BK1839" s="115"/>
      <c r="BQ1839" s="74" t="str">
        <f t="shared" si="977"/>
        <v xml:space="preserve"> </v>
      </c>
      <c r="BR1839" s="120" t="str">
        <f t="shared" si="978"/>
        <v xml:space="preserve"> </v>
      </c>
      <c r="BS1839" s="120" t="str">
        <f t="shared" si="979"/>
        <v xml:space="preserve"> </v>
      </c>
      <c r="BU1839" s="74" t="str">
        <f t="shared" si="980"/>
        <v xml:space="preserve"> </v>
      </c>
      <c r="BV1839" s="120" t="str">
        <f t="shared" si="981"/>
        <v xml:space="preserve"> </v>
      </c>
      <c r="BW1839" s="120" t="str">
        <f t="shared" si="982"/>
        <v xml:space="preserve">  </v>
      </c>
      <c r="BY1839" s="74" t="str">
        <f t="shared" si="983"/>
        <v xml:space="preserve"> </v>
      </c>
      <c r="BZ1839" s="120" t="str">
        <f t="shared" si="984"/>
        <v xml:space="preserve"> </v>
      </c>
      <c r="CA1839" s="120" t="str">
        <f t="shared" si="985"/>
        <v xml:space="preserve"> </v>
      </c>
      <c r="CC1839" s="115" t="str">
        <f t="shared" si="986"/>
        <v xml:space="preserve"> </v>
      </c>
      <c r="CD1839" s="120" t="str">
        <f t="shared" si="987"/>
        <v xml:space="preserve"> </v>
      </c>
      <c r="CE1839" s="417" t="str">
        <f t="shared" si="988"/>
        <v xml:space="preserve"> </v>
      </c>
      <c r="CF1839" s="115"/>
      <c r="CG1839" s="115" t="str">
        <f t="shared" si="989"/>
        <v xml:space="preserve"> </v>
      </c>
      <c r="CH1839" s="120" t="str">
        <f t="shared" si="990"/>
        <v xml:space="preserve"> </v>
      </c>
      <c r="CI1839" s="417" t="str">
        <f t="shared" si="991"/>
        <v xml:space="preserve"> </v>
      </c>
      <c r="CJ1839" s="115"/>
      <c r="CK1839" s="115" t="str">
        <f t="shared" si="992"/>
        <v xml:space="preserve"> </v>
      </c>
      <c r="CL1839" s="120" t="str">
        <f t="shared" si="993"/>
        <v xml:space="preserve"> </v>
      </c>
      <c r="CM1839" s="417" t="str">
        <f t="shared" si="1001"/>
        <v xml:space="preserve"> </v>
      </c>
      <c r="IS1839" s="108">
        <v>501</v>
      </c>
    </row>
    <row r="1840" spans="2:253" s="74" customFormat="1" ht="17.100000000000001" hidden="1" customHeight="1" x14ac:dyDescent="0.25">
      <c r="B1840" s="524">
        <f>IF('KB Duct Parts'!BD$15=1,IF(AND('KB Duct Parts'!#REF!&gt;0,'KB Duct Parts'!$BL$14=2),'KB Duct Parts'!#REF!,0),0)</f>
        <v>0</v>
      </c>
      <c r="C1840" s="529" t="s">
        <v>1753</v>
      </c>
      <c r="D1840" s="506" t="str">
        <f>IF(AM1840=1,C1840,(C1840&amp;"  ("&amp;L1840&amp;"ga)"))</f>
        <v>14220.30-SS</v>
      </c>
      <c r="E1840" s="524" t="s">
        <v>877</v>
      </c>
      <c r="F1840" s="508" t="str">
        <f t="shared" si="968"/>
        <v xml:space="preserve"> </v>
      </c>
      <c r="G1840" s="537" t="s">
        <v>1736</v>
      </c>
      <c r="H1840" s="524" t="s">
        <v>923</v>
      </c>
      <c r="I1840" s="1035" t="s">
        <v>888</v>
      </c>
      <c r="J1840" s="1036"/>
      <c r="K1840" s="531" t="s">
        <v>882</v>
      </c>
      <c r="L1840" s="535"/>
      <c r="M1840" s="532" t="s">
        <v>1700</v>
      </c>
      <c r="N1840" s="514">
        <f t="shared" si="994"/>
        <v>742.7</v>
      </c>
      <c r="O1840" s="514">
        <f t="shared" si="970"/>
        <v>0</v>
      </c>
      <c r="P1840" s="680">
        <f>'KB Duct Parts'!$AE$3</f>
        <v>0</v>
      </c>
      <c r="Q1840" s="681">
        <f t="shared" si="995"/>
        <v>0</v>
      </c>
      <c r="R1840" s="682">
        <f t="shared" si="996"/>
        <v>0</v>
      </c>
      <c r="S1840" s="716">
        <f t="shared" si="997"/>
        <v>0.35</v>
      </c>
      <c r="T1840" s="679">
        <f t="shared" si="998"/>
        <v>0</v>
      </c>
      <c r="U1840" s="679">
        <f t="shared" si="999"/>
        <v>0</v>
      </c>
      <c r="Y1840" s="120"/>
      <c r="AD1840" s="79"/>
      <c r="AE1840" s="75"/>
      <c r="AF1840" s="370"/>
      <c r="AG1840" s="375"/>
      <c r="AH1840" s="379"/>
      <c r="AI1840" s="383"/>
      <c r="AJ1840" s="388"/>
      <c r="AK1840" s="392"/>
      <c r="AL1840" s="388"/>
      <c r="AM1840" s="363">
        <f t="shared" si="1000"/>
        <v>1</v>
      </c>
      <c r="AN1840" s="578">
        <v>742.7</v>
      </c>
      <c r="AO1840" s="78">
        <f t="shared" si="976"/>
        <v>0</v>
      </c>
      <c r="AP1840" s="78">
        <f t="shared" si="971"/>
        <v>0</v>
      </c>
      <c r="AQ1840" s="78">
        <f t="shared" si="972"/>
        <v>0</v>
      </c>
      <c r="AR1840" s="78">
        <f t="shared" si="973"/>
        <v>0</v>
      </c>
      <c r="AS1840" s="78">
        <f t="shared" si="974"/>
        <v>0</v>
      </c>
      <c r="AT1840" s="78">
        <f t="shared" si="975"/>
        <v>0</v>
      </c>
      <c r="AU1840" s="74" t="s">
        <v>717</v>
      </c>
      <c r="AV1840" s="115"/>
      <c r="AW1840" s="395"/>
      <c r="AX1840" s="395">
        <v>0</v>
      </c>
      <c r="AY1840" s="395">
        <v>0</v>
      </c>
      <c r="AZ1840" s="395">
        <v>0</v>
      </c>
      <c r="BA1840" s="395">
        <v>0</v>
      </c>
      <c r="BB1840" s="395">
        <v>0</v>
      </c>
      <c r="BC1840" s="395">
        <v>0</v>
      </c>
      <c r="BD1840" s="115"/>
      <c r="BE1840" s="115"/>
      <c r="BF1840" s="115"/>
      <c r="BG1840" s="115"/>
      <c r="BH1840" s="115"/>
      <c r="BI1840" s="115"/>
      <c r="BJ1840" s="115"/>
      <c r="BK1840" s="115"/>
      <c r="BQ1840" s="74" t="str">
        <f t="shared" si="977"/>
        <v xml:space="preserve"> </v>
      </c>
      <c r="BR1840" s="120" t="str">
        <f t="shared" si="978"/>
        <v xml:space="preserve"> </v>
      </c>
      <c r="BS1840" s="120" t="str">
        <f t="shared" si="979"/>
        <v xml:space="preserve"> </v>
      </c>
      <c r="BU1840" s="74" t="str">
        <f t="shared" si="980"/>
        <v xml:space="preserve"> </v>
      </c>
      <c r="BV1840" s="120" t="str">
        <f t="shared" si="981"/>
        <v xml:space="preserve"> </v>
      </c>
      <c r="BW1840" s="120" t="str">
        <f t="shared" si="982"/>
        <v xml:space="preserve">  </v>
      </c>
      <c r="BY1840" s="74" t="str">
        <f t="shared" si="983"/>
        <v xml:space="preserve"> </v>
      </c>
      <c r="BZ1840" s="120" t="str">
        <f t="shared" si="984"/>
        <v xml:space="preserve"> </v>
      </c>
      <c r="CA1840" s="120" t="str">
        <f t="shared" si="985"/>
        <v xml:space="preserve"> </v>
      </c>
      <c r="CC1840" s="115" t="str">
        <f t="shared" si="986"/>
        <v xml:space="preserve"> </v>
      </c>
      <c r="CD1840" s="120" t="str">
        <f t="shared" si="987"/>
        <v xml:space="preserve"> </v>
      </c>
      <c r="CE1840" s="417" t="str">
        <f t="shared" si="988"/>
        <v xml:space="preserve"> </v>
      </c>
      <c r="CF1840" s="115"/>
      <c r="CG1840" s="115" t="str">
        <f t="shared" si="989"/>
        <v xml:space="preserve"> </v>
      </c>
      <c r="CH1840" s="120" t="str">
        <f t="shared" si="990"/>
        <v xml:space="preserve"> </v>
      </c>
      <c r="CI1840" s="417" t="str">
        <f t="shared" si="991"/>
        <v xml:space="preserve"> </v>
      </c>
      <c r="CJ1840" s="115"/>
      <c r="CK1840" s="115" t="str">
        <f t="shared" si="992"/>
        <v xml:space="preserve"> </v>
      </c>
      <c r="CL1840" s="120" t="str">
        <f t="shared" si="993"/>
        <v xml:space="preserve"> </v>
      </c>
      <c r="CM1840" s="417" t="str">
        <f t="shared" si="1001"/>
        <v xml:space="preserve"> </v>
      </c>
      <c r="IS1840" s="108">
        <v>544</v>
      </c>
    </row>
    <row r="1841" spans="2:253" s="74" customFormat="1" ht="17.100000000000001" hidden="1" customHeight="1" x14ac:dyDescent="0.25">
      <c r="B1841" s="524">
        <f>IF('KB Duct Parts'!BD$15=1,IF(AND('KB Duct Parts'!#REF!&gt;0,'KB Duct Parts'!$BL$14=2),'KB Duct Parts'!#REF!,0),0)</f>
        <v>0</v>
      </c>
      <c r="C1841" s="529" t="s">
        <v>1754</v>
      </c>
      <c r="D1841" s="506" t="str">
        <f>IF(AM1841=1,C1841,(C1841&amp;"  ("&amp;L1841&amp;"ga)"))</f>
        <v>14222.30-SS</v>
      </c>
      <c r="E1841" s="524" t="s">
        <v>878</v>
      </c>
      <c r="F1841" s="508" t="str">
        <f t="shared" si="968"/>
        <v xml:space="preserve"> </v>
      </c>
      <c r="G1841" s="537" t="s">
        <v>1736</v>
      </c>
      <c r="H1841" s="524" t="s">
        <v>923</v>
      </c>
      <c r="I1841" s="1035" t="s">
        <v>888</v>
      </c>
      <c r="J1841" s="1036"/>
      <c r="K1841" s="531" t="s">
        <v>882</v>
      </c>
      <c r="L1841" s="535"/>
      <c r="M1841" s="532" t="s">
        <v>1700</v>
      </c>
      <c r="N1841" s="514">
        <f t="shared" si="994"/>
        <v>853.2</v>
      </c>
      <c r="O1841" s="514">
        <f t="shared" si="970"/>
        <v>0</v>
      </c>
      <c r="P1841" s="680">
        <f>'KB Duct Parts'!$AE$3</f>
        <v>0</v>
      </c>
      <c r="Q1841" s="681">
        <f t="shared" si="995"/>
        <v>0</v>
      </c>
      <c r="R1841" s="682">
        <f t="shared" si="996"/>
        <v>0</v>
      </c>
      <c r="S1841" s="716">
        <f t="shared" si="997"/>
        <v>0.35</v>
      </c>
      <c r="T1841" s="679">
        <f t="shared" si="998"/>
        <v>0</v>
      </c>
      <c r="U1841" s="679">
        <f t="shared" si="999"/>
        <v>0</v>
      </c>
      <c r="Y1841" s="120"/>
      <c r="AD1841" s="79"/>
      <c r="AE1841" s="75"/>
      <c r="AF1841" s="370"/>
      <c r="AG1841" s="375"/>
      <c r="AH1841" s="379"/>
      <c r="AI1841" s="383"/>
      <c r="AJ1841" s="388"/>
      <c r="AK1841" s="392"/>
      <c r="AL1841" s="388"/>
      <c r="AM1841" s="363">
        <f t="shared" si="1000"/>
        <v>1</v>
      </c>
      <c r="AN1841" s="578">
        <v>853.2</v>
      </c>
      <c r="AO1841" s="78">
        <f t="shared" si="976"/>
        <v>0</v>
      </c>
      <c r="AP1841" s="78">
        <f t="shared" si="971"/>
        <v>0</v>
      </c>
      <c r="AQ1841" s="78">
        <f t="shared" si="972"/>
        <v>0</v>
      </c>
      <c r="AR1841" s="78">
        <f t="shared" si="973"/>
        <v>0</v>
      </c>
      <c r="AS1841" s="78">
        <f t="shared" si="974"/>
        <v>0</v>
      </c>
      <c r="AT1841" s="78">
        <f t="shared" si="975"/>
        <v>0</v>
      </c>
      <c r="AU1841" s="74" t="s">
        <v>717</v>
      </c>
      <c r="AV1841" s="115"/>
      <c r="AW1841" s="395"/>
      <c r="AX1841" s="395">
        <v>0</v>
      </c>
      <c r="AY1841" s="395">
        <v>0</v>
      </c>
      <c r="AZ1841" s="395">
        <v>0</v>
      </c>
      <c r="BA1841" s="395">
        <v>0</v>
      </c>
      <c r="BB1841" s="395">
        <v>0</v>
      </c>
      <c r="BC1841" s="395">
        <v>0</v>
      </c>
      <c r="BD1841" s="115"/>
      <c r="BE1841" s="115"/>
      <c r="BF1841" s="115"/>
      <c r="BG1841" s="115"/>
      <c r="BH1841" s="115"/>
      <c r="BI1841" s="115"/>
      <c r="BJ1841" s="115"/>
      <c r="BK1841" s="115"/>
      <c r="BQ1841" s="74" t="str">
        <f t="shared" si="977"/>
        <v xml:space="preserve"> </v>
      </c>
      <c r="BR1841" s="120" t="str">
        <f t="shared" si="978"/>
        <v xml:space="preserve"> </v>
      </c>
      <c r="BS1841" s="120" t="str">
        <f t="shared" si="979"/>
        <v xml:space="preserve"> </v>
      </c>
      <c r="BU1841" s="74" t="str">
        <f t="shared" si="980"/>
        <v xml:space="preserve"> </v>
      </c>
      <c r="BV1841" s="120" t="str">
        <f t="shared" si="981"/>
        <v xml:space="preserve"> </v>
      </c>
      <c r="BW1841" s="120" t="str">
        <f t="shared" si="982"/>
        <v xml:space="preserve">  </v>
      </c>
      <c r="BY1841" s="74" t="str">
        <f t="shared" si="983"/>
        <v xml:space="preserve"> </v>
      </c>
      <c r="BZ1841" s="120" t="str">
        <f t="shared" si="984"/>
        <v xml:space="preserve"> </v>
      </c>
      <c r="CA1841" s="120" t="str">
        <f t="shared" si="985"/>
        <v xml:space="preserve"> </v>
      </c>
      <c r="CC1841" s="115" t="str">
        <f t="shared" si="986"/>
        <v xml:space="preserve"> </v>
      </c>
      <c r="CD1841" s="120" t="str">
        <f t="shared" si="987"/>
        <v xml:space="preserve"> </v>
      </c>
      <c r="CE1841" s="417" t="str">
        <f t="shared" si="988"/>
        <v xml:space="preserve"> </v>
      </c>
      <c r="CF1841" s="115"/>
      <c r="CG1841" s="115" t="str">
        <f t="shared" si="989"/>
        <v xml:space="preserve"> </v>
      </c>
      <c r="CH1841" s="120" t="str">
        <f t="shared" si="990"/>
        <v xml:space="preserve"> </v>
      </c>
      <c r="CI1841" s="417" t="str">
        <f t="shared" si="991"/>
        <v xml:space="preserve"> </v>
      </c>
      <c r="CJ1841" s="115"/>
      <c r="CK1841" s="115" t="str">
        <f t="shared" si="992"/>
        <v xml:space="preserve"> </v>
      </c>
      <c r="CL1841" s="120" t="str">
        <f t="shared" si="993"/>
        <v xml:space="preserve"> </v>
      </c>
      <c r="CM1841" s="417" t="str">
        <f t="shared" si="1001"/>
        <v xml:space="preserve"> </v>
      </c>
      <c r="IS1841" s="108">
        <v>625</v>
      </c>
    </row>
    <row r="1842" spans="2:253" s="74" customFormat="1" ht="17.100000000000001" hidden="1" customHeight="1" x14ac:dyDescent="0.25">
      <c r="B1842" s="524">
        <f>IF('KB Duct Parts'!BD$15=1,IF(AND('KB Duct Parts'!#REF!&gt;0,'KB Duct Parts'!$BL$14=2),'KB Duct Parts'!#REF!,0),0)</f>
        <v>0</v>
      </c>
      <c r="C1842" s="529" t="s">
        <v>31</v>
      </c>
      <c r="D1842" s="506" t="str">
        <f>IF(AM1842=1,C1842,(C1842&amp;"  ("&amp;L1842&amp;"ga)"))</f>
        <v>14224.30-SS</v>
      </c>
      <c r="E1842" s="524" t="s">
        <v>1338</v>
      </c>
      <c r="F1842" s="508" t="str">
        <f t="shared" si="968"/>
        <v xml:space="preserve"> </v>
      </c>
      <c r="G1842" s="537" t="s">
        <v>1736</v>
      </c>
      <c r="H1842" s="524" t="s">
        <v>923</v>
      </c>
      <c r="I1842" s="1035" t="s">
        <v>888</v>
      </c>
      <c r="J1842" s="1036"/>
      <c r="K1842" s="531" t="s">
        <v>882</v>
      </c>
      <c r="L1842" s="535"/>
      <c r="M1842" s="532" t="s">
        <v>1700</v>
      </c>
      <c r="N1842" s="514">
        <f t="shared" si="994"/>
        <v>972</v>
      </c>
      <c r="O1842" s="514">
        <f t="shared" si="970"/>
        <v>0</v>
      </c>
      <c r="P1842" s="680">
        <f>'KB Duct Parts'!$AE$3</f>
        <v>0</v>
      </c>
      <c r="Q1842" s="681">
        <f t="shared" si="995"/>
        <v>0</v>
      </c>
      <c r="R1842" s="682">
        <f t="shared" si="996"/>
        <v>0</v>
      </c>
      <c r="S1842" s="716">
        <f t="shared" si="997"/>
        <v>0.35</v>
      </c>
      <c r="T1842" s="679">
        <f t="shared" si="998"/>
        <v>0</v>
      </c>
      <c r="U1842" s="679">
        <f t="shared" si="999"/>
        <v>0</v>
      </c>
      <c r="Y1842" s="120"/>
      <c r="AD1842" s="79"/>
      <c r="AE1842" s="75"/>
      <c r="AF1842" s="370"/>
      <c r="AG1842" s="375"/>
      <c r="AH1842" s="379"/>
      <c r="AI1842" s="383"/>
      <c r="AJ1842" s="388"/>
      <c r="AK1842" s="392"/>
      <c r="AL1842" s="388"/>
      <c r="AM1842" s="363">
        <f t="shared" si="1000"/>
        <v>1</v>
      </c>
      <c r="AN1842" s="578">
        <v>972</v>
      </c>
      <c r="AO1842" s="78">
        <f t="shared" si="976"/>
        <v>0</v>
      </c>
      <c r="AP1842" s="78">
        <f t="shared" si="971"/>
        <v>0</v>
      </c>
      <c r="AQ1842" s="78">
        <f t="shared" si="972"/>
        <v>0</v>
      </c>
      <c r="AR1842" s="78">
        <f t="shared" si="973"/>
        <v>0</v>
      </c>
      <c r="AS1842" s="78">
        <f t="shared" si="974"/>
        <v>0</v>
      </c>
      <c r="AT1842" s="78">
        <f t="shared" si="975"/>
        <v>0</v>
      </c>
      <c r="AU1842" s="74" t="s">
        <v>717</v>
      </c>
      <c r="AV1842" s="115"/>
      <c r="AW1842" s="395"/>
      <c r="AX1842" s="395">
        <v>0</v>
      </c>
      <c r="AY1842" s="395">
        <v>0</v>
      </c>
      <c r="AZ1842" s="395">
        <v>0</v>
      </c>
      <c r="BA1842" s="395">
        <v>0</v>
      </c>
      <c r="BB1842" s="395">
        <v>0</v>
      </c>
      <c r="BC1842" s="395">
        <v>0</v>
      </c>
      <c r="BD1842" s="115"/>
      <c r="BE1842" s="115"/>
      <c r="BF1842" s="115"/>
      <c r="BG1842" s="115"/>
      <c r="BH1842" s="115"/>
      <c r="BI1842" s="115"/>
      <c r="BJ1842" s="115"/>
      <c r="BK1842" s="115"/>
      <c r="BQ1842" s="74" t="str">
        <f t="shared" si="977"/>
        <v xml:space="preserve"> </v>
      </c>
      <c r="BR1842" s="120" t="str">
        <f t="shared" si="978"/>
        <v xml:space="preserve"> </v>
      </c>
      <c r="BS1842" s="120" t="str">
        <f t="shared" si="979"/>
        <v xml:space="preserve"> </v>
      </c>
      <c r="BU1842" s="74" t="str">
        <f t="shared" si="980"/>
        <v xml:space="preserve"> </v>
      </c>
      <c r="BV1842" s="120" t="str">
        <f t="shared" si="981"/>
        <v xml:space="preserve"> </v>
      </c>
      <c r="BW1842" s="120" t="str">
        <f t="shared" si="982"/>
        <v xml:space="preserve">  </v>
      </c>
      <c r="BY1842" s="74" t="str">
        <f t="shared" si="983"/>
        <v xml:space="preserve"> </v>
      </c>
      <c r="BZ1842" s="120" t="str">
        <f t="shared" si="984"/>
        <v xml:space="preserve"> </v>
      </c>
      <c r="CA1842" s="120" t="str">
        <f t="shared" si="985"/>
        <v xml:space="preserve"> </v>
      </c>
      <c r="CC1842" s="115" t="str">
        <f t="shared" si="986"/>
        <v xml:space="preserve"> </v>
      </c>
      <c r="CD1842" s="120" t="str">
        <f t="shared" si="987"/>
        <v xml:space="preserve"> </v>
      </c>
      <c r="CE1842" s="417" t="str">
        <f t="shared" si="988"/>
        <v xml:space="preserve"> </v>
      </c>
      <c r="CF1842" s="115"/>
      <c r="CG1842" s="115" t="str">
        <f t="shared" si="989"/>
        <v xml:space="preserve"> </v>
      </c>
      <c r="CH1842" s="120" t="str">
        <f t="shared" si="990"/>
        <v xml:space="preserve"> </v>
      </c>
      <c r="CI1842" s="417" t="str">
        <f t="shared" si="991"/>
        <v xml:space="preserve"> </v>
      </c>
      <c r="CJ1842" s="115"/>
      <c r="CK1842" s="115" t="str">
        <f t="shared" si="992"/>
        <v xml:space="preserve"> </v>
      </c>
      <c r="CL1842" s="120" t="str">
        <f t="shared" si="993"/>
        <v xml:space="preserve"> </v>
      </c>
      <c r="CM1842" s="417" t="str">
        <f t="shared" si="1001"/>
        <v xml:space="preserve"> </v>
      </c>
      <c r="IS1842" s="108"/>
    </row>
    <row r="1843" spans="2:253" s="74" customFormat="1" ht="17.100000000000001" hidden="1" customHeight="1" x14ac:dyDescent="0.25">
      <c r="B1843" s="524">
        <f>IF('KB Duct Parts'!$BL$14=2,Branches!D45,0)</f>
        <v>0</v>
      </c>
      <c r="C1843" s="529"/>
      <c r="D1843" s="506" t="str">
        <f>Branches!M45</f>
        <v>14210.45</v>
      </c>
      <c r="E1843" s="524" t="str">
        <f>Branches!E45&amp;""""</f>
        <v>10"</v>
      </c>
      <c r="F1843" s="508"/>
      <c r="G1843" s="537" t="str">
        <f>Branches!N45</f>
        <v>45 deg Y Branch-Std</v>
      </c>
      <c r="H1843" s="524" t="s">
        <v>923</v>
      </c>
      <c r="I1843" s="586" t="str">
        <f>Branches!O45</f>
        <v xml:space="preserve"> 10KB-8kb-8kb</v>
      </c>
      <c r="J1843" s="587"/>
      <c r="K1843" s="531" t="s">
        <v>882</v>
      </c>
      <c r="L1843" s="535">
        <f>Branches!K45</f>
        <v>18</v>
      </c>
      <c r="M1843" s="532" t="s">
        <v>1700</v>
      </c>
      <c r="N1843" s="514">
        <f>Branches!P45</f>
        <v>158.69999999999999</v>
      </c>
      <c r="O1843" s="514">
        <f t="shared" si="970"/>
        <v>0</v>
      </c>
      <c r="P1843" s="680">
        <f>'KB Duct Parts'!$AE$3</f>
        <v>0</v>
      </c>
      <c r="Q1843" s="681">
        <f t="shared" si="995"/>
        <v>0</v>
      </c>
      <c r="R1843" s="682">
        <f t="shared" si="996"/>
        <v>0</v>
      </c>
      <c r="S1843" s="716">
        <f t="shared" si="997"/>
        <v>0.35</v>
      </c>
      <c r="T1843" s="679">
        <f t="shared" si="998"/>
        <v>0</v>
      </c>
      <c r="U1843" s="679">
        <f t="shared" si="999"/>
        <v>0</v>
      </c>
      <c r="Y1843" s="120"/>
      <c r="AD1843" s="79"/>
      <c r="AE1843" s="75"/>
      <c r="AF1843" s="370"/>
      <c r="AG1843" s="375"/>
      <c r="AH1843" s="379"/>
      <c r="AI1843" s="383"/>
      <c r="AJ1843" s="388"/>
      <c r="AK1843" s="392"/>
      <c r="AL1843" s="388"/>
      <c r="AM1843" s="363"/>
      <c r="AN1843" s="578"/>
      <c r="AO1843" s="78"/>
      <c r="AP1843" s="78"/>
      <c r="AQ1843" s="78"/>
      <c r="AR1843" s="78"/>
      <c r="AS1843" s="78"/>
      <c r="AT1843" s="78"/>
      <c r="AV1843" s="115"/>
      <c r="AW1843" s="395"/>
      <c r="AX1843" s="395"/>
      <c r="AY1843" s="395"/>
      <c r="AZ1843" s="395"/>
      <c r="BA1843" s="395"/>
      <c r="BB1843" s="395"/>
      <c r="BC1843" s="395"/>
      <c r="BD1843" s="115"/>
      <c r="BE1843" s="115"/>
      <c r="BF1843" s="115"/>
      <c r="BG1843" s="115"/>
      <c r="BH1843" s="115"/>
      <c r="BI1843" s="115"/>
      <c r="BJ1843" s="115"/>
      <c r="BK1843" s="115"/>
      <c r="BR1843" s="120"/>
      <c r="BS1843" s="120"/>
      <c r="BV1843" s="120"/>
      <c r="BW1843" s="120"/>
      <c r="BZ1843" s="120"/>
      <c r="CA1843" s="120"/>
      <c r="CC1843" s="115"/>
      <c r="CD1843" s="120"/>
      <c r="CE1843" s="417"/>
      <c r="CF1843" s="115"/>
      <c r="CG1843" s="115"/>
      <c r="CH1843" s="120"/>
      <c r="CI1843" s="417"/>
      <c r="CJ1843" s="115"/>
      <c r="CK1843" s="115"/>
      <c r="CL1843" s="120"/>
      <c r="CM1843" s="417"/>
      <c r="IS1843" s="108"/>
    </row>
    <row r="1844" spans="2:253" s="74" customFormat="1" ht="17.100000000000001" hidden="1" customHeight="1" x14ac:dyDescent="0.25">
      <c r="B1844" s="524">
        <f>IF('KB Duct Parts'!$BL$14=2,Branches!D46,0)</f>
        <v>0</v>
      </c>
      <c r="C1844" s="529"/>
      <c r="D1844" s="506" t="str">
        <f>Branches!M46</f>
        <v>14210.45</v>
      </c>
      <c r="E1844" s="524" t="str">
        <f>Branches!E46&amp;""""</f>
        <v>10"</v>
      </c>
      <c r="F1844" s="508"/>
      <c r="G1844" s="537" t="str">
        <f>Branches!N46</f>
        <v>45 deg Y Branch-Std</v>
      </c>
      <c r="H1844" s="524" t="s">
        <v>923</v>
      </c>
      <c r="I1844" s="586" t="str">
        <f>Branches!O46</f>
        <v xml:space="preserve"> 10KB-5kb-5kb</v>
      </c>
      <c r="J1844" s="587"/>
      <c r="K1844" s="531" t="s">
        <v>882</v>
      </c>
      <c r="L1844" s="535">
        <f>Branches!K46</f>
        <v>18</v>
      </c>
      <c r="M1844" s="532" t="s">
        <v>1700</v>
      </c>
      <c r="N1844" s="514">
        <f>Branches!P46</f>
        <v>158.69999999999999</v>
      </c>
      <c r="O1844" s="514">
        <f t="shared" ref="O1844:O1874" si="1002">IF(B1844&gt;0,N1844*B1844,0)</f>
        <v>0</v>
      </c>
      <c r="P1844" s="680">
        <f>'KB Duct Parts'!$AE$3</f>
        <v>0</v>
      </c>
      <c r="Q1844" s="681">
        <f t="shared" si="995"/>
        <v>0</v>
      </c>
      <c r="R1844" s="682">
        <f t="shared" si="996"/>
        <v>0</v>
      </c>
      <c r="S1844" s="716">
        <f t="shared" si="997"/>
        <v>0.35</v>
      </c>
      <c r="T1844" s="679">
        <f t="shared" si="998"/>
        <v>0</v>
      </c>
      <c r="U1844" s="679">
        <f t="shared" si="999"/>
        <v>0</v>
      </c>
      <c r="Y1844" s="120"/>
      <c r="AD1844" s="79"/>
      <c r="AE1844" s="75"/>
      <c r="AF1844" s="370"/>
      <c r="AG1844" s="375"/>
      <c r="AH1844" s="379"/>
      <c r="AI1844" s="383"/>
      <c r="AJ1844" s="388"/>
      <c r="AK1844" s="392"/>
      <c r="AL1844" s="388"/>
      <c r="AM1844" s="363"/>
      <c r="AN1844" s="578"/>
      <c r="AO1844" s="78"/>
      <c r="AP1844" s="78"/>
      <c r="AQ1844" s="78"/>
      <c r="AR1844" s="78"/>
      <c r="AS1844" s="78"/>
      <c r="AT1844" s="78"/>
      <c r="AV1844" s="115"/>
      <c r="AW1844" s="395"/>
      <c r="AX1844" s="395"/>
      <c r="AY1844" s="395"/>
      <c r="AZ1844" s="395"/>
      <c r="BA1844" s="395"/>
      <c r="BB1844" s="395"/>
      <c r="BC1844" s="395"/>
      <c r="BD1844" s="115"/>
      <c r="BE1844" s="115"/>
      <c r="BF1844" s="115"/>
      <c r="BG1844" s="115"/>
      <c r="BH1844" s="115"/>
      <c r="BI1844" s="115"/>
      <c r="BJ1844" s="115"/>
      <c r="BK1844" s="115"/>
      <c r="BR1844" s="120"/>
      <c r="BS1844" s="120"/>
      <c r="BV1844" s="120"/>
      <c r="BW1844" s="120"/>
      <c r="BZ1844" s="120"/>
      <c r="CA1844" s="120"/>
      <c r="CC1844" s="115"/>
      <c r="CD1844" s="120"/>
      <c r="CE1844" s="417"/>
      <c r="CF1844" s="115"/>
      <c r="CG1844" s="115"/>
      <c r="CH1844" s="120"/>
      <c r="CI1844" s="417"/>
      <c r="CJ1844" s="115"/>
      <c r="CK1844" s="115"/>
      <c r="CL1844" s="120"/>
      <c r="CM1844" s="417"/>
      <c r="IS1844" s="108"/>
    </row>
    <row r="1845" spans="2:253" s="74" customFormat="1" ht="17.100000000000001" hidden="1" customHeight="1" x14ac:dyDescent="0.25">
      <c r="B1845" s="524">
        <f>IF('KB Duct Parts'!$BL$14=2,Branches!D47,0)</f>
        <v>0</v>
      </c>
      <c r="C1845" s="529"/>
      <c r="D1845" s="506" t="str">
        <f>Branches!M47</f>
        <v xml:space="preserve"> </v>
      </c>
      <c r="E1845" s="524" t="str">
        <f>Branches!E47&amp;""""</f>
        <v>"</v>
      </c>
      <c r="F1845" s="508"/>
      <c r="G1845" s="537" t="str">
        <f>Branches!N47</f>
        <v xml:space="preserve"> </v>
      </c>
      <c r="H1845" s="524" t="s">
        <v>923</v>
      </c>
      <c r="I1845" s="586" t="str">
        <f>Branches!O47</f>
        <v xml:space="preserve"> </v>
      </c>
      <c r="J1845" s="587"/>
      <c r="K1845" s="531" t="s">
        <v>882</v>
      </c>
      <c r="L1845" s="535">
        <f>Branches!K47</f>
        <v>0</v>
      </c>
      <c r="M1845" s="532" t="s">
        <v>1700</v>
      </c>
      <c r="N1845" s="514">
        <f>Branches!P47</f>
        <v>0</v>
      </c>
      <c r="O1845" s="514">
        <f t="shared" si="1002"/>
        <v>0</v>
      </c>
      <c r="P1845" s="680">
        <f>'KB Duct Parts'!$AE$3</f>
        <v>0</v>
      </c>
      <c r="Q1845" s="681">
        <f t="shared" si="995"/>
        <v>0</v>
      </c>
      <c r="R1845" s="682">
        <f t="shared" si="996"/>
        <v>0</v>
      </c>
      <c r="S1845" s="716">
        <f t="shared" si="997"/>
        <v>0.35</v>
      </c>
      <c r="T1845" s="679">
        <f t="shared" si="998"/>
        <v>0</v>
      </c>
      <c r="U1845" s="679">
        <f t="shared" si="999"/>
        <v>0</v>
      </c>
      <c r="Y1845" s="120"/>
      <c r="AD1845" s="79"/>
      <c r="AE1845" s="75"/>
      <c r="AF1845" s="370"/>
      <c r="AG1845" s="375"/>
      <c r="AH1845" s="379"/>
      <c r="AI1845" s="383"/>
      <c r="AJ1845" s="388"/>
      <c r="AK1845" s="392"/>
      <c r="AL1845" s="388"/>
      <c r="AM1845" s="363"/>
      <c r="AN1845" s="578"/>
      <c r="AO1845" s="78"/>
      <c r="AP1845" s="78"/>
      <c r="AQ1845" s="78"/>
      <c r="AR1845" s="78"/>
      <c r="AS1845" s="78"/>
      <c r="AT1845" s="78"/>
      <c r="AV1845" s="115"/>
      <c r="AW1845" s="395"/>
      <c r="AX1845" s="395"/>
      <c r="AY1845" s="395"/>
      <c r="AZ1845" s="395"/>
      <c r="BA1845" s="395"/>
      <c r="BB1845" s="395"/>
      <c r="BC1845" s="395"/>
      <c r="BD1845" s="115"/>
      <c r="BE1845" s="115"/>
      <c r="BF1845" s="115"/>
      <c r="BG1845" s="115"/>
      <c r="BH1845" s="115"/>
      <c r="BI1845" s="115"/>
      <c r="BJ1845" s="115"/>
      <c r="BK1845" s="115"/>
      <c r="BR1845" s="120"/>
      <c r="BS1845" s="120"/>
      <c r="BV1845" s="120"/>
      <c r="BW1845" s="120"/>
      <c r="BZ1845" s="120"/>
      <c r="CA1845" s="120"/>
      <c r="CC1845" s="115"/>
      <c r="CD1845" s="120"/>
      <c r="CE1845" s="417"/>
      <c r="CF1845" s="115"/>
      <c r="CG1845" s="115"/>
      <c r="CH1845" s="120"/>
      <c r="CI1845" s="417"/>
      <c r="CJ1845" s="115"/>
      <c r="CK1845" s="115"/>
      <c r="CL1845" s="120"/>
      <c r="CM1845" s="417"/>
      <c r="IS1845" s="108"/>
    </row>
    <row r="1846" spans="2:253" s="74" customFormat="1" ht="17.100000000000001" hidden="1" customHeight="1" x14ac:dyDescent="0.25">
      <c r="B1846" s="524">
        <f>IF('KB Duct Parts'!$BL$14=2,Branches!D48,0)</f>
        <v>0</v>
      </c>
      <c r="C1846" s="529"/>
      <c r="D1846" s="506" t="str">
        <f>Branches!M48</f>
        <v xml:space="preserve"> </v>
      </c>
      <c r="E1846" s="524" t="str">
        <f>Branches!E48&amp;""""</f>
        <v>"</v>
      </c>
      <c r="F1846" s="508"/>
      <c r="G1846" s="537" t="str">
        <f>Branches!N48</f>
        <v xml:space="preserve"> </v>
      </c>
      <c r="H1846" s="524" t="s">
        <v>923</v>
      </c>
      <c r="I1846" s="586" t="str">
        <f>Branches!O48</f>
        <v xml:space="preserve"> </v>
      </c>
      <c r="J1846" s="587"/>
      <c r="K1846" s="531" t="s">
        <v>882</v>
      </c>
      <c r="L1846" s="535">
        <f>Branches!K48</f>
        <v>0</v>
      </c>
      <c r="M1846" s="532" t="s">
        <v>1700</v>
      </c>
      <c r="N1846" s="514">
        <f>Branches!P48</f>
        <v>0</v>
      </c>
      <c r="O1846" s="514">
        <f t="shared" si="1002"/>
        <v>0</v>
      </c>
      <c r="P1846" s="680">
        <f>'KB Duct Parts'!$AE$3</f>
        <v>0</v>
      </c>
      <c r="Q1846" s="681">
        <f t="shared" si="995"/>
        <v>0</v>
      </c>
      <c r="R1846" s="682">
        <f t="shared" si="996"/>
        <v>0</v>
      </c>
      <c r="S1846" s="716">
        <f t="shared" si="997"/>
        <v>0.35</v>
      </c>
      <c r="T1846" s="679">
        <f t="shared" si="998"/>
        <v>0</v>
      </c>
      <c r="U1846" s="679">
        <f t="shared" si="999"/>
        <v>0</v>
      </c>
      <c r="Y1846" s="120"/>
      <c r="AD1846" s="79"/>
      <c r="AE1846" s="75"/>
      <c r="AF1846" s="370"/>
      <c r="AG1846" s="375"/>
      <c r="AH1846" s="379"/>
      <c r="AI1846" s="383"/>
      <c r="AJ1846" s="388"/>
      <c r="AK1846" s="392"/>
      <c r="AL1846" s="388"/>
      <c r="AM1846" s="363"/>
      <c r="AN1846" s="578"/>
      <c r="AO1846" s="78"/>
      <c r="AP1846" s="78"/>
      <c r="AQ1846" s="78"/>
      <c r="AR1846" s="78"/>
      <c r="AS1846" s="78"/>
      <c r="AT1846" s="78"/>
      <c r="AV1846" s="115"/>
      <c r="AW1846" s="395"/>
      <c r="AX1846" s="395"/>
      <c r="AY1846" s="395"/>
      <c r="AZ1846" s="395"/>
      <c r="BA1846" s="395"/>
      <c r="BB1846" s="395"/>
      <c r="BC1846" s="395"/>
      <c r="BD1846" s="115"/>
      <c r="BE1846" s="115"/>
      <c r="BF1846" s="115"/>
      <c r="BG1846" s="115"/>
      <c r="BH1846" s="115"/>
      <c r="BI1846" s="115"/>
      <c r="BJ1846" s="115"/>
      <c r="BK1846" s="115"/>
      <c r="BR1846" s="120"/>
      <c r="BS1846" s="120"/>
      <c r="BV1846" s="120"/>
      <c r="BW1846" s="120"/>
      <c r="BZ1846" s="120"/>
      <c r="CA1846" s="120"/>
      <c r="CC1846" s="115"/>
      <c r="CD1846" s="120"/>
      <c r="CE1846" s="417"/>
      <c r="CF1846" s="115"/>
      <c r="CG1846" s="115"/>
      <c r="CH1846" s="120"/>
      <c r="CI1846" s="417"/>
      <c r="CJ1846" s="115"/>
      <c r="CK1846" s="115"/>
      <c r="CL1846" s="120"/>
      <c r="CM1846" s="417"/>
      <c r="IS1846" s="108"/>
    </row>
    <row r="1847" spans="2:253" s="74" customFormat="1" ht="17.100000000000001" hidden="1" customHeight="1" x14ac:dyDescent="0.25">
      <c r="B1847" s="524">
        <f>IF('KB Duct Parts'!$BL$14=2,Branches!D49,0)</f>
        <v>0</v>
      </c>
      <c r="C1847" s="529"/>
      <c r="D1847" s="506" t="str">
        <f>Branches!M49</f>
        <v xml:space="preserve"> </v>
      </c>
      <c r="E1847" s="524" t="str">
        <f>Branches!E49&amp;""""</f>
        <v>"</v>
      </c>
      <c r="F1847" s="508"/>
      <c r="G1847" s="537" t="str">
        <f>Branches!N49</f>
        <v xml:space="preserve"> </v>
      </c>
      <c r="H1847" s="524" t="s">
        <v>923</v>
      </c>
      <c r="I1847" s="586" t="str">
        <f>Branches!O49</f>
        <v xml:space="preserve"> </v>
      </c>
      <c r="J1847" s="587"/>
      <c r="K1847" s="531" t="s">
        <v>882</v>
      </c>
      <c r="L1847" s="535">
        <f>Branches!K49</f>
        <v>0</v>
      </c>
      <c r="M1847" s="532" t="s">
        <v>1700</v>
      </c>
      <c r="N1847" s="514">
        <f>Branches!P49</f>
        <v>0</v>
      </c>
      <c r="O1847" s="514">
        <f t="shared" si="1002"/>
        <v>0</v>
      </c>
      <c r="P1847" s="680">
        <f>'KB Duct Parts'!$AE$3</f>
        <v>0</v>
      </c>
      <c r="Q1847" s="681">
        <f t="shared" si="995"/>
        <v>0</v>
      </c>
      <c r="R1847" s="682">
        <f t="shared" si="996"/>
        <v>0</v>
      </c>
      <c r="S1847" s="716">
        <f t="shared" si="997"/>
        <v>0.35</v>
      </c>
      <c r="T1847" s="679">
        <f t="shared" si="998"/>
        <v>0</v>
      </c>
      <c r="U1847" s="679">
        <f t="shared" si="999"/>
        <v>0</v>
      </c>
      <c r="Y1847" s="120"/>
      <c r="AD1847" s="79"/>
      <c r="AE1847" s="75"/>
      <c r="AF1847" s="370"/>
      <c r="AG1847" s="375"/>
      <c r="AH1847" s="379"/>
      <c r="AI1847" s="383"/>
      <c r="AJ1847" s="388"/>
      <c r="AK1847" s="392"/>
      <c r="AL1847" s="388"/>
      <c r="AM1847" s="363"/>
      <c r="AN1847" s="578"/>
      <c r="AO1847" s="78"/>
      <c r="AP1847" s="78"/>
      <c r="AQ1847" s="78"/>
      <c r="AR1847" s="78"/>
      <c r="AS1847" s="78"/>
      <c r="AT1847" s="78"/>
      <c r="AV1847" s="115"/>
      <c r="AW1847" s="395"/>
      <c r="AX1847" s="395"/>
      <c r="AY1847" s="395"/>
      <c r="AZ1847" s="395"/>
      <c r="BA1847" s="395"/>
      <c r="BB1847" s="395"/>
      <c r="BC1847" s="395"/>
      <c r="BD1847" s="115"/>
      <c r="BE1847" s="115"/>
      <c r="BF1847" s="115"/>
      <c r="BG1847" s="115"/>
      <c r="BH1847" s="115"/>
      <c r="BI1847" s="115"/>
      <c r="BJ1847" s="115"/>
      <c r="BK1847" s="115"/>
      <c r="BR1847" s="120"/>
      <c r="BS1847" s="120"/>
      <c r="BV1847" s="120"/>
      <c r="BW1847" s="120"/>
      <c r="BZ1847" s="120"/>
      <c r="CA1847" s="120"/>
      <c r="CC1847" s="115"/>
      <c r="CD1847" s="120"/>
      <c r="CE1847" s="417"/>
      <c r="CF1847" s="115"/>
      <c r="CG1847" s="115"/>
      <c r="CH1847" s="120"/>
      <c r="CI1847" s="417"/>
      <c r="CJ1847" s="115"/>
      <c r="CK1847" s="115"/>
      <c r="CL1847" s="120"/>
      <c r="CM1847" s="417"/>
      <c r="IS1847" s="108"/>
    </row>
    <row r="1848" spans="2:253" s="74" customFormat="1" ht="17.100000000000001" hidden="1" customHeight="1" x14ac:dyDescent="0.25">
      <c r="B1848" s="524">
        <f>IF('KB Duct Parts'!$BL$14=2,Branches!D50,0)</f>
        <v>0</v>
      </c>
      <c r="C1848" s="529"/>
      <c r="D1848" s="506" t="str">
        <f>Branches!M50</f>
        <v xml:space="preserve"> </v>
      </c>
      <c r="E1848" s="524" t="str">
        <f>Branches!E50&amp;""""</f>
        <v>"</v>
      </c>
      <c r="F1848" s="508"/>
      <c r="G1848" s="537" t="str">
        <f>Branches!N50</f>
        <v xml:space="preserve"> </v>
      </c>
      <c r="H1848" s="524" t="s">
        <v>923</v>
      </c>
      <c r="I1848" s="586" t="str">
        <f>Branches!O50</f>
        <v xml:space="preserve"> </v>
      </c>
      <c r="J1848" s="587"/>
      <c r="K1848" s="531" t="s">
        <v>882</v>
      </c>
      <c r="L1848" s="535">
        <f>Branches!K50</f>
        <v>0</v>
      </c>
      <c r="M1848" s="532" t="s">
        <v>1700</v>
      </c>
      <c r="N1848" s="514">
        <f>Branches!P50</f>
        <v>0</v>
      </c>
      <c r="O1848" s="514">
        <f t="shared" si="1002"/>
        <v>0</v>
      </c>
      <c r="P1848" s="680">
        <f>'KB Duct Parts'!$AE$3</f>
        <v>0</v>
      </c>
      <c r="Q1848" s="681">
        <f t="shared" si="995"/>
        <v>0</v>
      </c>
      <c r="R1848" s="682">
        <f t="shared" si="996"/>
        <v>0</v>
      </c>
      <c r="S1848" s="716">
        <f t="shared" si="997"/>
        <v>0.35</v>
      </c>
      <c r="T1848" s="679">
        <f t="shared" si="998"/>
        <v>0</v>
      </c>
      <c r="U1848" s="679">
        <f t="shared" si="999"/>
        <v>0</v>
      </c>
      <c r="Y1848" s="120"/>
      <c r="AD1848" s="79"/>
      <c r="AE1848" s="75"/>
      <c r="AF1848" s="370"/>
      <c r="AG1848" s="375"/>
      <c r="AH1848" s="379"/>
      <c r="AI1848" s="383"/>
      <c r="AJ1848" s="388"/>
      <c r="AK1848" s="392"/>
      <c r="AL1848" s="388"/>
      <c r="AM1848" s="363"/>
      <c r="AN1848" s="578"/>
      <c r="AO1848" s="78"/>
      <c r="AP1848" s="78"/>
      <c r="AQ1848" s="78"/>
      <c r="AR1848" s="78"/>
      <c r="AS1848" s="78"/>
      <c r="AT1848" s="78"/>
      <c r="AV1848" s="115"/>
      <c r="AW1848" s="395"/>
      <c r="AX1848" s="395"/>
      <c r="AY1848" s="395"/>
      <c r="AZ1848" s="395"/>
      <c r="BA1848" s="395"/>
      <c r="BB1848" s="395"/>
      <c r="BC1848" s="395"/>
      <c r="BD1848" s="115"/>
      <c r="BE1848" s="115"/>
      <c r="BF1848" s="115"/>
      <c r="BG1848" s="115"/>
      <c r="BH1848" s="115"/>
      <c r="BI1848" s="115"/>
      <c r="BJ1848" s="115"/>
      <c r="BK1848" s="115"/>
      <c r="BR1848" s="120"/>
      <c r="BS1848" s="120"/>
      <c r="BV1848" s="120"/>
      <c r="BW1848" s="120"/>
      <c r="BZ1848" s="120"/>
      <c r="CA1848" s="120"/>
      <c r="CC1848" s="115"/>
      <c r="CD1848" s="120"/>
      <c r="CE1848" s="417"/>
      <c r="CF1848" s="115"/>
      <c r="CG1848" s="115"/>
      <c r="CH1848" s="120"/>
      <c r="CI1848" s="417"/>
      <c r="CJ1848" s="115"/>
      <c r="CK1848" s="115"/>
      <c r="CL1848" s="120"/>
      <c r="CM1848" s="417"/>
      <c r="IS1848" s="108"/>
    </row>
    <row r="1849" spans="2:253" s="74" customFormat="1" ht="17.100000000000001" hidden="1" customHeight="1" x14ac:dyDescent="0.25">
      <c r="B1849" s="524">
        <f>IF('KB Duct Parts'!$BL$14=2,Branches!D51,0)</f>
        <v>0</v>
      </c>
      <c r="C1849" s="529"/>
      <c r="D1849" s="506" t="str">
        <f>Branches!M51</f>
        <v xml:space="preserve"> </v>
      </c>
      <c r="E1849" s="524" t="str">
        <f>Branches!E51&amp;""""</f>
        <v>"</v>
      </c>
      <c r="F1849" s="508"/>
      <c r="G1849" s="537" t="str">
        <f>Branches!N51</f>
        <v xml:space="preserve"> </v>
      </c>
      <c r="H1849" s="524" t="s">
        <v>923</v>
      </c>
      <c r="I1849" s="586" t="str">
        <f>Branches!O51</f>
        <v xml:space="preserve"> </v>
      </c>
      <c r="J1849" s="587"/>
      <c r="K1849" s="531" t="s">
        <v>882</v>
      </c>
      <c r="L1849" s="535">
        <f>Branches!K51</f>
        <v>0</v>
      </c>
      <c r="M1849" s="532" t="s">
        <v>1700</v>
      </c>
      <c r="N1849" s="514">
        <f>Branches!P51</f>
        <v>0</v>
      </c>
      <c r="O1849" s="514">
        <f t="shared" si="1002"/>
        <v>0</v>
      </c>
      <c r="P1849" s="680">
        <f>'KB Duct Parts'!$AE$3</f>
        <v>0</v>
      </c>
      <c r="Q1849" s="681">
        <f t="shared" si="995"/>
        <v>0</v>
      </c>
      <c r="R1849" s="682">
        <f t="shared" si="996"/>
        <v>0</v>
      </c>
      <c r="S1849" s="716">
        <f t="shared" si="997"/>
        <v>0.35</v>
      </c>
      <c r="T1849" s="679">
        <f t="shared" si="998"/>
        <v>0</v>
      </c>
      <c r="U1849" s="679">
        <f t="shared" si="999"/>
        <v>0</v>
      </c>
      <c r="Y1849" s="120"/>
      <c r="AD1849" s="79"/>
      <c r="AE1849" s="75"/>
      <c r="AF1849" s="370"/>
      <c r="AG1849" s="375"/>
      <c r="AH1849" s="379"/>
      <c r="AI1849" s="383"/>
      <c r="AJ1849" s="388"/>
      <c r="AK1849" s="392"/>
      <c r="AL1849" s="388"/>
      <c r="AM1849" s="363"/>
      <c r="AN1849" s="578"/>
      <c r="AO1849" s="78"/>
      <c r="AP1849" s="78"/>
      <c r="AQ1849" s="78"/>
      <c r="AR1849" s="78"/>
      <c r="AS1849" s="78"/>
      <c r="AT1849" s="78"/>
      <c r="AV1849" s="115"/>
      <c r="AW1849" s="395"/>
      <c r="AX1849" s="395"/>
      <c r="AY1849" s="395"/>
      <c r="AZ1849" s="395"/>
      <c r="BA1849" s="395"/>
      <c r="BB1849" s="395"/>
      <c r="BC1849" s="395"/>
      <c r="BD1849" s="115"/>
      <c r="BE1849" s="115"/>
      <c r="BF1849" s="115"/>
      <c r="BG1849" s="115"/>
      <c r="BH1849" s="115"/>
      <c r="BI1849" s="115"/>
      <c r="BJ1849" s="115"/>
      <c r="BK1849" s="115"/>
      <c r="BR1849" s="120"/>
      <c r="BS1849" s="120"/>
      <c r="BV1849" s="120"/>
      <c r="BW1849" s="120"/>
      <c r="BZ1849" s="120"/>
      <c r="CA1849" s="120"/>
      <c r="CC1849" s="115"/>
      <c r="CD1849" s="120"/>
      <c r="CE1849" s="417"/>
      <c r="CF1849" s="115"/>
      <c r="CG1849" s="115"/>
      <c r="CH1849" s="120"/>
      <c r="CI1849" s="417"/>
      <c r="CJ1849" s="115"/>
      <c r="CK1849" s="115"/>
      <c r="CL1849" s="120"/>
      <c r="CM1849" s="417"/>
      <c r="IS1849" s="108"/>
    </row>
    <row r="1850" spans="2:253" s="74" customFormat="1" ht="17.100000000000001" hidden="1" customHeight="1" x14ac:dyDescent="0.25">
      <c r="B1850" s="524">
        <f>IF('KB Duct Parts'!$BL$14=2,Branches!D52,0)</f>
        <v>0</v>
      </c>
      <c r="C1850" s="529"/>
      <c r="D1850" s="506" t="str">
        <f>Branches!M52</f>
        <v xml:space="preserve"> </v>
      </c>
      <c r="E1850" s="524" t="str">
        <f>Branches!E52&amp;""""</f>
        <v>"</v>
      </c>
      <c r="F1850" s="508"/>
      <c r="G1850" s="537" t="str">
        <f>Branches!N52</f>
        <v xml:space="preserve"> </v>
      </c>
      <c r="H1850" s="524" t="s">
        <v>923</v>
      </c>
      <c r="I1850" s="586" t="str">
        <f>Branches!O52</f>
        <v xml:space="preserve"> </v>
      </c>
      <c r="J1850" s="587"/>
      <c r="K1850" s="531" t="s">
        <v>882</v>
      </c>
      <c r="L1850" s="535">
        <f>Branches!K52</f>
        <v>0</v>
      </c>
      <c r="M1850" s="532" t="s">
        <v>1700</v>
      </c>
      <c r="N1850" s="514">
        <f>Branches!P52</f>
        <v>0</v>
      </c>
      <c r="O1850" s="514">
        <f t="shared" si="1002"/>
        <v>0</v>
      </c>
      <c r="P1850" s="680">
        <f>'KB Duct Parts'!$AE$3</f>
        <v>0</v>
      </c>
      <c r="Q1850" s="681">
        <f t="shared" si="995"/>
        <v>0</v>
      </c>
      <c r="R1850" s="682">
        <f t="shared" si="996"/>
        <v>0</v>
      </c>
      <c r="S1850" s="716">
        <f t="shared" si="997"/>
        <v>0.35</v>
      </c>
      <c r="T1850" s="679">
        <f t="shared" si="998"/>
        <v>0</v>
      </c>
      <c r="U1850" s="679">
        <f t="shared" si="999"/>
        <v>0</v>
      </c>
      <c r="Y1850" s="120"/>
      <c r="AD1850" s="79"/>
      <c r="AE1850" s="75"/>
      <c r="AF1850" s="370"/>
      <c r="AG1850" s="375"/>
      <c r="AH1850" s="379"/>
      <c r="AI1850" s="383"/>
      <c r="AJ1850" s="388"/>
      <c r="AK1850" s="392"/>
      <c r="AL1850" s="388"/>
      <c r="AM1850" s="363"/>
      <c r="AN1850" s="578"/>
      <c r="AO1850" s="78"/>
      <c r="AP1850" s="78"/>
      <c r="AQ1850" s="78"/>
      <c r="AR1850" s="78"/>
      <c r="AS1850" s="78"/>
      <c r="AT1850" s="78"/>
      <c r="AV1850" s="115"/>
      <c r="AW1850" s="395"/>
      <c r="AX1850" s="395"/>
      <c r="AY1850" s="395"/>
      <c r="AZ1850" s="395"/>
      <c r="BA1850" s="395"/>
      <c r="BB1850" s="395"/>
      <c r="BC1850" s="395"/>
      <c r="BD1850" s="115"/>
      <c r="BE1850" s="115"/>
      <c r="BF1850" s="115"/>
      <c r="BG1850" s="115"/>
      <c r="BH1850" s="115"/>
      <c r="BI1850" s="115"/>
      <c r="BJ1850" s="115"/>
      <c r="BK1850" s="115"/>
      <c r="BR1850" s="120"/>
      <c r="BS1850" s="120"/>
      <c r="BV1850" s="120"/>
      <c r="BW1850" s="120"/>
      <c r="BZ1850" s="120"/>
      <c r="CA1850" s="120"/>
      <c r="CC1850" s="115"/>
      <c r="CD1850" s="120"/>
      <c r="CE1850" s="417"/>
      <c r="CF1850" s="115"/>
      <c r="CG1850" s="115"/>
      <c r="CH1850" s="120"/>
      <c r="CI1850" s="417"/>
      <c r="CJ1850" s="115"/>
      <c r="CK1850" s="115"/>
      <c r="CL1850" s="120"/>
      <c r="CM1850" s="417"/>
      <c r="IS1850" s="108"/>
    </row>
    <row r="1851" spans="2:253" s="74" customFormat="1" ht="17.100000000000001" hidden="1" customHeight="1" x14ac:dyDescent="0.25">
      <c r="B1851" s="524">
        <f>IF('KB Duct Parts'!$BL$14=2,Branches!D53,0)</f>
        <v>0</v>
      </c>
      <c r="C1851" s="529"/>
      <c r="D1851" s="506" t="str">
        <f>Branches!M53</f>
        <v xml:space="preserve"> </v>
      </c>
      <c r="E1851" s="524" t="str">
        <f>Branches!E53&amp;""""</f>
        <v>"</v>
      </c>
      <c r="F1851" s="508"/>
      <c r="G1851" s="537" t="str">
        <f>Branches!N53</f>
        <v xml:space="preserve"> </v>
      </c>
      <c r="H1851" s="524" t="s">
        <v>923</v>
      </c>
      <c r="I1851" s="586" t="str">
        <f>Branches!O53</f>
        <v xml:space="preserve"> </v>
      </c>
      <c r="J1851" s="587"/>
      <c r="K1851" s="531" t="s">
        <v>882</v>
      </c>
      <c r="L1851" s="535">
        <f>Branches!K53</f>
        <v>0</v>
      </c>
      <c r="M1851" s="532" t="s">
        <v>1700</v>
      </c>
      <c r="N1851" s="514">
        <f>Branches!P53</f>
        <v>0</v>
      </c>
      <c r="O1851" s="514">
        <f t="shared" si="1002"/>
        <v>0</v>
      </c>
      <c r="P1851" s="680">
        <f>'KB Duct Parts'!$AE$3</f>
        <v>0</v>
      </c>
      <c r="Q1851" s="681">
        <f t="shared" si="995"/>
        <v>0</v>
      </c>
      <c r="R1851" s="682">
        <f t="shared" si="996"/>
        <v>0</v>
      </c>
      <c r="S1851" s="716">
        <f t="shared" si="997"/>
        <v>0.35</v>
      </c>
      <c r="T1851" s="679">
        <f t="shared" si="998"/>
        <v>0</v>
      </c>
      <c r="U1851" s="679">
        <f t="shared" si="999"/>
        <v>0</v>
      </c>
      <c r="Y1851" s="120"/>
      <c r="AD1851" s="79"/>
      <c r="AE1851" s="75"/>
      <c r="AF1851" s="370"/>
      <c r="AG1851" s="375"/>
      <c r="AH1851" s="379"/>
      <c r="AI1851" s="383"/>
      <c r="AJ1851" s="388"/>
      <c r="AK1851" s="392"/>
      <c r="AL1851" s="388"/>
      <c r="AM1851" s="363"/>
      <c r="AN1851" s="578"/>
      <c r="AO1851" s="78"/>
      <c r="AP1851" s="78"/>
      <c r="AQ1851" s="78"/>
      <c r="AR1851" s="78"/>
      <c r="AS1851" s="78"/>
      <c r="AT1851" s="78"/>
      <c r="AV1851" s="115"/>
      <c r="AW1851" s="395"/>
      <c r="AX1851" s="395"/>
      <c r="AY1851" s="395"/>
      <c r="AZ1851" s="395"/>
      <c r="BA1851" s="395"/>
      <c r="BB1851" s="395"/>
      <c r="BC1851" s="395"/>
      <c r="BD1851" s="115"/>
      <c r="BE1851" s="115"/>
      <c r="BF1851" s="115"/>
      <c r="BG1851" s="115"/>
      <c r="BH1851" s="115"/>
      <c r="BI1851" s="115"/>
      <c r="BJ1851" s="115"/>
      <c r="BK1851" s="115"/>
      <c r="BR1851" s="120"/>
      <c r="BS1851" s="120"/>
      <c r="BV1851" s="120"/>
      <c r="BW1851" s="120"/>
      <c r="BZ1851" s="120"/>
      <c r="CA1851" s="120"/>
      <c r="CC1851" s="115"/>
      <c r="CD1851" s="120"/>
      <c r="CE1851" s="417"/>
      <c r="CF1851" s="115"/>
      <c r="CG1851" s="115"/>
      <c r="CH1851" s="120"/>
      <c r="CI1851" s="417"/>
      <c r="CJ1851" s="115"/>
      <c r="CK1851" s="115"/>
      <c r="CL1851" s="120"/>
      <c r="CM1851" s="417"/>
      <c r="IS1851" s="108"/>
    </row>
    <row r="1852" spans="2:253" s="74" customFormat="1" ht="17.100000000000001" hidden="1" customHeight="1" x14ac:dyDescent="0.25">
      <c r="B1852" s="524">
        <f>IF('KB Duct Parts'!$BL$14=2,Branches!D54,0)</f>
        <v>0</v>
      </c>
      <c r="C1852" s="529"/>
      <c r="D1852" s="506" t="str">
        <f>Branches!M54</f>
        <v xml:space="preserve"> </v>
      </c>
      <c r="E1852" s="524" t="str">
        <f>Branches!E54&amp;""""</f>
        <v>"</v>
      </c>
      <c r="F1852" s="508"/>
      <c r="G1852" s="537" t="str">
        <f>Branches!N54</f>
        <v xml:space="preserve"> </v>
      </c>
      <c r="H1852" s="524" t="s">
        <v>923</v>
      </c>
      <c r="I1852" s="586" t="str">
        <f>Branches!O54</f>
        <v xml:space="preserve"> </v>
      </c>
      <c r="J1852" s="587"/>
      <c r="K1852" s="531" t="s">
        <v>882</v>
      </c>
      <c r="L1852" s="535">
        <f>Branches!K54</f>
        <v>0</v>
      </c>
      <c r="M1852" s="532" t="s">
        <v>1700</v>
      </c>
      <c r="N1852" s="514">
        <f>Branches!P54</f>
        <v>0</v>
      </c>
      <c r="O1852" s="514">
        <f t="shared" si="1002"/>
        <v>0</v>
      </c>
      <c r="P1852" s="680">
        <f>'KB Duct Parts'!$AE$3</f>
        <v>0</v>
      </c>
      <c r="Q1852" s="681">
        <f t="shared" si="995"/>
        <v>0</v>
      </c>
      <c r="R1852" s="682">
        <f t="shared" si="996"/>
        <v>0</v>
      </c>
      <c r="S1852" s="716">
        <f t="shared" si="997"/>
        <v>0.35</v>
      </c>
      <c r="T1852" s="679">
        <f t="shared" si="998"/>
        <v>0</v>
      </c>
      <c r="U1852" s="679">
        <f t="shared" si="999"/>
        <v>0</v>
      </c>
      <c r="Y1852" s="120"/>
      <c r="AD1852" s="79"/>
      <c r="AE1852" s="75"/>
      <c r="AF1852" s="370"/>
      <c r="AG1852" s="375"/>
      <c r="AH1852" s="379"/>
      <c r="AI1852" s="383"/>
      <c r="AJ1852" s="388"/>
      <c r="AK1852" s="392"/>
      <c r="AL1852" s="388"/>
      <c r="AM1852" s="363"/>
      <c r="AN1852" s="578"/>
      <c r="AO1852" s="78"/>
      <c r="AP1852" s="78"/>
      <c r="AQ1852" s="78"/>
      <c r="AR1852" s="78"/>
      <c r="AS1852" s="78"/>
      <c r="AT1852" s="78"/>
      <c r="AV1852" s="115"/>
      <c r="AW1852" s="395"/>
      <c r="AX1852" s="395"/>
      <c r="AY1852" s="395"/>
      <c r="AZ1852" s="395"/>
      <c r="BA1852" s="395"/>
      <c r="BB1852" s="395"/>
      <c r="BC1852" s="395"/>
      <c r="BD1852" s="115"/>
      <c r="BE1852" s="115"/>
      <c r="BF1852" s="115"/>
      <c r="BG1852" s="115"/>
      <c r="BH1852" s="115"/>
      <c r="BI1852" s="115"/>
      <c r="BJ1852" s="115"/>
      <c r="BK1852" s="115"/>
      <c r="BR1852" s="120"/>
      <c r="BS1852" s="120"/>
      <c r="BV1852" s="120"/>
      <c r="BW1852" s="120"/>
      <c r="BZ1852" s="120"/>
      <c r="CA1852" s="120"/>
      <c r="CC1852" s="115"/>
      <c r="CD1852" s="120"/>
      <c r="CE1852" s="417"/>
      <c r="CF1852" s="115"/>
      <c r="CG1852" s="115"/>
      <c r="CH1852" s="120"/>
      <c r="CI1852" s="417"/>
      <c r="CJ1852" s="115"/>
      <c r="CK1852" s="115"/>
      <c r="CL1852" s="120"/>
      <c r="CM1852" s="417"/>
      <c r="IS1852" s="108"/>
    </row>
    <row r="1853" spans="2:253" s="74" customFormat="1" ht="17.100000000000001" hidden="1" customHeight="1" x14ac:dyDescent="0.25">
      <c r="B1853" s="524">
        <f>IF('KB Duct Parts'!$BL$14=2,Branches!D55,0)</f>
        <v>0</v>
      </c>
      <c r="C1853" s="529"/>
      <c r="D1853" s="506" t="str">
        <f>Branches!M55</f>
        <v xml:space="preserve"> </v>
      </c>
      <c r="E1853" s="524" t="str">
        <f>Branches!E55&amp;""""</f>
        <v>"</v>
      </c>
      <c r="F1853" s="508"/>
      <c r="G1853" s="537" t="str">
        <f>Branches!N55</f>
        <v xml:space="preserve"> </v>
      </c>
      <c r="H1853" s="524" t="s">
        <v>923</v>
      </c>
      <c r="I1853" s="586" t="str">
        <f>Branches!O55</f>
        <v xml:space="preserve"> </v>
      </c>
      <c r="J1853" s="587"/>
      <c r="K1853" s="531" t="s">
        <v>882</v>
      </c>
      <c r="L1853" s="535">
        <f>Branches!K55</f>
        <v>0</v>
      </c>
      <c r="M1853" s="532" t="s">
        <v>1700</v>
      </c>
      <c r="N1853" s="514">
        <f>Branches!P55</f>
        <v>0</v>
      </c>
      <c r="O1853" s="514">
        <f t="shared" si="1002"/>
        <v>0</v>
      </c>
      <c r="P1853" s="680">
        <f>'KB Duct Parts'!$AE$3</f>
        <v>0</v>
      </c>
      <c r="Q1853" s="681">
        <f t="shared" si="995"/>
        <v>0</v>
      </c>
      <c r="R1853" s="682">
        <f t="shared" si="996"/>
        <v>0</v>
      </c>
      <c r="S1853" s="716">
        <f t="shared" si="997"/>
        <v>0.35</v>
      </c>
      <c r="T1853" s="679">
        <f t="shared" si="998"/>
        <v>0</v>
      </c>
      <c r="U1853" s="679">
        <f t="shared" si="999"/>
        <v>0</v>
      </c>
      <c r="Y1853" s="120"/>
      <c r="AD1853" s="79"/>
      <c r="AE1853" s="75"/>
      <c r="AF1853" s="370"/>
      <c r="AG1853" s="375"/>
      <c r="AH1853" s="379"/>
      <c r="AI1853" s="383"/>
      <c r="AJ1853" s="388"/>
      <c r="AK1853" s="392"/>
      <c r="AL1853" s="388"/>
      <c r="AM1853" s="363"/>
      <c r="AN1853" s="578"/>
      <c r="AO1853" s="78"/>
      <c r="AP1853" s="78"/>
      <c r="AQ1853" s="78"/>
      <c r="AR1853" s="78"/>
      <c r="AS1853" s="78"/>
      <c r="AT1853" s="78"/>
      <c r="AV1853" s="115"/>
      <c r="AW1853" s="395"/>
      <c r="AX1853" s="395"/>
      <c r="AY1853" s="395"/>
      <c r="AZ1853" s="395"/>
      <c r="BA1853" s="395"/>
      <c r="BB1853" s="395"/>
      <c r="BC1853" s="395"/>
      <c r="BD1853" s="115"/>
      <c r="BE1853" s="115"/>
      <c r="BF1853" s="115"/>
      <c r="BG1853" s="115"/>
      <c r="BH1853" s="115"/>
      <c r="BI1853" s="115"/>
      <c r="BJ1853" s="115"/>
      <c r="BK1853" s="115"/>
      <c r="BR1853" s="120"/>
      <c r="BS1853" s="120"/>
      <c r="BV1853" s="120"/>
      <c r="BW1853" s="120"/>
      <c r="BZ1853" s="120"/>
      <c r="CA1853" s="120"/>
      <c r="CC1853" s="115"/>
      <c r="CD1853" s="120"/>
      <c r="CE1853" s="417"/>
      <c r="CF1853" s="115"/>
      <c r="CG1853" s="115"/>
      <c r="CH1853" s="120"/>
      <c r="CI1853" s="417"/>
      <c r="CJ1853" s="115"/>
      <c r="CK1853" s="115"/>
      <c r="CL1853" s="120"/>
      <c r="CM1853" s="417"/>
      <c r="IS1853" s="108"/>
    </row>
    <row r="1854" spans="2:253" s="74" customFormat="1" ht="17.100000000000001" hidden="1" customHeight="1" x14ac:dyDescent="0.25">
      <c r="B1854" s="524">
        <f>IF('KB Duct Parts'!$BL$14=2,Branches!D56,0)</f>
        <v>0</v>
      </c>
      <c r="C1854" s="529"/>
      <c r="D1854" s="506" t="str">
        <f>Branches!M56</f>
        <v xml:space="preserve"> </v>
      </c>
      <c r="E1854" s="524" t="str">
        <f>Branches!E56&amp;""""</f>
        <v>"</v>
      </c>
      <c r="F1854" s="508"/>
      <c r="G1854" s="537" t="str">
        <f>Branches!N56</f>
        <v xml:space="preserve"> </v>
      </c>
      <c r="H1854" s="524" t="s">
        <v>923</v>
      </c>
      <c r="I1854" s="586" t="str">
        <f>Branches!O56</f>
        <v xml:space="preserve"> </v>
      </c>
      <c r="J1854" s="587"/>
      <c r="K1854" s="531" t="s">
        <v>882</v>
      </c>
      <c r="L1854" s="535">
        <f>Branches!K56</f>
        <v>0</v>
      </c>
      <c r="M1854" s="532" t="s">
        <v>1700</v>
      </c>
      <c r="N1854" s="514">
        <f>Branches!P56</f>
        <v>0</v>
      </c>
      <c r="O1854" s="514">
        <f t="shared" si="1002"/>
        <v>0</v>
      </c>
      <c r="P1854" s="680">
        <f>'KB Duct Parts'!$AE$3</f>
        <v>0</v>
      </c>
      <c r="Q1854" s="681">
        <f t="shared" si="995"/>
        <v>0</v>
      </c>
      <c r="R1854" s="682">
        <f t="shared" si="996"/>
        <v>0</v>
      </c>
      <c r="S1854" s="716">
        <f t="shared" si="997"/>
        <v>0.35</v>
      </c>
      <c r="T1854" s="679">
        <f t="shared" si="998"/>
        <v>0</v>
      </c>
      <c r="U1854" s="679">
        <f t="shared" si="999"/>
        <v>0</v>
      </c>
      <c r="Y1854" s="120"/>
      <c r="AD1854" s="79"/>
      <c r="AE1854" s="75"/>
      <c r="AF1854" s="370"/>
      <c r="AG1854" s="375"/>
      <c r="AH1854" s="379"/>
      <c r="AI1854" s="383"/>
      <c r="AJ1854" s="388"/>
      <c r="AK1854" s="392"/>
      <c r="AL1854" s="388"/>
      <c r="AM1854" s="363"/>
      <c r="AN1854" s="578"/>
      <c r="AO1854" s="78"/>
      <c r="AP1854" s="78"/>
      <c r="AQ1854" s="78"/>
      <c r="AR1854" s="78"/>
      <c r="AS1854" s="78"/>
      <c r="AT1854" s="78"/>
      <c r="AV1854" s="115"/>
      <c r="AW1854" s="395"/>
      <c r="AX1854" s="395"/>
      <c r="AY1854" s="395"/>
      <c r="AZ1854" s="395"/>
      <c r="BA1854" s="395"/>
      <c r="BB1854" s="395"/>
      <c r="BC1854" s="395"/>
      <c r="BD1854" s="115"/>
      <c r="BE1854" s="115"/>
      <c r="BF1854" s="115"/>
      <c r="BG1854" s="115"/>
      <c r="BH1854" s="115"/>
      <c r="BI1854" s="115"/>
      <c r="BJ1854" s="115"/>
      <c r="BK1854" s="115"/>
      <c r="BR1854" s="120"/>
      <c r="BS1854" s="120"/>
      <c r="BV1854" s="120"/>
      <c r="BW1854" s="120"/>
      <c r="BZ1854" s="120"/>
      <c r="CA1854" s="120"/>
      <c r="CC1854" s="115"/>
      <c r="CD1854" s="120"/>
      <c r="CE1854" s="417"/>
      <c r="CF1854" s="115"/>
      <c r="CG1854" s="115"/>
      <c r="CH1854" s="120"/>
      <c r="CI1854" s="417"/>
      <c r="CJ1854" s="115"/>
      <c r="CK1854" s="115"/>
      <c r="CL1854" s="120"/>
      <c r="CM1854" s="417"/>
      <c r="IS1854" s="108"/>
    </row>
    <row r="1855" spans="2:253" s="74" customFormat="1" ht="17.100000000000001" hidden="1" customHeight="1" x14ac:dyDescent="0.25">
      <c r="B1855" s="524">
        <f>IF('KB Duct Parts'!$BL$14=2,Branches!D57,0)</f>
        <v>0</v>
      </c>
      <c r="C1855" s="529"/>
      <c r="D1855" s="506" t="str">
        <f>Branches!M57</f>
        <v xml:space="preserve"> </v>
      </c>
      <c r="E1855" s="524" t="str">
        <f>Branches!E57&amp;""""</f>
        <v>"</v>
      </c>
      <c r="F1855" s="508"/>
      <c r="G1855" s="537" t="str">
        <f>Branches!N57</f>
        <v xml:space="preserve"> </v>
      </c>
      <c r="H1855" s="524" t="s">
        <v>923</v>
      </c>
      <c r="I1855" s="586" t="str">
        <f>Branches!O57</f>
        <v xml:space="preserve"> </v>
      </c>
      <c r="J1855" s="587"/>
      <c r="K1855" s="531" t="s">
        <v>882</v>
      </c>
      <c r="L1855" s="535">
        <f>Branches!K57</f>
        <v>0</v>
      </c>
      <c r="M1855" s="532" t="s">
        <v>1700</v>
      </c>
      <c r="N1855" s="514">
        <f>Branches!P57</f>
        <v>0</v>
      </c>
      <c r="O1855" s="514">
        <f t="shared" si="1002"/>
        <v>0</v>
      </c>
      <c r="P1855" s="680">
        <f>'KB Duct Parts'!$AE$3</f>
        <v>0</v>
      </c>
      <c r="Q1855" s="681">
        <f t="shared" si="995"/>
        <v>0</v>
      </c>
      <c r="R1855" s="682">
        <f t="shared" si="996"/>
        <v>0</v>
      </c>
      <c r="S1855" s="716">
        <f t="shared" si="997"/>
        <v>0.35</v>
      </c>
      <c r="T1855" s="679">
        <f t="shared" si="998"/>
        <v>0</v>
      </c>
      <c r="U1855" s="679">
        <f t="shared" si="999"/>
        <v>0</v>
      </c>
      <c r="Y1855" s="120"/>
      <c r="AD1855" s="79"/>
      <c r="AE1855" s="75"/>
      <c r="AF1855" s="370"/>
      <c r="AG1855" s="375"/>
      <c r="AH1855" s="379"/>
      <c r="AI1855" s="383"/>
      <c r="AJ1855" s="388"/>
      <c r="AK1855" s="392"/>
      <c r="AL1855" s="388"/>
      <c r="AM1855" s="363"/>
      <c r="AN1855" s="578"/>
      <c r="AO1855" s="78"/>
      <c r="AP1855" s="78"/>
      <c r="AQ1855" s="78"/>
      <c r="AR1855" s="78"/>
      <c r="AS1855" s="78"/>
      <c r="AT1855" s="78"/>
      <c r="AV1855" s="115"/>
      <c r="AW1855" s="395"/>
      <c r="AX1855" s="395"/>
      <c r="AY1855" s="395"/>
      <c r="AZ1855" s="395"/>
      <c r="BA1855" s="395"/>
      <c r="BB1855" s="395"/>
      <c r="BC1855" s="395"/>
      <c r="BD1855" s="115"/>
      <c r="BE1855" s="115"/>
      <c r="BF1855" s="115"/>
      <c r="BG1855" s="115"/>
      <c r="BH1855" s="115"/>
      <c r="BI1855" s="115"/>
      <c r="BJ1855" s="115"/>
      <c r="BK1855" s="115"/>
      <c r="BR1855" s="120"/>
      <c r="BS1855" s="120"/>
      <c r="BV1855" s="120"/>
      <c r="BW1855" s="120"/>
      <c r="BZ1855" s="120"/>
      <c r="CA1855" s="120"/>
      <c r="CC1855" s="115"/>
      <c r="CD1855" s="120"/>
      <c r="CE1855" s="417"/>
      <c r="CF1855" s="115"/>
      <c r="CG1855" s="115"/>
      <c r="CH1855" s="120"/>
      <c r="CI1855" s="417"/>
      <c r="CJ1855" s="115"/>
      <c r="CK1855" s="115"/>
      <c r="CL1855" s="120"/>
      <c r="CM1855" s="417"/>
      <c r="IS1855" s="108"/>
    </row>
    <row r="1856" spans="2:253" s="74" customFormat="1" ht="17.100000000000001" hidden="1" customHeight="1" x14ac:dyDescent="0.25">
      <c r="B1856" s="524">
        <f>IF('KB Duct Parts'!$BL$14=2,Branches!D58,0)</f>
        <v>0</v>
      </c>
      <c r="C1856" s="529"/>
      <c r="D1856" s="506" t="str">
        <f>Branches!M58</f>
        <v xml:space="preserve"> </v>
      </c>
      <c r="E1856" s="524" t="str">
        <f>Branches!E58&amp;""""</f>
        <v>"</v>
      </c>
      <c r="F1856" s="508"/>
      <c r="G1856" s="537" t="str">
        <f>Branches!N58</f>
        <v xml:space="preserve"> </v>
      </c>
      <c r="H1856" s="524" t="s">
        <v>923</v>
      </c>
      <c r="I1856" s="586" t="str">
        <f>Branches!O58</f>
        <v xml:space="preserve"> </v>
      </c>
      <c r="J1856" s="587"/>
      <c r="K1856" s="531" t="s">
        <v>882</v>
      </c>
      <c r="L1856" s="535">
        <f>Branches!K58</f>
        <v>0</v>
      </c>
      <c r="M1856" s="532" t="s">
        <v>1700</v>
      </c>
      <c r="N1856" s="514">
        <f>Branches!P58</f>
        <v>0</v>
      </c>
      <c r="O1856" s="514">
        <f t="shared" si="1002"/>
        <v>0</v>
      </c>
      <c r="P1856" s="680">
        <f>'KB Duct Parts'!$AE$3</f>
        <v>0</v>
      </c>
      <c r="Q1856" s="681">
        <f t="shared" si="995"/>
        <v>0</v>
      </c>
      <c r="R1856" s="682">
        <f t="shared" si="996"/>
        <v>0</v>
      </c>
      <c r="S1856" s="716">
        <f t="shared" si="997"/>
        <v>0.35</v>
      </c>
      <c r="T1856" s="679">
        <f t="shared" si="998"/>
        <v>0</v>
      </c>
      <c r="U1856" s="679">
        <f t="shared" si="999"/>
        <v>0</v>
      </c>
      <c r="Y1856" s="120"/>
      <c r="AD1856" s="79"/>
      <c r="AE1856" s="75"/>
      <c r="AF1856" s="370"/>
      <c r="AG1856" s="375"/>
      <c r="AH1856" s="379"/>
      <c r="AI1856" s="383"/>
      <c r="AJ1856" s="388"/>
      <c r="AK1856" s="392"/>
      <c r="AL1856" s="388"/>
      <c r="AM1856" s="363"/>
      <c r="AN1856" s="578"/>
      <c r="AO1856" s="78"/>
      <c r="AP1856" s="78"/>
      <c r="AQ1856" s="78"/>
      <c r="AR1856" s="78"/>
      <c r="AS1856" s="78"/>
      <c r="AT1856" s="78"/>
      <c r="AV1856" s="115"/>
      <c r="AW1856" s="395"/>
      <c r="AX1856" s="395"/>
      <c r="AY1856" s="395"/>
      <c r="AZ1856" s="395"/>
      <c r="BA1856" s="395"/>
      <c r="BB1856" s="395"/>
      <c r="BC1856" s="395"/>
      <c r="BD1856" s="115"/>
      <c r="BE1856" s="115"/>
      <c r="BF1856" s="115"/>
      <c r="BG1856" s="115"/>
      <c r="BH1856" s="115"/>
      <c r="BI1856" s="115"/>
      <c r="BJ1856" s="115"/>
      <c r="BK1856" s="115"/>
      <c r="BR1856" s="120"/>
      <c r="BS1856" s="120"/>
      <c r="BV1856" s="120"/>
      <c r="BW1856" s="120"/>
      <c r="BZ1856" s="120"/>
      <c r="CA1856" s="120"/>
      <c r="CC1856" s="115"/>
      <c r="CD1856" s="120"/>
      <c r="CE1856" s="417"/>
      <c r="CF1856" s="115"/>
      <c r="CG1856" s="115"/>
      <c r="CH1856" s="120"/>
      <c r="CI1856" s="417"/>
      <c r="CJ1856" s="115"/>
      <c r="CK1856" s="115"/>
      <c r="CL1856" s="120"/>
      <c r="CM1856" s="417"/>
      <c r="IS1856" s="108"/>
    </row>
    <row r="1857" spans="2:253" s="74" customFormat="1" ht="17.100000000000001" hidden="1" customHeight="1" x14ac:dyDescent="0.25">
      <c r="B1857" s="524">
        <f>IF('KB Duct Parts'!$BL$14=2,Branches!D59,0)</f>
        <v>0</v>
      </c>
      <c r="C1857" s="529"/>
      <c r="D1857" s="506" t="str">
        <f>Branches!M59</f>
        <v xml:space="preserve"> </v>
      </c>
      <c r="E1857" s="524" t="str">
        <f>Branches!E59&amp;""""</f>
        <v>"</v>
      </c>
      <c r="F1857" s="508"/>
      <c r="G1857" s="537" t="str">
        <f>Branches!N59</f>
        <v xml:space="preserve"> </v>
      </c>
      <c r="H1857" s="524" t="s">
        <v>923</v>
      </c>
      <c r="I1857" s="586" t="str">
        <f>Branches!O59</f>
        <v xml:space="preserve"> </v>
      </c>
      <c r="J1857" s="587"/>
      <c r="K1857" s="531" t="s">
        <v>882</v>
      </c>
      <c r="L1857" s="535">
        <f>Branches!K59</f>
        <v>0</v>
      </c>
      <c r="M1857" s="532" t="s">
        <v>1700</v>
      </c>
      <c r="N1857" s="514">
        <f>Branches!P59</f>
        <v>0</v>
      </c>
      <c r="O1857" s="514">
        <f t="shared" si="1002"/>
        <v>0</v>
      </c>
      <c r="P1857" s="680">
        <f>'KB Duct Parts'!$AE$3</f>
        <v>0</v>
      </c>
      <c r="Q1857" s="681">
        <f t="shared" si="995"/>
        <v>0</v>
      </c>
      <c r="R1857" s="682">
        <f t="shared" si="996"/>
        <v>0</v>
      </c>
      <c r="S1857" s="716">
        <f t="shared" si="997"/>
        <v>0.35</v>
      </c>
      <c r="T1857" s="679">
        <f t="shared" si="998"/>
        <v>0</v>
      </c>
      <c r="U1857" s="679">
        <f t="shared" si="999"/>
        <v>0</v>
      </c>
      <c r="Y1857" s="120"/>
      <c r="AD1857" s="79"/>
      <c r="AE1857" s="75"/>
      <c r="AF1857" s="370"/>
      <c r="AG1857" s="375"/>
      <c r="AH1857" s="379"/>
      <c r="AI1857" s="383"/>
      <c r="AJ1857" s="388"/>
      <c r="AK1857" s="392"/>
      <c r="AL1857" s="388"/>
      <c r="AM1857" s="363"/>
      <c r="AN1857" s="578"/>
      <c r="AO1857" s="78"/>
      <c r="AP1857" s="78"/>
      <c r="AQ1857" s="78"/>
      <c r="AR1857" s="78"/>
      <c r="AS1857" s="78"/>
      <c r="AT1857" s="78"/>
      <c r="AV1857" s="115"/>
      <c r="AW1857" s="395"/>
      <c r="AX1857" s="395"/>
      <c r="AY1857" s="395"/>
      <c r="AZ1857" s="395"/>
      <c r="BA1857" s="395"/>
      <c r="BB1857" s="395"/>
      <c r="BC1857" s="395"/>
      <c r="BD1857" s="115"/>
      <c r="BE1857" s="115"/>
      <c r="BF1857" s="115"/>
      <c r="BG1857" s="115"/>
      <c r="BH1857" s="115"/>
      <c r="BI1857" s="115"/>
      <c r="BJ1857" s="115"/>
      <c r="BK1857" s="115"/>
      <c r="BR1857" s="120"/>
      <c r="BS1857" s="120"/>
      <c r="BV1857" s="120"/>
      <c r="BW1857" s="120"/>
      <c r="BZ1857" s="120"/>
      <c r="CA1857" s="120"/>
      <c r="CC1857" s="115"/>
      <c r="CD1857" s="120"/>
      <c r="CE1857" s="417"/>
      <c r="CF1857" s="115"/>
      <c r="CG1857" s="115"/>
      <c r="CH1857" s="120"/>
      <c r="CI1857" s="417"/>
      <c r="CJ1857" s="115"/>
      <c r="CK1857" s="115"/>
      <c r="CL1857" s="120"/>
      <c r="CM1857" s="417"/>
      <c r="IS1857" s="108"/>
    </row>
    <row r="1858" spans="2:253" s="74" customFormat="1" ht="17.100000000000001" hidden="1" customHeight="1" x14ac:dyDescent="0.25">
      <c r="B1858" s="524">
        <f>IF('KB Duct Parts'!$BL$14=2,Branches!D60,0)</f>
        <v>0</v>
      </c>
      <c r="C1858" s="529"/>
      <c r="D1858" s="506" t="str">
        <f>Branches!M60</f>
        <v xml:space="preserve"> </v>
      </c>
      <c r="E1858" s="524" t="str">
        <f>Branches!E60&amp;""""</f>
        <v>"</v>
      </c>
      <c r="F1858" s="508"/>
      <c r="G1858" s="537" t="str">
        <f>Branches!N60</f>
        <v xml:space="preserve"> </v>
      </c>
      <c r="H1858" s="524" t="s">
        <v>923</v>
      </c>
      <c r="I1858" s="586" t="str">
        <f>Branches!O60</f>
        <v xml:space="preserve"> </v>
      </c>
      <c r="J1858" s="587"/>
      <c r="K1858" s="531" t="s">
        <v>882</v>
      </c>
      <c r="L1858" s="535">
        <f>Branches!K60</f>
        <v>0</v>
      </c>
      <c r="M1858" s="532" t="s">
        <v>1700</v>
      </c>
      <c r="N1858" s="514">
        <f>Branches!P60</f>
        <v>0</v>
      </c>
      <c r="O1858" s="514">
        <f t="shared" si="1002"/>
        <v>0</v>
      </c>
      <c r="P1858" s="680">
        <f>'KB Duct Parts'!$AE$3</f>
        <v>0</v>
      </c>
      <c r="Q1858" s="681">
        <f t="shared" si="995"/>
        <v>0</v>
      </c>
      <c r="R1858" s="682">
        <f t="shared" si="996"/>
        <v>0</v>
      </c>
      <c r="S1858" s="716">
        <f t="shared" si="997"/>
        <v>0.35</v>
      </c>
      <c r="T1858" s="679">
        <f t="shared" si="998"/>
        <v>0</v>
      </c>
      <c r="U1858" s="679">
        <f t="shared" si="999"/>
        <v>0</v>
      </c>
      <c r="Y1858" s="120"/>
      <c r="AD1858" s="79"/>
      <c r="AE1858" s="75"/>
      <c r="AF1858" s="370"/>
      <c r="AG1858" s="375"/>
      <c r="AH1858" s="379"/>
      <c r="AI1858" s="383"/>
      <c r="AJ1858" s="388"/>
      <c r="AK1858" s="392"/>
      <c r="AL1858" s="388"/>
      <c r="AM1858" s="363"/>
      <c r="AN1858" s="578"/>
      <c r="AO1858" s="78"/>
      <c r="AP1858" s="78"/>
      <c r="AQ1858" s="78"/>
      <c r="AR1858" s="78"/>
      <c r="AS1858" s="78"/>
      <c r="AT1858" s="78"/>
      <c r="AV1858" s="115"/>
      <c r="AW1858" s="395"/>
      <c r="AX1858" s="395"/>
      <c r="AY1858" s="395"/>
      <c r="AZ1858" s="395"/>
      <c r="BA1858" s="395"/>
      <c r="BB1858" s="395"/>
      <c r="BC1858" s="395"/>
      <c r="BD1858" s="115"/>
      <c r="BE1858" s="115"/>
      <c r="BF1858" s="115"/>
      <c r="BG1858" s="115"/>
      <c r="BH1858" s="115"/>
      <c r="BI1858" s="115"/>
      <c r="BJ1858" s="115"/>
      <c r="BK1858" s="115"/>
      <c r="BR1858" s="120"/>
      <c r="BS1858" s="120"/>
      <c r="BV1858" s="120"/>
      <c r="BW1858" s="120"/>
      <c r="BZ1858" s="120"/>
      <c r="CA1858" s="120"/>
      <c r="CC1858" s="115"/>
      <c r="CD1858" s="120"/>
      <c r="CE1858" s="417"/>
      <c r="CF1858" s="115"/>
      <c r="CG1858" s="115"/>
      <c r="CH1858" s="120"/>
      <c r="CI1858" s="417"/>
      <c r="CJ1858" s="115"/>
      <c r="CK1858" s="115"/>
      <c r="CL1858" s="120"/>
      <c r="CM1858" s="417"/>
      <c r="IS1858" s="108"/>
    </row>
    <row r="1859" spans="2:253" s="74" customFormat="1" ht="17.100000000000001" hidden="1" customHeight="1" x14ac:dyDescent="0.25">
      <c r="B1859" s="524">
        <f>IF('KB Duct Parts'!$BL$14=2,Branches!D61,0)</f>
        <v>0</v>
      </c>
      <c r="C1859" s="529"/>
      <c r="D1859" s="506" t="str">
        <f>Branches!M61</f>
        <v xml:space="preserve"> </v>
      </c>
      <c r="E1859" s="524" t="str">
        <f>Branches!E61&amp;""""</f>
        <v>"</v>
      </c>
      <c r="F1859" s="508"/>
      <c r="G1859" s="537" t="str">
        <f>Branches!N61</f>
        <v xml:space="preserve"> </v>
      </c>
      <c r="H1859" s="524" t="s">
        <v>923</v>
      </c>
      <c r="I1859" s="586" t="str">
        <f>Branches!O61</f>
        <v xml:space="preserve"> </v>
      </c>
      <c r="J1859" s="587"/>
      <c r="K1859" s="531" t="s">
        <v>882</v>
      </c>
      <c r="L1859" s="535">
        <f>Branches!K61</f>
        <v>0</v>
      </c>
      <c r="M1859" s="532" t="s">
        <v>1700</v>
      </c>
      <c r="N1859" s="514">
        <f>Branches!P61</f>
        <v>0</v>
      </c>
      <c r="O1859" s="514">
        <f t="shared" si="1002"/>
        <v>0</v>
      </c>
      <c r="P1859" s="680">
        <f>'KB Duct Parts'!$AE$3</f>
        <v>0</v>
      </c>
      <c r="Q1859" s="681">
        <f t="shared" si="995"/>
        <v>0</v>
      </c>
      <c r="R1859" s="682">
        <f t="shared" si="996"/>
        <v>0</v>
      </c>
      <c r="S1859" s="716">
        <f t="shared" si="997"/>
        <v>0.35</v>
      </c>
      <c r="T1859" s="679">
        <f t="shared" si="998"/>
        <v>0</v>
      </c>
      <c r="U1859" s="679">
        <f t="shared" si="999"/>
        <v>0</v>
      </c>
      <c r="Y1859" s="120"/>
      <c r="AD1859" s="79"/>
      <c r="AE1859" s="75"/>
      <c r="AF1859" s="370"/>
      <c r="AG1859" s="375"/>
      <c r="AH1859" s="379"/>
      <c r="AI1859" s="383"/>
      <c r="AJ1859" s="388"/>
      <c r="AK1859" s="392"/>
      <c r="AL1859" s="388"/>
      <c r="AM1859" s="363"/>
      <c r="AN1859" s="578"/>
      <c r="AO1859" s="78"/>
      <c r="AP1859" s="78"/>
      <c r="AQ1859" s="78"/>
      <c r="AR1859" s="78"/>
      <c r="AS1859" s="78"/>
      <c r="AT1859" s="78"/>
      <c r="AV1859" s="115"/>
      <c r="AW1859" s="395"/>
      <c r="AX1859" s="395"/>
      <c r="AY1859" s="395"/>
      <c r="AZ1859" s="395"/>
      <c r="BA1859" s="395"/>
      <c r="BB1859" s="395"/>
      <c r="BC1859" s="395"/>
      <c r="BD1859" s="115"/>
      <c r="BE1859" s="115"/>
      <c r="BF1859" s="115"/>
      <c r="BG1859" s="115"/>
      <c r="BH1859" s="115"/>
      <c r="BI1859" s="115"/>
      <c r="BJ1859" s="115"/>
      <c r="BK1859" s="115"/>
      <c r="BR1859" s="120"/>
      <c r="BS1859" s="120"/>
      <c r="BV1859" s="120"/>
      <c r="BW1859" s="120"/>
      <c r="BZ1859" s="120"/>
      <c r="CA1859" s="120"/>
      <c r="CC1859" s="115"/>
      <c r="CD1859" s="120"/>
      <c r="CE1859" s="417"/>
      <c r="CF1859" s="115"/>
      <c r="CG1859" s="115"/>
      <c r="CH1859" s="120"/>
      <c r="CI1859" s="417"/>
      <c r="CJ1859" s="115"/>
      <c r="CK1859" s="115"/>
      <c r="CL1859" s="120"/>
      <c r="CM1859" s="417"/>
      <c r="IS1859" s="108"/>
    </row>
    <row r="1860" spans="2:253" s="74" customFormat="1" ht="17.100000000000001" hidden="1" customHeight="1" x14ac:dyDescent="0.25">
      <c r="B1860" s="524">
        <f>IF('KB Duct Parts'!$BL$14=2,Branches!D62,0)</f>
        <v>0</v>
      </c>
      <c r="C1860" s="529"/>
      <c r="D1860" s="506" t="str">
        <f>Branches!M62</f>
        <v xml:space="preserve"> </v>
      </c>
      <c r="E1860" s="524" t="str">
        <f>Branches!E62&amp;""""</f>
        <v>"</v>
      </c>
      <c r="F1860" s="508"/>
      <c r="G1860" s="537" t="str">
        <f>Branches!N62</f>
        <v xml:space="preserve"> </v>
      </c>
      <c r="H1860" s="524" t="s">
        <v>923</v>
      </c>
      <c r="I1860" s="586" t="str">
        <f>Branches!O62</f>
        <v xml:space="preserve"> </v>
      </c>
      <c r="J1860" s="587"/>
      <c r="K1860" s="531" t="s">
        <v>882</v>
      </c>
      <c r="L1860" s="535">
        <f>Branches!K62</f>
        <v>0</v>
      </c>
      <c r="M1860" s="532" t="s">
        <v>1700</v>
      </c>
      <c r="N1860" s="514">
        <f>Branches!P62</f>
        <v>0</v>
      </c>
      <c r="O1860" s="514">
        <f t="shared" si="1002"/>
        <v>0</v>
      </c>
      <c r="P1860" s="680">
        <f>'KB Duct Parts'!$AE$3</f>
        <v>0</v>
      </c>
      <c r="Q1860" s="681">
        <f t="shared" si="995"/>
        <v>0</v>
      </c>
      <c r="R1860" s="682">
        <f t="shared" si="996"/>
        <v>0</v>
      </c>
      <c r="S1860" s="716">
        <f t="shared" si="997"/>
        <v>0.35</v>
      </c>
      <c r="T1860" s="679">
        <f t="shared" si="998"/>
        <v>0</v>
      </c>
      <c r="U1860" s="679">
        <f t="shared" si="999"/>
        <v>0</v>
      </c>
      <c r="Y1860" s="120"/>
      <c r="AD1860" s="79"/>
      <c r="AE1860" s="75"/>
      <c r="AF1860" s="370"/>
      <c r="AG1860" s="375"/>
      <c r="AH1860" s="379"/>
      <c r="AI1860" s="383"/>
      <c r="AJ1860" s="388"/>
      <c r="AK1860" s="392"/>
      <c r="AL1860" s="388"/>
      <c r="AM1860" s="363"/>
      <c r="AN1860" s="578"/>
      <c r="AO1860" s="78"/>
      <c r="AP1860" s="78"/>
      <c r="AQ1860" s="78"/>
      <c r="AR1860" s="78"/>
      <c r="AS1860" s="78"/>
      <c r="AT1860" s="78"/>
      <c r="AV1860" s="115"/>
      <c r="AW1860" s="395"/>
      <c r="AX1860" s="395"/>
      <c r="AY1860" s="395"/>
      <c r="AZ1860" s="395"/>
      <c r="BA1860" s="395"/>
      <c r="BB1860" s="395"/>
      <c r="BC1860" s="395"/>
      <c r="BD1860" s="115"/>
      <c r="BE1860" s="115"/>
      <c r="BF1860" s="115"/>
      <c r="BG1860" s="115"/>
      <c r="BH1860" s="115"/>
      <c r="BI1860" s="115"/>
      <c r="BJ1860" s="115"/>
      <c r="BK1860" s="115"/>
      <c r="BR1860" s="120"/>
      <c r="BS1860" s="120"/>
      <c r="BV1860" s="120"/>
      <c r="BW1860" s="120"/>
      <c r="BZ1860" s="120"/>
      <c r="CA1860" s="120"/>
      <c r="CC1860" s="115"/>
      <c r="CD1860" s="120"/>
      <c r="CE1860" s="417"/>
      <c r="CF1860" s="115"/>
      <c r="CG1860" s="115"/>
      <c r="CH1860" s="120"/>
      <c r="CI1860" s="417"/>
      <c r="CJ1860" s="115"/>
      <c r="CK1860" s="115"/>
      <c r="CL1860" s="120"/>
      <c r="CM1860" s="417"/>
      <c r="IS1860" s="108"/>
    </row>
    <row r="1861" spans="2:253" s="74" customFormat="1" ht="17.100000000000001" hidden="1" customHeight="1" x14ac:dyDescent="0.25">
      <c r="B1861" s="524">
        <f>IF('KB Duct Parts'!$BL$14=2,Branches!D63,0)</f>
        <v>0</v>
      </c>
      <c r="C1861" s="529"/>
      <c r="D1861" s="506" t="str">
        <f>Branches!M63</f>
        <v xml:space="preserve"> </v>
      </c>
      <c r="E1861" s="524" t="str">
        <f>Branches!E63&amp;""""</f>
        <v>"</v>
      </c>
      <c r="F1861" s="508"/>
      <c r="G1861" s="537" t="str">
        <f>Branches!N63</f>
        <v xml:space="preserve"> </v>
      </c>
      <c r="H1861" s="524" t="s">
        <v>923</v>
      </c>
      <c r="I1861" s="586" t="str">
        <f>Branches!O63</f>
        <v xml:space="preserve"> </v>
      </c>
      <c r="J1861" s="587"/>
      <c r="K1861" s="531" t="s">
        <v>882</v>
      </c>
      <c r="L1861" s="535">
        <f>Branches!K63</f>
        <v>0</v>
      </c>
      <c r="M1861" s="532" t="s">
        <v>1700</v>
      </c>
      <c r="N1861" s="514">
        <f>Branches!P63</f>
        <v>0</v>
      </c>
      <c r="O1861" s="514">
        <f t="shared" si="1002"/>
        <v>0</v>
      </c>
      <c r="P1861" s="680">
        <f>'KB Duct Parts'!$AE$3</f>
        <v>0</v>
      </c>
      <c r="Q1861" s="681">
        <f t="shared" si="995"/>
        <v>0</v>
      </c>
      <c r="R1861" s="682">
        <f t="shared" si="996"/>
        <v>0</v>
      </c>
      <c r="S1861" s="716">
        <f t="shared" si="997"/>
        <v>0.35</v>
      </c>
      <c r="T1861" s="679">
        <f t="shared" si="998"/>
        <v>0</v>
      </c>
      <c r="U1861" s="679">
        <f t="shared" si="999"/>
        <v>0</v>
      </c>
      <c r="Y1861" s="120"/>
      <c r="AD1861" s="79"/>
      <c r="AE1861" s="75"/>
      <c r="AF1861" s="370"/>
      <c r="AG1861" s="375"/>
      <c r="AH1861" s="379"/>
      <c r="AI1861" s="383"/>
      <c r="AJ1861" s="388"/>
      <c r="AK1861" s="392"/>
      <c r="AL1861" s="388"/>
      <c r="AM1861" s="363"/>
      <c r="AN1861" s="578"/>
      <c r="AO1861" s="78"/>
      <c r="AP1861" s="78"/>
      <c r="AQ1861" s="78"/>
      <c r="AR1861" s="78"/>
      <c r="AS1861" s="78"/>
      <c r="AT1861" s="78"/>
      <c r="AV1861" s="115"/>
      <c r="AW1861" s="395"/>
      <c r="AX1861" s="395"/>
      <c r="AY1861" s="395"/>
      <c r="AZ1861" s="395"/>
      <c r="BA1861" s="395"/>
      <c r="BB1861" s="395"/>
      <c r="BC1861" s="395"/>
      <c r="BD1861" s="115"/>
      <c r="BE1861" s="115"/>
      <c r="BF1861" s="115"/>
      <c r="BG1861" s="115"/>
      <c r="BH1861" s="115"/>
      <c r="BI1861" s="115"/>
      <c r="BJ1861" s="115"/>
      <c r="BK1861" s="115"/>
      <c r="BR1861" s="120"/>
      <c r="BS1861" s="120"/>
      <c r="BV1861" s="120"/>
      <c r="BW1861" s="120"/>
      <c r="BZ1861" s="120"/>
      <c r="CA1861" s="120"/>
      <c r="CC1861" s="115"/>
      <c r="CD1861" s="120"/>
      <c r="CE1861" s="417"/>
      <c r="CF1861" s="115"/>
      <c r="CG1861" s="115"/>
      <c r="CH1861" s="120"/>
      <c r="CI1861" s="417"/>
      <c r="CJ1861" s="115"/>
      <c r="CK1861" s="115"/>
      <c r="CL1861" s="120"/>
      <c r="CM1861" s="417"/>
      <c r="IS1861" s="108"/>
    </row>
    <row r="1862" spans="2:253" s="74" customFormat="1" ht="17.100000000000001" hidden="1" customHeight="1" x14ac:dyDescent="0.25">
      <c r="B1862" s="524">
        <f>IF('KB Duct Parts'!$BL$14=2,Branches!D64,0)</f>
        <v>0</v>
      </c>
      <c r="C1862" s="529"/>
      <c r="D1862" s="506" t="str">
        <f>Branches!M64</f>
        <v xml:space="preserve"> </v>
      </c>
      <c r="E1862" s="524" t="str">
        <f>Branches!E64&amp;""""</f>
        <v>"</v>
      </c>
      <c r="F1862" s="508"/>
      <c r="G1862" s="537" t="str">
        <f>Branches!N64</f>
        <v xml:space="preserve"> </v>
      </c>
      <c r="H1862" s="524" t="s">
        <v>923</v>
      </c>
      <c r="I1862" s="586" t="str">
        <f>Branches!O64</f>
        <v xml:space="preserve"> </v>
      </c>
      <c r="J1862" s="587"/>
      <c r="K1862" s="531" t="s">
        <v>882</v>
      </c>
      <c r="L1862" s="535">
        <f>Branches!K64</f>
        <v>0</v>
      </c>
      <c r="M1862" s="532" t="s">
        <v>1700</v>
      </c>
      <c r="N1862" s="514">
        <f>Branches!P64</f>
        <v>0</v>
      </c>
      <c r="O1862" s="514">
        <f t="shared" si="1002"/>
        <v>0</v>
      </c>
      <c r="P1862" s="680">
        <f>'KB Duct Parts'!$AE$3</f>
        <v>0</v>
      </c>
      <c r="Q1862" s="681">
        <f t="shared" si="995"/>
        <v>0</v>
      </c>
      <c r="R1862" s="682">
        <f t="shared" si="996"/>
        <v>0</v>
      </c>
      <c r="S1862" s="716">
        <f t="shared" si="997"/>
        <v>0.35</v>
      </c>
      <c r="T1862" s="679">
        <f t="shared" si="998"/>
        <v>0</v>
      </c>
      <c r="U1862" s="679">
        <f t="shared" si="999"/>
        <v>0</v>
      </c>
      <c r="Y1862" s="120"/>
      <c r="AD1862" s="79"/>
      <c r="AE1862" s="75"/>
      <c r="AF1862" s="370"/>
      <c r="AG1862" s="375"/>
      <c r="AH1862" s="379"/>
      <c r="AI1862" s="383"/>
      <c r="AJ1862" s="388"/>
      <c r="AK1862" s="392"/>
      <c r="AL1862" s="388"/>
      <c r="AM1862" s="363"/>
      <c r="AN1862" s="578"/>
      <c r="AO1862" s="78"/>
      <c r="AP1862" s="78"/>
      <c r="AQ1862" s="78"/>
      <c r="AR1862" s="78"/>
      <c r="AS1862" s="78"/>
      <c r="AT1862" s="78"/>
      <c r="AV1862" s="115"/>
      <c r="AW1862" s="395"/>
      <c r="AX1862" s="395"/>
      <c r="AY1862" s="395"/>
      <c r="AZ1862" s="395"/>
      <c r="BA1862" s="395"/>
      <c r="BB1862" s="395"/>
      <c r="BC1862" s="395"/>
      <c r="BD1862" s="115"/>
      <c r="BE1862" s="115"/>
      <c r="BF1862" s="115"/>
      <c r="BG1862" s="115"/>
      <c r="BH1862" s="115"/>
      <c r="BI1862" s="115"/>
      <c r="BJ1862" s="115"/>
      <c r="BK1862" s="115"/>
      <c r="BR1862" s="120"/>
      <c r="BS1862" s="120"/>
      <c r="BV1862" s="120"/>
      <c r="BW1862" s="120"/>
      <c r="BZ1862" s="120"/>
      <c r="CA1862" s="120"/>
      <c r="CC1862" s="115"/>
      <c r="CD1862" s="120"/>
      <c r="CE1862" s="417"/>
      <c r="CF1862" s="115"/>
      <c r="CG1862" s="115"/>
      <c r="CH1862" s="120"/>
      <c r="CI1862" s="417"/>
      <c r="CJ1862" s="115"/>
      <c r="CK1862" s="115"/>
      <c r="CL1862" s="120"/>
      <c r="CM1862" s="417"/>
      <c r="IS1862" s="108"/>
    </row>
    <row r="1863" spans="2:253" s="74" customFormat="1" ht="17.100000000000001" hidden="1" customHeight="1" x14ac:dyDescent="0.25">
      <c r="B1863" s="524">
        <f>IF('KB Duct Parts'!$BL$14=2,Branches!D65,0)</f>
        <v>0</v>
      </c>
      <c r="C1863" s="529"/>
      <c r="D1863" s="506" t="str">
        <f>Branches!M65</f>
        <v xml:space="preserve"> </v>
      </c>
      <c r="E1863" s="524" t="str">
        <f>Branches!E65&amp;""""</f>
        <v>"</v>
      </c>
      <c r="F1863" s="508"/>
      <c r="G1863" s="537" t="str">
        <f>Branches!N65</f>
        <v xml:space="preserve"> </v>
      </c>
      <c r="H1863" s="524" t="s">
        <v>923</v>
      </c>
      <c r="I1863" s="586" t="str">
        <f>Branches!O65</f>
        <v xml:space="preserve"> </v>
      </c>
      <c r="J1863" s="587"/>
      <c r="K1863" s="531" t="s">
        <v>882</v>
      </c>
      <c r="L1863" s="535">
        <f>Branches!K65</f>
        <v>0</v>
      </c>
      <c r="M1863" s="532" t="s">
        <v>1700</v>
      </c>
      <c r="N1863" s="514">
        <f>Branches!P65</f>
        <v>0</v>
      </c>
      <c r="O1863" s="514">
        <f t="shared" si="1002"/>
        <v>0</v>
      </c>
      <c r="P1863" s="680">
        <f>'KB Duct Parts'!$AE$3</f>
        <v>0</v>
      </c>
      <c r="Q1863" s="681">
        <f t="shared" si="995"/>
        <v>0</v>
      </c>
      <c r="R1863" s="682">
        <f t="shared" si="996"/>
        <v>0</v>
      </c>
      <c r="S1863" s="716">
        <f t="shared" si="997"/>
        <v>0.35</v>
      </c>
      <c r="T1863" s="679">
        <f t="shared" si="998"/>
        <v>0</v>
      </c>
      <c r="U1863" s="679">
        <f t="shared" si="999"/>
        <v>0</v>
      </c>
      <c r="Y1863" s="120"/>
      <c r="AD1863" s="79"/>
      <c r="AE1863" s="75"/>
      <c r="AF1863" s="370"/>
      <c r="AG1863" s="375"/>
      <c r="AH1863" s="379"/>
      <c r="AI1863" s="383"/>
      <c r="AJ1863" s="388"/>
      <c r="AK1863" s="392"/>
      <c r="AL1863" s="388"/>
      <c r="AM1863" s="363"/>
      <c r="AN1863" s="578"/>
      <c r="AO1863" s="78"/>
      <c r="AP1863" s="78"/>
      <c r="AQ1863" s="78"/>
      <c r="AR1863" s="78"/>
      <c r="AS1863" s="78"/>
      <c r="AT1863" s="78"/>
      <c r="AV1863" s="115"/>
      <c r="AW1863" s="395"/>
      <c r="AX1863" s="395"/>
      <c r="AY1863" s="395"/>
      <c r="AZ1863" s="395"/>
      <c r="BA1863" s="395"/>
      <c r="BB1863" s="395"/>
      <c r="BC1863" s="395"/>
      <c r="BD1863" s="115"/>
      <c r="BE1863" s="115"/>
      <c r="BF1863" s="115"/>
      <c r="BG1863" s="115"/>
      <c r="BH1863" s="115"/>
      <c r="BI1863" s="115"/>
      <c r="BJ1863" s="115"/>
      <c r="BK1863" s="115"/>
      <c r="BR1863" s="120"/>
      <c r="BS1863" s="120"/>
      <c r="BV1863" s="120"/>
      <c r="BW1863" s="120"/>
      <c r="BZ1863" s="120"/>
      <c r="CA1863" s="120"/>
      <c r="CC1863" s="115"/>
      <c r="CD1863" s="120"/>
      <c r="CE1863" s="417"/>
      <c r="CF1863" s="115"/>
      <c r="CG1863" s="115"/>
      <c r="CH1863" s="120"/>
      <c r="CI1863" s="417"/>
      <c r="CJ1863" s="115"/>
      <c r="CK1863" s="115"/>
      <c r="CL1863" s="120"/>
      <c r="CM1863" s="417"/>
      <c r="IS1863" s="108"/>
    </row>
    <row r="1864" spans="2:253" s="74" customFormat="1" ht="17.100000000000001" hidden="1" customHeight="1" x14ac:dyDescent="0.25">
      <c r="B1864" s="524">
        <f>IF('KB Duct Parts'!$BL$14=2,Branches!D66,0)</f>
        <v>0</v>
      </c>
      <c r="C1864" s="529"/>
      <c r="D1864" s="506" t="str">
        <f>Branches!M66</f>
        <v xml:space="preserve"> </v>
      </c>
      <c r="E1864" s="524" t="str">
        <f>Branches!E66&amp;""""</f>
        <v>"</v>
      </c>
      <c r="F1864" s="508"/>
      <c r="G1864" s="537" t="str">
        <f>Branches!N66</f>
        <v xml:space="preserve"> </v>
      </c>
      <c r="H1864" s="524" t="s">
        <v>923</v>
      </c>
      <c r="I1864" s="586" t="str">
        <f>Branches!O66</f>
        <v xml:space="preserve"> </v>
      </c>
      <c r="J1864" s="587"/>
      <c r="K1864" s="531" t="s">
        <v>882</v>
      </c>
      <c r="L1864" s="535">
        <f>Branches!K66</f>
        <v>0</v>
      </c>
      <c r="M1864" s="532" t="s">
        <v>1700</v>
      </c>
      <c r="N1864" s="514">
        <f>Branches!P66</f>
        <v>0</v>
      </c>
      <c r="O1864" s="514">
        <f t="shared" si="1002"/>
        <v>0</v>
      </c>
      <c r="P1864" s="680">
        <f>'KB Duct Parts'!$AE$3</f>
        <v>0</v>
      </c>
      <c r="Q1864" s="681">
        <f t="shared" si="995"/>
        <v>0</v>
      </c>
      <c r="R1864" s="682">
        <f t="shared" si="996"/>
        <v>0</v>
      </c>
      <c r="S1864" s="716">
        <f t="shared" si="997"/>
        <v>0.35</v>
      </c>
      <c r="T1864" s="679">
        <f t="shared" si="998"/>
        <v>0</v>
      </c>
      <c r="U1864" s="679">
        <f t="shared" si="999"/>
        <v>0</v>
      </c>
      <c r="Y1864" s="120"/>
      <c r="AD1864" s="79"/>
      <c r="AE1864" s="75"/>
      <c r="AF1864" s="370"/>
      <c r="AG1864" s="375"/>
      <c r="AH1864" s="379"/>
      <c r="AI1864" s="383"/>
      <c r="AJ1864" s="388"/>
      <c r="AK1864" s="392"/>
      <c r="AL1864" s="388"/>
      <c r="AM1864" s="363"/>
      <c r="AN1864" s="578"/>
      <c r="AO1864" s="78"/>
      <c r="AP1864" s="78"/>
      <c r="AQ1864" s="78"/>
      <c r="AR1864" s="78"/>
      <c r="AS1864" s="78"/>
      <c r="AT1864" s="78"/>
      <c r="AV1864" s="115"/>
      <c r="AW1864" s="395"/>
      <c r="AX1864" s="395"/>
      <c r="AY1864" s="395"/>
      <c r="AZ1864" s="395"/>
      <c r="BA1864" s="395"/>
      <c r="BB1864" s="395"/>
      <c r="BC1864" s="395"/>
      <c r="BD1864" s="115"/>
      <c r="BE1864" s="115"/>
      <c r="BF1864" s="115"/>
      <c r="BG1864" s="115"/>
      <c r="BH1864" s="115"/>
      <c r="BI1864" s="115"/>
      <c r="BJ1864" s="115"/>
      <c r="BK1864" s="115"/>
      <c r="BR1864" s="120"/>
      <c r="BS1864" s="120"/>
      <c r="BV1864" s="120"/>
      <c r="BW1864" s="120"/>
      <c r="BZ1864" s="120"/>
      <c r="CA1864" s="120"/>
      <c r="CC1864" s="115"/>
      <c r="CD1864" s="120"/>
      <c r="CE1864" s="417"/>
      <c r="CF1864" s="115"/>
      <c r="CG1864" s="115"/>
      <c r="CH1864" s="120"/>
      <c r="CI1864" s="417"/>
      <c r="CJ1864" s="115"/>
      <c r="CK1864" s="115"/>
      <c r="CL1864" s="120"/>
      <c r="CM1864" s="417"/>
      <c r="IS1864" s="108"/>
    </row>
    <row r="1865" spans="2:253" s="74" customFormat="1" ht="17.100000000000001" hidden="1" customHeight="1" x14ac:dyDescent="0.25">
      <c r="B1865" s="524">
        <f>IF('KB Duct Parts'!$BL$14=2,Branches!D67,0)</f>
        <v>0</v>
      </c>
      <c r="C1865" s="529"/>
      <c r="D1865" s="506" t="str">
        <f>Branches!M67</f>
        <v xml:space="preserve"> </v>
      </c>
      <c r="E1865" s="524" t="str">
        <f>Branches!E67&amp;""""</f>
        <v>"</v>
      </c>
      <c r="F1865" s="508"/>
      <c r="G1865" s="537" t="str">
        <f>Branches!N67</f>
        <v xml:space="preserve"> </v>
      </c>
      <c r="H1865" s="524" t="s">
        <v>923</v>
      </c>
      <c r="I1865" s="586" t="str">
        <f>Branches!O67</f>
        <v xml:space="preserve"> </v>
      </c>
      <c r="J1865" s="587"/>
      <c r="K1865" s="531" t="s">
        <v>882</v>
      </c>
      <c r="L1865" s="535">
        <f>Branches!K67</f>
        <v>0</v>
      </c>
      <c r="M1865" s="532" t="s">
        <v>1700</v>
      </c>
      <c r="N1865" s="514">
        <f>Branches!P67</f>
        <v>0</v>
      </c>
      <c r="O1865" s="514">
        <f t="shared" si="1002"/>
        <v>0</v>
      </c>
      <c r="P1865" s="680">
        <f>'KB Duct Parts'!$AE$3</f>
        <v>0</v>
      </c>
      <c r="Q1865" s="681">
        <f t="shared" si="995"/>
        <v>0</v>
      </c>
      <c r="R1865" s="682">
        <f t="shared" si="996"/>
        <v>0</v>
      </c>
      <c r="S1865" s="716">
        <f t="shared" si="997"/>
        <v>0.35</v>
      </c>
      <c r="T1865" s="679">
        <f t="shared" si="998"/>
        <v>0</v>
      </c>
      <c r="U1865" s="679">
        <f t="shared" si="999"/>
        <v>0</v>
      </c>
      <c r="Y1865" s="120"/>
      <c r="AD1865" s="79"/>
      <c r="AE1865" s="75"/>
      <c r="AF1865" s="370"/>
      <c r="AG1865" s="375"/>
      <c r="AH1865" s="379"/>
      <c r="AI1865" s="383"/>
      <c r="AJ1865" s="388"/>
      <c r="AK1865" s="392"/>
      <c r="AL1865" s="388"/>
      <c r="AM1865" s="363"/>
      <c r="AN1865" s="578"/>
      <c r="AO1865" s="78"/>
      <c r="AP1865" s="78"/>
      <c r="AQ1865" s="78"/>
      <c r="AR1865" s="78"/>
      <c r="AS1865" s="78"/>
      <c r="AT1865" s="78"/>
      <c r="AV1865" s="115"/>
      <c r="AW1865" s="395"/>
      <c r="AX1865" s="395"/>
      <c r="AY1865" s="395"/>
      <c r="AZ1865" s="395"/>
      <c r="BA1865" s="395"/>
      <c r="BB1865" s="395"/>
      <c r="BC1865" s="395"/>
      <c r="BD1865" s="115"/>
      <c r="BE1865" s="115"/>
      <c r="BF1865" s="115"/>
      <c r="BG1865" s="115"/>
      <c r="BH1865" s="115"/>
      <c r="BI1865" s="115"/>
      <c r="BJ1865" s="115"/>
      <c r="BK1865" s="115"/>
      <c r="BR1865" s="120"/>
      <c r="BS1865" s="120"/>
      <c r="BV1865" s="120"/>
      <c r="BW1865" s="120"/>
      <c r="BZ1865" s="120"/>
      <c r="CA1865" s="120"/>
      <c r="CC1865" s="115"/>
      <c r="CD1865" s="120"/>
      <c r="CE1865" s="417"/>
      <c r="CF1865" s="115"/>
      <c r="CG1865" s="115"/>
      <c r="CH1865" s="120"/>
      <c r="CI1865" s="417"/>
      <c r="CJ1865" s="115"/>
      <c r="CK1865" s="115"/>
      <c r="CL1865" s="120"/>
      <c r="CM1865" s="417"/>
      <c r="IS1865" s="108"/>
    </row>
    <row r="1866" spans="2:253" s="74" customFormat="1" ht="17.100000000000001" hidden="1" customHeight="1" x14ac:dyDescent="0.25">
      <c r="B1866" s="524">
        <f>IF('KB Duct Parts'!$BL$14=2,Branches!D68,0)</f>
        <v>0</v>
      </c>
      <c r="C1866" s="529"/>
      <c r="D1866" s="506" t="str">
        <f>Branches!M68</f>
        <v xml:space="preserve"> </v>
      </c>
      <c r="E1866" s="524" t="str">
        <f>Branches!E68&amp;""""</f>
        <v>"</v>
      </c>
      <c r="F1866" s="508"/>
      <c r="G1866" s="537" t="str">
        <f>Branches!N68</f>
        <v xml:space="preserve"> </v>
      </c>
      <c r="H1866" s="524" t="s">
        <v>923</v>
      </c>
      <c r="I1866" s="586" t="str">
        <f>Branches!O68</f>
        <v xml:space="preserve"> </v>
      </c>
      <c r="J1866" s="587"/>
      <c r="K1866" s="531" t="s">
        <v>882</v>
      </c>
      <c r="L1866" s="535">
        <f>Branches!K68</f>
        <v>0</v>
      </c>
      <c r="M1866" s="532" t="s">
        <v>1700</v>
      </c>
      <c r="N1866" s="514">
        <f>Branches!P68</f>
        <v>0</v>
      </c>
      <c r="O1866" s="514">
        <f t="shared" si="1002"/>
        <v>0</v>
      </c>
      <c r="P1866" s="680">
        <f>'KB Duct Parts'!$AE$3</f>
        <v>0</v>
      </c>
      <c r="Q1866" s="681">
        <f t="shared" si="995"/>
        <v>0</v>
      </c>
      <c r="R1866" s="682">
        <f t="shared" si="996"/>
        <v>0</v>
      </c>
      <c r="S1866" s="716">
        <f t="shared" si="997"/>
        <v>0.35</v>
      </c>
      <c r="T1866" s="679">
        <f t="shared" si="998"/>
        <v>0</v>
      </c>
      <c r="U1866" s="679">
        <f t="shared" si="999"/>
        <v>0</v>
      </c>
      <c r="Y1866" s="120"/>
      <c r="AD1866" s="79"/>
      <c r="AE1866" s="75"/>
      <c r="AF1866" s="370"/>
      <c r="AG1866" s="375"/>
      <c r="AH1866" s="379"/>
      <c r="AI1866" s="383"/>
      <c r="AJ1866" s="388"/>
      <c r="AK1866" s="392"/>
      <c r="AL1866" s="388"/>
      <c r="AM1866" s="363"/>
      <c r="AN1866" s="578"/>
      <c r="AO1866" s="78"/>
      <c r="AP1866" s="78"/>
      <c r="AQ1866" s="78"/>
      <c r="AR1866" s="78"/>
      <c r="AS1866" s="78"/>
      <c r="AT1866" s="78"/>
      <c r="AV1866" s="115"/>
      <c r="AW1866" s="395"/>
      <c r="AX1866" s="395"/>
      <c r="AY1866" s="395"/>
      <c r="AZ1866" s="395"/>
      <c r="BA1866" s="395"/>
      <c r="BB1866" s="395"/>
      <c r="BC1866" s="395"/>
      <c r="BD1866" s="115"/>
      <c r="BE1866" s="115"/>
      <c r="BF1866" s="115"/>
      <c r="BG1866" s="115"/>
      <c r="BH1866" s="115"/>
      <c r="BI1866" s="115"/>
      <c r="BJ1866" s="115"/>
      <c r="BK1866" s="115"/>
      <c r="BR1866" s="120"/>
      <c r="BS1866" s="120"/>
      <c r="BV1866" s="120"/>
      <c r="BW1866" s="120"/>
      <c r="BZ1866" s="120"/>
      <c r="CA1866" s="120"/>
      <c r="CC1866" s="115"/>
      <c r="CD1866" s="120"/>
      <c r="CE1866" s="417"/>
      <c r="CF1866" s="115"/>
      <c r="CG1866" s="115"/>
      <c r="CH1866" s="120"/>
      <c r="CI1866" s="417"/>
      <c r="CJ1866" s="115"/>
      <c r="CK1866" s="115"/>
      <c r="CL1866" s="120"/>
      <c r="CM1866" s="417"/>
      <c r="IS1866" s="108"/>
    </row>
    <row r="1867" spans="2:253" s="74" customFormat="1" ht="17.100000000000001" hidden="1" customHeight="1" x14ac:dyDescent="0.25">
      <c r="B1867" s="524">
        <f>IF('KB Duct Parts'!$BL$14=2,Branches!D69,0)</f>
        <v>0</v>
      </c>
      <c r="C1867" s="529"/>
      <c r="D1867" s="506" t="str">
        <f>Branches!M69</f>
        <v xml:space="preserve"> </v>
      </c>
      <c r="E1867" s="524" t="str">
        <f>Branches!E69&amp;""""</f>
        <v>"</v>
      </c>
      <c r="F1867" s="508"/>
      <c r="G1867" s="537" t="str">
        <f>Branches!N69</f>
        <v xml:space="preserve"> </v>
      </c>
      <c r="H1867" s="524" t="s">
        <v>923</v>
      </c>
      <c r="I1867" s="586" t="str">
        <f>Branches!O69</f>
        <v xml:space="preserve"> </v>
      </c>
      <c r="J1867" s="587"/>
      <c r="K1867" s="531" t="s">
        <v>882</v>
      </c>
      <c r="L1867" s="535">
        <f>Branches!K69</f>
        <v>0</v>
      </c>
      <c r="M1867" s="532" t="s">
        <v>1700</v>
      </c>
      <c r="N1867" s="514">
        <f>Branches!P69</f>
        <v>0</v>
      </c>
      <c r="O1867" s="514">
        <f t="shared" si="1002"/>
        <v>0</v>
      </c>
      <c r="P1867" s="680">
        <f>'KB Duct Parts'!$AE$3</f>
        <v>0</v>
      </c>
      <c r="Q1867" s="681">
        <f t="shared" si="995"/>
        <v>0</v>
      </c>
      <c r="R1867" s="682">
        <f t="shared" si="996"/>
        <v>0</v>
      </c>
      <c r="S1867" s="716">
        <f t="shared" si="997"/>
        <v>0.35</v>
      </c>
      <c r="T1867" s="679">
        <f t="shared" si="998"/>
        <v>0</v>
      </c>
      <c r="U1867" s="679">
        <f t="shared" si="999"/>
        <v>0</v>
      </c>
      <c r="Y1867" s="120"/>
      <c r="AD1867" s="79"/>
      <c r="AE1867" s="75"/>
      <c r="AF1867" s="370"/>
      <c r="AG1867" s="375"/>
      <c r="AH1867" s="379"/>
      <c r="AI1867" s="383"/>
      <c r="AJ1867" s="388"/>
      <c r="AK1867" s="392"/>
      <c r="AL1867" s="388"/>
      <c r="AM1867" s="363"/>
      <c r="AN1867" s="578"/>
      <c r="AO1867" s="78"/>
      <c r="AP1867" s="78"/>
      <c r="AQ1867" s="78"/>
      <c r="AR1867" s="78"/>
      <c r="AS1867" s="78"/>
      <c r="AT1867" s="78"/>
      <c r="AV1867" s="115"/>
      <c r="AW1867" s="395"/>
      <c r="AX1867" s="395"/>
      <c r="AY1867" s="395"/>
      <c r="AZ1867" s="395"/>
      <c r="BA1867" s="395"/>
      <c r="BB1867" s="395"/>
      <c r="BC1867" s="395"/>
      <c r="BD1867" s="115"/>
      <c r="BE1867" s="115"/>
      <c r="BF1867" s="115"/>
      <c r="BG1867" s="115"/>
      <c r="BH1867" s="115"/>
      <c r="BI1867" s="115"/>
      <c r="BJ1867" s="115"/>
      <c r="BK1867" s="115"/>
      <c r="BR1867" s="120"/>
      <c r="BS1867" s="120"/>
      <c r="BV1867" s="120"/>
      <c r="BW1867" s="120"/>
      <c r="BZ1867" s="120"/>
      <c r="CA1867" s="120"/>
      <c r="CC1867" s="115"/>
      <c r="CD1867" s="120"/>
      <c r="CE1867" s="417"/>
      <c r="CF1867" s="115"/>
      <c r="CG1867" s="115"/>
      <c r="CH1867" s="120"/>
      <c r="CI1867" s="417"/>
      <c r="CJ1867" s="115"/>
      <c r="CK1867" s="115"/>
      <c r="CL1867" s="120"/>
      <c r="CM1867" s="417"/>
      <c r="IS1867" s="108"/>
    </row>
    <row r="1868" spans="2:253" s="74" customFormat="1" ht="17.100000000000001" hidden="1" customHeight="1" x14ac:dyDescent="0.25">
      <c r="B1868" s="524">
        <f>IF('KB Duct Parts'!$BL$14=2,Branches!D70,0)</f>
        <v>0</v>
      </c>
      <c r="C1868" s="529"/>
      <c r="D1868" s="506" t="str">
        <f>Branches!M70</f>
        <v xml:space="preserve"> </v>
      </c>
      <c r="E1868" s="524" t="str">
        <f>Branches!E70&amp;""""</f>
        <v>"</v>
      </c>
      <c r="F1868" s="508"/>
      <c r="G1868" s="537" t="str">
        <f>Branches!N70</f>
        <v xml:space="preserve"> </v>
      </c>
      <c r="H1868" s="524" t="s">
        <v>923</v>
      </c>
      <c r="I1868" s="586" t="str">
        <f>Branches!O70</f>
        <v xml:space="preserve"> </v>
      </c>
      <c r="J1868" s="587"/>
      <c r="K1868" s="531" t="s">
        <v>882</v>
      </c>
      <c r="L1868" s="535">
        <f>Branches!K70</f>
        <v>0</v>
      </c>
      <c r="M1868" s="532" t="s">
        <v>1700</v>
      </c>
      <c r="N1868" s="514">
        <f>Branches!P70</f>
        <v>0</v>
      </c>
      <c r="O1868" s="514">
        <f t="shared" si="1002"/>
        <v>0</v>
      </c>
      <c r="P1868" s="680">
        <f>'KB Duct Parts'!$AE$3</f>
        <v>0</v>
      </c>
      <c r="Q1868" s="681">
        <f t="shared" si="995"/>
        <v>0</v>
      </c>
      <c r="R1868" s="682">
        <f t="shared" si="996"/>
        <v>0</v>
      </c>
      <c r="S1868" s="716">
        <f t="shared" si="997"/>
        <v>0.35</v>
      </c>
      <c r="T1868" s="679">
        <f t="shared" si="998"/>
        <v>0</v>
      </c>
      <c r="U1868" s="679">
        <f t="shared" si="999"/>
        <v>0</v>
      </c>
      <c r="Y1868" s="120"/>
      <c r="AD1868" s="79"/>
      <c r="AE1868" s="75"/>
      <c r="AF1868" s="370"/>
      <c r="AG1868" s="375"/>
      <c r="AH1868" s="379"/>
      <c r="AI1868" s="383"/>
      <c r="AJ1868" s="388"/>
      <c r="AK1868" s="392"/>
      <c r="AL1868" s="388"/>
      <c r="AM1868" s="363"/>
      <c r="AN1868" s="578"/>
      <c r="AO1868" s="78"/>
      <c r="AP1868" s="78"/>
      <c r="AQ1868" s="78"/>
      <c r="AR1868" s="78"/>
      <c r="AS1868" s="78"/>
      <c r="AT1868" s="78"/>
      <c r="AV1868" s="115"/>
      <c r="AW1868" s="395"/>
      <c r="AX1868" s="395"/>
      <c r="AY1868" s="395"/>
      <c r="AZ1868" s="395"/>
      <c r="BA1868" s="395"/>
      <c r="BB1868" s="395"/>
      <c r="BC1868" s="395"/>
      <c r="BD1868" s="115"/>
      <c r="BE1868" s="115"/>
      <c r="BF1868" s="115"/>
      <c r="BG1868" s="115"/>
      <c r="BH1868" s="115"/>
      <c r="BI1868" s="115"/>
      <c r="BJ1868" s="115"/>
      <c r="BK1868" s="115"/>
      <c r="BR1868" s="120"/>
      <c r="BS1868" s="120"/>
      <c r="BV1868" s="120"/>
      <c r="BW1868" s="120"/>
      <c r="BZ1868" s="120"/>
      <c r="CA1868" s="120"/>
      <c r="CC1868" s="115"/>
      <c r="CD1868" s="120"/>
      <c r="CE1868" s="417"/>
      <c r="CF1868" s="115"/>
      <c r="CG1868" s="115"/>
      <c r="CH1868" s="120"/>
      <c r="CI1868" s="417"/>
      <c r="CJ1868" s="115"/>
      <c r="CK1868" s="115"/>
      <c r="CL1868" s="120"/>
      <c r="CM1868" s="417"/>
      <c r="IS1868" s="108"/>
    </row>
    <row r="1869" spans="2:253" s="74" customFormat="1" ht="17.100000000000001" hidden="1" customHeight="1" x14ac:dyDescent="0.25">
      <c r="B1869" s="524">
        <f>IF('KB Duct Parts'!$BL$14=2,Branches!D71,0)</f>
        <v>0</v>
      </c>
      <c r="C1869" s="529"/>
      <c r="D1869" s="506" t="str">
        <f>Branches!M71</f>
        <v xml:space="preserve"> </v>
      </c>
      <c r="E1869" s="524" t="str">
        <f>Branches!E71&amp;""""</f>
        <v>"</v>
      </c>
      <c r="F1869" s="508"/>
      <c r="G1869" s="537" t="str">
        <f>Branches!N71</f>
        <v xml:space="preserve"> </v>
      </c>
      <c r="H1869" s="524" t="s">
        <v>923</v>
      </c>
      <c r="I1869" s="586" t="str">
        <f>Branches!O71</f>
        <v xml:space="preserve"> </v>
      </c>
      <c r="J1869" s="587"/>
      <c r="K1869" s="531" t="s">
        <v>882</v>
      </c>
      <c r="L1869" s="535">
        <f>Branches!K71</f>
        <v>0</v>
      </c>
      <c r="M1869" s="532" t="s">
        <v>1700</v>
      </c>
      <c r="N1869" s="514">
        <f>Branches!P71</f>
        <v>0</v>
      </c>
      <c r="O1869" s="514">
        <f t="shared" si="1002"/>
        <v>0</v>
      </c>
      <c r="P1869" s="680">
        <f>'KB Duct Parts'!$AE$3</f>
        <v>0</v>
      </c>
      <c r="Q1869" s="681">
        <f t="shared" si="995"/>
        <v>0</v>
      </c>
      <c r="R1869" s="682">
        <f t="shared" si="996"/>
        <v>0</v>
      </c>
      <c r="S1869" s="716">
        <f t="shared" si="997"/>
        <v>0.35</v>
      </c>
      <c r="T1869" s="679">
        <f t="shared" si="998"/>
        <v>0</v>
      </c>
      <c r="U1869" s="679">
        <f t="shared" si="999"/>
        <v>0</v>
      </c>
      <c r="Y1869" s="120"/>
      <c r="AD1869" s="79"/>
      <c r="AE1869" s="75"/>
      <c r="AF1869" s="370"/>
      <c r="AG1869" s="375"/>
      <c r="AH1869" s="379"/>
      <c r="AI1869" s="383"/>
      <c r="AJ1869" s="388"/>
      <c r="AK1869" s="392"/>
      <c r="AL1869" s="388"/>
      <c r="AM1869" s="363"/>
      <c r="AN1869" s="578"/>
      <c r="AO1869" s="78"/>
      <c r="AP1869" s="78"/>
      <c r="AQ1869" s="78"/>
      <c r="AR1869" s="78"/>
      <c r="AS1869" s="78"/>
      <c r="AT1869" s="78"/>
      <c r="AV1869" s="115"/>
      <c r="AW1869" s="395"/>
      <c r="AX1869" s="395"/>
      <c r="AY1869" s="395"/>
      <c r="AZ1869" s="395"/>
      <c r="BA1869" s="395"/>
      <c r="BB1869" s="395"/>
      <c r="BC1869" s="395"/>
      <c r="BD1869" s="115"/>
      <c r="BE1869" s="115"/>
      <c r="BF1869" s="115"/>
      <c r="BG1869" s="115"/>
      <c r="BH1869" s="115"/>
      <c r="BI1869" s="115"/>
      <c r="BJ1869" s="115"/>
      <c r="BK1869" s="115"/>
      <c r="BR1869" s="120"/>
      <c r="BS1869" s="120"/>
      <c r="BV1869" s="120"/>
      <c r="BW1869" s="120"/>
      <c r="BZ1869" s="120"/>
      <c r="CA1869" s="120"/>
      <c r="CC1869" s="115"/>
      <c r="CD1869" s="120"/>
      <c r="CE1869" s="417"/>
      <c r="CF1869" s="115"/>
      <c r="CG1869" s="115"/>
      <c r="CH1869" s="120"/>
      <c r="CI1869" s="417"/>
      <c r="CJ1869" s="115"/>
      <c r="CK1869" s="115"/>
      <c r="CL1869" s="120"/>
      <c r="CM1869" s="417"/>
      <c r="IS1869" s="108"/>
    </row>
    <row r="1870" spans="2:253" s="74" customFormat="1" ht="17.100000000000001" hidden="1" customHeight="1" x14ac:dyDescent="0.25">
      <c r="B1870" s="524">
        <f>IF('KB Duct Parts'!$BL$14=2,Branches!D72,0)</f>
        <v>0</v>
      </c>
      <c r="C1870" s="529"/>
      <c r="D1870" s="506" t="str">
        <f>Branches!M72</f>
        <v xml:space="preserve"> </v>
      </c>
      <c r="E1870" s="524" t="str">
        <f>Branches!E72&amp;""""</f>
        <v>"</v>
      </c>
      <c r="F1870" s="508"/>
      <c r="G1870" s="537" t="str">
        <f>Branches!N72</f>
        <v xml:space="preserve"> </v>
      </c>
      <c r="H1870" s="524" t="s">
        <v>923</v>
      </c>
      <c r="I1870" s="586" t="str">
        <f>Branches!O72</f>
        <v xml:space="preserve"> </v>
      </c>
      <c r="J1870" s="587"/>
      <c r="K1870" s="531" t="s">
        <v>882</v>
      </c>
      <c r="L1870" s="535">
        <f>Branches!K72</f>
        <v>0</v>
      </c>
      <c r="M1870" s="532" t="s">
        <v>1700</v>
      </c>
      <c r="N1870" s="514">
        <f>Branches!P72</f>
        <v>0</v>
      </c>
      <c r="O1870" s="514">
        <f t="shared" si="1002"/>
        <v>0</v>
      </c>
      <c r="P1870" s="680">
        <f>'KB Duct Parts'!$AE$3</f>
        <v>0</v>
      </c>
      <c r="Q1870" s="681">
        <f t="shared" si="995"/>
        <v>0</v>
      </c>
      <c r="R1870" s="682">
        <f t="shared" si="996"/>
        <v>0</v>
      </c>
      <c r="S1870" s="716">
        <f t="shared" si="997"/>
        <v>0.35</v>
      </c>
      <c r="T1870" s="679">
        <f t="shared" si="998"/>
        <v>0</v>
      </c>
      <c r="U1870" s="679">
        <f t="shared" si="999"/>
        <v>0</v>
      </c>
      <c r="Y1870" s="120"/>
      <c r="AD1870" s="79"/>
      <c r="AE1870" s="75"/>
      <c r="AF1870" s="370"/>
      <c r="AG1870" s="375"/>
      <c r="AH1870" s="379"/>
      <c r="AI1870" s="383"/>
      <c r="AJ1870" s="388"/>
      <c r="AK1870" s="392"/>
      <c r="AL1870" s="388"/>
      <c r="AM1870" s="363"/>
      <c r="AN1870" s="578"/>
      <c r="AO1870" s="78"/>
      <c r="AP1870" s="78"/>
      <c r="AQ1870" s="78"/>
      <c r="AR1870" s="78"/>
      <c r="AS1870" s="78"/>
      <c r="AT1870" s="78"/>
      <c r="AV1870" s="115"/>
      <c r="AW1870" s="395"/>
      <c r="AX1870" s="395"/>
      <c r="AY1870" s="395"/>
      <c r="AZ1870" s="395"/>
      <c r="BA1870" s="395"/>
      <c r="BB1870" s="395"/>
      <c r="BC1870" s="395"/>
      <c r="BD1870" s="115"/>
      <c r="BE1870" s="115"/>
      <c r="BF1870" s="115"/>
      <c r="BG1870" s="115"/>
      <c r="BH1870" s="115"/>
      <c r="BI1870" s="115"/>
      <c r="BJ1870" s="115"/>
      <c r="BK1870" s="115"/>
      <c r="BR1870" s="120"/>
      <c r="BS1870" s="120"/>
      <c r="BV1870" s="120"/>
      <c r="BW1870" s="120"/>
      <c r="BZ1870" s="120"/>
      <c r="CA1870" s="120"/>
      <c r="CC1870" s="115"/>
      <c r="CD1870" s="120"/>
      <c r="CE1870" s="417"/>
      <c r="CF1870" s="115"/>
      <c r="CG1870" s="115"/>
      <c r="CH1870" s="120"/>
      <c r="CI1870" s="417"/>
      <c r="CJ1870" s="115"/>
      <c r="CK1870" s="115"/>
      <c r="CL1870" s="120"/>
      <c r="CM1870" s="417"/>
      <c r="IS1870" s="108"/>
    </row>
    <row r="1871" spans="2:253" s="74" customFormat="1" ht="17.100000000000001" hidden="1" customHeight="1" x14ac:dyDescent="0.25">
      <c r="B1871" s="524">
        <f>IF('KB Duct Parts'!$BL$14=2,Branches!D73,0)</f>
        <v>0</v>
      </c>
      <c r="C1871" s="529"/>
      <c r="D1871" s="506" t="str">
        <f>Branches!M73</f>
        <v xml:space="preserve"> </v>
      </c>
      <c r="E1871" s="524" t="str">
        <f>Branches!E73&amp;""""</f>
        <v>"</v>
      </c>
      <c r="F1871" s="508"/>
      <c r="G1871" s="537" t="str">
        <f>Branches!N73</f>
        <v xml:space="preserve"> </v>
      </c>
      <c r="H1871" s="524" t="s">
        <v>923</v>
      </c>
      <c r="I1871" s="586" t="str">
        <f>Branches!O73</f>
        <v xml:space="preserve"> </v>
      </c>
      <c r="J1871" s="587"/>
      <c r="K1871" s="531" t="s">
        <v>882</v>
      </c>
      <c r="L1871" s="535">
        <f>Branches!K73</f>
        <v>0</v>
      </c>
      <c r="M1871" s="532" t="s">
        <v>1700</v>
      </c>
      <c r="N1871" s="514">
        <f>Branches!P73</f>
        <v>0</v>
      </c>
      <c r="O1871" s="514">
        <f t="shared" si="1002"/>
        <v>0</v>
      </c>
      <c r="P1871" s="680">
        <f>'KB Duct Parts'!$AE$3</f>
        <v>0</v>
      </c>
      <c r="Q1871" s="681">
        <f t="shared" si="995"/>
        <v>0</v>
      </c>
      <c r="R1871" s="682">
        <f t="shared" si="996"/>
        <v>0</v>
      </c>
      <c r="S1871" s="716">
        <f t="shared" si="997"/>
        <v>0.35</v>
      </c>
      <c r="T1871" s="679">
        <f t="shared" si="998"/>
        <v>0</v>
      </c>
      <c r="U1871" s="679">
        <f t="shared" si="999"/>
        <v>0</v>
      </c>
      <c r="Y1871" s="120"/>
      <c r="AD1871" s="79"/>
      <c r="AE1871" s="75"/>
      <c r="AF1871" s="370"/>
      <c r="AG1871" s="375"/>
      <c r="AH1871" s="379"/>
      <c r="AI1871" s="383"/>
      <c r="AJ1871" s="388"/>
      <c r="AK1871" s="392"/>
      <c r="AL1871" s="388"/>
      <c r="AM1871" s="363"/>
      <c r="AN1871" s="578"/>
      <c r="AO1871" s="78"/>
      <c r="AP1871" s="78"/>
      <c r="AQ1871" s="78"/>
      <c r="AR1871" s="78"/>
      <c r="AS1871" s="78"/>
      <c r="AT1871" s="78"/>
      <c r="AV1871" s="115"/>
      <c r="AW1871" s="395"/>
      <c r="AX1871" s="395"/>
      <c r="AY1871" s="395"/>
      <c r="AZ1871" s="395"/>
      <c r="BA1871" s="395"/>
      <c r="BB1871" s="395"/>
      <c r="BC1871" s="395"/>
      <c r="BD1871" s="115"/>
      <c r="BE1871" s="115"/>
      <c r="BF1871" s="115"/>
      <c r="BG1871" s="115"/>
      <c r="BH1871" s="115"/>
      <c r="BI1871" s="115"/>
      <c r="BJ1871" s="115"/>
      <c r="BK1871" s="115"/>
      <c r="BR1871" s="120"/>
      <c r="BS1871" s="120"/>
      <c r="BV1871" s="120"/>
      <c r="BW1871" s="120"/>
      <c r="BZ1871" s="120"/>
      <c r="CA1871" s="120"/>
      <c r="CC1871" s="115"/>
      <c r="CD1871" s="120"/>
      <c r="CE1871" s="417"/>
      <c r="CF1871" s="115"/>
      <c r="CG1871" s="115"/>
      <c r="CH1871" s="120"/>
      <c r="CI1871" s="417"/>
      <c r="CJ1871" s="115"/>
      <c r="CK1871" s="115"/>
      <c r="CL1871" s="120"/>
      <c r="CM1871" s="417"/>
      <c r="IS1871" s="108"/>
    </row>
    <row r="1872" spans="2:253" s="74" customFormat="1" ht="17.100000000000001" hidden="1" customHeight="1" x14ac:dyDescent="0.25">
      <c r="B1872" s="524">
        <f>IF('KB Duct Parts'!$BL$14=2,Branches!D74,0)</f>
        <v>0</v>
      </c>
      <c r="C1872" s="529"/>
      <c r="D1872" s="506" t="str">
        <f>Branches!M74</f>
        <v xml:space="preserve"> </v>
      </c>
      <c r="E1872" s="524" t="str">
        <f>Branches!E74&amp;""""</f>
        <v>"</v>
      </c>
      <c r="F1872" s="508"/>
      <c r="G1872" s="537" t="str">
        <f>Branches!N74</f>
        <v xml:space="preserve"> </v>
      </c>
      <c r="H1872" s="524" t="s">
        <v>923</v>
      </c>
      <c r="I1872" s="586" t="str">
        <f>Branches!O74</f>
        <v xml:space="preserve"> </v>
      </c>
      <c r="J1872" s="587"/>
      <c r="K1872" s="531" t="s">
        <v>882</v>
      </c>
      <c r="L1872" s="535">
        <f>Branches!K74</f>
        <v>0</v>
      </c>
      <c r="M1872" s="532" t="s">
        <v>1700</v>
      </c>
      <c r="N1872" s="514">
        <f>Branches!P74</f>
        <v>0</v>
      </c>
      <c r="O1872" s="514">
        <f t="shared" si="1002"/>
        <v>0</v>
      </c>
      <c r="P1872" s="680">
        <f>'KB Duct Parts'!$AE$3</f>
        <v>0</v>
      </c>
      <c r="Q1872" s="681">
        <f t="shared" si="995"/>
        <v>0</v>
      </c>
      <c r="R1872" s="682">
        <f t="shared" si="996"/>
        <v>0</v>
      </c>
      <c r="S1872" s="716">
        <f t="shared" si="997"/>
        <v>0.35</v>
      </c>
      <c r="T1872" s="679">
        <f t="shared" si="998"/>
        <v>0</v>
      </c>
      <c r="U1872" s="679">
        <f t="shared" si="999"/>
        <v>0</v>
      </c>
      <c r="Y1872" s="120"/>
      <c r="AD1872" s="79"/>
      <c r="AE1872" s="75"/>
      <c r="AF1872" s="370"/>
      <c r="AG1872" s="375"/>
      <c r="AH1872" s="379"/>
      <c r="AI1872" s="383"/>
      <c r="AJ1872" s="388"/>
      <c r="AK1872" s="392"/>
      <c r="AL1872" s="388"/>
      <c r="AM1872" s="363"/>
      <c r="AN1872" s="578"/>
      <c r="AO1872" s="78"/>
      <c r="AP1872" s="78"/>
      <c r="AQ1872" s="78"/>
      <c r="AR1872" s="78"/>
      <c r="AS1872" s="78"/>
      <c r="AT1872" s="78"/>
      <c r="AV1872" s="115"/>
      <c r="AW1872" s="395"/>
      <c r="AX1872" s="395"/>
      <c r="AY1872" s="395"/>
      <c r="AZ1872" s="395"/>
      <c r="BA1872" s="395"/>
      <c r="BB1872" s="395"/>
      <c r="BC1872" s="395"/>
      <c r="BD1872" s="115"/>
      <c r="BE1872" s="115"/>
      <c r="BF1872" s="115"/>
      <c r="BG1872" s="115"/>
      <c r="BH1872" s="115"/>
      <c r="BI1872" s="115"/>
      <c r="BJ1872" s="115"/>
      <c r="BK1872" s="115"/>
      <c r="BR1872" s="120"/>
      <c r="BS1872" s="120"/>
      <c r="BV1872" s="120"/>
      <c r="BW1872" s="120"/>
      <c r="BZ1872" s="120"/>
      <c r="CA1872" s="120"/>
      <c r="CC1872" s="115"/>
      <c r="CD1872" s="120"/>
      <c r="CE1872" s="417"/>
      <c r="CF1872" s="115"/>
      <c r="CG1872" s="115"/>
      <c r="CH1872" s="120"/>
      <c r="CI1872" s="417"/>
      <c r="CJ1872" s="115"/>
      <c r="CK1872" s="115"/>
      <c r="CL1872" s="120"/>
      <c r="CM1872" s="417"/>
      <c r="IS1872" s="108"/>
    </row>
    <row r="1873" spans="2:253" s="74" customFormat="1" ht="17.100000000000001" hidden="1" customHeight="1" x14ac:dyDescent="0.25">
      <c r="B1873" s="524">
        <f>IF('KB Duct Parts'!$BL$14=2,Branches!D75,0)</f>
        <v>0</v>
      </c>
      <c r="C1873" s="529"/>
      <c r="D1873" s="506" t="str">
        <f>Branches!M75</f>
        <v xml:space="preserve"> </v>
      </c>
      <c r="E1873" s="524" t="str">
        <f>Branches!E75&amp;""""</f>
        <v>"</v>
      </c>
      <c r="F1873" s="508"/>
      <c r="G1873" s="537" t="str">
        <f>Branches!N75</f>
        <v xml:space="preserve"> </v>
      </c>
      <c r="H1873" s="524" t="s">
        <v>923</v>
      </c>
      <c r="I1873" s="586" t="str">
        <f>Branches!O75</f>
        <v xml:space="preserve"> </v>
      </c>
      <c r="J1873" s="587"/>
      <c r="K1873" s="531" t="s">
        <v>882</v>
      </c>
      <c r="L1873" s="535">
        <f>Branches!K75</f>
        <v>0</v>
      </c>
      <c r="M1873" s="532" t="s">
        <v>1700</v>
      </c>
      <c r="N1873" s="514">
        <f>Branches!P75</f>
        <v>0</v>
      </c>
      <c r="O1873" s="514">
        <f t="shared" si="1002"/>
        <v>0</v>
      </c>
      <c r="P1873" s="680">
        <f>'KB Duct Parts'!$AE$3</f>
        <v>0</v>
      </c>
      <c r="Q1873" s="681">
        <f t="shared" si="995"/>
        <v>0</v>
      </c>
      <c r="R1873" s="682">
        <f t="shared" si="996"/>
        <v>0</v>
      </c>
      <c r="S1873" s="716">
        <f t="shared" si="997"/>
        <v>0.35</v>
      </c>
      <c r="T1873" s="679">
        <f t="shared" si="998"/>
        <v>0</v>
      </c>
      <c r="U1873" s="679">
        <f t="shared" si="999"/>
        <v>0</v>
      </c>
      <c r="Y1873" s="120"/>
      <c r="AD1873" s="79"/>
      <c r="AE1873" s="75"/>
      <c r="AF1873" s="370"/>
      <c r="AG1873" s="375"/>
      <c r="AH1873" s="379"/>
      <c r="AI1873" s="383"/>
      <c r="AJ1873" s="388"/>
      <c r="AK1873" s="392"/>
      <c r="AL1873" s="388"/>
      <c r="AM1873" s="363"/>
      <c r="AN1873" s="578"/>
      <c r="AO1873" s="78"/>
      <c r="AP1873" s="78"/>
      <c r="AQ1873" s="78"/>
      <c r="AR1873" s="78"/>
      <c r="AS1873" s="78"/>
      <c r="AT1873" s="78"/>
      <c r="AV1873" s="115"/>
      <c r="AW1873" s="395"/>
      <c r="AX1873" s="395"/>
      <c r="AY1873" s="395"/>
      <c r="AZ1873" s="395"/>
      <c r="BA1873" s="395"/>
      <c r="BB1873" s="395"/>
      <c r="BC1873" s="395"/>
      <c r="BD1873" s="115"/>
      <c r="BE1873" s="115"/>
      <c r="BF1873" s="115"/>
      <c r="BG1873" s="115"/>
      <c r="BH1873" s="115"/>
      <c r="BI1873" s="115"/>
      <c r="BJ1873" s="115"/>
      <c r="BK1873" s="115"/>
      <c r="BR1873" s="120"/>
      <c r="BS1873" s="120"/>
      <c r="BV1873" s="120"/>
      <c r="BW1873" s="120"/>
      <c r="BZ1873" s="120"/>
      <c r="CA1873" s="120"/>
      <c r="CC1873" s="115"/>
      <c r="CD1873" s="120"/>
      <c r="CE1873" s="417"/>
      <c r="CF1873" s="115"/>
      <c r="CG1873" s="115"/>
      <c r="CH1873" s="120"/>
      <c r="CI1873" s="417"/>
      <c r="CJ1873" s="115"/>
      <c r="CK1873" s="115"/>
      <c r="CL1873" s="120"/>
      <c r="CM1873" s="417"/>
      <c r="IS1873" s="108"/>
    </row>
    <row r="1874" spans="2:253" s="74" customFormat="1" ht="17.100000000000001" hidden="1" customHeight="1" x14ac:dyDescent="0.25">
      <c r="B1874" s="524">
        <f>IF('KB Duct Parts'!$BL$14=2,Branches!D76,0)</f>
        <v>0</v>
      </c>
      <c r="C1874" s="529"/>
      <c r="D1874" s="506" t="str">
        <f>Branches!M76</f>
        <v xml:space="preserve"> </v>
      </c>
      <c r="E1874" s="524" t="str">
        <f>Branches!E76&amp;""""</f>
        <v>"</v>
      </c>
      <c r="F1874" s="508"/>
      <c r="G1874" s="537" t="str">
        <f>Branches!N76</f>
        <v xml:space="preserve"> </v>
      </c>
      <c r="H1874" s="524" t="s">
        <v>923</v>
      </c>
      <c r="I1874" s="586" t="str">
        <f>Branches!O76</f>
        <v xml:space="preserve"> </v>
      </c>
      <c r="J1874" s="587"/>
      <c r="K1874" s="531" t="s">
        <v>882</v>
      </c>
      <c r="L1874" s="535">
        <f>Branches!K76</f>
        <v>0</v>
      </c>
      <c r="M1874" s="532" t="s">
        <v>1700</v>
      </c>
      <c r="N1874" s="514">
        <f>Branches!P76</f>
        <v>0</v>
      </c>
      <c r="O1874" s="514">
        <f t="shared" si="1002"/>
        <v>0</v>
      </c>
      <c r="P1874" s="680">
        <f>'KB Duct Parts'!$AE$3</f>
        <v>0</v>
      </c>
      <c r="Q1874" s="681">
        <f t="shared" si="995"/>
        <v>0</v>
      </c>
      <c r="R1874" s="682">
        <f t="shared" si="996"/>
        <v>0</v>
      </c>
      <c r="S1874" s="716">
        <f t="shared" si="997"/>
        <v>0.35</v>
      </c>
      <c r="T1874" s="679">
        <f t="shared" si="998"/>
        <v>0</v>
      </c>
      <c r="U1874" s="679">
        <f t="shared" si="999"/>
        <v>0</v>
      </c>
      <c r="Y1874" s="120"/>
      <c r="AD1874" s="79"/>
      <c r="AE1874" s="75"/>
      <c r="AF1874" s="370"/>
      <c r="AG1874" s="375"/>
      <c r="AH1874" s="379"/>
      <c r="AI1874" s="383"/>
      <c r="AJ1874" s="388"/>
      <c r="AK1874" s="392"/>
      <c r="AL1874" s="388"/>
      <c r="AM1874" s="363"/>
      <c r="AN1874" s="578"/>
      <c r="AO1874" s="78"/>
      <c r="AP1874" s="78"/>
      <c r="AQ1874" s="78"/>
      <c r="AR1874" s="78"/>
      <c r="AS1874" s="78"/>
      <c r="AT1874" s="78"/>
      <c r="AV1874" s="115"/>
      <c r="AW1874" s="395"/>
      <c r="AX1874" s="395"/>
      <c r="AY1874" s="395"/>
      <c r="AZ1874" s="395"/>
      <c r="BA1874" s="395"/>
      <c r="BB1874" s="395"/>
      <c r="BC1874" s="395"/>
      <c r="BD1874" s="115"/>
      <c r="BE1874" s="115"/>
      <c r="BF1874" s="115"/>
      <c r="BG1874" s="115"/>
      <c r="BH1874" s="115"/>
      <c r="BI1874" s="115"/>
      <c r="BJ1874" s="115"/>
      <c r="BK1874" s="115"/>
      <c r="BR1874" s="120"/>
      <c r="BS1874" s="120"/>
      <c r="BV1874" s="120"/>
      <c r="BW1874" s="120"/>
      <c r="BZ1874" s="120"/>
      <c r="CA1874" s="120"/>
      <c r="CC1874" s="115"/>
      <c r="CD1874" s="120"/>
      <c r="CE1874" s="417"/>
      <c r="CF1874" s="115"/>
      <c r="CG1874" s="115"/>
      <c r="CH1874" s="120"/>
      <c r="CI1874" s="417"/>
      <c r="CJ1874" s="115"/>
      <c r="CK1874" s="115"/>
      <c r="CL1874" s="120"/>
      <c r="CM1874" s="417"/>
      <c r="IS1874" s="108"/>
    </row>
    <row r="1875" spans="2:253" s="74" customFormat="1" ht="17.100000000000001" hidden="1" customHeight="1" x14ac:dyDescent="0.25">
      <c r="B1875" s="524">
        <f>IF('KB Duct Parts'!$BL$14=2,Branches!D77,0)</f>
        <v>0</v>
      </c>
      <c r="C1875" s="529"/>
      <c r="D1875" s="506" t="str">
        <f>Branches!M77</f>
        <v xml:space="preserve"> </v>
      </c>
      <c r="E1875" s="524" t="str">
        <f>Branches!E77&amp;""""</f>
        <v>"</v>
      </c>
      <c r="F1875" s="508"/>
      <c r="G1875" s="537" t="str">
        <f>Branches!N77</f>
        <v xml:space="preserve"> </v>
      </c>
      <c r="H1875" s="524" t="s">
        <v>923</v>
      </c>
      <c r="I1875" s="586" t="str">
        <f>Branches!O77</f>
        <v xml:space="preserve"> </v>
      </c>
      <c r="J1875" s="587"/>
      <c r="K1875" s="531" t="s">
        <v>882</v>
      </c>
      <c r="L1875" s="535">
        <f>Branches!K77</f>
        <v>0</v>
      </c>
      <c r="M1875" s="532" t="s">
        <v>1700</v>
      </c>
      <c r="N1875" s="514">
        <f>Branches!P77</f>
        <v>0</v>
      </c>
      <c r="O1875" s="514">
        <f>IF(B1875&gt;0,N1875*B1875,0)</f>
        <v>0</v>
      </c>
      <c r="P1875" s="680">
        <f>'KB Duct Parts'!$AE$3</f>
        <v>0</v>
      </c>
      <c r="Q1875" s="681">
        <f t="shared" si="995"/>
        <v>0</v>
      </c>
      <c r="R1875" s="682">
        <f t="shared" si="996"/>
        <v>0</v>
      </c>
      <c r="S1875" s="716">
        <f t="shared" si="997"/>
        <v>0.35</v>
      </c>
      <c r="T1875" s="679">
        <f t="shared" si="998"/>
        <v>0</v>
      </c>
      <c r="U1875" s="679">
        <f t="shared" si="999"/>
        <v>0</v>
      </c>
      <c r="Y1875" s="120"/>
      <c r="AD1875" s="79"/>
      <c r="AE1875" s="75"/>
      <c r="AF1875" s="370"/>
      <c r="AG1875" s="375"/>
      <c r="AH1875" s="379"/>
      <c r="AI1875" s="383"/>
      <c r="AJ1875" s="388"/>
      <c r="AK1875" s="392"/>
      <c r="AL1875" s="388"/>
      <c r="AM1875" s="363"/>
      <c r="AN1875" s="578"/>
      <c r="AO1875" s="78"/>
      <c r="AP1875" s="78"/>
      <c r="AQ1875" s="78"/>
      <c r="AR1875" s="78"/>
      <c r="AS1875" s="78"/>
      <c r="AT1875" s="78"/>
      <c r="AV1875" s="115"/>
      <c r="AW1875" s="395"/>
      <c r="AX1875" s="395"/>
      <c r="AY1875" s="395"/>
      <c r="AZ1875" s="395"/>
      <c r="BA1875" s="395"/>
      <c r="BB1875" s="395"/>
      <c r="BC1875" s="395"/>
      <c r="BD1875" s="115"/>
      <c r="BE1875" s="115"/>
      <c r="BF1875" s="115"/>
      <c r="BG1875" s="115"/>
      <c r="BH1875" s="115"/>
      <c r="BI1875" s="115"/>
      <c r="BJ1875" s="115"/>
      <c r="BK1875" s="115"/>
      <c r="BR1875" s="120"/>
      <c r="BS1875" s="120"/>
      <c r="BV1875" s="120"/>
      <c r="BW1875" s="120"/>
      <c r="BZ1875" s="120"/>
      <c r="CA1875" s="120"/>
      <c r="CC1875" s="115"/>
      <c r="CD1875" s="120"/>
      <c r="CE1875" s="417"/>
      <c r="CF1875" s="115"/>
      <c r="CG1875" s="115"/>
      <c r="CH1875" s="120"/>
      <c r="CI1875" s="417"/>
      <c r="CJ1875" s="115"/>
      <c r="CK1875" s="115"/>
      <c r="CL1875" s="120"/>
      <c r="CM1875" s="417"/>
      <c r="IS1875" s="108"/>
    </row>
    <row r="1876" spans="2:253" s="74" customFormat="1" ht="17.100000000000001" hidden="1" customHeight="1" x14ac:dyDescent="0.25">
      <c r="B1876" s="524">
        <f>IF('KB Duct Parts'!$BL$14=2,Branches!D78,0)</f>
        <v>0</v>
      </c>
      <c r="C1876" s="529"/>
      <c r="D1876" s="506" t="str">
        <f>Branches!M78</f>
        <v xml:space="preserve"> </v>
      </c>
      <c r="E1876" s="524" t="str">
        <f>Branches!E78&amp;""""</f>
        <v>"</v>
      </c>
      <c r="F1876" s="508"/>
      <c r="G1876" s="537" t="str">
        <f>Branches!N78</f>
        <v xml:space="preserve"> </v>
      </c>
      <c r="H1876" s="524" t="s">
        <v>923</v>
      </c>
      <c r="I1876" s="586" t="str">
        <f>Branches!O78</f>
        <v xml:space="preserve"> </v>
      </c>
      <c r="J1876" s="587"/>
      <c r="K1876" s="531" t="s">
        <v>882</v>
      </c>
      <c r="L1876" s="535">
        <f>Branches!K78</f>
        <v>0</v>
      </c>
      <c r="M1876" s="532" t="s">
        <v>1700</v>
      </c>
      <c r="N1876" s="514">
        <f>Branches!P78</f>
        <v>0</v>
      </c>
      <c r="O1876" s="514">
        <f>IF(B1876&gt;0,N1876*B1876,0)</f>
        <v>0</v>
      </c>
      <c r="P1876" s="680">
        <f>'KB Duct Parts'!$AE$3</f>
        <v>0</v>
      </c>
      <c r="Q1876" s="681">
        <f t="shared" si="995"/>
        <v>0</v>
      </c>
      <c r="R1876" s="682">
        <f t="shared" si="996"/>
        <v>0</v>
      </c>
      <c r="S1876" s="716">
        <f t="shared" si="997"/>
        <v>0.35</v>
      </c>
      <c r="T1876" s="679">
        <f t="shared" si="998"/>
        <v>0</v>
      </c>
      <c r="U1876" s="679">
        <f t="shared" si="999"/>
        <v>0</v>
      </c>
      <c r="Y1876" s="120"/>
      <c r="AD1876" s="79"/>
      <c r="AE1876" s="75"/>
      <c r="AF1876" s="370"/>
      <c r="AG1876" s="375"/>
      <c r="AH1876" s="379"/>
      <c r="AI1876" s="383"/>
      <c r="AJ1876" s="388"/>
      <c r="AK1876" s="392"/>
      <c r="AL1876" s="388"/>
      <c r="AM1876" s="363"/>
      <c r="AN1876" s="578"/>
      <c r="AO1876" s="78"/>
      <c r="AP1876" s="78"/>
      <c r="AQ1876" s="78"/>
      <c r="AR1876" s="78"/>
      <c r="AS1876" s="78"/>
      <c r="AT1876" s="78"/>
      <c r="AV1876" s="115"/>
      <c r="AW1876" s="395"/>
      <c r="AX1876" s="395"/>
      <c r="AY1876" s="395"/>
      <c r="AZ1876" s="395"/>
      <c r="BA1876" s="395"/>
      <c r="BB1876" s="395"/>
      <c r="BC1876" s="395"/>
      <c r="BD1876" s="115"/>
      <c r="BE1876" s="115"/>
      <c r="BF1876" s="115"/>
      <c r="BG1876" s="115"/>
      <c r="BH1876" s="115"/>
      <c r="BI1876" s="115"/>
      <c r="BJ1876" s="115"/>
      <c r="BK1876" s="115"/>
      <c r="BR1876" s="120"/>
      <c r="BS1876" s="120"/>
      <c r="BV1876" s="120"/>
      <c r="BW1876" s="120"/>
      <c r="BZ1876" s="120"/>
      <c r="CA1876" s="120"/>
      <c r="CC1876" s="115"/>
      <c r="CD1876" s="120"/>
      <c r="CE1876" s="417"/>
      <c r="CF1876" s="115"/>
      <c r="CG1876" s="115"/>
      <c r="CH1876" s="120"/>
      <c r="CI1876" s="417"/>
      <c r="CJ1876" s="115"/>
      <c r="CK1876" s="115"/>
      <c r="CL1876" s="120"/>
      <c r="CM1876" s="417"/>
      <c r="IS1876" s="108"/>
    </row>
    <row r="1877" spans="2:253" s="74" customFormat="1" ht="17.100000000000001" hidden="1" customHeight="1" x14ac:dyDescent="0.25">
      <c r="B1877" s="524">
        <f>IF('KB Duct Parts'!$BL$14=2,Branches!D79,0)</f>
        <v>0</v>
      </c>
      <c r="C1877" s="529"/>
      <c r="D1877" s="506" t="str">
        <f>Branches!M79</f>
        <v xml:space="preserve"> </v>
      </c>
      <c r="E1877" s="524" t="str">
        <f>Branches!E79&amp;""""</f>
        <v>"</v>
      </c>
      <c r="F1877" s="508"/>
      <c r="G1877" s="537" t="str">
        <f>Branches!N79</f>
        <v xml:space="preserve"> </v>
      </c>
      <c r="H1877" s="524" t="s">
        <v>923</v>
      </c>
      <c r="I1877" s="586" t="str">
        <f>Branches!O79</f>
        <v xml:space="preserve"> </v>
      </c>
      <c r="J1877" s="587"/>
      <c r="K1877" s="531" t="s">
        <v>882</v>
      </c>
      <c r="L1877" s="535">
        <f>Branches!K79</f>
        <v>0</v>
      </c>
      <c r="M1877" s="532" t="s">
        <v>1700</v>
      </c>
      <c r="N1877" s="514">
        <f>Branches!P79</f>
        <v>0</v>
      </c>
      <c r="O1877" s="514">
        <f>IF(B1877&gt;0,N1877*B1877,0)</f>
        <v>0</v>
      </c>
      <c r="P1877" s="680">
        <f>'KB Duct Parts'!$AE$3</f>
        <v>0</v>
      </c>
      <c r="Q1877" s="681">
        <f t="shared" si="995"/>
        <v>0</v>
      </c>
      <c r="R1877" s="682">
        <f t="shared" si="996"/>
        <v>0</v>
      </c>
      <c r="S1877" s="716">
        <f t="shared" si="997"/>
        <v>0.35</v>
      </c>
      <c r="T1877" s="679">
        <f t="shared" si="998"/>
        <v>0</v>
      </c>
      <c r="U1877" s="679">
        <f t="shared" si="999"/>
        <v>0</v>
      </c>
      <c r="Y1877" s="120"/>
      <c r="AD1877" s="79"/>
      <c r="AE1877" s="75"/>
      <c r="AF1877" s="370"/>
      <c r="AG1877" s="375"/>
      <c r="AH1877" s="379"/>
      <c r="AI1877" s="383"/>
      <c r="AJ1877" s="388"/>
      <c r="AK1877" s="392"/>
      <c r="AL1877" s="388"/>
      <c r="AM1877" s="363"/>
      <c r="AN1877" s="578"/>
      <c r="AO1877" s="78"/>
      <c r="AP1877" s="78"/>
      <c r="AQ1877" s="78"/>
      <c r="AR1877" s="78"/>
      <c r="AS1877" s="78"/>
      <c r="AT1877" s="78"/>
      <c r="AV1877" s="115"/>
      <c r="AW1877" s="395"/>
      <c r="AX1877" s="395"/>
      <c r="AY1877" s="395"/>
      <c r="AZ1877" s="395"/>
      <c r="BA1877" s="395"/>
      <c r="BB1877" s="395"/>
      <c r="BC1877" s="395"/>
      <c r="BD1877" s="115"/>
      <c r="BE1877" s="115"/>
      <c r="BF1877" s="115"/>
      <c r="BG1877" s="115"/>
      <c r="BH1877" s="115"/>
      <c r="BI1877" s="115"/>
      <c r="BJ1877" s="115"/>
      <c r="BK1877" s="115"/>
      <c r="BR1877" s="120"/>
      <c r="BS1877" s="120"/>
      <c r="BV1877" s="120"/>
      <c r="BW1877" s="120"/>
      <c r="BZ1877" s="120"/>
      <c r="CA1877" s="120"/>
      <c r="CC1877" s="115"/>
      <c r="CD1877" s="120"/>
      <c r="CE1877" s="417"/>
      <c r="CF1877" s="115"/>
      <c r="CG1877" s="115"/>
      <c r="CH1877" s="120"/>
      <c r="CI1877" s="417"/>
      <c r="CJ1877" s="115"/>
      <c r="CK1877" s="115"/>
      <c r="CL1877" s="120"/>
      <c r="CM1877" s="417"/>
      <c r="IS1877" s="108"/>
    </row>
    <row r="1878" spans="2:253" s="74" customFormat="1" ht="17.100000000000001" hidden="1" customHeight="1" x14ac:dyDescent="0.25">
      <c r="B1878" s="524">
        <v>0</v>
      </c>
      <c r="C1878" s="529" t="s">
        <v>560</v>
      </c>
      <c r="D1878" s="506" t="str">
        <f t="shared" ref="D1878:D1897" si="1003">IF(AM1878=1,C1878,(C1878&amp;"  ("&amp;L1878&amp;"ga)"))</f>
        <v>14303-SS</v>
      </c>
      <c r="E1878" s="536" t="s">
        <v>483</v>
      </c>
      <c r="F1878" s="508" t="str">
        <f t="shared" si="968"/>
        <v xml:space="preserve"> </v>
      </c>
      <c r="G1878" s="537" t="s">
        <v>909</v>
      </c>
      <c r="H1878" s="524" t="s">
        <v>923</v>
      </c>
      <c r="I1878" s="1035" t="s">
        <v>888</v>
      </c>
      <c r="J1878" s="1036"/>
      <c r="K1878" s="531" t="s">
        <v>882</v>
      </c>
      <c r="L1878" s="535"/>
      <c r="M1878" s="532" t="s">
        <v>1700</v>
      </c>
      <c r="N1878" s="514">
        <f t="shared" ref="N1878:N1897" si="1004">AN1878</f>
        <v>241.6</v>
      </c>
      <c r="O1878" s="514">
        <v>0</v>
      </c>
      <c r="P1878" s="680">
        <f>'KB Duct Parts'!$AE$3</f>
        <v>0</v>
      </c>
      <c r="Q1878" s="681">
        <f t="shared" si="995"/>
        <v>0</v>
      </c>
      <c r="R1878" s="682">
        <f t="shared" si="996"/>
        <v>0</v>
      </c>
      <c r="S1878" s="716">
        <f t="shared" si="997"/>
        <v>0.35</v>
      </c>
      <c r="T1878" s="679">
        <f t="shared" si="998"/>
        <v>0</v>
      </c>
      <c r="U1878" s="679">
        <f t="shared" si="999"/>
        <v>0</v>
      </c>
      <c r="Y1878" s="120"/>
      <c r="AD1878" s="79"/>
      <c r="AE1878" s="75"/>
      <c r="AF1878" s="370"/>
      <c r="AG1878" s="375"/>
      <c r="AH1878" s="379"/>
      <c r="AI1878" s="383"/>
      <c r="AJ1878" s="388"/>
      <c r="AK1878" s="392"/>
      <c r="AL1878" s="388"/>
      <c r="AM1878" s="363">
        <f t="shared" ref="AM1878:AM1897" si="1005">IF(L1878=AF1878,1,IF(L1878=AG1878,2,IF(L1878=AH1878,3,IF(L1878=AI1878,4,IF(L1878=AJ1878,5,IF(L1878=AK1878,6,IF(L1878=AL1878,7,0)))))))</f>
        <v>1</v>
      </c>
      <c r="AN1878" s="578">
        <v>241.6</v>
      </c>
      <c r="AO1878" s="78">
        <f t="shared" ref="AO1878:AO1897" si="1006">$AN1878*AX1878</f>
        <v>0</v>
      </c>
      <c r="AP1878" s="78">
        <f t="shared" ref="AP1878:AP1897" si="1007">$AN1878*AY1878</f>
        <v>0</v>
      </c>
      <c r="AQ1878" s="78">
        <f t="shared" ref="AQ1878:AQ1897" si="1008">$AN1878*AZ1878</f>
        <v>0</v>
      </c>
      <c r="AR1878" s="78">
        <f t="shared" ref="AR1878:AR1897" si="1009">$AN1878*BA1878</f>
        <v>0</v>
      </c>
      <c r="AS1878" s="78">
        <f t="shared" ref="AS1878:AS1897" si="1010">$AN1878*BB1878</f>
        <v>0</v>
      </c>
      <c r="AT1878" s="78">
        <f t="shared" ref="AT1878:AT1897" si="1011">$AN1878*BC1878</f>
        <v>0</v>
      </c>
      <c r="AU1878" s="74" t="s">
        <v>717</v>
      </c>
      <c r="AV1878" s="115"/>
      <c r="AW1878" s="395"/>
      <c r="AX1878" s="395">
        <v>0</v>
      </c>
      <c r="AY1878" s="395">
        <v>0</v>
      </c>
      <c r="AZ1878" s="395">
        <v>0</v>
      </c>
      <c r="BA1878" s="395">
        <v>0</v>
      </c>
      <c r="BB1878" s="395">
        <v>0</v>
      </c>
      <c r="BC1878" s="395">
        <v>0</v>
      </c>
      <c r="BD1878" s="115"/>
      <c r="BE1878" s="115"/>
      <c r="BF1878" s="115"/>
      <c r="BG1878" s="115"/>
      <c r="BH1878" s="115"/>
      <c r="BI1878" s="115"/>
      <c r="BJ1878" s="115"/>
      <c r="BK1878" s="115"/>
      <c r="BQ1878" s="74" t="str">
        <f t="shared" ref="BQ1878:BQ1897" si="1012">IF(AO1878&gt;0,D1878&amp;"-("&amp; AG1878&amp;")"," ")</f>
        <v xml:space="preserve"> </v>
      </c>
      <c r="BR1878" s="120" t="str">
        <f t="shared" ref="BR1878:BR1897" si="1013">IF(AO1878&gt;0,$G1878," ")</f>
        <v xml:space="preserve"> </v>
      </c>
      <c r="BS1878" s="120" t="str">
        <f t="shared" ref="BS1878:BS1897" si="1014">IF(AO1878&gt;0,AO1878," ")</f>
        <v xml:space="preserve"> </v>
      </c>
      <c r="BU1878" s="74" t="str">
        <f t="shared" ref="BU1878:BU1897" si="1015">IF(AP1878&gt;0,D1878&amp;"-("&amp;AH1878&amp;")"," ")</f>
        <v xml:space="preserve"> </v>
      </c>
      <c r="BV1878" s="120" t="str">
        <f t="shared" ref="BV1878:BV1897" si="1016">IF(AP1878&gt;0,$G1878," ")</f>
        <v xml:space="preserve"> </v>
      </c>
      <c r="BW1878" s="120" t="str">
        <f t="shared" ref="BW1878:BW1897" si="1017">IF(AP1878&gt;0,AP1878,"  ")</f>
        <v xml:space="preserve">  </v>
      </c>
      <c r="BY1878" s="74" t="str">
        <f t="shared" ref="BY1878:BY1897" si="1018">IF(AQ1878&gt;0,D1878&amp;"-("&amp;AI1878&amp;")"," ")</f>
        <v xml:space="preserve"> </v>
      </c>
      <c r="BZ1878" s="120" t="str">
        <f t="shared" ref="BZ1878:BZ1897" si="1019">IF(AQ1878&gt;0,$G1878," ")</f>
        <v xml:space="preserve"> </v>
      </c>
      <c r="CA1878" s="120" t="str">
        <f t="shared" ref="CA1878:CA1897" si="1020">IF(AQ1878&gt;0,AQ1878," ")</f>
        <v xml:space="preserve"> </v>
      </c>
      <c r="CC1878" s="115" t="str">
        <f t="shared" ref="CC1878:CC1897" si="1021">IF(AR1878&gt;0,D1878&amp;"-("&amp;AJ1878&amp;")"," ")</f>
        <v xml:space="preserve"> </v>
      </c>
      <c r="CD1878" s="120" t="str">
        <f t="shared" ref="CD1878:CD1897" si="1022">IF(AR1878&gt;0,$G1878," ")</f>
        <v xml:space="preserve"> </v>
      </c>
      <c r="CE1878" s="417" t="str">
        <f t="shared" ref="CE1878:CE1897" si="1023">IF(AR1878&gt;0,AR1878," ")</f>
        <v xml:space="preserve"> </v>
      </c>
      <c r="CF1878" s="115"/>
      <c r="CG1878" s="115" t="str">
        <f t="shared" ref="CG1878:CG1897" si="1024">IF(AS1878&gt;0,D1878&amp;"-("&amp;AK1878&amp;")"," ")</f>
        <v xml:space="preserve"> </v>
      </c>
      <c r="CH1878" s="120" t="str">
        <f t="shared" ref="CH1878:CH1897" si="1025">IF(AS1878&gt;0,$G1878," ")</f>
        <v xml:space="preserve"> </v>
      </c>
      <c r="CI1878" s="417" t="str">
        <f t="shared" ref="CI1878:CI1897" si="1026">IF(AS1878&gt;0,AS1878," ")</f>
        <v xml:space="preserve"> </v>
      </c>
      <c r="CJ1878" s="115"/>
      <c r="CK1878" s="115" t="str">
        <f t="shared" ref="CK1878:CK1897" si="1027">IF(AT1878&gt;0,D1878&amp;"-"&amp;AL1878," ")</f>
        <v xml:space="preserve"> </v>
      </c>
      <c r="CL1878" s="120" t="str">
        <f t="shared" ref="CL1878:CL1897" si="1028">IF(AT1878&gt;0,$G1878," ")</f>
        <v xml:space="preserve"> </v>
      </c>
      <c r="CM1878" s="417" t="str">
        <f t="shared" ref="CM1878:CM1897" si="1029">IF(AT1878&gt;0,AT1878," ")</f>
        <v xml:space="preserve"> </v>
      </c>
      <c r="IS1878" s="108">
        <v>177</v>
      </c>
    </row>
    <row r="1879" spans="2:253" s="74" customFormat="1" ht="17.100000000000001" hidden="1" customHeight="1" x14ac:dyDescent="0.25">
      <c r="B1879" s="524">
        <v>0</v>
      </c>
      <c r="C1879" s="529" t="s">
        <v>1204</v>
      </c>
      <c r="D1879" s="506" t="str">
        <f t="shared" si="1003"/>
        <v>14304-SS</v>
      </c>
      <c r="E1879" s="536" t="s">
        <v>861</v>
      </c>
      <c r="F1879" s="508" t="str">
        <f t="shared" si="968"/>
        <v xml:space="preserve"> </v>
      </c>
      <c r="G1879" s="537" t="s">
        <v>909</v>
      </c>
      <c r="H1879" s="524" t="s">
        <v>923</v>
      </c>
      <c r="I1879" s="1035" t="s">
        <v>888</v>
      </c>
      <c r="J1879" s="1036"/>
      <c r="K1879" s="531" t="s">
        <v>882</v>
      </c>
      <c r="L1879" s="535"/>
      <c r="M1879" s="532" t="s">
        <v>1700</v>
      </c>
      <c r="N1879" s="514">
        <f t="shared" si="1004"/>
        <v>241.6</v>
      </c>
      <c r="O1879" s="514">
        <v>0</v>
      </c>
      <c r="P1879" s="680">
        <f>'KB Duct Parts'!$AE$3</f>
        <v>0</v>
      </c>
      <c r="Q1879" s="681">
        <f t="shared" si="995"/>
        <v>0</v>
      </c>
      <c r="R1879" s="682">
        <f t="shared" si="996"/>
        <v>0</v>
      </c>
      <c r="S1879" s="716">
        <f t="shared" si="997"/>
        <v>0.35</v>
      </c>
      <c r="T1879" s="679">
        <f t="shared" si="998"/>
        <v>0</v>
      </c>
      <c r="U1879" s="679">
        <f t="shared" si="999"/>
        <v>0</v>
      </c>
      <c r="Y1879" s="120"/>
      <c r="AD1879" s="79"/>
      <c r="AE1879" s="75"/>
      <c r="AF1879" s="370"/>
      <c r="AG1879" s="375"/>
      <c r="AH1879" s="379"/>
      <c r="AI1879" s="383"/>
      <c r="AJ1879" s="388"/>
      <c r="AK1879" s="392"/>
      <c r="AL1879" s="388"/>
      <c r="AM1879" s="363">
        <f t="shared" si="1005"/>
        <v>1</v>
      </c>
      <c r="AN1879" s="578">
        <v>241.6</v>
      </c>
      <c r="AO1879" s="78">
        <f t="shared" si="1006"/>
        <v>0</v>
      </c>
      <c r="AP1879" s="78">
        <f t="shared" si="1007"/>
        <v>0</v>
      </c>
      <c r="AQ1879" s="78">
        <f t="shared" si="1008"/>
        <v>0</v>
      </c>
      <c r="AR1879" s="78">
        <f t="shared" si="1009"/>
        <v>0</v>
      </c>
      <c r="AS1879" s="78">
        <f t="shared" si="1010"/>
        <v>0</v>
      </c>
      <c r="AT1879" s="78">
        <f t="shared" si="1011"/>
        <v>0</v>
      </c>
      <c r="AU1879" s="74" t="s">
        <v>717</v>
      </c>
      <c r="AV1879" s="115"/>
      <c r="AW1879" s="395"/>
      <c r="AX1879" s="395">
        <v>0</v>
      </c>
      <c r="AY1879" s="395">
        <v>0</v>
      </c>
      <c r="AZ1879" s="395">
        <v>0</v>
      </c>
      <c r="BA1879" s="395">
        <v>0</v>
      </c>
      <c r="BB1879" s="395">
        <v>0</v>
      </c>
      <c r="BC1879" s="395">
        <v>0</v>
      </c>
      <c r="BD1879" s="115"/>
      <c r="BE1879" s="115"/>
      <c r="BF1879" s="115"/>
      <c r="BG1879" s="115"/>
      <c r="BH1879" s="115"/>
      <c r="BI1879" s="115"/>
      <c r="BJ1879" s="115"/>
      <c r="BK1879" s="115"/>
      <c r="BQ1879" s="74" t="str">
        <f t="shared" si="1012"/>
        <v xml:space="preserve"> </v>
      </c>
      <c r="BR1879" s="120" t="str">
        <f t="shared" si="1013"/>
        <v xml:space="preserve"> </v>
      </c>
      <c r="BS1879" s="120" t="str">
        <f t="shared" si="1014"/>
        <v xml:space="preserve"> </v>
      </c>
      <c r="BU1879" s="74" t="str">
        <f t="shared" si="1015"/>
        <v xml:space="preserve"> </v>
      </c>
      <c r="BV1879" s="120" t="str">
        <f t="shared" si="1016"/>
        <v xml:space="preserve"> </v>
      </c>
      <c r="BW1879" s="120" t="str">
        <f t="shared" si="1017"/>
        <v xml:space="preserve">  </v>
      </c>
      <c r="BY1879" s="74" t="str">
        <f t="shared" si="1018"/>
        <v xml:space="preserve"> </v>
      </c>
      <c r="BZ1879" s="120" t="str">
        <f t="shared" si="1019"/>
        <v xml:space="preserve"> </v>
      </c>
      <c r="CA1879" s="120" t="str">
        <f t="shared" si="1020"/>
        <v xml:space="preserve"> </v>
      </c>
      <c r="CC1879" s="115" t="str">
        <f t="shared" si="1021"/>
        <v xml:space="preserve"> </v>
      </c>
      <c r="CD1879" s="120" t="str">
        <f t="shared" si="1022"/>
        <v xml:space="preserve"> </v>
      </c>
      <c r="CE1879" s="417" t="str">
        <f t="shared" si="1023"/>
        <v xml:space="preserve"> </v>
      </c>
      <c r="CF1879" s="115"/>
      <c r="CG1879" s="115" t="str">
        <f t="shared" si="1024"/>
        <v xml:space="preserve"> </v>
      </c>
      <c r="CH1879" s="120" t="str">
        <f t="shared" si="1025"/>
        <v xml:space="preserve"> </v>
      </c>
      <c r="CI1879" s="417" t="str">
        <f t="shared" si="1026"/>
        <v xml:space="preserve"> </v>
      </c>
      <c r="CJ1879" s="115"/>
      <c r="CK1879" s="115" t="str">
        <f t="shared" si="1027"/>
        <v xml:space="preserve"> </v>
      </c>
      <c r="CL1879" s="120" t="str">
        <f t="shared" si="1028"/>
        <v xml:space="preserve"> </v>
      </c>
      <c r="CM1879" s="417" t="str">
        <f t="shared" si="1029"/>
        <v xml:space="preserve"> </v>
      </c>
      <c r="IS1879" s="108">
        <v>177</v>
      </c>
    </row>
    <row r="1880" spans="2:253" s="74" customFormat="1" ht="17.100000000000001" hidden="1" customHeight="1" x14ac:dyDescent="0.25">
      <c r="B1880" s="524">
        <v>0</v>
      </c>
      <c r="C1880" s="529" t="s">
        <v>1205</v>
      </c>
      <c r="D1880" s="506" t="str">
        <f t="shared" si="1003"/>
        <v>14305-SS</v>
      </c>
      <c r="E1880" s="524" t="s">
        <v>862</v>
      </c>
      <c r="F1880" s="508" t="str">
        <f t="shared" si="968"/>
        <v xml:space="preserve"> </v>
      </c>
      <c r="G1880" s="537" t="s">
        <v>909</v>
      </c>
      <c r="H1880" s="524" t="s">
        <v>923</v>
      </c>
      <c r="I1880" s="1035" t="s">
        <v>888</v>
      </c>
      <c r="J1880" s="1036"/>
      <c r="K1880" s="531" t="s">
        <v>882</v>
      </c>
      <c r="L1880" s="535"/>
      <c r="M1880" s="532" t="s">
        <v>1700</v>
      </c>
      <c r="N1880" s="514">
        <f t="shared" si="1004"/>
        <v>244.4</v>
      </c>
      <c r="O1880" s="514">
        <v>0</v>
      </c>
      <c r="P1880" s="680">
        <f>'KB Duct Parts'!$AE$3</f>
        <v>0</v>
      </c>
      <c r="Q1880" s="681">
        <f t="shared" si="995"/>
        <v>0</v>
      </c>
      <c r="R1880" s="682">
        <f t="shared" si="996"/>
        <v>0</v>
      </c>
      <c r="S1880" s="716">
        <f t="shared" si="997"/>
        <v>0.35</v>
      </c>
      <c r="T1880" s="679">
        <f t="shared" si="998"/>
        <v>0</v>
      </c>
      <c r="U1880" s="679">
        <f t="shared" si="999"/>
        <v>0</v>
      </c>
      <c r="Y1880" s="120"/>
      <c r="AD1880" s="79"/>
      <c r="AE1880" s="75"/>
      <c r="AF1880" s="370"/>
      <c r="AG1880" s="375"/>
      <c r="AH1880" s="379"/>
      <c r="AI1880" s="383"/>
      <c r="AJ1880" s="388"/>
      <c r="AK1880" s="392"/>
      <c r="AL1880" s="388"/>
      <c r="AM1880" s="363">
        <f t="shared" si="1005"/>
        <v>1</v>
      </c>
      <c r="AN1880" s="578">
        <v>244.4</v>
      </c>
      <c r="AO1880" s="78">
        <f t="shared" si="1006"/>
        <v>0</v>
      </c>
      <c r="AP1880" s="78">
        <f t="shared" si="1007"/>
        <v>0</v>
      </c>
      <c r="AQ1880" s="78">
        <f t="shared" si="1008"/>
        <v>0</v>
      </c>
      <c r="AR1880" s="78">
        <f t="shared" si="1009"/>
        <v>0</v>
      </c>
      <c r="AS1880" s="78">
        <f t="shared" si="1010"/>
        <v>0</v>
      </c>
      <c r="AT1880" s="78">
        <f t="shared" si="1011"/>
        <v>0</v>
      </c>
      <c r="AU1880" s="74" t="s">
        <v>717</v>
      </c>
      <c r="AV1880" s="115"/>
      <c r="AW1880" s="395"/>
      <c r="AX1880" s="395">
        <v>0</v>
      </c>
      <c r="AY1880" s="395">
        <v>0</v>
      </c>
      <c r="AZ1880" s="395">
        <v>0</v>
      </c>
      <c r="BA1880" s="395">
        <v>0</v>
      </c>
      <c r="BB1880" s="395">
        <v>0</v>
      </c>
      <c r="BC1880" s="395">
        <v>0</v>
      </c>
      <c r="BD1880" s="115"/>
      <c r="BE1880" s="115"/>
      <c r="BF1880" s="115"/>
      <c r="BG1880" s="115"/>
      <c r="BH1880" s="115"/>
      <c r="BI1880" s="115"/>
      <c r="BJ1880" s="115"/>
      <c r="BK1880" s="115"/>
      <c r="BQ1880" s="74" t="str">
        <f t="shared" si="1012"/>
        <v xml:space="preserve"> </v>
      </c>
      <c r="BR1880" s="120" t="str">
        <f t="shared" si="1013"/>
        <v xml:space="preserve"> </v>
      </c>
      <c r="BS1880" s="120" t="str">
        <f t="shared" si="1014"/>
        <v xml:space="preserve"> </v>
      </c>
      <c r="BU1880" s="74" t="str">
        <f t="shared" si="1015"/>
        <v xml:space="preserve"> </v>
      </c>
      <c r="BV1880" s="120" t="str">
        <f t="shared" si="1016"/>
        <v xml:space="preserve"> </v>
      </c>
      <c r="BW1880" s="120" t="str">
        <f t="shared" si="1017"/>
        <v xml:space="preserve">  </v>
      </c>
      <c r="BY1880" s="74" t="str">
        <f t="shared" si="1018"/>
        <v xml:space="preserve"> </v>
      </c>
      <c r="BZ1880" s="120" t="str">
        <f t="shared" si="1019"/>
        <v xml:space="preserve"> </v>
      </c>
      <c r="CA1880" s="120" t="str">
        <f t="shared" si="1020"/>
        <v xml:space="preserve"> </v>
      </c>
      <c r="CC1880" s="115" t="str">
        <f t="shared" si="1021"/>
        <v xml:space="preserve"> </v>
      </c>
      <c r="CD1880" s="120" t="str">
        <f t="shared" si="1022"/>
        <v xml:space="preserve"> </v>
      </c>
      <c r="CE1880" s="417" t="str">
        <f t="shared" si="1023"/>
        <v xml:space="preserve"> </v>
      </c>
      <c r="CF1880" s="115"/>
      <c r="CG1880" s="115" t="str">
        <f t="shared" si="1024"/>
        <v xml:space="preserve"> </v>
      </c>
      <c r="CH1880" s="120" t="str">
        <f t="shared" si="1025"/>
        <v xml:space="preserve"> </v>
      </c>
      <c r="CI1880" s="417" t="str">
        <f t="shared" si="1026"/>
        <v xml:space="preserve"> </v>
      </c>
      <c r="CJ1880" s="115"/>
      <c r="CK1880" s="115" t="str">
        <f t="shared" si="1027"/>
        <v xml:space="preserve"> </v>
      </c>
      <c r="CL1880" s="120" t="str">
        <f t="shared" si="1028"/>
        <v xml:space="preserve"> </v>
      </c>
      <c r="CM1880" s="417" t="str">
        <f t="shared" si="1029"/>
        <v xml:space="preserve"> </v>
      </c>
      <c r="IS1880" s="108">
        <v>179</v>
      </c>
    </row>
    <row r="1881" spans="2:253" s="74" customFormat="1" ht="17.100000000000001" hidden="1" customHeight="1" x14ac:dyDescent="0.25">
      <c r="B1881" s="524">
        <v>0</v>
      </c>
      <c r="C1881" s="529" t="s">
        <v>1206</v>
      </c>
      <c r="D1881" s="506" t="str">
        <f t="shared" si="1003"/>
        <v>14306-SS</v>
      </c>
      <c r="E1881" s="524" t="s">
        <v>863</v>
      </c>
      <c r="F1881" s="508" t="str">
        <f t="shared" si="968"/>
        <v xml:space="preserve"> </v>
      </c>
      <c r="G1881" s="537" t="s">
        <v>909</v>
      </c>
      <c r="H1881" s="524" t="s">
        <v>923</v>
      </c>
      <c r="I1881" s="1035" t="s">
        <v>888</v>
      </c>
      <c r="J1881" s="1036"/>
      <c r="K1881" s="531" t="s">
        <v>882</v>
      </c>
      <c r="L1881" s="535"/>
      <c r="M1881" s="532" t="s">
        <v>1700</v>
      </c>
      <c r="N1881" s="514">
        <f t="shared" si="1004"/>
        <v>247.1</v>
      </c>
      <c r="O1881" s="514">
        <v>0</v>
      </c>
      <c r="P1881" s="680">
        <f>'KB Duct Parts'!$AE$3</f>
        <v>0</v>
      </c>
      <c r="Q1881" s="681">
        <f t="shared" si="995"/>
        <v>0</v>
      </c>
      <c r="R1881" s="682">
        <f t="shared" si="996"/>
        <v>0</v>
      </c>
      <c r="S1881" s="716">
        <f t="shared" si="997"/>
        <v>0.35</v>
      </c>
      <c r="T1881" s="679">
        <f t="shared" si="998"/>
        <v>0</v>
      </c>
      <c r="U1881" s="679">
        <f t="shared" si="999"/>
        <v>0</v>
      </c>
      <c r="Y1881" s="120"/>
      <c r="AD1881" s="79"/>
      <c r="AE1881" s="75"/>
      <c r="AF1881" s="370"/>
      <c r="AG1881" s="375"/>
      <c r="AH1881" s="379"/>
      <c r="AI1881" s="383"/>
      <c r="AJ1881" s="388"/>
      <c r="AK1881" s="392"/>
      <c r="AL1881" s="388"/>
      <c r="AM1881" s="363">
        <f t="shared" si="1005"/>
        <v>1</v>
      </c>
      <c r="AN1881" s="578">
        <v>247.1</v>
      </c>
      <c r="AO1881" s="78">
        <f t="shared" si="1006"/>
        <v>0</v>
      </c>
      <c r="AP1881" s="78">
        <f t="shared" si="1007"/>
        <v>0</v>
      </c>
      <c r="AQ1881" s="78">
        <f t="shared" si="1008"/>
        <v>0</v>
      </c>
      <c r="AR1881" s="78">
        <f t="shared" si="1009"/>
        <v>0</v>
      </c>
      <c r="AS1881" s="78">
        <f t="shared" si="1010"/>
        <v>0</v>
      </c>
      <c r="AT1881" s="78">
        <f t="shared" si="1011"/>
        <v>0</v>
      </c>
      <c r="AU1881" s="74" t="s">
        <v>717</v>
      </c>
      <c r="AV1881" s="115"/>
      <c r="AW1881" s="395"/>
      <c r="AX1881" s="395">
        <v>0</v>
      </c>
      <c r="AY1881" s="395">
        <v>0</v>
      </c>
      <c r="AZ1881" s="395">
        <v>0</v>
      </c>
      <c r="BA1881" s="395">
        <v>0</v>
      </c>
      <c r="BB1881" s="395">
        <v>0</v>
      </c>
      <c r="BC1881" s="395">
        <v>0</v>
      </c>
      <c r="BD1881" s="115"/>
      <c r="BE1881" s="115"/>
      <c r="BF1881" s="115"/>
      <c r="BG1881" s="115"/>
      <c r="BH1881" s="115"/>
      <c r="BI1881" s="115"/>
      <c r="BJ1881" s="115"/>
      <c r="BK1881" s="115"/>
      <c r="BQ1881" s="74" t="str">
        <f t="shared" si="1012"/>
        <v xml:space="preserve"> </v>
      </c>
      <c r="BR1881" s="120" t="str">
        <f t="shared" si="1013"/>
        <v xml:space="preserve"> </v>
      </c>
      <c r="BS1881" s="120" t="str">
        <f t="shared" si="1014"/>
        <v xml:space="preserve"> </v>
      </c>
      <c r="BU1881" s="74" t="str">
        <f t="shared" si="1015"/>
        <v xml:space="preserve"> </v>
      </c>
      <c r="BV1881" s="120" t="str">
        <f t="shared" si="1016"/>
        <v xml:space="preserve"> </v>
      </c>
      <c r="BW1881" s="120" t="str">
        <f t="shared" si="1017"/>
        <v xml:space="preserve">  </v>
      </c>
      <c r="BY1881" s="74" t="str">
        <f t="shared" si="1018"/>
        <v xml:space="preserve"> </v>
      </c>
      <c r="BZ1881" s="120" t="str">
        <f t="shared" si="1019"/>
        <v xml:space="preserve"> </v>
      </c>
      <c r="CA1881" s="120" t="str">
        <f t="shared" si="1020"/>
        <v xml:space="preserve"> </v>
      </c>
      <c r="CC1881" s="115" t="str">
        <f t="shared" si="1021"/>
        <v xml:space="preserve"> </v>
      </c>
      <c r="CD1881" s="120" t="str">
        <f t="shared" si="1022"/>
        <v xml:space="preserve"> </v>
      </c>
      <c r="CE1881" s="417" t="str">
        <f t="shared" si="1023"/>
        <v xml:space="preserve"> </v>
      </c>
      <c r="CF1881" s="115"/>
      <c r="CG1881" s="115" t="str">
        <f t="shared" si="1024"/>
        <v xml:space="preserve"> </v>
      </c>
      <c r="CH1881" s="120" t="str">
        <f t="shared" si="1025"/>
        <v xml:space="preserve"> </v>
      </c>
      <c r="CI1881" s="417" t="str">
        <f t="shared" si="1026"/>
        <v xml:space="preserve"> </v>
      </c>
      <c r="CJ1881" s="115"/>
      <c r="CK1881" s="115" t="str">
        <f t="shared" si="1027"/>
        <v xml:space="preserve"> </v>
      </c>
      <c r="CL1881" s="120" t="str">
        <f t="shared" si="1028"/>
        <v xml:space="preserve"> </v>
      </c>
      <c r="CM1881" s="417" t="str">
        <f t="shared" si="1029"/>
        <v xml:space="preserve"> </v>
      </c>
      <c r="IS1881" s="108">
        <v>181</v>
      </c>
    </row>
    <row r="1882" spans="2:253" s="74" customFormat="1" ht="17.100000000000001" hidden="1" customHeight="1" x14ac:dyDescent="0.25">
      <c r="B1882" s="524">
        <v>0</v>
      </c>
      <c r="C1882" s="529" t="s">
        <v>1207</v>
      </c>
      <c r="D1882" s="506" t="str">
        <f t="shared" si="1003"/>
        <v>14307-SS</v>
      </c>
      <c r="E1882" s="524" t="s">
        <v>864</v>
      </c>
      <c r="F1882" s="508" t="str">
        <f t="shared" si="968"/>
        <v xml:space="preserve"> </v>
      </c>
      <c r="G1882" s="537" t="s">
        <v>909</v>
      </c>
      <c r="H1882" s="524" t="s">
        <v>923</v>
      </c>
      <c r="I1882" s="1035" t="s">
        <v>888</v>
      </c>
      <c r="J1882" s="1036"/>
      <c r="K1882" s="531" t="s">
        <v>882</v>
      </c>
      <c r="L1882" s="535"/>
      <c r="M1882" s="532" t="s">
        <v>1700</v>
      </c>
      <c r="N1882" s="514">
        <f t="shared" si="1004"/>
        <v>117.4</v>
      </c>
      <c r="O1882" s="514">
        <v>0</v>
      </c>
      <c r="P1882" s="680">
        <f>'KB Duct Parts'!$AE$3</f>
        <v>0</v>
      </c>
      <c r="Q1882" s="681">
        <f t="shared" ref="Q1882:Q1945" si="1030">IF(B1882&gt;0,N1882*(1-P1882),0)</f>
        <v>0</v>
      </c>
      <c r="R1882" s="682">
        <f t="shared" ref="R1882:R1945" si="1031">B1882*Q1882</f>
        <v>0</v>
      </c>
      <c r="S1882" s="716">
        <f t="shared" ref="S1882:S1945" si="1032">$Y$3904</f>
        <v>0.35</v>
      </c>
      <c r="T1882" s="679">
        <f t="shared" ref="T1882:T1945" si="1033">ROUND(IF(B1882&gt;0,((N1882*(1-(1*S1882)))),0),2)</f>
        <v>0</v>
      </c>
      <c r="U1882" s="679">
        <f t="shared" ref="U1882:U1945" si="1034">B1882*T1882</f>
        <v>0</v>
      </c>
      <c r="Y1882" s="120"/>
      <c r="AD1882" s="79"/>
      <c r="AE1882" s="75"/>
      <c r="AF1882" s="370"/>
      <c r="AG1882" s="375"/>
      <c r="AH1882" s="379"/>
      <c r="AI1882" s="383"/>
      <c r="AJ1882" s="388"/>
      <c r="AK1882" s="392"/>
      <c r="AL1882" s="388"/>
      <c r="AM1882" s="363">
        <f t="shared" si="1005"/>
        <v>1</v>
      </c>
      <c r="AN1882" s="578">
        <v>117.4</v>
      </c>
      <c r="AO1882" s="78">
        <f t="shared" si="1006"/>
        <v>0</v>
      </c>
      <c r="AP1882" s="78">
        <f t="shared" si="1007"/>
        <v>0</v>
      </c>
      <c r="AQ1882" s="78">
        <f t="shared" si="1008"/>
        <v>0</v>
      </c>
      <c r="AR1882" s="78">
        <f t="shared" si="1009"/>
        <v>0</v>
      </c>
      <c r="AS1882" s="78">
        <f t="shared" si="1010"/>
        <v>0</v>
      </c>
      <c r="AT1882" s="78">
        <f t="shared" si="1011"/>
        <v>0</v>
      </c>
      <c r="AU1882" s="74" t="s">
        <v>717</v>
      </c>
      <c r="AV1882" s="115"/>
      <c r="AW1882" s="395"/>
      <c r="AX1882" s="395">
        <v>0</v>
      </c>
      <c r="AY1882" s="395">
        <v>0</v>
      </c>
      <c r="AZ1882" s="395">
        <v>0</v>
      </c>
      <c r="BA1882" s="395">
        <v>0</v>
      </c>
      <c r="BB1882" s="395">
        <v>0</v>
      </c>
      <c r="BC1882" s="395">
        <v>0</v>
      </c>
      <c r="BD1882" s="115"/>
      <c r="BE1882" s="115"/>
      <c r="BF1882" s="115"/>
      <c r="BG1882" s="115"/>
      <c r="BH1882" s="115"/>
      <c r="BI1882" s="115"/>
      <c r="BJ1882" s="115"/>
      <c r="BK1882" s="115"/>
      <c r="BQ1882" s="74" t="str">
        <f t="shared" si="1012"/>
        <v xml:space="preserve"> </v>
      </c>
      <c r="BR1882" s="120" t="str">
        <f t="shared" si="1013"/>
        <v xml:space="preserve"> </v>
      </c>
      <c r="BS1882" s="120" t="str">
        <f t="shared" si="1014"/>
        <v xml:space="preserve"> </v>
      </c>
      <c r="BU1882" s="74" t="str">
        <f t="shared" si="1015"/>
        <v xml:space="preserve"> </v>
      </c>
      <c r="BV1882" s="120" t="str">
        <f t="shared" si="1016"/>
        <v xml:space="preserve"> </v>
      </c>
      <c r="BW1882" s="120" t="str">
        <f t="shared" si="1017"/>
        <v xml:space="preserve">  </v>
      </c>
      <c r="BY1882" s="74" t="str">
        <f t="shared" si="1018"/>
        <v xml:space="preserve"> </v>
      </c>
      <c r="BZ1882" s="120" t="str">
        <f t="shared" si="1019"/>
        <v xml:space="preserve"> </v>
      </c>
      <c r="CA1882" s="120" t="str">
        <f t="shared" si="1020"/>
        <v xml:space="preserve"> </v>
      </c>
      <c r="CC1882" s="115" t="str">
        <f t="shared" si="1021"/>
        <v xml:space="preserve"> </v>
      </c>
      <c r="CD1882" s="120" t="str">
        <f t="shared" si="1022"/>
        <v xml:space="preserve"> </v>
      </c>
      <c r="CE1882" s="417" t="str">
        <f t="shared" si="1023"/>
        <v xml:space="preserve"> </v>
      </c>
      <c r="CF1882" s="115"/>
      <c r="CG1882" s="115" t="str">
        <f t="shared" si="1024"/>
        <v xml:space="preserve"> </v>
      </c>
      <c r="CH1882" s="120" t="str">
        <f t="shared" si="1025"/>
        <v xml:space="preserve"> </v>
      </c>
      <c r="CI1882" s="417" t="str">
        <f t="shared" si="1026"/>
        <v xml:space="preserve"> </v>
      </c>
      <c r="CJ1882" s="115"/>
      <c r="CK1882" s="115" t="str">
        <f t="shared" si="1027"/>
        <v xml:space="preserve"> </v>
      </c>
      <c r="CL1882" s="120" t="str">
        <f t="shared" si="1028"/>
        <v xml:space="preserve"> </v>
      </c>
      <c r="CM1882" s="417" t="str">
        <f t="shared" si="1029"/>
        <v xml:space="preserve"> </v>
      </c>
      <c r="IS1882" s="108">
        <v>86</v>
      </c>
    </row>
    <row r="1883" spans="2:253" s="74" customFormat="1" ht="17.100000000000001" hidden="1" customHeight="1" x14ac:dyDescent="0.25">
      <c r="B1883" s="524">
        <v>0</v>
      </c>
      <c r="C1883" s="529" t="s">
        <v>1208</v>
      </c>
      <c r="D1883" s="506" t="str">
        <f t="shared" si="1003"/>
        <v>14308-SS</v>
      </c>
      <c r="E1883" s="524" t="s">
        <v>865</v>
      </c>
      <c r="F1883" s="508" t="str">
        <f t="shared" si="968"/>
        <v xml:space="preserve"> </v>
      </c>
      <c r="G1883" s="537" t="s">
        <v>909</v>
      </c>
      <c r="H1883" s="524" t="s">
        <v>923</v>
      </c>
      <c r="I1883" s="1035" t="s">
        <v>888</v>
      </c>
      <c r="J1883" s="1036"/>
      <c r="K1883" s="531" t="s">
        <v>882</v>
      </c>
      <c r="L1883" s="535"/>
      <c r="M1883" s="532" t="s">
        <v>1700</v>
      </c>
      <c r="N1883" s="514">
        <f t="shared" si="1004"/>
        <v>264.8</v>
      </c>
      <c r="O1883" s="514">
        <v>0</v>
      </c>
      <c r="P1883" s="680">
        <f>'KB Duct Parts'!$AE$3</f>
        <v>0</v>
      </c>
      <c r="Q1883" s="681">
        <f t="shared" si="1030"/>
        <v>0</v>
      </c>
      <c r="R1883" s="682">
        <f t="shared" si="1031"/>
        <v>0</v>
      </c>
      <c r="S1883" s="716">
        <f t="shared" si="1032"/>
        <v>0.35</v>
      </c>
      <c r="T1883" s="679">
        <f t="shared" si="1033"/>
        <v>0</v>
      </c>
      <c r="U1883" s="679">
        <f t="shared" si="1034"/>
        <v>0</v>
      </c>
      <c r="Y1883" s="120"/>
      <c r="AD1883" s="79"/>
      <c r="AE1883" s="75"/>
      <c r="AF1883" s="370"/>
      <c r="AG1883" s="375"/>
      <c r="AH1883" s="379"/>
      <c r="AI1883" s="383"/>
      <c r="AJ1883" s="388"/>
      <c r="AK1883" s="392"/>
      <c r="AL1883" s="388"/>
      <c r="AM1883" s="363">
        <f t="shared" si="1005"/>
        <v>1</v>
      </c>
      <c r="AN1883" s="578">
        <v>264.8</v>
      </c>
      <c r="AO1883" s="78">
        <f t="shared" si="1006"/>
        <v>0</v>
      </c>
      <c r="AP1883" s="78">
        <f t="shared" si="1007"/>
        <v>0</v>
      </c>
      <c r="AQ1883" s="78">
        <f t="shared" si="1008"/>
        <v>0</v>
      </c>
      <c r="AR1883" s="78">
        <f t="shared" si="1009"/>
        <v>0</v>
      </c>
      <c r="AS1883" s="78">
        <f t="shared" si="1010"/>
        <v>0</v>
      </c>
      <c r="AT1883" s="78">
        <f t="shared" si="1011"/>
        <v>0</v>
      </c>
      <c r="AU1883" s="74" t="s">
        <v>717</v>
      </c>
      <c r="AV1883" s="115"/>
      <c r="AW1883" s="395"/>
      <c r="AX1883" s="395">
        <v>0</v>
      </c>
      <c r="AY1883" s="395">
        <v>0</v>
      </c>
      <c r="AZ1883" s="395">
        <v>0</v>
      </c>
      <c r="BA1883" s="395">
        <v>0</v>
      </c>
      <c r="BB1883" s="395">
        <v>0</v>
      </c>
      <c r="BC1883" s="395">
        <v>0</v>
      </c>
      <c r="BD1883" s="115"/>
      <c r="BE1883" s="115"/>
      <c r="BF1883" s="115"/>
      <c r="BG1883" s="115"/>
      <c r="BH1883" s="115"/>
      <c r="BI1883" s="115"/>
      <c r="BJ1883" s="115"/>
      <c r="BK1883" s="115"/>
      <c r="BQ1883" s="74" t="str">
        <f t="shared" si="1012"/>
        <v xml:space="preserve"> </v>
      </c>
      <c r="BR1883" s="120" t="str">
        <f t="shared" si="1013"/>
        <v xml:space="preserve"> </v>
      </c>
      <c r="BS1883" s="120" t="str">
        <f t="shared" si="1014"/>
        <v xml:space="preserve"> </v>
      </c>
      <c r="BU1883" s="74" t="str">
        <f t="shared" si="1015"/>
        <v xml:space="preserve"> </v>
      </c>
      <c r="BV1883" s="120" t="str">
        <f t="shared" si="1016"/>
        <v xml:space="preserve"> </v>
      </c>
      <c r="BW1883" s="120" t="str">
        <f t="shared" si="1017"/>
        <v xml:space="preserve">  </v>
      </c>
      <c r="BY1883" s="74" t="str">
        <f t="shared" si="1018"/>
        <v xml:space="preserve"> </v>
      </c>
      <c r="BZ1883" s="120" t="str">
        <f t="shared" si="1019"/>
        <v xml:space="preserve"> </v>
      </c>
      <c r="CA1883" s="120" t="str">
        <f t="shared" si="1020"/>
        <v xml:space="preserve"> </v>
      </c>
      <c r="CC1883" s="115" t="str">
        <f t="shared" si="1021"/>
        <v xml:space="preserve"> </v>
      </c>
      <c r="CD1883" s="120" t="str">
        <f t="shared" si="1022"/>
        <v xml:space="preserve"> </v>
      </c>
      <c r="CE1883" s="417" t="str">
        <f t="shared" si="1023"/>
        <v xml:space="preserve"> </v>
      </c>
      <c r="CF1883" s="115"/>
      <c r="CG1883" s="115" t="str">
        <f t="shared" si="1024"/>
        <v xml:space="preserve"> </v>
      </c>
      <c r="CH1883" s="120" t="str">
        <f t="shared" si="1025"/>
        <v xml:space="preserve"> </v>
      </c>
      <c r="CI1883" s="417" t="str">
        <f t="shared" si="1026"/>
        <v xml:space="preserve"> </v>
      </c>
      <c r="CJ1883" s="115"/>
      <c r="CK1883" s="115" t="str">
        <f t="shared" si="1027"/>
        <v xml:space="preserve"> </v>
      </c>
      <c r="CL1883" s="120" t="str">
        <f t="shared" si="1028"/>
        <v xml:space="preserve"> </v>
      </c>
      <c r="CM1883" s="417" t="str">
        <f t="shared" si="1029"/>
        <v xml:space="preserve"> </v>
      </c>
      <c r="IS1883" s="108">
        <v>194</v>
      </c>
    </row>
    <row r="1884" spans="2:253" s="74" customFormat="1" ht="17.100000000000001" hidden="1" customHeight="1" x14ac:dyDescent="0.25">
      <c r="B1884" s="524">
        <v>0</v>
      </c>
      <c r="C1884" s="529" t="s">
        <v>1213</v>
      </c>
      <c r="D1884" s="506" t="str">
        <f t="shared" si="1003"/>
        <v>14309-SS</v>
      </c>
      <c r="E1884" s="524" t="s">
        <v>866</v>
      </c>
      <c r="F1884" s="508" t="str">
        <f t="shared" si="968"/>
        <v xml:space="preserve"> </v>
      </c>
      <c r="G1884" s="537" t="s">
        <v>909</v>
      </c>
      <c r="H1884" s="524" t="s">
        <v>923</v>
      </c>
      <c r="I1884" s="1035" t="s">
        <v>888</v>
      </c>
      <c r="J1884" s="1036"/>
      <c r="K1884" s="531" t="s">
        <v>882</v>
      </c>
      <c r="L1884" s="535"/>
      <c r="M1884" s="532" t="s">
        <v>1700</v>
      </c>
      <c r="N1884" s="514">
        <f t="shared" si="1004"/>
        <v>282.5</v>
      </c>
      <c r="O1884" s="514">
        <v>0</v>
      </c>
      <c r="P1884" s="680">
        <f>'KB Duct Parts'!$AE$3</f>
        <v>0</v>
      </c>
      <c r="Q1884" s="681">
        <f t="shared" si="1030"/>
        <v>0</v>
      </c>
      <c r="R1884" s="682">
        <f t="shared" si="1031"/>
        <v>0</v>
      </c>
      <c r="S1884" s="716">
        <f t="shared" si="1032"/>
        <v>0.35</v>
      </c>
      <c r="T1884" s="679">
        <f t="shared" si="1033"/>
        <v>0</v>
      </c>
      <c r="U1884" s="679">
        <f t="shared" si="1034"/>
        <v>0</v>
      </c>
      <c r="Y1884" s="120"/>
      <c r="AD1884" s="79"/>
      <c r="AE1884" s="75"/>
      <c r="AF1884" s="370"/>
      <c r="AG1884" s="375"/>
      <c r="AH1884" s="379"/>
      <c r="AI1884" s="383"/>
      <c r="AJ1884" s="388"/>
      <c r="AK1884" s="392"/>
      <c r="AL1884" s="388"/>
      <c r="AM1884" s="363">
        <f t="shared" si="1005"/>
        <v>1</v>
      </c>
      <c r="AN1884" s="578">
        <v>282.5</v>
      </c>
      <c r="AO1884" s="78">
        <f t="shared" si="1006"/>
        <v>0</v>
      </c>
      <c r="AP1884" s="78">
        <f t="shared" si="1007"/>
        <v>0</v>
      </c>
      <c r="AQ1884" s="78">
        <f t="shared" si="1008"/>
        <v>0</v>
      </c>
      <c r="AR1884" s="78">
        <f t="shared" si="1009"/>
        <v>0</v>
      </c>
      <c r="AS1884" s="78">
        <f t="shared" si="1010"/>
        <v>0</v>
      </c>
      <c r="AT1884" s="78">
        <f t="shared" si="1011"/>
        <v>0</v>
      </c>
      <c r="AU1884" s="74" t="s">
        <v>717</v>
      </c>
      <c r="AV1884" s="115"/>
      <c r="AW1884" s="395"/>
      <c r="AX1884" s="395">
        <v>0</v>
      </c>
      <c r="AY1884" s="395">
        <v>0</v>
      </c>
      <c r="AZ1884" s="395">
        <v>0</v>
      </c>
      <c r="BA1884" s="395">
        <v>0</v>
      </c>
      <c r="BB1884" s="395">
        <v>0</v>
      </c>
      <c r="BC1884" s="395">
        <v>0</v>
      </c>
      <c r="BD1884" s="115"/>
      <c r="BE1884" s="115"/>
      <c r="BF1884" s="115"/>
      <c r="BG1884" s="115"/>
      <c r="BH1884" s="115"/>
      <c r="BI1884" s="115"/>
      <c r="BJ1884" s="115"/>
      <c r="BK1884" s="115"/>
      <c r="BQ1884" s="74" t="str">
        <f t="shared" si="1012"/>
        <v xml:space="preserve"> </v>
      </c>
      <c r="BR1884" s="120" t="str">
        <f t="shared" si="1013"/>
        <v xml:space="preserve"> </v>
      </c>
      <c r="BS1884" s="120" t="str">
        <f t="shared" si="1014"/>
        <v xml:space="preserve"> </v>
      </c>
      <c r="BU1884" s="74" t="str">
        <f t="shared" si="1015"/>
        <v xml:space="preserve"> </v>
      </c>
      <c r="BV1884" s="120" t="str">
        <f t="shared" si="1016"/>
        <v xml:space="preserve"> </v>
      </c>
      <c r="BW1884" s="120" t="str">
        <f t="shared" si="1017"/>
        <v xml:space="preserve">  </v>
      </c>
      <c r="BY1884" s="74" t="str">
        <f t="shared" si="1018"/>
        <v xml:space="preserve"> </v>
      </c>
      <c r="BZ1884" s="120" t="str">
        <f t="shared" si="1019"/>
        <v xml:space="preserve"> </v>
      </c>
      <c r="CA1884" s="120" t="str">
        <f t="shared" si="1020"/>
        <v xml:space="preserve"> </v>
      </c>
      <c r="CC1884" s="115" t="str">
        <f t="shared" si="1021"/>
        <v xml:space="preserve"> </v>
      </c>
      <c r="CD1884" s="120" t="str">
        <f t="shared" si="1022"/>
        <v xml:space="preserve"> </v>
      </c>
      <c r="CE1884" s="417" t="str">
        <f t="shared" si="1023"/>
        <v xml:space="preserve"> </v>
      </c>
      <c r="CF1884" s="115"/>
      <c r="CG1884" s="115" t="str">
        <f t="shared" si="1024"/>
        <v xml:space="preserve"> </v>
      </c>
      <c r="CH1884" s="120" t="str">
        <f t="shared" si="1025"/>
        <v xml:space="preserve"> </v>
      </c>
      <c r="CI1884" s="417" t="str">
        <f t="shared" si="1026"/>
        <v xml:space="preserve"> </v>
      </c>
      <c r="CJ1884" s="115"/>
      <c r="CK1884" s="115" t="str">
        <f t="shared" si="1027"/>
        <v xml:space="preserve"> </v>
      </c>
      <c r="CL1884" s="120" t="str">
        <f t="shared" si="1028"/>
        <v xml:space="preserve"> </v>
      </c>
      <c r="CM1884" s="417" t="str">
        <f t="shared" si="1029"/>
        <v xml:space="preserve"> </v>
      </c>
      <c r="IS1884" s="108">
        <v>207</v>
      </c>
    </row>
    <row r="1885" spans="2:253" s="74" customFormat="1" ht="17.100000000000001" hidden="1" customHeight="1" x14ac:dyDescent="0.25">
      <c r="B1885" s="524">
        <v>0</v>
      </c>
      <c r="C1885" s="529" t="s">
        <v>1214</v>
      </c>
      <c r="D1885" s="506" t="str">
        <f t="shared" si="1003"/>
        <v>14310-SS</v>
      </c>
      <c r="E1885" s="524" t="s">
        <v>867</v>
      </c>
      <c r="F1885" s="508" t="str">
        <f t="shared" si="968"/>
        <v xml:space="preserve"> </v>
      </c>
      <c r="G1885" s="537" t="s">
        <v>909</v>
      </c>
      <c r="H1885" s="524" t="s">
        <v>923</v>
      </c>
      <c r="I1885" s="1035" t="s">
        <v>888</v>
      </c>
      <c r="J1885" s="1036"/>
      <c r="K1885" s="531" t="s">
        <v>882</v>
      </c>
      <c r="L1885" s="535"/>
      <c r="M1885" s="532" t="s">
        <v>1700</v>
      </c>
      <c r="N1885" s="514">
        <f t="shared" si="1004"/>
        <v>299</v>
      </c>
      <c r="O1885" s="514">
        <v>0</v>
      </c>
      <c r="P1885" s="680">
        <f>'KB Duct Parts'!$AE$3</f>
        <v>0</v>
      </c>
      <c r="Q1885" s="681">
        <f t="shared" si="1030"/>
        <v>0</v>
      </c>
      <c r="R1885" s="682">
        <f t="shared" si="1031"/>
        <v>0</v>
      </c>
      <c r="S1885" s="716">
        <f t="shared" si="1032"/>
        <v>0.35</v>
      </c>
      <c r="T1885" s="679">
        <f t="shared" si="1033"/>
        <v>0</v>
      </c>
      <c r="U1885" s="679">
        <f t="shared" si="1034"/>
        <v>0</v>
      </c>
      <c r="Y1885" s="120"/>
      <c r="AD1885" s="79"/>
      <c r="AE1885" s="75"/>
      <c r="AF1885" s="370"/>
      <c r="AG1885" s="375"/>
      <c r="AH1885" s="379"/>
      <c r="AI1885" s="383"/>
      <c r="AJ1885" s="388"/>
      <c r="AK1885" s="392"/>
      <c r="AL1885" s="388"/>
      <c r="AM1885" s="363">
        <f t="shared" si="1005"/>
        <v>1</v>
      </c>
      <c r="AN1885" s="578">
        <v>299</v>
      </c>
      <c r="AO1885" s="78">
        <f t="shared" si="1006"/>
        <v>0</v>
      </c>
      <c r="AP1885" s="78">
        <f t="shared" si="1007"/>
        <v>0</v>
      </c>
      <c r="AQ1885" s="78">
        <f t="shared" si="1008"/>
        <v>0</v>
      </c>
      <c r="AR1885" s="78">
        <f t="shared" si="1009"/>
        <v>0</v>
      </c>
      <c r="AS1885" s="78">
        <f t="shared" si="1010"/>
        <v>0</v>
      </c>
      <c r="AT1885" s="78">
        <f t="shared" si="1011"/>
        <v>0</v>
      </c>
      <c r="AU1885" s="74" t="s">
        <v>717</v>
      </c>
      <c r="AV1885" s="115"/>
      <c r="AW1885" s="395"/>
      <c r="AX1885" s="395">
        <v>0</v>
      </c>
      <c r="AY1885" s="395">
        <v>0</v>
      </c>
      <c r="AZ1885" s="395">
        <v>0</v>
      </c>
      <c r="BA1885" s="395">
        <v>0</v>
      </c>
      <c r="BB1885" s="395">
        <v>0</v>
      </c>
      <c r="BC1885" s="395">
        <v>0</v>
      </c>
      <c r="BD1885" s="115"/>
      <c r="BE1885" s="115"/>
      <c r="BF1885" s="115"/>
      <c r="BG1885" s="115"/>
      <c r="BH1885" s="115"/>
      <c r="BI1885" s="115"/>
      <c r="BJ1885" s="115"/>
      <c r="BK1885" s="115"/>
      <c r="BQ1885" s="74" t="str">
        <f t="shared" si="1012"/>
        <v xml:space="preserve"> </v>
      </c>
      <c r="BR1885" s="120" t="str">
        <f t="shared" si="1013"/>
        <v xml:space="preserve"> </v>
      </c>
      <c r="BS1885" s="120" t="str">
        <f t="shared" si="1014"/>
        <v xml:space="preserve"> </v>
      </c>
      <c r="BU1885" s="74" t="str">
        <f t="shared" si="1015"/>
        <v xml:space="preserve"> </v>
      </c>
      <c r="BV1885" s="120" t="str">
        <f t="shared" si="1016"/>
        <v xml:space="preserve"> </v>
      </c>
      <c r="BW1885" s="120" t="str">
        <f t="shared" si="1017"/>
        <v xml:space="preserve">  </v>
      </c>
      <c r="BY1885" s="74" t="str">
        <f t="shared" si="1018"/>
        <v xml:space="preserve"> </v>
      </c>
      <c r="BZ1885" s="120" t="str">
        <f t="shared" si="1019"/>
        <v xml:space="preserve"> </v>
      </c>
      <c r="CA1885" s="120" t="str">
        <f t="shared" si="1020"/>
        <v xml:space="preserve"> </v>
      </c>
      <c r="CC1885" s="115" t="str">
        <f t="shared" si="1021"/>
        <v xml:space="preserve"> </v>
      </c>
      <c r="CD1885" s="120" t="str">
        <f t="shared" si="1022"/>
        <v xml:space="preserve"> </v>
      </c>
      <c r="CE1885" s="417" t="str">
        <f t="shared" si="1023"/>
        <v xml:space="preserve"> </v>
      </c>
      <c r="CF1885" s="115"/>
      <c r="CG1885" s="115" t="str">
        <f t="shared" si="1024"/>
        <v xml:space="preserve"> </v>
      </c>
      <c r="CH1885" s="120" t="str">
        <f t="shared" si="1025"/>
        <v xml:space="preserve"> </v>
      </c>
      <c r="CI1885" s="417" t="str">
        <f t="shared" si="1026"/>
        <v xml:space="preserve"> </v>
      </c>
      <c r="CJ1885" s="115"/>
      <c r="CK1885" s="115" t="str">
        <f t="shared" si="1027"/>
        <v xml:space="preserve"> </v>
      </c>
      <c r="CL1885" s="120" t="str">
        <f t="shared" si="1028"/>
        <v xml:space="preserve"> </v>
      </c>
      <c r="CM1885" s="417" t="str">
        <f t="shared" si="1029"/>
        <v xml:space="preserve"> </v>
      </c>
      <c r="IS1885" s="108">
        <v>219</v>
      </c>
    </row>
    <row r="1886" spans="2:253" s="74" customFormat="1" ht="17.100000000000001" hidden="1" customHeight="1" x14ac:dyDescent="0.25">
      <c r="B1886" s="524">
        <v>0</v>
      </c>
      <c r="C1886" s="529" t="s">
        <v>1215</v>
      </c>
      <c r="D1886" s="506" t="str">
        <f t="shared" si="1003"/>
        <v>14311-SS</v>
      </c>
      <c r="E1886" s="524" t="s">
        <v>868</v>
      </c>
      <c r="F1886" s="508" t="str">
        <f t="shared" si="968"/>
        <v xml:space="preserve"> </v>
      </c>
      <c r="G1886" s="537" t="s">
        <v>909</v>
      </c>
      <c r="H1886" s="524" t="s">
        <v>923</v>
      </c>
      <c r="I1886" s="1035" t="s">
        <v>888</v>
      </c>
      <c r="J1886" s="1036"/>
      <c r="K1886" s="531" t="s">
        <v>882</v>
      </c>
      <c r="L1886" s="535"/>
      <c r="M1886" s="532" t="s">
        <v>1700</v>
      </c>
      <c r="N1886" s="514">
        <f t="shared" si="1004"/>
        <v>315.3</v>
      </c>
      <c r="O1886" s="514">
        <v>0</v>
      </c>
      <c r="P1886" s="680">
        <f>'KB Duct Parts'!$AE$3</f>
        <v>0</v>
      </c>
      <c r="Q1886" s="681">
        <f t="shared" si="1030"/>
        <v>0</v>
      </c>
      <c r="R1886" s="682">
        <f t="shared" si="1031"/>
        <v>0</v>
      </c>
      <c r="S1886" s="716">
        <f t="shared" si="1032"/>
        <v>0.35</v>
      </c>
      <c r="T1886" s="679">
        <f t="shared" si="1033"/>
        <v>0</v>
      </c>
      <c r="U1886" s="679">
        <f t="shared" si="1034"/>
        <v>0</v>
      </c>
      <c r="Y1886" s="120"/>
      <c r="AD1886" s="79"/>
      <c r="AE1886" s="75"/>
      <c r="AF1886" s="370"/>
      <c r="AG1886" s="375"/>
      <c r="AH1886" s="379"/>
      <c r="AI1886" s="383"/>
      <c r="AJ1886" s="388"/>
      <c r="AK1886" s="392"/>
      <c r="AL1886" s="388"/>
      <c r="AM1886" s="363">
        <f t="shared" si="1005"/>
        <v>1</v>
      </c>
      <c r="AN1886" s="578">
        <v>315.3</v>
      </c>
      <c r="AO1886" s="78">
        <f t="shared" si="1006"/>
        <v>0</v>
      </c>
      <c r="AP1886" s="78">
        <f t="shared" si="1007"/>
        <v>0</v>
      </c>
      <c r="AQ1886" s="78">
        <f t="shared" si="1008"/>
        <v>0</v>
      </c>
      <c r="AR1886" s="78">
        <f t="shared" si="1009"/>
        <v>0</v>
      </c>
      <c r="AS1886" s="78">
        <f t="shared" si="1010"/>
        <v>0</v>
      </c>
      <c r="AT1886" s="78">
        <f t="shared" si="1011"/>
        <v>0</v>
      </c>
      <c r="AU1886" s="74" t="s">
        <v>717</v>
      </c>
      <c r="AV1886" s="115"/>
      <c r="AW1886" s="395"/>
      <c r="AX1886" s="395">
        <v>0</v>
      </c>
      <c r="AY1886" s="395">
        <v>0</v>
      </c>
      <c r="AZ1886" s="395">
        <v>0</v>
      </c>
      <c r="BA1886" s="395">
        <v>0</v>
      </c>
      <c r="BB1886" s="395">
        <v>0</v>
      </c>
      <c r="BC1886" s="395">
        <v>0</v>
      </c>
      <c r="BD1886" s="115"/>
      <c r="BE1886" s="115"/>
      <c r="BF1886" s="115"/>
      <c r="BG1886" s="115"/>
      <c r="BH1886" s="115"/>
      <c r="BI1886" s="115"/>
      <c r="BJ1886" s="115"/>
      <c r="BK1886" s="115"/>
      <c r="BQ1886" s="74" t="str">
        <f t="shared" si="1012"/>
        <v xml:space="preserve"> </v>
      </c>
      <c r="BR1886" s="120" t="str">
        <f t="shared" si="1013"/>
        <v xml:space="preserve"> </v>
      </c>
      <c r="BS1886" s="120" t="str">
        <f t="shared" si="1014"/>
        <v xml:space="preserve"> </v>
      </c>
      <c r="BU1886" s="74" t="str">
        <f t="shared" si="1015"/>
        <v xml:space="preserve"> </v>
      </c>
      <c r="BV1886" s="120" t="str">
        <f t="shared" si="1016"/>
        <v xml:space="preserve"> </v>
      </c>
      <c r="BW1886" s="120" t="str">
        <f t="shared" si="1017"/>
        <v xml:space="preserve">  </v>
      </c>
      <c r="BY1886" s="74" t="str">
        <f t="shared" si="1018"/>
        <v xml:space="preserve"> </v>
      </c>
      <c r="BZ1886" s="120" t="str">
        <f t="shared" si="1019"/>
        <v xml:space="preserve"> </v>
      </c>
      <c r="CA1886" s="120" t="str">
        <f t="shared" si="1020"/>
        <v xml:space="preserve"> </v>
      </c>
      <c r="CC1886" s="115" t="str">
        <f t="shared" si="1021"/>
        <v xml:space="preserve"> </v>
      </c>
      <c r="CD1886" s="120" t="str">
        <f t="shared" si="1022"/>
        <v xml:space="preserve"> </v>
      </c>
      <c r="CE1886" s="417" t="str">
        <f t="shared" si="1023"/>
        <v xml:space="preserve"> </v>
      </c>
      <c r="CF1886" s="115"/>
      <c r="CG1886" s="115" t="str">
        <f t="shared" si="1024"/>
        <v xml:space="preserve"> </v>
      </c>
      <c r="CH1886" s="120" t="str">
        <f t="shared" si="1025"/>
        <v xml:space="preserve"> </v>
      </c>
      <c r="CI1886" s="417" t="str">
        <f t="shared" si="1026"/>
        <v xml:space="preserve"> </v>
      </c>
      <c r="CJ1886" s="115"/>
      <c r="CK1886" s="115" t="str">
        <f t="shared" si="1027"/>
        <v xml:space="preserve"> </v>
      </c>
      <c r="CL1886" s="120" t="str">
        <f t="shared" si="1028"/>
        <v xml:space="preserve"> </v>
      </c>
      <c r="CM1886" s="417" t="str">
        <f t="shared" si="1029"/>
        <v xml:space="preserve"> </v>
      </c>
      <c r="IS1886" s="108">
        <v>231</v>
      </c>
    </row>
    <row r="1887" spans="2:253" s="74" customFormat="1" ht="17.100000000000001" hidden="1" customHeight="1" x14ac:dyDescent="0.25">
      <c r="B1887" s="524">
        <v>0</v>
      </c>
      <c r="C1887" s="529" t="s">
        <v>1216</v>
      </c>
      <c r="D1887" s="506" t="str">
        <f t="shared" si="1003"/>
        <v>14312-SS</v>
      </c>
      <c r="E1887" s="524" t="s">
        <v>869</v>
      </c>
      <c r="F1887" s="508" t="str">
        <f t="shared" si="968"/>
        <v xml:space="preserve"> </v>
      </c>
      <c r="G1887" s="537" t="s">
        <v>909</v>
      </c>
      <c r="H1887" s="524" t="s">
        <v>923</v>
      </c>
      <c r="I1887" s="1035" t="s">
        <v>888</v>
      </c>
      <c r="J1887" s="1036"/>
      <c r="K1887" s="531" t="s">
        <v>882</v>
      </c>
      <c r="L1887" s="535"/>
      <c r="M1887" s="532" t="s">
        <v>1700</v>
      </c>
      <c r="N1887" s="514">
        <f t="shared" si="1004"/>
        <v>341.3</v>
      </c>
      <c r="O1887" s="514">
        <v>0</v>
      </c>
      <c r="P1887" s="680">
        <f>'KB Duct Parts'!$AE$3</f>
        <v>0</v>
      </c>
      <c r="Q1887" s="681">
        <f t="shared" si="1030"/>
        <v>0</v>
      </c>
      <c r="R1887" s="682">
        <f t="shared" si="1031"/>
        <v>0</v>
      </c>
      <c r="S1887" s="716">
        <f t="shared" si="1032"/>
        <v>0.35</v>
      </c>
      <c r="T1887" s="679">
        <f t="shared" si="1033"/>
        <v>0</v>
      </c>
      <c r="U1887" s="679">
        <f t="shared" si="1034"/>
        <v>0</v>
      </c>
      <c r="Y1887" s="120"/>
      <c r="AD1887" s="79"/>
      <c r="AE1887" s="75"/>
      <c r="AF1887" s="370"/>
      <c r="AG1887" s="375"/>
      <c r="AH1887" s="379"/>
      <c r="AI1887" s="383"/>
      <c r="AJ1887" s="388"/>
      <c r="AK1887" s="392"/>
      <c r="AL1887" s="388"/>
      <c r="AM1887" s="363">
        <f t="shared" si="1005"/>
        <v>1</v>
      </c>
      <c r="AN1887" s="578">
        <v>341.3</v>
      </c>
      <c r="AO1887" s="78">
        <f t="shared" si="1006"/>
        <v>0</v>
      </c>
      <c r="AP1887" s="78">
        <f t="shared" si="1007"/>
        <v>0</v>
      </c>
      <c r="AQ1887" s="78">
        <f t="shared" si="1008"/>
        <v>0</v>
      </c>
      <c r="AR1887" s="78">
        <f t="shared" si="1009"/>
        <v>0</v>
      </c>
      <c r="AS1887" s="78">
        <f t="shared" si="1010"/>
        <v>0</v>
      </c>
      <c r="AT1887" s="78">
        <f t="shared" si="1011"/>
        <v>0</v>
      </c>
      <c r="AU1887" s="74" t="s">
        <v>717</v>
      </c>
      <c r="AV1887" s="115"/>
      <c r="AW1887" s="395"/>
      <c r="AX1887" s="395">
        <v>0</v>
      </c>
      <c r="AY1887" s="395">
        <v>0</v>
      </c>
      <c r="AZ1887" s="395">
        <v>0</v>
      </c>
      <c r="BA1887" s="395">
        <v>0</v>
      </c>
      <c r="BB1887" s="395">
        <v>0</v>
      </c>
      <c r="BC1887" s="395">
        <v>0</v>
      </c>
      <c r="BD1887" s="115"/>
      <c r="BE1887" s="115"/>
      <c r="BF1887" s="115"/>
      <c r="BG1887" s="115"/>
      <c r="BH1887" s="115"/>
      <c r="BI1887" s="115"/>
      <c r="BJ1887" s="115"/>
      <c r="BK1887" s="115"/>
      <c r="BQ1887" s="74" t="str">
        <f t="shared" si="1012"/>
        <v xml:space="preserve"> </v>
      </c>
      <c r="BR1887" s="120" t="str">
        <f t="shared" si="1013"/>
        <v xml:space="preserve"> </v>
      </c>
      <c r="BS1887" s="120" t="str">
        <f t="shared" si="1014"/>
        <v xml:space="preserve"> </v>
      </c>
      <c r="BU1887" s="74" t="str">
        <f t="shared" si="1015"/>
        <v xml:space="preserve"> </v>
      </c>
      <c r="BV1887" s="120" t="str">
        <f t="shared" si="1016"/>
        <v xml:space="preserve"> </v>
      </c>
      <c r="BW1887" s="120" t="str">
        <f t="shared" si="1017"/>
        <v xml:space="preserve">  </v>
      </c>
      <c r="BY1887" s="74" t="str">
        <f t="shared" si="1018"/>
        <v xml:space="preserve"> </v>
      </c>
      <c r="BZ1887" s="120" t="str">
        <f t="shared" si="1019"/>
        <v xml:space="preserve"> </v>
      </c>
      <c r="CA1887" s="120" t="str">
        <f t="shared" si="1020"/>
        <v xml:space="preserve"> </v>
      </c>
      <c r="CC1887" s="115" t="str">
        <f t="shared" si="1021"/>
        <v xml:space="preserve"> </v>
      </c>
      <c r="CD1887" s="120" t="str">
        <f t="shared" si="1022"/>
        <v xml:space="preserve"> </v>
      </c>
      <c r="CE1887" s="417" t="str">
        <f t="shared" si="1023"/>
        <v xml:space="preserve"> </v>
      </c>
      <c r="CF1887" s="115"/>
      <c r="CG1887" s="115" t="str">
        <f t="shared" si="1024"/>
        <v xml:space="preserve"> </v>
      </c>
      <c r="CH1887" s="120" t="str">
        <f t="shared" si="1025"/>
        <v xml:space="preserve"> </v>
      </c>
      <c r="CI1887" s="417" t="str">
        <f t="shared" si="1026"/>
        <v xml:space="preserve"> </v>
      </c>
      <c r="CJ1887" s="115"/>
      <c r="CK1887" s="115" t="str">
        <f t="shared" si="1027"/>
        <v xml:space="preserve"> </v>
      </c>
      <c r="CL1887" s="120" t="str">
        <f t="shared" si="1028"/>
        <v xml:space="preserve"> </v>
      </c>
      <c r="CM1887" s="417" t="str">
        <f t="shared" si="1029"/>
        <v xml:space="preserve"> </v>
      </c>
      <c r="IS1887" s="108">
        <v>250</v>
      </c>
    </row>
    <row r="1888" spans="2:253" s="74" customFormat="1" ht="17.100000000000001" hidden="1" customHeight="1" x14ac:dyDescent="0.25">
      <c r="B1888" s="524">
        <v>0</v>
      </c>
      <c r="C1888" s="529" t="s">
        <v>1217</v>
      </c>
      <c r="D1888" s="506" t="str">
        <f t="shared" si="1003"/>
        <v>14313-SS</v>
      </c>
      <c r="E1888" s="524" t="s">
        <v>870</v>
      </c>
      <c r="F1888" s="508" t="str">
        <f t="shared" ref="F1888:F1997" si="1035">IF(AM1888&gt;1,"Non-Std"," ")</f>
        <v xml:space="preserve"> </v>
      </c>
      <c r="G1888" s="537" t="s">
        <v>909</v>
      </c>
      <c r="H1888" s="524" t="s">
        <v>923</v>
      </c>
      <c r="I1888" s="1035" t="s">
        <v>888</v>
      </c>
      <c r="J1888" s="1036"/>
      <c r="K1888" s="531" t="s">
        <v>882</v>
      </c>
      <c r="L1888" s="535"/>
      <c r="M1888" s="532" t="s">
        <v>1700</v>
      </c>
      <c r="N1888" s="514">
        <f t="shared" si="1004"/>
        <v>370</v>
      </c>
      <c r="O1888" s="514">
        <v>0</v>
      </c>
      <c r="P1888" s="680">
        <f>'KB Duct Parts'!$AE$3</f>
        <v>0</v>
      </c>
      <c r="Q1888" s="681">
        <f t="shared" si="1030"/>
        <v>0</v>
      </c>
      <c r="R1888" s="682">
        <f t="shared" si="1031"/>
        <v>0</v>
      </c>
      <c r="S1888" s="716">
        <f t="shared" si="1032"/>
        <v>0.35</v>
      </c>
      <c r="T1888" s="679">
        <f t="shared" si="1033"/>
        <v>0</v>
      </c>
      <c r="U1888" s="679">
        <f t="shared" si="1034"/>
        <v>0</v>
      </c>
      <c r="Y1888" s="120"/>
      <c r="AD1888" s="79"/>
      <c r="AE1888" s="75"/>
      <c r="AF1888" s="370"/>
      <c r="AG1888" s="375"/>
      <c r="AH1888" s="379"/>
      <c r="AI1888" s="383"/>
      <c r="AJ1888" s="388"/>
      <c r="AK1888" s="392"/>
      <c r="AL1888" s="388"/>
      <c r="AM1888" s="363">
        <f t="shared" si="1005"/>
        <v>1</v>
      </c>
      <c r="AN1888" s="578">
        <v>370</v>
      </c>
      <c r="AO1888" s="78">
        <f t="shared" si="1006"/>
        <v>0</v>
      </c>
      <c r="AP1888" s="78">
        <f t="shared" si="1007"/>
        <v>0</v>
      </c>
      <c r="AQ1888" s="78">
        <f t="shared" si="1008"/>
        <v>0</v>
      </c>
      <c r="AR1888" s="78">
        <f t="shared" si="1009"/>
        <v>0</v>
      </c>
      <c r="AS1888" s="78">
        <f t="shared" si="1010"/>
        <v>0</v>
      </c>
      <c r="AT1888" s="78">
        <f t="shared" si="1011"/>
        <v>0</v>
      </c>
      <c r="AU1888" s="74" t="s">
        <v>717</v>
      </c>
      <c r="AV1888" s="115"/>
      <c r="AW1888" s="395"/>
      <c r="AX1888" s="395">
        <v>0</v>
      </c>
      <c r="AY1888" s="395">
        <v>0</v>
      </c>
      <c r="AZ1888" s="395">
        <v>0</v>
      </c>
      <c r="BA1888" s="395">
        <v>0</v>
      </c>
      <c r="BB1888" s="395">
        <v>0</v>
      </c>
      <c r="BC1888" s="395">
        <v>0</v>
      </c>
      <c r="BD1888" s="115"/>
      <c r="BE1888" s="115"/>
      <c r="BF1888" s="115"/>
      <c r="BG1888" s="115"/>
      <c r="BH1888" s="115"/>
      <c r="BI1888" s="115"/>
      <c r="BJ1888" s="115"/>
      <c r="BK1888" s="115"/>
      <c r="BQ1888" s="74" t="str">
        <f t="shared" si="1012"/>
        <v xml:space="preserve"> </v>
      </c>
      <c r="BR1888" s="120" t="str">
        <f t="shared" si="1013"/>
        <v xml:space="preserve"> </v>
      </c>
      <c r="BS1888" s="120" t="str">
        <f t="shared" si="1014"/>
        <v xml:space="preserve"> </v>
      </c>
      <c r="BU1888" s="74" t="str">
        <f t="shared" si="1015"/>
        <v xml:space="preserve"> </v>
      </c>
      <c r="BV1888" s="120" t="str">
        <f t="shared" si="1016"/>
        <v xml:space="preserve"> </v>
      </c>
      <c r="BW1888" s="120" t="str">
        <f t="shared" si="1017"/>
        <v xml:space="preserve">  </v>
      </c>
      <c r="BY1888" s="74" t="str">
        <f t="shared" si="1018"/>
        <v xml:space="preserve"> </v>
      </c>
      <c r="BZ1888" s="120" t="str">
        <f t="shared" si="1019"/>
        <v xml:space="preserve"> </v>
      </c>
      <c r="CA1888" s="120" t="str">
        <f t="shared" si="1020"/>
        <v xml:space="preserve"> </v>
      </c>
      <c r="CC1888" s="115" t="str">
        <f t="shared" si="1021"/>
        <v xml:space="preserve"> </v>
      </c>
      <c r="CD1888" s="120" t="str">
        <f t="shared" si="1022"/>
        <v xml:space="preserve"> </v>
      </c>
      <c r="CE1888" s="417" t="str">
        <f t="shared" si="1023"/>
        <v xml:space="preserve"> </v>
      </c>
      <c r="CF1888" s="115"/>
      <c r="CG1888" s="115" t="str">
        <f t="shared" si="1024"/>
        <v xml:space="preserve"> </v>
      </c>
      <c r="CH1888" s="120" t="str">
        <f t="shared" si="1025"/>
        <v xml:space="preserve"> </v>
      </c>
      <c r="CI1888" s="417" t="str">
        <f t="shared" si="1026"/>
        <v xml:space="preserve"> </v>
      </c>
      <c r="CJ1888" s="115"/>
      <c r="CK1888" s="115" t="str">
        <f t="shared" si="1027"/>
        <v xml:space="preserve"> </v>
      </c>
      <c r="CL1888" s="120" t="str">
        <f t="shared" si="1028"/>
        <v xml:space="preserve"> </v>
      </c>
      <c r="CM1888" s="417" t="str">
        <f t="shared" si="1029"/>
        <v xml:space="preserve"> </v>
      </c>
      <c r="IS1888" s="108">
        <v>271</v>
      </c>
    </row>
    <row r="1889" spans="2:253" s="74" customFormat="1" ht="17.100000000000001" hidden="1" customHeight="1" x14ac:dyDescent="0.25">
      <c r="B1889" s="524">
        <v>0</v>
      </c>
      <c r="C1889" s="529" t="s">
        <v>1218</v>
      </c>
      <c r="D1889" s="506" t="str">
        <f t="shared" si="1003"/>
        <v>14314-SS</v>
      </c>
      <c r="E1889" s="524" t="s">
        <v>871</v>
      </c>
      <c r="F1889" s="508" t="str">
        <f t="shared" si="1035"/>
        <v xml:space="preserve"> </v>
      </c>
      <c r="G1889" s="537" t="s">
        <v>909</v>
      </c>
      <c r="H1889" s="524" t="s">
        <v>923</v>
      </c>
      <c r="I1889" s="1035" t="s">
        <v>888</v>
      </c>
      <c r="J1889" s="1036"/>
      <c r="K1889" s="531" t="s">
        <v>882</v>
      </c>
      <c r="L1889" s="535"/>
      <c r="M1889" s="532" t="s">
        <v>1700</v>
      </c>
      <c r="N1889" s="514">
        <f t="shared" si="1004"/>
        <v>397.3</v>
      </c>
      <c r="O1889" s="514">
        <v>0</v>
      </c>
      <c r="P1889" s="680">
        <f>'KB Duct Parts'!$AE$3</f>
        <v>0</v>
      </c>
      <c r="Q1889" s="681">
        <f t="shared" si="1030"/>
        <v>0</v>
      </c>
      <c r="R1889" s="682">
        <f t="shared" si="1031"/>
        <v>0</v>
      </c>
      <c r="S1889" s="716">
        <f t="shared" si="1032"/>
        <v>0.35</v>
      </c>
      <c r="T1889" s="679">
        <f t="shared" si="1033"/>
        <v>0</v>
      </c>
      <c r="U1889" s="679">
        <f t="shared" si="1034"/>
        <v>0</v>
      </c>
      <c r="Y1889" s="120"/>
      <c r="AD1889" s="79"/>
      <c r="AE1889" s="75"/>
      <c r="AF1889" s="370"/>
      <c r="AG1889" s="375"/>
      <c r="AH1889" s="379"/>
      <c r="AI1889" s="383"/>
      <c r="AJ1889" s="388"/>
      <c r="AK1889" s="392"/>
      <c r="AL1889" s="388"/>
      <c r="AM1889" s="363">
        <f t="shared" si="1005"/>
        <v>1</v>
      </c>
      <c r="AN1889" s="578">
        <v>397.3</v>
      </c>
      <c r="AO1889" s="78">
        <f t="shared" si="1006"/>
        <v>0</v>
      </c>
      <c r="AP1889" s="78">
        <f t="shared" si="1007"/>
        <v>0</v>
      </c>
      <c r="AQ1889" s="78">
        <f t="shared" si="1008"/>
        <v>0</v>
      </c>
      <c r="AR1889" s="78">
        <f t="shared" si="1009"/>
        <v>0</v>
      </c>
      <c r="AS1889" s="78">
        <f t="shared" si="1010"/>
        <v>0</v>
      </c>
      <c r="AT1889" s="78">
        <f t="shared" si="1011"/>
        <v>0</v>
      </c>
      <c r="AU1889" s="74" t="s">
        <v>717</v>
      </c>
      <c r="AV1889" s="115"/>
      <c r="AW1889" s="395"/>
      <c r="AX1889" s="395">
        <v>0</v>
      </c>
      <c r="AY1889" s="395">
        <v>0</v>
      </c>
      <c r="AZ1889" s="395">
        <v>0</v>
      </c>
      <c r="BA1889" s="395">
        <v>0</v>
      </c>
      <c r="BB1889" s="395">
        <v>0</v>
      </c>
      <c r="BC1889" s="395">
        <v>0</v>
      </c>
      <c r="BD1889" s="115"/>
      <c r="BE1889" s="115"/>
      <c r="BF1889" s="115"/>
      <c r="BG1889" s="115"/>
      <c r="BH1889" s="115"/>
      <c r="BI1889" s="115"/>
      <c r="BJ1889" s="115"/>
      <c r="BK1889" s="115"/>
      <c r="BQ1889" s="74" t="str">
        <f t="shared" si="1012"/>
        <v xml:space="preserve"> </v>
      </c>
      <c r="BR1889" s="120" t="str">
        <f t="shared" si="1013"/>
        <v xml:space="preserve"> </v>
      </c>
      <c r="BS1889" s="120" t="str">
        <f t="shared" si="1014"/>
        <v xml:space="preserve"> </v>
      </c>
      <c r="BU1889" s="74" t="str">
        <f t="shared" si="1015"/>
        <v xml:space="preserve"> </v>
      </c>
      <c r="BV1889" s="120" t="str">
        <f t="shared" si="1016"/>
        <v xml:space="preserve"> </v>
      </c>
      <c r="BW1889" s="120" t="str">
        <f t="shared" si="1017"/>
        <v xml:space="preserve">  </v>
      </c>
      <c r="BY1889" s="74" t="str">
        <f t="shared" si="1018"/>
        <v xml:space="preserve"> </v>
      </c>
      <c r="BZ1889" s="120" t="str">
        <f t="shared" si="1019"/>
        <v xml:space="preserve"> </v>
      </c>
      <c r="CA1889" s="120" t="str">
        <f t="shared" si="1020"/>
        <v xml:space="preserve"> </v>
      </c>
      <c r="CC1889" s="115" t="str">
        <f t="shared" si="1021"/>
        <v xml:space="preserve"> </v>
      </c>
      <c r="CD1889" s="120" t="str">
        <f t="shared" si="1022"/>
        <v xml:space="preserve"> </v>
      </c>
      <c r="CE1889" s="417" t="str">
        <f t="shared" si="1023"/>
        <v xml:space="preserve"> </v>
      </c>
      <c r="CF1889" s="115"/>
      <c r="CG1889" s="115" t="str">
        <f t="shared" si="1024"/>
        <v xml:space="preserve"> </v>
      </c>
      <c r="CH1889" s="120" t="str">
        <f t="shared" si="1025"/>
        <v xml:space="preserve"> </v>
      </c>
      <c r="CI1889" s="417" t="str">
        <f t="shared" si="1026"/>
        <v xml:space="preserve"> </v>
      </c>
      <c r="CJ1889" s="115"/>
      <c r="CK1889" s="115" t="str">
        <f t="shared" si="1027"/>
        <v xml:space="preserve"> </v>
      </c>
      <c r="CL1889" s="120" t="str">
        <f t="shared" si="1028"/>
        <v xml:space="preserve"> </v>
      </c>
      <c r="CM1889" s="417" t="str">
        <f t="shared" si="1029"/>
        <v xml:space="preserve"> </v>
      </c>
      <c r="IS1889" s="108">
        <v>291</v>
      </c>
    </row>
    <row r="1890" spans="2:253" s="74" customFormat="1" ht="17.100000000000001" hidden="1" customHeight="1" x14ac:dyDescent="0.25">
      <c r="B1890" s="524">
        <v>0</v>
      </c>
      <c r="C1890" s="529" t="s">
        <v>1219</v>
      </c>
      <c r="D1890" s="506" t="str">
        <f t="shared" si="1003"/>
        <v>14315-SS</v>
      </c>
      <c r="E1890" s="524" t="s">
        <v>872</v>
      </c>
      <c r="F1890" s="508" t="str">
        <f t="shared" si="1035"/>
        <v xml:space="preserve"> </v>
      </c>
      <c r="G1890" s="537" t="s">
        <v>909</v>
      </c>
      <c r="H1890" s="524" t="s">
        <v>923</v>
      </c>
      <c r="I1890" s="1035" t="s">
        <v>888</v>
      </c>
      <c r="J1890" s="1036"/>
      <c r="K1890" s="531" t="s">
        <v>882</v>
      </c>
      <c r="L1890" s="535"/>
      <c r="M1890" s="532" t="s">
        <v>1700</v>
      </c>
      <c r="N1890" s="514">
        <f t="shared" si="1004"/>
        <v>425.8</v>
      </c>
      <c r="O1890" s="514">
        <v>0</v>
      </c>
      <c r="P1890" s="680">
        <f>'KB Duct Parts'!$AE$3</f>
        <v>0</v>
      </c>
      <c r="Q1890" s="681">
        <f t="shared" si="1030"/>
        <v>0</v>
      </c>
      <c r="R1890" s="682">
        <f t="shared" si="1031"/>
        <v>0</v>
      </c>
      <c r="S1890" s="716">
        <f t="shared" si="1032"/>
        <v>0.35</v>
      </c>
      <c r="T1890" s="679">
        <f t="shared" si="1033"/>
        <v>0</v>
      </c>
      <c r="U1890" s="679">
        <f t="shared" si="1034"/>
        <v>0</v>
      </c>
      <c r="Y1890" s="120"/>
      <c r="AD1890" s="79"/>
      <c r="AE1890" s="75"/>
      <c r="AF1890" s="370"/>
      <c r="AG1890" s="375"/>
      <c r="AH1890" s="379"/>
      <c r="AI1890" s="383"/>
      <c r="AJ1890" s="388"/>
      <c r="AK1890" s="392"/>
      <c r="AL1890" s="388"/>
      <c r="AM1890" s="363">
        <f t="shared" si="1005"/>
        <v>1</v>
      </c>
      <c r="AN1890" s="578">
        <v>425.8</v>
      </c>
      <c r="AO1890" s="78">
        <f t="shared" si="1006"/>
        <v>0</v>
      </c>
      <c r="AP1890" s="78">
        <f t="shared" si="1007"/>
        <v>0</v>
      </c>
      <c r="AQ1890" s="78">
        <f t="shared" si="1008"/>
        <v>0</v>
      </c>
      <c r="AR1890" s="78">
        <f t="shared" si="1009"/>
        <v>0</v>
      </c>
      <c r="AS1890" s="78">
        <f t="shared" si="1010"/>
        <v>0</v>
      </c>
      <c r="AT1890" s="78">
        <f t="shared" si="1011"/>
        <v>0</v>
      </c>
      <c r="AU1890" s="74" t="s">
        <v>717</v>
      </c>
      <c r="AV1890" s="115"/>
      <c r="AW1890" s="395"/>
      <c r="AX1890" s="395">
        <v>0</v>
      </c>
      <c r="AY1890" s="395">
        <v>0</v>
      </c>
      <c r="AZ1890" s="395">
        <v>0</v>
      </c>
      <c r="BA1890" s="395">
        <v>0</v>
      </c>
      <c r="BB1890" s="395">
        <v>0</v>
      </c>
      <c r="BC1890" s="395">
        <v>0</v>
      </c>
      <c r="BD1890" s="115"/>
      <c r="BE1890" s="115"/>
      <c r="BF1890" s="115"/>
      <c r="BG1890" s="115"/>
      <c r="BH1890" s="115"/>
      <c r="BI1890" s="115"/>
      <c r="BJ1890" s="115"/>
      <c r="BK1890" s="115"/>
      <c r="BQ1890" s="74" t="str">
        <f t="shared" si="1012"/>
        <v xml:space="preserve"> </v>
      </c>
      <c r="BR1890" s="120" t="str">
        <f t="shared" si="1013"/>
        <v xml:space="preserve"> </v>
      </c>
      <c r="BS1890" s="120" t="str">
        <f t="shared" si="1014"/>
        <v xml:space="preserve"> </v>
      </c>
      <c r="BU1890" s="74" t="str">
        <f t="shared" si="1015"/>
        <v xml:space="preserve"> </v>
      </c>
      <c r="BV1890" s="120" t="str">
        <f t="shared" si="1016"/>
        <v xml:space="preserve"> </v>
      </c>
      <c r="BW1890" s="120" t="str">
        <f t="shared" si="1017"/>
        <v xml:space="preserve">  </v>
      </c>
      <c r="BY1890" s="74" t="str">
        <f t="shared" si="1018"/>
        <v xml:space="preserve"> </v>
      </c>
      <c r="BZ1890" s="120" t="str">
        <f t="shared" si="1019"/>
        <v xml:space="preserve"> </v>
      </c>
      <c r="CA1890" s="120" t="str">
        <f t="shared" si="1020"/>
        <v xml:space="preserve"> </v>
      </c>
      <c r="CC1890" s="115" t="str">
        <f t="shared" si="1021"/>
        <v xml:space="preserve"> </v>
      </c>
      <c r="CD1890" s="120" t="str">
        <f t="shared" si="1022"/>
        <v xml:space="preserve"> </v>
      </c>
      <c r="CE1890" s="417" t="str">
        <f t="shared" si="1023"/>
        <v xml:space="preserve"> </v>
      </c>
      <c r="CF1890" s="115"/>
      <c r="CG1890" s="115" t="str">
        <f t="shared" si="1024"/>
        <v xml:space="preserve"> </v>
      </c>
      <c r="CH1890" s="120" t="str">
        <f t="shared" si="1025"/>
        <v xml:space="preserve"> </v>
      </c>
      <c r="CI1890" s="417" t="str">
        <f t="shared" si="1026"/>
        <v xml:space="preserve"> </v>
      </c>
      <c r="CJ1890" s="115"/>
      <c r="CK1890" s="115" t="str">
        <f t="shared" si="1027"/>
        <v xml:space="preserve"> </v>
      </c>
      <c r="CL1890" s="120" t="str">
        <f t="shared" si="1028"/>
        <v xml:space="preserve"> </v>
      </c>
      <c r="CM1890" s="417" t="str">
        <f t="shared" si="1029"/>
        <v xml:space="preserve"> </v>
      </c>
      <c r="IS1890" s="108">
        <v>312</v>
      </c>
    </row>
    <row r="1891" spans="2:253" s="74" customFormat="1" ht="17.100000000000001" hidden="1" customHeight="1" x14ac:dyDescent="0.25">
      <c r="B1891" s="524">
        <v>0</v>
      </c>
      <c r="C1891" s="529" t="s">
        <v>1220</v>
      </c>
      <c r="D1891" s="506" t="str">
        <f t="shared" si="1003"/>
        <v>14316-SS</v>
      </c>
      <c r="E1891" s="524" t="s">
        <v>873</v>
      </c>
      <c r="F1891" s="508" t="str">
        <f t="shared" si="1035"/>
        <v xml:space="preserve"> </v>
      </c>
      <c r="G1891" s="537" t="s">
        <v>909</v>
      </c>
      <c r="H1891" s="524" t="s">
        <v>923</v>
      </c>
      <c r="I1891" s="1035" t="s">
        <v>888</v>
      </c>
      <c r="J1891" s="1036"/>
      <c r="K1891" s="531" t="s">
        <v>882</v>
      </c>
      <c r="L1891" s="535"/>
      <c r="M1891" s="532" t="s">
        <v>1700</v>
      </c>
      <c r="N1891" s="514">
        <f t="shared" si="1004"/>
        <v>443.7</v>
      </c>
      <c r="O1891" s="514">
        <v>0</v>
      </c>
      <c r="P1891" s="680">
        <f>'KB Duct Parts'!$AE$3</f>
        <v>0</v>
      </c>
      <c r="Q1891" s="681">
        <f t="shared" si="1030"/>
        <v>0</v>
      </c>
      <c r="R1891" s="682">
        <f t="shared" si="1031"/>
        <v>0</v>
      </c>
      <c r="S1891" s="716">
        <f t="shared" si="1032"/>
        <v>0.35</v>
      </c>
      <c r="T1891" s="679">
        <f t="shared" si="1033"/>
        <v>0</v>
      </c>
      <c r="U1891" s="679">
        <f t="shared" si="1034"/>
        <v>0</v>
      </c>
      <c r="Y1891" s="120"/>
      <c r="AD1891" s="79"/>
      <c r="AE1891" s="75"/>
      <c r="AF1891" s="370"/>
      <c r="AG1891" s="375"/>
      <c r="AH1891" s="379"/>
      <c r="AI1891" s="383"/>
      <c r="AJ1891" s="388"/>
      <c r="AK1891" s="392"/>
      <c r="AL1891" s="388"/>
      <c r="AM1891" s="363">
        <f t="shared" si="1005"/>
        <v>1</v>
      </c>
      <c r="AN1891" s="578">
        <v>443.7</v>
      </c>
      <c r="AO1891" s="78">
        <f t="shared" si="1006"/>
        <v>0</v>
      </c>
      <c r="AP1891" s="78">
        <f t="shared" si="1007"/>
        <v>0</v>
      </c>
      <c r="AQ1891" s="78">
        <f t="shared" si="1008"/>
        <v>0</v>
      </c>
      <c r="AR1891" s="78">
        <f t="shared" si="1009"/>
        <v>0</v>
      </c>
      <c r="AS1891" s="78">
        <f t="shared" si="1010"/>
        <v>0</v>
      </c>
      <c r="AT1891" s="78">
        <f t="shared" si="1011"/>
        <v>0</v>
      </c>
      <c r="AU1891" s="74" t="s">
        <v>717</v>
      </c>
      <c r="AV1891" s="115"/>
      <c r="AW1891" s="395"/>
      <c r="AX1891" s="395">
        <v>0</v>
      </c>
      <c r="AY1891" s="395">
        <v>0</v>
      </c>
      <c r="AZ1891" s="395">
        <v>0</v>
      </c>
      <c r="BA1891" s="395">
        <v>0</v>
      </c>
      <c r="BB1891" s="395">
        <v>0</v>
      </c>
      <c r="BC1891" s="395">
        <v>0</v>
      </c>
      <c r="BD1891" s="115"/>
      <c r="BE1891" s="115"/>
      <c r="BF1891" s="115"/>
      <c r="BG1891" s="115"/>
      <c r="BH1891" s="115"/>
      <c r="BI1891" s="115"/>
      <c r="BJ1891" s="115"/>
      <c r="BK1891" s="115"/>
      <c r="BQ1891" s="74" t="str">
        <f t="shared" si="1012"/>
        <v xml:space="preserve"> </v>
      </c>
      <c r="BR1891" s="120" t="str">
        <f t="shared" si="1013"/>
        <v xml:space="preserve"> </v>
      </c>
      <c r="BS1891" s="120" t="str">
        <f t="shared" si="1014"/>
        <v xml:space="preserve"> </v>
      </c>
      <c r="BU1891" s="74" t="str">
        <f t="shared" si="1015"/>
        <v xml:space="preserve"> </v>
      </c>
      <c r="BV1891" s="120" t="str">
        <f t="shared" si="1016"/>
        <v xml:space="preserve"> </v>
      </c>
      <c r="BW1891" s="120" t="str">
        <f t="shared" si="1017"/>
        <v xml:space="preserve">  </v>
      </c>
      <c r="BY1891" s="74" t="str">
        <f t="shared" si="1018"/>
        <v xml:space="preserve"> </v>
      </c>
      <c r="BZ1891" s="120" t="str">
        <f t="shared" si="1019"/>
        <v xml:space="preserve"> </v>
      </c>
      <c r="CA1891" s="120" t="str">
        <f t="shared" si="1020"/>
        <v xml:space="preserve"> </v>
      </c>
      <c r="CC1891" s="115" t="str">
        <f t="shared" si="1021"/>
        <v xml:space="preserve"> </v>
      </c>
      <c r="CD1891" s="120" t="str">
        <f t="shared" si="1022"/>
        <v xml:space="preserve"> </v>
      </c>
      <c r="CE1891" s="417" t="str">
        <f t="shared" si="1023"/>
        <v xml:space="preserve"> </v>
      </c>
      <c r="CF1891" s="115"/>
      <c r="CG1891" s="115" t="str">
        <f t="shared" si="1024"/>
        <v xml:space="preserve"> </v>
      </c>
      <c r="CH1891" s="120" t="str">
        <f t="shared" si="1025"/>
        <v xml:space="preserve"> </v>
      </c>
      <c r="CI1891" s="417" t="str">
        <f t="shared" si="1026"/>
        <v xml:space="preserve"> </v>
      </c>
      <c r="CJ1891" s="115"/>
      <c r="CK1891" s="115" t="str">
        <f t="shared" si="1027"/>
        <v xml:space="preserve"> </v>
      </c>
      <c r="CL1891" s="120" t="str">
        <f t="shared" si="1028"/>
        <v xml:space="preserve"> </v>
      </c>
      <c r="CM1891" s="417" t="str">
        <f t="shared" si="1029"/>
        <v xml:space="preserve"> </v>
      </c>
      <c r="IS1891" s="108">
        <v>325</v>
      </c>
    </row>
    <row r="1892" spans="2:253" s="74" customFormat="1" ht="17.100000000000001" hidden="1" customHeight="1" x14ac:dyDescent="0.25">
      <c r="B1892" s="524">
        <v>0</v>
      </c>
      <c r="C1892" s="529" t="s">
        <v>1221</v>
      </c>
      <c r="D1892" s="506" t="str">
        <f t="shared" si="1003"/>
        <v>14317-SS</v>
      </c>
      <c r="E1892" s="524" t="s">
        <v>874</v>
      </c>
      <c r="F1892" s="508" t="str">
        <f t="shared" si="1035"/>
        <v xml:space="preserve"> </v>
      </c>
      <c r="G1892" s="537" t="s">
        <v>909</v>
      </c>
      <c r="H1892" s="524" t="s">
        <v>923</v>
      </c>
      <c r="I1892" s="1035" t="s">
        <v>888</v>
      </c>
      <c r="J1892" s="1036"/>
      <c r="K1892" s="531" t="s">
        <v>882</v>
      </c>
      <c r="L1892" s="535"/>
      <c r="M1892" s="532" t="s">
        <v>1700</v>
      </c>
      <c r="N1892" s="514">
        <f t="shared" si="1004"/>
        <v>497</v>
      </c>
      <c r="O1892" s="514">
        <v>0</v>
      </c>
      <c r="P1892" s="680">
        <f>'KB Duct Parts'!$AE$3</f>
        <v>0</v>
      </c>
      <c r="Q1892" s="681">
        <f t="shared" si="1030"/>
        <v>0</v>
      </c>
      <c r="R1892" s="682">
        <f t="shared" si="1031"/>
        <v>0</v>
      </c>
      <c r="S1892" s="716">
        <f t="shared" si="1032"/>
        <v>0.35</v>
      </c>
      <c r="T1892" s="679">
        <f t="shared" si="1033"/>
        <v>0</v>
      </c>
      <c r="U1892" s="679">
        <f t="shared" si="1034"/>
        <v>0</v>
      </c>
      <c r="Y1892" s="120"/>
      <c r="AD1892" s="79"/>
      <c r="AE1892" s="75"/>
      <c r="AF1892" s="370"/>
      <c r="AG1892" s="375"/>
      <c r="AH1892" s="379"/>
      <c r="AI1892" s="383"/>
      <c r="AJ1892" s="388"/>
      <c r="AK1892" s="392"/>
      <c r="AL1892" s="388"/>
      <c r="AM1892" s="363">
        <f t="shared" si="1005"/>
        <v>1</v>
      </c>
      <c r="AN1892" s="578">
        <v>497</v>
      </c>
      <c r="AO1892" s="78">
        <f t="shared" si="1006"/>
        <v>0</v>
      </c>
      <c r="AP1892" s="78">
        <f t="shared" si="1007"/>
        <v>0</v>
      </c>
      <c r="AQ1892" s="78">
        <f t="shared" si="1008"/>
        <v>0</v>
      </c>
      <c r="AR1892" s="78">
        <f t="shared" si="1009"/>
        <v>0</v>
      </c>
      <c r="AS1892" s="78">
        <f t="shared" si="1010"/>
        <v>0</v>
      </c>
      <c r="AT1892" s="78">
        <f t="shared" si="1011"/>
        <v>0</v>
      </c>
      <c r="AU1892" s="74" t="s">
        <v>717</v>
      </c>
      <c r="AV1892" s="115"/>
      <c r="AW1892" s="395"/>
      <c r="AX1892" s="395">
        <v>0</v>
      </c>
      <c r="AY1892" s="395">
        <v>0</v>
      </c>
      <c r="AZ1892" s="395">
        <v>0</v>
      </c>
      <c r="BA1892" s="395">
        <v>0</v>
      </c>
      <c r="BB1892" s="395">
        <v>0</v>
      </c>
      <c r="BC1892" s="395">
        <v>0</v>
      </c>
      <c r="BD1892" s="115"/>
      <c r="BE1892" s="115"/>
      <c r="BF1892" s="115"/>
      <c r="BG1892" s="115"/>
      <c r="BH1892" s="115"/>
      <c r="BI1892" s="115"/>
      <c r="BJ1892" s="115"/>
      <c r="BK1892" s="115"/>
      <c r="BQ1892" s="74" t="str">
        <f t="shared" si="1012"/>
        <v xml:space="preserve"> </v>
      </c>
      <c r="BR1892" s="120" t="str">
        <f t="shared" si="1013"/>
        <v xml:space="preserve"> </v>
      </c>
      <c r="BS1892" s="120" t="str">
        <f t="shared" si="1014"/>
        <v xml:space="preserve"> </v>
      </c>
      <c r="BU1892" s="74" t="str">
        <f t="shared" si="1015"/>
        <v xml:space="preserve"> </v>
      </c>
      <c r="BV1892" s="120" t="str">
        <f t="shared" si="1016"/>
        <v xml:space="preserve"> </v>
      </c>
      <c r="BW1892" s="120" t="str">
        <f t="shared" si="1017"/>
        <v xml:space="preserve">  </v>
      </c>
      <c r="BY1892" s="74" t="str">
        <f t="shared" si="1018"/>
        <v xml:space="preserve"> </v>
      </c>
      <c r="BZ1892" s="120" t="str">
        <f t="shared" si="1019"/>
        <v xml:space="preserve"> </v>
      </c>
      <c r="CA1892" s="120" t="str">
        <f t="shared" si="1020"/>
        <v xml:space="preserve"> </v>
      </c>
      <c r="CC1892" s="115" t="str">
        <f t="shared" si="1021"/>
        <v xml:space="preserve"> </v>
      </c>
      <c r="CD1892" s="120" t="str">
        <f t="shared" si="1022"/>
        <v xml:space="preserve"> </v>
      </c>
      <c r="CE1892" s="417" t="str">
        <f t="shared" si="1023"/>
        <v xml:space="preserve"> </v>
      </c>
      <c r="CF1892" s="115"/>
      <c r="CG1892" s="115" t="str">
        <f t="shared" si="1024"/>
        <v xml:space="preserve"> </v>
      </c>
      <c r="CH1892" s="120" t="str">
        <f t="shared" si="1025"/>
        <v xml:space="preserve"> </v>
      </c>
      <c r="CI1892" s="417" t="str">
        <f t="shared" si="1026"/>
        <v xml:space="preserve"> </v>
      </c>
      <c r="CJ1892" s="115"/>
      <c r="CK1892" s="115" t="str">
        <f t="shared" si="1027"/>
        <v xml:space="preserve"> </v>
      </c>
      <c r="CL1892" s="120" t="str">
        <f t="shared" si="1028"/>
        <v xml:space="preserve"> </v>
      </c>
      <c r="CM1892" s="417" t="str">
        <f t="shared" si="1029"/>
        <v xml:space="preserve"> </v>
      </c>
      <c r="IS1892" s="108">
        <v>364</v>
      </c>
    </row>
    <row r="1893" spans="2:253" s="74" customFormat="1" ht="17.100000000000001" hidden="1" customHeight="1" x14ac:dyDescent="0.25">
      <c r="B1893" s="524">
        <v>0</v>
      </c>
      <c r="C1893" s="529" t="s">
        <v>1222</v>
      </c>
      <c r="D1893" s="506" t="str">
        <f t="shared" si="1003"/>
        <v>14318-SS</v>
      </c>
      <c r="E1893" s="524" t="s">
        <v>875</v>
      </c>
      <c r="F1893" s="508" t="str">
        <f t="shared" si="1035"/>
        <v xml:space="preserve"> </v>
      </c>
      <c r="G1893" s="537" t="s">
        <v>909</v>
      </c>
      <c r="H1893" s="524" t="s">
        <v>923</v>
      </c>
      <c r="I1893" s="1035" t="s">
        <v>888</v>
      </c>
      <c r="J1893" s="1036"/>
      <c r="K1893" s="531" t="s">
        <v>882</v>
      </c>
      <c r="L1893" s="535"/>
      <c r="M1893" s="532" t="s">
        <v>1700</v>
      </c>
      <c r="N1893" s="514">
        <f t="shared" si="1004"/>
        <v>547.29999999999995</v>
      </c>
      <c r="O1893" s="514">
        <v>0</v>
      </c>
      <c r="P1893" s="680">
        <f>'KB Duct Parts'!$AE$3</f>
        <v>0</v>
      </c>
      <c r="Q1893" s="681">
        <f t="shared" si="1030"/>
        <v>0</v>
      </c>
      <c r="R1893" s="682">
        <f t="shared" si="1031"/>
        <v>0</v>
      </c>
      <c r="S1893" s="716">
        <f t="shared" si="1032"/>
        <v>0.35</v>
      </c>
      <c r="T1893" s="679">
        <f t="shared" si="1033"/>
        <v>0</v>
      </c>
      <c r="U1893" s="679">
        <f t="shared" si="1034"/>
        <v>0</v>
      </c>
      <c r="Y1893" s="120"/>
      <c r="AD1893" s="79"/>
      <c r="AE1893" s="75"/>
      <c r="AF1893" s="370"/>
      <c r="AG1893" s="375"/>
      <c r="AH1893" s="379"/>
      <c r="AI1893" s="383"/>
      <c r="AJ1893" s="388"/>
      <c r="AK1893" s="392"/>
      <c r="AL1893" s="388"/>
      <c r="AM1893" s="363">
        <f t="shared" si="1005"/>
        <v>1</v>
      </c>
      <c r="AN1893" s="578">
        <v>547.29999999999995</v>
      </c>
      <c r="AO1893" s="78">
        <f t="shared" si="1006"/>
        <v>0</v>
      </c>
      <c r="AP1893" s="78">
        <f t="shared" si="1007"/>
        <v>0</v>
      </c>
      <c r="AQ1893" s="78">
        <f t="shared" si="1008"/>
        <v>0</v>
      </c>
      <c r="AR1893" s="78">
        <f t="shared" si="1009"/>
        <v>0</v>
      </c>
      <c r="AS1893" s="78">
        <f t="shared" si="1010"/>
        <v>0</v>
      </c>
      <c r="AT1893" s="78">
        <f t="shared" si="1011"/>
        <v>0</v>
      </c>
      <c r="AU1893" s="74" t="s">
        <v>717</v>
      </c>
      <c r="AV1893" s="115"/>
      <c r="AW1893" s="395"/>
      <c r="AX1893" s="395">
        <v>0</v>
      </c>
      <c r="AY1893" s="395">
        <v>0</v>
      </c>
      <c r="AZ1893" s="395">
        <v>0</v>
      </c>
      <c r="BA1893" s="395">
        <v>0</v>
      </c>
      <c r="BB1893" s="395">
        <v>0</v>
      </c>
      <c r="BC1893" s="395">
        <v>0</v>
      </c>
      <c r="BD1893" s="115"/>
      <c r="BE1893" s="115"/>
      <c r="BF1893" s="115"/>
      <c r="BG1893" s="115"/>
      <c r="BH1893" s="115"/>
      <c r="BI1893" s="115"/>
      <c r="BJ1893" s="115"/>
      <c r="BK1893" s="115"/>
      <c r="BQ1893" s="74" t="str">
        <f t="shared" si="1012"/>
        <v xml:space="preserve"> </v>
      </c>
      <c r="BR1893" s="120" t="str">
        <f t="shared" si="1013"/>
        <v xml:space="preserve"> </v>
      </c>
      <c r="BS1893" s="120" t="str">
        <f t="shared" si="1014"/>
        <v xml:space="preserve"> </v>
      </c>
      <c r="BU1893" s="74" t="str">
        <f t="shared" si="1015"/>
        <v xml:space="preserve"> </v>
      </c>
      <c r="BV1893" s="120" t="str">
        <f t="shared" si="1016"/>
        <v xml:space="preserve"> </v>
      </c>
      <c r="BW1893" s="120" t="str">
        <f t="shared" si="1017"/>
        <v xml:space="preserve">  </v>
      </c>
      <c r="BY1893" s="74" t="str">
        <f t="shared" si="1018"/>
        <v xml:space="preserve"> </v>
      </c>
      <c r="BZ1893" s="120" t="str">
        <f t="shared" si="1019"/>
        <v xml:space="preserve"> </v>
      </c>
      <c r="CA1893" s="120" t="str">
        <f t="shared" si="1020"/>
        <v xml:space="preserve"> </v>
      </c>
      <c r="CC1893" s="115" t="str">
        <f t="shared" si="1021"/>
        <v xml:space="preserve"> </v>
      </c>
      <c r="CD1893" s="120" t="str">
        <f t="shared" si="1022"/>
        <v xml:space="preserve"> </v>
      </c>
      <c r="CE1893" s="417" t="str">
        <f t="shared" si="1023"/>
        <v xml:space="preserve"> </v>
      </c>
      <c r="CF1893" s="115"/>
      <c r="CG1893" s="115" t="str">
        <f t="shared" si="1024"/>
        <v xml:space="preserve"> </v>
      </c>
      <c r="CH1893" s="120" t="str">
        <f t="shared" si="1025"/>
        <v xml:space="preserve"> </v>
      </c>
      <c r="CI1893" s="417" t="str">
        <f t="shared" si="1026"/>
        <v xml:space="preserve"> </v>
      </c>
      <c r="CJ1893" s="115"/>
      <c r="CK1893" s="115" t="str">
        <f t="shared" si="1027"/>
        <v xml:space="preserve"> </v>
      </c>
      <c r="CL1893" s="120" t="str">
        <f t="shared" si="1028"/>
        <v xml:space="preserve"> </v>
      </c>
      <c r="CM1893" s="417" t="str">
        <f t="shared" si="1029"/>
        <v xml:space="preserve"> </v>
      </c>
      <c r="IS1893" s="108">
        <v>401</v>
      </c>
    </row>
    <row r="1894" spans="2:253" s="74" customFormat="1" ht="17.100000000000001" hidden="1" customHeight="1" x14ac:dyDescent="0.25">
      <c r="B1894" s="524">
        <v>0</v>
      </c>
      <c r="C1894" s="529" t="s">
        <v>1223</v>
      </c>
      <c r="D1894" s="506" t="str">
        <f t="shared" si="1003"/>
        <v>14319-SS</v>
      </c>
      <c r="E1894" s="524" t="s">
        <v>876</v>
      </c>
      <c r="F1894" s="508" t="str">
        <f t="shared" si="1035"/>
        <v xml:space="preserve"> </v>
      </c>
      <c r="G1894" s="537" t="s">
        <v>909</v>
      </c>
      <c r="H1894" s="524" t="s">
        <v>923</v>
      </c>
      <c r="I1894" s="1035" t="s">
        <v>888</v>
      </c>
      <c r="J1894" s="1036"/>
      <c r="K1894" s="531" t="s">
        <v>882</v>
      </c>
      <c r="L1894" s="535"/>
      <c r="M1894" s="532" t="s">
        <v>1700</v>
      </c>
      <c r="N1894" s="514">
        <f t="shared" si="1004"/>
        <v>146</v>
      </c>
      <c r="O1894" s="514">
        <v>0</v>
      </c>
      <c r="P1894" s="680">
        <f>'KB Duct Parts'!$AE$3</f>
        <v>0</v>
      </c>
      <c r="Q1894" s="681">
        <f t="shared" si="1030"/>
        <v>0</v>
      </c>
      <c r="R1894" s="682">
        <f t="shared" si="1031"/>
        <v>0</v>
      </c>
      <c r="S1894" s="716">
        <f t="shared" si="1032"/>
        <v>0.35</v>
      </c>
      <c r="T1894" s="679">
        <f t="shared" si="1033"/>
        <v>0</v>
      </c>
      <c r="U1894" s="679">
        <f t="shared" si="1034"/>
        <v>0</v>
      </c>
      <c r="Y1894" s="120"/>
      <c r="AD1894" s="79"/>
      <c r="AE1894" s="75"/>
      <c r="AF1894" s="370"/>
      <c r="AG1894" s="375"/>
      <c r="AH1894" s="379"/>
      <c r="AI1894" s="383"/>
      <c r="AJ1894" s="388"/>
      <c r="AK1894" s="392"/>
      <c r="AL1894" s="388"/>
      <c r="AM1894" s="363">
        <f t="shared" si="1005"/>
        <v>1</v>
      </c>
      <c r="AN1894" s="578">
        <v>146</v>
      </c>
      <c r="AO1894" s="78">
        <f t="shared" si="1006"/>
        <v>0</v>
      </c>
      <c r="AP1894" s="78">
        <f t="shared" si="1007"/>
        <v>0</v>
      </c>
      <c r="AQ1894" s="78">
        <f t="shared" si="1008"/>
        <v>0</v>
      </c>
      <c r="AR1894" s="78">
        <f t="shared" si="1009"/>
        <v>0</v>
      </c>
      <c r="AS1894" s="78">
        <f t="shared" si="1010"/>
        <v>0</v>
      </c>
      <c r="AT1894" s="78">
        <f t="shared" si="1011"/>
        <v>0</v>
      </c>
      <c r="AU1894" s="74" t="s">
        <v>717</v>
      </c>
      <c r="AV1894" s="115"/>
      <c r="AW1894" s="395"/>
      <c r="AX1894" s="395">
        <v>0</v>
      </c>
      <c r="AY1894" s="395">
        <v>0</v>
      </c>
      <c r="AZ1894" s="395">
        <v>0</v>
      </c>
      <c r="BA1894" s="395">
        <v>0</v>
      </c>
      <c r="BB1894" s="395">
        <v>0</v>
      </c>
      <c r="BC1894" s="395">
        <v>0</v>
      </c>
      <c r="BD1894" s="115"/>
      <c r="BE1894" s="115"/>
      <c r="BF1894" s="115"/>
      <c r="BG1894" s="115"/>
      <c r="BH1894" s="115"/>
      <c r="BI1894" s="115"/>
      <c r="BJ1894" s="115"/>
      <c r="BK1894" s="115"/>
      <c r="BQ1894" s="74" t="str">
        <f t="shared" si="1012"/>
        <v xml:space="preserve"> </v>
      </c>
      <c r="BR1894" s="120" t="str">
        <f t="shared" si="1013"/>
        <v xml:space="preserve"> </v>
      </c>
      <c r="BS1894" s="120" t="str">
        <f t="shared" si="1014"/>
        <v xml:space="preserve"> </v>
      </c>
      <c r="BU1894" s="74" t="str">
        <f t="shared" si="1015"/>
        <v xml:space="preserve"> </v>
      </c>
      <c r="BV1894" s="120" t="str">
        <f t="shared" si="1016"/>
        <v xml:space="preserve"> </v>
      </c>
      <c r="BW1894" s="120" t="str">
        <f t="shared" si="1017"/>
        <v xml:space="preserve">  </v>
      </c>
      <c r="BY1894" s="74" t="str">
        <f t="shared" si="1018"/>
        <v xml:space="preserve"> </v>
      </c>
      <c r="BZ1894" s="120" t="str">
        <f t="shared" si="1019"/>
        <v xml:space="preserve"> </v>
      </c>
      <c r="CA1894" s="120" t="str">
        <f t="shared" si="1020"/>
        <v xml:space="preserve"> </v>
      </c>
      <c r="CC1894" s="115" t="str">
        <f t="shared" si="1021"/>
        <v xml:space="preserve"> </v>
      </c>
      <c r="CD1894" s="120" t="str">
        <f t="shared" si="1022"/>
        <v xml:space="preserve"> </v>
      </c>
      <c r="CE1894" s="417" t="str">
        <f t="shared" si="1023"/>
        <v xml:space="preserve"> </v>
      </c>
      <c r="CF1894" s="115"/>
      <c r="CG1894" s="115" t="str">
        <f t="shared" si="1024"/>
        <v xml:space="preserve"> </v>
      </c>
      <c r="CH1894" s="120" t="str">
        <f t="shared" si="1025"/>
        <v xml:space="preserve"> </v>
      </c>
      <c r="CI1894" s="417" t="str">
        <f t="shared" si="1026"/>
        <v xml:space="preserve"> </v>
      </c>
      <c r="CJ1894" s="115"/>
      <c r="CK1894" s="115" t="str">
        <f t="shared" si="1027"/>
        <v xml:space="preserve"> </v>
      </c>
      <c r="CL1894" s="120" t="str">
        <f t="shared" si="1028"/>
        <v xml:space="preserve"> </v>
      </c>
      <c r="CM1894" s="417" t="str">
        <f t="shared" si="1029"/>
        <v xml:space="preserve"> </v>
      </c>
      <c r="IS1894" s="108">
        <v>107</v>
      </c>
    </row>
    <row r="1895" spans="2:253" s="74" customFormat="1" ht="17.100000000000001" hidden="1" customHeight="1" x14ac:dyDescent="0.25">
      <c r="B1895" s="524">
        <v>0</v>
      </c>
      <c r="C1895" s="529" t="s">
        <v>1224</v>
      </c>
      <c r="D1895" s="506" t="str">
        <f t="shared" si="1003"/>
        <v>14320-SS</v>
      </c>
      <c r="E1895" s="524" t="s">
        <v>877</v>
      </c>
      <c r="F1895" s="508" t="str">
        <f t="shared" si="1035"/>
        <v xml:space="preserve"> </v>
      </c>
      <c r="G1895" s="537" t="s">
        <v>909</v>
      </c>
      <c r="H1895" s="524" t="s">
        <v>923</v>
      </c>
      <c r="I1895" s="1035" t="s">
        <v>888</v>
      </c>
      <c r="J1895" s="1036"/>
      <c r="K1895" s="531" t="s">
        <v>882</v>
      </c>
      <c r="L1895" s="535"/>
      <c r="M1895" s="532" t="s">
        <v>1700</v>
      </c>
      <c r="N1895" s="514">
        <f t="shared" si="1004"/>
        <v>698.9</v>
      </c>
      <c r="O1895" s="514">
        <v>0</v>
      </c>
      <c r="P1895" s="680">
        <f>'KB Duct Parts'!$AE$3</f>
        <v>0</v>
      </c>
      <c r="Q1895" s="681">
        <f t="shared" si="1030"/>
        <v>0</v>
      </c>
      <c r="R1895" s="682">
        <f t="shared" si="1031"/>
        <v>0</v>
      </c>
      <c r="S1895" s="716">
        <f t="shared" si="1032"/>
        <v>0.35</v>
      </c>
      <c r="T1895" s="679">
        <f t="shared" si="1033"/>
        <v>0</v>
      </c>
      <c r="U1895" s="679">
        <f t="shared" si="1034"/>
        <v>0</v>
      </c>
      <c r="Y1895" s="120"/>
      <c r="AD1895" s="79"/>
      <c r="AE1895" s="75"/>
      <c r="AF1895" s="370"/>
      <c r="AG1895" s="375"/>
      <c r="AH1895" s="379"/>
      <c r="AI1895" s="383"/>
      <c r="AJ1895" s="388"/>
      <c r="AK1895" s="392"/>
      <c r="AL1895" s="388"/>
      <c r="AM1895" s="363">
        <f t="shared" si="1005"/>
        <v>1</v>
      </c>
      <c r="AN1895" s="578">
        <v>698.9</v>
      </c>
      <c r="AO1895" s="78">
        <f t="shared" si="1006"/>
        <v>0</v>
      </c>
      <c r="AP1895" s="78">
        <f t="shared" si="1007"/>
        <v>0</v>
      </c>
      <c r="AQ1895" s="78">
        <f t="shared" si="1008"/>
        <v>0</v>
      </c>
      <c r="AR1895" s="78">
        <f t="shared" si="1009"/>
        <v>0</v>
      </c>
      <c r="AS1895" s="78">
        <f t="shared" si="1010"/>
        <v>0</v>
      </c>
      <c r="AT1895" s="78">
        <f t="shared" si="1011"/>
        <v>0</v>
      </c>
      <c r="AU1895" s="74" t="s">
        <v>717</v>
      </c>
      <c r="AV1895" s="115"/>
      <c r="AW1895" s="395"/>
      <c r="AX1895" s="395">
        <v>0</v>
      </c>
      <c r="AY1895" s="395">
        <v>0</v>
      </c>
      <c r="AZ1895" s="395">
        <v>0</v>
      </c>
      <c r="BA1895" s="395">
        <v>0</v>
      </c>
      <c r="BB1895" s="395">
        <v>0</v>
      </c>
      <c r="BC1895" s="395">
        <v>0</v>
      </c>
      <c r="BD1895" s="115"/>
      <c r="BE1895" s="115"/>
      <c r="BF1895" s="115"/>
      <c r="BG1895" s="115"/>
      <c r="BH1895" s="115"/>
      <c r="BI1895" s="115"/>
      <c r="BJ1895" s="115"/>
      <c r="BK1895" s="115"/>
      <c r="BQ1895" s="74" t="str">
        <f t="shared" si="1012"/>
        <v xml:space="preserve"> </v>
      </c>
      <c r="BR1895" s="120" t="str">
        <f t="shared" si="1013"/>
        <v xml:space="preserve"> </v>
      </c>
      <c r="BS1895" s="120" t="str">
        <f t="shared" si="1014"/>
        <v xml:space="preserve"> </v>
      </c>
      <c r="BU1895" s="74" t="str">
        <f t="shared" si="1015"/>
        <v xml:space="preserve"> </v>
      </c>
      <c r="BV1895" s="120" t="str">
        <f t="shared" si="1016"/>
        <v xml:space="preserve"> </v>
      </c>
      <c r="BW1895" s="120" t="str">
        <f t="shared" si="1017"/>
        <v xml:space="preserve">  </v>
      </c>
      <c r="BY1895" s="74" t="str">
        <f t="shared" si="1018"/>
        <v xml:space="preserve"> </v>
      </c>
      <c r="BZ1895" s="120" t="str">
        <f t="shared" si="1019"/>
        <v xml:space="preserve"> </v>
      </c>
      <c r="CA1895" s="120" t="str">
        <f t="shared" si="1020"/>
        <v xml:space="preserve"> </v>
      </c>
      <c r="CC1895" s="115" t="str">
        <f t="shared" si="1021"/>
        <v xml:space="preserve"> </v>
      </c>
      <c r="CD1895" s="120" t="str">
        <f t="shared" si="1022"/>
        <v xml:space="preserve"> </v>
      </c>
      <c r="CE1895" s="417" t="str">
        <f t="shared" si="1023"/>
        <v xml:space="preserve"> </v>
      </c>
      <c r="CF1895" s="115"/>
      <c r="CG1895" s="115" t="str">
        <f t="shared" si="1024"/>
        <v xml:space="preserve"> </v>
      </c>
      <c r="CH1895" s="120" t="str">
        <f t="shared" si="1025"/>
        <v xml:space="preserve"> </v>
      </c>
      <c r="CI1895" s="417" t="str">
        <f t="shared" si="1026"/>
        <v xml:space="preserve"> </v>
      </c>
      <c r="CJ1895" s="115"/>
      <c r="CK1895" s="115" t="str">
        <f t="shared" si="1027"/>
        <v xml:space="preserve"> </v>
      </c>
      <c r="CL1895" s="120" t="str">
        <f t="shared" si="1028"/>
        <v xml:space="preserve"> </v>
      </c>
      <c r="CM1895" s="417" t="str">
        <f t="shared" si="1029"/>
        <v xml:space="preserve"> </v>
      </c>
      <c r="IS1895" s="108">
        <v>512</v>
      </c>
    </row>
    <row r="1896" spans="2:253" s="74" customFormat="1" ht="17.100000000000001" hidden="1" customHeight="1" x14ac:dyDescent="0.25">
      <c r="B1896" s="524">
        <v>0</v>
      </c>
      <c r="C1896" s="529" t="s">
        <v>1225</v>
      </c>
      <c r="D1896" s="506" t="str">
        <f t="shared" si="1003"/>
        <v>14322-SS</v>
      </c>
      <c r="E1896" s="524" t="s">
        <v>878</v>
      </c>
      <c r="F1896" s="508" t="str">
        <f t="shared" si="1035"/>
        <v xml:space="preserve"> </v>
      </c>
      <c r="G1896" s="537" t="s">
        <v>909</v>
      </c>
      <c r="H1896" s="524" t="s">
        <v>923</v>
      </c>
      <c r="I1896" s="1035" t="s">
        <v>888</v>
      </c>
      <c r="J1896" s="1036"/>
      <c r="K1896" s="531" t="s">
        <v>882</v>
      </c>
      <c r="L1896" s="535"/>
      <c r="M1896" s="532" t="s">
        <v>1700</v>
      </c>
      <c r="N1896" s="514">
        <f t="shared" si="1004"/>
        <v>752.2</v>
      </c>
      <c r="O1896" s="514">
        <v>0</v>
      </c>
      <c r="P1896" s="680">
        <f>'KB Duct Parts'!$AE$3</f>
        <v>0</v>
      </c>
      <c r="Q1896" s="681">
        <f t="shared" si="1030"/>
        <v>0</v>
      </c>
      <c r="R1896" s="682">
        <f t="shared" si="1031"/>
        <v>0</v>
      </c>
      <c r="S1896" s="716">
        <f t="shared" si="1032"/>
        <v>0.35</v>
      </c>
      <c r="T1896" s="679">
        <f t="shared" si="1033"/>
        <v>0</v>
      </c>
      <c r="U1896" s="679">
        <f t="shared" si="1034"/>
        <v>0</v>
      </c>
      <c r="Y1896" s="120"/>
      <c r="AD1896" s="79"/>
      <c r="AE1896" s="75"/>
      <c r="AF1896" s="370"/>
      <c r="AG1896" s="375"/>
      <c r="AH1896" s="379"/>
      <c r="AI1896" s="383"/>
      <c r="AJ1896" s="388"/>
      <c r="AK1896" s="392"/>
      <c r="AL1896" s="388"/>
      <c r="AM1896" s="363">
        <f t="shared" si="1005"/>
        <v>1</v>
      </c>
      <c r="AN1896" s="578">
        <v>752.2</v>
      </c>
      <c r="AO1896" s="78">
        <f t="shared" si="1006"/>
        <v>0</v>
      </c>
      <c r="AP1896" s="78">
        <f t="shared" si="1007"/>
        <v>0</v>
      </c>
      <c r="AQ1896" s="78">
        <f t="shared" si="1008"/>
        <v>0</v>
      </c>
      <c r="AR1896" s="78">
        <f t="shared" si="1009"/>
        <v>0</v>
      </c>
      <c r="AS1896" s="78">
        <f t="shared" si="1010"/>
        <v>0</v>
      </c>
      <c r="AT1896" s="78">
        <f t="shared" si="1011"/>
        <v>0</v>
      </c>
      <c r="AU1896" s="74" t="s">
        <v>717</v>
      </c>
      <c r="AV1896" s="115"/>
      <c r="AW1896" s="395"/>
      <c r="AX1896" s="395">
        <v>0</v>
      </c>
      <c r="AY1896" s="395">
        <v>0</v>
      </c>
      <c r="AZ1896" s="395">
        <v>0</v>
      </c>
      <c r="BA1896" s="395">
        <v>0</v>
      </c>
      <c r="BB1896" s="395">
        <v>0</v>
      </c>
      <c r="BC1896" s="395">
        <v>0</v>
      </c>
      <c r="BD1896" s="115"/>
      <c r="BE1896" s="115"/>
      <c r="BF1896" s="115"/>
      <c r="BG1896" s="115"/>
      <c r="BH1896" s="115"/>
      <c r="BI1896" s="115"/>
      <c r="BJ1896" s="115"/>
      <c r="BK1896" s="115"/>
      <c r="BQ1896" s="74" t="str">
        <f t="shared" si="1012"/>
        <v xml:space="preserve"> </v>
      </c>
      <c r="BR1896" s="120" t="str">
        <f t="shared" si="1013"/>
        <v xml:space="preserve"> </v>
      </c>
      <c r="BS1896" s="120" t="str">
        <f t="shared" si="1014"/>
        <v xml:space="preserve"> </v>
      </c>
      <c r="BU1896" s="74" t="str">
        <f t="shared" si="1015"/>
        <v xml:space="preserve"> </v>
      </c>
      <c r="BV1896" s="120" t="str">
        <f t="shared" si="1016"/>
        <v xml:space="preserve"> </v>
      </c>
      <c r="BW1896" s="120" t="str">
        <f t="shared" si="1017"/>
        <v xml:space="preserve">  </v>
      </c>
      <c r="BY1896" s="74" t="str">
        <f t="shared" si="1018"/>
        <v xml:space="preserve"> </v>
      </c>
      <c r="BZ1896" s="120" t="str">
        <f t="shared" si="1019"/>
        <v xml:space="preserve"> </v>
      </c>
      <c r="CA1896" s="120" t="str">
        <f t="shared" si="1020"/>
        <v xml:space="preserve"> </v>
      </c>
      <c r="CC1896" s="115" t="str">
        <f t="shared" si="1021"/>
        <v xml:space="preserve"> </v>
      </c>
      <c r="CD1896" s="120" t="str">
        <f t="shared" si="1022"/>
        <v xml:space="preserve"> </v>
      </c>
      <c r="CE1896" s="417" t="str">
        <f t="shared" si="1023"/>
        <v xml:space="preserve"> </v>
      </c>
      <c r="CF1896" s="115"/>
      <c r="CG1896" s="115" t="str">
        <f t="shared" si="1024"/>
        <v xml:space="preserve"> </v>
      </c>
      <c r="CH1896" s="120" t="str">
        <f t="shared" si="1025"/>
        <v xml:space="preserve"> </v>
      </c>
      <c r="CI1896" s="417" t="str">
        <f t="shared" si="1026"/>
        <v xml:space="preserve"> </v>
      </c>
      <c r="CJ1896" s="115"/>
      <c r="CK1896" s="115" t="str">
        <f t="shared" si="1027"/>
        <v xml:space="preserve"> </v>
      </c>
      <c r="CL1896" s="120" t="str">
        <f t="shared" si="1028"/>
        <v xml:space="preserve"> </v>
      </c>
      <c r="CM1896" s="417" t="str">
        <f t="shared" si="1029"/>
        <v xml:space="preserve"> </v>
      </c>
      <c r="IS1896" s="108">
        <v>551</v>
      </c>
    </row>
    <row r="1897" spans="2:253" s="74" customFormat="1" ht="17.100000000000001" hidden="1" customHeight="1" x14ac:dyDescent="0.25">
      <c r="B1897" s="524">
        <v>0</v>
      </c>
      <c r="C1897" s="529" t="s">
        <v>30</v>
      </c>
      <c r="D1897" s="506" t="str">
        <f t="shared" si="1003"/>
        <v>14324-SS</v>
      </c>
      <c r="E1897" s="524" t="s">
        <v>1338</v>
      </c>
      <c r="F1897" s="508" t="str">
        <f t="shared" si="1035"/>
        <v xml:space="preserve"> </v>
      </c>
      <c r="G1897" s="537" t="s">
        <v>909</v>
      </c>
      <c r="H1897" s="524" t="s">
        <v>923</v>
      </c>
      <c r="I1897" s="1035" t="s">
        <v>888</v>
      </c>
      <c r="J1897" s="1036"/>
      <c r="K1897" s="531" t="s">
        <v>882</v>
      </c>
      <c r="L1897" s="535"/>
      <c r="M1897" s="532" t="s">
        <v>1700</v>
      </c>
      <c r="N1897" s="514">
        <f t="shared" si="1004"/>
        <v>827.4</v>
      </c>
      <c r="O1897" s="514">
        <v>0</v>
      </c>
      <c r="P1897" s="680">
        <f>'KB Duct Parts'!$AE$3</f>
        <v>0</v>
      </c>
      <c r="Q1897" s="681">
        <f t="shared" si="1030"/>
        <v>0</v>
      </c>
      <c r="R1897" s="682">
        <f t="shared" si="1031"/>
        <v>0</v>
      </c>
      <c r="S1897" s="716">
        <f t="shared" si="1032"/>
        <v>0.35</v>
      </c>
      <c r="T1897" s="679">
        <f t="shared" si="1033"/>
        <v>0</v>
      </c>
      <c r="U1897" s="679">
        <f t="shared" si="1034"/>
        <v>0</v>
      </c>
      <c r="Y1897" s="120"/>
      <c r="AD1897" s="79"/>
      <c r="AE1897" s="75"/>
      <c r="AF1897" s="370"/>
      <c r="AG1897" s="375"/>
      <c r="AH1897" s="379"/>
      <c r="AI1897" s="383"/>
      <c r="AJ1897" s="388"/>
      <c r="AK1897" s="392"/>
      <c r="AL1897" s="388"/>
      <c r="AM1897" s="363">
        <f t="shared" si="1005"/>
        <v>1</v>
      </c>
      <c r="AN1897" s="578">
        <v>827.4</v>
      </c>
      <c r="AO1897" s="78">
        <f t="shared" si="1006"/>
        <v>0</v>
      </c>
      <c r="AP1897" s="78">
        <f t="shared" si="1007"/>
        <v>0</v>
      </c>
      <c r="AQ1897" s="78">
        <f t="shared" si="1008"/>
        <v>0</v>
      </c>
      <c r="AR1897" s="78">
        <f t="shared" si="1009"/>
        <v>0</v>
      </c>
      <c r="AS1897" s="78">
        <f t="shared" si="1010"/>
        <v>0</v>
      </c>
      <c r="AT1897" s="78">
        <f t="shared" si="1011"/>
        <v>0</v>
      </c>
      <c r="AU1897" s="74" t="s">
        <v>717</v>
      </c>
      <c r="AV1897" s="115"/>
      <c r="AW1897" s="395"/>
      <c r="AX1897" s="395">
        <v>0</v>
      </c>
      <c r="AY1897" s="395">
        <v>0</v>
      </c>
      <c r="AZ1897" s="395">
        <v>0</v>
      </c>
      <c r="BA1897" s="395">
        <v>0</v>
      </c>
      <c r="BB1897" s="395">
        <v>0</v>
      </c>
      <c r="BC1897" s="395">
        <v>0</v>
      </c>
      <c r="BD1897" s="115"/>
      <c r="BE1897" s="115"/>
      <c r="BF1897" s="115"/>
      <c r="BG1897" s="115"/>
      <c r="BH1897" s="115"/>
      <c r="BI1897" s="115"/>
      <c r="BJ1897" s="115"/>
      <c r="BK1897" s="115"/>
      <c r="BQ1897" s="74" t="str">
        <f t="shared" si="1012"/>
        <v xml:space="preserve"> </v>
      </c>
      <c r="BR1897" s="120" t="str">
        <f t="shared" si="1013"/>
        <v xml:space="preserve"> </v>
      </c>
      <c r="BS1897" s="120" t="str">
        <f t="shared" si="1014"/>
        <v xml:space="preserve"> </v>
      </c>
      <c r="BU1897" s="74" t="str">
        <f t="shared" si="1015"/>
        <v xml:space="preserve"> </v>
      </c>
      <c r="BV1897" s="120" t="str">
        <f t="shared" si="1016"/>
        <v xml:space="preserve"> </v>
      </c>
      <c r="BW1897" s="120" t="str">
        <f t="shared" si="1017"/>
        <v xml:space="preserve">  </v>
      </c>
      <c r="BY1897" s="74" t="str">
        <f t="shared" si="1018"/>
        <v xml:space="preserve"> </v>
      </c>
      <c r="BZ1897" s="120" t="str">
        <f t="shared" si="1019"/>
        <v xml:space="preserve"> </v>
      </c>
      <c r="CA1897" s="120" t="str">
        <f t="shared" si="1020"/>
        <v xml:space="preserve"> </v>
      </c>
      <c r="CC1897" s="115" t="str">
        <f t="shared" si="1021"/>
        <v xml:space="preserve"> </v>
      </c>
      <c r="CD1897" s="120" t="str">
        <f t="shared" si="1022"/>
        <v xml:space="preserve"> </v>
      </c>
      <c r="CE1897" s="417" t="str">
        <f t="shared" si="1023"/>
        <v xml:space="preserve"> </v>
      </c>
      <c r="CF1897" s="115"/>
      <c r="CG1897" s="115" t="str">
        <f t="shared" si="1024"/>
        <v xml:space="preserve"> </v>
      </c>
      <c r="CH1897" s="120" t="str">
        <f t="shared" si="1025"/>
        <v xml:space="preserve"> </v>
      </c>
      <c r="CI1897" s="417" t="str">
        <f t="shared" si="1026"/>
        <v xml:space="preserve"> </v>
      </c>
      <c r="CJ1897" s="115"/>
      <c r="CK1897" s="115" t="str">
        <f t="shared" si="1027"/>
        <v xml:space="preserve"> </v>
      </c>
      <c r="CL1897" s="120" t="str">
        <f t="shared" si="1028"/>
        <v xml:space="preserve"> </v>
      </c>
      <c r="CM1897" s="417" t="str">
        <f t="shared" si="1029"/>
        <v xml:space="preserve"> </v>
      </c>
      <c r="IS1897" s="108"/>
    </row>
    <row r="1898" spans="2:253" s="74" customFormat="1" ht="17.100000000000001" hidden="1" customHeight="1" x14ac:dyDescent="0.25">
      <c r="B1898" s="524">
        <f>IF('KB Duct Parts'!$BL$14=2,Branches!CB45,0)</f>
        <v>0</v>
      </c>
      <c r="C1898" s="529"/>
      <c r="D1898" s="506" t="str">
        <f>Branches!CJ45</f>
        <v xml:space="preserve"> </v>
      </c>
      <c r="E1898" s="524" t="str">
        <f>Branches!CC45&amp;""""</f>
        <v>"</v>
      </c>
      <c r="F1898" s="508"/>
      <c r="G1898" s="537" t="str">
        <f>Branches!CK45</f>
        <v xml:space="preserve"> </v>
      </c>
      <c r="H1898" s="524" t="s">
        <v>923</v>
      </c>
      <c r="I1898" s="586" t="str">
        <f>Branches!CL45</f>
        <v xml:space="preserve"> </v>
      </c>
      <c r="J1898" s="587"/>
      <c r="K1898" s="531" t="s">
        <v>882</v>
      </c>
      <c r="L1898" s="535">
        <f>Branches!CH45</f>
        <v>0</v>
      </c>
      <c r="M1898" s="532" t="s">
        <v>1700</v>
      </c>
      <c r="N1898" s="514">
        <f>Branches!CM45</f>
        <v>0</v>
      </c>
      <c r="O1898" s="514">
        <f>IF(B1898&gt;0,N1898*B1898,0)</f>
        <v>0</v>
      </c>
      <c r="P1898" s="680">
        <f>'KB Duct Parts'!$AE$3</f>
        <v>0</v>
      </c>
      <c r="Q1898" s="681">
        <f t="shared" si="1030"/>
        <v>0</v>
      </c>
      <c r="R1898" s="682">
        <f t="shared" si="1031"/>
        <v>0</v>
      </c>
      <c r="S1898" s="716">
        <f t="shared" si="1032"/>
        <v>0.35</v>
      </c>
      <c r="T1898" s="679">
        <f t="shared" si="1033"/>
        <v>0</v>
      </c>
      <c r="U1898" s="679">
        <f t="shared" si="1034"/>
        <v>0</v>
      </c>
      <c r="Y1898" s="120"/>
      <c r="AD1898" s="79"/>
      <c r="AE1898" s="75"/>
      <c r="AF1898" s="370"/>
      <c r="AG1898" s="375"/>
      <c r="AH1898" s="379"/>
      <c r="AI1898" s="383"/>
      <c r="AJ1898" s="388"/>
      <c r="AK1898" s="392"/>
      <c r="AL1898" s="388"/>
      <c r="AM1898" s="363"/>
      <c r="AN1898" s="578"/>
      <c r="AO1898" s="78"/>
      <c r="AP1898" s="78"/>
      <c r="AQ1898" s="78"/>
      <c r="AR1898" s="78"/>
      <c r="AS1898" s="78"/>
      <c r="AT1898" s="78"/>
      <c r="AV1898" s="115"/>
      <c r="AW1898" s="395"/>
      <c r="AX1898" s="395"/>
      <c r="AY1898" s="395"/>
      <c r="AZ1898" s="395"/>
      <c r="BA1898" s="395"/>
      <c r="BB1898" s="395"/>
      <c r="BC1898" s="395"/>
      <c r="BD1898" s="115"/>
      <c r="BE1898" s="115"/>
      <c r="BF1898" s="115"/>
      <c r="BG1898" s="115"/>
      <c r="BH1898" s="115"/>
      <c r="BI1898" s="115"/>
      <c r="BJ1898" s="115"/>
      <c r="BK1898" s="115"/>
      <c r="BR1898" s="120"/>
      <c r="BS1898" s="120"/>
      <c r="BV1898" s="120"/>
      <c r="BW1898" s="120"/>
      <c r="BZ1898" s="120"/>
      <c r="CA1898" s="120"/>
      <c r="CC1898" s="115"/>
      <c r="CD1898" s="120"/>
      <c r="CE1898" s="417"/>
      <c r="CF1898" s="115"/>
      <c r="CG1898" s="115"/>
      <c r="CH1898" s="120"/>
      <c r="CI1898" s="417"/>
      <c r="CJ1898" s="115"/>
      <c r="CK1898" s="115"/>
      <c r="CL1898" s="120"/>
      <c r="CM1898" s="417"/>
      <c r="IS1898" s="108"/>
    </row>
    <row r="1899" spans="2:253" s="74" customFormat="1" ht="17.100000000000001" hidden="1" customHeight="1" x14ac:dyDescent="0.25">
      <c r="B1899" s="524">
        <f>IF('KB Duct Parts'!$BL$14=2,Branches!CB46,0)</f>
        <v>0</v>
      </c>
      <c r="C1899" s="529"/>
      <c r="D1899" s="506" t="str">
        <f>Branches!CJ46</f>
        <v xml:space="preserve"> </v>
      </c>
      <c r="E1899" s="524" t="str">
        <f>Branches!CC46&amp;""""</f>
        <v>"</v>
      </c>
      <c r="F1899" s="508"/>
      <c r="G1899" s="537" t="str">
        <f>Branches!CK46</f>
        <v xml:space="preserve"> </v>
      </c>
      <c r="H1899" s="524" t="s">
        <v>923</v>
      </c>
      <c r="I1899" s="586" t="str">
        <f>Branches!CL46</f>
        <v xml:space="preserve"> </v>
      </c>
      <c r="J1899" s="587"/>
      <c r="K1899" s="531" t="s">
        <v>882</v>
      </c>
      <c r="L1899" s="535">
        <f>Branches!CH46</f>
        <v>0</v>
      </c>
      <c r="M1899" s="532" t="s">
        <v>1700</v>
      </c>
      <c r="N1899" s="514">
        <f>Branches!CM46</f>
        <v>0</v>
      </c>
      <c r="O1899" s="514">
        <f t="shared" ref="O1899:O1930" si="1036">IF(B1899&gt;0,N1899*B1899,0)</f>
        <v>0</v>
      </c>
      <c r="P1899" s="680">
        <f>'KB Duct Parts'!$AE$3</f>
        <v>0</v>
      </c>
      <c r="Q1899" s="681">
        <f t="shared" si="1030"/>
        <v>0</v>
      </c>
      <c r="R1899" s="682">
        <f t="shared" si="1031"/>
        <v>0</v>
      </c>
      <c r="S1899" s="716">
        <f t="shared" si="1032"/>
        <v>0.35</v>
      </c>
      <c r="T1899" s="679">
        <f t="shared" si="1033"/>
        <v>0</v>
      </c>
      <c r="U1899" s="679">
        <f t="shared" si="1034"/>
        <v>0</v>
      </c>
      <c r="Y1899" s="120"/>
      <c r="AD1899" s="79"/>
      <c r="AE1899" s="75"/>
      <c r="AF1899" s="370"/>
      <c r="AG1899" s="375"/>
      <c r="AH1899" s="379"/>
      <c r="AI1899" s="383"/>
      <c r="AJ1899" s="388"/>
      <c r="AK1899" s="392"/>
      <c r="AL1899" s="388"/>
      <c r="AM1899" s="363"/>
      <c r="AN1899" s="578"/>
      <c r="AO1899" s="78"/>
      <c r="AP1899" s="78"/>
      <c r="AQ1899" s="78"/>
      <c r="AR1899" s="78"/>
      <c r="AS1899" s="78"/>
      <c r="AT1899" s="78"/>
      <c r="AV1899" s="115"/>
      <c r="AW1899" s="395"/>
      <c r="AX1899" s="395"/>
      <c r="AY1899" s="395"/>
      <c r="AZ1899" s="395"/>
      <c r="BA1899" s="395"/>
      <c r="BB1899" s="395"/>
      <c r="BC1899" s="395"/>
      <c r="BD1899" s="115"/>
      <c r="BE1899" s="115"/>
      <c r="BF1899" s="115"/>
      <c r="BG1899" s="115"/>
      <c r="BH1899" s="115"/>
      <c r="BI1899" s="115"/>
      <c r="BJ1899" s="115"/>
      <c r="BK1899" s="115"/>
      <c r="BR1899" s="120"/>
      <c r="BS1899" s="120"/>
      <c r="BV1899" s="120"/>
      <c r="BW1899" s="120"/>
      <c r="BZ1899" s="120"/>
      <c r="CA1899" s="120"/>
      <c r="CC1899" s="115"/>
      <c r="CD1899" s="120"/>
      <c r="CE1899" s="417"/>
      <c r="CF1899" s="115"/>
      <c r="CG1899" s="115"/>
      <c r="CH1899" s="120"/>
      <c r="CI1899" s="417"/>
      <c r="CJ1899" s="115"/>
      <c r="CK1899" s="115"/>
      <c r="CL1899" s="120"/>
      <c r="CM1899" s="417"/>
      <c r="IS1899" s="108"/>
    </row>
    <row r="1900" spans="2:253" s="74" customFormat="1" ht="17.100000000000001" hidden="1" customHeight="1" x14ac:dyDescent="0.25">
      <c r="B1900" s="524">
        <f>IF('KB Duct Parts'!$BL$14=2,Branches!CB47,0)</f>
        <v>0</v>
      </c>
      <c r="C1900" s="529"/>
      <c r="D1900" s="506" t="str">
        <f>Branches!CJ47</f>
        <v xml:space="preserve"> </v>
      </c>
      <c r="E1900" s="524" t="str">
        <f>Branches!CC47&amp;""""</f>
        <v>"</v>
      </c>
      <c r="F1900" s="508"/>
      <c r="G1900" s="537" t="str">
        <f>Branches!CK47</f>
        <v xml:space="preserve"> </v>
      </c>
      <c r="H1900" s="524" t="s">
        <v>923</v>
      </c>
      <c r="I1900" s="586" t="str">
        <f>Branches!CL47</f>
        <v xml:space="preserve"> </v>
      </c>
      <c r="J1900" s="587"/>
      <c r="K1900" s="531" t="s">
        <v>882</v>
      </c>
      <c r="L1900" s="535">
        <f>Branches!CH47</f>
        <v>0</v>
      </c>
      <c r="M1900" s="532" t="s">
        <v>1700</v>
      </c>
      <c r="N1900" s="514">
        <f>Branches!CM47</f>
        <v>0</v>
      </c>
      <c r="O1900" s="514">
        <f t="shared" si="1036"/>
        <v>0</v>
      </c>
      <c r="P1900" s="680">
        <f>'KB Duct Parts'!$AE$3</f>
        <v>0</v>
      </c>
      <c r="Q1900" s="681">
        <f t="shared" si="1030"/>
        <v>0</v>
      </c>
      <c r="R1900" s="682">
        <f t="shared" si="1031"/>
        <v>0</v>
      </c>
      <c r="S1900" s="716">
        <f t="shared" si="1032"/>
        <v>0.35</v>
      </c>
      <c r="T1900" s="679">
        <f t="shared" si="1033"/>
        <v>0</v>
      </c>
      <c r="U1900" s="679">
        <f t="shared" si="1034"/>
        <v>0</v>
      </c>
      <c r="Y1900" s="120"/>
      <c r="AD1900" s="79"/>
      <c r="AE1900" s="75"/>
      <c r="AF1900" s="370"/>
      <c r="AG1900" s="375"/>
      <c r="AH1900" s="379"/>
      <c r="AI1900" s="383"/>
      <c r="AJ1900" s="388"/>
      <c r="AK1900" s="392"/>
      <c r="AL1900" s="388"/>
      <c r="AM1900" s="363"/>
      <c r="AN1900" s="578"/>
      <c r="AO1900" s="78"/>
      <c r="AP1900" s="78"/>
      <c r="AQ1900" s="78"/>
      <c r="AR1900" s="78"/>
      <c r="AS1900" s="78"/>
      <c r="AT1900" s="78"/>
      <c r="AV1900" s="115"/>
      <c r="AW1900" s="395"/>
      <c r="AX1900" s="395"/>
      <c r="AY1900" s="395"/>
      <c r="AZ1900" s="395"/>
      <c r="BA1900" s="395"/>
      <c r="BB1900" s="395"/>
      <c r="BC1900" s="395"/>
      <c r="BD1900" s="115"/>
      <c r="BE1900" s="115"/>
      <c r="BF1900" s="115"/>
      <c r="BG1900" s="115"/>
      <c r="BH1900" s="115"/>
      <c r="BI1900" s="115"/>
      <c r="BJ1900" s="115"/>
      <c r="BK1900" s="115"/>
      <c r="BR1900" s="120"/>
      <c r="BS1900" s="120"/>
      <c r="BV1900" s="120"/>
      <c r="BW1900" s="120"/>
      <c r="BZ1900" s="120"/>
      <c r="CA1900" s="120"/>
      <c r="CC1900" s="115"/>
      <c r="CD1900" s="120"/>
      <c r="CE1900" s="417"/>
      <c r="CF1900" s="115"/>
      <c r="CG1900" s="115"/>
      <c r="CH1900" s="120"/>
      <c r="CI1900" s="417"/>
      <c r="CJ1900" s="115"/>
      <c r="CK1900" s="115"/>
      <c r="CL1900" s="120"/>
      <c r="CM1900" s="417"/>
      <c r="IS1900" s="108"/>
    </row>
    <row r="1901" spans="2:253" s="74" customFormat="1" ht="17.100000000000001" hidden="1" customHeight="1" x14ac:dyDescent="0.25">
      <c r="B1901" s="524">
        <f>IF('KB Duct Parts'!$BL$14=2,Branches!CB48,0)</f>
        <v>0</v>
      </c>
      <c r="C1901" s="529"/>
      <c r="D1901" s="506" t="str">
        <f>Branches!CJ48</f>
        <v xml:space="preserve"> </v>
      </c>
      <c r="E1901" s="524" t="str">
        <f>Branches!CC48&amp;""""</f>
        <v>"</v>
      </c>
      <c r="F1901" s="508"/>
      <c r="G1901" s="537" t="str">
        <f>Branches!CK48</f>
        <v xml:space="preserve"> </v>
      </c>
      <c r="H1901" s="524" t="s">
        <v>923</v>
      </c>
      <c r="I1901" s="586" t="str">
        <f>Branches!CL48</f>
        <v xml:space="preserve"> </v>
      </c>
      <c r="J1901" s="587"/>
      <c r="K1901" s="531" t="s">
        <v>882</v>
      </c>
      <c r="L1901" s="535">
        <f>Branches!CH48</f>
        <v>0</v>
      </c>
      <c r="M1901" s="532" t="s">
        <v>1700</v>
      </c>
      <c r="N1901" s="514">
        <f>Branches!CM48</f>
        <v>0</v>
      </c>
      <c r="O1901" s="514">
        <f t="shared" si="1036"/>
        <v>0</v>
      </c>
      <c r="P1901" s="680">
        <f>'KB Duct Parts'!$AE$3</f>
        <v>0</v>
      </c>
      <c r="Q1901" s="681">
        <f t="shared" si="1030"/>
        <v>0</v>
      </c>
      <c r="R1901" s="682">
        <f t="shared" si="1031"/>
        <v>0</v>
      </c>
      <c r="S1901" s="716">
        <f t="shared" si="1032"/>
        <v>0.35</v>
      </c>
      <c r="T1901" s="679">
        <f t="shared" si="1033"/>
        <v>0</v>
      </c>
      <c r="U1901" s="679">
        <f t="shared" si="1034"/>
        <v>0</v>
      </c>
      <c r="Y1901" s="120"/>
      <c r="AD1901" s="79"/>
      <c r="AE1901" s="75"/>
      <c r="AF1901" s="370"/>
      <c r="AG1901" s="375"/>
      <c r="AH1901" s="379"/>
      <c r="AI1901" s="383"/>
      <c r="AJ1901" s="388"/>
      <c r="AK1901" s="392"/>
      <c r="AL1901" s="388"/>
      <c r="AM1901" s="363"/>
      <c r="AN1901" s="578"/>
      <c r="AO1901" s="78"/>
      <c r="AP1901" s="78"/>
      <c r="AQ1901" s="78"/>
      <c r="AR1901" s="78"/>
      <c r="AS1901" s="78"/>
      <c r="AT1901" s="78"/>
      <c r="AV1901" s="115"/>
      <c r="AW1901" s="395"/>
      <c r="AX1901" s="395"/>
      <c r="AY1901" s="395"/>
      <c r="AZ1901" s="395"/>
      <c r="BA1901" s="395"/>
      <c r="BB1901" s="395"/>
      <c r="BC1901" s="395"/>
      <c r="BD1901" s="115"/>
      <c r="BE1901" s="115"/>
      <c r="BF1901" s="115"/>
      <c r="BG1901" s="115"/>
      <c r="BH1901" s="115"/>
      <c r="BI1901" s="115"/>
      <c r="BJ1901" s="115"/>
      <c r="BK1901" s="115"/>
      <c r="BR1901" s="120"/>
      <c r="BS1901" s="120"/>
      <c r="BV1901" s="120"/>
      <c r="BW1901" s="120"/>
      <c r="BZ1901" s="120"/>
      <c r="CA1901" s="120"/>
      <c r="CC1901" s="115"/>
      <c r="CD1901" s="120"/>
      <c r="CE1901" s="417"/>
      <c r="CF1901" s="115"/>
      <c r="CG1901" s="115"/>
      <c r="CH1901" s="120"/>
      <c r="CI1901" s="417"/>
      <c r="CJ1901" s="115"/>
      <c r="CK1901" s="115"/>
      <c r="CL1901" s="120"/>
      <c r="CM1901" s="417"/>
      <c r="IS1901" s="108"/>
    </row>
    <row r="1902" spans="2:253" s="74" customFormat="1" ht="17.100000000000001" hidden="1" customHeight="1" x14ac:dyDescent="0.25">
      <c r="B1902" s="524">
        <f>IF('KB Duct Parts'!$BL$14=2,Branches!CB49,0)</f>
        <v>0</v>
      </c>
      <c r="C1902" s="529"/>
      <c r="D1902" s="506" t="str">
        <f>Branches!CJ49</f>
        <v xml:space="preserve"> </v>
      </c>
      <c r="E1902" s="524" t="str">
        <f>Branches!CC49&amp;""""</f>
        <v>"</v>
      </c>
      <c r="F1902" s="508"/>
      <c r="G1902" s="537" t="str">
        <f>Branches!CK49</f>
        <v xml:space="preserve"> </v>
      </c>
      <c r="H1902" s="524" t="s">
        <v>923</v>
      </c>
      <c r="I1902" s="586" t="str">
        <f>Branches!CL49</f>
        <v xml:space="preserve"> </v>
      </c>
      <c r="J1902" s="587"/>
      <c r="K1902" s="531" t="s">
        <v>882</v>
      </c>
      <c r="L1902" s="535">
        <f>Branches!CH49</f>
        <v>0</v>
      </c>
      <c r="M1902" s="532" t="s">
        <v>1700</v>
      </c>
      <c r="N1902" s="514">
        <f>Branches!CM49</f>
        <v>0</v>
      </c>
      <c r="O1902" s="514">
        <f t="shared" si="1036"/>
        <v>0</v>
      </c>
      <c r="P1902" s="680">
        <f>'KB Duct Parts'!$AE$3</f>
        <v>0</v>
      </c>
      <c r="Q1902" s="681">
        <f t="shared" si="1030"/>
        <v>0</v>
      </c>
      <c r="R1902" s="682">
        <f t="shared" si="1031"/>
        <v>0</v>
      </c>
      <c r="S1902" s="716">
        <f t="shared" si="1032"/>
        <v>0.35</v>
      </c>
      <c r="T1902" s="679">
        <f t="shared" si="1033"/>
        <v>0</v>
      </c>
      <c r="U1902" s="679">
        <f t="shared" si="1034"/>
        <v>0</v>
      </c>
      <c r="Y1902" s="120"/>
      <c r="AD1902" s="79"/>
      <c r="AE1902" s="75"/>
      <c r="AF1902" s="370"/>
      <c r="AG1902" s="375"/>
      <c r="AH1902" s="379"/>
      <c r="AI1902" s="383"/>
      <c r="AJ1902" s="388"/>
      <c r="AK1902" s="392"/>
      <c r="AL1902" s="388"/>
      <c r="AM1902" s="363"/>
      <c r="AN1902" s="578"/>
      <c r="AO1902" s="78"/>
      <c r="AP1902" s="78"/>
      <c r="AQ1902" s="78"/>
      <c r="AR1902" s="78"/>
      <c r="AS1902" s="78"/>
      <c r="AT1902" s="78"/>
      <c r="AV1902" s="115"/>
      <c r="AW1902" s="395"/>
      <c r="AX1902" s="395"/>
      <c r="AY1902" s="395"/>
      <c r="AZ1902" s="395"/>
      <c r="BA1902" s="395"/>
      <c r="BB1902" s="395"/>
      <c r="BC1902" s="395"/>
      <c r="BD1902" s="115"/>
      <c r="BE1902" s="115"/>
      <c r="BF1902" s="115"/>
      <c r="BG1902" s="115"/>
      <c r="BH1902" s="115"/>
      <c r="BI1902" s="115"/>
      <c r="BJ1902" s="115"/>
      <c r="BK1902" s="115"/>
      <c r="BR1902" s="120"/>
      <c r="BS1902" s="120"/>
      <c r="BV1902" s="120"/>
      <c r="BW1902" s="120"/>
      <c r="BZ1902" s="120"/>
      <c r="CA1902" s="120"/>
      <c r="CC1902" s="115"/>
      <c r="CD1902" s="120"/>
      <c r="CE1902" s="417"/>
      <c r="CF1902" s="115"/>
      <c r="CG1902" s="115"/>
      <c r="CH1902" s="120"/>
      <c r="CI1902" s="417"/>
      <c r="CJ1902" s="115"/>
      <c r="CK1902" s="115"/>
      <c r="CL1902" s="120"/>
      <c r="CM1902" s="417"/>
      <c r="IS1902" s="108"/>
    </row>
    <row r="1903" spans="2:253" s="74" customFormat="1" ht="17.100000000000001" hidden="1" customHeight="1" x14ac:dyDescent="0.25">
      <c r="B1903" s="524">
        <f>IF('KB Duct Parts'!$BL$14=2,Branches!CB50,0)</f>
        <v>0</v>
      </c>
      <c r="C1903" s="529"/>
      <c r="D1903" s="506" t="str">
        <f>Branches!CJ50</f>
        <v xml:space="preserve"> </v>
      </c>
      <c r="E1903" s="524" t="str">
        <f>Branches!CC50&amp;""""</f>
        <v>"</v>
      </c>
      <c r="F1903" s="508"/>
      <c r="G1903" s="537" t="str">
        <f>Branches!CK50</f>
        <v xml:space="preserve"> </v>
      </c>
      <c r="H1903" s="524" t="s">
        <v>923</v>
      </c>
      <c r="I1903" s="586" t="str">
        <f>Branches!CL50</f>
        <v xml:space="preserve"> </v>
      </c>
      <c r="J1903" s="587"/>
      <c r="K1903" s="531" t="s">
        <v>882</v>
      </c>
      <c r="L1903" s="535">
        <f>Branches!CH50</f>
        <v>0</v>
      </c>
      <c r="M1903" s="532" t="s">
        <v>1700</v>
      </c>
      <c r="N1903" s="514">
        <f>Branches!CM50</f>
        <v>0</v>
      </c>
      <c r="O1903" s="514">
        <f t="shared" si="1036"/>
        <v>0</v>
      </c>
      <c r="P1903" s="680">
        <f>'KB Duct Parts'!$AE$3</f>
        <v>0</v>
      </c>
      <c r="Q1903" s="681">
        <f t="shared" si="1030"/>
        <v>0</v>
      </c>
      <c r="R1903" s="682">
        <f t="shared" si="1031"/>
        <v>0</v>
      </c>
      <c r="S1903" s="716">
        <f t="shared" si="1032"/>
        <v>0.35</v>
      </c>
      <c r="T1903" s="679">
        <f t="shared" si="1033"/>
        <v>0</v>
      </c>
      <c r="U1903" s="679">
        <f t="shared" si="1034"/>
        <v>0</v>
      </c>
      <c r="Y1903" s="120"/>
      <c r="AD1903" s="79"/>
      <c r="AE1903" s="75"/>
      <c r="AF1903" s="370"/>
      <c r="AG1903" s="375"/>
      <c r="AH1903" s="379"/>
      <c r="AI1903" s="383"/>
      <c r="AJ1903" s="388"/>
      <c r="AK1903" s="392"/>
      <c r="AL1903" s="388"/>
      <c r="AM1903" s="363"/>
      <c r="AN1903" s="578"/>
      <c r="AO1903" s="78"/>
      <c r="AP1903" s="78"/>
      <c r="AQ1903" s="78"/>
      <c r="AR1903" s="78"/>
      <c r="AS1903" s="78"/>
      <c r="AT1903" s="78"/>
      <c r="AV1903" s="115"/>
      <c r="AW1903" s="395"/>
      <c r="AX1903" s="395"/>
      <c r="AY1903" s="395"/>
      <c r="AZ1903" s="395"/>
      <c r="BA1903" s="395"/>
      <c r="BB1903" s="395"/>
      <c r="BC1903" s="395"/>
      <c r="BD1903" s="115"/>
      <c r="BE1903" s="115"/>
      <c r="BF1903" s="115"/>
      <c r="BG1903" s="115"/>
      <c r="BH1903" s="115"/>
      <c r="BI1903" s="115"/>
      <c r="BJ1903" s="115"/>
      <c r="BK1903" s="115"/>
      <c r="BR1903" s="120"/>
      <c r="BS1903" s="120"/>
      <c r="BV1903" s="120"/>
      <c r="BW1903" s="120"/>
      <c r="BZ1903" s="120"/>
      <c r="CA1903" s="120"/>
      <c r="CC1903" s="115"/>
      <c r="CD1903" s="120"/>
      <c r="CE1903" s="417"/>
      <c r="CF1903" s="115"/>
      <c r="CG1903" s="115"/>
      <c r="CH1903" s="120"/>
      <c r="CI1903" s="417"/>
      <c r="CJ1903" s="115"/>
      <c r="CK1903" s="115"/>
      <c r="CL1903" s="120"/>
      <c r="CM1903" s="417"/>
      <c r="IS1903" s="108"/>
    </row>
    <row r="1904" spans="2:253" s="74" customFormat="1" ht="17.100000000000001" hidden="1" customHeight="1" x14ac:dyDescent="0.25">
      <c r="B1904" s="524">
        <f>IF('KB Duct Parts'!$BL$14=2,Branches!CB51,0)</f>
        <v>0</v>
      </c>
      <c r="C1904" s="529"/>
      <c r="D1904" s="506" t="str">
        <f>Branches!CJ51</f>
        <v xml:space="preserve"> </v>
      </c>
      <c r="E1904" s="524" t="str">
        <f>Branches!CC51&amp;""""</f>
        <v>"</v>
      </c>
      <c r="F1904" s="508"/>
      <c r="G1904" s="537" t="str">
        <f>Branches!CK51</f>
        <v xml:space="preserve"> </v>
      </c>
      <c r="H1904" s="524" t="s">
        <v>923</v>
      </c>
      <c r="I1904" s="586" t="str">
        <f>Branches!CL51</f>
        <v xml:space="preserve"> </v>
      </c>
      <c r="J1904" s="587"/>
      <c r="K1904" s="531" t="s">
        <v>882</v>
      </c>
      <c r="L1904" s="535">
        <f>Branches!CH51</f>
        <v>0</v>
      </c>
      <c r="M1904" s="532" t="s">
        <v>1700</v>
      </c>
      <c r="N1904" s="514">
        <f>Branches!CM51</f>
        <v>0</v>
      </c>
      <c r="O1904" s="514">
        <f t="shared" si="1036"/>
        <v>0</v>
      </c>
      <c r="P1904" s="680">
        <f>'KB Duct Parts'!$AE$3</f>
        <v>0</v>
      </c>
      <c r="Q1904" s="681">
        <f t="shared" si="1030"/>
        <v>0</v>
      </c>
      <c r="R1904" s="682">
        <f t="shared" si="1031"/>
        <v>0</v>
      </c>
      <c r="S1904" s="716">
        <f t="shared" si="1032"/>
        <v>0.35</v>
      </c>
      <c r="T1904" s="679">
        <f t="shared" si="1033"/>
        <v>0</v>
      </c>
      <c r="U1904" s="679">
        <f t="shared" si="1034"/>
        <v>0</v>
      </c>
      <c r="Y1904" s="120"/>
      <c r="AD1904" s="79"/>
      <c r="AE1904" s="75"/>
      <c r="AF1904" s="370"/>
      <c r="AG1904" s="375"/>
      <c r="AH1904" s="379"/>
      <c r="AI1904" s="383"/>
      <c r="AJ1904" s="388"/>
      <c r="AK1904" s="392"/>
      <c r="AL1904" s="388"/>
      <c r="AM1904" s="363"/>
      <c r="AN1904" s="578"/>
      <c r="AO1904" s="78"/>
      <c r="AP1904" s="78"/>
      <c r="AQ1904" s="78"/>
      <c r="AR1904" s="78"/>
      <c r="AS1904" s="78"/>
      <c r="AT1904" s="78"/>
      <c r="AV1904" s="115"/>
      <c r="AW1904" s="395"/>
      <c r="AX1904" s="395"/>
      <c r="AY1904" s="395"/>
      <c r="AZ1904" s="395"/>
      <c r="BA1904" s="395"/>
      <c r="BB1904" s="395"/>
      <c r="BC1904" s="395"/>
      <c r="BD1904" s="115"/>
      <c r="BE1904" s="115"/>
      <c r="BF1904" s="115"/>
      <c r="BG1904" s="115"/>
      <c r="BH1904" s="115"/>
      <c r="BI1904" s="115"/>
      <c r="BJ1904" s="115"/>
      <c r="BK1904" s="115"/>
      <c r="BR1904" s="120"/>
      <c r="BS1904" s="120"/>
      <c r="BV1904" s="120"/>
      <c r="BW1904" s="120"/>
      <c r="BZ1904" s="120"/>
      <c r="CA1904" s="120"/>
      <c r="CC1904" s="115"/>
      <c r="CD1904" s="120"/>
      <c r="CE1904" s="417"/>
      <c r="CF1904" s="115"/>
      <c r="CG1904" s="115"/>
      <c r="CH1904" s="120"/>
      <c r="CI1904" s="417"/>
      <c r="CJ1904" s="115"/>
      <c r="CK1904" s="115"/>
      <c r="CL1904" s="120"/>
      <c r="CM1904" s="417"/>
      <c r="IS1904" s="108"/>
    </row>
    <row r="1905" spans="2:253" s="74" customFormat="1" ht="17.100000000000001" hidden="1" customHeight="1" x14ac:dyDescent="0.25">
      <c r="B1905" s="524">
        <f>IF('KB Duct Parts'!$BL$14=2,Branches!CB52,0)</f>
        <v>0</v>
      </c>
      <c r="C1905" s="529"/>
      <c r="D1905" s="506" t="str">
        <f>Branches!CJ52</f>
        <v xml:space="preserve"> </v>
      </c>
      <c r="E1905" s="524" t="str">
        <f>Branches!CC52&amp;""""</f>
        <v>"</v>
      </c>
      <c r="F1905" s="508"/>
      <c r="G1905" s="537" t="str">
        <f>Branches!CK52</f>
        <v xml:space="preserve"> </v>
      </c>
      <c r="H1905" s="524" t="s">
        <v>923</v>
      </c>
      <c r="I1905" s="586" t="str">
        <f>Branches!CL52</f>
        <v xml:space="preserve"> </v>
      </c>
      <c r="J1905" s="587"/>
      <c r="K1905" s="531" t="s">
        <v>882</v>
      </c>
      <c r="L1905" s="535">
        <f>Branches!CH52</f>
        <v>0</v>
      </c>
      <c r="M1905" s="532" t="s">
        <v>1700</v>
      </c>
      <c r="N1905" s="514">
        <f>Branches!CM52</f>
        <v>0</v>
      </c>
      <c r="O1905" s="514">
        <f t="shared" si="1036"/>
        <v>0</v>
      </c>
      <c r="P1905" s="680">
        <f>'KB Duct Parts'!$AE$3</f>
        <v>0</v>
      </c>
      <c r="Q1905" s="681">
        <f t="shared" si="1030"/>
        <v>0</v>
      </c>
      <c r="R1905" s="682">
        <f t="shared" si="1031"/>
        <v>0</v>
      </c>
      <c r="S1905" s="716">
        <f t="shared" si="1032"/>
        <v>0.35</v>
      </c>
      <c r="T1905" s="679">
        <f t="shared" si="1033"/>
        <v>0</v>
      </c>
      <c r="U1905" s="679">
        <f t="shared" si="1034"/>
        <v>0</v>
      </c>
      <c r="Y1905" s="120"/>
      <c r="AD1905" s="79"/>
      <c r="AE1905" s="75"/>
      <c r="AF1905" s="370"/>
      <c r="AG1905" s="375"/>
      <c r="AH1905" s="379"/>
      <c r="AI1905" s="383"/>
      <c r="AJ1905" s="388"/>
      <c r="AK1905" s="392"/>
      <c r="AL1905" s="388"/>
      <c r="AM1905" s="363"/>
      <c r="AN1905" s="578"/>
      <c r="AO1905" s="78"/>
      <c r="AP1905" s="78"/>
      <c r="AQ1905" s="78"/>
      <c r="AR1905" s="78"/>
      <c r="AS1905" s="78"/>
      <c r="AT1905" s="78"/>
      <c r="AV1905" s="115"/>
      <c r="AW1905" s="395"/>
      <c r="AX1905" s="395"/>
      <c r="AY1905" s="395"/>
      <c r="AZ1905" s="395"/>
      <c r="BA1905" s="395"/>
      <c r="BB1905" s="395"/>
      <c r="BC1905" s="395"/>
      <c r="BD1905" s="115"/>
      <c r="BE1905" s="115"/>
      <c r="BF1905" s="115"/>
      <c r="BG1905" s="115"/>
      <c r="BH1905" s="115"/>
      <c r="BI1905" s="115"/>
      <c r="BJ1905" s="115"/>
      <c r="BK1905" s="115"/>
      <c r="BR1905" s="120"/>
      <c r="BS1905" s="120"/>
      <c r="BV1905" s="120"/>
      <c r="BW1905" s="120"/>
      <c r="BZ1905" s="120"/>
      <c r="CA1905" s="120"/>
      <c r="CC1905" s="115"/>
      <c r="CD1905" s="120"/>
      <c r="CE1905" s="417"/>
      <c r="CF1905" s="115"/>
      <c r="CG1905" s="115"/>
      <c r="CH1905" s="120"/>
      <c r="CI1905" s="417"/>
      <c r="CJ1905" s="115"/>
      <c r="CK1905" s="115"/>
      <c r="CL1905" s="120"/>
      <c r="CM1905" s="417"/>
      <c r="IS1905" s="108"/>
    </row>
    <row r="1906" spans="2:253" s="74" customFormat="1" ht="17.100000000000001" hidden="1" customHeight="1" x14ac:dyDescent="0.25">
      <c r="B1906" s="524">
        <f>IF('KB Duct Parts'!$BL$14=2,Branches!CB53,0)</f>
        <v>0</v>
      </c>
      <c r="C1906" s="529"/>
      <c r="D1906" s="506" t="str">
        <f>Branches!CJ53</f>
        <v xml:space="preserve"> </v>
      </c>
      <c r="E1906" s="524" t="str">
        <f>Branches!CC53&amp;""""</f>
        <v>"</v>
      </c>
      <c r="F1906" s="508"/>
      <c r="G1906" s="537" t="str">
        <f>Branches!CK53</f>
        <v xml:space="preserve"> </v>
      </c>
      <c r="H1906" s="524" t="s">
        <v>923</v>
      </c>
      <c r="I1906" s="586" t="str">
        <f>Branches!CL53</f>
        <v xml:space="preserve"> </v>
      </c>
      <c r="J1906" s="587"/>
      <c r="K1906" s="531" t="s">
        <v>882</v>
      </c>
      <c r="L1906" s="535">
        <f>Branches!CH53</f>
        <v>0</v>
      </c>
      <c r="M1906" s="532" t="s">
        <v>1700</v>
      </c>
      <c r="N1906" s="514">
        <f>Branches!CM53</f>
        <v>0</v>
      </c>
      <c r="O1906" s="514">
        <f t="shared" si="1036"/>
        <v>0</v>
      </c>
      <c r="P1906" s="680">
        <f>'KB Duct Parts'!$AE$3</f>
        <v>0</v>
      </c>
      <c r="Q1906" s="681">
        <f t="shared" si="1030"/>
        <v>0</v>
      </c>
      <c r="R1906" s="682">
        <f t="shared" si="1031"/>
        <v>0</v>
      </c>
      <c r="S1906" s="716">
        <f t="shared" si="1032"/>
        <v>0.35</v>
      </c>
      <c r="T1906" s="679">
        <f t="shared" si="1033"/>
        <v>0</v>
      </c>
      <c r="U1906" s="679">
        <f t="shared" si="1034"/>
        <v>0</v>
      </c>
      <c r="Y1906" s="120"/>
      <c r="AD1906" s="79"/>
      <c r="AE1906" s="75"/>
      <c r="AF1906" s="370"/>
      <c r="AG1906" s="375"/>
      <c r="AH1906" s="379"/>
      <c r="AI1906" s="383"/>
      <c r="AJ1906" s="388"/>
      <c r="AK1906" s="392"/>
      <c r="AL1906" s="388"/>
      <c r="AM1906" s="363"/>
      <c r="AN1906" s="578"/>
      <c r="AO1906" s="78"/>
      <c r="AP1906" s="78"/>
      <c r="AQ1906" s="78"/>
      <c r="AR1906" s="78"/>
      <c r="AS1906" s="78"/>
      <c r="AT1906" s="78"/>
      <c r="AV1906" s="115"/>
      <c r="AW1906" s="395"/>
      <c r="AX1906" s="395"/>
      <c r="AY1906" s="395"/>
      <c r="AZ1906" s="395"/>
      <c r="BA1906" s="395"/>
      <c r="BB1906" s="395"/>
      <c r="BC1906" s="395"/>
      <c r="BD1906" s="115"/>
      <c r="BE1906" s="115"/>
      <c r="BF1906" s="115"/>
      <c r="BG1906" s="115"/>
      <c r="BH1906" s="115"/>
      <c r="BI1906" s="115"/>
      <c r="BJ1906" s="115"/>
      <c r="BK1906" s="115"/>
      <c r="BR1906" s="120"/>
      <c r="BS1906" s="120"/>
      <c r="BV1906" s="120"/>
      <c r="BW1906" s="120"/>
      <c r="BZ1906" s="120"/>
      <c r="CA1906" s="120"/>
      <c r="CC1906" s="115"/>
      <c r="CD1906" s="120"/>
      <c r="CE1906" s="417"/>
      <c r="CF1906" s="115"/>
      <c r="CG1906" s="115"/>
      <c r="CH1906" s="120"/>
      <c r="CI1906" s="417"/>
      <c r="CJ1906" s="115"/>
      <c r="CK1906" s="115"/>
      <c r="CL1906" s="120"/>
      <c r="CM1906" s="417"/>
      <c r="IS1906" s="108"/>
    </row>
    <row r="1907" spans="2:253" s="74" customFormat="1" ht="17.100000000000001" hidden="1" customHeight="1" x14ac:dyDescent="0.25">
      <c r="B1907" s="524">
        <f>IF('KB Duct Parts'!$BL$14=2,Branches!CB54,0)</f>
        <v>0</v>
      </c>
      <c r="C1907" s="529"/>
      <c r="D1907" s="506" t="str">
        <f>Branches!CJ54</f>
        <v xml:space="preserve"> </v>
      </c>
      <c r="E1907" s="524" t="str">
        <f>Branches!CC54&amp;""""</f>
        <v>"</v>
      </c>
      <c r="F1907" s="508"/>
      <c r="G1907" s="537" t="str">
        <f>Branches!CK54</f>
        <v xml:space="preserve"> </v>
      </c>
      <c r="H1907" s="524" t="s">
        <v>923</v>
      </c>
      <c r="I1907" s="586" t="str">
        <f>Branches!CL54</f>
        <v xml:space="preserve"> </v>
      </c>
      <c r="J1907" s="587"/>
      <c r="K1907" s="531" t="s">
        <v>882</v>
      </c>
      <c r="L1907" s="535">
        <f>Branches!CH54</f>
        <v>0</v>
      </c>
      <c r="M1907" s="532" t="s">
        <v>1700</v>
      </c>
      <c r="N1907" s="514">
        <f>Branches!CM54</f>
        <v>0</v>
      </c>
      <c r="O1907" s="514">
        <f t="shared" si="1036"/>
        <v>0</v>
      </c>
      <c r="P1907" s="680">
        <f>'KB Duct Parts'!$AE$3</f>
        <v>0</v>
      </c>
      <c r="Q1907" s="681">
        <f t="shared" si="1030"/>
        <v>0</v>
      </c>
      <c r="R1907" s="682">
        <f t="shared" si="1031"/>
        <v>0</v>
      </c>
      <c r="S1907" s="716">
        <f t="shared" si="1032"/>
        <v>0.35</v>
      </c>
      <c r="T1907" s="679">
        <f t="shared" si="1033"/>
        <v>0</v>
      </c>
      <c r="U1907" s="679">
        <f t="shared" si="1034"/>
        <v>0</v>
      </c>
      <c r="Y1907" s="120"/>
      <c r="AD1907" s="79"/>
      <c r="AE1907" s="75"/>
      <c r="AF1907" s="370"/>
      <c r="AG1907" s="375"/>
      <c r="AH1907" s="379"/>
      <c r="AI1907" s="383"/>
      <c r="AJ1907" s="388"/>
      <c r="AK1907" s="392"/>
      <c r="AL1907" s="388"/>
      <c r="AM1907" s="363"/>
      <c r="AN1907" s="578"/>
      <c r="AO1907" s="78"/>
      <c r="AP1907" s="78"/>
      <c r="AQ1907" s="78"/>
      <c r="AR1907" s="78"/>
      <c r="AS1907" s="78"/>
      <c r="AT1907" s="78"/>
      <c r="AV1907" s="115"/>
      <c r="AW1907" s="395"/>
      <c r="AX1907" s="395"/>
      <c r="AY1907" s="395"/>
      <c r="AZ1907" s="395"/>
      <c r="BA1907" s="395"/>
      <c r="BB1907" s="395"/>
      <c r="BC1907" s="395"/>
      <c r="BD1907" s="115"/>
      <c r="BE1907" s="115"/>
      <c r="BF1907" s="115"/>
      <c r="BG1907" s="115"/>
      <c r="BH1907" s="115"/>
      <c r="BI1907" s="115"/>
      <c r="BJ1907" s="115"/>
      <c r="BK1907" s="115"/>
      <c r="BR1907" s="120"/>
      <c r="BS1907" s="120"/>
      <c r="BV1907" s="120"/>
      <c r="BW1907" s="120"/>
      <c r="BZ1907" s="120"/>
      <c r="CA1907" s="120"/>
      <c r="CC1907" s="115"/>
      <c r="CD1907" s="120"/>
      <c r="CE1907" s="417"/>
      <c r="CF1907" s="115"/>
      <c r="CG1907" s="115"/>
      <c r="CH1907" s="120"/>
      <c r="CI1907" s="417"/>
      <c r="CJ1907" s="115"/>
      <c r="CK1907" s="115"/>
      <c r="CL1907" s="120"/>
      <c r="CM1907" s="417"/>
      <c r="IS1907" s="108"/>
    </row>
    <row r="1908" spans="2:253" s="74" customFormat="1" ht="17.100000000000001" hidden="1" customHeight="1" x14ac:dyDescent="0.25">
      <c r="B1908" s="524">
        <f>IF('KB Duct Parts'!$BL$14=2,Branches!CB55,0)</f>
        <v>0</v>
      </c>
      <c r="C1908" s="529"/>
      <c r="D1908" s="506" t="str">
        <f>Branches!CJ55</f>
        <v xml:space="preserve"> </v>
      </c>
      <c r="E1908" s="524" t="str">
        <f>Branches!CC55&amp;""""</f>
        <v>"</v>
      </c>
      <c r="F1908" s="508"/>
      <c r="G1908" s="537" t="str">
        <f>Branches!CK55</f>
        <v xml:space="preserve"> </v>
      </c>
      <c r="H1908" s="524" t="s">
        <v>923</v>
      </c>
      <c r="I1908" s="586" t="str">
        <f>Branches!CL55</f>
        <v xml:space="preserve"> </v>
      </c>
      <c r="J1908" s="587"/>
      <c r="K1908" s="531" t="s">
        <v>882</v>
      </c>
      <c r="L1908" s="535">
        <f>Branches!CH55</f>
        <v>0</v>
      </c>
      <c r="M1908" s="532" t="s">
        <v>1700</v>
      </c>
      <c r="N1908" s="514">
        <f>Branches!CM55</f>
        <v>0</v>
      </c>
      <c r="O1908" s="514">
        <f t="shared" si="1036"/>
        <v>0</v>
      </c>
      <c r="P1908" s="680">
        <f>'KB Duct Parts'!$AE$3</f>
        <v>0</v>
      </c>
      <c r="Q1908" s="681">
        <f t="shared" si="1030"/>
        <v>0</v>
      </c>
      <c r="R1908" s="682">
        <f t="shared" si="1031"/>
        <v>0</v>
      </c>
      <c r="S1908" s="716">
        <f t="shared" si="1032"/>
        <v>0.35</v>
      </c>
      <c r="T1908" s="679">
        <f t="shared" si="1033"/>
        <v>0</v>
      </c>
      <c r="U1908" s="679">
        <f t="shared" si="1034"/>
        <v>0</v>
      </c>
      <c r="Y1908" s="120"/>
      <c r="AD1908" s="79"/>
      <c r="AE1908" s="75"/>
      <c r="AF1908" s="370"/>
      <c r="AG1908" s="375"/>
      <c r="AH1908" s="379"/>
      <c r="AI1908" s="383"/>
      <c r="AJ1908" s="388"/>
      <c r="AK1908" s="392"/>
      <c r="AL1908" s="388"/>
      <c r="AM1908" s="363"/>
      <c r="AN1908" s="578"/>
      <c r="AO1908" s="78"/>
      <c r="AP1908" s="78"/>
      <c r="AQ1908" s="78"/>
      <c r="AR1908" s="78"/>
      <c r="AS1908" s="78"/>
      <c r="AT1908" s="78"/>
      <c r="AV1908" s="115"/>
      <c r="AW1908" s="395"/>
      <c r="AX1908" s="395"/>
      <c r="AY1908" s="395"/>
      <c r="AZ1908" s="395"/>
      <c r="BA1908" s="395"/>
      <c r="BB1908" s="395"/>
      <c r="BC1908" s="395"/>
      <c r="BD1908" s="115"/>
      <c r="BE1908" s="115"/>
      <c r="BF1908" s="115"/>
      <c r="BG1908" s="115"/>
      <c r="BH1908" s="115"/>
      <c r="BI1908" s="115"/>
      <c r="BJ1908" s="115"/>
      <c r="BK1908" s="115"/>
      <c r="BR1908" s="120"/>
      <c r="BS1908" s="120"/>
      <c r="BV1908" s="120"/>
      <c r="BW1908" s="120"/>
      <c r="BZ1908" s="120"/>
      <c r="CA1908" s="120"/>
      <c r="CC1908" s="115"/>
      <c r="CD1908" s="120"/>
      <c r="CE1908" s="417"/>
      <c r="CF1908" s="115"/>
      <c r="CG1908" s="115"/>
      <c r="CH1908" s="120"/>
      <c r="CI1908" s="417"/>
      <c r="CJ1908" s="115"/>
      <c r="CK1908" s="115"/>
      <c r="CL1908" s="120"/>
      <c r="CM1908" s="417"/>
      <c r="IS1908" s="108"/>
    </row>
    <row r="1909" spans="2:253" s="74" customFormat="1" ht="17.100000000000001" hidden="1" customHeight="1" x14ac:dyDescent="0.25">
      <c r="B1909" s="524">
        <f>IF('KB Duct Parts'!$BL$14=2,Branches!CB56,0)</f>
        <v>0</v>
      </c>
      <c r="C1909" s="529"/>
      <c r="D1909" s="506" t="str">
        <f>Branches!CJ56</f>
        <v xml:space="preserve"> </v>
      </c>
      <c r="E1909" s="524" t="str">
        <f>Branches!CC56&amp;""""</f>
        <v>"</v>
      </c>
      <c r="F1909" s="508"/>
      <c r="G1909" s="537" t="str">
        <f>Branches!CK56</f>
        <v xml:space="preserve"> </v>
      </c>
      <c r="H1909" s="524" t="s">
        <v>923</v>
      </c>
      <c r="I1909" s="586" t="str">
        <f>Branches!CL56</f>
        <v xml:space="preserve"> </v>
      </c>
      <c r="J1909" s="587"/>
      <c r="K1909" s="531" t="s">
        <v>882</v>
      </c>
      <c r="L1909" s="535">
        <f>Branches!CH56</f>
        <v>0</v>
      </c>
      <c r="M1909" s="532" t="s">
        <v>1700</v>
      </c>
      <c r="N1909" s="514">
        <f>Branches!CM56</f>
        <v>0</v>
      </c>
      <c r="O1909" s="514">
        <f t="shared" si="1036"/>
        <v>0</v>
      </c>
      <c r="P1909" s="680">
        <f>'KB Duct Parts'!$AE$3</f>
        <v>0</v>
      </c>
      <c r="Q1909" s="681">
        <f t="shared" si="1030"/>
        <v>0</v>
      </c>
      <c r="R1909" s="682">
        <f t="shared" si="1031"/>
        <v>0</v>
      </c>
      <c r="S1909" s="716">
        <f t="shared" si="1032"/>
        <v>0.35</v>
      </c>
      <c r="T1909" s="679">
        <f t="shared" si="1033"/>
        <v>0</v>
      </c>
      <c r="U1909" s="679">
        <f t="shared" si="1034"/>
        <v>0</v>
      </c>
      <c r="Y1909" s="120"/>
      <c r="AD1909" s="79"/>
      <c r="AE1909" s="75"/>
      <c r="AF1909" s="370"/>
      <c r="AG1909" s="375"/>
      <c r="AH1909" s="379"/>
      <c r="AI1909" s="383"/>
      <c r="AJ1909" s="388"/>
      <c r="AK1909" s="392"/>
      <c r="AL1909" s="388"/>
      <c r="AM1909" s="363"/>
      <c r="AN1909" s="578"/>
      <c r="AO1909" s="78"/>
      <c r="AP1909" s="78"/>
      <c r="AQ1909" s="78"/>
      <c r="AR1909" s="78"/>
      <c r="AS1909" s="78"/>
      <c r="AT1909" s="78"/>
      <c r="AV1909" s="115"/>
      <c r="AW1909" s="395"/>
      <c r="AX1909" s="395"/>
      <c r="AY1909" s="395"/>
      <c r="AZ1909" s="395"/>
      <c r="BA1909" s="395"/>
      <c r="BB1909" s="395"/>
      <c r="BC1909" s="395"/>
      <c r="BD1909" s="115"/>
      <c r="BE1909" s="115"/>
      <c r="BF1909" s="115"/>
      <c r="BG1909" s="115"/>
      <c r="BH1909" s="115"/>
      <c r="BI1909" s="115"/>
      <c r="BJ1909" s="115"/>
      <c r="BK1909" s="115"/>
      <c r="BR1909" s="120"/>
      <c r="BS1909" s="120"/>
      <c r="BV1909" s="120"/>
      <c r="BW1909" s="120"/>
      <c r="BZ1909" s="120"/>
      <c r="CA1909" s="120"/>
      <c r="CC1909" s="115"/>
      <c r="CD1909" s="120"/>
      <c r="CE1909" s="417"/>
      <c r="CF1909" s="115"/>
      <c r="CG1909" s="115"/>
      <c r="CH1909" s="120"/>
      <c r="CI1909" s="417"/>
      <c r="CJ1909" s="115"/>
      <c r="CK1909" s="115"/>
      <c r="CL1909" s="120"/>
      <c r="CM1909" s="417"/>
      <c r="IS1909" s="108"/>
    </row>
    <row r="1910" spans="2:253" s="74" customFormat="1" ht="17.100000000000001" hidden="1" customHeight="1" x14ac:dyDescent="0.25">
      <c r="B1910" s="524">
        <f>IF('KB Duct Parts'!$BL$14=2,Branches!CB57,0)</f>
        <v>0</v>
      </c>
      <c r="C1910" s="529"/>
      <c r="D1910" s="506" t="str">
        <f>Branches!CJ57</f>
        <v xml:space="preserve"> </v>
      </c>
      <c r="E1910" s="524" t="str">
        <f>Branches!CC57&amp;""""</f>
        <v>"</v>
      </c>
      <c r="F1910" s="508"/>
      <c r="G1910" s="537" t="str">
        <f>Branches!CK57</f>
        <v xml:space="preserve"> </v>
      </c>
      <c r="H1910" s="524" t="s">
        <v>923</v>
      </c>
      <c r="I1910" s="586" t="str">
        <f>Branches!CL57</f>
        <v xml:space="preserve"> </v>
      </c>
      <c r="J1910" s="587"/>
      <c r="K1910" s="531" t="s">
        <v>882</v>
      </c>
      <c r="L1910" s="535">
        <f>Branches!CH57</f>
        <v>0</v>
      </c>
      <c r="M1910" s="532" t="s">
        <v>1700</v>
      </c>
      <c r="N1910" s="514">
        <f>Branches!CM57</f>
        <v>0</v>
      </c>
      <c r="O1910" s="514">
        <f t="shared" si="1036"/>
        <v>0</v>
      </c>
      <c r="P1910" s="680">
        <f>'KB Duct Parts'!$AE$3</f>
        <v>0</v>
      </c>
      <c r="Q1910" s="681">
        <f t="shared" si="1030"/>
        <v>0</v>
      </c>
      <c r="R1910" s="682">
        <f t="shared" si="1031"/>
        <v>0</v>
      </c>
      <c r="S1910" s="716">
        <f t="shared" si="1032"/>
        <v>0.35</v>
      </c>
      <c r="T1910" s="679">
        <f t="shared" si="1033"/>
        <v>0</v>
      </c>
      <c r="U1910" s="679">
        <f t="shared" si="1034"/>
        <v>0</v>
      </c>
      <c r="Y1910" s="120"/>
      <c r="AD1910" s="79"/>
      <c r="AE1910" s="75"/>
      <c r="AF1910" s="370"/>
      <c r="AG1910" s="375"/>
      <c r="AH1910" s="379"/>
      <c r="AI1910" s="383"/>
      <c r="AJ1910" s="388"/>
      <c r="AK1910" s="392"/>
      <c r="AL1910" s="388"/>
      <c r="AM1910" s="363"/>
      <c r="AN1910" s="578"/>
      <c r="AO1910" s="78"/>
      <c r="AP1910" s="78"/>
      <c r="AQ1910" s="78"/>
      <c r="AR1910" s="78"/>
      <c r="AS1910" s="78"/>
      <c r="AT1910" s="78"/>
      <c r="AV1910" s="115"/>
      <c r="AW1910" s="395"/>
      <c r="AX1910" s="395"/>
      <c r="AY1910" s="395"/>
      <c r="AZ1910" s="395"/>
      <c r="BA1910" s="395"/>
      <c r="BB1910" s="395"/>
      <c r="BC1910" s="395"/>
      <c r="BD1910" s="115"/>
      <c r="BE1910" s="115"/>
      <c r="BF1910" s="115"/>
      <c r="BG1910" s="115"/>
      <c r="BH1910" s="115"/>
      <c r="BI1910" s="115"/>
      <c r="BJ1910" s="115"/>
      <c r="BK1910" s="115"/>
      <c r="BR1910" s="120"/>
      <c r="BS1910" s="120"/>
      <c r="BV1910" s="120"/>
      <c r="BW1910" s="120"/>
      <c r="BZ1910" s="120"/>
      <c r="CA1910" s="120"/>
      <c r="CC1910" s="115"/>
      <c r="CD1910" s="120"/>
      <c r="CE1910" s="417"/>
      <c r="CF1910" s="115"/>
      <c r="CG1910" s="115"/>
      <c r="CH1910" s="120"/>
      <c r="CI1910" s="417"/>
      <c r="CJ1910" s="115"/>
      <c r="CK1910" s="115"/>
      <c r="CL1910" s="120"/>
      <c r="CM1910" s="417"/>
      <c r="IS1910" s="108"/>
    </row>
    <row r="1911" spans="2:253" s="74" customFormat="1" ht="17.100000000000001" hidden="1" customHeight="1" x14ac:dyDescent="0.25">
      <c r="B1911" s="524">
        <f>IF('KB Duct Parts'!$BL$14=2,Branches!CB58,0)</f>
        <v>0</v>
      </c>
      <c r="C1911" s="529"/>
      <c r="D1911" s="506" t="str">
        <f>Branches!CJ58</f>
        <v xml:space="preserve"> </v>
      </c>
      <c r="E1911" s="524" t="str">
        <f>Branches!CC58&amp;""""</f>
        <v>"</v>
      </c>
      <c r="F1911" s="508"/>
      <c r="G1911" s="537" t="str">
        <f>Branches!CK58</f>
        <v xml:space="preserve"> </v>
      </c>
      <c r="H1911" s="524" t="s">
        <v>923</v>
      </c>
      <c r="I1911" s="586" t="str">
        <f>Branches!CL58</f>
        <v xml:space="preserve"> </v>
      </c>
      <c r="J1911" s="587"/>
      <c r="K1911" s="531" t="s">
        <v>882</v>
      </c>
      <c r="L1911" s="535">
        <f>Branches!CH58</f>
        <v>0</v>
      </c>
      <c r="M1911" s="532" t="s">
        <v>1700</v>
      </c>
      <c r="N1911" s="514">
        <f>Branches!CM58</f>
        <v>0</v>
      </c>
      <c r="O1911" s="514">
        <f t="shared" si="1036"/>
        <v>0</v>
      </c>
      <c r="P1911" s="680">
        <f>'KB Duct Parts'!$AE$3</f>
        <v>0</v>
      </c>
      <c r="Q1911" s="681">
        <f t="shared" si="1030"/>
        <v>0</v>
      </c>
      <c r="R1911" s="682">
        <f t="shared" si="1031"/>
        <v>0</v>
      </c>
      <c r="S1911" s="716">
        <f t="shared" si="1032"/>
        <v>0.35</v>
      </c>
      <c r="T1911" s="679">
        <f t="shared" si="1033"/>
        <v>0</v>
      </c>
      <c r="U1911" s="679">
        <f t="shared" si="1034"/>
        <v>0</v>
      </c>
      <c r="Y1911" s="120"/>
      <c r="AD1911" s="79"/>
      <c r="AE1911" s="75"/>
      <c r="AF1911" s="370"/>
      <c r="AG1911" s="375"/>
      <c r="AH1911" s="379"/>
      <c r="AI1911" s="383"/>
      <c r="AJ1911" s="388"/>
      <c r="AK1911" s="392"/>
      <c r="AL1911" s="388"/>
      <c r="AM1911" s="363"/>
      <c r="AN1911" s="578"/>
      <c r="AO1911" s="78"/>
      <c r="AP1911" s="78"/>
      <c r="AQ1911" s="78"/>
      <c r="AR1911" s="78"/>
      <c r="AS1911" s="78"/>
      <c r="AT1911" s="78"/>
      <c r="AV1911" s="115"/>
      <c r="AW1911" s="395"/>
      <c r="AX1911" s="395"/>
      <c r="AY1911" s="395"/>
      <c r="AZ1911" s="395"/>
      <c r="BA1911" s="395"/>
      <c r="BB1911" s="395"/>
      <c r="BC1911" s="395"/>
      <c r="BD1911" s="115"/>
      <c r="BE1911" s="115"/>
      <c r="BF1911" s="115"/>
      <c r="BG1911" s="115"/>
      <c r="BH1911" s="115"/>
      <c r="BI1911" s="115"/>
      <c r="BJ1911" s="115"/>
      <c r="BK1911" s="115"/>
      <c r="BR1911" s="120"/>
      <c r="BS1911" s="120"/>
      <c r="BV1911" s="120"/>
      <c r="BW1911" s="120"/>
      <c r="BZ1911" s="120"/>
      <c r="CA1911" s="120"/>
      <c r="CC1911" s="115"/>
      <c r="CD1911" s="120"/>
      <c r="CE1911" s="417"/>
      <c r="CF1911" s="115"/>
      <c r="CG1911" s="115"/>
      <c r="CH1911" s="120"/>
      <c r="CI1911" s="417"/>
      <c r="CJ1911" s="115"/>
      <c r="CK1911" s="115"/>
      <c r="CL1911" s="120"/>
      <c r="CM1911" s="417"/>
      <c r="IS1911" s="108"/>
    </row>
    <row r="1912" spans="2:253" s="74" customFormat="1" ht="17.100000000000001" hidden="1" customHeight="1" x14ac:dyDescent="0.25">
      <c r="B1912" s="524">
        <f>IF('KB Duct Parts'!$BL$14=2,Branches!CB59,0)</f>
        <v>0</v>
      </c>
      <c r="C1912" s="529"/>
      <c r="D1912" s="506" t="str">
        <f>Branches!CJ59</f>
        <v xml:space="preserve"> </v>
      </c>
      <c r="E1912" s="524" t="str">
        <f>Branches!CC59&amp;""""</f>
        <v>"</v>
      </c>
      <c r="F1912" s="508"/>
      <c r="G1912" s="537" t="str">
        <f>Branches!CK59</f>
        <v xml:space="preserve"> </v>
      </c>
      <c r="H1912" s="524" t="s">
        <v>923</v>
      </c>
      <c r="I1912" s="586" t="str">
        <f>Branches!CL59</f>
        <v xml:space="preserve"> </v>
      </c>
      <c r="J1912" s="587"/>
      <c r="K1912" s="531" t="s">
        <v>882</v>
      </c>
      <c r="L1912" s="535">
        <f>Branches!CH59</f>
        <v>0</v>
      </c>
      <c r="M1912" s="532" t="s">
        <v>1700</v>
      </c>
      <c r="N1912" s="514">
        <f>Branches!CM59</f>
        <v>0</v>
      </c>
      <c r="O1912" s="514">
        <f t="shared" si="1036"/>
        <v>0</v>
      </c>
      <c r="P1912" s="680">
        <f>'KB Duct Parts'!$AE$3</f>
        <v>0</v>
      </c>
      <c r="Q1912" s="681">
        <f t="shared" si="1030"/>
        <v>0</v>
      </c>
      <c r="R1912" s="682">
        <f t="shared" si="1031"/>
        <v>0</v>
      </c>
      <c r="S1912" s="716">
        <f t="shared" si="1032"/>
        <v>0.35</v>
      </c>
      <c r="T1912" s="679">
        <f t="shared" si="1033"/>
        <v>0</v>
      </c>
      <c r="U1912" s="679">
        <f t="shared" si="1034"/>
        <v>0</v>
      </c>
      <c r="Y1912" s="120"/>
      <c r="AD1912" s="79"/>
      <c r="AE1912" s="75"/>
      <c r="AF1912" s="370"/>
      <c r="AG1912" s="375"/>
      <c r="AH1912" s="379"/>
      <c r="AI1912" s="383"/>
      <c r="AJ1912" s="388"/>
      <c r="AK1912" s="392"/>
      <c r="AL1912" s="388"/>
      <c r="AM1912" s="363"/>
      <c r="AN1912" s="578"/>
      <c r="AO1912" s="78"/>
      <c r="AP1912" s="78"/>
      <c r="AQ1912" s="78"/>
      <c r="AR1912" s="78"/>
      <c r="AS1912" s="78"/>
      <c r="AT1912" s="78"/>
      <c r="AV1912" s="115"/>
      <c r="AW1912" s="395"/>
      <c r="AX1912" s="395"/>
      <c r="AY1912" s="395"/>
      <c r="AZ1912" s="395"/>
      <c r="BA1912" s="395"/>
      <c r="BB1912" s="395"/>
      <c r="BC1912" s="395"/>
      <c r="BD1912" s="115"/>
      <c r="BE1912" s="115"/>
      <c r="BF1912" s="115"/>
      <c r="BG1912" s="115"/>
      <c r="BH1912" s="115"/>
      <c r="BI1912" s="115"/>
      <c r="BJ1912" s="115"/>
      <c r="BK1912" s="115"/>
      <c r="BR1912" s="120"/>
      <c r="BS1912" s="120"/>
      <c r="BV1912" s="120"/>
      <c r="BW1912" s="120"/>
      <c r="BZ1912" s="120"/>
      <c r="CA1912" s="120"/>
      <c r="CC1912" s="115"/>
      <c r="CD1912" s="120"/>
      <c r="CE1912" s="417"/>
      <c r="CF1912" s="115"/>
      <c r="CG1912" s="115"/>
      <c r="CH1912" s="120"/>
      <c r="CI1912" s="417"/>
      <c r="CJ1912" s="115"/>
      <c r="CK1912" s="115"/>
      <c r="CL1912" s="120"/>
      <c r="CM1912" s="417"/>
      <c r="IS1912" s="108"/>
    </row>
    <row r="1913" spans="2:253" s="74" customFormat="1" ht="17.100000000000001" hidden="1" customHeight="1" x14ac:dyDescent="0.25">
      <c r="B1913" s="524">
        <f>IF('KB Duct Parts'!$BL$14=2,Branches!CB60,0)</f>
        <v>0</v>
      </c>
      <c r="C1913" s="529"/>
      <c r="D1913" s="506" t="str">
        <f>Branches!CJ60</f>
        <v xml:space="preserve"> </v>
      </c>
      <c r="E1913" s="524" t="str">
        <f>Branches!CC60&amp;""""</f>
        <v>"</v>
      </c>
      <c r="F1913" s="508"/>
      <c r="G1913" s="537" t="str">
        <f>Branches!CK60</f>
        <v xml:space="preserve"> </v>
      </c>
      <c r="H1913" s="524" t="s">
        <v>923</v>
      </c>
      <c r="I1913" s="586" t="str">
        <f>Branches!CL60</f>
        <v xml:space="preserve"> </v>
      </c>
      <c r="J1913" s="587"/>
      <c r="K1913" s="531" t="s">
        <v>882</v>
      </c>
      <c r="L1913" s="535">
        <f>Branches!CH60</f>
        <v>0</v>
      </c>
      <c r="M1913" s="532" t="s">
        <v>1700</v>
      </c>
      <c r="N1913" s="514">
        <f>Branches!CM60</f>
        <v>0</v>
      </c>
      <c r="O1913" s="514">
        <f t="shared" si="1036"/>
        <v>0</v>
      </c>
      <c r="P1913" s="680">
        <f>'KB Duct Parts'!$AE$3</f>
        <v>0</v>
      </c>
      <c r="Q1913" s="681">
        <f t="shared" si="1030"/>
        <v>0</v>
      </c>
      <c r="R1913" s="682">
        <f t="shared" si="1031"/>
        <v>0</v>
      </c>
      <c r="S1913" s="716">
        <f t="shared" si="1032"/>
        <v>0.35</v>
      </c>
      <c r="T1913" s="679">
        <f t="shared" si="1033"/>
        <v>0</v>
      </c>
      <c r="U1913" s="679">
        <f t="shared" si="1034"/>
        <v>0</v>
      </c>
      <c r="Y1913" s="120"/>
      <c r="AD1913" s="79"/>
      <c r="AE1913" s="75"/>
      <c r="AF1913" s="370"/>
      <c r="AG1913" s="375"/>
      <c r="AH1913" s="379"/>
      <c r="AI1913" s="383"/>
      <c r="AJ1913" s="388"/>
      <c r="AK1913" s="392"/>
      <c r="AL1913" s="388"/>
      <c r="AM1913" s="363"/>
      <c r="AN1913" s="578"/>
      <c r="AO1913" s="78"/>
      <c r="AP1913" s="78"/>
      <c r="AQ1913" s="78"/>
      <c r="AR1913" s="78"/>
      <c r="AS1913" s="78"/>
      <c r="AT1913" s="78"/>
      <c r="AV1913" s="115"/>
      <c r="AW1913" s="395"/>
      <c r="AX1913" s="395"/>
      <c r="AY1913" s="395"/>
      <c r="AZ1913" s="395"/>
      <c r="BA1913" s="395"/>
      <c r="BB1913" s="395"/>
      <c r="BC1913" s="395"/>
      <c r="BD1913" s="115"/>
      <c r="BE1913" s="115"/>
      <c r="BF1913" s="115"/>
      <c r="BG1913" s="115"/>
      <c r="BH1913" s="115"/>
      <c r="BI1913" s="115"/>
      <c r="BJ1913" s="115"/>
      <c r="BK1913" s="115"/>
      <c r="BR1913" s="120"/>
      <c r="BS1913" s="120"/>
      <c r="BV1913" s="120"/>
      <c r="BW1913" s="120"/>
      <c r="BZ1913" s="120"/>
      <c r="CA1913" s="120"/>
      <c r="CC1913" s="115"/>
      <c r="CD1913" s="120"/>
      <c r="CE1913" s="417"/>
      <c r="CF1913" s="115"/>
      <c r="CG1913" s="115"/>
      <c r="CH1913" s="120"/>
      <c r="CI1913" s="417"/>
      <c r="CJ1913" s="115"/>
      <c r="CK1913" s="115"/>
      <c r="CL1913" s="120"/>
      <c r="CM1913" s="417"/>
      <c r="IS1913" s="108"/>
    </row>
    <row r="1914" spans="2:253" s="74" customFormat="1" ht="17.100000000000001" hidden="1" customHeight="1" x14ac:dyDescent="0.25">
      <c r="B1914" s="524">
        <f>IF('KB Duct Parts'!$BL$14=2,Branches!CB61,0)</f>
        <v>0</v>
      </c>
      <c r="C1914" s="529"/>
      <c r="D1914" s="506" t="str">
        <f>Branches!CJ61</f>
        <v xml:space="preserve"> </v>
      </c>
      <c r="E1914" s="524" t="str">
        <f>Branches!CC61&amp;""""</f>
        <v>"</v>
      </c>
      <c r="F1914" s="508"/>
      <c r="G1914" s="537" t="str">
        <f>Branches!CK61</f>
        <v xml:space="preserve"> </v>
      </c>
      <c r="H1914" s="524" t="s">
        <v>923</v>
      </c>
      <c r="I1914" s="586" t="str">
        <f>Branches!CL61</f>
        <v xml:space="preserve"> </v>
      </c>
      <c r="J1914" s="587"/>
      <c r="K1914" s="531" t="s">
        <v>882</v>
      </c>
      <c r="L1914" s="535">
        <f>Branches!CH61</f>
        <v>0</v>
      </c>
      <c r="M1914" s="532" t="s">
        <v>1700</v>
      </c>
      <c r="N1914" s="514">
        <f>Branches!CM61</f>
        <v>0</v>
      </c>
      <c r="O1914" s="514">
        <f t="shared" si="1036"/>
        <v>0</v>
      </c>
      <c r="P1914" s="680">
        <f>'KB Duct Parts'!$AE$3</f>
        <v>0</v>
      </c>
      <c r="Q1914" s="681">
        <f t="shared" si="1030"/>
        <v>0</v>
      </c>
      <c r="R1914" s="682">
        <f t="shared" si="1031"/>
        <v>0</v>
      </c>
      <c r="S1914" s="716">
        <f t="shared" si="1032"/>
        <v>0.35</v>
      </c>
      <c r="T1914" s="679">
        <f t="shared" si="1033"/>
        <v>0</v>
      </c>
      <c r="U1914" s="679">
        <f t="shared" si="1034"/>
        <v>0</v>
      </c>
      <c r="Y1914" s="120"/>
      <c r="AD1914" s="79"/>
      <c r="AE1914" s="75"/>
      <c r="AF1914" s="370"/>
      <c r="AG1914" s="375"/>
      <c r="AH1914" s="379"/>
      <c r="AI1914" s="383"/>
      <c r="AJ1914" s="388"/>
      <c r="AK1914" s="392"/>
      <c r="AL1914" s="388"/>
      <c r="AM1914" s="363"/>
      <c r="AN1914" s="578"/>
      <c r="AO1914" s="78"/>
      <c r="AP1914" s="78"/>
      <c r="AQ1914" s="78"/>
      <c r="AR1914" s="78"/>
      <c r="AS1914" s="78"/>
      <c r="AT1914" s="78"/>
      <c r="AV1914" s="115"/>
      <c r="AW1914" s="395"/>
      <c r="AX1914" s="395"/>
      <c r="AY1914" s="395"/>
      <c r="AZ1914" s="395"/>
      <c r="BA1914" s="395"/>
      <c r="BB1914" s="395"/>
      <c r="BC1914" s="395"/>
      <c r="BD1914" s="115"/>
      <c r="BE1914" s="115"/>
      <c r="BF1914" s="115"/>
      <c r="BG1914" s="115"/>
      <c r="BH1914" s="115"/>
      <c r="BI1914" s="115"/>
      <c r="BJ1914" s="115"/>
      <c r="BK1914" s="115"/>
      <c r="BR1914" s="120"/>
      <c r="BS1914" s="120"/>
      <c r="BV1914" s="120"/>
      <c r="BW1914" s="120"/>
      <c r="BZ1914" s="120"/>
      <c r="CA1914" s="120"/>
      <c r="CC1914" s="115"/>
      <c r="CD1914" s="120"/>
      <c r="CE1914" s="417"/>
      <c r="CF1914" s="115"/>
      <c r="CG1914" s="115"/>
      <c r="CH1914" s="120"/>
      <c r="CI1914" s="417"/>
      <c r="CJ1914" s="115"/>
      <c r="CK1914" s="115"/>
      <c r="CL1914" s="120"/>
      <c r="CM1914" s="417"/>
      <c r="IS1914" s="108"/>
    </row>
    <row r="1915" spans="2:253" s="74" customFormat="1" ht="17.100000000000001" hidden="1" customHeight="1" x14ac:dyDescent="0.25">
      <c r="B1915" s="524">
        <f>IF('KB Duct Parts'!$BL$14=2,Branches!CB62,0)</f>
        <v>0</v>
      </c>
      <c r="C1915" s="529"/>
      <c r="D1915" s="506" t="str">
        <f>Branches!CJ62</f>
        <v xml:space="preserve"> </v>
      </c>
      <c r="E1915" s="524" t="str">
        <f>Branches!CC62&amp;""""</f>
        <v>"</v>
      </c>
      <c r="F1915" s="508"/>
      <c r="G1915" s="537" t="str">
        <f>Branches!CK62</f>
        <v xml:space="preserve"> </v>
      </c>
      <c r="H1915" s="524" t="s">
        <v>923</v>
      </c>
      <c r="I1915" s="586" t="str">
        <f>Branches!CL62</f>
        <v xml:space="preserve"> </v>
      </c>
      <c r="J1915" s="587"/>
      <c r="K1915" s="531" t="s">
        <v>882</v>
      </c>
      <c r="L1915" s="535">
        <f>Branches!CH62</f>
        <v>0</v>
      </c>
      <c r="M1915" s="532" t="s">
        <v>1700</v>
      </c>
      <c r="N1915" s="514">
        <f>Branches!CM62</f>
        <v>0</v>
      </c>
      <c r="O1915" s="514">
        <f t="shared" si="1036"/>
        <v>0</v>
      </c>
      <c r="P1915" s="680">
        <f>'KB Duct Parts'!$AE$3</f>
        <v>0</v>
      </c>
      <c r="Q1915" s="681">
        <f t="shared" si="1030"/>
        <v>0</v>
      </c>
      <c r="R1915" s="682">
        <f t="shared" si="1031"/>
        <v>0</v>
      </c>
      <c r="S1915" s="716">
        <f t="shared" si="1032"/>
        <v>0.35</v>
      </c>
      <c r="T1915" s="679">
        <f t="shared" si="1033"/>
        <v>0</v>
      </c>
      <c r="U1915" s="679">
        <f t="shared" si="1034"/>
        <v>0</v>
      </c>
      <c r="Y1915" s="120"/>
      <c r="AD1915" s="79"/>
      <c r="AE1915" s="75"/>
      <c r="AF1915" s="370"/>
      <c r="AG1915" s="375"/>
      <c r="AH1915" s="379"/>
      <c r="AI1915" s="383"/>
      <c r="AJ1915" s="388"/>
      <c r="AK1915" s="392"/>
      <c r="AL1915" s="388"/>
      <c r="AM1915" s="363"/>
      <c r="AN1915" s="578"/>
      <c r="AO1915" s="78"/>
      <c r="AP1915" s="78"/>
      <c r="AQ1915" s="78"/>
      <c r="AR1915" s="78"/>
      <c r="AS1915" s="78"/>
      <c r="AT1915" s="78"/>
      <c r="AV1915" s="115"/>
      <c r="AW1915" s="395"/>
      <c r="AX1915" s="395"/>
      <c r="AY1915" s="395"/>
      <c r="AZ1915" s="395"/>
      <c r="BA1915" s="395"/>
      <c r="BB1915" s="395"/>
      <c r="BC1915" s="395"/>
      <c r="BD1915" s="115"/>
      <c r="BE1915" s="115"/>
      <c r="BF1915" s="115"/>
      <c r="BG1915" s="115"/>
      <c r="BH1915" s="115"/>
      <c r="BI1915" s="115"/>
      <c r="BJ1915" s="115"/>
      <c r="BK1915" s="115"/>
      <c r="BR1915" s="120"/>
      <c r="BS1915" s="120"/>
      <c r="BV1915" s="120"/>
      <c r="BW1915" s="120"/>
      <c r="BZ1915" s="120"/>
      <c r="CA1915" s="120"/>
      <c r="CC1915" s="115"/>
      <c r="CD1915" s="120"/>
      <c r="CE1915" s="417"/>
      <c r="CF1915" s="115"/>
      <c r="CG1915" s="115"/>
      <c r="CH1915" s="120"/>
      <c r="CI1915" s="417"/>
      <c r="CJ1915" s="115"/>
      <c r="CK1915" s="115"/>
      <c r="CL1915" s="120"/>
      <c r="CM1915" s="417"/>
      <c r="IS1915" s="108"/>
    </row>
    <row r="1916" spans="2:253" s="74" customFormat="1" ht="17.100000000000001" hidden="1" customHeight="1" x14ac:dyDescent="0.25">
      <c r="B1916" s="524">
        <f>IF('KB Duct Parts'!$BL$14=2,Branches!CB63,0)</f>
        <v>0</v>
      </c>
      <c r="C1916" s="529"/>
      <c r="D1916" s="506" t="str">
        <f>Branches!CJ63</f>
        <v xml:space="preserve"> </v>
      </c>
      <c r="E1916" s="524" t="str">
        <f>Branches!CC63&amp;""""</f>
        <v>"</v>
      </c>
      <c r="F1916" s="508"/>
      <c r="G1916" s="537" t="str">
        <f>Branches!CK63</f>
        <v xml:space="preserve"> </v>
      </c>
      <c r="H1916" s="524" t="s">
        <v>923</v>
      </c>
      <c r="I1916" s="586" t="str">
        <f>Branches!CL63</f>
        <v xml:space="preserve"> </v>
      </c>
      <c r="J1916" s="587"/>
      <c r="K1916" s="531" t="s">
        <v>882</v>
      </c>
      <c r="L1916" s="535">
        <f>Branches!CH63</f>
        <v>0</v>
      </c>
      <c r="M1916" s="532" t="s">
        <v>1700</v>
      </c>
      <c r="N1916" s="514">
        <f>Branches!CM63</f>
        <v>0</v>
      </c>
      <c r="O1916" s="514">
        <f t="shared" si="1036"/>
        <v>0</v>
      </c>
      <c r="P1916" s="680">
        <f>'KB Duct Parts'!$AE$3</f>
        <v>0</v>
      </c>
      <c r="Q1916" s="681">
        <f t="shared" si="1030"/>
        <v>0</v>
      </c>
      <c r="R1916" s="682">
        <f t="shared" si="1031"/>
        <v>0</v>
      </c>
      <c r="S1916" s="716">
        <f t="shared" si="1032"/>
        <v>0.35</v>
      </c>
      <c r="T1916" s="679">
        <f t="shared" si="1033"/>
        <v>0</v>
      </c>
      <c r="U1916" s="679">
        <f t="shared" si="1034"/>
        <v>0</v>
      </c>
      <c r="Y1916" s="120"/>
      <c r="AD1916" s="79"/>
      <c r="AE1916" s="75"/>
      <c r="AF1916" s="370"/>
      <c r="AG1916" s="375"/>
      <c r="AH1916" s="379"/>
      <c r="AI1916" s="383"/>
      <c r="AJ1916" s="388"/>
      <c r="AK1916" s="392"/>
      <c r="AL1916" s="388"/>
      <c r="AM1916" s="363"/>
      <c r="AN1916" s="578"/>
      <c r="AO1916" s="78"/>
      <c r="AP1916" s="78"/>
      <c r="AQ1916" s="78"/>
      <c r="AR1916" s="78"/>
      <c r="AS1916" s="78"/>
      <c r="AT1916" s="78"/>
      <c r="AV1916" s="115"/>
      <c r="AW1916" s="395"/>
      <c r="AX1916" s="395"/>
      <c r="AY1916" s="395"/>
      <c r="AZ1916" s="395"/>
      <c r="BA1916" s="395"/>
      <c r="BB1916" s="395"/>
      <c r="BC1916" s="395"/>
      <c r="BD1916" s="115"/>
      <c r="BE1916" s="115"/>
      <c r="BF1916" s="115"/>
      <c r="BG1916" s="115"/>
      <c r="BH1916" s="115"/>
      <c r="BI1916" s="115"/>
      <c r="BJ1916" s="115"/>
      <c r="BK1916" s="115"/>
      <c r="BR1916" s="120"/>
      <c r="BS1916" s="120"/>
      <c r="BV1916" s="120"/>
      <c r="BW1916" s="120"/>
      <c r="BZ1916" s="120"/>
      <c r="CA1916" s="120"/>
      <c r="CC1916" s="115"/>
      <c r="CD1916" s="120"/>
      <c r="CE1916" s="417"/>
      <c r="CF1916" s="115"/>
      <c r="CG1916" s="115"/>
      <c r="CH1916" s="120"/>
      <c r="CI1916" s="417"/>
      <c r="CJ1916" s="115"/>
      <c r="CK1916" s="115"/>
      <c r="CL1916" s="120"/>
      <c r="CM1916" s="417"/>
      <c r="IS1916" s="108"/>
    </row>
    <row r="1917" spans="2:253" s="74" customFormat="1" ht="17.100000000000001" hidden="1" customHeight="1" x14ac:dyDescent="0.25">
      <c r="B1917" s="524">
        <f>IF('KB Duct Parts'!$BL$14=2,Branches!CB64,0)</f>
        <v>0</v>
      </c>
      <c r="C1917" s="529"/>
      <c r="D1917" s="506" t="str">
        <f>Branches!CJ64</f>
        <v xml:space="preserve"> </v>
      </c>
      <c r="E1917" s="524" t="str">
        <f>Branches!CC64&amp;""""</f>
        <v>"</v>
      </c>
      <c r="F1917" s="508"/>
      <c r="G1917" s="537" t="str">
        <f>Branches!CK64</f>
        <v xml:space="preserve"> </v>
      </c>
      <c r="H1917" s="524" t="s">
        <v>923</v>
      </c>
      <c r="I1917" s="586" t="str">
        <f>Branches!CL64</f>
        <v xml:space="preserve"> </v>
      </c>
      <c r="J1917" s="587"/>
      <c r="K1917" s="531" t="s">
        <v>882</v>
      </c>
      <c r="L1917" s="535">
        <f>Branches!CH64</f>
        <v>0</v>
      </c>
      <c r="M1917" s="532" t="s">
        <v>1700</v>
      </c>
      <c r="N1917" s="514">
        <f>Branches!CM64</f>
        <v>0</v>
      </c>
      <c r="O1917" s="514">
        <f t="shared" si="1036"/>
        <v>0</v>
      </c>
      <c r="P1917" s="680">
        <f>'KB Duct Parts'!$AE$3</f>
        <v>0</v>
      </c>
      <c r="Q1917" s="681">
        <f t="shared" si="1030"/>
        <v>0</v>
      </c>
      <c r="R1917" s="682">
        <f t="shared" si="1031"/>
        <v>0</v>
      </c>
      <c r="S1917" s="716">
        <f t="shared" si="1032"/>
        <v>0.35</v>
      </c>
      <c r="T1917" s="679">
        <f t="shared" si="1033"/>
        <v>0</v>
      </c>
      <c r="U1917" s="679">
        <f t="shared" si="1034"/>
        <v>0</v>
      </c>
      <c r="Y1917" s="120"/>
      <c r="AD1917" s="79"/>
      <c r="AE1917" s="75"/>
      <c r="AF1917" s="370"/>
      <c r="AG1917" s="375"/>
      <c r="AH1917" s="379"/>
      <c r="AI1917" s="383"/>
      <c r="AJ1917" s="388"/>
      <c r="AK1917" s="392"/>
      <c r="AL1917" s="388"/>
      <c r="AM1917" s="363"/>
      <c r="AN1917" s="578"/>
      <c r="AO1917" s="78"/>
      <c r="AP1917" s="78"/>
      <c r="AQ1917" s="78"/>
      <c r="AR1917" s="78"/>
      <c r="AS1917" s="78"/>
      <c r="AT1917" s="78"/>
      <c r="AV1917" s="115"/>
      <c r="AW1917" s="395"/>
      <c r="AX1917" s="395"/>
      <c r="AY1917" s="395"/>
      <c r="AZ1917" s="395"/>
      <c r="BA1917" s="395"/>
      <c r="BB1917" s="395"/>
      <c r="BC1917" s="395"/>
      <c r="BD1917" s="115"/>
      <c r="BE1917" s="115"/>
      <c r="BF1917" s="115"/>
      <c r="BG1917" s="115"/>
      <c r="BH1917" s="115"/>
      <c r="BI1917" s="115"/>
      <c r="BJ1917" s="115"/>
      <c r="BK1917" s="115"/>
      <c r="BR1917" s="120"/>
      <c r="BS1917" s="120"/>
      <c r="BV1917" s="120"/>
      <c r="BW1917" s="120"/>
      <c r="BZ1917" s="120"/>
      <c r="CA1917" s="120"/>
      <c r="CC1917" s="115"/>
      <c r="CD1917" s="120"/>
      <c r="CE1917" s="417"/>
      <c r="CF1917" s="115"/>
      <c r="CG1917" s="115"/>
      <c r="CH1917" s="120"/>
      <c r="CI1917" s="417"/>
      <c r="CJ1917" s="115"/>
      <c r="CK1917" s="115"/>
      <c r="CL1917" s="120"/>
      <c r="CM1917" s="417"/>
      <c r="IS1917" s="108"/>
    </row>
    <row r="1918" spans="2:253" s="74" customFormat="1" ht="17.100000000000001" hidden="1" customHeight="1" x14ac:dyDescent="0.25">
      <c r="B1918" s="524">
        <f>IF('KB Duct Parts'!$BL$14=2,Branches!CB65,0)</f>
        <v>0</v>
      </c>
      <c r="C1918" s="529"/>
      <c r="D1918" s="506" t="str">
        <f>Branches!CJ65</f>
        <v xml:space="preserve"> </v>
      </c>
      <c r="E1918" s="524" t="str">
        <f>Branches!CC65&amp;""""</f>
        <v>"</v>
      </c>
      <c r="F1918" s="508"/>
      <c r="G1918" s="537" t="str">
        <f>Branches!CK65</f>
        <v xml:space="preserve"> </v>
      </c>
      <c r="H1918" s="524" t="s">
        <v>923</v>
      </c>
      <c r="I1918" s="586" t="str">
        <f>Branches!CL65</f>
        <v xml:space="preserve"> </v>
      </c>
      <c r="J1918" s="587"/>
      <c r="K1918" s="531" t="s">
        <v>882</v>
      </c>
      <c r="L1918" s="535">
        <f>Branches!CH65</f>
        <v>0</v>
      </c>
      <c r="M1918" s="532" t="s">
        <v>1700</v>
      </c>
      <c r="N1918" s="514">
        <f>Branches!CM65</f>
        <v>0</v>
      </c>
      <c r="O1918" s="514">
        <f t="shared" si="1036"/>
        <v>0</v>
      </c>
      <c r="P1918" s="680">
        <f>'KB Duct Parts'!$AE$3</f>
        <v>0</v>
      </c>
      <c r="Q1918" s="681">
        <f t="shared" si="1030"/>
        <v>0</v>
      </c>
      <c r="R1918" s="682">
        <f t="shared" si="1031"/>
        <v>0</v>
      </c>
      <c r="S1918" s="716">
        <f t="shared" si="1032"/>
        <v>0.35</v>
      </c>
      <c r="T1918" s="679">
        <f t="shared" si="1033"/>
        <v>0</v>
      </c>
      <c r="U1918" s="679">
        <f t="shared" si="1034"/>
        <v>0</v>
      </c>
      <c r="Y1918" s="120"/>
      <c r="AD1918" s="79"/>
      <c r="AE1918" s="75"/>
      <c r="AF1918" s="370"/>
      <c r="AG1918" s="375"/>
      <c r="AH1918" s="379"/>
      <c r="AI1918" s="383"/>
      <c r="AJ1918" s="388"/>
      <c r="AK1918" s="392"/>
      <c r="AL1918" s="388"/>
      <c r="AM1918" s="363"/>
      <c r="AN1918" s="578"/>
      <c r="AO1918" s="78"/>
      <c r="AP1918" s="78"/>
      <c r="AQ1918" s="78"/>
      <c r="AR1918" s="78"/>
      <c r="AS1918" s="78"/>
      <c r="AT1918" s="78"/>
      <c r="AV1918" s="115"/>
      <c r="AW1918" s="395"/>
      <c r="AX1918" s="395"/>
      <c r="AY1918" s="395"/>
      <c r="AZ1918" s="395"/>
      <c r="BA1918" s="395"/>
      <c r="BB1918" s="395"/>
      <c r="BC1918" s="395"/>
      <c r="BD1918" s="115"/>
      <c r="BE1918" s="115"/>
      <c r="BF1918" s="115"/>
      <c r="BG1918" s="115"/>
      <c r="BH1918" s="115"/>
      <c r="BI1918" s="115"/>
      <c r="BJ1918" s="115"/>
      <c r="BK1918" s="115"/>
      <c r="BR1918" s="120"/>
      <c r="BS1918" s="120"/>
      <c r="BV1918" s="120"/>
      <c r="BW1918" s="120"/>
      <c r="BZ1918" s="120"/>
      <c r="CA1918" s="120"/>
      <c r="CC1918" s="115"/>
      <c r="CD1918" s="120"/>
      <c r="CE1918" s="417"/>
      <c r="CF1918" s="115"/>
      <c r="CG1918" s="115"/>
      <c r="CH1918" s="120"/>
      <c r="CI1918" s="417"/>
      <c r="CJ1918" s="115"/>
      <c r="CK1918" s="115"/>
      <c r="CL1918" s="120"/>
      <c r="CM1918" s="417"/>
      <c r="IS1918" s="108"/>
    </row>
    <row r="1919" spans="2:253" s="74" customFormat="1" ht="17.100000000000001" hidden="1" customHeight="1" x14ac:dyDescent="0.25">
      <c r="B1919" s="524">
        <f>IF('KB Duct Parts'!$BL$14=2,Branches!CB66,0)</f>
        <v>0</v>
      </c>
      <c r="C1919" s="529"/>
      <c r="D1919" s="506" t="str">
        <f>Branches!CJ66</f>
        <v xml:space="preserve"> </v>
      </c>
      <c r="E1919" s="524" t="str">
        <f>Branches!CC66&amp;""""</f>
        <v>"</v>
      </c>
      <c r="F1919" s="508"/>
      <c r="G1919" s="537" t="str">
        <f>Branches!CK66</f>
        <v xml:space="preserve"> </v>
      </c>
      <c r="H1919" s="524" t="s">
        <v>923</v>
      </c>
      <c r="I1919" s="586" t="str">
        <f>Branches!CL66</f>
        <v xml:space="preserve"> </v>
      </c>
      <c r="J1919" s="587"/>
      <c r="K1919" s="531" t="s">
        <v>882</v>
      </c>
      <c r="L1919" s="535">
        <f>Branches!CH66</f>
        <v>0</v>
      </c>
      <c r="M1919" s="532" t="s">
        <v>1700</v>
      </c>
      <c r="N1919" s="514">
        <f>Branches!CM66</f>
        <v>0</v>
      </c>
      <c r="O1919" s="514">
        <f t="shared" si="1036"/>
        <v>0</v>
      </c>
      <c r="P1919" s="680">
        <f>'KB Duct Parts'!$AE$3</f>
        <v>0</v>
      </c>
      <c r="Q1919" s="681">
        <f t="shared" si="1030"/>
        <v>0</v>
      </c>
      <c r="R1919" s="682">
        <f t="shared" si="1031"/>
        <v>0</v>
      </c>
      <c r="S1919" s="716">
        <f t="shared" si="1032"/>
        <v>0.35</v>
      </c>
      <c r="T1919" s="679">
        <f t="shared" si="1033"/>
        <v>0</v>
      </c>
      <c r="U1919" s="679">
        <f t="shared" si="1034"/>
        <v>0</v>
      </c>
      <c r="Y1919" s="120"/>
      <c r="AD1919" s="79"/>
      <c r="AE1919" s="75"/>
      <c r="AF1919" s="370"/>
      <c r="AG1919" s="375"/>
      <c r="AH1919" s="379"/>
      <c r="AI1919" s="383"/>
      <c r="AJ1919" s="388"/>
      <c r="AK1919" s="392"/>
      <c r="AL1919" s="388"/>
      <c r="AM1919" s="363"/>
      <c r="AN1919" s="578"/>
      <c r="AO1919" s="78"/>
      <c r="AP1919" s="78"/>
      <c r="AQ1919" s="78"/>
      <c r="AR1919" s="78"/>
      <c r="AS1919" s="78"/>
      <c r="AT1919" s="78"/>
      <c r="AV1919" s="115"/>
      <c r="AW1919" s="395"/>
      <c r="AX1919" s="395"/>
      <c r="AY1919" s="395"/>
      <c r="AZ1919" s="395"/>
      <c r="BA1919" s="395"/>
      <c r="BB1919" s="395"/>
      <c r="BC1919" s="395"/>
      <c r="BD1919" s="115"/>
      <c r="BE1919" s="115"/>
      <c r="BF1919" s="115"/>
      <c r="BG1919" s="115"/>
      <c r="BH1919" s="115"/>
      <c r="BI1919" s="115"/>
      <c r="BJ1919" s="115"/>
      <c r="BK1919" s="115"/>
      <c r="BR1919" s="120"/>
      <c r="BS1919" s="120"/>
      <c r="BV1919" s="120"/>
      <c r="BW1919" s="120"/>
      <c r="BZ1919" s="120"/>
      <c r="CA1919" s="120"/>
      <c r="CC1919" s="115"/>
      <c r="CD1919" s="120"/>
      <c r="CE1919" s="417"/>
      <c r="CF1919" s="115"/>
      <c r="CG1919" s="115"/>
      <c r="CH1919" s="120"/>
      <c r="CI1919" s="417"/>
      <c r="CJ1919" s="115"/>
      <c r="CK1919" s="115"/>
      <c r="CL1919" s="120"/>
      <c r="CM1919" s="417"/>
      <c r="IS1919" s="108"/>
    </row>
    <row r="1920" spans="2:253" s="74" customFormat="1" ht="17.100000000000001" hidden="1" customHeight="1" x14ac:dyDescent="0.25">
      <c r="B1920" s="524">
        <f>IF('KB Duct Parts'!$BL$14=2,Branches!CB67,0)</f>
        <v>0</v>
      </c>
      <c r="C1920" s="529"/>
      <c r="D1920" s="506" t="str">
        <f>Branches!CJ67</f>
        <v xml:space="preserve"> </v>
      </c>
      <c r="E1920" s="524" t="str">
        <f>Branches!CC67&amp;""""</f>
        <v>"</v>
      </c>
      <c r="F1920" s="508"/>
      <c r="G1920" s="537" t="str">
        <f>Branches!CK67</f>
        <v xml:space="preserve"> </v>
      </c>
      <c r="H1920" s="524" t="s">
        <v>923</v>
      </c>
      <c r="I1920" s="586" t="str">
        <f>Branches!CL67</f>
        <v xml:space="preserve"> </v>
      </c>
      <c r="J1920" s="587"/>
      <c r="K1920" s="531" t="s">
        <v>882</v>
      </c>
      <c r="L1920" s="535">
        <f>Branches!CH67</f>
        <v>0</v>
      </c>
      <c r="M1920" s="532" t="s">
        <v>1700</v>
      </c>
      <c r="N1920" s="514">
        <f>Branches!CM67</f>
        <v>0</v>
      </c>
      <c r="O1920" s="514">
        <f t="shared" si="1036"/>
        <v>0</v>
      </c>
      <c r="P1920" s="680">
        <f>'KB Duct Parts'!$AE$3</f>
        <v>0</v>
      </c>
      <c r="Q1920" s="681">
        <f t="shared" si="1030"/>
        <v>0</v>
      </c>
      <c r="R1920" s="682">
        <f t="shared" si="1031"/>
        <v>0</v>
      </c>
      <c r="S1920" s="716">
        <f t="shared" si="1032"/>
        <v>0.35</v>
      </c>
      <c r="T1920" s="679">
        <f t="shared" si="1033"/>
        <v>0</v>
      </c>
      <c r="U1920" s="679">
        <f t="shared" si="1034"/>
        <v>0</v>
      </c>
      <c r="Y1920" s="120"/>
      <c r="AD1920" s="79"/>
      <c r="AE1920" s="75"/>
      <c r="AF1920" s="370"/>
      <c r="AG1920" s="375"/>
      <c r="AH1920" s="379"/>
      <c r="AI1920" s="383"/>
      <c r="AJ1920" s="388"/>
      <c r="AK1920" s="392"/>
      <c r="AL1920" s="388"/>
      <c r="AM1920" s="363"/>
      <c r="AN1920" s="578"/>
      <c r="AO1920" s="78"/>
      <c r="AP1920" s="78"/>
      <c r="AQ1920" s="78"/>
      <c r="AR1920" s="78"/>
      <c r="AS1920" s="78"/>
      <c r="AT1920" s="78"/>
      <c r="AV1920" s="115"/>
      <c r="AW1920" s="395"/>
      <c r="AX1920" s="395"/>
      <c r="AY1920" s="395"/>
      <c r="AZ1920" s="395"/>
      <c r="BA1920" s="395"/>
      <c r="BB1920" s="395"/>
      <c r="BC1920" s="395"/>
      <c r="BD1920" s="115"/>
      <c r="BE1920" s="115"/>
      <c r="BF1920" s="115"/>
      <c r="BG1920" s="115"/>
      <c r="BH1920" s="115"/>
      <c r="BI1920" s="115"/>
      <c r="BJ1920" s="115"/>
      <c r="BK1920" s="115"/>
      <c r="BR1920" s="120"/>
      <c r="BS1920" s="120"/>
      <c r="BV1920" s="120"/>
      <c r="BW1920" s="120"/>
      <c r="BZ1920" s="120"/>
      <c r="CA1920" s="120"/>
      <c r="CC1920" s="115"/>
      <c r="CD1920" s="120"/>
      <c r="CE1920" s="417"/>
      <c r="CF1920" s="115"/>
      <c r="CG1920" s="115"/>
      <c r="CH1920" s="120"/>
      <c r="CI1920" s="417"/>
      <c r="CJ1920" s="115"/>
      <c r="CK1920" s="115"/>
      <c r="CL1920" s="120"/>
      <c r="CM1920" s="417"/>
      <c r="IS1920" s="108"/>
    </row>
    <row r="1921" spans="2:253" s="74" customFormat="1" ht="17.100000000000001" hidden="1" customHeight="1" x14ac:dyDescent="0.25">
      <c r="B1921" s="524">
        <f>IF('KB Duct Parts'!$BL$14=2,Branches!CB68,0)</f>
        <v>0</v>
      </c>
      <c r="C1921" s="529"/>
      <c r="D1921" s="506" t="str">
        <f>Branches!CJ68</f>
        <v xml:space="preserve"> </v>
      </c>
      <c r="E1921" s="524" t="str">
        <f>Branches!CC68&amp;""""</f>
        <v>"</v>
      </c>
      <c r="F1921" s="508"/>
      <c r="G1921" s="537" t="str">
        <f>Branches!CK68</f>
        <v xml:space="preserve"> </v>
      </c>
      <c r="H1921" s="524" t="s">
        <v>923</v>
      </c>
      <c r="I1921" s="586" t="str">
        <f>Branches!CL68</f>
        <v xml:space="preserve"> </v>
      </c>
      <c r="J1921" s="587"/>
      <c r="K1921" s="531" t="s">
        <v>882</v>
      </c>
      <c r="L1921" s="535">
        <f>Branches!CH68</f>
        <v>0</v>
      </c>
      <c r="M1921" s="532" t="s">
        <v>1700</v>
      </c>
      <c r="N1921" s="514">
        <f>Branches!CM68</f>
        <v>0</v>
      </c>
      <c r="O1921" s="514">
        <f t="shared" si="1036"/>
        <v>0</v>
      </c>
      <c r="P1921" s="680">
        <f>'KB Duct Parts'!$AE$3</f>
        <v>0</v>
      </c>
      <c r="Q1921" s="681">
        <f t="shared" si="1030"/>
        <v>0</v>
      </c>
      <c r="R1921" s="682">
        <f t="shared" si="1031"/>
        <v>0</v>
      </c>
      <c r="S1921" s="716">
        <f t="shared" si="1032"/>
        <v>0.35</v>
      </c>
      <c r="T1921" s="679">
        <f t="shared" si="1033"/>
        <v>0</v>
      </c>
      <c r="U1921" s="679">
        <f t="shared" si="1034"/>
        <v>0</v>
      </c>
      <c r="Y1921" s="120"/>
      <c r="AD1921" s="79"/>
      <c r="AE1921" s="75"/>
      <c r="AF1921" s="370"/>
      <c r="AG1921" s="375"/>
      <c r="AH1921" s="379"/>
      <c r="AI1921" s="383"/>
      <c r="AJ1921" s="388"/>
      <c r="AK1921" s="392"/>
      <c r="AL1921" s="388"/>
      <c r="AM1921" s="363"/>
      <c r="AN1921" s="578"/>
      <c r="AO1921" s="78"/>
      <c r="AP1921" s="78"/>
      <c r="AQ1921" s="78"/>
      <c r="AR1921" s="78"/>
      <c r="AS1921" s="78"/>
      <c r="AT1921" s="78"/>
      <c r="AV1921" s="115"/>
      <c r="AW1921" s="395"/>
      <c r="AX1921" s="395"/>
      <c r="AY1921" s="395"/>
      <c r="AZ1921" s="395"/>
      <c r="BA1921" s="395"/>
      <c r="BB1921" s="395"/>
      <c r="BC1921" s="395"/>
      <c r="BD1921" s="115"/>
      <c r="BE1921" s="115"/>
      <c r="BF1921" s="115"/>
      <c r="BG1921" s="115"/>
      <c r="BH1921" s="115"/>
      <c r="BI1921" s="115"/>
      <c r="BJ1921" s="115"/>
      <c r="BK1921" s="115"/>
      <c r="BR1921" s="120"/>
      <c r="BS1921" s="120"/>
      <c r="BV1921" s="120"/>
      <c r="BW1921" s="120"/>
      <c r="BZ1921" s="120"/>
      <c r="CA1921" s="120"/>
      <c r="CC1921" s="115"/>
      <c r="CD1921" s="120"/>
      <c r="CE1921" s="417"/>
      <c r="CF1921" s="115"/>
      <c r="CG1921" s="115"/>
      <c r="CH1921" s="120"/>
      <c r="CI1921" s="417"/>
      <c r="CJ1921" s="115"/>
      <c r="CK1921" s="115"/>
      <c r="CL1921" s="120"/>
      <c r="CM1921" s="417"/>
      <c r="IS1921" s="108"/>
    </row>
    <row r="1922" spans="2:253" s="74" customFormat="1" ht="17.100000000000001" hidden="1" customHeight="1" x14ac:dyDescent="0.25">
      <c r="B1922" s="524">
        <f>IF('KB Duct Parts'!$BL$14=2,Branches!CB69,0)</f>
        <v>0</v>
      </c>
      <c r="C1922" s="529"/>
      <c r="D1922" s="506" t="str">
        <f>Branches!CJ69</f>
        <v xml:space="preserve"> </v>
      </c>
      <c r="E1922" s="524" t="str">
        <f>Branches!CC69&amp;""""</f>
        <v>"</v>
      </c>
      <c r="F1922" s="508"/>
      <c r="G1922" s="537" t="str">
        <f>Branches!CK69</f>
        <v xml:space="preserve"> </v>
      </c>
      <c r="H1922" s="524" t="s">
        <v>923</v>
      </c>
      <c r="I1922" s="586" t="str">
        <f>Branches!CL69</f>
        <v xml:space="preserve"> </v>
      </c>
      <c r="J1922" s="587"/>
      <c r="K1922" s="531" t="s">
        <v>882</v>
      </c>
      <c r="L1922" s="535">
        <f>Branches!CH69</f>
        <v>0</v>
      </c>
      <c r="M1922" s="532" t="s">
        <v>1700</v>
      </c>
      <c r="N1922" s="514">
        <f>Branches!CM69</f>
        <v>0</v>
      </c>
      <c r="O1922" s="514">
        <f t="shared" si="1036"/>
        <v>0</v>
      </c>
      <c r="P1922" s="680">
        <f>'KB Duct Parts'!$AE$3</f>
        <v>0</v>
      </c>
      <c r="Q1922" s="681">
        <f t="shared" si="1030"/>
        <v>0</v>
      </c>
      <c r="R1922" s="682">
        <f t="shared" si="1031"/>
        <v>0</v>
      </c>
      <c r="S1922" s="716">
        <f t="shared" si="1032"/>
        <v>0.35</v>
      </c>
      <c r="T1922" s="679">
        <f t="shared" si="1033"/>
        <v>0</v>
      </c>
      <c r="U1922" s="679">
        <f t="shared" si="1034"/>
        <v>0</v>
      </c>
      <c r="Y1922" s="120"/>
      <c r="AD1922" s="79"/>
      <c r="AE1922" s="75"/>
      <c r="AF1922" s="370"/>
      <c r="AG1922" s="375"/>
      <c r="AH1922" s="379"/>
      <c r="AI1922" s="383"/>
      <c r="AJ1922" s="388"/>
      <c r="AK1922" s="392"/>
      <c r="AL1922" s="388"/>
      <c r="AM1922" s="363"/>
      <c r="AN1922" s="578"/>
      <c r="AO1922" s="78"/>
      <c r="AP1922" s="78"/>
      <c r="AQ1922" s="78"/>
      <c r="AR1922" s="78"/>
      <c r="AS1922" s="78"/>
      <c r="AT1922" s="78"/>
      <c r="AV1922" s="115"/>
      <c r="AW1922" s="395"/>
      <c r="AX1922" s="395"/>
      <c r="AY1922" s="395"/>
      <c r="AZ1922" s="395"/>
      <c r="BA1922" s="395"/>
      <c r="BB1922" s="395"/>
      <c r="BC1922" s="395"/>
      <c r="BD1922" s="115"/>
      <c r="BE1922" s="115"/>
      <c r="BF1922" s="115"/>
      <c r="BG1922" s="115"/>
      <c r="BH1922" s="115"/>
      <c r="BI1922" s="115"/>
      <c r="BJ1922" s="115"/>
      <c r="BK1922" s="115"/>
      <c r="BR1922" s="120"/>
      <c r="BS1922" s="120"/>
      <c r="BV1922" s="120"/>
      <c r="BW1922" s="120"/>
      <c r="BZ1922" s="120"/>
      <c r="CA1922" s="120"/>
      <c r="CC1922" s="115"/>
      <c r="CD1922" s="120"/>
      <c r="CE1922" s="417"/>
      <c r="CF1922" s="115"/>
      <c r="CG1922" s="115"/>
      <c r="CH1922" s="120"/>
      <c r="CI1922" s="417"/>
      <c r="CJ1922" s="115"/>
      <c r="CK1922" s="115"/>
      <c r="CL1922" s="120"/>
      <c r="CM1922" s="417"/>
      <c r="IS1922" s="108"/>
    </row>
    <row r="1923" spans="2:253" s="74" customFormat="1" ht="17.100000000000001" hidden="1" customHeight="1" x14ac:dyDescent="0.25">
      <c r="B1923" s="524">
        <f>IF('KB Duct Parts'!$BL$14=2,Branches!CB70,0)</f>
        <v>0</v>
      </c>
      <c r="C1923" s="529"/>
      <c r="D1923" s="506" t="str">
        <f>Branches!CJ70</f>
        <v xml:space="preserve"> </v>
      </c>
      <c r="E1923" s="524" t="str">
        <f>Branches!CC70&amp;""""</f>
        <v>"</v>
      </c>
      <c r="F1923" s="508"/>
      <c r="G1923" s="537" t="str">
        <f>Branches!CK70</f>
        <v xml:space="preserve"> </v>
      </c>
      <c r="H1923" s="524" t="s">
        <v>923</v>
      </c>
      <c r="I1923" s="586" t="str">
        <f>Branches!CL70</f>
        <v xml:space="preserve"> </v>
      </c>
      <c r="J1923" s="587"/>
      <c r="K1923" s="531" t="s">
        <v>882</v>
      </c>
      <c r="L1923" s="535">
        <f>Branches!CH70</f>
        <v>0</v>
      </c>
      <c r="M1923" s="532" t="s">
        <v>1700</v>
      </c>
      <c r="N1923" s="514">
        <f>Branches!CM70</f>
        <v>0</v>
      </c>
      <c r="O1923" s="514">
        <f t="shared" si="1036"/>
        <v>0</v>
      </c>
      <c r="P1923" s="680">
        <f>'KB Duct Parts'!$AE$3</f>
        <v>0</v>
      </c>
      <c r="Q1923" s="681">
        <f t="shared" si="1030"/>
        <v>0</v>
      </c>
      <c r="R1923" s="682">
        <f t="shared" si="1031"/>
        <v>0</v>
      </c>
      <c r="S1923" s="716">
        <f t="shared" si="1032"/>
        <v>0.35</v>
      </c>
      <c r="T1923" s="679">
        <f t="shared" si="1033"/>
        <v>0</v>
      </c>
      <c r="U1923" s="679">
        <f t="shared" si="1034"/>
        <v>0</v>
      </c>
      <c r="Y1923" s="120"/>
      <c r="AD1923" s="79"/>
      <c r="AE1923" s="75"/>
      <c r="AF1923" s="370"/>
      <c r="AG1923" s="375"/>
      <c r="AH1923" s="379"/>
      <c r="AI1923" s="383"/>
      <c r="AJ1923" s="388"/>
      <c r="AK1923" s="392"/>
      <c r="AL1923" s="388"/>
      <c r="AM1923" s="363"/>
      <c r="AN1923" s="578"/>
      <c r="AO1923" s="78"/>
      <c r="AP1923" s="78"/>
      <c r="AQ1923" s="78"/>
      <c r="AR1923" s="78"/>
      <c r="AS1923" s="78"/>
      <c r="AT1923" s="78"/>
      <c r="AV1923" s="115"/>
      <c r="AW1923" s="395"/>
      <c r="AX1923" s="395"/>
      <c r="AY1923" s="395"/>
      <c r="AZ1923" s="395"/>
      <c r="BA1923" s="395"/>
      <c r="BB1923" s="395"/>
      <c r="BC1923" s="395"/>
      <c r="BD1923" s="115"/>
      <c r="BE1923" s="115"/>
      <c r="BF1923" s="115"/>
      <c r="BG1923" s="115"/>
      <c r="BH1923" s="115"/>
      <c r="BI1923" s="115"/>
      <c r="BJ1923" s="115"/>
      <c r="BK1923" s="115"/>
      <c r="BR1923" s="120"/>
      <c r="BS1923" s="120"/>
      <c r="BV1923" s="120"/>
      <c r="BW1923" s="120"/>
      <c r="BZ1923" s="120"/>
      <c r="CA1923" s="120"/>
      <c r="CC1923" s="115"/>
      <c r="CD1923" s="120"/>
      <c r="CE1923" s="417"/>
      <c r="CF1923" s="115"/>
      <c r="CG1923" s="115"/>
      <c r="CH1923" s="120"/>
      <c r="CI1923" s="417"/>
      <c r="CJ1923" s="115"/>
      <c r="CK1923" s="115"/>
      <c r="CL1923" s="120"/>
      <c r="CM1923" s="417"/>
      <c r="IS1923" s="108"/>
    </row>
    <row r="1924" spans="2:253" s="74" customFormat="1" ht="17.100000000000001" hidden="1" customHeight="1" x14ac:dyDescent="0.25">
      <c r="B1924" s="524">
        <f>IF('KB Duct Parts'!$BL$14=2,Branches!CB71,0)</f>
        <v>0</v>
      </c>
      <c r="C1924" s="529"/>
      <c r="D1924" s="506" t="str">
        <f>Branches!CJ71</f>
        <v xml:space="preserve"> </v>
      </c>
      <c r="E1924" s="524" t="str">
        <f>Branches!CC71&amp;""""</f>
        <v>"</v>
      </c>
      <c r="F1924" s="508"/>
      <c r="G1924" s="537" t="str">
        <f>Branches!CK71</f>
        <v xml:space="preserve"> </v>
      </c>
      <c r="H1924" s="524" t="s">
        <v>923</v>
      </c>
      <c r="I1924" s="586" t="str">
        <f>Branches!CL71</f>
        <v xml:space="preserve"> </v>
      </c>
      <c r="J1924" s="587"/>
      <c r="K1924" s="531" t="s">
        <v>882</v>
      </c>
      <c r="L1924" s="535">
        <f>Branches!CH71</f>
        <v>0</v>
      </c>
      <c r="M1924" s="532" t="s">
        <v>1700</v>
      </c>
      <c r="N1924" s="514">
        <f>Branches!CM71</f>
        <v>0</v>
      </c>
      <c r="O1924" s="514">
        <f t="shared" si="1036"/>
        <v>0</v>
      </c>
      <c r="P1924" s="680">
        <f>'KB Duct Parts'!$AE$3</f>
        <v>0</v>
      </c>
      <c r="Q1924" s="681">
        <f t="shared" si="1030"/>
        <v>0</v>
      </c>
      <c r="R1924" s="682">
        <f t="shared" si="1031"/>
        <v>0</v>
      </c>
      <c r="S1924" s="716">
        <f t="shared" si="1032"/>
        <v>0.35</v>
      </c>
      <c r="T1924" s="679">
        <f t="shared" si="1033"/>
        <v>0</v>
      </c>
      <c r="U1924" s="679">
        <f t="shared" si="1034"/>
        <v>0</v>
      </c>
      <c r="Y1924" s="120"/>
      <c r="AD1924" s="79"/>
      <c r="AE1924" s="75"/>
      <c r="AF1924" s="370"/>
      <c r="AG1924" s="375"/>
      <c r="AH1924" s="379"/>
      <c r="AI1924" s="383"/>
      <c r="AJ1924" s="388"/>
      <c r="AK1924" s="392"/>
      <c r="AL1924" s="388"/>
      <c r="AM1924" s="363"/>
      <c r="AN1924" s="578"/>
      <c r="AO1924" s="78"/>
      <c r="AP1924" s="78"/>
      <c r="AQ1924" s="78"/>
      <c r="AR1924" s="78"/>
      <c r="AS1924" s="78"/>
      <c r="AT1924" s="78"/>
      <c r="AV1924" s="115"/>
      <c r="AW1924" s="395"/>
      <c r="AX1924" s="395"/>
      <c r="AY1924" s="395"/>
      <c r="AZ1924" s="395"/>
      <c r="BA1924" s="395"/>
      <c r="BB1924" s="395"/>
      <c r="BC1924" s="395"/>
      <c r="BD1924" s="115"/>
      <c r="BE1924" s="115"/>
      <c r="BF1924" s="115"/>
      <c r="BG1924" s="115"/>
      <c r="BH1924" s="115"/>
      <c r="BI1924" s="115"/>
      <c r="BJ1924" s="115"/>
      <c r="BK1924" s="115"/>
      <c r="BR1924" s="120"/>
      <c r="BS1924" s="120"/>
      <c r="BV1924" s="120"/>
      <c r="BW1924" s="120"/>
      <c r="BZ1924" s="120"/>
      <c r="CA1924" s="120"/>
      <c r="CC1924" s="115"/>
      <c r="CD1924" s="120"/>
      <c r="CE1924" s="417"/>
      <c r="CF1924" s="115"/>
      <c r="CG1924" s="115"/>
      <c r="CH1924" s="120"/>
      <c r="CI1924" s="417"/>
      <c r="CJ1924" s="115"/>
      <c r="CK1924" s="115"/>
      <c r="CL1924" s="120"/>
      <c r="CM1924" s="417"/>
      <c r="IS1924" s="108"/>
    </row>
    <row r="1925" spans="2:253" s="74" customFormat="1" ht="17.100000000000001" hidden="1" customHeight="1" x14ac:dyDescent="0.25">
      <c r="B1925" s="524">
        <f>IF('KB Duct Parts'!$BL$14=2,Branches!CB72,0)</f>
        <v>0</v>
      </c>
      <c r="C1925" s="529"/>
      <c r="D1925" s="506" t="str">
        <f>Branches!CJ72</f>
        <v xml:space="preserve"> </v>
      </c>
      <c r="E1925" s="524" t="str">
        <f>Branches!CC72&amp;""""</f>
        <v>"</v>
      </c>
      <c r="F1925" s="508"/>
      <c r="G1925" s="537" t="str">
        <f>Branches!CK72</f>
        <v xml:space="preserve"> </v>
      </c>
      <c r="H1925" s="524" t="s">
        <v>923</v>
      </c>
      <c r="I1925" s="586" t="str">
        <f>Branches!CL72</f>
        <v xml:space="preserve"> </v>
      </c>
      <c r="J1925" s="587"/>
      <c r="K1925" s="531" t="s">
        <v>882</v>
      </c>
      <c r="L1925" s="535">
        <f>Branches!CH72</f>
        <v>0</v>
      </c>
      <c r="M1925" s="532" t="s">
        <v>1700</v>
      </c>
      <c r="N1925" s="514">
        <f>Branches!CM72</f>
        <v>0</v>
      </c>
      <c r="O1925" s="514">
        <f t="shared" si="1036"/>
        <v>0</v>
      </c>
      <c r="P1925" s="680">
        <f>'KB Duct Parts'!$AE$3</f>
        <v>0</v>
      </c>
      <c r="Q1925" s="681">
        <f t="shared" si="1030"/>
        <v>0</v>
      </c>
      <c r="R1925" s="682">
        <f t="shared" si="1031"/>
        <v>0</v>
      </c>
      <c r="S1925" s="716">
        <f t="shared" si="1032"/>
        <v>0.35</v>
      </c>
      <c r="T1925" s="679">
        <f t="shared" si="1033"/>
        <v>0</v>
      </c>
      <c r="U1925" s="679">
        <f t="shared" si="1034"/>
        <v>0</v>
      </c>
      <c r="Y1925" s="120"/>
      <c r="AD1925" s="79"/>
      <c r="AE1925" s="75"/>
      <c r="AF1925" s="370"/>
      <c r="AG1925" s="375"/>
      <c r="AH1925" s="379"/>
      <c r="AI1925" s="383"/>
      <c r="AJ1925" s="388"/>
      <c r="AK1925" s="392"/>
      <c r="AL1925" s="388"/>
      <c r="AM1925" s="363"/>
      <c r="AN1925" s="578"/>
      <c r="AO1925" s="78"/>
      <c r="AP1925" s="78"/>
      <c r="AQ1925" s="78"/>
      <c r="AR1925" s="78"/>
      <c r="AS1925" s="78"/>
      <c r="AT1925" s="78"/>
      <c r="AV1925" s="115"/>
      <c r="AW1925" s="395"/>
      <c r="AX1925" s="395"/>
      <c r="AY1925" s="395"/>
      <c r="AZ1925" s="395"/>
      <c r="BA1925" s="395"/>
      <c r="BB1925" s="395"/>
      <c r="BC1925" s="395"/>
      <c r="BD1925" s="115"/>
      <c r="BE1925" s="115"/>
      <c r="BF1925" s="115"/>
      <c r="BG1925" s="115"/>
      <c r="BH1925" s="115"/>
      <c r="BI1925" s="115"/>
      <c r="BJ1925" s="115"/>
      <c r="BK1925" s="115"/>
      <c r="BR1925" s="120"/>
      <c r="BS1925" s="120"/>
      <c r="BV1925" s="120"/>
      <c r="BW1925" s="120"/>
      <c r="BZ1925" s="120"/>
      <c r="CA1925" s="120"/>
      <c r="CC1925" s="115"/>
      <c r="CD1925" s="120"/>
      <c r="CE1925" s="417"/>
      <c r="CF1925" s="115"/>
      <c r="CG1925" s="115"/>
      <c r="CH1925" s="120"/>
      <c r="CI1925" s="417"/>
      <c r="CJ1925" s="115"/>
      <c r="CK1925" s="115"/>
      <c r="CL1925" s="120"/>
      <c r="CM1925" s="417"/>
      <c r="IS1925" s="108"/>
    </row>
    <row r="1926" spans="2:253" s="74" customFormat="1" ht="17.100000000000001" hidden="1" customHeight="1" x14ac:dyDescent="0.25">
      <c r="B1926" s="524">
        <f>IF('KB Duct Parts'!$BL$14=2,Branches!CB73,0)</f>
        <v>0</v>
      </c>
      <c r="C1926" s="529"/>
      <c r="D1926" s="506" t="str">
        <f>Branches!CJ73</f>
        <v xml:space="preserve"> </v>
      </c>
      <c r="E1926" s="524" t="str">
        <f>Branches!CC73&amp;""""</f>
        <v>"</v>
      </c>
      <c r="F1926" s="508"/>
      <c r="G1926" s="537" t="str">
        <f>Branches!CK73</f>
        <v xml:space="preserve"> </v>
      </c>
      <c r="H1926" s="524" t="s">
        <v>923</v>
      </c>
      <c r="I1926" s="586" t="str">
        <f>Branches!CL73</f>
        <v xml:space="preserve"> </v>
      </c>
      <c r="J1926" s="587"/>
      <c r="K1926" s="531" t="s">
        <v>882</v>
      </c>
      <c r="L1926" s="535">
        <f>Branches!CH73</f>
        <v>0</v>
      </c>
      <c r="M1926" s="532" t="s">
        <v>1700</v>
      </c>
      <c r="N1926" s="514">
        <f>Branches!CM73</f>
        <v>0</v>
      </c>
      <c r="O1926" s="514">
        <f t="shared" si="1036"/>
        <v>0</v>
      </c>
      <c r="P1926" s="680">
        <f>'KB Duct Parts'!$AE$3</f>
        <v>0</v>
      </c>
      <c r="Q1926" s="681">
        <f t="shared" si="1030"/>
        <v>0</v>
      </c>
      <c r="R1926" s="682">
        <f t="shared" si="1031"/>
        <v>0</v>
      </c>
      <c r="S1926" s="716">
        <f t="shared" si="1032"/>
        <v>0.35</v>
      </c>
      <c r="T1926" s="679">
        <f t="shared" si="1033"/>
        <v>0</v>
      </c>
      <c r="U1926" s="679">
        <f t="shared" si="1034"/>
        <v>0</v>
      </c>
      <c r="Y1926" s="120"/>
      <c r="AD1926" s="79"/>
      <c r="AE1926" s="75"/>
      <c r="AF1926" s="370"/>
      <c r="AG1926" s="375"/>
      <c r="AH1926" s="379"/>
      <c r="AI1926" s="383"/>
      <c r="AJ1926" s="388"/>
      <c r="AK1926" s="392"/>
      <c r="AL1926" s="388"/>
      <c r="AM1926" s="363"/>
      <c r="AN1926" s="578"/>
      <c r="AO1926" s="78"/>
      <c r="AP1926" s="78"/>
      <c r="AQ1926" s="78"/>
      <c r="AR1926" s="78"/>
      <c r="AS1926" s="78"/>
      <c r="AT1926" s="78"/>
      <c r="AV1926" s="115"/>
      <c r="AW1926" s="395"/>
      <c r="AX1926" s="395"/>
      <c r="AY1926" s="395"/>
      <c r="AZ1926" s="395"/>
      <c r="BA1926" s="395"/>
      <c r="BB1926" s="395"/>
      <c r="BC1926" s="395"/>
      <c r="BD1926" s="115"/>
      <c r="BE1926" s="115"/>
      <c r="BF1926" s="115"/>
      <c r="BG1926" s="115"/>
      <c r="BH1926" s="115"/>
      <c r="BI1926" s="115"/>
      <c r="BJ1926" s="115"/>
      <c r="BK1926" s="115"/>
      <c r="BR1926" s="120"/>
      <c r="BS1926" s="120"/>
      <c r="BV1926" s="120"/>
      <c r="BW1926" s="120"/>
      <c r="BZ1926" s="120"/>
      <c r="CA1926" s="120"/>
      <c r="CC1926" s="115"/>
      <c r="CD1926" s="120"/>
      <c r="CE1926" s="417"/>
      <c r="CF1926" s="115"/>
      <c r="CG1926" s="115"/>
      <c r="CH1926" s="120"/>
      <c r="CI1926" s="417"/>
      <c r="CJ1926" s="115"/>
      <c r="CK1926" s="115"/>
      <c r="CL1926" s="120"/>
      <c r="CM1926" s="417"/>
      <c r="IS1926" s="108"/>
    </row>
    <row r="1927" spans="2:253" s="74" customFormat="1" ht="17.100000000000001" hidden="1" customHeight="1" x14ac:dyDescent="0.25">
      <c r="B1927" s="524">
        <f>IF('KB Duct Parts'!$BL$14=2,Branches!CB74,0)</f>
        <v>0</v>
      </c>
      <c r="C1927" s="529"/>
      <c r="D1927" s="506" t="str">
        <f>Branches!CJ74</f>
        <v xml:space="preserve"> </v>
      </c>
      <c r="E1927" s="524" t="str">
        <f>Branches!CC74&amp;""""</f>
        <v>"</v>
      </c>
      <c r="F1927" s="508"/>
      <c r="G1927" s="537" t="str">
        <f>Branches!CK74</f>
        <v xml:space="preserve"> </v>
      </c>
      <c r="H1927" s="524" t="s">
        <v>923</v>
      </c>
      <c r="I1927" s="586" t="str">
        <f>Branches!CL74</f>
        <v xml:space="preserve"> </v>
      </c>
      <c r="J1927" s="587"/>
      <c r="K1927" s="531" t="s">
        <v>882</v>
      </c>
      <c r="L1927" s="535">
        <f>Branches!CH74</f>
        <v>0</v>
      </c>
      <c r="M1927" s="532" t="s">
        <v>1700</v>
      </c>
      <c r="N1927" s="514">
        <f>Branches!CM74</f>
        <v>0</v>
      </c>
      <c r="O1927" s="514">
        <f t="shared" si="1036"/>
        <v>0</v>
      </c>
      <c r="P1927" s="680">
        <f>'KB Duct Parts'!$AE$3</f>
        <v>0</v>
      </c>
      <c r="Q1927" s="681">
        <f t="shared" si="1030"/>
        <v>0</v>
      </c>
      <c r="R1927" s="682">
        <f t="shared" si="1031"/>
        <v>0</v>
      </c>
      <c r="S1927" s="716">
        <f t="shared" si="1032"/>
        <v>0.35</v>
      </c>
      <c r="T1927" s="679">
        <f t="shared" si="1033"/>
        <v>0</v>
      </c>
      <c r="U1927" s="679">
        <f t="shared" si="1034"/>
        <v>0</v>
      </c>
      <c r="Y1927" s="120"/>
      <c r="AD1927" s="79"/>
      <c r="AE1927" s="75"/>
      <c r="AF1927" s="370"/>
      <c r="AG1927" s="375"/>
      <c r="AH1927" s="379"/>
      <c r="AI1927" s="383"/>
      <c r="AJ1927" s="388"/>
      <c r="AK1927" s="392"/>
      <c r="AL1927" s="388"/>
      <c r="AM1927" s="363"/>
      <c r="AN1927" s="578"/>
      <c r="AO1927" s="78"/>
      <c r="AP1927" s="78"/>
      <c r="AQ1927" s="78"/>
      <c r="AR1927" s="78"/>
      <c r="AS1927" s="78"/>
      <c r="AT1927" s="78"/>
      <c r="AV1927" s="115"/>
      <c r="AW1927" s="395"/>
      <c r="AX1927" s="395"/>
      <c r="AY1927" s="395"/>
      <c r="AZ1927" s="395"/>
      <c r="BA1927" s="395"/>
      <c r="BB1927" s="395"/>
      <c r="BC1927" s="395"/>
      <c r="BD1927" s="115"/>
      <c r="BE1927" s="115"/>
      <c r="BF1927" s="115"/>
      <c r="BG1927" s="115"/>
      <c r="BH1927" s="115"/>
      <c r="BI1927" s="115"/>
      <c r="BJ1927" s="115"/>
      <c r="BK1927" s="115"/>
      <c r="BR1927" s="120"/>
      <c r="BS1927" s="120"/>
      <c r="BV1927" s="120"/>
      <c r="BW1927" s="120"/>
      <c r="BZ1927" s="120"/>
      <c r="CA1927" s="120"/>
      <c r="CC1927" s="115"/>
      <c r="CD1927" s="120"/>
      <c r="CE1927" s="417"/>
      <c r="CF1927" s="115"/>
      <c r="CG1927" s="115"/>
      <c r="CH1927" s="120"/>
      <c r="CI1927" s="417"/>
      <c r="CJ1927" s="115"/>
      <c r="CK1927" s="115"/>
      <c r="CL1927" s="120"/>
      <c r="CM1927" s="417"/>
      <c r="IS1927" s="108"/>
    </row>
    <row r="1928" spans="2:253" s="74" customFormat="1" ht="17.100000000000001" hidden="1" customHeight="1" x14ac:dyDescent="0.25">
      <c r="B1928" s="524">
        <f>IF('KB Duct Parts'!$BL$14=2,Branches!CB75,0)</f>
        <v>0</v>
      </c>
      <c r="C1928" s="529"/>
      <c r="D1928" s="506" t="str">
        <f>Branches!CJ75</f>
        <v xml:space="preserve"> </v>
      </c>
      <c r="E1928" s="524" t="str">
        <f>Branches!CC75&amp;""""</f>
        <v>"</v>
      </c>
      <c r="F1928" s="508"/>
      <c r="G1928" s="537" t="str">
        <f>Branches!CK75</f>
        <v xml:space="preserve"> </v>
      </c>
      <c r="H1928" s="524" t="s">
        <v>923</v>
      </c>
      <c r="I1928" s="586" t="str">
        <f>Branches!CL75</f>
        <v xml:space="preserve"> </v>
      </c>
      <c r="J1928" s="587"/>
      <c r="K1928" s="531" t="s">
        <v>882</v>
      </c>
      <c r="L1928" s="535">
        <f>Branches!CH75</f>
        <v>0</v>
      </c>
      <c r="M1928" s="532" t="s">
        <v>1700</v>
      </c>
      <c r="N1928" s="514">
        <f>Branches!CM75</f>
        <v>0</v>
      </c>
      <c r="O1928" s="514">
        <f t="shared" si="1036"/>
        <v>0</v>
      </c>
      <c r="P1928" s="680">
        <f>'KB Duct Parts'!$AE$3</f>
        <v>0</v>
      </c>
      <c r="Q1928" s="681">
        <f t="shared" si="1030"/>
        <v>0</v>
      </c>
      <c r="R1928" s="682">
        <f t="shared" si="1031"/>
        <v>0</v>
      </c>
      <c r="S1928" s="716">
        <f t="shared" si="1032"/>
        <v>0.35</v>
      </c>
      <c r="T1928" s="679">
        <f t="shared" si="1033"/>
        <v>0</v>
      </c>
      <c r="U1928" s="679">
        <f t="shared" si="1034"/>
        <v>0</v>
      </c>
      <c r="Y1928" s="120"/>
      <c r="AD1928" s="79"/>
      <c r="AE1928" s="75"/>
      <c r="AF1928" s="370"/>
      <c r="AG1928" s="375"/>
      <c r="AH1928" s="379"/>
      <c r="AI1928" s="383"/>
      <c r="AJ1928" s="388"/>
      <c r="AK1928" s="392"/>
      <c r="AL1928" s="388"/>
      <c r="AM1928" s="363"/>
      <c r="AN1928" s="578"/>
      <c r="AO1928" s="78"/>
      <c r="AP1928" s="78"/>
      <c r="AQ1928" s="78"/>
      <c r="AR1928" s="78"/>
      <c r="AS1928" s="78"/>
      <c r="AT1928" s="78"/>
      <c r="AV1928" s="115"/>
      <c r="AW1928" s="395"/>
      <c r="AX1928" s="395"/>
      <c r="AY1928" s="395"/>
      <c r="AZ1928" s="395"/>
      <c r="BA1928" s="395"/>
      <c r="BB1928" s="395"/>
      <c r="BC1928" s="395"/>
      <c r="BD1928" s="115"/>
      <c r="BE1928" s="115"/>
      <c r="BF1928" s="115"/>
      <c r="BG1928" s="115"/>
      <c r="BH1928" s="115"/>
      <c r="BI1928" s="115"/>
      <c r="BJ1928" s="115"/>
      <c r="BK1928" s="115"/>
      <c r="BR1928" s="120"/>
      <c r="BS1928" s="120"/>
      <c r="BV1928" s="120"/>
      <c r="BW1928" s="120"/>
      <c r="BZ1928" s="120"/>
      <c r="CA1928" s="120"/>
      <c r="CC1928" s="115"/>
      <c r="CD1928" s="120"/>
      <c r="CE1928" s="417"/>
      <c r="CF1928" s="115"/>
      <c r="CG1928" s="115"/>
      <c r="CH1928" s="120"/>
      <c r="CI1928" s="417"/>
      <c r="CJ1928" s="115"/>
      <c r="CK1928" s="115"/>
      <c r="CL1928" s="120"/>
      <c r="CM1928" s="417"/>
      <c r="IS1928" s="108"/>
    </row>
    <row r="1929" spans="2:253" s="74" customFormat="1" ht="17.100000000000001" hidden="1" customHeight="1" x14ac:dyDescent="0.25">
      <c r="B1929" s="524">
        <f>IF('KB Duct Parts'!$BL$14=2,Branches!CB76,0)</f>
        <v>0</v>
      </c>
      <c r="C1929" s="529"/>
      <c r="D1929" s="506" t="str">
        <f>Branches!CJ76</f>
        <v xml:space="preserve"> </v>
      </c>
      <c r="E1929" s="524" t="str">
        <f>Branches!CC76&amp;""""</f>
        <v>"</v>
      </c>
      <c r="F1929" s="508"/>
      <c r="G1929" s="537" t="str">
        <f>Branches!CK76</f>
        <v xml:space="preserve"> </v>
      </c>
      <c r="H1929" s="524" t="s">
        <v>923</v>
      </c>
      <c r="I1929" s="586" t="str">
        <f>Branches!CL76</f>
        <v xml:space="preserve"> </v>
      </c>
      <c r="J1929" s="587"/>
      <c r="K1929" s="531" t="s">
        <v>882</v>
      </c>
      <c r="L1929" s="535">
        <f>Branches!CH76</f>
        <v>0</v>
      </c>
      <c r="M1929" s="532" t="s">
        <v>1700</v>
      </c>
      <c r="N1929" s="514">
        <f>Branches!CM76</f>
        <v>0</v>
      </c>
      <c r="O1929" s="514">
        <f t="shared" si="1036"/>
        <v>0</v>
      </c>
      <c r="P1929" s="680">
        <f>'KB Duct Parts'!$AE$3</f>
        <v>0</v>
      </c>
      <c r="Q1929" s="681">
        <f t="shared" si="1030"/>
        <v>0</v>
      </c>
      <c r="R1929" s="682">
        <f t="shared" si="1031"/>
        <v>0</v>
      </c>
      <c r="S1929" s="716">
        <f t="shared" si="1032"/>
        <v>0.35</v>
      </c>
      <c r="T1929" s="679">
        <f t="shared" si="1033"/>
        <v>0</v>
      </c>
      <c r="U1929" s="679">
        <f t="shared" si="1034"/>
        <v>0</v>
      </c>
      <c r="Y1929" s="120"/>
      <c r="AD1929" s="79"/>
      <c r="AE1929" s="75"/>
      <c r="AF1929" s="370"/>
      <c r="AG1929" s="375"/>
      <c r="AH1929" s="379"/>
      <c r="AI1929" s="383"/>
      <c r="AJ1929" s="388"/>
      <c r="AK1929" s="392"/>
      <c r="AL1929" s="388"/>
      <c r="AM1929" s="363"/>
      <c r="AN1929" s="578"/>
      <c r="AO1929" s="78"/>
      <c r="AP1929" s="78"/>
      <c r="AQ1929" s="78"/>
      <c r="AR1929" s="78"/>
      <c r="AS1929" s="78"/>
      <c r="AT1929" s="78"/>
      <c r="AV1929" s="115"/>
      <c r="AW1929" s="395"/>
      <c r="AX1929" s="395"/>
      <c r="AY1929" s="395"/>
      <c r="AZ1929" s="395"/>
      <c r="BA1929" s="395"/>
      <c r="BB1929" s="395"/>
      <c r="BC1929" s="395"/>
      <c r="BD1929" s="115"/>
      <c r="BE1929" s="115"/>
      <c r="BF1929" s="115"/>
      <c r="BG1929" s="115"/>
      <c r="BH1929" s="115"/>
      <c r="BI1929" s="115"/>
      <c r="BJ1929" s="115"/>
      <c r="BK1929" s="115"/>
      <c r="BR1929" s="120"/>
      <c r="BS1929" s="120"/>
      <c r="BV1929" s="120"/>
      <c r="BW1929" s="120"/>
      <c r="BZ1929" s="120"/>
      <c r="CA1929" s="120"/>
      <c r="CC1929" s="115"/>
      <c r="CD1929" s="120"/>
      <c r="CE1929" s="417"/>
      <c r="CF1929" s="115"/>
      <c r="CG1929" s="115"/>
      <c r="CH1929" s="120"/>
      <c r="CI1929" s="417"/>
      <c r="CJ1929" s="115"/>
      <c r="CK1929" s="115"/>
      <c r="CL1929" s="120"/>
      <c r="CM1929" s="417"/>
      <c r="IS1929" s="108"/>
    </row>
    <row r="1930" spans="2:253" s="74" customFormat="1" ht="17.100000000000001" hidden="1" customHeight="1" x14ac:dyDescent="0.25">
      <c r="B1930" s="524">
        <f>IF('KB Duct Parts'!$BL$14=2,Branches!CB77,0)</f>
        <v>0</v>
      </c>
      <c r="C1930" s="529"/>
      <c r="D1930" s="506" t="str">
        <f>Branches!CJ77</f>
        <v xml:space="preserve"> </v>
      </c>
      <c r="E1930" s="524" t="str">
        <f>Branches!CC77&amp;""""</f>
        <v>"</v>
      </c>
      <c r="F1930" s="508"/>
      <c r="G1930" s="537" t="str">
        <f>Branches!CK77</f>
        <v xml:space="preserve"> </v>
      </c>
      <c r="H1930" s="524" t="s">
        <v>923</v>
      </c>
      <c r="I1930" s="586" t="str">
        <f>Branches!CL77</f>
        <v xml:space="preserve"> </v>
      </c>
      <c r="J1930" s="587"/>
      <c r="K1930" s="531" t="s">
        <v>882</v>
      </c>
      <c r="L1930" s="535">
        <f>Branches!CH77</f>
        <v>0</v>
      </c>
      <c r="M1930" s="532" t="s">
        <v>1700</v>
      </c>
      <c r="N1930" s="514">
        <f>Branches!CM77</f>
        <v>0</v>
      </c>
      <c r="O1930" s="514">
        <f t="shared" si="1036"/>
        <v>0</v>
      </c>
      <c r="P1930" s="680">
        <f>'KB Duct Parts'!$AE$3</f>
        <v>0</v>
      </c>
      <c r="Q1930" s="681">
        <f t="shared" si="1030"/>
        <v>0</v>
      </c>
      <c r="R1930" s="682">
        <f t="shared" si="1031"/>
        <v>0</v>
      </c>
      <c r="S1930" s="716">
        <f t="shared" si="1032"/>
        <v>0.35</v>
      </c>
      <c r="T1930" s="679">
        <f t="shared" si="1033"/>
        <v>0</v>
      </c>
      <c r="U1930" s="679">
        <f t="shared" si="1034"/>
        <v>0</v>
      </c>
      <c r="Y1930" s="120"/>
      <c r="AD1930" s="79"/>
      <c r="AE1930" s="75"/>
      <c r="AF1930" s="370"/>
      <c r="AG1930" s="375"/>
      <c r="AH1930" s="379"/>
      <c r="AI1930" s="383"/>
      <c r="AJ1930" s="388"/>
      <c r="AK1930" s="392"/>
      <c r="AL1930" s="388"/>
      <c r="AM1930" s="363"/>
      <c r="AN1930" s="578"/>
      <c r="AO1930" s="78"/>
      <c r="AP1930" s="78"/>
      <c r="AQ1930" s="78"/>
      <c r="AR1930" s="78"/>
      <c r="AS1930" s="78"/>
      <c r="AT1930" s="78"/>
      <c r="AV1930" s="115"/>
      <c r="AW1930" s="395"/>
      <c r="AX1930" s="395"/>
      <c r="AY1930" s="395"/>
      <c r="AZ1930" s="395"/>
      <c r="BA1930" s="395"/>
      <c r="BB1930" s="395"/>
      <c r="BC1930" s="395"/>
      <c r="BD1930" s="115"/>
      <c r="BE1930" s="115"/>
      <c r="BF1930" s="115"/>
      <c r="BG1930" s="115"/>
      <c r="BH1930" s="115"/>
      <c r="BI1930" s="115"/>
      <c r="BJ1930" s="115"/>
      <c r="BK1930" s="115"/>
      <c r="BR1930" s="120"/>
      <c r="BS1930" s="120"/>
      <c r="BV1930" s="120"/>
      <c r="BW1930" s="120"/>
      <c r="BZ1930" s="120"/>
      <c r="CA1930" s="120"/>
      <c r="CC1930" s="115"/>
      <c r="CD1930" s="120"/>
      <c r="CE1930" s="417"/>
      <c r="CF1930" s="115"/>
      <c r="CG1930" s="115"/>
      <c r="CH1930" s="120"/>
      <c r="CI1930" s="417"/>
      <c r="CJ1930" s="115"/>
      <c r="CK1930" s="115"/>
      <c r="CL1930" s="120"/>
      <c r="CM1930" s="417"/>
      <c r="IS1930" s="108"/>
    </row>
    <row r="1931" spans="2:253" s="74" customFormat="1" ht="17.100000000000001" hidden="1" customHeight="1" x14ac:dyDescent="0.25">
      <c r="B1931" s="524">
        <f>IF('KB Duct Parts'!$BL$14=2,Branches!CB78,0)</f>
        <v>0</v>
      </c>
      <c r="C1931" s="529"/>
      <c r="D1931" s="506" t="str">
        <f>Branches!CJ78</f>
        <v xml:space="preserve"> </v>
      </c>
      <c r="E1931" s="524" t="str">
        <f>Branches!CC78&amp;""""</f>
        <v>"</v>
      </c>
      <c r="F1931" s="508"/>
      <c r="G1931" s="537" t="str">
        <f>Branches!CK78</f>
        <v xml:space="preserve"> </v>
      </c>
      <c r="H1931" s="524" t="s">
        <v>923</v>
      </c>
      <c r="I1931" s="586" t="str">
        <f>Branches!CL78</f>
        <v xml:space="preserve"> </v>
      </c>
      <c r="J1931" s="587"/>
      <c r="K1931" s="531" t="s">
        <v>882</v>
      </c>
      <c r="L1931" s="535">
        <f>Branches!CH78</f>
        <v>0</v>
      </c>
      <c r="M1931" s="532" t="s">
        <v>1700</v>
      </c>
      <c r="N1931" s="514">
        <f>Branches!CM78</f>
        <v>0</v>
      </c>
      <c r="O1931" s="514">
        <f t="shared" ref="O1931:O1948" si="1037">IF(B1931&gt;0,N1931*B1931,0)</f>
        <v>0</v>
      </c>
      <c r="P1931" s="680">
        <f>'KB Duct Parts'!$AE$3</f>
        <v>0</v>
      </c>
      <c r="Q1931" s="681">
        <f t="shared" si="1030"/>
        <v>0</v>
      </c>
      <c r="R1931" s="682">
        <f t="shared" si="1031"/>
        <v>0</v>
      </c>
      <c r="S1931" s="716">
        <f t="shared" si="1032"/>
        <v>0.35</v>
      </c>
      <c r="T1931" s="679">
        <f t="shared" si="1033"/>
        <v>0</v>
      </c>
      <c r="U1931" s="679">
        <f t="shared" si="1034"/>
        <v>0</v>
      </c>
      <c r="Y1931" s="120"/>
      <c r="AD1931" s="79"/>
      <c r="AE1931" s="75"/>
      <c r="AF1931" s="370"/>
      <c r="AG1931" s="375"/>
      <c r="AH1931" s="379"/>
      <c r="AI1931" s="383"/>
      <c r="AJ1931" s="388"/>
      <c r="AK1931" s="392"/>
      <c r="AL1931" s="388"/>
      <c r="AM1931" s="363"/>
      <c r="AN1931" s="578"/>
      <c r="AO1931" s="78"/>
      <c r="AP1931" s="78"/>
      <c r="AQ1931" s="78"/>
      <c r="AR1931" s="78"/>
      <c r="AS1931" s="78"/>
      <c r="AT1931" s="78"/>
      <c r="AV1931" s="115"/>
      <c r="AW1931" s="395"/>
      <c r="AX1931" s="395"/>
      <c r="AY1931" s="395"/>
      <c r="AZ1931" s="395"/>
      <c r="BA1931" s="395"/>
      <c r="BB1931" s="395"/>
      <c r="BC1931" s="395"/>
      <c r="BD1931" s="115"/>
      <c r="BE1931" s="115"/>
      <c r="BF1931" s="115"/>
      <c r="BG1931" s="115"/>
      <c r="BH1931" s="115"/>
      <c r="BI1931" s="115"/>
      <c r="BJ1931" s="115"/>
      <c r="BK1931" s="115"/>
      <c r="BR1931" s="120"/>
      <c r="BS1931" s="120"/>
      <c r="BV1931" s="120"/>
      <c r="BW1931" s="120"/>
      <c r="BZ1931" s="120"/>
      <c r="CA1931" s="120"/>
      <c r="CC1931" s="115"/>
      <c r="CD1931" s="120"/>
      <c r="CE1931" s="417"/>
      <c r="CF1931" s="115"/>
      <c r="CG1931" s="115"/>
      <c r="CH1931" s="120"/>
      <c r="CI1931" s="417"/>
      <c r="CJ1931" s="115"/>
      <c r="CK1931" s="115"/>
      <c r="CL1931" s="120"/>
      <c r="CM1931" s="417"/>
      <c r="IS1931" s="108"/>
    </row>
    <row r="1932" spans="2:253" s="74" customFormat="1" ht="17.100000000000001" hidden="1" customHeight="1" x14ac:dyDescent="0.25">
      <c r="B1932" s="504">
        <v>0</v>
      </c>
      <c r="C1932" s="529" t="s">
        <v>561</v>
      </c>
      <c r="D1932" s="506" t="str">
        <f t="shared" ref="D1932:D1984" si="1038">IF(AM1932=1,C1932,(C1932&amp;"  ("&amp;L1932&amp;"ga)"))</f>
        <v>14403.3-SS</v>
      </c>
      <c r="E1932" s="536" t="s">
        <v>483</v>
      </c>
      <c r="F1932" s="508" t="str">
        <f t="shared" si="1035"/>
        <v xml:space="preserve"> </v>
      </c>
      <c r="G1932" s="537" t="s">
        <v>509</v>
      </c>
      <c r="H1932" s="524" t="s">
        <v>923</v>
      </c>
      <c r="I1932" s="1035" t="s">
        <v>912</v>
      </c>
      <c r="J1932" s="1036"/>
      <c r="K1932" s="531" t="s">
        <v>882</v>
      </c>
      <c r="L1932" s="535"/>
      <c r="M1932" s="532" t="s">
        <v>1700</v>
      </c>
      <c r="N1932" s="514">
        <f t="shared" ref="N1932:N1945" si="1039">AN1932</f>
        <v>110.5</v>
      </c>
      <c r="O1932" s="514">
        <f t="shared" si="1037"/>
        <v>0</v>
      </c>
      <c r="P1932" s="680">
        <f>'KB Duct Parts'!$AE$3</f>
        <v>0</v>
      </c>
      <c r="Q1932" s="681">
        <f t="shared" si="1030"/>
        <v>0</v>
      </c>
      <c r="R1932" s="682">
        <f t="shared" si="1031"/>
        <v>0</v>
      </c>
      <c r="S1932" s="716">
        <f t="shared" si="1032"/>
        <v>0.35</v>
      </c>
      <c r="T1932" s="679">
        <f t="shared" si="1033"/>
        <v>0</v>
      </c>
      <c r="U1932" s="679">
        <f t="shared" si="1034"/>
        <v>0</v>
      </c>
      <c r="Y1932" s="120"/>
      <c r="AD1932" s="79"/>
      <c r="AE1932" s="75"/>
      <c r="AF1932" s="370"/>
      <c r="AG1932" s="375"/>
      <c r="AH1932" s="379"/>
      <c r="AI1932" s="383"/>
      <c r="AJ1932" s="388"/>
      <c r="AK1932" s="392"/>
      <c r="AL1932" s="388"/>
      <c r="AM1932" s="363">
        <f t="shared" ref="AM1932:AM1950" si="1040">IF(L1932=AF1932,1,IF(L1932=AG1932,2,IF(L1932=AH1932,3,IF(L1932=AI1932,4,IF(L1932=AJ1932,5,IF(L1932=AK1932,6,IF(L1932=AL1932,7,0)))))))</f>
        <v>1</v>
      </c>
      <c r="AN1932" s="578">
        <v>110.5</v>
      </c>
      <c r="AO1932" s="78">
        <f t="shared" ref="AO1932:AO1948" si="1041">$AN1932*AX1932</f>
        <v>0</v>
      </c>
      <c r="AP1932" s="78">
        <f t="shared" ref="AP1932:AP1948" si="1042">$AN1932*AY1932</f>
        <v>0</v>
      </c>
      <c r="AQ1932" s="78">
        <f t="shared" ref="AQ1932:AQ1948" si="1043">$AN1932*AZ1932</f>
        <v>0</v>
      </c>
      <c r="AR1932" s="78">
        <f t="shared" ref="AR1932:AR1948" si="1044">$AN1932*BA1932</f>
        <v>0</v>
      </c>
      <c r="AS1932" s="78">
        <f t="shared" ref="AS1932:AS1948" si="1045">$AN1932*BB1932</f>
        <v>0</v>
      </c>
      <c r="AT1932" s="78">
        <f t="shared" ref="AT1932:AT1948" si="1046">$AN1932*BC1932</f>
        <v>0</v>
      </c>
      <c r="AU1932" s="74" t="s">
        <v>717</v>
      </c>
      <c r="AV1932" s="115"/>
      <c r="AW1932" s="395"/>
      <c r="AX1932" s="395">
        <v>0</v>
      </c>
      <c r="AY1932" s="395">
        <v>0</v>
      </c>
      <c r="AZ1932" s="395">
        <v>0</v>
      </c>
      <c r="BA1932" s="395">
        <v>0</v>
      </c>
      <c r="BB1932" s="395">
        <v>0</v>
      </c>
      <c r="BC1932" s="395">
        <v>0</v>
      </c>
      <c r="BD1932" s="115"/>
      <c r="BE1932" s="115"/>
      <c r="BF1932" s="115"/>
      <c r="BG1932" s="115"/>
      <c r="BH1932" s="115"/>
      <c r="BI1932" s="115"/>
      <c r="BJ1932" s="115"/>
      <c r="BK1932" s="115"/>
      <c r="BQ1932" s="74" t="str">
        <f t="shared" ref="BQ1932:BQ1949" si="1047">IF(AO1932&gt;0,D1932&amp;"-("&amp; AG1932&amp;")"," ")</f>
        <v xml:space="preserve"> </v>
      </c>
      <c r="BR1932" s="120" t="str">
        <f t="shared" ref="BR1932:BR1949" si="1048">IF(AO1932&gt;0,$G1932," ")</f>
        <v xml:space="preserve"> </v>
      </c>
      <c r="BS1932" s="120" t="str">
        <f t="shared" ref="BS1932:BS1949" si="1049">IF(AO1932&gt;0,AO1932," ")</f>
        <v xml:space="preserve"> </v>
      </c>
      <c r="BU1932" s="74" t="str">
        <f t="shared" ref="BU1932:BU1949" si="1050">IF(AP1932&gt;0,D1932&amp;"-("&amp;AH1932&amp;")"," ")</f>
        <v xml:space="preserve"> </v>
      </c>
      <c r="BV1932" s="120" t="str">
        <f t="shared" ref="BV1932:BV1949" si="1051">IF(AP1932&gt;0,$G1932," ")</f>
        <v xml:space="preserve"> </v>
      </c>
      <c r="BW1932" s="120" t="str">
        <f t="shared" ref="BW1932:BW1949" si="1052">IF(AP1932&gt;0,AP1932,"  ")</f>
        <v xml:space="preserve">  </v>
      </c>
      <c r="BY1932" s="74" t="str">
        <f t="shared" ref="BY1932:BY1949" si="1053">IF(AQ1932&gt;0,D1932&amp;"-("&amp;AI1932&amp;")"," ")</f>
        <v xml:space="preserve"> </v>
      </c>
      <c r="BZ1932" s="120" t="str">
        <f t="shared" ref="BZ1932:BZ1949" si="1054">IF(AQ1932&gt;0,$G1932," ")</f>
        <v xml:space="preserve"> </v>
      </c>
      <c r="CA1932" s="120" t="str">
        <f t="shared" ref="CA1932:CA1949" si="1055">IF(AQ1932&gt;0,AQ1932," ")</f>
        <v xml:space="preserve"> </v>
      </c>
      <c r="CC1932" s="115" t="str">
        <f t="shared" ref="CC1932:CC1949" si="1056">IF(AR1932&gt;0,D1932&amp;"-("&amp;AJ1932&amp;")"," ")</f>
        <v xml:space="preserve"> </v>
      </c>
      <c r="CD1932" s="120" t="str">
        <f t="shared" ref="CD1932:CD1949" si="1057">IF(AR1932&gt;0,$G1932," ")</f>
        <v xml:space="preserve"> </v>
      </c>
      <c r="CE1932" s="417" t="str">
        <f t="shared" ref="CE1932:CE1949" si="1058">IF(AR1932&gt;0,AR1932," ")</f>
        <v xml:space="preserve"> </v>
      </c>
      <c r="CF1932" s="115"/>
      <c r="CG1932" s="115" t="str">
        <f t="shared" ref="CG1932:CG1949" si="1059">IF(AS1932&gt;0,D1932&amp;"-("&amp;AK1932&amp;")"," ")</f>
        <v xml:space="preserve"> </v>
      </c>
      <c r="CH1932" s="120" t="str">
        <f t="shared" ref="CH1932:CH1949" si="1060">IF(AS1932&gt;0,$G1932," ")</f>
        <v xml:space="preserve"> </v>
      </c>
      <c r="CI1932" s="417" t="str">
        <f t="shared" ref="CI1932:CI1949" si="1061">IF(AS1932&gt;0,AS1932," ")</f>
        <v xml:space="preserve"> </v>
      </c>
      <c r="CJ1932" s="115"/>
      <c r="CK1932" s="115" t="str">
        <f t="shared" ref="CK1932:CK1949" si="1062">IF(AT1932&gt;0,D1932&amp;"-"&amp;AL1932," ")</f>
        <v xml:space="preserve"> </v>
      </c>
      <c r="CL1932" s="120" t="str">
        <f t="shared" ref="CL1932:CL1949" si="1063">IF(AT1932&gt;0,$G1932," ")</f>
        <v xml:space="preserve"> </v>
      </c>
      <c r="CM1932" s="417" t="str">
        <f t="shared" ref="CM1932:CM1958" si="1064">IF(AT1932&gt;0,AT1932," ")</f>
        <v xml:space="preserve"> </v>
      </c>
      <c r="IS1932" s="108">
        <v>81</v>
      </c>
    </row>
    <row r="1933" spans="2:253" s="74" customFormat="1" ht="17.100000000000001" hidden="1" customHeight="1" x14ac:dyDescent="0.25">
      <c r="B1933" s="504">
        <v>0</v>
      </c>
      <c r="C1933" s="529" t="s">
        <v>511</v>
      </c>
      <c r="D1933" s="506" t="str">
        <f t="shared" si="1038"/>
        <v>14404.3-SS</v>
      </c>
      <c r="E1933" s="536" t="s">
        <v>861</v>
      </c>
      <c r="F1933" s="508" t="str">
        <f t="shared" si="1035"/>
        <v xml:space="preserve"> </v>
      </c>
      <c r="G1933" s="537" t="s">
        <v>509</v>
      </c>
      <c r="H1933" s="524" t="s">
        <v>923</v>
      </c>
      <c r="I1933" s="1035" t="s">
        <v>912</v>
      </c>
      <c r="J1933" s="1036"/>
      <c r="K1933" s="531" t="s">
        <v>882</v>
      </c>
      <c r="L1933" s="535"/>
      <c r="M1933" s="532" t="s">
        <v>1700</v>
      </c>
      <c r="N1933" s="514">
        <f t="shared" si="1039"/>
        <v>110.5</v>
      </c>
      <c r="O1933" s="514">
        <f t="shared" si="1037"/>
        <v>0</v>
      </c>
      <c r="P1933" s="680">
        <f>'KB Duct Parts'!$AE$3</f>
        <v>0</v>
      </c>
      <c r="Q1933" s="681">
        <f t="shared" si="1030"/>
        <v>0</v>
      </c>
      <c r="R1933" s="682">
        <f t="shared" si="1031"/>
        <v>0</v>
      </c>
      <c r="S1933" s="716">
        <f t="shared" si="1032"/>
        <v>0.35</v>
      </c>
      <c r="T1933" s="679">
        <f t="shared" si="1033"/>
        <v>0</v>
      </c>
      <c r="U1933" s="679">
        <f t="shared" si="1034"/>
        <v>0</v>
      </c>
      <c r="Y1933" s="120"/>
      <c r="AD1933" s="79"/>
      <c r="AE1933" s="75"/>
      <c r="AF1933" s="370"/>
      <c r="AG1933" s="375"/>
      <c r="AH1933" s="379"/>
      <c r="AI1933" s="383"/>
      <c r="AJ1933" s="388"/>
      <c r="AK1933" s="392"/>
      <c r="AL1933" s="388"/>
      <c r="AM1933" s="363">
        <f t="shared" si="1040"/>
        <v>1</v>
      </c>
      <c r="AN1933" s="578">
        <v>110.5</v>
      </c>
      <c r="AO1933" s="78">
        <f t="shared" si="1041"/>
        <v>0</v>
      </c>
      <c r="AP1933" s="78">
        <f t="shared" si="1042"/>
        <v>0</v>
      </c>
      <c r="AQ1933" s="78">
        <f t="shared" si="1043"/>
        <v>0</v>
      </c>
      <c r="AR1933" s="78">
        <f t="shared" si="1044"/>
        <v>0</v>
      </c>
      <c r="AS1933" s="78">
        <f t="shared" si="1045"/>
        <v>0</v>
      </c>
      <c r="AT1933" s="78">
        <f t="shared" si="1046"/>
        <v>0</v>
      </c>
      <c r="AU1933" s="74" t="s">
        <v>717</v>
      </c>
      <c r="AV1933" s="115"/>
      <c r="AW1933" s="395"/>
      <c r="AX1933" s="395">
        <v>0</v>
      </c>
      <c r="AY1933" s="395">
        <v>0</v>
      </c>
      <c r="AZ1933" s="395">
        <v>0</v>
      </c>
      <c r="BA1933" s="395">
        <v>0</v>
      </c>
      <c r="BB1933" s="395">
        <v>0</v>
      </c>
      <c r="BC1933" s="395">
        <v>0</v>
      </c>
      <c r="BD1933" s="115"/>
      <c r="BE1933" s="115"/>
      <c r="BF1933" s="115"/>
      <c r="BG1933" s="115"/>
      <c r="BH1933" s="115"/>
      <c r="BI1933" s="115"/>
      <c r="BJ1933" s="115"/>
      <c r="BK1933" s="115"/>
      <c r="BQ1933" s="74" t="str">
        <f t="shared" si="1047"/>
        <v xml:space="preserve"> </v>
      </c>
      <c r="BR1933" s="120" t="str">
        <f t="shared" si="1048"/>
        <v xml:space="preserve"> </v>
      </c>
      <c r="BS1933" s="120" t="str">
        <f t="shared" si="1049"/>
        <v xml:space="preserve"> </v>
      </c>
      <c r="BU1933" s="74" t="str">
        <f t="shared" si="1050"/>
        <v xml:space="preserve"> </v>
      </c>
      <c r="BV1933" s="120" t="str">
        <f t="shared" si="1051"/>
        <v xml:space="preserve"> </v>
      </c>
      <c r="BW1933" s="120" t="str">
        <f t="shared" si="1052"/>
        <v xml:space="preserve">  </v>
      </c>
      <c r="BY1933" s="74" t="str">
        <f t="shared" si="1053"/>
        <v xml:space="preserve"> </v>
      </c>
      <c r="BZ1933" s="120" t="str">
        <f t="shared" si="1054"/>
        <v xml:space="preserve"> </v>
      </c>
      <c r="CA1933" s="120" t="str">
        <f t="shared" si="1055"/>
        <v xml:space="preserve"> </v>
      </c>
      <c r="CC1933" s="115" t="str">
        <f t="shared" si="1056"/>
        <v xml:space="preserve"> </v>
      </c>
      <c r="CD1933" s="120" t="str">
        <f t="shared" si="1057"/>
        <v xml:space="preserve"> </v>
      </c>
      <c r="CE1933" s="417" t="str">
        <f t="shared" si="1058"/>
        <v xml:space="preserve"> </v>
      </c>
      <c r="CF1933" s="115"/>
      <c r="CG1933" s="115" t="str">
        <f t="shared" si="1059"/>
        <v xml:space="preserve"> </v>
      </c>
      <c r="CH1933" s="120" t="str">
        <f t="shared" si="1060"/>
        <v xml:space="preserve"> </v>
      </c>
      <c r="CI1933" s="417" t="str">
        <f t="shared" si="1061"/>
        <v xml:space="preserve"> </v>
      </c>
      <c r="CJ1933" s="115"/>
      <c r="CK1933" s="115" t="str">
        <f t="shared" si="1062"/>
        <v xml:space="preserve"> </v>
      </c>
      <c r="CL1933" s="120" t="str">
        <f t="shared" si="1063"/>
        <v xml:space="preserve"> </v>
      </c>
      <c r="CM1933" s="417" t="str">
        <f t="shared" si="1064"/>
        <v xml:space="preserve"> </v>
      </c>
      <c r="IS1933" s="108">
        <v>81</v>
      </c>
    </row>
    <row r="1934" spans="2:253" s="74" customFormat="1" ht="17.100000000000001" hidden="1" customHeight="1" x14ac:dyDescent="0.25">
      <c r="B1934" s="504">
        <v>0</v>
      </c>
      <c r="C1934" s="529" t="s">
        <v>512</v>
      </c>
      <c r="D1934" s="506" t="str">
        <f t="shared" si="1038"/>
        <v>14405.3-SS</v>
      </c>
      <c r="E1934" s="524" t="s">
        <v>862</v>
      </c>
      <c r="F1934" s="508" t="str">
        <f t="shared" si="1035"/>
        <v xml:space="preserve"> </v>
      </c>
      <c r="G1934" s="537" t="s">
        <v>509</v>
      </c>
      <c r="H1934" s="524" t="s">
        <v>923</v>
      </c>
      <c r="I1934" s="1035" t="s">
        <v>912</v>
      </c>
      <c r="J1934" s="1036"/>
      <c r="K1934" s="531" t="s">
        <v>882</v>
      </c>
      <c r="L1934" s="535"/>
      <c r="M1934" s="532" t="s">
        <v>1700</v>
      </c>
      <c r="N1934" s="514">
        <f t="shared" si="1039"/>
        <v>113.4</v>
      </c>
      <c r="O1934" s="514">
        <f t="shared" si="1037"/>
        <v>0</v>
      </c>
      <c r="P1934" s="680">
        <f>'KB Duct Parts'!$AE$3</f>
        <v>0</v>
      </c>
      <c r="Q1934" s="681">
        <f t="shared" si="1030"/>
        <v>0</v>
      </c>
      <c r="R1934" s="682">
        <f t="shared" si="1031"/>
        <v>0</v>
      </c>
      <c r="S1934" s="716">
        <f t="shared" si="1032"/>
        <v>0.35</v>
      </c>
      <c r="T1934" s="679">
        <f t="shared" si="1033"/>
        <v>0</v>
      </c>
      <c r="U1934" s="679">
        <f t="shared" si="1034"/>
        <v>0</v>
      </c>
      <c r="Y1934" s="120"/>
      <c r="AD1934" s="79"/>
      <c r="AE1934" s="75"/>
      <c r="AF1934" s="370"/>
      <c r="AG1934" s="375"/>
      <c r="AH1934" s="379"/>
      <c r="AI1934" s="383"/>
      <c r="AJ1934" s="388"/>
      <c r="AK1934" s="392"/>
      <c r="AL1934" s="388"/>
      <c r="AM1934" s="363">
        <f t="shared" si="1040"/>
        <v>1</v>
      </c>
      <c r="AN1934" s="578">
        <v>113.4</v>
      </c>
      <c r="AO1934" s="78">
        <f t="shared" si="1041"/>
        <v>0</v>
      </c>
      <c r="AP1934" s="78">
        <f t="shared" si="1042"/>
        <v>0</v>
      </c>
      <c r="AQ1934" s="78">
        <f t="shared" si="1043"/>
        <v>0</v>
      </c>
      <c r="AR1934" s="78">
        <f t="shared" si="1044"/>
        <v>0</v>
      </c>
      <c r="AS1934" s="78">
        <f t="shared" si="1045"/>
        <v>0</v>
      </c>
      <c r="AT1934" s="78">
        <f t="shared" si="1046"/>
        <v>0</v>
      </c>
      <c r="AU1934" s="74" t="s">
        <v>717</v>
      </c>
      <c r="AV1934" s="115"/>
      <c r="AW1934" s="395"/>
      <c r="AX1934" s="395">
        <v>0</v>
      </c>
      <c r="AY1934" s="395">
        <v>0</v>
      </c>
      <c r="AZ1934" s="395">
        <v>0</v>
      </c>
      <c r="BA1934" s="395">
        <v>0</v>
      </c>
      <c r="BB1934" s="395">
        <v>0</v>
      </c>
      <c r="BC1934" s="395">
        <v>0</v>
      </c>
      <c r="BD1934" s="115"/>
      <c r="BE1934" s="115"/>
      <c r="BF1934" s="115"/>
      <c r="BG1934" s="115"/>
      <c r="BH1934" s="115"/>
      <c r="BI1934" s="115"/>
      <c r="BJ1934" s="115"/>
      <c r="BK1934" s="115"/>
      <c r="BQ1934" s="74" t="str">
        <f t="shared" si="1047"/>
        <v xml:space="preserve"> </v>
      </c>
      <c r="BR1934" s="120" t="str">
        <f t="shared" si="1048"/>
        <v xml:space="preserve"> </v>
      </c>
      <c r="BS1934" s="120" t="str">
        <f t="shared" si="1049"/>
        <v xml:space="preserve"> </v>
      </c>
      <c r="BU1934" s="74" t="str">
        <f t="shared" si="1050"/>
        <v xml:space="preserve"> </v>
      </c>
      <c r="BV1934" s="120" t="str">
        <f t="shared" si="1051"/>
        <v xml:space="preserve"> </v>
      </c>
      <c r="BW1934" s="120" t="str">
        <f t="shared" si="1052"/>
        <v xml:space="preserve">  </v>
      </c>
      <c r="BY1934" s="74" t="str">
        <f t="shared" si="1053"/>
        <v xml:space="preserve"> </v>
      </c>
      <c r="BZ1934" s="120" t="str">
        <f t="shared" si="1054"/>
        <v xml:space="preserve"> </v>
      </c>
      <c r="CA1934" s="120" t="str">
        <f t="shared" si="1055"/>
        <v xml:space="preserve"> </v>
      </c>
      <c r="CC1934" s="115" t="str">
        <f t="shared" si="1056"/>
        <v xml:space="preserve"> </v>
      </c>
      <c r="CD1934" s="120" t="str">
        <f t="shared" si="1057"/>
        <v xml:space="preserve"> </v>
      </c>
      <c r="CE1934" s="417" t="str">
        <f t="shared" si="1058"/>
        <v xml:space="preserve"> </v>
      </c>
      <c r="CF1934" s="115"/>
      <c r="CG1934" s="115" t="str">
        <f t="shared" si="1059"/>
        <v xml:space="preserve"> </v>
      </c>
      <c r="CH1934" s="120" t="str">
        <f t="shared" si="1060"/>
        <v xml:space="preserve"> </v>
      </c>
      <c r="CI1934" s="417" t="str">
        <f t="shared" si="1061"/>
        <v xml:space="preserve"> </v>
      </c>
      <c r="CJ1934" s="115"/>
      <c r="CK1934" s="115" t="str">
        <f t="shared" si="1062"/>
        <v xml:space="preserve"> </v>
      </c>
      <c r="CL1934" s="120" t="str">
        <f t="shared" si="1063"/>
        <v xml:space="preserve"> </v>
      </c>
      <c r="CM1934" s="417" t="str">
        <f t="shared" si="1064"/>
        <v xml:space="preserve"> </v>
      </c>
      <c r="IS1934" s="108">
        <v>83</v>
      </c>
    </row>
    <row r="1935" spans="2:253" s="74" customFormat="1" ht="17.100000000000001" hidden="1" customHeight="1" x14ac:dyDescent="0.25">
      <c r="B1935" s="504">
        <v>0</v>
      </c>
      <c r="C1935" s="529" t="s">
        <v>513</v>
      </c>
      <c r="D1935" s="506" t="str">
        <f t="shared" si="1038"/>
        <v>14406.3-SS</v>
      </c>
      <c r="E1935" s="524" t="s">
        <v>863</v>
      </c>
      <c r="F1935" s="508" t="str">
        <f t="shared" si="1035"/>
        <v xml:space="preserve"> </v>
      </c>
      <c r="G1935" s="537" t="s">
        <v>509</v>
      </c>
      <c r="H1935" s="524" t="s">
        <v>923</v>
      </c>
      <c r="I1935" s="1035" t="s">
        <v>912</v>
      </c>
      <c r="J1935" s="1036"/>
      <c r="K1935" s="531" t="s">
        <v>882</v>
      </c>
      <c r="L1935" s="535"/>
      <c r="M1935" s="532" t="s">
        <v>1700</v>
      </c>
      <c r="N1935" s="514">
        <f t="shared" si="1039"/>
        <v>121.5</v>
      </c>
      <c r="O1935" s="514">
        <f t="shared" si="1037"/>
        <v>0</v>
      </c>
      <c r="P1935" s="680">
        <f>'KB Duct Parts'!$AE$3</f>
        <v>0</v>
      </c>
      <c r="Q1935" s="681">
        <f t="shared" si="1030"/>
        <v>0</v>
      </c>
      <c r="R1935" s="682">
        <f t="shared" si="1031"/>
        <v>0</v>
      </c>
      <c r="S1935" s="716">
        <f t="shared" si="1032"/>
        <v>0.35</v>
      </c>
      <c r="T1935" s="679">
        <f t="shared" si="1033"/>
        <v>0</v>
      </c>
      <c r="U1935" s="679">
        <f t="shared" si="1034"/>
        <v>0</v>
      </c>
      <c r="Y1935" s="120"/>
      <c r="AD1935" s="79"/>
      <c r="AE1935" s="75"/>
      <c r="AF1935" s="370"/>
      <c r="AG1935" s="375"/>
      <c r="AH1935" s="379"/>
      <c r="AI1935" s="383"/>
      <c r="AJ1935" s="388"/>
      <c r="AK1935" s="392"/>
      <c r="AL1935" s="388"/>
      <c r="AM1935" s="363">
        <f t="shared" si="1040"/>
        <v>1</v>
      </c>
      <c r="AN1935" s="578">
        <v>121.5</v>
      </c>
      <c r="AO1935" s="78">
        <f t="shared" si="1041"/>
        <v>0</v>
      </c>
      <c r="AP1935" s="78">
        <f t="shared" si="1042"/>
        <v>0</v>
      </c>
      <c r="AQ1935" s="78">
        <f t="shared" si="1043"/>
        <v>0</v>
      </c>
      <c r="AR1935" s="78">
        <f t="shared" si="1044"/>
        <v>0</v>
      </c>
      <c r="AS1935" s="78">
        <f t="shared" si="1045"/>
        <v>0</v>
      </c>
      <c r="AT1935" s="78">
        <f t="shared" si="1046"/>
        <v>0</v>
      </c>
      <c r="AU1935" s="74" t="s">
        <v>717</v>
      </c>
      <c r="AV1935" s="115"/>
      <c r="AW1935" s="395"/>
      <c r="AX1935" s="395">
        <v>0</v>
      </c>
      <c r="AY1935" s="395">
        <v>0</v>
      </c>
      <c r="AZ1935" s="395">
        <v>0</v>
      </c>
      <c r="BA1935" s="395">
        <v>0</v>
      </c>
      <c r="BB1935" s="395">
        <v>0</v>
      </c>
      <c r="BC1935" s="395">
        <v>0</v>
      </c>
      <c r="BD1935" s="115"/>
      <c r="BE1935" s="115"/>
      <c r="BF1935" s="115"/>
      <c r="BG1935" s="115"/>
      <c r="BH1935" s="115"/>
      <c r="BI1935" s="115"/>
      <c r="BJ1935" s="115"/>
      <c r="BK1935" s="115"/>
      <c r="BQ1935" s="74" t="str">
        <f t="shared" si="1047"/>
        <v xml:space="preserve"> </v>
      </c>
      <c r="BR1935" s="120" t="str">
        <f t="shared" si="1048"/>
        <v xml:space="preserve"> </v>
      </c>
      <c r="BS1935" s="120" t="str">
        <f t="shared" si="1049"/>
        <v xml:space="preserve"> </v>
      </c>
      <c r="BU1935" s="74" t="str">
        <f t="shared" si="1050"/>
        <v xml:space="preserve"> </v>
      </c>
      <c r="BV1935" s="120" t="str">
        <f t="shared" si="1051"/>
        <v xml:space="preserve"> </v>
      </c>
      <c r="BW1935" s="120" t="str">
        <f t="shared" si="1052"/>
        <v xml:space="preserve">  </v>
      </c>
      <c r="BY1935" s="74" t="str">
        <f t="shared" si="1053"/>
        <v xml:space="preserve"> </v>
      </c>
      <c r="BZ1935" s="120" t="str">
        <f t="shared" si="1054"/>
        <v xml:space="preserve"> </v>
      </c>
      <c r="CA1935" s="120" t="str">
        <f t="shared" si="1055"/>
        <v xml:space="preserve"> </v>
      </c>
      <c r="CC1935" s="115" t="str">
        <f t="shared" si="1056"/>
        <v xml:space="preserve"> </v>
      </c>
      <c r="CD1935" s="120" t="str">
        <f t="shared" si="1057"/>
        <v xml:space="preserve"> </v>
      </c>
      <c r="CE1935" s="417" t="str">
        <f t="shared" si="1058"/>
        <v xml:space="preserve"> </v>
      </c>
      <c r="CF1935" s="115"/>
      <c r="CG1935" s="115" t="str">
        <f t="shared" si="1059"/>
        <v xml:space="preserve"> </v>
      </c>
      <c r="CH1935" s="120" t="str">
        <f t="shared" si="1060"/>
        <v xml:space="preserve"> </v>
      </c>
      <c r="CI1935" s="417" t="str">
        <f t="shared" si="1061"/>
        <v xml:space="preserve"> </v>
      </c>
      <c r="CJ1935" s="115"/>
      <c r="CK1935" s="115" t="str">
        <f t="shared" si="1062"/>
        <v xml:space="preserve"> </v>
      </c>
      <c r="CL1935" s="120" t="str">
        <f t="shared" si="1063"/>
        <v xml:space="preserve"> </v>
      </c>
      <c r="CM1935" s="417" t="str">
        <f t="shared" si="1064"/>
        <v xml:space="preserve"> </v>
      </c>
      <c r="IS1935" s="108">
        <v>89</v>
      </c>
    </row>
    <row r="1936" spans="2:253" s="74" customFormat="1" ht="17.100000000000001" hidden="1" customHeight="1" x14ac:dyDescent="0.25">
      <c r="B1936" s="504">
        <v>0</v>
      </c>
      <c r="C1936" s="529" t="s">
        <v>514</v>
      </c>
      <c r="D1936" s="506" t="str">
        <f t="shared" si="1038"/>
        <v>14407.3-SS</v>
      </c>
      <c r="E1936" s="524" t="s">
        <v>864</v>
      </c>
      <c r="F1936" s="508" t="str">
        <f t="shared" si="1035"/>
        <v xml:space="preserve"> </v>
      </c>
      <c r="G1936" s="537" t="s">
        <v>509</v>
      </c>
      <c r="H1936" s="524" t="s">
        <v>923</v>
      </c>
      <c r="I1936" s="1035" t="s">
        <v>912</v>
      </c>
      <c r="J1936" s="1036"/>
      <c r="K1936" s="531" t="s">
        <v>882</v>
      </c>
      <c r="L1936" s="535"/>
      <c r="M1936" s="532" t="s">
        <v>1700</v>
      </c>
      <c r="N1936" s="514">
        <f t="shared" si="1039"/>
        <v>128.4</v>
      </c>
      <c r="O1936" s="514">
        <f t="shared" si="1037"/>
        <v>0</v>
      </c>
      <c r="P1936" s="680">
        <f>'KB Duct Parts'!$AE$3</f>
        <v>0</v>
      </c>
      <c r="Q1936" s="681">
        <f t="shared" si="1030"/>
        <v>0</v>
      </c>
      <c r="R1936" s="682">
        <f t="shared" si="1031"/>
        <v>0</v>
      </c>
      <c r="S1936" s="716">
        <f t="shared" si="1032"/>
        <v>0.35</v>
      </c>
      <c r="T1936" s="679">
        <f t="shared" si="1033"/>
        <v>0</v>
      </c>
      <c r="U1936" s="679">
        <f t="shared" si="1034"/>
        <v>0</v>
      </c>
      <c r="Y1936" s="120"/>
      <c r="AD1936" s="79"/>
      <c r="AE1936" s="75"/>
      <c r="AF1936" s="370"/>
      <c r="AG1936" s="375"/>
      <c r="AH1936" s="379"/>
      <c r="AI1936" s="383"/>
      <c r="AJ1936" s="388"/>
      <c r="AK1936" s="392"/>
      <c r="AL1936" s="388"/>
      <c r="AM1936" s="363">
        <f t="shared" si="1040"/>
        <v>1</v>
      </c>
      <c r="AN1936" s="578">
        <v>128.4</v>
      </c>
      <c r="AO1936" s="78">
        <f t="shared" si="1041"/>
        <v>0</v>
      </c>
      <c r="AP1936" s="78">
        <f t="shared" si="1042"/>
        <v>0</v>
      </c>
      <c r="AQ1936" s="78">
        <f t="shared" si="1043"/>
        <v>0</v>
      </c>
      <c r="AR1936" s="78">
        <f t="shared" si="1044"/>
        <v>0</v>
      </c>
      <c r="AS1936" s="78">
        <f t="shared" si="1045"/>
        <v>0</v>
      </c>
      <c r="AT1936" s="78">
        <f t="shared" si="1046"/>
        <v>0</v>
      </c>
      <c r="AU1936" s="74" t="s">
        <v>717</v>
      </c>
      <c r="AV1936" s="115"/>
      <c r="AW1936" s="395"/>
      <c r="AX1936" s="395">
        <v>0</v>
      </c>
      <c r="AY1936" s="395">
        <v>0</v>
      </c>
      <c r="AZ1936" s="395">
        <v>0</v>
      </c>
      <c r="BA1936" s="395">
        <v>0</v>
      </c>
      <c r="BB1936" s="395">
        <v>0</v>
      </c>
      <c r="BC1936" s="395">
        <v>0</v>
      </c>
      <c r="BD1936" s="115"/>
      <c r="BE1936" s="115"/>
      <c r="BF1936" s="115"/>
      <c r="BG1936" s="115"/>
      <c r="BH1936" s="115"/>
      <c r="BI1936" s="115"/>
      <c r="BJ1936" s="115"/>
      <c r="BK1936" s="115"/>
      <c r="BQ1936" s="74" t="str">
        <f t="shared" si="1047"/>
        <v xml:space="preserve"> </v>
      </c>
      <c r="BR1936" s="120" t="str">
        <f t="shared" si="1048"/>
        <v xml:space="preserve"> </v>
      </c>
      <c r="BS1936" s="120" t="str">
        <f t="shared" si="1049"/>
        <v xml:space="preserve"> </v>
      </c>
      <c r="BU1936" s="74" t="str">
        <f t="shared" si="1050"/>
        <v xml:space="preserve"> </v>
      </c>
      <c r="BV1936" s="120" t="str">
        <f t="shared" si="1051"/>
        <v xml:space="preserve"> </v>
      </c>
      <c r="BW1936" s="120" t="str">
        <f t="shared" si="1052"/>
        <v xml:space="preserve">  </v>
      </c>
      <c r="BY1936" s="74" t="str">
        <f t="shared" si="1053"/>
        <v xml:space="preserve"> </v>
      </c>
      <c r="BZ1936" s="120" t="str">
        <f t="shared" si="1054"/>
        <v xml:space="preserve"> </v>
      </c>
      <c r="CA1936" s="120" t="str">
        <f t="shared" si="1055"/>
        <v xml:space="preserve"> </v>
      </c>
      <c r="CC1936" s="115" t="str">
        <f t="shared" si="1056"/>
        <v xml:space="preserve"> </v>
      </c>
      <c r="CD1936" s="120" t="str">
        <f t="shared" si="1057"/>
        <v xml:space="preserve"> </v>
      </c>
      <c r="CE1936" s="417" t="str">
        <f t="shared" si="1058"/>
        <v xml:space="preserve"> </v>
      </c>
      <c r="CF1936" s="115"/>
      <c r="CG1936" s="115" t="str">
        <f t="shared" si="1059"/>
        <v xml:space="preserve"> </v>
      </c>
      <c r="CH1936" s="120" t="str">
        <f t="shared" si="1060"/>
        <v xml:space="preserve"> </v>
      </c>
      <c r="CI1936" s="417" t="str">
        <f t="shared" si="1061"/>
        <v xml:space="preserve"> </v>
      </c>
      <c r="CJ1936" s="115"/>
      <c r="CK1936" s="115" t="str">
        <f t="shared" si="1062"/>
        <v xml:space="preserve"> </v>
      </c>
      <c r="CL1936" s="120" t="str">
        <f t="shared" si="1063"/>
        <v xml:space="preserve"> </v>
      </c>
      <c r="CM1936" s="417" t="str">
        <f t="shared" si="1064"/>
        <v xml:space="preserve"> </v>
      </c>
      <c r="IS1936" s="108">
        <v>94</v>
      </c>
    </row>
    <row r="1937" spans="2:253" s="74" customFormat="1" ht="17.100000000000001" hidden="1" customHeight="1" x14ac:dyDescent="0.25">
      <c r="B1937" s="504">
        <v>0</v>
      </c>
      <c r="C1937" s="529" t="s">
        <v>515</v>
      </c>
      <c r="D1937" s="506" t="str">
        <f t="shared" si="1038"/>
        <v>14408.3-SS</v>
      </c>
      <c r="E1937" s="524" t="s">
        <v>865</v>
      </c>
      <c r="F1937" s="508" t="str">
        <f t="shared" si="1035"/>
        <v xml:space="preserve"> </v>
      </c>
      <c r="G1937" s="537" t="s">
        <v>509</v>
      </c>
      <c r="H1937" s="524" t="s">
        <v>923</v>
      </c>
      <c r="I1937" s="1035" t="s">
        <v>912</v>
      </c>
      <c r="J1937" s="1036"/>
      <c r="K1937" s="531" t="s">
        <v>882</v>
      </c>
      <c r="L1937" s="535"/>
      <c r="M1937" s="532" t="s">
        <v>1700</v>
      </c>
      <c r="N1937" s="514">
        <f t="shared" si="1039"/>
        <v>133.9</v>
      </c>
      <c r="O1937" s="514">
        <f t="shared" si="1037"/>
        <v>0</v>
      </c>
      <c r="P1937" s="680">
        <f>'KB Duct Parts'!$AE$3</f>
        <v>0</v>
      </c>
      <c r="Q1937" s="681">
        <f t="shared" si="1030"/>
        <v>0</v>
      </c>
      <c r="R1937" s="682">
        <f t="shared" si="1031"/>
        <v>0</v>
      </c>
      <c r="S1937" s="716">
        <f t="shared" si="1032"/>
        <v>0.35</v>
      </c>
      <c r="T1937" s="679">
        <f t="shared" si="1033"/>
        <v>0</v>
      </c>
      <c r="U1937" s="679">
        <f t="shared" si="1034"/>
        <v>0</v>
      </c>
      <c r="Y1937" s="120"/>
      <c r="AD1937" s="79"/>
      <c r="AE1937" s="75"/>
      <c r="AF1937" s="370"/>
      <c r="AG1937" s="375"/>
      <c r="AH1937" s="379"/>
      <c r="AI1937" s="383"/>
      <c r="AJ1937" s="388"/>
      <c r="AK1937" s="392"/>
      <c r="AL1937" s="388"/>
      <c r="AM1937" s="363">
        <f t="shared" si="1040"/>
        <v>1</v>
      </c>
      <c r="AN1937" s="578">
        <v>133.9</v>
      </c>
      <c r="AO1937" s="78">
        <f t="shared" si="1041"/>
        <v>0</v>
      </c>
      <c r="AP1937" s="78">
        <f t="shared" si="1042"/>
        <v>0</v>
      </c>
      <c r="AQ1937" s="78">
        <f t="shared" si="1043"/>
        <v>0</v>
      </c>
      <c r="AR1937" s="78">
        <f t="shared" si="1044"/>
        <v>0</v>
      </c>
      <c r="AS1937" s="78">
        <f t="shared" si="1045"/>
        <v>0</v>
      </c>
      <c r="AT1937" s="78">
        <f t="shared" si="1046"/>
        <v>0</v>
      </c>
      <c r="AU1937" s="74" t="s">
        <v>717</v>
      </c>
      <c r="AV1937" s="115"/>
      <c r="AW1937" s="395"/>
      <c r="AX1937" s="395">
        <v>0</v>
      </c>
      <c r="AY1937" s="395">
        <v>0</v>
      </c>
      <c r="AZ1937" s="395">
        <v>0</v>
      </c>
      <c r="BA1937" s="395">
        <v>0</v>
      </c>
      <c r="BB1937" s="395">
        <v>0</v>
      </c>
      <c r="BC1937" s="395">
        <v>0</v>
      </c>
      <c r="BD1937" s="115"/>
      <c r="BE1937" s="115"/>
      <c r="BF1937" s="115"/>
      <c r="BG1937" s="115"/>
      <c r="BH1937" s="115"/>
      <c r="BI1937" s="115"/>
      <c r="BJ1937" s="115"/>
      <c r="BK1937" s="115"/>
      <c r="BQ1937" s="74" t="str">
        <f t="shared" si="1047"/>
        <v xml:space="preserve"> </v>
      </c>
      <c r="BR1937" s="120" t="str">
        <f t="shared" si="1048"/>
        <v xml:space="preserve"> </v>
      </c>
      <c r="BS1937" s="120" t="str">
        <f t="shared" si="1049"/>
        <v xml:space="preserve"> </v>
      </c>
      <c r="BU1937" s="74" t="str">
        <f t="shared" si="1050"/>
        <v xml:space="preserve"> </v>
      </c>
      <c r="BV1937" s="120" t="str">
        <f t="shared" si="1051"/>
        <v xml:space="preserve"> </v>
      </c>
      <c r="BW1937" s="120" t="str">
        <f t="shared" si="1052"/>
        <v xml:space="preserve">  </v>
      </c>
      <c r="BY1937" s="74" t="str">
        <f t="shared" si="1053"/>
        <v xml:space="preserve"> </v>
      </c>
      <c r="BZ1937" s="120" t="str">
        <f t="shared" si="1054"/>
        <v xml:space="preserve"> </v>
      </c>
      <c r="CA1937" s="120" t="str">
        <f t="shared" si="1055"/>
        <v xml:space="preserve"> </v>
      </c>
      <c r="CC1937" s="115" t="str">
        <f t="shared" si="1056"/>
        <v xml:space="preserve"> </v>
      </c>
      <c r="CD1937" s="120" t="str">
        <f t="shared" si="1057"/>
        <v xml:space="preserve"> </v>
      </c>
      <c r="CE1937" s="417" t="str">
        <f t="shared" si="1058"/>
        <v xml:space="preserve"> </v>
      </c>
      <c r="CF1937" s="115"/>
      <c r="CG1937" s="115" t="str">
        <f t="shared" si="1059"/>
        <v xml:space="preserve"> </v>
      </c>
      <c r="CH1937" s="120" t="str">
        <f t="shared" si="1060"/>
        <v xml:space="preserve"> </v>
      </c>
      <c r="CI1937" s="417" t="str">
        <f t="shared" si="1061"/>
        <v xml:space="preserve"> </v>
      </c>
      <c r="CJ1937" s="115"/>
      <c r="CK1937" s="115" t="str">
        <f t="shared" si="1062"/>
        <v xml:space="preserve"> </v>
      </c>
      <c r="CL1937" s="120" t="str">
        <f t="shared" si="1063"/>
        <v xml:space="preserve"> </v>
      </c>
      <c r="CM1937" s="417" t="str">
        <f t="shared" si="1064"/>
        <v xml:space="preserve"> </v>
      </c>
      <c r="IS1937" s="108">
        <v>98</v>
      </c>
    </row>
    <row r="1938" spans="2:253" s="74" customFormat="1" ht="17.100000000000001" hidden="1" customHeight="1" x14ac:dyDescent="0.25">
      <c r="B1938" s="504">
        <v>0</v>
      </c>
      <c r="C1938" s="529" t="s">
        <v>516</v>
      </c>
      <c r="D1938" s="506" t="str">
        <f t="shared" si="1038"/>
        <v>14409.3-SS</v>
      </c>
      <c r="E1938" s="524" t="s">
        <v>866</v>
      </c>
      <c r="F1938" s="508" t="str">
        <f t="shared" si="1035"/>
        <v xml:space="preserve"> </v>
      </c>
      <c r="G1938" s="537" t="s">
        <v>509</v>
      </c>
      <c r="H1938" s="524" t="s">
        <v>923</v>
      </c>
      <c r="I1938" s="1035" t="s">
        <v>912</v>
      </c>
      <c r="J1938" s="1036"/>
      <c r="K1938" s="531" t="s">
        <v>882</v>
      </c>
      <c r="L1938" s="535"/>
      <c r="M1938" s="532" t="s">
        <v>1700</v>
      </c>
      <c r="N1938" s="514">
        <f t="shared" si="1039"/>
        <v>139.30000000000001</v>
      </c>
      <c r="O1938" s="514">
        <f t="shared" si="1037"/>
        <v>0</v>
      </c>
      <c r="P1938" s="680">
        <f>'KB Duct Parts'!$AE$3</f>
        <v>0</v>
      </c>
      <c r="Q1938" s="681">
        <f t="shared" si="1030"/>
        <v>0</v>
      </c>
      <c r="R1938" s="682">
        <f t="shared" si="1031"/>
        <v>0</v>
      </c>
      <c r="S1938" s="716">
        <f t="shared" si="1032"/>
        <v>0.35</v>
      </c>
      <c r="T1938" s="679">
        <f t="shared" si="1033"/>
        <v>0</v>
      </c>
      <c r="U1938" s="679">
        <f t="shared" si="1034"/>
        <v>0</v>
      </c>
      <c r="Y1938" s="120"/>
      <c r="AD1938" s="79"/>
      <c r="AE1938" s="75"/>
      <c r="AF1938" s="370"/>
      <c r="AG1938" s="375"/>
      <c r="AH1938" s="379"/>
      <c r="AI1938" s="383"/>
      <c r="AJ1938" s="388"/>
      <c r="AK1938" s="392"/>
      <c r="AL1938" s="388"/>
      <c r="AM1938" s="363">
        <f t="shared" si="1040"/>
        <v>1</v>
      </c>
      <c r="AN1938" s="578">
        <v>139.30000000000001</v>
      </c>
      <c r="AO1938" s="78">
        <f t="shared" si="1041"/>
        <v>0</v>
      </c>
      <c r="AP1938" s="78">
        <f t="shared" si="1042"/>
        <v>0</v>
      </c>
      <c r="AQ1938" s="78">
        <f t="shared" si="1043"/>
        <v>0</v>
      </c>
      <c r="AR1938" s="78">
        <f t="shared" si="1044"/>
        <v>0</v>
      </c>
      <c r="AS1938" s="78">
        <f t="shared" si="1045"/>
        <v>0</v>
      </c>
      <c r="AT1938" s="78">
        <f t="shared" si="1046"/>
        <v>0</v>
      </c>
      <c r="AU1938" s="74" t="s">
        <v>717</v>
      </c>
      <c r="AV1938" s="115"/>
      <c r="AW1938" s="395"/>
      <c r="AX1938" s="395">
        <v>0</v>
      </c>
      <c r="AY1938" s="395">
        <v>0</v>
      </c>
      <c r="AZ1938" s="395">
        <v>0</v>
      </c>
      <c r="BA1938" s="395">
        <v>0</v>
      </c>
      <c r="BB1938" s="395">
        <v>0</v>
      </c>
      <c r="BC1938" s="395">
        <v>0</v>
      </c>
      <c r="BD1938" s="115"/>
      <c r="BE1938" s="115"/>
      <c r="BF1938" s="115"/>
      <c r="BG1938" s="115"/>
      <c r="BH1938" s="115"/>
      <c r="BI1938" s="115"/>
      <c r="BJ1938" s="115"/>
      <c r="BK1938" s="115"/>
      <c r="BQ1938" s="74" t="str">
        <f t="shared" si="1047"/>
        <v xml:space="preserve"> </v>
      </c>
      <c r="BR1938" s="120" t="str">
        <f t="shared" si="1048"/>
        <v xml:space="preserve"> </v>
      </c>
      <c r="BS1938" s="120" t="str">
        <f t="shared" si="1049"/>
        <v xml:space="preserve"> </v>
      </c>
      <c r="BU1938" s="74" t="str">
        <f t="shared" si="1050"/>
        <v xml:space="preserve"> </v>
      </c>
      <c r="BV1938" s="120" t="str">
        <f t="shared" si="1051"/>
        <v xml:space="preserve"> </v>
      </c>
      <c r="BW1938" s="120" t="str">
        <f t="shared" si="1052"/>
        <v xml:space="preserve">  </v>
      </c>
      <c r="BY1938" s="74" t="str">
        <f t="shared" si="1053"/>
        <v xml:space="preserve"> </v>
      </c>
      <c r="BZ1938" s="120" t="str">
        <f t="shared" si="1054"/>
        <v xml:space="preserve"> </v>
      </c>
      <c r="CA1938" s="120" t="str">
        <f t="shared" si="1055"/>
        <v xml:space="preserve"> </v>
      </c>
      <c r="CC1938" s="115" t="str">
        <f t="shared" si="1056"/>
        <v xml:space="preserve"> </v>
      </c>
      <c r="CD1938" s="120" t="str">
        <f t="shared" si="1057"/>
        <v xml:space="preserve"> </v>
      </c>
      <c r="CE1938" s="417" t="str">
        <f t="shared" si="1058"/>
        <v xml:space="preserve"> </v>
      </c>
      <c r="CF1938" s="115"/>
      <c r="CG1938" s="115" t="str">
        <f t="shared" si="1059"/>
        <v xml:space="preserve"> </v>
      </c>
      <c r="CH1938" s="120" t="str">
        <f t="shared" si="1060"/>
        <v xml:space="preserve"> </v>
      </c>
      <c r="CI1938" s="417" t="str">
        <f t="shared" si="1061"/>
        <v xml:space="preserve"> </v>
      </c>
      <c r="CJ1938" s="115"/>
      <c r="CK1938" s="115" t="str">
        <f t="shared" si="1062"/>
        <v xml:space="preserve"> </v>
      </c>
      <c r="CL1938" s="120" t="str">
        <f t="shared" si="1063"/>
        <v xml:space="preserve"> </v>
      </c>
      <c r="CM1938" s="417" t="str">
        <f t="shared" si="1064"/>
        <v xml:space="preserve"> </v>
      </c>
      <c r="IS1938" s="108">
        <v>102</v>
      </c>
    </row>
    <row r="1939" spans="2:253" s="74" customFormat="1" ht="17.100000000000001" hidden="1" customHeight="1" x14ac:dyDescent="0.25">
      <c r="B1939" s="504">
        <v>0</v>
      </c>
      <c r="C1939" s="529" t="s">
        <v>517</v>
      </c>
      <c r="D1939" s="506" t="str">
        <f t="shared" si="1038"/>
        <v>14410.3-SS</v>
      </c>
      <c r="E1939" s="524" t="s">
        <v>867</v>
      </c>
      <c r="F1939" s="508" t="str">
        <f t="shared" si="1035"/>
        <v xml:space="preserve"> </v>
      </c>
      <c r="G1939" s="537" t="s">
        <v>509</v>
      </c>
      <c r="H1939" s="524" t="s">
        <v>923</v>
      </c>
      <c r="I1939" s="1035" t="s">
        <v>912</v>
      </c>
      <c r="J1939" s="1036"/>
      <c r="K1939" s="531" t="s">
        <v>882</v>
      </c>
      <c r="L1939" s="535"/>
      <c r="M1939" s="532" t="s">
        <v>1700</v>
      </c>
      <c r="N1939" s="514">
        <f t="shared" si="1039"/>
        <v>151.5</v>
      </c>
      <c r="O1939" s="514">
        <f t="shared" si="1037"/>
        <v>0</v>
      </c>
      <c r="P1939" s="680">
        <f>'KB Duct Parts'!$AE$3</f>
        <v>0</v>
      </c>
      <c r="Q1939" s="681">
        <f t="shared" si="1030"/>
        <v>0</v>
      </c>
      <c r="R1939" s="682">
        <f t="shared" si="1031"/>
        <v>0</v>
      </c>
      <c r="S1939" s="716">
        <f t="shared" si="1032"/>
        <v>0.35</v>
      </c>
      <c r="T1939" s="679">
        <f t="shared" si="1033"/>
        <v>0</v>
      </c>
      <c r="U1939" s="679">
        <f t="shared" si="1034"/>
        <v>0</v>
      </c>
      <c r="Y1939" s="120"/>
      <c r="AD1939" s="79"/>
      <c r="AE1939" s="75"/>
      <c r="AF1939" s="370"/>
      <c r="AG1939" s="375"/>
      <c r="AH1939" s="379"/>
      <c r="AI1939" s="383"/>
      <c r="AJ1939" s="388"/>
      <c r="AK1939" s="392"/>
      <c r="AL1939" s="388"/>
      <c r="AM1939" s="363">
        <f t="shared" si="1040"/>
        <v>1</v>
      </c>
      <c r="AN1939" s="578">
        <v>151.5</v>
      </c>
      <c r="AO1939" s="78">
        <f t="shared" si="1041"/>
        <v>0</v>
      </c>
      <c r="AP1939" s="78">
        <f t="shared" si="1042"/>
        <v>0</v>
      </c>
      <c r="AQ1939" s="78">
        <f t="shared" si="1043"/>
        <v>0</v>
      </c>
      <c r="AR1939" s="78">
        <f t="shared" si="1044"/>
        <v>0</v>
      </c>
      <c r="AS1939" s="78">
        <f t="shared" si="1045"/>
        <v>0</v>
      </c>
      <c r="AT1939" s="78">
        <f t="shared" si="1046"/>
        <v>0</v>
      </c>
      <c r="AU1939" s="74" t="s">
        <v>717</v>
      </c>
      <c r="AV1939" s="115"/>
      <c r="AW1939" s="395"/>
      <c r="AX1939" s="395">
        <v>0</v>
      </c>
      <c r="AY1939" s="395">
        <v>0</v>
      </c>
      <c r="AZ1939" s="395">
        <v>0</v>
      </c>
      <c r="BA1939" s="395">
        <v>0</v>
      </c>
      <c r="BB1939" s="395">
        <v>0</v>
      </c>
      <c r="BC1939" s="395">
        <v>0</v>
      </c>
      <c r="BD1939" s="115"/>
      <c r="BE1939" s="115"/>
      <c r="BF1939" s="115"/>
      <c r="BG1939" s="115"/>
      <c r="BH1939" s="115"/>
      <c r="BI1939" s="115"/>
      <c r="BJ1939" s="115"/>
      <c r="BK1939" s="115"/>
      <c r="BQ1939" s="74" t="str">
        <f t="shared" si="1047"/>
        <v xml:space="preserve"> </v>
      </c>
      <c r="BR1939" s="120" t="str">
        <f t="shared" si="1048"/>
        <v xml:space="preserve"> </v>
      </c>
      <c r="BS1939" s="120" t="str">
        <f t="shared" si="1049"/>
        <v xml:space="preserve"> </v>
      </c>
      <c r="BU1939" s="74" t="str">
        <f t="shared" si="1050"/>
        <v xml:space="preserve"> </v>
      </c>
      <c r="BV1939" s="120" t="str">
        <f t="shared" si="1051"/>
        <v xml:space="preserve"> </v>
      </c>
      <c r="BW1939" s="120" t="str">
        <f t="shared" si="1052"/>
        <v xml:space="preserve">  </v>
      </c>
      <c r="BY1939" s="74" t="str">
        <f t="shared" si="1053"/>
        <v xml:space="preserve"> </v>
      </c>
      <c r="BZ1939" s="120" t="str">
        <f t="shared" si="1054"/>
        <v xml:space="preserve"> </v>
      </c>
      <c r="CA1939" s="120" t="str">
        <f t="shared" si="1055"/>
        <v xml:space="preserve"> </v>
      </c>
      <c r="CC1939" s="115" t="str">
        <f t="shared" si="1056"/>
        <v xml:space="preserve"> </v>
      </c>
      <c r="CD1939" s="120" t="str">
        <f t="shared" si="1057"/>
        <v xml:space="preserve"> </v>
      </c>
      <c r="CE1939" s="417" t="str">
        <f t="shared" si="1058"/>
        <v xml:space="preserve"> </v>
      </c>
      <c r="CF1939" s="115"/>
      <c r="CG1939" s="115" t="str">
        <f t="shared" si="1059"/>
        <v xml:space="preserve"> </v>
      </c>
      <c r="CH1939" s="120" t="str">
        <f t="shared" si="1060"/>
        <v xml:space="preserve"> </v>
      </c>
      <c r="CI1939" s="417" t="str">
        <f t="shared" si="1061"/>
        <v xml:space="preserve"> </v>
      </c>
      <c r="CJ1939" s="115"/>
      <c r="CK1939" s="115" t="str">
        <f t="shared" si="1062"/>
        <v xml:space="preserve"> </v>
      </c>
      <c r="CL1939" s="120" t="str">
        <f t="shared" si="1063"/>
        <v xml:space="preserve"> </v>
      </c>
      <c r="CM1939" s="417" t="str">
        <f t="shared" si="1064"/>
        <v xml:space="preserve"> </v>
      </c>
      <c r="IS1939" s="108">
        <v>111</v>
      </c>
    </row>
    <row r="1940" spans="2:253" s="74" customFormat="1" ht="17.100000000000001" hidden="1" customHeight="1" x14ac:dyDescent="0.25">
      <c r="B1940" s="504">
        <v>0</v>
      </c>
      <c r="C1940" s="529" t="s">
        <v>518</v>
      </c>
      <c r="D1940" s="506" t="str">
        <f t="shared" si="1038"/>
        <v>14411.3-SS</v>
      </c>
      <c r="E1940" s="524" t="s">
        <v>868</v>
      </c>
      <c r="F1940" s="508" t="str">
        <f t="shared" si="1035"/>
        <v xml:space="preserve"> </v>
      </c>
      <c r="G1940" s="537" t="s">
        <v>509</v>
      </c>
      <c r="H1940" s="524" t="s">
        <v>923</v>
      </c>
      <c r="I1940" s="1035" t="s">
        <v>912</v>
      </c>
      <c r="J1940" s="1036"/>
      <c r="K1940" s="531" t="s">
        <v>882</v>
      </c>
      <c r="L1940" s="535"/>
      <c r="M1940" s="532" t="s">
        <v>1700</v>
      </c>
      <c r="N1940" s="514">
        <f t="shared" si="1039"/>
        <v>158.19999999999999</v>
      </c>
      <c r="O1940" s="514">
        <f t="shared" si="1037"/>
        <v>0</v>
      </c>
      <c r="P1940" s="680">
        <f>'KB Duct Parts'!$AE$3</f>
        <v>0</v>
      </c>
      <c r="Q1940" s="681">
        <f t="shared" si="1030"/>
        <v>0</v>
      </c>
      <c r="R1940" s="682">
        <f t="shared" si="1031"/>
        <v>0</v>
      </c>
      <c r="S1940" s="716">
        <f t="shared" si="1032"/>
        <v>0.35</v>
      </c>
      <c r="T1940" s="679">
        <f t="shared" si="1033"/>
        <v>0</v>
      </c>
      <c r="U1940" s="679">
        <f t="shared" si="1034"/>
        <v>0</v>
      </c>
      <c r="Y1940" s="120"/>
      <c r="AD1940" s="79"/>
      <c r="AE1940" s="75"/>
      <c r="AF1940" s="370"/>
      <c r="AG1940" s="375"/>
      <c r="AH1940" s="379"/>
      <c r="AI1940" s="383"/>
      <c r="AJ1940" s="388"/>
      <c r="AK1940" s="392"/>
      <c r="AL1940" s="388"/>
      <c r="AM1940" s="363">
        <f t="shared" si="1040"/>
        <v>1</v>
      </c>
      <c r="AN1940" s="578">
        <v>158.19999999999999</v>
      </c>
      <c r="AO1940" s="78">
        <f t="shared" si="1041"/>
        <v>0</v>
      </c>
      <c r="AP1940" s="78">
        <f t="shared" si="1042"/>
        <v>0</v>
      </c>
      <c r="AQ1940" s="78">
        <f t="shared" si="1043"/>
        <v>0</v>
      </c>
      <c r="AR1940" s="78">
        <f t="shared" si="1044"/>
        <v>0</v>
      </c>
      <c r="AS1940" s="78">
        <f t="shared" si="1045"/>
        <v>0</v>
      </c>
      <c r="AT1940" s="78">
        <f t="shared" si="1046"/>
        <v>0</v>
      </c>
      <c r="AU1940" s="74" t="s">
        <v>717</v>
      </c>
      <c r="AV1940" s="115"/>
      <c r="AW1940" s="395"/>
      <c r="AX1940" s="395">
        <v>0</v>
      </c>
      <c r="AY1940" s="395">
        <v>0</v>
      </c>
      <c r="AZ1940" s="395">
        <v>0</v>
      </c>
      <c r="BA1940" s="395">
        <v>0</v>
      </c>
      <c r="BB1940" s="395">
        <v>0</v>
      </c>
      <c r="BC1940" s="395">
        <v>0</v>
      </c>
      <c r="BD1940" s="115"/>
      <c r="BE1940" s="115"/>
      <c r="BF1940" s="115"/>
      <c r="BG1940" s="115"/>
      <c r="BH1940" s="115"/>
      <c r="BI1940" s="115"/>
      <c r="BJ1940" s="115"/>
      <c r="BK1940" s="115"/>
      <c r="BQ1940" s="74" t="str">
        <f t="shared" si="1047"/>
        <v xml:space="preserve"> </v>
      </c>
      <c r="BR1940" s="120" t="str">
        <f t="shared" si="1048"/>
        <v xml:space="preserve"> </v>
      </c>
      <c r="BS1940" s="120" t="str">
        <f t="shared" si="1049"/>
        <v xml:space="preserve"> </v>
      </c>
      <c r="BU1940" s="74" t="str">
        <f t="shared" si="1050"/>
        <v xml:space="preserve"> </v>
      </c>
      <c r="BV1940" s="120" t="str">
        <f t="shared" si="1051"/>
        <v xml:space="preserve"> </v>
      </c>
      <c r="BW1940" s="120" t="str">
        <f t="shared" si="1052"/>
        <v xml:space="preserve">  </v>
      </c>
      <c r="BY1940" s="74" t="str">
        <f t="shared" si="1053"/>
        <v xml:space="preserve"> </v>
      </c>
      <c r="BZ1940" s="120" t="str">
        <f t="shared" si="1054"/>
        <v xml:space="preserve"> </v>
      </c>
      <c r="CA1940" s="120" t="str">
        <f t="shared" si="1055"/>
        <v xml:space="preserve"> </v>
      </c>
      <c r="CC1940" s="115" t="str">
        <f t="shared" si="1056"/>
        <v xml:space="preserve"> </v>
      </c>
      <c r="CD1940" s="120" t="str">
        <f t="shared" si="1057"/>
        <v xml:space="preserve"> </v>
      </c>
      <c r="CE1940" s="417" t="str">
        <f t="shared" si="1058"/>
        <v xml:space="preserve"> </v>
      </c>
      <c r="CF1940" s="115"/>
      <c r="CG1940" s="115" t="str">
        <f t="shared" si="1059"/>
        <v xml:space="preserve"> </v>
      </c>
      <c r="CH1940" s="120" t="str">
        <f t="shared" si="1060"/>
        <v xml:space="preserve"> </v>
      </c>
      <c r="CI1940" s="417" t="str">
        <f t="shared" si="1061"/>
        <v xml:space="preserve"> </v>
      </c>
      <c r="CJ1940" s="115"/>
      <c r="CK1940" s="115" t="str">
        <f t="shared" si="1062"/>
        <v xml:space="preserve"> </v>
      </c>
      <c r="CL1940" s="120" t="str">
        <f t="shared" si="1063"/>
        <v xml:space="preserve"> </v>
      </c>
      <c r="CM1940" s="417" t="str">
        <f t="shared" si="1064"/>
        <v xml:space="preserve"> </v>
      </c>
      <c r="IS1940" s="108">
        <v>116</v>
      </c>
    </row>
    <row r="1941" spans="2:253" s="74" customFormat="1" ht="17.100000000000001" hidden="1" customHeight="1" x14ac:dyDescent="0.25">
      <c r="B1941" s="504">
        <v>0</v>
      </c>
      <c r="C1941" s="529" t="s">
        <v>519</v>
      </c>
      <c r="D1941" s="506" t="str">
        <f t="shared" si="1038"/>
        <v>14412.3-SS</v>
      </c>
      <c r="E1941" s="524" t="s">
        <v>869</v>
      </c>
      <c r="F1941" s="508" t="str">
        <f t="shared" si="1035"/>
        <v xml:space="preserve"> </v>
      </c>
      <c r="G1941" s="537" t="s">
        <v>509</v>
      </c>
      <c r="H1941" s="524" t="s">
        <v>923</v>
      </c>
      <c r="I1941" s="1035" t="s">
        <v>912</v>
      </c>
      <c r="J1941" s="1036"/>
      <c r="K1941" s="531" t="s">
        <v>882</v>
      </c>
      <c r="L1941" s="535"/>
      <c r="M1941" s="532" t="s">
        <v>1700</v>
      </c>
      <c r="N1941" s="514">
        <f t="shared" si="1039"/>
        <v>163.9</v>
      </c>
      <c r="O1941" s="514">
        <f t="shared" si="1037"/>
        <v>0</v>
      </c>
      <c r="P1941" s="680">
        <f>'KB Duct Parts'!$AE$3</f>
        <v>0</v>
      </c>
      <c r="Q1941" s="681">
        <f t="shared" si="1030"/>
        <v>0</v>
      </c>
      <c r="R1941" s="682">
        <f t="shared" si="1031"/>
        <v>0</v>
      </c>
      <c r="S1941" s="716">
        <f t="shared" si="1032"/>
        <v>0.35</v>
      </c>
      <c r="T1941" s="679">
        <f t="shared" si="1033"/>
        <v>0</v>
      </c>
      <c r="U1941" s="679">
        <f t="shared" si="1034"/>
        <v>0</v>
      </c>
      <c r="Y1941" s="120"/>
      <c r="AD1941" s="79"/>
      <c r="AE1941" s="75"/>
      <c r="AF1941" s="370"/>
      <c r="AG1941" s="375"/>
      <c r="AH1941" s="379"/>
      <c r="AI1941" s="383"/>
      <c r="AJ1941" s="388"/>
      <c r="AK1941" s="392"/>
      <c r="AL1941" s="388"/>
      <c r="AM1941" s="363">
        <f t="shared" si="1040"/>
        <v>1</v>
      </c>
      <c r="AN1941" s="578">
        <v>163.9</v>
      </c>
      <c r="AO1941" s="78">
        <f t="shared" si="1041"/>
        <v>0</v>
      </c>
      <c r="AP1941" s="78">
        <f t="shared" si="1042"/>
        <v>0</v>
      </c>
      <c r="AQ1941" s="78">
        <f t="shared" si="1043"/>
        <v>0</v>
      </c>
      <c r="AR1941" s="78">
        <f t="shared" si="1044"/>
        <v>0</v>
      </c>
      <c r="AS1941" s="78">
        <f t="shared" si="1045"/>
        <v>0</v>
      </c>
      <c r="AT1941" s="78">
        <f t="shared" si="1046"/>
        <v>0</v>
      </c>
      <c r="AU1941" s="74" t="s">
        <v>717</v>
      </c>
      <c r="AV1941" s="115"/>
      <c r="AW1941" s="395"/>
      <c r="AX1941" s="395">
        <v>0</v>
      </c>
      <c r="AY1941" s="395">
        <v>0</v>
      </c>
      <c r="AZ1941" s="395">
        <v>0</v>
      </c>
      <c r="BA1941" s="395">
        <v>0</v>
      </c>
      <c r="BB1941" s="395">
        <v>0</v>
      </c>
      <c r="BC1941" s="395">
        <v>0</v>
      </c>
      <c r="BD1941" s="115"/>
      <c r="BE1941" s="115"/>
      <c r="BF1941" s="115"/>
      <c r="BG1941" s="115"/>
      <c r="BH1941" s="115"/>
      <c r="BI1941" s="115"/>
      <c r="BJ1941" s="115"/>
      <c r="BK1941" s="115"/>
      <c r="BQ1941" s="74" t="str">
        <f t="shared" si="1047"/>
        <v xml:space="preserve"> </v>
      </c>
      <c r="BR1941" s="120" t="str">
        <f t="shared" si="1048"/>
        <v xml:space="preserve"> </v>
      </c>
      <c r="BS1941" s="120" t="str">
        <f t="shared" si="1049"/>
        <v xml:space="preserve"> </v>
      </c>
      <c r="BU1941" s="74" t="str">
        <f t="shared" si="1050"/>
        <v xml:space="preserve"> </v>
      </c>
      <c r="BV1941" s="120" t="str">
        <f t="shared" si="1051"/>
        <v xml:space="preserve"> </v>
      </c>
      <c r="BW1941" s="120" t="str">
        <f t="shared" si="1052"/>
        <v xml:space="preserve">  </v>
      </c>
      <c r="BY1941" s="74" t="str">
        <f t="shared" si="1053"/>
        <v xml:space="preserve"> </v>
      </c>
      <c r="BZ1941" s="120" t="str">
        <f t="shared" si="1054"/>
        <v xml:space="preserve"> </v>
      </c>
      <c r="CA1941" s="120" t="str">
        <f t="shared" si="1055"/>
        <v xml:space="preserve"> </v>
      </c>
      <c r="CC1941" s="115" t="str">
        <f t="shared" si="1056"/>
        <v xml:space="preserve"> </v>
      </c>
      <c r="CD1941" s="120" t="str">
        <f t="shared" si="1057"/>
        <v xml:space="preserve"> </v>
      </c>
      <c r="CE1941" s="417" t="str">
        <f t="shared" si="1058"/>
        <v xml:space="preserve"> </v>
      </c>
      <c r="CF1941" s="115"/>
      <c r="CG1941" s="115" t="str">
        <f t="shared" si="1059"/>
        <v xml:space="preserve"> </v>
      </c>
      <c r="CH1941" s="120" t="str">
        <f t="shared" si="1060"/>
        <v xml:space="preserve"> </v>
      </c>
      <c r="CI1941" s="417" t="str">
        <f t="shared" si="1061"/>
        <v xml:space="preserve"> </v>
      </c>
      <c r="CJ1941" s="115"/>
      <c r="CK1941" s="115" t="str">
        <f t="shared" si="1062"/>
        <v xml:space="preserve"> </v>
      </c>
      <c r="CL1941" s="120" t="str">
        <f t="shared" si="1063"/>
        <v xml:space="preserve"> </v>
      </c>
      <c r="CM1941" s="417" t="str">
        <f t="shared" si="1064"/>
        <v xml:space="preserve"> </v>
      </c>
      <c r="IS1941" s="108">
        <v>120</v>
      </c>
    </row>
    <row r="1942" spans="2:253" s="74" customFormat="1" ht="17.100000000000001" hidden="1" customHeight="1" x14ac:dyDescent="0.25">
      <c r="B1942" s="504">
        <v>0</v>
      </c>
      <c r="C1942" s="529" t="s">
        <v>520</v>
      </c>
      <c r="D1942" s="506" t="str">
        <f t="shared" si="1038"/>
        <v>14413.3-SS</v>
      </c>
      <c r="E1942" s="524" t="s">
        <v>870</v>
      </c>
      <c r="F1942" s="508" t="str">
        <f t="shared" si="1035"/>
        <v xml:space="preserve"> </v>
      </c>
      <c r="G1942" s="537" t="s">
        <v>509</v>
      </c>
      <c r="H1942" s="524" t="s">
        <v>923</v>
      </c>
      <c r="I1942" s="1035" t="s">
        <v>912</v>
      </c>
      <c r="J1942" s="1036"/>
      <c r="K1942" s="531" t="s">
        <v>882</v>
      </c>
      <c r="L1942" s="535"/>
      <c r="M1942" s="532" t="s">
        <v>1700</v>
      </c>
      <c r="N1942" s="514">
        <f t="shared" si="1039"/>
        <v>174.9</v>
      </c>
      <c r="O1942" s="514">
        <f t="shared" si="1037"/>
        <v>0</v>
      </c>
      <c r="P1942" s="680">
        <f>'KB Duct Parts'!$AE$3</f>
        <v>0</v>
      </c>
      <c r="Q1942" s="681">
        <f t="shared" si="1030"/>
        <v>0</v>
      </c>
      <c r="R1942" s="682">
        <f t="shared" si="1031"/>
        <v>0</v>
      </c>
      <c r="S1942" s="716">
        <f t="shared" si="1032"/>
        <v>0.35</v>
      </c>
      <c r="T1942" s="679">
        <f t="shared" si="1033"/>
        <v>0</v>
      </c>
      <c r="U1942" s="679">
        <f t="shared" si="1034"/>
        <v>0</v>
      </c>
      <c r="Y1942" s="120"/>
      <c r="AD1942" s="79"/>
      <c r="AE1942" s="75"/>
      <c r="AF1942" s="370"/>
      <c r="AG1942" s="375"/>
      <c r="AH1942" s="379"/>
      <c r="AI1942" s="383"/>
      <c r="AJ1942" s="388"/>
      <c r="AK1942" s="392"/>
      <c r="AL1942" s="388"/>
      <c r="AM1942" s="363">
        <f t="shared" si="1040"/>
        <v>1</v>
      </c>
      <c r="AN1942" s="578">
        <v>174.9</v>
      </c>
      <c r="AO1942" s="78">
        <f t="shared" si="1041"/>
        <v>0</v>
      </c>
      <c r="AP1942" s="78">
        <f t="shared" si="1042"/>
        <v>0</v>
      </c>
      <c r="AQ1942" s="78">
        <f t="shared" si="1043"/>
        <v>0</v>
      </c>
      <c r="AR1942" s="78">
        <f t="shared" si="1044"/>
        <v>0</v>
      </c>
      <c r="AS1942" s="78">
        <f t="shared" si="1045"/>
        <v>0</v>
      </c>
      <c r="AT1942" s="78">
        <f t="shared" si="1046"/>
        <v>0</v>
      </c>
      <c r="AU1942" s="74" t="s">
        <v>717</v>
      </c>
      <c r="AV1942" s="115"/>
      <c r="AW1942" s="395"/>
      <c r="AX1942" s="395">
        <v>0</v>
      </c>
      <c r="AY1942" s="395">
        <v>0</v>
      </c>
      <c r="AZ1942" s="395">
        <v>0</v>
      </c>
      <c r="BA1942" s="395">
        <v>0</v>
      </c>
      <c r="BB1942" s="395">
        <v>0</v>
      </c>
      <c r="BC1942" s="395">
        <v>0</v>
      </c>
      <c r="BD1942" s="115"/>
      <c r="BE1942" s="115"/>
      <c r="BF1942" s="115"/>
      <c r="BG1942" s="115"/>
      <c r="BH1942" s="115"/>
      <c r="BI1942" s="115"/>
      <c r="BJ1942" s="115"/>
      <c r="BK1942" s="115"/>
      <c r="BQ1942" s="74" t="str">
        <f t="shared" si="1047"/>
        <v xml:space="preserve"> </v>
      </c>
      <c r="BR1942" s="120" t="str">
        <f t="shared" si="1048"/>
        <v xml:space="preserve"> </v>
      </c>
      <c r="BS1942" s="120" t="str">
        <f t="shared" si="1049"/>
        <v xml:space="preserve"> </v>
      </c>
      <c r="BU1942" s="74" t="str">
        <f t="shared" si="1050"/>
        <v xml:space="preserve"> </v>
      </c>
      <c r="BV1942" s="120" t="str">
        <f t="shared" si="1051"/>
        <v xml:space="preserve"> </v>
      </c>
      <c r="BW1942" s="120" t="str">
        <f t="shared" si="1052"/>
        <v xml:space="preserve">  </v>
      </c>
      <c r="BY1942" s="74" t="str">
        <f t="shared" si="1053"/>
        <v xml:space="preserve"> </v>
      </c>
      <c r="BZ1942" s="120" t="str">
        <f t="shared" si="1054"/>
        <v xml:space="preserve"> </v>
      </c>
      <c r="CA1942" s="120" t="str">
        <f t="shared" si="1055"/>
        <v xml:space="preserve"> </v>
      </c>
      <c r="CC1942" s="115" t="str">
        <f t="shared" si="1056"/>
        <v xml:space="preserve"> </v>
      </c>
      <c r="CD1942" s="120" t="str">
        <f t="shared" si="1057"/>
        <v xml:space="preserve"> </v>
      </c>
      <c r="CE1942" s="417" t="str">
        <f t="shared" si="1058"/>
        <v xml:space="preserve"> </v>
      </c>
      <c r="CF1942" s="115"/>
      <c r="CG1942" s="115" t="str">
        <f t="shared" si="1059"/>
        <v xml:space="preserve"> </v>
      </c>
      <c r="CH1942" s="120" t="str">
        <f t="shared" si="1060"/>
        <v xml:space="preserve"> </v>
      </c>
      <c r="CI1942" s="417" t="str">
        <f t="shared" si="1061"/>
        <v xml:space="preserve"> </v>
      </c>
      <c r="CJ1942" s="115"/>
      <c r="CK1942" s="115" t="str">
        <f t="shared" si="1062"/>
        <v xml:space="preserve"> </v>
      </c>
      <c r="CL1942" s="120" t="str">
        <f t="shared" si="1063"/>
        <v xml:space="preserve"> </v>
      </c>
      <c r="CM1942" s="417" t="str">
        <f t="shared" si="1064"/>
        <v xml:space="preserve"> </v>
      </c>
      <c r="IS1942" s="108">
        <v>128</v>
      </c>
    </row>
    <row r="1943" spans="2:253" s="74" customFormat="1" ht="17.100000000000001" hidden="1" customHeight="1" x14ac:dyDescent="0.25">
      <c r="B1943" s="504">
        <v>0</v>
      </c>
      <c r="C1943" s="529" t="s">
        <v>521</v>
      </c>
      <c r="D1943" s="506" t="str">
        <f t="shared" si="1038"/>
        <v>14414.3-SS</v>
      </c>
      <c r="E1943" s="524" t="s">
        <v>871</v>
      </c>
      <c r="F1943" s="508" t="str">
        <f t="shared" si="1035"/>
        <v xml:space="preserve"> </v>
      </c>
      <c r="G1943" s="537" t="s">
        <v>509</v>
      </c>
      <c r="H1943" s="524" t="s">
        <v>923</v>
      </c>
      <c r="I1943" s="1035" t="s">
        <v>912</v>
      </c>
      <c r="J1943" s="1036"/>
      <c r="K1943" s="531" t="s">
        <v>882</v>
      </c>
      <c r="L1943" s="535"/>
      <c r="M1943" s="532" t="s">
        <v>1700</v>
      </c>
      <c r="N1943" s="514">
        <f t="shared" si="1039"/>
        <v>186</v>
      </c>
      <c r="O1943" s="514">
        <f t="shared" si="1037"/>
        <v>0</v>
      </c>
      <c r="P1943" s="680">
        <f>'KB Duct Parts'!$AE$3</f>
        <v>0</v>
      </c>
      <c r="Q1943" s="681">
        <f t="shared" si="1030"/>
        <v>0</v>
      </c>
      <c r="R1943" s="682">
        <f t="shared" si="1031"/>
        <v>0</v>
      </c>
      <c r="S1943" s="716">
        <f t="shared" si="1032"/>
        <v>0.35</v>
      </c>
      <c r="T1943" s="679">
        <f t="shared" si="1033"/>
        <v>0</v>
      </c>
      <c r="U1943" s="679">
        <f t="shared" si="1034"/>
        <v>0</v>
      </c>
      <c r="Y1943" s="120"/>
      <c r="AD1943" s="79"/>
      <c r="AE1943" s="75"/>
      <c r="AF1943" s="370"/>
      <c r="AG1943" s="375"/>
      <c r="AH1943" s="379"/>
      <c r="AI1943" s="383"/>
      <c r="AJ1943" s="388"/>
      <c r="AK1943" s="392"/>
      <c r="AL1943" s="388"/>
      <c r="AM1943" s="363">
        <f t="shared" si="1040"/>
        <v>1</v>
      </c>
      <c r="AN1943" s="578">
        <v>186</v>
      </c>
      <c r="AO1943" s="78">
        <f t="shared" si="1041"/>
        <v>0</v>
      </c>
      <c r="AP1943" s="78">
        <f t="shared" si="1042"/>
        <v>0</v>
      </c>
      <c r="AQ1943" s="78">
        <f t="shared" si="1043"/>
        <v>0</v>
      </c>
      <c r="AR1943" s="78">
        <f t="shared" si="1044"/>
        <v>0</v>
      </c>
      <c r="AS1943" s="78">
        <f t="shared" si="1045"/>
        <v>0</v>
      </c>
      <c r="AT1943" s="78">
        <f t="shared" si="1046"/>
        <v>0</v>
      </c>
      <c r="AU1943" s="74" t="s">
        <v>717</v>
      </c>
      <c r="AV1943" s="115"/>
      <c r="AW1943" s="395"/>
      <c r="AX1943" s="395">
        <v>0</v>
      </c>
      <c r="AY1943" s="395">
        <v>0</v>
      </c>
      <c r="AZ1943" s="395">
        <v>0</v>
      </c>
      <c r="BA1943" s="395">
        <v>0</v>
      </c>
      <c r="BB1943" s="395">
        <v>0</v>
      </c>
      <c r="BC1943" s="395">
        <v>0</v>
      </c>
      <c r="BD1943" s="115"/>
      <c r="BE1943" s="115"/>
      <c r="BF1943" s="115"/>
      <c r="BG1943" s="115"/>
      <c r="BH1943" s="115"/>
      <c r="BI1943" s="115"/>
      <c r="BJ1943" s="115"/>
      <c r="BK1943" s="115"/>
      <c r="BQ1943" s="74" t="str">
        <f t="shared" si="1047"/>
        <v xml:space="preserve"> </v>
      </c>
      <c r="BR1943" s="120" t="str">
        <f t="shared" si="1048"/>
        <v xml:space="preserve"> </v>
      </c>
      <c r="BS1943" s="120" t="str">
        <f t="shared" si="1049"/>
        <v xml:space="preserve"> </v>
      </c>
      <c r="BU1943" s="74" t="str">
        <f t="shared" si="1050"/>
        <v xml:space="preserve"> </v>
      </c>
      <c r="BV1943" s="120" t="str">
        <f t="shared" si="1051"/>
        <v xml:space="preserve"> </v>
      </c>
      <c r="BW1943" s="120" t="str">
        <f t="shared" si="1052"/>
        <v xml:space="preserve">  </v>
      </c>
      <c r="BY1943" s="74" t="str">
        <f t="shared" si="1053"/>
        <v xml:space="preserve"> </v>
      </c>
      <c r="BZ1943" s="120" t="str">
        <f t="shared" si="1054"/>
        <v xml:space="preserve"> </v>
      </c>
      <c r="CA1943" s="120" t="str">
        <f t="shared" si="1055"/>
        <v xml:space="preserve"> </v>
      </c>
      <c r="CC1943" s="115" t="str">
        <f t="shared" si="1056"/>
        <v xml:space="preserve"> </v>
      </c>
      <c r="CD1943" s="120" t="str">
        <f t="shared" si="1057"/>
        <v xml:space="preserve"> </v>
      </c>
      <c r="CE1943" s="417" t="str">
        <f t="shared" si="1058"/>
        <v xml:space="preserve"> </v>
      </c>
      <c r="CF1943" s="115"/>
      <c r="CG1943" s="115" t="str">
        <f t="shared" si="1059"/>
        <v xml:space="preserve"> </v>
      </c>
      <c r="CH1943" s="120" t="str">
        <f t="shared" si="1060"/>
        <v xml:space="preserve"> </v>
      </c>
      <c r="CI1943" s="417" t="str">
        <f t="shared" si="1061"/>
        <v xml:space="preserve"> </v>
      </c>
      <c r="CJ1943" s="115"/>
      <c r="CK1943" s="115" t="str">
        <f t="shared" si="1062"/>
        <v xml:space="preserve"> </v>
      </c>
      <c r="CL1943" s="120" t="str">
        <f t="shared" si="1063"/>
        <v xml:space="preserve"> </v>
      </c>
      <c r="CM1943" s="417" t="str">
        <f t="shared" si="1064"/>
        <v xml:space="preserve"> </v>
      </c>
      <c r="IS1943" s="108">
        <v>165</v>
      </c>
    </row>
    <row r="1944" spans="2:253" s="74" customFormat="1" ht="17.100000000000001" hidden="1" customHeight="1" x14ac:dyDescent="0.25">
      <c r="B1944" s="504">
        <v>0</v>
      </c>
      <c r="C1944" s="529" t="s">
        <v>522</v>
      </c>
      <c r="D1944" s="506" t="str">
        <f t="shared" si="1038"/>
        <v>14415.3-SS</v>
      </c>
      <c r="E1944" s="524" t="s">
        <v>872</v>
      </c>
      <c r="F1944" s="508" t="str">
        <f t="shared" si="1035"/>
        <v xml:space="preserve"> </v>
      </c>
      <c r="G1944" s="537" t="s">
        <v>509</v>
      </c>
      <c r="H1944" s="524" t="s">
        <v>923</v>
      </c>
      <c r="I1944" s="1035" t="s">
        <v>912</v>
      </c>
      <c r="J1944" s="1036"/>
      <c r="K1944" s="531" t="s">
        <v>882</v>
      </c>
      <c r="L1944" s="535"/>
      <c r="M1944" s="532" t="s">
        <v>1700</v>
      </c>
      <c r="N1944" s="514">
        <f t="shared" si="1039"/>
        <v>196.6</v>
      </c>
      <c r="O1944" s="514">
        <f t="shared" si="1037"/>
        <v>0</v>
      </c>
      <c r="P1944" s="680">
        <f>'KB Duct Parts'!$AE$3</f>
        <v>0</v>
      </c>
      <c r="Q1944" s="681">
        <f t="shared" si="1030"/>
        <v>0</v>
      </c>
      <c r="R1944" s="682">
        <f t="shared" si="1031"/>
        <v>0</v>
      </c>
      <c r="S1944" s="716">
        <f t="shared" si="1032"/>
        <v>0.35</v>
      </c>
      <c r="T1944" s="679">
        <f t="shared" si="1033"/>
        <v>0</v>
      </c>
      <c r="U1944" s="679">
        <f t="shared" si="1034"/>
        <v>0</v>
      </c>
      <c r="Y1944" s="120"/>
      <c r="AD1944" s="79"/>
      <c r="AE1944" s="75"/>
      <c r="AF1944" s="370"/>
      <c r="AG1944" s="375"/>
      <c r="AH1944" s="379"/>
      <c r="AI1944" s="383"/>
      <c r="AJ1944" s="388"/>
      <c r="AK1944" s="392"/>
      <c r="AL1944" s="388"/>
      <c r="AM1944" s="363">
        <f t="shared" si="1040"/>
        <v>1</v>
      </c>
      <c r="AN1944" s="578">
        <v>196.6</v>
      </c>
      <c r="AO1944" s="78">
        <f t="shared" si="1041"/>
        <v>0</v>
      </c>
      <c r="AP1944" s="78">
        <f t="shared" si="1042"/>
        <v>0</v>
      </c>
      <c r="AQ1944" s="78">
        <f t="shared" si="1043"/>
        <v>0</v>
      </c>
      <c r="AR1944" s="78">
        <f t="shared" si="1044"/>
        <v>0</v>
      </c>
      <c r="AS1944" s="78">
        <f t="shared" si="1045"/>
        <v>0</v>
      </c>
      <c r="AT1944" s="78">
        <f t="shared" si="1046"/>
        <v>0</v>
      </c>
      <c r="AU1944" s="74" t="s">
        <v>717</v>
      </c>
      <c r="AV1944" s="115"/>
      <c r="AW1944" s="395"/>
      <c r="AX1944" s="395">
        <v>0</v>
      </c>
      <c r="AY1944" s="395">
        <v>0</v>
      </c>
      <c r="AZ1944" s="395">
        <v>0</v>
      </c>
      <c r="BA1944" s="395">
        <v>0</v>
      </c>
      <c r="BB1944" s="395">
        <v>0</v>
      </c>
      <c r="BC1944" s="395">
        <v>0</v>
      </c>
      <c r="BD1944" s="115"/>
      <c r="BE1944" s="115"/>
      <c r="BF1944" s="115"/>
      <c r="BG1944" s="115"/>
      <c r="BH1944" s="115"/>
      <c r="BI1944" s="115"/>
      <c r="BJ1944" s="115"/>
      <c r="BK1944" s="115"/>
      <c r="BQ1944" s="74" t="str">
        <f t="shared" si="1047"/>
        <v xml:space="preserve"> </v>
      </c>
      <c r="BR1944" s="120" t="str">
        <f t="shared" si="1048"/>
        <v xml:space="preserve"> </v>
      </c>
      <c r="BS1944" s="120" t="str">
        <f t="shared" si="1049"/>
        <v xml:space="preserve"> </v>
      </c>
      <c r="BU1944" s="74" t="str">
        <f t="shared" si="1050"/>
        <v xml:space="preserve"> </v>
      </c>
      <c r="BV1944" s="120" t="str">
        <f t="shared" si="1051"/>
        <v xml:space="preserve"> </v>
      </c>
      <c r="BW1944" s="120" t="str">
        <f t="shared" si="1052"/>
        <v xml:space="preserve">  </v>
      </c>
      <c r="BY1944" s="74" t="str">
        <f t="shared" si="1053"/>
        <v xml:space="preserve"> </v>
      </c>
      <c r="BZ1944" s="120" t="str">
        <f t="shared" si="1054"/>
        <v xml:space="preserve"> </v>
      </c>
      <c r="CA1944" s="120" t="str">
        <f t="shared" si="1055"/>
        <v xml:space="preserve"> </v>
      </c>
      <c r="CC1944" s="115" t="str">
        <f t="shared" si="1056"/>
        <v xml:space="preserve"> </v>
      </c>
      <c r="CD1944" s="120" t="str">
        <f t="shared" si="1057"/>
        <v xml:space="preserve"> </v>
      </c>
      <c r="CE1944" s="417" t="str">
        <f t="shared" si="1058"/>
        <v xml:space="preserve"> </v>
      </c>
      <c r="CF1944" s="115"/>
      <c r="CG1944" s="115" t="str">
        <f t="shared" si="1059"/>
        <v xml:space="preserve"> </v>
      </c>
      <c r="CH1944" s="120" t="str">
        <f t="shared" si="1060"/>
        <v xml:space="preserve"> </v>
      </c>
      <c r="CI1944" s="417" t="str">
        <f t="shared" si="1061"/>
        <v xml:space="preserve"> </v>
      </c>
      <c r="CJ1944" s="115"/>
      <c r="CK1944" s="115" t="str">
        <f t="shared" si="1062"/>
        <v xml:space="preserve"> </v>
      </c>
      <c r="CL1944" s="120" t="str">
        <f t="shared" si="1063"/>
        <v xml:space="preserve"> </v>
      </c>
      <c r="CM1944" s="417" t="str">
        <f t="shared" si="1064"/>
        <v xml:space="preserve"> </v>
      </c>
      <c r="IS1944" s="108">
        <v>144</v>
      </c>
    </row>
    <row r="1945" spans="2:253" s="74" customFormat="1" ht="17.100000000000001" hidden="1" customHeight="1" x14ac:dyDescent="0.25">
      <c r="B1945" s="504">
        <v>0</v>
      </c>
      <c r="C1945" s="529" t="s">
        <v>523</v>
      </c>
      <c r="D1945" s="506" t="str">
        <f t="shared" si="1038"/>
        <v>14416.3-SS</v>
      </c>
      <c r="E1945" s="524" t="s">
        <v>873</v>
      </c>
      <c r="F1945" s="508" t="str">
        <f t="shared" si="1035"/>
        <v xml:space="preserve"> </v>
      </c>
      <c r="G1945" s="537" t="s">
        <v>509</v>
      </c>
      <c r="H1945" s="524" t="s">
        <v>923</v>
      </c>
      <c r="I1945" s="1035" t="s">
        <v>912</v>
      </c>
      <c r="J1945" s="1036"/>
      <c r="K1945" s="531" t="s">
        <v>882</v>
      </c>
      <c r="L1945" s="535"/>
      <c r="M1945" s="532" t="s">
        <v>1700</v>
      </c>
      <c r="N1945" s="514">
        <f t="shared" si="1039"/>
        <v>208.8</v>
      </c>
      <c r="O1945" s="514">
        <f t="shared" si="1037"/>
        <v>0</v>
      </c>
      <c r="P1945" s="680">
        <f>'KB Duct Parts'!$AE$3</f>
        <v>0</v>
      </c>
      <c r="Q1945" s="681">
        <f t="shared" si="1030"/>
        <v>0</v>
      </c>
      <c r="R1945" s="682">
        <f t="shared" si="1031"/>
        <v>0</v>
      </c>
      <c r="S1945" s="716">
        <f t="shared" si="1032"/>
        <v>0.35</v>
      </c>
      <c r="T1945" s="679">
        <f t="shared" si="1033"/>
        <v>0</v>
      </c>
      <c r="U1945" s="679">
        <f t="shared" si="1034"/>
        <v>0</v>
      </c>
      <c r="Y1945" s="120"/>
      <c r="AD1945" s="79"/>
      <c r="AE1945" s="75"/>
      <c r="AF1945" s="370"/>
      <c r="AG1945" s="375"/>
      <c r="AH1945" s="379"/>
      <c r="AI1945" s="383"/>
      <c r="AJ1945" s="388"/>
      <c r="AK1945" s="392"/>
      <c r="AL1945" s="388"/>
      <c r="AM1945" s="363">
        <f t="shared" si="1040"/>
        <v>1</v>
      </c>
      <c r="AN1945" s="578">
        <v>208.8</v>
      </c>
      <c r="AO1945" s="78">
        <f t="shared" si="1041"/>
        <v>0</v>
      </c>
      <c r="AP1945" s="78">
        <f t="shared" si="1042"/>
        <v>0</v>
      </c>
      <c r="AQ1945" s="78">
        <f t="shared" si="1043"/>
        <v>0</v>
      </c>
      <c r="AR1945" s="78">
        <f t="shared" si="1044"/>
        <v>0</v>
      </c>
      <c r="AS1945" s="78">
        <f t="shared" si="1045"/>
        <v>0</v>
      </c>
      <c r="AT1945" s="78">
        <f t="shared" si="1046"/>
        <v>0</v>
      </c>
      <c r="AU1945" s="74" t="s">
        <v>717</v>
      </c>
      <c r="AV1945" s="115"/>
      <c r="AW1945" s="395"/>
      <c r="AX1945" s="395">
        <v>0</v>
      </c>
      <c r="AY1945" s="395">
        <v>0</v>
      </c>
      <c r="AZ1945" s="395">
        <v>0</v>
      </c>
      <c r="BA1945" s="395">
        <v>0</v>
      </c>
      <c r="BB1945" s="395">
        <v>0</v>
      </c>
      <c r="BC1945" s="395">
        <v>0</v>
      </c>
      <c r="BD1945" s="115"/>
      <c r="BE1945" s="115"/>
      <c r="BF1945" s="115"/>
      <c r="BG1945" s="115"/>
      <c r="BH1945" s="115"/>
      <c r="BI1945" s="115"/>
      <c r="BJ1945" s="115"/>
      <c r="BK1945" s="115"/>
      <c r="BQ1945" s="74" t="str">
        <f t="shared" si="1047"/>
        <v xml:space="preserve"> </v>
      </c>
      <c r="BR1945" s="120" t="str">
        <f t="shared" si="1048"/>
        <v xml:space="preserve"> </v>
      </c>
      <c r="BS1945" s="120" t="str">
        <f t="shared" si="1049"/>
        <v xml:space="preserve"> </v>
      </c>
      <c r="BU1945" s="74" t="str">
        <f t="shared" si="1050"/>
        <v xml:space="preserve"> </v>
      </c>
      <c r="BV1945" s="120" t="str">
        <f t="shared" si="1051"/>
        <v xml:space="preserve"> </v>
      </c>
      <c r="BW1945" s="120" t="str">
        <f t="shared" si="1052"/>
        <v xml:space="preserve">  </v>
      </c>
      <c r="BY1945" s="74" t="str">
        <f t="shared" si="1053"/>
        <v xml:space="preserve"> </v>
      </c>
      <c r="BZ1945" s="120" t="str">
        <f t="shared" si="1054"/>
        <v xml:space="preserve"> </v>
      </c>
      <c r="CA1945" s="120" t="str">
        <f t="shared" si="1055"/>
        <v xml:space="preserve"> </v>
      </c>
      <c r="CC1945" s="115" t="str">
        <f t="shared" si="1056"/>
        <v xml:space="preserve"> </v>
      </c>
      <c r="CD1945" s="120" t="str">
        <f t="shared" si="1057"/>
        <v xml:space="preserve"> </v>
      </c>
      <c r="CE1945" s="417" t="str">
        <f t="shared" si="1058"/>
        <v xml:space="preserve"> </v>
      </c>
      <c r="CF1945" s="115"/>
      <c r="CG1945" s="115" t="str">
        <f t="shared" si="1059"/>
        <v xml:space="preserve"> </v>
      </c>
      <c r="CH1945" s="120" t="str">
        <f t="shared" si="1060"/>
        <v xml:space="preserve"> </v>
      </c>
      <c r="CI1945" s="417" t="str">
        <f t="shared" si="1061"/>
        <v xml:space="preserve"> </v>
      </c>
      <c r="CJ1945" s="115"/>
      <c r="CK1945" s="115" t="str">
        <f t="shared" si="1062"/>
        <v xml:space="preserve"> </v>
      </c>
      <c r="CL1945" s="120" t="str">
        <f t="shared" si="1063"/>
        <v xml:space="preserve"> </v>
      </c>
      <c r="CM1945" s="417" t="str">
        <f t="shared" si="1064"/>
        <v xml:space="preserve"> </v>
      </c>
      <c r="IS1945" s="108">
        <v>153</v>
      </c>
    </row>
    <row r="1946" spans="2:253" s="74" customFormat="1" ht="17.100000000000001" hidden="1" customHeight="1" x14ac:dyDescent="0.25">
      <c r="B1946" s="504">
        <v>0</v>
      </c>
      <c r="C1946" s="529" t="s">
        <v>524</v>
      </c>
      <c r="D1946" s="506" t="str">
        <f t="shared" si="1038"/>
        <v>14417.3-SS</v>
      </c>
      <c r="E1946" s="524" t="s">
        <v>874</v>
      </c>
      <c r="F1946" s="508" t="str">
        <f t="shared" si="1035"/>
        <v xml:space="preserve"> </v>
      </c>
      <c r="G1946" s="537" t="s">
        <v>509</v>
      </c>
      <c r="H1946" s="524" t="s">
        <v>923</v>
      </c>
      <c r="I1946" s="1035" t="s">
        <v>912</v>
      </c>
      <c r="J1946" s="1036"/>
      <c r="K1946" s="531" t="s">
        <v>882</v>
      </c>
      <c r="L1946" s="535"/>
      <c r="M1946" s="532" t="s">
        <v>1700</v>
      </c>
      <c r="N1946" s="514">
        <f t="shared" ref="N1946:N2009" si="1065">AN1946</f>
        <v>219.7</v>
      </c>
      <c r="O1946" s="514">
        <f t="shared" si="1037"/>
        <v>0</v>
      </c>
      <c r="P1946" s="680">
        <f>'KB Duct Parts'!$AE$3</f>
        <v>0</v>
      </c>
      <c r="Q1946" s="681">
        <f t="shared" ref="Q1946:Q2009" si="1066">IF(B1946&gt;0,N1946*(1-P1946),0)</f>
        <v>0</v>
      </c>
      <c r="R1946" s="682">
        <f t="shared" ref="R1946:R2009" si="1067">B1946*Q1946</f>
        <v>0</v>
      </c>
      <c r="S1946" s="716">
        <f t="shared" ref="S1946:S2009" si="1068">$Y$3904</f>
        <v>0.35</v>
      </c>
      <c r="T1946" s="679">
        <f t="shared" ref="T1946:T2009" si="1069">ROUND(IF(B1946&gt;0,((N1946*(1-(1*S1946)))),0),2)</f>
        <v>0</v>
      </c>
      <c r="U1946" s="679">
        <f t="shared" ref="U1946:U2009" si="1070">B1946*T1946</f>
        <v>0</v>
      </c>
      <c r="Y1946" s="120"/>
      <c r="AD1946" s="79"/>
      <c r="AE1946" s="75"/>
      <c r="AF1946" s="370"/>
      <c r="AG1946" s="375"/>
      <c r="AH1946" s="379"/>
      <c r="AI1946" s="383"/>
      <c r="AJ1946" s="388"/>
      <c r="AK1946" s="392"/>
      <c r="AL1946" s="388"/>
      <c r="AM1946" s="363">
        <f t="shared" si="1040"/>
        <v>1</v>
      </c>
      <c r="AN1946" s="578">
        <v>219.7</v>
      </c>
      <c r="AO1946" s="78">
        <f t="shared" si="1041"/>
        <v>0</v>
      </c>
      <c r="AP1946" s="78">
        <f t="shared" si="1042"/>
        <v>0</v>
      </c>
      <c r="AQ1946" s="78">
        <f t="shared" si="1043"/>
        <v>0</v>
      </c>
      <c r="AR1946" s="78">
        <f t="shared" si="1044"/>
        <v>0</v>
      </c>
      <c r="AS1946" s="78">
        <f t="shared" si="1045"/>
        <v>0</v>
      </c>
      <c r="AT1946" s="78">
        <f t="shared" si="1046"/>
        <v>0</v>
      </c>
      <c r="AU1946" s="74" t="s">
        <v>717</v>
      </c>
      <c r="AV1946" s="115"/>
      <c r="AW1946" s="395"/>
      <c r="AX1946" s="395">
        <v>0</v>
      </c>
      <c r="AY1946" s="395">
        <v>0</v>
      </c>
      <c r="AZ1946" s="395">
        <v>0</v>
      </c>
      <c r="BA1946" s="395">
        <v>0</v>
      </c>
      <c r="BB1946" s="395">
        <v>0</v>
      </c>
      <c r="BC1946" s="395">
        <v>0</v>
      </c>
      <c r="BD1946" s="115"/>
      <c r="BE1946" s="115"/>
      <c r="BF1946" s="115"/>
      <c r="BG1946" s="115"/>
      <c r="BH1946" s="115"/>
      <c r="BI1946" s="115"/>
      <c r="BJ1946" s="115"/>
      <c r="BK1946" s="115"/>
      <c r="BQ1946" s="74" t="str">
        <f t="shared" si="1047"/>
        <v xml:space="preserve"> </v>
      </c>
      <c r="BR1946" s="120" t="str">
        <f t="shared" si="1048"/>
        <v xml:space="preserve"> </v>
      </c>
      <c r="BS1946" s="120" t="str">
        <f t="shared" si="1049"/>
        <v xml:space="preserve"> </v>
      </c>
      <c r="BU1946" s="74" t="str">
        <f t="shared" si="1050"/>
        <v xml:space="preserve"> </v>
      </c>
      <c r="BV1946" s="120" t="str">
        <f t="shared" si="1051"/>
        <v xml:space="preserve"> </v>
      </c>
      <c r="BW1946" s="120" t="str">
        <f t="shared" si="1052"/>
        <v xml:space="preserve">  </v>
      </c>
      <c r="BY1946" s="74" t="str">
        <f t="shared" si="1053"/>
        <v xml:space="preserve"> </v>
      </c>
      <c r="BZ1946" s="120" t="str">
        <f t="shared" si="1054"/>
        <v xml:space="preserve"> </v>
      </c>
      <c r="CA1946" s="120" t="str">
        <f t="shared" si="1055"/>
        <v xml:space="preserve"> </v>
      </c>
      <c r="CC1946" s="115" t="str">
        <f t="shared" si="1056"/>
        <v xml:space="preserve"> </v>
      </c>
      <c r="CD1946" s="120" t="str">
        <f t="shared" si="1057"/>
        <v xml:space="preserve"> </v>
      </c>
      <c r="CE1946" s="417" t="str">
        <f t="shared" si="1058"/>
        <v xml:space="preserve"> </v>
      </c>
      <c r="CF1946" s="115"/>
      <c r="CG1946" s="115" t="str">
        <f t="shared" si="1059"/>
        <v xml:space="preserve"> </v>
      </c>
      <c r="CH1946" s="120" t="str">
        <f t="shared" si="1060"/>
        <v xml:space="preserve"> </v>
      </c>
      <c r="CI1946" s="417" t="str">
        <f t="shared" si="1061"/>
        <v xml:space="preserve"> </v>
      </c>
      <c r="CJ1946" s="115"/>
      <c r="CK1946" s="115" t="str">
        <f t="shared" si="1062"/>
        <v xml:space="preserve"> </v>
      </c>
      <c r="CL1946" s="120" t="str">
        <f t="shared" si="1063"/>
        <v xml:space="preserve"> </v>
      </c>
      <c r="CM1946" s="417" t="str">
        <f t="shared" si="1064"/>
        <v xml:space="preserve"> </v>
      </c>
      <c r="IS1946" s="108">
        <v>161</v>
      </c>
    </row>
    <row r="1947" spans="2:253" s="74" customFormat="1" ht="17.100000000000001" hidden="1" customHeight="1" x14ac:dyDescent="0.25">
      <c r="B1947" s="504">
        <v>0</v>
      </c>
      <c r="C1947" s="529" t="s">
        <v>525</v>
      </c>
      <c r="D1947" s="506" t="str">
        <f t="shared" si="1038"/>
        <v>14418.3-SS</v>
      </c>
      <c r="E1947" s="524" t="s">
        <v>875</v>
      </c>
      <c r="F1947" s="508" t="str">
        <f t="shared" si="1035"/>
        <v xml:space="preserve"> </v>
      </c>
      <c r="G1947" s="537" t="s">
        <v>509</v>
      </c>
      <c r="H1947" s="524" t="s">
        <v>923</v>
      </c>
      <c r="I1947" s="1035" t="s">
        <v>912</v>
      </c>
      <c r="J1947" s="1036"/>
      <c r="K1947" s="531" t="s">
        <v>882</v>
      </c>
      <c r="L1947" s="535"/>
      <c r="M1947" s="532" t="s">
        <v>1700</v>
      </c>
      <c r="N1947" s="514">
        <f t="shared" si="1065"/>
        <v>230.7</v>
      </c>
      <c r="O1947" s="514">
        <f t="shared" si="1037"/>
        <v>0</v>
      </c>
      <c r="P1947" s="680">
        <f>'KB Duct Parts'!$AE$3</f>
        <v>0</v>
      </c>
      <c r="Q1947" s="681">
        <f t="shared" si="1066"/>
        <v>0</v>
      </c>
      <c r="R1947" s="682">
        <f t="shared" si="1067"/>
        <v>0</v>
      </c>
      <c r="S1947" s="716">
        <f t="shared" si="1068"/>
        <v>0.35</v>
      </c>
      <c r="T1947" s="679">
        <f t="shared" si="1069"/>
        <v>0</v>
      </c>
      <c r="U1947" s="679">
        <f t="shared" si="1070"/>
        <v>0</v>
      </c>
      <c r="Y1947" s="120"/>
      <c r="AD1947" s="79"/>
      <c r="AE1947" s="75"/>
      <c r="AF1947" s="370"/>
      <c r="AG1947" s="375"/>
      <c r="AH1947" s="379"/>
      <c r="AI1947" s="383"/>
      <c r="AJ1947" s="388"/>
      <c r="AK1947" s="392"/>
      <c r="AL1947" s="388"/>
      <c r="AM1947" s="363">
        <f t="shared" si="1040"/>
        <v>1</v>
      </c>
      <c r="AN1947" s="578">
        <v>230.7</v>
      </c>
      <c r="AO1947" s="78">
        <f t="shared" si="1041"/>
        <v>0</v>
      </c>
      <c r="AP1947" s="78">
        <f t="shared" si="1042"/>
        <v>0</v>
      </c>
      <c r="AQ1947" s="78">
        <f t="shared" si="1043"/>
        <v>0</v>
      </c>
      <c r="AR1947" s="78">
        <f t="shared" si="1044"/>
        <v>0</v>
      </c>
      <c r="AS1947" s="78">
        <f t="shared" si="1045"/>
        <v>0</v>
      </c>
      <c r="AT1947" s="78">
        <f t="shared" si="1046"/>
        <v>0</v>
      </c>
      <c r="AU1947" s="74" t="s">
        <v>717</v>
      </c>
      <c r="AV1947" s="115"/>
      <c r="AW1947" s="395"/>
      <c r="AX1947" s="395">
        <v>0</v>
      </c>
      <c r="AY1947" s="395">
        <v>0</v>
      </c>
      <c r="AZ1947" s="395">
        <v>0</v>
      </c>
      <c r="BA1947" s="395">
        <v>0</v>
      </c>
      <c r="BB1947" s="395">
        <v>0</v>
      </c>
      <c r="BC1947" s="395">
        <v>0</v>
      </c>
      <c r="BD1947" s="115"/>
      <c r="BE1947" s="115"/>
      <c r="BF1947" s="115"/>
      <c r="BG1947" s="115"/>
      <c r="BH1947" s="115"/>
      <c r="BI1947" s="115"/>
      <c r="BJ1947" s="115"/>
      <c r="BK1947" s="115"/>
      <c r="BQ1947" s="74" t="str">
        <f t="shared" si="1047"/>
        <v xml:space="preserve"> </v>
      </c>
      <c r="BR1947" s="120" t="str">
        <f t="shared" si="1048"/>
        <v xml:space="preserve"> </v>
      </c>
      <c r="BS1947" s="120" t="str">
        <f t="shared" si="1049"/>
        <v xml:space="preserve"> </v>
      </c>
      <c r="BU1947" s="74" t="str">
        <f t="shared" si="1050"/>
        <v xml:space="preserve"> </v>
      </c>
      <c r="BV1947" s="120" t="str">
        <f t="shared" si="1051"/>
        <v xml:space="preserve"> </v>
      </c>
      <c r="BW1947" s="120" t="str">
        <f t="shared" si="1052"/>
        <v xml:space="preserve">  </v>
      </c>
      <c r="BY1947" s="74" t="str">
        <f t="shared" si="1053"/>
        <v xml:space="preserve"> </v>
      </c>
      <c r="BZ1947" s="120" t="str">
        <f t="shared" si="1054"/>
        <v xml:space="preserve"> </v>
      </c>
      <c r="CA1947" s="120" t="str">
        <f t="shared" si="1055"/>
        <v xml:space="preserve"> </v>
      </c>
      <c r="CC1947" s="115" t="str">
        <f t="shared" si="1056"/>
        <v xml:space="preserve"> </v>
      </c>
      <c r="CD1947" s="120" t="str">
        <f t="shared" si="1057"/>
        <v xml:space="preserve"> </v>
      </c>
      <c r="CE1947" s="417" t="str">
        <f t="shared" si="1058"/>
        <v xml:space="preserve"> </v>
      </c>
      <c r="CF1947" s="115"/>
      <c r="CG1947" s="115" t="str">
        <f t="shared" si="1059"/>
        <v xml:space="preserve"> </v>
      </c>
      <c r="CH1947" s="120" t="str">
        <f t="shared" si="1060"/>
        <v xml:space="preserve"> </v>
      </c>
      <c r="CI1947" s="417" t="str">
        <f t="shared" si="1061"/>
        <v xml:space="preserve"> </v>
      </c>
      <c r="CJ1947" s="115"/>
      <c r="CK1947" s="115" t="str">
        <f t="shared" si="1062"/>
        <v xml:space="preserve"> </v>
      </c>
      <c r="CL1947" s="120" t="str">
        <f t="shared" si="1063"/>
        <v xml:space="preserve"> </v>
      </c>
      <c r="CM1947" s="417" t="str">
        <f t="shared" si="1064"/>
        <v xml:space="preserve"> </v>
      </c>
      <c r="IS1947" s="108">
        <v>169</v>
      </c>
    </row>
    <row r="1948" spans="2:253" s="74" customFormat="1" ht="17.100000000000001" hidden="1" customHeight="1" x14ac:dyDescent="0.25">
      <c r="B1948" s="504">
        <v>0</v>
      </c>
      <c r="C1948" s="529" t="s">
        <v>526</v>
      </c>
      <c r="D1948" s="506" t="str">
        <f t="shared" si="1038"/>
        <v>14419.3-SS</v>
      </c>
      <c r="E1948" s="524" t="s">
        <v>876</v>
      </c>
      <c r="F1948" s="508" t="str">
        <f t="shared" si="1035"/>
        <v xml:space="preserve"> </v>
      </c>
      <c r="G1948" s="537" t="s">
        <v>509</v>
      </c>
      <c r="H1948" s="524" t="s">
        <v>923</v>
      </c>
      <c r="I1948" s="1035" t="s">
        <v>912</v>
      </c>
      <c r="J1948" s="1036"/>
      <c r="K1948" s="531" t="s">
        <v>882</v>
      </c>
      <c r="L1948" s="535"/>
      <c r="M1948" s="532" t="s">
        <v>1700</v>
      </c>
      <c r="N1948" s="514">
        <f t="shared" si="1065"/>
        <v>300.3</v>
      </c>
      <c r="O1948" s="514">
        <f t="shared" si="1037"/>
        <v>0</v>
      </c>
      <c r="P1948" s="680">
        <f>'KB Duct Parts'!$AE$3</f>
        <v>0</v>
      </c>
      <c r="Q1948" s="681">
        <f t="shared" si="1066"/>
        <v>0</v>
      </c>
      <c r="R1948" s="682">
        <f t="shared" si="1067"/>
        <v>0</v>
      </c>
      <c r="S1948" s="716">
        <f t="shared" si="1068"/>
        <v>0.35</v>
      </c>
      <c r="T1948" s="679">
        <f t="shared" si="1069"/>
        <v>0</v>
      </c>
      <c r="U1948" s="679">
        <f t="shared" si="1070"/>
        <v>0</v>
      </c>
      <c r="Y1948" s="120"/>
      <c r="AD1948" s="79"/>
      <c r="AE1948" s="75"/>
      <c r="AF1948" s="370"/>
      <c r="AG1948" s="375"/>
      <c r="AH1948" s="379"/>
      <c r="AI1948" s="383"/>
      <c r="AJ1948" s="388"/>
      <c r="AK1948" s="392"/>
      <c r="AL1948" s="388"/>
      <c r="AM1948" s="363">
        <f t="shared" si="1040"/>
        <v>1</v>
      </c>
      <c r="AN1948" s="578">
        <v>300.3</v>
      </c>
      <c r="AO1948" s="78">
        <f t="shared" si="1041"/>
        <v>0</v>
      </c>
      <c r="AP1948" s="78">
        <f t="shared" si="1042"/>
        <v>0</v>
      </c>
      <c r="AQ1948" s="78">
        <f t="shared" si="1043"/>
        <v>0</v>
      </c>
      <c r="AR1948" s="78">
        <f t="shared" si="1044"/>
        <v>0</v>
      </c>
      <c r="AS1948" s="78">
        <f t="shared" si="1045"/>
        <v>0</v>
      </c>
      <c r="AT1948" s="78">
        <f t="shared" si="1046"/>
        <v>0</v>
      </c>
      <c r="AU1948" s="74" t="s">
        <v>717</v>
      </c>
      <c r="AV1948" s="115"/>
      <c r="AW1948" s="395"/>
      <c r="AX1948" s="395">
        <v>0</v>
      </c>
      <c r="AY1948" s="395">
        <v>0</v>
      </c>
      <c r="AZ1948" s="395">
        <v>0</v>
      </c>
      <c r="BA1948" s="395">
        <v>0</v>
      </c>
      <c r="BB1948" s="395">
        <v>0</v>
      </c>
      <c r="BC1948" s="395">
        <v>0</v>
      </c>
      <c r="BD1948" s="115"/>
      <c r="BE1948" s="115"/>
      <c r="BF1948" s="115"/>
      <c r="BG1948" s="115"/>
      <c r="BH1948" s="115"/>
      <c r="BI1948" s="115"/>
      <c r="BJ1948" s="115"/>
      <c r="BK1948" s="115"/>
      <c r="BQ1948" s="74" t="str">
        <f t="shared" si="1047"/>
        <v xml:space="preserve"> </v>
      </c>
      <c r="BR1948" s="120" t="str">
        <f t="shared" si="1048"/>
        <v xml:space="preserve"> </v>
      </c>
      <c r="BS1948" s="120" t="str">
        <f t="shared" si="1049"/>
        <v xml:space="preserve"> </v>
      </c>
      <c r="BU1948" s="74" t="str">
        <f t="shared" si="1050"/>
        <v xml:space="preserve"> </v>
      </c>
      <c r="BV1948" s="120" t="str">
        <f t="shared" si="1051"/>
        <v xml:space="preserve"> </v>
      </c>
      <c r="BW1948" s="120" t="str">
        <f t="shared" si="1052"/>
        <v xml:space="preserve">  </v>
      </c>
      <c r="BY1948" s="74" t="str">
        <f t="shared" si="1053"/>
        <v xml:space="preserve"> </v>
      </c>
      <c r="BZ1948" s="120" t="str">
        <f t="shared" si="1054"/>
        <v xml:space="preserve"> </v>
      </c>
      <c r="CA1948" s="120" t="str">
        <f t="shared" si="1055"/>
        <v xml:space="preserve"> </v>
      </c>
      <c r="CC1948" s="115" t="str">
        <f t="shared" si="1056"/>
        <v xml:space="preserve"> </v>
      </c>
      <c r="CD1948" s="120" t="str">
        <f t="shared" si="1057"/>
        <v xml:space="preserve"> </v>
      </c>
      <c r="CE1948" s="417" t="str">
        <f t="shared" si="1058"/>
        <v xml:space="preserve"> </v>
      </c>
      <c r="CF1948" s="115"/>
      <c r="CG1948" s="115" t="str">
        <f t="shared" si="1059"/>
        <v xml:space="preserve"> </v>
      </c>
      <c r="CH1948" s="120" t="str">
        <f t="shared" si="1060"/>
        <v xml:space="preserve"> </v>
      </c>
      <c r="CI1948" s="417" t="str">
        <f t="shared" si="1061"/>
        <v xml:space="preserve"> </v>
      </c>
      <c r="CJ1948" s="115"/>
      <c r="CK1948" s="115" t="str">
        <f t="shared" si="1062"/>
        <v xml:space="preserve"> </v>
      </c>
      <c r="CL1948" s="120" t="str">
        <f t="shared" si="1063"/>
        <v xml:space="preserve"> </v>
      </c>
      <c r="CM1948" s="417" t="str">
        <f t="shared" si="1064"/>
        <v xml:space="preserve"> </v>
      </c>
      <c r="IS1948" s="108">
        <v>220</v>
      </c>
    </row>
    <row r="1949" spans="2:253" s="74" customFormat="1" ht="17.100000000000001" hidden="1" customHeight="1" x14ac:dyDescent="0.25">
      <c r="B1949" s="504">
        <v>0</v>
      </c>
      <c r="C1949" s="529" t="s">
        <v>527</v>
      </c>
      <c r="D1949" s="506" t="str">
        <f t="shared" si="1038"/>
        <v>14420.3-SS</v>
      </c>
      <c r="E1949" s="524" t="s">
        <v>877</v>
      </c>
      <c r="F1949" s="508" t="str">
        <f t="shared" si="1035"/>
        <v xml:space="preserve"> </v>
      </c>
      <c r="G1949" s="537" t="s">
        <v>509</v>
      </c>
      <c r="H1949" s="524" t="s">
        <v>923</v>
      </c>
      <c r="I1949" s="1035" t="s">
        <v>912</v>
      </c>
      <c r="J1949" s="1036"/>
      <c r="K1949" s="531" t="s">
        <v>882</v>
      </c>
      <c r="L1949" s="535"/>
      <c r="M1949" s="532" t="s">
        <v>1700</v>
      </c>
      <c r="N1949" s="514">
        <f t="shared" si="1065"/>
        <v>368.6</v>
      </c>
      <c r="O1949" s="514">
        <f t="shared" ref="O1949:O2024" si="1071">IF(B1949&gt;0,N1949*B1949,0)</f>
        <v>0</v>
      </c>
      <c r="P1949" s="680">
        <f>'KB Duct Parts'!$AE$3</f>
        <v>0</v>
      </c>
      <c r="Q1949" s="681">
        <f t="shared" si="1066"/>
        <v>0</v>
      </c>
      <c r="R1949" s="682">
        <f t="shared" si="1067"/>
        <v>0</v>
      </c>
      <c r="S1949" s="716">
        <f t="shared" si="1068"/>
        <v>0.35</v>
      </c>
      <c r="T1949" s="679">
        <f t="shared" si="1069"/>
        <v>0</v>
      </c>
      <c r="U1949" s="679">
        <f t="shared" si="1070"/>
        <v>0</v>
      </c>
      <c r="Y1949" s="120"/>
      <c r="AD1949" s="79"/>
      <c r="AE1949" s="75"/>
      <c r="AF1949" s="370"/>
      <c r="AG1949" s="375"/>
      <c r="AH1949" s="379"/>
      <c r="AI1949" s="383"/>
      <c r="AJ1949" s="388"/>
      <c r="AK1949" s="392"/>
      <c r="AL1949" s="388"/>
      <c r="AM1949" s="363">
        <f t="shared" si="1040"/>
        <v>1</v>
      </c>
      <c r="AN1949" s="578">
        <v>368.6</v>
      </c>
      <c r="AO1949" s="78">
        <f>$AN1949*AX1949</f>
        <v>0</v>
      </c>
      <c r="AP1949" s="78">
        <f t="shared" ref="AP1949:AP2024" si="1072">$AN1949*AY1949</f>
        <v>0</v>
      </c>
      <c r="AQ1949" s="78">
        <f t="shared" ref="AQ1949:AQ2024" si="1073">$AN1949*AZ1949</f>
        <v>0</v>
      </c>
      <c r="AR1949" s="78">
        <f t="shared" ref="AR1949:AR2024" si="1074">$AN1949*BA1949</f>
        <v>0</v>
      </c>
      <c r="AS1949" s="78">
        <f t="shared" ref="AS1949:AS2024" si="1075">$AN1949*BB1949</f>
        <v>0</v>
      </c>
      <c r="AT1949" s="78">
        <f t="shared" ref="AT1949:AT2024" si="1076">$AN1949*BC1949</f>
        <v>0</v>
      </c>
      <c r="AU1949" s="74" t="s">
        <v>717</v>
      </c>
      <c r="AV1949" s="115"/>
      <c r="AW1949" s="395"/>
      <c r="AX1949" s="395">
        <v>0</v>
      </c>
      <c r="AY1949" s="395">
        <v>0</v>
      </c>
      <c r="AZ1949" s="395">
        <v>0</v>
      </c>
      <c r="BA1949" s="395">
        <v>0</v>
      </c>
      <c r="BB1949" s="395">
        <v>0</v>
      </c>
      <c r="BC1949" s="395">
        <v>0</v>
      </c>
      <c r="BD1949" s="115"/>
      <c r="BE1949" s="115"/>
      <c r="BF1949" s="115"/>
      <c r="BG1949" s="115"/>
      <c r="BH1949" s="115"/>
      <c r="BI1949" s="115"/>
      <c r="BJ1949" s="115"/>
      <c r="BK1949" s="115"/>
      <c r="BQ1949" s="74" t="str">
        <f t="shared" si="1047"/>
        <v xml:space="preserve"> </v>
      </c>
      <c r="BR1949" s="120" t="str">
        <f t="shared" si="1048"/>
        <v xml:space="preserve"> </v>
      </c>
      <c r="BS1949" s="120" t="str">
        <f t="shared" si="1049"/>
        <v xml:space="preserve"> </v>
      </c>
      <c r="BU1949" s="74" t="str">
        <f t="shared" si="1050"/>
        <v xml:space="preserve"> </v>
      </c>
      <c r="BV1949" s="120" t="str">
        <f t="shared" si="1051"/>
        <v xml:space="preserve"> </v>
      </c>
      <c r="BW1949" s="120" t="str">
        <f t="shared" si="1052"/>
        <v xml:space="preserve">  </v>
      </c>
      <c r="BY1949" s="74" t="str">
        <f t="shared" si="1053"/>
        <v xml:space="preserve"> </v>
      </c>
      <c r="BZ1949" s="120" t="str">
        <f t="shared" si="1054"/>
        <v xml:space="preserve"> </v>
      </c>
      <c r="CA1949" s="120" t="str">
        <f t="shared" si="1055"/>
        <v xml:space="preserve"> </v>
      </c>
      <c r="CC1949" s="115" t="str">
        <f t="shared" si="1056"/>
        <v xml:space="preserve"> </v>
      </c>
      <c r="CD1949" s="120" t="str">
        <f t="shared" si="1057"/>
        <v xml:space="preserve"> </v>
      </c>
      <c r="CE1949" s="417" t="str">
        <f t="shared" si="1058"/>
        <v xml:space="preserve"> </v>
      </c>
      <c r="CF1949" s="115"/>
      <c r="CG1949" s="115" t="str">
        <f t="shared" si="1059"/>
        <v xml:space="preserve"> </v>
      </c>
      <c r="CH1949" s="120" t="str">
        <f t="shared" si="1060"/>
        <v xml:space="preserve"> </v>
      </c>
      <c r="CI1949" s="417" t="str">
        <f t="shared" si="1061"/>
        <v xml:space="preserve"> </v>
      </c>
      <c r="CJ1949" s="115"/>
      <c r="CK1949" s="115" t="str">
        <f t="shared" si="1062"/>
        <v xml:space="preserve"> </v>
      </c>
      <c r="CL1949" s="120" t="str">
        <f t="shared" si="1063"/>
        <v xml:space="preserve"> </v>
      </c>
      <c r="CM1949" s="417" t="str">
        <f t="shared" si="1064"/>
        <v xml:space="preserve"> </v>
      </c>
      <c r="IS1949" s="108">
        <v>270</v>
      </c>
    </row>
    <row r="1950" spans="2:253" s="74" customFormat="1" ht="17.100000000000001" hidden="1" customHeight="1" x14ac:dyDescent="0.25">
      <c r="B1950" s="504">
        <v>0</v>
      </c>
      <c r="C1950" s="529" t="s">
        <v>528</v>
      </c>
      <c r="D1950" s="506" t="str">
        <f t="shared" si="1038"/>
        <v>14422.3-SS</v>
      </c>
      <c r="E1950" s="524" t="s">
        <v>878</v>
      </c>
      <c r="F1950" s="508" t="str">
        <f t="shared" si="1035"/>
        <v xml:space="preserve"> </v>
      </c>
      <c r="G1950" s="537" t="s">
        <v>509</v>
      </c>
      <c r="H1950" s="524" t="s">
        <v>923</v>
      </c>
      <c r="I1950" s="1035" t="s">
        <v>912</v>
      </c>
      <c r="J1950" s="1036"/>
      <c r="K1950" s="531" t="s">
        <v>882</v>
      </c>
      <c r="L1950" s="535"/>
      <c r="M1950" s="532" t="s">
        <v>1700</v>
      </c>
      <c r="N1950" s="514">
        <f t="shared" si="1065"/>
        <v>550.1</v>
      </c>
      <c r="O1950" s="514">
        <f t="shared" si="1071"/>
        <v>0</v>
      </c>
      <c r="P1950" s="680">
        <f>'KB Duct Parts'!$AE$3</f>
        <v>0</v>
      </c>
      <c r="Q1950" s="681">
        <f t="shared" si="1066"/>
        <v>0</v>
      </c>
      <c r="R1950" s="682">
        <f t="shared" si="1067"/>
        <v>0</v>
      </c>
      <c r="S1950" s="716">
        <f t="shared" si="1068"/>
        <v>0.35</v>
      </c>
      <c r="T1950" s="679">
        <f t="shared" si="1069"/>
        <v>0</v>
      </c>
      <c r="U1950" s="679">
        <f t="shared" si="1070"/>
        <v>0</v>
      </c>
      <c r="Y1950" s="120"/>
      <c r="AD1950" s="79"/>
      <c r="AE1950" s="75"/>
      <c r="AF1950" s="370"/>
      <c r="AG1950" s="375"/>
      <c r="AH1950" s="379"/>
      <c r="AI1950" s="383"/>
      <c r="AJ1950" s="388"/>
      <c r="AK1950" s="392"/>
      <c r="AL1950" s="388"/>
      <c r="AM1950" s="363">
        <f t="shared" si="1040"/>
        <v>1</v>
      </c>
      <c r="AN1950" s="578">
        <v>550.1</v>
      </c>
      <c r="AO1950" s="78">
        <f t="shared" ref="AO1950:AO2025" si="1077">$AN1950*AX1950</f>
        <v>0</v>
      </c>
      <c r="AP1950" s="78">
        <f t="shared" si="1072"/>
        <v>0</v>
      </c>
      <c r="AQ1950" s="78">
        <f t="shared" si="1073"/>
        <v>0</v>
      </c>
      <c r="AR1950" s="78">
        <f t="shared" si="1074"/>
        <v>0</v>
      </c>
      <c r="AS1950" s="78">
        <f t="shared" si="1075"/>
        <v>0</v>
      </c>
      <c r="AT1950" s="78">
        <f t="shared" si="1076"/>
        <v>0</v>
      </c>
      <c r="AU1950" s="74" t="s">
        <v>717</v>
      </c>
      <c r="AV1950" s="115"/>
      <c r="AW1950" s="395"/>
      <c r="AX1950" s="395">
        <v>0</v>
      </c>
      <c r="AY1950" s="395">
        <v>0</v>
      </c>
      <c r="AZ1950" s="395">
        <v>0</v>
      </c>
      <c r="BA1950" s="395">
        <v>0</v>
      </c>
      <c r="BB1950" s="395">
        <v>0</v>
      </c>
      <c r="BC1950" s="395">
        <v>0</v>
      </c>
      <c r="BD1950" s="115"/>
      <c r="BE1950" s="115"/>
      <c r="BF1950" s="115"/>
      <c r="BG1950" s="115"/>
      <c r="BH1950" s="115"/>
      <c r="BI1950" s="115"/>
      <c r="BJ1950" s="115"/>
      <c r="BK1950" s="115"/>
      <c r="BQ1950" s="74" t="str">
        <f t="shared" ref="BQ1950:BQ2025" si="1078">IF(AO1950&gt;0,D1950&amp;"-("&amp; AG1950&amp;")"," ")</f>
        <v xml:space="preserve"> </v>
      </c>
      <c r="BR1950" s="120" t="str">
        <f t="shared" ref="BR1950:BR2025" si="1079">IF(AO1950&gt;0,$G1950," ")</f>
        <v xml:space="preserve"> </v>
      </c>
      <c r="BS1950" s="120" t="str">
        <f t="shared" ref="BS1950:BS2025" si="1080">IF(AO1950&gt;0,AO1950," ")</f>
        <v xml:space="preserve"> </v>
      </c>
      <c r="BU1950" s="74" t="str">
        <f t="shared" ref="BU1950:BU2025" si="1081">IF(AP1950&gt;0,D1950&amp;"-("&amp;AH1950&amp;")"," ")</f>
        <v xml:space="preserve"> </v>
      </c>
      <c r="BV1950" s="120" t="str">
        <f t="shared" ref="BV1950:BV2025" si="1082">IF(AP1950&gt;0,$G1950," ")</f>
        <v xml:space="preserve"> </v>
      </c>
      <c r="BW1950" s="120" t="str">
        <f t="shared" ref="BW1950:BW2025" si="1083">IF(AP1950&gt;0,AP1950,"  ")</f>
        <v xml:space="preserve">  </v>
      </c>
      <c r="BY1950" s="74" t="str">
        <f t="shared" ref="BY1950:BY2025" si="1084">IF(AQ1950&gt;0,D1950&amp;"-("&amp;AI1950&amp;")"," ")</f>
        <v xml:space="preserve"> </v>
      </c>
      <c r="BZ1950" s="120" t="str">
        <f t="shared" ref="BZ1950:BZ2025" si="1085">IF(AQ1950&gt;0,$G1950," ")</f>
        <v xml:space="preserve"> </v>
      </c>
      <c r="CA1950" s="120" t="str">
        <f t="shared" ref="CA1950:CA2025" si="1086">IF(AQ1950&gt;0,AQ1950," ")</f>
        <v xml:space="preserve"> </v>
      </c>
      <c r="CC1950" s="115" t="str">
        <f t="shared" ref="CC1950:CC2025" si="1087">IF(AR1950&gt;0,D1950&amp;"-("&amp;AJ1950&amp;")"," ")</f>
        <v xml:space="preserve"> </v>
      </c>
      <c r="CD1950" s="120" t="str">
        <f t="shared" ref="CD1950:CD2025" si="1088">IF(AR1950&gt;0,$G1950," ")</f>
        <v xml:space="preserve"> </v>
      </c>
      <c r="CE1950" s="417" t="str">
        <f t="shared" ref="CE1950:CE2025" si="1089">IF(AR1950&gt;0,AR1950," ")</f>
        <v xml:space="preserve"> </v>
      </c>
      <c r="CF1950" s="115"/>
      <c r="CG1950" s="115" t="str">
        <f t="shared" ref="CG1950:CG2025" si="1090">IF(AS1950&gt;0,D1950&amp;"-("&amp;AK1950&amp;")"," ")</f>
        <v xml:space="preserve"> </v>
      </c>
      <c r="CH1950" s="120" t="str">
        <f t="shared" ref="CH1950:CH2025" si="1091">IF(AS1950&gt;0,$G1950," ")</f>
        <v xml:space="preserve"> </v>
      </c>
      <c r="CI1950" s="417" t="str">
        <f t="shared" ref="CI1950:CI2025" si="1092">IF(AS1950&gt;0,AS1950," ")</f>
        <v xml:space="preserve"> </v>
      </c>
      <c r="CJ1950" s="115"/>
      <c r="CK1950" s="115" t="str">
        <f t="shared" ref="CK1950:CK2025" si="1093">IF(AT1950&gt;0,D1950&amp;"-"&amp;AL1950," ")</f>
        <v xml:space="preserve"> </v>
      </c>
      <c r="CL1950" s="120" t="str">
        <f t="shared" ref="CL1950:CL2025" si="1094">IF(AT1950&gt;0,$G1950," ")</f>
        <v xml:space="preserve"> </v>
      </c>
      <c r="CM1950" s="417" t="str">
        <f t="shared" si="1064"/>
        <v xml:space="preserve"> </v>
      </c>
      <c r="IS1950" s="108">
        <v>403</v>
      </c>
    </row>
    <row r="1951" spans="2:253" s="74" customFormat="1" ht="17.100000000000001" hidden="1" customHeight="1" x14ac:dyDescent="0.25">
      <c r="B1951" s="504">
        <v>0</v>
      </c>
      <c r="C1951" s="529" t="s">
        <v>29</v>
      </c>
      <c r="D1951" s="506" t="str">
        <f t="shared" si="1038"/>
        <v>14424.3-SS</v>
      </c>
      <c r="E1951" s="524" t="s">
        <v>1338</v>
      </c>
      <c r="F1951" s="508" t="str">
        <f t="shared" si="1035"/>
        <v xml:space="preserve"> </v>
      </c>
      <c r="G1951" s="537" t="s">
        <v>509</v>
      </c>
      <c r="H1951" s="524" t="s">
        <v>923</v>
      </c>
      <c r="I1951" s="1035" t="s">
        <v>912</v>
      </c>
      <c r="J1951" s="1036"/>
      <c r="K1951" s="531" t="s">
        <v>882</v>
      </c>
      <c r="L1951" s="535"/>
      <c r="M1951" s="532" t="s">
        <v>1700</v>
      </c>
      <c r="N1951" s="514">
        <f t="shared" si="1065"/>
        <v>620.5</v>
      </c>
      <c r="O1951" s="514">
        <f t="shared" si="1071"/>
        <v>0</v>
      </c>
      <c r="P1951" s="680">
        <f>'KB Duct Parts'!$AE$3</f>
        <v>0</v>
      </c>
      <c r="Q1951" s="681">
        <f t="shared" si="1066"/>
        <v>0</v>
      </c>
      <c r="R1951" s="682">
        <f t="shared" si="1067"/>
        <v>0</v>
      </c>
      <c r="S1951" s="716">
        <f t="shared" si="1068"/>
        <v>0.35</v>
      </c>
      <c r="T1951" s="679">
        <f t="shared" si="1069"/>
        <v>0</v>
      </c>
      <c r="U1951" s="679">
        <f t="shared" si="1070"/>
        <v>0</v>
      </c>
      <c r="Y1951" s="120"/>
      <c r="AD1951" s="79"/>
      <c r="AE1951" s="75"/>
      <c r="AF1951" s="370"/>
      <c r="AG1951" s="375"/>
      <c r="AH1951" s="379"/>
      <c r="AI1951" s="383"/>
      <c r="AJ1951" s="388"/>
      <c r="AK1951" s="392"/>
      <c r="AL1951" s="388"/>
      <c r="AM1951" s="363">
        <f t="shared" ref="AM1951:AM2026" si="1095">IF(L1951=AF1951,1,IF(L1951=AG1951,2,IF(L1951=AH1951,3,IF(L1951=AI1951,4,IF(L1951=AJ1951,5,IF(L1951=AK1951,6,IF(L1951=AL1951,7,0)))))))</f>
        <v>1</v>
      </c>
      <c r="AN1951" s="578">
        <v>620.5</v>
      </c>
      <c r="AO1951" s="78">
        <f t="shared" si="1077"/>
        <v>0</v>
      </c>
      <c r="AP1951" s="78">
        <f t="shared" si="1072"/>
        <v>0</v>
      </c>
      <c r="AQ1951" s="78">
        <f t="shared" si="1073"/>
        <v>0</v>
      </c>
      <c r="AR1951" s="78">
        <f t="shared" si="1074"/>
        <v>0</v>
      </c>
      <c r="AS1951" s="78">
        <f t="shared" si="1075"/>
        <v>0</v>
      </c>
      <c r="AT1951" s="78">
        <f t="shared" si="1076"/>
        <v>0</v>
      </c>
      <c r="AU1951" s="74" t="s">
        <v>717</v>
      </c>
      <c r="AV1951" s="115"/>
      <c r="AW1951" s="395"/>
      <c r="AX1951" s="395">
        <v>0</v>
      </c>
      <c r="AY1951" s="395">
        <v>0</v>
      </c>
      <c r="AZ1951" s="395">
        <v>0</v>
      </c>
      <c r="BA1951" s="395">
        <v>0</v>
      </c>
      <c r="BB1951" s="395">
        <v>0</v>
      </c>
      <c r="BC1951" s="395">
        <v>0</v>
      </c>
      <c r="BD1951" s="115"/>
      <c r="BE1951" s="115"/>
      <c r="BF1951" s="115"/>
      <c r="BG1951" s="115"/>
      <c r="BH1951" s="115"/>
      <c r="BI1951" s="115"/>
      <c r="BJ1951" s="115"/>
      <c r="BK1951" s="115"/>
      <c r="BQ1951" s="74" t="str">
        <f t="shared" si="1078"/>
        <v xml:space="preserve"> </v>
      </c>
      <c r="BR1951" s="120" t="str">
        <f t="shared" si="1079"/>
        <v xml:space="preserve"> </v>
      </c>
      <c r="BS1951" s="120" t="str">
        <f t="shared" si="1080"/>
        <v xml:space="preserve"> </v>
      </c>
      <c r="BU1951" s="74" t="str">
        <f t="shared" si="1081"/>
        <v xml:space="preserve"> </v>
      </c>
      <c r="BV1951" s="120" t="str">
        <f t="shared" si="1082"/>
        <v xml:space="preserve"> </v>
      </c>
      <c r="BW1951" s="120" t="str">
        <f t="shared" si="1083"/>
        <v xml:space="preserve">  </v>
      </c>
      <c r="BY1951" s="74" t="str">
        <f t="shared" si="1084"/>
        <v xml:space="preserve"> </v>
      </c>
      <c r="BZ1951" s="120" t="str">
        <f t="shared" si="1085"/>
        <v xml:space="preserve"> </v>
      </c>
      <c r="CA1951" s="120" t="str">
        <f t="shared" si="1086"/>
        <v xml:space="preserve"> </v>
      </c>
      <c r="CC1951" s="115" t="str">
        <f t="shared" si="1087"/>
        <v xml:space="preserve"> </v>
      </c>
      <c r="CD1951" s="120" t="str">
        <f t="shared" si="1088"/>
        <v xml:space="preserve"> </v>
      </c>
      <c r="CE1951" s="417" t="str">
        <f t="shared" si="1089"/>
        <v xml:space="preserve"> </v>
      </c>
      <c r="CF1951" s="115"/>
      <c r="CG1951" s="115" t="str">
        <f t="shared" si="1090"/>
        <v xml:space="preserve"> </v>
      </c>
      <c r="CH1951" s="120" t="str">
        <f t="shared" si="1091"/>
        <v xml:space="preserve"> </v>
      </c>
      <c r="CI1951" s="417" t="str">
        <f t="shared" si="1092"/>
        <v xml:space="preserve"> </v>
      </c>
      <c r="CJ1951" s="115"/>
      <c r="CK1951" s="115" t="str">
        <f t="shared" si="1093"/>
        <v xml:space="preserve"> </v>
      </c>
      <c r="CL1951" s="120" t="str">
        <f t="shared" si="1094"/>
        <v xml:space="preserve"> </v>
      </c>
      <c r="CM1951" s="417" t="str">
        <f t="shared" si="1064"/>
        <v xml:space="preserve"> </v>
      </c>
      <c r="IS1951" s="108"/>
    </row>
    <row r="1952" spans="2:253" s="74" customFormat="1" ht="17.100000000000001" hidden="1" customHeight="1" x14ac:dyDescent="0.25">
      <c r="B1952" s="504">
        <v>0</v>
      </c>
      <c r="C1952" s="529" t="s">
        <v>562</v>
      </c>
      <c r="D1952" s="506" t="str">
        <f t="shared" si="1038"/>
        <v>14403.45-SS</v>
      </c>
      <c r="E1952" s="536" t="s">
        <v>483</v>
      </c>
      <c r="F1952" s="508" t="str">
        <f t="shared" si="1035"/>
        <v xml:space="preserve"> </v>
      </c>
      <c r="G1952" s="537" t="s">
        <v>509</v>
      </c>
      <c r="H1952" s="524" t="s">
        <v>923</v>
      </c>
      <c r="I1952" s="1035" t="s">
        <v>912</v>
      </c>
      <c r="J1952" s="1036"/>
      <c r="K1952" s="531" t="s">
        <v>882</v>
      </c>
      <c r="L1952" s="535"/>
      <c r="M1952" s="532" t="s">
        <v>1700</v>
      </c>
      <c r="N1952" s="514">
        <f t="shared" si="1065"/>
        <v>110.5</v>
      </c>
      <c r="O1952" s="514">
        <f t="shared" si="1071"/>
        <v>0</v>
      </c>
      <c r="P1952" s="680">
        <f>'KB Duct Parts'!$AE$3</f>
        <v>0</v>
      </c>
      <c r="Q1952" s="681">
        <f t="shared" si="1066"/>
        <v>0</v>
      </c>
      <c r="R1952" s="682">
        <f t="shared" si="1067"/>
        <v>0</v>
      </c>
      <c r="S1952" s="716">
        <f t="shared" si="1068"/>
        <v>0.35</v>
      </c>
      <c r="T1952" s="679">
        <f t="shared" si="1069"/>
        <v>0</v>
      </c>
      <c r="U1952" s="679">
        <f t="shared" si="1070"/>
        <v>0</v>
      </c>
      <c r="Y1952" s="120"/>
      <c r="AD1952" s="79"/>
      <c r="AE1952" s="75"/>
      <c r="AF1952" s="370"/>
      <c r="AG1952" s="375"/>
      <c r="AH1952" s="379"/>
      <c r="AI1952" s="383"/>
      <c r="AJ1952" s="388"/>
      <c r="AK1952" s="392"/>
      <c r="AL1952" s="388"/>
      <c r="AM1952" s="363">
        <f t="shared" si="1095"/>
        <v>1</v>
      </c>
      <c r="AN1952" s="578">
        <v>110.5</v>
      </c>
      <c r="AO1952" s="78">
        <f t="shared" si="1077"/>
        <v>0</v>
      </c>
      <c r="AP1952" s="78">
        <f t="shared" si="1072"/>
        <v>0</v>
      </c>
      <c r="AQ1952" s="78">
        <f t="shared" si="1073"/>
        <v>0</v>
      </c>
      <c r="AR1952" s="78">
        <f t="shared" si="1074"/>
        <v>0</v>
      </c>
      <c r="AS1952" s="78">
        <f t="shared" si="1075"/>
        <v>0</v>
      </c>
      <c r="AT1952" s="78">
        <f t="shared" si="1076"/>
        <v>0</v>
      </c>
      <c r="AU1952" s="74" t="s">
        <v>717</v>
      </c>
      <c r="AV1952" s="115"/>
      <c r="AW1952" s="395"/>
      <c r="AX1952" s="395">
        <v>0</v>
      </c>
      <c r="AY1952" s="395">
        <v>0</v>
      </c>
      <c r="AZ1952" s="395">
        <v>0</v>
      </c>
      <c r="BA1952" s="395">
        <v>0</v>
      </c>
      <c r="BB1952" s="395">
        <v>0</v>
      </c>
      <c r="BC1952" s="395">
        <v>0</v>
      </c>
      <c r="BD1952" s="115"/>
      <c r="BE1952" s="115"/>
      <c r="BF1952" s="115"/>
      <c r="BG1952" s="115"/>
      <c r="BH1952" s="115"/>
      <c r="BI1952" s="115"/>
      <c r="BJ1952" s="115"/>
      <c r="BK1952" s="115"/>
      <c r="BQ1952" s="74" t="str">
        <f t="shared" si="1078"/>
        <v xml:space="preserve"> </v>
      </c>
      <c r="BR1952" s="120" t="str">
        <f t="shared" si="1079"/>
        <v xml:space="preserve"> </v>
      </c>
      <c r="BS1952" s="120" t="str">
        <f t="shared" si="1080"/>
        <v xml:space="preserve"> </v>
      </c>
      <c r="BU1952" s="74" t="str">
        <f t="shared" si="1081"/>
        <v xml:space="preserve"> </v>
      </c>
      <c r="BV1952" s="120" t="str">
        <f t="shared" si="1082"/>
        <v xml:space="preserve"> </v>
      </c>
      <c r="BW1952" s="120" t="str">
        <f t="shared" si="1083"/>
        <v xml:space="preserve">  </v>
      </c>
      <c r="BY1952" s="74" t="str">
        <f t="shared" si="1084"/>
        <v xml:space="preserve"> </v>
      </c>
      <c r="BZ1952" s="120" t="str">
        <f t="shared" si="1085"/>
        <v xml:space="preserve"> </v>
      </c>
      <c r="CA1952" s="120" t="str">
        <f t="shared" si="1086"/>
        <v xml:space="preserve"> </v>
      </c>
      <c r="CC1952" s="115" t="str">
        <f t="shared" si="1087"/>
        <v xml:space="preserve"> </v>
      </c>
      <c r="CD1952" s="120" t="str">
        <f t="shared" si="1088"/>
        <v xml:space="preserve"> </v>
      </c>
      <c r="CE1952" s="417" t="str">
        <f t="shared" si="1089"/>
        <v xml:space="preserve"> </v>
      </c>
      <c r="CF1952" s="115"/>
      <c r="CG1952" s="115" t="str">
        <f t="shared" si="1090"/>
        <v xml:space="preserve"> </v>
      </c>
      <c r="CH1952" s="120" t="str">
        <f t="shared" si="1091"/>
        <v xml:space="preserve"> </v>
      </c>
      <c r="CI1952" s="417" t="str">
        <f t="shared" si="1092"/>
        <v xml:space="preserve"> </v>
      </c>
      <c r="CJ1952" s="115"/>
      <c r="CK1952" s="115" t="str">
        <f t="shared" si="1093"/>
        <v xml:space="preserve"> </v>
      </c>
      <c r="CL1952" s="120" t="str">
        <f t="shared" si="1094"/>
        <v xml:space="preserve"> </v>
      </c>
      <c r="CM1952" s="417" t="str">
        <f t="shared" si="1064"/>
        <v xml:space="preserve"> </v>
      </c>
      <c r="IS1952" s="108">
        <v>81</v>
      </c>
    </row>
    <row r="1953" spans="2:253" s="74" customFormat="1" ht="17.100000000000001" hidden="1" customHeight="1" x14ac:dyDescent="0.25">
      <c r="B1953" s="504">
        <v>0</v>
      </c>
      <c r="C1953" s="529" t="s">
        <v>529</v>
      </c>
      <c r="D1953" s="506" t="str">
        <f t="shared" si="1038"/>
        <v>14404.45-SS</v>
      </c>
      <c r="E1953" s="536" t="s">
        <v>861</v>
      </c>
      <c r="F1953" s="508" t="str">
        <f t="shared" si="1035"/>
        <v xml:space="preserve"> </v>
      </c>
      <c r="G1953" s="537" t="s">
        <v>510</v>
      </c>
      <c r="H1953" s="524" t="s">
        <v>923</v>
      </c>
      <c r="I1953" s="1035" t="s">
        <v>912</v>
      </c>
      <c r="J1953" s="1036"/>
      <c r="K1953" s="531" t="s">
        <v>882</v>
      </c>
      <c r="L1953" s="535"/>
      <c r="M1953" s="532" t="s">
        <v>1700</v>
      </c>
      <c r="N1953" s="514">
        <f t="shared" si="1065"/>
        <v>110.5</v>
      </c>
      <c r="O1953" s="514">
        <f t="shared" si="1071"/>
        <v>0</v>
      </c>
      <c r="P1953" s="680">
        <f>'KB Duct Parts'!$AE$3</f>
        <v>0</v>
      </c>
      <c r="Q1953" s="681">
        <f t="shared" si="1066"/>
        <v>0</v>
      </c>
      <c r="R1953" s="682">
        <f t="shared" si="1067"/>
        <v>0</v>
      </c>
      <c r="S1953" s="716">
        <f t="shared" si="1068"/>
        <v>0.35</v>
      </c>
      <c r="T1953" s="679">
        <f t="shared" si="1069"/>
        <v>0</v>
      </c>
      <c r="U1953" s="679">
        <f t="shared" si="1070"/>
        <v>0</v>
      </c>
      <c r="Y1953" s="120"/>
      <c r="AD1953" s="79"/>
      <c r="AE1953" s="75"/>
      <c r="AF1953" s="370"/>
      <c r="AG1953" s="375"/>
      <c r="AH1953" s="379"/>
      <c r="AI1953" s="383"/>
      <c r="AJ1953" s="388"/>
      <c r="AK1953" s="392"/>
      <c r="AL1953" s="388"/>
      <c r="AM1953" s="363">
        <f t="shared" si="1095"/>
        <v>1</v>
      </c>
      <c r="AN1953" s="578">
        <v>110.5</v>
      </c>
      <c r="AO1953" s="78">
        <f t="shared" si="1077"/>
        <v>0</v>
      </c>
      <c r="AP1953" s="78">
        <f t="shared" si="1072"/>
        <v>0</v>
      </c>
      <c r="AQ1953" s="78">
        <f t="shared" si="1073"/>
        <v>0</v>
      </c>
      <c r="AR1953" s="78">
        <f t="shared" si="1074"/>
        <v>0</v>
      </c>
      <c r="AS1953" s="78">
        <f t="shared" si="1075"/>
        <v>0</v>
      </c>
      <c r="AT1953" s="78">
        <f t="shared" si="1076"/>
        <v>0</v>
      </c>
      <c r="AU1953" s="74" t="s">
        <v>717</v>
      </c>
      <c r="AV1953" s="115"/>
      <c r="AW1953" s="395"/>
      <c r="AX1953" s="395">
        <v>0</v>
      </c>
      <c r="AY1953" s="395">
        <v>0</v>
      </c>
      <c r="AZ1953" s="395">
        <v>0</v>
      </c>
      <c r="BA1953" s="395">
        <v>0</v>
      </c>
      <c r="BB1953" s="395">
        <v>0</v>
      </c>
      <c r="BC1953" s="395">
        <v>0</v>
      </c>
      <c r="BD1953" s="115"/>
      <c r="BE1953" s="115"/>
      <c r="BF1953" s="115"/>
      <c r="BG1953" s="115"/>
      <c r="BH1953" s="115"/>
      <c r="BI1953" s="115"/>
      <c r="BJ1953" s="115"/>
      <c r="BK1953" s="115"/>
      <c r="BQ1953" s="74" t="str">
        <f t="shared" si="1078"/>
        <v xml:space="preserve"> </v>
      </c>
      <c r="BR1953" s="120" t="str">
        <f t="shared" si="1079"/>
        <v xml:space="preserve"> </v>
      </c>
      <c r="BS1953" s="120" t="str">
        <f t="shared" si="1080"/>
        <v xml:space="preserve"> </v>
      </c>
      <c r="BU1953" s="74" t="str">
        <f t="shared" si="1081"/>
        <v xml:space="preserve"> </v>
      </c>
      <c r="BV1953" s="120" t="str">
        <f t="shared" si="1082"/>
        <v xml:space="preserve"> </v>
      </c>
      <c r="BW1953" s="120" t="str">
        <f t="shared" si="1083"/>
        <v xml:space="preserve">  </v>
      </c>
      <c r="BY1953" s="74" t="str">
        <f t="shared" si="1084"/>
        <v xml:space="preserve"> </v>
      </c>
      <c r="BZ1953" s="120" t="str">
        <f t="shared" si="1085"/>
        <v xml:space="preserve"> </v>
      </c>
      <c r="CA1953" s="120" t="str">
        <f t="shared" si="1086"/>
        <v xml:space="preserve"> </v>
      </c>
      <c r="CC1953" s="115" t="str">
        <f t="shared" si="1087"/>
        <v xml:space="preserve"> </v>
      </c>
      <c r="CD1953" s="120" t="str">
        <f t="shared" si="1088"/>
        <v xml:space="preserve"> </v>
      </c>
      <c r="CE1953" s="417" t="str">
        <f t="shared" si="1089"/>
        <v xml:space="preserve"> </v>
      </c>
      <c r="CF1953" s="115"/>
      <c r="CG1953" s="115" t="str">
        <f t="shared" si="1090"/>
        <v xml:space="preserve"> </v>
      </c>
      <c r="CH1953" s="120" t="str">
        <f t="shared" si="1091"/>
        <v xml:space="preserve"> </v>
      </c>
      <c r="CI1953" s="417" t="str">
        <f t="shared" si="1092"/>
        <v xml:space="preserve"> </v>
      </c>
      <c r="CJ1953" s="115"/>
      <c r="CK1953" s="115" t="str">
        <f t="shared" si="1093"/>
        <v xml:space="preserve"> </v>
      </c>
      <c r="CL1953" s="120" t="str">
        <f t="shared" si="1094"/>
        <v xml:space="preserve"> </v>
      </c>
      <c r="CM1953" s="417" t="str">
        <f t="shared" si="1064"/>
        <v xml:space="preserve"> </v>
      </c>
      <c r="IS1953" s="108">
        <v>81</v>
      </c>
    </row>
    <row r="1954" spans="2:253" s="74" customFormat="1" ht="17.100000000000001" hidden="1" customHeight="1" x14ac:dyDescent="0.25">
      <c r="B1954" s="504">
        <v>0</v>
      </c>
      <c r="C1954" s="529" t="s">
        <v>530</v>
      </c>
      <c r="D1954" s="506" t="str">
        <f t="shared" si="1038"/>
        <v>14405.45-SS</v>
      </c>
      <c r="E1954" s="524" t="s">
        <v>862</v>
      </c>
      <c r="F1954" s="508" t="str">
        <f t="shared" si="1035"/>
        <v xml:space="preserve"> </v>
      </c>
      <c r="G1954" s="537" t="s">
        <v>510</v>
      </c>
      <c r="H1954" s="524" t="s">
        <v>923</v>
      </c>
      <c r="I1954" s="1035" t="s">
        <v>912</v>
      </c>
      <c r="J1954" s="1036"/>
      <c r="K1954" s="531" t="s">
        <v>882</v>
      </c>
      <c r="L1954" s="535"/>
      <c r="M1954" s="532" t="s">
        <v>1700</v>
      </c>
      <c r="N1954" s="514">
        <f t="shared" si="1065"/>
        <v>113.4</v>
      </c>
      <c r="O1954" s="514">
        <f t="shared" si="1071"/>
        <v>0</v>
      </c>
      <c r="P1954" s="680">
        <f>'KB Duct Parts'!$AE$3</f>
        <v>0</v>
      </c>
      <c r="Q1954" s="681">
        <f t="shared" si="1066"/>
        <v>0</v>
      </c>
      <c r="R1954" s="682">
        <f t="shared" si="1067"/>
        <v>0</v>
      </c>
      <c r="S1954" s="716">
        <f t="shared" si="1068"/>
        <v>0.35</v>
      </c>
      <c r="T1954" s="679">
        <f t="shared" si="1069"/>
        <v>0</v>
      </c>
      <c r="U1954" s="679">
        <f t="shared" si="1070"/>
        <v>0</v>
      </c>
      <c r="Y1954" s="120"/>
      <c r="AD1954" s="79"/>
      <c r="AE1954" s="75"/>
      <c r="AF1954" s="370"/>
      <c r="AG1954" s="375"/>
      <c r="AH1954" s="379"/>
      <c r="AI1954" s="383"/>
      <c r="AJ1954" s="388"/>
      <c r="AK1954" s="392"/>
      <c r="AL1954" s="388"/>
      <c r="AM1954" s="363">
        <f t="shared" si="1095"/>
        <v>1</v>
      </c>
      <c r="AN1954" s="578">
        <v>113.4</v>
      </c>
      <c r="AO1954" s="78">
        <f t="shared" si="1077"/>
        <v>0</v>
      </c>
      <c r="AP1954" s="78">
        <f t="shared" si="1072"/>
        <v>0</v>
      </c>
      <c r="AQ1954" s="78">
        <f t="shared" si="1073"/>
        <v>0</v>
      </c>
      <c r="AR1954" s="78">
        <f t="shared" si="1074"/>
        <v>0</v>
      </c>
      <c r="AS1954" s="78">
        <f t="shared" si="1075"/>
        <v>0</v>
      </c>
      <c r="AT1954" s="78">
        <f t="shared" si="1076"/>
        <v>0</v>
      </c>
      <c r="AU1954" s="74" t="s">
        <v>717</v>
      </c>
      <c r="AV1954" s="115"/>
      <c r="AW1954" s="395"/>
      <c r="AX1954" s="395">
        <v>0</v>
      </c>
      <c r="AY1954" s="395">
        <v>0</v>
      </c>
      <c r="AZ1954" s="395">
        <v>0</v>
      </c>
      <c r="BA1954" s="395">
        <v>0</v>
      </c>
      <c r="BB1954" s="395">
        <v>0</v>
      </c>
      <c r="BC1954" s="395">
        <v>0</v>
      </c>
      <c r="BD1954" s="115"/>
      <c r="BE1954" s="115"/>
      <c r="BF1954" s="115"/>
      <c r="BG1954" s="115"/>
      <c r="BH1954" s="115"/>
      <c r="BI1954" s="115"/>
      <c r="BJ1954" s="115"/>
      <c r="BK1954" s="115"/>
      <c r="BQ1954" s="74" t="str">
        <f t="shared" si="1078"/>
        <v xml:space="preserve"> </v>
      </c>
      <c r="BR1954" s="120" t="str">
        <f t="shared" si="1079"/>
        <v xml:space="preserve"> </v>
      </c>
      <c r="BS1954" s="120" t="str">
        <f t="shared" si="1080"/>
        <v xml:space="preserve"> </v>
      </c>
      <c r="BU1954" s="74" t="str">
        <f t="shared" si="1081"/>
        <v xml:space="preserve"> </v>
      </c>
      <c r="BV1954" s="120" t="str">
        <f t="shared" si="1082"/>
        <v xml:space="preserve"> </v>
      </c>
      <c r="BW1954" s="120" t="str">
        <f t="shared" si="1083"/>
        <v xml:space="preserve">  </v>
      </c>
      <c r="BY1954" s="74" t="str">
        <f t="shared" si="1084"/>
        <v xml:space="preserve"> </v>
      </c>
      <c r="BZ1954" s="120" t="str">
        <f t="shared" si="1085"/>
        <v xml:space="preserve"> </v>
      </c>
      <c r="CA1954" s="120" t="str">
        <f t="shared" si="1086"/>
        <v xml:space="preserve"> </v>
      </c>
      <c r="CC1954" s="115" t="str">
        <f t="shared" si="1087"/>
        <v xml:space="preserve"> </v>
      </c>
      <c r="CD1954" s="120" t="str">
        <f t="shared" si="1088"/>
        <v xml:space="preserve"> </v>
      </c>
      <c r="CE1954" s="417" t="str">
        <f t="shared" si="1089"/>
        <v xml:space="preserve"> </v>
      </c>
      <c r="CF1954" s="115"/>
      <c r="CG1954" s="115" t="str">
        <f t="shared" si="1090"/>
        <v xml:space="preserve"> </v>
      </c>
      <c r="CH1954" s="120" t="str">
        <f t="shared" si="1091"/>
        <v xml:space="preserve"> </v>
      </c>
      <c r="CI1954" s="417" t="str">
        <f t="shared" si="1092"/>
        <v xml:space="preserve"> </v>
      </c>
      <c r="CJ1954" s="115"/>
      <c r="CK1954" s="115" t="str">
        <f t="shared" si="1093"/>
        <v xml:space="preserve"> </v>
      </c>
      <c r="CL1954" s="120" t="str">
        <f t="shared" si="1094"/>
        <v xml:space="preserve"> </v>
      </c>
      <c r="CM1954" s="417" t="str">
        <f t="shared" si="1064"/>
        <v xml:space="preserve"> </v>
      </c>
      <c r="IS1954" s="108">
        <v>83</v>
      </c>
    </row>
    <row r="1955" spans="2:253" s="74" customFormat="1" ht="17.100000000000001" hidden="1" customHeight="1" x14ac:dyDescent="0.25">
      <c r="B1955" s="504">
        <v>0</v>
      </c>
      <c r="C1955" s="529" t="s">
        <v>531</v>
      </c>
      <c r="D1955" s="506" t="str">
        <f t="shared" si="1038"/>
        <v>14406.345SS</v>
      </c>
      <c r="E1955" s="524" t="s">
        <v>863</v>
      </c>
      <c r="F1955" s="508" t="str">
        <f t="shared" si="1035"/>
        <v xml:space="preserve"> </v>
      </c>
      <c r="G1955" s="537" t="s">
        <v>510</v>
      </c>
      <c r="H1955" s="524" t="s">
        <v>923</v>
      </c>
      <c r="I1955" s="1035" t="s">
        <v>912</v>
      </c>
      <c r="J1955" s="1036"/>
      <c r="K1955" s="531" t="s">
        <v>882</v>
      </c>
      <c r="L1955" s="535"/>
      <c r="M1955" s="532" t="s">
        <v>1700</v>
      </c>
      <c r="N1955" s="514">
        <f t="shared" si="1065"/>
        <v>121.5</v>
      </c>
      <c r="O1955" s="514">
        <f t="shared" si="1071"/>
        <v>0</v>
      </c>
      <c r="P1955" s="680">
        <f>'KB Duct Parts'!$AE$3</f>
        <v>0</v>
      </c>
      <c r="Q1955" s="681">
        <f t="shared" si="1066"/>
        <v>0</v>
      </c>
      <c r="R1955" s="682">
        <f t="shared" si="1067"/>
        <v>0</v>
      </c>
      <c r="S1955" s="716">
        <f t="shared" si="1068"/>
        <v>0.35</v>
      </c>
      <c r="T1955" s="679">
        <f t="shared" si="1069"/>
        <v>0</v>
      </c>
      <c r="U1955" s="679">
        <f t="shared" si="1070"/>
        <v>0</v>
      </c>
      <c r="Y1955" s="120"/>
      <c r="AD1955" s="79"/>
      <c r="AE1955" s="75"/>
      <c r="AF1955" s="370"/>
      <c r="AG1955" s="375"/>
      <c r="AH1955" s="379"/>
      <c r="AI1955" s="383"/>
      <c r="AJ1955" s="388"/>
      <c r="AK1955" s="392"/>
      <c r="AL1955" s="388"/>
      <c r="AM1955" s="363">
        <f t="shared" si="1095"/>
        <v>1</v>
      </c>
      <c r="AN1955" s="578">
        <v>121.5</v>
      </c>
      <c r="AO1955" s="78">
        <f t="shared" si="1077"/>
        <v>0</v>
      </c>
      <c r="AP1955" s="78">
        <f t="shared" si="1072"/>
        <v>0</v>
      </c>
      <c r="AQ1955" s="78">
        <f t="shared" si="1073"/>
        <v>0</v>
      </c>
      <c r="AR1955" s="78">
        <f t="shared" si="1074"/>
        <v>0</v>
      </c>
      <c r="AS1955" s="78">
        <f t="shared" si="1075"/>
        <v>0</v>
      </c>
      <c r="AT1955" s="78">
        <f t="shared" si="1076"/>
        <v>0</v>
      </c>
      <c r="AU1955" s="74" t="s">
        <v>717</v>
      </c>
      <c r="AV1955" s="115"/>
      <c r="AW1955" s="395"/>
      <c r="AX1955" s="395">
        <v>0</v>
      </c>
      <c r="AY1955" s="395">
        <v>0</v>
      </c>
      <c r="AZ1955" s="395">
        <v>0</v>
      </c>
      <c r="BA1955" s="395">
        <v>0</v>
      </c>
      <c r="BB1955" s="395">
        <v>0</v>
      </c>
      <c r="BC1955" s="395">
        <v>0</v>
      </c>
      <c r="BD1955" s="115"/>
      <c r="BE1955" s="115"/>
      <c r="BF1955" s="115"/>
      <c r="BG1955" s="115"/>
      <c r="BH1955" s="115"/>
      <c r="BI1955" s="115"/>
      <c r="BJ1955" s="115"/>
      <c r="BK1955" s="115"/>
      <c r="BQ1955" s="74" t="str">
        <f t="shared" si="1078"/>
        <v xml:space="preserve"> </v>
      </c>
      <c r="BR1955" s="120" t="str">
        <f t="shared" si="1079"/>
        <v xml:space="preserve"> </v>
      </c>
      <c r="BS1955" s="120" t="str">
        <f t="shared" si="1080"/>
        <v xml:space="preserve"> </v>
      </c>
      <c r="BU1955" s="74" t="str">
        <f t="shared" si="1081"/>
        <v xml:space="preserve"> </v>
      </c>
      <c r="BV1955" s="120" t="str">
        <f t="shared" si="1082"/>
        <v xml:space="preserve"> </v>
      </c>
      <c r="BW1955" s="120" t="str">
        <f t="shared" si="1083"/>
        <v xml:space="preserve">  </v>
      </c>
      <c r="BY1955" s="74" t="str">
        <f t="shared" si="1084"/>
        <v xml:space="preserve"> </v>
      </c>
      <c r="BZ1955" s="120" t="str">
        <f t="shared" si="1085"/>
        <v xml:space="preserve"> </v>
      </c>
      <c r="CA1955" s="120" t="str">
        <f t="shared" si="1086"/>
        <v xml:space="preserve"> </v>
      </c>
      <c r="CC1955" s="115" t="str">
        <f t="shared" si="1087"/>
        <v xml:space="preserve"> </v>
      </c>
      <c r="CD1955" s="120" t="str">
        <f t="shared" si="1088"/>
        <v xml:space="preserve"> </v>
      </c>
      <c r="CE1955" s="417" t="str">
        <f t="shared" si="1089"/>
        <v xml:space="preserve"> </v>
      </c>
      <c r="CF1955" s="115"/>
      <c r="CG1955" s="115" t="str">
        <f t="shared" si="1090"/>
        <v xml:space="preserve"> </v>
      </c>
      <c r="CH1955" s="120" t="str">
        <f t="shared" si="1091"/>
        <v xml:space="preserve"> </v>
      </c>
      <c r="CI1955" s="417" t="str">
        <f t="shared" si="1092"/>
        <v xml:space="preserve"> </v>
      </c>
      <c r="CJ1955" s="115"/>
      <c r="CK1955" s="115" t="str">
        <f t="shared" si="1093"/>
        <v xml:space="preserve"> </v>
      </c>
      <c r="CL1955" s="120" t="str">
        <f t="shared" si="1094"/>
        <v xml:space="preserve"> </v>
      </c>
      <c r="CM1955" s="417" t="str">
        <f t="shared" si="1064"/>
        <v xml:space="preserve"> </v>
      </c>
      <c r="IS1955" s="108">
        <v>89</v>
      </c>
    </row>
    <row r="1956" spans="2:253" s="74" customFormat="1" ht="17.100000000000001" hidden="1" customHeight="1" x14ac:dyDescent="0.25">
      <c r="B1956" s="504">
        <v>0</v>
      </c>
      <c r="C1956" s="529" t="s">
        <v>532</v>
      </c>
      <c r="D1956" s="506" t="str">
        <f t="shared" si="1038"/>
        <v>14407.45-SS</v>
      </c>
      <c r="E1956" s="524" t="s">
        <v>864</v>
      </c>
      <c r="F1956" s="508" t="str">
        <f t="shared" si="1035"/>
        <v xml:space="preserve"> </v>
      </c>
      <c r="G1956" s="537" t="s">
        <v>510</v>
      </c>
      <c r="H1956" s="524" t="s">
        <v>923</v>
      </c>
      <c r="I1956" s="1035" t="s">
        <v>912</v>
      </c>
      <c r="J1956" s="1036"/>
      <c r="K1956" s="531" t="s">
        <v>882</v>
      </c>
      <c r="L1956" s="535"/>
      <c r="M1956" s="532" t="s">
        <v>1700</v>
      </c>
      <c r="N1956" s="514">
        <f t="shared" si="1065"/>
        <v>128.4</v>
      </c>
      <c r="O1956" s="514">
        <f t="shared" si="1071"/>
        <v>0</v>
      </c>
      <c r="P1956" s="680">
        <f>'KB Duct Parts'!$AE$3</f>
        <v>0</v>
      </c>
      <c r="Q1956" s="681">
        <f t="shared" si="1066"/>
        <v>0</v>
      </c>
      <c r="R1956" s="682">
        <f t="shared" si="1067"/>
        <v>0</v>
      </c>
      <c r="S1956" s="716">
        <f t="shared" si="1068"/>
        <v>0.35</v>
      </c>
      <c r="T1956" s="679">
        <f t="shared" si="1069"/>
        <v>0</v>
      </c>
      <c r="U1956" s="679">
        <f t="shared" si="1070"/>
        <v>0</v>
      </c>
      <c r="Y1956" s="120"/>
      <c r="AD1956" s="79"/>
      <c r="AE1956" s="75"/>
      <c r="AF1956" s="370"/>
      <c r="AG1956" s="375"/>
      <c r="AH1956" s="379"/>
      <c r="AI1956" s="383"/>
      <c r="AJ1956" s="388"/>
      <c r="AK1956" s="392"/>
      <c r="AL1956" s="388"/>
      <c r="AM1956" s="363">
        <f t="shared" si="1095"/>
        <v>1</v>
      </c>
      <c r="AN1956" s="578">
        <v>128.4</v>
      </c>
      <c r="AO1956" s="78">
        <f t="shared" si="1077"/>
        <v>0</v>
      </c>
      <c r="AP1956" s="78">
        <f t="shared" si="1072"/>
        <v>0</v>
      </c>
      <c r="AQ1956" s="78">
        <f t="shared" si="1073"/>
        <v>0</v>
      </c>
      <c r="AR1956" s="78">
        <f t="shared" si="1074"/>
        <v>0</v>
      </c>
      <c r="AS1956" s="78">
        <f t="shared" si="1075"/>
        <v>0</v>
      </c>
      <c r="AT1956" s="78">
        <f t="shared" si="1076"/>
        <v>0</v>
      </c>
      <c r="AU1956" s="74" t="s">
        <v>717</v>
      </c>
      <c r="AV1956" s="115"/>
      <c r="AW1956" s="395"/>
      <c r="AX1956" s="395">
        <v>0</v>
      </c>
      <c r="AY1956" s="395">
        <v>0</v>
      </c>
      <c r="AZ1956" s="395">
        <v>0</v>
      </c>
      <c r="BA1956" s="395">
        <v>0</v>
      </c>
      <c r="BB1956" s="395">
        <v>0</v>
      </c>
      <c r="BC1956" s="395">
        <v>0</v>
      </c>
      <c r="BD1956" s="115"/>
      <c r="BE1956" s="115"/>
      <c r="BF1956" s="115"/>
      <c r="BG1956" s="115"/>
      <c r="BH1956" s="115"/>
      <c r="BI1956" s="115"/>
      <c r="BJ1956" s="115"/>
      <c r="BK1956" s="115"/>
      <c r="BQ1956" s="74" t="str">
        <f t="shared" si="1078"/>
        <v xml:space="preserve"> </v>
      </c>
      <c r="BR1956" s="120" t="str">
        <f t="shared" si="1079"/>
        <v xml:space="preserve"> </v>
      </c>
      <c r="BS1956" s="120" t="str">
        <f t="shared" si="1080"/>
        <v xml:space="preserve"> </v>
      </c>
      <c r="BU1956" s="74" t="str">
        <f t="shared" si="1081"/>
        <v xml:space="preserve"> </v>
      </c>
      <c r="BV1956" s="120" t="str">
        <f t="shared" si="1082"/>
        <v xml:space="preserve"> </v>
      </c>
      <c r="BW1956" s="120" t="str">
        <f t="shared" si="1083"/>
        <v xml:space="preserve">  </v>
      </c>
      <c r="BY1956" s="74" t="str">
        <f t="shared" si="1084"/>
        <v xml:space="preserve"> </v>
      </c>
      <c r="BZ1956" s="120" t="str">
        <f t="shared" si="1085"/>
        <v xml:space="preserve"> </v>
      </c>
      <c r="CA1956" s="120" t="str">
        <f t="shared" si="1086"/>
        <v xml:space="preserve"> </v>
      </c>
      <c r="CC1956" s="115" t="str">
        <f t="shared" si="1087"/>
        <v xml:space="preserve"> </v>
      </c>
      <c r="CD1956" s="120" t="str">
        <f t="shared" si="1088"/>
        <v xml:space="preserve"> </v>
      </c>
      <c r="CE1956" s="417" t="str">
        <f t="shared" si="1089"/>
        <v xml:space="preserve"> </v>
      </c>
      <c r="CF1956" s="115"/>
      <c r="CG1956" s="115" t="str">
        <f t="shared" si="1090"/>
        <v xml:space="preserve"> </v>
      </c>
      <c r="CH1956" s="120" t="str">
        <f t="shared" si="1091"/>
        <v xml:space="preserve"> </v>
      </c>
      <c r="CI1956" s="417" t="str">
        <f t="shared" si="1092"/>
        <v xml:space="preserve"> </v>
      </c>
      <c r="CJ1956" s="115"/>
      <c r="CK1956" s="115" t="str">
        <f t="shared" si="1093"/>
        <v xml:space="preserve"> </v>
      </c>
      <c r="CL1956" s="120" t="str">
        <f t="shared" si="1094"/>
        <v xml:space="preserve"> </v>
      </c>
      <c r="CM1956" s="417" t="str">
        <f t="shared" si="1064"/>
        <v xml:space="preserve"> </v>
      </c>
      <c r="IS1956" s="108">
        <v>94</v>
      </c>
    </row>
    <row r="1957" spans="2:253" s="74" customFormat="1" ht="17.100000000000001" hidden="1" customHeight="1" x14ac:dyDescent="0.25">
      <c r="B1957" s="504">
        <v>0</v>
      </c>
      <c r="C1957" s="529" t="s">
        <v>533</v>
      </c>
      <c r="D1957" s="506" t="str">
        <f t="shared" si="1038"/>
        <v>14408.45-SS</v>
      </c>
      <c r="E1957" s="524" t="s">
        <v>865</v>
      </c>
      <c r="F1957" s="508" t="str">
        <f t="shared" si="1035"/>
        <v xml:space="preserve"> </v>
      </c>
      <c r="G1957" s="537" t="s">
        <v>510</v>
      </c>
      <c r="H1957" s="524" t="s">
        <v>923</v>
      </c>
      <c r="I1957" s="1035" t="s">
        <v>912</v>
      </c>
      <c r="J1957" s="1036"/>
      <c r="K1957" s="531" t="s">
        <v>882</v>
      </c>
      <c r="L1957" s="535"/>
      <c r="M1957" s="532" t="s">
        <v>1700</v>
      </c>
      <c r="N1957" s="514">
        <f t="shared" si="1065"/>
        <v>133.9</v>
      </c>
      <c r="O1957" s="514">
        <f t="shared" si="1071"/>
        <v>0</v>
      </c>
      <c r="P1957" s="680">
        <f>'KB Duct Parts'!$AE$3</f>
        <v>0</v>
      </c>
      <c r="Q1957" s="681">
        <f t="shared" si="1066"/>
        <v>0</v>
      </c>
      <c r="R1957" s="682">
        <f t="shared" si="1067"/>
        <v>0</v>
      </c>
      <c r="S1957" s="716">
        <f t="shared" si="1068"/>
        <v>0.35</v>
      </c>
      <c r="T1957" s="679">
        <f t="shared" si="1069"/>
        <v>0</v>
      </c>
      <c r="U1957" s="679">
        <f t="shared" si="1070"/>
        <v>0</v>
      </c>
      <c r="Y1957" s="120"/>
      <c r="AD1957" s="79"/>
      <c r="AE1957" s="75"/>
      <c r="AF1957" s="370"/>
      <c r="AG1957" s="375"/>
      <c r="AH1957" s="379"/>
      <c r="AI1957" s="383"/>
      <c r="AJ1957" s="388"/>
      <c r="AK1957" s="392"/>
      <c r="AL1957" s="388"/>
      <c r="AM1957" s="363">
        <f t="shared" si="1095"/>
        <v>1</v>
      </c>
      <c r="AN1957" s="578">
        <v>133.9</v>
      </c>
      <c r="AO1957" s="78">
        <f t="shared" si="1077"/>
        <v>0</v>
      </c>
      <c r="AP1957" s="78">
        <f t="shared" si="1072"/>
        <v>0</v>
      </c>
      <c r="AQ1957" s="78">
        <f t="shared" si="1073"/>
        <v>0</v>
      </c>
      <c r="AR1957" s="78">
        <f t="shared" si="1074"/>
        <v>0</v>
      </c>
      <c r="AS1957" s="78">
        <f t="shared" si="1075"/>
        <v>0</v>
      </c>
      <c r="AT1957" s="78">
        <f t="shared" si="1076"/>
        <v>0</v>
      </c>
      <c r="AU1957" s="74" t="s">
        <v>717</v>
      </c>
      <c r="AV1957" s="115"/>
      <c r="AW1957" s="395"/>
      <c r="AX1957" s="395">
        <v>0</v>
      </c>
      <c r="AY1957" s="395">
        <v>0</v>
      </c>
      <c r="AZ1957" s="395">
        <v>0</v>
      </c>
      <c r="BA1957" s="395">
        <v>0</v>
      </c>
      <c r="BB1957" s="395">
        <v>0</v>
      </c>
      <c r="BC1957" s="395">
        <v>0</v>
      </c>
      <c r="BD1957" s="115"/>
      <c r="BE1957" s="115"/>
      <c r="BF1957" s="115"/>
      <c r="BG1957" s="115"/>
      <c r="BH1957" s="115"/>
      <c r="BI1957" s="115"/>
      <c r="BJ1957" s="115"/>
      <c r="BK1957" s="115"/>
      <c r="BQ1957" s="74" t="str">
        <f t="shared" si="1078"/>
        <v xml:space="preserve"> </v>
      </c>
      <c r="BR1957" s="120" t="str">
        <f t="shared" si="1079"/>
        <v xml:space="preserve"> </v>
      </c>
      <c r="BS1957" s="120" t="str">
        <f t="shared" si="1080"/>
        <v xml:space="preserve"> </v>
      </c>
      <c r="BU1957" s="74" t="str">
        <f t="shared" si="1081"/>
        <v xml:space="preserve"> </v>
      </c>
      <c r="BV1957" s="120" t="str">
        <f t="shared" si="1082"/>
        <v xml:space="preserve"> </v>
      </c>
      <c r="BW1957" s="120" t="str">
        <f t="shared" si="1083"/>
        <v xml:space="preserve">  </v>
      </c>
      <c r="BY1957" s="74" t="str">
        <f t="shared" si="1084"/>
        <v xml:space="preserve"> </v>
      </c>
      <c r="BZ1957" s="120" t="str">
        <f t="shared" si="1085"/>
        <v xml:space="preserve"> </v>
      </c>
      <c r="CA1957" s="120" t="str">
        <f t="shared" si="1086"/>
        <v xml:space="preserve"> </v>
      </c>
      <c r="CC1957" s="115" t="str">
        <f t="shared" si="1087"/>
        <v xml:space="preserve"> </v>
      </c>
      <c r="CD1957" s="120" t="str">
        <f t="shared" si="1088"/>
        <v xml:space="preserve"> </v>
      </c>
      <c r="CE1957" s="417" t="str">
        <f t="shared" si="1089"/>
        <v xml:space="preserve"> </v>
      </c>
      <c r="CF1957" s="115"/>
      <c r="CG1957" s="115" t="str">
        <f t="shared" si="1090"/>
        <v xml:space="preserve"> </v>
      </c>
      <c r="CH1957" s="120" t="str">
        <f t="shared" si="1091"/>
        <v xml:space="preserve"> </v>
      </c>
      <c r="CI1957" s="417" t="str">
        <f t="shared" si="1092"/>
        <v xml:space="preserve"> </v>
      </c>
      <c r="CJ1957" s="115"/>
      <c r="CK1957" s="115" t="str">
        <f t="shared" si="1093"/>
        <v xml:space="preserve"> </v>
      </c>
      <c r="CL1957" s="120" t="str">
        <f t="shared" si="1094"/>
        <v xml:space="preserve"> </v>
      </c>
      <c r="CM1957" s="417" t="str">
        <f t="shared" si="1064"/>
        <v xml:space="preserve"> </v>
      </c>
      <c r="IS1957" s="108">
        <v>98</v>
      </c>
    </row>
    <row r="1958" spans="2:253" s="74" customFormat="1" ht="17.100000000000001" hidden="1" customHeight="1" x14ac:dyDescent="0.25">
      <c r="B1958" s="504">
        <v>0</v>
      </c>
      <c r="C1958" s="529" t="s">
        <v>534</v>
      </c>
      <c r="D1958" s="506" t="str">
        <f t="shared" si="1038"/>
        <v>14409.45-SS</v>
      </c>
      <c r="E1958" s="524" t="s">
        <v>866</v>
      </c>
      <c r="F1958" s="508" t="str">
        <f t="shared" si="1035"/>
        <v xml:space="preserve"> </v>
      </c>
      <c r="G1958" s="537" t="s">
        <v>510</v>
      </c>
      <c r="H1958" s="524" t="s">
        <v>923</v>
      </c>
      <c r="I1958" s="1035" t="s">
        <v>912</v>
      </c>
      <c r="J1958" s="1036"/>
      <c r="K1958" s="531" t="s">
        <v>882</v>
      </c>
      <c r="L1958" s="535"/>
      <c r="M1958" s="532" t="s">
        <v>1700</v>
      </c>
      <c r="N1958" s="514">
        <f t="shared" si="1065"/>
        <v>139.30000000000001</v>
      </c>
      <c r="O1958" s="514">
        <f t="shared" si="1071"/>
        <v>0</v>
      </c>
      <c r="P1958" s="680">
        <f>'KB Duct Parts'!$AE$3</f>
        <v>0</v>
      </c>
      <c r="Q1958" s="681">
        <f t="shared" si="1066"/>
        <v>0</v>
      </c>
      <c r="R1958" s="682">
        <f t="shared" si="1067"/>
        <v>0</v>
      </c>
      <c r="S1958" s="716">
        <f t="shared" si="1068"/>
        <v>0.35</v>
      </c>
      <c r="T1958" s="679">
        <f t="shared" si="1069"/>
        <v>0</v>
      </c>
      <c r="U1958" s="679">
        <f t="shared" si="1070"/>
        <v>0</v>
      </c>
      <c r="Y1958" s="120"/>
      <c r="AD1958" s="79"/>
      <c r="AE1958" s="75"/>
      <c r="AF1958" s="370"/>
      <c r="AG1958" s="375"/>
      <c r="AH1958" s="379"/>
      <c r="AI1958" s="383"/>
      <c r="AJ1958" s="388"/>
      <c r="AK1958" s="392"/>
      <c r="AL1958" s="388"/>
      <c r="AM1958" s="363">
        <f t="shared" si="1095"/>
        <v>1</v>
      </c>
      <c r="AN1958" s="578">
        <v>139.30000000000001</v>
      </c>
      <c r="AO1958" s="78">
        <f t="shared" si="1077"/>
        <v>0</v>
      </c>
      <c r="AP1958" s="78">
        <f t="shared" si="1072"/>
        <v>0</v>
      </c>
      <c r="AQ1958" s="78">
        <f t="shared" si="1073"/>
        <v>0</v>
      </c>
      <c r="AR1958" s="78">
        <f t="shared" si="1074"/>
        <v>0</v>
      </c>
      <c r="AS1958" s="78">
        <f t="shared" si="1075"/>
        <v>0</v>
      </c>
      <c r="AT1958" s="78">
        <f t="shared" si="1076"/>
        <v>0</v>
      </c>
      <c r="AU1958" s="74" t="s">
        <v>717</v>
      </c>
      <c r="AV1958" s="115"/>
      <c r="AW1958" s="395"/>
      <c r="AX1958" s="395">
        <v>0</v>
      </c>
      <c r="AY1958" s="395">
        <v>0</v>
      </c>
      <c r="AZ1958" s="395">
        <v>0</v>
      </c>
      <c r="BA1958" s="395">
        <v>0</v>
      </c>
      <c r="BB1958" s="395">
        <v>0</v>
      </c>
      <c r="BC1958" s="395">
        <v>0</v>
      </c>
      <c r="BD1958" s="115"/>
      <c r="BE1958" s="115"/>
      <c r="BF1958" s="115"/>
      <c r="BG1958" s="115"/>
      <c r="BH1958" s="115"/>
      <c r="BI1958" s="115"/>
      <c r="BJ1958" s="115"/>
      <c r="BK1958" s="115"/>
      <c r="BQ1958" s="74" t="str">
        <f t="shared" si="1078"/>
        <v xml:space="preserve"> </v>
      </c>
      <c r="BR1958" s="120" t="str">
        <f t="shared" si="1079"/>
        <v xml:space="preserve"> </v>
      </c>
      <c r="BS1958" s="120" t="str">
        <f t="shared" si="1080"/>
        <v xml:space="preserve"> </v>
      </c>
      <c r="BU1958" s="74" t="str">
        <f t="shared" si="1081"/>
        <v xml:space="preserve"> </v>
      </c>
      <c r="BV1958" s="120" t="str">
        <f t="shared" si="1082"/>
        <v xml:space="preserve"> </v>
      </c>
      <c r="BW1958" s="120" t="str">
        <f t="shared" si="1083"/>
        <v xml:space="preserve">  </v>
      </c>
      <c r="BY1958" s="74" t="str">
        <f t="shared" si="1084"/>
        <v xml:space="preserve"> </v>
      </c>
      <c r="BZ1958" s="120" t="str">
        <f t="shared" si="1085"/>
        <v xml:space="preserve"> </v>
      </c>
      <c r="CA1958" s="120" t="str">
        <f t="shared" si="1086"/>
        <v xml:space="preserve"> </v>
      </c>
      <c r="CC1958" s="115" t="str">
        <f t="shared" si="1087"/>
        <v xml:space="preserve"> </v>
      </c>
      <c r="CD1958" s="120" t="str">
        <f t="shared" si="1088"/>
        <v xml:space="preserve"> </v>
      </c>
      <c r="CE1958" s="417" t="str">
        <f t="shared" si="1089"/>
        <v xml:space="preserve"> </v>
      </c>
      <c r="CF1958" s="115"/>
      <c r="CG1958" s="115" t="str">
        <f t="shared" si="1090"/>
        <v xml:space="preserve"> </v>
      </c>
      <c r="CH1958" s="120" t="str">
        <f t="shared" si="1091"/>
        <v xml:space="preserve"> </v>
      </c>
      <c r="CI1958" s="417" t="str">
        <f t="shared" si="1092"/>
        <v xml:space="preserve"> </v>
      </c>
      <c r="CJ1958" s="115"/>
      <c r="CK1958" s="115" t="str">
        <f t="shared" si="1093"/>
        <v xml:space="preserve"> </v>
      </c>
      <c r="CL1958" s="120" t="str">
        <f t="shared" si="1094"/>
        <v xml:space="preserve"> </v>
      </c>
      <c r="CM1958" s="417" t="str">
        <f t="shared" si="1064"/>
        <v xml:space="preserve"> </v>
      </c>
      <c r="IS1958" s="108">
        <v>102</v>
      </c>
    </row>
    <row r="1959" spans="2:253" s="74" customFormat="1" ht="17.100000000000001" hidden="1" customHeight="1" x14ac:dyDescent="0.25">
      <c r="B1959" s="504">
        <v>0</v>
      </c>
      <c r="C1959" s="529" t="s">
        <v>535</v>
      </c>
      <c r="D1959" s="506" t="str">
        <f t="shared" si="1038"/>
        <v>14410.45-SS</v>
      </c>
      <c r="E1959" s="524" t="s">
        <v>867</v>
      </c>
      <c r="F1959" s="508" t="str">
        <f t="shared" si="1035"/>
        <v xml:space="preserve"> </v>
      </c>
      <c r="G1959" s="537" t="s">
        <v>510</v>
      </c>
      <c r="H1959" s="524" t="s">
        <v>923</v>
      </c>
      <c r="I1959" s="1035" t="s">
        <v>912</v>
      </c>
      <c r="J1959" s="1036"/>
      <c r="K1959" s="531" t="s">
        <v>882</v>
      </c>
      <c r="L1959" s="535"/>
      <c r="M1959" s="532" t="s">
        <v>1700</v>
      </c>
      <c r="N1959" s="514">
        <f t="shared" si="1065"/>
        <v>151.5</v>
      </c>
      <c r="O1959" s="514">
        <f t="shared" si="1071"/>
        <v>0</v>
      </c>
      <c r="P1959" s="680">
        <f>'KB Duct Parts'!$AE$3</f>
        <v>0</v>
      </c>
      <c r="Q1959" s="681">
        <f t="shared" si="1066"/>
        <v>0</v>
      </c>
      <c r="R1959" s="682">
        <f t="shared" si="1067"/>
        <v>0</v>
      </c>
      <c r="S1959" s="716">
        <f t="shared" si="1068"/>
        <v>0.35</v>
      </c>
      <c r="T1959" s="679">
        <f t="shared" si="1069"/>
        <v>0</v>
      </c>
      <c r="U1959" s="679">
        <f t="shared" si="1070"/>
        <v>0</v>
      </c>
      <c r="Y1959" s="120"/>
      <c r="AD1959" s="79"/>
      <c r="AE1959" s="75"/>
      <c r="AF1959" s="370"/>
      <c r="AG1959" s="375"/>
      <c r="AH1959" s="379"/>
      <c r="AI1959" s="383"/>
      <c r="AJ1959" s="388"/>
      <c r="AK1959" s="392"/>
      <c r="AL1959" s="388"/>
      <c r="AM1959" s="363">
        <f t="shared" si="1095"/>
        <v>1</v>
      </c>
      <c r="AN1959" s="578">
        <v>151.5</v>
      </c>
      <c r="AO1959" s="78">
        <f t="shared" si="1077"/>
        <v>0</v>
      </c>
      <c r="AP1959" s="78">
        <f t="shared" si="1072"/>
        <v>0</v>
      </c>
      <c r="AQ1959" s="78">
        <f t="shared" si="1073"/>
        <v>0</v>
      </c>
      <c r="AR1959" s="78">
        <f t="shared" si="1074"/>
        <v>0</v>
      </c>
      <c r="AS1959" s="78">
        <f t="shared" si="1075"/>
        <v>0</v>
      </c>
      <c r="AT1959" s="78">
        <f t="shared" si="1076"/>
        <v>0</v>
      </c>
      <c r="AU1959" s="74" t="s">
        <v>717</v>
      </c>
      <c r="AV1959" s="115"/>
      <c r="AW1959" s="395"/>
      <c r="AX1959" s="395">
        <v>0</v>
      </c>
      <c r="AY1959" s="395">
        <v>0</v>
      </c>
      <c r="AZ1959" s="395">
        <v>0</v>
      </c>
      <c r="BA1959" s="395">
        <v>0</v>
      </c>
      <c r="BB1959" s="395">
        <v>0</v>
      </c>
      <c r="BC1959" s="395">
        <v>0</v>
      </c>
      <c r="BD1959" s="115"/>
      <c r="BE1959" s="115"/>
      <c r="BF1959" s="115"/>
      <c r="BG1959" s="115"/>
      <c r="BH1959" s="115"/>
      <c r="BI1959" s="115"/>
      <c r="BJ1959" s="115"/>
      <c r="BK1959" s="115"/>
      <c r="BQ1959" s="74" t="str">
        <f t="shared" si="1078"/>
        <v xml:space="preserve"> </v>
      </c>
      <c r="BR1959" s="120" t="str">
        <f t="shared" si="1079"/>
        <v xml:space="preserve"> </v>
      </c>
      <c r="BS1959" s="120" t="str">
        <f t="shared" si="1080"/>
        <v xml:space="preserve"> </v>
      </c>
      <c r="BU1959" s="74" t="str">
        <f t="shared" si="1081"/>
        <v xml:space="preserve"> </v>
      </c>
      <c r="BV1959" s="120" t="str">
        <f t="shared" si="1082"/>
        <v xml:space="preserve"> </v>
      </c>
      <c r="BW1959" s="120" t="str">
        <f t="shared" si="1083"/>
        <v xml:space="preserve">  </v>
      </c>
      <c r="BY1959" s="74" t="str">
        <f t="shared" si="1084"/>
        <v xml:space="preserve"> </v>
      </c>
      <c r="BZ1959" s="120" t="str">
        <f t="shared" si="1085"/>
        <v xml:space="preserve"> </v>
      </c>
      <c r="CA1959" s="120" t="str">
        <f t="shared" si="1086"/>
        <v xml:space="preserve"> </v>
      </c>
      <c r="CC1959" s="115" t="str">
        <f t="shared" si="1087"/>
        <v xml:space="preserve"> </v>
      </c>
      <c r="CD1959" s="120" t="str">
        <f t="shared" si="1088"/>
        <v xml:space="preserve"> </v>
      </c>
      <c r="CE1959" s="417" t="str">
        <f t="shared" si="1089"/>
        <v xml:space="preserve"> </v>
      </c>
      <c r="CF1959" s="115"/>
      <c r="CG1959" s="115" t="str">
        <f t="shared" si="1090"/>
        <v xml:space="preserve"> </v>
      </c>
      <c r="CH1959" s="120" t="str">
        <f t="shared" si="1091"/>
        <v xml:space="preserve"> </v>
      </c>
      <c r="CI1959" s="417" t="str">
        <f t="shared" si="1092"/>
        <v xml:space="preserve"> </v>
      </c>
      <c r="CJ1959" s="115"/>
      <c r="CK1959" s="115" t="str">
        <f t="shared" si="1093"/>
        <v xml:space="preserve"> </v>
      </c>
      <c r="CL1959" s="120" t="str">
        <f t="shared" si="1094"/>
        <v xml:space="preserve"> </v>
      </c>
      <c r="CM1959" s="417" t="str">
        <f t="shared" ref="CM1959:CM2034" si="1096">IF(AT1959&gt;0,AT1959," ")</f>
        <v xml:space="preserve"> </v>
      </c>
      <c r="IS1959" s="108">
        <v>111</v>
      </c>
    </row>
    <row r="1960" spans="2:253" s="74" customFormat="1" ht="17.100000000000001" hidden="1" customHeight="1" x14ac:dyDescent="0.25">
      <c r="B1960" s="504">
        <v>0</v>
      </c>
      <c r="C1960" s="529" t="s">
        <v>536</v>
      </c>
      <c r="D1960" s="506" t="str">
        <f t="shared" si="1038"/>
        <v>14411.45-SS</v>
      </c>
      <c r="E1960" s="524" t="s">
        <v>868</v>
      </c>
      <c r="F1960" s="508" t="str">
        <f t="shared" si="1035"/>
        <v xml:space="preserve"> </v>
      </c>
      <c r="G1960" s="537" t="s">
        <v>510</v>
      </c>
      <c r="H1960" s="524" t="s">
        <v>923</v>
      </c>
      <c r="I1960" s="1035" t="s">
        <v>912</v>
      </c>
      <c r="J1960" s="1036"/>
      <c r="K1960" s="531" t="s">
        <v>882</v>
      </c>
      <c r="L1960" s="535"/>
      <c r="M1960" s="532" t="s">
        <v>1700</v>
      </c>
      <c r="N1960" s="514">
        <f t="shared" si="1065"/>
        <v>158.19999999999999</v>
      </c>
      <c r="O1960" s="514">
        <f t="shared" si="1071"/>
        <v>0</v>
      </c>
      <c r="P1960" s="680">
        <f>'KB Duct Parts'!$AE$3</f>
        <v>0</v>
      </c>
      <c r="Q1960" s="681">
        <f t="shared" si="1066"/>
        <v>0</v>
      </c>
      <c r="R1960" s="682">
        <f t="shared" si="1067"/>
        <v>0</v>
      </c>
      <c r="S1960" s="716">
        <f t="shared" si="1068"/>
        <v>0.35</v>
      </c>
      <c r="T1960" s="679">
        <f t="shared" si="1069"/>
        <v>0</v>
      </c>
      <c r="U1960" s="679">
        <f t="shared" si="1070"/>
        <v>0</v>
      </c>
      <c r="Y1960" s="120"/>
      <c r="AD1960" s="79"/>
      <c r="AE1960" s="75"/>
      <c r="AF1960" s="370"/>
      <c r="AG1960" s="375"/>
      <c r="AH1960" s="379"/>
      <c r="AI1960" s="383"/>
      <c r="AJ1960" s="388"/>
      <c r="AK1960" s="392"/>
      <c r="AL1960" s="388"/>
      <c r="AM1960" s="363">
        <f t="shared" si="1095"/>
        <v>1</v>
      </c>
      <c r="AN1960" s="578">
        <v>158.19999999999999</v>
      </c>
      <c r="AO1960" s="78">
        <f t="shared" si="1077"/>
        <v>0</v>
      </c>
      <c r="AP1960" s="78">
        <f t="shared" si="1072"/>
        <v>0</v>
      </c>
      <c r="AQ1960" s="78">
        <f t="shared" si="1073"/>
        <v>0</v>
      </c>
      <c r="AR1960" s="78">
        <f t="shared" si="1074"/>
        <v>0</v>
      </c>
      <c r="AS1960" s="78">
        <f t="shared" si="1075"/>
        <v>0</v>
      </c>
      <c r="AT1960" s="78">
        <f t="shared" si="1076"/>
        <v>0</v>
      </c>
      <c r="AU1960" s="74" t="s">
        <v>717</v>
      </c>
      <c r="AV1960" s="115"/>
      <c r="AW1960" s="395"/>
      <c r="AX1960" s="395">
        <v>0</v>
      </c>
      <c r="AY1960" s="395">
        <v>0</v>
      </c>
      <c r="AZ1960" s="395">
        <v>0</v>
      </c>
      <c r="BA1960" s="395">
        <v>0</v>
      </c>
      <c r="BB1960" s="395">
        <v>0</v>
      </c>
      <c r="BC1960" s="395">
        <v>0</v>
      </c>
      <c r="BD1960" s="115"/>
      <c r="BE1960" s="115"/>
      <c r="BF1960" s="115"/>
      <c r="BG1960" s="115"/>
      <c r="BH1960" s="115"/>
      <c r="BI1960" s="115"/>
      <c r="BJ1960" s="115"/>
      <c r="BK1960" s="115"/>
      <c r="BQ1960" s="74" t="str">
        <f t="shared" si="1078"/>
        <v xml:space="preserve"> </v>
      </c>
      <c r="BR1960" s="120" t="str">
        <f t="shared" si="1079"/>
        <v xml:space="preserve"> </v>
      </c>
      <c r="BS1960" s="120" t="str">
        <f t="shared" si="1080"/>
        <v xml:space="preserve"> </v>
      </c>
      <c r="BU1960" s="74" t="str">
        <f t="shared" si="1081"/>
        <v xml:space="preserve"> </v>
      </c>
      <c r="BV1960" s="120" t="str">
        <f t="shared" si="1082"/>
        <v xml:space="preserve"> </v>
      </c>
      <c r="BW1960" s="120" t="str">
        <f t="shared" si="1083"/>
        <v xml:space="preserve">  </v>
      </c>
      <c r="BY1960" s="74" t="str">
        <f t="shared" si="1084"/>
        <v xml:space="preserve"> </v>
      </c>
      <c r="BZ1960" s="120" t="str">
        <f t="shared" si="1085"/>
        <v xml:space="preserve"> </v>
      </c>
      <c r="CA1960" s="120" t="str">
        <f t="shared" si="1086"/>
        <v xml:space="preserve"> </v>
      </c>
      <c r="CC1960" s="115" t="str">
        <f t="shared" si="1087"/>
        <v xml:space="preserve"> </v>
      </c>
      <c r="CD1960" s="120" t="str">
        <f t="shared" si="1088"/>
        <v xml:space="preserve"> </v>
      </c>
      <c r="CE1960" s="417" t="str">
        <f t="shared" si="1089"/>
        <v xml:space="preserve"> </v>
      </c>
      <c r="CF1960" s="115"/>
      <c r="CG1960" s="115" t="str">
        <f t="shared" si="1090"/>
        <v xml:space="preserve"> </v>
      </c>
      <c r="CH1960" s="120" t="str">
        <f t="shared" si="1091"/>
        <v xml:space="preserve"> </v>
      </c>
      <c r="CI1960" s="417" t="str">
        <f t="shared" si="1092"/>
        <v xml:space="preserve"> </v>
      </c>
      <c r="CJ1960" s="115"/>
      <c r="CK1960" s="115" t="str">
        <f t="shared" si="1093"/>
        <v xml:space="preserve"> </v>
      </c>
      <c r="CL1960" s="120" t="str">
        <f t="shared" si="1094"/>
        <v xml:space="preserve"> </v>
      </c>
      <c r="CM1960" s="417" t="str">
        <f t="shared" si="1096"/>
        <v xml:space="preserve"> </v>
      </c>
      <c r="IS1960" s="108">
        <v>116</v>
      </c>
    </row>
    <row r="1961" spans="2:253" s="74" customFormat="1" ht="17.100000000000001" hidden="1" customHeight="1" x14ac:dyDescent="0.25">
      <c r="B1961" s="504">
        <v>0</v>
      </c>
      <c r="C1961" s="529" t="s">
        <v>537</v>
      </c>
      <c r="D1961" s="506" t="str">
        <f t="shared" si="1038"/>
        <v>14412.45-SS</v>
      </c>
      <c r="E1961" s="524" t="s">
        <v>869</v>
      </c>
      <c r="F1961" s="508" t="str">
        <f t="shared" si="1035"/>
        <v xml:space="preserve"> </v>
      </c>
      <c r="G1961" s="537" t="s">
        <v>510</v>
      </c>
      <c r="H1961" s="524" t="s">
        <v>923</v>
      </c>
      <c r="I1961" s="1035" t="s">
        <v>912</v>
      </c>
      <c r="J1961" s="1036"/>
      <c r="K1961" s="531" t="s">
        <v>882</v>
      </c>
      <c r="L1961" s="535"/>
      <c r="M1961" s="532" t="s">
        <v>1700</v>
      </c>
      <c r="N1961" s="514">
        <f t="shared" si="1065"/>
        <v>163.9</v>
      </c>
      <c r="O1961" s="514">
        <f t="shared" si="1071"/>
        <v>0</v>
      </c>
      <c r="P1961" s="680">
        <f>'KB Duct Parts'!$AE$3</f>
        <v>0</v>
      </c>
      <c r="Q1961" s="681">
        <f t="shared" si="1066"/>
        <v>0</v>
      </c>
      <c r="R1961" s="682">
        <f t="shared" si="1067"/>
        <v>0</v>
      </c>
      <c r="S1961" s="716">
        <f t="shared" si="1068"/>
        <v>0.35</v>
      </c>
      <c r="T1961" s="679">
        <f t="shared" si="1069"/>
        <v>0</v>
      </c>
      <c r="U1961" s="679">
        <f t="shared" si="1070"/>
        <v>0</v>
      </c>
      <c r="Y1961" s="120"/>
      <c r="AD1961" s="79"/>
      <c r="AE1961" s="75"/>
      <c r="AF1961" s="370"/>
      <c r="AG1961" s="375"/>
      <c r="AH1961" s="379"/>
      <c r="AI1961" s="383"/>
      <c r="AJ1961" s="388"/>
      <c r="AK1961" s="392"/>
      <c r="AL1961" s="388"/>
      <c r="AM1961" s="363">
        <f t="shared" si="1095"/>
        <v>1</v>
      </c>
      <c r="AN1961" s="578">
        <v>163.9</v>
      </c>
      <c r="AO1961" s="78">
        <f t="shared" si="1077"/>
        <v>0</v>
      </c>
      <c r="AP1961" s="78">
        <f t="shared" si="1072"/>
        <v>0</v>
      </c>
      <c r="AQ1961" s="78">
        <f t="shared" si="1073"/>
        <v>0</v>
      </c>
      <c r="AR1961" s="78">
        <f t="shared" si="1074"/>
        <v>0</v>
      </c>
      <c r="AS1961" s="78">
        <f t="shared" si="1075"/>
        <v>0</v>
      </c>
      <c r="AT1961" s="78">
        <f t="shared" si="1076"/>
        <v>0</v>
      </c>
      <c r="AU1961" s="74" t="s">
        <v>717</v>
      </c>
      <c r="AV1961" s="115"/>
      <c r="AW1961" s="395"/>
      <c r="AX1961" s="395">
        <v>0</v>
      </c>
      <c r="AY1961" s="395">
        <v>0</v>
      </c>
      <c r="AZ1961" s="395">
        <v>0</v>
      </c>
      <c r="BA1961" s="395">
        <v>0</v>
      </c>
      <c r="BB1961" s="395">
        <v>0</v>
      </c>
      <c r="BC1961" s="395">
        <v>0</v>
      </c>
      <c r="BD1961" s="115"/>
      <c r="BE1961" s="115"/>
      <c r="BF1961" s="115"/>
      <c r="BG1961" s="115"/>
      <c r="BH1961" s="115"/>
      <c r="BI1961" s="115"/>
      <c r="BJ1961" s="115"/>
      <c r="BK1961" s="115"/>
      <c r="BQ1961" s="74" t="str">
        <f t="shared" si="1078"/>
        <v xml:space="preserve"> </v>
      </c>
      <c r="BR1961" s="120" t="str">
        <f t="shared" si="1079"/>
        <v xml:space="preserve"> </v>
      </c>
      <c r="BS1961" s="120" t="str">
        <f t="shared" si="1080"/>
        <v xml:space="preserve"> </v>
      </c>
      <c r="BU1961" s="74" t="str">
        <f t="shared" si="1081"/>
        <v xml:space="preserve"> </v>
      </c>
      <c r="BV1961" s="120" t="str">
        <f t="shared" si="1082"/>
        <v xml:space="preserve"> </v>
      </c>
      <c r="BW1961" s="120" t="str">
        <f t="shared" si="1083"/>
        <v xml:space="preserve">  </v>
      </c>
      <c r="BY1961" s="74" t="str">
        <f t="shared" si="1084"/>
        <v xml:space="preserve"> </v>
      </c>
      <c r="BZ1961" s="120" t="str">
        <f t="shared" si="1085"/>
        <v xml:space="preserve"> </v>
      </c>
      <c r="CA1961" s="120" t="str">
        <f t="shared" si="1086"/>
        <v xml:space="preserve"> </v>
      </c>
      <c r="CC1961" s="115" t="str">
        <f t="shared" si="1087"/>
        <v xml:space="preserve"> </v>
      </c>
      <c r="CD1961" s="120" t="str">
        <f t="shared" si="1088"/>
        <v xml:space="preserve"> </v>
      </c>
      <c r="CE1961" s="417" t="str">
        <f t="shared" si="1089"/>
        <v xml:space="preserve"> </v>
      </c>
      <c r="CF1961" s="115"/>
      <c r="CG1961" s="115" t="str">
        <f t="shared" si="1090"/>
        <v xml:space="preserve"> </v>
      </c>
      <c r="CH1961" s="120" t="str">
        <f t="shared" si="1091"/>
        <v xml:space="preserve"> </v>
      </c>
      <c r="CI1961" s="417" t="str">
        <f t="shared" si="1092"/>
        <v xml:space="preserve"> </v>
      </c>
      <c r="CJ1961" s="115"/>
      <c r="CK1961" s="115" t="str">
        <f t="shared" si="1093"/>
        <v xml:space="preserve"> </v>
      </c>
      <c r="CL1961" s="120" t="str">
        <f t="shared" si="1094"/>
        <v xml:space="preserve"> </v>
      </c>
      <c r="CM1961" s="417" t="str">
        <f t="shared" si="1096"/>
        <v xml:space="preserve"> </v>
      </c>
      <c r="IS1961" s="108">
        <v>120</v>
      </c>
    </row>
    <row r="1962" spans="2:253" s="74" customFormat="1" ht="17.100000000000001" hidden="1" customHeight="1" x14ac:dyDescent="0.25">
      <c r="B1962" s="504">
        <v>0</v>
      </c>
      <c r="C1962" s="529" t="s">
        <v>538</v>
      </c>
      <c r="D1962" s="506" t="str">
        <f t="shared" si="1038"/>
        <v>14413.45-SS</v>
      </c>
      <c r="E1962" s="524" t="s">
        <v>870</v>
      </c>
      <c r="F1962" s="508" t="str">
        <f t="shared" si="1035"/>
        <v xml:space="preserve"> </v>
      </c>
      <c r="G1962" s="537" t="s">
        <v>510</v>
      </c>
      <c r="H1962" s="524" t="s">
        <v>923</v>
      </c>
      <c r="I1962" s="1035" t="s">
        <v>912</v>
      </c>
      <c r="J1962" s="1036"/>
      <c r="K1962" s="531" t="s">
        <v>882</v>
      </c>
      <c r="L1962" s="535"/>
      <c r="M1962" s="532" t="s">
        <v>1700</v>
      </c>
      <c r="N1962" s="514">
        <f t="shared" si="1065"/>
        <v>174.9</v>
      </c>
      <c r="O1962" s="514">
        <f t="shared" si="1071"/>
        <v>0</v>
      </c>
      <c r="P1962" s="680">
        <f>'KB Duct Parts'!$AE$3</f>
        <v>0</v>
      </c>
      <c r="Q1962" s="681">
        <f t="shared" si="1066"/>
        <v>0</v>
      </c>
      <c r="R1962" s="682">
        <f t="shared" si="1067"/>
        <v>0</v>
      </c>
      <c r="S1962" s="716">
        <f t="shared" si="1068"/>
        <v>0.35</v>
      </c>
      <c r="T1962" s="679">
        <f t="shared" si="1069"/>
        <v>0</v>
      </c>
      <c r="U1962" s="679">
        <f t="shared" si="1070"/>
        <v>0</v>
      </c>
      <c r="Y1962" s="120"/>
      <c r="AD1962" s="79"/>
      <c r="AE1962" s="75"/>
      <c r="AF1962" s="370"/>
      <c r="AG1962" s="375"/>
      <c r="AH1962" s="379"/>
      <c r="AI1962" s="383"/>
      <c r="AJ1962" s="388"/>
      <c r="AK1962" s="392"/>
      <c r="AL1962" s="388"/>
      <c r="AM1962" s="363">
        <f t="shared" si="1095"/>
        <v>1</v>
      </c>
      <c r="AN1962" s="578">
        <v>174.9</v>
      </c>
      <c r="AO1962" s="78">
        <f t="shared" si="1077"/>
        <v>0</v>
      </c>
      <c r="AP1962" s="78">
        <f t="shared" si="1072"/>
        <v>0</v>
      </c>
      <c r="AQ1962" s="78">
        <f t="shared" si="1073"/>
        <v>0</v>
      </c>
      <c r="AR1962" s="78">
        <f t="shared" si="1074"/>
        <v>0</v>
      </c>
      <c r="AS1962" s="78">
        <f t="shared" si="1075"/>
        <v>0</v>
      </c>
      <c r="AT1962" s="78">
        <f t="shared" si="1076"/>
        <v>0</v>
      </c>
      <c r="AU1962" s="74" t="s">
        <v>717</v>
      </c>
      <c r="AV1962" s="115"/>
      <c r="AW1962" s="395"/>
      <c r="AX1962" s="395">
        <v>0</v>
      </c>
      <c r="AY1962" s="395">
        <v>0</v>
      </c>
      <c r="AZ1962" s="395">
        <v>0</v>
      </c>
      <c r="BA1962" s="395">
        <v>0</v>
      </c>
      <c r="BB1962" s="395">
        <v>0</v>
      </c>
      <c r="BC1962" s="395">
        <v>0</v>
      </c>
      <c r="BD1962" s="115"/>
      <c r="BE1962" s="115"/>
      <c r="BF1962" s="115"/>
      <c r="BG1962" s="115"/>
      <c r="BH1962" s="115"/>
      <c r="BI1962" s="115"/>
      <c r="BJ1962" s="115"/>
      <c r="BK1962" s="115"/>
      <c r="BQ1962" s="74" t="str">
        <f t="shared" si="1078"/>
        <v xml:space="preserve"> </v>
      </c>
      <c r="BR1962" s="120" t="str">
        <f t="shared" si="1079"/>
        <v xml:space="preserve"> </v>
      </c>
      <c r="BS1962" s="120" t="str">
        <f t="shared" si="1080"/>
        <v xml:space="preserve"> </v>
      </c>
      <c r="BU1962" s="74" t="str">
        <f t="shared" si="1081"/>
        <v xml:space="preserve"> </v>
      </c>
      <c r="BV1962" s="120" t="str">
        <f t="shared" si="1082"/>
        <v xml:space="preserve"> </v>
      </c>
      <c r="BW1962" s="120" t="str">
        <f t="shared" si="1083"/>
        <v xml:space="preserve">  </v>
      </c>
      <c r="BY1962" s="74" t="str">
        <f t="shared" si="1084"/>
        <v xml:space="preserve"> </v>
      </c>
      <c r="BZ1962" s="120" t="str">
        <f t="shared" si="1085"/>
        <v xml:space="preserve"> </v>
      </c>
      <c r="CA1962" s="120" t="str">
        <f t="shared" si="1086"/>
        <v xml:space="preserve"> </v>
      </c>
      <c r="CC1962" s="115" t="str">
        <f t="shared" si="1087"/>
        <v xml:space="preserve"> </v>
      </c>
      <c r="CD1962" s="120" t="str">
        <f t="shared" si="1088"/>
        <v xml:space="preserve"> </v>
      </c>
      <c r="CE1962" s="417" t="str">
        <f t="shared" si="1089"/>
        <v xml:space="preserve"> </v>
      </c>
      <c r="CF1962" s="115"/>
      <c r="CG1962" s="115" t="str">
        <f t="shared" si="1090"/>
        <v xml:space="preserve"> </v>
      </c>
      <c r="CH1962" s="120" t="str">
        <f t="shared" si="1091"/>
        <v xml:space="preserve"> </v>
      </c>
      <c r="CI1962" s="417" t="str">
        <f t="shared" si="1092"/>
        <v xml:space="preserve"> </v>
      </c>
      <c r="CJ1962" s="115"/>
      <c r="CK1962" s="115" t="str">
        <f t="shared" si="1093"/>
        <v xml:space="preserve"> </v>
      </c>
      <c r="CL1962" s="120" t="str">
        <f t="shared" si="1094"/>
        <v xml:space="preserve"> </v>
      </c>
      <c r="CM1962" s="417" t="str">
        <f t="shared" si="1096"/>
        <v xml:space="preserve"> </v>
      </c>
      <c r="IS1962" s="108">
        <v>128</v>
      </c>
    </row>
    <row r="1963" spans="2:253" s="74" customFormat="1" ht="17.100000000000001" hidden="1" customHeight="1" x14ac:dyDescent="0.25">
      <c r="B1963" s="504">
        <v>0</v>
      </c>
      <c r="C1963" s="529" t="s">
        <v>539</v>
      </c>
      <c r="D1963" s="506" t="str">
        <f t="shared" si="1038"/>
        <v>14414.45-SS</v>
      </c>
      <c r="E1963" s="524" t="s">
        <v>871</v>
      </c>
      <c r="F1963" s="508" t="str">
        <f t="shared" si="1035"/>
        <v xml:space="preserve"> </v>
      </c>
      <c r="G1963" s="537" t="s">
        <v>510</v>
      </c>
      <c r="H1963" s="524" t="s">
        <v>923</v>
      </c>
      <c r="I1963" s="1035" t="s">
        <v>912</v>
      </c>
      <c r="J1963" s="1036"/>
      <c r="K1963" s="531" t="s">
        <v>882</v>
      </c>
      <c r="L1963" s="535"/>
      <c r="M1963" s="532" t="s">
        <v>1700</v>
      </c>
      <c r="N1963" s="514">
        <f t="shared" si="1065"/>
        <v>186</v>
      </c>
      <c r="O1963" s="514">
        <f t="shared" si="1071"/>
        <v>0</v>
      </c>
      <c r="P1963" s="680">
        <f>'KB Duct Parts'!$AE$3</f>
        <v>0</v>
      </c>
      <c r="Q1963" s="681">
        <f t="shared" si="1066"/>
        <v>0</v>
      </c>
      <c r="R1963" s="682">
        <f t="shared" si="1067"/>
        <v>0</v>
      </c>
      <c r="S1963" s="716">
        <f t="shared" si="1068"/>
        <v>0.35</v>
      </c>
      <c r="T1963" s="679">
        <f t="shared" si="1069"/>
        <v>0</v>
      </c>
      <c r="U1963" s="679">
        <f t="shared" si="1070"/>
        <v>0</v>
      </c>
      <c r="Y1963" s="120"/>
      <c r="AD1963" s="79"/>
      <c r="AE1963" s="75"/>
      <c r="AF1963" s="370"/>
      <c r="AG1963" s="375"/>
      <c r="AH1963" s="379"/>
      <c r="AI1963" s="383"/>
      <c r="AJ1963" s="388"/>
      <c r="AK1963" s="392"/>
      <c r="AL1963" s="388"/>
      <c r="AM1963" s="363">
        <f t="shared" si="1095"/>
        <v>1</v>
      </c>
      <c r="AN1963" s="578">
        <v>186</v>
      </c>
      <c r="AO1963" s="78">
        <f t="shared" si="1077"/>
        <v>0</v>
      </c>
      <c r="AP1963" s="78">
        <f t="shared" si="1072"/>
        <v>0</v>
      </c>
      <c r="AQ1963" s="78">
        <f t="shared" si="1073"/>
        <v>0</v>
      </c>
      <c r="AR1963" s="78">
        <f t="shared" si="1074"/>
        <v>0</v>
      </c>
      <c r="AS1963" s="78">
        <f t="shared" si="1075"/>
        <v>0</v>
      </c>
      <c r="AT1963" s="78">
        <f t="shared" si="1076"/>
        <v>0</v>
      </c>
      <c r="AU1963" s="74" t="s">
        <v>717</v>
      </c>
      <c r="AV1963" s="115"/>
      <c r="AW1963" s="395"/>
      <c r="AX1963" s="395">
        <v>0</v>
      </c>
      <c r="AY1963" s="395">
        <v>0</v>
      </c>
      <c r="AZ1963" s="395">
        <v>0</v>
      </c>
      <c r="BA1963" s="395">
        <v>0</v>
      </c>
      <c r="BB1963" s="395">
        <v>0</v>
      </c>
      <c r="BC1963" s="395">
        <v>0</v>
      </c>
      <c r="BD1963" s="115"/>
      <c r="BE1963" s="115"/>
      <c r="BF1963" s="115"/>
      <c r="BG1963" s="115"/>
      <c r="BH1963" s="115"/>
      <c r="BI1963" s="115"/>
      <c r="BJ1963" s="115"/>
      <c r="BK1963" s="115"/>
      <c r="BQ1963" s="74" t="str">
        <f t="shared" si="1078"/>
        <v xml:space="preserve"> </v>
      </c>
      <c r="BR1963" s="120" t="str">
        <f t="shared" si="1079"/>
        <v xml:space="preserve"> </v>
      </c>
      <c r="BS1963" s="120" t="str">
        <f t="shared" si="1080"/>
        <v xml:space="preserve"> </v>
      </c>
      <c r="BU1963" s="74" t="str">
        <f t="shared" si="1081"/>
        <v xml:space="preserve"> </v>
      </c>
      <c r="BV1963" s="120" t="str">
        <f t="shared" si="1082"/>
        <v xml:space="preserve"> </v>
      </c>
      <c r="BW1963" s="120" t="str">
        <f t="shared" si="1083"/>
        <v xml:space="preserve">  </v>
      </c>
      <c r="BY1963" s="74" t="str">
        <f t="shared" si="1084"/>
        <v xml:space="preserve"> </v>
      </c>
      <c r="BZ1963" s="120" t="str">
        <f t="shared" si="1085"/>
        <v xml:space="preserve"> </v>
      </c>
      <c r="CA1963" s="120" t="str">
        <f t="shared" si="1086"/>
        <v xml:space="preserve"> </v>
      </c>
      <c r="CC1963" s="115" t="str">
        <f t="shared" si="1087"/>
        <v xml:space="preserve"> </v>
      </c>
      <c r="CD1963" s="120" t="str">
        <f t="shared" si="1088"/>
        <v xml:space="preserve"> </v>
      </c>
      <c r="CE1963" s="417" t="str">
        <f t="shared" si="1089"/>
        <v xml:space="preserve"> </v>
      </c>
      <c r="CF1963" s="115"/>
      <c r="CG1963" s="115" t="str">
        <f t="shared" si="1090"/>
        <v xml:space="preserve"> </v>
      </c>
      <c r="CH1963" s="120" t="str">
        <f t="shared" si="1091"/>
        <v xml:space="preserve"> </v>
      </c>
      <c r="CI1963" s="417" t="str">
        <f t="shared" si="1092"/>
        <v xml:space="preserve"> </v>
      </c>
      <c r="CJ1963" s="115"/>
      <c r="CK1963" s="115" t="str">
        <f t="shared" si="1093"/>
        <v xml:space="preserve"> </v>
      </c>
      <c r="CL1963" s="120" t="str">
        <f t="shared" si="1094"/>
        <v xml:space="preserve"> </v>
      </c>
      <c r="CM1963" s="417" t="str">
        <f t="shared" si="1096"/>
        <v xml:space="preserve"> </v>
      </c>
      <c r="IS1963" s="108">
        <v>165</v>
      </c>
    </row>
    <row r="1964" spans="2:253" s="74" customFormat="1" ht="17.100000000000001" hidden="1" customHeight="1" x14ac:dyDescent="0.25">
      <c r="B1964" s="504">
        <v>0</v>
      </c>
      <c r="C1964" s="529" t="s">
        <v>540</v>
      </c>
      <c r="D1964" s="506" t="str">
        <f t="shared" si="1038"/>
        <v>14415.45-SS</v>
      </c>
      <c r="E1964" s="524" t="s">
        <v>872</v>
      </c>
      <c r="F1964" s="508" t="str">
        <f t="shared" si="1035"/>
        <v xml:space="preserve"> </v>
      </c>
      <c r="G1964" s="537" t="s">
        <v>510</v>
      </c>
      <c r="H1964" s="524" t="s">
        <v>923</v>
      </c>
      <c r="I1964" s="1035" t="s">
        <v>912</v>
      </c>
      <c r="J1964" s="1036"/>
      <c r="K1964" s="531" t="s">
        <v>882</v>
      </c>
      <c r="L1964" s="535"/>
      <c r="M1964" s="532" t="s">
        <v>1700</v>
      </c>
      <c r="N1964" s="514">
        <f t="shared" si="1065"/>
        <v>196.6</v>
      </c>
      <c r="O1964" s="514">
        <f t="shared" si="1071"/>
        <v>0</v>
      </c>
      <c r="P1964" s="680">
        <f>'KB Duct Parts'!$AE$3</f>
        <v>0</v>
      </c>
      <c r="Q1964" s="681">
        <f t="shared" si="1066"/>
        <v>0</v>
      </c>
      <c r="R1964" s="682">
        <f t="shared" si="1067"/>
        <v>0</v>
      </c>
      <c r="S1964" s="716">
        <f t="shared" si="1068"/>
        <v>0.35</v>
      </c>
      <c r="T1964" s="679">
        <f t="shared" si="1069"/>
        <v>0</v>
      </c>
      <c r="U1964" s="679">
        <f t="shared" si="1070"/>
        <v>0</v>
      </c>
      <c r="Y1964" s="120"/>
      <c r="AD1964" s="79"/>
      <c r="AE1964" s="75"/>
      <c r="AF1964" s="370"/>
      <c r="AG1964" s="375"/>
      <c r="AH1964" s="379"/>
      <c r="AI1964" s="383"/>
      <c r="AJ1964" s="388"/>
      <c r="AK1964" s="392"/>
      <c r="AL1964" s="388"/>
      <c r="AM1964" s="363">
        <f t="shared" si="1095"/>
        <v>1</v>
      </c>
      <c r="AN1964" s="578">
        <v>196.6</v>
      </c>
      <c r="AO1964" s="78">
        <f t="shared" si="1077"/>
        <v>0</v>
      </c>
      <c r="AP1964" s="78">
        <f t="shared" si="1072"/>
        <v>0</v>
      </c>
      <c r="AQ1964" s="78">
        <f t="shared" si="1073"/>
        <v>0</v>
      </c>
      <c r="AR1964" s="78">
        <f t="shared" si="1074"/>
        <v>0</v>
      </c>
      <c r="AS1964" s="78">
        <f t="shared" si="1075"/>
        <v>0</v>
      </c>
      <c r="AT1964" s="78">
        <f t="shared" si="1076"/>
        <v>0</v>
      </c>
      <c r="AU1964" s="74" t="s">
        <v>717</v>
      </c>
      <c r="AV1964" s="115"/>
      <c r="AW1964" s="395"/>
      <c r="AX1964" s="395">
        <v>0</v>
      </c>
      <c r="AY1964" s="395">
        <v>0</v>
      </c>
      <c r="AZ1964" s="395">
        <v>0</v>
      </c>
      <c r="BA1964" s="395">
        <v>0</v>
      </c>
      <c r="BB1964" s="395">
        <v>0</v>
      </c>
      <c r="BC1964" s="395">
        <v>0</v>
      </c>
      <c r="BD1964" s="115"/>
      <c r="BE1964" s="115"/>
      <c r="BF1964" s="115"/>
      <c r="BG1964" s="115"/>
      <c r="BH1964" s="115"/>
      <c r="BI1964" s="115"/>
      <c r="BJ1964" s="115"/>
      <c r="BK1964" s="115"/>
      <c r="BQ1964" s="74" t="str">
        <f t="shared" si="1078"/>
        <v xml:space="preserve"> </v>
      </c>
      <c r="BR1964" s="120" t="str">
        <f t="shared" si="1079"/>
        <v xml:space="preserve"> </v>
      </c>
      <c r="BS1964" s="120" t="str">
        <f t="shared" si="1080"/>
        <v xml:space="preserve"> </v>
      </c>
      <c r="BU1964" s="74" t="str">
        <f t="shared" si="1081"/>
        <v xml:space="preserve"> </v>
      </c>
      <c r="BV1964" s="120" t="str">
        <f t="shared" si="1082"/>
        <v xml:space="preserve"> </v>
      </c>
      <c r="BW1964" s="120" t="str">
        <f t="shared" si="1083"/>
        <v xml:space="preserve">  </v>
      </c>
      <c r="BY1964" s="74" t="str">
        <f t="shared" si="1084"/>
        <v xml:space="preserve"> </v>
      </c>
      <c r="BZ1964" s="120" t="str">
        <f t="shared" si="1085"/>
        <v xml:space="preserve"> </v>
      </c>
      <c r="CA1964" s="120" t="str">
        <f t="shared" si="1086"/>
        <v xml:space="preserve"> </v>
      </c>
      <c r="CC1964" s="115" t="str">
        <f t="shared" si="1087"/>
        <v xml:space="preserve"> </v>
      </c>
      <c r="CD1964" s="120" t="str">
        <f t="shared" si="1088"/>
        <v xml:space="preserve"> </v>
      </c>
      <c r="CE1964" s="417" t="str">
        <f t="shared" si="1089"/>
        <v xml:space="preserve"> </v>
      </c>
      <c r="CF1964" s="115"/>
      <c r="CG1964" s="115" t="str">
        <f t="shared" si="1090"/>
        <v xml:space="preserve"> </v>
      </c>
      <c r="CH1964" s="120" t="str">
        <f t="shared" si="1091"/>
        <v xml:space="preserve"> </v>
      </c>
      <c r="CI1964" s="417" t="str">
        <f t="shared" si="1092"/>
        <v xml:space="preserve"> </v>
      </c>
      <c r="CJ1964" s="115"/>
      <c r="CK1964" s="115" t="str">
        <f t="shared" si="1093"/>
        <v xml:space="preserve"> </v>
      </c>
      <c r="CL1964" s="120" t="str">
        <f t="shared" si="1094"/>
        <v xml:space="preserve"> </v>
      </c>
      <c r="CM1964" s="417" t="str">
        <f t="shared" si="1096"/>
        <v xml:space="preserve"> </v>
      </c>
      <c r="IS1964" s="108">
        <v>144</v>
      </c>
    </row>
    <row r="1965" spans="2:253" s="74" customFormat="1" ht="17.100000000000001" hidden="1" customHeight="1" x14ac:dyDescent="0.25">
      <c r="B1965" s="504">
        <v>0</v>
      </c>
      <c r="C1965" s="529" t="s">
        <v>541</v>
      </c>
      <c r="D1965" s="506" t="str">
        <f t="shared" si="1038"/>
        <v>14416.45-SS</v>
      </c>
      <c r="E1965" s="524" t="s">
        <v>873</v>
      </c>
      <c r="F1965" s="508" t="str">
        <f t="shared" si="1035"/>
        <v xml:space="preserve"> </v>
      </c>
      <c r="G1965" s="537" t="s">
        <v>510</v>
      </c>
      <c r="H1965" s="524" t="s">
        <v>923</v>
      </c>
      <c r="I1965" s="1035" t="s">
        <v>912</v>
      </c>
      <c r="J1965" s="1036"/>
      <c r="K1965" s="531" t="s">
        <v>882</v>
      </c>
      <c r="L1965" s="535"/>
      <c r="M1965" s="532" t="s">
        <v>1700</v>
      </c>
      <c r="N1965" s="514">
        <f t="shared" si="1065"/>
        <v>208.8</v>
      </c>
      <c r="O1965" s="514">
        <f t="shared" si="1071"/>
        <v>0</v>
      </c>
      <c r="P1965" s="680">
        <f>'KB Duct Parts'!$AE$3</f>
        <v>0</v>
      </c>
      <c r="Q1965" s="681">
        <f t="shared" si="1066"/>
        <v>0</v>
      </c>
      <c r="R1965" s="682">
        <f t="shared" si="1067"/>
        <v>0</v>
      </c>
      <c r="S1965" s="716">
        <f t="shared" si="1068"/>
        <v>0.35</v>
      </c>
      <c r="T1965" s="679">
        <f t="shared" si="1069"/>
        <v>0</v>
      </c>
      <c r="U1965" s="679">
        <f t="shared" si="1070"/>
        <v>0</v>
      </c>
      <c r="Y1965" s="120"/>
      <c r="AD1965" s="79"/>
      <c r="AE1965" s="75"/>
      <c r="AF1965" s="370"/>
      <c r="AG1965" s="375"/>
      <c r="AH1965" s="379"/>
      <c r="AI1965" s="383"/>
      <c r="AJ1965" s="388"/>
      <c r="AK1965" s="392"/>
      <c r="AL1965" s="388"/>
      <c r="AM1965" s="363">
        <f t="shared" si="1095"/>
        <v>1</v>
      </c>
      <c r="AN1965" s="578">
        <v>208.8</v>
      </c>
      <c r="AO1965" s="78">
        <f t="shared" si="1077"/>
        <v>0</v>
      </c>
      <c r="AP1965" s="78">
        <f t="shared" si="1072"/>
        <v>0</v>
      </c>
      <c r="AQ1965" s="78">
        <f t="shared" si="1073"/>
        <v>0</v>
      </c>
      <c r="AR1965" s="78">
        <f t="shared" si="1074"/>
        <v>0</v>
      </c>
      <c r="AS1965" s="78">
        <f t="shared" si="1075"/>
        <v>0</v>
      </c>
      <c r="AT1965" s="78">
        <f t="shared" si="1076"/>
        <v>0</v>
      </c>
      <c r="AU1965" s="74" t="s">
        <v>717</v>
      </c>
      <c r="AV1965" s="115"/>
      <c r="AW1965" s="395"/>
      <c r="AX1965" s="395">
        <v>0</v>
      </c>
      <c r="AY1965" s="395">
        <v>0</v>
      </c>
      <c r="AZ1965" s="395">
        <v>0</v>
      </c>
      <c r="BA1965" s="395">
        <v>0</v>
      </c>
      <c r="BB1965" s="395">
        <v>0</v>
      </c>
      <c r="BC1965" s="395">
        <v>0</v>
      </c>
      <c r="BD1965" s="115"/>
      <c r="BE1965" s="115"/>
      <c r="BF1965" s="115"/>
      <c r="BG1965" s="115"/>
      <c r="BH1965" s="115"/>
      <c r="BI1965" s="115"/>
      <c r="BJ1965" s="115"/>
      <c r="BK1965" s="115"/>
      <c r="BQ1965" s="74" t="str">
        <f t="shared" si="1078"/>
        <v xml:space="preserve"> </v>
      </c>
      <c r="BR1965" s="120" t="str">
        <f t="shared" si="1079"/>
        <v xml:space="preserve"> </v>
      </c>
      <c r="BS1965" s="120" t="str">
        <f t="shared" si="1080"/>
        <v xml:space="preserve"> </v>
      </c>
      <c r="BU1965" s="74" t="str">
        <f t="shared" si="1081"/>
        <v xml:space="preserve"> </v>
      </c>
      <c r="BV1965" s="120" t="str">
        <f t="shared" si="1082"/>
        <v xml:space="preserve"> </v>
      </c>
      <c r="BW1965" s="120" t="str">
        <f t="shared" si="1083"/>
        <v xml:space="preserve">  </v>
      </c>
      <c r="BY1965" s="74" t="str">
        <f t="shared" si="1084"/>
        <v xml:space="preserve"> </v>
      </c>
      <c r="BZ1965" s="120" t="str">
        <f t="shared" si="1085"/>
        <v xml:space="preserve"> </v>
      </c>
      <c r="CA1965" s="120" t="str">
        <f t="shared" si="1086"/>
        <v xml:space="preserve"> </v>
      </c>
      <c r="CC1965" s="115" t="str">
        <f t="shared" si="1087"/>
        <v xml:space="preserve"> </v>
      </c>
      <c r="CD1965" s="120" t="str">
        <f t="shared" si="1088"/>
        <v xml:space="preserve"> </v>
      </c>
      <c r="CE1965" s="417" t="str">
        <f t="shared" si="1089"/>
        <v xml:space="preserve"> </v>
      </c>
      <c r="CF1965" s="115"/>
      <c r="CG1965" s="115" t="str">
        <f t="shared" si="1090"/>
        <v xml:space="preserve"> </v>
      </c>
      <c r="CH1965" s="120" t="str">
        <f t="shared" si="1091"/>
        <v xml:space="preserve"> </v>
      </c>
      <c r="CI1965" s="417" t="str">
        <f t="shared" si="1092"/>
        <v xml:space="preserve"> </v>
      </c>
      <c r="CJ1965" s="115"/>
      <c r="CK1965" s="115" t="str">
        <f t="shared" si="1093"/>
        <v xml:space="preserve"> </v>
      </c>
      <c r="CL1965" s="120" t="str">
        <f t="shared" si="1094"/>
        <v xml:space="preserve"> </v>
      </c>
      <c r="CM1965" s="417" t="str">
        <f t="shared" si="1096"/>
        <v xml:space="preserve"> </v>
      </c>
      <c r="IS1965" s="108">
        <v>153</v>
      </c>
    </row>
    <row r="1966" spans="2:253" s="74" customFormat="1" ht="17.100000000000001" hidden="1" customHeight="1" x14ac:dyDescent="0.25">
      <c r="B1966" s="504">
        <v>0</v>
      </c>
      <c r="C1966" s="529" t="s">
        <v>542</v>
      </c>
      <c r="D1966" s="506" t="str">
        <f t="shared" si="1038"/>
        <v>14417.45-SS</v>
      </c>
      <c r="E1966" s="524" t="s">
        <v>874</v>
      </c>
      <c r="F1966" s="508" t="str">
        <f t="shared" si="1035"/>
        <v xml:space="preserve"> </v>
      </c>
      <c r="G1966" s="537" t="s">
        <v>510</v>
      </c>
      <c r="H1966" s="524" t="s">
        <v>923</v>
      </c>
      <c r="I1966" s="1035" t="s">
        <v>912</v>
      </c>
      <c r="J1966" s="1036"/>
      <c r="K1966" s="531" t="s">
        <v>882</v>
      </c>
      <c r="L1966" s="535"/>
      <c r="M1966" s="532" t="s">
        <v>1700</v>
      </c>
      <c r="N1966" s="514">
        <f t="shared" si="1065"/>
        <v>219.7</v>
      </c>
      <c r="O1966" s="514">
        <f t="shared" si="1071"/>
        <v>0</v>
      </c>
      <c r="P1966" s="680">
        <f>'KB Duct Parts'!$AE$3</f>
        <v>0</v>
      </c>
      <c r="Q1966" s="681">
        <f t="shared" si="1066"/>
        <v>0</v>
      </c>
      <c r="R1966" s="682">
        <f t="shared" si="1067"/>
        <v>0</v>
      </c>
      <c r="S1966" s="716">
        <f t="shared" si="1068"/>
        <v>0.35</v>
      </c>
      <c r="T1966" s="679">
        <f t="shared" si="1069"/>
        <v>0</v>
      </c>
      <c r="U1966" s="679">
        <f t="shared" si="1070"/>
        <v>0</v>
      </c>
      <c r="Y1966" s="120"/>
      <c r="AD1966" s="79"/>
      <c r="AE1966" s="75"/>
      <c r="AF1966" s="370"/>
      <c r="AG1966" s="375"/>
      <c r="AH1966" s="379"/>
      <c r="AI1966" s="383"/>
      <c r="AJ1966" s="388"/>
      <c r="AK1966" s="392"/>
      <c r="AL1966" s="388"/>
      <c r="AM1966" s="363">
        <f t="shared" si="1095"/>
        <v>1</v>
      </c>
      <c r="AN1966" s="578">
        <v>219.7</v>
      </c>
      <c r="AO1966" s="78">
        <f t="shared" si="1077"/>
        <v>0</v>
      </c>
      <c r="AP1966" s="78">
        <f t="shared" si="1072"/>
        <v>0</v>
      </c>
      <c r="AQ1966" s="78">
        <f t="shared" si="1073"/>
        <v>0</v>
      </c>
      <c r="AR1966" s="78">
        <f t="shared" si="1074"/>
        <v>0</v>
      </c>
      <c r="AS1966" s="78">
        <f t="shared" si="1075"/>
        <v>0</v>
      </c>
      <c r="AT1966" s="78">
        <f t="shared" si="1076"/>
        <v>0</v>
      </c>
      <c r="AU1966" s="74" t="s">
        <v>717</v>
      </c>
      <c r="AV1966" s="115"/>
      <c r="AW1966" s="395"/>
      <c r="AX1966" s="395">
        <v>0</v>
      </c>
      <c r="AY1966" s="395">
        <v>0</v>
      </c>
      <c r="AZ1966" s="395">
        <v>0</v>
      </c>
      <c r="BA1966" s="395">
        <v>0</v>
      </c>
      <c r="BB1966" s="395">
        <v>0</v>
      </c>
      <c r="BC1966" s="395">
        <v>0</v>
      </c>
      <c r="BD1966" s="115"/>
      <c r="BE1966" s="115"/>
      <c r="BF1966" s="115"/>
      <c r="BG1966" s="115"/>
      <c r="BH1966" s="115"/>
      <c r="BI1966" s="115"/>
      <c r="BJ1966" s="115"/>
      <c r="BK1966" s="115"/>
      <c r="BQ1966" s="74" t="str">
        <f t="shared" si="1078"/>
        <v xml:space="preserve"> </v>
      </c>
      <c r="BR1966" s="120" t="str">
        <f t="shared" si="1079"/>
        <v xml:space="preserve"> </v>
      </c>
      <c r="BS1966" s="120" t="str">
        <f t="shared" si="1080"/>
        <v xml:space="preserve"> </v>
      </c>
      <c r="BU1966" s="74" t="str">
        <f t="shared" si="1081"/>
        <v xml:space="preserve"> </v>
      </c>
      <c r="BV1966" s="120" t="str">
        <f t="shared" si="1082"/>
        <v xml:space="preserve"> </v>
      </c>
      <c r="BW1966" s="120" t="str">
        <f t="shared" si="1083"/>
        <v xml:space="preserve">  </v>
      </c>
      <c r="BY1966" s="74" t="str">
        <f t="shared" si="1084"/>
        <v xml:space="preserve"> </v>
      </c>
      <c r="BZ1966" s="120" t="str">
        <f t="shared" si="1085"/>
        <v xml:space="preserve"> </v>
      </c>
      <c r="CA1966" s="120" t="str">
        <f t="shared" si="1086"/>
        <v xml:space="preserve"> </v>
      </c>
      <c r="CC1966" s="115" t="str">
        <f t="shared" si="1087"/>
        <v xml:space="preserve"> </v>
      </c>
      <c r="CD1966" s="120" t="str">
        <f t="shared" si="1088"/>
        <v xml:space="preserve"> </v>
      </c>
      <c r="CE1966" s="417" t="str">
        <f t="shared" si="1089"/>
        <v xml:space="preserve"> </v>
      </c>
      <c r="CF1966" s="115"/>
      <c r="CG1966" s="115" t="str">
        <f t="shared" si="1090"/>
        <v xml:space="preserve"> </v>
      </c>
      <c r="CH1966" s="120" t="str">
        <f t="shared" si="1091"/>
        <v xml:space="preserve"> </v>
      </c>
      <c r="CI1966" s="417" t="str">
        <f t="shared" si="1092"/>
        <v xml:space="preserve"> </v>
      </c>
      <c r="CJ1966" s="115"/>
      <c r="CK1966" s="115" t="str">
        <f t="shared" si="1093"/>
        <v xml:space="preserve"> </v>
      </c>
      <c r="CL1966" s="120" t="str">
        <f t="shared" si="1094"/>
        <v xml:space="preserve"> </v>
      </c>
      <c r="CM1966" s="417" t="str">
        <f t="shared" si="1096"/>
        <v xml:space="preserve"> </v>
      </c>
      <c r="IS1966" s="108">
        <v>161</v>
      </c>
    </row>
    <row r="1967" spans="2:253" s="74" customFormat="1" ht="17.100000000000001" hidden="1" customHeight="1" x14ac:dyDescent="0.25">
      <c r="B1967" s="504">
        <v>0</v>
      </c>
      <c r="C1967" s="529" t="s">
        <v>543</v>
      </c>
      <c r="D1967" s="506" t="str">
        <f t="shared" si="1038"/>
        <v>14418.45-SS</v>
      </c>
      <c r="E1967" s="524" t="s">
        <v>875</v>
      </c>
      <c r="F1967" s="508" t="str">
        <f t="shared" si="1035"/>
        <v xml:space="preserve"> </v>
      </c>
      <c r="G1967" s="537" t="s">
        <v>510</v>
      </c>
      <c r="H1967" s="524" t="s">
        <v>923</v>
      </c>
      <c r="I1967" s="1035" t="s">
        <v>912</v>
      </c>
      <c r="J1967" s="1036"/>
      <c r="K1967" s="531" t="s">
        <v>882</v>
      </c>
      <c r="L1967" s="535"/>
      <c r="M1967" s="532" t="s">
        <v>1700</v>
      </c>
      <c r="N1967" s="514">
        <f t="shared" si="1065"/>
        <v>230.7</v>
      </c>
      <c r="O1967" s="514">
        <f t="shared" si="1071"/>
        <v>0</v>
      </c>
      <c r="P1967" s="680">
        <f>'KB Duct Parts'!$AE$3</f>
        <v>0</v>
      </c>
      <c r="Q1967" s="681">
        <f t="shared" si="1066"/>
        <v>0</v>
      </c>
      <c r="R1967" s="682">
        <f t="shared" si="1067"/>
        <v>0</v>
      </c>
      <c r="S1967" s="716">
        <f t="shared" si="1068"/>
        <v>0.35</v>
      </c>
      <c r="T1967" s="679">
        <f t="shared" si="1069"/>
        <v>0</v>
      </c>
      <c r="U1967" s="679">
        <f t="shared" si="1070"/>
        <v>0</v>
      </c>
      <c r="Y1967" s="120"/>
      <c r="AD1967" s="79"/>
      <c r="AE1967" s="75"/>
      <c r="AF1967" s="370"/>
      <c r="AG1967" s="375"/>
      <c r="AH1967" s="379"/>
      <c r="AI1967" s="383"/>
      <c r="AJ1967" s="388"/>
      <c r="AK1967" s="392"/>
      <c r="AL1967" s="388"/>
      <c r="AM1967" s="363">
        <f t="shared" si="1095"/>
        <v>1</v>
      </c>
      <c r="AN1967" s="578">
        <v>230.7</v>
      </c>
      <c r="AO1967" s="78">
        <f t="shared" si="1077"/>
        <v>0</v>
      </c>
      <c r="AP1967" s="78">
        <f t="shared" si="1072"/>
        <v>0</v>
      </c>
      <c r="AQ1967" s="78">
        <f t="shared" si="1073"/>
        <v>0</v>
      </c>
      <c r="AR1967" s="78">
        <f t="shared" si="1074"/>
        <v>0</v>
      </c>
      <c r="AS1967" s="78">
        <f t="shared" si="1075"/>
        <v>0</v>
      </c>
      <c r="AT1967" s="78">
        <f t="shared" si="1076"/>
        <v>0</v>
      </c>
      <c r="AU1967" s="74" t="s">
        <v>717</v>
      </c>
      <c r="AV1967" s="115"/>
      <c r="AW1967" s="395"/>
      <c r="AX1967" s="395">
        <v>0</v>
      </c>
      <c r="AY1967" s="395">
        <v>0</v>
      </c>
      <c r="AZ1967" s="395">
        <v>0</v>
      </c>
      <c r="BA1967" s="395">
        <v>0</v>
      </c>
      <c r="BB1967" s="395">
        <v>0</v>
      </c>
      <c r="BC1967" s="395">
        <v>0</v>
      </c>
      <c r="BD1967" s="115"/>
      <c r="BE1967" s="115"/>
      <c r="BF1967" s="115"/>
      <c r="BG1967" s="115"/>
      <c r="BH1967" s="115"/>
      <c r="BI1967" s="115"/>
      <c r="BJ1967" s="115"/>
      <c r="BK1967" s="115"/>
      <c r="BQ1967" s="74" t="str">
        <f t="shared" si="1078"/>
        <v xml:space="preserve"> </v>
      </c>
      <c r="BR1967" s="120" t="str">
        <f t="shared" si="1079"/>
        <v xml:space="preserve"> </v>
      </c>
      <c r="BS1967" s="120" t="str">
        <f t="shared" si="1080"/>
        <v xml:space="preserve"> </v>
      </c>
      <c r="BU1967" s="74" t="str">
        <f t="shared" si="1081"/>
        <v xml:space="preserve"> </v>
      </c>
      <c r="BV1967" s="120" t="str">
        <f t="shared" si="1082"/>
        <v xml:space="preserve"> </v>
      </c>
      <c r="BW1967" s="120" t="str">
        <f t="shared" si="1083"/>
        <v xml:space="preserve">  </v>
      </c>
      <c r="BY1967" s="74" t="str">
        <f t="shared" si="1084"/>
        <v xml:space="preserve"> </v>
      </c>
      <c r="BZ1967" s="120" t="str">
        <f t="shared" si="1085"/>
        <v xml:space="preserve"> </v>
      </c>
      <c r="CA1967" s="120" t="str">
        <f t="shared" si="1086"/>
        <v xml:space="preserve"> </v>
      </c>
      <c r="CC1967" s="115" t="str">
        <f t="shared" si="1087"/>
        <v xml:space="preserve"> </v>
      </c>
      <c r="CD1967" s="120" t="str">
        <f t="shared" si="1088"/>
        <v xml:space="preserve"> </v>
      </c>
      <c r="CE1967" s="417" t="str">
        <f t="shared" si="1089"/>
        <v xml:space="preserve"> </v>
      </c>
      <c r="CF1967" s="115"/>
      <c r="CG1967" s="115" t="str">
        <f t="shared" si="1090"/>
        <v xml:space="preserve"> </v>
      </c>
      <c r="CH1967" s="120" t="str">
        <f t="shared" si="1091"/>
        <v xml:space="preserve"> </v>
      </c>
      <c r="CI1967" s="417" t="str">
        <f t="shared" si="1092"/>
        <v xml:space="preserve"> </v>
      </c>
      <c r="CJ1967" s="115"/>
      <c r="CK1967" s="115" t="str">
        <f t="shared" si="1093"/>
        <v xml:space="preserve"> </v>
      </c>
      <c r="CL1967" s="120" t="str">
        <f t="shared" si="1094"/>
        <v xml:space="preserve"> </v>
      </c>
      <c r="CM1967" s="417" t="str">
        <f t="shared" si="1096"/>
        <v xml:space="preserve"> </v>
      </c>
      <c r="IS1967" s="108">
        <v>169</v>
      </c>
    </row>
    <row r="1968" spans="2:253" s="74" customFormat="1" ht="17.100000000000001" hidden="1" customHeight="1" x14ac:dyDescent="0.25">
      <c r="B1968" s="504">
        <v>0</v>
      </c>
      <c r="C1968" s="529" t="s">
        <v>544</v>
      </c>
      <c r="D1968" s="506" t="str">
        <f t="shared" si="1038"/>
        <v>14419.45-SS</v>
      </c>
      <c r="E1968" s="524" t="s">
        <v>876</v>
      </c>
      <c r="F1968" s="508" t="str">
        <f t="shared" si="1035"/>
        <v xml:space="preserve"> </v>
      </c>
      <c r="G1968" s="537" t="s">
        <v>510</v>
      </c>
      <c r="H1968" s="524" t="s">
        <v>923</v>
      </c>
      <c r="I1968" s="1035" t="s">
        <v>912</v>
      </c>
      <c r="J1968" s="1036"/>
      <c r="K1968" s="531" t="s">
        <v>882</v>
      </c>
      <c r="L1968" s="535"/>
      <c r="M1968" s="532" t="s">
        <v>1700</v>
      </c>
      <c r="N1968" s="514">
        <f t="shared" si="1065"/>
        <v>300.3</v>
      </c>
      <c r="O1968" s="514">
        <f t="shared" si="1071"/>
        <v>0</v>
      </c>
      <c r="P1968" s="680">
        <f>'KB Duct Parts'!$AE$3</f>
        <v>0</v>
      </c>
      <c r="Q1968" s="681">
        <f t="shared" si="1066"/>
        <v>0</v>
      </c>
      <c r="R1968" s="682">
        <f t="shared" si="1067"/>
        <v>0</v>
      </c>
      <c r="S1968" s="716">
        <f t="shared" si="1068"/>
        <v>0.35</v>
      </c>
      <c r="T1968" s="679">
        <f t="shared" si="1069"/>
        <v>0</v>
      </c>
      <c r="U1968" s="679">
        <f t="shared" si="1070"/>
        <v>0</v>
      </c>
      <c r="Y1968" s="120"/>
      <c r="AD1968" s="79"/>
      <c r="AE1968" s="75"/>
      <c r="AF1968" s="370"/>
      <c r="AG1968" s="375"/>
      <c r="AH1968" s="379"/>
      <c r="AI1968" s="383"/>
      <c r="AJ1968" s="388"/>
      <c r="AK1968" s="392"/>
      <c r="AL1968" s="388"/>
      <c r="AM1968" s="363">
        <f t="shared" si="1095"/>
        <v>1</v>
      </c>
      <c r="AN1968" s="578">
        <v>300.3</v>
      </c>
      <c r="AO1968" s="78">
        <f t="shared" si="1077"/>
        <v>0</v>
      </c>
      <c r="AP1968" s="78">
        <f t="shared" si="1072"/>
        <v>0</v>
      </c>
      <c r="AQ1968" s="78">
        <f t="shared" si="1073"/>
        <v>0</v>
      </c>
      <c r="AR1968" s="78">
        <f t="shared" si="1074"/>
        <v>0</v>
      </c>
      <c r="AS1968" s="78">
        <f t="shared" si="1075"/>
        <v>0</v>
      </c>
      <c r="AT1968" s="78">
        <f t="shared" si="1076"/>
        <v>0</v>
      </c>
      <c r="AU1968" s="74" t="s">
        <v>717</v>
      </c>
      <c r="AV1968" s="115"/>
      <c r="AW1968" s="395"/>
      <c r="AX1968" s="395">
        <v>0</v>
      </c>
      <c r="AY1968" s="395">
        <v>0</v>
      </c>
      <c r="AZ1968" s="395">
        <v>0</v>
      </c>
      <c r="BA1968" s="395">
        <v>0</v>
      </c>
      <c r="BB1968" s="395">
        <v>0</v>
      </c>
      <c r="BC1968" s="395">
        <v>0</v>
      </c>
      <c r="BD1968" s="115"/>
      <c r="BE1968" s="115"/>
      <c r="BF1968" s="115"/>
      <c r="BG1968" s="115"/>
      <c r="BH1968" s="115"/>
      <c r="BI1968" s="115"/>
      <c r="BJ1968" s="115"/>
      <c r="BK1968" s="115"/>
      <c r="BQ1968" s="74" t="str">
        <f t="shared" si="1078"/>
        <v xml:space="preserve"> </v>
      </c>
      <c r="BR1968" s="120" t="str">
        <f t="shared" si="1079"/>
        <v xml:space="preserve"> </v>
      </c>
      <c r="BS1968" s="120" t="str">
        <f t="shared" si="1080"/>
        <v xml:space="preserve"> </v>
      </c>
      <c r="BU1968" s="74" t="str">
        <f t="shared" si="1081"/>
        <v xml:space="preserve"> </v>
      </c>
      <c r="BV1968" s="120" t="str">
        <f t="shared" si="1082"/>
        <v xml:space="preserve"> </v>
      </c>
      <c r="BW1968" s="120" t="str">
        <f t="shared" si="1083"/>
        <v xml:space="preserve">  </v>
      </c>
      <c r="BY1968" s="74" t="str">
        <f t="shared" si="1084"/>
        <v xml:space="preserve"> </v>
      </c>
      <c r="BZ1968" s="120" t="str">
        <f t="shared" si="1085"/>
        <v xml:space="preserve"> </v>
      </c>
      <c r="CA1968" s="120" t="str">
        <f t="shared" si="1086"/>
        <v xml:space="preserve"> </v>
      </c>
      <c r="CC1968" s="115" t="str">
        <f t="shared" si="1087"/>
        <v xml:space="preserve"> </v>
      </c>
      <c r="CD1968" s="120" t="str">
        <f t="shared" si="1088"/>
        <v xml:space="preserve"> </v>
      </c>
      <c r="CE1968" s="417" t="str">
        <f t="shared" si="1089"/>
        <v xml:space="preserve"> </v>
      </c>
      <c r="CF1968" s="115"/>
      <c r="CG1968" s="115" t="str">
        <f t="shared" si="1090"/>
        <v xml:space="preserve"> </v>
      </c>
      <c r="CH1968" s="120" t="str">
        <f t="shared" si="1091"/>
        <v xml:space="preserve"> </v>
      </c>
      <c r="CI1968" s="417" t="str">
        <f t="shared" si="1092"/>
        <v xml:space="preserve"> </v>
      </c>
      <c r="CJ1968" s="115"/>
      <c r="CK1968" s="115" t="str">
        <f t="shared" si="1093"/>
        <v xml:space="preserve"> </v>
      </c>
      <c r="CL1968" s="120" t="str">
        <f t="shared" si="1094"/>
        <v xml:space="preserve"> </v>
      </c>
      <c r="CM1968" s="417" t="str">
        <f t="shared" si="1096"/>
        <v xml:space="preserve"> </v>
      </c>
      <c r="IS1968" s="108">
        <v>220</v>
      </c>
    </row>
    <row r="1969" spans="2:253" s="74" customFormat="1" ht="17.100000000000001" hidden="1" customHeight="1" x14ac:dyDescent="0.25">
      <c r="B1969" s="504">
        <v>0</v>
      </c>
      <c r="C1969" s="529" t="s">
        <v>545</v>
      </c>
      <c r="D1969" s="506" t="str">
        <f t="shared" si="1038"/>
        <v>14420.45-SS</v>
      </c>
      <c r="E1969" s="524" t="s">
        <v>877</v>
      </c>
      <c r="F1969" s="508" t="str">
        <f t="shared" si="1035"/>
        <v xml:space="preserve"> </v>
      </c>
      <c r="G1969" s="537" t="s">
        <v>510</v>
      </c>
      <c r="H1969" s="524" t="s">
        <v>923</v>
      </c>
      <c r="I1969" s="1035" t="s">
        <v>912</v>
      </c>
      <c r="J1969" s="1036"/>
      <c r="K1969" s="531" t="s">
        <v>882</v>
      </c>
      <c r="L1969" s="535"/>
      <c r="M1969" s="532" t="s">
        <v>1700</v>
      </c>
      <c r="N1969" s="514">
        <f t="shared" si="1065"/>
        <v>368.6</v>
      </c>
      <c r="O1969" s="514">
        <f t="shared" si="1071"/>
        <v>0</v>
      </c>
      <c r="P1969" s="680">
        <f>'KB Duct Parts'!$AE$3</f>
        <v>0</v>
      </c>
      <c r="Q1969" s="681">
        <f t="shared" si="1066"/>
        <v>0</v>
      </c>
      <c r="R1969" s="682">
        <f t="shared" si="1067"/>
        <v>0</v>
      </c>
      <c r="S1969" s="716">
        <f t="shared" si="1068"/>
        <v>0.35</v>
      </c>
      <c r="T1969" s="679">
        <f t="shared" si="1069"/>
        <v>0</v>
      </c>
      <c r="U1969" s="679">
        <f t="shared" si="1070"/>
        <v>0</v>
      </c>
      <c r="Y1969" s="120"/>
      <c r="AD1969" s="79"/>
      <c r="AE1969" s="75"/>
      <c r="AF1969" s="370"/>
      <c r="AG1969" s="375"/>
      <c r="AH1969" s="379"/>
      <c r="AI1969" s="383"/>
      <c r="AJ1969" s="388"/>
      <c r="AK1969" s="392"/>
      <c r="AL1969" s="388"/>
      <c r="AM1969" s="363">
        <f t="shared" si="1095"/>
        <v>1</v>
      </c>
      <c r="AN1969" s="578">
        <v>368.6</v>
      </c>
      <c r="AO1969" s="78">
        <f t="shared" si="1077"/>
        <v>0</v>
      </c>
      <c r="AP1969" s="78">
        <f t="shared" si="1072"/>
        <v>0</v>
      </c>
      <c r="AQ1969" s="78">
        <f t="shared" si="1073"/>
        <v>0</v>
      </c>
      <c r="AR1969" s="78">
        <f t="shared" si="1074"/>
        <v>0</v>
      </c>
      <c r="AS1969" s="78">
        <f t="shared" si="1075"/>
        <v>0</v>
      </c>
      <c r="AT1969" s="78">
        <f t="shared" si="1076"/>
        <v>0</v>
      </c>
      <c r="AU1969" s="74" t="s">
        <v>717</v>
      </c>
      <c r="AV1969" s="115"/>
      <c r="AW1969" s="395"/>
      <c r="AX1969" s="395">
        <v>0</v>
      </c>
      <c r="AY1969" s="395">
        <v>0</v>
      </c>
      <c r="AZ1969" s="395">
        <v>0</v>
      </c>
      <c r="BA1969" s="395">
        <v>0</v>
      </c>
      <c r="BB1969" s="395">
        <v>0</v>
      </c>
      <c r="BC1969" s="395">
        <v>0</v>
      </c>
      <c r="BD1969" s="115"/>
      <c r="BE1969" s="115"/>
      <c r="BF1969" s="115"/>
      <c r="BG1969" s="115"/>
      <c r="BH1969" s="115"/>
      <c r="BI1969" s="115"/>
      <c r="BJ1969" s="115"/>
      <c r="BK1969" s="115"/>
      <c r="BQ1969" s="74" t="str">
        <f t="shared" si="1078"/>
        <v xml:space="preserve"> </v>
      </c>
      <c r="BR1969" s="120" t="str">
        <f t="shared" si="1079"/>
        <v xml:space="preserve"> </v>
      </c>
      <c r="BS1969" s="120" t="str">
        <f t="shared" si="1080"/>
        <v xml:space="preserve"> </v>
      </c>
      <c r="BU1969" s="74" t="str">
        <f t="shared" si="1081"/>
        <v xml:space="preserve"> </v>
      </c>
      <c r="BV1969" s="120" t="str">
        <f t="shared" si="1082"/>
        <v xml:space="preserve"> </v>
      </c>
      <c r="BW1969" s="120" t="str">
        <f t="shared" si="1083"/>
        <v xml:space="preserve">  </v>
      </c>
      <c r="BY1969" s="74" t="str">
        <f t="shared" si="1084"/>
        <v xml:space="preserve"> </v>
      </c>
      <c r="BZ1969" s="120" t="str">
        <f t="shared" si="1085"/>
        <v xml:space="preserve"> </v>
      </c>
      <c r="CA1969" s="120" t="str">
        <f t="shared" si="1086"/>
        <v xml:space="preserve"> </v>
      </c>
      <c r="CC1969" s="115" t="str">
        <f t="shared" si="1087"/>
        <v xml:space="preserve"> </v>
      </c>
      <c r="CD1969" s="120" t="str">
        <f t="shared" si="1088"/>
        <v xml:space="preserve"> </v>
      </c>
      <c r="CE1969" s="417" t="str">
        <f t="shared" si="1089"/>
        <v xml:space="preserve"> </v>
      </c>
      <c r="CF1969" s="115"/>
      <c r="CG1969" s="115" t="str">
        <f t="shared" si="1090"/>
        <v xml:space="preserve"> </v>
      </c>
      <c r="CH1969" s="120" t="str">
        <f t="shared" si="1091"/>
        <v xml:space="preserve"> </v>
      </c>
      <c r="CI1969" s="417" t="str">
        <f t="shared" si="1092"/>
        <v xml:space="preserve"> </v>
      </c>
      <c r="CJ1969" s="115"/>
      <c r="CK1969" s="115" t="str">
        <f t="shared" si="1093"/>
        <v xml:space="preserve"> </v>
      </c>
      <c r="CL1969" s="120" t="str">
        <f t="shared" si="1094"/>
        <v xml:space="preserve"> </v>
      </c>
      <c r="CM1969" s="417" t="str">
        <f t="shared" si="1096"/>
        <v xml:space="preserve"> </v>
      </c>
      <c r="IS1969" s="108">
        <v>270</v>
      </c>
    </row>
    <row r="1970" spans="2:253" s="74" customFormat="1" ht="17.100000000000001" hidden="1" customHeight="1" x14ac:dyDescent="0.25">
      <c r="B1970" s="504">
        <v>0</v>
      </c>
      <c r="C1970" s="529" t="s">
        <v>546</v>
      </c>
      <c r="D1970" s="506" t="str">
        <f t="shared" si="1038"/>
        <v>14422.45-SS</v>
      </c>
      <c r="E1970" s="524" t="s">
        <v>878</v>
      </c>
      <c r="F1970" s="508" t="str">
        <f t="shared" si="1035"/>
        <v xml:space="preserve"> </v>
      </c>
      <c r="G1970" s="537" t="s">
        <v>510</v>
      </c>
      <c r="H1970" s="524" t="s">
        <v>923</v>
      </c>
      <c r="I1970" s="1035" t="s">
        <v>912</v>
      </c>
      <c r="J1970" s="1036"/>
      <c r="K1970" s="531" t="s">
        <v>882</v>
      </c>
      <c r="L1970" s="535"/>
      <c r="M1970" s="532" t="s">
        <v>1700</v>
      </c>
      <c r="N1970" s="514">
        <f t="shared" si="1065"/>
        <v>550.1</v>
      </c>
      <c r="O1970" s="514">
        <f t="shared" si="1071"/>
        <v>0</v>
      </c>
      <c r="P1970" s="680">
        <f>'KB Duct Parts'!$AE$3</f>
        <v>0</v>
      </c>
      <c r="Q1970" s="681">
        <f t="shared" si="1066"/>
        <v>0</v>
      </c>
      <c r="R1970" s="682">
        <f t="shared" si="1067"/>
        <v>0</v>
      </c>
      <c r="S1970" s="716">
        <f t="shared" si="1068"/>
        <v>0.35</v>
      </c>
      <c r="T1970" s="679">
        <f t="shared" si="1069"/>
        <v>0</v>
      </c>
      <c r="U1970" s="679">
        <f t="shared" si="1070"/>
        <v>0</v>
      </c>
      <c r="Y1970" s="120"/>
      <c r="AD1970" s="79"/>
      <c r="AE1970" s="75"/>
      <c r="AF1970" s="370"/>
      <c r="AG1970" s="375"/>
      <c r="AH1970" s="379"/>
      <c r="AI1970" s="383"/>
      <c r="AJ1970" s="388"/>
      <c r="AK1970" s="392"/>
      <c r="AL1970" s="388"/>
      <c r="AM1970" s="363">
        <f t="shared" si="1095"/>
        <v>1</v>
      </c>
      <c r="AN1970" s="578">
        <v>550.1</v>
      </c>
      <c r="AO1970" s="78">
        <f t="shared" si="1077"/>
        <v>0</v>
      </c>
      <c r="AP1970" s="78">
        <f t="shared" si="1072"/>
        <v>0</v>
      </c>
      <c r="AQ1970" s="78">
        <f t="shared" si="1073"/>
        <v>0</v>
      </c>
      <c r="AR1970" s="78">
        <f t="shared" si="1074"/>
        <v>0</v>
      </c>
      <c r="AS1970" s="78">
        <f t="shared" si="1075"/>
        <v>0</v>
      </c>
      <c r="AT1970" s="78">
        <f t="shared" si="1076"/>
        <v>0</v>
      </c>
      <c r="AU1970" s="74" t="s">
        <v>717</v>
      </c>
      <c r="AV1970" s="115"/>
      <c r="AW1970" s="395"/>
      <c r="AX1970" s="395">
        <v>0</v>
      </c>
      <c r="AY1970" s="395">
        <v>0</v>
      </c>
      <c r="AZ1970" s="395">
        <v>0</v>
      </c>
      <c r="BA1970" s="395">
        <v>0</v>
      </c>
      <c r="BB1970" s="395">
        <v>0</v>
      </c>
      <c r="BC1970" s="395">
        <v>0</v>
      </c>
      <c r="BD1970" s="115"/>
      <c r="BE1970" s="115"/>
      <c r="BF1970" s="115"/>
      <c r="BG1970" s="115"/>
      <c r="BH1970" s="115"/>
      <c r="BI1970" s="115"/>
      <c r="BJ1970" s="115"/>
      <c r="BK1970" s="115"/>
      <c r="BQ1970" s="74" t="str">
        <f t="shared" si="1078"/>
        <v xml:space="preserve"> </v>
      </c>
      <c r="BR1970" s="120" t="str">
        <f t="shared" si="1079"/>
        <v xml:space="preserve"> </v>
      </c>
      <c r="BS1970" s="120" t="str">
        <f t="shared" si="1080"/>
        <v xml:space="preserve"> </v>
      </c>
      <c r="BU1970" s="74" t="str">
        <f t="shared" si="1081"/>
        <v xml:space="preserve"> </v>
      </c>
      <c r="BV1970" s="120" t="str">
        <f t="shared" si="1082"/>
        <v xml:space="preserve"> </v>
      </c>
      <c r="BW1970" s="120" t="str">
        <f t="shared" si="1083"/>
        <v xml:space="preserve">  </v>
      </c>
      <c r="BY1970" s="74" t="str">
        <f t="shared" si="1084"/>
        <v xml:space="preserve"> </v>
      </c>
      <c r="BZ1970" s="120" t="str">
        <f t="shared" si="1085"/>
        <v xml:space="preserve"> </v>
      </c>
      <c r="CA1970" s="120" t="str">
        <f t="shared" si="1086"/>
        <v xml:space="preserve"> </v>
      </c>
      <c r="CC1970" s="115" t="str">
        <f t="shared" si="1087"/>
        <v xml:space="preserve"> </v>
      </c>
      <c r="CD1970" s="120" t="str">
        <f t="shared" si="1088"/>
        <v xml:space="preserve"> </v>
      </c>
      <c r="CE1970" s="417" t="str">
        <f t="shared" si="1089"/>
        <v xml:space="preserve"> </v>
      </c>
      <c r="CF1970" s="115"/>
      <c r="CG1970" s="115" t="str">
        <f t="shared" si="1090"/>
        <v xml:space="preserve"> </v>
      </c>
      <c r="CH1970" s="120" t="str">
        <f t="shared" si="1091"/>
        <v xml:space="preserve"> </v>
      </c>
      <c r="CI1970" s="417" t="str">
        <f t="shared" si="1092"/>
        <v xml:space="preserve"> </v>
      </c>
      <c r="CJ1970" s="115"/>
      <c r="CK1970" s="115" t="str">
        <f t="shared" si="1093"/>
        <v xml:space="preserve"> </v>
      </c>
      <c r="CL1970" s="120" t="str">
        <f t="shared" si="1094"/>
        <v xml:space="preserve"> </v>
      </c>
      <c r="CM1970" s="417" t="str">
        <f t="shared" si="1096"/>
        <v xml:space="preserve"> </v>
      </c>
      <c r="IS1970" s="108">
        <v>403</v>
      </c>
    </row>
    <row r="1971" spans="2:253" s="74" customFormat="1" ht="17.100000000000001" hidden="1" customHeight="1" x14ac:dyDescent="0.25">
      <c r="B1971" s="504">
        <v>0</v>
      </c>
      <c r="C1971" s="529" t="s">
        <v>28</v>
      </c>
      <c r="D1971" s="506" t="str">
        <f t="shared" si="1038"/>
        <v>14424.45-SS</v>
      </c>
      <c r="E1971" s="524" t="s">
        <v>1338</v>
      </c>
      <c r="F1971" s="508" t="str">
        <f t="shared" si="1035"/>
        <v xml:space="preserve"> </v>
      </c>
      <c r="G1971" s="537" t="s">
        <v>510</v>
      </c>
      <c r="H1971" s="524" t="s">
        <v>923</v>
      </c>
      <c r="I1971" s="1035" t="s">
        <v>912</v>
      </c>
      <c r="J1971" s="1036"/>
      <c r="K1971" s="531" t="s">
        <v>882</v>
      </c>
      <c r="L1971" s="535"/>
      <c r="M1971" s="532" t="s">
        <v>1700</v>
      </c>
      <c r="N1971" s="514">
        <f t="shared" si="1065"/>
        <v>620.5</v>
      </c>
      <c r="O1971" s="514">
        <f t="shared" si="1071"/>
        <v>0</v>
      </c>
      <c r="P1971" s="680">
        <f>'KB Duct Parts'!$AE$3</f>
        <v>0</v>
      </c>
      <c r="Q1971" s="681">
        <f t="shared" si="1066"/>
        <v>0</v>
      </c>
      <c r="R1971" s="682">
        <f t="shared" si="1067"/>
        <v>0</v>
      </c>
      <c r="S1971" s="716">
        <f t="shared" si="1068"/>
        <v>0.35</v>
      </c>
      <c r="T1971" s="679">
        <f t="shared" si="1069"/>
        <v>0</v>
      </c>
      <c r="U1971" s="679">
        <f t="shared" si="1070"/>
        <v>0</v>
      </c>
      <c r="Y1971" s="120"/>
      <c r="AD1971" s="79"/>
      <c r="AE1971" s="75"/>
      <c r="AF1971" s="370"/>
      <c r="AG1971" s="375"/>
      <c r="AH1971" s="379"/>
      <c r="AI1971" s="383"/>
      <c r="AJ1971" s="388"/>
      <c r="AK1971" s="392"/>
      <c r="AL1971" s="388"/>
      <c r="AM1971" s="363">
        <f t="shared" si="1095"/>
        <v>1</v>
      </c>
      <c r="AN1971" s="578">
        <v>620.5</v>
      </c>
      <c r="AO1971" s="78">
        <f t="shared" si="1077"/>
        <v>0</v>
      </c>
      <c r="AP1971" s="78">
        <f t="shared" si="1072"/>
        <v>0</v>
      </c>
      <c r="AQ1971" s="78">
        <f t="shared" si="1073"/>
        <v>0</v>
      </c>
      <c r="AR1971" s="78">
        <f t="shared" si="1074"/>
        <v>0</v>
      </c>
      <c r="AS1971" s="78">
        <f t="shared" si="1075"/>
        <v>0</v>
      </c>
      <c r="AT1971" s="78">
        <f t="shared" si="1076"/>
        <v>0</v>
      </c>
      <c r="AU1971" s="74" t="s">
        <v>717</v>
      </c>
      <c r="AV1971" s="115"/>
      <c r="AW1971" s="395"/>
      <c r="AX1971" s="395">
        <v>0</v>
      </c>
      <c r="AY1971" s="395">
        <v>0</v>
      </c>
      <c r="AZ1971" s="395">
        <v>0</v>
      </c>
      <c r="BA1971" s="395">
        <v>0</v>
      </c>
      <c r="BB1971" s="395">
        <v>0</v>
      </c>
      <c r="BC1971" s="395">
        <v>0</v>
      </c>
      <c r="BD1971" s="115"/>
      <c r="BE1971" s="115"/>
      <c r="BF1971" s="115"/>
      <c r="BG1971" s="115"/>
      <c r="BH1971" s="115"/>
      <c r="BI1971" s="115"/>
      <c r="BJ1971" s="115"/>
      <c r="BK1971" s="115"/>
      <c r="BQ1971" s="74" t="str">
        <f t="shared" si="1078"/>
        <v xml:space="preserve"> </v>
      </c>
      <c r="BR1971" s="120" t="str">
        <f t="shared" si="1079"/>
        <v xml:space="preserve"> </v>
      </c>
      <c r="BS1971" s="120" t="str">
        <f t="shared" si="1080"/>
        <v xml:space="preserve"> </v>
      </c>
      <c r="BU1971" s="74" t="str">
        <f t="shared" si="1081"/>
        <v xml:space="preserve"> </v>
      </c>
      <c r="BV1971" s="120" t="str">
        <f t="shared" si="1082"/>
        <v xml:space="preserve"> </v>
      </c>
      <c r="BW1971" s="120" t="str">
        <f t="shared" si="1083"/>
        <v xml:space="preserve">  </v>
      </c>
      <c r="BY1971" s="74" t="str">
        <f t="shared" si="1084"/>
        <v xml:space="preserve"> </v>
      </c>
      <c r="BZ1971" s="120" t="str">
        <f t="shared" si="1085"/>
        <v xml:space="preserve"> </v>
      </c>
      <c r="CA1971" s="120" t="str">
        <f t="shared" si="1086"/>
        <v xml:space="preserve"> </v>
      </c>
      <c r="CC1971" s="115" t="str">
        <f t="shared" si="1087"/>
        <v xml:space="preserve"> </v>
      </c>
      <c r="CD1971" s="120" t="str">
        <f t="shared" si="1088"/>
        <v xml:space="preserve"> </v>
      </c>
      <c r="CE1971" s="417" t="str">
        <f t="shared" si="1089"/>
        <v xml:space="preserve"> </v>
      </c>
      <c r="CF1971" s="115"/>
      <c r="CG1971" s="115" t="str">
        <f t="shared" si="1090"/>
        <v xml:space="preserve"> </v>
      </c>
      <c r="CH1971" s="120" t="str">
        <f t="shared" si="1091"/>
        <v xml:space="preserve"> </v>
      </c>
      <c r="CI1971" s="417" t="str">
        <f t="shared" si="1092"/>
        <v xml:space="preserve"> </v>
      </c>
      <c r="CJ1971" s="115"/>
      <c r="CK1971" s="115" t="str">
        <f t="shared" si="1093"/>
        <v xml:space="preserve"> </v>
      </c>
      <c r="CL1971" s="120" t="str">
        <f t="shared" si="1094"/>
        <v xml:space="preserve"> </v>
      </c>
      <c r="CM1971" s="417" t="str">
        <f t="shared" si="1096"/>
        <v xml:space="preserve"> </v>
      </c>
      <c r="IS1971" s="108"/>
    </row>
    <row r="1972" spans="2:253" s="74" customFormat="1" ht="17.100000000000001" hidden="1" customHeight="1" x14ac:dyDescent="0.25">
      <c r="B1972" s="673">
        <f>IF('KB Duct Parts'!$BL$14=2,Branches!D87,0)</f>
        <v>0</v>
      </c>
      <c r="C1972" s="529"/>
      <c r="D1972" s="506" t="str">
        <f>Branches!J87</f>
        <v xml:space="preserve"> </v>
      </c>
      <c r="E1972" s="524" t="str">
        <f>Branches!E87&amp;""""</f>
        <v>"</v>
      </c>
      <c r="F1972" s="508"/>
      <c r="G1972" s="537" t="str">
        <f>Branches!L87</f>
        <v xml:space="preserve"> </v>
      </c>
      <c r="H1972" s="524" t="s">
        <v>923</v>
      </c>
      <c r="I1972" s="586" t="str">
        <f>Branches!N87</f>
        <v xml:space="preserve"> </v>
      </c>
      <c r="J1972" s="587"/>
      <c r="K1972" s="531" t="s">
        <v>882</v>
      </c>
      <c r="L1972" s="535"/>
      <c r="M1972" s="532" t="s">
        <v>1700</v>
      </c>
      <c r="N1972" s="514">
        <f>Branches!O87</f>
        <v>0</v>
      </c>
      <c r="O1972" s="514">
        <f t="shared" si="1071"/>
        <v>0</v>
      </c>
      <c r="P1972" s="680">
        <f>'KB Duct Parts'!$AE$3</f>
        <v>0</v>
      </c>
      <c r="Q1972" s="681">
        <f t="shared" si="1066"/>
        <v>0</v>
      </c>
      <c r="R1972" s="682">
        <f t="shared" si="1067"/>
        <v>0</v>
      </c>
      <c r="S1972" s="716">
        <f t="shared" si="1068"/>
        <v>0.35</v>
      </c>
      <c r="T1972" s="679">
        <f t="shared" si="1069"/>
        <v>0</v>
      </c>
      <c r="U1972" s="679">
        <f t="shared" si="1070"/>
        <v>0</v>
      </c>
      <c r="Y1972" s="120"/>
      <c r="AD1972" s="79"/>
      <c r="AE1972" s="75"/>
      <c r="AF1972" s="370"/>
      <c r="AG1972" s="375"/>
      <c r="AH1972" s="379"/>
      <c r="AI1972" s="383"/>
      <c r="AJ1972" s="388"/>
      <c r="AK1972" s="392"/>
      <c r="AL1972" s="388"/>
      <c r="AM1972" s="363"/>
      <c r="AN1972" s="578"/>
      <c r="AO1972" s="78"/>
      <c r="AP1972" s="78"/>
      <c r="AQ1972" s="78"/>
      <c r="AR1972" s="78"/>
      <c r="AS1972" s="78"/>
      <c r="AT1972" s="78"/>
      <c r="AV1972" s="115"/>
      <c r="AW1972" s="395"/>
      <c r="AX1972" s="395"/>
      <c r="AY1972" s="395"/>
      <c r="AZ1972" s="395"/>
      <c r="BA1972" s="395"/>
      <c r="BB1972" s="395"/>
      <c r="BC1972" s="395"/>
      <c r="BD1972" s="115"/>
      <c r="BE1972" s="115"/>
      <c r="BF1972" s="115"/>
      <c r="BG1972" s="115"/>
      <c r="BH1972" s="115"/>
      <c r="BI1972" s="115"/>
      <c r="BJ1972" s="115"/>
      <c r="BK1972" s="115"/>
      <c r="BR1972" s="120"/>
      <c r="BS1972" s="120"/>
      <c r="BV1972" s="120"/>
      <c r="BW1972" s="120"/>
      <c r="BZ1972" s="120"/>
      <c r="CA1972" s="120"/>
      <c r="CC1972" s="115"/>
      <c r="CD1972" s="120"/>
      <c r="CE1972" s="417"/>
      <c r="CF1972" s="115"/>
      <c r="CG1972" s="115"/>
      <c r="CH1972" s="120"/>
      <c r="CI1972" s="417"/>
      <c r="CJ1972" s="115"/>
      <c r="CK1972" s="115"/>
      <c r="CL1972" s="120"/>
      <c r="CM1972" s="417"/>
      <c r="IS1972" s="108"/>
    </row>
    <row r="1973" spans="2:253" s="74" customFormat="1" ht="17.100000000000001" hidden="1" customHeight="1" x14ac:dyDescent="0.25">
      <c r="B1973" s="673">
        <f>IF('KB Duct Parts'!$BL$14=2,Branches!D88,0)</f>
        <v>0</v>
      </c>
      <c r="C1973" s="529"/>
      <c r="D1973" s="506" t="str">
        <f>Branches!J88</f>
        <v xml:space="preserve"> </v>
      </c>
      <c r="E1973" s="524" t="str">
        <f>Branches!E88&amp;""""</f>
        <v>"</v>
      </c>
      <c r="F1973" s="508"/>
      <c r="G1973" s="537" t="str">
        <f>Branches!L88</f>
        <v xml:space="preserve"> </v>
      </c>
      <c r="H1973" s="524" t="s">
        <v>923</v>
      </c>
      <c r="I1973" s="586" t="str">
        <f>Branches!N88</f>
        <v xml:space="preserve"> </v>
      </c>
      <c r="J1973" s="587"/>
      <c r="K1973" s="531" t="s">
        <v>882</v>
      </c>
      <c r="L1973" s="535"/>
      <c r="M1973" s="532" t="s">
        <v>1700</v>
      </c>
      <c r="N1973" s="514">
        <f>Branches!O88</f>
        <v>0</v>
      </c>
      <c r="O1973" s="514">
        <f t="shared" ref="O1973:O1983" si="1097">IF(B1973&gt;0,N1973*B1973,0)</f>
        <v>0</v>
      </c>
      <c r="P1973" s="680">
        <f>'KB Duct Parts'!$AE$3</f>
        <v>0</v>
      </c>
      <c r="Q1973" s="681">
        <f t="shared" si="1066"/>
        <v>0</v>
      </c>
      <c r="R1973" s="682">
        <f t="shared" si="1067"/>
        <v>0</v>
      </c>
      <c r="S1973" s="716">
        <f t="shared" si="1068"/>
        <v>0.35</v>
      </c>
      <c r="T1973" s="679">
        <f t="shared" si="1069"/>
        <v>0</v>
      </c>
      <c r="U1973" s="679">
        <f t="shared" si="1070"/>
        <v>0</v>
      </c>
      <c r="Y1973" s="120"/>
      <c r="AD1973" s="79"/>
      <c r="AE1973" s="75"/>
      <c r="AF1973" s="370"/>
      <c r="AG1973" s="375"/>
      <c r="AH1973" s="379"/>
      <c r="AI1973" s="383"/>
      <c r="AJ1973" s="388"/>
      <c r="AK1973" s="392"/>
      <c r="AL1973" s="388"/>
      <c r="AM1973" s="363"/>
      <c r="AN1973" s="578"/>
      <c r="AO1973" s="78"/>
      <c r="AP1973" s="78"/>
      <c r="AQ1973" s="78"/>
      <c r="AR1973" s="78"/>
      <c r="AS1973" s="78"/>
      <c r="AT1973" s="78"/>
      <c r="AV1973" s="115"/>
      <c r="AW1973" s="395"/>
      <c r="AX1973" s="395"/>
      <c r="AY1973" s="395"/>
      <c r="AZ1973" s="395"/>
      <c r="BA1973" s="395"/>
      <c r="BB1973" s="395"/>
      <c r="BC1973" s="395"/>
      <c r="BD1973" s="115"/>
      <c r="BE1973" s="115"/>
      <c r="BF1973" s="115"/>
      <c r="BG1973" s="115"/>
      <c r="BH1973" s="115"/>
      <c r="BI1973" s="115"/>
      <c r="BJ1973" s="115"/>
      <c r="BK1973" s="115"/>
      <c r="BR1973" s="120"/>
      <c r="BS1973" s="120"/>
      <c r="BV1973" s="120"/>
      <c r="BW1973" s="120"/>
      <c r="BZ1973" s="120"/>
      <c r="CA1973" s="120"/>
      <c r="CC1973" s="115"/>
      <c r="CD1973" s="120"/>
      <c r="CE1973" s="417"/>
      <c r="CF1973" s="115"/>
      <c r="CG1973" s="115"/>
      <c r="CH1973" s="120"/>
      <c r="CI1973" s="417"/>
      <c r="CJ1973" s="115"/>
      <c r="CK1973" s="115"/>
      <c r="CL1973" s="120"/>
      <c r="CM1973" s="417"/>
      <c r="IS1973" s="108"/>
    </row>
    <row r="1974" spans="2:253" s="74" customFormat="1" ht="17.100000000000001" hidden="1" customHeight="1" x14ac:dyDescent="0.25">
      <c r="B1974" s="673">
        <f>IF('KB Duct Parts'!$BL$14=2,Branches!D89,0)</f>
        <v>0</v>
      </c>
      <c r="C1974" s="529"/>
      <c r="D1974" s="506" t="str">
        <f>Branches!J89</f>
        <v xml:space="preserve"> </v>
      </c>
      <c r="E1974" s="524" t="str">
        <f>Branches!E89&amp;""""</f>
        <v>"</v>
      </c>
      <c r="F1974" s="508"/>
      <c r="G1974" s="537" t="str">
        <f>Branches!L89</f>
        <v xml:space="preserve"> </v>
      </c>
      <c r="H1974" s="524" t="s">
        <v>923</v>
      </c>
      <c r="I1974" s="586" t="str">
        <f>Branches!N89</f>
        <v xml:space="preserve"> </v>
      </c>
      <c r="J1974" s="587"/>
      <c r="K1974" s="531" t="s">
        <v>882</v>
      </c>
      <c r="L1974" s="535"/>
      <c r="M1974" s="532" t="s">
        <v>1700</v>
      </c>
      <c r="N1974" s="514">
        <f>Branches!O89</f>
        <v>0</v>
      </c>
      <c r="O1974" s="514">
        <f t="shared" si="1097"/>
        <v>0</v>
      </c>
      <c r="P1974" s="680">
        <f>'KB Duct Parts'!$AE$3</f>
        <v>0</v>
      </c>
      <c r="Q1974" s="681">
        <f t="shared" si="1066"/>
        <v>0</v>
      </c>
      <c r="R1974" s="682">
        <f t="shared" si="1067"/>
        <v>0</v>
      </c>
      <c r="S1974" s="716">
        <f t="shared" si="1068"/>
        <v>0.35</v>
      </c>
      <c r="T1974" s="679">
        <f t="shared" si="1069"/>
        <v>0</v>
      </c>
      <c r="U1974" s="679">
        <f t="shared" si="1070"/>
        <v>0</v>
      </c>
      <c r="Y1974" s="120"/>
      <c r="AD1974" s="79"/>
      <c r="AE1974" s="75"/>
      <c r="AF1974" s="370"/>
      <c r="AG1974" s="375"/>
      <c r="AH1974" s="379"/>
      <c r="AI1974" s="383"/>
      <c r="AJ1974" s="388"/>
      <c r="AK1974" s="392"/>
      <c r="AL1974" s="388"/>
      <c r="AM1974" s="363"/>
      <c r="AN1974" s="578"/>
      <c r="AO1974" s="78"/>
      <c r="AP1974" s="78"/>
      <c r="AQ1974" s="78"/>
      <c r="AR1974" s="78"/>
      <c r="AS1974" s="78"/>
      <c r="AT1974" s="78"/>
      <c r="AV1974" s="115"/>
      <c r="AW1974" s="395"/>
      <c r="AX1974" s="395"/>
      <c r="AY1974" s="395"/>
      <c r="AZ1974" s="395"/>
      <c r="BA1974" s="395"/>
      <c r="BB1974" s="395"/>
      <c r="BC1974" s="395"/>
      <c r="BD1974" s="115"/>
      <c r="BE1974" s="115"/>
      <c r="BF1974" s="115"/>
      <c r="BG1974" s="115"/>
      <c r="BH1974" s="115"/>
      <c r="BI1974" s="115"/>
      <c r="BJ1974" s="115"/>
      <c r="BK1974" s="115"/>
      <c r="BR1974" s="120"/>
      <c r="BS1974" s="120"/>
      <c r="BV1974" s="120"/>
      <c r="BW1974" s="120"/>
      <c r="BZ1974" s="120"/>
      <c r="CA1974" s="120"/>
      <c r="CC1974" s="115"/>
      <c r="CD1974" s="120"/>
      <c r="CE1974" s="417"/>
      <c r="CF1974" s="115"/>
      <c r="CG1974" s="115"/>
      <c r="CH1974" s="120"/>
      <c r="CI1974" s="417"/>
      <c r="CJ1974" s="115"/>
      <c r="CK1974" s="115"/>
      <c r="CL1974" s="120"/>
      <c r="CM1974" s="417"/>
      <c r="IS1974" s="108"/>
    </row>
    <row r="1975" spans="2:253" s="74" customFormat="1" ht="17.100000000000001" hidden="1" customHeight="1" x14ac:dyDescent="0.25">
      <c r="B1975" s="673">
        <f>IF('KB Duct Parts'!$BL$14=2,Branches!D90,0)</f>
        <v>0</v>
      </c>
      <c r="C1975" s="529"/>
      <c r="D1975" s="506" t="str">
        <f>Branches!J90</f>
        <v xml:space="preserve"> </v>
      </c>
      <c r="E1975" s="524" t="str">
        <f>Branches!E90&amp;""""</f>
        <v>"</v>
      </c>
      <c r="F1975" s="508"/>
      <c r="G1975" s="537" t="str">
        <f>Branches!L90</f>
        <v xml:space="preserve"> </v>
      </c>
      <c r="H1975" s="524" t="s">
        <v>923</v>
      </c>
      <c r="I1975" s="586" t="str">
        <f>Branches!N90</f>
        <v xml:space="preserve"> </v>
      </c>
      <c r="J1975" s="587"/>
      <c r="K1975" s="531" t="s">
        <v>882</v>
      </c>
      <c r="L1975" s="535"/>
      <c r="M1975" s="532" t="s">
        <v>1700</v>
      </c>
      <c r="N1975" s="514">
        <f>Branches!O90</f>
        <v>0</v>
      </c>
      <c r="O1975" s="514">
        <f t="shared" si="1097"/>
        <v>0</v>
      </c>
      <c r="P1975" s="680">
        <f>'KB Duct Parts'!$AE$3</f>
        <v>0</v>
      </c>
      <c r="Q1975" s="681">
        <f t="shared" si="1066"/>
        <v>0</v>
      </c>
      <c r="R1975" s="682">
        <f t="shared" si="1067"/>
        <v>0</v>
      </c>
      <c r="S1975" s="716">
        <f t="shared" si="1068"/>
        <v>0.35</v>
      </c>
      <c r="T1975" s="679">
        <f t="shared" si="1069"/>
        <v>0</v>
      </c>
      <c r="U1975" s="679">
        <f t="shared" si="1070"/>
        <v>0</v>
      </c>
      <c r="Y1975" s="120"/>
      <c r="AD1975" s="79"/>
      <c r="AE1975" s="75"/>
      <c r="AF1975" s="370"/>
      <c r="AG1975" s="375"/>
      <c r="AH1975" s="379"/>
      <c r="AI1975" s="383"/>
      <c r="AJ1975" s="388"/>
      <c r="AK1975" s="392"/>
      <c r="AL1975" s="388"/>
      <c r="AM1975" s="363"/>
      <c r="AN1975" s="578"/>
      <c r="AO1975" s="78"/>
      <c r="AP1975" s="78"/>
      <c r="AQ1975" s="78"/>
      <c r="AR1975" s="78"/>
      <c r="AS1975" s="78"/>
      <c r="AT1975" s="78"/>
      <c r="AV1975" s="115"/>
      <c r="AW1975" s="395"/>
      <c r="AX1975" s="395"/>
      <c r="AY1975" s="395"/>
      <c r="AZ1975" s="395"/>
      <c r="BA1975" s="395"/>
      <c r="BB1975" s="395"/>
      <c r="BC1975" s="395"/>
      <c r="BD1975" s="115"/>
      <c r="BE1975" s="115"/>
      <c r="BF1975" s="115"/>
      <c r="BG1975" s="115"/>
      <c r="BH1975" s="115"/>
      <c r="BI1975" s="115"/>
      <c r="BJ1975" s="115"/>
      <c r="BK1975" s="115"/>
      <c r="BR1975" s="120"/>
      <c r="BS1975" s="120"/>
      <c r="BV1975" s="120"/>
      <c r="BW1975" s="120"/>
      <c r="BZ1975" s="120"/>
      <c r="CA1975" s="120"/>
      <c r="CC1975" s="115"/>
      <c r="CD1975" s="120"/>
      <c r="CE1975" s="417"/>
      <c r="CF1975" s="115"/>
      <c r="CG1975" s="115"/>
      <c r="CH1975" s="120"/>
      <c r="CI1975" s="417"/>
      <c r="CJ1975" s="115"/>
      <c r="CK1975" s="115"/>
      <c r="CL1975" s="120"/>
      <c r="CM1975" s="417"/>
      <c r="IS1975" s="108"/>
    </row>
    <row r="1976" spans="2:253" s="74" customFormat="1" ht="17.100000000000001" hidden="1" customHeight="1" x14ac:dyDescent="0.25">
      <c r="B1976" s="673">
        <f>IF('KB Duct Parts'!$BL$14=2,Branches!D91,0)</f>
        <v>0</v>
      </c>
      <c r="C1976" s="529"/>
      <c r="D1976" s="506" t="str">
        <f>Branches!J91</f>
        <v xml:space="preserve"> </v>
      </c>
      <c r="E1976" s="524" t="str">
        <f>Branches!E91&amp;""""</f>
        <v>"</v>
      </c>
      <c r="F1976" s="508"/>
      <c r="G1976" s="537" t="str">
        <f>Branches!L91</f>
        <v xml:space="preserve"> </v>
      </c>
      <c r="H1976" s="524" t="s">
        <v>923</v>
      </c>
      <c r="I1976" s="586" t="str">
        <f>Branches!N91</f>
        <v xml:space="preserve"> </v>
      </c>
      <c r="J1976" s="587"/>
      <c r="K1976" s="531" t="s">
        <v>882</v>
      </c>
      <c r="L1976" s="535"/>
      <c r="M1976" s="532" t="s">
        <v>1700</v>
      </c>
      <c r="N1976" s="514">
        <f>Branches!O91</f>
        <v>0</v>
      </c>
      <c r="O1976" s="514">
        <f t="shared" si="1097"/>
        <v>0</v>
      </c>
      <c r="P1976" s="680">
        <f>'KB Duct Parts'!$AE$3</f>
        <v>0</v>
      </c>
      <c r="Q1976" s="681">
        <f t="shared" si="1066"/>
        <v>0</v>
      </c>
      <c r="R1976" s="682">
        <f t="shared" si="1067"/>
        <v>0</v>
      </c>
      <c r="S1976" s="716">
        <f t="shared" si="1068"/>
        <v>0.35</v>
      </c>
      <c r="T1976" s="679">
        <f t="shared" si="1069"/>
        <v>0</v>
      </c>
      <c r="U1976" s="679">
        <f t="shared" si="1070"/>
        <v>0</v>
      </c>
      <c r="Y1976" s="120"/>
      <c r="AD1976" s="79"/>
      <c r="AE1976" s="75"/>
      <c r="AF1976" s="370"/>
      <c r="AG1976" s="375"/>
      <c r="AH1976" s="379"/>
      <c r="AI1976" s="383"/>
      <c r="AJ1976" s="388"/>
      <c r="AK1976" s="392"/>
      <c r="AL1976" s="388"/>
      <c r="AM1976" s="363"/>
      <c r="AN1976" s="578"/>
      <c r="AO1976" s="78"/>
      <c r="AP1976" s="78"/>
      <c r="AQ1976" s="78"/>
      <c r="AR1976" s="78"/>
      <c r="AS1976" s="78"/>
      <c r="AT1976" s="78"/>
      <c r="AV1976" s="115"/>
      <c r="AW1976" s="395"/>
      <c r="AX1976" s="395"/>
      <c r="AY1976" s="395"/>
      <c r="AZ1976" s="395"/>
      <c r="BA1976" s="395"/>
      <c r="BB1976" s="395"/>
      <c r="BC1976" s="395"/>
      <c r="BD1976" s="115"/>
      <c r="BE1976" s="115"/>
      <c r="BF1976" s="115"/>
      <c r="BG1976" s="115"/>
      <c r="BH1976" s="115"/>
      <c r="BI1976" s="115"/>
      <c r="BJ1976" s="115"/>
      <c r="BK1976" s="115"/>
      <c r="BR1976" s="120"/>
      <c r="BS1976" s="120"/>
      <c r="BV1976" s="120"/>
      <c r="BW1976" s="120"/>
      <c r="BZ1976" s="120"/>
      <c r="CA1976" s="120"/>
      <c r="CC1976" s="115"/>
      <c r="CD1976" s="120"/>
      <c r="CE1976" s="417"/>
      <c r="CF1976" s="115"/>
      <c r="CG1976" s="115"/>
      <c r="CH1976" s="120"/>
      <c r="CI1976" s="417"/>
      <c r="CJ1976" s="115"/>
      <c r="CK1976" s="115"/>
      <c r="CL1976" s="120"/>
      <c r="CM1976" s="417"/>
      <c r="IS1976" s="108"/>
    </row>
    <row r="1977" spans="2:253" s="74" customFormat="1" ht="17.100000000000001" hidden="1" customHeight="1" x14ac:dyDescent="0.25">
      <c r="B1977" s="673">
        <f>IF('KB Duct Parts'!$BL$14=2,Branches!D92,0)</f>
        <v>0</v>
      </c>
      <c r="C1977" s="529"/>
      <c r="D1977" s="506" t="str">
        <f>Branches!J92</f>
        <v xml:space="preserve"> </v>
      </c>
      <c r="E1977" s="524" t="str">
        <f>Branches!E92&amp;""""</f>
        <v>"</v>
      </c>
      <c r="F1977" s="508"/>
      <c r="G1977" s="537" t="str">
        <f>Branches!L92</f>
        <v xml:space="preserve"> </v>
      </c>
      <c r="H1977" s="524" t="s">
        <v>923</v>
      </c>
      <c r="I1977" s="586" t="str">
        <f>Branches!N92</f>
        <v xml:space="preserve"> </v>
      </c>
      <c r="J1977" s="587"/>
      <c r="K1977" s="531" t="s">
        <v>882</v>
      </c>
      <c r="L1977" s="535"/>
      <c r="M1977" s="532" t="s">
        <v>1700</v>
      </c>
      <c r="N1977" s="514">
        <f>Branches!O92</f>
        <v>0</v>
      </c>
      <c r="O1977" s="514">
        <f t="shared" si="1097"/>
        <v>0</v>
      </c>
      <c r="P1977" s="680">
        <f>'KB Duct Parts'!$AE$3</f>
        <v>0</v>
      </c>
      <c r="Q1977" s="681">
        <f t="shared" si="1066"/>
        <v>0</v>
      </c>
      <c r="R1977" s="682">
        <f t="shared" si="1067"/>
        <v>0</v>
      </c>
      <c r="S1977" s="716">
        <f t="shared" si="1068"/>
        <v>0.35</v>
      </c>
      <c r="T1977" s="679">
        <f t="shared" si="1069"/>
        <v>0</v>
      </c>
      <c r="U1977" s="679">
        <f t="shared" si="1070"/>
        <v>0</v>
      </c>
      <c r="Y1977" s="120"/>
      <c r="AD1977" s="79"/>
      <c r="AE1977" s="75"/>
      <c r="AF1977" s="370"/>
      <c r="AG1977" s="375"/>
      <c r="AH1977" s="379"/>
      <c r="AI1977" s="383"/>
      <c r="AJ1977" s="388"/>
      <c r="AK1977" s="392"/>
      <c r="AL1977" s="388"/>
      <c r="AM1977" s="363"/>
      <c r="AN1977" s="578"/>
      <c r="AO1977" s="78"/>
      <c r="AP1977" s="78"/>
      <c r="AQ1977" s="78"/>
      <c r="AR1977" s="78"/>
      <c r="AS1977" s="78"/>
      <c r="AT1977" s="78"/>
      <c r="AV1977" s="115"/>
      <c r="AW1977" s="395"/>
      <c r="AX1977" s="395"/>
      <c r="AY1977" s="395"/>
      <c r="AZ1977" s="395"/>
      <c r="BA1977" s="395"/>
      <c r="BB1977" s="395"/>
      <c r="BC1977" s="395"/>
      <c r="BD1977" s="115"/>
      <c r="BE1977" s="115"/>
      <c r="BF1977" s="115"/>
      <c r="BG1977" s="115"/>
      <c r="BH1977" s="115"/>
      <c r="BI1977" s="115"/>
      <c r="BJ1977" s="115"/>
      <c r="BK1977" s="115"/>
      <c r="BR1977" s="120"/>
      <c r="BS1977" s="120"/>
      <c r="BV1977" s="120"/>
      <c r="BW1977" s="120"/>
      <c r="BZ1977" s="120"/>
      <c r="CA1977" s="120"/>
      <c r="CC1977" s="115"/>
      <c r="CD1977" s="120"/>
      <c r="CE1977" s="417"/>
      <c r="CF1977" s="115"/>
      <c r="CG1977" s="115"/>
      <c r="CH1977" s="120"/>
      <c r="CI1977" s="417"/>
      <c r="CJ1977" s="115"/>
      <c r="CK1977" s="115"/>
      <c r="CL1977" s="120"/>
      <c r="CM1977" s="417"/>
      <c r="IS1977" s="108"/>
    </row>
    <row r="1978" spans="2:253" s="74" customFormat="1" ht="17.100000000000001" hidden="1" customHeight="1" x14ac:dyDescent="0.25">
      <c r="B1978" s="673">
        <f>IF('KB Duct Parts'!$BL$14=2,Branches!D93,0)</f>
        <v>0</v>
      </c>
      <c r="C1978" s="529"/>
      <c r="D1978" s="506" t="str">
        <f>Branches!J93</f>
        <v xml:space="preserve"> </v>
      </c>
      <c r="E1978" s="524" t="str">
        <f>Branches!E93&amp;""""</f>
        <v>"</v>
      </c>
      <c r="F1978" s="508"/>
      <c r="G1978" s="537" t="str">
        <f>Branches!L93</f>
        <v xml:space="preserve"> </v>
      </c>
      <c r="H1978" s="524" t="s">
        <v>923</v>
      </c>
      <c r="I1978" s="586" t="str">
        <f>Branches!N93</f>
        <v xml:space="preserve"> </v>
      </c>
      <c r="J1978" s="587"/>
      <c r="K1978" s="531" t="s">
        <v>882</v>
      </c>
      <c r="L1978" s="535"/>
      <c r="M1978" s="532" t="s">
        <v>1700</v>
      </c>
      <c r="N1978" s="514">
        <f>Branches!O93</f>
        <v>0</v>
      </c>
      <c r="O1978" s="514">
        <f t="shared" si="1097"/>
        <v>0</v>
      </c>
      <c r="P1978" s="680">
        <f>'KB Duct Parts'!$AE$3</f>
        <v>0</v>
      </c>
      <c r="Q1978" s="681">
        <f t="shared" si="1066"/>
        <v>0</v>
      </c>
      <c r="R1978" s="682">
        <f t="shared" si="1067"/>
        <v>0</v>
      </c>
      <c r="S1978" s="716">
        <f t="shared" si="1068"/>
        <v>0.35</v>
      </c>
      <c r="T1978" s="679">
        <f t="shared" si="1069"/>
        <v>0</v>
      </c>
      <c r="U1978" s="679">
        <f t="shared" si="1070"/>
        <v>0</v>
      </c>
      <c r="Y1978" s="120"/>
      <c r="AD1978" s="79"/>
      <c r="AE1978" s="75"/>
      <c r="AF1978" s="370"/>
      <c r="AG1978" s="375"/>
      <c r="AH1978" s="379"/>
      <c r="AI1978" s="383"/>
      <c r="AJ1978" s="388"/>
      <c r="AK1978" s="392"/>
      <c r="AL1978" s="388"/>
      <c r="AM1978" s="363"/>
      <c r="AN1978" s="578"/>
      <c r="AO1978" s="78"/>
      <c r="AP1978" s="78"/>
      <c r="AQ1978" s="78"/>
      <c r="AR1978" s="78"/>
      <c r="AS1978" s="78"/>
      <c r="AT1978" s="78"/>
      <c r="AV1978" s="115"/>
      <c r="AW1978" s="395"/>
      <c r="AX1978" s="395"/>
      <c r="AY1978" s="395"/>
      <c r="AZ1978" s="395"/>
      <c r="BA1978" s="395"/>
      <c r="BB1978" s="395"/>
      <c r="BC1978" s="395"/>
      <c r="BD1978" s="115"/>
      <c r="BE1978" s="115"/>
      <c r="BF1978" s="115"/>
      <c r="BG1978" s="115"/>
      <c r="BH1978" s="115"/>
      <c r="BI1978" s="115"/>
      <c r="BJ1978" s="115"/>
      <c r="BK1978" s="115"/>
      <c r="BR1978" s="120"/>
      <c r="BS1978" s="120"/>
      <c r="BV1978" s="120"/>
      <c r="BW1978" s="120"/>
      <c r="BZ1978" s="120"/>
      <c r="CA1978" s="120"/>
      <c r="CC1978" s="115"/>
      <c r="CD1978" s="120"/>
      <c r="CE1978" s="417"/>
      <c r="CF1978" s="115"/>
      <c r="CG1978" s="115"/>
      <c r="CH1978" s="120"/>
      <c r="CI1978" s="417"/>
      <c r="CJ1978" s="115"/>
      <c r="CK1978" s="115"/>
      <c r="CL1978" s="120"/>
      <c r="CM1978" s="417"/>
      <c r="IS1978" s="108"/>
    </row>
    <row r="1979" spans="2:253" s="74" customFormat="1" ht="17.100000000000001" hidden="1" customHeight="1" x14ac:dyDescent="0.25">
      <c r="B1979" s="673">
        <f>IF('KB Duct Parts'!$BL$14=2,Branches!D94,0)</f>
        <v>0</v>
      </c>
      <c r="C1979" s="529"/>
      <c r="D1979" s="506" t="str">
        <f>Branches!J94</f>
        <v xml:space="preserve"> </v>
      </c>
      <c r="E1979" s="524" t="str">
        <f>Branches!E94&amp;""""</f>
        <v>"</v>
      </c>
      <c r="F1979" s="508"/>
      <c r="G1979" s="537" t="str">
        <f>Branches!L94</f>
        <v xml:space="preserve"> </v>
      </c>
      <c r="H1979" s="524" t="s">
        <v>923</v>
      </c>
      <c r="I1979" s="586" t="str">
        <f>Branches!N94</f>
        <v xml:space="preserve"> </v>
      </c>
      <c r="J1979" s="587"/>
      <c r="K1979" s="531" t="s">
        <v>882</v>
      </c>
      <c r="L1979" s="535"/>
      <c r="M1979" s="532" t="s">
        <v>1700</v>
      </c>
      <c r="N1979" s="514">
        <f>Branches!O94</f>
        <v>0</v>
      </c>
      <c r="O1979" s="514">
        <f t="shared" si="1097"/>
        <v>0</v>
      </c>
      <c r="P1979" s="680">
        <f>'KB Duct Parts'!$AE$3</f>
        <v>0</v>
      </c>
      <c r="Q1979" s="681">
        <f t="shared" si="1066"/>
        <v>0</v>
      </c>
      <c r="R1979" s="682">
        <f t="shared" si="1067"/>
        <v>0</v>
      </c>
      <c r="S1979" s="716">
        <f t="shared" si="1068"/>
        <v>0.35</v>
      </c>
      <c r="T1979" s="679">
        <f t="shared" si="1069"/>
        <v>0</v>
      </c>
      <c r="U1979" s="679">
        <f t="shared" si="1070"/>
        <v>0</v>
      </c>
      <c r="Y1979" s="120"/>
      <c r="AD1979" s="79"/>
      <c r="AE1979" s="75"/>
      <c r="AF1979" s="370"/>
      <c r="AG1979" s="375"/>
      <c r="AH1979" s="379"/>
      <c r="AI1979" s="383"/>
      <c r="AJ1979" s="388"/>
      <c r="AK1979" s="392"/>
      <c r="AL1979" s="388"/>
      <c r="AM1979" s="363"/>
      <c r="AN1979" s="578"/>
      <c r="AO1979" s="78"/>
      <c r="AP1979" s="78"/>
      <c r="AQ1979" s="78"/>
      <c r="AR1979" s="78"/>
      <c r="AS1979" s="78"/>
      <c r="AT1979" s="78"/>
      <c r="AV1979" s="115"/>
      <c r="AW1979" s="395"/>
      <c r="AX1979" s="395"/>
      <c r="AY1979" s="395"/>
      <c r="AZ1979" s="395"/>
      <c r="BA1979" s="395"/>
      <c r="BB1979" s="395"/>
      <c r="BC1979" s="395"/>
      <c r="BD1979" s="115"/>
      <c r="BE1979" s="115"/>
      <c r="BF1979" s="115"/>
      <c r="BG1979" s="115"/>
      <c r="BH1979" s="115"/>
      <c r="BI1979" s="115"/>
      <c r="BJ1979" s="115"/>
      <c r="BK1979" s="115"/>
      <c r="BR1979" s="120"/>
      <c r="BS1979" s="120"/>
      <c r="BV1979" s="120"/>
      <c r="BW1979" s="120"/>
      <c r="BZ1979" s="120"/>
      <c r="CA1979" s="120"/>
      <c r="CC1979" s="115"/>
      <c r="CD1979" s="120"/>
      <c r="CE1979" s="417"/>
      <c r="CF1979" s="115"/>
      <c r="CG1979" s="115"/>
      <c r="CH1979" s="120"/>
      <c r="CI1979" s="417"/>
      <c r="CJ1979" s="115"/>
      <c r="CK1979" s="115"/>
      <c r="CL1979" s="120"/>
      <c r="CM1979" s="417"/>
      <c r="IS1979" s="108"/>
    </row>
    <row r="1980" spans="2:253" s="74" customFormat="1" ht="17.100000000000001" hidden="1" customHeight="1" x14ac:dyDescent="0.25">
      <c r="B1980" s="673">
        <f>IF('KB Duct Parts'!$BL$14=2,Branches!D95,0)</f>
        <v>0</v>
      </c>
      <c r="C1980" s="529"/>
      <c r="D1980" s="506" t="str">
        <f>Branches!J95</f>
        <v xml:space="preserve"> </v>
      </c>
      <c r="E1980" s="524" t="str">
        <f>Branches!E95&amp;""""</f>
        <v>"</v>
      </c>
      <c r="F1980" s="508"/>
      <c r="G1980" s="537" t="str">
        <f>Branches!L95</f>
        <v xml:space="preserve"> </v>
      </c>
      <c r="H1980" s="524" t="s">
        <v>923</v>
      </c>
      <c r="I1980" s="586" t="str">
        <f>Branches!N95</f>
        <v xml:space="preserve"> </v>
      </c>
      <c r="J1980" s="587"/>
      <c r="K1980" s="531" t="s">
        <v>882</v>
      </c>
      <c r="L1980" s="535"/>
      <c r="M1980" s="532" t="s">
        <v>1700</v>
      </c>
      <c r="N1980" s="514">
        <f>Branches!O95</f>
        <v>0</v>
      </c>
      <c r="O1980" s="514">
        <f t="shared" si="1097"/>
        <v>0</v>
      </c>
      <c r="P1980" s="680">
        <f>'KB Duct Parts'!$AE$3</f>
        <v>0</v>
      </c>
      <c r="Q1980" s="681">
        <f t="shared" si="1066"/>
        <v>0</v>
      </c>
      <c r="R1980" s="682">
        <f t="shared" si="1067"/>
        <v>0</v>
      </c>
      <c r="S1980" s="716">
        <f t="shared" si="1068"/>
        <v>0.35</v>
      </c>
      <c r="T1980" s="679">
        <f t="shared" si="1069"/>
        <v>0</v>
      </c>
      <c r="U1980" s="679">
        <f t="shared" si="1070"/>
        <v>0</v>
      </c>
      <c r="Y1980" s="120"/>
      <c r="AD1980" s="79"/>
      <c r="AE1980" s="75"/>
      <c r="AF1980" s="370"/>
      <c r="AG1980" s="375"/>
      <c r="AH1980" s="379"/>
      <c r="AI1980" s="383"/>
      <c r="AJ1980" s="388"/>
      <c r="AK1980" s="392"/>
      <c r="AL1980" s="388"/>
      <c r="AM1980" s="363"/>
      <c r="AN1980" s="578"/>
      <c r="AO1980" s="78"/>
      <c r="AP1980" s="78"/>
      <c r="AQ1980" s="78"/>
      <c r="AR1980" s="78"/>
      <c r="AS1980" s="78"/>
      <c r="AT1980" s="78"/>
      <c r="AV1980" s="115"/>
      <c r="AW1980" s="395"/>
      <c r="AX1980" s="395"/>
      <c r="AY1980" s="395"/>
      <c r="AZ1980" s="395"/>
      <c r="BA1980" s="395"/>
      <c r="BB1980" s="395"/>
      <c r="BC1980" s="395"/>
      <c r="BD1980" s="115"/>
      <c r="BE1980" s="115"/>
      <c r="BF1980" s="115"/>
      <c r="BG1980" s="115"/>
      <c r="BH1980" s="115"/>
      <c r="BI1980" s="115"/>
      <c r="BJ1980" s="115"/>
      <c r="BK1980" s="115"/>
      <c r="BR1980" s="120"/>
      <c r="BS1980" s="120"/>
      <c r="BV1980" s="120"/>
      <c r="BW1980" s="120"/>
      <c r="BZ1980" s="120"/>
      <c r="CA1980" s="120"/>
      <c r="CC1980" s="115"/>
      <c r="CD1980" s="120"/>
      <c r="CE1980" s="417"/>
      <c r="CF1980" s="115"/>
      <c r="CG1980" s="115"/>
      <c r="CH1980" s="120"/>
      <c r="CI1980" s="417"/>
      <c r="CJ1980" s="115"/>
      <c r="CK1980" s="115"/>
      <c r="CL1980" s="120"/>
      <c r="CM1980" s="417"/>
      <c r="IS1980" s="108"/>
    </row>
    <row r="1981" spans="2:253" s="74" customFormat="1" ht="17.100000000000001" hidden="1" customHeight="1" x14ac:dyDescent="0.25">
      <c r="B1981" s="673">
        <f>IF('KB Duct Parts'!$BL$14=2,Branches!D96,0)</f>
        <v>0</v>
      </c>
      <c r="C1981" s="529"/>
      <c r="D1981" s="506" t="str">
        <f>Branches!J96</f>
        <v xml:space="preserve"> </v>
      </c>
      <c r="E1981" s="524" t="str">
        <f>Branches!E96&amp;""""</f>
        <v>"</v>
      </c>
      <c r="F1981" s="508"/>
      <c r="G1981" s="537" t="str">
        <f>Branches!L96</f>
        <v xml:space="preserve"> </v>
      </c>
      <c r="H1981" s="524" t="s">
        <v>923</v>
      </c>
      <c r="I1981" s="586" t="str">
        <f>Branches!N96</f>
        <v xml:space="preserve"> </v>
      </c>
      <c r="J1981" s="587"/>
      <c r="K1981" s="531" t="s">
        <v>882</v>
      </c>
      <c r="L1981" s="535"/>
      <c r="M1981" s="532" t="s">
        <v>1700</v>
      </c>
      <c r="N1981" s="514">
        <f>Branches!O96</f>
        <v>0</v>
      </c>
      <c r="O1981" s="514">
        <f t="shared" si="1097"/>
        <v>0</v>
      </c>
      <c r="P1981" s="680">
        <f>'KB Duct Parts'!$AE$3</f>
        <v>0</v>
      </c>
      <c r="Q1981" s="681">
        <f t="shared" si="1066"/>
        <v>0</v>
      </c>
      <c r="R1981" s="682">
        <f t="shared" si="1067"/>
        <v>0</v>
      </c>
      <c r="S1981" s="716">
        <f t="shared" si="1068"/>
        <v>0.35</v>
      </c>
      <c r="T1981" s="679">
        <f t="shared" si="1069"/>
        <v>0</v>
      </c>
      <c r="U1981" s="679">
        <f t="shared" si="1070"/>
        <v>0</v>
      </c>
      <c r="Y1981" s="120"/>
      <c r="AD1981" s="79"/>
      <c r="AE1981" s="75"/>
      <c r="AF1981" s="370"/>
      <c r="AG1981" s="375"/>
      <c r="AH1981" s="379"/>
      <c r="AI1981" s="383"/>
      <c r="AJ1981" s="388"/>
      <c r="AK1981" s="392"/>
      <c r="AL1981" s="388"/>
      <c r="AM1981" s="363"/>
      <c r="AN1981" s="578"/>
      <c r="AO1981" s="78"/>
      <c r="AP1981" s="78"/>
      <c r="AQ1981" s="78"/>
      <c r="AR1981" s="78"/>
      <c r="AS1981" s="78"/>
      <c r="AT1981" s="78"/>
      <c r="AV1981" s="115"/>
      <c r="AW1981" s="395"/>
      <c r="AX1981" s="395"/>
      <c r="AY1981" s="395"/>
      <c r="AZ1981" s="395"/>
      <c r="BA1981" s="395"/>
      <c r="BB1981" s="395"/>
      <c r="BC1981" s="395"/>
      <c r="BD1981" s="115"/>
      <c r="BE1981" s="115"/>
      <c r="BF1981" s="115"/>
      <c r="BG1981" s="115"/>
      <c r="BH1981" s="115"/>
      <c r="BI1981" s="115"/>
      <c r="BJ1981" s="115"/>
      <c r="BK1981" s="115"/>
      <c r="BR1981" s="120"/>
      <c r="BS1981" s="120"/>
      <c r="BV1981" s="120"/>
      <c r="BW1981" s="120"/>
      <c r="BZ1981" s="120"/>
      <c r="CA1981" s="120"/>
      <c r="CC1981" s="115"/>
      <c r="CD1981" s="120"/>
      <c r="CE1981" s="417"/>
      <c r="CF1981" s="115"/>
      <c r="CG1981" s="115"/>
      <c r="CH1981" s="120"/>
      <c r="CI1981" s="417"/>
      <c r="CJ1981" s="115"/>
      <c r="CK1981" s="115"/>
      <c r="CL1981" s="120"/>
      <c r="CM1981" s="417"/>
      <c r="IS1981" s="108"/>
    </row>
    <row r="1982" spans="2:253" s="74" customFormat="1" ht="17.100000000000001" hidden="1" customHeight="1" x14ac:dyDescent="0.25">
      <c r="B1982" s="673">
        <f>IF('KB Duct Parts'!$BL$14=2,Branches!D97,0)</f>
        <v>0</v>
      </c>
      <c r="C1982" s="529"/>
      <c r="D1982" s="506" t="str">
        <f>Branches!J97</f>
        <v xml:space="preserve"> </v>
      </c>
      <c r="E1982" s="524" t="str">
        <f>Branches!E97&amp;""""</f>
        <v>"</v>
      </c>
      <c r="F1982" s="508"/>
      <c r="G1982" s="537" t="str">
        <f>Branches!L97</f>
        <v xml:space="preserve"> </v>
      </c>
      <c r="H1982" s="524" t="s">
        <v>923</v>
      </c>
      <c r="I1982" s="586" t="str">
        <f>Branches!N97</f>
        <v xml:space="preserve"> </v>
      </c>
      <c r="J1982" s="587"/>
      <c r="K1982" s="531" t="s">
        <v>882</v>
      </c>
      <c r="L1982" s="535"/>
      <c r="M1982" s="532" t="s">
        <v>1700</v>
      </c>
      <c r="N1982" s="514">
        <f>Branches!O97</f>
        <v>0</v>
      </c>
      <c r="O1982" s="514">
        <f t="shared" si="1097"/>
        <v>0</v>
      </c>
      <c r="P1982" s="680">
        <f>'KB Duct Parts'!$AE$3</f>
        <v>0</v>
      </c>
      <c r="Q1982" s="681">
        <f t="shared" si="1066"/>
        <v>0</v>
      </c>
      <c r="R1982" s="682">
        <f t="shared" si="1067"/>
        <v>0</v>
      </c>
      <c r="S1982" s="716">
        <f t="shared" si="1068"/>
        <v>0.35</v>
      </c>
      <c r="T1982" s="679">
        <f t="shared" si="1069"/>
        <v>0</v>
      </c>
      <c r="U1982" s="679">
        <f t="shared" si="1070"/>
        <v>0</v>
      </c>
      <c r="Y1982" s="120"/>
      <c r="AD1982" s="79"/>
      <c r="AE1982" s="75"/>
      <c r="AF1982" s="370"/>
      <c r="AG1982" s="375"/>
      <c r="AH1982" s="379"/>
      <c r="AI1982" s="383"/>
      <c r="AJ1982" s="388"/>
      <c r="AK1982" s="392"/>
      <c r="AL1982" s="388"/>
      <c r="AM1982" s="363"/>
      <c r="AN1982" s="578"/>
      <c r="AO1982" s="78"/>
      <c r="AP1982" s="78"/>
      <c r="AQ1982" s="78"/>
      <c r="AR1982" s="78"/>
      <c r="AS1982" s="78"/>
      <c r="AT1982" s="78"/>
      <c r="AV1982" s="115"/>
      <c r="AW1982" s="395"/>
      <c r="AX1982" s="395"/>
      <c r="AY1982" s="395"/>
      <c r="AZ1982" s="395"/>
      <c r="BA1982" s="395"/>
      <c r="BB1982" s="395"/>
      <c r="BC1982" s="395"/>
      <c r="BD1982" s="115"/>
      <c r="BE1982" s="115"/>
      <c r="BF1982" s="115"/>
      <c r="BG1982" s="115"/>
      <c r="BH1982" s="115"/>
      <c r="BI1982" s="115"/>
      <c r="BJ1982" s="115"/>
      <c r="BK1982" s="115"/>
      <c r="BR1982" s="120"/>
      <c r="BS1982" s="120"/>
      <c r="BV1982" s="120"/>
      <c r="BW1982" s="120"/>
      <c r="BZ1982" s="120"/>
      <c r="CA1982" s="120"/>
      <c r="CC1982" s="115"/>
      <c r="CD1982" s="120"/>
      <c r="CE1982" s="417"/>
      <c r="CF1982" s="115"/>
      <c r="CG1982" s="115"/>
      <c r="CH1982" s="120"/>
      <c r="CI1982" s="417"/>
      <c r="CJ1982" s="115"/>
      <c r="CK1982" s="115"/>
      <c r="CL1982" s="120"/>
      <c r="CM1982" s="417"/>
      <c r="IS1982" s="108"/>
    </row>
    <row r="1983" spans="2:253" s="74" customFormat="1" ht="17.100000000000001" hidden="1" customHeight="1" x14ac:dyDescent="0.25">
      <c r="B1983" s="673">
        <f>IF('KB Duct Parts'!$BL$14=2,Branches!D98,0)</f>
        <v>0</v>
      </c>
      <c r="C1983" s="529"/>
      <c r="D1983" s="506" t="str">
        <f>Branches!J98</f>
        <v xml:space="preserve"> </v>
      </c>
      <c r="E1983" s="524" t="str">
        <f>Branches!E98&amp;""""</f>
        <v>"</v>
      </c>
      <c r="F1983" s="508"/>
      <c r="G1983" s="537" t="str">
        <f>Branches!L98</f>
        <v xml:space="preserve"> </v>
      </c>
      <c r="H1983" s="524" t="s">
        <v>923</v>
      </c>
      <c r="I1983" s="586" t="str">
        <f>Branches!N98</f>
        <v xml:space="preserve"> </v>
      </c>
      <c r="J1983" s="587"/>
      <c r="K1983" s="531" t="s">
        <v>882</v>
      </c>
      <c r="L1983" s="535"/>
      <c r="M1983" s="532" t="s">
        <v>1700</v>
      </c>
      <c r="N1983" s="514">
        <f>Branches!O98</f>
        <v>0</v>
      </c>
      <c r="O1983" s="514">
        <f t="shared" si="1097"/>
        <v>0</v>
      </c>
      <c r="P1983" s="680">
        <f>'KB Duct Parts'!$AE$3</f>
        <v>0</v>
      </c>
      <c r="Q1983" s="681">
        <f t="shared" si="1066"/>
        <v>0</v>
      </c>
      <c r="R1983" s="682">
        <f t="shared" si="1067"/>
        <v>0</v>
      </c>
      <c r="S1983" s="716">
        <f t="shared" si="1068"/>
        <v>0.35</v>
      </c>
      <c r="T1983" s="679">
        <f t="shared" si="1069"/>
        <v>0</v>
      </c>
      <c r="U1983" s="679">
        <f t="shared" si="1070"/>
        <v>0</v>
      </c>
      <c r="Y1983" s="120"/>
      <c r="AD1983" s="79"/>
      <c r="AE1983" s="75"/>
      <c r="AF1983" s="370"/>
      <c r="AG1983" s="375"/>
      <c r="AH1983" s="379"/>
      <c r="AI1983" s="383"/>
      <c r="AJ1983" s="388"/>
      <c r="AK1983" s="392"/>
      <c r="AL1983" s="388"/>
      <c r="AM1983" s="363"/>
      <c r="AN1983" s="578"/>
      <c r="AO1983" s="78"/>
      <c r="AP1983" s="78"/>
      <c r="AQ1983" s="78"/>
      <c r="AR1983" s="78"/>
      <c r="AS1983" s="78"/>
      <c r="AT1983" s="78"/>
      <c r="AV1983" s="115"/>
      <c r="AW1983" s="395"/>
      <c r="AX1983" s="395"/>
      <c r="AY1983" s="395"/>
      <c r="AZ1983" s="395"/>
      <c r="BA1983" s="395"/>
      <c r="BB1983" s="395"/>
      <c r="BC1983" s="395"/>
      <c r="BD1983" s="115"/>
      <c r="BE1983" s="115"/>
      <c r="BF1983" s="115"/>
      <c r="BG1983" s="115"/>
      <c r="BH1983" s="115"/>
      <c r="BI1983" s="115"/>
      <c r="BJ1983" s="115"/>
      <c r="BK1983" s="115"/>
      <c r="BR1983" s="120"/>
      <c r="BS1983" s="120"/>
      <c r="BV1983" s="120"/>
      <c r="BW1983" s="120"/>
      <c r="BZ1983" s="120"/>
      <c r="CA1983" s="120"/>
      <c r="CC1983" s="115"/>
      <c r="CD1983" s="120"/>
      <c r="CE1983" s="417"/>
      <c r="CF1983" s="115"/>
      <c r="CG1983" s="115"/>
      <c r="CH1983" s="120"/>
      <c r="CI1983" s="417"/>
      <c r="CJ1983" s="115"/>
      <c r="CK1983" s="115"/>
      <c r="CL1983" s="120"/>
      <c r="CM1983" s="417"/>
      <c r="IS1983" s="108"/>
    </row>
    <row r="1984" spans="2:253" s="74" customFormat="1" ht="17.100000000000001" hidden="1" customHeight="1" x14ac:dyDescent="0.25">
      <c r="B1984" s="504">
        <v>0</v>
      </c>
      <c r="C1984" s="529" t="s">
        <v>563</v>
      </c>
      <c r="D1984" s="506" t="str">
        <f t="shared" si="1038"/>
        <v>14503-SS</v>
      </c>
      <c r="E1984" s="524" t="s">
        <v>483</v>
      </c>
      <c r="F1984" s="508" t="str">
        <f t="shared" si="1035"/>
        <v xml:space="preserve"> </v>
      </c>
      <c r="G1984" s="537" t="s">
        <v>910</v>
      </c>
      <c r="H1984" s="524" t="s">
        <v>923</v>
      </c>
      <c r="I1984" s="1035" t="s">
        <v>912</v>
      </c>
      <c r="J1984" s="1036"/>
      <c r="K1984" s="531" t="s">
        <v>882</v>
      </c>
      <c r="L1984" s="535"/>
      <c r="M1984" s="532" t="s">
        <v>1700</v>
      </c>
      <c r="N1984" s="514">
        <f t="shared" si="1065"/>
        <v>110.5</v>
      </c>
      <c r="O1984" s="514">
        <f t="shared" si="1071"/>
        <v>0</v>
      </c>
      <c r="P1984" s="680">
        <f>'KB Duct Parts'!$AE$3</f>
        <v>0</v>
      </c>
      <c r="Q1984" s="681">
        <f t="shared" si="1066"/>
        <v>0</v>
      </c>
      <c r="R1984" s="682">
        <f t="shared" si="1067"/>
        <v>0</v>
      </c>
      <c r="S1984" s="716">
        <f t="shared" si="1068"/>
        <v>0.35</v>
      </c>
      <c r="T1984" s="679">
        <f t="shared" si="1069"/>
        <v>0</v>
      </c>
      <c r="U1984" s="679">
        <f t="shared" si="1070"/>
        <v>0</v>
      </c>
      <c r="Y1984" s="120"/>
      <c r="AD1984" s="79"/>
      <c r="AE1984" s="75"/>
      <c r="AF1984" s="370"/>
      <c r="AG1984" s="375"/>
      <c r="AH1984" s="379"/>
      <c r="AI1984" s="383"/>
      <c r="AJ1984" s="388"/>
      <c r="AK1984" s="392"/>
      <c r="AL1984" s="388"/>
      <c r="AM1984" s="363">
        <f t="shared" si="1095"/>
        <v>1</v>
      </c>
      <c r="AN1984" s="578">
        <v>110.5</v>
      </c>
      <c r="AO1984" s="78">
        <f t="shared" si="1077"/>
        <v>0</v>
      </c>
      <c r="AP1984" s="78">
        <f t="shared" si="1072"/>
        <v>0</v>
      </c>
      <c r="AQ1984" s="78">
        <f t="shared" si="1073"/>
        <v>0</v>
      </c>
      <c r="AR1984" s="78">
        <f t="shared" si="1074"/>
        <v>0</v>
      </c>
      <c r="AS1984" s="78">
        <f t="shared" si="1075"/>
        <v>0</v>
      </c>
      <c r="AT1984" s="78">
        <f t="shared" si="1076"/>
        <v>0</v>
      </c>
      <c r="AU1984" s="74" t="s">
        <v>717</v>
      </c>
      <c r="AV1984" s="115"/>
      <c r="AW1984" s="395"/>
      <c r="AX1984" s="395">
        <v>0</v>
      </c>
      <c r="AY1984" s="395">
        <v>0</v>
      </c>
      <c r="AZ1984" s="395">
        <v>0</v>
      </c>
      <c r="BA1984" s="395">
        <v>0</v>
      </c>
      <c r="BB1984" s="395">
        <v>0</v>
      </c>
      <c r="BC1984" s="395">
        <v>0</v>
      </c>
      <c r="BD1984" s="115"/>
      <c r="BE1984" s="115"/>
      <c r="BF1984" s="115"/>
      <c r="BG1984" s="115"/>
      <c r="BH1984" s="115"/>
      <c r="BI1984" s="115"/>
      <c r="BJ1984" s="115"/>
      <c r="BK1984" s="115"/>
      <c r="BQ1984" s="74" t="str">
        <f t="shared" si="1078"/>
        <v xml:space="preserve"> </v>
      </c>
      <c r="BR1984" s="120" t="str">
        <f t="shared" si="1079"/>
        <v xml:space="preserve"> </v>
      </c>
      <c r="BS1984" s="120" t="str">
        <f t="shared" si="1080"/>
        <v xml:space="preserve"> </v>
      </c>
      <c r="BU1984" s="74" t="str">
        <f t="shared" si="1081"/>
        <v xml:space="preserve"> </v>
      </c>
      <c r="BV1984" s="120" t="str">
        <f t="shared" si="1082"/>
        <v xml:space="preserve"> </v>
      </c>
      <c r="BW1984" s="120" t="str">
        <f t="shared" si="1083"/>
        <v xml:space="preserve">  </v>
      </c>
      <c r="BY1984" s="74" t="str">
        <f t="shared" si="1084"/>
        <v xml:space="preserve"> </v>
      </c>
      <c r="BZ1984" s="120" t="str">
        <f t="shared" si="1085"/>
        <v xml:space="preserve"> </v>
      </c>
      <c r="CA1984" s="120" t="str">
        <f t="shared" si="1086"/>
        <v xml:space="preserve"> </v>
      </c>
      <c r="CC1984" s="115" t="str">
        <f t="shared" si="1087"/>
        <v xml:space="preserve"> </v>
      </c>
      <c r="CD1984" s="120" t="str">
        <f t="shared" si="1088"/>
        <v xml:space="preserve"> </v>
      </c>
      <c r="CE1984" s="417" t="str">
        <f t="shared" si="1089"/>
        <v xml:space="preserve"> </v>
      </c>
      <c r="CF1984" s="115"/>
      <c r="CG1984" s="115" t="str">
        <f t="shared" si="1090"/>
        <v xml:space="preserve"> </v>
      </c>
      <c r="CH1984" s="120" t="str">
        <f t="shared" si="1091"/>
        <v xml:space="preserve"> </v>
      </c>
      <c r="CI1984" s="417" t="str">
        <f t="shared" si="1092"/>
        <v xml:space="preserve"> </v>
      </c>
      <c r="CJ1984" s="115"/>
      <c r="CK1984" s="115" t="str">
        <f t="shared" si="1093"/>
        <v xml:space="preserve"> </v>
      </c>
      <c r="CL1984" s="120" t="str">
        <f t="shared" si="1094"/>
        <v xml:space="preserve"> </v>
      </c>
      <c r="CM1984" s="417" t="str">
        <f t="shared" si="1096"/>
        <v xml:space="preserve"> </v>
      </c>
      <c r="IS1984" s="108">
        <v>81</v>
      </c>
    </row>
    <row r="1985" spans="2:253" s="74" customFormat="1" ht="17.100000000000001" hidden="1" customHeight="1" x14ac:dyDescent="0.25">
      <c r="B1985" s="504">
        <v>0</v>
      </c>
      <c r="C1985" s="529" t="s">
        <v>1226</v>
      </c>
      <c r="D1985" s="506" t="str">
        <f t="shared" ref="D1985:D2048" si="1098">IF(AM1985=1,C1985,(C1985&amp;"  ("&amp;L1985&amp;"ga)"))</f>
        <v>14504-SS</v>
      </c>
      <c r="E1985" s="536" t="s">
        <v>861</v>
      </c>
      <c r="F1985" s="508" t="str">
        <f t="shared" si="1035"/>
        <v xml:space="preserve"> </v>
      </c>
      <c r="G1985" s="537" t="s">
        <v>910</v>
      </c>
      <c r="H1985" s="524" t="s">
        <v>923</v>
      </c>
      <c r="I1985" s="1035" t="s">
        <v>912</v>
      </c>
      <c r="J1985" s="1036"/>
      <c r="K1985" s="531" t="s">
        <v>882</v>
      </c>
      <c r="L1985" s="535"/>
      <c r="M1985" s="532" t="s">
        <v>1700</v>
      </c>
      <c r="N1985" s="514">
        <f t="shared" si="1065"/>
        <v>110.5</v>
      </c>
      <c r="O1985" s="514">
        <f t="shared" si="1071"/>
        <v>0</v>
      </c>
      <c r="P1985" s="680">
        <f>'KB Duct Parts'!$AE$3</f>
        <v>0</v>
      </c>
      <c r="Q1985" s="681">
        <f t="shared" si="1066"/>
        <v>0</v>
      </c>
      <c r="R1985" s="682">
        <f t="shared" si="1067"/>
        <v>0</v>
      </c>
      <c r="S1985" s="716">
        <f t="shared" si="1068"/>
        <v>0.35</v>
      </c>
      <c r="T1985" s="679">
        <f t="shared" si="1069"/>
        <v>0</v>
      </c>
      <c r="U1985" s="679">
        <f t="shared" si="1070"/>
        <v>0</v>
      </c>
      <c r="Y1985" s="120"/>
      <c r="AD1985" s="79"/>
      <c r="AE1985" s="75"/>
      <c r="AF1985" s="370"/>
      <c r="AG1985" s="375"/>
      <c r="AH1985" s="379"/>
      <c r="AI1985" s="383"/>
      <c r="AJ1985" s="388"/>
      <c r="AK1985" s="392"/>
      <c r="AL1985" s="388"/>
      <c r="AM1985" s="363">
        <f t="shared" si="1095"/>
        <v>1</v>
      </c>
      <c r="AN1985" s="578">
        <v>110.5</v>
      </c>
      <c r="AO1985" s="78">
        <f t="shared" si="1077"/>
        <v>0</v>
      </c>
      <c r="AP1985" s="78">
        <f t="shared" si="1072"/>
        <v>0</v>
      </c>
      <c r="AQ1985" s="78">
        <f t="shared" si="1073"/>
        <v>0</v>
      </c>
      <c r="AR1985" s="78">
        <f t="shared" si="1074"/>
        <v>0</v>
      </c>
      <c r="AS1985" s="78">
        <f t="shared" si="1075"/>
        <v>0</v>
      </c>
      <c r="AT1985" s="78">
        <f t="shared" si="1076"/>
        <v>0</v>
      </c>
      <c r="AU1985" s="74" t="s">
        <v>717</v>
      </c>
      <c r="AV1985" s="115"/>
      <c r="AW1985" s="395"/>
      <c r="AX1985" s="395">
        <v>0</v>
      </c>
      <c r="AY1985" s="395">
        <v>0</v>
      </c>
      <c r="AZ1985" s="395">
        <v>0</v>
      </c>
      <c r="BA1985" s="395">
        <v>0</v>
      </c>
      <c r="BB1985" s="395">
        <v>0</v>
      </c>
      <c r="BC1985" s="395">
        <v>0</v>
      </c>
      <c r="BD1985" s="115"/>
      <c r="BE1985" s="115"/>
      <c r="BF1985" s="115"/>
      <c r="BG1985" s="115"/>
      <c r="BH1985" s="115"/>
      <c r="BI1985" s="115"/>
      <c r="BJ1985" s="115"/>
      <c r="BK1985" s="115"/>
      <c r="BQ1985" s="74" t="str">
        <f t="shared" si="1078"/>
        <v xml:space="preserve"> </v>
      </c>
      <c r="BR1985" s="120" t="str">
        <f t="shared" si="1079"/>
        <v xml:space="preserve"> </v>
      </c>
      <c r="BS1985" s="120" t="str">
        <f t="shared" si="1080"/>
        <v xml:space="preserve"> </v>
      </c>
      <c r="BU1985" s="74" t="str">
        <f t="shared" si="1081"/>
        <v xml:space="preserve"> </v>
      </c>
      <c r="BV1985" s="120" t="str">
        <f t="shared" si="1082"/>
        <v xml:space="preserve"> </v>
      </c>
      <c r="BW1985" s="120" t="str">
        <f t="shared" si="1083"/>
        <v xml:space="preserve">  </v>
      </c>
      <c r="BY1985" s="74" t="str">
        <f t="shared" si="1084"/>
        <v xml:space="preserve"> </v>
      </c>
      <c r="BZ1985" s="120" t="str">
        <f t="shared" si="1085"/>
        <v xml:space="preserve"> </v>
      </c>
      <c r="CA1985" s="120" t="str">
        <f t="shared" si="1086"/>
        <v xml:space="preserve"> </v>
      </c>
      <c r="CC1985" s="115" t="str">
        <f t="shared" si="1087"/>
        <v xml:space="preserve"> </v>
      </c>
      <c r="CD1985" s="120" t="str">
        <f t="shared" si="1088"/>
        <v xml:space="preserve"> </v>
      </c>
      <c r="CE1985" s="417" t="str">
        <f t="shared" si="1089"/>
        <v xml:space="preserve"> </v>
      </c>
      <c r="CF1985" s="115"/>
      <c r="CG1985" s="115" t="str">
        <f t="shared" si="1090"/>
        <v xml:space="preserve"> </v>
      </c>
      <c r="CH1985" s="120" t="str">
        <f t="shared" si="1091"/>
        <v xml:space="preserve"> </v>
      </c>
      <c r="CI1985" s="417" t="str">
        <f t="shared" si="1092"/>
        <v xml:space="preserve"> </v>
      </c>
      <c r="CJ1985" s="115"/>
      <c r="CK1985" s="115" t="str">
        <f t="shared" si="1093"/>
        <v xml:space="preserve"> </v>
      </c>
      <c r="CL1985" s="120" t="str">
        <f t="shared" si="1094"/>
        <v xml:space="preserve"> </v>
      </c>
      <c r="CM1985" s="417" t="str">
        <f t="shared" si="1096"/>
        <v xml:space="preserve"> </v>
      </c>
      <c r="IS1985" s="108">
        <v>81</v>
      </c>
    </row>
    <row r="1986" spans="2:253" s="74" customFormat="1" ht="17.100000000000001" hidden="1" customHeight="1" x14ac:dyDescent="0.25">
      <c r="B1986" s="504">
        <v>0</v>
      </c>
      <c r="C1986" s="529" t="s">
        <v>1227</v>
      </c>
      <c r="D1986" s="506" t="str">
        <f t="shared" si="1098"/>
        <v>14505-SS</v>
      </c>
      <c r="E1986" s="524" t="s">
        <v>862</v>
      </c>
      <c r="F1986" s="508" t="str">
        <f t="shared" si="1035"/>
        <v xml:space="preserve"> </v>
      </c>
      <c r="G1986" s="537" t="s">
        <v>910</v>
      </c>
      <c r="H1986" s="524" t="s">
        <v>923</v>
      </c>
      <c r="I1986" s="1035" t="s">
        <v>912</v>
      </c>
      <c r="J1986" s="1036"/>
      <c r="K1986" s="531" t="s">
        <v>882</v>
      </c>
      <c r="L1986" s="535"/>
      <c r="M1986" s="532" t="s">
        <v>1700</v>
      </c>
      <c r="N1986" s="514">
        <f t="shared" si="1065"/>
        <v>113.4</v>
      </c>
      <c r="O1986" s="514">
        <f t="shared" si="1071"/>
        <v>0</v>
      </c>
      <c r="P1986" s="680">
        <f>'KB Duct Parts'!$AE$3</f>
        <v>0</v>
      </c>
      <c r="Q1986" s="681">
        <f t="shared" si="1066"/>
        <v>0</v>
      </c>
      <c r="R1986" s="682">
        <f t="shared" si="1067"/>
        <v>0</v>
      </c>
      <c r="S1986" s="716">
        <f t="shared" si="1068"/>
        <v>0.35</v>
      </c>
      <c r="T1986" s="679">
        <f t="shared" si="1069"/>
        <v>0</v>
      </c>
      <c r="U1986" s="679">
        <f t="shared" si="1070"/>
        <v>0</v>
      </c>
      <c r="Y1986" s="120"/>
      <c r="AD1986" s="79"/>
      <c r="AE1986" s="75"/>
      <c r="AF1986" s="370"/>
      <c r="AG1986" s="375"/>
      <c r="AH1986" s="379"/>
      <c r="AI1986" s="383"/>
      <c r="AJ1986" s="388"/>
      <c r="AK1986" s="392"/>
      <c r="AL1986" s="388"/>
      <c r="AM1986" s="363">
        <f t="shared" si="1095"/>
        <v>1</v>
      </c>
      <c r="AN1986" s="578">
        <v>113.4</v>
      </c>
      <c r="AO1986" s="78">
        <f t="shared" si="1077"/>
        <v>0</v>
      </c>
      <c r="AP1986" s="78">
        <f t="shared" si="1072"/>
        <v>0</v>
      </c>
      <c r="AQ1986" s="78">
        <f t="shared" si="1073"/>
        <v>0</v>
      </c>
      <c r="AR1986" s="78">
        <f t="shared" si="1074"/>
        <v>0</v>
      </c>
      <c r="AS1986" s="78">
        <f t="shared" si="1075"/>
        <v>0</v>
      </c>
      <c r="AT1986" s="78">
        <f t="shared" si="1076"/>
        <v>0</v>
      </c>
      <c r="AU1986" s="74" t="s">
        <v>717</v>
      </c>
      <c r="AV1986" s="115"/>
      <c r="AW1986" s="395"/>
      <c r="AX1986" s="395">
        <v>0</v>
      </c>
      <c r="AY1986" s="395">
        <v>0</v>
      </c>
      <c r="AZ1986" s="395">
        <v>0</v>
      </c>
      <c r="BA1986" s="395">
        <v>0</v>
      </c>
      <c r="BB1986" s="395">
        <v>0</v>
      </c>
      <c r="BC1986" s="395">
        <v>0</v>
      </c>
      <c r="BD1986" s="115"/>
      <c r="BE1986" s="115"/>
      <c r="BF1986" s="115"/>
      <c r="BG1986" s="115"/>
      <c r="BH1986" s="115"/>
      <c r="BI1986" s="115"/>
      <c r="BJ1986" s="115"/>
      <c r="BK1986" s="115"/>
      <c r="BQ1986" s="74" t="str">
        <f t="shared" si="1078"/>
        <v xml:space="preserve"> </v>
      </c>
      <c r="BR1986" s="120" t="str">
        <f t="shared" si="1079"/>
        <v xml:space="preserve"> </v>
      </c>
      <c r="BS1986" s="120" t="str">
        <f t="shared" si="1080"/>
        <v xml:space="preserve"> </v>
      </c>
      <c r="BU1986" s="74" t="str">
        <f t="shared" si="1081"/>
        <v xml:space="preserve"> </v>
      </c>
      <c r="BV1986" s="120" t="str">
        <f t="shared" si="1082"/>
        <v xml:space="preserve"> </v>
      </c>
      <c r="BW1986" s="120" t="str">
        <f t="shared" si="1083"/>
        <v xml:space="preserve">  </v>
      </c>
      <c r="BY1986" s="74" t="str">
        <f t="shared" si="1084"/>
        <v xml:space="preserve"> </v>
      </c>
      <c r="BZ1986" s="120" t="str">
        <f t="shared" si="1085"/>
        <v xml:space="preserve"> </v>
      </c>
      <c r="CA1986" s="120" t="str">
        <f t="shared" si="1086"/>
        <v xml:space="preserve"> </v>
      </c>
      <c r="CC1986" s="115" t="str">
        <f t="shared" si="1087"/>
        <v xml:space="preserve"> </v>
      </c>
      <c r="CD1986" s="120" t="str">
        <f t="shared" si="1088"/>
        <v xml:space="preserve"> </v>
      </c>
      <c r="CE1986" s="417" t="str">
        <f t="shared" si="1089"/>
        <v xml:space="preserve"> </v>
      </c>
      <c r="CF1986" s="115"/>
      <c r="CG1986" s="115" t="str">
        <f t="shared" si="1090"/>
        <v xml:space="preserve"> </v>
      </c>
      <c r="CH1986" s="120" t="str">
        <f t="shared" si="1091"/>
        <v xml:space="preserve"> </v>
      </c>
      <c r="CI1986" s="417" t="str">
        <f t="shared" si="1092"/>
        <v xml:space="preserve"> </v>
      </c>
      <c r="CJ1986" s="115"/>
      <c r="CK1986" s="115" t="str">
        <f t="shared" si="1093"/>
        <v xml:space="preserve"> </v>
      </c>
      <c r="CL1986" s="120" t="str">
        <f t="shared" si="1094"/>
        <v xml:space="preserve"> </v>
      </c>
      <c r="CM1986" s="417" t="str">
        <f t="shared" si="1096"/>
        <v xml:space="preserve"> </v>
      </c>
      <c r="IS1986" s="108">
        <v>83</v>
      </c>
    </row>
    <row r="1987" spans="2:253" s="74" customFormat="1" ht="17.100000000000001" hidden="1" customHeight="1" x14ac:dyDescent="0.25">
      <c r="B1987" s="504">
        <v>0</v>
      </c>
      <c r="C1987" s="529" t="s">
        <v>1229</v>
      </c>
      <c r="D1987" s="506" t="str">
        <f t="shared" si="1098"/>
        <v>14506-SS</v>
      </c>
      <c r="E1987" s="524" t="s">
        <v>863</v>
      </c>
      <c r="F1987" s="508" t="str">
        <f t="shared" si="1035"/>
        <v xml:space="preserve"> </v>
      </c>
      <c r="G1987" s="537" t="s">
        <v>910</v>
      </c>
      <c r="H1987" s="524" t="s">
        <v>923</v>
      </c>
      <c r="I1987" s="1035" t="s">
        <v>912</v>
      </c>
      <c r="J1987" s="1036"/>
      <c r="K1987" s="531" t="s">
        <v>882</v>
      </c>
      <c r="L1987" s="535"/>
      <c r="M1987" s="532" t="s">
        <v>1700</v>
      </c>
      <c r="N1987" s="514">
        <f t="shared" si="1065"/>
        <v>121.5</v>
      </c>
      <c r="O1987" s="514">
        <f t="shared" si="1071"/>
        <v>0</v>
      </c>
      <c r="P1987" s="680">
        <f>'KB Duct Parts'!$AE$3</f>
        <v>0</v>
      </c>
      <c r="Q1987" s="681">
        <f t="shared" si="1066"/>
        <v>0</v>
      </c>
      <c r="R1987" s="682">
        <f t="shared" si="1067"/>
        <v>0</v>
      </c>
      <c r="S1987" s="716">
        <f t="shared" si="1068"/>
        <v>0.35</v>
      </c>
      <c r="T1987" s="679">
        <f t="shared" si="1069"/>
        <v>0</v>
      </c>
      <c r="U1987" s="679">
        <f t="shared" si="1070"/>
        <v>0</v>
      </c>
      <c r="Y1987" s="120"/>
      <c r="AD1987" s="79"/>
      <c r="AE1987" s="75"/>
      <c r="AF1987" s="370"/>
      <c r="AG1987" s="375"/>
      <c r="AH1987" s="379"/>
      <c r="AI1987" s="383"/>
      <c r="AJ1987" s="388"/>
      <c r="AK1987" s="392"/>
      <c r="AL1987" s="388"/>
      <c r="AM1987" s="363">
        <f t="shared" si="1095"/>
        <v>1</v>
      </c>
      <c r="AN1987" s="578">
        <v>121.5</v>
      </c>
      <c r="AO1987" s="78">
        <f t="shared" si="1077"/>
        <v>0</v>
      </c>
      <c r="AP1987" s="78">
        <f t="shared" si="1072"/>
        <v>0</v>
      </c>
      <c r="AQ1987" s="78">
        <f t="shared" si="1073"/>
        <v>0</v>
      </c>
      <c r="AR1987" s="78">
        <f t="shared" si="1074"/>
        <v>0</v>
      </c>
      <c r="AS1987" s="78">
        <f t="shared" si="1075"/>
        <v>0</v>
      </c>
      <c r="AT1987" s="78">
        <f t="shared" si="1076"/>
        <v>0</v>
      </c>
      <c r="AU1987" s="74" t="s">
        <v>717</v>
      </c>
      <c r="AV1987" s="115"/>
      <c r="AW1987" s="395"/>
      <c r="AX1987" s="395">
        <v>0</v>
      </c>
      <c r="AY1987" s="395">
        <v>0</v>
      </c>
      <c r="AZ1987" s="395">
        <v>0</v>
      </c>
      <c r="BA1987" s="395">
        <v>0</v>
      </c>
      <c r="BB1987" s="395">
        <v>0</v>
      </c>
      <c r="BC1987" s="395">
        <v>0</v>
      </c>
      <c r="BD1987" s="115"/>
      <c r="BE1987" s="115"/>
      <c r="BF1987" s="115"/>
      <c r="BG1987" s="115"/>
      <c r="BH1987" s="115"/>
      <c r="BI1987" s="115"/>
      <c r="BJ1987" s="115"/>
      <c r="BK1987" s="115"/>
      <c r="BQ1987" s="74" t="str">
        <f t="shared" si="1078"/>
        <v xml:space="preserve"> </v>
      </c>
      <c r="BR1987" s="120" t="str">
        <f t="shared" si="1079"/>
        <v xml:space="preserve"> </v>
      </c>
      <c r="BS1987" s="120" t="str">
        <f t="shared" si="1080"/>
        <v xml:space="preserve"> </v>
      </c>
      <c r="BU1987" s="74" t="str">
        <f t="shared" si="1081"/>
        <v xml:space="preserve"> </v>
      </c>
      <c r="BV1987" s="120" t="str">
        <f t="shared" si="1082"/>
        <v xml:space="preserve"> </v>
      </c>
      <c r="BW1987" s="120" t="str">
        <f t="shared" si="1083"/>
        <v xml:space="preserve">  </v>
      </c>
      <c r="BY1987" s="74" t="str">
        <f t="shared" si="1084"/>
        <v xml:space="preserve"> </v>
      </c>
      <c r="BZ1987" s="120" t="str">
        <f t="shared" si="1085"/>
        <v xml:space="preserve"> </v>
      </c>
      <c r="CA1987" s="120" t="str">
        <f t="shared" si="1086"/>
        <v xml:space="preserve"> </v>
      </c>
      <c r="CC1987" s="115" t="str">
        <f t="shared" si="1087"/>
        <v xml:space="preserve"> </v>
      </c>
      <c r="CD1987" s="120" t="str">
        <f t="shared" si="1088"/>
        <v xml:space="preserve"> </v>
      </c>
      <c r="CE1987" s="417" t="str">
        <f t="shared" si="1089"/>
        <v xml:space="preserve"> </v>
      </c>
      <c r="CF1987" s="115"/>
      <c r="CG1987" s="115" t="str">
        <f t="shared" si="1090"/>
        <v xml:space="preserve"> </v>
      </c>
      <c r="CH1987" s="120" t="str">
        <f t="shared" si="1091"/>
        <v xml:space="preserve"> </v>
      </c>
      <c r="CI1987" s="417" t="str">
        <f t="shared" si="1092"/>
        <v xml:space="preserve"> </v>
      </c>
      <c r="CJ1987" s="115"/>
      <c r="CK1987" s="115" t="str">
        <f t="shared" si="1093"/>
        <v xml:space="preserve"> </v>
      </c>
      <c r="CL1987" s="120" t="str">
        <f t="shared" si="1094"/>
        <v xml:space="preserve"> </v>
      </c>
      <c r="CM1987" s="417" t="str">
        <f t="shared" si="1096"/>
        <v xml:space="preserve"> </v>
      </c>
      <c r="IS1987" s="108">
        <v>89</v>
      </c>
    </row>
    <row r="1988" spans="2:253" s="74" customFormat="1" ht="17.100000000000001" hidden="1" customHeight="1" x14ac:dyDescent="0.25">
      <c r="B1988" s="504">
        <v>0</v>
      </c>
      <c r="C1988" s="529" t="s">
        <v>1228</v>
      </c>
      <c r="D1988" s="506" t="str">
        <f t="shared" si="1098"/>
        <v>14507-SS</v>
      </c>
      <c r="E1988" s="524" t="s">
        <v>864</v>
      </c>
      <c r="F1988" s="508" t="str">
        <f t="shared" si="1035"/>
        <v xml:space="preserve"> </v>
      </c>
      <c r="G1988" s="537" t="s">
        <v>910</v>
      </c>
      <c r="H1988" s="524" t="s">
        <v>923</v>
      </c>
      <c r="I1988" s="1035" t="s">
        <v>912</v>
      </c>
      <c r="J1988" s="1036"/>
      <c r="K1988" s="531" t="s">
        <v>882</v>
      </c>
      <c r="L1988" s="535"/>
      <c r="M1988" s="532" t="s">
        <v>1700</v>
      </c>
      <c r="N1988" s="514">
        <f t="shared" si="1065"/>
        <v>128.4</v>
      </c>
      <c r="O1988" s="514">
        <f t="shared" si="1071"/>
        <v>0</v>
      </c>
      <c r="P1988" s="680">
        <f>'KB Duct Parts'!$AE$3</f>
        <v>0</v>
      </c>
      <c r="Q1988" s="681">
        <f t="shared" si="1066"/>
        <v>0</v>
      </c>
      <c r="R1988" s="682">
        <f t="shared" si="1067"/>
        <v>0</v>
      </c>
      <c r="S1988" s="716">
        <f t="shared" si="1068"/>
        <v>0.35</v>
      </c>
      <c r="T1988" s="679">
        <f t="shared" si="1069"/>
        <v>0</v>
      </c>
      <c r="U1988" s="679">
        <f t="shared" si="1070"/>
        <v>0</v>
      </c>
      <c r="Y1988" s="120"/>
      <c r="AD1988" s="79"/>
      <c r="AE1988" s="75"/>
      <c r="AF1988" s="370"/>
      <c r="AG1988" s="375"/>
      <c r="AH1988" s="379"/>
      <c r="AI1988" s="383"/>
      <c r="AJ1988" s="388"/>
      <c r="AK1988" s="392"/>
      <c r="AL1988" s="388"/>
      <c r="AM1988" s="363">
        <f t="shared" si="1095"/>
        <v>1</v>
      </c>
      <c r="AN1988" s="578">
        <v>128.4</v>
      </c>
      <c r="AO1988" s="78">
        <f t="shared" si="1077"/>
        <v>0</v>
      </c>
      <c r="AP1988" s="78">
        <f t="shared" si="1072"/>
        <v>0</v>
      </c>
      <c r="AQ1988" s="78">
        <f t="shared" si="1073"/>
        <v>0</v>
      </c>
      <c r="AR1988" s="78">
        <f t="shared" si="1074"/>
        <v>0</v>
      </c>
      <c r="AS1988" s="78">
        <f t="shared" si="1075"/>
        <v>0</v>
      </c>
      <c r="AT1988" s="78">
        <f t="shared" si="1076"/>
        <v>0</v>
      </c>
      <c r="AU1988" s="74" t="s">
        <v>717</v>
      </c>
      <c r="AV1988" s="115"/>
      <c r="AW1988" s="395"/>
      <c r="AX1988" s="395">
        <v>0</v>
      </c>
      <c r="AY1988" s="395">
        <v>0</v>
      </c>
      <c r="AZ1988" s="395">
        <v>0</v>
      </c>
      <c r="BA1988" s="395">
        <v>0</v>
      </c>
      <c r="BB1988" s="395">
        <v>0</v>
      </c>
      <c r="BC1988" s="395">
        <v>0</v>
      </c>
      <c r="BD1988" s="115"/>
      <c r="BE1988" s="115"/>
      <c r="BF1988" s="115"/>
      <c r="BG1988" s="115"/>
      <c r="BH1988" s="115"/>
      <c r="BI1988" s="115"/>
      <c r="BJ1988" s="115"/>
      <c r="BK1988" s="115"/>
      <c r="BQ1988" s="74" t="str">
        <f t="shared" si="1078"/>
        <v xml:space="preserve"> </v>
      </c>
      <c r="BR1988" s="120" t="str">
        <f t="shared" si="1079"/>
        <v xml:space="preserve"> </v>
      </c>
      <c r="BS1988" s="120" t="str">
        <f t="shared" si="1080"/>
        <v xml:space="preserve"> </v>
      </c>
      <c r="BU1988" s="74" t="str">
        <f t="shared" si="1081"/>
        <v xml:space="preserve"> </v>
      </c>
      <c r="BV1988" s="120" t="str">
        <f t="shared" si="1082"/>
        <v xml:space="preserve"> </v>
      </c>
      <c r="BW1988" s="120" t="str">
        <f t="shared" si="1083"/>
        <v xml:space="preserve">  </v>
      </c>
      <c r="BY1988" s="74" t="str">
        <f t="shared" si="1084"/>
        <v xml:space="preserve"> </v>
      </c>
      <c r="BZ1988" s="120" t="str">
        <f t="shared" si="1085"/>
        <v xml:space="preserve"> </v>
      </c>
      <c r="CA1988" s="120" t="str">
        <f t="shared" si="1086"/>
        <v xml:space="preserve"> </v>
      </c>
      <c r="CC1988" s="115" t="str">
        <f t="shared" si="1087"/>
        <v xml:space="preserve"> </v>
      </c>
      <c r="CD1988" s="120" t="str">
        <f t="shared" si="1088"/>
        <v xml:space="preserve"> </v>
      </c>
      <c r="CE1988" s="417" t="str">
        <f t="shared" si="1089"/>
        <v xml:space="preserve"> </v>
      </c>
      <c r="CF1988" s="115"/>
      <c r="CG1988" s="115" t="str">
        <f t="shared" si="1090"/>
        <v xml:space="preserve"> </v>
      </c>
      <c r="CH1988" s="120" t="str">
        <f t="shared" si="1091"/>
        <v xml:space="preserve"> </v>
      </c>
      <c r="CI1988" s="417" t="str">
        <f t="shared" si="1092"/>
        <v xml:space="preserve"> </v>
      </c>
      <c r="CJ1988" s="115"/>
      <c r="CK1988" s="115" t="str">
        <f t="shared" si="1093"/>
        <v xml:space="preserve"> </v>
      </c>
      <c r="CL1988" s="120" t="str">
        <f t="shared" si="1094"/>
        <v xml:space="preserve"> </v>
      </c>
      <c r="CM1988" s="417" t="str">
        <f t="shared" si="1096"/>
        <v xml:space="preserve"> </v>
      </c>
      <c r="IS1988" s="108">
        <v>94</v>
      </c>
    </row>
    <row r="1989" spans="2:253" s="74" customFormat="1" ht="17.100000000000001" hidden="1" customHeight="1" x14ac:dyDescent="0.25">
      <c r="B1989" s="504">
        <v>0</v>
      </c>
      <c r="C1989" s="529" t="s">
        <v>1230</v>
      </c>
      <c r="D1989" s="506" t="str">
        <f t="shared" si="1098"/>
        <v>14508-SS</v>
      </c>
      <c r="E1989" s="524" t="s">
        <v>865</v>
      </c>
      <c r="F1989" s="508" t="str">
        <f t="shared" si="1035"/>
        <v xml:space="preserve"> </v>
      </c>
      <c r="G1989" s="537" t="s">
        <v>910</v>
      </c>
      <c r="H1989" s="524" t="s">
        <v>923</v>
      </c>
      <c r="I1989" s="1035" t="s">
        <v>912</v>
      </c>
      <c r="J1989" s="1036"/>
      <c r="K1989" s="531" t="s">
        <v>882</v>
      </c>
      <c r="L1989" s="535"/>
      <c r="M1989" s="532" t="s">
        <v>1700</v>
      </c>
      <c r="N1989" s="514">
        <f t="shared" si="1065"/>
        <v>133.9</v>
      </c>
      <c r="O1989" s="514">
        <f t="shared" si="1071"/>
        <v>0</v>
      </c>
      <c r="P1989" s="680">
        <f>'KB Duct Parts'!$AE$3</f>
        <v>0</v>
      </c>
      <c r="Q1989" s="681">
        <f t="shared" si="1066"/>
        <v>0</v>
      </c>
      <c r="R1989" s="682">
        <f t="shared" si="1067"/>
        <v>0</v>
      </c>
      <c r="S1989" s="716">
        <f t="shared" si="1068"/>
        <v>0.35</v>
      </c>
      <c r="T1989" s="679">
        <f t="shared" si="1069"/>
        <v>0</v>
      </c>
      <c r="U1989" s="679">
        <f t="shared" si="1070"/>
        <v>0</v>
      </c>
      <c r="Y1989" s="120"/>
      <c r="AD1989" s="79"/>
      <c r="AE1989" s="75"/>
      <c r="AF1989" s="370"/>
      <c r="AG1989" s="375"/>
      <c r="AH1989" s="379"/>
      <c r="AI1989" s="383"/>
      <c r="AJ1989" s="388"/>
      <c r="AK1989" s="392"/>
      <c r="AL1989" s="388"/>
      <c r="AM1989" s="363">
        <f t="shared" si="1095"/>
        <v>1</v>
      </c>
      <c r="AN1989" s="578">
        <v>133.9</v>
      </c>
      <c r="AO1989" s="78">
        <f t="shared" si="1077"/>
        <v>0</v>
      </c>
      <c r="AP1989" s="78">
        <f t="shared" si="1072"/>
        <v>0</v>
      </c>
      <c r="AQ1989" s="78">
        <f t="shared" si="1073"/>
        <v>0</v>
      </c>
      <c r="AR1989" s="78">
        <f t="shared" si="1074"/>
        <v>0</v>
      </c>
      <c r="AS1989" s="78">
        <f t="shared" si="1075"/>
        <v>0</v>
      </c>
      <c r="AT1989" s="78">
        <f t="shared" si="1076"/>
        <v>0</v>
      </c>
      <c r="AU1989" s="74" t="s">
        <v>717</v>
      </c>
      <c r="AV1989" s="115"/>
      <c r="AW1989" s="395"/>
      <c r="AX1989" s="395">
        <v>0</v>
      </c>
      <c r="AY1989" s="395">
        <v>0</v>
      </c>
      <c r="AZ1989" s="395">
        <v>0</v>
      </c>
      <c r="BA1989" s="395">
        <v>0</v>
      </c>
      <c r="BB1989" s="395">
        <v>0</v>
      </c>
      <c r="BC1989" s="395">
        <v>0</v>
      </c>
      <c r="BD1989" s="115"/>
      <c r="BE1989" s="115"/>
      <c r="BF1989" s="115"/>
      <c r="BG1989" s="115"/>
      <c r="BH1989" s="115"/>
      <c r="BI1989" s="115"/>
      <c r="BJ1989" s="115"/>
      <c r="BK1989" s="115"/>
      <c r="BQ1989" s="74" t="str">
        <f t="shared" si="1078"/>
        <v xml:space="preserve"> </v>
      </c>
      <c r="BR1989" s="120" t="str">
        <f t="shared" si="1079"/>
        <v xml:space="preserve"> </v>
      </c>
      <c r="BS1989" s="120" t="str">
        <f t="shared" si="1080"/>
        <v xml:space="preserve"> </v>
      </c>
      <c r="BU1989" s="74" t="str">
        <f t="shared" si="1081"/>
        <v xml:space="preserve"> </v>
      </c>
      <c r="BV1989" s="120" t="str">
        <f t="shared" si="1082"/>
        <v xml:space="preserve"> </v>
      </c>
      <c r="BW1989" s="120" t="str">
        <f t="shared" si="1083"/>
        <v xml:space="preserve">  </v>
      </c>
      <c r="BY1989" s="74" t="str">
        <f t="shared" si="1084"/>
        <v xml:space="preserve"> </v>
      </c>
      <c r="BZ1989" s="120" t="str">
        <f t="shared" si="1085"/>
        <v xml:space="preserve"> </v>
      </c>
      <c r="CA1989" s="120" t="str">
        <f t="shared" si="1086"/>
        <v xml:space="preserve"> </v>
      </c>
      <c r="CC1989" s="115" t="str">
        <f t="shared" si="1087"/>
        <v xml:space="preserve"> </v>
      </c>
      <c r="CD1989" s="120" t="str">
        <f t="shared" si="1088"/>
        <v xml:space="preserve"> </v>
      </c>
      <c r="CE1989" s="417" t="str">
        <f t="shared" si="1089"/>
        <v xml:space="preserve"> </v>
      </c>
      <c r="CF1989" s="115"/>
      <c r="CG1989" s="115" t="str">
        <f t="shared" si="1090"/>
        <v xml:space="preserve"> </v>
      </c>
      <c r="CH1989" s="120" t="str">
        <f t="shared" si="1091"/>
        <v xml:space="preserve"> </v>
      </c>
      <c r="CI1989" s="417" t="str">
        <f t="shared" si="1092"/>
        <v xml:space="preserve"> </v>
      </c>
      <c r="CJ1989" s="115"/>
      <c r="CK1989" s="115" t="str">
        <f t="shared" si="1093"/>
        <v xml:space="preserve"> </v>
      </c>
      <c r="CL1989" s="120" t="str">
        <f t="shared" si="1094"/>
        <v xml:space="preserve"> </v>
      </c>
      <c r="CM1989" s="417" t="str">
        <f t="shared" si="1096"/>
        <v xml:space="preserve"> </v>
      </c>
      <c r="IS1989" s="108">
        <v>98</v>
      </c>
    </row>
    <row r="1990" spans="2:253" s="74" customFormat="1" ht="17.100000000000001" hidden="1" customHeight="1" x14ac:dyDescent="0.25">
      <c r="B1990" s="504">
        <v>0</v>
      </c>
      <c r="C1990" s="529" t="s">
        <v>1231</v>
      </c>
      <c r="D1990" s="506" t="str">
        <f t="shared" si="1098"/>
        <v>14509-SS</v>
      </c>
      <c r="E1990" s="524" t="s">
        <v>866</v>
      </c>
      <c r="F1990" s="508" t="str">
        <f t="shared" si="1035"/>
        <v xml:space="preserve"> </v>
      </c>
      <c r="G1990" s="537" t="s">
        <v>910</v>
      </c>
      <c r="H1990" s="524" t="s">
        <v>923</v>
      </c>
      <c r="I1990" s="1035" t="s">
        <v>912</v>
      </c>
      <c r="J1990" s="1036"/>
      <c r="K1990" s="531" t="s">
        <v>882</v>
      </c>
      <c r="L1990" s="535"/>
      <c r="M1990" s="532" t="s">
        <v>1700</v>
      </c>
      <c r="N1990" s="514">
        <f t="shared" si="1065"/>
        <v>139.30000000000001</v>
      </c>
      <c r="O1990" s="514">
        <f t="shared" si="1071"/>
        <v>0</v>
      </c>
      <c r="P1990" s="680">
        <f>'KB Duct Parts'!$AE$3</f>
        <v>0</v>
      </c>
      <c r="Q1990" s="681">
        <f t="shared" si="1066"/>
        <v>0</v>
      </c>
      <c r="R1990" s="682">
        <f t="shared" si="1067"/>
        <v>0</v>
      </c>
      <c r="S1990" s="716">
        <f t="shared" si="1068"/>
        <v>0.35</v>
      </c>
      <c r="T1990" s="679">
        <f t="shared" si="1069"/>
        <v>0</v>
      </c>
      <c r="U1990" s="679">
        <f t="shared" si="1070"/>
        <v>0</v>
      </c>
      <c r="Y1990" s="120"/>
      <c r="AD1990" s="79"/>
      <c r="AE1990" s="75"/>
      <c r="AF1990" s="370"/>
      <c r="AG1990" s="375"/>
      <c r="AH1990" s="379"/>
      <c r="AI1990" s="383"/>
      <c r="AJ1990" s="388"/>
      <c r="AK1990" s="392"/>
      <c r="AL1990" s="388"/>
      <c r="AM1990" s="363">
        <f t="shared" si="1095"/>
        <v>1</v>
      </c>
      <c r="AN1990" s="578">
        <v>139.30000000000001</v>
      </c>
      <c r="AO1990" s="78">
        <f t="shared" si="1077"/>
        <v>0</v>
      </c>
      <c r="AP1990" s="78">
        <f t="shared" si="1072"/>
        <v>0</v>
      </c>
      <c r="AQ1990" s="78">
        <f t="shared" si="1073"/>
        <v>0</v>
      </c>
      <c r="AR1990" s="78">
        <f t="shared" si="1074"/>
        <v>0</v>
      </c>
      <c r="AS1990" s="78">
        <f t="shared" si="1075"/>
        <v>0</v>
      </c>
      <c r="AT1990" s="78">
        <f t="shared" si="1076"/>
        <v>0</v>
      </c>
      <c r="AU1990" s="74" t="s">
        <v>717</v>
      </c>
      <c r="AV1990" s="115"/>
      <c r="AW1990" s="395"/>
      <c r="AX1990" s="395">
        <v>0</v>
      </c>
      <c r="AY1990" s="395">
        <v>0</v>
      </c>
      <c r="AZ1990" s="395">
        <v>0</v>
      </c>
      <c r="BA1990" s="395">
        <v>0</v>
      </c>
      <c r="BB1990" s="395">
        <v>0</v>
      </c>
      <c r="BC1990" s="395">
        <v>0</v>
      </c>
      <c r="BD1990" s="115"/>
      <c r="BE1990" s="115"/>
      <c r="BF1990" s="115"/>
      <c r="BG1990" s="115"/>
      <c r="BH1990" s="115"/>
      <c r="BI1990" s="115"/>
      <c r="BJ1990" s="115"/>
      <c r="BK1990" s="115"/>
      <c r="BQ1990" s="74" t="str">
        <f t="shared" si="1078"/>
        <v xml:space="preserve"> </v>
      </c>
      <c r="BR1990" s="120" t="str">
        <f t="shared" si="1079"/>
        <v xml:space="preserve"> </v>
      </c>
      <c r="BS1990" s="120" t="str">
        <f t="shared" si="1080"/>
        <v xml:space="preserve"> </v>
      </c>
      <c r="BU1990" s="74" t="str">
        <f t="shared" si="1081"/>
        <v xml:space="preserve"> </v>
      </c>
      <c r="BV1990" s="120" t="str">
        <f t="shared" si="1082"/>
        <v xml:space="preserve"> </v>
      </c>
      <c r="BW1990" s="120" t="str">
        <f t="shared" si="1083"/>
        <v xml:space="preserve">  </v>
      </c>
      <c r="BY1990" s="74" t="str">
        <f t="shared" si="1084"/>
        <v xml:space="preserve"> </v>
      </c>
      <c r="BZ1990" s="120" t="str">
        <f t="shared" si="1085"/>
        <v xml:space="preserve"> </v>
      </c>
      <c r="CA1990" s="120" t="str">
        <f t="shared" si="1086"/>
        <v xml:space="preserve"> </v>
      </c>
      <c r="CC1990" s="115" t="str">
        <f t="shared" si="1087"/>
        <v xml:space="preserve"> </v>
      </c>
      <c r="CD1990" s="120" t="str">
        <f t="shared" si="1088"/>
        <v xml:space="preserve"> </v>
      </c>
      <c r="CE1990" s="417" t="str">
        <f t="shared" si="1089"/>
        <v xml:space="preserve"> </v>
      </c>
      <c r="CF1990" s="115"/>
      <c r="CG1990" s="115" t="str">
        <f t="shared" si="1090"/>
        <v xml:space="preserve"> </v>
      </c>
      <c r="CH1990" s="120" t="str">
        <f t="shared" si="1091"/>
        <v xml:space="preserve"> </v>
      </c>
      <c r="CI1990" s="417" t="str">
        <f t="shared" si="1092"/>
        <v xml:space="preserve"> </v>
      </c>
      <c r="CJ1990" s="115"/>
      <c r="CK1990" s="115" t="str">
        <f t="shared" si="1093"/>
        <v xml:space="preserve"> </v>
      </c>
      <c r="CL1990" s="120" t="str">
        <f t="shared" si="1094"/>
        <v xml:space="preserve"> </v>
      </c>
      <c r="CM1990" s="417" t="str">
        <f t="shared" si="1096"/>
        <v xml:space="preserve"> </v>
      </c>
      <c r="IS1990" s="108">
        <v>102</v>
      </c>
    </row>
    <row r="1991" spans="2:253" s="74" customFormat="1" ht="17.100000000000001" hidden="1" customHeight="1" x14ac:dyDescent="0.25">
      <c r="B1991" s="504">
        <v>0</v>
      </c>
      <c r="C1991" s="529" t="s">
        <v>1232</v>
      </c>
      <c r="D1991" s="506" t="str">
        <f t="shared" si="1098"/>
        <v>14510-SS</v>
      </c>
      <c r="E1991" s="524" t="s">
        <v>867</v>
      </c>
      <c r="F1991" s="508" t="str">
        <f t="shared" si="1035"/>
        <v xml:space="preserve"> </v>
      </c>
      <c r="G1991" s="537" t="s">
        <v>910</v>
      </c>
      <c r="H1991" s="524" t="s">
        <v>923</v>
      </c>
      <c r="I1991" s="1035" t="s">
        <v>912</v>
      </c>
      <c r="J1991" s="1036"/>
      <c r="K1991" s="531" t="s">
        <v>882</v>
      </c>
      <c r="L1991" s="535"/>
      <c r="M1991" s="532" t="s">
        <v>1700</v>
      </c>
      <c r="N1991" s="514">
        <f t="shared" si="1065"/>
        <v>151.5</v>
      </c>
      <c r="O1991" s="514">
        <f t="shared" si="1071"/>
        <v>0</v>
      </c>
      <c r="P1991" s="680">
        <f>'KB Duct Parts'!$AE$3</f>
        <v>0</v>
      </c>
      <c r="Q1991" s="681">
        <f t="shared" si="1066"/>
        <v>0</v>
      </c>
      <c r="R1991" s="682">
        <f t="shared" si="1067"/>
        <v>0</v>
      </c>
      <c r="S1991" s="716">
        <f t="shared" si="1068"/>
        <v>0.35</v>
      </c>
      <c r="T1991" s="679">
        <f t="shared" si="1069"/>
        <v>0</v>
      </c>
      <c r="U1991" s="679">
        <f t="shared" si="1070"/>
        <v>0</v>
      </c>
      <c r="Y1991" s="120"/>
      <c r="AD1991" s="79"/>
      <c r="AE1991" s="75"/>
      <c r="AF1991" s="370"/>
      <c r="AG1991" s="375"/>
      <c r="AH1991" s="379"/>
      <c r="AI1991" s="383"/>
      <c r="AJ1991" s="388"/>
      <c r="AK1991" s="392"/>
      <c r="AL1991" s="388"/>
      <c r="AM1991" s="363">
        <f t="shared" si="1095"/>
        <v>1</v>
      </c>
      <c r="AN1991" s="578">
        <v>151.5</v>
      </c>
      <c r="AO1991" s="78">
        <f t="shared" si="1077"/>
        <v>0</v>
      </c>
      <c r="AP1991" s="78">
        <f t="shared" si="1072"/>
        <v>0</v>
      </c>
      <c r="AQ1991" s="78">
        <f t="shared" si="1073"/>
        <v>0</v>
      </c>
      <c r="AR1991" s="78">
        <f t="shared" si="1074"/>
        <v>0</v>
      </c>
      <c r="AS1991" s="78">
        <f t="shared" si="1075"/>
        <v>0</v>
      </c>
      <c r="AT1991" s="78">
        <f t="shared" si="1076"/>
        <v>0</v>
      </c>
      <c r="AU1991" s="74" t="s">
        <v>717</v>
      </c>
      <c r="AV1991" s="115"/>
      <c r="AW1991" s="395"/>
      <c r="AX1991" s="395">
        <v>0</v>
      </c>
      <c r="AY1991" s="395">
        <v>0</v>
      </c>
      <c r="AZ1991" s="395">
        <v>0</v>
      </c>
      <c r="BA1991" s="395">
        <v>0</v>
      </c>
      <c r="BB1991" s="395">
        <v>0</v>
      </c>
      <c r="BC1991" s="395">
        <v>0</v>
      </c>
      <c r="BD1991" s="115"/>
      <c r="BE1991" s="115"/>
      <c r="BF1991" s="115"/>
      <c r="BG1991" s="115"/>
      <c r="BH1991" s="115"/>
      <c r="BI1991" s="115"/>
      <c r="BJ1991" s="115"/>
      <c r="BK1991" s="115"/>
      <c r="BQ1991" s="74" t="str">
        <f t="shared" si="1078"/>
        <v xml:space="preserve"> </v>
      </c>
      <c r="BR1991" s="120" t="str">
        <f t="shared" si="1079"/>
        <v xml:space="preserve"> </v>
      </c>
      <c r="BS1991" s="120" t="str">
        <f t="shared" si="1080"/>
        <v xml:space="preserve"> </v>
      </c>
      <c r="BU1991" s="74" t="str">
        <f t="shared" si="1081"/>
        <v xml:space="preserve"> </v>
      </c>
      <c r="BV1991" s="120" t="str">
        <f t="shared" si="1082"/>
        <v xml:space="preserve"> </v>
      </c>
      <c r="BW1991" s="120" t="str">
        <f t="shared" si="1083"/>
        <v xml:space="preserve">  </v>
      </c>
      <c r="BY1991" s="74" t="str">
        <f t="shared" si="1084"/>
        <v xml:space="preserve"> </v>
      </c>
      <c r="BZ1991" s="120" t="str">
        <f t="shared" si="1085"/>
        <v xml:space="preserve"> </v>
      </c>
      <c r="CA1991" s="120" t="str">
        <f t="shared" si="1086"/>
        <v xml:space="preserve"> </v>
      </c>
      <c r="CC1991" s="115" t="str">
        <f t="shared" si="1087"/>
        <v xml:space="preserve"> </v>
      </c>
      <c r="CD1991" s="120" t="str">
        <f t="shared" si="1088"/>
        <v xml:space="preserve"> </v>
      </c>
      <c r="CE1991" s="417" t="str">
        <f t="shared" si="1089"/>
        <v xml:space="preserve"> </v>
      </c>
      <c r="CF1991" s="115"/>
      <c r="CG1991" s="115" t="str">
        <f t="shared" si="1090"/>
        <v xml:space="preserve"> </v>
      </c>
      <c r="CH1991" s="120" t="str">
        <f t="shared" si="1091"/>
        <v xml:space="preserve"> </v>
      </c>
      <c r="CI1991" s="417" t="str">
        <f t="shared" si="1092"/>
        <v xml:space="preserve"> </v>
      </c>
      <c r="CJ1991" s="115"/>
      <c r="CK1991" s="115" t="str">
        <f t="shared" si="1093"/>
        <v xml:space="preserve"> </v>
      </c>
      <c r="CL1991" s="120" t="str">
        <f t="shared" si="1094"/>
        <v xml:space="preserve"> </v>
      </c>
      <c r="CM1991" s="417" t="str">
        <f t="shared" si="1096"/>
        <v xml:space="preserve"> </v>
      </c>
      <c r="IS1991" s="108">
        <v>111</v>
      </c>
    </row>
    <row r="1992" spans="2:253" s="74" customFormat="1" ht="17.100000000000001" hidden="1" customHeight="1" x14ac:dyDescent="0.25">
      <c r="B1992" s="504">
        <v>0</v>
      </c>
      <c r="C1992" s="529" t="s">
        <v>1233</v>
      </c>
      <c r="D1992" s="506" t="str">
        <f t="shared" si="1098"/>
        <v>14511-SS</v>
      </c>
      <c r="E1992" s="524" t="s">
        <v>868</v>
      </c>
      <c r="F1992" s="508" t="str">
        <f t="shared" si="1035"/>
        <v xml:space="preserve"> </v>
      </c>
      <c r="G1992" s="537" t="s">
        <v>910</v>
      </c>
      <c r="H1992" s="524" t="s">
        <v>923</v>
      </c>
      <c r="I1992" s="1035" t="s">
        <v>912</v>
      </c>
      <c r="J1992" s="1036"/>
      <c r="K1992" s="531" t="s">
        <v>882</v>
      </c>
      <c r="L1992" s="535"/>
      <c r="M1992" s="532" t="s">
        <v>1700</v>
      </c>
      <c r="N1992" s="514">
        <f t="shared" si="1065"/>
        <v>158.19999999999999</v>
      </c>
      <c r="O1992" s="514">
        <f t="shared" si="1071"/>
        <v>0</v>
      </c>
      <c r="P1992" s="680">
        <f>'KB Duct Parts'!$AE$3</f>
        <v>0</v>
      </c>
      <c r="Q1992" s="681">
        <f t="shared" si="1066"/>
        <v>0</v>
      </c>
      <c r="R1992" s="682">
        <f t="shared" si="1067"/>
        <v>0</v>
      </c>
      <c r="S1992" s="716">
        <f t="shared" si="1068"/>
        <v>0.35</v>
      </c>
      <c r="T1992" s="679">
        <f t="shared" si="1069"/>
        <v>0</v>
      </c>
      <c r="U1992" s="679">
        <f t="shared" si="1070"/>
        <v>0</v>
      </c>
      <c r="Y1992" s="120"/>
      <c r="AD1992" s="79"/>
      <c r="AE1992" s="75"/>
      <c r="AF1992" s="370"/>
      <c r="AG1992" s="375"/>
      <c r="AH1992" s="379"/>
      <c r="AI1992" s="383"/>
      <c r="AJ1992" s="388"/>
      <c r="AK1992" s="392"/>
      <c r="AL1992" s="388"/>
      <c r="AM1992" s="363">
        <f t="shared" si="1095"/>
        <v>1</v>
      </c>
      <c r="AN1992" s="578">
        <v>158.19999999999999</v>
      </c>
      <c r="AO1992" s="78">
        <f t="shared" si="1077"/>
        <v>0</v>
      </c>
      <c r="AP1992" s="78">
        <f t="shared" si="1072"/>
        <v>0</v>
      </c>
      <c r="AQ1992" s="78">
        <f t="shared" si="1073"/>
        <v>0</v>
      </c>
      <c r="AR1992" s="78">
        <f t="shared" si="1074"/>
        <v>0</v>
      </c>
      <c r="AS1992" s="78">
        <f t="shared" si="1075"/>
        <v>0</v>
      </c>
      <c r="AT1992" s="78">
        <f t="shared" si="1076"/>
        <v>0</v>
      </c>
      <c r="AU1992" s="74" t="s">
        <v>717</v>
      </c>
      <c r="AV1992" s="115"/>
      <c r="AW1992" s="395"/>
      <c r="AX1992" s="395">
        <v>0</v>
      </c>
      <c r="AY1992" s="395">
        <v>0</v>
      </c>
      <c r="AZ1992" s="395">
        <v>0</v>
      </c>
      <c r="BA1992" s="395">
        <v>0</v>
      </c>
      <c r="BB1992" s="395">
        <v>0</v>
      </c>
      <c r="BC1992" s="395">
        <v>0</v>
      </c>
      <c r="BD1992" s="115"/>
      <c r="BE1992" s="115"/>
      <c r="BF1992" s="115"/>
      <c r="BG1992" s="115"/>
      <c r="BH1992" s="115"/>
      <c r="BI1992" s="115"/>
      <c r="BJ1992" s="115"/>
      <c r="BK1992" s="115"/>
      <c r="BQ1992" s="74" t="str">
        <f t="shared" si="1078"/>
        <v xml:space="preserve"> </v>
      </c>
      <c r="BR1992" s="120" t="str">
        <f t="shared" si="1079"/>
        <v xml:space="preserve"> </v>
      </c>
      <c r="BS1992" s="120" t="str">
        <f t="shared" si="1080"/>
        <v xml:space="preserve"> </v>
      </c>
      <c r="BU1992" s="74" t="str">
        <f t="shared" si="1081"/>
        <v xml:space="preserve"> </v>
      </c>
      <c r="BV1992" s="120" t="str">
        <f t="shared" si="1082"/>
        <v xml:space="preserve"> </v>
      </c>
      <c r="BW1992" s="120" t="str">
        <f t="shared" si="1083"/>
        <v xml:space="preserve">  </v>
      </c>
      <c r="BY1992" s="74" t="str">
        <f t="shared" si="1084"/>
        <v xml:space="preserve"> </v>
      </c>
      <c r="BZ1992" s="120" t="str">
        <f t="shared" si="1085"/>
        <v xml:space="preserve"> </v>
      </c>
      <c r="CA1992" s="120" t="str">
        <f t="shared" si="1086"/>
        <v xml:space="preserve"> </v>
      </c>
      <c r="CC1992" s="115" t="str">
        <f t="shared" si="1087"/>
        <v xml:space="preserve"> </v>
      </c>
      <c r="CD1992" s="120" t="str">
        <f t="shared" si="1088"/>
        <v xml:space="preserve"> </v>
      </c>
      <c r="CE1992" s="417" t="str">
        <f t="shared" si="1089"/>
        <v xml:space="preserve"> </v>
      </c>
      <c r="CF1992" s="115"/>
      <c r="CG1992" s="115" t="str">
        <f t="shared" si="1090"/>
        <v xml:space="preserve"> </v>
      </c>
      <c r="CH1992" s="120" t="str">
        <f t="shared" si="1091"/>
        <v xml:space="preserve"> </v>
      </c>
      <c r="CI1992" s="417" t="str">
        <f t="shared" si="1092"/>
        <v xml:space="preserve"> </v>
      </c>
      <c r="CJ1992" s="115"/>
      <c r="CK1992" s="115" t="str">
        <f t="shared" si="1093"/>
        <v xml:space="preserve"> </v>
      </c>
      <c r="CL1992" s="120" t="str">
        <f t="shared" si="1094"/>
        <v xml:space="preserve"> </v>
      </c>
      <c r="CM1992" s="417" t="str">
        <f t="shared" si="1096"/>
        <v xml:space="preserve"> </v>
      </c>
      <c r="IS1992" s="108">
        <v>116</v>
      </c>
    </row>
    <row r="1993" spans="2:253" s="74" customFormat="1" ht="17.100000000000001" hidden="1" customHeight="1" x14ac:dyDescent="0.25">
      <c r="B1993" s="504">
        <v>0</v>
      </c>
      <c r="C1993" s="529" t="s">
        <v>1234</v>
      </c>
      <c r="D1993" s="506" t="str">
        <f t="shared" si="1098"/>
        <v>14512-SS</v>
      </c>
      <c r="E1993" s="524" t="s">
        <v>869</v>
      </c>
      <c r="F1993" s="508" t="str">
        <f t="shared" si="1035"/>
        <v xml:space="preserve"> </v>
      </c>
      <c r="G1993" s="537" t="s">
        <v>910</v>
      </c>
      <c r="H1993" s="524" t="s">
        <v>923</v>
      </c>
      <c r="I1993" s="1035" t="s">
        <v>912</v>
      </c>
      <c r="J1993" s="1036"/>
      <c r="K1993" s="531" t="s">
        <v>882</v>
      </c>
      <c r="L1993" s="535"/>
      <c r="M1993" s="532" t="s">
        <v>1700</v>
      </c>
      <c r="N1993" s="514">
        <f t="shared" si="1065"/>
        <v>163.9</v>
      </c>
      <c r="O1993" s="514">
        <f t="shared" si="1071"/>
        <v>0</v>
      </c>
      <c r="P1993" s="680">
        <f>'KB Duct Parts'!$AE$3</f>
        <v>0</v>
      </c>
      <c r="Q1993" s="681">
        <f t="shared" si="1066"/>
        <v>0</v>
      </c>
      <c r="R1993" s="682">
        <f t="shared" si="1067"/>
        <v>0</v>
      </c>
      <c r="S1993" s="716">
        <f t="shared" si="1068"/>
        <v>0.35</v>
      </c>
      <c r="T1993" s="679">
        <f t="shared" si="1069"/>
        <v>0</v>
      </c>
      <c r="U1993" s="679">
        <f t="shared" si="1070"/>
        <v>0</v>
      </c>
      <c r="Y1993" s="120"/>
      <c r="AD1993" s="79"/>
      <c r="AE1993" s="75"/>
      <c r="AF1993" s="370"/>
      <c r="AG1993" s="375"/>
      <c r="AH1993" s="379"/>
      <c r="AI1993" s="383"/>
      <c r="AJ1993" s="388"/>
      <c r="AK1993" s="392"/>
      <c r="AL1993" s="388"/>
      <c r="AM1993" s="363">
        <f t="shared" si="1095"/>
        <v>1</v>
      </c>
      <c r="AN1993" s="578">
        <v>163.9</v>
      </c>
      <c r="AO1993" s="78">
        <f t="shared" si="1077"/>
        <v>0</v>
      </c>
      <c r="AP1993" s="78">
        <f t="shared" si="1072"/>
        <v>0</v>
      </c>
      <c r="AQ1993" s="78">
        <f t="shared" si="1073"/>
        <v>0</v>
      </c>
      <c r="AR1993" s="78">
        <f t="shared" si="1074"/>
        <v>0</v>
      </c>
      <c r="AS1993" s="78">
        <f t="shared" si="1075"/>
        <v>0</v>
      </c>
      <c r="AT1993" s="78">
        <f t="shared" si="1076"/>
        <v>0</v>
      </c>
      <c r="AU1993" s="74" t="s">
        <v>717</v>
      </c>
      <c r="AV1993" s="115"/>
      <c r="AW1993" s="395"/>
      <c r="AX1993" s="395">
        <v>0</v>
      </c>
      <c r="AY1993" s="395">
        <v>0</v>
      </c>
      <c r="AZ1993" s="395">
        <v>0</v>
      </c>
      <c r="BA1993" s="395">
        <v>0</v>
      </c>
      <c r="BB1993" s="395">
        <v>0</v>
      </c>
      <c r="BC1993" s="395">
        <v>0</v>
      </c>
      <c r="BD1993" s="115"/>
      <c r="BE1993" s="115"/>
      <c r="BF1993" s="115"/>
      <c r="BG1993" s="115"/>
      <c r="BH1993" s="115"/>
      <c r="BI1993" s="115"/>
      <c r="BJ1993" s="115"/>
      <c r="BK1993" s="115"/>
      <c r="BQ1993" s="74" t="str">
        <f t="shared" si="1078"/>
        <v xml:space="preserve"> </v>
      </c>
      <c r="BR1993" s="120" t="str">
        <f t="shared" si="1079"/>
        <v xml:space="preserve"> </v>
      </c>
      <c r="BS1993" s="120" t="str">
        <f t="shared" si="1080"/>
        <v xml:space="preserve"> </v>
      </c>
      <c r="BU1993" s="74" t="str">
        <f t="shared" si="1081"/>
        <v xml:space="preserve"> </v>
      </c>
      <c r="BV1993" s="120" t="str">
        <f t="shared" si="1082"/>
        <v xml:space="preserve"> </v>
      </c>
      <c r="BW1993" s="120" t="str">
        <f t="shared" si="1083"/>
        <v xml:space="preserve">  </v>
      </c>
      <c r="BY1993" s="74" t="str">
        <f t="shared" si="1084"/>
        <v xml:space="preserve"> </v>
      </c>
      <c r="BZ1993" s="120" t="str">
        <f t="shared" si="1085"/>
        <v xml:space="preserve"> </v>
      </c>
      <c r="CA1993" s="120" t="str">
        <f t="shared" si="1086"/>
        <v xml:space="preserve"> </v>
      </c>
      <c r="CC1993" s="115" t="str">
        <f t="shared" si="1087"/>
        <v xml:space="preserve"> </v>
      </c>
      <c r="CD1993" s="120" t="str">
        <f t="shared" si="1088"/>
        <v xml:space="preserve"> </v>
      </c>
      <c r="CE1993" s="417" t="str">
        <f t="shared" si="1089"/>
        <v xml:space="preserve"> </v>
      </c>
      <c r="CF1993" s="115"/>
      <c r="CG1993" s="115" t="str">
        <f t="shared" si="1090"/>
        <v xml:space="preserve"> </v>
      </c>
      <c r="CH1993" s="120" t="str">
        <f t="shared" si="1091"/>
        <v xml:space="preserve"> </v>
      </c>
      <c r="CI1993" s="417" t="str">
        <f t="shared" si="1092"/>
        <v xml:space="preserve"> </v>
      </c>
      <c r="CJ1993" s="115"/>
      <c r="CK1993" s="115" t="str">
        <f t="shared" si="1093"/>
        <v xml:space="preserve"> </v>
      </c>
      <c r="CL1993" s="120" t="str">
        <f t="shared" si="1094"/>
        <v xml:space="preserve"> </v>
      </c>
      <c r="CM1993" s="417" t="str">
        <f t="shared" si="1096"/>
        <v xml:space="preserve"> </v>
      </c>
      <c r="IS1993" s="108">
        <v>120</v>
      </c>
    </row>
    <row r="1994" spans="2:253" s="74" customFormat="1" ht="17.100000000000001" hidden="1" customHeight="1" x14ac:dyDescent="0.25">
      <c r="B1994" s="504">
        <v>0</v>
      </c>
      <c r="C1994" s="529" t="s">
        <v>1235</v>
      </c>
      <c r="D1994" s="506" t="str">
        <f t="shared" si="1098"/>
        <v>14513-SS</v>
      </c>
      <c r="E1994" s="524" t="s">
        <v>870</v>
      </c>
      <c r="F1994" s="508" t="str">
        <f t="shared" si="1035"/>
        <v xml:space="preserve"> </v>
      </c>
      <c r="G1994" s="537" t="s">
        <v>910</v>
      </c>
      <c r="H1994" s="524" t="s">
        <v>923</v>
      </c>
      <c r="I1994" s="1035" t="s">
        <v>912</v>
      </c>
      <c r="J1994" s="1036"/>
      <c r="K1994" s="531" t="s">
        <v>882</v>
      </c>
      <c r="L1994" s="535"/>
      <c r="M1994" s="532" t="s">
        <v>1700</v>
      </c>
      <c r="N1994" s="514">
        <f t="shared" si="1065"/>
        <v>174.9</v>
      </c>
      <c r="O1994" s="514">
        <f t="shared" si="1071"/>
        <v>0</v>
      </c>
      <c r="P1994" s="680">
        <f>'KB Duct Parts'!$AE$3</f>
        <v>0</v>
      </c>
      <c r="Q1994" s="681">
        <f t="shared" si="1066"/>
        <v>0</v>
      </c>
      <c r="R1994" s="682">
        <f t="shared" si="1067"/>
        <v>0</v>
      </c>
      <c r="S1994" s="716">
        <f t="shared" si="1068"/>
        <v>0.35</v>
      </c>
      <c r="T1994" s="679">
        <f t="shared" si="1069"/>
        <v>0</v>
      </c>
      <c r="U1994" s="679">
        <f t="shared" si="1070"/>
        <v>0</v>
      </c>
      <c r="Y1994" s="120"/>
      <c r="AD1994" s="79"/>
      <c r="AE1994" s="75"/>
      <c r="AF1994" s="370"/>
      <c r="AG1994" s="375"/>
      <c r="AH1994" s="379"/>
      <c r="AI1994" s="383"/>
      <c r="AJ1994" s="388"/>
      <c r="AK1994" s="392"/>
      <c r="AL1994" s="388"/>
      <c r="AM1994" s="363">
        <f t="shared" si="1095"/>
        <v>1</v>
      </c>
      <c r="AN1994" s="578">
        <v>174.9</v>
      </c>
      <c r="AO1994" s="78">
        <f t="shared" si="1077"/>
        <v>0</v>
      </c>
      <c r="AP1994" s="78">
        <f t="shared" si="1072"/>
        <v>0</v>
      </c>
      <c r="AQ1994" s="78">
        <f t="shared" si="1073"/>
        <v>0</v>
      </c>
      <c r="AR1994" s="78">
        <f t="shared" si="1074"/>
        <v>0</v>
      </c>
      <c r="AS1994" s="78">
        <f t="shared" si="1075"/>
        <v>0</v>
      </c>
      <c r="AT1994" s="78">
        <f t="shared" si="1076"/>
        <v>0</v>
      </c>
      <c r="AU1994" s="74" t="s">
        <v>717</v>
      </c>
      <c r="AV1994" s="115"/>
      <c r="AW1994" s="395"/>
      <c r="AX1994" s="395">
        <v>0</v>
      </c>
      <c r="AY1994" s="395">
        <v>0</v>
      </c>
      <c r="AZ1994" s="395">
        <v>0</v>
      </c>
      <c r="BA1994" s="395">
        <v>0</v>
      </c>
      <c r="BB1994" s="395">
        <v>0</v>
      </c>
      <c r="BC1994" s="395">
        <v>0</v>
      </c>
      <c r="BD1994" s="115"/>
      <c r="BE1994" s="115"/>
      <c r="BF1994" s="115"/>
      <c r="BG1994" s="115"/>
      <c r="BH1994" s="115"/>
      <c r="BI1994" s="115"/>
      <c r="BJ1994" s="115"/>
      <c r="BK1994" s="115"/>
      <c r="BQ1994" s="74" t="str">
        <f t="shared" si="1078"/>
        <v xml:space="preserve"> </v>
      </c>
      <c r="BR1994" s="120" t="str">
        <f t="shared" si="1079"/>
        <v xml:space="preserve"> </v>
      </c>
      <c r="BS1994" s="120" t="str">
        <f t="shared" si="1080"/>
        <v xml:space="preserve"> </v>
      </c>
      <c r="BU1994" s="74" t="str">
        <f t="shared" si="1081"/>
        <v xml:space="preserve"> </v>
      </c>
      <c r="BV1994" s="120" t="str">
        <f t="shared" si="1082"/>
        <v xml:space="preserve"> </v>
      </c>
      <c r="BW1994" s="120" t="str">
        <f t="shared" si="1083"/>
        <v xml:space="preserve">  </v>
      </c>
      <c r="BY1994" s="74" t="str">
        <f t="shared" si="1084"/>
        <v xml:space="preserve"> </v>
      </c>
      <c r="BZ1994" s="120" t="str">
        <f t="shared" si="1085"/>
        <v xml:space="preserve"> </v>
      </c>
      <c r="CA1994" s="120" t="str">
        <f t="shared" si="1086"/>
        <v xml:space="preserve"> </v>
      </c>
      <c r="CC1994" s="115" t="str">
        <f t="shared" si="1087"/>
        <v xml:space="preserve"> </v>
      </c>
      <c r="CD1994" s="120" t="str">
        <f t="shared" si="1088"/>
        <v xml:space="preserve"> </v>
      </c>
      <c r="CE1994" s="417" t="str">
        <f t="shared" si="1089"/>
        <v xml:space="preserve"> </v>
      </c>
      <c r="CF1994" s="115"/>
      <c r="CG1994" s="115" t="str">
        <f t="shared" si="1090"/>
        <v xml:space="preserve"> </v>
      </c>
      <c r="CH1994" s="120" t="str">
        <f t="shared" si="1091"/>
        <v xml:space="preserve"> </v>
      </c>
      <c r="CI1994" s="417" t="str">
        <f t="shared" si="1092"/>
        <v xml:space="preserve"> </v>
      </c>
      <c r="CJ1994" s="115"/>
      <c r="CK1994" s="115" t="str">
        <f t="shared" si="1093"/>
        <v xml:space="preserve"> </v>
      </c>
      <c r="CL1994" s="120" t="str">
        <f t="shared" si="1094"/>
        <v xml:space="preserve"> </v>
      </c>
      <c r="CM1994" s="417" t="str">
        <f t="shared" si="1096"/>
        <v xml:space="preserve"> </v>
      </c>
      <c r="IS1994" s="108">
        <v>128</v>
      </c>
    </row>
    <row r="1995" spans="2:253" s="74" customFormat="1" ht="17.100000000000001" hidden="1" customHeight="1" x14ac:dyDescent="0.25">
      <c r="B1995" s="504">
        <v>0</v>
      </c>
      <c r="C1995" s="529" t="s">
        <v>1236</v>
      </c>
      <c r="D1995" s="506" t="str">
        <f t="shared" si="1098"/>
        <v>14514-SS</v>
      </c>
      <c r="E1995" s="524" t="s">
        <v>871</v>
      </c>
      <c r="F1995" s="508" t="str">
        <f t="shared" si="1035"/>
        <v xml:space="preserve"> </v>
      </c>
      <c r="G1995" s="537" t="s">
        <v>910</v>
      </c>
      <c r="H1995" s="524" t="s">
        <v>923</v>
      </c>
      <c r="I1995" s="1035" t="s">
        <v>912</v>
      </c>
      <c r="J1995" s="1036"/>
      <c r="K1995" s="531" t="s">
        <v>882</v>
      </c>
      <c r="L1995" s="535"/>
      <c r="M1995" s="532" t="s">
        <v>1700</v>
      </c>
      <c r="N1995" s="514">
        <f t="shared" si="1065"/>
        <v>184.3</v>
      </c>
      <c r="O1995" s="514">
        <f t="shared" si="1071"/>
        <v>0</v>
      </c>
      <c r="P1995" s="680">
        <f>'KB Duct Parts'!$AE$3</f>
        <v>0</v>
      </c>
      <c r="Q1995" s="681">
        <f t="shared" si="1066"/>
        <v>0</v>
      </c>
      <c r="R1995" s="682">
        <f t="shared" si="1067"/>
        <v>0</v>
      </c>
      <c r="S1995" s="716">
        <f t="shared" si="1068"/>
        <v>0.35</v>
      </c>
      <c r="T1995" s="679">
        <f t="shared" si="1069"/>
        <v>0</v>
      </c>
      <c r="U1995" s="679">
        <f t="shared" si="1070"/>
        <v>0</v>
      </c>
      <c r="Y1995" s="120"/>
      <c r="AD1995" s="79"/>
      <c r="AE1995" s="75"/>
      <c r="AF1995" s="370"/>
      <c r="AG1995" s="375"/>
      <c r="AH1995" s="379"/>
      <c r="AI1995" s="383"/>
      <c r="AJ1995" s="388"/>
      <c r="AK1995" s="392"/>
      <c r="AL1995" s="388"/>
      <c r="AM1995" s="363">
        <f t="shared" si="1095"/>
        <v>1</v>
      </c>
      <c r="AN1995" s="578">
        <v>184.3</v>
      </c>
      <c r="AO1995" s="78">
        <f t="shared" si="1077"/>
        <v>0</v>
      </c>
      <c r="AP1995" s="78">
        <f t="shared" si="1072"/>
        <v>0</v>
      </c>
      <c r="AQ1995" s="78">
        <f t="shared" si="1073"/>
        <v>0</v>
      </c>
      <c r="AR1995" s="78">
        <f t="shared" si="1074"/>
        <v>0</v>
      </c>
      <c r="AS1995" s="78">
        <f t="shared" si="1075"/>
        <v>0</v>
      </c>
      <c r="AT1995" s="78">
        <f t="shared" si="1076"/>
        <v>0</v>
      </c>
      <c r="AU1995" s="74" t="s">
        <v>717</v>
      </c>
      <c r="AV1995" s="115"/>
      <c r="AW1995" s="395"/>
      <c r="AX1995" s="395">
        <v>0</v>
      </c>
      <c r="AY1995" s="395">
        <v>0</v>
      </c>
      <c r="AZ1995" s="395">
        <v>0</v>
      </c>
      <c r="BA1995" s="395">
        <v>0</v>
      </c>
      <c r="BB1995" s="395">
        <v>0</v>
      </c>
      <c r="BC1995" s="395">
        <v>0</v>
      </c>
      <c r="BD1995" s="115"/>
      <c r="BE1995" s="115"/>
      <c r="BF1995" s="115"/>
      <c r="BG1995" s="115"/>
      <c r="BH1995" s="115"/>
      <c r="BI1995" s="115"/>
      <c r="BJ1995" s="115"/>
      <c r="BK1995" s="115"/>
      <c r="BQ1995" s="74" t="str">
        <f t="shared" si="1078"/>
        <v xml:space="preserve"> </v>
      </c>
      <c r="BR1995" s="120" t="str">
        <f t="shared" si="1079"/>
        <v xml:space="preserve"> </v>
      </c>
      <c r="BS1995" s="120" t="str">
        <f t="shared" si="1080"/>
        <v xml:space="preserve"> </v>
      </c>
      <c r="BU1995" s="74" t="str">
        <f t="shared" si="1081"/>
        <v xml:space="preserve"> </v>
      </c>
      <c r="BV1995" s="120" t="str">
        <f t="shared" si="1082"/>
        <v xml:space="preserve"> </v>
      </c>
      <c r="BW1995" s="120" t="str">
        <f t="shared" si="1083"/>
        <v xml:space="preserve">  </v>
      </c>
      <c r="BY1995" s="74" t="str">
        <f t="shared" si="1084"/>
        <v xml:space="preserve"> </v>
      </c>
      <c r="BZ1995" s="120" t="str">
        <f t="shared" si="1085"/>
        <v xml:space="preserve"> </v>
      </c>
      <c r="CA1995" s="120" t="str">
        <f t="shared" si="1086"/>
        <v xml:space="preserve"> </v>
      </c>
      <c r="CC1995" s="115" t="str">
        <f t="shared" si="1087"/>
        <v xml:space="preserve"> </v>
      </c>
      <c r="CD1995" s="120" t="str">
        <f t="shared" si="1088"/>
        <v xml:space="preserve"> </v>
      </c>
      <c r="CE1995" s="417" t="str">
        <f t="shared" si="1089"/>
        <v xml:space="preserve"> </v>
      </c>
      <c r="CF1995" s="115"/>
      <c r="CG1995" s="115" t="str">
        <f t="shared" si="1090"/>
        <v xml:space="preserve"> </v>
      </c>
      <c r="CH1995" s="120" t="str">
        <f t="shared" si="1091"/>
        <v xml:space="preserve"> </v>
      </c>
      <c r="CI1995" s="417" t="str">
        <f t="shared" si="1092"/>
        <v xml:space="preserve"> </v>
      </c>
      <c r="CJ1995" s="115"/>
      <c r="CK1995" s="115" t="str">
        <f t="shared" si="1093"/>
        <v xml:space="preserve"> </v>
      </c>
      <c r="CL1995" s="120" t="str">
        <f t="shared" si="1094"/>
        <v xml:space="preserve"> </v>
      </c>
      <c r="CM1995" s="417" t="str">
        <f t="shared" si="1096"/>
        <v xml:space="preserve"> </v>
      </c>
      <c r="IS1995" s="108">
        <v>135</v>
      </c>
    </row>
    <row r="1996" spans="2:253" s="74" customFormat="1" ht="17.100000000000001" hidden="1" customHeight="1" x14ac:dyDescent="0.25">
      <c r="B1996" s="504">
        <v>0</v>
      </c>
      <c r="C1996" s="529" t="s">
        <v>1237</v>
      </c>
      <c r="D1996" s="506" t="str">
        <f t="shared" si="1098"/>
        <v>14515-SS</v>
      </c>
      <c r="E1996" s="524" t="s">
        <v>872</v>
      </c>
      <c r="F1996" s="508" t="str">
        <f t="shared" si="1035"/>
        <v xml:space="preserve"> </v>
      </c>
      <c r="G1996" s="537" t="s">
        <v>910</v>
      </c>
      <c r="H1996" s="524" t="s">
        <v>923</v>
      </c>
      <c r="I1996" s="1035" t="s">
        <v>912</v>
      </c>
      <c r="J1996" s="1036"/>
      <c r="K1996" s="531" t="s">
        <v>882</v>
      </c>
      <c r="L1996" s="535"/>
      <c r="M1996" s="532" t="s">
        <v>1700</v>
      </c>
      <c r="N1996" s="514">
        <f t="shared" si="1065"/>
        <v>196.6</v>
      </c>
      <c r="O1996" s="514">
        <f t="shared" si="1071"/>
        <v>0</v>
      </c>
      <c r="P1996" s="680">
        <f>'KB Duct Parts'!$AE$3</f>
        <v>0</v>
      </c>
      <c r="Q1996" s="681">
        <f t="shared" si="1066"/>
        <v>0</v>
      </c>
      <c r="R1996" s="682">
        <f t="shared" si="1067"/>
        <v>0</v>
      </c>
      <c r="S1996" s="716">
        <f t="shared" si="1068"/>
        <v>0.35</v>
      </c>
      <c r="T1996" s="679">
        <f t="shared" si="1069"/>
        <v>0</v>
      </c>
      <c r="U1996" s="679">
        <f t="shared" si="1070"/>
        <v>0</v>
      </c>
      <c r="Y1996" s="120"/>
      <c r="AD1996" s="79"/>
      <c r="AE1996" s="75"/>
      <c r="AF1996" s="370"/>
      <c r="AG1996" s="375"/>
      <c r="AH1996" s="379"/>
      <c r="AI1996" s="383"/>
      <c r="AJ1996" s="388"/>
      <c r="AK1996" s="392"/>
      <c r="AL1996" s="388"/>
      <c r="AM1996" s="363">
        <f t="shared" si="1095"/>
        <v>1</v>
      </c>
      <c r="AN1996" s="578">
        <v>196.6</v>
      </c>
      <c r="AO1996" s="78">
        <f t="shared" si="1077"/>
        <v>0</v>
      </c>
      <c r="AP1996" s="78">
        <f t="shared" si="1072"/>
        <v>0</v>
      </c>
      <c r="AQ1996" s="78">
        <f t="shared" si="1073"/>
        <v>0</v>
      </c>
      <c r="AR1996" s="78">
        <f t="shared" si="1074"/>
        <v>0</v>
      </c>
      <c r="AS1996" s="78">
        <f t="shared" si="1075"/>
        <v>0</v>
      </c>
      <c r="AT1996" s="78">
        <f t="shared" si="1076"/>
        <v>0</v>
      </c>
      <c r="AU1996" s="74" t="s">
        <v>717</v>
      </c>
      <c r="AV1996" s="115"/>
      <c r="AW1996" s="395"/>
      <c r="AX1996" s="395">
        <v>0</v>
      </c>
      <c r="AY1996" s="395">
        <v>0</v>
      </c>
      <c r="AZ1996" s="395">
        <v>0</v>
      </c>
      <c r="BA1996" s="395">
        <v>0</v>
      </c>
      <c r="BB1996" s="395">
        <v>0</v>
      </c>
      <c r="BC1996" s="395">
        <v>0</v>
      </c>
      <c r="BD1996" s="115"/>
      <c r="BE1996" s="115"/>
      <c r="BF1996" s="115"/>
      <c r="BG1996" s="115"/>
      <c r="BH1996" s="115"/>
      <c r="BI1996" s="115"/>
      <c r="BJ1996" s="115"/>
      <c r="BK1996" s="115"/>
      <c r="BQ1996" s="74" t="str">
        <f t="shared" si="1078"/>
        <v xml:space="preserve"> </v>
      </c>
      <c r="BR1996" s="120" t="str">
        <f t="shared" si="1079"/>
        <v xml:space="preserve"> </v>
      </c>
      <c r="BS1996" s="120" t="str">
        <f t="shared" si="1080"/>
        <v xml:space="preserve"> </v>
      </c>
      <c r="BU1996" s="74" t="str">
        <f t="shared" si="1081"/>
        <v xml:space="preserve"> </v>
      </c>
      <c r="BV1996" s="120" t="str">
        <f t="shared" si="1082"/>
        <v xml:space="preserve"> </v>
      </c>
      <c r="BW1996" s="120" t="str">
        <f t="shared" si="1083"/>
        <v xml:space="preserve">  </v>
      </c>
      <c r="BY1996" s="74" t="str">
        <f t="shared" si="1084"/>
        <v xml:space="preserve"> </v>
      </c>
      <c r="BZ1996" s="120" t="str">
        <f t="shared" si="1085"/>
        <v xml:space="preserve"> </v>
      </c>
      <c r="CA1996" s="120" t="str">
        <f t="shared" si="1086"/>
        <v xml:space="preserve"> </v>
      </c>
      <c r="CC1996" s="115" t="str">
        <f t="shared" si="1087"/>
        <v xml:space="preserve"> </v>
      </c>
      <c r="CD1996" s="120" t="str">
        <f t="shared" si="1088"/>
        <v xml:space="preserve"> </v>
      </c>
      <c r="CE1996" s="417" t="str">
        <f t="shared" si="1089"/>
        <v xml:space="preserve"> </v>
      </c>
      <c r="CF1996" s="115"/>
      <c r="CG1996" s="115" t="str">
        <f t="shared" si="1090"/>
        <v xml:space="preserve"> </v>
      </c>
      <c r="CH1996" s="120" t="str">
        <f t="shared" si="1091"/>
        <v xml:space="preserve"> </v>
      </c>
      <c r="CI1996" s="417" t="str">
        <f t="shared" si="1092"/>
        <v xml:space="preserve"> </v>
      </c>
      <c r="CJ1996" s="115"/>
      <c r="CK1996" s="115" t="str">
        <f t="shared" si="1093"/>
        <v xml:space="preserve"> </v>
      </c>
      <c r="CL1996" s="120" t="str">
        <f t="shared" si="1094"/>
        <v xml:space="preserve"> </v>
      </c>
      <c r="CM1996" s="417" t="str">
        <f t="shared" si="1096"/>
        <v xml:space="preserve"> </v>
      </c>
      <c r="IS1996" s="108">
        <v>144</v>
      </c>
    </row>
    <row r="1997" spans="2:253" s="74" customFormat="1" ht="17.100000000000001" hidden="1" customHeight="1" x14ac:dyDescent="0.25">
      <c r="B1997" s="504">
        <v>0</v>
      </c>
      <c r="C1997" s="529" t="s">
        <v>1238</v>
      </c>
      <c r="D1997" s="506" t="str">
        <f t="shared" si="1098"/>
        <v>14516-SS</v>
      </c>
      <c r="E1997" s="524" t="s">
        <v>873</v>
      </c>
      <c r="F1997" s="508" t="str">
        <f t="shared" si="1035"/>
        <v xml:space="preserve"> </v>
      </c>
      <c r="G1997" s="537" t="s">
        <v>910</v>
      </c>
      <c r="H1997" s="524" t="s">
        <v>923</v>
      </c>
      <c r="I1997" s="1035" t="s">
        <v>912</v>
      </c>
      <c r="J1997" s="1036"/>
      <c r="K1997" s="531" t="s">
        <v>882</v>
      </c>
      <c r="L1997" s="535"/>
      <c r="M1997" s="532" t="s">
        <v>1700</v>
      </c>
      <c r="N1997" s="514">
        <f t="shared" si="1065"/>
        <v>208.8</v>
      </c>
      <c r="O1997" s="514">
        <f t="shared" si="1071"/>
        <v>0</v>
      </c>
      <c r="P1997" s="680">
        <f>'KB Duct Parts'!$AE$3</f>
        <v>0</v>
      </c>
      <c r="Q1997" s="681">
        <f t="shared" si="1066"/>
        <v>0</v>
      </c>
      <c r="R1997" s="682">
        <f t="shared" si="1067"/>
        <v>0</v>
      </c>
      <c r="S1997" s="716">
        <f t="shared" si="1068"/>
        <v>0.35</v>
      </c>
      <c r="T1997" s="679">
        <f t="shared" si="1069"/>
        <v>0</v>
      </c>
      <c r="U1997" s="679">
        <f t="shared" si="1070"/>
        <v>0</v>
      </c>
      <c r="Y1997" s="120"/>
      <c r="AD1997" s="79"/>
      <c r="AE1997" s="75"/>
      <c r="AF1997" s="370"/>
      <c r="AG1997" s="375"/>
      <c r="AH1997" s="379"/>
      <c r="AI1997" s="383"/>
      <c r="AJ1997" s="388"/>
      <c r="AK1997" s="392"/>
      <c r="AL1997" s="388"/>
      <c r="AM1997" s="363">
        <f t="shared" si="1095"/>
        <v>1</v>
      </c>
      <c r="AN1997" s="578">
        <v>208.8</v>
      </c>
      <c r="AO1997" s="78">
        <f t="shared" si="1077"/>
        <v>0</v>
      </c>
      <c r="AP1997" s="78">
        <f t="shared" si="1072"/>
        <v>0</v>
      </c>
      <c r="AQ1997" s="78">
        <f t="shared" si="1073"/>
        <v>0</v>
      </c>
      <c r="AR1997" s="78">
        <f t="shared" si="1074"/>
        <v>0</v>
      </c>
      <c r="AS1997" s="78">
        <f t="shared" si="1075"/>
        <v>0</v>
      </c>
      <c r="AT1997" s="78">
        <f t="shared" si="1076"/>
        <v>0</v>
      </c>
      <c r="AU1997" s="74" t="s">
        <v>717</v>
      </c>
      <c r="AV1997" s="115"/>
      <c r="AW1997" s="395"/>
      <c r="AX1997" s="395">
        <v>0</v>
      </c>
      <c r="AY1997" s="395">
        <v>0</v>
      </c>
      <c r="AZ1997" s="395">
        <v>0</v>
      </c>
      <c r="BA1997" s="395">
        <v>0</v>
      </c>
      <c r="BB1997" s="395">
        <v>0</v>
      </c>
      <c r="BC1997" s="395">
        <v>0</v>
      </c>
      <c r="BD1997" s="115"/>
      <c r="BE1997" s="115"/>
      <c r="BF1997" s="115"/>
      <c r="BG1997" s="115"/>
      <c r="BH1997" s="115"/>
      <c r="BI1997" s="115"/>
      <c r="BJ1997" s="115"/>
      <c r="BK1997" s="115"/>
      <c r="BQ1997" s="74" t="str">
        <f t="shared" si="1078"/>
        <v xml:space="preserve"> </v>
      </c>
      <c r="BR1997" s="120" t="str">
        <f t="shared" si="1079"/>
        <v xml:space="preserve"> </v>
      </c>
      <c r="BS1997" s="120" t="str">
        <f t="shared" si="1080"/>
        <v xml:space="preserve"> </v>
      </c>
      <c r="BU1997" s="74" t="str">
        <f t="shared" si="1081"/>
        <v xml:space="preserve"> </v>
      </c>
      <c r="BV1997" s="120" t="str">
        <f t="shared" si="1082"/>
        <v xml:space="preserve"> </v>
      </c>
      <c r="BW1997" s="120" t="str">
        <f t="shared" si="1083"/>
        <v xml:space="preserve">  </v>
      </c>
      <c r="BY1997" s="74" t="str">
        <f t="shared" si="1084"/>
        <v xml:space="preserve"> </v>
      </c>
      <c r="BZ1997" s="120" t="str">
        <f t="shared" si="1085"/>
        <v xml:space="preserve"> </v>
      </c>
      <c r="CA1997" s="120" t="str">
        <f t="shared" si="1086"/>
        <v xml:space="preserve"> </v>
      </c>
      <c r="CC1997" s="115" t="str">
        <f t="shared" si="1087"/>
        <v xml:space="preserve"> </v>
      </c>
      <c r="CD1997" s="120" t="str">
        <f t="shared" si="1088"/>
        <v xml:space="preserve"> </v>
      </c>
      <c r="CE1997" s="417" t="str">
        <f t="shared" si="1089"/>
        <v xml:space="preserve"> </v>
      </c>
      <c r="CF1997" s="115"/>
      <c r="CG1997" s="115" t="str">
        <f t="shared" si="1090"/>
        <v xml:space="preserve"> </v>
      </c>
      <c r="CH1997" s="120" t="str">
        <f t="shared" si="1091"/>
        <v xml:space="preserve"> </v>
      </c>
      <c r="CI1997" s="417" t="str">
        <f t="shared" si="1092"/>
        <v xml:space="preserve"> </v>
      </c>
      <c r="CJ1997" s="115"/>
      <c r="CK1997" s="115" t="str">
        <f t="shared" si="1093"/>
        <v xml:space="preserve"> </v>
      </c>
      <c r="CL1997" s="120" t="str">
        <f t="shared" si="1094"/>
        <v xml:space="preserve"> </v>
      </c>
      <c r="CM1997" s="417" t="str">
        <f t="shared" si="1096"/>
        <v xml:space="preserve"> </v>
      </c>
      <c r="IS1997" s="108">
        <v>153</v>
      </c>
    </row>
    <row r="1998" spans="2:253" s="74" customFormat="1" ht="17.100000000000001" hidden="1" customHeight="1" x14ac:dyDescent="0.25">
      <c r="B1998" s="504">
        <v>0</v>
      </c>
      <c r="C1998" s="529" t="s">
        <v>1239</v>
      </c>
      <c r="D1998" s="506" t="str">
        <f t="shared" si="1098"/>
        <v>14517-SS</v>
      </c>
      <c r="E1998" s="524" t="s">
        <v>874</v>
      </c>
      <c r="F1998" s="508" t="str">
        <f t="shared" ref="F1998:F2061" si="1099">IF(AM1998&gt;1,"Non-Std"," ")</f>
        <v xml:space="preserve"> </v>
      </c>
      <c r="G1998" s="537" t="s">
        <v>910</v>
      </c>
      <c r="H1998" s="524" t="s">
        <v>923</v>
      </c>
      <c r="I1998" s="1035" t="s">
        <v>912</v>
      </c>
      <c r="J1998" s="1036"/>
      <c r="K1998" s="531" t="s">
        <v>882</v>
      </c>
      <c r="L1998" s="535"/>
      <c r="M1998" s="532" t="s">
        <v>1700</v>
      </c>
      <c r="N1998" s="514">
        <f t="shared" si="1065"/>
        <v>219.7</v>
      </c>
      <c r="O1998" s="514">
        <f t="shared" si="1071"/>
        <v>0</v>
      </c>
      <c r="P1998" s="680">
        <f>'KB Duct Parts'!$AE$3</f>
        <v>0</v>
      </c>
      <c r="Q1998" s="681">
        <f t="shared" si="1066"/>
        <v>0</v>
      </c>
      <c r="R1998" s="682">
        <f t="shared" si="1067"/>
        <v>0</v>
      </c>
      <c r="S1998" s="716">
        <f t="shared" si="1068"/>
        <v>0.35</v>
      </c>
      <c r="T1998" s="679">
        <f t="shared" si="1069"/>
        <v>0</v>
      </c>
      <c r="U1998" s="679">
        <f t="shared" si="1070"/>
        <v>0</v>
      </c>
      <c r="Y1998" s="120"/>
      <c r="AD1998" s="79"/>
      <c r="AE1998" s="75"/>
      <c r="AF1998" s="370"/>
      <c r="AG1998" s="375"/>
      <c r="AH1998" s="379"/>
      <c r="AI1998" s="383"/>
      <c r="AJ1998" s="388"/>
      <c r="AK1998" s="392"/>
      <c r="AL1998" s="388"/>
      <c r="AM1998" s="363">
        <f t="shared" si="1095"/>
        <v>1</v>
      </c>
      <c r="AN1998" s="578">
        <v>219.7</v>
      </c>
      <c r="AO1998" s="78">
        <f t="shared" si="1077"/>
        <v>0</v>
      </c>
      <c r="AP1998" s="78">
        <f t="shared" si="1072"/>
        <v>0</v>
      </c>
      <c r="AQ1998" s="78">
        <f t="shared" si="1073"/>
        <v>0</v>
      </c>
      <c r="AR1998" s="78">
        <f t="shared" si="1074"/>
        <v>0</v>
      </c>
      <c r="AS1998" s="78">
        <f t="shared" si="1075"/>
        <v>0</v>
      </c>
      <c r="AT1998" s="78">
        <f t="shared" si="1076"/>
        <v>0</v>
      </c>
      <c r="AU1998" s="74" t="s">
        <v>717</v>
      </c>
      <c r="AV1998" s="115"/>
      <c r="AW1998" s="395"/>
      <c r="AX1998" s="395">
        <v>0</v>
      </c>
      <c r="AY1998" s="395">
        <v>0</v>
      </c>
      <c r="AZ1998" s="395">
        <v>0</v>
      </c>
      <c r="BA1998" s="395">
        <v>0</v>
      </c>
      <c r="BB1998" s="395">
        <v>0</v>
      </c>
      <c r="BC1998" s="395">
        <v>0</v>
      </c>
      <c r="BD1998" s="115"/>
      <c r="BE1998" s="115"/>
      <c r="BF1998" s="115"/>
      <c r="BG1998" s="115"/>
      <c r="BH1998" s="115"/>
      <c r="BI1998" s="115"/>
      <c r="BJ1998" s="115"/>
      <c r="BK1998" s="115"/>
      <c r="BQ1998" s="74" t="str">
        <f t="shared" si="1078"/>
        <v xml:space="preserve"> </v>
      </c>
      <c r="BR1998" s="120" t="str">
        <f t="shared" si="1079"/>
        <v xml:space="preserve"> </v>
      </c>
      <c r="BS1998" s="120" t="str">
        <f t="shared" si="1080"/>
        <v xml:space="preserve"> </v>
      </c>
      <c r="BU1998" s="74" t="str">
        <f t="shared" si="1081"/>
        <v xml:space="preserve"> </v>
      </c>
      <c r="BV1998" s="120" t="str">
        <f t="shared" si="1082"/>
        <v xml:space="preserve"> </v>
      </c>
      <c r="BW1998" s="120" t="str">
        <f t="shared" si="1083"/>
        <v xml:space="preserve">  </v>
      </c>
      <c r="BY1998" s="74" t="str">
        <f t="shared" si="1084"/>
        <v xml:space="preserve"> </v>
      </c>
      <c r="BZ1998" s="120" t="str">
        <f t="shared" si="1085"/>
        <v xml:space="preserve"> </v>
      </c>
      <c r="CA1998" s="120" t="str">
        <f t="shared" si="1086"/>
        <v xml:space="preserve"> </v>
      </c>
      <c r="CC1998" s="115" t="str">
        <f t="shared" si="1087"/>
        <v xml:space="preserve"> </v>
      </c>
      <c r="CD1998" s="120" t="str">
        <f t="shared" si="1088"/>
        <v xml:space="preserve"> </v>
      </c>
      <c r="CE1998" s="417" t="str">
        <f t="shared" si="1089"/>
        <v xml:space="preserve"> </v>
      </c>
      <c r="CF1998" s="115"/>
      <c r="CG1998" s="115" t="str">
        <f t="shared" si="1090"/>
        <v xml:space="preserve"> </v>
      </c>
      <c r="CH1998" s="120" t="str">
        <f t="shared" si="1091"/>
        <v xml:space="preserve"> </v>
      </c>
      <c r="CI1998" s="417" t="str">
        <f t="shared" si="1092"/>
        <v xml:space="preserve"> </v>
      </c>
      <c r="CJ1998" s="115"/>
      <c r="CK1998" s="115" t="str">
        <f t="shared" si="1093"/>
        <v xml:space="preserve"> </v>
      </c>
      <c r="CL1998" s="120" t="str">
        <f t="shared" si="1094"/>
        <v xml:space="preserve"> </v>
      </c>
      <c r="CM1998" s="417" t="str">
        <f t="shared" si="1096"/>
        <v xml:space="preserve"> </v>
      </c>
      <c r="IS1998" s="108">
        <v>161</v>
      </c>
    </row>
    <row r="1999" spans="2:253" s="74" customFormat="1" ht="17.100000000000001" hidden="1" customHeight="1" x14ac:dyDescent="0.25">
      <c r="B1999" s="504">
        <v>0</v>
      </c>
      <c r="C1999" s="529" t="s">
        <v>1240</v>
      </c>
      <c r="D1999" s="506" t="str">
        <f t="shared" si="1098"/>
        <v>14518-SS</v>
      </c>
      <c r="E1999" s="524" t="s">
        <v>875</v>
      </c>
      <c r="F1999" s="508" t="str">
        <f t="shared" si="1099"/>
        <v xml:space="preserve"> </v>
      </c>
      <c r="G1999" s="537" t="s">
        <v>910</v>
      </c>
      <c r="H1999" s="524" t="s">
        <v>923</v>
      </c>
      <c r="I1999" s="1035" t="s">
        <v>912</v>
      </c>
      <c r="J1999" s="1036"/>
      <c r="K1999" s="531" t="s">
        <v>882</v>
      </c>
      <c r="L1999" s="535"/>
      <c r="M1999" s="532" t="s">
        <v>1700</v>
      </c>
      <c r="N1999" s="514">
        <f t="shared" si="1065"/>
        <v>230.7</v>
      </c>
      <c r="O1999" s="514">
        <f t="shared" si="1071"/>
        <v>0</v>
      </c>
      <c r="P1999" s="680">
        <f>'KB Duct Parts'!$AE$3</f>
        <v>0</v>
      </c>
      <c r="Q1999" s="681">
        <f t="shared" si="1066"/>
        <v>0</v>
      </c>
      <c r="R1999" s="682">
        <f t="shared" si="1067"/>
        <v>0</v>
      </c>
      <c r="S1999" s="716">
        <f t="shared" si="1068"/>
        <v>0.35</v>
      </c>
      <c r="T1999" s="679">
        <f t="shared" si="1069"/>
        <v>0</v>
      </c>
      <c r="U1999" s="679">
        <f t="shared" si="1070"/>
        <v>0</v>
      </c>
      <c r="Y1999" s="120"/>
      <c r="AD1999" s="79"/>
      <c r="AE1999" s="75"/>
      <c r="AF1999" s="370"/>
      <c r="AG1999" s="375"/>
      <c r="AH1999" s="379"/>
      <c r="AI1999" s="383"/>
      <c r="AJ1999" s="388"/>
      <c r="AK1999" s="392"/>
      <c r="AL1999" s="388"/>
      <c r="AM1999" s="363">
        <f t="shared" si="1095"/>
        <v>1</v>
      </c>
      <c r="AN1999" s="578">
        <v>230.7</v>
      </c>
      <c r="AO1999" s="78">
        <f t="shared" si="1077"/>
        <v>0</v>
      </c>
      <c r="AP1999" s="78">
        <f t="shared" si="1072"/>
        <v>0</v>
      </c>
      <c r="AQ1999" s="78">
        <f t="shared" si="1073"/>
        <v>0</v>
      </c>
      <c r="AR1999" s="78">
        <f t="shared" si="1074"/>
        <v>0</v>
      </c>
      <c r="AS1999" s="78">
        <f t="shared" si="1075"/>
        <v>0</v>
      </c>
      <c r="AT1999" s="78">
        <f t="shared" si="1076"/>
        <v>0</v>
      </c>
      <c r="AU1999" s="74" t="s">
        <v>717</v>
      </c>
      <c r="AV1999" s="115"/>
      <c r="AW1999" s="395"/>
      <c r="AX1999" s="395">
        <v>0</v>
      </c>
      <c r="AY1999" s="395">
        <v>0</v>
      </c>
      <c r="AZ1999" s="395">
        <v>0</v>
      </c>
      <c r="BA1999" s="395">
        <v>0</v>
      </c>
      <c r="BB1999" s="395">
        <v>0</v>
      </c>
      <c r="BC1999" s="395">
        <v>0</v>
      </c>
      <c r="BD1999" s="115"/>
      <c r="BE1999" s="115"/>
      <c r="BF1999" s="115"/>
      <c r="BG1999" s="115"/>
      <c r="BH1999" s="115"/>
      <c r="BI1999" s="115"/>
      <c r="BJ1999" s="115"/>
      <c r="BK1999" s="115"/>
      <c r="BQ1999" s="74" t="str">
        <f t="shared" si="1078"/>
        <v xml:space="preserve"> </v>
      </c>
      <c r="BR1999" s="120" t="str">
        <f t="shared" si="1079"/>
        <v xml:space="preserve"> </v>
      </c>
      <c r="BS1999" s="120" t="str">
        <f t="shared" si="1080"/>
        <v xml:space="preserve"> </v>
      </c>
      <c r="BU1999" s="74" t="str">
        <f t="shared" si="1081"/>
        <v xml:space="preserve"> </v>
      </c>
      <c r="BV1999" s="120" t="str">
        <f t="shared" si="1082"/>
        <v xml:space="preserve"> </v>
      </c>
      <c r="BW1999" s="120" t="str">
        <f t="shared" si="1083"/>
        <v xml:space="preserve">  </v>
      </c>
      <c r="BY1999" s="74" t="str">
        <f t="shared" si="1084"/>
        <v xml:space="preserve"> </v>
      </c>
      <c r="BZ1999" s="120" t="str">
        <f t="shared" si="1085"/>
        <v xml:space="preserve"> </v>
      </c>
      <c r="CA1999" s="120" t="str">
        <f t="shared" si="1086"/>
        <v xml:space="preserve"> </v>
      </c>
      <c r="CC1999" s="115" t="str">
        <f t="shared" si="1087"/>
        <v xml:space="preserve"> </v>
      </c>
      <c r="CD1999" s="120" t="str">
        <f t="shared" si="1088"/>
        <v xml:space="preserve"> </v>
      </c>
      <c r="CE1999" s="417" t="str">
        <f t="shared" si="1089"/>
        <v xml:space="preserve"> </v>
      </c>
      <c r="CF1999" s="115"/>
      <c r="CG1999" s="115" t="str">
        <f t="shared" si="1090"/>
        <v xml:space="preserve"> </v>
      </c>
      <c r="CH1999" s="120" t="str">
        <f t="shared" si="1091"/>
        <v xml:space="preserve"> </v>
      </c>
      <c r="CI1999" s="417" t="str">
        <f t="shared" si="1092"/>
        <v xml:space="preserve"> </v>
      </c>
      <c r="CJ1999" s="115"/>
      <c r="CK1999" s="115" t="str">
        <f t="shared" si="1093"/>
        <v xml:space="preserve"> </v>
      </c>
      <c r="CL1999" s="120" t="str">
        <f t="shared" si="1094"/>
        <v xml:space="preserve"> </v>
      </c>
      <c r="CM1999" s="417" t="str">
        <f t="shared" si="1096"/>
        <v xml:space="preserve"> </v>
      </c>
      <c r="IS1999" s="108">
        <v>169</v>
      </c>
    </row>
    <row r="2000" spans="2:253" s="74" customFormat="1" ht="17.100000000000001" hidden="1" customHeight="1" x14ac:dyDescent="0.25">
      <c r="B2000" s="504">
        <v>0</v>
      </c>
      <c r="C2000" s="529" t="s">
        <v>1241</v>
      </c>
      <c r="D2000" s="506" t="str">
        <f t="shared" si="1098"/>
        <v>14519-SS</v>
      </c>
      <c r="E2000" s="524" t="s">
        <v>876</v>
      </c>
      <c r="F2000" s="508" t="str">
        <f t="shared" si="1099"/>
        <v xml:space="preserve"> </v>
      </c>
      <c r="G2000" s="537" t="s">
        <v>910</v>
      </c>
      <c r="H2000" s="524" t="s">
        <v>923</v>
      </c>
      <c r="I2000" s="1035" t="s">
        <v>912</v>
      </c>
      <c r="J2000" s="1036"/>
      <c r="K2000" s="531" t="s">
        <v>882</v>
      </c>
      <c r="L2000" s="535"/>
      <c r="M2000" s="532" t="s">
        <v>1700</v>
      </c>
      <c r="N2000" s="514">
        <f t="shared" si="1065"/>
        <v>300.3</v>
      </c>
      <c r="O2000" s="514">
        <f t="shared" si="1071"/>
        <v>0</v>
      </c>
      <c r="P2000" s="680">
        <f>'KB Duct Parts'!$AE$3</f>
        <v>0</v>
      </c>
      <c r="Q2000" s="681">
        <f t="shared" si="1066"/>
        <v>0</v>
      </c>
      <c r="R2000" s="682">
        <f t="shared" si="1067"/>
        <v>0</v>
      </c>
      <c r="S2000" s="716">
        <f t="shared" si="1068"/>
        <v>0.35</v>
      </c>
      <c r="T2000" s="679">
        <f t="shared" si="1069"/>
        <v>0</v>
      </c>
      <c r="U2000" s="679">
        <f t="shared" si="1070"/>
        <v>0</v>
      </c>
      <c r="Y2000" s="120"/>
      <c r="AD2000" s="79"/>
      <c r="AE2000" s="75"/>
      <c r="AF2000" s="370"/>
      <c r="AG2000" s="375"/>
      <c r="AH2000" s="379"/>
      <c r="AI2000" s="383"/>
      <c r="AJ2000" s="388"/>
      <c r="AK2000" s="392"/>
      <c r="AL2000" s="388"/>
      <c r="AM2000" s="363">
        <f t="shared" si="1095"/>
        <v>1</v>
      </c>
      <c r="AN2000" s="578">
        <v>300.3</v>
      </c>
      <c r="AO2000" s="78">
        <f t="shared" si="1077"/>
        <v>0</v>
      </c>
      <c r="AP2000" s="78">
        <f t="shared" si="1072"/>
        <v>0</v>
      </c>
      <c r="AQ2000" s="78">
        <f t="shared" si="1073"/>
        <v>0</v>
      </c>
      <c r="AR2000" s="78">
        <f t="shared" si="1074"/>
        <v>0</v>
      </c>
      <c r="AS2000" s="78">
        <f t="shared" si="1075"/>
        <v>0</v>
      </c>
      <c r="AT2000" s="78">
        <f t="shared" si="1076"/>
        <v>0</v>
      </c>
      <c r="AU2000" s="74" t="s">
        <v>717</v>
      </c>
      <c r="AV2000" s="115"/>
      <c r="AW2000" s="395"/>
      <c r="AX2000" s="395">
        <v>0</v>
      </c>
      <c r="AY2000" s="395">
        <v>0</v>
      </c>
      <c r="AZ2000" s="395">
        <v>0</v>
      </c>
      <c r="BA2000" s="395">
        <v>0</v>
      </c>
      <c r="BB2000" s="395">
        <v>0</v>
      </c>
      <c r="BC2000" s="395">
        <v>0</v>
      </c>
      <c r="BD2000" s="115"/>
      <c r="BE2000" s="115"/>
      <c r="BF2000" s="115"/>
      <c r="BG2000" s="115"/>
      <c r="BH2000" s="115"/>
      <c r="BI2000" s="115"/>
      <c r="BJ2000" s="115"/>
      <c r="BK2000" s="115"/>
      <c r="BQ2000" s="74" t="str">
        <f t="shared" si="1078"/>
        <v xml:space="preserve"> </v>
      </c>
      <c r="BR2000" s="120" t="str">
        <f t="shared" si="1079"/>
        <v xml:space="preserve"> </v>
      </c>
      <c r="BS2000" s="120" t="str">
        <f t="shared" si="1080"/>
        <v xml:space="preserve"> </v>
      </c>
      <c r="BU2000" s="74" t="str">
        <f t="shared" si="1081"/>
        <v xml:space="preserve"> </v>
      </c>
      <c r="BV2000" s="120" t="str">
        <f t="shared" si="1082"/>
        <v xml:space="preserve"> </v>
      </c>
      <c r="BW2000" s="120" t="str">
        <f t="shared" si="1083"/>
        <v xml:space="preserve">  </v>
      </c>
      <c r="BY2000" s="74" t="str">
        <f t="shared" si="1084"/>
        <v xml:space="preserve"> </v>
      </c>
      <c r="BZ2000" s="120" t="str">
        <f t="shared" si="1085"/>
        <v xml:space="preserve"> </v>
      </c>
      <c r="CA2000" s="120" t="str">
        <f t="shared" si="1086"/>
        <v xml:space="preserve"> </v>
      </c>
      <c r="CC2000" s="115" t="str">
        <f t="shared" si="1087"/>
        <v xml:space="preserve"> </v>
      </c>
      <c r="CD2000" s="120" t="str">
        <f t="shared" si="1088"/>
        <v xml:space="preserve"> </v>
      </c>
      <c r="CE2000" s="417" t="str">
        <f t="shared" si="1089"/>
        <v xml:space="preserve"> </v>
      </c>
      <c r="CF2000" s="115"/>
      <c r="CG2000" s="115" t="str">
        <f t="shared" si="1090"/>
        <v xml:space="preserve"> </v>
      </c>
      <c r="CH2000" s="120" t="str">
        <f t="shared" si="1091"/>
        <v xml:space="preserve"> </v>
      </c>
      <c r="CI2000" s="417" t="str">
        <f t="shared" si="1092"/>
        <v xml:space="preserve"> </v>
      </c>
      <c r="CJ2000" s="115"/>
      <c r="CK2000" s="115" t="str">
        <f t="shared" si="1093"/>
        <v xml:space="preserve"> </v>
      </c>
      <c r="CL2000" s="120" t="str">
        <f t="shared" si="1094"/>
        <v xml:space="preserve"> </v>
      </c>
      <c r="CM2000" s="417" t="str">
        <f t="shared" si="1096"/>
        <v xml:space="preserve"> </v>
      </c>
      <c r="IS2000" s="108">
        <v>220</v>
      </c>
    </row>
    <row r="2001" spans="2:253" s="74" customFormat="1" ht="17.100000000000001" hidden="1" customHeight="1" x14ac:dyDescent="0.25">
      <c r="B2001" s="504">
        <v>0</v>
      </c>
      <c r="C2001" s="529" t="s">
        <v>1242</v>
      </c>
      <c r="D2001" s="506" t="str">
        <f t="shared" si="1098"/>
        <v>14520-SS</v>
      </c>
      <c r="E2001" s="524" t="s">
        <v>877</v>
      </c>
      <c r="F2001" s="508" t="str">
        <f t="shared" si="1099"/>
        <v xml:space="preserve"> </v>
      </c>
      <c r="G2001" s="537" t="s">
        <v>910</v>
      </c>
      <c r="H2001" s="524" t="s">
        <v>923</v>
      </c>
      <c r="I2001" s="1035" t="s">
        <v>912</v>
      </c>
      <c r="J2001" s="1036"/>
      <c r="K2001" s="531" t="s">
        <v>882</v>
      </c>
      <c r="L2001" s="535"/>
      <c r="M2001" s="532" t="s">
        <v>1700</v>
      </c>
      <c r="N2001" s="514">
        <f t="shared" si="1065"/>
        <v>368.6</v>
      </c>
      <c r="O2001" s="514">
        <f t="shared" si="1071"/>
        <v>0</v>
      </c>
      <c r="P2001" s="680">
        <f>'KB Duct Parts'!$AE$3</f>
        <v>0</v>
      </c>
      <c r="Q2001" s="681">
        <f t="shared" si="1066"/>
        <v>0</v>
      </c>
      <c r="R2001" s="682">
        <f t="shared" si="1067"/>
        <v>0</v>
      </c>
      <c r="S2001" s="716">
        <f t="shared" si="1068"/>
        <v>0.35</v>
      </c>
      <c r="T2001" s="679">
        <f t="shared" si="1069"/>
        <v>0</v>
      </c>
      <c r="U2001" s="679">
        <f t="shared" si="1070"/>
        <v>0</v>
      </c>
      <c r="Y2001" s="120"/>
      <c r="AD2001" s="79"/>
      <c r="AE2001" s="75"/>
      <c r="AF2001" s="370"/>
      <c r="AG2001" s="375"/>
      <c r="AH2001" s="379"/>
      <c r="AI2001" s="383"/>
      <c r="AJ2001" s="388"/>
      <c r="AK2001" s="392"/>
      <c r="AL2001" s="388"/>
      <c r="AM2001" s="363">
        <f t="shared" si="1095"/>
        <v>1</v>
      </c>
      <c r="AN2001" s="578">
        <v>368.6</v>
      </c>
      <c r="AO2001" s="78">
        <f t="shared" si="1077"/>
        <v>0</v>
      </c>
      <c r="AP2001" s="78">
        <f t="shared" si="1072"/>
        <v>0</v>
      </c>
      <c r="AQ2001" s="78">
        <f t="shared" si="1073"/>
        <v>0</v>
      </c>
      <c r="AR2001" s="78">
        <f t="shared" si="1074"/>
        <v>0</v>
      </c>
      <c r="AS2001" s="78">
        <f t="shared" si="1075"/>
        <v>0</v>
      </c>
      <c r="AT2001" s="78">
        <f t="shared" si="1076"/>
        <v>0</v>
      </c>
      <c r="AU2001" s="74" t="s">
        <v>717</v>
      </c>
      <c r="AV2001" s="115"/>
      <c r="AW2001" s="395"/>
      <c r="AX2001" s="395">
        <v>0</v>
      </c>
      <c r="AY2001" s="395">
        <v>0</v>
      </c>
      <c r="AZ2001" s="395">
        <v>0</v>
      </c>
      <c r="BA2001" s="395">
        <v>0</v>
      </c>
      <c r="BB2001" s="395">
        <v>0</v>
      </c>
      <c r="BC2001" s="395">
        <v>0</v>
      </c>
      <c r="BD2001" s="115"/>
      <c r="BE2001" s="115"/>
      <c r="BF2001" s="115"/>
      <c r="BG2001" s="115"/>
      <c r="BH2001" s="115"/>
      <c r="BI2001" s="115"/>
      <c r="BJ2001" s="115"/>
      <c r="BK2001" s="115"/>
      <c r="BQ2001" s="74" t="str">
        <f t="shared" si="1078"/>
        <v xml:space="preserve"> </v>
      </c>
      <c r="BR2001" s="120" t="str">
        <f t="shared" si="1079"/>
        <v xml:space="preserve"> </v>
      </c>
      <c r="BS2001" s="120" t="str">
        <f t="shared" si="1080"/>
        <v xml:space="preserve"> </v>
      </c>
      <c r="BU2001" s="74" t="str">
        <f t="shared" si="1081"/>
        <v xml:space="preserve"> </v>
      </c>
      <c r="BV2001" s="120" t="str">
        <f t="shared" si="1082"/>
        <v xml:space="preserve"> </v>
      </c>
      <c r="BW2001" s="120" t="str">
        <f t="shared" si="1083"/>
        <v xml:space="preserve">  </v>
      </c>
      <c r="BY2001" s="74" t="str">
        <f t="shared" si="1084"/>
        <v xml:space="preserve"> </v>
      </c>
      <c r="BZ2001" s="120" t="str">
        <f t="shared" si="1085"/>
        <v xml:space="preserve"> </v>
      </c>
      <c r="CA2001" s="120" t="str">
        <f t="shared" si="1086"/>
        <v xml:space="preserve"> </v>
      </c>
      <c r="CC2001" s="115" t="str">
        <f t="shared" si="1087"/>
        <v xml:space="preserve"> </v>
      </c>
      <c r="CD2001" s="120" t="str">
        <f t="shared" si="1088"/>
        <v xml:space="preserve"> </v>
      </c>
      <c r="CE2001" s="417" t="str">
        <f t="shared" si="1089"/>
        <v xml:space="preserve"> </v>
      </c>
      <c r="CF2001" s="115"/>
      <c r="CG2001" s="115" t="str">
        <f t="shared" si="1090"/>
        <v xml:space="preserve"> </v>
      </c>
      <c r="CH2001" s="120" t="str">
        <f t="shared" si="1091"/>
        <v xml:space="preserve"> </v>
      </c>
      <c r="CI2001" s="417" t="str">
        <f t="shared" si="1092"/>
        <v xml:space="preserve"> </v>
      </c>
      <c r="CJ2001" s="115"/>
      <c r="CK2001" s="115" t="str">
        <f t="shared" si="1093"/>
        <v xml:space="preserve"> </v>
      </c>
      <c r="CL2001" s="120" t="str">
        <f t="shared" si="1094"/>
        <v xml:space="preserve"> </v>
      </c>
      <c r="CM2001" s="417" t="str">
        <f t="shared" si="1096"/>
        <v xml:space="preserve"> </v>
      </c>
      <c r="IS2001" s="108">
        <v>270</v>
      </c>
    </row>
    <row r="2002" spans="2:253" s="74" customFormat="1" ht="17.100000000000001" hidden="1" customHeight="1" x14ac:dyDescent="0.25">
      <c r="B2002" s="504">
        <v>0</v>
      </c>
      <c r="C2002" s="529" t="s">
        <v>1243</v>
      </c>
      <c r="D2002" s="506" t="str">
        <f t="shared" si="1098"/>
        <v>14522-SS</v>
      </c>
      <c r="E2002" s="524" t="s">
        <v>878</v>
      </c>
      <c r="F2002" s="508" t="str">
        <f t="shared" si="1099"/>
        <v xml:space="preserve"> </v>
      </c>
      <c r="G2002" s="537" t="s">
        <v>910</v>
      </c>
      <c r="H2002" s="524" t="s">
        <v>923</v>
      </c>
      <c r="I2002" s="1035" t="s">
        <v>912</v>
      </c>
      <c r="J2002" s="1036"/>
      <c r="K2002" s="531" t="s">
        <v>882</v>
      </c>
      <c r="L2002" s="535"/>
      <c r="M2002" s="532" t="s">
        <v>1700</v>
      </c>
      <c r="N2002" s="514">
        <f t="shared" si="1065"/>
        <v>550.1</v>
      </c>
      <c r="O2002" s="514">
        <f t="shared" si="1071"/>
        <v>0</v>
      </c>
      <c r="P2002" s="680">
        <f>'KB Duct Parts'!$AE$3</f>
        <v>0</v>
      </c>
      <c r="Q2002" s="681">
        <f t="shared" si="1066"/>
        <v>0</v>
      </c>
      <c r="R2002" s="682">
        <f t="shared" si="1067"/>
        <v>0</v>
      </c>
      <c r="S2002" s="716">
        <f t="shared" si="1068"/>
        <v>0.35</v>
      </c>
      <c r="T2002" s="679">
        <f t="shared" si="1069"/>
        <v>0</v>
      </c>
      <c r="U2002" s="679">
        <f t="shared" si="1070"/>
        <v>0</v>
      </c>
      <c r="Y2002" s="120"/>
      <c r="AD2002" s="79"/>
      <c r="AE2002" s="75"/>
      <c r="AF2002" s="370"/>
      <c r="AG2002" s="375"/>
      <c r="AH2002" s="379"/>
      <c r="AI2002" s="383"/>
      <c r="AJ2002" s="388"/>
      <c r="AK2002" s="392"/>
      <c r="AL2002" s="388"/>
      <c r="AM2002" s="363">
        <f t="shared" si="1095"/>
        <v>1</v>
      </c>
      <c r="AN2002" s="578">
        <v>550.1</v>
      </c>
      <c r="AO2002" s="78">
        <f t="shared" si="1077"/>
        <v>0</v>
      </c>
      <c r="AP2002" s="78">
        <f t="shared" si="1072"/>
        <v>0</v>
      </c>
      <c r="AQ2002" s="78">
        <f t="shared" si="1073"/>
        <v>0</v>
      </c>
      <c r="AR2002" s="78">
        <f t="shared" si="1074"/>
        <v>0</v>
      </c>
      <c r="AS2002" s="78">
        <f t="shared" si="1075"/>
        <v>0</v>
      </c>
      <c r="AT2002" s="78">
        <f t="shared" si="1076"/>
        <v>0</v>
      </c>
      <c r="AU2002" s="74" t="s">
        <v>717</v>
      </c>
      <c r="AV2002" s="115"/>
      <c r="AW2002" s="395"/>
      <c r="AX2002" s="395">
        <v>0</v>
      </c>
      <c r="AY2002" s="395">
        <v>0</v>
      </c>
      <c r="AZ2002" s="395">
        <v>0</v>
      </c>
      <c r="BA2002" s="395">
        <v>0</v>
      </c>
      <c r="BB2002" s="395">
        <v>0</v>
      </c>
      <c r="BC2002" s="395">
        <v>0</v>
      </c>
      <c r="BD2002" s="115"/>
      <c r="BE2002" s="115"/>
      <c r="BF2002" s="115"/>
      <c r="BG2002" s="115"/>
      <c r="BH2002" s="115"/>
      <c r="BI2002" s="115"/>
      <c r="BJ2002" s="115"/>
      <c r="BK2002" s="115"/>
      <c r="BQ2002" s="74" t="str">
        <f t="shared" si="1078"/>
        <v xml:space="preserve"> </v>
      </c>
      <c r="BR2002" s="120" t="str">
        <f t="shared" si="1079"/>
        <v xml:space="preserve"> </v>
      </c>
      <c r="BS2002" s="120" t="str">
        <f t="shared" si="1080"/>
        <v xml:space="preserve"> </v>
      </c>
      <c r="BU2002" s="74" t="str">
        <f t="shared" si="1081"/>
        <v xml:space="preserve"> </v>
      </c>
      <c r="BV2002" s="120" t="str">
        <f t="shared" si="1082"/>
        <v xml:space="preserve"> </v>
      </c>
      <c r="BW2002" s="120" t="str">
        <f t="shared" si="1083"/>
        <v xml:space="preserve">  </v>
      </c>
      <c r="BY2002" s="74" t="str">
        <f t="shared" si="1084"/>
        <v xml:space="preserve"> </v>
      </c>
      <c r="BZ2002" s="120" t="str">
        <f t="shared" si="1085"/>
        <v xml:space="preserve"> </v>
      </c>
      <c r="CA2002" s="120" t="str">
        <f t="shared" si="1086"/>
        <v xml:space="preserve"> </v>
      </c>
      <c r="CC2002" s="115" t="str">
        <f t="shared" si="1087"/>
        <v xml:space="preserve"> </v>
      </c>
      <c r="CD2002" s="120" t="str">
        <f t="shared" si="1088"/>
        <v xml:space="preserve"> </v>
      </c>
      <c r="CE2002" s="417" t="str">
        <f t="shared" si="1089"/>
        <v xml:space="preserve"> </v>
      </c>
      <c r="CF2002" s="115"/>
      <c r="CG2002" s="115" t="str">
        <f t="shared" si="1090"/>
        <v xml:space="preserve"> </v>
      </c>
      <c r="CH2002" s="120" t="str">
        <f t="shared" si="1091"/>
        <v xml:space="preserve"> </v>
      </c>
      <c r="CI2002" s="417" t="str">
        <f t="shared" si="1092"/>
        <v xml:space="preserve"> </v>
      </c>
      <c r="CJ2002" s="115"/>
      <c r="CK2002" s="115" t="str">
        <f t="shared" si="1093"/>
        <v xml:space="preserve"> </v>
      </c>
      <c r="CL2002" s="120" t="str">
        <f t="shared" si="1094"/>
        <v xml:space="preserve"> </v>
      </c>
      <c r="CM2002" s="417" t="str">
        <f t="shared" si="1096"/>
        <v xml:space="preserve"> </v>
      </c>
      <c r="IS2002" s="108">
        <v>403</v>
      </c>
    </row>
    <row r="2003" spans="2:253" s="74" customFormat="1" ht="17.100000000000001" hidden="1" customHeight="1" x14ac:dyDescent="0.25">
      <c r="B2003" s="504">
        <v>0</v>
      </c>
      <c r="C2003" s="529" t="s">
        <v>27</v>
      </c>
      <c r="D2003" s="506" t="str">
        <f t="shared" si="1098"/>
        <v>14524-SS</v>
      </c>
      <c r="E2003" s="524" t="s">
        <v>1338</v>
      </c>
      <c r="F2003" s="508" t="str">
        <f t="shared" si="1099"/>
        <v xml:space="preserve"> </v>
      </c>
      <c r="G2003" s="537" t="s">
        <v>910</v>
      </c>
      <c r="H2003" s="524" t="s">
        <v>923</v>
      </c>
      <c r="I2003" s="1035" t="s">
        <v>912</v>
      </c>
      <c r="J2003" s="1036"/>
      <c r="K2003" s="531" t="s">
        <v>882</v>
      </c>
      <c r="L2003" s="535"/>
      <c r="M2003" s="532" t="s">
        <v>1700</v>
      </c>
      <c r="N2003" s="514">
        <f t="shared" si="1065"/>
        <v>620.5</v>
      </c>
      <c r="O2003" s="514">
        <f t="shared" si="1071"/>
        <v>0</v>
      </c>
      <c r="P2003" s="680">
        <f>'KB Duct Parts'!$AE$3</f>
        <v>0</v>
      </c>
      <c r="Q2003" s="681">
        <f t="shared" si="1066"/>
        <v>0</v>
      </c>
      <c r="R2003" s="682">
        <f t="shared" si="1067"/>
        <v>0</v>
      </c>
      <c r="S2003" s="716">
        <f t="shared" si="1068"/>
        <v>0.35</v>
      </c>
      <c r="T2003" s="679">
        <f t="shared" si="1069"/>
        <v>0</v>
      </c>
      <c r="U2003" s="679">
        <f t="shared" si="1070"/>
        <v>0</v>
      </c>
      <c r="Y2003" s="120"/>
      <c r="AD2003" s="79"/>
      <c r="AE2003" s="75"/>
      <c r="AF2003" s="370"/>
      <c r="AG2003" s="375"/>
      <c r="AH2003" s="379"/>
      <c r="AI2003" s="383"/>
      <c r="AJ2003" s="388"/>
      <c r="AK2003" s="392"/>
      <c r="AL2003" s="388"/>
      <c r="AM2003" s="363">
        <f t="shared" si="1095"/>
        <v>1</v>
      </c>
      <c r="AN2003" s="578">
        <v>620.5</v>
      </c>
      <c r="AO2003" s="78">
        <f t="shared" si="1077"/>
        <v>0</v>
      </c>
      <c r="AP2003" s="78">
        <f t="shared" si="1072"/>
        <v>0</v>
      </c>
      <c r="AQ2003" s="78">
        <f t="shared" si="1073"/>
        <v>0</v>
      </c>
      <c r="AR2003" s="78">
        <f t="shared" si="1074"/>
        <v>0</v>
      </c>
      <c r="AS2003" s="78">
        <f t="shared" si="1075"/>
        <v>0</v>
      </c>
      <c r="AT2003" s="78">
        <f t="shared" si="1076"/>
        <v>0</v>
      </c>
      <c r="AU2003" s="74" t="s">
        <v>717</v>
      </c>
      <c r="AV2003" s="115"/>
      <c r="AW2003" s="395"/>
      <c r="AX2003" s="395">
        <v>0</v>
      </c>
      <c r="AY2003" s="395">
        <v>0</v>
      </c>
      <c r="AZ2003" s="395">
        <v>0</v>
      </c>
      <c r="BA2003" s="395">
        <v>0</v>
      </c>
      <c r="BB2003" s="395">
        <v>0</v>
      </c>
      <c r="BC2003" s="395">
        <v>0</v>
      </c>
      <c r="BD2003" s="115"/>
      <c r="BE2003" s="115"/>
      <c r="BF2003" s="115"/>
      <c r="BG2003" s="115"/>
      <c r="BH2003" s="115"/>
      <c r="BI2003" s="115"/>
      <c r="BJ2003" s="115"/>
      <c r="BK2003" s="115"/>
      <c r="BQ2003" s="74" t="str">
        <f t="shared" si="1078"/>
        <v xml:space="preserve"> </v>
      </c>
      <c r="BR2003" s="120" t="str">
        <f t="shared" si="1079"/>
        <v xml:space="preserve"> </v>
      </c>
      <c r="BS2003" s="120" t="str">
        <f t="shared" si="1080"/>
        <v xml:space="preserve"> </v>
      </c>
      <c r="BU2003" s="74" t="str">
        <f t="shared" si="1081"/>
        <v xml:space="preserve"> </v>
      </c>
      <c r="BV2003" s="120" t="str">
        <f t="shared" si="1082"/>
        <v xml:space="preserve"> </v>
      </c>
      <c r="BW2003" s="120" t="str">
        <f t="shared" si="1083"/>
        <v xml:space="preserve">  </v>
      </c>
      <c r="BY2003" s="74" t="str">
        <f t="shared" si="1084"/>
        <v xml:space="preserve"> </v>
      </c>
      <c r="BZ2003" s="120" t="str">
        <f t="shared" si="1085"/>
        <v xml:space="preserve"> </v>
      </c>
      <c r="CA2003" s="120" t="str">
        <f t="shared" si="1086"/>
        <v xml:space="preserve"> </v>
      </c>
      <c r="CC2003" s="115" t="str">
        <f t="shared" si="1087"/>
        <v xml:space="preserve"> </v>
      </c>
      <c r="CD2003" s="120" t="str">
        <f t="shared" si="1088"/>
        <v xml:space="preserve"> </v>
      </c>
      <c r="CE2003" s="417" t="str">
        <f t="shared" si="1089"/>
        <v xml:space="preserve"> </v>
      </c>
      <c r="CF2003" s="115"/>
      <c r="CG2003" s="115" t="str">
        <f t="shared" si="1090"/>
        <v xml:space="preserve"> </v>
      </c>
      <c r="CH2003" s="120" t="str">
        <f t="shared" si="1091"/>
        <v xml:space="preserve"> </v>
      </c>
      <c r="CI2003" s="417" t="str">
        <f t="shared" si="1092"/>
        <v xml:space="preserve"> </v>
      </c>
      <c r="CJ2003" s="115"/>
      <c r="CK2003" s="115" t="str">
        <f t="shared" si="1093"/>
        <v xml:space="preserve"> </v>
      </c>
      <c r="CL2003" s="120" t="str">
        <f t="shared" si="1094"/>
        <v xml:space="preserve"> </v>
      </c>
      <c r="CM2003" s="417" t="str">
        <f t="shared" si="1096"/>
        <v xml:space="preserve"> </v>
      </c>
      <c r="IS2003" s="108"/>
    </row>
    <row r="2004" spans="2:253" s="74" customFormat="1" ht="17.100000000000001" hidden="1" customHeight="1" x14ac:dyDescent="0.25">
      <c r="B2004" s="524">
        <f>IF(AND('KB Duct Parts'!$BL$14=2,'KB Duct Parts'!I17&gt;0),'KB Duct Parts'!I17,0)</f>
        <v>0</v>
      </c>
      <c r="C2004" s="529" t="s">
        <v>564</v>
      </c>
      <c r="D2004" s="506" t="str">
        <f t="shared" si="1098"/>
        <v>15003-SS</v>
      </c>
      <c r="E2004" s="536" t="s">
        <v>483</v>
      </c>
      <c r="F2004" s="508" t="str">
        <f t="shared" si="1099"/>
        <v xml:space="preserve"> </v>
      </c>
      <c r="G2004" s="537" t="s">
        <v>911</v>
      </c>
      <c r="H2004" s="524" t="s">
        <v>923</v>
      </c>
      <c r="I2004" s="1035" t="s">
        <v>932</v>
      </c>
      <c r="J2004" s="1036"/>
      <c r="K2004" s="531" t="s">
        <v>882</v>
      </c>
      <c r="L2004" s="535"/>
      <c r="M2004" s="532" t="s">
        <v>1700</v>
      </c>
      <c r="N2004" s="514">
        <f t="shared" si="1065"/>
        <v>42.2</v>
      </c>
      <c r="O2004" s="514">
        <f t="shared" si="1071"/>
        <v>0</v>
      </c>
      <c r="P2004" s="680">
        <f>'KB Duct Parts'!$AE$3</f>
        <v>0</v>
      </c>
      <c r="Q2004" s="681">
        <f t="shared" si="1066"/>
        <v>0</v>
      </c>
      <c r="R2004" s="682">
        <f t="shared" si="1067"/>
        <v>0</v>
      </c>
      <c r="S2004" s="716">
        <f t="shared" si="1068"/>
        <v>0.35</v>
      </c>
      <c r="T2004" s="679">
        <f t="shared" si="1069"/>
        <v>0</v>
      </c>
      <c r="U2004" s="679">
        <f t="shared" si="1070"/>
        <v>0</v>
      </c>
      <c r="Y2004" s="120"/>
      <c r="AD2004" s="79"/>
      <c r="AE2004" s="75"/>
      <c r="AF2004" s="370"/>
      <c r="AG2004" s="375"/>
      <c r="AH2004" s="379"/>
      <c r="AI2004" s="383"/>
      <c r="AJ2004" s="388"/>
      <c r="AK2004" s="392"/>
      <c r="AL2004" s="388"/>
      <c r="AM2004" s="363">
        <f t="shared" si="1095"/>
        <v>1</v>
      </c>
      <c r="AN2004" s="578">
        <v>42.2</v>
      </c>
      <c r="AO2004" s="78">
        <f t="shared" si="1077"/>
        <v>0</v>
      </c>
      <c r="AP2004" s="78">
        <f t="shared" si="1072"/>
        <v>0</v>
      </c>
      <c r="AQ2004" s="78">
        <f t="shared" si="1073"/>
        <v>0</v>
      </c>
      <c r="AR2004" s="78">
        <f t="shared" si="1074"/>
        <v>0</v>
      </c>
      <c r="AS2004" s="78">
        <f t="shared" si="1075"/>
        <v>0</v>
      </c>
      <c r="AT2004" s="78">
        <f t="shared" si="1076"/>
        <v>0</v>
      </c>
      <c r="AU2004" s="74" t="s">
        <v>717</v>
      </c>
      <c r="AV2004" s="115"/>
      <c r="AW2004" s="395"/>
      <c r="AX2004" s="395">
        <v>0</v>
      </c>
      <c r="AY2004" s="395">
        <v>0</v>
      </c>
      <c r="AZ2004" s="395">
        <v>0</v>
      </c>
      <c r="BA2004" s="395">
        <v>0</v>
      </c>
      <c r="BB2004" s="395">
        <v>0</v>
      </c>
      <c r="BC2004" s="395">
        <v>0</v>
      </c>
      <c r="BD2004" s="115"/>
      <c r="BE2004" s="115"/>
      <c r="BF2004" s="115"/>
      <c r="BG2004" s="115"/>
      <c r="BH2004" s="115"/>
      <c r="BI2004" s="115"/>
      <c r="BJ2004" s="115"/>
      <c r="BK2004" s="115"/>
      <c r="BQ2004" s="74" t="str">
        <f t="shared" si="1078"/>
        <v xml:space="preserve"> </v>
      </c>
      <c r="BR2004" s="120" t="str">
        <f t="shared" si="1079"/>
        <v xml:space="preserve"> </v>
      </c>
      <c r="BS2004" s="120" t="str">
        <f t="shared" si="1080"/>
        <v xml:space="preserve"> </v>
      </c>
      <c r="BU2004" s="74" t="str">
        <f t="shared" si="1081"/>
        <v xml:space="preserve"> </v>
      </c>
      <c r="BV2004" s="120" t="str">
        <f t="shared" si="1082"/>
        <v xml:space="preserve"> </v>
      </c>
      <c r="BW2004" s="120" t="str">
        <f t="shared" si="1083"/>
        <v xml:space="preserve">  </v>
      </c>
      <c r="BY2004" s="74" t="str">
        <f t="shared" si="1084"/>
        <v xml:space="preserve"> </v>
      </c>
      <c r="BZ2004" s="120" t="str">
        <f t="shared" si="1085"/>
        <v xml:space="preserve"> </v>
      </c>
      <c r="CA2004" s="120" t="str">
        <f t="shared" si="1086"/>
        <v xml:space="preserve"> </v>
      </c>
      <c r="CC2004" s="115" t="str">
        <f t="shared" si="1087"/>
        <v xml:space="preserve"> </v>
      </c>
      <c r="CD2004" s="120" t="str">
        <f t="shared" si="1088"/>
        <v xml:space="preserve"> </v>
      </c>
      <c r="CE2004" s="417" t="str">
        <f t="shared" si="1089"/>
        <v xml:space="preserve"> </v>
      </c>
      <c r="CF2004" s="115"/>
      <c r="CG2004" s="115" t="str">
        <f t="shared" si="1090"/>
        <v xml:space="preserve"> </v>
      </c>
      <c r="CH2004" s="120" t="str">
        <f t="shared" si="1091"/>
        <v xml:space="preserve"> </v>
      </c>
      <c r="CI2004" s="417" t="str">
        <f t="shared" si="1092"/>
        <v xml:space="preserve"> </v>
      </c>
      <c r="CJ2004" s="115"/>
      <c r="CK2004" s="115" t="str">
        <f t="shared" si="1093"/>
        <v xml:space="preserve"> </v>
      </c>
      <c r="CL2004" s="120" t="str">
        <f t="shared" si="1094"/>
        <v xml:space="preserve"> </v>
      </c>
      <c r="CM2004" s="417" t="str">
        <f t="shared" si="1096"/>
        <v xml:space="preserve"> </v>
      </c>
      <c r="IS2004" s="108">
        <v>33</v>
      </c>
    </row>
    <row r="2005" spans="2:253" s="74" customFormat="1" ht="17.100000000000001" hidden="1" customHeight="1" x14ac:dyDescent="0.25">
      <c r="B2005" s="524">
        <f>IF(AND('KB Duct Parts'!$BL$14=2,'KB Duct Parts'!I18&gt;0),'KB Duct Parts'!I18,0)</f>
        <v>0</v>
      </c>
      <c r="C2005" s="529" t="s">
        <v>1244</v>
      </c>
      <c r="D2005" s="506" t="str">
        <f t="shared" si="1098"/>
        <v>15004-SS</v>
      </c>
      <c r="E2005" s="536" t="s">
        <v>861</v>
      </c>
      <c r="F2005" s="508" t="str">
        <f t="shared" si="1099"/>
        <v xml:space="preserve"> </v>
      </c>
      <c r="G2005" s="537" t="s">
        <v>911</v>
      </c>
      <c r="H2005" s="524" t="s">
        <v>923</v>
      </c>
      <c r="I2005" s="1035" t="s">
        <v>932</v>
      </c>
      <c r="J2005" s="1036"/>
      <c r="K2005" s="531" t="s">
        <v>882</v>
      </c>
      <c r="L2005" s="535"/>
      <c r="M2005" s="532" t="s">
        <v>1700</v>
      </c>
      <c r="N2005" s="514">
        <f t="shared" si="1065"/>
        <v>42.2</v>
      </c>
      <c r="O2005" s="514">
        <f t="shared" si="1071"/>
        <v>0</v>
      </c>
      <c r="P2005" s="680">
        <f>'KB Duct Parts'!$AE$3</f>
        <v>0</v>
      </c>
      <c r="Q2005" s="681">
        <f t="shared" si="1066"/>
        <v>0</v>
      </c>
      <c r="R2005" s="682">
        <f t="shared" si="1067"/>
        <v>0</v>
      </c>
      <c r="S2005" s="716">
        <f t="shared" si="1068"/>
        <v>0.35</v>
      </c>
      <c r="T2005" s="679">
        <f t="shared" si="1069"/>
        <v>0</v>
      </c>
      <c r="U2005" s="679">
        <f t="shared" si="1070"/>
        <v>0</v>
      </c>
      <c r="Y2005" s="120"/>
      <c r="AD2005" s="79"/>
      <c r="AE2005" s="75"/>
      <c r="AF2005" s="370"/>
      <c r="AG2005" s="375"/>
      <c r="AH2005" s="379"/>
      <c r="AI2005" s="383"/>
      <c r="AJ2005" s="388"/>
      <c r="AK2005" s="392"/>
      <c r="AL2005" s="388"/>
      <c r="AM2005" s="363">
        <f t="shared" si="1095"/>
        <v>1</v>
      </c>
      <c r="AN2005" s="578">
        <v>42.2</v>
      </c>
      <c r="AO2005" s="78">
        <f t="shared" si="1077"/>
        <v>0</v>
      </c>
      <c r="AP2005" s="78">
        <f t="shared" si="1072"/>
        <v>0</v>
      </c>
      <c r="AQ2005" s="78">
        <f t="shared" si="1073"/>
        <v>0</v>
      </c>
      <c r="AR2005" s="78">
        <f t="shared" si="1074"/>
        <v>0</v>
      </c>
      <c r="AS2005" s="78">
        <f t="shared" si="1075"/>
        <v>0</v>
      </c>
      <c r="AT2005" s="78">
        <f t="shared" si="1076"/>
        <v>0</v>
      </c>
      <c r="AU2005" s="74" t="s">
        <v>717</v>
      </c>
      <c r="AV2005" s="115"/>
      <c r="AW2005" s="395"/>
      <c r="AX2005" s="395">
        <v>0</v>
      </c>
      <c r="AY2005" s="395">
        <v>0</v>
      </c>
      <c r="AZ2005" s="395">
        <v>0</v>
      </c>
      <c r="BA2005" s="395">
        <v>0</v>
      </c>
      <c r="BB2005" s="395">
        <v>0</v>
      </c>
      <c r="BC2005" s="395">
        <v>0</v>
      </c>
      <c r="BD2005" s="115"/>
      <c r="BE2005" s="115"/>
      <c r="BF2005" s="115"/>
      <c r="BG2005" s="115"/>
      <c r="BH2005" s="115"/>
      <c r="BI2005" s="115"/>
      <c r="BJ2005" s="115"/>
      <c r="BK2005" s="115"/>
      <c r="BQ2005" s="74" t="str">
        <f t="shared" si="1078"/>
        <v xml:space="preserve"> </v>
      </c>
      <c r="BR2005" s="120" t="str">
        <f t="shared" si="1079"/>
        <v xml:space="preserve"> </v>
      </c>
      <c r="BS2005" s="120" t="str">
        <f t="shared" si="1080"/>
        <v xml:space="preserve"> </v>
      </c>
      <c r="BU2005" s="74" t="str">
        <f t="shared" si="1081"/>
        <v xml:space="preserve"> </v>
      </c>
      <c r="BV2005" s="120" t="str">
        <f t="shared" si="1082"/>
        <v xml:space="preserve"> </v>
      </c>
      <c r="BW2005" s="120" t="str">
        <f t="shared" si="1083"/>
        <v xml:space="preserve">  </v>
      </c>
      <c r="BY2005" s="74" t="str">
        <f t="shared" si="1084"/>
        <v xml:space="preserve"> </v>
      </c>
      <c r="BZ2005" s="120" t="str">
        <f t="shared" si="1085"/>
        <v xml:space="preserve"> </v>
      </c>
      <c r="CA2005" s="120" t="str">
        <f t="shared" si="1086"/>
        <v xml:space="preserve"> </v>
      </c>
      <c r="CC2005" s="115" t="str">
        <f t="shared" si="1087"/>
        <v xml:space="preserve"> </v>
      </c>
      <c r="CD2005" s="120" t="str">
        <f t="shared" si="1088"/>
        <v xml:space="preserve"> </v>
      </c>
      <c r="CE2005" s="417" t="str">
        <f t="shared" si="1089"/>
        <v xml:space="preserve"> </v>
      </c>
      <c r="CF2005" s="115"/>
      <c r="CG2005" s="115" t="str">
        <f t="shared" si="1090"/>
        <v xml:space="preserve"> </v>
      </c>
      <c r="CH2005" s="120" t="str">
        <f t="shared" si="1091"/>
        <v xml:space="preserve"> </v>
      </c>
      <c r="CI2005" s="417" t="str">
        <f t="shared" si="1092"/>
        <v xml:space="preserve"> </v>
      </c>
      <c r="CJ2005" s="115"/>
      <c r="CK2005" s="115" t="str">
        <f t="shared" si="1093"/>
        <v xml:space="preserve"> </v>
      </c>
      <c r="CL2005" s="120" t="str">
        <f t="shared" si="1094"/>
        <v xml:space="preserve"> </v>
      </c>
      <c r="CM2005" s="417" t="str">
        <f t="shared" si="1096"/>
        <v xml:space="preserve"> </v>
      </c>
      <c r="IS2005" s="108">
        <v>33</v>
      </c>
    </row>
    <row r="2006" spans="2:253" s="74" customFormat="1" ht="17.100000000000001" hidden="1" customHeight="1" x14ac:dyDescent="0.25">
      <c r="B2006" s="524">
        <f>IF(AND('KB Duct Parts'!$BL$14=2,'KB Duct Parts'!I19&gt;0),'KB Duct Parts'!I19,0)</f>
        <v>0</v>
      </c>
      <c r="C2006" s="529" t="s">
        <v>1245</v>
      </c>
      <c r="D2006" s="506" t="str">
        <f t="shared" si="1098"/>
        <v>15005-SS</v>
      </c>
      <c r="E2006" s="524" t="s">
        <v>862</v>
      </c>
      <c r="F2006" s="508" t="str">
        <f t="shared" si="1099"/>
        <v xml:space="preserve"> </v>
      </c>
      <c r="G2006" s="537" t="s">
        <v>911</v>
      </c>
      <c r="H2006" s="524" t="s">
        <v>923</v>
      </c>
      <c r="I2006" s="1035" t="s">
        <v>932</v>
      </c>
      <c r="J2006" s="1036"/>
      <c r="K2006" s="531" t="s">
        <v>882</v>
      </c>
      <c r="L2006" s="535"/>
      <c r="M2006" s="532" t="s">
        <v>1700</v>
      </c>
      <c r="N2006" s="514">
        <f t="shared" si="1065"/>
        <v>47.8</v>
      </c>
      <c r="O2006" s="514">
        <f t="shared" si="1071"/>
        <v>0</v>
      </c>
      <c r="P2006" s="680">
        <f>'KB Duct Parts'!$AE$3</f>
        <v>0</v>
      </c>
      <c r="Q2006" s="681">
        <f t="shared" si="1066"/>
        <v>0</v>
      </c>
      <c r="R2006" s="682">
        <f t="shared" si="1067"/>
        <v>0</v>
      </c>
      <c r="S2006" s="716">
        <f t="shared" si="1068"/>
        <v>0.35</v>
      </c>
      <c r="T2006" s="679">
        <f t="shared" si="1069"/>
        <v>0</v>
      </c>
      <c r="U2006" s="679">
        <f t="shared" si="1070"/>
        <v>0</v>
      </c>
      <c r="Y2006" s="120"/>
      <c r="AD2006" s="79"/>
      <c r="AE2006" s="75"/>
      <c r="AF2006" s="370"/>
      <c r="AG2006" s="375"/>
      <c r="AH2006" s="379"/>
      <c r="AI2006" s="383"/>
      <c r="AJ2006" s="388"/>
      <c r="AK2006" s="392"/>
      <c r="AL2006" s="388"/>
      <c r="AM2006" s="363">
        <f t="shared" si="1095"/>
        <v>1</v>
      </c>
      <c r="AN2006" s="578">
        <v>47.8</v>
      </c>
      <c r="AO2006" s="78">
        <f t="shared" si="1077"/>
        <v>0</v>
      </c>
      <c r="AP2006" s="78">
        <f t="shared" si="1072"/>
        <v>0</v>
      </c>
      <c r="AQ2006" s="78">
        <f t="shared" si="1073"/>
        <v>0</v>
      </c>
      <c r="AR2006" s="78">
        <f t="shared" si="1074"/>
        <v>0</v>
      </c>
      <c r="AS2006" s="78">
        <f t="shared" si="1075"/>
        <v>0</v>
      </c>
      <c r="AT2006" s="78">
        <f t="shared" si="1076"/>
        <v>0</v>
      </c>
      <c r="AU2006" s="74" t="s">
        <v>717</v>
      </c>
      <c r="AV2006" s="115"/>
      <c r="AW2006" s="395"/>
      <c r="AX2006" s="395">
        <v>0</v>
      </c>
      <c r="AY2006" s="395">
        <v>0</v>
      </c>
      <c r="AZ2006" s="395">
        <v>0</v>
      </c>
      <c r="BA2006" s="395">
        <v>0</v>
      </c>
      <c r="BB2006" s="395">
        <v>0</v>
      </c>
      <c r="BC2006" s="395">
        <v>0</v>
      </c>
      <c r="BD2006" s="115"/>
      <c r="BE2006" s="115"/>
      <c r="BF2006" s="115"/>
      <c r="BG2006" s="115"/>
      <c r="BH2006" s="115"/>
      <c r="BI2006" s="115"/>
      <c r="BJ2006" s="115"/>
      <c r="BK2006" s="115"/>
      <c r="BQ2006" s="74" t="str">
        <f t="shared" si="1078"/>
        <v xml:space="preserve"> </v>
      </c>
      <c r="BR2006" s="120" t="str">
        <f t="shared" si="1079"/>
        <v xml:space="preserve"> </v>
      </c>
      <c r="BS2006" s="120" t="str">
        <f t="shared" si="1080"/>
        <v xml:space="preserve"> </v>
      </c>
      <c r="BU2006" s="74" t="str">
        <f t="shared" si="1081"/>
        <v xml:space="preserve"> </v>
      </c>
      <c r="BV2006" s="120" t="str">
        <f t="shared" si="1082"/>
        <v xml:space="preserve"> </v>
      </c>
      <c r="BW2006" s="120" t="str">
        <f t="shared" si="1083"/>
        <v xml:space="preserve">  </v>
      </c>
      <c r="BY2006" s="74" t="str">
        <f t="shared" si="1084"/>
        <v xml:space="preserve"> </v>
      </c>
      <c r="BZ2006" s="120" t="str">
        <f t="shared" si="1085"/>
        <v xml:space="preserve"> </v>
      </c>
      <c r="CA2006" s="120" t="str">
        <f t="shared" si="1086"/>
        <v xml:space="preserve"> </v>
      </c>
      <c r="CC2006" s="115" t="str">
        <f t="shared" si="1087"/>
        <v xml:space="preserve"> </v>
      </c>
      <c r="CD2006" s="120" t="str">
        <f t="shared" si="1088"/>
        <v xml:space="preserve"> </v>
      </c>
      <c r="CE2006" s="417" t="str">
        <f t="shared" si="1089"/>
        <v xml:space="preserve"> </v>
      </c>
      <c r="CF2006" s="115"/>
      <c r="CG2006" s="115" t="str">
        <f t="shared" si="1090"/>
        <v xml:space="preserve"> </v>
      </c>
      <c r="CH2006" s="120" t="str">
        <f t="shared" si="1091"/>
        <v xml:space="preserve"> </v>
      </c>
      <c r="CI2006" s="417" t="str">
        <f t="shared" si="1092"/>
        <v xml:space="preserve"> </v>
      </c>
      <c r="CJ2006" s="115"/>
      <c r="CK2006" s="115" t="str">
        <f t="shared" si="1093"/>
        <v xml:space="preserve"> </v>
      </c>
      <c r="CL2006" s="120" t="str">
        <f t="shared" si="1094"/>
        <v xml:space="preserve"> </v>
      </c>
      <c r="CM2006" s="417" t="str">
        <f t="shared" si="1096"/>
        <v xml:space="preserve"> </v>
      </c>
      <c r="IS2006" s="108">
        <v>37</v>
      </c>
    </row>
    <row r="2007" spans="2:253" s="74" customFormat="1" ht="17.100000000000001" hidden="1" customHeight="1" x14ac:dyDescent="0.25">
      <c r="B2007" s="524">
        <f>IF(AND('KB Duct Parts'!$BL$14=2,'KB Duct Parts'!I20&gt;0),'KB Duct Parts'!I20,0)</f>
        <v>0</v>
      </c>
      <c r="C2007" s="529" t="s">
        <v>1246</v>
      </c>
      <c r="D2007" s="506" t="str">
        <f t="shared" si="1098"/>
        <v>15006-SS</v>
      </c>
      <c r="E2007" s="524" t="s">
        <v>863</v>
      </c>
      <c r="F2007" s="508" t="str">
        <f t="shared" si="1099"/>
        <v xml:space="preserve"> </v>
      </c>
      <c r="G2007" s="537" t="s">
        <v>911</v>
      </c>
      <c r="H2007" s="524" t="s">
        <v>923</v>
      </c>
      <c r="I2007" s="1035" t="s">
        <v>932</v>
      </c>
      <c r="J2007" s="1036"/>
      <c r="K2007" s="531" t="s">
        <v>882</v>
      </c>
      <c r="L2007" s="535"/>
      <c r="M2007" s="532" t="s">
        <v>1700</v>
      </c>
      <c r="N2007" s="514">
        <f t="shared" si="1065"/>
        <v>58</v>
      </c>
      <c r="O2007" s="514">
        <f t="shared" si="1071"/>
        <v>0</v>
      </c>
      <c r="P2007" s="680">
        <f>'KB Duct Parts'!$AE$3</f>
        <v>0</v>
      </c>
      <c r="Q2007" s="681">
        <f t="shared" si="1066"/>
        <v>0</v>
      </c>
      <c r="R2007" s="682">
        <f t="shared" si="1067"/>
        <v>0</v>
      </c>
      <c r="S2007" s="716">
        <f t="shared" si="1068"/>
        <v>0.35</v>
      </c>
      <c r="T2007" s="679">
        <f t="shared" si="1069"/>
        <v>0</v>
      </c>
      <c r="U2007" s="679">
        <f t="shared" si="1070"/>
        <v>0</v>
      </c>
      <c r="Y2007" s="120"/>
      <c r="AD2007" s="79"/>
      <c r="AE2007" s="75"/>
      <c r="AF2007" s="370"/>
      <c r="AG2007" s="375"/>
      <c r="AH2007" s="379"/>
      <c r="AI2007" s="383"/>
      <c r="AJ2007" s="388"/>
      <c r="AK2007" s="392"/>
      <c r="AL2007" s="388"/>
      <c r="AM2007" s="363">
        <f t="shared" si="1095"/>
        <v>1</v>
      </c>
      <c r="AN2007" s="578">
        <v>58</v>
      </c>
      <c r="AO2007" s="78">
        <f t="shared" si="1077"/>
        <v>0</v>
      </c>
      <c r="AP2007" s="78">
        <f t="shared" si="1072"/>
        <v>0</v>
      </c>
      <c r="AQ2007" s="78">
        <f t="shared" si="1073"/>
        <v>0</v>
      </c>
      <c r="AR2007" s="78">
        <f t="shared" si="1074"/>
        <v>0</v>
      </c>
      <c r="AS2007" s="78">
        <f t="shared" si="1075"/>
        <v>0</v>
      </c>
      <c r="AT2007" s="78">
        <f t="shared" si="1076"/>
        <v>0</v>
      </c>
      <c r="AU2007" s="74" t="s">
        <v>717</v>
      </c>
      <c r="AV2007" s="115"/>
      <c r="AW2007" s="395"/>
      <c r="AX2007" s="395">
        <v>0</v>
      </c>
      <c r="AY2007" s="395">
        <v>0</v>
      </c>
      <c r="AZ2007" s="395">
        <v>0</v>
      </c>
      <c r="BA2007" s="395">
        <v>0</v>
      </c>
      <c r="BB2007" s="395">
        <v>0</v>
      </c>
      <c r="BC2007" s="395">
        <v>0</v>
      </c>
      <c r="BD2007" s="115"/>
      <c r="BE2007" s="115"/>
      <c r="BF2007" s="115"/>
      <c r="BG2007" s="115"/>
      <c r="BH2007" s="115"/>
      <c r="BI2007" s="115"/>
      <c r="BJ2007" s="115"/>
      <c r="BK2007" s="115"/>
      <c r="BQ2007" s="74" t="str">
        <f t="shared" si="1078"/>
        <v xml:space="preserve"> </v>
      </c>
      <c r="BR2007" s="120" t="str">
        <f t="shared" si="1079"/>
        <v xml:space="preserve"> </v>
      </c>
      <c r="BS2007" s="120" t="str">
        <f t="shared" si="1080"/>
        <v xml:space="preserve"> </v>
      </c>
      <c r="BU2007" s="74" t="str">
        <f t="shared" si="1081"/>
        <v xml:space="preserve"> </v>
      </c>
      <c r="BV2007" s="120" t="str">
        <f t="shared" si="1082"/>
        <v xml:space="preserve"> </v>
      </c>
      <c r="BW2007" s="120" t="str">
        <f t="shared" si="1083"/>
        <v xml:space="preserve">  </v>
      </c>
      <c r="BY2007" s="74" t="str">
        <f t="shared" si="1084"/>
        <v xml:space="preserve"> </v>
      </c>
      <c r="BZ2007" s="120" t="str">
        <f t="shared" si="1085"/>
        <v xml:space="preserve"> </v>
      </c>
      <c r="CA2007" s="120" t="str">
        <f t="shared" si="1086"/>
        <v xml:space="preserve"> </v>
      </c>
      <c r="CC2007" s="115" t="str">
        <f t="shared" si="1087"/>
        <v xml:space="preserve"> </v>
      </c>
      <c r="CD2007" s="120" t="str">
        <f t="shared" si="1088"/>
        <v xml:space="preserve"> </v>
      </c>
      <c r="CE2007" s="417" t="str">
        <f t="shared" si="1089"/>
        <v xml:space="preserve"> </v>
      </c>
      <c r="CF2007" s="115"/>
      <c r="CG2007" s="115" t="str">
        <f t="shared" si="1090"/>
        <v xml:space="preserve"> </v>
      </c>
      <c r="CH2007" s="120" t="str">
        <f t="shared" si="1091"/>
        <v xml:space="preserve"> </v>
      </c>
      <c r="CI2007" s="417" t="str">
        <f t="shared" si="1092"/>
        <v xml:space="preserve"> </v>
      </c>
      <c r="CJ2007" s="115"/>
      <c r="CK2007" s="115" t="str">
        <f t="shared" si="1093"/>
        <v xml:space="preserve"> </v>
      </c>
      <c r="CL2007" s="120" t="str">
        <f t="shared" si="1094"/>
        <v xml:space="preserve"> </v>
      </c>
      <c r="CM2007" s="417" t="str">
        <f t="shared" si="1096"/>
        <v xml:space="preserve"> </v>
      </c>
      <c r="IS2007" s="108">
        <v>45</v>
      </c>
    </row>
    <row r="2008" spans="2:253" s="74" customFormat="1" ht="17.100000000000001" hidden="1" customHeight="1" x14ac:dyDescent="0.25">
      <c r="B2008" s="524">
        <f>IF(AND('KB Duct Parts'!$BL$14=2,'KB Duct Parts'!I21&gt;0),'KB Duct Parts'!I21,0)</f>
        <v>0</v>
      </c>
      <c r="C2008" s="529" t="s">
        <v>1247</v>
      </c>
      <c r="D2008" s="506" t="str">
        <f t="shared" si="1098"/>
        <v>15007-SS</v>
      </c>
      <c r="E2008" s="524" t="s">
        <v>864</v>
      </c>
      <c r="F2008" s="508" t="str">
        <f t="shared" si="1099"/>
        <v xml:space="preserve"> </v>
      </c>
      <c r="G2008" s="537" t="s">
        <v>911</v>
      </c>
      <c r="H2008" s="524" t="s">
        <v>923</v>
      </c>
      <c r="I2008" s="1035" t="s">
        <v>932</v>
      </c>
      <c r="J2008" s="1036"/>
      <c r="K2008" s="531" t="s">
        <v>882</v>
      </c>
      <c r="L2008" s="535"/>
      <c r="M2008" s="532" t="s">
        <v>1700</v>
      </c>
      <c r="N2008" s="514">
        <f t="shared" si="1065"/>
        <v>61.4</v>
      </c>
      <c r="O2008" s="514">
        <f t="shared" si="1071"/>
        <v>0</v>
      </c>
      <c r="P2008" s="680">
        <f>'KB Duct Parts'!$AE$3</f>
        <v>0</v>
      </c>
      <c r="Q2008" s="681">
        <f t="shared" si="1066"/>
        <v>0</v>
      </c>
      <c r="R2008" s="682">
        <f t="shared" si="1067"/>
        <v>0</v>
      </c>
      <c r="S2008" s="716">
        <f t="shared" si="1068"/>
        <v>0.35</v>
      </c>
      <c r="T2008" s="679">
        <f t="shared" si="1069"/>
        <v>0</v>
      </c>
      <c r="U2008" s="679">
        <f t="shared" si="1070"/>
        <v>0</v>
      </c>
      <c r="Y2008" s="120"/>
      <c r="AD2008" s="79"/>
      <c r="AE2008" s="75"/>
      <c r="AF2008" s="370"/>
      <c r="AG2008" s="375"/>
      <c r="AH2008" s="379"/>
      <c r="AI2008" s="383"/>
      <c r="AJ2008" s="388"/>
      <c r="AK2008" s="392"/>
      <c r="AL2008" s="388"/>
      <c r="AM2008" s="363">
        <f t="shared" si="1095"/>
        <v>1</v>
      </c>
      <c r="AN2008" s="578">
        <v>61.4</v>
      </c>
      <c r="AO2008" s="78">
        <f t="shared" si="1077"/>
        <v>0</v>
      </c>
      <c r="AP2008" s="78">
        <f t="shared" si="1072"/>
        <v>0</v>
      </c>
      <c r="AQ2008" s="78">
        <f t="shared" si="1073"/>
        <v>0</v>
      </c>
      <c r="AR2008" s="78">
        <f t="shared" si="1074"/>
        <v>0</v>
      </c>
      <c r="AS2008" s="78">
        <f t="shared" si="1075"/>
        <v>0</v>
      </c>
      <c r="AT2008" s="78">
        <f t="shared" si="1076"/>
        <v>0</v>
      </c>
      <c r="AU2008" s="74" t="s">
        <v>717</v>
      </c>
      <c r="AV2008" s="115"/>
      <c r="AW2008" s="395"/>
      <c r="AX2008" s="395">
        <v>0</v>
      </c>
      <c r="AY2008" s="395">
        <v>0</v>
      </c>
      <c r="AZ2008" s="395">
        <v>0</v>
      </c>
      <c r="BA2008" s="395">
        <v>0</v>
      </c>
      <c r="BB2008" s="395">
        <v>0</v>
      </c>
      <c r="BC2008" s="395">
        <v>0</v>
      </c>
      <c r="BD2008" s="115"/>
      <c r="BE2008" s="115"/>
      <c r="BF2008" s="115"/>
      <c r="BG2008" s="115"/>
      <c r="BH2008" s="115"/>
      <c r="BI2008" s="115"/>
      <c r="BJ2008" s="115"/>
      <c r="BK2008" s="115"/>
      <c r="BQ2008" s="74" t="str">
        <f t="shared" si="1078"/>
        <v xml:space="preserve"> </v>
      </c>
      <c r="BR2008" s="120" t="str">
        <f t="shared" si="1079"/>
        <v xml:space="preserve"> </v>
      </c>
      <c r="BS2008" s="120" t="str">
        <f t="shared" si="1080"/>
        <v xml:space="preserve"> </v>
      </c>
      <c r="BU2008" s="74" t="str">
        <f t="shared" si="1081"/>
        <v xml:space="preserve"> </v>
      </c>
      <c r="BV2008" s="120" t="str">
        <f t="shared" si="1082"/>
        <v xml:space="preserve"> </v>
      </c>
      <c r="BW2008" s="120" t="str">
        <f t="shared" si="1083"/>
        <v xml:space="preserve">  </v>
      </c>
      <c r="BY2008" s="74" t="str">
        <f t="shared" si="1084"/>
        <v xml:space="preserve"> </v>
      </c>
      <c r="BZ2008" s="120" t="str">
        <f t="shared" si="1085"/>
        <v xml:space="preserve"> </v>
      </c>
      <c r="CA2008" s="120" t="str">
        <f t="shared" si="1086"/>
        <v xml:space="preserve"> </v>
      </c>
      <c r="CC2008" s="115" t="str">
        <f t="shared" si="1087"/>
        <v xml:space="preserve"> </v>
      </c>
      <c r="CD2008" s="120" t="str">
        <f t="shared" si="1088"/>
        <v xml:space="preserve"> </v>
      </c>
      <c r="CE2008" s="417" t="str">
        <f t="shared" si="1089"/>
        <v xml:space="preserve"> </v>
      </c>
      <c r="CF2008" s="115"/>
      <c r="CG2008" s="115" t="str">
        <f t="shared" si="1090"/>
        <v xml:space="preserve"> </v>
      </c>
      <c r="CH2008" s="120" t="str">
        <f t="shared" si="1091"/>
        <v xml:space="preserve"> </v>
      </c>
      <c r="CI2008" s="417" t="str">
        <f t="shared" si="1092"/>
        <v xml:space="preserve"> </v>
      </c>
      <c r="CJ2008" s="115"/>
      <c r="CK2008" s="115" t="str">
        <f t="shared" si="1093"/>
        <v xml:space="preserve"> </v>
      </c>
      <c r="CL2008" s="120" t="str">
        <f t="shared" si="1094"/>
        <v xml:space="preserve"> </v>
      </c>
      <c r="CM2008" s="417" t="str">
        <f t="shared" si="1096"/>
        <v xml:space="preserve"> </v>
      </c>
      <c r="IS2008" s="108">
        <v>47</v>
      </c>
    </row>
    <row r="2009" spans="2:253" s="74" customFormat="1" ht="17.100000000000001" hidden="1" customHeight="1" x14ac:dyDescent="0.25">
      <c r="B2009" s="524">
        <f>IF(AND('KB Duct Parts'!$BL$14=2,'KB Duct Parts'!I22&gt;0),'KB Duct Parts'!I22,0)</f>
        <v>0</v>
      </c>
      <c r="C2009" s="529" t="s">
        <v>1248</v>
      </c>
      <c r="D2009" s="506" t="str">
        <f t="shared" si="1098"/>
        <v>15008-SS</v>
      </c>
      <c r="E2009" s="524" t="s">
        <v>865</v>
      </c>
      <c r="F2009" s="508" t="str">
        <f t="shared" si="1099"/>
        <v xml:space="preserve"> </v>
      </c>
      <c r="G2009" s="537" t="s">
        <v>911</v>
      </c>
      <c r="H2009" s="524" t="s">
        <v>923</v>
      </c>
      <c r="I2009" s="1035" t="s">
        <v>932</v>
      </c>
      <c r="J2009" s="1036"/>
      <c r="K2009" s="531" t="s">
        <v>882</v>
      </c>
      <c r="L2009" s="535"/>
      <c r="M2009" s="532" t="s">
        <v>1700</v>
      </c>
      <c r="N2009" s="514">
        <f t="shared" si="1065"/>
        <v>64.900000000000006</v>
      </c>
      <c r="O2009" s="514">
        <f t="shared" si="1071"/>
        <v>0</v>
      </c>
      <c r="P2009" s="680">
        <f>'KB Duct Parts'!$AE$3</f>
        <v>0</v>
      </c>
      <c r="Q2009" s="681">
        <f t="shared" si="1066"/>
        <v>0</v>
      </c>
      <c r="R2009" s="682">
        <f t="shared" si="1067"/>
        <v>0</v>
      </c>
      <c r="S2009" s="716">
        <f t="shared" si="1068"/>
        <v>0.35</v>
      </c>
      <c r="T2009" s="679">
        <f t="shared" si="1069"/>
        <v>0</v>
      </c>
      <c r="U2009" s="679">
        <f t="shared" si="1070"/>
        <v>0</v>
      </c>
      <c r="Y2009" s="120"/>
      <c r="AD2009" s="79"/>
      <c r="AE2009" s="75"/>
      <c r="AF2009" s="370"/>
      <c r="AG2009" s="375"/>
      <c r="AH2009" s="379"/>
      <c r="AI2009" s="383"/>
      <c r="AJ2009" s="388"/>
      <c r="AK2009" s="392"/>
      <c r="AL2009" s="388"/>
      <c r="AM2009" s="363">
        <f t="shared" si="1095"/>
        <v>1</v>
      </c>
      <c r="AN2009" s="578">
        <v>64.900000000000006</v>
      </c>
      <c r="AO2009" s="78">
        <f t="shared" si="1077"/>
        <v>0</v>
      </c>
      <c r="AP2009" s="78">
        <f t="shared" si="1072"/>
        <v>0</v>
      </c>
      <c r="AQ2009" s="78">
        <f t="shared" si="1073"/>
        <v>0</v>
      </c>
      <c r="AR2009" s="78">
        <f t="shared" si="1074"/>
        <v>0</v>
      </c>
      <c r="AS2009" s="78">
        <f t="shared" si="1075"/>
        <v>0</v>
      </c>
      <c r="AT2009" s="78">
        <f t="shared" si="1076"/>
        <v>0</v>
      </c>
      <c r="AU2009" s="74" t="s">
        <v>717</v>
      </c>
      <c r="AV2009" s="115"/>
      <c r="AW2009" s="395"/>
      <c r="AX2009" s="395">
        <v>0</v>
      </c>
      <c r="AY2009" s="395">
        <v>0</v>
      </c>
      <c r="AZ2009" s="395">
        <v>0</v>
      </c>
      <c r="BA2009" s="395">
        <v>0</v>
      </c>
      <c r="BB2009" s="395">
        <v>0</v>
      </c>
      <c r="BC2009" s="395">
        <v>0</v>
      </c>
      <c r="BD2009" s="115"/>
      <c r="BE2009" s="115"/>
      <c r="BF2009" s="115"/>
      <c r="BG2009" s="115"/>
      <c r="BH2009" s="115"/>
      <c r="BI2009" s="115"/>
      <c r="BJ2009" s="115"/>
      <c r="BK2009" s="115"/>
      <c r="BQ2009" s="74" t="str">
        <f t="shared" si="1078"/>
        <v xml:space="preserve"> </v>
      </c>
      <c r="BR2009" s="120" t="str">
        <f t="shared" si="1079"/>
        <v xml:space="preserve"> </v>
      </c>
      <c r="BS2009" s="120" t="str">
        <f t="shared" si="1080"/>
        <v xml:space="preserve"> </v>
      </c>
      <c r="BU2009" s="74" t="str">
        <f t="shared" si="1081"/>
        <v xml:space="preserve"> </v>
      </c>
      <c r="BV2009" s="120" t="str">
        <f t="shared" si="1082"/>
        <v xml:space="preserve"> </v>
      </c>
      <c r="BW2009" s="120" t="str">
        <f t="shared" si="1083"/>
        <v xml:space="preserve">  </v>
      </c>
      <c r="BY2009" s="74" t="str">
        <f t="shared" si="1084"/>
        <v xml:space="preserve"> </v>
      </c>
      <c r="BZ2009" s="120" t="str">
        <f t="shared" si="1085"/>
        <v xml:space="preserve"> </v>
      </c>
      <c r="CA2009" s="120" t="str">
        <f t="shared" si="1086"/>
        <v xml:space="preserve"> </v>
      </c>
      <c r="CC2009" s="115" t="str">
        <f t="shared" si="1087"/>
        <v xml:space="preserve"> </v>
      </c>
      <c r="CD2009" s="120" t="str">
        <f t="shared" si="1088"/>
        <v xml:space="preserve"> </v>
      </c>
      <c r="CE2009" s="417" t="str">
        <f t="shared" si="1089"/>
        <v xml:space="preserve"> </v>
      </c>
      <c r="CF2009" s="115"/>
      <c r="CG2009" s="115" t="str">
        <f t="shared" si="1090"/>
        <v xml:space="preserve"> </v>
      </c>
      <c r="CH2009" s="120" t="str">
        <f t="shared" si="1091"/>
        <v xml:space="preserve"> </v>
      </c>
      <c r="CI2009" s="417" t="str">
        <f t="shared" si="1092"/>
        <v xml:space="preserve"> </v>
      </c>
      <c r="CJ2009" s="115"/>
      <c r="CK2009" s="115" t="str">
        <f t="shared" si="1093"/>
        <v xml:space="preserve"> </v>
      </c>
      <c r="CL2009" s="120" t="str">
        <f t="shared" si="1094"/>
        <v xml:space="preserve"> </v>
      </c>
      <c r="CM2009" s="417" t="str">
        <f t="shared" si="1096"/>
        <v xml:space="preserve"> </v>
      </c>
      <c r="IS2009" s="108">
        <v>50</v>
      </c>
    </row>
    <row r="2010" spans="2:253" s="74" customFormat="1" ht="17.100000000000001" hidden="1" customHeight="1" x14ac:dyDescent="0.25">
      <c r="B2010" s="524">
        <f>IF(AND('KB Duct Parts'!$BL$14=2,'KB Duct Parts'!I23&gt;0),'KB Duct Parts'!I23,0)</f>
        <v>0</v>
      </c>
      <c r="C2010" s="529" t="s">
        <v>1249</v>
      </c>
      <c r="D2010" s="506" t="str">
        <f t="shared" si="1098"/>
        <v>15009-SS</v>
      </c>
      <c r="E2010" s="524" t="s">
        <v>866</v>
      </c>
      <c r="F2010" s="508" t="str">
        <f t="shared" si="1099"/>
        <v xml:space="preserve"> </v>
      </c>
      <c r="G2010" s="537" t="s">
        <v>911</v>
      </c>
      <c r="H2010" s="524" t="s">
        <v>923</v>
      </c>
      <c r="I2010" s="1035" t="s">
        <v>932</v>
      </c>
      <c r="J2010" s="1036"/>
      <c r="K2010" s="531" t="s">
        <v>882</v>
      </c>
      <c r="L2010" s="535"/>
      <c r="M2010" s="532" t="s">
        <v>1700</v>
      </c>
      <c r="N2010" s="514">
        <f t="shared" ref="N2010:N2073" si="1100">AN2010</f>
        <v>68.3</v>
      </c>
      <c r="O2010" s="514">
        <f t="shared" si="1071"/>
        <v>0</v>
      </c>
      <c r="P2010" s="680">
        <f>'KB Duct Parts'!$AE$3</f>
        <v>0</v>
      </c>
      <c r="Q2010" s="681">
        <f t="shared" ref="Q2010:Q2073" si="1101">IF(B2010&gt;0,N2010*(1-P2010),0)</f>
        <v>0</v>
      </c>
      <c r="R2010" s="682">
        <f t="shared" ref="R2010:R2073" si="1102">B2010*Q2010</f>
        <v>0</v>
      </c>
      <c r="S2010" s="716">
        <f t="shared" ref="S2010:S2073" si="1103">$Y$3904</f>
        <v>0.35</v>
      </c>
      <c r="T2010" s="679">
        <f t="shared" ref="T2010:T2073" si="1104">ROUND(IF(B2010&gt;0,((N2010*(1-(1*S2010)))),0),2)</f>
        <v>0</v>
      </c>
      <c r="U2010" s="679">
        <f t="shared" ref="U2010:U2073" si="1105">B2010*T2010</f>
        <v>0</v>
      </c>
      <c r="Y2010" s="120"/>
      <c r="AD2010" s="79"/>
      <c r="AE2010" s="75"/>
      <c r="AF2010" s="370"/>
      <c r="AG2010" s="375"/>
      <c r="AH2010" s="379"/>
      <c r="AI2010" s="383"/>
      <c r="AJ2010" s="388"/>
      <c r="AK2010" s="392"/>
      <c r="AL2010" s="388"/>
      <c r="AM2010" s="363">
        <f t="shared" si="1095"/>
        <v>1</v>
      </c>
      <c r="AN2010" s="578">
        <v>68.3</v>
      </c>
      <c r="AO2010" s="78">
        <f t="shared" si="1077"/>
        <v>0</v>
      </c>
      <c r="AP2010" s="78">
        <f t="shared" si="1072"/>
        <v>0</v>
      </c>
      <c r="AQ2010" s="78">
        <f t="shared" si="1073"/>
        <v>0</v>
      </c>
      <c r="AR2010" s="78">
        <f t="shared" si="1074"/>
        <v>0</v>
      </c>
      <c r="AS2010" s="78">
        <f t="shared" si="1075"/>
        <v>0</v>
      </c>
      <c r="AT2010" s="78">
        <f t="shared" si="1076"/>
        <v>0</v>
      </c>
      <c r="AU2010" s="74" t="s">
        <v>717</v>
      </c>
      <c r="AV2010" s="115"/>
      <c r="AW2010" s="395"/>
      <c r="AX2010" s="395">
        <v>0</v>
      </c>
      <c r="AY2010" s="395">
        <v>0</v>
      </c>
      <c r="AZ2010" s="395">
        <v>0</v>
      </c>
      <c r="BA2010" s="395">
        <v>0</v>
      </c>
      <c r="BB2010" s="395">
        <v>0</v>
      </c>
      <c r="BC2010" s="395">
        <v>0</v>
      </c>
      <c r="BD2010" s="115"/>
      <c r="BE2010" s="115"/>
      <c r="BF2010" s="115"/>
      <c r="BG2010" s="115"/>
      <c r="BH2010" s="115"/>
      <c r="BI2010" s="115"/>
      <c r="BJ2010" s="115"/>
      <c r="BK2010" s="115"/>
      <c r="BQ2010" s="74" t="str">
        <f t="shared" si="1078"/>
        <v xml:space="preserve"> </v>
      </c>
      <c r="BR2010" s="120" t="str">
        <f t="shared" si="1079"/>
        <v xml:space="preserve"> </v>
      </c>
      <c r="BS2010" s="120" t="str">
        <f t="shared" si="1080"/>
        <v xml:space="preserve"> </v>
      </c>
      <c r="BU2010" s="74" t="str">
        <f t="shared" si="1081"/>
        <v xml:space="preserve"> </v>
      </c>
      <c r="BV2010" s="120" t="str">
        <f t="shared" si="1082"/>
        <v xml:space="preserve"> </v>
      </c>
      <c r="BW2010" s="120" t="str">
        <f t="shared" si="1083"/>
        <v xml:space="preserve">  </v>
      </c>
      <c r="BY2010" s="74" t="str">
        <f t="shared" si="1084"/>
        <v xml:space="preserve"> </v>
      </c>
      <c r="BZ2010" s="120" t="str">
        <f t="shared" si="1085"/>
        <v xml:space="preserve"> </v>
      </c>
      <c r="CA2010" s="120" t="str">
        <f t="shared" si="1086"/>
        <v xml:space="preserve"> </v>
      </c>
      <c r="CC2010" s="115" t="str">
        <f t="shared" si="1087"/>
        <v xml:space="preserve"> </v>
      </c>
      <c r="CD2010" s="120" t="str">
        <f t="shared" si="1088"/>
        <v xml:space="preserve"> </v>
      </c>
      <c r="CE2010" s="417" t="str">
        <f t="shared" si="1089"/>
        <v xml:space="preserve"> </v>
      </c>
      <c r="CF2010" s="115"/>
      <c r="CG2010" s="115" t="str">
        <f t="shared" si="1090"/>
        <v xml:space="preserve"> </v>
      </c>
      <c r="CH2010" s="120" t="str">
        <f t="shared" si="1091"/>
        <v xml:space="preserve"> </v>
      </c>
      <c r="CI2010" s="417" t="str">
        <f t="shared" si="1092"/>
        <v xml:space="preserve"> </v>
      </c>
      <c r="CJ2010" s="115"/>
      <c r="CK2010" s="115" t="str">
        <f t="shared" si="1093"/>
        <v xml:space="preserve"> </v>
      </c>
      <c r="CL2010" s="120" t="str">
        <f t="shared" si="1094"/>
        <v xml:space="preserve"> </v>
      </c>
      <c r="CM2010" s="417" t="str">
        <f t="shared" si="1096"/>
        <v xml:space="preserve"> </v>
      </c>
      <c r="IS2010" s="108">
        <v>53</v>
      </c>
    </row>
    <row r="2011" spans="2:253" s="74" customFormat="1" ht="17.100000000000001" hidden="1" customHeight="1" x14ac:dyDescent="0.25">
      <c r="B2011" s="524">
        <f>IF(AND('KB Duct Parts'!$BL$14=2,'KB Duct Parts'!I24&gt;0),'KB Duct Parts'!I24,0)</f>
        <v>0</v>
      </c>
      <c r="C2011" s="529" t="s">
        <v>1250</v>
      </c>
      <c r="D2011" s="506" t="str">
        <f t="shared" si="1098"/>
        <v>15010-SS</v>
      </c>
      <c r="E2011" s="524" t="s">
        <v>867</v>
      </c>
      <c r="F2011" s="508" t="str">
        <f t="shared" si="1099"/>
        <v xml:space="preserve"> </v>
      </c>
      <c r="G2011" s="537" t="s">
        <v>911</v>
      </c>
      <c r="H2011" s="524" t="s">
        <v>923</v>
      </c>
      <c r="I2011" s="1035" t="s">
        <v>932</v>
      </c>
      <c r="J2011" s="1036"/>
      <c r="K2011" s="531" t="s">
        <v>882</v>
      </c>
      <c r="L2011" s="535"/>
      <c r="M2011" s="532" t="s">
        <v>1700</v>
      </c>
      <c r="N2011" s="514">
        <f t="shared" si="1100"/>
        <v>73.900000000000006</v>
      </c>
      <c r="O2011" s="514">
        <f t="shared" si="1071"/>
        <v>0</v>
      </c>
      <c r="P2011" s="680">
        <f>'KB Duct Parts'!$AE$3</f>
        <v>0</v>
      </c>
      <c r="Q2011" s="681">
        <f t="shared" si="1101"/>
        <v>0</v>
      </c>
      <c r="R2011" s="682">
        <f t="shared" si="1102"/>
        <v>0</v>
      </c>
      <c r="S2011" s="716">
        <f t="shared" si="1103"/>
        <v>0.35</v>
      </c>
      <c r="T2011" s="679">
        <f t="shared" si="1104"/>
        <v>0</v>
      </c>
      <c r="U2011" s="679">
        <f t="shared" si="1105"/>
        <v>0</v>
      </c>
      <c r="Y2011" s="120"/>
      <c r="AD2011" s="79"/>
      <c r="AE2011" s="75"/>
      <c r="AF2011" s="370"/>
      <c r="AG2011" s="375"/>
      <c r="AH2011" s="379"/>
      <c r="AI2011" s="383"/>
      <c r="AJ2011" s="388"/>
      <c r="AK2011" s="392"/>
      <c r="AL2011" s="388"/>
      <c r="AM2011" s="363">
        <f t="shared" si="1095"/>
        <v>1</v>
      </c>
      <c r="AN2011" s="578">
        <v>73.900000000000006</v>
      </c>
      <c r="AO2011" s="78">
        <f t="shared" si="1077"/>
        <v>0</v>
      </c>
      <c r="AP2011" s="78">
        <f t="shared" si="1072"/>
        <v>0</v>
      </c>
      <c r="AQ2011" s="78">
        <f t="shared" si="1073"/>
        <v>0</v>
      </c>
      <c r="AR2011" s="78">
        <f t="shared" si="1074"/>
        <v>0</v>
      </c>
      <c r="AS2011" s="78">
        <f t="shared" si="1075"/>
        <v>0</v>
      </c>
      <c r="AT2011" s="78">
        <f t="shared" si="1076"/>
        <v>0</v>
      </c>
      <c r="AU2011" s="74" t="s">
        <v>717</v>
      </c>
      <c r="AV2011" s="115"/>
      <c r="AW2011" s="395"/>
      <c r="AX2011" s="395">
        <v>0</v>
      </c>
      <c r="AY2011" s="395">
        <v>0</v>
      </c>
      <c r="AZ2011" s="395">
        <v>0</v>
      </c>
      <c r="BA2011" s="395">
        <v>0</v>
      </c>
      <c r="BB2011" s="395">
        <v>0</v>
      </c>
      <c r="BC2011" s="395">
        <v>0</v>
      </c>
      <c r="BD2011" s="115"/>
      <c r="BE2011" s="115"/>
      <c r="BF2011" s="115"/>
      <c r="BG2011" s="115"/>
      <c r="BH2011" s="115"/>
      <c r="BI2011" s="115"/>
      <c r="BJ2011" s="115"/>
      <c r="BK2011" s="115"/>
      <c r="BQ2011" s="74" t="str">
        <f t="shared" si="1078"/>
        <v xml:space="preserve"> </v>
      </c>
      <c r="BR2011" s="120" t="str">
        <f t="shared" si="1079"/>
        <v xml:space="preserve"> </v>
      </c>
      <c r="BS2011" s="120" t="str">
        <f t="shared" si="1080"/>
        <v xml:space="preserve"> </v>
      </c>
      <c r="BU2011" s="74" t="str">
        <f t="shared" si="1081"/>
        <v xml:space="preserve"> </v>
      </c>
      <c r="BV2011" s="120" t="str">
        <f t="shared" si="1082"/>
        <v xml:space="preserve"> </v>
      </c>
      <c r="BW2011" s="120" t="str">
        <f t="shared" si="1083"/>
        <v xml:space="preserve">  </v>
      </c>
      <c r="BY2011" s="74" t="str">
        <f t="shared" si="1084"/>
        <v xml:space="preserve"> </v>
      </c>
      <c r="BZ2011" s="120" t="str">
        <f t="shared" si="1085"/>
        <v xml:space="preserve"> </v>
      </c>
      <c r="CA2011" s="120" t="str">
        <f t="shared" si="1086"/>
        <v xml:space="preserve"> </v>
      </c>
      <c r="CC2011" s="115" t="str">
        <f t="shared" si="1087"/>
        <v xml:space="preserve"> </v>
      </c>
      <c r="CD2011" s="120" t="str">
        <f t="shared" si="1088"/>
        <v xml:space="preserve"> </v>
      </c>
      <c r="CE2011" s="417" t="str">
        <f t="shared" si="1089"/>
        <v xml:space="preserve"> </v>
      </c>
      <c r="CF2011" s="115"/>
      <c r="CG2011" s="115" t="str">
        <f t="shared" si="1090"/>
        <v xml:space="preserve"> </v>
      </c>
      <c r="CH2011" s="120" t="str">
        <f t="shared" si="1091"/>
        <v xml:space="preserve"> </v>
      </c>
      <c r="CI2011" s="417" t="str">
        <f t="shared" si="1092"/>
        <v xml:space="preserve"> </v>
      </c>
      <c r="CJ2011" s="115"/>
      <c r="CK2011" s="115" t="str">
        <f t="shared" si="1093"/>
        <v xml:space="preserve"> </v>
      </c>
      <c r="CL2011" s="120" t="str">
        <f t="shared" si="1094"/>
        <v xml:space="preserve"> </v>
      </c>
      <c r="CM2011" s="417" t="str">
        <f t="shared" si="1096"/>
        <v xml:space="preserve"> </v>
      </c>
      <c r="IS2011" s="108">
        <v>57</v>
      </c>
    </row>
    <row r="2012" spans="2:253" s="74" customFormat="1" ht="17.100000000000001" hidden="1" customHeight="1" x14ac:dyDescent="0.25">
      <c r="B2012" s="524">
        <f>IF(AND('KB Duct Parts'!$BL$14=2,'KB Duct Parts'!I25&gt;0),'KB Duct Parts'!I25,0)</f>
        <v>0</v>
      </c>
      <c r="C2012" s="529" t="s">
        <v>1252</v>
      </c>
      <c r="D2012" s="506" t="str">
        <f t="shared" si="1098"/>
        <v>15011-SS</v>
      </c>
      <c r="E2012" s="524" t="s">
        <v>868</v>
      </c>
      <c r="F2012" s="508" t="str">
        <f t="shared" si="1099"/>
        <v xml:space="preserve"> </v>
      </c>
      <c r="G2012" s="537" t="s">
        <v>911</v>
      </c>
      <c r="H2012" s="524" t="s">
        <v>923</v>
      </c>
      <c r="I2012" s="1035" t="s">
        <v>932</v>
      </c>
      <c r="J2012" s="1036"/>
      <c r="K2012" s="531" t="s">
        <v>882</v>
      </c>
      <c r="L2012" s="535"/>
      <c r="M2012" s="532" t="s">
        <v>1700</v>
      </c>
      <c r="N2012" s="514">
        <f t="shared" si="1100"/>
        <v>76.099999999999994</v>
      </c>
      <c r="O2012" s="514">
        <f t="shared" si="1071"/>
        <v>0</v>
      </c>
      <c r="P2012" s="680">
        <f>'KB Duct Parts'!$AE$3</f>
        <v>0</v>
      </c>
      <c r="Q2012" s="681">
        <f t="shared" si="1101"/>
        <v>0</v>
      </c>
      <c r="R2012" s="682">
        <f t="shared" si="1102"/>
        <v>0</v>
      </c>
      <c r="S2012" s="716">
        <f t="shared" si="1103"/>
        <v>0.35</v>
      </c>
      <c r="T2012" s="679">
        <f t="shared" si="1104"/>
        <v>0</v>
      </c>
      <c r="U2012" s="679">
        <f t="shared" si="1105"/>
        <v>0</v>
      </c>
      <c r="Y2012" s="120"/>
      <c r="AD2012" s="79"/>
      <c r="AE2012" s="75"/>
      <c r="AF2012" s="370"/>
      <c r="AG2012" s="375"/>
      <c r="AH2012" s="379"/>
      <c r="AI2012" s="383"/>
      <c r="AJ2012" s="388"/>
      <c r="AK2012" s="392"/>
      <c r="AL2012" s="388"/>
      <c r="AM2012" s="363">
        <f t="shared" si="1095"/>
        <v>1</v>
      </c>
      <c r="AN2012" s="578">
        <v>76.099999999999994</v>
      </c>
      <c r="AO2012" s="78">
        <f t="shared" si="1077"/>
        <v>0</v>
      </c>
      <c r="AP2012" s="78">
        <f t="shared" si="1072"/>
        <v>0</v>
      </c>
      <c r="AQ2012" s="78">
        <f t="shared" si="1073"/>
        <v>0</v>
      </c>
      <c r="AR2012" s="78">
        <f t="shared" si="1074"/>
        <v>0</v>
      </c>
      <c r="AS2012" s="78">
        <f t="shared" si="1075"/>
        <v>0</v>
      </c>
      <c r="AT2012" s="78">
        <f t="shared" si="1076"/>
        <v>0</v>
      </c>
      <c r="AU2012" s="74" t="s">
        <v>717</v>
      </c>
      <c r="AV2012" s="115"/>
      <c r="AW2012" s="395"/>
      <c r="AX2012" s="395">
        <v>0</v>
      </c>
      <c r="AY2012" s="395">
        <v>0</v>
      </c>
      <c r="AZ2012" s="395">
        <v>0</v>
      </c>
      <c r="BA2012" s="395">
        <v>0</v>
      </c>
      <c r="BB2012" s="395">
        <v>0</v>
      </c>
      <c r="BC2012" s="395">
        <v>0</v>
      </c>
      <c r="BD2012" s="115"/>
      <c r="BE2012" s="115"/>
      <c r="BF2012" s="115"/>
      <c r="BG2012" s="115"/>
      <c r="BH2012" s="115"/>
      <c r="BI2012" s="115"/>
      <c r="BJ2012" s="115"/>
      <c r="BK2012" s="115"/>
      <c r="BQ2012" s="74" t="str">
        <f t="shared" si="1078"/>
        <v xml:space="preserve"> </v>
      </c>
      <c r="BR2012" s="120" t="str">
        <f t="shared" si="1079"/>
        <v xml:space="preserve"> </v>
      </c>
      <c r="BS2012" s="120" t="str">
        <f t="shared" si="1080"/>
        <v xml:space="preserve"> </v>
      </c>
      <c r="BU2012" s="74" t="str">
        <f t="shared" si="1081"/>
        <v xml:space="preserve"> </v>
      </c>
      <c r="BV2012" s="120" t="str">
        <f t="shared" si="1082"/>
        <v xml:space="preserve"> </v>
      </c>
      <c r="BW2012" s="120" t="str">
        <f t="shared" si="1083"/>
        <v xml:space="preserve">  </v>
      </c>
      <c r="BY2012" s="74" t="str">
        <f t="shared" si="1084"/>
        <v xml:space="preserve"> </v>
      </c>
      <c r="BZ2012" s="120" t="str">
        <f t="shared" si="1085"/>
        <v xml:space="preserve"> </v>
      </c>
      <c r="CA2012" s="120" t="str">
        <f t="shared" si="1086"/>
        <v xml:space="preserve"> </v>
      </c>
      <c r="CC2012" s="115" t="str">
        <f t="shared" si="1087"/>
        <v xml:space="preserve"> </v>
      </c>
      <c r="CD2012" s="120" t="str">
        <f t="shared" si="1088"/>
        <v xml:space="preserve"> </v>
      </c>
      <c r="CE2012" s="417" t="str">
        <f t="shared" si="1089"/>
        <v xml:space="preserve"> </v>
      </c>
      <c r="CF2012" s="115"/>
      <c r="CG2012" s="115" t="str">
        <f t="shared" si="1090"/>
        <v xml:space="preserve"> </v>
      </c>
      <c r="CH2012" s="120" t="str">
        <f t="shared" si="1091"/>
        <v xml:space="preserve"> </v>
      </c>
      <c r="CI2012" s="417" t="str">
        <f t="shared" si="1092"/>
        <v xml:space="preserve"> </v>
      </c>
      <c r="CJ2012" s="115"/>
      <c r="CK2012" s="115" t="str">
        <f t="shared" si="1093"/>
        <v xml:space="preserve"> </v>
      </c>
      <c r="CL2012" s="120" t="str">
        <f t="shared" si="1094"/>
        <v xml:space="preserve"> </v>
      </c>
      <c r="CM2012" s="417" t="str">
        <f t="shared" si="1096"/>
        <v xml:space="preserve"> </v>
      </c>
      <c r="IS2012" s="108">
        <v>59</v>
      </c>
    </row>
    <row r="2013" spans="2:253" s="74" customFormat="1" ht="17.100000000000001" hidden="1" customHeight="1" x14ac:dyDescent="0.25">
      <c r="B2013" s="524">
        <f>IF(AND('KB Duct Parts'!$BL$14=2,'KB Duct Parts'!I26&gt;0),'KB Duct Parts'!I26,0)</f>
        <v>0</v>
      </c>
      <c r="C2013" s="529" t="s">
        <v>1253</v>
      </c>
      <c r="D2013" s="506" t="str">
        <f t="shared" si="1098"/>
        <v>15012-SS</v>
      </c>
      <c r="E2013" s="524" t="s">
        <v>869</v>
      </c>
      <c r="F2013" s="508" t="str">
        <f t="shared" si="1099"/>
        <v xml:space="preserve"> </v>
      </c>
      <c r="G2013" s="537" t="s">
        <v>911</v>
      </c>
      <c r="H2013" s="524" t="s">
        <v>923</v>
      </c>
      <c r="I2013" s="1035" t="s">
        <v>932</v>
      </c>
      <c r="J2013" s="1036"/>
      <c r="K2013" s="531" t="s">
        <v>882</v>
      </c>
      <c r="L2013" s="535"/>
      <c r="M2013" s="532" t="s">
        <v>1700</v>
      </c>
      <c r="N2013" s="514">
        <f t="shared" si="1100"/>
        <v>77.400000000000006</v>
      </c>
      <c r="O2013" s="514">
        <f t="shared" si="1071"/>
        <v>0</v>
      </c>
      <c r="P2013" s="680">
        <f>'KB Duct Parts'!$AE$3</f>
        <v>0</v>
      </c>
      <c r="Q2013" s="681">
        <f t="shared" si="1101"/>
        <v>0</v>
      </c>
      <c r="R2013" s="682">
        <f t="shared" si="1102"/>
        <v>0</v>
      </c>
      <c r="S2013" s="716">
        <f t="shared" si="1103"/>
        <v>0.35</v>
      </c>
      <c r="T2013" s="679">
        <f t="shared" si="1104"/>
        <v>0</v>
      </c>
      <c r="U2013" s="679">
        <f t="shared" si="1105"/>
        <v>0</v>
      </c>
      <c r="Y2013" s="120"/>
      <c r="AD2013" s="79"/>
      <c r="AE2013" s="75"/>
      <c r="AF2013" s="370"/>
      <c r="AG2013" s="375"/>
      <c r="AH2013" s="379"/>
      <c r="AI2013" s="383"/>
      <c r="AJ2013" s="388"/>
      <c r="AK2013" s="392"/>
      <c r="AL2013" s="388"/>
      <c r="AM2013" s="363">
        <f t="shared" si="1095"/>
        <v>1</v>
      </c>
      <c r="AN2013" s="578">
        <v>77.400000000000006</v>
      </c>
      <c r="AO2013" s="78">
        <f t="shared" si="1077"/>
        <v>0</v>
      </c>
      <c r="AP2013" s="78">
        <f t="shared" si="1072"/>
        <v>0</v>
      </c>
      <c r="AQ2013" s="78">
        <f t="shared" si="1073"/>
        <v>0</v>
      </c>
      <c r="AR2013" s="78">
        <f t="shared" si="1074"/>
        <v>0</v>
      </c>
      <c r="AS2013" s="78">
        <f t="shared" si="1075"/>
        <v>0</v>
      </c>
      <c r="AT2013" s="78">
        <f t="shared" si="1076"/>
        <v>0</v>
      </c>
      <c r="AU2013" s="74" t="s">
        <v>717</v>
      </c>
      <c r="AV2013" s="115"/>
      <c r="AW2013" s="395"/>
      <c r="AX2013" s="395">
        <v>0</v>
      </c>
      <c r="AY2013" s="395">
        <v>0</v>
      </c>
      <c r="AZ2013" s="395">
        <v>0</v>
      </c>
      <c r="BA2013" s="395">
        <v>0</v>
      </c>
      <c r="BB2013" s="395">
        <v>0</v>
      </c>
      <c r="BC2013" s="395">
        <v>0</v>
      </c>
      <c r="BD2013" s="115"/>
      <c r="BE2013" s="115"/>
      <c r="BF2013" s="115"/>
      <c r="BG2013" s="115"/>
      <c r="BH2013" s="115"/>
      <c r="BI2013" s="115"/>
      <c r="BJ2013" s="115"/>
      <c r="BK2013" s="115"/>
      <c r="BQ2013" s="74" t="str">
        <f t="shared" si="1078"/>
        <v xml:space="preserve"> </v>
      </c>
      <c r="BR2013" s="120" t="str">
        <f t="shared" si="1079"/>
        <v xml:space="preserve"> </v>
      </c>
      <c r="BS2013" s="120" t="str">
        <f t="shared" si="1080"/>
        <v xml:space="preserve"> </v>
      </c>
      <c r="BU2013" s="74" t="str">
        <f t="shared" si="1081"/>
        <v xml:space="preserve"> </v>
      </c>
      <c r="BV2013" s="120" t="str">
        <f t="shared" si="1082"/>
        <v xml:space="preserve"> </v>
      </c>
      <c r="BW2013" s="120" t="str">
        <f t="shared" si="1083"/>
        <v xml:space="preserve">  </v>
      </c>
      <c r="BY2013" s="74" t="str">
        <f t="shared" si="1084"/>
        <v xml:space="preserve"> </v>
      </c>
      <c r="BZ2013" s="120" t="str">
        <f t="shared" si="1085"/>
        <v xml:space="preserve"> </v>
      </c>
      <c r="CA2013" s="120" t="str">
        <f t="shared" si="1086"/>
        <v xml:space="preserve"> </v>
      </c>
      <c r="CC2013" s="115" t="str">
        <f t="shared" si="1087"/>
        <v xml:space="preserve"> </v>
      </c>
      <c r="CD2013" s="120" t="str">
        <f t="shared" si="1088"/>
        <v xml:space="preserve"> </v>
      </c>
      <c r="CE2013" s="417" t="str">
        <f t="shared" si="1089"/>
        <v xml:space="preserve"> </v>
      </c>
      <c r="CF2013" s="115"/>
      <c r="CG2013" s="115" t="str">
        <f t="shared" si="1090"/>
        <v xml:space="preserve"> </v>
      </c>
      <c r="CH2013" s="120" t="str">
        <f t="shared" si="1091"/>
        <v xml:space="preserve"> </v>
      </c>
      <c r="CI2013" s="417" t="str">
        <f t="shared" si="1092"/>
        <v xml:space="preserve"> </v>
      </c>
      <c r="CJ2013" s="115"/>
      <c r="CK2013" s="115" t="str">
        <f t="shared" si="1093"/>
        <v xml:space="preserve"> </v>
      </c>
      <c r="CL2013" s="120" t="str">
        <f t="shared" si="1094"/>
        <v xml:space="preserve"> </v>
      </c>
      <c r="CM2013" s="417" t="str">
        <f t="shared" si="1096"/>
        <v xml:space="preserve"> </v>
      </c>
      <c r="IS2013" s="108">
        <v>60</v>
      </c>
    </row>
    <row r="2014" spans="2:253" s="74" customFormat="1" ht="17.100000000000001" hidden="1" customHeight="1" x14ac:dyDescent="0.25">
      <c r="B2014" s="524">
        <f>IF(AND('KB Duct Parts'!$BL$14=2,'KB Duct Parts'!I27&gt;0),'KB Duct Parts'!I27,0)</f>
        <v>0</v>
      </c>
      <c r="C2014" s="529" t="s">
        <v>1254</v>
      </c>
      <c r="D2014" s="506" t="str">
        <f t="shared" si="1098"/>
        <v>15013-SS</v>
      </c>
      <c r="E2014" s="524" t="s">
        <v>870</v>
      </c>
      <c r="F2014" s="508" t="str">
        <f t="shared" si="1099"/>
        <v xml:space="preserve"> </v>
      </c>
      <c r="G2014" s="537" t="s">
        <v>911</v>
      </c>
      <c r="H2014" s="524" t="s">
        <v>923</v>
      </c>
      <c r="I2014" s="1035" t="s">
        <v>932</v>
      </c>
      <c r="J2014" s="1036"/>
      <c r="K2014" s="531" t="s">
        <v>882</v>
      </c>
      <c r="L2014" s="535"/>
      <c r="M2014" s="532" t="s">
        <v>1700</v>
      </c>
      <c r="N2014" s="514">
        <f t="shared" si="1100"/>
        <v>80.7</v>
      </c>
      <c r="O2014" s="514">
        <f t="shared" si="1071"/>
        <v>0</v>
      </c>
      <c r="P2014" s="680">
        <f>'KB Duct Parts'!$AE$3</f>
        <v>0</v>
      </c>
      <c r="Q2014" s="681">
        <f t="shared" si="1101"/>
        <v>0</v>
      </c>
      <c r="R2014" s="682">
        <f t="shared" si="1102"/>
        <v>0</v>
      </c>
      <c r="S2014" s="716">
        <f t="shared" si="1103"/>
        <v>0.35</v>
      </c>
      <c r="T2014" s="679">
        <f t="shared" si="1104"/>
        <v>0</v>
      </c>
      <c r="U2014" s="679">
        <f t="shared" si="1105"/>
        <v>0</v>
      </c>
      <c r="Y2014" s="120"/>
      <c r="AD2014" s="79"/>
      <c r="AE2014" s="75"/>
      <c r="AF2014" s="370"/>
      <c r="AG2014" s="375"/>
      <c r="AH2014" s="379"/>
      <c r="AI2014" s="383"/>
      <c r="AJ2014" s="388"/>
      <c r="AK2014" s="392"/>
      <c r="AL2014" s="388"/>
      <c r="AM2014" s="363">
        <f t="shared" si="1095"/>
        <v>1</v>
      </c>
      <c r="AN2014" s="578">
        <v>80.7</v>
      </c>
      <c r="AO2014" s="78">
        <f t="shared" si="1077"/>
        <v>0</v>
      </c>
      <c r="AP2014" s="78">
        <f t="shared" si="1072"/>
        <v>0</v>
      </c>
      <c r="AQ2014" s="78">
        <f t="shared" si="1073"/>
        <v>0</v>
      </c>
      <c r="AR2014" s="78">
        <f t="shared" si="1074"/>
        <v>0</v>
      </c>
      <c r="AS2014" s="78">
        <f t="shared" si="1075"/>
        <v>0</v>
      </c>
      <c r="AT2014" s="78">
        <f t="shared" si="1076"/>
        <v>0</v>
      </c>
      <c r="AU2014" s="74" t="s">
        <v>717</v>
      </c>
      <c r="AV2014" s="115"/>
      <c r="AW2014" s="395"/>
      <c r="AX2014" s="395">
        <v>0</v>
      </c>
      <c r="AY2014" s="395">
        <v>0</v>
      </c>
      <c r="AZ2014" s="395">
        <v>0</v>
      </c>
      <c r="BA2014" s="395">
        <v>0</v>
      </c>
      <c r="BB2014" s="395">
        <v>0</v>
      </c>
      <c r="BC2014" s="395">
        <v>0</v>
      </c>
      <c r="BD2014" s="115"/>
      <c r="BE2014" s="115"/>
      <c r="BF2014" s="115"/>
      <c r="BG2014" s="115"/>
      <c r="BH2014" s="115"/>
      <c r="BI2014" s="115"/>
      <c r="BJ2014" s="115"/>
      <c r="BK2014" s="115"/>
      <c r="BQ2014" s="74" t="str">
        <f t="shared" si="1078"/>
        <v xml:space="preserve"> </v>
      </c>
      <c r="BR2014" s="120" t="str">
        <f t="shared" si="1079"/>
        <v xml:space="preserve"> </v>
      </c>
      <c r="BS2014" s="120" t="str">
        <f t="shared" si="1080"/>
        <v xml:space="preserve"> </v>
      </c>
      <c r="BU2014" s="74" t="str">
        <f t="shared" si="1081"/>
        <v xml:space="preserve"> </v>
      </c>
      <c r="BV2014" s="120" t="str">
        <f t="shared" si="1082"/>
        <v xml:space="preserve"> </v>
      </c>
      <c r="BW2014" s="120" t="str">
        <f t="shared" si="1083"/>
        <v xml:space="preserve">  </v>
      </c>
      <c r="BY2014" s="74" t="str">
        <f t="shared" si="1084"/>
        <v xml:space="preserve"> </v>
      </c>
      <c r="BZ2014" s="120" t="str">
        <f t="shared" si="1085"/>
        <v xml:space="preserve"> </v>
      </c>
      <c r="CA2014" s="120" t="str">
        <f t="shared" si="1086"/>
        <v xml:space="preserve"> </v>
      </c>
      <c r="CC2014" s="115" t="str">
        <f t="shared" si="1087"/>
        <v xml:space="preserve"> </v>
      </c>
      <c r="CD2014" s="120" t="str">
        <f t="shared" si="1088"/>
        <v xml:space="preserve"> </v>
      </c>
      <c r="CE2014" s="417" t="str">
        <f t="shared" si="1089"/>
        <v xml:space="preserve"> </v>
      </c>
      <c r="CF2014" s="115"/>
      <c r="CG2014" s="115" t="str">
        <f t="shared" si="1090"/>
        <v xml:space="preserve"> </v>
      </c>
      <c r="CH2014" s="120" t="str">
        <f t="shared" si="1091"/>
        <v xml:space="preserve"> </v>
      </c>
      <c r="CI2014" s="417" t="str">
        <f t="shared" si="1092"/>
        <v xml:space="preserve"> </v>
      </c>
      <c r="CJ2014" s="115"/>
      <c r="CK2014" s="115" t="str">
        <f t="shared" si="1093"/>
        <v xml:space="preserve"> </v>
      </c>
      <c r="CL2014" s="120" t="str">
        <f t="shared" si="1094"/>
        <v xml:space="preserve"> </v>
      </c>
      <c r="CM2014" s="417" t="str">
        <f t="shared" si="1096"/>
        <v xml:space="preserve"> </v>
      </c>
      <c r="IS2014" s="108">
        <v>62</v>
      </c>
    </row>
    <row r="2015" spans="2:253" s="74" customFormat="1" ht="17.100000000000001" hidden="1" customHeight="1" x14ac:dyDescent="0.25">
      <c r="B2015" s="524">
        <f>IF(AND('KB Duct Parts'!$BL$14=2,'KB Duct Parts'!I28&gt;0),'KB Duct Parts'!I28,0)</f>
        <v>0</v>
      </c>
      <c r="C2015" s="529" t="s">
        <v>1255</v>
      </c>
      <c r="D2015" s="506" t="str">
        <f t="shared" si="1098"/>
        <v>15014-SS</v>
      </c>
      <c r="E2015" s="524" t="s">
        <v>871</v>
      </c>
      <c r="F2015" s="508" t="str">
        <f t="shared" si="1099"/>
        <v xml:space="preserve"> </v>
      </c>
      <c r="G2015" s="537" t="s">
        <v>911</v>
      </c>
      <c r="H2015" s="524" t="s">
        <v>923</v>
      </c>
      <c r="I2015" s="1035" t="s">
        <v>932</v>
      </c>
      <c r="J2015" s="1036"/>
      <c r="K2015" s="531" t="s">
        <v>882</v>
      </c>
      <c r="L2015" s="535"/>
      <c r="M2015" s="532" t="s">
        <v>1700</v>
      </c>
      <c r="N2015" s="514">
        <f t="shared" si="1100"/>
        <v>82.9</v>
      </c>
      <c r="O2015" s="514">
        <f t="shared" si="1071"/>
        <v>0</v>
      </c>
      <c r="P2015" s="680">
        <f>'KB Duct Parts'!$AE$3</f>
        <v>0</v>
      </c>
      <c r="Q2015" s="681">
        <f t="shared" si="1101"/>
        <v>0</v>
      </c>
      <c r="R2015" s="682">
        <f t="shared" si="1102"/>
        <v>0</v>
      </c>
      <c r="S2015" s="716">
        <f t="shared" si="1103"/>
        <v>0.35</v>
      </c>
      <c r="T2015" s="679">
        <f t="shared" si="1104"/>
        <v>0</v>
      </c>
      <c r="U2015" s="679">
        <f t="shared" si="1105"/>
        <v>0</v>
      </c>
      <c r="Y2015" s="120"/>
      <c r="AD2015" s="79"/>
      <c r="AE2015" s="75"/>
      <c r="AF2015" s="370"/>
      <c r="AG2015" s="375"/>
      <c r="AH2015" s="379"/>
      <c r="AI2015" s="383"/>
      <c r="AJ2015" s="388"/>
      <c r="AK2015" s="392"/>
      <c r="AL2015" s="388"/>
      <c r="AM2015" s="363">
        <f t="shared" si="1095"/>
        <v>1</v>
      </c>
      <c r="AN2015" s="578">
        <v>82.9</v>
      </c>
      <c r="AO2015" s="78">
        <f t="shared" si="1077"/>
        <v>0</v>
      </c>
      <c r="AP2015" s="78">
        <f t="shared" si="1072"/>
        <v>0</v>
      </c>
      <c r="AQ2015" s="78">
        <f t="shared" si="1073"/>
        <v>0</v>
      </c>
      <c r="AR2015" s="78">
        <f t="shared" si="1074"/>
        <v>0</v>
      </c>
      <c r="AS2015" s="78">
        <f t="shared" si="1075"/>
        <v>0</v>
      </c>
      <c r="AT2015" s="78">
        <f t="shared" si="1076"/>
        <v>0</v>
      </c>
      <c r="AU2015" s="74" t="s">
        <v>717</v>
      </c>
      <c r="AV2015" s="115"/>
      <c r="AW2015" s="395"/>
      <c r="AX2015" s="395">
        <v>0</v>
      </c>
      <c r="AY2015" s="395">
        <v>0</v>
      </c>
      <c r="AZ2015" s="395">
        <v>0</v>
      </c>
      <c r="BA2015" s="395">
        <v>0</v>
      </c>
      <c r="BB2015" s="395">
        <v>0</v>
      </c>
      <c r="BC2015" s="395">
        <v>0</v>
      </c>
      <c r="BD2015" s="115"/>
      <c r="BE2015" s="115"/>
      <c r="BF2015" s="115"/>
      <c r="BG2015" s="115"/>
      <c r="BH2015" s="115"/>
      <c r="BI2015" s="115"/>
      <c r="BJ2015" s="115"/>
      <c r="BK2015" s="115"/>
      <c r="BQ2015" s="74" t="str">
        <f t="shared" si="1078"/>
        <v xml:space="preserve"> </v>
      </c>
      <c r="BR2015" s="120" t="str">
        <f t="shared" si="1079"/>
        <v xml:space="preserve"> </v>
      </c>
      <c r="BS2015" s="120" t="str">
        <f t="shared" si="1080"/>
        <v xml:space="preserve"> </v>
      </c>
      <c r="BU2015" s="74" t="str">
        <f t="shared" si="1081"/>
        <v xml:space="preserve"> </v>
      </c>
      <c r="BV2015" s="120" t="str">
        <f t="shared" si="1082"/>
        <v xml:space="preserve"> </v>
      </c>
      <c r="BW2015" s="120" t="str">
        <f t="shared" si="1083"/>
        <v xml:space="preserve">  </v>
      </c>
      <c r="BY2015" s="74" t="str">
        <f t="shared" si="1084"/>
        <v xml:space="preserve"> </v>
      </c>
      <c r="BZ2015" s="120" t="str">
        <f t="shared" si="1085"/>
        <v xml:space="preserve"> </v>
      </c>
      <c r="CA2015" s="120" t="str">
        <f t="shared" si="1086"/>
        <v xml:space="preserve"> </v>
      </c>
      <c r="CC2015" s="115" t="str">
        <f t="shared" si="1087"/>
        <v xml:space="preserve"> </v>
      </c>
      <c r="CD2015" s="120" t="str">
        <f t="shared" si="1088"/>
        <v xml:space="preserve"> </v>
      </c>
      <c r="CE2015" s="417" t="str">
        <f t="shared" si="1089"/>
        <v xml:space="preserve"> </v>
      </c>
      <c r="CF2015" s="115"/>
      <c r="CG2015" s="115" t="str">
        <f t="shared" si="1090"/>
        <v xml:space="preserve"> </v>
      </c>
      <c r="CH2015" s="120" t="str">
        <f t="shared" si="1091"/>
        <v xml:space="preserve"> </v>
      </c>
      <c r="CI2015" s="417" t="str">
        <f t="shared" si="1092"/>
        <v xml:space="preserve"> </v>
      </c>
      <c r="CJ2015" s="115"/>
      <c r="CK2015" s="115" t="str">
        <f t="shared" si="1093"/>
        <v xml:space="preserve"> </v>
      </c>
      <c r="CL2015" s="120" t="str">
        <f t="shared" si="1094"/>
        <v xml:space="preserve"> </v>
      </c>
      <c r="CM2015" s="417" t="str">
        <f t="shared" si="1096"/>
        <v xml:space="preserve"> </v>
      </c>
      <c r="IS2015" s="108">
        <v>64</v>
      </c>
    </row>
    <row r="2016" spans="2:253" s="74" customFormat="1" ht="17.100000000000001" hidden="1" customHeight="1" x14ac:dyDescent="0.25">
      <c r="B2016" s="524">
        <f>IF(AND('KB Duct Parts'!$BL$14=2,'KB Duct Parts'!I29&gt;0),'KB Duct Parts'!I29,0)</f>
        <v>0</v>
      </c>
      <c r="C2016" s="529" t="s">
        <v>1256</v>
      </c>
      <c r="D2016" s="506" t="str">
        <f t="shared" si="1098"/>
        <v>15015-SS</v>
      </c>
      <c r="E2016" s="524" t="s">
        <v>872</v>
      </c>
      <c r="F2016" s="508" t="str">
        <f t="shared" si="1099"/>
        <v xml:space="preserve"> </v>
      </c>
      <c r="G2016" s="537" t="s">
        <v>911</v>
      </c>
      <c r="H2016" s="524" t="s">
        <v>923</v>
      </c>
      <c r="I2016" s="1035" t="s">
        <v>932</v>
      </c>
      <c r="J2016" s="1036"/>
      <c r="K2016" s="531" t="s">
        <v>882</v>
      </c>
      <c r="L2016" s="535"/>
      <c r="M2016" s="532" t="s">
        <v>1700</v>
      </c>
      <c r="N2016" s="514">
        <f t="shared" si="1100"/>
        <v>85.4</v>
      </c>
      <c r="O2016" s="514">
        <f t="shared" si="1071"/>
        <v>0</v>
      </c>
      <c r="P2016" s="680">
        <f>'KB Duct Parts'!$AE$3</f>
        <v>0</v>
      </c>
      <c r="Q2016" s="681">
        <f t="shared" si="1101"/>
        <v>0</v>
      </c>
      <c r="R2016" s="682">
        <f t="shared" si="1102"/>
        <v>0</v>
      </c>
      <c r="S2016" s="716">
        <f t="shared" si="1103"/>
        <v>0.35</v>
      </c>
      <c r="T2016" s="679">
        <f t="shared" si="1104"/>
        <v>0</v>
      </c>
      <c r="U2016" s="679">
        <f t="shared" si="1105"/>
        <v>0</v>
      </c>
      <c r="Y2016" s="120"/>
      <c r="AD2016" s="79"/>
      <c r="AE2016" s="75"/>
      <c r="AF2016" s="370"/>
      <c r="AG2016" s="375"/>
      <c r="AH2016" s="379"/>
      <c r="AI2016" s="383"/>
      <c r="AJ2016" s="388"/>
      <c r="AK2016" s="392"/>
      <c r="AL2016" s="388"/>
      <c r="AM2016" s="363">
        <f t="shared" si="1095"/>
        <v>1</v>
      </c>
      <c r="AN2016" s="578">
        <v>85.4</v>
      </c>
      <c r="AO2016" s="78">
        <f t="shared" si="1077"/>
        <v>0</v>
      </c>
      <c r="AP2016" s="78">
        <f t="shared" si="1072"/>
        <v>0</v>
      </c>
      <c r="AQ2016" s="78">
        <f t="shared" si="1073"/>
        <v>0</v>
      </c>
      <c r="AR2016" s="78">
        <f t="shared" si="1074"/>
        <v>0</v>
      </c>
      <c r="AS2016" s="78">
        <f t="shared" si="1075"/>
        <v>0</v>
      </c>
      <c r="AT2016" s="78">
        <f t="shared" si="1076"/>
        <v>0</v>
      </c>
      <c r="AU2016" s="74" t="s">
        <v>717</v>
      </c>
      <c r="AV2016" s="115"/>
      <c r="AW2016" s="395"/>
      <c r="AX2016" s="395">
        <v>0</v>
      </c>
      <c r="AY2016" s="395">
        <v>0</v>
      </c>
      <c r="AZ2016" s="395">
        <v>0</v>
      </c>
      <c r="BA2016" s="395">
        <v>0</v>
      </c>
      <c r="BB2016" s="395">
        <v>0</v>
      </c>
      <c r="BC2016" s="395">
        <v>0</v>
      </c>
      <c r="BD2016" s="115"/>
      <c r="BE2016" s="115"/>
      <c r="BF2016" s="115"/>
      <c r="BG2016" s="115"/>
      <c r="BH2016" s="115"/>
      <c r="BI2016" s="115"/>
      <c r="BJ2016" s="115"/>
      <c r="BK2016" s="115"/>
      <c r="BQ2016" s="74" t="str">
        <f t="shared" si="1078"/>
        <v xml:space="preserve"> </v>
      </c>
      <c r="BR2016" s="120" t="str">
        <f t="shared" si="1079"/>
        <v xml:space="preserve"> </v>
      </c>
      <c r="BS2016" s="120" t="str">
        <f t="shared" si="1080"/>
        <v xml:space="preserve"> </v>
      </c>
      <c r="BU2016" s="74" t="str">
        <f t="shared" si="1081"/>
        <v xml:space="preserve"> </v>
      </c>
      <c r="BV2016" s="120" t="str">
        <f t="shared" si="1082"/>
        <v xml:space="preserve"> </v>
      </c>
      <c r="BW2016" s="120" t="str">
        <f t="shared" si="1083"/>
        <v xml:space="preserve">  </v>
      </c>
      <c r="BY2016" s="74" t="str">
        <f t="shared" si="1084"/>
        <v xml:space="preserve"> </v>
      </c>
      <c r="BZ2016" s="120" t="str">
        <f t="shared" si="1085"/>
        <v xml:space="preserve"> </v>
      </c>
      <c r="CA2016" s="120" t="str">
        <f t="shared" si="1086"/>
        <v xml:space="preserve"> </v>
      </c>
      <c r="CC2016" s="115" t="str">
        <f t="shared" si="1087"/>
        <v xml:space="preserve"> </v>
      </c>
      <c r="CD2016" s="120" t="str">
        <f t="shared" si="1088"/>
        <v xml:space="preserve"> </v>
      </c>
      <c r="CE2016" s="417" t="str">
        <f t="shared" si="1089"/>
        <v xml:space="preserve"> </v>
      </c>
      <c r="CF2016" s="115"/>
      <c r="CG2016" s="115" t="str">
        <f t="shared" si="1090"/>
        <v xml:space="preserve"> </v>
      </c>
      <c r="CH2016" s="120" t="str">
        <f t="shared" si="1091"/>
        <v xml:space="preserve"> </v>
      </c>
      <c r="CI2016" s="417" t="str">
        <f t="shared" si="1092"/>
        <v xml:space="preserve"> </v>
      </c>
      <c r="CJ2016" s="115"/>
      <c r="CK2016" s="115" t="str">
        <f t="shared" si="1093"/>
        <v xml:space="preserve"> </v>
      </c>
      <c r="CL2016" s="120" t="str">
        <f t="shared" si="1094"/>
        <v xml:space="preserve"> </v>
      </c>
      <c r="CM2016" s="417" t="str">
        <f t="shared" si="1096"/>
        <v xml:space="preserve"> </v>
      </c>
      <c r="IS2016" s="108">
        <v>66</v>
      </c>
    </row>
    <row r="2017" spans="2:253" s="74" customFormat="1" ht="17.100000000000001" hidden="1" customHeight="1" x14ac:dyDescent="0.25">
      <c r="B2017" s="524">
        <f>IF(AND('KB Duct Parts'!$BL$14=2,'KB Duct Parts'!I30&gt;0),'KB Duct Parts'!I30,0)</f>
        <v>0</v>
      </c>
      <c r="C2017" s="529" t="s">
        <v>1257</v>
      </c>
      <c r="D2017" s="506" t="str">
        <f t="shared" si="1098"/>
        <v>15016-SS</v>
      </c>
      <c r="E2017" s="524" t="s">
        <v>873</v>
      </c>
      <c r="F2017" s="508" t="str">
        <f t="shared" si="1099"/>
        <v xml:space="preserve"> </v>
      </c>
      <c r="G2017" s="537" t="s">
        <v>911</v>
      </c>
      <c r="H2017" s="524" t="s">
        <v>923</v>
      </c>
      <c r="I2017" s="1035" t="s">
        <v>932</v>
      </c>
      <c r="J2017" s="1036"/>
      <c r="K2017" s="531" t="s">
        <v>882</v>
      </c>
      <c r="L2017" s="535"/>
      <c r="M2017" s="532" t="s">
        <v>1700</v>
      </c>
      <c r="N2017" s="514">
        <f t="shared" si="1100"/>
        <v>86.4</v>
      </c>
      <c r="O2017" s="514">
        <f t="shared" si="1071"/>
        <v>0</v>
      </c>
      <c r="P2017" s="680">
        <f>'KB Duct Parts'!$AE$3</f>
        <v>0</v>
      </c>
      <c r="Q2017" s="681">
        <f t="shared" si="1101"/>
        <v>0</v>
      </c>
      <c r="R2017" s="682">
        <f t="shared" si="1102"/>
        <v>0</v>
      </c>
      <c r="S2017" s="716">
        <f t="shared" si="1103"/>
        <v>0.35</v>
      </c>
      <c r="T2017" s="679">
        <f t="shared" si="1104"/>
        <v>0</v>
      </c>
      <c r="U2017" s="679">
        <f t="shared" si="1105"/>
        <v>0</v>
      </c>
      <c r="Y2017" s="120"/>
      <c r="AD2017" s="79"/>
      <c r="AE2017" s="75"/>
      <c r="AF2017" s="370"/>
      <c r="AG2017" s="375"/>
      <c r="AH2017" s="379"/>
      <c r="AI2017" s="383"/>
      <c r="AJ2017" s="388"/>
      <c r="AK2017" s="392"/>
      <c r="AL2017" s="388"/>
      <c r="AM2017" s="363">
        <f t="shared" si="1095"/>
        <v>1</v>
      </c>
      <c r="AN2017" s="578">
        <v>86.4</v>
      </c>
      <c r="AO2017" s="78">
        <f t="shared" si="1077"/>
        <v>0</v>
      </c>
      <c r="AP2017" s="78">
        <f t="shared" si="1072"/>
        <v>0</v>
      </c>
      <c r="AQ2017" s="78">
        <f t="shared" si="1073"/>
        <v>0</v>
      </c>
      <c r="AR2017" s="78">
        <f t="shared" si="1074"/>
        <v>0</v>
      </c>
      <c r="AS2017" s="78">
        <f t="shared" si="1075"/>
        <v>0</v>
      </c>
      <c r="AT2017" s="78">
        <f t="shared" si="1076"/>
        <v>0</v>
      </c>
      <c r="AU2017" s="74" t="s">
        <v>717</v>
      </c>
      <c r="AV2017" s="115"/>
      <c r="AW2017" s="395"/>
      <c r="AX2017" s="395">
        <v>0</v>
      </c>
      <c r="AY2017" s="395">
        <v>0</v>
      </c>
      <c r="AZ2017" s="395">
        <v>0</v>
      </c>
      <c r="BA2017" s="395">
        <v>0</v>
      </c>
      <c r="BB2017" s="395">
        <v>0</v>
      </c>
      <c r="BC2017" s="395">
        <v>0</v>
      </c>
      <c r="BD2017" s="115"/>
      <c r="BE2017" s="115"/>
      <c r="BF2017" s="115"/>
      <c r="BG2017" s="115"/>
      <c r="BH2017" s="115"/>
      <c r="BI2017" s="115"/>
      <c r="BJ2017" s="115"/>
      <c r="BK2017" s="115"/>
      <c r="BQ2017" s="74" t="str">
        <f t="shared" si="1078"/>
        <v xml:space="preserve"> </v>
      </c>
      <c r="BR2017" s="120" t="str">
        <f t="shared" si="1079"/>
        <v xml:space="preserve"> </v>
      </c>
      <c r="BS2017" s="120" t="str">
        <f t="shared" si="1080"/>
        <v xml:space="preserve"> </v>
      </c>
      <c r="BU2017" s="74" t="str">
        <f t="shared" si="1081"/>
        <v xml:space="preserve"> </v>
      </c>
      <c r="BV2017" s="120" t="str">
        <f t="shared" si="1082"/>
        <v xml:space="preserve"> </v>
      </c>
      <c r="BW2017" s="120" t="str">
        <f t="shared" si="1083"/>
        <v xml:space="preserve">  </v>
      </c>
      <c r="BY2017" s="74" t="str">
        <f t="shared" si="1084"/>
        <v xml:space="preserve"> </v>
      </c>
      <c r="BZ2017" s="120" t="str">
        <f t="shared" si="1085"/>
        <v xml:space="preserve"> </v>
      </c>
      <c r="CA2017" s="120" t="str">
        <f t="shared" si="1086"/>
        <v xml:space="preserve"> </v>
      </c>
      <c r="CC2017" s="115" t="str">
        <f t="shared" si="1087"/>
        <v xml:space="preserve"> </v>
      </c>
      <c r="CD2017" s="120" t="str">
        <f t="shared" si="1088"/>
        <v xml:space="preserve"> </v>
      </c>
      <c r="CE2017" s="417" t="str">
        <f t="shared" si="1089"/>
        <v xml:space="preserve"> </v>
      </c>
      <c r="CF2017" s="115"/>
      <c r="CG2017" s="115" t="str">
        <f t="shared" si="1090"/>
        <v xml:space="preserve"> </v>
      </c>
      <c r="CH2017" s="120" t="str">
        <f t="shared" si="1091"/>
        <v xml:space="preserve"> </v>
      </c>
      <c r="CI2017" s="417" t="str">
        <f t="shared" si="1092"/>
        <v xml:space="preserve"> </v>
      </c>
      <c r="CJ2017" s="115"/>
      <c r="CK2017" s="115" t="str">
        <f t="shared" si="1093"/>
        <v xml:space="preserve"> </v>
      </c>
      <c r="CL2017" s="120" t="str">
        <f t="shared" si="1094"/>
        <v xml:space="preserve"> </v>
      </c>
      <c r="CM2017" s="417" t="str">
        <f t="shared" si="1096"/>
        <v xml:space="preserve"> </v>
      </c>
      <c r="IS2017" s="108">
        <v>67</v>
      </c>
    </row>
    <row r="2018" spans="2:253" s="74" customFormat="1" ht="17.100000000000001" hidden="1" customHeight="1" x14ac:dyDescent="0.25">
      <c r="B2018" s="524">
        <f>IF(AND('KB Duct Parts'!$BL$14=2,'KB Duct Parts'!I31&gt;0),'KB Duct Parts'!I31,0)</f>
        <v>0</v>
      </c>
      <c r="C2018" s="529" t="s">
        <v>1258</v>
      </c>
      <c r="D2018" s="506" t="str">
        <f t="shared" si="1098"/>
        <v>15017-SS</v>
      </c>
      <c r="E2018" s="524" t="s">
        <v>874</v>
      </c>
      <c r="F2018" s="508" t="str">
        <f t="shared" si="1099"/>
        <v xml:space="preserve"> </v>
      </c>
      <c r="G2018" s="537" t="s">
        <v>911</v>
      </c>
      <c r="H2018" s="524" t="s">
        <v>923</v>
      </c>
      <c r="I2018" s="1035" t="s">
        <v>932</v>
      </c>
      <c r="J2018" s="1036"/>
      <c r="K2018" s="531" t="s">
        <v>882</v>
      </c>
      <c r="L2018" s="535"/>
      <c r="M2018" s="532" t="s">
        <v>1700</v>
      </c>
      <c r="N2018" s="514">
        <f t="shared" si="1100"/>
        <v>91.1</v>
      </c>
      <c r="O2018" s="514">
        <f t="shared" si="1071"/>
        <v>0</v>
      </c>
      <c r="P2018" s="680">
        <f>'KB Duct Parts'!$AE$3</f>
        <v>0</v>
      </c>
      <c r="Q2018" s="681">
        <f t="shared" si="1101"/>
        <v>0</v>
      </c>
      <c r="R2018" s="682">
        <f t="shared" si="1102"/>
        <v>0</v>
      </c>
      <c r="S2018" s="716">
        <f t="shared" si="1103"/>
        <v>0.35</v>
      </c>
      <c r="T2018" s="679">
        <f t="shared" si="1104"/>
        <v>0</v>
      </c>
      <c r="U2018" s="679">
        <f t="shared" si="1105"/>
        <v>0</v>
      </c>
      <c r="Y2018" s="120"/>
      <c r="AD2018" s="79"/>
      <c r="AE2018" s="75"/>
      <c r="AF2018" s="370"/>
      <c r="AG2018" s="375"/>
      <c r="AH2018" s="379"/>
      <c r="AI2018" s="383"/>
      <c r="AJ2018" s="388"/>
      <c r="AK2018" s="392"/>
      <c r="AL2018" s="388"/>
      <c r="AM2018" s="363">
        <f t="shared" si="1095"/>
        <v>1</v>
      </c>
      <c r="AN2018" s="578">
        <v>91.1</v>
      </c>
      <c r="AO2018" s="78">
        <f t="shared" si="1077"/>
        <v>0</v>
      </c>
      <c r="AP2018" s="78">
        <f t="shared" si="1072"/>
        <v>0</v>
      </c>
      <c r="AQ2018" s="78">
        <f t="shared" si="1073"/>
        <v>0</v>
      </c>
      <c r="AR2018" s="78">
        <f t="shared" si="1074"/>
        <v>0</v>
      </c>
      <c r="AS2018" s="78">
        <f t="shared" si="1075"/>
        <v>0</v>
      </c>
      <c r="AT2018" s="78">
        <f t="shared" si="1076"/>
        <v>0</v>
      </c>
      <c r="AU2018" s="74" t="s">
        <v>717</v>
      </c>
      <c r="AV2018" s="115"/>
      <c r="AW2018" s="395"/>
      <c r="AX2018" s="395">
        <v>0</v>
      </c>
      <c r="AY2018" s="395">
        <v>0</v>
      </c>
      <c r="AZ2018" s="395">
        <v>0</v>
      </c>
      <c r="BA2018" s="395">
        <v>0</v>
      </c>
      <c r="BB2018" s="395">
        <v>0</v>
      </c>
      <c r="BC2018" s="395">
        <v>0</v>
      </c>
      <c r="BD2018" s="115"/>
      <c r="BE2018" s="115"/>
      <c r="BF2018" s="115"/>
      <c r="BG2018" s="115"/>
      <c r="BH2018" s="115"/>
      <c r="BI2018" s="115"/>
      <c r="BJ2018" s="115"/>
      <c r="BK2018" s="115"/>
      <c r="BQ2018" s="74" t="str">
        <f t="shared" si="1078"/>
        <v xml:space="preserve"> </v>
      </c>
      <c r="BR2018" s="120" t="str">
        <f t="shared" si="1079"/>
        <v xml:space="preserve"> </v>
      </c>
      <c r="BS2018" s="120" t="str">
        <f t="shared" si="1080"/>
        <v xml:space="preserve"> </v>
      </c>
      <c r="BU2018" s="74" t="str">
        <f t="shared" si="1081"/>
        <v xml:space="preserve"> </v>
      </c>
      <c r="BV2018" s="120" t="str">
        <f t="shared" si="1082"/>
        <v xml:space="preserve"> </v>
      </c>
      <c r="BW2018" s="120" t="str">
        <f t="shared" si="1083"/>
        <v xml:space="preserve">  </v>
      </c>
      <c r="BY2018" s="74" t="str">
        <f t="shared" si="1084"/>
        <v xml:space="preserve"> </v>
      </c>
      <c r="BZ2018" s="120" t="str">
        <f t="shared" si="1085"/>
        <v xml:space="preserve"> </v>
      </c>
      <c r="CA2018" s="120" t="str">
        <f t="shared" si="1086"/>
        <v xml:space="preserve"> </v>
      </c>
      <c r="CC2018" s="115" t="str">
        <f t="shared" si="1087"/>
        <v xml:space="preserve"> </v>
      </c>
      <c r="CD2018" s="120" t="str">
        <f t="shared" si="1088"/>
        <v xml:space="preserve"> </v>
      </c>
      <c r="CE2018" s="417" t="str">
        <f t="shared" si="1089"/>
        <v xml:space="preserve"> </v>
      </c>
      <c r="CF2018" s="115"/>
      <c r="CG2018" s="115" t="str">
        <f t="shared" si="1090"/>
        <v xml:space="preserve"> </v>
      </c>
      <c r="CH2018" s="120" t="str">
        <f t="shared" si="1091"/>
        <v xml:space="preserve"> </v>
      </c>
      <c r="CI2018" s="417" t="str">
        <f t="shared" si="1092"/>
        <v xml:space="preserve"> </v>
      </c>
      <c r="CJ2018" s="115"/>
      <c r="CK2018" s="115" t="str">
        <f t="shared" si="1093"/>
        <v xml:space="preserve"> </v>
      </c>
      <c r="CL2018" s="120" t="str">
        <f t="shared" si="1094"/>
        <v xml:space="preserve"> </v>
      </c>
      <c r="CM2018" s="417" t="str">
        <f t="shared" si="1096"/>
        <v xml:space="preserve"> </v>
      </c>
      <c r="IS2018" s="108">
        <v>70</v>
      </c>
    </row>
    <row r="2019" spans="2:253" s="74" customFormat="1" ht="17.100000000000001" hidden="1" customHeight="1" x14ac:dyDescent="0.25">
      <c r="B2019" s="524">
        <f>IF(AND('KB Duct Parts'!$BL$14=2,'KB Duct Parts'!I32&gt;0),'KB Duct Parts'!I32,0)</f>
        <v>0</v>
      </c>
      <c r="C2019" s="529" t="s">
        <v>1259</v>
      </c>
      <c r="D2019" s="506" t="str">
        <f t="shared" si="1098"/>
        <v>15018-SS</v>
      </c>
      <c r="E2019" s="524" t="s">
        <v>875</v>
      </c>
      <c r="F2019" s="508" t="str">
        <f t="shared" si="1099"/>
        <v xml:space="preserve"> </v>
      </c>
      <c r="G2019" s="537" t="s">
        <v>911</v>
      </c>
      <c r="H2019" s="524" t="s">
        <v>923</v>
      </c>
      <c r="I2019" s="1035" t="s">
        <v>932</v>
      </c>
      <c r="J2019" s="1036"/>
      <c r="K2019" s="531" t="s">
        <v>882</v>
      </c>
      <c r="L2019" s="535"/>
      <c r="M2019" s="532" t="s">
        <v>1700</v>
      </c>
      <c r="N2019" s="514">
        <f t="shared" si="1100"/>
        <v>95.6</v>
      </c>
      <c r="O2019" s="514">
        <f t="shared" si="1071"/>
        <v>0</v>
      </c>
      <c r="P2019" s="680">
        <f>'KB Duct Parts'!$AE$3</f>
        <v>0</v>
      </c>
      <c r="Q2019" s="681">
        <f t="shared" si="1101"/>
        <v>0</v>
      </c>
      <c r="R2019" s="682">
        <f t="shared" si="1102"/>
        <v>0</v>
      </c>
      <c r="S2019" s="716">
        <f t="shared" si="1103"/>
        <v>0.35</v>
      </c>
      <c r="T2019" s="679">
        <f t="shared" si="1104"/>
        <v>0</v>
      </c>
      <c r="U2019" s="679">
        <f t="shared" si="1105"/>
        <v>0</v>
      </c>
      <c r="Y2019" s="120"/>
      <c r="AD2019" s="79"/>
      <c r="AE2019" s="75"/>
      <c r="AF2019" s="370"/>
      <c r="AG2019" s="375"/>
      <c r="AH2019" s="379"/>
      <c r="AI2019" s="383"/>
      <c r="AJ2019" s="388"/>
      <c r="AK2019" s="392"/>
      <c r="AL2019" s="388"/>
      <c r="AM2019" s="363">
        <f t="shared" si="1095"/>
        <v>1</v>
      </c>
      <c r="AN2019" s="578">
        <v>95.6</v>
      </c>
      <c r="AO2019" s="78">
        <f t="shared" si="1077"/>
        <v>0</v>
      </c>
      <c r="AP2019" s="78">
        <f t="shared" si="1072"/>
        <v>0</v>
      </c>
      <c r="AQ2019" s="78">
        <f t="shared" si="1073"/>
        <v>0</v>
      </c>
      <c r="AR2019" s="78">
        <f t="shared" si="1074"/>
        <v>0</v>
      </c>
      <c r="AS2019" s="78">
        <f t="shared" si="1075"/>
        <v>0</v>
      </c>
      <c r="AT2019" s="78">
        <f t="shared" si="1076"/>
        <v>0</v>
      </c>
      <c r="AU2019" s="74" t="s">
        <v>717</v>
      </c>
      <c r="AV2019" s="115"/>
      <c r="AW2019" s="395"/>
      <c r="AX2019" s="395">
        <v>0</v>
      </c>
      <c r="AY2019" s="395">
        <v>0</v>
      </c>
      <c r="AZ2019" s="395">
        <v>0</v>
      </c>
      <c r="BA2019" s="395">
        <v>0</v>
      </c>
      <c r="BB2019" s="395">
        <v>0</v>
      </c>
      <c r="BC2019" s="395">
        <v>0</v>
      </c>
      <c r="BD2019" s="115"/>
      <c r="BE2019" s="115"/>
      <c r="BF2019" s="115"/>
      <c r="BG2019" s="115"/>
      <c r="BH2019" s="115"/>
      <c r="BI2019" s="115"/>
      <c r="BJ2019" s="115"/>
      <c r="BK2019" s="115"/>
      <c r="BQ2019" s="74" t="str">
        <f t="shared" si="1078"/>
        <v xml:space="preserve"> </v>
      </c>
      <c r="BR2019" s="120" t="str">
        <f t="shared" si="1079"/>
        <v xml:space="preserve"> </v>
      </c>
      <c r="BS2019" s="120" t="str">
        <f t="shared" si="1080"/>
        <v xml:space="preserve"> </v>
      </c>
      <c r="BU2019" s="74" t="str">
        <f t="shared" si="1081"/>
        <v xml:space="preserve"> </v>
      </c>
      <c r="BV2019" s="120" t="str">
        <f t="shared" si="1082"/>
        <v xml:space="preserve"> </v>
      </c>
      <c r="BW2019" s="120" t="str">
        <f t="shared" si="1083"/>
        <v xml:space="preserve">  </v>
      </c>
      <c r="BY2019" s="74" t="str">
        <f t="shared" si="1084"/>
        <v xml:space="preserve"> </v>
      </c>
      <c r="BZ2019" s="120" t="str">
        <f t="shared" si="1085"/>
        <v xml:space="preserve"> </v>
      </c>
      <c r="CA2019" s="120" t="str">
        <f t="shared" si="1086"/>
        <v xml:space="preserve"> </v>
      </c>
      <c r="CC2019" s="115" t="str">
        <f t="shared" si="1087"/>
        <v xml:space="preserve"> </v>
      </c>
      <c r="CD2019" s="120" t="str">
        <f t="shared" si="1088"/>
        <v xml:space="preserve"> </v>
      </c>
      <c r="CE2019" s="417" t="str">
        <f t="shared" si="1089"/>
        <v xml:space="preserve"> </v>
      </c>
      <c r="CF2019" s="115"/>
      <c r="CG2019" s="115" t="str">
        <f t="shared" si="1090"/>
        <v xml:space="preserve"> </v>
      </c>
      <c r="CH2019" s="120" t="str">
        <f t="shared" si="1091"/>
        <v xml:space="preserve"> </v>
      </c>
      <c r="CI2019" s="417" t="str">
        <f t="shared" si="1092"/>
        <v xml:space="preserve"> </v>
      </c>
      <c r="CJ2019" s="115"/>
      <c r="CK2019" s="115" t="str">
        <f t="shared" si="1093"/>
        <v xml:space="preserve"> </v>
      </c>
      <c r="CL2019" s="120" t="str">
        <f t="shared" si="1094"/>
        <v xml:space="preserve"> </v>
      </c>
      <c r="CM2019" s="417" t="str">
        <f t="shared" si="1096"/>
        <v xml:space="preserve"> </v>
      </c>
      <c r="IS2019" s="108">
        <v>74</v>
      </c>
    </row>
    <row r="2020" spans="2:253" s="74" customFormat="1" ht="17.100000000000001" hidden="1" customHeight="1" x14ac:dyDescent="0.25">
      <c r="B2020" s="524">
        <f>IF(AND('KB Duct Parts'!$BL$14=2,'KB Duct Parts'!I33&gt;0),'KB Duct Parts'!I33,0)</f>
        <v>0</v>
      </c>
      <c r="C2020" s="529" t="s">
        <v>1260</v>
      </c>
      <c r="D2020" s="506" t="str">
        <f t="shared" si="1098"/>
        <v>15019-SS</v>
      </c>
      <c r="E2020" s="524" t="s">
        <v>876</v>
      </c>
      <c r="F2020" s="508" t="str">
        <f t="shared" si="1099"/>
        <v xml:space="preserve"> </v>
      </c>
      <c r="G2020" s="537" t="s">
        <v>911</v>
      </c>
      <c r="H2020" s="524" t="s">
        <v>923</v>
      </c>
      <c r="I2020" s="1035" t="s">
        <v>932</v>
      </c>
      <c r="J2020" s="1036"/>
      <c r="K2020" s="531" t="s">
        <v>882</v>
      </c>
      <c r="L2020" s="535"/>
      <c r="M2020" s="532" t="s">
        <v>1700</v>
      </c>
      <c r="N2020" s="514">
        <f t="shared" si="1100"/>
        <v>99</v>
      </c>
      <c r="O2020" s="514">
        <f t="shared" si="1071"/>
        <v>0</v>
      </c>
      <c r="P2020" s="680">
        <f>'KB Duct Parts'!$AE$3</f>
        <v>0</v>
      </c>
      <c r="Q2020" s="681">
        <f t="shared" si="1101"/>
        <v>0</v>
      </c>
      <c r="R2020" s="682">
        <f t="shared" si="1102"/>
        <v>0</v>
      </c>
      <c r="S2020" s="716">
        <f t="shared" si="1103"/>
        <v>0.35</v>
      </c>
      <c r="T2020" s="679">
        <f t="shared" si="1104"/>
        <v>0</v>
      </c>
      <c r="U2020" s="679">
        <f t="shared" si="1105"/>
        <v>0</v>
      </c>
      <c r="Y2020" s="120"/>
      <c r="AD2020" s="79"/>
      <c r="AE2020" s="75"/>
      <c r="AF2020" s="370"/>
      <c r="AG2020" s="375"/>
      <c r="AH2020" s="379"/>
      <c r="AI2020" s="383"/>
      <c r="AJ2020" s="388"/>
      <c r="AK2020" s="392"/>
      <c r="AL2020" s="388"/>
      <c r="AM2020" s="363">
        <f t="shared" si="1095"/>
        <v>1</v>
      </c>
      <c r="AN2020" s="578">
        <v>99</v>
      </c>
      <c r="AO2020" s="78">
        <f t="shared" si="1077"/>
        <v>0</v>
      </c>
      <c r="AP2020" s="78">
        <f t="shared" si="1072"/>
        <v>0</v>
      </c>
      <c r="AQ2020" s="78">
        <f t="shared" si="1073"/>
        <v>0</v>
      </c>
      <c r="AR2020" s="78">
        <f t="shared" si="1074"/>
        <v>0</v>
      </c>
      <c r="AS2020" s="78">
        <f t="shared" si="1075"/>
        <v>0</v>
      </c>
      <c r="AT2020" s="78">
        <f t="shared" si="1076"/>
        <v>0</v>
      </c>
      <c r="AU2020" s="74" t="s">
        <v>717</v>
      </c>
      <c r="AV2020" s="115"/>
      <c r="AW2020" s="395"/>
      <c r="AX2020" s="395">
        <v>0</v>
      </c>
      <c r="AY2020" s="395">
        <v>0</v>
      </c>
      <c r="AZ2020" s="395">
        <v>0</v>
      </c>
      <c r="BA2020" s="395">
        <v>0</v>
      </c>
      <c r="BB2020" s="395">
        <v>0</v>
      </c>
      <c r="BC2020" s="395">
        <v>0</v>
      </c>
      <c r="BD2020" s="115"/>
      <c r="BE2020" s="115"/>
      <c r="BF2020" s="115"/>
      <c r="BG2020" s="115"/>
      <c r="BH2020" s="115"/>
      <c r="BI2020" s="115"/>
      <c r="BJ2020" s="115"/>
      <c r="BK2020" s="115"/>
      <c r="BQ2020" s="74" t="str">
        <f t="shared" si="1078"/>
        <v xml:space="preserve"> </v>
      </c>
      <c r="BR2020" s="120" t="str">
        <f t="shared" si="1079"/>
        <v xml:space="preserve"> </v>
      </c>
      <c r="BS2020" s="120" t="str">
        <f t="shared" si="1080"/>
        <v xml:space="preserve"> </v>
      </c>
      <c r="BU2020" s="74" t="str">
        <f t="shared" si="1081"/>
        <v xml:space="preserve"> </v>
      </c>
      <c r="BV2020" s="120" t="str">
        <f t="shared" si="1082"/>
        <v xml:space="preserve"> </v>
      </c>
      <c r="BW2020" s="120" t="str">
        <f t="shared" si="1083"/>
        <v xml:space="preserve">  </v>
      </c>
      <c r="BY2020" s="74" t="str">
        <f t="shared" si="1084"/>
        <v xml:space="preserve"> </v>
      </c>
      <c r="BZ2020" s="120" t="str">
        <f t="shared" si="1085"/>
        <v xml:space="preserve"> </v>
      </c>
      <c r="CA2020" s="120" t="str">
        <f t="shared" si="1086"/>
        <v xml:space="preserve"> </v>
      </c>
      <c r="CC2020" s="115" t="str">
        <f t="shared" si="1087"/>
        <v xml:space="preserve"> </v>
      </c>
      <c r="CD2020" s="120" t="str">
        <f t="shared" si="1088"/>
        <v xml:space="preserve"> </v>
      </c>
      <c r="CE2020" s="417" t="str">
        <f t="shared" si="1089"/>
        <v xml:space="preserve"> </v>
      </c>
      <c r="CF2020" s="115"/>
      <c r="CG2020" s="115" t="str">
        <f t="shared" si="1090"/>
        <v xml:space="preserve"> </v>
      </c>
      <c r="CH2020" s="120" t="str">
        <f t="shared" si="1091"/>
        <v xml:space="preserve"> </v>
      </c>
      <c r="CI2020" s="417" t="str">
        <f t="shared" si="1092"/>
        <v xml:space="preserve"> </v>
      </c>
      <c r="CJ2020" s="115"/>
      <c r="CK2020" s="115" t="str">
        <f t="shared" si="1093"/>
        <v xml:space="preserve"> </v>
      </c>
      <c r="CL2020" s="120" t="str">
        <f t="shared" si="1094"/>
        <v xml:space="preserve"> </v>
      </c>
      <c r="CM2020" s="417" t="str">
        <f t="shared" si="1096"/>
        <v xml:space="preserve"> </v>
      </c>
      <c r="IS2020" s="108">
        <v>76</v>
      </c>
    </row>
    <row r="2021" spans="2:253" s="74" customFormat="1" ht="17.100000000000001" hidden="1" customHeight="1" x14ac:dyDescent="0.25">
      <c r="B2021" s="524">
        <f>IF(AND('KB Duct Parts'!$BL$14=2,'KB Duct Parts'!I34&gt;0),'KB Duct Parts'!I34,0)</f>
        <v>0</v>
      </c>
      <c r="C2021" s="529" t="s">
        <v>1261</v>
      </c>
      <c r="D2021" s="506" t="str">
        <f t="shared" si="1098"/>
        <v>15020-SS</v>
      </c>
      <c r="E2021" s="524" t="s">
        <v>877</v>
      </c>
      <c r="F2021" s="508" t="str">
        <f t="shared" si="1099"/>
        <v xml:space="preserve"> </v>
      </c>
      <c r="G2021" s="537" t="s">
        <v>911</v>
      </c>
      <c r="H2021" s="524" t="s">
        <v>923</v>
      </c>
      <c r="I2021" s="1035" t="s">
        <v>932</v>
      </c>
      <c r="J2021" s="1036"/>
      <c r="K2021" s="531" t="s">
        <v>882</v>
      </c>
      <c r="L2021" s="535"/>
      <c r="M2021" s="532" t="s">
        <v>1700</v>
      </c>
      <c r="N2021" s="514">
        <f t="shared" si="1100"/>
        <v>100.1</v>
      </c>
      <c r="O2021" s="514">
        <f t="shared" si="1071"/>
        <v>0</v>
      </c>
      <c r="P2021" s="680">
        <f>'KB Duct Parts'!$AE$3</f>
        <v>0</v>
      </c>
      <c r="Q2021" s="681">
        <f t="shared" si="1101"/>
        <v>0</v>
      </c>
      <c r="R2021" s="682">
        <f t="shared" si="1102"/>
        <v>0</v>
      </c>
      <c r="S2021" s="716">
        <f t="shared" si="1103"/>
        <v>0.35</v>
      </c>
      <c r="T2021" s="679">
        <f t="shared" si="1104"/>
        <v>0</v>
      </c>
      <c r="U2021" s="679">
        <f t="shared" si="1105"/>
        <v>0</v>
      </c>
      <c r="Y2021" s="120"/>
      <c r="AD2021" s="79"/>
      <c r="AE2021" s="75"/>
      <c r="AF2021" s="370"/>
      <c r="AG2021" s="375"/>
      <c r="AH2021" s="379"/>
      <c r="AI2021" s="383"/>
      <c r="AJ2021" s="388"/>
      <c r="AK2021" s="392"/>
      <c r="AL2021" s="388"/>
      <c r="AM2021" s="363">
        <f t="shared" si="1095"/>
        <v>1</v>
      </c>
      <c r="AN2021" s="578">
        <v>100.1</v>
      </c>
      <c r="AO2021" s="78">
        <f t="shared" si="1077"/>
        <v>0</v>
      </c>
      <c r="AP2021" s="78">
        <f t="shared" si="1072"/>
        <v>0</v>
      </c>
      <c r="AQ2021" s="78">
        <f t="shared" si="1073"/>
        <v>0</v>
      </c>
      <c r="AR2021" s="78">
        <f t="shared" si="1074"/>
        <v>0</v>
      </c>
      <c r="AS2021" s="78">
        <f t="shared" si="1075"/>
        <v>0</v>
      </c>
      <c r="AT2021" s="78">
        <f t="shared" si="1076"/>
        <v>0</v>
      </c>
      <c r="AU2021" s="74" t="s">
        <v>717</v>
      </c>
      <c r="AV2021" s="115"/>
      <c r="AW2021" s="395"/>
      <c r="AX2021" s="395">
        <v>0</v>
      </c>
      <c r="AY2021" s="395">
        <v>0</v>
      </c>
      <c r="AZ2021" s="395">
        <v>0</v>
      </c>
      <c r="BA2021" s="395">
        <v>0</v>
      </c>
      <c r="BB2021" s="395">
        <v>0</v>
      </c>
      <c r="BC2021" s="395">
        <v>0</v>
      </c>
      <c r="BD2021" s="115"/>
      <c r="BE2021" s="115"/>
      <c r="BF2021" s="115"/>
      <c r="BG2021" s="115"/>
      <c r="BH2021" s="115"/>
      <c r="BI2021" s="115"/>
      <c r="BJ2021" s="115"/>
      <c r="BK2021" s="115"/>
      <c r="BQ2021" s="74" t="str">
        <f t="shared" si="1078"/>
        <v xml:space="preserve"> </v>
      </c>
      <c r="BR2021" s="120" t="str">
        <f t="shared" si="1079"/>
        <v xml:space="preserve"> </v>
      </c>
      <c r="BS2021" s="120" t="str">
        <f t="shared" si="1080"/>
        <v xml:space="preserve"> </v>
      </c>
      <c r="BU2021" s="74" t="str">
        <f t="shared" si="1081"/>
        <v xml:space="preserve"> </v>
      </c>
      <c r="BV2021" s="120" t="str">
        <f t="shared" si="1082"/>
        <v xml:space="preserve"> </v>
      </c>
      <c r="BW2021" s="120" t="str">
        <f t="shared" si="1083"/>
        <v xml:space="preserve">  </v>
      </c>
      <c r="BY2021" s="74" t="str">
        <f t="shared" si="1084"/>
        <v xml:space="preserve"> </v>
      </c>
      <c r="BZ2021" s="120" t="str">
        <f t="shared" si="1085"/>
        <v xml:space="preserve"> </v>
      </c>
      <c r="CA2021" s="120" t="str">
        <f t="shared" si="1086"/>
        <v xml:space="preserve"> </v>
      </c>
      <c r="CC2021" s="115" t="str">
        <f t="shared" si="1087"/>
        <v xml:space="preserve"> </v>
      </c>
      <c r="CD2021" s="120" t="str">
        <f t="shared" si="1088"/>
        <v xml:space="preserve"> </v>
      </c>
      <c r="CE2021" s="417" t="str">
        <f t="shared" si="1089"/>
        <v xml:space="preserve"> </v>
      </c>
      <c r="CF2021" s="115"/>
      <c r="CG2021" s="115" t="str">
        <f t="shared" si="1090"/>
        <v xml:space="preserve"> </v>
      </c>
      <c r="CH2021" s="120" t="str">
        <f t="shared" si="1091"/>
        <v xml:space="preserve"> </v>
      </c>
      <c r="CI2021" s="417" t="str">
        <f t="shared" si="1092"/>
        <v xml:space="preserve"> </v>
      </c>
      <c r="CJ2021" s="115"/>
      <c r="CK2021" s="115" t="str">
        <f t="shared" si="1093"/>
        <v xml:space="preserve"> </v>
      </c>
      <c r="CL2021" s="120" t="str">
        <f t="shared" si="1094"/>
        <v xml:space="preserve"> </v>
      </c>
      <c r="CM2021" s="417" t="str">
        <f t="shared" si="1096"/>
        <v xml:space="preserve"> </v>
      </c>
      <c r="IS2021" s="108">
        <v>77</v>
      </c>
    </row>
    <row r="2022" spans="2:253" s="74" customFormat="1" ht="17.100000000000001" hidden="1" customHeight="1" x14ac:dyDescent="0.25">
      <c r="B2022" s="524">
        <f>IF(AND('KB Duct Parts'!$BL$14=2,'KB Duct Parts'!I35&gt;0),'KB Duct Parts'!I35,0)</f>
        <v>0</v>
      </c>
      <c r="C2022" s="529" t="s">
        <v>1262</v>
      </c>
      <c r="D2022" s="506" t="str">
        <f t="shared" si="1098"/>
        <v>15022-SS</v>
      </c>
      <c r="E2022" s="524" t="s">
        <v>878</v>
      </c>
      <c r="F2022" s="508" t="str">
        <f t="shared" si="1099"/>
        <v xml:space="preserve"> </v>
      </c>
      <c r="G2022" s="537" t="s">
        <v>911</v>
      </c>
      <c r="H2022" s="524" t="s">
        <v>923</v>
      </c>
      <c r="I2022" s="1035" t="s">
        <v>933</v>
      </c>
      <c r="J2022" s="1036"/>
      <c r="K2022" s="531" t="s">
        <v>882</v>
      </c>
      <c r="L2022" s="535"/>
      <c r="M2022" s="532" t="s">
        <v>1700</v>
      </c>
      <c r="N2022" s="514">
        <f t="shared" si="1100"/>
        <v>108.1</v>
      </c>
      <c r="O2022" s="514">
        <f t="shared" si="1071"/>
        <v>0</v>
      </c>
      <c r="P2022" s="680">
        <f>'KB Duct Parts'!$AE$3</f>
        <v>0</v>
      </c>
      <c r="Q2022" s="681">
        <f t="shared" si="1101"/>
        <v>0</v>
      </c>
      <c r="R2022" s="682">
        <f t="shared" si="1102"/>
        <v>0</v>
      </c>
      <c r="S2022" s="716">
        <f t="shared" si="1103"/>
        <v>0.35</v>
      </c>
      <c r="T2022" s="679">
        <f t="shared" si="1104"/>
        <v>0</v>
      </c>
      <c r="U2022" s="679">
        <f t="shared" si="1105"/>
        <v>0</v>
      </c>
      <c r="Y2022" s="120"/>
      <c r="AD2022" s="79"/>
      <c r="AE2022" s="75"/>
      <c r="AF2022" s="370"/>
      <c r="AG2022" s="375"/>
      <c r="AH2022" s="379"/>
      <c r="AI2022" s="383"/>
      <c r="AJ2022" s="388"/>
      <c r="AK2022" s="392"/>
      <c r="AL2022" s="388"/>
      <c r="AM2022" s="363">
        <f t="shared" si="1095"/>
        <v>1</v>
      </c>
      <c r="AN2022" s="578">
        <v>108.1</v>
      </c>
      <c r="AO2022" s="78">
        <f t="shared" si="1077"/>
        <v>0</v>
      </c>
      <c r="AP2022" s="78">
        <f t="shared" si="1072"/>
        <v>0</v>
      </c>
      <c r="AQ2022" s="78">
        <f t="shared" si="1073"/>
        <v>0</v>
      </c>
      <c r="AR2022" s="78">
        <f t="shared" si="1074"/>
        <v>0</v>
      </c>
      <c r="AS2022" s="78">
        <f t="shared" si="1075"/>
        <v>0</v>
      </c>
      <c r="AT2022" s="78">
        <f t="shared" si="1076"/>
        <v>0</v>
      </c>
      <c r="AU2022" s="74" t="s">
        <v>717</v>
      </c>
      <c r="AV2022" s="115"/>
      <c r="AW2022" s="395"/>
      <c r="AX2022" s="395">
        <v>0</v>
      </c>
      <c r="AY2022" s="395">
        <v>0</v>
      </c>
      <c r="AZ2022" s="395">
        <v>0</v>
      </c>
      <c r="BA2022" s="395">
        <v>0</v>
      </c>
      <c r="BB2022" s="395">
        <v>0</v>
      </c>
      <c r="BC2022" s="395">
        <v>0</v>
      </c>
      <c r="BD2022" s="115"/>
      <c r="BE2022" s="115"/>
      <c r="BF2022" s="115"/>
      <c r="BG2022" s="115"/>
      <c r="BH2022" s="115"/>
      <c r="BI2022" s="115"/>
      <c r="BJ2022" s="115"/>
      <c r="BK2022" s="115"/>
      <c r="BQ2022" s="74" t="str">
        <f t="shared" si="1078"/>
        <v xml:space="preserve"> </v>
      </c>
      <c r="BR2022" s="120" t="str">
        <f t="shared" si="1079"/>
        <v xml:space="preserve"> </v>
      </c>
      <c r="BS2022" s="120" t="str">
        <f t="shared" si="1080"/>
        <v xml:space="preserve"> </v>
      </c>
      <c r="BU2022" s="74" t="str">
        <f t="shared" si="1081"/>
        <v xml:space="preserve"> </v>
      </c>
      <c r="BV2022" s="120" t="str">
        <f t="shared" si="1082"/>
        <v xml:space="preserve"> </v>
      </c>
      <c r="BW2022" s="120" t="str">
        <f t="shared" si="1083"/>
        <v xml:space="preserve">  </v>
      </c>
      <c r="BY2022" s="74" t="str">
        <f t="shared" si="1084"/>
        <v xml:space="preserve"> </v>
      </c>
      <c r="BZ2022" s="120" t="str">
        <f t="shared" si="1085"/>
        <v xml:space="preserve"> </v>
      </c>
      <c r="CA2022" s="120" t="str">
        <f t="shared" si="1086"/>
        <v xml:space="preserve"> </v>
      </c>
      <c r="CC2022" s="115" t="str">
        <f t="shared" si="1087"/>
        <v xml:space="preserve"> </v>
      </c>
      <c r="CD2022" s="120" t="str">
        <f t="shared" si="1088"/>
        <v xml:space="preserve"> </v>
      </c>
      <c r="CE2022" s="417" t="str">
        <f t="shared" si="1089"/>
        <v xml:space="preserve"> </v>
      </c>
      <c r="CF2022" s="115"/>
      <c r="CG2022" s="115" t="str">
        <f t="shared" si="1090"/>
        <v xml:space="preserve"> </v>
      </c>
      <c r="CH2022" s="120" t="str">
        <f t="shared" si="1091"/>
        <v xml:space="preserve"> </v>
      </c>
      <c r="CI2022" s="417" t="str">
        <f t="shared" si="1092"/>
        <v xml:space="preserve"> </v>
      </c>
      <c r="CJ2022" s="115"/>
      <c r="CK2022" s="115" t="str">
        <f t="shared" si="1093"/>
        <v xml:space="preserve"> </v>
      </c>
      <c r="CL2022" s="120" t="str">
        <f t="shared" si="1094"/>
        <v xml:space="preserve"> </v>
      </c>
      <c r="CM2022" s="417" t="str">
        <f t="shared" si="1096"/>
        <v xml:space="preserve"> </v>
      </c>
      <c r="IS2022" s="108">
        <v>84</v>
      </c>
    </row>
    <row r="2023" spans="2:253" s="74" customFormat="1" ht="17.100000000000001" hidden="1" customHeight="1" x14ac:dyDescent="0.25">
      <c r="B2023" s="524">
        <f>IF(AND('KB Duct Parts'!$BL$14=2,'KB Duct Parts'!I36&gt;0),'KB Duct Parts'!I36,0)</f>
        <v>0</v>
      </c>
      <c r="C2023" s="529" t="s">
        <v>26</v>
      </c>
      <c r="D2023" s="506" t="str">
        <f t="shared" si="1098"/>
        <v>15024-SS</v>
      </c>
      <c r="E2023" s="524" t="s">
        <v>1338</v>
      </c>
      <c r="F2023" s="508" t="str">
        <f t="shared" si="1099"/>
        <v xml:space="preserve"> </v>
      </c>
      <c r="G2023" s="537" t="s">
        <v>911</v>
      </c>
      <c r="H2023" s="524" t="s">
        <v>923</v>
      </c>
      <c r="I2023" s="1035" t="s">
        <v>933</v>
      </c>
      <c r="J2023" s="1036"/>
      <c r="K2023" s="531" t="s">
        <v>882</v>
      </c>
      <c r="L2023" s="535"/>
      <c r="M2023" s="532" t="s">
        <v>1700</v>
      </c>
      <c r="N2023" s="514">
        <f t="shared" si="1100"/>
        <v>117.9</v>
      </c>
      <c r="O2023" s="514">
        <f t="shared" si="1071"/>
        <v>0</v>
      </c>
      <c r="P2023" s="680">
        <f>'KB Duct Parts'!$AE$3</f>
        <v>0</v>
      </c>
      <c r="Q2023" s="681">
        <f t="shared" si="1101"/>
        <v>0</v>
      </c>
      <c r="R2023" s="682">
        <f t="shared" si="1102"/>
        <v>0</v>
      </c>
      <c r="S2023" s="716">
        <f t="shared" si="1103"/>
        <v>0.35</v>
      </c>
      <c r="T2023" s="679">
        <f t="shared" si="1104"/>
        <v>0</v>
      </c>
      <c r="U2023" s="679">
        <f t="shared" si="1105"/>
        <v>0</v>
      </c>
      <c r="Y2023" s="120"/>
      <c r="AD2023" s="79"/>
      <c r="AE2023" s="75"/>
      <c r="AF2023" s="370"/>
      <c r="AG2023" s="375"/>
      <c r="AH2023" s="379"/>
      <c r="AI2023" s="383"/>
      <c r="AJ2023" s="388"/>
      <c r="AK2023" s="392"/>
      <c r="AL2023" s="388"/>
      <c r="AM2023" s="363">
        <f t="shared" si="1095"/>
        <v>1</v>
      </c>
      <c r="AN2023" s="578">
        <v>117.9</v>
      </c>
      <c r="AO2023" s="78">
        <f t="shared" si="1077"/>
        <v>0</v>
      </c>
      <c r="AP2023" s="78">
        <f t="shared" si="1072"/>
        <v>0</v>
      </c>
      <c r="AQ2023" s="78">
        <f t="shared" si="1073"/>
        <v>0</v>
      </c>
      <c r="AR2023" s="78">
        <f t="shared" si="1074"/>
        <v>0</v>
      </c>
      <c r="AS2023" s="78">
        <f t="shared" si="1075"/>
        <v>0</v>
      </c>
      <c r="AT2023" s="78">
        <f t="shared" si="1076"/>
        <v>0</v>
      </c>
      <c r="AU2023" s="74" t="s">
        <v>717</v>
      </c>
      <c r="AV2023" s="115"/>
      <c r="AW2023" s="395"/>
      <c r="AX2023" s="395">
        <v>0</v>
      </c>
      <c r="AY2023" s="395">
        <v>0</v>
      </c>
      <c r="AZ2023" s="395">
        <v>0</v>
      </c>
      <c r="BA2023" s="395">
        <v>0</v>
      </c>
      <c r="BB2023" s="395">
        <v>0</v>
      </c>
      <c r="BC2023" s="395">
        <v>0</v>
      </c>
      <c r="BD2023" s="115"/>
      <c r="BE2023" s="115"/>
      <c r="BF2023" s="115"/>
      <c r="BG2023" s="115"/>
      <c r="BH2023" s="115"/>
      <c r="BI2023" s="115"/>
      <c r="BJ2023" s="115"/>
      <c r="BK2023" s="115"/>
      <c r="BQ2023" s="74" t="str">
        <f t="shared" si="1078"/>
        <v xml:space="preserve"> </v>
      </c>
      <c r="BR2023" s="120" t="str">
        <f t="shared" si="1079"/>
        <v xml:space="preserve"> </v>
      </c>
      <c r="BS2023" s="120" t="str">
        <f t="shared" si="1080"/>
        <v xml:space="preserve"> </v>
      </c>
      <c r="BU2023" s="74" t="str">
        <f t="shared" si="1081"/>
        <v xml:space="preserve"> </v>
      </c>
      <c r="BV2023" s="120" t="str">
        <f t="shared" si="1082"/>
        <v xml:space="preserve"> </v>
      </c>
      <c r="BW2023" s="120" t="str">
        <f t="shared" si="1083"/>
        <v xml:space="preserve">  </v>
      </c>
      <c r="BY2023" s="74" t="str">
        <f t="shared" si="1084"/>
        <v xml:space="preserve"> </v>
      </c>
      <c r="BZ2023" s="120" t="str">
        <f t="shared" si="1085"/>
        <v xml:space="preserve"> </v>
      </c>
      <c r="CA2023" s="120" t="str">
        <f t="shared" si="1086"/>
        <v xml:space="preserve"> </v>
      </c>
      <c r="CC2023" s="115" t="str">
        <f t="shared" si="1087"/>
        <v xml:space="preserve"> </v>
      </c>
      <c r="CD2023" s="120" t="str">
        <f t="shared" si="1088"/>
        <v xml:space="preserve"> </v>
      </c>
      <c r="CE2023" s="417" t="str">
        <f t="shared" si="1089"/>
        <v xml:space="preserve"> </v>
      </c>
      <c r="CF2023" s="115"/>
      <c r="CG2023" s="115" t="str">
        <f t="shared" si="1090"/>
        <v xml:space="preserve"> </v>
      </c>
      <c r="CH2023" s="120" t="str">
        <f t="shared" si="1091"/>
        <v xml:space="preserve"> </v>
      </c>
      <c r="CI2023" s="417" t="str">
        <f t="shared" si="1092"/>
        <v xml:space="preserve"> </v>
      </c>
      <c r="CJ2023" s="115"/>
      <c r="CK2023" s="115" t="str">
        <f t="shared" si="1093"/>
        <v xml:space="preserve"> </v>
      </c>
      <c r="CL2023" s="120" t="str">
        <f t="shared" si="1094"/>
        <v xml:space="preserve"> </v>
      </c>
      <c r="CM2023" s="417" t="str">
        <f t="shared" si="1096"/>
        <v xml:space="preserve"> </v>
      </c>
      <c r="IS2023" s="108"/>
    </row>
    <row r="2024" spans="2:253" s="74" customFormat="1" ht="17.100000000000001" hidden="1" customHeight="1" x14ac:dyDescent="0.25">
      <c r="B2024" s="504">
        <f>IF(AND('KB Duct Parts'!$BL$14=2,'KB Duct Parts'!J17&gt;0),'KB Duct Parts'!J17,0)</f>
        <v>0</v>
      </c>
      <c r="C2024" s="529" t="s">
        <v>565</v>
      </c>
      <c r="D2024" s="506" t="str">
        <f t="shared" si="1098"/>
        <v>15103-SS</v>
      </c>
      <c r="E2024" s="536" t="s">
        <v>483</v>
      </c>
      <c r="F2024" s="508" t="str">
        <f t="shared" si="1099"/>
        <v xml:space="preserve"> </v>
      </c>
      <c r="G2024" s="537" t="s">
        <v>931</v>
      </c>
      <c r="H2024" s="524" t="s">
        <v>923</v>
      </c>
      <c r="I2024" s="1035" t="s">
        <v>933</v>
      </c>
      <c r="J2024" s="1036"/>
      <c r="K2024" s="531" t="s">
        <v>882</v>
      </c>
      <c r="L2024" s="535"/>
      <c r="M2024" s="532" t="s">
        <v>1700</v>
      </c>
      <c r="N2024" s="514">
        <f t="shared" si="1100"/>
        <v>77.8</v>
      </c>
      <c r="O2024" s="514">
        <f t="shared" si="1071"/>
        <v>0</v>
      </c>
      <c r="P2024" s="680">
        <f>'KB Duct Parts'!$AE$3</f>
        <v>0</v>
      </c>
      <c r="Q2024" s="681">
        <f t="shared" si="1101"/>
        <v>0</v>
      </c>
      <c r="R2024" s="682">
        <f t="shared" si="1102"/>
        <v>0</v>
      </c>
      <c r="S2024" s="716">
        <f t="shared" si="1103"/>
        <v>0.35</v>
      </c>
      <c r="T2024" s="679">
        <f t="shared" si="1104"/>
        <v>0</v>
      </c>
      <c r="U2024" s="679">
        <f t="shared" si="1105"/>
        <v>0</v>
      </c>
      <c r="Y2024" s="120"/>
      <c r="AD2024" s="79"/>
      <c r="AE2024" s="75"/>
      <c r="AF2024" s="370"/>
      <c r="AG2024" s="375"/>
      <c r="AH2024" s="379"/>
      <c r="AI2024" s="383"/>
      <c r="AJ2024" s="388"/>
      <c r="AK2024" s="392"/>
      <c r="AL2024" s="388"/>
      <c r="AM2024" s="363">
        <f t="shared" si="1095"/>
        <v>1</v>
      </c>
      <c r="AN2024" s="578">
        <v>77.8</v>
      </c>
      <c r="AO2024" s="78">
        <f t="shared" si="1077"/>
        <v>0</v>
      </c>
      <c r="AP2024" s="78">
        <f t="shared" si="1072"/>
        <v>0</v>
      </c>
      <c r="AQ2024" s="78">
        <f t="shared" si="1073"/>
        <v>0</v>
      </c>
      <c r="AR2024" s="78">
        <f t="shared" si="1074"/>
        <v>0</v>
      </c>
      <c r="AS2024" s="78">
        <f t="shared" si="1075"/>
        <v>0</v>
      </c>
      <c r="AT2024" s="78">
        <f t="shared" si="1076"/>
        <v>0</v>
      </c>
      <c r="AU2024" s="74" t="s">
        <v>717</v>
      </c>
      <c r="AV2024" s="115"/>
      <c r="AW2024" s="395"/>
      <c r="AX2024" s="395">
        <v>0</v>
      </c>
      <c r="AY2024" s="395">
        <v>0</v>
      </c>
      <c r="AZ2024" s="395">
        <v>0</v>
      </c>
      <c r="BA2024" s="395">
        <v>0</v>
      </c>
      <c r="BB2024" s="395">
        <v>0</v>
      </c>
      <c r="BC2024" s="395">
        <v>0</v>
      </c>
      <c r="BD2024" s="115"/>
      <c r="BE2024" s="115"/>
      <c r="BF2024" s="115"/>
      <c r="BG2024" s="115"/>
      <c r="BH2024" s="115"/>
      <c r="BI2024" s="115"/>
      <c r="BJ2024" s="115"/>
      <c r="BK2024" s="115"/>
      <c r="BQ2024" s="74" t="str">
        <f t="shared" si="1078"/>
        <v xml:space="preserve"> </v>
      </c>
      <c r="BR2024" s="120" t="str">
        <f t="shared" si="1079"/>
        <v xml:space="preserve"> </v>
      </c>
      <c r="BS2024" s="120" t="str">
        <f t="shared" si="1080"/>
        <v xml:space="preserve"> </v>
      </c>
      <c r="BU2024" s="74" t="str">
        <f t="shared" si="1081"/>
        <v xml:space="preserve"> </v>
      </c>
      <c r="BV2024" s="120" t="str">
        <f t="shared" si="1082"/>
        <v xml:space="preserve"> </v>
      </c>
      <c r="BW2024" s="120" t="str">
        <f t="shared" si="1083"/>
        <v xml:space="preserve">  </v>
      </c>
      <c r="BY2024" s="74" t="str">
        <f t="shared" si="1084"/>
        <v xml:space="preserve"> </v>
      </c>
      <c r="BZ2024" s="120" t="str">
        <f t="shared" si="1085"/>
        <v xml:space="preserve"> </v>
      </c>
      <c r="CA2024" s="120" t="str">
        <f t="shared" si="1086"/>
        <v xml:space="preserve"> </v>
      </c>
      <c r="CC2024" s="115" t="str">
        <f t="shared" si="1087"/>
        <v xml:space="preserve"> </v>
      </c>
      <c r="CD2024" s="120" t="str">
        <f t="shared" si="1088"/>
        <v xml:space="preserve"> </v>
      </c>
      <c r="CE2024" s="417" t="str">
        <f t="shared" si="1089"/>
        <v xml:space="preserve"> </v>
      </c>
      <c r="CF2024" s="115"/>
      <c r="CG2024" s="115" t="str">
        <f t="shared" si="1090"/>
        <v xml:space="preserve"> </v>
      </c>
      <c r="CH2024" s="120" t="str">
        <f t="shared" si="1091"/>
        <v xml:space="preserve"> </v>
      </c>
      <c r="CI2024" s="417" t="str">
        <f t="shared" si="1092"/>
        <v xml:space="preserve"> </v>
      </c>
      <c r="CJ2024" s="115"/>
      <c r="CK2024" s="115" t="str">
        <f t="shared" si="1093"/>
        <v xml:space="preserve"> </v>
      </c>
      <c r="CL2024" s="120" t="str">
        <f t="shared" si="1094"/>
        <v xml:space="preserve"> </v>
      </c>
      <c r="CM2024" s="417" t="str">
        <f t="shared" si="1096"/>
        <v xml:space="preserve"> </v>
      </c>
      <c r="IS2024" s="108">
        <v>60</v>
      </c>
    </row>
    <row r="2025" spans="2:253" s="74" customFormat="1" ht="17.100000000000001" hidden="1" customHeight="1" x14ac:dyDescent="0.25">
      <c r="B2025" s="504">
        <f>IF(AND('KB Duct Parts'!$BL$14=2,'KB Duct Parts'!J18&gt;0),'KB Duct Parts'!J18,0)</f>
        <v>0</v>
      </c>
      <c r="C2025" s="529" t="s">
        <v>1263</v>
      </c>
      <c r="D2025" s="506" t="str">
        <f t="shared" si="1098"/>
        <v>15104-SS</v>
      </c>
      <c r="E2025" s="536" t="s">
        <v>861</v>
      </c>
      <c r="F2025" s="508" t="str">
        <f t="shared" si="1099"/>
        <v xml:space="preserve"> </v>
      </c>
      <c r="G2025" s="537" t="s">
        <v>931</v>
      </c>
      <c r="H2025" s="524" t="s">
        <v>923</v>
      </c>
      <c r="I2025" s="1035" t="s">
        <v>933</v>
      </c>
      <c r="J2025" s="1036"/>
      <c r="K2025" s="531" t="s">
        <v>882</v>
      </c>
      <c r="L2025" s="535"/>
      <c r="M2025" s="532" t="s">
        <v>1700</v>
      </c>
      <c r="N2025" s="514">
        <f t="shared" si="1100"/>
        <v>77.8</v>
      </c>
      <c r="O2025" s="514">
        <f t="shared" ref="O2025:O2088" si="1106">IF(B2025&gt;0,N2025*B2025,0)</f>
        <v>0</v>
      </c>
      <c r="P2025" s="680">
        <f>'KB Duct Parts'!$AE$3</f>
        <v>0</v>
      </c>
      <c r="Q2025" s="681">
        <f t="shared" si="1101"/>
        <v>0</v>
      </c>
      <c r="R2025" s="682">
        <f t="shared" si="1102"/>
        <v>0</v>
      </c>
      <c r="S2025" s="716">
        <f t="shared" si="1103"/>
        <v>0.35</v>
      </c>
      <c r="T2025" s="679">
        <f t="shared" si="1104"/>
        <v>0</v>
      </c>
      <c r="U2025" s="679">
        <f t="shared" si="1105"/>
        <v>0</v>
      </c>
      <c r="Y2025" s="120"/>
      <c r="AD2025" s="79"/>
      <c r="AE2025" s="75"/>
      <c r="AF2025" s="370"/>
      <c r="AG2025" s="375"/>
      <c r="AH2025" s="379"/>
      <c r="AI2025" s="383"/>
      <c r="AJ2025" s="388"/>
      <c r="AK2025" s="392"/>
      <c r="AL2025" s="388"/>
      <c r="AM2025" s="363">
        <f t="shared" si="1095"/>
        <v>1</v>
      </c>
      <c r="AN2025" s="578">
        <v>77.8</v>
      </c>
      <c r="AO2025" s="78">
        <f t="shared" si="1077"/>
        <v>0</v>
      </c>
      <c r="AP2025" s="78">
        <f t="shared" ref="AP2025:AP2088" si="1107">$AN2025*AY2025</f>
        <v>0</v>
      </c>
      <c r="AQ2025" s="78">
        <f t="shared" ref="AQ2025:AQ2088" si="1108">$AN2025*AZ2025</f>
        <v>0</v>
      </c>
      <c r="AR2025" s="78">
        <f t="shared" ref="AR2025:AR2088" si="1109">$AN2025*BA2025</f>
        <v>0</v>
      </c>
      <c r="AS2025" s="78">
        <f t="shared" ref="AS2025:AS2088" si="1110">$AN2025*BB2025</f>
        <v>0</v>
      </c>
      <c r="AT2025" s="78">
        <f t="shared" ref="AT2025:AT2088" si="1111">$AN2025*BC2025</f>
        <v>0</v>
      </c>
      <c r="AU2025" s="74" t="s">
        <v>717</v>
      </c>
      <c r="AV2025" s="115"/>
      <c r="AW2025" s="395"/>
      <c r="AX2025" s="395">
        <v>0</v>
      </c>
      <c r="AY2025" s="395">
        <v>0</v>
      </c>
      <c r="AZ2025" s="395">
        <v>0</v>
      </c>
      <c r="BA2025" s="395">
        <v>0</v>
      </c>
      <c r="BB2025" s="395">
        <v>0</v>
      </c>
      <c r="BC2025" s="395">
        <v>0</v>
      </c>
      <c r="BD2025" s="115"/>
      <c r="BE2025" s="115"/>
      <c r="BF2025" s="115"/>
      <c r="BG2025" s="115"/>
      <c r="BH2025" s="115"/>
      <c r="BI2025" s="115"/>
      <c r="BJ2025" s="115"/>
      <c r="BK2025" s="115"/>
      <c r="BQ2025" s="74" t="str">
        <f t="shared" si="1078"/>
        <v xml:space="preserve"> </v>
      </c>
      <c r="BR2025" s="120" t="str">
        <f t="shared" si="1079"/>
        <v xml:space="preserve"> </v>
      </c>
      <c r="BS2025" s="120" t="str">
        <f t="shared" si="1080"/>
        <v xml:space="preserve"> </v>
      </c>
      <c r="BU2025" s="74" t="str">
        <f t="shared" si="1081"/>
        <v xml:space="preserve"> </v>
      </c>
      <c r="BV2025" s="120" t="str">
        <f t="shared" si="1082"/>
        <v xml:space="preserve"> </v>
      </c>
      <c r="BW2025" s="120" t="str">
        <f t="shared" si="1083"/>
        <v xml:space="preserve">  </v>
      </c>
      <c r="BY2025" s="74" t="str">
        <f t="shared" si="1084"/>
        <v xml:space="preserve"> </v>
      </c>
      <c r="BZ2025" s="120" t="str">
        <f t="shared" si="1085"/>
        <v xml:space="preserve"> </v>
      </c>
      <c r="CA2025" s="120" t="str">
        <f t="shared" si="1086"/>
        <v xml:space="preserve"> </v>
      </c>
      <c r="CC2025" s="115" t="str">
        <f t="shared" si="1087"/>
        <v xml:space="preserve"> </v>
      </c>
      <c r="CD2025" s="120" t="str">
        <f t="shared" si="1088"/>
        <v xml:space="preserve"> </v>
      </c>
      <c r="CE2025" s="417" t="str">
        <f t="shared" si="1089"/>
        <v xml:space="preserve"> </v>
      </c>
      <c r="CF2025" s="115"/>
      <c r="CG2025" s="115" t="str">
        <f t="shared" si="1090"/>
        <v xml:space="preserve"> </v>
      </c>
      <c r="CH2025" s="120" t="str">
        <f t="shared" si="1091"/>
        <v xml:space="preserve"> </v>
      </c>
      <c r="CI2025" s="417" t="str">
        <f t="shared" si="1092"/>
        <v xml:space="preserve"> </v>
      </c>
      <c r="CJ2025" s="115"/>
      <c r="CK2025" s="115" t="str">
        <f t="shared" si="1093"/>
        <v xml:space="preserve"> </v>
      </c>
      <c r="CL2025" s="120" t="str">
        <f t="shared" si="1094"/>
        <v xml:space="preserve"> </v>
      </c>
      <c r="CM2025" s="417" t="str">
        <f t="shared" si="1096"/>
        <v xml:space="preserve"> </v>
      </c>
      <c r="IS2025" s="108">
        <v>60</v>
      </c>
    </row>
    <row r="2026" spans="2:253" s="74" customFormat="1" ht="17.100000000000001" hidden="1" customHeight="1" x14ac:dyDescent="0.25">
      <c r="B2026" s="504">
        <f>IF(AND('KB Duct Parts'!$BL$14=2,'KB Duct Parts'!J19&gt;0),'KB Duct Parts'!J19,0)</f>
        <v>0</v>
      </c>
      <c r="C2026" s="529" t="s">
        <v>1264</v>
      </c>
      <c r="D2026" s="506" t="str">
        <f t="shared" si="1098"/>
        <v>15105-SS</v>
      </c>
      <c r="E2026" s="524" t="s">
        <v>862</v>
      </c>
      <c r="F2026" s="508" t="str">
        <f t="shared" si="1099"/>
        <v xml:space="preserve"> </v>
      </c>
      <c r="G2026" s="537" t="s">
        <v>931</v>
      </c>
      <c r="H2026" s="524" t="s">
        <v>923</v>
      </c>
      <c r="I2026" s="1035" t="s">
        <v>933</v>
      </c>
      <c r="J2026" s="1036"/>
      <c r="K2026" s="531" t="s">
        <v>882</v>
      </c>
      <c r="L2026" s="535"/>
      <c r="M2026" s="532" t="s">
        <v>1700</v>
      </c>
      <c r="N2026" s="514">
        <f t="shared" si="1100"/>
        <v>84.3</v>
      </c>
      <c r="O2026" s="514">
        <f t="shared" si="1106"/>
        <v>0</v>
      </c>
      <c r="P2026" s="680">
        <f>'KB Duct Parts'!$AE$3</f>
        <v>0</v>
      </c>
      <c r="Q2026" s="681">
        <f t="shared" si="1101"/>
        <v>0</v>
      </c>
      <c r="R2026" s="682">
        <f t="shared" si="1102"/>
        <v>0</v>
      </c>
      <c r="S2026" s="716">
        <f t="shared" si="1103"/>
        <v>0.35</v>
      </c>
      <c r="T2026" s="679">
        <f t="shared" si="1104"/>
        <v>0</v>
      </c>
      <c r="U2026" s="679">
        <f t="shared" si="1105"/>
        <v>0</v>
      </c>
      <c r="Y2026" s="120"/>
      <c r="AD2026" s="79"/>
      <c r="AE2026" s="75"/>
      <c r="AF2026" s="370"/>
      <c r="AG2026" s="375"/>
      <c r="AH2026" s="379"/>
      <c r="AI2026" s="383"/>
      <c r="AJ2026" s="388"/>
      <c r="AK2026" s="392"/>
      <c r="AL2026" s="388"/>
      <c r="AM2026" s="363">
        <f t="shared" si="1095"/>
        <v>1</v>
      </c>
      <c r="AN2026" s="578">
        <v>84.3</v>
      </c>
      <c r="AO2026" s="78">
        <f t="shared" ref="AO2026:AO2089" si="1112">$AN2026*AX2026</f>
        <v>0</v>
      </c>
      <c r="AP2026" s="78">
        <f t="shared" si="1107"/>
        <v>0</v>
      </c>
      <c r="AQ2026" s="78">
        <f t="shared" si="1108"/>
        <v>0</v>
      </c>
      <c r="AR2026" s="78">
        <f t="shared" si="1109"/>
        <v>0</v>
      </c>
      <c r="AS2026" s="78">
        <f t="shared" si="1110"/>
        <v>0</v>
      </c>
      <c r="AT2026" s="78">
        <f t="shared" si="1111"/>
        <v>0</v>
      </c>
      <c r="AU2026" s="74" t="s">
        <v>717</v>
      </c>
      <c r="AV2026" s="115"/>
      <c r="AW2026" s="395"/>
      <c r="AX2026" s="395">
        <v>0</v>
      </c>
      <c r="AY2026" s="395">
        <v>0</v>
      </c>
      <c r="AZ2026" s="395">
        <v>0</v>
      </c>
      <c r="BA2026" s="395">
        <v>0</v>
      </c>
      <c r="BB2026" s="395">
        <v>0</v>
      </c>
      <c r="BC2026" s="395">
        <v>0</v>
      </c>
      <c r="BD2026" s="115"/>
      <c r="BE2026" s="115"/>
      <c r="BF2026" s="115"/>
      <c r="BG2026" s="115"/>
      <c r="BH2026" s="115"/>
      <c r="BI2026" s="115"/>
      <c r="BJ2026" s="115"/>
      <c r="BK2026" s="115"/>
      <c r="BQ2026" s="74" t="str">
        <f t="shared" ref="BQ2026:BQ2089" si="1113">IF(AO2026&gt;0,D2026&amp;"-("&amp; AG2026&amp;")"," ")</f>
        <v xml:space="preserve"> </v>
      </c>
      <c r="BR2026" s="120" t="str">
        <f t="shared" ref="BR2026:BR2089" si="1114">IF(AO2026&gt;0,$G2026," ")</f>
        <v xml:space="preserve"> </v>
      </c>
      <c r="BS2026" s="120" t="str">
        <f t="shared" ref="BS2026:BS2089" si="1115">IF(AO2026&gt;0,AO2026," ")</f>
        <v xml:space="preserve"> </v>
      </c>
      <c r="BU2026" s="74" t="str">
        <f t="shared" ref="BU2026:BU2089" si="1116">IF(AP2026&gt;0,D2026&amp;"-("&amp;AH2026&amp;")"," ")</f>
        <v xml:space="preserve"> </v>
      </c>
      <c r="BV2026" s="120" t="str">
        <f t="shared" ref="BV2026:BV2089" si="1117">IF(AP2026&gt;0,$G2026," ")</f>
        <v xml:space="preserve"> </v>
      </c>
      <c r="BW2026" s="120" t="str">
        <f t="shared" ref="BW2026:BW2089" si="1118">IF(AP2026&gt;0,AP2026,"  ")</f>
        <v xml:space="preserve">  </v>
      </c>
      <c r="BY2026" s="74" t="str">
        <f t="shared" ref="BY2026:BY2089" si="1119">IF(AQ2026&gt;0,D2026&amp;"-("&amp;AI2026&amp;")"," ")</f>
        <v xml:space="preserve"> </v>
      </c>
      <c r="BZ2026" s="120" t="str">
        <f t="shared" ref="BZ2026:BZ2089" si="1120">IF(AQ2026&gt;0,$G2026," ")</f>
        <v xml:space="preserve"> </v>
      </c>
      <c r="CA2026" s="120" t="str">
        <f t="shared" ref="CA2026:CA2089" si="1121">IF(AQ2026&gt;0,AQ2026," ")</f>
        <v xml:space="preserve"> </v>
      </c>
      <c r="CC2026" s="115" t="str">
        <f t="shared" ref="CC2026:CC2089" si="1122">IF(AR2026&gt;0,D2026&amp;"-("&amp;AJ2026&amp;")"," ")</f>
        <v xml:space="preserve"> </v>
      </c>
      <c r="CD2026" s="120" t="str">
        <f t="shared" ref="CD2026:CD2089" si="1123">IF(AR2026&gt;0,$G2026," ")</f>
        <v xml:space="preserve"> </v>
      </c>
      <c r="CE2026" s="417" t="str">
        <f t="shared" ref="CE2026:CE2089" si="1124">IF(AR2026&gt;0,AR2026," ")</f>
        <v xml:space="preserve"> </v>
      </c>
      <c r="CF2026" s="115"/>
      <c r="CG2026" s="115" t="str">
        <f t="shared" ref="CG2026:CG2089" si="1125">IF(AS2026&gt;0,D2026&amp;"-("&amp;AK2026&amp;")"," ")</f>
        <v xml:space="preserve"> </v>
      </c>
      <c r="CH2026" s="120" t="str">
        <f t="shared" ref="CH2026:CH2089" si="1126">IF(AS2026&gt;0,$G2026," ")</f>
        <v xml:space="preserve"> </v>
      </c>
      <c r="CI2026" s="417" t="str">
        <f t="shared" ref="CI2026:CI2089" si="1127">IF(AS2026&gt;0,AS2026," ")</f>
        <v xml:space="preserve"> </v>
      </c>
      <c r="CJ2026" s="115"/>
      <c r="CK2026" s="115" t="str">
        <f t="shared" ref="CK2026:CK2089" si="1128">IF(AT2026&gt;0,D2026&amp;"-"&amp;AL2026," ")</f>
        <v xml:space="preserve"> </v>
      </c>
      <c r="CL2026" s="120" t="str">
        <f t="shared" ref="CL2026:CL2089" si="1129">IF(AT2026&gt;0,$G2026," ")</f>
        <v xml:space="preserve"> </v>
      </c>
      <c r="CM2026" s="417" t="str">
        <f t="shared" si="1096"/>
        <v xml:space="preserve"> </v>
      </c>
      <c r="IS2026" s="108">
        <v>65</v>
      </c>
    </row>
    <row r="2027" spans="2:253" s="74" customFormat="1" ht="17.100000000000001" hidden="1" customHeight="1" x14ac:dyDescent="0.25">
      <c r="B2027" s="504">
        <f>IF(AND('KB Duct Parts'!$BL$14=2,'KB Duct Parts'!J20&gt;0),'KB Duct Parts'!J20,0)</f>
        <v>0</v>
      </c>
      <c r="C2027" s="529" t="s">
        <v>1265</v>
      </c>
      <c r="D2027" s="506" t="str">
        <f t="shared" si="1098"/>
        <v>15106-SS</v>
      </c>
      <c r="E2027" s="524" t="s">
        <v>863</v>
      </c>
      <c r="F2027" s="508" t="str">
        <f t="shared" si="1099"/>
        <v xml:space="preserve"> </v>
      </c>
      <c r="G2027" s="537" t="s">
        <v>931</v>
      </c>
      <c r="H2027" s="524" t="s">
        <v>923</v>
      </c>
      <c r="I2027" s="1035" t="s">
        <v>933</v>
      </c>
      <c r="J2027" s="1036"/>
      <c r="K2027" s="531" t="s">
        <v>882</v>
      </c>
      <c r="L2027" s="535"/>
      <c r="M2027" s="532" t="s">
        <v>1700</v>
      </c>
      <c r="N2027" s="514">
        <f t="shared" si="1100"/>
        <v>97.4</v>
      </c>
      <c r="O2027" s="514">
        <f t="shared" si="1106"/>
        <v>0</v>
      </c>
      <c r="P2027" s="680">
        <f>'KB Duct Parts'!$AE$3</f>
        <v>0</v>
      </c>
      <c r="Q2027" s="681">
        <f t="shared" si="1101"/>
        <v>0</v>
      </c>
      <c r="R2027" s="682">
        <f t="shared" si="1102"/>
        <v>0</v>
      </c>
      <c r="S2027" s="716">
        <f t="shared" si="1103"/>
        <v>0.35</v>
      </c>
      <c r="T2027" s="679">
        <f t="shared" si="1104"/>
        <v>0</v>
      </c>
      <c r="U2027" s="679">
        <f t="shared" si="1105"/>
        <v>0</v>
      </c>
      <c r="Y2027" s="120"/>
      <c r="AD2027" s="79"/>
      <c r="AE2027" s="75"/>
      <c r="AF2027" s="370"/>
      <c r="AG2027" s="375"/>
      <c r="AH2027" s="379"/>
      <c r="AI2027" s="383"/>
      <c r="AJ2027" s="388"/>
      <c r="AK2027" s="392"/>
      <c r="AL2027" s="388"/>
      <c r="AM2027" s="363">
        <f t="shared" ref="AM2027:AM2090" si="1130">IF(L2027=AF2027,1,IF(L2027=AG2027,2,IF(L2027=AH2027,3,IF(L2027=AI2027,4,IF(L2027=AJ2027,5,IF(L2027=AK2027,6,IF(L2027=AL2027,7,0)))))))</f>
        <v>1</v>
      </c>
      <c r="AN2027" s="578">
        <v>97.4</v>
      </c>
      <c r="AO2027" s="78">
        <f t="shared" si="1112"/>
        <v>0</v>
      </c>
      <c r="AP2027" s="78">
        <f t="shared" si="1107"/>
        <v>0</v>
      </c>
      <c r="AQ2027" s="78">
        <f t="shared" si="1108"/>
        <v>0</v>
      </c>
      <c r="AR2027" s="78">
        <f t="shared" si="1109"/>
        <v>0</v>
      </c>
      <c r="AS2027" s="78">
        <f t="shared" si="1110"/>
        <v>0</v>
      </c>
      <c r="AT2027" s="78">
        <f t="shared" si="1111"/>
        <v>0</v>
      </c>
      <c r="AU2027" s="74" t="s">
        <v>717</v>
      </c>
      <c r="AV2027" s="115"/>
      <c r="AW2027" s="395"/>
      <c r="AX2027" s="395">
        <v>0</v>
      </c>
      <c r="AY2027" s="395">
        <v>0</v>
      </c>
      <c r="AZ2027" s="395">
        <v>0</v>
      </c>
      <c r="BA2027" s="395">
        <v>0</v>
      </c>
      <c r="BB2027" s="395">
        <v>0</v>
      </c>
      <c r="BC2027" s="395">
        <v>0</v>
      </c>
      <c r="BD2027" s="115"/>
      <c r="BE2027" s="115"/>
      <c r="BF2027" s="115"/>
      <c r="BG2027" s="115"/>
      <c r="BH2027" s="115"/>
      <c r="BI2027" s="115"/>
      <c r="BJ2027" s="115"/>
      <c r="BK2027" s="115"/>
      <c r="BQ2027" s="74" t="str">
        <f t="shared" si="1113"/>
        <v xml:space="preserve"> </v>
      </c>
      <c r="BR2027" s="120" t="str">
        <f t="shared" si="1114"/>
        <v xml:space="preserve"> </v>
      </c>
      <c r="BS2027" s="120" t="str">
        <f t="shared" si="1115"/>
        <v xml:space="preserve"> </v>
      </c>
      <c r="BU2027" s="74" t="str">
        <f t="shared" si="1116"/>
        <v xml:space="preserve"> </v>
      </c>
      <c r="BV2027" s="120" t="str">
        <f t="shared" si="1117"/>
        <v xml:space="preserve"> </v>
      </c>
      <c r="BW2027" s="120" t="str">
        <f t="shared" si="1118"/>
        <v xml:space="preserve">  </v>
      </c>
      <c r="BY2027" s="74" t="str">
        <f t="shared" si="1119"/>
        <v xml:space="preserve"> </v>
      </c>
      <c r="BZ2027" s="120" t="str">
        <f t="shared" si="1120"/>
        <v xml:space="preserve"> </v>
      </c>
      <c r="CA2027" s="120" t="str">
        <f t="shared" si="1121"/>
        <v xml:space="preserve"> </v>
      </c>
      <c r="CC2027" s="115" t="str">
        <f t="shared" si="1122"/>
        <v xml:space="preserve"> </v>
      </c>
      <c r="CD2027" s="120" t="str">
        <f t="shared" si="1123"/>
        <v xml:space="preserve"> </v>
      </c>
      <c r="CE2027" s="417" t="str">
        <f t="shared" si="1124"/>
        <v xml:space="preserve"> </v>
      </c>
      <c r="CF2027" s="115"/>
      <c r="CG2027" s="115" t="str">
        <f t="shared" si="1125"/>
        <v xml:space="preserve"> </v>
      </c>
      <c r="CH2027" s="120" t="str">
        <f t="shared" si="1126"/>
        <v xml:space="preserve"> </v>
      </c>
      <c r="CI2027" s="417" t="str">
        <f t="shared" si="1127"/>
        <v xml:space="preserve"> </v>
      </c>
      <c r="CJ2027" s="115"/>
      <c r="CK2027" s="115" t="str">
        <f t="shared" si="1128"/>
        <v xml:space="preserve"> </v>
      </c>
      <c r="CL2027" s="120" t="str">
        <f t="shared" si="1129"/>
        <v xml:space="preserve"> </v>
      </c>
      <c r="CM2027" s="417" t="str">
        <f t="shared" si="1096"/>
        <v xml:space="preserve"> </v>
      </c>
      <c r="IS2027" s="108">
        <v>75</v>
      </c>
    </row>
    <row r="2028" spans="2:253" s="74" customFormat="1" ht="17.100000000000001" hidden="1" customHeight="1" x14ac:dyDescent="0.25">
      <c r="B2028" s="504">
        <f>IF(AND('KB Duct Parts'!$BL$14=2,'KB Duct Parts'!J21&gt;0),'KB Duct Parts'!J21,0)</f>
        <v>0</v>
      </c>
      <c r="C2028" s="529" t="s">
        <v>1266</v>
      </c>
      <c r="D2028" s="506" t="str">
        <f t="shared" si="1098"/>
        <v>15107-SS</v>
      </c>
      <c r="E2028" s="524" t="s">
        <v>864</v>
      </c>
      <c r="F2028" s="508" t="str">
        <f t="shared" si="1099"/>
        <v xml:space="preserve"> </v>
      </c>
      <c r="G2028" s="537" t="s">
        <v>931</v>
      </c>
      <c r="H2028" s="524" t="s">
        <v>923</v>
      </c>
      <c r="I2028" s="1035" t="s">
        <v>933</v>
      </c>
      <c r="J2028" s="1036"/>
      <c r="K2028" s="531" t="s">
        <v>882</v>
      </c>
      <c r="L2028" s="535"/>
      <c r="M2028" s="532" t="s">
        <v>1700</v>
      </c>
      <c r="N2028" s="514">
        <f t="shared" si="1100"/>
        <v>101.1</v>
      </c>
      <c r="O2028" s="514">
        <f t="shared" si="1106"/>
        <v>0</v>
      </c>
      <c r="P2028" s="680">
        <f>'KB Duct Parts'!$AE$3</f>
        <v>0</v>
      </c>
      <c r="Q2028" s="681">
        <f t="shared" si="1101"/>
        <v>0</v>
      </c>
      <c r="R2028" s="682">
        <f t="shared" si="1102"/>
        <v>0</v>
      </c>
      <c r="S2028" s="716">
        <f t="shared" si="1103"/>
        <v>0.35</v>
      </c>
      <c r="T2028" s="679">
        <f t="shared" si="1104"/>
        <v>0</v>
      </c>
      <c r="U2028" s="679">
        <f t="shared" si="1105"/>
        <v>0</v>
      </c>
      <c r="Y2028" s="120"/>
      <c r="AD2028" s="79"/>
      <c r="AE2028" s="75"/>
      <c r="AF2028" s="370"/>
      <c r="AG2028" s="375"/>
      <c r="AH2028" s="379"/>
      <c r="AI2028" s="383"/>
      <c r="AJ2028" s="388"/>
      <c r="AK2028" s="392"/>
      <c r="AL2028" s="388"/>
      <c r="AM2028" s="363">
        <f t="shared" si="1130"/>
        <v>1</v>
      </c>
      <c r="AN2028" s="578">
        <v>101.1</v>
      </c>
      <c r="AO2028" s="78">
        <f t="shared" si="1112"/>
        <v>0</v>
      </c>
      <c r="AP2028" s="78">
        <f t="shared" si="1107"/>
        <v>0</v>
      </c>
      <c r="AQ2028" s="78">
        <f t="shared" si="1108"/>
        <v>0</v>
      </c>
      <c r="AR2028" s="78">
        <f t="shared" si="1109"/>
        <v>0</v>
      </c>
      <c r="AS2028" s="78">
        <f t="shared" si="1110"/>
        <v>0</v>
      </c>
      <c r="AT2028" s="78">
        <f t="shared" si="1111"/>
        <v>0</v>
      </c>
      <c r="AU2028" s="74" t="s">
        <v>717</v>
      </c>
      <c r="AV2028" s="115"/>
      <c r="AW2028" s="395"/>
      <c r="AX2028" s="395">
        <v>0</v>
      </c>
      <c r="AY2028" s="395">
        <v>0</v>
      </c>
      <c r="AZ2028" s="395">
        <v>0</v>
      </c>
      <c r="BA2028" s="395">
        <v>0</v>
      </c>
      <c r="BB2028" s="395">
        <v>0</v>
      </c>
      <c r="BC2028" s="395">
        <v>0</v>
      </c>
      <c r="BD2028" s="115"/>
      <c r="BE2028" s="115"/>
      <c r="BF2028" s="115"/>
      <c r="BG2028" s="115"/>
      <c r="BH2028" s="115"/>
      <c r="BI2028" s="115"/>
      <c r="BJ2028" s="115"/>
      <c r="BK2028" s="115"/>
      <c r="BQ2028" s="74" t="str">
        <f t="shared" si="1113"/>
        <v xml:space="preserve"> </v>
      </c>
      <c r="BR2028" s="120" t="str">
        <f t="shared" si="1114"/>
        <v xml:space="preserve"> </v>
      </c>
      <c r="BS2028" s="120" t="str">
        <f t="shared" si="1115"/>
        <v xml:space="preserve"> </v>
      </c>
      <c r="BU2028" s="74" t="str">
        <f t="shared" si="1116"/>
        <v xml:space="preserve"> </v>
      </c>
      <c r="BV2028" s="120" t="str">
        <f t="shared" si="1117"/>
        <v xml:space="preserve"> </v>
      </c>
      <c r="BW2028" s="120" t="str">
        <f t="shared" si="1118"/>
        <v xml:space="preserve">  </v>
      </c>
      <c r="BY2028" s="74" t="str">
        <f t="shared" si="1119"/>
        <v xml:space="preserve"> </v>
      </c>
      <c r="BZ2028" s="120" t="str">
        <f t="shared" si="1120"/>
        <v xml:space="preserve"> </v>
      </c>
      <c r="CA2028" s="120" t="str">
        <f t="shared" si="1121"/>
        <v xml:space="preserve"> </v>
      </c>
      <c r="CC2028" s="115" t="str">
        <f t="shared" si="1122"/>
        <v xml:space="preserve"> </v>
      </c>
      <c r="CD2028" s="120" t="str">
        <f t="shared" si="1123"/>
        <v xml:space="preserve"> </v>
      </c>
      <c r="CE2028" s="417" t="str">
        <f t="shared" si="1124"/>
        <v xml:space="preserve"> </v>
      </c>
      <c r="CF2028" s="115"/>
      <c r="CG2028" s="115" t="str">
        <f t="shared" si="1125"/>
        <v xml:space="preserve"> </v>
      </c>
      <c r="CH2028" s="120" t="str">
        <f t="shared" si="1126"/>
        <v xml:space="preserve"> </v>
      </c>
      <c r="CI2028" s="417" t="str">
        <f t="shared" si="1127"/>
        <v xml:space="preserve"> </v>
      </c>
      <c r="CJ2028" s="115"/>
      <c r="CK2028" s="115" t="str">
        <f t="shared" si="1128"/>
        <v xml:space="preserve"> </v>
      </c>
      <c r="CL2028" s="120" t="str">
        <f t="shared" si="1129"/>
        <v xml:space="preserve"> </v>
      </c>
      <c r="CM2028" s="417" t="str">
        <f t="shared" si="1096"/>
        <v xml:space="preserve"> </v>
      </c>
      <c r="IS2028" s="108">
        <v>78</v>
      </c>
    </row>
    <row r="2029" spans="2:253" s="74" customFormat="1" ht="17.100000000000001" hidden="1" customHeight="1" x14ac:dyDescent="0.25">
      <c r="B2029" s="504">
        <f>IF(AND('KB Duct Parts'!$BL$14=2,'KB Duct Parts'!J22&gt;0),'KB Duct Parts'!J22,0)</f>
        <v>0</v>
      </c>
      <c r="C2029" s="529" t="s">
        <v>1267</v>
      </c>
      <c r="D2029" s="506" t="str">
        <f t="shared" si="1098"/>
        <v>15108-SS</v>
      </c>
      <c r="E2029" s="524" t="s">
        <v>865</v>
      </c>
      <c r="F2029" s="508" t="str">
        <f t="shared" si="1099"/>
        <v xml:space="preserve"> </v>
      </c>
      <c r="G2029" s="537" t="s">
        <v>931</v>
      </c>
      <c r="H2029" s="524" t="s">
        <v>923</v>
      </c>
      <c r="I2029" s="1035" t="s">
        <v>933</v>
      </c>
      <c r="J2029" s="1036"/>
      <c r="K2029" s="531" t="s">
        <v>882</v>
      </c>
      <c r="L2029" s="535"/>
      <c r="M2029" s="532" t="s">
        <v>1700</v>
      </c>
      <c r="N2029" s="514">
        <f t="shared" si="1100"/>
        <v>105.1</v>
      </c>
      <c r="O2029" s="514">
        <f t="shared" si="1106"/>
        <v>0</v>
      </c>
      <c r="P2029" s="680">
        <f>'KB Duct Parts'!$AE$3</f>
        <v>0</v>
      </c>
      <c r="Q2029" s="681">
        <f t="shared" si="1101"/>
        <v>0</v>
      </c>
      <c r="R2029" s="682">
        <f t="shared" si="1102"/>
        <v>0</v>
      </c>
      <c r="S2029" s="716">
        <f t="shared" si="1103"/>
        <v>0.35</v>
      </c>
      <c r="T2029" s="679">
        <f t="shared" si="1104"/>
        <v>0</v>
      </c>
      <c r="U2029" s="679">
        <f t="shared" si="1105"/>
        <v>0</v>
      </c>
      <c r="Y2029" s="120"/>
      <c r="AD2029" s="79"/>
      <c r="AE2029" s="75"/>
      <c r="AF2029" s="370"/>
      <c r="AG2029" s="375"/>
      <c r="AH2029" s="379"/>
      <c r="AI2029" s="383"/>
      <c r="AJ2029" s="388"/>
      <c r="AK2029" s="392"/>
      <c r="AL2029" s="388"/>
      <c r="AM2029" s="363">
        <f t="shared" si="1130"/>
        <v>1</v>
      </c>
      <c r="AN2029" s="578">
        <v>105.1</v>
      </c>
      <c r="AO2029" s="78">
        <f t="shared" si="1112"/>
        <v>0</v>
      </c>
      <c r="AP2029" s="78">
        <f t="shared" si="1107"/>
        <v>0</v>
      </c>
      <c r="AQ2029" s="78">
        <f t="shared" si="1108"/>
        <v>0</v>
      </c>
      <c r="AR2029" s="78">
        <f t="shared" si="1109"/>
        <v>0</v>
      </c>
      <c r="AS2029" s="78">
        <f t="shared" si="1110"/>
        <v>0</v>
      </c>
      <c r="AT2029" s="78">
        <f t="shared" si="1111"/>
        <v>0</v>
      </c>
      <c r="AU2029" s="74" t="s">
        <v>717</v>
      </c>
      <c r="AV2029" s="115"/>
      <c r="AW2029" s="395"/>
      <c r="AX2029" s="395">
        <v>0</v>
      </c>
      <c r="AY2029" s="395">
        <v>0</v>
      </c>
      <c r="AZ2029" s="395">
        <v>0</v>
      </c>
      <c r="BA2029" s="395">
        <v>0</v>
      </c>
      <c r="BB2029" s="395">
        <v>0</v>
      </c>
      <c r="BC2029" s="395">
        <v>0</v>
      </c>
      <c r="BD2029" s="115"/>
      <c r="BE2029" s="115"/>
      <c r="BF2029" s="115"/>
      <c r="BG2029" s="115"/>
      <c r="BH2029" s="115"/>
      <c r="BI2029" s="115"/>
      <c r="BJ2029" s="115"/>
      <c r="BK2029" s="115"/>
      <c r="BQ2029" s="74" t="str">
        <f t="shared" si="1113"/>
        <v xml:space="preserve"> </v>
      </c>
      <c r="BR2029" s="120" t="str">
        <f t="shared" si="1114"/>
        <v xml:space="preserve"> </v>
      </c>
      <c r="BS2029" s="120" t="str">
        <f t="shared" si="1115"/>
        <v xml:space="preserve"> </v>
      </c>
      <c r="BU2029" s="74" t="str">
        <f t="shared" si="1116"/>
        <v xml:space="preserve"> </v>
      </c>
      <c r="BV2029" s="120" t="str">
        <f t="shared" si="1117"/>
        <v xml:space="preserve"> </v>
      </c>
      <c r="BW2029" s="120" t="str">
        <f t="shared" si="1118"/>
        <v xml:space="preserve">  </v>
      </c>
      <c r="BY2029" s="74" t="str">
        <f t="shared" si="1119"/>
        <v xml:space="preserve"> </v>
      </c>
      <c r="BZ2029" s="120" t="str">
        <f t="shared" si="1120"/>
        <v xml:space="preserve"> </v>
      </c>
      <c r="CA2029" s="120" t="str">
        <f t="shared" si="1121"/>
        <v xml:space="preserve"> </v>
      </c>
      <c r="CC2029" s="115" t="str">
        <f t="shared" si="1122"/>
        <v xml:space="preserve"> </v>
      </c>
      <c r="CD2029" s="120" t="str">
        <f t="shared" si="1123"/>
        <v xml:space="preserve"> </v>
      </c>
      <c r="CE2029" s="417" t="str">
        <f t="shared" si="1124"/>
        <v xml:space="preserve"> </v>
      </c>
      <c r="CF2029" s="115"/>
      <c r="CG2029" s="115" t="str">
        <f t="shared" si="1125"/>
        <v xml:space="preserve"> </v>
      </c>
      <c r="CH2029" s="120" t="str">
        <f t="shared" si="1126"/>
        <v xml:space="preserve"> </v>
      </c>
      <c r="CI2029" s="417" t="str">
        <f t="shared" si="1127"/>
        <v xml:space="preserve"> </v>
      </c>
      <c r="CJ2029" s="115"/>
      <c r="CK2029" s="115" t="str">
        <f t="shared" si="1128"/>
        <v xml:space="preserve"> </v>
      </c>
      <c r="CL2029" s="120" t="str">
        <f t="shared" si="1129"/>
        <v xml:space="preserve"> </v>
      </c>
      <c r="CM2029" s="417" t="str">
        <f t="shared" si="1096"/>
        <v xml:space="preserve"> </v>
      </c>
      <c r="IS2029" s="108">
        <v>83</v>
      </c>
    </row>
    <row r="2030" spans="2:253" s="74" customFormat="1" ht="17.100000000000001" hidden="1" customHeight="1" x14ac:dyDescent="0.25">
      <c r="B2030" s="504">
        <f>IF(AND('KB Duct Parts'!$BL$14=2,'KB Duct Parts'!J23&gt;0),'KB Duct Parts'!J23,0)</f>
        <v>0</v>
      </c>
      <c r="C2030" s="529" t="s">
        <v>1268</v>
      </c>
      <c r="D2030" s="506" t="str">
        <f t="shared" si="1098"/>
        <v>15109-SS</v>
      </c>
      <c r="E2030" s="524" t="s">
        <v>866</v>
      </c>
      <c r="F2030" s="508" t="str">
        <f t="shared" si="1099"/>
        <v xml:space="preserve"> </v>
      </c>
      <c r="G2030" s="537" t="s">
        <v>931</v>
      </c>
      <c r="H2030" s="524" t="s">
        <v>923</v>
      </c>
      <c r="I2030" s="1035" t="s">
        <v>933</v>
      </c>
      <c r="J2030" s="1036"/>
      <c r="K2030" s="531" t="s">
        <v>882</v>
      </c>
      <c r="L2030" s="535"/>
      <c r="M2030" s="532" t="s">
        <v>1700</v>
      </c>
      <c r="N2030" s="514">
        <f t="shared" si="1100"/>
        <v>107.8</v>
      </c>
      <c r="O2030" s="514">
        <f t="shared" si="1106"/>
        <v>0</v>
      </c>
      <c r="P2030" s="680">
        <f>'KB Duct Parts'!$AE$3</f>
        <v>0</v>
      </c>
      <c r="Q2030" s="681">
        <f t="shared" si="1101"/>
        <v>0</v>
      </c>
      <c r="R2030" s="682">
        <f t="shared" si="1102"/>
        <v>0</v>
      </c>
      <c r="S2030" s="716">
        <f t="shared" si="1103"/>
        <v>0.35</v>
      </c>
      <c r="T2030" s="679">
        <f t="shared" si="1104"/>
        <v>0</v>
      </c>
      <c r="U2030" s="679">
        <f t="shared" si="1105"/>
        <v>0</v>
      </c>
      <c r="Y2030" s="120"/>
      <c r="AD2030" s="79"/>
      <c r="AE2030" s="75"/>
      <c r="AF2030" s="370"/>
      <c r="AG2030" s="375"/>
      <c r="AH2030" s="379"/>
      <c r="AI2030" s="383"/>
      <c r="AJ2030" s="388"/>
      <c r="AK2030" s="392"/>
      <c r="AL2030" s="388"/>
      <c r="AM2030" s="363">
        <f t="shared" si="1130"/>
        <v>1</v>
      </c>
      <c r="AN2030" s="578">
        <v>107.8</v>
      </c>
      <c r="AO2030" s="78">
        <f t="shared" si="1112"/>
        <v>0</v>
      </c>
      <c r="AP2030" s="78">
        <f t="shared" si="1107"/>
        <v>0</v>
      </c>
      <c r="AQ2030" s="78">
        <f t="shared" si="1108"/>
        <v>0</v>
      </c>
      <c r="AR2030" s="78">
        <f t="shared" si="1109"/>
        <v>0</v>
      </c>
      <c r="AS2030" s="78">
        <f t="shared" si="1110"/>
        <v>0</v>
      </c>
      <c r="AT2030" s="78">
        <f t="shared" si="1111"/>
        <v>0</v>
      </c>
      <c r="AU2030" s="74" t="s">
        <v>717</v>
      </c>
      <c r="AV2030" s="115"/>
      <c r="AW2030" s="395"/>
      <c r="AX2030" s="395">
        <v>0</v>
      </c>
      <c r="AY2030" s="395">
        <v>0</v>
      </c>
      <c r="AZ2030" s="395">
        <v>0</v>
      </c>
      <c r="BA2030" s="395">
        <v>0</v>
      </c>
      <c r="BB2030" s="395">
        <v>0</v>
      </c>
      <c r="BC2030" s="395">
        <v>0</v>
      </c>
      <c r="BD2030" s="115"/>
      <c r="BE2030" s="115"/>
      <c r="BF2030" s="115"/>
      <c r="BG2030" s="115"/>
      <c r="BH2030" s="115"/>
      <c r="BI2030" s="115"/>
      <c r="BJ2030" s="115"/>
      <c r="BK2030" s="115"/>
      <c r="BQ2030" s="74" t="str">
        <f t="shared" si="1113"/>
        <v xml:space="preserve"> </v>
      </c>
      <c r="BR2030" s="120" t="str">
        <f t="shared" si="1114"/>
        <v xml:space="preserve"> </v>
      </c>
      <c r="BS2030" s="120" t="str">
        <f t="shared" si="1115"/>
        <v xml:space="preserve"> </v>
      </c>
      <c r="BU2030" s="74" t="str">
        <f t="shared" si="1116"/>
        <v xml:space="preserve"> </v>
      </c>
      <c r="BV2030" s="120" t="str">
        <f t="shared" si="1117"/>
        <v xml:space="preserve"> </v>
      </c>
      <c r="BW2030" s="120" t="str">
        <f t="shared" si="1118"/>
        <v xml:space="preserve">  </v>
      </c>
      <c r="BY2030" s="74" t="str">
        <f t="shared" si="1119"/>
        <v xml:space="preserve"> </v>
      </c>
      <c r="BZ2030" s="120" t="str">
        <f t="shared" si="1120"/>
        <v xml:space="preserve"> </v>
      </c>
      <c r="CA2030" s="120" t="str">
        <f t="shared" si="1121"/>
        <v xml:space="preserve"> </v>
      </c>
      <c r="CC2030" s="115" t="str">
        <f t="shared" si="1122"/>
        <v xml:space="preserve"> </v>
      </c>
      <c r="CD2030" s="120" t="str">
        <f t="shared" si="1123"/>
        <v xml:space="preserve"> </v>
      </c>
      <c r="CE2030" s="417" t="str">
        <f t="shared" si="1124"/>
        <v xml:space="preserve"> </v>
      </c>
      <c r="CF2030" s="115"/>
      <c r="CG2030" s="115" t="str">
        <f t="shared" si="1125"/>
        <v xml:space="preserve"> </v>
      </c>
      <c r="CH2030" s="120" t="str">
        <f t="shared" si="1126"/>
        <v xml:space="preserve"> </v>
      </c>
      <c r="CI2030" s="417" t="str">
        <f t="shared" si="1127"/>
        <v xml:space="preserve"> </v>
      </c>
      <c r="CJ2030" s="115"/>
      <c r="CK2030" s="115" t="str">
        <f t="shared" si="1128"/>
        <v xml:space="preserve"> </v>
      </c>
      <c r="CL2030" s="120" t="str">
        <f t="shared" si="1129"/>
        <v xml:space="preserve"> </v>
      </c>
      <c r="CM2030" s="417" t="str">
        <f t="shared" si="1096"/>
        <v xml:space="preserve"> </v>
      </c>
      <c r="IS2030" s="108">
        <v>81</v>
      </c>
    </row>
    <row r="2031" spans="2:253" s="74" customFormat="1" ht="17.100000000000001" hidden="1" customHeight="1" x14ac:dyDescent="0.25">
      <c r="B2031" s="504">
        <f>IF(AND('KB Duct Parts'!$BL$14=2,'KB Duct Parts'!J24&gt;0),'KB Duct Parts'!J24,0)</f>
        <v>0</v>
      </c>
      <c r="C2031" s="529" t="s">
        <v>1269</v>
      </c>
      <c r="D2031" s="506" t="str">
        <f t="shared" si="1098"/>
        <v>15110-SS</v>
      </c>
      <c r="E2031" s="524" t="s">
        <v>867</v>
      </c>
      <c r="F2031" s="508" t="str">
        <f t="shared" si="1099"/>
        <v xml:space="preserve"> </v>
      </c>
      <c r="G2031" s="537" t="s">
        <v>931</v>
      </c>
      <c r="H2031" s="524" t="s">
        <v>923</v>
      </c>
      <c r="I2031" s="1035" t="s">
        <v>933</v>
      </c>
      <c r="J2031" s="1036"/>
      <c r="K2031" s="531" t="s">
        <v>882</v>
      </c>
      <c r="L2031" s="535"/>
      <c r="M2031" s="532" t="s">
        <v>1700</v>
      </c>
      <c r="N2031" s="514">
        <f t="shared" si="1100"/>
        <v>110.3</v>
      </c>
      <c r="O2031" s="514">
        <f t="shared" si="1106"/>
        <v>0</v>
      </c>
      <c r="P2031" s="680">
        <f>'KB Duct Parts'!$AE$3</f>
        <v>0</v>
      </c>
      <c r="Q2031" s="681">
        <f t="shared" si="1101"/>
        <v>0</v>
      </c>
      <c r="R2031" s="682">
        <f t="shared" si="1102"/>
        <v>0</v>
      </c>
      <c r="S2031" s="716">
        <f t="shared" si="1103"/>
        <v>0.35</v>
      </c>
      <c r="T2031" s="679">
        <f t="shared" si="1104"/>
        <v>0</v>
      </c>
      <c r="U2031" s="679">
        <f t="shared" si="1105"/>
        <v>0</v>
      </c>
      <c r="Y2031" s="120"/>
      <c r="AD2031" s="79"/>
      <c r="AE2031" s="75"/>
      <c r="AF2031" s="370"/>
      <c r="AG2031" s="375"/>
      <c r="AH2031" s="379"/>
      <c r="AI2031" s="383"/>
      <c r="AJ2031" s="388"/>
      <c r="AK2031" s="392"/>
      <c r="AL2031" s="388"/>
      <c r="AM2031" s="363">
        <f t="shared" si="1130"/>
        <v>1</v>
      </c>
      <c r="AN2031" s="578">
        <v>110.3</v>
      </c>
      <c r="AO2031" s="78">
        <f t="shared" si="1112"/>
        <v>0</v>
      </c>
      <c r="AP2031" s="78">
        <f t="shared" si="1107"/>
        <v>0</v>
      </c>
      <c r="AQ2031" s="78">
        <f t="shared" si="1108"/>
        <v>0</v>
      </c>
      <c r="AR2031" s="78">
        <f t="shared" si="1109"/>
        <v>0</v>
      </c>
      <c r="AS2031" s="78">
        <f t="shared" si="1110"/>
        <v>0</v>
      </c>
      <c r="AT2031" s="78">
        <f t="shared" si="1111"/>
        <v>0</v>
      </c>
      <c r="AU2031" s="74" t="s">
        <v>717</v>
      </c>
      <c r="AV2031" s="115"/>
      <c r="AW2031" s="395"/>
      <c r="AX2031" s="395">
        <v>0</v>
      </c>
      <c r="AY2031" s="395">
        <v>0</v>
      </c>
      <c r="AZ2031" s="395">
        <v>0</v>
      </c>
      <c r="BA2031" s="395">
        <v>0</v>
      </c>
      <c r="BB2031" s="395">
        <v>0</v>
      </c>
      <c r="BC2031" s="395">
        <v>0</v>
      </c>
      <c r="BD2031" s="115"/>
      <c r="BE2031" s="115"/>
      <c r="BF2031" s="115"/>
      <c r="BG2031" s="115"/>
      <c r="BH2031" s="115"/>
      <c r="BI2031" s="115"/>
      <c r="BJ2031" s="115"/>
      <c r="BK2031" s="115"/>
      <c r="BQ2031" s="74" t="str">
        <f t="shared" si="1113"/>
        <v xml:space="preserve"> </v>
      </c>
      <c r="BR2031" s="120" t="str">
        <f t="shared" si="1114"/>
        <v xml:space="preserve"> </v>
      </c>
      <c r="BS2031" s="120" t="str">
        <f t="shared" si="1115"/>
        <v xml:space="preserve"> </v>
      </c>
      <c r="BU2031" s="74" t="str">
        <f t="shared" si="1116"/>
        <v xml:space="preserve"> </v>
      </c>
      <c r="BV2031" s="120" t="str">
        <f t="shared" si="1117"/>
        <v xml:space="preserve"> </v>
      </c>
      <c r="BW2031" s="120" t="str">
        <f t="shared" si="1118"/>
        <v xml:space="preserve">  </v>
      </c>
      <c r="BY2031" s="74" t="str">
        <f t="shared" si="1119"/>
        <v xml:space="preserve"> </v>
      </c>
      <c r="BZ2031" s="120" t="str">
        <f t="shared" si="1120"/>
        <v xml:space="preserve"> </v>
      </c>
      <c r="CA2031" s="120" t="str">
        <f t="shared" si="1121"/>
        <v xml:space="preserve"> </v>
      </c>
      <c r="CC2031" s="115" t="str">
        <f t="shared" si="1122"/>
        <v xml:space="preserve"> </v>
      </c>
      <c r="CD2031" s="120" t="str">
        <f t="shared" si="1123"/>
        <v xml:space="preserve"> </v>
      </c>
      <c r="CE2031" s="417" t="str">
        <f t="shared" si="1124"/>
        <v xml:space="preserve"> </v>
      </c>
      <c r="CF2031" s="115"/>
      <c r="CG2031" s="115" t="str">
        <f t="shared" si="1125"/>
        <v xml:space="preserve"> </v>
      </c>
      <c r="CH2031" s="120" t="str">
        <f t="shared" si="1126"/>
        <v xml:space="preserve"> </v>
      </c>
      <c r="CI2031" s="417" t="str">
        <f t="shared" si="1127"/>
        <v xml:space="preserve"> </v>
      </c>
      <c r="CJ2031" s="115"/>
      <c r="CK2031" s="115" t="str">
        <f t="shared" si="1128"/>
        <v xml:space="preserve"> </v>
      </c>
      <c r="CL2031" s="120" t="str">
        <f t="shared" si="1129"/>
        <v xml:space="preserve"> </v>
      </c>
      <c r="CM2031" s="417" t="str">
        <f t="shared" si="1096"/>
        <v xml:space="preserve"> </v>
      </c>
      <c r="IS2031" s="108">
        <v>85</v>
      </c>
    </row>
    <row r="2032" spans="2:253" s="74" customFormat="1" ht="17.100000000000001" hidden="1" customHeight="1" x14ac:dyDescent="0.25">
      <c r="B2032" s="504">
        <f>IF(AND('KB Duct Parts'!$BL$14=2,'KB Duct Parts'!J25&gt;0),'KB Duct Parts'!J25,0)</f>
        <v>0</v>
      </c>
      <c r="C2032" s="529" t="s">
        <v>1270</v>
      </c>
      <c r="D2032" s="506" t="str">
        <f t="shared" si="1098"/>
        <v>15111-SS</v>
      </c>
      <c r="E2032" s="524" t="s">
        <v>868</v>
      </c>
      <c r="F2032" s="508" t="str">
        <f t="shared" si="1099"/>
        <v xml:space="preserve"> </v>
      </c>
      <c r="G2032" s="537" t="s">
        <v>931</v>
      </c>
      <c r="H2032" s="524" t="s">
        <v>923</v>
      </c>
      <c r="I2032" s="1035" t="s">
        <v>933</v>
      </c>
      <c r="J2032" s="1036"/>
      <c r="K2032" s="531" t="s">
        <v>882</v>
      </c>
      <c r="L2032" s="535"/>
      <c r="M2032" s="532" t="s">
        <v>1700</v>
      </c>
      <c r="N2032" s="514">
        <f t="shared" si="1100"/>
        <v>118.1</v>
      </c>
      <c r="O2032" s="514">
        <f t="shared" si="1106"/>
        <v>0</v>
      </c>
      <c r="P2032" s="680">
        <f>'KB Duct Parts'!$AE$3</f>
        <v>0</v>
      </c>
      <c r="Q2032" s="681">
        <f t="shared" si="1101"/>
        <v>0</v>
      </c>
      <c r="R2032" s="682">
        <f t="shared" si="1102"/>
        <v>0</v>
      </c>
      <c r="S2032" s="716">
        <f t="shared" si="1103"/>
        <v>0.35</v>
      </c>
      <c r="T2032" s="679">
        <f t="shared" si="1104"/>
        <v>0</v>
      </c>
      <c r="U2032" s="679">
        <f t="shared" si="1105"/>
        <v>0</v>
      </c>
      <c r="Y2032" s="120"/>
      <c r="AD2032" s="79"/>
      <c r="AE2032" s="75"/>
      <c r="AF2032" s="370"/>
      <c r="AG2032" s="375"/>
      <c r="AH2032" s="379"/>
      <c r="AI2032" s="383"/>
      <c r="AJ2032" s="388"/>
      <c r="AK2032" s="392"/>
      <c r="AL2032" s="388"/>
      <c r="AM2032" s="363">
        <f t="shared" si="1130"/>
        <v>1</v>
      </c>
      <c r="AN2032" s="578">
        <v>118.1</v>
      </c>
      <c r="AO2032" s="78">
        <f t="shared" si="1112"/>
        <v>0</v>
      </c>
      <c r="AP2032" s="78">
        <f t="shared" si="1107"/>
        <v>0</v>
      </c>
      <c r="AQ2032" s="78">
        <f t="shared" si="1108"/>
        <v>0</v>
      </c>
      <c r="AR2032" s="78">
        <f t="shared" si="1109"/>
        <v>0</v>
      </c>
      <c r="AS2032" s="78">
        <f t="shared" si="1110"/>
        <v>0</v>
      </c>
      <c r="AT2032" s="78">
        <f t="shared" si="1111"/>
        <v>0</v>
      </c>
      <c r="AU2032" s="74" t="s">
        <v>717</v>
      </c>
      <c r="AV2032" s="115"/>
      <c r="AW2032" s="395"/>
      <c r="AX2032" s="395">
        <v>0</v>
      </c>
      <c r="AY2032" s="395">
        <v>0</v>
      </c>
      <c r="AZ2032" s="395">
        <v>0</v>
      </c>
      <c r="BA2032" s="395">
        <v>0</v>
      </c>
      <c r="BB2032" s="395">
        <v>0</v>
      </c>
      <c r="BC2032" s="395">
        <v>0</v>
      </c>
      <c r="BD2032" s="115"/>
      <c r="BE2032" s="115"/>
      <c r="BF2032" s="115"/>
      <c r="BG2032" s="115"/>
      <c r="BH2032" s="115"/>
      <c r="BI2032" s="115"/>
      <c r="BJ2032" s="115"/>
      <c r="BK2032" s="115"/>
      <c r="BQ2032" s="74" t="str">
        <f t="shared" si="1113"/>
        <v xml:space="preserve"> </v>
      </c>
      <c r="BR2032" s="120" t="str">
        <f t="shared" si="1114"/>
        <v xml:space="preserve"> </v>
      </c>
      <c r="BS2032" s="120" t="str">
        <f t="shared" si="1115"/>
        <v xml:space="preserve"> </v>
      </c>
      <c r="BU2032" s="74" t="str">
        <f t="shared" si="1116"/>
        <v xml:space="preserve"> </v>
      </c>
      <c r="BV2032" s="120" t="str">
        <f t="shared" si="1117"/>
        <v xml:space="preserve"> </v>
      </c>
      <c r="BW2032" s="120" t="str">
        <f t="shared" si="1118"/>
        <v xml:space="preserve">  </v>
      </c>
      <c r="BY2032" s="74" t="str">
        <f t="shared" si="1119"/>
        <v xml:space="preserve"> </v>
      </c>
      <c r="BZ2032" s="120" t="str">
        <f t="shared" si="1120"/>
        <v xml:space="preserve"> </v>
      </c>
      <c r="CA2032" s="120" t="str">
        <f t="shared" si="1121"/>
        <v xml:space="preserve"> </v>
      </c>
      <c r="CC2032" s="115" t="str">
        <f t="shared" si="1122"/>
        <v xml:space="preserve"> </v>
      </c>
      <c r="CD2032" s="120" t="str">
        <f t="shared" si="1123"/>
        <v xml:space="preserve"> </v>
      </c>
      <c r="CE2032" s="417" t="str">
        <f t="shared" si="1124"/>
        <v xml:space="preserve"> </v>
      </c>
      <c r="CF2032" s="115"/>
      <c r="CG2032" s="115" t="str">
        <f t="shared" si="1125"/>
        <v xml:space="preserve"> </v>
      </c>
      <c r="CH2032" s="120" t="str">
        <f t="shared" si="1126"/>
        <v xml:space="preserve"> </v>
      </c>
      <c r="CI2032" s="417" t="str">
        <f t="shared" si="1127"/>
        <v xml:space="preserve"> </v>
      </c>
      <c r="CJ2032" s="115"/>
      <c r="CK2032" s="115" t="str">
        <f t="shared" si="1128"/>
        <v xml:space="preserve"> </v>
      </c>
      <c r="CL2032" s="120" t="str">
        <f t="shared" si="1129"/>
        <v xml:space="preserve"> </v>
      </c>
      <c r="CM2032" s="417" t="str">
        <f t="shared" si="1096"/>
        <v xml:space="preserve"> </v>
      </c>
      <c r="IS2032" s="108">
        <v>91</v>
      </c>
    </row>
    <row r="2033" spans="2:253" s="74" customFormat="1" ht="17.100000000000001" hidden="1" customHeight="1" x14ac:dyDescent="0.25">
      <c r="B2033" s="504">
        <f>IF(AND('KB Duct Parts'!$BL$14=2,'KB Duct Parts'!J26&gt;0),'KB Duct Parts'!J26,0)</f>
        <v>0</v>
      </c>
      <c r="C2033" s="529" t="s">
        <v>1271</v>
      </c>
      <c r="D2033" s="506" t="str">
        <f t="shared" si="1098"/>
        <v>15112-SS</v>
      </c>
      <c r="E2033" s="524" t="s">
        <v>869</v>
      </c>
      <c r="F2033" s="508" t="str">
        <f t="shared" si="1099"/>
        <v xml:space="preserve"> </v>
      </c>
      <c r="G2033" s="537" t="s">
        <v>931</v>
      </c>
      <c r="H2033" s="524" t="s">
        <v>923</v>
      </c>
      <c r="I2033" s="1035" t="s">
        <v>933</v>
      </c>
      <c r="J2033" s="1036"/>
      <c r="K2033" s="531" t="s">
        <v>882</v>
      </c>
      <c r="L2033" s="535"/>
      <c r="M2033" s="532" t="s">
        <v>1700</v>
      </c>
      <c r="N2033" s="514">
        <f t="shared" si="1100"/>
        <v>121.9</v>
      </c>
      <c r="O2033" s="514">
        <f t="shared" si="1106"/>
        <v>0</v>
      </c>
      <c r="P2033" s="680">
        <f>'KB Duct Parts'!$AE$3</f>
        <v>0</v>
      </c>
      <c r="Q2033" s="681">
        <f t="shared" si="1101"/>
        <v>0</v>
      </c>
      <c r="R2033" s="682">
        <f t="shared" si="1102"/>
        <v>0</v>
      </c>
      <c r="S2033" s="716">
        <f t="shared" si="1103"/>
        <v>0.35</v>
      </c>
      <c r="T2033" s="679">
        <f t="shared" si="1104"/>
        <v>0</v>
      </c>
      <c r="U2033" s="679">
        <f t="shared" si="1105"/>
        <v>0</v>
      </c>
      <c r="Y2033" s="120"/>
      <c r="AD2033" s="79"/>
      <c r="AE2033" s="75"/>
      <c r="AF2033" s="370"/>
      <c r="AG2033" s="375"/>
      <c r="AH2033" s="379"/>
      <c r="AI2033" s="383"/>
      <c r="AJ2033" s="388"/>
      <c r="AK2033" s="392"/>
      <c r="AL2033" s="388"/>
      <c r="AM2033" s="363">
        <f t="shared" si="1130"/>
        <v>1</v>
      </c>
      <c r="AN2033" s="578">
        <v>121.9</v>
      </c>
      <c r="AO2033" s="78">
        <f t="shared" si="1112"/>
        <v>0</v>
      </c>
      <c r="AP2033" s="78">
        <f t="shared" si="1107"/>
        <v>0</v>
      </c>
      <c r="AQ2033" s="78">
        <f t="shared" si="1108"/>
        <v>0</v>
      </c>
      <c r="AR2033" s="78">
        <f t="shared" si="1109"/>
        <v>0</v>
      </c>
      <c r="AS2033" s="78">
        <f t="shared" si="1110"/>
        <v>0</v>
      </c>
      <c r="AT2033" s="78">
        <f t="shared" si="1111"/>
        <v>0</v>
      </c>
      <c r="AU2033" s="74" t="s">
        <v>717</v>
      </c>
      <c r="AV2033" s="115"/>
      <c r="AW2033" s="395"/>
      <c r="AX2033" s="395">
        <v>0</v>
      </c>
      <c r="AY2033" s="395">
        <v>0</v>
      </c>
      <c r="AZ2033" s="395">
        <v>0</v>
      </c>
      <c r="BA2033" s="395">
        <v>0</v>
      </c>
      <c r="BB2033" s="395">
        <v>0</v>
      </c>
      <c r="BC2033" s="395">
        <v>0</v>
      </c>
      <c r="BD2033" s="115"/>
      <c r="BE2033" s="115"/>
      <c r="BF2033" s="115"/>
      <c r="BG2033" s="115"/>
      <c r="BH2033" s="115"/>
      <c r="BI2033" s="115"/>
      <c r="BJ2033" s="115"/>
      <c r="BK2033" s="115"/>
      <c r="BQ2033" s="74" t="str">
        <f t="shared" si="1113"/>
        <v xml:space="preserve"> </v>
      </c>
      <c r="BR2033" s="120" t="str">
        <f t="shared" si="1114"/>
        <v xml:space="preserve"> </v>
      </c>
      <c r="BS2033" s="120" t="str">
        <f t="shared" si="1115"/>
        <v xml:space="preserve"> </v>
      </c>
      <c r="BU2033" s="74" t="str">
        <f t="shared" si="1116"/>
        <v xml:space="preserve"> </v>
      </c>
      <c r="BV2033" s="120" t="str">
        <f t="shared" si="1117"/>
        <v xml:space="preserve"> </v>
      </c>
      <c r="BW2033" s="120" t="str">
        <f t="shared" si="1118"/>
        <v xml:space="preserve">  </v>
      </c>
      <c r="BY2033" s="74" t="str">
        <f t="shared" si="1119"/>
        <v xml:space="preserve"> </v>
      </c>
      <c r="BZ2033" s="120" t="str">
        <f t="shared" si="1120"/>
        <v xml:space="preserve"> </v>
      </c>
      <c r="CA2033" s="120" t="str">
        <f t="shared" si="1121"/>
        <v xml:space="preserve"> </v>
      </c>
      <c r="CC2033" s="115" t="str">
        <f t="shared" si="1122"/>
        <v xml:space="preserve"> </v>
      </c>
      <c r="CD2033" s="120" t="str">
        <f t="shared" si="1123"/>
        <v xml:space="preserve"> </v>
      </c>
      <c r="CE2033" s="417" t="str">
        <f t="shared" si="1124"/>
        <v xml:space="preserve"> </v>
      </c>
      <c r="CF2033" s="115"/>
      <c r="CG2033" s="115" t="str">
        <f t="shared" si="1125"/>
        <v xml:space="preserve"> </v>
      </c>
      <c r="CH2033" s="120" t="str">
        <f t="shared" si="1126"/>
        <v xml:space="preserve"> </v>
      </c>
      <c r="CI2033" s="417" t="str">
        <f t="shared" si="1127"/>
        <v xml:space="preserve"> </v>
      </c>
      <c r="CJ2033" s="115"/>
      <c r="CK2033" s="115" t="str">
        <f t="shared" si="1128"/>
        <v xml:space="preserve"> </v>
      </c>
      <c r="CL2033" s="120" t="str">
        <f t="shared" si="1129"/>
        <v xml:space="preserve"> </v>
      </c>
      <c r="CM2033" s="417" t="str">
        <f t="shared" si="1096"/>
        <v xml:space="preserve"> </v>
      </c>
      <c r="IS2033" s="108">
        <v>94</v>
      </c>
    </row>
    <row r="2034" spans="2:253" s="74" customFormat="1" ht="17.100000000000001" hidden="1" customHeight="1" x14ac:dyDescent="0.25">
      <c r="B2034" s="504">
        <f>IF(AND('KB Duct Parts'!$BL$14=2,'KB Duct Parts'!J27&gt;0),'KB Duct Parts'!J27,0)</f>
        <v>0</v>
      </c>
      <c r="C2034" s="529" t="s">
        <v>1272</v>
      </c>
      <c r="D2034" s="506" t="str">
        <f t="shared" si="1098"/>
        <v>15113-SS</v>
      </c>
      <c r="E2034" s="524" t="s">
        <v>870</v>
      </c>
      <c r="F2034" s="508" t="str">
        <f t="shared" si="1099"/>
        <v xml:space="preserve"> </v>
      </c>
      <c r="G2034" s="537" t="s">
        <v>931</v>
      </c>
      <c r="H2034" s="524" t="s">
        <v>923</v>
      </c>
      <c r="I2034" s="1035" t="s">
        <v>933</v>
      </c>
      <c r="J2034" s="1036"/>
      <c r="K2034" s="531" t="s">
        <v>882</v>
      </c>
      <c r="L2034" s="535"/>
      <c r="M2034" s="532" t="s">
        <v>1700</v>
      </c>
      <c r="N2034" s="514">
        <f t="shared" si="1100"/>
        <v>125.8</v>
      </c>
      <c r="O2034" s="514">
        <f t="shared" si="1106"/>
        <v>0</v>
      </c>
      <c r="P2034" s="680">
        <f>'KB Duct Parts'!$AE$3</f>
        <v>0</v>
      </c>
      <c r="Q2034" s="681">
        <f t="shared" si="1101"/>
        <v>0</v>
      </c>
      <c r="R2034" s="682">
        <f t="shared" si="1102"/>
        <v>0</v>
      </c>
      <c r="S2034" s="716">
        <f t="shared" si="1103"/>
        <v>0.35</v>
      </c>
      <c r="T2034" s="679">
        <f t="shared" si="1104"/>
        <v>0</v>
      </c>
      <c r="U2034" s="679">
        <f t="shared" si="1105"/>
        <v>0</v>
      </c>
      <c r="Y2034" s="120"/>
      <c r="AD2034" s="79"/>
      <c r="AE2034" s="75"/>
      <c r="AF2034" s="370"/>
      <c r="AG2034" s="375"/>
      <c r="AH2034" s="379"/>
      <c r="AI2034" s="383"/>
      <c r="AJ2034" s="388"/>
      <c r="AK2034" s="392"/>
      <c r="AL2034" s="388"/>
      <c r="AM2034" s="363">
        <f t="shared" si="1130"/>
        <v>1</v>
      </c>
      <c r="AN2034" s="578">
        <v>125.8</v>
      </c>
      <c r="AO2034" s="78">
        <f t="shared" si="1112"/>
        <v>0</v>
      </c>
      <c r="AP2034" s="78">
        <f t="shared" si="1107"/>
        <v>0</v>
      </c>
      <c r="AQ2034" s="78">
        <f t="shared" si="1108"/>
        <v>0</v>
      </c>
      <c r="AR2034" s="78">
        <f t="shared" si="1109"/>
        <v>0</v>
      </c>
      <c r="AS2034" s="78">
        <f t="shared" si="1110"/>
        <v>0</v>
      </c>
      <c r="AT2034" s="78">
        <f t="shared" si="1111"/>
        <v>0</v>
      </c>
      <c r="AU2034" s="74" t="s">
        <v>717</v>
      </c>
      <c r="AV2034" s="115"/>
      <c r="AW2034" s="395"/>
      <c r="AX2034" s="395">
        <v>0</v>
      </c>
      <c r="AY2034" s="395">
        <v>0</v>
      </c>
      <c r="AZ2034" s="395">
        <v>0</v>
      </c>
      <c r="BA2034" s="395">
        <v>0</v>
      </c>
      <c r="BB2034" s="395">
        <v>0</v>
      </c>
      <c r="BC2034" s="395">
        <v>0</v>
      </c>
      <c r="BD2034" s="115"/>
      <c r="BE2034" s="115"/>
      <c r="BF2034" s="115"/>
      <c r="BG2034" s="115"/>
      <c r="BH2034" s="115"/>
      <c r="BI2034" s="115"/>
      <c r="BJ2034" s="115"/>
      <c r="BK2034" s="115"/>
      <c r="BQ2034" s="74" t="str">
        <f t="shared" si="1113"/>
        <v xml:space="preserve"> </v>
      </c>
      <c r="BR2034" s="120" t="str">
        <f t="shared" si="1114"/>
        <v xml:space="preserve"> </v>
      </c>
      <c r="BS2034" s="120" t="str">
        <f t="shared" si="1115"/>
        <v xml:space="preserve"> </v>
      </c>
      <c r="BU2034" s="74" t="str">
        <f t="shared" si="1116"/>
        <v xml:space="preserve"> </v>
      </c>
      <c r="BV2034" s="120" t="str">
        <f t="shared" si="1117"/>
        <v xml:space="preserve"> </v>
      </c>
      <c r="BW2034" s="120" t="str">
        <f t="shared" si="1118"/>
        <v xml:space="preserve">  </v>
      </c>
      <c r="BY2034" s="74" t="str">
        <f t="shared" si="1119"/>
        <v xml:space="preserve"> </v>
      </c>
      <c r="BZ2034" s="120" t="str">
        <f t="shared" si="1120"/>
        <v xml:space="preserve"> </v>
      </c>
      <c r="CA2034" s="120" t="str">
        <f t="shared" si="1121"/>
        <v xml:space="preserve"> </v>
      </c>
      <c r="CC2034" s="115" t="str">
        <f t="shared" si="1122"/>
        <v xml:space="preserve"> </v>
      </c>
      <c r="CD2034" s="120" t="str">
        <f t="shared" si="1123"/>
        <v xml:space="preserve"> </v>
      </c>
      <c r="CE2034" s="417" t="str">
        <f t="shared" si="1124"/>
        <v xml:space="preserve"> </v>
      </c>
      <c r="CF2034" s="115"/>
      <c r="CG2034" s="115" t="str">
        <f t="shared" si="1125"/>
        <v xml:space="preserve"> </v>
      </c>
      <c r="CH2034" s="120" t="str">
        <f t="shared" si="1126"/>
        <v xml:space="preserve"> </v>
      </c>
      <c r="CI2034" s="417" t="str">
        <f t="shared" si="1127"/>
        <v xml:space="preserve"> </v>
      </c>
      <c r="CJ2034" s="115"/>
      <c r="CK2034" s="115" t="str">
        <f t="shared" si="1128"/>
        <v xml:space="preserve"> </v>
      </c>
      <c r="CL2034" s="120" t="str">
        <f t="shared" si="1129"/>
        <v xml:space="preserve"> </v>
      </c>
      <c r="CM2034" s="417" t="str">
        <f t="shared" si="1096"/>
        <v xml:space="preserve"> </v>
      </c>
      <c r="IS2034" s="108">
        <v>97</v>
      </c>
    </row>
    <row r="2035" spans="2:253" s="74" customFormat="1" ht="17.100000000000001" hidden="1" customHeight="1" x14ac:dyDescent="0.25">
      <c r="B2035" s="504">
        <f>IF(AND('KB Duct Parts'!$BL$14=2,'KB Duct Parts'!J28&gt;0),'KB Duct Parts'!J28,0)</f>
        <v>0</v>
      </c>
      <c r="C2035" s="529" t="s">
        <v>1273</v>
      </c>
      <c r="D2035" s="506" t="str">
        <f t="shared" si="1098"/>
        <v>15114-SS</v>
      </c>
      <c r="E2035" s="524" t="s">
        <v>871</v>
      </c>
      <c r="F2035" s="508" t="str">
        <f t="shared" si="1099"/>
        <v xml:space="preserve"> </v>
      </c>
      <c r="G2035" s="537" t="s">
        <v>931</v>
      </c>
      <c r="H2035" s="524" t="s">
        <v>923</v>
      </c>
      <c r="I2035" s="1035" t="s">
        <v>933</v>
      </c>
      <c r="J2035" s="1036"/>
      <c r="K2035" s="531" t="s">
        <v>882</v>
      </c>
      <c r="L2035" s="535"/>
      <c r="M2035" s="532" t="s">
        <v>1700</v>
      </c>
      <c r="N2035" s="514">
        <f t="shared" si="1100"/>
        <v>131</v>
      </c>
      <c r="O2035" s="514">
        <f t="shared" si="1106"/>
        <v>0</v>
      </c>
      <c r="P2035" s="680">
        <f>'KB Duct Parts'!$AE$3</f>
        <v>0</v>
      </c>
      <c r="Q2035" s="681">
        <f t="shared" si="1101"/>
        <v>0</v>
      </c>
      <c r="R2035" s="682">
        <f t="shared" si="1102"/>
        <v>0</v>
      </c>
      <c r="S2035" s="716">
        <f t="shared" si="1103"/>
        <v>0.35</v>
      </c>
      <c r="T2035" s="679">
        <f t="shared" si="1104"/>
        <v>0</v>
      </c>
      <c r="U2035" s="679">
        <f t="shared" si="1105"/>
        <v>0</v>
      </c>
      <c r="Y2035" s="120"/>
      <c r="AD2035" s="79"/>
      <c r="AE2035" s="75"/>
      <c r="AF2035" s="370"/>
      <c r="AG2035" s="375"/>
      <c r="AH2035" s="379"/>
      <c r="AI2035" s="383"/>
      <c r="AJ2035" s="388"/>
      <c r="AK2035" s="392"/>
      <c r="AL2035" s="388"/>
      <c r="AM2035" s="363">
        <f t="shared" si="1130"/>
        <v>1</v>
      </c>
      <c r="AN2035" s="578">
        <v>131</v>
      </c>
      <c r="AO2035" s="78">
        <f t="shared" si="1112"/>
        <v>0</v>
      </c>
      <c r="AP2035" s="78">
        <f t="shared" si="1107"/>
        <v>0</v>
      </c>
      <c r="AQ2035" s="78">
        <f t="shared" si="1108"/>
        <v>0</v>
      </c>
      <c r="AR2035" s="78">
        <f t="shared" si="1109"/>
        <v>0</v>
      </c>
      <c r="AS2035" s="78">
        <f t="shared" si="1110"/>
        <v>0</v>
      </c>
      <c r="AT2035" s="78">
        <f t="shared" si="1111"/>
        <v>0</v>
      </c>
      <c r="AU2035" s="74" t="s">
        <v>717</v>
      </c>
      <c r="AV2035" s="115"/>
      <c r="AW2035" s="395"/>
      <c r="AX2035" s="395">
        <v>0</v>
      </c>
      <c r="AY2035" s="395">
        <v>0</v>
      </c>
      <c r="AZ2035" s="395">
        <v>0</v>
      </c>
      <c r="BA2035" s="395">
        <v>0</v>
      </c>
      <c r="BB2035" s="395">
        <v>0</v>
      </c>
      <c r="BC2035" s="395">
        <v>0</v>
      </c>
      <c r="BD2035" s="115"/>
      <c r="BE2035" s="115"/>
      <c r="BF2035" s="115"/>
      <c r="BG2035" s="115"/>
      <c r="BH2035" s="115"/>
      <c r="BI2035" s="115"/>
      <c r="BJ2035" s="115"/>
      <c r="BK2035" s="115"/>
      <c r="BQ2035" s="74" t="str">
        <f t="shared" si="1113"/>
        <v xml:space="preserve"> </v>
      </c>
      <c r="BR2035" s="120" t="str">
        <f t="shared" si="1114"/>
        <v xml:space="preserve"> </v>
      </c>
      <c r="BS2035" s="120" t="str">
        <f t="shared" si="1115"/>
        <v xml:space="preserve"> </v>
      </c>
      <c r="BU2035" s="74" t="str">
        <f t="shared" si="1116"/>
        <v xml:space="preserve"> </v>
      </c>
      <c r="BV2035" s="120" t="str">
        <f t="shared" si="1117"/>
        <v xml:space="preserve"> </v>
      </c>
      <c r="BW2035" s="120" t="str">
        <f t="shared" si="1118"/>
        <v xml:space="preserve">  </v>
      </c>
      <c r="BY2035" s="74" t="str">
        <f t="shared" si="1119"/>
        <v xml:space="preserve"> </v>
      </c>
      <c r="BZ2035" s="120" t="str">
        <f t="shared" si="1120"/>
        <v xml:space="preserve"> </v>
      </c>
      <c r="CA2035" s="120" t="str">
        <f t="shared" si="1121"/>
        <v xml:space="preserve"> </v>
      </c>
      <c r="CC2035" s="115" t="str">
        <f t="shared" si="1122"/>
        <v xml:space="preserve"> </v>
      </c>
      <c r="CD2035" s="120" t="str">
        <f t="shared" si="1123"/>
        <v xml:space="preserve"> </v>
      </c>
      <c r="CE2035" s="417" t="str">
        <f t="shared" si="1124"/>
        <v xml:space="preserve"> </v>
      </c>
      <c r="CF2035" s="115"/>
      <c r="CG2035" s="115" t="str">
        <f t="shared" si="1125"/>
        <v xml:space="preserve"> </v>
      </c>
      <c r="CH2035" s="120" t="str">
        <f t="shared" si="1126"/>
        <v xml:space="preserve"> </v>
      </c>
      <c r="CI2035" s="417" t="str">
        <f t="shared" si="1127"/>
        <v xml:space="preserve"> </v>
      </c>
      <c r="CJ2035" s="115"/>
      <c r="CK2035" s="115" t="str">
        <f t="shared" si="1128"/>
        <v xml:space="preserve"> </v>
      </c>
      <c r="CL2035" s="120" t="str">
        <f t="shared" si="1129"/>
        <v xml:space="preserve"> </v>
      </c>
      <c r="CM2035" s="417" t="str">
        <f t="shared" ref="CM2035:CM2098" si="1131">IF(AT2035&gt;0,AT2035," ")</f>
        <v xml:space="preserve"> </v>
      </c>
      <c r="IS2035" s="108">
        <v>101</v>
      </c>
    </row>
    <row r="2036" spans="2:253" s="74" customFormat="1" ht="17.100000000000001" hidden="1" customHeight="1" x14ac:dyDescent="0.25">
      <c r="B2036" s="504">
        <f>IF(AND('KB Duct Parts'!$BL$14=2,'KB Duct Parts'!J29&gt;0),'KB Duct Parts'!J29,0)</f>
        <v>0</v>
      </c>
      <c r="C2036" s="529" t="s">
        <v>1274</v>
      </c>
      <c r="D2036" s="506" t="str">
        <f t="shared" si="1098"/>
        <v>15115-SS</v>
      </c>
      <c r="E2036" s="524" t="s">
        <v>872</v>
      </c>
      <c r="F2036" s="508" t="str">
        <f t="shared" si="1099"/>
        <v xml:space="preserve"> </v>
      </c>
      <c r="G2036" s="537" t="s">
        <v>931</v>
      </c>
      <c r="H2036" s="524" t="s">
        <v>923</v>
      </c>
      <c r="I2036" s="1035" t="s">
        <v>933</v>
      </c>
      <c r="J2036" s="1036"/>
      <c r="K2036" s="531" t="s">
        <v>882</v>
      </c>
      <c r="L2036" s="535"/>
      <c r="M2036" s="532" t="s">
        <v>1700</v>
      </c>
      <c r="N2036" s="514">
        <f t="shared" si="1100"/>
        <v>137.4</v>
      </c>
      <c r="O2036" s="514">
        <f t="shared" si="1106"/>
        <v>0</v>
      </c>
      <c r="P2036" s="680">
        <f>'KB Duct Parts'!$AE$3</f>
        <v>0</v>
      </c>
      <c r="Q2036" s="681">
        <f t="shared" si="1101"/>
        <v>0</v>
      </c>
      <c r="R2036" s="682">
        <f t="shared" si="1102"/>
        <v>0</v>
      </c>
      <c r="S2036" s="716">
        <f t="shared" si="1103"/>
        <v>0.35</v>
      </c>
      <c r="T2036" s="679">
        <f t="shared" si="1104"/>
        <v>0</v>
      </c>
      <c r="U2036" s="679">
        <f t="shared" si="1105"/>
        <v>0</v>
      </c>
      <c r="Y2036" s="120"/>
      <c r="AD2036" s="79"/>
      <c r="AE2036" s="75"/>
      <c r="AF2036" s="370"/>
      <c r="AG2036" s="375"/>
      <c r="AH2036" s="379"/>
      <c r="AI2036" s="383"/>
      <c r="AJ2036" s="388"/>
      <c r="AK2036" s="392"/>
      <c r="AL2036" s="388"/>
      <c r="AM2036" s="363">
        <f t="shared" si="1130"/>
        <v>1</v>
      </c>
      <c r="AN2036" s="578">
        <v>137.4</v>
      </c>
      <c r="AO2036" s="78">
        <f t="shared" si="1112"/>
        <v>0</v>
      </c>
      <c r="AP2036" s="78">
        <f t="shared" si="1107"/>
        <v>0</v>
      </c>
      <c r="AQ2036" s="78">
        <f t="shared" si="1108"/>
        <v>0</v>
      </c>
      <c r="AR2036" s="78">
        <f t="shared" si="1109"/>
        <v>0</v>
      </c>
      <c r="AS2036" s="78">
        <f t="shared" si="1110"/>
        <v>0</v>
      </c>
      <c r="AT2036" s="78">
        <f t="shared" si="1111"/>
        <v>0</v>
      </c>
      <c r="AU2036" s="74" t="s">
        <v>717</v>
      </c>
      <c r="AV2036" s="115"/>
      <c r="AW2036" s="395"/>
      <c r="AX2036" s="395">
        <v>0</v>
      </c>
      <c r="AY2036" s="395">
        <v>0</v>
      </c>
      <c r="AZ2036" s="395">
        <v>0</v>
      </c>
      <c r="BA2036" s="395">
        <v>0</v>
      </c>
      <c r="BB2036" s="395">
        <v>0</v>
      </c>
      <c r="BC2036" s="395">
        <v>0</v>
      </c>
      <c r="BD2036" s="115"/>
      <c r="BE2036" s="115"/>
      <c r="BF2036" s="115"/>
      <c r="BG2036" s="115"/>
      <c r="BH2036" s="115"/>
      <c r="BI2036" s="115"/>
      <c r="BJ2036" s="115"/>
      <c r="BK2036" s="115"/>
      <c r="BQ2036" s="74" t="str">
        <f t="shared" si="1113"/>
        <v xml:space="preserve"> </v>
      </c>
      <c r="BR2036" s="120" t="str">
        <f t="shared" si="1114"/>
        <v xml:space="preserve"> </v>
      </c>
      <c r="BS2036" s="120" t="str">
        <f t="shared" si="1115"/>
        <v xml:space="preserve"> </v>
      </c>
      <c r="BU2036" s="74" t="str">
        <f t="shared" si="1116"/>
        <v xml:space="preserve"> </v>
      </c>
      <c r="BV2036" s="120" t="str">
        <f t="shared" si="1117"/>
        <v xml:space="preserve"> </v>
      </c>
      <c r="BW2036" s="120" t="str">
        <f t="shared" si="1118"/>
        <v xml:space="preserve">  </v>
      </c>
      <c r="BY2036" s="74" t="str">
        <f t="shared" si="1119"/>
        <v xml:space="preserve"> </v>
      </c>
      <c r="BZ2036" s="120" t="str">
        <f t="shared" si="1120"/>
        <v xml:space="preserve"> </v>
      </c>
      <c r="CA2036" s="120" t="str">
        <f t="shared" si="1121"/>
        <v xml:space="preserve"> </v>
      </c>
      <c r="CC2036" s="115" t="str">
        <f t="shared" si="1122"/>
        <v xml:space="preserve"> </v>
      </c>
      <c r="CD2036" s="120" t="str">
        <f t="shared" si="1123"/>
        <v xml:space="preserve"> </v>
      </c>
      <c r="CE2036" s="417" t="str">
        <f t="shared" si="1124"/>
        <v xml:space="preserve"> </v>
      </c>
      <c r="CF2036" s="115"/>
      <c r="CG2036" s="115" t="str">
        <f t="shared" si="1125"/>
        <v xml:space="preserve"> </v>
      </c>
      <c r="CH2036" s="120" t="str">
        <f t="shared" si="1126"/>
        <v xml:space="preserve"> </v>
      </c>
      <c r="CI2036" s="417" t="str">
        <f t="shared" si="1127"/>
        <v xml:space="preserve"> </v>
      </c>
      <c r="CJ2036" s="115"/>
      <c r="CK2036" s="115" t="str">
        <f t="shared" si="1128"/>
        <v xml:space="preserve"> </v>
      </c>
      <c r="CL2036" s="120" t="str">
        <f t="shared" si="1129"/>
        <v xml:space="preserve"> </v>
      </c>
      <c r="CM2036" s="417" t="str">
        <f t="shared" si="1131"/>
        <v xml:space="preserve"> </v>
      </c>
      <c r="IS2036" s="108">
        <v>106</v>
      </c>
    </row>
    <row r="2037" spans="2:253" s="74" customFormat="1" ht="17.100000000000001" hidden="1" customHeight="1" x14ac:dyDescent="0.25">
      <c r="B2037" s="504">
        <f>IF(AND('KB Duct Parts'!$BL$14=2,'KB Duct Parts'!J30&gt;0),'KB Duct Parts'!J30,0)</f>
        <v>0</v>
      </c>
      <c r="C2037" s="529" t="s">
        <v>1275</v>
      </c>
      <c r="D2037" s="506" t="str">
        <f t="shared" si="1098"/>
        <v>15116-SS</v>
      </c>
      <c r="E2037" s="524" t="s">
        <v>873</v>
      </c>
      <c r="F2037" s="508" t="str">
        <f t="shared" si="1099"/>
        <v xml:space="preserve"> </v>
      </c>
      <c r="G2037" s="537" t="s">
        <v>931</v>
      </c>
      <c r="H2037" s="524" t="s">
        <v>923</v>
      </c>
      <c r="I2037" s="1035" t="s">
        <v>933</v>
      </c>
      <c r="J2037" s="1036"/>
      <c r="K2037" s="531" t="s">
        <v>882</v>
      </c>
      <c r="L2037" s="535"/>
      <c r="M2037" s="532" t="s">
        <v>1700</v>
      </c>
      <c r="N2037" s="514">
        <f t="shared" si="1100"/>
        <v>141.4</v>
      </c>
      <c r="O2037" s="514">
        <f t="shared" si="1106"/>
        <v>0</v>
      </c>
      <c r="P2037" s="680">
        <f>'KB Duct Parts'!$AE$3</f>
        <v>0</v>
      </c>
      <c r="Q2037" s="681">
        <f t="shared" si="1101"/>
        <v>0</v>
      </c>
      <c r="R2037" s="682">
        <f t="shared" si="1102"/>
        <v>0</v>
      </c>
      <c r="S2037" s="716">
        <f t="shared" si="1103"/>
        <v>0.35</v>
      </c>
      <c r="T2037" s="679">
        <f t="shared" si="1104"/>
        <v>0</v>
      </c>
      <c r="U2037" s="679">
        <f t="shared" si="1105"/>
        <v>0</v>
      </c>
      <c r="Y2037" s="120"/>
      <c r="AD2037" s="79"/>
      <c r="AE2037" s="75"/>
      <c r="AF2037" s="370"/>
      <c r="AG2037" s="375"/>
      <c r="AH2037" s="379"/>
      <c r="AI2037" s="383"/>
      <c r="AJ2037" s="388"/>
      <c r="AK2037" s="392"/>
      <c r="AL2037" s="388"/>
      <c r="AM2037" s="363">
        <f t="shared" si="1130"/>
        <v>1</v>
      </c>
      <c r="AN2037" s="578">
        <v>141.4</v>
      </c>
      <c r="AO2037" s="78">
        <f t="shared" si="1112"/>
        <v>0</v>
      </c>
      <c r="AP2037" s="78">
        <f t="shared" si="1107"/>
        <v>0</v>
      </c>
      <c r="AQ2037" s="78">
        <f t="shared" si="1108"/>
        <v>0</v>
      </c>
      <c r="AR2037" s="78">
        <f t="shared" si="1109"/>
        <v>0</v>
      </c>
      <c r="AS2037" s="78">
        <f t="shared" si="1110"/>
        <v>0</v>
      </c>
      <c r="AT2037" s="78">
        <f t="shared" si="1111"/>
        <v>0</v>
      </c>
      <c r="AU2037" s="74" t="s">
        <v>717</v>
      </c>
      <c r="AV2037" s="115"/>
      <c r="AW2037" s="395"/>
      <c r="AX2037" s="395">
        <v>0</v>
      </c>
      <c r="AY2037" s="395">
        <v>0</v>
      </c>
      <c r="AZ2037" s="395">
        <v>0</v>
      </c>
      <c r="BA2037" s="395">
        <v>0</v>
      </c>
      <c r="BB2037" s="395">
        <v>0</v>
      </c>
      <c r="BC2037" s="395">
        <v>0</v>
      </c>
      <c r="BD2037" s="115"/>
      <c r="BE2037" s="115"/>
      <c r="BF2037" s="115"/>
      <c r="BG2037" s="115"/>
      <c r="BH2037" s="115"/>
      <c r="BI2037" s="115"/>
      <c r="BJ2037" s="115"/>
      <c r="BK2037" s="115"/>
      <c r="BQ2037" s="74" t="str">
        <f t="shared" si="1113"/>
        <v xml:space="preserve"> </v>
      </c>
      <c r="BR2037" s="120" t="str">
        <f t="shared" si="1114"/>
        <v xml:space="preserve"> </v>
      </c>
      <c r="BS2037" s="120" t="str">
        <f t="shared" si="1115"/>
        <v xml:space="preserve"> </v>
      </c>
      <c r="BU2037" s="74" t="str">
        <f t="shared" si="1116"/>
        <v xml:space="preserve"> </v>
      </c>
      <c r="BV2037" s="120" t="str">
        <f t="shared" si="1117"/>
        <v xml:space="preserve"> </v>
      </c>
      <c r="BW2037" s="120" t="str">
        <f t="shared" si="1118"/>
        <v xml:space="preserve">  </v>
      </c>
      <c r="BY2037" s="74" t="str">
        <f t="shared" si="1119"/>
        <v xml:space="preserve"> </v>
      </c>
      <c r="BZ2037" s="120" t="str">
        <f t="shared" si="1120"/>
        <v xml:space="preserve"> </v>
      </c>
      <c r="CA2037" s="120" t="str">
        <f t="shared" si="1121"/>
        <v xml:space="preserve"> </v>
      </c>
      <c r="CC2037" s="115" t="str">
        <f t="shared" si="1122"/>
        <v xml:space="preserve"> </v>
      </c>
      <c r="CD2037" s="120" t="str">
        <f t="shared" si="1123"/>
        <v xml:space="preserve"> </v>
      </c>
      <c r="CE2037" s="417" t="str">
        <f t="shared" si="1124"/>
        <v xml:space="preserve"> </v>
      </c>
      <c r="CF2037" s="115"/>
      <c r="CG2037" s="115" t="str">
        <f t="shared" si="1125"/>
        <v xml:space="preserve"> </v>
      </c>
      <c r="CH2037" s="120" t="str">
        <f t="shared" si="1126"/>
        <v xml:space="preserve"> </v>
      </c>
      <c r="CI2037" s="417" t="str">
        <f t="shared" si="1127"/>
        <v xml:space="preserve"> </v>
      </c>
      <c r="CJ2037" s="115"/>
      <c r="CK2037" s="115" t="str">
        <f t="shared" si="1128"/>
        <v xml:space="preserve"> </v>
      </c>
      <c r="CL2037" s="120" t="str">
        <f t="shared" si="1129"/>
        <v xml:space="preserve"> </v>
      </c>
      <c r="CM2037" s="417" t="str">
        <f t="shared" si="1131"/>
        <v xml:space="preserve"> </v>
      </c>
      <c r="IS2037" s="108">
        <v>109</v>
      </c>
    </row>
    <row r="2038" spans="2:253" s="74" customFormat="1" ht="17.100000000000001" hidden="1" customHeight="1" x14ac:dyDescent="0.25">
      <c r="B2038" s="504">
        <f>IF(AND('KB Duct Parts'!$BL$14=2,'KB Duct Parts'!J31&gt;0),'KB Duct Parts'!J31,0)</f>
        <v>0</v>
      </c>
      <c r="C2038" s="529" t="s">
        <v>1276</v>
      </c>
      <c r="D2038" s="506" t="str">
        <f t="shared" si="1098"/>
        <v>15117-SS</v>
      </c>
      <c r="E2038" s="524" t="s">
        <v>874</v>
      </c>
      <c r="F2038" s="508" t="str">
        <f t="shared" si="1099"/>
        <v xml:space="preserve"> </v>
      </c>
      <c r="G2038" s="537" t="s">
        <v>931</v>
      </c>
      <c r="H2038" s="524" t="s">
        <v>923</v>
      </c>
      <c r="I2038" s="1035" t="s">
        <v>933</v>
      </c>
      <c r="J2038" s="1036"/>
      <c r="K2038" s="531" t="s">
        <v>882</v>
      </c>
      <c r="L2038" s="535"/>
      <c r="M2038" s="532" t="s">
        <v>1700</v>
      </c>
      <c r="N2038" s="514">
        <f t="shared" si="1100"/>
        <v>158.19999999999999</v>
      </c>
      <c r="O2038" s="514">
        <f t="shared" si="1106"/>
        <v>0</v>
      </c>
      <c r="P2038" s="680">
        <f>'KB Duct Parts'!$AE$3</f>
        <v>0</v>
      </c>
      <c r="Q2038" s="681">
        <f t="shared" si="1101"/>
        <v>0</v>
      </c>
      <c r="R2038" s="682">
        <f t="shared" si="1102"/>
        <v>0</v>
      </c>
      <c r="S2038" s="716">
        <f t="shared" si="1103"/>
        <v>0.35</v>
      </c>
      <c r="T2038" s="679">
        <f t="shared" si="1104"/>
        <v>0</v>
      </c>
      <c r="U2038" s="679">
        <f t="shared" si="1105"/>
        <v>0</v>
      </c>
      <c r="Y2038" s="120"/>
      <c r="AD2038" s="79"/>
      <c r="AE2038" s="75"/>
      <c r="AF2038" s="370"/>
      <c r="AG2038" s="375"/>
      <c r="AH2038" s="379"/>
      <c r="AI2038" s="383"/>
      <c r="AJ2038" s="388"/>
      <c r="AK2038" s="392"/>
      <c r="AL2038" s="388"/>
      <c r="AM2038" s="363">
        <f t="shared" si="1130"/>
        <v>1</v>
      </c>
      <c r="AN2038" s="578">
        <v>158.19999999999999</v>
      </c>
      <c r="AO2038" s="78">
        <f t="shared" si="1112"/>
        <v>0</v>
      </c>
      <c r="AP2038" s="78">
        <f t="shared" si="1107"/>
        <v>0</v>
      </c>
      <c r="AQ2038" s="78">
        <f t="shared" si="1108"/>
        <v>0</v>
      </c>
      <c r="AR2038" s="78">
        <f t="shared" si="1109"/>
        <v>0</v>
      </c>
      <c r="AS2038" s="78">
        <f t="shared" si="1110"/>
        <v>0</v>
      </c>
      <c r="AT2038" s="78">
        <f t="shared" si="1111"/>
        <v>0</v>
      </c>
      <c r="AU2038" s="74" t="s">
        <v>717</v>
      </c>
      <c r="AV2038" s="115"/>
      <c r="AW2038" s="395"/>
      <c r="AX2038" s="395">
        <v>0</v>
      </c>
      <c r="AY2038" s="395">
        <v>0</v>
      </c>
      <c r="AZ2038" s="395">
        <v>0</v>
      </c>
      <c r="BA2038" s="395">
        <v>0</v>
      </c>
      <c r="BB2038" s="395">
        <v>0</v>
      </c>
      <c r="BC2038" s="395">
        <v>0</v>
      </c>
      <c r="BD2038" s="115"/>
      <c r="BE2038" s="115"/>
      <c r="BF2038" s="115"/>
      <c r="BG2038" s="115"/>
      <c r="BH2038" s="115"/>
      <c r="BI2038" s="115"/>
      <c r="BJ2038" s="115"/>
      <c r="BK2038" s="115"/>
      <c r="BQ2038" s="74" t="str">
        <f t="shared" si="1113"/>
        <v xml:space="preserve"> </v>
      </c>
      <c r="BR2038" s="120" t="str">
        <f t="shared" si="1114"/>
        <v xml:space="preserve"> </v>
      </c>
      <c r="BS2038" s="120" t="str">
        <f t="shared" si="1115"/>
        <v xml:space="preserve"> </v>
      </c>
      <c r="BU2038" s="74" t="str">
        <f t="shared" si="1116"/>
        <v xml:space="preserve"> </v>
      </c>
      <c r="BV2038" s="120" t="str">
        <f t="shared" si="1117"/>
        <v xml:space="preserve"> </v>
      </c>
      <c r="BW2038" s="120" t="str">
        <f t="shared" si="1118"/>
        <v xml:space="preserve">  </v>
      </c>
      <c r="BY2038" s="74" t="str">
        <f t="shared" si="1119"/>
        <v xml:space="preserve"> </v>
      </c>
      <c r="BZ2038" s="120" t="str">
        <f t="shared" si="1120"/>
        <v xml:space="preserve"> </v>
      </c>
      <c r="CA2038" s="120" t="str">
        <f t="shared" si="1121"/>
        <v xml:space="preserve"> </v>
      </c>
      <c r="CC2038" s="115" t="str">
        <f t="shared" si="1122"/>
        <v xml:space="preserve"> </v>
      </c>
      <c r="CD2038" s="120" t="str">
        <f t="shared" si="1123"/>
        <v xml:space="preserve"> </v>
      </c>
      <c r="CE2038" s="417" t="str">
        <f t="shared" si="1124"/>
        <v xml:space="preserve"> </v>
      </c>
      <c r="CF2038" s="115"/>
      <c r="CG2038" s="115" t="str">
        <f t="shared" si="1125"/>
        <v xml:space="preserve"> </v>
      </c>
      <c r="CH2038" s="120" t="str">
        <f t="shared" si="1126"/>
        <v xml:space="preserve"> </v>
      </c>
      <c r="CI2038" s="417" t="str">
        <f t="shared" si="1127"/>
        <v xml:space="preserve"> </v>
      </c>
      <c r="CJ2038" s="115"/>
      <c r="CK2038" s="115" t="str">
        <f t="shared" si="1128"/>
        <v xml:space="preserve"> </v>
      </c>
      <c r="CL2038" s="120" t="str">
        <f t="shared" si="1129"/>
        <v xml:space="preserve"> </v>
      </c>
      <c r="CM2038" s="417" t="str">
        <f t="shared" si="1131"/>
        <v xml:space="preserve"> </v>
      </c>
      <c r="IS2038" s="108">
        <v>122</v>
      </c>
    </row>
    <row r="2039" spans="2:253" s="74" customFormat="1" ht="17.100000000000001" hidden="1" customHeight="1" x14ac:dyDescent="0.25">
      <c r="B2039" s="504">
        <f>IF(AND('KB Duct Parts'!$BL$14=2,'KB Duct Parts'!J32&gt;0),'KB Duct Parts'!J32,0)</f>
        <v>0</v>
      </c>
      <c r="C2039" s="529" t="s">
        <v>1277</v>
      </c>
      <c r="D2039" s="506" t="str">
        <f t="shared" si="1098"/>
        <v>15118-SS</v>
      </c>
      <c r="E2039" s="524" t="s">
        <v>875</v>
      </c>
      <c r="F2039" s="508" t="str">
        <f t="shared" si="1099"/>
        <v xml:space="preserve"> </v>
      </c>
      <c r="G2039" s="537" t="s">
        <v>931</v>
      </c>
      <c r="H2039" s="524" t="s">
        <v>923</v>
      </c>
      <c r="I2039" s="1035" t="s">
        <v>933</v>
      </c>
      <c r="J2039" s="1036"/>
      <c r="K2039" s="531" t="s">
        <v>882</v>
      </c>
      <c r="L2039" s="535"/>
      <c r="M2039" s="532" t="s">
        <v>1700</v>
      </c>
      <c r="N2039" s="514">
        <f t="shared" si="1100"/>
        <v>163.4</v>
      </c>
      <c r="O2039" s="514">
        <f t="shared" si="1106"/>
        <v>0</v>
      </c>
      <c r="P2039" s="680">
        <f>'KB Duct Parts'!$AE$3</f>
        <v>0</v>
      </c>
      <c r="Q2039" s="681">
        <f t="shared" si="1101"/>
        <v>0</v>
      </c>
      <c r="R2039" s="682">
        <f t="shared" si="1102"/>
        <v>0</v>
      </c>
      <c r="S2039" s="716">
        <f t="shared" si="1103"/>
        <v>0.35</v>
      </c>
      <c r="T2039" s="679">
        <f t="shared" si="1104"/>
        <v>0</v>
      </c>
      <c r="U2039" s="679">
        <f t="shared" si="1105"/>
        <v>0</v>
      </c>
      <c r="Y2039" s="120"/>
      <c r="AD2039" s="79"/>
      <c r="AE2039" s="75"/>
      <c r="AF2039" s="370"/>
      <c r="AG2039" s="375"/>
      <c r="AH2039" s="379"/>
      <c r="AI2039" s="383"/>
      <c r="AJ2039" s="388"/>
      <c r="AK2039" s="392"/>
      <c r="AL2039" s="388"/>
      <c r="AM2039" s="363">
        <f t="shared" si="1130"/>
        <v>1</v>
      </c>
      <c r="AN2039" s="578">
        <v>163.4</v>
      </c>
      <c r="AO2039" s="78">
        <f t="shared" si="1112"/>
        <v>0</v>
      </c>
      <c r="AP2039" s="78">
        <f t="shared" si="1107"/>
        <v>0</v>
      </c>
      <c r="AQ2039" s="78">
        <f t="shared" si="1108"/>
        <v>0</v>
      </c>
      <c r="AR2039" s="78">
        <f t="shared" si="1109"/>
        <v>0</v>
      </c>
      <c r="AS2039" s="78">
        <f t="shared" si="1110"/>
        <v>0</v>
      </c>
      <c r="AT2039" s="78">
        <f t="shared" si="1111"/>
        <v>0</v>
      </c>
      <c r="AU2039" s="74" t="s">
        <v>717</v>
      </c>
      <c r="AV2039" s="115"/>
      <c r="AW2039" s="395"/>
      <c r="AX2039" s="395">
        <v>0</v>
      </c>
      <c r="AY2039" s="395">
        <v>0</v>
      </c>
      <c r="AZ2039" s="395">
        <v>0</v>
      </c>
      <c r="BA2039" s="395">
        <v>0</v>
      </c>
      <c r="BB2039" s="395">
        <v>0</v>
      </c>
      <c r="BC2039" s="395">
        <v>0</v>
      </c>
      <c r="BD2039" s="115"/>
      <c r="BE2039" s="115"/>
      <c r="BF2039" s="115"/>
      <c r="BG2039" s="115"/>
      <c r="BH2039" s="115"/>
      <c r="BI2039" s="115"/>
      <c r="BJ2039" s="115"/>
      <c r="BK2039" s="115"/>
      <c r="BQ2039" s="74" t="str">
        <f t="shared" si="1113"/>
        <v xml:space="preserve"> </v>
      </c>
      <c r="BR2039" s="120" t="str">
        <f t="shared" si="1114"/>
        <v xml:space="preserve"> </v>
      </c>
      <c r="BS2039" s="120" t="str">
        <f t="shared" si="1115"/>
        <v xml:space="preserve"> </v>
      </c>
      <c r="BU2039" s="74" t="str">
        <f t="shared" si="1116"/>
        <v xml:space="preserve"> </v>
      </c>
      <c r="BV2039" s="120" t="str">
        <f t="shared" si="1117"/>
        <v xml:space="preserve"> </v>
      </c>
      <c r="BW2039" s="120" t="str">
        <f t="shared" si="1118"/>
        <v xml:space="preserve">  </v>
      </c>
      <c r="BY2039" s="74" t="str">
        <f t="shared" si="1119"/>
        <v xml:space="preserve"> </v>
      </c>
      <c r="BZ2039" s="120" t="str">
        <f t="shared" si="1120"/>
        <v xml:space="preserve"> </v>
      </c>
      <c r="CA2039" s="120" t="str">
        <f t="shared" si="1121"/>
        <v xml:space="preserve"> </v>
      </c>
      <c r="CC2039" s="115" t="str">
        <f t="shared" si="1122"/>
        <v xml:space="preserve"> </v>
      </c>
      <c r="CD2039" s="120" t="str">
        <f t="shared" si="1123"/>
        <v xml:space="preserve"> </v>
      </c>
      <c r="CE2039" s="417" t="str">
        <f t="shared" si="1124"/>
        <v xml:space="preserve"> </v>
      </c>
      <c r="CF2039" s="115"/>
      <c r="CG2039" s="115" t="str">
        <f t="shared" si="1125"/>
        <v xml:space="preserve"> </v>
      </c>
      <c r="CH2039" s="120" t="str">
        <f t="shared" si="1126"/>
        <v xml:space="preserve"> </v>
      </c>
      <c r="CI2039" s="417" t="str">
        <f t="shared" si="1127"/>
        <v xml:space="preserve"> </v>
      </c>
      <c r="CJ2039" s="115"/>
      <c r="CK2039" s="115" t="str">
        <f t="shared" si="1128"/>
        <v xml:space="preserve"> </v>
      </c>
      <c r="CL2039" s="120" t="str">
        <f t="shared" si="1129"/>
        <v xml:space="preserve"> </v>
      </c>
      <c r="CM2039" s="417" t="str">
        <f t="shared" si="1131"/>
        <v xml:space="preserve"> </v>
      </c>
      <c r="IS2039" s="108">
        <v>126</v>
      </c>
    </row>
    <row r="2040" spans="2:253" s="74" customFormat="1" ht="17.100000000000001" hidden="1" customHeight="1" x14ac:dyDescent="0.25">
      <c r="B2040" s="504">
        <f>IF(AND('KB Duct Parts'!$BL$14=2,'KB Duct Parts'!J33&gt;0),'KB Duct Parts'!J33,0)</f>
        <v>0</v>
      </c>
      <c r="C2040" s="529" t="s">
        <v>1278</v>
      </c>
      <c r="D2040" s="506" t="str">
        <f t="shared" si="1098"/>
        <v>15119-SS</v>
      </c>
      <c r="E2040" s="524" t="s">
        <v>876</v>
      </c>
      <c r="F2040" s="508" t="str">
        <f t="shared" si="1099"/>
        <v xml:space="preserve"> </v>
      </c>
      <c r="G2040" s="537" t="s">
        <v>931</v>
      </c>
      <c r="H2040" s="524" t="s">
        <v>923</v>
      </c>
      <c r="I2040" s="1035" t="s">
        <v>933</v>
      </c>
      <c r="J2040" s="1036"/>
      <c r="K2040" s="531" t="s">
        <v>882</v>
      </c>
      <c r="L2040" s="535"/>
      <c r="M2040" s="532" t="s">
        <v>1700</v>
      </c>
      <c r="N2040" s="514">
        <f t="shared" si="1100"/>
        <v>168.7</v>
      </c>
      <c r="O2040" s="514">
        <f t="shared" si="1106"/>
        <v>0</v>
      </c>
      <c r="P2040" s="680">
        <f>'KB Duct Parts'!$AE$3</f>
        <v>0</v>
      </c>
      <c r="Q2040" s="681">
        <f t="shared" si="1101"/>
        <v>0</v>
      </c>
      <c r="R2040" s="682">
        <f t="shared" si="1102"/>
        <v>0</v>
      </c>
      <c r="S2040" s="716">
        <f t="shared" si="1103"/>
        <v>0.35</v>
      </c>
      <c r="T2040" s="679">
        <f t="shared" si="1104"/>
        <v>0</v>
      </c>
      <c r="U2040" s="679">
        <f t="shared" si="1105"/>
        <v>0</v>
      </c>
      <c r="Y2040" s="120"/>
      <c r="AD2040" s="79"/>
      <c r="AE2040" s="75"/>
      <c r="AF2040" s="370"/>
      <c r="AG2040" s="375"/>
      <c r="AH2040" s="379"/>
      <c r="AI2040" s="383"/>
      <c r="AJ2040" s="388"/>
      <c r="AK2040" s="392"/>
      <c r="AL2040" s="388"/>
      <c r="AM2040" s="363">
        <f t="shared" si="1130"/>
        <v>1</v>
      </c>
      <c r="AN2040" s="578">
        <v>168.7</v>
      </c>
      <c r="AO2040" s="78">
        <f t="shared" si="1112"/>
        <v>0</v>
      </c>
      <c r="AP2040" s="78">
        <f t="shared" si="1107"/>
        <v>0</v>
      </c>
      <c r="AQ2040" s="78">
        <f t="shared" si="1108"/>
        <v>0</v>
      </c>
      <c r="AR2040" s="78">
        <f t="shared" si="1109"/>
        <v>0</v>
      </c>
      <c r="AS2040" s="78">
        <f t="shared" si="1110"/>
        <v>0</v>
      </c>
      <c r="AT2040" s="78">
        <f t="shared" si="1111"/>
        <v>0</v>
      </c>
      <c r="AU2040" s="74" t="s">
        <v>717</v>
      </c>
      <c r="AV2040" s="115"/>
      <c r="AW2040" s="395"/>
      <c r="AX2040" s="395">
        <v>0</v>
      </c>
      <c r="AY2040" s="395">
        <v>0</v>
      </c>
      <c r="AZ2040" s="395">
        <v>0</v>
      </c>
      <c r="BA2040" s="395">
        <v>0</v>
      </c>
      <c r="BB2040" s="395">
        <v>0</v>
      </c>
      <c r="BC2040" s="395">
        <v>0</v>
      </c>
      <c r="BD2040" s="115"/>
      <c r="BE2040" s="115"/>
      <c r="BF2040" s="115"/>
      <c r="BG2040" s="115"/>
      <c r="BH2040" s="115"/>
      <c r="BI2040" s="115"/>
      <c r="BJ2040" s="115"/>
      <c r="BK2040" s="115"/>
      <c r="BQ2040" s="74" t="str">
        <f t="shared" si="1113"/>
        <v xml:space="preserve"> </v>
      </c>
      <c r="BR2040" s="120" t="str">
        <f t="shared" si="1114"/>
        <v xml:space="preserve"> </v>
      </c>
      <c r="BS2040" s="120" t="str">
        <f t="shared" si="1115"/>
        <v xml:space="preserve"> </v>
      </c>
      <c r="BU2040" s="74" t="str">
        <f t="shared" si="1116"/>
        <v xml:space="preserve"> </v>
      </c>
      <c r="BV2040" s="120" t="str">
        <f t="shared" si="1117"/>
        <v xml:space="preserve"> </v>
      </c>
      <c r="BW2040" s="120" t="str">
        <f t="shared" si="1118"/>
        <v xml:space="preserve">  </v>
      </c>
      <c r="BY2040" s="74" t="str">
        <f t="shared" si="1119"/>
        <v xml:space="preserve"> </v>
      </c>
      <c r="BZ2040" s="120" t="str">
        <f t="shared" si="1120"/>
        <v xml:space="preserve"> </v>
      </c>
      <c r="CA2040" s="120" t="str">
        <f t="shared" si="1121"/>
        <v xml:space="preserve"> </v>
      </c>
      <c r="CC2040" s="115" t="str">
        <f t="shared" si="1122"/>
        <v xml:space="preserve"> </v>
      </c>
      <c r="CD2040" s="120" t="str">
        <f t="shared" si="1123"/>
        <v xml:space="preserve"> </v>
      </c>
      <c r="CE2040" s="417" t="str">
        <f t="shared" si="1124"/>
        <v xml:space="preserve"> </v>
      </c>
      <c r="CF2040" s="115"/>
      <c r="CG2040" s="115" t="str">
        <f t="shared" si="1125"/>
        <v xml:space="preserve"> </v>
      </c>
      <c r="CH2040" s="120" t="str">
        <f t="shared" si="1126"/>
        <v xml:space="preserve"> </v>
      </c>
      <c r="CI2040" s="417" t="str">
        <f t="shared" si="1127"/>
        <v xml:space="preserve"> </v>
      </c>
      <c r="CJ2040" s="115"/>
      <c r="CK2040" s="115" t="str">
        <f t="shared" si="1128"/>
        <v xml:space="preserve"> </v>
      </c>
      <c r="CL2040" s="120" t="str">
        <f t="shared" si="1129"/>
        <v xml:space="preserve"> </v>
      </c>
      <c r="CM2040" s="417" t="str">
        <f t="shared" si="1131"/>
        <v xml:space="preserve"> </v>
      </c>
      <c r="IS2040" s="108">
        <v>130</v>
      </c>
    </row>
    <row r="2041" spans="2:253" s="74" customFormat="1" ht="17.100000000000001" hidden="1" customHeight="1" x14ac:dyDescent="0.25">
      <c r="B2041" s="504">
        <f>IF(AND('KB Duct Parts'!$BL$14=2,'KB Duct Parts'!J34&gt;0),'KB Duct Parts'!J34,0)</f>
        <v>0</v>
      </c>
      <c r="C2041" s="529" t="s">
        <v>1279</v>
      </c>
      <c r="D2041" s="506" t="str">
        <f t="shared" si="1098"/>
        <v>15120-SS</v>
      </c>
      <c r="E2041" s="524" t="s">
        <v>877</v>
      </c>
      <c r="F2041" s="508" t="str">
        <f t="shared" si="1099"/>
        <v xml:space="preserve"> </v>
      </c>
      <c r="G2041" s="537" t="s">
        <v>931</v>
      </c>
      <c r="H2041" s="524" t="s">
        <v>923</v>
      </c>
      <c r="I2041" s="1035" t="s">
        <v>933</v>
      </c>
      <c r="J2041" s="1036"/>
      <c r="K2041" s="531" t="s">
        <v>882</v>
      </c>
      <c r="L2041" s="535"/>
      <c r="M2041" s="532" t="s">
        <v>1700</v>
      </c>
      <c r="N2041" s="514">
        <f t="shared" si="1100"/>
        <v>171.2</v>
      </c>
      <c r="O2041" s="514">
        <f t="shared" si="1106"/>
        <v>0</v>
      </c>
      <c r="P2041" s="680">
        <f>'KB Duct Parts'!$AE$3</f>
        <v>0</v>
      </c>
      <c r="Q2041" s="681">
        <f t="shared" si="1101"/>
        <v>0</v>
      </c>
      <c r="R2041" s="682">
        <f t="shared" si="1102"/>
        <v>0</v>
      </c>
      <c r="S2041" s="716">
        <f t="shared" si="1103"/>
        <v>0.35</v>
      </c>
      <c r="T2041" s="679">
        <f t="shared" si="1104"/>
        <v>0</v>
      </c>
      <c r="U2041" s="679">
        <f t="shared" si="1105"/>
        <v>0</v>
      </c>
      <c r="Y2041" s="120"/>
      <c r="AD2041" s="79"/>
      <c r="AE2041" s="75"/>
      <c r="AF2041" s="370"/>
      <c r="AG2041" s="375"/>
      <c r="AH2041" s="379"/>
      <c r="AI2041" s="383"/>
      <c r="AJ2041" s="388"/>
      <c r="AK2041" s="392"/>
      <c r="AL2041" s="388"/>
      <c r="AM2041" s="363">
        <f t="shared" si="1130"/>
        <v>1</v>
      </c>
      <c r="AN2041" s="578">
        <v>171.2</v>
      </c>
      <c r="AO2041" s="78">
        <f t="shared" si="1112"/>
        <v>0</v>
      </c>
      <c r="AP2041" s="78">
        <f t="shared" si="1107"/>
        <v>0</v>
      </c>
      <c r="AQ2041" s="78">
        <f t="shared" si="1108"/>
        <v>0</v>
      </c>
      <c r="AR2041" s="78">
        <f t="shared" si="1109"/>
        <v>0</v>
      </c>
      <c r="AS2041" s="78">
        <f t="shared" si="1110"/>
        <v>0</v>
      </c>
      <c r="AT2041" s="78">
        <f t="shared" si="1111"/>
        <v>0</v>
      </c>
      <c r="AU2041" s="74" t="s">
        <v>717</v>
      </c>
      <c r="AV2041" s="115"/>
      <c r="AW2041" s="395"/>
      <c r="AX2041" s="395">
        <v>0</v>
      </c>
      <c r="AY2041" s="395">
        <v>0</v>
      </c>
      <c r="AZ2041" s="395">
        <v>0</v>
      </c>
      <c r="BA2041" s="395">
        <v>0</v>
      </c>
      <c r="BB2041" s="395">
        <v>0</v>
      </c>
      <c r="BC2041" s="395">
        <v>0</v>
      </c>
      <c r="BD2041" s="115"/>
      <c r="BE2041" s="115"/>
      <c r="BF2041" s="115"/>
      <c r="BG2041" s="115"/>
      <c r="BH2041" s="115"/>
      <c r="BI2041" s="115"/>
      <c r="BJ2041" s="115"/>
      <c r="BK2041" s="115"/>
      <c r="BQ2041" s="74" t="str">
        <f t="shared" si="1113"/>
        <v xml:space="preserve"> </v>
      </c>
      <c r="BR2041" s="120" t="str">
        <f t="shared" si="1114"/>
        <v xml:space="preserve"> </v>
      </c>
      <c r="BS2041" s="120" t="str">
        <f t="shared" si="1115"/>
        <v xml:space="preserve"> </v>
      </c>
      <c r="BU2041" s="74" t="str">
        <f t="shared" si="1116"/>
        <v xml:space="preserve"> </v>
      </c>
      <c r="BV2041" s="120" t="str">
        <f t="shared" si="1117"/>
        <v xml:space="preserve"> </v>
      </c>
      <c r="BW2041" s="120" t="str">
        <f t="shared" si="1118"/>
        <v xml:space="preserve">  </v>
      </c>
      <c r="BY2041" s="74" t="str">
        <f t="shared" si="1119"/>
        <v xml:space="preserve"> </v>
      </c>
      <c r="BZ2041" s="120" t="str">
        <f t="shared" si="1120"/>
        <v xml:space="preserve"> </v>
      </c>
      <c r="CA2041" s="120" t="str">
        <f t="shared" si="1121"/>
        <v xml:space="preserve"> </v>
      </c>
      <c r="CC2041" s="115" t="str">
        <f t="shared" si="1122"/>
        <v xml:space="preserve"> </v>
      </c>
      <c r="CD2041" s="120" t="str">
        <f t="shared" si="1123"/>
        <v xml:space="preserve"> </v>
      </c>
      <c r="CE2041" s="417" t="str">
        <f t="shared" si="1124"/>
        <v xml:space="preserve"> </v>
      </c>
      <c r="CF2041" s="115"/>
      <c r="CG2041" s="115" t="str">
        <f t="shared" si="1125"/>
        <v xml:space="preserve"> </v>
      </c>
      <c r="CH2041" s="120" t="str">
        <f t="shared" si="1126"/>
        <v xml:space="preserve"> </v>
      </c>
      <c r="CI2041" s="417" t="str">
        <f t="shared" si="1127"/>
        <v xml:space="preserve"> </v>
      </c>
      <c r="CJ2041" s="115"/>
      <c r="CK2041" s="115" t="str">
        <f t="shared" si="1128"/>
        <v xml:space="preserve"> </v>
      </c>
      <c r="CL2041" s="120" t="str">
        <f t="shared" si="1129"/>
        <v xml:space="preserve"> </v>
      </c>
      <c r="CM2041" s="417" t="str">
        <f t="shared" si="1131"/>
        <v xml:space="preserve"> </v>
      </c>
      <c r="IS2041" s="108">
        <v>132</v>
      </c>
    </row>
    <row r="2042" spans="2:253" s="74" customFormat="1" ht="17.100000000000001" hidden="1" customHeight="1" x14ac:dyDescent="0.25">
      <c r="B2042" s="504">
        <f>IF(AND('KB Duct Parts'!$BL$14=2,'KB Duct Parts'!J35&gt;0),'KB Duct Parts'!J35,0)</f>
        <v>0</v>
      </c>
      <c r="C2042" s="529" t="s">
        <v>1280</v>
      </c>
      <c r="D2042" s="506" t="str">
        <f t="shared" si="1098"/>
        <v>15122-SS</v>
      </c>
      <c r="E2042" s="524" t="s">
        <v>878</v>
      </c>
      <c r="F2042" s="508" t="str">
        <f t="shared" si="1099"/>
        <v xml:space="preserve"> </v>
      </c>
      <c r="G2042" s="537" t="s">
        <v>931</v>
      </c>
      <c r="H2042" s="524" t="s">
        <v>923</v>
      </c>
      <c r="I2042" s="1035" t="s">
        <v>933</v>
      </c>
      <c r="J2042" s="1036"/>
      <c r="K2042" s="531" t="s">
        <v>882</v>
      </c>
      <c r="L2042" s="535"/>
      <c r="M2042" s="532" t="s">
        <v>1700</v>
      </c>
      <c r="N2042" s="514">
        <f t="shared" si="1100"/>
        <v>188</v>
      </c>
      <c r="O2042" s="514">
        <f t="shared" si="1106"/>
        <v>0</v>
      </c>
      <c r="P2042" s="680">
        <f>'KB Duct Parts'!$AE$3</f>
        <v>0</v>
      </c>
      <c r="Q2042" s="681">
        <f t="shared" si="1101"/>
        <v>0</v>
      </c>
      <c r="R2042" s="682">
        <f t="shared" si="1102"/>
        <v>0</v>
      </c>
      <c r="S2042" s="716">
        <f t="shared" si="1103"/>
        <v>0.35</v>
      </c>
      <c r="T2042" s="679">
        <f t="shared" si="1104"/>
        <v>0</v>
      </c>
      <c r="U2042" s="679">
        <f t="shared" si="1105"/>
        <v>0</v>
      </c>
      <c r="Y2042" s="120"/>
      <c r="AD2042" s="79"/>
      <c r="AE2042" s="75"/>
      <c r="AF2042" s="370"/>
      <c r="AG2042" s="375"/>
      <c r="AH2042" s="379"/>
      <c r="AI2042" s="383"/>
      <c r="AJ2042" s="388"/>
      <c r="AK2042" s="392"/>
      <c r="AL2042" s="388"/>
      <c r="AM2042" s="363">
        <f t="shared" si="1130"/>
        <v>1</v>
      </c>
      <c r="AN2042" s="578">
        <v>188</v>
      </c>
      <c r="AO2042" s="78">
        <f t="shared" si="1112"/>
        <v>0</v>
      </c>
      <c r="AP2042" s="78">
        <f t="shared" si="1107"/>
        <v>0</v>
      </c>
      <c r="AQ2042" s="78">
        <f t="shared" si="1108"/>
        <v>0</v>
      </c>
      <c r="AR2042" s="78">
        <f t="shared" si="1109"/>
        <v>0</v>
      </c>
      <c r="AS2042" s="78">
        <f t="shared" si="1110"/>
        <v>0</v>
      </c>
      <c r="AT2042" s="78">
        <f t="shared" si="1111"/>
        <v>0</v>
      </c>
      <c r="AU2042" s="74" t="s">
        <v>717</v>
      </c>
      <c r="AV2042" s="115"/>
      <c r="AW2042" s="395"/>
      <c r="AX2042" s="395">
        <v>0</v>
      </c>
      <c r="AY2042" s="395">
        <v>0</v>
      </c>
      <c r="AZ2042" s="395">
        <v>0</v>
      </c>
      <c r="BA2042" s="395">
        <v>0</v>
      </c>
      <c r="BB2042" s="395">
        <v>0</v>
      </c>
      <c r="BC2042" s="395">
        <v>0</v>
      </c>
      <c r="BD2042" s="115"/>
      <c r="BE2042" s="115"/>
      <c r="BF2042" s="115"/>
      <c r="BG2042" s="115"/>
      <c r="BH2042" s="115"/>
      <c r="BI2042" s="115"/>
      <c r="BJ2042" s="115"/>
      <c r="BK2042" s="115"/>
      <c r="BQ2042" s="74" t="str">
        <f t="shared" si="1113"/>
        <v xml:space="preserve"> </v>
      </c>
      <c r="BR2042" s="120" t="str">
        <f t="shared" si="1114"/>
        <v xml:space="preserve"> </v>
      </c>
      <c r="BS2042" s="120" t="str">
        <f t="shared" si="1115"/>
        <v xml:space="preserve"> </v>
      </c>
      <c r="BU2042" s="74" t="str">
        <f t="shared" si="1116"/>
        <v xml:space="preserve"> </v>
      </c>
      <c r="BV2042" s="120" t="str">
        <f t="shared" si="1117"/>
        <v xml:space="preserve"> </v>
      </c>
      <c r="BW2042" s="120" t="str">
        <f t="shared" si="1118"/>
        <v xml:space="preserve">  </v>
      </c>
      <c r="BY2042" s="74" t="str">
        <f t="shared" si="1119"/>
        <v xml:space="preserve"> </v>
      </c>
      <c r="BZ2042" s="120" t="str">
        <f t="shared" si="1120"/>
        <v xml:space="preserve"> </v>
      </c>
      <c r="CA2042" s="120" t="str">
        <f t="shared" si="1121"/>
        <v xml:space="preserve"> </v>
      </c>
      <c r="CC2042" s="115" t="str">
        <f t="shared" si="1122"/>
        <v xml:space="preserve"> </v>
      </c>
      <c r="CD2042" s="120" t="str">
        <f t="shared" si="1123"/>
        <v xml:space="preserve"> </v>
      </c>
      <c r="CE2042" s="417" t="str">
        <f t="shared" si="1124"/>
        <v xml:space="preserve"> </v>
      </c>
      <c r="CF2042" s="115"/>
      <c r="CG2042" s="115" t="str">
        <f t="shared" si="1125"/>
        <v xml:space="preserve"> </v>
      </c>
      <c r="CH2042" s="120" t="str">
        <f t="shared" si="1126"/>
        <v xml:space="preserve"> </v>
      </c>
      <c r="CI2042" s="417" t="str">
        <f t="shared" si="1127"/>
        <v xml:space="preserve"> </v>
      </c>
      <c r="CJ2042" s="115"/>
      <c r="CK2042" s="115" t="str">
        <f t="shared" si="1128"/>
        <v xml:space="preserve"> </v>
      </c>
      <c r="CL2042" s="120" t="str">
        <f t="shared" si="1129"/>
        <v xml:space="preserve"> </v>
      </c>
      <c r="CM2042" s="417" t="str">
        <f t="shared" si="1131"/>
        <v xml:space="preserve"> </v>
      </c>
      <c r="IS2042" s="108">
        <v>145</v>
      </c>
    </row>
    <row r="2043" spans="2:253" s="74" customFormat="1" ht="17.100000000000001" hidden="1" customHeight="1" x14ac:dyDescent="0.25">
      <c r="B2043" s="504">
        <f>IF(AND('KB Duct Parts'!$BL$14=2,'KB Duct Parts'!J36&gt;0),'KB Duct Parts'!J36,0)</f>
        <v>0</v>
      </c>
      <c r="C2043" s="529" t="s">
        <v>25</v>
      </c>
      <c r="D2043" s="506" t="str">
        <f t="shared" si="1098"/>
        <v>15124-SS</v>
      </c>
      <c r="E2043" s="524" t="s">
        <v>1338</v>
      </c>
      <c r="F2043" s="508" t="str">
        <f t="shared" si="1099"/>
        <v xml:space="preserve"> </v>
      </c>
      <c r="G2043" s="537" t="s">
        <v>931</v>
      </c>
      <c r="H2043" s="524" t="s">
        <v>923</v>
      </c>
      <c r="I2043" s="1035" t="s">
        <v>933</v>
      </c>
      <c r="J2043" s="1036"/>
      <c r="K2043" s="531" t="s">
        <v>882</v>
      </c>
      <c r="L2043" s="535"/>
      <c r="M2043" s="532" t="s">
        <v>1700</v>
      </c>
      <c r="N2043" s="514">
        <f t="shared" si="1100"/>
        <v>217.2</v>
      </c>
      <c r="O2043" s="514">
        <f t="shared" si="1106"/>
        <v>0</v>
      </c>
      <c r="P2043" s="680">
        <f>'KB Duct Parts'!$AE$3</f>
        <v>0</v>
      </c>
      <c r="Q2043" s="681">
        <f t="shared" si="1101"/>
        <v>0</v>
      </c>
      <c r="R2043" s="682">
        <f t="shared" si="1102"/>
        <v>0</v>
      </c>
      <c r="S2043" s="716">
        <f t="shared" si="1103"/>
        <v>0.35</v>
      </c>
      <c r="T2043" s="679">
        <f t="shared" si="1104"/>
        <v>0</v>
      </c>
      <c r="U2043" s="679">
        <f t="shared" si="1105"/>
        <v>0</v>
      </c>
      <c r="Y2043" s="120"/>
      <c r="AD2043" s="79"/>
      <c r="AE2043" s="75"/>
      <c r="AF2043" s="370"/>
      <c r="AG2043" s="375"/>
      <c r="AH2043" s="379"/>
      <c r="AI2043" s="383"/>
      <c r="AJ2043" s="388"/>
      <c r="AK2043" s="392"/>
      <c r="AL2043" s="388"/>
      <c r="AM2043" s="363">
        <f t="shared" si="1130"/>
        <v>1</v>
      </c>
      <c r="AN2043" s="578">
        <v>217.2</v>
      </c>
      <c r="AO2043" s="78">
        <f t="shared" si="1112"/>
        <v>0</v>
      </c>
      <c r="AP2043" s="78">
        <f t="shared" si="1107"/>
        <v>0</v>
      </c>
      <c r="AQ2043" s="78">
        <f t="shared" si="1108"/>
        <v>0</v>
      </c>
      <c r="AR2043" s="78">
        <f t="shared" si="1109"/>
        <v>0</v>
      </c>
      <c r="AS2043" s="78">
        <f t="shared" si="1110"/>
        <v>0</v>
      </c>
      <c r="AT2043" s="78">
        <f t="shared" si="1111"/>
        <v>0</v>
      </c>
      <c r="AU2043" s="74" t="s">
        <v>717</v>
      </c>
      <c r="AV2043" s="115"/>
      <c r="AW2043" s="395"/>
      <c r="AX2043" s="395">
        <v>0</v>
      </c>
      <c r="AY2043" s="395">
        <v>0</v>
      </c>
      <c r="AZ2043" s="395">
        <v>0</v>
      </c>
      <c r="BA2043" s="395">
        <v>0</v>
      </c>
      <c r="BB2043" s="395">
        <v>0</v>
      </c>
      <c r="BC2043" s="395">
        <v>0</v>
      </c>
      <c r="BD2043" s="115"/>
      <c r="BE2043" s="115"/>
      <c r="BF2043" s="115"/>
      <c r="BG2043" s="115"/>
      <c r="BH2043" s="115"/>
      <c r="BI2043" s="115"/>
      <c r="BJ2043" s="115"/>
      <c r="BK2043" s="115"/>
      <c r="BQ2043" s="74" t="str">
        <f t="shared" si="1113"/>
        <v xml:space="preserve"> </v>
      </c>
      <c r="BR2043" s="120" t="str">
        <f t="shared" si="1114"/>
        <v xml:space="preserve"> </v>
      </c>
      <c r="BS2043" s="120" t="str">
        <f t="shared" si="1115"/>
        <v xml:space="preserve"> </v>
      </c>
      <c r="BU2043" s="74" t="str">
        <f t="shared" si="1116"/>
        <v xml:space="preserve"> </v>
      </c>
      <c r="BV2043" s="120" t="str">
        <f t="shared" si="1117"/>
        <v xml:space="preserve"> </v>
      </c>
      <c r="BW2043" s="120" t="str">
        <f t="shared" si="1118"/>
        <v xml:space="preserve">  </v>
      </c>
      <c r="BY2043" s="74" t="str">
        <f t="shared" si="1119"/>
        <v xml:space="preserve"> </v>
      </c>
      <c r="BZ2043" s="120" t="str">
        <f t="shared" si="1120"/>
        <v xml:space="preserve"> </v>
      </c>
      <c r="CA2043" s="120" t="str">
        <f t="shared" si="1121"/>
        <v xml:space="preserve"> </v>
      </c>
      <c r="CC2043" s="115" t="str">
        <f t="shared" si="1122"/>
        <v xml:space="preserve"> </v>
      </c>
      <c r="CD2043" s="120" t="str">
        <f t="shared" si="1123"/>
        <v xml:space="preserve"> </v>
      </c>
      <c r="CE2043" s="417" t="str">
        <f t="shared" si="1124"/>
        <v xml:space="preserve"> </v>
      </c>
      <c r="CF2043" s="115"/>
      <c r="CG2043" s="115" t="str">
        <f t="shared" si="1125"/>
        <v xml:space="preserve"> </v>
      </c>
      <c r="CH2043" s="120" t="str">
        <f t="shared" si="1126"/>
        <v xml:space="preserve"> </v>
      </c>
      <c r="CI2043" s="417" t="str">
        <f t="shared" si="1127"/>
        <v xml:space="preserve"> </v>
      </c>
      <c r="CJ2043" s="115"/>
      <c r="CK2043" s="115" t="str">
        <f t="shared" si="1128"/>
        <v xml:space="preserve"> </v>
      </c>
      <c r="CL2043" s="120" t="str">
        <f t="shared" si="1129"/>
        <v xml:space="preserve"> </v>
      </c>
      <c r="CM2043" s="417" t="str">
        <f t="shared" si="1131"/>
        <v xml:space="preserve"> </v>
      </c>
      <c r="IS2043" s="108"/>
    </row>
    <row r="2044" spans="2:253" s="74" customFormat="1" ht="17.100000000000001" hidden="1" customHeight="1" x14ac:dyDescent="0.25">
      <c r="B2044" s="524">
        <f>IF(AND('KB Duct Parts'!$BL$14=2,'KB Duct Parts'!AA17&gt;0),'KB Duct Parts'!AA17,0)</f>
        <v>0</v>
      </c>
      <c r="C2044" s="529" t="s">
        <v>566</v>
      </c>
      <c r="D2044" s="506" t="str">
        <f t="shared" si="1098"/>
        <v>15203-SS</v>
      </c>
      <c r="E2044" s="536" t="s">
        <v>483</v>
      </c>
      <c r="F2044" s="508" t="str">
        <f t="shared" si="1099"/>
        <v xml:space="preserve"> </v>
      </c>
      <c r="G2044" s="537" t="s">
        <v>914</v>
      </c>
      <c r="H2044" s="524" t="s">
        <v>923</v>
      </c>
      <c r="I2044" s="1035"/>
      <c r="J2044" s="1036"/>
      <c r="K2044" s="531" t="s">
        <v>882</v>
      </c>
      <c r="L2044" s="535"/>
      <c r="M2044" s="517" t="str">
        <f t="shared" ref="M2044:M2063" si="1132">IF(AM2044=1,"Y",IF(AM2044&gt;1,"NR"," "))</f>
        <v>Y</v>
      </c>
      <c r="N2044" s="514">
        <f t="shared" si="1100"/>
        <v>43.2</v>
      </c>
      <c r="O2044" s="514">
        <f t="shared" si="1106"/>
        <v>0</v>
      </c>
      <c r="P2044" s="680">
        <f>'KB Duct Parts'!$AE$3</f>
        <v>0</v>
      </c>
      <c r="Q2044" s="681">
        <f t="shared" si="1101"/>
        <v>0</v>
      </c>
      <c r="R2044" s="682">
        <f t="shared" si="1102"/>
        <v>0</v>
      </c>
      <c r="S2044" s="716">
        <f t="shared" si="1103"/>
        <v>0.35</v>
      </c>
      <c r="T2044" s="679">
        <f t="shared" si="1104"/>
        <v>0</v>
      </c>
      <c r="U2044" s="679">
        <f t="shared" si="1105"/>
        <v>0</v>
      </c>
      <c r="Y2044" s="120"/>
      <c r="AD2044" s="79"/>
      <c r="AE2044" s="75"/>
      <c r="AF2044" s="370"/>
      <c r="AG2044" s="375"/>
      <c r="AH2044" s="379"/>
      <c r="AI2044" s="383"/>
      <c r="AJ2044" s="388"/>
      <c r="AK2044" s="392"/>
      <c r="AL2044" s="388"/>
      <c r="AM2044" s="363">
        <f t="shared" si="1130"/>
        <v>1</v>
      </c>
      <c r="AN2044" s="578">
        <v>43.2</v>
      </c>
      <c r="AO2044" s="78">
        <f t="shared" si="1112"/>
        <v>0</v>
      </c>
      <c r="AP2044" s="78">
        <f t="shared" si="1107"/>
        <v>0</v>
      </c>
      <c r="AQ2044" s="78">
        <f t="shared" si="1108"/>
        <v>0</v>
      </c>
      <c r="AR2044" s="78">
        <f t="shared" si="1109"/>
        <v>0</v>
      </c>
      <c r="AS2044" s="78">
        <f t="shared" si="1110"/>
        <v>0</v>
      </c>
      <c r="AT2044" s="78">
        <f t="shared" si="1111"/>
        <v>0</v>
      </c>
      <c r="AU2044" s="74" t="s">
        <v>717</v>
      </c>
      <c r="AV2044" s="115"/>
      <c r="AW2044" s="395"/>
      <c r="AX2044" s="395">
        <v>0</v>
      </c>
      <c r="AY2044" s="395">
        <v>0</v>
      </c>
      <c r="AZ2044" s="395">
        <v>0</v>
      </c>
      <c r="BA2044" s="395">
        <v>0</v>
      </c>
      <c r="BB2044" s="395">
        <v>0</v>
      </c>
      <c r="BC2044" s="395">
        <v>0</v>
      </c>
      <c r="BD2044" s="115"/>
      <c r="BE2044" s="115"/>
      <c r="BF2044" s="115"/>
      <c r="BG2044" s="115"/>
      <c r="BH2044" s="115"/>
      <c r="BI2044" s="115"/>
      <c r="BJ2044" s="115"/>
      <c r="BK2044" s="115"/>
      <c r="BQ2044" s="74" t="str">
        <f t="shared" si="1113"/>
        <v xml:space="preserve"> </v>
      </c>
      <c r="BR2044" s="120" t="str">
        <f t="shared" si="1114"/>
        <v xml:space="preserve"> </v>
      </c>
      <c r="BS2044" s="120" t="str">
        <f t="shared" si="1115"/>
        <v xml:space="preserve"> </v>
      </c>
      <c r="BU2044" s="74" t="str">
        <f t="shared" si="1116"/>
        <v xml:space="preserve"> </v>
      </c>
      <c r="BV2044" s="120" t="str">
        <f t="shared" si="1117"/>
        <v xml:space="preserve"> </v>
      </c>
      <c r="BW2044" s="120" t="str">
        <f t="shared" si="1118"/>
        <v xml:space="preserve">  </v>
      </c>
      <c r="BY2044" s="74" t="str">
        <f t="shared" si="1119"/>
        <v xml:space="preserve"> </v>
      </c>
      <c r="BZ2044" s="120" t="str">
        <f t="shared" si="1120"/>
        <v xml:space="preserve"> </v>
      </c>
      <c r="CA2044" s="120" t="str">
        <f t="shared" si="1121"/>
        <v xml:space="preserve"> </v>
      </c>
      <c r="CC2044" s="115" t="str">
        <f t="shared" si="1122"/>
        <v xml:space="preserve"> </v>
      </c>
      <c r="CD2044" s="120" t="str">
        <f t="shared" si="1123"/>
        <v xml:space="preserve"> </v>
      </c>
      <c r="CE2044" s="417" t="str">
        <f t="shared" si="1124"/>
        <v xml:space="preserve"> </v>
      </c>
      <c r="CF2044" s="115"/>
      <c r="CG2044" s="115" t="str">
        <f t="shared" si="1125"/>
        <v xml:space="preserve"> </v>
      </c>
      <c r="CH2044" s="120" t="str">
        <f t="shared" si="1126"/>
        <v xml:space="preserve"> </v>
      </c>
      <c r="CI2044" s="417" t="str">
        <f t="shared" si="1127"/>
        <v xml:space="preserve"> </v>
      </c>
      <c r="CJ2044" s="115"/>
      <c r="CK2044" s="115" t="str">
        <f t="shared" si="1128"/>
        <v xml:space="preserve"> </v>
      </c>
      <c r="CL2044" s="120" t="str">
        <f t="shared" si="1129"/>
        <v xml:space="preserve"> </v>
      </c>
      <c r="CM2044" s="417" t="str">
        <f t="shared" si="1131"/>
        <v xml:space="preserve"> </v>
      </c>
      <c r="IS2044" s="108">
        <v>33</v>
      </c>
    </row>
    <row r="2045" spans="2:253" s="74" customFormat="1" ht="17.100000000000001" hidden="1" customHeight="1" x14ac:dyDescent="0.25">
      <c r="B2045" s="524">
        <f>IF(AND('KB Duct Parts'!$BL$14=2,'KB Duct Parts'!AA18&gt;0),'KB Duct Parts'!AA18,0)</f>
        <v>0</v>
      </c>
      <c r="C2045" s="529" t="s">
        <v>1281</v>
      </c>
      <c r="D2045" s="506" t="str">
        <f t="shared" si="1098"/>
        <v>15204-SS</v>
      </c>
      <c r="E2045" s="536" t="s">
        <v>861</v>
      </c>
      <c r="F2045" s="508" t="str">
        <f t="shared" si="1099"/>
        <v xml:space="preserve"> </v>
      </c>
      <c r="G2045" s="537" t="s">
        <v>914</v>
      </c>
      <c r="H2045" s="524" t="s">
        <v>923</v>
      </c>
      <c r="I2045" s="1035"/>
      <c r="J2045" s="1036"/>
      <c r="K2045" s="531" t="s">
        <v>882</v>
      </c>
      <c r="L2045" s="535"/>
      <c r="M2045" s="517" t="str">
        <f t="shared" si="1132"/>
        <v>Y</v>
      </c>
      <c r="N2045" s="514">
        <f t="shared" si="1100"/>
        <v>43.2</v>
      </c>
      <c r="O2045" s="514">
        <f t="shared" si="1106"/>
        <v>0</v>
      </c>
      <c r="P2045" s="680">
        <f>'KB Duct Parts'!$AE$3</f>
        <v>0</v>
      </c>
      <c r="Q2045" s="681">
        <f t="shared" si="1101"/>
        <v>0</v>
      </c>
      <c r="R2045" s="682">
        <f t="shared" si="1102"/>
        <v>0</v>
      </c>
      <c r="S2045" s="716">
        <f t="shared" si="1103"/>
        <v>0.35</v>
      </c>
      <c r="T2045" s="679">
        <f t="shared" si="1104"/>
        <v>0</v>
      </c>
      <c r="U2045" s="679">
        <f t="shared" si="1105"/>
        <v>0</v>
      </c>
      <c r="Y2045" s="120"/>
      <c r="AD2045" s="79"/>
      <c r="AE2045" s="75"/>
      <c r="AF2045" s="370"/>
      <c r="AG2045" s="375"/>
      <c r="AH2045" s="379"/>
      <c r="AI2045" s="383"/>
      <c r="AJ2045" s="388"/>
      <c r="AK2045" s="392"/>
      <c r="AL2045" s="388"/>
      <c r="AM2045" s="363">
        <f t="shared" si="1130"/>
        <v>1</v>
      </c>
      <c r="AN2045" s="578">
        <v>43.2</v>
      </c>
      <c r="AO2045" s="78">
        <f t="shared" si="1112"/>
        <v>0</v>
      </c>
      <c r="AP2045" s="78">
        <f t="shared" si="1107"/>
        <v>0</v>
      </c>
      <c r="AQ2045" s="78">
        <f t="shared" si="1108"/>
        <v>0</v>
      </c>
      <c r="AR2045" s="78">
        <f t="shared" si="1109"/>
        <v>0</v>
      </c>
      <c r="AS2045" s="78">
        <f t="shared" si="1110"/>
        <v>0</v>
      </c>
      <c r="AT2045" s="78">
        <f t="shared" si="1111"/>
        <v>0</v>
      </c>
      <c r="AU2045" s="74" t="s">
        <v>717</v>
      </c>
      <c r="AV2045" s="115"/>
      <c r="AW2045" s="395"/>
      <c r="AX2045" s="395">
        <v>0</v>
      </c>
      <c r="AY2045" s="395">
        <v>0</v>
      </c>
      <c r="AZ2045" s="395">
        <v>0</v>
      </c>
      <c r="BA2045" s="395">
        <v>0</v>
      </c>
      <c r="BB2045" s="395">
        <v>0</v>
      </c>
      <c r="BC2045" s="395">
        <v>0</v>
      </c>
      <c r="BD2045" s="115"/>
      <c r="BE2045" s="115"/>
      <c r="BF2045" s="115"/>
      <c r="BG2045" s="115"/>
      <c r="BH2045" s="115"/>
      <c r="BI2045" s="115"/>
      <c r="BJ2045" s="115"/>
      <c r="BK2045" s="115"/>
      <c r="BQ2045" s="74" t="str">
        <f t="shared" si="1113"/>
        <v xml:space="preserve"> </v>
      </c>
      <c r="BR2045" s="120" t="str">
        <f t="shared" si="1114"/>
        <v xml:space="preserve"> </v>
      </c>
      <c r="BS2045" s="120" t="str">
        <f t="shared" si="1115"/>
        <v xml:space="preserve"> </v>
      </c>
      <c r="BU2045" s="74" t="str">
        <f t="shared" si="1116"/>
        <v xml:space="preserve"> </v>
      </c>
      <c r="BV2045" s="120" t="str">
        <f t="shared" si="1117"/>
        <v xml:space="preserve"> </v>
      </c>
      <c r="BW2045" s="120" t="str">
        <f t="shared" si="1118"/>
        <v xml:space="preserve">  </v>
      </c>
      <c r="BY2045" s="74" t="str">
        <f t="shared" si="1119"/>
        <v xml:space="preserve"> </v>
      </c>
      <c r="BZ2045" s="120" t="str">
        <f t="shared" si="1120"/>
        <v xml:space="preserve"> </v>
      </c>
      <c r="CA2045" s="120" t="str">
        <f t="shared" si="1121"/>
        <v xml:space="preserve"> </v>
      </c>
      <c r="CC2045" s="115" t="str">
        <f t="shared" si="1122"/>
        <v xml:space="preserve"> </v>
      </c>
      <c r="CD2045" s="120" t="str">
        <f t="shared" si="1123"/>
        <v xml:space="preserve"> </v>
      </c>
      <c r="CE2045" s="417" t="str">
        <f t="shared" si="1124"/>
        <v xml:space="preserve"> </v>
      </c>
      <c r="CF2045" s="115"/>
      <c r="CG2045" s="115" t="str">
        <f t="shared" si="1125"/>
        <v xml:space="preserve"> </v>
      </c>
      <c r="CH2045" s="120" t="str">
        <f t="shared" si="1126"/>
        <v xml:space="preserve"> </v>
      </c>
      <c r="CI2045" s="417" t="str">
        <f t="shared" si="1127"/>
        <v xml:space="preserve"> </v>
      </c>
      <c r="CJ2045" s="115"/>
      <c r="CK2045" s="115" t="str">
        <f t="shared" si="1128"/>
        <v xml:space="preserve"> </v>
      </c>
      <c r="CL2045" s="120" t="str">
        <f t="shared" si="1129"/>
        <v xml:space="preserve"> </v>
      </c>
      <c r="CM2045" s="417" t="str">
        <f t="shared" si="1131"/>
        <v xml:space="preserve"> </v>
      </c>
      <c r="IS2045" s="108">
        <v>33</v>
      </c>
    </row>
    <row r="2046" spans="2:253" s="74" customFormat="1" ht="17.100000000000001" hidden="1" customHeight="1" x14ac:dyDescent="0.25">
      <c r="B2046" s="524">
        <f>IF(AND('KB Duct Parts'!$BL$14=2,'KB Duct Parts'!AA19&gt;0),'KB Duct Parts'!AA19,0)</f>
        <v>0</v>
      </c>
      <c r="C2046" s="529" t="s">
        <v>1282</v>
      </c>
      <c r="D2046" s="506" t="str">
        <f t="shared" si="1098"/>
        <v>15205-SS</v>
      </c>
      <c r="E2046" s="524" t="s">
        <v>862</v>
      </c>
      <c r="F2046" s="508" t="str">
        <f t="shared" si="1099"/>
        <v xml:space="preserve"> </v>
      </c>
      <c r="G2046" s="537" t="s">
        <v>914</v>
      </c>
      <c r="H2046" s="524" t="s">
        <v>923</v>
      </c>
      <c r="I2046" s="1035"/>
      <c r="J2046" s="1036"/>
      <c r="K2046" s="531" t="s">
        <v>882</v>
      </c>
      <c r="L2046" s="535"/>
      <c r="M2046" s="517" t="str">
        <f t="shared" si="1132"/>
        <v>Y</v>
      </c>
      <c r="N2046" s="514">
        <f t="shared" si="1100"/>
        <v>47.8</v>
      </c>
      <c r="O2046" s="514">
        <f t="shared" si="1106"/>
        <v>0</v>
      </c>
      <c r="P2046" s="680">
        <f>'KB Duct Parts'!$AE$3</f>
        <v>0</v>
      </c>
      <c r="Q2046" s="681">
        <f t="shared" si="1101"/>
        <v>0</v>
      </c>
      <c r="R2046" s="682">
        <f t="shared" si="1102"/>
        <v>0</v>
      </c>
      <c r="S2046" s="716">
        <f t="shared" si="1103"/>
        <v>0.35</v>
      </c>
      <c r="T2046" s="679">
        <f t="shared" si="1104"/>
        <v>0</v>
      </c>
      <c r="U2046" s="679">
        <f t="shared" si="1105"/>
        <v>0</v>
      </c>
      <c r="Y2046" s="120"/>
      <c r="AD2046" s="79"/>
      <c r="AE2046" s="75"/>
      <c r="AF2046" s="370"/>
      <c r="AG2046" s="375"/>
      <c r="AH2046" s="379"/>
      <c r="AI2046" s="383"/>
      <c r="AJ2046" s="388"/>
      <c r="AK2046" s="392"/>
      <c r="AL2046" s="388"/>
      <c r="AM2046" s="363">
        <f t="shared" si="1130"/>
        <v>1</v>
      </c>
      <c r="AN2046" s="578">
        <v>47.8</v>
      </c>
      <c r="AO2046" s="78">
        <f t="shared" si="1112"/>
        <v>0</v>
      </c>
      <c r="AP2046" s="78">
        <f t="shared" si="1107"/>
        <v>0</v>
      </c>
      <c r="AQ2046" s="78">
        <f t="shared" si="1108"/>
        <v>0</v>
      </c>
      <c r="AR2046" s="78">
        <f t="shared" si="1109"/>
        <v>0</v>
      </c>
      <c r="AS2046" s="78">
        <f t="shared" si="1110"/>
        <v>0</v>
      </c>
      <c r="AT2046" s="78">
        <f t="shared" si="1111"/>
        <v>0</v>
      </c>
      <c r="AU2046" s="74" t="s">
        <v>717</v>
      </c>
      <c r="AV2046" s="115"/>
      <c r="AW2046" s="395"/>
      <c r="AX2046" s="395">
        <v>0</v>
      </c>
      <c r="AY2046" s="395">
        <v>0</v>
      </c>
      <c r="AZ2046" s="395">
        <v>0</v>
      </c>
      <c r="BA2046" s="395">
        <v>0</v>
      </c>
      <c r="BB2046" s="395">
        <v>0</v>
      </c>
      <c r="BC2046" s="395">
        <v>0</v>
      </c>
      <c r="BD2046" s="115"/>
      <c r="BE2046" s="115"/>
      <c r="BF2046" s="115"/>
      <c r="BG2046" s="115"/>
      <c r="BH2046" s="115"/>
      <c r="BI2046" s="115"/>
      <c r="BJ2046" s="115"/>
      <c r="BK2046" s="115"/>
      <c r="BQ2046" s="74" t="str">
        <f t="shared" si="1113"/>
        <v xml:space="preserve"> </v>
      </c>
      <c r="BR2046" s="120" t="str">
        <f t="shared" si="1114"/>
        <v xml:space="preserve"> </v>
      </c>
      <c r="BS2046" s="120" t="str">
        <f t="shared" si="1115"/>
        <v xml:space="preserve"> </v>
      </c>
      <c r="BU2046" s="74" t="str">
        <f t="shared" si="1116"/>
        <v xml:space="preserve"> </v>
      </c>
      <c r="BV2046" s="120" t="str">
        <f t="shared" si="1117"/>
        <v xml:space="preserve"> </v>
      </c>
      <c r="BW2046" s="120" t="str">
        <f t="shared" si="1118"/>
        <v xml:space="preserve">  </v>
      </c>
      <c r="BY2046" s="74" t="str">
        <f t="shared" si="1119"/>
        <v xml:space="preserve"> </v>
      </c>
      <c r="BZ2046" s="120" t="str">
        <f t="shared" si="1120"/>
        <v xml:space="preserve"> </v>
      </c>
      <c r="CA2046" s="120" t="str">
        <f t="shared" si="1121"/>
        <v xml:space="preserve"> </v>
      </c>
      <c r="CC2046" s="115" t="str">
        <f t="shared" si="1122"/>
        <v xml:space="preserve"> </v>
      </c>
      <c r="CD2046" s="120" t="str">
        <f t="shared" si="1123"/>
        <v xml:space="preserve"> </v>
      </c>
      <c r="CE2046" s="417" t="str">
        <f t="shared" si="1124"/>
        <v xml:space="preserve"> </v>
      </c>
      <c r="CF2046" s="115"/>
      <c r="CG2046" s="115" t="str">
        <f t="shared" si="1125"/>
        <v xml:space="preserve"> </v>
      </c>
      <c r="CH2046" s="120" t="str">
        <f t="shared" si="1126"/>
        <v xml:space="preserve"> </v>
      </c>
      <c r="CI2046" s="417" t="str">
        <f t="shared" si="1127"/>
        <v xml:space="preserve"> </v>
      </c>
      <c r="CJ2046" s="115"/>
      <c r="CK2046" s="115" t="str">
        <f t="shared" si="1128"/>
        <v xml:space="preserve"> </v>
      </c>
      <c r="CL2046" s="120" t="str">
        <f t="shared" si="1129"/>
        <v xml:space="preserve"> </v>
      </c>
      <c r="CM2046" s="417" t="str">
        <f t="shared" si="1131"/>
        <v xml:space="preserve"> </v>
      </c>
      <c r="IS2046" s="108">
        <v>37</v>
      </c>
    </row>
    <row r="2047" spans="2:253" s="74" customFormat="1" ht="17.100000000000001" hidden="1" customHeight="1" x14ac:dyDescent="0.25">
      <c r="B2047" s="524">
        <f>IF(AND('KB Duct Parts'!$BL$14=2,'KB Duct Parts'!AA20&gt;0),'KB Duct Parts'!AA20,0)</f>
        <v>0</v>
      </c>
      <c r="C2047" s="529" t="s">
        <v>1283</v>
      </c>
      <c r="D2047" s="506" t="str">
        <f t="shared" si="1098"/>
        <v>15206-SS</v>
      </c>
      <c r="E2047" s="524" t="s">
        <v>863</v>
      </c>
      <c r="F2047" s="508" t="str">
        <f t="shared" si="1099"/>
        <v xml:space="preserve"> </v>
      </c>
      <c r="G2047" s="537" t="s">
        <v>914</v>
      </c>
      <c r="H2047" s="524" t="s">
        <v>923</v>
      </c>
      <c r="I2047" s="1035"/>
      <c r="J2047" s="1036"/>
      <c r="K2047" s="531" t="s">
        <v>882</v>
      </c>
      <c r="L2047" s="535"/>
      <c r="M2047" s="517" t="str">
        <f t="shared" si="1132"/>
        <v>Y</v>
      </c>
      <c r="N2047" s="514">
        <f t="shared" si="1100"/>
        <v>58</v>
      </c>
      <c r="O2047" s="514">
        <f t="shared" si="1106"/>
        <v>0</v>
      </c>
      <c r="P2047" s="680">
        <f>'KB Duct Parts'!$AE$3</f>
        <v>0</v>
      </c>
      <c r="Q2047" s="681">
        <f t="shared" si="1101"/>
        <v>0</v>
      </c>
      <c r="R2047" s="682">
        <f t="shared" si="1102"/>
        <v>0</v>
      </c>
      <c r="S2047" s="716">
        <f t="shared" si="1103"/>
        <v>0.35</v>
      </c>
      <c r="T2047" s="679">
        <f t="shared" si="1104"/>
        <v>0</v>
      </c>
      <c r="U2047" s="679">
        <f t="shared" si="1105"/>
        <v>0</v>
      </c>
      <c r="Y2047" s="120"/>
      <c r="AD2047" s="79"/>
      <c r="AE2047" s="75"/>
      <c r="AF2047" s="370"/>
      <c r="AG2047" s="375"/>
      <c r="AH2047" s="379"/>
      <c r="AI2047" s="383"/>
      <c r="AJ2047" s="388"/>
      <c r="AK2047" s="392"/>
      <c r="AL2047" s="388"/>
      <c r="AM2047" s="363">
        <f t="shared" si="1130"/>
        <v>1</v>
      </c>
      <c r="AN2047" s="578">
        <v>58</v>
      </c>
      <c r="AO2047" s="78">
        <f t="shared" si="1112"/>
        <v>0</v>
      </c>
      <c r="AP2047" s="78">
        <f t="shared" si="1107"/>
        <v>0</v>
      </c>
      <c r="AQ2047" s="78">
        <f t="shared" si="1108"/>
        <v>0</v>
      </c>
      <c r="AR2047" s="78">
        <f t="shared" si="1109"/>
        <v>0</v>
      </c>
      <c r="AS2047" s="78">
        <f t="shared" si="1110"/>
        <v>0</v>
      </c>
      <c r="AT2047" s="78">
        <f t="shared" si="1111"/>
        <v>0</v>
      </c>
      <c r="AU2047" s="74" t="s">
        <v>717</v>
      </c>
      <c r="AV2047" s="115"/>
      <c r="AW2047" s="395"/>
      <c r="AX2047" s="395">
        <v>0</v>
      </c>
      <c r="AY2047" s="395">
        <v>0</v>
      </c>
      <c r="AZ2047" s="395">
        <v>0</v>
      </c>
      <c r="BA2047" s="395">
        <v>0</v>
      </c>
      <c r="BB2047" s="395">
        <v>0</v>
      </c>
      <c r="BC2047" s="395">
        <v>0</v>
      </c>
      <c r="BD2047" s="115"/>
      <c r="BE2047" s="115"/>
      <c r="BF2047" s="115"/>
      <c r="BG2047" s="115"/>
      <c r="BH2047" s="115"/>
      <c r="BI2047" s="115"/>
      <c r="BJ2047" s="115"/>
      <c r="BK2047" s="115"/>
      <c r="BQ2047" s="74" t="str">
        <f t="shared" si="1113"/>
        <v xml:space="preserve"> </v>
      </c>
      <c r="BR2047" s="120" t="str">
        <f t="shared" si="1114"/>
        <v xml:space="preserve"> </v>
      </c>
      <c r="BS2047" s="120" t="str">
        <f t="shared" si="1115"/>
        <v xml:space="preserve"> </v>
      </c>
      <c r="BU2047" s="74" t="str">
        <f t="shared" si="1116"/>
        <v xml:space="preserve"> </v>
      </c>
      <c r="BV2047" s="120" t="str">
        <f t="shared" si="1117"/>
        <v xml:space="preserve"> </v>
      </c>
      <c r="BW2047" s="120" t="str">
        <f t="shared" si="1118"/>
        <v xml:space="preserve">  </v>
      </c>
      <c r="BY2047" s="74" t="str">
        <f t="shared" si="1119"/>
        <v xml:space="preserve"> </v>
      </c>
      <c r="BZ2047" s="120" t="str">
        <f t="shared" si="1120"/>
        <v xml:space="preserve"> </v>
      </c>
      <c r="CA2047" s="120" t="str">
        <f t="shared" si="1121"/>
        <v xml:space="preserve"> </v>
      </c>
      <c r="CC2047" s="115" t="str">
        <f t="shared" si="1122"/>
        <v xml:space="preserve"> </v>
      </c>
      <c r="CD2047" s="120" t="str">
        <f t="shared" si="1123"/>
        <v xml:space="preserve"> </v>
      </c>
      <c r="CE2047" s="417" t="str">
        <f t="shared" si="1124"/>
        <v xml:space="preserve"> </v>
      </c>
      <c r="CF2047" s="115"/>
      <c r="CG2047" s="115" t="str">
        <f t="shared" si="1125"/>
        <v xml:space="preserve"> </v>
      </c>
      <c r="CH2047" s="120" t="str">
        <f t="shared" si="1126"/>
        <v xml:space="preserve"> </v>
      </c>
      <c r="CI2047" s="417" t="str">
        <f t="shared" si="1127"/>
        <v xml:space="preserve"> </v>
      </c>
      <c r="CJ2047" s="115"/>
      <c r="CK2047" s="115" t="str">
        <f t="shared" si="1128"/>
        <v xml:space="preserve"> </v>
      </c>
      <c r="CL2047" s="120" t="str">
        <f t="shared" si="1129"/>
        <v xml:space="preserve"> </v>
      </c>
      <c r="CM2047" s="417" t="str">
        <f t="shared" si="1131"/>
        <v xml:space="preserve"> </v>
      </c>
      <c r="IS2047" s="108">
        <v>45</v>
      </c>
    </row>
    <row r="2048" spans="2:253" s="74" customFormat="1" ht="17.100000000000001" hidden="1" customHeight="1" x14ac:dyDescent="0.25">
      <c r="B2048" s="524">
        <f>IF(AND('KB Duct Parts'!$BL$14=2,'KB Duct Parts'!AA21&gt;0),'KB Duct Parts'!AA21,0)</f>
        <v>0</v>
      </c>
      <c r="C2048" s="529" t="s">
        <v>1284</v>
      </c>
      <c r="D2048" s="506" t="str">
        <f t="shared" si="1098"/>
        <v>15207-SS</v>
      </c>
      <c r="E2048" s="524" t="s">
        <v>864</v>
      </c>
      <c r="F2048" s="508" t="str">
        <f t="shared" si="1099"/>
        <v xml:space="preserve"> </v>
      </c>
      <c r="G2048" s="537" t="s">
        <v>914</v>
      </c>
      <c r="H2048" s="524" t="s">
        <v>923</v>
      </c>
      <c r="I2048" s="1035"/>
      <c r="J2048" s="1036"/>
      <c r="K2048" s="531" t="s">
        <v>882</v>
      </c>
      <c r="L2048" s="535"/>
      <c r="M2048" s="517" t="str">
        <f t="shared" si="1132"/>
        <v>Y</v>
      </c>
      <c r="N2048" s="514">
        <f t="shared" si="1100"/>
        <v>61.4</v>
      </c>
      <c r="O2048" s="514">
        <f t="shared" si="1106"/>
        <v>0</v>
      </c>
      <c r="P2048" s="680">
        <f>'KB Duct Parts'!$AE$3</f>
        <v>0</v>
      </c>
      <c r="Q2048" s="681">
        <f t="shared" si="1101"/>
        <v>0</v>
      </c>
      <c r="R2048" s="682">
        <f t="shared" si="1102"/>
        <v>0</v>
      </c>
      <c r="S2048" s="716">
        <f t="shared" si="1103"/>
        <v>0.35</v>
      </c>
      <c r="T2048" s="679">
        <f t="shared" si="1104"/>
        <v>0</v>
      </c>
      <c r="U2048" s="679">
        <f t="shared" si="1105"/>
        <v>0</v>
      </c>
      <c r="Y2048" s="120"/>
      <c r="AD2048" s="79"/>
      <c r="AE2048" s="75"/>
      <c r="AF2048" s="370"/>
      <c r="AG2048" s="375"/>
      <c r="AH2048" s="379"/>
      <c r="AI2048" s="383"/>
      <c r="AJ2048" s="388"/>
      <c r="AK2048" s="392"/>
      <c r="AL2048" s="388"/>
      <c r="AM2048" s="363">
        <f t="shared" si="1130"/>
        <v>1</v>
      </c>
      <c r="AN2048" s="578">
        <v>61.4</v>
      </c>
      <c r="AO2048" s="78">
        <f t="shared" si="1112"/>
        <v>0</v>
      </c>
      <c r="AP2048" s="78">
        <f t="shared" si="1107"/>
        <v>0</v>
      </c>
      <c r="AQ2048" s="78">
        <f t="shared" si="1108"/>
        <v>0</v>
      </c>
      <c r="AR2048" s="78">
        <f t="shared" si="1109"/>
        <v>0</v>
      </c>
      <c r="AS2048" s="78">
        <f t="shared" si="1110"/>
        <v>0</v>
      </c>
      <c r="AT2048" s="78">
        <f t="shared" si="1111"/>
        <v>0</v>
      </c>
      <c r="AU2048" s="74" t="s">
        <v>717</v>
      </c>
      <c r="AV2048" s="115"/>
      <c r="AW2048" s="395"/>
      <c r="AX2048" s="395">
        <v>0</v>
      </c>
      <c r="AY2048" s="395">
        <v>0</v>
      </c>
      <c r="AZ2048" s="395">
        <v>0</v>
      </c>
      <c r="BA2048" s="395">
        <v>0</v>
      </c>
      <c r="BB2048" s="395">
        <v>0</v>
      </c>
      <c r="BC2048" s="395">
        <v>0</v>
      </c>
      <c r="BD2048" s="115"/>
      <c r="BE2048" s="115"/>
      <c r="BF2048" s="115"/>
      <c r="BG2048" s="115"/>
      <c r="BH2048" s="115"/>
      <c r="BI2048" s="115"/>
      <c r="BJ2048" s="115"/>
      <c r="BK2048" s="115"/>
      <c r="BQ2048" s="74" t="str">
        <f t="shared" si="1113"/>
        <v xml:space="preserve"> </v>
      </c>
      <c r="BR2048" s="120" t="str">
        <f t="shared" si="1114"/>
        <v xml:space="preserve"> </v>
      </c>
      <c r="BS2048" s="120" t="str">
        <f t="shared" si="1115"/>
        <v xml:space="preserve"> </v>
      </c>
      <c r="BU2048" s="74" t="str">
        <f t="shared" si="1116"/>
        <v xml:space="preserve"> </v>
      </c>
      <c r="BV2048" s="120" t="str">
        <f t="shared" si="1117"/>
        <v xml:space="preserve"> </v>
      </c>
      <c r="BW2048" s="120" t="str">
        <f t="shared" si="1118"/>
        <v xml:space="preserve">  </v>
      </c>
      <c r="BY2048" s="74" t="str">
        <f t="shared" si="1119"/>
        <v xml:space="preserve"> </v>
      </c>
      <c r="BZ2048" s="120" t="str">
        <f t="shared" si="1120"/>
        <v xml:space="preserve"> </v>
      </c>
      <c r="CA2048" s="120" t="str">
        <f t="shared" si="1121"/>
        <v xml:space="preserve"> </v>
      </c>
      <c r="CC2048" s="115" t="str">
        <f t="shared" si="1122"/>
        <v xml:space="preserve"> </v>
      </c>
      <c r="CD2048" s="120" t="str">
        <f t="shared" si="1123"/>
        <v xml:space="preserve"> </v>
      </c>
      <c r="CE2048" s="417" t="str">
        <f t="shared" si="1124"/>
        <v xml:space="preserve"> </v>
      </c>
      <c r="CF2048" s="115"/>
      <c r="CG2048" s="115" t="str">
        <f t="shared" si="1125"/>
        <v xml:space="preserve"> </v>
      </c>
      <c r="CH2048" s="120" t="str">
        <f t="shared" si="1126"/>
        <v xml:space="preserve"> </v>
      </c>
      <c r="CI2048" s="417" t="str">
        <f t="shared" si="1127"/>
        <v xml:space="preserve"> </v>
      </c>
      <c r="CJ2048" s="115"/>
      <c r="CK2048" s="115" t="str">
        <f t="shared" si="1128"/>
        <v xml:space="preserve"> </v>
      </c>
      <c r="CL2048" s="120" t="str">
        <f t="shared" si="1129"/>
        <v xml:space="preserve"> </v>
      </c>
      <c r="CM2048" s="417" t="str">
        <f t="shared" si="1131"/>
        <v xml:space="preserve"> </v>
      </c>
      <c r="IS2048" s="108">
        <v>47</v>
      </c>
    </row>
    <row r="2049" spans="2:253" s="74" customFormat="1" ht="17.100000000000001" hidden="1" customHeight="1" x14ac:dyDescent="0.25">
      <c r="B2049" s="524">
        <f>IF(AND('KB Duct Parts'!$BL$14=2,'KB Duct Parts'!AA22&gt;0),'KB Duct Parts'!AA22,0)</f>
        <v>0</v>
      </c>
      <c r="C2049" s="529" t="s">
        <v>1285</v>
      </c>
      <c r="D2049" s="506" t="str">
        <f t="shared" ref="D2049:D2112" si="1133">IF(AM2049=1,C2049,(C2049&amp;"  ("&amp;L2049&amp;"ga)"))</f>
        <v>15208-SS</v>
      </c>
      <c r="E2049" s="524" t="s">
        <v>865</v>
      </c>
      <c r="F2049" s="508" t="str">
        <f t="shared" si="1099"/>
        <v xml:space="preserve"> </v>
      </c>
      <c r="G2049" s="537" t="s">
        <v>914</v>
      </c>
      <c r="H2049" s="524" t="s">
        <v>923</v>
      </c>
      <c r="I2049" s="1035"/>
      <c r="J2049" s="1036"/>
      <c r="K2049" s="531" t="s">
        <v>882</v>
      </c>
      <c r="L2049" s="535"/>
      <c r="M2049" s="517" t="str">
        <f t="shared" si="1132"/>
        <v>Y</v>
      </c>
      <c r="N2049" s="514">
        <f t="shared" si="1100"/>
        <v>64.900000000000006</v>
      </c>
      <c r="O2049" s="514">
        <f t="shared" si="1106"/>
        <v>0</v>
      </c>
      <c r="P2049" s="680">
        <f>'KB Duct Parts'!$AE$3</f>
        <v>0</v>
      </c>
      <c r="Q2049" s="681">
        <f t="shared" si="1101"/>
        <v>0</v>
      </c>
      <c r="R2049" s="682">
        <f t="shared" si="1102"/>
        <v>0</v>
      </c>
      <c r="S2049" s="716">
        <f t="shared" si="1103"/>
        <v>0.35</v>
      </c>
      <c r="T2049" s="679">
        <f t="shared" si="1104"/>
        <v>0</v>
      </c>
      <c r="U2049" s="679">
        <f t="shared" si="1105"/>
        <v>0</v>
      </c>
      <c r="Y2049" s="120"/>
      <c r="AD2049" s="79"/>
      <c r="AE2049" s="75"/>
      <c r="AF2049" s="370"/>
      <c r="AG2049" s="375"/>
      <c r="AH2049" s="379"/>
      <c r="AI2049" s="383"/>
      <c r="AJ2049" s="388"/>
      <c r="AK2049" s="392"/>
      <c r="AL2049" s="388"/>
      <c r="AM2049" s="363">
        <f t="shared" si="1130"/>
        <v>1</v>
      </c>
      <c r="AN2049" s="578">
        <v>64.900000000000006</v>
      </c>
      <c r="AO2049" s="78">
        <f t="shared" si="1112"/>
        <v>0</v>
      </c>
      <c r="AP2049" s="78">
        <f t="shared" si="1107"/>
        <v>0</v>
      </c>
      <c r="AQ2049" s="78">
        <f t="shared" si="1108"/>
        <v>0</v>
      </c>
      <c r="AR2049" s="78">
        <f t="shared" si="1109"/>
        <v>0</v>
      </c>
      <c r="AS2049" s="78">
        <f t="shared" si="1110"/>
        <v>0</v>
      </c>
      <c r="AT2049" s="78">
        <f t="shared" si="1111"/>
        <v>0</v>
      </c>
      <c r="AU2049" s="74" t="s">
        <v>717</v>
      </c>
      <c r="AV2049" s="115"/>
      <c r="AW2049" s="395"/>
      <c r="AX2049" s="395">
        <v>0</v>
      </c>
      <c r="AY2049" s="395">
        <v>0</v>
      </c>
      <c r="AZ2049" s="395">
        <v>0</v>
      </c>
      <c r="BA2049" s="395">
        <v>0</v>
      </c>
      <c r="BB2049" s="395">
        <v>0</v>
      </c>
      <c r="BC2049" s="395">
        <v>0</v>
      </c>
      <c r="BD2049" s="115"/>
      <c r="BE2049" s="115"/>
      <c r="BF2049" s="115"/>
      <c r="BG2049" s="115"/>
      <c r="BH2049" s="115"/>
      <c r="BI2049" s="115"/>
      <c r="BJ2049" s="115"/>
      <c r="BK2049" s="115"/>
      <c r="BQ2049" s="74" t="str">
        <f t="shared" si="1113"/>
        <v xml:space="preserve"> </v>
      </c>
      <c r="BR2049" s="120" t="str">
        <f t="shared" si="1114"/>
        <v xml:space="preserve"> </v>
      </c>
      <c r="BS2049" s="120" t="str">
        <f t="shared" si="1115"/>
        <v xml:space="preserve"> </v>
      </c>
      <c r="BU2049" s="74" t="str">
        <f t="shared" si="1116"/>
        <v xml:space="preserve"> </v>
      </c>
      <c r="BV2049" s="120" t="str">
        <f t="shared" si="1117"/>
        <v xml:space="preserve"> </v>
      </c>
      <c r="BW2049" s="120" t="str">
        <f t="shared" si="1118"/>
        <v xml:space="preserve">  </v>
      </c>
      <c r="BY2049" s="74" t="str">
        <f t="shared" si="1119"/>
        <v xml:space="preserve"> </v>
      </c>
      <c r="BZ2049" s="120" t="str">
        <f t="shared" si="1120"/>
        <v xml:space="preserve"> </v>
      </c>
      <c r="CA2049" s="120" t="str">
        <f t="shared" si="1121"/>
        <v xml:space="preserve"> </v>
      </c>
      <c r="CC2049" s="115" t="str">
        <f t="shared" si="1122"/>
        <v xml:space="preserve"> </v>
      </c>
      <c r="CD2049" s="120" t="str">
        <f t="shared" si="1123"/>
        <v xml:space="preserve"> </v>
      </c>
      <c r="CE2049" s="417" t="str">
        <f t="shared" si="1124"/>
        <v xml:space="preserve"> </v>
      </c>
      <c r="CF2049" s="115"/>
      <c r="CG2049" s="115" t="str">
        <f t="shared" si="1125"/>
        <v xml:space="preserve"> </v>
      </c>
      <c r="CH2049" s="120" t="str">
        <f t="shared" si="1126"/>
        <v xml:space="preserve"> </v>
      </c>
      <c r="CI2049" s="417" t="str">
        <f t="shared" si="1127"/>
        <v xml:space="preserve"> </v>
      </c>
      <c r="CJ2049" s="115"/>
      <c r="CK2049" s="115" t="str">
        <f t="shared" si="1128"/>
        <v xml:space="preserve"> </v>
      </c>
      <c r="CL2049" s="120" t="str">
        <f t="shared" si="1129"/>
        <v xml:space="preserve"> </v>
      </c>
      <c r="CM2049" s="417" t="str">
        <f t="shared" si="1131"/>
        <v xml:space="preserve"> </v>
      </c>
      <c r="IS2049" s="108">
        <v>50</v>
      </c>
    </row>
    <row r="2050" spans="2:253" s="74" customFormat="1" ht="17.100000000000001" hidden="1" customHeight="1" x14ac:dyDescent="0.25">
      <c r="B2050" s="524">
        <f>IF(AND('KB Duct Parts'!$BL$14=2,'KB Duct Parts'!AA23&gt;0),'KB Duct Parts'!AA23,0)</f>
        <v>0</v>
      </c>
      <c r="C2050" s="529" t="s">
        <v>1286</v>
      </c>
      <c r="D2050" s="506" t="str">
        <f t="shared" si="1133"/>
        <v>15209-SS</v>
      </c>
      <c r="E2050" s="524" t="s">
        <v>866</v>
      </c>
      <c r="F2050" s="508" t="str">
        <f t="shared" si="1099"/>
        <v xml:space="preserve"> </v>
      </c>
      <c r="G2050" s="537" t="s">
        <v>914</v>
      </c>
      <c r="H2050" s="524" t="s">
        <v>923</v>
      </c>
      <c r="I2050" s="1035"/>
      <c r="J2050" s="1036"/>
      <c r="K2050" s="531" t="s">
        <v>882</v>
      </c>
      <c r="L2050" s="535"/>
      <c r="M2050" s="517" t="str">
        <f t="shared" si="1132"/>
        <v>Y</v>
      </c>
      <c r="N2050" s="514">
        <f t="shared" si="1100"/>
        <v>68.3</v>
      </c>
      <c r="O2050" s="514">
        <f t="shared" si="1106"/>
        <v>0</v>
      </c>
      <c r="P2050" s="680">
        <f>'KB Duct Parts'!$AE$3</f>
        <v>0</v>
      </c>
      <c r="Q2050" s="681">
        <f t="shared" si="1101"/>
        <v>0</v>
      </c>
      <c r="R2050" s="682">
        <f t="shared" si="1102"/>
        <v>0</v>
      </c>
      <c r="S2050" s="716">
        <f t="shared" si="1103"/>
        <v>0.35</v>
      </c>
      <c r="T2050" s="679">
        <f t="shared" si="1104"/>
        <v>0</v>
      </c>
      <c r="U2050" s="679">
        <f t="shared" si="1105"/>
        <v>0</v>
      </c>
      <c r="Y2050" s="120"/>
      <c r="AD2050" s="79"/>
      <c r="AE2050" s="75"/>
      <c r="AF2050" s="370"/>
      <c r="AG2050" s="375"/>
      <c r="AH2050" s="379"/>
      <c r="AI2050" s="383"/>
      <c r="AJ2050" s="388"/>
      <c r="AK2050" s="392"/>
      <c r="AL2050" s="388"/>
      <c r="AM2050" s="363">
        <f t="shared" si="1130"/>
        <v>1</v>
      </c>
      <c r="AN2050" s="578">
        <v>68.3</v>
      </c>
      <c r="AO2050" s="78">
        <f t="shared" si="1112"/>
        <v>0</v>
      </c>
      <c r="AP2050" s="78">
        <f t="shared" si="1107"/>
        <v>0</v>
      </c>
      <c r="AQ2050" s="78">
        <f t="shared" si="1108"/>
        <v>0</v>
      </c>
      <c r="AR2050" s="78">
        <f t="shared" si="1109"/>
        <v>0</v>
      </c>
      <c r="AS2050" s="78">
        <f t="shared" si="1110"/>
        <v>0</v>
      </c>
      <c r="AT2050" s="78">
        <f t="shared" si="1111"/>
        <v>0</v>
      </c>
      <c r="AU2050" s="74" t="s">
        <v>717</v>
      </c>
      <c r="AV2050" s="115"/>
      <c r="AW2050" s="395"/>
      <c r="AX2050" s="395">
        <v>0</v>
      </c>
      <c r="AY2050" s="395">
        <v>0</v>
      </c>
      <c r="AZ2050" s="395">
        <v>0</v>
      </c>
      <c r="BA2050" s="395">
        <v>0</v>
      </c>
      <c r="BB2050" s="395">
        <v>0</v>
      </c>
      <c r="BC2050" s="395">
        <v>0</v>
      </c>
      <c r="BD2050" s="115"/>
      <c r="BE2050" s="115"/>
      <c r="BF2050" s="115"/>
      <c r="BG2050" s="115"/>
      <c r="BH2050" s="115"/>
      <c r="BI2050" s="115"/>
      <c r="BJ2050" s="115"/>
      <c r="BK2050" s="115"/>
      <c r="BQ2050" s="74" t="str">
        <f t="shared" si="1113"/>
        <v xml:space="preserve"> </v>
      </c>
      <c r="BR2050" s="120" t="str">
        <f t="shared" si="1114"/>
        <v xml:space="preserve"> </v>
      </c>
      <c r="BS2050" s="120" t="str">
        <f t="shared" si="1115"/>
        <v xml:space="preserve"> </v>
      </c>
      <c r="BU2050" s="74" t="str">
        <f t="shared" si="1116"/>
        <v xml:space="preserve"> </v>
      </c>
      <c r="BV2050" s="120" t="str">
        <f t="shared" si="1117"/>
        <v xml:space="preserve"> </v>
      </c>
      <c r="BW2050" s="120" t="str">
        <f t="shared" si="1118"/>
        <v xml:space="preserve">  </v>
      </c>
      <c r="BY2050" s="74" t="str">
        <f t="shared" si="1119"/>
        <v xml:space="preserve"> </v>
      </c>
      <c r="BZ2050" s="120" t="str">
        <f t="shared" si="1120"/>
        <v xml:space="preserve"> </v>
      </c>
      <c r="CA2050" s="120" t="str">
        <f t="shared" si="1121"/>
        <v xml:space="preserve"> </v>
      </c>
      <c r="CC2050" s="115" t="str">
        <f t="shared" si="1122"/>
        <v xml:space="preserve"> </v>
      </c>
      <c r="CD2050" s="120" t="str">
        <f t="shared" si="1123"/>
        <v xml:space="preserve"> </v>
      </c>
      <c r="CE2050" s="417" t="str">
        <f t="shared" si="1124"/>
        <v xml:space="preserve"> </v>
      </c>
      <c r="CF2050" s="115"/>
      <c r="CG2050" s="115" t="str">
        <f t="shared" si="1125"/>
        <v xml:space="preserve"> </v>
      </c>
      <c r="CH2050" s="120" t="str">
        <f t="shared" si="1126"/>
        <v xml:space="preserve"> </v>
      </c>
      <c r="CI2050" s="417" t="str">
        <f t="shared" si="1127"/>
        <v xml:space="preserve"> </v>
      </c>
      <c r="CJ2050" s="115"/>
      <c r="CK2050" s="115" t="str">
        <f t="shared" si="1128"/>
        <v xml:space="preserve"> </v>
      </c>
      <c r="CL2050" s="120" t="str">
        <f t="shared" si="1129"/>
        <v xml:space="preserve"> </v>
      </c>
      <c r="CM2050" s="417" t="str">
        <f t="shared" si="1131"/>
        <v xml:space="preserve"> </v>
      </c>
      <c r="IS2050" s="108">
        <v>53</v>
      </c>
    </row>
    <row r="2051" spans="2:253" s="74" customFormat="1" ht="17.100000000000001" hidden="1" customHeight="1" x14ac:dyDescent="0.25">
      <c r="B2051" s="524">
        <f>IF(AND('KB Duct Parts'!$BL$14=2,'KB Duct Parts'!AA24&gt;0),'KB Duct Parts'!AA24,0)</f>
        <v>0</v>
      </c>
      <c r="C2051" s="529" t="s">
        <v>1287</v>
      </c>
      <c r="D2051" s="506" t="str">
        <f t="shared" si="1133"/>
        <v>15210-SS</v>
      </c>
      <c r="E2051" s="524" t="s">
        <v>867</v>
      </c>
      <c r="F2051" s="508" t="str">
        <f t="shared" si="1099"/>
        <v xml:space="preserve"> </v>
      </c>
      <c r="G2051" s="537" t="s">
        <v>914</v>
      </c>
      <c r="H2051" s="524" t="s">
        <v>923</v>
      </c>
      <c r="I2051" s="1035"/>
      <c r="J2051" s="1036"/>
      <c r="K2051" s="531" t="s">
        <v>882</v>
      </c>
      <c r="L2051" s="535"/>
      <c r="M2051" s="517" t="str">
        <f t="shared" si="1132"/>
        <v>Y</v>
      </c>
      <c r="N2051" s="514">
        <f t="shared" si="1100"/>
        <v>73.900000000000006</v>
      </c>
      <c r="O2051" s="514">
        <f t="shared" si="1106"/>
        <v>0</v>
      </c>
      <c r="P2051" s="680">
        <f>'KB Duct Parts'!$AE$3</f>
        <v>0</v>
      </c>
      <c r="Q2051" s="681">
        <f t="shared" si="1101"/>
        <v>0</v>
      </c>
      <c r="R2051" s="682">
        <f t="shared" si="1102"/>
        <v>0</v>
      </c>
      <c r="S2051" s="716">
        <f t="shared" si="1103"/>
        <v>0.35</v>
      </c>
      <c r="T2051" s="679">
        <f t="shared" si="1104"/>
        <v>0</v>
      </c>
      <c r="U2051" s="679">
        <f t="shared" si="1105"/>
        <v>0</v>
      </c>
      <c r="Y2051" s="120"/>
      <c r="AD2051" s="79"/>
      <c r="AE2051" s="75"/>
      <c r="AF2051" s="370"/>
      <c r="AG2051" s="375"/>
      <c r="AH2051" s="379"/>
      <c r="AI2051" s="383"/>
      <c r="AJ2051" s="388"/>
      <c r="AK2051" s="392"/>
      <c r="AL2051" s="388"/>
      <c r="AM2051" s="363">
        <f t="shared" si="1130"/>
        <v>1</v>
      </c>
      <c r="AN2051" s="578">
        <v>73.900000000000006</v>
      </c>
      <c r="AO2051" s="78">
        <f t="shared" si="1112"/>
        <v>0</v>
      </c>
      <c r="AP2051" s="78">
        <f t="shared" si="1107"/>
        <v>0</v>
      </c>
      <c r="AQ2051" s="78">
        <f t="shared" si="1108"/>
        <v>0</v>
      </c>
      <c r="AR2051" s="78">
        <f t="shared" si="1109"/>
        <v>0</v>
      </c>
      <c r="AS2051" s="78">
        <f t="shared" si="1110"/>
        <v>0</v>
      </c>
      <c r="AT2051" s="78">
        <f t="shared" si="1111"/>
        <v>0</v>
      </c>
      <c r="AU2051" s="74" t="s">
        <v>717</v>
      </c>
      <c r="AV2051" s="115"/>
      <c r="AW2051" s="395"/>
      <c r="AX2051" s="395">
        <v>0</v>
      </c>
      <c r="AY2051" s="395">
        <v>0</v>
      </c>
      <c r="AZ2051" s="395">
        <v>0</v>
      </c>
      <c r="BA2051" s="395">
        <v>0</v>
      </c>
      <c r="BB2051" s="395">
        <v>0</v>
      </c>
      <c r="BC2051" s="395">
        <v>0</v>
      </c>
      <c r="BD2051" s="115"/>
      <c r="BE2051" s="115"/>
      <c r="BF2051" s="115"/>
      <c r="BG2051" s="115"/>
      <c r="BH2051" s="115"/>
      <c r="BI2051" s="115"/>
      <c r="BJ2051" s="115"/>
      <c r="BK2051" s="115"/>
      <c r="BQ2051" s="74" t="str">
        <f t="shared" si="1113"/>
        <v xml:space="preserve"> </v>
      </c>
      <c r="BR2051" s="120" t="str">
        <f t="shared" si="1114"/>
        <v xml:space="preserve"> </v>
      </c>
      <c r="BS2051" s="120" t="str">
        <f t="shared" si="1115"/>
        <v xml:space="preserve"> </v>
      </c>
      <c r="BU2051" s="74" t="str">
        <f t="shared" si="1116"/>
        <v xml:space="preserve"> </v>
      </c>
      <c r="BV2051" s="120" t="str">
        <f t="shared" si="1117"/>
        <v xml:space="preserve"> </v>
      </c>
      <c r="BW2051" s="120" t="str">
        <f t="shared" si="1118"/>
        <v xml:space="preserve">  </v>
      </c>
      <c r="BY2051" s="74" t="str">
        <f t="shared" si="1119"/>
        <v xml:space="preserve"> </v>
      </c>
      <c r="BZ2051" s="120" t="str">
        <f t="shared" si="1120"/>
        <v xml:space="preserve"> </v>
      </c>
      <c r="CA2051" s="120" t="str">
        <f t="shared" si="1121"/>
        <v xml:space="preserve"> </v>
      </c>
      <c r="CC2051" s="115" t="str">
        <f t="shared" si="1122"/>
        <v xml:space="preserve"> </v>
      </c>
      <c r="CD2051" s="120" t="str">
        <f t="shared" si="1123"/>
        <v xml:space="preserve"> </v>
      </c>
      <c r="CE2051" s="417" t="str">
        <f t="shared" si="1124"/>
        <v xml:space="preserve"> </v>
      </c>
      <c r="CF2051" s="115"/>
      <c r="CG2051" s="115" t="str">
        <f t="shared" si="1125"/>
        <v xml:space="preserve"> </v>
      </c>
      <c r="CH2051" s="120" t="str">
        <f t="shared" si="1126"/>
        <v xml:space="preserve"> </v>
      </c>
      <c r="CI2051" s="417" t="str">
        <f t="shared" si="1127"/>
        <v xml:space="preserve"> </v>
      </c>
      <c r="CJ2051" s="115"/>
      <c r="CK2051" s="115" t="str">
        <f t="shared" si="1128"/>
        <v xml:space="preserve"> </v>
      </c>
      <c r="CL2051" s="120" t="str">
        <f t="shared" si="1129"/>
        <v xml:space="preserve"> </v>
      </c>
      <c r="CM2051" s="417" t="str">
        <f t="shared" si="1131"/>
        <v xml:space="preserve"> </v>
      </c>
      <c r="IS2051" s="108">
        <v>57</v>
      </c>
    </row>
    <row r="2052" spans="2:253" s="74" customFormat="1" ht="17.100000000000001" hidden="1" customHeight="1" x14ac:dyDescent="0.25">
      <c r="B2052" s="524">
        <f>IF(AND('KB Duct Parts'!$BL$14=2,'KB Duct Parts'!AA25&gt;0),'KB Duct Parts'!AA25,0)</f>
        <v>0</v>
      </c>
      <c r="C2052" s="529" t="s">
        <v>1288</v>
      </c>
      <c r="D2052" s="506" t="str">
        <f t="shared" si="1133"/>
        <v>15211-SS</v>
      </c>
      <c r="E2052" s="524" t="s">
        <v>868</v>
      </c>
      <c r="F2052" s="508" t="str">
        <f t="shared" si="1099"/>
        <v xml:space="preserve"> </v>
      </c>
      <c r="G2052" s="537" t="s">
        <v>914</v>
      </c>
      <c r="H2052" s="524" t="s">
        <v>923</v>
      </c>
      <c r="I2052" s="1035"/>
      <c r="J2052" s="1036"/>
      <c r="K2052" s="531" t="s">
        <v>882</v>
      </c>
      <c r="L2052" s="535"/>
      <c r="M2052" s="517" t="str">
        <f t="shared" si="1132"/>
        <v>Y</v>
      </c>
      <c r="N2052" s="514">
        <f t="shared" si="1100"/>
        <v>76.099999999999994</v>
      </c>
      <c r="O2052" s="514">
        <f t="shared" si="1106"/>
        <v>0</v>
      </c>
      <c r="P2052" s="680">
        <f>'KB Duct Parts'!$AE$3</f>
        <v>0</v>
      </c>
      <c r="Q2052" s="681">
        <f t="shared" si="1101"/>
        <v>0</v>
      </c>
      <c r="R2052" s="682">
        <f t="shared" si="1102"/>
        <v>0</v>
      </c>
      <c r="S2052" s="716">
        <f t="shared" si="1103"/>
        <v>0.35</v>
      </c>
      <c r="T2052" s="679">
        <f t="shared" si="1104"/>
        <v>0</v>
      </c>
      <c r="U2052" s="679">
        <f t="shared" si="1105"/>
        <v>0</v>
      </c>
      <c r="Y2052" s="120"/>
      <c r="AD2052" s="79"/>
      <c r="AE2052" s="75"/>
      <c r="AF2052" s="370"/>
      <c r="AG2052" s="375"/>
      <c r="AH2052" s="379"/>
      <c r="AI2052" s="383"/>
      <c r="AJ2052" s="388"/>
      <c r="AK2052" s="392"/>
      <c r="AL2052" s="388"/>
      <c r="AM2052" s="363">
        <f t="shared" si="1130"/>
        <v>1</v>
      </c>
      <c r="AN2052" s="578">
        <v>76.099999999999994</v>
      </c>
      <c r="AO2052" s="78">
        <f t="shared" si="1112"/>
        <v>0</v>
      </c>
      <c r="AP2052" s="78">
        <f t="shared" si="1107"/>
        <v>0</v>
      </c>
      <c r="AQ2052" s="78">
        <f t="shared" si="1108"/>
        <v>0</v>
      </c>
      <c r="AR2052" s="78">
        <f t="shared" si="1109"/>
        <v>0</v>
      </c>
      <c r="AS2052" s="78">
        <f t="shared" si="1110"/>
        <v>0</v>
      </c>
      <c r="AT2052" s="78">
        <f t="shared" si="1111"/>
        <v>0</v>
      </c>
      <c r="AU2052" s="74" t="s">
        <v>717</v>
      </c>
      <c r="AV2052" s="115"/>
      <c r="AW2052" s="395"/>
      <c r="AX2052" s="395">
        <v>0</v>
      </c>
      <c r="AY2052" s="395">
        <v>0</v>
      </c>
      <c r="AZ2052" s="395">
        <v>0</v>
      </c>
      <c r="BA2052" s="395">
        <v>0</v>
      </c>
      <c r="BB2052" s="395">
        <v>0</v>
      </c>
      <c r="BC2052" s="395">
        <v>0</v>
      </c>
      <c r="BD2052" s="115"/>
      <c r="BE2052" s="115"/>
      <c r="BF2052" s="115"/>
      <c r="BG2052" s="115"/>
      <c r="BH2052" s="115"/>
      <c r="BI2052" s="115"/>
      <c r="BJ2052" s="115"/>
      <c r="BK2052" s="115"/>
      <c r="BQ2052" s="74" t="str">
        <f t="shared" si="1113"/>
        <v xml:space="preserve"> </v>
      </c>
      <c r="BR2052" s="120" t="str">
        <f t="shared" si="1114"/>
        <v xml:space="preserve"> </v>
      </c>
      <c r="BS2052" s="120" t="str">
        <f t="shared" si="1115"/>
        <v xml:space="preserve"> </v>
      </c>
      <c r="BU2052" s="74" t="str">
        <f t="shared" si="1116"/>
        <v xml:space="preserve"> </v>
      </c>
      <c r="BV2052" s="120" t="str">
        <f t="shared" si="1117"/>
        <v xml:space="preserve"> </v>
      </c>
      <c r="BW2052" s="120" t="str">
        <f t="shared" si="1118"/>
        <v xml:space="preserve">  </v>
      </c>
      <c r="BY2052" s="74" t="str">
        <f t="shared" si="1119"/>
        <v xml:space="preserve"> </v>
      </c>
      <c r="BZ2052" s="120" t="str">
        <f t="shared" si="1120"/>
        <v xml:space="preserve"> </v>
      </c>
      <c r="CA2052" s="120" t="str">
        <f t="shared" si="1121"/>
        <v xml:space="preserve"> </v>
      </c>
      <c r="CC2052" s="115" t="str">
        <f t="shared" si="1122"/>
        <v xml:space="preserve"> </v>
      </c>
      <c r="CD2052" s="120" t="str">
        <f t="shared" si="1123"/>
        <v xml:space="preserve"> </v>
      </c>
      <c r="CE2052" s="417" t="str">
        <f t="shared" si="1124"/>
        <v xml:space="preserve"> </v>
      </c>
      <c r="CF2052" s="115"/>
      <c r="CG2052" s="115" t="str">
        <f t="shared" si="1125"/>
        <v xml:space="preserve"> </v>
      </c>
      <c r="CH2052" s="120" t="str">
        <f t="shared" si="1126"/>
        <v xml:space="preserve"> </v>
      </c>
      <c r="CI2052" s="417" t="str">
        <f t="shared" si="1127"/>
        <v xml:space="preserve"> </v>
      </c>
      <c r="CJ2052" s="115"/>
      <c r="CK2052" s="115" t="str">
        <f t="shared" si="1128"/>
        <v xml:space="preserve"> </v>
      </c>
      <c r="CL2052" s="120" t="str">
        <f t="shared" si="1129"/>
        <v xml:space="preserve"> </v>
      </c>
      <c r="CM2052" s="417" t="str">
        <f t="shared" si="1131"/>
        <v xml:space="preserve"> </v>
      </c>
      <c r="IS2052" s="108">
        <v>59</v>
      </c>
    </row>
    <row r="2053" spans="2:253" s="74" customFormat="1" ht="17.100000000000001" hidden="1" customHeight="1" x14ac:dyDescent="0.25">
      <c r="B2053" s="524">
        <f>IF(AND('KB Duct Parts'!$BL$14=2,'KB Duct Parts'!AA26&gt;0),'KB Duct Parts'!AA26,0)</f>
        <v>0</v>
      </c>
      <c r="C2053" s="529" t="s">
        <v>1289</v>
      </c>
      <c r="D2053" s="506" t="str">
        <f t="shared" si="1133"/>
        <v>15212-SS</v>
      </c>
      <c r="E2053" s="524" t="s">
        <v>869</v>
      </c>
      <c r="F2053" s="508" t="str">
        <f t="shared" si="1099"/>
        <v xml:space="preserve"> </v>
      </c>
      <c r="G2053" s="537" t="s">
        <v>914</v>
      </c>
      <c r="H2053" s="524" t="s">
        <v>923</v>
      </c>
      <c r="I2053" s="1035"/>
      <c r="J2053" s="1036"/>
      <c r="K2053" s="531" t="s">
        <v>882</v>
      </c>
      <c r="L2053" s="535"/>
      <c r="M2053" s="517" t="str">
        <f t="shared" si="1132"/>
        <v>Y</v>
      </c>
      <c r="N2053" s="514">
        <f t="shared" si="1100"/>
        <v>77.400000000000006</v>
      </c>
      <c r="O2053" s="514">
        <f t="shared" si="1106"/>
        <v>0</v>
      </c>
      <c r="P2053" s="680">
        <f>'KB Duct Parts'!$AE$3</f>
        <v>0</v>
      </c>
      <c r="Q2053" s="681">
        <f t="shared" si="1101"/>
        <v>0</v>
      </c>
      <c r="R2053" s="682">
        <f t="shared" si="1102"/>
        <v>0</v>
      </c>
      <c r="S2053" s="716">
        <f t="shared" si="1103"/>
        <v>0.35</v>
      </c>
      <c r="T2053" s="679">
        <f t="shared" si="1104"/>
        <v>0</v>
      </c>
      <c r="U2053" s="679">
        <f t="shared" si="1105"/>
        <v>0</v>
      </c>
      <c r="Y2053" s="120"/>
      <c r="AD2053" s="79"/>
      <c r="AE2053" s="75"/>
      <c r="AF2053" s="370"/>
      <c r="AG2053" s="375"/>
      <c r="AH2053" s="379"/>
      <c r="AI2053" s="383"/>
      <c r="AJ2053" s="388"/>
      <c r="AK2053" s="392"/>
      <c r="AL2053" s="388"/>
      <c r="AM2053" s="363">
        <f t="shared" si="1130"/>
        <v>1</v>
      </c>
      <c r="AN2053" s="578">
        <v>77.400000000000006</v>
      </c>
      <c r="AO2053" s="78">
        <f t="shared" si="1112"/>
        <v>0</v>
      </c>
      <c r="AP2053" s="78">
        <f t="shared" si="1107"/>
        <v>0</v>
      </c>
      <c r="AQ2053" s="78">
        <f t="shared" si="1108"/>
        <v>0</v>
      </c>
      <c r="AR2053" s="78">
        <f t="shared" si="1109"/>
        <v>0</v>
      </c>
      <c r="AS2053" s="78">
        <f t="shared" si="1110"/>
        <v>0</v>
      </c>
      <c r="AT2053" s="78">
        <f t="shared" si="1111"/>
        <v>0</v>
      </c>
      <c r="AU2053" s="74" t="s">
        <v>717</v>
      </c>
      <c r="AV2053" s="115"/>
      <c r="AW2053" s="395"/>
      <c r="AX2053" s="395">
        <v>0</v>
      </c>
      <c r="AY2053" s="395">
        <v>0</v>
      </c>
      <c r="AZ2053" s="395">
        <v>0</v>
      </c>
      <c r="BA2053" s="395">
        <v>0</v>
      </c>
      <c r="BB2053" s="395">
        <v>0</v>
      </c>
      <c r="BC2053" s="395">
        <v>0</v>
      </c>
      <c r="BD2053" s="115"/>
      <c r="BE2053" s="115"/>
      <c r="BF2053" s="115"/>
      <c r="BG2053" s="115"/>
      <c r="BH2053" s="115"/>
      <c r="BI2053" s="115"/>
      <c r="BJ2053" s="115"/>
      <c r="BK2053" s="115"/>
      <c r="BQ2053" s="74" t="str">
        <f t="shared" si="1113"/>
        <v xml:space="preserve"> </v>
      </c>
      <c r="BR2053" s="120" t="str">
        <f t="shared" si="1114"/>
        <v xml:space="preserve"> </v>
      </c>
      <c r="BS2053" s="120" t="str">
        <f t="shared" si="1115"/>
        <v xml:space="preserve"> </v>
      </c>
      <c r="BU2053" s="74" t="str">
        <f t="shared" si="1116"/>
        <v xml:space="preserve"> </v>
      </c>
      <c r="BV2053" s="120" t="str">
        <f t="shared" si="1117"/>
        <v xml:space="preserve"> </v>
      </c>
      <c r="BW2053" s="120" t="str">
        <f t="shared" si="1118"/>
        <v xml:space="preserve">  </v>
      </c>
      <c r="BY2053" s="74" t="str">
        <f t="shared" si="1119"/>
        <v xml:space="preserve"> </v>
      </c>
      <c r="BZ2053" s="120" t="str">
        <f t="shared" si="1120"/>
        <v xml:space="preserve"> </v>
      </c>
      <c r="CA2053" s="120" t="str">
        <f t="shared" si="1121"/>
        <v xml:space="preserve"> </v>
      </c>
      <c r="CC2053" s="115" t="str">
        <f t="shared" si="1122"/>
        <v xml:space="preserve"> </v>
      </c>
      <c r="CD2053" s="120" t="str">
        <f t="shared" si="1123"/>
        <v xml:space="preserve"> </v>
      </c>
      <c r="CE2053" s="417" t="str">
        <f t="shared" si="1124"/>
        <v xml:space="preserve"> </v>
      </c>
      <c r="CF2053" s="115"/>
      <c r="CG2053" s="115" t="str">
        <f t="shared" si="1125"/>
        <v xml:space="preserve"> </v>
      </c>
      <c r="CH2053" s="120" t="str">
        <f t="shared" si="1126"/>
        <v xml:space="preserve"> </v>
      </c>
      <c r="CI2053" s="417" t="str">
        <f t="shared" si="1127"/>
        <v xml:space="preserve"> </v>
      </c>
      <c r="CJ2053" s="115"/>
      <c r="CK2053" s="115" t="str">
        <f t="shared" si="1128"/>
        <v xml:space="preserve"> </v>
      </c>
      <c r="CL2053" s="120" t="str">
        <f t="shared" si="1129"/>
        <v xml:space="preserve"> </v>
      </c>
      <c r="CM2053" s="417" t="str">
        <f t="shared" si="1131"/>
        <v xml:space="preserve"> </v>
      </c>
      <c r="IS2053" s="108">
        <v>60</v>
      </c>
    </row>
    <row r="2054" spans="2:253" s="74" customFormat="1" ht="17.100000000000001" hidden="1" customHeight="1" x14ac:dyDescent="0.25">
      <c r="B2054" s="524">
        <f>IF(AND('KB Duct Parts'!$BL$14=2,'KB Duct Parts'!AA27&gt;0),'KB Duct Parts'!AA27,0)</f>
        <v>0</v>
      </c>
      <c r="C2054" s="529" t="s">
        <v>1290</v>
      </c>
      <c r="D2054" s="506" t="str">
        <f t="shared" si="1133"/>
        <v>15213-SS</v>
      </c>
      <c r="E2054" s="524" t="s">
        <v>870</v>
      </c>
      <c r="F2054" s="508" t="str">
        <f t="shared" si="1099"/>
        <v xml:space="preserve"> </v>
      </c>
      <c r="G2054" s="537" t="s">
        <v>914</v>
      </c>
      <c r="H2054" s="524" t="s">
        <v>923</v>
      </c>
      <c r="I2054" s="1035"/>
      <c r="J2054" s="1036"/>
      <c r="K2054" s="531" t="s">
        <v>882</v>
      </c>
      <c r="L2054" s="535"/>
      <c r="M2054" s="517" t="str">
        <f t="shared" si="1132"/>
        <v>Y</v>
      </c>
      <c r="N2054" s="514">
        <f t="shared" si="1100"/>
        <v>80.7</v>
      </c>
      <c r="O2054" s="514">
        <f t="shared" si="1106"/>
        <v>0</v>
      </c>
      <c r="P2054" s="680">
        <f>'KB Duct Parts'!$AE$3</f>
        <v>0</v>
      </c>
      <c r="Q2054" s="681">
        <f t="shared" si="1101"/>
        <v>0</v>
      </c>
      <c r="R2054" s="682">
        <f t="shared" si="1102"/>
        <v>0</v>
      </c>
      <c r="S2054" s="716">
        <f t="shared" si="1103"/>
        <v>0.35</v>
      </c>
      <c r="T2054" s="679">
        <f t="shared" si="1104"/>
        <v>0</v>
      </c>
      <c r="U2054" s="679">
        <f t="shared" si="1105"/>
        <v>0</v>
      </c>
      <c r="Y2054" s="120"/>
      <c r="AD2054" s="79"/>
      <c r="AE2054" s="75"/>
      <c r="AF2054" s="370"/>
      <c r="AG2054" s="375"/>
      <c r="AH2054" s="379"/>
      <c r="AI2054" s="383"/>
      <c r="AJ2054" s="388"/>
      <c r="AK2054" s="392"/>
      <c r="AL2054" s="388"/>
      <c r="AM2054" s="363">
        <f t="shared" si="1130"/>
        <v>1</v>
      </c>
      <c r="AN2054" s="578">
        <v>80.7</v>
      </c>
      <c r="AO2054" s="78">
        <f t="shared" si="1112"/>
        <v>0</v>
      </c>
      <c r="AP2054" s="78">
        <f t="shared" si="1107"/>
        <v>0</v>
      </c>
      <c r="AQ2054" s="78">
        <f t="shared" si="1108"/>
        <v>0</v>
      </c>
      <c r="AR2054" s="78">
        <f t="shared" si="1109"/>
        <v>0</v>
      </c>
      <c r="AS2054" s="78">
        <f t="shared" si="1110"/>
        <v>0</v>
      </c>
      <c r="AT2054" s="78">
        <f t="shared" si="1111"/>
        <v>0</v>
      </c>
      <c r="AU2054" s="74" t="s">
        <v>717</v>
      </c>
      <c r="AV2054" s="115"/>
      <c r="AW2054" s="395"/>
      <c r="AX2054" s="395">
        <v>0</v>
      </c>
      <c r="AY2054" s="395">
        <v>0</v>
      </c>
      <c r="AZ2054" s="395">
        <v>0</v>
      </c>
      <c r="BA2054" s="395">
        <v>0</v>
      </c>
      <c r="BB2054" s="395">
        <v>0</v>
      </c>
      <c r="BC2054" s="395">
        <v>0</v>
      </c>
      <c r="BD2054" s="115"/>
      <c r="BE2054" s="115"/>
      <c r="BF2054" s="115"/>
      <c r="BG2054" s="115"/>
      <c r="BH2054" s="115"/>
      <c r="BI2054" s="115"/>
      <c r="BJ2054" s="115"/>
      <c r="BK2054" s="115"/>
      <c r="BQ2054" s="74" t="str">
        <f t="shared" si="1113"/>
        <v xml:space="preserve"> </v>
      </c>
      <c r="BR2054" s="120" t="str">
        <f t="shared" si="1114"/>
        <v xml:space="preserve"> </v>
      </c>
      <c r="BS2054" s="120" t="str">
        <f t="shared" si="1115"/>
        <v xml:space="preserve"> </v>
      </c>
      <c r="BU2054" s="74" t="str">
        <f t="shared" si="1116"/>
        <v xml:space="preserve"> </v>
      </c>
      <c r="BV2054" s="120" t="str">
        <f t="shared" si="1117"/>
        <v xml:space="preserve"> </v>
      </c>
      <c r="BW2054" s="120" t="str">
        <f t="shared" si="1118"/>
        <v xml:space="preserve">  </v>
      </c>
      <c r="BY2054" s="74" t="str">
        <f t="shared" si="1119"/>
        <v xml:space="preserve"> </v>
      </c>
      <c r="BZ2054" s="120" t="str">
        <f t="shared" si="1120"/>
        <v xml:space="preserve"> </v>
      </c>
      <c r="CA2054" s="120" t="str">
        <f t="shared" si="1121"/>
        <v xml:space="preserve"> </v>
      </c>
      <c r="CC2054" s="115" t="str">
        <f t="shared" si="1122"/>
        <v xml:space="preserve"> </v>
      </c>
      <c r="CD2054" s="120" t="str">
        <f t="shared" si="1123"/>
        <v xml:space="preserve"> </v>
      </c>
      <c r="CE2054" s="417" t="str">
        <f t="shared" si="1124"/>
        <v xml:space="preserve"> </v>
      </c>
      <c r="CF2054" s="115"/>
      <c r="CG2054" s="115" t="str">
        <f t="shared" si="1125"/>
        <v xml:space="preserve"> </v>
      </c>
      <c r="CH2054" s="120" t="str">
        <f t="shared" si="1126"/>
        <v xml:space="preserve"> </v>
      </c>
      <c r="CI2054" s="417" t="str">
        <f t="shared" si="1127"/>
        <v xml:space="preserve"> </v>
      </c>
      <c r="CJ2054" s="115"/>
      <c r="CK2054" s="115" t="str">
        <f t="shared" si="1128"/>
        <v xml:space="preserve"> </v>
      </c>
      <c r="CL2054" s="120" t="str">
        <f t="shared" si="1129"/>
        <v xml:space="preserve"> </v>
      </c>
      <c r="CM2054" s="417" t="str">
        <f t="shared" si="1131"/>
        <v xml:space="preserve"> </v>
      </c>
      <c r="IS2054" s="108">
        <v>62</v>
      </c>
    </row>
    <row r="2055" spans="2:253" s="74" customFormat="1" ht="17.100000000000001" hidden="1" customHeight="1" x14ac:dyDescent="0.25">
      <c r="B2055" s="524">
        <f>IF(AND('KB Duct Parts'!$BL$14=2,'KB Duct Parts'!AA28&gt;0),'KB Duct Parts'!AA28,0)</f>
        <v>0</v>
      </c>
      <c r="C2055" s="529" t="s">
        <v>1291</v>
      </c>
      <c r="D2055" s="506" t="str">
        <f t="shared" si="1133"/>
        <v>15214-SS</v>
      </c>
      <c r="E2055" s="524" t="s">
        <v>871</v>
      </c>
      <c r="F2055" s="508" t="str">
        <f t="shared" si="1099"/>
        <v xml:space="preserve"> </v>
      </c>
      <c r="G2055" s="537" t="s">
        <v>914</v>
      </c>
      <c r="H2055" s="524" t="s">
        <v>923</v>
      </c>
      <c r="I2055" s="1035"/>
      <c r="J2055" s="1036"/>
      <c r="K2055" s="531" t="s">
        <v>882</v>
      </c>
      <c r="L2055" s="535"/>
      <c r="M2055" s="517" t="str">
        <f t="shared" si="1132"/>
        <v>Y</v>
      </c>
      <c r="N2055" s="514">
        <f t="shared" si="1100"/>
        <v>82.9</v>
      </c>
      <c r="O2055" s="514">
        <f t="shared" si="1106"/>
        <v>0</v>
      </c>
      <c r="P2055" s="680">
        <f>'KB Duct Parts'!$AE$3</f>
        <v>0</v>
      </c>
      <c r="Q2055" s="681">
        <f t="shared" si="1101"/>
        <v>0</v>
      </c>
      <c r="R2055" s="682">
        <f t="shared" si="1102"/>
        <v>0</v>
      </c>
      <c r="S2055" s="716">
        <f t="shared" si="1103"/>
        <v>0.35</v>
      </c>
      <c r="T2055" s="679">
        <f t="shared" si="1104"/>
        <v>0</v>
      </c>
      <c r="U2055" s="679">
        <f t="shared" si="1105"/>
        <v>0</v>
      </c>
      <c r="Y2055" s="120"/>
      <c r="AD2055" s="79"/>
      <c r="AE2055" s="75"/>
      <c r="AF2055" s="370"/>
      <c r="AG2055" s="375"/>
      <c r="AH2055" s="379"/>
      <c r="AI2055" s="383"/>
      <c r="AJ2055" s="388"/>
      <c r="AK2055" s="392"/>
      <c r="AL2055" s="388"/>
      <c r="AM2055" s="363">
        <f t="shared" si="1130"/>
        <v>1</v>
      </c>
      <c r="AN2055" s="578">
        <v>82.9</v>
      </c>
      <c r="AO2055" s="78">
        <f t="shared" si="1112"/>
        <v>0</v>
      </c>
      <c r="AP2055" s="78">
        <f t="shared" si="1107"/>
        <v>0</v>
      </c>
      <c r="AQ2055" s="78">
        <f t="shared" si="1108"/>
        <v>0</v>
      </c>
      <c r="AR2055" s="78">
        <f t="shared" si="1109"/>
        <v>0</v>
      </c>
      <c r="AS2055" s="78">
        <f t="shared" si="1110"/>
        <v>0</v>
      </c>
      <c r="AT2055" s="78">
        <f t="shared" si="1111"/>
        <v>0</v>
      </c>
      <c r="AU2055" s="74" t="s">
        <v>717</v>
      </c>
      <c r="AV2055" s="115"/>
      <c r="AW2055" s="395"/>
      <c r="AX2055" s="395">
        <v>0</v>
      </c>
      <c r="AY2055" s="395">
        <v>0</v>
      </c>
      <c r="AZ2055" s="395">
        <v>0</v>
      </c>
      <c r="BA2055" s="395">
        <v>0</v>
      </c>
      <c r="BB2055" s="395">
        <v>0</v>
      </c>
      <c r="BC2055" s="395">
        <v>0</v>
      </c>
      <c r="BD2055" s="115"/>
      <c r="BE2055" s="115"/>
      <c r="BF2055" s="115"/>
      <c r="BG2055" s="115"/>
      <c r="BH2055" s="115"/>
      <c r="BI2055" s="115"/>
      <c r="BJ2055" s="115"/>
      <c r="BK2055" s="115"/>
      <c r="BQ2055" s="74" t="str">
        <f t="shared" si="1113"/>
        <v xml:space="preserve"> </v>
      </c>
      <c r="BR2055" s="120" t="str">
        <f t="shared" si="1114"/>
        <v xml:space="preserve"> </v>
      </c>
      <c r="BS2055" s="120" t="str">
        <f t="shared" si="1115"/>
        <v xml:space="preserve"> </v>
      </c>
      <c r="BU2055" s="74" t="str">
        <f t="shared" si="1116"/>
        <v xml:space="preserve"> </v>
      </c>
      <c r="BV2055" s="120" t="str">
        <f t="shared" si="1117"/>
        <v xml:space="preserve"> </v>
      </c>
      <c r="BW2055" s="120" t="str">
        <f t="shared" si="1118"/>
        <v xml:space="preserve">  </v>
      </c>
      <c r="BY2055" s="74" t="str">
        <f t="shared" si="1119"/>
        <v xml:space="preserve"> </v>
      </c>
      <c r="BZ2055" s="120" t="str">
        <f t="shared" si="1120"/>
        <v xml:space="preserve"> </v>
      </c>
      <c r="CA2055" s="120" t="str">
        <f t="shared" si="1121"/>
        <v xml:space="preserve"> </v>
      </c>
      <c r="CC2055" s="115" t="str">
        <f t="shared" si="1122"/>
        <v xml:space="preserve"> </v>
      </c>
      <c r="CD2055" s="120" t="str">
        <f t="shared" si="1123"/>
        <v xml:space="preserve"> </v>
      </c>
      <c r="CE2055" s="417" t="str">
        <f t="shared" si="1124"/>
        <v xml:space="preserve"> </v>
      </c>
      <c r="CF2055" s="115"/>
      <c r="CG2055" s="115" t="str">
        <f t="shared" si="1125"/>
        <v xml:space="preserve"> </v>
      </c>
      <c r="CH2055" s="120" t="str">
        <f t="shared" si="1126"/>
        <v xml:space="preserve"> </v>
      </c>
      <c r="CI2055" s="417" t="str">
        <f t="shared" si="1127"/>
        <v xml:space="preserve"> </v>
      </c>
      <c r="CJ2055" s="115"/>
      <c r="CK2055" s="115" t="str">
        <f t="shared" si="1128"/>
        <v xml:space="preserve"> </v>
      </c>
      <c r="CL2055" s="120" t="str">
        <f t="shared" si="1129"/>
        <v xml:space="preserve"> </v>
      </c>
      <c r="CM2055" s="417" t="str">
        <f t="shared" si="1131"/>
        <v xml:space="preserve"> </v>
      </c>
      <c r="IS2055" s="108">
        <v>64</v>
      </c>
    </row>
    <row r="2056" spans="2:253" s="74" customFormat="1" ht="17.100000000000001" hidden="1" customHeight="1" x14ac:dyDescent="0.25">
      <c r="B2056" s="524">
        <f>IF(AND('KB Duct Parts'!$BL$14=2,'KB Duct Parts'!AA29&gt;0),'KB Duct Parts'!AA29,0)</f>
        <v>0</v>
      </c>
      <c r="C2056" s="529" t="s">
        <v>1292</v>
      </c>
      <c r="D2056" s="506" t="str">
        <f t="shared" si="1133"/>
        <v>15215-SS</v>
      </c>
      <c r="E2056" s="524" t="s">
        <v>872</v>
      </c>
      <c r="F2056" s="508" t="str">
        <f t="shared" si="1099"/>
        <v xml:space="preserve"> </v>
      </c>
      <c r="G2056" s="537" t="s">
        <v>914</v>
      </c>
      <c r="H2056" s="524" t="s">
        <v>923</v>
      </c>
      <c r="I2056" s="1035"/>
      <c r="J2056" s="1036"/>
      <c r="K2056" s="531" t="s">
        <v>882</v>
      </c>
      <c r="L2056" s="535"/>
      <c r="M2056" s="517" t="str">
        <f t="shared" si="1132"/>
        <v>Y</v>
      </c>
      <c r="N2056" s="514">
        <f t="shared" si="1100"/>
        <v>85.4</v>
      </c>
      <c r="O2056" s="514">
        <f t="shared" si="1106"/>
        <v>0</v>
      </c>
      <c r="P2056" s="680">
        <f>'KB Duct Parts'!$AE$3</f>
        <v>0</v>
      </c>
      <c r="Q2056" s="681">
        <f t="shared" si="1101"/>
        <v>0</v>
      </c>
      <c r="R2056" s="682">
        <f t="shared" si="1102"/>
        <v>0</v>
      </c>
      <c r="S2056" s="716">
        <f t="shared" si="1103"/>
        <v>0.35</v>
      </c>
      <c r="T2056" s="679">
        <f t="shared" si="1104"/>
        <v>0</v>
      </c>
      <c r="U2056" s="679">
        <f t="shared" si="1105"/>
        <v>0</v>
      </c>
      <c r="Y2056" s="120"/>
      <c r="AD2056" s="79"/>
      <c r="AE2056" s="75"/>
      <c r="AF2056" s="370"/>
      <c r="AG2056" s="375"/>
      <c r="AH2056" s="379"/>
      <c r="AI2056" s="383"/>
      <c r="AJ2056" s="388"/>
      <c r="AK2056" s="392"/>
      <c r="AL2056" s="388"/>
      <c r="AM2056" s="363">
        <f t="shared" si="1130"/>
        <v>1</v>
      </c>
      <c r="AN2056" s="578">
        <v>85.4</v>
      </c>
      <c r="AO2056" s="78">
        <f t="shared" si="1112"/>
        <v>0</v>
      </c>
      <c r="AP2056" s="78">
        <f t="shared" si="1107"/>
        <v>0</v>
      </c>
      <c r="AQ2056" s="78">
        <f t="shared" si="1108"/>
        <v>0</v>
      </c>
      <c r="AR2056" s="78">
        <f t="shared" si="1109"/>
        <v>0</v>
      </c>
      <c r="AS2056" s="78">
        <f t="shared" si="1110"/>
        <v>0</v>
      </c>
      <c r="AT2056" s="78">
        <f t="shared" si="1111"/>
        <v>0</v>
      </c>
      <c r="AU2056" s="74" t="s">
        <v>717</v>
      </c>
      <c r="AV2056" s="115"/>
      <c r="AW2056" s="395"/>
      <c r="AX2056" s="395">
        <v>0</v>
      </c>
      <c r="AY2056" s="395">
        <v>0</v>
      </c>
      <c r="AZ2056" s="395">
        <v>0</v>
      </c>
      <c r="BA2056" s="395">
        <v>0</v>
      </c>
      <c r="BB2056" s="395">
        <v>0</v>
      </c>
      <c r="BC2056" s="395">
        <v>0</v>
      </c>
      <c r="BD2056" s="115"/>
      <c r="BE2056" s="115"/>
      <c r="BF2056" s="115"/>
      <c r="BG2056" s="115"/>
      <c r="BH2056" s="115"/>
      <c r="BI2056" s="115"/>
      <c r="BJ2056" s="115"/>
      <c r="BK2056" s="115"/>
      <c r="BQ2056" s="74" t="str">
        <f t="shared" si="1113"/>
        <v xml:space="preserve"> </v>
      </c>
      <c r="BR2056" s="120" t="str">
        <f t="shared" si="1114"/>
        <v xml:space="preserve"> </v>
      </c>
      <c r="BS2056" s="120" t="str">
        <f t="shared" si="1115"/>
        <v xml:space="preserve"> </v>
      </c>
      <c r="BU2056" s="74" t="str">
        <f t="shared" si="1116"/>
        <v xml:space="preserve"> </v>
      </c>
      <c r="BV2056" s="120" t="str">
        <f t="shared" si="1117"/>
        <v xml:space="preserve"> </v>
      </c>
      <c r="BW2056" s="120" t="str">
        <f t="shared" si="1118"/>
        <v xml:space="preserve">  </v>
      </c>
      <c r="BY2056" s="74" t="str">
        <f t="shared" si="1119"/>
        <v xml:space="preserve"> </v>
      </c>
      <c r="BZ2056" s="120" t="str">
        <f t="shared" si="1120"/>
        <v xml:space="preserve"> </v>
      </c>
      <c r="CA2056" s="120" t="str">
        <f t="shared" si="1121"/>
        <v xml:space="preserve"> </v>
      </c>
      <c r="CC2056" s="115" t="str">
        <f t="shared" si="1122"/>
        <v xml:space="preserve"> </v>
      </c>
      <c r="CD2056" s="120" t="str">
        <f t="shared" si="1123"/>
        <v xml:space="preserve"> </v>
      </c>
      <c r="CE2056" s="417" t="str">
        <f t="shared" si="1124"/>
        <v xml:space="preserve"> </v>
      </c>
      <c r="CF2056" s="115"/>
      <c r="CG2056" s="115" t="str">
        <f t="shared" si="1125"/>
        <v xml:space="preserve"> </v>
      </c>
      <c r="CH2056" s="120" t="str">
        <f t="shared" si="1126"/>
        <v xml:space="preserve"> </v>
      </c>
      <c r="CI2056" s="417" t="str">
        <f t="shared" si="1127"/>
        <v xml:space="preserve"> </v>
      </c>
      <c r="CJ2056" s="115"/>
      <c r="CK2056" s="115" t="str">
        <f t="shared" si="1128"/>
        <v xml:space="preserve"> </v>
      </c>
      <c r="CL2056" s="120" t="str">
        <f t="shared" si="1129"/>
        <v xml:space="preserve"> </v>
      </c>
      <c r="CM2056" s="417" t="str">
        <f t="shared" si="1131"/>
        <v xml:space="preserve"> </v>
      </c>
      <c r="IS2056" s="108">
        <v>66</v>
      </c>
    </row>
    <row r="2057" spans="2:253" s="74" customFormat="1" ht="17.100000000000001" hidden="1" customHeight="1" x14ac:dyDescent="0.25">
      <c r="B2057" s="524">
        <f>IF(AND('KB Duct Parts'!$BL$14=2,'KB Duct Parts'!AA30&gt;0),'KB Duct Parts'!AA30,0)</f>
        <v>0</v>
      </c>
      <c r="C2057" s="529" t="s">
        <v>1294</v>
      </c>
      <c r="D2057" s="506" t="str">
        <f t="shared" si="1133"/>
        <v>15216-SS</v>
      </c>
      <c r="E2057" s="524" t="s">
        <v>873</v>
      </c>
      <c r="F2057" s="508" t="str">
        <f t="shared" si="1099"/>
        <v xml:space="preserve"> </v>
      </c>
      <c r="G2057" s="537" t="s">
        <v>914</v>
      </c>
      <c r="H2057" s="524" t="s">
        <v>923</v>
      </c>
      <c r="I2057" s="1035"/>
      <c r="J2057" s="1036"/>
      <c r="K2057" s="531" t="s">
        <v>882</v>
      </c>
      <c r="L2057" s="535"/>
      <c r="M2057" s="517" t="str">
        <f t="shared" si="1132"/>
        <v>Y</v>
      </c>
      <c r="N2057" s="514">
        <f t="shared" si="1100"/>
        <v>86.4</v>
      </c>
      <c r="O2057" s="514">
        <f t="shared" si="1106"/>
        <v>0</v>
      </c>
      <c r="P2057" s="680">
        <f>'KB Duct Parts'!$AE$3</f>
        <v>0</v>
      </c>
      <c r="Q2057" s="681">
        <f t="shared" si="1101"/>
        <v>0</v>
      </c>
      <c r="R2057" s="682">
        <f t="shared" si="1102"/>
        <v>0</v>
      </c>
      <c r="S2057" s="716">
        <f t="shared" si="1103"/>
        <v>0.35</v>
      </c>
      <c r="T2057" s="679">
        <f t="shared" si="1104"/>
        <v>0</v>
      </c>
      <c r="U2057" s="679">
        <f t="shared" si="1105"/>
        <v>0</v>
      </c>
      <c r="Y2057" s="120"/>
      <c r="AD2057" s="79"/>
      <c r="AE2057" s="75"/>
      <c r="AF2057" s="370"/>
      <c r="AG2057" s="375"/>
      <c r="AH2057" s="379"/>
      <c r="AI2057" s="383"/>
      <c r="AJ2057" s="388"/>
      <c r="AK2057" s="392"/>
      <c r="AL2057" s="388"/>
      <c r="AM2057" s="363">
        <f t="shared" si="1130"/>
        <v>1</v>
      </c>
      <c r="AN2057" s="578">
        <v>86.4</v>
      </c>
      <c r="AO2057" s="78">
        <f t="shared" si="1112"/>
        <v>0</v>
      </c>
      <c r="AP2057" s="78">
        <f t="shared" si="1107"/>
        <v>0</v>
      </c>
      <c r="AQ2057" s="78">
        <f t="shared" si="1108"/>
        <v>0</v>
      </c>
      <c r="AR2057" s="78">
        <f t="shared" si="1109"/>
        <v>0</v>
      </c>
      <c r="AS2057" s="78">
        <f t="shared" si="1110"/>
        <v>0</v>
      </c>
      <c r="AT2057" s="78">
        <f t="shared" si="1111"/>
        <v>0</v>
      </c>
      <c r="AU2057" s="74" t="s">
        <v>717</v>
      </c>
      <c r="AV2057" s="115"/>
      <c r="AW2057" s="395"/>
      <c r="AX2057" s="395">
        <v>0</v>
      </c>
      <c r="AY2057" s="395">
        <v>0</v>
      </c>
      <c r="AZ2057" s="395">
        <v>0</v>
      </c>
      <c r="BA2057" s="395">
        <v>0</v>
      </c>
      <c r="BB2057" s="395">
        <v>0</v>
      </c>
      <c r="BC2057" s="395">
        <v>0</v>
      </c>
      <c r="BD2057" s="115"/>
      <c r="BE2057" s="115"/>
      <c r="BF2057" s="115"/>
      <c r="BG2057" s="115"/>
      <c r="BH2057" s="115"/>
      <c r="BI2057" s="115"/>
      <c r="BJ2057" s="115"/>
      <c r="BK2057" s="115"/>
      <c r="BQ2057" s="74" t="str">
        <f t="shared" si="1113"/>
        <v xml:space="preserve"> </v>
      </c>
      <c r="BR2057" s="120" t="str">
        <f t="shared" si="1114"/>
        <v xml:space="preserve"> </v>
      </c>
      <c r="BS2057" s="120" t="str">
        <f t="shared" si="1115"/>
        <v xml:space="preserve"> </v>
      </c>
      <c r="BU2057" s="74" t="str">
        <f t="shared" si="1116"/>
        <v xml:space="preserve"> </v>
      </c>
      <c r="BV2057" s="120" t="str">
        <f t="shared" si="1117"/>
        <v xml:space="preserve"> </v>
      </c>
      <c r="BW2057" s="120" t="str">
        <f t="shared" si="1118"/>
        <v xml:space="preserve">  </v>
      </c>
      <c r="BY2057" s="74" t="str">
        <f t="shared" si="1119"/>
        <v xml:space="preserve"> </v>
      </c>
      <c r="BZ2057" s="120" t="str">
        <f t="shared" si="1120"/>
        <v xml:space="preserve"> </v>
      </c>
      <c r="CA2057" s="120" t="str">
        <f t="shared" si="1121"/>
        <v xml:space="preserve"> </v>
      </c>
      <c r="CC2057" s="115" t="str">
        <f t="shared" si="1122"/>
        <v xml:space="preserve"> </v>
      </c>
      <c r="CD2057" s="120" t="str">
        <f t="shared" si="1123"/>
        <v xml:space="preserve"> </v>
      </c>
      <c r="CE2057" s="417" t="str">
        <f t="shared" si="1124"/>
        <v xml:space="preserve"> </v>
      </c>
      <c r="CF2057" s="115"/>
      <c r="CG2057" s="115" t="str">
        <f t="shared" si="1125"/>
        <v xml:space="preserve"> </v>
      </c>
      <c r="CH2057" s="120" t="str">
        <f t="shared" si="1126"/>
        <v xml:space="preserve"> </v>
      </c>
      <c r="CI2057" s="417" t="str">
        <f t="shared" si="1127"/>
        <v xml:space="preserve"> </v>
      </c>
      <c r="CJ2057" s="115"/>
      <c r="CK2057" s="115" t="str">
        <f t="shared" si="1128"/>
        <v xml:space="preserve"> </v>
      </c>
      <c r="CL2057" s="120" t="str">
        <f t="shared" si="1129"/>
        <v xml:space="preserve"> </v>
      </c>
      <c r="CM2057" s="417" t="str">
        <f t="shared" si="1131"/>
        <v xml:space="preserve"> </v>
      </c>
      <c r="IS2057" s="108">
        <v>67</v>
      </c>
    </row>
    <row r="2058" spans="2:253" s="74" customFormat="1" ht="17.100000000000001" hidden="1" customHeight="1" x14ac:dyDescent="0.25">
      <c r="B2058" s="524">
        <f>IF(AND('KB Duct Parts'!$BL$14=2,'KB Duct Parts'!AA31&gt;0),'KB Duct Parts'!AA31,0)</f>
        <v>0</v>
      </c>
      <c r="C2058" s="529" t="s">
        <v>1295</v>
      </c>
      <c r="D2058" s="506" t="str">
        <f t="shared" si="1133"/>
        <v>15217-SS</v>
      </c>
      <c r="E2058" s="524" t="s">
        <v>874</v>
      </c>
      <c r="F2058" s="508" t="str">
        <f t="shared" si="1099"/>
        <v xml:space="preserve"> </v>
      </c>
      <c r="G2058" s="537" t="s">
        <v>914</v>
      </c>
      <c r="H2058" s="524" t="s">
        <v>923</v>
      </c>
      <c r="I2058" s="1035"/>
      <c r="J2058" s="1036"/>
      <c r="K2058" s="531" t="s">
        <v>882</v>
      </c>
      <c r="L2058" s="535"/>
      <c r="M2058" s="517" t="str">
        <f t="shared" si="1132"/>
        <v>Y</v>
      </c>
      <c r="N2058" s="514">
        <f t="shared" si="1100"/>
        <v>91.1</v>
      </c>
      <c r="O2058" s="514">
        <f t="shared" si="1106"/>
        <v>0</v>
      </c>
      <c r="P2058" s="680">
        <f>'KB Duct Parts'!$AE$3</f>
        <v>0</v>
      </c>
      <c r="Q2058" s="681">
        <f t="shared" si="1101"/>
        <v>0</v>
      </c>
      <c r="R2058" s="682">
        <f t="shared" si="1102"/>
        <v>0</v>
      </c>
      <c r="S2058" s="716">
        <f t="shared" si="1103"/>
        <v>0.35</v>
      </c>
      <c r="T2058" s="679">
        <f t="shared" si="1104"/>
        <v>0</v>
      </c>
      <c r="U2058" s="679">
        <f t="shared" si="1105"/>
        <v>0</v>
      </c>
      <c r="Y2058" s="120"/>
      <c r="AD2058" s="79"/>
      <c r="AE2058" s="75"/>
      <c r="AF2058" s="370"/>
      <c r="AG2058" s="375"/>
      <c r="AH2058" s="379"/>
      <c r="AI2058" s="383"/>
      <c r="AJ2058" s="388"/>
      <c r="AK2058" s="392"/>
      <c r="AL2058" s="388"/>
      <c r="AM2058" s="363">
        <f t="shared" si="1130"/>
        <v>1</v>
      </c>
      <c r="AN2058" s="578">
        <v>91.1</v>
      </c>
      <c r="AO2058" s="78">
        <f t="shared" si="1112"/>
        <v>0</v>
      </c>
      <c r="AP2058" s="78">
        <f t="shared" si="1107"/>
        <v>0</v>
      </c>
      <c r="AQ2058" s="78">
        <f t="shared" si="1108"/>
        <v>0</v>
      </c>
      <c r="AR2058" s="78">
        <f t="shared" si="1109"/>
        <v>0</v>
      </c>
      <c r="AS2058" s="78">
        <f t="shared" si="1110"/>
        <v>0</v>
      </c>
      <c r="AT2058" s="78">
        <f t="shared" si="1111"/>
        <v>0</v>
      </c>
      <c r="AU2058" s="74" t="s">
        <v>717</v>
      </c>
      <c r="AV2058" s="115"/>
      <c r="AW2058" s="395"/>
      <c r="AX2058" s="395">
        <v>0</v>
      </c>
      <c r="AY2058" s="395">
        <v>0</v>
      </c>
      <c r="AZ2058" s="395">
        <v>0</v>
      </c>
      <c r="BA2058" s="395">
        <v>0</v>
      </c>
      <c r="BB2058" s="395">
        <v>0</v>
      </c>
      <c r="BC2058" s="395">
        <v>0</v>
      </c>
      <c r="BD2058" s="115"/>
      <c r="BE2058" s="115"/>
      <c r="BF2058" s="115"/>
      <c r="BG2058" s="115"/>
      <c r="BH2058" s="115"/>
      <c r="BI2058" s="115"/>
      <c r="BJ2058" s="115"/>
      <c r="BK2058" s="115"/>
      <c r="BQ2058" s="74" t="str">
        <f t="shared" si="1113"/>
        <v xml:space="preserve"> </v>
      </c>
      <c r="BR2058" s="120" t="str">
        <f t="shared" si="1114"/>
        <v xml:space="preserve"> </v>
      </c>
      <c r="BS2058" s="120" t="str">
        <f t="shared" si="1115"/>
        <v xml:space="preserve"> </v>
      </c>
      <c r="BU2058" s="74" t="str">
        <f t="shared" si="1116"/>
        <v xml:space="preserve"> </v>
      </c>
      <c r="BV2058" s="120" t="str">
        <f t="shared" si="1117"/>
        <v xml:space="preserve"> </v>
      </c>
      <c r="BW2058" s="120" t="str">
        <f t="shared" si="1118"/>
        <v xml:space="preserve">  </v>
      </c>
      <c r="BY2058" s="74" t="str">
        <f t="shared" si="1119"/>
        <v xml:space="preserve"> </v>
      </c>
      <c r="BZ2058" s="120" t="str">
        <f t="shared" si="1120"/>
        <v xml:space="preserve"> </v>
      </c>
      <c r="CA2058" s="120" t="str">
        <f t="shared" si="1121"/>
        <v xml:space="preserve"> </v>
      </c>
      <c r="CC2058" s="115" t="str">
        <f t="shared" si="1122"/>
        <v xml:space="preserve"> </v>
      </c>
      <c r="CD2058" s="120" t="str">
        <f t="shared" si="1123"/>
        <v xml:space="preserve"> </v>
      </c>
      <c r="CE2058" s="417" t="str">
        <f t="shared" si="1124"/>
        <v xml:space="preserve"> </v>
      </c>
      <c r="CF2058" s="115"/>
      <c r="CG2058" s="115" t="str">
        <f t="shared" si="1125"/>
        <v xml:space="preserve"> </v>
      </c>
      <c r="CH2058" s="120" t="str">
        <f t="shared" si="1126"/>
        <v xml:space="preserve"> </v>
      </c>
      <c r="CI2058" s="417" t="str">
        <f t="shared" si="1127"/>
        <v xml:space="preserve"> </v>
      </c>
      <c r="CJ2058" s="115"/>
      <c r="CK2058" s="115" t="str">
        <f t="shared" si="1128"/>
        <v xml:space="preserve"> </v>
      </c>
      <c r="CL2058" s="120" t="str">
        <f t="shared" si="1129"/>
        <v xml:space="preserve"> </v>
      </c>
      <c r="CM2058" s="417" t="str">
        <f t="shared" si="1131"/>
        <v xml:space="preserve"> </v>
      </c>
      <c r="IS2058" s="108">
        <v>70</v>
      </c>
    </row>
    <row r="2059" spans="2:253" s="74" customFormat="1" ht="17.100000000000001" hidden="1" customHeight="1" x14ac:dyDescent="0.25">
      <c r="B2059" s="524">
        <f>IF(AND('KB Duct Parts'!$BL$14=2,'KB Duct Parts'!AA32&gt;0),'KB Duct Parts'!AA32,0)</f>
        <v>0</v>
      </c>
      <c r="C2059" s="529" t="s">
        <v>1296</v>
      </c>
      <c r="D2059" s="506" t="str">
        <f t="shared" si="1133"/>
        <v>15218-SS</v>
      </c>
      <c r="E2059" s="524" t="s">
        <v>875</v>
      </c>
      <c r="F2059" s="508" t="str">
        <f t="shared" si="1099"/>
        <v xml:space="preserve"> </v>
      </c>
      <c r="G2059" s="537" t="s">
        <v>914</v>
      </c>
      <c r="H2059" s="524" t="s">
        <v>923</v>
      </c>
      <c r="I2059" s="1035"/>
      <c r="J2059" s="1036"/>
      <c r="K2059" s="531" t="s">
        <v>882</v>
      </c>
      <c r="L2059" s="535"/>
      <c r="M2059" s="517" t="str">
        <f t="shared" si="1132"/>
        <v>Y</v>
      </c>
      <c r="N2059" s="514">
        <f t="shared" si="1100"/>
        <v>95.6</v>
      </c>
      <c r="O2059" s="514">
        <f t="shared" si="1106"/>
        <v>0</v>
      </c>
      <c r="P2059" s="680">
        <f>'KB Duct Parts'!$AE$3</f>
        <v>0</v>
      </c>
      <c r="Q2059" s="681">
        <f t="shared" si="1101"/>
        <v>0</v>
      </c>
      <c r="R2059" s="682">
        <f t="shared" si="1102"/>
        <v>0</v>
      </c>
      <c r="S2059" s="716">
        <f t="shared" si="1103"/>
        <v>0.35</v>
      </c>
      <c r="T2059" s="679">
        <f t="shared" si="1104"/>
        <v>0</v>
      </c>
      <c r="U2059" s="679">
        <f t="shared" si="1105"/>
        <v>0</v>
      </c>
      <c r="Y2059" s="120"/>
      <c r="AD2059" s="79"/>
      <c r="AE2059" s="75"/>
      <c r="AF2059" s="370"/>
      <c r="AG2059" s="375"/>
      <c r="AH2059" s="379"/>
      <c r="AI2059" s="383"/>
      <c r="AJ2059" s="388"/>
      <c r="AK2059" s="392"/>
      <c r="AL2059" s="388"/>
      <c r="AM2059" s="363">
        <f t="shared" si="1130"/>
        <v>1</v>
      </c>
      <c r="AN2059" s="578">
        <v>95.6</v>
      </c>
      <c r="AO2059" s="78">
        <f t="shared" si="1112"/>
        <v>0</v>
      </c>
      <c r="AP2059" s="78">
        <f t="shared" si="1107"/>
        <v>0</v>
      </c>
      <c r="AQ2059" s="78">
        <f t="shared" si="1108"/>
        <v>0</v>
      </c>
      <c r="AR2059" s="78">
        <f t="shared" si="1109"/>
        <v>0</v>
      </c>
      <c r="AS2059" s="78">
        <f t="shared" si="1110"/>
        <v>0</v>
      </c>
      <c r="AT2059" s="78">
        <f t="shared" si="1111"/>
        <v>0</v>
      </c>
      <c r="AU2059" s="74" t="s">
        <v>717</v>
      </c>
      <c r="AV2059" s="115"/>
      <c r="AW2059" s="395"/>
      <c r="AX2059" s="395">
        <v>0</v>
      </c>
      <c r="AY2059" s="395">
        <v>0</v>
      </c>
      <c r="AZ2059" s="395">
        <v>0</v>
      </c>
      <c r="BA2059" s="395">
        <v>0</v>
      </c>
      <c r="BB2059" s="395">
        <v>0</v>
      </c>
      <c r="BC2059" s="395">
        <v>0</v>
      </c>
      <c r="BD2059" s="115"/>
      <c r="BE2059" s="115"/>
      <c r="BF2059" s="115"/>
      <c r="BG2059" s="115"/>
      <c r="BH2059" s="115"/>
      <c r="BI2059" s="115"/>
      <c r="BJ2059" s="115"/>
      <c r="BK2059" s="115"/>
      <c r="BQ2059" s="74" t="str">
        <f t="shared" si="1113"/>
        <v xml:space="preserve"> </v>
      </c>
      <c r="BR2059" s="120" t="str">
        <f t="shared" si="1114"/>
        <v xml:space="preserve"> </v>
      </c>
      <c r="BS2059" s="120" t="str">
        <f t="shared" si="1115"/>
        <v xml:space="preserve"> </v>
      </c>
      <c r="BU2059" s="74" t="str">
        <f t="shared" si="1116"/>
        <v xml:space="preserve"> </v>
      </c>
      <c r="BV2059" s="120" t="str">
        <f t="shared" si="1117"/>
        <v xml:space="preserve"> </v>
      </c>
      <c r="BW2059" s="120" t="str">
        <f t="shared" si="1118"/>
        <v xml:space="preserve">  </v>
      </c>
      <c r="BY2059" s="74" t="str">
        <f t="shared" si="1119"/>
        <v xml:space="preserve"> </v>
      </c>
      <c r="BZ2059" s="120" t="str">
        <f t="shared" si="1120"/>
        <v xml:space="preserve"> </v>
      </c>
      <c r="CA2059" s="120" t="str">
        <f t="shared" si="1121"/>
        <v xml:space="preserve"> </v>
      </c>
      <c r="CC2059" s="115" t="str">
        <f t="shared" si="1122"/>
        <v xml:space="preserve"> </v>
      </c>
      <c r="CD2059" s="120" t="str">
        <f t="shared" si="1123"/>
        <v xml:space="preserve"> </v>
      </c>
      <c r="CE2059" s="417" t="str">
        <f t="shared" si="1124"/>
        <v xml:space="preserve"> </v>
      </c>
      <c r="CF2059" s="115"/>
      <c r="CG2059" s="115" t="str">
        <f t="shared" si="1125"/>
        <v xml:space="preserve"> </v>
      </c>
      <c r="CH2059" s="120" t="str">
        <f t="shared" si="1126"/>
        <v xml:space="preserve"> </v>
      </c>
      <c r="CI2059" s="417" t="str">
        <f t="shared" si="1127"/>
        <v xml:space="preserve"> </v>
      </c>
      <c r="CJ2059" s="115"/>
      <c r="CK2059" s="115" t="str">
        <f t="shared" si="1128"/>
        <v xml:space="preserve"> </v>
      </c>
      <c r="CL2059" s="120" t="str">
        <f t="shared" si="1129"/>
        <v xml:space="preserve"> </v>
      </c>
      <c r="CM2059" s="417" t="str">
        <f t="shared" si="1131"/>
        <v xml:space="preserve"> </v>
      </c>
      <c r="IS2059" s="108">
        <v>74</v>
      </c>
    </row>
    <row r="2060" spans="2:253" s="74" customFormat="1" ht="17.100000000000001" hidden="1" customHeight="1" x14ac:dyDescent="0.25">
      <c r="B2060" s="524">
        <f>IF(AND('KB Duct Parts'!$BL$14=2,'KB Duct Parts'!AA33&gt;0),'KB Duct Parts'!AA33,0)</f>
        <v>0</v>
      </c>
      <c r="C2060" s="529" t="s">
        <v>1297</v>
      </c>
      <c r="D2060" s="506" t="str">
        <f t="shared" si="1133"/>
        <v>15219-SS</v>
      </c>
      <c r="E2060" s="524" t="s">
        <v>876</v>
      </c>
      <c r="F2060" s="508" t="str">
        <f t="shared" si="1099"/>
        <v xml:space="preserve"> </v>
      </c>
      <c r="G2060" s="537" t="s">
        <v>914</v>
      </c>
      <c r="H2060" s="524" t="s">
        <v>923</v>
      </c>
      <c r="I2060" s="1035"/>
      <c r="J2060" s="1036"/>
      <c r="K2060" s="531" t="s">
        <v>882</v>
      </c>
      <c r="L2060" s="535"/>
      <c r="M2060" s="517" t="str">
        <f t="shared" si="1132"/>
        <v>Y</v>
      </c>
      <c r="N2060" s="514">
        <f t="shared" si="1100"/>
        <v>99</v>
      </c>
      <c r="O2060" s="514">
        <f t="shared" si="1106"/>
        <v>0</v>
      </c>
      <c r="P2060" s="680">
        <f>'KB Duct Parts'!$AE$3</f>
        <v>0</v>
      </c>
      <c r="Q2060" s="681">
        <f t="shared" si="1101"/>
        <v>0</v>
      </c>
      <c r="R2060" s="682">
        <f t="shared" si="1102"/>
        <v>0</v>
      </c>
      <c r="S2060" s="716">
        <f t="shared" si="1103"/>
        <v>0.35</v>
      </c>
      <c r="T2060" s="679">
        <f t="shared" si="1104"/>
        <v>0</v>
      </c>
      <c r="U2060" s="679">
        <f t="shared" si="1105"/>
        <v>0</v>
      </c>
      <c r="Y2060" s="120"/>
      <c r="AD2060" s="79"/>
      <c r="AE2060" s="75"/>
      <c r="AF2060" s="370"/>
      <c r="AG2060" s="375"/>
      <c r="AH2060" s="379"/>
      <c r="AI2060" s="383"/>
      <c r="AJ2060" s="388"/>
      <c r="AK2060" s="392"/>
      <c r="AL2060" s="388"/>
      <c r="AM2060" s="363">
        <f t="shared" si="1130"/>
        <v>1</v>
      </c>
      <c r="AN2060" s="578">
        <v>99</v>
      </c>
      <c r="AO2060" s="78">
        <f t="shared" si="1112"/>
        <v>0</v>
      </c>
      <c r="AP2060" s="78">
        <f t="shared" si="1107"/>
        <v>0</v>
      </c>
      <c r="AQ2060" s="78">
        <f t="shared" si="1108"/>
        <v>0</v>
      </c>
      <c r="AR2060" s="78">
        <f t="shared" si="1109"/>
        <v>0</v>
      </c>
      <c r="AS2060" s="78">
        <f t="shared" si="1110"/>
        <v>0</v>
      </c>
      <c r="AT2060" s="78">
        <f t="shared" si="1111"/>
        <v>0</v>
      </c>
      <c r="AU2060" s="74" t="s">
        <v>717</v>
      </c>
      <c r="AV2060" s="115"/>
      <c r="AW2060" s="395"/>
      <c r="AX2060" s="395">
        <v>0</v>
      </c>
      <c r="AY2060" s="395">
        <v>0</v>
      </c>
      <c r="AZ2060" s="395">
        <v>0</v>
      </c>
      <c r="BA2060" s="395">
        <v>0</v>
      </c>
      <c r="BB2060" s="395">
        <v>0</v>
      </c>
      <c r="BC2060" s="395">
        <v>0</v>
      </c>
      <c r="BD2060" s="115"/>
      <c r="BE2060" s="115"/>
      <c r="BF2060" s="115"/>
      <c r="BG2060" s="115"/>
      <c r="BH2060" s="115"/>
      <c r="BI2060" s="115"/>
      <c r="BJ2060" s="115"/>
      <c r="BK2060" s="115"/>
      <c r="BQ2060" s="74" t="str">
        <f t="shared" si="1113"/>
        <v xml:space="preserve"> </v>
      </c>
      <c r="BR2060" s="120" t="str">
        <f t="shared" si="1114"/>
        <v xml:space="preserve"> </v>
      </c>
      <c r="BS2060" s="120" t="str">
        <f t="shared" si="1115"/>
        <v xml:space="preserve"> </v>
      </c>
      <c r="BU2060" s="74" t="str">
        <f t="shared" si="1116"/>
        <v xml:space="preserve"> </v>
      </c>
      <c r="BV2060" s="120" t="str">
        <f t="shared" si="1117"/>
        <v xml:space="preserve"> </v>
      </c>
      <c r="BW2060" s="120" t="str">
        <f t="shared" si="1118"/>
        <v xml:space="preserve">  </v>
      </c>
      <c r="BY2060" s="74" t="str">
        <f t="shared" si="1119"/>
        <v xml:space="preserve"> </v>
      </c>
      <c r="BZ2060" s="120" t="str">
        <f t="shared" si="1120"/>
        <v xml:space="preserve"> </v>
      </c>
      <c r="CA2060" s="120" t="str">
        <f t="shared" si="1121"/>
        <v xml:space="preserve"> </v>
      </c>
      <c r="CC2060" s="115" t="str">
        <f t="shared" si="1122"/>
        <v xml:space="preserve"> </v>
      </c>
      <c r="CD2060" s="120" t="str">
        <f t="shared" si="1123"/>
        <v xml:space="preserve"> </v>
      </c>
      <c r="CE2060" s="417" t="str">
        <f t="shared" si="1124"/>
        <v xml:space="preserve"> </v>
      </c>
      <c r="CF2060" s="115"/>
      <c r="CG2060" s="115" t="str">
        <f t="shared" si="1125"/>
        <v xml:space="preserve"> </v>
      </c>
      <c r="CH2060" s="120" t="str">
        <f t="shared" si="1126"/>
        <v xml:space="preserve"> </v>
      </c>
      <c r="CI2060" s="417" t="str">
        <f t="shared" si="1127"/>
        <v xml:space="preserve"> </v>
      </c>
      <c r="CJ2060" s="115"/>
      <c r="CK2060" s="115" t="str">
        <f t="shared" si="1128"/>
        <v xml:space="preserve"> </v>
      </c>
      <c r="CL2060" s="120" t="str">
        <f t="shared" si="1129"/>
        <v xml:space="preserve"> </v>
      </c>
      <c r="CM2060" s="417" t="str">
        <f t="shared" si="1131"/>
        <v xml:space="preserve"> </v>
      </c>
      <c r="IS2060" s="108">
        <v>76</v>
      </c>
    </row>
    <row r="2061" spans="2:253" s="74" customFormat="1" ht="17.100000000000001" hidden="1" customHeight="1" x14ac:dyDescent="0.25">
      <c r="B2061" s="524">
        <f>IF(AND('KB Duct Parts'!$BL$14=2,'KB Duct Parts'!AA34&gt;0),'KB Duct Parts'!AA34,0)</f>
        <v>0</v>
      </c>
      <c r="C2061" s="529" t="s">
        <v>1298</v>
      </c>
      <c r="D2061" s="506" t="str">
        <f t="shared" si="1133"/>
        <v>15220-SS</v>
      </c>
      <c r="E2061" s="524" t="s">
        <v>877</v>
      </c>
      <c r="F2061" s="508" t="str">
        <f t="shared" si="1099"/>
        <v xml:space="preserve"> </v>
      </c>
      <c r="G2061" s="537" t="s">
        <v>914</v>
      </c>
      <c r="H2061" s="524" t="s">
        <v>923</v>
      </c>
      <c r="I2061" s="1035"/>
      <c r="J2061" s="1036"/>
      <c r="K2061" s="531" t="s">
        <v>882</v>
      </c>
      <c r="L2061" s="535"/>
      <c r="M2061" s="517" t="str">
        <f t="shared" si="1132"/>
        <v>Y</v>
      </c>
      <c r="N2061" s="514">
        <f t="shared" si="1100"/>
        <v>100.1</v>
      </c>
      <c r="O2061" s="514">
        <f t="shared" si="1106"/>
        <v>0</v>
      </c>
      <c r="P2061" s="680">
        <f>'KB Duct Parts'!$AE$3</f>
        <v>0</v>
      </c>
      <c r="Q2061" s="681">
        <f t="shared" si="1101"/>
        <v>0</v>
      </c>
      <c r="R2061" s="682">
        <f t="shared" si="1102"/>
        <v>0</v>
      </c>
      <c r="S2061" s="716">
        <f t="shared" si="1103"/>
        <v>0.35</v>
      </c>
      <c r="T2061" s="679">
        <f t="shared" si="1104"/>
        <v>0</v>
      </c>
      <c r="U2061" s="679">
        <f t="shared" si="1105"/>
        <v>0</v>
      </c>
      <c r="Y2061" s="120"/>
      <c r="AD2061" s="79"/>
      <c r="AE2061" s="75"/>
      <c r="AF2061" s="370"/>
      <c r="AG2061" s="375"/>
      <c r="AH2061" s="379"/>
      <c r="AI2061" s="383"/>
      <c r="AJ2061" s="388"/>
      <c r="AK2061" s="392"/>
      <c r="AL2061" s="388"/>
      <c r="AM2061" s="363">
        <f t="shared" si="1130"/>
        <v>1</v>
      </c>
      <c r="AN2061" s="578">
        <v>100.1</v>
      </c>
      <c r="AO2061" s="78">
        <f t="shared" si="1112"/>
        <v>0</v>
      </c>
      <c r="AP2061" s="78">
        <f t="shared" si="1107"/>
        <v>0</v>
      </c>
      <c r="AQ2061" s="78">
        <f t="shared" si="1108"/>
        <v>0</v>
      </c>
      <c r="AR2061" s="78">
        <f t="shared" si="1109"/>
        <v>0</v>
      </c>
      <c r="AS2061" s="78">
        <f t="shared" si="1110"/>
        <v>0</v>
      </c>
      <c r="AT2061" s="78">
        <f t="shared" si="1111"/>
        <v>0</v>
      </c>
      <c r="AU2061" s="74" t="s">
        <v>717</v>
      </c>
      <c r="AV2061" s="115"/>
      <c r="AW2061" s="395"/>
      <c r="AX2061" s="395">
        <v>0</v>
      </c>
      <c r="AY2061" s="395">
        <v>0</v>
      </c>
      <c r="AZ2061" s="395">
        <v>0</v>
      </c>
      <c r="BA2061" s="395">
        <v>0</v>
      </c>
      <c r="BB2061" s="395">
        <v>0</v>
      </c>
      <c r="BC2061" s="395">
        <v>0</v>
      </c>
      <c r="BD2061" s="115"/>
      <c r="BE2061" s="115"/>
      <c r="BF2061" s="115"/>
      <c r="BG2061" s="115"/>
      <c r="BH2061" s="115"/>
      <c r="BI2061" s="115"/>
      <c r="BJ2061" s="115"/>
      <c r="BK2061" s="115"/>
      <c r="BQ2061" s="74" t="str">
        <f t="shared" si="1113"/>
        <v xml:space="preserve"> </v>
      </c>
      <c r="BR2061" s="120" t="str">
        <f t="shared" si="1114"/>
        <v xml:space="preserve"> </v>
      </c>
      <c r="BS2061" s="120" t="str">
        <f t="shared" si="1115"/>
        <v xml:space="preserve"> </v>
      </c>
      <c r="BU2061" s="74" t="str">
        <f t="shared" si="1116"/>
        <v xml:space="preserve"> </v>
      </c>
      <c r="BV2061" s="120" t="str">
        <f t="shared" si="1117"/>
        <v xml:space="preserve"> </v>
      </c>
      <c r="BW2061" s="120" t="str">
        <f t="shared" si="1118"/>
        <v xml:space="preserve">  </v>
      </c>
      <c r="BY2061" s="74" t="str">
        <f t="shared" si="1119"/>
        <v xml:space="preserve"> </v>
      </c>
      <c r="BZ2061" s="120" t="str">
        <f t="shared" si="1120"/>
        <v xml:space="preserve"> </v>
      </c>
      <c r="CA2061" s="120" t="str">
        <f t="shared" si="1121"/>
        <v xml:space="preserve"> </v>
      </c>
      <c r="CC2061" s="115" t="str">
        <f t="shared" si="1122"/>
        <v xml:space="preserve"> </v>
      </c>
      <c r="CD2061" s="120" t="str">
        <f t="shared" si="1123"/>
        <v xml:space="preserve"> </v>
      </c>
      <c r="CE2061" s="417" t="str">
        <f t="shared" si="1124"/>
        <v xml:space="preserve"> </v>
      </c>
      <c r="CF2061" s="115"/>
      <c r="CG2061" s="115" t="str">
        <f t="shared" si="1125"/>
        <v xml:space="preserve"> </v>
      </c>
      <c r="CH2061" s="120" t="str">
        <f t="shared" si="1126"/>
        <v xml:space="preserve"> </v>
      </c>
      <c r="CI2061" s="417" t="str">
        <f t="shared" si="1127"/>
        <v xml:space="preserve"> </v>
      </c>
      <c r="CJ2061" s="115"/>
      <c r="CK2061" s="115" t="str">
        <f t="shared" si="1128"/>
        <v xml:space="preserve"> </v>
      </c>
      <c r="CL2061" s="120" t="str">
        <f t="shared" si="1129"/>
        <v xml:space="preserve"> </v>
      </c>
      <c r="CM2061" s="417" t="str">
        <f t="shared" si="1131"/>
        <v xml:space="preserve"> </v>
      </c>
      <c r="IS2061" s="108">
        <v>77</v>
      </c>
    </row>
    <row r="2062" spans="2:253" s="74" customFormat="1" ht="17.100000000000001" hidden="1" customHeight="1" x14ac:dyDescent="0.25">
      <c r="B2062" s="524">
        <v>0</v>
      </c>
      <c r="C2062" s="529" t="s">
        <v>1299</v>
      </c>
      <c r="D2062" s="506" t="str">
        <f t="shared" si="1133"/>
        <v>15222-SS</v>
      </c>
      <c r="E2062" s="524" t="s">
        <v>878</v>
      </c>
      <c r="F2062" s="508" t="str">
        <f t="shared" ref="F2062:F2125" si="1134">IF(AM2062&gt;1,"Non-Std"," ")</f>
        <v xml:space="preserve"> </v>
      </c>
      <c r="G2062" s="537" t="s">
        <v>914</v>
      </c>
      <c r="H2062" s="524" t="s">
        <v>923</v>
      </c>
      <c r="I2062" s="1035" t="s">
        <v>855</v>
      </c>
      <c r="J2062" s="1036"/>
      <c r="K2062" s="531" t="s">
        <v>882</v>
      </c>
      <c r="L2062" s="535"/>
      <c r="M2062" s="517" t="str">
        <f t="shared" si="1132"/>
        <v>Y</v>
      </c>
      <c r="N2062" s="514">
        <f t="shared" si="1100"/>
        <v>109.3</v>
      </c>
      <c r="O2062" s="514">
        <f t="shared" si="1106"/>
        <v>0</v>
      </c>
      <c r="P2062" s="680">
        <f>'KB Duct Parts'!$AE$3</f>
        <v>0</v>
      </c>
      <c r="Q2062" s="681">
        <f t="shared" si="1101"/>
        <v>0</v>
      </c>
      <c r="R2062" s="682">
        <f t="shared" si="1102"/>
        <v>0</v>
      </c>
      <c r="S2062" s="716">
        <f t="shared" si="1103"/>
        <v>0.35</v>
      </c>
      <c r="T2062" s="679">
        <f t="shared" si="1104"/>
        <v>0</v>
      </c>
      <c r="U2062" s="679">
        <f t="shared" si="1105"/>
        <v>0</v>
      </c>
      <c r="Y2062" s="120"/>
      <c r="AD2062" s="79"/>
      <c r="AE2062" s="75"/>
      <c r="AF2062" s="370"/>
      <c r="AG2062" s="375"/>
      <c r="AH2062" s="379"/>
      <c r="AI2062" s="383"/>
      <c r="AJ2062" s="388"/>
      <c r="AK2062" s="392"/>
      <c r="AL2062" s="388"/>
      <c r="AM2062" s="363">
        <f t="shared" si="1130"/>
        <v>1</v>
      </c>
      <c r="AN2062" s="578">
        <v>109.3</v>
      </c>
      <c r="AO2062" s="78">
        <f t="shared" si="1112"/>
        <v>0</v>
      </c>
      <c r="AP2062" s="78">
        <f t="shared" si="1107"/>
        <v>0</v>
      </c>
      <c r="AQ2062" s="78">
        <f t="shared" si="1108"/>
        <v>0</v>
      </c>
      <c r="AR2062" s="78">
        <f t="shared" si="1109"/>
        <v>0</v>
      </c>
      <c r="AS2062" s="78">
        <f t="shared" si="1110"/>
        <v>0</v>
      </c>
      <c r="AT2062" s="78">
        <f t="shared" si="1111"/>
        <v>0</v>
      </c>
      <c r="AU2062" s="74" t="s">
        <v>717</v>
      </c>
      <c r="AV2062" s="115"/>
      <c r="AW2062" s="395"/>
      <c r="AX2062" s="395">
        <v>0</v>
      </c>
      <c r="AY2062" s="395">
        <v>0</v>
      </c>
      <c r="AZ2062" s="395">
        <v>0</v>
      </c>
      <c r="BA2062" s="395">
        <v>0</v>
      </c>
      <c r="BB2062" s="395">
        <v>0</v>
      </c>
      <c r="BC2062" s="395">
        <v>0</v>
      </c>
      <c r="BD2062" s="115"/>
      <c r="BE2062" s="115"/>
      <c r="BF2062" s="115"/>
      <c r="BG2062" s="115"/>
      <c r="BH2062" s="115"/>
      <c r="BI2062" s="115"/>
      <c r="BJ2062" s="115"/>
      <c r="BK2062" s="115"/>
      <c r="BQ2062" s="74" t="str">
        <f t="shared" si="1113"/>
        <v xml:space="preserve"> </v>
      </c>
      <c r="BR2062" s="120" t="str">
        <f t="shared" si="1114"/>
        <v xml:space="preserve"> </v>
      </c>
      <c r="BS2062" s="120" t="str">
        <f t="shared" si="1115"/>
        <v xml:space="preserve"> </v>
      </c>
      <c r="BU2062" s="74" t="str">
        <f t="shared" si="1116"/>
        <v xml:space="preserve"> </v>
      </c>
      <c r="BV2062" s="120" t="str">
        <f t="shared" si="1117"/>
        <v xml:space="preserve"> </v>
      </c>
      <c r="BW2062" s="120" t="str">
        <f t="shared" si="1118"/>
        <v xml:space="preserve">  </v>
      </c>
      <c r="BY2062" s="74" t="str">
        <f t="shared" si="1119"/>
        <v xml:space="preserve"> </v>
      </c>
      <c r="BZ2062" s="120" t="str">
        <f t="shared" si="1120"/>
        <v xml:space="preserve"> </v>
      </c>
      <c r="CA2062" s="120" t="str">
        <f t="shared" si="1121"/>
        <v xml:space="preserve"> </v>
      </c>
      <c r="CC2062" s="115" t="str">
        <f t="shared" si="1122"/>
        <v xml:space="preserve"> </v>
      </c>
      <c r="CD2062" s="120" t="str">
        <f t="shared" si="1123"/>
        <v xml:space="preserve"> </v>
      </c>
      <c r="CE2062" s="417" t="str">
        <f t="shared" si="1124"/>
        <v xml:space="preserve"> </v>
      </c>
      <c r="CF2062" s="115"/>
      <c r="CG2062" s="115" t="str">
        <f t="shared" si="1125"/>
        <v xml:space="preserve"> </v>
      </c>
      <c r="CH2062" s="120" t="str">
        <f t="shared" si="1126"/>
        <v xml:space="preserve"> </v>
      </c>
      <c r="CI2062" s="417" t="str">
        <f t="shared" si="1127"/>
        <v xml:space="preserve"> </v>
      </c>
      <c r="CJ2062" s="115"/>
      <c r="CK2062" s="115" t="str">
        <f t="shared" si="1128"/>
        <v xml:space="preserve"> </v>
      </c>
      <c r="CL2062" s="120" t="str">
        <f t="shared" si="1129"/>
        <v xml:space="preserve"> </v>
      </c>
      <c r="CM2062" s="417" t="str">
        <f t="shared" si="1131"/>
        <v xml:space="preserve"> </v>
      </c>
      <c r="IS2062" s="108">
        <v>84</v>
      </c>
    </row>
    <row r="2063" spans="2:253" s="74" customFormat="1" ht="17.100000000000001" hidden="1" customHeight="1" x14ac:dyDescent="0.25">
      <c r="B2063" s="524">
        <f>IF(AND('KB Duct Parts'!$BL$14=2,'KB Duct Parts'!AA36&gt;0),'KB Duct Parts'!AA36,0)</f>
        <v>0</v>
      </c>
      <c r="C2063" s="529" t="s">
        <v>24</v>
      </c>
      <c r="D2063" s="506" t="str">
        <f t="shared" si="1133"/>
        <v>15224-SS</v>
      </c>
      <c r="E2063" s="524" t="s">
        <v>1338</v>
      </c>
      <c r="F2063" s="508" t="str">
        <f t="shared" si="1134"/>
        <v xml:space="preserve"> </v>
      </c>
      <c r="G2063" s="537" t="s">
        <v>914</v>
      </c>
      <c r="H2063" s="524" t="s">
        <v>923</v>
      </c>
      <c r="I2063" s="1035" t="s">
        <v>855</v>
      </c>
      <c r="J2063" s="1036"/>
      <c r="K2063" s="531" t="s">
        <v>882</v>
      </c>
      <c r="L2063" s="535"/>
      <c r="M2063" s="517" t="str">
        <f t="shared" si="1132"/>
        <v>Y</v>
      </c>
      <c r="N2063" s="514">
        <f t="shared" si="1100"/>
        <v>119</v>
      </c>
      <c r="O2063" s="514">
        <f t="shared" si="1106"/>
        <v>0</v>
      </c>
      <c r="P2063" s="680">
        <f>'KB Duct Parts'!$AE$3</f>
        <v>0</v>
      </c>
      <c r="Q2063" s="681">
        <f t="shared" si="1101"/>
        <v>0</v>
      </c>
      <c r="R2063" s="682">
        <f t="shared" si="1102"/>
        <v>0</v>
      </c>
      <c r="S2063" s="716">
        <f t="shared" si="1103"/>
        <v>0.35</v>
      </c>
      <c r="T2063" s="679">
        <f t="shared" si="1104"/>
        <v>0</v>
      </c>
      <c r="U2063" s="679">
        <f t="shared" si="1105"/>
        <v>0</v>
      </c>
      <c r="Y2063" s="120"/>
      <c r="AD2063" s="79"/>
      <c r="AE2063" s="75"/>
      <c r="AF2063" s="370"/>
      <c r="AG2063" s="375"/>
      <c r="AH2063" s="379"/>
      <c r="AI2063" s="383"/>
      <c r="AJ2063" s="388"/>
      <c r="AK2063" s="392"/>
      <c r="AL2063" s="388"/>
      <c r="AM2063" s="363">
        <f t="shared" si="1130"/>
        <v>1</v>
      </c>
      <c r="AN2063" s="578">
        <v>119</v>
      </c>
      <c r="AO2063" s="78">
        <f t="shared" si="1112"/>
        <v>0</v>
      </c>
      <c r="AP2063" s="78">
        <f t="shared" si="1107"/>
        <v>0</v>
      </c>
      <c r="AQ2063" s="78">
        <f t="shared" si="1108"/>
        <v>0</v>
      </c>
      <c r="AR2063" s="78">
        <f t="shared" si="1109"/>
        <v>0</v>
      </c>
      <c r="AS2063" s="78">
        <f t="shared" si="1110"/>
        <v>0</v>
      </c>
      <c r="AT2063" s="78">
        <f t="shared" si="1111"/>
        <v>0</v>
      </c>
      <c r="AU2063" s="74" t="s">
        <v>717</v>
      </c>
      <c r="AV2063" s="115"/>
      <c r="AW2063" s="395"/>
      <c r="AX2063" s="395">
        <v>0</v>
      </c>
      <c r="AY2063" s="395">
        <v>0</v>
      </c>
      <c r="AZ2063" s="395">
        <v>0</v>
      </c>
      <c r="BA2063" s="395">
        <v>0</v>
      </c>
      <c r="BB2063" s="395">
        <v>0</v>
      </c>
      <c r="BC2063" s="395">
        <v>0</v>
      </c>
      <c r="BD2063" s="115"/>
      <c r="BE2063" s="115"/>
      <c r="BF2063" s="115"/>
      <c r="BG2063" s="115"/>
      <c r="BH2063" s="115"/>
      <c r="BI2063" s="115"/>
      <c r="BJ2063" s="115"/>
      <c r="BK2063" s="115"/>
      <c r="BQ2063" s="74" t="str">
        <f t="shared" si="1113"/>
        <v xml:space="preserve"> </v>
      </c>
      <c r="BR2063" s="120" t="str">
        <f t="shared" si="1114"/>
        <v xml:space="preserve"> </v>
      </c>
      <c r="BS2063" s="120" t="str">
        <f t="shared" si="1115"/>
        <v xml:space="preserve"> </v>
      </c>
      <c r="BU2063" s="74" t="str">
        <f t="shared" si="1116"/>
        <v xml:space="preserve"> </v>
      </c>
      <c r="BV2063" s="120" t="str">
        <f t="shared" si="1117"/>
        <v xml:space="preserve"> </v>
      </c>
      <c r="BW2063" s="120" t="str">
        <f t="shared" si="1118"/>
        <v xml:space="preserve">  </v>
      </c>
      <c r="BY2063" s="74" t="str">
        <f t="shared" si="1119"/>
        <v xml:space="preserve"> </v>
      </c>
      <c r="BZ2063" s="120" t="str">
        <f t="shared" si="1120"/>
        <v xml:space="preserve"> </v>
      </c>
      <c r="CA2063" s="120" t="str">
        <f t="shared" si="1121"/>
        <v xml:space="preserve"> </v>
      </c>
      <c r="CC2063" s="115" t="str">
        <f t="shared" si="1122"/>
        <v xml:space="preserve"> </v>
      </c>
      <c r="CD2063" s="120" t="str">
        <f t="shared" si="1123"/>
        <v xml:space="preserve"> </v>
      </c>
      <c r="CE2063" s="417" t="str">
        <f t="shared" si="1124"/>
        <v xml:space="preserve"> </v>
      </c>
      <c r="CF2063" s="115"/>
      <c r="CG2063" s="115" t="str">
        <f t="shared" si="1125"/>
        <v xml:space="preserve"> </v>
      </c>
      <c r="CH2063" s="120" t="str">
        <f t="shared" si="1126"/>
        <v xml:space="preserve"> </v>
      </c>
      <c r="CI2063" s="417" t="str">
        <f t="shared" si="1127"/>
        <v xml:space="preserve"> </v>
      </c>
      <c r="CJ2063" s="115"/>
      <c r="CK2063" s="115" t="str">
        <f t="shared" si="1128"/>
        <v xml:space="preserve"> </v>
      </c>
      <c r="CL2063" s="120" t="str">
        <f t="shared" si="1129"/>
        <v xml:space="preserve"> </v>
      </c>
      <c r="CM2063" s="417" t="str">
        <f t="shared" si="1131"/>
        <v xml:space="preserve"> </v>
      </c>
      <c r="IS2063" s="108"/>
    </row>
    <row r="2064" spans="2:253" s="74" customFormat="1" ht="17.100000000000001" hidden="1" customHeight="1" x14ac:dyDescent="0.25">
      <c r="B2064" s="524">
        <f>IF(AND('KB Duct Parts'!$BL$14=2,'KB Duct Parts'!K17&gt;0),'KB Duct Parts'!K17,0)</f>
        <v>0</v>
      </c>
      <c r="C2064" s="529" t="s">
        <v>567</v>
      </c>
      <c r="D2064" s="506" t="str">
        <f t="shared" si="1133"/>
        <v>16003-SS</v>
      </c>
      <c r="E2064" s="536" t="s">
        <v>483</v>
      </c>
      <c r="F2064" s="508" t="str">
        <f t="shared" si="1134"/>
        <v xml:space="preserve"> </v>
      </c>
      <c r="G2064" s="537" t="s">
        <v>915</v>
      </c>
      <c r="H2064" s="524" t="s">
        <v>923</v>
      </c>
      <c r="I2064" s="1035" t="s">
        <v>913</v>
      </c>
      <c r="J2064" s="1036"/>
      <c r="K2064" s="531" t="s">
        <v>882</v>
      </c>
      <c r="L2064" s="535"/>
      <c r="M2064" s="532" t="s">
        <v>1700</v>
      </c>
      <c r="N2064" s="514">
        <f t="shared" si="1100"/>
        <v>105.9</v>
      </c>
      <c r="O2064" s="514">
        <f t="shared" si="1106"/>
        <v>0</v>
      </c>
      <c r="P2064" s="680">
        <f>'KB Duct Parts'!$AE$3</f>
        <v>0</v>
      </c>
      <c r="Q2064" s="681">
        <f t="shared" si="1101"/>
        <v>0</v>
      </c>
      <c r="R2064" s="682">
        <f t="shared" si="1102"/>
        <v>0</v>
      </c>
      <c r="S2064" s="716">
        <f t="shared" si="1103"/>
        <v>0.35</v>
      </c>
      <c r="T2064" s="679">
        <f t="shared" si="1104"/>
        <v>0</v>
      </c>
      <c r="U2064" s="679">
        <f t="shared" si="1105"/>
        <v>0</v>
      </c>
      <c r="Y2064" s="120"/>
      <c r="AD2064" s="79"/>
      <c r="AE2064" s="75"/>
      <c r="AF2064" s="370"/>
      <c r="AG2064" s="375"/>
      <c r="AH2064" s="379"/>
      <c r="AI2064" s="383"/>
      <c r="AJ2064" s="388"/>
      <c r="AK2064" s="392"/>
      <c r="AL2064" s="388"/>
      <c r="AM2064" s="363">
        <f t="shared" si="1130"/>
        <v>1</v>
      </c>
      <c r="AN2064" s="578">
        <v>105.9</v>
      </c>
      <c r="AO2064" s="78">
        <f t="shared" si="1112"/>
        <v>0</v>
      </c>
      <c r="AP2064" s="78">
        <f t="shared" si="1107"/>
        <v>0</v>
      </c>
      <c r="AQ2064" s="78">
        <f t="shared" si="1108"/>
        <v>0</v>
      </c>
      <c r="AR2064" s="78">
        <f t="shared" si="1109"/>
        <v>0</v>
      </c>
      <c r="AS2064" s="78">
        <f t="shared" si="1110"/>
        <v>0</v>
      </c>
      <c r="AT2064" s="78">
        <f t="shared" si="1111"/>
        <v>0</v>
      </c>
      <c r="AU2064" s="74" t="s">
        <v>717</v>
      </c>
      <c r="AV2064" s="115"/>
      <c r="AW2064" s="395"/>
      <c r="AX2064" s="395">
        <v>0</v>
      </c>
      <c r="AY2064" s="395">
        <v>0</v>
      </c>
      <c r="AZ2064" s="395">
        <v>0</v>
      </c>
      <c r="BA2064" s="395">
        <v>0</v>
      </c>
      <c r="BB2064" s="395">
        <v>0</v>
      </c>
      <c r="BC2064" s="395">
        <v>0</v>
      </c>
      <c r="BD2064" s="115"/>
      <c r="BE2064" s="115"/>
      <c r="BF2064" s="115"/>
      <c r="BG2064" s="115"/>
      <c r="BH2064" s="115"/>
      <c r="BI2064" s="115"/>
      <c r="BJ2064" s="115"/>
      <c r="BK2064" s="115"/>
      <c r="BQ2064" s="74" t="str">
        <f t="shared" si="1113"/>
        <v xml:space="preserve"> </v>
      </c>
      <c r="BR2064" s="120" t="str">
        <f t="shared" si="1114"/>
        <v xml:space="preserve"> </v>
      </c>
      <c r="BS2064" s="120" t="str">
        <f t="shared" si="1115"/>
        <v xml:space="preserve"> </v>
      </c>
      <c r="BU2064" s="74" t="str">
        <f t="shared" si="1116"/>
        <v xml:space="preserve"> </v>
      </c>
      <c r="BV2064" s="120" t="str">
        <f t="shared" si="1117"/>
        <v xml:space="preserve"> </v>
      </c>
      <c r="BW2064" s="120" t="str">
        <f t="shared" si="1118"/>
        <v xml:space="preserve">  </v>
      </c>
      <c r="BY2064" s="74" t="str">
        <f t="shared" si="1119"/>
        <v xml:space="preserve"> </v>
      </c>
      <c r="BZ2064" s="120" t="str">
        <f t="shared" si="1120"/>
        <v xml:space="preserve"> </v>
      </c>
      <c r="CA2064" s="120" t="str">
        <f t="shared" si="1121"/>
        <v xml:space="preserve"> </v>
      </c>
      <c r="CC2064" s="115" t="str">
        <f t="shared" si="1122"/>
        <v xml:space="preserve"> </v>
      </c>
      <c r="CD2064" s="120" t="str">
        <f t="shared" si="1123"/>
        <v xml:space="preserve"> </v>
      </c>
      <c r="CE2064" s="417" t="str">
        <f t="shared" si="1124"/>
        <v xml:space="preserve"> </v>
      </c>
      <c r="CF2064" s="115"/>
      <c r="CG2064" s="115" t="str">
        <f t="shared" si="1125"/>
        <v xml:space="preserve"> </v>
      </c>
      <c r="CH2064" s="120" t="str">
        <f t="shared" si="1126"/>
        <v xml:space="preserve"> </v>
      </c>
      <c r="CI2064" s="417" t="str">
        <f t="shared" si="1127"/>
        <v xml:space="preserve"> </v>
      </c>
      <c r="CJ2064" s="115"/>
      <c r="CK2064" s="115" t="str">
        <f t="shared" si="1128"/>
        <v xml:space="preserve"> </v>
      </c>
      <c r="CL2064" s="120" t="str">
        <f t="shared" si="1129"/>
        <v xml:space="preserve"> </v>
      </c>
      <c r="CM2064" s="417" t="str">
        <f t="shared" si="1131"/>
        <v xml:space="preserve"> </v>
      </c>
      <c r="IS2064" s="108">
        <v>77</v>
      </c>
    </row>
    <row r="2065" spans="2:253" s="74" customFormat="1" ht="17.100000000000001" hidden="1" customHeight="1" x14ac:dyDescent="0.25">
      <c r="B2065" s="524">
        <f>IF(AND('KB Duct Parts'!$BL$14=2,'KB Duct Parts'!K18&gt;0),'KB Duct Parts'!K18,0)</f>
        <v>0</v>
      </c>
      <c r="C2065" s="529" t="s">
        <v>1300</v>
      </c>
      <c r="D2065" s="506" t="str">
        <f t="shared" si="1133"/>
        <v>16004-SS</v>
      </c>
      <c r="E2065" s="536" t="s">
        <v>861</v>
      </c>
      <c r="F2065" s="508" t="str">
        <f t="shared" si="1134"/>
        <v xml:space="preserve"> </v>
      </c>
      <c r="G2065" s="537" t="s">
        <v>915</v>
      </c>
      <c r="H2065" s="524" t="s">
        <v>923</v>
      </c>
      <c r="I2065" s="1035" t="s">
        <v>913</v>
      </c>
      <c r="J2065" s="1036"/>
      <c r="K2065" s="531" t="s">
        <v>882</v>
      </c>
      <c r="L2065" s="535"/>
      <c r="M2065" s="532" t="s">
        <v>1700</v>
      </c>
      <c r="N2065" s="514">
        <f t="shared" si="1100"/>
        <v>94.4</v>
      </c>
      <c r="O2065" s="514">
        <f t="shared" si="1106"/>
        <v>0</v>
      </c>
      <c r="P2065" s="680">
        <f>'KB Duct Parts'!$AE$3</f>
        <v>0</v>
      </c>
      <c r="Q2065" s="681">
        <f t="shared" si="1101"/>
        <v>0</v>
      </c>
      <c r="R2065" s="682">
        <f t="shared" si="1102"/>
        <v>0</v>
      </c>
      <c r="S2065" s="716">
        <f t="shared" si="1103"/>
        <v>0.35</v>
      </c>
      <c r="T2065" s="679">
        <f t="shared" si="1104"/>
        <v>0</v>
      </c>
      <c r="U2065" s="679">
        <f t="shared" si="1105"/>
        <v>0</v>
      </c>
      <c r="Y2065" s="120"/>
      <c r="AD2065" s="79"/>
      <c r="AE2065" s="75"/>
      <c r="AF2065" s="370"/>
      <c r="AG2065" s="375"/>
      <c r="AH2065" s="379"/>
      <c r="AI2065" s="383"/>
      <c r="AJ2065" s="388"/>
      <c r="AK2065" s="392"/>
      <c r="AL2065" s="388"/>
      <c r="AM2065" s="363">
        <f t="shared" si="1130"/>
        <v>1</v>
      </c>
      <c r="AN2065" s="578">
        <v>94.4</v>
      </c>
      <c r="AO2065" s="78">
        <f t="shared" si="1112"/>
        <v>0</v>
      </c>
      <c r="AP2065" s="78">
        <f t="shared" si="1107"/>
        <v>0</v>
      </c>
      <c r="AQ2065" s="78">
        <f t="shared" si="1108"/>
        <v>0</v>
      </c>
      <c r="AR2065" s="78">
        <f t="shared" si="1109"/>
        <v>0</v>
      </c>
      <c r="AS2065" s="78">
        <f t="shared" si="1110"/>
        <v>0</v>
      </c>
      <c r="AT2065" s="78">
        <f t="shared" si="1111"/>
        <v>0</v>
      </c>
      <c r="AU2065" s="74" t="s">
        <v>717</v>
      </c>
      <c r="AV2065" s="115"/>
      <c r="AW2065" s="395"/>
      <c r="AX2065" s="395">
        <v>0</v>
      </c>
      <c r="AY2065" s="395">
        <v>0</v>
      </c>
      <c r="AZ2065" s="395">
        <v>0</v>
      </c>
      <c r="BA2065" s="395">
        <v>0</v>
      </c>
      <c r="BB2065" s="395">
        <v>0</v>
      </c>
      <c r="BC2065" s="395">
        <v>0</v>
      </c>
      <c r="BD2065" s="115"/>
      <c r="BE2065" s="115"/>
      <c r="BF2065" s="115"/>
      <c r="BG2065" s="115"/>
      <c r="BH2065" s="115"/>
      <c r="BI2065" s="115"/>
      <c r="BJ2065" s="115"/>
      <c r="BK2065" s="115"/>
      <c r="BQ2065" s="74" t="str">
        <f t="shared" si="1113"/>
        <v xml:space="preserve"> </v>
      </c>
      <c r="BR2065" s="120" t="str">
        <f t="shared" si="1114"/>
        <v xml:space="preserve"> </v>
      </c>
      <c r="BS2065" s="120" t="str">
        <f t="shared" si="1115"/>
        <v xml:space="preserve"> </v>
      </c>
      <c r="BU2065" s="74" t="str">
        <f t="shared" si="1116"/>
        <v xml:space="preserve"> </v>
      </c>
      <c r="BV2065" s="120" t="str">
        <f t="shared" si="1117"/>
        <v xml:space="preserve"> </v>
      </c>
      <c r="BW2065" s="120" t="str">
        <f t="shared" si="1118"/>
        <v xml:space="preserve">  </v>
      </c>
      <c r="BY2065" s="74" t="str">
        <f t="shared" si="1119"/>
        <v xml:space="preserve"> </v>
      </c>
      <c r="BZ2065" s="120" t="str">
        <f t="shared" si="1120"/>
        <v xml:space="preserve"> </v>
      </c>
      <c r="CA2065" s="120" t="str">
        <f t="shared" si="1121"/>
        <v xml:space="preserve"> </v>
      </c>
      <c r="CC2065" s="115" t="str">
        <f t="shared" si="1122"/>
        <v xml:space="preserve"> </v>
      </c>
      <c r="CD2065" s="120" t="str">
        <f t="shared" si="1123"/>
        <v xml:space="preserve"> </v>
      </c>
      <c r="CE2065" s="417" t="str">
        <f t="shared" si="1124"/>
        <v xml:space="preserve"> </v>
      </c>
      <c r="CF2065" s="115"/>
      <c r="CG2065" s="115" t="str">
        <f t="shared" si="1125"/>
        <v xml:space="preserve"> </v>
      </c>
      <c r="CH2065" s="120" t="str">
        <f t="shared" si="1126"/>
        <v xml:space="preserve"> </v>
      </c>
      <c r="CI2065" s="417" t="str">
        <f t="shared" si="1127"/>
        <v xml:space="preserve"> </v>
      </c>
      <c r="CJ2065" s="115"/>
      <c r="CK2065" s="115" t="str">
        <f t="shared" si="1128"/>
        <v xml:space="preserve"> </v>
      </c>
      <c r="CL2065" s="120" t="str">
        <f t="shared" si="1129"/>
        <v xml:space="preserve"> </v>
      </c>
      <c r="CM2065" s="417" t="str">
        <f t="shared" si="1131"/>
        <v xml:space="preserve"> </v>
      </c>
      <c r="IS2065" s="108">
        <v>69</v>
      </c>
    </row>
    <row r="2066" spans="2:253" s="74" customFormat="1" ht="17.100000000000001" hidden="1" customHeight="1" x14ac:dyDescent="0.25">
      <c r="B2066" s="524">
        <f>IF(AND('KB Duct Parts'!$BL$14=2,'KB Duct Parts'!K19&gt;0),'KB Duct Parts'!K19,0)</f>
        <v>0</v>
      </c>
      <c r="C2066" s="529" t="s">
        <v>1301</v>
      </c>
      <c r="D2066" s="506" t="str">
        <f t="shared" si="1133"/>
        <v>16005-SS</v>
      </c>
      <c r="E2066" s="524" t="s">
        <v>862</v>
      </c>
      <c r="F2066" s="508" t="str">
        <f t="shared" si="1134"/>
        <v xml:space="preserve"> </v>
      </c>
      <c r="G2066" s="537" t="s">
        <v>915</v>
      </c>
      <c r="H2066" s="524" t="s">
        <v>923</v>
      </c>
      <c r="I2066" s="1035" t="s">
        <v>913</v>
      </c>
      <c r="J2066" s="1036"/>
      <c r="K2066" s="531" t="s">
        <v>882</v>
      </c>
      <c r="L2066" s="535"/>
      <c r="M2066" s="532" t="s">
        <v>1700</v>
      </c>
      <c r="N2066" s="514">
        <f t="shared" si="1100"/>
        <v>96.6</v>
      </c>
      <c r="O2066" s="514">
        <f t="shared" si="1106"/>
        <v>0</v>
      </c>
      <c r="P2066" s="680">
        <f>'KB Duct Parts'!$AE$3</f>
        <v>0</v>
      </c>
      <c r="Q2066" s="681">
        <f t="shared" si="1101"/>
        <v>0</v>
      </c>
      <c r="R2066" s="682">
        <f t="shared" si="1102"/>
        <v>0</v>
      </c>
      <c r="S2066" s="716">
        <f t="shared" si="1103"/>
        <v>0.35</v>
      </c>
      <c r="T2066" s="679">
        <f t="shared" si="1104"/>
        <v>0</v>
      </c>
      <c r="U2066" s="679">
        <f t="shared" si="1105"/>
        <v>0</v>
      </c>
      <c r="Y2066" s="120"/>
      <c r="AD2066" s="79"/>
      <c r="AE2066" s="75"/>
      <c r="AF2066" s="370"/>
      <c r="AG2066" s="375"/>
      <c r="AH2066" s="379"/>
      <c r="AI2066" s="383"/>
      <c r="AJ2066" s="388"/>
      <c r="AK2066" s="392"/>
      <c r="AL2066" s="388"/>
      <c r="AM2066" s="363">
        <f t="shared" si="1130"/>
        <v>1</v>
      </c>
      <c r="AN2066" s="578">
        <v>96.6</v>
      </c>
      <c r="AO2066" s="78">
        <f t="shared" si="1112"/>
        <v>0</v>
      </c>
      <c r="AP2066" s="78">
        <f t="shared" si="1107"/>
        <v>0</v>
      </c>
      <c r="AQ2066" s="78">
        <f t="shared" si="1108"/>
        <v>0</v>
      </c>
      <c r="AR2066" s="78">
        <f t="shared" si="1109"/>
        <v>0</v>
      </c>
      <c r="AS2066" s="78">
        <f t="shared" si="1110"/>
        <v>0</v>
      </c>
      <c r="AT2066" s="78">
        <f t="shared" si="1111"/>
        <v>0</v>
      </c>
      <c r="AU2066" s="74" t="s">
        <v>717</v>
      </c>
      <c r="AV2066" s="115"/>
      <c r="AW2066" s="395"/>
      <c r="AX2066" s="395">
        <v>0</v>
      </c>
      <c r="AY2066" s="395">
        <v>0</v>
      </c>
      <c r="AZ2066" s="395">
        <v>0</v>
      </c>
      <c r="BA2066" s="395">
        <v>0</v>
      </c>
      <c r="BB2066" s="395">
        <v>0</v>
      </c>
      <c r="BC2066" s="395">
        <v>0</v>
      </c>
      <c r="BD2066" s="115"/>
      <c r="BE2066" s="115"/>
      <c r="BF2066" s="115"/>
      <c r="BG2066" s="115"/>
      <c r="BH2066" s="115"/>
      <c r="BI2066" s="115"/>
      <c r="BJ2066" s="115"/>
      <c r="BK2066" s="115"/>
      <c r="BQ2066" s="74" t="str">
        <f t="shared" si="1113"/>
        <v xml:space="preserve"> </v>
      </c>
      <c r="BR2066" s="120" t="str">
        <f t="shared" si="1114"/>
        <v xml:space="preserve"> </v>
      </c>
      <c r="BS2066" s="120" t="str">
        <f t="shared" si="1115"/>
        <v xml:space="preserve"> </v>
      </c>
      <c r="BU2066" s="74" t="str">
        <f t="shared" si="1116"/>
        <v xml:space="preserve"> </v>
      </c>
      <c r="BV2066" s="120" t="str">
        <f t="shared" si="1117"/>
        <v xml:space="preserve"> </v>
      </c>
      <c r="BW2066" s="120" t="str">
        <f t="shared" si="1118"/>
        <v xml:space="preserve">  </v>
      </c>
      <c r="BY2066" s="74" t="str">
        <f t="shared" si="1119"/>
        <v xml:space="preserve"> </v>
      </c>
      <c r="BZ2066" s="120" t="str">
        <f t="shared" si="1120"/>
        <v xml:space="preserve"> </v>
      </c>
      <c r="CA2066" s="120" t="str">
        <f t="shared" si="1121"/>
        <v xml:space="preserve"> </v>
      </c>
      <c r="CC2066" s="115" t="str">
        <f t="shared" si="1122"/>
        <v xml:space="preserve"> </v>
      </c>
      <c r="CD2066" s="120" t="str">
        <f t="shared" si="1123"/>
        <v xml:space="preserve"> </v>
      </c>
      <c r="CE2066" s="417" t="str">
        <f t="shared" si="1124"/>
        <v xml:space="preserve"> </v>
      </c>
      <c r="CF2066" s="115"/>
      <c r="CG2066" s="115" t="str">
        <f t="shared" si="1125"/>
        <v xml:space="preserve"> </v>
      </c>
      <c r="CH2066" s="120" t="str">
        <f t="shared" si="1126"/>
        <v xml:space="preserve"> </v>
      </c>
      <c r="CI2066" s="417" t="str">
        <f t="shared" si="1127"/>
        <v xml:space="preserve"> </v>
      </c>
      <c r="CJ2066" s="115"/>
      <c r="CK2066" s="115" t="str">
        <f t="shared" si="1128"/>
        <v xml:space="preserve"> </v>
      </c>
      <c r="CL2066" s="120" t="str">
        <f t="shared" si="1129"/>
        <v xml:space="preserve"> </v>
      </c>
      <c r="CM2066" s="417" t="str">
        <f t="shared" si="1131"/>
        <v xml:space="preserve"> </v>
      </c>
      <c r="IS2066" s="108">
        <v>71</v>
      </c>
    </row>
    <row r="2067" spans="2:253" s="74" customFormat="1" ht="17.100000000000001" hidden="1" customHeight="1" x14ac:dyDescent="0.25">
      <c r="B2067" s="524">
        <f>IF(AND('KB Duct Parts'!$BL$14=2,'KB Duct Parts'!K20&gt;0),'KB Duct Parts'!K20,0)</f>
        <v>0</v>
      </c>
      <c r="C2067" s="529" t="s">
        <v>1302</v>
      </c>
      <c r="D2067" s="506" t="str">
        <f t="shared" si="1133"/>
        <v>16006-SS</v>
      </c>
      <c r="E2067" s="524" t="s">
        <v>863</v>
      </c>
      <c r="F2067" s="508" t="str">
        <f t="shared" si="1134"/>
        <v xml:space="preserve"> </v>
      </c>
      <c r="G2067" s="537" t="s">
        <v>915</v>
      </c>
      <c r="H2067" s="524" t="s">
        <v>923</v>
      </c>
      <c r="I2067" s="1035" t="s">
        <v>913</v>
      </c>
      <c r="J2067" s="1036"/>
      <c r="K2067" s="531" t="s">
        <v>882</v>
      </c>
      <c r="L2067" s="535"/>
      <c r="M2067" s="532" t="s">
        <v>1700</v>
      </c>
      <c r="N2067" s="514">
        <f t="shared" si="1100"/>
        <v>102.4</v>
      </c>
      <c r="O2067" s="514">
        <f t="shared" si="1106"/>
        <v>0</v>
      </c>
      <c r="P2067" s="680">
        <f>'KB Duct Parts'!$AE$3</f>
        <v>0</v>
      </c>
      <c r="Q2067" s="681">
        <f t="shared" si="1101"/>
        <v>0</v>
      </c>
      <c r="R2067" s="682">
        <f t="shared" si="1102"/>
        <v>0</v>
      </c>
      <c r="S2067" s="716">
        <f t="shared" si="1103"/>
        <v>0.35</v>
      </c>
      <c r="T2067" s="679">
        <f t="shared" si="1104"/>
        <v>0</v>
      </c>
      <c r="U2067" s="679">
        <f t="shared" si="1105"/>
        <v>0</v>
      </c>
      <c r="Y2067" s="120"/>
      <c r="AD2067" s="79"/>
      <c r="AE2067" s="75"/>
      <c r="AF2067" s="370"/>
      <c r="AG2067" s="375"/>
      <c r="AH2067" s="379"/>
      <c r="AI2067" s="383"/>
      <c r="AJ2067" s="388"/>
      <c r="AK2067" s="392"/>
      <c r="AL2067" s="388"/>
      <c r="AM2067" s="363">
        <f t="shared" si="1130"/>
        <v>1</v>
      </c>
      <c r="AN2067" s="578">
        <v>102.4</v>
      </c>
      <c r="AO2067" s="78">
        <f t="shared" si="1112"/>
        <v>0</v>
      </c>
      <c r="AP2067" s="78">
        <f t="shared" si="1107"/>
        <v>0</v>
      </c>
      <c r="AQ2067" s="78">
        <f t="shared" si="1108"/>
        <v>0</v>
      </c>
      <c r="AR2067" s="78">
        <f t="shared" si="1109"/>
        <v>0</v>
      </c>
      <c r="AS2067" s="78">
        <f t="shared" si="1110"/>
        <v>0</v>
      </c>
      <c r="AT2067" s="78">
        <f t="shared" si="1111"/>
        <v>0</v>
      </c>
      <c r="AU2067" s="74" t="s">
        <v>717</v>
      </c>
      <c r="AV2067" s="115"/>
      <c r="AW2067" s="395"/>
      <c r="AX2067" s="395">
        <v>0</v>
      </c>
      <c r="AY2067" s="395">
        <v>0</v>
      </c>
      <c r="AZ2067" s="395">
        <v>0</v>
      </c>
      <c r="BA2067" s="395">
        <v>0</v>
      </c>
      <c r="BB2067" s="395">
        <v>0</v>
      </c>
      <c r="BC2067" s="395">
        <v>0</v>
      </c>
      <c r="BD2067" s="115"/>
      <c r="BE2067" s="115"/>
      <c r="BF2067" s="115"/>
      <c r="BG2067" s="115"/>
      <c r="BH2067" s="115"/>
      <c r="BI2067" s="115"/>
      <c r="BJ2067" s="115"/>
      <c r="BK2067" s="115"/>
      <c r="BQ2067" s="74" t="str">
        <f t="shared" si="1113"/>
        <v xml:space="preserve"> </v>
      </c>
      <c r="BR2067" s="120" t="str">
        <f t="shared" si="1114"/>
        <v xml:space="preserve"> </v>
      </c>
      <c r="BS2067" s="120" t="str">
        <f t="shared" si="1115"/>
        <v xml:space="preserve"> </v>
      </c>
      <c r="BU2067" s="74" t="str">
        <f t="shared" si="1116"/>
        <v xml:space="preserve"> </v>
      </c>
      <c r="BV2067" s="120" t="str">
        <f t="shared" si="1117"/>
        <v xml:space="preserve"> </v>
      </c>
      <c r="BW2067" s="120" t="str">
        <f t="shared" si="1118"/>
        <v xml:space="preserve">  </v>
      </c>
      <c r="BY2067" s="74" t="str">
        <f t="shared" si="1119"/>
        <v xml:space="preserve"> </v>
      </c>
      <c r="BZ2067" s="120" t="str">
        <f t="shared" si="1120"/>
        <v xml:space="preserve"> </v>
      </c>
      <c r="CA2067" s="120" t="str">
        <f t="shared" si="1121"/>
        <v xml:space="preserve"> </v>
      </c>
      <c r="CC2067" s="115" t="str">
        <f t="shared" si="1122"/>
        <v xml:space="preserve"> </v>
      </c>
      <c r="CD2067" s="120" t="str">
        <f t="shared" si="1123"/>
        <v xml:space="preserve"> </v>
      </c>
      <c r="CE2067" s="417" t="str">
        <f t="shared" si="1124"/>
        <v xml:space="preserve"> </v>
      </c>
      <c r="CF2067" s="115"/>
      <c r="CG2067" s="115" t="str">
        <f t="shared" si="1125"/>
        <v xml:space="preserve"> </v>
      </c>
      <c r="CH2067" s="120" t="str">
        <f t="shared" si="1126"/>
        <v xml:space="preserve"> </v>
      </c>
      <c r="CI2067" s="417" t="str">
        <f t="shared" si="1127"/>
        <v xml:space="preserve"> </v>
      </c>
      <c r="CJ2067" s="115"/>
      <c r="CK2067" s="115" t="str">
        <f t="shared" si="1128"/>
        <v xml:space="preserve"> </v>
      </c>
      <c r="CL2067" s="120" t="str">
        <f t="shared" si="1129"/>
        <v xml:space="preserve"> </v>
      </c>
      <c r="CM2067" s="417" t="str">
        <f t="shared" si="1131"/>
        <v xml:space="preserve"> </v>
      </c>
      <c r="IS2067" s="108">
        <v>75</v>
      </c>
    </row>
    <row r="2068" spans="2:253" s="74" customFormat="1" ht="17.100000000000001" hidden="1" customHeight="1" x14ac:dyDescent="0.25">
      <c r="B2068" s="524">
        <f>IF(AND('KB Duct Parts'!$BL$14=2,'KB Duct Parts'!K21&gt;0),'KB Duct Parts'!K21,0)</f>
        <v>0</v>
      </c>
      <c r="C2068" s="529" t="s">
        <v>1303</v>
      </c>
      <c r="D2068" s="506" t="str">
        <f t="shared" si="1133"/>
        <v>16007-SS</v>
      </c>
      <c r="E2068" s="524" t="s">
        <v>864</v>
      </c>
      <c r="F2068" s="508" t="str">
        <f t="shared" si="1134"/>
        <v xml:space="preserve"> </v>
      </c>
      <c r="G2068" s="537" t="s">
        <v>915</v>
      </c>
      <c r="H2068" s="524" t="s">
        <v>923</v>
      </c>
      <c r="I2068" s="1035" t="s">
        <v>913</v>
      </c>
      <c r="J2068" s="1036"/>
      <c r="K2068" s="531" t="s">
        <v>882</v>
      </c>
      <c r="L2068" s="535"/>
      <c r="M2068" s="532" t="s">
        <v>1700</v>
      </c>
      <c r="N2068" s="514">
        <f t="shared" si="1100"/>
        <v>103.5</v>
      </c>
      <c r="O2068" s="514">
        <f t="shared" si="1106"/>
        <v>0</v>
      </c>
      <c r="P2068" s="680">
        <f>'KB Duct Parts'!$AE$3</f>
        <v>0</v>
      </c>
      <c r="Q2068" s="681">
        <f t="shared" si="1101"/>
        <v>0</v>
      </c>
      <c r="R2068" s="682">
        <f t="shared" si="1102"/>
        <v>0</v>
      </c>
      <c r="S2068" s="716">
        <f t="shared" si="1103"/>
        <v>0.35</v>
      </c>
      <c r="T2068" s="679">
        <f t="shared" si="1104"/>
        <v>0</v>
      </c>
      <c r="U2068" s="679">
        <f t="shared" si="1105"/>
        <v>0</v>
      </c>
      <c r="Y2068" s="120"/>
      <c r="AD2068" s="79"/>
      <c r="AE2068" s="75"/>
      <c r="AF2068" s="370"/>
      <c r="AG2068" s="375"/>
      <c r="AH2068" s="379"/>
      <c r="AI2068" s="383"/>
      <c r="AJ2068" s="388"/>
      <c r="AK2068" s="392"/>
      <c r="AL2068" s="388"/>
      <c r="AM2068" s="363">
        <f t="shared" si="1130"/>
        <v>1</v>
      </c>
      <c r="AN2068" s="578">
        <v>103.5</v>
      </c>
      <c r="AO2068" s="78">
        <f t="shared" si="1112"/>
        <v>0</v>
      </c>
      <c r="AP2068" s="78">
        <f t="shared" si="1107"/>
        <v>0</v>
      </c>
      <c r="AQ2068" s="78">
        <f t="shared" si="1108"/>
        <v>0</v>
      </c>
      <c r="AR2068" s="78">
        <f t="shared" si="1109"/>
        <v>0</v>
      </c>
      <c r="AS2068" s="78">
        <f t="shared" si="1110"/>
        <v>0</v>
      </c>
      <c r="AT2068" s="78">
        <f t="shared" si="1111"/>
        <v>0</v>
      </c>
      <c r="AU2068" s="74" t="s">
        <v>717</v>
      </c>
      <c r="AV2068" s="115"/>
      <c r="AW2068" s="395"/>
      <c r="AX2068" s="395">
        <v>0</v>
      </c>
      <c r="AY2068" s="395">
        <v>0</v>
      </c>
      <c r="AZ2068" s="395">
        <v>0</v>
      </c>
      <c r="BA2068" s="395">
        <v>0</v>
      </c>
      <c r="BB2068" s="395">
        <v>0</v>
      </c>
      <c r="BC2068" s="395">
        <v>0</v>
      </c>
      <c r="BD2068" s="115"/>
      <c r="BE2068" s="115"/>
      <c r="BF2068" s="115"/>
      <c r="BG2068" s="115"/>
      <c r="BH2068" s="115"/>
      <c r="BI2068" s="115"/>
      <c r="BJ2068" s="115"/>
      <c r="BK2068" s="115"/>
      <c r="BQ2068" s="74" t="str">
        <f t="shared" si="1113"/>
        <v xml:space="preserve"> </v>
      </c>
      <c r="BR2068" s="120" t="str">
        <f t="shared" si="1114"/>
        <v xml:space="preserve"> </v>
      </c>
      <c r="BS2068" s="120" t="str">
        <f t="shared" si="1115"/>
        <v xml:space="preserve"> </v>
      </c>
      <c r="BU2068" s="74" t="str">
        <f t="shared" si="1116"/>
        <v xml:space="preserve"> </v>
      </c>
      <c r="BV2068" s="120" t="str">
        <f t="shared" si="1117"/>
        <v xml:space="preserve"> </v>
      </c>
      <c r="BW2068" s="120" t="str">
        <f t="shared" si="1118"/>
        <v xml:space="preserve">  </v>
      </c>
      <c r="BY2068" s="74" t="str">
        <f t="shared" si="1119"/>
        <v xml:space="preserve"> </v>
      </c>
      <c r="BZ2068" s="120" t="str">
        <f t="shared" si="1120"/>
        <v xml:space="preserve"> </v>
      </c>
      <c r="CA2068" s="120" t="str">
        <f t="shared" si="1121"/>
        <v xml:space="preserve"> </v>
      </c>
      <c r="CC2068" s="115" t="str">
        <f t="shared" si="1122"/>
        <v xml:space="preserve"> </v>
      </c>
      <c r="CD2068" s="120" t="str">
        <f t="shared" si="1123"/>
        <v xml:space="preserve"> </v>
      </c>
      <c r="CE2068" s="417" t="str">
        <f t="shared" si="1124"/>
        <v xml:space="preserve"> </v>
      </c>
      <c r="CF2068" s="115"/>
      <c r="CG2068" s="115" t="str">
        <f t="shared" si="1125"/>
        <v xml:space="preserve"> </v>
      </c>
      <c r="CH2068" s="120" t="str">
        <f t="shared" si="1126"/>
        <v xml:space="preserve"> </v>
      </c>
      <c r="CI2068" s="417" t="str">
        <f t="shared" si="1127"/>
        <v xml:space="preserve"> </v>
      </c>
      <c r="CJ2068" s="115"/>
      <c r="CK2068" s="115" t="str">
        <f t="shared" si="1128"/>
        <v xml:space="preserve"> </v>
      </c>
      <c r="CL2068" s="120" t="str">
        <f t="shared" si="1129"/>
        <v xml:space="preserve"> </v>
      </c>
      <c r="CM2068" s="417" t="str">
        <f t="shared" si="1131"/>
        <v xml:space="preserve"> </v>
      </c>
      <c r="IS2068" s="108">
        <v>76</v>
      </c>
    </row>
    <row r="2069" spans="2:253" s="74" customFormat="1" ht="17.100000000000001" hidden="1" customHeight="1" x14ac:dyDescent="0.25">
      <c r="B2069" s="524">
        <f>IF(AND('KB Duct Parts'!$BL$14=2,'KB Duct Parts'!K22&gt;0),'KB Duct Parts'!K22,0)</f>
        <v>0</v>
      </c>
      <c r="C2069" s="529" t="s">
        <v>1304</v>
      </c>
      <c r="D2069" s="506" t="str">
        <f t="shared" si="1133"/>
        <v>16008-SS</v>
      </c>
      <c r="E2069" s="524" t="s">
        <v>865</v>
      </c>
      <c r="F2069" s="508" t="str">
        <f t="shared" si="1134"/>
        <v xml:space="preserve"> </v>
      </c>
      <c r="G2069" s="537" t="s">
        <v>915</v>
      </c>
      <c r="H2069" s="524" t="s">
        <v>923</v>
      </c>
      <c r="I2069" s="1035" t="s">
        <v>913</v>
      </c>
      <c r="J2069" s="1036"/>
      <c r="K2069" s="531" t="s">
        <v>882</v>
      </c>
      <c r="L2069" s="535"/>
      <c r="M2069" s="532" t="s">
        <v>1700</v>
      </c>
      <c r="N2069" s="514">
        <f t="shared" si="1100"/>
        <v>104.6</v>
      </c>
      <c r="O2069" s="514">
        <f t="shared" si="1106"/>
        <v>0</v>
      </c>
      <c r="P2069" s="680">
        <f>'KB Duct Parts'!$AE$3</f>
        <v>0</v>
      </c>
      <c r="Q2069" s="681">
        <f t="shared" si="1101"/>
        <v>0</v>
      </c>
      <c r="R2069" s="682">
        <f t="shared" si="1102"/>
        <v>0</v>
      </c>
      <c r="S2069" s="716">
        <f t="shared" si="1103"/>
        <v>0.35</v>
      </c>
      <c r="T2069" s="679">
        <f t="shared" si="1104"/>
        <v>0</v>
      </c>
      <c r="U2069" s="679">
        <f t="shared" si="1105"/>
        <v>0</v>
      </c>
      <c r="Y2069" s="120"/>
      <c r="AD2069" s="79"/>
      <c r="AE2069" s="75"/>
      <c r="AF2069" s="370"/>
      <c r="AG2069" s="375"/>
      <c r="AH2069" s="379"/>
      <c r="AI2069" s="383"/>
      <c r="AJ2069" s="388"/>
      <c r="AK2069" s="392"/>
      <c r="AL2069" s="388"/>
      <c r="AM2069" s="363">
        <f t="shared" si="1130"/>
        <v>1</v>
      </c>
      <c r="AN2069" s="578">
        <v>104.6</v>
      </c>
      <c r="AO2069" s="78">
        <f t="shared" si="1112"/>
        <v>0</v>
      </c>
      <c r="AP2069" s="78">
        <f t="shared" si="1107"/>
        <v>0</v>
      </c>
      <c r="AQ2069" s="78">
        <f t="shared" si="1108"/>
        <v>0</v>
      </c>
      <c r="AR2069" s="78">
        <f t="shared" si="1109"/>
        <v>0</v>
      </c>
      <c r="AS2069" s="78">
        <f t="shared" si="1110"/>
        <v>0</v>
      </c>
      <c r="AT2069" s="78">
        <f t="shared" si="1111"/>
        <v>0</v>
      </c>
      <c r="AU2069" s="74" t="s">
        <v>717</v>
      </c>
      <c r="AV2069" s="115"/>
      <c r="AW2069" s="395"/>
      <c r="AX2069" s="395">
        <v>0</v>
      </c>
      <c r="AY2069" s="395">
        <v>0</v>
      </c>
      <c r="AZ2069" s="395">
        <v>0</v>
      </c>
      <c r="BA2069" s="395">
        <v>0</v>
      </c>
      <c r="BB2069" s="395">
        <v>0</v>
      </c>
      <c r="BC2069" s="395">
        <v>0</v>
      </c>
      <c r="BD2069" s="115"/>
      <c r="BE2069" s="115"/>
      <c r="BF2069" s="115"/>
      <c r="BG2069" s="115"/>
      <c r="BH2069" s="115"/>
      <c r="BI2069" s="115"/>
      <c r="BJ2069" s="115"/>
      <c r="BK2069" s="115"/>
      <c r="BQ2069" s="74" t="str">
        <f t="shared" si="1113"/>
        <v xml:space="preserve"> </v>
      </c>
      <c r="BR2069" s="120" t="str">
        <f t="shared" si="1114"/>
        <v xml:space="preserve"> </v>
      </c>
      <c r="BS2069" s="120" t="str">
        <f t="shared" si="1115"/>
        <v xml:space="preserve"> </v>
      </c>
      <c r="BU2069" s="74" t="str">
        <f t="shared" si="1116"/>
        <v xml:space="preserve"> </v>
      </c>
      <c r="BV2069" s="120" t="str">
        <f t="shared" si="1117"/>
        <v xml:space="preserve"> </v>
      </c>
      <c r="BW2069" s="120" t="str">
        <f t="shared" si="1118"/>
        <v xml:space="preserve">  </v>
      </c>
      <c r="BY2069" s="74" t="str">
        <f t="shared" si="1119"/>
        <v xml:space="preserve"> </v>
      </c>
      <c r="BZ2069" s="120" t="str">
        <f t="shared" si="1120"/>
        <v xml:space="preserve"> </v>
      </c>
      <c r="CA2069" s="120" t="str">
        <f t="shared" si="1121"/>
        <v xml:space="preserve"> </v>
      </c>
      <c r="CC2069" s="115" t="str">
        <f t="shared" si="1122"/>
        <v xml:space="preserve"> </v>
      </c>
      <c r="CD2069" s="120" t="str">
        <f t="shared" si="1123"/>
        <v xml:space="preserve"> </v>
      </c>
      <c r="CE2069" s="417" t="str">
        <f t="shared" si="1124"/>
        <v xml:space="preserve"> </v>
      </c>
      <c r="CF2069" s="115"/>
      <c r="CG2069" s="115" t="str">
        <f t="shared" si="1125"/>
        <v xml:space="preserve"> </v>
      </c>
      <c r="CH2069" s="120" t="str">
        <f t="shared" si="1126"/>
        <v xml:space="preserve"> </v>
      </c>
      <c r="CI2069" s="417" t="str">
        <f t="shared" si="1127"/>
        <v xml:space="preserve"> </v>
      </c>
      <c r="CJ2069" s="115"/>
      <c r="CK2069" s="115" t="str">
        <f t="shared" si="1128"/>
        <v xml:space="preserve"> </v>
      </c>
      <c r="CL2069" s="120" t="str">
        <f t="shared" si="1129"/>
        <v xml:space="preserve"> </v>
      </c>
      <c r="CM2069" s="417" t="str">
        <f t="shared" si="1131"/>
        <v xml:space="preserve"> </v>
      </c>
      <c r="IS2069" s="108">
        <v>77</v>
      </c>
    </row>
    <row r="2070" spans="2:253" s="74" customFormat="1" ht="17.100000000000001" hidden="1" customHeight="1" x14ac:dyDescent="0.25">
      <c r="B2070" s="524">
        <f>IF(AND('KB Duct Parts'!$BL$14=2,'KB Duct Parts'!K23&gt;0),'KB Duct Parts'!K23,0)</f>
        <v>0</v>
      </c>
      <c r="C2070" s="529" t="s">
        <v>1306</v>
      </c>
      <c r="D2070" s="506" t="str">
        <f t="shared" si="1133"/>
        <v>16009-SS</v>
      </c>
      <c r="E2070" s="524" t="s">
        <v>866</v>
      </c>
      <c r="F2070" s="508" t="str">
        <f t="shared" si="1134"/>
        <v xml:space="preserve"> </v>
      </c>
      <c r="G2070" s="537" t="s">
        <v>915</v>
      </c>
      <c r="H2070" s="524" t="s">
        <v>923</v>
      </c>
      <c r="I2070" s="1035" t="s">
        <v>913</v>
      </c>
      <c r="J2070" s="1036"/>
      <c r="K2070" s="531" t="s">
        <v>882</v>
      </c>
      <c r="L2070" s="535"/>
      <c r="M2070" s="532" t="s">
        <v>1700</v>
      </c>
      <c r="N2070" s="514">
        <f t="shared" si="1100"/>
        <v>117.1</v>
      </c>
      <c r="O2070" s="514">
        <f t="shared" si="1106"/>
        <v>0</v>
      </c>
      <c r="P2070" s="680">
        <f>'KB Duct Parts'!$AE$3</f>
        <v>0</v>
      </c>
      <c r="Q2070" s="681">
        <f t="shared" si="1101"/>
        <v>0</v>
      </c>
      <c r="R2070" s="682">
        <f t="shared" si="1102"/>
        <v>0</v>
      </c>
      <c r="S2070" s="716">
        <f t="shared" si="1103"/>
        <v>0.35</v>
      </c>
      <c r="T2070" s="679">
        <f t="shared" si="1104"/>
        <v>0</v>
      </c>
      <c r="U2070" s="679">
        <f t="shared" si="1105"/>
        <v>0</v>
      </c>
      <c r="Y2070" s="120"/>
      <c r="AD2070" s="79"/>
      <c r="AE2070" s="75"/>
      <c r="AF2070" s="370"/>
      <c r="AG2070" s="375"/>
      <c r="AH2070" s="379"/>
      <c r="AI2070" s="383"/>
      <c r="AJ2070" s="388"/>
      <c r="AK2070" s="392"/>
      <c r="AL2070" s="388"/>
      <c r="AM2070" s="363">
        <f t="shared" si="1130"/>
        <v>1</v>
      </c>
      <c r="AN2070" s="578">
        <v>117.1</v>
      </c>
      <c r="AO2070" s="78">
        <f t="shared" si="1112"/>
        <v>0</v>
      </c>
      <c r="AP2070" s="78">
        <f t="shared" si="1107"/>
        <v>0</v>
      </c>
      <c r="AQ2070" s="78">
        <f t="shared" si="1108"/>
        <v>0</v>
      </c>
      <c r="AR2070" s="78">
        <f t="shared" si="1109"/>
        <v>0</v>
      </c>
      <c r="AS2070" s="78">
        <f t="shared" si="1110"/>
        <v>0</v>
      </c>
      <c r="AT2070" s="78">
        <f t="shared" si="1111"/>
        <v>0</v>
      </c>
      <c r="AU2070" s="74" t="s">
        <v>717</v>
      </c>
      <c r="AV2070" s="115"/>
      <c r="AW2070" s="395"/>
      <c r="AX2070" s="395">
        <v>0</v>
      </c>
      <c r="AY2070" s="395">
        <v>0</v>
      </c>
      <c r="AZ2070" s="395">
        <v>0</v>
      </c>
      <c r="BA2070" s="395">
        <v>0</v>
      </c>
      <c r="BB2070" s="395">
        <v>0</v>
      </c>
      <c r="BC2070" s="395">
        <v>0</v>
      </c>
      <c r="BD2070" s="115"/>
      <c r="BE2070" s="115"/>
      <c r="BF2070" s="115"/>
      <c r="BG2070" s="115"/>
      <c r="BH2070" s="115"/>
      <c r="BI2070" s="115"/>
      <c r="BJ2070" s="115"/>
      <c r="BK2070" s="115"/>
      <c r="BQ2070" s="74" t="str">
        <f t="shared" si="1113"/>
        <v xml:space="preserve"> </v>
      </c>
      <c r="BR2070" s="120" t="str">
        <f t="shared" si="1114"/>
        <v xml:space="preserve"> </v>
      </c>
      <c r="BS2070" s="120" t="str">
        <f t="shared" si="1115"/>
        <v xml:space="preserve"> </v>
      </c>
      <c r="BU2070" s="74" t="str">
        <f t="shared" si="1116"/>
        <v xml:space="preserve"> </v>
      </c>
      <c r="BV2070" s="120" t="str">
        <f t="shared" si="1117"/>
        <v xml:space="preserve"> </v>
      </c>
      <c r="BW2070" s="120" t="str">
        <f t="shared" si="1118"/>
        <v xml:space="preserve">  </v>
      </c>
      <c r="BY2070" s="74" t="str">
        <f t="shared" si="1119"/>
        <v xml:space="preserve"> </v>
      </c>
      <c r="BZ2070" s="120" t="str">
        <f t="shared" si="1120"/>
        <v xml:space="preserve"> </v>
      </c>
      <c r="CA2070" s="120" t="str">
        <f t="shared" si="1121"/>
        <v xml:space="preserve"> </v>
      </c>
      <c r="CC2070" s="115" t="str">
        <f t="shared" si="1122"/>
        <v xml:space="preserve"> </v>
      </c>
      <c r="CD2070" s="120" t="str">
        <f t="shared" si="1123"/>
        <v xml:space="preserve"> </v>
      </c>
      <c r="CE2070" s="417" t="str">
        <f t="shared" si="1124"/>
        <v xml:space="preserve"> </v>
      </c>
      <c r="CF2070" s="115"/>
      <c r="CG2070" s="115" t="str">
        <f t="shared" si="1125"/>
        <v xml:space="preserve"> </v>
      </c>
      <c r="CH2070" s="120" t="str">
        <f t="shared" si="1126"/>
        <v xml:space="preserve"> </v>
      </c>
      <c r="CI2070" s="417" t="str">
        <f t="shared" si="1127"/>
        <v xml:space="preserve"> </v>
      </c>
      <c r="CJ2070" s="115"/>
      <c r="CK2070" s="115" t="str">
        <f t="shared" si="1128"/>
        <v xml:space="preserve"> </v>
      </c>
      <c r="CL2070" s="120" t="str">
        <f t="shared" si="1129"/>
        <v xml:space="preserve"> </v>
      </c>
      <c r="CM2070" s="417" t="str">
        <f t="shared" si="1131"/>
        <v xml:space="preserve"> </v>
      </c>
      <c r="IS2070" s="108">
        <v>86</v>
      </c>
    </row>
    <row r="2071" spans="2:253" s="74" customFormat="1" ht="17.100000000000001" hidden="1" customHeight="1" x14ac:dyDescent="0.25">
      <c r="B2071" s="524">
        <f>IF(AND('KB Duct Parts'!$BL$14=2,'KB Duct Parts'!K24&gt;0),'KB Duct Parts'!K24,0)</f>
        <v>0</v>
      </c>
      <c r="C2071" s="529" t="s">
        <v>1307</v>
      </c>
      <c r="D2071" s="506" t="str">
        <f t="shared" si="1133"/>
        <v>16010-SS</v>
      </c>
      <c r="E2071" s="524" t="s">
        <v>867</v>
      </c>
      <c r="F2071" s="508" t="str">
        <f t="shared" si="1134"/>
        <v xml:space="preserve"> </v>
      </c>
      <c r="G2071" s="537" t="s">
        <v>915</v>
      </c>
      <c r="H2071" s="524" t="s">
        <v>923</v>
      </c>
      <c r="I2071" s="1035" t="s">
        <v>913</v>
      </c>
      <c r="J2071" s="1036"/>
      <c r="K2071" s="531" t="s">
        <v>882</v>
      </c>
      <c r="L2071" s="535"/>
      <c r="M2071" s="532" t="s">
        <v>1700</v>
      </c>
      <c r="N2071" s="514">
        <f t="shared" si="1100"/>
        <v>119.5</v>
      </c>
      <c r="O2071" s="514">
        <f t="shared" si="1106"/>
        <v>0</v>
      </c>
      <c r="P2071" s="680">
        <f>'KB Duct Parts'!$AE$3</f>
        <v>0</v>
      </c>
      <c r="Q2071" s="681">
        <f t="shared" si="1101"/>
        <v>0</v>
      </c>
      <c r="R2071" s="682">
        <f t="shared" si="1102"/>
        <v>0</v>
      </c>
      <c r="S2071" s="716">
        <f t="shared" si="1103"/>
        <v>0.35</v>
      </c>
      <c r="T2071" s="679">
        <f t="shared" si="1104"/>
        <v>0</v>
      </c>
      <c r="U2071" s="679">
        <f t="shared" si="1105"/>
        <v>0</v>
      </c>
      <c r="Y2071" s="120"/>
      <c r="AD2071" s="79"/>
      <c r="AE2071" s="75"/>
      <c r="AF2071" s="370"/>
      <c r="AG2071" s="375"/>
      <c r="AH2071" s="379"/>
      <c r="AI2071" s="383"/>
      <c r="AJ2071" s="388"/>
      <c r="AK2071" s="392"/>
      <c r="AL2071" s="388"/>
      <c r="AM2071" s="363">
        <f t="shared" si="1130"/>
        <v>1</v>
      </c>
      <c r="AN2071" s="578">
        <v>119.5</v>
      </c>
      <c r="AO2071" s="78">
        <f t="shared" si="1112"/>
        <v>0</v>
      </c>
      <c r="AP2071" s="78">
        <f t="shared" si="1107"/>
        <v>0</v>
      </c>
      <c r="AQ2071" s="78">
        <f t="shared" si="1108"/>
        <v>0</v>
      </c>
      <c r="AR2071" s="78">
        <f t="shared" si="1109"/>
        <v>0</v>
      </c>
      <c r="AS2071" s="78">
        <f t="shared" si="1110"/>
        <v>0</v>
      </c>
      <c r="AT2071" s="78">
        <f t="shared" si="1111"/>
        <v>0</v>
      </c>
      <c r="AU2071" s="74" t="s">
        <v>717</v>
      </c>
      <c r="AV2071" s="115"/>
      <c r="AW2071" s="395"/>
      <c r="AX2071" s="395">
        <v>0</v>
      </c>
      <c r="AY2071" s="395">
        <v>0</v>
      </c>
      <c r="AZ2071" s="395">
        <v>0</v>
      </c>
      <c r="BA2071" s="395">
        <v>0</v>
      </c>
      <c r="BB2071" s="395">
        <v>0</v>
      </c>
      <c r="BC2071" s="395">
        <v>0</v>
      </c>
      <c r="BD2071" s="115"/>
      <c r="BE2071" s="115"/>
      <c r="BF2071" s="115"/>
      <c r="BG2071" s="115"/>
      <c r="BH2071" s="115"/>
      <c r="BI2071" s="115"/>
      <c r="BJ2071" s="115"/>
      <c r="BK2071" s="115"/>
      <c r="BQ2071" s="74" t="str">
        <f t="shared" si="1113"/>
        <v xml:space="preserve"> </v>
      </c>
      <c r="BR2071" s="120" t="str">
        <f t="shared" si="1114"/>
        <v xml:space="preserve"> </v>
      </c>
      <c r="BS2071" s="120" t="str">
        <f t="shared" si="1115"/>
        <v xml:space="preserve"> </v>
      </c>
      <c r="BU2071" s="74" t="str">
        <f t="shared" si="1116"/>
        <v xml:space="preserve"> </v>
      </c>
      <c r="BV2071" s="120" t="str">
        <f t="shared" si="1117"/>
        <v xml:space="preserve"> </v>
      </c>
      <c r="BW2071" s="120" t="str">
        <f t="shared" si="1118"/>
        <v xml:space="preserve">  </v>
      </c>
      <c r="BY2071" s="74" t="str">
        <f t="shared" si="1119"/>
        <v xml:space="preserve"> </v>
      </c>
      <c r="BZ2071" s="120" t="str">
        <f t="shared" si="1120"/>
        <v xml:space="preserve"> </v>
      </c>
      <c r="CA2071" s="120" t="str">
        <f t="shared" si="1121"/>
        <v xml:space="preserve"> </v>
      </c>
      <c r="CC2071" s="115" t="str">
        <f t="shared" si="1122"/>
        <v xml:space="preserve"> </v>
      </c>
      <c r="CD2071" s="120" t="str">
        <f t="shared" si="1123"/>
        <v xml:space="preserve"> </v>
      </c>
      <c r="CE2071" s="417" t="str">
        <f t="shared" si="1124"/>
        <v xml:space="preserve"> </v>
      </c>
      <c r="CF2071" s="115"/>
      <c r="CG2071" s="115" t="str">
        <f t="shared" si="1125"/>
        <v xml:space="preserve"> </v>
      </c>
      <c r="CH2071" s="120" t="str">
        <f t="shared" si="1126"/>
        <v xml:space="preserve"> </v>
      </c>
      <c r="CI2071" s="417" t="str">
        <f t="shared" si="1127"/>
        <v xml:space="preserve"> </v>
      </c>
      <c r="CJ2071" s="115"/>
      <c r="CK2071" s="115" t="str">
        <f t="shared" si="1128"/>
        <v xml:space="preserve"> </v>
      </c>
      <c r="CL2071" s="120" t="str">
        <f t="shared" si="1129"/>
        <v xml:space="preserve"> </v>
      </c>
      <c r="CM2071" s="417" t="str">
        <f t="shared" si="1131"/>
        <v xml:space="preserve"> </v>
      </c>
      <c r="IS2071" s="108">
        <v>88</v>
      </c>
    </row>
    <row r="2072" spans="2:253" s="74" customFormat="1" ht="17.100000000000001" hidden="1" customHeight="1" x14ac:dyDescent="0.25">
      <c r="B2072" s="524">
        <f>IF(AND('KB Duct Parts'!$BL$14=2,'KB Duct Parts'!K25&gt;0),'KB Duct Parts'!K25,0)</f>
        <v>0</v>
      </c>
      <c r="C2072" s="529" t="s">
        <v>1308</v>
      </c>
      <c r="D2072" s="506" t="str">
        <f t="shared" si="1133"/>
        <v>16011-SS</v>
      </c>
      <c r="E2072" s="524" t="s">
        <v>868</v>
      </c>
      <c r="F2072" s="508" t="str">
        <f t="shared" si="1134"/>
        <v xml:space="preserve"> </v>
      </c>
      <c r="G2072" s="537" t="s">
        <v>915</v>
      </c>
      <c r="H2072" s="524" t="s">
        <v>923</v>
      </c>
      <c r="I2072" s="1035" t="s">
        <v>913</v>
      </c>
      <c r="J2072" s="1036"/>
      <c r="K2072" s="531" t="s">
        <v>882</v>
      </c>
      <c r="L2072" s="535"/>
      <c r="M2072" s="532" t="s">
        <v>1700</v>
      </c>
      <c r="N2072" s="514">
        <f t="shared" si="1100"/>
        <v>130.9</v>
      </c>
      <c r="O2072" s="514">
        <f t="shared" si="1106"/>
        <v>0</v>
      </c>
      <c r="P2072" s="680">
        <f>'KB Duct Parts'!$AE$3</f>
        <v>0</v>
      </c>
      <c r="Q2072" s="681">
        <f t="shared" si="1101"/>
        <v>0</v>
      </c>
      <c r="R2072" s="682">
        <f t="shared" si="1102"/>
        <v>0</v>
      </c>
      <c r="S2072" s="716">
        <f t="shared" si="1103"/>
        <v>0.35</v>
      </c>
      <c r="T2072" s="679">
        <f t="shared" si="1104"/>
        <v>0</v>
      </c>
      <c r="U2072" s="679">
        <f t="shared" si="1105"/>
        <v>0</v>
      </c>
      <c r="Y2072" s="120"/>
      <c r="AD2072" s="79"/>
      <c r="AE2072" s="75"/>
      <c r="AF2072" s="370"/>
      <c r="AG2072" s="375"/>
      <c r="AH2072" s="379"/>
      <c r="AI2072" s="383"/>
      <c r="AJ2072" s="388"/>
      <c r="AK2072" s="392"/>
      <c r="AL2072" s="388"/>
      <c r="AM2072" s="363">
        <f t="shared" si="1130"/>
        <v>1</v>
      </c>
      <c r="AN2072" s="578">
        <v>130.9</v>
      </c>
      <c r="AO2072" s="78">
        <f t="shared" si="1112"/>
        <v>0</v>
      </c>
      <c r="AP2072" s="78">
        <f t="shared" si="1107"/>
        <v>0</v>
      </c>
      <c r="AQ2072" s="78">
        <f t="shared" si="1108"/>
        <v>0</v>
      </c>
      <c r="AR2072" s="78">
        <f t="shared" si="1109"/>
        <v>0</v>
      </c>
      <c r="AS2072" s="78">
        <f t="shared" si="1110"/>
        <v>0</v>
      </c>
      <c r="AT2072" s="78">
        <f t="shared" si="1111"/>
        <v>0</v>
      </c>
      <c r="AU2072" s="74" t="s">
        <v>717</v>
      </c>
      <c r="AV2072" s="115"/>
      <c r="AW2072" s="395"/>
      <c r="AX2072" s="395">
        <v>0</v>
      </c>
      <c r="AY2072" s="395">
        <v>0</v>
      </c>
      <c r="AZ2072" s="395">
        <v>0</v>
      </c>
      <c r="BA2072" s="395">
        <v>0</v>
      </c>
      <c r="BB2072" s="395">
        <v>0</v>
      </c>
      <c r="BC2072" s="395">
        <v>0</v>
      </c>
      <c r="BD2072" s="115"/>
      <c r="BE2072" s="115"/>
      <c r="BF2072" s="115"/>
      <c r="BG2072" s="115"/>
      <c r="BH2072" s="115"/>
      <c r="BI2072" s="115"/>
      <c r="BJ2072" s="115"/>
      <c r="BK2072" s="115"/>
      <c r="BQ2072" s="74" t="str">
        <f t="shared" si="1113"/>
        <v xml:space="preserve"> </v>
      </c>
      <c r="BR2072" s="120" t="str">
        <f t="shared" si="1114"/>
        <v xml:space="preserve"> </v>
      </c>
      <c r="BS2072" s="120" t="str">
        <f t="shared" si="1115"/>
        <v xml:space="preserve"> </v>
      </c>
      <c r="BU2072" s="74" t="str">
        <f t="shared" si="1116"/>
        <v xml:space="preserve"> </v>
      </c>
      <c r="BV2072" s="120" t="str">
        <f t="shared" si="1117"/>
        <v xml:space="preserve"> </v>
      </c>
      <c r="BW2072" s="120" t="str">
        <f t="shared" si="1118"/>
        <v xml:space="preserve">  </v>
      </c>
      <c r="BY2072" s="74" t="str">
        <f t="shared" si="1119"/>
        <v xml:space="preserve"> </v>
      </c>
      <c r="BZ2072" s="120" t="str">
        <f t="shared" si="1120"/>
        <v xml:space="preserve"> </v>
      </c>
      <c r="CA2072" s="120" t="str">
        <f t="shared" si="1121"/>
        <v xml:space="preserve"> </v>
      </c>
      <c r="CC2072" s="115" t="str">
        <f t="shared" si="1122"/>
        <v xml:space="preserve"> </v>
      </c>
      <c r="CD2072" s="120" t="str">
        <f t="shared" si="1123"/>
        <v xml:space="preserve"> </v>
      </c>
      <c r="CE2072" s="417" t="str">
        <f t="shared" si="1124"/>
        <v xml:space="preserve"> </v>
      </c>
      <c r="CF2072" s="115"/>
      <c r="CG2072" s="115" t="str">
        <f t="shared" si="1125"/>
        <v xml:space="preserve"> </v>
      </c>
      <c r="CH2072" s="120" t="str">
        <f t="shared" si="1126"/>
        <v xml:space="preserve"> </v>
      </c>
      <c r="CI2072" s="417" t="str">
        <f t="shared" si="1127"/>
        <v xml:space="preserve"> </v>
      </c>
      <c r="CJ2072" s="115"/>
      <c r="CK2072" s="115" t="str">
        <f t="shared" si="1128"/>
        <v xml:space="preserve"> </v>
      </c>
      <c r="CL2072" s="120" t="str">
        <f t="shared" si="1129"/>
        <v xml:space="preserve"> </v>
      </c>
      <c r="CM2072" s="417" t="str">
        <f t="shared" si="1131"/>
        <v xml:space="preserve"> </v>
      </c>
      <c r="IS2072" s="108">
        <v>96</v>
      </c>
    </row>
    <row r="2073" spans="2:253" s="74" customFormat="1" ht="17.100000000000001" hidden="1" customHeight="1" x14ac:dyDescent="0.25">
      <c r="B2073" s="524">
        <f>IF(AND('KB Duct Parts'!$BL$14=2,'KB Duct Parts'!K26&gt;0),'KB Duct Parts'!K26,0)</f>
        <v>0</v>
      </c>
      <c r="C2073" s="529" t="s">
        <v>1309</v>
      </c>
      <c r="D2073" s="506" t="str">
        <f t="shared" si="1133"/>
        <v>16012-SS</v>
      </c>
      <c r="E2073" s="524" t="s">
        <v>869</v>
      </c>
      <c r="F2073" s="508" t="str">
        <f t="shared" si="1134"/>
        <v xml:space="preserve"> </v>
      </c>
      <c r="G2073" s="537" t="s">
        <v>915</v>
      </c>
      <c r="H2073" s="524" t="s">
        <v>923</v>
      </c>
      <c r="I2073" s="1035" t="s">
        <v>913</v>
      </c>
      <c r="J2073" s="1036"/>
      <c r="K2073" s="531" t="s">
        <v>882</v>
      </c>
      <c r="L2073" s="535"/>
      <c r="M2073" s="532" t="s">
        <v>1700</v>
      </c>
      <c r="N2073" s="514">
        <f t="shared" si="1100"/>
        <v>141.1</v>
      </c>
      <c r="O2073" s="514">
        <f t="shared" si="1106"/>
        <v>0</v>
      </c>
      <c r="P2073" s="680">
        <f>'KB Duct Parts'!$AE$3</f>
        <v>0</v>
      </c>
      <c r="Q2073" s="681">
        <f t="shared" si="1101"/>
        <v>0</v>
      </c>
      <c r="R2073" s="682">
        <f t="shared" si="1102"/>
        <v>0</v>
      </c>
      <c r="S2073" s="716">
        <f t="shared" si="1103"/>
        <v>0.35</v>
      </c>
      <c r="T2073" s="679">
        <f t="shared" si="1104"/>
        <v>0</v>
      </c>
      <c r="U2073" s="679">
        <f t="shared" si="1105"/>
        <v>0</v>
      </c>
      <c r="Y2073" s="120"/>
      <c r="AD2073" s="79"/>
      <c r="AE2073" s="75"/>
      <c r="AF2073" s="370"/>
      <c r="AG2073" s="375"/>
      <c r="AH2073" s="379"/>
      <c r="AI2073" s="383"/>
      <c r="AJ2073" s="388"/>
      <c r="AK2073" s="392"/>
      <c r="AL2073" s="388"/>
      <c r="AM2073" s="363">
        <f t="shared" si="1130"/>
        <v>1</v>
      </c>
      <c r="AN2073" s="578">
        <v>141.1</v>
      </c>
      <c r="AO2073" s="78">
        <f t="shared" si="1112"/>
        <v>0</v>
      </c>
      <c r="AP2073" s="78">
        <f t="shared" si="1107"/>
        <v>0</v>
      </c>
      <c r="AQ2073" s="78">
        <f t="shared" si="1108"/>
        <v>0</v>
      </c>
      <c r="AR2073" s="78">
        <f t="shared" si="1109"/>
        <v>0</v>
      </c>
      <c r="AS2073" s="78">
        <f t="shared" si="1110"/>
        <v>0</v>
      </c>
      <c r="AT2073" s="78">
        <f t="shared" si="1111"/>
        <v>0</v>
      </c>
      <c r="AU2073" s="74" t="s">
        <v>717</v>
      </c>
      <c r="AV2073" s="115"/>
      <c r="AW2073" s="395"/>
      <c r="AX2073" s="395">
        <v>0</v>
      </c>
      <c r="AY2073" s="395">
        <v>0</v>
      </c>
      <c r="AZ2073" s="395">
        <v>0</v>
      </c>
      <c r="BA2073" s="395">
        <v>0</v>
      </c>
      <c r="BB2073" s="395">
        <v>0</v>
      </c>
      <c r="BC2073" s="395">
        <v>0</v>
      </c>
      <c r="BD2073" s="115"/>
      <c r="BE2073" s="115"/>
      <c r="BF2073" s="115"/>
      <c r="BG2073" s="115"/>
      <c r="BH2073" s="115"/>
      <c r="BI2073" s="115"/>
      <c r="BJ2073" s="115"/>
      <c r="BK2073" s="115"/>
      <c r="BQ2073" s="74" t="str">
        <f t="shared" si="1113"/>
        <v xml:space="preserve"> </v>
      </c>
      <c r="BR2073" s="120" t="str">
        <f t="shared" si="1114"/>
        <v xml:space="preserve"> </v>
      </c>
      <c r="BS2073" s="120" t="str">
        <f t="shared" si="1115"/>
        <v xml:space="preserve"> </v>
      </c>
      <c r="BU2073" s="74" t="str">
        <f t="shared" si="1116"/>
        <v xml:space="preserve"> </v>
      </c>
      <c r="BV2073" s="120" t="str">
        <f t="shared" si="1117"/>
        <v xml:space="preserve"> </v>
      </c>
      <c r="BW2073" s="120" t="str">
        <f t="shared" si="1118"/>
        <v xml:space="preserve">  </v>
      </c>
      <c r="BY2073" s="74" t="str">
        <f t="shared" si="1119"/>
        <v xml:space="preserve"> </v>
      </c>
      <c r="BZ2073" s="120" t="str">
        <f t="shared" si="1120"/>
        <v xml:space="preserve"> </v>
      </c>
      <c r="CA2073" s="120" t="str">
        <f t="shared" si="1121"/>
        <v xml:space="preserve"> </v>
      </c>
      <c r="CC2073" s="115" t="str">
        <f t="shared" si="1122"/>
        <v xml:space="preserve"> </v>
      </c>
      <c r="CD2073" s="120" t="str">
        <f t="shared" si="1123"/>
        <v xml:space="preserve"> </v>
      </c>
      <c r="CE2073" s="417" t="str">
        <f t="shared" si="1124"/>
        <v xml:space="preserve"> </v>
      </c>
      <c r="CF2073" s="115"/>
      <c r="CG2073" s="115" t="str">
        <f t="shared" si="1125"/>
        <v xml:space="preserve"> </v>
      </c>
      <c r="CH2073" s="120" t="str">
        <f t="shared" si="1126"/>
        <v xml:space="preserve"> </v>
      </c>
      <c r="CI2073" s="417" t="str">
        <f t="shared" si="1127"/>
        <v xml:space="preserve"> </v>
      </c>
      <c r="CJ2073" s="115"/>
      <c r="CK2073" s="115" t="str">
        <f t="shared" si="1128"/>
        <v xml:space="preserve"> </v>
      </c>
      <c r="CL2073" s="120" t="str">
        <f t="shared" si="1129"/>
        <v xml:space="preserve"> </v>
      </c>
      <c r="CM2073" s="417" t="str">
        <f t="shared" si="1131"/>
        <v xml:space="preserve"> </v>
      </c>
      <c r="IS2073" s="108">
        <v>104</v>
      </c>
    </row>
    <row r="2074" spans="2:253" s="74" customFormat="1" ht="17.100000000000001" hidden="1" customHeight="1" x14ac:dyDescent="0.25">
      <c r="B2074" s="524">
        <f>IF(AND('KB Duct Parts'!$BL$14=2,'KB Duct Parts'!K27&gt;0),'KB Duct Parts'!K27,0)</f>
        <v>0</v>
      </c>
      <c r="C2074" s="529" t="s">
        <v>1310</v>
      </c>
      <c r="D2074" s="506" t="str">
        <f t="shared" si="1133"/>
        <v>16013-SS</v>
      </c>
      <c r="E2074" s="524" t="s">
        <v>870</v>
      </c>
      <c r="F2074" s="508" t="str">
        <f t="shared" si="1134"/>
        <v xml:space="preserve"> </v>
      </c>
      <c r="G2074" s="537" t="s">
        <v>915</v>
      </c>
      <c r="H2074" s="524" t="s">
        <v>923</v>
      </c>
      <c r="I2074" s="1035" t="s">
        <v>913</v>
      </c>
      <c r="J2074" s="1036"/>
      <c r="K2074" s="531" t="s">
        <v>882</v>
      </c>
      <c r="L2074" s="535"/>
      <c r="M2074" s="532" t="s">
        <v>1700</v>
      </c>
      <c r="N2074" s="514">
        <f t="shared" ref="N2074:N2137" si="1135">AN2074</f>
        <v>153.5</v>
      </c>
      <c r="O2074" s="514">
        <f t="shared" si="1106"/>
        <v>0</v>
      </c>
      <c r="P2074" s="680">
        <f>'KB Duct Parts'!$AE$3</f>
        <v>0</v>
      </c>
      <c r="Q2074" s="681">
        <f t="shared" ref="Q2074:Q2137" si="1136">IF(B2074&gt;0,N2074*(1-P2074),0)</f>
        <v>0</v>
      </c>
      <c r="R2074" s="682">
        <f t="shared" ref="R2074:R2137" si="1137">B2074*Q2074</f>
        <v>0</v>
      </c>
      <c r="S2074" s="716">
        <f t="shared" ref="S2074:S2137" si="1138">$Y$3904</f>
        <v>0.35</v>
      </c>
      <c r="T2074" s="679">
        <f t="shared" ref="T2074:T2137" si="1139">ROUND(IF(B2074&gt;0,((N2074*(1-(1*S2074)))),0),2)</f>
        <v>0</v>
      </c>
      <c r="U2074" s="679">
        <f t="shared" ref="U2074:U2137" si="1140">B2074*T2074</f>
        <v>0</v>
      </c>
      <c r="Y2074" s="120"/>
      <c r="AD2074" s="79"/>
      <c r="AE2074" s="75"/>
      <c r="AF2074" s="370"/>
      <c r="AG2074" s="375"/>
      <c r="AH2074" s="379"/>
      <c r="AI2074" s="383"/>
      <c r="AJ2074" s="388"/>
      <c r="AK2074" s="392"/>
      <c r="AL2074" s="388"/>
      <c r="AM2074" s="363">
        <f t="shared" si="1130"/>
        <v>1</v>
      </c>
      <c r="AN2074" s="578">
        <v>153.5</v>
      </c>
      <c r="AO2074" s="78">
        <f t="shared" si="1112"/>
        <v>0</v>
      </c>
      <c r="AP2074" s="78">
        <f t="shared" si="1107"/>
        <v>0</v>
      </c>
      <c r="AQ2074" s="78">
        <f t="shared" si="1108"/>
        <v>0</v>
      </c>
      <c r="AR2074" s="78">
        <f t="shared" si="1109"/>
        <v>0</v>
      </c>
      <c r="AS2074" s="78">
        <f t="shared" si="1110"/>
        <v>0</v>
      </c>
      <c r="AT2074" s="78">
        <f t="shared" si="1111"/>
        <v>0</v>
      </c>
      <c r="AU2074" s="74" t="s">
        <v>717</v>
      </c>
      <c r="AV2074" s="115"/>
      <c r="AW2074" s="395"/>
      <c r="AX2074" s="395">
        <v>0</v>
      </c>
      <c r="AY2074" s="395">
        <v>0</v>
      </c>
      <c r="AZ2074" s="395">
        <v>0</v>
      </c>
      <c r="BA2074" s="395">
        <v>0</v>
      </c>
      <c r="BB2074" s="395">
        <v>0</v>
      </c>
      <c r="BC2074" s="395">
        <v>0</v>
      </c>
      <c r="BD2074" s="115"/>
      <c r="BE2074" s="115"/>
      <c r="BF2074" s="115"/>
      <c r="BG2074" s="115"/>
      <c r="BH2074" s="115"/>
      <c r="BI2074" s="115"/>
      <c r="BJ2074" s="115"/>
      <c r="BK2074" s="115"/>
      <c r="BQ2074" s="74" t="str">
        <f t="shared" si="1113"/>
        <v xml:space="preserve"> </v>
      </c>
      <c r="BR2074" s="120" t="str">
        <f t="shared" si="1114"/>
        <v xml:space="preserve"> </v>
      </c>
      <c r="BS2074" s="120" t="str">
        <f t="shared" si="1115"/>
        <v xml:space="preserve"> </v>
      </c>
      <c r="BU2074" s="74" t="str">
        <f t="shared" si="1116"/>
        <v xml:space="preserve"> </v>
      </c>
      <c r="BV2074" s="120" t="str">
        <f t="shared" si="1117"/>
        <v xml:space="preserve"> </v>
      </c>
      <c r="BW2074" s="120" t="str">
        <f t="shared" si="1118"/>
        <v xml:space="preserve">  </v>
      </c>
      <c r="BY2074" s="74" t="str">
        <f t="shared" si="1119"/>
        <v xml:space="preserve"> </v>
      </c>
      <c r="BZ2074" s="120" t="str">
        <f t="shared" si="1120"/>
        <v xml:space="preserve"> </v>
      </c>
      <c r="CA2074" s="120" t="str">
        <f t="shared" si="1121"/>
        <v xml:space="preserve"> </v>
      </c>
      <c r="CC2074" s="115" t="str">
        <f t="shared" si="1122"/>
        <v xml:space="preserve"> </v>
      </c>
      <c r="CD2074" s="120" t="str">
        <f t="shared" si="1123"/>
        <v xml:space="preserve"> </v>
      </c>
      <c r="CE2074" s="417" t="str">
        <f t="shared" si="1124"/>
        <v xml:space="preserve"> </v>
      </c>
      <c r="CF2074" s="115"/>
      <c r="CG2074" s="115" t="str">
        <f t="shared" si="1125"/>
        <v xml:space="preserve"> </v>
      </c>
      <c r="CH2074" s="120" t="str">
        <f t="shared" si="1126"/>
        <v xml:space="preserve"> </v>
      </c>
      <c r="CI2074" s="417" t="str">
        <f t="shared" si="1127"/>
        <v xml:space="preserve"> </v>
      </c>
      <c r="CJ2074" s="115"/>
      <c r="CK2074" s="115" t="str">
        <f t="shared" si="1128"/>
        <v xml:space="preserve"> </v>
      </c>
      <c r="CL2074" s="120" t="str">
        <f t="shared" si="1129"/>
        <v xml:space="preserve"> </v>
      </c>
      <c r="CM2074" s="417" t="str">
        <f t="shared" si="1131"/>
        <v xml:space="preserve"> </v>
      </c>
      <c r="IS2074" s="108">
        <v>113</v>
      </c>
    </row>
    <row r="2075" spans="2:253" s="74" customFormat="1" ht="17.100000000000001" hidden="1" customHeight="1" x14ac:dyDescent="0.25">
      <c r="B2075" s="524">
        <f>IF(AND('KB Duct Parts'!$BL$14=2,'KB Duct Parts'!K28&gt;0),'KB Duct Parts'!K28,0)</f>
        <v>0</v>
      </c>
      <c r="C2075" s="529" t="s">
        <v>1311</v>
      </c>
      <c r="D2075" s="506" t="str">
        <f t="shared" si="1133"/>
        <v>16014-SS</v>
      </c>
      <c r="E2075" s="524" t="s">
        <v>871</v>
      </c>
      <c r="F2075" s="508" t="str">
        <f t="shared" si="1134"/>
        <v xml:space="preserve"> </v>
      </c>
      <c r="G2075" s="537" t="s">
        <v>915</v>
      </c>
      <c r="H2075" s="524" t="s">
        <v>923</v>
      </c>
      <c r="I2075" s="1035" t="s">
        <v>913</v>
      </c>
      <c r="J2075" s="1036"/>
      <c r="K2075" s="531" t="s">
        <v>882</v>
      </c>
      <c r="L2075" s="535"/>
      <c r="M2075" s="532" t="s">
        <v>1700</v>
      </c>
      <c r="N2075" s="514">
        <f t="shared" si="1135"/>
        <v>168.3</v>
      </c>
      <c r="O2075" s="514">
        <f t="shared" si="1106"/>
        <v>0</v>
      </c>
      <c r="P2075" s="680">
        <f>'KB Duct Parts'!$AE$3</f>
        <v>0</v>
      </c>
      <c r="Q2075" s="681">
        <f t="shared" si="1136"/>
        <v>0</v>
      </c>
      <c r="R2075" s="682">
        <f t="shared" si="1137"/>
        <v>0</v>
      </c>
      <c r="S2075" s="716">
        <f t="shared" si="1138"/>
        <v>0.35</v>
      </c>
      <c r="T2075" s="679">
        <f t="shared" si="1139"/>
        <v>0</v>
      </c>
      <c r="U2075" s="679">
        <f t="shared" si="1140"/>
        <v>0</v>
      </c>
      <c r="Y2075" s="120"/>
      <c r="AD2075" s="79"/>
      <c r="AE2075" s="75"/>
      <c r="AF2075" s="370"/>
      <c r="AG2075" s="375"/>
      <c r="AH2075" s="379"/>
      <c r="AI2075" s="383"/>
      <c r="AJ2075" s="388"/>
      <c r="AK2075" s="392"/>
      <c r="AL2075" s="388"/>
      <c r="AM2075" s="363">
        <f t="shared" si="1130"/>
        <v>1</v>
      </c>
      <c r="AN2075" s="578">
        <v>168.3</v>
      </c>
      <c r="AO2075" s="78">
        <f t="shared" si="1112"/>
        <v>0</v>
      </c>
      <c r="AP2075" s="78">
        <f t="shared" si="1107"/>
        <v>0</v>
      </c>
      <c r="AQ2075" s="78">
        <f t="shared" si="1108"/>
        <v>0</v>
      </c>
      <c r="AR2075" s="78">
        <f t="shared" si="1109"/>
        <v>0</v>
      </c>
      <c r="AS2075" s="78">
        <f t="shared" si="1110"/>
        <v>0</v>
      </c>
      <c r="AT2075" s="78">
        <f t="shared" si="1111"/>
        <v>0</v>
      </c>
      <c r="AU2075" s="74" t="s">
        <v>717</v>
      </c>
      <c r="AV2075" s="115"/>
      <c r="AW2075" s="395"/>
      <c r="AX2075" s="395">
        <v>0</v>
      </c>
      <c r="AY2075" s="395">
        <v>0</v>
      </c>
      <c r="AZ2075" s="395">
        <v>0</v>
      </c>
      <c r="BA2075" s="395">
        <v>0</v>
      </c>
      <c r="BB2075" s="395">
        <v>0</v>
      </c>
      <c r="BC2075" s="395">
        <v>0</v>
      </c>
      <c r="BD2075" s="115"/>
      <c r="BE2075" s="115"/>
      <c r="BF2075" s="115"/>
      <c r="BG2075" s="115"/>
      <c r="BH2075" s="115"/>
      <c r="BI2075" s="115"/>
      <c r="BJ2075" s="115"/>
      <c r="BK2075" s="115"/>
      <c r="BQ2075" s="74" t="str">
        <f t="shared" si="1113"/>
        <v xml:space="preserve"> </v>
      </c>
      <c r="BR2075" s="120" t="str">
        <f t="shared" si="1114"/>
        <v xml:space="preserve"> </v>
      </c>
      <c r="BS2075" s="120" t="str">
        <f t="shared" si="1115"/>
        <v xml:space="preserve"> </v>
      </c>
      <c r="BU2075" s="74" t="str">
        <f t="shared" si="1116"/>
        <v xml:space="preserve"> </v>
      </c>
      <c r="BV2075" s="120" t="str">
        <f t="shared" si="1117"/>
        <v xml:space="preserve"> </v>
      </c>
      <c r="BW2075" s="120" t="str">
        <f t="shared" si="1118"/>
        <v xml:space="preserve">  </v>
      </c>
      <c r="BY2075" s="74" t="str">
        <f t="shared" si="1119"/>
        <v xml:space="preserve"> </v>
      </c>
      <c r="BZ2075" s="120" t="str">
        <f t="shared" si="1120"/>
        <v xml:space="preserve"> </v>
      </c>
      <c r="CA2075" s="120" t="str">
        <f t="shared" si="1121"/>
        <v xml:space="preserve"> </v>
      </c>
      <c r="CC2075" s="115" t="str">
        <f t="shared" si="1122"/>
        <v xml:space="preserve"> </v>
      </c>
      <c r="CD2075" s="120" t="str">
        <f t="shared" si="1123"/>
        <v xml:space="preserve"> </v>
      </c>
      <c r="CE2075" s="417" t="str">
        <f t="shared" si="1124"/>
        <v xml:space="preserve"> </v>
      </c>
      <c r="CF2075" s="115"/>
      <c r="CG2075" s="115" t="str">
        <f t="shared" si="1125"/>
        <v xml:space="preserve"> </v>
      </c>
      <c r="CH2075" s="120" t="str">
        <f t="shared" si="1126"/>
        <v xml:space="preserve"> </v>
      </c>
      <c r="CI2075" s="417" t="str">
        <f t="shared" si="1127"/>
        <v xml:space="preserve"> </v>
      </c>
      <c r="CJ2075" s="115"/>
      <c r="CK2075" s="115" t="str">
        <f t="shared" si="1128"/>
        <v xml:space="preserve"> </v>
      </c>
      <c r="CL2075" s="120" t="str">
        <f t="shared" si="1129"/>
        <v xml:space="preserve"> </v>
      </c>
      <c r="CM2075" s="417" t="str">
        <f t="shared" si="1131"/>
        <v xml:space="preserve"> </v>
      </c>
      <c r="IS2075" s="108">
        <v>124</v>
      </c>
    </row>
    <row r="2076" spans="2:253" s="74" customFormat="1" ht="17.100000000000001" hidden="1" customHeight="1" x14ac:dyDescent="0.25">
      <c r="B2076" s="524">
        <f>IF(AND('KB Duct Parts'!$BL$14=2,'KB Duct Parts'!K29&gt;0),'KB Duct Parts'!K29,0)</f>
        <v>0</v>
      </c>
      <c r="C2076" s="529" t="s">
        <v>1312</v>
      </c>
      <c r="D2076" s="506" t="str">
        <f t="shared" si="1133"/>
        <v>16015-SS</v>
      </c>
      <c r="E2076" s="524" t="s">
        <v>872</v>
      </c>
      <c r="F2076" s="508" t="str">
        <f t="shared" si="1134"/>
        <v xml:space="preserve"> </v>
      </c>
      <c r="G2076" s="537" t="s">
        <v>915</v>
      </c>
      <c r="H2076" s="524" t="s">
        <v>923</v>
      </c>
      <c r="I2076" s="1035" t="s">
        <v>913</v>
      </c>
      <c r="J2076" s="1036"/>
      <c r="K2076" s="531" t="s">
        <v>882</v>
      </c>
      <c r="L2076" s="535"/>
      <c r="M2076" s="532" t="s">
        <v>1700</v>
      </c>
      <c r="N2076" s="514">
        <f t="shared" si="1135"/>
        <v>201.3</v>
      </c>
      <c r="O2076" s="514">
        <f t="shared" si="1106"/>
        <v>0</v>
      </c>
      <c r="P2076" s="680">
        <f>'KB Duct Parts'!$AE$3</f>
        <v>0</v>
      </c>
      <c r="Q2076" s="681">
        <f t="shared" si="1136"/>
        <v>0</v>
      </c>
      <c r="R2076" s="682">
        <f t="shared" si="1137"/>
        <v>0</v>
      </c>
      <c r="S2076" s="716">
        <f t="shared" si="1138"/>
        <v>0.35</v>
      </c>
      <c r="T2076" s="679">
        <f t="shared" si="1139"/>
        <v>0</v>
      </c>
      <c r="U2076" s="679">
        <f t="shared" si="1140"/>
        <v>0</v>
      </c>
      <c r="Y2076" s="120"/>
      <c r="AD2076" s="79"/>
      <c r="AE2076" s="75"/>
      <c r="AF2076" s="370"/>
      <c r="AG2076" s="375"/>
      <c r="AH2076" s="379"/>
      <c r="AI2076" s="383"/>
      <c r="AJ2076" s="388"/>
      <c r="AK2076" s="392"/>
      <c r="AL2076" s="388"/>
      <c r="AM2076" s="363">
        <f t="shared" si="1130"/>
        <v>1</v>
      </c>
      <c r="AN2076" s="578">
        <v>201.3</v>
      </c>
      <c r="AO2076" s="78">
        <f t="shared" si="1112"/>
        <v>0</v>
      </c>
      <c r="AP2076" s="78">
        <f t="shared" si="1107"/>
        <v>0</v>
      </c>
      <c r="AQ2076" s="78">
        <f t="shared" si="1108"/>
        <v>0</v>
      </c>
      <c r="AR2076" s="78">
        <f t="shared" si="1109"/>
        <v>0</v>
      </c>
      <c r="AS2076" s="78">
        <f t="shared" si="1110"/>
        <v>0</v>
      </c>
      <c r="AT2076" s="78">
        <f t="shared" si="1111"/>
        <v>0</v>
      </c>
      <c r="AU2076" s="74" t="s">
        <v>717</v>
      </c>
      <c r="AV2076" s="115"/>
      <c r="AW2076" s="395"/>
      <c r="AX2076" s="395">
        <v>0</v>
      </c>
      <c r="AY2076" s="395">
        <v>0</v>
      </c>
      <c r="AZ2076" s="395">
        <v>0</v>
      </c>
      <c r="BA2076" s="395">
        <v>0</v>
      </c>
      <c r="BB2076" s="395">
        <v>0</v>
      </c>
      <c r="BC2076" s="395">
        <v>0</v>
      </c>
      <c r="BD2076" s="115"/>
      <c r="BE2076" s="115"/>
      <c r="BF2076" s="115"/>
      <c r="BG2076" s="115"/>
      <c r="BH2076" s="115"/>
      <c r="BI2076" s="115"/>
      <c r="BJ2076" s="115"/>
      <c r="BK2076" s="115"/>
      <c r="BQ2076" s="74" t="str">
        <f t="shared" si="1113"/>
        <v xml:space="preserve"> </v>
      </c>
      <c r="BR2076" s="120" t="str">
        <f t="shared" si="1114"/>
        <v xml:space="preserve"> </v>
      </c>
      <c r="BS2076" s="120" t="str">
        <f t="shared" si="1115"/>
        <v xml:space="preserve"> </v>
      </c>
      <c r="BU2076" s="74" t="str">
        <f t="shared" si="1116"/>
        <v xml:space="preserve"> </v>
      </c>
      <c r="BV2076" s="120" t="str">
        <f t="shared" si="1117"/>
        <v xml:space="preserve"> </v>
      </c>
      <c r="BW2076" s="120" t="str">
        <f t="shared" si="1118"/>
        <v xml:space="preserve">  </v>
      </c>
      <c r="BY2076" s="74" t="str">
        <f t="shared" si="1119"/>
        <v xml:space="preserve"> </v>
      </c>
      <c r="BZ2076" s="120" t="str">
        <f t="shared" si="1120"/>
        <v xml:space="preserve"> </v>
      </c>
      <c r="CA2076" s="120" t="str">
        <f t="shared" si="1121"/>
        <v xml:space="preserve"> </v>
      </c>
      <c r="CC2076" s="115" t="str">
        <f t="shared" si="1122"/>
        <v xml:space="preserve"> </v>
      </c>
      <c r="CD2076" s="120" t="str">
        <f t="shared" si="1123"/>
        <v xml:space="preserve"> </v>
      </c>
      <c r="CE2076" s="417" t="str">
        <f t="shared" si="1124"/>
        <v xml:space="preserve"> </v>
      </c>
      <c r="CF2076" s="115"/>
      <c r="CG2076" s="115" t="str">
        <f t="shared" si="1125"/>
        <v xml:space="preserve"> </v>
      </c>
      <c r="CH2076" s="120" t="str">
        <f t="shared" si="1126"/>
        <v xml:space="preserve"> </v>
      </c>
      <c r="CI2076" s="417" t="str">
        <f t="shared" si="1127"/>
        <v xml:space="preserve"> </v>
      </c>
      <c r="CJ2076" s="115"/>
      <c r="CK2076" s="115" t="str">
        <f t="shared" si="1128"/>
        <v xml:space="preserve"> </v>
      </c>
      <c r="CL2076" s="120" t="str">
        <f t="shared" si="1129"/>
        <v xml:space="preserve"> </v>
      </c>
      <c r="CM2076" s="417" t="str">
        <f t="shared" si="1131"/>
        <v xml:space="preserve"> </v>
      </c>
      <c r="IS2076" s="108">
        <v>148</v>
      </c>
    </row>
    <row r="2077" spans="2:253" s="74" customFormat="1" ht="17.100000000000001" hidden="1" customHeight="1" x14ac:dyDescent="0.25">
      <c r="B2077" s="524">
        <f>IF(AND('KB Duct Parts'!$BL$14=2,'KB Duct Parts'!K30&gt;0),'KB Duct Parts'!K30,0)</f>
        <v>0</v>
      </c>
      <c r="C2077" s="529" t="s">
        <v>1313</v>
      </c>
      <c r="D2077" s="506" t="str">
        <f t="shared" si="1133"/>
        <v>16016-SS</v>
      </c>
      <c r="E2077" s="524" t="s">
        <v>873</v>
      </c>
      <c r="F2077" s="508" t="str">
        <f t="shared" si="1134"/>
        <v xml:space="preserve"> </v>
      </c>
      <c r="G2077" s="537" t="s">
        <v>915</v>
      </c>
      <c r="H2077" s="524" t="s">
        <v>923</v>
      </c>
      <c r="I2077" s="1035" t="s">
        <v>913</v>
      </c>
      <c r="J2077" s="1036"/>
      <c r="K2077" s="531" t="s">
        <v>882</v>
      </c>
      <c r="L2077" s="535"/>
      <c r="M2077" s="532" t="s">
        <v>1700</v>
      </c>
      <c r="N2077" s="514">
        <f t="shared" si="1135"/>
        <v>233.3</v>
      </c>
      <c r="O2077" s="514">
        <f t="shared" si="1106"/>
        <v>0</v>
      </c>
      <c r="P2077" s="680">
        <f>'KB Duct Parts'!$AE$3</f>
        <v>0</v>
      </c>
      <c r="Q2077" s="681">
        <f t="shared" si="1136"/>
        <v>0</v>
      </c>
      <c r="R2077" s="682">
        <f t="shared" si="1137"/>
        <v>0</v>
      </c>
      <c r="S2077" s="716">
        <f t="shared" si="1138"/>
        <v>0.35</v>
      </c>
      <c r="T2077" s="679">
        <f t="shared" si="1139"/>
        <v>0</v>
      </c>
      <c r="U2077" s="679">
        <f t="shared" si="1140"/>
        <v>0</v>
      </c>
      <c r="Y2077" s="120"/>
      <c r="AD2077" s="79"/>
      <c r="AE2077" s="75"/>
      <c r="AF2077" s="370"/>
      <c r="AG2077" s="375"/>
      <c r="AH2077" s="379"/>
      <c r="AI2077" s="383"/>
      <c r="AJ2077" s="388"/>
      <c r="AK2077" s="392"/>
      <c r="AL2077" s="388"/>
      <c r="AM2077" s="363">
        <f t="shared" si="1130"/>
        <v>1</v>
      </c>
      <c r="AN2077" s="578">
        <v>233.3</v>
      </c>
      <c r="AO2077" s="78">
        <f t="shared" si="1112"/>
        <v>0</v>
      </c>
      <c r="AP2077" s="78">
        <f t="shared" si="1107"/>
        <v>0</v>
      </c>
      <c r="AQ2077" s="78">
        <f t="shared" si="1108"/>
        <v>0</v>
      </c>
      <c r="AR2077" s="78">
        <f t="shared" si="1109"/>
        <v>0</v>
      </c>
      <c r="AS2077" s="78">
        <f t="shared" si="1110"/>
        <v>0</v>
      </c>
      <c r="AT2077" s="78">
        <f t="shared" si="1111"/>
        <v>0</v>
      </c>
      <c r="AU2077" s="74" t="s">
        <v>717</v>
      </c>
      <c r="AV2077" s="115"/>
      <c r="AW2077" s="395"/>
      <c r="AX2077" s="395">
        <v>0</v>
      </c>
      <c r="AY2077" s="395">
        <v>0</v>
      </c>
      <c r="AZ2077" s="395">
        <v>0</v>
      </c>
      <c r="BA2077" s="395">
        <v>0</v>
      </c>
      <c r="BB2077" s="395">
        <v>0</v>
      </c>
      <c r="BC2077" s="395">
        <v>0</v>
      </c>
      <c r="BD2077" s="115"/>
      <c r="BE2077" s="115"/>
      <c r="BF2077" s="115"/>
      <c r="BG2077" s="115"/>
      <c r="BH2077" s="115"/>
      <c r="BI2077" s="115"/>
      <c r="BJ2077" s="115"/>
      <c r="BK2077" s="115"/>
      <c r="BQ2077" s="74" t="str">
        <f t="shared" si="1113"/>
        <v xml:space="preserve"> </v>
      </c>
      <c r="BR2077" s="120" t="str">
        <f t="shared" si="1114"/>
        <v xml:space="preserve"> </v>
      </c>
      <c r="BS2077" s="120" t="str">
        <f t="shared" si="1115"/>
        <v xml:space="preserve"> </v>
      </c>
      <c r="BU2077" s="74" t="str">
        <f t="shared" si="1116"/>
        <v xml:space="preserve"> </v>
      </c>
      <c r="BV2077" s="120" t="str">
        <f t="shared" si="1117"/>
        <v xml:space="preserve"> </v>
      </c>
      <c r="BW2077" s="120" t="str">
        <f t="shared" si="1118"/>
        <v xml:space="preserve">  </v>
      </c>
      <c r="BY2077" s="74" t="str">
        <f t="shared" si="1119"/>
        <v xml:space="preserve"> </v>
      </c>
      <c r="BZ2077" s="120" t="str">
        <f t="shared" si="1120"/>
        <v xml:space="preserve"> </v>
      </c>
      <c r="CA2077" s="120" t="str">
        <f t="shared" si="1121"/>
        <v xml:space="preserve"> </v>
      </c>
      <c r="CC2077" s="115" t="str">
        <f t="shared" si="1122"/>
        <v xml:space="preserve"> </v>
      </c>
      <c r="CD2077" s="120" t="str">
        <f t="shared" si="1123"/>
        <v xml:space="preserve"> </v>
      </c>
      <c r="CE2077" s="417" t="str">
        <f t="shared" si="1124"/>
        <v xml:space="preserve"> </v>
      </c>
      <c r="CF2077" s="115"/>
      <c r="CG2077" s="115" t="str">
        <f t="shared" si="1125"/>
        <v xml:space="preserve"> </v>
      </c>
      <c r="CH2077" s="120" t="str">
        <f t="shared" si="1126"/>
        <v xml:space="preserve"> </v>
      </c>
      <c r="CI2077" s="417" t="str">
        <f t="shared" si="1127"/>
        <v xml:space="preserve"> </v>
      </c>
      <c r="CJ2077" s="115"/>
      <c r="CK2077" s="115" t="str">
        <f t="shared" si="1128"/>
        <v xml:space="preserve"> </v>
      </c>
      <c r="CL2077" s="120" t="str">
        <f t="shared" si="1129"/>
        <v xml:space="preserve"> </v>
      </c>
      <c r="CM2077" s="417" t="str">
        <f t="shared" si="1131"/>
        <v xml:space="preserve"> </v>
      </c>
      <c r="IS2077" s="108">
        <v>171</v>
      </c>
    </row>
    <row r="2078" spans="2:253" s="74" customFormat="1" ht="17.100000000000001" hidden="1" customHeight="1" x14ac:dyDescent="0.25">
      <c r="B2078" s="524">
        <f>IF(AND('KB Duct Parts'!$BL$14=2,'KB Duct Parts'!K31&gt;0),'KB Duct Parts'!K31,0)</f>
        <v>0</v>
      </c>
      <c r="C2078" s="529" t="s">
        <v>1314</v>
      </c>
      <c r="D2078" s="506" t="str">
        <f t="shared" si="1133"/>
        <v>16017-SS</v>
      </c>
      <c r="E2078" s="524" t="s">
        <v>874</v>
      </c>
      <c r="F2078" s="508" t="str">
        <f t="shared" si="1134"/>
        <v xml:space="preserve"> </v>
      </c>
      <c r="G2078" s="537" t="s">
        <v>915</v>
      </c>
      <c r="H2078" s="524" t="s">
        <v>923</v>
      </c>
      <c r="I2078" s="1035" t="s">
        <v>913</v>
      </c>
      <c r="J2078" s="1036"/>
      <c r="K2078" s="531" t="s">
        <v>882</v>
      </c>
      <c r="L2078" s="535"/>
      <c r="M2078" s="532" t="s">
        <v>1700</v>
      </c>
      <c r="N2078" s="514">
        <f t="shared" si="1135"/>
        <v>238.7</v>
      </c>
      <c r="O2078" s="514">
        <f t="shared" si="1106"/>
        <v>0</v>
      </c>
      <c r="P2078" s="680">
        <f>'KB Duct Parts'!$AE$3</f>
        <v>0</v>
      </c>
      <c r="Q2078" s="681">
        <f t="shared" si="1136"/>
        <v>0</v>
      </c>
      <c r="R2078" s="682">
        <f t="shared" si="1137"/>
        <v>0</v>
      </c>
      <c r="S2078" s="716">
        <f t="shared" si="1138"/>
        <v>0.35</v>
      </c>
      <c r="T2078" s="679">
        <f t="shared" si="1139"/>
        <v>0</v>
      </c>
      <c r="U2078" s="679">
        <f t="shared" si="1140"/>
        <v>0</v>
      </c>
      <c r="Y2078" s="120"/>
      <c r="AD2078" s="79"/>
      <c r="AE2078" s="75"/>
      <c r="AF2078" s="370"/>
      <c r="AG2078" s="375"/>
      <c r="AH2078" s="379"/>
      <c r="AI2078" s="383"/>
      <c r="AJ2078" s="388"/>
      <c r="AK2078" s="392"/>
      <c r="AL2078" s="388"/>
      <c r="AM2078" s="363">
        <f t="shared" si="1130"/>
        <v>1</v>
      </c>
      <c r="AN2078" s="578">
        <v>238.7</v>
      </c>
      <c r="AO2078" s="78">
        <f t="shared" si="1112"/>
        <v>0</v>
      </c>
      <c r="AP2078" s="78">
        <f t="shared" si="1107"/>
        <v>0</v>
      </c>
      <c r="AQ2078" s="78">
        <f t="shared" si="1108"/>
        <v>0</v>
      </c>
      <c r="AR2078" s="78">
        <f t="shared" si="1109"/>
        <v>0</v>
      </c>
      <c r="AS2078" s="78">
        <f t="shared" si="1110"/>
        <v>0</v>
      </c>
      <c r="AT2078" s="78">
        <f t="shared" si="1111"/>
        <v>0</v>
      </c>
      <c r="AU2078" s="74" t="s">
        <v>717</v>
      </c>
      <c r="AV2078" s="115"/>
      <c r="AW2078" s="395"/>
      <c r="AX2078" s="395">
        <v>0</v>
      </c>
      <c r="AY2078" s="395">
        <v>0</v>
      </c>
      <c r="AZ2078" s="395">
        <v>0</v>
      </c>
      <c r="BA2078" s="395">
        <v>0</v>
      </c>
      <c r="BB2078" s="395">
        <v>0</v>
      </c>
      <c r="BC2078" s="395">
        <v>0</v>
      </c>
      <c r="BD2078" s="115"/>
      <c r="BE2078" s="115"/>
      <c r="BF2078" s="115"/>
      <c r="BG2078" s="115"/>
      <c r="BH2078" s="115"/>
      <c r="BI2078" s="115"/>
      <c r="BJ2078" s="115"/>
      <c r="BK2078" s="115"/>
      <c r="BQ2078" s="74" t="str">
        <f t="shared" si="1113"/>
        <v xml:space="preserve"> </v>
      </c>
      <c r="BR2078" s="120" t="str">
        <f t="shared" si="1114"/>
        <v xml:space="preserve"> </v>
      </c>
      <c r="BS2078" s="120" t="str">
        <f t="shared" si="1115"/>
        <v xml:space="preserve"> </v>
      </c>
      <c r="BU2078" s="74" t="str">
        <f t="shared" si="1116"/>
        <v xml:space="preserve"> </v>
      </c>
      <c r="BV2078" s="120" t="str">
        <f t="shared" si="1117"/>
        <v xml:space="preserve"> </v>
      </c>
      <c r="BW2078" s="120" t="str">
        <f t="shared" si="1118"/>
        <v xml:space="preserve">  </v>
      </c>
      <c r="BY2078" s="74" t="str">
        <f t="shared" si="1119"/>
        <v xml:space="preserve"> </v>
      </c>
      <c r="BZ2078" s="120" t="str">
        <f t="shared" si="1120"/>
        <v xml:space="preserve"> </v>
      </c>
      <c r="CA2078" s="120" t="str">
        <f t="shared" si="1121"/>
        <v xml:space="preserve"> </v>
      </c>
      <c r="CC2078" s="115" t="str">
        <f t="shared" si="1122"/>
        <v xml:space="preserve"> </v>
      </c>
      <c r="CD2078" s="120" t="str">
        <f t="shared" si="1123"/>
        <v xml:space="preserve"> </v>
      </c>
      <c r="CE2078" s="417" t="str">
        <f t="shared" si="1124"/>
        <v xml:space="preserve"> </v>
      </c>
      <c r="CF2078" s="115"/>
      <c r="CG2078" s="115" t="str">
        <f t="shared" si="1125"/>
        <v xml:space="preserve"> </v>
      </c>
      <c r="CH2078" s="120" t="str">
        <f t="shared" si="1126"/>
        <v xml:space="preserve"> </v>
      </c>
      <c r="CI2078" s="417" t="str">
        <f t="shared" si="1127"/>
        <v xml:space="preserve"> </v>
      </c>
      <c r="CJ2078" s="115"/>
      <c r="CK2078" s="115" t="str">
        <f t="shared" si="1128"/>
        <v xml:space="preserve"> </v>
      </c>
      <c r="CL2078" s="120" t="str">
        <f t="shared" si="1129"/>
        <v xml:space="preserve"> </v>
      </c>
      <c r="CM2078" s="417" t="str">
        <f t="shared" si="1131"/>
        <v xml:space="preserve"> </v>
      </c>
      <c r="IS2078" s="108">
        <v>175</v>
      </c>
    </row>
    <row r="2079" spans="2:253" s="74" customFormat="1" ht="17.100000000000001" hidden="1" customHeight="1" x14ac:dyDescent="0.25">
      <c r="B2079" s="524">
        <f>IF(AND('KB Duct Parts'!$BL$14=2,'KB Duct Parts'!K32&gt;0),'KB Duct Parts'!K32,0)</f>
        <v>0</v>
      </c>
      <c r="C2079" s="529" t="s">
        <v>1315</v>
      </c>
      <c r="D2079" s="506" t="str">
        <f t="shared" si="1133"/>
        <v>16018-SS</v>
      </c>
      <c r="E2079" s="524" t="s">
        <v>875</v>
      </c>
      <c r="F2079" s="508" t="str">
        <f t="shared" si="1134"/>
        <v xml:space="preserve"> </v>
      </c>
      <c r="G2079" s="537" t="s">
        <v>915</v>
      </c>
      <c r="H2079" s="524" t="s">
        <v>923</v>
      </c>
      <c r="I2079" s="1035" t="s">
        <v>913</v>
      </c>
      <c r="J2079" s="1036"/>
      <c r="K2079" s="531" t="s">
        <v>882</v>
      </c>
      <c r="L2079" s="535"/>
      <c r="M2079" s="532" t="s">
        <v>1700</v>
      </c>
      <c r="N2079" s="514">
        <f t="shared" si="1135"/>
        <v>242.3</v>
      </c>
      <c r="O2079" s="514">
        <f t="shared" si="1106"/>
        <v>0</v>
      </c>
      <c r="P2079" s="680">
        <f>'KB Duct Parts'!$AE$3</f>
        <v>0</v>
      </c>
      <c r="Q2079" s="681">
        <f t="shared" si="1136"/>
        <v>0</v>
      </c>
      <c r="R2079" s="682">
        <f t="shared" si="1137"/>
        <v>0</v>
      </c>
      <c r="S2079" s="716">
        <f t="shared" si="1138"/>
        <v>0.35</v>
      </c>
      <c r="T2079" s="679">
        <f t="shared" si="1139"/>
        <v>0</v>
      </c>
      <c r="U2079" s="679">
        <f t="shared" si="1140"/>
        <v>0</v>
      </c>
      <c r="Y2079" s="120"/>
      <c r="AD2079" s="79"/>
      <c r="AE2079" s="75"/>
      <c r="AF2079" s="370"/>
      <c r="AG2079" s="375"/>
      <c r="AH2079" s="379"/>
      <c r="AI2079" s="383"/>
      <c r="AJ2079" s="388"/>
      <c r="AK2079" s="392"/>
      <c r="AL2079" s="388"/>
      <c r="AM2079" s="363">
        <f t="shared" si="1130"/>
        <v>1</v>
      </c>
      <c r="AN2079" s="578">
        <v>242.3</v>
      </c>
      <c r="AO2079" s="78">
        <f t="shared" si="1112"/>
        <v>0</v>
      </c>
      <c r="AP2079" s="78">
        <f t="shared" si="1107"/>
        <v>0</v>
      </c>
      <c r="AQ2079" s="78">
        <f t="shared" si="1108"/>
        <v>0</v>
      </c>
      <c r="AR2079" s="78">
        <f t="shared" si="1109"/>
        <v>0</v>
      </c>
      <c r="AS2079" s="78">
        <f t="shared" si="1110"/>
        <v>0</v>
      </c>
      <c r="AT2079" s="78">
        <f t="shared" si="1111"/>
        <v>0</v>
      </c>
      <c r="AU2079" s="74" t="s">
        <v>717</v>
      </c>
      <c r="AV2079" s="115"/>
      <c r="AW2079" s="395"/>
      <c r="AX2079" s="395">
        <v>0</v>
      </c>
      <c r="AY2079" s="395">
        <v>0</v>
      </c>
      <c r="AZ2079" s="395">
        <v>0</v>
      </c>
      <c r="BA2079" s="395">
        <v>0</v>
      </c>
      <c r="BB2079" s="395">
        <v>0</v>
      </c>
      <c r="BC2079" s="395">
        <v>0</v>
      </c>
      <c r="BD2079" s="115"/>
      <c r="BE2079" s="115"/>
      <c r="BF2079" s="115"/>
      <c r="BG2079" s="115"/>
      <c r="BH2079" s="115"/>
      <c r="BI2079" s="115"/>
      <c r="BJ2079" s="115"/>
      <c r="BK2079" s="115"/>
      <c r="BQ2079" s="74" t="str">
        <f t="shared" si="1113"/>
        <v xml:space="preserve"> </v>
      </c>
      <c r="BR2079" s="120" t="str">
        <f t="shared" si="1114"/>
        <v xml:space="preserve"> </v>
      </c>
      <c r="BS2079" s="120" t="str">
        <f t="shared" si="1115"/>
        <v xml:space="preserve"> </v>
      </c>
      <c r="BU2079" s="74" t="str">
        <f t="shared" si="1116"/>
        <v xml:space="preserve"> </v>
      </c>
      <c r="BV2079" s="120" t="str">
        <f t="shared" si="1117"/>
        <v xml:space="preserve"> </v>
      </c>
      <c r="BW2079" s="120" t="str">
        <f t="shared" si="1118"/>
        <v xml:space="preserve">  </v>
      </c>
      <c r="BY2079" s="74" t="str">
        <f t="shared" si="1119"/>
        <v xml:space="preserve"> </v>
      </c>
      <c r="BZ2079" s="120" t="str">
        <f t="shared" si="1120"/>
        <v xml:space="preserve"> </v>
      </c>
      <c r="CA2079" s="120" t="str">
        <f t="shared" si="1121"/>
        <v xml:space="preserve"> </v>
      </c>
      <c r="CC2079" s="115" t="str">
        <f t="shared" si="1122"/>
        <v xml:space="preserve"> </v>
      </c>
      <c r="CD2079" s="120" t="str">
        <f t="shared" si="1123"/>
        <v xml:space="preserve"> </v>
      </c>
      <c r="CE2079" s="417" t="str">
        <f t="shared" si="1124"/>
        <v xml:space="preserve"> </v>
      </c>
      <c r="CF2079" s="115"/>
      <c r="CG2079" s="115" t="str">
        <f t="shared" si="1125"/>
        <v xml:space="preserve"> </v>
      </c>
      <c r="CH2079" s="120" t="str">
        <f t="shared" si="1126"/>
        <v xml:space="preserve"> </v>
      </c>
      <c r="CI2079" s="417" t="str">
        <f t="shared" si="1127"/>
        <v xml:space="preserve"> </v>
      </c>
      <c r="CJ2079" s="115"/>
      <c r="CK2079" s="115" t="str">
        <f t="shared" si="1128"/>
        <v xml:space="preserve"> </v>
      </c>
      <c r="CL2079" s="120" t="str">
        <f t="shared" si="1129"/>
        <v xml:space="preserve"> </v>
      </c>
      <c r="CM2079" s="417" t="str">
        <f t="shared" si="1131"/>
        <v xml:space="preserve"> </v>
      </c>
      <c r="IS2079" s="108">
        <v>178</v>
      </c>
    </row>
    <row r="2080" spans="2:253" s="74" customFormat="1" ht="17.100000000000001" hidden="1" customHeight="1" x14ac:dyDescent="0.25">
      <c r="B2080" s="524">
        <f>IF(AND('KB Duct Parts'!$BL$14=2,'KB Duct Parts'!K33&gt;0),'KB Duct Parts'!K33,0)</f>
        <v>0</v>
      </c>
      <c r="C2080" s="529" t="s">
        <v>1316</v>
      </c>
      <c r="D2080" s="506" t="str">
        <f t="shared" si="1133"/>
        <v>16019-SS</v>
      </c>
      <c r="E2080" s="524" t="s">
        <v>876</v>
      </c>
      <c r="F2080" s="508" t="str">
        <f t="shared" si="1134"/>
        <v xml:space="preserve"> </v>
      </c>
      <c r="G2080" s="537" t="s">
        <v>915</v>
      </c>
      <c r="H2080" s="524" t="s">
        <v>923</v>
      </c>
      <c r="I2080" s="1035" t="s">
        <v>913</v>
      </c>
      <c r="J2080" s="1036"/>
      <c r="K2080" s="531" t="s">
        <v>882</v>
      </c>
      <c r="L2080" s="535"/>
      <c r="M2080" s="532" t="s">
        <v>1700</v>
      </c>
      <c r="N2080" s="514">
        <f t="shared" si="1135"/>
        <v>250.3</v>
      </c>
      <c r="O2080" s="514">
        <f t="shared" si="1106"/>
        <v>0</v>
      </c>
      <c r="P2080" s="680">
        <f>'KB Duct Parts'!$AE$3</f>
        <v>0</v>
      </c>
      <c r="Q2080" s="681">
        <f t="shared" si="1136"/>
        <v>0</v>
      </c>
      <c r="R2080" s="682">
        <f t="shared" si="1137"/>
        <v>0</v>
      </c>
      <c r="S2080" s="716">
        <f t="shared" si="1138"/>
        <v>0.35</v>
      </c>
      <c r="T2080" s="679">
        <f t="shared" si="1139"/>
        <v>0</v>
      </c>
      <c r="U2080" s="679">
        <f t="shared" si="1140"/>
        <v>0</v>
      </c>
      <c r="Y2080" s="120"/>
      <c r="AD2080" s="79"/>
      <c r="AE2080" s="75"/>
      <c r="AF2080" s="370"/>
      <c r="AG2080" s="375"/>
      <c r="AH2080" s="379"/>
      <c r="AI2080" s="383"/>
      <c r="AJ2080" s="388"/>
      <c r="AK2080" s="392"/>
      <c r="AL2080" s="388"/>
      <c r="AM2080" s="363">
        <f t="shared" si="1130"/>
        <v>1</v>
      </c>
      <c r="AN2080" s="578">
        <v>250.3</v>
      </c>
      <c r="AO2080" s="78">
        <f t="shared" si="1112"/>
        <v>0</v>
      </c>
      <c r="AP2080" s="78">
        <f t="shared" si="1107"/>
        <v>0</v>
      </c>
      <c r="AQ2080" s="78">
        <f t="shared" si="1108"/>
        <v>0</v>
      </c>
      <c r="AR2080" s="78">
        <f t="shared" si="1109"/>
        <v>0</v>
      </c>
      <c r="AS2080" s="78">
        <f t="shared" si="1110"/>
        <v>0</v>
      </c>
      <c r="AT2080" s="78">
        <f t="shared" si="1111"/>
        <v>0</v>
      </c>
      <c r="AU2080" s="74" t="s">
        <v>717</v>
      </c>
      <c r="AV2080" s="115"/>
      <c r="AW2080" s="395"/>
      <c r="AX2080" s="395">
        <v>0</v>
      </c>
      <c r="AY2080" s="395">
        <v>0</v>
      </c>
      <c r="AZ2080" s="395">
        <v>0</v>
      </c>
      <c r="BA2080" s="395">
        <v>0</v>
      </c>
      <c r="BB2080" s="395">
        <v>0</v>
      </c>
      <c r="BC2080" s="395">
        <v>0</v>
      </c>
      <c r="BD2080" s="115"/>
      <c r="BE2080" s="115"/>
      <c r="BF2080" s="115"/>
      <c r="BG2080" s="115"/>
      <c r="BH2080" s="115"/>
      <c r="BI2080" s="115"/>
      <c r="BJ2080" s="115"/>
      <c r="BK2080" s="115"/>
      <c r="BQ2080" s="74" t="str">
        <f t="shared" si="1113"/>
        <v xml:space="preserve"> </v>
      </c>
      <c r="BR2080" s="120" t="str">
        <f t="shared" si="1114"/>
        <v xml:space="preserve"> </v>
      </c>
      <c r="BS2080" s="120" t="str">
        <f t="shared" si="1115"/>
        <v xml:space="preserve"> </v>
      </c>
      <c r="BU2080" s="74" t="str">
        <f t="shared" si="1116"/>
        <v xml:space="preserve"> </v>
      </c>
      <c r="BV2080" s="120" t="str">
        <f t="shared" si="1117"/>
        <v xml:space="preserve"> </v>
      </c>
      <c r="BW2080" s="120" t="str">
        <f t="shared" si="1118"/>
        <v xml:space="preserve">  </v>
      </c>
      <c r="BY2080" s="74" t="str">
        <f t="shared" si="1119"/>
        <v xml:space="preserve"> </v>
      </c>
      <c r="BZ2080" s="120" t="str">
        <f t="shared" si="1120"/>
        <v xml:space="preserve"> </v>
      </c>
      <c r="CA2080" s="120" t="str">
        <f t="shared" si="1121"/>
        <v xml:space="preserve"> </v>
      </c>
      <c r="CC2080" s="115" t="str">
        <f t="shared" si="1122"/>
        <v xml:space="preserve"> </v>
      </c>
      <c r="CD2080" s="120" t="str">
        <f t="shared" si="1123"/>
        <v xml:space="preserve"> </v>
      </c>
      <c r="CE2080" s="417" t="str">
        <f t="shared" si="1124"/>
        <v xml:space="preserve"> </v>
      </c>
      <c r="CF2080" s="115"/>
      <c r="CG2080" s="115" t="str">
        <f t="shared" si="1125"/>
        <v xml:space="preserve"> </v>
      </c>
      <c r="CH2080" s="120" t="str">
        <f t="shared" si="1126"/>
        <v xml:space="preserve"> </v>
      </c>
      <c r="CI2080" s="417" t="str">
        <f t="shared" si="1127"/>
        <v xml:space="preserve"> </v>
      </c>
      <c r="CJ2080" s="115"/>
      <c r="CK2080" s="115" t="str">
        <f t="shared" si="1128"/>
        <v xml:space="preserve"> </v>
      </c>
      <c r="CL2080" s="120" t="str">
        <f t="shared" si="1129"/>
        <v xml:space="preserve"> </v>
      </c>
      <c r="CM2080" s="417" t="str">
        <f t="shared" si="1131"/>
        <v xml:space="preserve"> </v>
      </c>
      <c r="IS2080" s="108">
        <v>184</v>
      </c>
    </row>
    <row r="2081" spans="2:253" s="74" customFormat="1" ht="17.100000000000001" hidden="1" customHeight="1" x14ac:dyDescent="0.25">
      <c r="B2081" s="524">
        <f>IF(AND('KB Duct Parts'!$BL$14=2,'KB Duct Parts'!K34&gt;0),'KB Duct Parts'!K34,0)</f>
        <v>0</v>
      </c>
      <c r="C2081" s="529" t="s">
        <v>1317</v>
      </c>
      <c r="D2081" s="506" t="str">
        <f t="shared" si="1133"/>
        <v>16020-SS</v>
      </c>
      <c r="E2081" s="524" t="s">
        <v>877</v>
      </c>
      <c r="F2081" s="508" t="str">
        <f t="shared" si="1134"/>
        <v xml:space="preserve"> </v>
      </c>
      <c r="G2081" s="537" t="s">
        <v>915</v>
      </c>
      <c r="H2081" s="524" t="s">
        <v>923</v>
      </c>
      <c r="I2081" s="1035" t="s">
        <v>913</v>
      </c>
      <c r="J2081" s="1036"/>
      <c r="K2081" s="531" t="s">
        <v>882</v>
      </c>
      <c r="L2081" s="535"/>
      <c r="M2081" s="532" t="s">
        <v>1700</v>
      </c>
      <c r="N2081" s="514">
        <f t="shared" si="1135"/>
        <v>257</v>
      </c>
      <c r="O2081" s="514">
        <f t="shared" si="1106"/>
        <v>0</v>
      </c>
      <c r="P2081" s="680">
        <f>'KB Duct Parts'!$AE$3</f>
        <v>0</v>
      </c>
      <c r="Q2081" s="681">
        <f t="shared" si="1136"/>
        <v>0</v>
      </c>
      <c r="R2081" s="682">
        <f t="shared" si="1137"/>
        <v>0</v>
      </c>
      <c r="S2081" s="716">
        <f t="shared" si="1138"/>
        <v>0.35</v>
      </c>
      <c r="T2081" s="679">
        <f t="shared" si="1139"/>
        <v>0</v>
      </c>
      <c r="U2081" s="679">
        <f t="shared" si="1140"/>
        <v>0</v>
      </c>
      <c r="Y2081" s="120"/>
      <c r="AD2081" s="79"/>
      <c r="AE2081" s="75"/>
      <c r="AF2081" s="370"/>
      <c r="AG2081" s="375"/>
      <c r="AH2081" s="379"/>
      <c r="AI2081" s="383"/>
      <c r="AJ2081" s="388"/>
      <c r="AK2081" s="392"/>
      <c r="AL2081" s="388"/>
      <c r="AM2081" s="363">
        <f t="shared" si="1130"/>
        <v>1</v>
      </c>
      <c r="AN2081" s="578">
        <v>257</v>
      </c>
      <c r="AO2081" s="78">
        <f t="shared" si="1112"/>
        <v>0</v>
      </c>
      <c r="AP2081" s="78">
        <f t="shared" si="1107"/>
        <v>0</v>
      </c>
      <c r="AQ2081" s="78">
        <f t="shared" si="1108"/>
        <v>0</v>
      </c>
      <c r="AR2081" s="78">
        <f t="shared" si="1109"/>
        <v>0</v>
      </c>
      <c r="AS2081" s="78">
        <f t="shared" si="1110"/>
        <v>0</v>
      </c>
      <c r="AT2081" s="78">
        <f t="shared" si="1111"/>
        <v>0</v>
      </c>
      <c r="AU2081" s="74" t="s">
        <v>717</v>
      </c>
      <c r="AV2081" s="115"/>
      <c r="AW2081" s="395"/>
      <c r="AX2081" s="395">
        <v>0</v>
      </c>
      <c r="AY2081" s="395">
        <v>0</v>
      </c>
      <c r="AZ2081" s="395">
        <v>0</v>
      </c>
      <c r="BA2081" s="395">
        <v>0</v>
      </c>
      <c r="BB2081" s="395">
        <v>0</v>
      </c>
      <c r="BC2081" s="395">
        <v>0</v>
      </c>
      <c r="BD2081" s="115"/>
      <c r="BE2081" s="115"/>
      <c r="BF2081" s="115"/>
      <c r="BG2081" s="115"/>
      <c r="BH2081" s="115"/>
      <c r="BI2081" s="115"/>
      <c r="BJ2081" s="115"/>
      <c r="BK2081" s="115"/>
      <c r="BQ2081" s="74" t="str">
        <f t="shared" si="1113"/>
        <v xml:space="preserve"> </v>
      </c>
      <c r="BR2081" s="120" t="str">
        <f t="shared" si="1114"/>
        <v xml:space="preserve"> </v>
      </c>
      <c r="BS2081" s="120" t="str">
        <f t="shared" si="1115"/>
        <v xml:space="preserve"> </v>
      </c>
      <c r="BU2081" s="74" t="str">
        <f t="shared" si="1116"/>
        <v xml:space="preserve"> </v>
      </c>
      <c r="BV2081" s="120" t="str">
        <f t="shared" si="1117"/>
        <v xml:space="preserve"> </v>
      </c>
      <c r="BW2081" s="120" t="str">
        <f t="shared" si="1118"/>
        <v xml:space="preserve">  </v>
      </c>
      <c r="BY2081" s="74" t="str">
        <f t="shared" si="1119"/>
        <v xml:space="preserve"> </v>
      </c>
      <c r="BZ2081" s="120" t="str">
        <f t="shared" si="1120"/>
        <v xml:space="preserve"> </v>
      </c>
      <c r="CA2081" s="120" t="str">
        <f t="shared" si="1121"/>
        <v xml:space="preserve"> </v>
      </c>
      <c r="CC2081" s="115" t="str">
        <f t="shared" si="1122"/>
        <v xml:space="preserve"> </v>
      </c>
      <c r="CD2081" s="120" t="str">
        <f t="shared" si="1123"/>
        <v xml:space="preserve"> </v>
      </c>
      <c r="CE2081" s="417" t="str">
        <f t="shared" si="1124"/>
        <v xml:space="preserve"> </v>
      </c>
      <c r="CF2081" s="115"/>
      <c r="CG2081" s="115" t="str">
        <f t="shared" si="1125"/>
        <v xml:space="preserve"> </v>
      </c>
      <c r="CH2081" s="120" t="str">
        <f t="shared" si="1126"/>
        <v xml:space="preserve"> </v>
      </c>
      <c r="CI2081" s="417" t="str">
        <f t="shared" si="1127"/>
        <v xml:space="preserve"> </v>
      </c>
      <c r="CJ2081" s="115"/>
      <c r="CK2081" s="115" t="str">
        <f t="shared" si="1128"/>
        <v xml:space="preserve"> </v>
      </c>
      <c r="CL2081" s="120" t="str">
        <f t="shared" si="1129"/>
        <v xml:space="preserve"> </v>
      </c>
      <c r="CM2081" s="417" t="str">
        <f t="shared" si="1131"/>
        <v xml:space="preserve"> </v>
      </c>
      <c r="IS2081" s="108">
        <v>189</v>
      </c>
    </row>
    <row r="2082" spans="2:253" s="74" customFormat="1" ht="17.100000000000001" hidden="1" customHeight="1" x14ac:dyDescent="0.25">
      <c r="B2082" s="524">
        <f>IF(AND('KB Duct Parts'!$BL$14=2,'KB Duct Parts'!K35&gt;0),'KB Duct Parts'!K35,0)</f>
        <v>0</v>
      </c>
      <c r="C2082" s="529" t="s">
        <v>1318</v>
      </c>
      <c r="D2082" s="506" t="str">
        <f t="shared" si="1133"/>
        <v>16022-SS</v>
      </c>
      <c r="E2082" s="524" t="s">
        <v>878</v>
      </c>
      <c r="F2082" s="508" t="str">
        <f t="shared" si="1134"/>
        <v xml:space="preserve"> </v>
      </c>
      <c r="G2082" s="537" t="s">
        <v>915</v>
      </c>
      <c r="H2082" s="524" t="s">
        <v>923</v>
      </c>
      <c r="I2082" s="1035" t="s">
        <v>913</v>
      </c>
      <c r="J2082" s="1036"/>
      <c r="K2082" s="531" t="s">
        <v>882</v>
      </c>
      <c r="L2082" s="535"/>
      <c r="M2082" s="532" t="s">
        <v>1700</v>
      </c>
      <c r="N2082" s="514">
        <f t="shared" si="1135"/>
        <v>293.5</v>
      </c>
      <c r="O2082" s="514">
        <f t="shared" si="1106"/>
        <v>0</v>
      </c>
      <c r="P2082" s="680">
        <f>'KB Duct Parts'!$AE$3</f>
        <v>0</v>
      </c>
      <c r="Q2082" s="681">
        <f t="shared" si="1136"/>
        <v>0</v>
      </c>
      <c r="R2082" s="682">
        <f t="shared" si="1137"/>
        <v>0</v>
      </c>
      <c r="S2082" s="716">
        <f t="shared" si="1138"/>
        <v>0.35</v>
      </c>
      <c r="T2082" s="679">
        <f t="shared" si="1139"/>
        <v>0</v>
      </c>
      <c r="U2082" s="679">
        <f t="shared" si="1140"/>
        <v>0</v>
      </c>
      <c r="Y2082" s="120"/>
      <c r="AD2082" s="79"/>
      <c r="AE2082" s="75"/>
      <c r="AF2082" s="370"/>
      <c r="AG2082" s="375"/>
      <c r="AH2082" s="379"/>
      <c r="AI2082" s="383"/>
      <c r="AJ2082" s="388"/>
      <c r="AK2082" s="392"/>
      <c r="AL2082" s="388"/>
      <c r="AM2082" s="363">
        <f t="shared" si="1130"/>
        <v>1</v>
      </c>
      <c r="AN2082" s="578">
        <v>293.5</v>
      </c>
      <c r="AO2082" s="78">
        <f t="shared" si="1112"/>
        <v>0</v>
      </c>
      <c r="AP2082" s="78">
        <f t="shared" si="1107"/>
        <v>0</v>
      </c>
      <c r="AQ2082" s="78">
        <f t="shared" si="1108"/>
        <v>0</v>
      </c>
      <c r="AR2082" s="78">
        <f t="shared" si="1109"/>
        <v>0</v>
      </c>
      <c r="AS2082" s="78">
        <f t="shared" si="1110"/>
        <v>0</v>
      </c>
      <c r="AT2082" s="78">
        <f t="shared" si="1111"/>
        <v>0</v>
      </c>
      <c r="AU2082" s="74" t="s">
        <v>717</v>
      </c>
      <c r="AV2082" s="115"/>
      <c r="AW2082" s="395"/>
      <c r="AX2082" s="395">
        <v>0</v>
      </c>
      <c r="AY2082" s="395">
        <v>0</v>
      </c>
      <c r="AZ2082" s="395">
        <v>0</v>
      </c>
      <c r="BA2082" s="395">
        <v>0</v>
      </c>
      <c r="BB2082" s="395">
        <v>0</v>
      </c>
      <c r="BC2082" s="395">
        <v>0</v>
      </c>
      <c r="BD2082" s="115"/>
      <c r="BE2082" s="115"/>
      <c r="BF2082" s="115"/>
      <c r="BG2082" s="115"/>
      <c r="BH2082" s="115"/>
      <c r="BI2082" s="115"/>
      <c r="BJ2082" s="115"/>
      <c r="BK2082" s="115"/>
      <c r="BQ2082" s="74" t="str">
        <f t="shared" si="1113"/>
        <v xml:space="preserve"> </v>
      </c>
      <c r="BR2082" s="120" t="str">
        <f t="shared" si="1114"/>
        <v xml:space="preserve"> </v>
      </c>
      <c r="BS2082" s="120" t="str">
        <f t="shared" si="1115"/>
        <v xml:space="preserve"> </v>
      </c>
      <c r="BU2082" s="74" t="str">
        <f t="shared" si="1116"/>
        <v xml:space="preserve"> </v>
      </c>
      <c r="BV2082" s="120" t="str">
        <f t="shared" si="1117"/>
        <v xml:space="preserve"> </v>
      </c>
      <c r="BW2082" s="120" t="str">
        <f t="shared" si="1118"/>
        <v xml:space="preserve">  </v>
      </c>
      <c r="BY2082" s="74" t="str">
        <f t="shared" si="1119"/>
        <v xml:space="preserve"> </v>
      </c>
      <c r="BZ2082" s="120" t="str">
        <f t="shared" si="1120"/>
        <v xml:space="preserve"> </v>
      </c>
      <c r="CA2082" s="120" t="str">
        <f t="shared" si="1121"/>
        <v xml:space="preserve"> </v>
      </c>
      <c r="CC2082" s="115" t="str">
        <f t="shared" si="1122"/>
        <v xml:space="preserve"> </v>
      </c>
      <c r="CD2082" s="120" t="str">
        <f t="shared" si="1123"/>
        <v xml:space="preserve"> </v>
      </c>
      <c r="CE2082" s="417" t="str">
        <f t="shared" si="1124"/>
        <v xml:space="preserve"> </v>
      </c>
      <c r="CF2082" s="115"/>
      <c r="CG2082" s="115" t="str">
        <f t="shared" si="1125"/>
        <v xml:space="preserve"> </v>
      </c>
      <c r="CH2082" s="120" t="str">
        <f t="shared" si="1126"/>
        <v xml:space="preserve"> </v>
      </c>
      <c r="CI2082" s="417" t="str">
        <f t="shared" si="1127"/>
        <v xml:space="preserve"> </v>
      </c>
      <c r="CJ2082" s="115"/>
      <c r="CK2082" s="115" t="str">
        <f t="shared" si="1128"/>
        <v xml:space="preserve"> </v>
      </c>
      <c r="CL2082" s="120" t="str">
        <f t="shared" si="1129"/>
        <v xml:space="preserve"> </v>
      </c>
      <c r="CM2082" s="417" t="str">
        <f t="shared" si="1131"/>
        <v xml:space="preserve"> </v>
      </c>
      <c r="IS2082" s="108">
        <v>215</v>
      </c>
    </row>
    <row r="2083" spans="2:253" s="74" customFormat="1" ht="17.100000000000001" hidden="1" customHeight="1" x14ac:dyDescent="0.25">
      <c r="B2083" s="524">
        <f>IF(AND('KB Duct Parts'!$BL$14=2,'KB Duct Parts'!K36&gt;0),'KB Duct Parts'!K36,0)</f>
        <v>0</v>
      </c>
      <c r="C2083" s="529" t="s">
        <v>23</v>
      </c>
      <c r="D2083" s="506" t="str">
        <f t="shared" si="1133"/>
        <v>16024-SS</v>
      </c>
      <c r="E2083" s="524" t="s">
        <v>1338</v>
      </c>
      <c r="F2083" s="508" t="str">
        <f t="shared" si="1134"/>
        <v xml:space="preserve"> </v>
      </c>
      <c r="G2083" s="537" t="s">
        <v>915</v>
      </c>
      <c r="H2083" s="524" t="s">
        <v>923</v>
      </c>
      <c r="I2083" s="1035" t="s">
        <v>913</v>
      </c>
      <c r="J2083" s="1036"/>
      <c r="K2083" s="531" t="s">
        <v>882</v>
      </c>
      <c r="L2083" s="535"/>
      <c r="M2083" s="532" t="s">
        <v>1700</v>
      </c>
      <c r="N2083" s="514">
        <f t="shared" si="1135"/>
        <v>361.9</v>
      </c>
      <c r="O2083" s="514">
        <f t="shared" si="1106"/>
        <v>0</v>
      </c>
      <c r="P2083" s="680">
        <f>'KB Duct Parts'!$AE$3</f>
        <v>0</v>
      </c>
      <c r="Q2083" s="681">
        <f t="shared" si="1136"/>
        <v>0</v>
      </c>
      <c r="R2083" s="682">
        <f t="shared" si="1137"/>
        <v>0</v>
      </c>
      <c r="S2083" s="716">
        <f t="shared" si="1138"/>
        <v>0.35</v>
      </c>
      <c r="T2083" s="679">
        <f t="shared" si="1139"/>
        <v>0</v>
      </c>
      <c r="U2083" s="679">
        <f t="shared" si="1140"/>
        <v>0</v>
      </c>
      <c r="Y2083" s="120"/>
      <c r="AD2083" s="79"/>
      <c r="AE2083" s="75"/>
      <c r="AF2083" s="370"/>
      <c r="AG2083" s="375"/>
      <c r="AH2083" s="379"/>
      <c r="AI2083" s="383"/>
      <c r="AJ2083" s="388"/>
      <c r="AK2083" s="392"/>
      <c r="AL2083" s="388"/>
      <c r="AM2083" s="363">
        <f t="shared" si="1130"/>
        <v>1</v>
      </c>
      <c r="AN2083" s="578">
        <v>361.9</v>
      </c>
      <c r="AO2083" s="78">
        <f t="shared" si="1112"/>
        <v>0</v>
      </c>
      <c r="AP2083" s="78">
        <f t="shared" si="1107"/>
        <v>0</v>
      </c>
      <c r="AQ2083" s="78">
        <f t="shared" si="1108"/>
        <v>0</v>
      </c>
      <c r="AR2083" s="78">
        <f t="shared" si="1109"/>
        <v>0</v>
      </c>
      <c r="AS2083" s="78">
        <f t="shared" si="1110"/>
        <v>0</v>
      </c>
      <c r="AT2083" s="78">
        <f t="shared" si="1111"/>
        <v>0</v>
      </c>
      <c r="AU2083" s="74" t="s">
        <v>717</v>
      </c>
      <c r="AV2083" s="115"/>
      <c r="AW2083" s="395"/>
      <c r="AX2083" s="395">
        <v>0</v>
      </c>
      <c r="AY2083" s="395">
        <v>0</v>
      </c>
      <c r="AZ2083" s="395">
        <v>0</v>
      </c>
      <c r="BA2083" s="395">
        <v>0</v>
      </c>
      <c r="BB2083" s="395">
        <v>0</v>
      </c>
      <c r="BC2083" s="395">
        <v>0</v>
      </c>
      <c r="BD2083" s="115"/>
      <c r="BE2083" s="115"/>
      <c r="BF2083" s="115"/>
      <c r="BG2083" s="115"/>
      <c r="BH2083" s="115"/>
      <c r="BI2083" s="115"/>
      <c r="BJ2083" s="115"/>
      <c r="BK2083" s="115"/>
      <c r="BQ2083" s="74" t="str">
        <f t="shared" si="1113"/>
        <v xml:space="preserve"> </v>
      </c>
      <c r="BR2083" s="120" t="str">
        <f t="shared" si="1114"/>
        <v xml:space="preserve"> </v>
      </c>
      <c r="BS2083" s="120" t="str">
        <f t="shared" si="1115"/>
        <v xml:space="preserve"> </v>
      </c>
      <c r="BU2083" s="74" t="str">
        <f t="shared" si="1116"/>
        <v xml:space="preserve"> </v>
      </c>
      <c r="BV2083" s="120" t="str">
        <f t="shared" si="1117"/>
        <v xml:space="preserve"> </v>
      </c>
      <c r="BW2083" s="120" t="str">
        <f t="shared" si="1118"/>
        <v xml:space="preserve">  </v>
      </c>
      <c r="BY2083" s="74" t="str">
        <f t="shared" si="1119"/>
        <v xml:space="preserve"> </v>
      </c>
      <c r="BZ2083" s="120" t="str">
        <f t="shared" si="1120"/>
        <v xml:space="preserve"> </v>
      </c>
      <c r="CA2083" s="120" t="str">
        <f t="shared" si="1121"/>
        <v xml:space="preserve"> </v>
      </c>
      <c r="CC2083" s="115" t="str">
        <f t="shared" si="1122"/>
        <v xml:space="preserve"> </v>
      </c>
      <c r="CD2083" s="120" t="str">
        <f t="shared" si="1123"/>
        <v xml:space="preserve"> </v>
      </c>
      <c r="CE2083" s="417" t="str">
        <f t="shared" si="1124"/>
        <v xml:space="preserve"> </v>
      </c>
      <c r="CF2083" s="115"/>
      <c r="CG2083" s="115" t="str">
        <f t="shared" si="1125"/>
        <v xml:space="preserve"> </v>
      </c>
      <c r="CH2083" s="120" t="str">
        <f t="shared" si="1126"/>
        <v xml:space="preserve"> </v>
      </c>
      <c r="CI2083" s="417" t="str">
        <f t="shared" si="1127"/>
        <v xml:space="preserve"> </v>
      </c>
      <c r="CJ2083" s="115"/>
      <c r="CK2083" s="115" t="str">
        <f t="shared" si="1128"/>
        <v xml:space="preserve"> </v>
      </c>
      <c r="CL2083" s="120" t="str">
        <f t="shared" si="1129"/>
        <v xml:space="preserve"> </v>
      </c>
      <c r="CM2083" s="417" t="str">
        <f t="shared" si="1131"/>
        <v xml:space="preserve"> </v>
      </c>
      <c r="IS2083" s="108"/>
    </row>
    <row r="2084" spans="2:253" s="74" customFormat="1" ht="17.100000000000001" hidden="1" customHeight="1" x14ac:dyDescent="0.25">
      <c r="B2084" s="524">
        <f>IF(AND('KB Duct Parts'!$BL$14=2,'KB Duct Parts'!L17&gt;0),'KB Duct Parts'!L17,0)</f>
        <v>0</v>
      </c>
      <c r="C2084" s="529" t="s">
        <v>568</v>
      </c>
      <c r="D2084" s="506" t="str">
        <f t="shared" si="1133"/>
        <v>16103-SS</v>
      </c>
      <c r="E2084" s="536" t="s">
        <v>483</v>
      </c>
      <c r="F2084" s="508" t="str">
        <f t="shared" si="1134"/>
        <v xml:space="preserve"> </v>
      </c>
      <c r="G2084" s="537" t="s">
        <v>916</v>
      </c>
      <c r="H2084" s="524" t="s">
        <v>923</v>
      </c>
      <c r="I2084" s="1035" t="s">
        <v>917</v>
      </c>
      <c r="J2084" s="1036"/>
      <c r="K2084" s="531" t="s">
        <v>882</v>
      </c>
      <c r="L2084" s="535"/>
      <c r="M2084" s="532" t="s">
        <v>1700</v>
      </c>
      <c r="N2084" s="514">
        <f t="shared" si="1135"/>
        <v>226.4</v>
      </c>
      <c r="O2084" s="514">
        <f t="shared" si="1106"/>
        <v>0</v>
      </c>
      <c r="P2084" s="680">
        <f>'KB Duct Parts'!$AE$3</f>
        <v>0</v>
      </c>
      <c r="Q2084" s="681">
        <f t="shared" si="1136"/>
        <v>0</v>
      </c>
      <c r="R2084" s="682">
        <f t="shared" si="1137"/>
        <v>0</v>
      </c>
      <c r="S2084" s="716">
        <f t="shared" si="1138"/>
        <v>0.35</v>
      </c>
      <c r="T2084" s="679">
        <f t="shared" si="1139"/>
        <v>0</v>
      </c>
      <c r="U2084" s="679">
        <f t="shared" si="1140"/>
        <v>0</v>
      </c>
      <c r="Y2084" s="120"/>
      <c r="AD2084" s="79"/>
      <c r="AE2084" s="75"/>
      <c r="AF2084" s="370"/>
      <c r="AG2084" s="375"/>
      <c r="AH2084" s="379"/>
      <c r="AI2084" s="383"/>
      <c r="AJ2084" s="388"/>
      <c r="AK2084" s="392"/>
      <c r="AL2084" s="388"/>
      <c r="AM2084" s="363">
        <f t="shared" si="1130"/>
        <v>1</v>
      </c>
      <c r="AN2084" s="578">
        <v>226.4</v>
      </c>
      <c r="AO2084" s="78">
        <f t="shared" si="1112"/>
        <v>0</v>
      </c>
      <c r="AP2084" s="78">
        <f t="shared" si="1107"/>
        <v>0</v>
      </c>
      <c r="AQ2084" s="78">
        <f t="shared" si="1108"/>
        <v>0</v>
      </c>
      <c r="AR2084" s="78">
        <f t="shared" si="1109"/>
        <v>0</v>
      </c>
      <c r="AS2084" s="78">
        <f t="shared" si="1110"/>
        <v>0</v>
      </c>
      <c r="AT2084" s="78">
        <f t="shared" si="1111"/>
        <v>0</v>
      </c>
      <c r="AU2084" s="74" t="s">
        <v>717</v>
      </c>
      <c r="AV2084" s="115"/>
      <c r="AW2084" s="395"/>
      <c r="AX2084" s="395">
        <v>0</v>
      </c>
      <c r="AY2084" s="395">
        <v>0</v>
      </c>
      <c r="AZ2084" s="395">
        <v>0</v>
      </c>
      <c r="BA2084" s="395">
        <v>0</v>
      </c>
      <c r="BB2084" s="395">
        <v>0</v>
      </c>
      <c r="BC2084" s="395">
        <v>0</v>
      </c>
      <c r="BD2084" s="115"/>
      <c r="BE2084" s="115"/>
      <c r="BF2084" s="115"/>
      <c r="BG2084" s="115"/>
      <c r="BH2084" s="115"/>
      <c r="BI2084" s="115"/>
      <c r="BJ2084" s="115"/>
      <c r="BK2084" s="115"/>
      <c r="BQ2084" s="74" t="str">
        <f t="shared" si="1113"/>
        <v xml:space="preserve"> </v>
      </c>
      <c r="BR2084" s="120" t="str">
        <f t="shared" si="1114"/>
        <v xml:space="preserve"> </v>
      </c>
      <c r="BS2084" s="120" t="str">
        <f t="shared" si="1115"/>
        <v xml:space="preserve"> </v>
      </c>
      <c r="BU2084" s="74" t="str">
        <f t="shared" si="1116"/>
        <v xml:space="preserve"> </v>
      </c>
      <c r="BV2084" s="120" t="str">
        <f t="shared" si="1117"/>
        <v xml:space="preserve"> </v>
      </c>
      <c r="BW2084" s="120" t="str">
        <f t="shared" si="1118"/>
        <v xml:space="preserve">  </v>
      </c>
      <c r="BY2084" s="74" t="str">
        <f t="shared" si="1119"/>
        <v xml:space="preserve"> </v>
      </c>
      <c r="BZ2084" s="120" t="str">
        <f t="shared" si="1120"/>
        <v xml:space="preserve"> </v>
      </c>
      <c r="CA2084" s="120" t="str">
        <f t="shared" si="1121"/>
        <v xml:space="preserve"> </v>
      </c>
      <c r="CC2084" s="115" t="str">
        <f t="shared" si="1122"/>
        <v xml:space="preserve"> </v>
      </c>
      <c r="CD2084" s="120" t="str">
        <f t="shared" si="1123"/>
        <v xml:space="preserve"> </v>
      </c>
      <c r="CE2084" s="417" t="str">
        <f t="shared" si="1124"/>
        <v xml:space="preserve"> </v>
      </c>
      <c r="CF2084" s="115"/>
      <c r="CG2084" s="115" t="str">
        <f t="shared" si="1125"/>
        <v xml:space="preserve"> </v>
      </c>
      <c r="CH2084" s="120" t="str">
        <f t="shared" si="1126"/>
        <v xml:space="preserve"> </v>
      </c>
      <c r="CI2084" s="417" t="str">
        <f t="shared" si="1127"/>
        <v xml:space="preserve"> </v>
      </c>
      <c r="CJ2084" s="115"/>
      <c r="CK2084" s="115" t="str">
        <f t="shared" si="1128"/>
        <v xml:space="preserve"> </v>
      </c>
      <c r="CL2084" s="120" t="str">
        <f t="shared" si="1129"/>
        <v xml:space="preserve"> </v>
      </c>
      <c r="CM2084" s="417" t="str">
        <f t="shared" si="1131"/>
        <v xml:space="preserve"> </v>
      </c>
      <c r="IS2084" s="108">
        <v>166</v>
      </c>
    </row>
    <row r="2085" spans="2:253" s="74" customFormat="1" ht="17.100000000000001" hidden="1" customHeight="1" x14ac:dyDescent="0.25">
      <c r="B2085" s="524">
        <f>IF(AND('KB Duct Parts'!$BL$14=2,'KB Duct Parts'!L18&gt;0),'KB Duct Parts'!L18,0)</f>
        <v>0</v>
      </c>
      <c r="C2085" s="529" t="s">
        <v>1319</v>
      </c>
      <c r="D2085" s="506" t="str">
        <f t="shared" si="1133"/>
        <v>16104-SS</v>
      </c>
      <c r="E2085" s="536" t="s">
        <v>861</v>
      </c>
      <c r="F2085" s="508" t="str">
        <f t="shared" si="1134"/>
        <v xml:space="preserve"> </v>
      </c>
      <c r="G2085" s="537" t="s">
        <v>916</v>
      </c>
      <c r="H2085" s="524" t="s">
        <v>923</v>
      </c>
      <c r="I2085" s="1035" t="s">
        <v>917</v>
      </c>
      <c r="J2085" s="1036"/>
      <c r="K2085" s="531" t="s">
        <v>882</v>
      </c>
      <c r="L2085" s="535"/>
      <c r="M2085" s="532" t="s">
        <v>1700</v>
      </c>
      <c r="N2085" s="514">
        <f t="shared" si="1135"/>
        <v>226.4</v>
      </c>
      <c r="O2085" s="514">
        <f t="shared" si="1106"/>
        <v>0</v>
      </c>
      <c r="P2085" s="680">
        <f>'KB Duct Parts'!$AE$3</f>
        <v>0</v>
      </c>
      <c r="Q2085" s="681">
        <f t="shared" si="1136"/>
        <v>0</v>
      </c>
      <c r="R2085" s="682">
        <f t="shared" si="1137"/>
        <v>0</v>
      </c>
      <c r="S2085" s="716">
        <f t="shared" si="1138"/>
        <v>0.35</v>
      </c>
      <c r="T2085" s="679">
        <f t="shared" si="1139"/>
        <v>0</v>
      </c>
      <c r="U2085" s="679">
        <f t="shared" si="1140"/>
        <v>0</v>
      </c>
      <c r="Y2085" s="120"/>
      <c r="AD2085" s="79"/>
      <c r="AE2085" s="75"/>
      <c r="AF2085" s="370"/>
      <c r="AG2085" s="375"/>
      <c r="AH2085" s="379"/>
      <c r="AI2085" s="383"/>
      <c r="AJ2085" s="388"/>
      <c r="AK2085" s="392"/>
      <c r="AL2085" s="388"/>
      <c r="AM2085" s="363">
        <f t="shared" si="1130"/>
        <v>1</v>
      </c>
      <c r="AN2085" s="578">
        <v>226.4</v>
      </c>
      <c r="AO2085" s="78">
        <f t="shared" si="1112"/>
        <v>0</v>
      </c>
      <c r="AP2085" s="78">
        <f t="shared" si="1107"/>
        <v>0</v>
      </c>
      <c r="AQ2085" s="78">
        <f t="shared" si="1108"/>
        <v>0</v>
      </c>
      <c r="AR2085" s="78">
        <f t="shared" si="1109"/>
        <v>0</v>
      </c>
      <c r="AS2085" s="78">
        <f t="shared" si="1110"/>
        <v>0</v>
      </c>
      <c r="AT2085" s="78">
        <f t="shared" si="1111"/>
        <v>0</v>
      </c>
      <c r="AU2085" s="74" t="s">
        <v>717</v>
      </c>
      <c r="AV2085" s="115"/>
      <c r="AW2085" s="395"/>
      <c r="AX2085" s="395">
        <v>0</v>
      </c>
      <c r="AY2085" s="395">
        <v>0</v>
      </c>
      <c r="AZ2085" s="395">
        <v>0</v>
      </c>
      <c r="BA2085" s="395">
        <v>0</v>
      </c>
      <c r="BB2085" s="395">
        <v>0</v>
      </c>
      <c r="BC2085" s="395">
        <v>0</v>
      </c>
      <c r="BD2085" s="115"/>
      <c r="BE2085" s="115"/>
      <c r="BF2085" s="115"/>
      <c r="BG2085" s="115"/>
      <c r="BH2085" s="115"/>
      <c r="BI2085" s="115"/>
      <c r="BJ2085" s="115"/>
      <c r="BK2085" s="115"/>
      <c r="BQ2085" s="74" t="str">
        <f t="shared" si="1113"/>
        <v xml:space="preserve"> </v>
      </c>
      <c r="BR2085" s="120" t="str">
        <f t="shared" si="1114"/>
        <v xml:space="preserve"> </v>
      </c>
      <c r="BS2085" s="120" t="str">
        <f t="shared" si="1115"/>
        <v xml:space="preserve"> </v>
      </c>
      <c r="BU2085" s="74" t="str">
        <f t="shared" si="1116"/>
        <v xml:space="preserve"> </v>
      </c>
      <c r="BV2085" s="120" t="str">
        <f t="shared" si="1117"/>
        <v xml:space="preserve"> </v>
      </c>
      <c r="BW2085" s="120" t="str">
        <f t="shared" si="1118"/>
        <v xml:space="preserve">  </v>
      </c>
      <c r="BY2085" s="74" t="str">
        <f t="shared" si="1119"/>
        <v xml:space="preserve"> </v>
      </c>
      <c r="BZ2085" s="120" t="str">
        <f t="shared" si="1120"/>
        <v xml:space="preserve"> </v>
      </c>
      <c r="CA2085" s="120" t="str">
        <f t="shared" si="1121"/>
        <v xml:space="preserve"> </v>
      </c>
      <c r="CC2085" s="115" t="str">
        <f t="shared" si="1122"/>
        <v xml:space="preserve"> </v>
      </c>
      <c r="CD2085" s="120" t="str">
        <f t="shared" si="1123"/>
        <v xml:space="preserve"> </v>
      </c>
      <c r="CE2085" s="417" t="str">
        <f t="shared" si="1124"/>
        <v xml:space="preserve"> </v>
      </c>
      <c r="CF2085" s="115"/>
      <c r="CG2085" s="115" t="str">
        <f t="shared" si="1125"/>
        <v xml:space="preserve"> </v>
      </c>
      <c r="CH2085" s="120" t="str">
        <f t="shared" si="1126"/>
        <v xml:space="preserve"> </v>
      </c>
      <c r="CI2085" s="417" t="str">
        <f t="shared" si="1127"/>
        <v xml:space="preserve"> </v>
      </c>
      <c r="CJ2085" s="115"/>
      <c r="CK2085" s="115" t="str">
        <f t="shared" si="1128"/>
        <v xml:space="preserve"> </v>
      </c>
      <c r="CL2085" s="120" t="str">
        <f t="shared" si="1129"/>
        <v xml:space="preserve"> </v>
      </c>
      <c r="CM2085" s="417" t="str">
        <f t="shared" si="1131"/>
        <v xml:space="preserve"> </v>
      </c>
      <c r="IS2085" s="108">
        <v>166</v>
      </c>
    </row>
    <row r="2086" spans="2:253" s="74" customFormat="1" ht="17.100000000000001" hidden="1" customHeight="1" x14ac:dyDescent="0.25">
      <c r="B2086" s="524">
        <f>IF(AND('KB Duct Parts'!$BL$14=2,'KB Duct Parts'!L19&gt;0),'KB Duct Parts'!L19,0)</f>
        <v>0</v>
      </c>
      <c r="C2086" s="529" t="s">
        <v>1320</v>
      </c>
      <c r="D2086" s="506" t="str">
        <f t="shared" si="1133"/>
        <v>16105-SS</v>
      </c>
      <c r="E2086" s="524" t="s">
        <v>862</v>
      </c>
      <c r="F2086" s="508" t="str">
        <f t="shared" si="1134"/>
        <v xml:space="preserve"> </v>
      </c>
      <c r="G2086" s="537" t="s">
        <v>916</v>
      </c>
      <c r="H2086" s="524" t="s">
        <v>923</v>
      </c>
      <c r="I2086" s="1035" t="s">
        <v>917</v>
      </c>
      <c r="J2086" s="1036"/>
      <c r="K2086" s="531" t="s">
        <v>882</v>
      </c>
      <c r="L2086" s="535"/>
      <c r="M2086" s="532" t="s">
        <v>1700</v>
      </c>
      <c r="N2086" s="514">
        <f t="shared" si="1135"/>
        <v>234.4</v>
      </c>
      <c r="O2086" s="514">
        <f t="shared" si="1106"/>
        <v>0</v>
      </c>
      <c r="P2086" s="680">
        <f>'KB Duct Parts'!$AE$3</f>
        <v>0</v>
      </c>
      <c r="Q2086" s="681">
        <f t="shared" si="1136"/>
        <v>0</v>
      </c>
      <c r="R2086" s="682">
        <f t="shared" si="1137"/>
        <v>0</v>
      </c>
      <c r="S2086" s="716">
        <f t="shared" si="1138"/>
        <v>0.35</v>
      </c>
      <c r="T2086" s="679">
        <f t="shared" si="1139"/>
        <v>0</v>
      </c>
      <c r="U2086" s="679">
        <f t="shared" si="1140"/>
        <v>0</v>
      </c>
      <c r="Y2086" s="120"/>
      <c r="AD2086" s="79"/>
      <c r="AE2086" s="75"/>
      <c r="AF2086" s="370"/>
      <c r="AG2086" s="375"/>
      <c r="AH2086" s="379"/>
      <c r="AI2086" s="383"/>
      <c r="AJ2086" s="388"/>
      <c r="AK2086" s="392"/>
      <c r="AL2086" s="388"/>
      <c r="AM2086" s="363">
        <f t="shared" si="1130"/>
        <v>1</v>
      </c>
      <c r="AN2086" s="578">
        <v>234.4</v>
      </c>
      <c r="AO2086" s="78">
        <f t="shared" si="1112"/>
        <v>0</v>
      </c>
      <c r="AP2086" s="78">
        <f t="shared" si="1107"/>
        <v>0</v>
      </c>
      <c r="AQ2086" s="78">
        <f t="shared" si="1108"/>
        <v>0</v>
      </c>
      <c r="AR2086" s="78">
        <f t="shared" si="1109"/>
        <v>0</v>
      </c>
      <c r="AS2086" s="78">
        <f t="shared" si="1110"/>
        <v>0</v>
      </c>
      <c r="AT2086" s="78">
        <f t="shared" si="1111"/>
        <v>0</v>
      </c>
      <c r="AU2086" s="74" t="s">
        <v>717</v>
      </c>
      <c r="AV2086" s="115"/>
      <c r="AW2086" s="395"/>
      <c r="AX2086" s="395">
        <v>0</v>
      </c>
      <c r="AY2086" s="395">
        <v>0</v>
      </c>
      <c r="AZ2086" s="395">
        <v>0</v>
      </c>
      <c r="BA2086" s="395">
        <v>0</v>
      </c>
      <c r="BB2086" s="395">
        <v>0</v>
      </c>
      <c r="BC2086" s="395">
        <v>0</v>
      </c>
      <c r="BD2086" s="115"/>
      <c r="BE2086" s="115"/>
      <c r="BF2086" s="115"/>
      <c r="BG2086" s="115"/>
      <c r="BH2086" s="115"/>
      <c r="BI2086" s="115"/>
      <c r="BJ2086" s="115"/>
      <c r="BK2086" s="115"/>
      <c r="BQ2086" s="74" t="str">
        <f t="shared" si="1113"/>
        <v xml:space="preserve"> </v>
      </c>
      <c r="BR2086" s="120" t="str">
        <f t="shared" si="1114"/>
        <v xml:space="preserve"> </v>
      </c>
      <c r="BS2086" s="120" t="str">
        <f t="shared" si="1115"/>
        <v xml:space="preserve"> </v>
      </c>
      <c r="BU2086" s="74" t="str">
        <f t="shared" si="1116"/>
        <v xml:space="preserve"> </v>
      </c>
      <c r="BV2086" s="120" t="str">
        <f t="shared" si="1117"/>
        <v xml:space="preserve"> </v>
      </c>
      <c r="BW2086" s="120" t="str">
        <f t="shared" si="1118"/>
        <v xml:space="preserve">  </v>
      </c>
      <c r="BY2086" s="74" t="str">
        <f t="shared" si="1119"/>
        <v xml:space="preserve"> </v>
      </c>
      <c r="BZ2086" s="120" t="str">
        <f t="shared" si="1120"/>
        <v xml:space="preserve"> </v>
      </c>
      <c r="CA2086" s="120" t="str">
        <f t="shared" si="1121"/>
        <v xml:space="preserve"> </v>
      </c>
      <c r="CC2086" s="115" t="str">
        <f t="shared" si="1122"/>
        <v xml:space="preserve"> </v>
      </c>
      <c r="CD2086" s="120" t="str">
        <f t="shared" si="1123"/>
        <v xml:space="preserve"> </v>
      </c>
      <c r="CE2086" s="417" t="str">
        <f t="shared" si="1124"/>
        <v xml:space="preserve"> </v>
      </c>
      <c r="CF2086" s="115"/>
      <c r="CG2086" s="115" t="str">
        <f t="shared" si="1125"/>
        <v xml:space="preserve"> </v>
      </c>
      <c r="CH2086" s="120" t="str">
        <f t="shared" si="1126"/>
        <v xml:space="preserve"> </v>
      </c>
      <c r="CI2086" s="417" t="str">
        <f t="shared" si="1127"/>
        <v xml:space="preserve"> </v>
      </c>
      <c r="CJ2086" s="115"/>
      <c r="CK2086" s="115" t="str">
        <f t="shared" si="1128"/>
        <v xml:space="preserve"> </v>
      </c>
      <c r="CL2086" s="120" t="str">
        <f t="shared" si="1129"/>
        <v xml:space="preserve"> </v>
      </c>
      <c r="CM2086" s="417" t="str">
        <f t="shared" si="1131"/>
        <v xml:space="preserve"> </v>
      </c>
      <c r="IS2086" s="108">
        <v>172</v>
      </c>
    </row>
    <row r="2087" spans="2:253" s="74" customFormat="1" ht="17.100000000000001" hidden="1" customHeight="1" x14ac:dyDescent="0.25">
      <c r="B2087" s="524">
        <f>IF(AND('KB Duct Parts'!$BL$14=2,'KB Duct Parts'!L20&gt;0),'KB Duct Parts'!L20,0)</f>
        <v>0</v>
      </c>
      <c r="C2087" s="529" t="s">
        <v>1321</v>
      </c>
      <c r="D2087" s="506" t="str">
        <f t="shared" si="1133"/>
        <v>16106-SS</v>
      </c>
      <c r="E2087" s="524" t="s">
        <v>863</v>
      </c>
      <c r="F2087" s="508" t="str">
        <f t="shared" si="1134"/>
        <v xml:space="preserve"> </v>
      </c>
      <c r="G2087" s="537" t="s">
        <v>916</v>
      </c>
      <c r="H2087" s="524" t="s">
        <v>923</v>
      </c>
      <c r="I2087" s="1035" t="s">
        <v>917</v>
      </c>
      <c r="J2087" s="1036"/>
      <c r="K2087" s="531" t="s">
        <v>882</v>
      </c>
      <c r="L2087" s="535"/>
      <c r="M2087" s="532" t="s">
        <v>1700</v>
      </c>
      <c r="N2087" s="514">
        <f t="shared" si="1135"/>
        <v>242.3</v>
      </c>
      <c r="O2087" s="514">
        <f t="shared" si="1106"/>
        <v>0</v>
      </c>
      <c r="P2087" s="680">
        <f>'KB Duct Parts'!$AE$3</f>
        <v>0</v>
      </c>
      <c r="Q2087" s="681">
        <f t="shared" si="1136"/>
        <v>0</v>
      </c>
      <c r="R2087" s="682">
        <f t="shared" si="1137"/>
        <v>0</v>
      </c>
      <c r="S2087" s="716">
        <f t="shared" si="1138"/>
        <v>0.35</v>
      </c>
      <c r="T2087" s="679">
        <f t="shared" si="1139"/>
        <v>0</v>
      </c>
      <c r="U2087" s="679">
        <f t="shared" si="1140"/>
        <v>0</v>
      </c>
      <c r="Y2087" s="120"/>
      <c r="AD2087" s="79"/>
      <c r="AE2087" s="75"/>
      <c r="AF2087" s="370"/>
      <c r="AG2087" s="375"/>
      <c r="AH2087" s="379"/>
      <c r="AI2087" s="383"/>
      <c r="AJ2087" s="388"/>
      <c r="AK2087" s="392"/>
      <c r="AL2087" s="388"/>
      <c r="AM2087" s="363">
        <f t="shared" si="1130"/>
        <v>1</v>
      </c>
      <c r="AN2087" s="578">
        <v>242.3</v>
      </c>
      <c r="AO2087" s="78">
        <f t="shared" si="1112"/>
        <v>0</v>
      </c>
      <c r="AP2087" s="78">
        <f t="shared" si="1107"/>
        <v>0</v>
      </c>
      <c r="AQ2087" s="78">
        <f t="shared" si="1108"/>
        <v>0</v>
      </c>
      <c r="AR2087" s="78">
        <f t="shared" si="1109"/>
        <v>0</v>
      </c>
      <c r="AS2087" s="78">
        <f t="shared" si="1110"/>
        <v>0</v>
      </c>
      <c r="AT2087" s="78">
        <f t="shared" si="1111"/>
        <v>0</v>
      </c>
      <c r="AU2087" s="74" t="s">
        <v>717</v>
      </c>
      <c r="AV2087" s="115"/>
      <c r="AW2087" s="395"/>
      <c r="AX2087" s="395">
        <v>0</v>
      </c>
      <c r="AY2087" s="395">
        <v>0</v>
      </c>
      <c r="AZ2087" s="395">
        <v>0</v>
      </c>
      <c r="BA2087" s="395">
        <v>0</v>
      </c>
      <c r="BB2087" s="395">
        <v>0</v>
      </c>
      <c r="BC2087" s="395">
        <v>0</v>
      </c>
      <c r="BD2087" s="115"/>
      <c r="BE2087" s="115"/>
      <c r="BF2087" s="115"/>
      <c r="BG2087" s="115"/>
      <c r="BH2087" s="115"/>
      <c r="BI2087" s="115"/>
      <c r="BJ2087" s="115"/>
      <c r="BK2087" s="115"/>
      <c r="BQ2087" s="74" t="str">
        <f t="shared" si="1113"/>
        <v xml:space="preserve"> </v>
      </c>
      <c r="BR2087" s="120" t="str">
        <f t="shared" si="1114"/>
        <v xml:space="preserve"> </v>
      </c>
      <c r="BS2087" s="120" t="str">
        <f t="shared" si="1115"/>
        <v xml:space="preserve"> </v>
      </c>
      <c r="BU2087" s="74" t="str">
        <f t="shared" si="1116"/>
        <v xml:space="preserve"> </v>
      </c>
      <c r="BV2087" s="120" t="str">
        <f t="shared" si="1117"/>
        <v xml:space="preserve"> </v>
      </c>
      <c r="BW2087" s="120" t="str">
        <f t="shared" si="1118"/>
        <v xml:space="preserve">  </v>
      </c>
      <c r="BY2087" s="74" t="str">
        <f t="shared" si="1119"/>
        <v xml:space="preserve"> </v>
      </c>
      <c r="BZ2087" s="120" t="str">
        <f t="shared" si="1120"/>
        <v xml:space="preserve"> </v>
      </c>
      <c r="CA2087" s="120" t="str">
        <f t="shared" si="1121"/>
        <v xml:space="preserve"> </v>
      </c>
      <c r="CC2087" s="115" t="str">
        <f t="shared" si="1122"/>
        <v xml:space="preserve"> </v>
      </c>
      <c r="CD2087" s="120" t="str">
        <f t="shared" si="1123"/>
        <v xml:space="preserve"> </v>
      </c>
      <c r="CE2087" s="417" t="str">
        <f t="shared" si="1124"/>
        <v xml:space="preserve"> </v>
      </c>
      <c r="CF2087" s="115"/>
      <c r="CG2087" s="115" t="str">
        <f t="shared" si="1125"/>
        <v xml:space="preserve"> </v>
      </c>
      <c r="CH2087" s="120" t="str">
        <f t="shared" si="1126"/>
        <v xml:space="preserve"> </v>
      </c>
      <c r="CI2087" s="417" t="str">
        <f t="shared" si="1127"/>
        <v xml:space="preserve"> </v>
      </c>
      <c r="CJ2087" s="115"/>
      <c r="CK2087" s="115" t="str">
        <f t="shared" si="1128"/>
        <v xml:space="preserve"> </v>
      </c>
      <c r="CL2087" s="120" t="str">
        <f t="shared" si="1129"/>
        <v xml:space="preserve"> </v>
      </c>
      <c r="CM2087" s="417" t="str">
        <f t="shared" si="1131"/>
        <v xml:space="preserve"> </v>
      </c>
      <c r="IS2087" s="108">
        <v>178</v>
      </c>
    </row>
    <row r="2088" spans="2:253" s="74" customFormat="1" ht="17.100000000000001" hidden="1" customHeight="1" x14ac:dyDescent="0.25">
      <c r="B2088" s="524">
        <f>IF(AND('KB Duct Parts'!$BL$14=2,'KB Duct Parts'!L21&gt;0),'KB Duct Parts'!L21,0)</f>
        <v>0</v>
      </c>
      <c r="C2088" s="529" t="s">
        <v>1322</v>
      </c>
      <c r="D2088" s="506" t="str">
        <f t="shared" si="1133"/>
        <v>16107-SS</v>
      </c>
      <c r="E2088" s="524" t="s">
        <v>864</v>
      </c>
      <c r="F2088" s="508" t="str">
        <f t="shared" si="1134"/>
        <v xml:space="preserve"> </v>
      </c>
      <c r="G2088" s="537" t="s">
        <v>916</v>
      </c>
      <c r="H2088" s="524" t="s">
        <v>923</v>
      </c>
      <c r="I2088" s="1035" t="s">
        <v>917</v>
      </c>
      <c r="J2088" s="1036"/>
      <c r="K2088" s="531" t="s">
        <v>882</v>
      </c>
      <c r="L2088" s="535"/>
      <c r="M2088" s="532" t="s">
        <v>1700</v>
      </c>
      <c r="N2088" s="514">
        <f t="shared" si="1135"/>
        <v>259.3</v>
      </c>
      <c r="O2088" s="514">
        <f t="shared" si="1106"/>
        <v>0</v>
      </c>
      <c r="P2088" s="680">
        <f>'KB Duct Parts'!$AE$3</f>
        <v>0</v>
      </c>
      <c r="Q2088" s="681">
        <f t="shared" si="1136"/>
        <v>0</v>
      </c>
      <c r="R2088" s="682">
        <f t="shared" si="1137"/>
        <v>0</v>
      </c>
      <c r="S2088" s="716">
        <f t="shared" si="1138"/>
        <v>0.35</v>
      </c>
      <c r="T2088" s="679">
        <f t="shared" si="1139"/>
        <v>0</v>
      </c>
      <c r="U2088" s="679">
        <f t="shared" si="1140"/>
        <v>0</v>
      </c>
      <c r="Y2088" s="120"/>
      <c r="AD2088" s="79"/>
      <c r="AE2088" s="75"/>
      <c r="AF2088" s="370"/>
      <c r="AG2088" s="375"/>
      <c r="AH2088" s="379"/>
      <c r="AI2088" s="383"/>
      <c r="AJ2088" s="388"/>
      <c r="AK2088" s="392"/>
      <c r="AL2088" s="388"/>
      <c r="AM2088" s="363">
        <f t="shared" si="1130"/>
        <v>1</v>
      </c>
      <c r="AN2088" s="578">
        <v>259.3</v>
      </c>
      <c r="AO2088" s="78">
        <f t="shared" si="1112"/>
        <v>0</v>
      </c>
      <c r="AP2088" s="78">
        <f t="shared" si="1107"/>
        <v>0</v>
      </c>
      <c r="AQ2088" s="78">
        <f t="shared" si="1108"/>
        <v>0</v>
      </c>
      <c r="AR2088" s="78">
        <f t="shared" si="1109"/>
        <v>0</v>
      </c>
      <c r="AS2088" s="78">
        <f t="shared" si="1110"/>
        <v>0</v>
      </c>
      <c r="AT2088" s="78">
        <f t="shared" si="1111"/>
        <v>0</v>
      </c>
      <c r="AU2088" s="74" t="s">
        <v>717</v>
      </c>
      <c r="AV2088" s="115"/>
      <c r="AW2088" s="395"/>
      <c r="AX2088" s="395">
        <v>0</v>
      </c>
      <c r="AY2088" s="395">
        <v>0</v>
      </c>
      <c r="AZ2088" s="395">
        <v>0</v>
      </c>
      <c r="BA2088" s="395">
        <v>0</v>
      </c>
      <c r="BB2088" s="395">
        <v>0</v>
      </c>
      <c r="BC2088" s="395">
        <v>0</v>
      </c>
      <c r="BD2088" s="115"/>
      <c r="BE2088" s="115"/>
      <c r="BF2088" s="115"/>
      <c r="BG2088" s="115"/>
      <c r="BH2088" s="115"/>
      <c r="BI2088" s="115"/>
      <c r="BJ2088" s="115"/>
      <c r="BK2088" s="115"/>
      <c r="BQ2088" s="74" t="str">
        <f t="shared" si="1113"/>
        <v xml:space="preserve"> </v>
      </c>
      <c r="BR2088" s="120" t="str">
        <f t="shared" si="1114"/>
        <v xml:space="preserve"> </v>
      </c>
      <c r="BS2088" s="120" t="str">
        <f t="shared" si="1115"/>
        <v xml:space="preserve"> </v>
      </c>
      <c r="BU2088" s="74" t="str">
        <f t="shared" si="1116"/>
        <v xml:space="preserve"> </v>
      </c>
      <c r="BV2088" s="120" t="str">
        <f t="shared" si="1117"/>
        <v xml:space="preserve"> </v>
      </c>
      <c r="BW2088" s="120" t="str">
        <f t="shared" si="1118"/>
        <v xml:space="preserve">  </v>
      </c>
      <c r="BY2088" s="74" t="str">
        <f t="shared" si="1119"/>
        <v xml:space="preserve"> </v>
      </c>
      <c r="BZ2088" s="120" t="str">
        <f t="shared" si="1120"/>
        <v xml:space="preserve"> </v>
      </c>
      <c r="CA2088" s="120" t="str">
        <f t="shared" si="1121"/>
        <v xml:space="preserve"> </v>
      </c>
      <c r="CC2088" s="115" t="str">
        <f t="shared" si="1122"/>
        <v xml:space="preserve"> </v>
      </c>
      <c r="CD2088" s="120" t="str">
        <f t="shared" si="1123"/>
        <v xml:space="preserve"> </v>
      </c>
      <c r="CE2088" s="417" t="str">
        <f t="shared" si="1124"/>
        <v xml:space="preserve"> </v>
      </c>
      <c r="CF2088" s="115"/>
      <c r="CG2088" s="115" t="str">
        <f t="shared" si="1125"/>
        <v xml:space="preserve"> </v>
      </c>
      <c r="CH2088" s="120" t="str">
        <f t="shared" si="1126"/>
        <v xml:space="preserve"> </v>
      </c>
      <c r="CI2088" s="417" t="str">
        <f t="shared" si="1127"/>
        <v xml:space="preserve"> </v>
      </c>
      <c r="CJ2088" s="115"/>
      <c r="CK2088" s="115" t="str">
        <f t="shared" si="1128"/>
        <v xml:space="preserve"> </v>
      </c>
      <c r="CL2088" s="120" t="str">
        <f t="shared" si="1129"/>
        <v xml:space="preserve"> </v>
      </c>
      <c r="CM2088" s="417" t="str">
        <f t="shared" si="1131"/>
        <v xml:space="preserve"> </v>
      </c>
      <c r="IS2088" s="108">
        <v>190</v>
      </c>
    </row>
    <row r="2089" spans="2:253" s="74" customFormat="1" ht="17.100000000000001" hidden="1" customHeight="1" x14ac:dyDescent="0.25">
      <c r="B2089" s="524">
        <f>IF(AND('KB Duct Parts'!$BL$14=2,'KB Duct Parts'!L22&gt;0),'KB Duct Parts'!L22,0)</f>
        <v>0</v>
      </c>
      <c r="C2089" s="529" t="s">
        <v>1323</v>
      </c>
      <c r="D2089" s="506" t="str">
        <f t="shared" si="1133"/>
        <v>16108-SS</v>
      </c>
      <c r="E2089" s="524" t="s">
        <v>865</v>
      </c>
      <c r="F2089" s="508" t="str">
        <f t="shared" si="1134"/>
        <v xml:space="preserve"> </v>
      </c>
      <c r="G2089" s="537" t="s">
        <v>916</v>
      </c>
      <c r="H2089" s="524" t="s">
        <v>923</v>
      </c>
      <c r="I2089" s="1035" t="s">
        <v>917</v>
      </c>
      <c r="J2089" s="1036"/>
      <c r="K2089" s="531" t="s">
        <v>882</v>
      </c>
      <c r="L2089" s="535"/>
      <c r="M2089" s="532" t="s">
        <v>1700</v>
      </c>
      <c r="N2089" s="514">
        <f t="shared" si="1135"/>
        <v>269.60000000000002</v>
      </c>
      <c r="O2089" s="514">
        <f t="shared" ref="O2089:O2152" si="1141">IF(B2089&gt;0,N2089*B2089,0)</f>
        <v>0</v>
      </c>
      <c r="P2089" s="680">
        <f>'KB Duct Parts'!$AE$3</f>
        <v>0</v>
      </c>
      <c r="Q2089" s="681">
        <f t="shared" si="1136"/>
        <v>0</v>
      </c>
      <c r="R2089" s="682">
        <f t="shared" si="1137"/>
        <v>0</v>
      </c>
      <c r="S2089" s="716">
        <f t="shared" si="1138"/>
        <v>0.35</v>
      </c>
      <c r="T2089" s="679">
        <f t="shared" si="1139"/>
        <v>0</v>
      </c>
      <c r="U2089" s="679">
        <f t="shared" si="1140"/>
        <v>0</v>
      </c>
      <c r="Y2089" s="120"/>
      <c r="AD2089" s="79"/>
      <c r="AE2089" s="75"/>
      <c r="AF2089" s="370"/>
      <c r="AG2089" s="375"/>
      <c r="AH2089" s="379"/>
      <c r="AI2089" s="383"/>
      <c r="AJ2089" s="388"/>
      <c r="AK2089" s="392"/>
      <c r="AL2089" s="388"/>
      <c r="AM2089" s="363">
        <f t="shared" si="1130"/>
        <v>1</v>
      </c>
      <c r="AN2089" s="578">
        <v>269.60000000000002</v>
      </c>
      <c r="AO2089" s="78">
        <f t="shared" si="1112"/>
        <v>0</v>
      </c>
      <c r="AP2089" s="78">
        <f t="shared" ref="AP2089:AP2152" si="1142">$AN2089*AY2089</f>
        <v>0</v>
      </c>
      <c r="AQ2089" s="78">
        <f t="shared" ref="AQ2089:AQ2152" si="1143">$AN2089*AZ2089</f>
        <v>0</v>
      </c>
      <c r="AR2089" s="78">
        <f t="shared" ref="AR2089:AR2152" si="1144">$AN2089*BA2089</f>
        <v>0</v>
      </c>
      <c r="AS2089" s="78">
        <f t="shared" ref="AS2089:AS2152" si="1145">$AN2089*BB2089</f>
        <v>0</v>
      </c>
      <c r="AT2089" s="78">
        <f t="shared" ref="AT2089:AT2152" si="1146">$AN2089*BC2089</f>
        <v>0</v>
      </c>
      <c r="AU2089" s="74" t="s">
        <v>717</v>
      </c>
      <c r="AV2089" s="115"/>
      <c r="AW2089" s="395"/>
      <c r="AX2089" s="395">
        <v>0</v>
      </c>
      <c r="AY2089" s="395">
        <v>0</v>
      </c>
      <c r="AZ2089" s="395">
        <v>0</v>
      </c>
      <c r="BA2089" s="395">
        <v>0</v>
      </c>
      <c r="BB2089" s="395">
        <v>0</v>
      </c>
      <c r="BC2089" s="395">
        <v>0</v>
      </c>
      <c r="BD2089" s="115"/>
      <c r="BE2089" s="115"/>
      <c r="BF2089" s="115"/>
      <c r="BG2089" s="115"/>
      <c r="BH2089" s="115"/>
      <c r="BI2089" s="115"/>
      <c r="BJ2089" s="115"/>
      <c r="BK2089" s="115"/>
      <c r="BQ2089" s="74" t="str">
        <f t="shared" si="1113"/>
        <v xml:space="preserve"> </v>
      </c>
      <c r="BR2089" s="120" t="str">
        <f t="shared" si="1114"/>
        <v xml:space="preserve"> </v>
      </c>
      <c r="BS2089" s="120" t="str">
        <f t="shared" si="1115"/>
        <v xml:space="preserve"> </v>
      </c>
      <c r="BU2089" s="74" t="str">
        <f t="shared" si="1116"/>
        <v xml:space="preserve"> </v>
      </c>
      <c r="BV2089" s="120" t="str">
        <f t="shared" si="1117"/>
        <v xml:space="preserve"> </v>
      </c>
      <c r="BW2089" s="120" t="str">
        <f t="shared" si="1118"/>
        <v xml:space="preserve">  </v>
      </c>
      <c r="BY2089" s="74" t="str">
        <f t="shared" si="1119"/>
        <v xml:space="preserve"> </v>
      </c>
      <c r="BZ2089" s="120" t="str">
        <f t="shared" si="1120"/>
        <v xml:space="preserve"> </v>
      </c>
      <c r="CA2089" s="120" t="str">
        <f t="shared" si="1121"/>
        <v xml:space="preserve"> </v>
      </c>
      <c r="CC2089" s="115" t="str">
        <f t="shared" si="1122"/>
        <v xml:space="preserve"> </v>
      </c>
      <c r="CD2089" s="120" t="str">
        <f t="shared" si="1123"/>
        <v xml:space="preserve"> </v>
      </c>
      <c r="CE2089" s="417" t="str">
        <f t="shared" si="1124"/>
        <v xml:space="preserve"> </v>
      </c>
      <c r="CF2089" s="115"/>
      <c r="CG2089" s="115" t="str">
        <f t="shared" si="1125"/>
        <v xml:space="preserve"> </v>
      </c>
      <c r="CH2089" s="120" t="str">
        <f t="shared" si="1126"/>
        <v xml:space="preserve"> </v>
      </c>
      <c r="CI2089" s="417" t="str">
        <f t="shared" si="1127"/>
        <v xml:space="preserve"> </v>
      </c>
      <c r="CJ2089" s="115"/>
      <c r="CK2089" s="115" t="str">
        <f t="shared" si="1128"/>
        <v xml:space="preserve"> </v>
      </c>
      <c r="CL2089" s="120" t="str">
        <f t="shared" si="1129"/>
        <v xml:space="preserve"> </v>
      </c>
      <c r="CM2089" s="417" t="str">
        <f t="shared" si="1131"/>
        <v xml:space="preserve"> </v>
      </c>
      <c r="IS2089" s="108">
        <v>198</v>
      </c>
    </row>
    <row r="2090" spans="2:253" s="74" customFormat="1" ht="17.100000000000001" hidden="1" customHeight="1" x14ac:dyDescent="0.25">
      <c r="B2090" s="524">
        <f>IF(AND('KB Duct Parts'!$BL$14=2,'KB Duct Parts'!L23&gt;0),'KB Duct Parts'!L23,0)</f>
        <v>0</v>
      </c>
      <c r="C2090" s="529" t="s">
        <v>1324</v>
      </c>
      <c r="D2090" s="506" t="str">
        <f t="shared" si="1133"/>
        <v>16109-SS</v>
      </c>
      <c r="E2090" s="524" t="s">
        <v>866</v>
      </c>
      <c r="F2090" s="508" t="str">
        <f t="shared" si="1134"/>
        <v xml:space="preserve"> </v>
      </c>
      <c r="G2090" s="537" t="s">
        <v>916</v>
      </c>
      <c r="H2090" s="524" t="s">
        <v>923</v>
      </c>
      <c r="I2090" s="1035" t="s">
        <v>917</v>
      </c>
      <c r="J2090" s="1036"/>
      <c r="K2090" s="531" t="s">
        <v>882</v>
      </c>
      <c r="L2090" s="535"/>
      <c r="M2090" s="532" t="s">
        <v>1700</v>
      </c>
      <c r="N2090" s="514">
        <f t="shared" si="1135"/>
        <v>279.8</v>
      </c>
      <c r="O2090" s="514">
        <f t="shared" si="1141"/>
        <v>0</v>
      </c>
      <c r="P2090" s="680">
        <f>'KB Duct Parts'!$AE$3</f>
        <v>0</v>
      </c>
      <c r="Q2090" s="681">
        <f t="shared" si="1136"/>
        <v>0</v>
      </c>
      <c r="R2090" s="682">
        <f t="shared" si="1137"/>
        <v>0</v>
      </c>
      <c r="S2090" s="716">
        <f t="shared" si="1138"/>
        <v>0.35</v>
      </c>
      <c r="T2090" s="679">
        <f t="shared" si="1139"/>
        <v>0</v>
      </c>
      <c r="U2090" s="679">
        <f t="shared" si="1140"/>
        <v>0</v>
      </c>
      <c r="Y2090" s="120"/>
      <c r="AD2090" s="79"/>
      <c r="AE2090" s="75"/>
      <c r="AF2090" s="370"/>
      <c r="AG2090" s="375"/>
      <c r="AH2090" s="379"/>
      <c r="AI2090" s="383"/>
      <c r="AJ2090" s="388"/>
      <c r="AK2090" s="392"/>
      <c r="AL2090" s="388"/>
      <c r="AM2090" s="363">
        <f t="shared" si="1130"/>
        <v>1</v>
      </c>
      <c r="AN2090" s="578">
        <v>279.8</v>
      </c>
      <c r="AO2090" s="78">
        <f t="shared" ref="AO2090:AO2153" si="1147">$AN2090*AX2090</f>
        <v>0</v>
      </c>
      <c r="AP2090" s="78">
        <f t="shared" si="1142"/>
        <v>0</v>
      </c>
      <c r="AQ2090" s="78">
        <f t="shared" si="1143"/>
        <v>0</v>
      </c>
      <c r="AR2090" s="78">
        <f t="shared" si="1144"/>
        <v>0</v>
      </c>
      <c r="AS2090" s="78">
        <f t="shared" si="1145"/>
        <v>0</v>
      </c>
      <c r="AT2090" s="78">
        <f t="shared" si="1146"/>
        <v>0</v>
      </c>
      <c r="AU2090" s="74" t="s">
        <v>717</v>
      </c>
      <c r="AV2090" s="115"/>
      <c r="AW2090" s="395"/>
      <c r="AX2090" s="395">
        <v>0</v>
      </c>
      <c r="AY2090" s="395">
        <v>0</v>
      </c>
      <c r="AZ2090" s="395">
        <v>0</v>
      </c>
      <c r="BA2090" s="395">
        <v>0</v>
      </c>
      <c r="BB2090" s="395">
        <v>0</v>
      </c>
      <c r="BC2090" s="395">
        <v>0</v>
      </c>
      <c r="BD2090" s="115"/>
      <c r="BE2090" s="115"/>
      <c r="BF2090" s="115"/>
      <c r="BG2090" s="115"/>
      <c r="BH2090" s="115"/>
      <c r="BI2090" s="115"/>
      <c r="BJ2090" s="115"/>
      <c r="BK2090" s="115"/>
      <c r="BQ2090" s="74" t="str">
        <f t="shared" ref="BQ2090:BQ2153" si="1148">IF(AO2090&gt;0,D2090&amp;"-("&amp; AG2090&amp;")"," ")</f>
        <v xml:space="preserve"> </v>
      </c>
      <c r="BR2090" s="120" t="str">
        <f t="shared" ref="BR2090:BR2153" si="1149">IF(AO2090&gt;0,$G2090," ")</f>
        <v xml:space="preserve"> </v>
      </c>
      <c r="BS2090" s="120" t="str">
        <f t="shared" ref="BS2090:BS2153" si="1150">IF(AO2090&gt;0,AO2090," ")</f>
        <v xml:space="preserve"> </v>
      </c>
      <c r="BU2090" s="74" t="str">
        <f t="shared" ref="BU2090:BU2153" si="1151">IF(AP2090&gt;0,D2090&amp;"-("&amp;AH2090&amp;")"," ")</f>
        <v xml:space="preserve"> </v>
      </c>
      <c r="BV2090" s="120" t="str">
        <f t="shared" ref="BV2090:BV2153" si="1152">IF(AP2090&gt;0,$G2090," ")</f>
        <v xml:space="preserve"> </v>
      </c>
      <c r="BW2090" s="120" t="str">
        <f t="shared" ref="BW2090:BW2153" si="1153">IF(AP2090&gt;0,AP2090,"  ")</f>
        <v xml:space="preserve">  </v>
      </c>
      <c r="BY2090" s="74" t="str">
        <f t="shared" ref="BY2090:BY2153" si="1154">IF(AQ2090&gt;0,D2090&amp;"-("&amp;AI2090&amp;")"," ")</f>
        <v xml:space="preserve"> </v>
      </c>
      <c r="BZ2090" s="120" t="str">
        <f t="shared" ref="BZ2090:BZ2153" si="1155">IF(AQ2090&gt;0,$G2090," ")</f>
        <v xml:space="preserve"> </v>
      </c>
      <c r="CA2090" s="120" t="str">
        <f t="shared" ref="CA2090:CA2153" si="1156">IF(AQ2090&gt;0,AQ2090," ")</f>
        <v xml:space="preserve"> </v>
      </c>
      <c r="CC2090" s="115" t="str">
        <f t="shared" ref="CC2090:CC2153" si="1157">IF(AR2090&gt;0,D2090&amp;"-("&amp;AJ2090&amp;")"," ")</f>
        <v xml:space="preserve"> </v>
      </c>
      <c r="CD2090" s="120" t="str">
        <f t="shared" ref="CD2090:CD2153" si="1158">IF(AR2090&gt;0,$G2090," ")</f>
        <v xml:space="preserve"> </v>
      </c>
      <c r="CE2090" s="417" t="str">
        <f t="shared" ref="CE2090:CE2153" si="1159">IF(AR2090&gt;0,AR2090," ")</f>
        <v xml:space="preserve"> </v>
      </c>
      <c r="CF2090" s="115"/>
      <c r="CG2090" s="115" t="str">
        <f t="shared" ref="CG2090:CG2153" si="1160">IF(AS2090&gt;0,D2090&amp;"-("&amp;AK2090&amp;")"," ")</f>
        <v xml:space="preserve"> </v>
      </c>
      <c r="CH2090" s="120" t="str">
        <f t="shared" ref="CH2090:CH2153" si="1161">IF(AS2090&gt;0,$G2090," ")</f>
        <v xml:space="preserve"> </v>
      </c>
      <c r="CI2090" s="417" t="str">
        <f t="shared" ref="CI2090:CI2153" si="1162">IF(AS2090&gt;0,AS2090," ")</f>
        <v xml:space="preserve"> </v>
      </c>
      <c r="CJ2090" s="115"/>
      <c r="CK2090" s="115" t="str">
        <f t="shared" ref="CK2090:CK2153" si="1163">IF(AT2090&gt;0,D2090&amp;"-"&amp;AL2090," ")</f>
        <v xml:space="preserve"> </v>
      </c>
      <c r="CL2090" s="120" t="str">
        <f t="shared" ref="CL2090:CL2153" si="1164">IF(AT2090&gt;0,$G2090," ")</f>
        <v xml:space="preserve"> </v>
      </c>
      <c r="CM2090" s="417" t="str">
        <f t="shared" si="1131"/>
        <v xml:space="preserve"> </v>
      </c>
      <c r="IS2090" s="108">
        <v>205</v>
      </c>
    </row>
    <row r="2091" spans="2:253" s="74" customFormat="1" ht="17.100000000000001" hidden="1" customHeight="1" x14ac:dyDescent="0.25">
      <c r="B2091" s="524">
        <f>IF(AND('KB Duct Parts'!$BL$14=2,'KB Duct Parts'!L24&gt;0),'KB Duct Parts'!L24,0)</f>
        <v>0</v>
      </c>
      <c r="C2091" s="529" t="s">
        <v>1325</v>
      </c>
      <c r="D2091" s="506" t="str">
        <f t="shared" si="1133"/>
        <v>16110-SS</v>
      </c>
      <c r="E2091" s="524" t="s">
        <v>867</v>
      </c>
      <c r="F2091" s="508" t="str">
        <f t="shared" si="1134"/>
        <v xml:space="preserve"> </v>
      </c>
      <c r="G2091" s="537" t="s">
        <v>916</v>
      </c>
      <c r="H2091" s="524" t="s">
        <v>923</v>
      </c>
      <c r="I2091" s="1035" t="s">
        <v>917</v>
      </c>
      <c r="J2091" s="1036"/>
      <c r="K2091" s="531" t="s">
        <v>882</v>
      </c>
      <c r="L2091" s="535"/>
      <c r="M2091" s="532" t="s">
        <v>1700</v>
      </c>
      <c r="N2091" s="514">
        <f t="shared" si="1135"/>
        <v>287.8</v>
      </c>
      <c r="O2091" s="514">
        <f t="shared" si="1141"/>
        <v>0</v>
      </c>
      <c r="P2091" s="680">
        <f>'KB Duct Parts'!$AE$3</f>
        <v>0</v>
      </c>
      <c r="Q2091" s="681">
        <f t="shared" si="1136"/>
        <v>0</v>
      </c>
      <c r="R2091" s="682">
        <f t="shared" si="1137"/>
        <v>0</v>
      </c>
      <c r="S2091" s="716">
        <f t="shared" si="1138"/>
        <v>0.35</v>
      </c>
      <c r="T2091" s="679">
        <f t="shared" si="1139"/>
        <v>0</v>
      </c>
      <c r="U2091" s="679">
        <f t="shared" si="1140"/>
        <v>0</v>
      </c>
      <c r="Y2091" s="120"/>
      <c r="AD2091" s="79"/>
      <c r="AE2091" s="75"/>
      <c r="AF2091" s="370"/>
      <c r="AG2091" s="375"/>
      <c r="AH2091" s="379"/>
      <c r="AI2091" s="383"/>
      <c r="AJ2091" s="388"/>
      <c r="AK2091" s="392"/>
      <c r="AL2091" s="388"/>
      <c r="AM2091" s="363">
        <f t="shared" ref="AM2091:AM2154" si="1165">IF(L2091=AF2091,1,IF(L2091=AG2091,2,IF(L2091=AH2091,3,IF(L2091=AI2091,4,IF(L2091=AJ2091,5,IF(L2091=AK2091,6,IF(L2091=AL2091,7,0)))))))</f>
        <v>1</v>
      </c>
      <c r="AN2091" s="578">
        <v>287.8</v>
      </c>
      <c r="AO2091" s="78">
        <f t="shared" si="1147"/>
        <v>0</v>
      </c>
      <c r="AP2091" s="78">
        <f t="shared" si="1142"/>
        <v>0</v>
      </c>
      <c r="AQ2091" s="78">
        <f t="shared" si="1143"/>
        <v>0</v>
      </c>
      <c r="AR2091" s="78">
        <f t="shared" si="1144"/>
        <v>0</v>
      </c>
      <c r="AS2091" s="78">
        <f t="shared" si="1145"/>
        <v>0</v>
      </c>
      <c r="AT2091" s="78">
        <f t="shared" si="1146"/>
        <v>0</v>
      </c>
      <c r="AU2091" s="74" t="s">
        <v>717</v>
      </c>
      <c r="AV2091" s="115"/>
      <c r="AW2091" s="395"/>
      <c r="AX2091" s="395">
        <v>0</v>
      </c>
      <c r="AY2091" s="395">
        <v>0</v>
      </c>
      <c r="AZ2091" s="395">
        <v>0</v>
      </c>
      <c r="BA2091" s="395">
        <v>0</v>
      </c>
      <c r="BB2091" s="395">
        <v>0</v>
      </c>
      <c r="BC2091" s="395">
        <v>0</v>
      </c>
      <c r="BD2091" s="115"/>
      <c r="BE2091" s="115"/>
      <c r="BF2091" s="115"/>
      <c r="BG2091" s="115"/>
      <c r="BH2091" s="115"/>
      <c r="BI2091" s="115"/>
      <c r="BJ2091" s="115"/>
      <c r="BK2091" s="115"/>
      <c r="BQ2091" s="74" t="str">
        <f t="shared" si="1148"/>
        <v xml:space="preserve"> </v>
      </c>
      <c r="BR2091" s="120" t="str">
        <f t="shared" si="1149"/>
        <v xml:space="preserve"> </v>
      </c>
      <c r="BS2091" s="120" t="str">
        <f t="shared" si="1150"/>
        <v xml:space="preserve"> </v>
      </c>
      <c r="BU2091" s="74" t="str">
        <f t="shared" si="1151"/>
        <v xml:space="preserve"> </v>
      </c>
      <c r="BV2091" s="120" t="str">
        <f t="shared" si="1152"/>
        <v xml:space="preserve"> </v>
      </c>
      <c r="BW2091" s="120" t="str">
        <f t="shared" si="1153"/>
        <v xml:space="preserve">  </v>
      </c>
      <c r="BY2091" s="74" t="str">
        <f t="shared" si="1154"/>
        <v xml:space="preserve"> </v>
      </c>
      <c r="BZ2091" s="120" t="str">
        <f t="shared" si="1155"/>
        <v xml:space="preserve"> </v>
      </c>
      <c r="CA2091" s="120" t="str">
        <f t="shared" si="1156"/>
        <v xml:space="preserve"> </v>
      </c>
      <c r="CC2091" s="115" t="str">
        <f t="shared" si="1157"/>
        <v xml:space="preserve"> </v>
      </c>
      <c r="CD2091" s="120" t="str">
        <f t="shared" si="1158"/>
        <v xml:space="preserve"> </v>
      </c>
      <c r="CE2091" s="417" t="str">
        <f t="shared" si="1159"/>
        <v xml:space="preserve"> </v>
      </c>
      <c r="CF2091" s="115"/>
      <c r="CG2091" s="115" t="str">
        <f t="shared" si="1160"/>
        <v xml:space="preserve"> </v>
      </c>
      <c r="CH2091" s="120" t="str">
        <f t="shared" si="1161"/>
        <v xml:space="preserve"> </v>
      </c>
      <c r="CI2091" s="417" t="str">
        <f t="shared" si="1162"/>
        <v xml:space="preserve"> </v>
      </c>
      <c r="CJ2091" s="115"/>
      <c r="CK2091" s="115" t="str">
        <f t="shared" si="1163"/>
        <v xml:space="preserve"> </v>
      </c>
      <c r="CL2091" s="120" t="str">
        <f t="shared" si="1164"/>
        <v xml:space="preserve"> </v>
      </c>
      <c r="CM2091" s="417" t="str">
        <f t="shared" si="1131"/>
        <v xml:space="preserve"> </v>
      </c>
      <c r="IS2091" s="108">
        <v>211</v>
      </c>
    </row>
    <row r="2092" spans="2:253" s="74" customFormat="1" ht="17.100000000000001" hidden="1" customHeight="1" x14ac:dyDescent="0.25">
      <c r="B2092" s="524">
        <f>IF(AND('KB Duct Parts'!$BL$14=2,'KB Duct Parts'!L25&gt;0),'KB Duct Parts'!L25,0)</f>
        <v>0</v>
      </c>
      <c r="C2092" s="529" t="s">
        <v>1326</v>
      </c>
      <c r="D2092" s="506" t="str">
        <f t="shared" si="1133"/>
        <v>16111-SS</v>
      </c>
      <c r="E2092" s="524" t="s">
        <v>868</v>
      </c>
      <c r="F2092" s="508" t="str">
        <f t="shared" si="1134"/>
        <v xml:space="preserve"> </v>
      </c>
      <c r="G2092" s="537" t="s">
        <v>916</v>
      </c>
      <c r="H2092" s="524" t="s">
        <v>923</v>
      </c>
      <c r="I2092" s="1035" t="s">
        <v>917</v>
      </c>
      <c r="J2092" s="1036"/>
      <c r="K2092" s="531" t="s">
        <v>882</v>
      </c>
      <c r="L2092" s="535"/>
      <c r="M2092" s="532" t="s">
        <v>1700</v>
      </c>
      <c r="N2092" s="514">
        <f t="shared" si="1135"/>
        <v>291.3</v>
      </c>
      <c r="O2092" s="514">
        <f t="shared" si="1141"/>
        <v>0</v>
      </c>
      <c r="P2092" s="680">
        <f>'KB Duct Parts'!$AE$3</f>
        <v>0</v>
      </c>
      <c r="Q2092" s="681">
        <f t="shared" si="1136"/>
        <v>0</v>
      </c>
      <c r="R2092" s="682">
        <f t="shared" si="1137"/>
        <v>0</v>
      </c>
      <c r="S2092" s="716">
        <f t="shared" si="1138"/>
        <v>0.35</v>
      </c>
      <c r="T2092" s="679">
        <f t="shared" si="1139"/>
        <v>0</v>
      </c>
      <c r="U2092" s="679">
        <f t="shared" si="1140"/>
        <v>0</v>
      </c>
      <c r="Y2092" s="120"/>
      <c r="AD2092" s="79"/>
      <c r="AE2092" s="75"/>
      <c r="AF2092" s="370"/>
      <c r="AG2092" s="375"/>
      <c r="AH2092" s="379"/>
      <c r="AI2092" s="383"/>
      <c r="AJ2092" s="388"/>
      <c r="AK2092" s="392"/>
      <c r="AL2092" s="388"/>
      <c r="AM2092" s="363">
        <f t="shared" si="1165"/>
        <v>1</v>
      </c>
      <c r="AN2092" s="578">
        <v>291.3</v>
      </c>
      <c r="AO2092" s="78">
        <f t="shared" si="1147"/>
        <v>0</v>
      </c>
      <c r="AP2092" s="78">
        <f t="shared" si="1142"/>
        <v>0</v>
      </c>
      <c r="AQ2092" s="78">
        <f t="shared" si="1143"/>
        <v>0</v>
      </c>
      <c r="AR2092" s="78">
        <f t="shared" si="1144"/>
        <v>0</v>
      </c>
      <c r="AS2092" s="78">
        <f t="shared" si="1145"/>
        <v>0</v>
      </c>
      <c r="AT2092" s="78">
        <f t="shared" si="1146"/>
        <v>0</v>
      </c>
      <c r="AU2092" s="74" t="s">
        <v>717</v>
      </c>
      <c r="AV2092" s="115"/>
      <c r="AW2092" s="395"/>
      <c r="AX2092" s="395">
        <v>0</v>
      </c>
      <c r="AY2092" s="395">
        <v>0</v>
      </c>
      <c r="AZ2092" s="395">
        <v>0</v>
      </c>
      <c r="BA2092" s="395">
        <v>0</v>
      </c>
      <c r="BB2092" s="395">
        <v>0</v>
      </c>
      <c r="BC2092" s="395">
        <v>0</v>
      </c>
      <c r="BD2092" s="115"/>
      <c r="BE2092" s="115"/>
      <c r="BF2092" s="115"/>
      <c r="BG2092" s="115"/>
      <c r="BH2092" s="115"/>
      <c r="BI2092" s="115"/>
      <c r="BJ2092" s="115"/>
      <c r="BK2092" s="115"/>
      <c r="BQ2092" s="74" t="str">
        <f t="shared" si="1148"/>
        <v xml:space="preserve"> </v>
      </c>
      <c r="BR2092" s="120" t="str">
        <f t="shared" si="1149"/>
        <v xml:space="preserve"> </v>
      </c>
      <c r="BS2092" s="120" t="str">
        <f t="shared" si="1150"/>
        <v xml:space="preserve"> </v>
      </c>
      <c r="BU2092" s="74" t="str">
        <f t="shared" si="1151"/>
        <v xml:space="preserve"> </v>
      </c>
      <c r="BV2092" s="120" t="str">
        <f t="shared" si="1152"/>
        <v xml:space="preserve"> </v>
      </c>
      <c r="BW2092" s="120" t="str">
        <f t="shared" si="1153"/>
        <v xml:space="preserve">  </v>
      </c>
      <c r="BY2092" s="74" t="str">
        <f t="shared" si="1154"/>
        <v xml:space="preserve"> </v>
      </c>
      <c r="BZ2092" s="120" t="str">
        <f t="shared" si="1155"/>
        <v xml:space="preserve"> </v>
      </c>
      <c r="CA2092" s="120" t="str">
        <f t="shared" si="1156"/>
        <v xml:space="preserve"> </v>
      </c>
      <c r="CC2092" s="115" t="str">
        <f t="shared" si="1157"/>
        <v xml:space="preserve"> </v>
      </c>
      <c r="CD2092" s="120" t="str">
        <f t="shared" si="1158"/>
        <v xml:space="preserve"> </v>
      </c>
      <c r="CE2092" s="417" t="str">
        <f t="shared" si="1159"/>
        <v xml:space="preserve"> </v>
      </c>
      <c r="CF2092" s="115"/>
      <c r="CG2092" s="115" t="str">
        <f t="shared" si="1160"/>
        <v xml:space="preserve"> </v>
      </c>
      <c r="CH2092" s="120" t="str">
        <f t="shared" si="1161"/>
        <v xml:space="preserve"> </v>
      </c>
      <c r="CI2092" s="417" t="str">
        <f t="shared" si="1162"/>
        <v xml:space="preserve"> </v>
      </c>
      <c r="CJ2092" s="115"/>
      <c r="CK2092" s="115" t="str">
        <f t="shared" si="1163"/>
        <v xml:space="preserve"> </v>
      </c>
      <c r="CL2092" s="120" t="str">
        <f t="shared" si="1164"/>
        <v xml:space="preserve"> </v>
      </c>
      <c r="CM2092" s="417" t="str">
        <f t="shared" si="1131"/>
        <v xml:space="preserve"> </v>
      </c>
      <c r="IS2092" s="108">
        <v>214</v>
      </c>
    </row>
    <row r="2093" spans="2:253" s="74" customFormat="1" ht="17.100000000000001" hidden="1" customHeight="1" x14ac:dyDescent="0.25">
      <c r="B2093" s="524">
        <f>IF(AND('KB Duct Parts'!$BL$14=2,'KB Duct Parts'!L26&gt;0),'KB Duct Parts'!L26,0)</f>
        <v>0</v>
      </c>
      <c r="C2093" s="529" t="s">
        <v>1327</v>
      </c>
      <c r="D2093" s="506" t="str">
        <f t="shared" si="1133"/>
        <v>16112-SS</v>
      </c>
      <c r="E2093" s="524" t="s">
        <v>869</v>
      </c>
      <c r="F2093" s="508" t="str">
        <f t="shared" si="1134"/>
        <v xml:space="preserve"> </v>
      </c>
      <c r="G2093" s="537" t="s">
        <v>916</v>
      </c>
      <c r="H2093" s="524" t="s">
        <v>923</v>
      </c>
      <c r="I2093" s="1035" t="s">
        <v>917</v>
      </c>
      <c r="J2093" s="1036"/>
      <c r="K2093" s="531" t="s">
        <v>882</v>
      </c>
      <c r="L2093" s="535"/>
      <c r="M2093" s="532" t="s">
        <v>1700</v>
      </c>
      <c r="N2093" s="514">
        <f t="shared" si="1135"/>
        <v>294.60000000000002</v>
      </c>
      <c r="O2093" s="514">
        <f t="shared" si="1141"/>
        <v>0</v>
      </c>
      <c r="P2093" s="680">
        <f>'KB Duct Parts'!$AE$3</f>
        <v>0</v>
      </c>
      <c r="Q2093" s="681">
        <f t="shared" si="1136"/>
        <v>0</v>
      </c>
      <c r="R2093" s="682">
        <f t="shared" si="1137"/>
        <v>0</v>
      </c>
      <c r="S2093" s="716">
        <f t="shared" si="1138"/>
        <v>0.35</v>
      </c>
      <c r="T2093" s="679">
        <f t="shared" si="1139"/>
        <v>0</v>
      </c>
      <c r="U2093" s="679">
        <f t="shared" si="1140"/>
        <v>0</v>
      </c>
      <c r="Y2093" s="120"/>
      <c r="AD2093" s="79"/>
      <c r="AE2093" s="75"/>
      <c r="AF2093" s="370"/>
      <c r="AG2093" s="375"/>
      <c r="AH2093" s="379"/>
      <c r="AI2093" s="383"/>
      <c r="AJ2093" s="388"/>
      <c r="AK2093" s="392"/>
      <c r="AL2093" s="388"/>
      <c r="AM2093" s="363">
        <f t="shared" si="1165"/>
        <v>1</v>
      </c>
      <c r="AN2093" s="578">
        <v>294.60000000000002</v>
      </c>
      <c r="AO2093" s="78">
        <f t="shared" si="1147"/>
        <v>0</v>
      </c>
      <c r="AP2093" s="78">
        <f t="shared" si="1142"/>
        <v>0</v>
      </c>
      <c r="AQ2093" s="78">
        <f t="shared" si="1143"/>
        <v>0</v>
      </c>
      <c r="AR2093" s="78">
        <f t="shared" si="1144"/>
        <v>0</v>
      </c>
      <c r="AS2093" s="78">
        <f t="shared" si="1145"/>
        <v>0</v>
      </c>
      <c r="AT2093" s="78">
        <f t="shared" si="1146"/>
        <v>0</v>
      </c>
      <c r="AU2093" s="74" t="s">
        <v>717</v>
      </c>
      <c r="AV2093" s="115"/>
      <c r="AW2093" s="395"/>
      <c r="AX2093" s="395">
        <v>0</v>
      </c>
      <c r="AY2093" s="395">
        <v>0</v>
      </c>
      <c r="AZ2093" s="395">
        <v>0</v>
      </c>
      <c r="BA2093" s="395">
        <v>0</v>
      </c>
      <c r="BB2093" s="395">
        <v>0</v>
      </c>
      <c r="BC2093" s="395">
        <v>0</v>
      </c>
      <c r="BD2093" s="115"/>
      <c r="BE2093" s="115"/>
      <c r="BF2093" s="115"/>
      <c r="BG2093" s="115"/>
      <c r="BH2093" s="115"/>
      <c r="BI2093" s="115"/>
      <c r="BJ2093" s="115"/>
      <c r="BK2093" s="115"/>
      <c r="BQ2093" s="74" t="str">
        <f t="shared" si="1148"/>
        <v xml:space="preserve"> </v>
      </c>
      <c r="BR2093" s="120" t="str">
        <f t="shared" si="1149"/>
        <v xml:space="preserve"> </v>
      </c>
      <c r="BS2093" s="120" t="str">
        <f t="shared" si="1150"/>
        <v xml:space="preserve"> </v>
      </c>
      <c r="BU2093" s="74" t="str">
        <f t="shared" si="1151"/>
        <v xml:space="preserve"> </v>
      </c>
      <c r="BV2093" s="120" t="str">
        <f t="shared" si="1152"/>
        <v xml:space="preserve"> </v>
      </c>
      <c r="BW2093" s="120" t="str">
        <f t="shared" si="1153"/>
        <v xml:space="preserve">  </v>
      </c>
      <c r="BY2093" s="74" t="str">
        <f t="shared" si="1154"/>
        <v xml:space="preserve"> </v>
      </c>
      <c r="BZ2093" s="120" t="str">
        <f t="shared" si="1155"/>
        <v xml:space="preserve"> </v>
      </c>
      <c r="CA2093" s="120" t="str">
        <f t="shared" si="1156"/>
        <v xml:space="preserve"> </v>
      </c>
      <c r="CC2093" s="115" t="str">
        <f t="shared" si="1157"/>
        <v xml:space="preserve"> </v>
      </c>
      <c r="CD2093" s="120" t="str">
        <f t="shared" si="1158"/>
        <v xml:space="preserve"> </v>
      </c>
      <c r="CE2093" s="417" t="str">
        <f t="shared" si="1159"/>
        <v xml:space="preserve"> </v>
      </c>
      <c r="CF2093" s="115"/>
      <c r="CG2093" s="115" t="str">
        <f t="shared" si="1160"/>
        <v xml:space="preserve"> </v>
      </c>
      <c r="CH2093" s="120" t="str">
        <f t="shared" si="1161"/>
        <v xml:space="preserve"> </v>
      </c>
      <c r="CI2093" s="417" t="str">
        <f t="shared" si="1162"/>
        <v xml:space="preserve"> </v>
      </c>
      <c r="CJ2093" s="115"/>
      <c r="CK2093" s="115" t="str">
        <f t="shared" si="1163"/>
        <v xml:space="preserve"> </v>
      </c>
      <c r="CL2093" s="120" t="str">
        <f t="shared" si="1164"/>
        <v xml:space="preserve"> </v>
      </c>
      <c r="CM2093" s="417" t="str">
        <f t="shared" si="1131"/>
        <v xml:space="preserve"> </v>
      </c>
      <c r="IS2093" s="108">
        <v>216</v>
      </c>
    </row>
    <row r="2094" spans="2:253" s="74" customFormat="1" ht="17.100000000000001" hidden="1" customHeight="1" x14ac:dyDescent="0.25">
      <c r="B2094" s="524">
        <f>IF(AND('KB Duct Parts'!$BL$14=2,'KB Duct Parts'!L27&gt;0),'KB Duct Parts'!L27,0)</f>
        <v>0</v>
      </c>
      <c r="C2094" s="529" t="s">
        <v>1328</v>
      </c>
      <c r="D2094" s="506" t="str">
        <f t="shared" si="1133"/>
        <v>16113-SS</v>
      </c>
      <c r="E2094" s="524" t="s">
        <v>870</v>
      </c>
      <c r="F2094" s="508" t="str">
        <f t="shared" si="1134"/>
        <v xml:space="preserve"> </v>
      </c>
      <c r="G2094" s="537" t="s">
        <v>916</v>
      </c>
      <c r="H2094" s="524" t="s">
        <v>923</v>
      </c>
      <c r="I2094" s="1035" t="s">
        <v>917</v>
      </c>
      <c r="J2094" s="1036"/>
      <c r="K2094" s="531" t="s">
        <v>882</v>
      </c>
      <c r="L2094" s="535"/>
      <c r="M2094" s="532" t="s">
        <v>1700</v>
      </c>
      <c r="N2094" s="514">
        <f t="shared" si="1135"/>
        <v>300.3</v>
      </c>
      <c r="O2094" s="514">
        <f t="shared" si="1141"/>
        <v>0</v>
      </c>
      <c r="P2094" s="680">
        <f>'KB Duct Parts'!$AE$3</f>
        <v>0</v>
      </c>
      <c r="Q2094" s="681">
        <f t="shared" si="1136"/>
        <v>0</v>
      </c>
      <c r="R2094" s="682">
        <f t="shared" si="1137"/>
        <v>0</v>
      </c>
      <c r="S2094" s="716">
        <f t="shared" si="1138"/>
        <v>0.35</v>
      </c>
      <c r="T2094" s="679">
        <f t="shared" si="1139"/>
        <v>0</v>
      </c>
      <c r="U2094" s="679">
        <f t="shared" si="1140"/>
        <v>0</v>
      </c>
      <c r="Y2094" s="120"/>
      <c r="AD2094" s="79"/>
      <c r="AE2094" s="75"/>
      <c r="AF2094" s="370"/>
      <c r="AG2094" s="375"/>
      <c r="AH2094" s="379"/>
      <c r="AI2094" s="383"/>
      <c r="AJ2094" s="388"/>
      <c r="AK2094" s="392"/>
      <c r="AL2094" s="388"/>
      <c r="AM2094" s="363">
        <f t="shared" si="1165"/>
        <v>1</v>
      </c>
      <c r="AN2094" s="578">
        <v>300.3</v>
      </c>
      <c r="AO2094" s="78">
        <f t="shared" si="1147"/>
        <v>0</v>
      </c>
      <c r="AP2094" s="78">
        <f t="shared" si="1142"/>
        <v>0</v>
      </c>
      <c r="AQ2094" s="78">
        <f t="shared" si="1143"/>
        <v>0</v>
      </c>
      <c r="AR2094" s="78">
        <f t="shared" si="1144"/>
        <v>0</v>
      </c>
      <c r="AS2094" s="78">
        <f t="shared" si="1145"/>
        <v>0</v>
      </c>
      <c r="AT2094" s="78">
        <f t="shared" si="1146"/>
        <v>0</v>
      </c>
      <c r="AU2094" s="74" t="s">
        <v>717</v>
      </c>
      <c r="AV2094" s="115"/>
      <c r="AW2094" s="395"/>
      <c r="AX2094" s="395">
        <v>0</v>
      </c>
      <c r="AY2094" s="395">
        <v>0</v>
      </c>
      <c r="AZ2094" s="395">
        <v>0</v>
      </c>
      <c r="BA2094" s="395">
        <v>0</v>
      </c>
      <c r="BB2094" s="395">
        <v>0</v>
      </c>
      <c r="BC2094" s="395">
        <v>0</v>
      </c>
      <c r="BD2094" s="115"/>
      <c r="BE2094" s="115"/>
      <c r="BF2094" s="115"/>
      <c r="BG2094" s="115"/>
      <c r="BH2094" s="115"/>
      <c r="BI2094" s="115"/>
      <c r="BJ2094" s="115"/>
      <c r="BK2094" s="115"/>
      <c r="BQ2094" s="74" t="str">
        <f t="shared" si="1148"/>
        <v xml:space="preserve"> </v>
      </c>
      <c r="BR2094" s="120" t="str">
        <f t="shared" si="1149"/>
        <v xml:space="preserve"> </v>
      </c>
      <c r="BS2094" s="120" t="str">
        <f t="shared" si="1150"/>
        <v xml:space="preserve"> </v>
      </c>
      <c r="BU2094" s="74" t="str">
        <f t="shared" si="1151"/>
        <v xml:space="preserve"> </v>
      </c>
      <c r="BV2094" s="120" t="str">
        <f t="shared" si="1152"/>
        <v xml:space="preserve"> </v>
      </c>
      <c r="BW2094" s="120" t="str">
        <f t="shared" si="1153"/>
        <v xml:space="preserve">  </v>
      </c>
      <c r="BY2094" s="74" t="str">
        <f t="shared" si="1154"/>
        <v xml:space="preserve"> </v>
      </c>
      <c r="BZ2094" s="120" t="str">
        <f t="shared" si="1155"/>
        <v xml:space="preserve"> </v>
      </c>
      <c r="CA2094" s="120" t="str">
        <f t="shared" si="1156"/>
        <v xml:space="preserve"> </v>
      </c>
      <c r="CC2094" s="115" t="str">
        <f t="shared" si="1157"/>
        <v xml:space="preserve"> </v>
      </c>
      <c r="CD2094" s="120" t="str">
        <f t="shared" si="1158"/>
        <v xml:space="preserve"> </v>
      </c>
      <c r="CE2094" s="417" t="str">
        <f t="shared" si="1159"/>
        <v xml:space="preserve"> </v>
      </c>
      <c r="CF2094" s="115"/>
      <c r="CG2094" s="115" t="str">
        <f t="shared" si="1160"/>
        <v xml:space="preserve"> </v>
      </c>
      <c r="CH2094" s="120" t="str">
        <f t="shared" si="1161"/>
        <v xml:space="preserve"> </v>
      </c>
      <c r="CI2094" s="417" t="str">
        <f t="shared" si="1162"/>
        <v xml:space="preserve"> </v>
      </c>
      <c r="CJ2094" s="115"/>
      <c r="CK2094" s="115" t="str">
        <f t="shared" si="1163"/>
        <v xml:space="preserve"> </v>
      </c>
      <c r="CL2094" s="120" t="str">
        <f t="shared" si="1164"/>
        <v xml:space="preserve"> </v>
      </c>
      <c r="CM2094" s="417" t="str">
        <f t="shared" si="1131"/>
        <v xml:space="preserve"> </v>
      </c>
      <c r="IS2094" s="108">
        <v>220</v>
      </c>
    </row>
    <row r="2095" spans="2:253" s="74" customFormat="1" ht="17.100000000000001" hidden="1" customHeight="1" x14ac:dyDescent="0.25">
      <c r="B2095" s="524">
        <f>IF(AND('KB Duct Parts'!$BL$14=2,'KB Duct Parts'!L28&gt;0),'KB Duct Parts'!L28,0)</f>
        <v>0</v>
      </c>
      <c r="C2095" s="529" t="s">
        <v>1329</v>
      </c>
      <c r="D2095" s="506" t="str">
        <f t="shared" si="1133"/>
        <v>16114-SS</v>
      </c>
      <c r="E2095" s="524" t="s">
        <v>871</v>
      </c>
      <c r="F2095" s="508" t="str">
        <f t="shared" si="1134"/>
        <v xml:space="preserve"> </v>
      </c>
      <c r="G2095" s="537" t="s">
        <v>916</v>
      </c>
      <c r="H2095" s="524" t="s">
        <v>923</v>
      </c>
      <c r="I2095" s="1035" t="s">
        <v>917</v>
      </c>
      <c r="J2095" s="1036"/>
      <c r="K2095" s="531" t="s">
        <v>882</v>
      </c>
      <c r="L2095" s="535"/>
      <c r="M2095" s="532" t="s">
        <v>1700</v>
      </c>
      <c r="N2095" s="514">
        <f t="shared" si="1135"/>
        <v>304.89999999999998</v>
      </c>
      <c r="O2095" s="514">
        <f t="shared" si="1141"/>
        <v>0</v>
      </c>
      <c r="P2095" s="680">
        <f>'KB Duct Parts'!$AE$3</f>
        <v>0</v>
      </c>
      <c r="Q2095" s="681">
        <f t="shared" si="1136"/>
        <v>0</v>
      </c>
      <c r="R2095" s="682">
        <f t="shared" si="1137"/>
        <v>0</v>
      </c>
      <c r="S2095" s="716">
        <f t="shared" si="1138"/>
        <v>0.35</v>
      </c>
      <c r="T2095" s="679">
        <f t="shared" si="1139"/>
        <v>0</v>
      </c>
      <c r="U2095" s="679">
        <f t="shared" si="1140"/>
        <v>0</v>
      </c>
      <c r="Y2095" s="120"/>
      <c r="AD2095" s="79"/>
      <c r="AE2095" s="75"/>
      <c r="AF2095" s="370"/>
      <c r="AG2095" s="375"/>
      <c r="AH2095" s="379"/>
      <c r="AI2095" s="383"/>
      <c r="AJ2095" s="388"/>
      <c r="AK2095" s="392"/>
      <c r="AL2095" s="388"/>
      <c r="AM2095" s="363">
        <f t="shared" si="1165"/>
        <v>1</v>
      </c>
      <c r="AN2095" s="578">
        <v>304.89999999999998</v>
      </c>
      <c r="AO2095" s="78">
        <f t="shared" si="1147"/>
        <v>0</v>
      </c>
      <c r="AP2095" s="78">
        <f t="shared" si="1142"/>
        <v>0</v>
      </c>
      <c r="AQ2095" s="78">
        <f t="shared" si="1143"/>
        <v>0</v>
      </c>
      <c r="AR2095" s="78">
        <f t="shared" si="1144"/>
        <v>0</v>
      </c>
      <c r="AS2095" s="78">
        <f t="shared" si="1145"/>
        <v>0</v>
      </c>
      <c r="AT2095" s="78">
        <f t="shared" si="1146"/>
        <v>0</v>
      </c>
      <c r="AU2095" s="74" t="s">
        <v>717</v>
      </c>
      <c r="AV2095" s="115"/>
      <c r="AW2095" s="395"/>
      <c r="AX2095" s="395">
        <v>0</v>
      </c>
      <c r="AY2095" s="395">
        <v>0</v>
      </c>
      <c r="AZ2095" s="395">
        <v>0</v>
      </c>
      <c r="BA2095" s="395">
        <v>0</v>
      </c>
      <c r="BB2095" s="395">
        <v>0</v>
      </c>
      <c r="BC2095" s="395">
        <v>0</v>
      </c>
      <c r="BD2095" s="115"/>
      <c r="BE2095" s="115"/>
      <c r="BF2095" s="115"/>
      <c r="BG2095" s="115"/>
      <c r="BH2095" s="115"/>
      <c r="BI2095" s="115"/>
      <c r="BJ2095" s="115"/>
      <c r="BK2095" s="115"/>
      <c r="BQ2095" s="74" t="str">
        <f t="shared" si="1148"/>
        <v xml:space="preserve"> </v>
      </c>
      <c r="BR2095" s="120" t="str">
        <f t="shared" si="1149"/>
        <v xml:space="preserve"> </v>
      </c>
      <c r="BS2095" s="120" t="str">
        <f t="shared" si="1150"/>
        <v xml:space="preserve"> </v>
      </c>
      <c r="BU2095" s="74" t="str">
        <f t="shared" si="1151"/>
        <v xml:space="preserve"> </v>
      </c>
      <c r="BV2095" s="120" t="str">
        <f t="shared" si="1152"/>
        <v xml:space="preserve"> </v>
      </c>
      <c r="BW2095" s="120" t="str">
        <f t="shared" si="1153"/>
        <v xml:space="preserve">  </v>
      </c>
      <c r="BY2095" s="74" t="str">
        <f t="shared" si="1154"/>
        <v xml:space="preserve"> </v>
      </c>
      <c r="BZ2095" s="120" t="str">
        <f t="shared" si="1155"/>
        <v xml:space="preserve"> </v>
      </c>
      <c r="CA2095" s="120" t="str">
        <f t="shared" si="1156"/>
        <v xml:space="preserve"> </v>
      </c>
      <c r="CC2095" s="115" t="str">
        <f t="shared" si="1157"/>
        <v xml:space="preserve"> </v>
      </c>
      <c r="CD2095" s="120" t="str">
        <f t="shared" si="1158"/>
        <v xml:space="preserve"> </v>
      </c>
      <c r="CE2095" s="417" t="str">
        <f t="shared" si="1159"/>
        <v xml:space="preserve"> </v>
      </c>
      <c r="CF2095" s="115"/>
      <c r="CG2095" s="115" t="str">
        <f t="shared" si="1160"/>
        <v xml:space="preserve"> </v>
      </c>
      <c r="CH2095" s="120" t="str">
        <f t="shared" si="1161"/>
        <v xml:space="preserve"> </v>
      </c>
      <c r="CI2095" s="417" t="str">
        <f t="shared" si="1162"/>
        <v xml:space="preserve"> </v>
      </c>
      <c r="CJ2095" s="115"/>
      <c r="CK2095" s="115" t="str">
        <f t="shared" si="1163"/>
        <v xml:space="preserve"> </v>
      </c>
      <c r="CL2095" s="120" t="str">
        <f t="shared" si="1164"/>
        <v xml:space="preserve"> </v>
      </c>
      <c r="CM2095" s="417" t="str">
        <f t="shared" si="1131"/>
        <v xml:space="preserve"> </v>
      </c>
      <c r="IS2095" s="108">
        <v>224</v>
      </c>
    </row>
    <row r="2096" spans="2:253" s="74" customFormat="1" ht="17.100000000000001" hidden="1" customHeight="1" x14ac:dyDescent="0.25">
      <c r="B2096" s="524">
        <f>IF(AND('KB Duct Parts'!$BL$14=2,'KB Duct Parts'!L29&gt;0),'KB Duct Parts'!L29,0)</f>
        <v>0</v>
      </c>
      <c r="C2096" s="529" t="s">
        <v>1330</v>
      </c>
      <c r="D2096" s="506" t="str">
        <f t="shared" si="1133"/>
        <v>16115-SS</v>
      </c>
      <c r="E2096" s="524" t="s">
        <v>872</v>
      </c>
      <c r="F2096" s="508" t="str">
        <f t="shared" si="1134"/>
        <v xml:space="preserve"> </v>
      </c>
      <c r="G2096" s="537" t="s">
        <v>916</v>
      </c>
      <c r="H2096" s="524" t="s">
        <v>923</v>
      </c>
      <c r="I2096" s="1035" t="s">
        <v>917</v>
      </c>
      <c r="J2096" s="1036"/>
      <c r="K2096" s="531" t="s">
        <v>882</v>
      </c>
      <c r="L2096" s="535"/>
      <c r="M2096" s="532" t="s">
        <v>1700</v>
      </c>
      <c r="N2096" s="514">
        <f t="shared" si="1135"/>
        <v>313.89999999999998</v>
      </c>
      <c r="O2096" s="514">
        <f t="shared" si="1141"/>
        <v>0</v>
      </c>
      <c r="P2096" s="680">
        <f>'KB Duct Parts'!$AE$3</f>
        <v>0</v>
      </c>
      <c r="Q2096" s="681">
        <f t="shared" si="1136"/>
        <v>0</v>
      </c>
      <c r="R2096" s="682">
        <f t="shared" si="1137"/>
        <v>0</v>
      </c>
      <c r="S2096" s="716">
        <f t="shared" si="1138"/>
        <v>0.35</v>
      </c>
      <c r="T2096" s="679">
        <f t="shared" si="1139"/>
        <v>0</v>
      </c>
      <c r="U2096" s="679">
        <f t="shared" si="1140"/>
        <v>0</v>
      </c>
      <c r="Y2096" s="120"/>
      <c r="AD2096" s="79"/>
      <c r="AE2096" s="75"/>
      <c r="AF2096" s="370"/>
      <c r="AG2096" s="375"/>
      <c r="AH2096" s="379"/>
      <c r="AI2096" s="383"/>
      <c r="AJ2096" s="388"/>
      <c r="AK2096" s="392"/>
      <c r="AL2096" s="388"/>
      <c r="AM2096" s="363">
        <f t="shared" si="1165"/>
        <v>1</v>
      </c>
      <c r="AN2096" s="578">
        <v>313.89999999999998</v>
      </c>
      <c r="AO2096" s="78">
        <f t="shared" si="1147"/>
        <v>0</v>
      </c>
      <c r="AP2096" s="78">
        <f t="shared" si="1142"/>
        <v>0</v>
      </c>
      <c r="AQ2096" s="78">
        <f t="shared" si="1143"/>
        <v>0</v>
      </c>
      <c r="AR2096" s="78">
        <f t="shared" si="1144"/>
        <v>0</v>
      </c>
      <c r="AS2096" s="78">
        <f t="shared" si="1145"/>
        <v>0</v>
      </c>
      <c r="AT2096" s="78">
        <f t="shared" si="1146"/>
        <v>0</v>
      </c>
      <c r="AU2096" s="74" t="s">
        <v>717</v>
      </c>
      <c r="AV2096" s="115"/>
      <c r="AW2096" s="395"/>
      <c r="AX2096" s="395">
        <v>0</v>
      </c>
      <c r="AY2096" s="395">
        <v>0</v>
      </c>
      <c r="AZ2096" s="395">
        <v>0</v>
      </c>
      <c r="BA2096" s="395">
        <v>0</v>
      </c>
      <c r="BB2096" s="395">
        <v>0</v>
      </c>
      <c r="BC2096" s="395">
        <v>0</v>
      </c>
      <c r="BD2096" s="115"/>
      <c r="BE2096" s="115"/>
      <c r="BF2096" s="115"/>
      <c r="BG2096" s="115"/>
      <c r="BH2096" s="115"/>
      <c r="BI2096" s="115"/>
      <c r="BJ2096" s="115"/>
      <c r="BK2096" s="115"/>
      <c r="BQ2096" s="74" t="str">
        <f t="shared" si="1148"/>
        <v xml:space="preserve"> </v>
      </c>
      <c r="BR2096" s="120" t="str">
        <f t="shared" si="1149"/>
        <v xml:space="preserve"> </v>
      </c>
      <c r="BS2096" s="120" t="str">
        <f t="shared" si="1150"/>
        <v xml:space="preserve"> </v>
      </c>
      <c r="BU2096" s="74" t="str">
        <f t="shared" si="1151"/>
        <v xml:space="preserve"> </v>
      </c>
      <c r="BV2096" s="120" t="str">
        <f t="shared" si="1152"/>
        <v xml:space="preserve"> </v>
      </c>
      <c r="BW2096" s="120" t="str">
        <f t="shared" si="1153"/>
        <v xml:space="preserve">  </v>
      </c>
      <c r="BY2096" s="74" t="str">
        <f t="shared" si="1154"/>
        <v xml:space="preserve"> </v>
      </c>
      <c r="BZ2096" s="120" t="str">
        <f t="shared" si="1155"/>
        <v xml:space="preserve"> </v>
      </c>
      <c r="CA2096" s="120" t="str">
        <f t="shared" si="1156"/>
        <v xml:space="preserve"> </v>
      </c>
      <c r="CC2096" s="115" t="str">
        <f t="shared" si="1157"/>
        <v xml:space="preserve"> </v>
      </c>
      <c r="CD2096" s="120" t="str">
        <f t="shared" si="1158"/>
        <v xml:space="preserve"> </v>
      </c>
      <c r="CE2096" s="417" t="str">
        <f t="shared" si="1159"/>
        <v xml:space="preserve"> </v>
      </c>
      <c r="CF2096" s="115"/>
      <c r="CG2096" s="115" t="str">
        <f t="shared" si="1160"/>
        <v xml:space="preserve"> </v>
      </c>
      <c r="CH2096" s="120" t="str">
        <f t="shared" si="1161"/>
        <v xml:space="preserve"> </v>
      </c>
      <c r="CI2096" s="417" t="str">
        <f t="shared" si="1162"/>
        <v xml:space="preserve"> </v>
      </c>
      <c r="CJ2096" s="115"/>
      <c r="CK2096" s="115" t="str">
        <f t="shared" si="1163"/>
        <v xml:space="preserve"> </v>
      </c>
      <c r="CL2096" s="120" t="str">
        <f t="shared" si="1164"/>
        <v xml:space="preserve"> </v>
      </c>
      <c r="CM2096" s="417" t="str">
        <f t="shared" si="1131"/>
        <v xml:space="preserve"> </v>
      </c>
      <c r="IS2096" s="108">
        <v>230</v>
      </c>
    </row>
    <row r="2097" spans="2:253" s="74" customFormat="1" ht="17.100000000000001" hidden="1" customHeight="1" x14ac:dyDescent="0.25">
      <c r="B2097" s="524">
        <f>IF(AND('KB Duct Parts'!$BL$14=2,'KB Duct Parts'!L30&gt;0),'KB Duct Parts'!L30,0)</f>
        <v>0</v>
      </c>
      <c r="C2097" s="529" t="s">
        <v>1331</v>
      </c>
      <c r="D2097" s="506" t="str">
        <f t="shared" si="1133"/>
        <v>16116-SS</v>
      </c>
      <c r="E2097" s="524" t="s">
        <v>873</v>
      </c>
      <c r="F2097" s="508" t="str">
        <f t="shared" si="1134"/>
        <v xml:space="preserve"> </v>
      </c>
      <c r="G2097" s="537" t="s">
        <v>916</v>
      </c>
      <c r="H2097" s="524" t="s">
        <v>923</v>
      </c>
      <c r="I2097" s="1035" t="s">
        <v>917</v>
      </c>
      <c r="J2097" s="1036"/>
      <c r="K2097" s="531" t="s">
        <v>882</v>
      </c>
      <c r="L2097" s="535"/>
      <c r="M2097" s="532" t="s">
        <v>1700</v>
      </c>
      <c r="N2097" s="514">
        <f t="shared" si="1135"/>
        <v>320.8</v>
      </c>
      <c r="O2097" s="514">
        <f t="shared" si="1141"/>
        <v>0</v>
      </c>
      <c r="P2097" s="680">
        <f>'KB Duct Parts'!$AE$3</f>
        <v>0</v>
      </c>
      <c r="Q2097" s="681">
        <f t="shared" si="1136"/>
        <v>0</v>
      </c>
      <c r="R2097" s="682">
        <f t="shared" si="1137"/>
        <v>0</v>
      </c>
      <c r="S2097" s="716">
        <f t="shared" si="1138"/>
        <v>0.35</v>
      </c>
      <c r="T2097" s="679">
        <f t="shared" si="1139"/>
        <v>0</v>
      </c>
      <c r="U2097" s="679">
        <f t="shared" si="1140"/>
        <v>0</v>
      </c>
      <c r="Y2097" s="120"/>
      <c r="AD2097" s="79"/>
      <c r="AE2097" s="75"/>
      <c r="AF2097" s="370"/>
      <c r="AG2097" s="375"/>
      <c r="AH2097" s="379"/>
      <c r="AI2097" s="383"/>
      <c r="AJ2097" s="388"/>
      <c r="AK2097" s="392"/>
      <c r="AL2097" s="388"/>
      <c r="AM2097" s="363">
        <f t="shared" si="1165"/>
        <v>1</v>
      </c>
      <c r="AN2097" s="578">
        <v>320.8</v>
      </c>
      <c r="AO2097" s="78">
        <f t="shared" si="1147"/>
        <v>0</v>
      </c>
      <c r="AP2097" s="78">
        <f t="shared" si="1142"/>
        <v>0</v>
      </c>
      <c r="AQ2097" s="78">
        <f t="shared" si="1143"/>
        <v>0</v>
      </c>
      <c r="AR2097" s="78">
        <f t="shared" si="1144"/>
        <v>0</v>
      </c>
      <c r="AS2097" s="78">
        <f t="shared" si="1145"/>
        <v>0</v>
      </c>
      <c r="AT2097" s="78">
        <f t="shared" si="1146"/>
        <v>0</v>
      </c>
      <c r="AU2097" s="74" t="s">
        <v>717</v>
      </c>
      <c r="AV2097" s="115"/>
      <c r="AW2097" s="395"/>
      <c r="AX2097" s="395">
        <v>0</v>
      </c>
      <c r="AY2097" s="395">
        <v>0</v>
      </c>
      <c r="AZ2097" s="395">
        <v>0</v>
      </c>
      <c r="BA2097" s="395">
        <v>0</v>
      </c>
      <c r="BB2097" s="395">
        <v>0</v>
      </c>
      <c r="BC2097" s="395">
        <v>0</v>
      </c>
      <c r="BD2097" s="115"/>
      <c r="BE2097" s="115"/>
      <c r="BF2097" s="115"/>
      <c r="BG2097" s="115"/>
      <c r="BH2097" s="115"/>
      <c r="BI2097" s="115"/>
      <c r="BJ2097" s="115"/>
      <c r="BK2097" s="115"/>
      <c r="BQ2097" s="74" t="str">
        <f t="shared" si="1148"/>
        <v xml:space="preserve"> </v>
      </c>
      <c r="BR2097" s="120" t="str">
        <f t="shared" si="1149"/>
        <v xml:space="preserve"> </v>
      </c>
      <c r="BS2097" s="120" t="str">
        <f t="shared" si="1150"/>
        <v xml:space="preserve"> </v>
      </c>
      <c r="BU2097" s="74" t="str">
        <f t="shared" si="1151"/>
        <v xml:space="preserve"> </v>
      </c>
      <c r="BV2097" s="120" t="str">
        <f t="shared" si="1152"/>
        <v xml:space="preserve"> </v>
      </c>
      <c r="BW2097" s="120" t="str">
        <f t="shared" si="1153"/>
        <v xml:space="preserve">  </v>
      </c>
      <c r="BY2097" s="74" t="str">
        <f t="shared" si="1154"/>
        <v xml:space="preserve"> </v>
      </c>
      <c r="BZ2097" s="120" t="str">
        <f t="shared" si="1155"/>
        <v xml:space="preserve"> </v>
      </c>
      <c r="CA2097" s="120" t="str">
        <f t="shared" si="1156"/>
        <v xml:space="preserve"> </v>
      </c>
      <c r="CC2097" s="115" t="str">
        <f t="shared" si="1157"/>
        <v xml:space="preserve"> </v>
      </c>
      <c r="CD2097" s="120" t="str">
        <f t="shared" si="1158"/>
        <v xml:space="preserve"> </v>
      </c>
      <c r="CE2097" s="417" t="str">
        <f t="shared" si="1159"/>
        <v xml:space="preserve"> </v>
      </c>
      <c r="CF2097" s="115"/>
      <c r="CG2097" s="115" t="str">
        <f t="shared" si="1160"/>
        <v xml:space="preserve"> </v>
      </c>
      <c r="CH2097" s="120" t="str">
        <f t="shared" si="1161"/>
        <v xml:space="preserve"> </v>
      </c>
      <c r="CI2097" s="417" t="str">
        <f t="shared" si="1162"/>
        <v xml:space="preserve"> </v>
      </c>
      <c r="CJ2097" s="115"/>
      <c r="CK2097" s="115" t="str">
        <f t="shared" si="1163"/>
        <v xml:space="preserve"> </v>
      </c>
      <c r="CL2097" s="120" t="str">
        <f t="shared" si="1164"/>
        <v xml:space="preserve"> </v>
      </c>
      <c r="CM2097" s="417" t="str">
        <f t="shared" si="1131"/>
        <v xml:space="preserve"> </v>
      </c>
      <c r="IS2097" s="108">
        <v>235</v>
      </c>
    </row>
    <row r="2098" spans="2:253" s="74" customFormat="1" ht="17.100000000000001" hidden="1" customHeight="1" x14ac:dyDescent="0.25">
      <c r="B2098" s="524">
        <f>IF(AND('KB Duct Parts'!$BL$14=2,'KB Duct Parts'!L31&gt;0),'KB Duct Parts'!L31,0)</f>
        <v>0</v>
      </c>
      <c r="C2098" s="529" t="s">
        <v>1332</v>
      </c>
      <c r="D2098" s="506" t="str">
        <f t="shared" si="1133"/>
        <v>16117-SS</v>
      </c>
      <c r="E2098" s="524" t="s">
        <v>874</v>
      </c>
      <c r="F2098" s="508" t="str">
        <f t="shared" si="1134"/>
        <v xml:space="preserve"> </v>
      </c>
      <c r="G2098" s="537" t="s">
        <v>916</v>
      </c>
      <c r="H2098" s="524" t="s">
        <v>923</v>
      </c>
      <c r="I2098" s="1035" t="s">
        <v>917</v>
      </c>
      <c r="J2098" s="1036"/>
      <c r="K2098" s="531" t="s">
        <v>882</v>
      </c>
      <c r="L2098" s="535"/>
      <c r="M2098" s="532" t="s">
        <v>1700</v>
      </c>
      <c r="N2098" s="514">
        <f t="shared" si="1135"/>
        <v>324.2</v>
      </c>
      <c r="O2098" s="514">
        <f t="shared" si="1141"/>
        <v>0</v>
      </c>
      <c r="P2098" s="680">
        <f>'KB Duct Parts'!$AE$3</f>
        <v>0</v>
      </c>
      <c r="Q2098" s="681">
        <f t="shared" si="1136"/>
        <v>0</v>
      </c>
      <c r="R2098" s="682">
        <f t="shared" si="1137"/>
        <v>0</v>
      </c>
      <c r="S2098" s="716">
        <f t="shared" si="1138"/>
        <v>0.35</v>
      </c>
      <c r="T2098" s="679">
        <f t="shared" si="1139"/>
        <v>0</v>
      </c>
      <c r="U2098" s="679">
        <f t="shared" si="1140"/>
        <v>0</v>
      </c>
      <c r="Y2098" s="120"/>
      <c r="AD2098" s="79"/>
      <c r="AE2098" s="75"/>
      <c r="AF2098" s="370"/>
      <c r="AG2098" s="375"/>
      <c r="AH2098" s="379"/>
      <c r="AI2098" s="383"/>
      <c r="AJ2098" s="388"/>
      <c r="AK2098" s="392"/>
      <c r="AL2098" s="388"/>
      <c r="AM2098" s="363">
        <f t="shared" si="1165"/>
        <v>1</v>
      </c>
      <c r="AN2098" s="578">
        <v>324.2</v>
      </c>
      <c r="AO2098" s="78">
        <f t="shared" si="1147"/>
        <v>0</v>
      </c>
      <c r="AP2098" s="78">
        <f t="shared" si="1142"/>
        <v>0</v>
      </c>
      <c r="AQ2098" s="78">
        <f t="shared" si="1143"/>
        <v>0</v>
      </c>
      <c r="AR2098" s="78">
        <f t="shared" si="1144"/>
        <v>0</v>
      </c>
      <c r="AS2098" s="78">
        <f t="shared" si="1145"/>
        <v>0</v>
      </c>
      <c r="AT2098" s="78">
        <f t="shared" si="1146"/>
        <v>0</v>
      </c>
      <c r="AU2098" s="74" t="s">
        <v>717</v>
      </c>
      <c r="AV2098" s="115"/>
      <c r="AW2098" s="395"/>
      <c r="AX2098" s="395">
        <v>0</v>
      </c>
      <c r="AY2098" s="395">
        <v>0</v>
      </c>
      <c r="AZ2098" s="395">
        <v>0</v>
      </c>
      <c r="BA2098" s="395">
        <v>0</v>
      </c>
      <c r="BB2098" s="395">
        <v>0</v>
      </c>
      <c r="BC2098" s="395">
        <v>0</v>
      </c>
      <c r="BD2098" s="115"/>
      <c r="BE2098" s="115"/>
      <c r="BF2098" s="115"/>
      <c r="BG2098" s="115"/>
      <c r="BH2098" s="115"/>
      <c r="BI2098" s="115"/>
      <c r="BJ2098" s="115"/>
      <c r="BK2098" s="115"/>
      <c r="BQ2098" s="74" t="str">
        <f t="shared" si="1148"/>
        <v xml:space="preserve"> </v>
      </c>
      <c r="BR2098" s="120" t="str">
        <f t="shared" si="1149"/>
        <v xml:space="preserve"> </v>
      </c>
      <c r="BS2098" s="120" t="str">
        <f t="shared" si="1150"/>
        <v xml:space="preserve"> </v>
      </c>
      <c r="BU2098" s="74" t="str">
        <f t="shared" si="1151"/>
        <v xml:space="preserve"> </v>
      </c>
      <c r="BV2098" s="120" t="str">
        <f t="shared" si="1152"/>
        <v xml:space="preserve"> </v>
      </c>
      <c r="BW2098" s="120" t="str">
        <f t="shared" si="1153"/>
        <v xml:space="preserve">  </v>
      </c>
      <c r="BY2098" s="74" t="str">
        <f t="shared" si="1154"/>
        <v xml:space="preserve"> </v>
      </c>
      <c r="BZ2098" s="120" t="str">
        <f t="shared" si="1155"/>
        <v xml:space="preserve"> </v>
      </c>
      <c r="CA2098" s="120" t="str">
        <f t="shared" si="1156"/>
        <v xml:space="preserve"> </v>
      </c>
      <c r="CC2098" s="115" t="str">
        <f t="shared" si="1157"/>
        <v xml:space="preserve"> </v>
      </c>
      <c r="CD2098" s="120" t="str">
        <f t="shared" si="1158"/>
        <v xml:space="preserve"> </v>
      </c>
      <c r="CE2098" s="417" t="str">
        <f t="shared" si="1159"/>
        <v xml:space="preserve"> </v>
      </c>
      <c r="CF2098" s="115"/>
      <c r="CG2098" s="115" t="str">
        <f t="shared" si="1160"/>
        <v xml:space="preserve"> </v>
      </c>
      <c r="CH2098" s="120" t="str">
        <f t="shared" si="1161"/>
        <v xml:space="preserve"> </v>
      </c>
      <c r="CI2098" s="417" t="str">
        <f t="shared" si="1162"/>
        <v xml:space="preserve"> </v>
      </c>
      <c r="CJ2098" s="115"/>
      <c r="CK2098" s="115" t="str">
        <f t="shared" si="1163"/>
        <v xml:space="preserve"> </v>
      </c>
      <c r="CL2098" s="120" t="str">
        <f t="shared" si="1164"/>
        <v xml:space="preserve"> </v>
      </c>
      <c r="CM2098" s="417" t="str">
        <f t="shared" si="1131"/>
        <v xml:space="preserve"> </v>
      </c>
      <c r="IS2098" s="108">
        <v>238</v>
      </c>
    </row>
    <row r="2099" spans="2:253" s="74" customFormat="1" ht="17.100000000000001" hidden="1" customHeight="1" x14ac:dyDescent="0.25">
      <c r="B2099" s="524">
        <f>IF(AND('KB Duct Parts'!$BL$14=2,'KB Duct Parts'!L32&gt;0),'KB Duct Parts'!L32,0)</f>
        <v>0</v>
      </c>
      <c r="C2099" s="529" t="s">
        <v>1333</v>
      </c>
      <c r="D2099" s="506" t="str">
        <f t="shared" si="1133"/>
        <v>16118-SS</v>
      </c>
      <c r="E2099" s="524" t="s">
        <v>875</v>
      </c>
      <c r="F2099" s="508" t="str">
        <f t="shared" si="1134"/>
        <v xml:space="preserve"> </v>
      </c>
      <c r="G2099" s="537" t="s">
        <v>916</v>
      </c>
      <c r="H2099" s="524" t="s">
        <v>923</v>
      </c>
      <c r="I2099" s="1035" t="s">
        <v>917</v>
      </c>
      <c r="J2099" s="1036"/>
      <c r="K2099" s="531" t="s">
        <v>882</v>
      </c>
      <c r="L2099" s="535"/>
      <c r="M2099" s="532" t="s">
        <v>1700</v>
      </c>
      <c r="N2099" s="514">
        <f t="shared" si="1135"/>
        <v>327.60000000000002</v>
      </c>
      <c r="O2099" s="514">
        <f t="shared" si="1141"/>
        <v>0</v>
      </c>
      <c r="P2099" s="680">
        <f>'KB Duct Parts'!$AE$3</f>
        <v>0</v>
      </c>
      <c r="Q2099" s="681">
        <f t="shared" si="1136"/>
        <v>0</v>
      </c>
      <c r="R2099" s="682">
        <f t="shared" si="1137"/>
        <v>0</v>
      </c>
      <c r="S2099" s="716">
        <f t="shared" si="1138"/>
        <v>0.35</v>
      </c>
      <c r="T2099" s="679">
        <f t="shared" si="1139"/>
        <v>0</v>
      </c>
      <c r="U2099" s="679">
        <f t="shared" si="1140"/>
        <v>0</v>
      </c>
      <c r="Y2099" s="120"/>
      <c r="AD2099" s="79"/>
      <c r="AE2099" s="75"/>
      <c r="AF2099" s="370"/>
      <c r="AG2099" s="375"/>
      <c r="AH2099" s="379"/>
      <c r="AI2099" s="383"/>
      <c r="AJ2099" s="388"/>
      <c r="AK2099" s="392"/>
      <c r="AL2099" s="388"/>
      <c r="AM2099" s="363">
        <f t="shared" si="1165"/>
        <v>1</v>
      </c>
      <c r="AN2099" s="578">
        <v>327.60000000000002</v>
      </c>
      <c r="AO2099" s="78">
        <f t="shared" si="1147"/>
        <v>0</v>
      </c>
      <c r="AP2099" s="78">
        <f t="shared" si="1142"/>
        <v>0</v>
      </c>
      <c r="AQ2099" s="78">
        <f t="shared" si="1143"/>
        <v>0</v>
      </c>
      <c r="AR2099" s="78">
        <f t="shared" si="1144"/>
        <v>0</v>
      </c>
      <c r="AS2099" s="78">
        <f t="shared" si="1145"/>
        <v>0</v>
      </c>
      <c r="AT2099" s="78">
        <f t="shared" si="1146"/>
        <v>0</v>
      </c>
      <c r="AU2099" s="74" t="s">
        <v>717</v>
      </c>
      <c r="AV2099" s="115"/>
      <c r="AW2099" s="395"/>
      <c r="AX2099" s="395">
        <v>0</v>
      </c>
      <c r="AY2099" s="395">
        <v>0</v>
      </c>
      <c r="AZ2099" s="395">
        <v>0</v>
      </c>
      <c r="BA2099" s="395">
        <v>0</v>
      </c>
      <c r="BB2099" s="395">
        <v>0</v>
      </c>
      <c r="BC2099" s="395">
        <v>0</v>
      </c>
      <c r="BD2099" s="115"/>
      <c r="BE2099" s="115"/>
      <c r="BF2099" s="115"/>
      <c r="BG2099" s="115"/>
      <c r="BH2099" s="115"/>
      <c r="BI2099" s="115"/>
      <c r="BJ2099" s="115"/>
      <c r="BK2099" s="115"/>
      <c r="BQ2099" s="74" t="str">
        <f t="shared" si="1148"/>
        <v xml:space="preserve"> </v>
      </c>
      <c r="BR2099" s="120" t="str">
        <f t="shared" si="1149"/>
        <v xml:space="preserve"> </v>
      </c>
      <c r="BS2099" s="120" t="str">
        <f t="shared" si="1150"/>
        <v xml:space="preserve"> </v>
      </c>
      <c r="BU2099" s="74" t="str">
        <f t="shared" si="1151"/>
        <v xml:space="preserve"> </v>
      </c>
      <c r="BV2099" s="120" t="str">
        <f t="shared" si="1152"/>
        <v xml:space="preserve"> </v>
      </c>
      <c r="BW2099" s="120" t="str">
        <f t="shared" si="1153"/>
        <v xml:space="preserve">  </v>
      </c>
      <c r="BY2099" s="74" t="str">
        <f t="shared" si="1154"/>
        <v xml:space="preserve"> </v>
      </c>
      <c r="BZ2099" s="120" t="str">
        <f t="shared" si="1155"/>
        <v xml:space="preserve"> </v>
      </c>
      <c r="CA2099" s="120" t="str">
        <f t="shared" si="1156"/>
        <v xml:space="preserve"> </v>
      </c>
      <c r="CC2099" s="115" t="str">
        <f t="shared" si="1157"/>
        <v xml:space="preserve"> </v>
      </c>
      <c r="CD2099" s="120" t="str">
        <f t="shared" si="1158"/>
        <v xml:space="preserve"> </v>
      </c>
      <c r="CE2099" s="417" t="str">
        <f t="shared" si="1159"/>
        <v xml:space="preserve"> </v>
      </c>
      <c r="CF2099" s="115"/>
      <c r="CG2099" s="115" t="str">
        <f t="shared" si="1160"/>
        <v xml:space="preserve"> </v>
      </c>
      <c r="CH2099" s="120" t="str">
        <f t="shared" si="1161"/>
        <v xml:space="preserve"> </v>
      </c>
      <c r="CI2099" s="417" t="str">
        <f t="shared" si="1162"/>
        <v xml:space="preserve"> </v>
      </c>
      <c r="CJ2099" s="115"/>
      <c r="CK2099" s="115" t="str">
        <f t="shared" si="1163"/>
        <v xml:space="preserve"> </v>
      </c>
      <c r="CL2099" s="120" t="str">
        <f t="shared" si="1164"/>
        <v xml:space="preserve"> </v>
      </c>
      <c r="CM2099" s="417" t="str">
        <f t="shared" ref="CM2099:CM2162" si="1166">IF(AT2099&gt;0,AT2099," ")</f>
        <v xml:space="preserve"> </v>
      </c>
      <c r="IS2099" s="108">
        <v>240</v>
      </c>
    </row>
    <row r="2100" spans="2:253" s="74" customFormat="1" ht="17.100000000000001" hidden="1" customHeight="1" x14ac:dyDescent="0.25">
      <c r="B2100" s="524">
        <f>IF(AND('KB Duct Parts'!$BL$14=2,'KB Duct Parts'!L33&gt;0),'KB Duct Parts'!L33,0)</f>
        <v>0</v>
      </c>
      <c r="C2100" s="529" t="s">
        <v>1334</v>
      </c>
      <c r="D2100" s="506" t="str">
        <f t="shared" si="1133"/>
        <v>16119-SS</v>
      </c>
      <c r="E2100" s="524" t="s">
        <v>876</v>
      </c>
      <c r="F2100" s="508" t="str">
        <f t="shared" si="1134"/>
        <v xml:space="preserve"> </v>
      </c>
      <c r="G2100" s="537" t="s">
        <v>916</v>
      </c>
      <c r="H2100" s="524" t="s">
        <v>923</v>
      </c>
      <c r="I2100" s="1035" t="s">
        <v>917</v>
      </c>
      <c r="J2100" s="1036"/>
      <c r="K2100" s="531" t="s">
        <v>882</v>
      </c>
      <c r="L2100" s="535"/>
      <c r="M2100" s="532" t="s">
        <v>1700</v>
      </c>
      <c r="N2100" s="514">
        <f t="shared" si="1135"/>
        <v>335.6</v>
      </c>
      <c r="O2100" s="514">
        <f t="shared" si="1141"/>
        <v>0</v>
      </c>
      <c r="P2100" s="680">
        <f>'KB Duct Parts'!$AE$3</f>
        <v>0</v>
      </c>
      <c r="Q2100" s="681">
        <f t="shared" si="1136"/>
        <v>0</v>
      </c>
      <c r="R2100" s="682">
        <f t="shared" si="1137"/>
        <v>0</v>
      </c>
      <c r="S2100" s="716">
        <f t="shared" si="1138"/>
        <v>0.35</v>
      </c>
      <c r="T2100" s="679">
        <f t="shared" si="1139"/>
        <v>0</v>
      </c>
      <c r="U2100" s="679">
        <f t="shared" si="1140"/>
        <v>0</v>
      </c>
      <c r="Y2100" s="120"/>
      <c r="AD2100" s="79"/>
      <c r="AE2100" s="75"/>
      <c r="AF2100" s="370"/>
      <c r="AG2100" s="375"/>
      <c r="AH2100" s="379"/>
      <c r="AI2100" s="383"/>
      <c r="AJ2100" s="388"/>
      <c r="AK2100" s="392"/>
      <c r="AL2100" s="388"/>
      <c r="AM2100" s="363">
        <f t="shared" si="1165"/>
        <v>1</v>
      </c>
      <c r="AN2100" s="578">
        <v>335.6</v>
      </c>
      <c r="AO2100" s="78">
        <f t="shared" si="1147"/>
        <v>0</v>
      </c>
      <c r="AP2100" s="78">
        <f t="shared" si="1142"/>
        <v>0</v>
      </c>
      <c r="AQ2100" s="78">
        <f t="shared" si="1143"/>
        <v>0</v>
      </c>
      <c r="AR2100" s="78">
        <f t="shared" si="1144"/>
        <v>0</v>
      </c>
      <c r="AS2100" s="78">
        <f t="shared" si="1145"/>
        <v>0</v>
      </c>
      <c r="AT2100" s="78">
        <f t="shared" si="1146"/>
        <v>0</v>
      </c>
      <c r="AU2100" s="74" t="s">
        <v>717</v>
      </c>
      <c r="AV2100" s="115"/>
      <c r="AW2100" s="395"/>
      <c r="AX2100" s="395">
        <v>0</v>
      </c>
      <c r="AY2100" s="395">
        <v>0</v>
      </c>
      <c r="AZ2100" s="395">
        <v>0</v>
      </c>
      <c r="BA2100" s="395">
        <v>0</v>
      </c>
      <c r="BB2100" s="395">
        <v>0</v>
      </c>
      <c r="BC2100" s="395">
        <v>0</v>
      </c>
      <c r="BD2100" s="115"/>
      <c r="BE2100" s="115"/>
      <c r="BF2100" s="115"/>
      <c r="BG2100" s="115"/>
      <c r="BH2100" s="115"/>
      <c r="BI2100" s="115"/>
      <c r="BJ2100" s="115"/>
      <c r="BK2100" s="115"/>
      <c r="BQ2100" s="74" t="str">
        <f t="shared" si="1148"/>
        <v xml:space="preserve"> </v>
      </c>
      <c r="BR2100" s="120" t="str">
        <f t="shared" si="1149"/>
        <v xml:space="preserve"> </v>
      </c>
      <c r="BS2100" s="120" t="str">
        <f t="shared" si="1150"/>
        <v xml:space="preserve"> </v>
      </c>
      <c r="BU2100" s="74" t="str">
        <f t="shared" si="1151"/>
        <v xml:space="preserve"> </v>
      </c>
      <c r="BV2100" s="120" t="str">
        <f t="shared" si="1152"/>
        <v xml:space="preserve"> </v>
      </c>
      <c r="BW2100" s="120" t="str">
        <f t="shared" si="1153"/>
        <v xml:space="preserve">  </v>
      </c>
      <c r="BY2100" s="74" t="str">
        <f t="shared" si="1154"/>
        <v xml:space="preserve"> </v>
      </c>
      <c r="BZ2100" s="120" t="str">
        <f t="shared" si="1155"/>
        <v xml:space="preserve"> </v>
      </c>
      <c r="CA2100" s="120" t="str">
        <f t="shared" si="1156"/>
        <v xml:space="preserve"> </v>
      </c>
      <c r="CC2100" s="115" t="str">
        <f t="shared" si="1157"/>
        <v xml:space="preserve"> </v>
      </c>
      <c r="CD2100" s="120" t="str">
        <f t="shared" si="1158"/>
        <v xml:space="preserve"> </v>
      </c>
      <c r="CE2100" s="417" t="str">
        <f t="shared" si="1159"/>
        <v xml:space="preserve"> </v>
      </c>
      <c r="CF2100" s="115"/>
      <c r="CG2100" s="115" t="str">
        <f t="shared" si="1160"/>
        <v xml:space="preserve"> </v>
      </c>
      <c r="CH2100" s="120" t="str">
        <f t="shared" si="1161"/>
        <v xml:space="preserve"> </v>
      </c>
      <c r="CI2100" s="417" t="str">
        <f t="shared" si="1162"/>
        <v xml:space="preserve"> </v>
      </c>
      <c r="CJ2100" s="115"/>
      <c r="CK2100" s="115" t="str">
        <f t="shared" si="1163"/>
        <v xml:space="preserve"> </v>
      </c>
      <c r="CL2100" s="120" t="str">
        <f t="shared" si="1164"/>
        <v xml:space="preserve"> </v>
      </c>
      <c r="CM2100" s="417" t="str">
        <f t="shared" si="1166"/>
        <v xml:space="preserve"> </v>
      </c>
      <c r="IS2100" s="108">
        <v>246</v>
      </c>
    </row>
    <row r="2101" spans="2:253" s="74" customFormat="1" ht="17.100000000000001" hidden="1" customHeight="1" x14ac:dyDescent="0.25">
      <c r="B2101" s="524">
        <f>IF(AND('KB Duct Parts'!$BL$14=2,'KB Duct Parts'!L34&gt;0),'KB Duct Parts'!L34,0)</f>
        <v>0</v>
      </c>
      <c r="C2101" s="529" t="s">
        <v>1335</v>
      </c>
      <c r="D2101" s="506" t="str">
        <f t="shared" si="1133"/>
        <v>16120-SS</v>
      </c>
      <c r="E2101" s="524" t="s">
        <v>877</v>
      </c>
      <c r="F2101" s="508" t="str">
        <f t="shared" si="1134"/>
        <v xml:space="preserve"> </v>
      </c>
      <c r="G2101" s="537" t="s">
        <v>916</v>
      </c>
      <c r="H2101" s="524" t="s">
        <v>923</v>
      </c>
      <c r="I2101" s="1035" t="s">
        <v>917</v>
      </c>
      <c r="J2101" s="1036"/>
      <c r="K2101" s="531" t="s">
        <v>882</v>
      </c>
      <c r="L2101" s="535"/>
      <c r="M2101" s="532" t="s">
        <v>1700</v>
      </c>
      <c r="N2101" s="514">
        <f t="shared" si="1135"/>
        <v>342.4</v>
      </c>
      <c r="O2101" s="514">
        <f t="shared" si="1141"/>
        <v>0</v>
      </c>
      <c r="P2101" s="680">
        <f>'KB Duct Parts'!$AE$3</f>
        <v>0</v>
      </c>
      <c r="Q2101" s="681">
        <f t="shared" si="1136"/>
        <v>0</v>
      </c>
      <c r="R2101" s="682">
        <f t="shared" si="1137"/>
        <v>0</v>
      </c>
      <c r="S2101" s="716">
        <f t="shared" si="1138"/>
        <v>0.35</v>
      </c>
      <c r="T2101" s="679">
        <f t="shared" si="1139"/>
        <v>0</v>
      </c>
      <c r="U2101" s="679">
        <f t="shared" si="1140"/>
        <v>0</v>
      </c>
      <c r="Y2101" s="120"/>
      <c r="AD2101" s="79"/>
      <c r="AE2101" s="75"/>
      <c r="AF2101" s="370"/>
      <c r="AG2101" s="375"/>
      <c r="AH2101" s="379"/>
      <c r="AI2101" s="383"/>
      <c r="AJ2101" s="388"/>
      <c r="AK2101" s="392"/>
      <c r="AL2101" s="388"/>
      <c r="AM2101" s="363">
        <f t="shared" si="1165"/>
        <v>1</v>
      </c>
      <c r="AN2101" s="578">
        <v>342.4</v>
      </c>
      <c r="AO2101" s="78">
        <f t="shared" si="1147"/>
        <v>0</v>
      </c>
      <c r="AP2101" s="78">
        <f t="shared" si="1142"/>
        <v>0</v>
      </c>
      <c r="AQ2101" s="78">
        <f t="shared" si="1143"/>
        <v>0</v>
      </c>
      <c r="AR2101" s="78">
        <f t="shared" si="1144"/>
        <v>0</v>
      </c>
      <c r="AS2101" s="78">
        <f t="shared" si="1145"/>
        <v>0</v>
      </c>
      <c r="AT2101" s="78">
        <f t="shared" si="1146"/>
        <v>0</v>
      </c>
      <c r="AU2101" s="74" t="s">
        <v>717</v>
      </c>
      <c r="AV2101" s="115"/>
      <c r="AW2101" s="395"/>
      <c r="AX2101" s="395">
        <v>0</v>
      </c>
      <c r="AY2101" s="395">
        <v>0</v>
      </c>
      <c r="AZ2101" s="395">
        <v>0</v>
      </c>
      <c r="BA2101" s="395">
        <v>0</v>
      </c>
      <c r="BB2101" s="395">
        <v>0</v>
      </c>
      <c r="BC2101" s="395">
        <v>0</v>
      </c>
      <c r="BD2101" s="115"/>
      <c r="BE2101" s="115"/>
      <c r="BF2101" s="115"/>
      <c r="BG2101" s="115"/>
      <c r="BH2101" s="115"/>
      <c r="BI2101" s="115"/>
      <c r="BJ2101" s="115"/>
      <c r="BK2101" s="115"/>
      <c r="BQ2101" s="74" t="str">
        <f t="shared" si="1148"/>
        <v xml:space="preserve"> </v>
      </c>
      <c r="BR2101" s="120" t="str">
        <f t="shared" si="1149"/>
        <v xml:space="preserve"> </v>
      </c>
      <c r="BS2101" s="120" t="str">
        <f t="shared" si="1150"/>
        <v xml:space="preserve"> </v>
      </c>
      <c r="BU2101" s="74" t="str">
        <f t="shared" si="1151"/>
        <v xml:space="preserve"> </v>
      </c>
      <c r="BV2101" s="120" t="str">
        <f t="shared" si="1152"/>
        <v xml:space="preserve"> </v>
      </c>
      <c r="BW2101" s="120" t="str">
        <f t="shared" si="1153"/>
        <v xml:space="preserve">  </v>
      </c>
      <c r="BY2101" s="74" t="str">
        <f t="shared" si="1154"/>
        <v xml:space="preserve"> </v>
      </c>
      <c r="BZ2101" s="120" t="str">
        <f t="shared" si="1155"/>
        <v xml:space="preserve"> </v>
      </c>
      <c r="CA2101" s="120" t="str">
        <f t="shared" si="1156"/>
        <v xml:space="preserve"> </v>
      </c>
      <c r="CC2101" s="115" t="str">
        <f t="shared" si="1157"/>
        <v xml:space="preserve"> </v>
      </c>
      <c r="CD2101" s="120" t="str">
        <f t="shared" si="1158"/>
        <v xml:space="preserve"> </v>
      </c>
      <c r="CE2101" s="417" t="str">
        <f t="shared" si="1159"/>
        <v xml:space="preserve"> </v>
      </c>
      <c r="CF2101" s="115"/>
      <c r="CG2101" s="115" t="str">
        <f t="shared" si="1160"/>
        <v xml:space="preserve"> </v>
      </c>
      <c r="CH2101" s="120" t="str">
        <f t="shared" si="1161"/>
        <v xml:space="preserve"> </v>
      </c>
      <c r="CI2101" s="417" t="str">
        <f t="shared" si="1162"/>
        <v xml:space="preserve"> </v>
      </c>
      <c r="CJ2101" s="115"/>
      <c r="CK2101" s="115" t="str">
        <f t="shared" si="1163"/>
        <v xml:space="preserve"> </v>
      </c>
      <c r="CL2101" s="120" t="str">
        <f t="shared" si="1164"/>
        <v xml:space="preserve"> </v>
      </c>
      <c r="CM2101" s="417" t="str">
        <f t="shared" si="1166"/>
        <v xml:space="preserve"> </v>
      </c>
      <c r="IS2101" s="108">
        <v>251</v>
      </c>
    </row>
    <row r="2102" spans="2:253" s="74" customFormat="1" ht="17.100000000000001" hidden="1" customHeight="1" x14ac:dyDescent="0.25">
      <c r="B2102" s="524">
        <f>IF(AND('KB Duct Parts'!$BL$14=2,'KB Duct Parts'!L35&gt;0),'KB Duct Parts'!L35,0)</f>
        <v>0</v>
      </c>
      <c r="C2102" s="529" t="s">
        <v>1336</v>
      </c>
      <c r="D2102" s="506" t="str">
        <f t="shared" si="1133"/>
        <v>16122-SS</v>
      </c>
      <c r="E2102" s="524" t="s">
        <v>878</v>
      </c>
      <c r="F2102" s="508" t="str">
        <f t="shared" si="1134"/>
        <v xml:space="preserve"> </v>
      </c>
      <c r="G2102" s="537" t="s">
        <v>916</v>
      </c>
      <c r="H2102" s="524" t="s">
        <v>923</v>
      </c>
      <c r="I2102" s="1035" t="s">
        <v>917</v>
      </c>
      <c r="J2102" s="1036"/>
      <c r="K2102" s="531" t="s">
        <v>882</v>
      </c>
      <c r="L2102" s="535"/>
      <c r="M2102" s="532" t="s">
        <v>1700</v>
      </c>
      <c r="N2102" s="514">
        <f t="shared" si="1135"/>
        <v>409.6</v>
      </c>
      <c r="O2102" s="514">
        <f t="shared" si="1141"/>
        <v>0</v>
      </c>
      <c r="P2102" s="680">
        <f>'KB Duct Parts'!$AE$3</f>
        <v>0</v>
      </c>
      <c r="Q2102" s="681">
        <f t="shared" si="1136"/>
        <v>0</v>
      </c>
      <c r="R2102" s="682">
        <f t="shared" si="1137"/>
        <v>0</v>
      </c>
      <c r="S2102" s="716">
        <f t="shared" si="1138"/>
        <v>0.35</v>
      </c>
      <c r="T2102" s="679">
        <f t="shared" si="1139"/>
        <v>0</v>
      </c>
      <c r="U2102" s="679">
        <f t="shared" si="1140"/>
        <v>0</v>
      </c>
      <c r="Y2102" s="120"/>
      <c r="AD2102" s="79"/>
      <c r="AE2102" s="75"/>
      <c r="AF2102" s="370"/>
      <c r="AG2102" s="375"/>
      <c r="AH2102" s="379"/>
      <c r="AI2102" s="383"/>
      <c r="AJ2102" s="388"/>
      <c r="AK2102" s="392"/>
      <c r="AL2102" s="388"/>
      <c r="AM2102" s="363">
        <f t="shared" si="1165"/>
        <v>1</v>
      </c>
      <c r="AN2102" s="578">
        <v>409.6</v>
      </c>
      <c r="AO2102" s="78">
        <f t="shared" si="1147"/>
        <v>0</v>
      </c>
      <c r="AP2102" s="78">
        <f t="shared" si="1142"/>
        <v>0</v>
      </c>
      <c r="AQ2102" s="78">
        <f t="shared" si="1143"/>
        <v>0</v>
      </c>
      <c r="AR2102" s="78">
        <f t="shared" si="1144"/>
        <v>0</v>
      </c>
      <c r="AS2102" s="78">
        <f t="shared" si="1145"/>
        <v>0</v>
      </c>
      <c r="AT2102" s="78">
        <f t="shared" si="1146"/>
        <v>0</v>
      </c>
      <c r="AU2102" s="74" t="s">
        <v>717</v>
      </c>
      <c r="AV2102" s="115"/>
      <c r="AW2102" s="395"/>
      <c r="AX2102" s="395">
        <v>0</v>
      </c>
      <c r="AY2102" s="395">
        <v>0</v>
      </c>
      <c r="AZ2102" s="395">
        <v>0</v>
      </c>
      <c r="BA2102" s="395">
        <v>0</v>
      </c>
      <c r="BB2102" s="395">
        <v>0</v>
      </c>
      <c r="BC2102" s="395">
        <v>0</v>
      </c>
      <c r="BD2102" s="115"/>
      <c r="BE2102" s="115"/>
      <c r="BF2102" s="115"/>
      <c r="BG2102" s="115"/>
      <c r="BH2102" s="115"/>
      <c r="BI2102" s="115"/>
      <c r="BJ2102" s="115"/>
      <c r="BK2102" s="115"/>
      <c r="BQ2102" s="74" t="str">
        <f t="shared" si="1148"/>
        <v xml:space="preserve"> </v>
      </c>
      <c r="BR2102" s="120" t="str">
        <f t="shared" si="1149"/>
        <v xml:space="preserve"> </v>
      </c>
      <c r="BS2102" s="120" t="str">
        <f t="shared" si="1150"/>
        <v xml:space="preserve"> </v>
      </c>
      <c r="BU2102" s="74" t="str">
        <f t="shared" si="1151"/>
        <v xml:space="preserve"> </v>
      </c>
      <c r="BV2102" s="120" t="str">
        <f t="shared" si="1152"/>
        <v xml:space="preserve"> </v>
      </c>
      <c r="BW2102" s="120" t="str">
        <f t="shared" si="1153"/>
        <v xml:space="preserve">  </v>
      </c>
      <c r="BY2102" s="74" t="str">
        <f t="shared" si="1154"/>
        <v xml:space="preserve"> </v>
      </c>
      <c r="BZ2102" s="120" t="str">
        <f t="shared" si="1155"/>
        <v xml:space="preserve"> </v>
      </c>
      <c r="CA2102" s="120" t="str">
        <f t="shared" si="1156"/>
        <v xml:space="preserve"> </v>
      </c>
      <c r="CC2102" s="115" t="str">
        <f t="shared" si="1157"/>
        <v xml:space="preserve"> </v>
      </c>
      <c r="CD2102" s="120" t="str">
        <f t="shared" si="1158"/>
        <v xml:space="preserve"> </v>
      </c>
      <c r="CE2102" s="417" t="str">
        <f t="shared" si="1159"/>
        <v xml:space="preserve"> </v>
      </c>
      <c r="CF2102" s="115"/>
      <c r="CG2102" s="115" t="str">
        <f t="shared" si="1160"/>
        <v xml:space="preserve"> </v>
      </c>
      <c r="CH2102" s="120" t="str">
        <f t="shared" si="1161"/>
        <v xml:space="preserve"> </v>
      </c>
      <c r="CI2102" s="417" t="str">
        <f t="shared" si="1162"/>
        <v xml:space="preserve"> </v>
      </c>
      <c r="CJ2102" s="115"/>
      <c r="CK2102" s="115" t="str">
        <f t="shared" si="1163"/>
        <v xml:space="preserve"> </v>
      </c>
      <c r="CL2102" s="120" t="str">
        <f t="shared" si="1164"/>
        <v xml:space="preserve"> </v>
      </c>
      <c r="CM2102" s="417" t="str">
        <f t="shared" si="1166"/>
        <v xml:space="preserve"> </v>
      </c>
      <c r="IS2102" s="108">
        <v>300</v>
      </c>
    </row>
    <row r="2103" spans="2:253" s="74" customFormat="1" ht="17.100000000000001" hidden="1" customHeight="1" x14ac:dyDescent="0.25">
      <c r="B2103" s="524">
        <f>IF(AND('KB Duct Parts'!$BL$14=2,'KB Duct Parts'!L36&gt;0),'KB Duct Parts'!L36,0)</f>
        <v>0</v>
      </c>
      <c r="C2103" s="529" t="s">
        <v>22</v>
      </c>
      <c r="D2103" s="506" t="str">
        <f t="shared" si="1133"/>
        <v>16124-SS</v>
      </c>
      <c r="E2103" s="524" t="s">
        <v>1338</v>
      </c>
      <c r="F2103" s="508" t="str">
        <f t="shared" si="1134"/>
        <v xml:space="preserve"> </v>
      </c>
      <c r="G2103" s="537" t="s">
        <v>916</v>
      </c>
      <c r="H2103" s="524" t="s">
        <v>923</v>
      </c>
      <c r="I2103" s="1035" t="s">
        <v>917</v>
      </c>
      <c r="J2103" s="1036"/>
      <c r="K2103" s="531" t="s">
        <v>882</v>
      </c>
      <c r="L2103" s="535"/>
      <c r="M2103" s="532" t="s">
        <v>1700</v>
      </c>
      <c r="N2103" s="514">
        <f t="shared" si="1135"/>
        <v>517.1</v>
      </c>
      <c r="O2103" s="514">
        <f t="shared" si="1141"/>
        <v>0</v>
      </c>
      <c r="P2103" s="680">
        <f>'KB Duct Parts'!$AE$3</f>
        <v>0</v>
      </c>
      <c r="Q2103" s="681">
        <f t="shared" si="1136"/>
        <v>0</v>
      </c>
      <c r="R2103" s="682">
        <f t="shared" si="1137"/>
        <v>0</v>
      </c>
      <c r="S2103" s="716">
        <f t="shared" si="1138"/>
        <v>0.35</v>
      </c>
      <c r="T2103" s="679">
        <f t="shared" si="1139"/>
        <v>0</v>
      </c>
      <c r="U2103" s="679">
        <f t="shared" si="1140"/>
        <v>0</v>
      </c>
      <c r="Y2103" s="120"/>
      <c r="AD2103" s="79"/>
      <c r="AE2103" s="75"/>
      <c r="AF2103" s="370"/>
      <c r="AG2103" s="375"/>
      <c r="AH2103" s="379"/>
      <c r="AI2103" s="383"/>
      <c r="AJ2103" s="388"/>
      <c r="AK2103" s="392"/>
      <c r="AL2103" s="388"/>
      <c r="AM2103" s="363">
        <f t="shared" si="1165"/>
        <v>1</v>
      </c>
      <c r="AN2103" s="578">
        <v>517.1</v>
      </c>
      <c r="AO2103" s="78">
        <f t="shared" si="1147"/>
        <v>0</v>
      </c>
      <c r="AP2103" s="78">
        <f t="shared" si="1142"/>
        <v>0</v>
      </c>
      <c r="AQ2103" s="78">
        <f t="shared" si="1143"/>
        <v>0</v>
      </c>
      <c r="AR2103" s="78">
        <f t="shared" si="1144"/>
        <v>0</v>
      </c>
      <c r="AS2103" s="78">
        <f t="shared" si="1145"/>
        <v>0</v>
      </c>
      <c r="AT2103" s="78">
        <f t="shared" si="1146"/>
        <v>0</v>
      </c>
      <c r="AU2103" s="74" t="s">
        <v>717</v>
      </c>
      <c r="AV2103" s="115"/>
      <c r="AW2103" s="395"/>
      <c r="AX2103" s="395">
        <v>0</v>
      </c>
      <c r="AY2103" s="395">
        <v>0</v>
      </c>
      <c r="AZ2103" s="395">
        <v>0</v>
      </c>
      <c r="BA2103" s="395">
        <v>0</v>
      </c>
      <c r="BB2103" s="395">
        <v>0</v>
      </c>
      <c r="BC2103" s="395">
        <v>0</v>
      </c>
      <c r="BD2103" s="115"/>
      <c r="BE2103" s="115"/>
      <c r="BF2103" s="115"/>
      <c r="BG2103" s="115"/>
      <c r="BH2103" s="115"/>
      <c r="BI2103" s="115"/>
      <c r="BJ2103" s="115"/>
      <c r="BK2103" s="115"/>
      <c r="BQ2103" s="74" t="str">
        <f t="shared" si="1148"/>
        <v xml:space="preserve"> </v>
      </c>
      <c r="BR2103" s="120" t="str">
        <f t="shared" si="1149"/>
        <v xml:space="preserve"> </v>
      </c>
      <c r="BS2103" s="120" t="str">
        <f t="shared" si="1150"/>
        <v xml:space="preserve"> </v>
      </c>
      <c r="BU2103" s="74" t="str">
        <f t="shared" si="1151"/>
        <v xml:space="preserve"> </v>
      </c>
      <c r="BV2103" s="120" t="str">
        <f t="shared" si="1152"/>
        <v xml:space="preserve"> </v>
      </c>
      <c r="BW2103" s="120" t="str">
        <f t="shared" si="1153"/>
        <v xml:space="preserve">  </v>
      </c>
      <c r="BY2103" s="74" t="str">
        <f t="shared" si="1154"/>
        <v xml:space="preserve"> </v>
      </c>
      <c r="BZ2103" s="120" t="str">
        <f t="shared" si="1155"/>
        <v xml:space="preserve"> </v>
      </c>
      <c r="CA2103" s="120" t="str">
        <f t="shared" si="1156"/>
        <v xml:space="preserve"> </v>
      </c>
      <c r="CC2103" s="115" t="str">
        <f t="shared" si="1157"/>
        <v xml:space="preserve"> </v>
      </c>
      <c r="CD2103" s="120" t="str">
        <f t="shared" si="1158"/>
        <v xml:space="preserve"> </v>
      </c>
      <c r="CE2103" s="417" t="str">
        <f t="shared" si="1159"/>
        <v xml:space="preserve"> </v>
      </c>
      <c r="CF2103" s="115"/>
      <c r="CG2103" s="115" t="str">
        <f t="shared" si="1160"/>
        <v xml:space="preserve"> </v>
      </c>
      <c r="CH2103" s="120" t="str">
        <f t="shared" si="1161"/>
        <v xml:space="preserve"> </v>
      </c>
      <c r="CI2103" s="417" t="str">
        <f t="shared" si="1162"/>
        <v xml:space="preserve"> </v>
      </c>
      <c r="CJ2103" s="115"/>
      <c r="CK2103" s="115" t="str">
        <f t="shared" si="1163"/>
        <v xml:space="preserve"> </v>
      </c>
      <c r="CL2103" s="120" t="str">
        <f t="shared" si="1164"/>
        <v xml:space="preserve"> </v>
      </c>
      <c r="CM2103" s="417" t="str">
        <f t="shared" si="1166"/>
        <v xml:space="preserve"> </v>
      </c>
      <c r="IS2103" s="108"/>
    </row>
    <row r="2104" spans="2:253" s="74" customFormat="1" ht="17.100000000000001" hidden="1" customHeight="1" x14ac:dyDescent="0.25">
      <c r="B2104" s="524">
        <f>IF(AND('KB Duct Parts'!$BL$14=2,'KB Duct Parts'!M17&gt;0),'KB Duct Parts'!M17,0)</f>
        <v>0</v>
      </c>
      <c r="C2104" s="529" t="s">
        <v>569</v>
      </c>
      <c r="D2104" s="506" t="str">
        <f t="shared" si="1133"/>
        <v>18203-SS</v>
      </c>
      <c r="E2104" s="536" t="s">
        <v>483</v>
      </c>
      <c r="F2104" s="508" t="str">
        <f t="shared" si="1134"/>
        <v xml:space="preserve"> </v>
      </c>
      <c r="G2104" s="537" t="s">
        <v>1359</v>
      </c>
      <c r="H2104" s="524" t="s">
        <v>923</v>
      </c>
      <c r="I2104" s="1035"/>
      <c r="J2104" s="1036"/>
      <c r="K2104" s="531" t="s">
        <v>882</v>
      </c>
      <c r="L2104" s="535"/>
      <c r="M2104" s="517" t="str">
        <f t="shared" ref="M2104:M2167" si="1167">IF(AM2104=1,"Y",IF(AM2104&gt;1,"NR"," "))</f>
        <v>Y</v>
      </c>
      <c r="N2104" s="514">
        <f t="shared" si="1135"/>
        <v>405.3</v>
      </c>
      <c r="O2104" s="514">
        <f t="shared" si="1141"/>
        <v>0</v>
      </c>
      <c r="P2104" s="680">
        <f>'KB Duct Parts'!$AE$3</f>
        <v>0</v>
      </c>
      <c r="Q2104" s="681">
        <f t="shared" si="1136"/>
        <v>0</v>
      </c>
      <c r="R2104" s="682">
        <f t="shared" si="1137"/>
        <v>0</v>
      </c>
      <c r="S2104" s="716">
        <f t="shared" si="1138"/>
        <v>0.35</v>
      </c>
      <c r="T2104" s="679">
        <f t="shared" si="1139"/>
        <v>0</v>
      </c>
      <c r="U2104" s="679">
        <f t="shared" si="1140"/>
        <v>0</v>
      </c>
      <c r="Y2104" s="120"/>
      <c r="AD2104" s="79"/>
      <c r="AE2104" s="75"/>
      <c r="AF2104" s="370"/>
      <c r="AG2104" s="375"/>
      <c r="AH2104" s="379"/>
      <c r="AI2104" s="383"/>
      <c r="AJ2104" s="388"/>
      <c r="AK2104" s="392"/>
      <c r="AL2104" s="388"/>
      <c r="AM2104" s="363">
        <f t="shared" si="1165"/>
        <v>1</v>
      </c>
      <c r="AN2104" s="578">
        <v>405.3</v>
      </c>
      <c r="AO2104" s="78">
        <f t="shared" si="1147"/>
        <v>0</v>
      </c>
      <c r="AP2104" s="78">
        <f t="shared" si="1142"/>
        <v>0</v>
      </c>
      <c r="AQ2104" s="78">
        <f t="shared" si="1143"/>
        <v>0</v>
      </c>
      <c r="AR2104" s="78">
        <f t="shared" si="1144"/>
        <v>0</v>
      </c>
      <c r="AS2104" s="78">
        <f t="shared" si="1145"/>
        <v>0</v>
      </c>
      <c r="AT2104" s="78">
        <f t="shared" si="1146"/>
        <v>0</v>
      </c>
      <c r="AU2104" s="74" t="s">
        <v>717</v>
      </c>
      <c r="AV2104" s="115"/>
      <c r="AW2104" s="395"/>
      <c r="AX2104" s="395">
        <v>0</v>
      </c>
      <c r="AY2104" s="395">
        <v>0</v>
      </c>
      <c r="AZ2104" s="395">
        <v>0</v>
      </c>
      <c r="BA2104" s="395">
        <v>0</v>
      </c>
      <c r="BB2104" s="395">
        <v>0</v>
      </c>
      <c r="BC2104" s="395">
        <v>0</v>
      </c>
      <c r="BD2104" s="115"/>
      <c r="BE2104" s="115"/>
      <c r="BF2104" s="115"/>
      <c r="BG2104" s="115"/>
      <c r="BH2104" s="115"/>
      <c r="BI2104" s="115"/>
      <c r="BJ2104" s="115"/>
      <c r="BK2104" s="115"/>
      <c r="BQ2104" s="74" t="str">
        <f t="shared" si="1148"/>
        <v xml:space="preserve"> </v>
      </c>
      <c r="BR2104" s="120" t="str">
        <f t="shared" si="1149"/>
        <v xml:space="preserve"> </v>
      </c>
      <c r="BS2104" s="120" t="str">
        <f t="shared" si="1150"/>
        <v xml:space="preserve"> </v>
      </c>
      <c r="BU2104" s="74" t="str">
        <f t="shared" si="1151"/>
        <v xml:space="preserve"> </v>
      </c>
      <c r="BV2104" s="120" t="str">
        <f t="shared" si="1152"/>
        <v xml:space="preserve"> </v>
      </c>
      <c r="BW2104" s="120" t="str">
        <f t="shared" si="1153"/>
        <v xml:space="preserve">  </v>
      </c>
      <c r="BY2104" s="74" t="str">
        <f t="shared" si="1154"/>
        <v xml:space="preserve"> </v>
      </c>
      <c r="BZ2104" s="120" t="str">
        <f t="shared" si="1155"/>
        <v xml:space="preserve"> </v>
      </c>
      <c r="CA2104" s="120" t="str">
        <f t="shared" si="1156"/>
        <v xml:space="preserve"> </v>
      </c>
      <c r="CC2104" s="115" t="str">
        <f t="shared" si="1157"/>
        <v xml:space="preserve"> </v>
      </c>
      <c r="CD2104" s="120" t="str">
        <f t="shared" si="1158"/>
        <v xml:space="preserve"> </v>
      </c>
      <c r="CE2104" s="417" t="str">
        <f t="shared" si="1159"/>
        <v xml:space="preserve"> </v>
      </c>
      <c r="CF2104" s="115"/>
      <c r="CG2104" s="115" t="str">
        <f t="shared" si="1160"/>
        <v xml:space="preserve"> </v>
      </c>
      <c r="CH2104" s="120" t="str">
        <f t="shared" si="1161"/>
        <v xml:space="preserve"> </v>
      </c>
      <c r="CI2104" s="417" t="str">
        <f t="shared" si="1162"/>
        <v xml:space="preserve"> </v>
      </c>
      <c r="CJ2104" s="115"/>
      <c r="CK2104" s="115" t="str">
        <f t="shared" si="1163"/>
        <v xml:space="preserve"> </v>
      </c>
      <c r="CL2104" s="120" t="str">
        <f t="shared" si="1164"/>
        <v xml:space="preserve"> </v>
      </c>
      <c r="CM2104" s="417" t="str">
        <f t="shared" si="1166"/>
        <v xml:space="preserve"> </v>
      </c>
      <c r="IS2104" s="108">
        <v>274</v>
      </c>
    </row>
    <row r="2105" spans="2:253" s="74" customFormat="1" ht="17.100000000000001" hidden="1" customHeight="1" x14ac:dyDescent="0.25">
      <c r="B2105" s="524">
        <f>IF(AND('KB Duct Parts'!$BL$14=2,'KB Duct Parts'!M18&gt;0),'KB Duct Parts'!M18,0)</f>
        <v>0</v>
      </c>
      <c r="C2105" s="529" t="s">
        <v>1392</v>
      </c>
      <c r="D2105" s="506" t="str">
        <f t="shared" si="1133"/>
        <v>18204-SS</v>
      </c>
      <c r="E2105" s="536" t="s">
        <v>861</v>
      </c>
      <c r="F2105" s="508" t="str">
        <f t="shared" si="1134"/>
        <v xml:space="preserve"> </v>
      </c>
      <c r="G2105" s="537" t="s">
        <v>1359</v>
      </c>
      <c r="H2105" s="524" t="s">
        <v>923</v>
      </c>
      <c r="I2105" s="1035"/>
      <c r="J2105" s="1036"/>
      <c r="K2105" s="531" t="s">
        <v>882</v>
      </c>
      <c r="L2105" s="535"/>
      <c r="M2105" s="517" t="str">
        <f t="shared" si="1167"/>
        <v>Y</v>
      </c>
      <c r="N2105" s="514">
        <f t="shared" si="1135"/>
        <v>405.3</v>
      </c>
      <c r="O2105" s="514">
        <f t="shared" si="1141"/>
        <v>0</v>
      </c>
      <c r="P2105" s="680">
        <f>'KB Duct Parts'!$AE$3</f>
        <v>0</v>
      </c>
      <c r="Q2105" s="681">
        <f t="shared" si="1136"/>
        <v>0</v>
      </c>
      <c r="R2105" s="682">
        <f t="shared" si="1137"/>
        <v>0</v>
      </c>
      <c r="S2105" s="716">
        <f t="shared" si="1138"/>
        <v>0.35</v>
      </c>
      <c r="T2105" s="679">
        <f t="shared" si="1139"/>
        <v>0</v>
      </c>
      <c r="U2105" s="679">
        <f t="shared" si="1140"/>
        <v>0</v>
      </c>
      <c r="Y2105" s="120"/>
      <c r="AD2105" s="79"/>
      <c r="AE2105" s="75"/>
      <c r="AF2105" s="370"/>
      <c r="AG2105" s="375"/>
      <c r="AH2105" s="379"/>
      <c r="AI2105" s="383"/>
      <c r="AJ2105" s="388"/>
      <c r="AK2105" s="392"/>
      <c r="AL2105" s="388"/>
      <c r="AM2105" s="363">
        <f t="shared" si="1165"/>
        <v>1</v>
      </c>
      <c r="AN2105" s="578">
        <v>405.3</v>
      </c>
      <c r="AO2105" s="78">
        <f t="shared" si="1147"/>
        <v>0</v>
      </c>
      <c r="AP2105" s="78">
        <f t="shared" si="1142"/>
        <v>0</v>
      </c>
      <c r="AQ2105" s="78">
        <f t="shared" si="1143"/>
        <v>0</v>
      </c>
      <c r="AR2105" s="78">
        <f t="shared" si="1144"/>
        <v>0</v>
      </c>
      <c r="AS2105" s="78">
        <f t="shared" si="1145"/>
        <v>0</v>
      </c>
      <c r="AT2105" s="78">
        <f t="shared" si="1146"/>
        <v>0</v>
      </c>
      <c r="AU2105" s="74" t="s">
        <v>717</v>
      </c>
      <c r="AV2105" s="115"/>
      <c r="AW2105" s="395"/>
      <c r="AX2105" s="395">
        <v>0</v>
      </c>
      <c r="AY2105" s="395">
        <v>0</v>
      </c>
      <c r="AZ2105" s="395">
        <v>0</v>
      </c>
      <c r="BA2105" s="395">
        <v>0</v>
      </c>
      <c r="BB2105" s="395">
        <v>0</v>
      </c>
      <c r="BC2105" s="395">
        <v>0</v>
      </c>
      <c r="BD2105" s="115"/>
      <c r="BE2105" s="115"/>
      <c r="BF2105" s="115"/>
      <c r="BG2105" s="115"/>
      <c r="BH2105" s="115"/>
      <c r="BI2105" s="115"/>
      <c r="BJ2105" s="115"/>
      <c r="BK2105" s="115"/>
      <c r="BQ2105" s="74" t="str">
        <f t="shared" si="1148"/>
        <v xml:space="preserve"> </v>
      </c>
      <c r="BR2105" s="120" t="str">
        <f t="shared" si="1149"/>
        <v xml:space="preserve"> </v>
      </c>
      <c r="BS2105" s="120" t="str">
        <f t="shared" si="1150"/>
        <v xml:space="preserve"> </v>
      </c>
      <c r="BU2105" s="74" t="str">
        <f t="shared" si="1151"/>
        <v xml:space="preserve"> </v>
      </c>
      <c r="BV2105" s="120" t="str">
        <f t="shared" si="1152"/>
        <v xml:space="preserve"> </v>
      </c>
      <c r="BW2105" s="120" t="str">
        <f t="shared" si="1153"/>
        <v xml:space="preserve">  </v>
      </c>
      <c r="BY2105" s="74" t="str">
        <f t="shared" si="1154"/>
        <v xml:space="preserve"> </v>
      </c>
      <c r="BZ2105" s="120" t="str">
        <f t="shared" si="1155"/>
        <v xml:space="preserve"> </v>
      </c>
      <c r="CA2105" s="120" t="str">
        <f t="shared" si="1156"/>
        <v xml:space="preserve"> </v>
      </c>
      <c r="CC2105" s="115" t="str">
        <f t="shared" si="1157"/>
        <v xml:space="preserve"> </v>
      </c>
      <c r="CD2105" s="120" t="str">
        <f t="shared" si="1158"/>
        <v xml:space="preserve"> </v>
      </c>
      <c r="CE2105" s="417" t="str">
        <f t="shared" si="1159"/>
        <v xml:space="preserve"> </v>
      </c>
      <c r="CF2105" s="115"/>
      <c r="CG2105" s="115" t="str">
        <f t="shared" si="1160"/>
        <v xml:space="preserve"> </v>
      </c>
      <c r="CH2105" s="120" t="str">
        <f t="shared" si="1161"/>
        <v xml:space="preserve"> </v>
      </c>
      <c r="CI2105" s="417" t="str">
        <f t="shared" si="1162"/>
        <v xml:space="preserve"> </v>
      </c>
      <c r="CJ2105" s="115"/>
      <c r="CK2105" s="115" t="str">
        <f t="shared" si="1163"/>
        <v xml:space="preserve"> </v>
      </c>
      <c r="CL2105" s="120" t="str">
        <f t="shared" si="1164"/>
        <v xml:space="preserve"> </v>
      </c>
      <c r="CM2105" s="417" t="str">
        <f t="shared" si="1166"/>
        <v xml:space="preserve"> </v>
      </c>
      <c r="IS2105" s="108">
        <v>274</v>
      </c>
    </row>
    <row r="2106" spans="2:253" s="74" customFormat="1" ht="17.100000000000001" hidden="1" customHeight="1" x14ac:dyDescent="0.25">
      <c r="B2106" s="524">
        <f>IF(AND('KB Duct Parts'!$BL$14=2,'KB Duct Parts'!M19&gt;0),'KB Duct Parts'!M19,0)</f>
        <v>0</v>
      </c>
      <c r="C2106" s="529" t="s">
        <v>1393</v>
      </c>
      <c r="D2106" s="506" t="str">
        <f t="shared" si="1133"/>
        <v>18205-SS</v>
      </c>
      <c r="E2106" s="524" t="s">
        <v>862</v>
      </c>
      <c r="F2106" s="508" t="str">
        <f t="shared" si="1134"/>
        <v xml:space="preserve"> </v>
      </c>
      <c r="G2106" s="537" t="s">
        <v>1359</v>
      </c>
      <c r="H2106" s="524" t="s">
        <v>923</v>
      </c>
      <c r="I2106" s="1035"/>
      <c r="J2106" s="1036"/>
      <c r="K2106" s="531" t="s">
        <v>882</v>
      </c>
      <c r="L2106" s="535"/>
      <c r="M2106" s="517" t="str">
        <f t="shared" si="1167"/>
        <v>Y</v>
      </c>
      <c r="N2106" s="514">
        <f t="shared" si="1135"/>
        <v>427.5</v>
      </c>
      <c r="O2106" s="514">
        <f t="shared" si="1141"/>
        <v>0</v>
      </c>
      <c r="P2106" s="680">
        <f>'KB Duct Parts'!$AE$3</f>
        <v>0</v>
      </c>
      <c r="Q2106" s="681">
        <f t="shared" si="1136"/>
        <v>0</v>
      </c>
      <c r="R2106" s="682">
        <f t="shared" si="1137"/>
        <v>0</v>
      </c>
      <c r="S2106" s="716">
        <f t="shared" si="1138"/>
        <v>0.35</v>
      </c>
      <c r="T2106" s="679">
        <f t="shared" si="1139"/>
        <v>0</v>
      </c>
      <c r="U2106" s="679">
        <f t="shared" si="1140"/>
        <v>0</v>
      </c>
      <c r="Y2106" s="120"/>
      <c r="AD2106" s="79"/>
      <c r="AE2106" s="75"/>
      <c r="AF2106" s="370"/>
      <c r="AG2106" s="375"/>
      <c r="AH2106" s="379"/>
      <c r="AI2106" s="383"/>
      <c r="AJ2106" s="388"/>
      <c r="AK2106" s="392"/>
      <c r="AL2106" s="388"/>
      <c r="AM2106" s="363">
        <f t="shared" si="1165"/>
        <v>1</v>
      </c>
      <c r="AN2106" s="578">
        <v>427.5</v>
      </c>
      <c r="AO2106" s="78">
        <f t="shared" si="1147"/>
        <v>0</v>
      </c>
      <c r="AP2106" s="78">
        <f t="shared" si="1142"/>
        <v>0</v>
      </c>
      <c r="AQ2106" s="78">
        <f t="shared" si="1143"/>
        <v>0</v>
      </c>
      <c r="AR2106" s="78">
        <f t="shared" si="1144"/>
        <v>0</v>
      </c>
      <c r="AS2106" s="78">
        <f t="shared" si="1145"/>
        <v>0</v>
      </c>
      <c r="AT2106" s="78">
        <f t="shared" si="1146"/>
        <v>0</v>
      </c>
      <c r="AU2106" s="74" t="s">
        <v>717</v>
      </c>
      <c r="AV2106" s="115"/>
      <c r="AW2106" s="395"/>
      <c r="AX2106" s="395">
        <v>0</v>
      </c>
      <c r="AY2106" s="395">
        <v>0</v>
      </c>
      <c r="AZ2106" s="395">
        <v>0</v>
      </c>
      <c r="BA2106" s="395">
        <v>0</v>
      </c>
      <c r="BB2106" s="395">
        <v>0</v>
      </c>
      <c r="BC2106" s="395">
        <v>0</v>
      </c>
      <c r="BD2106" s="115"/>
      <c r="BE2106" s="115"/>
      <c r="BF2106" s="115"/>
      <c r="BG2106" s="115"/>
      <c r="BH2106" s="115"/>
      <c r="BI2106" s="115"/>
      <c r="BJ2106" s="115"/>
      <c r="BK2106" s="115"/>
      <c r="BQ2106" s="74" t="str">
        <f t="shared" si="1148"/>
        <v xml:space="preserve"> </v>
      </c>
      <c r="BR2106" s="120" t="str">
        <f t="shared" si="1149"/>
        <v xml:space="preserve"> </v>
      </c>
      <c r="BS2106" s="120" t="str">
        <f t="shared" si="1150"/>
        <v xml:space="preserve"> </v>
      </c>
      <c r="BU2106" s="74" t="str">
        <f t="shared" si="1151"/>
        <v xml:space="preserve"> </v>
      </c>
      <c r="BV2106" s="120" t="str">
        <f t="shared" si="1152"/>
        <v xml:space="preserve"> </v>
      </c>
      <c r="BW2106" s="120" t="str">
        <f t="shared" si="1153"/>
        <v xml:space="preserve">  </v>
      </c>
      <c r="BY2106" s="74" t="str">
        <f t="shared" si="1154"/>
        <v xml:space="preserve"> </v>
      </c>
      <c r="BZ2106" s="120" t="str">
        <f t="shared" si="1155"/>
        <v xml:space="preserve"> </v>
      </c>
      <c r="CA2106" s="120" t="str">
        <f t="shared" si="1156"/>
        <v xml:space="preserve"> </v>
      </c>
      <c r="CC2106" s="115" t="str">
        <f t="shared" si="1157"/>
        <v xml:space="preserve"> </v>
      </c>
      <c r="CD2106" s="120" t="str">
        <f t="shared" si="1158"/>
        <v xml:space="preserve"> </v>
      </c>
      <c r="CE2106" s="417" t="str">
        <f t="shared" si="1159"/>
        <v xml:space="preserve"> </v>
      </c>
      <c r="CF2106" s="115"/>
      <c r="CG2106" s="115" t="str">
        <f t="shared" si="1160"/>
        <v xml:space="preserve"> </v>
      </c>
      <c r="CH2106" s="120" t="str">
        <f t="shared" si="1161"/>
        <v xml:space="preserve"> </v>
      </c>
      <c r="CI2106" s="417" t="str">
        <f t="shared" si="1162"/>
        <v xml:space="preserve"> </v>
      </c>
      <c r="CJ2106" s="115"/>
      <c r="CK2106" s="115" t="str">
        <f t="shared" si="1163"/>
        <v xml:space="preserve"> </v>
      </c>
      <c r="CL2106" s="120" t="str">
        <f t="shared" si="1164"/>
        <v xml:space="preserve"> </v>
      </c>
      <c r="CM2106" s="417" t="str">
        <f t="shared" si="1166"/>
        <v xml:space="preserve"> </v>
      </c>
      <c r="IS2106" s="108">
        <v>289</v>
      </c>
    </row>
    <row r="2107" spans="2:253" s="74" customFormat="1" ht="17.100000000000001" hidden="1" customHeight="1" x14ac:dyDescent="0.25">
      <c r="B2107" s="524">
        <f>IF(AND('KB Duct Parts'!$BL$14=2,'KB Duct Parts'!M20&gt;0),'KB Duct Parts'!M20,0)</f>
        <v>0</v>
      </c>
      <c r="C2107" s="529" t="s">
        <v>1394</v>
      </c>
      <c r="D2107" s="506" t="str">
        <f t="shared" si="1133"/>
        <v>18206-SS</v>
      </c>
      <c r="E2107" s="524" t="s">
        <v>863</v>
      </c>
      <c r="F2107" s="508" t="str">
        <f t="shared" si="1134"/>
        <v xml:space="preserve"> </v>
      </c>
      <c r="G2107" s="537" t="s">
        <v>1359</v>
      </c>
      <c r="H2107" s="524" t="s">
        <v>923</v>
      </c>
      <c r="I2107" s="1035"/>
      <c r="J2107" s="1036"/>
      <c r="K2107" s="531" t="s">
        <v>882</v>
      </c>
      <c r="L2107" s="535"/>
      <c r="M2107" s="517" t="str">
        <f t="shared" si="1167"/>
        <v>Y</v>
      </c>
      <c r="N2107" s="514">
        <f t="shared" si="1135"/>
        <v>479.2</v>
      </c>
      <c r="O2107" s="514">
        <f t="shared" si="1141"/>
        <v>0</v>
      </c>
      <c r="P2107" s="680">
        <f>'KB Duct Parts'!$AE$3</f>
        <v>0</v>
      </c>
      <c r="Q2107" s="681">
        <f t="shared" si="1136"/>
        <v>0</v>
      </c>
      <c r="R2107" s="682">
        <f t="shared" si="1137"/>
        <v>0</v>
      </c>
      <c r="S2107" s="716">
        <f t="shared" si="1138"/>
        <v>0.35</v>
      </c>
      <c r="T2107" s="679">
        <f t="shared" si="1139"/>
        <v>0</v>
      </c>
      <c r="U2107" s="679">
        <f t="shared" si="1140"/>
        <v>0</v>
      </c>
      <c r="Y2107" s="120"/>
      <c r="AD2107" s="79"/>
      <c r="AE2107" s="75"/>
      <c r="AF2107" s="370"/>
      <c r="AG2107" s="375"/>
      <c r="AH2107" s="379"/>
      <c r="AI2107" s="383"/>
      <c r="AJ2107" s="388"/>
      <c r="AK2107" s="392"/>
      <c r="AL2107" s="388"/>
      <c r="AM2107" s="363">
        <f t="shared" si="1165"/>
        <v>1</v>
      </c>
      <c r="AN2107" s="578">
        <v>479.2</v>
      </c>
      <c r="AO2107" s="78">
        <f t="shared" si="1147"/>
        <v>0</v>
      </c>
      <c r="AP2107" s="78">
        <f t="shared" si="1142"/>
        <v>0</v>
      </c>
      <c r="AQ2107" s="78">
        <f t="shared" si="1143"/>
        <v>0</v>
      </c>
      <c r="AR2107" s="78">
        <f t="shared" si="1144"/>
        <v>0</v>
      </c>
      <c r="AS2107" s="78">
        <f t="shared" si="1145"/>
        <v>0</v>
      </c>
      <c r="AT2107" s="78">
        <f t="shared" si="1146"/>
        <v>0</v>
      </c>
      <c r="AU2107" s="74" t="s">
        <v>717</v>
      </c>
      <c r="AV2107" s="115"/>
      <c r="AW2107" s="395"/>
      <c r="AX2107" s="395">
        <v>0</v>
      </c>
      <c r="AY2107" s="395">
        <v>0</v>
      </c>
      <c r="AZ2107" s="395">
        <v>0</v>
      </c>
      <c r="BA2107" s="395">
        <v>0</v>
      </c>
      <c r="BB2107" s="395">
        <v>0</v>
      </c>
      <c r="BC2107" s="395">
        <v>0</v>
      </c>
      <c r="BD2107" s="115"/>
      <c r="BE2107" s="115"/>
      <c r="BF2107" s="115"/>
      <c r="BG2107" s="115"/>
      <c r="BH2107" s="115"/>
      <c r="BI2107" s="115"/>
      <c r="BJ2107" s="115"/>
      <c r="BK2107" s="115"/>
      <c r="BQ2107" s="74" t="str">
        <f t="shared" si="1148"/>
        <v xml:space="preserve"> </v>
      </c>
      <c r="BR2107" s="120" t="str">
        <f t="shared" si="1149"/>
        <v xml:space="preserve"> </v>
      </c>
      <c r="BS2107" s="120" t="str">
        <f t="shared" si="1150"/>
        <v xml:space="preserve"> </v>
      </c>
      <c r="BU2107" s="74" t="str">
        <f t="shared" si="1151"/>
        <v xml:space="preserve"> </v>
      </c>
      <c r="BV2107" s="120" t="str">
        <f t="shared" si="1152"/>
        <v xml:space="preserve"> </v>
      </c>
      <c r="BW2107" s="120" t="str">
        <f t="shared" si="1153"/>
        <v xml:space="preserve">  </v>
      </c>
      <c r="BY2107" s="74" t="str">
        <f t="shared" si="1154"/>
        <v xml:space="preserve"> </v>
      </c>
      <c r="BZ2107" s="120" t="str">
        <f t="shared" si="1155"/>
        <v xml:space="preserve"> </v>
      </c>
      <c r="CA2107" s="120" t="str">
        <f t="shared" si="1156"/>
        <v xml:space="preserve"> </v>
      </c>
      <c r="CC2107" s="115" t="str">
        <f t="shared" si="1157"/>
        <v xml:space="preserve"> </v>
      </c>
      <c r="CD2107" s="120" t="str">
        <f t="shared" si="1158"/>
        <v xml:space="preserve"> </v>
      </c>
      <c r="CE2107" s="417" t="str">
        <f t="shared" si="1159"/>
        <v xml:space="preserve"> </v>
      </c>
      <c r="CF2107" s="115"/>
      <c r="CG2107" s="115" t="str">
        <f t="shared" si="1160"/>
        <v xml:space="preserve"> </v>
      </c>
      <c r="CH2107" s="120" t="str">
        <f t="shared" si="1161"/>
        <v xml:space="preserve"> </v>
      </c>
      <c r="CI2107" s="417" t="str">
        <f t="shared" si="1162"/>
        <v xml:space="preserve"> </v>
      </c>
      <c r="CJ2107" s="115"/>
      <c r="CK2107" s="115" t="str">
        <f t="shared" si="1163"/>
        <v xml:space="preserve"> </v>
      </c>
      <c r="CL2107" s="120" t="str">
        <f t="shared" si="1164"/>
        <v xml:space="preserve"> </v>
      </c>
      <c r="CM2107" s="417" t="str">
        <f t="shared" si="1166"/>
        <v xml:space="preserve"> </v>
      </c>
      <c r="IS2107" s="108">
        <v>324</v>
      </c>
    </row>
    <row r="2108" spans="2:253" s="74" customFormat="1" ht="17.100000000000001" hidden="1" customHeight="1" x14ac:dyDescent="0.25">
      <c r="B2108" s="524">
        <f>IF(AND('KB Duct Parts'!$BL$14=2,'KB Duct Parts'!M21&gt;0),'KB Duct Parts'!M21,0)</f>
        <v>0</v>
      </c>
      <c r="C2108" s="529" t="s">
        <v>1395</v>
      </c>
      <c r="D2108" s="506" t="str">
        <f t="shared" si="1133"/>
        <v>18207-SS</v>
      </c>
      <c r="E2108" s="524" t="s">
        <v>864</v>
      </c>
      <c r="F2108" s="508" t="str">
        <f t="shared" si="1134"/>
        <v xml:space="preserve"> </v>
      </c>
      <c r="G2108" s="537" t="s">
        <v>1359</v>
      </c>
      <c r="H2108" s="524" t="s">
        <v>923</v>
      </c>
      <c r="I2108" s="1035"/>
      <c r="J2108" s="1036"/>
      <c r="K2108" s="531" t="s">
        <v>882</v>
      </c>
      <c r="L2108" s="535"/>
      <c r="M2108" s="517" t="str">
        <f t="shared" si="1167"/>
        <v>Y</v>
      </c>
      <c r="N2108" s="514">
        <f t="shared" si="1135"/>
        <v>494</v>
      </c>
      <c r="O2108" s="514">
        <f t="shared" si="1141"/>
        <v>0</v>
      </c>
      <c r="P2108" s="680">
        <f>'KB Duct Parts'!$AE$3</f>
        <v>0</v>
      </c>
      <c r="Q2108" s="681">
        <f t="shared" si="1136"/>
        <v>0</v>
      </c>
      <c r="R2108" s="682">
        <f t="shared" si="1137"/>
        <v>0</v>
      </c>
      <c r="S2108" s="716">
        <f t="shared" si="1138"/>
        <v>0.35</v>
      </c>
      <c r="T2108" s="679">
        <f t="shared" si="1139"/>
        <v>0</v>
      </c>
      <c r="U2108" s="679">
        <f t="shared" si="1140"/>
        <v>0</v>
      </c>
      <c r="Y2108" s="120"/>
      <c r="AD2108" s="79"/>
      <c r="AE2108" s="75"/>
      <c r="AF2108" s="370"/>
      <c r="AG2108" s="375"/>
      <c r="AH2108" s="379"/>
      <c r="AI2108" s="383"/>
      <c r="AJ2108" s="388"/>
      <c r="AK2108" s="392"/>
      <c r="AL2108" s="388"/>
      <c r="AM2108" s="363">
        <f t="shared" si="1165"/>
        <v>1</v>
      </c>
      <c r="AN2108" s="578">
        <v>494</v>
      </c>
      <c r="AO2108" s="78">
        <f t="shared" si="1147"/>
        <v>0</v>
      </c>
      <c r="AP2108" s="78">
        <f t="shared" si="1142"/>
        <v>0</v>
      </c>
      <c r="AQ2108" s="78">
        <f t="shared" si="1143"/>
        <v>0</v>
      </c>
      <c r="AR2108" s="78">
        <f t="shared" si="1144"/>
        <v>0</v>
      </c>
      <c r="AS2108" s="78">
        <f t="shared" si="1145"/>
        <v>0</v>
      </c>
      <c r="AT2108" s="78">
        <f t="shared" si="1146"/>
        <v>0</v>
      </c>
      <c r="AU2108" s="74" t="s">
        <v>717</v>
      </c>
      <c r="AV2108" s="115"/>
      <c r="AW2108" s="395"/>
      <c r="AX2108" s="395">
        <v>0</v>
      </c>
      <c r="AY2108" s="395">
        <v>0</v>
      </c>
      <c r="AZ2108" s="395">
        <v>0</v>
      </c>
      <c r="BA2108" s="395">
        <v>0</v>
      </c>
      <c r="BB2108" s="395">
        <v>0</v>
      </c>
      <c r="BC2108" s="395">
        <v>0</v>
      </c>
      <c r="BD2108" s="115"/>
      <c r="BE2108" s="115"/>
      <c r="BF2108" s="115"/>
      <c r="BG2108" s="115"/>
      <c r="BH2108" s="115"/>
      <c r="BI2108" s="115"/>
      <c r="BJ2108" s="115"/>
      <c r="BK2108" s="115"/>
      <c r="BQ2108" s="74" t="str">
        <f t="shared" si="1148"/>
        <v xml:space="preserve"> </v>
      </c>
      <c r="BR2108" s="120" t="str">
        <f t="shared" si="1149"/>
        <v xml:space="preserve"> </v>
      </c>
      <c r="BS2108" s="120" t="str">
        <f t="shared" si="1150"/>
        <v xml:space="preserve"> </v>
      </c>
      <c r="BU2108" s="74" t="str">
        <f t="shared" si="1151"/>
        <v xml:space="preserve"> </v>
      </c>
      <c r="BV2108" s="120" t="str">
        <f t="shared" si="1152"/>
        <v xml:space="preserve"> </v>
      </c>
      <c r="BW2108" s="120" t="str">
        <f t="shared" si="1153"/>
        <v xml:space="preserve">  </v>
      </c>
      <c r="BY2108" s="74" t="str">
        <f t="shared" si="1154"/>
        <v xml:space="preserve"> </v>
      </c>
      <c r="BZ2108" s="120" t="str">
        <f t="shared" si="1155"/>
        <v xml:space="preserve"> </v>
      </c>
      <c r="CA2108" s="120" t="str">
        <f t="shared" si="1156"/>
        <v xml:space="preserve"> </v>
      </c>
      <c r="CC2108" s="115" t="str">
        <f t="shared" si="1157"/>
        <v xml:space="preserve"> </v>
      </c>
      <c r="CD2108" s="120" t="str">
        <f t="shared" si="1158"/>
        <v xml:space="preserve"> </v>
      </c>
      <c r="CE2108" s="417" t="str">
        <f t="shared" si="1159"/>
        <v xml:space="preserve"> </v>
      </c>
      <c r="CF2108" s="115"/>
      <c r="CG2108" s="115" t="str">
        <f t="shared" si="1160"/>
        <v xml:space="preserve"> </v>
      </c>
      <c r="CH2108" s="120" t="str">
        <f t="shared" si="1161"/>
        <v xml:space="preserve"> </v>
      </c>
      <c r="CI2108" s="417" t="str">
        <f t="shared" si="1162"/>
        <v xml:space="preserve"> </v>
      </c>
      <c r="CJ2108" s="115"/>
      <c r="CK2108" s="115" t="str">
        <f t="shared" si="1163"/>
        <v xml:space="preserve"> </v>
      </c>
      <c r="CL2108" s="120" t="str">
        <f t="shared" si="1164"/>
        <v xml:space="preserve"> </v>
      </c>
      <c r="CM2108" s="417" t="str">
        <f t="shared" si="1166"/>
        <v xml:space="preserve"> </v>
      </c>
      <c r="IS2108" s="108">
        <v>334</v>
      </c>
    </row>
    <row r="2109" spans="2:253" s="74" customFormat="1" ht="17.100000000000001" hidden="1" customHeight="1" x14ac:dyDescent="0.25">
      <c r="B2109" s="524">
        <f>IF(AND('KB Duct Parts'!$BL$14=2,'KB Duct Parts'!M22&gt;0),'KB Duct Parts'!M22,0)</f>
        <v>0</v>
      </c>
      <c r="C2109" s="529" t="s">
        <v>1396</v>
      </c>
      <c r="D2109" s="506" t="str">
        <f t="shared" si="1133"/>
        <v>18208-SS</v>
      </c>
      <c r="E2109" s="524" t="s">
        <v>865</v>
      </c>
      <c r="F2109" s="508" t="str">
        <f t="shared" si="1134"/>
        <v xml:space="preserve"> </v>
      </c>
      <c r="G2109" s="537" t="s">
        <v>1359</v>
      </c>
      <c r="H2109" s="524" t="s">
        <v>923</v>
      </c>
      <c r="I2109" s="1035"/>
      <c r="J2109" s="1036"/>
      <c r="K2109" s="531" t="s">
        <v>882</v>
      </c>
      <c r="L2109" s="535"/>
      <c r="M2109" s="517" t="str">
        <f t="shared" si="1167"/>
        <v>Y</v>
      </c>
      <c r="N2109" s="514">
        <f t="shared" si="1135"/>
        <v>529.79999999999995</v>
      </c>
      <c r="O2109" s="514">
        <f t="shared" si="1141"/>
        <v>0</v>
      </c>
      <c r="P2109" s="680">
        <f>'KB Duct Parts'!$AE$3</f>
        <v>0</v>
      </c>
      <c r="Q2109" s="681">
        <f t="shared" si="1136"/>
        <v>0</v>
      </c>
      <c r="R2109" s="682">
        <f t="shared" si="1137"/>
        <v>0</v>
      </c>
      <c r="S2109" s="716">
        <f t="shared" si="1138"/>
        <v>0.35</v>
      </c>
      <c r="T2109" s="679">
        <f t="shared" si="1139"/>
        <v>0</v>
      </c>
      <c r="U2109" s="679">
        <f t="shared" si="1140"/>
        <v>0</v>
      </c>
      <c r="Y2109" s="120"/>
      <c r="AD2109" s="79"/>
      <c r="AE2109" s="75"/>
      <c r="AF2109" s="370"/>
      <c r="AG2109" s="375"/>
      <c r="AH2109" s="379"/>
      <c r="AI2109" s="383"/>
      <c r="AJ2109" s="388"/>
      <c r="AK2109" s="392"/>
      <c r="AL2109" s="388"/>
      <c r="AM2109" s="363">
        <f t="shared" si="1165"/>
        <v>1</v>
      </c>
      <c r="AN2109" s="578">
        <v>529.79999999999995</v>
      </c>
      <c r="AO2109" s="78">
        <f t="shared" si="1147"/>
        <v>0</v>
      </c>
      <c r="AP2109" s="78">
        <f t="shared" si="1142"/>
        <v>0</v>
      </c>
      <c r="AQ2109" s="78">
        <f t="shared" si="1143"/>
        <v>0</v>
      </c>
      <c r="AR2109" s="78">
        <f t="shared" si="1144"/>
        <v>0</v>
      </c>
      <c r="AS2109" s="78">
        <f t="shared" si="1145"/>
        <v>0</v>
      </c>
      <c r="AT2109" s="78">
        <f t="shared" si="1146"/>
        <v>0</v>
      </c>
      <c r="AU2109" s="74" t="s">
        <v>717</v>
      </c>
      <c r="AV2109" s="115"/>
      <c r="AW2109" s="395"/>
      <c r="AX2109" s="395">
        <v>0</v>
      </c>
      <c r="AY2109" s="395">
        <v>0</v>
      </c>
      <c r="AZ2109" s="395">
        <v>0</v>
      </c>
      <c r="BA2109" s="395">
        <v>0</v>
      </c>
      <c r="BB2109" s="395">
        <v>0</v>
      </c>
      <c r="BC2109" s="395">
        <v>0</v>
      </c>
      <c r="BD2109" s="115"/>
      <c r="BE2109" s="115"/>
      <c r="BF2109" s="115"/>
      <c r="BG2109" s="115"/>
      <c r="BH2109" s="115"/>
      <c r="BI2109" s="115"/>
      <c r="BJ2109" s="115"/>
      <c r="BK2109" s="115"/>
      <c r="BQ2109" s="74" t="str">
        <f t="shared" si="1148"/>
        <v xml:space="preserve"> </v>
      </c>
      <c r="BR2109" s="120" t="str">
        <f t="shared" si="1149"/>
        <v xml:space="preserve"> </v>
      </c>
      <c r="BS2109" s="120" t="str">
        <f t="shared" si="1150"/>
        <v xml:space="preserve"> </v>
      </c>
      <c r="BU2109" s="74" t="str">
        <f t="shared" si="1151"/>
        <v xml:space="preserve"> </v>
      </c>
      <c r="BV2109" s="120" t="str">
        <f t="shared" si="1152"/>
        <v xml:space="preserve"> </v>
      </c>
      <c r="BW2109" s="120" t="str">
        <f t="shared" si="1153"/>
        <v xml:space="preserve">  </v>
      </c>
      <c r="BY2109" s="74" t="str">
        <f t="shared" si="1154"/>
        <v xml:space="preserve"> </v>
      </c>
      <c r="BZ2109" s="120" t="str">
        <f t="shared" si="1155"/>
        <v xml:space="preserve"> </v>
      </c>
      <c r="CA2109" s="120" t="str">
        <f t="shared" si="1156"/>
        <v xml:space="preserve"> </v>
      </c>
      <c r="CC2109" s="115" t="str">
        <f t="shared" si="1157"/>
        <v xml:space="preserve"> </v>
      </c>
      <c r="CD2109" s="120" t="str">
        <f t="shared" si="1158"/>
        <v xml:space="preserve"> </v>
      </c>
      <c r="CE2109" s="417" t="str">
        <f t="shared" si="1159"/>
        <v xml:space="preserve"> </v>
      </c>
      <c r="CF2109" s="115"/>
      <c r="CG2109" s="115" t="str">
        <f t="shared" si="1160"/>
        <v xml:space="preserve"> </v>
      </c>
      <c r="CH2109" s="120" t="str">
        <f t="shared" si="1161"/>
        <v xml:space="preserve"> </v>
      </c>
      <c r="CI2109" s="417" t="str">
        <f t="shared" si="1162"/>
        <v xml:space="preserve"> </v>
      </c>
      <c r="CJ2109" s="115"/>
      <c r="CK2109" s="115" t="str">
        <f t="shared" si="1163"/>
        <v xml:space="preserve"> </v>
      </c>
      <c r="CL2109" s="120" t="str">
        <f t="shared" si="1164"/>
        <v xml:space="preserve"> </v>
      </c>
      <c r="CM2109" s="417" t="str">
        <f t="shared" si="1166"/>
        <v xml:space="preserve"> </v>
      </c>
      <c r="IS2109" s="108">
        <v>358</v>
      </c>
    </row>
    <row r="2110" spans="2:253" s="74" customFormat="1" ht="17.100000000000001" hidden="1" customHeight="1" x14ac:dyDescent="0.25">
      <c r="B2110" s="524">
        <f>IF(AND('KB Duct Parts'!$BL$14=2,'KB Duct Parts'!M23&gt;0),'KB Duct Parts'!M23,0)</f>
        <v>0</v>
      </c>
      <c r="C2110" s="529" t="s">
        <v>1397</v>
      </c>
      <c r="D2110" s="506" t="str">
        <f t="shared" si="1133"/>
        <v>18209-SS</v>
      </c>
      <c r="E2110" s="524" t="s">
        <v>866</v>
      </c>
      <c r="F2110" s="508" t="str">
        <f t="shared" si="1134"/>
        <v xml:space="preserve"> </v>
      </c>
      <c r="G2110" s="537" t="s">
        <v>1359</v>
      </c>
      <c r="H2110" s="524" t="s">
        <v>923</v>
      </c>
      <c r="I2110" s="1035"/>
      <c r="J2110" s="1036"/>
      <c r="K2110" s="531" t="s">
        <v>882</v>
      </c>
      <c r="L2110" s="535"/>
      <c r="M2110" s="517" t="str">
        <f t="shared" si="1167"/>
        <v>Y</v>
      </c>
      <c r="N2110" s="514">
        <f t="shared" si="1135"/>
        <v>554.4</v>
      </c>
      <c r="O2110" s="514">
        <f t="shared" si="1141"/>
        <v>0</v>
      </c>
      <c r="P2110" s="680">
        <f>'KB Duct Parts'!$AE$3</f>
        <v>0</v>
      </c>
      <c r="Q2110" s="681">
        <f t="shared" si="1136"/>
        <v>0</v>
      </c>
      <c r="R2110" s="682">
        <f t="shared" si="1137"/>
        <v>0</v>
      </c>
      <c r="S2110" s="716">
        <f t="shared" si="1138"/>
        <v>0.35</v>
      </c>
      <c r="T2110" s="679">
        <f t="shared" si="1139"/>
        <v>0</v>
      </c>
      <c r="U2110" s="679">
        <f t="shared" si="1140"/>
        <v>0</v>
      </c>
      <c r="Y2110" s="120"/>
      <c r="AD2110" s="79"/>
      <c r="AE2110" s="75"/>
      <c r="AF2110" s="370"/>
      <c r="AG2110" s="375"/>
      <c r="AH2110" s="379"/>
      <c r="AI2110" s="383"/>
      <c r="AJ2110" s="388"/>
      <c r="AK2110" s="392"/>
      <c r="AL2110" s="388"/>
      <c r="AM2110" s="363">
        <f t="shared" si="1165"/>
        <v>1</v>
      </c>
      <c r="AN2110" s="578">
        <v>554.4</v>
      </c>
      <c r="AO2110" s="78">
        <f t="shared" si="1147"/>
        <v>0</v>
      </c>
      <c r="AP2110" s="78">
        <f t="shared" si="1142"/>
        <v>0</v>
      </c>
      <c r="AQ2110" s="78">
        <f t="shared" si="1143"/>
        <v>0</v>
      </c>
      <c r="AR2110" s="78">
        <f t="shared" si="1144"/>
        <v>0</v>
      </c>
      <c r="AS2110" s="78">
        <f t="shared" si="1145"/>
        <v>0</v>
      </c>
      <c r="AT2110" s="78">
        <f t="shared" si="1146"/>
        <v>0</v>
      </c>
      <c r="AU2110" s="74" t="s">
        <v>717</v>
      </c>
      <c r="AV2110" s="115"/>
      <c r="AW2110" s="395"/>
      <c r="AX2110" s="395">
        <v>0</v>
      </c>
      <c r="AY2110" s="395">
        <v>0</v>
      </c>
      <c r="AZ2110" s="395">
        <v>0</v>
      </c>
      <c r="BA2110" s="395">
        <v>0</v>
      </c>
      <c r="BB2110" s="395">
        <v>0</v>
      </c>
      <c r="BC2110" s="395">
        <v>0</v>
      </c>
      <c r="BD2110" s="115"/>
      <c r="BE2110" s="115"/>
      <c r="BF2110" s="115"/>
      <c r="BG2110" s="115"/>
      <c r="BH2110" s="115"/>
      <c r="BI2110" s="115"/>
      <c r="BJ2110" s="115"/>
      <c r="BK2110" s="115"/>
      <c r="BQ2110" s="74" t="str">
        <f t="shared" si="1148"/>
        <v xml:space="preserve"> </v>
      </c>
      <c r="BR2110" s="120" t="str">
        <f t="shared" si="1149"/>
        <v xml:space="preserve"> </v>
      </c>
      <c r="BS2110" s="120" t="str">
        <f t="shared" si="1150"/>
        <v xml:space="preserve"> </v>
      </c>
      <c r="BU2110" s="74" t="str">
        <f t="shared" si="1151"/>
        <v xml:space="preserve"> </v>
      </c>
      <c r="BV2110" s="120" t="str">
        <f t="shared" si="1152"/>
        <v xml:space="preserve"> </v>
      </c>
      <c r="BW2110" s="120" t="str">
        <f t="shared" si="1153"/>
        <v xml:space="preserve">  </v>
      </c>
      <c r="BY2110" s="74" t="str">
        <f t="shared" si="1154"/>
        <v xml:space="preserve"> </v>
      </c>
      <c r="BZ2110" s="120" t="str">
        <f t="shared" si="1155"/>
        <v xml:space="preserve"> </v>
      </c>
      <c r="CA2110" s="120" t="str">
        <f t="shared" si="1156"/>
        <v xml:space="preserve"> </v>
      </c>
      <c r="CC2110" s="115" t="str">
        <f t="shared" si="1157"/>
        <v xml:space="preserve"> </v>
      </c>
      <c r="CD2110" s="120" t="str">
        <f t="shared" si="1158"/>
        <v xml:space="preserve"> </v>
      </c>
      <c r="CE2110" s="417" t="str">
        <f t="shared" si="1159"/>
        <v xml:space="preserve"> </v>
      </c>
      <c r="CF2110" s="115"/>
      <c r="CG2110" s="115" t="str">
        <f t="shared" si="1160"/>
        <v xml:space="preserve"> </v>
      </c>
      <c r="CH2110" s="120" t="str">
        <f t="shared" si="1161"/>
        <v xml:space="preserve"> </v>
      </c>
      <c r="CI2110" s="417" t="str">
        <f t="shared" si="1162"/>
        <v xml:space="preserve"> </v>
      </c>
      <c r="CJ2110" s="115"/>
      <c r="CK2110" s="115" t="str">
        <f t="shared" si="1163"/>
        <v xml:space="preserve"> </v>
      </c>
      <c r="CL2110" s="120" t="str">
        <f t="shared" si="1164"/>
        <v xml:space="preserve"> </v>
      </c>
      <c r="CM2110" s="417" t="str">
        <f t="shared" si="1166"/>
        <v xml:space="preserve"> </v>
      </c>
      <c r="IS2110" s="108">
        <v>375</v>
      </c>
    </row>
    <row r="2111" spans="2:253" s="74" customFormat="1" ht="17.100000000000001" hidden="1" customHeight="1" x14ac:dyDescent="0.25">
      <c r="B2111" s="524">
        <f>IF(AND('KB Duct Parts'!$BL$14=2,'KB Duct Parts'!M24&gt;0),'KB Duct Parts'!M24,0)</f>
        <v>0</v>
      </c>
      <c r="C2111" s="529" t="s">
        <v>1398</v>
      </c>
      <c r="D2111" s="506" t="str">
        <f t="shared" si="1133"/>
        <v>18210-SS</v>
      </c>
      <c r="E2111" s="524" t="s">
        <v>867</v>
      </c>
      <c r="F2111" s="508" t="str">
        <f t="shared" si="1134"/>
        <v xml:space="preserve"> </v>
      </c>
      <c r="G2111" s="537" t="s">
        <v>1359</v>
      </c>
      <c r="H2111" s="524" t="s">
        <v>923</v>
      </c>
      <c r="I2111" s="1035"/>
      <c r="J2111" s="1036"/>
      <c r="K2111" s="531" t="s">
        <v>882</v>
      </c>
      <c r="L2111" s="535"/>
      <c r="M2111" s="517" t="str">
        <f t="shared" si="1167"/>
        <v>Y</v>
      </c>
      <c r="N2111" s="514">
        <f t="shared" si="1135"/>
        <v>588.9</v>
      </c>
      <c r="O2111" s="514">
        <f t="shared" si="1141"/>
        <v>0</v>
      </c>
      <c r="P2111" s="680">
        <f>'KB Duct Parts'!$AE$3</f>
        <v>0</v>
      </c>
      <c r="Q2111" s="681">
        <f t="shared" si="1136"/>
        <v>0</v>
      </c>
      <c r="R2111" s="682">
        <f t="shared" si="1137"/>
        <v>0</v>
      </c>
      <c r="S2111" s="716">
        <f t="shared" si="1138"/>
        <v>0.35</v>
      </c>
      <c r="T2111" s="679">
        <f t="shared" si="1139"/>
        <v>0</v>
      </c>
      <c r="U2111" s="679">
        <f t="shared" si="1140"/>
        <v>0</v>
      </c>
      <c r="Y2111" s="120"/>
      <c r="AD2111" s="79"/>
      <c r="AE2111" s="75"/>
      <c r="AF2111" s="370"/>
      <c r="AG2111" s="375"/>
      <c r="AH2111" s="379"/>
      <c r="AI2111" s="383"/>
      <c r="AJ2111" s="388"/>
      <c r="AK2111" s="392"/>
      <c r="AL2111" s="388"/>
      <c r="AM2111" s="363">
        <f t="shared" si="1165"/>
        <v>1</v>
      </c>
      <c r="AN2111" s="578">
        <v>588.9</v>
      </c>
      <c r="AO2111" s="78">
        <f t="shared" si="1147"/>
        <v>0</v>
      </c>
      <c r="AP2111" s="78">
        <f t="shared" si="1142"/>
        <v>0</v>
      </c>
      <c r="AQ2111" s="78">
        <f t="shared" si="1143"/>
        <v>0</v>
      </c>
      <c r="AR2111" s="78">
        <f t="shared" si="1144"/>
        <v>0</v>
      </c>
      <c r="AS2111" s="78">
        <f t="shared" si="1145"/>
        <v>0</v>
      </c>
      <c r="AT2111" s="78">
        <f t="shared" si="1146"/>
        <v>0</v>
      </c>
      <c r="AU2111" s="74" t="s">
        <v>717</v>
      </c>
      <c r="AV2111" s="115"/>
      <c r="AW2111" s="395"/>
      <c r="AX2111" s="395">
        <v>0</v>
      </c>
      <c r="AY2111" s="395">
        <v>0</v>
      </c>
      <c r="AZ2111" s="395">
        <v>0</v>
      </c>
      <c r="BA2111" s="395">
        <v>0</v>
      </c>
      <c r="BB2111" s="395">
        <v>0</v>
      </c>
      <c r="BC2111" s="395">
        <v>0</v>
      </c>
      <c r="BD2111" s="115"/>
      <c r="BE2111" s="115"/>
      <c r="BF2111" s="115"/>
      <c r="BG2111" s="115"/>
      <c r="BH2111" s="115"/>
      <c r="BI2111" s="115"/>
      <c r="BJ2111" s="115"/>
      <c r="BK2111" s="115"/>
      <c r="BQ2111" s="74" t="str">
        <f t="shared" si="1148"/>
        <v xml:space="preserve"> </v>
      </c>
      <c r="BR2111" s="120" t="str">
        <f t="shared" si="1149"/>
        <v xml:space="preserve"> </v>
      </c>
      <c r="BS2111" s="120" t="str">
        <f t="shared" si="1150"/>
        <v xml:space="preserve"> </v>
      </c>
      <c r="BU2111" s="74" t="str">
        <f t="shared" si="1151"/>
        <v xml:space="preserve"> </v>
      </c>
      <c r="BV2111" s="120" t="str">
        <f t="shared" si="1152"/>
        <v xml:space="preserve"> </v>
      </c>
      <c r="BW2111" s="120" t="str">
        <f t="shared" si="1153"/>
        <v xml:space="preserve">  </v>
      </c>
      <c r="BY2111" s="74" t="str">
        <f t="shared" si="1154"/>
        <v xml:space="preserve"> </v>
      </c>
      <c r="BZ2111" s="120" t="str">
        <f t="shared" si="1155"/>
        <v xml:space="preserve"> </v>
      </c>
      <c r="CA2111" s="120" t="str">
        <f t="shared" si="1156"/>
        <v xml:space="preserve"> </v>
      </c>
      <c r="CC2111" s="115" t="str">
        <f t="shared" si="1157"/>
        <v xml:space="preserve"> </v>
      </c>
      <c r="CD2111" s="120" t="str">
        <f t="shared" si="1158"/>
        <v xml:space="preserve"> </v>
      </c>
      <c r="CE2111" s="417" t="str">
        <f t="shared" si="1159"/>
        <v xml:space="preserve"> </v>
      </c>
      <c r="CF2111" s="115"/>
      <c r="CG2111" s="115" t="str">
        <f t="shared" si="1160"/>
        <v xml:space="preserve"> </v>
      </c>
      <c r="CH2111" s="120" t="str">
        <f t="shared" si="1161"/>
        <v xml:space="preserve"> </v>
      </c>
      <c r="CI2111" s="417" t="str">
        <f t="shared" si="1162"/>
        <v xml:space="preserve"> </v>
      </c>
      <c r="CJ2111" s="115"/>
      <c r="CK2111" s="115" t="str">
        <f t="shared" si="1163"/>
        <v xml:space="preserve"> </v>
      </c>
      <c r="CL2111" s="120" t="str">
        <f t="shared" si="1164"/>
        <v xml:space="preserve"> </v>
      </c>
      <c r="CM2111" s="417" t="str">
        <f t="shared" si="1166"/>
        <v xml:space="preserve"> </v>
      </c>
      <c r="IS2111" s="108">
        <v>398</v>
      </c>
    </row>
    <row r="2112" spans="2:253" s="74" customFormat="1" ht="17.100000000000001" hidden="1" customHeight="1" x14ac:dyDescent="0.25">
      <c r="B2112" s="524">
        <f>IF(AND('KB Duct Parts'!$BL$14=2,'KB Duct Parts'!M25&gt;0),'KB Duct Parts'!M25,0)</f>
        <v>0</v>
      </c>
      <c r="C2112" s="529" t="s">
        <v>1399</v>
      </c>
      <c r="D2112" s="506" t="str">
        <f t="shared" si="1133"/>
        <v>18211-SS</v>
      </c>
      <c r="E2112" s="524" t="s">
        <v>868</v>
      </c>
      <c r="F2112" s="508" t="str">
        <f t="shared" si="1134"/>
        <v xml:space="preserve"> </v>
      </c>
      <c r="G2112" s="537" t="s">
        <v>1359</v>
      </c>
      <c r="H2112" s="524" t="s">
        <v>923</v>
      </c>
      <c r="I2112" s="1035"/>
      <c r="J2112" s="1036"/>
      <c r="K2112" s="531" t="s">
        <v>882</v>
      </c>
      <c r="L2112" s="535"/>
      <c r="M2112" s="517" t="str">
        <f t="shared" si="1167"/>
        <v>Y</v>
      </c>
      <c r="N2112" s="514">
        <f t="shared" si="1135"/>
        <v>612.29999999999995</v>
      </c>
      <c r="O2112" s="514">
        <f t="shared" si="1141"/>
        <v>0</v>
      </c>
      <c r="P2112" s="680">
        <f>'KB Duct Parts'!$AE$3</f>
        <v>0</v>
      </c>
      <c r="Q2112" s="681">
        <f t="shared" si="1136"/>
        <v>0</v>
      </c>
      <c r="R2112" s="682">
        <f t="shared" si="1137"/>
        <v>0</v>
      </c>
      <c r="S2112" s="716">
        <f t="shared" si="1138"/>
        <v>0.35</v>
      </c>
      <c r="T2112" s="679">
        <f t="shared" si="1139"/>
        <v>0</v>
      </c>
      <c r="U2112" s="679">
        <f t="shared" si="1140"/>
        <v>0</v>
      </c>
      <c r="Y2112" s="120"/>
      <c r="AD2112" s="79"/>
      <c r="AE2112" s="75"/>
      <c r="AF2112" s="370"/>
      <c r="AG2112" s="375"/>
      <c r="AH2112" s="379"/>
      <c r="AI2112" s="383"/>
      <c r="AJ2112" s="388"/>
      <c r="AK2112" s="392"/>
      <c r="AL2112" s="388"/>
      <c r="AM2112" s="363">
        <f t="shared" si="1165"/>
        <v>1</v>
      </c>
      <c r="AN2112" s="578">
        <v>612.29999999999995</v>
      </c>
      <c r="AO2112" s="78">
        <f t="shared" si="1147"/>
        <v>0</v>
      </c>
      <c r="AP2112" s="78">
        <f t="shared" si="1142"/>
        <v>0</v>
      </c>
      <c r="AQ2112" s="78">
        <f t="shared" si="1143"/>
        <v>0</v>
      </c>
      <c r="AR2112" s="78">
        <f t="shared" si="1144"/>
        <v>0</v>
      </c>
      <c r="AS2112" s="78">
        <f t="shared" si="1145"/>
        <v>0</v>
      </c>
      <c r="AT2112" s="78">
        <f t="shared" si="1146"/>
        <v>0</v>
      </c>
      <c r="AU2112" s="74" t="s">
        <v>717</v>
      </c>
      <c r="AV2112" s="115"/>
      <c r="AW2112" s="395"/>
      <c r="AX2112" s="395">
        <v>0</v>
      </c>
      <c r="AY2112" s="395">
        <v>0</v>
      </c>
      <c r="AZ2112" s="395">
        <v>0</v>
      </c>
      <c r="BA2112" s="395">
        <v>0</v>
      </c>
      <c r="BB2112" s="395">
        <v>0</v>
      </c>
      <c r="BC2112" s="395">
        <v>0</v>
      </c>
      <c r="BD2112" s="115"/>
      <c r="BE2112" s="115"/>
      <c r="BF2112" s="115"/>
      <c r="BG2112" s="115"/>
      <c r="BH2112" s="115"/>
      <c r="BI2112" s="115"/>
      <c r="BJ2112" s="115"/>
      <c r="BK2112" s="115"/>
      <c r="BQ2112" s="74" t="str">
        <f t="shared" si="1148"/>
        <v xml:space="preserve"> </v>
      </c>
      <c r="BR2112" s="120" t="str">
        <f t="shared" si="1149"/>
        <v xml:space="preserve"> </v>
      </c>
      <c r="BS2112" s="120" t="str">
        <f t="shared" si="1150"/>
        <v xml:space="preserve"> </v>
      </c>
      <c r="BU2112" s="74" t="str">
        <f t="shared" si="1151"/>
        <v xml:space="preserve"> </v>
      </c>
      <c r="BV2112" s="120" t="str">
        <f t="shared" si="1152"/>
        <v xml:space="preserve"> </v>
      </c>
      <c r="BW2112" s="120" t="str">
        <f t="shared" si="1153"/>
        <v xml:space="preserve">  </v>
      </c>
      <c r="BY2112" s="74" t="str">
        <f t="shared" si="1154"/>
        <v xml:space="preserve"> </v>
      </c>
      <c r="BZ2112" s="120" t="str">
        <f t="shared" si="1155"/>
        <v xml:space="preserve"> </v>
      </c>
      <c r="CA2112" s="120" t="str">
        <f t="shared" si="1156"/>
        <v xml:space="preserve"> </v>
      </c>
      <c r="CC2112" s="115" t="str">
        <f t="shared" si="1157"/>
        <v xml:space="preserve"> </v>
      </c>
      <c r="CD2112" s="120" t="str">
        <f t="shared" si="1158"/>
        <v xml:space="preserve"> </v>
      </c>
      <c r="CE2112" s="417" t="str">
        <f t="shared" si="1159"/>
        <v xml:space="preserve"> </v>
      </c>
      <c r="CF2112" s="115"/>
      <c r="CG2112" s="115" t="str">
        <f t="shared" si="1160"/>
        <v xml:space="preserve"> </v>
      </c>
      <c r="CH2112" s="120" t="str">
        <f t="shared" si="1161"/>
        <v xml:space="preserve"> </v>
      </c>
      <c r="CI2112" s="417" t="str">
        <f t="shared" si="1162"/>
        <v xml:space="preserve"> </v>
      </c>
      <c r="CJ2112" s="115"/>
      <c r="CK2112" s="115" t="str">
        <f t="shared" si="1163"/>
        <v xml:space="preserve"> </v>
      </c>
      <c r="CL2112" s="120" t="str">
        <f t="shared" si="1164"/>
        <v xml:space="preserve"> </v>
      </c>
      <c r="CM2112" s="417" t="str">
        <f t="shared" si="1166"/>
        <v xml:space="preserve"> </v>
      </c>
      <c r="IS2112" s="108">
        <v>414</v>
      </c>
    </row>
    <row r="2113" spans="2:253" s="74" customFormat="1" ht="17.100000000000001" hidden="1" customHeight="1" x14ac:dyDescent="0.25">
      <c r="B2113" s="524">
        <f>IF(AND('KB Duct Parts'!$BL$14=2,'KB Duct Parts'!M26&gt;0),'KB Duct Parts'!M26,0)</f>
        <v>0</v>
      </c>
      <c r="C2113" s="529" t="s">
        <v>1400</v>
      </c>
      <c r="D2113" s="506" t="str">
        <f t="shared" ref="D2113:D2176" si="1168">IF(AM2113=1,C2113,(C2113&amp;"  ("&amp;L2113&amp;"ga)"))</f>
        <v>18212-SS</v>
      </c>
      <c r="E2113" s="524" t="s">
        <v>869</v>
      </c>
      <c r="F2113" s="508" t="str">
        <f t="shared" si="1134"/>
        <v xml:space="preserve"> </v>
      </c>
      <c r="G2113" s="537" t="s">
        <v>1359</v>
      </c>
      <c r="H2113" s="524" t="s">
        <v>923</v>
      </c>
      <c r="I2113" s="1035"/>
      <c r="J2113" s="1036"/>
      <c r="K2113" s="531" t="s">
        <v>882</v>
      </c>
      <c r="L2113" s="535"/>
      <c r="M2113" s="517" t="str">
        <f t="shared" si="1167"/>
        <v>Y</v>
      </c>
      <c r="N2113" s="514">
        <f t="shared" si="1135"/>
        <v>638.20000000000005</v>
      </c>
      <c r="O2113" s="514">
        <f t="shared" si="1141"/>
        <v>0</v>
      </c>
      <c r="P2113" s="680">
        <f>'KB Duct Parts'!$AE$3</f>
        <v>0</v>
      </c>
      <c r="Q2113" s="681">
        <f t="shared" si="1136"/>
        <v>0</v>
      </c>
      <c r="R2113" s="682">
        <f t="shared" si="1137"/>
        <v>0</v>
      </c>
      <c r="S2113" s="716">
        <f t="shared" si="1138"/>
        <v>0.35</v>
      </c>
      <c r="T2113" s="679">
        <f t="shared" si="1139"/>
        <v>0</v>
      </c>
      <c r="U2113" s="679">
        <f t="shared" si="1140"/>
        <v>0</v>
      </c>
      <c r="Y2113" s="120"/>
      <c r="AD2113" s="79"/>
      <c r="AE2113" s="75"/>
      <c r="AF2113" s="370"/>
      <c r="AG2113" s="375"/>
      <c r="AH2113" s="379"/>
      <c r="AI2113" s="383"/>
      <c r="AJ2113" s="388"/>
      <c r="AK2113" s="392"/>
      <c r="AL2113" s="388"/>
      <c r="AM2113" s="363">
        <f t="shared" si="1165"/>
        <v>1</v>
      </c>
      <c r="AN2113" s="578">
        <v>638.20000000000005</v>
      </c>
      <c r="AO2113" s="78">
        <f t="shared" si="1147"/>
        <v>0</v>
      </c>
      <c r="AP2113" s="78">
        <f t="shared" si="1142"/>
        <v>0</v>
      </c>
      <c r="AQ2113" s="78">
        <f t="shared" si="1143"/>
        <v>0</v>
      </c>
      <c r="AR2113" s="78">
        <f t="shared" si="1144"/>
        <v>0</v>
      </c>
      <c r="AS2113" s="78">
        <f t="shared" si="1145"/>
        <v>0</v>
      </c>
      <c r="AT2113" s="78">
        <f t="shared" si="1146"/>
        <v>0</v>
      </c>
      <c r="AU2113" s="74" t="s">
        <v>717</v>
      </c>
      <c r="AV2113" s="115"/>
      <c r="AW2113" s="395"/>
      <c r="AX2113" s="395">
        <v>0</v>
      </c>
      <c r="AY2113" s="395">
        <v>0</v>
      </c>
      <c r="AZ2113" s="395">
        <v>0</v>
      </c>
      <c r="BA2113" s="395">
        <v>0</v>
      </c>
      <c r="BB2113" s="395">
        <v>0</v>
      </c>
      <c r="BC2113" s="395">
        <v>0</v>
      </c>
      <c r="BD2113" s="115"/>
      <c r="BE2113" s="115"/>
      <c r="BF2113" s="115"/>
      <c r="BG2113" s="115"/>
      <c r="BH2113" s="115"/>
      <c r="BI2113" s="115"/>
      <c r="BJ2113" s="115"/>
      <c r="BK2113" s="115"/>
      <c r="BQ2113" s="74" t="str">
        <f t="shared" si="1148"/>
        <v xml:space="preserve"> </v>
      </c>
      <c r="BR2113" s="120" t="str">
        <f t="shared" si="1149"/>
        <v xml:space="preserve"> </v>
      </c>
      <c r="BS2113" s="120" t="str">
        <f t="shared" si="1150"/>
        <v xml:space="preserve"> </v>
      </c>
      <c r="BU2113" s="74" t="str">
        <f t="shared" si="1151"/>
        <v xml:space="preserve"> </v>
      </c>
      <c r="BV2113" s="120" t="str">
        <f t="shared" si="1152"/>
        <v xml:space="preserve"> </v>
      </c>
      <c r="BW2113" s="120" t="str">
        <f t="shared" si="1153"/>
        <v xml:space="preserve">  </v>
      </c>
      <c r="BY2113" s="74" t="str">
        <f t="shared" si="1154"/>
        <v xml:space="preserve"> </v>
      </c>
      <c r="BZ2113" s="120" t="str">
        <f t="shared" si="1155"/>
        <v xml:space="preserve"> </v>
      </c>
      <c r="CA2113" s="120" t="str">
        <f t="shared" si="1156"/>
        <v xml:space="preserve"> </v>
      </c>
      <c r="CC2113" s="115" t="str">
        <f t="shared" si="1157"/>
        <v xml:space="preserve"> </v>
      </c>
      <c r="CD2113" s="120" t="str">
        <f t="shared" si="1158"/>
        <v xml:space="preserve"> </v>
      </c>
      <c r="CE2113" s="417" t="str">
        <f t="shared" si="1159"/>
        <v xml:space="preserve"> </v>
      </c>
      <c r="CF2113" s="115"/>
      <c r="CG2113" s="115" t="str">
        <f t="shared" si="1160"/>
        <v xml:space="preserve"> </v>
      </c>
      <c r="CH2113" s="120" t="str">
        <f t="shared" si="1161"/>
        <v xml:space="preserve"> </v>
      </c>
      <c r="CI2113" s="417" t="str">
        <f t="shared" si="1162"/>
        <v xml:space="preserve"> </v>
      </c>
      <c r="CJ2113" s="115"/>
      <c r="CK2113" s="115" t="str">
        <f t="shared" si="1163"/>
        <v xml:space="preserve"> </v>
      </c>
      <c r="CL2113" s="120" t="str">
        <f t="shared" si="1164"/>
        <v xml:space="preserve"> </v>
      </c>
      <c r="CM2113" s="417" t="str">
        <f t="shared" si="1166"/>
        <v xml:space="preserve"> </v>
      </c>
      <c r="IS2113" s="108">
        <v>432</v>
      </c>
    </row>
    <row r="2114" spans="2:253" s="74" customFormat="1" ht="17.100000000000001" hidden="1" customHeight="1" x14ac:dyDescent="0.25">
      <c r="B2114" s="524">
        <f>IF(AND('KB Duct Parts'!$BL$14=2,'KB Duct Parts'!M27&gt;0),'KB Duct Parts'!M27,0)</f>
        <v>0</v>
      </c>
      <c r="C2114" s="529" t="s">
        <v>1401</v>
      </c>
      <c r="D2114" s="506" t="str">
        <f t="shared" si="1168"/>
        <v>18213-SS</v>
      </c>
      <c r="E2114" s="524" t="s">
        <v>870</v>
      </c>
      <c r="F2114" s="508" t="str">
        <f t="shared" si="1134"/>
        <v xml:space="preserve"> </v>
      </c>
      <c r="G2114" s="537" t="s">
        <v>1359</v>
      </c>
      <c r="H2114" s="524" t="s">
        <v>923</v>
      </c>
      <c r="I2114" s="1035"/>
      <c r="J2114" s="1036"/>
      <c r="K2114" s="531" t="s">
        <v>882</v>
      </c>
      <c r="L2114" s="535"/>
      <c r="M2114" s="517" t="str">
        <f t="shared" si="1167"/>
        <v>Y</v>
      </c>
      <c r="N2114" s="514">
        <f t="shared" si="1135"/>
        <v>657.9</v>
      </c>
      <c r="O2114" s="514">
        <f t="shared" si="1141"/>
        <v>0</v>
      </c>
      <c r="P2114" s="680">
        <f>'KB Duct Parts'!$AE$3</f>
        <v>0</v>
      </c>
      <c r="Q2114" s="681">
        <f t="shared" si="1136"/>
        <v>0</v>
      </c>
      <c r="R2114" s="682">
        <f t="shared" si="1137"/>
        <v>0</v>
      </c>
      <c r="S2114" s="716">
        <f t="shared" si="1138"/>
        <v>0.35</v>
      </c>
      <c r="T2114" s="679">
        <f t="shared" si="1139"/>
        <v>0</v>
      </c>
      <c r="U2114" s="679">
        <f t="shared" si="1140"/>
        <v>0</v>
      </c>
      <c r="Y2114" s="120"/>
      <c r="AD2114" s="79"/>
      <c r="AE2114" s="75"/>
      <c r="AF2114" s="370"/>
      <c r="AG2114" s="375"/>
      <c r="AH2114" s="379"/>
      <c r="AI2114" s="383"/>
      <c r="AJ2114" s="388"/>
      <c r="AK2114" s="392"/>
      <c r="AL2114" s="388"/>
      <c r="AM2114" s="363">
        <f t="shared" si="1165"/>
        <v>1</v>
      </c>
      <c r="AN2114" s="578">
        <v>657.9</v>
      </c>
      <c r="AO2114" s="78">
        <f t="shared" si="1147"/>
        <v>0</v>
      </c>
      <c r="AP2114" s="78">
        <f t="shared" si="1142"/>
        <v>0</v>
      </c>
      <c r="AQ2114" s="78">
        <f t="shared" si="1143"/>
        <v>0</v>
      </c>
      <c r="AR2114" s="78">
        <f t="shared" si="1144"/>
        <v>0</v>
      </c>
      <c r="AS2114" s="78">
        <f t="shared" si="1145"/>
        <v>0</v>
      </c>
      <c r="AT2114" s="78">
        <f t="shared" si="1146"/>
        <v>0</v>
      </c>
      <c r="AU2114" s="74" t="s">
        <v>717</v>
      </c>
      <c r="AV2114" s="115"/>
      <c r="AW2114" s="395"/>
      <c r="AX2114" s="395">
        <v>0</v>
      </c>
      <c r="AY2114" s="395">
        <v>0</v>
      </c>
      <c r="AZ2114" s="395">
        <v>0</v>
      </c>
      <c r="BA2114" s="395">
        <v>0</v>
      </c>
      <c r="BB2114" s="395">
        <v>0</v>
      </c>
      <c r="BC2114" s="395">
        <v>0</v>
      </c>
      <c r="BD2114" s="115"/>
      <c r="BE2114" s="115"/>
      <c r="BF2114" s="115"/>
      <c r="BG2114" s="115"/>
      <c r="BH2114" s="115"/>
      <c r="BI2114" s="115"/>
      <c r="BJ2114" s="115"/>
      <c r="BK2114" s="115"/>
      <c r="BQ2114" s="74" t="str">
        <f t="shared" si="1148"/>
        <v xml:space="preserve"> </v>
      </c>
      <c r="BR2114" s="120" t="str">
        <f t="shared" si="1149"/>
        <v xml:space="preserve"> </v>
      </c>
      <c r="BS2114" s="120" t="str">
        <f t="shared" si="1150"/>
        <v xml:space="preserve"> </v>
      </c>
      <c r="BU2114" s="74" t="str">
        <f t="shared" si="1151"/>
        <v xml:space="preserve"> </v>
      </c>
      <c r="BV2114" s="120" t="str">
        <f t="shared" si="1152"/>
        <v xml:space="preserve"> </v>
      </c>
      <c r="BW2114" s="120" t="str">
        <f t="shared" si="1153"/>
        <v xml:space="preserve">  </v>
      </c>
      <c r="BY2114" s="74" t="str">
        <f t="shared" si="1154"/>
        <v xml:space="preserve"> </v>
      </c>
      <c r="BZ2114" s="120" t="str">
        <f t="shared" si="1155"/>
        <v xml:space="preserve"> </v>
      </c>
      <c r="CA2114" s="120" t="str">
        <f t="shared" si="1156"/>
        <v xml:space="preserve"> </v>
      </c>
      <c r="CC2114" s="115" t="str">
        <f t="shared" si="1157"/>
        <v xml:space="preserve"> </v>
      </c>
      <c r="CD2114" s="120" t="str">
        <f t="shared" si="1158"/>
        <v xml:space="preserve"> </v>
      </c>
      <c r="CE2114" s="417" t="str">
        <f t="shared" si="1159"/>
        <v xml:space="preserve"> </v>
      </c>
      <c r="CF2114" s="115"/>
      <c r="CG2114" s="115" t="str">
        <f t="shared" si="1160"/>
        <v xml:space="preserve"> </v>
      </c>
      <c r="CH2114" s="120" t="str">
        <f t="shared" si="1161"/>
        <v xml:space="preserve"> </v>
      </c>
      <c r="CI2114" s="417" t="str">
        <f t="shared" si="1162"/>
        <v xml:space="preserve"> </v>
      </c>
      <c r="CJ2114" s="115"/>
      <c r="CK2114" s="115" t="str">
        <f t="shared" si="1163"/>
        <v xml:space="preserve"> </v>
      </c>
      <c r="CL2114" s="120" t="str">
        <f t="shared" si="1164"/>
        <v xml:space="preserve"> </v>
      </c>
      <c r="CM2114" s="417" t="str">
        <f t="shared" si="1166"/>
        <v xml:space="preserve"> </v>
      </c>
      <c r="IS2114" s="108">
        <v>445</v>
      </c>
    </row>
    <row r="2115" spans="2:253" s="74" customFormat="1" ht="17.100000000000001" hidden="1" customHeight="1" x14ac:dyDescent="0.25">
      <c r="B2115" s="524">
        <f>IF(AND('KB Duct Parts'!$BL$14=2,'KB Duct Parts'!M28&gt;0),'KB Duct Parts'!M28,0)</f>
        <v>0</v>
      </c>
      <c r="C2115" s="529" t="s">
        <v>1402</v>
      </c>
      <c r="D2115" s="506" t="str">
        <f t="shared" si="1168"/>
        <v>18214-SS</v>
      </c>
      <c r="E2115" s="524" t="s">
        <v>871</v>
      </c>
      <c r="F2115" s="508" t="str">
        <f t="shared" si="1134"/>
        <v xml:space="preserve"> </v>
      </c>
      <c r="G2115" s="537" t="s">
        <v>1359</v>
      </c>
      <c r="H2115" s="524" t="s">
        <v>923</v>
      </c>
      <c r="I2115" s="1035"/>
      <c r="J2115" s="1036"/>
      <c r="K2115" s="531" t="s">
        <v>882</v>
      </c>
      <c r="L2115" s="535"/>
      <c r="M2115" s="517" t="str">
        <f t="shared" si="1167"/>
        <v>Y</v>
      </c>
      <c r="N2115" s="514">
        <f t="shared" si="1135"/>
        <v>680.1</v>
      </c>
      <c r="O2115" s="514">
        <f t="shared" si="1141"/>
        <v>0</v>
      </c>
      <c r="P2115" s="680">
        <f>'KB Duct Parts'!$AE$3</f>
        <v>0</v>
      </c>
      <c r="Q2115" s="681">
        <f t="shared" si="1136"/>
        <v>0</v>
      </c>
      <c r="R2115" s="682">
        <f t="shared" si="1137"/>
        <v>0</v>
      </c>
      <c r="S2115" s="716">
        <f t="shared" si="1138"/>
        <v>0.35</v>
      </c>
      <c r="T2115" s="679">
        <f t="shared" si="1139"/>
        <v>0</v>
      </c>
      <c r="U2115" s="679">
        <f t="shared" si="1140"/>
        <v>0</v>
      </c>
      <c r="Y2115" s="120"/>
      <c r="AD2115" s="79"/>
      <c r="AE2115" s="75"/>
      <c r="AF2115" s="370"/>
      <c r="AG2115" s="375"/>
      <c r="AH2115" s="379"/>
      <c r="AI2115" s="383"/>
      <c r="AJ2115" s="388"/>
      <c r="AK2115" s="392"/>
      <c r="AL2115" s="388"/>
      <c r="AM2115" s="363">
        <f t="shared" si="1165"/>
        <v>1</v>
      </c>
      <c r="AN2115" s="578">
        <v>680.1</v>
      </c>
      <c r="AO2115" s="78">
        <f t="shared" si="1147"/>
        <v>0</v>
      </c>
      <c r="AP2115" s="78">
        <f t="shared" si="1142"/>
        <v>0</v>
      </c>
      <c r="AQ2115" s="78">
        <f t="shared" si="1143"/>
        <v>0</v>
      </c>
      <c r="AR2115" s="78">
        <f t="shared" si="1144"/>
        <v>0</v>
      </c>
      <c r="AS2115" s="78">
        <f t="shared" si="1145"/>
        <v>0</v>
      </c>
      <c r="AT2115" s="78">
        <f t="shared" si="1146"/>
        <v>0</v>
      </c>
      <c r="AU2115" s="74" t="s">
        <v>717</v>
      </c>
      <c r="AV2115" s="115"/>
      <c r="AW2115" s="395"/>
      <c r="AX2115" s="395">
        <v>0</v>
      </c>
      <c r="AY2115" s="395">
        <v>0</v>
      </c>
      <c r="AZ2115" s="395">
        <v>0</v>
      </c>
      <c r="BA2115" s="395">
        <v>0</v>
      </c>
      <c r="BB2115" s="395">
        <v>0</v>
      </c>
      <c r="BC2115" s="395">
        <v>0</v>
      </c>
      <c r="BD2115" s="115"/>
      <c r="BE2115" s="115"/>
      <c r="BF2115" s="115"/>
      <c r="BG2115" s="115"/>
      <c r="BH2115" s="115"/>
      <c r="BI2115" s="115"/>
      <c r="BJ2115" s="115"/>
      <c r="BK2115" s="115"/>
      <c r="BQ2115" s="74" t="str">
        <f t="shared" si="1148"/>
        <v xml:space="preserve"> </v>
      </c>
      <c r="BR2115" s="120" t="str">
        <f t="shared" si="1149"/>
        <v xml:space="preserve"> </v>
      </c>
      <c r="BS2115" s="120" t="str">
        <f t="shared" si="1150"/>
        <v xml:space="preserve"> </v>
      </c>
      <c r="BU2115" s="74" t="str">
        <f t="shared" si="1151"/>
        <v xml:space="preserve"> </v>
      </c>
      <c r="BV2115" s="120" t="str">
        <f t="shared" si="1152"/>
        <v xml:space="preserve"> </v>
      </c>
      <c r="BW2115" s="120" t="str">
        <f t="shared" si="1153"/>
        <v xml:space="preserve">  </v>
      </c>
      <c r="BY2115" s="74" t="str">
        <f t="shared" si="1154"/>
        <v xml:space="preserve"> </v>
      </c>
      <c r="BZ2115" s="120" t="str">
        <f t="shared" si="1155"/>
        <v xml:space="preserve"> </v>
      </c>
      <c r="CA2115" s="120" t="str">
        <f t="shared" si="1156"/>
        <v xml:space="preserve"> </v>
      </c>
      <c r="CC2115" s="115" t="str">
        <f t="shared" si="1157"/>
        <v xml:space="preserve"> </v>
      </c>
      <c r="CD2115" s="120" t="str">
        <f t="shared" si="1158"/>
        <v xml:space="preserve"> </v>
      </c>
      <c r="CE2115" s="417" t="str">
        <f t="shared" si="1159"/>
        <v xml:space="preserve"> </v>
      </c>
      <c r="CF2115" s="115"/>
      <c r="CG2115" s="115" t="str">
        <f t="shared" si="1160"/>
        <v xml:space="preserve"> </v>
      </c>
      <c r="CH2115" s="120" t="str">
        <f t="shared" si="1161"/>
        <v xml:space="preserve"> </v>
      </c>
      <c r="CI2115" s="417" t="str">
        <f t="shared" si="1162"/>
        <v xml:space="preserve"> </v>
      </c>
      <c r="CJ2115" s="115"/>
      <c r="CK2115" s="115" t="str">
        <f t="shared" si="1163"/>
        <v xml:space="preserve"> </v>
      </c>
      <c r="CL2115" s="120" t="str">
        <f t="shared" si="1164"/>
        <v xml:space="preserve"> </v>
      </c>
      <c r="CM2115" s="417" t="str">
        <f t="shared" si="1166"/>
        <v xml:space="preserve"> </v>
      </c>
      <c r="IS2115" s="108">
        <v>460</v>
      </c>
    </row>
    <row r="2116" spans="2:253" s="74" customFormat="1" ht="17.100000000000001" hidden="1" customHeight="1" x14ac:dyDescent="0.25">
      <c r="B2116" s="524">
        <f>IF(AND('KB Duct Parts'!$BL$14=2,'KB Duct Parts'!M29&gt;0),'KB Duct Parts'!M29,0)</f>
        <v>0</v>
      </c>
      <c r="C2116" s="529" t="s">
        <v>1403</v>
      </c>
      <c r="D2116" s="506" t="str">
        <f t="shared" si="1168"/>
        <v>18215-SS</v>
      </c>
      <c r="E2116" s="524" t="s">
        <v>872</v>
      </c>
      <c r="F2116" s="508" t="str">
        <f t="shared" si="1134"/>
        <v xml:space="preserve"> </v>
      </c>
      <c r="G2116" s="537" t="s">
        <v>1359</v>
      </c>
      <c r="H2116" s="524" t="s">
        <v>923</v>
      </c>
      <c r="I2116" s="1035"/>
      <c r="J2116" s="1036"/>
      <c r="K2116" s="531" t="s">
        <v>882</v>
      </c>
      <c r="L2116" s="535"/>
      <c r="M2116" s="517" t="str">
        <f t="shared" si="1167"/>
        <v>Y</v>
      </c>
      <c r="N2116" s="514">
        <f t="shared" si="1135"/>
        <v>715.8</v>
      </c>
      <c r="O2116" s="514">
        <f t="shared" si="1141"/>
        <v>0</v>
      </c>
      <c r="P2116" s="680">
        <f>'KB Duct Parts'!$AE$3</f>
        <v>0</v>
      </c>
      <c r="Q2116" s="681">
        <f t="shared" si="1136"/>
        <v>0</v>
      </c>
      <c r="R2116" s="682">
        <f t="shared" si="1137"/>
        <v>0</v>
      </c>
      <c r="S2116" s="716">
        <f t="shared" si="1138"/>
        <v>0.35</v>
      </c>
      <c r="T2116" s="679">
        <f t="shared" si="1139"/>
        <v>0</v>
      </c>
      <c r="U2116" s="679">
        <f t="shared" si="1140"/>
        <v>0</v>
      </c>
      <c r="Y2116" s="120"/>
      <c r="AD2116" s="79"/>
      <c r="AE2116" s="75"/>
      <c r="AF2116" s="370"/>
      <c r="AG2116" s="375"/>
      <c r="AH2116" s="379"/>
      <c r="AI2116" s="383"/>
      <c r="AJ2116" s="388"/>
      <c r="AK2116" s="392"/>
      <c r="AL2116" s="388"/>
      <c r="AM2116" s="363">
        <f t="shared" si="1165"/>
        <v>1</v>
      </c>
      <c r="AN2116" s="578">
        <v>715.8</v>
      </c>
      <c r="AO2116" s="78">
        <f t="shared" si="1147"/>
        <v>0</v>
      </c>
      <c r="AP2116" s="78">
        <f t="shared" si="1142"/>
        <v>0</v>
      </c>
      <c r="AQ2116" s="78">
        <f t="shared" si="1143"/>
        <v>0</v>
      </c>
      <c r="AR2116" s="78">
        <f t="shared" si="1144"/>
        <v>0</v>
      </c>
      <c r="AS2116" s="78">
        <f t="shared" si="1145"/>
        <v>0</v>
      </c>
      <c r="AT2116" s="78">
        <f t="shared" si="1146"/>
        <v>0</v>
      </c>
      <c r="AU2116" s="74" t="s">
        <v>717</v>
      </c>
      <c r="AV2116" s="115"/>
      <c r="AW2116" s="395"/>
      <c r="AX2116" s="395">
        <v>0</v>
      </c>
      <c r="AY2116" s="395">
        <v>0</v>
      </c>
      <c r="AZ2116" s="395">
        <v>0</v>
      </c>
      <c r="BA2116" s="395">
        <v>0</v>
      </c>
      <c r="BB2116" s="395">
        <v>0</v>
      </c>
      <c r="BC2116" s="395">
        <v>0</v>
      </c>
      <c r="BD2116" s="115"/>
      <c r="BE2116" s="115"/>
      <c r="BF2116" s="115"/>
      <c r="BG2116" s="115"/>
      <c r="BH2116" s="115"/>
      <c r="BI2116" s="115"/>
      <c r="BJ2116" s="115"/>
      <c r="BK2116" s="115"/>
      <c r="BQ2116" s="74" t="str">
        <f t="shared" si="1148"/>
        <v xml:space="preserve"> </v>
      </c>
      <c r="BR2116" s="120" t="str">
        <f t="shared" si="1149"/>
        <v xml:space="preserve"> </v>
      </c>
      <c r="BS2116" s="120" t="str">
        <f t="shared" si="1150"/>
        <v xml:space="preserve"> </v>
      </c>
      <c r="BU2116" s="74" t="str">
        <f t="shared" si="1151"/>
        <v xml:space="preserve"> </v>
      </c>
      <c r="BV2116" s="120" t="str">
        <f t="shared" si="1152"/>
        <v xml:space="preserve"> </v>
      </c>
      <c r="BW2116" s="120" t="str">
        <f t="shared" si="1153"/>
        <v xml:space="preserve">  </v>
      </c>
      <c r="BY2116" s="74" t="str">
        <f t="shared" si="1154"/>
        <v xml:space="preserve"> </v>
      </c>
      <c r="BZ2116" s="120" t="str">
        <f t="shared" si="1155"/>
        <v xml:space="preserve"> </v>
      </c>
      <c r="CA2116" s="120" t="str">
        <f t="shared" si="1156"/>
        <v xml:space="preserve"> </v>
      </c>
      <c r="CC2116" s="115" t="str">
        <f t="shared" si="1157"/>
        <v xml:space="preserve"> </v>
      </c>
      <c r="CD2116" s="120" t="str">
        <f t="shared" si="1158"/>
        <v xml:space="preserve"> </v>
      </c>
      <c r="CE2116" s="417" t="str">
        <f t="shared" si="1159"/>
        <v xml:space="preserve"> </v>
      </c>
      <c r="CF2116" s="115"/>
      <c r="CG2116" s="115" t="str">
        <f t="shared" si="1160"/>
        <v xml:space="preserve"> </v>
      </c>
      <c r="CH2116" s="120" t="str">
        <f t="shared" si="1161"/>
        <v xml:space="preserve"> </v>
      </c>
      <c r="CI2116" s="417" t="str">
        <f t="shared" si="1162"/>
        <v xml:space="preserve"> </v>
      </c>
      <c r="CJ2116" s="115"/>
      <c r="CK2116" s="115" t="str">
        <f t="shared" si="1163"/>
        <v xml:space="preserve"> </v>
      </c>
      <c r="CL2116" s="120" t="str">
        <f t="shared" si="1164"/>
        <v xml:space="preserve"> </v>
      </c>
      <c r="CM2116" s="417" t="str">
        <f t="shared" si="1166"/>
        <v xml:space="preserve"> </v>
      </c>
      <c r="IS2116" s="108">
        <v>484</v>
      </c>
    </row>
    <row r="2117" spans="2:253" s="74" customFormat="1" ht="17.100000000000001" hidden="1" customHeight="1" x14ac:dyDescent="0.25">
      <c r="B2117" s="524">
        <f>IF(AND('KB Duct Parts'!$BL$14=2,'KB Duct Parts'!M30&gt;0),'KB Duct Parts'!M30,0)</f>
        <v>0</v>
      </c>
      <c r="C2117" s="529" t="s">
        <v>1404</v>
      </c>
      <c r="D2117" s="506" t="str">
        <f t="shared" si="1168"/>
        <v>18216-SS</v>
      </c>
      <c r="E2117" s="524" t="s">
        <v>873</v>
      </c>
      <c r="F2117" s="508" t="str">
        <f t="shared" si="1134"/>
        <v xml:space="preserve"> </v>
      </c>
      <c r="G2117" s="537" t="s">
        <v>1359</v>
      </c>
      <c r="H2117" s="524" t="s">
        <v>923</v>
      </c>
      <c r="I2117" s="1035"/>
      <c r="J2117" s="1036"/>
      <c r="K2117" s="531" t="s">
        <v>882</v>
      </c>
      <c r="L2117" s="535"/>
      <c r="M2117" s="517" t="str">
        <f t="shared" si="1167"/>
        <v>Y</v>
      </c>
      <c r="N2117" s="514">
        <f t="shared" si="1135"/>
        <v>744.1</v>
      </c>
      <c r="O2117" s="514">
        <f t="shared" si="1141"/>
        <v>0</v>
      </c>
      <c r="P2117" s="680">
        <f>'KB Duct Parts'!$AE$3</f>
        <v>0</v>
      </c>
      <c r="Q2117" s="681">
        <f t="shared" si="1136"/>
        <v>0</v>
      </c>
      <c r="R2117" s="682">
        <f t="shared" si="1137"/>
        <v>0</v>
      </c>
      <c r="S2117" s="716">
        <f t="shared" si="1138"/>
        <v>0.35</v>
      </c>
      <c r="T2117" s="679">
        <f t="shared" si="1139"/>
        <v>0</v>
      </c>
      <c r="U2117" s="679">
        <f t="shared" si="1140"/>
        <v>0</v>
      </c>
      <c r="Y2117" s="120"/>
      <c r="AD2117" s="79"/>
      <c r="AE2117" s="75"/>
      <c r="AF2117" s="370"/>
      <c r="AG2117" s="375"/>
      <c r="AH2117" s="379"/>
      <c r="AI2117" s="383"/>
      <c r="AJ2117" s="388"/>
      <c r="AK2117" s="392"/>
      <c r="AL2117" s="388"/>
      <c r="AM2117" s="363">
        <f t="shared" si="1165"/>
        <v>1</v>
      </c>
      <c r="AN2117" s="578">
        <v>744.1</v>
      </c>
      <c r="AO2117" s="78">
        <f t="shared" si="1147"/>
        <v>0</v>
      </c>
      <c r="AP2117" s="78">
        <f t="shared" si="1142"/>
        <v>0</v>
      </c>
      <c r="AQ2117" s="78">
        <f t="shared" si="1143"/>
        <v>0</v>
      </c>
      <c r="AR2117" s="78">
        <f t="shared" si="1144"/>
        <v>0</v>
      </c>
      <c r="AS2117" s="78">
        <f t="shared" si="1145"/>
        <v>0</v>
      </c>
      <c r="AT2117" s="78">
        <f t="shared" si="1146"/>
        <v>0</v>
      </c>
      <c r="AU2117" s="74" t="s">
        <v>717</v>
      </c>
      <c r="AV2117" s="115"/>
      <c r="AW2117" s="395"/>
      <c r="AX2117" s="395">
        <v>0</v>
      </c>
      <c r="AY2117" s="395">
        <v>0</v>
      </c>
      <c r="AZ2117" s="395">
        <v>0</v>
      </c>
      <c r="BA2117" s="395">
        <v>0</v>
      </c>
      <c r="BB2117" s="395">
        <v>0</v>
      </c>
      <c r="BC2117" s="395">
        <v>0</v>
      </c>
      <c r="BD2117" s="115"/>
      <c r="BE2117" s="115"/>
      <c r="BF2117" s="115"/>
      <c r="BG2117" s="115"/>
      <c r="BH2117" s="115"/>
      <c r="BI2117" s="115"/>
      <c r="BJ2117" s="115"/>
      <c r="BK2117" s="115"/>
      <c r="BQ2117" s="74" t="str">
        <f t="shared" si="1148"/>
        <v xml:space="preserve"> </v>
      </c>
      <c r="BR2117" s="120" t="str">
        <f t="shared" si="1149"/>
        <v xml:space="preserve"> </v>
      </c>
      <c r="BS2117" s="120" t="str">
        <f t="shared" si="1150"/>
        <v xml:space="preserve"> </v>
      </c>
      <c r="BU2117" s="74" t="str">
        <f t="shared" si="1151"/>
        <v xml:space="preserve"> </v>
      </c>
      <c r="BV2117" s="120" t="str">
        <f t="shared" si="1152"/>
        <v xml:space="preserve"> </v>
      </c>
      <c r="BW2117" s="120" t="str">
        <f t="shared" si="1153"/>
        <v xml:space="preserve">  </v>
      </c>
      <c r="BY2117" s="74" t="str">
        <f t="shared" si="1154"/>
        <v xml:space="preserve"> </v>
      </c>
      <c r="BZ2117" s="120" t="str">
        <f t="shared" si="1155"/>
        <v xml:space="preserve"> </v>
      </c>
      <c r="CA2117" s="120" t="str">
        <f t="shared" si="1156"/>
        <v xml:space="preserve"> </v>
      </c>
      <c r="CC2117" s="115" t="str">
        <f t="shared" si="1157"/>
        <v xml:space="preserve"> </v>
      </c>
      <c r="CD2117" s="120" t="str">
        <f t="shared" si="1158"/>
        <v xml:space="preserve"> </v>
      </c>
      <c r="CE2117" s="417" t="str">
        <f t="shared" si="1159"/>
        <v xml:space="preserve"> </v>
      </c>
      <c r="CF2117" s="115"/>
      <c r="CG2117" s="115" t="str">
        <f t="shared" si="1160"/>
        <v xml:space="preserve"> </v>
      </c>
      <c r="CH2117" s="120" t="str">
        <f t="shared" si="1161"/>
        <v xml:space="preserve"> </v>
      </c>
      <c r="CI2117" s="417" t="str">
        <f t="shared" si="1162"/>
        <v xml:space="preserve"> </v>
      </c>
      <c r="CJ2117" s="115"/>
      <c r="CK2117" s="115" t="str">
        <f t="shared" si="1163"/>
        <v xml:space="preserve"> </v>
      </c>
      <c r="CL2117" s="120" t="str">
        <f t="shared" si="1164"/>
        <v xml:space="preserve"> </v>
      </c>
      <c r="CM2117" s="417" t="str">
        <f t="shared" si="1166"/>
        <v xml:space="preserve"> </v>
      </c>
      <c r="IS2117" s="108">
        <v>503</v>
      </c>
    </row>
    <row r="2118" spans="2:253" s="74" customFormat="1" ht="17.100000000000001" hidden="1" customHeight="1" x14ac:dyDescent="0.25">
      <c r="B2118" s="524">
        <f>IF(AND('KB Duct Parts'!$BL$14=2,'KB Duct Parts'!M31&gt;0),'KB Duct Parts'!M31,0)</f>
        <v>0</v>
      </c>
      <c r="C2118" s="529" t="s">
        <v>1405</v>
      </c>
      <c r="D2118" s="506" t="str">
        <f t="shared" si="1168"/>
        <v>18217-SS</v>
      </c>
      <c r="E2118" s="524" t="s">
        <v>874</v>
      </c>
      <c r="F2118" s="508" t="str">
        <f t="shared" si="1134"/>
        <v xml:space="preserve"> </v>
      </c>
      <c r="G2118" s="537" t="s">
        <v>1359</v>
      </c>
      <c r="H2118" s="524" t="s">
        <v>923</v>
      </c>
      <c r="I2118" s="1035"/>
      <c r="J2118" s="1036"/>
      <c r="K2118" s="531" t="s">
        <v>882</v>
      </c>
      <c r="L2118" s="535"/>
      <c r="M2118" s="517" t="str">
        <f t="shared" si="1167"/>
        <v>Y</v>
      </c>
      <c r="N2118" s="514">
        <f t="shared" si="1135"/>
        <v>789.7</v>
      </c>
      <c r="O2118" s="514">
        <f t="shared" si="1141"/>
        <v>0</v>
      </c>
      <c r="P2118" s="680">
        <f>'KB Duct Parts'!$AE$3</f>
        <v>0</v>
      </c>
      <c r="Q2118" s="681">
        <f t="shared" si="1136"/>
        <v>0</v>
      </c>
      <c r="R2118" s="682">
        <f t="shared" si="1137"/>
        <v>0</v>
      </c>
      <c r="S2118" s="716">
        <f t="shared" si="1138"/>
        <v>0.35</v>
      </c>
      <c r="T2118" s="679">
        <f t="shared" si="1139"/>
        <v>0</v>
      </c>
      <c r="U2118" s="679">
        <f t="shared" si="1140"/>
        <v>0</v>
      </c>
      <c r="Y2118" s="120"/>
      <c r="AD2118" s="79"/>
      <c r="AE2118" s="75"/>
      <c r="AF2118" s="370"/>
      <c r="AG2118" s="375"/>
      <c r="AH2118" s="379"/>
      <c r="AI2118" s="383"/>
      <c r="AJ2118" s="388"/>
      <c r="AK2118" s="392"/>
      <c r="AL2118" s="388"/>
      <c r="AM2118" s="363">
        <f t="shared" si="1165"/>
        <v>1</v>
      </c>
      <c r="AN2118" s="578">
        <v>789.7</v>
      </c>
      <c r="AO2118" s="78">
        <f t="shared" si="1147"/>
        <v>0</v>
      </c>
      <c r="AP2118" s="78">
        <f t="shared" si="1142"/>
        <v>0</v>
      </c>
      <c r="AQ2118" s="78">
        <f t="shared" si="1143"/>
        <v>0</v>
      </c>
      <c r="AR2118" s="78">
        <f t="shared" si="1144"/>
        <v>0</v>
      </c>
      <c r="AS2118" s="78">
        <f t="shared" si="1145"/>
        <v>0</v>
      </c>
      <c r="AT2118" s="78">
        <f t="shared" si="1146"/>
        <v>0</v>
      </c>
      <c r="AU2118" s="74" t="s">
        <v>717</v>
      </c>
      <c r="AV2118" s="115"/>
      <c r="AW2118" s="395"/>
      <c r="AX2118" s="395">
        <v>0</v>
      </c>
      <c r="AY2118" s="395">
        <v>0</v>
      </c>
      <c r="AZ2118" s="395">
        <v>0</v>
      </c>
      <c r="BA2118" s="395">
        <v>0</v>
      </c>
      <c r="BB2118" s="395">
        <v>0</v>
      </c>
      <c r="BC2118" s="395">
        <v>0</v>
      </c>
      <c r="BD2118" s="115"/>
      <c r="BE2118" s="115"/>
      <c r="BF2118" s="115"/>
      <c r="BG2118" s="115"/>
      <c r="BH2118" s="115"/>
      <c r="BI2118" s="115"/>
      <c r="BJ2118" s="115"/>
      <c r="BK2118" s="115"/>
      <c r="BQ2118" s="74" t="str">
        <f t="shared" si="1148"/>
        <v xml:space="preserve"> </v>
      </c>
      <c r="BR2118" s="120" t="str">
        <f t="shared" si="1149"/>
        <v xml:space="preserve"> </v>
      </c>
      <c r="BS2118" s="120" t="str">
        <f t="shared" si="1150"/>
        <v xml:space="preserve"> </v>
      </c>
      <c r="BU2118" s="74" t="str">
        <f t="shared" si="1151"/>
        <v xml:space="preserve"> </v>
      </c>
      <c r="BV2118" s="120" t="str">
        <f t="shared" si="1152"/>
        <v xml:space="preserve"> </v>
      </c>
      <c r="BW2118" s="120" t="str">
        <f t="shared" si="1153"/>
        <v xml:space="preserve">  </v>
      </c>
      <c r="BY2118" s="74" t="str">
        <f t="shared" si="1154"/>
        <v xml:space="preserve"> </v>
      </c>
      <c r="BZ2118" s="120" t="str">
        <f t="shared" si="1155"/>
        <v xml:space="preserve"> </v>
      </c>
      <c r="CA2118" s="120" t="str">
        <f t="shared" si="1156"/>
        <v xml:space="preserve"> </v>
      </c>
      <c r="CC2118" s="115" t="str">
        <f t="shared" si="1157"/>
        <v xml:space="preserve"> </v>
      </c>
      <c r="CD2118" s="120" t="str">
        <f t="shared" si="1158"/>
        <v xml:space="preserve"> </v>
      </c>
      <c r="CE2118" s="417" t="str">
        <f t="shared" si="1159"/>
        <v xml:space="preserve"> </v>
      </c>
      <c r="CF2118" s="115"/>
      <c r="CG2118" s="115" t="str">
        <f t="shared" si="1160"/>
        <v xml:space="preserve"> </v>
      </c>
      <c r="CH2118" s="120" t="str">
        <f t="shared" si="1161"/>
        <v xml:space="preserve"> </v>
      </c>
      <c r="CI2118" s="417" t="str">
        <f t="shared" si="1162"/>
        <v xml:space="preserve"> </v>
      </c>
      <c r="CJ2118" s="115"/>
      <c r="CK2118" s="115" t="str">
        <f t="shared" si="1163"/>
        <v xml:space="preserve"> </v>
      </c>
      <c r="CL2118" s="120" t="str">
        <f t="shared" si="1164"/>
        <v xml:space="preserve"> </v>
      </c>
      <c r="CM2118" s="417" t="str">
        <f t="shared" si="1166"/>
        <v xml:space="preserve"> </v>
      </c>
      <c r="IS2118" s="108">
        <v>534</v>
      </c>
    </row>
    <row r="2119" spans="2:253" s="74" customFormat="1" ht="17.100000000000001" hidden="1" customHeight="1" x14ac:dyDescent="0.25">
      <c r="B2119" s="524">
        <f>IF(AND('KB Duct Parts'!$BL$14=2,'KB Duct Parts'!M32&gt;0),'KB Duct Parts'!M32,0)</f>
        <v>0</v>
      </c>
      <c r="C2119" s="529" t="s">
        <v>1406</v>
      </c>
      <c r="D2119" s="506" t="str">
        <f t="shared" si="1168"/>
        <v>18218-SS</v>
      </c>
      <c r="E2119" s="524" t="s">
        <v>875</v>
      </c>
      <c r="F2119" s="508" t="str">
        <f t="shared" si="1134"/>
        <v xml:space="preserve"> </v>
      </c>
      <c r="G2119" s="537" t="s">
        <v>1359</v>
      </c>
      <c r="H2119" s="524" t="s">
        <v>923</v>
      </c>
      <c r="I2119" s="1035"/>
      <c r="J2119" s="1036"/>
      <c r="K2119" s="531" t="s">
        <v>882</v>
      </c>
      <c r="L2119" s="535"/>
      <c r="M2119" s="517" t="str">
        <f t="shared" si="1167"/>
        <v>Y</v>
      </c>
      <c r="N2119" s="514">
        <f t="shared" si="1135"/>
        <v>863.6</v>
      </c>
      <c r="O2119" s="514">
        <f t="shared" si="1141"/>
        <v>0</v>
      </c>
      <c r="P2119" s="680">
        <f>'KB Duct Parts'!$AE$3</f>
        <v>0</v>
      </c>
      <c r="Q2119" s="681">
        <f t="shared" si="1136"/>
        <v>0</v>
      </c>
      <c r="R2119" s="682">
        <f t="shared" si="1137"/>
        <v>0</v>
      </c>
      <c r="S2119" s="716">
        <f t="shared" si="1138"/>
        <v>0.35</v>
      </c>
      <c r="T2119" s="679">
        <f t="shared" si="1139"/>
        <v>0</v>
      </c>
      <c r="U2119" s="679">
        <f t="shared" si="1140"/>
        <v>0</v>
      </c>
      <c r="Y2119" s="120"/>
      <c r="AD2119" s="79"/>
      <c r="AE2119" s="75"/>
      <c r="AF2119" s="370"/>
      <c r="AG2119" s="375"/>
      <c r="AH2119" s="379"/>
      <c r="AI2119" s="383"/>
      <c r="AJ2119" s="388"/>
      <c r="AK2119" s="392"/>
      <c r="AL2119" s="388"/>
      <c r="AM2119" s="363">
        <f t="shared" si="1165"/>
        <v>1</v>
      </c>
      <c r="AN2119" s="578">
        <v>863.6</v>
      </c>
      <c r="AO2119" s="78">
        <f t="shared" si="1147"/>
        <v>0</v>
      </c>
      <c r="AP2119" s="78">
        <f t="shared" si="1142"/>
        <v>0</v>
      </c>
      <c r="AQ2119" s="78">
        <f t="shared" si="1143"/>
        <v>0</v>
      </c>
      <c r="AR2119" s="78">
        <f t="shared" si="1144"/>
        <v>0</v>
      </c>
      <c r="AS2119" s="78">
        <f t="shared" si="1145"/>
        <v>0</v>
      </c>
      <c r="AT2119" s="78">
        <f t="shared" si="1146"/>
        <v>0</v>
      </c>
      <c r="AU2119" s="74" t="s">
        <v>717</v>
      </c>
      <c r="AV2119" s="115"/>
      <c r="AW2119" s="395"/>
      <c r="AX2119" s="395">
        <v>0</v>
      </c>
      <c r="AY2119" s="395">
        <v>0</v>
      </c>
      <c r="AZ2119" s="395">
        <v>0</v>
      </c>
      <c r="BA2119" s="395">
        <v>0</v>
      </c>
      <c r="BB2119" s="395">
        <v>0</v>
      </c>
      <c r="BC2119" s="395">
        <v>0</v>
      </c>
      <c r="BD2119" s="115"/>
      <c r="BE2119" s="115"/>
      <c r="BF2119" s="115"/>
      <c r="BG2119" s="115"/>
      <c r="BH2119" s="115"/>
      <c r="BI2119" s="115"/>
      <c r="BJ2119" s="115"/>
      <c r="BK2119" s="115"/>
      <c r="BQ2119" s="74" t="str">
        <f t="shared" si="1148"/>
        <v xml:space="preserve"> </v>
      </c>
      <c r="BR2119" s="120" t="str">
        <f t="shared" si="1149"/>
        <v xml:space="preserve"> </v>
      </c>
      <c r="BS2119" s="120" t="str">
        <f t="shared" si="1150"/>
        <v xml:space="preserve"> </v>
      </c>
      <c r="BU2119" s="74" t="str">
        <f t="shared" si="1151"/>
        <v xml:space="preserve"> </v>
      </c>
      <c r="BV2119" s="120" t="str">
        <f t="shared" si="1152"/>
        <v xml:space="preserve"> </v>
      </c>
      <c r="BW2119" s="120" t="str">
        <f t="shared" si="1153"/>
        <v xml:space="preserve">  </v>
      </c>
      <c r="BY2119" s="74" t="str">
        <f t="shared" si="1154"/>
        <v xml:space="preserve"> </v>
      </c>
      <c r="BZ2119" s="120" t="str">
        <f t="shared" si="1155"/>
        <v xml:space="preserve"> </v>
      </c>
      <c r="CA2119" s="120" t="str">
        <f t="shared" si="1156"/>
        <v xml:space="preserve"> </v>
      </c>
      <c r="CC2119" s="115" t="str">
        <f t="shared" si="1157"/>
        <v xml:space="preserve"> </v>
      </c>
      <c r="CD2119" s="120" t="str">
        <f t="shared" si="1158"/>
        <v xml:space="preserve"> </v>
      </c>
      <c r="CE2119" s="417" t="str">
        <f t="shared" si="1159"/>
        <v xml:space="preserve"> </v>
      </c>
      <c r="CF2119" s="115"/>
      <c r="CG2119" s="115" t="str">
        <f t="shared" si="1160"/>
        <v xml:space="preserve"> </v>
      </c>
      <c r="CH2119" s="120" t="str">
        <f t="shared" si="1161"/>
        <v xml:space="preserve"> </v>
      </c>
      <c r="CI2119" s="417" t="str">
        <f t="shared" si="1162"/>
        <v xml:space="preserve"> </v>
      </c>
      <c r="CJ2119" s="115"/>
      <c r="CK2119" s="115" t="str">
        <f t="shared" si="1163"/>
        <v xml:space="preserve"> </v>
      </c>
      <c r="CL2119" s="120" t="str">
        <f t="shared" si="1164"/>
        <v xml:space="preserve"> </v>
      </c>
      <c r="CM2119" s="417" t="str">
        <f t="shared" si="1166"/>
        <v xml:space="preserve"> </v>
      </c>
      <c r="IS2119" s="108">
        <v>584</v>
      </c>
    </row>
    <row r="2120" spans="2:253" s="74" customFormat="1" ht="17.100000000000001" hidden="1" customHeight="1" x14ac:dyDescent="0.25">
      <c r="B2120" s="524">
        <f>IF(AND('KB Duct Parts'!$BL$14=2,'KB Duct Parts'!M33&gt;0),'KB Duct Parts'!M33,0)</f>
        <v>0</v>
      </c>
      <c r="C2120" s="529" t="s">
        <v>1407</v>
      </c>
      <c r="D2120" s="506" t="str">
        <f t="shared" si="1168"/>
        <v>18219-SS</v>
      </c>
      <c r="E2120" s="524" t="s">
        <v>876</v>
      </c>
      <c r="F2120" s="508" t="str">
        <f t="shared" si="1134"/>
        <v xml:space="preserve"> </v>
      </c>
      <c r="G2120" s="537" t="s">
        <v>1359</v>
      </c>
      <c r="H2120" s="524" t="s">
        <v>923</v>
      </c>
      <c r="I2120" s="1035"/>
      <c r="J2120" s="1036"/>
      <c r="K2120" s="531" t="s">
        <v>882</v>
      </c>
      <c r="L2120" s="535"/>
      <c r="M2120" s="517" t="str">
        <f t="shared" si="1167"/>
        <v>Y</v>
      </c>
      <c r="N2120" s="514">
        <f t="shared" si="1135"/>
        <v>880.9</v>
      </c>
      <c r="O2120" s="514">
        <f t="shared" si="1141"/>
        <v>0</v>
      </c>
      <c r="P2120" s="680">
        <f>'KB Duct Parts'!$AE$3</f>
        <v>0</v>
      </c>
      <c r="Q2120" s="681">
        <f t="shared" si="1136"/>
        <v>0</v>
      </c>
      <c r="R2120" s="682">
        <f t="shared" si="1137"/>
        <v>0</v>
      </c>
      <c r="S2120" s="716">
        <f t="shared" si="1138"/>
        <v>0.35</v>
      </c>
      <c r="T2120" s="679">
        <f t="shared" si="1139"/>
        <v>0</v>
      </c>
      <c r="U2120" s="679">
        <f t="shared" si="1140"/>
        <v>0</v>
      </c>
      <c r="Y2120" s="120"/>
      <c r="AD2120" s="79"/>
      <c r="AE2120" s="75"/>
      <c r="AF2120" s="370"/>
      <c r="AG2120" s="375"/>
      <c r="AH2120" s="379"/>
      <c r="AI2120" s="383"/>
      <c r="AJ2120" s="388"/>
      <c r="AK2120" s="392"/>
      <c r="AL2120" s="388"/>
      <c r="AM2120" s="363">
        <f t="shared" si="1165"/>
        <v>1</v>
      </c>
      <c r="AN2120" s="578">
        <v>880.9</v>
      </c>
      <c r="AO2120" s="78">
        <f t="shared" si="1147"/>
        <v>0</v>
      </c>
      <c r="AP2120" s="78">
        <f t="shared" si="1142"/>
        <v>0</v>
      </c>
      <c r="AQ2120" s="78">
        <f t="shared" si="1143"/>
        <v>0</v>
      </c>
      <c r="AR2120" s="78">
        <f t="shared" si="1144"/>
        <v>0</v>
      </c>
      <c r="AS2120" s="78">
        <f t="shared" si="1145"/>
        <v>0</v>
      </c>
      <c r="AT2120" s="78">
        <f t="shared" si="1146"/>
        <v>0</v>
      </c>
      <c r="AU2120" s="74" t="s">
        <v>717</v>
      </c>
      <c r="AV2120" s="115"/>
      <c r="AW2120" s="395"/>
      <c r="AX2120" s="395">
        <v>0</v>
      </c>
      <c r="AY2120" s="395">
        <v>0</v>
      </c>
      <c r="AZ2120" s="395">
        <v>0</v>
      </c>
      <c r="BA2120" s="395">
        <v>0</v>
      </c>
      <c r="BB2120" s="395">
        <v>0</v>
      </c>
      <c r="BC2120" s="395">
        <v>0</v>
      </c>
      <c r="BD2120" s="115"/>
      <c r="BE2120" s="115"/>
      <c r="BF2120" s="115"/>
      <c r="BG2120" s="115"/>
      <c r="BH2120" s="115"/>
      <c r="BI2120" s="115"/>
      <c r="BJ2120" s="115"/>
      <c r="BK2120" s="115"/>
      <c r="BQ2120" s="74" t="str">
        <f t="shared" si="1148"/>
        <v xml:space="preserve"> </v>
      </c>
      <c r="BR2120" s="120" t="str">
        <f t="shared" si="1149"/>
        <v xml:space="preserve"> </v>
      </c>
      <c r="BS2120" s="120" t="str">
        <f t="shared" si="1150"/>
        <v xml:space="preserve"> </v>
      </c>
      <c r="BU2120" s="74" t="str">
        <f t="shared" si="1151"/>
        <v xml:space="preserve"> </v>
      </c>
      <c r="BV2120" s="120" t="str">
        <f t="shared" si="1152"/>
        <v xml:space="preserve"> </v>
      </c>
      <c r="BW2120" s="120" t="str">
        <f t="shared" si="1153"/>
        <v xml:space="preserve">  </v>
      </c>
      <c r="BY2120" s="74" t="str">
        <f t="shared" si="1154"/>
        <v xml:space="preserve"> </v>
      </c>
      <c r="BZ2120" s="120" t="str">
        <f t="shared" si="1155"/>
        <v xml:space="preserve"> </v>
      </c>
      <c r="CA2120" s="120" t="str">
        <f t="shared" si="1156"/>
        <v xml:space="preserve"> </v>
      </c>
      <c r="CC2120" s="115" t="str">
        <f t="shared" si="1157"/>
        <v xml:space="preserve"> </v>
      </c>
      <c r="CD2120" s="120" t="str">
        <f t="shared" si="1158"/>
        <v xml:space="preserve"> </v>
      </c>
      <c r="CE2120" s="417" t="str">
        <f t="shared" si="1159"/>
        <v xml:space="preserve"> </v>
      </c>
      <c r="CF2120" s="115"/>
      <c r="CG2120" s="115" t="str">
        <f t="shared" si="1160"/>
        <v xml:space="preserve"> </v>
      </c>
      <c r="CH2120" s="120" t="str">
        <f t="shared" si="1161"/>
        <v xml:space="preserve"> </v>
      </c>
      <c r="CI2120" s="417" t="str">
        <f t="shared" si="1162"/>
        <v xml:space="preserve"> </v>
      </c>
      <c r="CJ2120" s="115"/>
      <c r="CK2120" s="115" t="str">
        <f t="shared" si="1163"/>
        <v xml:space="preserve"> </v>
      </c>
      <c r="CL2120" s="120" t="str">
        <f t="shared" si="1164"/>
        <v xml:space="preserve"> </v>
      </c>
      <c r="CM2120" s="417" t="str">
        <f t="shared" si="1166"/>
        <v xml:space="preserve"> </v>
      </c>
      <c r="IS2120" s="108">
        <v>596</v>
      </c>
    </row>
    <row r="2121" spans="2:253" s="74" customFormat="1" ht="17.100000000000001" hidden="1" customHeight="1" x14ac:dyDescent="0.25">
      <c r="B2121" s="524">
        <f>IF(AND('KB Duct Parts'!$BL$14=2,'KB Duct Parts'!M34&gt;0),'KB Duct Parts'!M34,0)</f>
        <v>0</v>
      </c>
      <c r="C2121" s="529" t="s">
        <v>1408</v>
      </c>
      <c r="D2121" s="506" t="str">
        <f t="shared" si="1168"/>
        <v>18220-SS</v>
      </c>
      <c r="E2121" s="524" t="s">
        <v>877</v>
      </c>
      <c r="F2121" s="508" t="str">
        <f t="shared" si="1134"/>
        <v xml:space="preserve"> </v>
      </c>
      <c r="G2121" s="537" t="s">
        <v>1359</v>
      </c>
      <c r="H2121" s="524" t="s">
        <v>923</v>
      </c>
      <c r="I2121" s="1035"/>
      <c r="J2121" s="1036"/>
      <c r="K2121" s="531" t="s">
        <v>882</v>
      </c>
      <c r="L2121" s="535"/>
      <c r="M2121" s="517" t="str">
        <f t="shared" si="1167"/>
        <v>Y</v>
      </c>
      <c r="N2121" s="514">
        <f t="shared" si="1135"/>
        <v>894.4</v>
      </c>
      <c r="O2121" s="514">
        <f t="shared" si="1141"/>
        <v>0</v>
      </c>
      <c r="P2121" s="680">
        <f>'KB Duct Parts'!$AE$3</f>
        <v>0</v>
      </c>
      <c r="Q2121" s="681">
        <f t="shared" si="1136"/>
        <v>0</v>
      </c>
      <c r="R2121" s="682">
        <f t="shared" si="1137"/>
        <v>0</v>
      </c>
      <c r="S2121" s="716">
        <f t="shared" si="1138"/>
        <v>0.35</v>
      </c>
      <c r="T2121" s="679">
        <f t="shared" si="1139"/>
        <v>0</v>
      </c>
      <c r="U2121" s="679">
        <f t="shared" si="1140"/>
        <v>0</v>
      </c>
      <c r="Y2121" s="120"/>
      <c r="AD2121" s="79"/>
      <c r="AE2121" s="75"/>
      <c r="AF2121" s="370"/>
      <c r="AG2121" s="375"/>
      <c r="AH2121" s="379"/>
      <c r="AI2121" s="383"/>
      <c r="AJ2121" s="388"/>
      <c r="AK2121" s="392"/>
      <c r="AL2121" s="388"/>
      <c r="AM2121" s="363">
        <f t="shared" si="1165"/>
        <v>1</v>
      </c>
      <c r="AN2121" s="578">
        <v>894.4</v>
      </c>
      <c r="AO2121" s="78">
        <f t="shared" si="1147"/>
        <v>0</v>
      </c>
      <c r="AP2121" s="78">
        <f t="shared" si="1142"/>
        <v>0</v>
      </c>
      <c r="AQ2121" s="78">
        <f t="shared" si="1143"/>
        <v>0</v>
      </c>
      <c r="AR2121" s="78">
        <f t="shared" si="1144"/>
        <v>0</v>
      </c>
      <c r="AS2121" s="78">
        <f t="shared" si="1145"/>
        <v>0</v>
      </c>
      <c r="AT2121" s="78">
        <f t="shared" si="1146"/>
        <v>0</v>
      </c>
      <c r="AU2121" s="74" t="s">
        <v>717</v>
      </c>
      <c r="AV2121" s="115"/>
      <c r="AW2121" s="395"/>
      <c r="AX2121" s="395">
        <v>0</v>
      </c>
      <c r="AY2121" s="395">
        <v>0</v>
      </c>
      <c r="AZ2121" s="395">
        <v>0</v>
      </c>
      <c r="BA2121" s="395">
        <v>0</v>
      </c>
      <c r="BB2121" s="395">
        <v>0</v>
      </c>
      <c r="BC2121" s="395">
        <v>0</v>
      </c>
      <c r="BD2121" s="115"/>
      <c r="BE2121" s="115"/>
      <c r="BF2121" s="115"/>
      <c r="BG2121" s="115"/>
      <c r="BH2121" s="115"/>
      <c r="BI2121" s="115"/>
      <c r="BJ2121" s="115"/>
      <c r="BK2121" s="115"/>
      <c r="BQ2121" s="74" t="str">
        <f t="shared" si="1148"/>
        <v xml:space="preserve"> </v>
      </c>
      <c r="BR2121" s="120" t="str">
        <f t="shared" si="1149"/>
        <v xml:space="preserve"> </v>
      </c>
      <c r="BS2121" s="120" t="str">
        <f t="shared" si="1150"/>
        <v xml:space="preserve"> </v>
      </c>
      <c r="BU2121" s="74" t="str">
        <f t="shared" si="1151"/>
        <v xml:space="preserve"> </v>
      </c>
      <c r="BV2121" s="120" t="str">
        <f t="shared" si="1152"/>
        <v xml:space="preserve"> </v>
      </c>
      <c r="BW2121" s="120" t="str">
        <f t="shared" si="1153"/>
        <v xml:space="preserve">  </v>
      </c>
      <c r="BY2121" s="74" t="str">
        <f t="shared" si="1154"/>
        <v xml:space="preserve"> </v>
      </c>
      <c r="BZ2121" s="120" t="str">
        <f t="shared" si="1155"/>
        <v xml:space="preserve"> </v>
      </c>
      <c r="CA2121" s="120" t="str">
        <f t="shared" si="1156"/>
        <v xml:space="preserve"> </v>
      </c>
      <c r="CC2121" s="115" t="str">
        <f t="shared" si="1157"/>
        <v xml:space="preserve"> </v>
      </c>
      <c r="CD2121" s="120" t="str">
        <f t="shared" si="1158"/>
        <v xml:space="preserve"> </v>
      </c>
      <c r="CE2121" s="417" t="str">
        <f t="shared" si="1159"/>
        <v xml:space="preserve"> </v>
      </c>
      <c r="CF2121" s="115"/>
      <c r="CG2121" s="115" t="str">
        <f t="shared" si="1160"/>
        <v xml:space="preserve"> </v>
      </c>
      <c r="CH2121" s="120" t="str">
        <f t="shared" si="1161"/>
        <v xml:space="preserve"> </v>
      </c>
      <c r="CI2121" s="417" t="str">
        <f t="shared" si="1162"/>
        <v xml:space="preserve"> </v>
      </c>
      <c r="CJ2121" s="115"/>
      <c r="CK2121" s="115" t="str">
        <f t="shared" si="1163"/>
        <v xml:space="preserve"> </v>
      </c>
      <c r="CL2121" s="120" t="str">
        <f t="shared" si="1164"/>
        <v xml:space="preserve"> </v>
      </c>
      <c r="CM2121" s="417" t="str">
        <f t="shared" si="1166"/>
        <v xml:space="preserve"> </v>
      </c>
      <c r="IS2121" s="108">
        <v>605</v>
      </c>
    </row>
    <row r="2122" spans="2:253" s="74" customFormat="1" ht="17.100000000000001" hidden="1" customHeight="1" x14ac:dyDescent="0.25">
      <c r="B2122" s="524">
        <f>IF(AND('KB Duct Parts'!$BL$14=2,'KB Duct Parts'!M35&gt;0),'KB Duct Parts'!M35,0)</f>
        <v>0</v>
      </c>
      <c r="C2122" s="529" t="s">
        <v>1409</v>
      </c>
      <c r="D2122" s="506" t="str">
        <f t="shared" si="1168"/>
        <v>18222-SS</v>
      </c>
      <c r="E2122" s="524" t="s">
        <v>878</v>
      </c>
      <c r="F2122" s="508" t="str">
        <f t="shared" si="1134"/>
        <v xml:space="preserve"> </v>
      </c>
      <c r="G2122" s="537" t="s">
        <v>1359</v>
      </c>
      <c r="H2122" s="524" t="s">
        <v>923</v>
      </c>
      <c r="I2122" s="1035"/>
      <c r="J2122" s="1036"/>
      <c r="K2122" s="531" t="s">
        <v>882</v>
      </c>
      <c r="L2122" s="535"/>
      <c r="M2122" s="517" t="str">
        <f t="shared" si="1167"/>
        <v>Y</v>
      </c>
      <c r="N2122" s="514">
        <f t="shared" si="1135"/>
        <v>965.9</v>
      </c>
      <c r="O2122" s="514">
        <f t="shared" si="1141"/>
        <v>0</v>
      </c>
      <c r="P2122" s="680">
        <f>'KB Duct Parts'!$AE$3</f>
        <v>0</v>
      </c>
      <c r="Q2122" s="681">
        <f t="shared" si="1136"/>
        <v>0</v>
      </c>
      <c r="R2122" s="682">
        <f t="shared" si="1137"/>
        <v>0</v>
      </c>
      <c r="S2122" s="716">
        <f t="shared" si="1138"/>
        <v>0.35</v>
      </c>
      <c r="T2122" s="679">
        <f t="shared" si="1139"/>
        <v>0</v>
      </c>
      <c r="U2122" s="679">
        <f t="shared" si="1140"/>
        <v>0</v>
      </c>
      <c r="Y2122" s="120"/>
      <c r="AD2122" s="79"/>
      <c r="AE2122" s="75"/>
      <c r="AF2122" s="370"/>
      <c r="AG2122" s="375"/>
      <c r="AH2122" s="379"/>
      <c r="AI2122" s="383"/>
      <c r="AJ2122" s="388"/>
      <c r="AK2122" s="392"/>
      <c r="AL2122" s="388"/>
      <c r="AM2122" s="363">
        <f t="shared" si="1165"/>
        <v>1</v>
      </c>
      <c r="AN2122" s="578">
        <v>965.9</v>
      </c>
      <c r="AO2122" s="78">
        <f t="shared" si="1147"/>
        <v>0</v>
      </c>
      <c r="AP2122" s="78">
        <f t="shared" si="1142"/>
        <v>0</v>
      </c>
      <c r="AQ2122" s="78">
        <f t="shared" si="1143"/>
        <v>0</v>
      </c>
      <c r="AR2122" s="78">
        <f t="shared" si="1144"/>
        <v>0</v>
      </c>
      <c r="AS2122" s="78">
        <f t="shared" si="1145"/>
        <v>0</v>
      </c>
      <c r="AT2122" s="78">
        <f t="shared" si="1146"/>
        <v>0</v>
      </c>
      <c r="AU2122" s="74" t="s">
        <v>717</v>
      </c>
      <c r="AV2122" s="115"/>
      <c r="AW2122" s="395"/>
      <c r="AX2122" s="395">
        <v>0</v>
      </c>
      <c r="AY2122" s="395">
        <v>0</v>
      </c>
      <c r="AZ2122" s="395">
        <v>0</v>
      </c>
      <c r="BA2122" s="395">
        <v>0</v>
      </c>
      <c r="BB2122" s="395">
        <v>0</v>
      </c>
      <c r="BC2122" s="395">
        <v>0</v>
      </c>
      <c r="BD2122" s="115"/>
      <c r="BE2122" s="115"/>
      <c r="BF2122" s="115"/>
      <c r="BG2122" s="115"/>
      <c r="BH2122" s="115"/>
      <c r="BI2122" s="115"/>
      <c r="BJ2122" s="115"/>
      <c r="BK2122" s="115"/>
      <c r="BQ2122" s="74" t="str">
        <f t="shared" si="1148"/>
        <v xml:space="preserve"> </v>
      </c>
      <c r="BR2122" s="120" t="str">
        <f t="shared" si="1149"/>
        <v xml:space="preserve"> </v>
      </c>
      <c r="BS2122" s="120" t="str">
        <f t="shared" si="1150"/>
        <v xml:space="preserve"> </v>
      </c>
      <c r="BU2122" s="74" t="str">
        <f t="shared" si="1151"/>
        <v xml:space="preserve"> </v>
      </c>
      <c r="BV2122" s="120" t="str">
        <f t="shared" si="1152"/>
        <v xml:space="preserve"> </v>
      </c>
      <c r="BW2122" s="120" t="str">
        <f t="shared" si="1153"/>
        <v xml:space="preserve">  </v>
      </c>
      <c r="BY2122" s="74" t="str">
        <f t="shared" si="1154"/>
        <v xml:space="preserve"> </v>
      </c>
      <c r="BZ2122" s="120" t="str">
        <f t="shared" si="1155"/>
        <v xml:space="preserve"> </v>
      </c>
      <c r="CA2122" s="120" t="str">
        <f t="shared" si="1156"/>
        <v xml:space="preserve"> </v>
      </c>
      <c r="CC2122" s="115" t="str">
        <f t="shared" si="1157"/>
        <v xml:space="preserve"> </v>
      </c>
      <c r="CD2122" s="120" t="str">
        <f t="shared" si="1158"/>
        <v xml:space="preserve"> </v>
      </c>
      <c r="CE2122" s="417" t="str">
        <f t="shared" si="1159"/>
        <v xml:space="preserve"> </v>
      </c>
      <c r="CF2122" s="115"/>
      <c r="CG2122" s="115" t="str">
        <f t="shared" si="1160"/>
        <v xml:space="preserve"> </v>
      </c>
      <c r="CH2122" s="120" t="str">
        <f t="shared" si="1161"/>
        <v xml:space="preserve"> </v>
      </c>
      <c r="CI2122" s="417" t="str">
        <f t="shared" si="1162"/>
        <v xml:space="preserve"> </v>
      </c>
      <c r="CJ2122" s="115"/>
      <c r="CK2122" s="115" t="str">
        <f t="shared" si="1163"/>
        <v xml:space="preserve"> </v>
      </c>
      <c r="CL2122" s="120" t="str">
        <f t="shared" si="1164"/>
        <v xml:space="preserve"> </v>
      </c>
      <c r="CM2122" s="417" t="str">
        <f t="shared" si="1166"/>
        <v xml:space="preserve"> </v>
      </c>
      <c r="IS2122" s="108">
        <v>653</v>
      </c>
    </row>
    <row r="2123" spans="2:253" s="74" customFormat="1" ht="17.100000000000001" hidden="1" customHeight="1" x14ac:dyDescent="0.25">
      <c r="B2123" s="524">
        <f>IF(AND('KB Duct Parts'!$BL$14=2,'KB Duct Parts'!M36&gt;0),'KB Duct Parts'!M36,0)</f>
        <v>0</v>
      </c>
      <c r="C2123" s="529" t="s">
        <v>21</v>
      </c>
      <c r="D2123" s="506" t="str">
        <f t="shared" si="1168"/>
        <v>18224-SS</v>
      </c>
      <c r="E2123" s="524" t="s">
        <v>1338</v>
      </c>
      <c r="F2123" s="508" t="str">
        <f t="shared" si="1134"/>
        <v xml:space="preserve"> </v>
      </c>
      <c r="G2123" s="537" t="s">
        <v>1359</v>
      </c>
      <c r="H2123" s="524" t="s">
        <v>923</v>
      </c>
      <c r="I2123" s="1035"/>
      <c r="J2123" s="1036"/>
      <c r="K2123" s="531" t="s">
        <v>882</v>
      </c>
      <c r="L2123" s="535"/>
      <c r="M2123" s="517" t="str">
        <f t="shared" si="1167"/>
        <v>Y</v>
      </c>
      <c r="N2123" s="514">
        <f t="shared" si="1135"/>
        <v>1064</v>
      </c>
      <c r="O2123" s="514">
        <f t="shared" si="1141"/>
        <v>0</v>
      </c>
      <c r="P2123" s="680">
        <f>'KB Duct Parts'!$AE$3</f>
        <v>0</v>
      </c>
      <c r="Q2123" s="681">
        <f t="shared" si="1136"/>
        <v>0</v>
      </c>
      <c r="R2123" s="682">
        <f t="shared" si="1137"/>
        <v>0</v>
      </c>
      <c r="S2123" s="716">
        <f t="shared" si="1138"/>
        <v>0.35</v>
      </c>
      <c r="T2123" s="679">
        <f t="shared" si="1139"/>
        <v>0</v>
      </c>
      <c r="U2123" s="679">
        <f t="shared" si="1140"/>
        <v>0</v>
      </c>
      <c r="Y2123" s="120"/>
      <c r="AD2123" s="79"/>
      <c r="AE2123" s="75"/>
      <c r="AF2123" s="370"/>
      <c r="AG2123" s="375"/>
      <c r="AH2123" s="379"/>
      <c r="AI2123" s="383"/>
      <c r="AJ2123" s="388"/>
      <c r="AK2123" s="392"/>
      <c r="AL2123" s="388"/>
      <c r="AM2123" s="363">
        <f t="shared" si="1165"/>
        <v>1</v>
      </c>
      <c r="AN2123" s="578">
        <v>1064</v>
      </c>
      <c r="AO2123" s="78">
        <f t="shared" si="1147"/>
        <v>0</v>
      </c>
      <c r="AP2123" s="78">
        <f t="shared" si="1142"/>
        <v>0</v>
      </c>
      <c r="AQ2123" s="78">
        <f t="shared" si="1143"/>
        <v>0</v>
      </c>
      <c r="AR2123" s="78">
        <f t="shared" si="1144"/>
        <v>0</v>
      </c>
      <c r="AS2123" s="78">
        <f t="shared" si="1145"/>
        <v>0</v>
      </c>
      <c r="AT2123" s="78">
        <f t="shared" si="1146"/>
        <v>0</v>
      </c>
      <c r="AU2123" s="74" t="s">
        <v>717</v>
      </c>
      <c r="AV2123" s="115"/>
      <c r="AW2123" s="395"/>
      <c r="AX2123" s="395">
        <v>0</v>
      </c>
      <c r="AY2123" s="395">
        <v>0</v>
      </c>
      <c r="AZ2123" s="395">
        <v>0</v>
      </c>
      <c r="BA2123" s="395">
        <v>0</v>
      </c>
      <c r="BB2123" s="395">
        <v>0</v>
      </c>
      <c r="BC2123" s="395">
        <v>0</v>
      </c>
      <c r="BD2123" s="115"/>
      <c r="BE2123" s="115"/>
      <c r="BF2123" s="115"/>
      <c r="BG2123" s="115"/>
      <c r="BH2123" s="115"/>
      <c r="BI2123" s="115"/>
      <c r="BJ2123" s="115"/>
      <c r="BK2123" s="115"/>
      <c r="BQ2123" s="74" t="str">
        <f t="shared" si="1148"/>
        <v xml:space="preserve"> </v>
      </c>
      <c r="BR2123" s="120" t="str">
        <f t="shared" si="1149"/>
        <v xml:space="preserve"> </v>
      </c>
      <c r="BS2123" s="120" t="str">
        <f t="shared" si="1150"/>
        <v xml:space="preserve"> </v>
      </c>
      <c r="BU2123" s="74" t="str">
        <f t="shared" si="1151"/>
        <v xml:space="preserve"> </v>
      </c>
      <c r="BV2123" s="120" t="str">
        <f t="shared" si="1152"/>
        <v xml:space="preserve"> </v>
      </c>
      <c r="BW2123" s="120" t="str">
        <f t="shared" si="1153"/>
        <v xml:space="preserve">  </v>
      </c>
      <c r="BY2123" s="74" t="str">
        <f t="shared" si="1154"/>
        <v xml:space="preserve"> </v>
      </c>
      <c r="BZ2123" s="120" t="str">
        <f t="shared" si="1155"/>
        <v xml:space="preserve"> </v>
      </c>
      <c r="CA2123" s="120" t="str">
        <f t="shared" si="1156"/>
        <v xml:space="preserve"> </v>
      </c>
      <c r="CC2123" s="115" t="str">
        <f t="shared" si="1157"/>
        <v xml:space="preserve"> </v>
      </c>
      <c r="CD2123" s="120" t="str">
        <f t="shared" si="1158"/>
        <v xml:space="preserve"> </v>
      </c>
      <c r="CE2123" s="417" t="str">
        <f t="shared" si="1159"/>
        <v xml:space="preserve"> </v>
      </c>
      <c r="CF2123" s="115"/>
      <c r="CG2123" s="115" t="str">
        <f t="shared" si="1160"/>
        <v xml:space="preserve"> </v>
      </c>
      <c r="CH2123" s="120" t="str">
        <f t="shared" si="1161"/>
        <v xml:space="preserve"> </v>
      </c>
      <c r="CI2123" s="417" t="str">
        <f t="shared" si="1162"/>
        <v xml:space="preserve"> </v>
      </c>
      <c r="CJ2123" s="115"/>
      <c r="CK2123" s="115" t="str">
        <f t="shared" si="1163"/>
        <v xml:space="preserve"> </v>
      </c>
      <c r="CL2123" s="120" t="str">
        <f t="shared" si="1164"/>
        <v xml:space="preserve"> </v>
      </c>
      <c r="CM2123" s="417" t="str">
        <f t="shared" si="1166"/>
        <v xml:space="preserve"> </v>
      </c>
      <c r="IS2123" s="108"/>
    </row>
    <row r="2124" spans="2:253" s="74" customFormat="1" ht="17.100000000000001" hidden="1" customHeight="1" x14ac:dyDescent="0.25">
      <c r="B2124" s="524">
        <f>IF(AND('KB Duct Parts'!$BL$14=2,'KB Duct Parts'!N17&gt;0),'KB Duct Parts'!N17,0)</f>
        <v>0</v>
      </c>
      <c r="C2124" s="529" t="s">
        <v>570</v>
      </c>
      <c r="D2124" s="506" t="str">
        <f t="shared" si="1168"/>
        <v>18003-SS</v>
      </c>
      <c r="E2124" s="536" t="s">
        <v>483</v>
      </c>
      <c r="F2124" s="508" t="str">
        <f t="shared" si="1134"/>
        <v xml:space="preserve"> </v>
      </c>
      <c r="G2124" s="537" t="s">
        <v>1356</v>
      </c>
      <c r="H2124" s="524" t="s">
        <v>923</v>
      </c>
      <c r="I2124" s="1035"/>
      <c r="J2124" s="1036"/>
      <c r="K2124" s="531" t="s">
        <v>882</v>
      </c>
      <c r="L2124" s="535"/>
      <c r="M2124" s="517" t="str">
        <f t="shared" si="1167"/>
        <v>Y</v>
      </c>
      <c r="N2124" s="514">
        <f t="shared" si="1135"/>
        <v>55.3</v>
      </c>
      <c r="O2124" s="514">
        <f t="shared" si="1141"/>
        <v>0</v>
      </c>
      <c r="P2124" s="680">
        <f>'KB Duct Parts'!$AE$3</f>
        <v>0</v>
      </c>
      <c r="Q2124" s="681">
        <f t="shared" si="1136"/>
        <v>0</v>
      </c>
      <c r="R2124" s="682">
        <f t="shared" si="1137"/>
        <v>0</v>
      </c>
      <c r="S2124" s="716">
        <f t="shared" si="1138"/>
        <v>0.35</v>
      </c>
      <c r="T2124" s="679">
        <f t="shared" si="1139"/>
        <v>0</v>
      </c>
      <c r="U2124" s="679">
        <f t="shared" si="1140"/>
        <v>0</v>
      </c>
      <c r="Y2124" s="120"/>
      <c r="AD2124" s="79"/>
      <c r="AE2124" s="75"/>
      <c r="AF2124" s="370"/>
      <c r="AG2124" s="375"/>
      <c r="AH2124" s="379"/>
      <c r="AI2124" s="383"/>
      <c r="AJ2124" s="388"/>
      <c r="AK2124" s="392"/>
      <c r="AL2124" s="388"/>
      <c r="AM2124" s="363">
        <f t="shared" si="1165"/>
        <v>1</v>
      </c>
      <c r="AN2124" s="578">
        <v>55.3</v>
      </c>
      <c r="AO2124" s="78">
        <f t="shared" si="1147"/>
        <v>0</v>
      </c>
      <c r="AP2124" s="78">
        <f t="shared" si="1142"/>
        <v>0</v>
      </c>
      <c r="AQ2124" s="78">
        <f t="shared" si="1143"/>
        <v>0</v>
      </c>
      <c r="AR2124" s="78">
        <f t="shared" si="1144"/>
        <v>0</v>
      </c>
      <c r="AS2124" s="78">
        <f t="shared" si="1145"/>
        <v>0</v>
      </c>
      <c r="AT2124" s="78">
        <f t="shared" si="1146"/>
        <v>0</v>
      </c>
      <c r="AU2124" s="74" t="s">
        <v>717</v>
      </c>
      <c r="AV2124" s="115"/>
      <c r="AW2124" s="395"/>
      <c r="AX2124" s="395">
        <v>0</v>
      </c>
      <c r="AY2124" s="395">
        <v>0</v>
      </c>
      <c r="AZ2124" s="395">
        <v>0</v>
      </c>
      <c r="BA2124" s="395">
        <v>0</v>
      </c>
      <c r="BB2124" s="395">
        <v>0</v>
      </c>
      <c r="BC2124" s="395">
        <v>0</v>
      </c>
      <c r="BD2124" s="115"/>
      <c r="BE2124" s="115"/>
      <c r="BF2124" s="115"/>
      <c r="BG2124" s="115"/>
      <c r="BH2124" s="115"/>
      <c r="BI2124" s="115"/>
      <c r="BJ2124" s="115"/>
      <c r="BK2124" s="115"/>
      <c r="BQ2124" s="74" t="str">
        <f t="shared" si="1148"/>
        <v xml:space="preserve"> </v>
      </c>
      <c r="BR2124" s="120" t="str">
        <f t="shared" si="1149"/>
        <v xml:space="preserve"> </v>
      </c>
      <c r="BS2124" s="120" t="str">
        <f t="shared" si="1150"/>
        <v xml:space="preserve"> </v>
      </c>
      <c r="BU2124" s="74" t="str">
        <f t="shared" si="1151"/>
        <v xml:space="preserve"> </v>
      </c>
      <c r="BV2124" s="120" t="str">
        <f t="shared" si="1152"/>
        <v xml:space="preserve"> </v>
      </c>
      <c r="BW2124" s="120" t="str">
        <f t="shared" si="1153"/>
        <v xml:space="preserve">  </v>
      </c>
      <c r="BY2124" s="74" t="str">
        <f t="shared" si="1154"/>
        <v xml:space="preserve"> </v>
      </c>
      <c r="BZ2124" s="120" t="str">
        <f t="shared" si="1155"/>
        <v xml:space="preserve"> </v>
      </c>
      <c r="CA2124" s="120" t="str">
        <f t="shared" si="1156"/>
        <v xml:space="preserve"> </v>
      </c>
      <c r="CC2124" s="115" t="str">
        <f t="shared" si="1157"/>
        <v xml:space="preserve"> </v>
      </c>
      <c r="CD2124" s="120" t="str">
        <f t="shared" si="1158"/>
        <v xml:space="preserve"> </v>
      </c>
      <c r="CE2124" s="417" t="str">
        <f t="shared" si="1159"/>
        <v xml:space="preserve"> </v>
      </c>
      <c r="CF2124" s="115"/>
      <c r="CG2124" s="115" t="str">
        <f t="shared" si="1160"/>
        <v xml:space="preserve"> </v>
      </c>
      <c r="CH2124" s="120" t="str">
        <f t="shared" si="1161"/>
        <v xml:space="preserve"> </v>
      </c>
      <c r="CI2124" s="417" t="str">
        <f t="shared" si="1162"/>
        <v xml:space="preserve"> </v>
      </c>
      <c r="CJ2124" s="115"/>
      <c r="CK2124" s="115" t="str">
        <f t="shared" si="1163"/>
        <v xml:space="preserve"> </v>
      </c>
      <c r="CL2124" s="120" t="str">
        <f t="shared" si="1164"/>
        <v xml:space="preserve"> </v>
      </c>
      <c r="CM2124" s="417" t="str">
        <f t="shared" si="1166"/>
        <v xml:space="preserve"> </v>
      </c>
      <c r="IS2124" s="108">
        <v>77</v>
      </c>
    </row>
    <row r="2125" spans="2:253" s="74" customFormat="1" ht="17.100000000000001" hidden="1" customHeight="1" x14ac:dyDescent="0.25">
      <c r="B2125" s="524">
        <f>IF(AND('KB Duct Parts'!$BL$14=2,'KB Duct Parts'!N18&gt;0),'KB Duct Parts'!N18,0)</f>
        <v>0</v>
      </c>
      <c r="C2125" s="529" t="s">
        <v>1357</v>
      </c>
      <c r="D2125" s="506" t="str">
        <f t="shared" si="1168"/>
        <v>18004-SS</v>
      </c>
      <c r="E2125" s="536" t="s">
        <v>861</v>
      </c>
      <c r="F2125" s="508" t="str">
        <f t="shared" si="1134"/>
        <v xml:space="preserve"> </v>
      </c>
      <c r="G2125" s="537" t="s">
        <v>1356</v>
      </c>
      <c r="H2125" s="524" t="s">
        <v>923</v>
      </c>
      <c r="I2125" s="1035"/>
      <c r="J2125" s="1036"/>
      <c r="K2125" s="531" t="s">
        <v>882</v>
      </c>
      <c r="L2125" s="535"/>
      <c r="M2125" s="517" t="str">
        <f t="shared" si="1167"/>
        <v>Y</v>
      </c>
      <c r="N2125" s="514">
        <f t="shared" si="1135"/>
        <v>57.6</v>
      </c>
      <c r="O2125" s="514">
        <f t="shared" si="1141"/>
        <v>0</v>
      </c>
      <c r="P2125" s="680">
        <f>'KB Duct Parts'!$AE$3</f>
        <v>0</v>
      </c>
      <c r="Q2125" s="681">
        <f t="shared" si="1136"/>
        <v>0</v>
      </c>
      <c r="R2125" s="682">
        <f t="shared" si="1137"/>
        <v>0</v>
      </c>
      <c r="S2125" s="716">
        <f t="shared" si="1138"/>
        <v>0.35</v>
      </c>
      <c r="T2125" s="679">
        <f t="shared" si="1139"/>
        <v>0</v>
      </c>
      <c r="U2125" s="679">
        <f t="shared" si="1140"/>
        <v>0</v>
      </c>
      <c r="Y2125" s="120"/>
      <c r="AD2125" s="79"/>
      <c r="AE2125" s="75"/>
      <c r="AF2125" s="370"/>
      <c r="AG2125" s="375"/>
      <c r="AH2125" s="379"/>
      <c r="AI2125" s="383"/>
      <c r="AJ2125" s="388"/>
      <c r="AK2125" s="392"/>
      <c r="AL2125" s="388"/>
      <c r="AM2125" s="363">
        <f t="shared" si="1165"/>
        <v>1</v>
      </c>
      <c r="AN2125" s="578">
        <v>57.6</v>
      </c>
      <c r="AO2125" s="78">
        <f t="shared" si="1147"/>
        <v>0</v>
      </c>
      <c r="AP2125" s="78">
        <f t="shared" si="1142"/>
        <v>0</v>
      </c>
      <c r="AQ2125" s="78">
        <f t="shared" si="1143"/>
        <v>0</v>
      </c>
      <c r="AR2125" s="78">
        <f t="shared" si="1144"/>
        <v>0</v>
      </c>
      <c r="AS2125" s="78">
        <f t="shared" si="1145"/>
        <v>0</v>
      </c>
      <c r="AT2125" s="78">
        <f t="shared" si="1146"/>
        <v>0</v>
      </c>
      <c r="AU2125" s="74" t="s">
        <v>717</v>
      </c>
      <c r="AV2125" s="115"/>
      <c r="AW2125" s="395"/>
      <c r="AX2125" s="395">
        <v>0</v>
      </c>
      <c r="AY2125" s="395">
        <v>0</v>
      </c>
      <c r="AZ2125" s="395">
        <v>0</v>
      </c>
      <c r="BA2125" s="395">
        <v>0</v>
      </c>
      <c r="BB2125" s="395">
        <v>0</v>
      </c>
      <c r="BC2125" s="395">
        <v>0</v>
      </c>
      <c r="BD2125" s="115"/>
      <c r="BE2125" s="115"/>
      <c r="BF2125" s="115"/>
      <c r="BG2125" s="115"/>
      <c r="BH2125" s="115"/>
      <c r="BI2125" s="115"/>
      <c r="BJ2125" s="115"/>
      <c r="BK2125" s="115"/>
      <c r="BQ2125" s="74" t="str">
        <f t="shared" si="1148"/>
        <v xml:space="preserve"> </v>
      </c>
      <c r="BR2125" s="120" t="str">
        <f t="shared" si="1149"/>
        <v xml:space="preserve"> </v>
      </c>
      <c r="BS2125" s="120" t="str">
        <f t="shared" si="1150"/>
        <v xml:space="preserve"> </v>
      </c>
      <c r="BU2125" s="74" t="str">
        <f t="shared" si="1151"/>
        <v xml:space="preserve"> </v>
      </c>
      <c r="BV2125" s="120" t="str">
        <f t="shared" si="1152"/>
        <v xml:space="preserve"> </v>
      </c>
      <c r="BW2125" s="120" t="str">
        <f t="shared" si="1153"/>
        <v xml:space="preserve">  </v>
      </c>
      <c r="BY2125" s="74" t="str">
        <f t="shared" si="1154"/>
        <v xml:space="preserve"> </v>
      </c>
      <c r="BZ2125" s="120" t="str">
        <f t="shared" si="1155"/>
        <v xml:space="preserve"> </v>
      </c>
      <c r="CA2125" s="120" t="str">
        <f t="shared" si="1156"/>
        <v xml:space="preserve"> </v>
      </c>
      <c r="CC2125" s="115" t="str">
        <f t="shared" si="1157"/>
        <v xml:space="preserve"> </v>
      </c>
      <c r="CD2125" s="120" t="str">
        <f t="shared" si="1158"/>
        <v xml:space="preserve"> </v>
      </c>
      <c r="CE2125" s="417" t="str">
        <f t="shared" si="1159"/>
        <v xml:space="preserve"> </v>
      </c>
      <c r="CF2125" s="115"/>
      <c r="CG2125" s="115" t="str">
        <f t="shared" si="1160"/>
        <v xml:space="preserve"> </v>
      </c>
      <c r="CH2125" s="120" t="str">
        <f t="shared" si="1161"/>
        <v xml:space="preserve"> </v>
      </c>
      <c r="CI2125" s="417" t="str">
        <f t="shared" si="1162"/>
        <v xml:space="preserve"> </v>
      </c>
      <c r="CJ2125" s="115"/>
      <c r="CK2125" s="115" t="str">
        <f t="shared" si="1163"/>
        <v xml:space="preserve"> </v>
      </c>
      <c r="CL2125" s="120" t="str">
        <f t="shared" si="1164"/>
        <v xml:space="preserve"> </v>
      </c>
      <c r="CM2125" s="417" t="str">
        <f t="shared" si="1166"/>
        <v xml:space="preserve"> </v>
      </c>
      <c r="IS2125" s="108">
        <v>77</v>
      </c>
    </row>
    <row r="2126" spans="2:253" s="74" customFormat="1" ht="17.100000000000001" hidden="1" customHeight="1" x14ac:dyDescent="0.25">
      <c r="B2126" s="524">
        <f>IF(AND('KB Duct Parts'!$BL$14=2,'KB Duct Parts'!N19&gt;0),'KB Duct Parts'!N19,0)</f>
        <v>0</v>
      </c>
      <c r="C2126" s="529" t="s">
        <v>1360</v>
      </c>
      <c r="D2126" s="506" t="str">
        <f t="shared" si="1168"/>
        <v>18005-SS</v>
      </c>
      <c r="E2126" s="524" t="s">
        <v>862</v>
      </c>
      <c r="F2126" s="508" t="str">
        <f t="shared" ref="F2126:F2189" si="1169">IF(AM2126&gt;1,"Non-Std"," ")</f>
        <v xml:space="preserve"> </v>
      </c>
      <c r="G2126" s="537" t="s">
        <v>1356</v>
      </c>
      <c r="H2126" s="524" t="s">
        <v>923</v>
      </c>
      <c r="I2126" s="1035"/>
      <c r="J2126" s="1036"/>
      <c r="K2126" s="531" t="s">
        <v>882</v>
      </c>
      <c r="L2126" s="535"/>
      <c r="M2126" s="517" t="str">
        <f t="shared" si="1167"/>
        <v>Y</v>
      </c>
      <c r="N2126" s="514">
        <f t="shared" si="1135"/>
        <v>60.1</v>
      </c>
      <c r="O2126" s="514">
        <f t="shared" si="1141"/>
        <v>0</v>
      </c>
      <c r="P2126" s="680">
        <f>'KB Duct Parts'!$AE$3</f>
        <v>0</v>
      </c>
      <c r="Q2126" s="681">
        <f t="shared" si="1136"/>
        <v>0</v>
      </c>
      <c r="R2126" s="682">
        <f t="shared" si="1137"/>
        <v>0</v>
      </c>
      <c r="S2126" s="716">
        <f t="shared" si="1138"/>
        <v>0.35</v>
      </c>
      <c r="T2126" s="679">
        <f t="shared" si="1139"/>
        <v>0</v>
      </c>
      <c r="U2126" s="679">
        <f t="shared" si="1140"/>
        <v>0</v>
      </c>
      <c r="Y2126" s="120"/>
      <c r="AD2126" s="79"/>
      <c r="AE2126" s="75"/>
      <c r="AF2126" s="370"/>
      <c r="AG2126" s="375"/>
      <c r="AH2126" s="379"/>
      <c r="AI2126" s="383"/>
      <c r="AJ2126" s="388"/>
      <c r="AK2126" s="392"/>
      <c r="AL2126" s="388"/>
      <c r="AM2126" s="363">
        <f t="shared" si="1165"/>
        <v>1</v>
      </c>
      <c r="AN2126" s="578">
        <v>60.1</v>
      </c>
      <c r="AO2126" s="78">
        <f t="shared" si="1147"/>
        <v>0</v>
      </c>
      <c r="AP2126" s="78">
        <f t="shared" si="1142"/>
        <v>0</v>
      </c>
      <c r="AQ2126" s="78">
        <f t="shared" si="1143"/>
        <v>0</v>
      </c>
      <c r="AR2126" s="78">
        <f t="shared" si="1144"/>
        <v>0</v>
      </c>
      <c r="AS2126" s="78">
        <f t="shared" si="1145"/>
        <v>0</v>
      </c>
      <c r="AT2126" s="78">
        <f t="shared" si="1146"/>
        <v>0</v>
      </c>
      <c r="AU2126" s="74" t="s">
        <v>717</v>
      </c>
      <c r="AV2126" s="115"/>
      <c r="AW2126" s="395"/>
      <c r="AX2126" s="395">
        <v>0</v>
      </c>
      <c r="AY2126" s="395">
        <v>0</v>
      </c>
      <c r="AZ2126" s="395">
        <v>0</v>
      </c>
      <c r="BA2126" s="395">
        <v>0</v>
      </c>
      <c r="BB2126" s="395">
        <v>0</v>
      </c>
      <c r="BC2126" s="395">
        <v>0</v>
      </c>
      <c r="BD2126" s="115"/>
      <c r="BE2126" s="115"/>
      <c r="BF2126" s="115"/>
      <c r="BG2126" s="115"/>
      <c r="BH2126" s="115"/>
      <c r="BI2126" s="115"/>
      <c r="BJ2126" s="115"/>
      <c r="BK2126" s="115"/>
      <c r="BQ2126" s="74" t="str">
        <f t="shared" si="1148"/>
        <v xml:space="preserve"> </v>
      </c>
      <c r="BR2126" s="120" t="str">
        <f t="shared" si="1149"/>
        <v xml:space="preserve"> </v>
      </c>
      <c r="BS2126" s="120" t="str">
        <f t="shared" si="1150"/>
        <v xml:space="preserve"> </v>
      </c>
      <c r="BU2126" s="74" t="str">
        <f t="shared" si="1151"/>
        <v xml:space="preserve"> </v>
      </c>
      <c r="BV2126" s="120" t="str">
        <f t="shared" si="1152"/>
        <v xml:space="preserve"> </v>
      </c>
      <c r="BW2126" s="120" t="str">
        <f t="shared" si="1153"/>
        <v xml:space="preserve">  </v>
      </c>
      <c r="BY2126" s="74" t="str">
        <f t="shared" si="1154"/>
        <v xml:space="preserve"> </v>
      </c>
      <c r="BZ2126" s="120" t="str">
        <f t="shared" si="1155"/>
        <v xml:space="preserve"> </v>
      </c>
      <c r="CA2126" s="120" t="str">
        <f t="shared" si="1156"/>
        <v xml:space="preserve"> </v>
      </c>
      <c r="CC2126" s="115" t="str">
        <f t="shared" si="1157"/>
        <v xml:space="preserve"> </v>
      </c>
      <c r="CD2126" s="120" t="str">
        <f t="shared" si="1158"/>
        <v xml:space="preserve"> </v>
      </c>
      <c r="CE2126" s="417" t="str">
        <f t="shared" si="1159"/>
        <v xml:space="preserve"> </v>
      </c>
      <c r="CF2126" s="115"/>
      <c r="CG2126" s="115" t="str">
        <f t="shared" si="1160"/>
        <v xml:space="preserve"> </v>
      </c>
      <c r="CH2126" s="120" t="str">
        <f t="shared" si="1161"/>
        <v xml:space="preserve"> </v>
      </c>
      <c r="CI2126" s="417" t="str">
        <f t="shared" si="1162"/>
        <v xml:space="preserve"> </v>
      </c>
      <c r="CJ2126" s="115"/>
      <c r="CK2126" s="115" t="str">
        <f t="shared" si="1163"/>
        <v xml:space="preserve"> </v>
      </c>
      <c r="CL2126" s="120" t="str">
        <f t="shared" si="1164"/>
        <v xml:space="preserve"> </v>
      </c>
      <c r="CM2126" s="417" t="str">
        <f t="shared" si="1166"/>
        <v xml:space="preserve"> </v>
      </c>
      <c r="IS2126" s="108">
        <v>81</v>
      </c>
    </row>
    <row r="2127" spans="2:253" s="74" customFormat="1" ht="17.100000000000001" hidden="1" customHeight="1" x14ac:dyDescent="0.25">
      <c r="B2127" s="524">
        <f>IF(AND('KB Duct Parts'!$BL$14=2,'KB Duct Parts'!N20&gt;0),'KB Duct Parts'!N20,0)</f>
        <v>0</v>
      </c>
      <c r="C2127" s="529" t="s">
        <v>1361</v>
      </c>
      <c r="D2127" s="506" t="str">
        <f t="shared" si="1168"/>
        <v>18006-SS</v>
      </c>
      <c r="E2127" s="524" t="s">
        <v>863</v>
      </c>
      <c r="F2127" s="508" t="str">
        <f t="shared" si="1169"/>
        <v xml:space="preserve"> </v>
      </c>
      <c r="G2127" s="537" t="s">
        <v>1356</v>
      </c>
      <c r="H2127" s="524" t="s">
        <v>923</v>
      </c>
      <c r="I2127" s="1035"/>
      <c r="J2127" s="1036"/>
      <c r="K2127" s="531" t="s">
        <v>882</v>
      </c>
      <c r="L2127" s="535"/>
      <c r="M2127" s="517" t="str">
        <f t="shared" si="1167"/>
        <v>Y</v>
      </c>
      <c r="N2127" s="514">
        <f t="shared" si="1135"/>
        <v>78.8</v>
      </c>
      <c r="O2127" s="514">
        <f t="shared" si="1141"/>
        <v>0</v>
      </c>
      <c r="P2127" s="680">
        <f>'KB Duct Parts'!$AE$3</f>
        <v>0</v>
      </c>
      <c r="Q2127" s="681">
        <f t="shared" si="1136"/>
        <v>0</v>
      </c>
      <c r="R2127" s="682">
        <f t="shared" si="1137"/>
        <v>0</v>
      </c>
      <c r="S2127" s="716">
        <f t="shared" si="1138"/>
        <v>0.35</v>
      </c>
      <c r="T2127" s="679">
        <f t="shared" si="1139"/>
        <v>0</v>
      </c>
      <c r="U2127" s="679">
        <f t="shared" si="1140"/>
        <v>0</v>
      </c>
      <c r="Y2127" s="120"/>
      <c r="AD2127" s="79"/>
      <c r="AE2127" s="75"/>
      <c r="AF2127" s="370"/>
      <c r="AG2127" s="375"/>
      <c r="AH2127" s="379"/>
      <c r="AI2127" s="383"/>
      <c r="AJ2127" s="388"/>
      <c r="AK2127" s="392"/>
      <c r="AL2127" s="388"/>
      <c r="AM2127" s="363">
        <f t="shared" si="1165"/>
        <v>1</v>
      </c>
      <c r="AN2127" s="578">
        <v>78.8</v>
      </c>
      <c r="AO2127" s="78">
        <f t="shared" si="1147"/>
        <v>0</v>
      </c>
      <c r="AP2127" s="78">
        <f t="shared" si="1142"/>
        <v>0</v>
      </c>
      <c r="AQ2127" s="78">
        <f t="shared" si="1143"/>
        <v>0</v>
      </c>
      <c r="AR2127" s="78">
        <f t="shared" si="1144"/>
        <v>0</v>
      </c>
      <c r="AS2127" s="78">
        <f t="shared" si="1145"/>
        <v>0</v>
      </c>
      <c r="AT2127" s="78">
        <f t="shared" si="1146"/>
        <v>0</v>
      </c>
      <c r="AU2127" s="74" t="s">
        <v>717</v>
      </c>
      <c r="AV2127" s="115"/>
      <c r="AW2127" s="395"/>
      <c r="AX2127" s="395">
        <v>0</v>
      </c>
      <c r="AY2127" s="395">
        <v>0</v>
      </c>
      <c r="AZ2127" s="395">
        <v>0</v>
      </c>
      <c r="BA2127" s="395">
        <v>0</v>
      </c>
      <c r="BB2127" s="395">
        <v>0</v>
      </c>
      <c r="BC2127" s="395">
        <v>0</v>
      </c>
      <c r="BD2127" s="115"/>
      <c r="BE2127" s="115"/>
      <c r="BF2127" s="115"/>
      <c r="BG2127" s="115"/>
      <c r="BH2127" s="115"/>
      <c r="BI2127" s="115"/>
      <c r="BJ2127" s="115"/>
      <c r="BK2127" s="115"/>
      <c r="BQ2127" s="74" t="str">
        <f t="shared" si="1148"/>
        <v xml:space="preserve"> </v>
      </c>
      <c r="BR2127" s="120" t="str">
        <f t="shared" si="1149"/>
        <v xml:space="preserve"> </v>
      </c>
      <c r="BS2127" s="120" t="str">
        <f t="shared" si="1150"/>
        <v xml:space="preserve"> </v>
      </c>
      <c r="BU2127" s="74" t="str">
        <f t="shared" si="1151"/>
        <v xml:space="preserve"> </v>
      </c>
      <c r="BV2127" s="120" t="str">
        <f t="shared" si="1152"/>
        <v xml:space="preserve"> </v>
      </c>
      <c r="BW2127" s="120" t="str">
        <f t="shared" si="1153"/>
        <v xml:space="preserve">  </v>
      </c>
      <c r="BY2127" s="74" t="str">
        <f t="shared" si="1154"/>
        <v xml:space="preserve"> </v>
      </c>
      <c r="BZ2127" s="120" t="str">
        <f t="shared" si="1155"/>
        <v xml:space="preserve"> </v>
      </c>
      <c r="CA2127" s="120" t="str">
        <f t="shared" si="1156"/>
        <v xml:space="preserve"> </v>
      </c>
      <c r="CC2127" s="115" t="str">
        <f t="shared" si="1157"/>
        <v xml:space="preserve"> </v>
      </c>
      <c r="CD2127" s="120" t="str">
        <f t="shared" si="1158"/>
        <v xml:space="preserve"> </v>
      </c>
      <c r="CE2127" s="417" t="str">
        <f t="shared" si="1159"/>
        <v xml:space="preserve"> </v>
      </c>
      <c r="CF2127" s="115"/>
      <c r="CG2127" s="115" t="str">
        <f t="shared" si="1160"/>
        <v xml:space="preserve"> </v>
      </c>
      <c r="CH2127" s="120" t="str">
        <f t="shared" si="1161"/>
        <v xml:space="preserve"> </v>
      </c>
      <c r="CI2127" s="417" t="str">
        <f t="shared" si="1162"/>
        <v xml:space="preserve"> </v>
      </c>
      <c r="CJ2127" s="115"/>
      <c r="CK2127" s="115" t="str">
        <f t="shared" si="1163"/>
        <v xml:space="preserve"> </v>
      </c>
      <c r="CL2127" s="120" t="str">
        <f t="shared" si="1164"/>
        <v xml:space="preserve"> </v>
      </c>
      <c r="CM2127" s="417" t="str">
        <f t="shared" si="1166"/>
        <v xml:space="preserve"> </v>
      </c>
      <c r="IS2127" s="108">
        <v>106</v>
      </c>
    </row>
    <row r="2128" spans="2:253" s="74" customFormat="1" ht="17.100000000000001" hidden="1" customHeight="1" x14ac:dyDescent="0.25">
      <c r="B2128" s="524">
        <f>IF(AND('KB Duct Parts'!$BL$14=2,'KB Duct Parts'!N21&gt;0),'KB Duct Parts'!N21,0)</f>
        <v>0</v>
      </c>
      <c r="C2128" s="529" t="s">
        <v>1362</v>
      </c>
      <c r="D2128" s="506" t="str">
        <f t="shared" si="1168"/>
        <v>18007-SS</v>
      </c>
      <c r="E2128" s="524" t="s">
        <v>864</v>
      </c>
      <c r="F2128" s="508" t="str">
        <f t="shared" si="1169"/>
        <v xml:space="preserve"> </v>
      </c>
      <c r="G2128" s="537" t="s">
        <v>1356</v>
      </c>
      <c r="H2128" s="524" t="s">
        <v>923</v>
      </c>
      <c r="I2128" s="1035"/>
      <c r="J2128" s="1036"/>
      <c r="K2128" s="531" t="s">
        <v>882</v>
      </c>
      <c r="L2128" s="535"/>
      <c r="M2128" s="517" t="str">
        <f t="shared" si="1167"/>
        <v>Y</v>
      </c>
      <c r="N2128" s="514">
        <f t="shared" si="1135"/>
        <v>97.6</v>
      </c>
      <c r="O2128" s="514">
        <f t="shared" si="1141"/>
        <v>0</v>
      </c>
      <c r="P2128" s="680">
        <f>'KB Duct Parts'!$AE$3</f>
        <v>0</v>
      </c>
      <c r="Q2128" s="681">
        <f t="shared" si="1136"/>
        <v>0</v>
      </c>
      <c r="R2128" s="682">
        <f t="shared" si="1137"/>
        <v>0</v>
      </c>
      <c r="S2128" s="716">
        <f t="shared" si="1138"/>
        <v>0.35</v>
      </c>
      <c r="T2128" s="679">
        <f t="shared" si="1139"/>
        <v>0</v>
      </c>
      <c r="U2128" s="679">
        <f t="shared" si="1140"/>
        <v>0</v>
      </c>
      <c r="Y2128" s="120"/>
      <c r="AD2128" s="79"/>
      <c r="AE2128" s="75"/>
      <c r="AF2128" s="370"/>
      <c r="AG2128" s="375"/>
      <c r="AH2128" s="379"/>
      <c r="AI2128" s="383"/>
      <c r="AJ2128" s="388"/>
      <c r="AK2128" s="392"/>
      <c r="AL2128" s="388"/>
      <c r="AM2128" s="363">
        <f t="shared" si="1165"/>
        <v>1</v>
      </c>
      <c r="AN2128" s="578">
        <v>97.6</v>
      </c>
      <c r="AO2128" s="78">
        <f t="shared" si="1147"/>
        <v>0</v>
      </c>
      <c r="AP2128" s="78">
        <f t="shared" si="1142"/>
        <v>0</v>
      </c>
      <c r="AQ2128" s="78">
        <f t="shared" si="1143"/>
        <v>0</v>
      </c>
      <c r="AR2128" s="78">
        <f t="shared" si="1144"/>
        <v>0</v>
      </c>
      <c r="AS2128" s="78">
        <f t="shared" si="1145"/>
        <v>0</v>
      </c>
      <c r="AT2128" s="78">
        <f t="shared" si="1146"/>
        <v>0</v>
      </c>
      <c r="AU2128" s="74" t="s">
        <v>717</v>
      </c>
      <c r="AV2128" s="115"/>
      <c r="AW2128" s="395"/>
      <c r="AX2128" s="395">
        <v>0</v>
      </c>
      <c r="AY2128" s="395">
        <v>0</v>
      </c>
      <c r="AZ2128" s="395">
        <v>0</v>
      </c>
      <c r="BA2128" s="395">
        <v>0</v>
      </c>
      <c r="BB2128" s="395">
        <v>0</v>
      </c>
      <c r="BC2128" s="395">
        <v>0</v>
      </c>
      <c r="BD2128" s="115"/>
      <c r="BE2128" s="115"/>
      <c r="BF2128" s="115"/>
      <c r="BG2128" s="115"/>
      <c r="BH2128" s="115"/>
      <c r="BI2128" s="115"/>
      <c r="BJ2128" s="115"/>
      <c r="BK2128" s="115"/>
      <c r="BQ2128" s="74" t="str">
        <f t="shared" si="1148"/>
        <v xml:space="preserve"> </v>
      </c>
      <c r="BR2128" s="120" t="str">
        <f t="shared" si="1149"/>
        <v xml:space="preserve"> </v>
      </c>
      <c r="BS2128" s="120" t="str">
        <f t="shared" si="1150"/>
        <v xml:space="preserve"> </v>
      </c>
      <c r="BU2128" s="74" t="str">
        <f t="shared" si="1151"/>
        <v xml:space="preserve"> </v>
      </c>
      <c r="BV2128" s="120" t="str">
        <f t="shared" si="1152"/>
        <v xml:space="preserve"> </v>
      </c>
      <c r="BW2128" s="120" t="str">
        <f t="shared" si="1153"/>
        <v xml:space="preserve">  </v>
      </c>
      <c r="BY2128" s="74" t="str">
        <f t="shared" si="1154"/>
        <v xml:space="preserve"> </v>
      </c>
      <c r="BZ2128" s="120" t="str">
        <f t="shared" si="1155"/>
        <v xml:space="preserve"> </v>
      </c>
      <c r="CA2128" s="120" t="str">
        <f t="shared" si="1156"/>
        <v xml:space="preserve"> </v>
      </c>
      <c r="CC2128" s="115" t="str">
        <f t="shared" si="1157"/>
        <v xml:space="preserve"> </v>
      </c>
      <c r="CD2128" s="120" t="str">
        <f t="shared" si="1158"/>
        <v xml:space="preserve"> </v>
      </c>
      <c r="CE2128" s="417" t="str">
        <f t="shared" si="1159"/>
        <v xml:space="preserve"> </v>
      </c>
      <c r="CF2128" s="115"/>
      <c r="CG2128" s="115" t="str">
        <f t="shared" si="1160"/>
        <v xml:space="preserve"> </v>
      </c>
      <c r="CH2128" s="120" t="str">
        <f t="shared" si="1161"/>
        <v xml:space="preserve"> </v>
      </c>
      <c r="CI2128" s="417" t="str">
        <f t="shared" si="1162"/>
        <v xml:space="preserve"> </v>
      </c>
      <c r="CJ2128" s="115"/>
      <c r="CK2128" s="115" t="str">
        <f t="shared" si="1163"/>
        <v xml:space="preserve"> </v>
      </c>
      <c r="CL2128" s="120" t="str">
        <f t="shared" si="1164"/>
        <v xml:space="preserve"> </v>
      </c>
      <c r="CM2128" s="417" t="str">
        <f t="shared" si="1166"/>
        <v xml:space="preserve"> </v>
      </c>
      <c r="IS2128" s="108">
        <v>123</v>
      </c>
    </row>
    <row r="2129" spans="2:253" s="74" customFormat="1" ht="17.100000000000001" hidden="1" customHeight="1" x14ac:dyDescent="0.25">
      <c r="B2129" s="524">
        <f>IF(AND('KB Duct Parts'!$BL$14=2,'KB Duct Parts'!N22&gt;0),'KB Duct Parts'!N22,0)</f>
        <v>0</v>
      </c>
      <c r="C2129" s="529" t="s">
        <v>1363</v>
      </c>
      <c r="D2129" s="506" t="str">
        <f t="shared" si="1168"/>
        <v>18008-SS</v>
      </c>
      <c r="E2129" s="524" t="s">
        <v>865</v>
      </c>
      <c r="F2129" s="508" t="str">
        <f t="shared" si="1169"/>
        <v xml:space="preserve"> </v>
      </c>
      <c r="G2129" s="537" t="s">
        <v>1356</v>
      </c>
      <c r="H2129" s="524" t="s">
        <v>923</v>
      </c>
      <c r="I2129" s="1035"/>
      <c r="J2129" s="1036"/>
      <c r="K2129" s="531" t="s">
        <v>882</v>
      </c>
      <c r="L2129" s="535"/>
      <c r="M2129" s="517" t="str">
        <f t="shared" si="1167"/>
        <v>Y</v>
      </c>
      <c r="N2129" s="514">
        <f t="shared" si="1135"/>
        <v>115.4</v>
      </c>
      <c r="O2129" s="514">
        <f t="shared" si="1141"/>
        <v>0</v>
      </c>
      <c r="P2129" s="680">
        <f>'KB Duct Parts'!$AE$3</f>
        <v>0</v>
      </c>
      <c r="Q2129" s="681">
        <f t="shared" si="1136"/>
        <v>0</v>
      </c>
      <c r="R2129" s="682">
        <f t="shared" si="1137"/>
        <v>0</v>
      </c>
      <c r="S2129" s="716">
        <f t="shared" si="1138"/>
        <v>0.35</v>
      </c>
      <c r="T2129" s="679">
        <f t="shared" si="1139"/>
        <v>0</v>
      </c>
      <c r="U2129" s="679">
        <f t="shared" si="1140"/>
        <v>0</v>
      </c>
      <c r="Y2129" s="120"/>
      <c r="AD2129" s="79"/>
      <c r="AE2129" s="75"/>
      <c r="AF2129" s="370"/>
      <c r="AG2129" s="375"/>
      <c r="AH2129" s="379"/>
      <c r="AI2129" s="383"/>
      <c r="AJ2129" s="388"/>
      <c r="AK2129" s="392"/>
      <c r="AL2129" s="388"/>
      <c r="AM2129" s="363">
        <f t="shared" si="1165"/>
        <v>1</v>
      </c>
      <c r="AN2129" s="578">
        <v>115.4</v>
      </c>
      <c r="AO2129" s="78">
        <f t="shared" si="1147"/>
        <v>0</v>
      </c>
      <c r="AP2129" s="78">
        <f t="shared" si="1142"/>
        <v>0</v>
      </c>
      <c r="AQ2129" s="78">
        <f t="shared" si="1143"/>
        <v>0</v>
      </c>
      <c r="AR2129" s="78">
        <f t="shared" si="1144"/>
        <v>0</v>
      </c>
      <c r="AS2129" s="78">
        <f t="shared" si="1145"/>
        <v>0</v>
      </c>
      <c r="AT2129" s="78">
        <f t="shared" si="1146"/>
        <v>0</v>
      </c>
      <c r="AU2129" s="74" t="s">
        <v>717</v>
      </c>
      <c r="AV2129" s="115"/>
      <c r="AW2129" s="395"/>
      <c r="AX2129" s="395">
        <v>0</v>
      </c>
      <c r="AY2129" s="395">
        <v>0</v>
      </c>
      <c r="AZ2129" s="395">
        <v>0</v>
      </c>
      <c r="BA2129" s="395">
        <v>0</v>
      </c>
      <c r="BB2129" s="395">
        <v>0</v>
      </c>
      <c r="BC2129" s="395">
        <v>0</v>
      </c>
      <c r="BD2129" s="115"/>
      <c r="BE2129" s="115"/>
      <c r="BF2129" s="115"/>
      <c r="BG2129" s="115"/>
      <c r="BH2129" s="115"/>
      <c r="BI2129" s="115"/>
      <c r="BJ2129" s="115"/>
      <c r="BK2129" s="115"/>
      <c r="BQ2129" s="74" t="str">
        <f t="shared" si="1148"/>
        <v xml:space="preserve"> </v>
      </c>
      <c r="BR2129" s="120" t="str">
        <f t="shared" si="1149"/>
        <v xml:space="preserve"> </v>
      </c>
      <c r="BS2129" s="120" t="str">
        <f t="shared" si="1150"/>
        <v xml:space="preserve"> </v>
      </c>
      <c r="BU2129" s="74" t="str">
        <f t="shared" si="1151"/>
        <v xml:space="preserve"> </v>
      </c>
      <c r="BV2129" s="120" t="str">
        <f t="shared" si="1152"/>
        <v xml:space="preserve"> </v>
      </c>
      <c r="BW2129" s="120" t="str">
        <f t="shared" si="1153"/>
        <v xml:space="preserve">  </v>
      </c>
      <c r="BY2129" s="74" t="str">
        <f t="shared" si="1154"/>
        <v xml:space="preserve"> </v>
      </c>
      <c r="BZ2129" s="120" t="str">
        <f t="shared" si="1155"/>
        <v xml:space="preserve"> </v>
      </c>
      <c r="CA2129" s="120" t="str">
        <f t="shared" si="1156"/>
        <v xml:space="preserve"> </v>
      </c>
      <c r="CC2129" s="115" t="str">
        <f t="shared" si="1157"/>
        <v xml:space="preserve"> </v>
      </c>
      <c r="CD2129" s="120" t="str">
        <f t="shared" si="1158"/>
        <v xml:space="preserve"> </v>
      </c>
      <c r="CE2129" s="417" t="str">
        <f t="shared" si="1159"/>
        <v xml:space="preserve"> </v>
      </c>
      <c r="CF2129" s="115"/>
      <c r="CG2129" s="115" t="str">
        <f t="shared" si="1160"/>
        <v xml:space="preserve"> </v>
      </c>
      <c r="CH2129" s="120" t="str">
        <f t="shared" si="1161"/>
        <v xml:space="preserve"> </v>
      </c>
      <c r="CI2129" s="417" t="str">
        <f t="shared" si="1162"/>
        <v xml:space="preserve"> </v>
      </c>
      <c r="CJ2129" s="115"/>
      <c r="CK2129" s="115" t="str">
        <f t="shared" si="1163"/>
        <v xml:space="preserve"> </v>
      </c>
      <c r="CL2129" s="120" t="str">
        <f t="shared" si="1164"/>
        <v xml:space="preserve"> </v>
      </c>
      <c r="CM2129" s="417" t="str">
        <f t="shared" si="1166"/>
        <v xml:space="preserve"> </v>
      </c>
      <c r="IS2129" s="108">
        <v>135</v>
      </c>
    </row>
    <row r="2130" spans="2:253" s="74" customFormat="1" ht="17.100000000000001" hidden="1" customHeight="1" x14ac:dyDescent="0.25">
      <c r="B2130" s="524">
        <f>IF(AND('KB Duct Parts'!$BL$14=2,'KB Duct Parts'!N23&gt;0),'KB Duct Parts'!N23,0)</f>
        <v>0</v>
      </c>
      <c r="C2130" s="529" t="s">
        <v>1364</v>
      </c>
      <c r="D2130" s="506" t="str">
        <f t="shared" si="1168"/>
        <v>18009-SS</v>
      </c>
      <c r="E2130" s="524" t="s">
        <v>866</v>
      </c>
      <c r="F2130" s="508" t="str">
        <f t="shared" si="1169"/>
        <v xml:space="preserve"> </v>
      </c>
      <c r="G2130" s="537" t="s">
        <v>1356</v>
      </c>
      <c r="H2130" s="524" t="s">
        <v>923</v>
      </c>
      <c r="I2130" s="1035"/>
      <c r="J2130" s="1036"/>
      <c r="K2130" s="531" t="s">
        <v>882</v>
      </c>
      <c r="L2130" s="535"/>
      <c r="M2130" s="517" t="str">
        <f t="shared" si="1167"/>
        <v>Y</v>
      </c>
      <c r="N2130" s="514">
        <f t="shared" si="1135"/>
        <v>162.4</v>
      </c>
      <c r="O2130" s="514">
        <f t="shared" si="1141"/>
        <v>0</v>
      </c>
      <c r="P2130" s="680">
        <f>'KB Duct Parts'!$AE$3</f>
        <v>0</v>
      </c>
      <c r="Q2130" s="681">
        <f t="shared" si="1136"/>
        <v>0</v>
      </c>
      <c r="R2130" s="682">
        <f t="shared" si="1137"/>
        <v>0</v>
      </c>
      <c r="S2130" s="716">
        <f t="shared" si="1138"/>
        <v>0.35</v>
      </c>
      <c r="T2130" s="679">
        <f t="shared" si="1139"/>
        <v>0</v>
      </c>
      <c r="U2130" s="679">
        <f t="shared" si="1140"/>
        <v>0</v>
      </c>
      <c r="Y2130" s="120"/>
      <c r="AD2130" s="79"/>
      <c r="AE2130" s="75"/>
      <c r="AF2130" s="370"/>
      <c r="AG2130" s="375"/>
      <c r="AH2130" s="379"/>
      <c r="AI2130" s="383"/>
      <c r="AJ2130" s="388"/>
      <c r="AK2130" s="392"/>
      <c r="AL2130" s="388"/>
      <c r="AM2130" s="363">
        <f t="shared" si="1165"/>
        <v>1</v>
      </c>
      <c r="AN2130" s="578">
        <v>162.4</v>
      </c>
      <c r="AO2130" s="78">
        <f t="shared" si="1147"/>
        <v>0</v>
      </c>
      <c r="AP2130" s="78">
        <f t="shared" si="1142"/>
        <v>0</v>
      </c>
      <c r="AQ2130" s="78">
        <f t="shared" si="1143"/>
        <v>0</v>
      </c>
      <c r="AR2130" s="78">
        <f t="shared" si="1144"/>
        <v>0</v>
      </c>
      <c r="AS2130" s="78">
        <f t="shared" si="1145"/>
        <v>0</v>
      </c>
      <c r="AT2130" s="78">
        <f t="shared" si="1146"/>
        <v>0</v>
      </c>
      <c r="AU2130" s="74" t="s">
        <v>717</v>
      </c>
      <c r="AV2130" s="115"/>
      <c r="AW2130" s="395"/>
      <c r="AX2130" s="395">
        <v>0</v>
      </c>
      <c r="AY2130" s="395">
        <v>0</v>
      </c>
      <c r="AZ2130" s="395">
        <v>0</v>
      </c>
      <c r="BA2130" s="395">
        <v>0</v>
      </c>
      <c r="BB2130" s="395">
        <v>0</v>
      </c>
      <c r="BC2130" s="395">
        <v>0</v>
      </c>
      <c r="BD2130" s="115"/>
      <c r="BE2130" s="115"/>
      <c r="BF2130" s="115"/>
      <c r="BG2130" s="115"/>
      <c r="BH2130" s="115"/>
      <c r="BI2130" s="115"/>
      <c r="BJ2130" s="115"/>
      <c r="BK2130" s="115"/>
      <c r="BQ2130" s="74" t="str">
        <f t="shared" si="1148"/>
        <v xml:space="preserve"> </v>
      </c>
      <c r="BR2130" s="120" t="str">
        <f t="shared" si="1149"/>
        <v xml:space="preserve"> </v>
      </c>
      <c r="BS2130" s="120" t="str">
        <f t="shared" si="1150"/>
        <v xml:space="preserve"> </v>
      </c>
      <c r="BU2130" s="74" t="str">
        <f t="shared" si="1151"/>
        <v xml:space="preserve"> </v>
      </c>
      <c r="BV2130" s="120" t="str">
        <f t="shared" si="1152"/>
        <v xml:space="preserve"> </v>
      </c>
      <c r="BW2130" s="120" t="str">
        <f t="shared" si="1153"/>
        <v xml:space="preserve">  </v>
      </c>
      <c r="BY2130" s="74" t="str">
        <f t="shared" si="1154"/>
        <v xml:space="preserve"> </v>
      </c>
      <c r="BZ2130" s="120" t="str">
        <f t="shared" si="1155"/>
        <v xml:space="preserve"> </v>
      </c>
      <c r="CA2130" s="120" t="str">
        <f t="shared" si="1156"/>
        <v xml:space="preserve"> </v>
      </c>
      <c r="CC2130" s="115" t="str">
        <f t="shared" si="1157"/>
        <v xml:space="preserve"> </v>
      </c>
      <c r="CD2130" s="120" t="str">
        <f t="shared" si="1158"/>
        <v xml:space="preserve"> </v>
      </c>
      <c r="CE2130" s="417" t="str">
        <f t="shared" si="1159"/>
        <v xml:space="preserve"> </v>
      </c>
      <c r="CF2130" s="115"/>
      <c r="CG2130" s="115" t="str">
        <f t="shared" si="1160"/>
        <v xml:space="preserve"> </v>
      </c>
      <c r="CH2130" s="120" t="str">
        <f t="shared" si="1161"/>
        <v xml:space="preserve"> </v>
      </c>
      <c r="CI2130" s="417" t="str">
        <f t="shared" si="1162"/>
        <v xml:space="preserve"> </v>
      </c>
      <c r="CJ2130" s="115"/>
      <c r="CK2130" s="115" t="str">
        <f t="shared" si="1163"/>
        <v xml:space="preserve"> </v>
      </c>
      <c r="CL2130" s="120" t="str">
        <f t="shared" si="1164"/>
        <v xml:space="preserve"> </v>
      </c>
      <c r="CM2130" s="417" t="str">
        <f t="shared" si="1166"/>
        <v xml:space="preserve"> </v>
      </c>
      <c r="IS2130" s="108">
        <v>145</v>
      </c>
    </row>
    <row r="2131" spans="2:253" s="74" customFormat="1" ht="17.100000000000001" hidden="1" customHeight="1" x14ac:dyDescent="0.25">
      <c r="B2131" s="524">
        <f>IF(AND('KB Duct Parts'!$BL$14=2,'KB Duct Parts'!N24&gt;0),'KB Duct Parts'!N24,0)</f>
        <v>0</v>
      </c>
      <c r="C2131" s="529" t="s">
        <v>1365</v>
      </c>
      <c r="D2131" s="506" t="str">
        <f t="shared" si="1168"/>
        <v>18010-SS</v>
      </c>
      <c r="E2131" s="524" t="s">
        <v>867</v>
      </c>
      <c r="F2131" s="508" t="str">
        <f t="shared" si="1169"/>
        <v xml:space="preserve"> </v>
      </c>
      <c r="G2131" s="537" t="s">
        <v>1356</v>
      </c>
      <c r="H2131" s="524" t="s">
        <v>923</v>
      </c>
      <c r="I2131" s="1035"/>
      <c r="J2131" s="1036"/>
      <c r="K2131" s="531" t="s">
        <v>882</v>
      </c>
      <c r="L2131" s="535"/>
      <c r="M2131" s="517" t="str">
        <f t="shared" si="1167"/>
        <v>Y</v>
      </c>
      <c r="N2131" s="514">
        <f t="shared" si="1135"/>
        <v>203</v>
      </c>
      <c r="O2131" s="514">
        <f t="shared" si="1141"/>
        <v>0</v>
      </c>
      <c r="P2131" s="680">
        <f>'KB Duct Parts'!$AE$3</f>
        <v>0</v>
      </c>
      <c r="Q2131" s="681">
        <f t="shared" si="1136"/>
        <v>0</v>
      </c>
      <c r="R2131" s="682">
        <f t="shared" si="1137"/>
        <v>0</v>
      </c>
      <c r="S2131" s="716">
        <f t="shared" si="1138"/>
        <v>0.35</v>
      </c>
      <c r="T2131" s="679">
        <f t="shared" si="1139"/>
        <v>0</v>
      </c>
      <c r="U2131" s="679">
        <f t="shared" si="1140"/>
        <v>0</v>
      </c>
      <c r="Y2131" s="120"/>
      <c r="AD2131" s="79"/>
      <c r="AE2131" s="75"/>
      <c r="AF2131" s="370"/>
      <c r="AG2131" s="375"/>
      <c r="AH2131" s="379"/>
      <c r="AI2131" s="383"/>
      <c r="AJ2131" s="388"/>
      <c r="AK2131" s="392"/>
      <c r="AL2131" s="388"/>
      <c r="AM2131" s="363">
        <f t="shared" si="1165"/>
        <v>1</v>
      </c>
      <c r="AN2131" s="578">
        <v>203</v>
      </c>
      <c r="AO2131" s="78">
        <f t="shared" si="1147"/>
        <v>0</v>
      </c>
      <c r="AP2131" s="78">
        <f t="shared" si="1142"/>
        <v>0</v>
      </c>
      <c r="AQ2131" s="78">
        <f t="shared" si="1143"/>
        <v>0</v>
      </c>
      <c r="AR2131" s="78">
        <f t="shared" si="1144"/>
        <v>0</v>
      </c>
      <c r="AS2131" s="78">
        <f t="shared" si="1145"/>
        <v>0</v>
      </c>
      <c r="AT2131" s="78">
        <f t="shared" si="1146"/>
        <v>0</v>
      </c>
      <c r="AU2131" s="74" t="s">
        <v>717</v>
      </c>
      <c r="AV2131" s="115"/>
      <c r="AW2131" s="395"/>
      <c r="AX2131" s="395">
        <v>0</v>
      </c>
      <c r="AY2131" s="395">
        <v>0</v>
      </c>
      <c r="AZ2131" s="395">
        <v>0</v>
      </c>
      <c r="BA2131" s="395">
        <v>0</v>
      </c>
      <c r="BB2131" s="395">
        <v>0</v>
      </c>
      <c r="BC2131" s="395">
        <v>0</v>
      </c>
      <c r="BD2131" s="115"/>
      <c r="BE2131" s="115"/>
      <c r="BF2131" s="115"/>
      <c r="BG2131" s="115"/>
      <c r="BH2131" s="115"/>
      <c r="BI2131" s="115"/>
      <c r="BJ2131" s="115"/>
      <c r="BK2131" s="115"/>
      <c r="BQ2131" s="74" t="str">
        <f t="shared" si="1148"/>
        <v xml:space="preserve"> </v>
      </c>
      <c r="BR2131" s="120" t="str">
        <f t="shared" si="1149"/>
        <v xml:space="preserve"> </v>
      </c>
      <c r="BS2131" s="120" t="str">
        <f t="shared" si="1150"/>
        <v xml:space="preserve"> </v>
      </c>
      <c r="BU2131" s="74" t="str">
        <f t="shared" si="1151"/>
        <v xml:space="preserve"> </v>
      </c>
      <c r="BV2131" s="120" t="str">
        <f t="shared" si="1152"/>
        <v xml:space="preserve"> </v>
      </c>
      <c r="BW2131" s="120" t="str">
        <f t="shared" si="1153"/>
        <v xml:space="preserve">  </v>
      </c>
      <c r="BY2131" s="74" t="str">
        <f t="shared" si="1154"/>
        <v xml:space="preserve"> </v>
      </c>
      <c r="BZ2131" s="120" t="str">
        <f t="shared" si="1155"/>
        <v xml:space="preserve"> </v>
      </c>
      <c r="CA2131" s="120" t="str">
        <f t="shared" si="1156"/>
        <v xml:space="preserve"> </v>
      </c>
      <c r="CC2131" s="115" t="str">
        <f t="shared" si="1157"/>
        <v xml:space="preserve"> </v>
      </c>
      <c r="CD2131" s="120" t="str">
        <f t="shared" si="1158"/>
        <v xml:space="preserve"> </v>
      </c>
      <c r="CE2131" s="417" t="str">
        <f t="shared" si="1159"/>
        <v xml:space="preserve"> </v>
      </c>
      <c r="CF2131" s="115"/>
      <c r="CG2131" s="115" t="str">
        <f t="shared" si="1160"/>
        <v xml:space="preserve"> </v>
      </c>
      <c r="CH2131" s="120" t="str">
        <f t="shared" si="1161"/>
        <v xml:space="preserve"> </v>
      </c>
      <c r="CI2131" s="417" t="str">
        <f t="shared" si="1162"/>
        <v xml:space="preserve"> </v>
      </c>
      <c r="CJ2131" s="115"/>
      <c r="CK2131" s="115" t="str">
        <f t="shared" si="1163"/>
        <v xml:space="preserve"> </v>
      </c>
      <c r="CL2131" s="120" t="str">
        <f t="shared" si="1164"/>
        <v xml:space="preserve"> </v>
      </c>
      <c r="CM2131" s="417" t="str">
        <f t="shared" si="1166"/>
        <v xml:space="preserve"> </v>
      </c>
      <c r="IS2131" s="108">
        <v>161</v>
      </c>
    </row>
    <row r="2132" spans="2:253" s="74" customFormat="1" ht="17.100000000000001" hidden="1" customHeight="1" x14ac:dyDescent="0.25">
      <c r="B2132" s="524">
        <f>IF(AND('KB Duct Parts'!$BL$14=2,'KB Duct Parts'!N25&gt;0),'KB Duct Parts'!N25,0)</f>
        <v>0</v>
      </c>
      <c r="C2132" s="529" t="s">
        <v>1366</v>
      </c>
      <c r="D2132" s="506" t="str">
        <f t="shared" si="1168"/>
        <v>18011-SS</v>
      </c>
      <c r="E2132" s="524" t="s">
        <v>868</v>
      </c>
      <c r="F2132" s="508" t="str">
        <f t="shared" si="1169"/>
        <v xml:space="preserve"> </v>
      </c>
      <c r="G2132" s="537" t="s">
        <v>1356</v>
      </c>
      <c r="H2132" s="524" t="s">
        <v>923</v>
      </c>
      <c r="I2132" s="1035"/>
      <c r="J2132" s="1036"/>
      <c r="K2132" s="531" t="s">
        <v>882</v>
      </c>
      <c r="L2132" s="535"/>
      <c r="M2132" s="517" t="str">
        <f t="shared" si="1167"/>
        <v>Y</v>
      </c>
      <c r="N2132" s="514">
        <f t="shared" si="1135"/>
        <v>208.8</v>
      </c>
      <c r="O2132" s="514">
        <f t="shared" si="1141"/>
        <v>0</v>
      </c>
      <c r="P2132" s="680">
        <f>'KB Duct Parts'!$AE$3</f>
        <v>0</v>
      </c>
      <c r="Q2132" s="681">
        <f t="shared" si="1136"/>
        <v>0</v>
      </c>
      <c r="R2132" s="682">
        <f t="shared" si="1137"/>
        <v>0</v>
      </c>
      <c r="S2132" s="716">
        <f t="shared" si="1138"/>
        <v>0.35</v>
      </c>
      <c r="T2132" s="679">
        <f t="shared" si="1139"/>
        <v>0</v>
      </c>
      <c r="U2132" s="679">
        <f t="shared" si="1140"/>
        <v>0</v>
      </c>
      <c r="Y2132" s="120"/>
      <c r="AD2132" s="79"/>
      <c r="AE2132" s="75"/>
      <c r="AF2132" s="370"/>
      <c r="AG2132" s="375"/>
      <c r="AH2132" s="379"/>
      <c r="AI2132" s="383"/>
      <c r="AJ2132" s="388"/>
      <c r="AK2132" s="392"/>
      <c r="AL2132" s="388"/>
      <c r="AM2132" s="363">
        <f t="shared" si="1165"/>
        <v>1</v>
      </c>
      <c r="AN2132" s="578">
        <v>208.8</v>
      </c>
      <c r="AO2132" s="78">
        <f t="shared" si="1147"/>
        <v>0</v>
      </c>
      <c r="AP2132" s="78">
        <f t="shared" si="1142"/>
        <v>0</v>
      </c>
      <c r="AQ2132" s="78">
        <f t="shared" si="1143"/>
        <v>0</v>
      </c>
      <c r="AR2132" s="78">
        <f t="shared" si="1144"/>
        <v>0</v>
      </c>
      <c r="AS2132" s="78">
        <f t="shared" si="1145"/>
        <v>0</v>
      </c>
      <c r="AT2132" s="78">
        <f t="shared" si="1146"/>
        <v>0</v>
      </c>
      <c r="AU2132" s="74" t="s">
        <v>717</v>
      </c>
      <c r="AV2132" s="115"/>
      <c r="AW2132" s="395"/>
      <c r="AX2132" s="395">
        <v>0</v>
      </c>
      <c r="AY2132" s="395">
        <v>0</v>
      </c>
      <c r="AZ2132" s="395">
        <v>0</v>
      </c>
      <c r="BA2132" s="395">
        <v>0</v>
      </c>
      <c r="BB2132" s="395">
        <v>0</v>
      </c>
      <c r="BC2132" s="395">
        <v>0</v>
      </c>
      <c r="BD2132" s="115"/>
      <c r="BE2132" s="115"/>
      <c r="BF2132" s="115"/>
      <c r="BG2132" s="115"/>
      <c r="BH2132" s="115"/>
      <c r="BI2132" s="115"/>
      <c r="BJ2132" s="115"/>
      <c r="BK2132" s="115"/>
      <c r="BQ2132" s="74" t="str">
        <f t="shared" si="1148"/>
        <v xml:space="preserve"> </v>
      </c>
      <c r="BR2132" s="120" t="str">
        <f t="shared" si="1149"/>
        <v xml:space="preserve"> </v>
      </c>
      <c r="BS2132" s="120" t="str">
        <f t="shared" si="1150"/>
        <v xml:space="preserve"> </v>
      </c>
      <c r="BU2132" s="74" t="str">
        <f t="shared" si="1151"/>
        <v xml:space="preserve"> </v>
      </c>
      <c r="BV2132" s="120" t="str">
        <f t="shared" si="1152"/>
        <v xml:space="preserve"> </v>
      </c>
      <c r="BW2132" s="120" t="str">
        <f t="shared" si="1153"/>
        <v xml:space="preserve">  </v>
      </c>
      <c r="BY2132" s="74" t="str">
        <f t="shared" si="1154"/>
        <v xml:space="preserve"> </v>
      </c>
      <c r="BZ2132" s="120" t="str">
        <f t="shared" si="1155"/>
        <v xml:space="preserve"> </v>
      </c>
      <c r="CA2132" s="120" t="str">
        <f t="shared" si="1156"/>
        <v xml:space="preserve"> </v>
      </c>
      <c r="CC2132" s="115" t="str">
        <f t="shared" si="1157"/>
        <v xml:space="preserve"> </v>
      </c>
      <c r="CD2132" s="120" t="str">
        <f t="shared" si="1158"/>
        <v xml:space="preserve"> </v>
      </c>
      <c r="CE2132" s="417" t="str">
        <f t="shared" si="1159"/>
        <v xml:space="preserve"> </v>
      </c>
      <c r="CF2132" s="115"/>
      <c r="CG2132" s="115" t="str">
        <f t="shared" si="1160"/>
        <v xml:space="preserve"> </v>
      </c>
      <c r="CH2132" s="120" t="str">
        <f t="shared" si="1161"/>
        <v xml:space="preserve"> </v>
      </c>
      <c r="CI2132" s="417" t="str">
        <f t="shared" si="1162"/>
        <v xml:space="preserve"> </v>
      </c>
      <c r="CJ2132" s="115"/>
      <c r="CK2132" s="115" t="str">
        <f t="shared" si="1163"/>
        <v xml:space="preserve"> </v>
      </c>
      <c r="CL2132" s="120" t="str">
        <f t="shared" si="1164"/>
        <v xml:space="preserve"> </v>
      </c>
      <c r="CM2132" s="417" t="str">
        <f t="shared" si="1166"/>
        <v xml:space="preserve"> </v>
      </c>
      <c r="IS2132" s="108">
        <v>185</v>
      </c>
    </row>
    <row r="2133" spans="2:253" s="74" customFormat="1" ht="17.100000000000001" hidden="1" customHeight="1" x14ac:dyDescent="0.25">
      <c r="B2133" s="524">
        <f>IF(AND('KB Duct Parts'!$BL$14=2,'KB Duct Parts'!N26&gt;0),'KB Duct Parts'!N26,0)</f>
        <v>0</v>
      </c>
      <c r="C2133" s="529" t="s">
        <v>1367</v>
      </c>
      <c r="D2133" s="506" t="str">
        <f t="shared" si="1168"/>
        <v>18012-SS</v>
      </c>
      <c r="E2133" s="524" t="s">
        <v>869</v>
      </c>
      <c r="F2133" s="508" t="str">
        <f t="shared" si="1169"/>
        <v xml:space="preserve"> </v>
      </c>
      <c r="G2133" s="537" t="s">
        <v>1356</v>
      </c>
      <c r="H2133" s="524" t="s">
        <v>923</v>
      </c>
      <c r="I2133" s="1035"/>
      <c r="J2133" s="1036"/>
      <c r="K2133" s="531" t="s">
        <v>882</v>
      </c>
      <c r="L2133" s="535"/>
      <c r="M2133" s="517" t="str">
        <f t="shared" si="1167"/>
        <v>Y</v>
      </c>
      <c r="N2133" s="514">
        <f t="shared" si="1135"/>
        <v>212.9</v>
      </c>
      <c r="O2133" s="514">
        <f t="shared" si="1141"/>
        <v>0</v>
      </c>
      <c r="P2133" s="680">
        <f>'KB Duct Parts'!$AE$3</f>
        <v>0</v>
      </c>
      <c r="Q2133" s="681">
        <f t="shared" si="1136"/>
        <v>0</v>
      </c>
      <c r="R2133" s="682">
        <f t="shared" si="1137"/>
        <v>0</v>
      </c>
      <c r="S2133" s="716">
        <f t="shared" si="1138"/>
        <v>0.35</v>
      </c>
      <c r="T2133" s="679">
        <f t="shared" si="1139"/>
        <v>0</v>
      </c>
      <c r="U2133" s="679">
        <f t="shared" si="1140"/>
        <v>0</v>
      </c>
      <c r="Y2133" s="120"/>
      <c r="AD2133" s="79"/>
      <c r="AE2133" s="75"/>
      <c r="AF2133" s="370"/>
      <c r="AG2133" s="375"/>
      <c r="AH2133" s="379"/>
      <c r="AI2133" s="383"/>
      <c r="AJ2133" s="388"/>
      <c r="AK2133" s="392"/>
      <c r="AL2133" s="388"/>
      <c r="AM2133" s="363">
        <f t="shared" si="1165"/>
        <v>1</v>
      </c>
      <c r="AN2133" s="578">
        <v>212.9</v>
      </c>
      <c r="AO2133" s="78">
        <f t="shared" si="1147"/>
        <v>0</v>
      </c>
      <c r="AP2133" s="78">
        <f t="shared" si="1142"/>
        <v>0</v>
      </c>
      <c r="AQ2133" s="78">
        <f t="shared" si="1143"/>
        <v>0</v>
      </c>
      <c r="AR2133" s="78">
        <f t="shared" si="1144"/>
        <v>0</v>
      </c>
      <c r="AS2133" s="78">
        <f t="shared" si="1145"/>
        <v>0</v>
      </c>
      <c r="AT2133" s="78">
        <f t="shared" si="1146"/>
        <v>0</v>
      </c>
      <c r="AU2133" s="74" t="s">
        <v>717</v>
      </c>
      <c r="AV2133" s="115"/>
      <c r="AW2133" s="395"/>
      <c r="AX2133" s="395">
        <v>0</v>
      </c>
      <c r="AY2133" s="395">
        <v>0</v>
      </c>
      <c r="AZ2133" s="395">
        <v>0</v>
      </c>
      <c r="BA2133" s="395">
        <v>0</v>
      </c>
      <c r="BB2133" s="395">
        <v>0</v>
      </c>
      <c r="BC2133" s="395">
        <v>0</v>
      </c>
      <c r="BD2133" s="115"/>
      <c r="BE2133" s="115"/>
      <c r="BF2133" s="115"/>
      <c r="BG2133" s="115"/>
      <c r="BH2133" s="115"/>
      <c r="BI2133" s="115"/>
      <c r="BJ2133" s="115"/>
      <c r="BK2133" s="115"/>
      <c r="BQ2133" s="74" t="str">
        <f t="shared" si="1148"/>
        <v xml:space="preserve"> </v>
      </c>
      <c r="BR2133" s="120" t="str">
        <f t="shared" si="1149"/>
        <v xml:space="preserve"> </v>
      </c>
      <c r="BS2133" s="120" t="str">
        <f t="shared" si="1150"/>
        <v xml:space="preserve"> </v>
      </c>
      <c r="BU2133" s="74" t="str">
        <f t="shared" si="1151"/>
        <v xml:space="preserve"> </v>
      </c>
      <c r="BV2133" s="120" t="str">
        <f t="shared" si="1152"/>
        <v xml:space="preserve"> </v>
      </c>
      <c r="BW2133" s="120" t="str">
        <f t="shared" si="1153"/>
        <v xml:space="preserve">  </v>
      </c>
      <c r="BY2133" s="74" t="str">
        <f t="shared" si="1154"/>
        <v xml:space="preserve"> </v>
      </c>
      <c r="BZ2133" s="120" t="str">
        <f t="shared" si="1155"/>
        <v xml:space="preserve"> </v>
      </c>
      <c r="CA2133" s="120" t="str">
        <f t="shared" si="1156"/>
        <v xml:space="preserve"> </v>
      </c>
      <c r="CC2133" s="115" t="str">
        <f t="shared" si="1157"/>
        <v xml:space="preserve"> </v>
      </c>
      <c r="CD2133" s="120" t="str">
        <f t="shared" si="1158"/>
        <v xml:space="preserve"> </v>
      </c>
      <c r="CE2133" s="417" t="str">
        <f t="shared" si="1159"/>
        <v xml:space="preserve"> </v>
      </c>
      <c r="CF2133" s="115"/>
      <c r="CG2133" s="115" t="str">
        <f t="shared" si="1160"/>
        <v xml:space="preserve"> </v>
      </c>
      <c r="CH2133" s="120" t="str">
        <f t="shared" si="1161"/>
        <v xml:space="preserve"> </v>
      </c>
      <c r="CI2133" s="417" t="str">
        <f t="shared" si="1162"/>
        <v xml:space="preserve"> </v>
      </c>
      <c r="CJ2133" s="115"/>
      <c r="CK2133" s="115" t="str">
        <f t="shared" si="1163"/>
        <v xml:space="preserve"> </v>
      </c>
      <c r="CL2133" s="120" t="str">
        <f t="shared" si="1164"/>
        <v xml:space="preserve"> </v>
      </c>
      <c r="CM2133" s="417" t="str">
        <f t="shared" si="1166"/>
        <v xml:space="preserve"> </v>
      </c>
      <c r="IS2133" s="108">
        <v>206</v>
      </c>
    </row>
    <row r="2134" spans="2:253" s="74" customFormat="1" ht="17.100000000000001" hidden="1" customHeight="1" x14ac:dyDescent="0.25">
      <c r="B2134" s="524">
        <f>IF(AND('KB Duct Parts'!$BL$14=2,'KB Duct Parts'!N27&gt;0),'KB Duct Parts'!N27,0)</f>
        <v>0</v>
      </c>
      <c r="C2134" s="529" t="s">
        <v>1368</v>
      </c>
      <c r="D2134" s="506" t="str">
        <f t="shared" si="1168"/>
        <v>18013-SS</v>
      </c>
      <c r="E2134" s="524" t="s">
        <v>870</v>
      </c>
      <c r="F2134" s="508" t="str">
        <f t="shared" si="1169"/>
        <v xml:space="preserve"> </v>
      </c>
      <c r="G2134" s="537" t="s">
        <v>1356</v>
      </c>
      <c r="H2134" s="524" t="s">
        <v>923</v>
      </c>
      <c r="I2134" s="1035"/>
      <c r="J2134" s="1036"/>
      <c r="K2134" s="531" t="s">
        <v>882</v>
      </c>
      <c r="L2134" s="535"/>
      <c r="M2134" s="517" t="str">
        <f t="shared" si="1167"/>
        <v>Y</v>
      </c>
      <c r="N2134" s="514">
        <f t="shared" si="1135"/>
        <v>350.1</v>
      </c>
      <c r="O2134" s="514">
        <f t="shared" si="1141"/>
        <v>0</v>
      </c>
      <c r="P2134" s="680">
        <f>'KB Duct Parts'!$AE$3</f>
        <v>0</v>
      </c>
      <c r="Q2134" s="681">
        <f t="shared" si="1136"/>
        <v>0</v>
      </c>
      <c r="R2134" s="682">
        <f t="shared" si="1137"/>
        <v>0</v>
      </c>
      <c r="S2134" s="716">
        <f t="shared" si="1138"/>
        <v>0.35</v>
      </c>
      <c r="T2134" s="679">
        <f t="shared" si="1139"/>
        <v>0</v>
      </c>
      <c r="U2134" s="679">
        <f t="shared" si="1140"/>
        <v>0</v>
      </c>
      <c r="Y2134" s="120"/>
      <c r="AD2134" s="79"/>
      <c r="AE2134" s="75"/>
      <c r="AF2134" s="370"/>
      <c r="AG2134" s="375"/>
      <c r="AH2134" s="379"/>
      <c r="AI2134" s="383"/>
      <c r="AJ2134" s="388"/>
      <c r="AK2134" s="392"/>
      <c r="AL2134" s="388"/>
      <c r="AM2134" s="363">
        <f t="shared" si="1165"/>
        <v>1</v>
      </c>
      <c r="AN2134" s="578">
        <v>350.1</v>
      </c>
      <c r="AO2134" s="78">
        <f t="shared" si="1147"/>
        <v>0</v>
      </c>
      <c r="AP2134" s="78">
        <f t="shared" si="1142"/>
        <v>0</v>
      </c>
      <c r="AQ2134" s="78">
        <f t="shared" si="1143"/>
        <v>0</v>
      </c>
      <c r="AR2134" s="78">
        <f t="shared" si="1144"/>
        <v>0</v>
      </c>
      <c r="AS2134" s="78">
        <f t="shared" si="1145"/>
        <v>0</v>
      </c>
      <c r="AT2134" s="78">
        <f t="shared" si="1146"/>
        <v>0</v>
      </c>
      <c r="AU2134" s="74" t="s">
        <v>717</v>
      </c>
      <c r="AV2134" s="115"/>
      <c r="AW2134" s="395"/>
      <c r="AX2134" s="395">
        <v>0</v>
      </c>
      <c r="AY2134" s="395">
        <v>0</v>
      </c>
      <c r="AZ2134" s="395">
        <v>0</v>
      </c>
      <c r="BA2134" s="395">
        <v>0</v>
      </c>
      <c r="BB2134" s="395">
        <v>0</v>
      </c>
      <c r="BC2134" s="395">
        <v>0</v>
      </c>
      <c r="BD2134" s="115"/>
      <c r="BE2134" s="115"/>
      <c r="BF2134" s="115"/>
      <c r="BG2134" s="115"/>
      <c r="BH2134" s="115"/>
      <c r="BI2134" s="115"/>
      <c r="BJ2134" s="115"/>
      <c r="BK2134" s="115"/>
      <c r="BQ2134" s="74" t="str">
        <f t="shared" si="1148"/>
        <v xml:space="preserve"> </v>
      </c>
      <c r="BR2134" s="120" t="str">
        <f t="shared" si="1149"/>
        <v xml:space="preserve"> </v>
      </c>
      <c r="BS2134" s="120" t="str">
        <f t="shared" si="1150"/>
        <v xml:space="preserve"> </v>
      </c>
      <c r="BU2134" s="74" t="str">
        <f t="shared" si="1151"/>
        <v xml:space="preserve"> </v>
      </c>
      <c r="BV2134" s="120" t="str">
        <f t="shared" si="1152"/>
        <v xml:space="preserve"> </v>
      </c>
      <c r="BW2134" s="120" t="str">
        <f t="shared" si="1153"/>
        <v xml:space="preserve">  </v>
      </c>
      <c r="BY2134" s="74" t="str">
        <f t="shared" si="1154"/>
        <v xml:space="preserve"> </v>
      </c>
      <c r="BZ2134" s="120" t="str">
        <f t="shared" si="1155"/>
        <v xml:space="preserve"> </v>
      </c>
      <c r="CA2134" s="120" t="str">
        <f t="shared" si="1156"/>
        <v xml:space="preserve"> </v>
      </c>
      <c r="CC2134" s="115" t="str">
        <f t="shared" si="1157"/>
        <v xml:space="preserve"> </v>
      </c>
      <c r="CD2134" s="120" t="str">
        <f t="shared" si="1158"/>
        <v xml:space="preserve"> </v>
      </c>
      <c r="CE2134" s="417" t="str">
        <f t="shared" si="1159"/>
        <v xml:space="preserve"> </v>
      </c>
      <c r="CF2134" s="115"/>
      <c r="CG2134" s="115" t="str">
        <f t="shared" si="1160"/>
        <v xml:space="preserve"> </v>
      </c>
      <c r="CH2134" s="120" t="str">
        <f t="shared" si="1161"/>
        <v xml:space="preserve"> </v>
      </c>
      <c r="CI2134" s="417" t="str">
        <f t="shared" si="1162"/>
        <v xml:space="preserve"> </v>
      </c>
      <c r="CJ2134" s="115"/>
      <c r="CK2134" s="115" t="str">
        <f t="shared" si="1163"/>
        <v xml:space="preserve"> </v>
      </c>
      <c r="CL2134" s="120" t="str">
        <f t="shared" si="1164"/>
        <v xml:space="preserve"> </v>
      </c>
      <c r="CM2134" s="417" t="str">
        <f t="shared" si="1166"/>
        <v xml:space="preserve"> </v>
      </c>
      <c r="IS2134" s="108">
        <v>309</v>
      </c>
    </row>
    <row r="2135" spans="2:253" s="74" customFormat="1" ht="17.100000000000001" hidden="1" customHeight="1" x14ac:dyDescent="0.25">
      <c r="B2135" s="524">
        <f>IF(AND('KB Duct Parts'!$BL$14=2,'KB Duct Parts'!N28&gt;0),'KB Duct Parts'!N28,0)</f>
        <v>0</v>
      </c>
      <c r="C2135" s="529" t="s">
        <v>1369</v>
      </c>
      <c r="D2135" s="506" t="str">
        <f t="shared" si="1168"/>
        <v>18014-SS</v>
      </c>
      <c r="E2135" s="524" t="s">
        <v>871</v>
      </c>
      <c r="F2135" s="508" t="str">
        <f t="shared" si="1169"/>
        <v xml:space="preserve"> </v>
      </c>
      <c r="G2135" s="537" t="s">
        <v>1356</v>
      </c>
      <c r="H2135" s="524" t="s">
        <v>923</v>
      </c>
      <c r="I2135" s="1035"/>
      <c r="J2135" s="1036"/>
      <c r="K2135" s="531" t="s">
        <v>882</v>
      </c>
      <c r="L2135" s="535"/>
      <c r="M2135" s="517" t="str">
        <f t="shared" si="1167"/>
        <v>Y</v>
      </c>
      <c r="N2135" s="514">
        <f t="shared" si="1135"/>
        <v>350.1</v>
      </c>
      <c r="O2135" s="514">
        <f t="shared" si="1141"/>
        <v>0</v>
      </c>
      <c r="P2135" s="680">
        <f>'KB Duct Parts'!$AE$3</f>
        <v>0</v>
      </c>
      <c r="Q2135" s="681">
        <f t="shared" si="1136"/>
        <v>0</v>
      </c>
      <c r="R2135" s="682">
        <f t="shared" si="1137"/>
        <v>0</v>
      </c>
      <c r="S2135" s="716">
        <f t="shared" si="1138"/>
        <v>0.35</v>
      </c>
      <c r="T2135" s="679">
        <f t="shared" si="1139"/>
        <v>0</v>
      </c>
      <c r="U2135" s="679">
        <f t="shared" si="1140"/>
        <v>0</v>
      </c>
      <c r="Y2135" s="120"/>
      <c r="AD2135" s="79"/>
      <c r="AE2135" s="75"/>
      <c r="AF2135" s="370"/>
      <c r="AG2135" s="375"/>
      <c r="AH2135" s="379"/>
      <c r="AI2135" s="383"/>
      <c r="AJ2135" s="388"/>
      <c r="AK2135" s="392"/>
      <c r="AL2135" s="388"/>
      <c r="AM2135" s="363">
        <f t="shared" si="1165"/>
        <v>1</v>
      </c>
      <c r="AN2135" s="578">
        <v>350.1</v>
      </c>
      <c r="AO2135" s="78">
        <f t="shared" si="1147"/>
        <v>0</v>
      </c>
      <c r="AP2135" s="78">
        <f t="shared" si="1142"/>
        <v>0</v>
      </c>
      <c r="AQ2135" s="78">
        <f t="shared" si="1143"/>
        <v>0</v>
      </c>
      <c r="AR2135" s="78">
        <f t="shared" si="1144"/>
        <v>0</v>
      </c>
      <c r="AS2135" s="78">
        <f t="shared" si="1145"/>
        <v>0</v>
      </c>
      <c r="AT2135" s="78">
        <f t="shared" si="1146"/>
        <v>0</v>
      </c>
      <c r="AU2135" s="74" t="s">
        <v>717</v>
      </c>
      <c r="AV2135" s="115"/>
      <c r="AW2135" s="395"/>
      <c r="AX2135" s="395">
        <v>0</v>
      </c>
      <c r="AY2135" s="395">
        <v>0</v>
      </c>
      <c r="AZ2135" s="395">
        <v>0</v>
      </c>
      <c r="BA2135" s="395">
        <v>0</v>
      </c>
      <c r="BB2135" s="395">
        <v>0</v>
      </c>
      <c r="BC2135" s="395">
        <v>0</v>
      </c>
      <c r="BD2135" s="115"/>
      <c r="BE2135" s="115"/>
      <c r="BF2135" s="115"/>
      <c r="BG2135" s="115"/>
      <c r="BH2135" s="115"/>
      <c r="BI2135" s="115"/>
      <c r="BJ2135" s="115"/>
      <c r="BK2135" s="115"/>
      <c r="BQ2135" s="74" t="str">
        <f t="shared" si="1148"/>
        <v xml:space="preserve"> </v>
      </c>
      <c r="BR2135" s="120" t="str">
        <f t="shared" si="1149"/>
        <v xml:space="preserve"> </v>
      </c>
      <c r="BS2135" s="120" t="str">
        <f t="shared" si="1150"/>
        <v xml:space="preserve"> </v>
      </c>
      <c r="BU2135" s="74" t="str">
        <f t="shared" si="1151"/>
        <v xml:space="preserve"> </v>
      </c>
      <c r="BV2135" s="120" t="str">
        <f t="shared" si="1152"/>
        <v xml:space="preserve"> </v>
      </c>
      <c r="BW2135" s="120" t="str">
        <f t="shared" si="1153"/>
        <v xml:space="preserve">  </v>
      </c>
      <c r="BY2135" s="74" t="str">
        <f t="shared" si="1154"/>
        <v xml:space="preserve"> </v>
      </c>
      <c r="BZ2135" s="120" t="str">
        <f t="shared" si="1155"/>
        <v xml:space="preserve"> </v>
      </c>
      <c r="CA2135" s="120" t="str">
        <f t="shared" si="1156"/>
        <v xml:space="preserve"> </v>
      </c>
      <c r="CC2135" s="115" t="str">
        <f t="shared" si="1157"/>
        <v xml:space="preserve"> </v>
      </c>
      <c r="CD2135" s="120" t="str">
        <f t="shared" si="1158"/>
        <v xml:space="preserve"> </v>
      </c>
      <c r="CE2135" s="417" t="str">
        <f t="shared" si="1159"/>
        <v xml:space="preserve"> </v>
      </c>
      <c r="CF2135" s="115"/>
      <c r="CG2135" s="115" t="str">
        <f t="shared" si="1160"/>
        <v xml:space="preserve"> </v>
      </c>
      <c r="CH2135" s="120" t="str">
        <f t="shared" si="1161"/>
        <v xml:space="preserve"> </v>
      </c>
      <c r="CI2135" s="417" t="str">
        <f t="shared" si="1162"/>
        <v xml:space="preserve"> </v>
      </c>
      <c r="CJ2135" s="115"/>
      <c r="CK2135" s="115" t="str">
        <f t="shared" si="1163"/>
        <v xml:space="preserve"> </v>
      </c>
      <c r="CL2135" s="120" t="str">
        <f t="shared" si="1164"/>
        <v xml:space="preserve"> </v>
      </c>
      <c r="CM2135" s="417" t="str">
        <f t="shared" si="1166"/>
        <v xml:space="preserve"> </v>
      </c>
      <c r="IS2135" s="108">
        <v>309</v>
      </c>
    </row>
    <row r="2136" spans="2:253" s="74" customFormat="1" ht="17.100000000000001" hidden="1" customHeight="1" x14ac:dyDescent="0.25">
      <c r="B2136" s="524">
        <f>IF(AND('KB Duct Parts'!$BL$14=2,'KB Duct Parts'!N29&gt;0),'KB Duct Parts'!N29,0)</f>
        <v>0</v>
      </c>
      <c r="C2136" s="529" t="s">
        <v>1370</v>
      </c>
      <c r="D2136" s="506" t="str">
        <f t="shared" si="1168"/>
        <v>18015-SS</v>
      </c>
      <c r="E2136" s="524" t="s">
        <v>872</v>
      </c>
      <c r="F2136" s="508" t="str">
        <f t="shared" si="1169"/>
        <v xml:space="preserve"> </v>
      </c>
      <c r="G2136" s="537" t="s">
        <v>1356</v>
      </c>
      <c r="H2136" s="524" t="s">
        <v>923</v>
      </c>
      <c r="I2136" s="1035"/>
      <c r="J2136" s="1036"/>
      <c r="K2136" s="531" t="s">
        <v>882</v>
      </c>
      <c r="L2136" s="535"/>
      <c r="M2136" s="517" t="str">
        <f t="shared" si="1167"/>
        <v>Y</v>
      </c>
      <c r="N2136" s="514">
        <f t="shared" si="1135"/>
        <v>446.4</v>
      </c>
      <c r="O2136" s="514">
        <f t="shared" si="1141"/>
        <v>0</v>
      </c>
      <c r="P2136" s="680">
        <f>'KB Duct Parts'!$AE$3</f>
        <v>0</v>
      </c>
      <c r="Q2136" s="681">
        <f t="shared" si="1136"/>
        <v>0</v>
      </c>
      <c r="R2136" s="682">
        <f t="shared" si="1137"/>
        <v>0</v>
      </c>
      <c r="S2136" s="716">
        <f t="shared" si="1138"/>
        <v>0.35</v>
      </c>
      <c r="T2136" s="679">
        <f t="shared" si="1139"/>
        <v>0</v>
      </c>
      <c r="U2136" s="679">
        <f t="shared" si="1140"/>
        <v>0</v>
      </c>
      <c r="Y2136" s="120"/>
      <c r="AD2136" s="79"/>
      <c r="AE2136" s="75"/>
      <c r="AF2136" s="370"/>
      <c r="AG2136" s="375"/>
      <c r="AH2136" s="379"/>
      <c r="AI2136" s="383"/>
      <c r="AJ2136" s="388"/>
      <c r="AK2136" s="392"/>
      <c r="AL2136" s="388"/>
      <c r="AM2136" s="363">
        <f t="shared" si="1165"/>
        <v>1</v>
      </c>
      <c r="AN2136" s="578">
        <v>446.4</v>
      </c>
      <c r="AO2136" s="78">
        <f t="shared" si="1147"/>
        <v>0</v>
      </c>
      <c r="AP2136" s="78">
        <f t="shared" si="1142"/>
        <v>0</v>
      </c>
      <c r="AQ2136" s="78">
        <f t="shared" si="1143"/>
        <v>0</v>
      </c>
      <c r="AR2136" s="78">
        <f t="shared" si="1144"/>
        <v>0</v>
      </c>
      <c r="AS2136" s="78">
        <f t="shared" si="1145"/>
        <v>0</v>
      </c>
      <c r="AT2136" s="78">
        <f t="shared" si="1146"/>
        <v>0</v>
      </c>
      <c r="AU2136" s="74" t="s">
        <v>717</v>
      </c>
      <c r="AV2136" s="115"/>
      <c r="AW2136" s="395"/>
      <c r="AX2136" s="395">
        <v>0</v>
      </c>
      <c r="AY2136" s="395">
        <v>0</v>
      </c>
      <c r="AZ2136" s="395">
        <v>0</v>
      </c>
      <c r="BA2136" s="395">
        <v>0</v>
      </c>
      <c r="BB2136" s="395">
        <v>0</v>
      </c>
      <c r="BC2136" s="395">
        <v>0</v>
      </c>
      <c r="BD2136" s="115"/>
      <c r="BE2136" s="115"/>
      <c r="BF2136" s="115"/>
      <c r="BG2136" s="115"/>
      <c r="BH2136" s="115"/>
      <c r="BI2136" s="115"/>
      <c r="BJ2136" s="115"/>
      <c r="BK2136" s="115"/>
      <c r="BQ2136" s="74" t="str">
        <f t="shared" si="1148"/>
        <v xml:space="preserve"> </v>
      </c>
      <c r="BR2136" s="120" t="str">
        <f t="shared" si="1149"/>
        <v xml:space="preserve"> </v>
      </c>
      <c r="BS2136" s="120" t="str">
        <f t="shared" si="1150"/>
        <v xml:space="preserve"> </v>
      </c>
      <c r="BU2136" s="74" t="str">
        <f t="shared" si="1151"/>
        <v xml:space="preserve"> </v>
      </c>
      <c r="BV2136" s="120" t="str">
        <f t="shared" si="1152"/>
        <v xml:space="preserve"> </v>
      </c>
      <c r="BW2136" s="120" t="str">
        <f t="shared" si="1153"/>
        <v xml:space="preserve">  </v>
      </c>
      <c r="BY2136" s="74" t="str">
        <f t="shared" si="1154"/>
        <v xml:space="preserve"> </v>
      </c>
      <c r="BZ2136" s="120" t="str">
        <f t="shared" si="1155"/>
        <v xml:space="preserve"> </v>
      </c>
      <c r="CA2136" s="120" t="str">
        <f t="shared" si="1156"/>
        <v xml:space="preserve"> </v>
      </c>
      <c r="CC2136" s="115" t="str">
        <f t="shared" si="1157"/>
        <v xml:space="preserve"> </v>
      </c>
      <c r="CD2136" s="120" t="str">
        <f t="shared" si="1158"/>
        <v xml:space="preserve"> </v>
      </c>
      <c r="CE2136" s="417" t="str">
        <f t="shared" si="1159"/>
        <v xml:space="preserve"> </v>
      </c>
      <c r="CF2136" s="115"/>
      <c r="CG2136" s="115" t="str">
        <f t="shared" si="1160"/>
        <v xml:space="preserve"> </v>
      </c>
      <c r="CH2136" s="120" t="str">
        <f t="shared" si="1161"/>
        <v xml:space="preserve"> </v>
      </c>
      <c r="CI2136" s="417" t="str">
        <f t="shared" si="1162"/>
        <v xml:space="preserve"> </v>
      </c>
      <c r="CJ2136" s="115"/>
      <c r="CK2136" s="115" t="str">
        <f t="shared" si="1163"/>
        <v xml:space="preserve"> </v>
      </c>
      <c r="CL2136" s="120" t="str">
        <f t="shared" si="1164"/>
        <v xml:space="preserve"> </v>
      </c>
      <c r="CM2136" s="417" t="str">
        <f t="shared" si="1166"/>
        <v xml:space="preserve"> </v>
      </c>
      <c r="IS2136" s="108">
        <v>607</v>
      </c>
    </row>
    <row r="2137" spans="2:253" s="74" customFormat="1" ht="17.100000000000001" hidden="1" customHeight="1" x14ac:dyDescent="0.25">
      <c r="B2137" s="524">
        <f>IF(AND('KB Duct Parts'!$BL$14=2,'KB Duct Parts'!N30&gt;0),'KB Duct Parts'!N30,0)</f>
        <v>0</v>
      </c>
      <c r="C2137" s="529" t="s">
        <v>1371</v>
      </c>
      <c r="D2137" s="506" t="str">
        <f t="shared" si="1168"/>
        <v>18016-SS</v>
      </c>
      <c r="E2137" s="524" t="s">
        <v>873</v>
      </c>
      <c r="F2137" s="508" t="str">
        <f t="shared" si="1169"/>
        <v xml:space="preserve"> </v>
      </c>
      <c r="G2137" s="537" t="s">
        <v>1356</v>
      </c>
      <c r="H2137" s="524" t="s">
        <v>923</v>
      </c>
      <c r="I2137" s="1035"/>
      <c r="J2137" s="1036"/>
      <c r="K2137" s="531" t="s">
        <v>882</v>
      </c>
      <c r="L2137" s="535"/>
      <c r="M2137" s="517" t="str">
        <f t="shared" si="1167"/>
        <v>Y</v>
      </c>
      <c r="N2137" s="514">
        <f t="shared" si="1135"/>
        <v>446.4</v>
      </c>
      <c r="O2137" s="514">
        <f t="shared" si="1141"/>
        <v>0</v>
      </c>
      <c r="P2137" s="680">
        <f>'KB Duct Parts'!$AE$3</f>
        <v>0</v>
      </c>
      <c r="Q2137" s="681">
        <f t="shared" si="1136"/>
        <v>0</v>
      </c>
      <c r="R2137" s="682">
        <f t="shared" si="1137"/>
        <v>0</v>
      </c>
      <c r="S2137" s="716">
        <f t="shared" si="1138"/>
        <v>0.35</v>
      </c>
      <c r="T2137" s="679">
        <f t="shared" si="1139"/>
        <v>0</v>
      </c>
      <c r="U2137" s="679">
        <f t="shared" si="1140"/>
        <v>0</v>
      </c>
      <c r="Y2137" s="120"/>
      <c r="AD2137" s="79"/>
      <c r="AE2137" s="75"/>
      <c r="AF2137" s="370"/>
      <c r="AG2137" s="375"/>
      <c r="AH2137" s="379"/>
      <c r="AI2137" s="383"/>
      <c r="AJ2137" s="388"/>
      <c r="AK2137" s="392"/>
      <c r="AL2137" s="388"/>
      <c r="AM2137" s="363">
        <f t="shared" si="1165"/>
        <v>1</v>
      </c>
      <c r="AN2137" s="578">
        <v>446.4</v>
      </c>
      <c r="AO2137" s="78">
        <f t="shared" si="1147"/>
        <v>0</v>
      </c>
      <c r="AP2137" s="78">
        <f t="shared" si="1142"/>
        <v>0</v>
      </c>
      <c r="AQ2137" s="78">
        <f t="shared" si="1143"/>
        <v>0</v>
      </c>
      <c r="AR2137" s="78">
        <f t="shared" si="1144"/>
        <v>0</v>
      </c>
      <c r="AS2137" s="78">
        <f t="shared" si="1145"/>
        <v>0</v>
      </c>
      <c r="AT2137" s="78">
        <f t="shared" si="1146"/>
        <v>0</v>
      </c>
      <c r="AU2137" s="74" t="s">
        <v>717</v>
      </c>
      <c r="AV2137" s="115"/>
      <c r="AW2137" s="395"/>
      <c r="AX2137" s="395">
        <v>0</v>
      </c>
      <c r="AY2137" s="395">
        <v>0</v>
      </c>
      <c r="AZ2137" s="395">
        <v>0</v>
      </c>
      <c r="BA2137" s="395">
        <v>0</v>
      </c>
      <c r="BB2137" s="395">
        <v>0</v>
      </c>
      <c r="BC2137" s="395">
        <v>0</v>
      </c>
      <c r="BD2137" s="115"/>
      <c r="BE2137" s="115"/>
      <c r="BF2137" s="115"/>
      <c r="BG2137" s="115"/>
      <c r="BH2137" s="115"/>
      <c r="BI2137" s="115"/>
      <c r="BJ2137" s="115"/>
      <c r="BK2137" s="115"/>
      <c r="BQ2137" s="74" t="str">
        <f t="shared" si="1148"/>
        <v xml:space="preserve"> </v>
      </c>
      <c r="BR2137" s="120" t="str">
        <f t="shared" si="1149"/>
        <v xml:space="preserve"> </v>
      </c>
      <c r="BS2137" s="120" t="str">
        <f t="shared" si="1150"/>
        <v xml:space="preserve"> </v>
      </c>
      <c r="BU2137" s="74" t="str">
        <f t="shared" si="1151"/>
        <v xml:space="preserve"> </v>
      </c>
      <c r="BV2137" s="120" t="str">
        <f t="shared" si="1152"/>
        <v xml:space="preserve"> </v>
      </c>
      <c r="BW2137" s="120" t="str">
        <f t="shared" si="1153"/>
        <v xml:space="preserve">  </v>
      </c>
      <c r="BY2137" s="74" t="str">
        <f t="shared" si="1154"/>
        <v xml:space="preserve"> </v>
      </c>
      <c r="BZ2137" s="120" t="str">
        <f t="shared" si="1155"/>
        <v xml:space="preserve"> </v>
      </c>
      <c r="CA2137" s="120" t="str">
        <f t="shared" si="1156"/>
        <v xml:space="preserve"> </v>
      </c>
      <c r="CC2137" s="115" t="str">
        <f t="shared" si="1157"/>
        <v xml:space="preserve"> </v>
      </c>
      <c r="CD2137" s="120" t="str">
        <f t="shared" si="1158"/>
        <v xml:space="preserve"> </v>
      </c>
      <c r="CE2137" s="417" t="str">
        <f t="shared" si="1159"/>
        <v xml:space="preserve"> </v>
      </c>
      <c r="CF2137" s="115"/>
      <c r="CG2137" s="115" t="str">
        <f t="shared" si="1160"/>
        <v xml:space="preserve"> </v>
      </c>
      <c r="CH2137" s="120" t="str">
        <f t="shared" si="1161"/>
        <v xml:space="preserve"> </v>
      </c>
      <c r="CI2137" s="417" t="str">
        <f t="shared" si="1162"/>
        <v xml:space="preserve"> </v>
      </c>
      <c r="CJ2137" s="115"/>
      <c r="CK2137" s="115" t="str">
        <f t="shared" si="1163"/>
        <v xml:space="preserve"> </v>
      </c>
      <c r="CL2137" s="120" t="str">
        <f t="shared" si="1164"/>
        <v xml:space="preserve"> </v>
      </c>
      <c r="CM2137" s="417" t="str">
        <f t="shared" si="1166"/>
        <v xml:space="preserve"> </v>
      </c>
      <c r="IS2137" s="108">
        <v>361</v>
      </c>
    </row>
    <row r="2138" spans="2:253" s="74" customFormat="1" ht="17.100000000000001" hidden="1" customHeight="1" x14ac:dyDescent="0.25">
      <c r="B2138" s="524">
        <f>IF(AND('KB Duct Parts'!$BL$14=2,'KB Duct Parts'!N31&gt;0),'KB Duct Parts'!N31,0)</f>
        <v>0</v>
      </c>
      <c r="C2138" s="529" t="s">
        <v>1372</v>
      </c>
      <c r="D2138" s="506" t="str">
        <f t="shared" si="1168"/>
        <v>18017-SS</v>
      </c>
      <c r="E2138" s="524" t="s">
        <v>874</v>
      </c>
      <c r="F2138" s="508" t="str">
        <f t="shared" si="1169"/>
        <v xml:space="preserve"> </v>
      </c>
      <c r="G2138" s="537" t="s">
        <v>1356</v>
      </c>
      <c r="H2138" s="524" t="s">
        <v>923</v>
      </c>
      <c r="I2138" s="1035"/>
      <c r="J2138" s="1036"/>
      <c r="K2138" s="531" t="s">
        <v>882</v>
      </c>
      <c r="L2138" s="535"/>
      <c r="M2138" s="517" t="str">
        <f t="shared" si="1167"/>
        <v>Y</v>
      </c>
      <c r="N2138" s="514">
        <f t="shared" ref="N2138:N2201" si="1170">AN2138</f>
        <v>696.2</v>
      </c>
      <c r="O2138" s="514">
        <f t="shared" si="1141"/>
        <v>0</v>
      </c>
      <c r="P2138" s="680">
        <f>'KB Duct Parts'!$AE$3</f>
        <v>0</v>
      </c>
      <c r="Q2138" s="681">
        <f t="shared" ref="Q2138:Q2201" si="1171">IF(B2138&gt;0,N2138*(1-P2138),0)</f>
        <v>0</v>
      </c>
      <c r="R2138" s="682">
        <f t="shared" ref="R2138:R2201" si="1172">B2138*Q2138</f>
        <v>0</v>
      </c>
      <c r="S2138" s="716">
        <f t="shared" ref="S2138:S2201" si="1173">$Y$3904</f>
        <v>0.35</v>
      </c>
      <c r="T2138" s="679">
        <f t="shared" ref="T2138:T2201" si="1174">ROUND(IF(B2138&gt;0,((N2138*(1-(1*S2138)))),0),2)</f>
        <v>0</v>
      </c>
      <c r="U2138" s="679">
        <f t="shared" ref="U2138:U2201" si="1175">B2138*T2138</f>
        <v>0</v>
      </c>
      <c r="Y2138" s="120"/>
      <c r="AD2138" s="79"/>
      <c r="AE2138" s="75"/>
      <c r="AF2138" s="370"/>
      <c r="AG2138" s="375"/>
      <c r="AH2138" s="379"/>
      <c r="AI2138" s="383"/>
      <c r="AJ2138" s="388"/>
      <c r="AK2138" s="392"/>
      <c r="AL2138" s="388"/>
      <c r="AM2138" s="363">
        <f t="shared" si="1165"/>
        <v>1</v>
      </c>
      <c r="AN2138" s="578">
        <v>696.2</v>
      </c>
      <c r="AO2138" s="78">
        <f t="shared" si="1147"/>
        <v>0</v>
      </c>
      <c r="AP2138" s="78">
        <f t="shared" si="1142"/>
        <v>0</v>
      </c>
      <c r="AQ2138" s="78">
        <f t="shared" si="1143"/>
        <v>0</v>
      </c>
      <c r="AR2138" s="78">
        <f t="shared" si="1144"/>
        <v>0</v>
      </c>
      <c r="AS2138" s="78">
        <f t="shared" si="1145"/>
        <v>0</v>
      </c>
      <c r="AT2138" s="78">
        <f t="shared" si="1146"/>
        <v>0</v>
      </c>
      <c r="AU2138" s="74" t="s">
        <v>717</v>
      </c>
      <c r="AV2138" s="115"/>
      <c r="AW2138" s="395"/>
      <c r="AX2138" s="395">
        <v>0</v>
      </c>
      <c r="AY2138" s="395">
        <v>0</v>
      </c>
      <c r="AZ2138" s="395">
        <v>0</v>
      </c>
      <c r="BA2138" s="395">
        <v>0</v>
      </c>
      <c r="BB2138" s="395">
        <v>0</v>
      </c>
      <c r="BC2138" s="395">
        <v>0</v>
      </c>
      <c r="BD2138" s="115"/>
      <c r="BE2138" s="115"/>
      <c r="BF2138" s="115"/>
      <c r="BG2138" s="115"/>
      <c r="BH2138" s="115"/>
      <c r="BI2138" s="115"/>
      <c r="BJ2138" s="115"/>
      <c r="BK2138" s="115"/>
      <c r="BQ2138" s="74" t="str">
        <f t="shared" si="1148"/>
        <v xml:space="preserve"> </v>
      </c>
      <c r="BR2138" s="120" t="str">
        <f t="shared" si="1149"/>
        <v xml:space="preserve"> </v>
      </c>
      <c r="BS2138" s="120" t="str">
        <f t="shared" si="1150"/>
        <v xml:space="preserve"> </v>
      </c>
      <c r="BU2138" s="74" t="str">
        <f t="shared" si="1151"/>
        <v xml:space="preserve"> </v>
      </c>
      <c r="BV2138" s="120" t="str">
        <f t="shared" si="1152"/>
        <v xml:space="preserve"> </v>
      </c>
      <c r="BW2138" s="120" t="str">
        <f t="shared" si="1153"/>
        <v xml:space="preserve">  </v>
      </c>
      <c r="BY2138" s="74" t="str">
        <f t="shared" si="1154"/>
        <v xml:space="preserve"> </v>
      </c>
      <c r="BZ2138" s="120" t="str">
        <f t="shared" si="1155"/>
        <v xml:space="preserve"> </v>
      </c>
      <c r="CA2138" s="120" t="str">
        <f t="shared" si="1156"/>
        <v xml:space="preserve"> </v>
      </c>
      <c r="CC2138" s="115" t="str">
        <f t="shared" si="1157"/>
        <v xml:space="preserve"> </v>
      </c>
      <c r="CD2138" s="120" t="str">
        <f t="shared" si="1158"/>
        <v xml:space="preserve"> </v>
      </c>
      <c r="CE2138" s="417" t="str">
        <f t="shared" si="1159"/>
        <v xml:space="preserve"> </v>
      </c>
      <c r="CF2138" s="115"/>
      <c r="CG2138" s="115" t="str">
        <f t="shared" si="1160"/>
        <v xml:space="preserve"> </v>
      </c>
      <c r="CH2138" s="120" t="str">
        <f t="shared" si="1161"/>
        <v xml:space="preserve"> </v>
      </c>
      <c r="CI2138" s="417" t="str">
        <f t="shared" si="1162"/>
        <v xml:space="preserve"> </v>
      </c>
      <c r="CJ2138" s="115"/>
      <c r="CK2138" s="115" t="str">
        <f t="shared" si="1163"/>
        <v xml:space="preserve"> </v>
      </c>
      <c r="CL2138" s="120" t="str">
        <f t="shared" si="1164"/>
        <v xml:space="preserve"> </v>
      </c>
      <c r="CM2138" s="417" t="str">
        <f t="shared" si="1166"/>
        <v xml:space="preserve"> </v>
      </c>
      <c r="IS2138" s="108">
        <v>801</v>
      </c>
    </row>
    <row r="2139" spans="2:253" s="74" customFormat="1" ht="17.100000000000001" hidden="1" customHeight="1" x14ac:dyDescent="0.25">
      <c r="B2139" s="524">
        <f>IF(AND('KB Duct Parts'!$BL$14=2,'KB Duct Parts'!N32&gt;0),'KB Duct Parts'!N32,0)</f>
        <v>0</v>
      </c>
      <c r="C2139" s="529" t="s">
        <v>1373</v>
      </c>
      <c r="D2139" s="506" t="str">
        <f t="shared" si="1168"/>
        <v>18018-SS</v>
      </c>
      <c r="E2139" s="524" t="s">
        <v>875</v>
      </c>
      <c r="F2139" s="508" t="str">
        <f t="shared" si="1169"/>
        <v xml:space="preserve"> </v>
      </c>
      <c r="G2139" s="537" t="s">
        <v>1356</v>
      </c>
      <c r="H2139" s="524" t="s">
        <v>923</v>
      </c>
      <c r="I2139" s="1035"/>
      <c r="J2139" s="1036"/>
      <c r="K2139" s="531" t="s">
        <v>882</v>
      </c>
      <c r="L2139" s="535"/>
      <c r="M2139" s="517" t="str">
        <f t="shared" si="1167"/>
        <v>Y</v>
      </c>
      <c r="N2139" s="514">
        <f t="shared" si="1170"/>
        <v>696.2</v>
      </c>
      <c r="O2139" s="514">
        <f t="shared" si="1141"/>
        <v>0</v>
      </c>
      <c r="P2139" s="680">
        <f>'KB Duct Parts'!$AE$3</f>
        <v>0</v>
      </c>
      <c r="Q2139" s="681">
        <f t="shared" si="1171"/>
        <v>0</v>
      </c>
      <c r="R2139" s="682">
        <f t="shared" si="1172"/>
        <v>0</v>
      </c>
      <c r="S2139" s="716">
        <f t="shared" si="1173"/>
        <v>0.35</v>
      </c>
      <c r="T2139" s="679">
        <f t="shared" si="1174"/>
        <v>0</v>
      </c>
      <c r="U2139" s="679">
        <f t="shared" si="1175"/>
        <v>0</v>
      </c>
      <c r="Y2139" s="120"/>
      <c r="AD2139" s="79"/>
      <c r="AE2139" s="75"/>
      <c r="AF2139" s="370"/>
      <c r="AG2139" s="375"/>
      <c r="AH2139" s="379"/>
      <c r="AI2139" s="383"/>
      <c r="AJ2139" s="388"/>
      <c r="AK2139" s="392"/>
      <c r="AL2139" s="388"/>
      <c r="AM2139" s="363">
        <f t="shared" si="1165"/>
        <v>1</v>
      </c>
      <c r="AN2139" s="578">
        <v>696.2</v>
      </c>
      <c r="AO2139" s="78">
        <f t="shared" si="1147"/>
        <v>0</v>
      </c>
      <c r="AP2139" s="78">
        <f t="shared" si="1142"/>
        <v>0</v>
      </c>
      <c r="AQ2139" s="78">
        <f t="shared" si="1143"/>
        <v>0</v>
      </c>
      <c r="AR2139" s="78">
        <f t="shared" si="1144"/>
        <v>0</v>
      </c>
      <c r="AS2139" s="78">
        <f t="shared" si="1145"/>
        <v>0</v>
      </c>
      <c r="AT2139" s="78">
        <f t="shared" si="1146"/>
        <v>0</v>
      </c>
      <c r="AU2139" s="74" t="s">
        <v>717</v>
      </c>
      <c r="AV2139" s="115"/>
      <c r="AW2139" s="395"/>
      <c r="AX2139" s="395">
        <v>0</v>
      </c>
      <c r="AY2139" s="395">
        <v>0</v>
      </c>
      <c r="AZ2139" s="395">
        <v>0</v>
      </c>
      <c r="BA2139" s="395">
        <v>0</v>
      </c>
      <c r="BB2139" s="395">
        <v>0</v>
      </c>
      <c r="BC2139" s="395">
        <v>0</v>
      </c>
      <c r="BD2139" s="115"/>
      <c r="BE2139" s="115"/>
      <c r="BF2139" s="115"/>
      <c r="BG2139" s="115"/>
      <c r="BH2139" s="115"/>
      <c r="BI2139" s="115"/>
      <c r="BJ2139" s="115"/>
      <c r="BK2139" s="115"/>
      <c r="BQ2139" s="74" t="str">
        <f t="shared" si="1148"/>
        <v xml:space="preserve"> </v>
      </c>
      <c r="BR2139" s="120" t="str">
        <f t="shared" si="1149"/>
        <v xml:space="preserve"> </v>
      </c>
      <c r="BS2139" s="120" t="str">
        <f t="shared" si="1150"/>
        <v xml:space="preserve"> </v>
      </c>
      <c r="BU2139" s="74" t="str">
        <f t="shared" si="1151"/>
        <v xml:space="preserve"> </v>
      </c>
      <c r="BV2139" s="120" t="str">
        <f t="shared" si="1152"/>
        <v xml:space="preserve"> </v>
      </c>
      <c r="BW2139" s="120" t="str">
        <f t="shared" si="1153"/>
        <v xml:space="preserve">  </v>
      </c>
      <c r="BY2139" s="74" t="str">
        <f t="shared" si="1154"/>
        <v xml:space="preserve"> </v>
      </c>
      <c r="BZ2139" s="120" t="str">
        <f t="shared" si="1155"/>
        <v xml:space="preserve"> </v>
      </c>
      <c r="CA2139" s="120" t="str">
        <f t="shared" si="1156"/>
        <v xml:space="preserve"> </v>
      </c>
      <c r="CC2139" s="115" t="str">
        <f t="shared" si="1157"/>
        <v xml:space="preserve"> </v>
      </c>
      <c r="CD2139" s="120" t="str">
        <f t="shared" si="1158"/>
        <v xml:space="preserve"> </v>
      </c>
      <c r="CE2139" s="417" t="str">
        <f t="shared" si="1159"/>
        <v xml:space="preserve"> </v>
      </c>
      <c r="CF2139" s="115"/>
      <c r="CG2139" s="115" t="str">
        <f t="shared" si="1160"/>
        <v xml:space="preserve"> </v>
      </c>
      <c r="CH2139" s="120" t="str">
        <f t="shared" si="1161"/>
        <v xml:space="preserve"> </v>
      </c>
      <c r="CI2139" s="417" t="str">
        <f t="shared" si="1162"/>
        <v xml:space="preserve"> </v>
      </c>
      <c r="CJ2139" s="115"/>
      <c r="CK2139" s="115" t="str">
        <f t="shared" si="1163"/>
        <v xml:space="preserve"> </v>
      </c>
      <c r="CL2139" s="120" t="str">
        <f t="shared" si="1164"/>
        <v xml:space="preserve"> </v>
      </c>
      <c r="CM2139" s="417" t="str">
        <f t="shared" si="1166"/>
        <v xml:space="preserve"> </v>
      </c>
      <c r="IS2139" s="108">
        <v>607</v>
      </c>
    </row>
    <row r="2140" spans="2:253" s="74" customFormat="1" ht="17.100000000000001" hidden="1" customHeight="1" x14ac:dyDescent="0.25">
      <c r="B2140" s="524">
        <f>IF(AND('KB Duct Parts'!$BL$14=2,'KB Duct Parts'!N33&gt;0),'KB Duct Parts'!N33,0)</f>
        <v>0</v>
      </c>
      <c r="C2140" s="529" t="s">
        <v>1374</v>
      </c>
      <c r="D2140" s="506" t="str">
        <f t="shared" si="1168"/>
        <v>18019-SS</v>
      </c>
      <c r="E2140" s="524" t="s">
        <v>876</v>
      </c>
      <c r="F2140" s="508" t="str">
        <f t="shared" si="1169"/>
        <v xml:space="preserve"> </v>
      </c>
      <c r="G2140" s="537" t="s">
        <v>1356</v>
      </c>
      <c r="H2140" s="524" t="s">
        <v>923</v>
      </c>
      <c r="I2140" s="1035"/>
      <c r="J2140" s="1036"/>
      <c r="K2140" s="531" t="s">
        <v>882</v>
      </c>
      <c r="L2140" s="535"/>
      <c r="M2140" s="517" t="str">
        <f t="shared" si="1167"/>
        <v>Y</v>
      </c>
      <c r="N2140" s="514">
        <f t="shared" si="1170"/>
        <v>861.8</v>
      </c>
      <c r="O2140" s="514">
        <f t="shared" si="1141"/>
        <v>0</v>
      </c>
      <c r="P2140" s="680">
        <f>'KB Duct Parts'!$AE$3</f>
        <v>0</v>
      </c>
      <c r="Q2140" s="681">
        <f t="shared" si="1171"/>
        <v>0</v>
      </c>
      <c r="R2140" s="682">
        <f t="shared" si="1172"/>
        <v>0</v>
      </c>
      <c r="S2140" s="716">
        <f t="shared" si="1173"/>
        <v>0.35</v>
      </c>
      <c r="T2140" s="679">
        <f t="shared" si="1174"/>
        <v>0</v>
      </c>
      <c r="U2140" s="679">
        <f t="shared" si="1175"/>
        <v>0</v>
      </c>
      <c r="Y2140" s="120"/>
      <c r="AD2140" s="79"/>
      <c r="AE2140" s="75"/>
      <c r="AF2140" s="370"/>
      <c r="AG2140" s="375"/>
      <c r="AH2140" s="379"/>
      <c r="AI2140" s="383"/>
      <c r="AJ2140" s="388"/>
      <c r="AK2140" s="392"/>
      <c r="AL2140" s="388"/>
      <c r="AM2140" s="363">
        <f t="shared" si="1165"/>
        <v>1</v>
      </c>
      <c r="AN2140" s="578">
        <v>861.8</v>
      </c>
      <c r="AO2140" s="78">
        <f t="shared" si="1147"/>
        <v>0</v>
      </c>
      <c r="AP2140" s="78">
        <f t="shared" si="1142"/>
        <v>0</v>
      </c>
      <c r="AQ2140" s="78">
        <f t="shared" si="1143"/>
        <v>0</v>
      </c>
      <c r="AR2140" s="78">
        <f t="shared" si="1144"/>
        <v>0</v>
      </c>
      <c r="AS2140" s="78">
        <f t="shared" si="1145"/>
        <v>0</v>
      </c>
      <c r="AT2140" s="78">
        <f t="shared" si="1146"/>
        <v>0</v>
      </c>
      <c r="AU2140" s="74" t="s">
        <v>717</v>
      </c>
      <c r="AV2140" s="115"/>
      <c r="AW2140" s="395"/>
      <c r="AX2140" s="395">
        <v>0</v>
      </c>
      <c r="AY2140" s="395">
        <v>0</v>
      </c>
      <c r="AZ2140" s="395">
        <v>0</v>
      </c>
      <c r="BA2140" s="395">
        <v>0</v>
      </c>
      <c r="BB2140" s="395">
        <v>0</v>
      </c>
      <c r="BC2140" s="395">
        <v>0</v>
      </c>
      <c r="BD2140" s="115"/>
      <c r="BE2140" s="115"/>
      <c r="BF2140" s="115"/>
      <c r="BG2140" s="115"/>
      <c r="BH2140" s="115"/>
      <c r="BI2140" s="115"/>
      <c r="BJ2140" s="115"/>
      <c r="BK2140" s="115"/>
      <c r="BQ2140" s="74" t="str">
        <f t="shared" si="1148"/>
        <v xml:space="preserve"> </v>
      </c>
      <c r="BR2140" s="120" t="str">
        <f t="shared" si="1149"/>
        <v xml:space="preserve"> </v>
      </c>
      <c r="BS2140" s="120" t="str">
        <f t="shared" si="1150"/>
        <v xml:space="preserve"> </v>
      </c>
      <c r="BU2140" s="74" t="str">
        <f t="shared" si="1151"/>
        <v xml:space="preserve"> </v>
      </c>
      <c r="BV2140" s="120" t="str">
        <f t="shared" si="1152"/>
        <v xml:space="preserve"> </v>
      </c>
      <c r="BW2140" s="120" t="str">
        <f t="shared" si="1153"/>
        <v xml:space="preserve">  </v>
      </c>
      <c r="BY2140" s="74" t="str">
        <f t="shared" si="1154"/>
        <v xml:space="preserve"> </v>
      </c>
      <c r="BZ2140" s="120" t="str">
        <f t="shared" si="1155"/>
        <v xml:space="preserve"> </v>
      </c>
      <c r="CA2140" s="120" t="str">
        <f t="shared" si="1156"/>
        <v xml:space="preserve"> </v>
      </c>
      <c r="CC2140" s="115" t="str">
        <f t="shared" si="1157"/>
        <v xml:space="preserve"> </v>
      </c>
      <c r="CD2140" s="120" t="str">
        <f t="shared" si="1158"/>
        <v xml:space="preserve"> </v>
      </c>
      <c r="CE2140" s="417" t="str">
        <f t="shared" si="1159"/>
        <v xml:space="preserve"> </v>
      </c>
      <c r="CF2140" s="115"/>
      <c r="CG2140" s="115" t="str">
        <f t="shared" si="1160"/>
        <v xml:space="preserve"> </v>
      </c>
      <c r="CH2140" s="120" t="str">
        <f t="shared" si="1161"/>
        <v xml:space="preserve"> </v>
      </c>
      <c r="CI2140" s="417" t="str">
        <f t="shared" si="1162"/>
        <v xml:space="preserve"> </v>
      </c>
      <c r="CJ2140" s="115"/>
      <c r="CK2140" s="115" t="str">
        <f t="shared" si="1163"/>
        <v xml:space="preserve"> </v>
      </c>
      <c r="CL2140" s="120" t="str">
        <f t="shared" si="1164"/>
        <v xml:space="preserve"> </v>
      </c>
      <c r="CM2140" s="417" t="str">
        <f t="shared" si="1166"/>
        <v xml:space="preserve"> </v>
      </c>
      <c r="IS2140" s="108">
        <v>1060</v>
      </c>
    </row>
    <row r="2141" spans="2:253" s="74" customFormat="1" ht="17.100000000000001" hidden="1" customHeight="1" x14ac:dyDescent="0.25">
      <c r="B2141" s="524">
        <f>IF(AND('KB Duct Parts'!$BL$14=2,'KB Duct Parts'!N34&gt;0),'KB Duct Parts'!N34,0)</f>
        <v>0</v>
      </c>
      <c r="C2141" s="529" t="s">
        <v>1375</v>
      </c>
      <c r="D2141" s="506" t="str">
        <f t="shared" si="1168"/>
        <v>18020-SS</v>
      </c>
      <c r="E2141" s="524" t="s">
        <v>877</v>
      </c>
      <c r="F2141" s="508" t="str">
        <f t="shared" si="1169"/>
        <v xml:space="preserve"> </v>
      </c>
      <c r="G2141" s="537" t="s">
        <v>1356</v>
      </c>
      <c r="H2141" s="524" t="s">
        <v>923</v>
      </c>
      <c r="I2141" s="1035"/>
      <c r="J2141" s="1036"/>
      <c r="K2141" s="531" t="s">
        <v>882</v>
      </c>
      <c r="L2141" s="535"/>
      <c r="M2141" s="517" t="str">
        <f t="shared" si="1167"/>
        <v>Y</v>
      </c>
      <c r="N2141" s="514">
        <f t="shared" si="1170"/>
        <v>861.8</v>
      </c>
      <c r="O2141" s="514">
        <f t="shared" si="1141"/>
        <v>0</v>
      </c>
      <c r="P2141" s="680">
        <f>'KB Duct Parts'!$AE$3</f>
        <v>0</v>
      </c>
      <c r="Q2141" s="681">
        <f t="shared" si="1171"/>
        <v>0</v>
      </c>
      <c r="R2141" s="682">
        <f t="shared" si="1172"/>
        <v>0</v>
      </c>
      <c r="S2141" s="716">
        <f t="shared" si="1173"/>
        <v>0.35</v>
      </c>
      <c r="T2141" s="679">
        <f t="shared" si="1174"/>
        <v>0</v>
      </c>
      <c r="U2141" s="679">
        <f t="shared" si="1175"/>
        <v>0</v>
      </c>
      <c r="Y2141" s="120"/>
      <c r="AD2141" s="79"/>
      <c r="AE2141" s="75"/>
      <c r="AF2141" s="370"/>
      <c r="AG2141" s="375"/>
      <c r="AH2141" s="379"/>
      <c r="AI2141" s="383"/>
      <c r="AJ2141" s="388"/>
      <c r="AK2141" s="392"/>
      <c r="AL2141" s="388"/>
      <c r="AM2141" s="363">
        <f t="shared" si="1165"/>
        <v>1</v>
      </c>
      <c r="AN2141" s="578">
        <v>861.8</v>
      </c>
      <c r="AO2141" s="78">
        <f t="shared" si="1147"/>
        <v>0</v>
      </c>
      <c r="AP2141" s="78">
        <f t="shared" si="1142"/>
        <v>0</v>
      </c>
      <c r="AQ2141" s="78">
        <f t="shared" si="1143"/>
        <v>0</v>
      </c>
      <c r="AR2141" s="78">
        <f t="shared" si="1144"/>
        <v>0</v>
      </c>
      <c r="AS2141" s="78">
        <f t="shared" si="1145"/>
        <v>0</v>
      </c>
      <c r="AT2141" s="78">
        <f t="shared" si="1146"/>
        <v>0</v>
      </c>
      <c r="AU2141" s="74" t="s">
        <v>717</v>
      </c>
      <c r="AV2141" s="115"/>
      <c r="AW2141" s="395"/>
      <c r="AX2141" s="395">
        <v>0</v>
      </c>
      <c r="AY2141" s="395">
        <v>0</v>
      </c>
      <c r="AZ2141" s="395">
        <v>0</v>
      </c>
      <c r="BA2141" s="395">
        <v>0</v>
      </c>
      <c r="BB2141" s="395">
        <v>0</v>
      </c>
      <c r="BC2141" s="395">
        <v>0</v>
      </c>
      <c r="BD2141" s="115"/>
      <c r="BE2141" s="115"/>
      <c r="BF2141" s="115"/>
      <c r="BG2141" s="115"/>
      <c r="BH2141" s="115"/>
      <c r="BI2141" s="115"/>
      <c r="BJ2141" s="115"/>
      <c r="BK2141" s="115"/>
      <c r="BQ2141" s="74" t="str">
        <f t="shared" si="1148"/>
        <v xml:space="preserve"> </v>
      </c>
      <c r="BR2141" s="120" t="str">
        <f t="shared" si="1149"/>
        <v xml:space="preserve"> </v>
      </c>
      <c r="BS2141" s="120" t="str">
        <f t="shared" si="1150"/>
        <v xml:space="preserve"> </v>
      </c>
      <c r="BU2141" s="74" t="str">
        <f t="shared" si="1151"/>
        <v xml:space="preserve"> </v>
      </c>
      <c r="BV2141" s="120" t="str">
        <f t="shared" si="1152"/>
        <v xml:space="preserve"> </v>
      </c>
      <c r="BW2141" s="120" t="str">
        <f t="shared" si="1153"/>
        <v xml:space="preserve">  </v>
      </c>
      <c r="BY2141" s="74" t="str">
        <f t="shared" si="1154"/>
        <v xml:space="preserve"> </v>
      </c>
      <c r="BZ2141" s="120" t="str">
        <f t="shared" si="1155"/>
        <v xml:space="preserve"> </v>
      </c>
      <c r="CA2141" s="120" t="str">
        <f t="shared" si="1156"/>
        <v xml:space="preserve"> </v>
      </c>
      <c r="CC2141" s="115" t="str">
        <f t="shared" si="1157"/>
        <v xml:space="preserve"> </v>
      </c>
      <c r="CD2141" s="120" t="str">
        <f t="shared" si="1158"/>
        <v xml:space="preserve"> </v>
      </c>
      <c r="CE2141" s="417" t="str">
        <f t="shared" si="1159"/>
        <v xml:space="preserve"> </v>
      </c>
      <c r="CF2141" s="115"/>
      <c r="CG2141" s="115" t="str">
        <f t="shared" si="1160"/>
        <v xml:space="preserve"> </v>
      </c>
      <c r="CH2141" s="120" t="str">
        <f t="shared" si="1161"/>
        <v xml:space="preserve"> </v>
      </c>
      <c r="CI2141" s="417" t="str">
        <f t="shared" si="1162"/>
        <v xml:space="preserve"> </v>
      </c>
      <c r="CJ2141" s="115"/>
      <c r="CK2141" s="115" t="str">
        <f t="shared" si="1163"/>
        <v xml:space="preserve"> </v>
      </c>
      <c r="CL2141" s="120" t="str">
        <f t="shared" si="1164"/>
        <v xml:space="preserve"> </v>
      </c>
      <c r="CM2141" s="417" t="str">
        <f t="shared" si="1166"/>
        <v xml:space="preserve"> </v>
      </c>
      <c r="IS2141" s="108">
        <v>708</v>
      </c>
    </row>
    <row r="2142" spans="2:253" s="74" customFormat="1" ht="17.100000000000001" hidden="1" customHeight="1" x14ac:dyDescent="0.25">
      <c r="B2142" s="524">
        <f>IF(AND('KB Duct Parts'!$BL$14=2,'KB Duct Parts'!N35&gt;0),'KB Duct Parts'!N35,0)</f>
        <v>0</v>
      </c>
      <c r="C2142" s="529" t="s">
        <v>1376</v>
      </c>
      <c r="D2142" s="506" t="str">
        <f t="shared" si="1168"/>
        <v>18022-SS</v>
      </c>
      <c r="E2142" s="524" t="s">
        <v>878</v>
      </c>
      <c r="F2142" s="508" t="str">
        <f t="shared" si="1169"/>
        <v xml:space="preserve"> </v>
      </c>
      <c r="G2142" s="537" t="s">
        <v>1356</v>
      </c>
      <c r="H2142" s="524" t="s">
        <v>923</v>
      </c>
      <c r="I2142" s="1035"/>
      <c r="J2142" s="1036"/>
      <c r="K2142" s="531" t="s">
        <v>882</v>
      </c>
      <c r="L2142" s="535"/>
      <c r="M2142" s="517" t="str">
        <f t="shared" si="1167"/>
        <v>Y</v>
      </c>
      <c r="N2142" s="514">
        <f t="shared" si="1170"/>
        <v>940.7</v>
      </c>
      <c r="O2142" s="514">
        <f t="shared" si="1141"/>
        <v>0</v>
      </c>
      <c r="P2142" s="680">
        <f>'KB Duct Parts'!$AE$3</f>
        <v>0</v>
      </c>
      <c r="Q2142" s="681">
        <f t="shared" si="1171"/>
        <v>0</v>
      </c>
      <c r="R2142" s="682">
        <f t="shared" si="1172"/>
        <v>0</v>
      </c>
      <c r="S2142" s="716">
        <f t="shared" si="1173"/>
        <v>0.35</v>
      </c>
      <c r="T2142" s="679">
        <f t="shared" si="1174"/>
        <v>0</v>
      </c>
      <c r="U2142" s="679">
        <f t="shared" si="1175"/>
        <v>0</v>
      </c>
      <c r="Y2142" s="120"/>
      <c r="AD2142" s="79"/>
      <c r="AE2142" s="75"/>
      <c r="AF2142" s="370"/>
      <c r="AG2142" s="375"/>
      <c r="AH2142" s="379"/>
      <c r="AI2142" s="383"/>
      <c r="AJ2142" s="388"/>
      <c r="AK2142" s="392"/>
      <c r="AL2142" s="388"/>
      <c r="AM2142" s="363">
        <f t="shared" si="1165"/>
        <v>1</v>
      </c>
      <c r="AN2142" s="578">
        <v>940.7</v>
      </c>
      <c r="AO2142" s="78">
        <f t="shared" si="1147"/>
        <v>0</v>
      </c>
      <c r="AP2142" s="78">
        <f t="shared" si="1142"/>
        <v>0</v>
      </c>
      <c r="AQ2142" s="78">
        <f t="shared" si="1143"/>
        <v>0</v>
      </c>
      <c r="AR2142" s="78">
        <f t="shared" si="1144"/>
        <v>0</v>
      </c>
      <c r="AS2142" s="78">
        <f t="shared" si="1145"/>
        <v>0</v>
      </c>
      <c r="AT2142" s="78">
        <f t="shared" si="1146"/>
        <v>0</v>
      </c>
      <c r="AU2142" s="74" t="s">
        <v>717</v>
      </c>
      <c r="AV2142" s="115"/>
      <c r="AW2142" s="395"/>
      <c r="AX2142" s="395">
        <v>0</v>
      </c>
      <c r="AY2142" s="395">
        <v>0</v>
      </c>
      <c r="AZ2142" s="395">
        <v>0</v>
      </c>
      <c r="BA2142" s="395">
        <v>0</v>
      </c>
      <c r="BB2142" s="395">
        <v>0</v>
      </c>
      <c r="BC2142" s="395">
        <v>0</v>
      </c>
      <c r="BD2142" s="115"/>
      <c r="BE2142" s="115"/>
      <c r="BF2142" s="115"/>
      <c r="BG2142" s="115"/>
      <c r="BH2142" s="115"/>
      <c r="BI2142" s="115"/>
      <c r="BJ2142" s="115"/>
      <c r="BK2142" s="115"/>
      <c r="BQ2142" s="74" t="str">
        <f t="shared" si="1148"/>
        <v xml:space="preserve"> </v>
      </c>
      <c r="BR2142" s="120" t="str">
        <f t="shared" si="1149"/>
        <v xml:space="preserve"> </v>
      </c>
      <c r="BS2142" s="120" t="str">
        <f t="shared" si="1150"/>
        <v xml:space="preserve"> </v>
      </c>
      <c r="BU2142" s="74" t="str">
        <f t="shared" si="1151"/>
        <v xml:space="preserve"> </v>
      </c>
      <c r="BV2142" s="120" t="str">
        <f t="shared" si="1152"/>
        <v xml:space="preserve"> </v>
      </c>
      <c r="BW2142" s="120" t="str">
        <f t="shared" si="1153"/>
        <v xml:space="preserve">  </v>
      </c>
      <c r="BY2142" s="74" t="str">
        <f t="shared" si="1154"/>
        <v xml:space="preserve"> </v>
      </c>
      <c r="BZ2142" s="120" t="str">
        <f t="shared" si="1155"/>
        <v xml:space="preserve"> </v>
      </c>
      <c r="CA2142" s="120" t="str">
        <f t="shared" si="1156"/>
        <v xml:space="preserve"> </v>
      </c>
      <c r="CC2142" s="115" t="str">
        <f t="shared" si="1157"/>
        <v xml:space="preserve"> </v>
      </c>
      <c r="CD2142" s="120" t="str">
        <f t="shared" si="1158"/>
        <v xml:space="preserve"> </v>
      </c>
      <c r="CE2142" s="417" t="str">
        <f t="shared" si="1159"/>
        <v xml:space="preserve"> </v>
      </c>
      <c r="CF2142" s="115"/>
      <c r="CG2142" s="115" t="str">
        <f t="shared" si="1160"/>
        <v xml:space="preserve"> </v>
      </c>
      <c r="CH2142" s="120" t="str">
        <f t="shared" si="1161"/>
        <v xml:space="preserve"> </v>
      </c>
      <c r="CI2142" s="417" t="str">
        <f t="shared" si="1162"/>
        <v xml:space="preserve"> </v>
      </c>
      <c r="CJ2142" s="115"/>
      <c r="CK2142" s="115" t="str">
        <f t="shared" si="1163"/>
        <v xml:space="preserve"> </v>
      </c>
      <c r="CL2142" s="120" t="str">
        <f t="shared" si="1164"/>
        <v xml:space="preserve"> </v>
      </c>
      <c r="CM2142" s="417" t="str">
        <f t="shared" si="1166"/>
        <v xml:space="preserve"> </v>
      </c>
      <c r="IS2142" s="108">
        <v>801</v>
      </c>
    </row>
    <row r="2143" spans="2:253" s="74" customFormat="1" ht="17.100000000000001" hidden="1" customHeight="1" x14ac:dyDescent="0.25">
      <c r="B2143" s="524">
        <f>IF(AND('KB Duct Parts'!$BL$14=2,'KB Duct Parts'!N36&gt;0),'KB Duct Parts'!N36,0)</f>
        <v>0</v>
      </c>
      <c r="C2143" s="529" t="s">
        <v>20</v>
      </c>
      <c r="D2143" s="506" t="str">
        <f t="shared" si="1168"/>
        <v>18024-SS</v>
      </c>
      <c r="E2143" s="524" t="s">
        <v>1338</v>
      </c>
      <c r="F2143" s="508" t="str">
        <f t="shared" si="1169"/>
        <v xml:space="preserve"> </v>
      </c>
      <c r="G2143" s="537" t="s">
        <v>1356</v>
      </c>
      <c r="H2143" s="524" t="s">
        <v>923</v>
      </c>
      <c r="I2143" s="1035"/>
      <c r="J2143" s="1036"/>
      <c r="K2143" s="531" t="s">
        <v>882</v>
      </c>
      <c r="L2143" s="535"/>
      <c r="M2143" s="517" t="str">
        <f t="shared" si="1167"/>
        <v>Y</v>
      </c>
      <c r="N2143" s="514">
        <f t="shared" si="1170"/>
        <v>1080</v>
      </c>
      <c r="O2143" s="514">
        <f t="shared" si="1141"/>
        <v>0</v>
      </c>
      <c r="P2143" s="680">
        <f>'KB Duct Parts'!$AE$3</f>
        <v>0</v>
      </c>
      <c r="Q2143" s="681">
        <f t="shared" si="1171"/>
        <v>0</v>
      </c>
      <c r="R2143" s="682">
        <f t="shared" si="1172"/>
        <v>0</v>
      </c>
      <c r="S2143" s="716">
        <f t="shared" si="1173"/>
        <v>0.35</v>
      </c>
      <c r="T2143" s="679">
        <f t="shared" si="1174"/>
        <v>0</v>
      </c>
      <c r="U2143" s="679">
        <f t="shared" si="1175"/>
        <v>0</v>
      </c>
      <c r="Y2143" s="120"/>
      <c r="AD2143" s="79"/>
      <c r="AE2143" s="75"/>
      <c r="AF2143" s="370"/>
      <c r="AG2143" s="375"/>
      <c r="AH2143" s="379"/>
      <c r="AI2143" s="383"/>
      <c r="AJ2143" s="388"/>
      <c r="AK2143" s="392"/>
      <c r="AL2143" s="388"/>
      <c r="AM2143" s="363">
        <f t="shared" si="1165"/>
        <v>1</v>
      </c>
      <c r="AN2143" s="578">
        <v>1080</v>
      </c>
      <c r="AO2143" s="78">
        <f t="shared" si="1147"/>
        <v>0</v>
      </c>
      <c r="AP2143" s="78">
        <f t="shared" si="1142"/>
        <v>0</v>
      </c>
      <c r="AQ2143" s="78">
        <f t="shared" si="1143"/>
        <v>0</v>
      </c>
      <c r="AR2143" s="78">
        <f t="shared" si="1144"/>
        <v>0</v>
      </c>
      <c r="AS2143" s="78">
        <f t="shared" si="1145"/>
        <v>0</v>
      </c>
      <c r="AT2143" s="78">
        <f t="shared" si="1146"/>
        <v>0</v>
      </c>
      <c r="AU2143" s="74" t="s">
        <v>717</v>
      </c>
      <c r="AV2143" s="115"/>
      <c r="AW2143" s="395"/>
      <c r="AX2143" s="395">
        <v>0</v>
      </c>
      <c r="AY2143" s="395">
        <v>0</v>
      </c>
      <c r="AZ2143" s="395">
        <v>0</v>
      </c>
      <c r="BA2143" s="395">
        <v>0</v>
      </c>
      <c r="BB2143" s="395">
        <v>0</v>
      </c>
      <c r="BC2143" s="395">
        <v>0</v>
      </c>
      <c r="BD2143" s="115"/>
      <c r="BE2143" s="115"/>
      <c r="BF2143" s="115"/>
      <c r="BG2143" s="115"/>
      <c r="BH2143" s="115"/>
      <c r="BI2143" s="115"/>
      <c r="BJ2143" s="115"/>
      <c r="BK2143" s="115"/>
      <c r="BQ2143" s="74" t="str">
        <f t="shared" si="1148"/>
        <v xml:space="preserve"> </v>
      </c>
      <c r="BR2143" s="120" t="str">
        <f t="shared" si="1149"/>
        <v xml:space="preserve"> </v>
      </c>
      <c r="BS2143" s="120" t="str">
        <f t="shared" si="1150"/>
        <v xml:space="preserve"> </v>
      </c>
      <c r="BU2143" s="74" t="str">
        <f t="shared" si="1151"/>
        <v xml:space="preserve"> </v>
      </c>
      <c r="BV2143" s="120" t="str">
        <f t="shared" si="1152"/>
        <v xml:space="preserve"> </v>
      </c>
      <c r="BW2143" s="120" t="str">
        <f t="shared" si="1153"/>
        <v xml:space="preserve">  </v>
      </c>
      <c r="BY2143" s="74" t="str">
        <f t="shared" si="1154"/>
        <v xml:space="preserve"> </v>
      </c>
      <c r="BZ2143" s="120" t="str">
        <f t="shared" si="1155"/>
        <v xml:space="preserve"> </v>
      </c>
      <c r="CA2143" s="120" t="str">
        <f t="shared" si="1156"/>
        <v xml:space="preserve"> </v>
      </c>
      <c r="CC2143" s="115" t="str">
        <f t="shared" si="1157"/>
        <v xml:space="preserve"> </v>
      </c>
      <c r="CD2143" s="120" t="str">
        <f t="shared" si="1158"/>
        <v xml:space="preserve"> </v>
      </c>
      <c r="CE2143" s="417" t="str">
        <f t="shared" si="1159"/>
        <v xml:space="preserve"> </v>
      </c>
      <c r="CF2143" s="115"/>
      <c r="CG2143" s="115" t="str">
        <f t="shared" si="1160"/>
        <v xml:space="preserve"> </v>
      </c>
      <c r="CH2143" s="120" t="str">
        <f t="shared" si="1161"/>
        <v xml:space="preserve"> </v>
      </c>
      <c r="CI2143" s="417" t="str">
        <f t="shared" si="1162"/>
        <v xml:space="preserve"> </v>
      </c>
      <c r="CJ2143" s="115"/>
      <c r="CK2143" s="115" t="str">
        <f t="shared" si="1163"/>
        <v xml:space="preserve"> </v>
      </c>
      <c r="CL2143" s="120" t="str">
        <f t="shared" si="1164"/>
        <v xml:space="preserve"> </v>
      </c>
      <c r="CM2143" s="417" t="str">
        <f t="shared" si="1166"/>
        <v xml:space="preserve"> </v>
      </c>
      <c r="IS2143" s="108"/>
    </row>
    <row r="2144" spans="2:253" s="74" customFormat="1" ht="17.100000000000001" hidden="1" customHeight="1" x14ac:dyDescent="0.25">
      <c r="B2144" s="524">
        <f>IF(AND('KB Duct Parts'!$BL$14=2,'KB Duct Parts'!O17&gt;0),'KB Duct Parts'!O17,0)</f>
        <v>0</v>
      </c>
      <c r="C2144" s="529" t="s">
        <v>571</v>
      </c>
      <c r="D2144" s="506" t="str">
        <f t="shared" si="1168"/>
        <v>18103-SS</v>
      </c>
      <c r="E2144" s="536" t="s">
        <v>483</v>
      </c>
      <c r="F2144" s="508" t="str">
        <f t="shared" si="1169"/>
        <v xml:space="preserve"> </v>
      </c>
      <c r="G2144" s="537" t="s">
        <v>1358</v>
      </c>
      <c r="H2144" s="524" t="s">
        <v>923</v>
      </c>
      <c r="I2144" s="1035"/>
      <c r="J2144" s="1036"/>
      <c r="K2144" s="531" t="s">
        <v>882</v>
      </c>
      <c r="L2144" s="535"/>
      <c r="M2144" s="517" t="str">
        <f t="shared" si="1167"/>
        <v>Y</v>
      </c>
      <c r="N2144" s="514">
        <f t="shared" si="1170"/>
        <v>26.6</v>
      </c>
      <c r="O2144" s="514">
        <f t="shared" si="1141"/>
        <v>0</v>
      </c>
      <c r="P2144" s="680">
        <f>'KB Duct Parts'!$AE$3</f>
        <v>0</v>
      </c>
      <c r="Q2144" s="681">
        <f t="shared" si="1171"/>
        <v>0</v>
      </c>
      <c r="R2144" s="682">
        <f t="shared" si="1172"/>
        <v>0</v>
      </c>
      <c r="S2144" s="716">
        <f t="shared" si="1173"/>
        <v>0.35</v>
      </c>
      <c r="T2144" s="679">
        <f t="shared" si="1174"/>
        <v>0</v>
      </c>
      <c r="U2144" s="679">
        <f t="shared" si="1175"/>
        <v>0</v>
      </c>
      <c r="Y2144" s="120"/>
      <c r="AD2144" s="79"/>
      <c r="AE2144" s="75"/>
      <c r="AF2144" s="370"/>
      <c r="AG2144" s="375"/>
      <c r="AH2144" s="379"/>
      <c r="AI2144" s="383"/>
      <c r="AJ2144" s="388"/>
      <c r="AK2144" s="392"/>
      <c r="AL2144" s="388"/>
      <c r="AM2144" s="363">
        <f t="shared" si="1165"/>
        <v>1</v>
      </c>
      <c r="AN2144" s="578">
        <v>26.6</v>
      </c>
      <c r="AO2144" s="78">
        <f t="shared" si="1147"/>
        <v>0</v>
      </c>
      <c r="AP2144" s="78">
        <f t="shared" si="1142"/>
        <v>0</v>
      </c>
      <c r="AQ2144" s="78">
        <f t="shared" si="1143"/>
        <v>0</v>
      </c>
      <c r="AR2144" s="78">
        <f t="shared" si="1144"/>
        <v>0</v>
      </c>
      <c r="AS2144" s="78">
        <f t="shared" si="1145"/>
        <v>0</v>
      </c>
      <c r="AT2144" s="78">
        <f t="shared" si="1146"/>
        <v>0</v>
      </c>
      <c r="AU2144" s="74" t="s">
        <v>717</v>
      </c>
      <c r="AV2144" s="115"/>
      <c r="AW2144" s="395"/>
      <c r="AX2144" s="395">
        <v>0</v>
      </c>
      <c r="AY2144" s="395">
        <v>0</v>
      </c>
      <c r="AZ2144" s="395">
        <v>0</v>
      </c>
      <c r="BA2144" s="395">
        <v>0</v>
      </c>
      <c r="BB2144" s="395">
        <v>0</v>
      </c>
      <c r="BC2144" s="395">
        <v>0</v>
      </c>
      <c r="BD2144" s="115"/>
      <c r="BE2144" s="115"/>
      <c r="BF2144" s="115"/>
      <c r="BG2144" s="115"/>
      <c r="BH2144" s="115"/>
      <c r="BI2144" s="115"/>
      <c r="BJ2144" s="115"/>
      <c r="BK2144" s="115"/>
      <c r="BQ2144" s="74" t="str">
        <f t="shared" si="1148"/>
        <v xml:space="preserve"> </v>
      </c>
      <c r="BR2144" s="120" t="str">
        <f t="shared" si="1149"/>
        <v xml:space="preserve"> </v>
      </c>
      <c r="BS2144" s="120" t="str">
        <f t="shared" si="1150"/>
        <v xml:space="preserve"> </v>
      </c>
      <c r="BU2144" s="74" t="str">
        <f t="shared" si="1151"/>
        <v xml:space="preserve"> </v>
      </c>
      <c r="BV2144" s="120" t="str">
        <f t="shared" si="1152"/>
        <v xml:space="preserve"> </v>
      </c>
      <c r="BW2144" s="120" t="str">
        <f t="shared" si="1153"/>
        <v xml:space="preserve">  </v>
      </c>
      <c r="BY2144" s="74" t="str">
        <f t="shared" si="1154"/>
        <v xml:space="preserve"> </v>
      </c>
      <c r="BZ2144" s="120" t="str">
        <f t="shared" si="1155"/>
        <v xml:space="preserve"> </v>
      </c>
      <c r="CA2144" s="120" t="str">
        <f t="shared" si="1156"/>
        <v xml:space="preserve"> </v>
      </c>
      <c r="CC2144" s="115" t="str">
        <f t="shared" si="1157"/>
        <v xml:space="preserve"> </v>
      </c>
      <c r="CD2144" s="120" t="str">
        <f t="shared" si="1158"/>
        <v xml:space="preserve"> </v>
      </c>
      <c r="CE2144" s="417" t="str">
        <f t="shared" si="1159"/>
        <v xml:space="preserve"> </v>
      </c>
      <c r="CF2144" s="115"/>
      <c r="CG2144" s="115" t="str">
        <f t="shared" si="1160"/>
        <v xml:space="preserve"> </v>
      </c>
      <c r="CH2144" s="120" t="str">
        <f t="shared" si="1161"/>
        <v xml:space="preserve"> </v>
      </c>
      <c r="CI2144" s="417" t="str">
        <f t="shared" si="1162"/>
        <v xml:space="preserve"> </v>
      </c>
      <c r="CJ2144" s="115"/>
      <c r="CK2144" s="115" t="str">
        <f t="shared" si="1163"/>
        <v xml:space="preserve"> </v>
      </c>
      <c r="CL2144" s="120" t="str">
        <f t="shared" si="1164"/>
        <v xml:space="preserve"> </v>
      </c>
      <c r="CM2144" s="417" t="str">
        <f t="shared" si="1166"/>
        <v xml:space="preserve"> </v>
      </c>
      <c r="IS2144" s="108">
        <v>78</v>
      </c>
    </row>
    <row r="2145" spans="2:253" s="74" customFormat="1" ht="17.100000000000001" hidden="1" customHeight="1" x14ac:dyDescent="0.25">
      <c r="B2145" s="524">
        <f>IF(AND('KB Duct Parts'!$BL$14=2,'KB Duct Parts'!O18&gt;0),'KB Duct Parts'!O18,0)</f>
        <v>0</v>
      </c>
      <c r="C2145" s="529" t="s">
        <v>1377</v>
      </c>
      <c r="D2145" s="506" t="str">
        <f t="shared" si="1168"/>
        <v>18104-SS</v>
      </c>
      <c r="E2145" s="536" t="s">
        <v>861</v>
      </c>
      <c r="F2145" s="508" t="str">
        <f t="shared" si="1169"/>
        <v xml:space="preserve"> </v>
      </c>
      <c r="G2145" s="537" t="s">
        <v>1358</v>
      </c>
      <c r="H2145" s="524" t="s">
        <v>923</v>
      </c>
      <c r="I2145" s="1035"/>
      <c r="J2145" s="1036"/>
      <c r="K2145" s="531" t="s">
        <v>882</v>
      </c>
      <c r="L2145" s="535"/>
      <c r="M2145" s="517" t="str">
        <f t="shared" si="1167"/>
        <v>Y</v>
      </c>
      <c r="N2145" s="514">
        <f t="shared" si="1170"/>
        <v>27.5</v>
      </c>
      <c r="O2145" s="514">
        <f t="shared" si="1141"/>
        <v>0</v>
      </c>
      <c r="P2145" s="680">
        <f>'KB Duct Parts'!$AE$3</f>
        <v>0</v>
      </c>
      <c r="Q2145" s="681">
        <f t="shared" si="1171"/>
        <v>0</v>
      </c>
      <c r="R2145" s="682">
        <f t="shared" si="1172"/>
        <v>0</v>
      </c>
      <c r="S2145" s="716">
        <f t="shared" si="1173"/>
        <v>0.35</v>
      </c>
      <c r="T2145" s="679">
        <f t="shared" si="1174"/>
        <v>0</v>
      </c>
      <c r="U2145" s="679">
        <f t="shared" si="1175"/>
        <v>0</v>
      </c>
      <c r="Y2145" s="120"/>
      <c r="AD2145" s="79"/>
      <c r="AE2145" s="75"/>
      <c r="AF2145" s="370"/>
      <c r="AG2145" s="375"/>
      <c r="AH2145" s="379"/>
      <c r="AI2145" s="383"/>
      <c r="AJ2145" s="388"/>
      <c r="AK2145" s="392"/>
      <c r="AL2145" s="388"/>
      <c r="AM2145" s="363">
        <f t="shared" si="1165"/>
        <v>1</v>
      </c>
      <c r="AN2145" s="578">
        <v>27.5</v>
      </c>
      <c r="AO2145" s="78">
        <f t="shared" si="1147"/>
        <v>0</v>
      </c>
      <c r="AP2145" s="78">
        <f t="shared" si="1142"/>
        <v>0</v>
      </c>
      <c r="AQ2145" s="78">
        <f t="shared" si="1143"/>
        <v>0</v>
      </c>
      <c r="AR2145" s="78">
        <f t="shared" si="1144"/>
        <v>0</v>
      </c>
      <c r="AS2145" s="78">
        <f t="shared" si="1145"/>
        <v>0</v>
      </c>
      <c r="AT2145" s="78">
        <f t="shared" si="1146"/>
        <v>0</v>
      </c>
      <c r="AU2145" s="74" t="s">
        <v>717</v>
      </c>
      <c r="AV2145" s="115"/>
      <c r="AW2145" s="395"/>
      <c r="AX2145" s="395">
        <v>0</v>
      </c>
      <c r="AY2145" s="395">
        <v>0</v>
      </c>
      <c r="AZ2145" s="395">
        <v>0</v>
      </c>
      <c r="BA2145" s="395">
        <v>0</v>
      </c>
      <c r="BB2145" s="395">
        <v>0</v>
      </c>
      <c r="BC2145" s="395">
        <v>0</v>
      </c>
      <c r="BD2145" s="115"/>
      <c r="BE2145" s="115"/>
      <c r="BF2145" s="115"/>
      <c r="BG2145" s="115"/>
      <c r="BH2145" s="115"/>
      <c r="BI2145" s="115"/>
      <c r="BJ2145" s="115"/>
      <c r="BK2145" s="115"/>
      <c r="BQ2145" s="74" t="str">
        <f t="shared" si="1148"/>
        <v xml:space="preserve"> </v>
      </c>
      <c r="BR2145" s="120" t="str">
        <f t="shared" si="1149"/>
        <v xml:space="preserve"> </v>
      </c>
      <c r="BS2145" s="120" t="str">
        <f t="shared" si="1150"/>
        <v xml:space="preserve"> </v>
      </c>
      <c r="BU2145" s="74" t="str">
        <f t="shared" si="1151"/>
        <v xml:space="preserve"> </v>
      </c>
      <c r="BV2145" s="120" t="str">
        <f t="shared" si="1152"/>
        <v xml:space="preserve"> </v>
      </c>
      <c r="BW2145" s="120" t="str">
        <f t="shared" si="1153"/>
        <v xml:space="preserve">  </v>
      </c>
      <c r="BY2145" s="74" t="str">
        <f t="shared" si="1154"/>
        <v xml:space="preserve"> </v>
      </c>
      <c r="BZ2145" s="120" t="str">
        <f t="shared" si="1155"/>
        <v xml:space="preserve"> </v>
      </c>
      <c r="CA2145" s="120" t="str">
        <f t="shared" si="1156"/>
        <v xml:space="preserve"> </v>
      </c>
      <c r="CC2145" s="115" t="str">
        <f t="shared" si="1157"/>
        <v xml:space="preserve"> </v>
      </c>
      <c r="CD2145" s="120" t="str">
        <f t="shared" si="1158"/>
        <v xml:space="preserve"> </v>
      </c>
      <c r="CE2145" s="417" t="str">
        <f t="shared" si="1159"/>
        <v xml:space="preserve"> </v>
      </c>
      <c r="CF2145" s="115"/>
      <c r="CG2145" s="115" t="str">
        <f t="shared" si="1160"/>
        <v xml:space="preserve"> </v>
      </c>
      <c r="CH2145" s="120" t="str">
        <f t="shared" si="1161"/>
        <v xml:space="preserve"> </v>
      </c>
      <c r="CI2145" s="417" t="str">
        <f t="shared" si="1162"/>
        <v xml:space="preserve"> </v>
      </c>
      <c r="CJ2145" s="115"/>
      <c r="CK2145" s="115" t="str">
        <f t="shared" si="1163"/>
        <v xml:space="preserve"> </v>
      </c>
      <c r="CL2145" s="120" t="str">
        <f t="shared" si="1164"/>
        <v xml:space="preserve"> </v>
      </c>
      <c r="CM2145" s="417" t="str">
        <f t="shared" si="1166"/>
        <v xml:space="preserve"> </v>
      </c>
      <c r="IS2145" s="108">
        <v>78</v>
      </c>
    </row>
    <row r="2146" spans="2:253" s="74" customFormat="1" ht="17.100000000000001" hidden="1" customHeight="1" x14ac:dyDescent="0.25">
      <c r="B2146" s="524">
        <f>IF(AND('KB Duct Parts'!$BL$14=2,'KB Duct Parts'!O19&gt;0),'KB Duct Parts'!O19,0)</f>
        <v>0</v>
      </c>
      <c r="C2146" s="529" t="s">
        <v>1378</v>
      </c>
      <c r="D2146" s="506" t="str">
        <f t="shared" si="1168"/>
        <v>18105-SS</v>
      </c>
      <c r="E2146" s="524" t="s">
        <v>862</v>
      </c>
      <c r="F2146" s="508" t="str">
        <f t="shared" si="1169"/>
        <v xml:space="preserve"> </v>
      </c>
      <c r="G2146" s="537" t="s">
        <v>1358</v>
      </c>
      <c r="H2146" s="524" t="s">
        <v>923</v>
      </c>
      <c r="I2146" s="1035"/>
      <c r="J2146" s="1036"/>
      <c r="K2146" s="531" t="s">
        <v>882</v>
      </c>
      <c r="L2146" s="535"/>
      <c r="M2146" s="517" t="str">
        <f t="shared" si="1167"/>
        <v>Y</v>
      </c>
      <c r="N2146" s="514">
        <f t="shared" si="1170"/>
        <v>30.6</v>
      </c>
      <c r="O2146" s="514">
        <f t="shared" si="1141"/>
        <v>0</v>
      </c>
      <c r="P2146" s="680">
        <f>'KB Duct Parts'!$AE$3</f>
        <v>0</v>
      </c>
      <c r="Q2146" s="681">
        <f t="shared" si="1171"/>
        <v>0</v>
      </c>
      <c r="R2146" s="682">
        <f t="shared" si="1172"/>
        <v>0</v>
      </c>
      <c r="S2146" s="716">
        <f t="shared" si="1173"/>
        <v>0.35</v>
      </c>
      <c r="T2146" s="679">
        <f t="shared" si="1174"/>
        <v>0</v>
      </c>
      <c r="U2146" s="679">
        <f t="shared" si="1175"/>
        <v>0</v>
      </c>
      <c r="Y2146" s="120"/>
      <c r="AD2146" s="79"/>
      <c r="AE2146" s="75"/>
      <c r="AF2146" s="370"/>
      <c r="AG2146" s="375"/>
      <c r="AH2146" s="379"/>
      <c r="AI2146" s="383"/>
      <c r="AJ2146" s="388"/>
      <c r="AK2146" s="392"/>
      <c r="AL2146" s="388"/>
      <c r="AM2146" s="363">
        <f t="shared" si="1165"/>
        <v>1</v>
      </c>
      <c r="AN2146" s="578">
        <v>30.6</v>
      </c>
      <c r="AO2146" s="78">
        <f t="shared" si="1147"/>
        <v>0</v>
      </c>
      <c r="AP2146" s="78">
        <f t="shared" si="1142"/>
        <v>0</v>
      </c>
      <c r="AQ2146" s="78">
        <f t="shared" si="1143"/>
        <v>0</v>
      </c>
      <c r="AR2146" s="78">
        <f t="shared" si="1144"/>
        <v>0</v>
      </c>
      <c r="AS2146" s="78">
        <f t="shared" si="1145"/>
        <v>0</v>
      </c>
      <c r="AT2146" s="78">
        <f t="shared" si="1146"/>
        <v>0</v>
      </c>
      <c r="AU2146" s="74" t="s">
        <v>717</v>
      </c>
      <c r="AV2146" s="115"/>
      <c r="AW2146" s="395"/>
      <c r="AX2146" s="395">
        <v>0</v>
      </c>
      <c r="AY2146" s="395">
        <v>0</v>
      </c>
      <c r="AZ2146" s="395">
        <v>0</v>
      </c>
      <c r="BA2146" s="395">
        <v>0</v>
      </c>
      <c r="BB2146" s="395">
        <v>0</v>
      </c>
      <c r="BC2146" s="395">
        <v>0</v>
      </c>
      <c r="BD2146" s="115"/>
      <c r="BE2146" s="115"/>
      <c r="BF2146" s="115"/>
      <c r="BG2146" s="115"/>
      <c r="BH2146" s="115"/>
      <c r="BI2146" s="115"/>
      <c r="BJ2146" s="115"/>
      <c r="BK2146" s="115"/>
      <c r="BQ2146" s="74" t="str">
        <f t="shared" si="1148"/>
        <v xml:space="preserve"> </v>
      </c>
      <c r="BR2146" s="120" t="str">
        <f t="shared" si="1149"/>
        <v xml:space="preserve"> </v>
      </c>
      <c r="BS2146" s="120" t="str">
        <f t="shared" si="1150"/>
        <v xml:space="preserve"> </v>
      </c>
      <c r="BU2146" s="74" t="str">
        <f t="shared" si="1151"/>
        <v xml:space="preserve"> </v>
      </c>
      <c r="BV2146" s="120" t="str">
        <f t="shared" si="1152"/>
        <v xml:space="preserve"> </v>
      </c>
      <c r="BW2146" s="120" t="str">
        <f t="shared" si="1153"/>
        <v xml:space="preserve">  </v>
      </c>
      <c r="BY2146" s="74" t="str">
        <f t="shared" si="1154"/>
        <v xml:space="preserve"> </v>
      </c>
      <c r="BZ2146" s="120" t="str">
        <f t="shared" si="1155"/>
        <v xml:space="preserve"> </v>
      </c>
      <c r="CA2146" s="120" t="str">
        <f t="shared" si="1156"/>
        <v xml:space="preserve"> </v>
      </c>
      <c r="CC2146" s="115" t="str">
        <f t="shared" si="1157"/>
        <v xml:space="preserve"> </v>
      </c>
      <c r="CD2146" s="120" t="str">
        <f t="shared" si="1158"/>
        <v xml:space="preserve"> </v>
      </c>
      <c r="CE2146" s="417" t="str">
        <f t="shared" si="1159"/>
        <v xml:space="preserve"> </v>
      </c>
      <c r="CF2146" s="115"/>
      <c r="CG2146" s="115" t="str">
        <f t="shared" si="1160"/>
        <v xml:space="preserve"> </v>
      </c>
      <c r="CH2146" s="120" t="str">
        <f t="shared" si="1161"/>
        <v xml:space="preserve"> </v>
      </c>
      <c r="CI2146" s="417" t="str">
        <f t="shared" si="1162"/>
        <v xml:space="preserve"> </v>
      </c>
      <c r="CJ2146" s="115"/>
      <c r="CK2146" s="115" t="str">
        <f t="shared" si="1163"/>
        <v xml:space="preserve"> </v>
      </c>
      <c r="CL2146" s="120" t="str">
        <f t="shared" si="1164"/>
        <v xml:space="preserve"> </v>
      </c>
      <c r="CM2146" s="417" t="str">
        <f t="shared" si="1166"/>
        <v xml:space="preserve"> </v>
      </c>
      <c r="IS2146" s="108">
        <v>82</v>
      </c>
    </row>
    <row r="2147" spans="2:253" s="74" customFormat="1" ht="17.100000000000001" hidden="1" customHeight="1" x14ac:dyDescent="0.25">
      <c r="B2147" s="524">
        <f>IF(AND('KB Duct Parts'!$BL$14=2,'KB Duct Parts'!O20&gt;0),'KB Duct Parts'!O20,0)</f>
        <v>0</v>
      </c>
      <c r="C2147" s="529" t="s">
        <v>1379</v>
      </c>
      <c r="D2147" s="506" t="str">
        <f t="shared" si="1168"/>
        <v>18106-SS</v>
      </c>
      <c r="E2147" s="524" t="s">
        <v>863</v>
      </c>
      <c r="F2147" s="508" t="str">
        <f t="shared" si="1169"/>
        <v xml:space="preserve"> </v>
      </c>
      <c r="G2147" s="537" t="s">
        <v>1358</v>
      </c>
      <c r="H2147" s="524" t="s">
        <v>923</v>
      </c>
      <c r="I2147" s="1035"/>
      <c r="J2147" s="1036"/>
      <c r="K2147" s="531" t="s">
        <v>882</v>
      </c>
      <c r="L2147" s="535"/>
      <c r="M2147" s="517" t="str">
        <f t="shared" si="1167"/>
        <v>Y</v>
      </c>
      <c r="N2147" s="514">
        <f t="shared" si="1170"/>
        <v>37.6</v>
      </c>
      <c r="O2147" s="514">
        <f t="shared" si="1141"/>
        <v>0</v>
      </c>
      <c r="P2147" s="680">
        <f>'KB Duct Parts'!$AE$3</f>
        <v>0</v>
      </c>
      <c r="Q2147" s="681">
        <f t="shared" si="1171"/>
        <v>0</v>
      </c>
      <c r="R2147" s="682">
        <f t="shared" si="1172"/>
        <v>0</v>
      </c>
      <c r="S2147" s="716">
        <f t="shared" si="1173"/>
        <v>0.35</v>
      </c>
      <c r="T2147" s="679">
        <f t="shared" si="1174"/>
        <v>0</v>
      </c>
      <c r="U2147" s="679">
        <f t="shared" si="1175"/>
        <v>0</v>
      </c>
      <c r="Y2147" s="120"/>
      <c r="AD2147" s="79"/>
      <c r="AE2147" s="75"/>
      <c r="AF2147" s="370"/>
      <c r="AG2147" s="375"/>
      <c r="AH2147" s="379"/>
      <c r="AI2147" s="383"/>
      <c r="AJ2147" s="388"/>
      <c r="AK2147" s="392"/>
      <c r="AL2147" s="388"/>
      <c r="AM2147" s="363">
        <f t="shared" si="1165"/>
        <v>1</v>
      </c>
      <c r="AN2147" s="578">
        <v>37.6</v>
      </c>
      <c r="AO2147" s="78">
        <f t="shared" si="1147"/>
        <v>0</v>
      </c>
      <c r="AP2147" s="78">
        <f t="shared" si="1142"/>
        <v>0</v>
      </c>
      <c r="AQ2147" s="78">
        <f t="shared" si="1143"/>
        <v>0</v>
      </c>
      <c r="AR2147" s="78">
        <f t="shared" si="1144"/>
        <v>0</v>
      </c>
      <c r="AS2147" s="78">
        <f t="shared" si="1145"/>
        <v>0</v>
      </c>
      <c r="AT2147" s="78">
        <f t="shared" si="1146"/>
        <v>0</v>
      </c>
      <c r="AU2147" s="74" t="s">
        <v>717</v>
      </c>
      <c r="AV2147" s="115"/>
      <c r="AW2147" s="395"/>
      <c r="AX2147" s="395">
        <v>0</v>
      </c>
      <c r="AY2147" s="395">
        <v>0</v>
      </c>
      <c r="AZ2147" s="395">
        <v>0</v>
      </c>
      <c r="BA2147" s="395">
        <v>0</v>
      </c>
      <c r="BB2147" s="395">
        <v>0</v>
      </c>
      <c r="BC2147" s="395">
        <v>0</v>
      </c>
      <c r="BD2147" s="115"/>
      <c r="BE2147" s="115"/>
      <c r="BF2147" s="115"/>
      <c r="BG2147" s="115"/>
      <c r="BH2147" s="115"/>
      <c r="BI2147" s="115"/>
      <c r="BJ2147" s="115"/>
      <c r="BK2147" s="115"/>
      <c r="BQ2147" s="74" t="str">
        <f t="shared" si="1148"/>
        <v xml:space="preserve"> </v>
      </c>
      <c r="BR2147" s="120" t="str">
        <f t="shared" si="1149"/>
        <v xml:space="preserve"> </v>
      </c>
      <c r="BS2147" s="120" t="str">
        <f t="shared" si="1150"/>
        <v xml:space="preserve"> </v>
      </c>
      <c r="BU2147" s="74" t="str">
        <f t="shared" si="1151"/>
        <v xml:space="preserve"> </v>
      </c>
      <c r="BV2147" s="120" t="str">
        <f t="shared" si="1152"/>
        <v xml:space="preserve"> </v>
      </c>
      <c r="BW2147" s="120" t="str">
        <f t="shared" si="1153"/>
        <v xml:space="preserve">  </v>
      </c>
      <c r="BY2147" s="74" t="str">
        <f t="shared" si="1154"/>
        <v xml:space="preserve"> </v>
      </c>
      <c r="BZ2147" s="120" t="str">
        <f t="shared" si="1155"/>
        <v xml:space="preserve"> </v>
      </c>
      <c r="CA2147" s="120" t="str">
        <f t="shared" si="1156"/>
        <v xml:space="preserve"> </v>
      </c>
      <c r="CC2147" s="115" t="str">
        <f t="shared" si="1157"/>
        <v xml:space="preserve"> </v>
      </c>
      <c r="CD2147" s="120" t="str">
        <f t="shared" si="1158"/>
        <v xml:space="preserve"> </v>
      </c>
      <c r="CE2147" s="417" t="str">
        <f t="shared" si="1159"/>
        <v xml:space="preserve"> </v>
      </c>
      <c r="CF2147" s="115"/>
      <c r="CG2147" s="115" t="str">
        <f t="shared" si="1160"/>
        <v xml:space="preserve"> </v>
      </c>
      <c r="CH2147" s="120" t="str">
        <f t="shared" si="1161"/>
        <v xml:space="preserve"> </v>
      </c>
      <c r="CI2147" s="417" t="str">
        <f t="shared" si="1162"/>
        <v xml:space="preserve"> </v>
      </c>
      <c r="CJ2147" s="115"/>
      <c r="CK2147" s="115" t="str">
        <f t="shared" si="1163"/>
        <v xml:space="preserve"> </v>
      </c>
      <c r="CL2147" s="120" t="str">
        <f t="shared" si="1164"/>
        <v xml:space="preserve"> </v>
      </c>
      <c r="CM2147" s="417" t="str">
        <f t="shared" si="1166"/>
        <v xml:space="preserve"> </v>
      </c>
      <c r="IS2147" s="108">
        <v>107</v>
      </c>
    </row>
    <row r="2148" spans="2:253" s="74" customFormat="1" ht="17.100000000000001" hidden="1" customHeight="1" x14ac:dyDescent="0.25">
      <c r="B2148" s="524">
        <f>IF(AND('KB Duct Parts'!$BL$14=2,'KB Duct Parts'!O21&gt;0),'KB Duct Parts'!O21,0)</f>
        <v>0</v>
      </c>
      <c r="C2148" s="529" t="s">
        <v>1380</v>
      </c>
      <c r="D2148" s="506" t="str">
        <f t="shared" si="1168"/>
        <v>18107-SS</v>
      </c>
      <c r="E2148" s="524" t="s">
        <v>864</v>
      </c>
      <c r="F2148" s="508" t="str">
        <f t="shared" si="1169"/>
        <v xml:space="preserve"> </v>
      </c>
      <c r="G2148" s="537" t="s">
        <v>1358</v>
      </c>
      <c r="H2148" s="524" t="s">
        <v>923</v>
      </c>
      <c r="I2148" s="1035"/>
      <c r="J2148" s="1036"/>
      <c r="K2148" s="531" t="s">
        <v>882</v>
      </c>
      <c r="L2148" s="535"/>
      <c r="M2148" s="517" t="str">
        <f t="shared" si="1167"/>
        <v>Y</v>
      </c>
      <c r="N2148" s="514">
        <f t="shared" si="1170"/>
        <v>47.9</v>
      </c>
      <c r="O2148" s="514">
        <f t="shared" si="1141"/>
        <v>0</v>
      </c>
      <c r="P2148" s="680">
        <f>'KB Duct Parts'!$AE$3</f>
        <v>0</v>
      </c>
      <c r="Q2148" s="681">
        <f t="shared" si="1171"/>
        <v>0</v>
      </c>
      <c r="R2148" s="682">
        <f t="shared" si="1172"/>
        <v>0</v>
      </c>
      <c r="S2148" s="716">
        <f t="shared" si="1173"/>
        <v>0.35</v>
      </c>
      <c r="T2148" s="679">
        <f t="shared" si="1174"/>
        <v>0</v>
      </c>
      <c r="U2148" s="679">
        <f t="shared" si="1175"/>
        <v>0</v>
      </c>
      <c r="Y2148" s="120"/>
      <c r="AD2148" s="79"/>
      <c r="AE2148" s="75"/>
      <c r="AF2148" s="370"/>
      <c r="AG2148" s="375"/>
      <c r="AH2148" s="379"/>
      <c r="AI2148" s="383"/>
      <c r="AJ2148" s="388"/>
      <c r="AK2148" s="392"/>
      <c r="AL2148" s="388"/>
      <c r="AM2148" s="363">
        <f t="shared" si="1165"/>
        <v>1</v>
      </c>
      <c r="AN2148" s="578">
        <v>47.9</v>
      </c>
      <c r="AO2148" s="78">
        <f t="shared" si="1147"/>
        <v>0</v>
      </c>
      <c r="AP2148" s="78">
        <f t="shared" si="1142"/>
        <v>0</v>
      </c>
      <c r="AQ2148" s="78">
        <f t="shared" si="1143"/>
        <v>0</v>
      </c>
      <c r="AR2148" s="78">
        <f t="shared" si="1144"/>
        <v>0</v>
      </c>
      <c r="AS2148" s="78">
        <f t="shared" si="1145"/>
        <v>0</v>
      </c>
      <c r="AT2148" s="78">
        <f t="shared" si="1146"/>
        <v>0</v>
      </c>
      <c r="AU2148" s="74" t="s">
        <v>717</v>
      </c>
      <c r="AV2148" s="115"/>
      <c r="AW2148" s="395"/>
      <c r="AX2148" s="395">
        <v>0</v>
      </c>
      <c r="AY2148" s="395">
        <v>0</v>
      </c>
      <c r="AZ2148" s="395">
        <v>0</v>
      </c>
      <c r="BA2148" s="395">
        <v>0</v>
      </c>
      <c r="BB2148" s="395">
        <v>0</v>
      </c>
      <c r="BC2148" s="395">
        <v>0</v>
      </c>
      <c r="BD2148" s="115"/>
      <c r="BE2148" s="115"/>
      <c r="BF2148" s="115"/>
      <c r="BG2148" s="115"/>
      <c r="BH2148" s="115"/>
      <c r="BI2148" s="115"/>
      <c r="BJ2148" s="115"/>
      <c r="BK2148" s="115"/>
      <c r="BQ2148" s="74" t="str">
        <f t="shared" si="1148"/>
        <v xml:space="preserve"> </v>
      </c>
      <c r="BR2148" s="120" t="str">
        <f t="shared" si="1149"/>
        <v xml:space="preserve"> </v>
      </c>
      <c r="BS2148" s="120" t="str">
        <f t="shared" si="1150"/>
        <v xml:space="preserve"> </v>
      </c>
      <c r="BU2148" s="74" t="str">
        <f t="shared" si="1151"/>
        <v xml:space="preserve"> </v>
      </c>
      <c r="BV2148" s="120" t="str">
        <f t="shared" si="1152"/>
        <v xml:space="preserve"> </v>
      </c>
      <c r="BW2148" s="120" t="str">
        <f t="shared" si="1153"/>
        <v xml:space="preserve">  </v>
      </c>
      <c r="BY2148" s="74" t="str">
        <f t="shared" si="1154"/>
        <v xml:space="preserve"> </v>
      </c>
      <c r="BZ2148" s="120" t="str">
        <f t="shared" si="1155"/>
        <v xml:space="preserve"> </v>
      </c>
      <c r="CA2148" s="120" t="str">
        <f t="shared" si="1156"/>
        <v xml:space="preserve"> </v>
      </c>
      <c r="CC2148" s="115" t="str">
        <f t="shared" si="1157"/>
        <v xml:space="preserve"> </v>
      </c>
      <c r="CD2148" s="120" t="str">
        <f t="shared" si="1158"/>
        <v xml:space="preserve"> </v>
      </c>
      <c r="CE2148" s="417" t="str">
        <f t="shared" si="1159"/>
        <v xml:space="preserve"> </v>
      </c>
      <c r="CF2148" s="115"/>
      <c r="CG2148" s="115" t="str">
        <f t="shared" si="1160"/>
        <v xml:space="preserve"> </v>
      </c>
      <c r="CH2148" s="120" t="str">
        <f t="shared" si="1161"/>
        <v xml:space="preserve"> </v>
      </c>
      <c r="CI2148" s="417" t="str">
        <f t="shared" si="1162"/>
        <v xml:space="preserve"> </v>
      </c>
      <c r="CJ2148" s="115"/>
      <c r="CK2148" s="115" t="str">
        <f t="shared" si="1163"/>
        <v xml:space="preserve"> </v>
      </c>
      <c r="CL2148" s="120" t="str">
        <f t="shared" si="1164"/>
        <v xml:space="preserve"> </v>
      </c>
      <c r="CM2148" s="417" t="str">
        <f t="shared" si="1166"/>
        <v xml:space="preserve"> </v>
      </c>
      <c r="IS2148" s="108">
        <v>133</v>
      </c>
    </row>
    <row r="2149" spans="2:253" s="74" customFormat="1" ht="17.100000000000001" hidden="1" customHeight="1" x14ac:dyDescent="0.25">
      <c r="B2149" s="524">
        <f>IF(AND('KB Duct Parts'!$BL$14=2,'KB Duct Parts'!O22&gt;0),'KB Duct Parts'!O22,0)</f>
        <v>0</v>
      </c>
      <c r="C2149" s="529" t="s">
        <v>1381</v>
      </c>
      <c r="D2149" s="506" t="str">
        <f t="shared" si="1168"/>
        <v>18108-SS</v>
      </c>
      <c r="E2149" s="524" t="s">
        <v>865</v>
      </c>
      <c r="F2149" s="508" t="str">
        <f t="shared" si="1169"/>
        <v xml:space="preserve"> </v>
      </c>
      <c r="G2149" s="537" t="s">
        <v>1358</v>
      </c>
      <c r="H2149" s="524" t="s">
        <v>923</v>
      </c>
      <c r="I2149" s="1035"/>
      <c r="J2149" s="1036"/>
      <c r="K2149" s="531" t="s">
        <v>882</v>
      </c>
      <c r="L2149" s="535"/>
      <c r="M2149" s="517" t="str">
        <f t="shared" si="1167"/>
        <v>Y</v>
      </c>
      <c r="N2149" s="514">
        <f t="shared" si="1170"/>
        <v>52.2</v>
      </c>
      <c r="O2149" s="514">
        <f t="shared" si="1141"/>
        <v>0</v>
      </c>
      <c r="P2149" s="680">
        <f>'KB Duct Parts'!$AE$3</f>
        <v>0</v>
      </c>
      <c r="Q2149" s="681">
        <f t="shared" si="1171"/>
        <v>0</v>
      </c>
      <c r="R2149" s="682">
        <f t="shared" si="1172"/>
        <v>0</v>
      </c>
      <c r="S2149" s="716">
        <f t="shared" si="1173"/>
        <v>0.35</v>
      </c>
      <c r="T2149" s="679">
        <f t="shared" si="1174"/>
        <v>0</v>
      </c>
      <c r="U2149" s="679">
        <f t="shared" si="1175"/>
        <v>0</v>
      </c>
      <c r="Y2149" s="120"/>
      <c r="AD2149" s="79"/>
      <c r="AE2149" s="75"/>
      <c r="AF2149" s="370"/>
      <c r="AG2149" s="375"/>
      <c r="AH2149" s="379"/>
      <c r="AI2149" s="383"/>
      <c r="AJ2149" s="388"/>
      <c r="AK2149" s="392"/>
      <c r="AL2149" s="388"/>
      <c r="AM2149" s="363">
        <f t="shared" si="1165"/>
        <v>1</v>
      </c>
      <c r="AN2149" s="578">
        <v>52.2</v>
      </c>
      <c r="AO2149" s="78">
        <f t="shared" si="1147"/>
        <v>0</v>
      </c>
      <c r="AP2149" s="78">
        <f t="shared" si="1142"/>
        <v>0</v>
      </c>
      <c r="AQ2149" s="78">
        <f t="shared" si="1143"/>
        <v>0</v>
      </c>
      <c r="AR2149" s="78">
        <f t="shared" si="1144"/>
        <v>0</v>
      </c>
      <c r="AS2149" s="78">
        <f t="shared" si="1145"/>
        <v>0</v>
      </c>
      <c r="AT2149" s="78">
        <f t="shared" si="1146"/>
        <v>0</v>
      </c>
      <c r="AU2149" s="74" t="s">
        <v>717</v>
      </c>
      <c r="AV2149" s="115"/>
      <c r="AW2149" s="395"/>
      <c r="AX2149" s="395">
        <v>0</v>
      </c>
      <c r="AY2149" s="395">
        <v>0</v>
      </c>
      <c r="AZ2149" s="395">
        <v>0</v>
      </c>
      <c r="BA2149" s="395">
        <v>0</v>
      </c>
      <c r="BB2149" s="395">
        <v>0</v>
      </c>
      <c r="BC2149" s="395">
        <v>0</v>
      </c>
      <c r="BD2149" s="115"/>
      <c r="BE2149" s="115"/>
      <c r="BF2149" s="115"/>
      <c r="BG2149" s="115"/>
      <c r="BH2149" s="115"/>
      <c r="BI2149" s="115"/>
      <c r="BJ2149" s="115"/>
      <c r="BK2149" s="115"/>
      <c r="BQ2149" s="74" t="str">
        <f t="shared" si="1148"/>
        <v xml:space="preserve"> </v>
      </c>
      <c r="BR2149" s="120" t="str">
        <f t="shared" si="1149"/>
        <v xml:space="preserve"> </v>
      </c>
      <c r="BS2149" s="120" t="str">
        <f t="shared" si="1150"/>
        <v xml:space="preserve"> </v>
      </c>
      <c r="BU2149" s="74" t="str">
        <f t="shared" si="1151"/>
        <v xml:space="preserve"> </v>
      </c>
      <c r="BV2149" s="120" t="str">
        <f t="shared" si="1152"/>
        <v xml:space="preserve"> </v>
      </c>
      <c r="BW2149" s="120" t="str">
        <f t="shared" si="1153"/>
        <v xml:space="preserve">  </v>
      </c>
      <c r="BY2149" s="74" t="str">
        <f t="shared" si="1154"/>
        <v xml:space="preserve"> </v>
      </c>
      <c r="BZ2149" s="120" t="str">
        <f t="shared" si="1155"/>
        <v xml:space="preserve"> </v>
      </c>
      <c r="CA2149" s="120" t="str">
        <f t="shared" si="1156"/>
        <v xml:space="preserve"> </v>
      </c>
      <c r="CC2149" s="115" t="str">
        <f t="shared" si="1157"/>
        <v xml:space="preserve"> </v>
      </c>
      <c r="CD2149" s="120" t="str">
        <f t="shared" si="1158"/>
        <v xml:space="preserve"> </v>
      </c>
      <c r="CE2149" s="417" t="str">
        <f t="shared" si="1159"/>
        <v xml:space="preserve"> </v>
      </c>
      <c r="CF2149" s="115"/>
      <c r="CG2149" s="115" t="str">
        <f t="shared" si="1160"/>
        <v xml:space="preserve"> </v>
      </c>
      <c r="CH2149" s="120" t="str">
        <f t="shared" si="1161"/>
        <v xml:space="preserve"> </v>
      </c>
      <c r="CI2149" s="417" t="str">
        <f t="shared" si="1162"/>
        <v xml:space="preserve"> </v>
      </c>
      <c r="CJ2149" s="115"/>
      <c r="CK2149" s="115" t="str">
        <f t="shared" si="1163"/>
        <v xml:space="preserve"> </v>
      </c>
      <c r="CL2149" s="120" t="str">
        <f t="shared" si="1164"/>
        <v xml:space="preserve"> </v>
      </c>
      <c r="CM2149" s="417" t="str">
        <f t="shared" si="1166"/>
        <v xml:space="preserve"> </v>
      </c>
      <c r="IS2149" s="108">
        <v>157</v>
      </c>
    </row>
    <row r="2150" spans="2:253" s="74" customFormat="1" ht="17.100000000000001" hidden="1" customHeight="1" x14ac:dyDescent="0.25">
      <c r="B2150" s="524">
        <f>IF(AND('KB Duct Parts'!$BL$14=2,'KB Duct Parts'!O23&gt;0),'KB Duct Parts'!O23,0)</f>
        <v>0</v>
      </c>
      <c r="C2150" s="529" t="s">
        <v>1382</v>
      </c>
      <c r="D2150" s="506" t="str">
        <f t="shared" si="1168"/>
        <v>18109-SS</v>
      </c>
      <c r="E2150" s="524" t="s">
        <v>866</v>
      </c>
      <c r="F2150" s="508" t="str">
        <f t="shared" si="1169"/>
        <v xml:space="preserve"> </v>
      </c>
      <c r="G2150" s="537" t="s">
        <v>1358</v>
      </c>
      <c r="H2150" s="524" t="s">
        <v>923</v>
      </c>
      <c r="I2150" s="1035"/>
      <c r="J2150" s="1036"/>
      <c r="K2150" s="531" t="s">
        <v>882</v>
      </c>
      <c r="L2150" s="535"/>
      <c r="M2150" s="517" t="str">
        <f t="shared" si="1167"/>
        <v>Y</v>
      </c>
      <c r="N2150" s="514">
        <f t="shared" si="1170"/>
        <v>64.400000000000006</v>
      </c>
      <c r="O2150" s="514">
        <f t="shared" si="1141"/>
        <v>0</v>
      </c>
      <c r="P2150" s="680">
        <f>'KB Duct Parts'!$AE$3</f>
        <v>0</v>
      </c>
      <c r="Q2150" s="681">
        <f t="shared" si="1171"/>
        <v>0</v>
      </c>
      <c r="R2150" s="682">
        <f t="shared" si="1172"/>
        <v>0</v>
      </c>
      <c r="S2150" s="716">
        <f t="shared" si="1173"/>
        <v>0.35</v>
      </c>
      <c r="T2150" s="679">
        <f t="shared" si="1174"/>
        <v>0</v>
      </c>
      <c r="U2150" s="679">
        <f t="shared" si="1175"/>
        <v>0</v>
      </c>
      <c r="Y2150" s="120"/>
      <c r="AD2150" s="79"/>
      <c r="AE2150" s="75"/>
      <c r="AF2150" s="370"/>
      <c r="AG2150" s="375"/>
      <c r="AH2150" s="379"/>
      <c r="AI2150" s="383"/>
      <c r="AJ2150" s="388"/>
      <c r="AK2150" s="392"/>
      <c r="AL2150" s="388"/>
      <c r="AM2150" s="363">
        <f t="shared" si="1165"/>
        <v>1</v>
      </c>
      <c r="AN2150" s="578">
        <v>64.400000000000006</v>
      </c>
      <c r="AO2150" s="78">
        <f t="shared" si="1147"/>
        <v>0</v>
      </c>
      <c r="AP2150" s="78">
        <f t="shared" si="1142"/>
        <v>0</v>
      </c>
      <c r="AQ2150" s="78">
        <f t="shared" si="1143"/>
        <v>0</v>
      </c>
      <c r="AR2150" s="78">
        <f t="shared" si="1144"/>
        <v>0</v>
      </c>
      <c r="AS2150" s="78">
        <f t="shared" si="1145"/>
        <v>0</v>
      </c>
      <c r="AT2150" s="78">
        <f t="shared" si="1146"/>
        <v>0</v>
      </c>
      <c r="AU2150" s="74" t="s">
        <v>717</v>
      </c>
      <c r="AV2150" s="115"/>
      <c r="AW2150" s="395"/>
      <c r="AX2150" s="395">
        <v>0</v>
      </c>
      <c r="AY2150" s="395">
        <v>0</v>
      </c>
      <c r="AZ2150" s="395">
        <v>0</v>
      </c>
      <c r="BA2150" s="395">
        <v>0</v>
      </c>
      <c r="BB2150" s="395">
        <v>0</v>
      </c>
      <c r="BC2150" s="395">
        <v>0</v>
      </c>
      <c r="BD2150" s="115"/>
      <c r="BE2150" s="115"/>
      <c r="BF2150" s="115"/>
      <c r="BG2150" s="115"/>
      <c r="BH2150" s="115"/>
      <c r="BI2150" s="115"/>
      <c r="BJ2150" s="115"/>
      <c r="BK2150" s="115"/>
      <c r="BQ2150" s="74" t="str">
        <f t="shared" si="1148"/>
        <v xml:space="preserve"> </v>
      </c>
      <c r="BR2150" s="120" t="str">
        <f t="shared" si="1149"/>
        <v xml:space="preserve"> </v>
      </c>
      <c r="BS2150" s="120" t="str">
        <f t="shared" si="1150"/>
        <v xml:space="preserve"> </v>
      </c>
      <c r="BU2150" s="74" t="str">
        <f t="shared" si="1151"/>
        <v xml:space="preserve"> </v>
      </c>
      <c r="BV2150" s="120" t="str">
        <f t="shared" si="1152"/>
        <v xml:space="preserve"> </v>
      </c>
      <c r="BW2150" s="120" t="str">
        <f t="shared" si="1153"/>
        <v xml:space="preserve">  </v>
      </c>
      <c r="BY2150" s="74" t="str">
        <f t="shared" si="1154"/>
        <v xml:space="preserve"> </v>
      </c>
      <c r="BZ2150" s="120" t="str">
        <f t="shared" si="1155"/>
        <v xml:space="preserve"> </v>
      </c>
      <c r="CA2150" s="120" t="str">
        <f t="shared" si="1156"/>
        <v xml:space="preserve"> </v>
      </c>
      <c r="CC2150" s="115" t="str">
        <f t="shared" si="1157"/>
        <v xml:space="preserve"> </v>
      </c>
      <c r="CD2150" s="120" t="str">
        <f t="shared" si="1158"/>
        <v xml:space="preserve"> </v>
      </c>
      <c r="CE2150" s="417" t="str">
        <f t="shared" si="1159"/>
        <v xml:space="preserve"> </v>
      </c>
      <c r="CF2150" s="115"/>
      <c r="CG2150" s="115" t="str">
        <f t="shared" si="1160"/>
        <v xml:space="preserve"> </v>
      </c>
      <c r="CH2150" s="120" t="str">
        <f t="shared" si="1161"/>
        <v xml:space="preserve"> </v>
      </c>
      <c r="CI2150" s="417" t="str">
        <f t="shared" si="1162"/>
        <v xml:space="preserve"> </v>
      </c>
      <c r="CJ2150" s="115"/>
      <c r="CK2150" s="115" t="str">
        <f t="shared" si="1163"/>
        <v xml:space="preserve"> </v>
      </c>
      <c r="CL2150" s="120" t="str">
        <f t="shared" si="1164"/>
        <v xml:space="preserve"> </v>
      </c>
      <c r="CM2150" s="417" t="str">
        <f t="shared" si="1166"/>
        <v xml:space="preserve"> </v>
      </c>
      <c r="IS2150" s="108">
        <v>221</v>
      </c>
    </row>
    <row r="2151" spans="2:253" s="74" customFormat="1" ht="17.100000000000001" hidden="1" customHeight="1" x14ac:dyDescent="0.25">
      <c r="B2151" s="524">
        <f>IF(AND('KB Duct Parts'!$BL$14=2,'KB Duct Parts'!O24&gt;0),'KB Duct Parts'!O24,0)</f>
        <v>0</v>
      </c>
      <c r="C2151" s="529" t="s">
        <v>1383</v>
      </c>
      <c r="D2151" s="506" t="str">
        <f t="shared" si="1168"/>
        <v>18110-SS</v>
      </c>
      <c r="E2151" s="524" t="s">
        <v>867</v>
      </c>
      <c r="F2151" s="508" t="str">
        <f t="shared" si="1169"/>
        <v xml:space="preserve"> </v>
      </c>
      <c r="G2151" s="537" t="s">
        <v>1358</v>
      </c>
      <c r="H2151" s="524" t="s">
        <v>923</v>
      </c>
      <c r="I2151" s="1035"/>
      <c r="J2151" s="1036"/>
      <c r="K2151" s="531" t="s">
        <v>882</v>
      </c>
      <c r="L2151" s="535"/>
      <c r="M2151" s="517" t="str">
        <f t="shared" si="1167"/>
        <v>Y</v>
      </c>
      <c r="N2151" s="514">
        <f t="shared" si="1170"/>
        <v>77.8</v>
      </c>
      <c r="O2151" s="514">
        <f t="shared" si="1141"/>
        <v>0</v>
      </c>
      <c r="P2151" s="680">
        <f>'KB Duct Parts'!$AE$3</f>
        <v>0</v>
      </c>
      <c r="Q2151" s="681">
        <f t="shared" si="1171"/>
        <v>0</v>
      </c>
      <c r="R2151" s="682">
        <f t="shared" si="1172"/>
        <v>0</v>
      </c>
      <c r="S2151" s="716">
        <f t="shared" si="1173"/>
        <v>0.35</v>
      </c>
      <c r="T2151" s="679">
        <f t="shared" si="1174"/>
        <v>0</v>
      </c>
      <c r="U2151" s="679">
        <f t="shared" si="1175"/>
        <v>0</v>
      </c>
      <c r="Y2151" s="120"/>
      <c r="AD2151" s="79"/>
      <c r="AE2151" s="75"/>
      <c r="AF2151" s="370"/>
      <c r="AG2151" s="375"/>
      <c r="AH2151" s="379"/>
      <c r="AI2151" s="383"/>
      <c r="AJ2151" s="388"/>
      <c r="AK2151" s="392"/>
      <c r="AL2151" s="388"/>
      <c r="AM2151" s="363">
        <f t="shared" si="1165"/>
        <v>1</v>
      </c>
      <c r="AN2151" s="578">
        <v>77.8</v>
      </c>
      <c r="AO2151" s="78">
        <f t="shared" si="1147"/>
        <v>0</v>
      </c>
      <c r="AP2151" s="78">
        <f t="shared" si="1142"/>
        <v>0</v>
      </c>
      <c r="AQ2151" s="78">
        <f t="shared" si="1143"/>
        <v>0</v>
      </c>
      <c r="AR2151" s="78">
        <f t="shared" si="1144"/>
        <v>0</v>
      </c>
      <c r="AS2151" s="78">
        <f t="shared" si="1145"/>
        <v>0</v>
      </c>
      <c r="AT2151" s="78">
        <f t="shared" si="1146"/>
        <v>0</v>
      </c>
      <c r="AU2151" s="74" t="s">
        <v>717</v>
      </c>
      <c r="AV2151" s="115"/>
      <c r="AW2151" s="395"/>
      <c r="AX2151" s="395">
        <v>0</v>
      </c>
      <c r="AY2151" s="395">
        <v>0</v>
      </c>
      <c r="AZ2151" s="395">
        <v>0</v>
      </c>
      <c r="BA2151" s="395">
        <v>0</v>
      </c>
      <c r="BB2151" s="395">
        <v>0</v>
      </c>
      <c r="BC2151" s="395">
        <v>0</v>
      </c>
      <c r="BD2151" s="115"/>
      <c r="BE2151" s="115"/>
      <c r="BF2151" s="115"/>
      <c r="BG2151" s="115"/>
      <c r="BH2151" s="115"/>
      <c r="BI2151" s="115"/>
      <c r="BJ2151" s="115"/>
      <c r="BK2151" s="115"/>
      <c r="BQ2151" s="74" t="str">
        <f t="shared" si="1148"/>
        <v xml:space="preserve"> </v>
      </c>
      <c r="BR2151" s="120" t="str">
        <f t="shared" si="1149"/>
        <v xml:space="preserve"> </v>
      </c>
      <c r="BS2151" s="120" t="str">
        <f t="shared" si="1150"/>
        <v xml:space="preserve"> </v>
      </c>
      <c r="BU2151" s="74" t="str">
        <f t="shared" si="1151"/>
        <v xml:space="preserve"> </v>
      </c>
      <c r="BV2151" s="120" t="str">
        <f t="shared" si="1152"/>
        <v xml:space="preserve"> </v>
      </c>
      <c r="BW2151" s="120" t="str">
        <f t="shared" si="1153"/>
        <v xml:space="preserve">  </v>
      </c>
      <c r="BY2151" s="74" t="str">
        <f t="shared" si="1154"/>
        <v xml:space="preserve"> </v>
      </c>
      <c r="BZ2151" s="120" t="str">
        <f t="shared" si="1155"/>
        <v xml:space="preserve"> </v>
      </c>
      <c r="CA2151" s="120" t="str">
        <f t="shared" si="1156"/>
        <v xml:space="preserve"> </v>
      </c>
      <c r="CC2151" s="115" t="str">
        <f t="shared" si="1157"/>
        <v xml:space="preserve"> </v>
      </c>
      <c r="CD2151" s="120" t="str">
        <f t="shared" si="1158"/>
        <v xml:space="preserve"> </v>
      </c>
      <c r="CE2151" s="417" t="str">
        <f t="shared" si="1159"/>
        <v xml:space="preserve"> </v>
      </c>
      <c r="CF2151" s="115"/>
      <c r="CG2151" s="115" t="str">
        <f t="shared" si="1160"/>
        <v xml:space="preserve"> </v>
      </c>
      <c r="CH2151" s="120" t="str">
        <f t="shared" si="1161"/>
        <v xml:space="preserve"> </v>
      </c>
      <c r="CI2151" s="417" t="str">
        <f t="shared" si="1162"/>
        <v xml:space="preserve"> </v>
      </c>
      <c r="CJ2151" s="115"/>
      <c r="CK2151" s="115" t="str">
        <f t="shared" si="1163"/>
        <v xml:space="preserve"> </v>
      </c>
      <c r="CL2151" s="120" t="str">
        <f t="shared" si="1164"/>
        <v xml:space="preserve"> </v>
      </c>
      <c r="CM2151" s="417" t="str">
        <f t="shared" si="1166"/>
        <v xml:space="preserve"> </v>
      </c>
      <c r="IS2151" s="108">
        <v>276</v>
      </c>
    </row>
    <row r="2152" spans="2:253" s="74" customFormat="1" ht="17.100000000000001" hidden="1" customHeight="1" x14ac:dyDescent="0.25">
      <c r="B2152" s="524">
        <f>IF(AND('KB Duct Parts'!$BL$14=2,'KB Duct Parts'!O25&gt;0),'KB Duct Parts'!O25,0)</f>
        <v>0</v>
      </c>
      <c r="C2152" s="529" t="s">
        <v>1384</v>
      </c>
      <c r="D2152" s="506" t="str">
        <f t="shared" si="1168"/>
        <v>18111-SS</v>
      </c>
      <c r="E2152" s="524" t="s">
        <v>868</v>
      </c>
      <c r="F2152" s="508" t="str">
        <f t="shared" si="1169"/>
        <v xml:space="preserve"> </v>
      </c>
      <c r="G2152" s="537" t="s">
        <v>1358</v>
      </c>
      <c r="H2152" s="524" t="s">
        <v>923</v>
      </c>
      <c r="I2152" s="1035"/>
      <c r="J2152" s="1036"/>
      <c r="K2152" s="531" t="s">
        <v>882</v>
      </c>
      <c r="L2152" s="535"/>
      <c r="M2152" s="517" t="str">
        <f t="shared" si="1167"/>
        <v>Y</v>
      </c>
      <c r="N2152" s="514">
        <f t="shared" si="1170"/>
        <v>102.2</v>
      </c>
      <c r="O2152" s="514">
        <f t="shared" si="1141"/>
        <v>0</v>
      </c>
      <c r="P2152" s="680">
        <f>'KB Duct Parts'!$AE$3</f>
        <v>0</v>
      </c>
      <c r="Q2152" s="681">
        <f t="shared" si="1171"/>
        <v>0</v>
      </c>
      <c r="R2152" s="682">
        <f t="shared" si="1172"/>
        <v>0</v>
      </c>
      <c r="S2152" s="716">
        <f t="shared" si="1173"/>
        <v>0.35</v>
      </c>
      <c r="T2152" s="679">
        <f t="shared" si="1174"/>
        <v>0</v>
      </c>
      <c r="U2152" s="679">
        <f t="shared" si="1175"/>
        <v>0</v>
      </c>
      <c r="Y2152" s="120"/>
      <c r="AD2152" s="79"/>
      <c r="AE2152" s="75"/>
      <c r="AF2152" s="370"/>
      <c r="AG2152" s="375"/>
      <c r="AH2152" s="379"/>
      <c r="AI2152" s="383"/>
      <c r="AJ2152" s="388"/>
      <c r="AK2152" s="392"/>
      <c r="AL2152" s="388"/>
      <c r="AM2152" s="363">
        <f t="shared" si="1165"/>
        <v>1</v>
      </c>
      <c r="AN2152" s="578">
        <v>102.2</v>
      </c>
      <c r="AO2152" s="78">
        <f t="shared" si="1147"/>
        <v>0</v>
      </c>
      <c r="AP2152" s="78">
        <f t="shared" si="1142"/>
        <v>0</v>
      </c>
      <c r="AQ2152" s="78">
        <f t="shared" si="1143"/>
        <v>0</v>
      </c>
      <c r="AR2152" s="78">
        <f t="shared" si="1144"/>
        <v>0</v>
      </c>
      <c r="AS2152" s="78">
        <f t="shared" si="1145"/>
        <v>0</v>
      </c>
      <c r="AT2152" s="78">
        <f t="shared" si="1146"/>
        <v>0</v>
      </c>
      <c r="AU2152" s="74" t="s">
        <v>717</v>
      </c>
      <c r="AV2152" s="115"/>
      <c r="AW2152" s="395"/>
      <c r="AX2152" s="395">
        <v>0</v>
      </c>
      <c r="AY2152" s="395">
        <v>0</v>
      </c>
      <c r="AZ2152" s="395">
        <v>0</v>
      </c>
      <c r="BA2152" s="395">
        <v>0</v>
      </c>
      <c r="BB2152" s="395">
        <v>0</v>
      </c>
      <c r="BC2152" s="395">
        <v>0</v>
      </c>
      <c r="BD2152" s="115"/>
      <c r="BE2152" s="115"/>
      <c r="BF2152" s="115"/>
      <c r="BG2152" s="115"/>
      <c r="BH2152" s="115"/>
      <c r="BI2152" s="115"/>
      <c r="BJ2152" s="115"/>
      <c r="BK2152" s="115"/>
      <c r="BQ2152" s="74" t="str">
        <f t="shared" si="1148"/>
        <v xml:space="preserve"> </v>
      </c>
      <c r="BR2152" s="120" t="str">
        <f t="shared" si="1149"/>
        <v xml:space="preserve"> </v>
      </c>
      <c r="BS2152" s="120" t="str">
        <f t="shared" si="1150"/>
        <v xml:space="preserve"> </v>
      </c>
      <c r="BU2152" s="74" t="str">
        <f t="shared" si="1151"/>
        <v xml:space="preserve"> </v>
      </c>
      <c r="BV2152" s="120" t="str">
        <f t="shared" si="1152"/>
        <v xml:space="preserve"> </v>
      </c>
      <c r="BW2152" s="120" t="str">
        <f t="shared" si="1153"/>
        <v xml:space="preserve">  </v>
      </c>
      <c r="BY2152" s="74" t="str">
        <f t="shared" si="1154"/>
        <v xml:space="preserve"> </v>
      </c>
      <c r="BZ2152" s="120" t="str">
        <f t="shared" si="1155"/>
        <v xml:space="preserve"> </v>
      </c>
      <c r="CA2152" s="120" t="str">
        <f t="shared" si="1156"/>
        <v xml:space="preserve"> </v>
      </c>
      <c r="CC2152" s="115" t="str">
        <f t="shared" si="1157"/>
        <v xml:space="preserve"> </v>
      </c>
      <c r="CD2152" s="120" t="str">
        <f t="shared" si="1158"/>
        <v xml:space="preserve"> </v>
      </c>
      <c r="CE2152" s="417" t="str">
        <f t="shared" si="1159"/>
        <v xml:space="preserve"> </v>
      </c>
      <c r="CF2152" s="115"/>
      <c r="CG2152" s="115" t="str">
        <f t="shared" si="1160"/>
        <v xml:space="preserve"> </v>
      </c>
      <c r="CH2152" s="120" t="str">
        <f t="shared" si="1161"/>
        <v xml:space="preserve"> </v>
      </c>
      <c r="CI2152" s="417" t="str">
        <f t="shared" si="1162"/>
        <v xml:space="preserve"> </v>
      </c>
      <c r="CJ2152" s="115"/>
      <c r="CK2152" s="115" t="str">
        <f t="shared" si="1163"/>
        <v xml:space="preserve"> </v>
      </c>
      <c r="CL2152" s="120" t="str">
        <f t="shared" si="1164"/>
        <v xml:space="preserve"> </v>
      </c>
      <c r="CM2152" s="417" t="str">
        <f t="shared" si="1166"/>
        <v xml:space="preserve"> </v>
      </c>
      <c r="IS2152" s="108">
        <v>317</v>
      </c>
    </row>
    <row r="2153" spans="2:253" s="74" customFormat="1" ht="17.100000000000001" hidden="1" customHeight="1" x14ac:dyDescent="0.25">
      <c r="B2153" s="524">
        <f>IF(AND('KB Duct Parts'!$BL$14=2,'KB Duct Parts'!O26&gt;0),'KB Duct Parts'!O26,0)</f>
        <v>0</v>
      </c>
      <c r="C2153" s="529" t="s">
        <v>1385</v>
      </c>
      <c r="D2153" s="506" t="str">
        <f t="shared" si="1168"/>
        <v>18112-SS</v>
      </c>
      <c r="E2153" s="524" t="s">
        <v>869</v>
      </c>
      <c r="F2153" s="508" t="str">
        <f t="shared" si="1169"/>
        <v xml:space="preserve"> </v>
      </c>
      <c r="G2153" s="537" t="s">
        <v>1358</v>
      </c>
      <c r="H2153" s="524" t="s">
        <v>923</v>
      </c>
      <c r="I2153" s="1035"/>
      <c r="J2153" s="1036"/>
      <c r="K2153" s="531" t="s">
        <v>882</v>
      </c>
      <c r="L2153" s="535"/>
      <c r="M2153" s="517" t="str">
        <f t="shared" si="1167"/>
        <v>Y</v>
      </c>
      <c r="N2153" s="514">
        <f t="shared" si="1170"/>
        <v>97.7</v>
      </c>
      <c r="O2153" s="514">
        <f t="shared" ref="O2153:O2216" si="1176">IF(B2153&gt;0,N2153*B2153,0)</f>
        <v>0</v>
      </c>
      <c r="P2153" s="680">
        <f>'KB Duct Parts'!$AE$3</f>
        <v>0</v>
      </c>
      <c r="Q2153" s="681">
        <f t="shared" si="1171"/>
        <v>0</v>
      </c>
      <c r="R2153" s="682">
        <f t="shared" si="1172"/>
        <v>0</v>
      </c>
      <c r="S2153" s="716">
        <f t="shared" si="1173"/>
        <v>0.35</v>
      </c>
      <c r="T2153" s="679">
        <f t="shared" si="1174"/>
        <v>0</v>
      </c>
      <c r="U2153" s="679">
        <f t="shared" si="1175"/>
        <v>0</v>
      </c>
      <c r="Y2153" s="120"/>
      <c r="AD2153" s="79"/>
      <c r="AE2153" s="75"/>
      <c r="AF2153" s="370"/>
      <c r="AG2153" s="375"/>
      <c r="AH2153" s="379"/>
      <c r="AI2153" s="383"/>
      <c r="AJ2153" s="388"/>
      <c r="AK2153" s="392"/>
      <c r="AL2153" s="388"/>
      <c r="AM2153" s="363">
        <f t="shared" si="1165"/>
        <v>1</v>
      </c>
      <c r="AN2153" s="578">
        <v>97.7</v>
      </c>
      <c r="AO2153" s="78">
        <f t="shared" si="1147"/>
        <v>0</v>
      </c>
      <c r="AP2153" s="78">
        <f t="shared" ref="AP2153:AP2216" si="1177">$AN2153*AY2153</f>
        <v>0</v>
      </c>
      <c r="AQ2153" s="78">
        <f t="shared" ref="AQ2153:AQ2216" si="1178">$AN2153*AZ2153</f>
        <v>0</v>
      </c>
      <c r="AR2153" s="78">
        <f t="shared" ref="AR2153:AR2216" si="1179">$AN2153*BA2153</f>
        <v>0</v>
      </c>
      <c r="AS2153" s="78">
        <f t="shared" ref="AS2153:AS2216" si="1180">$AN2153*BB2153</f>
        <v>0</v>
      </c>
      <c r="AT2153" s="78">
        <f t="shared" ref="AT2153:AT2216" si="1181">$AN2153*BC2153</f>
        <v>0</v>
      </c>
      <c r="AU2153" s="74" t="s">
        <v>717</v>
      </c>
      <c r="AV2153" s="115"/>
      <c r="AW2153" s="395"/>
      <c r="AX2153" s="395">
        <v>0</v>
      </c>
      <c r="AY2153" s="395">
        <v>0</v>
      </c>
      <c r="AZ2153" s="395">
        <v>0</v>
      </c>
      <c r="BA2153" s="395">
        <v>0</v>
      </c>
      <c r="BB2153" s="395">
        <v>0</v>
      </c>
      <c r="BC2153" s="395">
        <v>0</v>
      </c>
      <c r="BD2153" s="115"/>
      <c r="BE2153" s="115"/>
      <c r="BF2153" s="115"/>
      <c r="BG2153" s="115"/>
      <c r="BH2153" s="115"/>
      <c r="BI2153" s="115"/>
      <c r="BJ2153" s="115"/>
      <c r="BK2153" s="115"/>
      <c r="BQ2153" s="74" t="str">
        <f t="shared" si="1148"/>
        <v xml:space="preserve"> </v>
      </c>
      <c r="BR2153" s="120" t="str">
        <f t="shared" si="1149"/>
        <v xml:space="preserve"> </v>
      </c>
      <c r="BS2153" s="120" t="str">
        <f t="shared" si="1150"/>
        <v xml:space="preserve"> </v>
      </c>
      <c r="BU2153" s="74" t="str">
        <f t="shared" si="1151"/>
        <v xml:space="preserve"> </v>
      </c>
      <c r="BV2153" s="120" t="str">
        <f t="shared" si="1152"/>
        <v xml:space="preserve"> </v>
      </c>
      <c r="BW2153" s="120" t="str">
        <f t="shared" si="1153"/>
        <v xml:space="preserve">  </v>
      </c>
      <c r="BY2153" s="74" t="str">
        <f t="shared" si="1154"/>
        <v xml:space="preserve"> </v>
      </c>
      <c r="BZ2153" s="120" t="str">
        <f t="shared" si="1155"/>
        <v xml:space="preserve"> </v>
      </c>
      <c r="CA2153" s="120" t="str">
        <f t="shared" si="1156"/>
        <v xml:space="preserve"> </v>
      </c>
      <c r="CC2153" s="115" t="str">
        <f t="shared" si="1157"/>
        <v xml:space="preserve"> </v>
      </c>
      <c r="CD2153" s="120" t="str">
        <f t="shared" si="1158"/>
        <v xml:space="preserve"> </v>
      </c>
      <c r="CE2153" s="417" t="str">
        <f t="shared" si="1159"/>
        <v xml:space="preserve"> </v>
      </c>
      <c r="CF2153" s="115"/>
      <c r="CG2153" s="115" t="str">
        <f t="shared" si="1160"/>
        <v xml:space="preserve"> </v>
      </c>
      <c r="CH2153" s="120" t="str">
        <f t="shared" si="1161"/>
        <v xml:space="preserve"> </v>
      </c>
      <c r="CI2153" s="417" t="str">
        <f t="shared" si="1162"/>
        <v xml:space="preserve"> </v>
      </c>
      <c r="CJ2153" s="115"/>
      <c r="CK2153" s="115" t="str">
        <f t="shared" si="1163"/>
        <v xml:space="preserve"> </v>
      </c>
      <c r="CL2153" s="120" t="str">
        <f t="shared" si="1164"/>
        <v xml:space="preserve"> </v>
      </c>
      <c r="CM2153" s="417" t="str">
        <f t="shared" si="1166"/>
        <v xml:space="preserve"> </v>
      </c>
      <c r="IS2153" s="108">
        <v>358</v>
      </c>
    </row>
    <row r="2154" spans="2:253" s="74" customFormat="1" ht="17.100000000000001" hidden="1" customHeight="1" x14ac:dyDescent="0.25">
      <c r="B2154" s="524">
        <f>IF(AND('KB Duct Parts'!$BL$14=2,'KB Duct Parts'!O27&gt;0),'KB Duct Parts'!O27,0)</f>
        <v>0</v>
      </c>
      <c r="C2154" s="529" t="s">
        <v>1386</v>
      </c>
      <c r="D2154" s="506" t="str">
        <f t="shared" si="1168"/>
        <v>18113-SS</v>
      </c>
      <c r="E2154" s="524" t="s">
        <v>870</v>
      </c>
      <c r="F2154" s="508" t="str">
        <f t="shared" si="1169"/>
        <v xml:space="preserve"> </v>
      </c>
      <c r="G2154" s="537" t="s">
        <v>1358</v>
      </c>
      <c r="H2154" s="524" t="s">
        <v>923</v>
      </c>
      <c r="I2154" s="1035"/>
      <c r="J2154" s="1036"/>
      <c r="K2154" s="531" t="s">
        <v>882</v>
      </c>
      <c r="L2154" s="535"/>
      <c r="M2154" s="517" t="str">
        <f t="shared" si="1167"/>
        <v>Y</v>
      </c>
      <c r="N2154" s="514">
        <f t="shared" si="1170"/>
        <v>209.5</v>
      </c>
      <c r="O2154" s="514">
        <f t="shared" si="1176"/>
        <v>0</v>
      </c>
      <c r="P2154" s="680">
        <f>'KB Duct Parts'!$AE$3</f>
        <v>0</v>
      </c>
      <c r="Q2154" s="681">
        <f t="shared" si="1171"/>
        <v>0</v>
      </c>
      <c r="R2154" s="682">
        <f t="shared" si="1172"/>
        <v>0</v>
      </c>
      <c r="S2154" s="716">
        <f t="shared" si="1173"/>
        <v>0.35</v>
      </c>
      <c r="T2154" s="679">
        <f t="shared" si="1174"/>
        <v>0</v>
      </c>
      <c r="U2154" s="679">
        <f t="shared" si="1175"/>
        <v>0</v>
      </c>
      <c r="Y2154" s="120"/>
      <c r="AD2154" s="79"/>
      <c r="AE2154" s="75"/>
      <c r="AF2154" s="370"/>
      <c r="AG2154" s="375"/>
      <c r="AH2154" s="379"/>
      <c r="AI2154" s="383"/>
      <c r="AJ2154" s="388"/>
      <c r="AK2154" s="392"/>
      <c r="AL2154" s="388"/>
      <c r="AM2154" s="363">
        <f t="shared" si="1165"/>
        <v>1</v>
      </c>
      <c r="AN2154" s="578">
        <v>209.5</v>
      </c>
      <c r="AO2154" s="78">
        <f t="shared" ref="AO2154:AO2217" si="1182">$AN2154*AX2154</f>
        <v>0</v>
      </c>
      <c r="AP2154" s="78">
        <f t="shared" si="1177"/>
        <v>0</v>
      </c>
      <c r="AQ2154" s="78">
        <f t="shared" si="1178"/>
        <v>0</v>
      </c>
      <c r="AR2154" s="78">
        <f t="shared" si="1179"/>
        <v>0</v>
      </c>
      <c r="AS2154" s="78">
        <f t="shared" si="1180"/>
        <v>0</v>
      </c>
      <c r="AT2154" s="78">
        <f t="shared" si="1181"/>
        <v>0</v>
      </c>
      <c r="AU2154" s="74" t="s">
        <v>717</v>
      </c>
      <c r="AV2154" s="115"/>
      <c r="AW2154" s="395"/>
      <c r="AX2154" s="395">
        <v>0</v>
      </c>
      <c r="AY2154" s="395">
        <v>0</v>
      </c>
      <c r="AZ2154" s="395">
        <v>0</v>
      </c>
      <c r="BA2154" s="395">
        <v>0</v>
      </c>
      <c r="BB2154" s="395">
        <v>0</v>
      </c>
      <c r="BC2154" s="395">
        <v>0</v>
      </c>
      <c r="BD2154" s="115"/>
      <c r="BE2154" s="115"/>
      <c r="BF2154" s="115"/>
      <c r="BG2154" s="115"/>
      <c r="BH2154" s="115"/>
      <c r="BI2154" s="115"/>
      <c r="BJ2154" s="115"/>
      <c r="BK2154" s="115"/>
      <c r="BQ2154" s="74" t="str">
        <f t="shared" ref="BQ2154:BQ2217" si="1183">IF(AO2154&gt;0,D2154&amp;"-("&amp; AG2154&amp;")"," ")</f>
        <v xml:space="preserve"> </v>
      </c>
      <c r="BR2154" s="120" t="str">
        <f t="shared" ref="BR2154:BR2217" si="1184">IF(AO2154&gt;0,$G2154," ")</f>
        <v xml:space="preserve"> </v>
      </c>
      <c r="BS2154" s="120" t="str">
        <f t="shared" ref="BS2154:BS2217" si="1185">IF(AO2154&gt;0,AO2154," ")</f>
        <v xml:space="preserve"> </v>
      </c>
      <c r="BU2154" s="74" t="str">
        <f t="shared" ref="BU2154:BU2217" si="1186">IF(AP2154&gt;0,D2154&amp;"-("&amp;AH2154&amp;")"," ")</f>
        <v xml:space="preserve"> </v>
      </c>
      <c r="BV2154" s="120" t="str">
        <f t="shared" ref="BV2154:BV2217" si="1187">IF(AP2154&gt;0,$G2154," ")</f>
        <v xml:space="preserve"> </v>
      </c>
      <c r="BW2154" s="120" t="str">
        <f t="shared" ref="BW2154:BW2217" si="1188">IF(AP2154&gt;0,AP2154,"  ")</f>
        <v xml:space="preserve">  </v>
      </c>
      <c r="BY2154" s="74" t="str">
        <f t="shared" ref="BY2154:BY2217" si="1189">IF(AQ2154&gt;0,D2154&amp;"-("&amp;AI2154&amp;")"," ")</f>
        <v xml:space="preserve"> </v>
      </c>
      <c r="BZ2154" s="120" t="str">
        <f t="shared" ref="BZ2154:BZ2217" si="1190">IF(AQ2154&gt;0,$G2154," ")</f>
        <v xml:space="preserve"> </v>
      </c>
      <c r="CA2154" s="120" t="str">
        <f t="shared" ref="CA2154:CA2217" si="1191">IF(AQ2154&gt;0,AQ2154," ")</f>
        <v xml:space="preserve"> </v>
      </c>
      <c r="CC2154" s="115" t="str">
        <f t="shared" ref="CC2154:CC2217" si="1192">IF(AR2154&gt;0,D2154&amp;"-("&amp;AJ2154&amp;")"," ")</f>
        <v xml:space="preserve"> </v>
      </c>
      <c r="CD2154" s="120" t="str">
        <f t="shared" ref="CD2154:CD2217" si="1193">IF(AR2154&gt;0,$G2154," ")</f>
        <v xml:space="preserve"> </v>
      </c>
      <c r="CE2154" s="417" t="str">
        <f t="shared" ref="CE2154:CE2217" si="1194">IF(AR2154&gt;0,AR2154," ")</f>
        <v xml:space="preserve"> </v>
      </c>
      <c r="CF2154" s="115"/>
      <c r="CG2154" s="115" t="str">
        <f t="shared" ref="CG2154:CG2217" si="1195">IF(AS2154&gt;0,D2154&amp;"-("&amp;AK2154&amp;")"," ")</f>
        <v xml:space="preserve"> </v>
      </c>
      <c r="CH2154" s="120" t="str">
        <f t="shared" ref="CH2154:CH2217" si="1196">IF(AS2154&gt;0,$G2154," ")</f>
        <v xml:space="preserve"> </v>
      </c>
      <c r="CI2154" s="417" t="str">
        <f t="shared" ref="CI2154:CI2217" si="1197">IF(AS2154&gt;0,AS2154," ")</f>
        <v xml:space="preserve"> </v>
      </c>
      <c r="CJ2154" s="115"/>
      <c r="CK2154" s="115" t="str">
        <f t="shared" ref="CK2154:CK2217" si="1198">IF(AT2154&gt;0,D2154&amp;"-"&amp;AL2154," ")</f>
        <v xml:space="preserve"> </v>
      </c>
      <c r="CL2154" s="120" t="str">
        <f t="shared" ref="CL2154:CL2217" si="1199">IF(AT2154&gt;0,$G2154," ")</f>
        <v xml:space="preserve"> </v>
      </c>
      <c r="CM2154" s="417" t="str">
        <f t="shared" si="1166"/>
        <v xml:space="preserve"> </v>
      </c>
      <c r="IS2154" s="108">
        <v>444</v>
      </c>
    </row>
    <row r="2155" spans="2:253" s="74" customFormat="1" ht="17.100000000000001" hidden="1" customHeight="1" x14ac:dyDescent="0.25">
      <c r="B2155" s="524">
        <f>IF(AND('KB Duct Parts'!$BL$14=2,'KB Duct Parts'!O28&gt;0),'KB Duct Parts'!O28,0)</f>
        <v>0</v>
      </c>
      <c r="C2155" s="529" t="s">
        <v>1387</v>
      </c>
      <c r="D2155" s="506" t="str">
        <f t="shared" si="1168"/>
        <v>18114-SS</v>
      </c>
      <c r="E2155" s="524" t="s">
        <v>871</v>
      </c>
      <c r="F2155" s="508" t="str">
        <f t="shared" si="1169"/>
        <v xml:space="preserve"> </v>
      </c>
      <c r="G2155" s="537" t="s">
        <v>1358</v>
      </c>
      <c r="H2155" s="524" t="s">
        <v>923</v>
      </c>
      <c r="I2155" s="1035"/>
      <c r="J2155" s="1036"/>
      <c r="K2155" s="531" t="s">
        <v>882</v>
      </c>
      <c r="L2155" s="535"/>
      <c r="M2155" s="517" t="str">
        <f t="shared" si="1167"/>
        <v>Y</v>
      </c>
      <c r="N2155" s="514">
        <f t="shared" si="1170"/>
        <v>281.2</v>
      </c>
      <c r="O2155" s="514">
        <f t="shared" si="1176"/>
        <v>0</v>
      </c>
      <c r="P2155" s="680">
        <f>'KB Duct Parts'!$AE$3</f>
        <v>0</v>
      </c>
      <c r="Q2155" s="681">
        <f t="shared" si="1171"/>
        <v>0</v>
      </c>
      <c r="R2155" s="682">
        <f t="shared" si="1172"/>
        <v>0</v>
      </c>
      <c r="S2155" s="716">
        <f t="shared" si="1173"/>
        <v>0.35</v>
      </c>
      <c r="T2155" s="679">
        <f t="shared" si="1174"/>
        <v>0</v>
      </c>
      <c r="U2155" s="679">
        <f t="shared" si="1175"/>
        <v>0</v>
      </c>
      <c r="Y2155" s="120"/>
      <c r="AD2155" s="79"/>
      <c r="AE2155" s="75"/>
      <c r="AF2155" s="370"/>
      <c r="AG2155" s="375"/>
      <c r="AH2155" s="379"/>
      <c r="AI2155" s="383"/>
      <c r="AJ2155" s="388"/>
      <c r="AK2155" s="392"/>
      <c r="AL2155" s="388"/>
      <c r="AM2155" s="363">
        <f t="shared" ref="AM2155:AM2218" si="1200">IF(L2155=AF2155,1,IF(L2155=AG2155,2,IF(L2155=AH2155,3,IF(L2155=AI2155,4,IF(L2155=AJ2155,5,IF(L2155=AK2155,6,IF(L2155=AL2155,7,0)))))))</f>
        <v>1</v>
      </c>
      <c r="AN2155" s="578">
        <v>281.2</v>
      </c>
      <c r="AO2155" s="78">
        <f t="shared" si="1182"/>
        <v>0</v>
      </c>
      <c r="AP2155" s="78">
        <f t="shared" si="1177"/>
        <v>0</v>
      </c>
      <c r="AQ2155" s="78">
        <f t="shared" si="1178"/>
        <v>0</v>
      </c>
      <c r="AR2155" s="78">
        <f t="shared" si="1179"/>
        <v>0</v>
      </c>
      <c r="AS2155" s="78">
        <f t="shared" si="1180"/>
        <v>0</v>
      </c>
      <c r="AT2155" s="78">
        <f t="shared" si="1181"/>
        <v>0</v>
      </c>
      <c r="AU2155" s="74" t="s">
        <v>717</v>
      </c>
      <c r="AV2155" s="115"/>
      <c r="AW2155" s="395"/>
      <c r="AX2155" s="395">
        <v>0</v>
      </c>
      <c r="AY2155" s="395">
        <v>0</v>
      </c>
      <c r="AZ2155" s="395">
        <v>0</v>
      </c>
      <c r="BA2155" s="395">
        <v>0</v>
      </c>
      <c r="BB2155" s="395">
        <v>0</v>
      </c>
      <c r="BC2155" s="395">
        <v>0</v>
      </c>
      <c r="BD2155" s="115"/>
      <c r="BE2155" s="115"/>
      <c r="BF2155" s="115"/>
      <c r="BG2155" s="115"/>
      <c r="BH2155" s="115"/>
      <c r="BI2155" s="115"/>
      <c r="BJ2155" s="115"/>
      <c r="BK2155" s="115"/>
      <c r="BQ2155" s="74" t="str">
        <f t="shared" si="1183"/>
        <v xml:space="preserve"> </v>
      </c>
      <c r="BR2155" s="120" t="str">
        <f t="shared" si="1184"/>
        <v xml:space="preserve"> </v>
      </c>
      <c r="BS2155" s="120" t="str">
        <f t="shared" si="1185"/>
        <v xml:space="preserve"> </v>
      </c>
      <c r="BU2155" s="74" t="str">
        <f t="shared" si="1186"/>
        <v xml:space="preserve"> </v>
      </c>
      <c r="BV2155" s="120" t="str">
        <f t="shared" si="1187"/>
        <v xml:space="preserve"> </v>
      </c>
      <c r="BW2155" s="120" t="str">
        <f t="shared" si="1188"/>
        <v xml:space="preserve">  </v>
      </c>
      <c r="BY2155" s="74" t="str">
        <f t="shared" si="1189"/>
        <v xml:space="preserve"> </v>
      </c>
      <c r="BZ2155" s="120" t="str">
        <f t="shared" si="1190"/>
        <v xml:space="preserve"> </v>
      </c>
      <c r="CA2155" s="120" t="str">
        <f t="shared" si="1191"/>
        <v xml:space="preserve"> </v>
      </c>
      <c r="CC2155" s="115" t="str">
        <f t="shared" si="1192"/>
        <v xml:space="preserve"> </v>
      </c>
      <c r="CD2155" s="120" t="str">
        <f t="shared" si="1193"/>
        <v xml:space="preserve"> </v>
      </c>
      <c r="CE2155" s="417" t="str">
        <f t="shared" si="1194"/>
        <v xml:space="preserve"> </v>
      </c>
      <c r="CF2155" s="115"/>
      <c r="CG2155" s="115" t="str">
        <f t="shared" si="1195"/>
        <v xml:space="preserve"> </v>
      </c>
      <c r="CH2155" s="120" t="str">
        <f t="shared" si="1196"/>
        <v xml:space="preserve"> </v>
      </c>
      <c r="CI2155" s="417" t="str">
        <f t="shared" si="1197"/>
        <v xml:space="preserve"> </v>
      </c>
      <c r="CJ2155" s="115"/>
      <c r="CK2155" s="115" t="str">
        <f t="shared" si="1198"/>
        <v xml:space="preserve"> </v>
      </c>
      <c r="CL2155" s="120" t="str">
        <f t="shared" si="1199"/>
        <v xml:space="preserve"> </v>
      </c>
      <c r="CM2155" s="417" t="str">
        <f t="shared" si="1166"/>
        <v xml:space="preserve"> </v>
      </c>
      <c r="IS2155" s="108">
        <v>531</v>
      </c>
    </row>
    <row r="2156" spans="2:253" s="74" customFormat="1" ht="17.100000000000001" hidden="1" customHeight="1" x14ac:dyDescent="0.25">
      <c r="B2156" s="524">
        <f>IF(AND('KB Duct Parts'!$BL$14=2,'KB Duct Parts'!O29&gt;0),'KB Duct Parts'!O29,0)</f>
        <v>0</v>
      </c>
      <c r="C2156" s="529" t="s">
        <v>1388</v>
      </c>
      <c r="D2156" s="506" t="str">
        <f t="shared" si="1168"/>
        <v>18115-SS</v>
      </c>
      <c r="E2156" s="524" t="s">
        <v>872</v>
      </c>
      <c r="F2156" s="508" t="str">
        <f t="shared" si="1169"/>
        <v xml:space="preserve"> </v>
      </c>
      <c r="G2156" s="537" t="s">
        <v>1358</v>
      </c>
      <c r="H2156" s="524" t="s">
        <v>923</v>
      </c>
      <c r="I2156" s="1035"/>
      <c r="J2156" s="1036"/>
      <c r="K2156" s="531" t="s">
        <v>882</v>
      </c>
      <c r="L2156" s="535"/>
      <c r="M2156" s="517" t="str">
        <f t="shared" si="1167"/>
        <v>Y</v>
      </c>
      <c r="N2156" s="514">
        <f t="shared" si="1170"/>
        <v>347.4</v>
      </c>
      <c r="O2156" s="514">
        <f t="shared" si="1176"/>
        <v>0</v>
      </c>
      <c r="P2156" s="680">
        <f>'KB Duct Parts'!$AE$3</f>
        <v>0</v>
      </c>
      <c r="Q2156" s="681">
        <f t="shared" si="1171"/>
        <v>0</v>
      </c>
      <c r="R2156" s="682">
        <f t="shared" si="1172"/>
        <v>0</v>
      </c>
      <c r="S2156" s="716">
        <f t="shared" si="1173"/>
        <v>0.35</v>
      </c>
      <c r="T2156" s="679">
        <f t="shared" si="1174"/>
        <v>0</v>
      </c>
      <c r="U2156" s="679">
        <f t="shared" si="1175"/>
        <v>0</v>
      </c>
      <c r="Y2156" s="120"/>
      <c r="AD2156" s="79"/>
      <c r="AE2156" s="75"/>
      <c r="AF2156" s="370"/>
      <c r="AG2156" s="375"/>
      <c r="AH2156" s="379"/>
      <c r="AI2156" s="383"/>
      <c r="AJ2156" s="388"/>
      <c r="AK2156" s="392"/>
      <c r="AL2156" s="388"/>
      <c r="AM2156" s="363">
        <f t="shared" si="1200"/>
        <v>1</v>
      </c>
      <c r="AN2156" s="578">
        <v>347.4</v>
      </c>
      <c r="AO2156" s="78">
        <f t="shared" si="1182"/>
        <v>0</v>
      </c>
      <c r="AP2156" s="78">
        <f t="shared" si="1177"/>
        <v>0</v>
      </c>
      <c r="AQ2156" s="78">
        <f t="shared" si="1178"/>
        <v>0</v>
      </c>
      <c r="AR2156" s="78">
        <f t="shared" si="1179"/>
        <v>0</v>
      </c>
      <c r="AS2156" s="78">
        <f t="shared" si="1180"/>
        <v>0</v>
      </c>
      <c r="AT2156" s="78">
        <f t="shared" si="1181"/>
        <v>0</v>
      </c>
      <c r="AU2156" s="74" t="s">
        <v>717</v>
      </c>
      <c r="AV2156" s="115"/>
      <c r="AW2156" s="395"/>
      <c r="AX2156" s="395">
        <v>0</v>
      </c>
      <c r="AY2156" s="395">
        <v>0</v>
      </c>
      <c r="AZ2156" s="395">
        <v>0</v>
      </c>
      <c r="BA2156" s="395">
        <v>0</v>
      </c>
      <c r="BB2156" s="395">
        <v>0</v>
      </c>
      <c r="BC2156" s="395">
        <v>0</v>
      </c>
      <c r="BD2156" s="115"/>
      <c r="BE2156" s="115"/>
      <c r="BF2156" s="115"/>
      <c r="BG2156" s="115"/>
      <c r="BH2156" s="115"/>
      <c r="BI2156" s="115"/>
      <c r="BJ2156" s="115"/>
      <c r="BK2156" s="115"/>
      <c r="BQ2156" s="74" t="str">
        <f t="shared" si="1183"/>
        <v xml:space="preserve"> </v>
      </c>
      <c r="BR2156" s="120" t="str">
        <f t="shared" si="1184"/>
        <v xml:space="preserve"> </v>
      </c>
      <c r="BS2156" s="120" t="str">
        <f t="shared" si="1185"/>
        <v xml:space="preserve"> </v>
      </c>
      <c r="BU2156" s="74" t="str">
        <f t="shared" si="1186"/>
        <v xml:space="preserve"> </v>
      </c>
      <c r="BV2156" s="120" t="str">
        <f t="shared" si="1187"/>
        <v xml:space="preserve"> </v>
      </c>
      <c r="BW2156" s="120" t="str">
        <f t="shared" si="1188"/>
        <v xml:space="preserve">  </v>
      </c>
      <c r="BY2156" s="74" t="str">
        <f t="shared" si="1189"/>
        <v xml:space="preserve"> </v>
      </c>
      <c r="BZ2156" s="120" t="str">
        <f t="shared" si="1190"/>
        <v xml:space="preserve"> </v>
      </c>
      <c r="CA2156" s="120" t="str">
        <f t="shared" si="1191"/>
        <v xml:space="preserve"> </v>
      </c>
      <c r="CC2156" s="115" t="str">
        <f t="shared" si="1192"/>
        <v xml:space="preserve"> </v>
      </c>
      <c r="CD2156" s="120" t="str">
        <f t="shared" si="1193"/>
        <v xml:space="preserve"> </v>
      </c>
      <c r="CE2156" s="417" t="str">
        <f t="shared" si="1194"/>
        <v xml:space="preserve"> </v>
      </c>
      <c r="CF2156" s="115"/>
      <c r="CG2156" s="115" t="str">
        <f t="shared" si="1195"/>
        <v xml:space="preserve"> </v>
      </c>
      <c r="CH2156" s="120" t="str">
        <f t="shared" si="1196"/>
        <v xml:space="preserve"> </v>
      </c>
      <c r="CI2156" s="417" t="str">
        <f t="shared" si="1197"/>
        <v xml:space="preserve"> </v>
      </c>
      <c r="CJ2156" s="115"/>
      <c r="CK2156" s="115" t="str">
        <f t="shared" si="1198"/>
        <v xml:space="preserve"> </v>
      </c>
      <c r="CL2156" s="120" t="str">
        <f t="shared" si="1199"/>
        <v xml:space="preserve"> </v>
      </c>
      <c r="CM2156" s="417" t="str">
        <f t="shared" si="1166"/>
        <v xml:space="preserve"> </v>
      </c>
      <c r="IS2156" s="108">
        <v>651</v>
      </c>
    </row>
    <row r="2157" spans="2:253" s="74" customFormat="1" ht="17.100000000000001" hidden="1" customHeight="1" x14ac:dyDescent="0.25">
      <c r="B2157" s="524">
        <f>IF(AND('KB Duct Parts'!$BL$14=2,'KB Duct Parts'!O30&gt;0),'KB Duct Parts'!O30,0)</f>
        <v>0</v>
      </c>
      <c r="C2157" s="529" t="s">
        <v>1389</v>
      </c>
      <c r="D2157" s="506" t="str">
        <f t="shared" si="1168"/>
        <v>18116-SS</v>
      </c>
      <c r="E2157" s="524" t="s">
        <v>873</v>
      </c>
      <c r="F2157" s="508" t="str">
        <f t="shared" si="1169"/>
        <v xml:space="preserve"> </v>
      </c>
      <c r="G2157" s="537" t="s">
        <v>1358</v>
      </c>
      <c r="H2157" s="524" t="s">
        <v>923</v>
      </c>
      <c r="I2157" s="1035"/>
      <c r="J2157" s="1036"/>
      <c r="K2157" s="531" t="s">
        <v>882</v>
      </c>
      <c r="L2157" s="535"/>
      <c r="M2157" s="517" t="str">
        <f t="shared" si="1167"/>
        <v>Y</v>
      </c>
      <c r="N2157" s="514">
        <f t="shared" si="1170"/>
        <v>272</v>
      </c>
      <c r="O2157" s="514">
        <f t="shared" si="1176"/>
        <v>0</v>
      </c>
      <c r="P2157" s="680">
        <f>'KB Duct Parts'!$AE$3</f>
        <v>0</v>
      </c>
      <c r="Q2157" s="681">
        <f t="shared" si="1171"/>
        <v>0</v>
      </c>
      <c r="R2157" s="682">
        <f t="shared" si="1172"/>
        <v>0</v>
      </c>
      <c r="S2157" s="716">
        <f t="shared" si="1173"/>
        <v>0.35</v>
      </c>
      <c r="T2157" s="679">
        <f t="shared" si="1174"/>
        <v>0</v>
      </c>
      <c r="U2157" s="679">
        <f t="shared" si="1175"/>
        <v>0</v>
      </c>
      <c r="Y2157" s="120"/>
      <c r="AD2157" s="79"/>
      <c r="AE2157" s="75"/>
      <c r="AF2157" s="370"/>
      <c r="AG2157" s="375"/>
      <c r="AH2157" s="379"/>
      <c r="AI2157" s="383"/>
      <c r="AJ2157" s="388"/>
      <c r="AK2157" s="392"/>
      <c r="AL2157" s="388"/>
      <c r="AM2157" s="363">
        <f t="shared" si="1200"/>
        <v>1</v>
      </c>
      <c r="AN2157" s="578">
        <v>272</v>
      </c>
      <c r="AO2157" s="78">
        <f t="shared" si="1182"/>
        <v>0</v>
      </c>
      <c r="AP2157" s="78">
        <f t="shared" si="1177"/>
        <v>0</v>
      </c>
      <c r="AQ2157" s="78">
        <f t="shared" si="1178"/>
        <v>0</v>
      </c>
      <c r="AR2157" s="78">
        <f t="shared" si="1179"/>
        <v>0</v>
      </c>
      <c r="AS2157" s="78">
        <f t="shared" si="1180"/>
        <v>0</v>
      </c>
      <c r="AT2157" s="78">
        <f t="shared" si="1181"/>
        <v>0</v>
      </c>
      <c r="AU2157" s="74" t="s">
        <v>717</v>
      </c>
      <c r="AV2157" s="115"/>
      <c r="AW2157" s="395"/>
      <c r="AX2157" s="395">
        <v>0</v>
      </c>
      <c r="AY2157" s="395">
        <v>0</v>
      </c>
      <c r="AZ2157" s="395">
        <v>0</v>
      </c>
      <c r="BA2157" s="395">
        <v>0</v>
      </c>
      <c r="BB2157" s="395">
        <v>0</v>
      </c>
      <c r="BC2157" s="395">
        <v>0</v>
      </c>
      <c r="BD2157" s="115"/>
      <c r="BE2157" s="115"/>
      <c r="BF2157" s="115"/>
      <c r="BG2157" s="115"/>
      <c r="BH2157" s="115"/>
      <c r="BI2157" s="115"/>
      <c r="BJ2157" s="115"/>
      <c r="BK2157" s="115"/>
      <c r="BQ2157" s="74" t="str">
        <f t="shared" si="1183"/>
        <v xml:space="preserve"> </v>
      </c>
      <c r="BR2157" s="120" t="str">
        <f t="shared" si="1184"/>
        <v xml:space="preserve"> </v>
      </c>
      <c r="BS2157" s="120" t="str">
        <f t="shared" si="1185"/>
        <v xml:space="preserve"> </v>
      </c>
      <c r="BU2157" s="74" t="str">
        <f t="shared" si="1186"/>
        <v xml:space="preserve"> </v>
      </c>
      <c r="BV2157" s="120" t="str">
        <f t="shared" si="1187"/>
        <v xml:space="preserve"> </v>
      </c>
      <c r="BW2157" s="120" t="str">
        <f t="shared" si="1188"/>
        <v xml:space="preserve">  </v>
      </c>
      <c r="BY2157" s="74" t="str">
        <f t="shared" si="1189"/>
        <v xml:space="preserve"> </v>
      </c>
      <c r="BZ2157" s="120" t="str">
        <f t="shared" si="1190"/>
        <v xml:space="preserve"> </v>
      </c>
      <c r="CA2157" s="120" t="str">
        <f t="shared" si="1191"/>
        <v xml:space="preserve"> </v>
      </c>
      <c r="CC2157" s="115" t="str">
        <f t="shared" si="1192"/>
        <v xml:space="preserve"> </v>
      </c>
      <c r="CD2157" s="120" t="str">
        <f t="shared" si="1193"/>
        <v xml:space="preserve"> </v>
      </c>
      <c r="CE2157" s="417" t="str">
        <f t="shared" si="1194"/>
        <v xml:space="preserve"> </v>
      </c>
      <c r="CF2157" s="115"/>
      <c r="CG2157" s="115" t="str">
        <f t="shared" si="1195"/>
        <v xml:space="preserve"> </v>
      </c>
      <c r="CH2157" s="120" t="str">
        <f t="shared" si="1196"/>
        <v xml:space="preserve"> </v>
      </c>
      <c r="CI2157" s="417" t="str">
        <f t="shared" si="1197"/>
        <v xml:space="preserve"> </v>
      </c>
      <c r="CJ2157" s="115"/>
      <c r="CK2157" s="115" t="str">
        <f t="shared" si="1198"/>
        <v xml:space="preserve"> </v>
      </c>
      <c r="CL2157" s="120" t="str">
        <f t="shared" si="1199"/>
        <v xml:space="preserve"> </v>
      </c>
      <c r="CM2157" s="417" t="str">
        <f t="shared" si="1166"/>
        <v xml:space="preserve"> </v>
      </c>
      <c r="IS2157" s="108">
        <v>772</v>
      </c>
    </row>
    <row r="2158" spans="2:253" s="74" customFormat="1" ht="17.100000000000001" hidden="1" customHeight="1" x14ac:dyDescent="0.25">
      <c r="B2158" s="524">
        <f>IF(AND('KB Duct Parts'!$BL$14=2,'KB Duct Parts'!O31&gt;0),'KB Duct Parts'!O31,0)</f>
        <v>0</v>
      </c>
      <c r="C2158" s="529" t="s">
        <v>1390</v>
      </c>
      <c r="D2158" s="506" t="str">
        <f t="shared" si="1168"/>
        <v>18117-SS</v>
      </c>
      <c r="E2158" s="524" t="s">
        <v>874</v>
      </c>
      <c r="F2158" s="508" t="str">
        <f t="shared" si="1169"/>
        <v xml:space="preserve"> </v>
      </c>
      <c r="G2158" s="537" t="s">
        <v>1358</v>
      </c>
      <c r="H2158" s="524" t="s">
        <v>923</v>
      </c>
      <c r="I2158" s="1035"/>
      <c r="J2158" s="1036"/>
      <c r="K2158" s="531" t="s">
        <v>882</v>
      </c>
      <c r="L2158" s="535"/>
      <c r="M2158" s="517" t="str">
        <f t="shared" si="1167"/>
        <v>Y</v>
      </c>
      <c r="N2158" s="514">
        <f t="shared" si="1170"/>
        <v>285.5</v>
      </c>
      <c r="O2158" s="514">
        <f t="shared" si="1176"/>
        <v>0</v>
      </c>
      <c r="P2158" s="680">
        <f>'KB Duct Parts'!$AE$3</f>
        <v>0</v>
      </c>
      <c r="Q2158" s="681">
        <f t="shared" si="1171"/>
        <v>0</v>
      </c>
      <c r="R2158" s="682">
        <f t="shared" si="1172"/>
        <v>0</v>
      </c>
      <c r="S2158" s="716">
        <f t="shared" si="1173"/>
        <v>0.35</v>
      </c>
      <c r="T2158" s="679">
        <f t="shared" si="1174"/>
        <v>0</v>
      </c>
      <c r="U2158" s="679">
        <f t="shared" si="1175"/>
        <v>0</v>
      </c>
      <c r="Y2158" s="120"/>
      <c r="AD2158" s="79"/>
      <c r="AE2158" s="75"/>
      <c r="AF2158" s="370"/>
      <c r="AG2158" s="375"/>
      <c r="AH2158" s="379"/>
      <c r="AI2158" s="383"/>
      <c r="AJ2158" s="388"/>
      <c r="AK2158" s="392"/>
      <c r="AL2158" s="388"/>
      <c r="AM2158" s="363">
        <f t="shared" si="1200"/>
        <v>1</v>
      </c>
      <c r="AN2158" s="578">
        <v>285.5</v>
      </c>
      <c r="AO2158" s="78">
        <f t="shared" si="1182"/>
        <v>0</v>
      </c>
      <c r="AP2158" s="78">
        <f t="shared" si="1177"/>
        <v>0</v>
      </c>
      <c r="AQ2158" s="78">
        <f t="shared" si="1178"/>
        <v>0</v>
      </c>
      <c r="AR2158" s="78">
        <f t="shared" si="1179"/>
        <v>0</v>
      </c>
      <c r="AS2158" s="78">
        <f t="shared" si="1180"/>
        <v>0</v>
      </c>
      <c r="AT2158" s="78">
        <f t="shared" si="1181"/>
        <v>0</v>
      </c>
      <c r="AU2158" s="74" t="s">
        <v>717</v>
      </c>
      <c r="AV2158" s="115"/>
      <c r="AW2158" s="395"/>
      <c r="AX2158" s="395">
        <v>0</v>
      </c>
      <c r="AY2158" s="395">
        <v>0</v>
      </c>
      <c r="AZ2158" s="395">
        <v>0</v>
      </c>
      <c r="BA2158" s="395">
        <v>0</v>
      </c>
      <c r="BB2158" s="395">
        <v>0</v>
      </c>
      <c r="BC2158" s="395">
        <v>0</v>
      </c>
      <c r="BD2158" s="115"/>
      <c r="BE2158" s="115"/>
      <c r="BF2158" s="115"/>
      <c r="BG2158" s="115"/>
      <c r="BH2158" s="115"/>
      <c r="BI2158" s="115"/>
      <c r="BJ2158" s="115"/>
      <c r="BK2158" s="115"/>
      <c r="BQ2158" s="74" t="str">
        <f t="shared" si="1183"/>
        <v xml:space="preserve"> </v>
      </c>
      <c r="BR2158" s="120" t="str">
        <f t="shared" si="1184"/>
        <v xml:space="preserve"> </v>
      </c>
      <c r="BS2158" s="120" t="str">
        <f t="shared" si="1185"/>
        <v xml:space="preserve"> </v>
      </c>
      <c r="BU2158" s="74" t="str">
        <f t="shared" si="1186"/>
        <v xml:space="preserve"> </v>
      </c>
      <c r="BV2158" s="120" t="str">
        <f t="shared" si="1187"/>
        <v xml:space="preserve"> </v>
      </c>
      <c r="BW2158" s="120" t="str">
        <f t="shared" si="1188"/>
        <v xml:space="preserve">  </v>
      </c>
      <c r="BY2158" s="74" t="str">
        <f t="shared" si="1189"/>
        <v xml:space="preserve"> </v>
      </c>
      <c r="BZ2158" s="120" t="str">
        <f t="shared" si="1190"/>
        <v xml:space="preserve"> </v>
      </c>
      <c r="CA2158" s="120" t="str">
        <f t="shared" si="1191"/>
        <v xml:space="preserve"> </v>
      </c>
      <c r="CC2158" s="115" t="str">
        <f t="shared" si="1192"/>
        <v xml:space="preserve"> </v>
      </c>
      <c r="CD2158" s="120" t="str">
        <f t="shared" si="1193"/>
        <v xml:space="preserve"> </v>
      </c>
      <c r="CE2158" s="417" t="str">
        <f t="shared" si="1194"/>
        <v xml:space="preserve"> </v>
      </c>
      <c r="CF2158" s="115"/>
      <c r="CG2158" s="115" t="str">
        <f t="shared" si="1195"/>
        <v xml:space="preserve"> </v>
      </c>
      <c r="CH2158" s="120" t="str">
        <f t="shared" si="1196"/>
        <v xml:space="preserve"> </v>
      </c>
      <c r="CI2158" s="417" t="str">
        <f t="shared" si="1197"/>
        <v xml:space="preserve"> </v>
      </c>
      <c r="CJ2158" s="115"/>
      <c r="CK2158" s="115" t="str">
        <f t="shared" si="1198"/>
        <v xml:space="preserve"> </v>
      </c>
      <c r="CL2158" s="120" t="str">
        <f t="shared" si="1199"/>
        <v xml:space="preserve"> </v>
      </c>
      <c r="CM2158" s="417" t="str">
        <f t="shared" si="1166"/>
        <v xml:space="preserve"> </v>
      </c>
      <c r="IS2158" s="108">
        <v>860</v>
      </c>
    </row>
    <row r="2159" spans="2:253" s="74" customFormat="1" ht="17.100000000000001" hidden="1" customHeight="1" x14ac:dyDescent="0.25">
      <c r="B2159" s="524">
        <f>IF(AND('KB Duct Parts'!$BL$14=2,'KB Duct Parts'!O32&gt;0),'KB Duct Parts'!O32,0)</f>
        <v>0</v>
      </c>
      <c r="C2159" s="529" t="s">
        <v>1391</v>
      </c>
      <c r="D2159" s="506" t="str">
        <f t="shared" si="1168"/>
        <v>18118-SS</v>
      </c>
      <c r="E2159" s="524" t="s">
        <v>875</v>
      </c>
      <c r="F2159" s="508" t="str">
        <f t="shared" si="1169"/>
        <v xml:space="preserve"> </v>
      </c>
      <c r="G2159" s="537" t="s">
        <v>1358</v>
      </c>
      <c r="H2159" s="524" t="s">
        <v>923</v>
      </c>
      <c r="I2159" s="1035"/>
      <c r="J2159" s="1036"/>
      <c r="K2159" s="531" t="s">
        <v>882</v>
      </c>
      <c r="L2159" s="535"/>
      <c r="M2159" s="517" t="str">
        <f t="shared" si="1167"/>
        <v>Y</v>
      </c>
      <c r="N2159" s="514">
        <f t="shared" si="1170"/>
        <v>299.2</v>
      </c>
      <c r="O2159" s="514">
        <f t="shared" si="1176"/>
        <v>0</v>
      </c>
      <c r="P2159" s="680">
        <f>'KB Duct Parts'!$AE$3</f>
        <v>0</v>
      </c>
      <c r="Q2159" s="681">
        <f t="shared" si="1171"/>
        <v>0</v>
      </c>
      <c r="R2159" s="682">
        <f t="shared" si="1172"/>
        <v>0</v>
      </c>
      <c r="S2159" s="716">
        <f t="shared" si="1173"/>
        <v>0.35</v>
      </c>
      <c r="T2159" s="679">
        <f t="shared" si="1174"/>
        <v>0</v>
      </c>
      <c r="U2159" s="679">
        <f t="shared" si="1175"/>
        <v>0</v>
      </c>
      <c r="Y2159" s="120"/>
      <c r="AD2159" s="79"/>
      <c r="AE2159" s="75"/>
      <c r="AF2159" s="370"/>
      <c r="AG2159" s="375"/>
      <c r="AH2159" s="379"/>
      <c r="AI2159" s="383"/>
      <c r="AJ2159" s="388"/>
      <c r="AK2159" s="392"/>
      <c r="AL2159" s="388"/>
      <c r="AM2159" s="363">
        <f t="shared" si="1200"/>
        <v>1</v>
      </c>
      <c r="AN2159" s="578">
        <v>299.2</v>
      </c>
      <c r="AO2159" s="78">
        <f t="shared" si="1182"/>
        <v>0</v>
      </c>
      <c r="AP2159" s="78">
        <f t="shared" si="1177"/>
        <v>0</v>
      </c>
      <c r="AQ2159" s="78">
        <f t="shared" si="1178"/>
        <v>0</v>
      </c>
      <c r="AR2159" s="78">
        <f t="shared" si="1179"/>
        <v>0</v>
      </c>
      <c r="AS2159" s="78">
        <f t="shared" si="1180"/>
        <v>0</v>
      </c>
      <c r="AT2159" s="78">
        <f t="shared" si="1181"/>
        <v>0</v>
      </c>
      <c r="AU2159" s="74" t="s">
        <v>717</v>
      </c>
      <c r="AV2159" s="115"/>
      <c r="AW2159" s="395"/>
      <c r="AX2159" s="395">
        <v>0</v>
      </c>
      <c r="AY2159" s="395">
        <v>0</v>
      </c>
      <c r="AZ2159" s="395">
        <v>0</v>
      </c>
      <c r="BA2159" s="395">
        <v>0</v>
      </c>
      <c r="BB2159" s="395">
        <v>0</v>
      </c>
      <c r="BC2159" s="395">
        <v>0</v>
      </c>
      <c r="BD2159" s="115"/>
      <c r="BE2159" s="115"/>
      <c r="BF2159" s="115"/>
      <c r="BG2159" s="115"/>
      <c r="BH2159" s="115"/>
      <c r="BI2159" s="115"/>
      <c r="BJ2159" s="115"/>
      <c r="BK2159" s="115"/>
      <c r="BQ2159" s="74" t="str">
        <f t="shared" si="1183"/>
        <v xml:space="preserve"> </v>
      </c>
      <c r="BR2159" s="120" t="str">
        <f t="shared" si="1184"/>
        <v xml:space="preserve"> </v>
      </c>
      <c r="BS2159" s="120" t="str">
        <f t="shared" si="1185"/>
        <v xml:space="preserve"> </v>
      </c>
      <c r="BU2159" s="74" t="str">
        <f t="shared" si="1186"/>
        <v xml:space="preserve"> </v>
      </c>
      <c r="BV2159" s="120" t="str">
        <f t="shared" si="1187"/>
        <v xml:space="preserve"> </v>
      </c>
      <c r="BW2159" s="120" t="str">
        <f t="shared" si="1188"/>
        <v xml:space="preserve">  </v>
      </c>
      <c r="BY2159" s="74" t="str">
        <f t="shared" si="1189"/>
        <v xml:space="preserve"> </v>
      </c>
      <c r="BZ2159" s="120" t="str">
        <f t="shared" si="1190"/>
        <v xml:space="preserve"> </v>
      </c>
      <c r="CA2159" s="120" t="str">
        <f t="shared" si="1191"/>
        <v xml:space="preserve"> </v>
      </c>
      <c r="CC2159" s="115" t="str">
        <f t="shared" si="1192"/>
        <v xml:space="preserve"> </v>
      </c>
      <c r="CD2159" s="120" t="str">
        <f t="shared" si="1193"/>
        <v xml:space="preserve"> </v>
      </c>
      <c r="CE2159" s="417" t="str">
        <f t="shared" si="1194"/>
        <v xml:space="preserve"> </v>
      </c>
      <c r="CF2159" s="115"/>
      <c r="CG2159" s="115" t="str">
        <f t="shared" si="1195"/>
        <v xml:space="preserve"> </v>
      </c>
      <c r="CH2159" s="120" t="str">
        <f t="shared" si="1196"/>
        <v xml:space="preserve"> </v>
      </c>
      <c r="CI2159" s="417" t="str">
        <f t="shared" si="1197"/>
        <v xml:space="preserve"> </v>
      </c>
      <c r="CJ2159" s="115"/>
      <c r="CK2159" s="115" t="str">
        <f t="shared" si="1198"/>
        <v xml:space="preserve"> </v>
      </c>
      <c r="CL2159" s="120" t="str">
        <f t="shared" si="1199"/>
        <v xml:space="preserve"> </v>
      </c>
      <c r="CM2159" s="417" t="str">
        <f t="shared" si="1166"/>
        <v xml:space="preserve"> </v>
      </c>
      <c r="IS2159" s="108">
        <v>947</v>
      </c>
    </row>
    <row r="2160" spans="2:253" s="74" customFormat="1" ht="17.100000000000001" hidden="1" customHeight="1" x14ac:dyDescent="0.25">
      <c r="B2160" s="524">
        <f>IF(AND('KB Duct Parts'!$BL$14=2,'KB Duct Parts'!Q18&gt;0),'KB Duct Parts'!Q18,0)</f>
        <v>0</v>
      </c>
      <c r="C2160" s="529" t="s">
        <v>1412</v>
      </c>
      <c r="D2160" s="506" t="str">
        <f t="shared" si="1168"/>
        <v>19004-SS</v>
      </c>
      <c r="E2160" s="536" t="s">
        <v>861</v>
      </c>
      <c r="F2160" s="508" t="str">
        <f t="shared" si="1169"/>
        <v xml:space="preserve"> </v>
      </c>
      <c r="G2160" s="537" t="s">
        <v>1411</v>
      </c>
      <c r="H2160" s="524" t="s">
        <v>923</v>
      </c>
      <c r="I2160" s="1035"/>
      <c r="J2160" s="1036"/>
      <c r="K2160" s="531" t="s">
        <v>882</v>
      </c>
      <c r="L2160" s="535"/>
      <c r="M2160" s="517" t="str">
        <f t="shared" si="1167"/>
        <v>Y</v>
      </c>
      <c r="N2160" s="514">
        <f t="shared" si="1170"/>
        <v>0</v>
      </c>
      <c r="O2160" s="514">
        <f t="shared" si="1176"/>
        <v>0</v>
      </c>
      <c r="P2160" s="680">
        <f>'KB Duct Parts'!$AE$3</f>
        <v>0</v>
      </c>
      <c r="Q2160" s="681">
        <f t="shared" si="1171"/>
        <v>0</v>
      </c>
      <c r="R2160" s="682">
        <f t="shared" si="1172"/>
        <v>0</v>
      </c>
      <c r="S2160" s="716">
        <f t="shared" si="1173"/>
        <v>0.35</v>
      </c>
      <c r="T2160" s="679">
        <f t="shared" si="1174"/>
        <v>0</v>
      </c>
      <c r="U2160" s="679">
        <f t="shared" si="1175"/>
        <v>0</v>
      </c>
      <c r="Y2160" s="120"/>
      <c r="AD2160" s="79"/>
      <c r="AE2160" s="75"/>
      <c r="AF2160" s="370"/>
      <c r="AG2160" s="375"/>
      <c r="AH2160" s="379"/>
      <c r="AI2160" s="383"/>
      <c r="AJ2160" s="388"/>
      <c r="AK2160" s="392"/>
      <c r="AL2160" s="388"/>
      <c r="AM2160" s="363">
        <f t="shared" si="1200"/>
        <v>1</v>
      </c>
      <c r="AN2160" s="578">
        <v>0</v>
      </c>
      <c r="AO2160" s="78">
        <f t="shared" si="1182"/>
        <v>0</v>
      </c>
      <c r="AP2160" s="78">
        <f t="shared" si="1177"/>
        <v>0</v>
      </c>
      <c r="AQ2160" s="78">
        <f t="shared" si="1178"/>
        <v>0</v>
      </c>
      <c r="AR2160" s="78">
        <f t="shared" si="1179"/>
        <v>0</v>
      </c>
      <c r="AS2160" s="78">
        <f t="shared" si="1180"/>
        <v>0</v>
      </c>
      <c r="AT2160" s="78">
        <f t="shared" si="1181"/>
        <v>0</v>
      </c>
      <c r="AU2160" s="74" t="s">
        <v>717</v>
      </c>
      <c r="AV2160" s="115"/>
      <c r="AW2160" s="395"/>
      <c r="AX2160" s="395">
        <v>0</v>
      </c>
      <c r="AY2160" s="395">
        <v>0</v>
      </c>
      <c r="AZ2160" s="395">
        <v>0</v>
      </c>
      <c r="BA2160" s="395">
        <v>0</v>
      </c>
      <c r="BB2160" s="395">
        <v>0</v>
      </c>
      <c r="BC2160" s="395">
        <v>0</v>
      </c>
      <c r="BD2160" s="115"/>
      <c r="BE2160" s="115"/>
      <c r="BF2160" s="115"/>
      <c r="BG2160" s="115"/>
      <c r="BH2160" s="115"/>
      <c r="BI2160" s="115"/>
      <c r="BJ2160" s="115"/>
      <c r="BK2160" s="115"/>
      <c r="BQ2160" s="74" t="str">
        <f t="shared" si="1183"/>
        <v xml:space="preserve"> </v>
      </c>
      <c r="BR2160" s="120" t="str">
        <f t="shared" si="1184"/>
        <v xml:space="preserve"> </v>
      </c>
      <c r="BS2160" s="120" t="str">
        <f t="shared" si="1185"/>
        <v xml:space="preserve"> </v>
      </c>
      <c r="BU2160" s="74" t="str">
        <f t="shared" si="1186"/>
        <v xml:space="preserve"> </v>
      </c>
      <c r="BV2160" s="120" t="str">
        <f t="shared" si="1187"/>
        <v xml:space="preserve"> </v>
      </c>
      <c r="BW2160" s="120" t="str">
        <f t="shared" si="1188"/>
        <v xml:space="preserve">  </v>
      </c>
      <c r="BY2160" s="74" t="str">
        <f t="shared" si="1189"/>
        <v xml:space="preserve"> </v>
      </c>
      <c r="BZ2160" s="120" t="str">
        <f t="shared" si="1190"/>
        <v xml:space="preserve"> </v>
      </c>
      <c r="CA2160" s="120" t="str">
        <f t="shared" si="1191"/>
        <v xml:space="preserve"> </v>
      </c>
      <c r="CC2160" s="115" t="str">
        <f t="shared" si="1192"/>
        <v xml:space="preserve"> </v>
      </c>
      <c r="CD2160" s="120" t="str">
        <f t="shared" si="1193"/>
        <v xml:space="preserve"> </v>
      </c>
      <c r="CE2160" s="417" t="str">
        <f t="shared" si="1194"/>
        <v xml:space="preserve"> </v>
      </c>
      <c r="CF2160" s="115"/>
      <c r="CG2160" s="115" t="str">
        <f t="shared" si="1195"/>
        <v xml:space="preserve"> </v>
      </c>
      <c r="CH2160" s="120" t="str">
        <f t="shared" si="1196"/>
        <v xml:space="preserve"> </v>
      </c>
      <c r="CI2160" s="417" t="str">
        <f t="shared" si="1197"/>
        <v xml:space="preserve"> </v>
      </c>
      <c r="CJ2160" s="115"/>
      <c r="CK2160" s="115" t="str">
        <f t="shared" si="1198"/>
        <v xml:space="preserve"> </v>
      </c>
      <c r="CL2160" s="120" t="str">
        <f t="shared" si="1199"/>
        <v xml:space="preserve"> </v>
      </c>
      <c r="CM2160" s="417" t="str">
        <f t="shared" si="1166"/>
        <v xml:space="preserve"> </v>
      </c>
      <c r="IS2160" s="108">
        <v>355</v>
      </c>
    </row>
    <row r="2161" spans="2:253" s="74" customFormat="1" ht="17.100000000000001" hidden="1" customHeight="1" x14ac:dyDescent="0.25">
      <c r="B2161" s="524">
        <f>IF(AND('KB Duct Parts'!$BL$14=2,'KB Duct Parts'!Q19&gt;0),'KB Duct Parts'!Q19,0)</f>
        <v>0</v>
      </c>
      <c r="C2161" s="529" t="s">
        <v>1413</v>
      </c>
      <c r="D2161" s="506" t="str">
        <f t="shared" si="1168"/>
        <v>19005-SS</v>
      </c>
      <c r="E2161" s="524" t="s">
        <v>862</v>
      </c>
      <c r="F2161" s="508" t="str">
        <f t="shared" si="1169"/>
        <v xml:space="preserve"> </v>
      </c>
      <c r="G2161" s="537" t="s">
        <v>1411</v>
      </c>
      <c r="H2161" s="524" t="s">
        <v>923</v>
      </c>
      <c r="I2161" s="1035"/>
      <c r="J2161" s="1036"/>
      <c r="K2161" s="531" t="s">
        <v>882</v>
      </c>
      <c r="L2161" s="535"/>
      <c r="M2161" s="517" t="str">
        <f t="shared" si="1167"/>
        <v>Y</v>
      </c>
      <c r="N2161" s="514">
        <f t="shared" si="1170"/>
        <v>0</v>
      </c>
      <c r="O2161" s="514">
        <f t="shared" si="1176"/>
        <v>0</v>
      </c>
      <c r="P2161" s="680">
        <f>'KB Duct Parts'!$AE$3</f>
        <v>0</v>
      </c>
      <c r="Q2161" s="681">
        <f t="shared" si="1171"/>
        <v>0</v>
      </c>
      <c r="R2161" s="682">
        <f t="shared" si="1172"/>
        <v>0</v>
      </c>
      <c r="S2161" s="716">
        <f t="shared" si="1173"/>
        <v>0.35</v>
      </c>
      <c r="T2161" s="679">
        <f t="shared" si="1174"/>
        <v>0</v>
      </c>
      <c r="U2161" s="679">
        <f t="shared" si="1175"/>
        <v>0</v>
      </c>
      <c r="Y2161" s="120"/>
      <c r="AD2161" s="79"/>
      <c r="AE2161" s="75"/>
      <c r="AF2161" s="370"/>
      <c r="AG2161" s="375"/>
      <c r="AH2161" s="379"/>
      <c r="AI2161" s="383"/>
      <c r="AJ2161" s="388"/>
      <c r="AK2161" s="392"/>
      <c r="AL2161" s="388"/>
      <c r="AM2161" s="363">
        <f t="shared" si="1200"/>
        <v>1</v>
      </c>
      <c r="AN2161" s="578">
        <v>0</v>
      </c>
      <c r="AO2161" s="78">
        <f t="shared" si="1182"/>
        <v>0</v>
      </c>
      <c r="AP2161" s="78">
        <f t="shared" si="1177"/>
        <v>0</v>
      </c>
      <c r="AQ2161" s="78">
        <f t="shared" si="1178"/>
        <v>0</v>
      </c>
      <c r="AR2161" s="78">
        <f t="shared" si="1179"/>
        <v>0</v>
      </c>
      <c r="AS2161" s="78">
        <f t="shared" si="1180"/>
        <v>0</v>
      </c>
      <c r="AT2161" s="78">
        <f t="shared" si="1181"/>
        <v>0</v>
      </c>
      <c r="AU2161" s="74" t="s">
        <v>717</v>
      </c>
      <c r="AV2161" s="115"/>
      <c r="AW2161" s="395"/>
      <c r="AX2161" s="395">
        <v>0</v>
      </c>
      <c r="AY2161" s="395">
        <v>0</v>
      </c>
      <c r="AZ2161" s="395">
        <v>0</v>
      </c>
      <c r="BA2161" s="395">
        <v>0</v>
      </c>
      <c r="BB2161" s="395">
        <v>0</v>
      </c>
      <c r="BC2161" s="395">
        <v>0</v>
      </c>
      <c r="BD2161" s="115"/>
      <c r="BE2161" s="115"/>
      <c r="BF2161" s="115"/>
      <c r="BG2161" s="115"/>
      <c r="BH2161" s="115"/>
      <c r="BI2161" s="115"/>
      <c r="BJ2161" s="115"/>
      <c r="BK2161" s="115"/>
      <c r="BQ2161" s="74" t="str">
        <f t="shared" si="1183"/>
        <v xml:space="preserve"> </v>
      </c>
      <c r="BR2161" s="120" t="str">
        <f t="shared" si="1184"/>
        <v xml:space="preserve"> </v>
      </c>
      <c r="BS2161" s="120" t="str">
        <f t="shared" si="1185"/>
        <v xml:space="preserve"> </v>
      </c>
      <c r="BU2161" s="74" t="str">
        <f t="shared" si="1186"/>
        <v xml:space="preserve"> </v>
      </c>
      <c r="BV2161" s="120" t="str">
        <f t="shared" si="1187"/>
        <v xml:space="preserve"> </v>
      </c>
      <c r="BW2161" s="120" t="str">
        <f t="shared" si="1188"/>
        <v xml:space="preserve">  </v>
      </c>
      <c r="BY2161" s="74" t="str">
        <f t="shared" si="1189"/>
        <v xml:space="preserve"> </v>
      </c>
      <c r="BZ2161" s="120" t="str">
        <f t="shared" si="1190"/>
        <v xml:space="preserve"> </v>
      </c>
      <c r="CA2161" s="120" t="str">
        <f t="shared" si="1191"/>
        <v xml:space="preserve"> </v>
      </c>
      <c r="CC2161" s="115" t="str">
        <f t="shared" si="1192"/>
        <v xml:space="preserve"> </v>
      </c>
      <c r="CD2161" s="120" t="str">
        <f t="shared" si="1193"/>
        <v xml:space="preserve"> </v>
      </c>
      <c r="CE2161" s="417" t="str">
        <f t="shared" si="1194"/>
        <v xml:space="preserve"> </v>
      </c>
      <c r="CF2161" s="115"/>
      <c r="CG2161" s="115" t="str">
        <f t="shared" si="1195"/>
        <v xml:space="preserve"> </v>
      </c>
      <c r="CH2161" s="120" t="str">
        <f t="shared" si="1196"/>
        <v xml:space="preserve"> </v>
      </c>
      <c r="CI2161" s="417" t="str">
        <f t="shared" si="1197"/>
        <v xml:space="preserve"> </v>
      </c>
      <c r="CJ2161" s="115"/>
      <c r="CK2161" s="115" t="str">
        <f t="shared" si="1198"/>
        <v xml:space="preserve"> </v>
      </c>
      <c r="CL2161" s="120" t="str">
        <f t="shared" si="1199"/>
        <v xml:space="preserve"> </v>
      </c>
      <c r="CM2161" s="417" t="str">
        <f t="shared" si="1166"/>
        <v xml:space="preserve"> </v>
      </c>
      <c r="IS2161" s="108">
        <v>374</v>
      </c>
    </row>
    <row r="2162" spans="2:253" s="74" customFormat="1" ht="17.100000000000001" hidden="1" customHeight="1" x14ac:dyDescent="0.25">
      <c r="B2162" s="524">
        <f>IF(AND('KB Duct Parts'!$BL$14=2,'KB Duct Parts'!Q20&gt;0),'KB Duct Parts'!Q20,0)</f>
        <v>0</v>
      </c>
      <c r="C2162" s="529" t="s">
        <v>1414</v>
      </c>
      <c r="D2162" s="506" t="str">
        <f t="shared" si="1168"/>
        <v>19006-SS</v>
      </c>
      <c r="E2162" s="524" t="s">
        <v>863</v>
      </c>
      <c r="F2162" s="508" t="str">
        <f t="shared" si="1169"/>
        <v xml:space="preserve"> </v>
      </c>
      <c r="G2162" s="537" t="s">
        <v>1411</v>
      </c>
      <c r="H2162" s="524" t="s">
        <v>923</v>
      </c>
      <c r="I2162" s="1035"/>
      <c r="J2162" s="1036"/>
      <c r="K2162" s="531" t="s">
        <v>882</v>
      </c>
      <c r="L2162" s="535"/>
      <c r="M2162" s="517" t="str">
        <f t="shared" si="1167"/>
        <v>Y</v>
      </c>
      <c r="N2162" s="514">
        <f t="shared" si="1170"/>
        <v>0</v>
      </c>
      <c r="O2162" s="514">
        <f t="shared" si="1176"/>
        <v>0</v>
      </c>
      <c r="P2162" s="680">
        <f>'KB Duct Parts'!$AE$3</f>
        <v>0</v>
      </c>
      <c r="Q2162" s="681">
        <f t="shared" si="1171"/>
        <v>0</v>
      </c>
      <c r="R2162" s="682">
        <f t="shared" si="1172"/>
        <v>0</v>
      </c>
      <c r="S2162" s="716">
        <f t="shared" si="1173"/>
        <v>0.35</v>
      </c>
      <c r="T2162" s="679">
        <f t="shared" si="1174"/>
        <v>0</v>
      </c>
      <c r="U2162" s="679">
        <f t="shared" si="1175"/>
        <v>0</v>
      </c>
      <c r="Y2162" s="120"/>
      <c r="AD2162" s="79"/>
      <c r="AE2162" s="75"/>
      <c r="AF2162" s="370"/>
      <c r="AG2162" s="375"/>
      <c r="AH2162" s="379"/>
      <c r="AI2162" s="383"/>
      <c r="AJ2162" s="388"/>
      <c r="AK2162" s="392"/>
      <c r="AL2162" s="388"/>
      <c r="AM2162" s="363">
        <f t="shared" si="1200"/>
        <v>1</v>
      </c>
      <c r="AN2162" s="578">
        <v>0</v>
      </c>
      <c r="AO2162" s="78">
        <f t="shared" si="1182"/>
        <v>0</v>
      </c>
      <c r="AP2162" s="78">
        <f t="shared" si="1177"/>
        <v>0</v>
      </c>
      <c r="AQ2162" s="78">
        <f t="shared" si="1178"/>
        <v>0</v>
      </c>
      <c r="AR2162" s="78">
        <f t="shared" si="1179"/>
        <v>0</v>
      </c>
      <c r="AS2162" s="78">
        <f t="shared" si="1180"/>
        <v>0</v>
      </c>
      <c r="AT2162" s="78">
        <f t="shared" si="1181"/>
        <v>0</v>
      </c>
      <c r="AU2162" s="74" t="s">
        <v>717</v>
      </c>
      <c r="AV2162" s="115"/>
      <c r="AW2162" s="395"/>
      <c r="AX2162" s="395">
        <v>0</v>
      </c>
      <c r="AY2162" s="395">
        <v>0</v>
      </c>
      <c r="AZ2162" s="395">
        <v>0</v>
      </c>
      <c r="BA2162" s="395">
        <v>0</v>
      </c>
      <c r="BB2162" s="395">
        <v>0</v>
      </c>
      <c r="BC2162" s="395">
        <v>0</v>
      </c>
      <c r="BD2162" s="115"/>
      <c r="BE2162" s="115"/>
      <c r="BF2162" s="115"/>
      <c r="BG2162" s="115"/>
      <c r="BH2162" s="115"/>
      <c r="BI2162" s="115"/>
      <c r="BJ2162" s="115"/>
      <c r="BK2162" s="115"/>
      <c r="BQ2162" s="74" t="str">
        <f t="shared" si="1183"/>
        <v xml:space="preserve"> </v>
      </c>
      <c r="BR2162" s="120" t="str">
        <f t="shared" si="1184"/>
        <v xml:space="preserve"> </v>
      </c>
      <c r="BS2162" s="120" t="str">
        <f t="shared" si="1185"/>
        <v xml:space="preserve"> </v>
      </c>
      <c r="BU2162" s="74" t="str">
        <f t="shared" si="1186"/>
        <v xml:space="preserve"> </v>
      </c>
      <c r="BV2162" s="120" t="str">
        <f t="shared" si="1187"/>
        <v xml:space="preserve"> </v>
      </c>
      <c r="BW2162" s="120" t="str">
        <f t="shared" si="1188"/>
        <v xml:space="preserve">  </v>
      </c>
      <c r="BY2162" s="74" t="str">
        <f t="shared" si="1189"/>
        <v xml:space="preserve"> </v>
      </c>
      <c r="BZ2162" s="120" t="str">
        <f t="shared" si="1190"/>
        <v xml:space="preserve"> </v>
      </c>
      <c r="CA2162" s="120" t="str">
        <f t="shared" si="1191"/>
        <v xml:space="preserve"> </v>
      </c>
      <c r="CC2162" s="115" t="str">
        <f t="shared" si="1192"/>
        <v xml:space="preserve"> </v>
      </c>
      <c r="CD2162" s="120" t="str">
        <f t="shared" si="1193"/>
        <v xml:space="preserve"> </v>
      </c>
      <c r="CE2162" s="417" t="str">
        <f t="shared" si="1194"/>
        <v xml:space="preserve"> </v>
      </c>
      <c r="CF2162" s="115"/>
      <c r="CG2162" s="115" t="str">
        <f t="shared" si="1195"/>
        <v xml:space="preserve"> </v>
      </c>
      <c r="CH2162" s="120" t="str">
        <f t="shared" si="1196"/>
        <v xml:space="preserve"> </v>
      </c>
      <c r="CI2162" s="417" t="str">
        <f t="shared" si="1197"/>
        <v xml:space="preserve"> </v>
      </c>
      <c r="CJ2162" s="115"/>
      <c r="CK2162" s="115" t="str">
        <f t="shared" si="1198"/>
        <v xml:space="preserve"> </v>
      </c>
      <c r="CL2162" s="120" t="str">
        <f t="shared" si="1199"/>
        <v xml:space="preserve"> </v>
      </c>
      <c r="CM2162" s="417" t="str">
        <f t="shared" si="1166"/>
        <v xml:space="preserve"> </v>
      </c>
      <c r="IS2162" s="108">
        <v>390</v>
      </c>
    </row>
    <row r="2163" spans="2:253" s="74" customFormat="1" ht="17.100000000000001" hidden="1" customHeight="1" x14ac:dyDescent="0.25">
      <c r="B2163" s="524">
        <f>IF(AND('KB Duct Parts'!$BL$14=2,'KB Duct Parts'!Q21&gt;0),'KB Duct Parts'!Q21,0)</f>
        <v>0</v>
      </c>
      <c r="C2163" s="529" t="s">
        <v>1415</v>
      </c>
      <c r="D2163" s="506" t="str">
        <f t="shared" si="1168"/>
        <v>19007-SS</v>
      </c>
      <c r="E2163" s="524" t="s">
        <v>864</v>
      </c>
      <c r="F2163" s="508" t="str">
        <f t="shared" si="1169"/>
        <v xml:space="preserve"> </v>
      </c>
      <c r="G2163" s="537" t="s">
        <v>1411</v>
      </c>
      <c r="H2163" s="524" t="s">
        <v>923</v>
      </c>
      <c r="I2163" s="1035"/>
      <c r="J2163" s="1036"/>
      <c r="K2163" s="531" t="s">
        <v>882</v>
      </c>
      <c r="L2163" s="535"/>
      <c r="M2163" s="517" t="str">
        <f t="shared" si="1167"/>
        <v>Y</v>
      </c>
      <c r="N2163" s="514">
        <f t="shared" si="1170"/>
        <v>0</v>
      </c>
      <c r="O2163" s="514">
        <f t="shared" si="1176"/>
        <v>0</v>
      </c>
      <c r="P2163" s="680">
        <f>'KB Duct Parts'!$AE$3</f>
        <v>0</v>
      </c>
      <c r="Q2163" s="681">
        <f t="shared" si="1171"/>
        <v>0</v>
      </c>
      <c r="R2163" s="682">
        <f t="shared" si="1172"/>
        <v>0</v>
      </c>
      <c r="S2163" s="716">
        <f t="shared" si="1173"/>
        <v>0.35</v>
      </c>
      <c r="T2163" s="679">
        <f t="shared" si="1174"/>
        <v>0</v>
      </c>
      <c r="U2163" s="679">
        <f t="shared" si="1175"/>
        <v>0</v>
      </c>
      <c r="Y2163" s="120"/>
      <c r="AD2163" s="79"/>
      <c r="AE2163" s="75"/>
      <c r="AF2163" s="370"/>
      <c r="AG2163" s="375"/>
      <c r="AH2163" s="379"/>
      <c r="AI2163" s="383"/>
      <c r="AJ2163" s="388"/>
      <c r="AK2163" s="392"/>
      <c r="AL2163" s="388"/>
      <c r="AM2163" s="363">
        <f t="shared" si="1200"/>
        <v>1</v>
      </c>
      <c r="AN2163" s="578">
        <v>0</v>
      </c>
      <c r="AO2163" s="78">
        <f t="shared" si="1182"/>
        <v>0</v>
      </c>
      <c r="AP2163" s="78">
        <f t="shared" si="1177"/>
        <v>0</v>
      </c>
      <c r="AQ2163" s="78">
        <f t="shared" si="1178"/>
        <v>0</v>
      </c>
      <c r="AR2163" s="78">
        <f t="shared" si="1179"/>
        <v>0</v>
      </c>
      <c r="AS2163" s="78">
        <f t="shared" si="1180"/>
        <v>0</v>
      </c>
      <c r="AT2163" s="78">
        <f t="shared" si="1181"/>
        <v>0</v>
      </c>
      <c r="AU2163" s="74" t="s">
        <v>717</v>
      </c>
      <c r="AV2163" s="115"/>
      <c r="AW2163" s="395"/>
      <c r="AX2163" s="395">
        <v>0</v>
      </c>
      <c r="AY2163" s="395">
        <v>0</v>
      </c>
      <c r="AZ2163" s="395">
        <v>0</v>
      </c>
      <c r="BA2163" s="395">
        <v>0</v>
      </c>
      <c r="BB2163" s="395">
        <v>0</v>
      </c>
      <c r="BC2163" s="395">
        <v>0</v>
      </c>
      <c r="BD2163" s="115"/>
      <c r="BE2163" s="115"/>
      <c r="BF2163" s="115"/>
      <c r="BG2163" s="115"/>
      <c r="BH2163" s="115"/>
      <c r="BI2163" s="115"/>
      <c r="BJ2163" s="115"/>
      <c r="BK2163" s="115"/>
      <c r="BQ2163" s="74" t="str">
        <f t="shared" si="1183"/>
        <v xml:space="preserve"> </v>
      </c>
      <c r="BR2163" s="120" t="str">
        <f t="shared" si="1184"/>
        <v xml:space="preserve"> </v>
      </c>
      <c r="BS2163" s="120" t="str">
        <f t="shared" si="1185"/>
        <v xml:space="preserve"> </v>
      </c>
      <c r="BU2163" s="74" t="str">
        <f t="shared" si="1186"/>
        <v xml:space="preserve"> </v>
      </c>
      <c r="BV2163" s="120" t="str">
        <f t="shared" si="1187"/>
        <v xml:space="preserve"> </v>
      </c>
      <c r="BW2163" s="120" t="str">
        <f t="shared" si="1188"/>
        <v xml:space="preserve">  </v>
      </c>
      <c r="BY2163" s="74" t="str">
        <f t="shared" si="1189"/>
        <v xml:space="preserve"> </v>
      </c>
      <c r="BZ2163" s="120" t="str">
        <f t="shared" si="1190"/>
        <v xml:space="preserve"> </v>
      </c>
      <c r="CA2163" s="120" t="str">
        <f t="shared" si="1191"/>
        <v xml:space="preserve"> </v>
      </c>
      <c r="CC2163" s="115" t="str">
        <f t="shared" si="1192"/>
        <v xml:space="preserve"> </v>
      </c>
      <c r="CD2163" s="120" t="str">
        <f t="shared" si="1193"/>
        <v xml:space="preserve"> </v>
      </c>
      <c r="CE2163" s="417" t="str">
        <f t="shared" si="1194"/>
        <v xml:space="preserve"> </v>
      </c>
      <c r="CF2163" s="115"/>
      <c r="CG2163" s="115" t="str">
        <f t="shared" si="1195"/>
        <v xml:space="preserve"> </v>
      </c>
      <c r="CH2163" s="120" t="str">
        <f t="shared" si="1196"/>
        <v xml:space="preserve"> </v>
      </c>
      <c r="CI2163" s="417" t="str">
        <f t="shared" si="1197"/>
        <v xml:space="preserve"> </v>
      </c>
      <c r="CJ2163" s="115"/>
      <c r="CK2163" s="115" t="str">
        <f t="shared" si="1198"/>
        <v xml:space="preserve"> </v>
      </c>
      <c r="CL2163" s="120" t="str">
        <f t="shared" si="1199"/>
        <v xml:space="preserve"> </v>
      </c>
      <c r="CM2163" s="417" t="str">
        <f t="shared" ref="CM2163:CM2226" si="1201">IF(AT2163&gt;0,AT2163," ")</f>
        <v xml:space="preserve"> </v>
      </c>
      <c r="IS2163" s="108">
        <v>408</v>
      </c>
    </row>
    <row r="2164" spans="2:253" s="74" customFormat="1" ht="17.100000000000001" hidden="1" customHeight="1" x14ac:dyDescent="0.25">
      <c r="B2164" s="524">
        <f>IF(AND('KB Duct Parts'!$BL$14=2,'KB Duct Parts'!Q22&gt;0),'KB Duct Parts'!Q22,0)</f>
        <v>0</v>
      </c>
      <c r="C2164" s="529" t="s">
        <v>1416</v>
      </c>
      <c r="D2164" s="506" t="str">
        <f t="shared" si="1168"/>
        <v>19008-SS</v>
      </c>
      <c r="E2164" s="524" t="s">
        <v>865</v>
      </c>
      <c r="F2164" s="508" t="str">
        <f t="shared" si="1169"/>
        <v xml:space="preserve"> </v>
      </c>
      <c r="G2164" s="537" t="s">
        <v>1411</v>
      </c>
      <c r="H2164" s="524" t="s">
        <v>923</v>
      </c>
      <c r="I2164" s="1035"/>
      <c r="J2164" s="1036"/>
      <c r="K2164" s="531" t="s">
        <v>882</v>
      </c>
      <c r="L2164" s="535"/>
      <c r="M2164" s="517" t="str">
        <f t="shared" si="1167"/>
        <v>Y</v>
      </c>
      <c r="N2164" s="514">
        <f t="shared" si="1170"/>
        <v>0</v>
      </c>
      <c r="O2164" s="514">
        <f t="shared" si="1176"/>
        <v>0</v>
      </c>
      <c r="P2164" s="680">
        <f>'KB Duct Parts'!$AE$3</f>
        <v>0</v>
      </c>
      <c r="Q2164" s="681">
        <f t="shared" si="1171"/>
        <v>0</v>
      </c>
      <c r="R2164" s="682">
        <f t="shared" si="1172"/>
        <v>0</v>
      </c>
      <c r="S2164" s="716">
        <f t="shared" si="1173"/>
        <v>0.35</v>
      </c>
      <c r="T2164" s="679">
        <f t="shared" si="1174"/>
        <v>0</v>
      </c>
      <c r="U2164" s="679">
        <f t="shared" si="1175"/>
        <v>0</v>
      </c>
      <c r="Y2164" s="120"/>
      <c r="AD2164" s="79"/>
      <c r="AE2164" s="75"/>
      <c r="AF2164" s="370"/>
      <c r="AG2164" s="375"/>
      <c r="AH2164" s="379"/>
      <c r="AI2164" s="383"/>
      <c r="AJ2164" s="388"/>
      <c r="AK2164" s="392"/>
      <c r="AL2164" s="388"/>
      <c r="AM2164" s="363">
        <f t="shared" si="1200"/>
        <v>1</v>
      </c>
      <c r="AN2164" s="578">
        <v>0</v>
      </c>
      <c r="AO2164" s="78">
        <f t="shared" si="1182"/>
        <v>0</v>
      </c>
      <c r="AP2164" s="78">
        <f t="shared" si="1177"/>
        <v>0</v>
      </c>
      <c r="AQ2164" s="78">
        <f t="shared" si="1178"/>
        <v>0</v>
      </c>
      <c r="AR2164" s="78">
        <f t="shared" si="1179"/>
        <v>0</v>
      </c>
      <c r="AS2164" s="78">
        <f t="shared" si="1180"/>
        <v>0</v>
      </c>
      <c r="AT2164" s="78">
        <f t="shared" si="1181"/>
        <v>0</v>
      </c>
      <c r="AU2164" s="74" t="s">
        <v>717</v>
      </c>
      <c r="AV2164" s="115"/>
      <c r="AW2164" s="395"/>
      <c r="AX2164" s="395">
        <v>0</v>
      </c>
      <c r="AY2164" s="395">
        <v>0</v>
      </c>
      <c r="AZ2164" s="395">
        <v>0</v>
      </c>
      <c r="BA2164" s="395">
        <v>0</v>
      </c>
      <c r="BB2164" s="395">
        <v>0</v>
      </c>
      <c r="BC2164" s="395">
        <v>0</v>
      </c>
      <c r="BD2164" s="115"/>
      <c r="BE2164" s="115"/>
      <c r="BF2164" s="115"/>
      <c r="BG2164" s="115"/>
      <c r="BH2164" s="115"/>
      <c r="BI2164" s="115"/>
      <c r="BJ2164" s="115"/>
      <c r="BK2164" s="115"/>
      <c r="BQ2164" s="74" t="str">
        <f t="shared" si="1183"/>
        <v xml:space="preserve"> </v>
      </c>
      <c r="BR2164" s="120" t="str">
        <f t="shared" si="1184"/>
        <v xml:space="preserve"> </v>
      </c>
      <c r="BS2164" s="120" t="str">
        <f t="shared" si="1185"/>
        <v xml:space="preserve"> </v>
      </c>
      <c r="BU2164" s="74" t="str">
        <f t="shared" si="1186"/>
        <v xml:space="preserve"> </v>
      </c>
      <c r="BV2164" s="120" t="str">
        <f t="shared" si="1187"/>
        <v xml:space="preserve"> </v>
      </c>
      <c r="BW2164" s="120" t="str">
        <f t="shared" si="1188"/>
        <v xml:space="preserve">  </v>
      </c>
      <c r="BY2164" s="74" t="str">
        <f t="shared" si="1189"/>
        <v xml:space="preserve"> </v>
      </c>
      <c r="BZ2164" s="120" t="str">
        <f t="shared" si="1190"/>
        <v xml:space="preserve"> </v>
      </c>
      <c r="CA2164" s="120" t="str">
        <f t="shared" si="1191"/>
        <v xml:space="preserve"> </v>
      </c>
      <c r="CC2164" s="115" t="str">
        <f t="shared" si="1192"/>
        <v xml:space="preserve"> </v>
      </c>
      <c r="CD2164" s="120" t="str">
        <f t="shared" si="1193"/>
        <v xml:space="preserve"> </v>
      </c>
      <c r="CE2164" s="417" t="str">
        <f t="shared" si="1194"/>
        <v xml:space="preserve"> </v>
      </c>
      <c r="CF2164" s="115"/>
      <c r="CG2164" s="115" t="str">
        <f t="shared" si="1195"/>
        <v xml:space="preserve"> </v>
      </c>
      <c r="CH2164" s="120" t="str">
        <f t="shared" si="1196"/>
        <v xml:space="preserve"> </v>
      </c>
      <c r="CI2164" s="417" t="str">
        <f t="shared" si="1197"/>
        <v xml:space="preserve"> </v>
      </c>
      <c r="CJ2164" s="115"/>
      <c r="CK2164" s="115" t="str">
        <f t="shared" si="1198"/>
        <v xml:space="preserve"> </v>
      </c>
      <c r="CL2164" s="120" t="str">
        <f t="shared" si="1199"/>
        <v xml:space="preserve"> </v>
      </c>
      <c r="CM2164" s="417" t="str">
        <f t="shared" si="1201"/>
        <v xml:space="preserve"> </v>
      </c>
      <c r="IS2164" s="108">
        <v>427</v>
      </c>
    </row>
    <row r="2165" spans="2:253" s="74" customFormat="1" ht="17.100000000000001" hidden="1" customHeight="1" x14ac:dyDescent="0.25">
      <c r="B2165" s="524">
        <f>IF(AND('KB Duct Parts'!$BL$14=2,'KB Duct Parts'!S17&gt;0),'KB Duct Parts'!S17,0)</f>
        <v>0</v>
      </c>
      <c r="C2165" s="529" t="s">
        <v>572</v>
      </c>
      <c r="D2165" s="506" t="str">
        <f t="shared" si="1168"/>
        <v>19403-SS</v>
      </c>
      <c r="E2165" s="536" t="s">
        <v>483</v>
      </c>
      <c r="F2165" s="508" t="str">
        <f t="shared" si="1169"/>
        <v xml:space="preserve"> </v>
      </c>
      <c r="G2165" s="537" t="s">
        <v>1417</v>
      </c>
      <c r="H2165" s="524" t="s">
        <v>923</v>
      </c>
      <c r="I2165" s="1035"/>
      <c r="J2165" s="1036"/>
      <c r="K2165" s="531" t="s">
        <v>882</v>
      </c>
      <c r="L2165" s="535"/>
      <c r="M2165" s="517" t="str">
        <f t="shared" si="1167"/>
        <v>Y</v>
      </c>
      <c r="N2165" s="514">
        <f t="shared" si="1170"/>
        <v>122.9</v>
      </c>
      <c r="O2165" s="514">
        <f t="shared" si="1176"/>
        <v>0</v>
      </c>
      <c r="P2165" s="680">
        <f>'KB Duct Parts'!$AE$3</f>
        <v>0</v>
      </c>
      <c r="Q2165" s="681">
        <f t="shared" si="1171"/>
        <v>0</v>
      </c>
      <c r="R2165" s="682">
        <f t="shared" si="1172"/>
        <v>0</v>
      </c>
      <c r="S2165" s="716">
        <f t="shared" si="1173"/>
        <v>0.35</v>
      </c>
      <c r="T2165" s="679">
        <f t="shared" si="1174"/>
        <v>0</v>
      </c>
      <c r="U2165" s="679">
        <f t="shared" si="1175"/>
        <v>0</v>
      </c>
      <c r="Y2165" s="120"/>
      <c r="AD2165" s="79"/>
      <c r="AE2165" s="75"/>
      <c r="AF2165" s="370"/>
      <c r="AG2165" s="375"/>
      <c r="AH2165" s="379"/>
      <c r="AI2165" s="383"/>
      <c r="AJ2165" s="388"/>
      <c r="AK2165" s="392"/>
      <c r="AL2165" s="388"/>
      <c r="AM2165" s="363">
        <f t="shared" si="1200"/>
        <v>1</v>
      </c>
      <c r="AN2165" s="578">
        <v>122.9</v>
      </c>
      <c r="AO2165" s="78">
        <f t="shared" si="1182"/>
        <v>0</v>
      </c>
      <c r="AP2165" s="78">
        <f t="shared" si="1177"/>
        <v>0</v>
      </c>
      <c r="AQ2165" s="78">
        <f t="shared" si="1178"/>
        <v>0</v>
      </c>
      <c r="AR2165" s="78">
        <f t="shared" si="1179"/>
        <v>0</v>
      </c>
      <c r="AS2165" s="78">
        <f t="shared" si="1180"/>
        <v>0</v>
      </c>
      <c r="AT2165" s="78">
        <f t="shared" si="1181"/>
        <v>0</v>
      </c>
      <c r="AU2165" s="74" t="s">
        <v>717</v>
      </c>
      <c r="AV2165" s="115"/>
      <c r="AW2165" s="395"/>
      <c r="AX2165" s="395">
        <v>0</v>
      </c>
      <c r="AY2165" s="395">
        <v>0</v>
      </c>
      <c r="AZ2165" s="395">
        <v>0</v>
      </c>
      <c r="BA2165" s="395">
        <v>0</v>
      </c>
      <c r="BB2165" s="395">
        <v>0</v>
      </c>
      <c r="BC2165" s="395">
        <v>0</v>
      </c>
      <c r="BD2165" s="115"/>
      <c r="BE2165" s="115"/>
      <c r="BF2165" s="115"/>
      <c r="BG2165" s="115"/>
      <c r="BH2165" s="115"/>
      <c r="BI2165" s="115"/>
      <c r="BJ2165" s="115"/>
      <c r="BK2165" s="115"/>
      <c r="BQ2165" s="74" t="str">
        <f t="shared" si="1183"/>
        <v xml:space="preserve"> </v>
      </c>
      <c r="BR2165" s="120" t="str">
        <f t="shared" si="1184"/>
        <v xml:space="preserve"> </v>
      </c>
      <c r="BS2165" s="120" t="str">
        <f t="shared" si="1185"/>
        <v xml:space="preserve"> </v>
      </c>
      <c r="BU2165" s="74" t="str">
        <f t="shared" si="1186"/>
        <v xml:space="preserve"> </v>
      </c>
      <c r="BV2165" s="120" t="str">
        <f t="shared" si="1187"/>
        <v xml:space="preserve"> </v>
      </c>
      <c r="BW2165" s="120" t="str">
        <f t="shared" si="1188"/>
        <v xml:space="preserve">  </v>
      </c>
      <c r="BY2165" s="74" t="str">
        <f t="shared" si="1189"/>
        <v xml:space="preserve"> </v>
      </c>
      <c r="BZ2165" s="120" t="str">
        <f t="shared" si="1190"/>
        <v xml:space="preserve"> </v>
      </c>
      <c r="CA2165" s="120" t="str">
        <f t="shared" si="1191"/>
        <v xml:space="preserve"> </v>
      </c>
      <c r="CC2165" s="115" t="str">
        <f t="shared" si="1192"/>
        <v xml:space="preserve"> </v>
      </c>
      <c r="CD2165" s="120" t="str">
        <f t="shared" si="1193"/>
        <v xml:space="preserve"> </v>
      </c>
      <c r="CE2165" s="417" t="str">
        <f t="shared" si="1194"/>
        <v xml:space="preserve"> </v>
      </c>
      <c r="CF2165" s="115"/>
      <c r="CG2165" s="115" t="str">
        <f t="shared" si="1195"/>
        <v xml:space="preserve"> </v>
      </c>
      <c r="CH2165" s="120" t="str">
        <f t="shared" si="1196"/>
        <v xml:space="preserve"> </v>
      </c>
      <c r="CI2165" s="417" t="str">
        <f t="shared" si="1197"/>
        <v xml:space="preserve"> </v>
      </c>
      <c r="CJ2165" s="115"/>
      <c r="CK2165" s="115" t="str">
        <f t="shared" si="1198"/>
        <v xml:space="preserve"> </v>
      </c>
      <c r="CL2165" s="120" t="str">
        <f t="shared" si="1199"/>
        <v xml:space="preserve"> </v>
      </c>
      <c r="CM2165" s="417" t="str">
        <f t="shared" si="1201"/>
        <v xml:space="preserve"> </v>
      </c>
      <c r="IS2165" s="108">
        <v>90</v>
      </c>
    </row>
    <row r="2166" spans="2:253" s="74" customFormat="1" ht="17.100000000000001" hidden="1" customHeight="1" x14ac:dyDescent="0.25">
      <c r="B2166" s="524">
        <f>IF(AND('KB Duct Parts'!$BL$14=2,'KB Duct Parts'!S18&gt;0),'KB Duct Parts'!S18,0)</f>
        <v>0</v>
      </c>
      <c r="C2166" s="529" t="s">
        <v>1418</v>
      </c>
      <c r="D2166" s="506" t="str">
        <f t="shared" si="1168"/>
        <v>19404-SS</v>
      </c>
      <c r="E2166" s="536" t="s">
        <v>861</v>
      </c>
      <c r="F2166" s="508" t="str">
        <f t="shared" si="1169"/>
        <v xml:space="preserve"> </v>
      </c>
      <c r="G2166" s="537" t="s">
        <v>1417</v>
      </c>
      <c r="H2166" s="524" t="s">
        <v>923</v>
      </c>
      <c r="I2166" s="1035"/>
      <c r="J2166" s="1036"/>
      <c r="K2166" s="531" t="s">
        <v>882</v>
      </c>
      <c r="L2166" s="535"/>
      <c r="M2166" s="517" t="str">
        <f t="shared" si="1167"/>
        <v>Y</v>
      </c>
      <c r="N2166" s="514">
        <f t="shared" si="1170"/>
        <v>122.9</v>
      </c>
      <c r="O2166" s="514">
        <f t="shared" si="1176"/>
        <v>0</v>
      </c>
      <c r="P2166" s="680">
        <f>'KB Duct Parts'!$AE$3</f>
        <v>0</v>
      </c>
      <c r="Q2166" s="681">
        <f t="shared" si="1171"/>
        <v>0</v>
      </c>
      <c r="R2166" s="682">
        <f t="shared" si="1172"/>
        <v>0</v>
      </c>
      <c r="S2166" s="716">
        <f t="shared" si="1173"/>
        <v>0.35</v>
      </c>
      <c r="T2166" s="679">
        <f t="shared" si="1174"/>
        <v>0</v>
      </c>
      <c r="U2166" s="679">
        <f t="shared" si="1175"/>
        <v>0</v>
      </c>
      <c r="Y2166" s="120"/>
      <c r="AD2166" s="79"/>
      <c r="AE2166" s="75"/>
      <c r="AF2166" s="370"/>
      <c r="AG2166" s="375"/>
      <c r="AH2166" s="379"/>
      <c r="AI2166" s="383"/>
      <c r="AJ2166" s="388"/>
      <c r="AK2166" s="392"/>
      <c r="AL2166" s="388"/>
      <c r="AM2166" s="363">
        <f t="shared" si="1200"/>
        <v>1</v>
      </c>
      <c r="AN2166" s="578">
        <v>122.9</v>
      </c>
      <c r="AO2166" s="78">
        <f t="shared" si="1182"/>
        <v>0</v>
      </c>
      <c r="AP2166" s="78">
        <f t="shared" si="1177"/>
        <v>0</v>
      </c>
      <c r="AQ2166" s="78">
        <f t="shared" si="1178"/>
        <v>0</v>
      </c>
      <c r="AR2166" s="78">
        <f t="shared" si="1179"/>
        <v>0</v>
      </c>
      <c r="AS2166" s="78">
        <f t="shared" si="1180"/>
        <v>0</v>
      </c>
      <c r="AT2166" s="78">
        <f t="shared" si="1181"/>
        <v>0</v>
      </c>
      <c r="AU2166" s="74" t="s">
        <v>717</v>
      </c>
      <c r="AV2166" s="115"/>
      <c r="AW2166" s="395"/>
      <c r="AX2166" s="395">
        <v>0</v>
      </c>
      <c r="AY2166" s="395">
        <v>0</v>
      </c>
      <c r="AZ2166" s="395">
        <v>0</v>
      </c>
      <c r="BA2166" s="395">
        <v>0</v>
      </c>
      <c r="BB2166" s="395">
        <v>0</v>
      </c>
      <c r="BC2166" s="395">
        <v>0</v>
      </c>
      <c r="BD2166" s="115"/>
      <c r="BE2166" s="115"/>
      <c r="BF2166" s="115"/>
      <c r="BG2166" s="115"/>
      <c r="BH2166" s="115"/>
      <c r="BI2166" s="115"/>
      <c r="BJ2166" s="115"/>
      <c r="BK2166" s="115"/>
      <c r="BQ2166" s="74" t="str">
        <f t="shared" si="1183"/>
        <v xml:space="preserve"> </v>
      </c>
      <c r="BR2166" s="120" t="str">
        <f t="shared" si="1184"/>
        <v xml:space="preserve"> </v>
      </c>
      <c r="BS2166" s="120" t="str">
        <f t="shared" si="1185"/>
        <v xml:space="preserve"> </v>
      </c>
      <c r="BU2166" s="74" t="str">
        <f t="shared" si="1186"/>
        <v xml:space="preserve"> </v>
      </c>
      <c r="BV2166" s="120" t="str">
        <f t="shared" si="1187"/>
        <v xml:space="preserve"> </v>
      </c>
      <c r="BW2166" s="120" t="str">
        <f t="shared" si="1188"/>
        <v xml:space="preserve">  </v>
      </c>
      <c r="BY2166" s="74" t="str">
        <f t="shared" si="1189"/>
        <v xml:space="preserve"> </v>
      </c>
      <c r="BZ2166" s="120" t="str">
        <f t="shared" si="1190"/>
        <v xml:space="preserve"> </v>
      </c>
      <c r="CA2166" s="120" t="str">
        <f t="shared" si="1191"/>
        <v xml:space="preserve"> </v>
      </c>
      <c r="CC2166" s="115" t="str">
        <f t="shared" si="1192"/>
        <v xml:space="preserve"> </v>
      </c>
      <c r="CD2166" s="120" t="str">
        <f t="shared" si="1193"/>
        <v xml:space="preserve"> </v>
      </c>
      <c r="CE2166" s="417" t="str">
        <f t="shared" si="1194"/>
        <v xml:space="preserve"> </v>
      </c>
      <c r="CF2166" s="115"/>
      <c r="CG2166" s="115" t="str">
        <f t="shared" si="1195"/>
        <v xml:space="preserve"> </v>
      </c>
      <c r="CH2166" s="120" t="str">
        <f t="shared" si="1196"/>
        <v xml:space="preserve"> </v>
      </c>
      <c r="CI2166" s="417" t="str">
        <f t="shared" si="1197"/>
        <v xml:space="preserve"> </v>
      </c>
      <c r="CJ2166" s="115"/>
      <c r="CK2166" s="115" t="str">
        <f t="shared" si="1198"/>
        <v xml:space="preserve"> </v>
      </c>
      <c r="CL2166" s="120" t="str">
        <f t="shared" si="1199"/>
        <v xml:space="preserve"> </v>
      </c>
      <c r="CM2166" s="417" t="str">
        <f t="shared" si="1201"/>
        <v xml:space="preserve"> </v>
      </c>
      <c r="IS2166" s="108">
        <v>90</v>
      </c>
    </row>
    <row r="2167" spans="2:253" s="74" customFormat="1" ht="17.100000000000001" hidden="1" customHeight="1" x14ac:dyDescent="0.25">
      <c r="B2167" s="524">
        <f>IF(AND('KB Duct Parts'!$BL$14=2,'KB Duct Parts'!S19&gt;0),'KB Duct Parts'!S19,0)</f>
        <v>0</v>
      </c>
      <c r="C2167" s="529" t="s">
        <v>1419</v>
      </c>
      <c r="D2167" s="506" t="str">
        <f t="shared" si="1168"/>
        <v>19405-SS</v>
      </c>
      <c r="E2167" s="524" t="s">
        <v>862</v>
      </c>
      <c r="F2167" s="508" t="str">
        <f t="shared" si="1169"/>
        <v xml:space="preserve"> </v>
      </c>
      <c r="G2167" s="537" t="s">
        <v>1417</v>
      </c>
      <c r="H2167" s="524" t="s">
        <v>923</v>
      </c>
      <c r="I2167" s="1035"/>
      <c r="J2167" s="1036"/>
      <c r="K2167" s="531" t="s">
        <v>882</v>
      </c>
      <c r="L2167" s="535"/>
      <c r="M2167" s="517" t="str">
        <f t="shared" si="1167"/>
        <v>Y</v>
      </c>
      <c r="N2167" s="514">
        <f t="shared" si="1170"/>
        <v>123.9</v>
      </c>
      <c r="O2167" s="514">
        <f t="shared" si="1176"/>
        <v>0</v>
      </c>
      <c r="P2167" s="680">
        <f>'KB Duct Parts'!$AE$3</f>
        <v>0</v>
      </c>
      <c r="Q2167" s="681">
        <f t="shared" si="1171"/>
        <v>0</v>
      </c>
      <c r="R2167" s="682">
        <f t="shared" si="1172"/>
        <v>0</v>
      </c>
      <c r="S2167" s="716">
        <f t="shared" si="1173"/>
        <v>0.35</v>
      </c>
      <c r="T2167" s="679">
        <f t="shared" si="1174"/>
        <v>0</v>
      </c>
      <c r="U2167" s="679">
        <f t="shared" si="1175"/>
        <v>0</v>
      </c>
      <c r="Y2167" s="120"/>
      <c r="AD2167" s="79"/>
      <c r="AE2167" s="75"/>
      <c r="AF2167" s="370"/>
      <c r="AG2167" s="375"/>
      <c r="AH2167" s="379"/>
      <c r="AI2167" s="383"/>
      <c r="AJ2167" s="388"/>
      <c r="AK2167" s="392"/>
      <c r="AL2167" s="388"/>
      <c r="AM2167" s="363">
        <f t="shared" si="1200"/>
        <v>1</v>
      </c>
      <c r="AN2167" s="578">
        <v>123.9</v>
      </c>
      <c r="AO2167" s="78">
        <f t="shared" si="1182"/>
        <v>0</v>
      </c>
      <c r="AP2167" s="78">
        <f t="shared" si="1177"/>
        <v>0</v>
      </c>
      <c r="AQ2167" s="78">
        <f t="shared" si="1178"/>
        <v>0</v>
      </c>
      <c r="AR2167" s="78">
        <f t="shared" si="1179"/>
        <v>0</v>
      </c>
      <c r="AS2167" s="78">
        <f t="shared" si="1180"/>
        <v>0</v>
      </c>
      <c r="AT2167" s="78">
        <f t="shared" si="1181"/>
        <v>0</v>
      </c>
      <c r="AU2167" s="74" t="s">
        <v>717</v>
      </c>
      <c r="AV2167" s="115"/>
      <c r="AW2167" s="395"/>
      <c r="AX2167" s="395">
        <v>0</v>
      </c>
      <c r="AY2167" s="395">
        <v>0</v>
      </c>
      <c r="AZ2167" s="395">
        <v>0</v>
      </c>
      <c r="BA2167" s="395">
        <v>0</v>
      </c>
      <c r="BB2167" s="395">
        <v>0</v>
      </c>
      <c r="BC2167" s="395">
        <v>0</v>
      </c>
      <c r="BD2167" s="115"/>
      <c r="BE2167" s="115"/>
      <c r="BF2167" s="115"/>
      <c r="BG2167" s="115"/>
      <c r="BH2167" s="115"/>
      <c r="BI2167" s="115"/>
      <c r="BJ2167" s="115"/>
      <c r="BK2167" s="115"/>
      <c r="BQ2167" s="74" t="str">
        <f t="shared" si="1183"/>
        <v xml:space="preserve"> </v>
      </c>
      <c r="BR2167" s="120" t="str">
        <f t="shared" si="1184"/>
        <v xml:space="preserve"> </v>
      </c>
      <c r="BS2167" s="120" t="str">
        <f t="shared" si="1185"/>
        <v xml:space="preserve"> </v>
      </c>
      <c r="BU2167" s="74" t="str">
        <f t="shared" si="1186"/>
        <v xml:space="preserve"> </v>
      </c>
      <c r="BV2167" s="120" t="str">
        <f t="shared" si="1187"/>
        <v xml:space="preserve"> </v>
      </c>
      <c r="BW2167" s="120" t="str">
        <f t="shared" si="1188"/>
        <v xml:space="preserve">  </v>
      </c>
      <c r="BY2167" s="74" t="str">
        <f t="shared" si="1189"/>
        <v xml:space="preserve"> </v>
      </c>
      <c r="BZ2167" s="120" t="str">
        <f t="shared" si="1190"/>
        <v xml:space="preserve"> </v>
      </c>
      <c r="CA2167" s="120" t="str">
        <f t="shared" si="1191"/>
        <v xml:space="preserve"> </v>
      </c>
      <c r="CC2167" s="115" t="str">
        <f t="shared" si="1192"/>
        <v xml:space="preserve"> </v>
      </c>
      <c r="CD2167" s="120" t="str">
        <f t="shared" si="1193"/>
        <v xml:space="preserve"> </v>
      </c>
      <c r="CE2167" s="417" t="str">
        <f t="shared" si="1194"/>
        <v xml:space="preserve"> </v>
      </c>
      <c r="CF2167" s="115"/>
      <c r="CG2167" s="115" t="str">
        <f t="shared" si="1195"/>
        <v xml:space="preserve"> </v>
      </c>
      <c r="CH2167" s="120" t="str">
        <f t="shared" si="1196"/>
        <v xml:space="preserve"> </v>
      </c>
      <c r="CI2167" s="417" t="str">
        <f t="shared" si="1197"/>
        <v xml:space="preserve"> </v>
      </c>
      <c r="CJ2167" s="115"/>
      <c r="CK2167" s="115" t="str">
        <f t="shared" si="1198"/>
        <v xml:space="preserve"> </v>
      </c>
      <c r="CL2167" s="120" t="str">
        <f t="shared" si="1199"/>
        <v xml:space="preserve"> </v>
      </c>
      <c r="CM2167" s="417" t="str">
        <f t="shared" si="1201"/>
        <v xml:space="preserve"> </v>
      </c>
      <c r="IS2167" s="108">
        <v>91</v>
      </c>
    </row>
    <row r="2168" spans="2:253" s="74" customFormat="1" ht="17.100000000000001" hidden="1" customHeight="1" x14ac:dyDescent="0.25">
      <c r="B2168" s="524">
        <f>IF(AND('KB Duct Parts'!$BL$14=2,'KB Duct Parts'!S20&gt;0),'KB Duct Parts'!S20,0)</f>
        <v>0</v>
      </c>
      <c r="C2168" s="529" t="s">
        <v>1420</v>
      </c>
      <c r="D2168" s="506" t="str">
        <f t="shared" si="1168"/>
        <v>19406-SS</v>
      </c>
      <c r="E2168" s="524" t="s">
        <v>863</v>
      </c>
      <c r="F2168" s="508" t="str">
        <f t="shared" si="1169"/>
        <v xml:space="preserve"> </v>
      </c>
      <c r="G2168" s="537" t="s">
        <v>1417</v>
      </c>
      <c r="H2168" s="524" t="s">
        <v>923</v>
      </c>
      <c r="I2168" s="1035"/>
      <c r="J2168" s="1036"/>
      <c r="K2168" s="531" t="s">
        <v>882</v>
      </c>
      <c r="L2168" s="535"/>
      <c r="M2168" s="517" t="str">
        <f t="shared" ref="M2168:M2231" si="1202">IF(AM2168=1,"Y",IF(AM2168&gt;1,"NR"," "))</f>
        <v>Y</v>
      </c>
      <c r="N2168" s="514">
        <f t="shared" si="1170"/>
        <v>125.1</v>
      </c>
      <c r="O2168" s="514">
        <f t="shared" si="1176"/>
        <v>0</v>
      </c>
      <c r="P2168" s="680">
        <f>'KB Duct Parts'!$AE$3</f>
        <v>0</v>
      </c>
      <c r="Q2168" s="681">
        <f t="shared" si="1171"/>
        <v>0</v>
      </c>
      <c r="R2168" s="682">
        <f t="shared" si="1172"/>
        <v>0</v>
      </c>
      <c r="S2168" s="716">
        <f t="shared" si="1173"/>
        <v>0.35</v>
      </c>
      <c r="T2168" s="679">
        <f t="shared" si="1174"/>
        <v>0</v>
      </c>
      <c r="U2168" s="679">
        <f t="shared" si="1175"/>
        <v>0</v>
      </c>
      <c r="Y2168" s="120"/>
      <c r="AD2168" s="79"/>
      <c r="AE2168" s="75"/>
      <c r="AF2168" s="370"/>
      <c r="AG2168" s="375"/>
      <c r="AH2168" s="379"/>
      <c r="AI2168" s="383"/>
      <c r="AJ2168" s="388"/>
      <c r="AK2168" s="392"/>
      <c r="AL2168" s="388"/>
      <c r="AM2168" s="363">
        <f t="shared" si="1200"/>
        <v>1</v>
      </c>
      <c r="AN2168" s="578">
        <v>125.1</v>
      </c>
      <c r="AO2168" s="78">
        <f t="shared" si="1182"/>
        <v>0</v>
      </c>
      <c r="AP2168" s="78">
        <f t="shared" si="1177"/>
        <v>0</v>
      </c>
      <c r="AQ2168" s="78">
        <f t="shared" si="1178"/>
        <v>0</v>
      </c>
      <c r="AR2168" s="78">
        <f t="shared" si="1179"/>
        <v>0</v>
      </c>
      <c r="AS2168" s="78">
        <f t="shared" si="1180"/>
        <v>0</v>
      </c>
      <c r="AT2168" s="78">
        <f t="shared" si="1181"/>
        <v>0</v>
      </c>
      <c r="AU2168" s="74" t="s">
        <v>717</v>
      </c>
      <c r="AV2168" s="115"/>
      <c r="AW2168" s="395"/>
      <c r="AX2168" s="395">
        <v>0</v>
      </c>
      <c r="AY2168" s="395">
        <v>0</v>
      </c>
      <c r="AZ2168" s="395">
        <v>0</v>
      </c>
      <c r="BA2168" s="395">
        <v>0</v>
      </c>
      <c r="BB2168" s="395">
        <v>0</v>
      </c>
      <c r="BC2168" s="395">
        <v>0</v>
      </c>
      <c r="BD2168" s="115"/>
      <c r="BE2168" s="115"/>
      <c r="BF2168" s="115"/>
      <c r="BG2168" s="115"/>
      <c r="BH2168" s="115"/>
      <c r="BI2168" s="115"/>
      <c r="BJ2168" s="115"/>
      <c r="BK2168" s="115"/>
      <c r="BQ2168" s="74" t="str">
        <f t="shared" si="1183"/>
        <v xml:space="preserve"> </v>
      </c>
      <c r="BR2168" s="120" t="str">
        <f t="shared" si="1184"/>
        <v xml:space="preserve"> </v>
      </c>
      <c r="BS2168" s="120" t="str">
        <f t="shared" si="1185"/>
        <v xml:space="preserve"> </v>
      </c>
      <c r="BU2168" s="74" t="str">
        <f t="shared" si="1186"/>
        <v xml:space="preserve"> </v>
      </c>
      <c r="BV2168" s="120" t="str">
        <f t="shared" si="1187"/>
        <v xml:space="preserve"> </v>
      </c>
      <c r="BW2168" s="120" t="str">
        <f t="shared" si="1188"/>
        <v xml:space="preserve">  </v>
      </c>
      <c r="BY2168" s="74" t="str">
        <f t="shared" si="1189"/>
        <v xml:space="preserve"> </v>
      </c>
      <c r="BZ2168" s="120" t="str">
        <f t="shared" si="1190"/>
        <v xml:space="preserve"> </v>
      </c>
      <c r="CA2168" s="120" t="str">
        <f t="shared" si="1191"/>
        <v xml:space="preserve"> </v>
      </c>
      <c r="CC2168" s="115" t="str">
        <f t="shared" si="1192"/>
        <v xml:space="preserve"> </v>
      </c>
      <c r="CD2168" s="120" t="str">
        <f t="shared" si="1193"/>
        <v xml:space="preserve"> </v>
      </c>
      <c r="CE2168" s="417" t="str">
        <f t="shared" si="1194"/>
        <v xml:space="preserve"> </v>
      </c>
      <c r="CF2168" s="115"/>
      <c r="CG2168" s="115" t="str">
        <f t="shared" si="1195"/>
        <v xml:space="preserve"> </v>
      </c>
      <c r="CH2168" s="120" t="str">
        <f t="shared" si="1196"/>
        <v xml:space="preserve"> </v>
      </c>
      <c r="CI2168" s="417" t="str">
        <f t="shared" si="1197"/>
        <v xml:space="preserve"> </v>
      </c>
      <c r="CJ2168" s="115"/>
      <c r="CK2168" s="115" t="str">
        <f t="shared" si="1198"/>
        <v xml:space="preserve"> </v>
      </c>
      <c r="CL2168" s="120" t="str">
        <f t="shared" si="1199"/>
        <v xml:space="preserve"> </v>
      </c>
      <c r="CM2168" s="417" t="str">
        <f t="shared" si="1201"/>
        <v xml:space="preserve"> </v>
      </c>
      <c r="IS2168" s="108">
        <v>92</v>
      </c>
    </row>
    <row r="2169" spans="2:253" s="74" customFormat="1" ht="17.100000000000001" hidden="1" customHeight="1" x14ac:dyDescent="0.25">
      <c r="B2169" s="524">
        <f>IF(AND('KB Duct Parts'!$BL$14=2,'KB Duct Parts'!S21&gt;0),'KB Duct Parts'!S21,0)</f>
        <v>0</v>
      </c>
      <c r="C2169" s="529" t="s">
        <v>1421</v>
      </c>
      <c r="D2169" s="506" t="str">
        <f t="shared" si="1168"/>
        <v>19407-SS</v>
      </c>
      <c r="E2169" s="524" t="s">
        <v>864</v>
      </c>
      <c r="F2169" s="508" t="str">
        <f t="shared" si="1169"/>
        <v xml:space="preserve"> </v>
      </c>
      <c r="G2169" s="537" t="s">
        <v>1417</v>
      </c>
      <c r="H2169" s="524" t="s">
        <v>923</v>
      </c>
      <c r="I2169" s="1035"/>
      <c r="J2169" s="1036"/>
      <c r="K2169" s="531" t="s">
        <v>882</v>
      </c>
      <c r="L2169" s="535"/>
      <c r="M2169" s="517" t="str">
        <f t="shared" si="1202"/>
        <v>Y</v>
      </c>
      <c r="N2169" s="514">
        <f t="shared" si="1170"/>
        <v>132</v>
      </c>
      <c r="O2169" s="514">
        <f t="shared" si="1176"/>
        <v>0</v>
      </c>
      <c r="P2169" s="680">
        <f>'KB Duct Parts'!$AE$3</f>
        <v>0</v>
      </c>
      <c r="Q2169" s="681">
        <f t="shared" si="1171"/>
        <v>0</v>
      </c>
      <c r="R2169" s="682">
        <f t="shared" si="1172"/>
        <v>0</v>
      </c>
      <c r="S2169" s="716">
        <f t="shared" si="1173"/>
        <v>0.35</v>
      </c>
      <c r="T2169" s="679">
        <f t="shared" si="1174"/>
        <v>0</v>
      </c>
      <c r="U2169" s="679">
        <f t="shared" si="1175"/>
        <v>0</v>
      </c>
      <c r="Y2169" s="120"/>
      <c r="AD2169" s="79"/>
      <c r="AE2169" s="75"/>
      <c r="AF2169" s="370"/>
      <c r="AG2169" s="375"/>
      <c r="AH2169" s="379"/>
      <c r="AI2169" s="383"/>
      <c r="AJ2169" s="388"/>
      <c r="AK2169" s="392"/>
      <c r="AL2169" s="388"/>
      <c r="AM2169" s="363">
        <f t="shared" si="1200"/>
        <v>1</v>
      </c>
      <c r="AN2169" s="578">
        <v>132</v>
      </c>
      <c r="AO2169" s="78">
        <f t="shared" si="1182"/>
        <v>0</v>
      </c>
      <c r="AP2169" s="78">
        <f t="shared" si="1177"/>
        <v>0</v>
      </c>
      <c r="AQ2169" s="78">
        <f t="shared" si="1178"/>
        <v>0</v>
      </c>
      <c r="AR2169" s="78">
        <f t="shared" si="1179"/>
        <v>0</v>
      </c>
      <c r="AS2169" s="78">
        <f t="shared" si="1180"/>
        <v>0</v>
      </c>
      <c r="AT2169" s="78">
        <f t="shared" si="1181"/>
        <v>0</v>
      </c>
      <c r="AU2169" s="74" t="s">
        <v>717</v>
      </c>
      <c r="AV2169" s="115"/>
      <c r="AW2169" s="395"/>
      <c r="AX2169" s="395">
        <v>0</v>
      </c>
      <c r="AY2169" s="395">
        <v>0</v>
      </c>
      <c r="AZ2169" s="395">
        <v>0</v>
      </c>
      <c r="BA2169" s="395">
        <v>0</v>
      </c>
      <c r="BB2169" s="395">
        <v>0</v>
      </c>
      <c r="BC2169" s="395">
        <v>0</v>
      </c>
      <c r="BD2169" s="115"/>
      <c r="BE2169" s="115"/>
      <c r="BF2169" s="115"/>
      <c r="BG2169" s="115"/>
      <c r="BH2169" s="115"/>
      <c r="BI2169" s="115"/>
      <c r="BJ2169" s="115"/>
      <c r="BK2169" s="115"/>
      <c r="BQ2169" s="74" t="str">
        <f t="shared" si="1183"/>
        <v xml:space="preserve"> </v>
      </c>
      <c r="BR2169" s="120" t="str">
        <f t="shared" si="1184"/>
        <v xml:space="preserve"> </v>
      </c>
      <c r="BS2169" s="120" t="str">
        <f t="shared" si="1185"/>
        <v xml:space="preserve"> </v>
      </c>
      <c r="BU2169" s="74" t="str">
        <f t="shared" si="1186"/>
        <v xml:space="preserve"> </v>
      </c>
      <c r="BV2169" s="120" t="str">
        <f t="shared" si="1187"/>
        <v xml:space="preserve"> </v>
      </c>
      <c r="BW2169" s="120" t="str">
        <f t="shared" si="1188"/>
        <v xml:space="preserve">  </v>
      </c>
      <c r="BY2169" s="74" t="str">
        <f t="shared" si="1189"/>
        <v xml:space="preserve"> </v>
      </c>
      <c r="BZ2169" s="120" t="str">
        <f t="shared" si="1190"/>
        <v xml:space="preserve"> </v>
      </c>
      <c r="CA2169" s="120" t="str">
        <f t="shared" si="1191"/>
        <v xml:space="preserve"> </v>
      </c>
      <c r="CC2169" s="115" t="str">
        <f t="shared" si="1192"/>
        <v xml:space="preserve"> </v>
      </c>
      <c r="CD2169" s="120" t="str">
        <f t="shared" si="1193"/>
        <v xml:space="preserve"> </v>
      </c>
      <c r="CE2169" s="417" t="str">
        <f t="shared" si="1194"/>
        <v xml:space="preserve"> </v>
      </c>
      <c r="CF2169" s="115"/>
      <c r="CG2169" s="115" t="str">
        <f t="shared" si="1195"/>
        <v xml:space="preserve"> </v>
      </c>
      <c r="CH2169" s="120" t="str">
        <f t="shared" si="1196"/>
        <v xml:space="preserve"> </v>
      </c>
      <c r="CI2169" s="417" t="str">
        <f t="shared" si="1197"/>
        <v xml:space="preserve"> </v>
      </c>
      <c r="CJ2169" s="115"/>
      <c r="CK2169" s="115" t="str">
        <f t="shared" si="1198"/>
        <v xml:space="preserve"> </v>
      </c>
      <c r="CL2169" s="120" t="str">
        <f t="shared" si="1199"/>
        <v xml:space="preserve"> </v>
      </c>
      <c r="CM2169" s="417" t="str">
        <f t="shared" si="1201"/>
        <v xml:space="preserve"> </v>
      </c>
      <c r="IS2169" s="108">
        <v>97</v>
      </c>
    </row>
    <row r="2170" spans="2:253" s="74" customFormat="1" ht="17.100000000000001" hidden="1" customHeight="1" x14ac:dyDescent="0.25">
      <c r="B2170" s="524">
        <f>IF(AND('KB Duct Parts'!$BL$14=2,'KB Duct Parts'!S22&gt;0),'KB Duct Parts'!S22,0)</f>
        <v>0</v>
      </c>
      <c r="C2170" s="529" t="s">
        <v>1422</v>
      </c>
      <c r="D2170" s="506" t="str">
        <f t="shared" si="1168"/>
        <v>19408-SS</v>
      </c>
      <c r="E2170" s="524" t="s">
        <v>865</v>
      </c>
      <c r="F2170" s="508" t="str">
        <f t="shared" si="1169"/>
        <v xml:space="preserve"> </v>
      </c>
      <c r="G2170" s="537" t="s">
        <v>1417</v>
      </c>
      <c r="H2170" s="524" t="s">
        <v>923</v>
      </c>
      <c r="I2170" s="1035"/>
      <c r="J2170" s="1036"/>
      <c r="K2170" s="531" t="s">
        <v>882</v>
      </c>
      <c r="L2170" s="535"/>
      <c r="M2170" s="517" t="str">
        <f t="shared" si="1202"/>
        <v>Y</v>
      </c>
      <c r="N2170" s="514">
        <f t="shared" si="1170"/>
        <v>133.1</v>
      </c>
      <c r="O2170" s="514">
        <f t="shared" si="1176"/>
        <v>0</v>
      </c>
      <c r="P2170" s="680">
        <f>'KB Duct Parts'!$AE$3</f>
        <v>0</v>
      </c>
      <c r="Q2170" s="681">
        <f t="shared" si="1171"/>
        <v>0</v>
      </c>
      <c r="R2170" s="682">
        <f t="shared" si="1172"/>
        <v>0</v>
      </c>
      <c r="S2170" s="716">
        <f t="shared" si="1173"/>
        <v>0.35</v>
      </c>
      <c r="T2170" s="679">
        <f t="shared" si="1174"/>
        <v>0</v>
      </c>
      <c r="U2170" s="679">
        <f t="shared" si="1175"/>
        <v>0</v>
      </c>
      <c r="Y2170" s="120"/>
      <c r="AD2170" s="79"/>
      <c r="AE2170" s="75"/>
      <c r="AF2170" s="370"/>
      <c r="AG2170" s="375"/>
      <c r="AH2170" s="379"/>
      <c r="AI2170" s="383"/>
      <c r="AJ2170" s="388"/>
      <c r="AK2170" s="392"/>
      <c r="AL2170" s="388"/>
      <c r="AM2170" s="363">
        <f t="shared" si="1200"/>
        <v>1</v>
      </c>
      <c r="AN2170" s="578">
        <v>133.1</v>
      </c>
      <c r="AO2170" s="78">
        <f t="shared" si="1182"/>
        <v>0</v>
      </c>
      <c r="AP2170" s="78">
        <f t="shared" si="1177"/>
        <v>0</v>
      </c>
      <c r="AQ2170" s="78">
        <f t="shared" si="1178"/>
        <v>0</v>
      </c>
      <c r="AR2170" s="78">
        <f t="shared" si="1179"/>
        <v>0</v>
      </c>
      <c r="AS2170" s="78">
        <f t="shared" si="1180"/>
        <v>0</v>
      </c>
      <c r="AT2170" s="78">
        <f t="shared" si="1181"/>
        <v>0</v>
      </c>
      <c r="AU2170" s="74" t="s">
        <v>717</v>
      </c>
      <c r="AV2170" s="115"/>
      <c r="AW2170" s="395"/>
      <c r="AX2170" s="395">
        <v>0</v>
      </c>
      <c r="AY2170" s="395">
        <v>0</v>
      </c>
      <c r="AZ2170" s="395">
        <v>0</v>
      </c>
      <c r="BA2170" s="395">
        <v>0</v>
      </c>
      <c r="BB2170" s="395">
        <v>0</v>
      </c>
      <c r="BC2170" s="395">
        <v>0</v>
      </c>
      <c r="BD2170" s="115"/>
      <c r="BE2170" s="115"/>
      <c r="BF2170" s="115"/>
      <c r="BG2170" s="115"/>
      <c r="BH2170" s="115"/>
      <c r="BI2170" s="115"/>
      <c r="BJ2170" s="115"/>
      <c r="BK2170" s="115"/>
      <c r="BQ2170" s="74" t="str">
        <f t="shared" si="1183"/>
        <v xml:space="preserve"> </v>
      </c>
      <c r="BR2170" s="120" t="str">
        <f t="shared" si="1184"/>
        <v xml:space="preserve"> </v>
      </c>
      <c r="BS2170" s="120" t="str">
        <f t="shared" si="1185"/>
        <v xml:space="preserve"> </v>
      </c>
      <c r="BU2170" s="74" t="str">
        <f t="shared" si="1186"/>
        <v xml:space="preserve"> </v>
      </c>
      <c r="BV2170" s="120" t="str">
        <f t="shared" si="1187"/>
        <v xml:space="preserve"> </v>
      </c>
      <c r="BW2170" s="120" t="str">
        <f t="shared" si="1188"/>
        <v xml:space="preserve">  </v>
      </c>
      <c r="BY2170" s="74" t="str">
        <f t="shared" si="1189"/>
        <v xml:space="preserve"> </v>
      </c>
      <c r="BZ2170" s="120" t="str">
        <f t="shared" si="1190"/>
        <v xml:space="preserve"> </v>
      </c>
      <c r="CA2170" s="120" t="str">
        <f t="shared" si="1191"/>
        <v xml:space="preserve"> </v>
      </c>
      <c r="CC2170" s="115" t="str">
        <f t="shared" si="1192"/>
        <v xml:space="preserve"> </v>
      </c>
      <c r="CD2170" s="120" t="str">
        <f t="shared" si="1193"/>
        <v xml:space="preserve"> </v>
      </c>
      <c r="CE2170" s="417" t="str">
        <f t="shared" si="1194"/>
        <v xml:space="preserve"> </v>
      </c>
      <c r="CF2170" s="115"/>
      <c r="CG2170" s="115" t="str">
        <f t="shared" si="1195"/>
        <v xml:space="preserve"> </v>
      </c>
      <c r="CH2170" s="120" t="str">
        <f t="shared" si="1196"/>
        <v xml:space="preserve"> </v>
      </c>
      <c r="CI2170" s="417" t="str">
        <f t="shared" si="1197"/>
        <v xml:space="preserve"> </v>
      </c>
      <c r="CJ2170" s="115"/>
      <c r="CK2170" s="115" t="str">
        <f t="shared" si="1198"/>
        <v xml:space="preserve"> </v>
      </c>
      <c r="CL2170" s="120" t="str">
        <f t="shared" si="1199"/>
        <v xml:space="preserve"> </v>
      </c>
      <c r="CM2170" s="417" t="str">
        <f t="shared" si="1201"/>
        <v xml:space="preserve"> </v>
      </c>
      <c r="IS2170" s="108">
        <v>98</v>
      </c>
    </row>
    <row r="2171" spans="2:253" s="74" customFormat="1" ht="17.100000000000001" hidden="1" customHeight="1" x14ac:dyDescent="0.25">
      <c r="B2171" s="524">
        <f>IF(AND('KB Duct Parts'!$BL$14=2,'KB Duct Parts'!S23&gt;0),'KB Duct Parts'!S23,0)</f>
        <v>0</v>
      </c>
      <c r="C2171" s="529" t="s">
        <v>1423</v>
      </c>
      <c r="D2171" s="506" t="str">
        <f t="shared" si="1168"/>
        <v>19409-SS</v>
      </c>
      <c r="E2171" s="524" t="s">
        <v>866</v>
      </c>
      <c r="F2171" s="508" t="str">
        <f t="shared" si="1169"/>
        <v xml:space="preserve"> </v>
      </c>
      <c r="G2171" s="537" t="s">
        <v>1417</v>
      </c>
      <c r="H2171" s="524" t="s">
        <v>923</v>
      </c>
      <c r="I2171" s="1035"/>
      <c r="J2171" s="1036"/>
      <c r="K2171" s="531" t="s">
        <v>882</v>
      </c>
      <c r="L2171" s="535"/>
      <c r="M2171" s="517" t="str">
        <f t="shared" si="1202"/>
        <v>Y</v>
      </c>
      <c r="N2171" s="514">
        <f t="shared" si="1170"/>
        <v>136.6</v>
      </c>
      <c r="O2171" s="514">
        <f t="shared" si="1176"/>
        <v>0</v>
      </c>
      <c r="P2171" s="680">
        <f>'KB Duct Parts'!$AE$3</f>
        <v>0</v>
      </c>
      <c r="Q2171" s="681">
        <f t="shared" si="1171"/>
        <v>0</v>
      </c>
      <c r="R2171" s="682">
        <f t="shared" si="1172"/>
        <v>0</v>
      </c>
      <c r="S2171" s="716">
        <f t="shared" si="1173"/>
        <v>0.35</v>
      </c>
      <c r="T2171" s="679">
        <f t="shared" si="1174"/>
        <v>0</v>
      </c>
      <c r="U2171" s="679">
        <f t="shared" si="1175"/>
        <v>0</v>
      </c>
      <c r="Y2171" s="120"/>
      <c r="AD2171" s="79"/>
      <c r="AE2171" s="75"/>
      <c r="AF2171" s="370"/>
      <c r="AG2171" s="375"/>
      <c r="AH2171" s="379"/>
      <c r="AI2171" s="383"/>
      <c r="AJ2171" s="388"/>
      <c r="AK2171" s="392"/>
      <c r="AL2171" s="388"/>
      <c r="AM2171" s="363">
        <f t="shared" si="1200"/>
        <v>1</v>
      </c>
      <c r="AN2171" s="578">
        <v>136.6</v>
      </c>
      <c r="AO2171" s="78">
        <f t="shared" si="1182"/>
        <v>0</v>
      </c>
      <c r="AP2171" s="78">
        <f t="shared" si="1177"/>
        <v>0</v>
      </c>
      <c r="AQ2171" s="78">
        <f t="shared" si="1178"/>
        <v>0</v>
      </c>
      <c r="AR2171" s="78">
        <f t="shared" si="1179"/>
        <v>0</v>
      </c>
      <c r="AS2171" s="78">
        <f t="shared" si="1180"/>
        <v>0</v>
      </c>
      <c r="AT2171" s="78">
        <f t="shared" si="1181"/>
        <v>0</v>
      </c>
      <c r="AU2171" s="74" t="s">
        <v>717</v>
      </c>
      <c r="AV2171" s="115"/>
      <c r="AW2171" s="395"/>
      <c r="AX2171" s="395">
        <v>0</v>
      </c>
      <c r="AY2171" s="395">
        <v>0</v>
      </c>
      <c r="AZ2171" s="395">
        <v>0</v>
      </c>
      <c r="BA2171" s="395">
        <v>0</v>
      </c>
      <c r="BB2171" s="395">
        <v>0</v>
      </c>
      <c r="BC2171" s="395">
        <v>0</v>
      </c>
      <c r="BD2171" s="115"/>
      <c r="BE2171" s="115"/>
      <c r="BF2171" s="115"/>
      <c r="BG2171" s="115"/>
      <c r="BH2171" s="115"/>
      <c r="BI2171" s="115"/>
      <c r="BJ2171" s="115"/>
      <c r="BK2171" s="115"/>
      <c r="BQ2171" s="74" t="str">
        <f t="shared" si="1183"/>
        <v xml:space="preserve"> </v>
      </c>
      <c r="BR2171" s="120" t="str">
        <f t="shared" si="1184"/>
        <v xml:space="preserve"> </v>
      </c>
      <c r="BS2171" s="120" t="str">
        <f t="shared" si="1185"/>
        <v xml:space="preserve"> </v>
      </c>
      <c r="BU2171" s="74" t="str">
        <f t="shared" si="1186"/>
        <v xml:space="preserve"> </v>
      </c>
      <c r="BV2171" s="120" t="str">
        <f t="shared" si="1187"/>
        <v xml:space="preserve"> </v>
      </c>
      <c r="BW2171" s="120" t="str">
        <f t="shared" si="1188"/>
        <v xml:space="preserve">  </v>
      </c>
      <c r="BY2171" s="74" t="str">
        <f t="shared" si="1189"/>
        <v xml:space="preserve"> </v>
      </c>
      <c r="BZ2171" s="120" t="str">
        <f t="shared" si="1190"/>
        <v xml:space="preserve"> </v>
      </c>
      <c r="CA2171" s="120" t="str">
        <f t="shared" si="1191"/>
        <v xml:space="preserve"> </v>
      </c>
      <c r="CC2171" s="115" t="str">
        <f t="shared" si="1192"/>
        <v xml:space="preserve"> </v>
      </c>
      <c r="CD2171" s="120" t="str">
        <f t="shared" si="1193"/>
        <v xml:space="preserve"> </v>
      </c>
      <c r="CE2171" s="417" t="str">
        <f t="shared" si="1194"/>
        <v xml:space="preserve"> </v>
      </c>
      <c r="CF2171" s="115"/>
      <c r="CG2171" s="115" t="str">
        <f t="shared" si="1195"/>
        <v xml:space="preserve"> </v>
      </c>
      <c r="CH2171" s="120" t="str">
        <f t="shared" si="1196"/>
        <v xml:space="preserve"> </v>
      </c>
      <c r="CI2171" s="417" t="str">
        <f t="shared" si="1197"/>
        <v xml:space="preserve"> </v>
      </c>
      <c r="CJ2171" s="115"/>
      <c r="CK2171" s="115" t="str">
        <f t="shared" si="1198"/>
        <v xml:space="preserve"> </v>
      </c>
      <c r="CL2171" s="120" t="str">
        <f t="shared" si="1199"/>
        <v xml:space="preserve"> </v>
      </c>
      <c r="CM2171" s="417" t="str">
        <f t="shared" si="1201"/>
        <v xml:space="preserve"> </v>
      </c>
      <c r="IS2171" s="108">
        <v>100</v>
      </c>
    </row>
    <row r="2172" spans="2:253" s="74" customFormat="1" ht="17.100000000000001" hidden="1" customHeight="1" x14ac:dyDescent="0.25">
      <c r="B2172" s="524">
        <f>IF(AND('KB Duct Parts'!$BL$14=2,'KB Duct Parts'!S24&gt;0),'KB Duct Parts'!S24,0)</f>
        <v>0</v>
      </c>
      <c r="C2172" s="529" t="s">
        <v>1424</v>
      </c>
      <c r="D2172" s="506" t="str">
        <f t="shared" si="1168"/>
        <v>19410-SS</v>
      </c>
      <c r="E2172" s="524" t="s">
        <v>867</v>
      </c>
      <c r="F2172" s="508" t="str">
        <f t="shared" si="1169"/>
        <v xml:space="preserve"> </v>
      </c>
      <c r="G2172" s="537" t="s">
        <v>1417</v>
      </c>
      <c r="H2172" s="524" t="s">
        <v>923</v>
      </c>
      <c r="I2172" s="1035"/>
      <c r="J2172" s="1036"/>
      <c r="K2172" s="531" t="s">
        <v>882</v>
      </c>
      <c r="L2172" s="535"/>
      <c r="M2172" s="517" t="str">
        <f t="shared" si="1202"/>
        <v>Y</v>
      </c>
      <c r="N2172" s="514">
        <f t="shared" si="1170"/>
        <v>137.6</v>
      </c>
      <c r="O2172" s="514">
        <f t="shared" si="1176"/>
        <v>0</v>
      </c>
      <c r="P2172" s="680">
        <f>'KB Duct Parts'!$AE$3</f>
        <v>0</v>
      </c>
      <c r="Q2172" s="681">
        <f t="shared" si="1171"/>
        <v>0</v>
      </c>
      <c r="R2172" s="682">
        <f t="shared" si="1172"/>
        <v>0</v>
      </c>
      <c r="S2172" s="716">
        <f t="shared" si="1173"/>
        <v>0.35</v>
      </c>
      <c r="T2172" s="679">
        <f t="shared" si="1174"/>
        <v>0</v>
      </c>
      <c r="U2172" s="679">
        <f t="shared" si="1175"/>
        <v>0</v>
      </c>
      <c r="Y2172" s="120"/>
      <c r="AD2172" s="79"/>
      <c r="AE2172" s="75"/>
      <c r="AF2172" s="370"/>
      <c r="AG2172" s="375"/>
      <c r="AH2172" s="379"/>
      <c r="AI2172" s="383"/>
      <c r="AJ2172" s="388"/>
      <c r="AK2172" s="392"/>
      <c r="AL2172" s="388"/>
      <c r="AM2172" s="363">
        <f t="shared" si="1200"/>
        <v>1</v>
      </c>
      <c r="AN2172" s="578">
        <v>137.6</v>
      </c>
      <c r="AO2172" s="78">
        <f t="shared" si="1182"/>
        <v>0</v>
      </c>
      <c r="AP2172" s="78">
        <f t="shared" si="1177"/>
        <v>0</v>
      </c>
      <c r="AQ2172" s="78">
        <f t="shared" si="1178"/>
        <v>0</v>
      </c>
      <c r="AR2172" s="78">
        <f t="shared" si="1179"/>
        <v>0</v>
      </c>
      <c r="AS2172" s="78">
        <f t="shared" si="1180"/>
        <v>0</v>
      </c>
      <c r="AT2172" s="78">
        <f t="shared" si="1181"/>
        <v>0</v>
      </c>
      <c r="AU2172" s="74" t="s">
        <v>717</v>
      </c>
      <c r="AV2172" s="115"/>
      <c r="AW2172" s="395"/>
      <c r="AX2172" s="395">
        <v>0</v>
      </c>
      <c r="AY2172" s="395">
        <v>0</v>
      </c>
      <c r="AZ2172" s="395">
        <v>0</v>
      </c>
      <c r="BA2172" s="395">
        <v>0</v>
      </c>
      <c r="BB2172" s="395">
        <v>0</v>
      </c>
      <c r="BC2172" s="395">
        <v>0</v>
      </c>
      <c r="BD2172" s="115"/>
      <c r="BE2172" s="115"/>
      <c r="BF2172" s="115"/>
      <c r="BG2172" s="115"/>
      <c r="BH2172" s="115"/>
      <c r="BI2172" s="115"/>
      <c r="BJ2172" s="115"/>
      <c r="BK2172" s="115"/>
      <c r="BQ2172" s="74" t="str">
        <f t="shared" si="1183"/>
        <v xml:space="preserve"> </v>
      </c>
      <c r="BR2172" s="120" t="str">
        <f t="shared" si="1184"/>
        <v xml:space="preserve"> </v>
      </c>
      <c r="BS2172" s="120" t="str">
        <f t="shared" si="1185"/>
        <v xml:space="preserve"> </v>
      </c>
      <c r="BU2172" s="74" t="str">
        <f t="shared" si="1186"/>
        <v xml:space="preserve"> </v>
      </c>
      <c r="BV2172" s="120" t="str">
        <f t="shared" si="1187"/>
        <v xml:space="preserve"> </v>
      </c>
      <c r="BW2172" s="120" t="str">
        <f t="shared" si="1188"/>
        <v xml:space="preserve">  </v>
      </c>
      <c r="BY2172" s="74" t="str">
        <f t="shared" si="1189"/>
        <v xml:space="preserve"> </v>
      </c>
      <c r="BZ2172" s="120" t="str">
        <f t="shared" si="1190"/>
        <v xml:space="preserve"> </v>
      </c>
      <c r="CA2172" s="120" t="str">
        <f t="shared" si="1191"/>
        <v xml:space="preserve"> </v>
      </c>
      <c r="CC2172" s="115" t="str">
        <f t="shared" si="1192"/>
        <v xml:space="preserve"> </v>
      </c>
      <c r="CD2172" s="120" t="str">
        <f t="shared" si="1193"/>
        <v xml:space="preserve"> </v>
      </c>
      <c r="CE2172" s="417" t="str">
        <f t="shared" si="1194"/>
        <v xml:space="preserve"> </v>
      </c>
      <c r="CF2172" s="115"/>
      <c r="CG2172" s="115" t="str">
        <f t="shared" si="1195"/>
        <v xml:space="preserve"> </v>
      </c>
      <c r="CH2172" s="120" t="str">
        <f t="shared" si="1196"/>
        <v xml:space="preserve"> </v>
      </c>
      <c r="CI2172" s="417" t="str">
        <f t="shared" si="1197"/>
        <v xml:space="preserve"> </v>
      </c>
      <c r="CJ2172" s="115"/>
      <c r="CK2172" s="115" t="str">
        <f t="shared" si="1198"/>
        <v xml:space="preserve"> </v>
      </c>
      <c r="CL2172" s="120" t="str">
        <f t="shared" si="1199"/>
        <v xml:space="preserve"> </v>
      </c>
      <c r="CM2172" s="417" t="str">
        <f t="shared" si="1201"/>
        <v xml:space="preserve"> </v>
      </c>
      <c r="IS2172" s="108">
        <v>101</v>
      </c>
    </row>
    <row r="2173" spans="2:253" s="74" customFormat="1" ht="17.100000000000001" hidden="1" customHeight="1" x14ac:dyDescent="0.25">
      <c r="B2173" s="524">
        <f>IF(AND('KB Duct Parts'!$BL$14=2,'KB Duct Parts'!S25&gt;0),'KB Duct Parts'!S25,0)</f>
        <v>0</v>
      </c>
      <c r="C2173" s="529" t="s">
        <v>1425</v>
      </c>
      <c r="D2173" s="506" t="str">
        <f t="shared" si="1168"/>
        <v>19411-SS</v>
      </c>
      <c r="E2173" s="524" t="s">
        <v>868</v>
      </c>
      <c r="F2173" s="508" t="str">
        <f t="shared" si="1169"/>
        <v xml:space="preserve"> </v>
      </c>
      <c r="G2173" s="537" t="s">
        <v>1417</v>
      </c>
      <c r="H2173" s="524" t="s">
        <v>923</v>
      </c>
      <c r="I2173" s="1035"/>
      <c r="J2173" s="1036"/>
      <c r="K2173" s="531" t="s">
        <v>882</v>
      </c>
      <c r="L2173" s="535"/>
      <c r="M2173" s="517" t="str">
        <f t="shared" si="1202"/>
        <v>Y</v>
      </c>
      <c r="N2173" s="514">
        <f t="shared" si="1170"/>
        <v>137.6</v>
      </c>
      <c r="O2173" s="514">
        <f t="shared" si="1176"/>
        <v>0</v>
      </c>
      <c r="P2173" s="680">
        <f>'KB Duct Parts'!$AE$3</f>
        <v>0</v>
      </c>
      <c r="Q2173" s="681">
        <f t="shared" si="1171"/>
        <v>0</v>
      </c>
      <c r="R2173" s="682">
        <f t="shared" si="1172"/>
        <v>0</v>
      </c>
      <c r="S2173" s="716">
        <f t="shared" si="1173"/>
        <v>0.35</v>
      </c>
      <c r="T2173" s="679">
        <f t="shared" si="1174"/>
        <v>0</v>
      </c>
      <c r="U2173" s="679">
        <f t="shared" si="1175"/>
        <v>0</v>
      </c>
      <c r="Y2173" s="120"/>
      <c r="AD2173" s="79"/>
      <c r="AE2173" s="75"/>
      <c r="AF2173" s="370"/>
      <c r="AG2173" s="375"/>
      <c r="AH2173" s="379"/>
      <c r="AI2173" s="383"/>
      <c r="AJ2173" s="388"/>
      <c r="AK2173" s="392"/>
      <c r="AL2173" s="388"/>
      <c r="AM2173" s="363">
        <f t="shared" si="1200"/>
        <v>1</v>
      </c>
      <c r="AN2173" s="578">
        <v>137.6</v>
      </c>
      <c r="AO2173" s="78">
        <f t="shared" si="1182"/>
        <v>0</v>
      </c>
      <c r="AP2173" s="78">
        <f t="shared" si="1177"/>
        <v>0</v>
      </c>
      <c r="AQ2173" s="78">
        <f t="shared" si="1178"/>
        <v>0</v>
      </c>
      <c r="AR2173" s="78">
        <f t="shared" si="1179"/>
        <v>0</v>
      </c>
      <c r="AS2173" s="78">
        <f t="shared" si="1180"/>
        <v>0</v>
      </c>
      <c r="AT2173" s="78">
        <f t="shared" si="1181"/>
        <v>0</v>
      </c>
      <c r="AU2173" s="74" t="s">
        <v>717</v>
      </c>
      <c r="AV2173" s="115"/>
      <c r="AW2173" s="395"/>
      <c r="AX2173" s="395">
        <v>0</v>
      </c>
      <c r="AY2173" s="395">
        <v>0</v>
      </c>
      <c r="AZ2173" s="395">
        <v>0</v>
      </c>
      <c r="BA2173" s="395">
        <v>0</v>
      </c>
      <c r="BB2173" s="395">
        <v>0</v>
      </c>
      <c r="BC2173" s="395">
        <v>0</v>
      </c>
      <c r="BD2173" s="115"/>
      <c r="BE2173" s="115"/>
      <c r="BF2173" s="115"/>
      <c r="BG2173" s="115"/>
      <c r="BH2173" s="115"/>
      <c r="BI2173" s="115"/>
      <c r="BJ2173" s="115"/>
      <c r="BK2173" s="115"/>
      <c r="BQ2173" s="74" t="str">
        <f t="shared" si="1183"/>
        <v xml:space="preserve"> </v>
      </c>
      <c r="BR2173" s="120" t="str">
        <f t="shared" si="1184"/>
        <v xml:space="preserve"> </v>
      </c>
      <c r="BS2173" s="120" t="str">
        <f t="shared" si="1185"/>
        <v xml:space="preserve"> </v>
      </c>
      <c r="BU2173" s="74" t="str">
        <f t="shared" si="1186"/>
        <v xml:space="preserve"> </v>
      </c>
      <c r="BV2173" s="120" t="str">
        <f t="shared" si="1187"/>
        <v xml:space="preserve"> </v>
      </c>
      <c r="BW2173" s="120" t="str">
        <f t="shared" si="1188"/>
        <v xml:space="preserve">  </v>
      </c>
      <c r="BY2173" s="74" t="str">
        <f t="shared" si="1189"/>
        <v xml:space="preserve"> </v>
      </c>
      <c r="BZ2173" s="120" t="str">
        <f t="shared" si="1190"/>
        <v xml:space="preserve"> </v>
      </c>
      <c r="CA2173" s="120" t="str">
        <f t="shared" si="1191"/>
        <v xml:space="preserve"> </v>
      </c>
      <c r="CC2173" s="115" t="str">
        <f t="shared" si="1192"/>
        <v xml:space="preserve"> </v>
      </c>
      <c r="CD2173" s="120" t="str">
        <f t="shared" si="1193"/>
        <v xml:space="preserve"> </v>
      </c>
      <c r="CE2173" s="417" t="str">
        <f t="shared" si="1194"/>
        <v xml:space="preserve"> </v>
      </c>
      <c r="CF2173" s="115"/>
      <c r="CG2173" s="115" t="str">
        <f t="shared" si="1195"/>
        <v xml:space="preserve"> </v>
      </c>
      <c r="CH2173" s="120" t="str">
        <f t="shared" si="1196"/>
        <v xml:space="preserve"> </v>
      </c>
      <c r="CI2173" s="417" t="str">
        <f t="shared" si="1197"/>
        <v xml:space="preserve"> </v>
      </c>
      <c r="CJ2173" s="115"/>
      <c r="CK2173" s="115" t="str">
        <f t="shared" si="1198"/>
        <v xml:space="preserve"> </v>
      </c>
      <c r="CL2173" s="120" t="str">
        <f t="shared" si="1199"/>
        <v xml:space="preserve"> </v>
      </c>
      <c r="CM2173" s="417" t="str">
        <f t="shared" si="1201"/>
        <v xml:space="preserve"> </v>
      </c>
      <c r="IS2173" s="108">
        <v>101</v>
      </c>
    </row>
    <row r="2174" spans="2:253" s="74" customFormat="1" ht="17.100000000000001" hidden="1" customHeight="1" x14ac:dyDescent="0.25">
      <c r="B2174" s="524">
        <f>IF(AND('KB Duct Parts'!$BL$14=2,'KB Duct Parts'!S26&gt;0),'KB Duct Parts'!S26,0)</f>
        <v>0</v>
      </c>
      <c r="C2174" s="529" t="s">
        <v>1426</v>
      </c>
      <c r="D2174" s="506" t="str">
        <f t="shared" si="1168"/>
        <v>19412-SS</v>
      </c>
      <c r="E2174" s="524" t="s">
        <v>869</v>
      </c>
      <c r="F2174" s="508" t="str">
        <f t="shared" si="1169"/>
        <v xml:space="preserve"> </v>
      </c>
      <c r="G2174" s="537" t="s">
        <v>1417</v>
      </c>
      <c r="H2174" s="524" t="s">
        <v>923</v>
      </c>
      <c r="I2174" s="1035"/>
      <c r="J2174" s="1036"/>
      <c r="K2174" s="531" t="s">
        <v>882</v>
      </c>
      <c r="L2174" s="535"/>
      <c r="M2174" s="517" t="str">
        <f t="shared" si="1202"/>
        <v>Y</v>
      </c>
      <c r="N2174" s="514">
        <f t="shared" si="1170"/>
        <v>144.5</v>
      </c>
      <c r="O2174" s="514">
        <f t="shared" si="1176"/>
        <v>0</v>
      </c>
      <c r="P2174" s="680">
        <f>'KB Duct Parts'!$AE$3</f>
        <v>0</v>
      </c>
      <c r="Q2174" s="681">
        <f t="shared" si="1171"/>
        <v>0</v>
      </c>
      <c r="R2174" s="682">
        <f t="shared" si="1172"/>
        <v>0</v>
      </c>
      <c r="S2174" s="716">
        <f t="shared" si="1173"/>
        <v>0.35</v>
      </c>
      <c r="T2174" s="679">
        <f t="shared" si="1174"/>
        <v>0</v>
      </c>
      <c r="U2174" s="679">
        <f t="shared" si="1175"/>
        <v>0</v>
      </c>
      <c r="Y2174" s="120"/>
      <c r="AD2174" s="79"/>
      <c r="AE2174" s="75"/>
      <c r="AF2174" s="370"/>
      <c r="AG2174" s="375"/>
      <c r="AH2174" s="379"/>
      <c r="AI2174" s="383"/>
      <c r="AJ2174" s="388"/>
      <c r="AK2174" s="392"/>
      <c r="AL2174" s="388"/>
      <c r="AM2174" s="363">
        <f t="shared" si="1200"/>
        <v>1</v>
      </c>
      <c r="AN2174" s="578">
        <v>144.5</v>
      </c>
      <c r="AO2174" s="78">
        <f t="shared" si="1182"/>
        <v>0</v>
      </c>
      <c r="AP2174" s="78">
        <f t="shared" si="1177"/>
        <v>0</v>
      </c>
      <c r="AQ2174" s="78">
        <f t="shared" si="1178"/>
        <v>0</v>
      </c>
      <c r="AR2174" s="78">
        <f t="shared" si="1179"/>
        <v>0</v>
      </c>
      <c r="AS2174" s="78">
        <f t="shared" si="1180"/>
        <v>0</v>
      </c>
      <c r="AT2174" s="78">
        <f t="shared" si="1181"/>
        <v>0</v>
      </c>
      <c r="AU2174" s="74" t="s">
        <v>717</v>
      </c>
      <c r="AV2174" s="115"/>
      <c r="AW2174" s="395"/>
      <c r="AX2174" s="395">
        <v>0</v>
      </c>
      <c r="AY2174" s="395">
        <v>0</v>
      </c>
      <c r="AZ2174" s="395">
        <v>0</v>
      </c>
      <c r="BA2174" s="395">
        <v>0</v>
      </c>
      <c r="BB2174" s="395">
        <v>0</v>
      </c>
      <c r="BC2174" s="395">
        <v>0</v>
      </c>
      <c r="BD2174" s="115"/>
      <c r="BE2174" s="115"/>
      <c r="BF2174" s="115"/>
      <c r="BG2174" s="115"/>
      <c r="BH2174" s="115"/>
      <c r="BI2174" s="115"/>
      <c r="BJ2174" s="115"/>
      <c r="BK2174" s="115"/>
      <c r="BQ2174" s="74" t="str">
        <f t="shared" si="1183"/>
        <v xml:space="preserve"> </v>
      </c>
      <c r="BR2174" s="120" t="str">
        <f t="shared" si="1184"/>
        <v xml:space="preserve"> </v>
      </c>
      <c r="BS2174" s="120" t="str">
        <f t="shared" si="1185"/>
        <v xml:space="preserve"> </v>
      </c>
      <c r="BU2174" s="74" t="str">
        <f t="shared" si="1186"/>
        <v xml:space="preserve"> </v>
      </c>
      <c r="BV2174" s="120" t="str">
        <f t="shared" si="1187"/>
        <v xml:space="preserve"> </v>
      </c>
      <c r="BW2174" s="120" t="str">
        <f t="shared" si="1188"/>
        <v xml:space="preserve">  </v>
      </c>
      <c r="BY2174" s="74" t="str">
        <f t="shared" si="1189"/>
        <v xml:space="preserve"> </v>
      </c>
      <c r="BZ2174" s="120" t="str">
        <f t="shared" si="1190"/>
        <v xml:space="preserve"> </v>
      </c>
      <c r="CA2174" s="120" t="str">
        <f t="shared" si="1191"/>
        <v xml:space="preserve"> </v>
      </c>
      <c r="CC2174" s="115" t="str">
        <f t="shared" si="1192"/>
        <v xml:space="preserve"> </v>
      </c>
      <c r="CD2174" s="120" t="str">
        <f t="shared" si="1193"/>
        <v xml:space="preserve"> </v>
      </c>
      <c r="CE2174" s="417" t="str">
        <f t="shared" si="1194"/>
        <v xml:space="preserve"> </v>
      </c>
      <c r="CF2174" s="115"/>
      <c r="CG2174" s="115" t="str">
        <f t="shared" si="1195"/>
        <v xml:space="preserve"> </v>
      </c>
      <c r="CH2174" s="120" t="str">
        <f t="shared" si="1196"/>
        <v xml:space="preserve"> </v>
      </c>
      <c r="CI2174" s="417" t="str">
        <f t="shared" si="1197"/>
        <v xml:space="preserve"> </v>
      </c>
      <c r="CJ2174" s="115"/>
      <c r="CK2174" s="115" t="str">
        <f t="shared" si="1198"/>
        <v xml:space="preserve"> </v>
      </c>
      <c r="CL2174" s="120" t="str">
        <f t="shared" si="1199"/>
        <v xml:space="preserve"> </v>
      </c>
      <c r="CM2174" s="417" t="str">
        <f t="shared" si="1201"/>
        <v xml:space="preserve"> </v>
      </c>
      <c r="IS2174" s="108">
        <v>106</v>
      </c>
    </row>
    <row r="2175" spans="2:253" s="74" customFormat="1" ht="17.100000000000001" hidden="1" customHeight="1" x14ac:dyDescent="0.25">
      <c r="B2175" s="524">
        <f>IF(AND('KB Duct Parts'!$BL$14=2,'KB Duct Parts'!S27&gt;0),'KB Duct Parts'!S27,0)</f>
        <v>0</v>
      </c>
      <c r="C2175" s="529" t="s">
        <v>1427</v>
      </c>
      <c r="D2175" s="506" t="str">
        <f t="shared" si="1168"/>
        <v>19413-SS</v>
      </c>
      <c r="E2175" s="524" t="s">
        <v>870</v>
      </c>
      <c r="F2175" s="508" t="str">
        <f t="shared" si="1169"/>
        <v xml:space="preserve"> </v>
      </c>
      <c r="G2175" s="537" t="s">
        <v>1417</v>
      </c>
      <c r="H2175" s="524" t="s">
        <v>923</v>
      </c>
      <c r="I2175" s="1035"/>
      <c r="J2175" s="1036"/>
      <c r="K2175" s="531" t="s">
        <v>882</v>
      </c>
      <c r="L2175" s="535"/>
      <c r="M2175" s="517" t="str">
        <f t="shared" si="1202"/>
        <v>Y</v>
      </c>
      <c r="N2175" s="514">
        <f t="shared" si="1170"/>
        <v>154.80000000000001</v>
      </c>
      <c r="O2175" s="514">
        <f t="shared" si="1176"/>
        <v>0</v>
      </c>
      <c r="P2175" s="680">
        <f>'KB Duct Parts'!$AE$3</f>
        <v>0</v>
      </c>
      <c r="Q2175" s="681">
        <f t="shared" si="1171"/>
        <v>0</v>
      </c>
      <c r="R2175" s="682">
        <f t="shared" si="1172"/>
        <v>0</v>
      </c>
      <c r="S2175" s="716">
        <f t="shared" si="1173"/>
        <v>0.35</v>
      </c>
      <c r="T2175" s="679">
        <f t="shared" si="1174"/>
        <v>0</v>
      </c>
      <c r="U2175" s="679">
        <f t="shared" si="1175"/>
        <v>0</v>
      </c>
      <c r="Y2175" s="120"/>
      <c r="AD2175" s="79"/>
      <c r="AE2175" s="75"/>
      <c r="AF2175" s="370"/>
      <c r="AG2175" s="375"/>
      <c r="AH2175" s="379"/>
      <c r="AI2175" s="383"/>
      <c r="AJ2175" s="388"/>
      <c r="AK2175" s="392"/>
      <c r="AL2175" s="388"/>
      <c r="AM2175" s="363">
        <f t="shared" si="1200"/>
        <v>1</v>
      </c>
      <c r="AN2175" s="578">
        <v>154.80000000000001</v>
      </c>
      <c r="AO2175" s="78">
        <f t="shared" si="1182"/>
        <v>0</v>
      </c>
      <c r="AP2175" s="78">
        <f t="shared" si="1177"/>
        <v>0</v>
      </c>
      <c r="AQ2175" s="78">
        <f t="shared" si="1178"/>
        <v>0</v>
      </c>
      <c r="AR2175" s="78">
        <f t="shared" si="1179"/>
        <v>0</v>
      </c>
      <c r="AS2175" s="78">
        <f t="shared" si="1180"/>
        <v>0</v>
      </c>
      <c r="AT2175" s="78">
        <f t="shared" si="1181"/>
        <v>0</v>
      </c>
      <c r="AU2175" s="74" t="s">
        <v>717</v>
      </c>
      <c r="AV2175" s="115"/>
      <c r="AW2175" s="395"/>
      <c r="AX2175" s="395">
        <v>0</v>
      </c>
      <c r="AY2175" s="395">
        <v>0</v>
      </c>
      <c r="AZ2175" s="395">
        <v>0</v>
      </c>
      <c r="BA2175" s="395">
        <v>0</v>
      </c>
      <c r="BB2175" s="395">
        <v>0</v>
      </c>
      <c r="BC2175" s="395">
        <v>0</v>
      </c>
      <c r="BD2175" s="115"/>
      <c r="BE2175" s="115"/>
      <c r="BF2175" s="115"/>
      <c r="BG2175" s="115"/>
      <c r="BH2175" s="115"/>
      <c r="BI2175" s="115"/>
      <c r="BJ2175" s="115"/>
      <c r="BK2175" s="115"/>
      <c r="BQ2175" s="74" t="str">
        <f t="shared" si="1183"/>
        <v xml:space="preserve"> </v>
      </c>
      <c r="BR2175" s="120" t="str">
        <f t="shared" si="1184"/>
        <v xml:space="preserve"> </v>
      </c>
      <c r="BS2175" s="120" t="str">
        <f t="shared" si="1185"/>
        <v xml:space="preserve"> </v>
      </c>
      <c r="BU2175" s="74" t="str">
        <f t="shared" si="1186"/>
        <v xml:space="preserve"> </v>
      </c>
      <c r="BV2175" s="120" t="str">
        <f t="shared" si="1187"/>
        <v xml:space="preserve"> </v>
      </c>
      <c r="BW2175" s="120" t="str">
        <f t="shared" si="1188"/>
        <v xml:space="preserve">  </v>
      </c>
      <c r="BY2175" s="74" t="str">
        <f t="shared" si="1189"/>
        <v xml:space="preserve"> </v>
      </c>
      <c r="BZ2175" s="120" t="str">
        <f t="shared" si="1190"/>
        <v xml:space="preserve"> </v>
      </c>
      <c r="CA2175" s="120" t="str">
        <f t="shared" si="1191"/>
        <v xml:space="preserve"> </v>
      </c>
      <c r="CC2175" s="115" t="str">
        <f t="shared" si="1192"/>
        <v xml:space="preserve"> </v>
      </c>
      <c r="CD2175" s="120" t="str">
        <f t="shared" si="1193"/>
        <v xml:space="preserve"> </v>
      </c>
      <c r="CE2175" s="417" t="str">
        <f t="shared" si="1194"/>
        <v xml:space="preserve"> </v>
      </c>
      <c r="CF2175" s="115"/>
      <c r="CG2175" s="115" t="str">
        <f t="shared" si="1195"/>
        <v xml:space="preserve"> </v>
      </c>
      <c r="CH2175" s="120" t="str">
        <f t="shared" si="1196"/>
        <v xml:space="preserve"> </v>
      </c>
      <c r="CI2175" s="417" t="str">
        <f t="shared" si="1197"/>
        <v xml:space="preserve"> </v>
      </c>
      <c r="CJ2175" s="115"/>
      <c r="CK2175" s="115" t="str">
        <f t="shared" si="1198"/>
        <v xml:space="preserve"> </v>
      </c>
      <c r="CL2175" s="120" t="str">
        <f t="shared" si="1199"/>
        <v xml:space="preserve"> </v>
      </c>
      <c r="CM2175" s="417" t="str">
        <f t="shared" si="1201"/>
        <v xml:space="preserve"> </v>
      </c>
      <c r="IS2175" s="108">
        <v>114</v>
      </c>
    </row>
    <row r="2176" spans="2:253" s="74" customFormat="1" ht="17.100000000000001" hidden="1" customHeight="1" x14ac:dyDescent="0.25">
      <c r="B2176" s="524">
        <f>IF(AND('KB Duct Parts'!$BL$14=2,'KB Duct Parts'!S28&gt;0),'KB Duct Parts'!S28,0)</f>
        <v>0</v>
      </c>
      <c r="C2176" s="529" t="s">
        <v>1428</v>
      </c>
      <c r="D2176" s="506" t="str">
        <f t="shared" si="1168"/>
        <v>19414-SS</v>
      </c>
      <c r="E2176" s="524" t="s">
        <v>871</v>
      </c>
      <c r="F2176" s="508" t="str">
        <f t="shared" si="1169"/>
        <v xml:space="preserve"> </v>
      </c>
      <c r="G2176" s="537" t="s">
        <v>1417</v>
      </c>
      <c r="H2176" s="524" t="s">
        <v>923</v>
      </c>
      <c r="I2176" s="1035"/>
      <c r="J2176" s="1036"/>
      <c r="K2176" s="531" t="s">
        <v>882</v>
      </c>
      <c r="L2176" s="535"/>
      <c r="M2176" s="517" t="str">
        <f t="shared" si="1202"/>
        <v>Y</v>
      </c>
      <c r="N2176" s="514">
        <f t="shared" si="1170"/>
        <v>164.9</v>
      </c>
      <c r="O2176" s="514">
        <f t="shared" si="1176"/>
        <v>0</v>
      </c>
      <c r="P2176" s="680">
        <f>'KB Duct Parts'!$AE$3</f>
        <v>0</v>
      </c>
      <c r="Q2176" s="681">
        <f t="shared" si="1171"/>
        <v>0</v>
      </c>
      <c r="R2176" s="682">
        <f t="shared" si="1172"/>
        <v>0</v>
      </c>
      <c r="S2176" s="716">
        <f t="shared" si="1173"/>
        <v>0.35</v>
      </c>
      <c r="T2176" s="679">
        <f t="shared" si="1174"/>
        <v>0</v>
      </c>
      <c r="U2176" s="679">
        <f t="shared" si="1175"/>
        <v>0</v>
      </c>
      <c r="Y2176" s="120"/>
      <c r="AD2176" s="79"/>
      <c r="AE2176" s="75"/>
      <c r="AF2176" s="370"/>
      <c r="AG2176" s="375"/>
      <c r="AH2176" s="379"/>
      <c r="AI2176" s="383"/>
      <c r="AJ2176" s="388"/>
      <c r="AK2176" s="392"/>
      <c r="AL2176" s="388"/>
      <c r="AM2176" s="363">
        <f t="shared" si="1200"/>
        <v>1</v>
      </c>
      <c r="AN2176" s="578">
        <v>164.9</v>
      </c>
      <c r="AO2176" s="78">
        <f t="shared" si="1182"/>
        <v>0</v>
      </c>
      <c r="AP2176" s="78">
        <f t="shared" si="1177"/>
        <v>0</v>
      </c>
      <c r="AQ2176" s="78">
        <f t="shared" si="1178"/>
        <v>0</v>
      </c>
      <c r="AR2176" s="78">
        <f t="shared" si="1179"/>
        <v>0</v>
      </c>
      <c r="AS2176" s="78">
        <f t="shared" si="1180"/>
        <v>0</v>
      </c>
      <c r="AT2176" s="78">
        <f t="shared" si="1181"/>
        <v>0</v>
      </c>
      <c r="AU2176" s="74" t="s">
        <v>717</v>
      </c>
      <c r="AV2176" s="115"/>
      <c r="AW2176" s="395"/>
      <c r="AX2176" s="395">
        <v>0</v>
      </c>
      <c r="AY2176" s="395">
        <v>0</v>
      </c>
      <c r="AZ2176" s="395">
        <v>0</v>
      </c>
      <c r="BA2176" s="395">
        <v>0</v>
      </c>
      <c r="BB2176" s="395">
        <v>0</v>
      </c>
      <c r="BC2176" s="395">
        <v>0</v>
      </c>
      <c r="BD2176" s="115"/>
      <c r="BE2176" s="115"/>
      <c r="BF2176" s="115"/>
      <c r="BG2176" s="115"/>
      <c r="BH2176" s="115"/>
      <c r="BI2176" s="115"/>
      <c r="BJ2176" s="115"/>
      <c r="BK2176" s="115"/>
      <c r="BQ2176" s="74" t="str">
        <f t="shared" si="1183"/>
        <v xml:space="preserve"> </v>
      </c>
      <c r="BR2176" s="120" t="str">
        <f t="shared" si="1184"/>
        <v xml:space="preserve"> </v>
      </c>
      <c r="BS2176" s="120" t="str">
        <f t="shared" si="1185"/>
        <v xml:space="preserve"> </v>
      </c>
      <c r="BU2176" s="74" t="str">
        <f t="shared" si="1186"/>
        <v xml:space="preserve"> </v>
      </c>
      <c r="BV2176" s="120" t="str">
        <f t="shared" si="1187"/>
        <v xml:space="preserve"> </v>
      </c>
      <c r="BW2176" s="120" t="str">
        <f t="shared" si="1188"/>
        <v xml:space="preserve">  </v>
      </c>
      <c r="BY2176" s="74" t="str">
        <f t="shared" si="1189"/>
        <v xml:space="preserve"> </v>
      </c>
      <c r="BZ2176" s="120" t="str">
        <f t="shared" si="1190"/>
        <v xml:space="preserve"> </v>
      </c>
      <c r="CA2176" s="120" t="str">
        <f t="shared" si="1191"/>
        <v xml:space="preserve"> </v>
      </c>
      <c r="CC2176" s="115" t="str">
        <f t="shared" si="1192"/>
        <v xml:space="preserve"> </v>
      </c>
      <c r="CD2176" s="120" t="str">
        <f t="shared" si="1193"/>
        <v xml:space="preserve"> </v>
      </c>
      <c r="CE2176" s="417" t="str">
        <f t="shared" si="1194"/>
        <v xml:space="preserve"> </v>
      </c>
      <c r="CF2176" s="115"/>
      <c r="CG2176" s="115" t="str">
        <f t="shared" si="1195"/>
        <v xml:space="preserve"> </v>
      </c>
      <c r="CH2176" s="120" t="str">
        <f t="shared" si="1196"/>
        <v xml:space="preserve"> </v>
      </c>
      <c r="CI2176" s="417" t="str">
        <f t="shared" si="1197"/>
        <v xml:space="preserve"> </v>
      </c>
      <c r="CJ2176" s="115"/>
      <c r="CK2176" s="115" t="str">
        <f t="shared" si="1198"/>
        <v xml:space="preserve"> </v>
      </c>
      <c r="CL2176" s="120" t="str">
        <f t="shared" si="1199"/>
        <v xml:space="preserve"> </v>
      </c>
      <c r="CM2176" s="417" t="str">
        <f t="shared" si="1201"/>
        <v xml:space="preserve"> </v>
      </c>
      <c r="IS2176" s="108">
        <v>121</v>
      </c>
    </row>
    <row r="2177" spans="2:253" s="74" customFormat="1" ht="17.100000000000001" hidden="1" customHeight="1" x14ac:dyDescent="0.25">
      <c r="B2177" s="524">
        <f>IF(AND('KB Duct Parts'!$BL$14=2,'KB Duct Parts'!S29&gt;0),'KB Duct Parts'!S29,0)</f>
        <v>0</v>
      </c>
      <c r="C2177" s="529" t="s">
        <v>1429</v>
      </c>
      <c r="D2177" s="506" t="str">
        <f t="shared" ref="D2177:D2240" si="1203">IF(AM2177=1,C2177,(C2177&amp;"  ("&amp;L2177&amp;"ga)"))</f>
        <v>19415-SS</v>
      </c>
      <c r="E2177" s="524" t="s">
        <v>872</v>
      </c>
      <c r="F2177" s="508" t="str">
        <f t="shared" si="1169"/>
        <v xml:space="preserve"> </v>
      </c>
      <c r="G2177" s="537" t="s">
        <v>1417</v>
      </c>
      <c r="H2177" s="524" t="s">
        <v>923</v>
      </c>
      <c r="I2177" s="1035"/>
      <c r="J2177" s="1036"/>
      <c r="K2177" s="531" t="s">
        <v>882</v>
      </c>
      <c r="L2177" s="535"/>
      <c r="M2177" s="517" t="str">
        <f t="shared" si="1202"/>
        <v>Y</v>
      </c>
      <c r="N2177" s="514">
        <f t="shared" si="1170"/>
        <v>170.6</v>
      </c>
      <c r="O2177" s="514">
        <f t="shared" si="1176"/>
        <v>0</v>
      </c>
      <c r="P2177" s="680">
        <f>'KB Duct Parts'!$AE$3</f>
        <v>0</v>
      </c>
      <c r="Q2177" s="681">
        <f t="shared" si="1171"/>
        <v>0</v>
      </c>
      <c r="R2177" s="682">
        <f t="shared" si="1172"/>
        <v>0</v>
      </c>
      <c r="S2177" s="716">
        <f t="shared" si="1173"/>
        <v>0.35</v>
      </c>
      <c r="T2177" s="679">
        <f t="shared" si="1174"/>
        <v>0</v>
      </c>
      <c r="U2177" s="679">
        <f t="shared" si="1175"/>
        <v>0</v>
      </c>
      <c r="Y2177" s="120"/>
      <c r="AD2177" s="79"/>
      <c r="AE2177" s="75"/>
      <c r="AF2177" s="370"/>
      <c r="AG2177" s="375"/>
      <c r="AH2177" s="379"/>
      <c r="AI2177" s="383"/>
      <c r="AJ2177" s="388"/>
      <c r="AK2177" s="392"/>
      <c r="AL2177" s="388"/>
      <c r="AM2177" s="363">
        <f t="shared" si="1200"/>
        <v>1</v>
      </c>
      <c r="AN2177" s="578">
        <v>170.6</v>
      </c>
      <c r="AO2177" s="78">
        <f t="shared" si="1182"/>
        <v>0</v>
      </c>
      <c r="AP2177" s="78">
        <f t="shared" si="1177"/>
        <v>0</v>
      </c>
      <c r="AQ2177" s="78">
        <f t="shared" si="1178"/>
        <v>0</v>
      </c>
      <c r="AR2177" s="78">
        <f t="shared" si="1179"/>
        <v>0</v>
      </c>
      <c r="AS2177" s="78">
        <f t="shared" si="1180"/>
        <v>0</v>
      </c>
      <c r="AT2177" s="78">
        <f t="shared" si="1181"/>
        <v>0</v>
      </c>
      <c r="AU2177" s="74" t="s">
        <v>717</v>
      </c>
      <c r="AV2177" s="115"/>
      <c r="AW2177" s="395"/>
      <c r="AX2177" s="395">
        <v>0</v>
      </c>
      <c r="AY2177" s="395">
        <v>0</v>
      </c>
      <c r="AZ2177" s="395">
        <v>0</v>
      </c>
      <c r="BA2177" s="395">
        <v>0</v>
      </c>
      <c r="BB2177" s="395">
        <v>0</v>
      </c>
      <c r="BC2177" s="395">
        <v>0</v>
      </c>
      <c r="BD2177" s="115"/>
      <c r="BE2177" s="115"/>
      <c r="BF2177" s="115"/>
      <c r="BG2177" s="115"/>
      <c r="BH2177" s="115"/>
      <c r="BI2177" s="115"/>
      <c r="BJ2177" s="115"/>
      <c r="BK2177" s="115"/>
      <c r="BQ2177" s="74" t="str">
        <f t="shared" si="1183"/>
        <v xml:space="preserve"> </v>
      </c>
      <c r="BR2177" s="120" t="str">
        <f t="shared" si="1184"/>
        <v xml:space="preserve"> </v>
      </c>
      <c r="BS2177" s="120" t="str">
        <f t="shared" si="1185"/>
        <v xml:space="preserve"> </v>
      </c>
      <c r="BU2177" s="74" t="str">
        <f t="shared" si="1186"/>
        <v xml:space="preserve"> </v>
      </c>
      <c r="BV2177" s="120" t="str">
        <f t="shared" si="1187"/>
        <v xml:space="preserve"> </v>
      </c>
      <c r="BW2177" s="120" t="str">
        <f t="shared" si="1188"/>
        <v xml:space="preserve">  </v>
      </c>
      <c r="BY2177" s="74" t="str">
        <f t="shared" si="1189"/>
        <v xml:space="preserve"> </v>
      </c>
      <c r="BZ2177" s="120" t="str">
        <f t="shared" si="1190"/>
        <v xml:space="preserve"> </v>
      </c>
      <c r="CA2177" s="120" t="str">
        <f t="shared" si="1191"/>
        <v xml:space="preserve"> </v>
      </c>
      <c r="CC2177" s="115" t="str">
        <f t="shared" si="1192"/>
        <v xml:space="preserve"> </v>
      </c>
      <c r="CD2177" s="120" t="str">
        <f t="shared" si="1193"/>
        <v xml:space="preserve"> </v>
      </c>
      <c r="CE2177" s="417" t="str">
        <f t="shared" si="1194"/>
        <v xml:space="preserve"> </v>
      </c>
      <c r="CF2177" s="115"/>
      <c r="CG2177" s="115" t="str">
        <f t="shared" si="1195"/>
        <v xml:space="preserve"> </v>
      </c>
      <c r="CH2177" s="120" t="str">
        <f t="shared" si="1196"/>
        <v xml:space="preserve"> </v>
      </c>
      <c r="CI2177" s="417" t="str">
        <f t="shared" si="1197"/>
        <v xml:space="preserve"> </v>
      </c>
      <c r="CJ2177" s="115"/>
      <c r="CK2177" s="115" t="str">
        <f t="shared" si="1198"/>
        <v xml:space="preserve"> </v>
      </c>
      <c r="CL2177" s="120" t="str">
        <f t="shared" si="1199"/>
        <v xml:space="preserve"> </v>
      </c>
      <c r="CM2177" s="417" t="str">
        <f t="shared" si="1201"/>
        <v xml:space="preserve"> </v>
      </c>
      <c r="IS2177" s="108">
        <v>125</v>
      </c>
    </row>
    <row r="2178" spans="2:253" s="74" customFormat="1" ht="17.100000000000001" hidden="1" customHeight="1" x14ac:dyDescent="0.25">
      <c r="B2178" s="524">
        <f>IF(AND('KB Duct Parts'!$BL$14=2,'KB Duct Parts'!S30&gt;0),'KB Duct Parts'!S30,0)</f>
        <v>0</v>
      </c>
      <c r="C2178" s="529" t="s">
        <v>1430</v>
      </c>
      <c r="D2178" s="506" t="str">
        <f t="shared" si="1203"/>
        <v>19416-SS</v>
      </c>
      <c r="E2178" s="524" t="s">
        <v>873</v>
      </c>
      <c r="F2178" s="508" t="str">
        <f t="shared" si="1169"/>
        <v xml:space="preserve"> </v>
      </c>
      <c r="G2178" s="537" t="s">
        <v>1417</v>
      </c>
      <c r="H2178" s="524" t="s">
        <v>923</v>
      </c>
      <c r="I2178" s="1035"/>
      <c r="J2178" s="1036"/>
      <c r="K2178" s="531" t="s">
        <v>882</v>
      </c>
      <c r="L2178" s="535"/>
      <c r="M2178" s="517" t="str">
        <f t="shared" si="1202"/>
        <v>Y</v>
      </c>
      <c r="N2178" s="514">
        <f t="shared" si="1170"/>
        <v>175.2</v>
      </c>
      <c r="O2178" s="514">
        <f t="shared" si="1176"/>
        <v>0</v>
      </c>
      <c r="P2178" s="680">
        <f>'KB Duct Parts'!$AE$3</f>
        <v>0</v>
      </c>
      <c r="Q2178" s="681">
        <f t="shared" si="1171"/>
        <v>0</v>
      </c>
      <c r="R2178" s="682">
        <f t="shared" si="1172"/>
        <v>0</v>
      </c>
      <c r="S2178" s="716">
        <f t="shared" si="1173"/>
        <v>0.35</v>
      </c>
      <c r="T2178" s="679">
        <f t="shared" si="1174"/>
        <v>0</v>
      </c>
      <c r="U2178" s="679">
        <f t="shared" si="1175"/>
        <v>0</v>
      </c>
      <c r="Y2178" s="120"/>
      <c r="AD2178" s="79"/>
      <c r="AE2178" s="75"/>
      <c r="AF2178" s="370"/>
      <c r="AG2178" s="375"/>
      <c r="AH2178" s="379"/>
      <c r="AI2178" s="383"/>
      <c r="AJ2178" s="388"/>
      <c r="AK2178" s="392"/>
      <c r="AL2178" s="388"/>
      <c r="AM2178" s="363">
        <f t="shared" si="1200"/>
        <v>1</v>
      </c>
      <c r="AN2178" s="578">
        <v>175.2</v>
      </c>
      <c r="AO2178" s="78">
        <f t="shared" si="1182"/>
        <v>0</v>
      </c>
      <c r="AP2178" s="78">
        <f t="shared" si="1177"/>
        <v>0</v>
      </c>
      <c r="AQ2178" s="78">
        <f t="shared" si="1178"/>
        <v>0</v>
      </c>
      <c r="AR2178" s="78">
        <f t="shared" si="1179"/>
        <v>0</v>
      </c>
      <c r="AS2178" s="78">
        <f t="shared" si="1180"/>
        <v>0</v>
      </c>
      <c r="AT2178" s="78">
        <f t="shared" si="1181"/>
        <v>0</v>
      </c>
      <c r="AU2178" s="74" t="s">
        <v>717</v>
      </c>
      <c r="AV2178" s="115"/>
      <c r="AW2178" s="395"/>
      <c r="AX2178" s="395">
        <v>0</v>
      </c>
      <c r="AY2178" s="395">
        <v>0</v>
      </c>
      <c r="AZ2178" s="395">
        <v>0</v>
      </c>
      <c r="BA2178" s="395">
        <v>0</v>
      </c>
      <c r="BB2178" s="395">
        <v>0</v>
      </c>
      <c r="BC2178" s="395">
        <v>0</v>
      </c>
      <c r="BD2178" s="115"/>
      <c r="BE2178" s="115"/>
      <c r="BF2178" s="115"/>
      <c r="BG2178" s="115"/>
      <c r="BH2178" s="115"/>
      <c r="BI2178" s="115"/>
      <c r="BJ2178" s="115"/>
      <c r="BK2178" s="115"/>
      <c r="BQ2178" s="74" t="str">
        <f t="shared" si="1183"/>
        <v xml:space="preserve"> </v>
      </c>
      <c r="BR2178" s="120" t="str">
        <f t="shared" si="1184"/>
        <v xml:space="preserve"> </v>
      </c>
      <c r="BS2178" s="120" t="str">
        <f t="shared" si="1185"/>
        <v xml:space="preserve"> </v>
      </c>
      <c r="BU2178" s="74" t="str">
        <f t="shared" si="1186"/>
        <v xml:space="preserve"> </v>
      </c>
      <c r="BV2178" s="120" t="str">
        <f t="shared" si="1187"/>
        <v xml:space="preserve"> </v>
      </c>
      <c r="BW2178" s="120" t="str">
        <f t="shared" si="1188"/>
        <v xml:space="preserve">  </v>
      </c>
      <c r="BY2178" s="74" t="str">
        <f t="shared" si="1189"/>
        <v xml:space="preserve"> </v>
      </c>
      <c r="BZ2178" s="120" t="str">
        <f t="shared" si="1190"/>
        <v xml:space="preserve"> </v>
      </c>
      <c r="CA2178" s="120" t="str">
        <f t="shared" si="1191"/>
        <v xml:space="preserve"> </v>
      </c>
      <c r="CC2178" s="115" t="str">
        <f t="shared" si="1192"/>
        <v xml:space="preserve"> </v>
      </c>
      <c r="CD2178" s="120" t="str">
        <f t="shared" si="1193"/>
        <v xml:space="preserve"> </v>
      </c>
      <c r="CE2178" s="417" t="str">
        <f t="shared" si="1194"/>
        <v xml:space="preserve"> </v>
      </c>
      <c r="CF2178" s="115"/>
      <c r="CG2178" s="115" t="str">
        <f t="shared" si="1195"/>
        <v xml:space="preserve"> </v>
      </c>
      <c r="CH2178" s="120" t="str">
        <f t="shared" si="1196"/>
        <v xml:space="preserve"> </v>
      </c>
      <c r="CI2178" s="417" t="str">
        <f t="shared" si="1197"/>
        <v xml:space="preserve"> </v>
      </c>
      <c r="CJ2178" s="115"/>
      <c r="CK2178" s="115" t="str">
        <f t="shared" si="1198"/>
        <v xml:space="preserve"> </v>
      </c>
      <c r="CL2178" s="120" t="str">
        <f t="shared" si="1199"/>
        <v xml:space="preserve"> </v>
      </c>
      <c r="CM2178" s="417" t="str">
        <f t="shared" si="1201"/>
        <v xml:space="preserve"> </v>
      </c>
      <c r="IS2178" s="108">
        <v>129</v>
      </c>
    </row>
    <row r="2179" spans="2:253" s="74" customFormat="1" ht="17.100000000000001" hidden="1" customHeight="1" x14ac:dyDescent="0.25">
      <c r="B2179" s="524">
        <f>IF(AND('KB Duct Parts'!$BL$14=2,'KB Duct Parts'!S31&gt;0),'KB Duct Parts'!S31,0)</f>
        <v>0</v>
      </c>
      <c r="C2179" s="529" t="s">
        <v>1431</v>
      </c>
      <c r="D2179" s="506" t="str">
        <f t="shared" si="1203"/>
        <v>19417-SS</v>
      </c>
      <c r="E2179" s="524" t="s">
        <v>874</v>
      </c>
      <c r="F2179" s="508" t="str">
        <f t="shared" si="1169"/>
        <v xml:space="preserve"> </v>
      </c>
      <c r="G2179" s="537" t="s">
        <v>1417</v>
      </c>
      <c r="H2179" s="524" t="s">
        <v>923</v>
      </c>
      <c r="I2179" s="1035"/>
      <c r="J2179" s="1036"/>
      <c r="K2179" s="531" t="s">
        <v>882</v>
      </c>
      <c r="L2179" s="535"/>
      <c r="M2179" s="517" t="str">
        <f t="shared" si="1202"/>
        <v>Y</v>
      </c>
      <c r="N2179" s="514">
        <f t="shared" si="1170"/>
        <v>184.3</v>
      </c>
      <c r="O2179" s="514">
        <f t="shared" si="1176"/>
        <v>0</v>
      </c>
      <c r="P2179" s="680">
        <f>'KB Duct Parts'!$AE$3</f>
        <v>0</v>
      </c>
      <c r="Q2179" s="681">
        <f t="shared" si="1171"/>
        <v>0</v>
      </c>
      <c r="R2179" s="682">
        <f t="shared" si="1172"/>
        <v>0</v>
      </c>
      <c r="S2179" s="716">
        <f t="shared" si="1173"/>
        <v>0.35</v>
      </c>
      <c r="T2179" s="679">
        <f t="shared" si="1174"/>
        <v>0</v>
      </c>
      <c r="U2179" s="679">
        <f t="shared" si="1175"/>
        <v>0</v>
      </c>
      <c r="Y2179" s="120"/>
      <c r="AD2179" s="79"/>
      <c r="AE2179" s="75"/>
      <c r="AF2179" s="370"/>
      <c r="AG2179" s="375"/>
      <c r="AH2179" s="379"/>
      <c r="AI2179" s="383"/>
      <c r="AJ2179" s="388"/>
      <c r="AK2179" s="392"/>
      <c r="AL2179" s="388"/>
      <c r="AM2179" s="363">
        <f t="shared" si="1200"/>
        <v>1</v>
      </c>
      <c r="AN2179" s="578">
        <v>184.3</v>
      </c>
      <c r="AO2179" s="78">
        <f t="shared" si="1182"/>
        <v>0</v>
      </c>
      <c r="AP2179" s="78">
        <f t="shared" si="1177"/>
        <v>0</v>
      </c>
      <c r="AQ2179" s="78">
        <f t="shared" si="1178"/>
        <v>0</v>
      </c>
      <c r="AR2179" s="78">
        <f t="shared" si="1179"/>
        <v>0</v>
      </c>
      <c r="AS2179" s="78">
        <f t="shared" si="1180"/>
        <v>0</v>
      </c>
      <c r="AT2179" s="78">
        <f t="shared" si="1181"/>
        <v>0</v>
      </c>
      <c r="AU2179" s="74" t="s">
        <v>717</v>
      </c>
      <c r="AV2179" s="115"/>
      <c r="AW2179" s="395"/>
      <c r="AX2179" s="395">
        <v>0</v>
      </c>
      <c r="AY2179" s="395">
        <v>0</v>
      </c>
      <c r="AZ2179" s="395">
        <v>0</v>
      </c>
      <c r="BA2179" s="395">
        <v>0</v>
      </c>
      <c r="BB2179" s="395">
        <v>0</v>
      </c>
      <c r="BC2179" s="395">
        <v>0</v>
      </c>
      <c r="BD2179" s="115"/>
      <c r="BE2179" s="115"/>
      <c r="BF2179" s="115"/>
      <c r="BG2179" s="115"/>
      <c r="BH2179" s="115"/>
      <c r="BI2179" s="115"/>
      <c r="BJ2179" s="115"/>
      <c r="BK2179" s="115"/>
      <c r="BQ2179" s="74" t="str">
        <f t="shared" si="1183"/>
        <v xml:space="preserve"> </v>
      </c>
      <c r="BR2179" s="120" t="str">
        <f t="shared" si="1184"/>
        <v xml:space="preserve"> </v>
      </c>
      <c r="BS2179" s="120" t="str">
        <f t="shared" si="1185"/>
        <v xml:space="preserve"> </v>
      </c>
      <c r="BU2179" s="74" t="str">
        <f t="shared" si="1186"/>
        <v xml:space="preserve"> </v>
      </c>
      <c r="BV2179" s="120" t="str">
        <f t="shared" si="1187"/>
        <v xml:space="preserve"> </v>
      </c>
      <c r="BW2179" s="120" t="str">
        <f t="shared" si="1188"/>
        <v xml:space="preserve">  </v>
      </c>
      <c r="BY2179" s="74" t="str">
        <f t="shared" si="1189"/>
        <v xml:space="preserve"> </v>
      </c>
      <c r="BZ2179" s="120" t="str">
        <f t="shared" si="1190"/>
        <v xml:space="preserve"> </v>
      </c>
      <c r="CA2179" s="120" t="str">
        <f t="shared" si="1191"/>
        <v xml:space="preserve"> </v>
      </c>
      <c r="CC2179" s="115" t="str">
        <f t="shared" si="1192"/>
        <v xml:space="preserve"> </v>
      </c>
      <c r="CD2179" s="120" t="str">
        <f t="shared" si="1193"/>
        <v xml:space="preserve"> </v>
      </c>
      <c r="CE2179" s="417" t="str">
        <f t="shared" si="1194"/>
        <v xml:space="preserve"> </v>
      </c>
      <c r="CF2179" s="115"/>
      <c r="CG2179" s="115" t="str">
        <f t="shared" si="1195"/>
        <v xml:space="preserve"> </v>
      </c>
      <c r="CH2179" s="120" t="str">
        <f t="shared" si="1196"/>
        <v xml:space="preserve"> </v>
      </c>
      <c r="CI2179" s="417" t="str">
        <f t="shared" si="1197"/>
        <v xml:space="preserve"> </v>
      </c>
      <c r="CJ2179" s="115"/>
      <c r="CK2179" s="115" t="str">
        <f t="shared" si="1198"/>
        <v xml:space="preserve"> </v>
      </c>
      <c r="CL2179" s="120" t="str">
        <f t="shared" si="1199"/>
        <v xml:space="preserve"> </v>
      </c>
      <c r="CM2179" s="417" t="str">
        <f t="shared" si="1201"/>
        <v xml:space="preserve"> </v>
      </c>
      <c r="IS2179" s="108">
        <v>135</v>
      </c>
    </row>
    <row r="2180" spans="2:253" s="74" customFormat="1" ht="17.100000000000001" hidden="1" customHeight="1" x14ac:dyDescent="0.25">
      <c r="B2180" s="524">
        <f>IF(AND('KB Duct Parts'!$BL$14=2,'KB Duct Parts'!S32&gt;0),'KB Duct Parts'!S32,0)</f>
        <v>0</v>
      </c>
      <c r="C2180" s="529" t="s">
        <v>1432</v>
      </c>
      <c r="D2180" s="506" t="str">
        <f t="shared" si="1203"/>
        <v>19418-SS</v>
      </c>
      <c r="E2180" s="524" t="s">
        <v>875</v>
      </c>
      <c r="F2180" s="508" t="str">
        <f t="shared" si="1169"/>
        <v xml:space="preserve"> </v>
      </c>
      <c r="G2180" s="537" t="s">
        <v>1417</v>
      </c>
      <c r="H2180" s="524" t="s">
        <v>923</v>
      </c>
      <c r="I2180" s="1035"/>
      <c r="J2180" s="1036"/>
      <c r="K2180" s="531" t="s">
        <v>882</v>
      </c>
      <c r="L2180" s="535"/>
      <c r="M2180" s="517" t="str">
        <f t="shared" si="1202"/>
        <v>Y</v>
      </c>
      <c r="N2180" s="514">
        <f t="shared" si="1170"/>
        <v>191.3</v>
      </c>
      <c r="O2180" s="514">
        <f t="shared" si="1176"/>
        <v>0</v>
      </c>
      <c r="P2180" s="680">
        <f>'KB Duct Parts'!$AE$3</f>
        <v>0</v>
      </c>
      <c r="Q2180" s="681">
        <f t="shared" si="1171"/>
        <v>0</v>
      </c>
      <c r="R2180" s="682">
        <f t="shared" si="1172"/>
        <v>0</v>
      </c>
      <c r="S2180" s="716">
        <f t="shared" si="1173"/>
        <v>0.35</v>
      </c>
      <c r="T2180" s="679">
        <f t="shared" si="1174"/>
        <v>0</v>
      </c>
      <c r="U2180" s="679">
        <f t="shared" si="1175"/>
        <v>0</v>
      </c>
      <c r="Y2180" s="120"/>
      <c r="AD2180" s="79"/>
      <c r="AE2180" s="75"/>
      <c r="AF2180" s="370"/>
      <c r="AG2180" s="375"/>
      <c r="AH2180" s="379"/>
      <c r="AI2180" s="383"/>
      <c r="AJ2180" s="388"/>
      <c r="AK2180" s="392"/>
      <c r="AL2180" s="388"/>
      <c r="AM2180" s="363">
        <f t="shared" si="1200"/>
        <v>1</v>
      </c>
      <c r="AN2180" s="578">
        <v>191.3</v>
      </c>
      <c r="AO2180" s="78">
        <f t="shared" si="1182"/>
        <v>0</v>
      </c>
      <c r="AP2180" s="78">
        <f t="shared" si="1177"/>
        <v>0</v>
      </c>
      <c r="AQ2180" s="78">
        <f t="shared" si="1178"/>
        <v>0</v>
      </c>
      <c r="AR2180" s="78">
        <f t="shared" si="1179"/>
        <v>0</v>
      </c>
      <c r="AS2180" s="78">
        <f t="shared" si="1180"/>
        <v>0</v>
      </c>
      <c r="AT2180" s="78">
        <f t="shared" si="1181"/>
        <v>0</v>
      </c>
      <c r="AU2180" s="74" t="s">
        <v>717</v>
      </c>
      <c r="AV2180" s="115"/>
      <c r="AW2180" s="395"/>
      <c r="AX2180" s="395">
        <v>0</v>
      </c>
      <c r="AY2180" s="395">
        <v>0</v>
      </c>
      <c r="AZ2180" s="395">
        <v>0</v>
      </c>
      <c r="BA2180" s="395">
        <v>0</v>
      </c>
      <c r="BB2180" s="395">
        <v>0</v>
      </c>
      <c r="BC2180" s="395">
        <v>0</v>
      </c>
      <c r="BD2180" s="115"/>
      <c r="BE2180" s="115"/>
      <c r="BF2180" s="115"/>
      <c r="BG2180" s="115"/>
      <c r="BH2180" s="115"/>
      <c r="BI2180" s="115"/>
      <c r="BJ2180" s="115"/>
      <c r="BK2180" s="115"/>
      <c r="BQ2180" s="74" t="str">
        <f t="shared" si="1183"/>
        <v xml:space="preserve"> </v>
      </c>
      <c r="BR2180" s="120" t="str">
        <f t="shared" si="1184"/>
        <v xml:space="preserve"> </v>
      </c>
      <c r="BS2180" s="120" t="str">
        <f t="shared" si="1185"/>
        <v xml:space="preserve"> </v>
      </c>
      <c r="BU2180" s="74" t="str">
        <f t="shared" si="1186"/>
        <v xml:space="preserve"> </v>
      </c>
      <c r="BV2180" s="120" t="str">
        <f t="shared" si="1187"/>
        <v xml:space="preserve"> </v>
      </c>
      <c r="BW2180" s="120" t="str">
        <f t="shared" si="1188"/>
        <v xml:space="preserve">  </v>
      </c>
      <c r="BY2180" s="74" t="str">
        <f t="shared" si="1189"/>
        <v xml:space="preserve"> </v>
      </c>
      <c r="BZ2180" s="120" t="str">
        <f t="shared" si="1190"/>
        <v xml:space="preserve"> </v>
      </c>
      <c r="CA2180" s="120" t="str">
        <f t="shared" si="1191"/>
        <v xml:space="preserve"> </v>
      </c>
      <c r="CC2180" s="115" t="str">
        <f t="shared" si="1192"/>
        <v xml:space="preserve"> </v>
      </c>
      <c r="CD2180" s="120" t="str">
        <f t="shared" si="1193"/>
        <v xml:space="preserve"> </v>
      </c>
      <c r="CE2180" s="417" t="str">
        <f t="shared" si="1194"/>
        <v xml:space="preserve"> </v>
      </c>
      <c r="CF2180" s="115"/>
      <c r="CG2180" s="115" t="str">
        <f t="shared" si="1195"/>
        <v xml:space="preserve"> </v>
      </c>
      <c r="CH2180" s="120" t="str">
        <f t="shared" si="1196"/>
        <v xml:space="preserve"> </v>
      </c>
      <c r="CI2180" s="417" t="str">
        <f t="shared" si="1197"/>
        <v xml:space="preserve"> </v>
      </c>
      <c r="CJ2180" s="115"/>
      <c r="CK2180" s="115" t="str">
        <f t="shared" si="1198"/>
        <v xml:space="preserve"> </v>
      </c>
      <c r="CL2180" s="120" t="str">
        <f t="shared" si="1199"/>
        <v xml:space="preserve"> </v>
      </c>
      <c r="CM2180" s="417" t="str">
        <f t="shared" si="1201"/>
        <v xml:space="preserve"> </v>
      </c>
      <c r="IS2180" s="108">
        <v>140</v>
      </c>
    </row>
    <row r="2181" spans="2:253" s="74" customFormat="1" ht="17.100000000000001" hidden="1" customHeight="1" x14ac:dyDescent="0.25">
      <c r="B2181" s="524">
        <f>IF(AND('KB Duct Parts'!$BL$14=2,'KB Duct Parts'!S33&gt;0),'KB Duct Parts'!S33,0)</f>
        <v>0</v>
      </c>
      <c r="C2181" s="529" t="s">
        <v>1433</v>
      </c>
      <c r="D2181" s="506" t="str">
        <f t="shared" si="1203"/>
        <v>19419-SS</v>
      </c>
      <c r="E2181" s="524" t="s">
        <v>876</v>
      </c>
      <c r="F2181" s="508" t="str">
        <f t="shared" si="1169"/>
        <v xml:space="preserve"> </v>
      </c>
      <c r="G2181" s="537" t="s">
        <v>1417</v>
      </c>
      <c r="H2181" s="524" t="s">
        <v>923</v>
      </c>
      <c r="I2181" s="1035"/>
      <c r="J2181" s="1036"/>
      <c r="K2181" s="531" t="s">
        <v>882</v>
      </c>
      <c r="L2181" s="535"/>
      <c r="M2181" s="517" t="str">
        <f t="shared" si="1202"/>
        <v>Y</v>
      </c>
      <c r="N2181" s="514">
        <f t="shared" si="1170"/>
        <v>202.6</v>
      </c>
      <c r="O2181" s="514">
        <f t="shared" si="1176"/>
        <v>0</v>
      </c>
      <c r="P2181" s="680">
        <f>'KB Duct Parts'!$AE$3</f>
        <v>0</v>
      </c>
      <c r="Q2181" s="681">
        <f t="shared" si="1171"/>
        <v>0</v>
      </c>
      <c r="R2181" s="682">
        <f t="shared" si="1172"/>
        <v>0</v>
      </c>
      <c r="S2181" s="716">
        <f t="shared" si="1173"/>
        <v>0.35</v>
      </c>
      <c r="T2181" s="679">
        <f t="shared" si="1174"/>
        <v>0</v>
      </c>
      <c r="U2181" s="679">
        <f t="shared" si="1175"/>
        <v>0</v>
      </c>
      <c r="Y2181" s="120"/>
      <c r="AD2181" s="79"/>
      <c r="AE2181" s="75"/>
      <c r="AF2181" s="370"/>
      <c r="AG2181" s="375"/>
      <c r="AH2181" s="379"/>
      <c r="AI2181" s="383"/>
      <c r="AJ2181" s="388"/>
      <c r="AK2181" s="392"/>
      <c r="AL2181" s="388"/>
      <c r="AM2181" s="363">
        <f t="shared" si="1200"/>
        <v>1</v>
      </c>
      <c r="AN2181" s="578">
        <v>202.6</v>
      </c>
      <c r="AO2181" s="78">
        <f t="shared" si="1182"/>
        <v>0</v>
      </c>
      <c r="AP2181" s="78">
        <f t="shared" si="1177"/>
        <v>0</v>
      </c>
      <c r="AQ2181" s="78">
        <f t="shared" si="1178"/>
        <v>0</v>
      </c>
      <c r="AR2181" s="78">
        <f t="shared" si="1179"/>
        <v>0</v>
      </c>
      <c r="AS2181" s="78">
        <f t="shared" si="1180"/>
        <v>0</v>
      </c>
      <c r="AT2181" s="78">
        <f t="shared" si="1181"/>
        <v>0</v>
      </c>
      <c r="AU2181" s="74" t="s">
        <v>717</v>
      </c>
      <c r="AV2181" s="115"/>
      <c r="AW2181" s="395"/>
      <c r="AX2181" s="395">
        <v>0</v>
      </c>
      <c r="AY2181" s="395">
        <v>0</v>
      </c>
      <c r="AZ2181" s="395">
        <v>0</v>
      </c>
      <c r="BA2181" s="395">
        <v>0</v>
      </c>
      <c r="BB2181" s="395">
        <v>0</v>
      </c>
      <c r="BC2181" s="395">
        <v>0</v>
      </c>
      <c r="BD2181" s="115"/>
      <c r="BE2181" s="115"/>
      <c r="BF2181" s="115"/>
      <c r="BG2181" s="115"/>
      <c r="BH2181" s="115"/>
      <c r="BI2181" s="115"/>
      <c r="BJ2181" s="115"/>
      <c r="BK2181" s="115"/>
      <c r="BQ2181" s="74" t="str">
        <f t="shared" si="1183"/>
        <v xml:space="preserve"> </v>
      </c>
      <c r="BR2181" s="120" t="str">
        <f t="shared" si="1184"/>
        <v xml:space="preserve"> </v>
      </c>
      <c r="BS2181" s="120" t="str">
        <f t="shared" si="1185"/>
        <v xml:space="preserve"> </v>
      </c>
      <c r="BU2181" s="74" t="str">
        <f t="shared" si="1186"/>
        <v xml:space="preserve"> </v>
      </c>
      <c r="BV2181" s="120" t="str">
        <f t="shared" si="1187"/>
        <v xml:space="preserve"> </v>
      </c>
      <c r="BW2181" s="120" t="str">
        <f t="shared" si="1188"/>
        <v xml:space="preserve">  </v>
      </c>
      <c r="BY2181" s="74" t="str">
        <f t="shared" si="1189"/>
        <v xml:space="preserve"> </v>
      </c>
      <c r="BZ2181" s="120" t="str">
        <f t="shared" si="1190"/>
        <v xml:space="preserve"> </v>
      </c>
      <c r="CA2181" s="120" t="str">
        <f t="shared" si="1191"/>
        <v xml:space="preserve"> </v>
      </c>
      <c r="CC2181" s="115" t="str">
        <f t="shared" si="1192"/>
        <v xml:space="preserve"> </v>
      </c>
      <c r="CD2181" s="120" t="str">
        <f t="shared" si="1193"/>
        <v xml:space="preserve"> </v>
      </c>
      <c r="CE2181" s="417" t="str">
        <f t="shared" si="1194"/>
        <v xml:space="preserve"> </v>
      </c>
      <c r="CF2181" s="115"/>
      <c r="CG2181" s="115" t="str">
        <f t="shared" si="1195"/>
        <v xml:space="preserve"> </v>
      </c>
      <c r="CH2181" s="120" t="str">
        <f t="shared" si="1196"/>
        <v xml:space="preserve"> </v>
      </c>
      <c r="CI2181" s="417" t="str">
        <f t="shared" si="1197"/>
        <v xml:space="preserve"> </v>
      </c>
      <c r="CJ2181" s="115"/>
      <c r="CK2181" s="115" t="str">
        <f t="shared" si="1198"/>
        <v xml:space="preserve"> </v>
      </c>
      <c r="CL2181" s="120" t="str">
        <f t="shared" si="1199"/>
        <v xml:space="preserve"> </v>
      </c>
      <c r="CM2181" s="417" t="str">
        <f t="shared" si="1201"/>
        <v xml:space="preserve"> </v>
      </c>
      <c r="IS2181" s="108">
        <v>149</v>
      </c>
    </row>
    <row r="2182" spans="2:253" s="74" customFormat="1" ht="17.100000000000001" hidden="1" customHeight="1" x14ac:dyDescent="0.25">
      <c r="B2182" s="524">
        <f>IF(AND('KB Duct Parts'!$BL$14=2,'KB Duct Parts'!S34&gt;0),'KB Duct Parts'!S34,0)</f>
        <v>0</v>
      </c>
      <c r="C2182" s="529" t="s">
        <v>1434</v>
      </c>
      <c r="D2182" s="506" t="str">
        <f t="shared" si="1203"/>
        <v>19420-SS</v>
      </c>
      <c r="E2182" s="524" t="s">
        <v>877</v>
      </c>
      <c r="F2182" s="508" t="str">
        <f t="shared" si="1169"/>
        <v xml:space="preserve"> </v>
      </c>
      <c r="G2182" s="537" t="s">
        <v>1417</v>
      </c>
      <c r="H2182" s="524" t="s">
        <v>923</v>
      </c>
      <c r="I2182" s="1035"/>
      <c r="J2182" s="1036"/>
      <c r="K2182" s="531" t="s">
        <v>882</v>
      </c>
      <c r="L2182" s="535"/>
      <c r="M2182" s="517" t="str">
        <f t="shared" si="1202"/>
        <v>Y</v>
      </c>
      <c r="N2182" s="514">
        <f t="shared" si="1170"/>
        <v>214.9</v>
      </c>
      <c r="O2182" s="514">
        <f t="shared" si="1176"/>
        <v>0</v>
      </c>
      <c r="P2182" s="680">
        <f>'KB Duct Parts'!$AE$3</f>
        <v>0</v>
      </c>
      <c r="Q2182" s="681">
        <f t="shared" si="1171"/>
        <v>0</v>
      </c>
      <c r="R2182" s="682">
        <f t="shared" si="1172"/>
        <v>0</v>
      </c>
      <c r="S2182" s="716">
        <f t="shared" si="1173"/>
        <v>0.35</v>
      </c>
      <c r="T2182" s="679">
        <f t="shared" si="1174"/>
        <v>0</v>
      </c>
      <c r="U2182" s="679">
        <f t="shared" si="1175"/>
        <v>0</v>
      </c>
      <c r="Y2182" s="120"/>
      <c r="AD2182" s="79"/>
      <c r="AE2182" s="75"/>
      <c r="AF2182" s="370"/>
      <c r="AG2182" s="375"/>
      <c r="AH2182" s="379"/>
      <c r="AI2182" s="383"/>
      <c r="AJ2182" s="388"/>
      <c r="AK2182" s="392"/>
      <c r="AL2182" s="388"/>
      <c r="AM2182" s="363">
        <f t="shared" si="1200"/>
        <v>1</v>
      </c>
      <c r="AN2182" s="578">
        <v>214.9</v>
      </c>
      <c r="AO2182" s="78">
        <f t="shared" si="1182"/>
        <v>0</v>
      </c>
      <c r="AP2182" s="78">
        <f t="shared" si="1177"/>
        <v>0</v>
      </c>
      <c r="AQ2182" s="78">
        <f t="shared" si="1178"/>
        <v>0</v>
      </c>
      <c r="AR2182" s="78">
        <f t="shared" si="1179"/>
        <v>0</v>
      </c>
      <c r="AS2182" s="78">
        <f t="shared" si="1180"/>
        <v>0</v>
      </c>
      <c r="AT2182" s="78">
        <f t="shared" si="1181"/>
        <v>0</v>
      </c>
      <c r="AU2182" s="74" t="s">
        <v>717</v>
      </c>
      <c r="AV2182" s="115"/>
      <c r="AW2182" s="395"/>
      <c r="AX2182" s="395">
        <v>0</v>
      </c>
      <c r="AY2182" s="395">
        <v>0</v>
      </c>
      <c r="AZ2182" s="395">
        <v>0</v>
      </c>
      <c r="BA2182" s="395">
        <v>0</v>
      </c>
      <c r="BB2182" s="395">
        <v>0</v>
      </c>
      <c r="BC2182" s="395">
        <v>0</v>
      </c>
      <c r="BD2182" s="115"/>
      <c r="BE2182" s="115"/>
      <c r="BF2182" s="115"/>
      <c r="BG2182" s="115"/>
      <c r="BH2182" s="115"/>
      <c r="BI2182" s="115"/>
      <c r="BJ2182" s="115"/>
      <c r="BK2182" s="115"/>
      <c r="BQ2182" s="74" t="str">
        <f t="shared" si="1183"/>
        <v xml:space="preserve"> </v>
      </c>
      <c r="BR2182" s="120" t="str">
        <f t="shared" si="1184"/>
        <v xml:space="preserve"> </v>
      </c>
      <c r="BS2182" s="120" t="str">
        <f t="shared" si="1185"/>
        <v xml:space="preserve"> </v>
      </c>
      <c r="BU2182" s="74" t="str">
        <f t="shared" si="1186"/>
        <v xml:space="preserve"> </v>
      </c>
      <c r="BV2182" s="120" t="str">
        <f t="shared" si="1187"/>
        <v xml:space="preserve"> </v>
      </c>
      <c r="BW2182" s="120" t="str">
        <f t="shared" si="1188"/>
        <v xml:space="preserve">  </v>
      </c>
      <c r="BY2182" s="74" t="str">
        <f t="shared" si="1189"/>
        <v xml:space="preserve"> </v>
      </c>
      <c r="BZ2182" s="120" t="str">
        <f t="shared" si="1190"/>
        <v xml:space="preserve"> </v>
      </c>
      <c r="CA2182" s="120" t="str">
        <f t="shared" si="1191"/>
        <v xml:space="preserve"> </v>
      </c>
      <c r="CC2182" s="115" t="str">
        <f t="shared" si="1192"/>
        <v xml:space="preserve"> </v>
      </c>
      <c r="CD2182" s="120" t="str">
        <f t="shared" si="1193"/>
        <v xml:space="preserve"> </v>
      </c>
      <c r="CE2182" s="417" t="str">
        <f t="shared" si="1194"/>
        <v xml:space="preserve"> </v>
      </c>
      <c r="CF2182" s="115"/>
      <c r="CG2182" s="115" t="str">
        <f t="shared" si="1195"/>
        <v xml:space="preserve"> </v>
      </c>
      <c r="CH2182" s="120" t="str">
        <f t="shared" si="1196"/>
        <v xml:space="preserve"> </v>
      </c>
      <c r="CI2182" s="417" t="str">
        <f t="shared" si="1197"/>
        <v xml:space="preserve"> </v>
      </c>
      <c r="CJ2182" s="115"/>
      <c r="CK2182" s="115" t="str">
        <f t="shared" si="1198"/>
        <v xml:space="preserve"> </v>
      </c>
      <c r="CL2182" s="120" t="str">
        <f t="shared" si="1199"/>
        <v xml:space="preserve"> </v>
      </c>
      <c r="CM2182" s="417" t="str">
        <f t="shared" si="1201"/>
        <v xml:space="preserve"> </v>
      </c>
      <c r="IS2182" s="108">
        <v>158</v>
      </c>
    </row>
    <row r="2183" spans="2:253" s="74" customFormat="1" ht="17.100000000000001" hidden="1" customHeight="1" x14ac:dyDescent="0.25">
      <c r="B2183" s="524">
        <f>IF(AND('KB Duct Parts'!$BL$14=2,'KB Duct Parts'!S35&gt;0),'KB Duct Parts'!S35,0)</f>
        <v>0</v>
      </c>
      <c r="C2183" s="529" t="s">
        <v>1435</v>
      </c>
      <c r="D2183" s="506" t="str">
        <f t="shared" si="1203"/>
        <v>19422-SS</v>
      </c>
      <c r="E2183" s="524" t="s">
        <v>878</v>
      </c>
      <c r="F2183" s="508" t="str">
        <f t="shared" si="1169"/>
        <v xml:space="preserve"> </v>
      </c>
      <c r="G2183" s="537" t="s">
        <v>1417</v>
      </c>
      <c r="H2183" s="524" t="s">
        <v>923</v>
      </c>
      <c r="I2183" s="1035"/>
      <c r="J2183" s="1036"/>
      <c r="K2183" s="531" t="s">
        <v>882</v>
      </c>
      <c r="L2183" s="535"/>
      <c r="M2183" s="517" t="str">
        <f t="shared" si="1202"/>
        <v>Y</v>
      </c>
      <c r="N2183" s="514">
        <f t="shared" si="1170"/>
        <v>238.7</v>
      </c>
      <c r="O2183" s="514">
        <f t="shared" si="1176"/>
        <v>0</v>
      </c>
      <c r="P2183" s="680">
        <f>'KB Duct Parts'!$AE$3</f>
        <v>0</v>
      </c>
      <c r="Q2183" s="681">
        <f t="shared" si="1171"/>
        <v>0</v>
      </c>
      <c r="R2183" s="682">
        <f t="shared" si="1172"/>
        <v>0</v>
      </c>
      <c r="S2183" s="716">
        <f t="shared" si="1173"/>
        <v>0.35</v>
      </c>
      <c r="T2183" s="679">
        <f t="shared" si="1174"/>
        <v>0</v>
      </c>
      <c r="U2183" s="679">
        <f t="shared" si="1175"/>
        <v>0</v>
      </c>
      <c r="Y2183" s="120"/>
      <c r="AD2183" s="79"/>
      <c r="AE2183" s="75"/>
      <c r="AF2183" s="370"/>
      <c r="AG2183" s="375"/>
      <c r="AH2183" s="379"/>
      <c r="AI2183" s="383"/>
      <c r="AJ2183" s="388"/>
      <c r="AK2183" s="392"/>
      <c r="AL2183" s="388"/>
      <c r="AM2183" s="363">
        <f t="shared" si="1200"/>
        <v>1</v>
      </c>
      <c r="AN2183" s="578">
        <v>238.7</v>
      </c>
      <c r="AO2183" s="78">
        <f t="shared" si="1182"/>
        <v>0</v>
      </c>
      <c r="AP2183" s="78">
        <f t="shared" si="1177"/>
        <v>0</v>
      </c>
      <c r="AQ2183" s="78">
        <f t="shared" si="1178"/>
        <v>0</v>
      </c>
      <c r="AR2183" s="78">
        <f t="shared" si="1179"/>
        <v>0</v>
      </c>
      <c r="AS2183" s="78">
        <f t="shared" si="1180"/>
        <v>0</v>
      </c>
      <c r="AT2183" s="78">
        <f t="shared" si="1181"/>
        <v>0</v>
      </c>
      <c r="AU2183" s="74" t="s">
        <v>717</v>
      </c>
      <c r="AV2183" s="115"/>
      <c r="AW2183" s="395"/>
      <c r="AX2183" s="395">
        <v>0</v>
      </c>
      <c r="AY2183" s="395">
        <v>0</v>
      </c>
      <c r="AZ2183" s="395">
        <v>0</v>
      </c>
      <c r="BA2183" s="395">
        <v>0</v>
      </c>
      <c r="BB2183" s="395">
        <v>0</v>
      </c>
      <c r="BC2183" s="395">
        <v>0</v>
      </c>
      <c r="BD2183" s="115"/>
      <c r="BE2183" s="115"/>
      <c r="BF2183" s="115"/>
      <c r="BG2183" s="115"/>
      <c r="BH2183" s="115"/>
      <c r="BI2183" s="115"/>
      <c r="BJ2183" s="115"/>
      <c r="BK2183" s="115"/>
      <c r="BQ2183" s="74" t="str">
        <f t="shared" si="1183"/>
        <v xml:space="preserve"> </v>
      </c>
      <c r="BR2183" s="120" t="str">
        <f t="shared" si="1184"/>
        <v xml:space="preserve"> </v>
      </c>
      <c r="BS2183" s="120" t="str">
        <f t="shared" si="1185"/>
        <v xml:space="preserve"> </v>
      </c>
      <c r="BU2183" s="74" t="str">
        <f t="shared" si="1186"/>
        <v xml:space="preserve"> </v>
      </c>
      <c r="BV2183" s="120" t="str">
        <f t="shared" si="1187"/>
        <v xml:space="preserve"> </v>
      </c>
      <c r="BW2183" s="120" t="str">
        <f t="shared" si="1188"/>
        <v xml:space="preserve">  </v>
      </c>
      <c r="BY2183" s="74" t="str">
        <f t="shared" si="1189"/>
        <v xml:space="preserve"> </v>
      </c>
      <c r="BZ2183" s="120" t="str">
        <f t="shared" si="1190"/>
        <v xml:space="preserve"> </v>
      </c>
      <c r="CA2183" s="120" t="str">
        <f t="shared" si="1191"/>
        <v xml:space="preserve"> </v>
      </c>
      <c r="CC2183" s="115" t="str">
        <f t="shared" si="1192"/>
        <v xml:space="preserve"> </v>
      </c>
      <c r="CD2183" s="120" t="str">
        <f t="shared" si="1193"/>
        <v xml:space="preserve"> </v>
      </c>
      <c r="CE2183" s="417" t="str">
        <f t="shared" si="1194"/>
        <v xml:space="preserve"> </v>
      </c>
      <c r="CF2183" s="115"/>
      <c r="CG2183" s="115" t="str">
        <f t="shared" si="1195"/>
        <v xml:space="preserve"> </v>
      </c>
      <c r="CH2183" s="120" t="str">
        <f t="shared" si="1196"/>
        <v xml:space="preserve"> </v>
      </c>
      <c r="CI2183" s="417" t="str">
        <f t="shared" si="1197"/>
        <v xml:space="preserve"> </v>
      </c>
      <c r="CJ2183" s="115"/>
      <c r="CK2183" s="115" t="str">
        <f t="shared" si="1198"/>
        <v xml:space="preserve"> </v>
      </c>
      <c r="CL2183" s="120" t="str">
        <f t="shared" si="1199"/>
        <v xml:space="preserve"> </v>
      </c>
      <c r="CM2183" s="417" t="str">
        <f t="shared" si="1201"/>
        <v xml:space="preserve"> </v>
      </c>
      <c r="IS2183" s="108">
        <v>175</v>
      </c>
    </row>
    <row r="2184" spans="2:253" s="74" customFormat="1" ht="17.100000000000001" hidden="1" customHeight="1" x14ac:dyDescent="0.25">
      <c r="B2184" s="524">
        <f>IF(AND('KB Duct Parts'!$BL$14=2,'KB Duct Parts'!S36&gt;0),'KB Duct Parts'!S36,0)</f>
        <v>0</v>
      </c>
      <c r="C2184" s="529" t="s">
        <v>19</v>
      </c>
      <c r="D2184" s="506" t="str">
        <f t="shared" si="1203"/>
        <v>19424-SS</v>
      </c>
      <c r="E2184" s="524" t="s">
        <v>1338</v>
      </c>
      <c r="F2184" s="508" t="str">
        <f t="shared" si="1169"/>
        <v xml:space="preserve"> </v>
      </c>
      <c r="G2184" s="537" t="s">
        <v>1417</v>
      </c>
      <c r="H2184" s="524" t="s">
        <v>923</v>
      </c>
      <c r="I2184" s="1035"/>
      <c r="J2184" s="1036"/>
      <c r="K2184" s="531" t="s">
        <v>882</v>
      </c>
      <c r="L2184" s="535"/>
      <c r="M2184" s="517" t="str">
        <f t="shared" si="1202"/>
        <v>Y</v>
      </c>
      <c r="N2184" s="514">
        <f t="shared" si="1170"/>
        <v>279.2</v>
      </c>
      <c r="O2184" s="514">
        <f t="shared" si="1176"/>
        <v>0</v>
      </c>
      <c r="P2184" s="680">
        <f>'KB Duct Parts'!$AE$3</f>
        <v>0</v>
      </c>
      <c r="Q2184" s="681">
        <f t="shared" si="1171"/>
        <v>0</v>
      </c>
      <c r="R2184" s="682">
        <f t="shared" si="1172"/>
        <v>0</v>
      </c>
      <c r="S2184" s="716">
        <f t="shared" si="1173"/>
        <v>0.35</v>
      </c>
      <c r="T2184" s="679">
        <f t="shared" si="1174"/>
        <v>0</v>
      </c>
      <c r="U2184" s="679">
        <f t="shared" si="1175"/>
        <v>0</v>
      </c>
      <c r="Y2184" s="120"/>
      <c r="AD2184" s="79"/>
      <c r="AE2184" s="75"/>
      <c r="AF2184" s="370"/>
      <c r="AG2184" s="375"/>
      <c r="AH2184" s="379"/>
      <c r="AI2184" s="383"/>
      <c r="AJ2184" s="388"/>
      <c r="AK2184" s="392"/>
      <c r="AL2184" s="388"/>
      <c r="AM2184" s="363">
        <f t="shared" si="1200"/>
        <v>1</v>
      </c>
      <c r="AN2184" s="578">
        <v>279.2</v>
      </c>
      <c r="AO2184" s="78">
        <f t="shared" si="1182"/>
        <v>0</v>
      </c>
      <c r="AP2184" s="78">
        <f t="shared" si="1177"/>
        <v>0</v>
      </c>
      <c r="AQ2184" s="78">
        <f t="shared" si="1178"/>
        <v>0</v>
      </c>
      <c r="AR2184" s="78">
        <f t="shared" si="1179"/>
        <v>0</v>
      </c>
      <c r="AS2184" s="78">
        <f t="shared" si="1180"/>
        <v>0</v>
      </c>
      <c r="AT2184" s="78">
        <f t="shared" si="1181"/>
        <v>0</v>
      </c>
      <c r="AU2184" s="74" t="s">
        <v>717</v>
      </c>
      <c r="AV2184" s="115"/>
      <c r="AW2184" s="395"/>
      <c r="AX2184" s="395">
        <v>0</v>
      </c>
      <c r="AY2184" s="395">
        <v>0</v>
      </c>
      <c r="AZ2184" s="395">
        <v>0</v>
      </c>
      <c r="BA2184" s="395">
        <v>0</v>
      </c>
      <c r="BB2184" s="395">
        <v>0</v>
      </c>
      <c r="BC2184" s="395">
        <v>0</v>
      </c>
      <c r="BD2184" s="115"/>
      <c r="BE2184" s="115"/>
      <c r="BF2184" s="115"/>
      <c r="BG2184" s="115"/>
      <c r="BH2184" s="115"/>
      <c r="BI2184" s="115"/>
      <c r="BJ2184" s="115"/>
      <c r="BK2184" s="115"/>
      <c r="BQ2184" s="74" t="str">
        <f t="shared" si="1183"/>
        <v xml:space="preserve"> </v>
      </c>
      <c r="BR2184" s="120" t="str">
        <f t="shared" si="1184"/>
        <v xml:space="preserve"> </v>
      </c>
      <c r="BS2184" s="120" t="str">
        <f t="shared" si="1185"/>
        <v xml:space="preserve"> </v>
      </c>
      <c r="BU2184" s="74" t="str">
        <f t="shared" si="1186"/>
        <v xml:space="preserve"> </v>
      </c>
      <c r="BV2184" s="120" t="str">
        <f t="shared" si="1187"/>
        <v xml:space="preserve"> </v>
      </c>
      <c r="BW2184" s="120" t="str">
        <f t="shared" si="1188"/>
        <v xml:space="preserve">  </v>
      </c>
      <c r="BY2184" s="74" t="str">
        <f t="shared" si="1189"/>
        <v xml:space="preserve"> </v>
      </c>
      <c r="BZ2184" s="120" t="str">
        <f t="shared" si="1190"/>
        <v xml:space="preserve"> </v>
      </c>
      <c r="CA2184" s="120" t="str">
        <f t="shared" si="1191"/>
        <v xml:space="preserve"> </v>
      </c>
      <c r="CC2184" s="115" t="str">
        <f t="shared" si="1192"/>
        <v xml:space="preserve"> </v>
      </c>
      <c r="CD2184" s="120" t="str">
        <f t="shared" si="1193"/>
        <v xml:space="preserve"> </v>
      </c>
      <c r="CE2184" s="417" t="str">
        <f t="shared" si="1194"/>
        <v xml:space="preserve"> </v>
      </c>
      <c r="CF2184" s="115"/>
      <c r="CG2184" s="115" t="str">
        <f t="shared" si="1195"/>
        <v xml:space="preserve"> </v>
      </c>
      <c r="CH2184" s="120" t="str">
        <f t="shared" si="1196"/>
        <v xml:space="preserve"> </v>
      </c>
      <c r="CI2184" s="417" t="str">
        <f t="shared" si="1197"/>
        <v xml:space="preserve"> </v>
      </c>
      <c r="CJ2184" s="115"/>
      <c r="CK2184" s="115" t="str">
        <f t="shared" si="1198"/>
        <v xml:space="preserve"> </v>
      </c>
      <c r="CL2184" s="120" t="str">
        <f t="shared" si="1199"/>
        <v xml:space="preserve"> </v>
      </c>
      <c r="CM2184" s="417" t="str">
        <f t="shared" si="1201"/>
        <v xml:space="preserve"> </v>
      </c>
      <c r="IS2184" s="108"/>
    </row>
    <row r="2185" spans="2:253" s="74" customFormat="1" ht="17.100000000000001" hidden="1" customHeight="1" x14ac:dyDescent="0.25">
      <c r="B2185" s="524">
        <f>IF(AND('KB Duct Parts'!$BL$14=2,'KB Duct Parts'!T17&gt;0),'KB Duct Parts'!T17,0)</f>
        <v>0</v>
      </c>
      <c r="C2185" s="529" t="s">
        <v>574</v>
      </c>
      <c r="D2185" s="506" t="str">
        <f t="shared" si="1203"/>
        <v>19503-SS</v>
      </c>
      <c r="E2185" s="536" t="s">
        <v>483</v>
      </c>
      <c r="F2185" s="508" t="str">
        <f t="shared" si="1169"/>
        <v xml:space="preserve"> </v>
      </c>
      <c r="G2185" s="537" t="s">
        <v>1436</v>
      </c>
      <c r="H2185" s="524" t="s">
        <v>923</v>
      </c>
      <c r="I2185" s="1035"/>
      <c r="J2185" s="1036"/>
      <c r="K2185" s="531" t="s">
        <v>882</v>
      </c>
      <c r="L2185" s="535"/>
      <c r="M2185" s="517" t="str">
        <f t="shared" si="1202"/>
        <v>Y</v>
      </c>
      <c r="N2185" s="514">
        <f t="shared" si="1170"/>
        <v>25.1</v>
      </c>
      <c r="O2185" s="514">
        <f t="shared" si="1176"/>
        <v>0</v>
      </c>
      <c r="P2185" s="680">
        <f>'KB Duct Parts'!$AE$3</f>
        <v>0</v>
      </c>
      <c r="Q2185" s="681">
        <f t="shared" si="1171"/>
        <v>0</v>
      </c>
      <c r="R2185" s="682">
        <f t="shared" si="1172"/>
        <v>0</v>
      </c>
      <c r="S2185" s="716">
        <f t="shared" si="1173"/>
        <v>0.35</v>
      </c>
      <c r="T2185" s="679">
        <f t="shared" si="1174"/>
        <v>0</v>
      </c>
      <c r="U2185" s="679">
        <f t="shared" si="1175"/>
        <v>0</v>
      </c>
      <c r="Y2185" s="120"/>
      <c r="AD2185" s="79"/>
      <c r="AE2185" s="75"/>
      <c r="AF2185" s="370"/>
      <c r="AG2185" s="375"/>
      <c r="AH2185" s="379"/>
      <c r="AI2185" s="383"/>
      <c r="AJ2185" s="388"/>
      <c r="AK2185" s="392"/>
      <c r="AL2185" s="388"/>
      <c r="AM2185" s="363">
        <f t="shared" si="1200"/>
        <v>1</v>
      </c>
      <c r="AN2185" s="578">
        <v>25.1</v>
      </c>
      <c r="AO2185" s="78">
        <f t="shared" si="1182"/>
        <v>0</v>
      </c>
      <c r="AP2185" s="78">
        <f t="shared" si="1177"/>
        <v>0</v>
      </c>
      <c r="AQ2185" s="78">
        <f t="shared" si="1178"/>
        <v>0</v>
      </c>
      <c r="AR2185" s="78">
        <f t="shared" si="1179"/>
        <v>0</v>
      </c>
      <c r="AS2185" s="78">
        <f t="shared" si="1180"/>
        <v>0</v>
      </c>
      <c r="AT2185" s="78">
        <f t="shared" si="1181"/>
        <v>0</v>
      </c>
      <c r="AU2185" s="74" t="s">
        <v>717</v>
      </c>
      <c r="AV2185" s="115"/>
      <c r="AW2185" s="395"/>
      <c r="AX2185" s="395">
        <v>0</v>
      </c>
      <c r="AY2185" s="395">
        <v>0</v>
      </c>
      <c r="AZ2185" s="395">
        <v>0</v>
      </c>
      <c r="BA2185" s="395">
        <v>0</v>
      </c>
      <c r="BB2185" s="395">
        <v>0</v>
      </c>
      <c r="BC2185" s="395">
        <v>0</v>
      </c>
      <c r="BD2185" s="115"/>
      <c r="BE2185" s="115"/>
      <c r="BF2185" s="115"/>
      <c r="BG2185" s="115"/>
      <c r="BH2185" s="115"/>
      <c r="BI2185" s="115"/>
      <c r="BJ2185" s="115"/>
      <c r="BK2185" s="115"/>
      <c r="BQ2185" s="74" t="str">
        <f t="shared" si="1183"/>
        <v xml:space="preserve"> </v>
      </c>
      <c r="BR2185" s="120" t="str">
        <f t="shared" si="1184"/>
        <v xml:space="preserve"> </v>
      </c>
      <c r="BS2185" s="120" t="str">
        <f t="shared" si="1185"/>
        <v xml:space="preserve"> </v>
      </c>
      <c r="BU2185" s="74" t="str">
        <f t="shared" si="1186"/>
        <v xml:space="preserve"> </v>
      </c>
      <c r="BV2185" s="120" t="str">
        <f t="shared" si="1187"/>
        <v xml:space="preserve"> </v>
      </c>
      <c r="BW2185" s="120" t="str">
        <f t="shared" si="1188"/>
        <v xml:space="preserve">  </v>
      </c>
      <c r="BY2185" s="74" t="str">
        <f t="shared" si="1189"/>
        <v xml:space="preserve"> </v>
      </c>
      <c r="BZ2185" s="120" t="str">
        <f t="shared" si="1190"/>
        <v xml:space="preserve"> </v>
      </c>
      <c r="CA2185" s="120" t="str">
        <f t="shared" si="1191"/>
        <v xml:space="preserve"> </v>
      </c>
      <c r="CC2185" s="115" t="str">
        <f t="shared" si="1192"/>
        <v xml:space="preserve"> </v>
      </c>
      <c r="CD2185" s="120" t="str">
        <f t="shared" si="1193"/>
        <v xml:space="preserve"> </v>
      </c>
      <c r="CE2185" s="417" t="str">
        <f t="shared" si="1194"/>
        <v xml:space="preserve"> </v>
      </c>
      <c r="CF2185" s="115"/>
      <c r="CG2185" s="115" t="str">
        <f t="shared" si="1195"/>
        <v xml:space="preserve"> </v>
      </c>
      <c r="CH2185" s="120" t="str">
        <f t="shared" si="1196"/>
        <v xml:space="preserve"> </v>
      </c>
      <c r="CI2185" s="417" t="str">
        <f t="shared" si="1197"/>
        <v xml:space="preserve"> </v>
      </c>
      <c r="CJ2185" s="115"/>
      <c r="CK2185" s="115" t="str">
        <f t="shared" si="1198"/>
        <v xml:space="preserve"> </v>
      </c>
      <c r="CL2185" s="120" t="str">
        <f t="shared" si="1199"/>
        <v xml:space="preserve"> </v>
      </c>
      <c r="CM2185" s="417" t="str">
        <f t="shared" si="1201"/>
        <v xml:space="preserve"> </v>
      </c>
      <c r="IS2185" s="108">
        <v>19</v>
      </c>
    </row>
    <row r="2186" spans="2:253" s="74" customFormat="1" ht="17.100000000000001" hidden="1" customHeight="1" x14ac:dyDescent="0.25">
      <c r="B2186" s="524">
        <f>IF(AND('KB Duct Parts'!$BL$14=2,'KB Duct Parts'!T18&gt;0),'KB Duct Parts'!T18,0)</f>
        <v>0</v>
      </c>
      <c r="C2186" s="529" t="s">
        <v>1440</v>
      </c>
      <c r="D2186" s="506" t="str">
        <f t="shared" si="1203"/>
        <v>19504-SS</v>
      </c>
      <c r="E2186" s="536" t="s">
        <v>861</v>
      </c>
      <c r="F2186" s="508" t="str">
        <f t="shared" si="1169"/>
        <v xml:space="preserve"> </v>
      </c>
      <c r="G2186" s="537" t="s">
        <v>1436</v>
      </c>
      <c r="H2186" s="524" t="s">
        <v>923</v>
      </c>
      <c r="I2186" s="1035"/>
      <c r="J2186" s="1036"/>
      <c r="K2186" s="531" t="s">
        <v>882</v>
      </c>
      <c r="L2186" s="535"/>
      <c r="M2186" s="517" t="str">
        <f t="shared" si="1202"/>
        <v>Y</v>
      </c>
      <c r="N2186" s="514">
        <f t="shared" si="1170"/>
        <v>28.4</v>
      </c>
      <c r="O2186" s="514">
        <f t="shared" si="1176"/>
        <v>0</v>
      </c>
      <c r="P2186" s="680">
        <f>'KB Duct Parts'!$AE$3</f>
        <v>0</v>
      </c>
      <c r="Q2186" s="681">
        <f t="shared" si="1171"/>
        <v>0</v>
      </c>
      <c r="R2186" s="682">
        <f t="shared" si="1172"/>
        <v>0</v>
      </c>
      <c r="S2186" s="716">
        <f t="shared" si="1173"/>
        <v>0.35</v>
      </c>
      <c r="T2186" s="679">
        <f t="shared" si="1174"/>
        <v>0</v>
      </c>
      <c r="U2186" s="679">
        <f t="shared" si="1175"/>
        <v>0</v>
      </c>
      <c r="Y2186" s="120"/>
      <c r="AD2186" s="79"/>
      <c r="AE2186" s="75"/>
      <c r="AF2186" s="370"/>
      <c r="AG2186" s="375"/>
      <c r="AH2186" s="379"/>
      <c r="AI2186" s="383"/>
      <c r="AJ2186" s="388"/>
      <c r="AK2186" s="392"/>
      <c r="AL2186" s="388"/>
      <c r="AM2186" s="363">
        <f t="shared" si="1200"/>
        <v>1</v>
      </c>
      <c r="AN2186" s="578">
        <v>28.4</v>
      </c>
      <c r="AO2186" s="78">
        <f t="shared" si="1182"/>
        <v>0</v>
      </c>
      <c r="AP2186" s="78">
        <f t="shared" si="1177"/>
        <v>0</v>
      </c>
      <c r="AQ2186" s="78">
        <f t="shared" si="1178"/>
        <v>0</v>
      </c>
      <c r="AR2186" s="78">
        <f t="shared" si="1179"/>
        <v>0</v>
      </c>
      <c r="AS2186" s="78">
        <f t="shared" si="1180"/>
        <v>0</v>
      </c>
      <c r="AT2186" s="78">
        <f t="shared" si="1181"/>
        <v>0</v>
      </c>
      <c r="AU2186" s="74" t="s">
        <v>717</v>
      </c>
      <c r="AV2186" s="115"/>
      <c r="AW2186" s="395"/>
      <c r="AX2186" s="395">
        <v>0</v>
      </c>
      <c r="AY2186" s="395">
        <v>0</v>
      </c>
      <c r="AZ2186" s="395">
        <v>0</v>
      </c>
      <c r="BA2186" s="395">
        <v>0</v>
      </c>
      <c r="BB2186" s="395">
        <v>0</v>
      </c>
      <c r="BC2186" s="395">
        <v>0</v>
      </c>
      <c r="BD2186" s="115"/>
      <c r="BE2186" s="115"/>
      <c r="BF2186" s="115"/>
      <c r="BG2186" s="115"/>
      <c r="BH2186" s="115"/>
      <c r="BI2186" s="115"/>
      <c r="BJ2186" s="115"/>
      <c r="BK2186" s="115"/>
      <c r="BQ2186" s="74" t="str">
        <f t="shared" si="1183"/>
        <v xml:space="preserve"> </v>
      </c>
      <c r="BR2186" s="120" t="str">
        <f t="shared" si="1184"/>
        <v xml:space="preserve"> </v>
      </c>
      <c r="BS2186" s="120" t="str">
        <f t="shared" si="1185"/>
        <v xml:space="preserve"> </v>
      </c>
      <c r="BU2186" s="74" t="str">
        <f t="shared" si="1186"/>
        <v xml:space="preserve"> </v>
      </c>
      <c r="BV2186" s="120" t="str">
        <f t="shared" si="1187"/>
        <v xml:space="preserve"> </v>
      </c>
      <c r="BW2186" s="120" t="str">
        <f t="shared" si="1188"/>
        <v xml:space="preserve">  </v>
      </c>
      <c r="BY2186" s="74" t="str">
        <f t="shared" si="1189"/>
        <v xml:space="preserve"> </v>
      </c>
      <c r="BZ2186" s="120" t="str">
        <f t="shared" si="1190"/>
        <v xml:space="preserve"> </v>
      </c>
      <c r="CA2186" s="120" t="str">
        <f t="shared" si="1191"/>
        <v xml:space="preserve"> </v>
      </c>
      <c r="CC2186" s="115" t="str">
        <f t="shared" si="1192"/>
        <v xml:space="preserve"> </v>
      </c>
      <c r="CD2186" s="120" t="str">
        <f t="shared" si="1193"/>
        <v xml:space="preserve"> </v>
      </c>
      <c r="CE2186" s="417" t="str">
        <f t="shared" si="1194"/>
        <v xml:space="preserve"> </v>
      </c>
      <c r="CF2186" s="115"/>
      <c r="CG2186" s="115" t="str">
        <f t="shared" si="1195"/>
        <v xml:space="preserve"> </v>
      </c>
      <c r="CH2186" s="120" t="str">
        <f t="shared" si="1196"/>
        <v xml:space="preserve"> </v>
      </c>
      <c r="CI2186" s="417" t="str">
        <f t="shared" si="1197"/>
        <v xml:space="preserve"> </v>
      </c>
      <c r="CJ2186" s="115"/>
      <c r="CK2186" s="115" t="str">
        <f t="shared" si="1198"/>
        <v xml:space="preserve"> </v>
      </c>
      <c r="CL2186" s="120" t="str">
        <f t="shared" si="1199"/>
        <v xml:space="preserve"> </v>
      </c>
      <c r="CM2186" s="417" t="str">
        <f t="shared" si="1201"/>
        <v xml:space="preserve"> </v>
      </c>
      <c r="IS2186" s="108">
        <v>21</v>
      </c>
    </row>
    <row r="2187" spans="2:253" s="74" customFormat="1" ht="17.100000000000001" hidden="1" customHeight="1" x14ac:dyDescent="0.25">
      <c r="B2187" s="524">
        <f>IF(AND('KB Duct Parts'!$BL$14=2,'KB Duct Parts'!T19&gt;0),'KB Duct Parts'!T19,0)</f>
        <v>0</v>
      </c>
      <c r="C2187" s="529" t="s">
        <v>1441</v>
      </c>
      <c r="D2187" s="506" t="str">
        <f t="shared" si="1203"/>
        <v>19505-SS</v>
      </c>
      <c r="E2187" s="524" t="s">
        <v>862</v>
      </c>
      <c r="F2187" s="508" t="str">
        <f t="shared" si="1169"/>
        <v xml:space="preserve"> </v>
      </c>
      <c r="G2187" s="537" t="s">
        <v>1436</v>
      </c>
      <c r="H2187" s="524" t="s">
        <v>923</v>
      </c>
      <c r="I2187" s="1035"/>
      <c r="J2187" s="1036"/>
      <c r="K2187" s="531" t="s">
        <v>882</v>
      </c>
      <c r="L2187" s="535"/>
      <c r="M2187" s="517" t="str">
        <f t="shared" si="1202"/>
        <v>Y</v>
      </c>
      <c r="N2187" s="514">
        <f t="shared" si="1170"/>
        <v>30.7</v>
      </c>
      <c r="O2187" s="514">
        <f t="shared" si="1176"/>
        <v>0</v>
      </c>
      <c r="P2187" s="680">
        <f>'KB Duct Parts'!$AE$3</f>
        <v>0</v>
      </c>
      <c r="Q2187" s="681">
        <f t="shared" si="1171"/>
        <v>0</v>
      </c>
      <c r="R2187" s="682">
        <f t="shared" si="1172"/>
        <v>0</v>
      </c>
      <c r="S2187" s="716">
        <f t="shared" si="1173"/>
        <v>0.35</v>
      </c>
      <c r="T2187" s="679">
        <f t="shared" si="1174"/>
        <v>0</v>
      </c>
      <c r="U2187" s="679">
        <f t="shared" si="1175"/>
        <v>0</v>
      </c>
      <c r="Y2187" s="120"/>
      <c r="AD2187" s="79"/>
      <c r="AE2187" s="75"/>
      <c r="AF2187" s="370"/>
      <c r="AG2187" s="375"/>
      <c r="AH2187" s="379"/>
      <c r="AI2187" s="383"/>
      <c r="AJ2187" s="388"/>
      <c r="AK2187" s="392"/>
      <c r="AL2187" s="388"/>
      <c r="AM2187" s="363">
        <f t="shared" si="1200"/>
        <v>1</v>
      </c>
      <c r="AN2187" s="578">
        <v>30.7</v>
      </c>
      <c r="AO2187" s="78">
        <f t="shared" si="1182"/>
        <v>0</v>
      </c>
      <c r="AP2187" s="78">
        <f t="shared" si="1177"/>
        <v>0</v>
      </c>
      <c r="AQ2187" s="78">
        <f t="shared" si="1178"/>
        <v>0</v>
      </c>
      <c r="AR2187" s="78">
        <f t="shared" si="1179"/>
        <v>0</v>
      </c>
      <c r="AS2187" s="78">
        <f t="shared" si="1180"/>
        <v>0</v>
      </c>
      <c r="AT2187" s="78">
        <f t="shared" si="1181"/>
        <v>0</v>
      </c>
      <c r="AU2187" s="74" t="s">
        <v>717</v>
      </c>
      <c r="AV2187" s="115"/>
      <c r="AW2187" s="395"/>
      <c r="AX2187" s="395">
        <v>0</v>
      </c>
      <c r="AY2187" s="395">
        <v>0</v>
      </c>
      <c r="AZ2187" s="395">
        <v>0</v>
      </c>
      <c r="BA2187" s="395">
        <v>0</v>
      </c>
      <c r="BB2187" s="395">
        <v>0</v>
      </c>
      <c r="BC2187" s="395">
        <v>0</v>
      </c>
      <c r="BD2187" s="115"/>
      <c r="BE2187" s="115"/>
      <c r="BF2187" s="115"/>
      <c r="BG2187" s="115"/>
      <c r="BH2187" s="115"/>
      <c r="BI2187" s="115"/>
      <c r="BJ2187" s="115"/>
      <c r="BK2187" s="115"/>
      <c r="BQ2187" s="74" t="str">
        <f t="shared" si="1183"/>
        <v xml:space="preserve"> </v>
      </c>
      <c r="BR2187" s="120" t="str">
        <f t="shared" si="1184"/>
        <v xml:space="preserve"> </v>
      </c>
      <c r="BS2187" s="120" t="str">
        <f t="shared" si="1185"/>
        <v xml:space="preserve"> </v>
      </c>
      <c r="BU2187" s="74" t="str">
        <f t="shared" si="1186"/>
        <v xml:space="preserve"> </v>
      </c>
      <c r="BV2187" s="120" t="str">
        <f t="shared" si="1187"/>
        <v xml:space="preserve"> </v>
      </c>
      <c r="BW2187" s="120" t="str">
        <f t="shared" si="1188"/>
        <v xml:space="preserve">  </v>
      </c>
      <c r="BY2187" s="74" t="str">
        <f t="shared" si="1189"/>
        <v xml:space="preserve"> </v>
      </c>
      <c r="BZ2187" s="120" t="str">
        <f t="shared" si="1190"/>
        <v xml:space="preserve"> </v>
      </c>
      <c r="CA2187" s="120" t="str">
        <f t="shared" si="1191"/>
        <v xml:space="preserve"> </v>
      </c>
      <c r="CC2187" s="115" t="str">
        <f t="shared" si="1192"/>
        <v xml:space="preserve"> </v>
      </c>
      <c r="CD2187" s="120" t="str">
        <f t="shared" si="1193"/>
        <v xml:space="preserve"> </v>
      </c>
      <c r="CE2187" s="417" t="str">
        <f t="shared" si="1194"/>
        <v xml:space="preserve"> </v>
      </c>
      <c r="CF2187" s="115"/>
      <c r="CG2187" s="115" t="str">
        <f t="shared" si="1195"/>
        <v xml:space="preserve"> </v>
      </c>
      <c r="CH2187" s="120" t="str">
        <f t="shared" si="1196"/>
        <v xml:space="preserve"> </v>
      </c>
      <c r="CI2187" s="417" t="str">
        <f t="shared" si="1197"/>
        <v xml:space="preserve"> </v>
      </c>
      <c r="CJ2187" s="115"/>
      <c r="CK2187" s="115" t="str">
        <f t="shared" si="1198"/>
        <v xml:space="preserve"> </v>
      </c>
      <c r="CL2187" s="120" t="str">
        <f t="shared" si="1199"/>
        <v xml:space="preserve"> </v>
      </c>
      <c r="CM2187" s="417" t="str">
        <f t="shared" si="1201"/>
        <v xml:space="preserve"> </v>
      </c>
      <c r="IS2187" s="108">
        <v>23</v>
      </c>
    </row>
    <row r="2188" spans="2:253" s="74" customFormat="1" ht="17.100000000000001" hidden="1" customHeight="1" x14ac:dyDescent="0.25">
      <c r="B2188" s="524">
        <f>IF(AND('KB Duct Parts'!$BL$14=2,'KB Duct Parts'!T20&gt;0),'KB Duct Parts'!T20,0)</f>
        <v>0</v>
      </c>
      <c r="C2188" s="529" t="s">
        <v>1442</v>
      </c>
      <c r="D2188" s="506" t="str">
        <f t="shared" si="1203"/>
        <v>19506-SS</v>
      </c>
      <c r="E2188" s="524" t="s">
        <v>863</v>
      </c>
      <c r="F2188" s="508" t="str">
        <f t="shared" si="1169"/>
        <v xml:space="preserve"> </v>
      </c>
      <c r="G2188" s="537" t="s">
        <v>1436</v>
      </c>
      <c r="H2188" s="524" t="s">
        <v>923</v>
      </c>
      <c r="I2188" s="1035"/>
      <c r="J2188" s="1036"/>
      <c r="K2188" s="531" t="s">
        <v>882</v>
      </c>
      <c r="L2188" s="535"/>
      <c r="M2188" s="517" t="str">
        <f t="shared" si="1202"/>
        <v>Y</v>
      </c>
      <c r="N2188" s="514">
        <f t="shared" si="1170"/>
        <v>36.4</v>
      </c>
      <c r="O2188" s="514">
        <f t="shared" si="1176"/>
        <v>0</v>
      </c>
      <c r="P2188" s="680">
        <f>'KB Duct Parts'!$AE$3</f>
        <v>0</v>
      </c>
      <c r="Q2188" s="681">
        <f t="shared" si="1171"/>
        <v>0</v>
      </c>
      <c r="R2188" s="682">
        <f t="shared" si="1172"/>
        <v>0</v>
      </c>
      <c r="S2188" s="716">
        <f t="shared" si="1173"/>
        <v>0.35</v>
      </c>
      <c r="T2188" s="679">
        <f t="shared" si="1174"/>
        <v>0</v>
      </c>
      <c r="U2188" s="679">
        <f t="shared" si="1175"/>
        <v>0</v>
      </c>
      <c r="Y2188" s="120"/>
      <c r="AD2188" s="79"/>
      <c r="AE2188" s="75"/>
      <c r="AF2188" s="370"/>
      <c r="AG2188" s="375"/>
      <c r="AH2188" s="379"/>
      <c r="AI2188" s="383"/>
      <c r="AJ2188" s="388"/>
      <c r="AK2188" s="392"/>
      <c r="AL2188" s="388"/>
      <c r="AM2188" s="363">
        <f t="shared" si="1200"/>
        <v>1</v>
      </c>
      <c r="AN2188" s="578">
        <v>36.4</v>
      </c>
      <c r="AO2188" s="78">
        <f t="shared" si="1182"/>
        <v>0</v>
      </c>
      <c r="AP2188" s="78">
        <f t="shared" si="1177"/>
        <v>0</v>
      </c>
      <c r="AQ2188" s="78">
        <f t="shared" si="1178"/>
        <v>0</v>
      </c>
      <c r="AR2188" s="78">
        <f t="shared" si="1179"/>
        <v>0</v>
      </c>
      <c r="AS2188" s="78">
        <f t="shared" si="1180"/>
        <v>0</v>
      </c>
      <c r="AT2188" s="78">
        <f t="shared" si="1181"/>
        <v>0</v>
      </c>
      <c r="AU2188" s="74" t="s">
        <v>717</v>
      </c>
      <c r="AV2188" s="115"/>
      <c r="AW2188" s="395"/>
      <c r="AX2188" s="395">
        <v>0</v>
      </c>
      <c r="AY2188" s="395">
        <v>0</v>
      </c>
      <c r="AZ2188" s="395">
        <v>0</v>
      </c>
      <c r="BA2188" s="395">
        <v>0</v>
      </c>
      <c r="BB2188" s="395">
        <v>0</v>
      </c>
      <c r="BC2188" s="395">
        <v>0</v>
      </c>
      <c r="BD2188" s="115"/>
      <c r="BE2188" s="115"/>
      <c r="BF2188" s="115"/>
      <c r="BG2188" s="115"/>
      <c r="BH2188" s="115"/>
      <c r="BI2188" s="115"/>
      <c r="BJ2188" s="115"/>
      <c r="BK2188" s="115"/>
      <c r="BQ2188" s="74" t="str">
        <f t="shared" si="1183"/>
        <v xml:space="preserve"> </v>
      </c>
      <c r="BR2188" s="120" t="str">
        <f t="shared" si="1184"/>
        <v xml:space="preserve"> </v>
      </c>
      <c r="BS2188" s="120" t="str">
        <f t="shared" si="1185"/>
        <v xml:space="preserve"> </v>
      </c>
      <c r="BU2188" s="74" t="str">
        <f t="shared" si="1186"/>
        <v xml:space="preserve"> </v>
      </c>
      <c r="BV2188" s="120" t="str">
        <f t="shared" si="1187"/>
        <v xml:space="preserve"> </v>
      </c>
      <c r="BW2188" s="120" t="str">
        <f t="shared" si="1188"/>
        <v xml:space="preserve">  </v>
      </c>
      <c r="BY2188" s="74" t="str">
        <f t="shared" si="1189"/>
        <v xml:space="preserve"> </v>
      </c>
      <c r="BZ2188" s="120" t="str">
        <f t="shared" si="1190"/>
        <v xml:space="preserve"> </v>
      </c>
      <c r="CA2188" s="120" t="str">
        <f t="shared" si="1191"/>
        <v xml:space="preserve"> </v>
      </c>
      <c r="CC2188" s="115" t="str">
        <f t="shared" si="1192"/>
        <v xml:space="preserve"> </v>
      </c>
      <c r="CD2188" s="120" t="str">
        <f t="shared" si="1193"/>
        <v xml:space="preserve"> </v>
      </c>
      <c r="CE2188" s="417" t="str">
        <f t="shared" si="1194"/>
        <v xml:space="preserve"> </v>
      </c>
      <c r="CF2188" s="115"/>
      <c r="CG2188" s="115" t="str">
        <f t="shared" si="1195"/>
        <v xml:space="preserve"> </v>
      </c>
      <c r="CH2188" s="120" t="str">
        <f t="shared" si="1196"/>
        <v xml:space="preserve"> </v>
      </c>
      <c r="CI2188" s="417" t="str">
        <f t="shared" si="1197"/>
        <v xml:space="preserve"> </v>
      </c>
      <c r="CJ2188" s="115"/>
      <c r="CK2188" s="115" t="str">
        <f t="shared" si="1198"/>
        <v xml:space="preserve"> </v>
      </c>
      <c r="CL2188" s="120" t="str">
        <f t="shared" si="1199"/>
        <v xml:space="preserve"> </v>
      </c>
      <c r="CM2188" s="417" t="str">
        <f t="shared" si="1201"/>
        <v xml:space="preserve"> </v>
      </c>
      <c r="IS2188" s="108">
        <v>27</v>
      </c>
    </row>
    <row r="2189" spans="2:253" s="74" customFormat="1" ht="17.100000000000001" hidden="1" customHeight="1" x14ac:dyDescent="0.25">
      <c r="B2189" s="524">
        <f>IF(AND('KB Duct Parts'!$BL$14=2,'KB Duct Parts'!T21&gt;0),'KB Duct Parts'!T21,0)</f>
        <v>0</v>
      </c>
      <c r="C2189" s="529" t="s">
        <v>1443</v>
      </c>
      <c r="D2189" s="506" t="str">
        <f t="shared" si="1203"/>
        <v>19507-SS</v>
      </c>
      <c r="E2189" s="524" t="s">
        <v>864</v>
      </c>
      <c r="F2189" s="508" t="str">
        <f t="shared" si="1169"/>
        <v xml:space="preserve"> </v>
      </c>
      <c r="G2189" s="537" t="s">
        <v>1436</v>
      </c>
      <c r="H2189" s="524" t="s">
        <v>923</v>
      </c>
      <c r="I2189" s="1035"/>
      <c r="J2189" s="1036"/>
      <c r="K2189" s="531" t="s">
        <v>882</v>
      </c>
      <c r="L2189" s="535"/>
      <c r="M2189" s="517" t="str">
        <f t="shared" si="1202"/>
        <v>Y</v>
      </c>
      <c r="N2189" s="514">
        <f t="shared" si="1170"/>
        <v>41</v>
      </c>
      <c r="O2189" s="514">
        <f t="shared" si="1176"/>
        <v>0</v>
      </c>
      <c r="P2189" s="680">
        <f>'KB Duct Parts'!$AE$3</f>
        <v>0</v>
      </c>
      <c r="Q2189" s="681">
        <f t="shared" si="1171"/>
        <v>0</v>
      </c>
      <c r="R2189" s="682">
        <f t="shared" si="1172"/>
        <v>0</v>
      </c>
      <c r="S2189" s="716">
        <f t="shared" si="1173"/>
        <v>0.35</v>
      </c>
      <c r="T2189" s="679">
        <f t="shared" si="1174"/>
        <v>0</v>
      </c>
      <c r="U2189" s="679">
        <f t="shared" si="1175"/>
        <v>0</v>
      </c>
      <c r="Y2189" s="120"/>
      <c r="AD2189" s="79"/>
      <c r="AE2189" s="75"/>
      <c r="AF2189" s="370"/>
      <c r="AG2189" s="375"/>
      <c r="AH2189" s="379"/>
      <c r="AI2189" s="383"/>
      <c r="AJ2189" s="388"/>
      <c r="AK2189" s="392"/>
      <c r="AL2189" s="388"/>
      <c r="AM2189" s="363">
        <f t="shared" si="1200"/>
        <v>1</v>
      </c>
      <c r="AN2189" s="578">
        <v>41</v>
      </c>
      <c r="AO2189" s="78">
        <f t="shared" si="1182"/>
        <v>0</v>
      </c>
      <c r="AP2189" s="78">
        <f t="shared" si="1177"/>
        <v>0</v>
      </c>
      <c r="AQ2189" s="78">
        <f t="shared" si="1178"/>
        <v>0</v>
      </c>
      <c r="AR2189" s="78">
        <f t="shared" si="1179"/>
        <v>0</v>
      </c>
      <c r="AS2189" s="78">
        <f t="shared" si="1180"/>
        <v>0</v>
      </c>
      <c r="AT2189" s="78">
        <f t="shared" si="1181"/>
        <v>0</v>
      </c>
      <c r="AU2189" s="74" t="s">
        <v>717</v>
      </c>
      <c r="AV2189" s="115"/>
      <c r="AW2189" s="395"/>
      <c r="AX2189" s="395">
        <v>0</v>
      </c>
      <c r="AY2189" s="395">
        <v>0</v>
      </c>
      <c r="AZ2189" s="395">
        <v>0</v>
      </c>
      <c r="BA2189" s="395">
        <v>0</v>
      </c>
      <c r="BB2189" s="395">
        <v>0</v>
      </c>
      <c r="BC2189" s="395">
        <v>0</v>
      </c>
      <c r="BD2189" s="115"/>
      <c r="BE2189" s="115"/>
      <c r="BF2189" s="115"/>
      <c r="BG2189" s="115"/>
      <c r="BH2189" s="115"/>
      <c r="BI2189" s="115"/>
      <c r="BJ2189" s="115"/>
      <c r="BK2189" s="115"/>
      <c r="BQ2189" s="74" t="str">
        <f t="shared" si="1183"/>
        <v xml:space="preserve"> </v>
      </c>
      <c r="BR2189" s="120" t="str">
        <f t="shared" si="1184"/>
        <v xml:space="preserve"> </v>
      </c>
      <c r="BS2189" s="120" t="str">
        <f t="shared" si="1185"/>
        <v xml:space="preserve"> </v>
      </c>
      <c r="BU2189" s="74" t="str">
        <f t="shared" si="1186"/>
        <v xml:space="preserve"> </v>
      </c>
      <c r="BV2189" s="120" t="str">
        <f t="shared" si="1187"/>
        <v xml:space="preserve"> </v>
      </c>
      <c r="BW2189" s="120" t="str">
        <f t="shared" si="1188"/>
        <v xml:space="preserve">  </v>
      </c>
      <c r="BY2189" s="74" t="str">
        <f t="shared" si="1189"/>
        <v xml:space="preserve"> </v>
      </c>
      <c r="BZ2189" s="120" t="str">
        <f t="shared" si="1190"/>
        <v xml:space="preserve"> </v>
      </c>
      <c r="CA2189" s="120" t="str">
        <f t="shared" si="1191"/>
        <v xml:space="preserve"> </v>
      </c>
      <c r="CC2189" s="115" t="str">
        <f t="shared" si="1192"/>
        <v xml:space="preserve"> </v>
      </c>
      <c r="CD2189" s="120" t="str">
        <f t="shared" si="1193"/>
        <v xml:space="preserve"> </v>
      </c>
      <c r="CE2189" s="417" t="str">
        <f t="shared" si="1194"/>
        <v xml:space="preserve"> </v>
      </c>
      <c r="CF2189" s="115"/>
      <c r="CG2189" s="115" t="str">
        <f t="shared" si="1195"/>
        <v xml:space="preserve"> </v>
      </c>
      <c r="CH2189" s="120" t="str">
        <f t="shared" si="1196"/>
        <v xml:space="preserve"> </v>
      </c>
      <c r="CI2189" s="417" t="str">
        <f t="shared" si="1197"/>
        <v xml:space="preserve"> </v>
      </c>
      <c r="CJ2189" s="115"/>
      <c r="CK2189" s="115" t="str">
        <f t="shared" si="1198"/>
        <v xml:space="preserve"> </v>
      </c>
      <c r="CL2189" s="120" t="str">
        <f t="shared" si="1199"/>
        <v xml:space="preserve"> </v>
      </c>
      <c r="CM2189" s="417" t="str">
        <f t="shared" si="1201"/>
        <v xml:space="preserve"> </v>
      </c>
      <c r="IS2189" s="108">
        <v>30</v>
      </c>
    </row>
    <row r="2190" spans="2:253" s="74" customFormat="1" ht="17.100000000000001" hidden="1" customHeight="1" x14ac:dyDescent="0.25">
      <c r="B2190" s="524">
        <f>IF(AND('KB Duct Parts'!$BL$14=2,'KB Duct Parts'!T22&gt;0),'KB Duct Parts'!T22,0)</f>
        <v>0</v>
      </c>
      <c r="C2190" s="529" t="s">
        <v>1444</v>
      </c>
      <c r="D2190" s="506" t="str">
        <f t="shared" si="1203"/>
        <v>19508-SS</v>
      </c>
      <c r="E2190" s="524" t="s">
        <v>865</v>
      </c>
      <c r="F2190" s="508" t="str">
        <f t="shared" ref="F2190:F2253" si="1204">IF(AM2190&gt;1,"Non-Std"," ")</f>
        <v xml:space="preserve"> </v>
      </c>
      <c r="G2190" s="537" t="s">
        <v>1436</v>
      </c>
      <c r="H2190" s="524" t="s">
        <v>923</v>
      </c>
      <c r="I2190" s="1035"/>
      <c r="J2190" s="1036"/>
      <c r="K2190" s="531" t="s">
        <v>882</v>
      </c>
      <c r="L2190" s="535"/>
      <c r="M2190" s="517" t="str">
        <f t="shared" si="1202"/>
        <v>Y</v>
      </c>
      <c r="N2190" s="514">
        <f t="shared" si="1170"/>
        <v>41</v>
      </c>
      <c r="O2190" s="514">
        <f t="shared" si="1176"/>
        <v>0</v>
      </c>
      <c r="P2190" s="680">
        <f>'KB Duct Parts'!$AE$3</f>
        <v>0</v>
      </c>
      <c r="Q2190" s="681">
        <f t="shared" si="1171"/>
        <v>0</v>
      </c>
      <c r="R2190" s="682">
        <f t="shared" si="1172"/>
        <v>0</v>
      </c>
      <c r="S2190" s="716">
        <f t="shared" si="1173"/>
        <v>0.35</v>
      </c>
      <c r="T2190" s="679">
        <f t="shared" si="1174"/>
        <v>0</v>
      </c>
      <c r="U2190" s="679">
        <f t="shared" si="1175"/>
        <v>0</v>
      </c>
      <c r="Y2190" s="120"/>
      <c r="AD2190" s="79"/>
      <c r="AE2190" s="75"/>
      <c r="AF2190" s="370"/>
      <c r="AG2190" s="375"/>
      <c r="AH2190" s="379"/>
      <c r="AI2190" s="383"/>
      <c r="AJ2190" s="388"/>
      <c r="AK2190" s="392"/>
      <c r="AL2190" s="388"/>
      <c r="AM2190" s="363">
        <f t="shared" si="1200"/>
        <v>1</v>
      </c>
      <c r="AN2190" s="578">
        <v>41</v>
      </c>
      <c r="AO2190" s="78">
        <f t="shared" si="1182"/>
        <v>0</v>
      </c>
      <c r="AP2190" s="78">
        <f t="shared" si="1177"/>
        <v>0</v>
      </c>
      <c r="AQ2190" s="78">
        <f t="shared" si="1178"/>
        <v>0</v>
      </c>
      <c r="AR2190" s="78">
        <f t="shared" si="1179"/>
        <v>0</v>
      </c>
      <c r="AS2190" s="78">
        <f t="shared" si="1180"/>
        <v>0</v>
      </c>
      <c r="AT2190" s="78">
        <f t="shared" si="1181"/>
        <v>0</v>
      </c>
      <c r="AU2190" s="74" t="s">
        <v>717</v>
      </c>
      <c r="AV2190" s="115"/>
      <c r="AW2190" s="395"/>
      <c r="AX2190" s="395">
        <v>0</v>
      </c>
      <c r="AY2190" s="395">
        <v>0</v>
      </c>
      <c r="AZ2190" s="395">
        <v>0</v>
      </c>
      <c r="BA2190" s="395">
        <v>0</v>
      </c>
      <c r="BB2190" s="395">
        <v>0</v>
      </c>
      <c r="BC2190" s="395">
        <v>0</v>
      </c>
      <c r="BD2190" s="115"/>
      <c r="BE2190" s="115"/>
      <c r="BF2190" s="115"/>
      <c r="BG2190" s="115"/>
      <c r="BH2190" s="115"/>
      <c r="BI2190" s="115"/>
      <c r="BJ2190" s="115"/>
      <c r="BK2190" s="115"/>
      <c r="BQ2190" s="74" t="str">
        <f t="shared" si="1183"/>
        <v xml:space="preserve"> </v>
      </c>
      <c r="BR2190" s="120" t="str">
        <f t="shared" si="1184"/>
        <v xml:space="preserve"> </v>
      </c>
      <c r="BS2190" s="120" t="str">
        <f t="shared" si="1185"/>
        <v xml:space="preserve"> </v>
      </c>
      <c r="BU2190" s="74" t="str">
        <f t="shared" si="1186"/>
        <v xml:space="preserve"> </v>
      </c>
      <c r="BV2190" s="120" t="str">
        <f t="shared" si="1187"/>
        <v xml:space="preserve"> </v>
      </c>
      <c r="BW2190" s="120" t="str">
        <f t="shared" si="1188"/>
        <v xml:space="preserve">  </v>
      </c>
      <c r="BY2190" s="74" t="str">
        <f t="shared" si="1189"/>
        <v xml:space="preserve"> </v>
      </c>
      <c r="BZ2190" s="120" t="str">
        <f t="shared" si="1190"/>
        <v xml:space="preserve"> </v>
      </c>
      <c r="CA2190" s="120" t="str">
        <f t="shared" si="1191"/>
        <v xml:space="preserve"> </v>
      </c>
      <c r="CC2190" s="115" t="str">
        <f t="shared" si="1192"/>
        <v xml:space="preserve"> </v>
      </c>
      <c r="CD2190" s="120" t="str">
        <f t="shared" si="1193"/>
        <v xml:space="preserve"> </v>
      </c>
      <c r="CE2190" s="417" t="str">
        <f t="shared" si="1194"/>
        <v xml:space="preserve"> </v>
      </c>
      <c r="CF2190" s="115"/>
      <c r="CG2190" s="115" t="str">
        <f t="shared" si="1195"/>
        <v xml:space="preserve"> </v>
      </c>
      <c r="CH2190" s="120" t="str">
        <f t="shared" si="1196"/>
        <v xml:space="preserve"> </v>
      </c>
      <c r="CI2190" s="417" t="str">
        <f t="shared" si="1197"/>
        <v xml:space="preserve"> </v>
      </c>
      <c r="CJ2190" s="115"/>
      <c r="CK2190" s="115" t="str">
        <f t="shared" si="1198"/>
        <v xml:space="preserve"> </v>
      </c>
      <c r="CL2190" s="120" t="str">
        <f t="shared" si="1199"/>
        <v xml:space="preserve"> </v>
      </c>
      <c r="CM2190" s="417" t="str">
        <f t="shared" si="1201"/>
        <v xml:space="preserve"> </v>
      </c>
      <c r="IS2190" s="108">
        <v>30</v>
      </c>
    </row>
    <row r="2191" spans="2:253" s="74" customFormat="1" ht="17.100000000000001" hidden="1" customHeight="1" x14ac:dyDescent="0.25">
      <c r="B2191" s="524">
        <f>IF(AND('KB Duct Parts'!$BL$14=2,'KB Duct Parts'!T23&gt;0),'KB Duct Parts'!T23,0)</f>
        <v>0</v>
      </c>
      <c r="C2191" s="529" t="s">
        <v>1445</v>
      </c>
      <c r="D2191" s="506" t="str">
        <f t="shared" si="1203"/>
        <v>19509-SS</v>
      </c>
      <c r="E2191" s="524" t="s">
        <v>866</v>
      </c>
      <c r="F2191" s="508" t="str">
        <f t="shared" si="1204"/>
        <v xml:space="preserve"> </v>
      </c>
      <c r="G2191" s="537" t="s">
        <v>1436</v>
      </c>
      <c r="H2191" s="524" t="s">
        <v>923</v>
      </c>
      <c r="I2191" s="1035"/>
      <c r="J2191" s="1036"/>
      <c r="K2191" s="531" t="s">
        <v>882</v>
      </c>
      <c r="L2191" s="535"/>
      <c r="M2191" s="517" t="str">
        <f t="shared" si="1202"/>
        <v>Y</v>
      </c>
      <c r="N2191" s="514">
        <f t="shared" si="1170"/>
        <v>47.8</v>
      </c>
      <c r="O2191" s="514">
        <f t="shared" si="1176"/>
        <v>0</v>
      </c>
      <c r="P2191" s="680">
        <f>'KB Duct Parts'!$AE$3</f>
        <v>0</v>
      </c>
      <c r="Q2191" s="681">
        <f t="shared" si="1171"/>
        <v>0</v>
      </c>
      <c r="R2191" s="682">
        <f t="shared" si="1172"/>
        <v>0</v>
      </c>
      <c r="S2191" s="716">
        <f t="shared" si="1173"/>
        <v>0.35</v>
      </c>
      <c r="T2191" s="679">
        <f t="shared" si="1174"/>
        <v>0</v>
      </c>
      <c r="U2191" s="679">
        <f t="shared" si="1175"/>
        <v>0</v>
      </c>
      <c r="Y2191" s="120"/>
      <c r="AD2191" s="79"/>
      <c r="AE2191" s="75"/>
      <c r="AF2191" s="370"/>
      <c r="AG2191" s="375"/>
      <c r="AH2191" s="379"/>
      <c r="AI2191" s="383"/>
      <c r="AJ2191" s="388"/>
      <c r="AK2191" s="392"/>
      <c r="AL2191" s="388"/>
      <c r="AM2191" s="363">
        <f t="shared" si="1200"/>
        <v>1</v>
      </c>
      <c r="AN2191" s="578">
        <v>47.8</v>
      </c>
      <c r="AO2191" s="78">
        <f t="shared" si="1182"/>
        <v>0</v>
      </c>
      <c r="AP2191" s="78">
        <f t="shared" si="1177"/>
        <v>0</v>
      </c>
      <c r="AQ2191" s="78">
        <f t="shared" si="1178"/>
        <v>0</v>
      </c>
      <c r="AR2191" s="78">
        <f t="shared" si="1179"/>
        <v>0</v>
      </c>
      <c r="AS2191" s="78">
        <f t="shared" si="1180"/>
        <v>0</v>
      </c>
      <c r="AT2191" s="78">
        <f t="shared" si="1181"/>
        <v>0</v>
      </c>
      <c r="AU2191" s="74" t="s">
        <v>717</v>
      </c>
      <c r="AV2191" s="115"/>
      <c r="AW2191" s="395"/>
      <c r="AX2191" s="395">
        <v>0</v>
      </c>
      <c r="AY2191" s="395">
        <v>0</v>
      </c>
      <c r="AZ2191" s="395">
        <v>0</v>
      </c>
      <c r="BA2191" s="395">
        <v>0</v>
      </c>
      <c r="BB2191" s="395">
        <v>0</v>
      </c>
      <c r="BC2191" s="395">
        <v>0</v>
      </c>
      <c r="BD2191" s="115"/>
      <c r="BE2191" s="115"/>
      <c r="BF2191" s="115"/>
      <c r="BG2191" s="115"/>
      <c r="BH2191" s="115"/>
      <c r="BI2191" s="115"/>
      <c r="BJ2191" s="115"/>
      <c r="BK2191" s="115"/>
      <c r="BQ2191" s="74" t="str">
        <f t="shared" si="1183"/>
        <v xml:space="preserve"> </v>
      </c>
      <c r="BR2191" s="120" t="str">
        <f t="shared" si="1184"/>
        <v xml:space="preserve"> </v>
      </c>
      <c r="BS2191" s="120" t="str">
        <f t="shared" si="1185"/>
        <v xml:space="preserve"> </v>
      </c>
      <c r="BU2191" s="74" t="str">
        <f t="shared" si="1186"/>
        <v xml:space="preserve"> </v>
      </c>
      <c r="BV2191" s="120" t="str">
        <f t="shared" si="1187"/>
        <v xml:space="preserve"> </v>
      </c>
      <c r="BW2191" s="120" t="str">
        <f t="shared" si="1188"/>
        <v xml:space="preserve">  </v>
      </c>
      <c r="BY2191" s="74" t="str">
        <f t="shared" si="1189"/>
        <v xml:space="preserve"> </v>
      </c>
      <c r="BZ2191" s="120" t="str">
        <f t="shared" si="1190"/>
        <v xml:space="preserve"> </v>
      </c>
      <c r="CA2191" s="120" t="str">
        <f t="shared" si="1191"/>
        <v xml:space="preserve"> </v>
      </c>
      <c r="CC2191" s="115" t="str">
        <f t="shared" si="1192"/>
        <v xml:space="preserve"> </v>
      </c>
      <c r="CD2191" s="120" t="str">
        <f t="shared" si="1193"/>
        <v xml:space="preserve"> </v>
      </c>
      <c r="CE2191" s="417" t="str">
        <f t="shared" si="1194"/>
        <v xml:space="preserve"> </v>
      </c>
      <c r="CF2191" s="115"/>
      <c r="CG2191" s="115" t="str">
        <f t="shared" si="1195"/>
        <v xml:space="preserve"> </v>
      </c>
      <c r="CH2191" s="120" t="str">
        <f t="shared" si="1196"/>
        <v xml:space="preserve"> </v>
      </c>
      <c r="CI2191" s="417" t="str">
        <f t="shared" si="1197"/>
        <v xml:space="preserve"> </v>
      </c>
      <c r="CJ2191" s="115"/>
      <c r="CK2191" s="115" t="str">
        <f t="shared" si="1198"/>
        <v xml:space="preserve"> </v>
      </c>
      <c r="CL2191" s="120" t="str">
        <f t="shared" si="1199"/>
        <v xml:space="preserve"> </v>
      </c>
      <c r="CM2191" s="417" t="str">
        <f t="shared" si="1201"/>
        <v xml:space="preserve"> </v>
      </c>
      <c r="IS2191" s="108">
        <v>35</v>
      </c>
    </row>
    <row r="2192" spans="2:253" s="74" customFormat="1" ht="17.100000000000001" hidden="1" customHeight="1" x14ac:dyDescent="0.25">
      <c r="B2192" s="524">
        <f>IF(AND('KB Duct Parts'!$BL$14=2,'KB Duct Parts'!T24&gt;0),'KB Duct Parts'!T24,0)</f>
        <v>0</v>
      </c>
      <c r="C2192" s="529" t="s">
        <v>1446</v>
      </c>
      <c r="D2192" s="506" t="str">
        <f t="shared" si="1203"/>
        <v>19510-SS</v>
      </c>
      <c r="E2192" s="524" t="s">
        <v>867</v>
      </c>
      <c r="F2192" s="508" t="str">
        <f t="shared" si="1204"/>
        <v xml:space="preserve"> </v>
      </c>
      <c r="G2192" s="537" t="s">
        <v>1436</v>
      </c>
      <c r="H2192" s="524" t="s">
        <v>923</v>
      </c>
      <c r="I2192" s="1035"/>
      <c r="J2192" s="1036"/>
      <c r="K2192" s="531" t="s">
        <v>882</v>
      </c>
      <c r="L2192" s="535"/>
      <c r="M2192" s="517" t="str">
        <f t="shared" si="1202"/>
        <v>Y</v>
      </c>
      <c r="N2192" s="514">
        <f t="shared" si="1170"/>
        <v>47.8</v>
      </c>
      <c r="O2192" s="514">
        <f t="shared" si="1176"/>
        <v>0</v>
      </c>
      <c r="P2192" s="680">
        <f>'KB Duct Parts'!$AE$3</f>
        <v>0</v>
      </c>
      <c r="Q2192" s="681">
        <f t="shared" si="1171"/>
        <v>0</v>
      </c>
      <c r="R2192" s="682">
        <f t="shared" si="1172"/>
        <v>0</v>
      </c>
      <c r="S2192" s="716">
        <f t="shared" si="1173"/>
        <v>0.35</v>
      </c>
      <c r="T2192" s="679">
        <f t="shared" si="1174"/>
        <v>0</v>
      </c>
      <c r="U2192" s="679">
        <f t="shared" si="1175"/>
        <v>0</v>
      </c>
      <c r="Y2192" s="120"/>
      <c r="AD2192" s="79"/>
      <c r="AE2192" s="75"/>
      <c r="AF2192" s="370"/>
      <c r="AG2192" s="375"/>
      <c r="AH2192" s="379"/>
      <c r="AI2192" s="383"/>
      <c r="AJ2192" s="388"/>
      <c r="AK2192" s="392"/>
      <c r="AL2192" s="388"/>
      <c r="AM2192" s="363">
        <f t="shared" si="1200"/>
        <v>1</v>
      </c>
      <c r="AN2192" s="578">
        <v>47.8</v>
      </c>
      <c r="AO2192" s="78">
        <f t="shared" si="1182"/>
        <v>0</v>
      </c>
      <c r="AP2192" s="78">
        <f t="shared" si="1177"/>
        <v>0</v>
      </c>
      <c r="AQ2192" s="78">
        <f t="shared" si="1178"/>
        <v>0</v>
      </c>
      <c r="AR2192" s="78">
        <f t="shared" si="1179"/>
        <v>0</v>
      </c>
      <c r="AS2192" s="78">
        <f t="shared" si="1180"/>
        <v>0</v>
      </c>
      <c r="AT2192" s="78">
        <f t="shared" si="1181"/>
        <v>0</v>
      </c>
      <c r="AU2192" s="74" t="s">
        <v>717</v>
      </c>
      <c r="AV2192" s="115"/>
      <c r="AW2192" s="395"/>
      <c r="AX2192" s="395">
        <v>0</v>
      </c>
      <c r="AY2192" s="395">
        <v>0</v>
      </c>
      <c r="AZ2192" s="395">
        <v>0</v>
      </c>
      <c r="BA2192" s="395">
        <v>0</v>
      </c>
      <c r="BB2192" s="395">
        <v>0</v>
      </c>
      <c r="BC2192" s="395">
        <v>0</v>
      </c>
      <c r="BD2192" s="115"/>
      <c r="BE2192" s="115"/>
      <c r="BF2192" s="115"/>
      <c r="BG2192" s="115"/>
      <c r="BH2192" s="115"/>
      <c r="BI2192" s="115"/>
      <c r="BJ2192" s="115"/>
      <c r="BK2192" s="115"/>
      <c r="BQ2192" s="74" t="str">
        <f t="shared" si="1183"/>
        <v xml:space="preserve"> </v>
      </c>
      <c r="BR2192" s="120" t="str">
        <f t="shared" si="1184"/>
        <v xml:space="preserve"> </v>
      </c>
      <c r="BS2192" s="120" t="str">
        <f t="shared" si="1185"/>
        <v xml:space="preserve"> </v>
      </c>
      <c r="BU2192" s="74" t="str">
        <f t="shared" si="1186"/>
        <v xml:space="preserve"> </v>
      </c>
      <c r="BV2192" s="120" t="str">
        <f t="shared" si="1187"/>
        <v xml:space="preserve"> </v>
      </c>
      <c r="BW2192" s="120" t="str">
        <f t="shared" si="1188"/>
        <v xml:space="preserve">  </v>
      </c>
      <c r="BY2192" s="74" t="str">
        <f t="shared" si="1189"/>
        <v xml:space="preserve"> </v>
      </c>
      <c r="BZ2192" s="120" t="str">
        <f t="shared" si="1190"/>
        <v xml:space="preserve"> </v>
      </c>
      <c r="CA2192" s="120" t="str">
        <f t="shared" si="1191"/>
        <v xml:space="preserve"> </v>
      </c>
      <c r="CC2192" s="115" t="str">
        <f t="shared" si="1192"/>
        <v xml:space="preserve"> </v>
      </c>
      <c r="CD2192" s="120" t="str">
        <f t="shared" si="1193"/>
        <v xml:space="preserve"> </v>
      </c>
      <c r="CE2192" s="417" t="str">
        <f t="shared" si="1194"/>
        <v xml:space="preserve"> </v>
      </c>
      <c r="CF2192" s="115"/>
      <c r="CG2192" s="115" t="str">
        <f t="shared" si="1195"/>
        <v xml:space="preserve"> </v>
      </c>
      <c r="CH2192" s="120" t="str">
        <f t="shared" si="1196"/>
        <v xml:space="preserve"> </v>
      </c>
      <c r="CI2192" s="417" t="str">
        <f t="shared" si="1197"/>
        <v xml:space="preserve"> </v>
      </c>
      <c r="CJ2192" s="115"/>
      <c r="CK2192" s="115" t="str">
        <f t="shared" si="1198"/>
        <v xml:space="preserve"> </v>
      </c>
      <c r="CL2192" s="120" t="str">
        <f t="shared" si="1199"/>
        <v xml:space="preserve"> </v>
      </c>
      <c r="CM2192" s="417" t="str">
        <f t="shared" si="1201"/>
        <v xml:space="preserve"> </v>
      </c>
      <c r="IS2192" s="108">
        <v>35</v>
      </c>
    </row>
    <row r="2193" spans="2:253" s="74" customFormat="1" ht="17.100000000000001" hidden="1" customHeight="1" x14ac:dyDescent="0.25">
      <c r="B2193" s="524">
        <f>IF(AND('KB Duct Parts'!$BL$14=2,'KB Duct Parts'!T25&gt;0),'KB Duct Parts'!T25,0)</f>
        <v>0</v>
      </c>
      <c r="C2193" s="529" t="s">
        <v>1447</v>
      </c>
      <c r="D2193" s="506" t="str">
        <f t="shared" si="1203"/>
        <v>19511-SS</v>
      </c>
      <c r="E2193" s="524" t="s">
        <v>868</v>
      </c>
      <c r="F2193" s="508" t="str">
        <f t="shared" si="1204"/>
        <v xml:space="preserve"> </v>
      </c>
      <c r="G2193" s="537" t="s">
        <v>1436</v>
      </c>
      <c r="H2193" s="524" t="s">
        <v>923</v>
      </c>
      <c r="I2193" s="1035"/>
      <c r="J2193" s="1036"/>
      <c r="K2193" s="531" t="s">
        <v>882</v>
      </c>
      <c r="L2193" s="535"/>
      <c r="M2193" s="517" t="str">
        <f t="shared" si="1202"/>
        <v>Y</v>
      </c>
      <c r="N2193" s="514">
        <f t="shared" si="1170"/>
        <v>49</v>
      </c>
      <c r="O2193" s="514">
        <f t="shared" si="1176"/>
        <v>0</v>
      </c>
      <c r="P2193" s="680">
        <f>'KB Duct Parts'!$AE$3</f>
        <v>0</v>
      </c>
      <c r="Q2193" s="681">
        <f t="shared" si="1171"/>
        <v>0</v>
      </c>
      <c r="R2193" s="682">
        <f t="shared" si="1172"/>
        <v>0</v>
      </c>
      <c r="S2193" s="716">
        <f t="shared" si="1173"/>
        <v>0.35</v>
      </c>
      <c r="T2193" s="679">
        <f t="shared" si="1174"/>
        <v>0</v>
      </c>
      <c r="U2193" s="679">
        <f t="shared" si="1175"/>
        <v>0</v>
      </c>
      <c r="Y2193" s="120"/>
      <c r="AD2193" s="79"/>
      <c r="AE2193" s="75"/>
      <c r="AF2193" s="370"/>
      <c r="AG2193" s="375"/>
      <c r="AH2193" s="379"/>
      <c r="AI2193" s="383"/>
      <c r="AJ2193" s="388"/>
      <c r="AK2193" s="392"/>
      <c r="AL2193" s="388"/>
      <c r="AM2193" s="363">
        <f t="shared" si="1200"/>
        <v>1</v>
      </c>
      <c r="AN2193" s="578">
        <v>49</v>
      </c>
      <c r="AO2193" s="78">
        <f t="shared" si="1182"/>
        <v>0</v>
      </c>
      <c r="AP2193" s="78">
        <f t="shared" si="1177"/>
        <v>0</v>
      </c>
      <c r="AQ2193" s="78">
        <f t="shared" si="1178"/>
        <v>0</v>
      </c>
      <c r="AR2193" s="78">
        <f t="shared" si="1179"/>
        <v>0</v>
      </c>
      <c r="AS2193" s="78">
        <f t="shared" si="1180"/>
        <v>0</v>
      </c>
      <c r="AT2193" s="78">
        <f t="shared" si="1181"/>
        <v>0</v>
      </c>
      <c r="AU2193" s="74" t="s">
        <v>717</v>
      </c>
      <c r="AV2193" s="115"/>
      <c r="AW2193" s="395"/>
      <c r="AX2193" s="395">
        <v>0</v>
      </c>
      <c r="AY2193" s="395">
        <v>0</v>
      </c>
      <c r="AZ2193" s="395">
        <v>0</v>
      </c>
      <c r="BA2193" s="395">
        <v>0</v>
      </c>
      <c r="BB2193" s="395">
        <v>0</v>
      </c>
      <c r="BC2193" s="395">
        <v>0</v>
      </c>
      <c r="BD2193" s="115"/>
      <c r="BE2193" s="115"/>
      <c r="BF2193" s="115"/>
      <c r="BG2193" s="115"/>
      <c r="BH2193" s="115"/>
      <c r="BI2193" s="115"/>
      <c r="BJ2193" s="115"/>
      <c r="BK2193" s="115"/>
      <c r="BQ2193" s="74" t="str">
        <f t="shared" si="1183"/>
        <v xml:space="preserve"> </v>
      </c>
      <c r="BR2193" s="120" t="str">
        <f t="shared" si="1184"/>
        <v xml:space="preserve"> </v>
      </c>
      <c r="BS2193" s="120" t="str">
        <f t="shared" si="1185"/>
        <v xml:space="preserve"> </v>
      </c>
      <c r="BU2193" s="74" t="str">
        <f t="shared" si="1186"/>
        <v xml:space="preserve"> </v>
      </c>
      <c r="BV2193" s="120" t="str">
        <f t="shared" si="1187"/>
        <v xml:space="preserve"> </v>
      </c>
      <c r="BW2193" s="120" t="str">
        <f t="shared" si="1188"/>
        <v xml:space="preserve">  </v>
      </c>
      <c r="BY2193" s="74" t="str">
        <f t="shared" si="1189"/>
        <v xml:space="preserve"> </v>
      </c>
      <c r="BZ2193" s="120" t="str">
        <f t="shared" si="1190"/>
        <v xml:space="preserve"> </v>
      </c>
      <c r="CA2193" s="120" t="str">
        <f t="shared" si="1191"/>
        <v xml:space="preserve"> </v>
      </c>
      <c r="CC2193" s="115" t="str">
        <f t="shared" si="1192"/>
        <v xml:space="preserve"> </v>
      </c>
      <c r="CD2193" s="120" t="str">
        <f t="shared" si="1193"/>
        <v xml:space="preserve"> </v>
      </c>
      <c r="CE2193" s="417" t="str">
        <f t="shared" si="1194"/>
        <v xml:space="preserve"> </v>
      </c>
      <c r="CF2193" s="115"/>
      <c r="CG2193" s="115" t="str">
        <f t="shared" si="1195"/>
        <v xml:space="preserve"> </v>
      </c>
      <c r="CH2193" s="120" t="str">
        <f t="shared" si="1196"/>
        <v xml:space="preserve"> </v>
      </c>
      <c r="CI2193" s="417" t="str">
        <f t="shared" si="1197"/>
        <v xml:space="preserve"> </v>
      </c>
      <c r="CJ2193" s="115"/>
      <c r="CK2193" s="115" t="str">
        <f t="shared" si="1198"/>
        <v xml:space="preserve"> </v>
      </c>
      <c r="CL2193" s="120" t="str">
        <f t="shared" si="1199"/>
        <v xml:space="preserve"> </v>
      </c>
      <c r="CM2193" s="417" t="str">
        <f t="shared" si="1201"/>
        <v xml:space="preserve"> </v>
      </c>
      <c r="IS2193" s="108">
        <v>36</v>
      </c>
    </row>
    <row r="2194" spans="2:253" s="74" customFormat="1" ht="17.100000000000001" hidden="1" customHeight="1" x14ac:dyDescent="0.25">
      <c r="B2194" s="524">
        <f>IF(AND('KB Duct Parts'!$BL$14=2,'KB Duct Parts'!T26&gt;0),'KB Duct Parts'!T26,0)</f>
        <v>0</v>
      </c>
      <c r="C2194" s="529" t="s">
        <v>1448</v>
      </c>
      <c r="D2194" s="506" t="str">
        <f t="shared" si="1203"/>
        <v>19512-SS</v>
      </c>
      <c r="E2194" s="524" t="s">
        <v>869</v>
      </c>
      <c r="F2194" s="508" t="str">
        <f t="shared" si="1204"/>
        <v xml:space="preserve"> </v>
      </c>
      <c r="G2194" s="537" t="s">
        <v>1436</v>
      </c>
      <c r="H2194" s="524" t="s">
        <v>923</v>
      </c>
      <c r="I2194" s="1035"/>
      <c r="J2194" s="1036"/>
      <c r="K2194" s="531" t="s">
        <v>882</v>
      </c>
      <c r="L2194" s="535"/>
      <c r="M2194" s="517" t="str">
        <f t="shared" si="1202"/>
        <v>Y</v>
      </c>
      <c r="N2194" s="514">
        <f t="shared" si="1170"/>
        <v>51.2</v>
      </c>
      <c r="O2194" s="514">
        <f t="shared" si="1176"/>
        <v>0</v>
      </c>
      <c r="P2194" s="680">
        <f>'KB Duct Parts'!$AE$3</f>
        <v>0</v>
      </c>
      <c r="Q2194" s="681">
        <f t="shared" si="1171"/>
        <v>0</v>
      </c>
      <c r="R2194" s="682">
        <f t="shared" si="1172"/>
        <v>0</v>
      </c>
      <c r="S2194" s="716">
        <f t="shared" si="1173"/>
        <v>0.35</v>
      </c>
      <c r="T2194" s="679">
        <f t="shared" si="1174"/>
        <v>0</v>
      </c>
      <c r="U2194" s="679">
        <f t="shared" si="1175"/>
        <v>0</v>
      </c>
      <c r="Y2194" s="120"/>
      <c r="AD2194" s="79"/>
      <c r="AE2194" s="75"/>
      <c r="AF2194" s="370"/>
      <c r="AG2194" s="375"/>
      <c r="AH2194" s="379"/>
      <c r="AI2194" s="383"/>
      <c r="AJ2194" s="388"/>
      <c r="AK2194" s="392"/>
      <c r="AL2194" s="388"/>
      <c r="AM2194" s="363">
        <f t="shared" si="1200"/>
        <v>1</v>
      </c>
      <c r="AN2194" s="578">
        <v>51.2</v>
      </c>
      <c r="AO2194" s="78">
        <f t="shared" si="1182"/>
        <v>0</v>
      </c>
      <c r="AP2194" s="78">
        <f t="shared" si="1177"/>
        <v>0</v>
      </c>
      <c r="AQ2194" s="78">
        <f t="shared" si="1178"/>
        <v>0</v>
      </c>
      <c r="AR2194" s="78">
        <f t="shared" si="1179"/>
        <v>0</v>
      </c>
      <c r="AS2194" s="78">
        <f t="shared" si="1180"/>
        <v>0</v>
      </c>
      <c r="AT2194" s="78">
        <f t="shared" si="1181"/>
        <v>0</v>
      </c>
      <c r="AU2194" s="74" t="s">
        <v>717</v>
      </c>
      <c r="AV2194" s="115"/>
      <c r="AW2194" s="395"/>
      <c r="AX2194" s="395">
        <v>0</v>
      </c>
      <c r="AY2194" s="395">
        <v>0</v>
      </c>
      <c r="AZ2194" s="395">
        <v>0</v>
      </c>
      <c r="BA2194" s="395">
        <v>0</v>
      </c>
      <c r="BB2194" s="395">
        <v>0</v>
      </c>
      <c r="BC2194" s="395">
        <v>0</v>
      </c>
      <c r="BD2194" s="115"/>
      <c r="BE2194" s="115"/>
      <c r="BF2194" s="115"/>
      <c r="BG2194" s="115"/>
      <c r="BH2194" s="115"/>
      <c r="BI2194" s="115"/>
      <c r="BJ2194" s="115"/>
      <c r="BK2194" s="115"/>
      <c r="BQ2194" s="74" t="str">
        <f t="shared" si="1183"/>
        <v xml:space="preserve"> </v>
      </c>
      <c r="BR2194" s="120" t="str">
        <f t="shared" si="1184"/>
        <v xml:space="preserve"> </v>
      </c>
      <c r="BS2194" s="120" t="str">
        <f t="shared" si="1185"/>
        <v xml:space="preserve"> </v>
      </c>
      <c r="BU2194" s="74" t="str">
        <f t="shared" si="1186"/>
        <v xml:space="preserve"> </v>
      </c>
      <c r="BV2194" s="120" t="str">
        <f t="shared" si="1187"/>
        <v xml:space="preserve"> </v>
      </c>
      <c r="BW2194" s="120" t="str">
        <f t="shared" si="1188"/>
        <v xml:space="preserve">  </v>
      </c>
      <c r="BY2194" s="74" t="str">
        <f t="shared" si="1189"/>
        <v xml:space="preserve"> </v>
      </c>
      <c r="BZ2194" s="120" t="str">
        <f t="shared" si="1190"/>
        <v xml:space="preserve"> </v>
      </c>
      <c r="CA2194" s="120" t="str">
        <f t="shared" si="1191"/>
        <v xml:space="preserve"> </v>
      </c>
      <c r="CC2194" s="115" t="str">
        <f t="shared" si="1192"/>
        <v xml:space="preserve"> </v>
      </c>
      <c r="CD2194" s="120" t="str">
        <f t="shared" si="1193"/>
        <v xml:space="preserve"> </v>
      </c>
      <c r="CE2194" s="417" t="str">
        <f t="shared" si="1194"/>
        <v xml:space="preserve"> </v>
      </c>
      <c r="CF2194" s="115"/>
      <c r="CG2194" s="115" t="str">
        <f t="shared" si="1195"/>
        <v xml:space="preserve"> </v>
      </c>
      <c r="CH2194" s="120" t="str">
        <f t="shared" si="1196"/>
        <v xml:space="preserve"> </v>
      </c>
      <c r="CI2194" s="417" t="str">
        <f t="shared" si="1197"/>
        <v xml:space="preserve"> </v>
      </c>
      <c r="CJ2194" s="115"/>
      <c r="CK2194" s="115" t="str">
        <f t="shared" si="1198"/>
        <v xml:space="preserve"> </v>
      </c>
      <c r="CL2194" s="120" t="str">
        <f t="shared" si="1199"/>
        <v xml:space="preserve"> </v>
      </c>
      <c r="CM2194" s="417" t="str">
        <f t="shared" si="1201"/>
        <v xml:space="preserve"> </v>
      </c>
      <c r="IS2194" s="108">
        <v>38</v>
      </c>
    </row>
    <row r="2195" spans="2:253" s="74" customFormat="1" ht="17.100000000000001" hidden="1" customHeight="1" x14ac:dyDescent="0.25">
      <c r="B2195" s="524">
        <f>IF(AND('KB Duct Parts'!$BL$14=2,'KB Duct Parts'!T27&gt;0),'KB Duct Parts'!T27,0)</f>
        <v>0</v>
      </c>
      <c r="C2195" s="529" t="s">
        <v>1449</v>
      </c>
      <c r="D2195" s="506" t="str">
        <f t="shared" si="1203"/>
        <v>19513-SS</v>
      </c>
      <c r="E2195" s="524" t="s">
        <v>870</v>
      </c>
      <c r="F2195" s="508" t="str">
        <f t="shared" si="1204"/>
        <v xml:space="preserve"> </v>
      </c>
      <c r="G2195" s="537" t="s">
        <v>1436</v>
      </c>
      <c r="H2195" s="524" t="s">
        <v>923</v>
      </c>
      <c r="I2195" s="1035"/>
      <c r="J2195" s="1036"/>
      <c r="K2195" s="531" t="s">
        <v>882</v>
      </c>
      <c r="L2195" s="535"/>
      <c r="M2195" s="517" t="str">
        <f t="shared" si="1202"/>
        <v>Y</v>
      </c>
      <c r="N2195" s="514">
        <f t="shared" si="1170"/>
        <v>52.4</v>
      </c>
      <c r="O2195" s="514">
        <f t="shared" si="1176"/>
        <v>0</v>
      </c>
      <c r="P2195" s="680">
        <f>'KB Duct Parts'!$AE$3</f>
        <v>0</v>
      </c>
      <c r="Q2195" s="681">
        <f t="shared" si="1171"/>
        <v>0</v>
      </c>
      <c r="R2195" s="682">
        <f t="shared" si="1172"/>
        <v>0</v>
      </c>
      <c r="S2195" s="716">
        <f t="shared" si="1173"/>
        <v>0.35</v>
      </c>
      <c r="T2195" s="679">
        <f t="shared" si="1174"/>
        <v>0</v>
      </c>
      <c r="U2195" s="679">
        <f t="shared" si="1175"/>
        <v>0</v>
      </c>
      <c r="Y2195" s="120"/>
      <c r="AD2195" s="79"/>
      <c r="AE2195" s="75"/>
      <c r="AF2195" s="370"/>
      <c r="AG2195" s="375"/>
      <c r="AH2195" s="379"/>
      <c r="AI2195" s="383"/>
      <c r="AJ2195" s="388"/>
      <c r="AK2195" s="392"/>
      <c r="AL2195" s="388"/>
      <c r="AM2195" s="363">
        <f t="shared" si="1200"/>
        <v>1</v>
      </c>
      <c r="AN2195" s="578">
        <v>52.4</v>
      </c>
      <c r="AO2195" s="78">
        <f t="shared" si="1182"/>
        <v>0</v>
      </c>
      <c r="AP2195" s="78">
        <f t="shared" si="1177"/>
        <v>0</v>
      </c>
      <c r="AQ2195" s="78">
        <f t="shared" si="1178"/>
        <v>0</v>
      </c>
      <c r="AR2195" s="78">
        <f t="shared" si="1179"/>
        <v>0</v>
      </c>
      <c r="AS2195" s="78">
        <f t="shared" si="1180"/>
        <v>0</v>
      </c>
      <c r="AT2195" s="78">
        <f t="shared" si="1181"/>
        <v>0</v>
      </c>
      <c r="AU2195" s="74" t="s">
        <v>717</v>
      </c>
      <c r="AV2195" s="115"/>
      <c r="AW2195" s="395"/>
      <c r="AX2195" s="395">
        <v>0</v>
      </c>
      <c r="AY2195" s="395">
        <v>0</v>
      </c>
      <c r="AZ2195" s="395">
        <v>0</v>
      </c>
      <c r="BA2195" s="395">
        <v>0</v>
      </c>
      <c r="BB2195" s="395">
        <v>0</v>
      </c>
      <c r="BC2195" s="395">
        <v>0</v>
      </c>
      <c r="BD2195" s="115"/>
      <c r="BE2195" s="115"/>
      <c r="BF2195" s="115"/>
      <c r="BG2195" s="115"/>
      <c r="BH2195" s="115"/>
      <c r="BI2195" s="115"/>
      <c r="BJ2195" s="115"/>
      <c r="BK2195" s="115"/>
      <c r="BQ2195" s="74" t="str">
        <f t="shared" si="1183"/>
        <v xml:space="preserve"> </v>
      </c>
      <c r="BR2195" s="120" t="str">
        <f t="shared" si="1184"/>
        <v xml:space="preserve"> </v>
      </c>
      <c r="BS2195" s="120" t="str">
        <f t="shared" si="1185"/>
        <v xml:space="preserve"> </v>
      </c>
      <c r="BU2195" s="74" t="str">
        <f t="shared" si="1186"/>
        <v xml:space="preserve"> </v>
      </c>
      <c r="BV2195" s="120" t="str">
        <f t="shared" si="1187"/>
        <v xml:space="preserve"> </v>
      </c>
      <c r="BW2195" s="120" t="str">
        <f t="shared" si="1188"/>
        <v xml:space="preserve">  </v>
      </c>
      <c r="BY2195" s="74" t="str">
        <f t="shared" si="1189"/>
        <v xml:space="preserve"> </v>
      </c>
      <c r="BZ2195" s="120" t="str">
        <f t="shared" si="1190"/>
        <v xml:space="preserve"> </v>
      </c>
      <c r="CA2195" s="120" t="str">
        <f t="shared" si="1191"/>
        <v xml:space="preserve"> </v>
      </c>
      <c r="CC2195" s="115" t="str">
        <f t="shared" si="1192"/>
        <v xml:space="preserve"> </v>
      </c>
      <c r="CD2195" s="120" t="str">
        <f t="shared" si="1193"/>
        <v xml:space="preserve"> </v>
      </c>
      <c r="CE2195" s="417" t="str">
        <f t="shared" si="1194"/>
        <v xml:space="preserve"> </v>
      </c>
      <c r="CF2195" s="115"/>
      <c r="CG2195" s="115" t="str">
        <f t="shared" si="1195"/>
        <v xml:space="preserve"> </v>
      </c>
      <c r="CH2195" s="120" t="str">
        <f t="shared" si="1196"/>
        <v xml:space="preserve"> </v>
      </c>
      <c r="CI2195" s="417" t="str">
        <f t="shared" si="1197"/>
        <v xml:space="preserve"> </v>
      </c>
      <c r="CJ2195" s="115"/>
      <c r="CK2195" s="115" t="str">
        <f t="shared" si="1198"/>
        <v xml:space="preserve"> </v>
      </c>
      <c r="CL2195" s="120" t="str">
        <f t="shared" si="1199"/>
        <v xml:space="preserve"> </v>
      </c>
      <c r="CM2195" s="417" t="str">
        <f t="shared" si="1201"/>
        <v xml:space="preserve"> </v>
      </c>
      <c r="IS2195" s="108">
        <v>39</v>
      </c>
    </row>
    <row r="2196" spans="2:253" s="74" customFormat="1" ht="17.100000000000001" hidden="1" customHeight="1" x14ac:dyDescent="0.25">
      <c r="B2196" s="524">
        <f>IF(AND('KB Duct Parts'!$BL$14=2,'KB Duct Parts'!T28&gt;0),'KB Duct Parts'!T28,0)</f>
        <v>0</v>
      </c>
      <c r="C2196" s="529" t="s">
        <v>1450</v>
      </c>
      <c r="D2196" s="506" t="str">
        <f t="shared" si="1203"/>
        <v>19514-SS</v>
      </c>
      <c r="E2196" s="524" t="s">
        <v>871</v>
      </c>
      <c r="F2196" s="508" t="str">
        <f t="shared" si="1204"/>
        <v xml:space="preserve"> </v>
      </c>
      <c r="G2196" s="537" t="s">
        <v>1436</v>
      </c>
      <c r="H2196" s="524" t="s">
        <v>923</v>
      </c>
      <c r="I2196" s="1035"/>
      <c r="J2196" s="1036"/>
      <c r="K2196" s="531" t="s">
        <v>882</v>
      </c>
      <c r="L2196" s="535"/>
      <c r="M2196" s="517" t="str">
        <f t="shared" si="1202"/>
        <v>Y</v>
      </c>
      <c r="N2196" s="514">
        <f t="shared" si="1170"/>
        <v>54.6</v>
      </c>
      <c r="O2196" s="514">
        <f t="shared" si="1176"/>
        <v>0</v>
      </c>
      <c r="P2196" s="680">
        <f>'KB Duct Parts'!$AE$3</f>
        <v>0</v>
      </c>
      <c r="Q2196" s="681">
        <f t="shared" si="1171"/>
        <v>0</v>
      </c>
      <c r="R2196" s="682">
        <f t="shared" si="1172"/>
        <v>0</v>
      </c>
      <c r="S2196" s="716">
        <f t="shared" si="1173"/>
        <v>0.35</v>
      </c>
      <c r="T2196" s="679">
        <f t="shared" si="1174"/>
        <v>0</v>
      </c>
      <c r="U2196" s="679">
        <f t="shared" si="1175"/>
        <v>0</v>
      </c>
      <c r="Y2196" s="120"/>
      <c r="AD2196" s="79"/>
      <c r="AE2196" s="75"/>
      <c r="AF2196" s="370"/>
      <c r="AG2196" s="375"/>
      <c r="AH2196" s="379"/>
      <c r="AI2196" s="383"/>
      <c r="AJ2196" s="388"/>
      <c r="AK2196" s="392"/>
      <c r="AL2196" s="388"/>
      <c r="AM2196" s="363">
        <f t="shared" si="1200"/>
        <v>1</v>
      </c>
      <c r="AN2196" s="578">
        <v>54.6</v>
      </c>
      <c r="AO2196" s="78">
        <f t="shared" si="1182"/>
        <v>0</v>
      </c>
      <c r="AP2196" s="78">
        <f t="shared" si="1177"/>
        <v>0</v>
      </c>
      <c r="AQ2196" s="78">
        <f t="shared" si="1178"/>
        <v>0</v>
      </c>
      <c r="AR2196" s="78">
        <f t="shared" si="1179"/>
        <v>0</v>
      </c>
      <c r="AS2196" s="78">
        <f t="shared" si="1180"/>
        <v>0</v>
      </c>
      <c r="AT2196" s="78">
        <f t="shared" si="1181"/>
        <v>0</v>
      </c>
      <c r="AU2196" s="74" t="s">
        <v>717</v>
      </c>
      <c r="AV2196" s="115"/>
      <c r="AW2196" s="395"/>
      <c r="AX2196" s="395">
        <v>0</v>
      </c>
      <c r="AY2196" s="395">
        <v>0</v>
      </c>
      <c r="AZ2196" s="395">
        <v>0</v>
      </c>
      <c r="BA2196" s="395">
        <v>0</v>
      </c>
      <c r="BB2196" s="395">
        <v>0</v>
      </c>
      <c r="BC2196" s="395">
        <v>0</v>
      </c>
      <c r="BD2196" s="115"/>
      <c r="BE2196" s="115"/>
      <c r="BF2196" s="115"/>
      <c r="BG2196" s="115"/>
      <c r="BH2196" s="115"/>
      <c r="BI2196" s="115"/>
      <c r="BJ2196" s="115"/>
      <c r="BK2196" s="115"/>
      <c r="BQ2196" s="74" t="str">
        <f t="shared" si="1183"/>
        <v xml:space="preserve"> </v>
      </c>
      <c r="BR2196" s="120" t="str">
        <f t="shared" si="1184"/>
        <v xml:space="preserve"> </v>
      </c>
      <c r="BS2196" s="120" t="str">
        <f t="shared" si="1185"/>
        <v xml:space="preserve"> </v>
      </c>
      <c r="BU2196" s="74" t="str">
        <f t="shared" si="1186"/>
        <v xml:space="preserve"> </v>
      </c>
      <c r="BV2196" s="120" t="str">
        <f t="shared" si="1187"/>
        <v xml:space="preserve"> </v>
      </c>
      <c r="BW2196" s="120" t="str">
        <f t="shared" si="1188"/>
        <v xml:space="preserve">  </v>
      </c>
      <c r="BY2196" s="74" t="str">
        <f t="shared" si="1189"/>
        <v xml:space="preserve"> </v>
      </c>
      <c r="BZ2196" s="120" t="str">
        <f t="shared" si="1190"/>
        <v xml:space="preserve"> </v>
      </c>
      <c r="CA2196" s="120" t="str">
        <f t="shared" si="1191"/>
        <v xml:space="preserve"> </v>
      </c>
      <c r="CC2196" s="115" t="str">
        <f t="shared" si="1192"/>
        <v xml:space="preserve"> </v>
      </c>
      <c r="CD2196" s="120" t="str">
        <f t="shared" si="1193"/>
        <v xml:space="preserve"> </v>
      </c>
      <c r="CE2196" s="417" t="str">
        <f t="shared" si="1194"/>
        <v xml:space="preserve"> </v>
      </c>
      <c r="CF2196" s="115"/>
      <c r="CG2196" s="115" t="str">
        <f t="shared" si="1195"/>
        <v xml:space="preserve"> </v>
      </c>
      <c r="CH2196" s="120" t="str">
        <f t="shared" si="1196"/>
        <v xml:space="preserve"> </v>
      </c>
      <c r="CI2196" s="417" t="str">
        <f t="shared" si="1197"/>
        <v xml:space="preserve"> </v>
      </c>
      <c r="CJ2196" s="115"/>
      <c r="CK2196" s="115" t="str">
        <f t="shared" si="1198"/>
        <v xml:space="preserve"> </v>
      </c>
      <c r="CL2196" s="120" t="str">
        <f t="shared" si="1199"/>
        <v xml:space="preserve"> </v>
      </c>
      <c r="CM2196" s="417" t="str">
        <f t="shared" si="1201"/>
        <v xml:space="preserve"> </v>
      </c>
      <c r="IS2196" s="108">
        <v>40</v>
      </c>
    </row>
    <row r="2197" spans="2:253" s="74" customFormat="1" ht="17.100000000000001" hidden="1" customHeight="1" x14ac:dyDescent="0.25">
      <c r="B2197" s="524">
        <f>IF(AND('KB Duct Parts'!$BL$14=2,'KB Duct Parts'!T29&gt;0),'KB Duct Parts'!T29,0)</f>
        <v>0</v>
      </c>
      <c r="C2197" s="529" t="s">
        <v>1451</v>
      </c>
      <c r="D2197" s="506" t="str">
        <f t="shared" si="1203"/>
        <v>19515-SS</v>
      </c>
      <c r="E2197" s="524" t="s">
        <v>872</v>
      </c>
      <c r="F2197" s="508" t="str">
        <f t="shared" si="1204"/>
        <v xml:space="preserve"> </v>
      </c>
      <c r="G2197" s="537" t="s">
        <v>1436</v>
      </c>
      <c r="H2197" s="524" t="s">
        <v>923</v>
      </c>
      <c r="I2197" s="1035"/>
      <c r="J2197" s="1036"/>
      <c r="K2197" s="531" t="s">
        <v>882</v>
      </c>
      <c r="L2197" s="535"/>
      <c r="M2197" s="517" t="str">
        <f t="shared" si="1202"/>
        <v>Y</v>
      </c>
      <c r="N2197" s="514">
        <f t="shared" si="1170"/>
        <v>55.8</v>
      </c>
      <c r="O2197" s="514">
        <f t="shared" si="1176"/>
        <v>0</v>
      </c>
      <c r="P2197" s="680">
        <f>'KB Duct Parts'!$AE$3</f>
        <v>0</v>
      </c>
      <c r="Q2197" s="681">
        <f t="shared" si="1171"/>
        <v>0</v>
      </c>
      <c r="R2197" s="682">
        <f t="shared" si="1172"/>
        <v>0</v>
      </c>
      <c r="S2197" s="716">
        <f t="shared" si="1173"/>
        <v>0.35</v>
      </c>
      <c r="T2197" s="679">
        <f t="shared" si="1174"/>
        <v>0</v>
      </c>
      <c r="U2197" s="679">
        <f t="shared" si="1175"/>
        <v>0</v>
      </c>
      <c r="Y2197" s="120"/>
      <c r="AD2197" s="79"/>
      <c r="AE2197" s="75"/>
      <c r="AF2197" s="370"/>
      <c r="AG2197" s="375"/>
      <c r="AH2197" s="379"/>
      <c r="AI2197" s="383"/>
      <c r="AJ2197" s="388"/>
      <c r="AK2197" s="392"/>
      <c r="AL2197" s="388"/>
      <c r="AM2197" s="363">
        <f t="shared" si="1200"/>
        <v>1</v>
      </c>
      <c r="AN2197" s="578">
        <v>55.8</v>
      </c>
      <c r="AO2197" s="78">
        <f t="shared" si="1182"/>
        <v>0</v>
      </c>
      <c r="AP2197" s="78">
        <f t="shared" si="1177"/>
        <v>0</v>
      </c>
      <c r="AQ2197" s="78">
        <f t="shared" si="1178"/>
        <v>0</v>
      </c>
      <c r="AR2197" s="78">
        <f t="shared" si="1179"/>
        <v>0</v>
      </c>
      <c r="AS2197" s="78">
        <f t="shared" si="1180"/>
        <v>0</v>
      </c>
      <c r="AT2197" s="78">
        <f t="shared" si="1181"/>
        <v>0</v>
      </c>
      <c r="AU2197" s="74" t="s">
        <v>717</v>
      </c>
      <c r="AV2197" s="115"/>
      <c r="AW2197" s="395"/>
      <c r="AX2197" s="395">
        <v>0</v>
      </c>
      <c r="AY2197" s="395">
        <v>0</v>
      </c>
      <c r="AZ2197" s="395">
        <v>0</v>
      </c>
      <c r="BA2197" s="395">
        <v>0</v>
      </c>
      <c r="BB2197" s="395">
        <v>0</v>
      </c>
      <c r="BC2197" s="395">
        <v>0</v>
      </c>
      <c r="BD2197" s="115"/>
      <c r="BE2197" s="115"/>
      <c r="BF2197" s="115"/>
      <c r="BG2197" s="115"/>
      <c r="BH2197" s="115"/>
      <c r="BI2197" s="115"/>
      <c r="BJ2197" s="115"/>
      <c r="BK2197" s="115"/>
      <c r="BQ2197" s="74" t="str">
        <f t="shared" si="1183"/>
        <v xml:space="preserve"> </v>
      </c>
      <c r="BR2197" s="120" t="str">
        <f t="shared" si="1184"/>
        <v xml:space="preserve"> </v>
      </c>
      <c r="BS2197" s="120" t="str">
        <f t="shared" si="1185"/>
        <v xml:space="preserve"> </v>
      </c>
      <c r="BU2197" s="74" t="str">
        <f t="shared" si="1186"/>
        <v xml:space="preserve"> </v>
      </c>
      <c r="BV2197" s="120" t="str">
        <f t="shared" si="1187"/>
        <v xml:space="preserve"> </v>
      </c>
      <c r="BW2197" s="120" t="str">
        <f t="shared" si="1188"/>
        <v xml:space="preserve">  </v>
      </c>
      <c r="BY2197" s="74" t="str">
        <f t="shared" si="1189"/>
        <v xml:space="preserve"> </v>
      </c>
      <c r="BZ2197" s="120" t="str">
        <f t="shared" si="1190"/>
        <v xml:space="preserve"> </v>
      </c>
      <c r="CA2197" s="120" t="str">
        <f t="shared" si="1191"/>
        <v xml:space="preserve"> </v>
      </c>
      <c r="CC2197" s="115" t="str">
        <f t="shared" si="1192"/>
        <v xml:space="preserve"> </v>
      </c>
      <c r="CD2197" s="120" t="str">
        <f t="shared" si="1193"/>
        <v xml:space="preserve"> </v>
      </c>
      <c r="CE2197" s="417" t="str">
        <f t="shared" si="1194"/>
        <v xml:space="preserve"> </v>
      </c>
      <c r="CF2197" s="115"/>
      <c r="CG2197" s="115" t="str">
        <f t="shared" si="1195"/>
        <v xml:space="preserve"> </v>
      </c>
      <c r="CH2197" s="120" t="str">
        <f t="shared" si="1196"/>
        <v xml:space="preserve"> </v>
      </c>
      <c r="CI2197" s="417" t="str">
        <f t="shared" si="1197"/>
        <v xml:space="preserve"> </v>
      </c>
      <c r="CJ2197" s="115"/>
      <c r="CK2197" s="115" t="str">
        <f t="shared" si="1198"/>
        <v xml:space="preserve"> </v>
      </c>
      <c r="CL2197" s="120" t="str">
        <f t="shared" si="1199"/>
        <v xml:space="preserve"> </v>
      </c>
      <c r="CM2197" s="417" t="str">
        <f t="shared" si="1201"/>
        <v xml:space="preserve"> </v>
      </c>
      <c r="IS2197" s="108">
        <v>41</v>
      </c>
    </row>
    <row r="2198" spans="2:253" s="74" customFormat="1" ht="17.100000000000001" hidden="1" customHeight="1" x14ac:dyDescent="0.25">
      <c r="B2198" s="524">
        <f>IF(AND('KB Duct Parts'!$BL$14=2,'KB Duct Parts'!T30&gt;0),'KB Duct Parts'!T30,0)</f>
        <v>0</v>
      </c>
      <c r="C2198" s="529" t="s">
        <v>1452</v>
      </c>
      <c r="D2198" s="506" t="str">
        <f t="shared" si="1203"/>
        <v>19516-SS</v>
      </c>
      <c r="E2198" s="524" t="s">
        <v>873</v>
      </c>
      <c r="F2198" s="508" t="str">
        <f t="shared" si="1204"/>
        <v xml:space="preserve"> </v>
      </c>
      <c r="G2198" s="537" t="s">
        <v>1436</v>
      </c>
      <c r="H2198" s="524" t="s">
        <v>923</v>
      </c>
      <c r="I2198" s="1035"/>
      <c r="J2198" s="1036"/>
      <c r="K2198" s="531" t="s">
        <v>882</v>
      </c>
      <c r="L2198" s="535"/>
      <c r="M2198" s="517" t="str">
        <f t="shared" si="1202"/>
        <v>Y</v>
      </c>
      <c r="N2198" s="514">
        <f t="shared" si="1170"/>
        <v>55.8</v>
      </c>
      <c r="O2198" s="514">
        <f t="shared" si="1176"/>
        <v>0</v>
      </c>
      <c r="P2198" s="680">
        <f>'KB Duct Parts'!$AE$3</f>
        <v>0</v>
      </c>
      <c r="Q2198" s="681">
        <f t="shared" si="1171"/>
        <v>0</v>
      </c>
      <c r="R2198" s="682">
        <f t="shared" si="1172"/>
        <v>0</v>
      </c>
      <c r="S2198" s="716">
        <f t="shared" si="1173"/>
        <v>0.35</v>
      </c>
      <c r="T2198" s="679">
        <f t="shared" si="1174"/>
        <v>0</v>
      </c>
      <c r="U2198" s="679">
        <f t="shared" si="1175"/>
        <v>0</v>
      </c>
      <c r="Y2198" s="120"/>
      <c r="AD2198" s="79"/>
      <c r="AE2198" s="75"/>
      <c r="AF2198" s="370"/>
      <c r="AG2198" s="375"/>
      <c r="AH2198" s="379"/>
      <c r="AI2198" s="383"/>
      <c r="AJ2198" s="388"/>
      <c r="AK2198" s="392"/>
      <c r="AL2198" s="388"/>
      <c r="AM2198" s="363">
        <f t="shared" si="1200"/>
        <v>1</v>
      </c>
      <c r="AN2198" s="578">
        <v>55.8</v>
      </c>
      <c r="AO2198" s="78">
        <f t="shared" si="1182"/>
        <v>0</v>
      </c>
      <c r="AP2198" s="78">
        <f t="shared" si="1177"/>
        <v>0</v>
      </c>
      <c r="AQ2198" s="78">
        <f t="shared" si="1178"/>
        <v>0</v>
      </c>
      <c r="AR2198" s="78">
        <f t="shared" si="1179"/>
        <v>0</v>
      </c>
      <c r="AS2198" s="78">
        <f t="shared" si="1180"/>
        <v>0</v>
      </c>
      <c r="AT2198" s="78">
        <f t="shared" si="1181"/>
        <v>0</v>
      </c>
      <c r="AU2198" s="74" t="s">
        <v>717</v>
      </c>
      <c r="AV2198" s="115"/>
      <c r="AW2198" s="395"/>
      <c r="AX2198" s="395">
        <v>0</v>
      </c>
      <c r="AY2198" s="395">
        <v>0</v>
      </c>
      <c r="AZ2198" s="395">
        <v>0</v>
      </c>
      <c r="BA2198" s="395">
        <v>0</v>
      </c>
      <c r="BB2198" s="395">
        <v>0</v>
      </c>
      <c r="BC2198" s="395">
        <v>0</v>
      </c>
      <c r="BD2198" s="115"/>
      <c r="BE2198" s="115"/>
      <c r="BF2198" s="115"/>
      <c r="BG2198" s="115"/>
      <c r="BH2198" s="115"/>
      <c r="BI2198" s="115"/>
      <c r="BJ2198" s="115"/>
      <c r="BK2198" s="115"/>
      <c r="BQ2198" s="74" t="str">
        <f t="shared" si="1183"/>
        <v xml:space="preserve"> </v>
      </c>
      <c r="BR2198" s="120" t="str">
        <f t="shared" si="1184"/>
        <v xml:space="preserve"> </v>
      </c>
      <c r="BS2198" s="120" t="str">
        <f t="shared" si="1185"/>
        <v xml:space="preserve"> </v>
      </c>
      <c r="BU2198" s="74" t="str">
        <f t="shared" si="1186"/>
        <v xml:space="preserve"> </v>
      </c>
      <c r="BV2198" s="120" t="str">
        <f t="shared" si="1187"/>
        <v xml:space="preserve"> </v>
      </c>
      <c r="BW2198" s="120" t="str">
        <f t="shared" si="1188"/>
        <v xml:space="preserve">  </v>
      </c>
      <c r="BY2198" s="74" t="str">
        <f t="shared" si="1189"/>
        <v xml:space="preserve"> </v>
      </c>
      <c r="BZ2198" s="120" t="str">
        <f t="shared" si="1190"/>
        <v xml:space="preserve"> </v>
      </c>
      <c r="CA2198" s="120" t="str">
        <f t="shared" si="1191"/>
        <v xml:space="preserve"> </v>
      </c>
      <c r="CC2198" s="115" t="str">
        <f t="shared" si="1192"/>
        <v xml:space="preserve"> </v>
      </c>
      <c r="CD2198" s="120" t="str">
        <f t="shared" si="1193"/>
        <v xml:space="preserve"> </v>
      </c>
      <c r="CE2198" s="417" t="str">
        <f t="shared" si="1194"/>
        <v xml:space="preserve"> </v>
      </c>
      <c r="CF2198" s="115"/>
      <c r="CG2198" s="115" t="str">
        <f t="shared" si="1195"/>
        <v xml:space="preserve"> </v>
      </c>
      <c r="CH2198" s="120" t="str">
        <f t="shared" si="1196"/>
        <v xml:space="preserve"> </v>
      </c>
      <c r="CI2198" s="417" t="str">
        <f t="shared" si="1197"/>
        <v xml:space="preserve"> </v>
      </c>
      <c r="CJ2198" s="115"/>
      <c r="CK2198" s="115" t="str">
        <f t="shared" si="1198"/>
        <v xml:space="preserve"> </v>
      </c>
      <c r="CL2198" s="120" t="str">
        <f t="shared" si="1199"/>
        <v xml:space="preserve"> </v>
      </c>
      <c r="CM2198" s="417" t="str">
        <f t="shared" si="1201"/>
        <v xml:space="preserve"> </v>
      </c>
      <c r="IS2198" s="108">
        <v>41</v>
      </c>
    </row>
    <row r="2199" spans="2:253" s="74" customFormat="1" ht="17.100000000000001" hidden="1" customHeight="1" x14ac:dyDescent="0.25">
      <c r="B2199" s="524">
        <f>IF(AND('KB Duct Parts'!$BL$14=2,'KB Duct Parts'!T31&gt;0),'KB Duct Parts'!T31,0)</f>
        <v>0</v>
      </c>
      <c r="C2199" s="529" t="s">
        <v>1453</v>
      </c>
      <c r="D2199" s="506" t="str">
        <f t="shared" si="1203"/>
        <v>19517-SS</v>
      </c>
      <c r="E2199" s="524" t="s">
        <v>874</v>
      </c>
      <c r="F2199" s="508" t="str">
        <f t="shared" si="1204"/>
        <v xml:space="preserve"> </v>
      </c>
      <c r="G2199" s="537" t="s">
        <v>1436</v>
      </c>
      <c r="H2199" s="524" t="s">
        <v>923</v>
      </c>
      <c r="I2199" s="1035"/>
      <c r="J2199" s="1036"/>
      <c r="K2199" s="531" t="s">
        <v>882</v>
      </c>
      <c r="L2199" s="535"/>
      <c r="M2199" s="517" t="str">
        <f t="shared" si="1202"/>
        <v>Y</v>
      </c>
      <c r="N2199" s="514">
        <f t="shared" si="1170"/>
        <v>58</v>
      </c>
      <c r="O2199" s="514">
        <f t="shared" si="1176"/>
        <v>0</v>
      </c>
      <c r="P2199" s="680">
        <f>'KB Duct Parts'!$AE$3</f>
        <v>0</v>
      </c>
      <c r="Q2199" s="681">
        <f t="shared" si="1171"/>
        <v>0</v>
      </c>
      <c r="R2199" s="682">
        <f t="shared" si="1172"/>
        <v>0</v>
      </c>
      <c r="S2199" s="716">
        <f t="shared" si="1173"/>
        <v>0.35</v>
      </c>
      <c r="T2199" s="679">
        <f t="shared" si="1174"/>
        <v>0</v>
      </c>
      <c r="U2199" s="679">
        <f t="shared" si="1175"/>
        <v>0</v>
      </c>
      <c r="Y2199" s="120"/>
      <c r="AD2199" s="79"/>
      <c r="AE2199" s="75"/>
      <c r="AF2199" s="370"/>
      <c r="AG2199" s="375"/>
      <c r="AH2199" s="379"/>
      <c r="AI2199" s="383"/>
      <c r="AJ2199" s="388"/>
      <c r="AK2199" s="392"/>
      <c r="AL2199" s="388"/>
      <c r="AM2199" s="363">
        <f t="shared" si="1200"/>
        <v>1</v>
      </c>
      <c r="AN2199" s="578">
        <v>58</v>
      </c>
      <c r="AO2199" s="78">
        <f t="shared" si="1182"/>
        <v>0</v>
      </c>
      <c r="AP2199" s="78">
        <f t="shared" si="1177"/>
        <v>0</v>
      </c>
      <c r="AQ2199" s="78">
        <f t="shared" si="1178"/>
        <v>0</v>
      </c>
      <c r="AR2199" s="78">
        <f t="shared" si="1179"/>
        <v>0</v>
      </c>
      <c r="AS2199" s="78">
        <f t="shared" si="1180"/>
        <v>0</v>
      </c>
      <c r="AT2199" s="78">
        <f t="shared" si="1181"/>
        <v>0</v>
      </c>
      <c r="AU2199" s="74" t="s">
        <v>717</v>
      </c>
      <c r="AV2199" s="115"/>
      <c r="AW2199" s="395"/>
      <c r="AX2199" s="395">
        <v>0</v>
      </c>
      <c r="AY2199" s="395">
        <v>0</v>
      </c>
      <c r="AZ2199" s="395">
        <v>0</v>
      </c>
      <c r="BA2199" s="395">
        <v>0</v>
      </c>
      <c r="BB2199" s="395">
        <v>0</v>
      </c>
      <c r="BC2199" s="395">
        <v>0</v>
      </c>
      <c r="BD2199" s="115"/>
      <c r="BE2199" s="115"/>
      <c r="BF2199" s="115"/>
      <c r="BG2199" s="115"/>
      <c r="BH2199" s="115"/>
      <c r="BI2199" s="115"/>
      <c r="BJ2199" s="115"/>
      <c r="BK2199" s="115"/>
      <c r="BQ2199" s="74" t="str">
        <f t="shared" si="1183"/>
        <v xml:space="preserve"> </v>
      </c>
      <c r="BR2199" s="120" t="str">
        <f t="shared" si="1184"/>
        <v xml:space="preserve"> </v>
      </c>
      <c r="BS2199" s="120" t="str">
        <f t="shared" si="1185"/>
        <v xml:space="preserve"> </v>
      </c>
      <c r="BU2199" s="74" t="str">
        <f t="shared" si="1186"/>
        <v xml:space="preserve"> </v>
      </c>
      <c r="BV2199" s="120" t="str">
        <f t="shared" si="1187"/>
        <v xml:space="preserve"> </v>
      </c>
      <c r="BW2199" s="120" t="str">
        <f t="shared" si="1188"/>
        <v xml:space="preserve">  </v>
      </c>
      <c r="BY2199" s="74" t="str">
        <f t="shared" si="1189"/>
        <v xml:space="preserve"> </v>
      </c>
      <c r="BZ2199" s="120" t="str">
        <f t="shared" si="1190"/>
        <v xml:space="preserve"> </v>
      </c>
      <c r="CA2199" s="120" t="str">
        <f t="shared" si="1191"/>
        <v xml:space="preserve"> </v>
      </c>
      <c r="CC2199" s="115" t="str">
        <f t="shared" si="1192"/>
        <v xml:space="preserve"> </v>
      </c>
      <c r="CD2199" s="120" t="str">
        <f t="shared" si="1193"/>
        <v xml:space="preserve"> </v>
      </c>
      <c r="CE2199" s="417" t="str">
        <f t="shared" si="1194"/>
        <v xml:space="preserve"> </v>
      </c>
      <c r="CF2199" s="115"/>
      <c r="CG2199" s="115" t="str">
        <f t="shared" si="1195"/>
        <v xml:space="preserve"> </v>
      </c>
      <c r="CH2199" s="120" t="str">
        <f t="shared" si="1196"/>
        <v xml:space="preserve"> </v>
      </c>
      <c r="CI2199" s="417" t="str">
        <f t="shared" si="1197"/>
        <v xml:space="preserve"> </v>
      </c>
      <c r="CJ2199" s="115"/>
      <c r="CK2199" s="115" t="str">
        <f t="shared" si="1198"/>
        <v xml:space="preserve"> </v>
      </c>
      <c r="CL2199" s="120" t="str">
        <f t="shared" si="1199"/>
        <v xml:space="preserve"> </v>
      </c>
      <c r="CM2199" s="417" t="str">
        <f t="shared" si="1201"/>
        <v xml:space="preserve"> </v>
      </c>
      <c r="IS2199" s="108">
        <v>43</v>
      </c>
    </row>
    <row r="2200" spans="2:253" s="74" customFormat="1" ht="17.100000000000001" hidden="1" customHeight="1" x14ac:dyDescent="0.25">
      <c r="B2200" s="524">
        <f>IF(AND('KB Duct Parts'!$BL$14=2,'KB Duct Parts'!T32&gt;0),'KB Duct Parts'!T32,0)</f>
        <v>0</v>
      </c>
      <c r="C2200" s="529" t="s">
        <v>1454</v>
      </c>
      <c r="D2200" s="506" t="str">
        <f t="shared" si="1203"/>
        <v>19518-SS</v>
      </c>
      <c r="E2200" s="524" t="s">
        <v>875</v>
      </c>
      <c r="F2200" s="508" t="str">
        <f t="shared" si="1204"/>
        <v xml:space="preserve"> </v>
      </c>
      <c r="G2200" s="537" t="s">
        <v>1436</v>
      </c>
      <c r="H2200" s="524" t="s">
        <v>923</v>
      </c>
      <c r="I2200" s="1035"/>
      <c r="J2200" s="1036"/>
      <c r="K2200" s="531" t="s">
        <v>882</v>
      </c>
      <c r="L2200" s="535"/>
      <c r="M2200" s="517" t="str">
        <f t="shared" si="1202"/>
        <v>Y</v>
      </c>
      <c r="N2200" s="514">
        <f t="shared" si="1170"/>
        <v>59.3</v>
      </c>
      <c r="O2200" s="514">
        <f t="shared" si="1176"/>
        <v>0</v>
      </c>
      <c r="P2200" s="680">
        <f>'KB Duct Parts'!$AE$3</f>
        <v>0</v>
      </c>
      <c r="Q2200" s="681">
        <f t="shared" si="1171"/>
        <v>0</v>
      </c>
      <c r="R2200" s="682">
        <f t="shared" si="1172"/>
        <v>0</v>
      </c>
      <c r="S2200" s="716">
        <f t="shared" si="1173"/>
        <v>0.35</v>
      </c>
      <c r="T2200" s="679">
        <f t="shared" si="1174"/>
        <v>0</v>
      </c>
      <c r="U2200" s="679">
        <f t="shared" si="1175"/>
        <v>0</v>
      </c>
      <c r="Y2200" s="120"/>
      <c r="AD2200" s="79"/>
      <c r="AE2200" s="75"/>
      <c r="AF2200" s="370"/>
      <c r="AG2200" s="375"/>
      <c r="AH2200" s="379"/>
      <c r="AI2200" s="383"/>
      <c r="AJ2200" s="388"/>
      <c r="AK2200" s="392"/>
      <c r="AL2200" s="388"/>
      <c r="AM2200" s="363">
        <f t="shared" si="1200"/>
        <v>1</v>
      </c>
      <c r="AN2200" s="578">
        <v>59.3</v>
      </c>
      <c r="AO2200" s="78">
        <f t="shared" si="1182"/>
        <v>0</v>
      </c>
      <c r="AP2200" s="78">
        <f t="shared" si="1177"/>
        <v>0</v>
      </c>
      <c r="AQ2200" s="78">
        <f t="shared" si="1178"/>
        <v>0</v>
      </c>
      <c r="AR2200" s="78">
        <f t="shared" si="1179"/>
        <v>0</v>
      </c>
      <c r="AS2200" s="78">
        <f t="shared" si="1180"/>
        <v>0</v>
      </c>
      <c r="AT2200" s="78">
        <f t="shared" si="1181"/>
        <v>0</v>
      </c>
      <c r="AU2200" s="74" t="s">
        <v>717</v>
      </c>
      <c r="AV2200" s="115"/>
      <c r="AW2200" s="395"/>
      <c r="AX2200" s="395">
        <v>0</v>
      </c>
      <c r="AY2200" s="395">
        <v>0</v>
      </c>
      <c r="AZ2200" s="395">
        <v>0</v>
      </c>
      <c r="BA2200" s="395">
        <v>0</v>
      </c>
      <c r="BB2200" s="395">
        <v>0</v>
      </c>
      <c r="BC2200" s="395">
        <v>0</v>
      </c>
      <c r="BD2200" s="115"/>
      <c r="BE2200" s="115"/>
      <c r="BF2200" s="115"/>
      <c r="BG2200" s="115"/>
      <c r="BH2200" s="115"/>
      <c r="BI2200" s="115"/>
      <c r="BJ2200" s="115"/>
      <c r="BK2200" s="115"/>
      <c r="BQ2200" s="74" t="str">
        <f t="shared" si="1183"/>
        <v xml:space="preserve"> </v>
      </c>
      <c r="BR2200" s="120" t="str">
        <f t="shared" si="1184"/>
        <v xml:space="preserve"> </v>
      </c>
      <c r="BS2200" s="120" t="str">
        <f t="shared" si="1185"/>
        <v xml:space="preserve"> </v>
      </c>
      <c r="BU2200" s="74" t="str">
        <f t="shared" si="1186"/>
        <v xml:space="preserve"> </v>
      </c>
      <c r="BV2200" s="120" t="str">
        <f t="shared" si="1187"/>
        <v xml:space="preserve"> </v>
      </c>
      <c r="BW2200" s="120" t="str">
        <f t="shared" si="1188"/>
        <v xml:space="preserve">  </v>
      </c>
      <c r="BY2200" s="74" t="str">
        <f t="shared" si="1189"/>
        <v xml:space="preserve"> </v>
      </c>
      <c r="BZ2200" s="120" t="str">
        <f t="shared" si="1190"/>
        <v xml:space="preserve"> </v>
      </c>
      <c r="CA2200" s="120" t="str">
        <f t="shared" si="1191"/>
        <v xml:space="preserve"> </v>
      </c>
      <c r="CC2200" s="115" t="str">
        <f t="shared" si="1192"/>
        <v xml:space="preserve"> </v>
      </c>
      <c r="CD2200" s="120" t="str">
        <f t="shared" si="1193"/>
        <v xml:space="preserve"> </v>
      </c>
      <c r="CE2200" s="417" t="str">
        <f t="shared" si="1194"/>
        <v xml:space="preserve"> </v>
      </c>
      <c r="CF2200" s="115"/>
      <c r="CG2200" s="115" t="str">
        <f t="shared" si="1195"/>
        <v xml:space="preserve"> </v>
      </c>
      <c r="CH2200" s="120" t="str">
        <f t="shared" si="1196"/>
        <v xml:space="preserve"> </v>
      </c>
      <c r="CI2200" s="417" t="str">
        <f t="shared" si="1197"/>
        <v xml:space="preserve"> </v>
      </c>
      <c r="CJ2200" s="115"/>
      <c r="CK2200" s="115" t="str">
        <f t="shared" si="1198"/>
        <v xml:space="preserve"> </v>
      </c>
      <c r="CL2200" s="120" t="str">
        <f t="shared" si="1199"/>
        <v xml:space="preserve"> </v>
      </c>
      <c r="CM2200" s="417" t="str">
        <f t="shared" si="1201"/>
        <v xml:space="preserve"> </v>
      </c>
      <c r="IS2200" s="108">
        <v>44</v>
      </c>
    </row>
    <row r="2201" spans="2:253" s="74" customFormat="1" ht="17.100000000000001" hidden="1" customHeight="1" x14ac:dyDescent="0.25">
      <c r="B2201" s="524">
        <f>IF(AND('KB Duct Parts'!$BL$14=2,'KB Duct Parts'!T33&gt;0),'KB Duct Parts'!T33,0)</f>
        <v>0</v>
      </c>
      <c r="C2201" s="529" t="s">
        <v>1461</v>
      </c>
      <c r="D2201" s="506" t="str">
        <f t="shared" si="1203"/>
        <v>19519-SS</v>
      </c>
      <c r="E2201" s="524" t="s">
        <v>876</v>
      </c>
      <c r="F2201" s="508" t="str">
        <f t="shared" si="1204"/>
        <v xml:space="preserve"> </v>
      </c>
      <c r="G2201" s="537" t="s">
        <v>1436</v>
      </c>
      <c r="H2201" s="524" t="s">
        <v>923</v>
      </c>
      <c r="I2201" s="1035"/>
      <c r="J2201" s="1036"/>
      <c r="K2201" s="531" t="s">
        <v>882</v>
      </c>
      <c r="L2201" s="535"/>
      <c r="M2201" s="517" t="str">
        <f t="shared" si="1202"/>
        <v>Y</v>
      </c>
      <c r="N2201" s="514">
        <f t="shared" si="1170"/>
        <v>61.4</v>
      </c>
      <c r="O2201" s="514">
        <f t="shared" si="1176"/>
        <v>0</v>
      </c>
      <c r="P2201" s="680">
        <f>'KB Duct Parts'!$AE$3</f>
        <v>0</v>
      </c>
      <c r="Q2201" s="681">
        <f t="shared" si="1171"/>
        <v>0</v>
      </c>
      <c r="R2201" s="682">
        <f t="shared" si="1172"/>
        <v>0</v>
      </c>
      <c r="S2201" s="716">
        <f t="shared" si="1173"/>
        <v>0.35</v>
      </c>
      <c r="T2201" s="679">
        <f t="shared" si="1174"/>
        <v>0</v>
      </c>
      <c r="U2201" s="679">
        <f t="shared" si="1175"/>
        <v>0</v>
      </c>
      <c r="Y2201" s="120"/>
      <c r="AD2201" s="79"/>
      <c r="AE2201" s="75"/>
      <c r="AF2201" s="370"/>
      <c r="AG2201" s="375"/>
      <c r="AH2201" s="379"/>
      <c r="AI2201" s="383"/>
      <c r="AJ2201" s="388"/>
      <c r="AK2201" s="392"/>
      <c r="AL2201" s="388"/>
      <c r="AM2201" s="363">
        <f t="shared" si="1200"/>
        <v>1</v>
      </c>
      <c r="AN2201" s="578">
        <v>61.4</v>
      </c>
      <c r="AO2201" s="78">
        <f t="shared" si="1182"/>
        <v>0</v>
      </c>
      <c r="AP2201" s="78">
        <f t="shared" si="1177"/>
        <v>0</v>
      </c>
      <c r="AQ2201" s="78">
        <f t="shared" si="1178"/>
        <v>0</v>
      </c>
      <c r="AR2201" s="78">
        <f t="shared" si="1179"/>
        <v>0</v>
      </c>
      <c r="AS2201" s="78">
        <f t="shared" si="1180"/>
        <v>0</v>
      </c>
      <c r="AT2201" s="78">
        <f t="shared" si="1181"/>
        <v>0</v>
      </c>
      <c r="AU2201" s="74" t="s">
        <v>717</v>
      </c>
      <c r="AV2201" s="115"/>
      <c r="AW2201" s="395"/>
      <c r="AX2201" s="395">
        <v>0</v>
      </c>
      <c r="AY2201" s="395">
        <v>0</v>
      </c>
      <c r="AZ2201" s="395">
        <v>0</v>
      </c>
      <c r="BA2201" s="395">
        <v>0</v>
      </c>
      <c r="BB2201" s="395">
        <v>0</v>
      </c>
      <c r="BC2201" s="395">
        <v>0</v>
      </c>
      <c r="BD2201" s="115"/>
      <c r="BE2201" s="115"/>
      <c r="BF2201" s="115"/>
      <c r="BG2201" s="115"/>
      <c r="BH2201" s="115"/>
      <c r="BI2201" s="115"/>
      <c r="BJ2201" s="115"/>
      <c r="BK2201" s="115"/>
      <c r="BQ2201" s="74" t="str">
        <f t="shared" si="1183"/>
        <v xml:space="preserve"> </v>
      </c>
      <c r="BR2201" s="120" t="str">
        <f t="shared" si="1184"/>
        <v xml:space="preserve"> </v>
      </c>
      <c r="BS2201" s="120" t="str">
        <f t="shared" si="1185"/>
        <v xml:space="preserve"> </v>
      </c>
      <c r="BU2201" s="74" t="str">
        <f t="shared" si="1186"/>
        <v xml:space="preserve"> </v>
      </c>
      <c r="BV2201" s="120" t="str">
        <f t="shared" si="1187"/>
        <v xml:space="preserve"> </v>
      </c>
      <c r="BW2201" s="120" t="str">
        <f t="shared" si="1188"/>
        <v xml:space="preserve">  </v>
      </c>
      <c r="BY2201" s="74" t="str">
        <f t="shared" si="1189"/>
        <v xml:space="preserve"> </v>
      </c>
      <c r="BZ2201" s="120" t="str">
        <f t="shared" si="1190"/>
        <v xml:space="preserve"> </v>
      </c>
      <c r="CA2201" s="120" t="str">
        <f t="shared" si="1191"/>
        <v xml:space="preserve"> </v>
      </c>
      <c r="CC2201" s="115" t="str">
        <f t="shared" si="1192"/>
        <v xml:space="preserve"> </v>
      </c>
      <c r="CD2201" s="120" t="str">
        <f t="shared" si="1193"/>
        <v xml:space="preserve"> </v>
      </c>
      <c r="CE2201" s="417" t="str">
        <f t="shared" si="1194"/>
        <v xml:space="preserve"> </v>
      </c>
      <c r="CF2201" s="115"/>
      <c r="CG2201" s="115" t="str">
        <f t="shared" si="1195"/>
        <v xml:space="preserve"> </v>
      </c>
      <c r="CH2201" s="120" t="str">
        <f t="shared" si="1196"/>
        <v xml:space="preserve"> </v>
      </c>
      <c r="CI2201" s="417" t="str">
        <f t="shared" si="1197"/>
        <v xml:space="preserve"> </v>
      </c>
      <c r="CJ2201" s="115"/>
      <c r="CK2201" s="115" t="str">
        <f t="shared" si="1198"/>
        <v xml:space="preserve"> </v>
      </c>
      <c r="CL2201" s="120" t="str">
        <f t="shared" si="1199"/>
        <v xml:space="preserve"> </v>
      </c>
      <c r="CM2201" s="417" t="str">
        <f t="shared" si="1201"/>
        <v xml:space="preserve"> </v>
      </c>
      <c r="IS2201" s="108">
        <v>45</v>
      </c>
    </row>
    <row r="2202" spans="2:253" s="74" customFormat="1" ht="17.100000000000001" hidden="1" customHeight="1" x14ac:dyDescent="0.25">
      <c r="B2202" s="524">
        <f>IF(AND('KB Duct Parts'!$BL$14=2,'KB Duct Parts'!T34&gt;0),'KB Duct Parts'!T34,0)</f>
        <v>0</v>
      </c>
      <c r="C2202" s="529" t="s">
        <v>1462</v>
      </c>
      <c r="D2202" s="506" t="str">
        <f t="shared" si="1203"/>
        <v>19520-SS</v>
      </c>
      <c r="E2202" s="524" t="s">
        <v>877</v>
      </c>
      <c r="F2202" s="508" t="str">
        <f t="shared" si="1204"/>
        <v xml:space="preserve"> </v>
      </c>
      <c r="G2202" s="537" t="s">
        <v>1436</v>
      </c>
      <c r="H2202" s="524" t="s">
        <v>923</v>
      </c>
      <c r="I2202" s="1035"/>
      <c r="J2202" s="1036"/>
      <c r="K2202" s="531" t="s">
        <v>882</v>
      </c>
      <c r="L2202" s="535"/>
      <c r="M2202" s="517" t="str">
        <f t="shared" si="1202"/>
        <v>Y</v>
      </c>
      <c r="N2202" s="514">
        <f t="shared" ref="N2202:N2265" si="1205">AN2202</f>
        <v>62.7</v>
      </c>
      <c r="O2202" s="514">
        <f t="shared" si="1176"/>
        <v>0</v>
      </c>
      <c r="P2202" s="680">
        <f>'KB Duct Parts'!$AE$3</f>
        <v>0</v>
      </c>
      <c r="Q2202" s="681">
        <f t="shared" ref="Q2202:Q2265" si="1206">IF(B2202&gt;0,N2202*(1-P2202),0)</f>
        <v>0</v>
      </c>
      <c r="R2202" s="682">
        <f t="shared" ref="R2202:R2265" si="1207">B2202*Q2202</f>
        <v>0</v>
      </c>
      <c r="S2202" s="716">
        <f t="shared" ref="S2202:S2265" si="1208">$Y$3904</f>
        <v>0.35</v>
      </c>
      <c r="T2202" s="679">
        <f t="shared" ref="T2202:T2265" si="1209">ROUND(IF(B2202&gt;0,((N2202*(1-(1*S2202)))),0),2)</f>
        <v>0</v>
      </c>
      <c r="U2202" s="679">
        <f t="shared" ref="U2202:U2265" si="1210">B2202*T2202</f>
        <v>0</v>
      </c>
      <c r="Y2202" s="120"/>
      <c r="AD2202" s="79"/>
      <c r="AE2202" s="75"/>
      <c r="AF2202" s="370"/>
      <c r="AG2202" s="375"/>
      <c r="AH2202" s="379"/>
      <c r="AI2202" s="383"/>
      <c r="AJ2202" s="388"/>
      <c r="AK2202" s="392"/>
      <c r="AL2202" s="388"/>
      <c r="AM2202" s="363">
        <f t="shared" si="1200"/>
        <v>1</v>
      </c>
      <c r="AN2202" s="578">
        <v>62.7</v>
      </c>
      <c r="AO2202" s="78">
        <f t="shared" si="1182"/>
        <v>0</v>
      </c>
      <c r="AP2202" s="78">
        <f t="shared" si="1177"/>
        <v>0</v>
      </c>
      <c r="AQ2202" s="78">
        <f t="shared" si="1178"/>
        <v>0</v>
      </c>
      <c r="AR2202" s="78">
        <f t="shared" si="1179"/>
        <v>0</v>
      </c>
      <c r="AS2202" s="78">
        <f t="shared" si="1180"/>
        <v>0</v>
      </c>
      <c r="AT2202" s="78">
        <f t="shared" si="1181"/>
        <v>0</v>
      </c>
      <c r="AU2202" s="74" t="s">
        <v>717</v>
      </c>
      <c r="AV2202" s="115"/>
      <c r="AW2202" s="395"/>
      <c r="AX2202" s="395">
        <v>0</v>
      </c>
      <c r="AY2202" s="395">
        <v>0</v>
      </c>
      <c r="AZ2202" s="395">
        <v>0</v>
      </c>
      <c r="BA2202" s="395">
        <v>0</v>
      </c>
      <c r="BB2202" s="395">
        <v>0</v>
      </c>
      <c r="BC2202" s="395">
        <v>0</v>
      </c>
      <c r="BD2202" s="115"/>
      <c r="BE2202" s="115"/>
      <c r="BF2202" s="115"/>
      <c r="BG2202" s="115"/>
      <c r="BH2202" s="115"/>
      <c r="BI2202" s="115"/>
      <c r="BJ2202" s="115"/>
      <c r="BK2202" s="115"/>
      <c r="BQ2202" s="74" t="str">
        <f t="shared" si="1183"/>
        <v xml:space="preserve"> </v>
      </c>
      <c r="BR2202" s="120" t="str">
        <f t="shared" si="1184"/>
        <v xml:space="preserve"> </v>
      </c>
      <c r="BS2202" s="120" t="str">
        <f t="shared" si="1185"/>
        <v xml:space="preserve"> </v>
      </c>
      <c r="BU2202" s="74" t="str">
        <f t="shared" si="1186"/>
        <v xml:space="preserve"> </v>
      </c>
      <c r="BV2202" s="120" t="str">
        <f t="shared" si="1187"/>
        <v xml:space="preserve"> </v>
      </c>
      <c r="BW2202" s="120" t="str">
        <f t="shared" si="1188"/>
        <v xml:space="preserve">  </v>
      </c>
      <c r="BY2202" s="74" t="str">
        <f t="shared" si="1189"/>
        <v xml:space="preserve"> </v>
      </c>
      <c r="BZ2202" s="120" t="str">
        <f t="shared" si="1190"/>
        <v xml:space="preserve"> </v>
      </c>
      <c r="CA2202" s="120" t="str">
        <f t="shared" si="1191"/>
        <v xml:space="preserve"> </v>
      </c>
      <c r="CC2202" s="115" t="str">
        <f t="shared" si="1192"/>
        <v xml:space="preserve"> </v>
      </c>
      <c r="CD2202" s="120" t="str">
        <f t="shared" si="1193"/>
        <v xml:space="preserve"> </v>
      </c>
      <c r="CE2202" s="417" t="str">
        <f t="shared" si="1194"/>
        <v xml:space="preserve"> </v>
      </c>
      <c r="CF2202" s="115"/>
      <c r="CG2202" s="115" t="str">
        <f t="shared" si="1195"/>
        <v xml:space="preserve"> </v>
      </c>
      <c r="CH2202" s="120" t="str">
        <f t="shared" si="1196"/>
        <v xml:space="preserve"> </v>
      </c>
      <c r="CI2202" s="417" t="str">
        <f t="shared" si="1197"/>
        <v xml:space="preserve"> </v>
      </c>
      <c r="CJ2202" s="115"/>
      <c r="CK2202" s="115" t="str">
        <f t="shared" si="1198"/>
        <v xml:space="preserve"> </v>
      </c>
      <c r="CL2202" s="120" t="str">
        <f t="shared" si="1199"/>
        <v xml:space="preserve"> </v>
      </c>
      <c r="CM2202" s="417" t="str">
        <f t="shared" si="1201"/>
        <v xml:space="preserve"> </v>
      </c>
      <c r="IS2202" s="108">
        <v>46</v>
      </c>
    </row>
    <row r="2203" spans="2:253" s="74" customFormat="1" ht="17.100000000000001" hidden="1" customHeight="1" x14ac:dyDescent="0.25">
      <c r="B2203" s="524">
        <f>IF(AND('KB Duct Parts'!$BL$14=2,'KB Duct Parts'!T35&gt;0),'KB Duct Parts'!T35,0)</f>
        <v>0</v>
      </c>
      <c r="C2203" s="529" t="s">
        <v>1463</v>
      </c>
      <c r="D2203" s="506" t="str">
        <f t="shared" si="1203"/>
        <v>19522-SS</v>
      </c>
      <c r="E2203" s="524" t="s">
        <v>878</v>
      </c>
      <c r="F2203" s="508" t="str">
        <f t="shared" si="1204"/>
        <v xml:space="preserve"> </v>
      </c>
      <c r="G2203" s="537" t="s">
        <v>1436</v>
      </c>
      <c r="H2203" s="524" t="s">
        <v>923</v>
      </c>
      <c r="I2203" s="1035"/>
      <c r="J2203" s="1036"/>
      <c r="K2203" s="531" t="s">
        <v>882</v>
      </c>
      <c r="L2203" s="535"/>
      <c r="M2203" s="517" t="str">
        <f t="shared" si="1202"/>
        <v>Y</v>
      </c>
      <c r="N2203" s="514">
        <f t="shared" si="1205"/>
        <v>65.900000000000006</v>
      </c>
      <c r="O2203" s="514">
        <f t="shared" si="1176"/>
        <v>0</v>
      </c>
      <c r="P2203" s="680">
        <f>'KB Duct Parts'!$AE$3</f>
        <v>0</v>
      </c>
      <c r="Q2203" s="681">
        <f t="shared" si="1206"/>
        <v>0</v>
      </c>
      <c r="R2203" s="682">
        <f t="shared" si="1207"/>
        <v>0</v>
      </c>
      <c r="S2203" s="716">
        <f t="shared" si="1208"/>
        <v>0.35</v>
      </c>
      <c r="T2203" s="679">
        <f t="shared" si="1209"/>
        <v>0</v>
      </c>
      <c r="U2203" s="679">
        <f t="shared" si="1210"/>
        <v>0</v>
      </c>
      <c r="Y2203" s="120"/>
      <c r="AD2203" s="79"/>
      <c r="AE2203" s="75"/>
      <c r="AF2203" s="370"/>
      <c r="AG2203" s="375"/>
      <c r="AH2203" s="379"/>
      <c r="AI2203" s="383"/>
      <c r="AJ2203" s="388"/>
      <c r="AK2203" s="392"/>
      <c r="AL2203" s="388"/>
      <c r="AM2203" s="363">
        <f t="shared" si="1200"/>
        <v>1</v>
      </c>
      <c r="AN2203" s="578">
        <v>65.900000000000006</v>
      </c>
      <c r="AO2203" s="78">
        <f t="shared" si="1182"/>
        <v>0</v>
      </c>
      <c r="AP2203" s="78">
        <f t="shared" si="1177"/>
        <v>0</v>
      </c>
      <c r="AQ2203" s="78">
        <f t="shared" si="1178"/>
        <v>0</v>
      </c>
      <c r="AR2203" s="78">
        <f t="shared" si="1179"/>
        <v>0</v>
      </c>
      <c r="AS2203" s="78">
        <f t="shared" si="1180"/>
        <v>0</v>
      </c>
      <c r="AT2203" s="78">
        <f t="shared" si="1181"/>
        <v>0</v>
      </c>
      <c r="AU2203" s="74" t="s">
        <v>717</v>
      </c>
      <c r="AV2203" s="115"/>
      <c r="AW2203" s="395"/>
      <c r="AX2203" s="395">
        <v>0</v>
      </c>
      <c r="AY2203" s="395">
        <v>0</v>
      </c>
      <c r="AZ2203" s="395">
        <v>0</v>
      </c>
      <c r="BA2203" s="395">
        <v>0</v>
      </c>
      <c r="BB2203" s="395">
        <v>0</v>
      </c>
      <c r="BC2203" s="395">
        <v>0</v>
      </c>
      <c r="BD2203" s="115"/>
      <c r="BE2203" s="115"/>
      <c r="BF2203" s="115"/>
      <c r="BG2203" s="115"/>
      <c r="BH2203" s="115"/>
      <c r="BI2203" s="115"/>
      <c r="BJ2203" s="115"/>
      <c r="BK2203" s="115"/>
      <c r="BQ2203" s="74" t="str">
        <f t="shared" si="1183"/>
        <v xml:space="preserve"> </v>
      </c>
      <c r="BR2203" s="120" t="str">
        <f t="shared" si="1184"/>
        <v xml:space="preserve"> </v>
      </c>
      <c r="BS2203" s="120" t="str">
        <f t="shared" si="1185"/>
        <v xml:space="preserve"> </v>
      </c>
      <c r="BU2203" s="74" t="str">
        <f t="shared" si="1186"/>
        <v xml:space="preserve"> </v>
      </c>
      <c r="BV2203" s="120" t="str">
        <f t="shared" si="1187"/>
        <v xml:space="preserve"> </v>
      </c>
      <c r="BW2203" s="120" t="str">
        <f t="shared" si="1188"/>
        <v xml:space="preserve">  </v>
      </c>
      <c r="BY2203" s="74" t="str">
        <f t="shared" si="1189"/>
        <v xml:space="preserve"> </v>
      </c>
      <c r="BZ2203" s="120" t="str">
        <f t="shared" si="1190"/>
        <v xml:space="preserve"> </v>
      </c>
      <c r="CA2203" s="120" t="str">
        <f t="shared" si="1191"/>
        <v xml:space="preserve"> </v>
      </c>
      <c r="CC2203" s="115" t="str">
        <f t="shared" si="1192"/>
        <v xml:space="preserve"> </v>
      </c>
      <c r="CD2203" s="120" t="str">
        <f t="shared" si="1193"/>
        <v xml:space="preserve"> </v>
      </c>
      <c r="CE2203" s="417" t="str">
        <f t="shared" si="1194"/>
        <v xml:space="preserve"> </v>
      </c>
      <c r="CF2203" s="115"/>
      <c r="CG2203" s="115" t="str">
        <f t="shared" si="1195"/>
        <v xml:space="preserve"> </v>
      </c>
      <c r="CH2203" s="120" t="str">
        <f t="shared" si="1196"/>
        <v xml:space="preserve"> </v>
      </c>
      <c r="CI2203" s="417" t="str">
        <f t="shared" si="1197"/>
        <v xml:space="preserve"> </v>
      </c>
      <c r="CJ2203" s="115"/>
      <c r="CK2203" s="115" t="str">
        <f t="shared" si="1198"/>
        <v xml:space="preserve"> </v>
      </c>
      <c r="CL2203" s="120" t="str">
        <f t="shared" si="1199"/>
        <v xml:space="preserve"> </v>
      </c>
      <c r="CM2203" s="417" t="str">
        <f t="shared" si="1201"/>
        <v xml:space="preserve"> </v>
      </c>
      <c r="IS2203" s="108">
        <v>46</v>
      </c>
    </row>
    <row r="2204" spans="2:253" s="74" customFormat="1" ht="17.100000000000001" hidden="1" customHeight="1" x14ac:dyDescent="0.25">
      <c r="B2204" s="524">
        <f>IF(AND('KB Duct Parts'!$BL$14=2,'KB Duct Parts'!T36&gt;0),'KB Duct Parts'!T36,0)</f>
        <v>0</v>
      </c>
      <c r="C2204" s="529" t="s">
        <v>18</v>
      </c>
      <c r="D2204" s="506" t="str">
        <f t="shared" si="1203"/>
        <v>19524-SS</v>
      </c>
      <c r="E2204" s="524" t="s">
        <v>1338</v>
      </c>
      <c r="F2204" s="508" t="str">
        <f t="shared" si="1204"/>
        <v xml:space="preserve"> </v>
      </c>
      <c r="G2204" s="537" t="s">
        <v>1436</v>
      </c>
      <c r="H2204" s="524" t="s">
        <v>923</v>
      </c>
      <c r="I2204" s="1035"/>
      <c r="J2204" s="1036"/>
      <c r="K2204" s="531" t="s">
        <v>882</v>
      </c>
      <c r="L2204" s="535"/>
      <c r="M2204" s="517" t="str">
        <f t="shared" si="1202"/>
        <v>Y</v>
      </c>
      <c r="N2204" s="514">
        <f t="shared" si="1205"/>
        <v>70.5</v>
      </c>
      <c r="O2204" s="514">
        <f t="shared" si="1176"/>
        <v>0</v>
      </c>
      <c r="P2204" s="680">
        <f>'KB Duct Parts'!$AE$3</f>
        <v>0</v>
      </c>
      <c r="Q2204" s="681">
        <f t="shared" si="1206"/>
        <v>0</v>
      </c>
      <c r="R2204" s="682">
        <f t="shared" si="1207"/>
        <v>0</v>
      </c>
      <c r="S2204" s="716">
        <f t="shared" si="1208"/>
        <v>0.35</v>
      </c>
      <c r="T2204" s="679">
        <f t="shared" si="1209"/>
        <v>0</v>
      </c>
      <c r="U2204" s="679">
        <f t="shared" si="1210"/>
        <v>0</v>
      </c>
      <c r="Y2204" s="120"/>
      <c r="AD2204" s="79"/>
      <c r="AE2204" s="75"/>
      <c r="AF2204" s="370"/>
      <c r="AG2204" s="375"/>
      <c r="AH2204" s="379"/>
      <c r="AI2204" s="383"/>
      <c r="AJ2204" s="388"/>
      <c r="AK2204" s="392"/>
      <c r="AL2204" s="388"/>
      <c r="AM2204" s="363">
        <f t="shared" si="1200"/>
        <v>1</v>
      </c>
      <c r="AN2204" s="578">
        <v>70.5</v>
      </c>
      <c r="AO2204" s="78">
        <f t="shared" si="1182"/>
        <v>0</v>
      </c>
      <c r="AP2204" s="78">
        <f t="shared" si="1177"/>
        <v>0</v>
      </c>
      <c r="AQ2204" s="78">
        <f t="shared" si="1178"/>
        <v>0</v>
      </c>
      <c r="AR2204" s="78">
        <f t="shared" si="1179"/>
        <v>0</v>
      </c>
      <c r="AS2204" s="78">
        <f t="shared" si="1180"/>
        <v>0</v>
      </c>
      <c r="AT2204" s="78">
        <f t="shared" si="1181"/>
        <v>0</v>
      </c>
      <c r="AU2204" s="74" t="s">
        <v>717</v>
      </c>
      <c r="AV2204" s="115"/>
      <c r="AW2204" s="395"/>
      <c r="AX2204" s="395">
        <v>0</v>
      </c>
      <c r="AY2204" s="395">
        <v>0</v>
      </c>
      <c r="AZ2204" s="395">
        <v>0</v>
      </c>
      <c r="BA2204" s="395">
        <v>0</v>
      </c>
      <c r="BB2204" s="395">
        <v>0</v>
      </c>
      <c r="BC2204" s="395">
        <v>0</v>
      </c>
      <c r="BD2204" s="115"/>
      <c r="BE2204" s="115"/>
      <c r="BF2204" s="115"/>
      <c r="BG2204" s="115"/>
      <c r="BH2204" s="115"/>
      <c r="BI2204" s="115"/>
      <c r="BJ2204" s="115"/>
      <c r="BK2204" s="115"/>
      <c r="BQ2204" s="74" t="str">
        <f t="shared" si="1183"/>
        <v xml:space="preserve"> </v>
      </c>
      <c r="BR2204" s="120" t="str">
        <f t="shared" si="1184"/>
        <v xml:space="preserve"> </v>
      </c>
      <c r="BS2204" s="120" t="str">
        <f t="shared" si="1185"/>
        <v xml:space="preserve"> </v>
      </c>
      <c r="BU2204" s="74" t="str">
        <f t="shared" si="1186"/>
        <v xml:space="preserve"> </v>
      </c>
      <c r="BV2204" s="120" t="str">
        <f t="shared" si="1187"/>
        <v xml:space="preserve"> </v>
      </c>
      <c r="BW2204" s="120" t="str">
        <f t="shared" si="1188"/>
        <v xml:space="preserve">  </v>
      </c>
      <c r="BY2204" s="74" t="str">
        <f t="shared" si="1189"/>
        <v xml:space="preserve"> </v>
      </c>
      <c r="BZ2204" s="120" t="str">
        <f t="shared" si="1190"/>
        <v xml:space="preserve"> </v>
      </c>
      <c r="CA2204" s="120" t="str">
        <f t="shared" si="1191"/>
        <v xml:space="preserve"> </v>
      </c>
      <c r="CC2204" s="115" t="str">
        <f t="shared" si="1192"/>
        <v xml:space="preserve"> </v>
      </c>
      <c r="CD2204" s="120" t="str">
        <f t="shared" si="1193"/>
        <v xml:space="preserve"> </v>
      </c>
      <c r="CE2204" s="417" t="str">
        <f t="shared" si="1194"/>
        <v xml:space="preserve"> </v>
      </c>
      <c r="CF2204" s="115"/>
      <c r="CG2204" s="115" t="str">
        <f t="shared" si="1195"/>
        <v xml:space="preserve"> </v>
      </c>
      <c r="CH2204" s="120" t="str">
        <f t="shared" si="1196"/>
        <v xml:space="preserve"> </v>
      </c>
      <c r="CI2204" s="417" t="str">
        <f t="shared" si="1197"/>
        <v xml:space="preserve"> </v>
      </c>
      <c r="CJ2204" s="115"/>
      <c r="CK2204" s="115" t="str">
        <f t="shared" si="1198"/>
        <v xml:space="preserve"> </v>
      </c>
      <c r="CL2204" s="120" t="str">
        <f t="shared" si="1199"/>
        <v xml:space="preserve"> </v>
      </c>
      <c r="CM2204" s="417" t="str">
        <f t="shared" si="1201"/>
        <v xml:space="preserve"> </v>
      </c>
      <c r="IS2204" s="108"/>
    </row>
    <row r="2205" spans="2:253" s="74" customFormat="1" ht="17.100000000000001" hidden="1" customHeight="1" x14ac:dyDescent="0.25">
      <c r="B2205" s="524">
        <f>IF(AND('KB Duct Parts'!$BL$14=2,'KB Duct Parts'!U17&gt;0),'KB Duct Parts'!U17,0)</f>
        <v>0</v>
      </c>
      <c r="C2205" s="529" t="s">
        <v>593</v>
      </c>
      <c r="D2205" s="506" t="str">
        <f t="shared" si="1203"/>
        <v>19603-SS</v>
      </c>
      <c r="E2205" s="536" t="s">
        <v>483</v>
      </c>
      <c r="F2205" s="508" t="str">
        <f t="shared" si="1204"/>
        <v xml:space="preserve"> </v>
      </c>
      <c r="G2205" s="537" t="s">
        <v>1439</v>
      </c>
      <c r="H2205" s="524" t="s">
        <v>923</v>
      </c>
      <c r="I2205" s="1035"/>
      <c r="J2205" s="1036"/>
      <c r="K2205" s="531" t="s">
        <v>882</v>
      </c>
      <c r="L2205" s="535"/>
      <c r="M2205" s="517" t="str">
        <f t="shared" si="1202"/>
        <v>Y</v>
      </c>
      <c r="N2205" s="514">
        <f t="shared" si="1205"/>
        <v>37.5</v>
      </c>
      <c r="O2205" s="514">
        <f t="shared" si="1176"/>
        <v>0</v>
      </c>
      <c r="P2205" s="680">
        <f>'KB Duct Parts'!$AE$3</f>
        <v>0</v>
      </c>
      <c r="Q2205" s="681">
        <f t="shared" si="1206"/>
        <v>0</v>
      </c>
      <c r="R2205" s="682">
        <f t="shared" si="1207"/>
        <v>0</v>
      </c>
      <c r="S2205" s="716">
        <f t="shared" si="1208"/>
        <v>0.35</v>
      </c>
      <c r="T2205" s="679">
        <f t="shared" si="1209"/>
        <v>0</v>
      </c>
      <c r="U2205" s="679">
        <f t="shared" si="1210"/>
        <v>0</v>
      </c>
      <c r="Y2205" s="120"/>
      <c r="AD2205" s="79"/>
      <c r="AE2205" s="75"/>
      <c r="AF2205" s="370"/>
      <c r="AG2205" s="375"/>
      <c r="AH2205" s="379"/>
      <c r="AI2205" s="383"/>
      <c r="AJ2205" s="388"/>
      <c r="AK2205" s="392"/>
      <c r="AL2205" s="388"/>
      <c r="AM2205" s="363">
        <f t="shared" si="1200"/>
        <v>1</v>
      </c>
      <c r="AN2205" s="578">
        <v>37.5</v>
      </c>
      <c r="AO2205" s="78">
        <f t="shared" si="1182"/>
        <v>0</v>
      </c>
      <c r="AP2205" s="78">
        <f t="shared" si="1177"/>
        <v>0</v>
      </c>
      <c r="AQ2205" s="78">
        <f t="shared" si="1178"/>
        <v>0</v>
      </c>
      <c r="AR2205" s="78">
        <f t="shared" si="1179"/>
        <v>0</v>
      </c>
      <c r="AS2205" s="78">
        <f t="shared" si="1180"/>
        <v>0</v>
      </c>
      <c r="AT2205" s="78">
        <f t="shared" si="1181"/>
        <v>0</v>
      </c>
      <c r="AU2205" s="74" t="s">
        <v>717</v>
      </c>
      <c r="AV2205" s="115"/>
      <c r="AW2205" s="395"/>
      <c r="AX2205" s="395">
        <v>0</v>
      </c>
      <c r="AY2205" s="395">
        <v>0</v>
      </c>
      <c r="AZ2205" s="395">
        <v>0</v>
      </c>
      <c r="BA2205" s="395">
        <v>0</v>
      </c>
      <c r="BB2205" s="395">
        <v>0</v>
      </c>
      <c r="BC2205" s="395">
        <v>0</v>
      </c>
      <c r="BD2205" s="115"/>
      <c r="BE2205" s="115"/>
      <c r="BF2205" s="115"/>
      <c r="BG2205" s="115"/>
      <c r="BH2205" s="115"/>
      <c r="BI2205" s="115"/>
      <c r="BJ2205" s="115"/>
      <c r="BK2205" s="115"/>
      <c r="BQ2205" s="74" t="str">
        <f t="shared" si="1183"/>
        <v xml:space="preserve"> </v>
      </c>
      <c r="BR2205" s="120" t="str">
        <f t="shared" si="1184"/>
        <v xml:space="preserve"> </v>
      </c>
      <c r="BS2205" s="120" t="str">
        <f t="shared" si="1185"/>
        <v xml:space="preserve"> </v>
      </c>
      <c r="BU2205" s="74" t="str">
        <f t="shared" si="1186"/>
        <v xml:space="preserve"> </v>
      </c>
      <c r="BV2205" s="120" t="str">
        <f t="shared" si="1187"/>
        <v xml:space="preserve"> </v>
      </c>
      <c r="BW2205" s="120" t="str">
        <f t="shared" si="1188"/>
        <v xml:space="preserve">  </v>
      </c>
      <c r="BY2205" s="74" t="str">
        <f t="shared" si="1189"/>
        <v xml:space="preserve"> </v>
      </c>
      <c r="BZ2205" s="120" t="str">
        <f t="shared" si="1190"/>
        <v xml:space="preserve"> </v>
      </c>
      <c r="CA2205" s="120" t="str">
        <f t="shared" si="1191"/>
        <v xml:space="preserve"> </v>
      </c>
      <c r="CC2205" s="115" t="str">
        <f t="shared" si="1192"/>
        <v xml:space="preserve"> </v>
      </c>
      <c r="CD2205" s="120" t="str">
        <f t="shared" si="1193"/>
        <v xml:space="preserve"> </v>
      </c>
      <c r="CE2205" s="417" t="str">
        <f t="shared" si="1194"/>
        <v xml:space="preserve"> </v>
      </c>
      <c r="CF2205" s="115"/>
      <c r="CG2205" s="115" t="str">
        <f t="shared" si="1195"/>
        <v xml:space="preserve"> </v>
      </c>
      <c r="CH2205" s="120" t="str">
        <f t="shared" si="1196"/>
        <v xml:space="preserve"> </v>
      </c>
      <c r="CI2205" s="417" t="str">
        <f t="shared" si="1197"/>
        <v xml:space="preserve"> </v>
      </c>
      <c r="CJ2205" s="115"/>
      <c r="CK2205" s="115" t="str">
        <f t="shared" si="1198"/>
        <v xml:space="preserve"> </v>
      </c>
      <c r="CL2205" s="120" t="str">
        <f t="shared" si="1199"/>
        <v xml:space="preserve"> </v>
      </c>
      <c r="CM2205" s="417" t="str">
        <f t="shared" si="1201"/>
        <v xml:space="preserve"> </v>
      </c>
      <c r="IS2205" s="108">
        <v>28</v>
      </c>
    </row>
    <row r="2206" spans="2:253" s="74" customFormat="1" ht="17.100000000000001" hidden="1" customHeight="1" x14ac:dyDescent="0.25">
      <c r="B2206" s="524">
        <f>IF(AND('KB Duct Parts'!$BL$14=2,'KB Duct Parts'!U18&gt;0),'KB Duct Parts'!U18,0)</f>
        <v>0</v>
      </c>
      <c r="C2206" s="529" t="s">
        <v>1464</v>
      </c>
      <c r="D2206" s="506" t="str">
        <f t="shared" si="1203"/>
        <v>19604-SS</v>
      </c>
      <c r="E2206" s="536" t="s">
        <v>861</v>
      </c>
      <c r="F2206" s="508" t="str">
        <f t="shared" si="1204"/>
        <v xml:space="preserve"> </v>
      </c>
      <c r="G2206" s="537" t="s">
        <v>1439</v>
      </c>
      <c r="H2206" s="524" t="s">
        <v>923</v>
      </c>
      <c r="I2206" s="1035"/>
      <c r="J2206" s="1036"/>
      <c r="K2206" s="531" t="s">
        <v>882</v>
      </c>
      <c r="L2206" s="535"/>
      <c r="M2206" s="517" t="str">
        <f t="shared" si="1202"/>
        <v>Y</v>
      </c>
      <c r="N2206" s="514">
        <f t="shared" si="1205"/>
        <v>37.5</v>
      </c>
      <c r="O2206" s="514">
        <f t="shared" si="1176"/>
        <v>0</v>
      </c>
      <c r="P2206" s="680">
        <f>'KB Duct Parts'!$AE$3</f>
        <v>0</v>
      </c>
      <c r="Q2206" s="681">
        <f t="shared" si="1206"/>
        <v>0</v>
      </c>
      <c r="R2206" s="682">
        <f t="shared" si="1207"/>
        <v>0</v>
      </c>
      <c r="S2206" s="716">
        <f t="shared" si="1208"/>
        <v>0.35</v>
      </c>
      <c r="T2206" s="679">
        <f t="shared" si="1209"/>
        <v>0</v>
      </c>
      <c r="U2206" s="679">
        <f t="shared" si="1210"/>
        <v>0</v>
      </c>
      <c r="Y2206" s="120"/>
      <c r="AD2206" s="79"/>
      <c r="AE2206" s="75"/>
      <c r="AF2206" s="370"/>
      <c r="AG2206" s="375"/>
      <c r="AH2206" s="379"/>
      <c r="AI2206" s="383"/>
      <c r="AJ2206" s="388"/>
      <c r="AK2206" s="392"/>
      <c r="AL2206" s="388"/>
      <c r="AM2206" s="363">
        <f t="shared" si="1200"/>
        <v>1</v>
      </c>
      <c r="AN2206" s="578">
        <v>37.5</v>
      </c>
      <c r="AO2206" s="78">
        <f t="shared" si="1182"/>
        <v>0</v>
      </c>
      <c r="AP2206" s="78">
        <f t="shared" si="1177"/>
        <v>0</v>
      </c>
      <c r="AQ2206" s="78">
        <f t="shared" si="1178"/>
        <v>0</v>
      </c>
      <c r="AR2206" s="78">
        <f t="shared" si="1179"/>
        <v>0</v>
      </c>
      <c r="AS2206" s="78">
        <f t="shared" si="1180"/>
        <v>0</v>
      </c>
      <c r="AT2206" s="78">
        <f t="shared" si="1181"/>
        <v>0</v>
      </c>
      <c r="AU2206" s="74" t="s">
        <v>717</v>
      </c>
      <c r="AV2206" s="115"/>
      <c r="AW2206" s="395"/>
      <c r="AX2206" s="395">
        <v>0</v>
      </c>
      <c r="AY2206" s="395">
        <v>0</v>
      </c>
      <c r="AZ2206" s="395">
        <v>0</v>
      </c>
      <c r="BA2206" s="395">
        <v>0</v>
      </c>
      <c r="BB2206" s="395">
        <v>0</v>
      </c>
      <c r="BC2206" s="395">
        <v>0</v>
      </c>
      <c r="BD2206" s="115"/>
      <c r="BE2206" s="115"/>
      <c r="BF2206" s="115"/>
      <c r="BG2206" s="115"/>
      <c r="BH2206" s="115"/>
      <c r="BI2206" s="115"/>
      <c r="BJ2206" s="115"/>
      <c r="BK2206" s="115"/>
      <c r="BQ2206" s="74" t="str">
        <f t="shared" si="1183"/>
        <v xml:space="preserve"> </v>
      </c>
      <c r="BR2206" s="120" t="str">
        <f t="shared" si="1184"/>
        <v xml:space="preserve"> </v>
      </c>
      <c r="BS2206" s="120" t="str">
        <f t="shared" si="1185"/>
        <v xml:space="preserve"> </v>
      </c>
      <c r="BU2206" s="74" t="str">
        <f t="shared" si="1186"/>
        <v xml:space="preserve"> </v>
      </c>
      <c r="BV2206" s="120" t="str">
        <f t="shared" si="1187"/>
        <v xml:space="preserve"> </v>
      </c>
      <c r="BW2206" s="120" t="str">
        <f t="shared" si="1188"/>
        <v xml:space="preserve">  </v>
      </c>
      <c r="BY2206" s="74" t="str">
        <f t="shared" si="1189"/>
        <v xml:space="preserve"> </v>
      </c>
      <c r="BZ2206" s="120" t="str">
        <f t="shared" si="1190"/>
        <v xml:space="preserve"> </v>
      </c>
      <c r="CA2206" s="120" t="str">
        <f t="shared" si="1191"/>
        <v xml:space="preserve"> </v>
      </c>
      <c r="CC2206" s="115" t="str">
        <f t="shared" si="1192"/>
        <v xml:space="preserve"> </v>
      </c>
      <c r="CD2206" s="120" t="str">
        <f t="shared" si="1193"/>
        <v xml:space="preserve"> </v>
      </c>
      <c r="CE2206" s="417" t="str">
        <f t="shared" si="1194"/>
        <v xml:space="preserve"> </v>
      </c>
      <c r="CF2206" s="115"/>
      <c r="CG2206" s="115" t="str">
        <f t="shared" si="1195"/>
        <v xml:space="preserve"> </v>
      </c>
      <c r="CH2206" s="120" t="str">
        <f t="shared" si="1196"/>
        <v xml:space="preserve"> </v>
      </c>
      <c r="CI2206" s="417" t="str">
        <f t="shared" si="1197"/>
        <v xml:space="preserve"> </v>
      </c>
      <c r="CJ2206" s="115"/>
      <c r="CK2206" s="115" t="str">
        <f t="shared" si="1198"/>
        <v xml:space="preserve"> </v>
      </c>
      <c r="CL2206" s="120" t="str">
        <f t="shared" si="1199"/>
        <v xml:space="preserve"> </v>
      </c>
      <c r="CM2206" s="417" t="str">
        <f t="shared" si="1201"/>
        <v xml:space="preserve"> </v>
      </c>
      <c r="IS2206" s="108">
        <v>28</v>
      </c>
    </row>
    <row r="2207" spans="2:253" s="74" customFormat="1" ht="17.100000000000001" hidden="1" customHeight="1" x14ac:dyDescent="0.25">
      <c r="B2207" s="524">
        <f>IF(AND('KB Duct Parts'!$BL$14=2,'KB Duct Parts'!U19&gt;0),'KB Duct Parts'!U19,0)</f>
        <v>0</v>
      </c>
      <c r="C2207" s="529" t="s">
        <v>1465</v>
      </c>
      <c r="D2207" s="506" t="str">
        <f t="shared" si="1203"/>
        <v>19605-SS</v>
      </c>
      <c r="E2207" s="524" t="s">
        <v>862</v>
      </c>
      <c r="F2207" s="508" t="str">
        <f t="shared" si="1204"/>
        <v xml:space="preserve"> </v>
      </c>
      <c r="G2207" s="537" t="s">
        <v>1439</v>
      </c>
      <c r="H2207" s="524" t="s">
        <v>923</v>
      </c>
      <c r="I2207" s="1035"/>
      <c r="J2207" s="1036"/>
      <c r="K2207" s="531" t="s">
        <v>882</v>
      </c>
      <c r="L2207" s="535"/>
      <c r="M2207" s="517" t="str">
        <f t="shared" si="1202"/>
        <v>Y</v>
      </c>
      <c r="N2207" s="514">
        <f t="shared" si="1205"/>
        <v>41</v>
      </c>
      <c r="O2207" s="514">
        <f t="shared" si="1176"/>
        <v>0</v>
      </c>
      <c r="P2207" s="680">
        <f>'KB Duct Parts'!$AE$3</f>
        <v>0</v>
      </c>
      <c r="Q2207" s="681">
        <f t="shared" si="1206"/>
        <v>0</v>
      </c>
      <c r="R2207" s="682">
        <f t="shared" si="1207"/>
        <v>0</v>
      </c>
      <c r="S2207" s="716">
        <f t="shared" si="1208"/>
        <v>0.35</v>
      </c>
      <c r="T2207" s="679">
        <f t="shared" si="1209"/>
        <v>0</v>
      </c>
      <c r="U2207" s="679">
        <f t="shared" si="1210"/>
        <v>0</v>
      </c>
      <c r="Y2207" s="120"/>
      <c r="AD2207" s="79"/>
      <c r="AE2207" s="75"/>
      <c r="AF2207" s="370"/>
      <c r="AG2207" s="375"/>
      <c r="AH2207" s="379"/>
      <c r="AI2207" s="383"/>
      <c r="AJ2207" s="388"/>
      <c r="AK2207" s="392"/>
      <c r="AL2207" s="388"/>
      <c r="AM2207" s="363">
        <f t="shared" si="1200"/>
        <v>1</v>
      </c>
      <c r="AN2207" s="578">
        <v>41</v>
      </c>
      <c r="AO2207" s="78">
        <f t="shared" si="1182"/>
        <v>0</v>
      </c>
      <c r="AP2207" s="78">
        <f t="shared" si="1177"/>
        <v>0</v>
      </c>
      <c r="AQ2207" s="78">
        <f t="shared" si="1178"/>
        <v>0</v>
      </c>
      <c r="AR2207" s="78">
        <f t="shared" si="1179"/>
        <v>0</v>
      </c>
      <c r="AS2207" s="78">
        <f t="shared" si="1180"/>
        <v>0</v>
      </c>
      <c r="AT2207" s="78">
        <f t="shared" si="1181"/>
        <v>0</v>
      </c>
      <c r="AU2207" s="74" t="s">
        <v>717</v>
      </c>
      <c r="AV2207" s="115"/>
      <c r="AW2207" s="395"/>
      <c r="AX2207" s="395">
        <v>0</v>
      </c>
      <c r="AY2207" s="395">
        <v>0</v>
      </c>
      <c r="AZ2207" s="395">
        <v>0</v>
      </c>
      <c r="BA2207" s="395">
        <v>0</v>
      </c>
      <c r="BB2207" s="395">
        <v>0</v>
      </c>
      <c r="BC2207" s="395">
        <v>0</v>
      </c>
      <c r="BD2207" s="115"/>
      <c r="BE2207" s="115"/>
      <c r="BF2207" s="115"/>
      <c r="BG2207" s="115"/>
      <c r="BH2207" s="115"/>
      <c r="BI2207" s="115"/>
      <c r="BJ2207" s="115"/>
      <c r="BK2207" s="115"/>
      <c r="BQ2207" s="74" t="str">
        <f t="shared" si="1183"/>
        <v xml:space="preserve"> </v>
      </c>
      <c r="BR2207" s="120" t="str">
        <f t="shared" si="1184"/>
        <v xml:space="preserve"> </v>
      </c>
      <c r="BS2207" s="120" t="str">
        <f t="shared" si="1185"/>
        <v xml:space="preserve"> </v>
      </c>
      <c r="BU2207" s="74" t="str">
        <f t="shared" si="1186"/>
        <v xml:space="preserve"> </v>
      </c>
      <c r="BV2207" s="120" t="str">
        <f t="shared" si="1187"/>
        <v xml:space="preserve"> </v>
      </c>
      <c r="BW2207" s="120" t="str">
        <f t="shared" si="1188"/>
        <v xml:space="preserve">  </v>
      </c>
      <c r="BY2207" s="74" t="str">
        <f t="shared" si="1189"/>
        <v xml:space="preserve"> </v>
      </c>
      <c r="BZ2207" s="120" t="str">
        <f t="shared" si="1190"/>
        <v xml:space="preserve"> </v>
      </c>
      <c r="CA2207" s="120" t="str">
        <f t="shared" si="1191"/>
        <v xml:space="preserve"> </v>
      </c>
      <c r="CC2207" s="115" t="str">
        <f t="shared" si="1192"/>
        <v xml:space="preserve"> </v>
      </c>
      <c r="CD2207" s="120" t="str">
        <f t="shared" si="1193"/>
        <v xml:space="preserve"> </v>
      </c>
      <c r="CE2207" s="417" t="str">
        <f t="shared" si="1194"/>
        <v xml:space="preserve"> </v>
      </c>
      <c r="CF2207" s="115"/>
      <c r="CG2207" s="115" t="str">
        <f t="shared" si="1195"/>
        <v xml:space="preserve"> </v>
      </c>
      <c r="CH2207" s="120" t="str">
        <f t="shared" si="1196"/>
        <v xml:space="preserve"> </v>
      </c>
      <c r="CI2207" s="417" t="str">
        <f t="shared" si="1197"/>
        <v xml:space="preserve"> </v>
      </c>
      <c r="CJ2207" s="115"/>
      <c r="CK2207" s="115" t="str">
        <f t="shared" si="1198"/>
        <v xml:space="preserve"> </v>
      </c>
      <c r="CL2207" s="120" t="str">
        <f t="shared" si="1199"/>
        <v xml:space="preserve"> </v>
      </c>
      <c r="CM2207" s="417" t="str">
        <f t="shared" si="1201"/>
        <v xml:space="preserve"> </v>
      </c>
      <c r="IS2207" s="108">
        <v>30</v>
      </c>
    </row>
    <row r="2208" spans="2:253" s="74" customFormat="1" ht="17.100000000000001" hidden="1" customHeight="1" x14ac:dyDescent="0.25">
      <c r="B2208" s="524">
        <f>IF(AND('KB Duct Parts'!$BL$14=2,'KB Duct Parts'!U20&gt;0),'KB Duct Parts'!U20,0)</f>
        <v>0</v>
      </c>
      <c r="C2208" s="529" t="s">
        <v>1466</v>
      </c>
      <c r="D2208" s="506" t="str">
        <f t="shared" si="1203"/>
        <v>19606SS</v>
      </c>
      <c r="E2208" s="524" t="s">
        <v>863</v>
      </c>
      <c r="F2208" s="508" t="str">
        <f t="shared" si="1204"/>
        <v xml:space="preserve"> </v>
      </c>
      <c r="G2208" s="537" t="s">
        <v>1439</v>
      </c>
      <c r="H2208" s="524" t="s">
        <v>923</v>
      </c>
      <c r="I2208" s="1035"/>
      <c r="J2208" s="1036"/>
      <c r="K2208" s="531" t="s">
        <v>882</v>
      </c>
      <c r="L2208" s="535"/>
      <c r="M2208" s="517" t="str">
        <f t="shared" si="1202"/>
        <v>Y</v>
      </c>
      <c r="N2208" s="514">
        <f t="shared" si="1205"/>
        <v>44.4</v>
      </c>
      <c r="O2208" s="514">
        <f t="shared" si="1176"/>
        <v>0</v>
      </c>
      <c r="P2208" s="680">
        <f>'KB Duct Parts'!$AE$3</f>
        <v>0</v>
      </c>
      <c r="Q2208" s="681">
        <f t="shared" si="1206"/>
        <v>0</v>
      </c>
      <c r="R2208" s="682">
        <f t="shared" si="1207"/>
        <v>0</v>
      </c>
      <c r="S2208" s="716">
        <f t="shared" si="1208"/>
        <v>0.35</v>
      </c>
      <c r="T2208" s="679">
        <f t="shared" si="1209"/>
        <v>0</v>
      </c>
      <c r="U2208" s="679">
        <f t="shared" si="1210"/>
        <v>0</v>
      </c>
      <c r="Y2208" s="120"/>
      <c r="AD2208" s="79"/>
      <c r="AE2208" s="75"/>
      <c r="AF2208" s="370"/>
      <c r="AG2208" s="375"/>
      <c r="AH2208" s="379"/>
      <c r="AI2208" s="383"/>
      <c r="AJ2208" s="388"/>
      <c r="AK2208" s="392"/>
      <c r="AL2208" s="388"/>
      <c r="AM2208" s="363">
        <f t="shared" si="1200"/>
        <v>1</v>
      </c>
      <c r="AN2208" s="578">
        <v>44.4</v>
      </c>
      <c r="AO2208" s="78">
        <f t="shared" si="1182"/>
        <v>0</v>
      </c>
      <c r="AP2208" s="78">
        <f t="shared" si="1177"/>
        <v>0</v>
      </c>
      <c r="AQ2208" s="78">
        <f t="shared" si="1178"/>
        <v>0</v>
      </c>
      <c r="AR2208" s="78">
        <f t="shared" si="1179"/>
        <v>0</v>
      </c>
      <c r="AS2208" s="78">
        <f t="shared" si="1180"/>
        <v>0</v>
      </c>
      <c r="AT2208" s="78">
        <f t="shared" si="1181"/>
        <v>0</v>
      </c>
      <c r="AU2208" s="74" t="s">
        <v>717</v>
      </c>
      <c r="AV2208" s="115"/>
      <c r="AW2208" s="395"/>
      <c r="AX2208" s="395">
        <v>0</v>
      </c>
      <c r="AY2208" s="395">
        <v>0</v>
      </c>
      <c r="AZ2208" s="395">
        <v>0</v>
      </c>
      <c r="BA2208" s="395">
        <v>0</v>
      </c>
      <c r="BB2208" s="395">
        <v>0</v>
      </c>
      <c r="BC2208" s="395">
        <v>0</v>
      </c>
      <c r="BD2208" s="115"/>
      <c r="BE2208" s="115"/>
      <c r="BF2208" s="115"/>
      <c r="BG2208" s="115"/>
      <c r="BH2208" s="115"/>
      <c r="BI2208" s="115"/>
      <c r="BJ2208" s="115"/>
      <c r="BK2208" s="115"/>
      <c r="BQ2208" s="74" t="str">
        <f t="shared" si="1183"/>
        <v xml:space="preserve"> </v>
      </c>
      <c r="BR2208" s="120" t="str">
        <f t="shared" si="1184"/>
        <v xml:space="preserve"> </v>
      </c>
      <c r="BS2208" s="120" t="str">
        <f t="shared" si="1185"/>
        <v xml:space="preserve"> </v>
      </c>
      <c r="BU2208" s="74" t="str">
        <f t="shared" si="1186"/>
        <v xml:space="preserve"> </v>
      </c>
      <c r="BV2208" s="120" t="str">
        <f t="shared" si="1187"/>
        <v xml:space="preserve"> </v>
      </c>
      <c r="BW2208" s="120" t="str">
        <f t="shared" si="1188"/>
        <v xml:space="preserve">  </v>
      </c>
      <c r="BY2208" s="74" t="str">
        <f t="shared" si="1189"/>
        <v xml:space="preserve"> </v>
      </c>
      <c r="BZ2208" s="120" t="str">
        <f t="shared" si="1190"/>
        <v xml:space="preserve"> </v>
      </c>
      <c r="CA2208" s="120" t="str">
        <f t="shared" si="1191"/>
        <v xml:space="preserve"> </v>
      </c>
      <c r="CC2208" s="115" t="str">
        <f t="shared" si="1192"/>
        <v xml:space="preserve"> </v>
      </c>
      <c r="CD2208" s="120" t="str">
        <f t="shared" si="1193"/>
        <v xml:space="preserve"> </v>
      </c>
      <c r="CE2208" s="417" t="str">
        <f t="shared" si="1194"/>
        <v xml:space="preserve"> </v>
      </c>
      <c r="CF2208" s="115"/>
      <c r="CG2208" s="115" t="str">
        <f t="shared" si="1195"/>
        <v xml:space="preserve"> </v>
      </c>
      <c r="CH2208" s="120" t="str">
        <f t="shared" si="1196"/>
        <v xml:space="preserve"> </v>
      </c>
      <c r="CI2208" s="417" t="str">
        <f t="shared" si="1197"/>
        <v xml:space="preserve"> </v>
      </c>
      <c r="CJ2208" s="115"/>
      <c r="CK2208" s="115" t="str">
        <f t="shared" si="1198"/>
        <v xml:space="preserve"> </v>
      </c>
      <c r="CL2208" s="120" t="str">
        <f t="shared" si="1199"/>
        <v xml:space="preserve"> </v>
      </c>
      <c r="CM2208" s="417" t="str">
        <f t="shared" si="1201"/>
        <v xml:space="preserve"> </v>
      </c>
      <c r="IS2208" s="108">
        <v>33</v>
      </c>
    </row>
    <row r="2209" spans="2:253" s="74" customFormat="1" ht="17.100000000000001" hidden="1" customHeight="1" x14ac:dyDescent="0.25">
      <c r="B2209" s="524">
        <f>IF(AND('KB Duct Parts'!$BL$14=2,'KB Duct Parts'!U21&gt;0),'KB Duct Parts'!U21,0)</f>
        <v>0</v>
      </c>
      <c r="C2209" s="529" t="s">
        <v>1467</v>
      </c>
      <c r="D2209" s="506" t="str">
        <f t="shared" si="1203"/>
        <v>19607-SS</v>
      </c>
      <c r="E2209" s="524" t="s">
        <v>864</v>
      </c>
      <c r="F2209" s="508" t="str">
        <f t="shared" si="1204"/>
        <v xml:space="preserve"> </v>
      </c>
      <c r="G2209" s="537" t="s">
        <v>1439</v>
      </c>
      <c r="H2209" s="524" t="s">
        <v>923</v>
      </c>
      <c r="I2209" s="1035"/>
      <c r="J2209" s="1036"/>
      <c r="K2209" s="531" t="s">
        <v>882</v>
      </c>
      <c r="L2209" s="535"/>
      <c r="M2209" s="517" t="str">
        <f t="shared" si="1202"/>
        <v>Y</v>
      </c>
      <c r="N2209" s="514">
        <f t="shared" si="1205"/>
        <v>47.8</v>
      </c>
      <c r="O2209" s="514">
        <f t="shared" si="1176"/>
        <v>0</v>
      </c>
      <c r="P2209" s="680">
        <f>'KB Duct Parts'!$AE$3</f>
        <v>0</v>
      </c>
      <c r="Q2209" s="681">
        <f t="shared" si="1206"/>
        <v>0</v>
      </c>
      <c r="R2209" s="682">
        <f t="shared" si="1207"/>
        <v>0</v>
      </c>
      <c r="S2209" s="716">
        <f t="shared" si="1208"/>
        <v>0.35</v>
      </c>
      <c r="T2209" s="679">
        <f t="shared" si="1209"/>
        <v>0</v>
      </c>
      <c r="U2209" s="679">
        <f t="shared" si="1210"/>
        <v>0</v>
      </c>
      <c r="Y2209" s="120"/>
      <c r="AD2209" s="79"/>
      <c r="AE2209" s="75"/>
      <c r="AF2209" s="370"/>
      <c r="AG2209" s="375"/>
      <c r="AH2209" s="379"/>
      <c r="AI2209" s="383"/>
      <c r="AJ2209" s="388"/>
      <c r="AK2209" s="392"/>
      <c r="AL2209" s="388"/>
      <c r="AM2209" s="363">
        <f t="shared" si="1200"/>
        <v>1</v>
      </c>
      <c r="AN2209" s="578">
        <v>47.8</v>
      </c>
      <c r="AO2209" s="78">
        <f t="shared" si="1182"/>
        <v>0</v>
      </c>
      <c r="AP2209" s="78">
        <f t="shared" si="1177"/>
        <v>0</v>
      </c>
      <c r="AQ2209" s="78">
        <f t="shared" si="1178"/>
        <v>0</v>
      </c>
      <c r="AR2209" s="78">
        <f t="shared" si="1179"/>
        <v>0</v>
      </c>
      <c r="AS2209" s="78">
        <f t="shared" si="1180"/>
        <v>0</v>
      </c>
      <c r="AT2209" s="78">
        <f t="shared" si="1181"/>
        <v>0</v>
      </c>
      <c r="AU2209" s="74" t="s">
        <v>717</v>
      </c>
      <c r="AV2209" s="115"/>
      <c r="AW2209" s="395"/>
      <c r="AX2209" s="395">
        <v>0</v>
      </c>
      <c r="AY2209" s="395">
        <v>0</v>
      </c>
      <c r="AZ2209" s="395">
        <v>0</v>
      </c>
      <c r="BA2209" s="395">
        <v>0</v>
      </c>
      <c r="BB2209" s="395">
        <v>0</v>
      </c>
      <c r="BC2209" s="395">
        <v>0</v>
      </c>
      <c r="BD2209" s="115"/>
      <c r="BE2209" s="115"/>
      <c r="BF2209" s="115"/>
      <c r="BG2209" s="115"/>
      <c r="BH2209" s="115"/>
      <c r="BI2209" s="115"/>
      <c r="BJ2209" s="115"/>
      <c r="BK2209" s="115"/>
      <c r="BQ2209" s="74" t="str">
        <f t="shared" si="1183"/>
        <v xml:space="preserve"> </v>
      </c>
      <c r="BR2209" s="120" t="str">
        <f t="shared" si="1184"/>
        <v xml:space="preserve"> </v>
      </c>
      <c r="BS2209" s="120" t="str">
        <f t="shared" si="1185"/>
        <v xml:space="preserve"> </v>
      </c>
      <c r="BU2209" s="74" t="str">
        <f t="shared" si="1186"/>
        <v xml:space="preserve"> </v>
      </c>
      <c r="BV2209" s="120" t="str">
        <f t="shared" si="1187"/>
        <v xml:space="preserve"> </v>
      </c>
      <c r="BW2209" s="120" t="str">
        <f t="shared" si="1188"/>
        <v xml:space="preserve">  </v>
      </c>
      <c r="BY2209" s="74" t="str">
        <f t="shared" si="1189"/>
        <v xml:space="preserve"> </v>
      </c>
      <c r="BZ2209" s="120" t="str">
        <f t="shared" si="1190"/>
        <v xml:space="preserve"> </v>
      </c>
      <c r="CA2209" s="120" t="str">
        <f t="shared" si="1191"/>
        <v xml:space="preserve"> </v>
      </c>
      <c r="CC2209" s="115" t="str">
        <f t="shared" si="1192"/>
        <v xml:space="preserve"> </v>
      </c>
      <c r="CD2209" s="120" t="str">
        <f t="shared" si="1193"/>
        <v xml:space="preserve"> </v>
      </c>
      <c r="CE2209" s="417" t="str">
        <f t="shared" si="1194"/>
        <v xml:space="preserve"> </v>
      </c>
      <c r="CF2209" s="115"/>
      <c r="CG2209" s="115" t="str">
        <f t="shared" si="1195"/>
        <v xml:space="preserve"> </v>
      </c>
      <c r="CH2209" s="120" t="str">
        <f t="shared" si="1196"/>
        <v xml:space="preserve"> </v>
      </c>
      <c r="CI2209" s="417" t="str">
        <f t="shared" si="1197"/>
        <v xml:space="preserve"> </v>
      </c>
      <c r="CJ2209" s="115"/>
      <c r="CK2209" s="115" t="str">
        <f t="shared" si="1198"/>
        <v xml:space="preserve"> </v>
      </c>
      <c r="CL2209" s="120" t="str">
        <f t="shared" si="1199"/>
        <v xml:space="preserve"> </v>
      </c>
      <c r="CM2209" s="417" t="str">
        <f t="shared" si="1201"/>
        <v xml:space="preserve"> </v>
      </c>
      <c r="IS2209" s="108">
        <v>35</v>
      </c>
    </row>
    <row r="2210" spans="2:253" s="74" customFormat="1" ht="17.100000000000001" hidden="1" customHeight="1" x14ac:dyDescent="0.25">
      <c r="B2210" s="524">
        <f>IF(AND('KB Duct Parts'!$BL$14=2,'KB Duct Parts'!U22&gt;0),'KB Duct Parts'!U22,0)</f>
        <v>0</v>
      </c>
      <c r="C2210" s="529" t="s">
        <v>1468</v>
      </c>
      <c r="D2210" s="506" t="str">
        <f t="shared" si="1203"/>
        <v>19608-SS</v>
      </c>
      <c r="E2210" s="524" t="s">
        <v>865</v>
      </c>
      <c r="F2210" s="508" t="str">
        <f t="shared" si="1204"/>
        <v xml:space="preserve"> </v>
      </c>
      <c r="G2210" s="537" t="s">
        <v>1439</v>
      </c>
      <c r="H2210" s="524" t="s">
        <v>923</v>
      </c>
      <c r="I2210" s="1035"/>
      <c r="J2210" s="1036"/>
      <c r="K2210" s="531" t="s">
        <v>882</v>
      </c>
      <c r="L2210" s="535"/>
      <c r="M2210" s="517" t="str">
        <f t="shared" si="1202"/>
        <v>Y</v>
      </c>
      <c r="N2210" s="514">
        <f t="shared" si="1205"/>
        <v>51.2</v>
      </c>
      <c r="O2210" s="514">
        <f t="shared" si="1176"/>
        <v>0</v>
      </c>
      <c r="P2210" s="680">
        <f>'KB Duct Parts'!$AE$3</f>
        <v>0</v>
      </c>
      <c r="Q2210" s="681">
        <f t="shared" si="1206"/>
        <v>0</v>
      </c>
      <c r="R2210" s="682">
        <f t="shared" si="1207"/>
        <v>0</v>
      </c>
      <c r="S2210" s="716">
        <f t="shared" si="1208"/>
        <v>0.35</v>
      </c>
      <c r="T2210" s="679">
        <f t="shared" si="1209"/>
        <v>0</v>
      </c>
      <c r="U2210" s="679">
        <f t="shared" si="1210"/>
        <v>0</v>
      </c>
      <c r="Y2210" s="120"/>
      <c r="AD2210" s="79"/>
      <c r="AE2210" s="75"/>
      <c r="AF2210" s="370"/>
      <c r="AG2210" s="375"/>
      <c r="AH2210" s="379"/>
      <c r="AI2210" s="383"/>
      <c r="AJ2210" s="388"/>
      <c r="AK2210" s="392"/>
      <c r="AL2210" s="388"/>
      <c r="AM2210" s="363">
        <f t="shared" si="1200"/>
        <v>1</v>
      </c>
      <c r="AN2210" s="578">
        <v>51.2</v>
      </c>
      <c r="AO2210" s="78">
        <f t="shared" si="1182"/>
        <v>0</v>
      </c>
      <c r="AP2210" s="78">
        <f t="shared" si="1177"/>
        <v>0</v>
      </c>
      <c r="AQ2210" s="78">
        <f t="shared" si="1178"/>
        <v>0</v>
      </c>
      <c r="AR2210" s="78">
        <f t="shared" si="1179"/>
        <v>0</v>
      </c>
      <c r="AS2210" s="78">
        <f t="shared" si="1180"/>
        <v>0</v>
      </c>
      <c r="AT2210" s="78">
        <f t="shared" si="1181"/>
        <v>0</v>
      </c>
      <c r="AU2210" s="74" t="s">
        <v>717</v>
      </c>
      <c r="AV2210" s="115"/>
      <c r="AW2210" s="395"/>
      <c r="AX2210" s="395">
        <v>0</v>
      </c>
      <c r="AY2210" s="395">
        <v>0</v>
      </c>
      <c r="AZ2210" s="395">
        <v>0</v>
      </c>
      <c r="BA2210" s="395">
        <v>0</v>
      </c>
      <c r="BB2210" s="395">
        <v>0</v>
      </c>
      <c r="BC2210" s="395">
        <v>0</v>
      </c>
      <c r="BD2210" s="115"/>
      <c r="BE2210" s="115"/>
      <c r="BF2210" s="115"/>
      <c r="BG2210" s="115"/>
      <c r="BH2210" s="115"/>
      <c r="BI2210" s="115"/>
      <c r="BJ2210" s="115"/>
      <c r="BK2210" s="115"/>
      <c r="BQ2210" s="74" t="str">
        <f t="shared" si="1183"/>
        <v xml:space="preserve"> </v>
      </c>
      <c r="BR2210" s="120" t="str">
        <f t="shared" si="1184"/>
        <v xml:space="preserve"> </v>
      </c>
      <c r="BS2210" s="120" t="str">
        <f t="shared" si="1185"/>
        <v xml:space="preserve"> </v>
      </c>
      <c r="BU2210" s="74" t="str">
        <f t="shared" si="1186"/>
        <v xml:space="preserve"> </v>
      </c>
      <c r="BV2210" s="120" t="str">
        <f t="shared" si="1187"/>
        <v xml:space="preserve"> </v>
      </c>
      <c r="BW2210" s="120" t="str">
        <f t="shared" si="1188"/>
        <v xml:space="preserve">  </v>
      </c>
      <c r="BY2210" s="74" t="str">
        <f t="shared" si="1189"/>
        <v xml:space="preserve"> </v>
      </c>
      <c r="BZ2210" s="120" t="str">
        <f t="shared" si="1190"/>
        <v xml:space="preserve"> </v>
      </c>
      <c r="CA2210" s="120" t="str">
        <f t="shared" si="1191"/>
        <v xml:space="preserve"> </v>
      </c>
      <c r="CC2210" s="115" t="str">
        <f t="shared" si="1192"/>
        <v xml:space="preserve"> </v>
      </c>
      <c r="CD2210" s="120" t="str">
        <f t="shared" si="1193"/>
        <v xml:space="preserve"> </v>
      </c>
      <c r="CE2210" s="417" t="str">
        <f t="shared" si="1194"/>
        <v xml:space="preserve"> </v>
      </c>
      <c r="CF2210" s="115"/>
      <c r="CG2210" s="115" t="str">
        <f t="shared" si="1195"/>
        <v xml:space="preserve"> </v>
      </c>
      <c r="CH2210" s="120" t="str">
        <f t="shared" si="1196"/>
        <v xml:space="preserve"> </v>
      </c>
      <c r="CI2210" s="417" t="str">
        <f t="shared" si="1197"/>
        <v xml:space="preserve"> </v>
      </c>
      <c r="CJ2210" s="115"/>
      <c r="CK2210" s="115" t="str">
        <f t="shared" si="1198"/>
        <v xml:space="preserve"> </v>
      </c>
      <c r="CL2210" s="120" t="str">
        <f t="shared" si="1199"/>
        <v xml:space="preserve"> </v>
      </c>
      <c r="CM2210" s="417" t="str">
        <f t="shared" si="1201"/>
        <v xml:space="preserve"> </v>
      </c>
      <c r="IS2210" s="108">
        <v>38</v>
      </c>
    </row>
    <row r="2211" spans="2:253" s="74" customFormat="1" ht="17.100000000000001" hidden="1" customHeight="1" x14ac:dyDescent="0.25">
      <c r="B2211" s="524">
        <f>IF(AND('KB Duct Parts'!$BL$14=2,'KB Duct Parts'!U23&gt;0),'KB Duct Parts'!U23,0)</f>
        <v>0</v>
      </c>
      <c r="C2211" s="529" t="s">
        <v>1469</v>
      </c>
      <c r="D2211" s="506" t="str">
        <f t="shared" si="1203"/>
        <v>19609-SS</v>
      </c>
      <c r="E2211" s="524" t="s">
        <v>866</v>
      </c>
      <c r="F2211" s="508" t="str">
        <f t="shared" si="1204"/>
        <v xml:space="preserve"> </v>
      </c>
      <c r="G2211" s="537" t="s">
        <v>1439</v>
      </c>
      <c r="H2211" s="524" t="s">
        <v>923</v>
      </c>
      <c r="I2211" s="1035"/>
      <c r="J2211" s="1036"/>
      <c r="K2211" s="531" t="s">
        <v>882</v>
      </c>
      <c r="L2211" s="535"/>
      <c r="M2211" s="517" t="str">
        <f t="shared" si="1202"/>
        <v>Y</v>
      </c>
      <c r="N2211" s="514">
        <f t="shared" si="1205"/>
        <v>54.6</v>
      </c>
      <c r="O2211" s="514">
        <f t="shared" si="1176"/>
        <v>0</v>
      </c>
      <c r="P2211" s="680">
        <f>'KB Duct Parts'!$AE$3</f>
        <v>0</v>
      </c>
      <c r="Q2211" s="681">
        <f t="shared" si="1206"/>
        <v>0</v>
      </c>
      <c r="R2211" s="682">
        <f t="shared" si="1207"/>
        <v>0</v>
      </c>
      <c r="S2211" s="716">
        <f t="shared" si="1208"/>
        <v>0.35</v>
      </c>
      <c r="T2211" s="679">
        <f t="shared" si="1209"/>
        <v>0</v>
      </c>
      <c r="U2211" s="679">
        <f t="shared" si="1210"/>
        <v>0</v>
      </c>
      <c r="Y2211" s="120"/>
      <c r="AD2211" s="79"/>
      <c r="AE2211" s="75"/>
      <c r="AF2211" s="370"/>
      <c r="AG2211" s="375"/>
      <c r="AH2211" s="379"/>
      <c r="AI2211" s="383"/>
      <c r="AJ2211" s="388"/>
      <c r="AK2211" s="392"/>
      <c r="AL2211" s="388"/>
      <c r="AM2211" s="363">
        <f t="shared" si="1200"/>
        <v>1</v>
      </c>
      <c r="AN2211" s="578">
        <v>54.6</v>
      </c>
      <c r="AO2211" s="78">
        <f t="shared" si="1182"/>
        <v>0</v>
      </c>
      <c r="AP2211" s="78">
        <f t="shared" si="1177"/>
        <v>0</v>
      </c>
      <c r="AQ2211" s="78">
        <f t="shared" si="1178"/>
        <v>0</v>
      </c>
      <c r="AR2211" s="78">
        <f t="shared" si="1179"/>
        <v>0</v>
      </c>
      <c r="AS2211" s="78">
        <f t="shared" si="1180"/>
        <v>0</v>
      </c>
      <c r="AT2211" s="78">
        <f t="shared" si="1181"/>
        <v>0</v>
      </c>
      <c r="AU2211" s="74" t="s">
        <v>717</v>
      </c>
      <c r="AV2211" s="115"/>
      <c r="AW2211" s="395"/>
      <c r="AX2211" s="395">
        <v>0</v>
      </c>
      <c r="AY2211" s="395">
        <v>0</v>
      </c>
      <c r="AZ2211" s="395">
        <v>0</v>
      </c>
      <c r="BA2211" s="395">
        <v>0</v>
      </c>
      <c r="BB2211" s="395">
        <v>0</v>
      </c>
      <c r="BC2211" s="395">
        <v>0</v>
      </c>
      <c r="BD2211" s="115"/>
      <c r="BE2211" s="115"/>
      <c r="BF2211" s="115"/>
      <c r="BG2211" s="115"/>
      <c r="BH2211" s="115"/>
      <c r="BI2211" s="115"/>
      <c r="BJ2211" s="115"/>
      <c r="BK2211" s="115"/>
      <c r="BQ2211" s="74" t="str">
        <f t="shared" si="1183"/>
        <v xml:space="preserve"> </v>
      </c>
      <c r="BR2211" s="120" t="str">
        <f t="shared" si="1184"/>
        <v xml:space="preserve"> </v>
      </c>
      <c r="BS2211" s="120" t="str">
        <f t="shared" si="1185"/>
        <v xml:space="preserve"> </v>
      </c>
      <c r="BU2211" s="74" t="str">
        <f t="shared" si="1186"/>
        <v xml:space="preserve"> </v>
      </c>
      <c r="BV2211" s="120" t="str">
        <f t="shared" si="1187"/>
        <v xml:space="preserve"> </v>
      </c>
      <c r="BW2211" s="120" t="str">
        <f t="shared" si="1188"/>
        <v xml:space="preserve">  </v>
      </c>
      <c r="BY2211" s="74" t="str">
        <f t="shared" si="1189"/>
        <v xml:space="preserve"> </v>
      </c>
      <c r="BZ2211" s="120" t="str">
        <f t="shared" si="1190"/>
        <v xml:space="preserve"> </v>
      </c>
      <c r="CA2211" s="120" t="str">
        <f t="shared" si="1191"/>
        <v xml:space="preserve"> </v>
      </c>
      <c r="CC2211" s="115" t="str">
        <f t="shared" si="1192"/>
        <v xml:space="preserve"> </v>
      </c>
      <c r="CD2211" s="120" t="str">
        <f t="shared" si="1193"/>
        <v xml:space="preserve"> </v>
      </c>
      <c r="CE2211" s="417" t="str">
        <f t="shared" si="1194"/>
        <v xml:space="preserve"> </v>
      </c>
      <c r="CF2211" s="115"/>
      <c r="CG2211" s="115" t="str">
        <f t="shared" si="1195"/>
        <v xml:space="preserve"> </v>
      </c>
      <c r="CH2211" s="120" t="str">
        <f t="shared" si="1196"/>
        <v xml:space="preserve"> </v>
      </c>
      <c r="CI2211" s="417" t="str">
        <f t="shared" si="1197"/>
        <v xml:space="preserve"> </v>
      </c>
      <c r="CJ2211" s="115"/>
      <c r="CK2211" s="115" t="str">
        <f t="shared" si="1198"/>
        <v xml:space="preserve"> </v>
      </c>
      <c r="CL2211" s="120" t="str">
        <f t="shared" si="1199"/>
        <v xml:space="preserve"> </v>
      </c>
      <c r="CM2211" s="417" t="str">
        <f t="shared" si="1201"/>
        <v xml:space="preserve"> </v>
      </c>
      <c r="IS2211" s="108">
        <v>40</v>
      </c>
    </row>
    <row r="2212" spans="2:253" s="74" customFormat="1" ht="17.100000000000001" hidden="1" customHeight="1" x14ac:dyDescent="0.25">
      <c r="B2212" s="524">
        <f>IF(AND('KB Duct Parts'!$BL$14=2,'KB Duct Parts'!U24&gt;0),'KB Duct Parts'!U24,0)</f>
        <v>0</v>
      </c>
      <c r="C2212" s="529" t="s">
        <v>1470</v>
      </c>
      <c r="D2212" s="506" t="str">
        <f t="shared" si="1203"/>
        <v>19610-SS</v>
      </c>
      <c r="E2212" s="524" t="s">
        <v>867</v>
      </c>
      <c r="F2212" s="508" t="str">
        <f t="shared" si="1204"/>
        <v xml:space="preserve"> </v>
      </c>
      <c r="G2212" s="537" t="s">
        <v>1439</v>
      </c>
      <c r="H2212" s="524" t="s">
        <v>923</v>
      </c>
      <c r="I2212" s="1035"/>
      <c r="J2212" s="1036"/>
      <c r="K2212" s="531" t="s">
        <v>882</v>
      </c>
      <c r="L2212" s="535"/>
      <c r="M2212" s="517" t="str">
        <f t="shared" si="1202"/>
        <v>Y</v>
      </c>
      <c r="N2212" s="514">
        <f t="shared" si="1205"/>
        <v>56.8</v>
      </c>
      <c r="O2212" s="514">
        <f t="shared" si="1176"/>
        <v>0</v>
      </c>
      <c r="P2212" s="680">
        <f>'KB Duct Parts'!$AE$3</f>
        <v>0</v>
      </c>
      <c r="Q2212" s="681">
        <f t="shared" si="1206"/>
        <v>0</v>
      </c>
      <c r="R2212" s="682">
        <f t="shared" si="1207"/>
        <v>0</v>
      </c>
      <c r="S2212" s="716">
        <f t="shared" si="1208"/>
        <v>0.35</v>
      </c>
      <c r="T2212" s="679">
        <f t="shared" si="1209"/>
        <v>0</v>
      </c>
      <c r="U2212" s="679">
        <f t="shared" si="1210"/>
        <v>0</v>
      </c>
      <c r="Y2212" s="120"/>
      <c r="AD2212" s="79"/>
      <c r="AE2212" s="75"/>
      <c r="AF2212" s="370"/>
      <c r="AG2212" s="375"/>
      <c r="AH2212" s="379"/>
      <c r="AI2212" s="383"/>
      <c r="AJ2212" s="388"/>
      <c r="AK2212" s="392"/>
      <c r="AL2212" s="388"/>
      <c r="AM2212" s="363">
        <f t="shared" si="1200"/>
        <v>1</v>
      </c>
      <c r="AN2212" s="578">
        <v>56.8</v>
      </c>
      <c r="AO2212" s="78">
        <f t="shared" si="1182"/>
        <v>0</v>
      </c>
      <c r="AP2212" s="78">
        <f t="shared" si="1177"/>
        <v>0</v>
      </c>
      <c r="AQ2212" s="78">
        <f t="shared" si="1178"/>
        <v>0</v>
      </c>
      <c r="AR2212" s="78">
        <f t="shared" si="1179"/>
        <v>0</v>
      </c>
      <c r="AS2212" s="78">
        <f t="shared" si="1180"/>
        <v>0</v>
      </c>
      <c r="AT2212" s="78">
        <f t="shared" si="1181"/>
        <v>0</v>
      </c>
      <c r="AU2212" s="74" t="s">
        <v>717</v>
      </c>
      <c r="AV2212" s="115"/>
      <c r="AW2212" s="395"/>
      <c r="AX2212" s="395">
        <v>0</v>
      </c>
      <c r="AY2212" s="395">
        <v>0</v>
      </c>
      <c r="AZ2212" s="395">
        <v>0</v>
      </c>
      <c r="BA2212" s="395">
        <v>0</v>
      </c>
      <c r="BB2212" s="395">
        <v>0</v>
      </c>
      <c r="BC2212" s="395">
        <v>0</v>
      </c>
      <c r="BD2212" s="115"/>
      <c r="BE2212" s="115"/>
      <c r="BF2212" s="115"/>
      <c r="BG2212" s="115"/>
      <c r="BH2212" s="115"/>
      <c r="BI2212" s="115"/>
      <c r="BJ2212" s="115"/>
      <c r="BK2212" s="115"/>
      <c r="BQ2212" s="74" t="str">
        <f t="shared" si="1183"/>
        <v xml:space="preserve"> </v>
      </c>
      <c r="BR2212" s="120" t="str">
        <f t="shared" si="1184"/>
        <v xml:space="preserve"> </v>
      </c>
      <c r="BS2212" s="120" t="str">
        <f t="shared" si="1185"/>
        <v xml:space="preserve"> </v>
      </c>
      <c r="BU2212" s="74" t="str">
        <f t="shared" si="1186"/>
        <v xml:space="preserve"> </v>
      </c>
      <c r="BV2212" s="120" t="str">
        <f t="shared" si="1187"/>
        <v xml:space="preserve"> </v>
      </c>
      <c r="BW2212" s="120" t="str">
        <f t="shared" si="1188"/>
        <v xml:space="preserve">  </v>
      </c>
      <c r="BY2212" s="74" t="str">
        <f t="shared" si="1189"/>
        <v xml:space="preserve"> </v>
      </c>
      <c r="BZ2212" s="120" t="str">
        <f t="shared" si="1190"/>
        <v xml:space="preserve"> </v>
      </c>
      <c r="CA2212" s="120" t="str">
        <f t="shared" si="1191"/>
        <v xml:space="preserve"> </v>
      </c>
      <c r="CC2212" s="115" t="str">
        <f t="shared" si="1192"/>
        <v xml:space="preserve"> </v>
      </c>
      <c r="CD2212" s="120" t="str">
        <f t="shared" si="1193"/>
        <v xml:space="preserve"> </v>
      </c>
      <c r="CE2212" s="417" t="str">
        <f t="shared" si="1194"/>
        <v xml:space="preserve"> </v>
      </c>
      <c r="CF2212" s="115"/>
      <c r="CG2212" s="115" t="str">
        <f t="shared" si="1195"/>
        <v xml:space="preserve"> </v>
      </c>
      <c r="CH2212" s="120" t="str">
        <f t="shared" si="1196"/>
        <v xml:space="preserve"> </v>
      </c>
      <c r="CI2212" s="417" t="str">
        <f t="shared" si="1197"/>
        <v xml:space="preserve"> </v>
      </c>
      <c r="CJ2212" s="115"/>
      <c r="CK2212" s="115" t="str">
        <f t="shared" si="1198"/>
        <v xml:space="preserve"> </v>
      </c>
      <c r="CL2212" s="120" t="str">
        <f t="shared" si="1199"/>
        <v xml:space="preserve"> </v>
      </c>
      <c r="CM2212" s="417" t="str">
        <f t="shared" si="1201"/>
        <v xml:space="preserve"> </v>
      </c>
      <c r="IS2212" s="108">
        <v>42</v>
      </c>
    </row>
    <row r="2213" spans="2:253" s="74" customFormat="1" ht="17.100000000000001" hidden="1" customHeight="1" x14ac:dyDescent="0.25">
      <c r="B2213" s="524">
        <f>IF(AND('KB Duct Parts'!$BL$14=2,'KB Duct Parts'!U25&gt;0),'KB Duct Parts'!U25,0)</f>
        <v>0</v>
      </c>
      <c r="C2213" s="529" t="s">
        <v>1471</v>
      </c>
      <c r="D2213" s="506" t="str">
        <f t="shared" si="1203"/>
        <v>19611-SS</v>
      </c>
      <c r="E2213" s="524" t="s">
        <v>868</v>
      </c>
      <c r="F2213" s="508" t="str">
        <f t="shared" si="1204"/>
        <v xml:space="preserve"> </v>
      </c>
      <c r="G2213" s="537" t="s">
        <v>1439</v>
      </c>
      <c r="H2213" s="524" t="s">
        <v>923</v>
      </c>
      <c r="I2213" s="1035"/>
      <c r="J2213" s="1036"/>
      <c r="K2213" s="531" t="s">
        <v>882</v>
      </c>
      <c r="L2213" s="535"/>
      <c r="M2213" s="517" t="str">
        <f t="shared" si="1202"/>
        <v>Y</v>
      </c>
      <c r="N2213" s="514">
        <f t="shared" si="1205"/>
        <v>58</v>
      </c>
      <c r="O2213" s="514">
        <f t="shared" si="1176"/>
        <v>0</v>
      </c>
      <c r="P2213" s="680">
        <f>'KB Duct Parts'!$AE$3</f>
        <v>0</v>
      </c>
      <c r="Q2213" s="681">
        <f t="shared" si="1206"/>
        <v>0</v>
      </c>
      <c r="R2213" s="682">
        <f t="shared" si="1207"/>
        <v>0</v>
      </c>
      <c r="S2213" s="716">
        <f t="shared" si="1208"/>
        <v>0.35</v>
      </c>
      <c r="T2213" s="679">
        <f t="shared" si="1209"/>
        <v>0</v>
      </c>
      <c r="U2213" s="679">
        <f t="shared" si="1210"/>
        <v>0</v>
      </c>
      <c r="Y2213" s="120"/>
      <c r="AD2213" s="79"/>
      <c r="AE2213" s="75"/>
      <c r="AF2213" s="370"/>
      <c r="AG2213" s="375"/>
      <c r="AH2213" s="379"/>
      <c r="AI2213" s="383"/>
      <c r="AJ2213" s="388"/>
      <c r="AK2213" s="392"/>
      <c r="AL2213" s="388"/>
      <c r="AM2213" s="363">
        <f t="shared" si="1200"/>
        <v>1</v>
      </c>
      <c r="AN2213" s="578">
        <v>58</v>
      </c>
      <c r="AO2213" s="78">
        <f t="shared" si="1182"/>
        <v>0</v>
      </c>
      <c r="AP2213" s="78">
        <f t="shared" si="1177"/>
        <v>0</v>
      </c>
      <c r="AQ2213" s="78">
        <f t="shared" si="1178"/>
        <v>0</v>
      </c>
      <c r="AR2213" s="78">
        <f t="shared" si="1179"/>
        <v>0</v>
      </c>
      <c r="AS2213" s="78">
        <f t="shared" si="1180"/>
        <v>0</v>
      </c>
      <c r="AT2213" s="78">
        <f t="shared" si="1181"/>
        <v>0</v>
      </c>
      <c r="AU2213" s="74" t="s">
        <v>717</v>
      </c>
      <c r="AV2213" s="115"/>
      <c r="AW2213" s="395"/>
      <c r="AX2213" s="395">
        <v>0</v>
      </c>
      <c r="AY2213" s="395">
        <v>0</v>
      </c>
      <c r="AZ2213" s="395">
        <v>0</v>
      </c>
      <c r="BA2213" s="395">
        <v>0</v>
      </c>
      <c r="BB2213" s="395">
        <v>0</v>
      </c>
      <c r="BC2213" s="395">
        <v>0</v>
      </c>
      <c r="BD2213" s="115"/>
      <c r="BE2213" s="115"/>
      <c r="BF2213" s="115"/>
      <c r="BG2213" s="115"/>
      <c r="BH2213" s="115"/>
      <c r="BI2213" s="115"/>
      <c r="BJ2213" s="115"/>
      <c r="BK2213" s="115"/>
      <c r="BQ2213" s="74" t="str">
        <f t="shared" si="1183"/>
        <v xml:space="preserve"> </v>
      </c>
      <c r="BR2213" s="120" t="str">
        <f t="shared" si="1184"/>
        <v xml:space="preserve"> </v>
      </c>
      <c r="BS2213" s="120" t="str">
        <f t="shared" si="1185"/>
        <v xml:space="preserve"> </v>
      </c>
      <c r="BU2213" s="74" t="str">
        <f t="shared" si="1186"/>
        <v xml:space="preserve"> </v>
      </c>
      <c r="BV2213" s="120" t="str">
        <f t="shared" si="1187"/>
        <v xml:space="preserve"> </v>
      </c>
      <c r="BW2213" s="120" t="str">
        <f t="shared" si="1188"/>
        <v xml:space="preserve">  </v>
      </c>
      <c r="BY2213" s="74" t="str">
        <f t="shared" si="1189"/>
        <v xml:space="preserve"> </v>
      </c>
      <c r="BZ2213" s="120" t="str">
        <f t="shared" si="1190"/>
        <v xml:space="preserve"> </v>
      </c>
      <c r="CA2213" s="120" t="str">
        <f t="shared" si="1191"/>
        <v xml:space="preserve"> </v>
      </c>
      <c r="CC2213" s="115" t="str">
        <f t="shared" si="1192"/>
        <v xml:space="preserve"> </v>
      </c>
      <c r="CD2213" s="120" t="str">
        <f t="shared" si="1193"/>
        <v xml:space="preserve"> </v>
      </c>
      <c r="CE2213" s="417" t="str">
        <f t="shared" si="1194"/>
        <v xml:space="preserve"> </v>
      </c>
      <c r="CF2213" s="115"/>
      <c r="CG2213" s="115" t="str">
        <f t="shared" si="1195"/>
        <v xml:space="preserve"> </v>
      </c>
      <c r="CH2213" s="120" t="str">
        <f t="shared" si="1196"/>
        <v xml:space="preserve"> </v>
      </c>
      <c r="CI2213" s="417" t="str">
        <f t="shared" si="1197"/>
        <v xml:space="preserve"> </v>
      </c>
      <c r="CJ2213" s="115"/>
      <c r="CK2213" s="115" t="str">
        <f t="shared" si="1198"/>
        <v xml:space="preserve"> </v>
      </c>
      <c r="CL2213" s="120" t="str">
        <f t="shared" si="1199"/>
        <v xml:space="preserve"> </v>
      </c>
      <c r="CM2213" s="417" t="str">
        <f t="shared" si="1201"/>
        <v xml:space="preserve"> </v>
      </c>
      <c r="IS2213" s="108">
        <v>48</v>
      </c>
    </row>
    <row r="2214" spans="2:253" s="74" customFormat="1" ht="17.100000000000001" hidden="1" customHeight="1" x14ac:dyDescent="0.25">
      <c r="B2214" s="524">
        <f>IF(AND('KB Duct Parts'!$BL$14=2,'KB Duct Parts'!U26&gt;0),'KB Duct Parts'!U26,0)</f>
        <v>0</v>
      </c>
      <c r="C2214" s="529" t="s">
        <v>1472</v>
      </c>
      <c r="D2214" s="506" t="str">
        <f t="shared" si="1203"/>
        <v>19612-SS</v>
      </c>
      <c r="E2214" s="524" t="s">
        <v>869</v>
      </c>
      <c r="F2214" s="508" t="str">
        <f t="shared" si="1204"/>
        <v xml:space="preserve"> </v>
      </c>
      <c r="G2214" s="537" t="s">
        <v>1439</v>
      </c>
      <c r="H2214" s="524" t="s">
        <v>923</v>
      </c>
      <c r="I2214" s="1035"/>
      <c r="J2214" s="1036"/>
      <c r="K2214" s="531" t="s">
        <v>882</v>
      </c>
      <c r="L2214" s="535"/>
      <c r="M2214" s="517" t="str">
        <f t="shared" si="1202"/>
        <v>Y</v>
      </c>
      <c r="N2214" s="514">
        <f t="shared" si="1205"/>
        <v>59.3</v>
      </c>
      <c r="O2214" s="514">
        <f t="shared" si="1176"/>
        <v>0</v>
      </c>
      <c r="P2214" s="680">
        <f>'KB Duct Parts'!$AE$3</f>
        <v>0</v>
      </c>
      <c r="Q2214" s="681">
        <f t="shared" si="1206"/>
        <v>0</v>
      </c>
      <c r="R2214" s="682">
        <f t="shared" si="1207"/>
        <v>0</v>
      </c>
      <c r="S2214" s="716">
        <f t="shared" si="1208"/>
        <v>0.35</v>
      </c>
      <c r="T2214" s="679">
        <f t="shared" si="1209"/>
        <v>0</v>
      </c>
      <c r="U2214" s="679">
        <f t="shared" si="1210"/>
        <v>0</v>
      </c>
      <c r="Y2214" s="120"/>
      <c r="AD2214" s="79"/>
      <c r="AE2214" s="75"/>
      <c r="AF2214" s="370"/>
      <c r="AG2214" s="375"/>
      <c r="AH2214" s="379"/>
      <c r="AI2214" s="383"/>
      <c r="AJ2214" s="388"/>
      <c r="AK2214" s="392"/>
      <c r="AL2214" s="388"/>
      <c r="AM2214" s="363">
        <f t="shared" si="1200"/>
        <v>1</v>
      </c>
      <c r="AN2214" s="578">
        <v>59.3</v>
      </c>
      <c r="AO2214" s="78">
        <f t="shared" si="1182"/>
        <v>0</v>
      </c>
      <c r="AP2214" s="78">
        <f t="shared" si="1177"/>
        <v>0</v>
      </c>
      <c r="AQ2214" s="78">
        <f t="shared" si="1178"/>
        <v>0</v>
      </c>
      <c r="AR2214" s="78">
        <f t="shared" si="1179"/>
        <v>0</v>
      </c>
      <c r="AS2214" s="78">
        <f t="shared" si="1180"/>
        <v>0</v>
      </c>
      <c r="AT2214" s="78">
        <f t="shared" si="1181"/>
        <v>0</v>
      </c>
      <c r="AU2214" s="74" t="s">
        <v>717</v>
      </c>
      <c r="AV2214" s="115"/>
      <c r="AW2214" s="395"/>
      <c r="AX2214" s="395">
        <v>0</v>
      </c>
      <c r="AY2214" s="395">
        <v>0</v>
      </c>
      <c r="AZ2214" s="395">
        <v>0</v>
      </c>
      <c r="BA2214" s="395">
        <v>0</v>
      </c>
      <c r="BB2214" s="395">
        <v>0</v>
      </c>
      <c r="BC2214" s="395">
        <v>0</v>
      </c>
      <c r="BD2214" s="115"/>
      <c r="BE2214" s="115"/>
      <c r="BF2214" s="115"/>
      <c r="BG2214" s="115"/>
      <c r="BH2214" s="115"/>
      <c r="BI2214" s="115"/>
      <c r="BJ2214" s="115"/>
      <c r="BK2214" s="115"/>
      <c r="BQ2214" s="74" t="str">
        <f t="shared" si="1183"/>
        <v xml:space="preserve"> </v>
      </c>
      <c r="BR2214" s="120" t="str">
        <f t="shared" si="1184"/>
        <v xml:space="preserve"> </v>
      </c>
      <c r="BS2214" s="120" t="str">
        <f t="shared" si="1185"/>
        <v xml:space="preserve"> </v>
      </c>
      <c r="BU2214" s="74" t="str">
        <f t="shared" si="1186"/>
        <v xml:space="preserve"> </v>
      </c>
      <c r="BV2214" s="120" t="str">
        <f t="shared" si="1187"/>
        <v xml:space="preserve"> </v>
      </c>
      <c r="BW2214" s="120" t="str">
        <f t="shared" si="1188"/>
        <v xml:space="preserve">  </v>
      </c>
      <c r="BY2214" s="74" t="str">
        <f t="shared" si="1189"/>
        <v xml:space="preserve"> </v>
      </c>
      <c r="BZ2214" s="120" t="str">
        <f t="shared" si="1190"/>
        <v xml:space="preserve"> </v>
      </c>
      <c r="CA2214" s="120" t="str">
        <f t="shared" si="1191"/>
        <v xml:space="preserve"> </v>
      </c>
      <c r="CC2214" s="115" t="str">
        <f t="shared" si="1192"/>
        <v xml:space="preserve"> </v>
      </c>
      <c r="CD2214" s="120" t="str">
        <f t="shared" si="1193"/>
        <v xml:space="preserve"> </v>
      </c>
      <c r="CE2214" s="417" t="str">
        <f t="shared" si="1194"/>
        <v xml:space="preserve"> </v>
      </c>
      <c r="CF2214" s="115"/>
      <c r="CG2214" s="115" t="str">
        <f t="shared" si="1195"/>
        <v xml:space="preserve"> </v>
      </c>
      <c r="CH2214" s="120" t="str">
        <f t="shared" si="1196"/>
        <v xml:space="preserve"> </v>
      </c>
      <c r="CI2214" s="417" t="str">
        <f t="shared" si="1197"/>
        <v xml:space="preserve"> </v>
      </c>
      <c r="CJ2214" s="115"/>
      <c r="CK2214" s="115" t="str">
        <f t="shared" si="1198"/>
        <v xml:space="preserve"> </v>
      </c>
      <c r="CL2214" s="120" t="str">
        <f t="shared" si="1199"/>
        <v xml:space="preserve"> </v>
      </c>
      <c r="CM2214" s="417" t="str">
        <f t="shared" si="1201"/>
        <v xml:space="preserve"> </v>
      </c>
      <c r="IS2214" s="108">
        <v>44</v>
      </c>
    </row>
    <row r="2215" spans="2:253" s="74" customFormat="1" ht="17.100000000000001" hidden="1" customHeight="1" x14ac:dyDescent="0.25">
      <c r="B2215" s="524">
        <f>IF(AND('KB Duct Parts'!$BL$14=2,'KB Duct Parts'!U27&gt;0),'KB Duct Parts'!U27,0)</f>
        <v>0</v>
      </c>
      <c r="C2215" s="529" t="s">
        <v>1473</v>
      </c>
      <c r="D2215" s="506" t="str">
        <f t="shared" si="1203"/>
        <v>19613-SS</v>
      </c>
      <c r="E2215" s="524" t="s">
        <v>870</v>
      </c>
      <c r="F2215" s="508" t="str">
        <f t="shared" si="1204"/>
        <v xml:space="preserve"> </v>
      </c>
      <c r="G2215" s="537" t="s">
        <v>1439</v>
      </c>
      <c r="H2215" s="524" t="s">
        <v>923</v>
      </c>
      <c r="I2215" s="1035"/>
      <c r="J2215" s="1036"/>
      <c r="K2215" s="531" t="s">
        <v>882</v>
      </c>
      <c r="L2215" s="535"/>
      <c r="M2215" s="517" t="str">
        <f t="shared" si="1202"/>
        <v>Y</v>
      </c>
      <c r="N2215" s="514">
        <f t="shared" si="1205"/>
        <v>61.4</v>
      </c>
      <c r="O2215" s="514">
        <f t="shared" si="1176"/>
        <v>0</v>
      </c>
      <c r="P2215" s="680">
        <f>'KB Duct Parts'!$AE$3</f>
        <v>0</v>
      </c>
      <c r="Q2215" s="681">
        <f t="shared" si="1206"/>
        <v>0</v>
      </c>
      <c r="R2215" s="682">
        <f t="shared" si="1207"/>
        <v>0</v>
      </c>
      <c r="S2215" s="716">
        <f t="shared" si="1208"/>
        <v>0.35</v>
      </c>
      <c r="T2215" s="679">
        <f t="shared" si="1209"/>
        <v>0</v>
      </c>
      <c r="U2215" s="679">
        <f t="shared" si="1210"/>
        <v>0</v>
      </c>
      <c r="Y2215" s="120"/>
      <c r="AD2215" s="79"/>
      <c r="AE2215" s="75"/>
      <c r="AF2215" s="370"/>
      <c r="AG2215" s="375"/>
      <c r="AH2215" s="379"/>
      <c r="AI2215" s="383"/>
      <c r="AJ2215" s="388"/>
      <c r="AK2215" s="392"/>
      <c r="AL2215" s="388"/>
      <c r="AM2215" s="363">
        <f t="shared" si="1200"/>
        <v>1</v>
      </c>
      <c r="AN2215" s="578">
        <v>61.4</v>
      </c>
      <c r="AO2215" s="78">
        <f t="shared" si="1182"/>
        <v>0</v>
      </c>
      <c r="AP2215" s="78">
        <f t="shared" si="1177"/>
        <v>0</v>
      </c>
      <c r="AQ2215" s="78">
        <f t="shared" si="1178"/>
        <v>0</v>
      </c>
      <c r="AR2215" s="78">
        <f t="shared" si="1179"/>
        <v>0</v>
      </c>
      <c r="AS2215" s="78">
        <f t="shared" si="1180"/>
        <v>0</v>
      </c>
      <c r="AT2215" s="78">
        <f t="shared" si="1181"/>
        <v>0</v>
      </c>
      <c r="AU2215" s="74" t="s">
        <v>717</v>
      </c>
      <c r="AV2215" s="115"/>
      <c r="AW2215" s="395"/>
      <c r="AX2215" s="395">
        <v>0</v>
      </c>
      <c r="AY2215" s="395">
        <v>0</v>
      </c>
      <c r="AZ2215" s="395">
        <v>0</v>
      </c>
      <c r="BA2215" s="395">
        <v>0</v>
      </c>
      <c r="BB2215" s="395">
        <v>0</v>
      </c>
      <c r="BC2215" s="395">
        <v>0</v>
      </c>
      <c r="BD2215" s="115"/>
      <c r="BE2215" s="115"/>
      <c r="BF2215" s="115"/>
      <c r="BG2215" s="115"/>
      <c r="BH2215" s="115"/>
      <c r="BI2215" s="115"/>
      <c r="BJ2215" s="115"/>
      <c r="BK2215" s="115"/>
      <c r="BQ2215" s="74" t="str">
        <f t="shared" si="1183"/>
        <v xml:space="preserve"> </v>
      </c>
      <c r="BR2215" s="120" t="str">
        <f t="shared" si="1184"/>
        <v xml:space="preserve"> </v>
      </c>
      <c r="BS2215" s="120" t="str">
        <f t="shared" si="1185"/>
        <v xml:space="preserve"> </v>
      </c>
      <c r="BU2215" s="74" t="str">
        <f t="shared" si="1186"/>
        <v xml:space="preserve"> </v>
      </c>
      <c r="BV2215" s="120" t="str">
        <f t="shared" si="1187"/>
        <v xml:space="preserve"> </v>
      </c>
      <c r="BW2215" s="120" t="str">
        <f t="shared" si="1188"/>
        <v xml:space="preserve">  </v>
      </c>
      <c r="BY2215" s="74" t="str">
        <f t="shared" si="1189"/>
        <v xml:space="preserve"> </v>
      </c>
      <c r="BZ2215" s="120" t="str">
        <f t="shared" si="1190"/>
        <v xml:space="preserve"> </v>
      </c>
      <c r="CA2215" s="120" t="str">
        <f t="shared" si="1191"/>
        <v xml:space="preserve"> </v>
      </c>
      <c r="CC2215" s="115" t="str">
        <f t="shared" si="1192"/>
        <v xml:space="preserve"> </v>
      </c>
      <c r="CD2215" s="120" t="str">
        <f t="shared" si="1193"/>
        <v xml:space="preserve"> </v>
      </c>
      <c r="CE2215" s="417" t="str">
        <f t="shared" si="1194"/>
        <v xml:space="preserve"> </v>
      </c>
      <c r="CF2215" s="115"/>
      <c r="CG2215" s="115" t="str">
        <f t="shared" si="1195"/>
        <v xml:space="preserve"> </v>
      </c>
      <c r="CH2215" s="120" t="str">
        <f t="shared" si="1196"/>
        <v xml:space="preserve"> </v>
      </c>
      <c r="CI2215" s="417" t="str">
        <f t="shared" si="1197"/>
        <v xml:space="preserve"> </v>
      </c>
      <c r="CJ2215" s="115"/>
      <c r="CK2215" s="115" t="str">
        <f t="shared" si="1198"/>
        <v xml:space="preserve"> </v>
      </c>
      <c r="CL2215" s="120" t="str">
        <f t="shared" si="1199"/>
        <v xml:space="preserve"> </v>
      </c>
      <c r="CM2215" s="417" t="str">
        <f t="shared" si="1201"/>
        <v xml:space="preserve"> </v>
      </c>
      <c r="IS2215" s="108">
        <v>51</v>
      </c>
    </row>
    <row r="2216" spans="2:253" s="74" customFormat="1" ht="17.100000000000001" hidden="1" customHeight="1" x14ac:dyDescent="0.25">
      <c r="B2216" s="524">
        <f>IF(AND('KB Duct Parts'!$BL$14=2,'KB Duct Parts'!U28&gt;0),'KB Duct Parts'!U28,0)</f>
        <v>0</v>
      </c>
      <c r="C2216" s="529" t="s">
        <v>1474</v>
      </c>
      <c r="D2216" s="506" t="str">
        <f t="shared" si="1203"/>
        <v>19614-SS</v>
      </c>
      <c r="E2216" s="524" t="s">
        <v>871</v>
      </c>
      <c r="F2216" s="508" t="str">
        <f t="shared" si="1204"/>
        <v xml:space="preserve"> </v>
      </c>
      <c r="G2216" s="537" t="s">
        <v>1439</v>
      </c>
      <c r="H2216" s="524" t="s">
        <v>923</v>
      </c>
      <c r="I2216" s="1035"/>
      <c r="J2216" s="1036"/>
      <c r="K2216" s="531" t="s">
        <v>882</v>
      </c>
      <c r="L2216" s="535"/>
      <c r="M2216" s="517" t="str">
        <f t="shared" si="1202"/>
        <v>Y</v>
      </c>
      <c r="N2216" s="514">
        <f t="shared" si="1205"/>
        <v>62.7</v>
      </c>
      <c r="O2216" s="514">
        <f t="shared" si="1176"/>
        <v>0</v>
      </c>
      <c r="P2216" s="680">
        <f>'KB Duct Parts'!$AE$3</f>
        <v>0</v>
      </c>
      <c r="Q2216" s="681">
        <f t="shared" si="1206"/>
        <v>0</v>
      </c>
      <c r="R2216" s="682">
        <f t="shared" si="1207"/>
        <v>0</v>
      </c>
      <c r="S2216" s="716">
        <f t="shared" si="1208"/>
        <v>0.35</v>
      </c>
      <c r="T2216" s="679">
        <f t="shared" si="1209"/>
        <v>0</v>
      </c>
      <c r="U2216" s="679">
        <f t="shared" si="1210"/>
        <v>0</v>
      </c>
      <c r="Y2216" s="120"/>
      <c r="AD2216" s="79"/>
      <c r="AE2216" s="75"/>
      <c r="AF2216" s="370"/>
      <c r="AG2216" s="375"/>
      <c r="AH2216" s="379"/>
      <c r="AI2216" s="383"/>
      <c r="AJ2216" s="388"/>
      <c r="AK2216" s="392"/>
      <c r="AL2216" s="388"/>
      <c r="AM2216" s="363">
        <f t="shared" si="1200"/>
        <v>1</v>
      </c>
      <c r="AN2216" s="578">
        <v>62.7</v>
      </c>
      <c r="AO2216" s="78">
        <f t="shared" si="1182"/>
        <v>0</v>
      </c>
      <c r="AP2216" s="78">
        <f t="shared" si="1177"/>
        <v>0</v>
      </c>
      <c r="AQ2216" s="78">
        <f t="shared" si="1178"/>
        <v>0</v>
      </c>
      <c r="AR2216" s="78">
        <f t="shared" si="1179"/>
        <v>0</v>
      </c>
      <c r="AS2216" s="78">
        <f t="shared" si="1180"/>
        <v>0</v>
      </c>
      <c r="AT2216" s="78">
        <f t="shared" si="1181"/>
        <v>0</v>
      </c>
      <c r="AU2216" s="74" t="s">
        <v>717</v>
      </c>
      <c r="AV2216" s="115"/>
      <c r="AW2216" s="395"/>
      <c r="AX2216" s="395">
        <v>0</v>
      </c>
      <c r="AY2216" s="395">
        <v>0</v>
      </c>
      <c r="AZ2216" s="395">
        <v>0</v>
      </c>
      <c r="BA2216" s="395">
        <v>0</v>
      </c>
      <c r="BB2216" s="395">
        <v>0</v>
      </c>
      <c r="BC2216" s="395">
        <v>0</v>
      </c>
      <c r="BD2216" s="115"/>
      <c r="BE2216" s="115"/>
      <c r="BF2216" s="115"/>
      <c r="BG2216" s="115"/>
      <c r="BH2216" s="115"/>
      <c r="BI2216" s="115"/>
      <c r="BJ2216" s="115"/>
      <c r="BK2216" s="115"/>
      <c r="BQ2216" s="74" t="str">
        <f t="shared" si="1183"/>
        <v xml:space="preserve"> </v>
      </c>
      <c r="BR2216" s="120" t="str">
        <f t="shared" si="1184"/>
        <v xml:space="preserve"> </v>
      </c>
      <c r="BS2216" s="120" t="str">
        <f t="shared" si="1185"/>
        <v xml:space="preserve"> </v>
      </c>
      <c r="BU2216" s="74" t="str">
        <f t="shared" si="1186"/>
        <v xml:space="preserve"> </v>
      </c>
      <c r="BV2216" s="120" t="str">
        <f t="shared" si="1187"/>
        <v xml:space="preserve"> </v>
      </c>
      <c r="BW2216" s="120" t="str">
        <f t="shared" si="1188"/>
        <v xml:space="preserve">  </v>
      </c>
      <c r="BY2216" s="74" t="str">
        <f t="shared" si="1189"/>
        <v xml:space="preserve"> </v>
      </c>
      <c r="BZ2216" s="120" t="str">
        <f t="shared" si="1190"/>
        <v xml:space="preserve"> </v>
      </c>
      <c r="CA2216" s="120" t="str">
        <f t="shared" si="1191"/>
        <v xml:space="preserve"> </v>
      </c>
      <c r="CC2216" s="115" t="str">
        <f t="shared" si="1192"/>
        <v xml:space="preserve"> </v>
      </c>
      <c r="CD2216" s="120" t="str">
        <f t="shared" si="1193"/>
        <v xml:space="preserve"> </v>
      </c>
      <c r="CE2216" s="417" t="str">
        <f t="shared" si="1194"/>
        <v xml:space="preserve"> </v>
      </c>
      <c r="CF2216" s="115"/>
      <c r="CG2216" s="115" t="str">
        <f t="shared" si="1195"/>
        <v xml:space="preserve"> </v>
      </c>
      <c r="CH2216" s="120" t="str">
        <f t="shared" si="1196"/>
        <v xml:space="preserve"> </v>
      </c>
      <c r="CI2216" s="417" t="str">
        <f t="shared" si="1197"/>
        <v xml:space="preserve"> </v>
      </c>
      <c r="CJ2216" s="115"/>
      <c r="CK2216" s="115" t="str">
        <f t="shared" si="1198"/>
        <v xml:space="preserve"> </v>
      </c>
      <c r="CL2216" s="120" t="str">
        <f t="shared" si="1199"/>
        <v xml:space="preserve"> </v>
      </c>
      <c r="CM2216" s="417" t="str">
        <f t="shared" si="1201"/>
        <v xml:space="preserve"> </v>
      </c>
      <c r="IS2216" s="108">
        <v>46</v>
      </c>
    </row>
    <row r="2217" spans="2:253" s="74" customFormat="1" ht="17.100000000000001" hidden="1" customHeight="1" x14ac:dyDescent="0.25">
      <c r="B2217" s="524">
        <f>IF(AND('KB Duct Parts'!$BL$14=2,'KB Duct Parts'!U29&gt;0),'KB Duct Parts'!U29,0)</f>
        <v>0</v>
      </c>
      <c r="C2217" s="529" t="s">
        <v>1475</v>
      </c>
      <c r="D2217" s="506" t="str">
        <f t="shared" si="1203"/>
        <v>19615-SS</v>
      </c>
      <c r="E2217" s="524" t="s">
        <v>872</v>
      </c>
      <c r="F2217" s="508" t="str">
        <f t="shared" si="1204"/>
        <v xml:space="preserve"> </v>
      </c>
      <c r="G2217" s="537" t="s">
        <v>1439</v>
      </c>
      <c r="H2217" s="524" t="s">
        <v>923</v>
      </c>
      <c r="I2217" s="1035"/>
      <c r="J2217" s="1036"/>
      <c r="K2217" s="531" t="s">
        <v>882</v>
      </c>
      <c r="L2217" s="535"/>
      <c r="M2217" s="517" t="str">
        <f t="shared" si="1202"/>
        <v>Y</v>
      </c>
      <c r="N2217" s="514">
        <f t="shared" si="1205"/>
        <v>63.8</v>
      </c>
      <c r="O2217" s="514">
        <f t="shared" ref="O2217:O2280" si="1211">IF(B2217&gt;0,N2217*B2217,0)</f>
        <v>0</v>
      </c>
      <c r="P2217" s="680">
        <f>'KB Duct Parts'!$AE$3</f>
        <v>0</v>
      </c>
      <c r="Q2217" s="681">
        <f t="shared" si="1206"/>
        <v>0</v>
      </c>
      <c r="R2217" s="682">
        <f t="shared" si="1207"/>
        <v>0</v>
      </c>
      <c r="S2217" s="716">
        <f t="shared" si="1208"/>
        <v>0.35</v>
      </c>
      <c r="T2217" s="679">
        <f t="shared" si="1209"/>
        <v>0</v>
      </c>
      <c r="U2217" s="679">
        <f t="shared" si="1210"/>
        <v>0</v>
      </c>
      <c r="Y2217" s="120"/>
      <c r="AD2217" s="79"/>
      <c r="AE2217" s="75"/>
      <c r="AF2217" s="370"/>
      <c r="AG2217" s="375"/>
      <c r="AH2217" s="379"/>
      <c r="AI2217" s="383"/>
      <c r="AJ2217" s="388"/>
      <c r="AK2217" s="392"/>
      <c r="AL2217" s="388"/>
      <c r="AM2217" s="363">
        <f t="shared" si="1200"/>
        <v>1</v>
      </c>
      <c r="AN2217" s="578">
        <v>63.8</v>
      </c>
      <c r="AO2217" s="78">
        <f t="shared" si="1182"/>
        <v>0</v>
      </c>
      <c r="AP2217" s="78">
        <f t="shared" ref="AP2217:AP2280" si="1212">$AN2217*AY2217</f>
        <v>0</v>
      </c>
      <c r="AQ2217" s="78">
        <f t="shared" ref="AQ2217:AQ2280" si="1213">$AN2217*AZ2217</f>
        <v>0</v>
      </c>
      <c r="AR2217" s="78">
        <f t="shared" ref="AR2217:AR2280" si="1214">$AN2217*BA2217</f>
        <v>0</v>
      </c>
      <c r="AS2217" s="78">
        <f t="shared" ref="AS2217:AS2280" si="1215">$AN2217*BB2217</f>
        <v>0</v>
      </c>
      <c r="AT2217" s="78">
        <f t="shared" ref="AT2217:AT2280" si="1216">$AN2217*BC2217</f>
        <v>0</v>
      </c>
      <c r="AU2217" s="74" t="s">
        <v>717</v>
      </c>
      <c r="AV2217" s="115"/>
      <c r="AW2217" s="395"/>
      <c r="AX2217" s="395">
        <v>0</v>
      </c>
      <c r="AY2217" s="395">
        <v>0</v>
      </c>
      <c r="AZ2217" s="395">
        <v>0</v>
      </c>
      <c r="BA2217" s="395">
        <v>0</v>
      </c>
      <c r="BB2217" s="395">
        <v>0</v>
      </c>
      <c r="BC2217" s="395">
        <v>0</v>
      </c>
      <c r="BD2217" s="115"/>
      <c r="BE2217" s="115"/>
      <c r="BF2217" s="115"/>
      <c r="BG2217" s="115"/>
      <c r="BH2217" s="115"/>
      <c r="BI2217" s="115"/>
      <c r="BJ2217" s="115"/>
      <c r="BK2217" s="115"/>
      <c r="BQ2217" s="74" t="str">
        <f t="shared" si="1183"/>
        <v xml:space="preserve"> </v>
      </c>
      <c r="BR2217" s="120" t="str">
        <f t="shared" si="1184"/>
        <v xml:space="preserve"> </v>
      </c>
      <c r="BS2217" s="120" t="str">
        <f t="shared" si="1185"/>
        <v xml:space="preserve"> </v>
      </c>
      <c r="BU2217" s="74" t="str">
        <f t="shared" si="1186"/>
        <v xml:space="preserve"> </v>
      </c>
      <c r="BV2217" s="120" t="str">
        <f t="shared" si="1187"/>
        <v xml:space="preserve"> </v>
      </c>
      <c r="BW2217" s="120" t="str">
        <f t="shared" si="1188"/>
        <v xml:space="preserve">  </v>
      </c>
      <c r="BY2217" s="74" t="str">
        <f t="shared" si="1189"/>
        <v xml:space="preserve"> </v>
      </c>
      <c r="BZ2217" s="120" t="str">
        <f t="shared" si="1190"/>
        <v xml:space="preserve"> </v>
      </c>
      <c r="CA2217" s="120" t="str">
        <f t="shared" si="1191"/>
        <v xml:space="preserve"> </v>
      </c>
      <c r="CC2217" s="115" t="str">
        <f t="shared" si="1192"/>
        <v xml:space="preserve"> </v>
      </c>
      <c r="CD2217" s="120" t="str">
        <f t="shared" si="1193"/>
        <v xml:space="preserve"> </v>
      </c>
      <c r="CE2217" s="417" t="str">
        <f t="shared" si="1194"/>
        <v xml:space="preserve"> </v>
      </c>
      <c r="CF2217" s="115"/>
      <c r="CG2217" s="115" t="str">
        <f t="shared" si="1195"/>
        <v xml:space="preserve"> </v>
      </c>
      <c r="CH2217" s="120" t="str">
        <f t="shared" si="1196"/>
        <v xml:space="preserve"> </v>
      </c>
      <c r="CI2217" s="417" t="str">
        <f t="shared" si="1197"/>
        <v xml:space="preserve"> </v>
      </c>
      <c r="CJ2217" s="115"/>
      <c r="CK2217" s="115" t="str">
        <f t="shared" si="1198"/>
        <v xml:space="preserve"> </v>
      </c>
      <c r="CL2217" s="120" t="str">
        <f t="shared" si="1199"/>
        <v xml:space="preserve"> </v>
      </c>
      <c r="CM2217" s="417" t="str">
        <f t="shared" si="1201"/>
        <v xml:space="preserve"> </v>
      </c>
      <c r="IS2217" s="108">
        <v>54</v>
      </c>
    </row>
    <row r="2218" spans="2:253" s="74" customFormat="1" ht="17.100000000000001" hidden="1" customHeight="1" x14ac:dyDescent="0.25">
      <c r="B2218" s="524">
        <f>IF(AND('KB Duct Parts'!$BL$14=2,'KB Duct Parts'!U30&gt;0),'KB Duct Parts'!U30,0)</f>
        <v>0</v>
      </c>
      <c r="C2218" s="529" t="s">
        <v>1476</v>
      </c>
      <c r="D2218" s="506" t="str">
        <f t="shared" si="1203"/>
        <v>19616-SS</v>
      </c>
      <c r="E2218" s="524" t="s">
        <v>873</v>
      </c>
      <c r="F2218" s="508" t="str">
        <f t="shared" si="1204"/>
        <v xml:space="preserve"> </v>
      </c>
      <c r="G2218" s="537" t="s">
        <v>1439</v>
      </c>
      <c r="H2218" s="524" t="s">
        <v>923</v>
      </c>
      <c r="I2218" s="1035"/>
      <c r="J2218" s="1036"/>
      <c r="K2218" s="531" t="s">
        <v>882</v>
      </c>
      <c r="L2218" s="535"/>
      <c r="M2218" s="517" t="str">
        <f t="shared" si="1202"/>
        <v>Y</v>
      </c>
      <c r="N2218" s="514">
        <f t="shared" si="1205"/>
        <v>65.900000000000006</v>
      </c>
      <c r="O2218" s="514">
        <f t="shared" si="1211"/>
        <v>0</v>
      </c>
      <c r="P2218" s="680">
        <f>'KB Duct Parts'!$AE$3</f>
        <v>0</v>
      </c>
      <c r="Q2218" s="681">
        <f t="shared" si="1206"/>
        <v>0</v>
      </c>
      <c r="R2218" s="682">
        <f t="shared" si="1207"/>
        <v>0</v>
      </c>
      <c r="S2218" s="716">
        <f t="shared" si="1208"/>
        <v>0.35</v>
      </c>
      <c r="T2218" s="679">
        <f t="shared" si="1209"/>
        <v>0</v>
      </c>
      <c r="U2218" s="679">
        <f t="shared" si="1210"/>
        <v>0</v>
      </c>
      <c r="Y2218" s="120"/>
      <c r="AD2218" s="79"/>
      <c r="AE2218" s="75"/>
      <c r="AF2218" s="370"/>
      <c r="AG2218" s="375"/>
      <c r="AH2218" s="379"/>
      <c r="AI2218" s="383"/>
      <c r="AJ2218" s="388"/>
      <c r="AK2218" s="392"/>
      <c r="AL2218" s="388"/>
      <c r="AM2218" s="363">
        <f t="shared" si="1200"/>
        <v>1</v>
      </c>
      <c r="AN2218" s="578">
        <v>65.900000000000006</v>
      </c>
      <c r="AO2218" s="78">
        <f t="shared" ref="AO2218:AO2281" si="1217">$AN2218*AX2218</f>
        <v>0</v>
      </c>
      <c r="AP2218" s="78">
        <f t="shared" si="1212"/>
        <v>0</v>
      </c>
      <c r="AQ2218" s="78">
        <f t="shared" si="1213"/>
        <v>0</v>
      </c>
      <c r="AR2218" s="78">
        <f t="shared" si="1214"/>
        <v>0</v>
      </c>
      <c r="AS2218" s="78">
        <f t="shared" si="1215"/>
        <v>0</v>
      </c>
      <c r="AT2218" s="78">
        <f t="shared" si="1216"/>
        <v>0</v>
      </c>
      <c r="AU2218" s="74" t="s">
        <v>717</v>
      </c>
      <c r="AV2218" s="115"/>
      <c r="AW2218" s="395"/>
      <c r="AX2218" s="395">
        <v>0</v>
      </c>
      <c r="AY2218" s="395">
        <v>0</v>
      </c>
      <c r="AZ2218" s="395">
        <v>0</v>
      </c>
      <c r="BA2218" s="395">
        <v>0</v>
      </c>
      <c r="BB2218" s="395">
        <v>0</v>
      </c>
      <c r="BC2218" s="395">
        <v>0</v>
      </c>
      <c r="BD2218" s="115"/>
      <c r="BE2218" s="115"/>
      <c r="BF2218" s="115"/>
      <c r="BG2218" s="115"/>
      <c r="BH2218" s="115"/>
      <c r="BI2218" s="115"/>
      <c r="BJ2218" s="115"/>
      <c r="BK2218" s="115"/>
      <c r="BQ2218" s="74" t="str">
        <f t="shared" ref="BQ2218:BQ2281" si="1218">IF(AO2218&gt;0,D2218&amp;"-("&amp; AG2218&amp;")"," ")</f>
        <v xml:space="preserve"> </v>
      </c>
      <c r="BR2218" s="120" t="str">
        <f t="shared" ref="BR2218:BR2281" si="1219">IF(AO2218&gt;0,$G2218," ")</f>
        <v xml:space="preserve"> </v>
      </c>
      <c r="BS2218" s="120" t="str">
        <f t="shared" ref="BS2218:BS2281" si="1220">IF(AO2218&gt;0,AO2218," ")</f>
        <v xml:space="preserve"> </v>
      </c>
      <c r="BU2218" s="74" t="str">
        <f t="shared" ref="BU2218:BU2281" si="1221">IF(AP2218&gt;0,D2218&amp;"-("&amp;AH2218&amp;")"," ")</f>
        <v xml:space="preserve"> </v>
      </c>
      <c r="BV2218" s="120" t="str">
        <f t="shared" ref="BV2218:BV2281" si="1222">IF(AP2218&gt;0,$G2218," ")</f>
        <v xml:space="preserve"> </v>
      </c>
      <c r="BW2218" s="120" t="str">
        <f t="shared" ref="BW2218:BW2281" si="1223">IF(AP2218&gt;0,AP2218,"  ")</f>
        <v xml:space="preserve">  </v>
      </c>
      <c r="BY2218" s="74" t="str">
        <f t="shared" ref="BY2218:BY2281" si="1224">IF(AQ2218&gt;0,D2218&amp;"-("&amp;AI2218&amp;")"," ")</f>
        <v xml:space="preserve"> </v>
      </c>
      <c r="BZ2218" s="120" t="str">
        <f t="shared" ref="BZ2218:BZ2281" si="1225">IF(AQ2218&gt;0,$G2218," ")</f>
        <v xml:space="preserve"> </v>
      </c>
      <c r="CA2218" s="120" t="str">
        <f t="shared" ref="CA2218:CA2281" si="1226">IF(AQ2218&gt;0,AQ2218," ")</f>
        <v xml:space="preserve"> </v>
      </c>
      <c r="CC2218" s="115" t="str">
        <f t="shared" ref="CC2218:CC2281" si="1227">IF(AR2218&gt;0,D2218&amp;"-("&amp;AJ2218&amp;")"," ")</f>
        <v xml:space="preserve"> </v>
      </c>
      <c r="CD2218" s="120" t="str">
        <f t="shared" ref="CD2218:CD2281" si="1228">IF(AR2218&gt;0,$G2218," ")</f>
        <v xml:space="preserve"> </v>
      </c>
      <c r="CE2218" s="417" t="str">
        <f t="shared" ref="CE2218:CE2281" si="1229">IF(AR2218&gt;0,AR2218," ")</f>
        <v xml:space="preserve"> </v>
      </c>
      <c r="CF2218" s="115"/>
      <c r="CG2218" s="115" t="str">
        <f t="shared" ref="CG2218:CG2281" si="1230">IF(AS2218&gt;0,D2218&amp;"-("&amp;AK2218&amp;")"," ")</f>
        <v xml:space="preserve"> </v>
      </c>
      <c r="CH2218" s="120" t="str">
        <f t="shared" ref="CH2218:CH2281" si="1231">IF(AS2218&gt;0,$G2218," ")</f>
        <v xml:space="preserve"> </v>
      </c>
      <c r="CI2218" s="417" t="str">
        <f t="shared" ref="CI2218:CI2281" si="1232">IF(AS2218&gt;0,AS2218," ")</f>
        <v xml:space="preserve"> </v>
      </c>
      <c r="CJ2218" s="115"/>
      <c r="CK2218" s="115" t="str">
        <f t="shared" ref="CK2218:CK2281" si="1233">IF(AT2218&gt;0,D2218&amp;"-"&amp;AL2218," ")</f>
        <v xml:space="preserve"> </v>
      </c>
      <c r="CL2218" s="120" t="str">
        <f t="shared" ref="CL2218:CL2281" si="1234">IF(AT2218&gt;0,$G2218," ")</f>
        <v xml:space="preserve"> </v>
      </c>
      <c r="CM2218" s="417" t="str">
        <f t="shared" si="1201"/>
        <v xml:space="preserve"> </v>
      </c>
      <c r="IS2218" s="108">
        <v>49</v>
      </c>
    </row>
    <row r="2219" spans="2:253" s="74" customFormat="1" ht="17.100000000000001" hidden="1" customHeight="1" x14ac:dyDescent="0.25">
      <c r="B2219" s="524">
        <f>IF(AND('KB Duct Parts'!$BL$14=2,'KB Duct Parts'!U31&gt;0),'KB Duct Parts'!U31,0)</f>
        <v>0</v>
      </c>
      <c r="C2219" s="529" t="s">
        <v>1477</v>
      </c>
      <c r="D2219" s="506" t="str">
        <f t="shared" si="1203"/>
        <v>19617-SS</v>
      </c>
      <c r="E2219" s="524" t="s">
        <v>874</v>
      </c>
      <c r="F2219" s="508" t="str">
        <f t="shared" si="1204"/>
        <v xml:space="preserve"> </v>
      </c>
      <c r="G2219" s="537" t="s">
        <v>1439</v>
      </c>
      <c r="H2219" s="524" t="s">
        <v>923</v>
      </c>
      <c r="I2219" s="1035"/>
      <c r="J2219" s="1036"/>
      <c r="K2219" s="531" t="s">
        <v>882</v>
      </c>
      <c r="L2219" s="535"/>
      <c r="M2219" s="517" t="str">
        <f t="shared" si="1202"/>
        <v>Y</v>
      </c>
      <c r="N2219" s="514">
        <f t="shared" si="1205"/>
        <v>68.3</v>
      </c>
      <c r="O2219" s="514">
        <f t="shared" si="1211"/>
        <v>0</v>
      </c>
      <c r="P2219" s="680">
        <f>'KB Duct Parts'!$AE$3</f>
        <v>0</v>
      </c>
      <c r="Q2219" s="681">
        <f t="shared" si="1206"/>
        <v>0</v>
      </c>
      <c r="R2219" s="682">
        <f t="shared" si="1207"/>
        <v>0</v>
      </c>
      <c r="S2219" s="716">
        <f t="shared" si="1208"/>
        <v>0.35</v>
      </c>
      <c r="T2219" s="679">
        <f t="shared" si="1209"/>
        <v>0</v>
      </c>
      <c r="U2219" s="679">
        <f t="shared" si="1210"/>
        <v>0</v>
      </c>
      <c r="Y2219" s="120"/>
      <c r="AD2219" s="79"/>
      <c r="AE2219" s="75"/>
      <c r="AF2219" s="370"/>
      <c r="AG2219" s="375"/>
      <c r="AH2219" s="379"/>
      <c r="AI2219" s="383"/>
      <c r="AJ2219" s="388"/>
      <c r="AK2219" s="392"/>
      <c r="AL2219" s="388"/>
      <c r="AM2219" s="363">
        <f t="shared" ref="AM2219:AM2282" si="1235">IF(L2219=AF2219,1,IF(L2219=AG2219,2,IF(L2219=AH2219,3,IF(L2219=AI2219,4,IF(L2219=AJ2219,5,IF(L2219=AK2219,6,IF(L2219=AL2219,7,0)))))))</f>
        <v>1</v>
      </c>
      <c r="AN2219" s="578">
        <v>68.3</v>
      </c>
      <c r="AO2219" s="78">
        <f t="shared" si="1217"/>
        <v>0</v>
      </c>
      <c r="AP2219" s="78">
        <f t="shared" si="1212"/>
        <v>0</v>
      </c>
      <c r="AQ2219" s="78">
        <f t="shared" si="1213"/>
        <v>0</v>
      </c>
      <c r="AR2219" s="78">
        <f t="shared" si="1214"/>
        <v>0</v>
      </c>
      <c r="AS2219" s="78">
        <f t="shared" si="1215"/>
        <v>0</v>
      </c>
      <c r="AT2219" s="78">
        <f t="shared" si="1216"/>
        <v>0</v>
      </c>
      <c r="AU2219" s="74" t="s">
        <v>717</v>
      </c>
      <c r="AV2219" s="115"/>
      <c r="AW2219" s="395"/>
      <c r="AX2219" s="395">
        <v>0</v>
      </c>
      <c r="AY2219" s="395">
        <v>0</v>
      </c>
      <c r="AZ2219" s="395">
        <v>0</v>
      </c>
      <c r="BA2219" s="395">
        <v>0</v>
      </c>
      <c r="BB2219" s="395">
        <v>0</v>
      </c>
      <c r="BC2219" s="395">
        <v>0</v>
      </c>
      <c r="BD2219" s="115"/>
      <c r="BE2219" s="115"/>
      <c r="BF2219" s="115"/>
      <c r="BG2219" s="115"/>
      <c r="BH2219" s="115"/>
      <c r="BI2219" s="115"/>
      <c r="BJ2219" s="115"/>
      <c r="BK2219" s="115"/>
      <c r="BQ2219" s="74" t="str">
        <f t="shared" si="1218"/>
        <v xml:space="preserve"> </v>
      </c>
      <c r="BR2219" s="120" t="str">
        <f t="shared" si="1219"/>
        <v xml:space="preserve"> </v>
      </c>
      <c r="BS2219" s="120" t="str">
        <f t="shared" si="1220"/>
        <v xml:space="preserve"> </v>
      </c>
      <c r="BU2219" s="74" t="str">
        <f t="shared" si="1221"/>
        <v xml:space="preserve"> </v>
      </c>
      <c r="BV2219" s="120" t="str">
        <f t="shared" si="1222"/>
        <v xml:space="preserve"> </v>
      </c>
      <c r="BW2219" s="120" t="str">
        <f t="shared" si="1223"/>
        <v xml:space="preserve">  </v>
      </c>
      <c r="BY2219" s="74" t="str">
        <f t="shared" si="1224"/>
        <v xml:space="preserve"> </v>
      </c>
      <c r="BZ2219" s="120" t="str">
        <f t="shared" si="1225"/>
        <v xml:space="preserve"> </v>
      </c>
      <c r="CA2219" s="120" t="str">
        <f t="shared" si="1226"/>
        <v xml:space="preserve"> </v>
      </c>
      <c r="CC2219" s="115" t="str">
        <f t="shared" si="1227"/>
        <v xml:space="preserve"> </v>
      </c>
      <c r="CD2219" s="120" t="str">
        <f t="shared" si="1228"/>
        <v xml:space="preserve"> </v>
      </c>
      <c r="CE2219" s="417" t="str">
        <f t="shared" si="1229"/>
        <v xml:space="preserve"> </v>
      </c>
      <c r="CF2219" s="115"/>
      <c r="CG2219" s="115" t="str">
        <f t="shared" si="1230"/>
        <v xml:space="preserve"> </v>
      </c>
      <c r="CH2219" s="120" t="str">
        <f t="shared" si="1231"/>
        <v xml:space="preserve"> </v>
      </c>
      <c r="CI2219" s="417" t="str">
        <f t="shared" si="1232"/>
        <v xml:space="preserve"> </v>
      </c>
      <c r="CJ2219" s="115"/>
      <c r="CK2219" s="115" t="str">
        <f t="shared" si="1233"/>
        <v xml:space="preserve"> </v>
      </c>
      <c r="CL2219" s="120" t="str">
        <f t="shared" si="1234"/>
        <v xml:space="preserve"> </v>
      </c>
      <c r="CM2219" s="417" t="str">
        <f t="shared" si="1201"/>
        <v xml:space="preserve"> </v>
      </c>
      <c r="IS2219" s="108">
        <v>57</v>
      </c>
    </row>
    <row r="2220" spans="2:253" s="74" customFormat="1" ht="17.100000000000001" hidden="1" customHeight="1" x14ac:dyDescent="0.25">
      <c r="B2220" s="524">
        <f>IF(AND('KB Duct Parts'!$BL$14=2,'KB Duct Parts'!U32&gt;0),'KB Duct Parts'!U32,0)</f>
        <v>0</v>
      </c>
      <c r="C2220" s="529" t="s">
        <v>1478</v>
      </c>
      <c r="D2220" s="506" t="str">
        <f t="shared" si="1203"/>
        <v>19618-SS</v>
      </c>
      <c r="E2220" s="524" t="s">
        <v>875</v>
      </c>
      <c r="F2220" s="508" t="str">
        <f t="shared" si="1204"/>
        <v xml:space="preserve"> </v>
      </c>
      <c r="G2220" s="537" t="s">
        <v>1439</v>
      </c>
      <c r="H2220" s="524" t="s">
        <v>923</v>
      </c>
      <c r="I2220" s="1035"/>
      <c r="J2220" s="1036"/>
      <c r="K2220" s="531" t="s">
        <v>882</v>
      </c>
      <c r="L2220" s="535"/>
      <c r="M2220" s="517" t="str">
        <f t="shared" si="1202"/>
        <v>Y</v>
      </c>
      <c r="N2220" s="514">
        <f t="shared" si="1205"/>
        <v>70.599999999999994</v>
      </c>
      <c r="O2220" s="514">
        <f t="shared" si="1211"/>
        <v>0</v>
      </c>
      <c r="P2220" s="680">
        <f>'KB Duct Parts'!$AE$3</f>
        <v>0</v>
      </c>
      <c r="Q2220" s="681">
        <f t="shared" si="1206"/>
        <v>0</v>
      </c>
      <c r="R2220" s="682">
        <f t="shared" si="1207"/>
        <v>0</v>
      </c>
      <c r="S2220" s="716">
        <f t="shared" si="1208"/>
        <v>0.35</v>
      </c>
      <c r="T2220" s="679">
        <f t="shared" si="1209"/>
        <v>0</v>
      </c>
      <c r="U2220" s="679">
        <f t="shared" si="1210"/>
        <v>0</v>
      </c>
      <c r="Y2220" s="120"/>
      <c r="AD2220" s="79"/>
      <c r="AE2220" s="75"/>
      <c r="AF2220" s="370"/>
      <c r="AG2220" s="375"/>
      <c r="AH2220" s="379"/>
      <c r="AI2220" s="383"/>
      <c r="AJ2220" s="388"/>
      <c r="AK2220" s="392"/>
      <c r="AL2220" s="388"/>
      <c r="AM2220" s="363">
        <f t="shared" si="1235"/>
        <v>1</v>
      </c>
      <c r="AN2220" s="578">
        <v>70.599999999999994</v>
      </c>
      <c r="AO2220" s="78">
        <f t="shared" si="1217"/>
        <v>0</v>
      </c>
      <c r="AP2220" s="78">
        <f t="shared" si="1212"/>
        <v>0</v>
      </c>
      <c r="AQ2220" s="78">
        <f t="shared" si="1213"/>
        <v>0</v>
      </c>
      <c r="AR2220" s="78">
        <f t="shared" si="1214"/>
        <v>0</v>
      </c>
      <c r="AS2220" s="78">
        <f t="shared" si="1215"/>
        <v>0</v>
      </c>
      <c r="AT2220" s="78">
        <f t="shared" si="1216"/>
        <v>0</v>
      </c>
      <c r="AU2220" s="74" t="s">
        <v>717</v>
      </c>
      <c r="AV2220" s="115"/>
      <c r="AW2220" s="395"/>
      <c r="AX2220" s="395">
        <v>0</v>
      </c>
      <c r="AY2220" s="395">
        <v>0</v>
      </c>
      <c r="AZ2220" s="395">
        <v>0</v>
      </c>
      <c r="BA2220" s="395">
        <v>0</v>
      </c>
      <c r="BB2220" s="395">
        <v>0</v>
      </c>
      <c r="BC2220" s="395">
        <v>0</v>
      </c>
      <c r="BD2220" s="115"/>
      <c r="BE2220" s="115"/>
      <c r="BF2220" s="115"/>
      <c r="BG2220" s="115"/>
      <c r="BH2220" s="115"/>
      <c r="BI2220" s="115"/>
      <c r="BJ2220" s="115"/>
      <c r="BK2220" s="115"/>
      <c r="BQ2220" s="74" t="str">
        <f t="shared" si="1218"/>
        <v xml:space="preserve"> </v>
      </c>
      <c r="BR2220" s="120" t="str">
        <f t="shared" si="1219"/>
        <v xml:space="preserve"> </v>
      </c>
      <c r="BS2220" s="120" t="str">
        <f t="shared" si="1220"/>
        <v xml:space="preserve"> </v>
      </c>
      <c r="BU2220" s="74" t="str">
        <f t="shared" si="1221"/>
        <v xml:space="preserve"> </v>
      </c>
      <c r="BV2220" s="120" t="str">
        <f t="shared" si="1222"/>
        <v xml:space="preserve"> </v>
      </c>
      <c r="BW2220" s="120" t="str">
        <f t="shared" si="1223"/>
        <v xml:space="preserve">  </v>
      </c>
      <c r="BY2220" s="74" t="str">
        <f t="shared" si="1224"/>
        <v xml:space="preserve"> </v>
      </c>
      <c r="BZ2220" s="120" t="str">
        <f t="shared" si="1225"/>
        <v xml:space="preserve"> </v>
      </c>
      <c r="CA2220" s="120" t="str">
        <f t="shared" si="1226"/>
        <v xml:space="preserve"> </v>
      </c>
      <c r="CC2220" s="115" t="str">
        <f t="shared" si="1227"/>
        <v xml:space="preserve"> </v>
      </c>
      <c r="CD2220" s="120" t="str">
        <f t="shared" si="1228"/>
        <v xml:space="preserve"> </v>
      </c>
      <c r="CE2220" s="417" t="str">
        <f t="shared" si="1229"/>
        <v xml:space="preserve"> </v>
      </c>
      <c r="CF2220" s="115"/>
      <c r="CG2220" s="115" t="str">
        <f t="shared" si="1230"/>
        <v xml:space="preserve"> </v>
      </c>
      <c r="CH2220" s="120" t="str">
        <f t="shared" si="1231"/>
        <v xml:space="preserve"> </v>
      </c>
      <c r="CI2220" s="417" t="str">
        <f t="shared" si="1232"/>
        <v xml:space="preserve"> </v>
      </c>
      <c r="CJ2220" s="115"/>
      <c r="CK2220" s="115" t="str">
        <f t="shared" si="1233"/>
        <v xml:space="preserve"> </v>
      </c>
      <c r="CL2220" s="120" t="str">
        <f t="shared" si="1234"/>
        <v xml:space="preserve"> </v>
      </c>
      <c r="CM2220" s="417" t="str">
        <f t="shared" si="1201"/>
        <v xml:space="preserve"> </v>
      </c>
      <c r="IS2220" s="108">
        <v>52</v>
      </c>
    </row>
    <row r="2221" spans="2:253" s="74" customFormat="1" ht="17.100000000000001" hidden="1" customHeight="1" x14ac:dyDescent="0.25">
      <c r="B2221" s="524">
        <f>IF(AND('KB Duct Parts'!$BL$14=2,'KB Duct Parts'!U33&gt;0),'KB Duct Parts'!U33,0)</f>
        <v>0</v>
      </c>
      <c r="C2221" s="529" t="s">
        <v>1479</v>
      </c>
      <c r="D2221" s="506" t="str">
        <f t="shared" si="1203"/>
        <v>19619-SS</v>
      </c>
      <c r="E2221" s="524" t="s">
        <v>876</v>
      </c>
      <c r="F2221" s="508" t="str">
        <f t="shared" si="1204"/>
        <v xml:space="preserve"> </v>
      </c>
      <c r="G2221" s="537" t="s">
        <v>1439</v>
      </c>
      <c r="H2221" s="524" t="s">
        <v>923</v>
      </c>
      <c r="I2221" s="1035"/>
      <c r="J2221" s="1036"/>
      <c r="K2221" s="531" t="s">
        <v>882</v>
      </c>
      <c r="L2221" s="535"/>
      <c r="M2221" s="517" t="str">
        <f t="shared" si="1202"/>
        <v>Y</v>
      </c>
      <c r="N2221" s="514">
        <f t="shared" si="1205"/>
        <v>73.900000000000006</v>
      </c>
      <c r="O2221" s="514">
        <f t="shared" si="1211"/>
        <v>0</v>
      </c>
      <c r="P2221" s="680">
        <f>'KB Duct Parts'!$AE$3</f>
        <v>0</v>
      </c>
      <c r="Q2221" s="681">
        <f t="shared" si="1206"/>
        <v>0</v>
      </c>
      <c r="R2221" s="682">
        <f t="shared" si="1207"/>
        <v>0</v>
      </c>
      <c r="S2221" s="716">
        <f t="shared" si="1208"/>
        <v>0.35</v>
      </c>
      <c r="T2221" s="679">
        <f t="shared" si="1209"/>
        <v>0</v>
      </c>
      <c r="U2221" s="679">
        <f t="shared" si="1210"/>
        <v>0</v>
      </c>
      <c r="Y2221" s="120"/>
      <c r="AD2221" s="79"/>
      <c r="AE2221" s="75"/>
      <c r="AF2221" s="370"/>
      <c r="AG2221" s="375"/>
      <c r="AH2221" s="379"/>
      <c r="AI2221" s="383"/>
      <c r="AJ2221" s="388"/>
      <c r="AK2221" s="392"/>
      <c r="AL2221" s="388"/>
      <c r="AM2221" s="363">
        <f t="shared" si="1235"/>
        <v>1</v>
      </c>
      <c r="AN2221" s="578">
        <v>73.900000000000006</v>
      </c>
      <c r="AO2221" s="78">
        <f t="shared" si="1217"/>
        <v>0</v>
      </c>
      <c r="AP2221" s="78">
        <f t="shared" si="1212"/>
        <v>0</v>
      </c>
      <c r="AQ2221" s="78">
        <f t="shared" si="1213"/>
        <v>0</v>
      </c>
      <c r="AR2221" s="78">
        <f t="shared" si="1214"/>
        <v>0</v>
      </c>
      <c r="AS2221" s="78">
        <f t="shared" si="1215"/>
        <v>0</v>
      </c>
      <c r="AT2221" s="78">
        <f t="shared" si="1216"/>
        <v>0</v>
      </c>
      <c r="AU2221" s="74" t="s">
        <v>717</v>
      </c>
      <c r="AV2221" s="115"/>
      <c r="AW2221" s="395"/>
      <c r="AX2221" s="395">
        <v>0</v>
      </c>
      <c r="AY2221" s="395">
        <v>0</v>
      </c>
      <c r="AZ2221" s="395">
        <v>0</v>
      </c>
      <c r="BA2221" s="395">
        <v>0</v>
      </c>
      <c r="BB2221" s="395">
        <v>0</v>
      </c>
      <c r="BC2221" s="395">
        <v>0</v>
      </c>
      <c r="BD2221" s="115"/>
      <c r="BE2221" s="115"/>
      <c r="BF2221" s="115"/>
      <c r="BG2221" s="115"/>
      <c r="BH2221" s="115"/>
      <c r="BI2221" s="115"/>
      <c r="BJ2221" s="115"/>
      <c r="BK2221" s="115"/>
      <c r="BQ2221" s="74" t="str">
        <f t="shared" si="1218"/>
        <v xml:space="preserve"> </v>
      </c>
      <c r="BR2221" s="120" t="str">
        <f t="shared" si="1219"/>
        <v xml:space="preserve"> </v>
      </c>
      <c r="BS2221" s="120" t="str">
        <f t="shared" si="1220"/>
        <v xml:space="preserve"> </v>
      </c>
      <c r="BU2221" s="74" t="str">
        <f t="shared" si="1221"/>
        <v xml:space="preserve"> </v>
      </c>
      <c r="BV2221" s="120" t="str">
        <f t="shared" si="1222"/>
        <v xml:space="preserve"> </v>
      </c>
      <c r="BW2221" s="120" t="str">
        <f t="shared" si="1223"/>
        <v xml:space="preserve">  </v>
      </c>
      <c r="BY2221" s="74" t="str">
        <f t="shared" si="1224"/>
        <v xml:space="preserve"> </v>
      </c>
      <c r="BZ2221" s="120" t="str">
        <f t="shared" si="1225"/>
        <v xml:space="preserve"> </v>
      </c>
      <c r="CA2221" s="120" t="str">
        <f t="shared" si="1226"/>
        <v xml:space="preserve"> </v>
      </c>
      <c r="CC2221" s="115" t="str">
        <f t="shared" si="1227"/>
        <v xml:space="preserve"> </v>
      </c>
      <c r="CD2221" s="120" t="str">
        <f t="shared" si="1228"/>
        <v xml:space="preserve"> </v>
      </c>
      <c r="CE2221" s="417" t="str">
        <f t="shared" si="1229"/>
        <v xml:space="preserve"> </v>
      </c>
      <c r="CF2221" s="115"/>
      <c r="CG2221" s="115" t="str">
        <f t="shared" si="1230"/>
        <v xml:space="preserve"> </v>
      </c>
      <c r="CH2221" s="120" t="str">
        <f t="shared" si="1231"/>
        <v xml:space="preserve"> </v>
      </c>
      <c r="CI2221" s="417" t="str">
        <f t="shared" si="1232"/>
        <v xml:space="preserve"> </v>
      </c>
      <c r="CJ2221" s="115"/>
      <c r="CK2221" s="115" t="str">
        <f t="shared" si="1233"/>
        <v xml:space="preserve"> </v>
      </c>
      <c r="CL2221" s="120" t="str">
        <f t="shared" si="1234"/>
        <v xml:space="preserve"> </v>
      </c>
      <c r="CM2221" s="417" t="str">
        <f t="shared" si="1201"/>
        <v xml:space="preserve"> </v>
      </c>
      <c r="IS2221" s="108">
        <v>60</v>
      </c>
    </row>
    <row r="2222" spans="2:253" s="74" customFormat="1" ht="17.100000000000001" hidden="1" customHeight="1" x14ac:dyDescent="0.25">
      <c r="B2222" s="524">
        <f>IF(AND('KB Duct Parts'!$BL$14=2,'KB Duct Parts'!U34&gt;0),'KB Duct Parts'!U34,0)</f>
        <v>0</v>
      </c>
      <c r="C2222" s="529" t="s">
        <v>1480</v>
      </c>
      <c r="D2222" s="506" t="str">
        <f t="shared" si="1203"/>
        <v>19620-SS</v>
      </c>
      <c r="E2222" s="524" t="s">
        <v>877</v>
      </c>
      <c r="F2222" s="508" t="str">
        <f t="shared" si="1204"/>
        <v xml:space="preserve"> </v>
      </c>
      <c r="G2222" s="537" t="s">
        <v>1439</v>
      </c>
      <c r="H2222" s="524" t="s">
        <v>923</v>
      </c>
      <c r="I2222" s="1035"/>
      <c r="J2222" s="1036"/>
      <c r="K2222" s="531" t="s">
        <v>882</v>
      </c>
      <c r="L2222" s="535"/>
      <c r="M2222" s="517" t="str">
        <f t="shared" si="1202"/>
        <v>Y</v>
      </c>
      <c r="N2222" s="514">
        <f t="shared" si="1205"/>
        <v>79.599999999999994</v>
      </c>
      <c r="O2222" s="514">
        <f t="shared" si="1211"/>
        <v>0</v>
      </c>
      <c r="P2222" s="680">
        <f>'KB Duct Parts'!$AE$3</f>
        <v>0</v>
      </c>
      <c r="Q2222" s="681">
        <f t="shared" si="1206"/>
        <v>0</v>
      </c>
      <c r="R2222" s="682">
        <f t="shared" si="1207"/>
        <v>0</v>
      </c>
      <c r="S2222" s="716">
        <f t="shared" si="1208"/>
        <v>0.35</v>
      </c>
      <c r="T2222" s="679">
        <f t="shared" si="1209"/>
        <v>0</v>
      </c>
      <c r="U2222" s="679">
        <f t="shared" si="1210"/>
        <v>0</v>
      </c>
      <c r="Y2222" s="120"/>
      <c r="AD2222" s="79"/>
      <c r="AE2222" s="75"/>
      <c r="AF2222" s="370"/>
      <c r="AG2222" s="375"/>
      <c r="AH2222" s="379"/>
      <c r="AI2222" s="383"/>
      <c r="AJ2222" s="388"/>
      <c r="AK2222" s="392"/>
      <c r="AL2222" s="388"/>
      <c r="AM2222" s="363">
        <f t="shared" si="1235"/>
        <v>1</v>
      </c>
      <c r="AN2222" s="578">
        <v>79.599999999999994</v>
      </c>
      <c r="AO2222" s="78">
        <f t="shared" si="1217"/>
        <v>0</v>
      </c>
      <c r="AP2222" s="78">
        <f t="shared" si="1212"/>
        <v>0</v>
      </c>
      <c r="AQ2222" s="78">
        <f t="shared" si="1213"/>
        <v>0</v>
      </c>
      <c r="AR2222" s="78">
        <f t="shared" si="1214"/>
        <v>0</v>
      </c>
      <c r="AS2222" s="78">
        <f t="shared" si="1215"/>
        <v>0</v>
      </c>
      <c r="AT2222" s="78">
        <f t="shared" si="1216"/>
        <v>0</v>
      </c>
      <c r="AU2222" s="74" t="s">
        <v>717</v>
      </c>
      <c r="AV2222" s="115"/>
      <c r="AW2222" s="395"/>
      <c r="AX2222" s="395">
        <v>0</v>
      </c>
      <c r="AY2222" s="395">
        <v>0</v>
      </c>
      <c r="AZ2222" s="395">
        <v>0</v>
      </c>
      <c r="BA2222" s="395">
        <v>0</v>
      </c>
      <c r="BB2222" s="395">
        <v>0</v>
      </c>
      <c r="BC2222" s="395">
        <v>0</v>
      </c>
      <c r="BD2222" s="115"/>
      <c r="BE2222" s="115"/>
      <c r="BF2222" s="115"/>
      <c r="BG2222" s="115"/>
      <c r="BH2222" s="115"/>
      <c r="BI2222" s="115"/>
      <c r="BJ2222" s="115"/>
      <c r="BK2222" s="115"/>
      <c r="BQ2222" s="74" t="str">
        <f t="shared" si="1218"/>
        <v xml:space="preserve"> </v>
      </c>
      <c r="BR2222" s="120" t="str">
        <f t="shared" si="1219"/>
        <v xml:space="preserve"> </v>
      </c>
      <c r="BS2222" s="120" t="str">
        <f t="shared" si="1220"/>
        <v xml:space="preserve"> </v>
      </c>
      <c r="BU2222" s="74" t="str">
        <f t="shared" si="1221"/>
        <v xml:space="preserve"> </v>
      </c>
      <c r="BV2222" s="120" t="str">
        <f t="shared" si="1222"/>
        <v xml:space="preserve"> </v>
      </c>
      <c r="BW2222" s="120" t="str">
        <f t="shared" si="1223"/>
        <v xml:space="preserve">  </v>
      </c>
      <c r="BY2222" s="74" t="str">
        <f t="shared" si="1224"/>
        <v xml:space="preserve"> </v>
      </c>
      <c r="BZ2222" s="120" t="str">
        <f t="shared" si="1225"/>
        <v xml:space="preserve"> </v>
      </c>
      <c r="CA2222" s="120" t="str">
        <f t="shared" si="1226"/>
        <v xml:space="preserve"> </v>
      </c>
      <c r="CC2222" s="115" t="str">
        <f t="shared" si="1227"/>
        <v xml:space="preserve"> </v>
      </c>
      <c r="CD2222" s="120" t="str">
        <f t="shared" si="1228"/>
        <v xml:space="preserve"> </v>
      </c>
      <c r="CE2222" s="417" t="str">
        <f t="shared" si="1229"/>
        <v xml:space="preserve"> </v>
      </c>
      <c r="CF2222" s="115"/>
      <c r="CG2222" s="115" t="str">
        <f t="shared" si="1230"/>
        <v xml:space="preserve"> </v>
      </c>
      <c r="CH2222" s="120" t="str">
        <f t="shared" si="1231"/>
        <v xml:space="preserve"> </v>
      </c>
      <c r="CI2222" s="417" t="str">
        <f t="shared" si="1232"/>
        <v xml:space="preserve"> </v>
      </c>
      <c r="CJ2222" s="115"/>
      <c r="CK2222" s="115" t="str">
        <f t="shared" si="1233"/>
        <v xml:space="preserve"> </v>
      </c>
      <c r="CL2222" s="120" t="str">
        <f t="shared" si="1234"/>
        <v xml:space="preserve"> </v>
      </c>
      <c r="CM2222" s="417" t="str">
        <f t="shared" si="1201"/>
        <v xml:space="preserve"> </v>
      </c>
      <c r="IS2222" s="108">
        <v>55</v>
      </c>
    </row>
    <row r="2223" spans="2:253" s="74" customFormat="1" ht="17.100000000000001" hidden="1" customHeight="1" x14ac:dyDescent="0.25">
      <c r="B2223" s="524">
        <f>IF(AND('KB Duct Parts'!$BL$14=2,'KB Duct Parts'!U35&gt;0),'KB Duct Parts'!U35,0)</f>
        <v>0</v>
      </c>
      <c r="C2223" s="529" t="s">
        <v>1481</v>
      </c>
      <c r="D2223" s="506" t="str">
        <f t="shared" si="1203"/>
        <v>19622-SS</v>
      </c>
      <c r="E2223" s="524" t="s">
        <v>878</v>
      </c>
      <c r="F2223" s="508" t="str">
        <f t="shared" si="1204"/>
        <v xml:space="preserve"> </v>
      </c>
      <c r="G2223" s="537" t="s">
        <v>1439</v>
      </c>
      <c r="H2223" s="524" t="s">
        <v>923</v>
      </c>
      <c r="I2223" s="1035"/>
      <c r="J2223" s="1036"/>
      <c r="K2223" s="531" t="s">
        <v>882</v>
      </c>
      <c r="L2223" s="535"/>
      <c r="M2223" s="517" t="str">
        <f t="shared" si="1202"/>
        <v>Y</v>
      </c>
      <c r="N2223" s="514">
        <f t="shared" si="1205"/>
        <v>88.8</v>
      </c>
      <c r="O2223" s="514">
        <f t="shared" si="1211"/>
        <v>0</v>
      </c>
      <c r="P2223" s="680">
        <f>'KB Duct Parts'!$AE$3</f>
        <v>0</v>
      </c>
      <c r="Q2223" s="681">
        <f t="shared" si="1206"/>
        <v>0</v>
      </c>
      <c r="R2223" s="682">
        <f t="shared" si="1207"/>
        <v>0</v>
      </c>
      <c r="S2223" s="716">
        <f t="shared" si="1208"/>
        <v>0.35</v>
      </c>
      <c r="T2223" s="679">
        <f t="shared" si="1209"/>
        <v>0</v>
      </c>
      <c r="U2223" s="679">
        <f t="shared" si="1210"/>
        <v>0</v>
      </c>
      <c r="Y2223" s="120"/>
      <c r="AD2223" s="79"/>
      <c r="AE2223" s="75"/>
      <c r="AF2223" s="370"/>
      <c r="AG2223" s="375"/>
      <c r="AH2223" s="379"/>
      <c r="AI2223" s="383"/>
      <c r="AJ2223" s="388"/>
      <c r="AK2223" s="392"/>
      <c r="AL2223" s="388"/>
      <c r="AM2223" s="363">
        <f t="shared" si="1235"/>
        <v>1</v>
      </c>
      <c r="AN2223" s="578">
        <v>88.8</v>
      </c>
      <c r="AO2223" s="78">
        <f t="shared" si="1217"/>
        <v>0</v>
      </c>
      <c r="AP2223" s="78">
        <f t="shared" si="1212"/>
        <v>0</v>
      </c>
      <c r="AQ2223" s="78">
        <f t="shared" si="1213"/>
        <v>0</v>
      </c>
      <c r="AR2223" s="78">
        <f t="shared" si="1214"/>
        <v>0</v>
      </c>
      <c r="AS2223" s="78">
        <f t="shared" si="1215"/>
        <v>0</v>
      </c>
      <c r="AT2223" s="78">
        <f t="shared" si="1216"/>
        <v>0</v>
      </c>
      <c r="AU2223" s="74" t="s">
        <v>717</v>
      </c>
      <c r="AV2223" s="115"/>
      <c r="AW2223" s="395"/>
      <c r="AX2223" s="395">
        <v>0</v>
      </c>
      <c r="AY2223" s="395">
        <v>0</v>
      </c>
      <c r="AZ2223" s="395">
        <v>0</v>
      </c>
      <c r="BA2223" s="395">
        <v>0</v>
      </c>
      <c r="BB2223" s="395">
        <v>0</v>
      </c>
      <c r="BC2223" s="395">
        <v>0</v>
      </c>
      <c r="BD2223" s="115"/>
      <c r="BE2223" s="115"/>
      <c r="BF2223" s="115"/>
      <c r="BG2223" s="115"/>
      <c r="BH2223" s="115"/>
      <c r="BI2223" s="115"/>
      <c r="BJ2223" s="115"/>
      <c r="BK2223" s="115"/>
      <c r="BQ2223" s="74" t="str">
        <f t="shared" si="1218"/>
        <v xml:space="preserve"> </v>
      </c>
      <c r="BR2223" s="120" t="str">
        <f t="shared" si="1219"/>
        <v xml:space="preserve"> </v>
      </c>
      <c r="BS2223" s="120" t="str">
        <f t="shared" si="1220"/>
        <v xml:space="preserve"> </v>
      </c>
      <c r="BU2223" s="74" t="str">
        <f t="shared" si="1221"/>
        <v xml:space="preserve"> </v>
      </c>
      <c r="BV2223" s="120" t="str">
        <f t="shared" si="1222"/>
        <v xml:space="preserve"> </v>
      </c>
      <c r="BW2223" s="120" t="str">
        <f t="shared" si="1223"/>
        <v xml:space="preserve">  </v>
      </c>
      <c r="BY2223" s="74" t="str">
        <f t="shared" si="1224"/>
        <v xml:space="preserve"> </v>
      </c>
      <c r="BZ2223" s="120" t="str">
        <f t="shared" si="1225"/>
        <v xml:space="preserve"> </v>
      </c>
      <c r="CA2223" s="120" t="str">
        <f t="shared" si="1226"/>
        <v xml:space="preserve"> </v>
      </c>
      <c r="CC2223" s="115" t="str">
        <f t="shared" si="1227"/>
        <v xml:space="preserve"> </v>
      </c>
      <c r="CD2223" s="120" t="str">
        <f t="shared" si="1228"/>
        <v xml:space="preserve"> </v>
      </c>
      <c r="CE2223" s="417" t="str">
        <f t="shared" si="1229"/>
        <v xml:space="preserve"> </v>
      </c>
      <c r="CF2223" s="115"/>
      <c r="CG2223" s="115" t="str">
        <f t="shared" si="1230"/>
        <v xml:space="preserve"> </v>
      </c>
      <c r="CH2223" s="120" t="str">
        <f t="shared" si="1231"/>
        <v xml:space="preserve"> </v>
      </c>
      <c r="CI2223" s="417" t="str">
        <f t="shared" si="1232"/>
        <v xml:space="preserve"> </v>
      </c>
      <c r="CJ2223" s="115"/>
      <c r="CK2223" s="115" t="str">
        <f t="shared" si="1233"/>
        <v xml:space="preserve"> </v>
      </c>
      <c r="CL2223" s="120" t="str">
        <f t="shared" si="1234"/>
        <v xml:space="preserve"> </v>
      </c>
      <c r="CM2223" s="417" t="str">
        <f t="shared" si="1201"/>
        <v xml:space="preserve"> </v>
      </c>
      <c r="IS2223" s="108">
        <v>65</v>
      </c>
    </row>
    <row r="2224" spans="2:253" s="74" customFormat="1" ht="17.100000000000001" hidden="1" customHeight="1" x14ac:dyDescent="0.25">
      <c r="B2224" s="524">
        <f>IF(AND('KB Duct Parts'!$BL$14=2,'KB Duct Parts'!U36&gt;0),'KB Duct Parts'!U36,0)</f>
        <v>0</v>
      </c>
      <c r="C2224" s="529" t="s">
        <v>17</v>
      </c>
      <c r="D2224" s="506" t="str">
        <f t="shared" si="1203"/>
        <v>19624-SS</v>
      </c>
      <c r="E2224" s="524" t="s">
        <v>1338</v>
      </c>
      <c r="F2224" s="508" t="str">
        <f t="shared" si="1204"/>
        <v xml:space="preserve"> </v>
      </c>
      <c r="G2224" s="537" t="s">
        <v>1439</v>
      </c>
      <c r="H2224" s="524" t="s">
        <v>923</v>
      </c>
      <c r="I2224" s="1035"/>
      <c r="J2224" s="1036"/>
      <c r="K2224" s="531" t="s">
        <v>882</v>
      </c>
      <c r="L2224" s="535"/>
      <c r="M2224" s="517" t="str">
        <f t="shared" si="1202"/>
        <v>Y</v>
      </c>
      <c r="N2224" s="514">
        <f t="shared" si="1205"/>
        <v>100.4</v>
      </c>
      <c r="O2224" s="514">
        <f t="shared" si="1211"/>
        <v>0</v>
      </c>
      <c r="P2224" s="680">
        <f>'KB Duct Parts'!$AE$3</f>
        <v>0</v>
      </c>
      <c r="Q2224" s="681">
        <f t="shared" si="1206"/>
        <v>0</v>
      </c>
      <c r="R2224" s="682">
        <f t="shared" si="1207"/>
        <v>0</v>
      </c>
      <c r="S2224" s="716">
        <f t="shared" si="1208"/>
        <v>0.35</v>
      </c>
      <c r="T2224" s="679">
        <f t="shared" si="1209"/>
        <v>0</v>
      </c>
      <c r="U2224" s="679">
        <f t="shared" si="1210"/>
        <v>0</v>
      </c>
      <c r="Y2224" s="120"/>
      <c r="AD2224" s="79"/>
      <c r="AE2224" s="75"/>
      <c r="AF2224" s="370"/>
      <c r="AG2224" s="375"/>
      <c r="AH2224" s="379"/>
      <c r="AI2224" s="383"/>
      <c r="AJ2224" s="388"/>
      <c r="AK2224" s="392"/>
      <c r="AL2224" s="388"/>
      <c r="AM2224" s="363">
        <f t="shared" si="1235"/>
        <v>1</v>
      </c>
      <c r="AN2224" s="578">
        <v>100.4</v>
      </c>
      <c r="AO2224" s="78">
        <f t="shared" si="1217"/>
        <v>0</v>
      </c>
      <c r="AP2224" s="78">
        <f t="shared" si="1212"/>
        <v>0</v>
      </c>
      <c r="AQ2224" s="78">
        <f t="shared" si="1213"/>
        <v>0</v>
      </c>
      <c r="AR2224" s="78">
        <f t="shared" si="1214"/>
        <v>0</v>
      </c>
      <c r="AS2224" s="78">
        <f t="shared" si="1215"/>
        <v>0</v>
      </c>
      <c r="AT2224" s="78">
        <f t="shared" si="1216"/>
        <v>0</v>
      </c>
      <c r="AU2224" s="74" t="s">
        <v>717</v>
      </c>
      <c r="AV2224" s="115"/>
      <c r="AW2224" s="395"/>
      <c r="AX2224" s="395">
        <v>0</v>
      </c>
      <c r="AY2224" s="395">
        <v>0</v>
      </c>
      <c r="AZ2224" s="395">
        <v>0</v>
      </c>
      <c r="BA2224" s="395">
        <v>0</v>
      </c>
      <c r="BB2224" s="395">
        <v>0</v>
      </c>
      <c r="BC2224" s="395">
        <v>0</v>
      </c>
      <c r="BD2224" s="115"/>
      <c r="BE2224" s="115"/>
      <c r="BF2224" s="115"/>
      <c r="BG2224" s="115"/>
      <c r="BH2224" s="115"/>
      <c r="BI2224" s="115"/>
      <c r="BJ2224" s="115"/>
      <c r="BK2224" s="115"/>
      <c r="BQ2224" s="74" t="str">
        <f t="shared" si="1218"/>
        <v xml:space="preserve"> </v>
      </c>
      <c r="BR2224" s="120" t="str">
        <f t="shared" si="1219"/>
        <v xml:space="preserve"> </v>
      </c>
      <c r="BS2224" s="120" t="str">
        <f t="shared" si="1220"/>
        <v xml:space="preserve"> </v>
      </c>
      <c r="BU2224" s="74" t="str">
        <f t="shared" si="1221"/>
        <v xml:space="preserve"> </v>
      </c>
      <c r="BV2224" s="120" t="str">
        <f t="shared" si="1222"/>
        <v xml:space="preserve"> </v>
      </c>
      <c r="BW2224" s="120" t="str">
        <f t="shared" si="1223"/>
        <v xml:space="preserve">  </v>
      </c>
      <c r="BY2224" s="74" t="str">
        <f t="shared" si="1224"/>
        <v xml:space="preserve"> </v>
      </c>
      <c r="BZ2224" s="120" t="str">
        <f t="shared" si="1225"/>
        <v xml:space="preserve"> </v>
      </c>
      <c r="CA2224" s="120" t="str">
        <f t="shared" si="1226"/>
        <v xml:space="preserve"> </v>
      </c>
      <c r="CC2224" s="115" t="str">
        <f t="shared" si="1227"/>
        <v xml:space="preserve"> </v>
      </c>
      <c r="CD2224" s="120" t="str">
        <f t="shared" si="1228"/>
        <v xml:space="preserve"> </v>
      </c>
      <c r="CE2224" s="417" t="str">
        <f t="shared" si="1229"/>
        <v xml:space="preserve"> </v>
      </c>
      <c r="CF2224" s="115"/>
      <c r="CG2224" s="115" t="str">
        <f t="shared" si="1230"/>
        <v xml:space="preserve"> </v>
      </c>
      <c r="CH2224" s="120" t="str">
        <f t="shared" si="1231"/>
        <v xml:space="preserve"> </v>
      </c>
      <c r="CI2224" s="417" t="str">
        <f t="shared" si="1232"/>
        <v xml:space="preserve"> </v>
      </c>
      <c r="CJ2224" s="115"/>
      <c r="CK2224" s="115" t="str">
        <f t="shared" si="1233"/>
        <v xml:space="preserve"> </v>
      </c>
      <c r="CL2224" s="120" t="str">
        <f t="shared" si="1234"/>
        <v xml:space="preserve"> </v>
      </c>
      <c r="CM2224" s="417" t="str">
        <f t="shared" si="1201"/>
        <v xml:space="preserve"> </v>
      </c>
      <c r="IS2224" s="108"/>
    </row>
    <row r="2225" spans="2:253" s="74" customFormat="1" ht="17.100000000000001" hidden="1" customHeight="1" x14ac:dyDescent="0.25">
      <c r="B2225" s="524">
        <f>IF(AND('KB Duct Parts'!$BL$14=1,'KB Duct Parts'!AJ566&gt;0),'KB Duct Parts'!AJ566,0)</f>
        <v>0</v>
      </c>
      <c r="C2225" s="529"/>
      <c r="D2225" s="506">
        <f t="shared" si="1203"/>
        <v>0</v>
      </c>
      <c r="E2225" s="524"/>
      <c r="F2225" s="508" t="str">
        <f t="shared" si="1204"/>
        <v xml:space="preserve"> </v>
      </c>
      <c r="G2225" s="537" t="s">
        <v>1483</v>
      </c>
      <c r="H2225" s="524" t="s">
        <v>923</v>
      </c>
      <c r="I2225" s="1035" t="s">
        <v>1482</v>
      </c>
      <c r="J2225" s="1036"/>
      <c r="K2225" s="531" t="s">
        <v>882</v>
      </c>
      <c r="L2225" s="535"/>
      <c r="M2225" s="517" t="str">
        <f t="shared" si="1202"/>
        <v>Y</v>
      </c>
      <c r="N2225" s="514">
        <f t="shared" si="1205"/>
        <v>0</v>
      </c>
      <c r="O2225" s="514">
        <f t="shared" si="1211"/>
        <v>0</v>
      </c>
      <c r="P2225" s="680">
        <f>'KB Duct Parts'!$AE$3</f>
        <v>0</v>
      </c>
      <c r="Q2225" s="681">
        <f t="shared" si="1206"/>
        <v>0</v>
      </c>
      <c r="R2225" s="682">
        <f t="shared" si="1207"/>
        <v>0</v>
      </c>
      <c r="S2225" s="716">
        <f t="shared" si="1208"/>
        <v>0.35</v>
      </c>
      <c r="T2225" s="679">
        <f t="shared" si="1209"/>
        <v>0</v>
      </c>
      <c r="U2225" s="679">
        <f t="shared" si="1210"/>
        <v>0</v>
      </c>
      <c r="Y2225" s="120"/>
      <c r="AD2225" s="79"/>
      <c r="AE2225" s="75"/>
      <c r="AF2225" s="370"/>
      <c r="AG2225" s="375"/>
      <c r="AH2225" s="379"/>
      <c r="AI2225" s="383"/>
      <c r="AJ2225" s="388"/>
      <c r="AK2225" s="392"/>
      <c r="AL2225" s="388"/>
      <c r="AM2225" s="363">
        <f t="shared" si="1235"/>
        <v>1</v>
      </c>
      <c r="AN2225" s="578">
        <v>0</v>
      </c>
      <c r="AO2225" s="78">
        <f t="shared" si="1217"/>
        <v>0</v>
      </c>
      <c r="AP2225" s="78">
        <f t="shared" si="1212"/>
        <v>0</v>
      </c>
      <c r="AQ2225" s="78">
        <f t="shared" si="1213"/>
        <v>0</v>
      </c>
      <c r="AR2225" s="78">
        <f t="shared" si="1214"/>
        <v>0</v>
      </c>
      <c r="AS2225" s="78">
        <f t="shared" si="1215"/>
        <v>0</v>
      </c>
      <c r="AT2225" s="78">
        <f t="shared" si="1216"/>
        <v>0</v>
      </c>
      <c r="AU2225" s="74" t="s">
        <v>717</v>
      </c>
      <c r="AV2225" s="115"/>
      <c r="AW2225" s="395"/>
      <c r="AX2225" s="395">
        <v>0</v>
      </c>
      <c r="AY2225" s="395">
        <v>0</v>
      </c>
      <c r="AZ2225" s="395">
        <v>0</v>
      </c>
      <c r="BA2225" s="395">
        <v>0</v>
      </c>
      <c r="BB2225" s="395">
        <v>0</v>
      </c>
      <c r="BC2225" s="395">
        <v>0</v>
      </c>
      <c r="BD2225" s="115"/>
      <c r="BE2225" s="115"/>
      <c r="BF2225" s="115"/>
      <c r="BG2225" s="115"/>
      <c r="BH2225" s="115"/>
      <c r="BI2225" s="115"/>
      <c r="BJ2225" s="115"/>
      <c r="BK2225" s="115"/>
      <c r="BQ2225" s="74" t="str">
        <f t="shared" si="1218"/>
        <v xml:space="preserve"> </v>
      </c>
      <c r="BR2225" s="120" t="str">
        <f t="shared" si="1219"/>
        <v xml:space="preserve"> </v>
      </c>
      <c r="BS2225" s="120" t="str">
        <f t="shared" si="1220"/>
        <v xml:space="preserve"> </v>
      </c>
      <c r="BU2225" s="74" t="str">
        <f t="shared" si="1221"/>
        <v xml:space="preserve"> </v>
      </c>
      <c r="BV2225" s="120" t="str">
        <f t="shared" si="1222"/>
        <v xml:space="preserve"> </v>
      </c>
      <c r="BW2225" s="120" t="str">
        <f t="shared" si="1223"/>
        <v xml:space="preserve">  </v>
      </c>
      <c r="BY2225" s="74" t="str">
        <f t="shared" si="1224"/>
        <v xml:space="preserve"> </v>
      </c>
      <c r="BZ2225" s="120" t="str">
        <f t="shared" si="1225"/>
        <v xml:space="preserve"> </v>
      </c>
      <c r="CA2225" s="120" t="str">
        <f t="shared" si="1226"/>
        <v xml:space="preserve"> </v>
      </c>
      <c r="CC2225" s="115" t="str">
        <f t="shared" si="1227"/>
        <v xml:space="preserve"> </v>
      </c>
      <c r="CD2225" s="120" t="str">
        <f t="shared" si="1228"/>
        <v xml:space="preserve"> </v>
      </c>
      <c r="CE2225" s="417" t="str">
        <f t="shared" si="1229"/>
        <v xml:space="preserve"> </v>
      </c>
      <c r="CF2225" s="115"/>
      <c r="CG2225" s="115" t="str">
        <f t="shared" si="1230"/>
        <v xml:space="preserve"> </v>
      </c>
      <c r="CH2225" s="120" t="str">
        <f t="shared" si="1231"/>
        <v xml:space="preserve"> </v>
      </c>
      <c r="CI2225" s="417" t="str">
        <f t="shared" si="1232"/>
        <v xml:space="preserve"> </v>
      </c>
      <c r="CJ2225" s="115"/>
      <c r="CK2225" s="115" t="str">
        <f t="shared" si="1233"/>
        <v xml:space="preserve"> </v>
      </c>
      <c r="CL2225" s="120" t="str">
        <f t="shared" si="1234"/>
        <v xml:space="preserve"> </v>
      </c>
      <c r="CM2225" s="417" t="str">
        <f t="shared" si="1201"/>
        <v xml:space="preserve"> </v>
      </c>
      <c r="IS2225" s="108"/>
    </row>
    <row r="2226" spans="2:253" s="74" customFormat="1" ht="17.100000000000001" hidden="1" customHeight="1" x14ac:dyDescent="0.25">
      <c r="B2226" s="524">
        <f>IF(AND('KB Duct Parts'!$BL$14=1,'KB Duct Parts'!AL566&gt;0),'KB Duct Parts'!AL566,0)</f>
        <v>0</v>
      </c>
      <c r="C2226" s="529"/>
      <c r="D2226" s="506">
        <f t="shared" si="1203"/>
        <v>0</v>
      </c>
      <c r="E2226" s="524"/>
      <c r="F2226" s="508" t="str">
        <f t="shared" si="1204"/>
        <v xml:space="preserve"> </v>
      </c>
      <c r="G2226" s="537" t="s">
        <v>1484</v>
      </c>
      <c r="H2226" s="524" t="s">
        <v>923</v>
      </c>
      <c r="I2226" s="1035" t="s">
        <v>1482</v>
      </c>
      <c r="J2226" s="1036"/>
      <c r="K2226" s="531" t="s">
        <v>882</v>
      </c>
      <c r="L2226" s="535"/>
      <c r="M2226" s="517" t="str">
        <f t="shared" si="1202"/>
        <v>Y</v>
      </c>
      <c r="N2226" s="514">
        <f t="shared" si="1205"/>
        <v>0</v>
      </c>
      <c r="O2226" s="514">
        <f t="shared" si="1211"/>
        <v>0</v>
      </c>
      <c r="P2226" s="680">
        <f>'KB Duct Parts'!$AE$3</f>
        <v>0</v>
      </c>
      <c r="Q2226" s="681">
        <f t="shared" si="1206"/>
        <v>0</v>
      </c>
      <c r="R2226" s="682">
        <f t="shared" si="1207"/>
        <v>0</v>
      </c>
      <c r="S2226" s="716">
        <f t="shared" si="1208"/>
        <v>0.35</v>
      </c>
      <c r="T2226" s="679">
        <f t="shared" si="1209"/>
        <v>0</v>
      </c>
      <c r="U2226" s="679">
        <f t="shared" si="1210"/>
        <v>0</v>
      </c>
      <c r="Y2226" s="120"/>
      <c r="AD2226" s="79"/>
      <c r="AE2226" s="75"/>
      <c r="AF2226" s="370"/>
      <c r="AG2226" s="375"/>
      <c r="AH2226" s="379"/>
      <c r="AI2226" s="383"/>
      <c r="AJ2226" s="388"/>
      <c r="AK2226" s="392"/>
      <c r="AL2226" s="388"/>
      <c r="AM2226" s="363">
        <f t="shared" si="1235"/>
        <v>1</v>
      </c>
      <c r="AN2226" s="578">
        <v>0</v>
      </c>
      <c r="AO2226" s="78">
        <f t="shared" si="1217"/>
        <v>0</v>
      </c>
      <c r="AP2226" s="78">
        <f t="shared" si="1212"/>
        <v>0</v>
      </c>
      <c r="AQ2226" s="78">
        <f t="shared" si="1213"/>
        <v>0</v>
      </c>
      <c r="AR2226" s="78">
        <f t="shared" si="1214"/>
        <v>0</v>
      </c>
      <c r="AS2226" s="78">
        <f t="shared" si="1215"/>
        <v>0</v>
      </c>
      <c r="AT2226" s="78">
        <f t="shared" si="1216"/>
        <v>0</v>
      </c>
      <c r="AU2226" s="74" t="s">
        <v>717</v>
      </c>
      <c r="AV2226" s="115"/>
      <c r="AW2226" s="395"/>
      <c r="AX2226" s="395">
        <v>0</v>
      </c>
      <c r="AY2226" s="395">
        <v>0</v>
      </c>
      <c r="AZ2226" s="395">
        <v>0</v>
      </c>
      <c r="BA2226" s="395">
        <v>0</v>
      </c>
      <c r="BB2226" s="395">
        <v>0</v>
      </c>
      <c r="BC2226" s="395">
        <v>0</v>
      </c>
      <c r="BD2226" s="115"/>
      <c r="BE2226" s="115"/>
      <c r="BF2226" s="115"/>
      <c r="BG2226" s="115"/>
      <c r="BH2226" s="115"/>
      <c r="BI2226" s="115"/>
      <c r="BJ2226" s="115"/>
      <c r="BK2226" s="115"/>
      <c r="BQ2226" s="74" t="str">
        <f t="shared" si="1218"/>
        <v xml:space="preserve"> </v>
      </c>
      <c r="BR2226" s="120" t="str">
        <f t="shared" si="1219"/>
        <v xml:space="preserve"> </v>
      </c>
      <c r="BS2226" s="120" t="str">
        <f t="shared" si="1220"/>
        <v xml:space="preserve"> </v>
      </c>
      <c r="BU2226" s="74" t="str">
        <f t="shared" si="1221"/>
        <v xml:space="preserve"> </v>
      </c>
      <c r="BV2226" s="120" t="str">
        <f t="shared" si="1222"/>
        <v xml:space="preserve"> </v>
      </c>
      <c r="BW2226" s="120" t="str">
        <f t="shared" si="1223"/>
        <v xml:space="preserve">  </v>
      </c>
      <c r="BY2226" s="74" t="str">
        <f t="shared" si="1224"/>
        <v xml:space="preserve"> </v>
      </c>
      <c r="BZ2226" s="120" t="str">
        <f t="shared" si="1225"/>
        <v xml:space="preserve"> </v>
      </c>
      <c r="CA2226" s="120" t="str">
        <f t="shared" si="1226"/>
        <v xml:space="preserve"> </v>
      </c>
      <c r="CC2226" s="115" t="str">
        <f t="shared" si="1227"/>
        <v xml:space="preserve"> </v>
      </c>
      <c r="CD2226" s="120" t="str">
        <f t="shared" si="1228"/>
        <v xml:space="preserve"> </v>
      </c>
      <c r="CE2226" s="417" t="str">
        <f t="shared" si="1229"/>
        <v xml:space="preserve"> </v>
      </c>
      <c r="CF2226" s="115"/>
      <c r="CG2226" s="115" t="str">
        <f t="shared" si="1230"/>
        <v xml:space="preserve"> </v>
      </c>
      <c r="CH2226" s="120" t="str">
        <f t="shared" si="1231"/>
        <v xml:space="preserve"> </v>
      </c>
      <c r="CI2226" s="417" t="str">
        <f t="shared" si="1232"/>
        <v xml:space="preserve"> </v>
      </c>
      <c r="CJ2226" s="115"/>
      <c r="CK2226" s="115" t="str">
        <f t="shared" si="1233"/>
        <v xml:space="preserve"> </v>
      </c>
      <c r="CL2226" s="120" t="str">
        <f t="shared" si="1234"/>
        <v xml:space="preserve"> </v>
      </c>
      <c r="CM2226" s="417" t="str">
        <f t="shared" si="1201"/>
        <v xml:space="preserve"> </v>
      </c>
      <c r="IS2226" s="108"/>
    </row>
    <row r="2227" spans="2:253" s="74" customFormat="1" ht="17.100000000000001" hidden="1" customHeight="1" x14ac:dyDescent="0.25">
      <c r="B2227" s="524">
        <f>IF('KB Duct Parts'!AG17&gt;0,'KB Duct Parts'!AG17,0)</f>
        <v>0</v>
      </c>
      <c r="C2227" s="529">
        <v>18302</v>
      </c>
      <c r="D2227" s="506">
        <f t="shared" si="1203"/>
        <v>18302</v>
      </c>
      <c r="E2227" s="539" t="s">
        <v>481</v>
      </c>
      <c r="F2227" s="508" t="str">
        <f t="shared" si="1204"/>
        <v xml:space="preserve"> </v>
      </c>
      <c r="G2227" s="537" t="s">
        <v>491</v>
      </c>
      <c r="H2227" s="524"/>
      <c r="I2227" s="1035" t="s">
        <v>855</v>
      </c>
      <c r="J2227" s="1036"/>
      <c r="K2227" s="531"/>
      <c r="L2227" s="522"/>
      <c r="M2227" s="517" t="str">
        <f t="shared" si="1202"/>
        <v>Y</v>
      </c>
      <c r="N2227" s="514">
        <f t="shared" si="1205"/>
        <v>3.8</v>
      </c>
      <c r="O2227" s="514">
        <f t="shared" si="1211"/>
        <v>0</v>
      </c>
      <c r="P2227" s="680">
        <f>'KB Duct Parts'!$AE$3</f>
        <v>0</v>
      </c>
      <c r="Q2227" s="681">
        <f t="shared" si="1206"/>
        <v>0</v>
      </c>
      <c r="R2227" s="682">
        <f t="shared" si="1207"/>
        <v>0</v>
      </c>
      <c r="S2227" s="716">
        <f t="shared" si="1208"/>
        <v>0.35</v>
      </c>
      <c r="T2227" s="679">
        <f t="shared" si="1209"/>
        <v>0</v>
      </c>
      <c r="U2227" s="679">
        <f t="shared" si="1210"/>
        <v>0</v>
      </c>
      <c r="Y2227" s="120"/>
      <c r="AD2227" s="79"/>
      <c r="AE2227" s="75"/>
      <c r="AF2227" s="370"/>
      <c r="AG2227" s="375"/>
      <c r="AH2227" s="379"/>
      <c r="AI2227" s="383"/>
      <c r="AJ2227" s="388"/>
      <c r="AK2227" s="392"/>
      <c r="AL2227" s="388"/>
      <c r="AM2227" s="363">
        <f t="shared" si="1235"/>
        <v>1</v>
      </c>
      <c r="AN2227" s="578">
        <v>3.8</v>
      </c>
      <c r="AO2227" s="78">
        <f t="shared" si="1217"/>
        <v>0</v>
      </c>
      <c r="AP2227" s="78">
        <f t="shared" si="1212"/>
        <v>0</v>
      </c>
      <c r="AQ2227" s="78">
        <f t="shared" si="1213"/>
        <v>0</v>
      </c>
      <c r="AR2227" s="78">
        <f t="shared" si="1214"/>
        <v>0</v>
      </c>
      <c r="AS2227" s="78">
        <f t="shared" si="1215"/>
        <v>0</v>
      </c>
      <c r="AT2227" s="78">
        <f t="shared" si="1216"/>
        <v>0</v>
      </c>
      <c r="AU2227" s="74" t="s">
        <v>717</v>
      </c>
      <c r="AV2227" s="115"/>
      <c r="AW2227" s="395"/>
      <c r="AX2227" s="395">
        <v>0</v>
      </c>
      <c r="AY2227" s="395">
        <v>0</v>
      </c>
      <c r="AZ2227" s="395">
        <v>0</v>
      </c>
      <c r="BA2227" s="395">
        <v>0</v>
      </c>
      <c r="BB2227" s="395">
        <v>0</v>
      </c>
      <c r="BC2227" s="395">
        <v>0</v>
      </c>
      <c r="BD2227" s="115"/>
      <c r="BE2227" s="115"/>
      <c r="BF2227" s="115"/>
      <c r="BG2227" s="115"/>
      <c r="BH2227" s="115"/>
      <c r="BI2227" s="115"/>
      <c r="BJ2227" s="115"/>
      <c r="BK2227" s="115"/>
      <c r="BQ2227" s="74" t="str">
        <f t="shared" si="1218"/>
        <v xml:space="preserve"> </v>
      </c>
      <c r="BR2227" s="120" t="str">
        <f t="shared" si="1219"/>
        <v xml:space="preserve"> </v>
      </c>
      <c r="BS2227" s="120" t="str">
        <f t="shared" si="1220"/>
        <v xml:space="preserve"> </v>
      </c>
      <c r="BU2227" s="74" t="str">
        <f t="shared" si="1221"/>
        <v xml:space="preserve"> </v>
      </c>
      <c r="BV2227" s="120" t="str">
        <f t="shared" si="1222"/>
        <v xml:space="preserve"> </v>
      </c>
      <c r="BW2227" s="120" t="str">
        <f t="shared" si="1223"/>
        <v xml:space="preserve">  </v>
      </c>
      <c r="BY2227" s="74" t="str">
        <f t="shared" si="1224"/>
        <v xml:space="preserve"> </v>
      </c>
      <c r="BZ2227" s="120" t="str">
        <f t="shared" si="1225"/>
        <v xml:space="preserve"> </v>
      </c>
      <c r="CA2227" s="120" t="str">
        <f t="shared" si="1226"/>
        <v xml:space="preserve"> </v>
      </c>
      <c r="CC2227" s="115" t="str">
        <f t="shared" si="1227"/>
        <v xml:space="preserve"> </v>
      </c>
      <c r="CD2227" s="120" t="str">
        <f t="shared" si="1228"/>
        <v xml:space="preserve"> </v>
      </c>
      <c r="CE2227" s="417" t="str">
        <f t="shared" si="1229"/>
        <v xml:space="preserve"> </v>
      </c>
      <c r="CF2227" s="115"/>
      <c r="CG2227" s="115" t="str">
        <f t="shared" si="1230"/>
        <v xml:space="preserve"> </v>
      </c>
      <c r="CH2227" s="120" t="str">
        <f t="shared" si="1231"/>
        <v xml:space="preserve"> </v>
      </c>
      <c r="CI2227" s="417" t="str">
        <f t="shared" si="1232"/>
        <v xml:space="preserve"> </v>
      </c>
      <c r="CJ2227" s="115"/>
      <c r="CK2227" s="115" t="str">
        <f t="shared" si="1233"/>
        <v xml:space="preserve"> </v>
      </c>
      <c r="CL2227" s="120" t="str">
        <f t="shared" si="1234"/>
        <v xml:space="preserve"> </v>
      </c>
      <c r="CM2227" s="417" t="str">
        <f t="shared" ref="CM2227:CM2290" si="1236">IF(AT2227&gt;0,AT2227," ")</f>
        <v xml:space="preserve"> </v>
      </c>
      <c r="IS2227" s="108">
        <v>2.9</v>
      </c>
    </row>
    <row r="2228" spans="2:253" s="74" customFormat="1" ht="17.100000000000001" hidden="1" customHeight="1" x14ac:dyDescent="0.25">
      <c r="B2228" s="524">
        <f>IF('KB Duct Parts'!AG18&gt;0,'KB Duct Parts'!AG18,0)</f>
        <v>0</v>
      </c>
      <c r="C2228" s="529">
        <v>18302.5</v>
      </c>
      <c r="D2228" s="506">
        <f t="shared" si="1203"/>
        <v>18302.5</v>
      </c>
      <c r="E2228" s="539" t="s">
        <v>482</v>
      </c>
      <c r="F2228" s="508" t="str">
        <f t="shared" si="1204"/>
        <v xml:space="preserve"> </v>
      </c>
      <c r="G2228" s="537" t="s">
        <v>491</v>
      </c>
      <c r="H2228" s="524"/>
      <c r="I2228" s="1035"/>
      <c r="J2228" s="1036"/>
      <c r="K2228" s="531"/>
      <c r="L2228" s="522"/>
      <c r="M2228" s="517" t="str">
        <f t="shared" si="1202"/>
        <v>Y</v>
      </c>
      <c r="N2228" s="514">
        <f t="shared" si="1205"/>
        <v>5</v>
      </c>
      <c r="O2228" s="514">
        <f t="shared" si="1211"/>
        <v>0</v>
      </c>
      <c r="P2228" s="680">
        <f>'KB Duct Parts'!$AE$3</f>
        <v>0</v>
      </c>
      <c r="Q2228" s="681">
        <f t="shared" si="1206"/>
        <v>0</v>
      </c>
      <c r="R2228" s="682">
        <f t="shared" si="1207"/>
        <v>0</v>
      </c>
      <c r="S2228" s="716">
        <f t="shared" si="1208"/>
        <v>0.35</v>
      </c>
      <c r="T2228" s="679">
        <f t="shared" si="1209"/>
        <v>0</v>
      </c>
      <c r="U2228" s="679">
        <f t="shared" si="1210"/>
        <v>0</v>
      </c>
      <c r="Y2228" s="120"/>
      <c r="AD2228" s="79"/>
      <c r="AE2228" s="75"/>
      <c r="AF2228" s="370"/>
      <c r="AG2228" s="375"/>
      <c r="AH2228" s="379"/>
      <c r="AI2228" s="383"/>
      <c r="AJ2228" s="388"/>
      <c r="AK2228" s="392"/>
      <c r="AL2228" s="388"/>
      <c r="AM2228" s="363">
        <f t="shared" si="1235"/>
        <v>1</v>
      </c>
      <c r="AN2228" s="578">
        <v>5</v>
      </c>
      <c r="AO2228" s="78">
        <f t="shared" si="1217"/>
        <v>0</v>
      </c>
      <c r="AP2228" s="78">
        <f t="shared" si="1212"/>
        <v>0</v>
      </c>
      <c r="AQ2228" s="78">
        <f t="shared" si="1213"/>
        <v>0</v>
      </c>
      <c r="AR2228" s="78">
        <f t="shared" si="1214"/>
        <v>0</v>
      </c>
      <c r="AS2228" s="78">
        <f t="shared" si="1215"/>
        <v>0</v>
      </c>
      <c r="AT2228" s="78">
        <f t="shared" si="1216"/>
        <v>0</v>
      </c>
      <c r="AU2228" s="74" t="s">
        <v>717</v>
      </c>
      <c r="AV2228" s="115"/>
      <c r="AW2228" s="395"/>
      <c r="AX2228" s="395">
        <v>0</v>
      </c>
      <c r="AY2228" s="395">
        <v>0</v>
      </c>
      <c r="AZ2228" s="395">
        <v>0</v>
      </c>
      <c r="BA2228" s="395">
        <v>0</v>
      </c>
      <c r="BB2228" s="395">
        <v>0</v>
      </c>
      <c r="BC2228" s="395">
        <v>0</v>
      </c>
      <c r="BD2228" s="115"/>
      <c r="BE2228" s="115"/>
      <c r="BF2228" s="115"/>
      <c r="BG2228" s="115"/>
      <c r="BH2228" s="115"/>
      <c r="BI2228" s="115"/>
      <c r="BJ2228" s="115"/>
      <c r="BK2228" s="115"/>
      <c r="BQ2228" s="74" t="str">
        <f t="shared" si="1218"/>
        <v xml:space="preserve"> </v>
      </c>
      <c r="BR2228" s="120" t="str">
        <f t="shared" si="1219"/>
        <v xml:space="preserve"> </v>
      </c>
      <c r="BS2228" s="120" t="str">
        <f t="shared" si="1220"/>
        <v xml:space="preserve"> </v>
      </c>
      <c r="BU2228" s="74" t="str">
        <f t="shared" si="1221"/>
        <v xml:space="preserve"> </v>
      </c>
      <c r="BV2228" s="120" t="str">
        <f t="shared" si="1222"/>
        <v xml:space="preserve"> </v>
      </c>
      <c r="BW2228" s="120" t="str">
        <f t="shared" si="1223"/>
        <v xml:space="preserve">  </v>
      </c>
      <c r="BY2228" s="74" t="str">
        <f t="shared" si="1224"/>
        <v xml:space="preserve"> </v>
      </c>
      <c r="BZ2228" s="120" t="str">
        <f t="shared" si="1225"/>
        <v xml:space="preserve"> </v>
      </c>
      <c r="CA2228" s="120" t="str">
        <f t="shared" si="1226"/>
        <v xml:space="preserve"> </v>
      </c>
      <c r="CC2228" s="115" t="str">
        <f t="shared" si="1227"/>
        <v xml:space="preserve"> </v>
      </c>
      <c r="CD2228" s="120" t="str">
        <f t="shared" si="1228"/>
        <v xml:space="preserve"> </v>
      </c>
      <c r="CE2228" s="417" t="str">
        <f t="shared" si="1229"/>
        <v xml:space="preserve"> </v>
      </c>
      <c r="CF2228" s="115"/>
      <c r="CG2228" s="115" t="str">
        <f t="shared" si="1230"/>
        <v xml:space="preserve"> </v>
      </c>
      <c r="CH2228" s="120" t="str">
        <f t="shared" si="1231"/>
        <v xml:space="preserve"> </v>
      </c>
      <c r="CI2228" s="417" t="str">
        <f t="shared" si="1232"/>
        <v xml:space="preserve"> </v>
      </c>
      <c r="CJ2228" s="115"/>
      <c r="CK2228" s="115" t="str">
        <f t="shared" si="1233"/>
        <v xml:space="preserve"> </v>
      </c>
      <c r="CL2228" s="120" t="str">
        <f t="shared" si="1234"/>
        <v xml:space="preserve"> </v>
      </c>
      <c r="CM2228" s="417" t="str">
        <f t="shared" si="1236"/>
        <v xml:space="preserve"> </v>
      </c>
      <c r="IS2228" s="108">
        <v>3.9</v>
      </c>
    </row>
    <row r="2229" spans="2:253" s="74" customFormat="1" ht="17.100000000000001" hidden="1" customHeight="1" x14ac:dyDescent="0.25">
      <c r="B2229" s="524">
        <f>IF('KB Duct Parts'!AG19&gt;0,'KB Duct Parts'!AG19,0)</f>
        <v>0</v>
      </c>
      <c r="C2229" s="529">
        <v>18303</v>
      </c>
      <c r="D2229" s="506">
        <f t="shared" si="1203"/>
        <v>18303</v>
      </c>
      <c r="E2229" s="539" t="s">
        <v>483</v>
      </c>
      <c r="F2229" s="508" t="str">
        <f t="shared" si="1204"/>
        <v xml:space="preserve"> </v>
      </c>
      <c r="G2229" s="537" t="s">
        <v>491</v>
      </c>
      <c r="H2229" s="524"/>
      <c r="I2229" s="1035"/>
      <c r="J2229" s="1036"/>
      <c r="K2229" s="531"/>
      <c r="L2229" s="522"/>
      <c r="M2229" s="517" t="str">
        <f t="shared" si="1202"/>
        <v>Y</v>
      </c>
      <c r="N2229" s="514">
        <f t="shared" si="1205"/>
        <v>5.5</v>
      </c>
      <c r="O2229" s="514">
        <f t="shared" si="1211"/>
        <v>0</v>
      </c>
      <c r="P2229" s="680">
        <f>'KB Duct Parts'!$AE$3</f>
        <v>0</v>
      </c>
      <c r="Q2229" s="681">
        <f t="shared" si="1206"/>
        <v>0</v>
      </c>
      <c r="R2229" s="682">
        <f t="shared" si="1207"/>
        <v>0</v>
      </c>
      <c r="S2229" s="716">
        <f t="shared" si="1208"/>
        <v>0.35</v>
      </c>
      <c r="T2229" s="679">
        <f t="shared" si="1209"/>
        <v>0</v>
      </c>
      <c r="U2229" s="679">
        <f t="shared" si="1210"/>
        <v>0</v>
      </c>
      <c r="Y2229" s="120"/>
      <c r="AD2229" s="79"/>
      <c r="AE2229" s="75"/>
      <c r="AF2229" s="370"/>
      <c r="AG2229" s="375"/>
      <c r="AH2229" s="379"/>
      <c r="AI2229" s="383"/>
      <c r="AJ2229" s="388"/>
      <c r="AK2229" s="392"/>
      <c r="AL2229" s="388"/>
      <c r="AM2229" s="363">
        <f t="shared" si="1235"/>
        <v>1</v>
      </c>
      <c r="AN2229" s="578">
        <v>5.5</v>
      </c>
      <c r="AO2229" s="78">
        <f t="shared" si="1217"/>
        <v>0</v>
      </c>
      <c r="AP2229" s="78">
        <f t="shared" si="1212"/>
        <v>0</v>
      </c>
      <c r="AQ2229" s="78">
        <f t="shared" si="1213"/>
        <v>0</v>
      </c>
      <c r="AR2229" s="78">
        <f t="shared" si="1214"/>
        <v>0</v>
      </c>
      <c r="AS2229" s="78">
        <f t="shared" si="1215"/>
        <v>0</v>
      </c>
      <c r="AT2229" s="78">
        <f t="shared" si="1216"/>
        <v>0</v>
      </c>
      <c r="AU2229" s="74" t="s">
        <v>717</v>
      </c>
      <c r="AV2229" s="115"/>
      <c r="AW2229" s="395"/>
      <c r="AX2229" s="395">
        <v>0</v>
      </c>
      <c r="AY2229" s="395">
        <v>0</v>
      </c>
      <c r="AZ2229" s="395">
        <v>0</v>
      </c>
      <c r="BA2229" s="395">
        <v>0</v>
      </c>
      <c r="BB2229" s="395">
        <v>0</v>
      </c>
      <c r="BC2229" s="395">
        <v>0</v>
      </c>
      <c r="BD2229" s="115"/>
      <c r="BE2229" s="115"/>
      <c r="BF2229" s="115"/>
      <c r="BG2229" s="115"/>
      <c r="BH2229" s="115"/>
      <c r="BI2229" s="115"/>
      <c r="BJ2229" s="115"/>
      <c r="BK2229" s="115"/>
      <c r="BQ2229" s="74" t="str">
        <f t="shared" si="1218"/>
        <v xml:space="preserve"> </v>
      </c>
      <c r="BR2229" s="120" t="str">
        <f t="shared" si="1219"/>
        <v xml:space="preserve"> </v>
      </c>
      <c r="BS2229" s="120" t="str">
        <f t="shared" si="1220"/>
        <v xml:space="preserve"> </v>
      </c>
      <c r="BU2229" s="74" t="str">
        <f t="shared" si="1221"/>
        <v xml:space="preserve"> </v>
      </c>
      <c r="BV2229" s="120" t="str">
        <f t="shared" si="1222"/>
        <v xml:space="preserve"> </v>
      </c>
      <c r="BW2229" s="120" t="str">
        <f t="shared" si="1223"/>
        <v xml:space="preserve">  </v>
      </c>
      <c r="BY2229" s="74" t="str">
        <f t="shared" si="1224"/>
        <v xml:space="preserve"> </v>
      </c>
      <c r="BZ2229" s="120" t="str">
        <f t="shared" si="1225"/>
        <v xml:space="preserve"> </v>
      </c>
      <c r="CA2229" s="120" t="str">
        <f t="shared" si="1226"/>
        <v xml:space="preserve"> </v>
      </c>
      <c r="CC2229" s="115" t="str">
        <f t="shared" si="1227"/>
        <v xml:space="preserve"> </v>
      </c>
      <c r="CD2229" s="120" t="str">
        <f t="shared" si="1228"/>
        <v xml:space="preserve"> </v>
      </c>
      <c r="CE2229" s="417" t="str">
        <f t="shared" si="1229"/>
        <v xml:space="preserve"> </v>
      </c>
      <c r="CF2229" s="115"/>
      <c r="CG2229" s="115" t="str">
        <f t="shared" si="1230"/>
        <v xml:space="preserve"> </v>
      </c>
      <c r="CH2229" s="120" t="str">
        <f t="shared" si="1231"/>
        <v xml:space="preserve"> </v>
      </c>
      <c r="CI2229" s="417" t="str">
        <f t="shared" si="1232"/>
        <v xml:space="preserve"> </v>
      </c>
      <c r="CJ2229" s="115"/>
      <c r="CK2229" s="115" t="str">
        <f t="shared" si="1233"/>
        <v xml:space="preserve"> </v>
      </c>
      <c r="CL2229" s="120" t="str">
        <f t="shared" si="1234"/>
        <v xml:space="preserve"> </v>
      </c>
      <c r="CM2229" s="417" t="str">
        <f t="shared" si="1236"/>
        <v xml:space="preserve"> </v>
      </c>
      <c r="IS2229" s="108">
        <v>4.3</v>
      </c>
    </row>
    <row r="2230" spans="2:253" s="74" customFormat="1" ht="17.100000000000001" hidden="1" customHeight="1" x14ac:dyDescent="0.25">
      <c r="B2230" s="524">
        <f>IF('KB Duct Parts'!AG20&gt;0,'KB Duct Parts'!AG20,0)</f>
        <v>0</v>
      </c>
      <c r="C2230" s="529">
        <v>18304</v>
      </c>
      <c r="D2230" s="506">
        <f t="shared" si="1203"/>
        <v>18304</v>
      </c>
      <c r="E2230" s="539" t="s">
        <v>861</v>
      </c>
      <c r="F2230" s="508" t="str">
        <f t="shared" si="1204"/>
        <v xml:space="preserve"> </v>
      </c>
      <c r="G2230" s="537" t="s">
        <v>491</v>
      </c>
      <c r="H2230" s="524"/>
      <c r="I2230" s="1035"/>
      <c r="J2230" s="1036"/>
      <c r="K2230" s="531"/>
      <c r="L2230" s="522"/>
      <c r="M2230" s="517" t="str">
        <f t="shared" si="1202"/>
        <v>Y</v>
      </c>
      <c r="N2230" s="514">
        <f t="shared" si="1205"/>
        <v>6.9</v>
      </c>
      <c r="O2230" s="514">
        <f t="shared" si="1211"/>
        <v>0</v>
      </c>
      <c r="P2230" s="680">
        <f>'KB Duct Parts'!$AE$3</f>
        <v>0</v>
      </c>
      <c r="Q2230" s="681">
        <f t="shared" si="1206"/>
        <v>0</v>
      </c>
      <c r="R2230" s="682">
        <f t="shared" si="1207"/>
        <v>0</v>
      </c>
      <c r="S2230" s="716">
        <f t="shared" si="1208"/>
        <v>0.35</v>
      </c>
      <c r="T2230" s="679">
        <f t="shared" si="1209"/>
        <v>0</v>
      </c>
      <c r="U2230" s="679">
        <f t="shared" si="1210"/>
        <v>0</v>
      </c>
      <c r="Y2230" s="120"/>
      <c r="AD2230" s="79"/>
      <c r="AE2230" s="75"/>
      <c r="AF2230" s="370"/>
      <c r="AG2230" s="375"/>
      <c r="AH2230" s="379"/>
      <c r="AI2230" s="383"/>
      <c r="AJ2230" s="388"/>
      <c r="AK2230" s="392"/>
      <c r="AL2230" s="388"/>
      <c r="AM2230" s="363">
        <f t="shared" si="1235"/>
        <v>1</v>
      </c>
      <c r="AN2230" s="578">
        <v>6.9</v>
      </c>
      <c r="AO2230" s="78">
        <f t="shared" si="1217"/>
        <v>0</v>
      </c>
      <c r="AP2230" s="78">
        <f t="shared" si="1212"/>
        <v>0</v>
      </c>
      <c r="AQ2230" s="78">
        <f t="shared" si="1213"/>
        <v>0</v>
      </c>
      <c r="AR2230" s="78">
        <f t="shared" si="1214"/>
        <v>0</v>
      </c>
      <c r="AS2230" s="78">
        <f t="shared" si="1215"/>
        <v>0</v>
      </c>
      <c r="AT2230" s="78">
        <f t="shared" si="1216"/>
        <v>0</v>
      </c>
      <c r="AU2230" s="74" t="s">
        <v>717</v>
      </c>
      <c r="AV2230" s="115"/>
      <c r="AW2230" s="395"/>
      <c r="AX2230" s="395">
        <v>0</v>
      </c>
      <c r="AY2230" s="395">
        <v>0</v>
      </c>
      <c r="AZ2230" s="395">
        <v>0</v>
      </c>
      <c r="BA2230" s="395">
        <v>0</v>
      </c>
      <c r="BB2230" s="395">
        <v>0</v>
      </c>
      <c r="BC2230" s="395">
        <v>0</v>
      </c>
      <c r="BD2230" s="115"/>
      <c r="BE2230" s="115"/>
      <c r="BF2230" s="115"/>
      <c r="BG2230" s="115"/>
      <c r="BH2230" s="115"/>
      <c r="BI2230" s="115"/>
      <c r="BJ2230" s="115"/>
      <c r="BK2230" s="115"/>
      <c r="BQ2230" s="74" t="str">
        <f t="shared" si="1218"/>
        <v xml:space="preserve"> </v>
      </c>
      <c r="BR2230" s="120" t="str">
        <f t="shared" si="1219"/>
        <v xml:space="preserve"> </v>
      </c>
      <c r="BS2230" s="120" t="str">
        <f t="shared" si="1220"/>
        <v xml:space="preserve"> </v>
      </c>
      <c r="BU2230" s="74" t="str">
        <f t="shared" si="1221"/>
        <v xml:space="preserve"> </v>
      </c>
      <c r="BV2230" s="120" t="str">
        <f t="shared" si="1222"/>
        <v xml:space="preserve"> </v>
      </c>
      <c r="BW2230" s="120" t="str">
        <f t="shared" si="1223"/>
        <v xml:space="preserve">  </v>
      </c>
      <c r="BY2230" s="74" t="str">
        <f t="shared" si="1224"/>
        <v xml:space="preserve"> </v>
      </c>
      <c r="BZ2230" s="120" t="str">
        <f t="shared" si="1225"/>
        <v xml:space="preserve"> </v>
      </c>
      <c r="CA2230" s="120" t="str">
        <f t="shared" si="1226"/>
        <v xml:space="preserve"> </v>
      </c>
      <c r="CC2230" s="115" t="str">
        <f t="shared" si="1227"/>
        <v xml:space="preserve"> </v>
      </c>
      <c r="CD2230" s="120" t="str">
        <f t="shared" si="1228"/>
        <v xml:space="preserve"> </v>
      </c>
      <c r="CE2230" s="417" t="str">
        <f t="shared" si="1229"/>
        <v xml:space="preserve"> </v>
      </c>
      <c r="CF2230" s="115"/>
      <c r="CG2230" s="115" t="str">
        <f t="shared" si="1230"/>
        <v xml:space="preserve"> </v>
      </c>
      <c r="CH2230" s="120" t="str">
        <f t="shared" si="1231"/>
        <v xml:space="preserve"> </v>
      </c>
      <c r="CI2230" s="417" t="str">
        <f t="shared" si="1232"/>
        <v xml:space="preserve"> </v>
      </c>
      <c r="CJ2230" s="115"/>
      <c r="CK2230" s="115" t="str">
        <f t="shared" si="1233"/>
        <v xml:space="preserve"> </v>
      </c>
      <c r="CL2230" s="120" t="str">
        <f t="shared" si="1234"/>
        <v xml:space="preserve"> </v>
      </c>
      <c r="CM2230" s="417" t="str">
        <f t="shared" si="1236"/>
        <v xml:space="preserve"> </v>
      </c>
      <c r="IS2230" s="108">
        <v>5.5</v>
      </c>
    </row>
    <row r="2231" spans="2:253" s="74" customFormat="1" ht="17.100000000000001" customHeight="1" x14ac:dyDescent="0.25">
      <c r="B2231" s="524">
        <f>IF('KB Duct Parts'!AG21&gt;0,'KB Duct Parts'!AG21,0)</f>
        <v>14</v>
      </c>
      <c r="C2231" s="529">
        <v>18305</v>
      </c>
      <c r="D2231" s="506">
        <f t="shared" si="1203"/>
        <v>18305</v>
      </c>
      <c r="E2231" s="539" t="s">
        <v>862</v>
      </c>
      <c r="F2231" s="508" t="str">
        <f t="shared" si="1204"/>
        <v xml:space="preserve"> </v>
      </c>
      <c r="G2231" s="537" t="s">
        <v>491</v>
      </c>
      <c r="H2231" s="524"/>
      <c r="I2231" s="1035"/>
      <c r="J2231" s="1036"/>
      <c r="K2231" s="531"/>
      <c r="L2231" s="522"/>
      <c r="M2231" s="517" t="str">
        <f t="shared" si="1202"/>
        <v>Y</v>
      </c>
      <c r="N2231" s="514">
        <f t="shared" si="1205"/>
        <v>7.3</v>
      </c>
      <c r="O2231" s="514">
        <f t="shared" si="1211"/>
        <v>102.2</v>
      </c>
      <c r="P2231" s="680">
        <f>'KB Duct Parts'!$AE$3</f>
        <v>0</v>
      </c>
      <c r="Q2231" s="681">
        <f t="shared" si="1206"/>
        <v>7.3</v>
      </c>
      <c r="R2231" s="682">
        <f t="shared" si="1207"/>
        <v>102.2</v>
      </c>
      <c r="S2231" s="716">
        <f t="shared" si="1208"/>
        <v>0.35</v>
      </c>
      <c r="T2231" s="679">
        <f t="shared" si="1209"/>
        <v>4.75</v>
      </c>
      <c r="U2231" s="679">
        <f t="shared" si="1210"/>
        <v>66.5</v>
      </c>
      <c r="Y2231" s="120"/>
      <c r="AD2231" s="79"/>
      <c r="AE2231" s="75"/>
      <c r="AF2231" s="370"/>
      <c r="AG2231" s="375"/>
      <c r="AH2231" s="379"/>
      <c r="AI2231" s="383"/>
      <c r="AJ2231" s="388"/>
      <c r="AK2231" s="392"/>
      <c r="AL2231" s="388"/>
      <c r="AM2231" s="363">
        <f t="shared" si="1235"/>
        <v>1</v>
      </c>
      <c r="AN2231" s="578">
        <v>7.3</v>
      </c>
      <c r="AO2231" s="78">
        <f t="shared" si="1217"/>
        <v>0</v>
      </c>
      <c r="AP2231" s="78">
        <f t="shared" si="1212"/>
        <v>0</v>
      </c>
      <c r="AQ2231" s="78">
        <f t="shared" si="1213"/>
        <v>0</v>
      </c>
      <c r="AR2231" s="78">
        <f t="shared" si="1214"/>
        <v>0</v>
      </c>
      <c r="AS2231" s="78">
        <f t="shared" si="1215"/>
        <v>0</v>
      </c>
      <c r="AT2231" s="78">
        <f t="shared" si="1216"/>
        <v>0</v>
      </c>
      <c r="AU2231" s="74" t="s">
        <v>717</v>
      </c>
      <c r="AV2231" s="115"/>
      <c r="AW2231" s="395"/>
      <c r="AX2231" s="395">
        <v>0</v>
      </c>
      <c r="AY2231" s="395">
        <v>0</v>
      </c>
      <c r="AZ2231" s="395">
        <v>0</v>
      </c>
      <c r="BA2231" s="395">
        <v>0</v>
      </c>
      <c r="BB2231" s="395">
        <v>0</v>
      </c>
      <c r="BC2231" s="395">
        <v>0</v>
      </c>
      <c r="BD2231" s="115"/>
      <c r="BE2231" s="115"/>
      <c r="BF2231" s="115"/>
      <c r="BG2231" s="115"/>
      <c r="BH2231" s="115"/>
      <c r="BI2231" s="115"/>
      <c r="BJ2231" s="115"/>
      <c r="BK2231" s="115"/>
      <c r="BQ2231" s="74" t="str">
        <f t="shared" si="1218"/>
        <v xml:space="preserve"> </v>
      </c>
      <c r="BR2231" s="120" t="str">
        <f t="shared" si="1219"/>
        <v xml:space="preserve"> </v>
      </c>
      <c r="BS2231" s="120" t="str">
        <f t="shared" si="1220"/>
        <v xml:space="preserve"> </v>
      </c>
      <c r="BU2231" s="74" t="str">
        <f t="shared" si="1221"/>
        <v xml:space="preserve"> </v>
      </c>
      <c r="BV2231" s="120" t="str">
        <f t="shared" si="1222"/>
        <v xml:space="preserve"> </v>
      </c>
      <c r="BW2231" s="120" t="str">
        <f t="shared" si="1223"/>
        <v xml:space="preserve">  </v>
      </c>
      <c r="BY2231" s="74" t="str">
        <f t="shared" si="1224"/>
        <v xml:space="preserve"> </v>
      </c>
      <c r="BZ2231" s="120" t="str">
        <f t="shared" si="1225"/>
        <v xml:space="preserve"> </v>
      </c>
      <c r="CA2231" s="120" t="str">
        <f t="shared" si="1226"/>
        <v xml:space="preserve"> </v>
      </c>
      <c r="CC2231" s="115" t="str">
        <f t="shared" si="1227"/>
        <v xml:space="preserve"> </v>
      </c>
      <c r="CD2231" s="120" t="str">
        <f t="shared" si="1228"/>
        <v xml:space="preserve"> </v>
      </c>
      <c r="CE2231" s="417" t="str">
        <f t="shared" si="1229"/>
        <v xml:space="preserve"> </v>
      </c>
      <c r="CF2231" s="115"/>
      <c r="CG2231" s="115" t="str">
        <f t="shared" si="1230"/>
        <v xml:space="preserve"> </v>
      </c>
      <c r="CH2231" s="120" t="str">
        <f t="shared" si="1231"/>
        <v xml:space="preserve"> </v>
      </c>
      <c r="CI2231" s="417" t="str">
        <f t="shared" si="1232"/>
        <v xml:space="preserve"> </v>
      </c>
      <c r="CJ2231" s="115"/>
      <c r="CK2231" s="115" t="str">
        <f t="shared" si="1233"/>
        <v xml:space="preserve"> </v>
      </c>
      <c r="CL2231" s="120" t="str">
        <f t="shared" si="1234"/>
        <v xml:space="preserve"> </v>
      </c>
      <c r="CM2231" s="417" t="str">
        <f t="shared" si="1236"/>
        <v xml:space="preserve"> </v>
      </c>
      <c r="IS2231" s="108">
        <v>5.8</v>
      </c>
    </row>
    <row r="2232" spans="2:253" s="74" customFormat="1" ht="17.100000000000001" hidden="1" customHeight="1" x14ac:dyDescent="0.25">
      <c r="B2232" s="524">
        <f>IF('KB Duct Parts'!AG22&gt;0,'KB Duct Parts'!AG22,0)</f>
        <v>0</v>
      </c>
      <c r="C2232" s="529">
        <v>18306</v>
      </c>
      <c r="D2232" s="506">
        <f t="shared" si="1203"/>
        <v>18306</v>
      </c>
      <c r="E2232" s="539" t="s">
        <v>863</v>
      </c>
      <c r="F2232" s="508" t="str">
        <f t="shared" si="1204"/>
        <v xml:space="preserve"> </v>
      </c>
      <c r="G2232" s="537" t="s">
        <v>491</v>
      </c>
      <c r="H2232" s="524"/>
      <c r="I2232" s="1035"/>
      <c r="J2232" s="1036"/>
      <c r="K2232" s="531"/>
      <c r="L2232" s="522"/>
      <c r="M2232" s="517" t="str">
        <f t="shared" ref="M2232:M2297" si="1237">IF(AM2232=1,"Y",IF(AM2232&gt;1,"NR"," "))</f>
        <v>Y</v>
      </c>
      <c r="N2232" s="514">
        <f t="shared" si="1205"/>
        <v>8.1999999999999993</v>
      </c>
      <c r="O2232" s="514">
        <f t="shared" si="1211"/>
        <v>0</v>
      </c>
      <c r="P2232" s="680">
        <f>'KB Duct Parts'!$AE$3</f>
        <v>0</v>
      </c>
      <c r="Q2232" s="681">
        <f t="shared" si="1206"/>
        <v>0</v>
      </c>
      <c r="R2232" s="682">
        <f t="shared" si="1207"/>
        <v>0</v>
      </c>
      <c r="S2232" s="716">
        <f t="shared" si="1208"/>
        <v>0.35</v>
      </c>
      <c r="T2232" s="679">
        <f t="shared" si="1209"/>
        <v>0</v>
      </c>
      <c r="U2232" s="679">
        <f t="shared" si="1210"/>
        <v>0</v>
      </c>
      <c r="Y2232" s="120"/>
      <c r="AD2232" s="79"/>
      <c r="AE2232" s="75"/>
      <c r="AF2232" s="370"/>
      <c r="AG2232" s="375"/>
      <c r="AH2232" s="379"/>
      <c r="AI2232" s="383"/>
      <c r="AJ2232" s="388"/>
      <c r="AK2232" s="392"/>
      <c r="AL2232" s="388"/>
      <c r="AM2232" s="363">
        <f t="shared" si="1235"/>
        <v>1</v>
      </c>
      <c r="AN2232" s="578">
        <v>8.1999999999999993</v>
      </c>
      <c r="AO2232" s="78">
        <f t="shared" si="1217"/>
        <v>0</v>
      </c>
      <c r="AP2232" s="78">
        <f t="shared" si="1212"/>
        <v>0</v>
      </c>
      <c r="AQ2232" s="78">
        <f t="shared" si="1213"/>
        <v>0</v>
      </c>
      <c r="AR2232" s="78">
        <f t="shared" si="1214"/>
        <v>0</v>
      </c>
      <c r="AS2232" s="78">
        <f t="shared" si="1215"/>
        <v>0</v>
      </c>
      <c r="AT2232" s="78">
        <f t="shared" si="1216"/>
        <v>0</v>
      </c>
      <c r="AU2232" s="74" t="s">
        <v>717</v>
      </c>
      <c r="AV2232" s="115"/>
      <c r="AW2232" s="395"/>
      <c r="AX2232" s="395">
        <v>0</v>
      </c>
      <c r="AY2232" s="395">
        <v>0</v>
      </c>
      <c r="AZ2232" s="395">
        <v>0</v>
      </c>
      <c r="BA2232" s="395">
        <v>0</v>
      </c>
      <c r="BB2232" s="395">
        <v>0</v>
      </c>
      <c r="BC2232" s="395">
        <v>0</v>
      </c>
      <c r="BD2232" s="115"/>
      <c r="BE2232" s="115"/>
      <c r="BF2232" s="115"/>
      <c r="BG2232" s="115"/>
      <c r="BH2232" s="115"/>
      <c r="BI2232" s="115"/>
      <c r="BJ2232" s="115"/>
      <c r="BK2232" s="115"/>
      <c r="BQ2232" s="74" t="str">
        <f t="shared" si="1218"/>
        <v xml:space="preserve"> </v>
      </c>
      <c r="BR2232" s="120" t="str">
        <f t="shared" si="1219"/>
        <v xml:space="preserve"> </v>
      </c>
      <c r="BS2232" s="120" t="str">
        <f t="shared" si="1220"/>
        <v xml:space="preserve"> </v>
      </c>
      <c r="BU2232" s="74" t="str">
        <f t="shared" si="1221"/>
        <v xml:space="preserve"> </v>
      </c>
      <c r="BV2232" s="120" t="str">
        <f t="shared" si="1222"/>
        <v xml:space="preserve"> </v>
      </c>
      <c r="BW2232" s="120" t="str">
        <f t="shared" si="1223"/>
        <v xml:space="preserve">  </v>
      </c>
      <c r="BY2232" s="74" t="str">
        <f t="shared" si="1224"/>
        <v xml:space="preserve"> </v>
      </c>
      <c r="BZ2232" s="120" t="str">
        <f t="shared" si="1225"/>
        <v xml:space="preserve"> </v>
      </c>
      <c r="CA2232" s="120" t="str">
        <f t="shared" si="1226"/>
        <v xml:space="preserve"> </v>
      </c>
      <c r="CC2232" s="115" t="str">
        <f t="shared" si="1227"/>
        <v xml:space="preserve"> </v>
      </c>
      <c r="CD2232" s="120" t="str">
        <f t="shared" si="1228"/>
        <v xml:space="preserve"> </v>
      </c>
      <c r="CE2232" s="417" t="str">
        <f t="shared" si="1229"/>
        <v xml:space="preserve"> </v>
      </c>
      <c r="CF2232" s="115"/>
      <c r="CG2232" s="115" t="str">
        <f t="shared" si="1230"/>
        <v xml:space="preserve"> </v>
      </c>
      <c r="CH2232" s="120" t="str">
        <f t="shared" si="1231"/>
        <v xml:space="preserve"> </v>
      </c>
      <c r="CI2232" s="417" t="str">
        <f t="shared" si="1232"/>
        <v xml:space="preserve"> </v>
      </c>
      <c r="CJ2232" s="115"/>
      <c r="CK2232" s="115" t="str">
        <f t="shared" si="1233"/>
        <v xml:space="preserve"> </v>
      </c>
      <c r="CL2232" s="120" t="str">
        <f t="shared" si="1234"/>
        <v xml:space="preserve"> </v>
      </c>
      <c r="CM2232" s="417" t="str">
        <f t="shared" si="1236"/>
        <v xml:space="preserve"> </v>
      </c>
      <c r="IS2232" s="108">
        <v>6.4</v>
      </c>
    </row>
    <row r="2233" spans="2:253" s="74" customFormat="1" ht="17.100000000000001" hidden="1" customHeight="1" x14ac:dyDescent="0.25">
      <c r="B2233" s="524">
        <f>IF('KB Duct Parts'!AG23&gt;0,'KB Duct Parts'!AG23,0)</f>
        <v>0</v>
      </c>
      <c r="C2233" s="529">
        <v>18307</v>
      </c>
      <c r="D2233" s="506">
        <f t="shared" si="1203"/>
        <v>18307</v>
      </c>
      <c r="E2233" s="539" t="s">
        <v>864</v>
      </c>
      <c r="F2233" s="508" t="str">
        <f t="shared" si="1204"/>
        <v xml:space="preserve"> </v>
      </c>
      <c r="G2233" s="537" t="s">
        <v>491</v>
      </c>
      <c r="H2233" s="524"/>
      <c r="I2233" s="1035"/>
      <c r="J2233" s="1036"/>
      <c r="K2233" s="531"/>
      <c r="L2233" s="522"/>
      <c r="M2233" s="517" t="str">
        <f t="shared" si="1237"/>
        <v>Y</v>
      </c>
      <c r="N2233" s="514">
        <f t="shared" si="1205"/>
        <v>9.4</v>
      </c>
      <c r="O2233" s="514">
        <f t="shared" si="1211"/>
        <v>0</v>
      </c>
      <c r="P2233" s="680">
        <f>'KB Duct Parts'!$AE$3</f>
        <v>0</v>
      </c>
      <c r="Q2233" s="681">
        <f t="shared" si="1206"/>
        <v>0</v>
      </c>
      <c r="R2233" s="682">
        <f t="shared" si="1207"/>
        <v>0</v>
      </c>
      <c r="S2233" s="716">
        <f t="shared" si="1208"/>
        <v>0.35</v>
      </c>
      <c r="T2233" s="679">
        <f t="shared" si="1209"/>
        <v>0</v>
      </c>
      <c r="U2233" s="679">
        <f t="shared" si="1210"/>
        <v>0</v>
      </c>
      <c r="Y2233" s="120"/>
      <c r="AD2233" s="79"/>
      <c r="AE2233" s="75"/>
      <c r="AF2233" s="370"/>
      <c r="AG2233" s="375"/>
      <c r="AH2233" s="379"/>
      <c r="AI2233" s="383"/>
      <c r="AJ2233" s="388"/>
      <c r="AK2233" s="392"/>
      <c r="AL2233" s="388"/>
      <c r="AM2233" s="363">
        <f t="shared" si="1235"/>
        <v>1</v>
      </c>
      <c r="AN2233" s="578">
        <v>9.4</v>
      </c>
      <c r="AO2233" s="78">
        <f t="shared" si="1217"/>
        <v>0</v>
      </c>
      <c r="AP2233" s="78">
        <f t="shared" si="1212"/>
        <v>0</v>
      </c>
      <c r="AQ2233" s="78">
        <f t="shared" si="1213"/>
        <v>0</v>
      </c>
      <c r="AR2233" s="78">
        <f t="shared" si="1214"/>
        <v>0</v>
      </c>
      <c r="AS2233" s="78">
        <f t="shared" si="1215"/>
        <v>0</v>
      </c>
      <c r="AT2233" s="78">
        <f t="shared" si="1216"/>
        <v>0</v>
      </c>
      <c r="AU2233" s="74" t="s">
        <v>717</v>
      </c>
      <c r="AV2233" s="115"/>
      <c r="AW2233" s="395"/>
      <c r="AX2233" s="395">
        <v>0</v>
      </c>
      <c r="AY2233" s="395">
        <v>0</v>
      </c>
      <c r="AZ2233" s="395">
        <v>0</v>
      </c>
      <c r="BA2233" s="395">
        <v>0</v>
      </c>
      <c r="BB2233" s="395">
        <v>0</v>
      </c>
      <c r="BC2233" s="395">
        <v>0</v>
      </c>
      <c r="BD2233" s="115"/>
      <c r="BE2233" s="115"/>
      <c r="BF2233" s="115"/>
      <c r="BG2233" s="115"/>
      <c r="BH2233" s="115"/>
      <c r="BI2233" s="115"/>
      <c r="BJ2233" s="115"/>
      <c r="BK2233" s="115"/>
      <c r="BQ2233" s="74" t="str">
        <f t="shared" si="1218"/>
        <v xml:space="preserve"> </v>
      </c>
      <c r="BR2233" s="120" t="str">
        <f t="shared" si="1219"/>
        <v xml:space="preserve"> </v>
      </c>
      <c r="BS2233" s="120" t="str">
        <f t="shared" si="1220"/>
        <v xml:space="preserve"> </v>
      </c>
      <c r="BU2233" s="74" t="str">
        <f t="shared" si="1221"/>
        <v xml:space="preserve"> </v>
      </c>
      <c r="BV2233" s="120" t="str">
        <f t="shared" si="1222"/>
        <v xml:space="preserve"> </v>
      </c>
      <c r="BW2233" s="120" t="str">
        <f t="shared" si="1223"/>
        <v xml:space="preserve">  </v>
      </c>
      <c r="BY2233" s="74" t="str">
        <f t="shared" si="1224"/>
        <v xml:space="preserve"> </v>
      </c>
      <c r="BZ2233" s="120" t="str">
        <f t="shared" si="1225"/>
        <v xml:space="preserve"> </v>
      </c>
      <c r="CA2233" s="120" t="str">
        <f t="shared" si="1226"/>
        <v xml:space="preserve"> </v>
      </c>
      <c r="CC2233" s="115" t="str">
        <f t="shared" si="1227"/>
        <v xml:space="preserve"> </v>
      </c>
      <c r="CD2233" s="120" t="str">
        <f t="shared" si="1228"/>
        <v xml:space="preserve"> </v>
      </c>
      <c r="CE2233" s="417" t="str">
        <f t="shared" si="1229"/>
        <v xml:space="preserve"> </v>
      </c>
      <c r="CF2233" s="115"/>
      <c r="CG2233" s="115" t="str">
        <f t="shared" si="1230"/>
        <v xml:space="preserve"> </v>
      </c>
      <c r="CH2233" s="120" t="str">
        <f t="shared" si="1231"/>
        <v xml:space="preserve"> </v>
      </c>
      <c r="CI2233" s="417" t="str">
        <f t="shared" si="1232"/>
        <v xml:space="preserve"> </v>
      </c>
      <c r="CJ2233" s="115"/>
      <c r="CK2233" s="115" t="str">
        <f t="shared" si="1233"/>
        <v xml:space="preserve"> </v>
      </c>
      <c r="CL2233" s="120" t="str">
        <f t="shared" si="1234"/>
        <v xml:space="preserve"> </v>
      </c>
      <c r="CM2233" s="417" t="str">
        <f t="shared" si="1236"/>
        <v xml:space="preserve"> </v>
      </c>
      <c r="IS2233" s="108">
        <v>7.3</v>
      </c>
    </row>
    <row r="2234" spans="2:253" s="74" customFormat="1" ht="17.100000000000001" hidden="1" customHeight="1" x14ac:dyDescent="0.25">
      <c r="B2234" s="524">
        <f>IF('KB Duct Parts'!AG24&gt;0,'KB Duct Parts'!AG24,0)</f>
        <v>0</v>
      </c>
      <c r="C2234" s="529">
        <v>18308</v>
      </c>
      <c r="D2234" s="506">
        <f t="shared" si="1203"/>
        <v>18308</v>
      </c>
      <c r="E2234" s="539" t="s">
        <v>484</v>
      </c>
      <c r="F2234" s="508" t="str">
        <f t="shared" si="1204"/>
        <v xml:space="preserve"> </v>
      </c>
      <c r="G2234" s="537" t="s">
        <v>491</v>
      </c>
      <c r="H2234" s="524"/>
      <c r="I2234" s="1035"/>
      <c r="J2234" s="1036"/>
      <c r="K2234" s="531"/>
      <c r="L2234" s="522"/>
      <c r="M2234" s="517" t="str">
        <f t="shared" si="1237"/>
        <v>Y</v>
      </c>
      <c r="N2234" s="514">
        <f t="shared" si="1205"/>
        <v>10.6</v>
      </c>
      <c r="O2234" s="514">
        <f t="shared" si="1211"/>
        <v>0</v>
      </c>
      <c r="P2234" s="680">
        <f>'KB Duct Parts'!$AE$3</f>
        <v>0</v>
      </c>
      <c r="Q2234" s="681">
        <f t="shared" si="1206"/>
        <v>0</v>
      </c>
      <c r="R2234" s="682">
        <f t="shared" si="1207"/>
        <v>0</v>
      </c>
      <c r="S2234" s="716">
        <f t="shared" si="1208"/>
        <v>0.35</v>
      </c>
      <c r="T2234" s="679">
        <f t="shared" si="1209"/>
        <v>0</v>
      </c>
      <c r="U2234" s="679">
        <f t="shared" si="1210"/>
        <v>0</v>
      </c>
      <c r="Y2234" s="120"/>
      <c r="AD2234" s="79"/>
      <c r="AE2234" s="75"/>
      <c r="AF2234" s="370"/>
      <c r="AG2234" s="375"/>
      <c r="AH2234" s="379"/>
      <c r="AI2234" s="383"/>
      <c r="AJ2234" s="388"/>
      <c r="AK2234" s="392"/>
      <c r="AL2234" s="388"/>
      <c r="AM2234" s="363">
        <f t="shared" si="1235"/>
        <v>1</v>
      </c>
      <c r="AN2234" s="578">
        <v>10.6</v>
      </c>
      <c r="AO2234" s="78">
        <f t="shared" si="1217"/>
        <v>0</v>
      </c>
      <c r="AP2234" s="78">
        <f t="shared" si="1212"/>
        <v>0</v>
      </c>
      <c r="AQ2234" s="78">
        <f t="shared" si="1213"/>
        <v>0</v>
      </c>
      <c r="AR2234" s="78">
        <f t="shared" si="1214"/>
        <v>0</v>
      </c>
      <c r="AS2234" s="78">
        <f t="shared" si="1215"/>
        <v>0</v>
      </c>
      <c r="AT2234" s="78">
        <f t="shared" si="1216"/>
        <v>0</v>
      </c>
      <c r="AU2234" s="74" t="s">
        <v>717</v>
      </c>
      <c r="AV2234" s="115"/>
      <c r="AW2234" s="395"/>
      <c r="AX2234" s="395">
        <v>0</v>
      </c>
      <c r="AY2234" s="395">
        <v>0</v>
      </c>
      <c r="AZ2234" s="395">
        <v>0</v>
      </c>
      <c r="BA2234" s="395">
        <v>0</v>
      </c>
      <c r="BB2234" s="395">
        <v>0</v>
      </c>
      <c r="BC2234" s="395">
        <v>0</v>
      </c>
      <c r="BD2234" s="115"/>
      <c r="BE2234" s="115"/>
      <c r="BF2234" s="115"/>
      <c r="BG2234" s="115"/>
      <c r="BH2234" s="115"/>
      <c r="BI2234" s="115"/>
      <c r="BJ2234" s="115"/>
      <c r="BK2234" s="115"/>
      <c r="BQ2234" s="74" t="str">
        <f t="shared" si="1218"/>
        <v xml:space="preserve"> </v>
      </c>
      <c r="BR2234" s="120" t="str">
        <f t="shared" si="1219"/>
        <v xml:space="preserve"> </v>
      </c>
      <c r="BS2234" s="120" t="str">
        <f t="shared" si="1220"/>
        <v xml:space="preserve"> </v>
      </c>
      <c r="BU2234" s="74" t="str">
        <f t="shared" si="1221"/>
        <v xml:space="preserve"> </v>
      </c>
      <c r="BV2234" s="120" t="str">
        <f t="shared" si="1222"/>
        <v xml:space="preserve"> </v>
      </c>
      <c r="BW2234" s="120" t="str">
        <f t="shared" si="1223"/>
        <v xml:space="preserve">  </v>
      </c>
      <c r="BY2234" s="74" t="str">
        <f t="shared" si="1224"/>
        <v xml:space="preserve"> </v>
      </c>
      <c r="BZ2234" s="120" t="str">
        <f t="shared" si="1225"/>
        <v xml:space="preserve"> </v>
      </c>
      <c r="CA2234" s="120" t="str">
        <f t="shared" si="1226"/>
        <v xml:space="preserve"> </v>
      </c>
      <c r="CC2234" s="115" t="str">
        <f t="shared" si="1227"/>
        <v xml:space="preserve"> </v>
      </c>
      <c r="CD2234" s="120" t="str">
        <f t="shared" si="1228"/>
        <v xml:space="preserve"> </v>
      </c>
      <c r="CE2234" s="417" t="str">
        <f t="shared" si="1229"/>
        <v xml:space="preserve"> </v>
      </c>
      <c r="CF2234" s="115"/>
      <c r="CG2234" s="115" t="str">
        <f t="shared" si="1230"/>
        <v xml:space="preserve"> </v>
      </c>
      <c r="CH2234" s="120" t="str">
        <f t="shared" si="1231"/>
        <v xml:space="preserve"> </v>
      </c>
      <c r="CI2234" s="417" t="str">
        <f t="shared" si="1232"/>
        <v xml:space="preserve"> </v>
      </c>
      <c r="CJ2234" s="115"/>
      <c r="CK2234" s="115" t="str">
        <f t="shared" si="1233"/>
        <v xml:space="preserve"> </v>
      </c>
      <c r="CL2234" s="120" t="str">
        <f t="shared" si="1234"/>
        <v xml:space="preserve"> </v>
      </c>
      <c r="CM2234" s="417" t="str">
        <f t="shared" si="1236"/>
        <v xml:space="preserve"> </v>
      </c>
      <c r="IS2234" s="108">
        <v>8.3000000000000007</v>
      </c>
    </row>
    <row r="2235" spans="2:253" s="74" customFormat="1" ht="17.100000000000001" hidden="1" customHeight="1" x14ac:dyDescent="0.25">
      <c r="B2235" s="524">
        <f>IF('KB Duct Parts'!AG25&gt;0,'KB Duct Parts'!AG25,0)</f>
        <v>0</v>
      </c>
      <c r="C2235" s="529">
        <v>18309</v>
      </c>
      <c r="D2235" s="506">
        <f t="shared" si="1203"/>
        <v>18309</v>
      </c>
      <c r="E2235" s="539" t="s">
        <v>866</v>
      </c>
      <c r="F2235" s="508" t="str">
        <f t="shared" si="1204"/>
        <v xml:space="preserve"> </v>
      </c>
      <c r="G2235" s="537" t="s">
        <v>491</v>
      </c>
      <c r="H2235" s="524"/>
      <c r="I2235" s="1035"/>
      <c r="J2235" s="1036"/>
      <c r="K2235" s="531"/>
      <c r="L2235" s="522"/>
      <c r="M2235" s="517" t="str">
        <f t="shared" si="1237"/>
        <v>Y</v>
      </c>
      <c r="N2235" s="514">
        <f t="shared" si="1205"/>
        <v>12.9</v>
      </c>
      <c r="O2235" s="514">
        <f t="shared" si="1211"/>
        <v>0</v>
      </c>
      <c r="P2235" s="680">
        <f>'KB Duct Parts'!$AE$3</f>
        <v>0</v>
      </c>
      <c r="Q2235" s="681">
        <f t="shared" si="1206"/>
        <v>0</v>
      </c>
      <c r="R2235" s="682">
        <f t="shared" si="1207"/>
        <v>0</v>
      </c>
      <c r="S2235" s="716">
        <f t="shared" si="1208"/>
        <v>0.35</v>
      </c>
      <c r="T2235" s="679">
        <f t="shared" si="1209"/>
        <v>0</v>
      </c>
      <c r="U2235" s="679">
        <f t="shared" si="1210"/>
        <v>0</v>
      </c>
      <c r="Y2235" s="120"/>
      <c r="AD2235" s="79"/>
      <c r="AE2235" s="75"/>
      <c r="AF2235" s="370"/>
      <c r="AG2235" s="375"/>
      <c r="AH2235" s="379"/>
      <c r="AI2235" s="383"/>
      <c r="AJ2235" s="388"/>
      <c r="AK2235" s="392"/>
      <c r="AL2235" s="388"/>
      <c r="AM2235" s="363">
        <f t="shared" si="1235"/>
        <v>1</v>
      </c>
      <c r="AN2235" s="578">
        <v>12.9</v>
      </c>
      <c r="AO2235" s="78">
        <f t="shared" si="1217"/>
        <v>0</v>
      </c>
      <c r="AP2235" s="78">
        <f t="shared" si="1212"/>
        <v>0</v>
      </c>
      <c r="AQ2235" s="78">
        <f t="shared" si="1213"/>
        <v>0</v>
      </c>
      <c r="AR2235" s="78">
        <f t="shared" si="1214"/>
        <v>0</v>
      </c>
      <c r="AS2235" s="78">
        <f t="shared" si="1215"/>
        <v>0</v>
      </c>
      <c r="AT2235" s="78">
        <f t="shared" si="1216"/>
        <v>0</v>
      </c>
      <c r="AU2235" s="74" t="s">
        <v>717</v>
      </c>
      <c r="AV2235" s="115"/>
      <c r="AW2235" s="395"/>
      <c r="AX2235" s="395">
        <v>0</v>
      </c>
      <c r="AY2235" s="395">
        <v>0</v>
      </c>
      <c r="AZ2235" s="395">
        <v>0</v>
      </c>
      <c r="BA2235" s="395">
        <v>0</v>
      </c>
      <c r="BB2235" s="395">
        <v>0</v>
      </c>
      <c r="BC2235" s="395">
        <v>0</v>
      </c>
      <c r="BD2235" s="115"/>
      <c r="BE2235" s="115"/>
      <c r="BF2235" s="115"/>
      <c r="BG2235" s="115"/>
      <c r="BH2235" s="115"/>
      <c r="BI2235" s="115"/>
      <c r="BJ2235" s="115"/>
      <c r="BK2235" s="115"/>
      <c r="BQ2235" s="74" t="str">
        <f t="shared" si="1218"/>
        <v xml:space="preserve"> </v>
      </c>
      <c r="BR2235" s="120" t="str">
        <f t="shared" si="1219"/>
        <v xml:space="preserve"> </v>
      </c>
      <c r="BS2235" s="120" t="str">
        <f t="shared" si="1220"/>
        <v xml:space="preserve"> </v>
      </c>
      <c r="BU2235" s="74" t="str">
        <f t="shared" si="1221"/>
        <v xml:space="preserve"> </v>
      </c>
      <c r="BV2235" s="120" t="str">
        <f t="shared" si="1222"/>
        <v xml:space="preserve"> </v>
      </c>
      <c r="BW2235" s="120" t="str">
        <f t="shared" si="1223"/>
        <v xml:space="preserve">  </v>
      </c>
      <c r="BY2235" s="74" t="str">
        <f t="shared" si="1224"/>
        <v xml:space="preserve"> </v>
      </c>
      <c r="BZ2235" s="120" t="str">
        <f t="shared" si="1225"/>
        <v xml:space="preserve"> </v>
      </c>
      <c r="CA2235" s="120" t="str">
        <f t="shared" si="1226"/>
        <v xml:space="preserve"> </v>
      </c>
      <c r="CC2235" s="115" t="str">
        <f t="shared" si="1227"/>
        <v xml:space="preserve"> </v>
      </c>
      <c r="CD2235" s="120" t="str">
        <f t="shared" si="1228"/>
        <v xml:space="preserve"> </v>
      </c>
      <c r="CE2235" s="417" t="str">
        <f t="shared" si="1229"/>
        <v xml:space="preserve"> </v>
      </c>
      <c r="CF2235" s="115"/>
      <c r="CG2235" s="115" t="str">
        <f t="shared" si="1230"/>
        <v xml:space="preserve"> </v>
      </c>
      <c r="CH2235" s="120" t="str">
        <f t="shared" si="1231"/>
        <v xml:space="preserve"> </v>
      </c>
      <c r="CI2235" s="417" t="str">
        <f t="shared" si="1232"/>
        <v xml:space="preserve"> </v>
      </c>
      <c r="CJ2235" s="115"/>
      <c r="CK2235" s="115" t="str">
        <f t="shared" si="1233"/>
        <v xml:space="preserve"> </v>
      </c>
      <c r="CL2235" s="120" t="str">
        <f t="shared" si="1234"/>
        <v xml:space="preserve"> </v>
      </c>
      <c r="CM2235" s="417" t="str">
        <f t="shared" si="1236"/>
        <v xml:space="preserve"> </v>
      </c>
      <c r="IS2235" s="108">
        <v>10.1</v>
      </c>
    </row>
    <row r="2236" spans="2:253" s="74" customFormat="1" ht="17.100000000000001" hidden="1" customHeight="1" x14ac:dyDescent="0.25">
      <c r="B2236" s="524">
        <f>IF('KB Duct Parts'!AG26&gt;0,'KB Duct Parts'!AG26,0)</f>
        <v>0</v>
      </c>
      <c r="C2236" s="529">
        <v>18310</v>
      </c>
      <c r="D2236" s="506">
        <f t="shared" si="1203"/>
        <v>18310</v>
      </c>
      <c r="E2236" s="539" t="s">
        <v>867</v>
      </c>
      <c r="F2236" s="508" t="str">
        <f t="shared" si="1204"/>
        <v xml:space="preserve"> </v>
      </c>
      <c r="G2236" s="537" t="s">
        <v>491</v>
      </c>
      <c r="H2236" s="524"/>
      <c r="I2236" s="1035"/>
      <c r="J2236" s="1036"/>
      <c r="K2236" s="531"/>
      <c r="L2236" s="522"/>
      <c r="M2236" s="517" t="str">
        <f t="shared" si="1237"/>
        <v>Y</v>
      </c>
      <c r="N2236" s="514">
        <f t="shared" si="1205"/>
        <v>13.6</v>
      </c>
      <c r="O2236" s="514">
        <f t="shared" si="1211"/>
        <v>0</v>
      </c>
      <c r="P2236" s="680">
        <f>'KB Duct Parts'!$AE$3</f>
        <v>0</v>
      </c>
      <c r="Q2236" s="681">
        <f t="shared" si="1206"/>
        <v>0</v>
      </c>
      <c r="R2236" s="682">
        <f t="shared" si="1207"/>
        <v>0</v>
      </c>
      <c r="S2236" s="716">
        <f t="shared" si="1208"/>
        <v>0.35</v>
      </c>
      <c r="T2236" s="679">
        <f t="shared" si="1209"/>
        <v>0</v>
      </c>
      <c r="U2236" s="679">
        <f t="shared" si="1210"/>
        <v>0</v>
      </c>
      <c r="Y2236" s="120"/>
      <c r="AD2236" s="79"/>
      <c r="AE2236" s="75"/>
      <c r="AF2236" s="370"/>
      <c r="AG2236" s="375"/>
      <c r="AH2236" s="379"/>
      <c r="AI2236" s="383"/>
      <c r="AJ2236" s="388"/>
      <c r="AK2236" s="392"/>
      <c r="AL2236" s="388"/>
      <c r="AM2236" s="363">
        <f t="shared" si="1235"/>
        <v>1</v>
      </c>
      <c r="AN2236" s="578">
        <v>13.6</v>
      </c>
      <c r="AO2236" s="78">
        <f t="shared" si="1217"/>
        <v>0</v>
      </c>
      <c r="AP2236" s="78">
        <f t="shared" si="1212"/>
        <v>0</v>
      </c>
      <c r="AQ2236" s="78">
        <f t="shared" si="1213"/>
        <v>0</v>
      </c>
      <c r="AR2236" s="78">
        <f t="shared" si="1214"/>
        <v>0</v>
      </c>
      <c r="AS2236" s="78">
        <f t="shared" si="1215"/>
        <v>0</v>
      </c>
      <c r="AT2236" s="78">
        <f t="shared" si="1216"/>
        <v>0</v>
      </c>
      <c r="AU2236" s="74" t="s">
        <v>717</v>
      </c>
      <c r="AV2236" s="115"/>
      <c r="AW2236" s="395"/>
      <c r="AX2236" s="395">
        <v>0</v>
      </c>
      <c r="AY2236" s="395">
        <v>0</v>
      </c>
      <c r="AZ2236" s="395">
        <v>0</v>
      </c>
      <c r="BA2236" s="395">
        <v>0</v>
      </c>
      <c r="BB2236" s="395">
        <v>0</v>
      </c>
      <c r="BC2236" s="395">
        <v>0</v>
      </c>
      <c r="BD2236" s="115"/>
      <c r="BE2236" s="115"/>
      <c r="BF2236" s="115"/>
      <c r="BG2236" s="115"/>
      <c r="BH2236" s="115"/>
      <c r="BI2236" s="115"/>
      <c r="BJ2236" s="115"/>
      <c r="BK2236" s="115"/>
      <c r="BQ2236" s="74" t="str">
        <f t="shared" si="1218"/>
        <v xml:space="preserve"> </v>
      </c>
      <c r="BR2236" s="120" t="str">
        <f t="shared" si="1219"/>
        <v xml:space="preserve"> </v>
      </c>
      <c r="BS2236" s="120" t="str">
        <f t="shared" si="1220"/>
        <v xml:space="preserve"> </v>
      </c>
      <c r="BU2236" s="74" t="str">
        <f t="shared" si="1221"/>
        <v xml:space="preserve"> </v>
      </c>
      <c r="BV2236" s="120" t="str">
        <f t="shared" si="1222"/>
        <v xml:space="preserve"> </v>
      </c>
      <c r="BW2236" s="120" t="str">
        <f t="shared" si="1223"/>
        <v xml:space="preserve">  </v>
      </c>
      <c r="BY2236" s="74" t="str">
        <f t="shared" si="1224"/>
        <v xml:space="preserve"> </v>
      </c>
      <c r="BZ2236" s="120" t="str">
        <f t="shared" si="1225"/>
        <v xml:space="preserve"> </v>
      </c>
      <c r="CA2236" s="120" t="str">
        <f t="shared" si="1226"/>
        <v xml:space="preserve"> </v>
      </c>
      <c r="CC2236" s="115" t="str">
        <f t="shared" si="1227"/>
        <v xml:space="preserve"> </v>
      </c>
      <c r="CD2236" s="120" t="str">
        <f t="shared" si="1228"/>
        <v xml:space="preserve"> </v>
      </c>
      <c r="CE2236" s="417" t="str">
        <f t="shared" si="1229"/>
        <v xml:space="preserve"> </v>
      </c>
      <c r="CF2236" s="115"/>
      <c r="CG2236" s="115" t="str">
        <f t="shared" si="1230"/>
        <v xml:space="preserve"> </v>
      </c>
      <c r="CH2236" s="120" t="str">
        <f t="shared" si="1231"/>
        <v xml:space="preserve"> </v>
      </c>
      <c r="CI2236" s="417" t="str">
        <f t="shared" si="1232"/>
        <v xml:space="preserve"> </v>
      </c>
      <c r="CJ2236" s="115"/>
      <c r="CK2236" s="115" t="str">
        <f t="shared" si="1233"/>
        <v xml:space="preserve"> </v>
      </c>
      <c r="CL2236" s="120" t="str">
        <f t="shared" si="1234"/>
        <v xml:space="preserve"> </v>
      </c>
      <c r="CM2236" s="417" t="str">
        <f t="shared" si="1236"/>
        <v xml:space="preserve"> </v>
      </c>
      <c r="IS2236" s="108">
        <v>10.6</v>
      </c>
    </row>
    <row r="2237" spans="2:253" s="74" customFormat="1" ht="17.100000000000001" hidden="1" customHeight="1" x14ac:dyDescent="0.25">
      <c r="B2237" s="524">
        <f>IF('KB Duct Parts'!AG27&gt;0,'KB Duct Parts'!AG27,0)</f>
        <v>0</v>
      </c>
      <c r="C2237" s="529">
        <v>18312</v>
      </c>
      <c r="D2237" s="506">
        <f t="shared" si="1203"/>
        <v>18312</v>
      </c>
      <c r="E2237" s="539" t="s">
        <v>869</v>
      </c>
      <c r="F2237" s="508" t="str">
        <f t="shared" si="1204"/>
        <v xml:space="preserve"> </v>
      </c>
      <c r="G2237" s="537" t="s">
        <v>491</v>
      </c>
      <c r="H2237" s="524"/>
      <c r="I2237" s="1035"/>
      <c r="J2237" s="1036"/>
      <c r="K2237" s="531"/>
      <c r="L2237" s="522"/>
      <c r="M2237" s="517" t="str">
        <f t="shared" si="1237"/>
        <v>Y</v>
      </c>
      <c r="N2237" s="514">
        <f t="shared" si="1205"/>
        <v>16.2</v>
      </c>
      <c r="O2237" s="514">
        <f t="shared" si="1211"/>
        <v>0</v>
      </c>
      <c r="P2237" s="680">
        <f>'KB Duct Parts'!$AE$3</f>
        <v>0</v>
      </c>
      <c r="Q2237" s="681">
        <f t="shared" si="1206"/>
        <v>0</v>
      </c>
      <c r="R2237" s="682">
        <f t="shared" si="1207"/>
        <v>0</v>
      </c>
      <c r="S2237" s="716">
        <f t="shared" si="1208"/>
        <v>0.35</v>
      </c>
      <c r="T2237" s="679">
        <f t="shared" si="1209"/>
        <v>0</v>
      </c>
      <c r="U2237" s="679">
        <f t="shared" si="1210"/>
        <v>0</v>
      </c>
      <c r="Y2237" s="120"/>
      <c r="AD2237" s="79"/>
      <c r="AE2237" s="75"/>
      <c r="AF2237" s="370"/>
      <c r="AG2237" s="375"/>
      <c r="AH2237" s="379"/>
      <c r="AI2237" s="383"/>
      <c r="AJ2237" s="388"/>
      <c r="AK2237" s="392"/>
      <c r="AL2237" s="388"/>
      <c r="AM2237" s="363">
        <f t="shared" si="1235"/>
        <v>1</v>
      </c>
      <c r="AN2237" s="578">
        <v>16.2</v>
      </c>
      <c r="AO2237" s="78">
        <f t="shared" si="1217"/>
        <v>0</v>
      </c>
      <c r="AP2237" s="78">
        <f t="shared" si="1212"/>
        <v>0</v>
      </c>
      <c r="AQ2237" s="78">
        <f t="shared" si="1213"/>
        <v>0</v>
      </c>
      <c r="AR2237" s="78">
        <f t="shared" si="1214"/>
        <v>0</v>
      </c>
      <c r="AS2237" s="78">
        <f t="shared" si="1215"/>
        <v>0</v>
      </c>
      <c r="AT2237" s="78">
        <f t="shared" si="1216"/>
        <v>0</v>
      </c>
      <c r="AU2237" s="74" t="s">
        <v>717</v>
      </c>
      <c r="AV2237" s="115"/>
      <c r="AW2237" s="395"/>
      <c r="AX2237" s="395">
        <v>0</v>
      </c>
      <c r="AY2237" s="395">
        <v>0</v>
      </c>
      <c r="AZ2237" s="395">
        <v>0</v>
      </c>
      <c r="BA2237" s="395">
        <v>0</v>
      </c>
      <c r="BB2237" s="395">
        <v>0</v>
      </c>
      <c r="BC2237" s="395">
        <v>0</v>
      </c>
      <c r="BD2237" s="115"/>
      <c r="BE2237" s="115"/>
      <c r="BF2237" s="115"/>
      <c r="BG2237" s="115"/>
      <c r="BH2237" s="115"/>
      <c r="BI2237" s="115"/>
      <c r="BJ2237" s="115"/>
      <c r="BK2237" s="115"/>
      <c r="BQ2237" s="74" t="str">
        <f t="shared" si="1218"/>
        <v xml:space="preserve"> </v>
      </c>
      <c r="BR2237" s="120" t="str">
        <f t="shared" si="1219"/>
        <v xml:space="preserve"> </v>
      </c>
      <c r="BS2237" s="120" t="str">
        <f t="shared" si="1220"/>
        <v xml:space="preserve"> </v>
      </c>
      <c r="BU2237" s="74" t="str">
        <f t="shared" si="1221"/>
        <v xml:space="preserve"> </v>
      </c>
      <c r="BV2237" s="120" t="str">
        <f t="shared" si="1222"/>
        <v xml:space="preserve"> </v>
      </c>
      <c r="BW2237" s="120" t="str">
        <f t="shared" si="1223"/>
        <v xml:space="preserve">  </v>
      </c>
      <c r="BY2237" s="74" t="str">
        <f t="shared" si="1224"/>
        <v xml:space="preserve"> </v>
      </c>
      <c r="BZ2237" s="120" t="str">
        <f t="shared" si="1225"/>
        <v xml:space="preserve"> </v>
      </c>
      <c r="CA2237" s="120" t="str">
        <f t="shared" si="1226"/>
        <v xml:space="preserve"> </v>
      </c>
      <c r="CC2237" s="115" t="str">
        <f t="shared" si="1227"/>
        <v xml:space="preserve"> </v>
      </c>
      <c r="CD2237" s="120" t="str">
        <f t="shared" si="1228"/>
        <v xml:space="preserve"> </v>
      </c>
      <c r="CE2237" s="417" t="str">
        <f t="shared" si="1229"/>
        <v xml:space="preserve"> </v>
      </c>
      <c r="CF2237" s="115"/>
      <c r="CG2237" s="115" t="str">
        <f t="shared" si="1230"/>
        <v xml:space="preserve"> </v>
      </c>
      <c r="CH2237" s="120" t="str">
        <f t="shared" si="1231"/>
        <v xml:space="preserve"> </v>
      </c>
      <c r="CI2237" s="417" t="str">
        <f t="shared" si="1232"/>
        <v xml:space="preserve"> </v>
      </c>
      <c r="CJ2237" s="115"/>
      <c r="CK2237" s="115" t="str">
        <f t="shared" si="1233"/>
        <v xml:space="preserve"> </v>
      </c>
      <c r="CL2237" s="120" t="str">
        <f t="shared" si="1234"/>
        <v xml:space="preserve"> </v>
      </c>
      <c r="CM2237" s="417" t="str">
        <f t="shared" si="1236"/>
        <v xml:space="preserve"> </v>
      </c>
      <c r="IS2237" s="108">
        <v>12.7</v>
      </c>
    </row>
    <row r="2238" spans="2:253" s="74" customFormat="1" ht="17.100000000000001" hidden="1" customHeight="1" x14ac:dyDescent="0.25">
      <c r="B2238" s="524">
        <f>IF('KB Duct Parts'!AG28&gt;0,'KB Duct Parts'!AG28,0)</f>
        <v>0</v>
      </c>
      <c r="C2238" s="529">
        <v>18314</v>
      </c>
      <c r="D2238" s="506">
        <f t="shared" si="1203"/>
        <v>18314</v>
      </c>
      <c r="E2238" s="539" t="s">
        <v>871</v>
      </c>
      <c r="F2238" s="508" t="str">
        <f t="shared" si="1204"/>
        <v xml:space="preserve"> </v>
      </c>
      <c r="G2238" s="537" t="s">
        <v>491</v>
      </c>
      <c r="H2238" s="524"/>
      <c r="I2238" s="1035"/>
      <c r="J2238" s="1036"/>
      <c r="K2238" s="531"/>
      <c r="L2238" s="522"/>
      <c r="M2238" s="517" t="str">
        <f t="shared" si="1237"/>
        <v>Y</v>
      </c>
      <c r="N2238" s="514">
        <f t="shared" si="1205"/>
        <v>20.2</v>
      </c>
      <c r="O2238" s="514">
        <f t="shared" si="1211"/>
        <v>0</v>
      </c>
      <c r="P2238" s="680">
        <f>'KB Duct Parts'!$AE$3</f>
        <v>0</v>
      </c>
      <c r="Q2238" s="681">
        <f t="shared" si="1206"/>
        <v>0</v>
      </c>
      <c r="R2238" s="682">
        <f t="shared" si="1207"/>
        <v>0</v>
      </c>
      <c r="S2238" s="716">
        <f t="shared" si="1208"/>
        <v>0.35</v>
      </c>
      <c r="T2238" s="679">
        <f t="shared" si="1209"/>
        <v>0</v>
      </c>
      <c r="U2238" s="679">
        <f t="shared" si="1210"/>
        <v>0</v>
      </c>
      <c r="Y2238" s="120"/>
      <c r="Z2238" s="96"/>
      <c r="AD2238" s="79"/>
      <c r="AE2238" s="75"/>
      <c r="AF2238" s="370"/>
      <c r="AG2238" s="375"/>
      <c r="AH2238" s="379"/>
      <c r="AI2238" s="383"/>
      <c r="AJ2238" s="388"/>
      <c r="AK2238" s="392"/>
      <c r="AL2238" s="388"/>
      <c r="AM2238" s="363">
        <f t="shared" si="1235"/>
        <v>1</v>
      </c>
      <c r="AN2238" s="578">
        <v>20.2</v>
      </c>
      <c r="AO2238" s="78">
        <f t="shared" si="1217"/>
        <v>0</v>
      </c>
      <c r="AP2238" s="78">
        <f t="shared" si="1212"/>
        <v>0</v>
      </c>
      <c r="AQ2238" s="78">
        <f t="shared" si="1213"/>
        <v>0</v>
      </c>
      <c r="AR2238" s="78">
        <f t="shared" si="1214"/>
        <v>0</v>
      </c>
      <c r="AS2238" s="78">
        <f t="shared" si="1215"/>
        <v>0</v>
      </c>
      <c r="AT2238" s="78">
        <f t="shared" si="1216"/>
        <v>0</v>
      </c>
      <c r="AU2238" s="74" t="s">
        <v>717</v>
      </c>
      <c r="AV2238" s="115"/>
      <c r="AW2238" s="395"/>
      <c r="AX2238" s="395">
        <v>0</v>
      </c>
      <c r="AY2238" s="395">
        <v>0</v>
      </c>
      <c r="AZ2238" s="395">
        <v>0</v>
      </c>
      <c r="BA2238" s="395">
        <v>0</v>
      </c>
      <c r="BB2238" s="395">
        <v>0</v>
      </c>
      <c r="BC2238" s="395">
        <v>0</v>
      </c>
      <c r="BD2238" s="115"/>
      <c r="BE2238" s="115"/>
      <c r="BF2238" s="115"/>
      <c r="BG2238" s="115"/>
      <c r="BH2238" s="115"/>
      <c r="BI2238" s="115"/>
      <c r="BJ2238" s="115"/>
      <c r="BK2238" s="115"/>
      <c r="BQ2238" s="74" t="str">
        <f t="shared" si="1218"/>
        <v xml:space="preserve"> </v>
      </c>
      <c r="BR2238" s="120" t="str">
        <f t="shared" si="1219"/>
        <v xml:space="preserve"> </v>
      </c>
      <c r="BS2238" s="120" t="str">
        <f t="shared" si="1220"/>
        <v xml:space="preserve"> </v>
      </c>
      <c r="BU2238" s="74" t="str">
        <f t="shared" si="1221"/>
        <v xml:space="preserve"> </v>
      </c>
      <c r="BV2238" s="120" t="str">
        <f t="shared" si="1222"/>
        <v xml:space="preserve"> </v>
      </c>
      <c r="BW2238" s="120" t="str">
        <f t="shared" si="1223"/>
        <v xml:space="preserve">  </v>
      </c>
      <c r="BY2238" s="74" t="str">
        <f t="shared" si="1224"/>
        <v xml:space="preserve"> </v>
      </c>
      <c r="BZ2238" s="120" t="str">
        <f t="shared" si="1225"/>
        <v xml:space="preserve"> </v>
      </c>
      <c r="CA2238" s="120" t="str">
        <f t="shared" si="1226"/>
        <v xml:space="preserve"> </v>
      </c>
      <c r="CC2238" s="115" t="str">
        <f t="shared" si="1227"/>
        <v xml:space="preserve"> </v>
      </c>
      <c r="CD2238" s="120" t="str">
        <f t="shared" si="1228"/>
        <v xml:space="preserve"> </v>
      </c>
      <c r="CE2238" s="417" t="str">
        <f t="shared" si="1229"/>
        <v xml:space="preserve"> </v>
      </c>
      <c r="CF2238" s="115"/>
      <c r="CG2238" s="115" t="str">
        <f t="shared" si="1230"/>
        <v xml:space="preserve"> </v>
      </c>
      <c r="CH2238" s="120" t="str">
        <f t="shared" si="1231"/>
        <v xml:space="preserve"> </v>
      </c>
      <c r="CI2238" s="417" t="str">
        <f t="shared" si="1232"/>
        <v xml:space="preserve"> </v>
      </c>
      <c r="CJ2238" s="115"/>
      <c r="CK2238" s="115" t="str">
        <f t="shared" si="1233"/>
        <v xml:space="preserve"> </v>
      </c>
      <c r="CL2238" s="120" t="str">
        <f t="shared" si="1234"/>
        <v xml:space="preserve"> </v>
      </c>
      <c r="CM2238" s="417" t="str">
        <f t="shared" si="1236"/>
        <v xml:space="preserve"> </v>
      </c>
      <c r="IS2238" s="108">
        <v>15.8</v>
      </c>
    </row>
    <row r="2239" spans="2:253" s="74" customFormat="1" ht="17.100000000000001" hidden="1" customHeight="1" x14ac:dyDescent="0.25">
      <c r="B2239" s="524">
        <f>IF('KB Duct Parts'!AG29&gt;0,'KB Duct Parts'!AG29,0)</f>
        <v>0</v>
      </c>
      <c r="C2239" s="529">
        <v>18316</v>
      </c>
      <c r="D2239" s="506">
        <f t="shared" si="1203"/>
        <v>18316</v>
      </c>
      <c r="E2239" s="539" t="s">
        <v>873</v>
      </c>
      <c r="F2239" s="508" t="str">
        <f t="shared" si="1204"/>
        <v xml:space="preserve"> </v>
      </c>
      <c r="G2239" s="537" t="s">
        <v>491</v>
      </c>
      <c r="H2239" s="524"/>
      <c r="I2239" s="1035"/>
      <c r="J2239" s="1036"/>
      <c r="K2239" s="531"/>
      <c r="L2239" s="522"/>
      <c r="M2239" s="517" t="str">
        <f t="shared" si="1237"/>
        <v>Y</v>
      </c>
      <c r="N2239" s="514">
        <f t="shared" si="1205"/>
        <v>26.1</v>
      </c>
      <c r="O2239" s="514">
        <f t="shared" si="1211"/>
        <v>0</v>
      </c>
      <c r="P2239" s="680">
        <f>'KB Duct Parts'!$AE$3</f>
        <v>0</v>
      </c>
      <c r="Q2239" s="681">
        <f t="shared" si="1206"/>
        <v>0</v>
      </c>
      <c r="R2239" s="682">
        <f t="shared" si="1207"/>
        <v>0</v>
      </c>
      <c r="S2239" s="716">
        <f t="shared" si="1208"/>
        <v>0.35</v>
      </c>
      <c r="T2239" s="679">
        <f t="shared" si="1209"/>
        <v>0</v>
      </c>
      <c r="U2239" s="679">
        <f t="shared" si="1210"/>
        <v>0</v>
      </c>
      <c r="Y2239" s="120"/>
      <c r="Z2239" s="96"/>
      <c r="AD2239" s="79"/>
      <c r="AE2239" s="75"/>
      <c r="AF2239" s="370"/>
      <c r="AG2239" s="375"/>
      <c r="AH2239" s="379"/>
      <c r="AI2239" s="383"/>
      <c r="AJ2239" s="388"/>
      <c r="AK2239" s="392"/>
      <c r="AL2239" s="388"/>
      <c r="AM2239" s="363">
        <f t="shared" si="1235"/>
        <v>1</v>
      </c>
      <c r="AN2239" s="578">
        <v>26.1</v>
      </c>
      <c r="AO2239" s="78">
        <f t="shared" si="1217"/>
        <v>0</v>
      </c>
      <c r="AP2239" s="78">
        <f t="shared" si="1212"/>
        <v>0</v>
      </c>
      <c r="AQ2239" s="78">
        <f t="shared" si="1213"/>
        <v>0</v>
      </c>
      <c r="AR2239" s="78">
        <f t="shared" si="1214"/>
        <v>0</v>
      </c>
      <c r="AS2239" s="78">
        <f t="shared" si="1215"/>
        <v>0</v>
      </c>
      <c r="AT2239" s="78">
        <f t="shared" si="1216"/>
        <v>0</v>
      </c>
      <c r="AU2239" s="74" t="s">
        <v>717</v>
      </c>
      <c r="AV2239" s="115"/>
      <c r="AW2239" s="395"/>
      <c r="AX2239" s="395">
        <v>0</v>
      </c>
      <c r="AY2239" s="395">
        <v>0</v>
      </c>
      <c r="AZ2239" s="395">
        <v>0</v>
      </c>
      <c r="BA2239" s="395">
        <v>0</v>
      </c>
      <c r="BB2239" s="395">
        <v>0</v>
      </c>
      <c r="BC2239" s="395">
        <v>0</v>
      </c>
      <c r="BD2239" s="115"/>
      <c r="BE2239" s="115"/>
      <c r="BF2239" s="115"/>
      <c r="BG2239" s="115"/>
      <c r="BH2239" s="115"/>
      <c r="BI2239" s="115"/>
      <c r="BJ2239" s="115"/>
      <c r="BK2239" s="115"/>
      <c r="BQ2239" s="74" t="str">
        <f t="shared" si="1218"/>
        <v xml:space="preserve"> </v>
      </c>
      <c r="BR2239" s="120" t="str">
        <f t="shared" si="1219"/>
        <v xml:space="preserve"> </v>
      </c>
      <c r="BS2239" s="120" t="str">
        <f t="shared" si="1220"/>
        <v xml:space="preserve"> </v>
      </c>
      <c r="BU2239" s="74" t="str">
        <f t="shared" si="1221"/>
        <v xml:space="preserve"> </v>
      </c>
      <c r="BV2239" s="120" t="str">
        <f t="shared" si="1222"/>
        <v xml:space="preserve"> </v>
      </c>
      <c r="BW2239" s="120" t="str">
        <f t="shared" si="1223"/>
        <v xml:space="preserve">  </v>
      </c>
      <c r="BY2239" s="74" t="str">
        <f t="shared" si="1224"/>
        <v xml:space="preserve"> </v>
      </c>
      <c r="BZ2239" s="120" t="str">
        <f t="shared" si="1225"/>
        <v xml:space="preserve"> </v>
      </c>
      <c r="CA2239" s="120" t="str">
        <f t="shared" si="1226"/>
        <v xml:space="preserve"> </v>
      </c>
      <c r="CC2239" s="115" t="str">
        <f t="shared" si="1227"/>
        <v xml:space="preserve"> </v>
      </c>
      <c r="CD2239" s="120" t="str">
        <f t="shared" si="1228"/>
        <v xml:space="preserve"> </v>
      </c>
      <c r="CE2239" s="417" t="str">
        <f t="shared" si="1229"/>
        <v xml:space="preserve"> </v>
      </c>
      <c r="CF2239" s="115"/>
      <c r="CG2239" s="115" t="str">
        <f t="shared" si="1230"/>
        <v xml:space="preserve"> </v>
      </c>
      <c r="CH2239" s="120" t="str">
        <f t="shared" si="1231"/>
        <v xml:space="preserve"> </v>
      </c>
      <c r="CI2239" s="417" t="str">
        <f t="shared" si="1232"/>
        <v xml:space="preserve"> </v>
      </c>
      <c r="CJ2239" s="115"/>
      <c r="CK2239" s="115" t="str">
        <f t="shared" si="1233"/>
        <v xml:space="preserve"> </v>
      </c>
      <c r="CL2239" s="120" t="str">
        <f t="shared" si="1234"/>
        <v xml:space="preserve"> </v>
      </c>
      <c r="CM2239" s="417" t="str">
        <f t="shared" si="1236"/>
        <v xml:space="preserve"> </v>
      </c>
      <c r="IS2239" s="108">
        <v>20.399999999999999</v>
      </c>
    </row>
    <row r="2240" spans="2:253" s="74" customFormat="1" ht="17.100000000000001" hidden="1" customHeight="1" x14ac:dyDescent="0.25">
      <c r="B2240" s="524">
        <f>IF('KB Duct Parts'!AG30&gt;0,'KB Duct Parts'!AG30,0)</f>
        <v>0</v>
      </c>
      <c r="C2240" s="529">
        <v>18318</v>
      </c>
      <c r="D2240" s="506">
        <f t="shared" si="1203"/>
        <v>18318</v>
      </c>
      <c r="E2240" s="539" t="s">
        <v>875</v>
      </c>
      <c r="F2240" s="508" t="str">
        <f t="shared" si="1204"/>
        <v xml:space="preserve"> </v>
      </c>
      <c r="G2240" s="537" t="s">
        <v>491</v>
      </c>
      <c r="H2240" s="524"/>
      <c r="I2240" s="1035"/>
      <c r="J2240" s="1036"/>
      <c r="K2240" s="531"/>
      <c r="L2240" s="522"/>
      <c r="M2240" s="517" t="str">
        <f t="shared" si="1237"/>
        <v>Y</v>
      </c>
      <c r="N2240" s="514">
        <f t="shared" si="1205"/>
        <v>31</v>
      </c>
      <c r="O2240" s="514">
        <f t="shared" si="1211"/>
        <v>0</v>
      </c>
      <c r="P2240" s="680">
        <f>'KB Duct Parts'!$AE$3</f>
        <v>0</v>
      </c>
      <c r="Q2240" s="681">
        <f t="shared" si="1206"/>
        <v>0</v>
      </c>
      <c r="R2240" s="682">
        <f t="shared" si="1207"/>
        <v>0</v>
      </c>
      <c r="S2240" s="716">
        <f t="shared" si="1208"/>
        <v>0.35</v>
      </c>
      <c r="T2240" s="679">
        <f t="shared" si="1209"/>
        <v>0</v>
      </c>
      <c r="U2240" s="679">
        <f t="shared" si="1210"/>
        <v>0</v>
      </c>
      <c r="Y2240" s="120"/>
      <c r="Z2240" s="96"/>
      <c r="AD2240" s="79"/>
      <c r="AE2240" s="75"/>
      <c r="AF2240" s="370"/>
      <c r="AG2240" s="375"/>
      <c r="AH2240" s="379"/>
      <c r="AI2240" s="383"/>
      <c r="AJ2240" s="388"/>
      <c r="AK2240" s="392"/>
      <c r="AL2240" s="388"/>
      <c r="AM2240" s="363">
        <f t="shared" si="1235"/>
        <v>1</v>
      </c>
      <c r="AN2240" s="578">
        <v>31</v>
      </c>
      <c r="AO2240" s="78">
        <f t="shared" si="1217"/>
        <v>0</v>
      </c>
      <c r="AP2240" s="78">
        <f t="shared" si="1212"/>
        <v>0</v>
      </c>
      <c r="AQ2240" s="78">
        <f t="shared" si="1213"/>
        <v>0</v>
      </c>
      <c r="AR2240" s="78">
        <f t="shared" si="1214"/>
        <v>0</v>
      </c>
      <c r="AS2240" s="78">
        <f t="shared" si="1215"/>
        <v>0</v>
      </c>
      <c r="AT2240" s="78">
        <f t="shared" si="1216"/>
        <v>0</v>
      </c>
      <c r="AU2240" s="74" t="s">
        <v>717</v>
      </c>
      <c r="AV2240" s="115"/>
      <c r="AW2240" s="395"/>
      <c r="AX2240" s="395">
        <v>0</v>
      </c>
      <c r="AY2240" s="395">
        <v>0</v>
      </c>
      <c r="AZ2240" s="395">
        <v>0</v>
      </c>
      <c r="BA2240" s="395">
        <v>0</v>
      </c>
      <c r="BB2240" s="395">
        <v>0</v>
      </c>
      <c r="BC2240" s="395">
        <v>0</v>
      </c>
      <c r="BD2240" s="115"/>
      <c r="BE2240" s="115"/>
      <c r="BF2240" s="115"/>
      <c r="BG2240" s="115"/>
      <c r="BH2240" s="115"/>
      <c r="BI2240" s="115"/>
      <c r="BJ2240" s="115"/>
      <c r="BK2240" s="115"/>
      <c r="BQ2240" s="74" t="str">
        <f t="shared" si="1218"/>
        <v xml:space="preserve"> </v>
      </c>
      <c r="BR2240" s="120" t="str">
        <f t="shared" si="1219"/>
        <v xml:space="preserve"> </v>
      </c>
      <c r="BS2240" s="120" t="str">
        <f t="shared" si="1220"/>
        <v xml:space="preserve"> </v>
      </c>
      <c r="BU2240" s="74" t="str">
        <f t="shared" si="1221"/>
        <v xml:space="preserve"> </v>
      </c>
      <c r="BV2240" s="120" t="str">
        <f t="shared" si="1222"/>
        <v xml:space="preserve"> </v>
      </c>
      <c r="BW2240" s="120" t="str">
        <f t="shared" si="1223"/>
        <v xml:space="preserve">  </v>
      </c>
      <c r="BY2240" s="74" t="str">
        <f t="shared" si="1224"/>
        <v xml:space="preserve"> </v>
      </c>
      <c r="BZ2240" s="120" t="str">
        <f t="shared" si="1225"/>
        <v xml:space="preserve"> </v>
      </c>
      <c r="CA2240" s="120" t="str">
        <f t="shared" si="1226"/>
        <v xml:space="preserve"> </v>
      </c>
      <c r="CC2240" s="115" t="str">
        <f t="shared" si="1227"/>
        <v xml:space="preserve"> </v>
      </c>
      <c r="CD2240" s="120" t="str">
        <f t="shared" si="1228"/>
        <v xml:space="preserve"> </v>
      </c>
      <c r="CE2240" s="417" t="str">
        <f t="shared" si="1229"/>
        <v xml:space="preserve"> </v>
      </c>
      <c r="CF2240" s="115"/>
      <c r="CG2240" s="115" t="str">
        <f t="shared" si="1230"/>
        <v xml:space="preserve"> </v>
      </c>
      <c r="CH2240" s="120" t="str">
        <f t="shared" si="1231"/>
        <v xml:space="preserve"> </v>
      </c>
      <c r="CI2240" s="417" t="str">
        <f t="shared" si="1232"/>
        <v xml:space="preserve"> </v>
      </c>
      <c r="CJ2240" s="115"/>
      <c r="CK2240" s="115" t="str">
        <f t="shared" si="1233"/>
        <v xml:space="preserve"> </v>
      </c>
      <c r="CL2240" s="120" t="str">
        <f t="shared" si="1234"/>
        <v xml:space="preserve"> </v>
      </c>
      <c r="CM2240" s="417" t="str">
        <f t="shared" si="1236"/>
        <v xml:space="preserve"> </v>
      </c>
      <c r="IS2240" s="108">
        <v>24.3</v>
      </c>
    </row>
    <row r="2241" spans="2:253" s="74" customFormat="1" ht="17.100000000000001" hidden="1" customHeight="1" x14ac:dyDescent="0.25">
      <c r="B2241" s="524">
        <f>IF('KB Duct Parts'!AG31&gt;0,'KB Duct Parts'!AG31,0)</f>
        <v>0</v>
      </c>
      <c r="C2241" s="529">
        <v>18320</v>
      </c>
      <c r="D2241" s="506">
        <f t="shared" ref="D2241:D2263" si="1238">IF(AM2241=1,C2241,(C2241&amp;"  ("&amp;L2241&amp;"ga)"))</f>
        <v>18320</v>
      </c>
      <c r="E2241" s="539" t="s">
        <v>877</v>
      </c>
      <c r="F2241" s="508" t="str">
        <f t="shared" si="1204"/>
        <v xml:space="preserve"> </v>
      </c>
      <c r="G2241" s="537" t="s">
        <v>491</v>
      </c>
      <c r="H2241" s="524"/>
      <c r="I2241" s="1035"/>
      <c r="J2241" s="1036"/>
      <c r="K2241" s="531"/>
      <c r="L2241" s="522"/>
      <c r="M2241" s="517" t="str">
        <f t="shared" si="1237"/>
        <v>Y</v>
      </c>
      <c r="N2241" s="514">
        <f t="shared" si="1205"/>
        <v>41.3</v>
      </c>
      <c r="O2241" s="514">
        <f t="shared" si="1211"/>
        <v>0</v>
      </c>
      <c r="P2241" s="680">
        <f>'KB Duct Parts'!$AE$3</f>
        <v>0</v>
      </c>
      <c r="Q2241" s="681">
        <f t="shared" si="1206"/>
        <v>0</v>
      </c>
      <c r="R2241" s="682">
        <f t="shared" si="1207"/>
        <v>0</v>
      </c>
      <c r="S2241" s="716">
        <f t="shared" si="1208"/>
        <v>0.35</v>
      </c>
      <c r="T2241" s="679">
        <f t="shared" si="1209"/>
        <v>0</v>
      </c>
      <c r="U2241" s="679">
        <f t="shared" si="1210"/>
        <v>0</v>
      </c>
      <c r="Y2241" s="120"/>
      <c r="Z2241" s="96"/>
      <c r="AD2241" s="79"/>
      <c r="AE2241" s="75"/>
      <c r="AF2241" s="370"/>
      <c r="AG2241" s="375"/>
      <c r="AH2241" s="379"/>
      <c r="AI2241" s="383"/>
      <c r="AJ2241" s="388"/>
      <c r="AK2241" s="392"/>
      <c r="AL2241" s="388"/>
      <c r="AM2241" s="363">
        <f t="shared" si="1235"/>
        <v>1</v>
      </c>
      <c r="AN2241" s="578">
        <v>41.3</v>
      </c>
      <c r="AO2241" s="78">
        <f t="shared" si="1217"/>
        <v>0</v>
      </c>
      <c r="AP2241" s="78">
        <f t="shared" si="1212"/>
        <v>0</v>
      </c>
      <c r="AQ2241" s="78">
        <f t="shared" si="1213"/>
        <v>0</v>
      </c>
      <c r="AR2241" s="78">
        <f t="shared" si="1214"/>
        <v>0</v>
      </c>
      <c r="AS2241" s="78">
        <f t="shared" si="1215"/>
        <v>0</v>
      </c>
      <c r="AT2241" s="78">
        <f t="shared" si="1216"/>
        <v>0</v>
      </c>
      <c r="AU2241" s="74" t="s">
        <v>717</v>
      </c>
      <c r="AV2241" s="115"/>
      <c r="AW2241" s="395"/>
      <c r="AX2241" s="395">
        <v>0</v>
      </c>
      <c r="AY2241" s="395">
        <v>0</v>
      </c>
      <c r="AZ2241" s="395">
        <v>0</v>
      </c>
      <c r="BA2241" s="395">
        <v>0</v>
      </c>
      <c r="BB2241" s="395">
        <v>0</v>
      </c>
      <c r="BC2241" s="395">
        <v>0</v>
      </c>
      <c r="BD2241" s="115"/>
      <c r="BE2241" s="115"/>
      <c r="BF2241" s="115"/>
      <c r="BG2241" s="115"/>
      <c r="BH2241" s="115"/>
      <c r="BI2241" s="115"/>
      <c r="BJ2241" s="115"/>
      <c r="BK2241" s="115"/>
      <c r="BQ2241" s="74" t="str">
        <f t="shared" si="1218"/>
        <v xml:space="preserve"> </v>
      </c>
      <c r="BR2241" s="120" t="str">
        <f t="shared" si="1219"/>
        <v xml:space="preserve"> </v>
      </c>
      <c r="BS2241" s="120" t="str">
        <f t="shared" si="1220"/>
        <v xml:space="preserve"> </v>
      </c>
      <c r="BU2241" s="74" t="str">
        <f t="shared" si="1221"/>
        <v xml:space="preserve"> </v>
      </c>
      <c r="BV2241" s="120" t="str">
        <f t="shared" si="1222"/>
        <v xml:space="preserve"> </v>
      </c>
      <c r="BW2241" s="120" t="str">
        <f t="shared" si="1223"/>
        <v xml:space="preserve">  </v>
      </c>
      <c r="BY2241" s="74" t="str">
        <f t="shared" si="1224"/>
        <v xml:space="preserve"> </v>
      </c>
      <c r="BZ2241" s="120" t="str">
        <f t="shared" si="1225"/>
        <v xml:space="preserve"> </v>
      </c>
      <c r="CA2241" s="120" t="str">
        <f t="shared" si="1226"/>
        <v xml:space="preserve"> </v>
      </c>
      <c r="CC2241" s="115" t="str">
        <f t="shared" si="1227"/>
        <v xml:space="preserve"> </v>
      </c>
      <c r="CD2241" s="120" t="str">
        <f t="shared" si="1228"/>
        <v xml:space="preserve"> </v>
      </c>
      <c r="CE2241" s="417" t="str">
        <f t="shared" si="1229"/>
        <v xml:space="preserve"> </v>
      </c>
      <c r="CF2241" s="115"/>
      <c r="CG2241" s="115" t="str">
        <f t="shared" si="1230"/>
        <v xml:space="preserve"> </v>
      </c>
      <c r="CH2241" s="120" t="str">
        <f t="shared" si="1231"/>
        <v xml:space="preserve"> </v>
      </c>
      <c r="CI2241" s="417" t="str">
        <f t="shared" si="1232"/>
        <v xml:space="preserve"> </v>
      </c>
      <c r="CJ2241" s="115"/>
      <c r="CK2241" s="115" t="str">
        <f t="shared" si="1233"/>
        <v xml:space="preserve"> </v>
      </c>
      <c r="CL2241" s="120" t="str">
        <f t="shared" si="1234"/>
        <v xml:space="preserve"> </v>
      </c>
      <c r="CM2241" s="417" t="str">
        <f t="shared" si="1236"/>
        <v xml:space="preserve"> </v>
      </c>
      <c r="IS2241" s="108">
        <v>32.299999999999997</v>
      </c>
    </row>
    <row r="2242" spans="2:253" s="74" customFormat="1" ht="17.100000000000001" hidden="1" customHeight="1" x14ac:dyDescent="0.25">
      <c r="B2242" s="524">
        <f>IF('KB Duct Parts'!AG32&gt;0,'KB Duct Parts'!AG32,0)</f>
        <v>0</v>
      </c>
      <c r="C2242" s="529">
        <v>18324</v>
      </c>
      <c r="D2242" s="506">
        <f t="shared" si="1238"/>
        <v>18324</v>
      </c>
      <c r="E2242" s="539" t="s">
        <v>1338</v>
      </c>
      <c r="F2242" s="508" t="str">
        <f t="shared" si="1204"/>
        <v xml:space="preserve"> </v>
      </c>
      <c r="G2242" s="537" t="s">
        <v>491</v>
      </c>
      <c r="H2242" s="524"/>
      <c r="I2242" s="1035"/>
      <c r="J2242" s="1036"/>
      <c r="K2242" s="531"/>
      <c r="L2242" s="522"/>
      <c r="M2242" s="517" t="str">
        <f t="shared" si="1237"/>
        <v>Y</v>
      </c>
      <c r="N2242" s="514">
        <f t="shared" si="1205"/>
        <v>49.2</v>
      </c>
      <c r="O2242" s="514">
        <f t="shared" si="1211"/>
        <v>0</v>
      </c>
      <c r="P2242" s="680">
        <f>'KB Duct Parts'!$AE$3</f>
        <v>0</v>
      </c>
      <c r="Q2242" s="681">
        <f t="shared" si="1206"/>
        <v>0</v>
      </c>
      <c r="R2242" s="682">
        <f t="shared" si="1207"/>
        <v>0</v>
      </c>
      <c r="S2242" s="716">
        <f t="shared" si="1208"/>
        <v>0.35</v>
      </c>
      <c r="T2242" s="679">
        <f t="shared" si="1209"/>
        <v>0</v>
      </c>
      <c r="U2242" s="679">
        <f t="shared" si="1210"/>
        <v>0</v>
      </c>
      <c r="Y2242" s="120"/>
      <c r="Z2242" s="96"/>
      <c r="AD2242" s="79"/>
      <c r="AE2242" s="75"/>
      <c r="AF2242" s="370"/>
      <c r="AG2242" s="375"/>
      <c r="AH2242" s="379"/>
      <c r="AI2242" s="383"/>
      <c r="AJ2242" s="388"/>
      <c r="AK2242" s="392"/>
      <c r="AL2242" s="388"/>
      <c r="AM2242" s="363">
        <f t="shared" si="1235"/>
        <v>1</v>
      </c>
      <c r="AN2242" s="578">
        <v>49.2</v>
      </c>
      <c r="AO2242" s="78">
        <f t="shared" si="1217"/>
        <v>0</v>
      </c>
      <c r="AP2242" s="78">
        <f t="shared" si="1212"/>
        <v>0</v>
      </c>
      <c r="AQ2242" s="78">
        <f t="shared" si="1213"/>
        <v>0</v>
      </c>
      <c r="AR2242" s="78">
        <f t="shared" si="1214"/>
        <v>0</v>
      </c>
      <c r="AS2242" s="78">
        <f t="shared" si="1215"/>
        <v>0</v>
      </c>
      <c r="AT2242" s="78">
        <f t="shared" si="1216"/>
        <v>0</v>
      </c>
      <c r="AU2242" s="74" t="s">
        <v>717</v>
      </c>
      <c r="AV2242" s="115"/>
      <c r="AW2242" s="395"/>
      <c r="AX2242" s="395">
        <v>0</v>
      </c>
      <c r="AY2242" s="395">
        <v>0</v>
      </c>
      <c r="AZ2242" s="395">
        <v>0</v>
      </c>
      <c r="BA2242" s="395">
        <v>0</v>
      </c>
      <c r="BB2242" s="395">
        <v>0</v>
      </c>
      <c r="BC2242" s="395">
        <v>0</v>
      </c>
      <c r="BD2242" s="115"/>
      <c r="BE2242" s="115"/>
      <c r="BF2242" s="115"/>
      <c r="BG2242" s="115"/>
      <c r="BH2242" s="115"/>
      <c r="BI2242" s="115"/>
      <c r="BJ2242" s="115"/>
      <c r="BK2242" s="115"/>
      <c r="BQ2242" s="74" t="str">
        <f t="shared" si="1218"/>
        <v xml:space="preserve"> </v>
      </c>
      <c r="BR2242" s="120" t="str">
        <f t="shared" si="1219"/>
        <v xml:space="preserve"> </v>
      </c>
      <c r="BS2242" s="120" t="str">
        <f t="shared" si="1220"/>
        <v xml:space="preserve"> </v>
      </c>
      <c r="BU2242" s="74" t="str">
        <f t="shared" si="1221"/>
        <v xml:space="preserve"> </v>
      </c>
      <c r="BV2242" s="120" t="str">
        <f t="shared" si="1222"/>
        <v xml:space="preserve"> </v>
      </c>
      <c r="BW2242" s="120" t="str">
        <f t="shared" si="1223"/>
        <v xml:space="preserve">  </v>
      </c>
      <c r="BY2242" s="74" t="str">
        <f t="shared" si="1224"/>
        <v xml:space="preserve"> </v>
      </c>
      <c r="BZ2242" s="120" t="str">
        <f t="shared" si="1225"/>
        <v xml:space="preserve"> </v>
      </c>
      <c r="CA2242" s="120" t="str">
        <f t="shared" si="1226"/>
        <v xml:space="preserve"> </v>
      </c>
      <c r="CC2242" s="115" t="str">
        <f t="shared" si="1227"/>
        <v xml:space="preserve"> </v>
      </c>
      <c r="CD2242" s="120" t="str">
        <f t="shared" si="1228"/>
        <v xml:space="preserve"> </v>
      </c>
      <c r="CE2242" s="417" t="str">
        <f t="shared" si="1229"/>
        <v xml:space="preserve"> </v>
      </c>
      <c r="CF2242" s="115"/>
      <c r="CG2242" s="115" t="str">
        <f t="shared" si="1230"/>
        <v xml:space="preserve"> </v>
      </c>
      <c r="CH2242" s="120" t="str">
        <f t="shared" si="1231"/>
        <v xml:space="preserve"> </v>
      </c>
      <c r="CI2242" s="417" t="str">
        <f t="shared" si="1232"/>
        <v xml:space="preserve"> </v>
      </c>
      <c r="CJ2242" s="115"/>
      <c r="CK2242" s="115" t="str">
        <f t="shared" si="1233"/>
        <v xml:space="preserve"> </v>
      </c>
      <c r="CL2242" s="120" t="str">
        <f t="shared" si="1234"/>
        <v xml:space="preserve"> </v>
      </c>
      <c r="CM2242" s="417" t="str">
        <f t="shared" si="1236"/>
        <v xml:space="preserve"> </v>
      </c>
      <c r="IS2242" s="108">
        <v>38.5</v>
      </c>
    </row>
    <row r="2243" spans="2:253" s="74" customFormat="1" ht="17.100000000000001" hidden="1" customHeight="1" x14ac:dyDescent="0.25">
      <c r="B2243" s="524">
        <f>IF('KB Duct Parts'!AH17&gt;0,'KB Duct Parts'!AH17,0)</f>
        <v>0</v>
      </c>
      <c r="C2243" s="529">
        <v>38302</v>
      </c>
      <c r="D2243" s="506">
        <f t="shared" si="1238"/>
        <v>38302</v>
      </c>
      <c r="E2243" s="539" t="s">
        <v>481</v>
      </c>
      <c r="F2243" s="508" t="str">
        <f t="shared" si="1204"/>
        <v xml:space="preserve"> </v>
      </c>
      <c r="G2243" s="537" t="s">
        <v>1770</v>
      </c>
      <c r="H2243" s="524"/>
      <c r="I2243" s="1035"/>
      <c r="J2243" s="1036"/>
      <c r="K2243" s="531"/>
      <c r="L2243" s="522"/>
      <c r="M2243" s="517" t="str">
        <f t="shared" si="1237"/>
        <v>Y</v>
      </c>
      <c r="N2243" s="514">
        <f t="shared" si="1205"/>
        <v>5.2</v>
      </c>
      <c r="O2243" s="514">
        <f t="shared" si="1211"/>
        <v>0</v>
      </c>
      <c r="P2243" s="680">
        <f>'KB Duct Parts'!$AE$3</f>
        <v>0</v>
      </c>
      <c r="Q2243" s="681">
        <f t="shared" si="1206"/>
        <v>0</v>
      </c>
      <c r="R2243" s="682">
        <f t="shared" si="1207"/>
        <v>0</v>
      </c>
      <c r="S2243" s="716">
        <f t="shared" si="1208"/>
        <v>0.35</v>
      </c>
      <c r="T2243" s="679">
        <f t="shared" si="1209"/>
        <v>0</v>
      </c>
      <c r="U2243" s="679">
        <f t="shared" si="1210"/>
        <v>0</v>
      </c>
      <c r="Y2243" s="120"/>
      <c r="Z2243" s="92">
        <v>2.08</v>
      </c>
      <c r="AA2243" s="92">
        <f t="shared" ref="AA2243:AA2276" si="1239">Z2243*2</f>
        <v>4.16</v>
      </c>
      <c r="AD2243" s="79"/>
      <c r="AE2243" s="75"/>
      <c r="AF2243" s="370"/>
      <c r="AG2243" s="375"/>
      <c r="AH2243" s="379"/>
      <c r="AI2243" s="383"/>
      <c r="AJ2243" s="388"/>
      <c r="AK2243" s="392"/>
      <c r="AL2243" s="388"/>
      <c r="AM2243" s="363">
        <f t="shared" si="1235"/>
        <v>1</v>
      </c>
      <c r="AN2243" s="578">
        <v>5.2</v>
      </c>
      <c r="AO2243" s="78">
        <f t="shared" si="1217"/>
        <v>0</v>
      </c>
      <c r="AP2243" s="78">
        <f t="shared" si="1212"/>
        <v>0</v>
      </c>
      <c r="AQ2243" s="78">
        <f t="shared" si="1213"/>
        <v>0</v>
      </c>
      <c r="AR2243" s="78">
        <f t="shared" si="1214"/>
        <v>0</v>
      </c>
      <c r="AS2243" s="78">
        <f t="shared" si="1215"/>
        <v>0</v>
      </c>
      <c r="AT2243" s="78">
        <f t="shared" si="1216"/>
        <v>0</v>
      </c>
      <c r="AU2243" s="74" t="s">
        <v>717</v>
      </c>
      <c r="AV2243" s="115"/>
      <c r="AW2243" s="395"/>
      <c r="AX2243" s="395">
        <v>0</v>
      </c>
      <c r="AY2243" s="395">
        <v>0</v>
      </c>
      <c r="AZ2243" s="395">
        <v>0</v>
      </c>
      <c r="BA2243" s="395">
        <v>0</v>
      </c>
      <c r="BB2243" s="395">
        <v>0</v>
      </c>
      <c r="BC2243" s="395">
        <v>0</v>
      </c>
      <c r="BD2243" s="115"/>
      <c r="BE2243" s="115"/>
      <c r="BF2243" s="115"/>
      <c r="BG2243" s="115"/>
      <c r="BH2243" s="115"/>
      <c r="BI2243" s="115"/>
      <c r="BJ2243" s="115"/>
      <c r="BK2243" s="115"/>
      <c r="BQ2243" s="74" t="str">
        <f t="shared" si="1218"/>
        <v xml:space="preserve"> </v>
      </c>
      <c r="BR2243" s="120" t="str">
        <f t="shared" si="1219"/>
        <v xml:space="preserve"> </v>
      </c>
      <c r="BS2243" s="120" t="str">
        <f t="shared" si="1220"/>
        <v xml:space="preserve"> </v>
      </c>
      <c r="BU2243" s="74" t="str">
        <f t="shared" si="1221"/>
        <v xml:space="preserve"> </v>
      </c>
      <c r="BV2243" s="120" t="str">
        <f t="shared" si="1222"/>
        <v xml:space="preserve"> </v>
      </c>
      <c r="BW2243" s="120" t="str">
        <f t="shared" si="1223"/>
        <v xml:space="preserve">  </v>
      </c>
      <c r="BY2243" s="74" t="str">
        <f t="shared" si="1224"/>
        <v xml:space="preserve"> </v>
      </c>
      <c r="BZ2243" s="120" t="str">
        <f t="shared" si="1225"/>
        <v xml:space="preserve"> </v>
      </c>
      <c r="CA2243" s="120" t="str">
        <f t="shared" si="1226"/>
        <v xml:space="preserve"> </v>
      </c>
      <c r="CC2243" s="115" t="str">
        <f t="shared" si="1227"/>
        <v xml:space="preserve"> </v>
      </c>
      <c r="CD2243" s="120" t="str">
        <f t="shared" si="1228"/>
        <v xml:space="preserve"> </v>
      </c>
      <c r="CE2243" s="417" t="str">
        <f t="shared" si="1229"/>
        <v xml:space="preserve"> </v>
      </c>
      <c r="CF2243" s="115"/>
      <c r="CG2243" s="115" t="str">
        <f t="shared" si="1230"/>
        <v xml:space="preserve"> </v>
      </c>
      <c r="CH2243" s="120" t="str">
        <f t="shared" si="1231"/>
        <v xml:space="preserve"> </v>
      </c>
      <c r="CI2243" s="417" t="str">
        <f t="shared" si="1232"/>
        <v xml:space="preserve"> </v>
      </c>
      <c r="CJ2243" s="115"/>
      <c r="CK2243" s="115" t="str">
        <f t="shared" si="1233"/>
        <v xml:space="preserve"> </v>
      </c>
      <c r="CL2243" s="120" t="str">
        <f t="shared" si="1234"/>
        <v xml:space="preserve"> </v>
      </c>
      <c r="CM2243" s="417" t="str">
        <f t="shared" si="1236"/>
        <v xml:space="preserve"> </v>
      </c>
      <c r="IS2243" s="108">
        <v>4.16</v>
      </c>
    </row>
    <row r="2244" spans="2:253" s="74" customFormat="1" ht="17.100000000000001" hidden="1" customHeight="1" x14ac:dyDescent="0.25">
      <c r="B2244" s="524">
        <f>IF('KB Duct Parts'!AH18&gt;0,'KB Duct Parts'!AH18,0)</f>
        <v>0</v>
      </c>
      <c r="C2244" s="529">
        <v>38302.5</v>
      </c>
      <c r="D2244" s="506">
        <f t="shared" si="1238"/>
        <v>38302.5</v>
      </c>
      <c r="E2244" s="539" t="s">
        <v>482</v>
      </c>
      <c r="F2244" s="508" t="str">
        <f t="shared" si="1204"/>
        <v xml:space="preserve"> </v>
      </c>
      <c r="G2244" s="537" t="s">
        <v>1770</v>
      </c>
      <c r="H2244" s="524"/>
      <c r="I2244" s="1035"/>
      <c r="J2244" s="1036"/>
      <c r="K2244" s="531"/>
      <c r="L2244" s="522"/>
      <c r="M2244" s="517" t="str">
        <f t="shared" si="1237"/>
        <v>Y</v>
      </c>
      <c r="N2244" s="514">
        <f t="shared" si="1205"/>
        <v>6.9</v>
      </c>
      <c r="O2244" s="514">
        <f t="shared" si="1211"/>
        <v>0</v>
      </c>
      <c r="P2244" s="680">
        <f>'KB Duct Parts'!$AE$3</f>
        <v>0</v>
      </c>
      <c r="Q2244" s="681">
        <f t="shared" si="1206"/>
        <v>0</v>
      </c>
      <c r="R2244" s="682">
        <f t="shared" si="1207"/>
        <v>0</v>
      </c>
      <c r="S2244" s="716">
        <f t="shared" si="1208"/>
        <v>0.35</v>
      </c>
      <c r="T2244" s="679">
        <f t="shared" si="1209"/>
        <v>0</v>
      </c>
      <c r="U2244" s="679">
        <f t="shared" si="1210"/>
        <v>0</v>
      </c>
      <c r="Y2244" s="120"/>
      <c r="Z2244" s="92">
        <v>2.74</v>
      </c>
      <c r="AA2244" s="92">
        <f t="shared" si="1239"/>
        <v>5.48</v>
      </c>
      <c r="AD2244" s="79"/>
      <c r="AE2244" s="75"/>
      <c r="AF2244" s="370"/>
      <c r="AG2244" s="375"/>
      <c r="AH2244" s="379"/>
      <c r="AI2244" s="383"/>
      <c r="AJ2244" s="388"/>
      <c r="AK2244" s="392"/>
      <c r="AL2244" s="388"/>
      <c r="AM2244" s="363">
        <f t="shared" si="1235"/>
        <v>1</v>
      </c>
      <c r="AN2244" s="578">
        <v>6.9</v>
      </c>
      <c r="AO2244" s="78">
        <f t="shared" si="1217"/>
        <v>0</v>
      </c>
      <c r="AP2244" s="78">
        <f t="shared" si="1212"/>
        <v>0</v>
      </c>
      <c r="AQ2244" s="78">
        <f t="shared" si="1213"/>
        <v>0</v>
      </c>
      <c r="AR2244" s="78">
        <f t="shared" si="1214"/>
        <v>0</v>
      </c>
      <c r="AS2244" s="78">
        <f t="shared" si="1215"/>
        <v>0</v>
      </c>
      <c r="AT2244" s="78">
        <f t="shared" si="1216"/>
        <v>0</v>
      </c>
      <c r="AU2244" s="74" t="s">
        <v>717</v>
      </c>
      <c r="AV2244" s="115"/>
      <c r="AW2244" s="395"/>
      <c r="AX2244" s="395">
        <v>0</v>
      </c>
      <c r="AY2244" s="395">
        <v>0</v>
      </c>
      <c r="AZ2244" s="395">
        <v>0</v>
      </c>
      <c r="BA2244" s="395">
        <v>0</v>
      </c>
      <c r="BB2244" s="395">
        <v>0</v>
      </c>
      <c r="BC2244" s="395">
        <v>0</v>
      </c>
      <c r="BD2244" s="115"/>
      <c r="BE2244" s="115"/>
      <c r="BF2244" s="115"/>
      <c r="BG2244" s="115"/>
      <c r="BH2244" s="115"/>
      <c r="BI2244" s="115"/>
      <c r="BJ2244" s="115"/>
      <c r="BK2244" s="115"/>
      <c r="BQ2244" s="74" t="str">
        <f t="shared" si="1218"/>
        <v xml:space="preserve"> </v>
      </c>
      <c r="BR2244" s="120" t="str">
        <f t="shared" si="1219"/>
        <v xml:space="preserve"> </v>
      </c>
      <c r="BS2244" s="120" t="str">
        <f t="shared" si="1220"/>
        <v xml:space="preserve"> </v>
      </c>
      <c r="BU2244" s="74" t="str">
        <f t="shared" si="1221"/>
        <v xml:space="preserve"> </v>
      </c>
      <c r="BV2244" s="120" t="str">
        <f t="shared" si="1222"/>
        <v xml:space="preserve"> </v>
      </c>
      <c r="BW2244" s="120" t="str">
        <f t="shared" si="1223"/>
        <v xml:space="preserve">  </v>
      </c>
      <c r="BY2244" s="74" t="str">
        <f t="shared" si="1224"/>
        <v xml:space="preserve"> </v>
      </c>
      <c r="BZ2244" s="120" t="str">
        <f t="shared" si="1225"/>
        <v xml:space="preserve"> </v>
      </c>
      <c r="CA2244" s="120" t="str">
        <f t="shared" si="1226"/>
        <v xml:space="preserve"> </v>
      </c>
      <c r="CC2244" s="115" t="str">
        <f t="shared" si="1227"/>
        <v xml:space="preserve"> </v>
      </c>
      <c r="CD2244" s="120" t="str">
        <f t="shared" si="1228"/>
        <v xml:space="preserve"> </v>
      </c>
      <c r="CE2244" s="417" t="str">
        <f t="shared" si="1229"/>
        <v xml:space="preserve"> </v>
      </c>
      <c r="CF2244" s="115"/>
      <c r="CG2244" s="115" t="str">
        <f t="shared" si="1230"/>
        <v xml:space="preserve"> </v>
      </c>
      <c r="CH2244" s="120" t="str">
        <f t="shared" si="1231"/>
        <v xml:space="preserve"> </v>
      </c>
      <c r="CI2244" s="417" t="str">
        <f t="shared" si="1232"/>
        <v xml:space="preserve"> </v>
      </c>
      <c r="CJ2244" s="115"/>
      <c r="CK2244" s="115" t="str">
        <f t="shared" si="1233"/>
        <v xml:space="preserve"> </v>
      </c>
      <c r="CL2244" s="120" t="str">
        <f t="shared" si="1234"/>
        <v xml:space="preserve"> </v>
      </c>
      <c r="CM2244" s="417" t="str">
        <f t="shared" si="1236"/>
        <v xml:space="preserve"> </v>
      </c>
      <c r="IS2244" s="108">
        <v>5.48</v>
      </c>
    </row>
    <row r="2245" spans="2:253" s="74" customFormat="1" ht="17.100000000000001" hidden="1" customHeight="1" x14ac:dyDescent="0.25">
      <c r="B2245" s="524">
        <f>IF('KB Duct Parts'!AH19&gt;0,'KB Duct Parts'!AH19,0)</f>
        <v>0</v>
      </c>
      <c r="C2245" s="529">
        <v>38303</v>
      </c>
      <c r="D2245" s="506">
        <f t="shared" si="1238"/>
        <v>38303</v>
      </c>
      <c r="E2245" s="539" t="s">
        <v>483</v>
      </c>
      <c r="F2245" s="508" t="str">
        <f t="shared" si="1204"/>
        <v xml:space="preserve"> </v>
      </c>
      <c r="G2245" s="537" t="s">
        <v>1770</v>
      </c>
      <c r="H2245" s="524"/>
      <c r="I2245" s="1035"/>
      <c r="J2245" s="1036"/>
      <c r="K2245" s="531"/>
      <c r="L2245" s="522"/>
      <c r="M2245" s="517" t="str">
        <f t="shared" si="1237"/>
        <v>Y</v>
      </c>
      <c r="N2245" s="514">
        <f t="shared" si="1205"/>
        <v>7.9</v>
      </c>
      <c r="O2245" s="514">
        <f t="shared" si="1211"/>
        <v>0</v>
      </c>
      <c r="P2245" s="680">
        <f>'KB Duct Parts'!$AE$3</f>
        <v>0</v>
      </c>
      <c r="Q2245" s="681">
        <f t="shared" si="1206"/>
        <v>0</v>
      </c>
      <c r="R2245" s="682">
        <f t="shared" si="1207"/>
        <v>0</v>
      </c>
      <c r="S2245" s="716">
        <f t="shared" si="1208"/>
        <v>0.35</v>
      </c>
      <c r="T2245" s="679">
        <f t="shared" si="1209"/>
        <v>0</v>
      </c>
      <c r="U2245" s="679">
        <f t="shared" si="1210"/>
        <v>0</v>
      </c>
      <c r="Y2245" s="120"/>
      <c r="Z2245" s="92">
        <v>3.05</v>
      </c>
      <c r="AA2245" s="92">
        <f t="shared" si="1239"/>
        <v>6.1</v>
      </c>
      <c r="AD2245" s="79"/>
      <c r="AE2245" s="75"/>
      <c r="AF2245" s="370"/>
      <c r="AG2245" s="375"/>
      <c r="AH2245" s="379"/>
      <c r="AI2245" s="383"/>
      <c r="AJ2245" s="388"/>
      <c r="AK2245" s="392"/>
      <c r="AL2245" s="388"/>
      <c r="AM2245" s="363">
        <f t="shared" si="1235"/>
        <v>1</v>
      </c>
      <c r="AN2245" s="578">
        <v>7.9</v>
      </c>
      <c r="AO2245" s="78">
        <f t="shared" si="1217"/>
        <v>0</v>
      </c>
      <c r="AP2245" s="78">
        <f t="shared" si="1212"/>
        <v>0</v>
      </c>
      <c r="AQ2245" s="78">
        <f t="shared" si="1213"/>
        <v>0</v>
      </c>
      <c r="AR2245" s="78">
        <f t="shared" si="1214"/>
        <v>0</v>
      </c>
      <c r="AS2245" s="78">
        <f t="shared" si="1215"/>
        <v>0</v>
      </c>
      <c r="AT2245" s="78">
        <f t="shared" si="1216"/>
        <v>0</v>
      </c>
      <c r="AU2245" s="74" t="s">
        <v>717</v>
      </c>
      <c r="AV2245" s="115"/>
      <c r="AW2245" s="395"/>
      <c r="AX2245" s="395">
        <v>0</v>
      </c>
      <c r="AY2245" s="395">
        <v>0</v>
      </c>
      <c r="AZ2245" s="395">
        <v>0</v>
      </c>
      <c r="BA2245" s="395">
        <v>0</v>
      </c>
      <c r="BB2245" s="395">
        <v>0</v>
      </c>
      <c r="BC2245" s="395">
        <v>0</v>
      </c>
      <c r="BD2245" s="115"/>
      <c r="BE2245" s="115"/>
      <c r="BF2245" s="115"/>
      <c r="BG2245" s="115"/>
      <c r="BH2245" s="115"/>
      <c r="BI2245" s="115"/>
      <c r="BJ2245" s="115"/>
      <c r="BK2245" s="115"/>
      <c r="BQ2245" s="74" t="str">
        <f t="shared" si="1218"/>
        <v xml:space="preserve"> </v>
      </c>
      <c r="BR2245" s="120" t="str">
        <f t="shared" si="1219"/>
        <v xml:space="preserve"> </v>
      </c>
      <c r="BS2245" s="120" t="str">
        <f t="shared" si="1220"/>
        <v xml:space="preserve"> </v>
      </c>
      <c r="BU2245" s="74" t="str">
        <f t="shared" si="1221"/>
        <v xml:space="preserve"> </v>
      </c>
      <c r="BV2245" s="120" t="str">
        <f t="shared" si="1222"/>
        <v xml:space="preserve"> </v>
      </c>
      <c r="BW2245" s="120" t="str">
        <f t="shared" si="1223"/>
        <v xml:space="preserve">  </v>
      </c>
      <c r="BY2245" s="74" t="str">
        <f t="shared" si="1224"/>
        <v xml:space="preserve"> </v>
      </c>
      <c r="BZ2245" s="120" t="str">
        <f t="shared" si="1225"/>
        <v xml:space="preserve"> </v>
      </c>
      <c r="CA2245" s="120" t="str">
        <f t="shared" si="1226"/>
        <v xml:space="preserve"> </v>
      </c>
      <c r="CC2245" s="115" t="str">
        <f t="shared" si="1227"/>
        <v xml:space="preserve"> </v>
      </c>
      <c r="CD2245" s="120" t="str">
        <f t="shared" si="1228"/>
        <v xml:space="preserve"> </v>
      </c>
      <c r="CE2245" s="417" t="str">
        <f t="shared" si="1229"/>
        <v xml:space="preserve"> </v>
      </c>
      <c r="CF2245" s="115"/>
      <c r="CG2245" s="115" t="str">
        <f t="shared" si="1230"/>
        <v xml:space="preserve"> </v>
      </c>
      <c r="CH2245" s="120" t="str">
        <f t="shared" si="1231"/>
        <v xml:space="preserve"> </v>
      </c>
      <c r="CI2245" s="417" t="str">
        <f t="shared" si="1232"/>
        <v xml:space="preserve"> </v>
      </c>
      <c r="CJ2245" s="115"/>
      <c r="CK2245" s="115" t="str">
        <f t="shared" si="1233"/>
        <v xml:space="preserve"> </v>
      </c>
      <c r="CL2245" s="120" t="str">
        <f t="shared" si="1234"/>
        <v xml:space="preserve"> </v>
      </c>
      <c r="CM2245" s="417" t="str">
        <f t="shared" si="1236"/>
        <v xml:space="preserve"> </v>
      </c>
      <c r="IS2245" s="108">
        <v>6.1</v>
      </c>
    </row>
    <row r="2246" spans="2:253" s="74" customFormat="1" ht="17.100000000000001" hidden="1" customHeight="1" x14ac:dyDescent="0.25">
      <c r="B2246" s="524">
        <f>IF('KB Duct Parts'!AH20&gt;0,'KB Duct Parts'!AH20,0)</f>
        <v>0</v>
      </c>
      <c r="C2246" s="529">
        <v>38304</v>
      </c>
      <c r="D2246" s="506">
        <f t="shared" si="1238"/>
        <v>38304</v>
      </c>
      <c r="E2246" s="539" t="s">
        <v>861</v>
      </c>
      <c r="F2246" s="508" t="str">
        <f t="shared" si="1204"/>
        <v xml:space="preserve"> </v>
      </c>
      <c r="G2246" s="537" t="s">
        <v>1770</v>
      </c>
      <c r="H2246" s="524"/>
      <c r="I2246" s="1035"/>
      <c r="J2246" s="1036"/>
      <c r="K2246" s="531"/>
      <c r="L2246" s="522"/>
      <c r="M2246" s="517" t="str">
        <f t="shared" si="1237"/>
        <v>Y</v>
      </c>
      <c r="N2246" s="514">
        <f t="shared" si="1205"/>
        <v>10</v>
      </c>
      <c r="O2246" s="514">
        <f t="shared" si="1211"/>
        <v>0</v>
      </c>
      <c r="P2246" s="680">
        <f>'KB Duct Parts'!$AE$3</f>
        <v>0</v>
      </c>
      <c r="Q2246" s="681">
        <f t="shared" si="1206"/>
        <v>0</v>
      </c>
      <c r="R2246" s="682">
        <f t="shared" si="1207"/>
        <v>0</v>
      </c>
      <c r="S2246" s="716">
        <f t="shared" si="1208"/>
        <v>0.35</v>
      </c>
      <c r="T2246" s="679">
        <f t="shared" si="1209"/>
        <v>0</v>
      </c>
      <c r="U2246" s="679">
        <f t="shared" si="1210"/>
        <v>0</v>
      </c>
      <c r="Y2246" s="120"/>
      <c r="Z2246" s="92">
        <v>3.94</v>
      </c>
      <c r="AA2246" s="92">
        <f t="shared" si="1239"/>
        <v>7.88</v>
      </c>
      <c r="AD2246" s="79"/>
      <c r="AE2246" s="75"/>
      <c r="AF2246" s="370"/>
      <c r="AG2246" s="375"/>
      <c r="AH2246" s="379"/>
      <c r="AI2246" s="383"/>
      <c r="AJ2246" s="388"/>
      <c r="AK2246" s="392"/>
      <c r="AL2246" s="388"/>
      <c r="AM2246" s="363">
        <f t="shared" si="1235"/>
        <v>1</v>
      </c>
      <c r="AN2246" s="578">
        <v>10</v>
      </c>
      <c r="AO2246" s="78">
        <f t="shared" si="1217"/>
        <v>0</v>
      </c>
      <c r="AP2246" s="78">
        <f t="shared" si="1212"/>
        <v>0</v>
      </c>
      <c r="AQ2246" s="78">
        <f t="shared" si="1213"/>
        <v>0</v>
      </c>
      <c r="AR2246" s="78">
        <f t="shared" si="1214"/>
        <v>0</v>
      </c>
      <c r="AS2246" s="78">
        <f t="shared" si="1215"/>
        <v>0</v>
      </c>
      <c r="AT2246" s="78">
        <f t="shared" si="1216"/>
        <v>0</v>
      </c>
      <c r="AU2246" s="74" t="s">
        <v>717</v>
      </c>
      <c r="AV2246" s="115"/>
      <c r="AW2246" s="395"/>
      <c r="AX2246" s="395">
        <v>0</v>
      </c>
      <c r="AY2246" s="395">
        <v>0</v>
      </c>
      <c r="AZ2246" s="395">
        <v>0</v>
      </c>
      <c r="BA2246" s="395">
        <v>0</v>
      </c>
      <c r="BB2246" s="395">
        <v>0</v>
      </c>
      <c r="BC2246" s="395">
        <v>0</v>
      </c>
      <c r="BD2246" s="115"/>
      <c r="BE2246" s="115"/>
      <c r="BF2246" s="115"/>
      <c r="BG2246" s="115"/>
      <c r="BH2246" s="115"/>
      <c r="BI2246" s="115"/>
      <c r="BJ2246" s="115"/>
      <c r="BK2246" s="115"/>
      <c r="BQ2246" s="74" t="str">
        <f t="shared" si="1218"/>
        <v xml:space="preserve"> </v>
      </c>
      <c r="BR2246" s="120" t="str">
        <f t="shared" si="1219"/>
        <v xml:space="preserve"> </v>
      </c>
      <c r="BS2246" s="120" t="str">
        <f t="shared" si="1220"/>
        <v xml:space="preserve"> </v>
      </c>
      <c r="BU2246" s="74" t="str">
        <f t="shared" si="1221"/>
        <v xml:space="preserve"> </v>
      </c>
      <c r="BV2246" s="120" t="str">
        <f t="shared" si="1222"/>
        <v xml:space="preserve"> </v>
      </c>
      <c r="BW2246" s="120" t="str">
        <f t="shared" si="1223"/>
        <v xml:space="preserve">  </v>
      </c>
      <c r="BY2246" s="74" t="str">
        <f t="shared" si="1224"/>
        <v xml:space="preserve"> </v>
      </c>
      <c r="BZ2246" s="120" t="str">
        <f t="shared" si="1225"/>
        <v xml:space="preserve"> </v>
      </c>
      <c r="CA2246" s="120" t="str">
        <f t="shared" si="1226"/>
        <v xml:space="preserve"> </v>
      </c>
      <c r="CC2246" s="115" t="str">
        <f t="shared" si="1227"/>
        <v xml:space="preserve"> </v>
      </c>
      <c r="CD2246" s="120" t="str">
        <f t="shared" si="1228"/>
        <v xml:space="preserve"> </v>
      </c>
      <c r="CE2246" s="417" t="str">
        <f t="shared" si="1229"/>
        <v xml:space="preserve"> </v>
      </c>
      <c r="CF2246" s="115"/>
      <c r="CG2246" s="115" t="str">
        <f t="shared" si="1230"/>
        <v xml:space="preserve"> </v>
      </c>
      <c r="CH2246" s="120" t="str">
        <f t="shared" si="1231"/>
        <v xml:space="preserve"> </v>
      </c>
      <c r="CI2246" s="417" t="str">
        <f t="shared" si="1232"/>
        <v xml:space="preserve"> </v>
      </c>
      <c r="CJ2246" s="115"/>
      <c r="CK2246" s="115" t="str">
        <f t="shared" si="1233"/>
        <v xml:space="preserve"> </v>
      </c>
      <c r="CL2246" s="120" t="str">
        <f t="shared" si="1234"/>
        <v xml:space="preserve"> </v>
      </c>
      <c r="CM2246" s="417" t="str">
        <f t="shared" si="1236"/>
        <v xml:space="preserve"> </v>
      </c>
      <c r="IS2246" s="108">
        <v>7.88</v>
      </c>
    </row>
    <row r="2247" spans="2:253" s="74" customFormat="1" ht="17.100000000000001" hidden="1" customHeight="1" x14ac:dyDescent="0.25">
      <c r="B2247" s="524">
        <f>IF('KB Duct Parts'!AH21&gt;0,'KB Duct Parts'!AH21,0)</f>
        <v>0</v>
      </c>
      <c r="C2247" s="529">
        <v>38305</v>
      </c>
      <c r="D2247" s="506">
        <f t="shared" si="1238"/>
        <v>38305</v>
      </c>
      <c r="E2247" s="539" t="s">
        <v>862</v>
      </c>
      <c r="F2247" s="508" t="str">
        <f t="shared" si="1204"/>
        <v xml:space="preserve"> </v>
      </c>
      <c r="G2247" s="537" t="s">
        <v>1770</v>
      </c>
      <c r="H2247" s="524"/>
      <c r="I2247" s="1035"/>
      <c r="J2247" s="1036"/>
      <c r="K2247" s="531"/>
      <c r="L2247" s="522"/>
      <c r="M2247" s="517" t="str">
        <f t="shared" si="1237"/>
        <v>Y</v>
      </c>
      <c r="N2247" s="514">
        <f t="shared" si="1205"/>
        <v>10.5</v>
      </c>
      <c r="O2247" s="514">
        <f t="shared" si="1211"/>
        <v>0</v>
      </c>
      <c r="P2247" s="680">
        <f>'KB Duct Parts'!$AE$3</f>
        <v>0</v>
      </c>
      <c r="Q2247" s="681">
        <f t="shared" si="1206"/>
        <v>0</v>
      </c>
      <c r="R2247" s="682">
        <f t="shared" si="1207"/>
        <v>0</v>
      </c>
      <c r="S2247" s="716">
        <f t="shared" si="1208"/>
        <v>0.35</v>
      </c>
      <c r="T2247" s="679">
        <f t="shared" si="1209"/>
        <v>0</v>
      </c>
      <c r="U2247" s="679">
        <f t="shared" si="1210"/>
        <v>0</v>
      </c>
      <c r="Y2247" s="120"/>
      <c r="Z2247" s="92">
        <v>4.1500000000000004</v>
      </c>
      <c r="AA2247" s="92">
        <f t="shared" si="1239"/>
        <v>8.3000000000000007</v>
      </c>
      <c r="AD2247" s="79"/>
      <c r="AE2247" s="75"/>
      <c r="AF2247" s="370"/>
      <c r="AG2247" s="375"/>
      <c r="AH2247" s="379"/>
      <c r="AI2247" s="383"/>
      <c r="AJ2247" s="388"/>
      <c r="AK2247" s="392"/>
      <c r="AL2247" s="388"/>
      <c r="AM2247" s="363">
        <f t="shared" si="1235"/>
        <v>1</v>
      </c>
      <c r="AN2247" s="578">
        <v>10.5</v>
      </c>
      <c r="AO2247" s="78">
        <f t="shared" si="1217"/>
        <v>0</v>
      </c>
      <c r="AP2247" s="78">
        <f t="shared" si="1212"/>
        <v>0</v>
      </c>
      <c r="AQ2247" s="78">
        <f t="shared" si="1213"/>
        <v>0</v>
      </c>
      <c r="AR2247" s="78">
        <f t="shared" si="1214"/>
        <v>0</v>
      </c>
      <c r="AS2247" s="78">
        <f t="shared" si="1215"/>
        <v>0</v>
      </c>
      <c r="AT2247" s="78">
        <f t="shared" si="1216"/>
        <v>0</v>
      </c>
      <c r="AU2247" s="74" t="s">
        <v>717</v>
      </c>
      <c r="AV2247" s="115"/>
      <c r="AW2247" s="395"/>
      <c r="AX2247" s="395">
        <v>0</v>
      </c>
      <c r="AY2247" s="395">
        <v>0</v>
      </c>
      <c r="AZ2247" s="395">
        <v>0</v>
      </c>
      <c r="BA2247" s="395">
        <v>0</v>
      </c>
      <c r="BB2247" s="395">
        <v>0</v>
      </c>
      <c r="BC2247" s="395">
        <v>0</v>
      </c>
      <c r="BD2247" s="115"/>
      <c r="BE2247" s="115"/>
      <c r="BF2247" s="115"/>
      <c r="BG2247" s="115"/>
      <c r="BH2247" s="115"/>
      <c r="BI2247" s="115"/>
      <c r="BJ2247" s="115"/>
      <c r="BK2247" s="115"/>
      <c r="BQ2247" s="74" t="str">
        <f t="shared" si="1218"/>
        <v xml:space="preserve"> </v>
      </c>
      <c r="BR2247" s="120" t="str">
        <f t="shared" si="1219"/>
        <v xml:space="preserve"> </v>
      </c>
      <c r="BS2247" s="120" t="str">
        <f t="shared" si="1220"/>
        <v xml:space="preserve"> </v>
      </c>
      <c r="BU2247" s="74" t="str">
        <f t="shared" si="1221"/>
        <v xml:space="preserve"> </v>
      </c>
      <c r="BV2247" s="120" t="str">
        <f t="shared" si="1222"/>
        <v xml:space="preserve"> </v>
      </c>
      <c r="BW2247" s="120" t="str">
        <f t="shared" si="1223"/>
        <v xml:space="preserve">  </v>
      </c>
      <c r="BY2247" s="74" t="str">
        <f t="shared" si="1224"/>
        <v xml:space="preserve"> </v>
      </c>
      <c r="BZ2247" s="120" t="str">
        <f t="shared" si="1225"/>
        <v xml:space="preserve"> </v>
      </c>
      <c r="CA2247" s="120" t="str">
        <f t="shared" si="1226"/>
        <v xml:space="preserve"> </v>
      </c>
      <c r="CC2247" s="115" t="str">
        <f t="shared" si="1227"/>
        <v xml:space="preserve"> </v>
      </c>
      <c r="CD2247" s="120" t="str">
        <f t="shared" si="1228"/>
        <v xml:space="preserve"> </v>
      </c>
      <c r="CE2247" s="417" t="str">
        <f t="shared" si="1229"/>
        <v xml:space="preserve"> </v>
      </c>
      <c r="CF2247" s="115"/>
      <c r="CG2247" s="115" t="str">
        <f t="shared" si="1230"/>
        <v xml:space="preserve"> </v>
      </c>
      <c r="CH2247" s="120" t="str">
        <f t="shared" si="1231"/>
        <v xml:space="preserve"> </v>
      </c>
      <c r="CI2247" s="417" t="str">
        <f t="shared" si="1232"/>
        <v xml:space="preserve"> </v>
      </c>
      <c r="CJ2247" s="115"/>
      <c r="CK2247" s="115" t="str">
        <f t="shared" si="1233"/>
        <v xml:space="preserve"> </v>
      </c>
      <c r="CL2247" s="120" t="str">
        <f t="shared" si="1234"/>
        <v xml:space="preserve"> </v>
      </c>
      <c r="CM2247" s="417" t="str">
        <f t="shared" si="1236"/>
        <v xml:space="preserve"> </v>
      </c>
      <c r="IS2247" s="108">
        <v>8.3000000000000007</v>
      </c>
    </row>
    <row r="2248" spans="2:253" s="74" customFormat="1" ht="17.100000000000001" hidden="1" customHeight="1" x14ac:dyDescent="0.25">
      <c r="B2248" s="524">
        <f>IF('KB Duct Parts'!AH22&gt;0,'KB Duct Parts'!AH22,0)</f>
        <v>0</v>
      </c>
      <c r="C2248" s="529">
        <v>38306</v>
      </c>
      <c r="D2248" s="506">
        <f t="shared" si="1238"/>
        <v>38306</v>
      </c>
      <c r="E2248" s="539" t="s">
        <v>863</v>
      </c>
      <c r="F2248" s="508" t="str">
        <f t="shared" si="1204"/>
        <v xml:space="preserve"> </v>
      </c>
      <c r="G2248" s="537" t="s">
        <v>1770</v>
      </c>
      <c r="H2248" s="524"/>
      <c r="I2248" s="1035"/>
      <c r="J2248" s="1036"/>
      <c r="K2248" s="531"/>
      <c r="L2248" s="522"/>
      <c r="M2248" s="517" t="str">
        <f t="shared" si="1237"/>
        <v>Y</v>
      </c>
      <c r="N2248" s="514">
        <f t="shared" si="1205"/>
        <v>11.6</v>
      </c>
      <c r="O2248" s="514">
        <f t="shared" si="1211"/>
        <v>0</v>
      </c>
      <c r="P2248" s="680">
        <f>'KB Duct Parts'!$AE$3</f>
        <v>0</v>
      </c>
      <c r="Q2248" s="681">
        <f t="shared" si="1206"/>
        <v>0</v>
      </c>
      <c r="R2248" s="682">
        <f t="shared" si="1207"/>
        <v>0</v>
      </c>
      <c r="S2248" s="716">
        <f t="shared" si="1208"/>
        <v>0.35</v>
      </c>
      <c r="T2248" s="679">
        <f t="shared" si="1209"/>
        <v>0</v>
      </c>
      <c r="U2248" s="679">
        <f t="shared" si="1210"/>
        <v>0</v>
      </c>
      <c r="Y2248" s="120"/>
      <c r="Z2248" s="92">
        <v>4.5999999999999996</v>
      </c>
      <c r="AA2248" s="92">
        <f t="shared" si="1239"/>
        <v>9.1999999999999993</v>
      </c>
      <c r="AD2248" s="79"/>
      <c r="AE2248" s="75"/>
      <c r="AF2248" s="370"/>
      <c r="AG2248" s="375"/>
      <c r="AH2248" s="379"/>
      <c r="AI2248" s="383"/>
      <c r="AJ2248" s="388"/>
      <c r="AK2248" s="392"/>
      <c r="AL2248" s="388"/>
      <c r="AM2248" s="363">
        <f t="shared" si="1235"/>
        <v>1</v>
      </c>
      <c r="AN2248" s="578">
        <v>11.6</v>
      </c>
      <c r="AO2248" s="78">
        <f t="shared" si="1217"/>
        <v>0</v>
      </c>
      <c r="AP2248" s="78">
        <f t="shared" si="1212"/>
        <v>0</v>
      </c>
      <c r="AQ2248" s="78">
        <f t="shared" si="1213"/>
        <v>0</v>
      </c>
      <c r="AR2248" s="78">
        <f t="shared" si="1214"/>
        <v>0</v>
      </c>
      <c r="AS2248" s="78">
        <f t="shared" si="1215"/>
        <v>0</v>
      </c>
      <c r="AT2248" s="78">
        <f t="shared" si="1216"/>
        <v>0</v>
      </c>
      <c r="AU2248" s="74" t="s">
        <v>717</v>
      </c>
      <c r="AV2248" s="115"/>
      <c r="AW2248" s="395"/>
      <c r="AX2248" s="395">
        <v>0</v>
      </c>
      <c r="AY2248" s="395">
        <v>0</v>
      </c>
      <c r="AZ2248" s="395">
        <v>0</v>
      </c>
      <c r="BA2248" s="395">
        <v>0</v>
      </c>
      <c r="BB2248" s="395">
        <v>0</v>
      </c>
      <c r="BC2248" s="395">
        <v>0</v>
      </c>
      <c r="BD2248" s="115"/>
      <c r="BE2248" s="115"/>
      <c r="BF2248" s="115"/>
      <c r="BG2248" s="115"/>
      <c r="BH2248" s="115"/>
      <c r="BI2248" s="115"/>
      <c r="BJ2248" s="115"/>
      <c r="BK2248" s="115"/>
      <c r="BQ2248" s="74" t="str">
        <f t="shared" si="1218"/>
        <v xml:space="preserve"> </v>
      </c>
      <c r="BR2248" s="120" t="str">
        <f t="shared" si="1219"/>
        <v xml:space="preserve"> </v>
      </c>
      <c r="BS2248" s="120" t="str">
        <f t="shared" si="1220"/>
        <v xml:space="preserve"> </v>
      </c>
      <c r="BU2248" s="74" t="str">
        <f t="shared" si="1221"/>
        <v xml:space="preserve"> </v>
      </c>
      <c r="BV2248" s="120" t="str">
        <f t="shared" si="1222"/>
        <v xml:space="preserve"> </v>
      </c>
      <c r="BW2248" s="120" t="str">
        <f t="shared" si="1223"/>
        <v xml:space="preserve">  </v>
      </c>
      <c r="BY2248" s="74" t="str">
        <f t="shared" si="1224"/>
        <v xml:space="preserve"> </v>
      </c>
      <c r="BZ2248" s="120" t="str">
        <f t="shared" si="1225"/>
        <v xml:space="preserve"> </v>
      </c>
      <c r="CA2248" s="120" t="str">
        <f t="shared" si="1226"/>
        <v xml:space="preserve"> </v>
      </c>
      <c r="CC2248" s="115" t="str">
        <f t="shared" si="1227"/>
        <v xml:space="preserve"> </v>
      </c>
      <c r="CD2248" s="120" t="str">
        <f t="shared" si="1228"/>
        <v xml:space="preserve"> </v>
      </c>
      <c r="CE2248" s="417" t="str">
        <f t="shared" si="1229"/>
        <v xml:space="preserve"> </v>
      </c>
      <c r="CF2248" s="115"/>
      <c r="CG2248" s="115" t="str">
        <f t="shared" si="1230"/>
        <v xml:space="preserve"> </v>
      </c>
      <c r="CH2248" s="120" t="str">
        <f t="shared" si="1231"/>
        <v xml:space="preserve"> </v>
      </c>
      <c r="CI2248" s="417" t="str">
        <f t="shared" si="1232"/>
        <v xml:space="preserve"> </v>
      </c>
      <c r="CJ2248" s="115"/>
      <c r="CK2248" s="115" t="str">
        <f t="shared" si="1233"/>
        <v xml:space="preserve"> </v>
      </c>
      <c r="CL2248" s="120" t="str">
        <f t="shared" si="1234"/>
        <v xml:space="preserve"> </v>
      </c>
      <c r="CM2248" s="417" t="str">
        <f t="shared" si="1236"/>
        <v xml:space="preserve"> </v>
      </c>
      <c r="IS2248" s="108">
        <v>9.1999999999999993</v>
      </c>
    </row>
    <row r="2249" spans="2:253" s="74" customFormat="1" ht="17.100000000000001" hidden="1" customHeight="1" x14ac:dyDescent="0.25">
      <c r="B2249" s="524">
        <f>IF('KB Duct Parts'!AH23&gt;0,'KB Duct Parts'!AH23,0)</f>
        <v>0</v>
      </c>
      <c r="C2249" s="529">
        <v>38307</v>
      </c>
      <c r="D2249" s="506">
        <f t="shared" si="1238"/>
        <v>38307</v>
      </c>
      <c r="E2249" s="539" t="s">
        <v>864</v>
      </c>
      <c r="F2249" s="508" t="str">
        <f t="shared" si="1204"/>
        <v xml:space="preserve"> </v>
      </c>
      <c r="G2249" s="537" t="s">
        <v>1770</v>
      </c>
      <c r="H2249" s="524"/>
      <c r="I2249" s="1035"/>
      <c r="J2249" s="1036"/>
      <c r="K2249" s="531"/>
      <c r="L2249" s="522"/>
      <c r="M2249" s="517" t="str">
        <f t="shared" si="1237"/>
        <v>Y</v>
      </c>
      <c r="N2249" s="514">
        <f t="shared" si="1205"/>
        <v>13.2</v>
      </c>
      <c r="O2249" s="514">
        <f t="shared" si="1211"/>
        <v>0</v>
      </c>
      <c r="P2249" s="680">
        <f>'KB Duct Parts'!$AE$3</f>
        <v>0</v>
      </c>
      <c r="Q2249" s="681">
        <f t="shared" si="1206"/>
        <v>0</v>
      </c>
      <c r="R2249" s="682">
        <f t="shared" si="1207"/>
        <v>0</v>
      </c>
      <c r="S2249" s="716">
        <f t="shared" si="1208"/>
        <v>0.35</v>
      </c>
      <c r="T2249" s="679">
        <f t="shared" si="1209"/>
        <v>0</v>
      </c>
      <c r="U2249" s="679">
        <f t="shared" si="1210"/>
        <v>0</v>
      </c>
      <c r="Y2249" s="120"/>
      <c r="Z2249" s="92">
        <v>5.2</v>
      </c>
      <c r="AA2249" s="92">
        <f t="shared" si="1239"/>
        <v>10.4</v>
      </c>
      <c r="AD2249" s="79"/>
      <c r="AE2249" s="75"/>
      <c r="AF2249" s="370"/>
      <c r="AG2249" s="375"/>
      <c r="AH2249" s="379"/>
      <c r="AI2249" s="383"/>
      <c r="AJ2249" s="388"/>
      <c r="AK2249" s="392"/>
      <c r="AL2249" s="388"/>
      <c r="AM2249" s="363">
        <f t="shared" si="1235"/>
        <v>1</v>
      </c>
      <c r="AN2249" s="578">
        <v>13.2</v>
      </c>
      <c r="AO2249" s="78">
        <f t="shared" si="1217"/>
        <v>0</v>
      </c>
      <c r="AP2249" s="78">
        <f t="shared" si="1212"/>
        <v>0</v>
      </c>
      <c r="AQ2249" s="78">
        <f t="shared" si="1213"/>
        <v>0</v>
      </c>
      <c r="AR2249" s="78">
        <f t="shared" si="1214"/>
        <v>0</v>
      </c>
      <c r="AS2249" s="78">
        <f t="shared" si="1215"/>
        <v>0</v>
      </c>
      <c r="AT2249" s="78">
        <f t="shared" si="1216"/>
        <v>0</v>
      </c>
      <c r="AU2249" s="74" t="s">
        <v>717</v>
      </c>
      <c r="AV2249" s="115"/>
      <c r="AW2249" s="395"/>
      <c r="AX2249" s="395">
        <v>0</v>
      </c>
      <c r="AY2249" s="395">
        <v>0</v>
      </c>
      <c r="AZ2249" s="395">
        <v>0</v>
      </c>
      <c r="BA2249" s="395">
        <v>0</v>
      </c>
      <c r="BB2249" s="395">
        <v>0</v>
      </c>
      <c r="BC2249" s="395">
        <v>0</v>
      </c>
      <c r="BD2249" s="115"/>
      <c r="BE2249" s="115"/>
      <c r="BF2249" s="115"/>
      <c r="BG2249" s="115"/>
      <c r="BH2249" s="115"/>
      <c r="BI2249" s="115"/>
      <c r="BJ2249" s="115"/>
      <c r="BK2249" s="115"/>
      <c r="BQ2249" s="74" t="str">
        <f t="shared" si="1218"/>
        <v xml:space="preserve"> </v>
      </c>
      <c r="BR2249" s="120" t="str">
        <f t="shared" si="1219"/>
        <v xml:space="preserve"> </v>
      </c>
      <c r="BS2249" s="120" t="str">
        <f t="shared" si="1220"/>
        <v xml:space="preserve"> </v>
      </c>
      <c r="BU2249" s="74" t="str">
        <f t="shared" si="1221"/>
        <v xml:space="preserve"> </v>
      </c>
      <c r="BV2249" s="120" t="str">
        <f t="shared" si="1222"/>
        <v xml:space="preserve"> </v>
      </c>
      <c r="BW2249" s="120" t="str">
        <f t="shared" si="1223"/>
        <v xml:space="preserve">  </v>
      </c>
      <c r="BY2249" s="74" t="str">
        <f t="shared" si="1224"/>
        <v xml:space="preserve"> </v>
      </c>
      <c r="BZ2249" s="120" t="str">
        <f t="shared" si="1225"/>
        <v xml:space="preserve"> </v>
      </c>
      <c r="CA2249" s="120" t="str">
        <f t="shared" si="1226"/>
        <v xml:space="preserve"> </v>
      </c>
      <c r="CC2249" s="115" t="str">
        <f t="shared" si="1227"/>
        <v xml:space="preserve"> </v>
      </c>
      <c r="CD2249" s="120" t="str">
        <f t="shared" si="1228"/>
        <v xml:space="preserve"> </v>
      </c>
      <c r="CE2249" s="417" t="str">
        <f t="shared" si="1229"/>
        <v xml:space="preserve"> </v>
      </c>
      <c r="CF2249" s="115"/>
      <c r="CG2249" s="115" t="str">
        <f t="shared" si="1230"/>
        <v xml:space="preserve"> </v>
      </c>
      <c r="CH2249" s="120" t="str">
        <f t="shared" si="1231"/>
        <v xml:space="preserve"> </v>
      </c>
      <c r="CI2249" s="417" t="str">
        <f t="shared" si="1232"/>
        <v xml:space="preserve"> </v>
      </c>
      <c r="CJ2249" s="115"/>
      <c r="CK2249" s="115" t="str">
        <f t="shared" si="1233"/>
        <v xml:space="preserve"> </v>
      </c>
      <c r="CL2249" s="120" t="str">
        <f t="shared" si="1234"/>
        <v xml:space="preserve"> </v>
      </c>
      <c r="CM2249" s="417" t="str">
        <f t="shared" si="1236"/>
        <v xml:space="preserve"> </v>
      </c>
      <c r="IS2249" s="108">
        <v>10.4</v>
      </c>
    </row>
    <row r="2250" spans="2:253" s="74" customFormat="1" ht="17.100000000000001" hidden="1" customHeight="1" x14ac:dyDescent="0.25">
      <c r="B2250" s="524">
        <f>IF('KB Duct Parts'!AH24&gt;0,'KB Duct Parts'!AH24,0)</f>
        <v>0</v>
      </c>
      <c r="C2250" s="529">
        <v>38308</v>
      </c>
      <c r="D2250" s="506">
        <f t="shared" si="1238"/>
        <v>38308</v>
      </c>
      <c r="E2250" s="539" t="s">
        <v>484</v>
      </c>
      <c r="F2250" s="508" t="str">
        <f t="shared" si="1204"/>
        <v xml:space="preserve"> </v>
      </c>
      <c r="G2250" s="537" t="s">
        <v>1770</v>
      </c>
      <c r="H2250" s="524"/>
      <c r="I2250" s="1035"/>
      <c r="J2250" s="1036"/>
      <c r="K2250" s="531"/>
      <c r="L2250" s="522"/>
      <c r="M2250" s="517" t="str">
        <f t="shared" si="1237"/>
        <v>Y</v>
      </c>
      <c r="N2250" s="514">
        <f t="shared" si="1205"/>
        <v>14.9</v>
      </c>
      <c r="O2250" s="514">
        <f t="shared" si="1211"/>
        <v>0</v>
      </c>
      <c r="P2250" s="680">
        <f>'KB Duct Parts'!$AE$3</f>
        <v>0</v>
      </c>
      <c r="Q2250" s="681">
        <f t="shared" si="1206"/>
        <v>0</v>
      </c>
      <c r="R2250" s="682">
        <f t="shared" si="1207"/>
        <v>0</v>
      </c>
      <c r="S2250" s="716">
        <f t="shared" si="1208"/>
        <v>0.35</v>
      </c>
      <c r="T2250" s="679">
        <f t="shared" si="1209"/>
        <v>0</v>
      </c>
      <c r="U2250" s="679">
        <f t="shared" si="1210"/>
        <v>0</v>
      </c>
      <c r="Y2250" s="120"/>
      <c r="Z2250" s="92">
        <v>5.86</v>
      </c>
      <c r="AA2250" s="92">
        <f t="shared" si="1239"/>
        <v>11.72</v>
      </c>
      <c r="AD2250" s="79"/>
      <c r="AE2250" s="75"/>
      <c r="AF2250" s="370"/>
      <c r="AG2250" s="375"/>
      <c r="AH2250" s="379"/>
      <c r="AI2250" s="383"/>
      <c r="AJ2250" s="388"/>
      <c r="AK2250" s="392"/>
      <c r="AL2250" s="388"/>
      <c r="AM2250" s="363">
        <f t="shared" si="1235"/>
        <v>1</v>
      </c>
      <c r="AN2250" s="578">
        <v>14.9</v>
      </c>
      <c r="AO2250" s="78">
        <f t="shared" si="1217"/>
        <v>0</v>
      </c>
      <c r="AP2250" s="78">
        <f t="shared" si="1212"/>
        <v>0</v>
      </c>
      <c r="AQ2250" s="78">
        <f t="shared" si="1213"/>
        <v>0</v>
      </c>
      <c r="AR2250" s="78">
        <f t="shared" si="1214"/>
        <v>0</v>
      </c>
      <c r="AS2250" s="78">
        <f t="shared" si="1215"/>
        <v>0</v>
      </c>
      <c r="AT2250" s="78">
        <f t="shared" si="1216"/>
        <v>0</v>
      </c>
      <c r="AU2250" s="74" t="s">
        <v>717</v>
      </c>
      <c r="AV2250" s="115"/>
      <c r="AW2250" s="395"/>
      <c r="AX2250" s="395">
        <v>0</v>
      </c>
      <c r="AY2250" s="395">
        <v>0</v>
      </c>
      <c r="AZ2250" s="395">
        <v>0</v>
      </c>
      <c r="BA2250" s="395">
        <v>0</v>
      </c>
      <c r="BB2250" s="395">
        <v>0</v>
      </c>
      <c r="BC2250" s="395">
        <v>0</v>
      </c>
      <c r="BD2250" s="115"/>
      <c r="BE2250" s="115"/>
      <c r="BF2250" s="115"/>
      <c r="BG2250" s="115"/>
      <c r="BH2250" s="115"/>
      <c r="BI2250" s="115"/>
      <c r="BJ2250" s="115"/>
      <c r="BK2250" s="115"/>
      <c r="BQ2250" s="74" t="str">
        <f t="shared" si="1218"/>
        <v xml:space="preserve"> </v>
      </c>
      <c r="BR2250" s="120" t="str">
        <f t="shared" si="1219"/>
        <v xml:space="preserve"> </v>
      </c>
      <c r="BS2250" s="120" t="str">
        <f t="shared" si="1220"/>
        <v xml:space="preserve"> </v>
      </c>
      <c r="BU2250" s="74" t="str">
        <f t="shared" si="1221"/>
        <v xml:space="preserve"> </v>
      </c>
      <c r="BV2250" s="120" t="str">
        <f t="shared" si="1222"/>
        <v xml:space="preserve"> </v>
      </c>
      <c r="BW2250" s="120" t="str">
        <f t="shared" si="1223"/>
        <v xml:space="preserve">  </v>
      </c>
      <c r="BY2250" s="74" t="str">
        <f t="shared" si="1224"/>
        <v xml:space="preserve"> </v>
      </c>
      <c r="BZ2250" s="120" t="str">
        <f t="shared" si="1225"/>
        <v xml:space="preserve"> </v>
      </c>
      <c r="CA2250" s="120" t="str">
        <f t="shared" si="1226"/>
        <v xml:space="preserve"> </v>
      </c>
      <c r="CC2250" s="115" t="str">
        <f t="shared" si="1227"/>
        <v xml:space="preserve"> </v>
      </c>
      <c r="CD2250" s="120" t="str">
        <f t="shared" si="1228"/>
        <v xml:space="preserve"> </v>
      </c>
      <c r="CE2250" s="417" t="str">
        <f t="shared" si="1229"/>
        <v xml:space="preserve"> </v>
      </c>
      <c r="CF2250" s="115"/>
      <c r="CG2250" s="115" t="str">
        <f t="shared" si="1230"/>
        <v xml:space="preserve"> </v>
      </c>
      <c r="CH2250" s="120" t="str">
        <f t="shared" si="1231"/>
        <v xml:space="preserve"> </v>
      </c>
      <c r="CI2250" s="417" t="str">
        <f t="shared" si="1232"/>
        <v xml:space="preserve"> </v>
      </c>
      <c r="CJ2250" s="115"/>
      <c r="CK2250" s="115" t="str">
        <f t="shared" si="1233"/>
        <v xml:space="preserve"> </v>
      </c>
      <c r="CL2250" s="120" t="str">
        <f t="shared" si="1234"/>
        <v xml:space="preserve"> </v>
      </c>
      <c r="CM2250" s="417" t="str">
        <f t="shared" si="1236"/>
        <v xml:space="preserve"> </v>
      </c>
      <c r="IS2250" s="108">
        <v>11.72</v>
      </c>
    </row>
    <row r="2251" spans="2:253" s="74" customFormat="1" ht="17.100000000000001" hidden="1" customHeight="1" x14ac:dyDescent="0.25">
      <c r="B2251" s="524">
        <f>IF('KB Duct Parts'!AH25&gt;0,'KB Duct Parts'!AH25,0)</f>
        <v>0</v>
      </c>
      <c r="C2251" s="529">
        <v>38309</v>
      </c>
      <c r="D2251" s="506">
        <f t="shared" si="1238"/>
        <v>38309</v>
      </c>
      <c r="E2251" s="539" t="s">
        <v>866</v>
      </c>
      <c r="F2251" s="508" t="str">
        <f t="shared" si="1204"/>
        <v xml:space="preserve"> </v>
      </c>
      <c r="G2251" s="537" t="s">
        <v>1770</v>
      </c>
      <c r="H2251" s="524"/>
      <c r="I2251" s="1035"/>
      <c r="J2251" s="1036"/>
      <c r="K2251" s="531"/>
      <c r="L2251" s="522"/>
      <c r="M2251" s="517" t="str">
        <f t="shared" si="1237"/>
        <v>Y</v>
      </c>
      <c r="N2251" s="514">
        <f t="shared" si="1205"/>
        <v>18.3</v>
      </c>
      <c r="O2251" s="514">
        <f t="shared" si="1211"/>
        <v>0</v>
      </c>
      <c r="P2251" s="680">
        <f>'KB Duct Parts'!$AE$3</f>
        <v>0</v>
      </c>
      <c r="Q2251" s="681">
        <f t="shared" si="1206"/>
        <v>0</v>
      </c>
      <c r="R2251" s="682">
        <f t="shared" si="1207"/>
        <v>0</v>
      </c>
      <c r="S2251" s="716">
        <f t="shared" si="1208"/>
        <v>0.35</v>
      </c>
      <c r="T2251" s="679">
        <f t="shared" si="1209"/>
        <v>0</v>
      </c>
      <c r="U2251" s="679">
        <f t="shared" si="1210"/>
        <v>0</v>
      </c>
      <c r="Y2251" s="120"/>
      <c r="Z2251" s="92">
        <v>7.2</v>
      </c>
      <c r="AA2251" s="92">
        <f t="shared" si="1239"/>
        <v>14.4</v>
      </c>
      <c r="AD2251" s="79"/>
      <c r="AE2251" s="75"/>
      <c r="AF2251" s="370"/>
      <c r="AG2251" s="375"/>
      <c r="AH2251" s="379"/>
      <c r="AI2251" s="383"/>
      <c r="AJ2251" s="388"/>
      <c r="AK2251" s="392"/>
      <c r="AL2251" s="388"/>
      <c r="AM2251" s="363">
        <f t="shared" si="1235"/>
        <v>1</v>
      </c>
      <c r="AN2251" s="578">
        <v>18.3</v>
      </c>
      <c r="AO2251" s="78">
        <f t="shared" si="1217"/>
        <v>0</v>
      </c>
      <c r="AP2251" s="78">
        <f t="shared" si="1212"/>
        <v>0</v>
      </c>
      <c r="AQ2251" s="78">
        <f t="shared" si="1213"/>
        <v>0</v>
      </c>
      <c r="AR2251" s="78">
        <f t="shared" si="1214"/>
        <v>0</v>
      </c>
      <c r="AS2251" s="78">
        <f t="shared" si="1215"/>
        <v>0</v>
      </c>
      <c r="AT2251" s="78">
        <f t="shared" si="1216"/>
        <v>0</v>
      </c>
      <c r="AU2251" s="74" t="s">
        <v>717</v>
      </c>
      <c r="AV2251" s="115"/>
      <c r="AW2251" s="395"/>
      <c r="AX2251" s="395">
        <v>0</v>
      </c>
      <c r="AY2251" s="395">
        <v>0</v>
      </c>
      <c r="AZ2251" s="395">
        <v>0</v>
      </c>
      <c r="BA2251" s="395">
        <v>0</v>
      </c>
      <c r="BB2251" s="395">
        <v>0</v>
      </c>
      <c r="BC2251" s="395">
        <v>0</v>
      </c>
      <c r="BD2251" s="115"/>
      <c r="BE2251" s="115"/>
      <c r="BF2251" s="115"/>
      <c r="BG2251" s="115"/>
      <c r="BH2251" s="115"/>
      <c r="BI2251" s="115"/>
      <c r="BJ2251" s="115"/>
      <c r="BK2251" s="115"/>
      <c r="BQ2251" s="74" t="str">
        <f t="shared" si="1218"/>
        <v xml:space="preserve"> </v>
      </c>
      <c r="BR2251" s="120" t="str">
        <f t="shared" si="1219"/>
        <v xml:space="preserve"> </v>
      </c>
      <c r="BS2251" s="120" t="str">
        <f t="shared" si="1220"/>
        <v xml:space="preserve"> </v>
      </c>
      <c r="BU2251" s="74" t="str">
        <f t="shared" si="1221"/>
        <v xml:space="preserve"> </v>
      </c>
      <c r="BV2251" s="120" t="str">
        <f t="shared" si="1222"/>
        <v xml:space="preserve"> </v>
      </c>
      <c r="BW2251" s="120" t="str">
        <f t="shared" si="1223"/>
        <v xml:space="preserve">  </v>
      </c>
      <c r="BY2251" s="74" t="str">
        <f t="shared" si="1224"/>
        <v xml:space="preserve"> </v>
      </c>
      <c r="BZ2251" s="120" t="str">
        <f t="shared" si="1225"/>
        <v xml:space="preserve"> </v>
      </c>
      <c r="CA2251" s="120" t="str">
        <f t="shared" si="1226"/>
        <v xml:space="preserve"> </v>
      </c>
      <c r="CC2251" s="115" t="str">
        <f t="shared" si="1227"/>
        <v xml:space="preserve"> </v>
      </c>
      <c r="CD2251" s="120" t="str">
        <f t="shared" si="1228"/>
        <v xml:space="preserve"> </v>
      </c>
      <c r="CE2251" s="417" t="str">
        <f t="shared" si="1229"/>
        <v xml:space="preserve"> </v>
      </c>
      <c r="CF2251" s="115"/>
      <c r="CG2251" s="115" t="str">
        <f t="shared" si="1230"/>
        <v xml:space="preserve"> </v>
      </c>
      <c r="CH2251" s="120" t="str">
        <f t="shared" si="1231"/>
        <v xml:space="preserve"> </v>
      </c>
      <c r="CI2251" s="417" t="str">
        <f t="shared" si="1232"/>
        <v xml:space="preserve"> </v>
      </c>
      <c r="CJ2251" s="115"/>
      <c r="CK2251" s="115" t="str">
        <f t="shared" si="1233"/>
        <v xml:space="preserve"> </v>
      </c>
      <c r="CL2251" s="120" t="str">
        <f t="shared" si="1234"/>
        <v xml:space="preserve"> </v>
      </c>
      <c r="CM2251" s="417" t="str">
        <f t="shared" si="1236"/>
        <v xml:space="preserve"> </v>
      </c>
      <c r="IS2251" s="108">
        <v>14.4</v>
      </c>
    </row>
    <row r="2252" spans="2:253" s="74" customFormat="1" ht="17.100000000000001" hidden="1" customHeight="1" x14ac:dyDescent="0.25">
      <c r="B2252" s="524">
        <f>IF('KB Duct Parts'!AH26&gt;0,'KB Duct Parts'!AH26,0)</f>
        <v>0</v>
      </c>
      <c r="C2252" s="529">
        <v>38310</v>
      </c>
      <c r="D2252" s="506">
        <f t="shared" si="1238"/>
        <v>38310</v>
      </c>
      <c r="E2252" s="539" t="s">
        <v>867</v>
      </c>
      <c r="F2252" s="508" t="str">
        <f t="shared" si="1204"/>
        <v xml:space="preserve"> </v>
      </c>
      <c r="G2252" s="537" t="s">
        <v>1770</v>
      </c>
      <c r="H2252" s="524"/>
      <c r="I2252" s="1035"/>
      <c r="J2252" s="1036"/>
      <c r="K2252" s="531"/>
      <c r="L2252" s="522"/>
      <c r="M2252" s="517" t="str">
        <f t="shared" si="1237"/>
        <v>Y</v>
      </c>
      <c r="N2252" s="514">
        <f t="shared" si="1205"/>
        <v>19</v>
      </c>
      <c r="O2252" s="514">
        <f t="shared" si="1211"/>
        <v>0</v>
      </c>
      <c r="P2252" s="680">
        <f>'KB Duct Parts'!$AE$3</f>
        <v>0</v>
      </c>
      <c r="Q2252" s="681">
        <f t="shared" si="1206"/>
        <v>0</v>
      </c>
      <c r="R2252" s="682">
        <f t="shared" si="1207"/>
        <v>0</v>
      </c>
      <c r="S2252" s="716">
        <f t="shared" si="1208"/>
        <v>0.35</v>
      </c>
      <c r="T2252" s="679">
        <f t="shared" si="1209"/>
        <v>0</v>
      </c>
      <c r="U2252" s="679">
        <f t="shared" si="1210"/>
        <v>0</v>
      </c>
      <c r="Y2252" s="120"/>
      <c r="Z2252" s="92">
        <v>7.49</v>
      </c>
      <c r="AA2252" s="92">
        <f t="shared" si="1239"/>
        <v>14.98</v>
      </c>
      <c r="AD2252" s="79"/>
      <c r="AE2252" s="75"/>
      <c r="AF2252" s="370"/>
      <c r="AG2252" s="375"/>
      <c r="AH2252" s="379"/>
      <c r="AI2252" s="383"/>
      <c r="AJ2252" s="388"/>
      <c r="AK2252" s="392"/>
      <c r="AL2252" s="388"/>
      <c r="AM2252" s="363">
        <f t="shared" si="1235"/>
        <v>1</v>
      </c>
      <c r="AN2252" s="578">
        <v>19</v>
      </c>
      <c r="AO2252" s="78">
        <f t="shared" si="1217"/>
        <v>0</v>
      </c>
      <c r="AP2252" s="78">
        <f t="shared" si="1212"/>
        <v>0</v>
      </c>
      <c r="AQ2252" s="78">
        <f t="shared" si="1213"/>
        <v>0</v>
      </c>
      <c r="AR2252" s="78">
        <f t="shared" si="1214"/>
        <v>0</v>
      </c>
      <c r="AS2252" s="78">
        <f t="shared" si="1215"/>
        <v>0</v>
      </c>
      <c r="AT2252" s="78">
        <f t="shared" si="1216"/>
        <v>0</v>
      </c>
      <c r="AU2252" s="74" t="s">
        <v>717</v>
      </c>
      <c r="AV2252" s="115"/>
      <c r="AW2252" s="395"/>
      <c r="AX2252" s="395">
        <v>0</v>
      </c>
      <c r="AY2252" s="395">
        <v>0</v>
      </c>
      <c r="AZ2252" s="395">
        <v>0</v>
      </c>
      <c r="BA2252" s="395">
        <v>0</v>
      </c>
      <c r="BB2252" s="395">
        <v>0</v>
      </c>
      <c r="BC2252" s="395">
        <v>0</v>
      </c>
      <c r="BD2252" s="115"/>
      <c r="BE2252" s="115"/>
      <c r="BF2252" s="115"/>
      <c r="BG2252" s="115"/>
      <c r="BH2252" s="115"/>
      <c r="BI2252" s="115"/>
      <c r="BJ2252" s="115"/>
      <c r="BK2252" s="115"/>
      <c r="BQ2252" s="74" t="str">
        <f t="shared" si="1218"/>
        <v xml:space="preserve"> </v>
      </c>
      <c r="BR2252" s="120" t="str">
        <f t="shared" si="1219"/>
        <v xml:space="preserve"> </v>
      </c>
      <c r="BS2252" s="120" t="str">
        <f t="shared" si="1220"/>
        <v xml:space="preserve"> </v>
      </c>
      <c r="BU2252" s="74" t="str">
        <f t="shared" si="1221"/>
        <v xml:space="preserve"> </v>
      </c>
      <c r="BV2252" s="120" t="str">
        <f t="shared" si="1222"/>
        <v xml:space="preserve"> </v>
      </c>
      <c r="BW2252" s="120" t="str">
        <f t="shared" si="1223"/>
        <v xml:space="preserve">  </v>
      </c>
      <c r="BY2252" s="74" t="str">
        <f t="shared" si="1224"/>
        <v xml:space="preserve"> </v>
      </c>
      <c r="BZ2252" s="120" t="str">
        <f t="shared" si="1225"/>
        <v xml:space="preserve"> </v>
      </c>
      <c r="CA2252" s="120" t="str">
        <f t="shared" si="1226"/>
        <v xml:space="preserve"> </v>
      </c>
      <c r="CC2252" s="115" t="str">
        <f t="shared" si="1227"/>
        <v xml:space="preserve"> </v>
      </c>
      <c r="CD2252" s="120" t="str">
        <f t="shared" si="1228"/>
        <v xml:space="preserve"> </v>
      </c>
      <c r="CE2252" s="417" t="str">
        <f t="shared" si="1229"/>
        <v xml:space="preserve"> </v>
      </c>
      <c r="CF2252" s="115"/>
      <c r="CG2252" s="115" t="str">
        <f t="shared" si="1230"/>
        <v xml:space="preserve"> </v>
      </c>
      <c r="CH2252" s="120" t="str">
        <f t="shared" si="1231"/>
        <v xml:space="preserve"> </v>
      </c>
      <c r="CI2252" s="417" t="str">
        <f t="shared" si="1232"/>
        <v xml:space="preserve"> </v>
      </c>
      <c r="CJ2252" s="115"/>
      <c r="CK2252" s="115" t="str">
        <f t="shared" si="1233"/>
        <v xml:space="preserve"> </v>
      </c>
      <c r="CL2252" s="120" t="str">
        <f t="shared" si="1234"/>
        <v xml:space="preserve"> </v>
      </c>
      <c r="CM2252" s="417" t="str">
        <f t="shared" si="1236"/>
        <v xml:space="preserve"> </v>
      </c>
      <c r="IS2252" s="108">
        <v>14.98</v>
      </c>
    </row>
    <row r="2253" spans="2:253" s="74" customFormat="1" ht="17.100000000000001" hidden="1" customHeight="1" x14ac:dyDescent="0.25">
      <c r="B2253" s="524">
        <f>IF('KB Duct Parts'!AH27&gt;0,'KB Duct Parts'!AH27,0)</f>
        <v>0</v>
      </c>
      <c r="C2253" s="529">
        <v>38312</v>
      </c>
      <c r="D2253" s="506">
        <f t="shared" si="1238"/>
        <v>38312</v>
      </c>
      <c r="E2253" s="539" t="s">
        <v>869</v>
      </c>
      <c r="F2253" s="508" t="str">
        <f t="shared" si="1204"/>
        <v xml:space="preserve"> </v>
      </c>
      <c r="G2253" s="537" t="s">
        <v>1770</v>
      </c>
      <c r="H2253" s="524"/>
      <c r="I2253" s="1035"/>
      <c r="J2253" s="1036"/>
      <c r="K2253" s="531"/>
      <c r="L2253" s="522"/>
      <c r="M2253" s="517" t="str">
        <f t="shared" si="1237"/>
        <v>Y</v>
      </c>
      <c r="N2253" s="514">
        <f t="shared" si="1205"/>
        <v>22.6</v>
      </c>
      <c r="O2253" s="514">
        <f t="shared" si="1211"/>
        <v>0</v>
      </c>
      <c r="P2253" s="680">
        <f>'KB Duct Parts'!$AE$3</f>
        <v>0</v>
      </c>
      <c r="Q2253" s="681">
        <f t="shared" si="1206"/>
        <v>0</v>
      </c>
      <c r="R2253" s="682">
        <f t="shared" si="1207"/>
        <v>0</v>
      </c>
      <c r="S2253" s="716">
        <f t="shared" si="1208"/>
        <v>0.35</v>
      </c>
      <c r="T2253" s="679">
        <f t="shared" si="1209"/>
        <v>0</v>
      </c>
      <c r="U2253" s="679">
        <f t="shared" si="1210"/>
        <v>0</v>
      </c>
      <c r="Y2253" s="120"/>
      <c r="Z2253" s="92">
        <v>8.9700000000000006</v>
      </c>
      <c r="AA2253" s="92">
        <f t="shared" si="1239"/>
        <v>17.940000000000001</v>
      </c>
      <c r="AD2253" s="79"/>
      <c r="AE2253" s="75"/>
      <c r="AF2253" s="370"/>
      <c r="AG2253" s="375"/>
      <c r="AH2253" s="379"/>
      <c r="AI2253" s="383"/>
      <c r="AJ2253" s="388"/>
      <c r="AK2253" s="392"/>
      <c r="AL2253" s="388"/>
      <c r="AM2253" s="363">
        <f t="shared" si="1235"/>
        <v>1</v>
      </c>
      <c r="AN2253" s="578">
        <v>22.6</v>
      </c>
      <c r="AO2253" s="78">
        <f t="shared" si="1217"/>
        <v>0</v>
      </c>
      <c r="AP2253" s="78">
        <f t="shared" si="1212"/>
        <v>0</v>
      </c>
      <c r="AQ2253" s="78">
        <f t="shared" si="1213"/>
        <v>0</v>
      </c>
      <c r="AR2253" s="78">
        <f t="shared" si="1214"/>
        <v>0</v>
      </c>
      <c r="AS2253" s="78">
        <f t="shared" si="1215"/>
        <v>0</v>
      </c>
      <c r="AT2253" s="78">
        <f t="shared" si="1216"/>
        <v>0</v>
      </c>
      <c r="AU2253" s="74" t="s">
        <v>717</v>
      </c>
      <c r="AV2253" s="115"/>
      <c r="AW2253" s="395"/>
      <c r="AX2253" s="395">
        <v>0</v>
      </c>
      <c r="AY2253" s="395">
        <v>0</v>
      </c>
      <c r="AZ2253" s="395">
        <v>0</v>
      </c>
      <c r="BA2253" s="395">
        <v>0</v>
      </c>
      <c r="BB2253" s="395">
        <v>0</v>
      </c>
      <c r="BC2253" s="395">
        <v>0</v>
      </c>
      <c r="BD2253" s="115"/>
      <c r="BE2253" s="115"/>
      <c r="BF2253" s="115"/>
      <c r="BG2253" s="115"/>
      <c r="BH2253" s="115"/>
      <c r="BI2253" s="115"/>
      <c r="BJ2253" s="115"/>
      <c r="BK2253" s="115"/>
      <c r="BQ2253" s="74" t="str">
        <f t="shared" si="1218"/>
        <v xml:space="preserve"> </v>
      </c>
      <c r="BR2253" s="120" t="str">
        <f t="shared" si="1219"/>
        <v xml:space="preserve"> </v>
      </c>
      <c r="BS2253" s="120" t="str">
        <f t="shared" si="1220"/>
        <v xml:space="preserve"> </v>
      </c>
      <c r="BU2253" s="74" t="str">
        <f t="shared" si="1221"/>
        <v xml:space="preserve"> </v>
      </c>
      <c r="BV2253" s="120" t="str">
        <f t="shared" si="1222"/>
        <v xml:space="preserve"> </v>
      </c>
      <c r="BW2253" s="120" t="str">
        <f t="shared" si="1223"/>
        <v xml:space="preserve">  </v>
      </c>
      <c r="BY2253" s="74" t="str">
        <f t="shared" si="1224"/>
        <v xml:space="preserve"> </v>
      </c>
      <c r="BZ2253" s="120" t="str">
        <f t="shared" si="1225"/>
        <v xml:space="preserve"> </v>
      </c>
      <c r="CA2253" s="120" t="str">
        <f t="shared" si="1226"/>
        <v xml:space="preserve"> </v>
      </c>
      <c r="CC2253" s="115" t="str">
        <f t="shared" si="1227"/>
        <v xml:space="preserve"> </v>
      </c>
      <c r="CD2253" s="120" t="str">
        <f t="shared" si="1228"/>
        <v xml:space="preserve"> </v>
      </c>
      <c r="CE2253" s="417" t="str">
        <f t="shared" si="1229"/>
        <v xml:space="preserve"> </v>
      </c>
      <c r="CF2253" s="115"/>
      <c r="CG2253" s="115" t="str">
        <f t="shared" si="1230"/>
        <v xml:space="preserve"> </v>
      </c>
      <c r="CH2253" s="120" t="str">
        <f t="shared" si="1231"/>
        <v xml:space="preserve"> </v>
      </c>
      <c r="CI2253" s="417" t="str">
        <f t="shared" si="1232"/>
        <v xml:space="preserve"> </v>
      </c>
      <c r="CJ2253" s="115"/>
      <c r="CK2253" s="115" t="str">
        <f t="shared" si="1233"/>
        <v xml:space="preserve"> </v>
      </c>
      <c r="CL2253" s="120" t="str">
        <f t="shared" si="1234"/>
        <v xml:space="preserve"> </v>
      </c>
      <c r="CM2253" s="417" t="str">
        <f t="shared" si="1236"/>
        <v xml:space="preserve"> </v>
      </c>
      <c r="IS2253" s="108">
        <v>17.940000000000001</v>
      </c>
    </row>
    <row r="2254" spans="2:253" s="74" customFormat="1" ht="17.100000000000001" hidden="1" customHeight="1" x14ac:dyDescent="0.25">
      <c r="B2254" s="524">
        <f>IF('KB Duct Parts'!AH28&gt;0,'KB Duct Parts'!AH28,0)</f>
        <v>0</v>
      </c>
      <c r="C2254" s="529">
        <v>38314</v>
      </c>
      <c r="D2254" s="506">
        <f t="shared" si="1238"/>
        <v>38314</v>
      </c>
      <c r="E2254" s="539" t="s">
        <v>871</v>
      </c>
      <c r="F2254" s="508" t="str">
        <f t="shared" ref="F2254:F2319" si="1240">IF(AM2254&gt;1,"Non-Std"," ")</f>
        <v xml:space="preserve"> </v>
      </c>
      <c r="G2254" s="537" t="s">
        <v>1770</v>
      </c>
      <c r="H2254" s="524"/>
      <c r="I2254" s="1035"/>
      <c r="J2254" s="1036"/>
      <c r="K2254" s="531"/>
      <c r="L2254" s="522"/>
      <c r="M2254" s="517" t="str">
        <f t="shared" si="1237"/>
        <v>Y</v>
      </c>
      <c r="N2254" s="514">
        <f t="shared" si="1205"/>
        <v>28.4</v>
      </c>
      <c r="O2254" s="514">
        <f t="shared" si="1211"/>
        <v>0</v>
      </c>
      <c r="P2254" s="680">
        <f>'KB Duct Parts'!$AE$3</f>
        <v>0</v>
      </c>
      <c r="Q2254" s="681">
        <f t="shared" si="1206"/>
        <v>0</v>
      </c>
      <c r="R2254" s="682">
        <f t="shared" si="1207"/>
        <v>0</v>
      </c>
      <c r="S2254" s="716">
        <f t="shared" si="1208"/>
        <v>0.35</v>
      </c>
      <c r="T2254" s="679">
        <f t="shared" si="1209"/>
        <v>0</v>
      </c>
      <c r="U2254" s="679">
        <f t="shared" si="1210"/>
        <v>0</v>
      </c>
      <c r="Y2254" s="120"/>
      <c r="Z2254" s="92">
        <v>11.2</v>
      </c>
      <c r="AA2254" s="92">
        <f t="shared" si="1239"/>
        <v>22.4</v>
      </c>
      <c r="AD2254" s="79"/>
      <c r="AE2254" s="75"/>
      <c r="AF2254" s="370"/>
      <c r="AG2254" s="375"/>
      <c r="AH2254" s="379"/>
      <c r="AI2254" s="383"/>
      <c r="AJ2254" s="388"/>
      <c r="AK2254" s="392"/>
      <c r="AL2254" s="388"/>
      <c r="AM2254" s="363">
        <f t="shared" si="1235"/>
        <v>1</v>
      </c>
      <c r="AN2254" s="578">
        <v>28.4</v>
      </c>
      <c r="AO2254" s="78">
        <f t="shared" si="1217"/>
        <v>0</v>
      </c>
      <c r="AP2254" s="78">
        <f t="shared" si="1212"/>
        <v>0</v>
      </c>
      <c r="AQ2254" s="78">
        <f t="shared" si="1213"/>
        <v>0</v>
      </c>
      <c r="AR2254" s="78">
        <f t="shared" si="1214"/>
        <v>0</v>
      </c>
      <c r="AS2254" s="78">
        <f t="shared" si="1215"/>
        <v>0</v>
      </c>
      <c r="AT2254" s="78">
        <f t="shared" si="1216"/>
        <v>0</v>
      </c>
      <c r="AU2254" s="74" t="s">
        <v>717</v>
      </c>
      <c r="AV2254" s="115"/>
      <c r="AW2254" s="395"/>
      <c r="AX2254" s="395">
        <v>0</v>
      </c>
      <c r="AY2254" s="395">
        <v>0</v>
      </c>
      <c r="AZ2254" s="395">
        <v>0</v>
      </c>
      <c r="BA2254" s="395">
        <v>0</v>
      </c>
      <c r="BB2254" s="395">
        <v>0</v>
      </c>
      <c r="BC2254" s="395">
        <v>0</v>
      </c>
      <c r="BD2254" s="115"/>
      <c r="BE2254" s="115"/>
      <c r="BF2254" s="115"/>
      <c r="BG2254" s="115"/>
      <c r="BH2254" s="115"/>
      <c r="BI2254" s="115"/>
      <c r="BJ2254" s="115"/>
      <c r="BK2254" s="115"/>
      <c r="BQ2254" s="74" t="str">
        <f t="shared" si="1218"/>
        <v xml:space="preserve"> </v>
      </c>
      <c r="BR2254" s="120" t="str">
        <f t="shared" si="1219"/>
        <v xml:space="preserve"> </v>
      </c>
      <c r="BS2254" s="120" t="str">
        <f t="shared" si="1220"/>
        <v xml:space="preserve"> </v>
      </c>
      <c r="BU2254" s="74" t="str">
        <f t="shared" si="1221"/>
        <v xml:space="preserve"> </v>
      </c>
      <c r="BV2254" s="120" t="str">
        <f t="shared" si="1222"/>
        <v xml:space="preserve"> </v>
      </c>
      <c r="BW2254" s="120" t="str">
        <f t="shared" si="1223"/>
        <v xml:space="preserve">  </v>
      </c>
      <c r="BY2254" s="74" t="str">
        <f t="shared" si="1224"/>
        <v xml:space="preserve"> </v>
      </c>
      <c r="BZ2254" s="120" t="str">
        <f t="shared" si="1225"/>
        <v xml:space="preserve"> </v>
      </c>
      <c r="CA2254" s="120" t="str">
        <f t="shared" si="1226"/>
        <v xml:space="preserve"> </v>
      </c>
      <c r="CC2254" s="115" t="str">
        <f t="shared" si="1227"/>
        <v xml:space="preserve"> </v>
      </c>
      <c r="CD2254" s="120" t="str">
        <f t="shared" si="1228"/>
        <v xml:space="preserve"> </v>
      </c>
      <c r="CE2254" s="417" t="str">
        <f t="shared" si="1229"/>
        <v xml:space="preserve"> </v>
      </c>
      <c r="CF2254" s="115"/>
      <c r="CG2254" s="115" t="str">
        <f t="shared" si="1230"/>
        <v xml:space="preserve"> </v>
      </c>
      <c r="CH2254" s="120" t="str">
        <f t="shared" si="1231"/>
        <v xml:space="preserve"> </v>
      </c>
      <c r="CI2254" s="417" t="str">
        <f t="shared" si="1232"/>
        <v xml:space="preserve"> </v>
      </c>
      <c r="CJ2254" s="115"/>
      <c r="CK2254" s="115" t="str">
        <f t="shared" si="1233"/>
        <v xml:space="preserve"> </v>
      </c>
      <c r="CL2254" s="120" t="str">
        <f t="shared" si="1234"/>
        <v xml:space="preserve"> </v>
      </c>
      <c r="CM2254" s="417" t="str">
        <f t="shared" si="1236"/>
        <v xml:space="preserve"> </v>
      </c>
      <c r="IS2254" s="108">
        <v>22.4</v>
      </c>
    </row>
    <row r="2255" spans="2:253" s="74" customFormat="1" ht="17.100000000000001" hidden="1" customHeight="1" x14ac:dyDescent="0.25">
      <c r="B2255" s="524">
        <f>IF('KB Duct Parts'!AH29&gt;0,'KB Duct Parts'!AH29,0)</f>
        <v>0</v>
      </c>
      <c r="C2255" s="529">
        <v>38316</v>
      </c>
      <c r="D2255" s="506">
        <f t="shared" si="1238"/>
        <v>38316</v>
      </c>
      <c r="E2255" s="539" t="s">
        <v>873</v>
      </c>
      <c r="F2255" s="508" t="str">
        <f t="shared" si="1240"/>
        <v xml:space="preserve"> </v>
      </c>
      <c r="G2255" s="537" t="s">
        <v>1770</v>
      </c>
      <c r="H2255" s="524"/>
      <c r="I2255" s="1035"/>
      <c r="J2255" s="1036"/>
      <c r="K2255" s="531"/>
      <c r="L2255" s="522"/>
      <c r="M2255" s="517" t="str">
        <f t="shared" si="1237"/>
        <v>Y</v>
      </c>
      <c r="N2255" s="514">
        <f t="shared" si="1205"/>
        <v>36.6</v>
      </c>
      <c r="O2255" s="514">
        <f t="shared" si="1211"/>
        <v>0</v>
      </c>
      <c r="P2255" s="680">
        <f>'KB Duct Parts'!$AE$3</f>
        <v>0</v>
      </c>
      <c r="Q2255" s="681">
        <f t="shared" si="1206"/>
        <v>0</v>
      </c>
      <c r="R2255" s="682">
        <f t="shared" si="1207"/>
        <v>0</v>
      </c>
      <c r="S2255" s="716">
        <f t="shared" si="1208"/>
        <v>0.35</v>
      </c>
      <c r="T2255" s="679">
        <f t="shared" si="1209"/>
        <v>0</v>
      </c>
      <c r="U2255" s="679">
        <f t="shared" si="1210"/>
        <v>0</v>
      </c>
      <c r="Y2255" s="120"/>
      <c r="Z2255" s="92">
        <v>14.46</v>
      </c>
      <c r="AA2255" s="92">
        <f t="shared" si="1239"/>
        <v>28.92</v>
      </c>
      <c r="AD2255" s="79"/>
      <c r="AE2255" s="75"/>
      <c r="AF2255" s="370"/>
      <c r="AG2255" s="375"/>
      <c r="AH2255" s="379"/>
      <c r="AI2255" s="383"/>
      <c r="AJ2255" s="388"/>
      <c r="AK2255" s="392"/>
      <c r="AL2255" s="388"/>
      <c r="AM2255" s="363">
        <f t="shared" si="1235"/>
        <v>1</v>
      </c>
      <c r="AN2255" s="578">
        <v>36.6</v>
      </c>
      <c r="AO2255" s="78">
        <f t="shared" si="1217"/>
        <v>0</v>
      </c>
      <c r="AP2255" s="78">
        <f t="shared" si="1212"/>
        <v>0</v>
      </c>
      <c r="AQ2255" s="78">
        <f t="shared" si="1213"/>
        <v>0</v>
      </c>
      <c r="AR2255" s="78">
        <f t="shared" si="1214"/>
        <v>0</v>
      </c>
      <c r="AS2255" s="78">
        <f t="shared" si="1215"/>
        <v>0</v>
      </c>
      <c r="AT2255" s="78">
        <f t="shared" si="1216"/>
        <v>0</v>
      </c>
      <c r="AU2255" s="74" t="s">
        <v>717</v>
      </c>
      <c r="AV2255" s="115"/>
      <c r="AW2255" s="395"/>
      <c r="AX2255" s="395">
        <v>0</v>
      </c>
      <c r="AY2255" s="395">
        <v>0</v>
      </c>
      <c r="AZ2255" s="395">
        <v>0</v>
      </c>
      <c r="BA2255" s="395">
        <v>0</v>
      </c>
      <c r="BB2255" s="395">
        <v>0</v>
      </c>
      <c r="BC2255" s="395">
        <v>0</v>
      </c>
      <c r="BD2255" s="115"/>
      <c r="BE2255" s="115"/>
      <c r="BF2255" s="115"/>
      <c r="BG2255" s="115"/>
      <c r="BH2255" s="115"/>
      <c r="BI2255" s="115"/>
      <c r="BJ2255" s="115"/>
      <c r="BK2255" s="115"/>
      <c r="BQ2255" s="74" t="str">
        <f t="shared" si="1218"/>
        <v xml:space="preserve"> </v>
      </c>
      <c r="BR2255" s="120" t="str">
        <f t="shared" si="1219"/>
        <v xml:space="preserve"> </v>
      </c>
      <c r="BS2255" s="120" t="str">
        <f t="shared" si="1220"/>
        <v xml:space="preserve"> </v>
      </c>
      <c r="BU2255" s="74" t="str">
        <f t="shared" si="1221"/>
        <v xml:space="preserve"> </v>
      </c>
      <c r="BV2255" s="120" t="str">
        <f t="shared" si="1222"/>
        <v xml:space="preserve"> </v>
      </c>
      <c r="BW2255" s="120" t="str">
        <f t="shared" si="1223"/>
        <v xml:space="preserve">  </v>
      </c>
      <c r="BY2255" s="74" t="str">
        <f t="shared" si="1224"/>
        <v xml:space="preserve"> </v>
      </c>
      <c r="BZ2255" s="120" t="str">
        <f t="shared" si="1225"/>
        <v xml:space="preserve"> </v>
      </c>
      <c r="CA2255" s="120" t="str">
        <f t="shared" si="1226"/>
        <v xml:space="preserve"> </v>
      </c>
      <c r="CC2255" s="115" t="str">
        <f t="shared" si="1227"/>
        <v xml:space="preserve"> </v>
      </c>
      <c r="CD2255" s="120" t="str">
        <f t="shared" si="1228"/>
        <v xml:space="preserve"> </v>
      </c>
      <c r="CE2255" s="417" t="str">
        <f t="shared" si="1229"/>
        <v xml:space="preserve"> </v>
      </c>
      <c r="CF2255" s="115"/>
      <c r="CG2255" s="115" t="str">
        <f t="shared" si="1230"/>
        <v xml:space="preserve"> </v>
      </c>
      <c r="CH2255" s="120" t="str">
        <f t="shared" si="1231"/>
        <v xml:space="preserve"> </v>
      </c>
      <c r="CI2255" s="417" t="str">
        <f t="shared" si="1232"/>
        <v xml:space="preserve"> </v>
      </c>
      <c r="CJ2255" s="115"/>
      <c r="CK2255" s="115" t="str">
        <f t="shared" si="1233"/>
        <v xml:space="preserve"> </v>
      </c>
      <c r="CL2255" s="120" t="str">
        <f t="shared" si="1234"/>
        <v xml:space="preserve"> </v>
      </c>
      <c r="CM2255" s="417" t="str">
        <f t="shared" si="1236"/>
        <v xml:space="preserve"> </v>
      </c>
      <c r="IS2255" s="108">
        <v>28.92</v>
      </c>
    </row>
    <row r="2256" spans="2:253" s="74" customFormat="1" ht="17.100000000000001" hidden="1" customHeight="1" x14ac:dyDescent="0.25">
      <c r="B2256" s="524">
        <f>IF('KB Duct Parts'!AH30&gt;0,'KB Duct Parts'!AH30,0)</f>
        <v>0</v>
      </c>
      <c r="C2256" s="529">
        <v>38318</v>
      </c>
      <c r="D2256" s="506">
        <f t="shared" si="1238"/>
        <v>38318</v>
      </c>
      <c r="E2256" s="539" t="s">
        <v>875</v>
      </c>
      <c r="F2256" s="508" t="str">
        <f t="shared" si="1240"/>
        <v xml:space="preserve"> </v>
      </c>
      <c r="G2256" s="537" t="s">
        <v>1770</v>
      </c>
      <c r="H2256" s="524"/>
      <c r="I2256" s="1035"/>
      <c r="J2256" s="1036"/>
      <c r="K2256" s="531"/>
      <c r="L2256" s="522"/>
      <c r="M2256" s="517" t="str">
        <f t="shared" si="1237"/>
        <v>Y</v>
      </c>
      <c r="N2256" s="514">
        <f t="shared" si="1205"/>
        <v>43.6</v>
      </c>
      <c r="O2256" s="514">
        <f t="shared" si="1211"/>
        <v>0</v>
      </c>
      <c r="P2256" s="680">
        <f>'KB Duct Parts'!$AE$3</f>
        <v>0</v>
      </c>
      <c r="Q2256" s="681">
        <f t="shared" si="1206"/>
        <v>0</v>
      </c>
      <c r="R2256" s="682">
        <f t="shared" si="1207"/>
        <v>0</v>
      </c>
      <c r="S2256" s="716">
        <f t="shared" si="1208"/>
        <v>0.35</v>
      </c>
      <c r="T2256" s="679">
        <f t="shared" si="1209"/>
        <v>0</v>
      </c>
      <c r="U2256" s="679">
        <f t="shared" si="1210"/>
        <v>0</v>
      </c>
      <c r="Y2256" s="120"/>
      <c r="Z2256" s="92">
        <v>17.22</v>
      </c>
      <c r="AA2256" s="92">
        <f t="shared" si="1239"/>
        <v>34.44</v>
      </c>
      <c r="AD2256" s="79"/>
      <c r="AE2256" s="75"/>
      <c r="AF2256" s="370"/>
      <c r="AG2256" s="375"/>
      <c r="AH2256" s="379"/>
      <c r="AI2256" s="383"/>
      <c r="AJ2256" s="388"/>
      <c r="AK2256" s="392"/>
      <c r="AL2256" s="388"/>
      <c r="AM2256" s="363">
        <f t="shared" si="1235"/>
        <v>1</v>
      </c>
      <c r="AN2256" s="578">
        <v>43.6</v>
      </c>
      <c r="AO2256" s="78">
        <f t="shared" si="1217"/>
        <v>0</v>
      </c>
      <c r="AP2256" s="78">
        <f t="shared" si="1212"/>
        <v>0</v>
      </c>
      <c r="AQ2256" s="78">
        <f t="shared" si="1213"/>
        <v>0</v>
      </c>
      <c r="AR2256" s="78">
        <f t="shared" si="1214"/>
        <v>0</v>
      </c>
      <c r="AS2256" s="78">
        <f t="shared" si="1215"/>
        <v>0</v>
      </c>
      <c r="AT2256" s="78">
        <f t="shared" si="1216"/>
        <v>0</v>
      </c>
      <c r="AU2256" s="74" t="s">
        <v>717</v>
      </c>
      <c r="AV2256" s="115"/>
      <c r="AW2256" s="395"/>
      <c r="AX2256" s="395">
        <v>0</v>
      </c>
      <c r="AY2256" s="395">
        <v>0</v>
      </c>
      <c r="AZ2256" s="395">
        <v>0</v>
      </c>
      <c r="BA2256" s="395">
        <v>0</v>
      </c>
      <c r="BB2256" s="395">
        <v>0</v>
      </c>
      <c r="BC2256" s="395">
        <v>0</v>
      </c>
      <c r="BD2256" s="115"/>
      <c r="BE2256" s="115"/>
      <c r="BF2256" s="115"/>
      <c r="BG2256" s="115"/>
      <c r="BH2256" s="115"/>
      <c r="BI2256" s="115"/>
      <c r="BJ2256" s="115"/>
      <c r="BK2256" s="115"/>
      <c r="BQ2256" s="74" t="str">
        <f t="shared" si="1218"/>
        <v xml:space="preserve"> </v>
      </c>
      <c r="BR2256" s="120" t="str">
        <f t="shared" si="1219"/>
        <v xml:space="preserve"> </v>
      </c>
      <c r="BS2256" s="120" t="str">
        <f t="shared" si="1220"/>
        <v xml:space="preserve"> </v>
      </c>
      <c r="BU2256" s="74" t="str">
        <f t="shared" si="1221"/>
        <v xml:space="preserve"> </v>
      </c>
      <c r="BV2256" s="120" t="str">
        <f t="shared" si="1222"/>
        <v xml:space="preserve"> </v>
      </c>
      <c r="BW2256" s="120" t="str">
        <f t="shared" si="1223"/>
        <v xml:space="preserve">  </v>
      </c>
      <c r="BY2256" s="74" t="str">
        <f t="shared" si="1224"/>
        <v xml:space="preserve"> </v>
      </c>
      <c r="BZ2256" s="120" t="str">
        <f t="shared" si="1225"/>
        <v xml:space="preserve"> </v>
      </c>
      <c r="CA2256" s="120" t="str">
        <f t="shared" si="1226"/>
        <v xml:space="preserve"> </v>
      </c>
      <c r="CC2256" s="115" t="str">
        <f t="shared" si="1227"/>
        <v xml:space="preserve"> </v>
      </c>
      <c r="CD2256" s="120" t="str">
        <f t="shared" si="1228"/>
        <v xml:space="preserve"> </v>
      </c>
      <c r="CE2256" s="417" t="str">
        <f t="shared" si="1229"/>
        <v xml:space="preserve"> </v>
      </c>
      <c r="CF2256" s="115"/>
      <c r="CG2256" s="115" t="str">
        <f t="shared" si="1230"/>
        <v xml:space="preserve"> </v>
      </c>
      <c r="CH2256" s="120" t="str">
        <f t="shared" si="1231"/>
        <v xml:space="preserve"> </v>
      </c>
      <c r="CI2256" s="417" t="str">
        <f t="shared" si="1232"/>
        <v xml:space="preserve"> </v>
      </c>
      <c r="CJ2256" s="115"/>
      <c r="CK2256" s="115" t="str">
        <f t="shared" si="1233"/>
        <v xml:space="preserve"> </v>
      </c>
      <c r="CL2256" s="120" t="str">
        <f t="shared" si="1234"/>
        <v xml:space="preserve"> </v>
      </c>
      <c r="CM2256" s="417" t="str">
        <f t="shared" si="1236"/>
        <v xml:space="preserve"> </v>
      </c>
      <c r="IS2256" s="108">
        <v>34.44</v>
      </c>
    </row>
    <row r="2257" spans="2:253" s="74" customFormat="1" ht="17.100000000000001" hidden="1" customHeight="1" x14ac:dyDescent="0.25">
      <c r="B2257" s="524">
        <f>IF('KB Duct Parts'!AH31&gt;0,'KB Duct Parts'!AH31,0)</f>
        <v>0</v>
      </c>
      <c r="C2257" s="529">
        <v>38320</v>
      </c>
      <c r="D2257" s="506">
        <f t="shared" si="1238"/>
        <v>38320</v>
      </c>
      <c r="E2257" s="539" t="s">
        <v>877</v>
      </c>
      <c r="F2257" s="508" t="str">
        <f t="shared" si="1240"/>
        <v xml:space="preserve"> </v>
      </c>
      <c r="G2257" s="537" t="s">
        <v>1770</v>
      </c>
      <c r="H2257" s="524"/>
      <c r="I2257" s="1035"/>
      <c r="J2257" s="1036"/>
      <c r="K2257" s="531"/>
      <c r="L2257" s="522"/>
      <c r="M2257" s="517" t="str">
        <f t="shared" si="1237"/>
        <v>Y</v>
      </c>
      <c r="N2257" s="514">
        <f t="shared" si="1205"/>
        <v>58</v>
      </c>
      <c r="O2257" s="514">
        <f t="shared" si="1211"/>
        <v>0</v>
      </c>
      <c r="P2257" s="680">
        <f>'KB Duct Parts'!$AE$3</f>
        <v>0</v>
      </c>
      <c r="Q2257" s="681">
        <f t="shared" si="1206"/>
        <v>0</v>
      </c>
      <c r="R2257" s="682">
        <f t="shared" si="1207"/>
        <v>0</v>
      </c>
      <c r="S2257" s="716">
        <f t="shared" si="1208"/>
        <v>0.35</v>
      </c>
      <c r="T2257" s="679">
        <f t="shared" si="1209"/>
        <v>0</v>
      </c>
      <c r="U2257" s="679">
        <f t="shared" si="1210"/>
        <v>0</v>
      </c>
      <c r="Y2257" s="120"/>
      <c r="Z2257" s="92">
        <v>22.92</v>
      </c>
      <c r="AA2257" s="92">
        <f t="shared" si="1239"/>
        <v>45.84</v>
      </c>
      <c r="AD2257" s="79"/>
      <c r="AE2257" s="75"/>
      <c r="AF2257" s="370"/>
      <c r="AG2257" s="375"/>
      <c r="AH2257" s="379"/>
      <c r="AI2257" s="383"/>
      <c r="AJ2257" s="388"/>
      <c r="AK2257" s="392"/>
      <c r="AL2257" s="388"/>
      <c r="AM2257" s="363">
        <f t="shared" si="1235"/>
        <v>1</v>
      </c>
      <c r="AN2257" s="578">
        <v>58</v>
      </c>
      <c r="AO2257" s="78">
        <f t="shared" si="1217"/>
        <v>0</v>
      </c>
      <c r="AP2257" s="78">
        <f t="shared" si="1212"/>
        <v>0</v>
      </c>
      <c r="AQ2257" s="78">
        <f t="shared" si="1213"/>
        <v>0</v>
      </c>
      <c r="AR2257" s="78">
        <f t="shared" si="1214"/>
        <v>0</v>
      </c>
      <c r="AS2257" s="78">
        <f t="shared" si="1215"/>
        <v>0</v>
      </c>
      <c r="AT2257" s="78">
        <f t="shared" si="1216"/>
        <v>0</v>
      </c>
      <c r="AU2257" s="74" t="s">
        <v>717</v>
      </c>
      <c r="AV2257" s="115"/>
      <c r="AW2257" s="395"/>
      <c r="AX2257" s="395">
        <v>0</v>
      </c>
      <c r="AY2257" s="395">
        <v>0</v>
      </c>
      <c r="AZ2257" s="395">
        <v>0</v>
      </c>
      <c r="BA2257" s="395">
        <v>0</v>
      </c>
      <c r="BB2257" s="395">
        <v>0</v>
      </c>
      <c r="BC2257" s="395">
        <v>0</v>
      </c>
      <c r="BD2257" s="115"/>
      <c r="BE2257" s="115"/>
      <c r="BF2257" s="115"/>
      <c r="BG2257" s="115"/>
      <c r="BH2257" s="115"/>
      <c r="BI2257" s="115"/>
      <c r="BJ2257" s="115"/>
      <c r="BK2257" s="115"/>
      <c r="BQ2257" s="74" t="str">
        <f t="shared" si="1218"/>
        <v xml:space="preserve"> </v>
      </c>
      <c r="BR2257" s="120" t="str">
        <f t="shared" si="1219"/>
        <v xml:space="preserve"> </v>
      </c>
      <c r="BS2257" s="120" t="str">
        <f t="shared" si="1220"/>
        <v xml:space="preserve"> </v>
      </c>
      <c r="BU2257" s="74" t="str">
        <f t="shared" si="1221"/>
        <v xml:space="preserve"> </v>
      </c>
      <c r="BV2257" s="120" t="str">
        <f t="shared" si="1222"/>
        <v xml:space="preserve"> </v>
      </c>
      <c r="BW2257" s="120" t="str">
        <f t="shared" si="1223"/>
        <v xml:space="preserve">  </v>
      </c>
      <c r="BY2257" s="74" t="str">
        <f t="shared" si="1224"/>
        <v xml:space="preserve"> </v>
      </c>
      <c r="BZ2257" s="120" t="str">
        <f t="shared" si="1225"/>
        <v xml:space="preserve"> </v>
      </c>
      <c r="CA2257" s="120" t="str">
        <f t="shared" si="1226"/>
        <v xml:space="preserve"> </v>
      </c>
      <c r="CC2257" s="115" t="str">
        <f t="shared" si="1227"/>
        <v xml:space="preserve"> </v>
      </c>
      <c r="CD2257" s="120" t="str">
        <f t="shared" si="1228"/>
        <v xml:space="preserve"> </v>
      </c>
      <c r="CE2257" s="417" t="str">
        <f t="shared" si="1229"/>
        <v xml:space="preserve"> </v>
      </c>
      <c r="CF2257" s="115"/>
      <c r="CG2257" s="115" t="str">
        <f t="shared" si="1230"/>
        <v xml:space="preserve"> </v>
      </c>
      <c r="CH2257" s="120" t="str">
        <f t="shared" si="1231"/>
        <v xml:space="preserve"> </v>
      </c>
      <c r="CI2257" s="417" t="str">
        <f t="shared" si="1232"/>
        <v xml:space="preserve"> </v>
      </c>
      <c r="CJ2257" s="115"/>
      <c r="CK2257" s="115" t="str">
        <f t="shared" si="1233"/>
        <v xml:space="preserve"> </v>
      </c>
      <c r="CL2257" s="120" t="str">
        <f t="shared" si="1234"/>
        <v xml:space="preserve"> </v>
      </c>
      <c r="CM2257" s="417" t="str">
        <f t="shared" si="1236"/>
        <v xml:space="preserve"> </v>
      </c>
      <c r="IS2257" s="108">
        <v>45.84</v>
      </c>
    </row>
    <row r="2258" spans="2:253" s="74" customFormat="1" ht="17.100000000000001" hidden="1" customHeight="1" x14ac:dyDescent="0.25">
      <c r="B2258" s="524">
        <f>IF('KB Duct Parts'!AI17&gt;0,'KB Duct Parts'!AI17,0)</f>
        <v>0</v>
      </c>
      <c r="C2258" s="529">
        <v>18402</v>
      </c>
      <c r="D2258" s="506">
        <f t="shared" si="1238"/>
        <v>18402</v>
      </c>
      <c r="E2258" s="539" t="s">
        <v>481</v>
      </c>
      <c r="F2258" s="508" t="str">
        <f t="shared" si="1240"/>
        <v xml:space="preserve"> </v>
      </c>
      <c r="G2258" s="537" t="s">
        <v>492</v>
      </c>
      <c r="H2258" s="524"/>
      <c r="I2258" s="1035"/>
      <c r="J2258" s="1036"/>
      <c r="K2258" s="531"/>
      <c r="L2258" s="522"/>
      <c r="M2258" s="517" t="str">
        <f t="shared" si="1237"/>
        <v>Y</v>
      </c>
      <c r="N2258" s="514">
        <f t="shared" si="1205"/>
        <v>6.2</v>
      </c>
      <c r="O2258" s="514">
        <f t="shared" si="1211"/>
        <v>0</v>
      </c>
      <c r="P2258" s="680">
        <f>'KB Duct Parts'!$AE$3</f>
        <v>0</v>
      </c>
      <c r="Q2258" s="681">
        <f t="shared" si="1206"/>
        <v>0</v>
      </c>
      <c r="R2258" s="682">
        <f t="shared" si="1207"/>
        <v>0</v>
      </c>
      <c r="S2258" s="716">
        <f t="shared" si="1208"/>
        <v>0.35</v>
      </c>
      <c r="T2258" s="679">
        <f t="shared" si="1209"/>
        <v>0</v>
      </c>
      <c r="U2258" s="679">
        <f t="shared" si="1210"/>
        <v>0</v>
      </c>
      <c r="Y2258" s="120"/>
      <c r="Z2258" s="92">
        <v>2.4500000000000002</v>
      </c>
      <c r="AA2258" s="92">
        <f t="shared" si="1239"/>
        <v>4.9000000000000004</v>
      </c>
      <c r="AD2258" s="79"/>
      <c r="AE2258" s="75"/>
      <c r="AF2258" s="370"/>
      <c r="AG2258" s="375"/>
      <c r="AH2258" s="379"/>
      <c r="AI2258" s="383"/>
      <c r="AJ2258" s="388"/>
      <c r="AK2258" s="392"/>
      <c r="AL2258" s="388"/>
      <c r="AM2258" s="363">
        <f t="shared" si="1235"/>
        <v>1</v>
      </c>
      <c r="AN2258" s="578">
        <v>6.2</v>
      </c>
      <c r="AO2258" s="78">
        <f t="shared" si="1217"/>
        <v>0</v>
      </c>
      <c r="AP2258" s="78">
        <f t="shared" si="1212"/>
        <v>0</v>
      </c>
      <c r="AQ2258" s="78">
        <f t="shared" si="1213"/>
        <v>0</v>
      </c>
      <c r="AR2258" s="78">
        <f t="shared" si="1214"/>
        <v>0</v>
      </c>
      <c r="AS2258" s="78">
        <f t="shared" si="1215"/>
        <v>0</v>
      </c>
      <c r="AT2258" s="78">
        <f t="shared" si="1216"/>
        <v>0</v>
      </c>
      <c r="AU2258" s="74" t="s">
        <v>717</v>
      </c>
      <c r="AV2258" s="115"/>
      <c r="AW2258" s="395"/>
      <c r="AX2258" s="395">
        <v>0</v>
      </c>
      <c r="AY2258" s="395">
        <v>0</v>
      </c>
      <c r="AZ2258" s="395">
        <v>0</v>
      </c>
      <c r="BA2258" s="395">
        <v>0</v>
      </c>
      <c r="BB2258" s="395">
        <v>0</v>
      </c>
      <c r="BC2258" s="395">
        <v>0</v>
      </c>
      <c r="BD2258" s="115"/>
      <c r="BE2258" s="115"/>
      <c r="BF2258" s="115"/>
      <c r="BG2258" s="115"/>
      <c r="BH2258" s="115"/>
      <c r="BI2258" s="115"/>
      <c r="BJ2258" s="115"/>
      <c r="BK2258" s="115"/>
      <c r="BQ2258" s="74" t="str">
        <f t="shared" si="1218"/>
        <v xml:space="preserve"> </v>
      </c>
      <c r="BR2258" s="120" t="str">
        <f t="shared" si="1219"/>
        <v xml:space="preserve"> </v>
      </c>
      <c r="BS2258" s="120" t="str">
        <f t="shared" si="1220"/>
        <v xml:space="preserve"> </v>
      </c>
      <c r="BU2258" s="74" t="str">
        <f t="shared" si="1221"/>
        <v xml:space="preserve"> </v>
      </c>
      <c r="BV2258" s="120" t="str">
        <f t="shared" si="1222"/>
        <v xml:space="preserve"> </v>
      </c>
      <c r="BW2258" s="120" t="str">
        <f t="shared" si="1223"/>
        <v xml:space="preserve">  </v>
      </c>
      <c r="BY2258" s="74" t="str">
        <f t="shared" si="1224"/>
        <v xml:space="preserve"> </v>
      </c>
      <c r="BZ2258" s="120" t="str">
        <f t="shared" si="1225"/>
        <v xml:space="preserve"> </v>
      </c>
      <c r="CA2258" s="120" t="str">
        <f t="shared" si="1226"/>
        <v xml:space="preserve"> </v>
      </c>
      <c r="CC2258" s="115" t="str">
        <f t="shared" si="1227"/>
        <v xml:space="preserve"> </v>
      </c>
      <c r="CD2258" s="120" t="str">
        <f t="shared" si="1228"/>
        <v xml:space="preserve"> </v>
      </c>
      <c r="CE2258" s="417" t="str">
        <f t="shared" si="1229"/>
        <v xml:space="preserve"> </v>
      </c>
      <c r="CF2258" s="115"/>
      <c r="CG2258" s="115" t="str">
        <f t="shared" si="1230"/>
        <v xml:space="preserve"> </v>
      </c>
      <c r="CH2258" s="120" t="str">
        <f t="shared" si="1231"/>
        <v xml:space="preserve"> </v>
      </c>
      <c r="CI2258" s="417" t="str">
        <f t="shared" si="1232"/>
        <v xml:space="preserve"> </v>
      </c>
      <c r="CJ2258" s="115"/>
      <c r="CK2258" s="115" t="str">
        <f t="shared" si="1233"/>
        <v xml:space="preserve"> </v>
      </c>
      <c r="CL2258" s="120" t="str">
        <f t="shared" si="1234"/>
        <v xml:space="preserve"> </v>
      </c>
      <c r="CM2258" s="417" t="str">
        <f t="shared" si="1236"/>
        <v xml:space="preserve"> </v>
      </c>
      <c r="IS2258" s="108">
        <v>4.9000000000000004</v>
      </c>
    </row>
    <row r="2259" spans="2:253" s="74" customFormat="1" ht="17.100000000000001" hidden="1" customHeight="1" x14ac:dyDescent="0.25">
      <c r="B2259" s="524">
        <f>IF('KB Duct Parts'!AI18&gt;0,'KB Duct Parts'!AI18,0)</f>
        <v>0</v>
      </c>
      <c r="C2259" s="529">
        <v>18402.5</v>
      </c>
      <c r="D2259" s="506">
        <f t="shared" si="1238"/>
        <v>18402.5</v>
      </c>
      <c r="E2259" s="539" t="s">
        <v>482</v>
      </c>
      <c r="F2259" s="508" t="str">
        <f t="shared" si="1240"/>
        <v xml:space="preserve"> </v>
      </c>
      <c r="G2259" s="537" t="s">
        <v>492</v>
      </c>
      <c r="H2259" s="524"/>
      <c r="I2259" s="1035"/>
      <c r="J2259" s="1036"/>
      <c r="K2259" s="531"/>
      <c r="L2259" s="522"/>
      <c r="M2259" s="517" t="str">
        <f t="shared" si="1237"/>
        <v>Y</v>
      </c>
      <c r="N2259" s="514">
        <f t="shared" si="1205"/>
        <v>8.5</v>
      </c>
      <c r="O2259" s="514">
        <f t="shared" si="1211"/>
        <v>0</v>
      </c>
      <c r="P2259" s="680">
        <f>'KB Duct Parts'!$AE$3</f>
        <v>0</v>
      </c>
      <c r="Q2259" s="681">
        <f t="shared" si="1206"/>
        <v>0</v>
      </c>
      <c r="R2259" s="682">
        <f t="shared" si="1207"/>
        <v>0</v>
      </c>
      <c r="S2259" s="716">
        <f t="shared" si="1208"/>
        <v>0.35</v>
      </c>
      <c r="T2259" s="679">
        <f t="shared" si="1209"/>
        <v>0</v>
      </c>
      <c r="U2259" s="679">
        <f t="shared" si="1210"/>
        <v>0</v>
      </c>
      <c r="Y2259" s="120"/>
      <c r="Z2259" s="92">
        <v>3.31</v>
      </c>
      <c r="AA2259" s="92">
        <f t="shared" si="1239"/>
        <v>6.62</v>
      </c>
      <c r="AD2259" s="79"/>
      <c r="AF2259" s="370"/>
      <c r="AG2259" s="375"/>
      <c r="AH2259" s="379"/>
      <c r="AI2259" s="383"/>
      <c r="AJ2259" s="388"/>
      <c r="AK2259" s="392"/>
      <c r="AL2259" s="388"/>
      <c r="AM2259" s="363">
        <f t="shared" si="1235"/>
        <v>1</v>
      </c>
      <c r="AN2259" s="578">
        <v>8.5</v>
      </c>
      <c r="AO2259" s="78">
        <f t="shared" si="1217"/>
        <v>0</v>
      </c>
      <c r="AP2259" s="78">
        <f t="shared" si="1212"/>
        <v>0</v>
      </c>
      <c r="AQ2259" s="78">
        <f t="shared" si="1213"/>
        <v>0</v>
      </c>
      <c r="AR2259" s="78">
        <f t="shared" si="1214"/>
        <v>0</v>
      </c>
      <c r="AS2259" s="78">
        <f t="shared" si="1215"/>
        <v>0</v>
      </c>
      <c r="AT2259" s="78">
        <f t="shared" si="1216"/>
        <v>0</v>
      </c>
      <c r="AU2259" s="74" t="s">
        <v>717</v>
      </c>
      <c r="AV2259" s="115"/>
      <c r="AW2259" s="395"/>
      <c r="AX2259" s="395">
        <v>0</v>
      </c>
      <c r="AY2259" s="395">
        <v>0</v>
      </c>
      <c r="AZ2259" s="395">
        <v>0</v>
      </c>
      <c r="BA2259" s="395">
        <v>0</v>
      </c>
      <c r="BB2259" s="395">
        <v>0</v>
      </c>
      <c r="BC2259" s="395">
        <v>0</v>
      </c>
      <c r="BD2259" s="115"/>
      <c r="BE2259" s="115"/>
      <c r="BF2259" s="115"/>
      <c r="BG2259" s="115"/>
      <c r="BH2259" s="115"/>
      <c r="BI2259" s="115"/>
      <c r="BJ2259" s="115"/>
      <c r="BK2259" s="115"/>
      <c r="BQ2259" s="74" t="str">
        <f t="shared" si="1218"/>
        <v xml:space="preserve"> </v>
      </c>
      <c r="BR2259" s="120" t="str">
        <f t="shared" si="1219"/>
        <v xml:space="preserve"> </v>
      </c>
      <c r="BS2259" s="120" t="str">
        <f t="shared" si="1220"/>
        <v xml:space="preserve"> </v>
      </c>
      <c r="BU2259" s="74" t="str">
        <f t="shared" si="1221"/>
        <v xml:space="preserve"> </v>
      </c>
      <c r="BV2259" s="120" t="str">
        <f t="shared" si="1222"/>
        <v xml:space="preserve"> </v>
      </c>
      <c r="BW2259" s="120" t="str">
        <f t="shared" si="1223"/>
        <v xml:space="preserve">  </v>
      </c>
      <c r="BY2259" s="74" t="str">
        <f t="shared" si="1224"/>
        <v xml:space="preserve"> </v>
      </c>
      <c r="BZ2259" s="120" t="str">
        <f t="shared" si="1225"/>
        <v xml:space="preserve"> </v>
      </c>
      <c r="CA2259" s="120" t="str">
        <f t="shared" si="1226"/>
        <v xml:space="preserve"> </v>
      </c>
      <c r="CC2259" s="115" t="str">
        <f t="shared" si="1227"/>
        <v xml:space="preserve"> </v>
      </c>
      <c r="CD2259" s="120" t="str">
        <f t="shared" si="1228"/>
        <v xml:space="preserve"> </v>
      </c>
      <c r="CE2259" s="417" t="str">
        <f t="shared" si="1229"/>
        <v xml:space="preserve"> </v>
      </c>
      <c r="CF2259" s="115"/>
      <c r="CG2259" s="115" t="str">
        <f t="shared" si="1230"/>
        <v xml:space="preserve"> </v>
      </c>
      <c r="CH2259" s="120" t="str">
        <f t="shared" si="1231"/>
        <v xml:space="preserve"> </v>
      </c>
      <c r="CI2259" s="417" t="str">
        <f t="shared" si="1232"/>
        <v xml:space="preserve"> </v>
      </c>
      <c r="CJ2259" s="115"/>
      <c r="CK2259" s="115" t="str">
        <f t="shared" si="1233"/>
        <v xml:space="preserve"> </v>
      </c>
      <c r="CL2259" s="120" t="str">
        <f t="shared" si="1234"/>
        <v xml:space="preserve"> </v>
      </c>
      <c r="CM2259" s="417" t="str">
        <f t="shared" si="1236"/>
        <v xml:space="preserve"> </v>
      </c>
      <c r="IS2259" s="108">
        <v>6.62</v>
      </c>
    </row>
    <row r="2260" spans="2:253" s="74" customFormat="1" ht="17.100000000000001" hidden="1" customHeight="1" x14ac:dyDescent="0.25">
      <c r="B2260" s="524">
        <f>IF('KB Duct Parts'!AI19&gt;0,'KB Duct Parts'!AI19,0)</f>
        <v>0</v>
      </c>
      <c r="C2260" s="529">
        <v>18403</v>
      </c>
      <c r="D2260" s="506">
        <f t="shared" si="1238"/>
        <v>18403</v>
      </c>
      <c r="E2260" s="539" t="s">
        <v>483</v>
      </c>
      <c r="F2260" s="508" t="str">
        <f t="shared" si="1240"/>
        <v xml:space="preserve"> </v>
      </c>
      <c r="G2260" s="537" t="s">
        <v>492</v>
      </c>
      <c r="H2260" s="524"/>
      <c r="I2260" s="1035"/>
      <c r="J2260" s="1036"/>
      <c r="K2260" s="531"/>
      <c r="L2260" s="522"/>
      <c r="M2260" s="517" t="str">
        <f t="shared" si="1237"/>
        <v>Y</v>
      </c>
      <c r="N2260" s="514">
        <f t="shared" si="1205"/>
        <v>9.1999999999999993</v>
      </c>
      <c r="O2260" s="514">
        <f t="shared" si="1211"/>
        <v>0</v>
      </c>
      <c r="P2260" s="680">
        <f>'KB Duct Parts'!$AE$3</f>
        <v>0</v>
      </c>
      <c r="Q2260" s="681">
        <f t="shared" si="1206"/>
        <v>0</v>
      </c>
      <c r="R2260" s="682">
        <f t="shared" si="1207"/>
        <v>0</v>
      </c>
      <c r="S2260" s="716">
        <f t="shared" si="1208"/>
        <v>0.35</v>
      </c>
      <c r="T2260" s="679">
        <f t="shared" si="1209"/>
        <v>0</v>
      </c>
      <c r="U2260" s="679">
        <f t="shared" si="1210"/>
        <v>0</v>
      </c>
      <c r="Y2260" s="120"/>
      <c r="Z2260" s="92">
        <v>3.68</v>
      </c>
      <c r="AA2260" s="92">
        <f t="shared" si="1239"/>
        <v>7.36</v>
      </c>
      <c r="AD2260" s="79"/>
      <c r="AF2260" s="370"/>
      <c r="AG2260" s="375"/>
      <c r="AH2260" s="379"/>
      <c r="AI2260" s="383"/>
      <c r="AJ2260" s="388"/>
      <c r="AK2260" s="392"/>
      <c r="AL2260" s="388"/>
      <c r="AM2260" s="363">
        <f t="shared" si="1235"/>
        <v>1</v>
      </c>
      <c r="AN2260" s="578">
        <v>9.1999999999999993</v>
      </c>
      <c r="AO2260" s="78">
        <f t="shared" si="1217"/>
        <v>0</v>
      </c>
      <c r="AP2260" s="78">
        <f t="shared" si="1212"/>
        <v>0</v>
      </c>
      <c r="AQ2260" s="78">
        <f t="shared" si="1213"/>
        <v>0</v>
      </c>
      <c r="AR2260" s="78">
        <f t="shared" si="1214"/>
        <v>0</v>
      </c>
      <c r="AS2260" s="78">
        <f t="shared" si="1215"/>
        <v>0</v>
      </c>
      <c r="AT2260" s="78">
        <f t="shared" si="1216"/>
        <v>0</v>
      </c>
      <c r="AU2260" s="74" t="s">
        <v>717</v>
      </c>
      <c r="AV2260" s="115"/>
      <c r="AW2260" s="395"/>
      <c r="AX2260" s="395">
        <v>0</v>
      </c>
      <c r="AY2260" s="395">
        <v>0</v>
      </c>
      <c r="AZ2260" s="395">
        <v>0</v>
      </c>
      <c r="BA2260" s="395">
        <v>0</v>
      </c>
      <c r="BB2260" s="395">
        <v>0</v>
      </c>
      <c r="BC2260" s="395">
        <v>0</v>
      </c>
      <c r="BD2260" s="115"/>
      <c r="BE2260" s="115"/>
      <c r="BF2260" s="115"/>
      <c r="BG2260" s="115"/>
      <c r="BH2260" s="115"/>
      <c r="BI2260" s="115"/>
      <c r="BJ2260" s="115"/>
      <c r="BK2260" s="115"/>
      <c r="BQ2260" s="74" t="str">
        <f t="shared" si="1218"/>
        <v xml:space="preserve"> </v>
      </c>
      <c r="BR2260" s="120" t="str">
        <f t="shared" si="1219"/>
        <v xml:space="preserve"> </v>
      </c>
      <c r="BS2260" s="120" t="str">
        <f t="shared" si="1220"/>
        <v xml:space="preserve"> </v>
      </c>
      <c r="BU2260" s="74" t="str">
        <f t="shared" si="1221"/>
        <v xml:space="preserve"> </v>
      </c>
      <c r="BV2260" s="120" t="str">
        <f t="shared" si="1222"/>
        <v xml:space="preserve"> </v>
      </c>
      <c r="BW2260" s="120" t="str">
        <f t="shared" si="1223"/>
        <v xml:space="preserve">  </v>
      </c>
      <c r="BY2260" s="74" t="str">
        <f t="shared" si="1224"/>
        <v xml:space="preserve"> </v>
      </c>
      <c r="BZ2260" s="120" t="str">
        <f t="shared" si="1225"/>
        <v xml:space="preserve"> </v>
      </c>
      <c r="CA2260" s="120" t="str">
        <f t="shared" si="1226"/>
        <v xml:space="preserve"> </v>
      </c>
      <c r="CC2260" s="115" t="str">
        <f t="shared" si="1227"/>
        <v xml:space="preserve"> </v>
      </c>
      <c r="CD2260" s="120" t="str">
        <f t="shared" si="1228"/>
        <v xml:space="preserve"> </v>
      </c>
      <c r="CE2260" s="417" t="str">
        <f t="shared" si="1229"/>
        <v xml:space="preserve"> </v>
      </c>
      <c r="CF2260" s="115"/>
      <c r="CG2260" s="115" t="str">
        <f t="shared" si="1230"/>
        <v xml:space="preserve"> </v>
      </c>
      <c r="CH2260" s="120" t="str">
        <f t="shared" si="1231"/>
        <v xml:space="preserve"> </v>
      </c>
      <c r="CI2260" s="417" t="str">
        <f t="shared" si="1232"/>
        <v xml:space="preserve"> </v>
      </c>
      <c r="CJ2260" s="115"/>
      <c r="CK2260" s="115" t="str">
        <f t="shared" si="1233"/>
        <v xml:space="preserve"> </v>
      </c>
      <c r="CL2260" s="120" t="str">
        <f t="shared" si="1234"/>
        <v xml:space="preserve"> </v>
      </c>
      <c r="CM2260" s="417" t="str">
        <f t="shared" si="1236"/>
        <v xml:space="preserve"> </v>
      </c>
      <c r="IS2260" s="108">
        <v>7.36</v>
      </c>
    </row>
    <row r="2261" spans="2:253" s="74" customFormat="1" ht="17.100000000000001" hidden="1" customHeight="1" x14ac:dyDescent="0.25">
      <c r="B2261" s="524">
        <f>IF('KB Duct Parts'!AI20&gt;0,'KB Duct Parts'!AI20,0)</f>
        <v>0</v>
      </c>
      <c r="C2261" s="529">
        <v>18404</v>
      </c>
      <c r="D2261" s="506">
        <f t="shared" si="1238"/>
        <v>18404</v>
      </c>
      <c r="E2261" s="539" t="s">
        <v>861</v>
      </c>
      <c r="F2261" s="508" t="str">
        <f t="shared" si="1240"/>
        <v xml:space="preserve"> </v>
      </c>
      <c r="G2261" s="537" t="s">
        <v>492</v>
      </c>
      <c r="H2261" s="524"/>
      <c r="I2261" s="1035"/>
      <c r="J2261" s="1036"/>
      <c r="K2261" s="531"/>
      <c r="L2261" s="522"/>
      <c r="M2261" s="517" t="str">
        <f t="shared" si="1237"/>
        <v>Y</v>
      </c>
      <c r="N2261" s="514">
        <f t="shared" si="1205"/>
        <v>11.8</v>
      </c>
      <c r="O2261" s="514">
        <f t="shared" si="1211"/>
        <v>0</v>
      </c>
      <c r="P2261" s="680">
        <f>'KB Duct Parts'!$AE$3</f>
        <v>0</v>
      </c>
      <c r="Q2261" s="681">
        <f t="shared" si="1206"/>
        <v>0</v>
      </c>
      <c r="R2261" s="682">
        <f t="shared" si="1207"/>
        <v>0</v>
      </c>
      <c r="S2261" s="716">
        <f t="shared" si="1208"/>
        <v>0.35</v>
      </c>
      <c r="T2261" s="679">
        <f t="shared" si="1209"/>
        <v>0</v>
      </c>
      <c r="U2261" s="679">
        <f t="shared" si="1210"/>
        <v>0</v>
      </c>
      <c r="Y2261" s="120"/>
      <c r="Z2261" s="92">
        <v>4.68</v>
      </c>
      <c r="AA2261" s="92">
        <f t="shared" si="1239"/>
        <v>9.36</v>
      </c>
      <c r="AD2261" s="79"/>
      <c r="AF2261" s="370"/>
      <c r="AG2261" s="375"/>
      <c r="AH2261" s="379"/>
      <c r="AI2261" s="383"/>
      <c r="AJ2261" s="388"/>
      <c r="AK2261" s="392"/>
      <c r="AL2261" s="388"/>
      <c r="AM2261" s="363">
        <f t="shared" si="1235"/>
        <v>1</v>
      </c>
      <c r="AN2261" s="578">
        <v>11.8</v>
      </c>
      <c r="AO2261" s="78">
        <f t="shared" si="1217"/>
        <v>0</v>
      </c>
      <c r="AP2261" s="78">
        <f t="shared" si="1212"/>
        <v>0</v>
      </c>
      <c r="AQ2261" s="78">
        <f t="shared" si="1213"/>
        <v>0</v>
      </c>
      <c r="AR2261" s="78">
        <f t="shared" si="1214"/>
        <v>0</v>
      </c>
      <c r="AS2261" s="78">
        <f t="shared" si="1215"/>
        <v>0</v>
      </c>
      <c r="AT2261" s="78">
        <f t="shared" si="1216"/>
        <v>0</v>
      </c>
      <c r="AU2261" s="74" t="s">
        <v>717</v>
      </c>
      <c r="AV2261" s="115"/>
      <c r="AW2261" s="395"/>
      <c r="AX2261" s="395">
        <v>0</v>
      </c>
      <c r="AY2261" s="395">
        <v>0</v>
      </c>
      <c r="AZ2261" s="395">
        <v>0</v>
      </c>
      <c r="BA2261" s="395">
        <v>0</v>
      </c>
      <c r="BB2261" s="395">
        <v>0</v>
      </c>
      <c r="BC2261" s="395">
        <v>0</v>
      </c>
      <c r="BD2261" s="115"/>
      <c r="BE2261" s="115"/>
      <c r="BF2261" s="115"/>
      <c r="BG2261" s="115"/>
      <c r="BH2261" s="115"/>
      <c r="BI2261" s="115"/>
      <c r="BJ2261" s="115"/>
      <c r="BK2261" s="115"/>
      <c r="BQ2261" s="74" t="str">
        <f t="shared" si="1218"/>
        <v xml:space="preserve"> </v>
      </c>
      <c r="BR2261" s="120" t="str">
        <f t="shared" si="1219"/>
        <v xml:space="preserve"> </v>
      </c>
      <c r="BS2261" s="120" t="str">
        <f t="shared" si="1220"/>
        <v xml:space="preserve"> </v>
      </c>
      <c r="BU2261" s="74" t="str">
        <f t="shared" si="1221"/>
        <v xml:space="preserve"> </v>
      </c>
      <c r="BV2261" s="120" t="str">
        <f t="shared" si="1222"/>
        <v xml:space="preserve"> </v>
      </c>
      <c r="BW2261" s="120" t="str">
        <f t="shared" si="1223"/>
        <v xml:space="preserve">  </v>
      </c>
      <c r="BY2261" s="74" t="str">
        <f t="shared" si="1224"/>
        <v xml:space="preserve"> </v>
      </c>
      <c r="BZ2261" s="120" t="str">
        <f t="shared" si="1225"/>
        <v xml:space="preserve"> </v>
      </c>
      <c r="CA2261" s="120" t="str">
        <f t="shared" si="1226"/>
        <v xml:space="preserve"> </v>
      </c>
      <c r="CC2261" s="115" t="str">
        <f t="shared" si="1227"/>
        <v xml:space="preserve"> </v>
      </c>
      <c r="CD2261" s="120" t="str">
        <f t="shared" si="1228"/>
        <v xml:space="preserve"> </v>
      </c>
      <c r="CE2261" s="417" t="str">
        <f t="shared" si="1229"/>
        <v xml:space="preserve"> </v>
      </c>
      <c r="CF2261" s="115"/>
      <c r="CG2261" s="115" t="str">
        <f t="shared" si="1230"/>
        <v xml:space="preserve"> </v>
      </c>
      <c r="CH2261" s="120" t="str">
        <f t="shared" si="1231"/>
        <v xml:space="preserve"> </v>
      </c>
      <c r="CI2261" s="417" t="str">
        <f t="shared" si="1232"/>
        <v xml:space="preserve"> </v>
      </c>
      <c r="CJ2261" s="115"/>
      <c r="CK2261" s="115" t="str">
        <f t="shared" si="1233"/>
        <v xml:space="preserve"> </v>
      </c>
      <c r="CL2261" s="120" t="str">
        <f t="shared" si="1234"/>
        <v xml:space="preserve"> </v>
      </c>
      <c r="CM2261" s="417" t="str">
        <f t="shared" si="1236"/>
        <v xml:space="preserve"> </v>
      </c>
      <c r="IS2261" s="108">
        <v>9.36</v>
      </c>
    </row>
    <row r="2262" spans="2:253" s="74" customFormat="1" ht="17.100000000000001" hidden="1" customHeight="1" x14ac:dyDescent="0.25">
      <c r="B2262" s="524">
        <f>IF('KB Duct Parts'!AI21&gt;0,'KB Duct Parts'!AI21,0)</f>
        <v>0</v>
      </c>
      <c r="C2262" s="529">
        <v>18405</v>
      </c>
      <c r="D2262" s="506">
        <f t="shared" si="1238"/>
        <v>18405</v>
      </c>
      <c r="E2262" s="539" t="s">
        <v>862</v>
      </c>
      <c r="F2262" s="508" t="str">
        <f t="shared" si="1240"/>
        <v xml:space="preserve"> </v>
      </c>
      <c r="G2262" s="537" t="s">
        <v>492</v>
      </c>
      <c r="H2262" s="524"/>
      <c r="I2262" s="1035"/>
      <c r="J2262" s="1036"/>
      <c r="K2262" s="531"/>
      <c r="L2262" s="522"/>
      <c r="M2262" s="517" t="str">
        <f t="shared" si="1237"/>
        <v>Y</v>
      </c>
      <c r="N2262" s="514">
        <f t="shared" si="1205"/>
        <v>12.5</v>
      </c>
      <c r="O2262" s="514">
        <f t="shared" si="1211"/>
        <v>0</v>
      </c>
      <c r="P2262" s="680">
        <f>'KB Duct Parts'!$AE$3</f>
        <v>0</v>
      </c>
      <c r="Q2262" s="681">
        <f t="shared" si="1206"/>
        <v>0</v>
      </c>
      <c r="R2262" s="682">
        <f t="shared" si="1207"/>
        <v>0</v>
      </c>
      <c r="S2262" s="716">
        <f t="shared" si="1208"/>
        <v>0.35</v>
      </c>
      <c r="T2262" s="679">
        <f t="shared" si="1209"/>
        <v>0</v>
      </c>
      <c r="U2262" s="679">
        <f t="shared" si="1210"/>
        <v>0</v>
      </c>
      <c r="Y2262" s="120"/>
      <c r="Z2262" s="92">
        <v>4.97</v>
      </c>
      <c r="AA2262" s="92">
        <f t="shared" si="1239"/>
        <v>9.94</v>
      </c>
      <c r="AD2262" s="79"/>
      <c r="AF2262" s="370"/>
      <c r="AG2262" s="375"/>
      <c r="AH2262" s="379"/>
      <c r="AI2262" s="383"/>
      <c r="AJ2262" s="388"/>
      <c r="AK2262" s="392"/>
      <c r="AL2262" s="388"/>
      <c r="AM2262" s="363">
        <f t="shared" si="1235"/>
        <v>1</v>
      </c>
      <c r="AN2262" s="578">
        <v>12.5</v>
      </c>
      <c r="AO2262" s="78">
        <f t="shared" si="1217"/>
        <v>0</v>
      </c>
      <c r="AP2262" s="78">
        <f t="shared" si="1212"/>
        <v>0</v>
      </c>
      <c r="AQ2262" s="78">
        <f t="shared" si="1213"/>
        <v>0</v>
      </c>
      <c r="AR2262" s="78">
        <f t="shared" si="1214"/>
        <v>0</v>
      </c>
      <c r="AS2262" s="78">
        <f t="shared" si="1215"/>
        <v>0</v>
      </c>
      <c r="AT2262" s="78">
        <f t="shared" si="1216"/>
        <v>0</v>
      </c>
      <c r="AU2262" s="74" t="s">
        <v>717</v>
      </c>
      <c r="AV2262" s="115"/>
      <c r="AW2262" s="395"/>
      <c r="AX2262" s="395">
        <v>0</v>
      </c>
      <c r="AY2262" s="395">
        <v>0</v>
      </c>
      <c r="AZ2262" s="395">
        <v>0</v>
      </c>
      <c r="BA2262" s="395">
        <v>0</v>
      </c>
      <c r="BB2262" s="395">
        <v>0</v>
      </c>
      <c r="BC2262" s="395">
        <v>0</v>
      </c>
      <c r="BD2262" s="115"/>
      <c r="BE2262" s="115"/>
      <c r="BF2262" s="115"/>
      <c r="BG2262" s="115"/>
      <c r="BH2262" s="115"/>
      <c r="BI2262" s="115"/>
      <c r="BJ2262" s="115"/>
      <c r="BK2262" s="115"/>
      <c r="BQ2262" s="74" t="str">
        <f t="shared" si="1218"/>
        <v xml:space="preserve"> </v>
      </c>
      <c r="BR2262" s="120" t="str">
        <f t="shared" si="1219"/>
        <v xml:space="preserve"> </v>
      </c>
      <c r="BS2262" s="120" t="str">
        <f t="shared" si="1220"/>
        <v xml:space="preserve"> </v>
      </c>
      <c r="BU2262" s="74" t="str">
        <f t="shared" si="1221"/>
        <v xml:space="preserve"> </v>
      </c>
      <c r="BV2262" s="120" t="str">
        <f t="shared" si="1222"/>
        <v xml:space="preserve"> </v>
      </c>
      <c r="BW2262" s="120" t="str">
        <f t="shared" si="1223"/>
        <v xml:space="preserve">  </v>
      </c>
      <c r="BY2262" s="74" t="str">
        <f t="shared" si="1224"/>
        <v xml:space="preserve"> </v>
      </c>
      <c r="BZ2262" s="120" t="str">
        <f t="shared" si="1225"/>
        <v xml:space="preserve"> </v>
      </c>
      <c r="CA2262" s="120" t="str">
        <f t="shared" si="1226"/>
        <v xml:space="preserve"> </v>
      </c>
      <c r="CC2262" s="115" t="str">
        <f t="shared" si="1227"/>
        <v xml:space="preserve"> </v>
      </c>
      <c r="CD2262" s="120" t="str">
        <f t="shared" si="1228"/>
        <v xml:space="preserve"> </v>
      </c>
      <c r="CE2262" s="417" t="str">
        <f t="shared" si="1229"/>
        <v xml:space="preserve"> </v>
      </c>
      <c r="CF2262" s="115"/>
      <c r="CG2262" s="115" t="str">
        <f t="shared" si="1230"/>
        <v xml:space="preserve"> </v>
      </c>
      <c r="CH2262" s="120" t="str">
        <f t="shared" si="1231"/>
        <v xml:space="preserve"> </v>
      </c>
      <c r="CI2262" s="417" t="str">
        <f t="shared" si="1232"/>
        <v xml:space="preserve"> </v>
      </c>
      <c r="CJ2262" s="115"/>
      <c r="CK2262" s="115" t="str">
        <f t="shared" si="1233"/>
        <v xml:space="preserve"> </v>
      </c>
      <c r="CL2262" s="120" t="str">
        <f t="shared" si="1234"/>
        <v xml:space="preserve"> </v>
      </c>
      <c r="CM2262" s="417" t="str">
        <f t="shared" si="1236"/>
        <v xml:space="preserve"> </v>
      </c>
      <c r="IS2262" s="108">
        <v>9.94</v>
      </c>
    </row>
    <row r="2263" spans="2:253" s="74" customFormat="1" ht="17.100000000000001" hidden="1" customHeight="1" x14ac:dyDescent="0.25">
      <c r="B2263" s="524">
        <f>IF('KB Duct Parts'!AI22&gt;0,'KB Duct Parts'!AI22,0)</f>
        <v>0</v>
      </c>
      <c r="C2263" s="529">
        <v>18406</v>
      </c>
      <c r="D2263" s="506">
        <f t="shared" si="1238"/>
        <v>18406</v>
      </c>
      <c r="E2263" s="539" t="s">
        <v>863</v>
      </c>
      <c r="F2263" s="508" t="str">
        <f t="shared" si="1240"/>
        <v xml:space="preserve"> </v>
      </c>
      <c r="G2263" s="537" t="s">
        <v>492</v>
      </c>
      <c r="H2263" s="524"/>
      <c r="I2263" s="1035"/>
      <c r="J2263" s="1036"/>
      <c r="K2263" s="531"/>
      <c r="L2263" s="522"/>
      <c r="M2263" s="517" t="str">
        <f t="shared" si="1237"/>
        <v>Y</v>
      </c>
      <c r="N2263" s="514">
        <f t="shared" si="1205"/>
        <v>13.8</v>
      </c>
      <c r="O2263" s="514">
        <f t="shared" si="1211"/>
        <v>0</v>
      </c>
      <c r="P2263" s="680">
        <f>'KB Duct Parts'!$AE$3</f>
        <v>0</v>
      </c>
      <c r="Q2263" s="681">
        <f t="shared" si="1206"/>
        <v>0</v>
      </c>
      <c r="R2263" s="682">
        <f t="shared" si="1207"/>
        <v>0</v>
      </c>
      <c r="S2263" s="716">
        <f t="shared" si="1208"/>
        <v>0.35</v>
      </c>
      <c r="T2263" s="679">
        <f t="shared" si="1209"/>
        <v>0</v>
      </c>
      <c r="U2263" s="679">
        <f t="shared" si="1210"/>
        <v>0</v>
      </c>
      <c r="Y2263" s="120"/>
      <c r="Z2263" s="92">
        <v>5.43</v>
      </c>
      <c r="AA2263" s="92">
        <f t="shared" si="1239"/>
        <v>10.86</v>
      </c>
      <c r="AD2263" s="81"/>
      <c r="AF2263" s="370"/>
      <c r="AG2263" s="375"/>
      <c r="AH2263" s="379"/>
      <c r="AI2263" s="383"/>
      <c r="AJ2263" s="388"/>
      <c r="AK2263" s="392"/>
      <c r="AL2263" s="388"/>
      <c r="AM2263" s="363">
        <f t="shared" si="1235"/>
        <v>1</v>
      </c>
      <c r="AN2263" s="578">
        <v>13.8</v>
      </c>
      <c r="AO2263" s="78">
        <f t="shared" si="1217"/>
        <v>0</v>
      </c>
      <c r="AP2263" s="78">
        <f t="shared" si="1212"/>
        <v>0</v>
      </c>
      <c r="AQ2263" s="78">
        <f t="shared" si="1213"/>
        <v>0</v>
      </c>
      <c r="AR2263" s="78">
        <f t="shared" si="1214"/>
        <v>0</v>
      </c>
      <c r="AS2263" s="78">
        <f t="shared" si="1215"/>
        <v>0</v>
      </c>
      <c r="AT2263" s="78">
        <f t="shared" si="1216"/>
        <v>0</v>
      </c>
      <c r="AU2263" s="74" t="s">
        <v>717</v>
      </c>
      <c r="AV2263" s="115"/>
      <c r="AW2263" s="395"/>
      <c r="AX2263" s="395">
        <v>0</v>
      </c>
      <c r="AY2263" s="395">
        <v>0</v>
      </c>
      <c r="AZ2263" s="395">
        <v>0</v>
      </c>
      <c r="BA2263" s="395">
        <v>0</v>
      </c>
      <c r="BB2263" s="395">
        <v>0</v>
      </c>
      <c r="BC2263" s="395">
        <v>0</v>
      </c>
      <c r="BD2263" s="115"/>
      <c r="BE2263" s="115"/>
      <c r="BF2263" s="115"/>
      <c r="BG2263" s="115"/>
      <c r="BH2263" s="115"/>
      <c r="BI2263" s="115"/>
      <c r="BJ2263" s="115"/>
      <c r="BK2263" s="115"/>
      <c r="BQ2263" s="74" t="str">
        <f t="shared" si="1218"/>
        <v xml:space="preserve"> </v>
      </c>
      <c r="BR2263" s="120" t="str">
        <f t="shared" si="1219"/>
        <v xml:space="preserve"> </v>
      </c>
      <c r="BS2263" s="120" t="str">
        <f t="shared" si="1220"/>
        <v xml:space="preserve"> </v>
      </c>
      <c r="BU2263" s="74" t="str">
        <f t="shared" si="1221"/>
        <v xml:space="preserve"> </v>
      </c>
      <c r="BV2263" s="120" t="str">
        <f t="shared" si="1222"/>
        <v xml:space="preserve"> </v>
      </c>
      <c r="BW2263" s="120" t="str">
        <f t="shared" si="1223"/>
        <v xml:space="preserve">  </v>
      </c>
      <c r="BY2263" s="74" t="str">
        <f t="shared" si="1224"/>
        <v xml:space="preserve"> </v>
      </c>
      <c r="BZ2263" s="120" t="str">
        <f t="shared" si="1225"/>
        <v xml:space="preserve"> </v>
      </c>
      <c r="CA2263" s="120" t="str">
        <f t="shared" si="1226"/>
        <v xml:space="preserve"> </v>
      </c>
      <c r="CC2263" s="115" t="str">
        <f t="shared" si="1227"/>
        <v xml:space="preserve"> </v>
      </c>
      <c r="CD2263" s="120" t="str">
        <f t="shared" si="1228"/>
        <v xml:space="preserve"> </v>
      </c>
      <c r="CE2263" s="417" t="str">
        <f t="shared" si="1229"/>
        <v xml:space="preserve"> </v>
      </c>
      <c r="CF2263" s="115"/>
      <c r="CG2263" s="115" t="str">
        <f t="shared" si="1230"/>
        <v xml:space="preserve"> </v>
      </c>
      <c r="CH2263" s="120" t="str">
        <f t="shared" si="1231"/>
        <v xml:space="preserve"> </v>
      </c>
      <c r="CI2263" s="417" t="str">
        <f t="shared" si="1232"/>
        <v xml:space="preserve"> </v>
      </c>
      <c r="CJ2263" s="115"/>
      <c r="CK2263" s="115" t="str">
        <f t="shared" si="1233"/>
        <v xml:space="preserve"> </v>
      </c>
      <c r="CL2263" s="120" t="str">
        <f t="shared" si="1234"/>
        <v xml:space="preserve"> </v>
      </c>
      <c r="CM2263" s="417" t="str">
        <f t="shared" si="1236"/>
        <v xml:space="preserve"> </v>
      </c>
      <c r="IS2263" s="108">
        <v>10.86</v>
      </c>
    </row>
    <row r="2264" spans="2:253" s="74" customFormat="1" ht="17.100000000000001" hidden="1" customHeight="1" x14ac:dyDescent="0.25">
      <c r="B2264" s="524">
        <f>IF('KB Duct Parts'!AI23&gt;0,'KB Duct Parts'!AI23,0)</f>
        <v>0</v>
      </c>
      <c r="C2264" s="529"/>
      <c r="D2264" s="506">
        <v>18407</v>
      </c>
      <c r="E2264" s="539" t="s">
        <v>864</v>
      </c>
      <c r="F2264" s="508"/>
      <c r="G2264" s="537" t="s">
        <v>492</v>
      </c>
      <c r="H2264" s="524"/>
      <c r="I2264" s="1035"/>
      <c r="J2264" s="1036"/>
      <c r="K2264" s="531"/>
      <c r="L2264" s="522"/>
      <c r="M2264" s="517" t="s">
        <v>880</v>
      </c>
      <c r="N2264" s="514">
        <f t="shared" si="1205"/>
        <v>15</v>
      </c>
      <c r="O2264" s="514">
        <f t="shared" si="1211"/>
        <v>0</v>
      </c>
      <c r="P2264" s="680">
        <f>'KB Duct Parts'!$AE$3</f>
        <v>0</v>
      </c>
      <c r="Q2264" s="681">
        <f t="shared" si="1206"/>
        <v>0</v>
      </c>
      <c r="R2264" s="682">
        <f t="shared" si="1207"/>
        <v>0</v>
      </c>
      <c r="S2264" s="716">
        <f t="shared" si="1208"/>
        <v>0.35</v>
      </c>
      <c r="T2264" s="679">
        <f t="shared" si="1209"/>
        <v>0</v>
      </c>
      <c r="U2264" s="679">
        <f t="shared" si="1210"/>
        <v>0</v>
      </c>
      <c r="Y2264" s="120"/>
      <c r="Z2264" s="92"/>
      <c r="AA2264" s="92"/>
      <c r="AD2264" s="81"/>
      <c r="AF2264" s="370"/>
      <c r="AG2264" s="375"/>
      <c r="AH2264" s="379"/>
      <c r="AI2264" s="383"/>
      <c r="AJ2264" s="388"/>
      <c r="AK2264" s="392"/>
      <c r="AL2264" s="388"/>
      <c r="AM2264" s="363">
        <f t="shared" si="1235"/>
        <v>1</v>
      </c>
      <c r="AN2264" s="578">
        <v>15</v>
      </c>
      <c r="AO2264" s="78">
        <f t="shared" si="1217"/>
        <v>0</v>
      </c>
      <c r="AP2264" s="78">
        <f t="shared" si="1212"/>
        <v>0</v>
      </c>
      <c r="AQ2264" s="78">
        <f t="shared" si="1213"/>
        <v>0</v>
      </c>
      <c r="AR2264" s="78">
        <f t="shared" si="1214"/>
        <v>0</v>
      </c>
      <c r="AS2264" s="78">
        <f t="shared" si="1215"/>
        <v>0</v>
      </c>
      <c r="AT2264" s="78">
        <f t="shared" si="1216"/>
        <v>0</v>
      </c>
      <c r="AV2264" s="115"/>
      <c r="AW2264" s="395"/>
      <c r="AX2264" s="395">
        <v>0</v>
      </c>
      <c r="AY2264" s="395">
        <v>0</v>
      </c>
      <c r="AZ2264" s="395">
        <v>0</v>
      </c>
      <c r="BA2264" s="395">
        <v>0</v>
      </c>
      <c r="BB2264" s="395">
        <v>0</v>
      </c>
      <c r="BC2264" s="395">
        <v>0</v>
      </c>
      <c r="BD2264" s="115"/>
      <c r="BE2264" s="115"/>
      <c r="BF2264" s="115"/>
      <c r="BG2264" s="115"/>
      <c r="BH2264" s="115"/>
      <c r="BI2264" s="115"/>
      <c r="BJ2264" s="115"/>
      <c r="BK2264" s="115"/>
      <c r="BQ2264" s="74" t="str">
        <f t="shared" si="1218"/>
        <v xml:space="preserve"> </v>
      </c>
      <c r="BR2264" s="120" t="str">
        <f t="shared" si="1219"/>
        <v xml:space="preserve"> </v>
      </c>
      <c r="BS2264" s="120" t="str">
        <f t="shared" si="1220"/>
        <v xml:space="preserve"> </v>
      </c>
      <c r="BU2264" s="74" t="str">
        <f t="shared" si="1221"/>
        <v xml:space="preserve"> </v>
      </c>
      <c r="BV2264" s="120" t="str">
        <f t="shared" si="1222"/>
        <v xml:space="preserve"> </v>
      </c>
      <c r="BW2264" s="120" t="str">
        <f t="shared" si="1223"/>
        <v xml:space="preserve">  </v>
      </c>
      <c r="BY2264" s="74" t="str">
        <f t="shared" si="1224"/>
        <v xml:space="preserve"> </v>
      </c>
      <c r="BZ2264" s="120" t="str">
        <f t="shared" si="1225"/>
        <v xml:space="preserve"> </v>
      </c>
      <c r="CA2264" s="120" t="str">
        <f t="shared" si="1226"/>
        <v xml:space="preserve"> </v>
      </c>
      <c r="CC2264" s="115" t="str">
        <f t="shared" si="1227"/>
        <v xml:space="preserve"> </v>
      </c>
      <c r="CD2264" s="120" t="str">
        <f t="shared" si="1228"/>
        <v xml:space="preserve"> </v>
      </c>
      <c r="CE2264" s="417" t="str">
        <f t="shared" si="1229"/>
        <v xml:space="preserve"> </v>
      </c>
      <c r="CF2264" s="115"/>
      <c r="CG2264" s="115" t="str">
        <f t="shared" si="1230"/>
        <v xml:space="preserve"> </v>
      </c>
      <c r="CH2264" s="120" t="str">
        <f t="shared" si="1231"/>
        <v xml:space="preserve"> </v>
      </c>
      <c r="CI2264" s="417" t="str">
        <f t="shared" si="1232"/>
        <v xml:space="preserve"> </v>
      </c>
      <c r="CJ2264" s="115"/>
      <c r="CK2264" s="115" t="str">
        <f t="shared" si="1233"/>
        <v xml:space="preserve"> </v>
      </c>
      <c r="CL2264" s="120" t="str">
        <f t="shared" si="1234"/>
        <v xml:space="preserve"> </v>
      </c>
      <c r="CM2264" s="417" t="str">
        <f t="shared" si="1236"/>
        <v xml:space="preserve"> </v>
      </c>
      <c r="IS2264" s="108"/>
    </row>
    <row r="2265" spans="2:253" s="74" customFormat="1" ht="17.100000000000001" hidden="1" customHeight="1" x14ac:dyDescent="0.25">
      <c r="B2265" s="524">
        <f>IF('KB Duct Parts'!AI24&gt;0,'KB Duct Parts'!AI24,0)</f>
        <v>0</v>
      </c>
      <c r="C2265" s="529">
        <v>18408</v>
      </c>
      <c r="D2265" s="506">
        <f>IF(AM2265=1,C2265,(C2265&amp;"  ("&amp;L2265&amp;"ga)"))</f>
        <v>18408</v>
      </c>
      <c r="E2265" s="539" t="s">
        <v>484</v>
      </c>
      <c r="F2265" s="508" t="str">
        <f t="shared" si="1240"/>
        <v xml:space="preserve"> </v>
      </c>
      <c r="G2265" s="537" t="s">
        <v>492</v>
      </c>
      <c r="H2265" s="524"/>
      <c r="I2265" s="1035"/>
      <c r="J2265" s="1036"/>
      <c r="K2265" s="531"/>
      <c r="L2265" s="522"/>
      <c r="M2265" s="517" t="str">
        <f t="shared" si="1237"/>
        <v>Y</v>
      </c>
      <c r="N2265" s="514">
        <f t="shared" si="1205"/>
        <v>17.7</v>
      </c>
      <c r="O2265" s="514">
        <f t="shared" si="1211"/>
        <v>0</v>
      </c>
      <c r="P2265" s="680">
        <f>'KB Duct Parts'!$AE$3</f>
        <v>0</v>
      </c>
      <c r="Q2265" s="681">
        <f t="shared" si="1206"/>
        <v>0</v>
      </c>
      <c r="R2265" s="682">
        <f t="shared" si="1207"/>
        <v>0</v>
      </c>
      <c r="S2265" s="716">
        <f t="shared" si="1208"/>
        <v>0.35</v>
      </c>
      <c r="T2265" s="679">
        <f t="shared" si="1209"/>
        <v>0</v>
      </c>
      <c r="U2265" s="679">
        <f t="shared" si="1210"/>
        <v>0</v>
      </c>
      <c r="Y2265" s="120"/>
      <c r="Z2265" s="92">
        <v>7.02</v>
      </c>
      <c r="AA2265" s="92">
        <f t="shared" si="1239"/>
        <v>14.04</v>
      </c>
      <c r="AD2265" s="81"/>
      <c r="AF2265" s="370"/>
      <c r="AG2265" s="375"/>
      <c r="AH2265" s="379"/>
      <c r="AI2265" s="383"/>
      <c r="AJ2265" s="388"/>
      <c r="AK2265" s="392"/>
      <c r="AL2265" s="388"/>
      <c r="AM2265" s="363">
        <f t="shared" si="1235"/>
        <v>1</v>
      </c>
      <c r="AN2265" s="578">
        <v>17.7</v>
      </c>
      <c r="AO2265" s="78">
        <f t="shared" si="1217"/>
        <v>0</v>
      </c>
      <c r="AP2265" s="78">
        <f t="shared" si="1212"/>
        <v>0</v>
      </c>
      <c r="AQ2265" s="78">
        <f t="shared" si="1213"/>
        <v>0</v>
      </c>
      <c r="AR2265" s="78">
        <f t="shared" si="1214"/>
        <v>0</v>
      </c>
      <c r="AS2265" s="78">
        <f t="shared" si="1215"/>
        <v>0</v>
      </c>
      <c r="AT2265" s="78">
        <f t="shared" si="1216"/>
        <v>0</v>
      </c>
      <c r="AU2265" s="74" t="s">
        <v>717</v>
      </c>
      <c r="AV2265" s="115"/>
      <c r="AW2265" s="395"/>
      <c r="AX2265" s="395">
        <v>0</v>
      </c>
      <c r="AY2265" s="395">
        <v>0</v>
      </c>
      <c r="AZ2265" s="395">
        <v>0</v>
      </c>
      <c r="BA2265" s="395">
        <v>0</v>
      </c>
      <c r="BB2265" s="395">
        <v>0</v>
      </c>
      <c r="BC2265" s="395">
        <v>0</v>
      </c>
      <c r="BD2265" s="115"/>
      <c r="BE2265" s="115"/>
      <c r="BF2265" s="115"/>
      <c r="BG2265" s="115"/>
      <c r="BH2265" s="115"/>
      <c r="BI2265" s="115"/>
      <c r="BJ2265" s="115"/>
      <c r="BK2265" s="115"/>
      <c r="BQ2265" s="74" t="str">
        <f t="shared" si="1218"/>
        <v xml:space="preserve"> </v>
      </c>
      <c r="BR2265" s="120" t="str">
        <f t="shared" si="1219"/>
        <v xml:space="preserve"> </v>
      </c>
      <c r="BS2265" s="120" t="str">
        <f t="shared" si="1220"/>
        <v xml:space="preserve"> </v>
      </c>
      <c r="BU2265" s="74" t="str">
        <f t="shared" si="1221"/>
        <v xml:space="preserve"> </v>
      </c>
      <c r="BV2265" s="120" t="str">
        <f t="shared" si="1222"/>
        <v xml:space="preserve"> </v>
      </c>
      <c r="BW2265" s="120" t="str">
        <f t="shared" si="1223"/>
        <v xml:space="preserve">  </v>
      </c>
      <c r="BY2265" s="74" t="str">
        <f t="shared" si="1224"/>
        <v xml:space="preserve"> </v>
      </c>
      <c r="BZ2265" s="120" t="str">
        <f t="shared" si="1225"/>
        <v xml:space="preserve"> </v>
      </c>
      <c r="CA2265" s="120" t="str">
        <f t="shared" si="1226"/>
        <v xml:space="preserve"> </v>
      </c>
      <c r="CC2265" s="115" t="str">
        <f t="shared" si="1227"/>
        <v xml:space="preserve"> </v>
      </c>
      <c r="CD2265" s="120" t="str">
        <f t="shared" si="1228"/>
        <v xml:space="preserve"> </v>
      </c>
      <c r="CE2265" s="417" t="str">
        <f t="shared" si="1229"/>
        <v xml:space="preserve"> </v>
      </c>
      <c r="CF2265" s="115"/>
      <c r="CG2265" s="115" t="str">
        <f t="shared" si="1230"/>
        <v xml:space="preserve"> </v>
      </c>
      <c r="CH2265" s="120" t="str">
        <f t="shared" si="1231"/>
        <v xml:space="preserve"> </v>
      </c>
      <c r="CI2265" s="417" t="str">
        <f t="shared" si="1232"/>
        <v xml:space="preserve"> </v>
      </c>
      <c r="CJ2265" s="115"/>
      <c r="CK2265" s="115" t="str">
        <f t="shared" si="1233"/>
        <v xml:space="preserve"> </v>
      </c>
      <c r="CL2265" s="120" t="str">
        <f t="shared" si="1234"/>
        <v xml:space="preserve"> </v>
      </c>
      <c r="CM2265" s="417" t="str">
        <f t="shared" si="1236"/>
        <v xml:space="preserve"> </v>
      </c>
      <c r="IS2265" s="108">
        <v>14.04</v>
      </c>
    </row>
    <row r="2266" spans="2:253" s="74" customFormat="1" ht="17.100000000000001" hidden="1" customHeight="1" x14ac:dyDescent="0.25">
      <c r="B2266" s="524">
        <f>IF('KB Duct Parts'!AI25&gt;0,'KB Duct Parts'!AI25,0)</f>
        <v>0</v>
      </c>
      <c r="C2266" s="529"/>
      <c r="D2266" s="506">
        <v>18409</v>
      </c>
      <c r="E2266" s="539" t="s">
        <v>866</v>
      </c>
      <c r="F2266" s="508"/>
      <c r="G2266" s="537" t="s">
        <v>492</v>
      </c>
      <c r="H2266" s="524"/>
      <c r="I2266" s="1035"/>
      <c r="J2266" s="1036"/>
      <c r="K2266" s="531"/>
      <c r="L2266" s="522"/>
      <c r="M2266" s="517" t="s">
        <v>880</v>
      </c>
      <c r="N2266" s="514">
        <f t="shared" ref="N2266:N2329" si="1241">AN2266</f>
        <v>20.75</v>
      </c>
      <c r="O2266" s="514">
        <f t="shared" si="1211"/>
        <v>0</v>
      </c>
      <c r="P2266" s="680">
        <f>'KB Duct Parts'!$AE$3</f>
        <v>0</v>
      </c>
      <c r="Q2266" s="681">
        <f t="shared" ref="Q2266:Q2329" si="1242">IF(B2266&gt;0,N2266*(1-P2266),0)</f>
        <v>0</v>
      </c>
      <c r="R2266" s="682">
        <f t="shared" ref="R2266:R2329" si="1243">B2266*Q2266</f>
        <v>0</v>
      </c>
      <c r="S2266" s="716">
        <f t="shared" ref="S2266:S2329" si="1244">$Y$3904</f>
        <v>0.35</v>
      </c>
      <c r="T2266" s="679">
        <f t="shared" ref="T2266:T2329" si="1245">ROUND(IF(B2266&gt;0,((N2266*(1-(1*S2266)))),0),2)</f>
        <v>0</v>
      </c>
      <c r="U2266" s="679">
        <f t="shared" ref="U2266:U2329" si="1246">B2266*T2266</f>
        <v>0</v>
      </c>
      <c r="Y2266" s="120"/>
      <c r="Z2266" s="92"/>
      <c r="AA2266" s="92"/>
      <c r="AD2266" s="81"/>
      <c r="AF2266" s="370"/>
      <c r="AG2266" s="375"/>
      <c r="AH2266" s="379"/>
      <c r="AI2266" s="383"/>
      <c r="AJ2266" s="388"/>
      <c r="AK2266" s="392"/>
      <c r="AL2266" s="388"/>
      <c r="AM2266" s="363">
        <f t="shared" si="1235"/>
        <v>1</v>
      </c>
      <c r="AN2266" s="578">
        <v>20.75</v>
      </c>
      <c r="AO2266" s="78">
        <f t="shared" si="1217"/>
        <v>0</v>
      </c>
      <c r="AP2266" s="78">
        <f t="shared" si="1212"/>
        <v>0</v>
      </c>
      <c r="AQ2266" s="78">
        <f t="shared" si="1213"/>
        <v>0</v>
      </c>
      <c r="AR2266" s="78">
        <f t="shared" si="1214"/>
        <v>0</v>
      </c>
      <c r="AS2266" s="78">
        <f t="shared" si="1215"/>
        <v>0</v>
      </c>
      <c r="AT2266" s="78">
        <f t="shared" si="1216"/>
        <v>0</v>
      </c>
      <c r="AV2266" s="115"/>
      <c r="AW2266" s="395"/>
      <c r="AX2266" s="395">
        <v>0</v>
      </c>
      <c r="AY2266" s="395">
        <v>0</v>
      </c>
      <c r="AZ2266" s="395">
        <v>0</v>
      </c>
      <c r="BA2266" s="395">
        <v>0</v>
      </c>
      <c r="BB2266" s="395">
        <v>0</v>
      </c>
      <c r="BC2266" s="395">
        <v>0</v>
      </c>
      <c r="BD2266" s="115"/>
      <c r="BE2266" s="115"/>
      <c r="BF2266" s="115"/>
      <c r="BG2266" s="115"/>
      <c r="BH2266" s="115"/>
      <c r="BI2266" s="115"/>
      <c r="BJ2266" s="115"/>
      <c r="BK2266" s="115"/>
      <c r="BQ2266" s="74" t="str">
        <f t="shared" si="1218"/>
        <v xml:space="preserve"> </v>
      </c>
      <c r="BR2266" s="120" t="str">
        <f t="shared" si="1219"/>
        <v xml:space="preserve"> </v>
      </c>
      <c r="BS2266" s="120" t="str">
        <f t="shared" si="1220"/>
        <v xml:space="preserve"> </v>
      </c>
      <c r="BU2266" s="74" t="str">
        <f t="shared" si="1221"/>
        <v xml:space="preserve"> </v>
      </c>
      <c r="BV2266" s="120" t="str">
        <f t="shared" si="1222"/>
        <v xml:space="preserve"> </v>
      </c>
      <c r="BW2266" s="120" t="str">
        <f t="shared" si="1223"/>
        <v xml:space="preserve">  </v>
      </c>
      <c r="BY2266" s="74" t="str">
        <f t="shared" si="1224"/>
        <v xml:space="preserve"> </v>
      </c>
      <c r="BZ2266" s="120" t="str">
        <f t="shared" si="1225"/>
        <v xml:space="preserve"> </v>
      </c>
      <c r="CA2266" s="120" t="str">
        <f t="shared" si="1226"/>
        <v xml:space="preserve"> </v>
      </c>
      <c r="CC2266" s="115" t="str">
        <f t="shared" si="1227"/>
        <v xml:space="preserve"> </v>
      </c>
      <c r="CD2266" s="120" t="str">
        <f t="shared" si="1228"/>
        <v xml:space="preserve"> </v>
      </c>
      <c r="CE2266" s="417" t="str">
        <f t="shared" si="1229"/>
        <v xml:space="preserve"> </v>
      </c>
      <c r="CF2266" s="115"/>
      <c r="CG2266" s="115" t="str">
        <f t="shared" si="1230"/>
        <v xml:space="preserve"> </v>
      </c>
      <c r="CH2266" s="120" t="str">
        <f t="shared" si="1231"/>
        <v xml:space="preserve"> </v>
      </c>
      <c r="CI2266" s="417" t="str">
        <f t="shared" si="1232"/>
        <v xml:space="preserve"> </v>
      </c>
      <c r="CJ2266" s="115"/>
      <c r="CK2266" s="115" t="str">
        <f t="shared" si="1233"/>
        <v xml:space="preserve"> </v>
      </c>
      <c r="CL2266" s="120" t="str">
        <f t="shared" si="1234"/>
        <v xml:space="preserve"> </v>
      </c>
      <c r="CM2266" s="417" t="str">
        <f t="shared" si="1236"/>
        <v xml:space="preserve"> </v>
      </c>
      <c r="IS2266" s="108"/>
    </row>
    <row r="2267" spans="2:253" s="74" customFormat="1" ht="17.100000000000001" hidden="1" customHeight="1" x14ac:dyDescent="0.25">
      <c r="B2267" s="524">
        <f>IF('KB Duct Parts'!AI26&gt;0,'KB Duct Parts'!AI26,0)</f>
        <v>0</v>
      </c>
      <c r="C2267" s="529">
        <v>18410</v>
      </c>
      <c r="D2267" s="506">
        <f t="shared" ref="D2267:D2330" si="1247">IF(AM2267=1,C2267,(C2267&amp;"  ("&amp;L2267&amp;"ga)"))</f>
        <v>18410</v>
      </c>
      <c r="E2267" s="539" t="s">
        <v>867</v>
      </c>
      <c r="F2267" s="508" t="str">
        <f t="shared" si="1240"/>
        <v xml:space="preserve"> </v>
      </c>
      <c r="G2267" s="537" t="s">
        <v>492</v>
      </c>
      <c r="H2267" s="524"/>
      <c r="I2267" s="1035"/>
      <c r="J2267" s="1036"/>
      <c r="K2267" s="531"/>
      <c r="L2267" s="522"/>
      <c r="M2267" s="517" t="str">
        <f t="shared" si="1237"/>
        <v>Y</v>
      </c>
      <c r="N2267" s="514">
        <f t="shared" si="1241"/>
        <v>22.7</v>
      </c>
      <c r="O2267" s="514">
        <f t="shared" si="1211"/>
        <v>0</v>
      </c>
      <c r="P2267" s="680">
        <f>'KB Duct Parts'!$AE$3</f>
        <v>0</v>
      </c>
      <c r="Q2267" s="681">
        <f t="shared" si="1242"/>
        <v>0</v>
      </c>
      <c r="R2267" s="682">
        <f t="shared" si="1243"/>
        <v>0</v>
      </c>
      <c r="S2267" s="716">
        <f t="shared" si="1244"/>
        <v>0.35</v>
      </c>
      <c r="T2267" s="679">
        <f t="shared" si="1245"/>
        <v>0</v>
      </c>
      <c r="U2267" s="679">
        <f t="shared" si="1246"/>
        <v>0</v>
      </c>
      <c r="Y2267" s="120"/>
      <c r="Z2267" s="92">
        <v>9</v>
      </c>
      <c r="AA2267" s="92">
        <f t="shared" si="1239"/>
        <v>18</v>
      </c>
      <c r="AD2267" s="81"/>
      <c r="AF2267" s="370"/>
      <c r="AG2267" s="375"/>
      <c r="AH2267" s="379"/>
      <c r="AI2267" s="383"/>
      <c r="AJ2267" s="388"/>
      <c r="AK2267" s="392"/>
      <c r="AL2267" s="388"/>
      <c r="AM2267" s="363">
        <f t="shared" si="1235"/>
        <v>1</v>
      </c>
      <c r="AN2267" s="578">
        <v>22.7</v>
      </c>
      <c r="AO2267" s="78">
        <f t="shared" si="1217"/>
        <v>0</v>
      </c>
      <c r="AP2267" s="78">
        <f t="shared" si="1212"/>
        <v>0</v>
      </c>
      <c r="AQ2267" s="78">
        <f t="shared" si="1213"/>
        <v>0</v>
      </c>
      <c r="AR2267" s="78">
        <f t="shared" si="1214"/>
        <v>0</v>
      </c>
      <c r="AS2267" s="78">
        <f t="shared" si="1215"/>
        <v>0</v>
      </c>
      <c r="AT2267" s="78">
        <f t="shared" si="1216"/>
        <v>0</v>
      </c>
      <c r="AU2267" s="74" t="s">
        <v>717</v>
      </c>
      <c r="AV2267" s="115"/>
      <c r="AW2267" s="395"/>
      <c r="AX2267" s="395">
        <v>0</v>
      </c>
      <c r="AY2267" s="395">
        <v>0</v>
      </c>
      <c r="AZ2267" s="395">
        <v>0</v>
      </c>
      <c r="BA2267" s="395">
        <v>0</v>
      </c>
      <c r="BB2267" s="395">
        <v>0</v>
      </c>
      <c r="BC2267" s="395">
        <v>0</v>
      </c>
      <c r="BD2267" s="115"/>
      <c r="BE2267" s="115"/>
      <c r="BF2267" s="115"/>
      <c r="BG2267" s="115"/>
      <c r="BH2267" s="115"/>
      <c r="BI2267" s="115"/>
      <c r="BJ2267" s="115"/>
      <c r="BK2267" s="115"/>
      <c r="BQ2267" s="74" t="str">
        <f t="shared" si="1218"/>
        <v xml:space="preserve"> </v>
      </c>
      <c r="BR2267" s="120" t="str">
        <f t="shared" si="1219"/>
        <v xml:space="preserve"> </v>
      </c>
      <c r="BS2267" s="120" t="str">
        <f t="shared" si="1220"/>
        <v xml:space="preserve"> </v>
      </c>
      <c r="BU2267" s="74" t="str">
        <f t="shared" si="1221"/>
        <v xml:space="preserve"> </v>
      </c>
      <c r="BV2267" s="120" t="str">
        <f t="shared" si="1222"/>
        <v xml:space="preserve"> </v>
      </c>
      <c r="BW2267" s="120" t="str">
        <f t="shared" si="1223"/>
        <v xml:space="preserve">  </v>
      </c>
      <c r="BY2267" s="74" t="str">
        <f t="shared" si="1224"/>
        <v xml:space="preserve"> </v>
      </c>
      <c r="BZ2267" s="120" t="str">
        <f t="shared" si="1225"/>
        <v xml:space="preserve"> </v>
      </c>
      <c r="CA2267" s="120" t="str">
        <f t="shared" si="1226"/>
        <v xml:space="preserve"> </v>
      </c>
      <c r="CC2267" s="115" t="str">
        <f t="shared" si="1227"/>
        <v xml:space="preserve"> </v>
      </c>
      <c r="CD2267" s="120" t="str">
        <f t="shared" si="1228"/>
        <v xml:space="preserve"> </v>
      </c>
      <c r="CE2267" s="417" t="str">
        <f t="shared" si="1229"/>
        <v xml:space="preserve"> </v>
      </c>
      <c r="CF2267" s="115"/>
      <c r="CG2267" s="115" t="str">
        <f t="shared" si="1230"/>
        <v xml:space="preserve"> </v>
      </c>
      <c r="CH2267" s="120" t="str">
        <f t="shared" si="1231"/>
        <v xml:space="preserve"> </v>
      </c>
      <c r="CI2267" s="417" t="str">
        <f t="shared" si="1232"/>
        <v xml:space="preserve"> </v>
      </c>
      <c r="CJ2267" s="115"/>
      <c r="CK2267" s="115" t="str">
        <f t="shared" si="1233"/>
        <v xml:space="preserve"> </v>
      </c>
      <c r="CL2267" s="120" t="str">
        <f t="shared" si="1234"/>
        <v xml:space="preserve"> </v>
      </c>
      <c r="CM2267" s="417" t="str">
        <f t="shared" si="1236"/>
        <v xml:space="preserve"> </v>
      </c>
      <c r="IS2267" s="108">
        <v>18</v>
      </c>
    </row>
    <row r="2268" spans="2:253" s="74" customFormat="1" ht="17.100000000000001" hidden="1" customHeight="1" x14ac:dyDescent="0.25">
      <c r="B2268" s="524">
        <f>IF('KB Duct Parts'!AI27&gt;0,'KB Duct Parts'!AI27,0)</f>
        <v>0</v>
      </c>
      <c r="C2268" s="529">
        <v>18412</v>
      </c>
      <c r="D2268" s="506">
        <f t="shared" si="1247"/>
        <v>18412</v>
      </c>
      <c r="E2268" s="539" t="s">
        <v>869</v>
      </c>
      <c r="F2268" s="508" t="str">
        <f t="shared" si="1240"/>
        <v xml:space="preserve"> </v>
      </c>
      <c r="G2268" s="537" t="s">
        <v>492</v>
      </c>
      <c r="H2268" s="524"/>
      <c r="I2268" s="1035"/>
      <c r="J2268" s="1036"/>
      <c r="K2268" s="531"/>
      <c r="L2268" s="522"/>
      <c r="M2268" s="517" t="str">
        <f t="shared" si="1237"/>
        <v>Y</v>
      </c>
      <c r="N2268" s="514">
        <f t="shared" si="1241"/>
        <v>27.3</v>
      </c>
      <c r="O2268" s="514">
        <f t="shared" si="1211"/>
        <v>0</v>
      </c>
      <c r="P2268" s="680">
        <f>'KB Duct Parts'!$AE$3</f>
        <v>0</v>
      </c>
      <c r="Q2268" s="681">
        <f t="shared" si="1242"/>
        <v>0</v>
      </c>
      <c r="R2268" s="682">
        <f t="shared" si="1243"/>
        <v>0</v>
      </c>
      <c r="S2268" s="716">
        <f t="shared" si="1244"/>
        <v>0.35</v>
      </c>
      <c r="T2268" s="679">
        <f t="shared" si="1245"/>
        <v>0</v>
      </c>
      <c r="U2268" s="679">
        <f t="shared" si="1246"/>
        <v>0</v>
      </c>
      <c r="Y2268" s="120"/>
      <c r="Z2268" s="92">
        <v>10.8</v>
      </c>
      <c r="AA2268" s="92">
        <f t="shared" si="1239"/>
        <v>21.6</v>
      </c>
      <c r="AD2268" s="81"/>
      <c r="AF2268" s="370"/>
      <c r="AG2268" s="375"/>
      <c r="AH2268" s="379"/>
      <c r="AI2268" s="383"/>
      <c r="AJ2268" s="388"/>
      <c r="AK2268" s="392"/>
      <c r="AL2268" s="388"/>
      <c r="AM2268" s="363">
        <f t="shared" si="1235"/>
        <v>1</v>
      </c>
      <c r="AN2268" s="578">
        <v>27.3</v>
      </c>
      <c r="AO2268" s="78">
        <f t="shared" si="1217"/>
        <v>0</v>
      </c>
      <c r="AP2268" s="78">
        <f t="shared" si="1212"/>
        <v>0</v>
      </c>
      <c r="AQ2268" s="78">
        <f t="shared" si="1213"/>
        <v>0</v>
      </c>
      <c r="AR2268" s="78">
        <f t="shared" si="1214"/>
        <v>0</v>
      </c>
      <c r="AS2268" s="78">
        <f t="shared" si="1215"/>
        <v>0</v>
      </c>
      <c r="AT2268" s="78">
        <f t="shared" si="1216"/>
        <v>0</v>
      </c>
      <c r="AU2268" s="74" t="s">
        <v>717</v>
      </c>
      <c r="AV2268" s="115"/>
      <c r="AW2268" s="395"/>
      <c r="AX2268" s="395">
        <v>0</v>
      </c>
      <c r="AY2268" s="395">
        <v>0</v>
      </c>
      <c r="AZ2268" s="395">
        <v>0</v>
      </c>
      <c r="BA2268" s="395">
        <v>0</v>
      </c>
      <c r="BB2268" s="395">
        <v>0</v>
      </c>
      <c r="BC2268" s="395">
        <v>0</v>
      </c>
      <c r="BD2268" s="115"/>
      <c r="BE2268" s="115"/>
      <c r="BF2268" s="115"/>
      <c r="BG2268" s="115"/>
      <c r="BH2268" s="115"/>
      <c r="BI2268" s="115"/>
      <c r="BJ2268" s="115"/>
      <c r="BK2268" s="115"/>
      <c r="BQ2268" s="74" t="str">
        <f t="shared" si="1218"/>
        <v xml:space="preserve"> </v>
      </c>
      <c r="BR2268" s="120" t="str">
        <f t="shared" si="1219"/>
        <v xml:space="preserve"> </v>
      </c>
      <c r="BS2268" s="120" t="str">
        <f t="shared" si="1220"/>
        <v xml:space="preserve"> </v>
      </c>
      <c r="BU2268" s="74" t="str">
        <f t="shared" si="1221"/>
        <v xml:space="preserve"> </v>
      </c>
      <c r="BV2268" s="120" t="str">
        <f t="shared" si="1222"/>
        <v xml:space="preserve"> </v>
      </c>
      <c r="BW2268" s="120" t="str">
        <f t="shared" si="1223"/>
        <v xml:space="preserve">  </v>
      </c>
      <c r="BY2268" s="74" t="str">
        <f t="shared" si="1224"/>
        <v xml:space="preserve"> </v>
      </c>
      <c r="BZ2268" s="120" t="str">
        <f t="shared" si="1225"/>
        <v xml:space="preserve"> </v>
      </c>
      <c r="CA2268" s="120" t="str">
        <f t="shared" si="1226"/>
        <v xml:space="preserve"> </v>
      </c>
      <c r="CC2268" s="115" t="str">
        <f t="shared" si="1227"/>
        <v xml:space="preserve"> </v>
      </c>
      <c r="CD2268" s="120" t="str">
        <f t="shared" si="1228"/>
        <v xml:space="preserve"> </v>
      </c>
      <c r="CE2268" s="417" t="str">
        <f t="shared" si="1229"/>
        <v xml:space="preserve"> </v>
      </c>
      <c r="CF2268" s="115"/>
      <c r="CG2268" s="115" t="str">
        <f t="shared" si="1230"/>
        <v xml:space="preserve"> </v>
      </c>
      <c r="CH2268" s="120" t="str">
        <f t="shared" si="1231"/>
        <v xml:space="preserve"> </v>
      </c>
      <c r="CI2268" s="417" t="str">
        <f t="shared" si="1232"/>
        <v xml:space="preserve"> </v>
      </c>
      <c r="CJ2268" s="115"/>
      <c r="CK2268" s="115" t="str">
        <f t="shared" si="1233"/>
        <v xml:space="preserve"> </v>
      </c>
      <c r="CL2268" s="120" t="str">
        <f t="shared" si="1234"/>
        <v xml:space="preserve"> </v>
      </c>
      <c r="CM2268" s="417" t="str">
        <f t="shared" si="1236"/>
        <v xml:space="preserve"> </v>
      </c>
      <c r="IS2268" s="108">
        <v>21.6</v>
      </c>
    </row>
    <row r="2269" spans="2:253" s="74" customFormat="1" ht="17.100000000000001" hidden="1" customHeight="1" x14ac:dyDescent="0.25">
      <c r="B2269" s="524">
        <f>IF('KB Duct Parts'!AI32&gt;0,'KB Duct Parts'!AI32,0)</f>
        <v>0</v>
      </c>
      <c r="C2269" s="529">
        <v>18424</v>
      </c>
      <c r="D2269" s="506">
        <f t="shared" si="1247"/>
        <v>18424</v>
      </c>
      <c r="E2269" s="539" t="s">
        <v>1338</v>
      </c>
      <c r="F2269" s="508" t="str">
        <f t="shared" si="1240"/>
        <v xml:space="preserve"> </v>
      </c>
      <c r="G2269" s="537" t="s">
        <v>492</v>
      </c>
      <c r="H2269" s="524"/>
      <c r="I2269" s="1035"/>
      <c r="J2269" s="1036"/>
      <c r="K2269" s="531"/>
      <c r="L2269" s="522"/>
      <c r="M2269" s="517" t="str">
        <f t="shared" si="1237"/>
        <v>Y</v>
      </c>
      <c r="N2269" s="514">
        <f t="shared" si="1241"/>
        <v>76.5</v>
      </c>
      <c r="O2269" s="514">
        <f t="shared" si="1211"/>
        <v>0</v>
      </c>
      <c r="P2269" s="680">
        <f>'KB Duct Parts'!$AE$3</f>
        <v>0</v>
      </c>
      <c r="Q2269" s="681">
        <f t="shared" si="1242"/>
        <v>0</v>
      </c>
      <c r="R2269" s="682">
        <f t="shared" si="1243"/>
        <v>0</v>
      </c>
      <c r="S2269" s="716">
        <f t="shared" si="1244"/>
        <v>0.35</v>
      </c>
      <c r="T2269" s="679">
        <f t="shared" si="1245"/>
        <v>0</v>
      </c>
      <c r="U2269" s="679">
        <f t="shared" si="1246"/>
        <v>0</v>
      </c>
      <c r="Y2269" s="120"/>
      <c r="Z2269" s="92">
        <v>30.25</v>
      </c>
      <c r="AA2269" s="92">
        <f t="shared" si="1239"/>
        <v>60.5</v>
      </c>
      <c r="AD2269" s="81"/>
      <c r="AF2269" s="370"/>
      <c r="AG2269" s="375"/>
      <c r="AH2269" s="379"/>
      <c r="AI2269" s="383"/>
      <c r="AJ2269" s="388"/>
      <c r="AK2269" s="392"/>
      <c r="AL2269" s="388"/>
      <c r="AM2269" s="363">
        <f t="shared" si="1235"/>
        <v>1</v>
      </c>
      <c r="AN2269" s="578">
        <v>76.5</v>
      </c>
      <c r="AO2269" s="78">
        <f t="shared" si="1217"/>
        <v>0</v>
      </c>
      <c r="AP2269" s="78">
        <f t="shared" si="1212"/>
        <v>0</v>
      </c>
      <c r="AQ2269" s="78">
        <f t="shared" si="1213"/>
        <v>0</v>
      </c>
      <c r="AR2269" s="78">
        <f t="shared" si="1214"/>
        <v>0</v>
      </c>
      <c r="AS2269" s="78">
        <f t="shared" si="1215"/>
        <v>0</v>
      </c>
      <c r="AT2269" s="78">
        <f t="shared" si="1216"/>
        <v>0</v>
      </c>
      <c r="AU2269" s="74" t="s">
        <v>717</v>
      </c>
      <c r="AV2269" s="115"/>
      <c r="AW2269" s="395"/>
      <c r="AX2269" s="395">
        <v>0</v>
      </c>
      <c r="AY2269" s="395">
        <v>0</v>
      </c>
      <c r="AZ2269" s="395">
        <v>0</v>
      </c>
      <c r="BA2269" s="395">
        <v>0</v>
      </c>
      <c r="BB2269" s="395">
        <v>0</v>
      </c>
      <c r="BC2269" s="395">
        <v>0</v>
      </c>
      <c r="BD2269" s="115"/>
      <c r="BE2269" s="115"/>
      <c r="BF2269" s="115"/>
      <c r="BG2269" s="115"/>
      <c r="BH2269" s="115"/>
      <c r="BI2269" s="115"/>
      <c r="BJ2269" s="115"/>
      <c r="BK2269" s="115"/>
      <c r="BQ2269" s="74" t="str">
        <f t="shared" si="1218"/>
        <v xml:space="preserve"> </v>
      </c>
      <c r="BR2269" s="120" t="str">
        <f t="shared" si="1219"/>
        <v xml:space="preserve"> </v>
      </c>
      <c r="BS2269" s="120" t="str">
        <f t="shared" si="1220"/>
        <v xml:space="preserve"> </v>
      </c>
      <c r="BU2269" s="74" t="str">
        <f t="shared" si="1221"/>
        <v xml:space="preserve"> </v>
      </c>
      <c r="BV2269" s="120" t="str">
        <f t="shared" si="1222"/>
        <v xml:space="preserve"> </v>
      </c>
      <c r="BW2269" s="120" t="str">
        <f t="shared" si="1223"/>
        <v xml:space="preserve">  </v>
      </c>
      <c r="BY2269" s="74" t="str">
        <f t="shared" si="1224"/>
        <v xml:space="preserve"> </v>
      </c>
      <c r="BZ2269" s="120" t="str">
        <f t="shared" si="1225"/>
        <v xml:space="preserve"> </v>
      </c>
      <c r="CA2269" s="120" t="str">
        <f t="shared" si="1226"/>
        <v xml:space="preserve"> </v>
      </c>
      <c r="CC2269" s="115" t="str">
        <f t="shared" si="1227"/>
        <v xml:space="preserve"> </v>
      </c>
      <c r="CD2269" s="120" t="str">
        <f t="shared" si="1228"/>
        <v xml:space="preserve"> </v>
      </c>
      <c r="CE2269" s="417" t="str">
        <f t="shared" si="1229"/>
        <v xml:space="preserve"> </v>
      </c>
      <c r="CF2269" s="115"/>
      <c r="CG2269" s="115" t="str">
        <f t="shared" si="1230"/>
        <v xml:space="preserve"> </v>
      </c>
      <c r="CH2269" s="120" t="str">
        <f t="shared" si="1231"/>
        <v xml:space="preserve"> </v>
      </c>
      <c r="CI2269" s="417" t="str">
        <f t="shared" si="1232"/>
        <v xml:space="preserve"> </v>
      </c>
      <c r="CJ2269" s="115"/>
      <c r="CK2269" s="115" t="str">
        <f t="shared" si="1233"/>
        <v xml:space="preserve"> </v>
      </c>
      <c r="CL2269" s="120" t="str">
        <f t="shared" si="1234"/>
        <v xml:space="preserve"> </v>
      </c>
      <c r="CM2269" s="417" t="str">
        <f t="shared" si="1236"/>
        <v xml:space="preserve"> </v>
      </c>
      <c r="IS2269" s="108">
        <v>60.5</v>
      </c>
    </row>
    <row r="2270" spans="2:253" s="74" customFormat="1" ht="17.100000000000001" hidden="1" customHeight="1" x14ac:dyDescent="0.25">
      <c r="B2270" s="524">
        <f>IF('KB Duct Parts'!AJ17&gt;0,'KB Duct Parts'!AJ17,0)</f>
        <v>0</v>
      </c>
      <c r="C2270" s="529">
        <v>38402</v>
      </c>
      <c r="D2270" s="506">
        <f t="shared" si="1247"/>
        <v>38402</v>
      </c>
      <c r="E2270" s="539" t="s">
        <v>481</v>
      </c>
      <c r="F2270" s="508" t="str">
        <f t="shared" si="1240"/>
        <v xml:space="preserve"> </v>
      </c>
      <c r="G2270" s="537" t="s">
        <v>1763</v>
      </c>
      <c r="H2270" s="524"/>
      <c r="I2270" s="1035"/>
      <c r="J2270" s="1036"/>
      <c r="K2270" s="531"/>
      <c r="L2270" s="522"/>
      <c r="M2270" s="517" t="str">
        <f t="shared" si="1237"/>
        <v>Y</v>
      </c>
      <c r="N2270" s="514">
        <f t="shared" si="1241"/>
        <v>6.3</v>
      </c>
      <c r="O2270" s="514">
        <f t="shared" si="1211"/>
        <v>0</v>
      </c>
      <c r="P2270" s="680">
        <f>'KB Duct Parts'!$AE$3</f>
        <v>0</v>
      </c>
      <c r="Q2270" s="681">
        <f t="shared" si="1242"/>
        <v>0</v>
      </c>
      <c r="R2270" s="682">
        <f t="shared" si="1243"/>
        <v>0</v>
      </c>
      <c r="S2270" s="716">
        <f t="shared" si="1244"/>
        <v>0.35</v>
      </c>
      <c r="T2270" s="679">
        <f t="shared" si="1245"/>
        <v>0</v>
      </c>
      <c r="U2270" s="679">
        <f t="shared" si="1246"/>
        <v>0</v>
      </c>
      <c r="Y2270" s="120"/>
      <c r="Z2270" s="92">
        <v>2.52</v>
      </c>
      <c r="AA2270" s="92">
        <f t="shared" si="1239"/>
        <v>5.04</v>
      </c>
      <c r="AD2270" s="81"/>
      <c r="AF2270" s="370"/>
      <c r="AG2270" s="375"/>
      <c r="AH2270" s="379"/>
      <c r="AI2270" s="383"/>
      <c r="AJ2270" s="388"/>
      <c r="AK2270" s="392"/>
      <c r="AL2270" s="388"/>
      <c r="AM2270" s="363">
        <f t="shared" si="1235"/>
        <v>1</v>
      </c>
      <c r="AN2270" s="578">
        <v>6.3</v>
      </c>
      <c r="AO2270" s="78">
        <f t="shared" si="1217"/>
        <v>0</v>
      </c>
      <c r="AP2270" s="78">
        <f t="shared" si="1212"/>
        <v>0</v>
      </c>
      <c r="AQ2270" s="78">
        <f t="shared" si="1213"/>
        <v>0</v>
      </c>
      <c r="AR2270" s="78">
        <f t="shared" si="1214"/>
        <v>0</v>
      </c>
      <c r="AS2270" s="78">
        <f t="shared" si="1215"/>
        <v>0</v>
      </c>
      <c r="AT2270" s="78">
        <f t="shared" si="1216"/>
        <v>0</v>
      </c>
      <c r="AU2270" s="74" t="s">
        <v>717</v>
      </c>
      <c r="AV2270" s="115"/>
      <c r="AW2270" s="395"/>
      <c r="AX2270" s="395">
        <v>0</v>
      </c>
      <c r="AY2270" s="395">
        <v>0</v>
      </c>
      <c r="AZ2270" s="395">
        <v>0</v>
      </c>
      <c r="BA2270" s="395">
        <v>0</v>
      </c>
      <c r="BB2270" s="395">
        <v>0</v>
      </c>
      <c r="BC2270" s="395">
        <v>0</v>
      </c>
      <c r="BD2270" s="115"/>
      <c r="BE2270" s="115"/>
      <c r="BF2270" s="115"/>
      <c r="BG2270" s="115"/>
      <c r="BH2270" s="115"/>
      <c r="BI2270" s="115"/>
      <c r="BJ2270" s="115"/>
      <c r="BK2270" s="115"/>
      <c r="BQ2270" s="74" t="str">
        <f t="shared" si="1218"/>
        <v xml:space="preserve"> </v>
      </c>
      <c r="BR2270" s="120" t="str">
        <f t="shared" si="1219"/>
        <v xml:space="preserve"> </v>
      </c>
      <c r="BS2270" s="120" t="str">
        <f t="shared" si="1220"/>
        <v xml:space="preserve"> </v>
      </c>
      <c r="BU2270" s="74" t="str">
        <f t="shared" si="1221"/>
        <v xml:space="preserve"> </v>
      </c>
      <c r="BV2270" s="120" t="str">
        <f t="shared" si="1222"/>
        <v xml:space="preserve"> </v>
      </c>
      <c r="BW2270" s="120" t="str">
        <f t="shared" si="1223"/>
        <v xml:space="preserve">  </v>
      </c>
      <c r="BY2270" s="74" t="str">
        <f t="shared" si="1224"/>
        <v xml:space="preserve"> </v>
      </c>
      <c r="BZ2270" s="120" t="str">
        <f t="shared" si="1225"/>
        <v xml:space="preserve"> </v>
      </c>
      <c r="CA2270" s="120" t="str">
        <f t="shared" si="1226"/>
        <v xml:space="preserve"> </v>
      </c>
      <c r="CC2270" s="115" t="str">
        <f t="shared" si="1227"/>
        <v xml:space="preserve"> </v>
      </c>
      <c r="CD2270" s="120" t="str">
        <f t="shared" si="1228"/>
        <v xml:space="preserve"> </v>
      </c>
      <c r="CE2270" s="417" t="str">
        <f t="shared" si="1229"/>
        <v xml:space="preserve"> </v>
      </c>
      <c r="CF2270" s="115"/>
      <c r="CG2270" s="115" t="str">
        <f t="shared" si="1230"/>
        <v xml:space="preserve"> </v>
      </c>
      <c r="CH2270" s="120" t="str">
        <f t="shared" si="1231"/>
        <v xml:space="preserve"> </v>
      </c>
      <c r="CI2270" s="417" t="str">
        <f t="shared" si="1232"/>
        <v xml:space="preserve"> </v>
      </c>
      <c r="CJ2270" s="115"/>
      <c r="CK2270" s="115" t="str">
        <f t="shared" si="1233"/>
        <v xml:space="preserve"> </v>
      </c>
      <c r="CL2270" s="120" t="str">
        <f t="shared" si="1234"/>
        <v xml:space="preserve"> </v>
      </c>
      <c r="CM2270" s="417" t="str">
        <f t="shared" si="1236"/>
        <v xml:space="preserve"> </v>
      </c>
      <c r="IS2270" s="108">
        <v>5.04</v>
      </c>
    </row>
    <row r="2271" spans="2:253" s="74" customFormat="1" ht="17.100000000000001" hidden="1" customHeight="1" x14ac:dyDescent="0.25">
      <c r="B2271" s="524">
        <f>IF('KB Duct Parts'!AJ18&gt;0,'KB Duct Parts'!AJ18,0)</f>
        <v>0</v>
      </c>
      <c r="C2271" s="529">
        <v>38402.5</v>
      </c>
      <c r="D2271" s="506">
        <f t="shared" si="1247"/>
        <v>38402.5</v>
      </c>
      <c r="E2271" s="539" t="s">
        <v>482</v>
      </c>
      <c r="F2271" s="508" t="str">
        <f t="shared" si="1240"/>
        <v xml:space="preserve"> </v>
      </c>
      <c r="G2271" s="537" t="s">
        <v>1763</v>
      </c>
      <c r="H2271" s="524"/>
      <c r="I2271" s="1035"/>
      <c r="J2271" s="1036"/>
      <c r="K2271" s="531"/>
      <c r="L2271" s="522"/>
      <c r="M2271" s="517" t="str">
        <f t="shared" si="1237"/>
        <v>Y</v>
      </c>
      <c r="N2271" s="514">
        <f t="shared" si="1241"/>
        <v>8.1999999999999993</v>
      </c>
      <c r="O2271" s="514">
        <f t="shared" si="1211"/>
        <v>0</v>
      </c>
      <c r="P2271" s="680">
        <f>'KB Duct Parts'!$AE$3</f>
        <v>0</v>
      </c>
      <c r="Q2271" s="681">
        <f t="shared" si="1242"/>
        <v>0</v>
      </c>
      <c r="R2271" s="682">
        <f t="shared" si="1243"/>
        <v>0</v>
      </c>
      <c r="S2271" s="716">
        <f t="shared" si="1244"/>
        <v>0.35</v>
      </c>
      <c r="T2271" s="679">
        <f t="shared" si="1245"/>
        <v>0</v>
      </c>
      <c r="U2271" s="679">
        <f t="shared" si="1246"/>
        <v>0</v>
      </c>
      <c r="Y2271" s="120"/>
      <c r="Z2271" s="92">
        <v>3.17</v>
      </c>
      <c r="AA2271" s="92">
        <f t="shared" si="1239"/>
        <v>6.34</v>
      </c>
      <c r="AD2271" s="81"/>
      <c r="AF2271" s="370"/>
      <c r="AG2271" s="375"/>
      <c r="AH2271" s="379"/>
      <c r="AI2271" s="383"/>
      <c r="AJ2271" s="388"/>
      <c r="AK2271" s="392"/>
      <c r="AL2271" s="388"/>
      <c r="AM2271" s="363">
        <f t="shared" si="1235"/>
        <v>1</v>
      </c>
      <c r="AN2271" s="578">
        <v>8.1999999999999993</v>
      </c>
      <c r="AO2271" s="78">
        <f t="shared" si="1217"/>
        <v>0</v>
      </c>
      <c r="AP2271" s="78">
        <f t="shared" si="1212"/>
        <v>0</v>
      </c>
      <c r="AQ2271" s="78">
        <f t="shared" si="1213"/>
        <v>0</v>
      </c>
      <c r="AR2271" s="78">
        <f t="shared" si="1214"/>
        <v>0</v>
      </c>
      <c r="AS2271" s="78">
        <f t="shared" si="1215"/>
        <v>0</v>
      </c>
      <c r="AT2271" s="78">
        <f t="shared" si="1216"/>
        <v>0</v>
      </c>
      <c r="AU2271" s="74" t="s">
        <v>717</v>
      </c>
      <c r="AV2271" s="115"/>
      <c r="AW2271" s="395"/>
      <c r="AX2271" s="395">
        <v>0</v>
      </c>
      <c r="AY2271" s="395">
        <v>0</v>
      </c>
      <c r="AZ2271" s="395">
        <v>0</v>
      </c>
      <c r="BA2271" s="395">
        <v>0</v>
      </c>
      <c r="BB2271" s="395">
        <v>0</v>
      </c>
      <c r="BC2271" s="395">
        <v>0</v>
      </c>
      <c r="BD2271" s="115"/>
      <c r="BE2271" s="115"/>
      <c r="BF2271" s="115"/>
      <c r="BG2271" s="115"/>
      <c r="BH2271" s="115"/>
      <c r="BI2271" s="115"/>
      <c r="BJ2271" s="115"/>
      <c r="BK2271" s="115"/>
      <c r="BQ2271" s="74" t="str">
        <f t="shared" si="1218"/>
        <v xml:space="preserve"> </v>
      </c>
      <c r="BR2271" s="120" t="str">
        <f t="shared" si="1219"/>
        <v xml:space="preserve"> </v>
      </c>
      <c r="BS2271" s="120" t="str">
        <f t="shared" si="1220"/>
        <v xml:space="preserve"> </v>
      </c>
      <c r="BU2271" s="74" t="str">
        <f t="shared" si="1221"/>
        <v xml:space="preserve"> </v>
      </c>
      <c r="BV2271" s="120" t="str">
        <f t="shared" si="1222"/>
        <v xml:space="preserve"> </v>
      </c>
      <c r="BW2271" s="120" t="str">
        <f t="shared" si="1223"/>
        <v xml:space="preserve">  </v>
      </c>
      <c r="BY2271" s="74" t="str">
        <f t="shared" si="1224"/>
        <v xml:space="preserve"> </v>
      </c>
      <c r="BZ2271" s="120" t="str">
        <f t="shared" si="1225"/>
        <v xml:space="preserve"> </v>
      </c>
      <c r="CA2271" s="120" t="str">
        <f t="shared" si="1226"/>
        <v xml:space="preserve"> </v>
      </c>
      <c r="CC2271" s="115" t="str">
        <f t="shared" si="1227"/>
        <v xml:space="preserve"> </v>
      </c>
      <c r="CD2271" s="120" t="str">
        <f t="shared" si="1228"/>
        <v xml:space="preserve"> </v>
      </c>
      <c r="CE2271" s="417" t="str">
        <f t="shared" si="1229"/>
        <v xml:space="preserve"> </v>
      </c>
      <c r="CF2271" s="115"/>
      <c r="CG2271" s="115" t="str">
        <f t="shared" si="1230"/>
        <v xml:space="preserve"> </v>
      </c>
      <c r="CH2271" s="120" t="str">
        <f t="shared" si="1231"/>
        <v xml:space="preserve"> </v>
      </c>
      <c r="CI2271" s="417" t="str">
        <f t="shared" si="1232"/>
        <v xml:space="preserve"> </v>
      </c>
      <c r="CJ2271" s="115"/>
      <c r="CK2271" s="115" t="str">
        <f t="shared" si="1233"/>
        <v xml:space="preserve"> </v>
      </c>
      <c r="CL2271" s="120" t="str">
        <f t="shared" si="1234"/>
        <v xml:space="preserve"> </v>
      </c>
      <c r="CM2271" s="417" t="str">
        <f t="shared" si="1236"/>
        <v xml:space="preserve"> </v>
      </c>
      <c r="IS2271" s="108">
        <v>6.34</v>
      </c>
    </row>
    <row r="2272" spans="2:253" s="74" customFormat="1" ht="17.100000000000001" hidden="1" customHeight="1" x14ac:dyDescent="0.25">
      <c r="B2272" s="524">
        <f>IF('KB Duct Parts'!AJ19&gt;0,'KB Duct Parts'!AJ19,0)</f>
        <v>0</v>
      </c>
      <c r="C2272" s="529">
        <v>38403</v>
      </c>
      <c r="D2272" s="506">
        <f t="shared" si="1247"/>
        <v>38403</v>
      </c>
      <c r="E2272" s="539" t="s">
        <v>483</v>
      </c>
      <c r="F2272" s="508" t="str">
        <f t="shared" si="1240"/>
        <v xml:space="preserve"> </v>
      </c>
      <c r="G2272" s="537" t="s">
        <v>1763</v>
      </c>
      <c r="H2272" s="524"/>
      <c r="I2272" s="1035"/>
      <c r="J2272" s="1036"/>
      <c r="K2272" s="531"/>
      <c r="L2272" s="522"/>
      <c r="M2272" s="517" t="str">
        <f t="shared" si="1237"/>
        <v>Y</v>
      </c>
      <c r="N2272" s="514">
        <f t="shared" si="1241"/>
        <v>9.5</v>
      </c>
      <c r="O2272" s="514">
        <f t="shared" si="1211"/>
        <v>0</v>
      </c>
      <c r="P2272" s="680">
        <f>'KB Duct Parts'!$AE$3</f>
        <v>0</v>
      </c>
      <c r="Q2272" s="681">
        <f t="shared" si="1242"/>
        <v>0</v>
      </c>
      <c r="R2272" s="682">
        <f t="shared" si="1243"/>
        <v>0</v>
      </c>
      <c r="S2272" s="716">
        <f t="shared" si="1244"/>
        <v>0.35</v>
      </c>
      <c r="T2272" s="679">
        <f t="shared" si="1245"/>
        <v>0</v>
      </c>
      <c r="U2272" s="679">
        <f t="shared" si="1246"/>
        <v>0</v>
      </c>
      <c r="Y2272" s="120"/>
      <c r="Z2272" s="92">
        <v>3.74</v>
      </c>
      <c r="AA2272" s="92">
        <f t="shared" si="1239"/>
        <v>7.48</v>
      </c>
      <c r="AD2272" s="81"/>
      <c r="AF2272" s="370"/>
      <c r="AG2272" s="375"/>
      <c r="AH2272" s="379"/>
      <c r="AI2272" s="383"/>
      <c r="AJ2272" s="388"/>
      <c r="AK2272" s="392"/>
      <c r="AL2272" s="388"/>
      <c r="AM2272" s="363">
        <f t="shared" si="1235"/>
        <v>1</v>
      </c>
      <c r="AN2272" s="578">
        <v>9.5</v>
      </c>
      <c r="AO2272" s="78">
        <f t="shared" si="1217"/>
        <v>0</v>
      </c>
      <c r="AP2272" s="78">
        <f t="shared" si="1212"/>
        <v>0</v>
      </c>
      <c r="AQ2272" s="78">
        <f t="shared" si="1213"/>
        <v>0</v>
      </c>
      <c r="AR2272" s="78">
        <f t="shared" si="1214"/>
        <v>0</v>
      </c>
      <c r="AS2272" s="78">
        <f t="shared" si="1215"/>
        <v>0</v>
      </c>
      <c r="AT2272" s="78">
        <f t="shared" si="1216"/>
        <v>0</v>
      </c>
      <c r="AU2272" s="74" t="s">
        <v>717</v>
      </c>
      <c r="AV2272" s="115"/>
      <c r="AW2272" s="395"/>
      <c r="AX2272" s="395">
        <v>0</v>
      </c>
      <c r="AY2272" s="395">
        <v>0</v>
      </c>
      <c r="AZ2272" s="395">
        <v>0</v>
      </c>
      <c r="BA2272" s="395">
        <v>0</v>
      </c>
      <c r="BB2272" s="395">
        <v>0</v>
      </c>
      <c r="BC2272" s="395">
        <v>0</v>
      </c>
      <c r="BD2272" s="115"/>
      <c r="BE2272" s="115"/>
      <c r="BF2272" s="115"/>
      <c r="BG2272" s="115"/>
      <c r="BH2272" s="115"/>
      <c r="BI2272" s="115"/>
      <c r="BJ2272" s="115"/>
      <c r="BK2272" s="115"/>
      <c r="BQ2272" s="74" t="str">
        <f t="shared" si="1218"/>
        <v xml:space="preserve"> </v>
      </c>
      <c r="BR2272" s="120" t="str">
        <f t="shared" si="1219"/>
        <v xml:space="preserve"> </v>
      </c>
      <c r="BS2272" s="120" t="str">
        <f t="shared" si="1220"/>
        <v xml:space="preserve"> </v>
      </c>
      <c r="BU2272" s="74" t="str">
        <f t="shared" si="1221"/>
        <v xml:space="preserve"> </v>
      </c>
      <c r="BV2272" s="120" t="str">
        <f t="shared" si="1222"/>
        <v xml:space="preserve"> </v>
      </c>
      <c r="BW2272" s="120" t="str">
        <f t="shared" si="1223"/>
        <v xml:space="preserve">  </v>
      </c>
      <c r="BY2272" s="74" t="str">
        <f t="shared" si="1224"/>
        <v xml:space="preserve"> </v>
      </c>
      <c r="BZ2272" s="120" t="str">
        <f t="shared" si="1225"/>
        <v xml:space="preserve"> </v>
      </c>
      <c r="CA2272" s="120" t="str">
        <f t="shared" si="1226"/>
        <v xml:space="preserve"> </v>
      </c>
      <c r="CC2272" s="115" t="str">
        <f t="shared" si="1227"/>
        <v xml:space="preserve"> </v>
      </c>
      <c r="CD2272" s="120" t="str">
        <f t="shared" si="1228"/>
        <v xml:space="preserve"> </v>
      </c>
      <c r="CE2272" s="417" t="str">
        <f t="shared" si="1229"/>
        <v xml:space="preserve"> </v>
      </c>
      <c r="CF2272" s="115"/>
      <c r="CG2272" s="115" t="str">
        <f t="shared" si="1230"/>
        <v xml:space="preserve"> </v>
      </c>
      <c r="CH2272" s="120" t="str">
        <f t="shared" si="1231"/>
        <v xml:space="preserve"> </v>
      </c>
      <c r="CI2272" s="417" t="str">
        <f t="shared" si="1232"/>
        <v xml:space="preserve"> </v>
      </c>
      <c r="CJ2272" s="115"/>
      <c r="CK2272" s="115" t="str">
        <f t="shared" si="1233"/>
        <v xml:space="preserve"> </v>
      </c>
      <c r="CL2272" s="120" t="str">
        <f t="shared" si="1234"/>
        <v xml:space="preserve"> </v>
      </c>
      <c r="CM2272" s="417" t="str">
        <f t="shared" si="1236"/>
        <v xml:space="preserve"> </v>
      </c>
      <c r="IS2272" s="108">
        <v>7.48</v>
      </c>
    </row>
    <row r="2273" spans="2:253" s="74" customFormat="1" ht="17.100000000000001" hidden="1" customHeight="1" x14ac:dyDescent="0.25">
      <c r="B2273" s="524">
        <f>IF('KB Duct Parts'!AJ20&gt;0,'KB Duct Parts'!AJ20,0)</f>
        <v>0</v>
      </c>
      <c r="C2273" s="529">
        <v>38404</v>
      </c>
      <c r="D2273" s="506">
        <f t="shared" si="1247"/>
        <v>38404</v>
      </c>
      <c r="E2273" s="539" t="s">
        <v>861</v>
      </c>
      <c r="F2273" s="508" t="str">
        <f t="shared" si="1240"/>
        <v xml:space="preserve"> </v>
      </c>
      <c r="G2273" s="537" t="s">
        <v>1763</v>
      </c>
      <c r="H2273" s="524"/>
      <c r="I2273" s="1035"/>
      <c r="J2273" s="1036"/>
      <c r="K2273" s="531"/>
      <c r="L2273" s="522"/>
      <c r="M2273" s="517" t="str">
        <f t="shared" si="1237"/>
        <v>Y</v>
      </c>
      <c r="N2273" s="514">
        <f t="shared" si="1241"/>
        <v>11.8</v>
      </c>
      <c r="O2273" s="514">
        <f t="shared" si="1211"/>
        <v>0</v>
      </c>
      <c r="P2273" s="680">
        <f>'KB Duct Parts'!$AE$3</f>
        <v>0</v>
      </c>
      <c r="Q2273" s="681">
        <f t="shared" si="1242"/>
        <v>0</v>
      </c>
      <c r="R2273" s="682">
        <f t="shared" si="1243"/>
        <v>0</v>
      </c>
      <c r="S2273" s="716">
        <f t="shared" si="1244"/>
        <v>0.35</v>
      </c>
      <c r="T2273" s="679">
        <f t="shared" si="1245"/>
        <v>0</v>
      </c>
      <c r="U2273" s="679">
        <f t="shared" si="1246"/>
        <v>0</v>
      </c>
      <c r="Y2273" s="120"/>
      <c r="Z2273" s="92">
        <v>4.68</v>
      </c>
      <c r="AA2273" s="92">
        <f t="shared" si="1239"/>
        <v>9.36</v>
      </c>
      <c r="AD2273" s="81"/>
      <c r="AF2273" s="370"/>
      <c r="AG2273" s="375"/>
      <c r="AH2273" s="379"/>
      <c r="AI2273" s="383"/>
      <c r="AJ2273" s="388"/>
      <c r="AK2273" s="392"/>
      <c r="AL2273" s="388"/>
      <c r="AM2273" s="363">
        <f t="shared" si="1235"/>
        <v>1</v>
      </c>
      <c r="AN2273" s="578">
        <v>11.8</v>
      </c>
      <c r="AO2273" s="78">
        <f t="shared" si="1217"/>
        <v>0</v>
      </c>
      <c r="AP2273" s="78">
        <f t="shared" si="1212"/>
        <v>0</v>
      </c>
      <c r="AQ2273" s="78">
        <f t="shared" si="1213"/>
        <v>0</v>
      </c>
      <c r="AR2273" s="78">
        <f t="shared" si="1214"/>
        <v>0</v>
      </c>
      <c r="AS2273" s="78">
        <f t="shared" si="1215"/>
        <v>0</v>
      </c>
      <c r="AT2273" s="78">
        <f t="shared" si="1216"/>
        <v>0</v>
      </c>
      <c r="AU2273" s="74" t="s">
        <v>717</v>
      </c>
      <c r="AV2273" s="115"/>
      <c r="AW2273" s="395"/>
      <c r="AX2273" s="395">
        <v>0</v>
      </c>
      <c r="AY2273" s="395">
        <v>0</v>
      </c>
      <c r="AZ2273" s="395">
        <v>0</v>
      </c>
      <c r="BA2273" s="395">
        <v>0</v>
      </c>
      <c r="BB2273" s="395">
        <v>0</v>
      </c>
      <c r="BC2273" s="395">
        <v>0</v>
      </c>
      <c r="BD2273" s="115"/>
      <c r="BE2273" s="115"/>
      <c r="BF2273" s="115"/>
      <c r="BG2273" s="115"/>
      <c r="BH2273" s="115"/>
      <c r="BI2273" s="115"/>
      <c r="BJ2273" s="115"/>
      <c r="BK2273" s="115"/>
      <c r="BQ2273" s="74" t="str">
        <f t="shared" si="1218"/>
        <v xml:space="preserve"> </v>
      </c>
      <c r="BR2273" s="120" t="str">
        <f t="shared" si="1219"/>
        <v xml:space="preserve"> </v>
      </c>
      <c r="BS2273" s="120" t="str">
        <f t="shared" si="1220"/>
        <v xml:space="preserve"> </v>
      </c>
      <c r="BU2273" s="74" t="str">
        <f t="shared" si="1221"/>
        <v xml:space="preserve"> </v>
      </c>
      <c r="BV2273" s="120" t="str">
        <f t="shared" si="1222"/>
        <v xml:space="preserve"> </v>
      </c>
      <c r="BW2273" s="120" t="str">
        <f t="shared" si="1223"/>
        <v xml:space="preserve">  </v>
      </c>
      <c r="BY2273" s="74" t="str">
        <f t="shared" si="1224"/>
        <v xml:space="preserve"> </v>
      </c>
      <c r="BZ2273" s="120" t="str">
        <f t="shared" si="1225"/>
        <v xml:space="preserve"> </v>
      </c>
      <c r="CA2273" s="120" t="str">
        <f t="shared" si="1226"/>
        <v xml:space="preserve"> </v>
      </c>
      <c r="CC2273" s="115" t="str">
        <f t="shared" si="1227"/>
        <v xml:space="preserve"> </v>
      </c>
      <c r="CD2273" s="120" t="str">
        <f t="shared" si="1228"/>
        <v xml:space="preserve"> </v>
      </c>
      <c r="CE2273" s="417" t="str">
        <f t="shared" si="1229"/>
        <v xml:space="preserve"> </v>
      </c>
      <c r="CF2273" s="115"/>
      <c r="CG2273" s="115" t="str">
        <f t="shared" si="1230"/>
        <v xml:space="preserve"> </v>
      </c>
      <c r="CH2273" s="120" t="str">
        <f t="shared" si="1231"/>
        <v xml:space="preserve"> </v>
      </c>
      <c r="CI2273" s="417" t="str">
        <f t="shared" si="1232"/>
        <v xml:space="preserve"> </v>
      </c>
      <c r="CJ2273" s="115"/>
      <c r="CK2273" s="115" t="str">
        <f t="shared" si="1233"/>
        <v xml:space="preserve"> </v>
      </c>
      <c r="CL2273" s="120" t="str">
        <f t="shared" si="1234"/>
        <v xml:space="preserve"> </v>
      </c>
      <c r="CM2273" s="417" t="str">
        <f t="shared" si="1236"/>
        <v xml:space="preserve"> </v>
      </c>
      <c r="IS2273" s="108">
        <v>9.36</v>
      </c>
    </row>
    <row r="2274" spans="2:253" s="74" customFormat="1" ht="17.100000000000001" hidden="1" customHeight="1" x14ac:dyDescent="0.25">
      <c r="B2274" s="524">
        <f>IF('KB Duct Parts'!AJ21&gt;0,'KB Duct Parts'!AJ21,0)</f>
        <v>0</v>
      </c>
      <c r="C2274" s="529">
        <v>38405</v>
      </c>
      <c r="D2274" s="506">
        <f t="shared" si="1247"/>
        <v>38405</v>
      </c>
      <c r="E2274" s="539" t="s">
        <v>862</v>
      </c>
      <c r="F2274" s="508" t="str">
        <f t="shared" si="1240"/>
        <v xml:space="preserve"> </v>
      </c>
      <c r="G2274" s="537" t="s">
        <v>1763</v>
      </c>
      <c r="H2274" s="524"/>
      <c r="I2274" s="1035"/>
      <c r="J2274" s="1036"/>
      <c r="K2274" s="531"/>
      <c r="L2274" s="522"/>
      <c r="M2274" s="517" t="str">
        <f t="shared" si="1237"/>
        <v>Y</v>
      </c>
      <c r="N2274" s="514">
        <f t="shared" si="1241"/>
        <v>12.8</v>
      </c>
      <c r="O2274" s="514">
        <f t="shared" si="1211"/>
        <v>0</v>
      </c>
      <c r="P2274" s="680">
        <f>'KB Duct Parts'!$AE$3</f>
        <v>0</v>
      </c>
      <c r="Q2274" s="681">
        <f t="shared" si="1242"/>
        <v>0</v>
      </c>
      <c r="R2274" s="682">
        <f t="shared" si="1243"/>
        <v>0</v>
      </c>
      <c r="S2274" s="716">
        <f t="shared" si="1244"/>
        <v>0.35</v>
      </c>
      <c r="T2274" s="679">
        <f t="shared" si="1245"/>
        <v>0</v>
      </c>
      <c r="U2274" s="679">
        <f t="shared" si="1246"/>
        <v>0</v>
      </c>
      <c r="Y2274" s="120"/>
      <c r="Z2274" s="92">
        <v>5.05</v>
      </c>
      <c r="AA2274" s="92">
        <f t="shared" si="1239"/>
        <v>10.1</v>
      </c>
      <c r="AD2274" s="81"/>
      <c r="AF2274" s="370"/>
      <c r="AG2274" s="375"/>
      <c r="AH2274" s="379"/>
      <c r="AI2274" s="383"/>
      <c r="AJ2274" s="388"/>
      <c r="AK2274" s="392"/>
      <c r="AL2274" s="388"/>
      <c r="AM2274" s="363">
        <f t="shared" si="1235"/>
        <v>1</v>
      </c>
      <c r="AN2274" s="578">
        <v>12.8</v>
      </c>
      <c r="AO2274" s="78">
        <f t="shared" si="1217"/>
        <v>0</v>
      </c>
      <c r="AP2274" s="78">
        <f t="shared" si="1212"/>
        <v>0</v>
      </c>
      <c r="AQ2274" s="78">
        <f t="shared" si="1213"/>
        <v>0</v>
      </c>
      <c r="AR2274" s="78">
        <f t="shared" si="1214"/>
        <v>0</v>
      </c>
      <c r="AS2274" s="78">
        <f t="shared" si="1215"/>
        <v>0</v>
      </c>
      <c r="AT2274" s="78">
        <f t="shared" si="1216"/>
        <v>0</v>
      </c>
      <c r="AU2274" s="74" t="s">
        <v>717</v>
      </c>
      <c r="AV2274" s="115"/>
      <c r="AW2274" s="395"/>
      <c r="AX2274" s="395">
        <v>0</v>
      </c>
      <c r="AY2274" s="395">
        <v>0</v>
      </c>
      <c r="AZ2274" s="395">
        <v>0</v>
      </c>
      <c r="BA2274" s="395">
        <v>0</v>
      </c>
      <c r="BB2274" s="395">
        <v>0</v>
      </c>
      <c r="BC2274" s="395">
        <v>0</v>
      </c>
      <c r="BD2274" s="115"/>
      <c r="BE2274" s="115"/>
      <c r="BF2274" s="115"/>
      <c r="BG2274" s="115"/>
      <c r="BH2274" s="115"/>
      <c r="BI2274" s="115"/>
      <c r="BJ2274" s="115"/>
      <c r="BK2274" s="115"/>
      <c r="BQ2274" s="74" t="str">
        <f t="shared" si="1218"/>
        <v xml:space="preserve"> </v>
      </c>
      <c r="BR2274" s="120" t="str">
        <f t="shared" si="1219"/>
        <v xml:space="preserve"> </v>
      </c>
      <c r="BS2274" s="120" t="str">
        <f t="shared" si="1220"/>
        <v xml:space="preserve"> </v>
      </c>
      <c r="BU2274" s="74" t="str">
        <f t="shared" si="1221"/>
        <v xml:space="preserve"> </v>
      </c>
      <c r="BV2274" s="120" t="str">
        <f t="shared" si="1222"/>
        <v xml:space="preserve"> </v>
      </c>
      <c r="BW2274" s="120" t="str">
        <f t="shared" si="1223"/>
        <v xml:space="preserve">  </v>
      </c>
      <c r="BY2274" s="74" t="str">
        <f t="shared" si="1224"/>
        <v xml:space="preserve"> </v>
      </c>
      <c r="BZ2274" s="120" t="str">
        <f t="shared" si="1225"/>
        <v xml:space="preserve"> </v>
      </c>
      <c r="CA2274" s="120" t="str">
        <f t="shared" si="1226"/>
        <v xml:space="preserve"> </v>
      </c>
      <c r="CC2274" s="115" t="str">
        <f t="shared" si="1227"/>
        <v xml:space="preserve"> </v>
      </c>
      <c r="CD2274" s="120" t="str">
        <f t="shared" si="1228"/>
        <v xml:space="preserve"> </v>
      </c>
      <c r="CE2274" s="417" t="str">
        <f t="shared" si="1229"/>
        <v xml:space="preserve"> </v>
      </c>
      <c r="CF2274" s="115"/>
      <c r="CG2274" s="115" t="str">
        <f t="shared" si="1230"/>
        <v xml:space="preserve"> </v>
      </c>
      <c r="CH2274" s="120" t="str">
        <f t="shared" si="1231"/>
        <v xml:space="preserve"> </v>
      </c>
      <c r="CI2274" s="417" t="str">
        <f t="shared" si="1232"/>
        <v xml:space="preserve"> </v>
      </c>
      <c r="CJ2274" s="115"/>
      <c r="CK2274" s="115" t="str">
        <f t="shared" si="1233"/>
        <v xml:space="preserve"> </v>
      </c>
      <c r="CL2274" s="120" t="str">
        <f t="shared" si="1234"/>
        <v xml:space="preserve"> </v>
      </c>
      <c r="CM2274" s="417" t="str">
        <f t="shared" si="1236"/>
        <v xml:space="preserve"> </v>
      </c>
      <c r="IS2274" s="108">
        <v>10.1</v>
      </c>
    </row>
    <row r="2275" spans="2:253" s="74" customFormat="1" ht="17.100000000000001" hidden="1" customHeight="1" x14ac:dyDescent="0.25">
      <c r="B2275" s="524">
        <f>IF('KB Duct Parts'!AJ22&gt;0,'KB Duct Parts'!AJ22,0)</f>
        <v>0</v>
      </c>
      <c r="C2275" s="529">
        <v>38406</v>
      </c>
      <c r="D2275" s="506">
        <f t="shared" si="1247"/>
        <v>38406</v>
      </c>
      <c r="E2275" s="539" t="s">
        <v>863</v>
      </c>
      <c r="F2275" s="508" t="str">
        <f t="shared" si="1240"/>
        <v xml:space="preserve"> </v>
      </c>
      <c r="G2275" s="537" t="s">
        <v>1763</v>
      </c>
      <c r="H2275" s="524"/>
      <c r="I2275" s="1035"/>
      <c r="J2275" s="1036"/>
      <c r="K2275" s="531"/>
      <c r="L2275" s="522"/>
      <c r="M2275" s="517" t="str">
        <f t="shared" si="1237"/>
        <v>Y</v>
      </c>
      <c r="N2275" s="514">
        <f t="shared" si="1241"/>
        <v>13.9</v>
      </c>
      <c r="O2275" s="514">
        <f t="shared" si="1211"/>
        <v>0</v>
      </c>
      <c r="P2275" s="680">
        <f>'KB Duct Parts'!$AE$3</f>
        <v>0</v>
      </c>
      <c r="Q2275" s="681">
        <f t="shared" si="1242"/>
        <v>0</v>
      </c>
      <c r="R2275" s="682">
        <f t="shared" si="1243"/>
        <v>0</v>
      </c>
      <c r="S2275" s="716">
        <f t="shared" si="1244"/>
        <v>0.35</v>
      </c>
      <c r="T2275" s="679">
        <f t="shared" si="1245"/>
        <v>0</v>
      </c>
      <c r="U2275" s="679">
        <f t="shared" si="1246"/>
        <v>0</v>
      </c>
      <c r="Y2275" s="120"/>
      <c r="Z2275" s="92">
        <v>5.48</v>
      </c>
      <c r="AA2275" s="92">
        <f t="shared" si="1239"/>
        <v>10.96</v>
      </c>
      <c r="AD2275" s="81"/>
      <c r="AF2275" s="370"/>
      <c r="AG2275" s="375"/>
      <c r="AH2275" s="379"/>
      <c r="AI2275" s="383"/>
      <c r="AJ2275" s="388"/>
      <c r="AK2275" s="392"/>
      <c r="AL2275" s="388"/>
      <c r="AM2275" s="363">
        <f t="shared" si="1235"/>
        <v>1</v>
      </c>
      <c r="AN2275" s="578">
        <v>13.9</v>
      </c>
      <c r="AO2275" s="78">
        <f t="shared" si="1217"/>
        <v>0</v>
      </c>
      <c r="AP2275" s="78">
        <f t="shared" si="1212"/>
        <v>0</v>
      </c>
      <c r="AQ2275" s="78">
        <f t="shared" si="1213"/>
        <v>0</v>
      </c>
      <c r="AR2275" s="78">
        <f t="shared" si="1214"/>
        <v>0</v>
      </c>
      <c r="AS2275" s="78">
        <f t="shared" si="1215"/>
        <v>0</v>
      </c>
      <c r="AT2275" s="78">
        <f t="shared" si="1216"/>
        <v>0</v>
      </c>
      <c r="AU2275" s="74" t="s">
        <v>717</v>
      </c>
      <c r="AV2275" s="115"/>
      <c r="AW2275" s="395"/>
      <c r="AX2275" s="395">
        <v>0</v>
      </c>
      <c r="AY2275" s="395">
        <v>0</v>
      </c>
      <c r="AZ2275" s="395">
        <v>0</v>
      </c>
      <c r="BA2275" s="395">
        <v>0</v>
      </c>
      <c r="BB2275" s="395">
        <v>0</v>
      </c>
      <c r="BC2275" s="395">
        <v>0</v>
      </c>
      <c r="BD2275" s="115"/>
      <c r="BE2275" s="115"/>
      <c r="BF2275" s="115"/>
      <c r="BG2275" s="115"/>
      <c r="BH2275" s="115"/>
      <c r="BI2275" s="115"/>
      <c r="BJ2275" s="115"/>
      <c r="BK2275" s="115"/>
      <c r="BQ2275" s="74" t="str">
        <f t="shared" si="1218"/>
        <v xml:space="preserve"> </v>
      </c>
      <c r="BR2275" s="120" t="str">
        <f t="shared" si="1219"/>
        <v xml:space="preserve"> </v>
      </c>
      <c r="BS2275" s="120" t="str">
        <f t="shared" si="1220"/>
        <v xml:space="preserve"> </v>
      </c>
      <c r="BU2275" s="74" t="str">
        <f t="shared" si="1221"/>
        <v xml:space="preserve"> </v>
      </c>
      <c r="BV2275" s="120" t="str">
        <f t="shared" si="1222"/>
        <v xml:space="preserve"> </v>
      </c>
      <c r="BW2275" s="120" t="str">
        <f t="shared" si="1223"/>
        <v xml:space="preserve">  </v>
      </c>
      <c r="BY2275" s="74" t="str">
        <f t="shared" si="1224"/>
        <v xml:space="preserve"> </v>
      </c>
      <c r="BZ2275" s="120" t="str">
        <f t="shared" si="1225"/>
        <v xml:space="preserve"> </v>
      </c>
      <c r="CA2275" s="120" t="str">
        <f t="shared" si="1226"/>
        <v xml:space="preserve"> </v>
      </c>
      <c r="CC2275" s="115" t="str">
        <f t="shared" si="1227"/>
        <v xml:space="preserve"> </v>
      </c>
      <c r="CD2275" s="120" t="str">
        <f t="shared" si="1228"/>
        <v xml:space="preserve"> </v>
      </c>
      <c r="CE2275" s="417" t="str">
        <f t="shared" si="1229"/>
        <v xml:space="preserve"> </v>
      </c>
      <c r="CF2275" s="115"/>
      <c r="CG2275" s="115" t="str">
        <f t="shared" si="1230"/>
        <v xml:space="preserve"> </v>
      </c>
      <c r="CH2275" s="120" t="str">
        <f t="shared" si="1231"/>
        <v xml:space="preserve"> </v>
      </c>
      <c r="CI2275" s="417" t="str">
        <f t="shared" si="1232"/>
        <v xml:space="preserve"> </v>
      </c>
      <c r="CJ2275" s="115"/>
      <c r="CK2275" s="115" t="str">
        <f t="shared" si="1233"/>
        <v xml:space="preserve"> </v>
      </c>
      <c r="CL2275" s="120" t="str">
        <f t="shared" si="1234"/>
        <v xml:space="preserve"> </v>
      </c>
      <c r="CM2275" s="417" t="str">
        <f t="shared" si="1236"/>
        <v xml:space="preserve"> </v>
      </c>
      <c r="IS2275" s="108">
        <v>10.96</v>
      </c>
    </row>
    <row r="2276" spans="2:253" s="74" customFormat="1" ht="17.100000000000001" hidden="1" customHeight="1" x14ac:dyDescent="0.25">
      <c r="B2276" s="524">
        <f>IF('KB Duct Parts'!AJ24&gt;0,'KB Duct Parts'!AJ24,0)</f>
        <v>0</v>
      </c>
      <c r="C2276" s="529">
        <v>38408</v>
      </c>
      <c r="D2276" s="506">
        <f t="shared" si="1247"/>
        <v>38408</v>
      </c>
      <c r="E2276" s="539" t="s">
        <v>484</v>
      </c>
      <c r="F2276" s="508" t="str">
        <f t="shared" si="1240"/>
        <v xml:space="preserve"> </v>
      </c>
      <c r="G2276" s="537" t="s">
        <v>1763</v>
      </c>
      <c r="H2276" s="524"/>
      <c r="I2276" s="1035"/>
      <c r="J2276" s="1036"/>
      <c r="K2276" s="531"/>
      <c r="L2276" s="522"/>
      <c r="M2276" s="517" t="str">
        <f t="shared" si="1237"/>
        <v>Y</v>
      </c>
      <c r="N2276" s="514">
        <f t="shared" si="1241"/>
        <v>17.899999999999999</v>
      </c>
      <c r="O2276" s="514">
        <f t="shared" si="1211"/>
        <v>0</v>
      </c>
      <c r="P2276" s="680">
        <f>'KB Duct Parts'!$AE$3</f>
        <v>0</v>
      </c>
      <c r="Q2276" s="681">
        <f t="shared" si="1242"/>
        <v>0</v>
      </c>
      <c r="R2276" s="682">
        <f t="shared" si="1243"/>
        <v>0</v>
      </c>
      <c r="S2276" s="716">
        <f t="shared" si="1244"/>
        <v>0.35</v>
      </c>
      <c r="T2276" s="679">
        <f t="shared" si="1245"/>
        <v>0</v>
      </c>
      <c r="U2276" s="679">
        <f t="shared" si="1246"/>
        <v>0</v>
      </c>
      <c r="Y2276" s="120"/>
      <c r="Z2276" s="92">
        <v>7.06</v>
      </c>
      <c r="AA2276" s="92">
        <f t="shared" si="1239"/>
        <v>14.12</v>
      </c>
      <c r="AD2276" s="81"/>
      <c r="AF2276" s="370"/>
      <c r="AG2276" s="375"/>
      <c r="AH2276" s="379"/>
      <c r="AI2276" s="383"/>
      <c r="AJ2276" s="388"/>
      <c r="AK2276" s="392"/>
      <c r="AL2276" s="388"/>
      <c r="AM2276" s="363">
        <f t="shared" si="1235"/>
        <v>1</v>
      </c>
      <c r="AN2276" s="578">
        <v>17.899999999999999</v>
      </c>
      <c r="AO2276" s="78">
        <f t="shared" si="1217"/>
        <v>0</v>
      </c>
      <c r="AP2276" s="78">
        <f t="shared" si="1212"/>
        <v>0</v>
      </c>
      <c r="AQ2276" s="78">
        <f t="shared" si="1213"/>
        <v>0</v>
      </c>
      <c r="AR2276" s="78">
        <f t="shared" si="1214"/>
        <v>0</v>
      </c>
      <c r="AS2276" s="78">
        <f t="shared" si="1215"/>
        <v>0</v>
      </c>
      <c r="AT2276" s="78">
        <f t="shared" si="1216"/>
        <v>0</v>
      </c>
      <c r="AU2276" s="74" t="s">
        <v>717</v>
      </c>
      <c r="AV2276" s="115"/>
      <c r="AW2276" s="395"/>
      <c r="AX2276" s="395">
        <v>0</v>
      </c>
      <c r="AY2276" s="395">
        <v>0</v>
      </c>
      <c r="AZ2276" s="395">
        <v>0</v>
      </c>
      <c r="BA2276" s="395">
        <v>0</v>
      </c>
      <c r="BB2276" s="395">
        <v>0</v>
      </c>
      <c r="BC2276" s="395">
        <v>0</v>
      </c>
      <c r="BD2276" s="115"/>
      <c r="BE2276" s="115"/>
      <c r="BF2276" s="115"/>
      <c r="BG2276" s="115"/>
      <c r="BH2276" s="115"/>
      <c r="BI2276" s="115"/>
      <c r="BJ2276" s="115"/>
      <c r="BK2276" s="115"/>
      <c r="BQ2276" s="74" t="str">
        <f t="shared" si="1218"/>
        <v xml:space="preserve"> </v>
      </c>
      <c r="BR2276" s="120" t="str">
        <f t="shared" si="1219"/>
        <v xml:space="preserve"> </v>
      </c>
      <c r="BS2276" s="120" t="str">
        <f t="shared" si="1220"/>
        <v xml:space="preserve"> </v>
      </c>
      <c r="BU2276" s="74" t="str">
        <f t="shared" si="1221"/>
        <v xml:space="preserve"> </v>
      </c>
      <c r="BV2276" s="120" t="str">
        <f t="shared" si="1222"/>
        <v xml:space="preserve"> </v>
      </c>
      <c r="BW2276" s="120" t="str">
        <f t="shared" si="1223"/>
        <v xml:space="preserve">  </v>
      </c>
      <c r="BY2276" s="74" t="str">
        <f t="shared" si="1224"/>
        <v xml:space="preserve"> </v>
      </c>
      <c r="BZ2276" s="120" t="str">
        <f t="shared" si="1225"/>
        <v xml:space="preserve"> </v>
      </c>
      <c r="CA2276" s="120" t="str">
        <f t="shared" si="1226"/>
        <v xml:space="preserve"> </v>
      </c>
      <c r="CC2276" s="115" t="str">
        <f t="shared" si="1227"/>
        <v xml:space="preserve"> </v>
      </c>
      <c r="CD2276" s="120" t="str">
        <f t="shared" si="1228"/>
        <v xml:space="preserve"> </v>
      </c>
      <c r="CE2276" s="417" t="str">
        <f t="shared" si="1229"/>
        <v xml:space="preserve"> </v>
      </c>
      <c r="CF2276" s="115"/>
      <c r="CG2276" s="115" t="str">
        <f t="shared" si="1230"/>
        <v xml:space="preserve"> </v>
      </c>
      <c r="CH2276" s="120" t="str">
        <f t="shared" si="1231"/>
        <v xml:space="preserve"> </v>
      </c>
      <c r="CI2276" s="417" t="str">
        <f t="shared" si="1232"/>
        <v xml:space="preserve"> </v>
      </c>
      <c r="CJ2276" s="115"/>
      <c r="CK2276" s="115" t="str">
        <f t="shared" si="1233"/>
        <v xml:space="preserve"> </v>
      </c>
      <c r="CL2276" s="120" t="str">
        <f t="shared" si="1234"/>
        <v xml:space="preserve"> </v>
      </c>
      <c r="CM2276" s="417" t="str">
        <f t="shared" si="1236"/>
        <v xml:space="preserve"> </v>
      </c>
      <c r="IS2276" s="108">
        <v>14.12</v>
      </c>
    </row>
    <row r="2277" spans="2:253" s="74" customFormat="1" ht="17.100000000000001" hidden="1" customHeight="1" x14ac:dyDescent="0.25">
      <c r="B2277" s="524">
        <f>IF('KB Duct Parts'!AJ26&gt;0,'KB Duct Parts'!AJ26,0)</f>
        <v>0</v>
      </c>
      <c r="C2277" s="529">
        <v>38410</v>
      </c>
      <c r="D2277" s="506">
        <f t="shared" si="1247"/>
        <v>38410</v>
      </c>
      <c r="E2277" s="539" t="s">
        <v>867</v>
      </c>
      <c r="F2277" s="508" t="str">
        <f t="shared" si="1240"/>
        <v xml:space="preserve"> </v>
      </c>
      <c r="G2277" s="537" t="s">
        <v>1763</v>
      </c>
      <c r="H2277" s="524"/>
      <c r="I2277" s="1035"/>
      <c r="J2277" s="1036"/>
      <c r="K2277" s="531"/>
      <c r="L2277" s="522"/>
      <c r="M2277" s="517" t="str">
        <f t="shared" si="1237"/>
        <v>Y</v>
      </c>
      <c r="N2277" s="514">
        <f t="shared" si="1241"/>
        <v>22.7</v>
      </c>
      <c r="O2277" s="514">
        <f t="shared" si="1211"/>
        <v>0</v>
      </c>
      <c r="P2277" s="680">
        <f>'KB Duct Parts'!$AE$3</f>
        <v>0</v>
      </c>
      <c r="Q2277" s="681">
        <f t="shared" si="1242"/>
        <v>0</v>
      </c>
      <c r="R2277" s="682">
        <f t="shared" si="1243"/>
        <v>0</v>
      </c>
      <c r="S2277" s="716">
        <f t="shared" si="1244"/>
        <v>0.35</v>
      </c>
      <c r="T2277" s="679">
        <f t="shared" si="1245"/>
        <v>0</v>
      </c>
      <c r="U2277" s="679">
        <f t="shared" si="1246"/>
        <v>0</v>
      </c>
      <c r="Y2277" s="120"/>
      <c r="Z2277" s="92">
        <v>9</v>
      </c>
      <c r="AA2277" s="92">
        <f t="shared" ref="AA2277:AA2305" si="1248">Z2277*2</f>
        <v>18</v>
      </c>
      <c r="AD2277" s="81"/>
      <c r="AF2277" s="370"/>
      <c r="AG2277" s="375"/>
      <c r="AH2277" s="379"/>
      <c r="AI2277" s="383"/>
      <c r="AJ2277" s="388"/>
      <c r="AK2277" s="392"/>
      <c r="AL2277" s="388"/>
      <c r="AM2277" s="363">
        <f t="shared" si="1235"/>
        <v>1</v>
      </c>
      <c r="AN2277" s="578">
        <v>22.7</v>
      </c>
      <c r="AO2277" s="78">
        <f t="shared" si="1217"/>
        <v>0</v>
      </c>
      <c r="AP2277" s="78">
        <f t="shared" si="1212"/>
        <v>0</v>
      </c>
      <c r="AQ2277" s="78">
        <f t="shared" si="1213"/>
        <v>0</v>
      </c>
      <c r="AR2277" s="78">
        <f t="shared" si="1214"/>
        <v>0</v>
      </c>
      <c r="AS2277" s="78">
        <f t="shared" si="1215"/>
        <v>0</v>
      </c>
      <c r="AT2277" s="78">
        <f t="shared" si="1216"/>
        <v>0</v>
      </c>
      <c r="AU2277" s="74" t="s">
        <v>717</v>
      </c>
      <c r="AV2277" s="115"/>
      <c r="AW2277" s="395"/>
      <c r="AX2277" s="395">
        <v>0</v>
      </c>
      <c r="AY2277" s="395">
        <v>0</v>
      </c>
      <c r="AZ2277" s="395">
        <v>0</v>
      </c>
      <c r="BA2277" s="395">
        <v>0</v>
      </c>
      <c r="BB2277" s="395">
        <v>0</v>
      </c>
      <c r="BC2277" s="395">
        <v>0</v>
      </c>
      <c r="BD2277" s="115"/>
      <c r="BE2277" s="115"/>
      <c r="BF2277" s="115"/>
      <c r="BG2277" s="115"/>
      <c r="BH2277" s="115"/>
      <c r="BI2277" s="115"/>
      <c r="BJ2277" s="115"/>
      <c r="BK2277" s="115"/>
      <c r="BQ2277" s="74" t="str">
        <f t="shared" si="1218"/>
        <v xml:space="preserve"> </v>
      </c>
      <c r="BR2277" s="120" t="str">
        <f t="shared" si="1219"/>
        <v xml:space="preserve"> </v>
      </c>
      <c r="BS2277" s="120" t="str">
        <f t="shared" si="1220"/>
        <v xml:space="preserve"> </v>
      </c>
      <c r="BU2277" s="74" t="str">
        <f t="shared" si="1221"/>
        <v xml:space="preserve"> </v>
      </c>
      <c r="BV2277" s="120" t="str">
        <f t="shared" si="1222"/>
        <v xml:space="preserve"> </v>
      </c>
      <c r="BW2277" s="120" t="str">
        <f t="shared" si="1223"/>
        <v xml:space="preserve">  </v>
      </c>
      <c r="BY2277" s="74" t="str">
        <f t="shared" si="1224"/>
        <v xml:space="preserve"> </v>
      </c>
      <c r="BZ2277" s="120" t="str">
        <f t="shared" si="1225"/>
        <v xml:space="preserve"> </v>
      </c>
      <c r="CA2277" s="120" t="str">
        <f t="shared" si="1226"/>
        <v xml:space="preserve"> </v>
      </c>
      <c r="CC2277" s="115" t="str">
        <f t="shared" si="1227"/>
        <v xml:space="preserve"> </v>
      </c>
      <c r="CD2277" s="120" t="str">
        <f t="shared" si="1228"/>
        <v xml:space="preserve"> </v>
      </c>
      <c r="CE2277" s="417" t="str">
        <f t="shared" si="1229"/>
        <v xml:space="preserve"> </v>
      </c>
      <c r="CF2277" s="115"/>
      <c r="CG2277" s="115" t="str">
        <f t="shared" si="1230"/>
        <v xml:space="preserve"> </v>
      </c>
      <c r="CH2277" s="120" t="str">
        <f t="shared" si="1231"/>
        <v xml:space="preserve"> </v>
      </c>
      <c r="CI2277" s="417" t="str">
        <f t="shared" si="1232"/>
        <v xml:space="preserve"> </v>
      </c>
      <c r="CJ2277" s="115"/>
      <c r="CK2277" s="115" t="str">
        <f t="shared" si="1233"/>
        <v xml:space="preserve"> </v>
      </c>
      <c r="CL2277" s="120" t="str">
        <f t="shared" si="1234"/>
        <v xml:space="preserve"> </v>
      </c>
      <c r="CM2277" s="417" t="str">
        <f t="shared" si="1236"/>
        <v xml:space="preserve"> </v>
      </c>
      <c r="IS2277" s="108">
        <v>18</v>
      </c>
    </row>
    <row r="2278" spans="2:253" s="74" customFormat="1" ht="17.100000000000001" hidden="1" customHeight="1" x14ac:dyDescent="0.25">
      <c r="B2278" s="524">
        <f>IF('KB Duct Parts'!AJ27&gt;0,'KB Duct Parts'!AJ27,0)</f>
        <v>0</v>
      </c>
      <c r="C2278" s="529">
        <v>38412</v>
      </c>
      <c r="D2278" s="506">
        <f t="shared" si="1247"/>
        <v>38412</v>
      </c>
      <c r="E2278" s="539" t="s">
        <v>869</v>
      </c>
      <c r="F2278" s="508" t="str">
        <f t="shared" si="1240"/>
        <v xml:space="preserve"> </v>
      </c>
      <c r="G2278" s="537" t="s">
        <v>1763</v>
      </c>
      <c r="H2278" s="524"/>
      <c r="I2278" s="1035"/>
      <c r="J2278" s="1036"/>
      <c r="K2278" s="531"/>
      <c r="L2278" s="522"/>
      <c r="M2278" s="517" t="str">
        <f t="shared" si="1237"/>
        <v>Y</v>
      </c>
      <c r="N2278" s="514">
        <f t="shared" si="1241"/>
        <v>27.7</v>
      </c>
      <c r="O2278" s="514">
        <f t="shared" si="1211"/>
        <v>0</v>
      </c>
      <c r="P2278" s="680">
        <f>'KB Duct Parts'!$AE$3</f>
        <v>0</v>
      </c>
      <c r="Q2278" s="681">
        <f t="shared" si="1242"/>
        <v>0</v>
      </c>
      <c r="R2278" s="682">
        <f t="shared" si="1243"/>
        <v>0</v>
      </c>
      <c r="S2278" s="716">
        <f t="shared" si="1244"/>
        <v>0.35</v>
      </c>
      <c r="T2278" s="679">
        <f t="shared" si="1245"/>
        <v>0</v>
      </c>
      <c r="U2278" s="679">
        <f t="shared" si="1246"/>
        <v>0</v>
      </c>
      <c r="Y2278" s="120"/>
      <c r="Z2278" s="92">
        <v>10.98</v>
      </c>
      <c r="AA2278" s="92">
        <f t="shared" si="1248"/>
        <v>21.96</v>
      </c>
      <c r="AD2278" s="81"/>
      <c r="AF2278" s="370"/>
      <c r="AG2278" s="375"/>
      <c r="AH2278" s="379"/>
      <c r="AI2278" s="383"/>
      <c r="AJ2278" s="388"/>
      <c r="AK2278" s="392"/>
      <c r="AL2278" s="388"/>
      <c r="AM2278" s="363">
        <f t="shared" si="1235"/>
        <v>1</v>
      </c>
      <c r="AN2278" s="578">
        <v>27.7</v>
      </c>
      <c r="AO2278" s="78">
        <f t="shared" si="1217"/>
        <v>0</v>
      </c>
      <c r="AP2278" s="78">
        <f t="shared" si="1212"/>
        <v>0</v>
      </c>
      <c r="AQ2278" s="78">
        <f t="shared" si="1213"/>
        <v>0</v>
      </c>
      <c r="AR2278" s="78">
        <f t="shared" si="1214"/>
        <v>0</v>
      </c>
      <c r="AS2278" s="78">
        <f t="shared" si="1215"/>
        <v>0</v>
      </c>
      <c r="AT2278" s="78">
        <f t="shared" si="1216"/>
        <v>0</v>
      </c>
      <c r="AU2278" s="74" t="s">
        <v>717</v>
      </c>
      <c r="AV2278" s="115"/>
      <c r="AW2278" s="395"/>
      <c r="AX2278" s="395">
        <v>0</v>
      </c>
      <c r="AY2278" s="395">
        <v>0</v>
      </c>
      <c r="AZ2278" s="395">
        <v>0</v>
      </c>
      <c r="BA2278" s="395">
        <v>0</v>
      </c>
      <c r="BB2278" s="395">
        <v>0</v>
      </c>
      <c r="BC2278" s="395">
        <v>0</v>
      </c>
      <c r="BD2278" s="115"/>
      <c r="BE2278" s="115"/>
      <c r="BF2278" s="115"/>
      <c r="BG2278" s="115"/>
      <c r="BH2278" s="115"/>
      <c r="BI2278" s="115"/>
      <c r="BJ2278" s="115"/>
      <c r="BK2278" s="115"/>
      <c r="BQ2278" s="74" t="str">
        <f t="shared" si="1218"/>
        <v xml:space="preserve"> </v>
      </c>
      <c r="BR2278" s="120" t="str">
        <f t="shared" si="1219"/>
        <v xml:space="preserve"> </v>
      </c>
      <c r="BS2278" s="120" t="str">
        <f t="shared" si="1220"/>
        <v xml:space="preserve"> </v>
      </c>
      <c r="BU2278" s="74" t="str">
        <f t="shared" si="1221"/>
        <v xml:space="preserve"> </v>
      </c>
      <c r="BV2278" s="120" t="str">
        <f t="shared" si="1222"/>
        <v xml:space="preserve"> </v>
      </c>
      <c r="BW2278" s="120" t="str">
        <f t="shared" si="1223"/>
        <v xml:space="preserve">  </v>
      </c>
      <c r="BY2278" s="74" t="str">
        <f t="shared" si="1224"/>
        <v xml:space="preserve"> </v>
      </c>
      <c r="BZ2278" s="120" t="str">
        <f t="shared" si="1225"/>
        <v xml:space="preserve"> </v>
      </c>
      <c r="CA2278" s="120" t="str">
        <f t="shared" si="1226"/>
        <v xml:space="preserve"> </v>
      </c>
      <c r="CC2278" s="115" t="str">
        <f t="shared" si="1227"/>
        <v xml:space="preserve"> </v>
      </c>
      <c r="CD2278" s="120" t="str">
        <f t="shared" si="1228"/>
        <v xml:space="preserve"> </v>
      </c>
      <c r="CE2278" s="417" t="str">
        <f t="shared" si="1229"/>
        <v xml:space="preserve"> </v>
      </c>
      <c r="CF2278" s="115"/>
      <c r="CG2278" s="115" t="str">
        <f t="shared" si="1230"/>
        <v xml:space="preserve"> </v>
      </c>
      <c r="CH2278" s="120" t="str">
        <f t="shared" si="1231"/>
        <v xml:space="preserve"> </v>
      </c>
      <c r="CI2278" s="417" t="str">
        <f t="shared" si="1232"/>
        <v xml:space="preserve"> </v>
      </c>
      <c r="CJ2278" s="115"/>
      <c r="CK2278" s="115" t="str">
        <f t="shared" si="1233"/>
        <v xml:space="preserve"> </v>
      </c>
      <c r="CL2278" s="120" t="str">
        <f t="shared" si="1234"/>
        <v xml:space="preserve"> </v>
      </c>
      <c r="CM2278" s="417" t="str">
        <f t="shared" si="1236"/>
        <v xml:space="preserve"> </v>
      </c>
      <c r="IS2278" s="108">
        <v>21.96</v>
      </c>
    </row>
    <row r="2279" spans="2:253" s="74" customFormat="1" ht="17.100000000000001" hidden="1" customHeight="1" x14ac:dyDescent="0.25">
      <c r="B2279" s="524">
        <f>IF('KB Duct Parts'!AK17&gt;0,'KB Duct Parts'!AK17,0)</f>
        <v>0</v>
      </c>
      <c r="C2279" s="529">
        <v>38502</v>
      </c>
      <c r="D2279" s="506">
        <f t="shared" si="1247"/>
        <v>38502</v>
      </c>
      <c r="E2279" s="539" t="s">
        <v>481</v>
      </c>
      <c r="F2279" s="508" t="str">
        <f t="shared" si="1240"/>
        <v xml:space="preserve"> </v>
      </c>
      <c r="G2279" s="537" t="s">
        <v>1764</v>
      </c>
      <c r="H2279" s="524"/>
      <c r="I2279" s="1035"/>
      <c r="J2279" s="1036"/>
      <c r="K2279" s="531"/>
      <c r="L2279" s="522"/>
      <c r="M2279" s="517" t="str">
        <f t="shared" si="1237"/>
        <v>Y</v>
      </c>
      <c r="N2279" s="514">
        <f t="shared" si="1241"/>
        <v>12.5</v>
      </c>
      <c r="O2279" s="514">
        <f t="shared" si="1211"/>
        <v>0</v>
      </c>
      <c r="P2279" s="680">
        <f>'KB Duct Parts'!$AE$3</f>
        <v>0</v>
      </c>
      <c r="Q2279" s="681">
        <f t="shared" si="1242"/>
        <v>0</v>
      </c>
      <c r="R2279" s="682">
        <f t="shared" si="1243"/>
        <v>0</v>
      </c>
      <c r="S2279" s="716">
        <f t="shared" si="1244"/>
        <v>0.35</v>
      </c>
      <c r="T2279" s="679">
        <f t="shared" si="1245"/>
        <v>0</v>
      </c>
      <c r="U2279" s="679">
        <f t="shared" si="1246"/>
        <v>0</v>
      </c>
      <c r="Y2279" s="120"/>
      <c r="Z2279" s="92">
        <v>4.9400000000000004</v>
      </c>
      <c r="AA2279" s="92">
        <f t="shared" si="1248"/>
        <v>9.8800000000000008</v>
      </c>
      <c r="AD2279" s="81"/>
      <c r="AF2279" s="370"/>
      <c r="AG2279" s="375"/>
      <c r="AH2279" s="379"/>
      <c r="AI2279" s="383"/>
      <c r="AJ2279" s="388"/>
      <c r="AK2279" s="392"/>
      <c r="AL2279" s="388"/>
      <c r="AM2279" s="363">
        <f t="shared" si="1235"/>
        <v>1</v>
      </c>
      <c r="AN2279" s="578">
        <v>12.5</v>
      </c>
      <c r="AO2279" s="78">
        <f t="shared" si="1217"/>
        <v>0</v>
      </c>
      <c r="AP2279" s="78">
        <f t="shared" si="1212"/>
        <v>0</v>
      </c>
      <c r="AQ2279" s="78">
        <f t="shared" si="1213"/>
        <v>0</v>
      </c>
      <c r="AR2279" s="78">
        <f t="shared" si="1214"/>
        <v>0</v>
      </c>
      <c r="AS2279" s="78">
        <f t="shared" si="1215"/>
        <v>0</v>
      </c>
      <c r="AT2279" s="78">
        <f t="shared" si="1216"/>
        <v>0</v>
      </c>
      <c r="AU2279" s="74" t="s">
        <v>717</v>
      </c>
      <c r="AV2279" s="115"/>
      <c r="AW2279" s="395"/>
      <c r="AX2279" s="395">
        <v>0</v>
      </c>
      <c r="AY2279" s="395">
        <v>0</v>
      </c>
      <c r="AZ2279" s="395">
        <v>0</v>
      </c>
      <c r="BA2279" s="395">
        <v>0</v>
      </c>
      <c r="BB2279" s="395">
        <v>0</v>
      </c>
      <c r="BC2279" s="395">
        <v>0</v>
      </c>
      <c r="BD2279" s="115"/>
      <c r="BE2279" s="115"/>
      <c r="BF2279" s="115"/>
      <c r="BG2279" s="115"/>
      <c r="BH2279" s="115"/>
      <c r="BI2279" s="115"/>
      <c r="BJ2279" s="115"/>
      <c r="BK2279" s="115"/>
      <c r="BQ2279" s="74" t="str">
        <f t="shared" si="1218"/>
        <v xml:space="preserve"> </v>
      </c>
      <c r="BR2279" s="120" t="str">
        <f t="shared" si="1219"/>
        <v xml:space="preserve"> </v>
      </c>
      <c r="BS2279" s="120" t="str">
        <f t="shared" si="1220"/>
        <v xml:space="preserve"> </v>
      </c>
      <c r="BU2279" s="74" t="str">
        <f t="shared" si="1221"/>
        <v xml:space="preserve"> </v>
      </c>
      <c r="BV2279" s="120" t="str">
        <f t="shared" si="1222"/>
        <v xml:space="preserve"> </v>
      </c>
      <c r="BW2279" s="120" t="str">
        <f t="shared" si="1223"/>
        <v xml:space="preserve">  </v>
      </c>
      <c r="BY2279" s="74" t="str">
        <f t="shared" si="1224"/>
        <v xml:space="preserve"> </v>
      </c>
      <c r="BZ2279" s="120" t="str">
        <f t="shared" si="1225"/>
        <v xml:space="preserve"> </v>
      </c>
      <c r="CA2279" s="120" t="str">
        <f t="shared" si="1226"/>
        <v xml:space="preserve"> </v>
      </c>
      <c r="CC2279" s="115" t="str">
        <f t="shared" si="1227"/>
        <v xml:space="preserve"> </v>
      </c>
      <c r="CD2279" s="120" t="str">
        <f t="shared" si="1228"/>
        <v xml:space="preserve"> </v>
      </c>
      <c r="CE2279" s="417" t="str">
        <f t="shared" si="1229"/>
        <v xml:space="preserve"> </v>
      </c>
      <c r="CF2279" s="115"/>
      <c r="CG2279" s="115" t="str">
        <f t="shared" si="1230"/>
        <v xml:space="preserve"> </v>
      </c>
      <c r="CH2279" s="120" t="str">
        <f t="shared" si="1231"/>
        <v xml:space="preserve"> </v>
      </c>
      <c r="CI2279" s="417" t="str">
        <f t="shared" si="1232"/>
        <v xml:space="preserve"> </v>
      </c>
      <c r="CJ2279" s="115"/>
      <c r="CK2279" s="115" t="str">
        <f t="shared" si="1233"/>
        <v xml:space="preserve"> </v>
      </c>
      <c r="CL2279" s="120" t="str">
        <f t="shared" si="1234"/>
        <v xml:space="preserve"> </v>
      </c>
      <c r="CM2279" s="417" t="str">
        <f t="shared" si="1236"/>
        <v xml:space="preserve"> </v>
      </c>
      <c r="IS2279" s="108">
        <v>9.8800000000000008</v>
      </c>
    </row>
    <row r="2280" spans="2:253" s="74" customFormat="1" ht="17.100000000000001" hidden="1" customHeight="1" x14ac:dyDescent="0.25">
      <c r="B2280" s="524">
        <f>IF('KB Duct Parts'!AK18&gt;0,'KB Duct Parts'!AK18,0)</f>
        <v>0</v>
      </c>
      <c r="C2280" s="529">
        <v>38502.5</v>
      </c>
      <c r="D2280" s="506">
        <f t="shared" si="1247"/>
        <v>38502.5</v>
      </c>
      <c r="E2280" s="539" t="s">
        <v>482</v>
      </c>
      <c r="F2280" s="508" t="str">
        <f t="shared" si="1240"/>
        <v xml:space="preserve"> </v>
      </c>
      <c r="G2280" s="537" t="s">
        <v>1764</v>
      </c>
      <c r="H2280" s="524"/>
      <c r="I2280" s="1035"/>
      <c r="J2280" s="1036"/>
      <c r="K2280" s="531"/>
      <c r="L2280" s="522"/>
      <c r="M2280" s="517" t="str">
        <f t="shared" si="1237"/>
        <v>Y</v>
      </c>
      <c r="N2280" s="514">
        <f t="shared" si="1241"/>
        <v>12.9</v>
      </c>
      <c r="O2280" s="514">
        <f t="shared" si="1211"/>
        <v>0</v>
      </c>
      <c r="P2280" s="680">
        <f>'KB Duct Parts'!$AE$3</f>
        <v>0</v>
      </c>
      <c r="Q2280" s="681">
        <f t="shared" si="1242"/>
        <v>0</v>
      </c>
      <c r="R2280" s="682">
        <f t="shared" si="1243"/>
        <v>0</v>
      </c>
      <c r="S2280" s="716">
        <f t="shared" si="1244"/>
        <v>0.35</v>
      </c>
      <c r="T2280" s="679">
        <f t="shared" si="1245"/>
        <v>0</v>
      </c>
      <c r="U2280" s="679">
        <f t="shared" si="1246"/>
        <v>0</v>
      </c>
      <c r="Y2280" s="120"/>
      <c r="Z2280" s="92">
        <v>5.14</v>
      </c>
      <c r="AA2280" s="92">
        <f t="shared" si="1248"/>
        <v>10.28</v>
      </c>
      <c r="AD2280" s="81"/>
      <c r="AF2280" s="370"/>
      <c r="AG2280" s="375"/>
      <c r="AH2280" s="379"/>
      <c r="AI2280" s="383"/>
      <c r="AJ2280" s="388"/>
      <c r="AK2280" s="392"/>
      <c r="AL2280" s="388"/>
      <c r="AM2280" s="363">
        <f t="shared" si="1235"/>
        <v>1</v>
      </c>
      <c r="AN2280" s="578">
        <v>12.9</v>
      </c>
      <c r="AO2280" s="78">
        <f t="shared" si="1217"/>
        <v>0</v>
      </c>
      <c r="AP2280" s="78">
        <f t="shared" si="1212"/>
        <v>0</v>
      </c>
      <c r="AQ2280" s="78">
        <f t="shared" si="1213"/>
        <v>0</v>
      </c>
      <c r="AR2280" s="78">
        <f t="shared" si="1214"/>
        <v>0</v>
      </c>
      <c r="AS2280" s="78">
        <f t="shared" si="1215"/>
        <v>0</v>
      </c>
      <c r="AT2280" s="78">
        <f t="shared" si="1216"/>
        <v>0</v>
      </c>
      <c r="AU2280" s="74" t="s">
        <v>717</v>
      </c>
      <c r="AV2280" s="115"/>
      <c r="AW2280" s="395"/>
      <c r="AX2280" s="395">
        <v>0</v>
      </c>
      <c r="AY2280" s="395">
        <v>0</v>
      </c>
      <c r="AZ2280" s="395">
        <v>0</v>
      </c>
      <c r="BA2280" s="395">
        <v>0</v>
      </c>
      <c r="BB2280" s="395">
        <v>0</v>
      </c>
      <c r="BC2280" s="395">
        <v>0</v>
      </c>
      <c r="BD2280" s="115"/>
      <c r="BE2280" s="115"/>
      <c r="BF2280" s="115"/>
      <c r="BG2280" s="115"/>
      <c r="BH2280" s="115"/>
      <c r="BI2280" s="115"/>
      <c r="BJ2280" s="115"/>
      <c r="BK2280" s="115"/>
      <c r="BQ2280" s="74" t="str">
        <f t="shared" si="1218"/>
        <v xml:space="preserve"> </v>
      </c>
      <c r="BR2280" s="120" t="str">
        <f t="shared" si="1219"/>
        <v xml:space="preserve"> </v>
      </c>
      <c r="BS2280" s="120" t="str">
        <f t="shared" si="1220"/>
        <v xml:space="preserve"> </v>
      </c>
      <c r="BU2280" s="74" t="str">
        <f t="shared" si="1221"/>
        <v xml:space="preserve"> </v>
      </c>
      <c r="BV2280" s="120" t="str">
        <f t="shared" si="1222"/>
        <v xml:space="preserve"> </v>
      </c>
      <c r="BW2280" s="120" t="str">
        <f t="shared" si="1223"/>
        <v xml:space="preserve">  </v>
      </c>
      <c r="BY2280" s="74" t="str">
        <f t="shared" si="1224"/>
        <v xml:space="preserve"> </v>
      </c>
      <c r="BZ2280" s="120" t="str">
        <f t="shared" si="1225"/>
        <v xml:space="preserve"> </v>
      </c>
      <c r="CA2280" s="120" t="str">
        <f t="shared" si="1226"/>
        <v xml:space="preserve"> </v>
      </c>
      <c r="CC2280" s="115" t="str">
        <f t="shared" si="1227"/>
        <v xml:space="preserve"> </v>
      </c>
      <c r="CD2280" s="120" t="str">
        <f t="shared" si="1228"/>
        <v xml:space="preserve"> </v>
      </c>
      <c r="CE2280" s="417" t="str">
        <f t="shared" si="1229"/>
        <v xml:space="preserve"> </v>
      </c>
      <c r="CF2280" s="115"/>
      <c r="CG2280" s="115" t="str">
        <f t="shared" si="1230"/>
        <v xml:space="preserve"> </v>
      </c>
      <c r="CH2280" s="120" t="str">
        <f t="shared" si="1231"/>
        <v xml:space="preserve"> </v>
      </c>
      <c r="CI2280" s="417" t="str">
        <f t="shared" si="1232"/>
        <v xml:space="preserve"> </v>
      </c>
      <c r="CJ2280" s="115"/>
      <c r="CK2280" s="115" t="str">
        <f t="shared" si="1233"/>
        <v xml:space="preserve"> </v>
      </c>
      <c r="CL2280" s="120" t="str">
        <f t="shared" si="1234"/>
        <v xml:space="preserve"> </v>
      </c>
      <c r="CM2280" s="417" t="str">
        <f t="shared" si="1236"/>
        <v xml:space="preserve"> </v>
      </c>
      <c r="IS2280" s="108">
        <v>10.28</v>
      </c>
    </row>
    <row r="2281" spans="2:253" s="74" customFormat="1" ht="17.100000000000001" hidden="1" customHeight="1" x14ac:dyDescent="0.25">
      <c r="B2281" s="524">
        <f>IF('KB Duct Parts'!AK19&gt;0,'KB Duct Parts'!AK19,0)</f>
        <v>0</v>
      </c>
      <c r="C2281" s="529">
        <v>38503</v>
      </c>
      <c r="D2281" s="506">
        <f t="shared" si="1247"/>
        <v>38503</v>
      </c>
      <c r="E2281" s="539" t="s">
        <v>483</v>
      </c>
      <c r="F2281" s="508" t="str">
        <f t="shared" si="1240"/>
        <v xml:space="preserve"> </v>
      </c>
      <c r="G2281" s="537" t="s">
        <v>1764</v>
      </c>
      <c r="H2281" s="524"/>
      <c r="I2281" s="1035"/>
      <c r="J2281" s="1036"/>
      <c r="K2281" s="531"/>
      <c r="L2281" s="522"/>
      <c r="M2281" s="517" t="str">
        <f t="shared" si="1237"/>
        <v>Y</v>
      </c>
      <c r="N2281" s="514">
        <f t="shared" si="1241"/>
        <v>13.6</v>
      </c>
      <c r="O2281" s="514">
        <f t="shared" ref="O2281:O2344" si="1249">IF(B2281&gt;0,N2281*B2281,0)</f>
        <v>0</v>
      </c>
      <c r="P2281" s="680">
        <f>'KB Duct Parts'!$AE$3</f>
        <v>0</v>
      </c>
      <c r="Q2281" s="681">
        <f t="shared" si="1242"/>
        <v>0</v>
      </c>
      <c r="R2281" s="682">
        <f t="shared" si="1243"/>
        <v>0</v>
      </c>
      <c r="S2281" s="716">
        <f t="shared" si="1244"/>
        <v>0.35</v>
      </c>
      <c r="T2281" s="679">
        <f t="shared" si="1245"/>
        <v>0</v>
      </c>
      <c r="U2281" s="679">
        <f t="shared" si="1246"/>
        <v>0</v>
      </c>
      <c r="Y2281" s="120"/>
      <c r="Z2281" s="92">
        <v>5.34</v>
      </c>
      <c r="AA2281" s="92">
        <f t="shared" si="1248"/>
        <v>10.68</v>
      </c>
      <c r="AD2281" s="81"/>
      <c r="AF2281" s="370"/>
      <c r="AG2281" s="375"/>
      <c r="AH2281" s="379"/>
      <c r="AI2281" s="383"/>
      <c r="AJ2281" s="388"/>
      <c r="AK2281" s="392"/>
      <c r="AL2281" s="388"/>
      <c r="AM2281" s="363">
        <f t="shared" si="1235"/>
        <v>1</v>
      </c>
      <c r="AN2281" s="578">
        <v>13.6</v>
      </c>
      <c r="AO2281" s="78">
        <f t="shared" si="1217"/>
        <v>0</v>
      </c>
      <c r="AP2281" s="78">
        <f t="shared" ref="AP2281:AP2344" si="1250">$AN2281*AY2281</f>
        <v>0</v>
      </c>
      <c r="AQ2281" s="78">
        <f t="shared" ref="AQ2281:AQ2344" si="1251">$AN2281*AZ2281</f>
        <v>0</v>
      </c>
      <c r="AR2281" s="78">
        <f t="shared" ref="AR2281:AR2344" si="1252">$AN2281*BA2281</f>
        <v>0</v>
      </c>
      <c r="AS2281" s="78">
        <f t="shared" ref="AS2281:AS2344" si="1253">$AN2281*BB2281</f>
        <v>0</v>
      </c>
      <c r="AT2281" s="78">
        <f t="shared" ref="AT2281:AT2344" si="1254">$AN2281*BC2281</f>
        <v>0</v>
      </c>
      <c r="AU2281" s="74" t="s">
        <v>717</v>
      </c>
      <c r="AV2281" s="115"/>
      <c r="AW2281" s="395"/>
      <c r="AX2281" s="395">
        <v>0</v>
      </c>
      <c r="AY2281" s="395">
        <v>0</v>
      </c>
      <c r="AZ2281" s="395">
        <v>0</v>
      </c>
      <c r="BA2281" s="395">
        <v>0</v>
      </c>
      <c r="BB2281" s="395">
        <v>0</v>
      </c>
      <c r="BC2281" s="395">
        <v>0</v>
      </c>
      <c r="BD2281" s="115"/>
      <c r="BE2281" s="115"/>
      <c r="BF2281" s="115"/>
      <c r="BG2281" s="115"/>
      <c r="BH2281" s="115"/>
      <c r="BI2281" s="115"/>
      <c r="BJ2281" s="115"/>
      <c r="BK2281" s="115"/>
      <c r="BQ2281" s="74" t="str">
        <f t="shared" si="1218"/>
        <v xml:space="preserve"> </v>
      </c>
      <c r="BR2281" s="120" t="str">
        <f t="shared" si="1219"/>
        <v xml:space="preserve"> </v>
      </c>
      <c r="BS2281" s="120" t="str">
        <f t="shared" si="1220"/>
        <v xml:space="preserve"> </v>
      </c>
      <c r="BU2281" s="74" t="str">
        <f t="shared" si="1221"/>
        <v xml:space="preserve"> </v>
      </c>
      <c r="BV2281" s="120" t="str">
        <f t="shared" si="1222"/>
        <v xml:space="preserve"> </v>
      </c>
      <c r="BW2281" s="120" t="str">
        <f t="shared" si="1223"/>
        <v xml:space="preserve">  </v>
      </c>
      <c r="BY2281" s="74" t="str">
        <f t="shared" si="1224"/>
        <v xml:space="preserve"> </v>
      </c>
      <c r="BZ2281" s="120" t="str">
        <f t="shared" si="1225"/>
        <v xml:space="preserve"> </v>
      </c>
      <c r="CA2281" s="120" t="str">
        <f t="shared" si="1226"/>
        <v xml:space="preserve"> </v>
      </c>
      <c r="CC2281" s="115" t="str">
        <f t="shared" si="1227"/>
        <v xml:space="preserve"> </v>
      </c>
      <c r="CD2281" s="120" t="str">
        <f t="shared" si="1228"/>
        <v xml:space="preserve"> </v>
      </c>
      <c r="CE2281" s="417" t="str">
        <f t="shared" si="1229"/>
        <v xml:space="preserve"> </v>
      </c>
      <c r="CF2281" s="115"/>
      <c r="CG2281" s="115" t="str">
        <f t="shared" si="1230"/>
        <v xml:space="preserve"> </v>
      </c>
      <c r="CH2281" s="120" t="str">
        <f t="shared" si="1231"/>
        <v xml:space="preserve"> </v>
      </c>
      <c r="CI2281" s="417" t="str">
        <f t="shared" si="1232"/>
        <v xml:space="preserve"> </v>
      </c>
      <c r="CJ2281" s="115"/>
      <c r="CK2281" s="115" t="str">
        <f t="shared" si="1233"/>
        <v xml:space="preserve"> </v>
      </c>
      <c r="CL2281" s="120" t="str">
        <f t="shared" si="1234"/>
        <v xml:space="preserve"> </v>
      </c>
      <c r="CM2281" s="417" t="str">
        <f t="shared" si="1236"/>
        <v xml:space="preserve"> </v>
      </c>
      <c r="IS2281" s="108">
        <v>10.68</v>
      </c>
    </row>
    <row r="2282" spans="2:253" s="74" customFormat="1" ht="17.100000000000001" hidden="1" customHeight="1" x14ac:dyDescent="0.25">
      <c r="B2282" s="524">
        <f>IF('KB Duct Parts'!AK20&gt;0,'KB Duct Parts'!AK20,0)</f>
        <v>0</v>
      </c>
      <c r="C2282" s="529">
        <v>38504</v>
      </c>
      <c r="D2282" s="506">
        <f t="shared" si="1247"/>
        <v>38504</v>
      </c>
      <c r="E2282" s="539" t="s">
        <v>861</v>
      </c>
      <c r="F2282" s="508" t="str">
        <f t="shared" si="1240"/>
        <v xml:space="preserve"> </v>
      </c>
      <c r="G2282" s="537" t="s">
        <v>1764</v>
      </c>
      <c r="H2282" s="524"/>
      <c r="I2282" s="1035"/>
      <c r="J2282" s="1036"/>
      <c r="K2282" s="531"/>
      <c r="L2282" s="522"/>
      <c r="M2282" s="517" t="str">
        <f t="shared" si="1237"/>
        <v>Y</v>
      </c>
      <c r="N2282" s="514">
        <f t="shared" si="1241"/>
        <v>14.9</v>
      </c>
      <c r="O2282" s="514">
        <f t="shared" si="1249"/>
        <v>0</v>
      </c>
      <c r="P2282" s="680">
        <f>'KB Duct Parts'!$AE$3</f>
        <v>0</v>
      </c>
      <c r="Q2282" s="681">
        <f t="shared" si="1242"/>
        <v>0</v>
      </c>
      <c r="R2282" s="682">
        <f t="shared" si="1243"/>
        <v>0</v>
      </c>
      <c r="S2282" s="716">
        <f t="shared" si="1244"/>
        <v>0.35</v>
      </c>
      <c r="T2282" s="679">
        <f t="shared" si="1245"/>
        <v>0</v>
      </c>
      <c r="U2282" s="679">
        <f t="shared" si="1246"/>
        <v>0</v>
      </c>
      <c r="Y2282" s="120"/>
      <c r="Z2282" s="92">
        <v>5.9</v>
      </c>
      <c r="AA2282" s="92">
        <f t="shared" si="1248"/>
        <v>11.8</v>
      </c>
      <c r="AD2282" s="81"/>
      <c r="AF2282" s="370"/>
      <c r="AG2282" s="375"/>
      <c r="AH2282" s="379"/>
      <c r="AI2282" s="383"/>
      <c r="AJ2282" s="388"/>
      <c r="AK2282" s="392"/>
      <c r="AL2282" s="388"/>
      <c r="AM2282" s="363">
        <f t="shared" si="1235"/>
        <v>1</v>
      </c>
      <c r="AN2282" s="578">
        <v>14.9</v>
      </c>
      <c r="AO2282" s="78">
        <f t="shared" ref="AO2282:AO2345" si="1255">$AN2282*AX2282</f>
        <v>0</v>
      </c>
      <c r="AP2282" s="78">
        <f t="shared" si="1250"/>
        <v>0</v>
      </c>
      <c r="AQ2282" s="78">
        <f t="shared" si="1251"/>
        <v>0</v>
      </c>
      <c r="AR2282" s="78">
        <f t="shared" si="1252"/>
        <v>0</v>
      </c>
      <c r="AS2282" s="78">
        <f t="shared" si="1253"/>
        <v>0</v>
      </c>
      <c r="AT2282" s="78">
        <f t="shared" si="1254"/>
        <v>0</v>
      </c>
      <c r="AU2282" s="74" t="s">
        <v>717</v>
      </c>
      <c r="AV2282" s="115"/>
      <c r="AW2282" s="395"/>
      <c r="AX2282" s="395">
        <v>0</v>
      </c>
      <c r="AY2282" s="395">
        <v>0</v>
      </c>
      <c r="AZ2282" s="395">
        <v>0</v>
      </c>
      <c r="BA2282" s="395">
        <v>0</v>
      </c>
      <c r="BB2282" s="395">
        <v>0</v>
      </c>
      <c r="BC2282" s="395">
        <v>0</v>
      </c>
      <c r="BD2282" s="115"/>
      <c r="BE2282" s="115"/>
      <c r="BF2282" s="115"/>
      <c r="BG2282" s="115"/>
      <c r="BH2282" s="115"/>
      <c r="BI2282" s="115"/>
      <c r="BJ2282" s="115"/>
      <c r="BK2282" s="115"/>
      <c r="BQ2282" s="74" t="str">
        <f t="shared" ref="BQ2282:BQ2345" si="1256">IF(AO2282&gt;0,D2282&amp;"-("&amp; AG2282&amp;")"," ")</f>
        <v xml:space="preserve"> </v>
      </c>
      <c r="BR2282" s="120" t="str">
        <f t="shared" ref="BR2282:BR2345" si="1257">IF(AO2282&gt;0,$G2282," ")</f>
        <v xml:space="preserve"> </v>
      </c>
      <c r="BS2282" s="120" t="str">
        <f t="shared" ref="BS2282:BS2345" si="1258">IF(AO2282&gt;0,AO2282," ")</f>
        <v xml:space="preserve"> </v>
      </c>
      <c r="BU2282" s="74" t="str">
        <f t="shared" ref="BU2282:BU2345" si="1259">IF(AP2282&gt;0,D2282&amp;"-("&amp;AH2282&amp;")"," ")</f>
        <v xml:space="preserve"> </v>
      </c>
      <c r="BV2282" s="120" t="str">
        <f t="shared" ref="BV2282:BV2345" si="1260">IF(AP2282&gt;0,$G2282," ")</f>
        <v xml:space="preserve"> </v>
      </c>
      <c r="BW2282" s="120" t="str">
        <f t="shared" ref="BW2282:BW2345" si="1261">IF(AP2282&gt;0,AP2282,"  ")</f>
        <v xml:space="preserve">  </v>
      </c>
      <c r="BY2282" s="74" t="str">
        <f t="shared" ref="BY2282:BY2345" si="1262">IF(AQ2282&gt;0,D2282&amp;"-("&amp;AI2282&amp;")"," ")</f>
        <v xml:space="preserve"> </v>
      </c>
      <c r="BZ2282" s="120" t="str">
        <f t="shared" ref="BZ2282:BZ2345" si="1263">IF(AQ2282&gt;0,$G2282," ")</f>
        <v xml:space="preserve"> </v>
      </c>
      <c r="CA2282" s="120" t="str">
        <f t="shared" ref="CA2282:CA2345" si="1264">IF(AQ2282&gt;0,AQ2282," ")</f>
        <v xml:space="preserve"> </v>
      </c>
      <c r="CC2282" s="115" t="str">
        <f t="shared" ref="CC2282:CC2345" si="1265">IF(AR2282&gt;0,D2282&amp;"-("&amp;AJ2282&amp;")"," ")</f>
        <v xml:space="preserve"> </v>
      </c>
      <c r="CD2282" s="120" t="str">
        <f t="shared" ref="CD2282:CD2345" si="1266">IF(AR2282&gt;0,$G2282," ")</f>
        <v xml:space="preserve"> </v>
      </c>
      <c r="CE2282" s="417" t="str">
        <f t="shared" ref="CE2282:CE2345" si="1267">IF(AR2282&gt;0,AR2282," ")</f>
        <v xml:space="preserve"> </v>
      </c>
      <c r="CF2282" s="115"/>
      <c r="CG2282" s="115" t="str">
        <f t="shared" ref="CG2282:CG2345" si="1268">IF(AS2282&gt;0,D2282&amp;"-("&amp;AK2282&amp;")"," ")</f>
        <v xml:space="preserve"> </v>
      </c>
      <c r="CH2282" s="120" t="str">
        <f t="shared" ref="CH2282:CH2345" si="1269">IF(AS2282&gt;0,$G2282," ")</f>
        <v xml:space="preserve"> </v>
      </c>
      <c r="CI2282" s="417" t="str">
        <f t="shared" ref="CI2282:CI2345" si="1270">IF(AS2282&gt;0,AS2282," ")</f>
        <v xml:space="preserve"> </v>
      </c>
      <c r="CJ2282" s="115"/>
      <c r="CK2282" s="115" t="str">
        <f t="shared" ref="CK2282:CK2345" si="1271">IF(AT2282&gt;0,D2282&amp;"-"&amp;AL2282," ")</f>
        <v xml:space="preserve"> </v>
      </c>
      <c r="CL2282" s="120" t="str">
        <f t="shared" ref="CL2282:CL2345" si="1272">IF(AT2282&gt;0,$G2282," ")</f>
        <v xml:space="preserve"> </v>
      </c>
      <c r="CM2282" s="417" t="str">
        <f t="shared" si="1236"/>
        <v xml:space="preserve"> </v>
      </c>
      <c r="IS2282" s="108">
        <v>11.8</v>
      </c>
    </row>
    <row r="2283" spans="2:253" s="74" customFormat="1" ht="17.100000000000001" hidden="1" customHeight="1" x14ac:dyDescent="0.25">
      <c r="B2283" s="524">
        <f>IF('KB Duct Parts'!AK21&gt;0,'KB Duct Parts'!AK21,0)</f>
        <v>0</v>
      </c>
      <c r="C2283" s="529">
        <v>38505</v>
      </c>
      <c r="D2283" s="506">
        <f t="shared" si="1247"/>
        <v>38505</v>
      </c>
      <c r="E2283" s="539" t="s">
        <v>862</v>
      </c>
      <c r="F2283" s="508" t="str">
        <f t="shared" si="1240"/>
        <v xml:space="preserve"> </v>
      </c>
      <c r="G2283" s="537" t="s">
        <v>1764</v>
      </c>
      <c r="H2283" s="524"/>
      <c r="I2283" s="1035"/>
      <c r="J2283" s="1036"/>
      <c r="K2283" s="531"/>
      <c r="L2283" s="522"/>
      <c r="M2283" s="517" t="str">
        <f t="shared" si="1237"/>
        <v>Y</v>
      </c>
      <c r="N2283" s="514">
        <f t="shared" si="1241"/>
        <v>19.3</v>
      </c>
      <c r="O2283" s="514">
        <f t="shared" si="1249"/>
        <v>0</v>
      </c>
      <c r="P2283" s="680">
        <f>'KB Duct Parts'!$AE$3</f>
        <v>0</v>
      </c>
      <c r="Q2283" s="681">
        <f t="shared" si="1242"/>
        <v>0</v>
      </c>
      <c r="R2283" s="682">
        <f t="shared" si="1243"/>
        <v>0</v>
      </c>
      <c r="S2283" s="716">
        <f t="shared" si="1244"/>
        <v>0.35</v>
      </c>
      <c r="T2283" s="679">
        <f t="shared" si="1245"/>
        <v>0</v>
      </c>
      <c r="U2283" s="679">
        <f t="shared" si="1246"/>
        <v>0</v>
      </c>
      <c r="Y2283" s="120"/>
      <c r="Z2283" s="92">
        <v>7.65</v>
      </c>
      <c r="AA2283" s="92">
        <f t="shared" si="1248"/>
        <v>15.3</v>
      </c>
      <c r="AD2283" s="81"/>
      <c r="AF2283" s="370"/>
      <c r="AG2283" s="375"/>
      <c r="AH2283" s="379"/>
      <c r="AI2283" s="383"/>
      <c r="AJ2283" s="388"/>
      <c r="AK2283" s="392"/>
      <c r="AL2283" s="388"/>
      <c r="AM2283" s="363">
        <f t="shared" ref="AM2283:AM2346" si="1273">IF(L2283=AF2283,1,IF(L2283=AG2283,2,IF(L2283=AH2283,3,IF(L2283=AI2283,4,IF(L2283=AJ2283,5,IF(L2283=AK2283,6,IF(L2283=AL2283,7,0)))))))</f>
        <v>1</v>
      </c>
      <c r="AN2283" s="578">
        <v>19.3</v>
      </c>
      <c r="AO2283" s="78">
        <f t="shared" si="1255"/>
        <v>0</v>
      </c>
      <c r="AP2283" s="78">
        <f t="shared" si="1250"/>
        <v>0</v>
      </c>
      <c r="AQ2283" s="78">
        <f t="shared" si="1251"/>
        <v>0</v>
      </c>
      <c r="AR2283" s="78">
        <f t="shared" si="1252"/>
        <v>0</v>
      </c>
      <c r="AS2283" s="78">
        <f t="shared" si="1253"/>
        <v>0</v>
      </c>
      <c r="AT2283" s="78">
        <f t="shared" si="1254"/>
        <v>0</v>
      </c>
      <c r="AU2283" s="74" t="s">
        <v>717</v>
      </c>
      <c r="AV2283" s="115"/>
      <c r="AW2283" s="395"/>
      <c r="AX2283" s="395">
        <v>0</v>
      </c>
      <c r="AY2283" s="395">
        <v>0</v>
      </c>
      <c r="AZ2283" s="395">
        <v>0</v>
      </c>
      <c r="BA2283" s="395">
        <v>0</v>
      </c>
      <c r="BB2283" s="395">
        <v>0</v>
      </c>
      <c r="BC2283" s="395">
        <v>0</v>
      </c>
      <c r="BD2283" s="115"/>
      <c r="BE2283" s="115"/>
      <c r="BF2283" s="115"/>
      <c r="BG2283" s="115"/>
      <c r="BH2283" s="115"/>
      <c r="BI2283" s="115"/>
      <c r="BJ2283" s="115"/>
      <c r="BK2283" s="115"/>
      <c r="BQ2283" s="74" t="str">
        <f t="shared" si="1256"/>
        <v xml:space="preserve"> </v>
      </c>
      <c r="BR2283" s="120" t="str">
        <f t="shared" si="1257"/>
        <v xml:space="preserve"> </v>
      </c>
      <c r="BS2283" s="120" t="str">
        <f t="shared" si="1258"/>
        <v xml:space="preserve"> </v>
      </c>
      <c r="BU2283" s="74" t="str">
        <f t="shared" si="1259"/>
        <v xml:space="preserve"> </v>
      </c>
      <c r="BV2283" s="120" t="str">
        <f t="shared" si="1260"/>
        <v xml:space="preserve"> </v>
      </c>
      <c r="BW2283" s="120" t="str">
        <f t="shared" si="1261"/>
        <v xml:space="preserve">  </v>
      </c>
      <c r="BY2283" s="74" t="str">
        <f t="shared" si="1262"/>
        <v xml:space="preserve"> </v>
      </c>
      <c r="BZ2283" s="120" t="str">
        <f t="shared" si="1263"/>
        <v xml:space="preserve"> </v>
      </c>
      <c r="CA2283" s="120" t="str">
        <f t="shared" si="1264"/>
        <v xml:space="preserve"> </v>
      </c>
      <c r="CC2283" s="115" t="str">
        <f t="shared" si="1265"/>
        <v xml:space="preserve"> </v>
      </c>
      <c r="CD2283" s="120" t="str">
        <f t="shared" si="1266"/>
        <v xml:space="preserve"> </v>
      </c>
      <c r="CE2283" s="417" t="str">
        <f t="shared" si="1267"/>
        <v xml:space="preserve"> </v>
      </c>
      <c r="CF2283" s="115"/>
      <c r="CG2283" s="115" t="str">
        <f t="shared" si="1268"/>
        <v xml:space="preserve"> </v>
      </c>
      <c r="CH2283" s="120" t="str">
        <f t="shared" si="1269"/>
        <v xml:space="preserve"> </v>
      </c>
      <c r="CI2283" s="417" t="str">
        <f t="shared" si="1270"/>
        <v xml:space="preserve"> </v>
      </c>
      <c r="CJ2283" s="115"/>
      <c r="CK2283" s="115" t="str">
        <f t="shared" si="1271"/>
        <v xml:space="preserve"> </v>
      </c>
      <c r="CL2283" s="120" t="str">
        <f t="shared" si="1272"/>
        <v xml:space="preserve"> </v>
      </c>
      <c r="CM2283" s="417" t="str">
        <f t="shared" si="1236"/>
        <v xml:space="preserve"> </v>
      </c>
      <c r="IS2283" s="108">
        <v>15.3</v>
      </c>
    </row>
    <row r="2284" spans="2:253" s="74" customFormat="1" ht="17.100000000000001" hidden="1" customHeight="1" x14ac:dyDescent="0.25">
      <c r="B2284" s="524">
        <f>IF('KB Duct Parts'!AK22&gt;0,'KB Duct Parts'!AK22,0)</f>
        <v>0</v>
      </c>
      <c r="C2284" s="529">
        <v>38506</v>
      </c>
      <c r="D2284" s="506">
        <f t="shared" si="1247"/>
        <v>38506</v>
      </c>
      <c r="E2284" s="539" t="s">
        <v>863</v>
      </c>
      <c r="F2284" s="508" t="str">
        <f t="shared" si="1240"/>
        <v xml:space="preserve"> </v>
      </c>
      <c r="G2284" s="537" t="s">
        <v>1764</v>
      </c>
      <c r="H2284" s="524"/>
      <c r="I2284" s="1035"/>
      <c r="J2284" s="1036"/>
      <c r="K2284" s="531"/>
      <c r="L2284" s="522"/>
      <c r="M2284" s="517" t="str">
        <f t="shared" si="1237"/>
        <v>Y</v>
      </c>
      <c r="N2284" s="514">
        <f t="shared" si="1241"/>
        <v>20.8</v>
      </c>
      <c r="O2284" s="514">
        <f t="shared" si="1249"/>
        <v>0</v>
      </c>
      <c r="P2284" s="680">
        <f>'KB Duct Parts'!$AE$3</f>
        <v>0</v>
      </c>
      <c r="Q2284" s="681">
        <f t="shared" si="1242"/>
        <v>0</v>
      </c>
      <c r="R2284" s="682">
        <f t="shared" si="1243"/>
        <v>0</v>
      </c>
      <c r="S2284" s="716">
        <f t="shared" si="1244"/>
        <v>0.35</v>
      </c>
      <c r="T2284" s="679">
        <f t="shared" si="1245"/>
        <v>0</v>
      </c>
      <c r="U2284" s="679">
        <f t="shared" si="1246"/>
        <v>0</v>
      </c>
      <c r="Y2284" s="120"/>
      <c r="Z2284" s="92">
        <v>8.25</v>
      </c>
      <c r="AA2284" s="92">
        <f t="shared" si="1248"/>
        <v>16.5</v>
      </c>
      <c r="AD2284" s="81"/>
      <c r="AF2284" s="370"/>
      <c r="AG2284" s="375"/>
      <c r="AH2284" s="379"/>
      <c r="AI2284" s="383"/>
      <c r="AJ2284" s="388"/>
      <c r="AK2284" s="392"/>
      <c r="AL2284" s="388"/>
      <c r="AM2284" s="363">
        <f t="shared" si="1273"/>
        <v>1</v>
      </c>
      <c r="AN2284" s="578">
        <v>20.8</v>
      </c>
      <c r="AO2284" s="78">
        <f t="shared" si="1255"/>
        <v>0</v>
      </c>
      <c r="AP2284" s="78">
        <f t="shared" si="1250"/>
        <v>0</v>
      </c>
      <c r="AQ2284" s="78">
        <f t="shared" si="1251"/>
        <v>0</v>
      </c>
      <c r="AR2284" s="78">
        <f t="shared" si="1252"/>
        <v>0</v>
      </c>
      <c r="AS2284" s="78">
        <f t="shared" si="1253"/>
        <v>0</v>
      </c>
      <c r="AT2284" s="78">
        <f t="shared" si="1254"/>
        <v>0</v>
      </c>
      <c r="AU2284" s="74" t="s">
        <v>717</v>
      </c>
      <c r="AV2284" s="115"/>
      <c r="AW2284" s="395"/>
      <c r="AX2284" s="395">
        <v>0</v>
      </c>
      <c r="AY2284" s="395">
        <v>0</v>
      </c>
      <c r="AZ2284" s="395">
        <v>0</v>
      </c>
      <c r="BA2284" s="395">
        <v>0</v>
      </c>
      <c r="BB2284" s="395">
        <v>0</v>
      </c>
      <c r="BC2284" s="395">
        <v>0</v>
      </c>
      <c r="BD2284" s="115"/>
      <c r="BE2284" s="115"/>
      <c r="BF2284" s="115"/>
      <c r="BG2284" s="115"/>
      <c r="BH2284" s="115"/>
      <c r="BI2284" s="115"/>
      <c r="BJ2284" s="115"/>
      <c r="BK2284" s="115"/>
      <c r="BQ2284" s="74" t="str">
        <f t="shared" si="1256"/>
        <v xml:space="preserve"> </v>
      </c>
      <c r="BR2284" s="120" t="str">
        <f t="shared" si="1257"/>
        <v xml:space="preserve"> </v>
      </c>
      <c r="BS2284" s="120" t="str">
        <f t="shared" si="1258"/>
        <v xml:space="preserve"> </v>
      </c>
      <c r="BU2284" s="74" t="str">
        <f t="shared" si="1259"/>
        <v xml:space="preserve"> </v>
      </c>
      <c r="BV2284" s="120" t="str">
        <f t="shared" si="1260"/>
        <v xml:space="preserve"> </v>
      </c>
      <c r="BW2284" s="120" t="str">
        <f t="shared" si="1261"/>
        <v xml:space="preserve">  </v>
      </c>
      <c r="BY2284" s="74" t="str">
        <f t="shared" si="1262"/>
        <v xml:space="preserve"> </v>
      </c>
      <c r="BZ2284" s="120" t="str">
        <f t="shared" si="1263"/>
        <v xml:space="preserve"> </v>
      </c>
      <c r="CA2284" s="120" t="str">
        <f t="shared" si="1264"/>
        <v xml:space="preserve"> </v>
      </c>
      <c r="CC2284" s="115" t="str">
        <f t="shared" si="1265"/>
        <v xml:space="preserve"> </v>
      </c>
      <c r="CD2284" s="120" t="str">
        <f t="shared" si="1266"/>
        <v xml:space="preserve"> </v>
      </c>
      <c r="CE2284" s="417" t="str">
        <f t="shared" si="1267"/>
        <v xml:space="preserve"> </v>
      </c>
      <c r="CF2284" s="115"/>
      <c r="CG2284" s="115" t="str">
        <f t="shared" si="1268"/>
        <v xml:space="preserve"> </v>
      </c>
      <c r="CH2284" s="120" t="str">
        <f t="shared" si="1269"/>
        <v xml:space="preserve"> </v>
      </c>
      <c r="CI2284" s="417" t="str">
        <f t="shared" si="1270"/>
        <v xml:space="preserve"> </v>
      </c>
      <c r="CJ2284" s="115"/>
      <c r="CK2284" s="115" t="str">
        <f t="shared" si="1271"/>
        <v xml:space="preserve"> </v>
      </c>
      <c r="CL2284" s="120" t="str">
        <f t="shared" si="1272"/>
        <v xml:space="preserve"> </v>
      </c>
      <c r="CM2284" s="417" t="str">
        <f t="shared" si="1236"/>
        <v xml:space="preserve"> </v>
      </c>
      <c r="IS2284" s="108">
        <v>16.5</v>
      </c>
    </row>
    <row r="2285" spans="2:253" s="74" customFormat="1" ht="17.100000000000001" hidden="1" customHeight="1" x14ac:dyDescent="0.25">
      <c r="B2285" s="524">
        <f>IF('KB Duct Parts'!AK23&gt;0,'KB Duct Parts'!AK23,0)</f>
        <v>0</v>
      </c>
      <c r="C2285" s="529">
        <v>38507</v>
      </c>
      <c r="D2285" s="506">
        <f t="shared" si="1247"/>
        <v>38507</v>
      </c>
      <c r="E2285" s="539" t="s">
        <v>864</v>
      </c>
      <c r="F2285" s="508" t="str">
        <f t="shared" si="1240"/>
        <v xml:space="preserve"> </v>
      </c>
      <c r="G2285" s="537" t="s">
        <v>1764</v>
      </c>
      <c r="H2285" s="524"/>
      <c r="I2285" s="1035"/>
      <c r="J2285" s="1036"/>
      <c r="K2285" s="531"/>
      <c r="L2285" s="522"/>
      <c r="M2285" s="517" t="str">
        <f t="shared" si="1237"/>
        <v>Y</v>
      </c>
      <c r="N2285" s="514">
        <f t="shared" si="1241"/>
        <v>25.4</v>
      </c>
      <c r="O2285" s="514">
        <f t="shared" si="1249"/>
        <v>0</v>
      </c>
      <c r="P2285" s="680">
        <f>'KB Duct Parts'!$AE$3</f>
        <v>0</v>
      </c>
      <c r="Q2285" s="681">
        <f t="shared" si="1242"/>
        <v>0</v>
      </c>
      <c r="R2285" s="682">
        <f t="shared" si="1243"/>
        <v>0</v>
      </c>
      <c r="S2285" s="716">
        <f t="shared" si="1244"/>
        <v>0.35</v>
      </c>
      <c r="T2285" s="679">
        <f t="shared" si="1245"/>
        <v>0</v>
      </c>
      <c r="U2285" s="679">
        <f t="shared" si="1246"/>
        <v>0</v>
      </c>
      <c r="Y2285" s="120"/>
      <c r="Z2285" s="92">
        <v>10.029999999999999</v>
      </c>
      <c r="AA2285" s="92">
        <f t="shared" si="1248"/>
        <v>20.059999999999999</v>
      </c>
      <c r="AD2285" s="81"/>
      <c r="AF2285" s="370"/>
      <c r="AG2285" s="375"/>
      <c r="AH2285" s="379"/>
      <c r="AI2285" s="383"/>
      <c r="AJ2285" s="388"/>
      <c r="AK2285" s="392"/>
      <c r="AL2285" s="388"/>
      <c r="AM2285" s="363">
        <f t="shared" si="1273"/>
        <v>1</v>
      </c>
      <c r="AN2285" s="578">
        <v>25.4</v>
      </c>
      <c r="AO2285" s="78">
        <f t="shared" si="1255"/>
        <v>0</v>
      </c>
      <c r="AP2285" s="78">
        <f t="shared" si="1250"/>
        <v>0</v>
      </c>
      <c r="AQ2285" s="78">
        <f t="shared" si="1251"/>
        <v>0</v>
      </c>
      <c r="AR2285" s="78">
        <f t="shared" si="1252"/>
        <v>0</v>
      </c>
      <c r="AS2285" s="78">
        <f t="shared" si="1253"/>
        <v>0</v>
      </c>
      <c r="AT2285" s="78">
        <f t="shared" si="1254"/>
        <v>0</v>
      </c>
      <c r="AU2285" s="74" t="s">
        <v>717</v>
      </c>
      <c r="AV2285" s="115"/>
      <c r="AW2285" s="395"/>
      <c r="AX2285" s="395">
        <v>0</v>
      </c>
      <c r="AY2285" s="395">
        <v>0</v>
      </c>
      <c r="AZ2285" s="395">
        <v>0</v>
      </c>
      <c r="BA2285" s="395">
        <v>0</v>
      </c>
      <c r="BB2285" s="395">
        <v>0</v>
      </c>
      <c r="BC2285" s="395">
        <v>0</v>
      </c>
      <c r="BD2285" s="115"/>
      <c r="BE2285" s="115"/>
      <c r="BF2285" s="115"/>
      <c r="BG2285" s="115"/>
      <c r="BH2285" s="115"/>
      <c r="BI2285" s="115"/>
      <c r="BJ2285" s="115"/>
      <c r="BK2285" s="115"/>
      <c r="BQ2285" s="74" t="str">
        <f t="shared" si="1256"/>
        <v xml:space="preserve"> </v>
      </c>
      <c r="BR2285" s="120" t="str">
        <f t="shared" si="1257"/>
        <v xml:space="preserve"> </v>
      </c>
      <c r="BS2285" s="120" t="str">
        <f t="shared" si="1258"/>
        <v xml:space="preserve"> </v>
      </c>
      <c r="BU2285" s="74" t="str">
        <f t="shared" si="1259"/>
        <v xml:space="preserve"> </v>
      </c>
      <c r="BV2285" s="120" t="str">
        <f t="shared" si="1260"/>
        <v xml:space="preserve"> </v>
      </c>
      <c r="BW2285" s="120" t="str">
        <f t="shared" si="1261"/>
        <v xml:space="preserve">  </v>
      </c>
      <c r="BY2285" s="74" t="str">
        <f t="shared" si="1262"/>
        <v xml:space="preserve"> </v>
      </c>
      <c r="BZ2285" s="120" t="str">
        <f t="shared" si="1263"/>
        <v xml:space="preserve"> </v>
      </c>
      <c r="CA2285" s="120" t="str">
        <f t="shared" si="1264"/>
        <v xml:space="preserve"> </v>
      </c>
      <c r="CC2285" s="115" t="str">
        <f t="shared" si="1265"/>
        <v xml:space="preserve"> </v>
      </c>
      <c r="CD2285" s="120" t="str">
        <f t="shared" si="1266"/>
        <v xml:space="preserve"> </v>
      </c>
      <c r="CE2285" s="417" t="str">
        <f t="shared" si="1267"/>
        <v xml:space="preserve"> </v>
      </c>
      <c r="CF2285" s="115"/>
      <c r="CG2285" s="115" t="str">
        <f t="shared" si="1268"/>
        <v xml:space="preserve"> </v>
      </c>
      <c r="CH2285" s="120" t="str">
        <f t="shared" si="1269"/>
        <v xml:space="preserve"> </v>
      </c>
      <c r="CI2285" s="417" t="str">
        <f t="shared" si="1270"/>
        <v xml:space="preserve"> </v>
      </c>
      <c r="CJ2285" s="115"/>
      <c r="CK2285" s="115" t="str">
        <f t="shared" si="1271"/>
        <v xml:space="preserve"> </v>
      </c>
      <c r="CL2285" s="120" t="str">
        <f t="shared" si="1272"/>
        <v xml:space="preserve"> </v>
      </c>
      <c r="CM2285" s="417" t="str">
        <f t="shared" si="1236"/>
        <v xml:space="preserve"> </v>
      </c>
      <c r="IS2285" s="108">
        <v>20.059999999999999</v>
      </c>
    </row>
    <row r="2286" spans="2:253" s="74" customFormat="1" ht="17.100000000000001" hidden="1" customHeight="1" x14ac:dyDescent="0.25">
      <c r="B2286" s="524">
        <f>IF('KB Duct Parts'!AK24&gt;0,'KB Duct Parts'!AK24,0)</f>
        <v>0</v>
      </c>
      <c r="C2286" s="529">
        <v>38508</v>
      </c>
      <c r="D2286" s="506">
        <f t="shared" si="1247"/>
        <v>38508</v>
      </c>
      <c r="E2286" s="539" t="s">
        <v>484</v>
      </c>
      <c r="F2286" s="508" t="str">
        <f t="shared" si="1240"/>
        <v xml:space="preserve"> </v>
      </c>
      <c r="G2286" s="537" t="s">
        <v>1764</v>
      </c>
      <c r="H2286" s="524"/>
      <c r="I2286" s="1035"/>
      <c r="J2286" s="1036"/>
      <c r="K2286" s="531"/>
      <c r="L2286" s="522"/>
      <c r="M2286" s="517" t="str">
        <f t="shared" si="1237"/>
        <v>Y</v>
      </c>
      <c r="N2286" s="514">
        <f t="shared" si="1241"/>
        <v>25.8</v>
      </c>
      <c r="O2286" s="514">
        <f t="shared" si="1249"/>
        <v>0</v>
      </c>
      <c r="P2286" s="680">
        <f>'KB Duct Parts'!$AE$3</f>
        <v>0</v>
      </c>
      <c r="Q2286" s="681">
        <f t="shared" si="1242"/>
        <v>0</v>
      </c>
      <c r="R2286" s="682">
        <f t="shared" si="1243"/>
        <v>0</v>
      </c>
      <c r="S2286" s="716">
        <f t="shared" si="1244"/>
        <v>0.35</v>
      </c>
      <c r="T2286" s="679">
        <f t="shared" si="1245"/>
        <v>0</v>
      </c>
      <c r="U2286" s="679">
        <f t="shared" si="1246"/>
        <v>0</v>
      </c>
      <c r="Y2286" s="120"/>
      <c r="Z2286" s="92">
        <v>10.220000000000001</v>
      </c>
      <c r="AA2286" s="92">
        <f t="shared" si="1248"/>
        <v>20.440000000000001</v>
      </c>
      <c r="AD2286" s="81"/>
      <c r="AF2286" s="370"/>
      <c r="AG2286" s="375"/>
      <c r="AH2286" s="379"/>
      <c r="AI2286" s="383"/>
      <c r="AJ2286" s="388"/>
      <c r="AK2286" s="392"/>
      <c r="AL2286" s="388"/>
      <c r="AM2286" s="363">
        <f t="shared" si="1273"/>
        <v>1</v>
      </c>
      <c r="AN2286" s="578">
        <v>25.8</v>
      </c>
      <c r="AO2286" s="78">
        <f t="shared" si="1255"/>
        <v>0</v>
      </c>
      <c r="AP2286" s="78">
        <f t="shared" si="1250"/>
        <v>0</v>
      </c>
      <c r="AQ2286" s="78">
        <f t="shared" si="1251"/>
        <v>0</v>
      </c>
      <c r="AR2286" s="78">
        <f t="shared" si="1252"/>
        <v>0</v>
      </c>
      <c r="AS2286" s="78">
        <f t="shared" si="1253"/>
        <v>0</v>
      </c>
      <c r="AT2286" s="78">
        <f t="shared" si="1254"/>
        <v>0</v>
      </c>
      <c r="AU2286" s="74" t="s">
        <v>717</v>
      </c>
      <c r="AV2286" s="115"/>
      <c r="AW2286" s="395"/>
      <c r="AX2286" s="395">
        <v>0</v>
      </c>
      <c r="AY2286" s="395">
        <v>0</v>
      </c>
      <c r="AZ2286" s="395">
        <v>0</v>
      </c>
      <c r="BA2286" s="395">
        <v>0</v>
      </c>
      <c r="BB2286" s="395">
        <v>0</v>
      </c>
      <c r="BC2286" s="395">
        <v>0</v>
      </c>
      <c r="BD2286" s="115"/>
      <c r="BE2286" s="115"/>
      <c r="BF2286" s="115"/>
      <c r="BG2286" s="115"/>
      <c r="BH2286" s="115"/>
      <c r="BI2286" s="115"/>
      <c r="BJ2286" s="115"/>
      <c r="BK2286" s="115"/>
      <c r="BQ2286" s="74" t="str">
        <f t="shared" si="1256"/>
        <v xml:space="preserve"> </v>
      </c>
      <c r="BR2286" s="120" t="str">
        <f t="shared" si="1257"/>
        <v xml:space="preserve"> </v>
      </c>
      <c r="BS2286" s="120" t="str">
        <f t="shared" si="1258"/>
        <v xml:space="preserve"> </v>
      </c>
      <c r="BU2286" s="74" t="str">
        <f t="shared" si="1259"/>
        <v xml:space="preserve"> </v>
      </c>
      <c r="BV2286" s="120" t="str">
        <f t="shared" si="1260"/>
        <v xml:space="preserve"> </v>
      </c>
      <c r="BW2286" s="120" t="str">
        <f t="shared" si="1261"/>
        <v xml:space="preserve">  </v>
      </c>
      <c r="BY2286" s="74" t="str">
        <f t="shared" si="1262"/>
        <v xml:space="preserve"> </v>
      </c>
      <c r="BZ2286" s="120" t="str">
        <f t="shared" si="1263"/>
        <v xml:space="preserve"> </v>
      </c>
      <c r="CA2286" s="120" t="str">
        <f t="shared" si="1264"/>
        <v xml:space="preserve"> </v>
      </c>
      <c r="CC2286" s="115" t="str">
        <f t="shared" si="1265"/>
        <v xml:space="preserve"> </v>
      </c>
      <c r="CD2286" s="120" t="str">
        <f t="shared" si="1266"/>
        <v xml:space="preserve"> </v>
      </c>
      <c r="CE2286" s="417" t="str">
        <f t="shared" si="1267"/>
        <v xml:space="preserve"> </v>
      </c>
      <c r="CF2286" s="115"/>
      <c r="CG2286" s="115" t="str">
        <f t="shared" si="1268"/>
        <v xml:space="preserve"> </v>
      </c>
      <c r="CH2286" s="120" t="str">
        <f t="shared" si="1269"/>
        <v xml:space="preserve"> </v>
      </c>
      <c r="CI2286" s="417" t="str">
        <f t="shared" si="1270"/>
        <v xml:space="preserve"> </v>
      </c>
      <c r="CJ2286" s="115"/>
      <c r="CK2286" s="115" t="str">
        <f t="shared" si="1271"/>
        <v xml:space="preserve"> </v>
      </c>
      <c r="CL2286" s="120" t="str">
        <f t="shared" si="1272"/>
        <v xml:space="preserve"> </v>
      </c>
      <c r="CM2286" s="417" t="str">
        <f t="shared" si="1236"/>
        <v xml:space="preserve"> </v>
      </c>
      <c r="IS2286" s="108">
        <v>20.440000000000001</v>
      </c>
    </row>
    <row r="2287" spans="2:253" s="74" customFormat="1" ht="17.100000000000001" hidden="1" customHeight="1" x14ac:dyDescent="0.25">
      <c r="B2287" s="524">
        <f>IF('KB Duct Parts'!AK26&gt;0,'KB Duct Parts'!AK26,0)</f>
        <v>0</v>
      </c>
      <c r="C2287" s="529">
        <v>38510</v>
      </c>
      <c r="D2287" s="506">
        <f t="shared" si="1247"/>
        <v>38510</v>
      </c>
      <c r="E2287" s="539" t="s">
        <v>867</v>
      </c>
      <c r="F2287" s="508" t="str">
        <f t="shared" si="1240"/>
        <v xml:space="preserve"> </v>
      </c>
      <c r="G2287" s="537" t="s">
        <v>1764</v>
      </c>
      <c r="H2287" s="524"/>
      <c r="I2287" s="1035"/>
      <c r="J2287" s="1036"/>
      <c r="K2287" s="531"/>
      <c r="L2287" s="522"/>
      <c r="M2287" s="517" t="str">
        <f t="shared" si="1237"/>
        <v>Y</v>
      </c>
      <c r="N2287" s="514">
        <f t="shared" si="1241"/>
        <v>37.6</v>
      </c>
      <c r="O2287" s="514">
        <f t="shared" si="1249"/>
        <v>0</v>
      </c>
      <c r="P2287" s="680">
        <f>'KB Duct Parts'!$AE$3</f>
        <v>0</v>
      </c>
      <c r="Q2287" s="681">
        <f t="shared" si="1242"/>
        <v>0</v>
      </c>
      <c r="R2287" s="682">
        <f t="shared" si="1243"/>
        <v>0</v>
      </c>
      <c r="S2287" s="716">
        <f t="shared" si="1244"/>
        <v>0.35</v>
      </c>
      <c r="T2287" s="679">
        <f t="shared" si="1245"/>
        <v>0</v>
      </c>
      <c r="U2287" s="679">
        <f t="shared" si="1246"/>
        <v>0</v>
      </c>
      <c r="Y2287" s="120"/>
      <c r="Z2287" s="92">
        <v>14.91</v>
      </c>
      <c r="AA2287" s="92">
        <f t="shared" si="1248"/>
        <v>29.82</v>
      </c>
      <c r="AD2287" s="81"/>
      <c r="AF2287" s="370"/>
      <c r="AG2287" s="375"/>
      <c r="AH2287" s="379"/>
      <c r="AI2287" s="383"/>
      <c r="AJ2287" s="388"/>
      <c r="AK2287" s="392"/>
      <c r="AL2287" s="388"/>
      <c r="AM2287" s="363">
        <f t="shared" si="1273"/>
        <v>1</v>
      </c>
      <c r="AN2287" s="578">
        <v>37.6</v>
      </c>
      <c r="AO2287" s="78">
        <f t="shared" si="1255"/>
        <v>0</v>
      </c>
      <c r="AP2287" s="78">
        <f t="shared" si="1250"/>
        <v>0</v>
      </c>
      <c r="AQ2287" s="78">
        <f t="shared" si="1251"/>
        <v>0</v>
      </c>
      <c r="AR2287" s="78">
        <f t="shared" si="1252"/>
        <v>0</v>
      </c>
      <c r="AS2287" s="78">
        <f t="shared" si="1253"/>
        <v>0</v>
      </c>
      <c r="AT2287" s="78">
        <f t="shared" si="1254"/>
        <v>0</v>
      </c>
      <c r="AU2287" s="74" t="s">
        <v>717</v>
      </c>
      <c r="AV2287" s="115"/>
      <c r="AW2287" s="395"/>
      <c r="AX2287" s="395">
        <v>0</v>
      </c>
      <c r="AY2287" s="395">
        <v>0</v>
      </c>
      <c r="AZ2287" s="395">
        <v>0</v>
      </c>
      <c r="BA2287" s="395">
        <v>0</v>
      </c>
      <c r="BB2287" s="395">
        <v>0</v>
      </c>
      <c r="BC2287" s="395">
        <v>0</v>
      </c>
      <c r="BD2287" s="115"/>
      <c r="BE2287" s="115"/>
      <c r="BF2287" s="115"/>
      <c r="BG2287" s="115"/>
      <c r="BH2287" s="115"/>
      <c r="BI2287" s="115"/>
      <c r="BJ2287" s="115"/>
      <c r="BK2287" s="115"/>
      <c r="BQ2287" s="74" t="str">
        <f t="shared" si="1256"/>
        <v xml:space="preserve"> </v>
      </c>
      <c r="BR2287" s="120" t="str">
        <f t="shared" si="1257"/>
        <v xml:space="preserve"> </v>
      </c>
      <c r="BS2287" s="120" t="str">
        <f t="shared" si="1258"/>
        <v xml:space="preserve"> </v>
      </c>
      <c r="BU2287" s="74" t="str">
        <f t="shared" si="1259"/>
        <v xml:space="preserve"> </v>
      </c>
      <c r="BV2287" s="120" t="str">
        <f t="shared" si="1260"/>
        <v xml:space="preserve"> </v>
      </c>
      <c r="BW2287" s="120" t="str">
        <f t="shared" si="1261"/>
        <v xml:space="preserve">  </v>
      </c>
      <c r="BY2287" s="74" t="str">
        <f t="shared" si="1262"/>
        <v xml:space="preserve"> </v>
      </c>
      <c r="BZ2287" s="120" t="str">
        <f t="shared" si="1263"/>
        <v xml:space="preserve"> </v>
      </c>
      <c r="CA2287" s="120" t="str">
        <f t="shared" si="1264"/>
        <v xml:space="preserve"> </v>
      </c>
      <c r="CC2287" s="115" t="str">
        <f t="shared" si="1265"/>
        <v xml:space="preserve"> </v>
      </c>
      <c r="CD2287" s="120" t="str">
        <f t="shared" si="1266"/>
        <v xml:space="preserve"> </v>
      </c>
      <c r="CE2287" s="417" t="str">
        <f t="shared" si="1267"/>
        <v xml:space="preserve"> </v>
      </c>
      <c r="CF2287" s="115"/>
      <c r="CG2287" s="115" t="str">
        <f t="shared" si="1268"/>
        <v xml:space="preserve"> </v>
      </c>
      <c r="CH2287" s="120" t="str">
        <f t="shared" si="1269"/>
        <v xml:space="preserve"> </v>
      </c>
      <c r="CI2287" s="417" t="str">
        <f t="shared" si="1270"/>
        <v xml:space="preserve"> </v>
      </c>
      <c r="CJ2287" s="115"/>
      <c r="CK2287" s="115" t="str">
        <f t="shared" si="1271"/>
        <v xml:space="preserve"> </v>
      </c>
      <c r="CL2287" s="120" t="str">
        <f t="shared" si="1272"/>
        <v xml:space="preserve"> </v>
      </c>
      <c r="CM2287" s="417" t="str">
        <f t="shared" si="1236"/>
        <v xml:space="preserve"> </v>
      </c>
      <c r="IS2287" s="108">
        <v>29.82</v>
      </c>
    </row>
    <row r="2288" spans="2:253" s="74" customFormat="1" ht="17.100000000000001" hidden="1" customHeight="1" x14ac:dyDescent="0.25">
      <c r="B2288" s="524">
        <f>IF('KB Duct Parts'!AK27&gt;0,'KB Duct Parts'!AK27,0)</f>
        <v>0</v>
      </c>
      <c r="C2288" s="529">
        <v>38512</v>
      </c>
      <c r="D2288" s="506">
        <f t="shared" si="1247"/>
        <v>38512</v>
      </c>
      <c r="E2288" s="539" t="s">
        <v>869</v>
      </c>
      <c r="F2288" s="508" t="str">
        <f t="shared" si="1240"/>
        <v xml:space="preserve"> </v>
      </c>
      <c r="G2288" s="537" t="s">
        <v>1764</v>
      </c>
      <c r="H2288" s="524"/>
      <c r="I2288" s="1035"/>
      <c r="J2288" s="1036"/>
      <c r="K2288" s="531"/>
      <c r="L2288" s="522"/>
      <c r="M2288" s="517" t="str">
        <f t="shared" si="1237"/>
        <v>Y</v>
      </c>
      <c r="N2288" s="514">
        <f t="shared" si="1241"/>
        <v>41.6</v>
      </c>
      <c r="O2288" s="514">
        <f t="shared" si="1249"/>
        <v>0</v>
      </c>
      <c r="P2288" s="680">
        <f>'KB Duct Parts'!$AE$3</f>
        <v>0</v>
      </c>
      <c r="Q2288" s="681">
        <f t="shared" si="1242"/>
        <v>0</v>
      </c>
      <c r="R2288" s="682">
        <f t="shared" si="1243"/>
        <v>0</v>
      </c>
      <c r="S2288" s="716">
        <f t="shared" si="1244"/>
        <v>0.35</v>
      </c>
      <c r="T2288" s="679">
        <f t="shared" si="1245"/>
        <v>0</v>
      </c>
      <c r="U2288" s="679">
        <f t="shared" si="1246"/>
        <v>0</v>
      </c>
      <c r="Y2288" s="120"/>
      <c r="Z2288" s="92">
        <v>16.48</v>
      </c>
      <c r="AA2288" s="92">
        <f t="shared" si="1248"/>
        <v>32.96</v>
      </c>
      <c r="AD2288" s="81"/>
      <c r="AF2288" s="370"/>
      <c r="AG2288" s="375"/>
      <c r="AH2288" s="379"/>
      <c r="AI2288" s="383"/>
      <c r="AJ2288" s="388"/>
      <c r="AK2288" s="392"/>
      <c r="AL2288" s="388"/>
      <c r="AM2288" s="363">
        <f t="shared" si="1273"/>
        <v>1</v>
      </c>
      <c r="AN2288" s="578">
        <v>41.6</v>
      </c>
      <c r="AO2288" s="78">
        <f t="shared" si="1255"/>
        <v>0</v>
      </c>
      <c r="AP2288" s="78">
        <f t="shared" si="1250"/>
        <v>0</v>
      </c>
      <c r="AQ2288" s="78">
        <f t="shared" si="1251"/>
        <v>0</v>
      </c>
      <c r="AR2288" s="78">
        <f t="shared" si="1252"/>
        <v>0</v>
      </c>
      <c r="AS2288" s="78">
        <f t="shared" si="1253"/>
        <v>0</v>
      </c>
      <c r="AT2288" s="78">
        <f t="shared" si="1254"/>
        <v>0</v>
      </c>
      <c r="AU2288" s="74" t="s">
        <v>717</v>
      </c>
      <c r="AV2288" s="115"/>
      <c r="AW2288" s="395"/>
      <c r="AX2288" s="395">
        <v>0</v>
      </c>
      <c r="AY2288" s="395">
        <v>0</v>
      </c>
      <c r="AZ2288" s="395">
        <v>0</v>
      </c>
      <c r="BA2288" s="395">
        <v>0</v>
      </c>
      <c r="BB2288" s="395">
        <v>0</v>
      </c>
      <c r="BC2288" s="395">
        <v>0</v>
      </c>
      <c r="BD2288" s="115"/>
      <c r="BE2288" s="115"/>
      <c r="BF2288" s="115"/>
      <c r="BG2288" s="115"/>
      <c r="BH2288" s="115"/>
      <c r="BI2288" s="115"/>
      <c r="BJ2288" s="115"/>
      <c r="BK2288" s="115"/>
      <c r="BQ2288" s="74" t="str">
        <f t="shared" si="1256"/>
        <v xml:space="preserve"> </v>
      </c>
      <c r="BR2288" s="120" t="str">
        <f t="shared" si="1257"/>
        <v xml:space="preserve"> </v>
      </c>
      <c r="BS2288" s="120" t="str">
        <f t="shared" si="1258"/>
        <v xml:space="preserve"> </v>
      </c>
      <c r="BU2288" s="74" t="str">
        <f t="shared" si="1259"/>
        <v xml:space="preserve"> </v>
      </c>
      <c r="BV2288" s="120" t="str">
        <f t="shared" si="1260"/>
        <v xml:space="preserve"> </v>
      </c>
      <c r="BW2288" s="120" t="str">
        <f t="shared" si="1261"/>
        <v xml:space="preserve">  </v>
      </c>
      <c r="BY2288" s="74" t="str">
        <f t="shared" si="1262"/>
        <v xml:space="preserve"> </v>
      </c>
      <c r="BZ2288" s="120" t="str">
        <f t="shared" si="1263"/>
        <v xml:space="preserve"> </v>
      </c>
      <c r="CA2288" s="120" t="str">
        <f t="shared" si="1264"/>
        <v xml:space="preserve"> </v>
      </c>
      <c r="CC2288" s="115" t="str">
        <f t="shared" si="1265"/>
        <v xml:space="preserve"> </v>
      </c>
      <c r="CD2288" s="120" t="str">
        <f t="shared" si="1266"/>
        <v xml:space="preserve"> </v>
      </c>
      <c r="CE2288" s="417" t="str">
        <f t="shared" si="1267"/>
        <v xml:space="preserve"> </v>
      </c>
      <c r="CF2288" s="115"/>
      <c r="CG2288" s="115" t="str">
        <f t="shared" si="1268"/>
        <v xml:space="preserve"> </v>
      </c>
      <c r="CH2288" s="120" t="str">
        <f t="shared" si="1269"/>
        <v xml:space="preserve"> </v>
      </c>
      <c r="CI2288" s="417" t="str">
        <f t="shared" si="1270"/>
        <v xml:space="preserve"> </v>
      </c>
      <c r="CJ2288" s="115"/>
      <c r="CK2288" s="115" t="str">
        <f t="shared" si="1271"/>
        <v xml:space="preserve"> </v>
      </c>
      <c r="CL2288" s="120" t="str">
        <f t="shared" si="1272"/>
        <v xml:space="preserve"> </v>
      </c>
      <c r="CM2288" s="417" t="str">
        <f t="shared" si="1236"/>
        <v xml:space="preserve"> </v>
      </c>
      <c r="IS2288" s="108">
        <v>32.96</v>
      </c>
    </row>
    <row r="2289" spans="2:253" s="74" customFormat="1" ht="17.100000000000001" hidden="1" customHeight="1" x14ac:dyDescent="0.25">
      <c r="B2289" s="524">
        <f>IF('KB Duct Parts'!AK28&gt;0,'KB Duct Parts'!AK28,0)</f>
        <v>0</v>
      </c>
      <c r="C2289" s="529">
        <v>38514</v>
      </c>
      <c r="D2289" s="506">
        <f t="shared" si="1247"/>
        <v>38514</v>
      </c>
      <c r="E2289" s="539" t="s">
        <v>871</v>
      </c>
      <c r="F2289" s="508" t="str">
        <f t="shared" si="1240"/>
        <v xml:space="preserve"> </v>
      </c>
      <c r="G2289" s="537" t="s">
        <v>1764</v>
      </c>
      <c r="H2289" s="524"/>
      <c r="I2289" s="1035"/>
      <c r="J2289" s="1036"/>
      <c r="K2289" s="531"/>
      <c r="L2289" s="522"/>
      <c r="M2289" s="517" t="str">
        <f t="shared" si="1237"/>
        <v>Y</v>
      </c>
      <c r="N2289" s="514">
        <f t="shared" si="1241"/>
        <v>52.5</v>
      </c>
      <c r="O2289" s="514">
        <f t="shared" si="1249"/>
        <v>0</v>
      </c>
      <c r="P2289" s="680">
        <f>'KB Duct Parts'!$AE$3</f>
        <v>0</v>
      </c>
      <c r="Q2289" s="681">
        <f t="shared" si="1242"/>
        <v>0</v>
      </c>
      <c r="R2289" s="682">
        <f t="shared" si="1243"/>
        <v>0</v>
      </c>
      <c r="S2289" s="716">
        <f t="shared" si="1244"/>
        <v>0.35</v>
      </c>
      <c r="T2289" s="679">
        <f t="shared" si="1245"/>
        <v>0</v>
      </c>
      <c r="U2289" s="679">
        <f t="shared" si="1246"/>
        <v>0</v>
      </c>
      <c r="Y2289" s="120"/>
      <c r="Z2289" s="92">
        <v>20.82</v>
      </c>
      <c r="AA2289" s="92">
        <f t="shared" si="1248"/>
        <v>41.64</v>
      </c>
      <c r="AD2289" s="81"/>
      <c r="AF2289" s="370"/>
      <c r="AG2289" s="375"/>
      <c r="AH2289" s="379"/>
      <c r="AI2289" s="383"/>
      <c r="AJ2289" s="388"/>
      <c r="AK2289" s="392"/>
      <c r="AL2289" s="388"/>
      <c r="AM2289" s="363">
        <f t="shared" si="1273"/>
        <v>1</v>
      </c>
      <c r="AN2289" s="578">
        <v>52.5</v>
      </c>
      <c r="AO2289" s="78">
        <f t="shared" si="1255"/>
        <v>0</v>
      </c>
      <c r="AP2289" s="78">
        <f t="shared" si="1250"/>
        <v>0</v>
      </c>
      <c r="AQ2289" s="78">
        <f t="shared" si="1251"/>
        <v>0</v>
      </c>
      <c r="AR2289" s="78">
        <f t="shared" si="1252"/>
        <v>0</v>
      </c>
      <c r="AS2289" s="78">
        <f t="shared" si="1253"/>
        <v>0</v>
      </c>
      <c r="AT2289" s="78">
        <f t="shared" si="1254"/>
        <v>0</v>
      </c>
      <c r="AU2289" s="74" t="s">
        <v>717</v>
      </c>
      <c r="AV2289" s="115"/>
      <c r="AW2289" s="395"/>
      <c r="AX2289" s="395">
        <v>0</v>
      </c>
      <c r="AY2289" s="395">
        <v>0</v>
      </c>
      <c r="AZ2289" s="395">
        <v>0</v>
      </c>
      <c r="BA2289" s="395">
        <v>0</v>
      </c>
      <c r="BB2289" s="395">
        <v>0</v>
      </c>
      <c r="BC2289" s="395">
        <v>0</v>
      </c>
      <c r="BD2289" s="115"/>
      <c r="BE2289" s="115"/>
      <c r="BF2289" s="115"/>
      <c r="BG2289" s="115"/>
      <c r="BH2289" s="115"/>
      <c r="BI2289" s="115"/>
      <c r="BJ2289" s="115"/>
      <c r="BK2289" s="115"/>
      <c r="BQ2289" s="74" t="str">
        <f t="shared" si="1256"/>
        <v xml:space="preserve"> </v>
      </c>
      <c r="BR2289" s="120" t="str">
        <f t="shared" si="1257"/>
        <v xml:space="preserve"> </v>
      </c>
      <c r="BS2289" s="120" t="str">
        <f t="shared" si="1258"/>
        <v xml:space="preserve"> </v>
      </c>
      <c r="BU2289" s="74" t="str">
        <f t="shared" si="1259"/>
        <v xml:space="preserve"> </v>
      </c>
      <c r="BV2289" s="120" t="str">
        <f t="shared" si="1260"/>
        <v xml:space="preserve"> </v>
      </c>
      <c r="BW2289" s="120" t="str">
        <f t="shared" si="1261"/>
        <v xml:space="preserve">  </v>
      </c>
      <c r="BY2289" s="74" t="str">
        <f t="shared" si="1262"/>
        <v xml:space="preserve"> </v>
      </c>
      <c r="BZ2289" s="120" t="str">
        <f t="shared" si="1263"/>
        <v xml:space="preserve"> </v>
      </c>
      <c r="CA2289" s="120" t="str">
        <f t="shared" si="1264"/>
        <v xml:space="preserve"> </v>
      </c>
      <c r="CC2289" s="115" t="str">
        <f t="shared" si="1265"/>
        <v xml:space="preserve"> </v>
      </c>
      <c r="CD2289" s="120" t="str">
        <f t="shared" si="1266"/>
        <v xml:space="preserve"> </v>
      </c>
      <c r="CE2289" s="417" t="str">
        <f t="shared" si="1267"/>
        <v xml:space="preserve"> </v>
      </c>
      <c r="CF2289" s="115"/>
      <c r="CG2289" s="115" t="str">
        <f t="shared" si="1268"/>
        <v xml:space="preserve"> </v>
      </c>
      <c r="CH2289" s="120" t="str">
        <f t="shared" si="1269"/>
        <v xml:space="preserve"> </v>
      </c>
      <c r="CI2289" s="417" t="str">
        <f t="shared" si="1270"/>
        <v xml:space="preserve"> </v>
      </c>
      <c r="CJ2289" s="115"/>
      <c r="CK2289" s="115" t="str">
        <f t="shared" si="1271"/>
        <v xml:space="preserve"> </v>
      </c>
      <c r="CL2289" s="120" t="str">
        <f t="shared" si="1272"/>
        <v xml:space="preserve"> </v>
      </c>
      <c r="CM2289" s="417" t="str">
        <f t="shared" si="1236"/>
        <v xml:space="preserve"> </v>
      </c>
      <c r="IS2289" s="108">
        <v>41.64</v>
      </c>
    </row>
    <row r="2290" spans="2:253" s="74" customFormat="1" ht="17.100000000000001" hidden="1" customHeight="1" x14ac:dyDescent="0.25">
      <c r="B2290" s="524">
        <f>IF('KB Duct Parts'!AK29&gt;0,'KB Duct Parts'!AK29,0)</f>
        <v>0</v>
      </c>
      <c r="C2290" s="529">
        <v>38516</v>
      </c>
      <c r="D2290" s="506">
        <f t="shared" si="1247"/>
        <v>38516</v>
      </c>
      <c r="E2290" s="539" t="s">
        <v>873</v>
      </c>
      <c r="F2290" s="508" t="str">
        <f t="shared" si="1240"/>
        <v xml:space="preserve"> </v>
      </c>
      <c r="G2290" s="537" t="s">
        <v>1764</v>
      </c>
      <c r="H2290" s="524"/>
      <c r="I2290" s="1035"/>
      <c r="J2290" s="1036"/>
      <c r="K2290" s="531"/>
      <c r="L2290" s="522"/>
      <c r="M2290" s="517" t="str">
        <f t="shared" si="1237"/>
        <v>Y</v>
      </c>
      <c r="N2290" s="514">
        <f t="shared" si="1241"/>
        <v>63.5</v>
      </c>
      <c r="O2290" s="514">
        <f t="shared" si="1249"/>
        <v>0</v>
      </c>
      <c r="P2290" s="680">
        <f>'KB Duct Parts'!$AE$3</f>
        <v>0</v>
      </c>
      <c r="Q2290" s="681">
        <f t="shared" si="1242"/>
        <v>0</v>
      </c>
      <c r="R2290" s="682">
        <f t="shared" si="1243"/>
        <v>0</v>
      </c>
      <c r="S2290" s="716">
        <f t="shared" si="1244"/>
        <v>0.35</v>
      </c>
      <c r="T2290" s="679">
        <f t="shared" si="1245"/>
        <v>0</v>
      </c>
      <c r="U2290" s="679">
        <f t="shared" si="1246"/>
        <v>0</v>
      </c>
      <c r="Y2290" s="120"/>
      <c r="Z2290" s="92">
        <v>25.15</v>
      </c>
      <c r="AA2290" s="92">
        <f t="shared" si="1248"/>
        <v>50.3</v>
      </c>
      <c r="AD2290" s="81"/>
      <c r="AF2290" s="370"/>
      <c r="AG2290" s="375"/>
      <c r="AH2290" s="379"/>
      <c r="AI2290" s="383"/>
      <c r="AJ2290" s="388"/>
      <c r="AK2290" s="392"/>
      <c r="AL2290" s="388"/>
      <c r="AM2290" s="363">
        <f t="shared" si="1273"/>
        <v>1</v>
      </c>
      <c r="AN2290" s="578">
        <v>63.5</v>
      </c>
      <c r="AO2290" s="78">
        <f t="shared" si="1255"/>
        <v>0</v>
      </c>
      <c r="AP2290" s="78">
        <f t="shared" si="1250"/>
        <v>0</v>
      </c>
      <c r="AQ2290" s="78">
        <f t="shared" si="1251"/>
        <v>0</v>
      </c>
      <c r="AR2290" s="78">
        <f t="shared" si="1252"/>
        <v>0</v>
      </c>
      <c r="AS2290" s="78">
        <f t="shared" si="1253"/>
        <v>0</v>
      </c>
      <c r="AT2290" s="78">
        <f t="shared" si="1254"/>
        <v>0</v>
      </c>
      <c r="AU2290" s="74" t="s">
        <v>717</v>
      </c>
      <c r="AV2290" s="115"/>
      <c r="AW2290" s="395"/>
      <c r="AX2290" s="395">
        <v>0</v>
      </c>
      <c r="AY2290" s="395">
        <v>0</v>
      </c>
      <c r="AZ2290" s="395">
        <v>0</v>
      </c>
      <c r="BA2290" s="395">
        <v>0</v>
      </c>
      <c r="BB2290" s="395">
        <v>0</v>
      </c>
      <c r="BC2290" s="395">
        <v>0</v>
      </c>
      <c r="BD2290" s="115"/>
      <c r="BE2290" s="115"/>
      <c r="BF2290" s="115"/>
      <c r="BG2290" s="115"/>
      <c r="BH2290" s="115"/>
      <c r="BI2290" s="115"/>
      <c r="BJ2290" s="115"/>
      <c r="BK2290" s="115"/>
      <c r="BQ2290" s="74" t="str">
        <f t="shared" si="1256"/>
        <v xml:space="preserve"> </v>
      </c>
      <c r="BR2290" s="120" t="str">
        <f t="shared" si="1257"/>
        <v xml:space="preserve"> </v>
      </c>
      <c r="BS2290" s="120" t="str">
        <f t="shared" si="1258"/>
        <v xml:space="preserve"> </v>
      </c>
      <c r="BU2290" s="74" t="str">
        <f t="shared" si="1259"/>
        <v xml:space="preserve"> </v>
      </c>
      <c r="BV2290" s="120" t="str">
        <f t="shared" si="1260"/>
        <v xml:space="preserve"> </v>
      </c>
      <c r="BW2290" s="120" t="str">
        <f t="shared" si="1261"/>
        <v xml:space="preserve">  </v>
      </c>
      <c r="BY2290" s="74" t="str">
        <f t="shared" si="1262"/>
        <v xml:space="preserve"> </v>
      </c>
      <c r="BZ2290" s="120" t="str">
        <f t="shared" si="1263"/>
        <v xml:space="preserve"> </v>
      </c>
      <c r="CA2290" s="120" t="str">
        <f t="shared" si="1264"/>
        <v xml:space="preserve"> </v>
      </c>
      <c r="CC2290" s="115" t="str">
        <f t="shared" si="1265"/>
        <v xml:space="preserve"> </v>
      </c>
      <c r="CD2290" s="120" t="str">
        <f t="shared" si="1266"/>
        <v xml:space="preserve"> </v>
      </c>
      <c r="CE2290" s="417" t="str">
        <f t="shared" si="1267"/>
        <v xml:space="preserve"> </v>
      </c>
      <c r="CF2290" s="115"/>
      <c r="CG2290" s="115" t="str">
        <f t="shared" si="1268"/>
        <v xml:space="preserve"> </v>
      </c>
      <c r="CH2290" s="120" t="str">
        <f t="shared" si="1269"/>
        <v xml:space="preserve"> </v>
      </c>
      <c r="CI2290" s="417" t="str">
        <f t="shared" si="1270"/>
        <v xml:space="preserve"> </v>
      </c>
      <c r="CJ2290" s="115"/>
      <c r="CK2290" s="115" t="str">
        <f t="shared" si="1271"/>
        <v xml:space="preserve"> </v>
      </c>
      <c r="CL2290" s="120" t="str">
        <f t="shared" si="1272"/>
        <v xml:space="preserve"> </v>
      </c>
      <c r="CM2290" s="417" t="str">
        <f t="shared" si="1236"/>
        <v xml:space="preserve"> </v>
      </c>
      <c r="IS2290" s="108">
        <v>50.3</v>
      </c>
    </row>
    <row r="2291" spans="2:253" s="74" customFormat="1" ht="17.100000000000001" hidden="1" customHeight="1" x14ac:dyDescent="0.25">
      <c r="B2291" s="524">
        <f>IF('KB Duct Parts'!AK30&gt;0,'KB Duct Parts'!AK30,0)</f>
        <v>0</v>
      </c>
      <c r="C2291" s="529">
        <v>38518</v>
      </c>
      <c r="D2291" s="506">
        <f t="shared" si="1247"/>
        <v>38518</v>
      </c>
      <c r="E2291" s="539" t="s">
        <v>875</v>
      </c>
      <c r="F2291" s="508" t="str">
        <f t="shared" si="1240"/>
        <v xml:space="preserve"> </v>
      </c>
      <c r="G2291" s="537" t="s">
        <v>1764</v>
      </c>
      <c r="H2291" s="524"/>
      <c r="I2291" s="1035"/>
      <c r="J2291" s="1036"/>
      <c r="K2291" s="531"/>
      <c r="L2291" s="522"/>
      <c r="M2291" s="517" t="str">
        <f t="shared" si="1237"/>
        <v>Y</v>
      </c>
      <c r="N2291" s="514">
        <f t="shared" si="1241"/>
        <v>73.8</v>
      </c>
      <c r="O2291" s="514">
        <f t="shared" si="1249"/>
        <v>0</v>
      </c>
      <c r="P2291" s="680">
        <f>'KB Duct Parts'!$AE$3</f>
        <v>0</v>
      </c>
      <c r="Q2291" s="681">
        <f t="shared" si="1242"/>
        <v>0</v>
      </c>
      <c r="R2291" s="682">
        <f t="shared" si="1243"/>
        <v>0</v>
      </c>
      <c r="S2291" s="716">
        <f t="shared" si="1244"/>
        <v>0.35</v>
      </c>
      <c r="T2291" s="679">
        <f t="shared" si="1245"/>
        <v>0</v>
      </c>
      <c r="U2291" s="679">
        <f t="shared" si="1246"/>
        <v>0</v>
      </c>
      <c r="Y2291" s="120"/>
      <c r="Z2291" s="92">
        <v>29.2</v>
      </c>
      <c r="AA2291" s="92">
        <f t="shared" si="1248"/>
        <v>58.4</v>
      </c>
      <c r="AD2291" s="81"/>
      <c r="AF2291" s="370"/>
      <c r="AG2291" s="375"/>
      <c r="AH2291" s="379"/>
      <c r="AI2291" s="383"/>
      <c r="AJ2291" s="388"/>
      <c r="AK2291" s="392"/>
      <c r="AL2291" s="388"/>
      <c r="AM2291" s="363">
        <f t="shared" si="1273"/>
        <v>1</v>
      </c>
      <c r="AN2291" s="578">
        <v>73.8</v>
      </c>
      <c r="AO2291" s="78">
        <f t="shared" si="1255"/>
        <v>0</v>
      </c>
      <c r="AP2291" s="78">
        <f t="shared" si="1250"/>
        <v>0</v>
      </c>
      <c r="AQ2291" s="78">
        <f t="shared" si="1251"/>
        <v>0</v>
      </c>
      <c r="AR2291" s="78">
        <f t="shared" si="1252"/>
        <v>0</v>
      </c>
      <c r="AS2291" s="78">
        <f t="shared" si="1253"/>
        <v>0</v>
      </c>
      <c r="AT2291" s="78">
        <f t="shared" si="1254"/>
        <v>0</v>
      </c>
      <c r="AU2291" s="74" t="s">
        <v>717</v>
      </c>
      <c r="AV2291" s="115"/>
      <c r="AW2291" s="395"/>
      <c r="AX2291" s="395">
        <v>0</v>
      </c>
      <c r="AY2291" s="395">
        <v>0</v>
      </c>
      <c r="AZ2291" s="395">
        <v>0</v>
      </c>
      <c r="BA2291" s="395">
        <v>0</v>
      </c>
      <c r="BB2291" s="395">
        <v>0</v>
      </c>
      <c r="BC2291" s="395">
        <v>0</v>
      </c>
      <c r="BD2291" s="115"/>
      <c r="BE2291" s="115"/>
      <c r="BF2291" s="115"/>
      <c r="BG2291" s="115"/>
      <c r="BH2291" s="115"/>
      <c r="BI2291" s="115"/>
      <c r="BJ2291" s="115"/>
      <c r="BK2291" s="115"/>
      <c r="BQ2291" s="74" t="str">
        <f t="shared" si="1256"/>
        <v xml:space="preserve"> </v>
      </c>
      <c r="BR2291" s="120" t="str">
        <f t="shared" si="1257"/>
        <v xml:space="preserve"> </v>
      </c>
      <c r="BS2291" s="120" t="str">
        <f t="shared" si="1258"/>
        <v xml:space="preserve"> </v>
      </c>
      <c r="BU2291" s="74" t="str">
        <f t="shared" si="1259"/>
        <v xml:space="preserve"> </v>
      </c>
      <c r="BV2291" s="120" t="str">
        <f t="shared" si="1260"/>
        <v xml:space="preserve"> </v>
      </c>
      <c r="BW2291" s="120" t="str">
        <f t="shared" si="1261"/>
        <v xml:space="preserve">  </v>
      </c>
      <c r="BY2291" s="74" t="str">
        <f t="shared" si="1262"/>
        <v xml:space="preserve"> </v>
      </c>
      <c r="BZ2291" s="120" t="str">
        <f t="shared" si="1263"/>
        <v xml:space="preserve"> </v>
      </c>
      <c r="CA2291" s="120" t="str">
        <f t="shared" si="1264"/>
        <v xml:space="preserve"> </v>
      </c>
      <c r="CC2291" s="115" t="str">
        <f t="shared" si="1265"/>
        <v xml:space="preserve"> </v>
      </c>
      <c r="CD2291" s="120" t="str">
        <f t="shared" si="1266"/>
        <v xml:space="preserve"> </v>
      </c>
      <c r="CE2291" s="417" t="str">
        <f t="shared" si="1267"/>
        <v xml:space="preserve"> </v>
      </c>
      <c r="CF2291" s="115"/>
      <c r="CG2291" s="115" t="str">
        <f t="shared" si="1268"/>
        <v xml:space="preserve"> </v>
      </c>
      <c r="CH2291" s="120" t="str">
        <f t="shared" si="1269"/>
        <v xml:space="preserve"> </v>
      </c>
      <c r="CI2291" s="417" t="str">
        <f t="shared" si="1270"/>
        <v xml:space="preserve"> </v>
      </c>
      <c r="CJ2291" s="115"/>
      <c r="CK2291" s="115" t="str">
        <f t="shared" si="1271"/>
        <v xml:space="preserve"> </v>
      </c>
      <c r="CL2291" s="120" t="str">
        <f t="shared" si="1272"/>
        <v xml:space="preserve"> </v>
      </c>
      <c r="CM2291" s="417" t="str">
        <f t="shared" ref="CM2291:CM2354" si="1274">IF(AT2291&gt;0,AT2291," ")</f>
        <v xml:space="preserve"> </v>
      </c>
      <c r="IS2291" s="108">
        <v>58.4</v>
      </c>
    </row>
    <row r="2292" spans="2:253" s="74" customFormat="1" ht="17.100000000000001" hidden="1" customHeight="1" x14ac:dyDescent="0.25">
      <c r="B2292" s="524">
        <f>IF('KB Duct Parts'!AL17&gt;0,'KB Duct Parts'!AL17,0)</f>
        <v>0</v>
      </c>
      <c r="C2292" s="529">
        <v>38602</v>
      </c>
      <c r="D2292" s="506">
        <f t="shared" si="1247"/>
        <v>38602</v>
      </c>
      <c r="E2292" s="539" t="s">
        <v>481</v>
      </c>
      <c r="F2292" s="508" t="str">
        <f t="shared" si="1240"/>
        <v xml:space="preserve"> </v>
      </c>
      <c r="G2292" s="537" t="s">
        <v>1765</v>
      </c>
      <c r="H2292" s="524"/>
      <c r="I2292" s="1035"/>
      <c r="J2292" s="1036"/>
      <c r="K2292" s="531"/>
      <c r="L2292" s="522"/>
      <c r="M2292" s="517" t="str">
        <f t="shared" si="1237"/>
        <v>Y</v>
      </c>
      <c r="N2292" s="514">
        <f t="shared" si="1241"/>
        <v>17.399999999999999</v>
      </c>
      <c r="O2292" s="514">
        <f t="shared" si="1249"/>
        <v>0</v>
      </c>
      <c r="P2292" s="680">
        <f>'KB Duct Parts'!$AE$3</f>
        <v>0</v>
      </c>
      <c r="Q2292" s="681">
        <f t="shared" si="1242"/>
        <v>0</v>
      </c>
      <c r="R2292" s="682">
        <f t="shared" si="1243"/>
        <v>0</v>
      </c>
      <c r="S2292" s="716">
        <f t="shared" si="1244"/>
        <v>0.35</v>
      </c>
      <c r="T2292" s="679">
        <f t="shared" si="1245"/>
        <v>0</v>
      </c>
      <c r="U2292" s="679">
        <f t="shared" si="1246"/>
        <v>0</v>
      </c>
      <c r="Y2292" s="120"/>
      <c r="Z2292" s="92">
        <v>6.96</v>
      </c>
      <c r="AA2292" s="92">
        <f t="shared" si="1248"/>
        <v>13.92</v>
      </c>
      <c r="AD2292" s="81"/>
      <c r="AF2292" s="370"/>
      <c r="AG2292" s="375"/>
      <c r="AH2292" s="379"/>
      <c r="AI2292" s="383"/>
      <c r="AJ2292" s="388"/>
      <c r="AK2292" s="392"/>
      <c r="AL2292" s="388"/>
      <c r="AM2292" s="363">
        <f t="shared" si="1273"/>
        <v>1</v>
      </c>
      <c r="AN2292" s="578">
        <v>17.399999999999999</v>
      </c>
      <c r="AO2292" s="78">
        <f t="shared" si="1255"/>
        <v>0</v>
      </c>
      <c r="AP2292" s="78">
        <f t="shared" si="1250"/>
        <v>0</v>
      </c>
      <c r="AQ2292" s="78">
        <f t="shared" si="1251"/>
        <v>0</v>
      </c>
      <c r="AR2292" s="78">
        <f t="shared" si="1252"/>
        <v>0</v>
      </c>
      <c r="AS2292" s="78">
        <f t="shared" si="1253"/>
        <v>0</v>
      </c>
      <c r="AT2292" s="78">
        <f t="shared" si="1254"/>
        <v>0</v>
      </c>
      <c r="AU2292" s="74" t="s">
        <v>717</v>
      </c>
      <c r="AV2292" s="115"/>
      <c r="AW2292" s="395"/>
      <c r="AX2292" s="395">
        <v>0</v>
      </c>
      <c r="AY2292" s="395">
        <v>0</v>
      </c>
      <c r="AZ2292" s="395">
        <v>0</v>
      </c>
      <c r="BA2292" s="395">
        <v>0</v>
      </c>
      <c r="BB2292" s="395">
        <v>0</v>
      </c>
      <c r="BC2292" s="395">
        <v>0</v>
      </c>
      <c r="BD2292" s="115"/>
      <c r="BE2292" s="115"/>
      <c r="BF2292" s="115"/>
      <c r="BG2292" s="115"/>
      <c r="BH2292" s="115"/>
      <c r="BI2292" s="115"/>
      <c r="BJ2292" s="115"/>
      <c r="BK2292" s="115"/>
      <c r="BQ2292" s="74" t="str">
        <f t="shared" si="1256"/>
        <v xml:space="preserve"> </v>
      </c>
      <c r="BR2292" s="120" t="str">
        <f t="shared" si="1257"/>
        <v xml:space="preserve"> </v>
      </c>
      <c r="BS2292" s="120" t="str">
        <f t="shared" si="1258"/>
        <v xml:space="preserve"> </v>
      </c>
      <c r="BU2292" s="74" t="str">
        <f t="shared" si="1259"/>
        <v xml:space="preserve"> </v>
      </c>
      <c r="BV2292" s="120" t="str">
        <f t="shared" si="1260"/>
        <v xml:space="preserve"> </v>
      </c>
      <c r="BW2292" s="120" t="str">
        <f t="shared" si="1261"/>
        <v xml:space="preserve">  </v>
      </c>
      <c r="BY2292" s="74" t="str">
        <f t="shared" si="1262"/>
        <v xml:space="preserve"> </v>
      </c>
      <c r="BZ2292" s="120" t="str">
        <f t="shared" si="1263"/>
        <v xml:space="preserve"> </v>
      </c>
      <c r="CA2292" s="120" t="str">
        <f t="shared" si="1264"/>
        <v xml:space="preserve"> </v>
      </c>
      <c r="CC2292" s="115" t="str">
        <f t="shared" si="1265"/>
        <v xml:space="preserve"> </v>
      </c>
      <c r="CD2292" s="120" t="str">
        <f t="shared" si="1266"/>
        <v xml:space="preserve"> </v>
      </c>
      <c r="CE2292" s="417" t="str">
        <f t="shared" si="1267"/>
        <v xml:space="preserve"> </v>
      </c>
      <c r="CF2292" s="115"/>
      <c r="CG2292" s="115" t="str">
        <f t="shared" si="1268"/>
        <v xml:space="preserve"> </v>
      </c>
      <c r="CH2292" s="120" t="str">
        <f t="shared" si="1269"/>
        <v xml:space="preserve"> </v>
      </c>
      <c r="CI2292" s="417" t="str">
        <f t="shared" si="1270"/>
        <v xml:space="preserve"> </v>
      </c>
      <c r="CJ2292" s="115"/>
      <c r="CK2292" s="115" t="str">
        <f t="shared" si="1271"/>
        <v xml:space="preserve"> </v>
      </c>
      <c r="CL2292" s="120" t="str">
        <f t="shared" si="1272"/>
        <v xml:space="preserve"> </v>
      </c>
      <c r="CM2292" s="417" t="str">
        <f t="shared" si="1274"/>
        <v xml:space="preserve"> </v>
      </c>
      <c r="IS2292" s="108">
        <v>13.92</v>
      </c>
    </row>
    <row r="2293" spans="2:253" s="74" customFormat="1" ht="17.100000000000001" hidden="1" customHeight="1" x14ac:dyDescent="0.25">
      <c r="B2293" s="524">
        <f>IF('KB Duct Parts'!AL18&gt;0,'KB Duct Parts'!AL18,0)</f>
        <v>0</v>
      </c>
      <c r="C2293" s="529">
        <v>38602.5</v>
      </c>
      <c r="D2293" s="506">
        <f t="shared" si="1247"/>
        <v>38602.5</v>
      </c>
      <c r="E2293" s="539" t="s">
        <v>482</v>
      </c>
      <c r="F2293" s="508" t="str">
        <f t="shared" si="1240"/>
        <v xml:space="preserve"> </v>
      </c>
      <c r="G2293" s="537" t="s">
        <v>1765</v>
      </c>
      <c r="H2293" s="524"/>
      <c r="I2293" s="1035"/>
      <c r="J2293" s="1036"/>
      <c r="K2293" s="531"/>
      <c r="L2293" s="522"/>
      <c r="M2293" s="517" t="str">
        <f t="shared" si="1237"/>
        <v>Y</v>
      </c>
      <c r="N2293" s="514">
        <f t="shared" si="1241"/>
        <v>20.2</v>
      </c>
      <c r="O2293" s="514">
        <f t="shared" si="1249"/>
        <v>0</v>
      </c>
      <c r="P2293" s="680">
        <f>'KB Duct Parts'!$AE$3</f>
        <v>0</v>
      </c>
      <c r="Q2293" s="681">
        <f t="shared" si="1242"/>
        <v>0</v>
      </c>
      <c r="R2293" s="682">
        <f t="shared" si="1243"/>
        <v>0</v>
      </c>
      <c r="S2293" s="716">
        <f t="shared" si="1244"/>
        <v>0.35</v>
      </c>
      <c r="T2293" s="679">
        <f t="shared" si="1245"/>
        <v>0</v>
      </c>
      <c r="U2293" s="679">
        <f t="shared" si="1246"/>
        <v>0</v>
      </c>
      <c r="Y2293" s="120"/>
      <c r="Z2293" s="92">
        <v>7.97</v>
      </c>
      <c r="AA2293" s="92">
        <f t="shared" si="1248"/>
        <v>15.94</v>
      </c>
      <c r="AD2293" s="81"/>
      <c r="AF2293" s="370"/>
      <c r="AG2293" s="375"/>
      <c r="AH2293" s="379"/>
      <c r="AI2293" s="383"/>
      <c r="AJ2293" s="388"/>
      <c r="AK2293" s="392"/>
      <c r="AL2293" s="388"/>
      <c r="AM2293" s="363">
        <f t="shared" si="1273"/>
        <v>1</v>
      </c>
      <c r="AN2293" s="578">
        <v>20.2</v>
      </c>
      <c r="AO2293" s="78">
        <f t="shared" si="1255"/>
        <v>0</v>
      </c>
      <c r="AP2293" s="78">
        <f t="shared" si="1250"/>
        <v>0</v>
      </c>
      <c r="AQ2293" s="78">
        <f t="shared" si="1251"/>
        <v>0</v>
      </c>
      <c r="AR2293" s="78">
        <f t="shared" si="1252"/>
        <v>0</v>
      </c>
      <c r="AS2293" s="78">
        <f t="shared" si="1253"/>
        <v>0</v>
      </c>
      <c r="AT2293" s="78">
        <f t="shared" si="1254"/>
        <v>0</v>
      </c>
      <c r="AU2293" s="74" t="s">
        <v>717</v>
      </c>
      <c r="AV2293" s="115"/>
      <c r="AW2293" s="395"/>
      <c r="AX2293" s="395">
        <v>0</v>
      </c>
      <c r="AY2293" s="395">
        <v>0</v>
      </c>
      <c r="AZ2293" s="395">
        <v>0</v>
      </c>
      <c r="BA2293" s="395">
        <v>0</v>
      </c>
      <c r="BB2293" s="395">
        <v>0</v>
      </c>
      <c r="BC2293" s="395">
        <v>0</v>
      </c>
      <c r="BD2293" s="115"/>
      <c r="BE2293" s="115"/>
      <c r="BF2293" s="115"/>
      <c r="BG2293" s="115"/>
      <c r="BH2293" s="115"/>
      <c r="BI2293" s="115"/>
      <c r="BJ2293" s="115"/>
      <c r="BK2293" s="115"/>
      <c r="BQ2293" s="74" t="str">
        <f t="shared" si="1256"/>
        <v xml:space="preserve"> </v>
      </c>
      <c r="BR2293" s="120" t="str">
        <f t="shared" si="1257"/>
        <v xml:space="preserve"> </v>
      </c>
      <c r="BS2293" s="120" t="str">
        <f t="shared" si="1258"/>
        <v xml:space="preserve"> </v>
      </c>
      <c r="BU2293" s="74" t="str">
        <f t="shared" si="1259"/>
        <v xml:space="preserve"> </v>
      </c>
      <c r="BV2293" s="120" t="str">
        <f t="shared" si="1260"/>
        <v xml:space="preserve"> </v>
      </c>
      <c r="BW2293" s="120" t="str">
        <f t="shared" si="1261"/>
        <v xml:space="preserve">  </v>
      </c>
      <c r="BY2293" s="74" t="str">
        <f t="shared" si="1262"/>
        <v xml:space="preserve"> </v>
      </c>
      <c r="BZ2293" s="120" t="str">
        <f t="shared" si="1263"/>
        <v xml:space="preserve"> </v>
      </c>
      <c r="CA2293" s="120" t="str">
        <f t="shared" si="1264"/>
        <v xml:space="preserve"> </v>
      </c>
      <c r="CC2293" s="115" t="str">
        <f t="shared" si="1265"/>
        <v xml:space="preserve"> </v>
      </c>
      <c r="CD2293" s="120" t="str">
        <f t="shared" si="1266"/>
        <v xml:space="preserve"> </v>
      </c>
      <c r="CE2293" s="417" t="str">
        <f t="shared" si="1267"/>
        <v xml:space="preserve"> </v>
      </c>
      <c r="CF2293" s="115"/>
      <c r="CG2293" s="115" t="str">
        <f t="shared" si="1268"/>
        <v xml:space="preserve"> </v>
      </c>
      <c r="CH2293" s="120" t="str">
        <f t="shared" si="1269"/>
        <v xml:space="preserve"> </v>
      </c>
      <c r="CI2293" s="417" t="str">
        <f t="shared" si="1270"/>
        <v xml:space="preserve"> </v>
      </c>
      <c r="CJ2293" s="115"/>
      <c r="CK2293" s="115" t="str">
        <f t="shared" si="1271"/>
        <v xml:space="preserve"> </v>
      </c>
      <c r="CL2293" s="120" t="str">
        <f t="shared" si="1272"/>
        <v xml:space="preserve"> </v>
      </c>
      <c r="CM2293" s="417" t="str">
        <f t="shared" si="1274"/>
        <v xml:space="preserve"> </v>
      </c>
      <c r="IS2293" s="108">
        <v>15.94</v>
      </c>
    </row>
    <row r="2294" spans="2:253" s="74" customFormat="1" ht="17.100000000000001" hidden="1" customHeight="1" x14ac:dyDescent="0.25">
      <c r="B2294" s="524">
        <f>IF('KB Duct Parts'!AL19&gt;0,'KB Duct Parts'!AL19,0)</f>
        <v>0</v>
      </c>
      <c r="C2294" s="529">
        <v>38603</v>
      </c>
      <c r="D2294" s="506">
        <f t="shared" si="1247"/>
        <v>38603</v>
      </c>
      <c r="E2294" s="539" t="s">
        <v>483</v>
      </c>
      <c r="F2294" s="508" t="str">
        <f t="shared" si="1240"/>
        <v xml:space="preserve"> </v>
      </c>
      <c r="G2294" s="537" t="s">
        <v>1765</v>
      </c>
      <c r="H2294" s="524"/>
      <c r="I2294" s="1035"/>
      <c r="J2294" s="1036"/>
      <c r="K2294" s="531"/>
      <c r="L2294" s="522"/>
      <c r="M2294" s="517" t="str">
        <f t="shared" si="1237"/>
        <v>Y</v>
      </c>
      <c r="N2294" s="514">
        <f t="shared" si="1241"/>
        <v>21.3</v>
      </c>
      <c r="O2294" s="514">
        <f t="shared" si="1249"/>
        <v>0</v>
      </c>
      <c r="P2294" s="680">
        <f>'KB Duct Parts'!$AE$3</f>
        <v>0</v>
      </c>
      <c r="Q2294" s="681">
        <f t="shared" si="1242"/>
        <v>0</v>
      </c>
      <c r="R2294" s="682">
        <f t="shared" si="1243"/>
        <v>0</v>
      </c>
      <c r="S2294" s="716">
        <f t="shared" si="1244"/>
        <v>0.35</v>
      </c>
      <c r="T2294" s="679">
        <f t="shared" si="1245"/>
        <v>0</v>
      </c>
      <c r="U2294" s="679">
        <f t="shared" si="1246"/>
        <v>0</v>
      </c>
      <c r="Y2294" s="120"/>
      <c r="Z2294" s="92">
        <v>8.43</v>
      </c>
      <c r="AA2294" s="92">
        <f t="shared" si="1248"/>
        <v>16.86</v>
      </c>
      <c r="AD2294" s="81"/>
      <c r="AF2294" s="370"/>
      <c r="AG2294" s="375"/>
      <c r="AH2294" s="379"/>
      <c r="AI2294" s="383"/>
      <c r="AJ2294" s="388"/>
      <c r="AK2294" s="392"/>
      <c r="AL2294" s="388"/>
      <c r="AM2294" s="363">
        <f t="shared" si="1273"/>
        <v>1</v>
      </c>
      <c r="AN2294" s="578">
        <v>21.3</v>
      </c>
      <c r="AO2294" s="78">
        <f t="shared" si="1255"/>
        <v>0</v>
      </c>
      <c r="AP2294" s="78">
        <f t="shared" si="1250"/>
        <v>0</v>
      </c>
      <c r="AQ2294" s="78">
        <f t="shared" si="1251"/>
        <v>0</v>
      </c>
      <c r="AR2294" s="78">
        <f t="shared" si="1252"/>
        <v>0</v>
      </c>
      <c r="AS2294" s="78">
        <f t="shared" si="1253"/>
        <v>0</v>
      </c>
      <c r="AT2294" s="78">
        <f t="shared" si="1254"/>
        <v>0</v>
      </c>
      <c r="AU2294" s="74" t="s">
        <v>717</v>
      </c>
      <c r="AV2294" s="115"/>
      <c r="AW2294" s="395"/>
      <c r="AX2294" s="395">
        <v>0</v>
      </c>
      <c r="AY2294" s="395">
        <v>0</v>
      </c>
      <c r="AZ2294" s="395">
        <v>0</v>
      </c>
      <c r="BA2294" s="395">
        <v>0</v>
      </c>
      <c r="BB2294" s="395">
        <v>0</v>
      </c>
      <c r="BC2294" s="395">
        <v>0</v>
      </c>
      <c r="BD2294" s="115"/>
      <c r="BE2294" s="115"/>
      <c r="BF2294" s="115"/>
      <c r="BG2294" s="115"/>
      <c r="BH2294" s="115"/>
      <c r="BI2294" s="115"/>
      <c r="BJ2294" s="115"/>
      <c r="BK2294" s="115"/>
      <c r="BQ2294" s="74" t="str">
        <f t="shared" si="1256"/>
        <v xml:space="preserve"> </v>
      </c>
      <c r="BR2294" s="120" t="str">
        <f t="shared" si="1257"/>
        <v xml:space="preserve"> </v>
      </c>
      <c r="BS2294" s="120" t="str">
        <f t="shared" si="1258"/>
        <v xml:space="preserve"> </v>
      </c>
      <c r="BU2294" s="74" t="str">
        <f t="shared" si="1259"/>
        <v xml:space="preserve"> </v>
      </c>
      <c r="BV2294" s="120" t="str">
        <f t="shared" si="1260"/>
        <v xml:space="preserve"> </v>
      </c>
      <c r="BW2294" s="120" t="str">
        <f t="shared" si="1261"/>
        <v xml:space="preserve">  </v>
      </c>
      <c r="BY2294" s="74" t="str">
        <f t="shared" si="1262"/>
        <v xml:space="preserve"> </v>
      </c>
      <c r="BZ2294" s="120" t="str">
        <f t="shared" si="1263"/>
        <v xml:space="preserve"> </v>
      </c>
      <c r="CA2294" s="120" t="str">
        <f t="shared" si="1264"/>
        <v xml:space="preserve"> </v>
      </c>
      <c r="CC2294" s="115" t="str">
        <f t="shared" si="1265"/>
        <v xml:space="preserve"> </v>
      </c>
      <c r="CD2294" s="120" t="str">
        <f t="shared" si="1266"/>
        <v xml:space="preserve"> </v>
      </c>
      <c r="CE2294" s="417" t="str">
        <f t="shared" si="1267"/>
        <v xml:space="preserve"> </v>
      </c>
      <c r="CF2294" s="115"/>
      <c r="CG2294" s="115" t="str">
        <f t="shared" si="1268"/>
        <v xml:space="preserve"> </v>
      </c>
      <c r="CH2294" s="120" t="str">
        <f t="shared" si="1269"/>
        <v xml:space="preserve"> </v>
      </c>
      <c r="CI2294" s="417" t="str">
        <f t="shared" si="1270"/>
        <v xml:space="preserve"> </v>
      </c>
      <c r="CJ2294" s="115"/>
      <c r="CK2294" s="115" t="str">
        <f t="shared" si="1271"/>
        <v xml:space="preserve"> </v>
      </c>
      <c r="CL2294" s="120" t="str">
        <f t="shared" si="1272"/>
        <v xml:space="preserve"> </v>
      </c>
      <c r="CM2294" s="417" t="str">
        <f t="shared" si="1274"/>
        <v xml:space="preserve"> </v>
      </c>
      <c r="IS2294" s="108">
        <v>16.86</v>
      </c>
    </row>
    <row r="2295" spans="2:253" s="74" customFormat="1" ht="17.100000000000001" hidden="1" customHeight="1" x14ac:dyDescent="0.25">
      <c r="B2295" s="524">
        <f>IF('KB Duct Parts'!AL20&gt;0,'KB Duct Parts'!AL20,0)</f>
        <v>0</v>
      </c>
      <c r="C2295" s="529">
        <v>38604</v>
      </c>
      <c r="D2295" s="506">
        <f t="shared" si="1247"/>
        <v>38604</v>
      </c>
      <c r="E2295" s="539" t="s">
        <v>861</v>
      </c>
      <c r="F2295" s="508" t="str">
        <f t="shared" si="1240"/>
        <v xml:space="preserve"> </v>
      </c>
      <c r="G2295" s="537" t="s">
        <v>1765</v>
      </c>
      <c r="H2295" s="524"/>
      <c r="I2295" s="1035"/>
      <c r="J2295" s="1036"/>
      <c r="K2295" s="531"/>
      <c r="L2295" s="522"/>
      <c r="M2295" s="517" t="str">
        <f t="shared" si="1237"/>
        <v>Y</v>
      </c>
      <c r="N2295" s="514">
        <f t="shared" si="1241"/>
        <v>22</v>
      </c>
      <c r="O2295" s="514">
        <f t="shared" si="1249"/>
        <v>0</v>
      </c>
      <c r="P2295" s="680">
        <f>'KB Duct Parts'!$AE$3</f>
        <v>0</v>
      </c>
      <c r="Q2295" s="681">
        <f t="shared" si="1242"/>
        <v>0</v>
      </c>
      <c r="R2295" s="682">
        <f t="shared" si="1243"/>
        <v>0</v>
      </c>
      <c r="S2295" s="716">
        <f t="shared" si="1244"/>
        <v>0.35</v>
      </c>
      <c r="T2295" s="679">
        <f t="shared" si="1245"/>
        <v>0</v>
      </c>
      <c r="U2295" s="679">
        <f t="shared" si="1246"/>
        <v>0</v>
      </c>
      <c r="Y2295" s="120"/>
      <c r="Z2295" s="92">
        <v>8.69</v>
      </c>
      <c r="AA2295" s="92">
        <f t="shared" si="1248"/>
        <v>17.38</v>
      </c>
      <c r="AD2295" s="81"/>
      <c r="AF2295" s="370"/>
      <c r="AG2295" s="375"/>
      <c r="AH2295" s="379"/>
      <c r="AI2295" s="383"/>
      <c r="AJ2295" s="388"/>
      <c r="AK2295" s="392"/>
      <c r="AL2295" s="388"/>
      <c r="AM2295" s="363">
        <f t="shared" si="1273"/>
        <v>1</v>
      </c>
      <c r="AN2295" s="578">
        <v>22</v>
      </c>
      <c r="AO2295" s="78">
        <f t="shared" si="1255"/>
        <v>0</v>
      </c>
      <c r="AP2295" s="78">
        <f t="shared" si="1250"/>
        <v>0</v>
      </c>
      <c r="AQ2295" s="78">
        <f t="shared" si="1251"/>
        <v>0</v>
      </c>
      <c r="AR2295" s="78">
        <f t="shared" si="1252"/>
        <v>0</v>
      </c>
      <c r="AS2295" s="78">
        <f t="shared" si="1253"/>
        <v>0</v>
      </c>
      <c r="AT2295" s="78">
        <f t="shared" si="1254"/>
        <v>0</v>
      </c>
      <c r="AU2295" s="74" t="s">
        <v>717</v>
      </c>
      <c r="AV2295" s="115"/>
      <c r="AW2295" s="395"/>
      <c r="AX2295" s="395">
        <v>0</v>
      </c>
      <c r="AY2295" s="395">
        <v>0</v>
      </c>
      <c r="AZ2295" s="395">
        <v>0</v>
      </c>
      <c r="BA2295" s="395">
        <v>0</v>
      </c>
      <c r="BB2295" s="395">
        <v>0</v>
      </c>
      <c r="BC2295" s="395">
        <v>0</v>
      </c>
      <c r="BD2295" s="115"/>
      <c r="BE2295" s="115"/>
      <c r="BF2295" s="115"/>
      <c r="BG2295" s="115"/>
      <c r="BH2295" s="115"/>
      <c r="BI2295" s="115"/>
      <c r="BJ2295" s="115"/>
      <c r="BK2295" s="115"/>
      <c r="BQ2295" s="74" t="str">
        <f t="shared" si="1256"/>
        <v xml:space="preserve"> </v>
      </c>
      <c r="BR2295" s="120" t="str">
        <f t="shared" si="1257"/>
        <v xml:space="preserve"> </v>
      </c>
      <c r="BS2295" s="120" t="str">
        <f t="shared" si="1258"/>
        <v xml:space="preserve"> </v>
      </c>
      <c r="BU2295" s="74" t="str">
        <f t="shared" si="1259"/>
        <v xml:space="preserve"> </v>
      </c>
      <c r="BV2295" s="120" t="str">
        <f t="shared" si="1260"/>
        <v xml:space="preserve"> </v>
      </c>
      <c r="BW2295" s="120" t="str">
        <f t="shared" si="1261"/>
        <v xml:space="preserve">  </v>
      </c>
      <c r="BY2295" s="74" t="str">
        <f t="shared" si="1262"/>
        <v xml:space="preserve"> </v>
      </c>
      <c r="BZ2295" s="120" t="str">
        <f t="shared" si="1263"/>
        <v xml:space="preserve"> </v>
      </c>
      <c r="CA2295" s="120" t="str">
        <f t="shared" si="1264"/>
        <v xml:space="preserve"> </v>
      </c>
      <c r="CC2295" s="115" t="str">
        <f t="shared" si="1265"/>
        <v xml:space="preserve"> </v>
      </c>
      <c r="CD2295" s="120" t="str">
        <f t="shared" si="1266"/>
        <v xml:space="preserve"> </v>
      </c>
      <c r="CE2295" s="417" t="str">
        <f t="shared" si="1267"/>
        <v xml:space="preserve"> </v>
      </c>
      <c r="CF2295" s="115"/>
      <c r="CG2295" s="115" t="str">
        <f t="shared" si="1268"/>
        <v xml:space="preserve"> </v>
      </c>
      <c r="CH2295" s="120" t="str">
        <f t="shared" si="1269"/>
        <v xml:space="preserve"> </v>
      </c>
      <c r="CI2295" s="417" t="str">
        <f t="shared" si="1270"/>
        <v xml:space="preserve"> </v>
      </c>
      <c r="CJ2295" s="115"/>
      <c r="CK2295" s="115" t="str">
        <f t="shared" si="1271"/>
        <v xml:space="preserve"> </v>
      </c>
      <c r="CL2295" s="120" t="str">
        <f t="shared" si="1272"/>
        <v xml:space="preserve"> </v>
      </c>
      <c r="CM2295" s="417" t="str">
        <f t="shared" si="1274"/>
        <v xml:space="preserve"> </v>
      </c>
      <c r="IS2295" s="108">
        <v>17.38</v>
      </c>
    </row>
    <row r="2296" spans="2:253" s="74" customFormat="1" ht="17.100000000000001" hidden="1" customHeight="1" x14ac:dyDescent="0.25">
      <c r="B2296" s="524">
        <f>IF('KB Duct Parts'!AL21&gt;0,'KB Duct Parts'!AL21,0)</f>
        <v>0</v>
      </c>
      <c r="C2296" s="529">
        <v>38605</v>
      </c>
      <c r="D2296" s="506">
        <f t="shared" si="1247"/>
        <v>38605</v>
      </c>
      <c r="E2296" s="539" t="s">
        <v>862</v>
      </c>
      <c r="F2296" s="508" t="str">
        <f t="shared" si="1240"/>
        <v xml:space="preserve"> </v>
      </c>
      <c r="G2296" s="537" t="s">
        <v>1765</v>
      </c>
      <c r="H2296" s="524"/>
      <c r="I2296" s="1035"/>
      <c r="J2296" s="1036"/>
      <c r="K2296" s="531"/>
      <c r="L2296" s="522"/>
      <c r="M2296" s="517" t="str">
        <f t="shared" si="1237"/>
        <v>Y</v>
      </c>
      <c r="N2296" s="514">
        <f t="shared" si="1241"/>
        <v>29.8</v>
      </c>
      <c r="O2296" s="514">
        <f t="shared" si="1249"/>
        <v>0</v>
      </c>
      <c r="P2296" s="680">
        <f>'KB Duct Parts'!$AE$3</f>
        <v>0</v>
      </c>
      <c r="Q2296" s="681">
        <f t="shared" si="1242"/>
        <v>0</v>
      </c>
      <c r="R2296" s="682">
        <f t="shared" si="1243"/>
        <v>0</v>
      </c>
      <c r="S2296" s="716">
        <f t="shared" si="1244"/>
        <v>0.35</v>
      </c>
      <c r="T2296" s="679">
        <f t="shared" si="1245"/>
        <v>0</v>
      </c>
      <c r="U2296" s="679">
        <f t="shared" si="1246"/>
        <v>0</v>
      </c>
      <c r="Y2296" s="120"/>
      <c r="Z2296" s="92">
        <v>11.75</v>
      </c>
      <c r="AA2296" s="92">
        <f t="shared" si="1248"/>
        <v>23.5</v>
      </c>
      <c r="AD2296" s="81"/>
      <c r="AF2296" s="370"/>
      <c r="AG2296" s="375"/>
      <c r="AH2296" s="379"/>
      <c r="AI2296" s="383"/>
      <c r="AJ2296" s="388"/>
      <c r="AK2296" s="392"/>
      <c r="AL2296" s="388"/>
      <c r="AM2296" s="363">
        <f t="shared" si="1273"/>
        <v>1</v>
      </c>
      <c r="AN2296" s="578">
        <v>29.8</v>
      </c>
      <c r="AO2296" s="78">
        <f t="shared" si="1255"/>
        <v>0</v>
      </c>
      <c r="AP2296" s="78">
        <f t="shared" si="1250"/>
        <v>0</v>
      </c>
      <c r="AQ2296" s="78">
        <f t="shared" si="1251"/>
        <v>0</v>
      </c>
      <c r="AR2296" s="78">
        <f t="shared" si="1252"/>
        <v>0</v>
      </c>
      <c r="AS2296" s="78">
        <f t="shared" si="1253"/>
        <v>0</v>
      </c>
      <c r="AT2296" s="78">
        <f t="shared" si="1254"/>
        <v>0</v>
      </c>
      <c r="AU2296" s="74" t="s">
        <v>717</v>
      </c>
      <c r="AV2296" s="115"/>
      <c r="AW2296" s="395"/>
      <c r="AX2296" s="395">
        <v>0</v>
      </c>
      <c r="AY2296" s="395">
        <v>0</v>
      </c>
      <c r="AZ2296" s="395">
        <v>0</v>
      </c>
      <c r="BA2296" s="395">
        <v>0</v>
      </c>
      <c r="BB2296" s="395">
        <v>0</v>
      </c>
      <c r="BC2296" s="395">
        <v>0</v>
      </c>
      <c r="BD2296" s="115"/>
      <c r="BE2296" s="115"/>
      <c r="BF2296" s="115"/>
      <c r="BG2296" s="115"/>
      <c r="BH2296" s="115"/>
      <c r="BI2296" s="115"/>
      <c r="BJ2296" s="115"/>
      <c r="BK2296" s="115"/>
      <c r="BQ2296" s="74" t="str">
        <f t="shared" si="1256"/>
        <v xml:space="preserve"> </v>
      </c>
      <c r="BR2296" s="120" t="str">
        <f t="shared" si="1257"/>
        <v xml:space="preserve"> </v>
      </c>
      <c r="BS2296" s="120" t="str">
        <f t="shared" si="1258"/>
        <v xml:space="preserve"> </v>
      </c>
      <c r="BU2296" s="74" t="str">
        <f t="shared" si="1259"/>
        <v xml:space="preserve"> </v>
      </c>
      <c r="BV2296" s="120" t="str">
        <f t="shared" si="1260"/>
        <v xml:space="preserve"> </v>
      </c>
      <c r="BW2296" s="120" t="str">
        <f t="shared" si="1261"/>
        <v xml:space="preserve">  </v>
      </c>
      <c r="BY2296" s="74" t="str">
        <f t="shared" si="1262"/>
        <v xml:space="preserve"> </v>
      </c>
      <c r="BZ2296" s="120" t="str">
        <f t="shared" si="1263"/>
        <v xml:space="preserve"> </v>
      </c>
      <c r="CA2296" s="120" t="str">
        <f t="shared" si="1264"/>
        <v xml:space="preserve"> </v>
      </c>
      <c r="CC2296" s="115" t="str">
        <f t="shared" si="1265"/>
        <v xml:space="preserve"> </v>
      </c>
      <c r="CD2296" s="120" t="str">
        <f t="shared" si="1266"/>
        <v xml:space="preserve"> </v>
      </c>
      <c r="CE2296" s="417" t="str">
        <f t="shared" si="1267"/>
        <v xml:space="preserve"> </v>
      </c>
      <c r="CF2296" s="115"/>
      <c r="CG2296" s="115" t="str">
        <f t="shared" si="1268"/>
        <v xml:space="preserve"> </v>
      </c>
      <c r="CH2296" s="120" t="str">
        <f t="shared" si="1269"/>
        <v xml:space="preserve"> </v>
      </c>
      <c r="CI2296" s="417" t="str">
        <f t="shared" si="1270"/>
        <v xml:space="preserve"> </v>
      </c>
      <c r="CJ2296" s="115"/>
      <c r="CK2296" s="115" t="str">
        <f t="shared" si="1271"/>
        <v xml:space="preserve"> </v>
      </c>
      <c r="CL2296" s="120" t="str">
        <f t="shared" si="1272"/>
        <v xml:space="preserve"> </v>
      </c>
      <c r="CM2296" s="417" t="str">
        <f t="shared" si="1274"/>
        <v xml:space="preserve"> </v>
      </c>
      <c r="IS2296" s="108">
        <v>23.5</v>
      </c>
    </row>
    <row r="2297" spans="2:253" s="74" customFormat="1" ht="17.100000000000001" hidden="1" customHeight="1" x14ac:dyDescent="0.25">
      <c r="B2297" s="524">
        <f>IF('KB Duct Parts'!AL22&gt;0,'KB Duct Parts'!AL22,0)</f>
        <v>0</v>
      </c>
      <c r="C2297" s="529">
        <v>38606</v>
      </c>
      <c r="D2297" s="506">
        <f t="shared" si="1247"/>
        <v>38606</v>
      </c>
      <c r="E2297" s="539" t="s">
        <v>863</v>
      </c>
      <c r="F2297" s="508" t="str">
        <f t="shared" si="1240"/>
        <v xml:space="preserve"> </v>
      </c>
      <c r="G2297" s="537" t="s">
        <v>1765</v>
      </c>
      <c r="H2297" s="524"/>
      <c r="I2297" s="1035"/>
      <c r="J2297" s="1036"/>
      <c r="K2297" s="531"/>
      <c r="L2297" s="522"/>
      <c r="M2297" s="517" t="str">
        <f t="shared" si="1237"/>
        <v>Y</v>
      </c>
      <c r="N2297" s="514">
        <f t="shared" si="1241"/>
        <v>32.6</v>
      </c>
      <c r="O2297" s="514">
        <f t="shared" si="1249"/>
        <v>0</v>
      </c>
      <c r="P2297" s="680">
        <f>'KB Duct Parts'!$AE$3</f>
        <v>0</v>
      </c>
      <c r="Q2297" s="681">
        <f t="shared" si="1242"/>
        <v>0</v>
      </c>
      <c r="R2297" s="682">
        <f t="shared" si="1243"/>
        <v>0</v>
      </c>
      <c r="S2297" s="716">
        <f t="shared" si="1244"/>
        <v>0.35</v>
      </c>
      <c r="T2297" s="679">
        <f t="shared" si="1245"/>
        <v>0</v>
      </c>
      <c r="U2297" s="679">
        <f t="shared" si="1246"/>
        <v>0</v>
      </c>
      <c r="Y2297" s="120"/>
      <c r="Z2297" s="92">
        <v>12.92</v>
      </c>
      <c r="AA2297" s="92">
        <f t="shared" si="1248"/>
        <v>25.84</v>
      </c>
      <c r="AD2297" s="81"/>
      <c r="AF2297" s="370"/>
      <c r="AG2297" s="375"/>
      <c r="AH2297" s="379"/>
      <c r="AI2297" s="383"/>
      <c r="AJ2297" s="388"/>
      <c r="AK2297" s="392"/>
      <c r="AL2297" s="388"/>
      <c r="AM2297" s="363">
        <f t="shared" si="1273"/>
        <v>1</v>
      </c>
      <c r="AN2297" s="578">
        <v>32.6</v>
      </c>
      <c r="AO2297" s="78">
        <f t="shared" si="1255"/>
        <v>0</v>
      </c>
      <c r="AP2297" s="78">
        <f t="shared" si="1250"/>
        <v>0</v>
      </c>
      <c r="AQ2297" s="78">
        <f t="shared" si="1251"/>
        <v>0</v>
      </c>
      <c r="AR2297" s="78">
        <f t="shared" si="1252"/>
        <v>0</v>
      </c>
      <c r="AS2297" s="78">
        <f t="shared" si="1253"/>
        <v>0</v>
      </c>
      <c r="AT2297" s="78">
        <f t="shared" si="1254"/>
        <v>0</v>
      </c>
      <c r="AU2297" s="74" t="s">
        <v>717</v>
      </c>
      <c r="AV2297" s="115"/>
      <c r="AW2297" s="395"/>
      <c r="AX2297" s="395">
        <v>0</v>
      </c>
      <c r="AY2297" s="395">
        <v>0</v>
      </c>
      <c r="AZ2297" s="395">
        <v>0</v>
      </c>
      <c r="BA2297" s="395">
        <v>0</v>
      </c>
      <c r="BB2297" s="395">
        <v>0</v>
      </c>
      <c r="BC2297" s="395">
        <v>0</v>
      </c>
      <c r="BD2297" s="115"/>
      <c r="BE2297" s="115"/>
      <c r="BF2297" s="115"/>
      <c r="BG2297" s="115"/>
      <c r="BH2297" s="115"/>
      <c r="BI2297" s="115"/>
      <c r="BJ2297" s="115"/>
      <c r="BK2297" s="115"/>
      <c r="BQ2297" s="74" t="str">
        <f t="shared" si="1256"/>
        <v xml:space="preserve"> </v>
      </c>
      <c r="BR2297" s="120" t="str">
        <f t="shared" si="1257"/>
        <v xml:space="preserve"> </v>
      </c>
      <c r="BS2297" s="120" t="str">
        <f t="shared" si="1258"/>
        <v xml:space="preserve"> </v>
      </c>
      <c r="BU2297" s="74" t="str">
        <f t="shared" si="1259"/>
        <v xml:space="preserve"> </v>
      </c>
      <c r="BV2297" s="120" t="str">
        <f t="shared" si="1260"/>
        <v xml:space="preserve"> </v>
      </c>
      <c r="BW2297" s="120" t="str">
        <f t="shared" si="1261"/>
        <v xml:space="preserve">  </v>
      </c>
      <c r="BY2297" s="74" t="str">
        <f t="shared" si="1262"/>
        <v xml:space="preserve"> </v>
      </c>
      <c r="BZ2297" s="120" t="str">
        <f t="shared" si="1263"/>
        <v xml:space="preserve"> </v>
      </c>
      <c r="CA2297" s="120" t="str">
        <f t="shared" si="1264"/>
        <v xml:space="preserve"> </v>
      </c>
      <c r="CC2297" s="115" t="str">
        <f t="shared" si="1265"/>
        <v xml:space="preserve"> </v>
      </c>
      <c r="CD2297" s="120" t="str">
        <f t="shared" si="1266"/>
        <v xml:space="preserve"> </v>
      </c>
      <c r="CE2297" s="417" t="str">
        <f t="shared" si="1267"/>
        <v xml:space="preserve"> </v>
      </c>
      <c r="CF2297" s="115"/>
      <c r="CG2297" s="115" t="str">
        <f t="shared" si="1268"/>
        <v xml:space="preserve"> </v>
      </c>
      <c r="CH2297" s="120" t="str">
        <f t="shared" si="1269"/>
        <v xml:space="preserve"> </v>
      </c>
      <c r="CI2297" s="417" t="str">
        <f t="shared" si="1270"/>
        <v xml:space="preserve"> </v>
      </c>
      <c r="CJ2297" s="115"/>
      <c r="CK2297" s="115" t="str">
        <f t="shared" si="1271"/>
        <v xml:space="preserve"> </v>
      </c>
      <c r="CL2297" s="120" t="str">
        <f t="shared" si="1272"/>
        <v xml:space="preserve"> </v>
      </c>
      <c r="CM2297" s="417" t="str">
        <f t="shared" si="1274"/>
        <v xml:space="preserve"> </v>
      </c>
      <c r="IS2297" s="108">
        <v>25.84</v>
      </c>
    </row>
    <row r="2298" spans="2:253" s="74" customFormat="1" ht="17.100000000000001" hidden="1" customHeight="1" x14ac:dyDescent="0.25">
      <c r="B2298" s="524">
        <f>IF('KB Duct Parts'!AL24&gt;0,'KB Duct Parts'!AL24,0)</f>
        <v>0</v>
      </c>
      <c r="C2298" s="529">
        <v>38608</v>
      </c>
      <c r="D2298" s="506">
        <f t="shared" si="1247"/>
        <v>38608</v>
      </c>
      <c r="E2298" s="539" t="s">
        <v>484</v>
      </c>
      <c r="F2298" s="508" t="str">
        <f t="shared" si="1240"/>
        <v xml:space="preserve"> </v>
      </c>
      <c r="G2298" s="537" t="s">
        <v>1765</v>
      </c>
      <c r="H2298" s="524"/>
      <c r="I2298" s="1035"/>
      <c r="J2298" s="1036"/>
      <c r="K2298" s="531"/>
      <c r="L2298" s="522"/>
      <c r="M2298" s="517" t="str">
        <f t="shared" ref="M2298:M2358" si="1275">IF(AM2298=1,"Y",IF(AM2298&gt;1,"NR"," "))</f>
        <v>Y</v>
      </c>
      <c r="N2298" s="514">
        <f t="shared" si="1241"/>
        <v>36.6</v>
      </c>
      <c r="O2298" s="514">
        <f t="shared" si="1249"/>
        <v>0</v>
      </c>
      <c r="P2298" s="680">
        <f>'KB Duct Parts'!$AE$3</f>
        <v>0</v>
      </c>
      <c r="Q2298" s="681">
        <f t="shared" si="1242"/>
        <v>0</v>
      </c>
      <c r="R2298" s="682">
        <f t="shared" si="1243"/>
        <v>0</v>
      </c>
      <c r="S2298" s="716">
        <f t="shared" si="1244"/>
        <v>0.35</v>
      </c>
      <c r="T2298" s="679">
        <f t="shared" si="1245"/>
        <v>0</v>
      </c>
      <c r="U2298" s="679">
        <f t="shared" si="1246"/>
        <v>0</v>
      </c>
      <c r="Y2298" s="120"/>
      <c r="Z2298" s="92">
        <v>14.45</v>
      </c>
      <c r="AA2298" s="92">
        <f t="shared" si="1248"/>
        <v>28.9</v>
      </c>
      <c r="AD2298" s="81"/>
      <c r="AF2298" s="370"/>
      <c r="AG2298" s="375"/>
      <c r="AH2298" s="379"/>
      <c r="AI2298" s="383"/>
      <c r="AJ2298" s="388"/>
      <c r="AK2298" s="392"/>
      <c r="AL2298" s="388"/>
      <c r="AM2298" s="363">
        <f t="shared" si="1273"/>
        <v>1</v>
      </c>
      <c r="AN2298" s="578">
        <v>36.6</v>
      </c>
      <c r="AO2298" s="78">
        <f t="shared" si="1255"/>
        <v>0</v>
      </c>
      <c r="AP2298" s="78">
        <f t="shared" si="1250"/>
        <v>0</v>
      </c>
      <c r="AQ2298" s="78">
        <f t="shared" si="1251"/>
        <v>0</v>
      </c>
      <c r="AR2298" s="78">
        <f t="shared" si="1252"/>
        <v>0</v>
      </c>
      <c r="AS2298" s="78">
        <f t="shared" si="1253"/>
        <v>0</v>
      </c>
      <c r="AT2298" s="78">
        <f t="shared" si="1254"/>
        <v>0</v>
      </c>
      <c r="AU2298" s="74" t="s">
        <v>717</v>
      </c>
      <c r="AV2298" s="115"/>
      <c r="AW2298" s="395"/>
      <c r="AX2298" s="395">
        <v>0</v>
      </c>
      <c r="AY2298" s="395">
        <v>0</v>
      </c>
      <c r="AZ2298" s="395">
        <v>0</v>
      </c>
      <c r="BA2298" s="395">
        <v>0</v>
      </c>
      <c r="BB2298" s="395">
        <v>0</v>
      </c>
      <c r="BC2298" s="395">
        <v>0</v>
      </c>
      <c r="BD2298" s="115"/>
      <c r="BE2298" s="115"/>
      <c r="BF2298" s="115"/>
      <c r="BG2298" s="115"/>
      <c r="BH2298" s="115"/>
      <c r="BI2298" s="115"/>
      <c r="BJ2298" s="115"/>
      <c r="BK2298" s="115"/>
      <c r="BQ2298" s="74" t="str">
        <f t="shared" si="1256"/>
        <v xml:space="preserve"> </v>
      </c>
      <c r="BR2298" s="120" t="str">
        <f t="shared" si="1257"/>
        <v xml:space="preserve"> </v>
      </c>
      <c r="BS2298" s="120" t="str">
        <f t="shared" si="1258"/>
        <v xml:space="preserve"> </v>
      </c>
      <c r="BU2298" s="74" t="str">
        <f t="shared" si="1259"/>
        <v xml:space="preserve"> </v>
      </c>
      <c r="BV2298" s="120" t="str">
        <f t="shared" si="1260"/>
        <v xml:space="preserve"> </v>
      </c>
      <c r="BW2298" s="120" t="str">
        <f t="shared" si="1261"/>
        <v xml:space="preserve">  </v>
      </c>
      <c r="BY2298" s="74" t="str">
        <f t="shared" si="1262"/>
        <v xml:space="preserve"> </v>
      </c>
      <c r="BZ2298" s="120" t="str">
        <f t="shared" si="1263"/>
        <v xml:space="preserve"> </v>
      </c>
      <c r="CA2298" s="120" t="str">
        <f t="shared" si="1264"/>
        <v xml:space="preserve"> </v>
      </c>
      <c r="CC2298" s="115" t="str">
        <f t="shared" si="1265"/>
        <v xml:space="preserve"> </v>
      </c>
      <c r="CD2298" s="120" t="str">
        <f t="shared" si="1266"/>
        <v xml:space="preserve"> </v>
      </c>
      <c r="CE2298" s="417" t="str">
        <f t="shared" si="1267"/>
        <v xml:space="preserve"> </v>
      </c>
      <c r="CF2298" s="115"/>
      <c r="CG2298" s="115" t="str">
        <f t="shared" si="1268"/>
        <v xml:space="preserve"> </v>
      </c>
      <c r="CH2298" s="120" t="str">
        <f t="shared" si="1269"/>
        <v xml:space="preserve"> </v>
      </c>
      <c r="CI2298" s="417" t="str">
        <f t="shared" si="1270"/>
        <v xml:space="preserve"> </v>
      </c>
      <c r="CJ2298" s="115"/>
      <c r="CK2298" s="115" t="str">
        <f t="shared" si="1271"/>
        <v xml:space="preserve"> </v>
      </c>
      <c r="CL2298" s="120" t="str">
        <f t="shared" si="1272"/>
        <v xml:space="preserve"> </v>
      </c>
      <c r="CM2298" s="417" t="str">
        <f t="shared" si="1274"/>
        <v xml:space="preserve"> </v>
      </c>
      <c r="IS2298" s="108">
        <v>28.9</v>
      </c>
    </row>
    <row r="2299" spans="2:253" s="74" customFormat="1" ht="17.100000000000001" hidden="1" customHeight="1" x14ac:dyDescent="0.25">
      <c r="B2299" s="524">
        <f>IF('KB Duct Parts'!AL26&gt;0,'KB Duct Parts'!AL26,0)</f>
        <v>0</v>
      </c>
      <c r="C2299" s="529">
        <v>38610</v>
      </c>
      <c r="D2299" s="506">
        <f t="shared" si="1247"/>
        <v>38610</v>
      </c>
      <c r="E2299" s="539" t="s">
        <v>867</v>
      </c>
      <c r="F2299" s="508" t="str">
        <f t="shared" si="1240"/>
        <v xml:space="preserve"> </v>
      </c>
      <c r="G2299" s="537" t="s">
        <v>1765</v>
      </c>
      <c r="H2299" s="524"/>
      <c r="I2299" s="1035"/>
      <c r="J2299" s="1036"/>
      <c r="K2299" s="531"/>
      <c r="L2299" s="522"/>
      <c r="M2299" s="517" t="str">
        <f t="shared" si="1275"/>
        <v>Y</v>
      </c>
      <c r="N2299" s="514">
        <f t="shared" si="1241"/>
        <v>51.6</v>
      </c>
      <c r="O2299" s="514">
        <f t="shared" si="1249"/>
        <v>0</v>
      </c>
      <c r="P2299" s="680">
        <f>'KB Duct Parts'!$AE$3</f>
        <v>0</v>
      </c>
      <c r="Q2299" s="681">
        <f t="shared" si="1242"/>
        <v>0</v>
      </c>
      <c r="R2299" s="682">
        <f t="shared" si="1243"/>
        <v>0</v>
      </c>
      <c r="S2299" s="716">
        <f t="shared" si="1244"/>
        <v>0.35</v>
      </c>
      <c r="T2299" s="679">
        <f t="shared" si="1245"/>
        <v>0</v>
      </c>
      <c r="U2299" s="679">
        <f t="shared" si="1246"/>
        <v>0</v>
      </c>
      <c r="Y2299" s="120"/>
      <c r="Z2299" s="92">
        <v>20.399999999999999</v>
      </c>
      <c r="AA2299" s="92">
        <f t="shared" si="1248"/>
        <v>40.799999999999997</v>
      </c>
      <c r="AD2299" s="81"/>
      <c r="AF2299" s="370"/>
      <c r="AG2299" s="375"/>
      <c r="AH2299" s="379"/>
      <c r="AI2299" s="383"/>
      <c r="AJ2299" s="388"/>
      <c r="AK2299" s="392"/>
      <c r="AL2299" s="388"/>
      <c r="AM2299" s="363">
        <f t="shared" si="1273"/>
        <v>1</v>
      </c>
      <c r="AN2299" s="578">
        <v>51.6</v>
      </c>
      <c r="AO2299" s="78">
        <f t="shared" si="1255"/>
        <v>0</v>
      </c>
      <c r="AP2299" s="78">
        <f t="shared" si="1250"/>
        <v>0</v>
      </c>
      <c r="AQ2299" s="78">
        <f t="shared" si="1251"/>
        <v>0</v>
      </c>
      <c r="AR2299" s="78">
        <f t="shared" si="1252"/>
        <v>0</v>
      </c>
      <c r="AS2299" s="78">
        <f t="shared" si="1253"/>
        <v>0</v>
      </c>
      <c r="AT2299" s="78">
        <f t="shared" si="1254"/>
        <v>0</v>
      </c>
      <c r="AU2299" s="74" t="s">
        <v>717</v>
      </c>
      <c r="AV2299" s="115"/>
      <c r="AW2299" s="395"/>
      <c r="AX2299" s="395">
        <v>0</v>
      </c>
      <c r="AY2299" s="395">
        <v>0</v>
      </c>
      <c r="AZ2299" s="395">
        <v>0</v>
      </c>
      <c r="BA2299" s="395">
        <v>0</v>
      </c>
      <c r="BB2299" s="395">
        <v>0</v>
      </c>
      <c r="BC2299" s="395">
        <v>0</v>
      </c>
      <c r="BD2299" s="115"/>
      <c r="BE2299" s="115"/>
      <c r="BF2299" s="115"/>
      <c r="BG2299" s="115"/>
      <c r="BH2299" s="115"/>
      <c r="BI2299" s="115"/>
      <c r="BJ2299" s="115"/>
      <c r="BK2299" s="115"/>
      <c r="BQ2299" s="74" t="str">
        <f t="shared" si="1256"/>
        <v xml:space="preserve"> </v>
      </c>
      <c r="BR2299" s="120" t="str">
        <f t="shared" si="1257"/>
        <v xml:space="preserve"> </v>
      </c>
      <c r="BS2299" s="120" t="str">
        <f t="shared" si="1258"/>
        <v xml:space="preserve"> </v>
      </c>
      <c r="BU2299" s="74" t="str">
        <f t="shared" si="1259"/>
        <v xml:space="preserve"> </v>
      </c>
      <c r="BV2299" s="120" t="str">
        <f t="shared" si="1260"/>
        <v xml:space="preserve"> </v>
      </c>
      <c r="BW2299" s="120" t="str">
        <f t="shared" si="1261"/>
        <v xml:space="preserve">  </v>
      </c>
      <c r="BY2299" s="74" t="str">
        <f t="shared" si="1262"/>
        <v xml:space="preserve"> </v>
      </c>
      <c r="BZ2299" s="120" t="str">
        <f t="shared" si="1263"/>
        <v xml:space="preserve"> </v>
      </c>
      <c r="CA2299" s="120" t="str">
        <f t="shared" si="1264"/>
        <v xml:space="preserve"> </v>
      </c>
      <c r="CC2299" s="115" t="str">
        <f t="shared" si="1265"/>
        <v xml:space="preserve"> </v>
      </c>
      <c r="CD2299" s="120" t="str">
        <f t="shared" si="1266"/>
        <v xml:space="preserve"> </v>
      </c>
      <c r="CE2299" s="417" t="str">
        <f t="shared" si="1267"/>
        <v xml:space="preserve"> </v>
      </c>
      <c r="CF2299" s="115"/>
      <c r="CG2299" s="115" t="str">
        <f t="shared" si="1268"/>
        <v xml:space="preserve"> </v>
      </c>
      <c r="CH2299" s="120" t="str">
        <f t="shared" si="1269"/>
        <v xml:space="preserve"> </v>
      </c>
      <c r="CI2299" s="417" t="str">
        <f t="shared" si="1270"/>
        <v xml:space="preserve"> </v>
      </c>
      <c r="CJ2299" s="115"/>
      <c r="CK2299" s="115" t="str">
        <f t="shared" si="1271"/>
        <v xml:space="preserve"> </v>
      </c>
      <c r="CL2299" s="120" t="str">
        <f t="shared" si="1272"/>
        <v xml:space="preserve"> </v>
      </c>
      <c r="CM2299" s="417" t="str">
        <f t="shared" si="1274"/>
        <v xml:space="preserve"> </v>
      </c>
      <c r="IS2299" s="108">
        <v>40.799999999999997</v>
      </c>
    </row>
    <row r="2300" spans="2:253" s="74" customFormat="1" ht="17.100000000000001" hidden="1" customHeight="1" x14ac:dyDescent="0.25">
      <c r="B2300" s="524">
        <f>IF('KB Duct Parts'!AL27&gt;0,'KB Duct Parts'!AL27,0)</f>
        <v>0</v>
      </c>
      <c r="C2300" s="529">
        <v>38612</v>
      </c>
      <c r="D2300" s="506">
        <f t="shared" si="1247"/>
        <v>38612</v>
      </c>
      <c r="E2300" s="539" t="s">
        <v>869</v>
      </c>
      <c r="F2300" s="508" t="str">
        <f t="shared" si="1240"/>
        <v xml:space="preserve"> </v>
      </c>
      <c r="G2300" s="537" t="s">
        <v>1765</v>
      </c>
      <c r="H2300" s="524"/>
      <c r="I2300" s="1035"/>
      <c r="J2300" s="1036"/>
      <c r="K2300" s="531"/>
      <c r="L2300" s="522"/>
      <c r="M2300" s="517" t="str">
        <f t="shared" si="1275"/>
        <v>Y</v>
      </c>
      <c r="N2300" s="514">
        <f t="shared" si="1241"/>
        <v>67.5</v>
      </c>
      <c r="O2300" s="514">
        <f t="shared" si="1249"/>
        <v>0</v>
      </c>
      <c r="P2300" s="680">
        <f>'KB Duct Parts'!$AE$3</f>
        <v>0</v>
      </c>
      <c r="Q2300" s="681">
        <f t="shared" si="1242"/>
        <v>0</v>
      </c>
      <c r="R2300" s="682">
        <f t="shared" si="1243"/>
        <v>0</v>
      </c>
      <c r="S2300" s="716">
        <f t="shared" si="1244"/>
        <v>0.35</v>
      </c>
      <c r="T2300" s="679">
        <f t="shared" si="1245"/>
        <v>0</v>
      </c>
      <c r="U2300" s="679">
        <f t="shared" si="1246"/>
        <v>0</v>
      </c>
      <c r="Y2300" s="120"/>
      <c r="Z2300" s="92">
        <v>26.69</v>
      </c>
      <c r="AA2300" s="92">
        <f t="shared" si="1248"/>
        <v>53.38</v>
      </c>
      <c r="AD2300" s="81"/>
      <c r="AF2300" s="370"/>
      <c r="AG2300" s="375"/>
      <c r="AH2300" s="379"/>
      <c r="AI2300" s="383"/>
      <c r="AJ2300" s="388"/>
      <c r="AK2300" s="392"/>
      <c r="AL2300" s="388"/>
      <c r="AM2300" s="363">
        <f t="shared" si="1273"/>
        <v>1</v>
      </c>
      <c r="AN2300" s="578">
        <v>67.5</v>
      </c>
      <c r="AO2300" s="78">
        <f t="shared" si="1255"/>
        <v>0</v>
      </c>
      <c r="AP2300" s="78">
        <f t="shared" si="1250"/>
        <v>0</v>
      </c>
      <c r="AQ2300" s="78">
        <f t="shared" si="1251"/>
        <v>0</v>
      </c>
      <c r="AR2300" s="78">
        <f t="shared" si="1252"/>
        <v>0</v>
      </c>
      <c r="AS2300" s="78">
        <f t="shared" si="1253"/>
        <v>0</v>
      </c>
      <c r="AT2300" s="78">
        <f t="shared" si="1254"/>
        <v>0</v>
      </c>
      <c r="AU2300" s="74" t="s">
        <v>717</v>
      </c>
      <c r="AV2300" s="115"/>
      <c r="AW2300" s="395"/>
      <c r="AX2300" s="395">
        <v>0</v>
      </c>
      <c r="AY2300" s="395">
        <v>0</v>
      </c>
      <c r="AZ2300" s="395">
        <v>0</v>
      </c>
      <c r="BA2300" s="395">
        <v>0</v>
      </c>
      <c r="BB2300" s="395">
        <v>0</v>
      </c>
      <c r="BC2300" s="395">
        <v>0</v>
      </c>
      <c r="BD2300" s="115"/>
      <c r="BE2300" s="115"/>
      <c r="BF2300" s="115"/>
      <c r="BG2300" s="115"/>
      <c r="BH2300" s="115"/>
      <c r="BI2300" s="115"/>
      <c r="BJ2300" s="115"/>
      <c r="BK2300" s="115"/>
      <c r="BQ2300" s="74" t="str">
        <f t="shared" si="1256"/>
        <v xml:space="preserve"> </v>
      </c>
      <c r="BR2300" s="120" t="str">
        <f t="shared" si="1257"/>
        <v xml:space="preserve"> </v>
      </c>
      <c r="BS2300" s="120" t="str">
        <f t="shared" si="1258"/>
        <v xml:space="preserve"> </v>
      </c>
      <c r="BU2300" s="74" t="str">
        <f t="shared" si="1259"/>
        <v xml:space="preserve"> </v>
      </c>
      <c r="BV2300" s="120" t="str">
        <f t="shared" si="1260"/>
        <v xml:space="preserve"> </v>
      </c>
      <c r="BW2300" s="120" t="str">
        <f t="shared" si="1261"/>
        <v xml:space="preserve">  </v>
      </c>
      <c r="BY2300" s="74" t="str">
        <f t="shared" si="1262"/>
        <v xml:space="preserve"> </v>
      </c>
      <c r="BZ2300" s="120" t="str">
        <f t="shared" si="1263"/>
        <v xml:space="preserve"> </v>
      </c>
      <c r="CA2300" s="120" t="str">
        <f t="shared" si="1264"/>
        <v xml:space="preserve"> </v>
      </c>
      <c r="CC2300" s="115" t="str">
        <f t="shared" si="1265"/>
        <v xml:space="preserve"> </v>
      </c>
      <c r="CD2300" s="120" t="str">
        <f t="shared" si="1266"/>
        <v xml:space="preserve"> </v>
      </c>
      <c r="CE2300" s="417" t="str">
        <f t="shared" si="1267"/>
        <v xml:space="preserve"> </v>
      </c>
      <c r="CF2300" s="115"/>
      <c r="CG2300" s="115" t="str">
        <f t="shared" si="1268"/>
        <v xml:space="preserve"> </v>
      </c>
      <c r="CH2300" s="120" t="str">
        <f t="shared" si="1269"/>
        <v xml:space="preserve"> </v>
      </c>
      <c r="CI2300" s="417" t="str">
        <f t="shared" si="1270"/>
        <v xml:space="preserve"> </v>
      </c>
      <c r="CJ2300" s="115"/>
      <c r="CK2300" s="115" t="str">
        <f t="shared" si="1271"/>
        <v xml:space="preserve"> </v>
      </c>
      <c r="CL2300" s="120" t="str">
        <f t="shared" si="1272"/>
        <v xml:space="preserve"> </v>
      </c>
      <c r="CM2300" s="417" t="str">
        <f t="shared" si="1274"/>
        <v xml:space="preserve"> </v>
      </c>
      <c r="IS2300" s="108">
        <v>53.38</v>
      </c>
    </row>
    <row r="2301" spans="2:253" s="74" customFormat="1" ht="17.100000000000001" hidden="1" customHeight="1" x14ac:dyDescent="0.25">
      <c r="B2301" s="524">
        <f>IF('KB Duct Parts'!AM17&gt;0,'KB Duct Parts'!AM17,0)</f>
        <v>0</v>
      </c>
      <c r="C2301" s="529">
        <v>38702</v>
      </c>
      <c r="D2301" s="506">
        <f t="shared" si="1247"/>
        <v>38702</v>
      </c>
      <c r="E2301" s="539" t="s">
        <v>481</v>
      </c>
      <c r="F2301" s="508" t="str">
        <f t="shared" si="1240"/>
        <v xml:space="preserve"> </v>
      </c>
      <c r="G2301" s="537" t="s">
        <v>1771</v>
      </c>
      <c r="H2301" s="524"/>
      <c r="I2301" s="1035"/>
      <c r="J2301" s="1036"/>
      <c r="K2301" s="531"/>
      <c r="L2301" s="522"/>
      <c r="M2301" s="517" t="str">
        <f t="shared" si="1275"/>
        <v>Y</v>
      </c>
      <c r="N2301" s="514">
        <f t="shared" si="1241"/>
        <v>100.3</v>
      </c>
      <c r="O2301" s="514">
        <f t="shared" si="1249"/>
        <v>0</v>
      </c>
      <c r="P2301" s="680">
        <f>'KB Duct Parts'!$AE$3</f>
        <v>0</v>
      </c>
      <c r="Q2301" s="681">
        <f t="shared" si="1242"/>
        <v>0</v>
      </c>
      <c r="R2301" s="682">
        <f t="shared" si="1243"/>
        <v>0</v>
      </c>
      <c r="S2301" s="716">
        <f t="shared" si="1244"/>
        <v>0.35</v>
      </c>
      <c r="T2301" s="679">
        <f t="shared" si="1245"/>
        <v>0</v>
      </c>
      <c r="U2301" s="679">
        <f t="shared" si="1246"/>
        <v>0</v>
      </c>
      <c r="Y2301" s="120"/>
      <c r="Z2301" s="92">
        <v>39.68</v>
      </c>
      <c r="AA2301" s="92">
        <f t="shared" si="1248"/>
        <v>79.36</v>
      </c>
      <c r="AD2301" s="81"/>
      <c r="AF2301" s="370"/>
      <c r="AG2301" s="375"/>
      <c r="AH2301" s="379"/>
      <c r="AI2301" s="383"/>
      <c r="AJ2301" s="388"/>
      <c r="AK2301" s="392"/>
      <c r="AL2301" s="388"/>
      <c r="AM2301" s="363">
        <f t="shared" si="1273"/>
        <v>1</v>
      </c>
      <c r="AN2301" s="578">
        <v>100.3</v>
      </c>
      <c r="AO2301" s="78">
        <f t="shared" si="1255"/>
        <v>0</v>
      </c>
      <c r="AP2301" s="78">
        <f t="shared" si="1250"/>
        <v>0</v>
      </c>
      <c r="AQ2301" s="78">
        <f t="shared" si="1251"/>
        <v>0</v>
      </c>
      <c r="AR2301" s="78">
        <f t="shared" si="1252"/>
        <v>0</v>
      </c>
      <c r="AS2301" s="78">
        <f t="shared" si="1253"/>
        <v>0</v>
      </c>
      <c r="AT2301" s="78">
        <f t="shared" si="1254"/>
        <v>0</v>
      </c>
      <c r="AU2301" s="74" t="s">
        <v>717</v>
      </c>
      <c r="AV2301" s="115"/>
      <c r="AW2301" s="395"/>
      <c r="AX2301" s="395">
        <v>0</v>
      </c>
      <c r="AY2301" s="395">
        <v>0</v>
      </c>
      <c r="AZ2301" s="395">
        <v>0</v>
      </c>
      <c r="BA2301" s="395">
        <v>0</v>
      </c>
      <c r="BB2301" s="395">
        <v>0</v>
      </c>
      <c r="BC2301" s="395">
        <v>0</v>
      </c>
      <c r="BD2301" s="115"/>
      <c r="BE2301" s="115"/>
      <c r="BF2301" s="115"/>
      <c r="BG2301" s="115"/>
      <c r="BH2301" s="115"/>
      <c r="BI2301" s="115"/>
      <c r="BJ2301" s="115"/>
      <c r="BK2301" s="115"/>
      <c r="BQ2301" s="74" t="str">
        <f t="shared" si="1256"/>
        <v xml:space="preserve"> </v>
      </c>
      <c r="BR2301" s="120" t="str">
        <f t="shared" si="1257"/>
        <v xml:space="preserve"> </v>
      </c>
      <c r="BS2301" s="120" t="str">
        <f t="shared" si="1258"/>
        <v xml:space="preserve"> </v>
      </c>
      <c r="BU2301" s="74" t="str">
        <f t="shared" si="1259"/>
        <v xml:space="preserve"> </v>
      </c>
      <c r="BV2301" s="120" t="str">
        <f t="shared" si="1260"/>
        <v xml:space="preserve"> </v>
      </c>
      <c r="BW2301" s="120" t="str">
        <f t="shared" si="1261"/>
        <v xml:space="preserve">  </v>
      </c>
      <c r="BY2301" s="74" t="str">
        <f t="shared" si="1262"/>
        <v xml:space="preserve"> </v>
      </c>
      <c r="BZ2301" s="120" t="str">
        <f t="shared" si="1263"/>
        <v xml:space="preserve"> </v>
      </c>
      <c r="CA2301" s="120" t="str">
        <f t="shared" si="1264"/>
        <v xml:space="preserve"> </v>
      </c>
      <c r="CC2301" s="115" t="str">
        <f t="shared" si="1265"/>
        <v xml:space="preserve"> </v>
      </c>
      <c r="CD2301" s="120" t="str">
        <f t="shared" si="1266"/>
        <v xml:space="preserve"> </v>
      </c>
      <c r="CE2301" s="417" t="str">
        <f t="shared" si="1267"/>
        <v xml:space="preserve"> </v>
      </c>
      <c r="CF2301" s="115"/>
      <c r="CG2301" s="115" t="str">
        <f t="shared" si="1268"/>
        <v xml:space="preserve"> </v>
      </c>
      <c r="CH2301" s="120" t="str">
        <f t="shared" si="1269"/>
        <v xml:space="preserve"> </v>
      </c>
      <c r="CI2301" s="417" t="str">
        <f t="shared" si="1270"/>
        <v xml:space="preserve"> </v>
      </c>
      <c r="CJ2301" s="115"/>
      <c r="CK2301" s="115" t="str">
        <f t="shared" si="1271"/>
        <v xml:space="preserve"> </v>
      </c>
      <c r="CL2301" s="120" t="str">
        <f t="shared" si="1272"/>
        <v xml:space="preserve"> </v>
      </c>
      <c r="CM2301" s="417" t="str">
        <f t="shared" si="1274"/>
        <v xml:space="preserve"> </v>
      </c>
      <c r="IS2301" s="108">
        <v>79.36</v>
      </c>
    </row>
    <row r="2302" spans="2:253" s="74" customFormat="1" ht="17.100000000000001" hidden="1" customHeight="1" x14ac:dyDescent="0.25">
      <c r="B2302" s="524">
        <f>IF('KB Duct Parts'!AM18&gt;0,'KB Duct Parts'!AM18,0)</f>
        <v>0</v>
      </c>
      <c r="C2302" s="529">
        <v>38702.5</v>
      </c>
      <c r="D2302" s="506">
        <f t="shared" si="1247"/>
        <v>38702.5</v>
      </c>
      <c r="E2302" s="539" t="s">
        <v>482</v>
      </c>
      <c r="F2302" s="508" t="str">
        <f t="shared" si="1240"/>
        <v xml:space="preserve"> </v>
      </c>
      <c r="G2302" s="537" t="s">
        <v>1771</v>
      </c>
      <c r="H2302" s="524"/>
      <c r="I2302" s="1035"/>
      <c r="J2302" s="1036"/>
      <c r="K2302" s="531"/>
      <c r="L2302" s="522"/>
      <c r="M2302" s="517" t="str">
        <f t="shared" si="1275"/>
        <v>Y</v>
      </c>
      <c r="N2302" s="514">
        <f t="shared" si="1241"/>
        <v>112</v>
      </c>
      <c r="O2302" s="514">
        <f t="shared" si="1249"/>
        <v>0</v>
      </c>
      <c r="P2302" s="680">
        <f>'KB Duct Parts'!$AE$3</f>
        <v>0</v>
      </c>
      <c r="Q2302" s="681">
        <f t="shared" si="1242"/>
        <v>0</v>
      </c>
      <c r="R2302" s="682">
        <f t="shared" si="1243"/>
        <v>0</v>
      </c>
      <c r="S2302" s="716">
        <f t="shared" si="1244"/>
        <v>0.35</v>
      </c>
      <c r="T2302" s="679">
        <f t="shared" si="1245"/>
        <v>0</v>
      </c>
      <c r="U2302" s="679">
        <f t="shared" si="1246"/>
        <v>0</v>
      </c>
      <c r="Y2302" s="120"/>
      <c r="Z2302" s="92">
        <v>44.32</v>
      </c>
      <c r="AA2302" s="92">
        <f t="shared" si="1248"/>
        <v>88.64</v>
      </c>
      <c r="AD2302" s="81"/>
      <c r="AF2302" s="370"/>
      <c r="AG2302" s="375"/>
      <c r="AH2302" s="379"/>
      <c r="AI2302" s="383"/>
      <c r="AJ2302" s="388"/>
      <c r="AK2302" s="392"/>
      <c r="AL2302" s="388"/>
      <c r="AM2302" s="363">
        <f t="shared" si="1273"/>
        <v>1</v>
      </c>
      <c r="AN2302" s="578">
        <v>112</v>
      </c>
      <c r="AO2302" s="78">
        <f t="shared" si="1255"/>
        <v>0</v>
      </c>
      <c r="AP2302" s="78">
        <f t="shared" si="1250"/>
        <v>0</v>
      </c>
      <c r="AQ2302" s="78">
        <f t="shared" si="1251"/>
        <v>0</v>
      </c>
      <c r="AR2302" s="78">
        <f t="shared" si="1252"/>
        <v>0</v>
      </c>
      <c r="AS2302" s="78">
        <f t="shared" si="1253"/>
        <v>0</v>
      </c>
      <c r="AT2302" s="78">
        <f t="shared" si="1254"/>
        <v>0</v>
      </c>
      <c r="AU2302" s="74" t="s">
        <v>717</v>
      </c>
      <c r="AV2302" s="115"/>
      <c r="AW2302" s="395"/>
      <c r="AX2302" s="395">
        <v>0</v>
      </c>
      <c r="AY2302" s="395">
        <v>0</v>
      </c>
      <c r="AZ2302" s="395">
        <v>0</v>
      </c>
      <c r="BA2302" s="395">
        <v>0</v>
      </c>
      <c r="BB2302" s="395">
        <v>0</v>
      </c>
      <c r="BC2302" s="395">
        <v>0</v>
      </c>
      <c r="BD2302" s="115"/>
      <c r="BE2302" s="115"/>
      <c r="BF2302" s="115"/>
      <c r="BG2302" s="115"/>
      <c r="BH2302" s="115"/>
      <c r="BI2302" s="115"/>
      <c r="BJ2302" s="115"/>
      <c r="BK2302" s="115"/>
      <c r="BQ2302" s="74" t="str">
        <f t="shared" si="1256"/>
        <v xml:space="preserve"> </v>
      </c>
      <c r="BR2302" s="120" t="str">
        <f t="shared" si="1257"/>
        <v xml:space="preserve"> </v>
      </c>
      <c r="BS2302" s="120" t="str">
        <f t="shared" si="1258"/>
        <v xml:space="preserve"> </v>
      </c>
      <c r="BU2302" s="74" t="str">
        <f t="shared" si="1259"/>
        <v xml:space="preserve"> </v>
      </c>
      <c r="BV2302" s="120" t="str">
        <f t="shared" si="1260"/>
        <v xml:space="preserve"> </v>
      </c>
      <c r="BW2302" s="120" t="str">
        <f t="shared" si="1261"/>
        <v xml:space="preserve">  </v>
      </c>
      <c r="BY2302" s="74" t="str">
        <f t="shared" si="1262"/>
        <v xml:space="preserve"> </v>
      </c>
      <c r="BZ2302" s="120" t="str">
        <f t="shared" si="1263"/>
        <v xml:space="preserve"> </v>
      </c>
      <c r="CA2302" s="120" t="str">
        <f t="shared" si="1264"/>
        <v xml:space="preserve"> </v>
      </c>
      <c r="CC2302" s="115" t="str">
        <f t="shared" si="1265"/>
        <v xml:space="preserve"> </v>
      </c>
      <c r="CD2302" s="120" t="str">
        <f t="shared" si="1266"/>
        <v xml:space="preserve"> </v>
      </c>
      <c r="CE2302" s="417" t="str">
        <f t="shared" si="1267"/>
        <v xml:space="preserve"> </v>
      </c>
      <c r="CF2302" s="115"/>
      <c r="CG2302" s="115" t="str">
        <f t="shared" si="1268"/>
        <v xml:space="preserve"> </v>
      </c>
      <c r="CH2302" s="120" t="str">
        <f t="shared" si="1269"/>
        <v xml:space="preserve"> </v>
      </c>
      <c r="CI2302" s="417" t="str">
        <f t="shared" si="1270"/>
        <v xml:space="preserve"> </v>
      </c>
      <c r="CJ2302" s="115"/>
      <c r="CK2302" s="115" t="str">
        <f t="shared" si="1271"/>
        <v xml:space="preserve"> </v>
      </c>
      <c r="CL2302" s="120" t="str">
        <f t="shared" si="1272"/>
        <v xml:space="preserve"> </v>
      </c>
      <c r="CM2302" s="417" t="str">
        <f t="shared" si="1274"/>
        <v xml:space="preserve"> </v>
      </c>
      <c r="IS2302" s="108">
        <v>88.64</v>
      </c>
    </row>
    <row r="2303" spans="2:253" s="74" customFormat="1" ht="17.100000000000001" hidden="1" customHeight="1" x14ac:dyDescent="0.25">
      <c r="B2303" s="524">
        <f>IF('KB Duct Parts'!AM19&gt;0,'KB Duct Parts'!AM19,0)</f>
        <v>0</v>
      </c>
      <c r="C2303" s="529">
        <v>38703</v>
      </c>
      <c r="D2303" s="506">
        <f t="shared" si="1247"/>
        <v>38703</v>
      </c>
      <c r="E2303" s="539" t="s">
        <v>483</v>
      </c>
      <c r="F2303" s="508" t="str">
        <f t="shared" si="1240"/>
        <v xml:space="preserve"> </v>
      </c>
      <c r="G2303" s="537" t="s">
        <v>1771</v>
      </c>
      <c r="H2303" s="524"/>
      <c r="I2303" s="1035"/>
      <c r="J2303" s="1036"/>
      <c r="K2303" s="531"/>
      <c r="L2303" s="522"/>
      <c r="M2303" s="517" t="str">
        <f t="shared" si="1275"/>
        <v>Y</v>
      </c>
      <c r="N2303" s="514">
        <f t="shared" si="1241"/>
        <v>123</v>
      </c>
      <c r="O2303" s="514">
        <f t="shared" si="1249"/>
        <v>0</v>
      </c>
      <c r="P2303" s="680">
        <f>'KB Duct Parts'!$AE$3</f>
        <v>0</v>
      </c>
      <c r="Q2303" s="681">
        <f t="shared" si="1242"/>
        <v>0</v>
      </c>
      <c r="R2303" s="682">
        <f t="shared" si="1243"/>
        <v>0</v>
      </c>
      <c r="S2303" s="716">
        <f t="shared" si="1244"/>
        <v>0.35</v>
      </c>
      <c r="T2303" s="679">
        <f t="shared" si="1245"/>
        <v>0</v>
      </c>
      <c r="U2303" s="679">
        <f t="shared" si="1246"/>
        <v>0</v>
      </c>
      <c r="Y2303" s="120"/>
      <c r="Z2303" s="92">
        <v>48.68</v>
      </c>
      <c r="AA2303" s="92">
        <f t="shared" si="1248"/>
        <v>97.36</v>
      </c>
      <c r="AD2303" s="81"/>
      <c r="AF2303" s="370"/>
      <c r="AG2303" s="375"/>
      <c r="AH2303" s="379"/>
      <c r="AI2303" s="383"/>
      <c r="AJ2303" s="388"/>
      <c r="AK2303" s="392"/>
      <c r="AL2303" s="388"/>
      <c r="AM2303" s="363">
        <f t="shared" si="1273"/>
        <v>1</v>
      </c>
      <c r="AN2303" s="578">
        <v>123</v>
      </c>
      <c r="AO2303" s="78">
        <f t="shared" si="1255"/>
        <v>0</v>
      </c>
      <c r="AP2303" s="78">
        <f t="shared" si="1250"/>
        <v>0</v>
      </c>
      <c r="AQ2303" s="78">
        <f t="shared" si="1251"/>
        <v>0</v>
      </c>
      <c r="AR2303" s="78">
        <f t="shared" si="1252"/>
        <v>0</v>
      </c>
      <c r="AS2303" s="78">
        <f t="shared" si="1253"/>
        <v>0</v>
      </c>
      <c r="AT2303" s="78">
        <f t="shared" si="1254"/>
        <v>0</v>
      </c>
      <c r="AU2303" s="74" t="s">
        <v>717</v>
      </c>
      <c r="AV2303" s="115"/>
      <c r="AW2303" s="395"/>
      <c r="AX2303" s="395">
        <v>0</v>
      </c>
      <c r="AY2303" s="395">
        <v>0</v>
      </c>
      <c r="AZ2303" s="395">
        <v>0</v>
      </c>
      <c r="BA2303" s="395">
        <v>0</v>
      </c>
      <c r="BB2303" s="395">
        <v>0</v>
      </c>
      <c r="BC2303" s="395">
        <v>0</v>
      </c>
      <c r="BD2303" s="115"/>
      <c r="BE2303" s="115"/>
      <c r="BF2303" s="115"/>
      <c r="BG2303" s="115"/>
      <c r="BH2303" s="115"/>
      <c r="BI2303" s="115"/>
      <c r="BJ2303" s="115"/>
      <c r="BK2303" s="115"/>
      <c r="BQ2303" s="74" t="str">
        <f t="shared" si="1256"/>
        <v xml:space="preserve"> </v>
      </c>
      <c r="BR2303" s="120" t="str">
        <f t="shared" si="1257"/>
        <v xml:space="preserve"> </v>
      </c>
      <c r="BS2303" s="120" t="str">
        <f t="shared" si="1258"/>
        <v xml:space="preserve"> </v>
      </c>
      <c r="BU2303" s="74" t="str">
        <f t="shared" si="1259"/>
        <v xml:space="preserve"> </v>
      </c>
      <c r="BV2303" s="120" t="str">
        <f t="shared" si="1260"/>
        <v xml:space="preserve"> </v>
      </c>
      <c r="BW2303" s="120" t="str">
        <f t="shared" si="1261"/>
        <v xml:space="preserve">  </v>
      </c>
      <c r="BY2303" s="74" t="str">
        <f t="shared" si="1262"/>
        <v xml:space="preserve"> </v>
      </c>
      <c r="BZ2303" s="120" t="str">
        <f t="shared" si="1263"/>
        <v xml:space="preserve"> </v>
      </c>
      <c r="CA2303" s="120" t="str">
        <f t="shared" si="1264"/>
        <v xml:space="preserve"> </v>
      </c>
      <c r="CC2303" s="115" t="str">
        <f t="shared" si="1265"/>
        <v xml:space="preserve"> </v>
      </c>
      <c r="CD2303" s="120" t="str">
        <f t="shared" si="1266"/>
        <v xml:space="preserve"> </v>
      </c>
      <c r="CE2303" s="417" t="str">
        <f t="shared" si="1267"/>
        <v xml:space="preserve"> </v>
      </c>
      <c r="CF2303" s="115"/>
      <c r="CG2303" s="115" t="str">
        <f t="shared" si="1268"/>
        <v xml:space="preserve"> </v>
      </c>
      <c r="CH2303" s="120" t="str">
        <f t="shared" si="1269"/>
        <v xml:space="preserve"> </v>
      </c>
      <c r="CI2303" s="417" t="str">
        <f t="shared" si="1270"/>
        <v xml:space="preserve"> </v>
      </c>
      <c r="CJ2303" s="115"/>
      <c r="CK2303" s="115" t="str">
        <f t="shared" si="1271"/>
        <v xml:space="preserve"> </v>
      </c>
      <c r="CL2303" s="120" t="str">
        <f t="shared" si="1272"/>
        <v xml:space="preserve"> </v>
      </c>
      <c r="CM2303" s="417" t="str">
        <f t="shared" si="1274"/>
        <v xml:space="preserve"> </v>
      </c>
      <c r="IS2303" s="108">
        <v>97.36</v>
      </c>
    </row>
    <row r="2304" spans="2:253" s="74" customFormat="1" ht="17.100000000000001" hidden="1" customHeight="1" x14ac:dyDescent="0.25">
      <c r="B2304" s="524">
        <f>IF('KB Duct Parts'!AM20&gt;0,'KB Duct Parts'!AM20,0)</f>
        <v>0</v>
      </c>
      <c r="C2304" s="529">
        <v>38704</v>
      </c>
      <c r="D2304" s="506">
        <f t="shared" si="1247"/>
        <v>38704</v>
      </c>
      <c r="E2304" s="539" t="s">
        <v>861</v>
      </c>
      <c r="F2304" s="508" t="str">
        <f t="shared" si="1240"/>
        <v xml:space="preserve"> </v>
      </c>
      <c r="G2304" s="537" t="s">
        <v>1771</v>
      </c>
      <c r="H2304" s="524"/>
      <c r="I2304" s="1035"/>
      <c r="J2304" s="1036"/>
      <c r="K2304" s="531"/>
      <c r="L2304" s="522"/>
      <c r="M2304" s="517" t="str">
        <f t="shared" si="1275"/>
        <v>Y</v>
      </c>
      <c r="N2304" s="514">
        <f t="shared" si="1241"/>
        <v>198.6</v>
      </c>
      <c r="O2304" s="514">
        <f t="shared" si="1249"/>
        <v>0</v>
      </c>
      <c r="P2304" s="680">
        <f>'KB Duct Parts'!$AE$3</f>
        <v>0</v>
      </c>
      <c r="Q2304" s="681">
        <f t="shared" si="1242"/>
        <v>0</v>
      </c>
      <c r="R2304" s="682">
        <f t="shared" si="1243"/>
        <v>0</v>
      </c>
      <c r="S2304" s="716">
        <f t="shared" si="1244"/>
        <v>0.35</v>
      </c>
      <c r="T2304" s="679">
        <f t="shared" si="1245"/>
        <v>0</v>
      </c>
      <c r="U2304" s="679">
        <f t="shared" si="1246"/>
        <v>0</v>
      </c>
      <c r="Y2304" s="120"/>
      <c r="Z2304" s="92">
        <v>78.53</v>
      </c>
      <c r="AA2304" s="92">
        <f t="shared" si="1248"/>
        <v>157.06</v>
      </c>
      <c r="AD2304" s="81"/>
      <c r="AF2304" s="370"/>
      <c r="AG2304" s="375"/>
      <c r="AH2304" s="379"/>
      <c r="AI2304" s="383"/>
      <c r="AJ2304" s="388"/>
      <c r="AK2304" s="392"/>
      <c r="AL2304" s="388"/>
      <c r="AM2304" s="363">
        <f t="shared" si="1273"/>
        <v>1</v>
      </c>
      <c r="AN2304" s="578">
        <v>198.6</v>
      </c>
      <c r="AO2304" s="78">
        <f t="shared" si="1255"/>
        <v>0</v>
      </c>
      <c r="AP2304" s="78">
        <f t="shared" si="1250"/>
        <v>0</v>
      </c>
      <c r="AQ2304" s="78">
        <f t="shared" si="1251"/>
        <v>0</v>
      </c>
      <c r="AR2304" s="78">
        <f t="shared" si="1252"/>
        <v>0</v>
      </c>
      <c r="AS2304" s="78">
        <f t="shared" si="1253"/>
        <v>0</v>
      </c>
      <c r="AT2304" s="78">
        <f t="shared" si="1254"/>
        <v>0</v>
      </c>
      <c r="AU2304" s="74" t="s">
        <v>717</v>
      </c>
      <c r="AV2304" s="115"/>
      <c r="AW2304" s="395"/>
      <c r="AX2304" s="395">
        <v>0</v>
      </c>
      <c r="AY2304" s="395">
        <v>0</v>
      </c>
      <c r="AZ2304" s="395">
        <v>0</v>
      </c>
      <c r="BA2304" s="395">
        <v>0</v>
      </c>
      <c r="BB2304" s="395">
        <v>0</v>
      </c>
      <c r="BC2304" s="395">
        <v>0</v>
      </c>
      <c r="BD2304" s="115"/>
      <c r="BE2304" s="115"/>
      <c r="BF2304" s="115"/>
      <c r="BG2304" s="115"/>
      <c r="BH2304" s="115"/>
      <c r="BI2304" s="115"/>
      <c r="BJ2304" s="115"/>
      <c r="BK2304" s="115"/>
      <c r="BQ2304" s="74" t="str">
        <f t="shared" si="1256"/>
        <v xml:space="preserve"> </v>
      </c>
      <c r="BR2304" s="120" t="str">
        <f t="shared" si="1257"/>
        <v xml:space="preserve"> </v>
      </c>
      <c r="BS2304" s="120" t="str">
        <f t="shared" si="1258"/>
        <v xml:space="preserve"> </v>
      </c>
      <c r="BU2304" s="74" t="str">
        <f t="shared" si="1259"/>
        <v xml:space="preserve"> </v>
      </c>
      <c r="BV2304" s="120" t="str">
        <f t="shared" si="1260"/>
        <v xml:space="preserve"> </v>
      </c>
      <c r="BW2304" s="120" t="str">
        <f t="shared" si="1261"/>
        <v xml:space="preserve">  </v>
      </c>
      <c r="BY2304" s="74" t="str">
        <f t="shared" si="1262"/>
        <v xml:space="preserve"> </v>
      </c>
      <c r="BZ2304" s="120" t="str">
        <f t="shared" si="1263"/>
        <v xml:space="preserve"> </v>
      </c>
      <c r="CA2304" s="120" t="str">
        <f t="shared" si="1264"/>
        <v xml:space="preserve"> </v>
      </c>
      <c r="CC2304" s="115" t="str">
        <f t="shared" si="1265"/>
        <v xml:space="preserve"> </v>
      </c>
      <c r="CD2304" s="120" t="str">
        <f t="shared" si="1266"/>
        <v xml:space="preserve"> </v>
      </c>
      <c r="CE2304" s="417" t="str">
        <f t="shared" si="1267"/>
        <v xml:space="preserve"> </v>
      </c>
      <c r="CF2304" s="115"/>
      <c r="CG2304" s="115" t="str">
        <f t="shared" si="1268"/>
        <v xml:space="preserve"> </v>
      </c>
      <c r="CH2304" s="120" t="str">
        <f t="shared" si="1269"/>
        <v xml:space="preserve"> </v>
      </c>
      <c r="CI2304" s="417" t="str">
        <f t="shared" si="1270"/>
        <v xml:space="preserve"> </v>
      </c>
      <c r="CJ2304" s="115"/>
      <c r="CK2304" s="115" t="str">
        <f t="shared" si="1271"/>
        <v xml:space="preserve"> </v>
      </c>
      <c r="CL2304" s="120" t="str">
        <f t="shared" si="1272"/>
        <v xml:space="preserve"> </v>
      </c>
      <c r="CM2304" s="417" t="str">
        <f t="shared" si="1274"/>
        <v xml:space="preserve"> </v>
      </c>
      <c r="IS2304" s="108">
        <v>157.06</v>
      </c>
    </row>
    <row r="2305" spans="2:253" s="74" customFormat="1" ht="17.100000000000001" hidden="1" customHeight="1" x14ac:dyDescent="0.25">
      <c r="B2305" s="524">
        <f>IF('KB Duct Parts'!AM21&gt;0,'KB Duct Parts'!AM21,0)</f>
        <v>0</v>
      </c>
      <c r="C2305" s="529">
        <v>38705</v>
      </c>
      <c r="D2305" s="506">
        <f t="shared" si="1247"/>
        <v>38705</v>
      </c>
      <c r="E2305" s="539" t="s">
        <v>862</v>
      </c>
      <c r="F2305" s="508" t="str">
        <f t="shared" si="1240"/>
        <v xml:space="preserve"> </v>
      </c>
      <c r="G2305" s="537" t="s">
        <v>1771</v>
      </c>
      <c r="H2305" s="524"/>
      <c r="I2305" s="1035"/>
      <c r="J2305" s="1036"/>
      <c r="K2305" s="531"/>
      <c r="L2305" s="522"/>
      <c r="M2305" s="517" t="str">
        <f t="shared" si="1275"/>
        <v>Y</v>
      </c>
      <c r="N2305" s="514">
        <f t="shared" si="1241"/>
        <v>370.7</v>
      </c>
      <c r="O2305" s="514">
        <f t="shared" si="1249"/>
        <v>0</v>
      </c>
      <c r="P2305" s="680">
        <f>'KB Duct Parts'!$AE$3</f>
        <v>0</v>
      </c>
      <c r="Q2305" s="681">
        <f t="shared" si="1242"/>
        <v>0</v>
      </c>
      <c r="R2305" s="682">
        <f t="shared" si="1243"/>
        <v>0</v>
      </c>
      <c r="S2305" s="716">
        <f t="shared" si="1244"/>
        <v>0.35</v>
      </c>
      <c r="T2305" s="679">
        <f t="shared" si="1245"/>
        <v>0</v>
      </c>
      <c r="U2305" s="679">
        <f t="shared" si="1246"/>
        <v>0</v>
      </c>
      <c r="Y2305" s="120"/>
      <c r="Z2305" s="92">
        <v>146.6</v>
      </c>
      <c r="AA2305" s="92">
        <f t="shared" si="1248"/>
        <v>293.2</v>
      </c>
      <c r="AD2305" s="81"/>
      <c r="AF2305" s="370"/>
      <c r="AG2305" s="375"/>
      <c r="AH2305" s="379"/>
      <c r="AI2305" s="383"/>
      <c r="AJ2305" s="388"/>
      <c r="AK2305" s="392"/>
      <c r="AL2305" s="388"/>
      <c r="AM2305" s="363">
        <f t="shared" si="1273"/>
        <v>1</v>
      </c>
      <c r="AN2305" s="578">
        <v>370.7</v>
      </c>
      <c r="AO2305" s="78">
        <f t="shared" si="1255"/>
        <v>0</v>
      </c>
      <c r="AP2305" s="78">
        <f t="shared" si="1250"/>
        <v>0</v>
      </c>
      <c r="AQ2305" s="78">
        <f t="shared" si="1251"/>
        <v>0</v>
      </c>
      <c r="AR2305" s="78">
        <f t="shared" si="1252"/>
        <v>0</v>
      </c>
      <c r="AS2305" s="78">
        <f t="shared" si="1253"/>
        <v>0</v>
      </c>
      <c r="AT2305" s="78">
        <f t="shared" si="1254"/>
        <v>0</v>
      </c>
      <c r="AU2305" s="74" t="s">
        <v>717</v>
      </c>
      <c r="AV2305" s="115"/>
      <c r="AW2305" s="395"/>
      <c r="AX2305" s="395">
        <v>0</v>
      </c>
      <c r="AY2305" s="395">
        <v>0</v>
      </c>
      <c r="AZ2305" s="395">
        <v>0</v>
      </c>
      <c r="BA2305" s="395">
        <v>0</v>
      </c>
      <c r="BB2305" s="395">
        <v>0</v>
      </c>
      <c r="BC2305" s="395">
        <v>0</v>
      </c>
      <c r="BD2305" s="115"/>
      <c r="BE2305" s="115"/>
      <c r="BF2305" s="115"/>
      <c r="BG2305" s="115"/>
      <c r="BH2305" s="115"/>
      <c r="BI2305" s="115"/>
      <c r="BJ2305" s="115"/>
      <c r="BK2305" s="115"/>
      <c r="BQ2305" s="74" t="str">
        <f t="shared" si="1256"/>
        <v xml:space="preserve"> </v>
      </c>
      <c r="BR2305" s="120" t="str">
        <f t="shared" si="1257"/>
        <v xml:space="preserve"> </v>
      </c>
      <c r="BS2305" s="120" t="str">
        <f t="shared" si="1258"/>
        <v xml:space="preserve"> </v>
      </c>
      <c r="BU2305" s="74" t="str">
        <f t="shared" si="1259"/>
        <v xml:space="preserve"> </v>
      </c>
      <c r="BV2305" s="120" t="str">
        <f t="shared" si="1260"/>
        <v xml:space="preserve"> </v>
      </c>
      <c r="BW2305" s="120" t="str">
        <f t="shared" si="1261"/>
        <v xml:space="preserve">  </v>
      </c>
      <c r="BY2305" s="74" t="str">
        <f t="shared" si="1262"/>
        <v xml:space="preserve"> </v>
      </c>
      <c r="BZ2305" s="120" t="str">
        <f t="shared" si="1263"/>
        <v xml:space="preserve"> </v>
      </c>
      <c r="CA2305" s="120" t="str">
        <f t="shared" si="1264"/>
        <v xml:space="preserve"> </v>
      </c>
      <c r="CC2305" s="115" t="str">
        <f t="shared" si="1265"/>
        <v xml:space="preserve"> </v>
      </c>
      <c r="CD2305" s="120" t="str">
        <f t="shared" si="1266"/>
        <v xml:space="preserve"> </v>
      </c>
      <c r="CE2305" s="417" t="str">
        <f t="shared" si="1267"/>
        <v xml:space="preserve"> </v>
      </c>
      <c r="CF2305" s="115"/>
      <c r="CG2305" s="115" t="str">
        <f t="shared" si="1268"/>
        <v xml:space="preserve"> </v>
      </c>
      <c r="CH2305" s="120" t="str">
        <f t="shared" si="1269"/>
        <v xml:space="preserve"> </v>
      </c>
      <c r="CI2305" s="417" t="str">
        <f t="shared" si="1270"/>
        <v xml:space="preserve"> </v>
      </c>
      <c r="CJ2305" s="115"/>
      <c r="CK2305" s="115" t="str">
        <f t="shared" si="1271"/>
        <v xml:space="preserve"> </v>
      </c>
      <c r="CL2305" s="120" t="str">
        <f t="shared" si="1272"/>
        <v xml:space="preserve"> </v>
      </c>
      <c r="CM2305" s="417" t="str">
        <f t="shared" si="1274"/>
        <v xml:space="preserve"> </v>
      </c>
      <c r="IS2305" s="108">
        <v>293.2</v>
      </c>
    </row>
    <row r="2306" spans="2:253" s="74" customFormat="1" ht="17.100000000000001" hidden="1" customHeight="1" x14ac:dyDescent="0.25">
      <c r="B2306" s="524">
        <f>IF(AND('KB Duct Parts'!$BL$14=1,'KB Duct Parts'!AO17),'KB Duct Parts'!AO17,0)</f>
        <v>0</v>
      </c>
      <c r="C2306" s="529">
        <v>18502</v>
      </c>
      <c r="D2306" s="506">
        <f t="shared" si="1247"/>
        <v>18502</v>
      </c>
      <c r="E2306" s="539" t="s">
        <v>481</v>
      </c>
      <c r="F2306" s="508" t="str">
        <f t="shared" si="1240"/>
        <v xml:space="preserve"> </v>
      </c>
      <c r="G2306" s="537" t="s">
        <v>493</v>
      </c>
      <c r="H2306" s="524"/>
      <c r="I2306" s="1035"/>
      <c r="J2306" s="1036"/>
      <c r="K2306" s="531" t="s">
        <v>881</v>
      </c>
      <c r="L2306" s="522"/>
      <c r="M2306" s="517" t="str">
        <f t="shared" si="1275"/>
        <v>Y</v>
      </c>
      <c r="N2306" s="514">
        <f t="shared" si="1241"/>
        <v>4.7</v>
      </c>
      <c r="O2306" s="514">
        <f t="shared" si="1249"/>
        <v>0</v>
      </c>
      <c r="P2306" s="680">
        <f>'KB Duct Parts'!$AE$3</f>
        <v>0</v>
      </c>
      <c r="Q2306" s="681">
        <f t="shared" si="1242"/>
        <v>0</v>
      </c>
      <c r="R2306" s="682">
        <f t="shared" si="1243"/>
        <v>0</v>
      </c>
      <c r="S2306" s="716">
        <f t="shared" si="1244"/>
        <v>0.35</v>
      </c>
      <c r="T2306" s="679">
        <f t="shared" si="1245"/>
        <v>0</v>
      </c>
      <c r="U2306" s="679">
        <f t="shared" si="1246"/>
        <v>0</v>
      </c>
      <c r="Y2306" s="120"/>
      <c r="AD2306" s="81"/>
      <c r="AF2306" s="370"/>
      <c r="AG2306" s="375"/>
      <c r="AH2306" s="379"/>
      <c r="AI2306" s="383"/>
      <c r="AJ2306" s="388"/>
      <c r="AK2306" s="392"/>
      <c r="AL2306" s="388"/>
      <c r="AM2306" s="363">
        <f t="shared" si="1273"/>
        <v>1</v>
      </c>
      <c r="AN2306" s="578">
        <v>4.7</v>
      </c>
      <c r="AO2306" s="78">
        <f t="shared" si="1255"/>
        <v>0</v>
      </c>
      <c r="AP2306" s="78">
        <f t="shared" si="1250"/>
        <v>0</v>
      </c>
      <c r="AQ2306" s="78">
        <f t="shared" si="1251"/>
        <v>0</v>
      </c>
      <c r="AR2306" s="78">
        <f t="shared" si="1252"/>
        <v>0</v>
      </c>
      <c r="AS2306" s="78">
        <f t="shared" si="1253"/>
        <v>0</v>
      </c>
      <c r="AT2306" s="78">
        <f t="shared" si="1254"/>
        <v>0</v>
      </c>
      <c r="AU2306" s="74" t="s">
        <v>717</v>
      </c>
      <c r="AV2306" s="115"/>
      <c r="AW2306" s="395"/>
      <c r="AX2306" s="395">
        <v>0</v>
      </c>
      <c r="AY2306" s="395">
        <v>0</v>
      </c>
      <c r="AZ2306" s="395">
        <v>0</v>
      </c>
      <c r="BA2306" s="395">
        <v>0</v>
      </c>
      <c r="BB2306" s="395">
        <v>0</v>
      </c>
      <c r="BC2306" s="395">
        <v>0</v>
      </c>
      <c r="BD2306" s="115"/>
      <c r="BE2306" s="115"/>
      <c r="BF2306" s="115"/>
      <c r="BG2306" s="115"/>
      <c r="BH2306" s="115"/>
      <c r="BI2306" s="115"/>
      <c r="BJ2306" s="115"/>
      <c r="BK2306" s="115"/>
      <c r="BQ2306" s="74" t="str">
        <f t="shared" si="1256"/>
        <v xml:space="preserve"> </v>
      </c>
      <c r="BR2306" s="120" t="str">
        <f t="shared" si="1257"/>
        <v xml:space="preserve"> </v>
      </c>
      <c r="BS2306" s="120" t="str">
        <f t="shared" si="1258"/>
        <v xml:space="preserve"> </v>
      </c>
      <c r="BU2306" s="74" t="str">
        <f t="shared" si="1259"/>
        <v xml:space="preserve"> </v>
      </c>
      <c r="BV2306" s="120" t="str">
        <f t="shared" si="1260"/>
        <v xml:space="preserve"> </v>
      </c>
      <c r="BW2306" s="120" t="str">
        <f t="shared" si="1261"/>
        <v xml:space="preserve">  </v>
      </c>
      <c r="BY2306" s="74" t="str">
        <f t="shared" si="1262"/>
        <v xml:space="preserve"> </v>
      </c>
      <c r="BZ2306" s="120" t="str">
        <f t="shared" si="1263"/>
        <v xml:space="preserve"> </v>
      </c>
      <c r="CA2306" s="120" t="str">
        <f t="shared" si="1264"/>
        <v xml:space="preserve"> </v>
      </c>
      <c r="CC2306" s="115" t="str">
        <f t="shared" si="1265"/>
        <v xml:space="preserve"> </v>
      </c>
      <c r="CD2306" s="120" t="str">
        <f t="shared" si="1266"/>
        <v xml:space="preserve"> </v>
      </c>
      <c r="CE2306" s="417" t="str">
        <f t="shared" si="1267"/>
        <v xml:space="preserve"> </v>
      </c>
      <c r="CF2306" s="115"/>
      <c r="CG2306" s="115" t="str">
        <f t="shared" si="1268"/>
        <v xml:space="preserve"> </v>
      </c>
      <c r="CH2306" s="120" t="str">
        <f t="shared" si="1269"/>
        <v xml:space="preserve"> </v>
      </c>
      <c r="CI2306" s="417" t="str">
        <f t="shared" si="1270"/>
        <v xml:space="preserve"> </v>
      </c>
      <c r="CJ2306" s="115"/>
      <c r="CK2306" s="115" t="str">
        <f t="shared" si="1271"/>
        <v xml:space="preserve"> </v>
      </c>
      <c r="CL2306" s="120" t="str">
        <f t="shared" si="1272"/>
        <v xml:space="preserve"> </v>
      </c>
      <c r="CM2306" s="417" t="str">
        <f t="shared" si="1274"/>
        <v xml:space="preserve"> </v>
      </c>
      <c r="IS2306" s="108">
        <v>3.45</v>
      </c>
    </row>
    <row r="2307" spans="2:253" s="74" customFormat="1" ht="17.100000000000001" hidden="1" customHeight="1" x14ac:dyDescent="0.25">
      <c r="B2307" s="524">
        <f>IF(AND('KB Duct Parts'!$BL$14=1,'KB Duct Parts'!AO18),'KB Duct Parts'!AO18,0)</f>
        <v>0</v>
      </c>
      <c r="C2307" s="529">
        <v>18502.54</v>
      </c>
      <c r="D2307" s="506">
        <f t="shared" si="1247"/>
        <v>18502.54</v>
      </c>
      <c r="E2307" s="539" t="s">
        <v>482</v>
      </c>
      <c r="F2307" s="508" t="str">
        <f t="shared" si="1240"/>
        <v xml:space="preserve"> </v>
      </c>
      <c r="G2307" s="537" t="s">
        <v>493</v>
      </c>
      <c r="H2307" s="524"/>
      <c r="I2307" s="1035"/>
      <c r="J2307" s="1036"/>
      <c r="K2307" s="531" t="s">
        <v>881</v>
      </c>
      <c r="L2307" s="522"/>
      <c r="M2307" s="517" t="str">
        <f t="shared" si="1275"/>
        <v>Y</v>
      </c>
      <c r="N2307" s="514">
        <f t="shared" si="1241"/>
        <v>6</v>
      </c>
      <c r="O2307" s="514">
        <f t="shared" si="1249"/>
        <v>0</v>
      </c>
      <c r="P2307" s="680">
        <f>'KB Duct Parts'!$AE$3</f>
        <v>0</v>
      </c>
      <c r="Q2307" s="681">
        <f t="shared" si="1242"/>
        <v>0</v>
      </c>
      <c r="R2307" s="682">
        <f t="shared" si="1243"/>
        <v>0</v>
      </c>
      <c r="S2307" s="716">
        <f t="shared" si="1244"/>
        <v>0.35</v>
      </c>
      <c r="T2307" s="679">
        <f t="shared" si="1245"/>
        <v>0</v>
      </c>
      <c r="U2307" s="679">
        <f t="shared" si="1246"/>
        <v>0</v>
      </c>
      <c r="Y2307" s="120"/>
      <c r="AD2307" s="81"/>
      <c r="AF2307" s="370"/>
      <c r="AG2307" s="375"/>
      <c r="AH2307" s="379"/>
      <c r="AI2307" s="383"/>
      <c r="AJ2307" s="388"/>
      <c r="AK2307" s="392"/>
      <c r="AL2307" s="388"/>
      <c r="AM2307" s="363">
        <f t="shared" si="1273"/>
        <v>1</v>
      </c>
      <c r="AN2307" s="578">
        <v>6</v>
      </c>
      <c r="AO2307" s="78">
        <f t="shared" si="1255"/>
        <v>0</v>
      </c>
      <c r="AP2307" s="78">
        <f t="shared" si="1250"/>
        <v>0</v>
      </c>
      <c r="AQ2307" s="78">
        <f t="shared" si="1251"/>
        <v>0</v>
      </c>
      <c r="AR2307" s="78">
        <f t="shared" si="1252"/>
        <v>0</v>
      </c>
      <c r="AS2307" s="78">
        <f t="shared" si="1253"/>
        <v>0</v>
      </c>
      <c r="AT2307" s="78">
        <f t="shared" si="1254"/>
        <v>0</v>
      </c>
      <c r="AU2307" s="74" t="s">
        <v>717</v>
      </c>
      <c r="AV2307" s="115"/>
      <c r="AW2307" s="395"/>
      <c r="AX2307" s="395">
        <v>0</v>
      </c>
      <c r="AY2307" s="395">
        <v>0</v>
      </c>
      <c r="AZ2307" s="395">
        <v>0</v>
      </c>
      <c r="BA2307" s="395">
        <v>0</v>
      </c>
      <c r="BB2307" s="395">
        <v>0</v>
      </c>
      <c r="BC2307" s="395">
        <v>0</v>
      </c>
      <c r="BD2307" s="115"/>
      <c r="BE2307" s="115"/>
      <c r="BF2307" s="115"/>
      <c r="BG2307" s="115"/>
      <c r="BH2307" s="115"/>
      <c r="BI2307" s="115"/>
      <c r="BJ2307" s="115"/>
      <c r="BK2307" s="115"/>
      <c r="BQ2307" s="74" t="str">
        <f t="shared" si="1256"/>
        <v xml:space="preserve"> </v>
      </c>
      <c r="BR2307" s="120" t="str">
        <f t="shared" si="1257"/>
        <v xml:space="preserve"> </v>
      </c>
      <c r="BS2307" s="120" t="str">
        <f t="shared" si="1258"/>
        <v xml:space="preserve"> </v>
      </c>
      <c r="BU2307" s="74" t="str">
        <f t="shared" si="1259"/>
        <v xml:space="preserve"> </v>
      </c>
      <c r="BV2307" s="120" t="str">
        <f t="shared" si="1260"/>
        <v xml:space="preserve"> </v>
      </c>
      <c r="BW2307" s="120" t="str">
        <f t="shared" si="1261"/>
        <v xml:space="preserve">  </v>
      </c>
      <c r="BY2307" s="74" t="str">
        <f t="shared" si="1262"/>
        <v xml:space="preserve"> </v>
      </c>
      <c r="BZ2307" s="120" t="str">
        <f t="shared" si="1263"/>
        <v xml:space="preserve"> </v>
      </c>
      <c r="CA2307" s="120" t="str">
        <f t="shared" si="1264"/>
        <v xml:space="preserve"> </v>
      </c>
      <c r="CC2307" s="115" t="str">
        <f t="shared" si="1265"/>
        <v xml:space="preserve"> </v>
      </c>
      <c r="CD2307" s="120" t="str">
        <f t="shared" si="1266"/>
        <v xml:space="preserve"> </v>
      </c>
      <c r="CE2307" s="417" t="str">
        <f t="shared" si="1267"/>
        <v xml:space="preserve"> </v>
      </c>
      <c r="CF2307" s="115"/>
      <c r="CG2307" s="115" t="str">
        <f t="shared" si="1268"/>
        <v xml:space="preserve"> </v>
      </c>
      <c r="CH2307" s="120" t="str">
        <f t="shared" si="1269"/>
        <v xml:space="preserve"> </v>
      </c>
      <c r="CI2307" s="417" t="str">
        <f t="shared" si="1270"/>
        <v xml:space="preserve"> </v>
      </c>
      <c r="CJ2307" s="115"/>
      <c r="CK2307" s="115" t="str">
        <f t="shared" si="1271"/>
        <v xml:space="preserve"> </v>
      </c>
      <c r="CL2307" s="120" t="str">
        <f t="shared" si="1272"/>
        <v xml:space="preserve"> </v>
      </c>
      <c r="CM2307" s="417" t="str">
        <f t="shared" si="1274"/>
        <v xml:space="preserve"> </v>
      </c>
      <c r="IS2307" s="108">
        <v>4.41</v>
      </c>
    </row>
    <row r="2308" spans="2:253" s="74" customFormat="1" ht="17.100000000000001" hidden="1" customHeight="1" x14ac:dyDescent="0.25">
      <c r="B2308" s="524">
        <f>IF(AND('KB Duct Parts'!$BL$14=1,'KB Duct Parts'!AO19),'KB Duct Parts'!AO19,0)</f>
        <v>0</v>
      </c>
      <c r="C2308" s="529">
        <v>18503</v>
      </c>
      <c r="D2308" s="506">
        <f t="shared" si="1247"/>
        <v>18503</v>
      </c>
      <c r="E2308" s="539" t="s">
        <v>483</v>
      </c>
      <c r="F2308" s="508" t="str">
        <f t="shared" si="1240"/>
        <v xml:space="preserve"> </v>
      </c>
      <c r="G2308" s="537" t="s">
        <v>493</v>
      </c>
      <c r="H2308" s="524"/>
      <c r="I2308" s="1035"/>
      <c r="J2308" s="1036"/>
      <c r="K2308" s="531" t="s">
        <v>881</v>
      </c>
      <c r="L2308" s="522"/>
      <c r="M2308" s="517" t="str">
        <f t="shared" si="1275"/>
        <v>Y</v>
      </c>
      <c r="N2308" s="514">
        <f t="shared" si="1241"/>
        <v>7.1</v>
      </c>
      <c r="O2308" s="514">
        <f t="shared" si="1249"/>
        <v>0</v>
      </c>
      <c r="P2308" s="680">
        <f>'KB Duct Parts'!$AE$3</f>
        <v>0</v>
      </c>
      <c r="Q2308" s="681">
        <f t="shared" si="1242"/>
        <v>0</v>
      </c>
      <c r="R2308" s="682">
        <f t="shared" si="1243"/>
        <v>0</v>
      </c>
      <c r="S2308" s="716">
        <f t="shared" si="1244"/>
        <v>0.35</v>
      </c>
      <c r="T2308" s="679">
        <f t="shared" si="1245"/>
        <v>0</v>
      </c>
      <c r="U2308" s="679">
        <f t="shared" si="1246"/>
        <v>0</v>
      </c>
      <c r="Y2308" s="120"/>
      <c r="AD2308" s="81"/>
      <c r="AF2308" s="370"/>
      <c r="AG2308" s="375"/>
      <c r="AH2308" s="379"/>
      <c r="AI2308" s="383"/>
      <c r="AJ2308" s="388"/>
      <c r="AK2308" s="392"/>
      <c r="AL2308" s="388"/>
      <c r="AM2308" s="363">
        <f t="shared" si="1273"/>
        <v>1</v>
      </c>
      <c r="AN2308" s="578">
        <v>7.1</v>
      </c>
      <c r="AO2308" s="78">
        <f t="shared" si="1255"/>
        <v>0</v>
      </c>
      <c r="AP2308" s="78">
        <f t="shared" si="1250"/>
        <v>0</v>
      </c>
      <c r="AQ2308" s="78">
        <f t="shared" si="1251"/>
        <v>0</v>
      </c>
      <c r="AR2308" s="78">
        <f t="shared" si="1252"/>
        <v>0</v>
      </c>
      <c r="AS2308" s="78">
        <f t="shared" si="1253"/>
        <v>0</v>
      </c>
      <c r="AT2308" s="78">
        <f t="shared" si="1254"/>
        <v>0</v>
      </c>
      <c r="AU2308" s="74" t="s">
        <v>717</v>
      </c>
      <c r="AV2308" s="115"/>
      <c r="AW2308" s="395"/>
      <c r="AX2308" s="395">
        <v>0</v>
      </c>
      <c r="AY2308" s="395">
        <v>0</v>
      </c>
      <c r="AZ2308" s="395">
        <v>0</v>
      </c>
      <c r="BA2308" s="395">
        <v>0</v>
      </c>
      <c r="BB2308" s="395">
        <v>0</v>
      </c>
      <c r="BC2308" s="395">
        <v>0</v>
      </c>
      <c r="BD2308" s="115"/>
      <c r="BE2308" s="115"/>
      <c r="BF2308" s="115"/>
      <c r="BG2308" s="115"/>
      <c r="BH2308" s="115"/>
      <c r="BI2308" s="115"/>
      <c r="BJ2308" s="115"/>
      <c r="BK2308" s="115"/>
      <c r="BQ2308" s="74" t="str">
        <f t="shared" si="1256"/>
        <v xml:space="preserve"> </v>
      </c>
      <c r="BR2308" s="120" t="str">
        <f t="shared" si="1257"/>
        <v xml:space="preserve"> </v>
      </c>
      <c r="BS2308" s="120" t="str">
        <f t="shared" si="1258"/>
        <v xml:space="preserve"> </v>
      </c>
      <c r="BU2308" s="74" t="str">
        <f t="shared" si="1259"/>
        <v xml:space="preserve"> </v>
      </c>
      <c r="BV2308" s="120" t="str">
        <f t="shared" si="1260"/>
        <v xml:space="preserve"> </v>
      </c>
      <c r="BW2308" s="120" t="str">
        <f t="shared" si="1261"/>
        <v xml:space="preserve">  </v>
      </c>
      <c r="BY2308" s="74" t="str">
        <f t="shared" si="1262"/>
        <v xml:space="preserve"> </v>
      </c>
      <c r="BZ2308" s="120" t="str">
        <f t="shared" si="1263"/>
        <v xml:space="preserve"> </v>
      </c>
      <c r="CA2308" s="120" t="str">
        <f t="shared" si="1264"/>
        <v xml:space="preserve"> </v>
      </c>
      <c r="CC2308" s="115" t="str">
        <f t="shared" si="1265"/>
        <v xml:space="preserve"> </v>
      </c>
      <c r="CD2308" s="120" t="str">
        <f t="shared" si="1266"/>
        <v xml:space="preserve"> </v>
      </c>
      <c r="CE2308" s="417" t="str">
        <f t="shared" si="1267"/>
        <v xml:space="preserve"> </v>
      </c>
      <c r="CF2308" s="115"/>
      <c r="CG2308" s="115" t="str">
        <f t="shared" si="1268"/>
        <v xml:space="preserve"> </v>
      </c>
      <c r="CH2308" s="120" t="str">
        <f t="shared" si="1269"/>
        <v xml:space="preserve"> </v>
      </c>
      <c r="CI2308" s="417" t="str">
        <f t="shared" si="1270"/>
        <v xml:space="preserve"> </v>
      </c>
      <c r="CJ2308" s="115"/>
      <c r="CK2308" s="115" t="str">
        <f t="shared" si="1271"/>
        <v xml:space="preserve"> </v>
      </c>
      <c r="CL2308" s="120" t="str">
        <f t="shared" si="1272"/>
        <v xml:space="preserve"> </v>
      </c>
      <c r="CM2308" s="417" t="str">
        <f t="shared" si="1274"/>
        <v xml:space="preserve"> </v>
      </c>
      <c r="IS2308" s="108">
        <v>5.13</v>
      </c>
    </row>
    <row r="2309" spans="2:253" s="74" customFormat="1" ht="17.100000000000001" hidden="1" customHeight="1" x14ac:dyDescent="0.25">
      <c r="B2309" s="524">
        <f>IF(AND('KB Duct Parts'!$BL$14=1,'KB Duct Parts'!AO20),'KB Duct Parts'!AO20,0)</f>
        <v>0</v>
      </c>
      <c r="C2309" s="529">
        <v>18504</v>
      </c>
      <c r="D2309" s="506">
        <f t="shared" si="1247"/>
        <v>18504</v>
      </c>
      <c r="E2309" s="539" t="s">
        <v>861</v>
      </c>
      <c r="F2309" s="508" t="str">
        <f t="shared" si="1240"/>
        <v xml:space="preserve"> </v>
      </c>
      <c r="G2309" s="537" t="s">
        <v>493</v>
      </c>
      <c r="H2309" s="524"/>
      <c r="I2309" s="1035"/>
      <c r="J2309" s="1036"/>
      <c r="K2309" s="531" t="s">
        <v>881</v>
      </c>
      <c r="L2309" s="522"/>
      <c r="M2309" s="517" t="str">
        <f t="shared" si="1275"/>
        <v>Y</v>
      </c>
      <c r="N2309" s="514">
        <f t="shared" si="1241"/>
        <v>9.4</v>
      </c>
      <c r="O2309" s="514">
        <f t="shared" si="1249"/>
        <v>0</v>
      </c>
      <c r="P2309" s="680">
        <f>'KB Duct Parts'!$AE$3</f>
        <v>0</v>
      </c>
      <c r="Q2309" s="681">
        <f t="shared" si="1242"/>
        <v>0</v>
      </c>
      <c r="R2309" s="682">
        <f t="shared" si="1243"/>
        <v>0</v>
      </c>
      <c r="S2309" s="716">
        <f t="shared" si="1244"/>
        <v>0.35</v>
      </c>
      <c r="T2309" s="679">
        <f t="shared" si="1245"/>
        <v>0</v>
      </c>
      <c r="U2309" s="679">
        <f t="shared" si="1246"/>
        <v>0</v>
      </c>
      <c r="Y2309" s="120"/>
      <c r="AD2309" s="81"/>
      <c r="AF2309" s="370"/>
      <c r="AG2309" s="375"/>
      <c r="AH2309" s="379"/>
      <c r="AI2309" s="383"/>
      <c r="AJ2309" s="388"/>
      <c r="AK2309" s="392"/>
      <c r="AL2309" s="388"/>
      <c r="AM2309" s="363">
        <f t="shared" si="1273"/>
        <v>1</v>
      </c>
      <c r="AN2309" s="578">
        <v>9.4</v>
      </c>
      <c r="AO2309" s="78">
        <f t="shared" si="1255"/>
        <v>0</v>
      </c>
      <c r="AP2309" s="78">
        <f t="shared" si="1250"/>
        <v>0</v>
      </c>
      <c r="AQ2309" s="78">
        <f t="shared" si="1251"/>
        <v>0</v>
      </c>
      <c r="AR2309" s="78">
        <f t="shared" si="1252"/>
        <v>0</v>
      </c>
      <c r="AS2309" s="78">
        <f t="shared" si="1253"/>
        <v>0</v>
      </c>
      <c r="AT2309" s="78">
        <f t="shared" si="1254"/>
        <v>0</v>
      </c>
      <c r="AU2309" s="74" t="s">
        <v>717</v>
      </c>
      <c r="AV2309" s="115"/>
      <c r="AW2309" s="395"/>
      <c r="AX2309" s="395">
        <v>0</v>
      </c>
      <c r="AY2309" s="395">
        <v>0</v>
      </c>
      <c r="AZ2309" s="395">
        <v>0</v>
      </c>
      <c r="BA2309" s="395">
        <v>0</v>
      </c>
      <c r="BB2309" s="395">
        <v>0</v>
      </c>
      <c r="BC2309" s="395">
        <v>0</v>
      </c>
      <c r="BD2309" s="115"/>
      <c r="BE2309" s="115"/>
      <c r="BF2309" s="115"/>
      <c r="BG2309" s="115"/>
      <c r="BH2309" s="115"/>
      <c r="BI2309" s="115"/>
      <c r="BJ2309" s="115"/>
      <c r="BK2309" s="115"/>
      <c r="BQ2309" s="74" t="str">
        <f t="shared" si="1256"/>
        <v xml:space="preserve"> </v>
      </c>
      <c r="BR2309" s="120" t="str">
        <f t="shared" si="1257"/>
        <v xml:space="preserve"> </v>
      </c>
      <c r="BS2309" s="120" t="str">
        <f t="shared" si="1258"/>
        <v xml:space="preserve"> </v>
      </c>
      <c r="BU2309" s="74" t="str">
        <f t="shared" si="1259"/>
        <v xml:space="preserve"> </v>
      </c>
      <c r="BV2309" s="120" t="str">
        <f t="shared" si="1260"/>
        <v xml:space="preserve"> </v>
      </c>
      <c r="BW2309" s="120" t="str">
        <f t="shared" si="1261"/>
        <v xml:space="preserve">  </v>
      </c>
      <c r="BY2309" s="74" t="str">
        <f t="shared" si="1262"/>
        <v xml:space="preserve"> </v>
      </c>
      <c r="BZ2309" s="120" t="str">
        <f t="shared" si="1263"/>
        <v xml:space="preserve"> </v>
      </c>
      <c r="CA2309" s="120" t="str">
        <f t="shared" si="1264"/>
        <v xml:space="preserve"> </v>
      </c>
      <c r="CC2309" s="115" t="str">
        <f t="shared" si="1265"/>
        <v xml:space="preserve"> </v>
      </c>
      <c r="CD2309" s="120" t="str">
        <f t="shared" si="1266"/>
        <v xml:space="preserve"> </v>
      </c>
      <c r="CE2309" s="417" t="str">
        <f t="shared" si="1267"/>
        <v xml:space="preserve"> </v>
      </c>
      <c r="CF2309" s="115"/>
      <c r="CG2309" s="115" t="str">
        <f t="shared" si="1268"/>
        <v xml:space="preserve"> </v>
      </c>
      <c r="CH2309" s="120" t="str">
        <f t="shared" si="1269"/>
        <v xml:space="preserve"> </v>
      </c>
      <c r="CI2309" s="417" t="str">
        <f t="shared" si="1270"/>
        <v xml:space="preserve"> </v>
      </c>
      <c r="CJ2309" s="115"/>
      <c r="CK2309" s="115" t="str">
        <f t="shared" si="1271"/>
        <v xml:space="preserve"> </v>
      </c>
      <c r="CL2309" s="120" t="str">
        <f t="shared" si="1272"/>
        <v xml:space="preserve"> </v>
      </c>
      <c r="CM2309" s="417" t="str">
        <f t="shared" si="1274"/>
        <v xml:space="preserve"> </v>
      </c>
      <c r="IS2309" s="108">
        <v>6.81</v>
      </c>
    </row>
    <row r="2310" spans="2:253" s="74" customFormat="1" ht="17.100000000000001" customHeight="1" x14ac:dyDescent="0.25">
      <c r="B2310" s="524">
        <f>IF(AND('KB Duct Parts'!$BL$14=1,'KB Duct Parts'!AO21),'KB Duct Parts'!AO21,0)</f>
        <v>6</v>
      </c>
      <c r="C2310" s="529">
        <v>18505</v>
      </c>
      <c r="D2310" s="506">
        <f t="shared" si="1247"/>
        <v>18505</v>
      </c>
      <c r="E2310" s="539" t="s">
        <v>862</v>
      </c>
      <c r="F2310" s="508" t="str">
        <f t="shared" si="1240"/>
        <v xml:space="preserve"> </v>
      </c>
      <c r="G2310" s="537" t="s">
        <v>493</v>
      </c>
      <c r="H2310" s="524"/>
      <c r="I2310" s="1035"/>
      <c r="J2310" s="1036"/>
      <c r="K2310" s="531" t="s">
        <v>881</v>
      </c>
      <c r="L2310" s="522"/>
      <c r="M2310" s="517" t="str">
        <f t="shared" si="1275"/>
        <v>Y</v>
      </c>
      <c r="N2310" s="514">
        <f t="shared" si="1241"/>
        <v>11.8</v>
      </c>
      <c r="O2310" s="514">
        <f t="shared" si="1249"/>
        <v>70.800000000000011</v>
      </c>
      <c r="P2310" s="680">
        <f>'KB Duct Parts'!$AE$3</f>
        <v>0</v>
      </c>
      <c r="Q2310" s="681">
        <f t="shared" si="1242"/>
        <v>11.8</v>
      </c>
      <c r="R2310" s="682">
        <f t="shared" si="1243"/>
        <v>70.800000000000011</v>
      </c>
      <c r="S2310" s="716">
        <f t="shared" si="1244"/>
        <v>0.35</v>
      </c>
      <c r="T2310" s="679">
        <f t="shared" si="1245"/>
        <v>7.67</v>
      </c>
      <c r="U2310" s="679">
        <f t="shared" si="1246"/>
        <v>46.019999999999996</v>
      </c>
      <c r="Y2310" s="120"/>
      <c r="AD2310" s="81"/>
      <c r="AF2310" s="370"/>
      <c r="AG2310" s="375"/>
      <c r="AH2310" s="379"/>
      <c r="AI2310" s="383"/>
      <c r="AJ2310" s="388"/>
      <c r="AK2310" s="392"/>
      <c r="AL2310" s="388"/>
      <c r="AM2310" s="363">
        <f t="shared" si="1273"/>
        <v>1</v>
      </c>
      <c r="AN2310" s="578">
        <v>11.8</v>
      </c>
      <c r="AO2310" s="78">
        <f t="shared" si="1255"/>
        <v>0</v>
      </c>
      <c r="AP2310" s="78">
        <f t="shared" si="1250"/>
        <v>0</v>
      </c>
      <c r="AQ2310" s="78">
        <f t="shared" si="1251"/>
        <v>0</v>
      </c>
      <c r="AR2310" s="78">
        <f t="shared" si="1252"/>
        <v>0</v>
      </c>
      <c r="AS2310" s="78">
        <f t="shared" si="1253"/>
        <v>0</v>
      </c>
      <c r="AT2310" s="78">
        <f t="shared" si="1254"/>
        <v>0</v>
      </c>
      <c r="AU2310" s="74" t="s">
        <v>717</v>
      </c>
      <c r="AV2310" s="115"/>
      <c r="AW2310" s="395"/>
      <c r="AX2310" s="395">
        <v>0</v>
      </c>
      <c r="AY2310" s="395">
        <v>0</v>
      </c>
      <c r="AZ2310" s="395">
        <v>0</v>
      </c>
      <c r="BA2310" s="395">
        <v>0</v>
      </c>
      <c r="BB2310" s="395">
        <v>0</v>
      </c>
      <c r="BC2310" s="395">
        <v>0</v>
      </c>
      <c r="BD2310" s="115"/>
      <c r="BE2310" s="115"/>
      <c r="BF2310" s="115"/>
      <c r="BG2310" s="115"/>
      <c r="BH2310" s="115"/>
      <c r="BI2310" s="115"/>
      <c r="BJ2310" s="115"/>
      <c r="BK2310" s="115"/>
      <c r="BQ2310" s="74" t="str">
        <f t="shared" si="1256"/>
        <v xml:space="preserve"> </v>
      </c>
      <c r="BR2310" s="120" t="str">
        <f t="shared" si="1257"/>
        <v xml:space="preserve"> </v>
      </c>
      <c r="BS2310" s="120" t="str">
        <f t="shared" si="1258"/>
        <v xml:space="preserve"> </v>
      </c>
      <c r="BU2310" s="74" t="str">
        <f t="shared" si="1259"/>
        <v xml:space="preserve"> </v>
      </c>
      <c r="BV2310" s="120" t="str">
        <f t="shared" si="1260"/>
        <v xml:space="preserve"> </v>
      </c>
      <c r="BW2310" s="120" t="str">
        <f t="shared" si="1261"/>
        <v xml:space="preserve">  </v>
      </c>
      <c r="BY2310" s="74" t="str">
        <f t="shared" si="1262"/>
        <v xml:space="preserve"> </v>
      </c>
      <c r="BZ2310" s="120" t="str">
        <f t="shared" si="1263"/>
        <v xml:space="preserve"> </v>
      </c>
      <c r="CA2310" s="120" t="str">
        <f t="shared" si="1264"/>
        <v xml:space="preserve"> </v>
      </c>
      <c r="CC2310" s="115" t="str">
        <f t="shared" si="1265"/>
        <v xml:space="preserve"> </v>
      </c>
      <c r="CD2310" s="120" t="str">
        <f t="shared" si="1266"/>
        <v xml:space="preserve"> </v>
      </c>
      <c r="CE2310" s="417" t="str">
        <f t="shared" si="1267"/>
        <v xml:space="preserve"> </v>
      </c>
      <c r="CF2310" s="115"/>
      <c r="CG2310" s="115" t="str">
        <f t="shared" si="1268"/>
        <v xml:space="preserve"> </v>
      </c>
      <c r="CH2310" s="120" t="str">
        <f t="shared" si="1269"/>
        <v xml:space="preserve"> </v>
      </c>
      <c r="CI2310" s="417" t="str">
        <f t="shared" si="1270"/>
        <v xml:space="preserve"> </v>
      </c>
      <c r="CJ2310" s="115"/>
      <c r="CK2310" s="115" t="str">
        <f t="shared" si="1271"/>
        <v xml:space="preserve"> </v>
      </c>
      <c r="CL2310" s="120" t="str">
        <f t="shared" si="1272"/>
        <v xml:space="preserve"> </v>
      </c>
      <c r="CM2310" s="417" t="str">
        <f t="shared" si="1274"/>
        <v xml:space="preserve"> </v>
      </c>
      <c r="IS2310" s="108">
        <v>8.52</v>
      </c>
    </row>
    <row r="2311" spans="2:253" s="74" customFormat="1" ht="17.100000000000001" hidden="1" customHeight="1" x14ac:dyDescent="0.25">
      <c r="B2311" s="524">
        <f>IF(AND('KB Duct Parts'!$BL$14=1,'KB Duct Parts'!AO22),'KB Duct Parts'!AO22,0)</f>
        <v>0</v>
      </c>
      <c r="C2311" s="529">
        <v>18506</v>
      </c>
      <c r="D2311" s="506">
        <f t="shared" si="1247"/>
        <v>18506</v>
      </c>
      <c r="E2311" s="539" t="s">
        <v>863</v>
      </c>
      <c r="F2311" s="508" t="str">
        <f t="shared" si="1240"/>
        <v xml:space="preserve"> </v>
      </c>
      <c r="G2311" s="537" t="s">
        <v>493</v>
      </c>
      <c r="H2311" s="524"/>
      <c r="I2311" s="1035"/>
      <c r="J2311" s="1036"/>
      <c r="K2311" s="531" t="s">
        <v>881</v>
      </c>
      <c r="L2311" s="522"/>
      <c r="M2311" s="517" t="str">
        <f t="shared" si="1275"/>
        <v>Y</v>
      </c>
      <c r="N2311" s="514">
        <f t="shared" si="1241"/>
        <v>14.4</v>
      </c>
      <c r="O2311" s="514">
        <f t="shared" si="1249"/>
        <v>0</v>
      </c>
      <c r="P2311" s="680">
        <f>'KB Duct Parts'!$AE$3</f>
        <v>0</v>
      </c>
      <c r="Q2311" s="681">
        <f t="shared" si="1242"/>
        <v>0</v>
      </c>
      <c r="R2311" s="682">
        <f t="shared" si="1243"/>
        <v>0</v>
      </c>
      <c r="S2311" s="716">
        <f t="shared" si="1244"/>
        <v>0.35</v>
      </c>
      <c r="T2311" s="679">
        <f t="shared" si="1245"/>
        <v>0</v>
      </c>
      <c r="U2311" s="679">
        <f t="shared" si="1246"/>
        <v>0</v>
      </c>
      <c r="Y2311" s="120"/>
      <c r="AD2311" s="81"/>
      <c r="AF2311" s="370"/>
      <c r="AG2311" s="375"/>
      <c r="AH2311" s="379"/>
      <c r="AI2311" s="383"/>
      <c r="AJ2311" s="388"/>
      <c r="AK2311" s="392"/>
      <c r="AL2311" s="388"/>
      <c r="AM2311" s="363">
        <f t="shared" si="1273"/>
        <v>1</v>
      </c>
      <c r="AN2311" s="578">
        <v>14.4</v>
      </c>
      <c r="AO2311" s="78">
        <f t="shared" si="1255"/>
        <v>0</v>
      </c>
      <c r="AP2311" s="78">
        <f t="shared" si="1250"/>
        <v>0</v>
      </c>
      <c r="AQ2311" s="78">
        <f t="shared" si="1251"/>
        <v>0</v>
      </c>
      <c r="AR2311" s="78">
        <f t="shared" si="1252"/>
        <v>0</v>
      </c>
      <c r="AS2311" s="78">
        <f t="shared" si="1253"/>
        <v>0</v>
      </c>
      <c r="AT2311" s="78">
        <f t="shared" si="1254"/>
        <v>0</v>
      </c>
      <c r="AU2311" s="74" t="s">
        <v>717</v>
      </c>
      <c r="AV2311" s="115"/>
      <c r="AW2311" s="395"/>
      <c r="AX2311" s="395">
        <v>0</v>
      </c>
      <c r="AY2311" s="395">
        <v>0</v>
      </c>
      <c r="AZ2311" s="395">
        <v>0</v>
      </c>
      <c r="BA2311" s="395">
        <v>0</v>
      </c>
      <c r="BB2311" s="395">
        <v>0</v>
      </c>
      <c r="BC2311" s="395">
        <v>0</v>
      </c>
      <c r="BD2311" s="115"/>
      <c r="BE2311" s="115"/>
      <c r="BF2311" s="115"/>
      <c r="BG2311" s="115"/>
      <c r="BH2311" s="115"/>
      <c r="BI2311" s="115"/>
      <c r="BJ2311" s="115"/>
      <c r="BK2311" s="115"/>
      <c r="BQ2311" s="74" t="str">
        <f t="shared" si="1256"/>
        <v xml:space="preserve"> </v>
      </c>
      <c r="BR2311" s="120" t="str">
        <f t="shared" si="1257"/>
        <v xml:space="preserve"> </v>
      </c>
      <c r="BS2311" s="120" t="str">
        <f t="shared" si="1258"/>
        <v xml:space="preserve"> </v>
      </c>
      <c r="BU2311" s="74" t="str">
        <f t="shared" si="1259"/>
        <v xml:space="preserve"> </v>
      </c>
      <c r="BV2311" s="120" t="str">
        <f t="shared" si="1260"/>
        <v xml:space="preserve"> </v>
      </c>
      <c r="BW2311" s="120" t="str">
        <f t="shared" si="1261"/>
        <v xml:space="preserve">  </v>
      </c>
      <c r="BY2311" s="74" t="str">
        <f t="shared" si="1262"/>
        <v xml:space="preserve"> </v>
      </c>
      <c r="BZ2311" s="120" t="str">
        <f t="shared" si="1263"/>
        <v xml:space="preserve"> </v>
      </c>
      <c r="CA2311" s="120" t="str">
        <f t="shared" si="1264"/>
        <v xml:space="preserve"> </v>
      </c>
      <c r="CC2311" s="115" t="str">
        <f t="shared" si="1265"/>
        <v xml:space="preserve"> </v>
      </c>
      <c r="CD2311" s="120" t="str">
        <f t="shared" si="1266"/>
        <v xml:space="preserve"> </v>
      </c>
      <c r="CE2311" s="417" t="str">
        <f t="shared" si="1267"/>
        <v xml:space="preserve"> </v>
      </c>
      <c r="CF2311" s="115"/>
      <c r="CG2311" s="115" t="str">
        <f t="shared" si="1268"/>
        <v xml:space="preserve"> </v>
      </c>
      <c r="CH2311" s="120" t="str">
        <f t="shared" si="1269"/>
        <v xml:space="preserve"> </v>
      </c>
      <c r="CI2311" s="417" t="str">
        <f t="shared" si="1270"/>
        <v xml:space="preserve"> </v>
      </c>
      <c r="CJ2311" s="115"/>
      <c r="CK2311" s="115" t="str">
        <f t="shared" si="1271"/>
        <v xml:space="preserve"> </v>
      </c>
      <c r="CL2311" s="120" t="str">
        <f t="shared" si="1272"/>
        <v xml:space="preserve"> </v>
      </c>
      <c r="CM2311" s="417" t="str">
        <f t="shared" si="1274"/>
        <v xml:space="preserve"> </v>
      </c>
      <c r="IS2311" s="108">
        <v>10.41</v>
      </c>
    </row>
    <row r="2312" spans="2:253" s="74" customFormat="1" ht="17.100000000000001" hidden="1" customHeight="1" x14ac:dyDescent="0.25">
      <c r="B2312" s="524">
        <f>IF(AND('KB Duct Parts'!$BL$14=1,'KB Duct Parts'!AO23),'KB Duct Parts'!AO23,0)</f>
        <v>0</v>
      </c>
      <c r="C2312" s="529">
        <v>18507</v>
      </c>
      <c r="D2312" s="506">
        <f t="shared" si="1247"/>
        <v>18507</v>
      </c>
      <c r="E2312" s="539" t="s">
        <v>864</v>
      </c>
      <c r="F2312" s="508" t="str">
        <f t="shared" si="1240"/>
        <v xml:space="preserve"> </v>
      </c>
      <c r="G2312" s="537" t="s">
        <v>493</v>
      </c>
      <c r="H2312" s="524"/>
      <c r="I2312" s="1035"/>
      <c r="J2312" s="1036"/>
      <c r="K2312" s="531" t="s">
        <v>881</v>
      </c>
      <c r="L2312" s="522"/>
      <c r="M2312" s="517" t="str">
        <f t="shared" si="1275"/>
        <v>Y</v>
      </c>
      <c r="N2312" s="514">
        <f t="shared" si="1241"/>
        <v>17</v>
      </c>
      <c r="O2312" s="514">
        <f t="shared" si="1249"/>
        <v>0</v>
      </c>
      <c r="P2312" s="680">
        <f>'KB Duct Parts'!$AE$3</f>
        <v>0</v>
      </c>
      <c r="Q2312" s="681">
        <f t="shared" si="1242"/>
        <v>0</v>
      </c>
      <c r="R2312" s="682">
        <f t="shared" si="1243"/>
        <v>0</v>
      </c>
      <c r="S2312" s="716">
        <f t="shared" si="1244"/>
        <v>0.35</v>
      </c>
      <c r="T2312" s="679">
        <f t="shared" si="1245"/>
        <v>0</v>
      </c>
      <c r="U2312" s="679">
        <f t="shared" si="1246"/>
        <v>0</v>
      </c>
      <c r="Y2312" s="120"/>
      <c r="AD2312" s="81"/>
      <c r="AF2312" s="370"/>
      <c r="AG2312" s="375"/>
      <c r="AH2312" s="379"/>
      <c r="AI2312" s="383"/>
      <c r="AJ2312" s="388"/>
      <c r="AK2312" s="392"/>
      <c r="AL2312" s="388"/>
      <c r="AM2312" s="363">
        <f t="shared" si="1273"/>
        <v>1</v>
      </c>
      <c r="AN2312" s="578">
        <v>17</v>
      </c>
      <c r="AO2312" s="78">
        <f t="shared" si="1255"/>
        <v>0</v>
      </c>
      <c r="AP2312" s="78">
        <f t="shared" si="1250"/>
        <v>0</v>
      </c>
      <c r="AQ2312" s="78">
        <f t="shared" si="1251"/>
        <v>0</v>
      </c>
      <c r="AR2312" s="78">
        <f t="shared" si="1252"/>
        <v>0</v>
      </c>
      <c r="AS2312" s="78">
        <f t="shared" si="1253"/>
        <v>0</v>
      </c>
      <c r="AT2312" s="78">
        <f t="shared" si="1254"/>
        <v>0</v>
      </c>
      <c r="AU2312" s="74" t="s">
        <v>717</v>
      </c>
      <c r="AV2312" s="115"/>
      <c r="AW2312" s="395"/>
      <c r="AX2312" s="395">
        <v>0</v>
      </c>
      <c r="AY2312" s="395">
        <v>0</v>
      </c>
      <c r="AZ2312" s="395">
        <v>0</v>
      </c>
      <c r="BA2312" s="395">
        <v>0</v>
      </c>
      <c r="BB2312" s="395">
        <v>0</v>
      </c>
      <c r="BC2312" s="395">
        <v>0</v>
      </c>
      <c r="BD2312" s="115"/>
      <c r="BE2312" s="115"/>
      <c r="BF2312" s="115"/>
      <c r="BG2312" s="115"/>
      <c r="BH2312" s="115"/>
      <c r="BI2312" s="115"/>
      <c r="BJ2312" s="115"/>
      <c r="BK2312" s="115"/>
      <c r="BQ2312" s="74" t="str">
        <f t="shared" si="1256"/>
        <v xml:space="preserve"> </v>
      </c>
      <c r="BR2312" s="120" t="str">
        <f t="shared" si="1257"/>
        <v xml:space="preserve"> </v>
      </c>
      <c r="BS2312" s="120" t="str">
        <f t="shared" si="1258"/>
        <v xml:space="preserve"> </v>
      </c>
      <c r="BU2312" s="74" t="str">
        <f t="shared" si="1259"/>
        <v xml:space="preserve"> </v>
      </c>
      <c r="BV2312" s="120" t="str">
        <f t="shared" si="1260"/>
        <v xml:space="preserve"> </v>
      </c>
      <c r="BW2312" s="120" t="str">
        <f t="shared" si="1261"/>
        <v xml:space="preserve">  </v>
      </c>
      <c r="BY2312" s="74" t="str">
        <f t="shared" si="1262"/>
        <v xml:space="preserve"> </v>
      </c>
      <c r="BZ2312" s="120" t="str">
        <f t="shared" si="1263"/>
        <v xml:space="preserve"> </v>
      </c>
      <c r="CA2312" s="120" t="str">
        <f t="shared" si="1264"/>
        <v xml:space="preserve"> </v>
      </c>
      <c r="CC2312" s="115" t="str">
        <f t="shared" si="1265"/>
        <v xml:space="preserve"> </v>
      </c>
      <c r="CD2312" s="120" t="str">
        <f t="shared" si="1266"/>
        <v xml:space="preserve"> </v>
      </c>
      <c r="CE2312" s="417" t="str">
        <f t="shared" si="1267"/>
        <v xml:space="preserve"> </v>
      </c>
      <c r="CF2312" s="115"/>
      <c r="CG2312" s="115" t="str">
        <f t="shared" si="1268"/>
        <v xml:space="preserve"> </v>
      </c>
      <c r="CH2312" s="120" t="str">
        <f t="shared" si="1269"/>
        <v xml:space="preserve"> </v>
      </c>
      <c r="CI2312" s="417" t="str">
        <f t="shared" si="1270"/>
        <v xml:space="preserve"> </v>
      </c>
      <c r="CJ2312" s="115"/>
      <c r="CK2312" s="115" t="str">
        <f t="shared" si="1271"/>
        <v xml:space="preserve"> </v>
      </c>
      <c r="CL2312" s="120" t="str">
        <f t="shared" si="1272"/>
        <v xml:space="preserve"> </v>
      </c>
      <c r="CM2312" s="417" t="str">
        <f t="shared" si="1274"/>
        <v xml:space="preserve"> </v>
      </c>
      <c r="IS2312" s="108">
        <v>12.36</v>
      </c>
    </row>
    <row r="2313" spans="2:253" s="74" customFormat="1" ht="17.100000000000001" hidden="1" customHeight="1" x14ac:dyDescent="0.25">
      <c r="B2313" s="524">
        <f>IF(AND('KB Duct Parts'!$BL$14=1,'KB Duct Parts'!AO24),'KB Duct Parts'!AO24,0)</f>
        <v>0</v>
      </c>
      <c r="C2313" s="529">
        <v>18508</v>
      </c>
      <c r="D2313" s="506">
        <f t="shared" si="1247"/>
        <v>18508</v>
      </c>
      <c r="E2313" s="539" t="s">
        <v>484</v>
      </c>
      <c r="F2313" s="508" t="str">
        <f t="shared" si="1240"/>
        <v xml:space="preserve"> </v>
      </c>
      <c r="G2313" s="537" t="s">
        <v>493</v>
      </c>
      <c r="H2313" s="524"/>
      <c r="I2313" s="1035"/>
      <c r="J2313" s="1036"/>
      <c r="K2313" s="531" t="s">
        <v>881</v>
      </c>
      <c r="L2313" s="522"/>
      <c r="M2313" s="517" t="str">
        <f t="shared" si="1275"/>
        <v>Y</v>
      </c>
      <c r="N2313" s="514">
        <f t="shared" si="1241"/>
        <v>19.2</v>
      </c>
      <c r="O2313" s="514">
        <f t="shared" si="1249"/>
        <v>0</v>
      </c>
      <c r="P2313" s="680">
        <f>'KB Duct Parts'!$AE$3</f>
        <v>0</v>
      </c>
      <c r="Q2313" s="681">
        <f t="shared" si="1242"/>
        <v>0</v>
      </c>
      <c r="R2313" s="682">
        <f t="shared" si="1243"/>
        <v>0</v>
      </c>
      <c r="S2313" s="716">
        <f t="shared" si="1244"/>
        <v>0.35</v>
      </c>
      <c r="T2313" s="679">
        <f t="shared" si="1245"/>
        <v>0</v>
      </c>
      <c r="U2313" s="679">
        <f t="shared" si="1246"/>
        <v>0</v>
      </c>
      <c r="Y2313" s="120"/>
      <c r="AD2313" s="81"/>
      <c r="AF2313" s="370"/>
      <c r="AG2313" s="375"/>
      <c r="AH2313" s="379"/>
      <c r="AI2313" s="383"/>
      <c r="AJ2313" s="388"/>
      <c r="AK2313" s="392"/>
      <c r="AL2313" s="388"/>
      <c r="AM2313" s="363">
        <f t="shared" si="1273"/>
        <v>1</v>
      </c>
      <c r="AN2313" s="578">
        <v>19.2</v>
      </c>
      <c r="AO2313" s="78">
        <f t="shared" si="1255"/>
        <v>0</v>
      </c>
      <c r="AP2313" s="78">
        <f t="shared" si="1250"/>
        <v>0</v>
      </c>
      <c r="AQ2313" s="78">
        <f t="shared" si="1251"/>
        <v>0</v>
      </c>
      <c r="AR2313" s="78">
        <f t="shared" si="1252"/>
        <v>0</v>
      </c>
      <c r="AS2313" s="78">
        <f t="shared" si="1253"/>
        <v>0</v>
      </c>
      <c r="AT2313" s="78">
        <f t="shared" si="1254"/>
        <v>0</v>
      </c>
      <c r="AU2313" s="74" t="s">
        <v>717</v>
      </c>
      <c r="AV2313" s="115"/>
      <c r="AW2313" s="395"/>
      <c r="AX2313" s="395">
        <v>0</v>
      </c>
      <c r="AY2313" s="395">
        <v>0</v>
      </c>
      <c r="AZ2313" s="395">
        <v>0</v>
      </c>
      <c r="BA2313" s="395">
        <v>0</v>
      </c>
      <c r="BB2313" s="395">
        <v>0</v>
      </c>
      <c r="BC2313" s="395">
        <v>0</v>
      </c>
      <c r="BD2313" s="115"/>
      <c r="BE2313" s="115"/>
      <c r="BF2313" s="115"/>
      <c r="BG2313" s="115"/>
      <c r="BH2313" s="115"/>
      <c r="BI2313" s="115"/>
      <c r="BJ2313" s="115"/>
      <c r="BK2313" s="115"/>
      <c r="BQ2313" s="74" t="str">
        <f t="shared" si="1256"/>
        <v xml:space="preserve"> </v>
      </c>
      <c r="BR2313" s="120" t="str">
        <f t="shared" si="1257"/>
        <v xml:space="preserve"> </v>
      </c>
      <c r="BS2313" s="120" t="str">
        <f t="shared" si="1258"/>
        <v xml:space="preserve"> </v>
      </c>
      <c r="BU2313" s="74" t="str">
        <f t="shared" si="1259"/>
        <v xml:space="preserve"> </v>
      </c>
      <c r="BV2313" s="120" t="str">
        <f t="shared" si="1260"/>
        <v xml:space="preserve"> </v>
      </c>
      <c r="BW2313" s="120" t="str">
        <f t="shared" si="1261"/>
        <v xml:space="preserve">  </v>
      </c>
      <c r="BY2313" s="74" t="str">
        <f t="shared" si="1262"/>
        <v xml:space="preserve"> </v>
      </c>
      <c r="BZ2313" s="120" t="str">
        <f t="shared" si="1263"/>
        <v xml:space="preserve"> </v>
      </c>
      <c r="CA2313" s="120" t="str">
        <f t="shared" si="1264"/>
        <v xml:space="preserve"> </v>
      </c>
      <c r="CC2313" s="115" t="str">
        <f t="shared" si="1265"/>
        <v xml:space="preserve"> </v>
      </c>
      <c r="CD2313" s="120" t="str">
        <f t="shared" si="1266"/>
        <v xml:space="preserve"> </v>
      </c>
      <c r="CE2313" s="417" t="str">
        <f t="shared" si="1267"/>
        <v xml:space="preserve"> </v>
      </c>
      <c r="CF2313" s="115"/>
      <c r="CG2313" s="115" t="str">
        <f t="shared" si="1268"/>
        <v xml:space="preserve"> </v>
      </c>
      <c r="CH2313" s="120" t="str">
        <f t="shared" si="1269"/>
        <v xml:space="preserve"> </v>
      </c>
      <c r="CI2313" s="417" t="str">
        <f t="shared" si="1270"/>
        <v xml:space="preserve"> </v>
      </c>
      <c r="CJ2313" s="115"/>
      <c r="CK2313" s="115" t="str">
        <f t="shared" si="1271"/>
        <v xml:space="preserve"> </v>
      </c>
      <c r="CL2313" s="120" t="str">
        <f t="shared" si="1272"/>
        <v xml:space="preserve"> </v>
      </c>
      <c r="CM2313" s="417" t="str">
        <f t="shared" si="1274"/>
        <v xml:space="preserve"> </v>
      </c>
      <c r="IS2313" s="108">
        <v>13.92</v>
      </c>
    </row>
    <row r="2314" spans="2:253" s="74" customFormat="1" ht="17.100000000000001" hidden="1" customHeight="1" x14ac:dyDescent="0.25">
      <c r="B2314" s="524">
        <f>IF(AND('KB Duct Parts'!$BL$14=1,'KB Duct Parts'!AO25),'KB Duct Parts'!AO25,0)</f>
        <v>0</v>
      </c>
      <c r="C2314" s="529">
        <v>18509</v>
      </c>
      <c r="D2314" s="506">
        <f t="shared" si="1247"/>
        <v>18509</v>
      </c>
      <c r="E2314" s="539" t="s">
        <v>866</v>
      </c>
      <c r="F2314" s="508" t="str">
        <f t="shared" si="1240"/>
        <v xml:space="preserve"> </v>
      </c>
      <c r="G2314" s="537" t="s">
        <v>493</v>
      </c>
      <c r="H2314" s="524"/>
      <c r="I2314" s="1035"/>
      <c r="J2314" s="1036"/>
      <c r="K2314" s="531" t="s">
        <v>881</v>
      </c>
      <c r="L2314" s="522"/>
      <c r="M2314" s="517" t="str">
        <f t="shared" si="1275"/>
        <v>Y</v>
      </c>
      <c r="N2314" s="514">
        <f t="shared" si="1241"/>
        <v>21.4</v>
      </c>
      <c r="O2314" s="514">
        <f t="shared" si="1249"/>
        <v>0</v>
      </c>
      <c r="P2314" s="680">
        <f>'KB Duct Parts'!$AE$3</f>
        <v>0</v>
      </c>
      <c r="Q2314" s="681">
        <f t="shared" si="1242"/>
        <v>0</v>
      </c>
      <c r="R2314" s="682">
        <f t="shared" si="1243"/>
        <v>0</v>
      </c>
      <c r="S2314" s="716">
        <f t="shared" si="1244"/>
        <v>0.35</v>
      </c>
      <c r="T2314" s="679">
        <f t="shared" si="1245"/>
        <v>0</v>
      </c>
      <c r="U2314" s="679">
        <f t="shared" si="1246"/>
        <v>0</v>
      </c>
      <c r="Y2314" s="120"/>
      <c r="AD2314" s="81"/>
      <c r="AF2314" s="370"/>
      <c r="AG2314" s="375"/>
      <c r="AH2314" s="379"/>
      <c r="AI2314" s="383"/>
      <c r="AJ2314" s="388"/>
      <c r="AK2314" s="392"/>
      <c r="AL2314" s="388"/>
      <c r="AM2314" s="363">
        <f t="shared" si="1273"/>
        <v>1</v>
      </c>
      <c r="AN2314" s="578">
        <v>21.4</v>
      </c>
      <c r="AO2314" s="78">
        <f t="shared" si="1255"/>
        <v>0</v>
      </c>
      <c r="AP2314" s="78">
        <f t="shared" si="1250"/>
        <v>0</v>
      </c>
      <c r="AQ2314" s="78">
        <f t="shared" si="1251"/>
        <v>0</v>
      </c>
      <c r="AR2314" s="78">
        <f t="shared" si="1252"/>
        <v>0</v>
      </c>
      <c r="AS2314" s="78">
        <f t="shared" si="1253"/>
        <v>0</v>
      </c>
      <c r="AT2314" s="78">
        <f t="shared" si="1254"/>
        <v>0</v>
      </c>
      <c r="AU2314" s="74" t="s">
        <v>717</v>
      </c>
      <c r="AV2314" s="115"/>
      <c r="AW2314" s="395"/>
      <c r="AX2314" s="395">
        <v>0</v>
      </c>
      <c r="AY2314" s="395">
        <v>0</v>
      </c>
      <c r="AZ2314" s="395">
        <v>0</v>
      </c>
      <c r="BA2314" s="395">
        <v>0</v>
      </c>
      <c r="BB2314" s="395">
        <v>0</v>
      </c>
      <c r="BC2314" s="395">
        <v>0</v>
      </c>
      <c r="BD2314" s="115"/>
      <c r="BE2314" s="115"/>
      <c r="BF2314" s="115"/>
      <c r="BG2314" s="115"/>
      <c r="BH2314" s="115"/>
      <c r="BI2314" s="115"/>
      <c r="BJ2314" s="115"/>
      <c r="BK2314" s="115"/>
      <c r="BQ2314" s="74" t="str">
        <f t="shared" si="1256"/>
        <v xml:space="preserve"> </v>
      </c>
      <c r="BR2314" s="120" t="str">
        <f t="shared" si="1257"/>
        <v xml:space="preserve"> </v>
      </c>
      <c r="BS2314" s="120" t="str">
        <f t="shared" si="1258"/>
        <v xml:space="preserve"> </v>
      </c>
      <c r="BU2314" s="74" t="str">
        <f t="shared" si="1259"/>
        <v xml:space="preserve"> </v>
      </c>
      <c r="BV2314" s="120" t="str">
        <f t="shared" si="1260"/>
        <v xml:space="preserve"> </v>
      </c>
      <c r="BW2314" s="120" t="str">
        <f t="shared" si="1261"/>
        <v xml:space="preserve">  </v>
      </c>
      <c r="BY2314" s="74" t="str">
        <f t="shared" si="1262"/>
        <v xml:space="preserve"> </v>
      </c>
      <c r="BZ2314" s="120" t="str">
        <f t="shared" si="1263"/>
        <v xml:space="preserve"> </v>
      </c>
      <c r="CA2314" s="120" t="str">
        <f t="shared" si="1264"/>
        <v xml:space="preserve"> </v>
      </c>
      <c r="CC2314" s="115" t="str">
        <f t="shared" si="1265"/>
        <v xml:space="preserve"> </v>
      </c>
      <c r="CD2314" s="120" t="str">
        <f t="shared" si="1266"/>
        <v xml:space="preserve"> </v>
      </c>
      <c r="CE2314" s="417" t="str">
        <f t="shared" si="1267"/>
        <v xml:space="preserve"> </v>
      </c>
      <c r="CF2314" s="115"/>
      <c r="CG2314" s="115" t="str">
        <f t="shared" si="1268"/>
        <v xml:space="preserve"> </v>
      </c>
      <c r="CH2314" s="120" t="str">
        <f t="shared" si="1269"/>
        <v xml:space="preserve"> </v>
      </c>
      <c r="CI2314" s="417" t="str">
        <f t="shared" si="1270"/>
        <v xml:space="preserve"> </v>
      </c>
      <c r="CJ2314" s="115"/>
      <c r="CK2314" s="115" t="str">
        <f t="shared" si="1271"/>
        <v xml:space="preserve"> </v>
      </c>
      <c r="CL2314" s="120" t="str">
        <f t="shared" si="1272"/>
        <v xml:space="preserve"> </v>
      </c>
      <c r="CM2314" s="417" t="str">
        <f t="shared" si="1274"/>
        <v xml:space="preserve"> </v>
      </c>
      <c r="IS2314" s="108">
        <v>15.54</v>
      </c>
    </row>
    <row r="2315" spans="2:253" s="74" customFormat="1" ht="17.100000000000001" hidden="1" customHeight="1" x14ac:dyDescent="0.25">
      <c r="B2315" s="524">
        <f>IF(AND('KB Duct Parts'!$BL$14=1,'KB Duct Parts'!AO26),'KB Duct Parts'!AO26,0)</f>
        <v>0</v>
      </c>
      <c r="C2315" s="529">
        <v>18510</v>
      </c>
      <c r="D2315" s="506">
        <f t="shared" si="1247"/>
        <v>18510</v>
      </c>
      <c r="E2315" s="539" t="s">
        <v>867</v>
      </c>
      <c r="F2315" s="508" t="str">
        <f t="shared" si="1240"/>
        <v xml:space="preserve"> </v>
      </c>
      <c r="G2315" s="537" t="s">
        <v>493</v>
      </c>
      <c r="H2315" s="524"/>
      <c r="I2315" s="1035"/>
      <c r="J2315" s="1036"/>
      <c r="K2315" s="531" t="s">
        <v>881</v>
      </c>
      <c r="L2315" s="522"/>
      <c r="M2315" s="517" t="str">
        <f t="shared" si="1275"/>
        <v>Y</v>
      </c>
      <c r="N2315" s="514">
        <f t="shared" si="1241"/>
        <v>23.7</v>
      </c>
      <c r="O2315" s="514">
        <f t="shared" si="1249"/>
        <v>0</v>
      </c>
      <c r="P2315" s="680">
        <f>'KB Duct Parts'!$AE$3</f>
        <v>0</v>
      </c>
      <c r="Q2315" s="681">
        <f t="shared" si="1242"/>
        <v>0</v>
      </c>
      <c r="R2315" s="682">
        <f t="shared" si="1243"/>
        <v>0</v>
      </c>
      <c r="S2315" s="716">
        <f t="shared" si="1244"/>
        <v>0.35</v>
      </c>
      <c r="T2315" s="679">
        <f t="shared" si="1245"/>
        <v>0</v>
      </c>
      <c r="U2315" s="679">
        <f t="shared" si="1246"/>
        <v>0</v>
      </c>
      <c r="Y2315" s="120"/>
      <c r="AD2315" s="81"/>
      <c r="AF2315" s="370"/>
      <c r="AG2315" s="375"/>
      <c r="AH2315" s="379"/>
      <c r="AI2315" s="383"/>
      <c r="AJ2315" s="388"/>
      <c r="AK2315" s="392"/>
      <c r="AL2315" s="388"/>
      <c r="AM2315" s="363">
        <f t="shared" si="1273"/>
        <v>1</v>
      </c>
      <c r="AN2315" s="578">
        <v>23.7</v>
      </c>
      <c r="AO2315" s="78">
        <f t="shared" si="1255"/>
        <v>0</v>
      </c>
      <c r="AP2315" s="78">
        <f t="shared" si="1250"/>
        <v>0</v>
      </c>
      <c r="AQ2315" s="78">
        <f t="shared" si="1251"/>
        <v>0</v>
      </c>
      <c r="AR2315" s="78">
        <f t="shared" si="1252"/>
        <v>0</v>
      </c>
      <c r="AS2315" s="78">
        <f t="shared" si="1253"/>
        <v>0</v>
      </c>
      <c r="AT2315" s="78">
        <f t="shared" si="1254"/>
        <v>0</v>
      </c>
      <c r="AU2315" s="74" t="s">
        <v>717</v>
      </c>
      <c r="AV2315" s="115"/>
      <c r="AW2315" s="395"/>
      <c r="AX2315" s="395">
        <v>0</v>
      </c>
      <c r="AY2315" s="395">
        <v>0</v>
      </c>
      <c r="AZ2315" s="395">
        <v>0</v>
      </c>
      <c r="BA2315" s="395">
        <v>0</v>
      </c>
      <c r="BB2315" s="395">
        <v>0</v>
      </c>
      <c r="BC2315" s="395">
        <v>0</v>
      </c>
      <c r="BD2315" s="115"/>
      <c r="BE2315" s="115"/>
      <c r="BF2315" s="115"/>
      <c r="BG2315" s="115"/>
      <c r="BH2315" s="115"/>
      <c r="BI2315" s="115"/>
      <c r="BJ2315" s="115"/>
      <c r="BK2315" s="115"/>
      <c r="BQ2315" s="74" t="str">
        <f t="shared" si="1256"/>
        <v xml:space="preserve"> </v>
      </c>
      <c r="BR2315" s="120" t="str">
        <f t="shared" si="1257"/>
        <v xml:space="preserve"> </v>
      </c>
      <c r="BS2315" s="120" t="str">
        <f t="shared" si="1258"/>
        <v xml:space="preserve"> </v>
      </c>
      <c r="BU2315" s="74" t="str">
        <f t="shared" si="1259"/>
        <v xml:space="preserve"> </v>
      </c>
      <c r="BV2315" s="120" t="str">
        <f t="shared" si="1260"/>
        <v xml:space="preserve"> </v>
      </c>
      <c r="BW2315" s="120" t="str">
        <f t="shared" si="1261"/>
        <v xml:space="preserve">  </v>
      </c>
      <c r="BY2315" s="74" t="str">
        <f t="shared" si="1262"/>
        <v xml:space="preserve"> </v>
      </c>
      <c r="BZ2315" s="120" t="str">
        <f t="shared" si="1263"/>
        <v xml:space="preserve"> </v>
      </c>
      <c r="CA2315" s="120" t="str">
        <f t="shared" si="1264"/>
        <v xml:space="preserve"> </v>
      </c>
      <c r="CC2315" s="115" t="str">
        <f t="shared" si="1265"/>
        <v xml:space="preserve"> </v>
      </c>
      <c r="CD2315" s="120" t="str">
        <f t="shared" si="1266"/>
        <v xml:space="preserve"> </v>
      </c>
      <c r="CE2315" s="417" t="str">
        <f t="shared" si="1267"/>
        <v xml:space="preserve"> </v>
      </c>
      <c r="CF2315" s="115"/>
      <c r="CG2315" s="115" t="str">
        <f t="shared" si="1268"/>
        <v xml:space="preserve"> </v>
      </c>
      <c r="CH2315" s="120" t="str">
        <f t="shared" si="1269"/>
        <v xml:space="preserve"> </v>
      </c>
      <c r="CI2315" s="417" t="str">
        <f t="shared" si="1270"/>
        <v xml:space="preserve"> </v>
      </c>
      <c r="CJ2315" s="115"/>
      <c r="CK2315" s="115" t="str">
        <f t="shared" si="1271"/>
        <v xml:space="preserve"> </v>
      </c>
      <c r="CL2315" s="120" t="str">
        <f t="shared" si="1272"/>
        <v xml:space="preserve"> </v>
      </c>
      <c r="CM2315" s="417" t="str">
        <f t="shared" si="1274"/>
        <v xml:space="preserve"> </v>
      </c>
      <c r="IS2315" s="108">
        <v>17.16</v>
      </c>
    </row>
    <row r="2316" spans="2:253" s="74" customFormat="1" ht="17.100000000000001" hidden="1" customHeight="1" x14ac:dyDescent="0.25">
      <c r="B2316" s="524">
        <f>IF(AND('KB Duct Parts'!$BL$14=1,'KB Duct Parts'!AO27),'KB Duct Parts'!AO27,0)</f>
        <v>0</v>
      </c>
      <c r="C2316" s="529">
        <v>18512</v>
      </c>
      <c r="D2316" s="506">
        <f t="shared" si="1247"/>
        <v>18512</v>
      </c>
      <c r="E2316" s="539" t="s">
        <v>869</v>
      </c>
      <c r="F2316" s="508" t="str">
        <f t="shared" si="1240"/>
        <v xml:space="preserve"> </v>
      </c>
      <c r="G2316" s="537" t="s">
        <v>493</v>
      </c>
      <c r="H2316" s="524"/>
      <c r="I2316" s="1035"/>
      <c r="J2316" s="1036"/>
      <c r="K2316" s="531" t="s">
        <v>881</v>
      </c>
      <c r="L2316" s="522"/>
      <c r="M2316" s="517" t="str">
        <f t="shared" si="1275"/>
        <v>Y</v>
      </c>
      <c r="N2316" s="514">
        <f t="shared" si="1241"/>
        <v>28.4</v>
      </c>
      <c r="O2316" s="514">
        <f t="shared" si="1249"/>
        <v>0</v>
      </c>
      <c r="P2316" s="680">
        <f>'KB Duct Parts'!$AE$3</f>
        <v>0</v>
      </c>
      <c r="Q2316" s="681">
        <f t="shared" si="1242"/>
        <v>0</v>
      </c>
      <c r="R2316" s="682">
        <f t="shared" si="1243"/>
        <v>0</v>
      </c>
      <c r="S2316" s="716">
        <f t="shared" si="1244"/>
        <v>0.35</v>
      </c>
      <c r="T2316" s="679">
        <f t="shared" si="1245"/>
        <v>0</v>
      </c>
      <c r="U2316" s="679">
        <f t="shared" si="1246"/>
        <v>0</v>
      </c>
      <c r="Y2316" s="120"/>
      <c r="AD2316" s="81"/>
      <c r="AF2316" s="370"/>
      <c r="AG2316" s="375"/>
      <c r="AH2316" s="379"/>
      <c r="AI2316" s="383"/>
      <c r="AJ2316" s="388"/>
      <c r="AK2316" s="392"/>
      <c r="AL2316" s="388"/>
      <c r="AM2316" s="363">
        <f t="shared" si="1273"/>
        <v>1</v>
      </c>
      <c r="AN2316" s="578">
        <v>28.4</v>
      </c>
      <c r="AO2316" s="78">
        <f t="shared" si="1255"/>
        <v>0</v>
      </c>
      <c r="AP2316" s="78">
        <f t="shared" si="1250"/>
        <v>0</v>
      </c>
      <c r="AQ2316" s="78">
        <f t="shared" si="1251"/>
        <v>0</v>
      </c>
      <c r="AR2316" s="78">
        <f t="shared" si="1252"/>
        <v>0</v>
      </c>
      <c r="AS2316" s="78">
        <f t="shared" si="1253"/>
        <v>0</v>
      </c>
      <c r="AT2316" s="78">
        <f t="shared" si="1254"/>
        <v>0</v>
      </c>
      <c r="AU2316" s="74" t="s">
        <v>717</v>
      </c>
      <c r="AV2316" s="115"/>
      <c r="AW2316" s="395"/>
      <c r="AX2316" s="395">
        <v>0</v>
      </c>
      <c r="AY2316" s="395">
        <v>0</v>
      </c>
      <c r="AZ2316" s="395">
        <v>0</v>
      </c>
      <c r="BA2316" s="395">
        <v>0</v>
      </c>
      <c r="BB2316" s="395">
        <v>0</v>
      </c>
      <c r="BC2316" s="395">
        <v>0</v>
      </c>
      <c r="BD2316" s="115"/>
      <c r="BE2316" s="115"/>
      <c r="BF2316" s="115"/>
      <c r="BG2316" s="115"/>
      <c r="BH2316" s="115"/>
      <c r="BI2316" s="115"/>
      <c r="BJ2316" s="115"/>
      <c r="BK2316" s="115"/>
      <c r="BQ2316" s="74" t="str">
        <f t="shared" si="1256"/>
        <v xml:space="preserve"> </v>
      </c>
      <c r="BR2316" s="120" t="str">
        <f t="shared" si="1257"/>
        <v xml:space="preserve"> </v>
      </c>
      <c r="BS2316" s="120" t="str">
        <f t="shared" si="1258"/>
        <v xml:space="preserve"> </v>
      </c>
      <c r="BU2316" s="74" t="str">
        <f t="shared" si="1259"/>
        <v xml:space="preserve"> </v>
      </c>
      <c r="BV2316" s="120" t="str">
        <f t="shared" si="1260"/>
        <v xml:space="preserve"> </v>
      </c>
      <c r="BW2316" s="120" t="str">
        <f t="shared" si="1261"/>
        <v xml:space="preserve">  </v>
      </c>
      <c r="BY2316" s="74" t="str">
        <f t="shared" si="1262"/>
        <v xml:space="preserve"> </v>
      </c>
      <c r="BZ2316" s="120" t="str">
        <f t="shared" si="1263"/>
        <v xml:space="preserve"> </v>
      </c>
      <c r="CA2316" s="120" t="str">
        <f t="shared" si="1264"/>
        <v xml:space="preserve"> </v>
      </c>
      <c r="CC2316" s="115" t="str">
        <f t="shared" si="1265"/>
        <v xml:space="preserve"> </v>
      </c>
      <c r="CD2316" s="120" t="str">
        <f t="shared" si="1266"/>
        <v xml:space="preserve"> </v>
      </c>
      <c r="CE2316" s="417" t="str">
        <f t="shared" si="1267"/>
        <v xml:space="preserve"> </v>
      </c>
      <c r="CF2316" s="115"/>
      <c r="CG2316" s="115" t="str">
        <f t="shared" si="1268"/>
        <v xml:space="preserve"> </v>
      </c>
      <c r="CH2316" s="120" t="str">
        <f t="shared" si="1269"/>
        <v xml:space="preserve"> </v>
      </c>
      <c r="CI2316" s="417" t="str">
        <f t="shared" si="1270"/>
        <v xml:space="preserve"> </v>
      </c>
      <c r="CJ2316" s="115"/>
      <c r="CK2316" s="115" t="str">
        <f t="shared" si="1271"/>
        <v xml:space="preserve"> </v>
      </c>
      <c r="CL2316" s="120" t="str">
        <f t="shared" si="1272"/>
        <v xml:space="preserve"> </v>
      </c>
      <c r="CM2316" s="417" t="str">
        <f t="shared" si="1274"/>
        <v xml:space="preserve"> </v>
      </c>
      <c r="IS2316" s="108">
        <v>20.58</v>
      </c>
    </row>
    <row r="2317" spans="2:253" s="74" customFormat="1" ht="17.100000000000001" hidden="1" customHeight="1" x14ac:dyDescent="0.25">
      <c r="B2317" s="524">
        <f>IF(AND('KB Duct Parts'!$BL$14=1,'KB Duct Parts'!AQ17),'KB Duct Parts'!AQ17,0)</f>
        <v>0</v>
      </c>
      <c r="C2317" s="529">
        <v>18604</v>
      </c>
      <c r="D2317" s="506">
        <f t="shared" si="1247"/>
        <v>18604</v>
      </c>
      <c r="E2317" s="539" t="s">
        <v>861</v>
      </c>
      <c r="F2317" s="508" t="str">
        <f t="shared" si="1240"/>
        <v xml:space="preserve"> </v>
      </c>
      <c r="G2317" s="537" t="s">
        <v>494</v>
      </c>
      <c r="H2317" s="524"/>
      <c r="I2317" s="1035"/>
      <c r="J2317" s="1036"/>
      <c r="K2317" s="531" t="s">
        <v>881</v>
      </c>
      <c r="L2317" s="522"/>
      <c r="M2317" s="517" t="str">
        <f t="shared" si="1275"/>
        <v>Y</v>
      </c>
      <c r="N2317" s="514">
        <f t="shared" si="1241"/>
        <v>25.2</v>
      </c>
      <c r="O2317" s="514">
        <f t="shared" si="1249"/>
        <v>0</v>
      </c>
      <c r="P2317" s="680">
        <f>'KB Duct Parts'!$AE$3</f>
        <v>0</v>
      </c>
      <c r="Q2317" s="681">
        <f t="shared" si="1242"/>
        <v>0</v>
      </c>
      <c r="R2317" s="682">
        <f t="shared" si="1243"/>
        <v>0</v>
      </c>
      <c r="S2317" s="716">
        <f t="shared" si="1244"/>
        <v>0.35</v>
      </c>
      <c r="T2317" s="679">
        <f t="shared" si="1245"/>
        <v>0</v>
      </c>
      <c r="U2317" s="679">
        <f t="shared" si="1246"/>
        <v>0</v>
      </c>
      <c r="Y2317" s="120"/>
      <c r="AD2317" s="81"/>
      <c r="AF2317" s="370"/>
      <c r="AG2317" s="375"/>
      <c r="AH2317" s="379"/>
      <c r="AI2317" s="383"/>
      <c r="AJ2317" s="388"/>
      <c r="AK2317" s="392"/>
      <c r="AL2317" s="388"/>
      <c r="AM2317" s="363">
        <f t="shared" si="1273"/>
        <v>1</v>
      </c>
      <c r="AN2317" s="578">
        <v>25.2</v>
      </c>
      <c r="AO2317" s="78">
        <f t="shared" si="1255"/>
        <v>0</v>
      </c>
      <c r="AP2317" s="78">
        <f t="shared" si="1250"/>
        <v>0</v>
      </c>
      <c r="AQ2317" s="78">
        <f t="shared" si="1251"/>
        <v>0</v>
      </c>
      <c r="AR2317" s="78">
        <f t="shared" si="1252"/>
        <v>0</v>
      </c>
      <c r="AS2317" s="78">
        <f t="shared" si="1253"/>
        <v>0</v>
      </c>
      <c r="AT2317" s="78">
        <f t="shared" si="1254"/>
        <v>0</v>
      </c>
      <c r="AU2317" s="74" t="s">
        <v>717</v>
      </c>
      <c r="AV2317" s="115"/>
      <c r="AW2317" s="395"/>
      <c r="AX2317" s="395">
        <v>0</v>
      </c>
      <c r="AY2317" s="395">
        <v>0</v>
      </c>
      <c r="AZ2317" s="395">
        <v>0</v>
      </c>
      <c r="BA2317" s="395">
        <v>0</v>
      </c>
      <c r="BB2317" s="395">
        <v>0</v>
      </c>
      <c r="BC2317" s="395">
        <v>0</v>
      </c>
      <c r="BD2317" s="115"/>
      <c r="BE2317" s="115"/>
      <c r="BF2317" s="115"/>
      <c r="BG2317" s="115"/>
      <c r="BH2317" s="115"/>
      <c r="BI2317" s="115"/>
      <c r="BJ2317" s="115"/>
      <c r="BK2317" s="115"/>
      <c r="BQ2317" s="74" t="str">
        <f t="shared" si="1256"/>
        <v xml:space="preserve"> </v>
      </c>
      <c r="BR2317" s="120" t="str">
        <f t="shared" si="1257"/>
        <v xml:space="preserve"> </v>
      </c>
      <c r="BS2317" s="120" t="str">
        <f t="shared" si="1258"/>
        <v xml:space="preserve"> </v>
      </c>
      <c r="BU2317" s="74" t="str">
        <f t="shared" si="1259"/>
        <v xml:space="preserve"> </v>
      </c>
      <c r="BV2317" s="120" t="str">
        <f t="shared" si="1260"/>
        <v xml:space="preserve"> </v>
      </c>
      <c r="BW2317" s="120" t="str">
        <f t="shared" si="1261"/>
        <v xml:space="preserve">  </v>
      </c>
      <c r="BY2317" s="74" t="str">
        <f t="shared" si="1262"/>
        <v xml:space="preserve"> </v>
      </c>
      <c r="BZ2317" s="120" t="str">
        <f t="shared" si="1263"/>
        <v xml:space="preserve"> </v>
      </c>
      <c r="CA2317" s="120" t="str">
        <f t="shared" si="1264"/>
        <v xml:space="preserve"> </v>
      </c>
      <c r="CC2317" s="115" t="str">
        <f t="shared" si="1265"/>
        <v xml:space="preserve"> </v>
      </c>
      <c r="CD2317" s="120" t="str">
        <f t="shared" si="1266"/>
        <v xml:space="preserve"> </v>
      </c>
      <c r="CE2317" s="417" t="str">
        <f t="shared" si="1267"/>
        <v xml:space="preserve"> </v>
      </c>
      <c r="CF2317" s="115"/>
      <c r="CG2317" s="115" t="str">
        <f t="shared" si="1268"/>
        <v xml:space="preserve"> </v>
      </c>
      <c r="CH2317" s="120" t="str">
        <f t="shared" si="1269"/>
        <v xml:space="preserve"> </v>
      </c>
      <c r="CI2317" s="417" t="str">
        <f t="shared" si="1270"/>
        <v xml:space="preserve"> </v>
      </c>
      <c r="CJ2317" s="115"/>
      <c r="CK2317" s="115" t="str">
        <f t="shared" si="1271"/>
        <v xml:space="preserve"> </v>
      </c>
      <c r="CL2317" s="120" t="str">
        <f t="shared" si="1272"/>
        <v xml:space="preserve"> </v>
      </c>
      <c r="CM2317" s="417" t="str">
        <f t="shared" si="1274"/>
        <v xml:space="preserve"> </v>
      </c>
      <c r="IS2317" s="108">
        <v>8.61</v>
      </c>
    </row>
    <row r="2318" spans="2:253" s="74" customFormat="1" ht="17.100000000000001" hidden="1" customHeight="1" x14ac:dyDescent="0.25">
      <c r="B2318" s="524">
        <f>IF(AND('KB Duct Parts'!$BL$14=1,'KB Duct Parts'!AQ18),'KB Duct Parts'!AQ18,0)</f>
        <v>0</v>
      </c>
      <c r="C2318" s="529">
        <v>18605</v>
      </c>
      <c r="D2318" s="506">
        <f t="shared" si="1247"/>
        <v>18605</v>
      </c>
      <c r="E2318" s="539" t="s">
        <v>862</v>
      </c>
      <c r="F2318" s="508" t="str">
        <f t="shared" si="1240"/>
        <v xml:space="preserve"> </v>
      </c>
      <c r="G2318" s="537" t="s">
        <v>494</v>
      </c>
      <c r="H2318" s="524"/>
      <c r="I2318" s="1035"/>
      <c r="J2318" s="1036"/>
      <c r="K2318" s="531" t="s">
        <v>881</v>
      </c>
      <c r="L2318" s="522"/>
      <c r="M2318" s="517" t="str">
        <f t="shared" si="1275"/>
        <v>Y</v>
      </c>
      <c r="N2318" s="514">
        <f t="shared" si="1241"/>
        <v>31.4</v>
      </c>
      <c r="O2318" s="514">
        <f t="shared" si="1249"/>
        <v>0</v>
      </c>
      <c r="P2318" s="680">
        <f>'KB Duct Parts'!$AE$3</f>
        <v>0</v>
      </c>
      <c r="Q2318" s="681">
        <f t="shared" si="1242"/>
        <v>0</v>
      </c>
      <c r="R2318" s="682">
        <f t="shared" si="1243"/>
        <v>0</v>
      </c>
      <c r="S2318" s="716">
        <f t="shared" si="1244"/>
        <v>0.35</v>
      </c>
      <c r="T2318" s="679">
        <f t="shared" si="1245"/>
        <v>0</v>
      </c>
      <c r="U2318" s="679">
        <f t="shared" si="1246"/>
        <v>0</v>
      </c>
      <c r="Y2318" s="120"/>
      <c r="AD2318" s="81"/>
      <c r="AF2318" s="370"/>
      <c r="AG2318" s="375"/>
      <c r="AH2318" s="379"/>
      <c r="AI2318" s="383"/>
      <c r="AJ2318" s="388"/>
      <c r="AK2318" s="392"/>
      <c r="AL2318" s="388"/>
      <c r="AM2318" s="363">
        <f t="shared" si="1273"/>
        <v>1</v>
      </c>
      <c r="AN2318" s="578">
        <v>31.4</v>
      </c>
      <c r="AO2318" s="78">
        <f t="shared" si="1255"/>
        <v>0</v>
      </c>
      <c r="AP2318" s="78">
        <f t="shared" si="1250"/>
        <v>0</v>
      </c>
      <c r="AQ2318" s="78">
        <f t="shared" si="1251"/>
        <v>0</v>
      </c>
      <c r="AR2318" s="78">
        <f t="shared" si="1252"/>
        <v>0</v>
      </c>
      <c r="AS2318" s="78">
        <f t="shared" si="1253"/>
        <v>0</v>
      </c>
      <c r="AT2318" s="78">
        <f t="shared" si="1254"/>
        <v>0</v>
      </c>
      <c r="AU2318" s="74" t="s">
        <v>717</v>
      </c>
      <c r="AV2318" s="115"/>
      <c r="AW2318" s="395"/>
      <c r="AX2318" s="395">
        <v>0</v>
      </c>
      <c r="AY2318" s="395">
        <v>0</v>
      </c>
      <c r="AZ2318" s="395">
        <v>0</v>
      </c>
      <c r="BA2318" s="395">
        <v>0</v>
      </c>
      <c r="BB2318" s="395">
        <v>0</v>
      </c>
      <c r="BC2318" s="395">
        <v>0</v>
      </c>
      <c r="BD2318" s="115"/>
      <c r="BE2318" s="115"/>
      <c r="BF2318" s="115"/>
      <c r="BG2318" s="115"/>
      <c r="BH2318" s="115"/>
      <c r="BI2318" s="115"/>
      <c r="BJ2318" s="115"/>
      <c r="BK2318" s="115"/>
      <c r="BQ2318" s="74" t="str">
        <f t="shared" si="1256"/>
        <v xml:space="preserve"> </v>
      </c>
      <c r="BR2318" s="120" t="str">
        <f t="shared" si="1257"/>
        <v xml:space="preserve"> </v>
      </c>
      <c r="BS2318" s="120" t="str">
        <f t="shared" si="1258"/>
        <v xml:space="preserve"> </v>
      </c>
      <c r="BU2318" s="74" t="str">
        <f t="shared" si="1259"/>
        <v xml:space="preserve"> </v>
      </c>
      <c r="BV2318" s="120" t="str">
        <f t="shared" si="1260"/>
        <v xml:space="preserve"> </v>
      </c>
      <c r="BW2318" s="120" t="str">
        <f t="shared" si="1261"/>
        <v xml:space="preserve">  </v>
      </c>
      <c r="BY2318" s="74" t="str">
        <f t="shared" si="1262"/>
        <v xml:space="preserve"> </v>
      </c>
      <c r="BZ2318" s="120" t="str">
        <f t="shared" si="1263"/>
        <v xml:space="preserve"> </v>
      </c>
      <c r="CA2318" s="120" t="str">
        <f t="shared" si="1264"/>
        <v xml:space="preserve"> </v>
      </c>
      <c r="CC2318" s="115" t="str">
        <f t="shared" si="1265"/>
        <v xml:space="preserve"> </v>
      </c>
      <c r="CD2318" s="120" t="str">
        <f t="shared" si="1266"/>
        <v xml:space="preserve"> </v>
      </c>
      <c r="CE2318" s="417" t="str">
        <f t="shared" si="1267"/>
        <v xml:space="preserve"> </v>
      </c>
      <c r="CF2318" s="115"/>
      <c r="CG2318" s="115" t="str">
        <f t="shared" si="1268"/>
        <v xml:space="preserve"> </v>
      </c>
      <c r="CH2318" s="120" t="str">
        <f t="shared" si="1269"/>
        <v xml:space="preserve"> </v>
      </c>
      <c r="CI2318" s="417" t="str">
        <f t="shared" si="1270"/>
        <v xml:space="preserve"> </v>
      </c>
      <c r="CJ2318" s="115"/>
      <c r="CK2318" s="115" t="str">
        <f t="shared" si="1271"/>
        <v xml:space="preserve"> </v>
      </c>
      <c r="CL2318" s="120" t="str">
        <f t="shared" si="1272"/>
        <v xml:space="preserve"> </v>
      </c>
      <c r="CM2318" s="417" t="str">
        <f t="shared" si="1274"/>
        <v xml:space="preserve"> </v>
      </c>
      <c r="IS2318" s="108">
        <v>10.71</v>
      </c>
    </row>
    <row r="2319" spans="2:253" s="74" customFormat="1" ht="17.100000000000001" hidden="1" customHeight="1" x14ac:dyDescent="0.25">
      <c r="B2319" s="524">
        <f>IF(AND('KB Duct Parts'!$BL$14=1,'KB Duct Parts'!AQ19),'KB Duct Parts'!AQ19,0)</f>
        <v>0</v>
      </c>
      <c r="C2319" s="529">
        <v>18606</v>
      </c>
      <c r="D2319" s="506">
        <f t="shared" si="1247"/>
        <v>18606</v>
      </c>
      <c r="E2319" s="539" t="s">
        <v>863</v>
      </c>
      <c r="F2319" s="508" t="str">
        <f t="shared" si="1240"/>
        <v xml:space="preserve"> </v>
      </c>
      <c r="G2319" s="537" t="s">
        <v>494</v>
      </c>
      <c r="H2319" s="524"/>
      <c r="I2319" s="1035"/>
      <c r="J2319" s="1036"/>
      <c r="K2319" s="531" t="s">
        <v>881</v>
      </c>
      <c r="L2319" s="522"/>
      <c r="M2319" s="517" t="str">
        <f t="shared" si="1275"/>
        <v>Y</v>
      </c>
      <c r="N2319" s="514">
        <f t="shared" si="1241"/>
        <v>37.700000000000003</v>
      </c>
      <c r="O2319" s="514">
        <f t="shared" si="1249"/>
        <v>0</v>
      </c>
      <c r="P2319" s="680">
        <f>'KB Duct Parts'!$AE$3</f>
        <v>0</v>
      </c>
      <c r="Q2319" s="681">
        <f t="shared" si="1242"/>
        <v>0</v>
      </c>
      <c r="R2319" s="682">
        <f t="shared" si="1243"/>
        <v>0</v>
      </c>
      <c r="S2319" s="716">
        <f t="shared" si="1244"/>
        <v>0.35</v>
      </c>
      <c r="T2319" s="679">
        <f t="shared" si="1245"/>
        <v>0</v>
      </c>
      <c r="U2319" s="679">
        <f t="shared" si="1246"/>
        <v>0</v>
      </c>
      <c r="Y2319" s="120"/>
      <c r="AD2319" s="81"/>
      <c r="AF2319" s="370"/>
      <c r="AG2319" s="375"/>
      <c r="AH2319" s="379"/>
      <c r="AI2319" s="383"/>
      <c r="AJ2319" s="388"/>
      <c r="AK2319" s="392"/>
      <c r="AL2319" s="388"/>
      <c r="AM2319" s="363">
        <f t="shared" si="1273"/>
        <v>1</v>
      </c>
      <c r="AN2319" s="578">
        <v>37.700000000000003</v>
      </c>
      <c r="AO2319" s="78">
        <f t="shared" si="1255"/>
        <v>0</v>
      </c>
      <c r="AP2319" s="78">
        <f t="shared" si="1250"/>
        <v>0</v>
      </c>
      <c r="AQ2319" s="78">
        <f t="shared" si="1251"/>
        <v>0</v>
      </c>
      <c r="AR2319" s="78">
        <f t="shared" si="1252"/>
        <v>0</v>
      </c>
      <c r="AS2319" s="78">
        <f t="shared" si="1253"/>
        <v>0</v>
      </c>
      <c r="AT2319" s="78">
        <f t="shared" si="1254"/>
        <v>0</v>
      </c>
      <c r="AU2319" s="74" t="s">
        <v>717</v>
      </c>
      <c r="AV2319" s="115"/>
      <c r="AW2319" s="395"/>
      <c r="AX2319" s="395">
        <v>0</v>
      </c>
      <c r="AY2319" s="395">
        <v>0</v>
      </c>
      <c r="AZ2319" s="395">
        <v>0</v>
      </c>
      <c r="BA2319" s="395">
        <v>0</v>
      </c>
      <c r="BB2319" s="395">
        <v>0</v>
      </c>
      <c r="BC2319" s="395">
        <v>0</v>
      </c>
      <c r="BD2319" s="115"/>
      <c r="BE2319" s="115"/>
      <c r="BF2319" s="115"/>
      <c r="BG2319" s="115"/>
      <c r="BH2319" s="115"/>
      <c r="BI2319" s="115"/>
      <c r="BJ2319" s="115"/>
      <c r="BK2319" s="115"/>
      <c r="BQ2319" s="74" t="str">
        <f t="shared" si="1256"/>
        <v xml:space="preserve"> </v>
      </c>
      <c r="BR2319" s="120" t="str">
        <f t="shared" si="1257"/>
        <v xml:space="preserve"> </v>
      </c>
      <c r="BS2319" s="120" t="str">
        <f t="shared" si="1258"/>
        <v xml:space="preserve"> </v>
      </c>
      <c r="BU2319" s="74" t="str">
        <f t="shared" si="1259"/>
        <v xml:space="preserve"> </v>
      </c>
      <c r="BV2319" s="120" t="str">
        <f t="shared" si="1260"/>
        <v xml:space="preserve"> </v>
      </c>
      <c r="BW2319" s="120" t="str">
        <f t="shared" si="1261"/>
        <v xml:space="preserve">  </v>
      </c>
      <c r="BY2319" s="74" t="str">
        <f t="shared" si="1262"/>
        <v xml:space="preserve"> </v>
      </c>
      <c r="BZ2319" s="120" t="str">
        <f t="shared" si="1263"/>
        <v xml:space="preserve"> </v>
      </c>
      <c r="CA2319" s="120" t="str">
        <f t="shared" si="1264"/>
        <v xml:space="preserve"> </v>
      </c>
      <c r="CC2319" s="115" t="str">
        <f t="shared" si="1265"/>
        <v xml:space="preserve"> </v>
      </c>
      <c r="CD2319" s="120" t="str">
        <f t="shared" si="1266"/>
        <v xml:space="preserve"> </v>
      </c>
      <c r="CE2319" s="417" t="str">
        <f t="shared" si="1267"/>
        <v xml:space="preserve"> </v>
      </c>
      <c r="CF2319" s="115"/>
      <c r="CG2319" s="115" t="str">
        <f t="shared" si="1268"/>
        <v xml:space="preserve"> </v>
      </c>
      <c r="CH2319" s="120" t="str">
        <f t="shared" si="1269"/>
        <v xml:space="preserve"> </v>
      </c>
      <c r="CI2319" s="417" t="str">
        <f t="shared" si="1270"/>
        <v xml:space="preserve"> </v>
      </c>
      <c r="CJ2319" s="115"/>
      <c r="CK2319" s="115" t="str">
        <f t="shared" si="1271"/>
        <v xml:space="preserve"> </v>
      </c>
      <c r="CL2319" s="120" t="str">
        <f t="shared" si="1272"/>
        <v xml:space="preserve"> </v>
      </c>
      <c r="CM2319" s="417" t="str">
        <f t="shared" si="1274"/>
        <v xml:space="preserve"> </v>
      </c>
      <c r="IS2319" s="108">
        <v>13.17</v>
      </c>
    </row>
    <row r="2320" spans="2:253" s="74" customFormat="1" ht="17.100000000000001" hidden="1" customHeight="1" x14ac:dyDescent="0.25">
      <c r="B2320" s="524">
        <f>IF(AND('KB Duct Parts'!$BL$14=1,'KB Duct Parts'!AQ20),'KB Duct Parts'!AQ20,0)</f>
        <v>0</v>
      </c>
      <c r="C2320" s="529">
        <v>18607</v>
      </c>
      <c r="D2320" s="506">
        <f t="shared" si="1247"/>
        <v>18607</v>
      </c>
      <c r="E2320" s="539" t="s">
        <v>864</v>
      </c>
      <c r="F2320" s="508" t="str">
        <f t="shared" ref="F2320:F2383" si="1276">IF(AM2320&gt;1,"Non-Std"," ")</f>
        <v xml:space="preserve"> </v>
      </c>
      <c r="G2320" s="537" t="s">
        <v>494</v>
      </c>
      <c r="H2320" s="524"/>
      <c r="I2320" s="1035"/>
      <c r="J2320" s="1036"/>
      <c r="K2320" s="531" t="s">
        <v>881</v>
      </c>
      <c r="L2320" s="522"/>
      <c r="M2320" s="517" t="str">
        <f t="shared" si="1275"/>
        <v>Y</v>
      </c>
      <c r="N2320" s="514">
        <f t="shared" si="1241"/>
        <v>44.1</v>
      </c>
      <c r="O2320" s="514">
        <f t="shared" si="1249"/>
        <v>0</v>
      </c>
      <c r="P2320" s="680">
        <f>'KB Duct Parts'!$AE$3</f>
        <v>0</v>
      </c>
      <c r="Q2320" s="681">
        <f t="shared" si="1242"/>
        <v>0</v>
      </c>
      <c r="R2320" s="682">
        <f t="shared" si="1243"/>
        <v>0</v>
      </c>
      <c r="S2320" s="716">
        <f t="shared" si="1244"/>
        <v>0.35</v>
      </c>
      <c r="T2320" s="679">
        <f t="shared" si="1245"/>
        <v>0</v>
      </c>
      <c r="U2320" s="679">
        <f t="shared" si="1246"/>
        <v>0</v>
      </c>
      <c r="Y2320" s="120"/>
      <c r="AD2320" s="81"/>
      <c r="AF2320" s="370"/>
      <c r="AG2320" s="375"/>
      <c r="AH2320" s="379"/>
      <c r="AI2320" s="383"/>
      <c r="AJ2320" s="388"/>
      <c r="AK2320" s="392"/>
      <c r="AL2320" s="388"/>
      <c r="AM2320" s="363">
        <f t="shared" si="1273"/>
        <v>1</v>
      </c>
      <c r="AN2320" s="578">
        <v>44.1</v>
      </c>
      <c r="AO2320" s="78">
        <f t="shared" si="1255"/>
        <v>0</v>
      </c>
      <c r="AP2320" s="78">
        <f t="shared" si="1250"/>
        <v>0</v>
      </c>
      <c r="AQ2320" s="78">
        <f t="shared" si="1251"/>
        <v>0</v>
      </c>
      <c r="AR2320" s="78">
        <f t="shared" si="1252"/>
        <v>0</v>
      </c>
      <c r="AS2320" s="78">
        <f t="shared" si="1253"/>
        <v>0</v>
      </c>
      <c r="AT2320" s="78">
        <f t="shared" si="1254"/>
        <v>0</v>
      </c>
      <c r="AU2320" s="74" t="s">
        <v>717</v>
      </c>
      <c r="AV2320" s="115"/>
      <c r="AW2320" s="395"/>
      <c r="AX2320" s="395">
        <v>0</v>
      </c>
      <c r="AY2320" s="395">
        <v>0</v>
      </c>
      <c r="AZ2320" s="395">
        <v>0</v>
      </c>
      <c r="BA2320" s="395">
        <v>0</v>
      </c>
      <c r="BB2320" s="395">
        <v>0</v>
      </c>
      <c r="BC2320" s="395">
        <v>0</v>
      </c>
      <c r="BD2320" s="115"/>
      <c r="BE2320" s="115"/>
      <c r="BF2320" s="115"/>
      <c r="BG2320" s="115"/>
      <c r="BH2320" s="115"/>
      <c r="BI2320" s="115"/>
      <c r="BJ2320" s="115"/>
      <c r="BK2320" s="115"/>
      <c r="BQ2320" s="74" t="str">
        <f t="shared" si="1256"/>
        <v xml:space="preserve"> </v>
      </c>
      <c r="BR2320" s="120" t="str">
        <f t="shared" si="1257"/>
        <v xml:space="preserve"> </v>
      </c>
      <c r="BS2320" s="120" t="str">
        <f t="shared" si="1258"/>
        <v xml:space="preserve"> </v>
      </c>
      <c r="BU2320" s="74" t="str">
        <f t="shared" si="1259"/>
        <v xml:space="preserve"> </v>
      </c>
      <c r="BV2320" s="120" t="str">
        <f t="shared" si="1260"/>
        <v xml:space="preserve"> </v>
      </c>
      <c r="BW2320" s="120" t="str">
        <f t="shared" si="1261"/>
        <v xml:space="preserve">  </v>
      </c>
      <c r="BY2320" s="74" t="str">
        <f t="shared" si="1262"/>
        <v xml:space="preserve"> </v>
      </c>
      <c r="BZ2320" s="120" t="str">
        <f t="shared" si="1263"/>
        <v xml:space="preserve"> </v>
      </c>
      <c r="CA2320" s="120" t="str">
        <f t="shared" si="1264"/>
        <v xml:space="preserve"> </v>
      </c>
      <c r="CC2320" s="115" t="str">
        <f t="shared" si="1265"/>
        <v xml:space="preserve"> </v>
      </c>
      <c r="CD2320" s="120" t="str">
        <f t="shared" si="1266"/>
        <v xml:space="preserve"> </v>
      </c>
      <c r="CE2320" s="417" t="str">
        <f t="shared" si="1267"/>
        <v xml:space="preserve"> </v>
      </c>
      <c r="CF2320" s="115"/>
      <c r="CG2320" s="115" t="str">
        <f t="shared" si="1268"/>
        <v xml:space="preserve"> </v>
      </c>
      <c r="CH2320" s="120" t="str">
        <f t="shared" si="1269"/>
        <v xml:space="preserve"> </v>
      </c>
      <c r="CI2320" s="417" t="str">
        <f t="shared" si="1270"/>
        <v xml:space="preserve"> </v>
      </c>
      <c r="CJ2320" s="115"/>
      <c r="CK2320" s="115" t="str">
        <f t="shared" si="1271"/>
        <v xml:space="preserve"> </v>
      </c>
      <c r="CL2320" s="120" t="str">
        <f t="shared" si="1272"/>
        <v xml:space="preserve"> </v>
      </c>
      <c r="CM2320" s="417" t="str">
        <f t="shared" si="1274"/>
        <v xml:space="preserve"> </v>
      </c>
      <c r="IS2320" s="108">
        <v>15.54</v>
      </c>
    </row>
    <row r="2321" spans="2:253" s="74" customFormat="1" ht="17.100000000000001" hidden="1" customHeight="1" x14ac:dyDescent="0.25">
      <c r="B2321" s="524">
        <f>IF(AND('KB Duct Parts'!$BL$14=1,'KB Duct Parts'!AQ21),'KB Duct Parts'!AQ21,0)</f>
        <v>0</v>
      </c>
      <c r="C2321" s="529">
        <v>18608</v>
      </c>
      <c r="D2321" s="506">
        <f t="shared" si="1247"/>
        <v>18608</v>
      </c>
      <c r="E2321" s="539" t="s">
        <v>484</v>
      </c>
      <c r="F2321" s="508" t="str">
        <f t="shared" si="1276"/>
        <v xml:space="preserve"> </v>
      </c>
      <c r="G2321" s="537" t="s">
        <v>494</v>
      </c>
      <c r="H2321" s="524"/>
      <c r="I2321" s="1035"/>
      <c r="J2321" s="1036"/>
      <c r="K2321" s="531" t="s">
        <v>881</v>
      </c>
      <c r="L2321" s="522"/>
      <c r="M2321" s="517" t="str">
        <f t="shared" si="1275"/>
        <v>Y</v>
      </c>
      <c r="N2321" s="514">
        <f t="shared" si="1241"/>
        <v>50.3</v>
      </c>
      <c r="O2321" s="514">
        <f t="shared" si="1249"/>
        <v>0</v>
      </c>
      <c r="P2321" s="680">
        <f>'KB Duct Parts'!$AE$3</f>
        <v>0</v>
      </c>
      <c r="Q2321" s="681">
        <f t="shared" si="1242"/>
        <v>0</v>
      </c>
      <c r="R2321" s="682">
        <f t="shared" si="1243"/>
        <v>0</v>
      </c>
      <c r="S2321" s="716">
        <f t="shared" si="1244"/>
        <v>0.35</v>
      </c>
      <c r="T2321" s="679">
        <f t="shared" si="1245"/>
        <v>0</v>
      </c>
      <c r="U2321" s="679">
        <f t="shared" si="1246"/>
        <v>0</v>
      </c>
      <c r="Y2321" s="120"/>
      <c r="AD2321" s="81"/>
      <c r="AF2321" s="370"/>
      <c r="AG2321" s="375"/>
      <c r="AH2321" s="379"/>
      <c r="AI2321" s="383"/>
      <c r="AJ2321" s="388"/>
      <c r="AK2321" s="392"/>
      <c r="AL2321" s="388"/>
      <c r="AM2321" s="363">
        <f t="shared" si="1273"/>
        <v>1</v>
      </c>
      <c r="AN2321" s="578">
        <v>50.3</v>
      </c>
      <c r="AO2321" s="78">
        <f t="shared" si="1255"/>
        <v>0</v>
      </c>
      <c r="AP2321" s="78">
        <f t="shared" si="1250"/>
        <v>0</v>
      </c>
      <c r="AQ2321" s="78">
        <f t="shared" si="1251"/>
        <v>0</v>
      </c>
      <c r="AR2321" s="78">
        <f t="shared" si="1252"/>
        <v>0</v>
      </c>
      <c r="AS2321" s="78">
        <f t="shared" si="1253"/>
        <v>0</v>
      </c>
      <c r="AT2321" s="78">
        <f t="shared" si="1254"/>
        <v>0</v>
      </c>
      <c r="AU2321" s="74" t="s">
        <v>717</v>
      </c>
      <c r="AV2321" s="115"/>
      <c r="AW2321" s="395"/>
      <c r="AX2321" s="395">
        <v>0</v>
      </c>
      <c r="AY2321" s="395">
        <v>0</v>
      </c>
      <c r="AZ2321" s="395">
        <v>0</v>
      </c>
      <c r="BA2321" s="395">
        <v>0</v>
      </c>
      <c r="BB2321" s="395">
        <v>0</v>
      </c>
      <c r="BC2321" s="395">
        <v>0</v>
      </c>
      <c r="BD2321" s="115"/>
      <c r="BE2321" s="115"/>
      <c r="BF2321" s="115"/>
      <c r="BG2321" s="115"/>
      <c r="BH2321" s="115"/>
      <c r="BI2321" s="115"/>
      <c r="BJ2321" s="115"/>
      <c r="BK2321" s="115"/>
      <c r="BQ2321" s="74" t="str">
        <f t="shared" si="1256"/>
        <v xml:space="preserve"> </v>
      </c>
      <c r="BR2321" s="120" t="str">
        <f t="shared" si="1257"/>
        <v xml:space="preserve"> </v>
      </c>
      <c r="BS2321" s="120" t="str">
        <f t="shared" si="1258"/>
        <v xml:space="preserve"> </v>
      </c>
      <c r="BU2321" s="74" t="str">
        <f t="shared" si="1259"/>
        <v xml:space="preserve"> </v>
      </c>
      <c r="BV2321" s="120" t="str">
        <f t="shared" si="1260"/>
        <v xml:space="preserve"> </v>
      </c>
      <c r="BW2321" s="120" t="str">
        <f t="shared" si="1261"/>
        <v xml:space="preserve">  </v>
      </c>
      <c r="BY2321" s="74" t="str">
        <f t="shared" si="1262"/>
        <v xml:space="preserve"> </v>
      </c>
      <c r="BZ2321" s="120" t="str">
        <f t="shared" si="1263"/>
        <v xml:space="preserve"> </v>
      </c>
      <c r="CA2321" s="120" t="str">
        <f t="shared" si="1264"/>
        <v xml:space="preserve"> </v>
      </c>
      <c r="CC2321" s="115" t="str">
        <f t="shared" si="1265"/>
        <v xml:space="preserve"> </v>
      </c>
      <c r="CD2321" s="120" t="str">
        <f t="shared" si="1266"/>
        <v xml:space="preserve"> </v>
      </c>
      <c r="CE2321" s="417" t="str">
        <f t="shared" si="1267"/>
        <v xml:space="preserve"> </v>
      </c>
      <c r="CF2321" s="115"/>
      <c r="CG2321" s="115" t="str">
        <f t="shared" si="1268"/>
        <v xml:space="preserve"> </v>
      </c>
      <c r="CH2321" s="120" t="str">
        <f t="shared" si="1269"/>
        <v xml:space="preserve"> </v>
      </c>
      <c r="CI2321" s="417" t="str">
        <f t="shared" si="1270"/>
        <v xml:space="preserve"> </v>
      </c>
      <c r="CJ2321" s="115"/>
      <c r="CK2321" s="115" t="str">
        <f t="shared" si="1271"/>
        <v xml:space="preserve"> </v>
      </c>
      <c r="CL2321" s="120" t="str">
        <f t="shared" si="1272"/>
        <v xml:space="preserve"> </v>
      </c>
      <c r="CM2321" s="417" t="str">
        <f t="shared" si="1274"/>
        <v xml:space="preserve"> </v>
      </c>
      <c r="IS2321" s="108">
        <v>17.46</v>
      </c>
    </row>
    <row r="2322" spans="2:253" s="74" customFormat="1" ht="17.100000000000001" hidden="1" customHeight="1" x14ac:dyDescent="0.25">
      <c r="B2322" s="524">
        <f>IF('KB Duct Parts'!AS17&gt;0,'KB Duct Parts'!AS17,0)</f>
        <v>0</v>
      </c>
      <c r="C2322" s="529">
        <v>17202</v>
      </c>
      <c r="D2322" s="506">
        <f t="shared" si="1247"/>
        <v>17202</v>
      </c>
      <c r="E2322" s="539" t="s">
        <v>481</v>
      </c>
      <c r="F2322" s="508" t="str">
        <f t="shared" si="1276"/>
        <v xml:space="preserve"> </v>
      </c>
      <c r="G2322" s="537" t="s">
        <v>495</v>
      </c>
      <c r="H2322" s="524"/>
      <c r="I2322" s="1035"/>
      <c r="J2322" s="1036"/>
      <c r="K2322" s="531" t="s">
        <v>882</v>
      </c>
      <c r="L2322" s="522"/>
      <c r="M2322" s="517" t="str">
        <f t="shared" si="1275"/>
        <v>Y</v>
      </c>
      <c r="N2322" s="514">
        <f t="shared" si="1241"/>
        <v>2.5</v>
      </c>
      <c r="O2322" s="514">
        <f t="shared" si="1249"/>
        <v>0</v>
      </c>
      <c r="P2322" s="680">
        <f>'KB Duct Parts'!$AE$3</f>
        <v>0</v>
      </c>
      <c r="Q2322" s="681">
        <f t="shared" si="1242"/>
        <v>0</v>
      </c>
      <c r="R2322" s="682">
        <f t="shared" si="1243"/>
        <v>0</v>
      </c>
      <c r="S2322" s="716">
        <f t="shared" si="1244"/>
        <v>0.35</v>
      </c>
      <c r="T2322" s="679">
        <f t="shared" si="1245"/>
        <v>0</v>
      </c>
      <c r="U2322" s="679">
        <f t="shared" si="1246"/>
        <v>0</v>
      </c>
      <c r="Y2322" s="120"/>
      <c r="AD2322" s="81"/>
      <c r="AF2322" s="370"/>
      <c r="AG2322" s="375"/>
      <c r="AH2322" s="379"/>
      <c r="AI2322" s="383"/>
      <c r="AJ2322" s="388"/>
      <c r="AK2322" s="392"/>
      <c r="AL2322" s="388"/>
      <c r="AM2322" s="363">
        <f t="shared" si="1273"/>
        <v>1</v>
      </c>
      <c r="AN2322" s="578">
        <v>2.5</v>
      </c>
      <c r="AO2322" s="78">
        <f t="shared" si="1255"/>
        <v>0</v>
      </c>
      <c r="AP2322" s="78">
        <f t="shared" si="1250"/>
        <v>0</v>
      </c>
      <c r="AQ2322" s="78">
        <f t="shared" si="1251"/>
        <v>0</v>
      </c>
      <c r="AR2322" s="78">
        <f t="shared" si="1252"/>
        <v>0</v>
      </c>
      <c r="AS2322" s="78">
        <f t="shared" si="1253"/>
        <v>0</v>
      </c>
      <c r="AT2322" s="78">
        <f t="shared" si="1254"/>
        <v>0</v>
      </c>
      <c r="AU2322" s="74" t="s">
        <v>717</v>
      </c>
      <c r="AV2322" s="115"/>
      <c r="AW2322" s="395"/>
      <c r="AX2322" s="395">
        <v>0</v>
      </c>
      <c r="AY2322" s="395">
        <v>0</v>
      </c>
      <c r="AZ2322" s="395">
        <v>0</v>
      </c>
      <c r="BA2322" s="395">
        <v>0</v>
      </c>
      <c r="BB2322" s="395">
        <v>0</v>
      </c>
      <c r="BC2322" s="395">
        <v>0</v>
      </c>
      <c r="BD2322" s="115"/>
      <c r="BE2322" s="115"/>
      <c r="BF2322" s="115"/>
      <c r="BG2322" s="115"/>
      <c r="BH2322" s="115"/>
      <c r="BI2322" s="115"/>
      <c r="BJ2322" s="115"/>
      <c r="BK2322" s="115"/>
      <c r="BQ2322" s="74" t="str">
        <f t="shared" si="1256"/>
        <v xml:space="preserve"> </v>
      </c>
      <c r="BR2322" s="120" t="str">
        <f t="shared" si="1257"/>
        <v xml:space="preserve"> </v>
      </c>
      <c r="BS2322" s="120" t="str">
        <f t="shared" si="1258"/>
        <v xml:space="preserve"> </v>
      </c>
      <c r="BU2322" s="74" t="str">
        <f t="shared" si="1259"/>
        <v xml:space="preserve"> </v>
      </c>
      <c r="BV2322" s="120" t="str">
        <f t="shared" si="1260"/>
        <v xml:space="preserve"> </v>
      </c>
      <c r="BW2322" s="120" t="str">
        <f t="shared" si="1261"/>
        <v xml:space="preserve">  </v>
      </c>
      <c r="BY2322" s="74" t="str">
        <f t="shared" si="1262"/>
        <v xml:space="preserve"> </v>
      </c>
      <c r="BZ2322" s="120" t="str">
        <f t="shared" si="1263"/>
        <v xml:space="preserve"> </v>
      </c>
      <c r="CA2322" s="120" t="str">
        <f t="shared" si="1264"/>
        <v xml:space="preserve"> </v>
      </c>
      <c r="CC2322" s="115" t="str">
        <f t="shared" si="1265"/>
        <v xml:space="preserve"> </v>
      </c>
      <c r="CD2322" s="120" t="str">
        <f t="shared" si="1266"/>
        <v xml:space="preserve"> </v>
      </c>
      <c r="CE2322" s="417" t="str">
        <f t="shared" si="1267"/>
        <v xml:space="preserve"> </v>
      </c>
      <c r="CF2322" s="115"/>
      <c r="CG2322" s="115" t="str">
        <f t="shared" si="1268"/>
        <v xml:space="preserve"> </v>
      </c>
      <c r="CH2322" s="120" t="str">
        <f t="shared" si="1269"/>
        <v xml:space="preserve"> </v>
      </c>
      <c r="CI2322" s="417" t="str">
        <f t="shared" si="1270"/>
        <v xml:space="preserve"> </v>
      </c>
      <c r="CJ2322" s="115"/>
      <c r="CK2322" s="115" t="str">
        <f t="shared" si="1271"/>
        <v xml:space="preserve"> </v>
      </c>
      <c r="CL2322" s="120" t="str">
        <f t="shared" si="1272"/>
        <v xml:space="preserve"> </v>
      </c>
      <c r="CM2322" s="417" t="str">
        <f t="shared" si="1274"/>
        <v xml:space="preserve"> </v>
      </c>
      <c r="IS2322" s="108">
        <v>2</v>
      </c>
    </row>
    <row r="2323" spans="2:253" s="74" customFormat="1" ht="17.100000000000001" hidden="1" customHeight="1" x14ac:dyDescent="0.25">
      <c r="B2323" s="524">
        <f>IF('KB Duct Parts'!AS18&gt;0,'KB Duct Parts'!AS18,0)</f>
        <v>0</v>
      </c>
      <c r="C2323" s="529">
        <v>17203</v>
      </c>
      <c r="D2323" s="506">
        <f t="shared" si="1247"/>
        <v>17203</v>
      </c>
      <c r="E2323" s="539" t="s">
        <v>483</v>
      </c>
      <c r="F2323" s="508" t="str">
        <f t="shared" si="1276"/>
        <v xml:space="preserve"> </v>
      </c>
      <c r="G2323" s="537" t="s">
        <v>495</v>
      </c>
      <c r="H2323" s="524"/>
      <c r="I2323" s="1035"/>
      <c r="J2323" s="1036"/>
      <c r="K2323" s="531" t="s">
        <v>882</v>
      </c>
      <c r="L2323" s="522"/>
      <c r="M2323" s="517" t="str">
        <f t="shared" si="1275"/>
        <v>Y</v>
      </c>
      <c r="N2323" s="514">
        <f t="shared" si="1241"/>
        <v>3.4</v>
      </c>
      <c r="O2323" s="514">
        <f t="shared" si="1249"/>
        <v>0</v>
      </c>
      <c r="P2323" s="680">
        <f>'KB Duct Parts'!$AE$3</f>
        <v>0</v>
      </c>
      <c r="Q2323" s="681">
        <f t="shared" si="1242"/>
        <v>0</v>
      </c>
      <c r="R2323" s="682">
        <f t="shared" si="1243"/>
        <v>0</v>
      </c>
      <c r="S2323" s="716">
        <f t="shared" si="1244"/>
        <v>0.35</v>
      </c>
      <c r="T2323" s="679">
        <f t="shared" si="1245"/>
        <v>0</v>
      </c>
      <c r="U2323" s="679">
        <f t="shared" si="1246"/>
        <v>0</v>
      </c>
      <c r="Y2323" s="120"/>
      <c r="AD2323" s="81"/>
      <c r="AF2323" s="370"/>
      <c r="AG2323" s="375"/>
      <c r="AH2323" s="379"/>
      <c r="AI2323" s="383"/>
      <c r="AJ2323" s="388"/>
      <c r="AK2323" s="392"/>
      <c r="AL2323" s="388"/>
      <c r="AM2323" s="363">
        <f t="shared" si="1273"/>
        <v>1</v>
      </c>
      <c r="AN2323" s="578">
        <v>3.4</v>
      </c>
      <c r="AO2323" s="78">
        <f t="shared" si="1255"/>
        <v>0</v>
      </c>
      <c r="AP2323" s="78">
        <f t="shared" si="1250"/>
        <v>0</v>
      </c>
      <c r="AQ2323" s="78">
        <f t="shared" si="1251"/>
        <v>0</v>
      </c>
      <c r="AR2323" s="78">
        <f t="shared" si="1252"/>
        <v>0</v>
      </c>
      <c r="AS2323" s="78">
        <f t="shared" si="1253"/>
        <v>0</v>
      </c>
      <c r="AT2323" s="78">
        <f t="shared" si="1254"/>
        <v>0</v>
      </c>
      <c r="AU2323" s="74" t="s">
        <v>717</v>
      </c>
      <c r="AV2323" s="115"/>
      <c r="AW2323" s="395"/>
      <c r="AX2323" s="395">
        <v>0</v>
      </c>
      <c r="AY2323" s="395">
        <v>0</v>
      </c>
      <c r="AZ2323" s="395">
        <v>0</v>
      </c>
      <c r="BA2323" s="395">
        <v>0</v>
      </c>
      <c r="BB2323" s="395">
        <v>0</v>
      </c>
      <c r="BC2323" s="395">
        <v>0</v>
      </c>
      <c r="BD2323" s="115"/>
      <c r="BE2323" s="115"/>
      <c r="BF2323" s="115"/>
      <c r="BG2323" s="115"/>
      <c r="BH2323" s="115"/>
      <c r="BI2323" s="115"/>
      <c r="BJ2323" s="115"/>
      <c r="BK2323" s="115"/>
      <c r="BQ2323" s="74" t="str">
        <f t="shared" si="1256"/>
        <v xml:space="preserve"> </v>
      </c>
      <c r="BR2323" s="120" t="str">
        <f t="shared" si="1257"/>
        <v xml:space="preserve"> </v>
      </c>
      <c r="BS2323" s="120" t="str">
        <f t="shared" si="1258"/>
        <v xml:space="preserve"> </v>
      </c>
      <c r="BU2323" s="74" t="str">
        <f t="shared" si="1259"/>
        <v xml:space="preserve"> </v>
      </c>
      <c r="BV2323" s="120" t="str">
        <f t="shared" si="1260"/>
        <v xml:space="preserve"> </v>
      </c>
      <c r="BW2323" s="120" t="str">
        <f t="shared" si="1261"/>
        <v xml:space="preserve">  </v>
      </c>
      <c r="BY2323" s="74" t="str">
        <f t="shared" si="1262"/>
        <v xml:space="preserve"> </v>
      </c>
      <c r="BZ2323" s="120" t="str">
        <f t="shared" si="1263"/>
        <v xml:space="preserve"> </v>
      </c>
      <c r="CA2323" s="120" t="str">
        <f t="shared" si="1264"/>
        <v xml:space="preserve"> </v>
      </c>
      <c r="CC2323" s="115" t="str">
        <f t="shared" si="1265"/>
        <v xml:space="preserve"> </v>
      </c>
      <c r="CD2323" s="120" t="str">
        <f t="shared" si="1266"/>
        <v xml:space="preserve"> </v>
      </c>
      <c r="CE2323" s="417" t="str">
        <f t="shared" si="1267"/>
        <v xml:space="preserve"> </v>
      </c>
      <c r="CF2323" s="115"/>
      <c r="CG2323" s="115" t="str">
        <f t="shared" si="1268"/>
        <v xml:space="preserve"> </v>
      </c>
      <c r="CH2323" s="120" t="str">
        <f t="shared" si="1269"/>
        <v xml:space="preserve"> </v>
      </c>
      <c r="CI2323" s="417" t="str">
        <f t="shared" si="1270"/>
        <v xml:space="preserve"> </v>
      </c>
      <c r="CJ2323" s="115"/>
      <c r="CK2323" s="115" t="str">
        <f t="shared" si="1271"/>
        <v xml:space="preserve"> </v>
      </c>
      <c r="CL2323" s="120" t="str">
        <f t="shared" si="1272"/>
        <v xml:space="preserve"> </v>
      </c>
      <c r="CM2323" s="417" t="str">
        <f t="shared" si="1274"/>
        <v xml:space="preserve"> </v>
      </c>
      <c r="IS2323" s="108">
        <v>2.7</v>
      </c>
    </row>
    <row r="2324" spans="2:253" s="74" customFormat="1" ht="17.100000000000001" hidden="1" customHeight="1" x14ac:dyDescent="0.25">
      <c r="B2324" s="524">
        <f>IF('KB Duct Parts'!AS19&gt;0,'KB Duct Parts'!AS19,0)</f>
        <v>0</v>
      </c>
      <c r="C2324" s="529">
        <v>17204</v>
      </c>
      <c r="D2324" s="506">
        <f t="shared" si="1247"/>
        <v>17204</v>
      </c>
      <c r="E2324" s="539" t="s">
        <v>861</v>
      </c>
      <c r="F2324" s="508" t="str">
        <f t="shared" si="1276"/>
        <v xml:space="preserve"> </v>
      </c>
      <c r="G2324" s="537" t="s">
        <v>495</v>
      </c>
      <c r="H2324" s="524"/>
      <c r="I2324" s="1035"/>
      <c r="J2324" s="1036"/>
      <c r="K2324" s="531" t="s">
        <v>882</v>
      </c>
      <c r="L2324" s="522"/>
      <c r="M2324" s="517" t="str">
        <f t="shared" si="1275"/>
        <v>Y</v>
      </c>
      <c r="N2324" s="514">
        <f t="shared" si="1241"/>
        <v>3.7</v>
      </c>
      <c r="O2324" s="514">
        <f t="shared" si="1249"/>
        <v>0</v>
      </c>
      <c r="P2324" s="680">
        <f>'KB Duct Parts'!$AE$3</f>
        <v>0</v>
      </c>
      <c r="Q2324" s="681">
        <f t="shared" si="1242"/>
        <v>0</v>
      </c>
      <c r="R2324" s="682">
        <f t="shared" si="1243"/>
        <v>0</v>
      </c>
      <c r="S2324" s="716">
        <f t="shared" si="1244"/>
        <v>0.35</v>
      </c>
      <c r="T2324" s="679">
        <f t="shared" si="1245"/>
        <v>0</v>
      </c>
      <c r="U2324" s="679">
        <f t="shared" si="1246"/>
        <v>0</v>
      </c>
      <c r="Y2324" s="120"/>
      <c r="AD2324" s="81"/>
      <c r="AF2324" s="370"/>
      <c r="AG2324" s="375"/>
      <c r="AH2324" s="379"/>
      <c r="AI2324" s="383"/>
      <c r="AJ2324" s="388"/>
      <c r="AK2324" s="392"/>
      <c r="AL2324" s="388"/>
      <c r="AM2324" s="363">
        <f t="shared" si="1273"/>
        <v>1</v>
      </c>
      <c r="AN2324" s="578">
        <v>3.7</v>
      </c>
      <c r="AO2324" s="78">
        <f t="shared" si="1255"/>
        <v>0</v>
      </c>
      <c r="AP2324" s="78">
        <f t="shared" si="1250"/>
        <v>0</v>
      </c>
      <c r="AQ2324" s="78">
        <f t="shared" si="1251"/>
        <v>0</v>
      </c>
      <c r="AR2324" s="78">
        <f t="shared" si="1252"/>
        <v>0</v>
      </c>
      <c r="AS2324" s="78">
        <f t="shared" si="1253"/>
        <v>0</v>
      </c>
      <c r="AT2324" s="78">
        <f t="shared" si="1254"/>
        <v>0</v>
      </c>
      <c r="AU2324" s="74" t="s">
        <v>717</v>
      </c>
      <c r="AV2324" s="115"/>
      <c r="AW2324" s="395"/>
      <c r="AX2324" s="395">
        <v>0</v>
      </c>
      <c r="AY2324" s="395">
        <v>0</v>
      </c>
      <c r="AZ2324" s="395">
        <v>0</v>
      </c>
      <c r="BA2324" s="395">
        <v>0</v>
      </c>
      <c r="BB2324" s="395">
        <v>0</v>
      </c>
      <c r="BC2324" s="395">
        <v>0</v>
      </c>
      <c r="BD2324" s="115"/>
      <c r="BE2324" s="115"/>
      <c r="BF2324" s="115"/>
      <c r="BG2324" s="115"/>
      <c r="BH2324" s="115"/>
      <c r="BI2324" s="115"/>
      <c r="BJ2324" s="115"/>
      <c r="BK2324" s="115"/>
      <c r="BQ2324" s="74" t="str">
        <f t="shared" si="1256"/>
        <v xml:space="preserve"> </v>
      </c>
      <c r="BR2324" s="120" t="str">
        <f t="shared" si="1257"/>
        <v xml:space="preserve"> </v>
      </c>
      <c r="BS2324" s="120" t="str">
        <f t="shared" si="1258"/>
        <v xml:space="preserve"> </v>
      </c>
      <c r="BU2324" s="74" t="str">
        <f t="shared" si="1259"/>
        <v xml:space="preserve"> </v>
      </c>
      <c r="BV2324" s="120" t="str">
        <f t="shared" si="1260"/>
        <v xml:space="preserve"> </v>
      </c>
      <c r="BW2324" s="120" t="str">
        <f t="shared" si="1261"/>
        <v xml:space="preserve">  </v>
      </c>
      <c r="BY2324" s="74" t="str">
        <f t="shared" si="1262"/>
        <v xml:space="preserve"> </v>
      </c>
      <c r="BZ2324" s="120" t="str">
        <f t="shared" si="1263"/>
        <v xml:space="preserve"> </v>
      </c>
      <c r="CA2324" s="120" t="str">
        <f t="shared" si="1264"/>
        <v xml:space="preserve"> </v>
      </c>
      <c r="CC2324" s="115" t="str">
        <f t="shared" si="1265"/>
        <v xml:space="preserve"> </v>
      </c>
      <c r="CD2324" s="120" t="str">
        <f t="shared" si="1266"/>
        <v xml:space="preserve"> </v>
      </c>
      <c r="CE2324" s="417" t="str">
        <f t="shared" si="1267"/>
        <v xml:space="preserve"> </v>
      </c>
      <c r="CF2324" s="115"/>
      <c r="CG2324" s="115" t="str">
        <f t="shared" si="1268"/>
        <v xml:space="preserve"> </v>
      </c>
      <c r="CH2324" s="120" t="str">
        <f t="shared" si="1269"/>
        <v xml:space="preserve"> </v>
      </c>
      <c r="CI2324" s="417" t="str">
        <f t="shared" si="1270"/>
        <v xml:space="preserve"> </v>
      </c>
      <c r="CJ2324" s="115"/>
      <c r="CK2324" s="115" t="str">
        <f t="shared" si="1271"/>
        <v xml:space="preserve"> </v>
      </c>
      <c r="CL2324" s="120" t="str">
        <f t="shared" si="1272"/>
        <v xml:space="preserve"> </v>
      </c>
      <c r="CM2324" s="417" t="str">
        <f t="shared" si="1274"/>
        <v xml:space="preserve"> </v>
      </c>
      <c r="IS2324" s="108">
        <v>2.9</v>
      </c>
    </row>
    <row r="2325" spans="2:253" s="74" customFormat="1" ht="17.100000000000001" customHeight="1" thickBot="1" x14ac:dyDescent="0.3">
      <c r="B2325" s="524">
        <f>IF('KB Duct Parts'!AS20&gt;0,'KB Duct Parts'!AS20,0)</f>
        <v>7</v>
      </c>
      <c r="C2325" s="529">
        <v>17205</v>
      </c>
      <c r="D2325" s="506">
        <f t="shared" si="1247"/>
        <v>17205</v>
      </c>
      <c r="E2325" s="539" t="s">
        <v>862</v>
      </c>
      <c r="F2325" s="508" t="str">
        <f t="shared" si="1276"/>
        <v xml:space="preserve"> </v>
      </c>
      <c r="G2325" s="537" t="s">
        <v>495</v>
      </c>
      <c r="H2325" s="524"/>
      <c r="I2325" s="1035"/>
      <c r="J2325" s="1036"/>
      <c r="K2325" s="531" t="s">
        <v>882</v>
      </c>
      <c r="L2325" s="522"/>
      <c r="M2325" s="517" t="str">
        <f t="shared" si="1275"/>
        <v>Y</v>
      </c>
      <c r="N2325" s="514">
        <f t="shared" si="1241"/>
        <v>4.8</v>
      </c>
      <c r="O2325" s="514">
        <f t="shared" si="1249"/>
        <v>33.6</v>
      </c>
      <c r="P2325" s="680">
        <f>'KB Duct Parts'!$AE$3</f>
        <v>0</v>
      </c>
      <c r="Q2325" s="681">
        <f t="shared" si="1242"/>
        <v>4.8</v>
      </c>
      <c r="R2325" s="682">
        <f t="shared" si="1243"/>
        <v>33.6</v>
      </c>
      <c r="S2325" s="716">
        <f t="shared" si="1244"/>
        <v>0.35</v>
      </c>
      <c r="T2325" s="679">
        <f t="shared" si="1245"/>
        <v>3.12</v>
      </c>
      <c r="U2325" s="679">
        <f t="shared" si="1246"/>
        <v>21.84</v>
      </c>
      <c r="Y2325" s="120"/>
      <c r="AD2325" s="81"/>
      <c r="AF2325" s="370"/>
      <c r="AG2325" s="375"/>
      <c r="AH2325" s="379"/>
      <c r="AI2325" s="383"/>
      <c r="AJ2325" s="388"/>
      <c r="AK2325" s="392"/>
      <c r="AL2325" s="388"/>
      <c r="AM2325" s="363">
        <f t="shared" si="1273"/>
        <v>1</v>
      </c>
      <c r="AN2325" s="578">
        <v>4.8</v>
      </c>
      <c r="AO2325" s="78">
        <f t="shared" si="1255"/>
        <v>0</v>
      </c>
      <c r="AP2325" s="78">
        <f t="shared" si="1250"/>
        <v>0</v>
      </c>
      <c r="AQ2325" s="78">
        <f t="shared" si="1251"/>
        <v>0</v>
      </c>
      <c r="AR2325" s="78">
        <f t="shared" si="1252"/>
        <v>0</v>
      </c>
      <c r="AS2325" s="78">
        <f t="shared" si="1253"/>
        <v>0</v>
      </c>
      <c r="AT2325" s="78">
        <f t="shared" si="1254"/>
        <v>0</v>
      </c>
      <c r="AU2325" s="74" t="s">
        <v>717</v>
      </c>
      <c r="AV2325" s="115"/>
      <c r="AW2325" s="395"/>
      <c r="AX2325" s="395">
        <v>0</v>
      </c>
      <c r="AY2325" s="395">
        <v>0</v>
      </c>
      <c r="AZ2325" s="395">
        <v>0</v>
      </c>
      <c r="BA2325" s="395">
        <v>0</v>
      </c>
      <c r="BB2325" s="395">
        <v>0</v>
      </c>
      <c r="BC2325" s="395">
        <v>0</v>
      </c>
      <c r="BD2325" s="115"/>
      <c r="BE2325" s="115"/>
      <c r="BF2325" s="115"/>
      <c r="BG2325" s="115"/>
      <c r="BH2325" s="115"/>
      <c r="BI2325" s="115"/>
      <c r="BJ2325" s="115"/>
      <c r="BK2325" s="115"/>
      <c r="BQ2325" s="74" t="str">
        <f t="shared" si="1256"/>
        <v xml:space="preserve"> </v>
      </c>
      <c r="BR2325" s="120" t="str">
        <f t="shared" si="1257"/>
        <v xml:space="preserve"> </v>
      </c>
      <c r="BS2325" s="120" t="str">
        <f t="shared" si="1258"/>
        <v xml:space="preserve"> </v>
      </c>
      <c r="BU2325" s="74" t="str">
        <f t="shared" si="1259"/>
        <v xml:space="preserve"> </v>
      </c>
      <c r="BV2325" s="120" t="str">
        <f t="shared" si="1260"/>
        <v xml:space="preserve"> </v>
      </c>
      <c r="BW2325" s="120" t="str">
        <f t="shared" si="1261"/>
        <v xml:space="preserve">  </v>
      </c>
      <c r="BY2325" s="74" t="str">
        <f t="shared" si="1262"/>
        <v xml:space="preserve"> </v>
      </c>
      <c r="BZ2325" s="120" t="str">
        <f t="shared" si="1263"/>
        <v xml:space="preserve"> </v>
      </c>
      <c r="CA2325" s="120" t="str">
        <f t="shared" si="1264"/>
        <v xml:space="preserve"> </v>
      </c>
      <c r="CC2325" s="115" t="str">
        <f t="shared" si="1265"/>
        <v xml:space="preserve"> </v>
      </c>
      <c r="CD2325" s="120" t="str">
        <f t="shared" si="1266"/>
        <v xml:space="preserve"> </v>
      </c>
      <c r="CE2325" s="417" t="str">
        <f t="shared" si="1267"/>
        <v xml:space="preserve"> </v>
      </c>
      <c r="CF2325" s="115"/>
      <c r="CG2325" s="115" t="str">
        <f t="shared" si="1268"/>
        <v xml:space="preserve"> </v>
      </c>
      <c r="CH2325" s="120" t="str">
        <f t="shared" si="1269"/>
        <v xml:space="preserve"> </v>
      </c>
      <c r="CI2325" s="417" t="str">
        <f t="shared" si="1270"/>
        <v xml:space="preserve"> </v>
      </c>
      <c r="CJ2325" s="115"/>
      <c r="CK2325" s="115" t="str">
        <f t="shared" si="1271"/>
        <v xml:space="preserve"> </v>
      </c>
      <c r="CL2325" s="120" t="str">
        <f t="shared" si="1272"/>
        <v xml:space="preserve"> </v>
      </c>
      <c r="CM2325" s="417" t="str">
        <f t="shared" si="1274"/>
        <v xml:space="preserve"> </v>
      </c>
      <c r="IS2325" s="108">
        <v>3.8</v>
      </c>
    </row>
    <row r="2326" spans="2:253" s="74" customFormat="1" ht="17.100000000000001" hidden="1" customHeight="1" x14ac:dyDescent="0.25">
      <c r="B2326" s="524">
        <f>IF('KB Duct Parts'!AS21&gt;0,'KB Duct Parts'!AS21,0)</f>
        <v>0</v>
      </c>
      <c r="C2326" s="529">
        <v>17206</v>
      </c>
      <c r="D2326" s="506">
        <f t="shared" si="1247"/>
        <v>17206</v>
      </c>
      <c r="E2326" s="539" t="s">
        <v>863</v>
      </c>
      <c r="F2326" s="508" t="str">
        <f t="shared" si="1276"/>
        <v xml:space="preserve"> </v>
      </c>
      <c r="G2326" s="537" t="s">
        <v>495</v>
      </c>
      <c r="H2326" s="524"/>
      <c r="I2326" s="1035"/>
      <c r="J2326" s="1036"/>
      <c r="K2326" s="531" t="s">
        <v>882</v>
      </c>
      <c r="L2326" s="522"/>
      <c r="M2326" s="517" t="str">
        <f t="shared" si="1275"/>
        <v>Y</v>
      </c>
      <c r="N2326" s="514">
        <f t="shared" si="1241"/>
        <v>5</v>
      </c>
      <c r="O2326" s="514">
        <f t="shared" si="1249"/>
        <v>0</v>
      </c>
      <c r="P2326" s="680">
        <f>'KB Duct Parts'!$AE$3</f>
        <v>0</v>
      </c>
      <c r="Q2326" s="681">
        <f t="shared" si="1242"/>
        <v>0</v>
      </c>
      <c r="R2326" s="682">
        <f t="shared" si="1243"/>
        <v>0</v>
      </c>
      <c r="S2326" s="716">
        <f t="shared" si="1244"/>
        <v>0.35</v>
      </c>
      <c r="T2326" s="679">
        <f t="shared" si="1245"/>
        <v>0</v>
      </c>
      <c r="U2326" s="679">
        <f t="shared" si="1246"/>
        <v>0</v>
      </c>
      <c r="Y2326" s="120"/>
      <c r="AD2326" s="81"/>
      <c r="AF2326" s="370"/>
      <c r="AG2326" s="375"/>
      <c r="AH2326" s="379"/>
      <c r="AI2326" s="383"/>
      <c r="AJ2326" s="388"/>
      <c r="AK2326" s="392"/>
      <c r="AL2326" s="388"/>
      <c r="AM2326" s="363">
        <f t="shared" si="1273"/>
        <v>1</v>
      </c>
      <c r="AN2326" s="578">
        <v>5</v>
      </c>
      <c r="AO2326" s="78">
        <f t="shared" si="1255"/>
        <v>0</v>
      </c>
      <c r="AP2326" s="78">
        <f t="shared" si="1250"/>
        <v>0</v>
      </c>
      <c r="AQ2326" s="78">
        <f t="shared" si="1251"/>
        <v>0</v>
      </c>
      <c r="AR2326" s="78">
        <f t="shared" si="1252"/>
        <v>0</v>
      </c>
      <c r="AS2326" s="78">
        <f t="shared" si="1253"/>
        <v>0</v>
      </c>
      <c r="AT2326" s="78">
        <f t="shared" si="1254"/>
        <v>0</v>
      </c>
      <c r="AU2326" s="74" t="s">
        <v>717</v>
      </c>
      <c r="AV2326" s="115"/>
      <c r="AW2326" s="395"/>
      <c r="AX2326" s="395">
        <v>0</v>
      </c>
      <c r="AY2326" s="395">
        <v>0</v>
      </c>
      <c r="AZ2326" s="395">
        <v>0</v>
      </c>
      <c r="BA2326" s="395">
        <v>0</v>
      </c>
      <c r="BB2326" s="395">
        <v>0</v>
      </c>
      <c r="BC2326" s="395">
        <v>0</v>
      </c>
      <c r="BD2326" s="115"/>
      <c r="BE2326" s="115"/>
      <c r="BF2326" s="115"/>
      <c r="BG2326" s="115"/>
      <c r="BH2326" s="115"/>
      <c r="BI2326" s="115"/>
      <c r="BJ2326" s="115"/>
      <c r="BK2326" s="115"/>
      <c r="BQ2326" s="74" t="str">
        <f t="shared" si="1256"/>
        <v xml:space="preserve"> </v>
      </c>
      <c r="BR2326" s="120" t="str">
        <f t="shared" si="1257"/>
        <v xml:space="preserve"> </v>
      </c>
      <c r="BS2326" s="120" t="str">
        <f t="shared" si="1258"/>
        <v xml:space="preserve"> </v>
      </c>
      <c r="BU2326" s="74" t="str">
        <f t="shared" si="1259"/>
        <v xml:space="preserve"> </v>
      </c>
      <c r="BV2326" s="120" t="str">
        <f t="shared" si="1260"/>
        <v xml:space="preserve"> </v>
      </c>
      <c r="BW2326" s="120" t="str">
        <f t="shared" si="1261"/>
        <v xml:space="preserve">  </v>
      </c>
      <c r="BY2326" s="74" t="str">
        <f t="shared" si="1262"/>
        <v xml:space="preserve"> </v>
      </c>
      <c r="BZ2326" s="120" t="str">
        <f t="shared" si="1263"/>
        <v xml:space="preserve"> </v>
      </c>
      <c r="CA2326" s="120" t="str">
        <f t="shared" si="1264"/>
        <v xml:space="preserve"> </v>
      </c>
      <c r="CC2326" s="115" t="str">
        <f t="shared" si="1265"/>
        <v xml:space="preserve"> </v>
      </c>
      <c r="CD2326" s="120" t="str">
        <f t="shared" si="1266"/>
        <v xml:space="preserve"> </v>
      </c>
      <c r="CE2326" s="417" t="str">
        <f t="shared" si="1267"/>
        <v xml:space="preserve"> </v>
      </c>
      <c r="CF2326" s="115"/>
      <c r="CG2326" s="115" t="str">
        <f t="shared" si="1268"/>
        <v xml:space="preserve"> </v>
      </c>
      <c r="CH2326" s="120" t="str">
        <f t="shared" si="1269"/>
        <v xml:space="preserve"> </v>
      </c>
      <c r="CI2326" s="417" t="str">
        <f t="shared" si="1270"/>
        <v xml:space="preserve"> </v>
      </c>
      <c r="CJ2326" s="115"/>
      <c r="CK2326" s="115" t="str">
        <f t="shared" si="1271"/>
        <v xml:space="preserve"> </v>
      </c>
      <c r="CL2326" s="120" t="str">
        <f t="shared" si="1272"/>
        <v xml:space="preserve"> </v>
      </c>
      <c r="CM2326" s="417" t="str">
        <f t="shared" si="1274"/>
        <v xml:space="preserve"> </v>
      </c>
      <c r="IS2326" s="108">
        <v>3.9</v>
      </c>
    </row>
    <row r="2327" spans="2:253" s="74" customFormat="1" ht="17.100000000000001" hidden="1" customHeight="1" x14ac:dyDescent="0.25">
      <c r="B2327" s="524">
        <f>IF('KB Duct Parts'!AS22&gt;0,'KB Duct Parts'!AS22,0)</f>
        <v>0</v>
      </c>
      <c r="C2327" s="529">
        <v>17208</v>
      </c>
      <c r="D2327" s="506">
        <f t="shared" si="1247"/>
        <v>17208</v>
      </c>
      <c r="E2327" s="539" t="s">
        <v>484</v>
      </c>
      <c r="F2327" s="508" t="str">
        <f t="shared" si="1276"/>
        <v xml:space="preserve"> </v>
      </c>
      <c r="G2327" s="537" t="s">
        <v>495</v>
      </c>
      <c r="H2327" s="524"/>
      <c r="I2327" s="1035"/>
      <c r="J2327" s="1036"/>
      <c r="K2327" s="531" t="s">
        <v>882</v>
      </c>
      <c r="L2327" s="522"/>
      <c r="M2327" s="517" t="str">
        <f t="shared" si="1275"/>
        <v>Y</v>
      </c>
      <c r="N2327" s="514">
        <f t="shared" si="1241"/>
        <v>6.3</v>
      </c>
      <c r="O2327" s="514">
        <f t="shared" si="1249"/>
        <v>0</v>
      </c>
      <c r="P2327" s="680">
        <f>'KB Duct Parts'!$AE$3</f>
        <v>0</v>
      </c>
      <c r="Q2327" s="681">
        <f t="shared" si="1242"/>
        <v>0</v>
      </c>
      <c r="R2327" s="682">
        <f t="shared" si="1243"/>
        <v>0</v>
      </c>
      <c r="S2327" s="716">
        <f t="shared" si="1244"/>
        <v>0.35</v>
      </c>
      <c r="T2327" s="679">
        <f t="shared" si="1245"/>
        <v>0</v>
      </c>
      <c r="U2327" s="679">
        <f t="shared" si="1246"/>
        <v>0</v>
      </c>
      <c r="Y2327" s="120"/>
      <c r="AD2327" s="81"/>
      <c r="AF2327" s="370"/>
      <c r="AG2327" s="375"/>
      <c r="AH2327" s="379"/>
      <c r="AI2327" s="383"/>
      <c r="AJ2327" s="388"/>
      <c r="AK2327" s="392"/>
      <c r="AL2327" s="388"/>
      <c r="AM2327" s="363">
        <f t="shared" si="1273"/>
        <v>1</v>
      </c>
      <c r="AN2327" s="578">
        <v>6.3</v>
      </c>
      <c r="AO2327" s="78">
        <f t="shared" si="1255"/>
        <v>0</v>
      </c>
      <c r="AP2327" s="78">
        <f t="shared" si="1250"/>
        <v>0</v>
      </c>
      <c r="AQ2327" s="78">
        <f t="shared" si="1251"/>
        <v>0</v>
      </c>
      <c r="AR2327" s="78">
        <f t="shared" si="1252"/>
        <v>0</v>
      </c>
      <c r="AS2327" s="78">
        <f t="shared" si="1253"/>
        <v>0</v>
      </c>
      <c r="AT2327" s="78">
        <f t="shared" si="1254"/>
        <v>0</v>
      </c>
      <c r="AU2327" s="74" t="s">
        <v>717</v>
      </c>
      <c r="AV2327" s="115"/>
      <c r="AW2327" s="395"/>
      <c r="AX2327" s="395">
        <v>0</v>
      </c>
      <c r="AY2327" s="395">
        <v>0</v>
      </c>
      <c r="AZ2327" s="395">
        <v>0</v>
      </c>
      <c r="BA2327" s="395">
        <v>0</v>
      </c>
      <c r="BB2327" s="395">
        <v>0</v>
      </c>
      <c r="BC2327" s="395">
        <v>0</v>
      </c>
      <c r="BD2327" s="115"/>
      <c r="BE2327" s="115"/>
      <c r="BF2327" s="115"/>
      <c r="BG2327" s="115"/>
      <c r="BH2327" s="115"/>
      <c r="BI2327" s="115"/>
      <c r="BJ2327" s="115"/>
      <c r="BK2327" s="115"/>
      <c r="BQ2327" s="74" t="str">
        <f t="shared" si="1256"/>
        <v xml:space="preserve"> </v>
      </c>
      <c r="BR2327" s="120" t="str">
        <f t="shared" si="1257"/>
        <v xml:space="preserve"> </v>
      </c>
      <c r="BS2327" s="120" t="str">
        <f t="shared" si="1258"/>
        <v xml:space="preserve"> </v>
      </c>
      <c r="BU2327" s="74" t="str">
        <f t="shared" si="1259"/>
        <v xml:space="preserve"> </v>
      </c>
      <c r="BV2327" s="120" t="str">
        <f t="shared" si="1260"/>
        <v xml:space="preserve"> </v>
      </c>
      <c r="BW2327" s="120" t="str">
        <f t="shared" si="1261"/>
        <v xml:space="preserve">  </v>
      </c>
      <c r="BY2327" s="74" t="str">
        <f t="shared" si="1262"/>
        <v xml:space="preserve"> </v>
      </c>
      <c r="BZ2327" s="120" t="str">
        <f t="shared" si="1263"/>
        <v xml:space="preserve"> </v>
      </c>
      <c r="CA2327" s="120" t="str">
        <f t="shared" si="1264"/>
        <v xml:space="preserve"> </v>
      </c>
      <c r="CC2327" s="115" t="str">
        <f t="shared" si="1265"/>
        <v xml:space="preserve"> </v>
      </c>
      <c r="CD2327" s="120" t="str">
        <f t="shared" si="1266"/>
        <v xml:space="preserve"> </v>
      </c>
      <c r="CE2327" s="417" t="str">
        <f t="shared" si="1267"/>
        <v xml:space="preserve"> </v>
      </c>
      <c r="CF2327" s="115"/>
      <c r="CG2327" s="115" t="str">
        <f t="shared" si="1268"/>
        <v xml:space="preserve"> </v>
      </c>
      <c r="CH2327" s="120" t="str">
        <f t="shared" si="1269"/>
        <v xml:space="preserve"> </v>
      </c>
      <c r="CI2327" s="417" t="str">
        <f t="shared" si="1270"/>
        <v xml:space="preserve"> </v>
      </c>
      <c r="CJ2327" s="115"/>
      <c r="CK2327" s="115" t="str">
        <f t="shared" si="1271"/>
        <v xml:space="preserve"> </v>
      </c>
      <c r="CL2327" s="120" t="str">
        <f t="shared" si="1272"/>
        <v xml:space="preserve"> </v>
      </c>
      <c r="CM2327" s="417" t="str">
        <f t="shared" si="1274"/>
        <v xml:space="preserve"> </v>
      </c>
      <c r="IS2327" s="108">
        <v>4.9000000000000004</v>
      </c>
    </row>
    <row r="2328" spans="2:253" s="74" customFormat="1" ht="17.100000000000001" hidden="1" customHeight="1" x14ac:dyDescent="0.25">
      <c r="B2328" s="524">
        <f>IF('KB Duct Parts'!AS23&gt;0,'KB Duct Parts'!AS23,0)</f>
        <v>0</v>
      </c>
      <c r="C2328" s="529">
        <v>17210</v>
      </c>
      <c r="D2328" s="506">
        <f t="shared" si="1247"/>
        <v>17210</v>
      </c>
      <c r="E2328" s="539" t="s">
        <v>867</v>
      </c>
      <c r="F2328" s="508" t="str">
        <f t="shared" si="1276"/>
        <v xml:space="preserve"> </v>
      </c>
      <c r="G2328" s="537" t="s">
        <v>495</v>
      </c>
      <c r="H2328" s="524"/>
      <c r="I2328" s="1035"/>
      <c r="J2328" s="1036"/>
      <c r="K2328" s="531" t="s">
        <v>882</v>
      </c>
      <c r="L2328" s="522"/>
      <c r="M2328" s="517" t="str">
        <f t="shared" si="1275"/>
        <v>Y</v>
      </c>
      <c r="N2328" s="514">
        <f t="shared" si="1241"/>
        <v>6.7</v>
      </c>
      <c r="O2328" s="514">
        <f t="shared" si="1249"/>
        <v>0</v>
      </c>
      <c r="P2328" s="680">
        <f>'KB Duct Parts'!$AE$3</f>
        <v>0</v>
      </c>
      <c r="Q2328" s="681">
        <f t="shared" si="1242"/>
        <v>0</v>
      </c>
      <c r="R2328" s="682">
        <f t="shared" si="1243"/>
        <v>0</v>
      </c>
      <c r="S2328" s="716">
        <f t="shared" si="1244"/>
        <v>0.35</v>
      </c>
      <c r="T2328" s="679">
        <f t="shared" si="1245"/>
        <v>0</v>
      </c>
      <c r="U2328" s="679">
        <f t="shared" si="1246"/>
        <v>0</v>
      </c>
      <c r="Y2328" s="120"/>
      <c r="AD2328" s="81"/>
      <c r="AF2328" s="370"/>
      <c r="AG2328" s="375"/>
      <c r="AH2328" s="379"/>
      <c r="AI2328" s="383"/>
      <c r="AJ2328" s="388"/>
      <c r="AK2328" s="392"/>
      <c r="AL2328" s="388"/>
      <c r="AM2328" s="363">
        <f t="shared" si="1273"/>
        <v>1</v>
      </c>
      <c r="AN2328" s="578">
        <v>6.7</v>
      </c>
      <c r="AO2328" s="78">
        <f t="shared" si="1255"/>
        <v>0</v>
      </c>
      <c r="AP2328" s="78">
        <f t="shared" si="1250"/>
        <v>0</v>
      </c>
      <c r="AQ2328" s="78">
        <f t="shared" si="1251"/>
        <v>0</v>
      </c>
      <c r="AR2328" s="78">
        <f t="shared" si="1252"/>
        <v>0</v>
      </c>
      <c r="AS2328" s="78">
        <f t="shared" si="1253"/>
        <v>0</v>
      </c>
      <c r="AT2328" s="78">
        <f t="shared" si="1254"/>
        <v>0</v>
      </c>
      <c r="AU2328" s="74" t="s">
        <v>717</v>
      </c>
      <c r="AV2328" s="115"/>
      <c r="AW2328" s="395"/>
      <c r="AX2328" s="395">
        <v>0</v>
      </c>
      <c r="AY2328" s="395">
        <v>0</v>
      </c>
      <c r="AZ2328" s="395">
        <v>0</v>
      </c>
      <c r="BA2328" s="395">
        <v>0</v>
      </c>
      <c r="BB2328" s="395">
        <v>0</v>
      </c>
      <c r="BC2328" s="395">
        <v>0</v>
      </c>
      <c r="BD2328" s="115"/>
      <c r="BE2328" s="115"/>
      <c r="BF2328" s="115"/>
      <c r="BG2328" s="115"/>
      <c r="BH2328" s="115"/>
      <c r="BI2328" s="115"/>
      <c r="BJ2328" s="115"/>
      <c r="BK2328" s="115"/>
      <c r="BQ2328" s="74" t="str">
        <f t="shared" si="1256"/>
        <v xml:space="preserve"> </v>
      </c>
      <c r="BR2328" s="120" t="str">
        <f t="shared" si="1257"/>
        <v xml:space="preserve"> </v>
      </c>
      <c r="BS2328" s="120" t="str">
        <f t="shared" si="1258"/>
        <v xml:space="preserve"> </v>
      </c>
      <c r="BU2328" s="74" t="str">
        <f t="shared" si="1259"/>
        <v xml:space="preserve"> </v>
      </c>
      <c r="BV2328" s="120" t="str">
        <f t="shared" si="1260"/>
        <v xml:space="preserve"> </v>
      </c>
      <c r="BW2328" s="120" t="str">
        <f t="shared" si="1261"/>
        <v xml:space="preserve">  </v>
      </c>
      <c r="BY2328" s="74" t="str">
        <f t="shared" si="1262"/>
        <v xml:space="preserve"> </v>
      </c>
      <c r="BZ2328" s="120" t="str">
        <f t="shared" si="1263"/>
        <v xml:space="preserve"> </v>
      </c>
      <c r="CA2328" s="120" t="str">
        <f t="shared" si="1264"/>
        <v xml:space="preserve"> </v>
      </c>
      <c r="CC2328" s="115" t="str">
        <f t="shared" si="1265"/>
        <v xml:space="preserve"> </v>
      </c>
      <c r="CD2328" s="120" t="str">
        <f t="shared" si="1266"/>
        <v xml:space="preserve"> </v>
      </c>
      <c r="CE2328" s="417" t="str">
        <f t="shared" si="1267"/>
        <v xml:space="preserve"> </v>
      </c>
      <c r="CF2328" s="115"/>
      <c r="CG2328" s="115" t="str">
        <f t="shared" si="1268"/>
        <v xml:space="preserve"> </v>
      </c>
      <c r="CH2328" s="120" t="str">
        <f t="shared" si="1269"/>
        <v xml:space="preserve"> </v>
      </c>
      <c r="CI2328" s="417" t="str">
        <f t="shared" si="1270"/>
        <v xml:space="preserve"> </v>
      </c>
      <c r="CJ2328" s="115"/>
      <c r="CK2328" s="115" t="str">
        <f t="shared" si="1271"/>
        <v xml:space="preserve"> </v>
      </c>
      <c r="CL2328" s="120" t="str">
        <f t="shared" si="1272"/>
        <v xml:space="preserve"> </v>
      </c>
      <c r="CM2328" s="417" t="str">
        <f t="shared" si="1274"/>
        <v xml:space="preserve"> </v>
      </c>
      <c r="IS2328" s="108">
        <v>5.3</v>
      </c>
    </row>
    <row r="2329" spans="2:253" s="74" customFormat="1" ht="17.100000000000001" hidden="1" customHeight="1" x14ac:dyDescent="0.25">
      <c r="B2329" s="524">
        <f>IF('KB Duct Parts'!AS24&gt;0,'KB Duct Parts'!AS24,0)</f>
        <v>0</v>
      </c>
      <c r="C2329" s="529">
        <v>17212</v>
      </c>
      <c r="D2329" s="506">
        <f t="shared" si="1247"/>
        <v>17212</v>
      </c>
      <c r="E2329" s="539" t="s">
        <v>869</v>
      </c>
      <c r="F2329" s="508" t="str">
        <f t="shared" si="1276"/>
        <v xml:space="preserve"> </v>
      </c>
      <c r="G2329" s="537" t="s">
        <v>495</v>
      </c>
      <c r="H2329" s="524"/>
      <c r="I2329" s="1035"/>
      <c r="J2329" s="1036"/>
      <c r="K2329" s="531" t="s">
        <v>882</v>
      </c>
      <c r="L2329" s="522"/>
      <c r="M2329" s="517" t="str">
        <f t="shared" si="1275"/>
        <v>Y</v>
      </c>
      <c r="N2329" s="514">
        <f t="shared" si="1241"/>
        <v>7.4</v>
      </c>
      <c r="O2329" s="514">
        <f t="shared" si="1249"/>
        <v>0</v>
      </c>
      <c r="P2329" s="680">
        <f>'KB Duct Parts'!$AE$3</f>
        <v>0</v>
      </c>
      <c r="Q2329" s="681">
        <f t="shared" si="1242"/>
        <v>0</v>
      </c>
      <c r="R2329" s="682">
        <f t="shared" si="1243"/>
        <v>0</v>
      </c>
      <c r="S2329" s="716">
        <f t="shared" si="1244"/>
        <v>0.35</v>
      </c>
      <c r="T2329" s="679">
        <f t="shared" si="1245"/>
        <v>0</v>
      </c>
      <c r="U2329" s="679">
        <f t="shared" si="1246"/>
        <v>0</v>
      </c>
      <c r="Y2329" s="120"/>
      <c r="AD2329" s="81"/>
      <c r="AF2329" s="370"/>
      <c r="AG2329" s="375"/>
      <c r="AH2329" s="379"/>
      <c r="AI2329" s="383"/>
      <c r="AJ2329" s="388"/>
      <c r="AK2329" s="392"/>
      <c r="AL2329" s="388"/>
      <c r="AM2329" s="363">
        <f t="shared" si="1273"/>
        <v>1</v>
      </c>
      <c r="AN2329" s="578">
        <v>7.4</v>
      </c>
      <c r="AO2329" s="78">
        <f t="shared" si="1255"/>
        <v>0</v>
      </c>
      <c r="AP2329" s="78">
        <f t="shared" si="1250"/>
        <v>0</v>
      </c>
      <c r="AQ2329" s="78">
        <f t="shared" si="1251"/>
        <v>0</v>
      </c>
      <c r="AR2329" s="78">
        <f t="shared" si="1252"/>
        <v>0</v>
      </c>
      <c r="AS2329" s="78">
        <f t="shared" si="1253"/>
        <v>0</v>
      </c>
      <c r="AT2329" s="78">
        <f t="shared" si="1254"/>
        <v>0</v>
      </c>
      <c r="AU2329" s="74" t="s">
        <v>717</v>
      </c>
      <c r="AV2329" s="115"/>
      <c r="AW2329" s="395"/>
      <c r="AX2329" s="395">
        <v>0</v>
      </c>
      <c r="AY2329" s="395">
        <v>0</v>
      </c>
      <c r="AZ2329" s="395">
        <v>0</v>
      </c>
      <c r="BA2329" s="395">
        <v>0</v>
      </c>
      <c r="BB2329" s="395">
        <v>0</v>
      </c>
      <c r="BC2329" s="395">
        <v>0</v>
      </c>
      <c r="BD2329" s="115"/>
      <c r="BE2329" s="115"/>
      <c r="BF2329" s="115"/>
      <c r="BG2329" s="115"/>
      <c r="BH2329" s="115"/>
      <c r="BI2329" s="115"/>
      <c r="BJ2329" s="115"/>
      <c r="BK2329" s="115"/>
      <c r="BQ2329" s="74" t="str">
        <f t="shared" si="1256"/>
        <v xml:space="preserve"> </v>
      </c>
      <c r="BR2329" s="120" t="str">
        <f t="shared" si="1257"/>
        <v xml:space="preserve"> </v>
      </c>
      <c r="BS2329" s="120" t="str">
        <f t="shared" si="1258"/>
        <v xml:space="preserve"> </v>
      </c>
      <c r="BU2329" s="74" t="str">
        <f t="shared" si="1259"/>
        <v xml:space="preserve"> </v>
      </c>
      <c r="BV2329" s="120" t="str">
        <f t="shared" si="1260"/>
        <v xml:space="preserve"> </v>
      </c>
      <c r="BW2329" s="120" t="str">
        <f t="shared" si="1261"/>
        <v xml:space="preserve">  </v>
      </c>
      <c r="BY2329" s="74" t="str">
        <f t="shared" si="1262"/>
        <v xml:space="preserve"> </v>
      </c>
      <c r="BZ2329" s="120" t="str">
        <f t="shared" si="1263"/>
        <v xml:space="preserve"> </v>
      </c>
      <c r="CA2329" s="120" t="str">
        <f t="shared" si="1264"/>
        <v xml:space="preserve"> </v>
      </c>
      <c r="CC2329" s="115" t="str">
        <f t="shared" si="1265"/>
        <v xml:space="preserve"> </v>
      </c>
      <c r="CD2329" s="120" t="str">
        <f t="shared" si="1266"/>
        <v xml:space="preserve"> </v>
      </c>
      <c r="CE2329" s="417" t="str">
        <f t="shared" si="1267"/>
        <v xml:space="preserve"> </v>
      </c>
      <c r="CF2329" s="115"/>
      <c r="CG2329" s="115" t="str">
        <f t="shared" si="1268"/>
        <v xml:space="preserve"> </v>
      </c>
      <c r="CH2329" s="120" t="str">
        <f t="shared" si="1269"/>
        <v xml:space="preserve"> </v>
      </c>
      <c r="CI2329" s="417" t="str">
        <f t="shared" si="1270"/>
        <v xml:space="preserve"> </v>
      </c>
      <c r="CJ2329" s="115"/>
      <c r="CK2329" s="115" t="str">
        <f t="shared" si="1271"/>
        <v xml:space="preserve"> </v>
      </c>
      <c r="CL2329" s="120" t="str">
        <f t="shared" si="1272"/>
        <v xml:space="preserve"> </v>
      </c>
      <c r="CM2329" s="417" t="str">
        <f t="shared" si="1274"/>
        <v xml:space="preserve"> </v>
      </c>
      <c r="IS2329" s="108">
        <v>5.8</v>
      </c>
    </row>
    <row r="2330" spans="2:253" s="74" customFormat="1" ht="17.100000000000001" hidden="1" customHeight="1" x14ac:dyDescent="0.25">
      <c r="B2330" s="524">
        <f>IF(AND('KB Duct Parts'!$BL$14=2,'KB Duct Parts'!AO17),'KB Duct Parts'!AO17,0)</f>
        <v>0</v>
      </c>
      <c r="C2330" s="529" t="s">
        <v>496</v>
      </c>
      <c r="D2330" s="506" t="str">
        <f t="shared" si="1247"/>
        <v>18502-SS</v>
      </c>
      <c r="E2330" s="539" t="s">
        <v>481</v>
      </c>
      <c r="F2330" s="508" t="str">
        <f t="shared" si="1276"/>
        <v xml:space="preserve"> </v>
      </c>
      <c r="G2330" s="537" t="s">
        <v>493</v>
      </c>
      <c r="H2330" s="524"/>
      <c r="I2330" s="1035"/>
      <c r="J2330" s="1036"/>
      <c r="K2330" s="531" t="s">
        <v>882</v>
      </c>
      <c r="L2330" s="522"/>
      <c r="M2330" s="517" t="str">
        <f t="shared" si="1275"/>
        <v>Y</v>
      </c>
      <c r="N2330" s="514">
        <f t="shared" ref="N2330:N2343" si="1277">AN2330</f>
        <v>0</v>
      </c>
      <c r="O2330" s="514">
        <f t="shared" si="1249"/>
        <v>0</v>
      </c>
      <c r="P2330" s="680">
        <f>'KB Duct Parts'!$AE$3</f>
        <v>0</v>
      </c>
      <c r="Q2330" s="681">
        <f t="shared" ref="Q2330:Q2393" si="1278">IF(B2330&gt;0,N2330*(1-P2330),0)</f>
        <v>0</v>
      </c>
      <c r="R2330" s="682">
        <f t="shared" ref="R2330:R2393" si="1279">B2330*Q2330</f>
        <v>0</v>
      </c>
      <c r="S2330" s="716">
        <f t="shared" ref="S2330:S2343" si="1280">$Y$3904</f>
        <v>0.35</v>
      </c>
      <c r="T2330" s="679">
        <f t="shared" ref="T2330:T2393" si="1281">ROUND(IF(B2330&gt;0,((N2330*(1-(1*S2330)))),0),2)</f>
        <v>0</v>
      </c>
      <c r="U2330" s="679">
        <f t="shared" ref="U2330:U2393" si="1282">B2330*T2330</f>
        <v>0</v>
      </c>
      <c r="Y2330" s="120"/>
      <c r="AD2330" s="81"/>
      <c r="AF2330" s="370"/>
      <c r="AG2330" s="375"/>
      <c r="AH2330" s="379"/>
      <c r="AI2330" s="383"/>
      <c r="AJ2330" s="388"/>
      <c r="AK2330" s="392"/>
      <c r="AL2330" s="388"/>
      <c r="AM2330" s="363">
        <f t="shared" si="1273"/>
        <v>1</v>
      </c>
      <c r="AN2330" s="578">
        <v>0</v>
      </c>
      <c r="AO2330" s="78">
        <f t="shared" si="1255"/>
        <v>0</v>
      </c>
      <c r="AP2330" s="78">
        <f t="shared" si="1250"/>
        <v>0</v>
      </c>
      <c r="AQ2330" s="78">
        <f t="shared" si="1251"/>
        <v>0</v>
      </c>
      <c r="AR2330" s="78">
        <f t="shared" si="1252"/>
        <v>0</v>
      </c>
      <c r="AS2330" s="78">
        <f t="shared" si="1253"/>
        <v>0</v>
      </c>
      <c r="AT2330" s="78">
        <f t="shared" si="1254"/>
        <v>0</v>
      </c>
      <c r="AU2330" s="74" t="s">
        <v>717</v>
      </c>
      <c r="AV2330" s="115"/>
      <c r="AW2330" s="395"/>
      <c r="AX2330" s="395">
        <v>0</v>
      </c>
      <c r="AY2330" s="395">
        <v>0</v>
      </c>
      <c r="AZ2330" s="395">
        <v>0</v>
      </c>
      <c r="BA2330" s="395">
        <v>0</v>
      </c>
      <c r="BB2330" s="395">
        <v>0</v>
      </c>
      <c r="BC2330" s="395">
        <v>0</v>
      </c>
      <c r="BD2330" s="115"/>
      <c r="BE2330" s="115"/>
      <c r="BF2330" s="115"/>
      <c r="BG2330" s="115"/>
      <c r="BH2330" s="115"/>
      <c r="BI2330" s="115"/>
      <c r="BJ2330" s="115"/>
      <c r="BK2330" s="115"/>
      <c r="BQ2330" s="74" t="str">
        <f t="shared" si="1256"/>
        <v xml:space="preserve"> </v>
      </c>
      <c r="BR2330" s="120" t="str">
        <f t="shared" si="1257"/>
        <v xml:space="preserve"> </v>
      </c>
      <c r="BS2330" s="120" t="str">
        <f t="shared" si="1258"/>
        <v xml:space="preserve"> </v>
      </c>
      <c r="BU2330" s="74" t="str">
        <f t="shared" si="1259"/>
        <v xml:space="preserve"> </v>
      </c>
      <c r="BV2330" s="120" t="str">
        <f t="shared" si="1260"/>
        <v xml:space="preserve"> </v>
      </c>
      <c r="BW2330" s="120" t="str">
        <f t="shared" si="1261"/>
        <v xml:space="preserve">  </v>
      </c>
      <c r="BY2330" s="74" t="str">
        <f t="shared" si="1262"/>
        <v xml:space="preserve"> </v>
      </c>
      <c r="BZ2330" s="120" t="str">
        <f t="shared" si="1263"/>
        <v xml:space="preserve"> </v>
      </c>
      <c r="CA2330" s="120" t="str">
        <f t="shared" si="1264"/>
        <v xml:space="preserve"> </v>
      </c>
      <c r="CC2330" s="115" t="str">
        <f t="shared" si="1265"/>
        <v xml:space="preserve"> </v>
      </c>
      <c r="CD2330" s="120" t="str">
        <f t="shared" si="1266"/>
        <v xml:space="preserve"> </v>
      </c>
      <c r="CE2330" s="417" t="str">
        <f t="shared" si="1267"/>
        <v xml:space="preserve"> </v>
      </c>
      <c r="CF2330" s="115"/>
      <c r="CG2330" s="115" t="str">
        <f t="shared" si="1268"/>
        <v xml:space="preserve"> </v>
      </c>
      <c r="CH2330" s="120" t="str">
        <f t="shared" si="1269"/>
        <v xml:space="preserve"> </v>
      </c>
      <c r="CI2330" s="417" t="str">
        <f t="shared" si="1270"/>
        <v xml:space="preserve"> </v>
      </c>
      <c r="CJ2330" s="115"/>
      <c r="CK2330" s="115" t="str">
        <f t="shared" si="1271"/>
        <v xml:space="preserve"> </v>
      </c>
      <c r="CL2330" s="120" t="str">
        <f t="shared" si="1272"/>
        <v xml:space="preserve"> </v>
      </c>
      <c r="CM2330" s="417" t="str">
        <f t="shared" si="1274"/>
        <v xml:space="preserve"> </v>
      </c>
      <c r="IS2330" s="108" t="s">
        <v>552</v>
      </c>
    </row>
    <row r="2331" spans="2:253" s="74" customFormat="1" ht="17.100000000000001" hidden="1" customHeight="1" x14ac:dyDescent="0.25">
      <c r="B2331" s="524">
        <f>IF(AND('KB Duct Parts'!$BL$14=2,'KB Duct Parts'!AO18),'KB Duct Parts'!AO18,0)</f>
        <v>0</v>
      </c>
      <c r="C2331" s="529" t="s">
        <v>497</v>
      </c>
      <c r="D2331" s="506" t="str">
        <f t="shared" ref="D2331:D2394" si="1283">IF(AM2331=1,C2331,(C2331&amp;"  ("&amp;L2331&amp;"ga)"))</f>
        <v>18502.5-SS</v>
      </c>
      <c r="E2331" s="539" t="s">
        <v>482</v>
      </c>
      <c r="F2331" s="508" t="str">
        <f t="shared" si="1276"/>
        <v xml:space="preserve"> </v>
      </c>
      <c r="G2331" s="537" t="s">
        <v>493</v>
      </c>
      <c r="H2331" s="524"/>
      <c r="I2331" s="1035"/>
      <c r="J2331" s="1036"/>
      <c r="K2331" s="531" t="s">
        <v>882</v>
      </c>
      <c r="L2331" s="522"/>
      <c r="M2331" s="517" t="str">
        <f t="shared" si="1275"/>
        <v>Y</v>
      </c>
      <c r="N2331" s="514">
        <f t="shared" si="1277"/>
        <v>0</v>
      </c>
      <c r="O2331" s="514">
        <f t="shared" si="1249"/>
        <v>0</v>
      </c>
      <c r="P2331" s="680">
        <f>'KB Duct Parts'!$AE$3</f>
        <v>0</v>
      </c>
      <c r="Q2331" s="681">
        <f t="shared" si="1278"/>
        <v>0</v>
      </c>
      <c r="R2331" s="682">
        <f t="shared" si="1279"/>
        <v>0</v>
      </c>
      <c r="S2331" s="716">
        <f t="shared" si="1280"/>
        <v>0.35</v>
      </c>
      <c r="T2331" s="679">
        <f t="shared" si="1281"/>
        <v>0</v>
      </c>
      <c r="U2331" s="679">
        <f t="shared" si="1282"/>
        <v>0</v>
      </c>
      <c r="Y2331" s="120"/>
      <c r="AD2331" s="81"/>
      <c r="AF2331" s="370"/>
      <c r="AG2331" s="375"/>
      <c r="AH2331" s="379"/>
      <c r="AI2331" s="383"/>
      <c r="AJ2331" s="388"/>
      <c r="AK2331" s="392"/>
      <c r="AL2331" s="388"/>
      <c r="AM2331" s="363">
        <f t="shared" si="1273"/>
        <v>1</v>
      </c>
      <c r="AN2331" s="578">
        <v>0</v>
      </c>
      <c r="AO2331" s="78">
        <f t="shared" si="1255"/>
        <v>0</v>
      </c>
      <c r="AP2331" s="78">
        <f t="shared" si="1250"/>
        <v>0</v>
      </c>
      <c r="AQ2331" s="78">
        <f t="shared" si="1251"/>
        <v>0</v>
      </c>
      <c r="AR2331" s="78">
        <f t="shared" si="1252"/>
        <v>0</v>
      </c>
      <c r="AS2331" s="78">
        <f t="shared" si="1253"/>
        <v>0</v>
      </c>
      <c r="AT2331" s="78">
        <f t="shared" si="1254"/>
        <v>0</v>
      </c>
      <c r="AU2331" s="74" t="s">
        <v>717</v>
      </c>
      <c r="AV2331" s="115"/>
      <c r="AW2331" s="395"/>
      <c r="AX2331" s="395">
        <v>0</v>
      </c>
      <c r="AY2331" s="395">
        <v>0</v>
      </c>
      <c r="AZ2331" s="395">
        <v>0</v>
      </c>
      <c r="BA2331" s="395">
        <v>0</v>
      </c>
      <c r="BB2331" s="395">
        <v>0</v>
      </c>
      <c r="BC2331" s="395">
        <v>0</v>
      </c>
      <c r="BD2331" s="115"/>
      <c r="BE2331" s="115"/>
      <c r="BF2331" s="115"/>
      <c r="BG2331" s="115"/>
      <c r="BH2331" s="115"/>
      <c r="BI2331" s="115"/>
      <c r="BJ2331" s="115"/>
      <c r="BK2331" s="115"/>
      <c r="BQ2331" s="74" t="str">
        <f t="shared" si="1256"/>
        <v xml:space="preserve"> </v>
      </c>
      <c r="BR2331" s="120" t="str">
        <f t="shared" si="1257"/>
        <v xml:space="preserve"> </v>
      </c>
      <c r="BS2331" s="120" t="str">
        <f t="shared" si="1258"/>
        <v xml:space="preserve"> </v>
      </c>
      <c r="BU2331" s="74" t="str">
        <f t="shared" si="1259"/>
        <v xml:space="preserve"> </v>
      </c>
      <c r="BV2331" s="120" t="str">
        <f t="shared" si="1260"/>
        <v xml:space="preserve"> </v>
      </c>
      <c r="BW2331" s="120" t="str">
        <f t="shared" si="1261"/>
        <v xml:space="preserve">  </v>
      </c>
      <c r="BY2331" s="74" t="str">
        <f t="shared" si="1262"/>
        <v xml:space="preserve"> </v>
      </c>
      <c r="BZ2331" s="120" t="str">
        <f t="shared" si="1263"/>
        <v xml:space="preserve"> </v>
      </c>
      <c r="CA2331" s="120" t="str">
        <f t="shared" si="1264"/>
        <v xml:space="preserve"> </v>
      </c>
      <c r="CC2331" s="115" t="str">
        <f t="shared" si="1265"/>
        <v xml:space="preserve"> </v>
      </c>
      <c r="CD2331" s="120" t="str">
        <f t="shared" si="1266"/>
        <v xml:space="preserve"> </v>
      </c>
      <c r="CE2331" s="417" t="str">
        <f t="shared" si="1267"/>
        <v xml:space="preserve"> </v>
      </c>
      <c r="CF2331" s="115"/>
      <c r="CG2331" s="115" t="str">
        <f t="shared" si="1268"/>
        <v xml:space="preserve"> </v>
      </c>
      <c r="CH2331" s="120" t="str">
        <f t="shared" si="1269"/>
        <v xml:space="preserve"> </v>
      </c>
      <c r="CI2331" s="417" t="str">
        <f t="shared" si="1270"/>
        <v xml:space="preserve"> </v>
      </c>
      <c r="CJ2331" s="115"/>
      <c r="CK2331" s="115" t="str">
        <f t="shared" si="1271"/>
        <v xml:space="preserve"> </v>
      </c>
      <c r="CL2331" s="120" t="str">
        <f t="shared" si="1272"/>
        <v xml:space="preserve"> </v>
      </c>
      <c r="CM2331" s="417" t="str">
        <f t="shared" si="1274"/>
        <v xml:space="preserve"> </v>
      </c>
      <c r="IS2331" s="108" t="s">
        <v>552</v>
      </c>
    </row>
    <row r="2332" spans="2:253" s="74" customFormat="1" ht="17.100000000000001" hidden="1" customHeight="1" x14ac:dyDescent="0.25">
      <c r="B2332" s="524">
        <f>IF(AND('KB Duct Parts'!$BL$14=2,'KB Duct Parts'!AO19),'KB Duct Parts'!AO19,0)</f>
        <v>0</v>
      </c>
      <c r="C2332" s="529" t="s">
        <v>498</v>
      </c>
      <c r="D2332" s="506" t="str">
        <f t="shared" si="1283"/>
        <v>18503-SS</v>
      </c>
      <c r="E2332" s="539" t="s">
        <v>483</v>
      </c>
      <c r="F2332" s="508" t="str">
        <f t="shared" si="1276"/>
        <v xml:space="preserve"> </v>
      </c>
      <c r="G2332" s="537" t="s">
        <v>493</v>
      </c>
      <c r="H2332" s="524"/>
      <c r="I2332" s="1035"/>
      <c r="J2332" s="1036"/>
      <c r="K2332" s="531" t="s">
        <v>882</v>
      </c>
      <c r="L2332" s="522"/>
      <c r="M2332" s="517" t="str">
        <f t="shared" si="1275"/>
        <v>Y</v>
      </c>
      <c r="N2332" s="514">
        <f t="shared" si="1277"/>
        <v>0</v>
      </c>
      <c r="O2332" s="514">
        <f t="shared" si="1249"/>
        <v>0</v>
      </c>
      <c r="P2332" s="680">
        <f>'KB Duct Parts'!$AE$3</f>
        <v>0</v>
      </c>
      <c r="Q2332" s="681">
        <f t="shared" si="1278"/>
        <v>0</v>
      </c>
      <c r="R2332" s="682">
        <f t="shared" si="1279"/>
        <v>0</v>
      </c>
      <c r="S2332" s="716">
        <f t="shared" si="1280"/>
        <v>0.35</v>
      </c>
      <c r="T2332" s="679">
        <f t="shared" si="1281"/>
        <v>0</v>
      </c>
      <c r="U2332" s="679">
        <f t="shared" si="1282"/>
        <v>0</v>
      </c>
      <c r="Y2332" s="120"/>
      <c r="AD2332" s="81"/>
      <c r="AF2332" s="370"/>
      <c r="AG2332" s="375"/>
      <c r="AH2332" s="379"/>
      <c r="AI2332" s="383"/>
      <c r="AJ2332" s="388"/>
      <c r="AK2332" s="392"/>
      <c r="AL2332" s="388"/>
      <c r="AM2332" s="363">
        <f t="shared" si="1273"/>
        <v>1</v>
      </c>
      <c r="AN2332" s="578">
        <v>0</v>
      </c>
      <c r="AO2332" s="78">
        <f t="shared" si="1255"/>
        <v>0</v>
      </c>
      <c r="AP2332" s="78">
        <f t="shared" si="1250"/>
        <v>0</v>
      </c>
      <c r="AQ2332" s="78">
        <f t="shared" si="1251"/>
        <v>0</v>
      </c>
      <c r="AR2332" s="78">
        <f t="shared" si="1252"/>
        <v>0</v>
      </c>
      <c r="AS2332" s="78">
        <f t="shared" si="1253"/>
        <v>0</v>
      </c>
      <c r="AT2332" s="78">
        <f t="shared" si="1254"/>
        <v>0</v>
      </c>
      <c r="AU2332" s="74" t="s">
        <v>717</v>
      </c>
      <c r="AV2332" s="115"/>
      <c r="AW2332" s="395"/>
      <c r="AX2332" s="395">
        <v>0</v>
      </c>
      <c r="AY2332" s="395">
        <v>0</v>
      </c>
      <c r="AZ2332" s="395">
        <v>0</v>
      </c>
      <c r="BA2332" s="395">
        <v>0</v>
      </c>
      <c r="BB2332" s="395">
        <v>0</v>
      </c>
      <c r="BC2332" s="395">
        <v>0</v>
      </c>
      <c r="BD2332" s="115"/>
      <c r="BE2332" s="115"/>
      <c r="BF2332" s="115"/>
      <c r="BG2332" s="115"/>
      <c r="BH2332" s="115"/>
      <c r="BI2332" s="115"/>
      <c r="BJ2332" s="115"/>
      <c r="BK2332" s="115"/>
      <c r="BQ2332" s="74" t="str">
        <f t="shared" si="1256"/>
        <v xml:space="preserve"> </v>
      </c>
      <c r="BR2332" s="120" t="str">
        <f t="shared" si="1257"/>
        <v xml:space="preserve"> </v>
      </c>
      <c r="BS2332" s="120" t="str">
        <f t="shared" si="1258"/>
        <v xml:space="preserve"> </v>
      </c>
      <c r="BU2332" s="74" t="str">
        <f t="shared" si="1259"/>
        <v xml:space="preserve"> </v>
      </c>
      <c r="BV2332" s="120" t="str">
        <f t="shared" si="1260"/>
        <v xml:space="preserve"> </v>
      </c>
      <c r="BW2332" s="120" t="str">
        <f t="shared" si="1261"/>
        <v xml:space="preserve">  </v>
      </c>
      <c r="BY2332" s="74" t="str">
        <f t="shared" si="1262"/>
        <v xml:space="preserve"> </v>
      </c>
      <c r="BZ2332" s="120" t="str">
        <f t="shared" si="1263"/>
        <v xml:space="preserve"> </v>
      </c>
      <c r="CA2332" s="120" t="str">
        <f t="shared" si="1264"/>
        <v xml:space="preserve"> </v>
      </c>
      <c r="CC2332" s="115" t="str">
        <f t="shared" si="1265"/>
        <v xml:space="preserve"> </v>
      </c>
      <c r="CD2332" s="120" t="str">
        <f t="shared" si="1266"/>
        <v xml:space="preserve"> </v>
      </c>
      <c r="CE2332" s="417" t="str">
        <f t="shared" si="1267"/>
        <v xml:space="preserve"> </v>
      </c>
      <c r="CF2332" s="115"/>
      <c r="CG2332" s="115" t="str">
        <f t="shared" si="1268"/>
        <v xml:space="preserve"> </v>
      </c>
      <c r="CH2332" s="120" t="str">
        <f t="shared" si="1269"/>
        <v xml:space="preserve"> </v>
      </c>
      <c r="CI2332" s="417" t="str">
        <f t="shared" si="1270"/>
        <v xml:space="preserve"> </v>
      </c>
      <c r="CJ2332" s="115"/>
      <c r="CK2332" s="115" t="str">
        <f t="shared" si="1271"/>
        <v xml:space="preserve"> </v>
      </c>
      <c r="CL2332" s="120" t="str">
        <f t="shared" si="1272"/>
        <v xml:space="preserve"> </v>
      </c>
      <c r="CM2332" s="417" t="str">
        <f t="shared" si="1274"/>
        <v xml:space="preserve"> </v>
      </c>
      <c r="IS2332" s="108" t="s">
        <v>552</v>
      </c>
    </row>
    <row r="2333" spans="2:253" s="74" customFormat="1" ht="17.100000000000001" hidden="1" customHeight="1" x14ac:dyDescent="0.25">
      <c r="B2333" s="524">
        <f>IF(AND('KB Duct Parts'!$BL$14=2,'KB Duct Parts'!AO20),'KB Duct Parts'!AO20,0)</f>
        <v>0</v>
      </c>
      <c r="C2333" s="529" t="s">
        <v>499</v>
      </c>
      <c r="D2333" s="506" t="str">
        <f t="shared" si="1283"/>
        <v>18504-SS</v>
      </c>
      <c r="E2333" s="539" t="s">
        <v>861</v>
      </c>
      <c r="F2333" s="508" t="str">
        <f t="shared" si="1276"/>
        <v xml:space="preserve"> </v>
      </c>
      <c r="G2333" s="537" t="s">
        <v>493</v>
      </c>
      <c r="H2333" s="524"/>
      <c r="I2333" s="1035"/>
      <c r="J2333" s="1036"/>
      <c r="K2333" s="531" t="s">
        <v>882</v>
      </c>
      <c r="L2333" s="522"/>
      <c r="M2333" s="517" t="str">
        <f t="shared" si="1275"/>
        <v>Y</v>
      </c>
      <c r="N2333" s="514">
        <f t="shared" si="1277"/>
        <v>0</v>
      </c>
      <c r="O2333" s="514">
        <f t="shared" si="1249"/>
        <v>0</v>
      </c>
      <c r="P2333" s="680">
        <f>'KB Duct Parts'!$AE$3</f>
        <v>0</v>
      </c>
      <c r="Q2333" s="681">
        <f t="shared" si="1278"/>
        <v>0</v>
      </c>
      <c r="R2333" s="682">
        <f t="shared" si="1279"/>
        <v>0</v>
      </c>
      <c r="S2333" s="716">
        <f t="shared" si="1280"/>
        <v>0.35</v>
      </c>
      <c r="T2333" s="679">
        <f t="shared" si="1281"/>
        <v>0</v>
      </c>
      <c r="U2333" s="679">
        <f t="shared" si="1282"/>
        <v>0</v>
      </c>
      <c r="Y2333" s="120"/>
      <c r="AD2333" s="81"/>
      <c r="AF2333" s="370"/>
      <c r="AG2333" s="375"/>
      <c r="AH2333" s="379"/>
      <c r="AI2333" s="383"/>
      <c r="AJ2333" s="388"/>
      <c r="AK2333" s="392"/>
      <c r="AL2333" s="388"/>
      <c r="AM2333" s="363">
        <f t="shared" si="1273"/>
        <v>1</v>
      </c>
      <c r="AN2333" s="578">
        <v>0</v>
      </c>
      <c r="AO2333" s="78">
        <f t="shared" si="1255"/>
        <v>0</v>
      </c>
      <c r="AP2333" s="78">
        <f t="shared" si="1250"/>
        <v>0</v>
      </c>
      <c r="AQ2333" s="78">
        <f t="shared" si="1251"/>
        <v>0</v>
      </c>
      <c r="AR2333" s="78">
        <f t="shared" si="1252"/>
        <v>0</v>
      </c>
      <c r="AS2333" s="78">
        <f t="shared" si="1253"/>
        <v>0</v>
      </c>
      <c r="AT2333" s="78">
        <f t="shared" si="1254"/>
        <v>0</v>
      </c>
      <c r="AU2333" s="74" t="s">
        <v>717</v>
      </c>
      <c r="AV2333" s="115"/>
      <c r="AW2333" s="395"/>
      <c r="AX2333" s="395">
        <v>0</v>
      </c>
      <c r="AY2333" s="395">
        <v>0</v>
      </c>
      <c r="AZ2333" s="395">
        <v>0</v>
      </c>
      <c r="BA2333" s="395">
        <v>0</v>
      </c>
      <c r="BB2333" s="395">
        <v>0</v>
      </c>
      <c r="BC2333" s="395">
        <v>0</v>
      </c>
      <c r="BD2333" s="115"/>
      <c r="BE2333" s="115"/>
      <c r="BF2333" s="115"/>
      <c r="BG2333" s="115"/>
      <c r="BH2333" s="115"/>
      <c r="BI2333" s="115"/>
      <c r="BJ2333" s="115"/>
      <c r="BK2333" s="115"/>
      <c r="BQ2333" s="74" t="str">
        <f t="shared" si="1256"/>
        <v xml:space="preserve"> </v>
      </c>
      <c r="BR2333" s="120" t="str">
        <f t="shared" si="1257"/>
        <v xml:space="preserve"> </v>
      </c>
      <c r="BS2333" s="120" t="str">
        <f t="shared" si="1258"/>
        <v xml:space="preserve"> </v>
      </c>
      <c r="BU2333" s="74" t="str">
        <f t="shared" si="1259"/>
        <v xml:space="preserve"> </v>
      </c>
      <c r="BV2333" s="120" t="str">
        <f t="shared" si="1260"/>
        <v xml:space="preserve"> </v>
      </c>
      <c r="BW2333" s="120" t="str">
        <f t="shared" si="1261"/>
        <v xml:space="preserve">  </v>
      </c>
      <c r="BY2333" s="74" t="str">
        <f t="shared" si="1262"/>
        <v xml:space="preserve"> </v>
      </c>
      <c r="BZ2333" s="120" t="str">
        <f t="shared" si="1263"/>
        <v xml:space="preserve"> </v>
      </c>
      <c r="CA2333" s="120" t="str">
        <f t="shared" si="1264"/>
        <v xml:space="preserve"> </v>
      </c>
      <c r="CC2333" s="115" t="str">
        <f t="shared" si="1265"/>
        <v xml:space="preserve"> </v>
      </c>
      <c r="CD2333" s="120" t="str">
        <f t="shared" si="1266"/>
        <v xml:space="preserve"> </v>
      </c>
      <c r="CE2333" s="417" t="str">
        <f t="shared" si="1267"/>
        <v xml:space="preserve"> </v>
      </c>
      <c r="CF2333" s="115"/>
      <c r="CG2333" s="115" t="str">
        <f t="shared" si="1268"/>
        <v xml:space="preserve"> </v>
      </c>
      <c r="CH2333" s="120" t="str">
        <f t="shared" si="1269"/>
        <v xml:space="preserve"> </v>
      </c>
      <c r="CI2333" s="417" t="str">
        <f t="shared" si="1270"/>
        <v xml:space="preserve"> </v>
      </c>
      <c r="CJ2333" s="115"/>
      <c r="CK2333" s="115" t="str">
        <f t="shared" si="1271"/>
        <v xml:space="preserve"> </v>
      </c>
      <c r="CL2333" s="120" t="str">
        <f t="shared" si="1272"/>
        <v xml:space="preserve"> </v>
      </c>
      <c r="CM2333" s="417" t="str">
        <f t="shared" si="1274"/>
        <v xml:space="preserve"> </v>
      </c>
      <c r="IS2333" s="108" t="s">
        <v>552</v>
      </c>
    </row>
    <row r="2334" spans="2:253" s="74" customFormat="1" ht="17.100000000000001" hidden="1" customHeight="1" x14ac:dyDescent="0.25">
      <c r="B2334" s="524">
        <f>IF(AND('KB Duct Parts'!$BL$14=2,'KB Duct Parts'!AO21),'KB Duct Parts'!AO21,0)</f>
        <v>0</v>
      </c>
      <c r="C2334" s="529" t="s">
        <v>500</v>
      </c>
      <c r="D2334" s="506" t="str">
        <f t="shared" si="1283"/>
        <v>18505-SS</v>
      </c>
      <c r="E2334" s="539" t="s">
        <v>862</v>
      </c>
      <c r="F2334" s="508" t="str">
        <f t="shared" si="1276"/>
        <v xml:space="preserve"> </v>
      </c>
      <c r="G2334" s="537" t="s">
        <v>493</v>
      </c>
      <c r="H2334" s="524"/>
      <c r="I2334" s="1035"/>
      <c r="J2334" s="1036"/>
      <c r="K2334" s="531" t="s">
        <v>882</v>
      </c>
      <c r="L2334" s="522"/>
      <c r="M2334" s="517" t="str">
        <f t="shared" si="1275"/>
        <v>Y</v>
      </c>
      <c r="N2334" s="514">
        <f t="shared" si="1277"/>
        <v>0</v>
      </c>
      <c r="O2334" s="514">
        <f t="shared" si="1249"/>
        <v>0</v>
      </c>
      <c r="P2334" s="680">
        <f>'KB Duct Parts'!$AE$3</f>
        <v>0</v>
      </c>
      <c r="Q2334" s="681">
        <f t="shared" si="1278"/>
        <v>0</v>
      </c>
      <c r="R2334" s="682">
        <f t="shared" si="1279"/>
        <v>0</v>
      </c>
      <c r="S2334" s="716">
        <f t="shared" si="1280"/>
        <v>0.35</v>
      </c>
      <c r="T2334" s="679">
        <f t="shared" si="1281"/>
        <v>0</v>
      </c>
      <c r="U2334" s="679">
        <f t="shared" si="1282"/>
        <v>0</v>
      </c>
      <c r="Y2334" s="120"/>
      <c r="AD2334" s="81"/>
      <c r="AF2334" s="370"/>
      <c r="AG2334" s="375"/>
      <c r="AH2334" s="379"/>
      <c r="AI2334" s="383"/>
      <c r="AJ2334" s="388"/>
      <c r="AK2334" s="392"/>
      <c r="AL2334" s="388"/>
      <c r="AM2334" s="363">
        <f t="shared" si="1273"/>
        <v>1</v>
      </c>
      <c r="AN2334" s="578">
        <v>0</v>
      </c>
      <c r="AO2334" s="78">
        <f t="shared" si="1255"/>
        <v>0</v>
      </c>
      <c r="AP2334" s="78">
        <f t="shared" si="1250"/>
        <v>0</v>
      </c>
      <c r="AQ2334" s="78">
        <f t="shared" si="1251"/>
        <v>0</v>
      </c>
      <c r="AR2334" s="78">
        <f t="shared" si="1252"/>
        <v>0</v>
      </c>
      <c r="AS2334" s="78">
        <f t="shared" si="1253"/>
        <v>0</v>
      </c>
      <c r="AT2334" s="78">
        <f t="shared" si="1254"/>
        <v>0</v>
      </c>
      <c r="AU2334" s="74" t="s">
        <v>717</v>
      </c>
      <c r="AV2334" s="115"/>
      <c r="AW2334" s="395"/>
      <c r="AX2334" s="395">
        <v>0</v>
      </c>
      <c r="AY2334" s="395">
        <v>0</v>
      </c>
      <c r="AZ2334" s="395">
        <v>0</v>
      </c>
      <c r="BA2334" s="395">
        <v>0</v>
      </c>
      <c r="BB2334" s="395">
        <v>0</v>
      </c>
      <c r="BC2334" s="395">
        <v>0</v>
      </c>
      <c r="BD2334" s="115"/>
      <c r="BE2334" s="115"/>
      <c r="BF2334" s="115"/>
      <c r="BG2334" s="115"/>
      <c r="BH2334" s="115"/>
      <c r="BI2334" s="115"/>
      <c r="BJ2334" s="115"/>
      <c r="BK2334" s="115"/>
      <c r="BQ2334" s="74" t="str">
        <f t="shared" si="1256"/>
        <v xml:space="preserve"> </v>
      </c>
      <c r="BR2334" s="120" t="str">
        <f t="shared" si="1257"/>
        <v xml:space="preserve"> </v>
      </c>
      <c r="BS2334" s="120" t="str">
        <f t="shared" si="1258"/>
        <v xml:space="preserve"> </v>
      </c>
      <c r="BU2334" s="74" t="str">
        <f t="shared" si="1259"/>
        <v xml:space="preserve"> </v>
      </c>
      <c r="BV2334" s="120" t="str">
        <f t="shared" si="1260"/>
        <v xml:space="preserve"> </v>
      </c>
      <c r="BW2334" s="120" t="str">
        <f t="shared" si="1261"/>
        <v xml:space="preserve">  </v>
      </c>
      <c r="BY2334" s="74" t="str">
        <f t="shared" si="1262"/>
        <v xml:space="preserve"> </v>
      </c>
      <c r="BZ2334" s="120" t="str">
        <f t="shared" si="1263"/>
        <v xml:space="preserve"> </v>
      </c>
      <c r="CA2334" s="120" t="str">
        <f t="shared" si="1264"/>
        <v xml:space="preserve"> </v>
      </c>
      <c r="CC2334" s="115" t="str">
        <f t="shared" si="1265"/>
        <v xml:space="preserve"> </v>
      </c>
      <c r="CD2334" s="120" t="str">
        <f t="shared" si="1266"/>
        <v xml:space="preserve"> </v>
      </c>
      <c r="CE2334" s="417" t="str">
        <f t="shared" si="1267"/>
        <v xml:space="preserve"> </v>
      </c>
      <c r="CF2334" s="115"/>
      <c r="CG2334" s="115" t="str">
        <f t="shared" si="1268"/>
        <v xml:space="preserve"> </v>
      </c>
      <c r="CH2334" s="120" t="str">
        <f t="shared" si="1269"/>
        <v xml:space="preserve"> </v>
      </c>
      <c r="CI2334" s="417" t="str">
        <f t="shared" si="1270"/>
        <v xml:space="preserve"> </v>
      </c>
      <c r="CJ2334" s="115"/>
      <c r="CK2334" s="115" t="str">
        <f t="shared" si="1271"/>
        <v xml:space="preserve"> </v>
      </c>
      <c r="CL2334" s="120" t="str">
        <f t="shared" si="1272"/>
        <v xml:space="preserve"> </v>
      </c>
      <c r="CM2334" s="417" t="str">
        <f t="shared" si="1274"/>
        <v xml:space="preserve"> </v>
      </c>
      <c r="IS2334" s="108" t="s">
        <v>552</v>
      </c>
    </row>
    <row r="2335" spans="2:253" s="74" customFormat="1" ht="17.100000000000001" hidden="1" customHeight="1" x14ac:dyDescent="0.25">
      <c r="B2335" s="524">
        <f>IF(AND('KB Duct Parts'!$BL$14=2,'KB Duct Parts'!AO22),'KB Duct Parts'!AO22,0)</f>
        <v>0</v>
      </c>
      <c r="C2335" s="529" t="s">
        <v>501</v>
      </c>
      <c r="D2335" s="506" t="str">
        <f t="shared" si="1283"/>
        <v>18506-SS</v>
      </c>
      <c r="E2335" s="539" t="s">
        <v>863</v>
      </c>
      <c r="F2335" s="508" t="str">
        <f t="shared" si="1276"/>
        <v xml:space="preserve"> </v>
      </c>
      <c r="G2335" s="537" t="s">
        <v>493</v>
      </c>
      <c r="H2335" s="524"/>
      <c r="I2335" s="1035"/>
      <c r="J2335" s="1036"/>
      <c r="K2335" s="531" t="s">
        <v>882</v>
      </c>
      <c r="L2335" s="522"/>
      <c r="M2335" s="517" t="str">
        <f t="shared" si="1275"/>
        <v>Y</v>
      </c>
      <c r="N2335" s="514">
        <f t="shared" si="1277"/>
        <v>0</v>
      </c>
      <c r="O2335" s="514">
        <f t="shared" si="1249"/>
        <v>0</v>
      </c>
      <c r="P2335" s="680">
        <f>'KB Duct Parts'!$AE$3</f>
        <v>0</v>
      </c>
      <c r="Q2335" s="681">
        <f t="shared" si="1278"/>
        <v>0</v>
      </c>
      <c r="R2335" s="682">
        <f t="shared" si="1279"/>
        <v>0</v>
      </c>
      <c r="S2335" s="716">
        <f t="shared" si="1280"/>
        <v>0.35</v>
      </c>
      <c r="T2335" s="679">
        <f t="shared" si="1281"/>
        <v>0</v>
      </c>
      <c r="U2335" s="679">
        <f t="shared" si="1282"/>
        <v>0</v>
      </c>
      <c r="Y2335" s="120"/>
      <c r="AD2335" s="81"/>
      <c r="AF2335" s="370"/>
      <c r="AG2335" s="375"/>
      <c r="AH2335" s="379"/>
      <c r="AI2335" s="383"/>
      <c r="AJ2335" s="388"/>
      <c r="AK2335" s="392"/>
      <c r="AL2335" s="388"/>
      <c r="AM2335" s="363">
        <f t="shared" si="1273"/>
        <v>1</v>
      </c>
      <c r="AN2335" s="578">
        <v>0</v>
      </c>
      <c r="AO2335" s="78">
        <f t="shared" si="1255"/>
        <v>0</v>
      </c>
      <c r="AP2335" s="78">
        <f t="shared" si="1250"/>
        <v>0</v>
      </c>
      <c r="AQ2335" s="78">
        <f t="shared" si="1251"/>
        <v>0</v>
      </c>
      <c r="AR2335" s="78">
        <f t="shared" si="1252"/>
        <v>0</v>
      </c>
      <c r="AS2335" s="78">
        <f t="shared" si="1253"/>
        <v>0</v>
      </c>
      <c r="AT2335" s="78">
        <f t="shared" si="1254"/>
        <v>0</v>
      </c>
      <c r="AU2335" s="74" t="s">
        <v>717</v>
      </c>
      <c r="AV2335" s="115"/>
      <c r="AW2335" s="395"/>
      <c r="AX2335" s="395">
        <v>0</v>
      </c>
      <c r="AY2335" s="395">
        <v>0</v>
      </c>
      <c r="AZ2335" s="395">
        <v>0</v>
      </c>
      <c r="BA2335" s="395">
        <v>0</v>
      </c>
      <c r="BB2335" s="395">
        <v>0</v>
      </c>
      <c r="BC2335" s="395">
        <v>0</v>
      </c>
      <c r="BD2335" s="115"/>
      <c r="BE2335" s="115"/>
      <c r="BF2335" s="115"/>
      <c r="BG2335" s="115"/>
      <c r="BH2335" s="115"/>
      <c r="BI2335" s="115"/>
      <c r="BJ2335" s="115"/>
      <c r="BK2335" s="115"/>
      <c r="BQ2335" s="74" t="str">
        <f t="shared" si="1256"/>
        <v xml:space="preserve"> </v>
      </c>
      <c r="BR2335" s="120" t="str">
        <f t="shared" si="1257"/>
        <v xml:space="preserve"> </v>
      </c>
      <c r="BS2335" s="120" t="str">
        <f t="shared" si="1258"/>
        <v xml:space="preserve"> </v>
      </c>
      <c r="BU2335" s="74" t="str">
        <f t="shared" si="1259"/>
        <v xml:space="preserve"> </v>
      </c>
      <c r="BV2335" s="120" t="str">
        <f t="shared" si="1260"/>
        <v xml:space="preserve"> </v>
      </c>
      <c r="BW2335" s="120" t="str">
        <f t="shared" si="1261"/>
        <v xml:space="preserve">  </v>
      </c>
      <c r="BY2335" s="74" t="str">
        <f t="shared" si="1262"/>
        <v xml:space="preserve"> </v>
      </c>
      <c r="BZ2335" s="120" t="str">
        <f t="shared" si="1263"/>
        <v xml:space="preserve"> </v>
      </c>
      <c r="CA2335" s="120" t="str">
        <f t="shared" si="1264"/>
        <v xml:space="preserve"> </v>
      </c>
      <c r="CC2335" s="115" t="str">
        <f t="shared" si="1265"/>
        <v xml:space="preserve"> </v>
      </c>
      <c r="CD2335" s="120" t="str">
        <f t="shared" si="1266"/>
        <v xml:space="preserve"> </v>
      </c>
      <c r="CE2335" s="417" t="str">
        <f t="shared" si="1267"/>
        <v xml:space="preserve"> </v>
      </c>
      <c r="CF2335" s="115"/>
      <c r="CG2335" s="115" t="str">
        <f t="shared" si="1268"/>
        <v xml:space="preserve"> </v>
      </c>
      <c r="CH2335" s="120" t="str">
        <f t="shared" si="1269"/>
        <v xml:space="preserve"> </v>
      </c>
      <c r="CI2335" s="417" t="str">
        <f t="shared" si="1270"/>
        <v xml:space="preserve"> </v>
      </c>
      <c r="CJ2335" s="115"/>
      <c r="CK2335" s="115" t="str">
        <f t="shared" si="1271"/>
        <v xml:space="preserve"> </v>
      </c>
      <c r="CL2335" s="120" t="str">
        <f t="shared" si="1272"/>
        <v xml:space="preserve"> </v>
      </c>
      <c r="CM2335" s="417" t="str">
        <f t="shared" si="1274"/>
        <v xml:space="preserve"> </v>
      </c>
      <c r="IS2335" s="108" t="s">
        <v>552</v>
      </c>
    </row>
    <row r="2336" spans="2:253" s="74" customFormat="1" ht="17.100000000000001" hidden="1" customHeight="1" x14ac:dyDescent="0.25">
      <c r="B2336" s="524">
        <f>IF(AND('KB Duct Parts'!$BL$14=2,'KB Duct Parts'!AO23),'KB Duct Parts'!AO23,0)</f>
        <v>0</v>
      </c>
      <c r="C2336" s="529" t="s">
        <v>502</v>
      </c>
      <c r="D2336" s="506" t="str">
        <f t="shared" si="1283"/>
        <v>18507-SS</v>
      </c>
      <c r="E2336" s="539" t="s">
        <v>864</v>
      </c>
      <c r="F2336" s="508" t="str">
        <f t="shared" si="1276"/>
        <v xml:space="preserve"> </v>
      </c>
      <c r="G2336" s="537" t="s">
        <v>493</v>
      </c>
      <c r="H2336" s="524"/>
      <c r="I2336" s="1035"/>
      <c r="J2336" s="1036"/>
      <c r="K2336" s="531" t="s">
        <v>882</v>
      </c>
      <c r="L2336" s="522"/>
      <c r="M2336" s="517" t="str">
        <f t="shared" si="1275"/>
        <v>Y</v>
      </c>
      <c r="N2336" s="514">
        <f t="shared" si="1277"/>
        <v>0</v>
      </c>
      <c r="O2336" s="514">
        <f t="shared" si="1249"/>
        <v>0</v>
      </c>
      <c r="P2336" s="680">
        <f>'KB Duct Parts'!$AE$3</f>
        <v>0</v>
      </c>
      <c r="Q2336" s="681">
        <f t="shared" si="1278"/>
        <v>0</v>
      </c>
      <c r="R2336" s="682">
        <f t="shared" si="1279"/>
        <v>0</v>
      </c>
      <c r="S2336" s="716">
        <f t="shared" si="1280"/>
        <v>0.35</v>
      </c>
      <c r="T2336" s="679">
        <f t="shared" si="1281"/>
        <v>0</v>
      </c>
      <c r="U2336" s="679">
        <f t="shared" si="1282"/>
        <v>0</v>
      </c>
      <c r="Y2336" s="120"/>
      <c r="AD2336" s="81"/>
      <c r="AF2336" s="370"/>
      <c r="AG2336" s="375"/>
      <c r="AH2336" s="379"/>
      <c r="AI2336" s="383"/>
      <c r="AJ2336" s="388"/>
      <c r="AK2336" s="392"/>
      <c r="AL2336" s="388"/>
      <c r="AM2336" s="363">
        <f t="shared" si="1273"/>
        <v>1</v>
      </c>
      <c r="AN2336" s="578">
        <v>0</v>
      </c>
      <c r="AO2336" s="78">
        <f t="shared" si="1255"/>
        <v>0</v>
      </c>
      <c r="AP2336" s="78">
        <f t="shared" si="1250"/>
        <v>0</v>
      </c>
      <c r="AQ2336" s="78">
        <f t="shared" si="1251"/>
        <v>0</v>
      </c>
      <c r="AR2336" s="78">
        <f t="shared" si="1252"/>
        <v>0</v>
      </c>
      <c r="AS2336" s="78">
        <f t="shared" si="1253"/>
        <v>0</v>
      </c>
      <c r="AT2336" s="78">
        <f t="shared" si="1254"/>
        <v>0</v>
      </c>
      <c r="AU2336" s="74" t="s">
        <v>717</v>
      </c>
      <c r="AV2336" s="115"/>
      <c r="AW2336" s="395"/>
      <c r="AX2336" s="395">
        <v>0</v>
      </c>
      <c r="AY2336" s="395">
        <v>0</v>
      </c>
      <c r="AZ2336" s="395">
        <v>0</v>
      </c>
      <c r="BA2336" s="395">
        <v>0</v>
      </c>
      <c r="BB2336" s="395">
        <v>0</v>
      </c>
      <c r="BC2336" s="395">
        <v>0</v>
      </c>
      <c r="BD2336" s="115"/>
      <c r="BE2336" s="115"/>
      <c r="BF2336" s="115"/>
      <c r="BG2336" s="115"/>
      <c r="BH2336" s="115"/>
      <c r="BI2336" s="115"/>
      <c r="BJ2336" s="115"/>
      <c r="BK2336" s="115"/>
      <c r="BQ2336" s="74" t="str">
        <f t="shared" si="1256"/>
        <v xml:space="preserve"> </v>
      </c>
      <c r="BR2336" s="120" t="str">
        <f t="shared" si="1257"/>
        <v xml:space="preserve"> </v>
      </c>
      <c r="BS2336" s="120" t="str">
        <f t="shared" si="1258"/>
        <v xml:space="preserve"> </v>
      </c>
      <c r="BU2336" s="74" t="str">
        <f t="shared" si="1259"/>
        <v xml:space="preserve"> </v>
      </c>
      <c r="BV2336" s="120" t="str">
        <f t="shared" si="1260"/>
        <v xml:space="preserve"> </v>
      </c>
      <c r="BW2336" s="120" t="str">
        <f t="shared" si="1261"/>
        <v xml:space="preserve">  </v>
      </c>
      <c r="BY2336" s="74" t="str">
        <f t="shared" si="1262"/>
        <v xml:space="preserve"> </v>
      </c>
      <c r="BZ2336" s="120" t="str">
        <f t="shared" si="1263"/>
        <v xml:space="preserve"> </v>
      </c>
      <c r="CA2336" s="120" t="str">
        <f t="shared" si="1264"/>
        <v xml:space="preserve"> </v>
      </c>
      <c r="CC2336" s="115" t="str">
        <f t="shared" si="1265"/>
        <v xml:space="preserve"> </v>
      </c>
      <c r="CD2336" s="120" t="str">
        <f t="shared" si="1266"/>
        <v xml:space="preserve"> </v>
      </c>
      <c r="CE2336" s="417" t="str">
        <f t="shared" si="1267"/>
        <v xml:space="preserve"> </v>
      </c>
      <c r="CF2336" s="115"/>
      <c r="CG2336" s="115" t="str">
        <f t="shared" si="1268"/>
        <v xml:space="preserve"> </v>
      </c>
      <c r="CH2336" s="120" t="str">
        <f t="shared" si="1269"/>
        <v xml:space="preserve"> </v>
      </c>
      <c r="CI2336" s="417" t="str">
        <f t="shared" si="1270"/>
        <v xml:space="preserve"> </v>
      </c>
      <c r="CJ2336" s="115"/>
      <c r="CK2336" s="115" t="str">
        <f t="shared" si="1271"/>
        <v xml:space="preserve"> </v>
      </c>
      <c r="CL2336" s="120" t="str">
        <f t="shared" si="1272"/>
        <v xml:space="preserve"> </v>
      </c>
      <c r="CM2336" s="417" t="str">
        <f t="shared" si="1274"/>
        <v xml:space="preserve"> </v>
      </c>
      <c r="IS2336" s="108" t="s">
        <v>552</v>
      </c>
    </row>
    <row r="2337" spans="2:253" s="74" customFormat="1" ht="17.100000000000001" hidden="1" customHeight="1" x14ac:dyDescent="0.25">
      <c r="B2337" s="524">
        <f>IF(AND('KB Duct Parts'!$BL$14=2,'KB Duct Parts'!AO24),'KB Duct Parts'!AO24,0)</f>
        <v>0</v>
      </c>
      <c r="C2337" s="529" t="s">
        <v>503</v>
      </c>
      <c r="D2337" s="506" t="str">
        <f t="shared" si="1283"/>
        <v>18508-SS</v>
      </c>
      <c r="E2337" s="539" t="s">
        <v>484</v>
      </c>
      <c r="F2337" s="508" t="str">
        <f t="shared" si="1276"/>
        <v xml:space="preserve"> </v>
      </c>
      <c r="G2337" s="537" t="s">
        <v>493</v>
      </c>
      <c r="H2337" s="524"/>
      <c r="I2337" s="1035"/>
      <c r="J2337" s="1036"/>
      <c r="K2337" s="531" t="s">
        <v>882</v>
      </c>
      <c r="L2337" s="522"/>
      <c r="M2337" s="517" t="str">
        <f t="shared" si="1275"/>
        <v>Y</v>
      </c>
      <c r="N2337" s="514">
        <f t="shared" si="1277"/>
        <v>0</v>
      </c>
      <c r="O2337" s="514">
        <f t="shared" si="1249"/>
        <v>0</v>
      </c>
      <c r="P2337" s="680">
        <f>'KB Duct Parts'!$AE$3</f>
        <v>0</v>
      </c>
      <c r="Q2337" s="681">
        <f t="shared" si="1278"/>
        <v>0</v>
      </c>
      <c r="R2337" s="682">
        <f t="shared" si="1279"/>
        <v>0</v>
      </c>
      <c r="S2337" s="716">
        <f t="shared" si="1280"/>
        <v>0.35</v>
      </c>
      <c r="T2337" s="679">
        <f t="shared" si="1281"/>
        <v>0</v>
      </c>
      <c r="U2337" s="679">
        <f t="shared" si="1282"/>
        <v>0</v>
      </c>
      <c r="Y2337" s="120"/>
      <c r="AD2337" s="81"/>
      <c r="AF2337" s="370"/>
      <c r="AG2337" s="375"/>
      <c r="AH2337" s="379"/>
      <c r="AI2337" s="383"/>
      <c r="AJ2337" s="388"/>
      <c r="AK2337" s="392"/>
      <c r="AL2337" s="388"/>
      <c r="AM2337" s="363">
        <f t="shared" si="1273"/>
        <v>1</v>
      </c>
      <c r="AN2337" s="578">
        <v>0</v>
      </c>
      <c r="AO2337" s="78">
        <f t="shared" si="1255"/>
        <v>0</v>
      </c>
      <c r="AP2337" s="78">
        <f t="shared" si="1250"/>
        <v>0</v>
      </c>
      <c r="AQ2337" s="78">
        <f t="shared" si="1251"/>
        <v>0</v>
      </c>
      <c r="AR2337" s="78">
        <f t="shared" si="1252"/>
        <v>0</v>
      </c>
      <c r="AS2337" s="78">
        <f t="shared" si="1253"/>
        <v>0</v>
      </c>
      <c r="AT2337" s="78">
        <f t="shared" si="1254"/>
        <v>0</v>
      </c>
      <c r="AU2337" s="74" t="s">
        <v>717</v>
      </c>
      <c r="AV2337" s="115"/>
      <c r="AW2337" s="395"/>
      <c r="AX2337" s="395">
        <v>0</v>
      </c>
      <c r="AY2337" s="395">
        <v>0</v>
      </c>
      <c r="AZ2337" s="395">
        <v>0</v>
      </c>
      <c r="BA2337" s="395">
        <v>0</v>
      </c>
      <c r="BB2337" s="395">
        <v>0</v>
      </c>
      <c r="BC2337" s="395">
        <v>0</v>
      </c>
      <c r="BD2337" s="115"/>
      <c r="BE2337" s="115"/>
      <c r="BF2337" s="115"/>
      <c r="BG2337" s="115"/>
      <c r="BH2337" s="115"/>
      <c r="BI2337" s="115"/>
      <c r="BJ2337" s="115"/>
      <c r="BK2337" s="115"/>
      <c r="BQ2337" s="74" t="str">
        <f t="shared" si="1256"/>
        <v xml:space="preserve"> </v>
      </c>
      <c r="BR2337" s="120" t="str">
        <f t="shared" si="1257"/>
        <v xml:space="preserve"> </v>
      </c>
      <c r="BS2337" s="120" t="str">
        <f t="shared" si="1258"/>
        <v xml:space="preserve"> </v>
      </c>
      <c r="BU2337" s="74" t="str">
        <f t="shared" si="1259"/>
        <v xml:space="preserve"> </v>
      </c>
      <c r="BV2337" s="120" t="str">
        <f t="shared" si="1260"/>
        <v xml:space="preserve"> </v>
      </c>
      <c r="BW2337" s="120" t="str">
        <f t="shared" si="1261"/>
        <v xml:space="preserve">  </v>
      </c>
      <c r="BY2337" s="74" t="str">
        <f t="shared" si="1262"/>
        <v xml:space="preserve"> </v>
      </c>
      <c r="BZ2337" s="120" t="str">
        <f t="shared" si="1263"/>
        <v xml:space="preserve"> </v>
      </c>
      <c r="CA2337" s="120" t="str">
        <f t="shared" si="1264"/>
        <v xml:space="preserve"> </v>
      </c>
      <c r="CC2337" s="115" t="str">
        <f t="shared" si="1265"/>
        <v xml:space="preserve"> </v>
      </c>
      <c r="CD2337" s="120" t="str">
        <f t="shared" si="1266"/>
        <v xml:space="preserve"> </v>
      </c>
      <c r="CE2337" s="417" t="str">
        <f t="shared" si="1267"/>
        <v xml:space="preserve"> </v>
      </c>
      <c r="CF2337" s="115"/>
      <c r="CG2337" s="115" t="str">
        <f t="shared" si="1268"/>
        <v xml:space="preserve"> </v>
      </c>
      <c r="CH2337" s="120" t="str">
        <f t="shared" si="1269"/>
        <v xml:space="preserve"> </v>
      </c>
      <c r="CI2337" s="417" t="str">
        <f t="shared" si="1270"/>
        <v xml:space="preserve"> </v>
      </c>
      <c r="CJ2337" s="115"/>
      <c r="CK2337" s="115" t="str">
        <f t="shared" si="1271"/>
        <v xml:space="preserve"> </v>
      </c>
      <c r="CL2337" s="120" t="str">
        <f t="shared" si="1272"/>
        <v xml:space="preserve"> </v>
      </c>
      <c r="CM2337" s="417" t="str">
        <f t="shared" si="1274"/>
        <v xml:space="preserve"> </v>
      </c>
      <c r="IS2337" s="108" t="s">
        <v>552</v>
      </c>
    </row>
    <row r="2338" spans="2:253" s="74" customFormat="1" ht="17.100000000000001" hidden="1" customHeight="1" x14ac:dyDescent="0.25">
      <c r="B2338" s="524">
        <f>IF(AND('KB Duct Parts'!$BL$14=2,'KB Duct Parts'!AO25),'KB Duct Parts'!AO25,0)</f>
        <v>0</v>
      </c>
      <c r="C2338" s="529" t="s">
        <v>504</v>
      </c>
      <c r="D2338" s="506" t="str">
        <f t="shared" si="1283"/>
        <v>18509-SS</v>
      </c>
      <c r="E2338" s="539" t="s">
        <v>866</v>
      </c>
      <c r="F2338" s="508" t="str">
        <f t="shared" si="1276"/>
        <v xml:space="preserve"> </v>
      </c>
      <c r="G2338" s="537" t="s">
        <v>493</v>
      </c>
      <c r="H2338" s="524"/>
      <c r="I2338" s="1035"/>
      <c r="J2338" s="1036"/>
      <c r="K2338" s="531" t="s">
        <v>882</v>
      </c>
      <c r="L2338" s="522"/>
      <c r="M2338" s="517" t="str">
        <f t="shared" si="1275"/>
        <v>Y</v>
      </c>
      <c r="N2338" s="514">
        <f t="shared" si="1277"/>
        <v>0</v>
      </c>
      <c r="O2338" s="514">
        <f t="shared" si="1249"/>
        <v>0</v>
      </c>
      <c r="P2338" s="680">
        <f>'KB Duct Parts'!$AE$3</f>
        <v>0</v>
      </c>
      <c r="Q2338" s="681">
        <f t="shared" si="1278"/>
        <v>0</v>
      </c>
      <c r="R2338" s="682">
        <f t="shared" si="1279"/>
        <v>0</v>
      </c>
      <c r="S2338" s="716">
        <f t="shared" si="1280"/>
        <v>0.35</v>
      </c>
      <c r="T2338" s="679">
        <f t="shared" si="1281"/>
        <v>0</v>
      </c>
      <c r="U2338" s="679">
        <f t="shared" si="1282"/>
        <v>0</v>
      </c>
      <c r="Y2338" s="120"/>
      <c r="AD2338" s="81"/>
      <c r="AF2338" s="370"/>
      <c r="AG2338" s="375"/>
      <c r="AH2338" s="379"/>
      <c r="AI2338" s="383"/>
      <c r="AJ2338" s="388"/>
      <c r="AK2338" s="392"/>
      <c r="AL2338" s="388"/>
      <c r="AM2338" s="363">
        <f t="shared" si="1273"/>
        <v>1</v>
      </c>
      <c r="AN2338" s="578">
        <v>0</v>
      </c>
      <c r="AO2338" s="78">
        <f t="shared" si="1255"/>
        <v>0</v>
      </c>
      <c r="AP2338" s="78">
        <f t="shared" si="1250"/>
        <v>0</v>
      </c>
      <c r="AQ2338" s="78">
        <f t="shared" si="1251"/>
        <v>0</v>
      </c>
      <c r="AR2338" s="78">
        <f t="shared" si="1252"/>
        <v>0</v>
      </c>
      <c r="AS2338" s="78">
        <f t="shared" si="1253"/>
        <v>0</v>
      </c>
      <c r="AT2338" s="78">
        <f t="shared" si="1254"/>
        <v>0</v>
      </c>
      <c r="AU2338" s="74" t="s">
        <v>717</v>
      </c>
      <c r="AV2338" s="115"/>
      <c r="AW2338" s="395"/>
      <c r="AX2338" s="395">
        <v>0</v>
      </c>
      <c r="AY2338" s="395">
        <v>0</v>
      </c>
      <c r="AZ2338" s="395">
        <v>0</v>
      </c>
      <c r="BA2338" s="395">
        <v>0</v>
      </c>
      <c r="BB2338" s="395">
        <v>0</v>
      </c>
      <c r="BC2338" s="395">
        <v>0</v>
      </c>
      <c r="BD2338" s="115"/>
      <c r="BE2338" s="115"/>
      <c r="BF2338" s="115"/>
      <c r="BG2338" s="115"/>
      <c r="BH2338" s="115"/>
      <c r="BI2338" s="115"/>
      <c r="BJ2338" s="115"/>
      <c r="BK2338" s="115"/>
      <c r="BQ2338" s="74" t="str">
        <f t="shared" si="1256"/>
        <v xml:space="preserve"> </v>
      </c>
      <c r="BR2338" s="120" t="str">
        <f t="shared" si="1257"/>
        <v xml:space="preserve"> </v>
      </c>
      <c r="BS2338" s="120" t="str">
        <f t="shared" si="1258"/>
        <v xml:space="preserve"> </v>
      </c>
      <c r="BU2338" s="74" t="str">
        <f t="shared" si="1259"/>
        <v xml:space="preserve"> </v>
      </c>
      <c r="BV2338" s="120" t="str">
        <f t="shared" si="1260"/>
        <v xml:space="preserve"> </v>
      </c>
      <c r="BW2338" s="120" t="str">
        <f t="shared" si="1261"/>
        <v xml:space="preserve">  </v>
      </c>
      <c r="BY2338" s="74" t="str">
        <f t="shared" si="1262"/>
        <v xml:space="preserve"> </v>
      </c>
      <c r="BZ2338" s="120" t="str">
        <f t="shared" si="1263"/>
        <v xml:space="preserve"> </v>
      </c>
      <c r="CA2338" s="120" t="str">
        <f t="shared" si="1264"/>
        <v xml:space="preserve"> </v>
      </c>
      <c r="CC2338" s="115" t="str">
        <f t="shared" si="1265"/>
        <v xml:space="preserve"> </v>
      </c>
      <c r="CD2338" s="120" t="str">
        <f t="shared" si="1266"/>
        <v xml:space="preserve"> </v>
      </c>
      <c r="CE2338" s="417" t="str">
        <f t="shared" si="1267"/>
        <v xml:space="preserve"> </v>
      </c>
      <c r="CF2338" s="115"/>
      <c r="CG2338" s="115" t="str">
        <f t="shared" si="1268"/>
        <v xml:space="preserve"> </v>
      </c>
      <c r="CH2338" s="120" t="str">
        <f t="shared" si="1269"/>
        <v xml:space="preserve"> </v>
      </c>
      <c r="CI2338" s="417" t="str">
        <f t="shared" si="1270"/>
        <v xml:space="preserve"> </v>
      </c>
      <c r="CJ2338" s="115"/>
      <c r="CK2338" s="115" t="str">
        <f t="shared" si="1271"/>
        <v xml:space="preserve"> </v>
      </c>
      <c r="CL2338" s="120" t="str">
        <f t="shared" si="1272"/>
        <v xml:space="preserve"> </v>
      </c>
      <c r="CM2338" s="417" t="str">
        <f t="shared" si="1274"/>
        <v xml:space="preserve"> </v>
      </c>
      <c r="IS2338" s="108" t="s">
        <v>552</v>
      </c>
    </row>
    <row r="2339" spans="2:253" s="74" customFormat="1" ht="17.100000000000001" hidden="1" customHeight="1" x14ac:dyDescent="0.25">
      <c r="B2339" s="524">
        <f>IF(AND('KB Duct Parts'!$BL$14=2,'KB Duct Parts'!AO26),'KB Duct Parts'!AO26,0)</f>
        <v>0</v>
      </c>
      <c r="C2339" s="529" t="s">
        <v>505</v>
      </c>
      <c r="D2339" s="506" t="str">
        <f t="shared" si="1283"/>
        <v>18510-SS</v>
      </c>
      <c r="E2339" s="539" t="s">
        <v>867</v>
      </c>
      <c r="F2339" s="508" t="str">
        <f t="shared" si="1276"/>
        <v xml:space="preserve"> </v>
      </c>
      <c r="G2339" s="537" t="s">
        <v>493</v>
      </c>
      <c r="H2339" s="524"/>
      <c r="I2339" s="1035"/>
      <c r="J2339" s="1036"/>
      <c r="K2339" s="531" t="s">
        <v>882</v>
      </c>
      <c r="L2339" s="522"/>
      <c r="M2339" s="517" t="str">
        <f t="shared" si="1275"/>
        <v>Y</v>
      </c>
      <c r="N2339" s="514">
        <f t="shared" si="1277"/>
        <v>0</v>
      </c>
      <c r="O2339" s="514">
        <f t="shared" si="1249"/>
        <v>0</v>
      </c>
      <c r="P2339" s="680">
        <f>'KB Duct Parts'!$AE$3</f>
        <v>0</v>
      </c>
      <c r="Q2339" s="681">
        <f t="shared" si="1278"/>
        <v>0</v>
      </c>
      <c r="R2339" s="682">
        <f t="shared" si="1279"/>
        <v>0</v>
      </c>
      <c r="S2339" s="716">
        <f t="shared" si="1280"/>
        <v>0.35</v>
      </c>
      <c r="T2339" s="679">
        <f t="shared" si="1281"/>
        <v>0</v>
      </c>
      <c r="U2339" s="679">
        <f t="shared" si="1282"/>
        <v>0</v>
      </c>
      <c r="Y2339" s="120"/>
      <c r="AD2339" s="81"/>
      <c r="AF2339" s="370"/>
      <c r="AG2339" s="375"/>
      <c r="AH2339" s="379"/>
      <c r="AI2339" s="383"/>
      <c r="AJ2339" s="388"/>
      <c r="AK2339" s="392"/>
      <c r="AL2339" s="388"/>
      <c r="AM2339" s="363">
        <f t="shared" si="1273"/>
        <v>1</v>
      </c>
      <c r="AN2339" s="578">
        <v>0</v>
      </c>
      <c r="AO2339" s="78">
        <f t="shared" si="1255"/>
        <v>0</v>
      </c>
      <c r="AP2339" s="78">
        <f t="shared" si="1250"/>
        <v>0</v>
      </c>
      <c r="AQ2339" s="78">
        <f t="shared" si="1251"/>
        <v>0</v>
      </c>
      <c r="AR2339" s="78">
        <f t="shared" si="1252"/>
        <v>0</v>
      </c>
      <c r="AS2339" s="78">
        <f t="shared" si="1253"/>
        <v>0</v>
      </c>
      <c r="AT2339" s="78">
        <f t="shared" si="1254"/>
        <v>0</v>
      </c>
      <c r="AU2339" s="74" t="s">
        <v>717</v>
      </c>
      <c r="AV2339" s="115"/>
      <c r="AW2339" s="395"/>
      <c r="AX2339" s="395">
        <v>0</v>
      </c>
      <c r="AY2339" s="395">
        <v>0</v>
      </c>
      <c r="AZ2339" s="395">
        <v>0</v>
      </c>
      <c r="BA2339" s="395">
        <v>0</v>
      </c>
      <c r="BB2339" s="395">
        <v>0</v>
      </c>
      <c r="BC2339" s="395">
        <v>0</v>
      </c>
      <c r="BD2339" s="115"/>
      <c r="BE2339" s="115"/>
      <c r="BF2339" s="115"/>
      <c r="BG2339" s="115"/>
      <c r="BH2339" s="115"/>
      <c r="BI2339" s="115"/>
      <c r="BJ2339" s="115"/>
      <c r="BK2339" s="115"/>
      <c r="BQ2339" s="74" t="str">
        <f t="shared" si="1256"/>
        <v xml:space="preserve"> </v>
      </c>
      <c r="BR2339" s="120" t="str">
        <f t="shared" si="1257"/>
        <v xml:space="preserve"> </v>
      </c>
      <c r="BS2339" s="120" t="str">
        <f t="shared" si="1258"/>
        <v xml:space="preserve"> </v>
      </c>
      <c r="BU2339" s="74" t="str">
        <f t="shared" si="1259"/>
        <v xml:space="preserve"> </v>
      </c>
      <c r="BV2339" s="120" t="str">
        <f t="shared" si="1260"/>
        <v xml:space="preserve"> </v>
      </c>
      <c r="BW2339" s="120" t="str">
        <f t="shared" si="1261"/>
        <v xml:space="preserve">  </v>
      </c>
      <c r="BY2339" s="74" t="str">
        <f t="shared" si="1262"/>
        <v xml:space="preserve"> </v>
      </c>
      <c r="BZ2339" s="120" t="str">
        <f t="shared" si="1263"/>
        <v xml:space="preserve"> </v>
      </c>
      <c r="CA2339" s="120" t="str">
        <f t="shared" si="1264"/>
        <v xml:space="preserve"> </v>
      </c>
      <c r="CC2339" s="115" t="str">
        <f t="shared" si="1265"/>
        <v xml:space="preserve"> </v>
      </c>
      <c r="CD2339" s="120" t="str">
        <f t="shared" si="1266"/>
        <v xml:space="preserve"> </v>
      </c>
      <c r="CE2339" s="417" t="str">
        <f t="shared" si="1267"/>
        <v xml:space="preserve"> </v>
      </c>
      <c r="CF2339" s="115"/>
      <c r="CG2339" s="115" t="str">
        <f t="shared" si="1268"/>
        <v xml:space="preserve"> </v>
      </c>
      <c r="CH2339" s="120" t="str">
        <f t="shared" si="1269"/>
        <v xml:space="preserve"> </v>
      </c>
      <c r="CI2339" s="417" t="str">
        <f t="shared" si="1270"/>
        <v xml:space="preserve"> </v>
      </c>
      <c r="CJ2339" s="115"/>
      <c r="CK2339" s="115" t="str">
        <f t="shared" si="1271"/>
        <v xml:space="preserve"> </v>
      </c>
      <c r="CL2339" s="120" t="str">
        <f t="shared" si="1272"/>
        <v xml:space="preserve"> </v>
      </c>
      <c r="CM2339" s="417" t="str">
        <f t="shared" si="1274"/>
        <v xml:space="preserve"> </v>
      </c>
      <c r="IS2339" s="108" t="s">
        <v>552</v>
      </c>
    </row>
    <row r="2340" spans="2:253" s="74" customFormat="1" ht="17.100000000000001" hidden="1" customHeight="1" x14ac:dyDescent="0.25">
      <c r="B2340" s="524">
        <f>IF(AND('KB Duct Parts'!$BL$14=2,'KB Duct Parts'!AO27),'KB Duct Parts'!AO27,0)</f>
        <v>0</v>
      </c>
      <c r="C2340" s="529" t="s">
        <v>506</v>
      </c>
      <c r="D2340" s="506" t="str">
        <f t="shared" si="1283"/>
        <v>18512-SS</v>
      </c>
      <c r="E2340" s="539" t="s">
        <v>869</v>
      </c>
      <c r="F2340" s="508" t="str">
        <f t="shared" si="1276"/>
        <v xml:space="preserve"> </v>
      </c>
      <c r="G2340" s="537" t="s">
        <v>493</v>
      </c>
      <c r="H2340" s="524"/>
      <c r="I2340" s="1035"/>
      <c r="J2340" s="1036"/>
      <c r="K2340" s="531" t="s">
        <v>882</v>
      </c>
      <c r="L2340" s="522"/>
      <c r="M2340" s="517" t="str">
        <f t="shared" si="1275"/>
        <v>Y</v>
      </c>
      <c r="N2340" s="514">
        <f t="shared" si="1277"/>
        <v>0</v>
      </c>
      <c r="O2340" s="514">
        <f t="shared" si="1249"/>
        <v>0</v>
      </c>
      <c r="P2340" s="680">
        <f>'KB Duct Parts'!$AE$3</f>
        <v>0</v>
      </c>
      <c r="Q2340" s="681">
        <f t="shared" si="1278"/>
        <v>0</v>
      </c>
      <c r="R2340" s="682">
        <f t="shared" si="1279"/>
        <v>0</v>
      </c>
      <c r="S2340" s="716">
        <f t="shared" si="1280"/>
        <v>0.35</v>
      </c>
      <c r="T2340" s="679">
        <f t="shared" si="1281"/>
        <v>0</v>
      </c>
      <c r="U2340" s="679">
        <f t="shared" si="1282"/>
        <v>0</v>
      </c>
      <c r="Y2340" s="120"/>
      <c r="AD2340" s="81"/>
      <c r="AF2340" s="370"/>
      <c r="AG2340" s="375"/>
      <c r="AH2340" s="379"/>
      <c r="AI2340" s="383"/>
      <c r="AJ2340" s="388"/>
      <c r="AK2340" s="392"/>
      <c r="AL2340" s="388"/>
      <c r="AM2340" s="363">
        <f t="shared" si="1273"/>
        <v>1</v>
      </c>
      <c r="AN2340" s="578">
        <v>0</v>
      </c>
      <c r="AO2340" s="78">
        <f t="shared" si="1255"/>
        <v>0</v>
      </c>
      <c r="AP2340" s="78">
        <f t="shared" si="1250"/>
        <v>0</v>
      </c>
      <c r="AQ2340" s="78">
        <f t="shared" si="1251"/>
        <v>0</v>
      </c>
      <c r="AR2340" s="78">
        <f t="shared" si="1252"/>
        <v>0</v>
      </c>
      <c r="AS2340" s="78">
        <f t="shared" si="1253"/>
        <v>0</v>
      </c>
      <c r="AT2340" s="78">
        <f t="shared" si="1254"/>
        <v>0</v>
      </c>
      <c r="AU2340" s="74" t="s">
        <v>717</v>
      </c>
      <c r="AV2340" s="115"/>
      <c r="AW2340" s="395"/>
      <c r="AX2340" s="395">
        <v>0</v>
      </c>
      <c r="AY2340" s="395">
        <v>0</v>
      </c>
      <c r="AZ2340" s="395">
        <v>0</v>
      </c>
      <c r="BA2340" s="395">
        <v>0</v>
      </c>
      <c r="BB2340" s="395">
        <v>0</v>
      </c>
      <c r="BC2340" s="395">
        <v>0</v>
      </c>
      <c r="BD2340" s="115"/>
      <c r="BE2340" s="115"/>
      <c r="BF2340" s="115"/>
      <c r="BG2340" s="115"/>
      <c r="BH2340" s="115"/>
      <c r="BI2340" s="115"/>
      <c r="BJ2340" s="115"/>
      <c r="BK2340" s="115"/>
      <c r="BQ2340" s="74" t="str">
        <f t="shared" si="1256"/>
        <v xml:space="preserve"> </v>
      </c>
      <c r="BR2340" s="120" t="str">
        <f t="shared" si="1257"/>
        <v xml:space="preserve"> </v>
      </c>
      <c r="BS2340" s="120" t="str">
        <f t="shared" si="1258"/>
        <v xml:space="preserve"> </v>
      </c>
      <c r="BU2340" s="74" t="str">
        <f t="shared" si="1259"/>
        <v xml:space="preserve"> </v>
      </c>
      <c r="BV2340" s="120" t="str">
        <f t="shared" si="1260"/>
        <v xml:space="preserve"> </v>
      </c>
      <c r="BW2340" s="120" t="str">
        <f t="shared" si="1261"/>
        <v xml:space="preserve">  </v>
      </c>
      <c r="BY2340" s="74" t="str">
        <f t="shared" si="1262"/>
        <v xml:space="preserve"> </v>
      </c>
      <c r="BZ2340" s="120" t="str">
        <f t="shared" si="1263"/>
        <v xml:space="preserve"> </v>
      </c>
      <c r="CA2340" s="120" t="str">
        <f t="shared" si="1264"/>
        <v xml:space="preserve"> </v>
      </c>
      <c r="CC2340" s="115" t="str">
        <f t="shared" si="1265"/>
        <v xml:space="preserve"> </v>
      </c>
      <c r="CD2340" s="120" t="str">
        <f t="shared" si="1266"/>
        <v xml:space="preserve"> </v>
      </c>
      <c r="CE2340" s="417" t="str">
        <f t="shared" si="1267"/>
        <v xml:space="preserve"> </v>
      </c>
      <c r="CF2340" s="115"/>
      <c r="CG2340" s="115" t="str">
        <f t="shared" si="1268"/>
        <v xml:space="preserve"> </v>
      </c>
      <c r="CH2340" s="120" t="str">
        <f t="shared" si="1269"/>
        <v xml:space="preserve"> </v>
      </c>
      <c r="CI2340" s="417" t="str">
        <f t="shared" si="1270"/>
        <v xml:space="preserve"> </v>
      </c>
      <c r="CJ2340" s="115"/>
      <c r="CK2340" s="115" t="str">
        <f t="shared" si="1271"/>
        <v xml:space="preserve"> </v>
      </c>
      <c r="CL2340" s="120" t="str">
        <f t="shared" si="1272"/>
        <v xml:space="preserve"> </v>
      </c>
      <c r="CM2340" s="417" t="str">
        <f t="shared" si="1274"/>
        <v xml:space="preserve"> </v>
      </c>
      <c r="IS2340" s="108" t="s">
        <v>552</v>
      </c>
    </row>
    <row r="2341" spans="2:253" s="74" customFormat="1" ht="17.100000000000001" hidden="1" customHeight="1" x14ac:dyDescent="0.25">
      <c r="B2341" s="524">
        <f>IF('KB Duct Parts'!AU17&gt;0,'KB Duct Parts'!AU17,0)</f>
        <v>0</v>
      </c>
      <c r="C2341" s="529">
        <v>17100.3</v>
      </c>
      <c r="D2341" s="582">
        <f t="shared" si="1283"/>
        <v>17100.3</v>
      </c>
      <c r="E2341" s="539" t="s">
        <v>486</v>
      </c>
      <c r="F2341" s="508" t="str">
        <f t="shared" si="1276"/>
        <v xml:space="preserve"> </v>
      </c>
      <c r="G2341" s="537" t="s">
        <v>549</v>
      </c>
      <c r="H2341" s="524"/>
      <c r="I2341" s="1035"/>
      <c r="J2341" s="1036"/>
      <c r="K2341" s="531"/>
      <c r="L2341" s="522"/>
      <c r="M2341" s="517" t="str">
        <f t="shared" si="1275"/>
        <v>Y</v>
      </c>
      <c r="N2341" s="514">
        <f t="shared" si="1277"/>
        <v>15.3</v>
      </c>
      <c r="O2341" s="514">
        <f t="shared" si="1249"/>
        <v>0</v>
      </c>
      <c r="P2341" s="680">
        <f>'KB Duct Parts'!$AE$3</f>
        <v>0</v>
      </c>
      <c r="Q2341" s="681">
        <f t="shared" si="1278"/>
        <v>0</v>
      </c>
      <c r="R2341" s="682">
        <f t="shared" si="1279"/>
        <v>0</v>
      </c>
      <c r="S2341" s="716">
        <f t="shared" si="1280"/>
        <v>0.35</v>
      </c>
      <c r="T2341" s="679">
        <f t="shared" si="1281"/>
        <v>0</v>
      </c>
      <c r="U2341" s="679">
        <f t="shared" si="1282"/>
        <v>0</v>
      </c>
      <c r="Y2341" s="120"/>
      <c r="AD2341" s="81"/>
      <c r="AF2341" s="370"/>
      <c r="AG2341" s="375"/>
      <c r="AH2341" s="379"/>
      <c r="AI2341" s="383"/>
      <c r="AJ2341" s="388"/>
      <c r="AK2341" s="392"/>
      <c r="AL2341" s="388"/>
      <c r="AM2341" s="363">
        <f t="shared" si="1273"/>
        <v>1</v>
      </c>
      <c r="AN2341" s="578">
        <v>15.3</v>
      </c>
      <c r="AO2341" s="78">
        <f t="shared" si="1255"/>
        <v>0</v>
      </c>
      <c r="AP2341" s="78">
        <f t="shared" si="1250"/>
        <v>0</v>
      </c>
      <c r="AQ2341" s="78">
        <f t="shared" si="1251"/>
        <v>0</v>
      </c>
      <c r="AR2341" s="78">
        <f t="shared" si="1252"/>
        <v>0</v>
      </c>
      <c r="AS2341" s="78">
        <f t="shared" si="1253"/>
        <v>0</v>
      </c>
      <c r="AT2341" s="78">
        <f t="shared" si="1254"/>
        <v>0</v>
      </c>
      <c r="AU2341" s="74" t="s">
        <v>717</v>
      </c>
      <c r="AV2341" s="115"/>
      <c r="AW2341" s="395"/>
      <c r="AX2341" s="395">
        <v>0</v>
      </c>
      <c r="AY2341" s="395">
        <v>0</v>
      </c>
      <c r="AZ2341" s="395">
        <v>0</v>
      </c>
      <c r="BA2341" s="395">
        <v>0</v>
      </c>
      <c r="BB2341" s="395">
        <v>0</v>
      </c>
      <c r="BC2341" s="395">
        <v>0</v>
      </c>
      <c r="BD2341" s="115"/>
      <c r="BE2341" s="115"/>
      <c r="BF2341" s="115"/>
      <c r="BG2341" s="115"/>
      <c r="BH2341" s="115"/>
      <c r="BI2341" s="115"/>
      <c r="BJ2341" s="1073" t="s">
        <v>1099</v>
      </c>
      <c r="BK2341" s="1073"/>
      <c r="BL2341" s="1073"/>
      <c r="BQ2341" s="74" t="str">
        <f t="shared" si="1256"/>
        <v xml:space="preserve"> </v>
      </c>
      <c r="BR2341" s="120" t="str">
        <f t="shared" si="1257"/>
        <v xml:space="preserve"> </v>
      </c>
      <c r="BS2341" s="120" t="str">
        <f t="shared" si="1258"/>
        <v xml:space="preserve"> </v>
      </c>
      <c r="BU2341" s="74" t="str">
        <f t="shared" si="1259"/>
        <v xml:space="preserve"> </v>
      </c>
      <c r="BV2341" s="120" t="str">
        <f t="shared" si="1260"/>
        <v xml:space="preserve"> </v>
      </c>
      <c r="BW2341" s="120" t="str">
        <f t="shared" si="1261"/>
        <v xml:space="preserve">  </v>
      </c>
      <c r="BY2341" s="74" t="str">
        <f t="shared" si="1262"/>
        <v xml:space="preserve"> </v>
      </c>
      <c r="BZ2341" s="120" t="str">
        <f t="shared" si="1263"/>
        <v xml:space="preserve"> </v>
      </c>
      <c r="CA2341" s="120" t="str">
        <f t="shared" si="1264"/>
        <v xml:space="preserve"> </v>
      </c>
      <c r="CC2341" s="115" t="str">
        <f t="shared" si="1265"/>
        <v xml:space="preserve"> </v>
      </c>
      <c r="CD2341" s="120" t="str">
        <f t="shared" si="1266"/>
        <v xml:space="preserve"> </v>
      </c>
      <c r="CE2341" s="417" t="str">
        <f t="shared" si="1267"/>
        <v xml:space="preserve"> </v>
      </c>
      <c r="CF2341" s="115"/>
      <c r="CG2341" s="115" t="str">
        <f t="shared" si="1268"/>
        <v xml:space="preserve"> </v>
      </c>
      <c r="CH2341" s="120" t="str">
        <f t="shared" si="1269"/>
        <v xml:space="preserve"> </v>
      </c>
      <c r="CI2341" s="417" t="str">
        <f t="shared" si="1270"/>
        <v xml:space="preserve"> </v>
      </c>
      <c r="CJ2341" s="115"/>
      <c r="CK2341" s="115" t="str">
        <f t="shared" si="1271"/>
        <v xml:space="preserve"> </v>
      </c>
      <c r="CL2341" s="120" t="str">
        <f t="shared" si="1272"/>
        <v xml:space="preserve"> </v>
      </c>
      <c r="CM2341" s="417" t="str">
        <f t="shared" si="1274"/>
        <v xml:space="preserve"> </v>
      </c>
      <c r="IS2341" s="108">
        <v>10.14</v>
      </c>
    </row>
    <row r="2342" spans="2:253" s="74" customFormat="1" ht="17.100000000000001" hidden="1" customHeight="1" x14ac:dyDescent="0.25">
      <c r="B2342" s="524">
        <f>IF('KB Duct Parts'!AU18&gt;0,'KB Duct Parts'!AU18,0)</f>
        <v>0</v>
      </c>
      <c r="C2342" s="529">
        <v>17100.400000000001</v>
      </c>
      <c r="D2342" s="582">
        <f t="shared" si="1283"/>
        <v>17100.400000000001</v>
      </c>
      <c r="E2342" s="539" t="s">
        <v>487</v>
      </c>
      <c r="F2342" s="508" t="str">
        <f t="shared" si="1276"/>
        <v xml:space="preserve"> </v>
      </c>
      <c r="G2342" s="537" t="s">
        <v>550</v>
      </c>
      <c r="H2342" s="524"/>
      <c r="I2342" s="1035"/>
      <c r="J2342" s="1036"/>
      <c r="K2342" s="531"/>
      <c r="L2342" s="522"/>
      <c r="M2342" s="517" t="str">
        <f t="shared" si="1275"/>
        <v>Y</v>
      </c>
      <c r="N2342" s="514">
        <f t="shared" si="1277"/>
        <v>29</v>
      </c>
      <c r="O2342" s="514">
        <f t="shared" si="1249"/>
        <v>0</v>
      </c>
      <c r="P2342" s="680">
        <f>'KB Duct Parts'!$AE$3</f>
        <v>0</v>
      </c>
      <c r="Q2342" s="681">
        <f t="shared" si="1278"/>
        <v>0</v>
      </c>
      <c r="R2342" s="682">
        <f t="shared" si="1279"/>
        <v>0</v>
      </c>
      <c r="S2342" s="716">
        <f t="shared" si="1280"/>
        <v>0.35</v>
      </c>
      <c r="T2342" s="679">
        <f t="shared" si="1281"/>
        <v>0</v>
      </c>
      <c r="U2342" s="679">
        <f t="shared" si="1282"/>
        <v>0</v>
      </c>
      <c r="Y2342" s="120"/>
      <c r="AD2342" s="81"/>
      <c r="AF2342" s="370"/>
      <c r="AG2342" s="375"/>
      <c r="AH2342" s="379"/>
      <c r="AI2342" s="383"/>
      <c r="AJ2342" s="388"/>
      <c r="AK2342" s="392"/>
      <c r="AL2342" s="388"/>
      <c r="AM2342" s="363">
        <f t="shared" si="1273"/>
        <v>1</v>
      </c>
      <c r="AN2342" s="578">
        <v>29</v>
      </c>
      <c r="AO2342" s="78">
        <f t="shared" si="1255"/>
        <v>0</v>
      </c>
      <c r="AP2342" s="78">
        <f t="shared" si="1250"/>
        <v>0</v>
      </c>
      <c r="AQ2342" s="78">
        <f t="shared" si="1251"/>
        <v>0</v>
      </c>
      <c r="AR2342" s="78">
        <f t="shared" si="1252"/>
        <v>0</v>
      </c>
      <c r="AS2342" s="78">
        <f t="shared" si="1253"/>
        <v>0</v>
      </c>
      <c r="AT2342" s="78">
        <f t="shared" si="1254"/>
        <v>0</v>
      </c>
      <c r="AU2342" s="74" t="s">
        <v>717</v>
      </c>
      <c r="AV2342" s="115"/>
      <c r="AW2342" s="395"/>
      <c r="AX2342" s="395">
        <v>0</v>
      </c>
      <c r="AY2342" s="395">
        <v>0</v>
      </c>
      <c r="AZ2342" s="395">
        <v>0</v>
      </c>
      <c r="BA2342" s="395">
        <v>0</v>
      </c>
      <c r="BB2342" s="395">
        <v>0</v>
      </c>
      <c r="BC2342" s="395">
        <v>0</v>
      </c>
      <c r="BD2342" s="115"/>
      <c r="BE2342" s="115"/>
      <c r="BF2342" s="115"/>
      <c r="BG2342" s="115"/>
      <c r="BH2342" s="115"/>
      <c r="BI2342" s="115"/>
      <c r="BK2342" s="74" t="s">
        <v>1094</v>
      </c>
      <c r="BL2342" s="74" t="s">
        <v>881</v>
      </c>
      <c r="BQ2342" s="74" t="str">
        <f t="shared" si="1256"/>
        <v xml:space="preserve"> </v>
      </c>
      <c r="BR2342" s="120" t="str">
        <f t="shared" si="1257"/>
        <v xml:space="preserve"> </v>
      </c>
      <c r="BS2342" s="120" t="str">
        <f t="shared" si="1258"/>
        <v xml:space="preserve"> </v>
      </c>
      <c r="BU2342" s="74" t="str">
        <f t="shared" si="1259"/>
        <v xml:space="preserve"> </v>
      </c>
      <c r="BV2342" s="120" t="str">
        <f t="shared" si="1260"/>
        <v xml:space="preserve"> </v>
      </c>
      <c r="BW2342" s="120" t="str">
        <f t="shared" si="1261"/>
        <v xml:space="preserve">  </v>
      </c>
      <c r="BY2342" s="74" t="str">
        <f t="shared" si="1262"/>
        <v xml:space="preserve"> </v>
      </c>
      <c r="BZ2342" s="120" t="str">
        <f t="shared" si="1263"/>
        <v xml:space="preserve"> </v>
      </c>
      <c r="CA2342" s="120" t="str">
        <f t="shared" si="1264"/>
        <v xml:space="preserve"> </v>
      </c>
      <c r="CC2342" s="115" t="str">
        <f t="shared" si="1265"/>
        <v xml:space="preserve"> </v>
      </c>
      <c r="CD2342" s="120" t="str">
        <f t="shared" si="1266"/>
        <v xml:space="preserve"> </v>
      </c>
      <c r="CE2342" s="417" t="str">
        <f t="shared" si="1267"/>
        <v xml:space="preserve"> </v>
      </c>
      <c r="CF2342" s="115"/>
      <c r="CG2342" s="115" t="str">
        <f t="shared" si="1268"/>
        <v xml:space="preserve"> </v>
      </c>
      <c r="CH2342" s="120" t="str">
        <f t="shared" si="1269"/>
        <v xml:space="preserve"> </v>
      </c>
      <c r="CI2342" s="417" t="str">
        <f t="shared" si="1270"/>
        <v xml:space="preserve"> </v>
      </c>
      <c r="CJ2342" s="115"/>
      <c r="CK2342" s="115" t="str">
        <f t="shared" si="1271"/>
        <v xml:space="preserve"> </v>
      </c>
      <c r="CL2342" s="120" t="str">
        <f t="shared" si="1272"/>
        <v xml:space="preserve"> </v>
      </c>
      <c r="CM2342" s="417" t="str">
        <f t="shared" si="1274"/>
        <v xml:space="preserve"> </v>
      </c>
      <c r="IS2342" s="108">
        <v>19.21</v>
      </c>
    </row>
    <row r="2343" spans="2:253" s="74" customFormat="1" ht="17.100000000000001" hidden="1" customHeight="1" thickBot="1" x14ac:dyDescent="0.3">
      <c r="B2343" s="524">
        <f>IF('KB Duct Parts'!AU19&gt;0,'KB Duct Parts'!AU19,0)</f>
        <v>0</v>
      </c>
      <c r="C2343" s="529">
        <v>17100.5</v>
      </c>
      <c r="D2343" s="582">
        <f t="shared" si="1283"/>
        <v>17100.5</v>
      </c>
      <c r="E2343" s="539" t="s">
        <v>488</v>
      </c>
      <c r="F2343" s="508" t="str">
        <f t="shared" si="1276"/>
        <v xml:space="preserve"> </v>
      </c>
      <c r="G2343" s="537" t="s">
        <v>551</v>
      </c>
      <c r="H2343" s="524"/>
      <c r="I2343" s="1035"/>
      <c r="J2343" s="1036"/>
      <c r="K2343" s="531"/>
      <c r="L2343" s="522"/>
      <c r="M2343" s="517" t="str">
        <f t="shared" si="1275"/>
        <v>Y</v>
      </c>
      <c r="N2343" s="514">
        <f t="shared" si="1277"/>
        <v>38</v>
      </c>
      <c r="O2343" s="514">
        <f t="shared" si="1249"/>
        <v>0</v>
      </c>
      <c r="P2343" s="680">
        <f>'KB Duct Parts'!$AE$3</f>
        <v>0</v>
      </c>
      <c r="Q2343" s="681">
        <f t="shared" si="1278"/>
        <v>0</v>
      </c>
      <c r="R2343" s="682">
        <f t="shared" si="1279"/>
        <v>0</v>
      </c>
      <c r="S2343" s="716">
        <f t="shared" si="1280"/>
        <v>0.35</v>
      </c>
      <c r="T2343" s="679">
        <f t="shared" si="1281"/>
        <v>0</v>
      </c>
      <c r="U2343" s="679">
        <f t="shared" si="1282"/>
        <v>0</v>
      </c>
      <c r="Y2343" s="120"/>
      <c r="AD2343" s="81"/>
      <c r="AF2343" s="370"/>
      <c r="AG2343" s="375"/>
      <c r="AH2343" s="379"/>
      <c r="AI2343" s="383"/>
      <c r="AJ2343" s="388"/>
      <c r="AK2343" s="392"/>
      <c r="AL2343" s="388"/>
      <c r="AM2343" s="363">
        <f t="shared" si="1273"/>
        <v>1</v>
      </c>
      <c r="AN2343" s="578">
        <v>38</v>
      </c>
      <c r="AO2343" s="78">
        <f t="shared" si="1255"/>
        <v>0</v>
      </c>
      <c r="AP2343" s="78">
        <f t="shared" si="1250"/>
        <v>0</v>
      </c>
      <c r="AQ2343" s="78">
        <f t="shared" si="1251"/>
        <v>0</v>
      </c>
      <c r="AR2343" s="78">
        <f t="shared" si="1252"/>
        <v>0</v>
      </c>
      <c r="AS2343" s="78">
        <f t="shared" si="1253"/>
        <v>0</v>
      </c>
      <c r="AT2343" s="78">
        <f t="shared" si="1254"/>
        <v>0</v>
      </c>
      <c r="AU2343" s="74" t="s">
        <v>717</v>
      </c>
      <c r="AV2343" s="115"/>
      <c r="AW2343" s="395"/>
      <c r="AX2343" s="395">
        <v>0</v>
      </c>
      <c r="AY2343" s="395">
        <v>0</v>
      </c>
      <c r="AZ2343" s="395">
        <v>0</v>
      </c>
      <c r="BA2343" s="395">
        <v>0</v>
      </c>
      <c r="BB2343" s="395">
        <v>0</v>
      </c>
      <c r="BC2343" s="395">
        <v>0</v>
      </c>
      <c r="BD2343" s="115"/>
      <c r="BE2343" s="115"/>
      <c r="BF2343" s="115"/>
      <c r="BG2343" s="115"/>
      <c r="BH2343" s="115"/>
      <c r="BI2343" s="115"/>
      <c r="BJ2343" s="74">
        <v>3</v>
      </c>
      <c r="BQ2343" s="74" t="str">
        <f t="shared" si="1256"/>
        <v xml:space="preserve"> </v>
      </c>
      <c r="BR2343" s="120" t="str">
        <f t="shared" si="1257"/>
        <v xml:space="preserve"> </v>
      </c>
      <c r="BS2343" s="120" t="str">
        <f t="shared" si="1258"/>
        <v xml:space="preserve"> </v>
      </c>
      <c r="BU2343" s="74" t="str">
        <f t="shared" si="1259"/>
        <v xml:space="preserve"> </v>
      </c>
      <c r="BV2343" s="120" t="str">
        <f t="shared" si="1260"/>
        <v xml:space="preserve"> </v>
      </c>
      <c r="BW2343" s="120" t="str">
        <f t="shared" si="1261"/>
        <v xml:space="preserve">  </v>
      </c>
      <c r="BY2343" s="74" t="str">
        <f t="shared" si="1262"/>
        <v xml:space="preserve"> </v>
      </c>
      <c r="BZ2343" s="120" t="str">
        <f t="shared" si="1263"/>
        <v xml:space="preserve"> </v>
      </c>
      <c r="CA2343" s="120" t="str">
        <f t="shared" si="1264"/>
        <v xml:space="preserve"> </v>
      </c>
      <c r="CC2343" s="115" t="str">
        <f t="shared" si="1265"/>
        <v xml:space="preserve"> </v>
      </c>
      <c r="CD2343" s="120" t="str">
        <f t="shared" si="1266"/>
        <v xml:space="preserve"> </v>
      </c>
      <c r="CE2343" s="417" t="str">
        <f t="shared" si="1267"/>
        <v xml:space="preserve"> </v>
      </c>
      <c r="CF2343" s="115"/>
      <c r="CG2343" s="115" t="str">
        <f t="shared" si="1268"/>
        <v xml:space="preserve"> </v>
      </c>
      <c r="CH2343" s="120" t="str">
        <f t="shared" si="1269"/>
        <v xml:space="preserve"> </v>
      </c>
      <c r="CI2343" s="417" t="str">
        <f t="shared" si="1270"/>
        <v xml:space="preserve"> </v>
      </c>
      <c r="CJ2343" s="115"/>
      <c r="CK2343" s="115" t="str">
        <f t="shared" si="1271"/>
        <v xml:space="preserve"> </v>
      </c>
      <c r="CL2343" s="120" t="str">
        <f t="shared" si="1272"/>
        <v xml:space="preserve"> </v>
      </c>
      <c r="CM2343" s="417" t="str">
        <f t="shared" si="1274"/>
        <v xml:space="preserve"> </v>
      </c>
      <c r="IS2343" s="108">
        <v>25.3</v>
      </c>
    </row>
    <row r="2344" spans="2:253" s="74" customFormat="1" ht="17.100000000000001" hidden="1" customHeight="1" thickTop="1" x14ac:dyDescent="0.25">
      <c r="B2344" s="504">
        <f>IF(AND('KB Duct Parts'!$BL$14=1,'Flanged Parts'!D7&gt;0),'Flanged Parts'!D7,0)</f>
        <v>0</v>
      </c>
      <c r="C2344" s="508">
        <v>20004</v>
      </c>
      <c r="D2344" s="506">
        <f t="shared" si="1283"/>
        <v>20004</v>
      </c>
      <c r="E2344" s="520" t="s">
        <v>861</v>
      </c>
      <c r="F2344" s="508" t="str">
        <f t="shared" si="1276"/>
        <v xml:space="preserve"> </v>
      </c>
      <c r="G2344" s="509" t="s">
        <v>1643</v>
      </c>
      <c r="H2344" s="504" t="str">
        <f>IF('Flanged Parts'!$BB$6=1,"CS",IF('Flanged Parts'!$BB$6=2,"Glv",0))</f>
        <v>Glv</v>
      </c>
      <c r="I2344" s="1035"/>
      <c r="J2344" s="1036"/>
      <c r="K2344" s="516" t="s">
        <v>881</v>
      </c>
      <c r="L2344" s="535">
        <v>24</v>
      </c>
      <c r="M2344" s="517" t="str">
        <f t="shared" si="1275"/>
        <v>Y</v>
      </c>
      <c r="N2344" s="514">
        <f>AN2344+BI2344</f>
        <v>35.06</v>
      </c>
      <c r="O2344" s="514">
        <f t="shared" si="1249"/>
        <v>0</v>
      </c>
      <c r="P2344" s="680">
        <f>'KB Duct Parts'!$AE$3</f>
        <v>0</v>
      </c>
      <c r="Q2344" s="681">
        <f t="shared" si="1278"/>
        <v>0</v>
      </c>
      <c r="R2344" s="682">
        <f t="shared" si="1279"/>
        <v>0</v>
      </c>
      <c r="S2344" s="716">
        <f>IF($Y$3904&gt;0.2,0.2,$Y$3904)</f>
        <v>0.2</v>
      </c>
      <c r="T2344" s="679">
        <f t="shared" si="1281"/>
        <v>0</v>
      </c>
      <c r="U2344" s="679">
        <f t="shared" si="1282"/>
        <v>0</v>
      </c>
      <c r="Y2344" s="120"/>
      <c r="AD2344" s="81"/>
      <c r="AF2344" s="370">
        <v>24</v>
      </c>
      <c r="AG2344" s="374">
        <v>22</v>
      </c>
      <c r="AH2344" s="378" t="s">
        <v>711</v>
      </c>
      <c r="AI2344" s="381" t="s">
        <v>712</v>
      </c>
      <c r="AJ2344" s="386"/>
      <c r="AK2344" s="391"/>
      <c r="AL2344" s="386"/>
      <c r="AM2344" s="363">
        <f t="shared" si="1273"/>
        <v>1</v>
      </c>
      <c r="AN2344" s="578">
        <v>27.4</v>
      </c>
      <c r="AO2344" s="120">
        <f t="shared" si="1255"/>
        <v>31.509999999999994</v>
      </c>
      <c r="AP2344" s="120">
        <f t="shared" si="1250"/>
        <v>31.509999999999994</v>
      </c>
      <c r="AQ2344" s="120">
        <f t="shared" si="1251"/>
        <v>31.509999999999994</v>
      </c>
      <c r="AR2344" s="120">
        <f t="shared" si="1252"/>
        <v>0</v>
      </c>
      <c r="AS2344" s="120">
        <f t="shared" si="1253"/>
        <v>0</v>
      </c>
      <c r="AT2344" s="120">
        <f t="shared" si="1254"/>
        <v>0</v>
      </c>
      <c r="AU2344" s="363" t="s">
        <v>717</v>
      </c>
      <c r="AV2344" s="393"/>
      <c r="AW2344" s="395"/>
      <c r="AX2344" s="568">
        <v>1.1499999999999999</v>
      </c>
      <c r="AY2344" s="569">
        <v>1.1499999999999999</v>
      </c>
      <c r="AZ2344" s="569">
        <v>1.1499999999999999</v>
      </c>
      <c r="BA2344" s="569">
        <v>0</v>
      </c>
      <c r="BB2344" s="570">
        <v>0</v>
      </c>
      <c r="BC2344" s="395">
        <v>0</v>
      </c>
      <c r="BD2344" s="115"/>
      <c r="BE2344" s="115"/>
      <c r="BF2344" s="115">
        <v>2</v>
      </c>
      <c r="BG2344" s="115">
        <v>4</v>
      </c>
      <c r="BH2344" s="423">
        <f t="shared" ref="BH2344:BH2370" si="1284">IF(H2344="CS",VLOOKUP(BG2344,$BJ$2344:$BK$2374,2),IF(H2344="Glv",VLOOKUP(BG2344,$BJ$2344:$BL$2374,3),0))</f>
        <v>3.83</v>
      </c>
      <c r="BI2344" s="417">
        <f>BF2344*BH2344</f>
        <v>7.66</v>
      </c>
      <c r="BJ2344" s="115">
        <v>4</v>
      </c>
      <c r="BK2344" s="425">
        <f>AN2819</f>
        <v>3.05</v>
      </c>
      <c r="BL2344" s="117">
        <f>AN2850</f>
        <v>3.83</v>
      </c>
      <c r="BQ2344" s="74" t="str">
        <f t="shared" si="1256"/>
        <v>20004-(22)</v>
      </c>
      <c r="BR2344" s="120" t="str">
        <f t="shared" si="1257"/>
        <v>5' Flanged Duct</v>
      </c>
      <c r="BS2344" s="120">
        <f t="shared" si="1258"/>
        <v>31.509999999999994</v>
      </c>
      <c r="BU2344" s="74" t="str">
        <f t="shared" si="1259"/>
        <v>20004-(16t)</v>
      </c>
      <c r="BV2344" s="120" t="str">
        <f t="shared" si="1260"/>
        <v>5' Flanged Duct</v>
      </c>
      <c r="BW2344" s="120">
        <f t="shared" si="1261"/>
        <v>31.509999999999994</v>
      </c>
      <c r="BY2344" s="74" t="str">
        <f t="shared" si="1262"/>
        <v>20004-(11t)</v>
      </c>
      <c r="BZ2344" s="120" t="str">
        <f t="shared" si="1263"/>
        <v>5' Flanged Duct</v>
      </c>
      <c r="CA2344" s="120">
        <f t="shared" si="1264"/>
        <v>31.509999999999994</v>
      </c>
      <c r="CC2344" s="115" t="str">
        <f t="shared" si="1265"/>
        <v xml:space="preserve"> </v>
      </c>
      <c r="CD2344" s="120" t="str">
        <f t="shared" si="1266"/>
        <v xml:space="preserve"> </v>
      </c>
      <c r="CE2344" s="417" t="str">
        <f t="shared" si="1267"/>
        <v xml:space="preserve"> </v>
      </c>
      <c r="CF2344" s="115"/>
      <c r="CG2344" s="115" t="str">
        <f t="shared" si="1268"/>
        <v xml:space="preserve"> </v>
      </c>
      <c r="CH2344" s="120" t="str">
        <f t="shared" si="1269"/>
        <v xml:space="preserve"> </v>
      </c>
      <c r="CI2344" s="417" t="str">
        <f t="shared" si="1270"/>
        <v xml:space="preserve"> </v>
      </c>
      <c r="CJ2344" s="115"/>
      <c r="CK2344" s="115" t="str">
        <f t="shared" si="1271"/>
        <v xml:space="preserve"> </v>
      </c>
      <c r="CL2344" s="120" t="str">
        <f t="shared" si="1272"/>
        <v xml:space="preserve"> </v>
      </c>
      <c r="CM2344" s="417" t="str">
        <f t="shared" si="1274"/>
        <v xml:space="preserve"> </v>
      </c>
      <c r="IS2344" s="109">
        <v>31</v>
      </c>
    </row>
    <row r="2345" spans="2:253" s="74" customFormat="1" ht="17.100000000000001" hidden="1" customHeight="1" x14ac:dyDescent="0.25">
      <c r="B2345" s="504">
        <f>IF(AND('KB Duct Parts'!$BL$14=1,'Flanged Parts'!D8&gt;0),'Flanged Parts'!D8,0)</f>
        <v>0</v>
      </c>
      <c r="C2345" s="508">
        <v>20005</v>
      </c>
      <c r="D2345" s="506">
        <f t="shared" si="1283"/>
        <v>20005</v>
      </c>
      <c r="E2345" s="504" t="s">
        <v>862</v>
      </c>
      <c r="F2345" s="508" t="str">
        <f t="shared" si="1276"/>
        <v xml:space="preserve"> </v>
      </c>
      <c r="G2345" s="509" t="s">
        <v>1643</v>
      </c>
      <c r="H2345" s="504" t="str">
        <f>IF('Flanged Parts'!$BB$6=1,"CS",IF('Flanged Parts'!$BB$6=2,"Glv",0))</f>
        <v>Glv</v>
      </c>
      <c r="I2345" s="1035"/>
      <c r="J2345" s="1036"/>
      <c r="K2345" s="516" t="s">
        <v>881</v>
      </c>
      <c r="L2345" s="535">
        <v>24</v>
      </c>
      <c r="M2345" s="517" t="str">
        <f t="shared" si="1275"/>
        <v>Y</v>
      </c>
      <c r="N2345" s="514">
        <f t="shared" ref="N2345:N2408" si="1285">AN2345+BI2345</f>
        <v>41.2</v>
      </c>
      <c r="O2345" s="514">
        <f t="shared" ref="O2345:O2408" si="1286">IF(B2345&gt;0,N2345*B2345,0)</f>
        <v>0</v>
      </c>
      <c r="P2345" s="680">
        <f>'KB Duct Parts'!$AE$3</f>
        <v>0</v>
      </c>
      <c r="Q2345" s="681">
        <f t="shared" si="1278"/>
        <v>0</v>
      </c>
      <c r="R2345" s="682">
        <f t="shared" si="1279"/>
        <v>0</v>
      </c>
      <c r="S2345" s="716">
        <f t="shared" ref="S2345:S2408" si="1287">IF($Y$3904&gt;0.2,0.2,$Y$3904)</f>
        <v>0.2</v>
      </c>
      <c r="T2345" s="679">
        <f t="shared" si="1281"/>
        <v>0</v>
      </c>
      <c r="U2345" s="679">
        <f t="shared" si="1282"/>
        <v>0</v>
      </c>
      <c r="Y2345" s="120"/>
      <c r="AD2345" s="81"/>
      <c r="AF2345" s="370">
        <v>24</v>
      </c>
      <c r="AG2345" s="374">
        <v>22</v>
      </c>
      <c r="AH2345" s="378" t="s">
        <v>718</v>
      </c>
      <c r="AI2345" s="381" t="s">
        <v>712</v>
      </c>
      <c r="AJ2345" s="386"/>
      <c r="AK2345" s="391"/>
      <c r="AL2345" s="386"/>
      <c r="AM2345" s="363">
        <f t="shared" si="1273"/>
        <v>1</v>
      </c>
      <c r="AN2345" s="578">
        <v>31.4</v>
      </c>
      <c r="AO2345" s="120">
        <f t="shared" si="1255"/>
        <v>36.109999999999992</v>
      </c>
      <c r="AP2345" s="120">
        <f t="shared" ref="AP2345:AP2408" si="1288">$AN2345*AY2345</f>
        <v>36.109999999999992</v>
      </c>
      <c r="AQ2345" s="120">
        <f t="shared" ref="AQ2345:AQ2408" si="1289">$AN2345*AZ2345</f>
        <v>36.109999999999992</v>
      </c>
      <c r="AR2345" s="120">
        <f t="shared" ref="AR2345:AR2408" si="1290">$AN2345*BA2345</f>
        <v>0</v>
      </c>
      <c r="AS2345" s="120">
        <f t="shared" ref="AS2345:AS2408" si="1291">$AN2345*BB2345</f>
        <v>0</v>
      </c>
      <c r="AT2345" s="120">
        <f t="shared" ref="AT2345:AT2408" si="1292">$AN2345*BC2345</f>
        <v>0</v>
      </c>
      <c r="AU2345" s="363" t="s">
        <v>717</v>
      </c>
      <c r="AV2345" s="393"/>
      <c r="AW2345" s="395"/>
      <c r="AX2345" s="571">
        <v>1.1499999999999999</v>
      </c>
      <c r="AY2345" s="572">
        <v>1.1499999999999999</v>
      </c>
      <c r="AZ2345" s="572">
        <v>1.1499999999999999</v>
      </c>
      <c r="BA2345" s="572">
        <v>0</v>
      </c>
      <c r="BB2345" s="573">
        <v>0</v>
      </c>
      <c r="BC2345" s="395">
        <v>0</v>
      </c>
      <c r="BD2345" s="115"/>
      <c r="BE2345" s="115"/>
      <c r="BF2345" s="115">
        <v>2</v>
      </c>
      <c r="BG2345" s="115">
        <v>5</v>
      </c>
      <c r="BH2345" s="423">
        <f t="shared" si="1284"/>
        <v>4.9000000000000004</v>
      </c>
      <c r="BI2345" s="417">
        <f t="shared" ref="BI2345:BI2408" si="1293">BF2345*BH2345</f>
        <v>9.8000000000000007</v>
      </c>
      <c r="BJ2345" s="115">
        <v>5</v>
      </c>
      <c r="BK2345" s="425">
        <f t="shared" ref="BK2345:BK2374" si="1294">AN2820</f>
        <v>3.44</v>
      </c>
      <c r="BL2345" s="117">
        <f t="shared" ref="BL2345:BL2370" si="1295">AN2851</f>
        <v>4.9000000000000004</v>
      </c>
      <c r="BN2345" s="567"/>
      <c r="BQ2345" s="74" t="str">
        <f t="shared" si="1256"/>
        <v>20005-(22)</v>
      </c>
      <c r="BR2345" s="120" t="str">
        <f t="shared" si="1257"/>
        <v>5' Flanged Duct</v>
      </c>
      <c r="BS2345" s="120">
        <f t="shared" si="1258"/>
        <v>36.109999999999992</v>
      </c>
      <c r="BU2345" s="74" t="str">
        <f t="shared" si="1259"/>
        <v>20005-(14t)</v>
      </c>
      <c r="BV2345" s="120" t="str">
        <f t="shared" si="1260"/>
        <v>5' Flanged Duct</v>
      </c>
      <c r="BW2345" s="120">
        <f t="shared" si="1261"/>
        <v>36.109999999999992</v>
      </c>
      <c r="BY2345" s="74" t="str">
        <f t="shared" si="1262"/>
        <v>20005-(11t)</v>
      </c>
      <c r="BZ2345" s="120" t="str">
        <f t="shared" si="1263"/>
        <v>5' Flanged Duct</v>
      </c>
      <c r="CA2345" s="120">
        <f t="shared" si="1264"/>
        <v>36.109999999999992</v>
      </c>
      <c r="CC2345" s="115" t="str">
        <f t="shared" si="1265"/>
        <v xml:space="preserve"> </v>
      </c>
      <c r="CD2345" s="120" t="str">
        <f t="shared" si="1266"/>
        <v xml:space="preserve"> </v>
      </c>
      <c r="CE2345" s="417" t="str">
        <f t="shared" si="1267"/>
        <v xml:space="preserve"> </v>
      </c>
      <c r="CF2345" s="115"/>
      <c r="CG2345" s="115" t="str">
        <f t="shared" si="1268"/>
        <v xml:space="preserve"> </v>
      </c>
      <c r="CH2345" s="120" t="str">
        <f t="shared" si="1269"/>
        <v xml:space="preserve"> </v>
      </c>
      <c r="CI2345" s="417" t="str">
        <f t="shared" si="1270"/>
        <v xml:space="preserve"> </v>
      </c>
      <c r="CJ2345" s="115"/>
      <c r="CK2345" s="115" t="str">
        <f t="shared" si="1271"/>
        <v xml:space="preserve"> </v>
      </c>
      <c r="CL2345" s="120" t="str">
        <f t="shared" si="1272"/>
        <v xml:space="preserve"> </v>
      </c>
      <c r="CM2345" s="417" t="str">
        <f t="shared" si="1274"/>
        <v xml:space="preserve"> </v>
      </c>
      <c r="IS2345" s="109">
        <v>33</v>
      </c>
    </row>
    <row r="2346" spans="2:253" s="74" customFormat="1" ht="17.100000000000001" hidden="1" customHeight="1" x14ac:dyDescent="0.25">
      <c r="B2346" s="504">
        <f>IF(AND('KB Duct Parts'!$BL$14=1,'Flanged Parts'!D9&gt;0),'Flanged Parts'!D9,0)</f>
        <v>0</v>
      </c>
      <c r="C2346" s="508">
        <v>20006</v>
      </c>
      <c r="D2346" s="506">
        <f t="shared" si="1283"/>
        <v>20006</v>
      </c>
      <c r="E2346" s="504" t="s">
        <v>863</v>
      </c>
      <c r="F2346" s="508" t="str">
        <f t="shared" si="1276"/>
        <v xml:space="preserve"> </v>
      </c>
      <c r="G2346" s="509" t="s">
        <v>1643</v>
      </c>
      <c r="H2346" s="504" t="str">
        <f>IF('Flanged Parts'!$BB$6=1,"CS",IF('Flanged Parts'!$BB$6=2,"Glv",0))</f>
        <v>Glv</v>
      </c>
      <c r="I2346" s="1035"/>
      <c r="J2346" s="1036"/>
      <c r="K2346" s="516" t="s">
        <v>881</v>
      </c>
      <c r="L2346" s="535">
        <v>24</v>
      </c>
      <c r="M2346" s="517" t="str">
        <f t="shared" si="1275"/>
        <v>Y</v>
      </c>
      <c r="N2346" s="514">
        <f t="shared" si="1285"/>
        <v>49.62</v>
      </c>
      <c r="O2346" s="514">
        <f t="shared" si="1286"/>
        <v>0</v>
      </c>
      <c r="P2346" s="680">
        <f>'KB Duct Parts'!$AE$3</f>
        <v>0</v>
      </c>
      <c r="Q2346" s="681">
        <f t="shared" si="1278"/>
        <v>0</v>
      </c>
      <c r="R2346" s="682">
        <f t="shared" si="1279"/>
        <v>0</v>
      </c>
      <c r="S2346" s="716">
        <f t="shared" si="1287"/>
        <v>0.2</v>
      </c>
      <c r="T2346" s="679">
        <f t="shared" si="1281"/>
        <v>0</v>
      </c>
      <c r="U2346" s="679">
        <f t="shared" si="1282"/>
        <v>0</v>
      </c>
      <c r="Y2346" s="120"/>
      <c r="AD2346" s="81"/>
      <c r="AF2346" s="370">
        <v>24</v>
      </c>
      <c r="AG2346" s="374">
        <v>22</v>
      </c>
      <c r="AH2346" s="378" t="s">
        <v>718</v>
      </c>
      <c r="AI2346" s="381" t="s">
        <v>712</v>
      </c>
      <c r="AJ2346" s="386"/>
      <c r="AK2346" s="391"/>
      <c r="AL2346" s="386"/>
      <c r="AM2346" s="363">
        <f t="shared" si="1273"/>
        <v>1</v>
      </c>
      <c r="AN2346" s="578">
        <v>37.799999999999997</v>
      </c>
      <c r="AO2346" s="120">
        <f t="shared" ref="AO2346:AO2409" si="1296">$AN2346*AX2346</f>
        <v>43.469999999999992</v>
      </c>
      <c r="AP2346" s="120">
        <f t="shared" si="1288"/>
        <v>43.469999999999992</v>
      </c>
      <c r="AQ2346" s="120">
        <f t="shared" si="1289"/>
        <v>43.469999999999992</v>
      </c>
      <c r="AR2346" s="120">
        <f t="shared" si="1290"/>
        <v>0</v>
      </c>
      <c r="AS2346" s="120">
        <f t="shared" si="1291"/>
        <v>0</v>
      </c>
      <c r="AT2346" s="120">
        <f t="shared" si="1292"/>
        <v>0</v>
      </c>
      <c r="AU2346" s="363" t="s">
        <v>717</v>
      </c>
      <c r="AV2346" s="393"/>
      <c r="AW2346" s="395"/>
      <c r="AX2346" s="571">
        <v>1.1499999999999999</v>
      </c>
      <c r="AY2346" s="572">
        <v>1.1499999999999999</v>
      </c>
      <c r="AZ2346" s="572">
        <v>1.1499999999999999</v>
      </c>
      <c r="BA2346" s="572">
        <v>0</v>
      </c>
      <c r="BB2346" s="573">
        <v>0</v>
      </c>
      <c r="BC2346" s="395">
        <v>0</v>
      </c>
      <c r="BD2346" s="115"/>
      <c r="BE2346" s="115"/>
      <c r="BF2346" s="115">
        <v>2</v>
      </c>
      <c r="BG2346" s="115">
        <v>6</v>
      </c>
      <c r="BH2346" s="423">
        <f t="shared" si="1284"/>
        <v>5.91</v>
      </c>
      <c r="BI2346" s="417">
        <f t="shared" si="1293"/>
        <v>11.82</v>
      </c>
      <c r="BJ2346" s="115">
        <v>6</v>
      </c>
      <c r="BK2346" s="425">
        <f t="shared" si="1294"/>
        <v>4.71</v>
      </c>
      <c r="BL2346" s="117">
        <f t="shared" si="1295"/>
        <v>5.91</v>
      </c>
      <c r="BN2346" s="567"/>
      <c r="BQ2346" s="74" t="str">
        <f t="shared" ref="BQ2346:BQ2409" si="1297">IF(AO2346&gt;0,D2346&amp;"-("&amp; AG2346&amp;")"," ")</f>
        <v>20006-(22)</v>
      </c>
      <c r="BR2346" s="120" t="str">
        <f t="shared" ref="BR2346:BR2409" si="1298">IF(AO2346&gt;0,$G2346," ")</f>
        <v>5' Flanged Duct</v>
      </c>
      <c r="BS2346" s="120">
        <f t="shared" ref="BS2346:BS2409" si="1299">IF(AO2346&gt;0,AO2346," ")</f>
        <v>43.469999999999992</v>
      </c>
      <c r="BU2346" s="74" t="str">
        <f t="shared" ref="BU2346:BU2409" si="1300">IF(AP2346&gt;0,D2346&amp;"-("&amp;AH2346&amp;")"," ")</f>
        <v>20006-(14t)</v>
      </c>
      <c r="BV2346" s="120" t="str">
        <f t="shared" ref="BV2346:BV2409" si="1301">IF(AP2346&gt;0,$G2346," ")</f>
        <v>5' Flanged Duct</v>
      </c>
      <c r="BW2346" s="120">
        <f t="shared" ref="BW2346:BW2409" si="1302">IF(AP2346&gt;0,AP2346,"  ")</f>
        <v>43.469999999999992</v>
      </c>
      <c r="BY2346" s="74" t="str">
        <f t="shared" ref="BY2346:BY2409" si="1303">IF(AQ2346&gt;0,D2346&amp;"-("&amp;AI2346&amp;")"," ")</f>
        <v>20006-(11t)</v>
      </c>
      <c r="BZ2346" s="120" t="str">
        <f t="shared" ref="BZ2346:BZ2409" si="1304">IF(AQ2346&gt;0,$G2346," ")</f>
        <v>5' Flanged Duct</v>
      </c>
      <c r="CA2346" s="120">
        <f t="shared" ref="CA2346:CA2409" si="1305">IF(AQ2346&gt;0,AQ2346," ")</f>
        <v>43.469999999999992</v>
      </c>
      <c r="CC2346" s="115" t="str">
        <f t="shared" ref="CC2346:CC2409" si="1306">IF(AR2346&gt;0,D2346&amp;"-("&amp;AJ2346&amp;")"," ")</f>
        <v xml:space="preserve"> </v>
      </c>
      <c r="CD2346" s="120" t="str">
        <f t="shared" ref="CD2346:CD2409" si="1307">IF(AR2346&gt;0,$G2346," ")</f>
        <v xml:space="preserve"> </v>
      </c>
      <c r="CE2346" s="417" t="str">
        <f t="shared" ref="CE2346:CE2409" si="1308">IF(AR2346&gt;0,AR2346," ")</f>
        <v xml:space="preserve"> </v>
      </c>
      <c r="CF2346" s="115"/>
      <c r="CG2346" s="115" t="str">
        <f t="shared" ref="CG2346:CG2409" si="1309">IF(AS2346&gt;0,D2346&amp;"-("&amp;AK2346&amp;")"," ")</f>
        <v xml:space="preserve"> </v>
      </c>
      <c r="CH2346" s="120" t="str">
        <f t="shared" ref="CH2346:CH2409" si="1310">IF(AS2346&gt;0,$G2346," ")</f>
        <v xml:space="preserve"> </v>
      </c>
      <c r="CI2346" s="417" t="str">
        <f t="shared" ref="CI2346:CI2409" si="1311">IF(AS2346&gt;0,AS2346," ")</f>
        <v xml:space="preserve"> </v>
      </c>
      <c r="CJ2346" s="115"/>
      <c r="CK2346" s="115" t="str">
        <f t="shared" ref="CK2346:CK2409" si="1312">IF(AT2346&gt;0,D2346&amp;"-"&amp;AL2346," ")</f>
        <v xml:space="preserve"> </v>
      </c>
      <c r="CL2346" s="120" t="str">
        <f t="shared" ref="CL2346:CL2409" si="1313">IF(AT2346&gt;0,$G2346," ")</f>
        <v xml:space="preserve"> </v>
      </c>
      <c r="CM2346" s="417" t="str">
        <f t="shared" si="1274"/>
        <v xml:space="preserve"> </v>
      </c>
      <c r="IS2346" s="109">
        <v>35</v>
      </c>
    </row>
    <row r="2347" spans="2:253" s="74" customFormat="1" ht="17.100000000000001" hidden="1" customHeight="1" x14ac:dyDescent="0.25">
      <c r="B2347" s="504">
        <f>IF(AND('KB Duct Parts'!$BL$14=1,'Flanged Parts'!D10&gt;0),'Flanged Parts'!D10,0)</f>
        <v>0</v>
      </c>
      <c r="C2347" s="508">
        <v>20007</v>
      </c>
      <c r="D2347" s="506">
        <f t="shared" si="1283"/>
        <v>20007</v>
      </c>
      <c r="E2347" s="504" t="s">
        <v>864</v>
      </c>
      <c r="F2347" s="508" t="str">
        <f t="shared" si="1276"/>
        <v xml:space="preserve"> </v>
      </c>
      <c r="G2347" s="509" t="s">
        <v>1643</v>
      </c>
      <c r="H2347" s="504" t="str">
        <f>IF('Flanged Parts'!$BB$6=1,"CS",IF('Flanged Parts'!$BB$6=2,"Glv",0))</f>
        <v>Glv</v>
      </c>
      <c r="I2347" s="1035"/>
      <c r="J2347" s="1036"/>
      <c r="K2347" s="516" t="s">
        <v>881</v>
      </c>
      <c r="L2347" s="535">
        <v>22</v>
      </c>
      <c r="M2347" s="517" t="str">
        <f t="shared" si="1275"/>
        <v>Y</v>
      </c>
      <c r="N2347" s="514">
        <f t="shared" si="1285"/>
        <v>61.76</v>
      </c>
      <c r="O2347" s="514">
        <f t="shared" si="1286"/>
        <v>0</v>
      </c>
      <c r="P2347" s="680">
        <f>'KB Duct Parts'!$AE$3</f>
        <v>0</v>
      </c>
      <c r="Q2347" s="681">
        <f t="shared" si="1278"/>
        <v>0</v>
      </c>
      <c r="R2347" s="682">
        <f t="shared" si="1279"/>
        <v>0</v>
      </c>
      <c r="S2347" s="716">
        <f t="shared" si="1287"/>
        <v>0.2</v>
      </c>
      <c r="T2347" s="679">
        <f t="shared" si="1281"/>
        <v>0</v>
      </c>
      <c r="U2347" s="679">
        <f t="shared" si="1282"/>
        <v>0</v>
      </c>
      <c r="Y2347" s="120"/>
      <c r="AD2347" s="81"/>
      <c r="AF2347" s="370">
        <v>22</v>
      </c>
      <c r="AG2347" s="374">
        <v>20</v>
      </c>
      <c r="AH2347" s="378">
        <v>18</v>
      </c>
      <c r="AI2347" s="381">
        <v>16</v>
      </c>
      <c r="AJ2347" s="386">
        <v>14</v>
      </c>
      <c r="AK2347" s="391"/>
      <c r="AL2347" s="386"/>
      <c r="AM2347" s="363">
        <f t="shared" ref="AM2347:AM2410" si="1314">IF(L2347=AF2347,1,IF(L2347=AG2347,2,IF(L2347=AH2347,3,IF(L2347=AI2347,4,IF(L2347=AJ2347,5,IF(L2347=AK2347,6,IF(L2347=AL2347,7,0)))))))</f>
        <v>1</v>
      </c>
      <c r="AN2347" s="578">
        <v>46.5</v>
      </c>
      <c r="AO2347" s="120">
        <f t="shared" si="1296"/>
        <v>53.474999999999994</v>
      </c>
      <c r="AP2347" s="120">
        <f t="shared" si="1288"/>
        <v>62.775000000000006</v>
      </c>
      <c r="AQ2347" s="120">
        <f t="shared" si="1289"/>
        <v>86.025000000000006</v>
      </c>
      <c r="AR2347" s="120">
        <f t="shared" si="1290"/>
        <v>97.65</v>
      </c>
      <c r="AS2347" s="120">
        <f t="shared" si="1291"/>
        <v>0</v>
      </c>
      <c r="AT2347" s="120">
        <f t="shared" si="1292"/>
        <v>0</v>
      </c>
      <c r="AU2347" s="363" t="s">
        <v>717</v>
      </c>
      <c r="AV2347" s="393"/>
      <c r="AW2347" s="395"/>
      <c r="AX2347" s="571">
        <v>1.1499999999999999</v>
      </c>
      <c r="AY2347" s="572">
        <v>1.35</v>
      </c>
      <c r="AZ2347" s="572">
        <v>1.85</v>
      </c>
      <c r="BA2347" s="572">
        <v>2.1</v>
      </c>
      <c r="BB2347" s="573">
        <v>0</v>
      </c>
      <c r="BC2347" s="395">
        <v>0</v>
      </c>
      <c r="BD2347" s="115"/>
      <c r="BE2347" s="115"/>
      <c r="BF2347" s="115">
        <v>2</v>
      </c>
      <c r="BG2347" s="115">
        <v>7</v>
      </c>
      <c r="BH2347" s="423">
        <f t="shared" si="1284"/>
        <v>7.63</v>
      </c>
      <c r="BI2347" s="417">
        <f t="shared" si="1293"/>
        <v>15.26</v>
      </c>
      <c r="BJ2347" s="115">
        <v>7</v>
      </c>
      <c r="BK2347" s="425">
        <f t="shared" si="1294"/>
        <v>5.64</v>
      </c>
      <c r="BL2347" s="117">
        <f t="shared" si="1295"/>
        <v>7.63</v>
      </c>
      <c r="BN2347" s="567"/>
      <c r="BQ2347" s="74" t="str">
        <f t="shared" si="1297"/>
        <v>20007-(20)</v>
      </c>
      <c r="BR2347" s="120" t="str">
        <f t="shared" si="1298"/>
        <v>5' Flanged Duct</v>
      </c>
      <c r="BS2347" s="120">
        <f t="shared" si="1299"/>
        <v>53.474999999999994</v>
      </c>
      <c r="BU2347" s="74" t="str">
        <f t="shared" si="1300"/>
        <v>20007-(18)</v>
      </c>
      <c r="BV2347" s="120" t="str">
        <f t="shared" si="1301"/>
        <v>5' Flanged Duct</v>
      </c>
      <c r="BW2347" s="120">
        <f t="shared" si="1302"/>
        <v>62.775000000000006</v>
      </c>
      <c r="BY2347" s="74" t="str">
        <f t="shared" si="1303"/>
        <v>20007-(16)</v>
      </c>
      <c r="BZ2347" s="120" t="str">
        <f t="shared" si="1304"/>
        <v>5' Flanged Duct</v>
      </c>
      <c r="CA2347" s="120">
        <f t="shared" si="1305"/>
        <v>86.025000000000006</v>
      </c>
      <c r="CC2347" s="115" t="str">
        <f t="shared" si="1306"/>
        <v>20007-(14)</v>
      </c>
      <c r="CD2347" s="120" t="str">
        <f t="shared" si="1307"/>
        <v>5' Flanged Duct</v>
      </c>
      <c r="CE2347" s="417">
        <f t="shared" si="1308"/>
        <v>97.65</v>
      </c>
      <c r="CF2347" s="115"/>
      <c r="CG2347" s="115" t="str">
        <f t="shared" si="1309"/>
        <v xml:space="preserve"> </v>
      </c>
      <c r="CH2347" s="120" t="str">
        <f t="shared" si="1310"/>
        <v xml:space="preserve"> </v>
      </c>
      <c r="CI2347" s="417" t="str">
        <f t="shared" si="1311"/>
        <v xml:space="preserve"> </v>
      </c>
      <c r="CJ2347" s="115"/>
      <c r="CK2347" s="115" t="str">
        <f t="shared" si="1312"/>
        <v xml:space="preserve"> </v>
      </c>
      <c r="CL2347" s="120" t="str">
        <f t="shared" si="1313"/>
        <v xml:space="preserve"> </v>
      </c>
      <c r="CM2347" s="417" t="str">
        <f t="shared" si="1274"/>
        <v xml:space="preserve"> </v>
      </c>
      <c r="IS2347" s="109">
        <v>39</v>
      </c>
    </row>
    <row r="2348" spans="2:253" s="74" customFormat="1" ht="17.100000000000001" hidden="1" customHeight="1" x14ac:dyDescent="0.25">
      <c r="B2348" s="504">
        <f>IF(AND('KB Duct Parts'!$BL$14=1,'Flanged Parts'!D11&gt;0),'Flanged Parts'!D11,0)</f>
        <v>0</v>
      </c>
      <c r="C2348" s="508">
        <v>20008</v>
      </c>
      <c r="D2348" s="506">
        <f t="shared" si="1283"/>
        <v>20008</v>
      </c>
      <c r="E2348" s="504" t="s">
        <v>865</v>
      </c>
      <c r="F2348" s="508" t="str">
        <f t="shared" si="1276"/>
        <v xml:space="preserve"> </v>
      </c>
      <c r="G2348" s="509" t="s">
        <v>1643</v>
      </c>
      <c r="H2348" s="504" t="str">
        <f>IF('Flanged Parts'!$BB$6=1,"CS",IF('Flanged Parts'!$BB$6=2,"Glv",0))</f>
        <v>Glv</v>
      </c>
      <c r="I2348" s="1035"/>
      <c r="J2348" s="1036"/>
      <c r="K2348" s="516" t="s">
        <v>881</v>
      </c>
      <c r="L2348" s="535">
        <v>22</v>
      </c>
      <c r="M2348" s="517" t="str">
        <f t="shared" si="1275"/>
        <v>Y</v>
      </c>
      <c r="N2348" s="514">
        <f t="shared" si="1285"/>
        <v>70.47999999999999</v>
      </c>
      <c r="O2348" s="514">
        <f t="shared" si="1286"/>
        <v>0</v>
      </c>
      <c r="P2348" s="680">
        <f>'KB Duct Parts'!$AE$3</f>
        <v>0</v>
      </c>
      <c r="Q2348" s="681">
        <f t="shared" si="1278"/>
        <v>0</v>
      </c>
      <c r="R2348" s="682">
        <f t="shared" si="1279"/>
        <v>0</v>
      </c>
      <c r="S2348" s="716">
        <f t="shared" si="1287"/>
        <v>0.2</v>
      </c>
      <c r="T2348" s="679">
        <f t="shared" si="1281"/>
        <v>0</v>
      </c>
      <c r="U2348" s="679">
        <f t="shared" si="1282"/>
        <v>0</v>
      </c>
      <c r="Y2348" s="120"/>
      <c r="AD2348" s="81"/>
      <c r="AF2348" s="370">
        <v>22</v>
      </c>
      <c r="AG2348" s="374">
        <v>20</v>
      </c>
      <c r="AH2348" s="378">
        <v>18</v>
      </c>
      <c r="AI2348" s="381">
        <v>16</v>
      </c>
      <c r="AJ2348" s="386">
        <v>14</v>
      </c>
      <c r="AK2348" s="391">
        <v>12</v>
      </c>
      <c r="AL2348" s="386"/>
      <c r="AM2348" s="363">
        <f t="shared" si="1314"/>
        <v>1</v>
      </c>
      <c r="AN2348" s="578">
        <v>51.9</v>
      </c>
      <c r="AO2348" s="120">
        <f t="shared" si="1296"/>
        <v>59.684999999999995</v>
      </c>
      <c r="AP2348" s="120">
        <f t="shared" si="1288"/>
        <v>70.064999999999998</v>
      </c>
      <c r="AQ2348" s="120">
        <f t="shared" si="1289"/>
        <v>96.015000000000001</v>
      </c>
      <c r="AR2348" s="120">
        <f t="shared" si="1290"/>
        <v>108.99</v>
      </c>
      <c r="AS2348" s="120">
        <f t="shared" si="1291"/>
        <v>121.965</v>
      </c>
      <c r="AT2348" s="120">
        <f t="shared" si="1292"/>
        <v>0</v>
      </c>
      <c r="AU2348" s="363" t="s">
        <v>717</v>
      </c>
      <c r="AV2348" s="393"/>
      <c r="AW2348" s="395"/>
      <c r="AX2348" s="571">
        <v>1.1499999999999999</v>
      </c>
      <c r="AY2348" s="572">
        <v>1.35</v>
      </c>
      <c r="AZ2348" s="572">
        <v>1.85</v>
      </c>
      <c r="BA2348" s="572">
        <v>2.1</v>
      </c>
      <c r="BB2348" s="573">
        <v>2.35</v>
      </c>
      <c r="BC2348" s="395">
        <v>0</v>
      </c>
      <c r="BD2348" s="115"/>
      <c r="BE2348" s="115"/>
      <c r="BF2348" s="115">
        <v>2</v>
      </c>
      <c r="BG2348" s="115">
        <v>8</v>
      </c>
      <c r="BH2348" s="423">
        <f t="shared" si="1284"/>
        <v>9.2899999999999991</v>
      </c>
      <c r="BI2348" s="417">
        <f t="shared" si="1293"/>
        <v>18.579999999999998</v>
      </c>
      <c r="BJ2348" s="115">
        <v>8</v>
      </c>
      <c r="BK2348" s="425">
        <f t="shared" si="1294"/>
        <v>5.54</v>
      </c>
      <c r="BL2348" s="117">
        <f t="shared" si="1295"/>
        <v>9.2899999999999991</v>
      </c>
      <c r="BN2348" s="567"/>
      <c r="BQ2348" s="74" t="str">
        <f t="shared" si="1297"/>
        <v>20008-(20)</v>
      </c>
      <c r="BR2348" s="120" t="str">
        <f t="shared" si="1298"/>
        <v>5' Flanged Duct</v>
      </c>
      <c r="BS2348" s="120">
        <f t="shared" si="1299"/>
        <v>59.684999999999995</v>
      </c>
      <c r="BU2348" s="74" t="str">
        <f t="shared" si="1300"/>
        <v>20008-(18)</v>
      </c>
      <c r="BV2348" s="120" t="str">
        <f t="shared" si="1301"/>
        <v>5' Flanged Duct</v>
      </c>
      <c r="BW2348" s="120">
        <f t="shared" si="1302"/>
        <v>70.064999999999998</v>
      </c>
      <c r="BY2348" s="74" t="str">
        <f t="shared" si="1303"/>
        <v>20008-(16)</v>
      </c>
      <c r="BZ2348" s="120" t="str">
        <f t="shared" si="1304"/>
        <v>5' Flanged Duct</v>
      </c>
      <c r="CA2348" s="120">
        <f t="shared" si="1305"/>
        <v>96.015000000000001</v>
      </c>
      <c r="CC2348" s="115" t="str">
        <f t="shared" si="1306"/>
        <v>20008-(14)</v>
      </c>
      <c r="CD2348" s="120" t="str">
        <f t="shared" si="1307"/>
        <v>5' Flanged Duct</v>
      </c>
      <c r="CE2348" s="417">
        <f t="shared" si="1308"/>
        <v>108.99</v>
      </c>
      <c r="CF2348" s="115"/>
      <c r="CG2348" s="115" t="str">
        <f t="shared" si="1309"/>
        <v>20008-(12)</v>
      </c>
      <c r="CH2348" s="120" t="str">
        <f t="shared" si="1310"/>
        <v>5' Flanged Duct</v>
      </c>
      <c r="CI2348" s="417">
        <f t="shared" si="1311"/>
        <v>121.965</v>
      </c>
      <c r="CJ2348" s="115"/>
      <c r="CK2348" s="115" t="str">
        <f t="shared" si="1312"/>
        <v xml:space="preserve"> </v>
      </c>
      <c r="CL2348" s="120" t="str">
        <f t="shared" si="1313"/>
        <v xml:space="preserve"> </v>
      </c>
      <c r="CM2348" s="417" t="str">
        <f t="shared" si="1274"/>
        <v xml:space="preserve"> </v>
      </c>
      <c r="IS2348" s="109">
        <v>44</v>
      </c>
    </row>
    <row r="2349" spans="2:253" s="74" customFormat="1" ht="17.100000000000001" hidden="1" customHeight="1" x14ac:dyDescent="0.25">
      <c r="B2349" s="504">
        <f>IF(AND('KB Duct Parts'!$BL$14=1,'Flanged Parts'!D12&gt;0),'Flanged Parts'!D12,0)</f>
        <v>0</v>
      </c>
      <c r="C2349" s="508">
        <v>20009</v>
      </c>
      <c r="D2349" s="506">
        <f t="shared" si="1283"/>
        <v>20009</v>
      </c>
      <c r="E2349" s="504" t="s">
        <v>866</v>
      </c>
      <c r="F2349" s="508" t="str">
        <f t="shared" si="1276"/>
        <v xml:space="preserve"> </v>
      </c>
      <c r="G2349" s="509" t="s">
        <v>1643</v>
      </c>
      <c r="H2349" s="504" t="str">
        <f>IF('Flanged Parts'!$BB$6=1,"CS",IF('Flanged Parts'!$BB$6=2,"Glv",0))</f>
        <v>Glv</v>
      </c>
      <c r="I2349" s="1035"/>
      <c r="J2349" s="1036"/>
      <c r="K2349" s="516" t="s">
        <v>881</v>
      </c>
      <c r="L2349" s="535">
        <v>22</v>
      </c>
      <c r="M2349" s="517" t="str">
        <f t="shared" si="1275"/>
        <v>Y</v>
      </c>
      <c r="N2349" s="514">
        <f t="shared" si="1285"/>
        <v>75.36</v>
      </c>
      <c r="O2349" s="514">
        <f t="shared" si="1286"/>
        <v>0</v>
      </c>
      <c r="P2349" s="680">
        <f>'KB Duct Parts'!$AE$3</f>
        <v>0</v>
      </c>
      <c r="Q2349" s="681">
        <f t="shared" si="1278"/>
        <v>0</v>
      </c>
      <c r="R2349" s="682">
        <f t="shared" si="1279"/>
        <v>0</v>
      </c>
      <c r="S2349" s="716">
        <f t="shared" si="1287"/>
        <v>0.2</v>
      </c>
      <c r="T2349" s="679">
        <f t="shared" si="1281"/>
        <v>0</v>
      </c>
      <c r="U2349" s="679">
        <f t="shared" si="1282"/>
        <v>0</v>
      </c>
      <c r="Y2349" s="120"/>
      <c r="AD2349" s="81"/>
      <c r="AF2349" s="370">
        <v>22</v>
      </c>
      <c r="AG2349" s="374">
        <v>20</v>
      </c>
      <c r="AH2349" s="378">
        <v>18</v>
      </c>
      <c r="AI2349" s="381">
        <v>16</v>
      </c>
      <c r="AJ2349" s="386">
        <v>14</v>
      </c>
      <c r="AK2349" s="391">
        <v>12</v>
      </c>
      <c r="AL2349" s="386"/>
      <c r="AM2349" s="363">
        <f t="shared" si="1314"/>
        <v>1</v>
      </c>
      <c r="AN2349" s="578">
        <v>56.3</v>
      </c>
      <c r="AO2349" s="120">
        <f t="shared" si="1296"/>
        <v>64.74499999999999</v>
      </c>
      <c r="AP2349" s="120">
        <f t="shared" si="1288"/>
        <v>76.004999999999995</v>
      </c>
      <c r="AQ2349" s="120">
        <f t="shared" si="1289"/>
        <v>104.155</v>
      </c>
      <c r="AR2349" s="120">
        <f t="shared" si="1290"/>
        <v>118.23</v>
      </c>
      <c r="AS2349" s="120">
        <f t="shared" si="1291"/>
        <v>132.30500000000001</v>
      </c>
      <c r="AT2349" s="120">
        <f t="shared" si="1292"/>
        <v>0</v>
      </c>
      <c r="AU2349" s="363" t="s">
        <v>717</v>
      </c>
      <c r="AV2349" s="393"/>
      <c r="AW2349" s="395"/>
      <c r="AX2349" s="571">
        <v>1.1499999999999999</v>
      </c>
      <c r="AY2349" s="572">
        <v>1.35</v>
      </c>
      <c r="AZ2349" s="572">
        <v>1.85</v>
      </c>
      <c r="BA2349" s="572">
        <v>2.1</v>
      </c>
      <c r="BB2349" s="573">
        <v>2.35</v>
      </c>
      <c r="BC2349" s="395">
        <v>0</v>
      </c>
      <c r="BD2349" s="115"/>
      <c r="BE2349" s="115"/>
      <c r="BF2349" s="115">
        <v>2</v>
      </c>
      <c r="BG2349" s="115">
        <v>9</v>
      </c>
      <c r="BH2349" s="423">
        <f t="shared" si="1284"/>
        <v>9.5299999999999994</v>
      </c>
      <c r="BI2349" s="417">
        <f t="shared" si="1293"/>
        <v>19.059999999999999</v>
      </c>
      <c r="BJ2349" s="115">
        <v>9</v>
      </c>
      <c r="BK2349" s="425">
        <f t="shared" si="1294"/>
        <v>6.84</v>
      </c>
      <c r="BL2349" s="117">
        <f t="shared" si="1295"/>
        <v>9.5299999999999994</v>
      </c>
      <c r="BN2349" s="567"/>
      <c r="BQ2349" s="74" t="str">
        <f t="shared" si="1297"/>
        <v>20009-(20)</v>
      </c>
      <c r="BR2349" s="120" t="str">
        <f t="shared" si="1298"/>
        <v>5' Flanged Duct</v>
      </c>
      <c r="BS2349" s="120">
        <f t="shared" si="1299"/>
        <v>64.74499999999999</v>
      </c>
      <c r="BU2349" s="74" t="str">
        <f t="shared" si="1300"/>
        <v>20009-(18)</v>
      </c>
      <c r="BV2349" s="120" t="str">
        <f t="shared" si="1301"/>
        <v>5' Flanged Duct</v>
      </c>
      <c r="BW2349" s="120">
        <f t="shared" si="1302"/>
        <v>76.004999999999995</v>
      </c>
      <c r="BY2349" s="74" t="str">
        <f t="shared" si="1303"/>
        <v>20009-(16)</v>
      </c>
      <c r="BZ2349" s="120" t="str">
        <f t="shared" si="1304"/>
        <v>5' Flanged Duct</v>
      </c>
      <c r="CA2349" s="120">
        <f t="shared" si="1305"/>
        <v>104.155</v>
      </c>
      <c r="CC2349" s="115" t="str">
        <f t="shared" si="1306"/>
        <v>20009-(14)</v>
      </c>
      <c r="CD2349" s="120" t="str">
        <f t="shared" si="1307"/>
        <v>5' Flanged Duct</v>
      </c>
      <c r="CE2349" s="417">
        <f t="shared" si="1308"/>
        <v>118.23</v>
      </c>
      <c r="CF2349" s="115"/>
      <c r="CG2349" s="115" t="str">
        <f t="shared" si="1309"/>
        <v>20009-(12)</v>
      </c>
      <c r="CH2349" s="120" t="str">
        <f t="shared" si="1310"/>
        <v>5' Flanged Duct</v>
      </c>
      <c r="CI2349" s="417">
        <f t="shared" si="1311"/>
        <v>132.30500000000001</v>
      </c>
      <c r="CJ2349" s="115"/>
      <c r="CK2349" s="115" t="str">
        <f t="shared" si="1312"/>
        <v xml:space="preserve"> </v>
      </c>
      <c r="CL2349" s="120" t="str">
        <f t="shared" si="1313"/>
        <v xml:space="preserve"> </v>
      </c>
      <c r="CM2349" s="417" t="str">
        <f t="shared" si="1274"/>
        <v xml:space="preserve"> </v>
      </c>
      <c r="IS2349" s="109">
        <v>46</v>
      </c>
    </row>
    <row r="2350" spans="2:253" s="74" customFormat="1" ht="17.100000000000001" hidden="1" customHeight="1" x14ac:dyDescent="0.25">
      <c r="B2350" s="504">
        <f>IF(AND('KB Duct Parts'!$BL$14=1,'Flanged Parts'!D13&gt;0),'Flanged Parts'!D13,0)</f>
        <v>0</v>
      </c>
      <c r="C2350" s="508">
        <v>20010</v>
      </c>
      <c r="D2350" s="506">
        <f t="shared" si="1283"/>
        <v>20010</v>
      </c>
      <c r="E2350" s="504" t="s">
        <v>867</v>
      </c>
      <c r="F2350" s="508" t="str">
        <f t="shared" si="1276"/>
        <v xml:space="preserve"> </v>
      </c>
      <c r="G2350" s="509" t="s">
        <v>1643</v>
      </c>
      <c r="H2350" s="504" t="str">
        <f>IF('Flanged Parts'!$BB$6=1,"CS",IF('Flanged Parts'!$BB$6=2,"Glv",0))</f>
        <v>Glv</v>
      </c>
      <c r="I2350" s="1035"/>
      <c r="J2350" s="1036"/>
      <c r="K2350" s="516" t="s">
        <v>881</v>
      </c>
      <c r="L2350" s="535">
        <v>22</v>
      </c>
      <c r="M2350" s="517" t="str">
        <f t="shared" si="1275"/>
        <v>Y</v>
      </c>
      <c r="N2350" s="514">
        <f t="shared" si="1285"/>
        <v>84.94</v>
      </c>
      <c r="O2350" s="514">
        <f t="shared" si="1286"/>
        <v>0</v>
      </c>
      <c r="P2350" s="680">
        <f>'KB Duct Parts'!$AE$3</f>
        <v>0</v>
      </c>
      <c r="Q2350" s="681">
        <f t="shared" si="1278"/>
        <v>0</v>
      </c>
      <c r="R2350" s="682">
        <f t="shared" si="1279"/>
        <v>0</v>
      </c>
      <c r="S2350" s="716">
        <f t="shared" si="1287"/>
        <v>0.2</v>
      </c>
      <c r="T2350" s="679">
        <f t="shared" si="1281"/>
        <v>0</v>
      </c>
      <c r="U2350" s="679">
        <f t="shared" si="1282"/>
        <v>0</v>
      </c>
      <c r="Y2350" s="120"/>
      <c r="AD2350" s="81"/>
      <c r="AF2350" s="370">
        <v>22</v>
      </c>
      <c r="AG2350" s="374">
        <v>20</v>
      </c>
      <c r="AH2350" s="378">
        <v>18</v>
      </c>
      <c r="AI2350" s="381">
        <v>16</v>
      </c>
      <c r="AJ2350" s="386">
        <v>14</v>
      </c>
      <c r="AK2350" s="391">
        <v>12</v>
      </c>
      <c r="AL2350" s="386">
        <v>10</v>
      </c>
      <c r="AM2350" s="363">
        <f t="shared" si="1314"/>
        <v>1</v>
      </c>
      <c r="AN2350" s="578">
        <v>60.6</v>
      </c>
      <c r="AO2350" s="120">
        <f t="shared" si="1296"/>
        <v>69.69</v>
      </c>
      <c r="AP2350" s="120">
        <f t="shared" si="1288"/>
        <v>81.81</v>
      </c>
      <c r="AQ2350" s="120">
        <f t="shared" si="1289"/>
        <v>112.11000000000001</v>
      </c>
      <c r="AR2350" s="120">
        <f t="shared" si="1290"/>
        <v>127.26</v>
      </c>
      <c r="AS2350" s="120">
        <f t="shared" si="1291"/>
        <v>142.41</v>
      </c>
      <c r="AT2350" s="120">
        <f t="shared" si="1292"/>
        <v>160.59</v>
      </c>
      <c r="AU2350" s="363" t="s">
        <v>717</v>
      </c>
      <c r="AV2350" s="393"/>
      <c r="AW2350" s="395"/>
      <c r="AX2350" s="571">
        <v>1.1499999999999999</v>
      </c>
      <c r="AY2350" s="572">
        <v>1.35</v>
      </c>
      <c r="AZ2350" s="572">
        <v>1.85</v>
      </c>
      <c r="BA2350" s="572">
        <v>2.1</v>
      </c>
      <c r="BB2350" s="573">
        <v>2.35</v>
      </c>
      <c r="BC2350" s="580">
        <v>2.65</v>
      </c>
      <c r="BD2350" s="115"/>
      <c r="BE2350" s="115"/>
      <c r="BF2350" s="115">
        <v>2</v>
      </c>
      <c r="BG2350" s="115">
        <v>10</v>
      </c>
      <c r="BH2350" s="423">
        <f t="shared" si="1284"/>
        <v>12.17</v>
      </c>
      <c r="BI2350" s="417">
        <f t="shared" si="1293"/>
        <v>24.34</v>
      </c>
      <c r="BJ2350" s="115">
        <v>10</v>
      </c>
      <c r="BK2350" s="425">
        <f t="shared" si="1294"/>
        <v>7.73</v>
      </c>
      <c r="BL2350" s="117">
        <f t="shared" si="1295"/>
        <v>12.17</v>
      </c>
      <c r="BN2350" s="567"/>
      <c r="BQ2350" s="74" t="str">
        <f t="shared" si="1297"/>
        <v>20010-(20)</v>
      </c>
      <c r="BR2350" s="120" t="str">
        <f t="shared" si="1298"/>
        <v>5' Flanged Duct</v>
      </c>
      <c r="BS2350" s="120">
        <f t="shared" si="1299"/>
        <v>69.69</v>
      </c>
      <c r="BU2350" s="74" t="str">
        <f t="shared" si="1300"/>
        <v>20010-(18)</v>
      </c>
      <c r="BV2350" s="120" t="str">
        <f t="shared" si="1301"/>
        <v>5' Flanged Duct</v>
      </c>
      <c r="BW2350" s="120">
        <f t="shared" si="1302"/>
        <v>81.81</v>
      </c>
      <c r="BY2350" s="74" t="str">
        <f t="shared" si="1303"/>
        <v>20010-(16)</v>
      </c>
      <c r="BZ2350" s="120" t="str">
        <f t="shared" si="1304"/>
        <v>5' Flanged Duct</v>
      </c>
      <c r="CA2350" s="120">
        <f t="shared" si="1305"/>
        <v>112.11000000000001</v>
      </c>
      <c r="CC2350" s="115" t="str">
        <f t="shared" si="1306"/>
        <v>20010-(14)</v>
      </c>
      <c r="CD2350" s="120" t="str">
        <f t="shared" si="1307"/>
        <v>5' Flanged Duct</v>
      </c>
      <c r="CE2350" s="417">
        <f t="shared" si="1308"/>
        <v>127.26</v>
      </c>
      <c r="CF2350" s="115"/>
      <c r="CG2350" s="115" t="str">
        <f t="shared" si="1309"/>
        <v>20010-(12)</v>
      </c>
      <c r="CH2350" s="120" t="str">
        <f t="shared" si="1310"/>
        <v>5' Flanged Duct</v>
      </c>
      <c r="CI2350" s="417">
        <f t="shared" si="1311"/>
        <v>142.41</v>
      </c>
      <c r="CJ2350" s="115"/>
      <c r="CK2350" s="115" t="str">
        <f t="shared" si="1312"/>
        <v>20010-10</v>
      </c>
      <c r="CL2350" s="120" t="str">
        <f t="shared" si="1313"/>
        <v>5' Flanged Duct</v>
      </c>
      <c r="CM2350" s="417">
        <f t="shared" si="1274"/>
        <v>160.59</v>
      </c>
      <c r="IS2350" s="109">
        <v>49</v>
      </c>
    </row>
    <row r="2351" spans="2:253" s="74" customFormat="1" ht="17.100000000000001" hidden="1" customHeight="1" x14ac:dyDescent="0.25">
      <c r="B2351" s="504">
        <f>IF(AND('KB Duct Parts'!$BL$14=1,'Flanged Parts'!D14&gt;0),'Flanged Parts'!D14,0)</f>
        <v>0</v>
      </c>
      <c r="C2351" s="508">
        <v>20011</v>
      </c>
      <c r="D2351" s="506">
        <f t="shared" si="1283"/>
        <v>20011</v>
      </c>
      <c r="E2351" s="504" t="s">
        <v>868</v>
      </c>
      <c r="F2351" s="508" t="str">
        <f t="shared" si="1276"/>
        <v xml:space="preserve"> </v>
      </c>
      <c r="G2351" s="509" t="s">
        <v>1643</v>
      </c>
      <c r="H2351" s="504" t="str">
        <f>IF('Flanged Parts'!$BB$6=1,"CS",IF('Flanged Parts'!$BB$6=2,"Glv",0))</f>
        <v>Glv</v>
      </c>
      <c r="I2351" s="1035"/>
      <c r="J2351" s="1036"/>
      <c r="K2351" s="516" t="s">
        <v>881</v>
      </c>
      <c r="L2351" s="535">
        <v>22</v>
      </c>
      <c r="M2351" s="517" t="str">
        <f t="shared" si="1275"/>
        <v>Y</v>
      </c>
      <c r="N2351" s="514">
        <f t="shared" si="1285"/>
        <v>95.199999999999989</v>
      </c>
      <c r="O2351" s="514">
        <f t="shared" si="1286"/>
        <v>0</v>
      </c>
      <c r="P2351" s="680">
        <f>'KB Duct Parts'!$AE$3</f>
        <v>0</v>
      </c>
      <c r="Q2351" s="681">
        <f t="shared" si="1278"/>
        <v>0</v>
      </c>
      <c r="R2351" s="682">
        <f t="shared" si="1279"/>
        <v>0</v>
      </c>
      <c r="S2351" s="716">
        <f t="shared" si="1287"/>
        <v>0.2</v>
      </c>
      <c r="T2351" s="679">
        <f t="shared" si="1281"/>
        <v>0</v>
      </c>
      <c r="U2351" s="679">
        <f t="shared" si="1282"/>
        <v>0</v>
      </c>
      <c r="Y2351" s="120"/>
      <c r="AD2351" s="81"/>
      <c r="AF2351" s="370">
        <v>22</v>
      </c>
      <c r="AG2351" s="374">
        <v>20</v>
      </c>
      <c r="AH2351" s="378">
        <v>18</v>
      </c>
      <c r="AI2351" s="381">
        <v>16</v>
      </c>
      <c r="AJ2351" s="386">
        <v>14</v>
      </c>
      <c r="AK2351" s="391">
        <v>12</v>
      </c>
      <c r="AL2351" s="386">
        <v>10</v>
      </c>
      <c r="AM2351" s="363">
        <f t="shared" si="1314"/>
        <v>1</v>
      </c>
      <c r="AN2351" s="578">
        <v>67.099999999999994</v>
      </c>
      <c r="AO2351" s="120">
        <f t="shared" si="1296"/>
        <v>77.164999999999992</v>
      </c>
      <c r="AP2351" s="120">
        <f t="shared" si="1288"/>
        <v>90.584999999999994</v>
      </c>
      <c r="AQ2351" s="120">
        <f t="shared" si="1289"/>
        <v>124.13499999999999</v>
      </c>
      <c r="AR2351" s="120">
        <f t="shared" si="1290"/>
        <v>140.91</v>
      </c>
      <c r="AS2351" s="120">
        <f t="shared" si="1291"/>
        <v>157.685</v>
      </c>
      <c r="AT2351" s="120">
        <f t="shared" si="1292"/>
        <v>177.81499999999997</v>
      </c>
      <c r="AU2351" s="363" t="s">
        <v>717</v>
      </c>
      <c r="AV2351" s="393"/>
      <c r="AW2351" s="395"/>
      <c r="AX2351" s="571">
        <v>1.1499999999999999</v>
      </c>
      <c r="AY2351" s="572">
        <v>1.35</v>
      </c>
      <c r="AZ2351" s="572">
        <v>1.85</v>
      </c>
      <c r="BA2351" s="572">
        <v>2.1</v>
      </c>
      <c r="BB2351" s="573">
        <v>2.35</v>
      </c>
      <c r="BC2351" s="580">
        <v>2.65</v>
      </c>
      <c r="BD2351" s="115"/>
      <c r="BE2351" s="115"/>
      <c r="BF2351" s="115">
        <v>2</v>
      </c>
      <c r="BG2351" s="115">
        <v>11</v>
      </c>
      <c r="BH2351" s="423">
        <f t="shared" si="1284"/>
        <v>14.05</v>
      </c>
      <c r="BI2351" s="417">
        <f t="shared" si="1293"/>
        <v>28.1</v>
      </c>
      <c r="BJ2351" s="115">
        <v>11</v>
      </c>
      <c r="BK2351" s="425">
        <f t="shared" si="1294"/>
        <v>8.5</v>
      </c>
      <c r="BL2351" s="117">
        <f t="shared" si="1295"/>
        <v>14.05</v>
      </c>
      <c r="BN2351" s="567"/>
      <c r="BQ2351" s="74" t="str">
        <f t="shared" si="1297"/>
        <v>20011-(20)</v>
      </c>
      <c r="BR2351" s="120" t="str">
        <f t="shared" si="1298"/>
        <v>5' Flanged Duct</v>
      </c>
      <c r="BS2351" s="120">
        <f t="shared" si="1299"/>
        <v>77.164999999999992</v>
      </c>
      <c r="BU2351" s="74" t="str">
        <f t="shared" si="1300"/>
        <v>20011-(18)</v>
      </c>
      <c r="BV2351" s="120" t="str">
        <f t="shared" si="1301"/>
        <v>5' Flanged Duct</v>
      </c>
      <c r="BW2351" s="120">
        <f t="shared" si="1302"/>
        <v>90.584999999999994</v>
      </c>
      <c r="BY2351" s="74" t="str">
        <f t="shared" si="1303"/>
        <v>20011-(16)</v>
      </c>
      <c r="BZ2351" s="120" t="str">
        <f t="shared" si="1304"/>
        <v>5' Flanged Duct</v>
      </c>
      <c r="CA2351" s="120">
        <f t="shared" si="1305"/>
        <v>124.13499999999999</v>
      </c>
      <c r="CC2351" s="115" t="str">
        <f t="shared" si="1306"/>
        <v>20011-(14)</v>
      </c>
      <c r="CD2351" s="120" t="str">
        <f t="shared" si="1307"/>
        <v>5' Flanged Duct</v>
      </c>
      <c r="CE2351" s="417">
        <f t="shared" si="1308"/>
        <v>140.91</v>
      </c>
      <c r="CF2351" s="115"/>
      <c r="CG2351" s="115" t="str">
        <f t="shared" si="1309"/>
        <v>20011-(12)</v>
      </c>
      <c r="CH2351" s="120" t="str">
        <f t="shared" si="1310"/>
        <v>5' Flanged Duct</v>
      </c>
      <c r="CI2351" s="417">
        <f t="shared" si="1311"/>
        <v>157.685</v>
      </c>
      <c r="CJ2351" s="115"/>
      <c r="CK2351" s="115" t="str">
        <f t="shared" si="1312"/>
        <v>20011-10</v>
      </c>
      <c r="CL2351" s="120" t="str">
        <f t="shared" si="1313"/>
        <v>5' Flanged Duct</v>
      </c>
      <c r="CM2351" s="417">
        <f t="shared" si="1274"/>
        <v>177.81499999999997</v>
      </c>
      <c r="IS2351" s="109">
        <v>53</v>
      </c>
    </row>
    <row r="2352" spans="2:253" s="74" customFormat="1" ht="17.100000000000001" hidden="1" customHeight="1" x14ac:dyDescent="0.25">
      <c r="B2352" s="504">
        <f>IF(AND('KB Duct Parts'!$BL$14=1,'Flanged Parts'!D15&gt;0),'Flanged Parts'!D15,0)</f>
        <v>0</v>
      </c>
      <c r="C2352" s="508">
        <v>20012</v>
      </c>
      <c r="D2352" s="506">
        <f t="shared" si="1283"/>
        <v>20012</v>
      </c>
      <c r="E2352" s="504" t="s">
        <v>869</v>
      </c>
      <c r="F2352" s="508" t="str">
        <f t="shared" si="1276"/>
        <v xml:space="preserve"> </v>
      </c>
      <c r="G2352" s="509" t="s">
        <v>1643</v>
      </c>
      <c r="H2352" s="504" t="str">
        <f>IF('Flanged Parts'!$BB$6=1,"CS",IF('Flanged Parts'!$BB$6=2,"Glv",0))</f>
        <v>Glv</v>
      </c>
      <c r="I2352" s="1035"/>
      <c r="J2352" s="1036"/>
      <c r="K2352" s="516" t="s">
        <v>881</v>
      </c>
      <c r="L2352" s="535">
        <v>22</v>
      </c>
      <c r="M2352" s="517" t="str">
        <f t="shared" si="1275"/>
        <v>Y</v>
      </c>
      <c r="N2352" s="514">
        <f t="shared" si="1285"/>
        <v>103.02</v>
      </c>
      <c r="O2352" s="514">
        <f t="shared" si="1286"/>
        <v>0</v>
      </c>
      <c r="P2352" s="680">
        <f>'KB Duct Parts'!$AE$3</f>
        <v>0</v>
      </c>
      <c r="Q2352" s="681">
        <f t="shared" si="1278"/>
        <v>0</v>
      </c>
      <c r="R2352" s="682">
        <f t="shared" si="1279"/>
        <v>0</v>
      </c>
      <c r="S2352" s="716">
        <f t="shared" si="1287"/>
        <v>0.2</v>
      </c>
      <c r="T2352" s="679">
        <f t="shared" si="1281"/>
        <v>0</v>
      </c>
      <c r="U2352" s="679">
        <f t="shared" si="1282"/>
        <v>0</v>
      </c>
      <c r="Y2352" s="120"/>
      <c r="AD2352" s="81"/>
      <c r="AF2352" s="370">
        <v>22</v>
      </c>
      <c r="AG2352" s="374">
        <v>20</v>
      </c>
      <c r="AH2352" s="378">
        <v>18</v>
      </c>
      <c r="AI2352" s="381">
        <v>16</v>
      </c>
      <c r="AJ2352" s="386">
        <v>14</v>
      </c>
      <c r="AK2352" s="391">
        <v>12</v>
      </c>
      <c r="AL2352" s="386">
        <v>10</v>
      </c>
      <c r="AM2352" s="363">
        <f t="shared" si="1314"/>
        <v>1</v>
      </c>
      <c r="AN2352" s="578">
        <v>72.5</v>
      </c>
      <c r="AO2352" s="120">
        <f t="shared" si="1296"/>
        <v>83.375</v>
      </c>
      <c r="AP2352" s="120">
        <f t="shared" si="1288"/>
        <v>97.875</v>
      </c>
      <c r="AQ2352" s="120">
        <f t="shared" si="1289"/>
        <v>134.125</v>
      </c>
      <c r="AR2352" s="120">
        <f t="shared" si="1290"/>
        <v>152.25</v>
      </c>
      <c r="AS2352" s="120">
        <f t="shared" si="1291"/>
        <v>170.375</v>
      </c>
      <c r="AT2352" s="120">
        <f t="shared" si="1292"/>
        <v>192.125</v>
      </c>
      <c r="AU2352" s="363" t="s">
        <v>717</v>
      </c>
      <c r="AV2352" s="393"/>
      <c r="AW2352" s="395"/>
      <c r="AX2352" s="571">
        <v>1.1499999999999999</v>
      </c>
      <c r="AY2352" s="572">
        <v>1.35</v>
      </c>
      <c r="AZ2352" s="572">
        <v>1.85</v>
      </c>
      <c r="BA2352" s="572">
        <v>2.1</v>
      </c>
      <c r="BB2352" s="573">
        <v>2.35</v>
      </c>
      <c r="BC2352" s="580">
        <v>2.65</v>
      </c>
      <c r="BD2352" s="115"/>
      <c r="BE2352" s="115"/>
      <c r="BF2352" s="115">
        <v>2</v>
      </c>
      <c r="BG2352" s="115">
        <v>12</v>
      </c>
      <c r="BH2352" s="423">
        <f t="shared" si="1284"/>
        <v>15.26</v>
      </c>
      <c r="BI2352" s="417">
        <f t="shared" si="1293"/>
        <v>30.52</v>
      </c>
      <c r="BJ2352" s="115">
        <v>12</v>
      </c>
      <c r="BK2352" s="425">
        <f t="shared" si="1294"/>
        <v>9.6</v>
      </c>
      <c r="BL2352" s="117">
        <f t="shared" si="1295"/>
        <v>15.26</v>
      </c>
      <c r="BN2352" s="567"/>
      <c r="BQ2352" s="74" t="str">
        <f t="shared" si="1297"/>
        <v>20012-(20)</v>
      </c>
      <c r="BR2352" s="120" t="str">
        <f t="shared" si="1298"/>
        <v>5' Flanged Duct</v>
      </c>
      <c r="BS2352" s="120">
        <f t="shared" si="1299"/>
        <v>83.375</v>
      </c>
      <c r="BU2352" s="74" t="str">
        <f t="shared" si="1300"/>
        <v>20012-(18)</v>
      </c>
      <c r="BV2352" s="120" t="str">
        <f t="shared" si="1301"/>
        <v>5' Flanged Duct</v>
      </c>
      <c r="BW2352" s="120">
        <f t="shared" si="1302"/>
        <v>97.875</v>
      </c>
      <c r="BY2352" s="74" t="str">
        <f t="shared" si="1303"/>
        <v>20012-(16)</v>
      </c>
      <c r="BZ2352" s="120" t="str">
        <f t="shared" si="1304"/>
        <v>5' Flanged Duct</v>
      </c>
      <c r="CA2352" s="120">
        <f t="shared" si="1305"/>
        <v>134.125</v>
      </c>
      <c r="CC2352" s="115" t="str">
        <f t="shared" si="1306"/>
        <v>20012-(14)</v>
      </c>
      <c r="CD2352" s="120" t="str">
        <f t="shared" si="1307"/>
        <v>5' Flanged Duct</v>
      </c>
      <c r="CE2352" s="417">
        <f t="shared" si="1308"/>
        <v>152.25</v>
      </c>
      <c r="CF2352" s="115"/>
      <c r="CG2352" s="115" t="str">
        <f t="shared" si="1309"/>
        <v>20012-(12)</v>
      </c>
      <c r="CH2352" s="120" t="str">
        <f t="shared" si="1310"/>
        <v>5' Flanged Duct</v>
      </c>
      <c r="CI2352" s="417">
        <f t="shared" si="1311"/>
        <v>170.375</v>
      </c>
      <c r="CJ2352" s="115"/>
      <c r="CK2352" s="115" t="str">
        <f t="shared" si="1312"/>
        <v>20012-10</v>
      </c>
      <c r="CL2352" s="120" t="str">
        <f t="shared" si="1313"/>
        <v>5' Flanged Duct</v>
      </c>
      <c r="CM2352" s="417">
        <f t="shared" si="1274"/>
        <v>192.125</v>
      </c>
      <c r="IS2352" s="109">
        <v>61</v>
      </c>
    </row>
    <row r="2353" spans="2:253" s="74" customFormat="1" ht="17.100000000000001" hidden="1" customHeight="1" x14ac:dyDescent="0.25">
      <c r="B2353" s="504">
        <f>IF(AND('KB Duct Parts'!$BL$14=1,'Flanged Parts'!D16&gt;0),'Flanged Parts'!D16,0)</f>
        <v>0</v>
      </c>
      <c r="C2353" s="508">
        <v>20013</v>
      </c>
      <c r="D2353" s="506">
        <f t="shared" si="1283"/>
        <v>20013</v>
      </c>
      <c r="E2353" s="504" t="s">
        <v>870</v>
      </c>
      <c r="F2353" s="508" t="str">
        <f t="shared" si="1276"/>
        <v xml:space="preserve"> </v>
      </c>
      <c r="G2353" s="509" t="s">
        <v>1643</v>
      </c>
      <c r="H2353" s="504" t="str">
        <f>IF('Flanged Parts'!$BB$6=1,"CS",IF('Flanged Parts'!$BB$6=2,"Glv",0))</f>
        <v>Glv</v>
      </c>
      <c r="I2353" s="1035"/>
      <c r="J2353" s="1036"/>
      <c r="K2353" s="516" t="s">
        <v>881</v>
      </c>
      <c r="L2353" s="535">
        <v>20</v>
      </c>
      <c r="M2353" s="517" t="str">
        <f t="shared" si="1275"/>
        <v>Y</v>
      </c>
      <c r="N2353" s="514">
        <f t="shared" si="1285"/>
        <v>118.58</v>
      </c>
      <c r="O2353" s="514">
        <f t="shared" si="1286"/>
        <v>0</v>
      </c>
      <c r="P2353" s="680">
        <f>'KB Duct Parts'!$AE$3</f>
        <v>0</v>
      </c>
      <c r="Q2353" s="681">
        <f t="shared" si="1278"/>
        <v>0</v>
      </c>
      <c r="R2353" s="682">
        <f t="shared" si="1279"/>
        <v>0</v>
      </c>
      <c r="S2353" s="716">
        <f t="shared" si="1287"/>
        <v>0.2</v>
      </c>
      <c r="T2353" s="679">
        <f t="shared" si="1281"/>
        <v>0</v>
      </c>
      <c r="U2353" s="679">
        <f t="shared" si="1282"/>
        <v>0</v>
      </c>
      <c r="Y2353" s="120"/>
      <c r="AD2353" s="81"/>
      <c r="AF2353" s="370">
        <v>20</v>
      </c>
      <c r="AG2353" s="374">
        <v>18</v>
      </c>
      <c r="AH2353" s="378">
        <v>16</v>
      </c>
      <c r="AI2353" s="381">
        <v>14</v>
      </c>
      <c r="AJ2353" s="386">
        <v>12</v>
      </c>
      <c r="AK2353" s="391">
        <v>10</v>
      </c>
      <c r="AL2353" s="386"/>
      <c r="AM2353" s="363">
        <f t="shared" si="1314"/>
        <v>1</v>
      </c>
      <c r="AN2353" s="578">
        <v>83.3</v>
      </c>
      <c r="AO2353" s="120">
        <f t="shared" si="1296"/>
        <v>99.96</v>
      </c>
      <c r="AP2353" s="120">
        <f t="shared" si="1288"/>
        <v>141.60999999999999</v>
      </c>
      <c r="AQ2353" s="120">
        <f t="shared" si="1289"/>
        <v>162.435</v>
      </c>
      <c r="AR2353" s="120">
        <f t="shared" si="1290"/>
        <v>183.26000000000002</v>
      </c>
      <c r="AS2353" s="120">
        <f t="shared" si="1291"/>
        <v>208.25</v>
      </c>
      <c r="AT2353" s="120">
        <f t="shared" si="1292"/>
        <v>0</v>
      </c>
      <c r="AU2353" s="363" t="s">
        <v>717</v>
      </c>
      <c r="AV2353" s="393"/>
      <c r="AW2353" s="395"/>
      <c r="AX2353" s="571">
        <v>1.2</v>
      </c>
      <c r="AY2353" s="572">
        <v>1.7</v>
      </c>
      <c r="AZ2353" s="572">
        <v>1.95</v>
      </c>
      <c r="BA2353" s="572">
        <v>2.2000000000000002</v>
      </c>
      <c r="BB2353" s="573">
        <v>2.5</v>
      </c>
      <c r="BC2353" s="395">
        <v>0</v>
      </c>
      <c r="BD2353" s="115"/>
      <c r="BE2353" s="115"/>
      <c r="BF2353" s="115">
        <v>2</v>
      </c>
      <c r="BG2353" s="115">
        <v>13</v>
      </c>
      <c r="BH2353" s="423">
        <f t="shared" si="1284"/>
        <v>17.64</v>
      </c>
      <c r="BI2353" s="417">
        <f t="shared" si="1293"/>
        <v>35.28</v>
      </c>
      <c r="BJ2353" s="115">
        <v>13</v>
      </c>
      <c r="BK2353" s="425">
        <f t="shared" si="1294"/>
        <v>11.32</v>
      </c>
      <c r="BL2353" s="117">
        <f t="shared" si="1295"/>
        <v>17.64</v>
      </c>
      <c r="BN2353" s="567"/>
      <c r="BQ2353" s="74" t="str">
        <f t="shared" si="1297"/>
        <v>20013-(18)</v>
      </c>
      <c r="BR2353" s="120" t="str">
        <f t="shared" si="1298"/>
        <v>5' Flanged Duct</v>
      </c>
      <c r="BS2353" s="120">
        <f t="shared" si="1299"/>
        <v>99.96</v>
      </c>
      <c r="BU2353" s="74" t="str">
        <f t="shared" si="1300"/>
        <v>20013-(16)</v>
      </c>
      <c r="BV2353" s="120" t="str">
        <f t="shared" si="1301"/>
        <v>5' Flanged Duct</v>
      </c>
      <c r="BW2353" s="120">
        <f t="shared" si="1302"/>
        <v>141.60999999999999</v>
      </c>
      <c r="BY2353" s="74" t="str">
        <f t="shared" si="1303"/>
        <v>20013-(14)</v>
      </c>
      <c r="BZ2353" s="120" t="str">
        <f t="shared" si="1304"/>
        <v>5' Flanged Duct</v>
      </c>
      <c r="CA2353" s="120">
        <f t="shared" si="1305"/>
        <v>162.435</v>
      </c>
      <c r="CC2353" s="115" t="str">
        <f t="shared" si="1306"/>
        <v>20013-(12)</v>
      </c>
      <c r="CD2353" s="120" t="str">
        <f t="shared" si="1307"/>
        <v>5' Flanged Duct</v>
      </c>
      <c r="CE2353" s="417">
        <f t="shared" si="1308"/>
        <v>183.26000000000002</v>
      </c>
      <c r="CF2353" s="115"/>
      <c r="CG2353" s="115" t="str">
        <f t="shared" si="1309"/>
        <v>20013-(10)</v>
      </c>
      <c r="CH2353" s="120" t="str">
        <f t="shared" si="1310"/>
        <v>5' Flanged Duct</v>
      </c>
      <c r="CI2353" s="417">
        <f t="shared" si="1311"/>
        <v>208.25</v>
      </c>
      <c r="CJ2353" s="115"/>
      <c r="CK2353" s="115" t="str">
        <f t="shared" si="1312"/>
        <v xml:space="preserve"> </v>
      </c>
      <c r="CL2353" s="120" t="str">
        <f t="shared" si="1313"/>
        <v xml:space="preserve"> </v>
      </c>
      <c r="CM2353" s="417" t="str">
        <f t="shared" si="1274"/>
        <v xml:space="preserve"> </v>
      </c>
      <c r="IS2353" s="109">
        <v>68</v>
      </c>
    </row>
    <row r="2354" spans="2:253" s="74" customFormat="1" ht="17.100000000000001" hidden="1" customHeight="1" x14ac:dyDescent="0.25">
      <c r="B2354" s="504">
        <f>IF(AND('KB Duct Parts'!$BL$14=1,'Flanged Parts'!D17&gt;0),'Flanged Parts'!D17,0)</f>
        <v>0</v>
      </c>
      <c r="C2354" s="508">
        <v>20014</v>
      </c>
      <c r="D2354" s="506">
        <f t="shared" si="1283"/>
        <v>20014</v>
      </c>
      <c r="E2354" s="504" t="s">
        <v>871</v>
      </c>
      <c r="F2354" s="508" t="str">
        <f t="shared" si="1276"/>
        <v xml:space="preserve"> </v>
      </c>
      <c r="G2354" s="509" t="s">
        <v>1643</v>
      </c>
      <c r="H2354" s="504" t="str">
        <f>IF('Flanged Parts'!$BB$6=1,"CS",IF('Flanged Parts'!$BB$6=2,"Glv",0))</f>
        <v>Glv</v>
      </c>
      <c r="I2354" s="1035"/>
      <c r="J2354" s="1036"/>
      <c r="K2354" s="516" t="s">
        <v>881</v>
      </c>
      <c r="L2354" s="535">
        <v>20</v>
      </c>
      <c r="M2354" s="517" t="str">
        <f t="shared" si="1275"/>
        <v>Y</v>
      </c>
      <c r="N2354" s="514">
        <f t="shared" si="1285"/>
        <v>133.32</v>
      </c>
      <c r="O2354" s="514">
        <f t="shared" si="1286"/>
        <v>0</v>
      </c>
      <c r="P2354" s="680">
        <f>'KB Duct Parts'!$AE$3</f>
        <v>0</v>
      </c>
      <c r="Q2354" s="681">
        <f t="shared" si="1278"/>
        <v>0</v>
      </c>
      <c r="R2354" s="682">
        <f t="shared" si="1279"/>
        <v>0</v>
      </c>
      <c r="S2354" s="716">
        <f t="shared" si="1287"/>
        <v>0.2</v>
      </c>
      <c r="T2354" s="679">
        <f t="shared" si="1281"/>
        <v>0</v>
      </c>
      <c r="U2354" s="679">
        <f t="shared" si="1282"/>
        <v>0</v>
      </c>
      <c r="Y2354" s="120"/>
      <c r="AD2354" s="81"/>
      <c r="AF2354" s="370">
        <v>20</v>
      </c>
      <c r="AG2354" s="374">
        <v>18</v>
      </c>
      <c r="AH2354" s="378">
        <v>16</v>
      </c>
      <c r="AI2354" s="381">
        <v>14</v>
      </c>
      <c r="AJ2354" s="386">
        <v>12</v>
      </c>
      <c r="AK2354" s="391">
        <v>10</v>
      </c>
      <c r="AL2354" s="386"/>
      <c r="AM2354" s="363">
        <f t="shared" si="1314"/>
        <v>1</v>
      </c>
      <c r="AN2354" s="578">
        <v>93</v>
      </c>
      <c r="AO2354" s="120">
        <f t="shared" si="1296"/>
        <v>111.6</v>
      </c>
      <c r="AP2354" s="120">
        <f t="shared" si="1288"/>
        <v>158.1</v>
      </c>
      <c r="AQ2354" s="120">
        <f t="shared" si="1289"/>
        <v>181.35</v>
      </c>
      <c r="AR2354" s="120">
        <f t="shared" si="1290"/>
        <v>204.60000000000002</v>
      </c>
      <c r="AS2354" s="120">
        <f t="shared" si="1291"/>
        <v>232.5</v>
      </c>
      <c r="AT2354" s="120">
        <f t="shared" si="1292"/>
        <v>0</v>
      </c>
      <c r="AU2354" s="363" t="s">
        <v>717</v>
      </c>
      <c r="AV2354" s="393"/>
      <c r="AW2354" s="395"/>
      <c r="AX2354" s="571">
        <v>1.2</v>
      </c>
      <c r="AY2354" s="572">
        <v>1.7</v>
      </c>
      <c r="AZ2354" s="572">
        <v>1.95</v>
      </c>
      <c r="BA2354" s="572">
        <v>2.2000000000000002</v>
      </c>
      <c r="BB2354" s="573">
        <v>2.5</v>
      </c>
      <c r="BC2354" s="395">
        <v>0</v>
      </c>
      <c r="BD2354" s="115"/>
      <c r="BE2354" s="115"/>
      <c r="BF2354" s="115">
        <v>2</v>
      </c>
      <c r="BG2354" s="115">
        <v>14</v>
      </c>
      <c r="BH2354" s="423">
        <f t="shared" si="1284"/>
        <v>20.16</v>
      </c>
      <c r="BI2354" s="417">
        <f t="shared" si="1293"/>
        <v>40.32</v>
      </c>
      <c r="BJ2354" s="115">
        <v>14</v>
      </c>
      <c r="BK2354" s="425">
        <f t="shared" si="1294"/>
        <v>12.14</v>
      </c>
      <c r="BL2354" s="117">
        <f t="shared" si="1295"/>
        <v>20.16</v>
      </c>
      <c r="BN2354" s="567"/>
      <c r="BQ2354" s="74" t="str">
        <f t="shared" si="1297"/>
        <v>20014-(18)</v>
      </c>
      <c r="BR2354" s="120" t="str">
        <f t="shared" si="1298"/>
        <v>5' Flanged Duct</v>
      </c>
      <c r="BS2354" s="120">
        <f t="shared" si="1299"/>
        <v>111.6</v>
      </c>
      <c r="BU2354" s="74" t="str">
        <f t="shared" si="1300"/>
        <v>20014-(16)</v>
      </c>
      <c r="BV2354" s="120" t="str">
        <f t="shared" si="1301"/>
        <v>5' Flanged Duct</v>
      </c>
      <c r="BW2354" s="120">
        <f t="shared" si="1302"/>
        <v>158.1</v>
      </c>
      <c r="BY2354" s="74" t="str">
        <f t="shared" si="1303"/>
        <v>20014-(14)</v>
      </c>
      <c r="BZ2354" s="120" t="str">
        <f t="shared" si="1304"/>
        <v>5' Flanged Duct</v>
      </c>
      <c r="CA2354" s="120">
        <f t="shared" si="1305"/>
        <v>181.35</v>
      </c>
      <c r="CC2354" s="115" t="str">
        <f t="shared" si="1306"/>
        <v>20014-(12)</v>
      </c>
      <c r="CD2354" s="120" t="str">
        <f t="shared" si="1307"/>
        <v>5' Flanged Duct</v>
      </c>
      <c r="CE2354" s="417">
        <f t="shared" si="1308"/>
        <v>204.60000000000002</v>
      </c>
      <c r="CF2354" s="115"/>
      <c r="CG2354" s="115" t="str">
        <f t="shared" si="1309"/>
        <v>20014-(10)</v>
      </c>
      <c r="CH2354" s="120" t="str">
        <f t="shared" si="1310"/>
        <v>5' Flanged Duct</v>
      </c>
      <c r="CI2354" s="417">
        <f t="shared" si="1311"/>
        <v>232.5</v>
      </c>
      <c r="CJ2354" s="115"/>
      <c r="CK2354" s="115" t="str">
        <f t="shared" si="1312"/>
        <v xml:space="preserve"> </v>
      </c>
      <c r="CL2354" s="120" t="str">
        <f t="shared" si="1313"/>
        <v xml:space="preserve"> </v>
      </c>
      <c r="CM2354" s="417" t="str">
        <f t="shared" si="1274"/>
        <v xml:space="preserve"> </v>
      </c>
      <c r="IS2354" s="109">
        <v>76</v>
      </c>
    </row>
    <row r="2355" spans="2:253" s="74" customFormat="1" ht="17.100000000000001" hidden="1" customHeight="1" x14ac:dyDescent="0.25">
      <c r="B2355" s="504">
        <f>IF(AND('KB Duct Parts'!$BL$14=1,'Flanged Parts'!D18&gt;0),'Flanged Parts'!D18,0)</f>
        <v>0</v>
      </c>
      <c r="C2355" s="508">
        <v>20015</v>
      </c>
      <c r="D2355" s="506">
        <f t="shared" si="1283"/>
        <v>20015</v>
      </c>
      <c r="E2355" s="504" t="s">
        <v>872</v>
      </c>
      <c r="F2355" s="508" t="str">
        <f t="shared" si="1276"/>
        <v xml:space="preserve"> </v>
      </c>
      <c r="G2355" s="509" t="s">
        <v>1643</v>
      </c>
      <c r="H2355" s="504" t="str">
        <f>IF('Flanged Parts'!$BB$6=1,"CS",IF('Flanged Parts'!$BB$6=2,"Glv",0))</f>
        <v>Glv</v>
      </c>
      <c r="I2355" s="1035"/>
      <c r="J2355" s="1036"/>
      <c r="K2355" s="516" t="s">
        <v>881</v>
      </c>
      <c r="L2355" s="535">
        <v>20</v>
      </c>
      <c r="M2355" s="517" t="str">
        <f t="shared" si="1275"/>
        <v>Y</v>
      </c>
      <c r="N2355" s="514">
        <f t="shared" si="1285"/>
        <v>151.19999999999999</v>
      </c>
      <c r="O2355" s="514">
        <f t="shared" si="1286"/>
        <v>0</v>
      </c>
      <c r="P2355" s="680">
        <f>'KB Duct Parts'!$AE$3</f>
        <v>0</v>
      </c>
      <c r="Q2355" s="681">
        <f t="shared" si="1278"/>
        <v>0</v>
      </c>
      <c r="R2355" s="682">
        <f t="shared" si="1279"/>
        <v>0</v>
      </c>
      <c r="S2355" s="716">
        <f t="shared" si="1287"/>
        <v>0.2</v>
      </c>
      <c r="T2355" s="679">
        <f t="shared" si="1281"/>
        <v>0</v>
      </c>
      <c r="U2355" s="679">
        <f t="shared" si="1282"/>
        <v>0</v>
      </c>
      <c r="Y2355" s="120"/>
      <c r="AD2355" s="81"/>
      <c r="AF2355" s="370">
        <v>20</v>
      </c>
      <c r="AG2355" s="374">
        <v>18</v>
      </c>
      <c r="AH2355" s="378">
        <v>16</v>
      </c>
      <c r="AI2355" s="381">
        <v>14</v>
      </c>
      <c r="AJ2355" s="386">
        <v>12</v>
      </c>
      <c r="AK2355" s="391">
        <v>10</v>
      </c>
      <c r="AL2355" s="386"/>
      <c r="AM2355" s="363">
        <f t="shared" si="1314"/>
        <v>1</v>
      </c>
      <c r="AN2355" s="578">
        <v>107.2</v>
      </c>
      <c r="AO2355" s="120">
        <f t="shared" si="1296"/>
        <v>128.63999999999999</v>
      </c>
      <c r="AP2355" s="120">
        <f t="shared" si="1288"/>
        <v>182.24</v>
      </c>
      <c r="AQ2355" s="120">
        <f t="shared" si="1289"/>
        <v>209.04</v>
      </c>
      <c r="AR2355" s="120">
        <f t="shared" si="1290"/>
        <v>235.84000000000003</v>
      </c>
      <c r="AS2355" s="120">
        <f t="shared" si="1291"/>
        <v>268</v>
      </c>
      <c r="AT2355" s="120">
        <f t="shared" si="1292"/>
        <v>0</v>
      </c>
      <c r="AU2355" s="363" t="s">
        <v>717</v>
      </c>
      <c r="AV2355" s="393"/>
      <c r="AW2355" s="395"/>
      <c r="AX2355" s="571">
        <v>1.2</v>
      </c>
      <c r="AY2355" s="572">
        <v>1.7</v>
      </c>
      <c r="AZ2355" s="572">
        <v>1.95</v>
      </c>
      <c r="BA2355" s="572">
        <v>2.2000000000000002</v>
      </c>
      <c r="BB2355" s="573">
        <v>2.5</v>
      </c>
      <c r="BC2355" s="395">
        <v>0</v>
      </c>
      <c r="BD2355" s="115"/>
      <c r="BE2355" s="115"/>
      <c r="BF2355" s="115">
        <v>2</v>
      </c>
      <c r="BG2355" s="115">
        <v>15</v>
      </c>
      <c r="BH2355" s="423">
        <f t="shared" si="1284"/>
        <v>22</v>
      </c>
      <c r="BI2355" s="417">
        <f t="shared" si="1293"/>
        <v>44</v>
      </c>
      <c r="BJ2355" s="115">
        <v>15</v>
      </c>
      <c r="BK2355" s="425">
        <f t="shared" si="1294"/>
        <v>14.65</v>
      </c>
      <c r="BL2355" s="117">
        <f t="shared" si="1295"/>
        <v>22</v>
      </c>
      <c r="BN2355" s="567"/>
      <c r="BQ2355" s="74" t="str">
        <f t="shared" si="1297"/>
        <v>20015-(18)</v>
      </c>
      <c r="BR2355" s="120" t="str">
        <f t="shared" si="1298"/>
        <v>5' Flanged Duct</v>
      </c>
      <c r="BS2355" s="120">
        <f t="shared" si="1299"/>
        <v>128.63999999999999</v>
      </c>
      <c r="BU2355" s="74" t="str">
        <f t="shared" si="1300"/>
        <v>20015-(16)</v>
      </c>
      <c r="BV2355" s="120" t="str">
        <f t="shared" si="1301"/>
        <v>5' Flanged Duct</v>
      </c>
      <c r="BW2355" s="120">
        <f t="shared" si="1302"/>
        <v>182.24</v>
      </c>
      <c r="BY2355" s="74" t="str">
        <f t="shared" si="1303"/>
        <v>20015-(14)</v>
      </c>
      <c r="BZ2355" s="120" t="str">
        <f t="shared" si="1304"/>
        <v>5' Flanged Duct</v>
      </c>
      <c r="CA2355" s="120">
        <f t="shared" si="1305"/>
        <v>209.04</v>
      </c>
      <c r="CC2355" s="115" t="str">
        <f t="shared" si="1306"/>
        <v>20015-(12)</v>
      </c>
      <c r="CD2355" s="120" t="str">
        <f t="shared" si="1307"/>
        <v>5' Flanged Duct</v>
      </c>
      <c r="CE2355" s="417">
        <f t="shared" si="1308"/>
        <v>235.84000000000003</v>
      </c>
      <c r="CF2355" s="115"/>
      <c r="CG2355" s="115" t="str">
        <f t="shared" si="1309"/>
        <v>20015-(10)</v>
      </c>
      <c r="CH2355" s="120" t="str">
        <f t="shared" si="1310"/>
        <v>5' Flanged Duct</v>
      </c>
      <c r="CI2355" s="417">
        <f t="shared" si="1311"/>
        <v>268</v>
      </c>
      <c r="CJ2355" s="115"/>
      <c r="CK2355" s="115" t="str">
        <f t="shared" si="1312"/>
        <v xml:space="preserve"> </v>
      </c>
      <c r="CL2355" s="120" t="str">
        <f t="shared" si="1313"/>
        <v xml:space="preserve"> </v>
      </c>
      <c r="CM2355" s="417" t="str">
        <f t="shared" ref="CM2355:CM2418" si="1315">IF(AT2355&gt;0,AT2355," ")</f>
        <v xml:space="preserve"> </v>
      </c>
      <c r="IS2355" s="109">
        <v>85</v>
      </c>
    </row>
    <row r="2356" spans="2:253" s="74" customFormat="1" ht="17.100000000000001" hidden="1" customHeight="1" x14ac:dyDescent="0.25">
      <c r="B2356" s="504">
        <f>IF(AND('KB Duct Parts'!$BL$14=1,'Flanged Parts'!D19&gt;0),'Flanged Parts'!D19,0)</f>
        <v>0</v>
      </c>
      <c r="C2356" s="508">
        <v>20016</v>
      </c>
      <c r="D2356" s="506">
        <f t="shared" si="1283"/>
        <v>20016</v>
      </c>
      <c r="E2356" s="504" t="s">
        <v>873</v>
      </c>
      <c r="F2356" s="508" t="str">
        <f t="shared" si="1276"/>
        <v xml:space="preserve"> </v>
      </c>
      <c r="G2356" s="509" t="s">
        <v>1643</v>
      </c>
      <c r="H2356" s="504" t="str">
        <f>IF('Flanged Parts'!$BB$6=1,"CS",IF('Flanged Parts'!$BB$6=2,"Glv",0))</f>
        <v>Glv</v>
      </c>
      <c r="I2356" s="1035"/>
      <c r="J2356" s="1036"/>
      <c r="K2356" s="516" t="s">
        <v>881</v>
      </c>
      <c r="L2356" s="535">
        <v>20</v>
      </c>
      <c r="M2356" s="517" t="str">
        <f t="shared" si="1275"/>
        <v>Y</v>
      </c>
      <c r="N2356" s="514">
        <f t="shared" si="1285"/>
        <v>175.44</v>
      </c>
      <c r="O2356" s="514">
        <f t="shared" si="1286"/>
        <v>0</v>
      </c>
      <c r="P2356" s="680">
        <f>'KB Duct Parts'!$AE$3</f>
        <v>0</v>
      </c>
      <c r="Q2356" s="681">
        <f t="shared" si="1278"/>
        <v>0</v>
      </c>
      <c r="R2356" s="682">
        <f t="shared" si="1279"/>
        <v>0</v>
      </c>
      <c r="S2356" s="716">
        <f t="shared" si="1287"/>
        <v>0.2</v>
      </c>
      <c r="T2356" s="679">
        <f t="shared" si="1281"/>
        <v>0</v>
      </c>
      <c r="U2356" s="679">
        <f t="shared" si="1282"/>
        <v>0</v>
      </c>
      <c r="Y2356" s="120"/>
      <c r="AD2356" s="81"/>
      <c r="AF2356" s="370">
        <v>20</v>
      </c>
      <c r="AG2356" s="374">
        <v>18</v>
      </c>
      <c r="AH2356" s="378">
        <v>16</v>
      </c>
      <c r="AI2356" s="381">
        <v>14</v>
      </c>
      <c r="AJ2356" s="386">
        <v>12</v>
      </c>
      <c r="AK2356" s="391">
        <v>10</v>
      </c>
      <c r="AL2356" s="386"/>
      <c r="AM2356" s="363">
        <f t="shared" si="1314"/>
        <v>1</v>
      </c>
      <c r="AN2356" s="578">
        <v>121.2</v>
      </c>
      <c r="AO2356" s="120">
        <f t="shared" si="1296"/>
        <v>145.44</v>
      </c>
      <c r="AP2356" s="120">
        <f t="shared" si="1288"/>
        <v>206.04</v>
      </c>
      <c r="AQ2356" s="120">
        <f t="shared" si="1289"/>
        <v>236.34</v>
      </c>
      <c r="AR2356" s="120">
        <f t="shared" si="1290"/>
        <v>266.64000000000004</v>
      </c>
      <c r="AS2356" s="120">
        <f t="shared" si="1291"/>
        <v>303</v>
      </c>
      <c r="AT2356" s="120">
        <f t="shared" si="1292"/>
        <v>0</v>
      </c>
      <c r="AU2356" s="363" t="s">
        <v>717</v>
      </c>
      <c r="AV2356" s="393"/>
      <c r="AW2356" s="395"/>
      <c r="AX2356" s="571">
        <v>1.2</v>
      </c>
      <c r="AY2356" s="572">
        <v>1.7</v>
      </c>
      <c r="AZ2356" s="572">
        <v>1.95</v>
      </c>
      <c r="BA2356" s="572">
        <v>2.2000000000000002</v>
      </c>
      <c r="BB2356" s="573">
        <v>2.5</v>
      </c>
      <c r="BC2356" s="395">
        <v>0</v>
      </c>
      <c r="BD2356" s="115"/>
      <c r="BE2356" s="115"/>
      <c r="BF2356" s="115">
        <v>2</v>
      </c>
      <c r="BG2356" s="115">
        <v>16</v>
      </c>
      <c r="BH2356" s="423">
        <f t="shared" si="1284"/>
        <v>27.12</v>
      </c>
      <c r="BI2356" s="417">
        <f t="shared" si="1293"/>
        <v>54.24</v>
      </c>
      <c r="BJ2356" s="115">
        <v>16</v>
      </c>
      <c r="BK2356" s="425">
        <f t="shared" si="1294"/>
        <v>15.43</v>
      </c>
      <c r="BL2356" s="117">
        <f t="shared" si="1295"/>
        <v>27.12</v>
      </c>
      <c r="BN2356" s="567"/>
      <c r="BQ2356" s="74" t="str">
        <f t="shared" si="1297"/>
        <v>20016-(18)</v>
      </c>
      <c r="BR2356" s="120" t="str">
        <f t="shared" si="1298"/>
        <v>5' Flanged Duct</v>
      </c>
      <c r="BS2356" s="120">
        <f t="shared" si="1299"/>
        <v>145.44</v>
      </c>
      <c r="BU2356" s="74" t="str">
        <f t="shared" si="1300"/>
        <v>20016-(16)</v>
      </c>
      <c r="BV2356" s="120" t="str">
        <f t="shared" si="1301"/>
        <v>5' Flanged Duct</v>
      </c>
      <c r="BW2356" s="120">
        <f t="shared" si="1302"/>
        <v>206.04</v>
      </c>
      <c r="BY2356" s="74" t="str">
        <f t="shared" si="1303"/>
        <v>20016-(14)</v>
      </c>
      <c r="BZ2356" s="120" t="str">
        <f t="shared" si="1304"/>
        <v>5' Flanged Duct</v>
      </c>
      <c r="CA2356" s="120">
        <f t="shared" si="1305"/>
        <v>236.34</v>
      </c>
      <c r="CC2356" s="115" t="str">
        <f t="shared" si="1306"/>
        <v>20016-(12)</v>
      </c>
      <c r="CD2356" s="120" t="str">
        <f t="shared" si="1307"/>
        <v>5' Flanged Duct</v>
      </c>
      <c r="CE2356" s="417">
        <f t="shared" si="1308"/>
        <v>266.64000000000004</v>
      </c>
      <c r="CF2356" s="115"/>
      <c r="CG2356" s="115" t="str">
        <f t="shared" si="1309"/>
        <v>20016-(10)</v>
      </c>
      <c r="CH2356" s="120" t="str">
        <f t="shared" si="1310"/>
        <v>5' Flanged Duct</v>
      </c>
      <c r="CI2356" s="417">
        <f t="shared" si="1311"/>
        <v>303</v>
      </c>
      <c r="CJ2356" s="115"/>
      <c r="CK2356" s="115" t="str">
        <f t="shared" si="1312"/>
        <v xml:space="preserve"> </v>
      </c>
      <c r="CL2356" s="120" t="str">
        <f t="shared" si="1313"/>
        <v xml:space="preserve"> </v>
      </c>
      <c r="CM2356" s="417" t="str">
        <f t="shared" si="1315"/>
        <v xml:space="preserve"> </v>
      </c>
      <c r="IS2356" s="109">
        <v>88</v>
      </c>
    </row>
    <row r="2357" spans="2:253" s="74" customFormat="1" ht="17.100000000000001" hidden="1" customHeight="1" x14ac:dyDescent="0.25">
      <c r="B2357" s="504">
        <f>IF(AND('KB Duct Parts'!$BL$14=1,'Flanged Parts'!D20&gt;0),'Flanged Parts'!D20,0)</f>
        <v>0</v>
      </c>
      <c r="C2357" s="508">
        <v>20017</v>
      </c>
      <c r="D2357" s="506">
        <f t="shared" si="1283"/>
        <v>20017</v>
      </c>
      <c r="E2357" s="504" t="s">
        <v>874</v>
      </c>
      <c r="F2357" s="508" t="str">
        <f t="shared" si="1276"/>
        <v xml:space="preserve"> </v>
      </c>
      <c r="G2357" s="509" t="s">
        <v>1643</v>
      </c>
      <c r="H2357" s="504" t="str">
        <f>IF('Flanged Parts'!$BB$6=1,"CS",IF('Flanged Parts'!$BB$6=2,"Glv",0))</f>
        <v>Glv</v>
      </c>
      <c r="I2357" s="1035"/>
      <c r="J2357" s="1036"/>
      <c r="K2357" s="516" t="s">
        <v>881</v>
      </c>
      <c r="L2357" s="535">
        <v>20</v>
      </c>
      <c r="M2357" s="517" t="str">
        <f t="shared" si="1275"/>
        <v>Y</v>
      </c>
      <c r="N2357" s="514">
        <f t="shared" si="1285"/>
        <v>185.06</v>
      </c>
      <c r="O2357" s="514">
        <f t="shared" si="1286"/>
        <v>0</v>
      </c>
      <c r="P2357" s="680">
        <f>'KB Duct Parts'!$AE$3</f>
        <v>0</v>
      </c>
      <c r="Q2357" s="681">
        <f t="shared" si="1278"/>
        <v>0</v>
      </c>
      <c r="R2357" s="682">
        <f t="shared" si="1279"/>
        <v>0</v>
      </c>
      <c r="S2357" s="716">
        <f t="shared" si="1287"/>
        <v>0.2</v>
      </c>
      <c r="T2357" s="679">
        <f t="shared" si="1281"/>
        <v>0</v>
      </c>
      <c r="U2357" s="679">
        <f t="shared" si="1282"/>
        <v>0</v>
      </c>
      <c r="Y2357" s="120"/>
      <c r="AD2357" s="81"/>
      <c r="AF2357" s="370">
        <v>20</v>
      </c>
      <c r="AG2357" s="374">
        <v>18</v>
      </c>
      <c r="AH2357" s="378">
        <v>16</v>
      </c>
      <c r="AI2357" s="381">
        <v>14</v>
      </c>
      <c r="AJ2357" s="386">
        <v>12</v>
      </c>
      <c r="AK2357" s="391">
        <v>10</v>
      </c>
      <c r="AL2357" s="386"/>
      <c r="AM2357" s="363">
        <f t="shared" si="1314"/>
        <v>1</v>
      </c>
      <c r="AN2357" s="578">
        <v>126.6</v>
      </c>
      <c r="AO2357" s="120">
        <f t="shared" ref="AO2357:AO2362" si="1316">$AN2357*AX2357</f>
        <v>151.91999999999999</v>
      </c>
      <c r="AP2357" s="120">
        <f t="shared" si="1288"/>
        <v>215.22</v>
      </c>
      <c r="AQ2357" s="120">
        <f t="shared" si="1289"/>
        <v>246.86999999999998</v>
      </c>
      <c r="AR2357" s="120">
        <f t="shared" si="1290"/>
        <v>278.52</v>
      </c>
      <c r="AS2357" s="120">
        <f t="shared" si="1291"/>
        <v>316.5</v>
      </c>
      <c r="AT2357" s="120">
        <f t="shared" si="1292"/>
        <v>0</v>
      </c>
      <c r="AU2357" s="363" t="s">
        <v>717</v>
      </c>
      <c r="AV2357" s="393"/>
      <c r="AW2357" s="395"/>
      <c r="AX2357" s="571">
        <v>1.2</v>
      </c>
      <c r="AY2357" s="572">
        <v>1.7</v>
      </c>
      <c r="AZ2357" s="572">
        <v>1.95</v>
      </c>
      <c r="BA2357" s="572">
        <v>2.2000000000000002</v>
      </c>
      <c r="BB2357" s="573">
        <v>2.5</v>
      </c>
      <c r="BC2357" s="395">
        <v>0</v>
      </c>
      <c r="BD2357" s="115"/>
      <c r="BE2357" s="115"/>
      <c r="BF2357" s="115">
        <v>2</v>
      </c>
      <c r="BG2357" s="115">
        <v>17</v>
      </c>
      <c r="BH2357" s="423">
        <f t="shared" si="1284"/>
        <v>29.23</v>
      </c>
      <c r="BI2357" s="417">
        <f t="shared" si="1293"/>
        <v>58.46</v>
      </c>
      <c r="BJ2357" s="115">
        <v>17</v>
      </c>
      <c r="BK2357" s="425">
        <f t="shared" si="1294"/>
        <v>16.13</v>
      </c>
      <c r="BL2357" s="117">
        <f t="shared" si="1295"/>
        <v>29.23</v>
      </c>
      <c r="BN2357" s="567"/>
      <c r="BQ2357" s="74" t="str">
        <f t="shared" si="1297"/>
        <v>20017-(18)</v>
      </c>
      <c r="BR2357" s="120" t="str">
        <f t="shared" si="1298"/>
        <v>5' Flanged Duct</v>
      </c>
      <c r="BS2357" s="120">
        <f t="shared" si="1299"/>
        <v>151.91999999999999</v>
      </c>
      <c r="BU2357" s="74" t="str">
        <f t="shared" si="1300"/>
        <v>20017-(16)</v>
      </c>
      <c r="BV2357" s="120" t="str">
        <f t="shared" si="1301"/>
        <v>5' Flanged Duct</v>
      </c>
      <c r="BW2357" s="120">
        <f t="shared" si="1302"/>
        <v>215.22</v>
      </c>
      <c r="BY2357" s="74" t="str">
        <f t="shared" si="1303"/>
        <v>20017-(14)</v>
      </c>
      <c r="BZ2357" s="120" t="str">
        <f t="shared" si="1304"/>
        <v>5' Flanged Duct</v>
      </c>
      <c r="CA2357" s="120">
        <f t="shared" si="1305"/>
        <v>246.86999999999998</v>
      </c>
      <c r="CC2357" s="115" t="str">
        <f t="shared" si="1306"/>
        <v>20017-(12)</v>
      </c>
      <c r="CD2357" s="120" t="str">
        <f t="shared" si="1307"/>
        <v>5' Flanged Duct</v>
      </c>
      <c r="CE2357" s="417">
        <f t="shared" si="1308"/>
        <v>278.52</v>
      </c>
      <c r="CF2357" s="115"/>
      <c r="CG2357" s="115" t="str">
        <f t="shared" si="1309"/>
        <v>20017-(10)</v>
      </c>
      <c r="CH2357" s="120" t="str">
        <f t="shared" si="1310"/>
        <v>5' Flanged Duct</v>
      </c>
      <c r="CI2357" s="417">
        <f t="shared" si="1311"/>
        <v>316.5</v>
      </c>
      <c r="CJ2357" s="115"/>
      <c r="CK2357" s="115" t="str">
        <f t="shared" si="1312"/>
        <v xml:space="preserve"> </v>
      </c>
      <c r="CL2357" s="120" t="str">
        <f t="shared" si="1313"/>
        <v xml:space="preserve"> </v>
      </c>
      <c r="CM2357" s="417" t="str">
        <f t="shared" si="1315"/>
        <v xml:space="preserve"> </v>
      </c>
      <c r="IS2357" s="109">
        <v>90</v>
      </c>
    </row>
    <row r="2358" spans="2:253" s="74" customFormat="1" ht="17.100000000000001" hidden="1" customHeight="1" x14ac:dyDescent="0.25">
      <c r="B2358" s="504">
        <f>IF(AND('KB Duct Parts'!$BL$14=1,'Flanged Parts'!D21&gt;0),'Flanged Parts'!D21,0)</f>
        <v>0</v>
      </c>
      <c r="C2358" s="508">
        <v>20018</v>
      </c>
      <c r="D2358" s="506">
        <f t="shared" si="1283"/>
        <v>20018</v>
      </c>
      <c r="E2358" s="504" t="s">
        <v>875</v>
      </c>
      <c r="F2358" s="508" t="str">
        <f t="shared" si="1276"/>
        <v xml:space="preserve"> </v>
      </c>
      <c r="G2358" s="509" t="s">
        <v>1643</v>
      </c>
      <c r="H2358" s="504" t="str">
        <f>IF('Flanged Parts'!$BB$6=1,"CS",IF('Flanged Parts'!$BB$6=2,"Glv",0))</f>
        <v>Glv</v>
      </c>
      <c r="I2358" s="1035"/>
      <c r="J2358" s="1036"/>
      <c r="K2358" s="516" t="s">
        <v>881</v>
      </c>
      <c r="L2358" s="535">
        <v>20</v>
      </c>
      <c r="M2358" s="517" t="str">
        <f t="shared" si="1275"/>
        <v>Y</v>
      </c>
      <c r="N2358" s="514">
        <f t="shared" si="1285"/>
        <v>193.78</v>
      </c>
      <c r="O2358" s="514">
        <f t="shared" si="1286"/>
        <v>0</v>
      </c>
      <c r="P2358" s="680">
        <f>'KB Duct Parts'!$AE$3</f>
        <v>0</v>
      </c>
      <c r="Q2358" s="681">
        <f t="shared" si="1278"/>
        <v>0</v>
      </c>
      <c r="R2358" s="682">
        <f t="shared" si="1279"/>
        <v>0</v>
      </c>
      <c r="S2358" s="716">
        <f t="shared" si="1287"/>
        <v>0.2</v>
      </c>
      <c r="T2358" s="679">
        <f t="shared" si="1281"/>
        <v>0</v>
      </c>
      <c r="U2358" s="679">
        <f t="shared" si="1282"/>
        <v>0</v>
      </c>
      <c r="Y2358" s="120"/>
      <c r="AD2358" s="81"/>
      <c r="AF2358" s="370">
        <v>20</v>
      </c>
      <c r="AG2358" s="374">
        <v>18</v>
      </c>
      <c r="AH2358" s="378">
        <v>16</v>
      </c>
      <c r="AI2358" s="381">
        <v>14</v>
      </c>
      <c r="AJ2358" s="386">
        <v>12</v>
      </c>
      <c r="AK2358" s="391">
        <v>10</v>
      </c>
      <c r="AL2358" s="386"/>
      <c r="AM2358" s="363">
        <f t="shared" si="1314"/>
        <v>1</v>
      </c>
      <c r="AN2358" s="578">
        <v>133.1</v>
      </c>
      <c r="AO2358" s="120">
        <f t="shared" si="1316"/>
        <v>159.72</v>
      </c>
      <c r="AP2358" s="120">
        <f t="shared" si="1288"/>
        <v>226.26999999999998</v>
      </c>
      <c r="AQ2358" s="120">
        <f t="shared" si="1289"/>
        <v>259.54499999999996</v>
      </c>
      <c r="AR2358" s="120">
        <f t="shared" si="1290"/>
        <v>292.82</v>
      </c>
      <c r="AS2358" s="120">
        <f t="shared" si="1291"/>
        <v>332.75</v>
      </c>
      <c r="AT2358" s="120">
        <f t="shared" si="1292"/>
        <v>0</v>
      </c>
      <c r="AU2358" s="363" t="s">
        <v>717</v>
      </c>
      <c r="AV2358" s="393"/>
      <c r="AW2358" s="395"/>
      <c r="AX2358" s="571">
        <v>1.2</v>
      </c>
      <c r="AY2358" s="572">
        <v>1.7</v>
      </c>
      <c r="AZ2358" s="572">
        <v>1.95</v>
      </c>
      <c r="BA2358" s="572">
        <v>2.2000000000000002</v>
      </c>
      <c r="BB2358" s="573">
        <v>2.5</v>
      </c>
      <c r="BC2358" s="395">
        <v>0</v>
      </c>
      <c r="BD2358" s="115"/>
      <c r="BE2358" s="115"/>
      <c r="BF2358" s="115">
        <v>2</v>
      </c>
      <c r="BG2358" s="115">
        <v>18</v>
      </c>
      <c r="BH2358" s="423">
        <f t="shared" si="1284"/>
        <v>30.34</v>
      </c>
      <c r="BI2358" s="417">
        <f t="shared" si="1293"/>
        <v>60.68</v>
      </c>
      <c r="BJ2358" s="115">
        <v>18</v>
      </c>
      <c r="BK2358" s="425">
        <f t="shared" si="1294"/>
        <v>16.02</v>
      </c>
      <c r="BL2358" s="117">
        <f t="shared" si="1295"/>
        <v>30.34</v>
      </c>
      <c r="BN2358" s="567"/>
      <c r="BQ2358" s="74" t="str">
        <f t="shared" si="1297"/>
        <v>20018-(18)</v>
      </c>
      <c r="BR2358" s="120" t="str">
        <f t="shared" si="1298"/>
        <v>5' Flanged Duct</v>
      </c>
      <c r="BS2358" s="120">
        <f t="shared" si="1299"/>
        <v>159.72</v>
      </c>
      <c r="BU2358" s="74" t="str">
        <f t="shared" si="1300"/>
        <v>20018-(16)</v>
      </c>
      <c r="BV2358" s="120" t="str">
        <f t="shared" si="1301"/>
        <v>5' Flanged Duct</v>
      </c>
      <c r="BW2358" s="120">
        <f t="shared" si="1302"/>
        <v>226.26999999999998</v>
      </c>
      <c r="BY2358" s="74" t="str">
        <f t="shared" si="1303"/>
        <v>20018-(14)</v>
      </c>
      <c r="BZ2358" s="120" t="str">
        <f t="shared" si="1304"/>
        <v>5' Flanged Duct</v>
      </c>
      <c r="CA2358" s="120">
        <f t="shared" si="1305"/>
        <v>259.54499999999996</v>
      </c>
      <c r="CC2358" s="115" t="str">
        <f t="shared" si="1306"/>
        <v>20018-(12)</v>
      </c>
      <c r="CD2358" s="120" t="str">
        <f t="shared" si="1307"/>
        <v>5' Flanged Duct</v>
      </c>
      <c r="CE2358" s="417">
        <f t="shared" si="1308"/>
        <v>292.82</v>
      </c>
      <c r="CF2358" s="115"/>
      <c r="CG2358" s="115" t="str">
        <f t="shared" si="1309"/>
        <v>20018-(10)</v>
      </c>
      <c r="CH2358" s="120" t="str">
        <f t="shared" si="1310"/>
        <v>5' Flanged Duct</v>
      </c>
      <c r="CI2358" s="417">
        <f t="shared" si="1311"/>
        <v>332.75</v>
      </c>
      <c r="CJ2358" s="115"/>
      <c r="CK2358" s="115" t="str">
        <f t="shared" si="1312"/>
        <v xml:space="preserve"> </v>
      </c>
      <c r="CL2358" s="120" t="str">
        <f t="shared" si="1313"/>
        <v xml:space="preserve"> </v>
      </c>
      <c r="CM2358" s="417" t="str">
        <f t="shared" si="1315"/>
        <v xml:space="preserve"> </v>
      </c>
      <c r="IS2358" s="109">
        <v>100</v>
      </c>
    </row>
    <row r="2359" spans="2:253" s="74" customFormat="1" ht="17.100000000000001" hidden="1" customHeight="1" x14ac:dyDescent="0.25">
      <c r="B2359" s="504">
        <f>IF(AND('KB Duct Parts'!$BL$14=1,'Flanged Parts'!D22&gt;0),'Flanged Parts'!D22,0)</f>
        <v>0</v>
      </c>
      <c r="C2359" s="508">
        <v>20019</v>
      </c>
      <c r="D2359" s="506">
        <f t="shared" si="1283"/>
        <v>20019</v>
      </c>
      <c r="E2359" s="504" t="s">
        <v>876</v>
      </c>
      <c r="F2359" s="508" t="str">
        <f t="shared" si="1276"/>
        <v xml:space="preserve"> </v>
      </c>
      <c r="G2359" s="509" t="s">
        <v>1643</v>
      </c>
      <c r="H2359" s="504" t="str">
        <f>IF('Flanged Parts'!$BB$6=1,"CS",IF('Flanged Parts'!$BB$6=2,"Glv",0))</f>
        <v>Glv</v>
      </c>
      <c r="I2359" s="1035"/>
      <c r="J2359" s="1036"/>
      <c r="K2359" s="516" t="s">
        <v>881</v>
      </c>
      <c r="L2359" s="535">
        <v>20</v>
      </c>
      <c r="M2359" s="532" t="s">
        <v>1700</v>
      </c>
      <c r="N2359" s="514">
        <f t="shared" si="1285"/>
        <v>207.42</v>
      </c>
      <c r="O2359" s="514">
        <f t="shared" si="1286"/>
        <v>0</v>
      </c>
      <c r="P2359" s="680">
        <f>'KB Duct Parts'!$AE$3</f>
        <v>0</v>
      </c>
      <c r="Q2359" s="681">
        <f t="shared" si="1278"/>
        <v>0</v>
      </c>
      <c r="R2359" s="682">
        <f t="shared" si="1279"/>
        <v>0</v>
      </c>
      <c r="S2359" s="716">
        <f t="shared" si="1287"/>
        <v>0.2</v>
      </c>
      <c r="T2359" s="679">
        <f t="shared" si="1281"/>
        <v>0</v>
      </c>
      <c r="U2359" s="679">
        <f t="shared" si="1282"/>
        <v>0</v>
      </c>
      <c r="Y2359" s="120"/>
      <c r="AD2359" s="81"/>
      <c r="AF2359" s="370">
        <v>20</v>
      </c>
      <c r="AG2359" s="374">
        <v>18</v>
      </c>
      <c r="AH2359" s="378">
        <v>16</v>
      </c>
      <c r="AI2359" s="381">
        <v>14</v>
      </c>
      <c r="AJ2359" s="386">
        <v>12</v>
      </c>
      <c r="AK2359" s="391">
        <v>10</v>
      </c>
      <c r="AL2359" s="386"/>
      <c r="AM2359" s="363">
        <f t="shared" si="1314"/>
        <v>1</v>
      </c>
      <c r="AN2359" s="578">
        <v>146.1</v>
      </c>
      <c r="AO2359" s="120">
        <f t="shared" si="1316"/>
        <v>175.32</v>
      </c>
      <c r="AP2359" s="120">
        <f t="shared" si="1288"/>
        <v>248.36999999999998</v>
      </c>
      <c r="AQ2359" s="120">
        <f t="shared" si="1289"/>
        <v>284.89499999999998</v>
      </c>
      <c r="AR2359" s="120">
        <f t="shared" si="1290"/>
        <v>321.42</v>
      </c>
      <c r="AS2359" s="120">
        <f t="shared" si="1291"/>
        <v>365.25</v>
      </c>
      <c r="AT2359" s="120">
        <f t="shared" si="1292"/>
        <v>0</v>
      </c>
      <c r="AU2359" s="363" t="s">
        <v>717</v>
      </c>
      <c r="AV2359" s="393"/>
      <c r="AW2359" s="395"/>
      <c r="AX2359" s="571">
        <v>1.2</v>
      </c>
      <c r="AY2359" s="572">
        <v>1.7</v>
      </c>
      <c r="AZ2359" s="572">
        <v>1.95</v>
      </c>
      <c r="BA2359" s="572">
        <v>2.2000000000000002</v>
      </c>
      <c r="BB2359" s="573">
        <v>2.5</v>
      </c>
      <c r="BC2359" s="395">
        <v>0</v>
      </c>
      <c r="BD2359" s="115"/>
      <c r="BE2359" s="115"/>
      <c r="BF2359" s="115">
        <v>2</v>
      </c>
      <c r="BG2359" s="115">
        <v>19</v>
      </c>
      <c r="BH2359" s="423">
        <f t="shared" si="1284"/>
        <v>30.66</v>
      </c>
      <c r="BI2359" s="417">
        <f t="shared" si="1293"/>
        <v>61.32</v>
      </c>
      <c r="BJ2359" s="115">
        <v>19</v>
      </c>
      <c r="BK2359" s="425">
        <f t="shared" si="1294"/>
        <v>18.48</v>
      </c>
      <c r="BL2359" s="117">
        <f t="shared" si="1295"/>
        <v>30.66</v>
      </c>
      <c r="BN2359" s="567"/>
      <c r="BQ2359" s="74" t="str">
        <f t="shared" si="1297"/>
        <v>20019-(18)</v>
      </c>
      <c r="BR2359" s="120" t="str">
        <f t="shared" si="1298"/>
        <v>5' Flanged Duct</v>
      </c>
      <c r="BS2359" s="120">
        <f t="shared" si="1299"/>
        <v>175.32</v>
      </c>
      <c r="BU2359" s="74" t="str">
        <f t="shared" si="1300"/>
        <v>20019-(16)</v>
      </c>
      <c r="BV2359" s="120" t="str">
        <f t="shared" si="1301"/>
        <v>5' Flanged Duct</v>
      </c>
      <c r="BW2359" s="120">
        <f t="shared" si="1302"/>
        <v>248.36999999999998</v>
      </c>
      <c r="BY2359" s="74" t="str">
        <f t="shared" si="1303"/>
        <v>20019-(14)</v>
      </c>
      <c r="BZ2359" s="120" t="str">
        <f t="shared" si="1304"/>
        <v>5' Flanged Duct</v>
      </c>
      <c r="CA2359" s="120">
        <f t="shared" si="1305"/>
        <v>284.89499999999998</v>
      </c>
      <c r="CC2359" s="115" t="str">
        <f t="shared" si="1306"/>
        <v>20019-(12)</v>
      </c>
      <c r="CD2359" s="120" t="str">
        <f t="shared" si="1307"/>
        <v>5' Flanged Duct</v>
      </c>
      <c r="CE2359" s="417">
        <f t="shared" si="1308"/>
        <v>321.42</v>
      </c>
      <c r="CF2359" s="115"/>
      <c r="CG2359" s="115" t="str">
        <f t="shared" si="1309"/>
        <v>20019-(10)</v>
      </c>
      <c r="CH2359" s="120" t="str">
        <f t="shared" si="1310"/>
        <v>5' Flanged Duct</v>
      </c>
      <c r="CI2359" s="417">
        <f t="shared" si="1311"/>
        <v>365.25</v>
      </c>
      <c r="CJ2359" s="115"/>
      <c r="CK2359" s="115" t="str">
        <f t="shared" si="1312"/>
        <v xml:space="preserve"> </v>
      </c>
      <c r="CL2359" s="120" t="str">
        <f t="shared" si="1313"/>
        <v xml:space="preserve"> </v>
      </c>
      <c r="CM2359" s="417" t="str">
        <f t="shared" si="1315"/>
        <v xml:space="preserve"> </v>
      </c>
      <c r="IS2359" s="109">
        <v>111</v>
      </c>
    </row>
    <row r="2360" spans="2:253" s="74" customFormat="1" ht="17.100000000000001" hidden="1" customHeight="1" x14ac:dyDescent="0.25">
      <c r="B2360" s="504">
        <f>IF(AND('KB Duct Parts'!$BL$14=1,'Flanged Parts'!D23&gt;0),'Flanged Parts'!D23,0)</f>
        <v>0</v>
      </c>
      <c r="C2360" s="508">
        <v>20020</v>
      </c>
      <c r="D2360" s="506">
        <f t="shared" si="1283"/>
        <v>20020</v>
      </c>
      <c r="E2360" s="504" t="s">
        <v>877</v>
      </c>
      <c r="F2360" s="508" t="str">
        <f t="shared" si="1276"/>
        <v xml:space="preserve"> </v>
      </c>
      <c r="G2360" s="509" t="s">
        <v>1643</v>
      </c>
      <c r="H2360" s="504" t="str">
        <f>IF('Flanged Parts'!$BB$6=1,"CS",IF('Flanged Parts'!$BB$6=2,"Glv",0))</f>
        <v>Glv</v>
      </c>
      <c r="I2360" s="1035"/>
      <c r="J2360" s="1036"/>
      <c r="K2360" s="516" t="s">
        <v>881</v>
      </c>
      <c r="L2360" s="535">
        <v>20</v>
      </c>
      <c r="M2360" s="532" t="s">
        <v>1700</v>
      </c>
      <c r="N2360" s="514">
        <f t="shared" si="1285"/>
        <v>227.16</v>
      </c>
      <c r="O2360" s="514">
        <f t="shared" si="1286"/>
        <v>0</v>
      </c>
      <c r="P2360" s="680">
        <f>'KB Duct Parts'!$AE$3</f>
        <v>0</v>
      </c>
      <c r="Q2360" s="681">
        <f t="shared" si="1278"/>
        <v>0</v>
      </c>
      <c r="R2360" s="682">
        <f t="shared" si="1279"/>
        <v>0</v>
      </c>
      <c r="S2360" s="716">
        <f t="shared" si="1287"/>
        <v>0.2</v>
      </c>
      <c r="T2360" s="679">
        <f t="shared" si="1281"/>
        <v>0</v>
      </c>
      <c r="U2360" s="679">
        <f t="shared" si="1282"/>
        <v>0</v>
      </c>
      <c r="Y2360" s="120"/>
      <c r="AD2360" s="81"/>
      <c r="AF2360" s="370">
        <v>20</v>
      </c>
      <c r="AG2360" s="374">
        <v>18</v>
      </c>
      <c r="AH2360" s="378">
        <v>16</v>
      </c>
      <c r="AI2360" s="381">
        <v>14</v>
      </c>
      <c r="AJ2360" s="386">
        <v>12</v>
      </c>
      <c r="AK2360" s="391">
        <v>10</v>
      </c>
      <c r="AL2360" s="386"/>
      <c r="AM2360" s="363">
        <f t="shared" si="1314"/>
        <v>1</v>
      </c>
      <c r="AN2360" s="578">
        <v>160.1</v>
      </c>
      <c r="AO2360" s="120">
        <f t="shared" si="1316"/>
        <v>192.11999999999998</v>
      </c>
      <c r="AP2360" s="120">
        <f t="shared" si="1288"/>
        <v>272.16999999999996</v>
      </c>
      <c r="AQ2360" s="120">
        <f t="shared" si="1289"/>
        <v>312.19499999999999</v>
      </c>
      <c r="AR2360" s="120">
        <f t="shared" si="1290"/>
        <v>352.22</v>
      </c>
      <c r="AS2360" s="120">
        <f t="shared" si="1291"/>
        <v>400.25</v>
      </c>
      <c r="AT2360" s="120">
        <f t="shared" si="1292"/>
        <v>0</v>
      </c>
      <c r="AU2360" s="363" t="s">
        <v>717</v>
      </c>
      <c r="AV2360" s="393"/>
      <c r="AW2360" s="395"/>
      <c r="AX2360" s="571">
        <v>1.2</v>
      </c>
      <c r="AY2360" s="572">
        <v>1.7</v>
      </c>
      <c r="AZ2360" s="572">
        <v>1.95</v>
      </c>
      <c r="BA2360" s="572">
        <v>2.2000000000000002</v>
      </c>
      <c r="BB2360" s="573">
        <v>2.5</v>
      </c>
      <c r="BC2360" s="395">
        <v>0</v>
      </c>
      <c r="BD2360" s="115"/>
      <c r="BE2360" s="115"/>
      <c r="BF2360" s="115">
        <v>2</v>
      </c>
      <c r="BG2360" s="115">
        <v>20</v>
      </c>
      <c r="BH2360" s="423">
        <f t="shared" si="1284"/>
        <v>33.53</v>
      </c>
      <c r="BI2360" s="417">
        <f t="shared" si="1293"/>
        <v>67.06</v>
      </c>
      <c r="BJ2360" s="115">
        <v>20</v>
      </c>
      <c r="BK2360" s="425">
        <f t="shared" si="1294"/>
        <v>18.12</v>
      </c>
      <c r="BL2360" s="117">
        <f t="shared" si="1295"/>
        <v>33.53</v>
      </c>
      <c r="BN2360" s="567"/>
      <c r="BQ2360" s="74" t="str">
        <f t="shared" si="1297"/>
        <v>20020-(18)</v>
      </c>
      <c r="BR2360" s="120" t="str">
        <f t="shared" si="1298"/>
        <v>5' Flanged Duct</v>
      </c>
      <c r="BS2360" s="120">
        <f t="shared" si="1299"/>
        <v>192.11999999999998</v>
      </c>
      <c r="BU2360" s="74" t="str">
        <f t="shared" si="1300"/>
        <v>20020-(16)</v>
      </c>
      <c r="BV2360" s="120" t="str">
        <f t="shared" si="1301"/>
        <v>5' Flanged Duct</v>
      </c>
      <c r="BW2360" s="120">
        <f t="shared" si="1302"/>
        <v>272.16999999999996</v>
      </c>
      <c r="BY2360" s="74" t="str">
        <f t="shared" si="1303"/>
        <v>20020-(14)</v>
      </c>
      <c r="BZ2360" s="120" t="str">
        <f t="shared" si="1304"/>
        <v>5' Flanged Duct</v>
      </c>
      <c r="CA2360" s="120">
        <f t="shared" si="1305"/>
        <v>312.19499999999999</v>
      </c>
      <c r="CC2360" s="115" t="str">
        <f t="shared" si="1306"/>
        <v>20020-(12)</v>
      </c>
      <c r="CD2360" s="120" t="str">
        <f t="shared" si="1307"/>
        <v>5' Flanged Duct</v>
      </c>
      <c r="CE2360" s="417">
        <f t="shared" si="1308"/>
        <v>352.22</v>
      </c>
      <c r="CF2360" s="115"/>
      <c r="CG2360" s="115" t="str">
        <f t="shared" si="1309"/>
        <v>20020-(10)</v>
      </c>
      <c r="CH2360" s="120" t="str">
        <f t="shared" si="1310"/>
        <v>5' Flanged Duct</v>
      </c>
      <c r="CI2360" s="417">
        <f t="shared" si="1311"/>
        <v>400.25</v>
      </c>
      <c r="CJ2360" s="115"/>
      <c r="CK2360" s="115" t="str">
        <f t="shared" si="1312"/>
        <v xml:space="preserve"> </v>
      </c>
      <c r="CL2360" s="120" t="str">
        <f t="shared" si="1313"/>
        <v xml:space="preserve"> </v>
      </c>
      <c r="CM2360" s="417" t="str">
        <f t="shared" si="1315"/>
        <v xml:space="preserve"> </v>
      </c>
      <c r="IS2360" s="109">
        <v>123</v>
      </c>
    </row>
    <row r="2361" spans="2:253" s="74" customFormat="1" ht="17.100000000000001" hidden="1" customHeight="1" x14ac:dyDescent="0.25">
      <c r="B2361" s="504">
        <f>IF(AND('KB Duct Parts'!$BL$14=1,'Flanged Parts'!D24&gt;0),'Flanged Parts'!D24,0)</f>
        <v>0</v>
      </c>
      <c r="C2361" s="508">
        <v>20022</v>
      </c>
      <c r="D2361" s="506">
        <f t="shared" si="1283"/>
        <v>20022</v>
      </c>
      <c r="E2361" s="504" t="s">
        <v>878</v>
      </c>
      <c r="F2361" s="508" t="str">
        <f t="shared" si="1276"/>
        <v xml:space="preserve"> </v>
      </c>
      <c r="G2361" s="509" t="s">
        <v>1643</v>
      </c>
      <c r="H2361" s="504" t="str">
        <f>IF('Flanged Parts'!$BB$6=1,"CS",IF('Flanged Parts'!$BB$6=2,"Glv",0))</f>
        <v>Glv</v>
      </c>
      <c r="I2361" s="1035"/>
      <c r="J2361" s="1036"/>
      <c r="K2361" s="516" t="s">
        <v>881</v>
      </c>
      <c r="L2361" s="535">
        <v>20</v>
      </c>
      <c r="M2361" s="532" t="s">
        <v>1700</v>
      </c>
      <c r="N2361" s="514">
        <f t="shared" si="1285"/>
        <v>253.72</v>
      </c>
      <c r="O2361" s="514">
        <f t="shared" si="1286"/>
        <v>0</v>
      </c>
      <c r="P2361" s="680">
        <f>'KB Duct Parts'!$AE$3</f>
        <v>0</v>
      </c>
      <c r="Q2361" s="681">
        <f t="shared" si="1278"/>
        <v>0</v>
      </c>
      <c r="R2361" s="682">
        <f t="shared" si="1279"/>
        <v>0</v>
      </c>
      <c r="S2361" s="716">
        <f t="shared" si="1287"/>
        <v>0.2</v>
      </c>
      <c r="T2361" s="679">
        <f t="shared" si="1281"/>
        <v>0</v>
      </c>
      <c r="U2361" s="679">
        <f t="shared" si="1282"/>
        <v>0</v>
      </c>
      <c r="Y2361" s="120"/>
      <c r="AD2361" s="81"/>
      <c r="AF2361" s="370">
        <v>20</v>
      </c>
      <c r="AG2361" s="374">
        <v>18</v>
      </c>
      <c r="AH2361" s="378">
        <v>16</v>
      </c>
      <c r="AI2361" s="381">
        <v>14</v>
      </c>
      <c r="AJ2361" s="386">
        <v>12</v>
      </c>
      <c r="AK2361" s="391">
        <v>10</v>
      </c>
      <c r="AL2361" s="386"/>
      <c r="AM2361" s="363">
        <f t="shared" si="1314"/>
        <v>1</v>
      </c>
      <c r="AN2361" s="578">
        <v>176.4</v>
      </c>
      <c r="AO2361" s="120">
        <f t="shared" si="1316"/>
        <v>211.68</v>
      </c>
      <c r="AP2361" s="120">
        <f t="shared" si="1288"/>
        <v>299.88</v>
      </c>
      <c r="AQ2361" s="120">
        <f t="shared" si="1289"/>
        <v>343.98</v>
      </c>
      <c r="AR2361" s="120">
        <f t="shared" si="1290"/>
        <v>388.08000000000004</v>
      </c>
      <c r="AS2361" s="120">
        <f t="shared" si="1291"/>
        <v>441</v>
      </c>
      <c r="AT2361" s="120">
        <f t="shared" si="1292"/>
        <v>0</v>
      </c>
      <c r="AU2361" s="363" t="s">
        <v>717</v>
      </c>
      <c r="AV2361" s="393"/>
      <c r="AW2361" s="395"/>
      <c r="AX2361" s="571">
        <v>1.2</v>
      </c>
      <c r="AY2361" s="572">
        <v>1.7</v>
      </c>
      <c r="AZ2361" s="572">
        <v>1.95</v>
      </c>
      <c r="BA2361" s="572">
        <v>2.2000000000000002</v>
      </c>
      <c r="BB2361" s="573">
        <v>2.5</v>
      </c>
      <c r="BC2361" s="395">
        <v>0</v>
      </c>
      <c r="BD2361" s="115"/>
      <c r="BE2361" s="115"/>
      <c r="BF2361" s="115">
        <v>2</v>
      </c>
      <c r="BG2361" s="115">
        <v>22</v>
      </c>
      <c r="BH2361" s="423">
        <f t="shared" si="1284"/>
        <v>38.659999999999997</v>
      </c>
      <c r="BI2361" s="417">
        <f t="shared" si="1293"/>
        <v>77.319999999999993</v>
      </c>
      <c r="BJ2361" s="115">
        <v>22</v>
      </c>
      <c r="BK2361" s="425">
        <f t="shared" si="1294"/>
        <v>20.16</v>
      </c>
      <c r="BL2361" s="117">
        <f t="shared" si="1295"/>
        <v>38.659999999999997</v>
      </c>
      <c r="BN2361" s="567"/>
      <c r="BQ2361" s="74" t="str">
        <f t="shared" si="1297"/>
        <v>20022-(18)</v>
      </c>
      <c r="BR2361" s="120" t="str">
        <f t="shared" si="1298"/>
        <v>5' Flanged Duct</v>
      </c>
      <c r="BS2361" s="120">
        <f t="shared" si="1299"/>
        <v>211.68</v>
      </c>
      <c r="BU2361" s="74" t="str">
        <f t="shared" si="1300"/>
        <v>20022-(16)</v>
      </c>
      <c r="BV2361" s="120" t="str">
        <f t="shared" si="1301"/>
        <v>5' Flanged Duct</v>
      </c>
      <c r="BW2361" s="120">
        <f t="shared" si="1302"/>
        <v>299.88</v>
      </c>
      <c r="BY2361" s="74" t="str">
        <f t="shared" si="1303"/>
        <v>20022-(14)</v>
      </c>
      <c r="BZ2361" s="120" t="str">
        <f t="shared" si="1304"/>
        <v>5' Flanged Duct</v>
      </c>
      <c r="CA2361" s="120">
        <f t="shared" si="1305"/>
        <v>343.98</v>
      </c>
      <c r="CC2361" s="115" t="str">
        <f t="shared" si="1306"/>
        <v>20022-(12)</v>
      </c>
      <c r="CD2361" s="120" t="str">
        <f t="shared" si="1307"/>
        <v>5' Flanged Duct</v>
      </c>
      <c r="CE2361" s="417">
        <f t="shared" si="1308"/>
        <v>388.08000000000004</v>
      </c>
      <c r="CF2361" s="115"/>
      <c r="CG2361" s="115" t="str">
        <f t="shared" si="1309"/>
        <v>20022-(10)</v>
      </c>
      <c r="CH2361" s="120" t="str">
        <f t="shared" si="1310"/>
        <v>5' Flanged Duct</v>
      </c>
      <c r="CI2361" s="417">
        <f t="shared" si="1311"/>
        <v>441</v>
      </c>
      <c r="CJ2361" s="115"/>
      <c r="CK2361" s="115" t="str">
        <f t="shared" si="1312"/>
        <v xml:space="preserve"> </v>
      </c>
      <c r="CL2361" s="120" t="str">
        <f t="shared" si="1313"/>
        <v xml:space="preserve"> </v>
      </c>
      <c r="CM2361" s="417" t="str">
        <f t="shared" si="1315"/>
        <v xml:space="preserve"> </v>
      </c>
      <c r="IS2361" s="109">
        <v>128</v>
      </c>
    </row>
    <row r="2362" spans="2:253" s="74" customFormat="1" ht="17.100000000000001" hidden="1" customHeight="1" x14ac:dyDescent="0.25">
      <c r="B2362" s="504">
        <f>IF(AND('KB Duct Parts'!$BL$14=1,'Flanged Parts'!D25&gt;0),'Flanged Parts'!D25,0)</f>
        <v>0</v>
      </c>
      <c r="C2362" s="508">
        <v>20024</v>
      </c>
      <c r="D2362" s="506">
        <f t="shared" si="1283"/>
        <v>20024</v>
      </c>
      <c r="E2362" s="504" t="s">
        <v>1338</v>
      </c>
      <c r="F2362" s="508" t="str">
        <f t="shared" si="1276"/>
        <v xml:space="preserve"> </v>
      </c>
      <c r="G2362" s="509" t="s">
        <v>1643</v>
      </c>
      <c r="H2362" s="504" t="str">
        <f>IF('Flanged Parts'!$BB$6=1,"CS",IF('Flanged Parts'!$BB$6=2,"Glv",0))</f>
        <v>Glv</v>
      </c>
      <c r="I2362" s="1035"/>
      <c r="J2362" s="1036"/>
      <c r="K2362" s="516" t="s">
        <v>881</v>
      </c>
      <c r="L2362" s="535">
        <v>20</v>
      </c>
      <c r="M2362" s="532" t="s">
        <v>1700</v>
      </c>
      <c r="N2362" s="514">
        <f t="shared" si="1285"/>
        <v>268.77999999999997</v>
      </c>
      <c r="O2362" s="514">
        <f t="shared" si="1286"/>
        <v>0</v>
      </c>
      <c r="P2362" s="680">
        <f>'KB Duct Parts'!$AE$3</f>
        <v>0</v>
      </c>
      <c r="Q2362" s="681">
        <f t="shared" si="1278"/>
        <v>0</v>
      </c>
      <c r="R2362" s="682">
        <f t="shared" si="1279"/>
        <v>0</v>
      </c>
      <c r="S2362" s="716">
        <f t="shared" si="1287"/>
        <v>0.2</v>
      </c>
      <c r="T2362" s="679">
        <f t="shared" si="1281"/>
        <v>0</v>
      </c>
      <c r="U2362" s="679">
        <f t="shared" si="1282"/>
        <v>0</v>
      </c>
      <c r="Y2362" s="120"/>
      <c r="AD2362" s="81"/>
      <c r="AF2362" s="370">
        <v>20</v>
      </c>
      <c r="AG2362" s="374">
        <v>18</v>
      </c>
      <c r="AH2362" s="378">
        <v>16</v>
      </c>
      <c r="AI2362" s="381">
        <v>14</v>
      </c>
      <c r="AJ2362" s="386">
        <v>12</v>
      </c>
      <c r="AK2362" s="391">
        <v>10</v>
      </c>
      <c r="AL2362" s="386"/>
      <c r="AM2362" s="363">
        <f t="shared" si="1314"/>
        <v>1</v>
      </c>
      <c r="AN2362" s="578">
        <v>187.2</v>
      </c>
      <c r="AO2362" s="120">
        <f t="shared" si="1316"/>
        <v>224.64</v>
      </c>
      <c r="AP2362" s="120">
        <f t="shared" si="1288"/>
        <v>318.23999999999995</v>
      </c>
      <c r="AQ2362" s="120">
        <f t="shared" si="1289"/>
        <v>365.03999999999996</v>
      </c>
      <c r="AR2362" s="120">
        <f t="shared" si="1290"/>
        <v>411.84000000000003</v>
      </c>
      <c r="AS2362" s="120">
        <f t="shared" si="1291"/>
        <v>468</v>
      </c>
      <c r="AT2362" s="120">
        <f t="shared" si="1292"/>
        <v>0</v>
      </c>
      <c r="AU2362" s="363" t="s">
        <v>717</v>
      </c>
      <c r="AV2362" s="393"/>
      <c r="AW2362" s="395"/>
      <c r="AX2362" s="571">
        <v>1.2</v>
      </c>
      <c r="AY2362" s="572">
        <v>1.7</v>
      </c>
      <c r="AZ2362" s="572">
        <v>1.95</v>
      </c>
      <c r="BA2362" s="572">
        <v>2.2000000000000002</v>
      </c>
      <c r="BB2362" s="573">
        <v>2.5</v>
      </c>
      <c r="BC2362" s="395">
        <v>0</v>
      </c>
      <c r="BD2362" s="115"/>
      <c r="BE2362" s="115"/>
      <c r="BF2362" s="115">
        <v>2</v>
      </c>
      <c r="BG2362" s="115">
        <v>24</v>
      </c>
      <c r="BH2362" s="423">
        <f t="shared" si="1284"/>
        <v>40.79</v>
      </c>
      <c r="BI2362" s="417">
        <f t="shared" si="1293"/>
        <v>81.58</v>
      </c>
      <c r="BJ2362" s="115">
        <v>24</v>
      </c>
      <c r="BK2362" s="425">
        <f t="shared" si="1294"/>
        <v>21</v>
      </c>
      <c r="BL2362" s="117">
        <f t="shared" si="1295"/>
        <v>40.79</v>
      </c>
      <c r="BN2362" s="567"/>
      <c r="BQ2362" s="74" t="str">
        <f t="shared" si="1297"/>
        <v>20024-(18)</v>
      </c>
      <c r="BR2362" s="120" t="str">
        <f t="shared" si="1298"/>
        <v>5' Flanged Duct</v>
      </c>
      <c r="BS2362" s="120">
        <f t="shared" si="1299"/>
        <v>224.64</v>
      </c>
      <c r="BU2362" s="74" t="str">
        <f t="shared" si="1300"/>
        <v>20024-(16)</v>
      </c>
      <c r="BV2362" s="120" t="str">
        <f t="shared" si="1301"/>
        <v>5' Flanged Duct</v>
      </c>
      <c r="BW2362" s="120">
        <f t="shared" si="1302"/>
        <v>318.23999999999995</v>
      </c>
      <c r="BY2362" s="74" t="str">
        <f t="shared" si="1303"/>
        <v>20024-(14)</v>
      </c>
      <c r="BZ2362" s="120" t="str">
        <f t="shared" si="1304"/>
        <v>5' Flanged Duct</v>
      </c>
      <c r="CA2362" s="120">
        <f t="shared" si="1305"/>
        <v>365.03999999999996</v>
      </c>
      <c r="CC2362" s="115" t="str">
        <f t="shared" si="1306"/>
        <v>20024-(12)</v>
      </c>
      <c r="CD2362" s="120" t="str">
        <f t="shared" si="1307"/>
        <v>5' Flanged Duct</v>
      </c>
      <c r="CE2362" s="417">
        <f t="shared" si="1308"/>
        <v>411.84000000000003</v>
      </c>
      <c r="CF2362" s="115"/>
      <c r="CG2362" s="115" t="str">
        <f t="shared" si="1309"/>
        <v>20024-(10)</v>
      </c>
      <c r="CH2362" s="120" t="str">
        <f t="shared" si="1310"/>
        <v>5' Flanged Duct</v>
      </c>
      <c r="CI2362" s="417">
        <f t="shared" si="1311"/>
        <v>468</v>
      </c>
      <c r="CJ2362" s="115"/>
      <c r="CK2362" s="115" t="str">
        <f t="shared" si="1312"/>
        <v xml:space="preserve"> </v>
      </c>
      <c r="CL2362" s="120" t="str">
        <f t="shared" si="1313"/>
        <v xml:space="preserve"> </v>
      </c>
      <c r="CM2362" s="417" t="str">
        <f t="shared" si="1315"/>
        <v xml:space="preserve"> </v>
      </c>
      <c r="IS2362" s="109">
        <v>135</v>
      </c>
    </row>
    <row r="2363" spans="2:253" s="74" customFormat="1" ht="17.100000000000001" hidden="1" customHeight="1" x14ac:dyDescent="0.25">
      <c r="B2363" s="504">
        <f>IF(AND('KB Duct Parts'!$BL$14=1,'Flanged Parts'!D26&gt;0),'Flanged Parts'!D26,0)</f>
        <v>0</v>
      </c>
      <c r="C2363" s="508">
        <v>20026</v>
      </c>
      <c r="D2363" s="506">
        <f t="shared" si="1283"/>
        <v>20026</v>
      </c>
      <c r="E2363" s="504" t="s">
        <v>1339</v>
      </c>
      <c r="F2363" s="508" t="str">
        <f t="shared" si="1276"/>
        <v xml:space="preserve"> </v>
      </c>
      <c r="G2363" s="509" t="s">
        <v>1643</v>
      </c>
      <c r="H2363" s="504" t="str">
        <f>IF('Flanged Parts'!$BB$6=1,"CS",IF('Flanged Parts'!$BB$6=2,"Glv",0))</f>
        <v>Glv</v>
      </c>
      <c r="I2363" s="1035"/>
      <c r="J2363" s="1036"/>
      <c r="K2363" s="516" t="s">
        <v>881</v>
      </c>
      <c r="L2363" s="535">
        <v>18</v>
      </c>
      <c r="M2363" s="532" t="s">
        <v>1700</v>
      </c>
      <c r="N2363" s="514">
        <f t="shared" si="1285"/>
        <v>350.02</v>
      </c>
      <c r="O2363" s="514">
        <f t="shared" si="1286"/>
        <v>0</v>
      </c>
      <c r="P2363" s="680">
        <f>'KB Duct Parts'!$AE$3</f>
        <v>0</v>
      </c>
      <c r="Q2363" s="681">
        <f t="shared" si="1278"/>
        <v>0</v>
      </c>
      <c r="R2363" s="682">
        <f t="shared" si="1279"/>
        <v>0</v>
      </c>
      <c r="S2363" s="716">
        <f t="shared" si="1287"/>
        <v>0.2</v>
      </c>
      <c r="T2363" s="679">
        <f t="shared" si="1281"/>
        <v>0</v>
      </c>
      <c r="U2363" s="679">
        <f t="shared" si="1282"/>
        <v>0</v>
      </c>
      <c r="Y2363" s="120"/>
      <c r="AD2363" s="81"/>
      <c r="AF2363" s="370">
        <v>18</v>
      </c>
      <c r="AG2363" s="374">
        <v>16</v>
      </c>
      <c r="AH2363" s="378">
        <v>14</v>
      </c>
      <c r="AI2363" s="381">
        <v>12</v>
      </c>
      <c r="AJ2363" s="386">
        <v>10</v>
      </c>
      <c r="AK2363" s="391"/>
      <c r="AL2363" s="386"/>
      <c r="AM2363" s="363">
        <f t="shared" si="1314"/>
        <v>1</v>
      </c>
      <c r="AN2363" s="578">
        <v>227.3</v>
      </c>
      <c r="AO2363" s="120">
        <f t="shared" si="1296"/>
        <v>340.95000000000005</v>
      </c>
      <c r="AP2363" s="120">
        <f t="shared" si="1288"/>
        <v>397.77500000000003</v>
      </c>
      <c r="AQ2363" s="120">
        <f t="shared" si="1289"/>
        <v>454.6</v>
      </c>
      <c r="AR2363" s="120">
        <f t="shared" si="1290"/>
        <v>522.79</v>
      </c>
      <c r="AS2363" s="120">
        <f t="shared" si="1291"/>
        <v>0</v>
      </c>
      <c r="AT2363" s="120">
        <f t="shared" si="1292"/>
        <v>0</v>
      </c>
      <c r="AU2363" s="363" t="s">
        <v>717</v>
      </c>
      <c r="AV2363" s="393"/>
      <c r="AW2363" s="395"/>
      <c r="AX2363" s="571">
        <v>1.5</v>
      </c>
      <c r="AY2363" s="572">
        <v>1.75</v>
      </c>
      <c r="AZ2363" s="572">
        <v>2</v>
      </c>
      <c r="BA2363" s="572">
        <v>2.2999999999999998</v>
      </c>
      <c r="BB2363" s="573">
        <v>0</v>
      </c>
      <c r="BC2363" s="395">
        <v>0</v>
      </c>
      <c r="BD2363" s="115"/>
      <c r="BE2363" s="115"/>
      <c r="BF2363" s="115">
        <v>2</v>
      </c>
      <c r="BG2363" s="115">
        <v>26</v>
      </c>
      <c r="BH2363" s="423">
        <f t="shared" si="1284"/>
        <v>61.36</v>
      </c>
      <c r="BI2363" s="417">
        <f t="shared" si="1293"/>
        <v>122.72</v>
      </c>
      <c r="BJ2363" s="115">
        <v>26</v>
      </c>
      <c r="BK2363" s="425">
        <f t="shared" si="1294"/>
        <v>32.53</v>
      </c>
      <c r="BL2363" s="117">
        <f t="shared" si="1295"/>
        <v>61.36</v>
      </c>
      <c r="BN2363" s="567"/>
      <c r="BQ2363" s="74" t="str">
        <f t="shared" si="1297"/>
        <v>20026-(16)</v>
      </c>
      <c r="BR2363" s="120" t="str">
        <f t="shared" si="1298"/>
        <v>5' Flanged Duct</v>
      </c>
      <c r="BS2363" s="120">
        <f t="shared" si="1299"/>
        <v>340.95000000000005</v>
      </c>
      <c r="BU2363" s="74" t="str">
        <f t="shared" si="1300"/>
        <v>20026-(14)</v>
      </c>
      <c r="BV2363" s="120" t="str">
        <f t="shared" si="1301"/>
        <v>5' Flanged Duct</v>
      </c>
      <c r="BW2363" s="120">
        <f t="shared" si="1302"/>
        <v>397.77500000000003</v>
      </c>
      <c r="BY2363" s="74" t="str">
        <f t="shared" si="1303"/>
        <v>20026-(12)</v>
      </c>
      <c r="BZ2363" s="120" t="str">
        <f t="shared" si="1304"/>
        <v>5' Flanged Duct</v>
      </c>
      <c r="CA2363" s="120">
        <f t="shared" si="1305"/>
        <v>454.6</v>
      </c>
      <c r="CC2363" s="115" t="str">
        <f t="shared" si="1306"/>
        <v>20026-(10)</v>
      </c>
      <c r="CD2363" s="120" t="str">
        <f t="shared" si="1307"/>
        <v>5' Flanged Duct</v>
      </c>
      <c r="CE2363" s="417">
        <f t="shared" si="1308"/>
        <v>522.79</v>
      </c>
      <c r="CF2363" s="115"/>
      <c r="CG2363" s="115" t="str">
        <f t="shared" si="1309"/>
        <v xml:space="preserve"> </v>
      </c>
      <c r="CH2363" s="120" t="str">
        <f t="shared" si="1310"/>
        <v xml:space="preserve"> </v>
      </c>
      <c r="CI2363" s="417" t="str">
        <f t="shared" si="1311"/>
        <v xml:space="preserve"> </v>
      </c>
      <c r="CJ2363" s="115"/>
      <c r="CK2363" s="115" t="str">
        <f t="shared" si="1312"/>
        <v xml:space="preserve"> </v>
      </c>
      <c r="CL2363" s="120" t="str">
        <f t="shared" si="1313"/>
        <v xml:space="preserve"> </v>
      </c>
      <c r="CM2363" s="417" t="str">
        <f t="shared" si="1315"/>
        <v xml:space="preserve"> </v>
      </c>
      <c r="IS2363" s="109">
        <v>150</v>
      </c>
    </row>
    <row r="2364" spans="2:253" s="74" customFormat="1" ht="17.100000000000001" hidden="1" customHeight="1" x14ac:dyDescent="0.25">
      <c r="B2364" s="504">
        <f>IF(AND('KB Duct Parts'!$BL$14=1,'Flanged Parts'!D27&gt;0),'Flanged Parts'!D27,0)</f>
        <v>0</v>
      </c>
      <c r="C2364" s="508">
        <v>20028</v>
      </c>
      <c r="D2364" s="506">
        <f t="shared" si="1283"/>
        <v>20028</v>
      </c>
      <c r="E2364" s="504" t="s">
        <v>1340</v>
      </c>
      <c r="F2364" s="508" t="str">
        <f t="shared" si="1276"/>
        <v xml:space="preserve"> </v>
      </c>
      <c r="G2364" s="509" t="s">
        <v>1643</v>
      </c>
      <c r="H2364" s="504" t="str">
        <f>IF('Flanged Parts'!$BB$6=1,"CS",IF('Flanged Parts'!$BB$6=2,"Glv",0))</f>
        <v>Glv</v>
      </c>
      <c r="I2364" s="1035"/>
      <c r="J2364" s="1036"/>
      <c r="K2364" s="516" t="s">
        <v>881</v>
      </c>
      <c r="L2364" s="535">
        <v>18</v>
      </c>
      <c r="M2364" s="532" t="s">
        <v>1700</v>
      </c>
      <c r="N2364" s="514">
        <f t="shared" si="1285"/>
        <v>364.91999999999996</v>
      </c>
      <c r="O2364" s="514">
        <f t="shared" si="1286"/>
        <v>0</v>
      </c>
      <c r="P2364" s="680">
        <f>'KB Duct Parts'!$AE$3</f>
        <v>0</v>
      </c>
      <c r="Q2364" s="681">
        <f t="shared" si="1278"/>
        <v>0</v>
      </c>
      <c r="R2364" s="682">
        <f t="shared" si="1279"/>
        <v>0</v>
      </c>
      <c r="S2364" s="716">
        <f t="shared" si="1287"/>
        <v>0.2</v>
      </c>
      <c r="T2364" s="679">
        <f t="shared" si="1281"/>
        <v>0</v>
      </c>
      <c r="U2364" s="679">
        <f t="shared" si="1282"/>
        <v>0</v>
      </c>
      <c r="Y2364" s="120"/>
      <c r="AD2364" s="81"/>
      <c r="AF2364" s="370">
        <v>18</v>
      </c>
      <c r="AG2364" s="374">
        <v>16</v>
      </c>
      <c r="AH2364" s="378">
        <v>14</v>
      </c>
      <c r="AI2364" s="381">
        <v>12</v>
      </c>
      <c r="AJ2364" s="386">
        <v>10</v>
      </c>
      <c r="AK2364" s="391"/>
      <c r="AL2364" s="386"/>
      <c r="AM2364" s="363">
        <f t="shared" si="1314"/>
        <v>1</v>
      </c>
      <c r="AN2364" s="578">
        <v>238.1</v>
      </c>
      <c r="AO2364" s="120">
        <f t="shared" si="1296"/>
        <v>357.15</v>
      </c>
      <c r="AP2364" s="120">
        <f t="shared" si="1288"/>
        <v>416.67500000000001</v>
      </c>
      <c r="AQ2364" s="120">
        <f t="shared" si="1289"/>
        <v>476.2</v>
      </c>
      <c r="AR2364" s="120">
        <f t="shared" si="1290"/>
        <v>547.63</v>
      </c>
      <c r="AS2364" s="120">
        <f t="shared" si="1291"/>
        <v>0</v>
      </c>
      <c r="AT2364" s="120">
        <f t="shared" si="1292"/>
        <v>0</v>
      </c>
      <c r="AU2364" s="363" t="s">
        <v>717</v>
      </c>
      <c r="AV2364" s="393"/>
      <c r="AW2364" s="395"/>
      <c r="AX2364" s="571">
        <v>1.5</v>
      </c>
      <c r="AY2364" s="572">
        <v>1.75</v>
      </c>
      <c r="AZ2364" s="572">
        <v>2</v>
      </c>
      <c r="BA2364" s="572">
        <v>2.2999999999999998</v>
      </c>
      <c r="BB2364" s="573">
        <v>0</v>
      </c>
      <c r="BC2364" s="395">
        <v>0</v>
      </c>
      <c r="BD2364" s="115"/>
      <c r="BE2364" s="115"/>
      <c r="BF2364" s="115">
        <v>2</v>
      </c>
      <c r="BG2364" s="115">
        <v>28</v>
      </c>
      <c r="BH2364" s="423">
        <f t="shared" si="1284"/>
        <v>63.41</v>
      </c>
      <c r="BI2364" s="417">
        <f t="shared" si="1293"/>
        <v>126.82</v>
      </c>
      <c r="BJ2364" s="115">
        <v>28</v>
      </c>
      <c r="BK2364" s="425">
        <f t="shared" si="1294"/>
        <v>32.44</v>
      </c>
      <c r="BL2364" s="117">
        <f t="shared" si="1295"/>
        <v>63.41</v>
      </c>
      <c r="BN2364" s="567"/>
      <c r="BQ2364" s="74" t="str">
        <f t="shared" si="1297"/>
        <v>20028-(16)</v>
      </c>
      <c r="BR2364" s="120" t="str">
        <f t="shared" si="1298"/>
        <v>5' Flanged Duct</v>
      </c>
      <c r="BS2364" s="120">
        <f t="shared" si="1299"/>
        <v>357.15</v>
      </c>
      <c r="BU2364" s="74" t="str">
        <f t="shared" si="1300"/>
        <v>20028-(14)</v>
      </c>
      <c r="BV2364" s="120" t="str">
        <f t="shared" si="1301"/>
        <v>5' Flanged Duct</v>
      </c>
      <c r="BW2364" s="120">
        <f t="shared" si="1302"/>
        <v>416.67500000000001</v>
      </c>
      <c r="BY2364" s="74" t="str">
        <f t="shared" si="1303"/>
        <v>20028-(12)</v>
      </c>
      <c r="BZ2364" s="120" t="str">
        <f t="shared" si="1304"/>
        <v>5' Flanged Duct</v>
      </c>
      <c r="CA2364" s="120">
        <f t="shared" si="1305"/>
        <v>476.2</v>
      </c>
      <c r="CC2364" s="115" t="str">
        <f t="shared" si="1306"/>
        <v>20028-(10)</v>
      </c>
      <c r="CD2364" s="120" t="str">
        <f t="shared" si="1307"/>
        <v>5' Flanged Duct</v>
      </c>
      <c r="CE2364" s="417">
        <f t="shared" si="1308"/>
        <v>547.63</v>
      </c>
      <c r="CF2364" s="115"/>
      <c r="CG2364" s="115" t="str">
        <f t="shared" si="1309"/>
        <v xml:space="preserve"> </v>
      </c>
      <c r="CH2364" s="120" t="str">
        <f t="shared" si="1310"/>
        <v xml:space="preserve"> </v>
      </c>
      <c r="CI2364" s="417" t="str">
        <f t="shared" si="1311"/>
        <v xml:space="preserve"> </v>
      </c>
      <c r="CJ2364" s="115"/>
      <c r="CK2364" s="115" t="str">
        <f t="shared" si="1312"/>
        <v xml:space="preserve"> </v>
      </c>
      <c r="CL2364" s="120" t="str">
        <f t="shared" si="1313"/>
        <v xml:space="preserve"> </v>
      </c>
      <c r="CM2364" s="417" t="str">
        <f t="shared" si="1315"/>
        <v xml:space="preserve"> </v>
      </c>
      <c r="IS2364" s="109">
        <v>171</v>
      </c>
    </row>
    <row r="2365" spans="2:253" s="74" customFormat="1" ht="17.100000000000001" hidden="1" customHeight="1" x14ac:dyDescent="0.25">
      <c r="B2365" s="504">
        <f>IF(AND('KB Duct Parts'!$BL$14=1,'Flanged Parts'!D28&gt;0),'Flanged Parts'!D28,0)</f>
        <v>0</v>
      </c>
      <c r="C2365" s="508">
        <v>20030</v>
      </c>
      <c r="D2365" s="506">
        <f t="shared" si="1283"/>
        <v>20030</v>
      </c>
      <c r="E2365" s="504" t="s">
        <v>1341</v>
      </c>
      <c r="F2365" s="508" t="str">
        <f t="shared" si="1276"/>
        <v xml:space="preserve"> </v>
      </c>
      <c r="G2365" s="509" t="s">
        <v>1643</v>
      </c>
      <c r="H2365" s="504" t="str">
        <f>IF('Flanged Parts'!$BB$6=1,"CS",IF('Flanged Parts'!$BB$6=2,"Glv",0))</f>
        <v>Glv</v>
      </c>
      <c r="I2365" s="1035"/>
      <c r="J2365" s="1036"/>
      <c r="K2365" s="516" t="s">
        <v>881</v>
      </c>
      <c r="L2365" s="535">
        <v>18</v>
      </c>
      <c r="M2365" s="532" t="s">
        <v>1700</v>
      </c>
      <c r="N2365" s="514">
        <f t="shared" si="1285"/>
        <v>379.02</v>
      </c>
      <c r="O2365" s="514">
        <f t="shared" si="1286"/>
        <v>0</v>
      </c>
      <c r="P2365" s="680">
        <f>'KB Duct Parts'!$AE$3</f>
        <v>0</v>
      </c>
      <c r="Q2365" s="681">
        <f t="shared" si="1278"/>
        <v>0</v>
      </c>
      <c r="R2365" s="682">
        <f t="shared" si="1279"/>
        <v>0</v>
      </c>
      <c r="S2365" s="716">
        <f t="shared" si="1287"/>
        <v>0.2</v>
      </c>
      <c r="T2365" s="679">
        <f t="shared" si="1281"/>
        <v>0</v>
      </c>
      <c r="U2365" s="679">
        <f t="shared" si="1282"/>
        <v>0</v>
      </c>
      <c r="Y2365" s="120"/>
      <c r="AD2365" s="81"/>
      <c r="AF2365" s="370">
        <v>18</v>
      </c>
      <c r="AG2365" s="374">
        <v>16</v>
      </c>
      <c r="AH2365" s="378">
        <v>14</v>
      </c>
      <c r="AI2365" s="381">
        <v>12</v>
      </c>
      <c r="AJ2365" s="386">
        <v>10</v>
      </c>
      <c r="AK2365" s="391"/>
      <c r="AL2365" s="386"/>
      <c r="AM2365" s="363">
        <f t="shared" si="1314"/>
        <v>1</v>
      </c>
      <c r="AN2365" s="578">
        <v>243.5</v>
      </c>
      <c r="AO2365" s="120">
        <f t="shared" si="1296"/>
        <v>365.25</v>
      </c>
      <c r="AP2365" s="120">
        <f t="shared" si="1288"/>
        <v>426.125</v>
      </c>
      <c r="AQ2365" s="120">
        <f t="shared" si="1289"/>
        <v>487</v>
      </c>
      <c r="AR2365" s="120">
        <f t="shared" si="1290"/>
        <v>560.04999999999995</v>
      </c>
      <c r="AS2365" s="120">
        <f t="shared" si="1291"/>
        <v>0</v>
      </c>
      <c r="AT2365" s="120">
        <f t="shared" si="1292"/>
        <v>0</v>
      </c>
      <c r="AU2365" s="363" t="s">
        <v>717</v>
      </c>
      <c r="AV2365" s="393"/>
      <c r="AW2365" s="395"/>
      <c r="AX2365" s="571">
        <v>1.5</v>
      </c>
      <c r="AY2365" s="572">
        <v>1.75</v>
      </c>
      <c r="AZ2365" s="572">
        <v>2</v>
      </c>
      <c r="BA2365" s="572">
        <v>2.2999999999999998</v>
      </c>
      <c r="BB2365" s="573">
        <v>0</v>
      </c>
      <c r="BC2365" s="395">
        <v>0</v>
      </c>
      <c r="BD2365" s="115"/>
      <c r="BE2365" s="115"/>
      <c r="BF2365" s="115">
        <v>2</v>
      </c>
      <c r="BG2365" s="115">
        <v>30</v>
      </c>
      <c r="BH2365" s="423">
        <f t="shared" si="1284"/>
        <v>67.760000000000005</v>
      </c>
      <c r="BI2365" s="417">
        <f t="shared" si="1293"/>
        <v>135.52000000000001</v>
      </c>
      <c r="BJ2365" s="115">
        <v>30</v>
      </c>
      <c r="BK2365" s="425">
        <f t="shared" si="1294"/>
        <v>34.21</v>
      </c>
      <c r="BL2365" s="117">
        <f t="shared" si="1295"/>
        <v>67.760000000000005</v>
      </c>
      <c r="BN2365" s="567"/>
      <c r="BQ2365" s="74" t="str">
        <f t="shared" si="1297"/>
        <v>20030-(16)</v>
      </c>
      <c r="BR2365" s="120" t="str">
        <f t="shared" si="1298"/>
        <v>5' Flanged Duct</v>
      </c>
      <c r="BS2365" s="120">
        <f t="shared" si="1299"/>
        <v>365.25</v>
      </c>
      <c r="BU2365" s="74" t="str">
        <f t="shared" si="1300"/>
        <v>20030-(14)</v>
      </c>
      <c r="BV2365" s="120" t="str">
        <f t="shared" si="1301"/>
        <v>5' Flanged Duct</v>
      </c>
      <c r="BW2365" s="120">
        <f t="shared" si="1302"/>
        <v>426.125</v>
      </c>
      <c r="BY2365" s="74" t="str">
        <f t="shared" si="1303"/>
        <v>20030-(12)</v>
      </c>
      <c r="BZ2365" s="120" t="str">
        <f t="shared" si="1304"/>
        <v>5' Flanged Duct</v>
      </c>
      <c r="CA2365" s="120">
        <f t="shared" si="1305"/>
        <v>487</v>
      </c>
      <c r="CC2365" s="115" t="str">
        <f t="shared" si="1306"/>
        <v>20030-(10)</v>
      </c>
      <c r="CD2365" s="120" t="str">
        <f t="shared" si="1307"/>
        <v>5' Flanged Duct</v>
      </c>
      <c r="CE2365" s="417">
        <f t="shared" si="1308"/>
        <v>560.04999999999995</v>
      </c>
      <c r="CF2365" s="115"/>
      <c r="CG2365" s="115" t="str">
        <f t="shared" si="1309"/>
        <v xml:space="preserve"> </v>
      </c>
      <c r="CH2365" s="120" t="str">
        <f t="shared" si="1310"/>
        <v xml:space="preserve"> </v>
      </c>
      <c r="CI2365" s="417" t="str">
        <f t="shared" si="1311"/>
        <v xml:space="preserve"> </v>
      </c>
      <c r="CJ2365" s="115"/>
      <c r="CK2365" s="115" t="str">
        <f t="shared" si="1312"/>
        <v xml:space="preserve"> </v>
      </c>
      <c r="CL2365" s="120" t="str">
        <f t="shared" si="1313"/>
        <v xml:space="preserve"> </v>
      </c>
      <c r="CM2365" s="417" t="str">
        <f t="shared" si="1315"/>
        <v xml:space="preserve"> </v>
      </c>
      <c r="IS2365" s="109">
        <v>179</v>
      </c>
    </row>
    <row r="2366" spans="2:253" s="74" customFormat="1" ht="17.100000000000001" hidden="1" customHeight="1" x14ac:dyDescent="0.25">
      <c r="B2366" s="504">
        <f>IF(AND('KB Duct Parts'!$BL$14=1,'Flanged Parts'!D29&gt;0),'Flanged Parts'!D29,0)</f>
        <v>0</v>
      </c>
      <c r="C2366" s="508">
        <v>20032</v>
      </c>
      <c r="D2366" s="506">
        <f t="shared" si="1283"/>
        <v>20032</v>
      </c>
      <c r="E2366" s="504" t="s">
        <v>1342</v>
      </c>
      <c r="F2366" s="508" t="str">
        <f t="shared" si="1276"/>
        <v xml:space="preserve"> </v>
      </c>
      <c r="G2366" s="509" t="s">
        <v>1643</v>
      </c>
      <c r="H2366" s="504" t="str">
        <f>IF('Flanged Parts'!$BB$6=1,"CS",IF('Flanged Parts'!$BB$6=2,"Glv",0))</f>
        <v>Glv</v>
      </c>
      <c r="I2366" s="1035"/>
      <c r="J2366" s="1036"/>
      <c r="K2366" s="516" t="s">
        <v>881</v>
      </c>
      <c r="L2366" s="535">
        <v>18</v>
      </c>
      <c r="M2366" s="532" t="s">
        <v>1700</v>
      </c>
      <c r="N2366" s="514">
        <f t="shared" si="1285"/>
        <v>398.66</v>
      </c>
      <c r="O2366" s="514">
        <f t="shared" si="1286"/>
        <v>0</v>
      </c>
      <c r="P2366" s="680">
        <f>'KB Duct Parts'!$AE$3</f>
        <v>0</v>
      </c>
      <c r="Q2366" s="681">
        <f t="shared" si="1278"/>
        <v>0</v>
      </c>
      <c r="R2366" s="682">
        <f t="shared" si="1279"/>
        <v>0</v>
      </c>
      <c r="S2366" s="716">
        <f t="shared" si="1287"/>
        <v>0.2</v>
      </c>
      <c r="T2366" s="679">
        <f t="shared" si="1281"/>
        <v>0</v>
      </c>
      <c r="U2366" s="679">
        <f t="shared" si="1282"/>
        <v>0</v>
      </c>
      <c r="Y2366" s="120"/>
      <c r="AD2366" s="81"/>
      <c r="AF2366" s="370">
        <v>18</v>
      </c>
      <c r="AG2366" s="374">
        <v>16</v>
      </c>
      <c r="AH2366" s="378">
        <v>14</v>
      </c>
      <c r="AI2366" s="381">
        <v>12</v>
      </c>
      <c r="AJ2366" s="386">
        <v>10</v>
      </c>
      <c r="AK2366" s="391"/>
      <c r="AL2366" s="386"/>
      <c r="AM2366" s="363">
        <f t="shared" si="1314"/>
        <v>1</v>
      </c>
      <c r="AN2366" s="578">
        <v>248.3</v>
      </c>
      <c r="AO2366" s="120">
        <f t="shared" si="1296"/>
        <v>372.45000000000005</v>
      </c>
      <c r="AP2366" s="120">
        <f t="shared" si="1288"/>
        <v>434.52500000000003</v>
      </c>
      <c r="AQ2366" s="120">
        <f t="shared" si="1289"/>
        <v>496.6</v>
      </c>
      <c r="AR2366" s="120">
        <f t="shared" si="1290"/>
        <v>571.09</v>
      </c>
      <c r="AS2366" s="120">
        <f t="shared" si="1291"/>
        <v>0</v>
      </c>
      <c r="AT2366" s="120">
        <f t="shared" si="1292"/>
        <v>0</v>
      </c>
      <c r="AU2366" s="363" t="s">
        <v>717</v>
      </c>
      <c r="AV2366" s="393"/>
      <c r="AW2366" s="395"/>
      <c r="AX2366" s="571">
        <v>1.5</v>
      </c>
      <c r="AY2366" s="572">
        <v>1.75</v>
      </c>
      <c r="AZ2366" s="572">
        <v>2</v>
      </c>
      <c r="BA2366" s="572">
        <v>2.2999999999999998</v>
      </c>
      <c r="BB2366" s="573">
        <v>0</v>
      </c>
      <c r="BC2366" s="395">
        <v>0</v>
      </c>
      <c r="BD2366" s="115"/>
      <c r="BE2366" s="115"/>
      <c r="BF2366" s="115">
        <v>2</v>
      </c>
      <c r="BG2366" s="115">
        <v>32</v>
      </c>
      <c r="BH2366" s="423">
        <f t="shared" si="1284"/>
        <v>75.180000000000007</v>
      </c>
      <c r="BI2366" s="417">
        <f t="shared" si="1293"/>
        <v>150.36000000000001</v>
      </c>
      <c r="BJ2366" s="115">
        <v>32</v>
      </c>
      <c r="BK2366" s="425">
        <f t="shared" si="1294"/>
        <v>39.479999999999997</v>
      </c>
      <c r="BL2366" s="117">
        <f t="shared" si="1295"/>
        <v>75.180000000000007</v>
      </c>
      <c r="BN2366" s="567"/>
      <c r="BQ2366" s="74" t="str">
        <f t="shared" si="1297"/>
        <v>20032-(16)</v>
      </c>
      <c r="BR2366" s="120" t="str">
        <f t="shared" si="1298"/>
        <v>5' Flanged Duct</v>
      </c>
      <c r="BS2366" s="120">
        <f t="shared" si="1299"/>
        <v>372.45000000000005</v>
      </c>
      <c r="BU2366" s="74" t="str">
        <f t="shared" si="1300"/>
        <v>20032-(14)</v>
      </c>
      <c r="BV2366" s="120" t="str">
        <f t="shared" si="1301"/>
        <v>5' Flanged Duct</v>
      </c>
      <c r="BW2366" s="120">
        <f t="shared" si="1302"/>
        <v>434.52500000000003</v>
      </c>
      <c r="BY2366" s="74" t="str">
        <f t="shared" si="1303"/>
        <v>20032-(12)</v>
      </c>
      <c r="BZ2366" s="120" t="str">
        <f t="shared" si="1304"/>
        <v>5' Flanged Duct</v>
      </c>
      <c r="CA2366" s="120">
        <f t="shared" si="1305"/>
        <v>496.6</v>
      </c>
      <c r="CC2366" s="115" t="str">
        <f t="shared" si="1306"/>
        <v>20032-(10)</v>
      </c>
      <c r="CD2366" s="120" t="str">
        <f t="shared" si="1307"/>
        <v>5' Flanged Duct</v>
      </c>
      <c r="CE2366" s="417">
        <f t="shared" si="1308"/>
        <v>571.09</v>
      </c>
      <c r="CF2366" s="115"/>
      <c r="CG2366" s="115" t="str">
        <f t="shared" si="1309"/>
        <v xml:space="preserve"> </v>
      </c>
      <c r="CH2366" s="120" t="str">
        <f t="shared" si="1310"/>
        <v xml:space="preserve"> </v>
      </c>
      <c r="CI2366" s="417" t="str">
        <f t="shared" si="1311"/>
        <v xml:space="preserve"> </v>
      </c>
      <c r="CJ2366" s="115"/>
      <c r="CK2366" s="115" t="str">
        <f t="shared" si="1312"/>
        <v xml:space="preserve"> </v>
      </c>
      <c r="CL2366" s="120" t="str">
        <f t="shared" si="1313"/>
        <v xml:space="preserve"> </v>
      </c>
      <c r="CM2366" s="417" t="str">
        <f t="shared" si="1315"/>
        <v xml:space="preserve"> </v>
      </c>
      <c r="IS2366" s="109">
        <v>198</v>
      </c>
    </row>
    <row r="2367" spans="2:253" s="74" customFormat="1" ht="17.100000000000001" hidden="1" customHeight="1" x14ac:dyDescent="0.25">
      <c r="B2367" s="504">
        <f>IF(AND('KB Duct Parts'!$BL$14=1,'Flanged Parts'!D30&gt;0),'Flanged Parts'!D30,0)</f>
        <v>0</v>
      </c>
      <c r="C2367" s="508">
        <v>20034</v>
      </c>
      <c r="D2367" s="506">
        <f t="shared" si="1283"/>
        <v>20034</v>
      </c>
      <c r="E2367" s="504" t="s">
        <v>1343</v>
      </c>
      <c r="F2367" s="508" t="str">
        <f t="shared" si="1276"/>
        <v xml:space="preserve"> </v>
      </c>
      <c r="G2367" s="509" t="s">
        <v>1643</v>
      </c>
      <c r="H2367" s="504" t="str">
        <f>IF('Flanged Parts'!$BB$6=1,"CS",IF('Flanged Parts'!$BB$6=2,"Glv",0))</f>
        <v>Glv</v>
      </c>
      <c r="I2367" s="1035"/>
      <c r="J2367" s="1036"/>
      <c r="K2367" s="516" t="s">
        <v>881</v>
      </c>
      <c r="L2367" s="535">
        <v>18</v>
      </c>
      <c r="M2367" s="532" t="s">
        <v>1700</v>
      </c>
      <c r="N2367" s="514">
        <f t="shared" si="1285"/>
        <v>416.44</v>
      </c>
      <c r="O2367" s="514">
        <f t="shared" si="1286"/>
        <v>0</v>
      </c>
      <c r="P2367" s="680">
        <f>'KB Duct Parts'!$AE$3</f>
        <v>0</v>
      </c>
      <c r="Q2367" s="681">
        <f t="shared" si="1278"/>
        <v>0</v>
      </c>
      <c r="R2367" s="682">
        <f t="shared" si="1279"/>
        <v>0</v>
      </c>
      <c r="S2367" s="716">
        <f t="shared" si="1287"/>
        <v>0.2</v>
      </c>
      <c r="T2367" s="679">
        <f t="shared" si="1281"/>
        <v>0</v>
      </c>
      <c r="U2367" s="679">
        <f t="shared" si="1282"/>
        <v>0</v>
      </c>
      <c r="Y2367" s="120"/>
      <c r="AD2367" s="81"/>
      <c r="AF2367" s="370">
        <v>18</v>
      </c>
      <c r="AG2367" s="374">
        <v>16</v>
      </c>
      <c r="AH2367" s="378">
        <v>14</v>
      </c>
      <c r="AI2367" s="381">
        <v>12</v>
      </c>
      <c r="AJ2367" s="386">
        <v>10</v>
      </c>
      <c r="AK2367" s="391"/>
      <c r="AL2367" s="386"/>
      <c r="AM2367" s="363">
        <f t="shared" si="1314"/>
        <v>1</v>
      </c>
      <c r="AN2367" s="578">
        <v>261.8</v>
      </c>
      <c r="AO2367" s="120">
        <f t="shared" si="1296"/>
        <v>392.70000000000005</v>
      </c>
      <c r="AP2367" s="120">
        <f t="shared" si="1288"/>
        <v>458.15000000000003</v>
      </c>
      <c r="AQ2367" s="120">
        <f t="shared" si="1289"/>
        <v>523.6</v>
      </c>
      <c r="AR2367" s="120">
        <f t="shared" si="1290"/>
        <v>602.14</v>
      </c>
      <c r="AS2367" s="120">
        <f t="shared" si="1291"/>
        <v>0</v>
      </c>
      <c r="AT2367" s="120">
        <f t="shared" si="1292"/>
        <v>0</v>
      </c>
      <c r="AU2367" s="363" t="s">
        <v>717</v>
      </c>
      <c r="AV2367" s="393"/>
      <c r="AW2367" s="395"/>
      <c r="AX2367" s="571">
        <v>1.5</v>
      </c>
      <c r="AY2367" s="572">
        <v>1.75</v>
      </c>
      <c r="AZ2367" s="572">
        <v>2</v>
      </c>
      <c r="BA2367" s="572">
        <v>2.2999999999999998</v>
      </c>
      <c r="BB2367" s="573">
        <v>0</v>
      </c>
      <c r="BC2367" s="395">
        <v>0</v>
      </c>
      <c r="BD2367" s="115"/>
      <c r="BE2367" s="115"/>
      <c r="BF2367" s="115">
        <v>2</v>
      </c>
      <c r="BG2367" s="115">
        <v>34</v>
      </c>
      <c r="BH2367" s="423">
        <f t="shared" si="1284"/>
        <v>77.319999999999993</v>
      </c>
      <c r="BI2367" s="417">
        <f t="shared" si="1293"/>
        <v>154.63999999999999</v>
      </c>
      <c r="BJ2367" s="115">
        <v>34</v>
      </c>
      <c r="BK2367" s="425">
        <f t="shared" si="1294"/>
        <v>39.479999999999997</v>
      </c>
      <c r="BL2367" s="117">
        <f t="shared" si="1295"/>
        <v>77.319999999999993</v>
      </c>
      <c r="BN2367" s="567"/>
      <c r="BQ2367" s="74" t="str">
        <f t="shared" si="1297"/>
        <v>20034-(16)</v>
      </c>
      <c r="BR2367" s="120" t="str">
        <f t="shared" si="1298"/>
        <v>5' Flanged Duct</v>
      </c>
      <c r="BS2367" s="120">
        <f t="shared" si="1299"/>
        <v>392.70000000000005</v>
      </c>
      <c r="BU2367" s="74" t="str">
        <f t="shared" si="1300"/>
        <v>20034-(14)</v>
      </c>
      <c r="BV2367" s="120" t="str">
        <f t="shared" si="1301"/>
        <v>5' Flanged Duct</v>
      </c>
      <c r="BW2367" s="120">
        <f t="shared" si="1302"/>
        <v>458.15000000000003</v>
      </c>
      <c r="BY2367" s="74" t="str">
        <f t="shared" si="1303"/>
        <v>20034-(12)</v>
      </c>
      <c r="BZ2367" s="120" t="str">
        <f t="shared" si="1304"/>
        <v>5' Flanged Duct</v>
      </c>
      <c r="CA2367" s="120">
        <f t="shared" si="1305"/>
        <v>523.6</v>
      </c>
      <c r="CC2367" s="115" t="str">
        <f t="shared" si="1306"/>
        <v>20034-(10)</v>
      </c>
      <c r="CD2367" s="120" t="str">
        <f t="shared" si="1307"/>
        <v>5' Flanged Duct</v>
      </c>
      <c r="CE2367" s="417">
        <f t="shared" si="1308"/>
        <v>602.14</v>
      </c>
      <c r="CF2367" s="115"/>
      <c r="CG2367" s="115" t="str">
        <f t="shared" si="1309"/>
        <v xml:space="preserve"> </v>
      </c>
      <c r="CH2367" s="120" t="str">
        <f t="shared" si="1310"/>
        <v xml:space="preserve"> </v>
      </c>
      <c r="CI2367" s="417" t="str">
        <f t="shared" si="1311"/>
        <v xml:space="preserve"> </v>
      </c>
      <c r="CJ2367" s="115"/>
      <c r="CK2367" s="115" t="str">
        <f t="shared" si="1312"/>
        <v xml:space="preserve"> </v>
      </c>
      <c r="CL2367" s="120" t="str">
        <f t="shared" si="1313"/>
        <v xml:space="preserve"> </v>
      </c>
      <c r="CM2367" s="417" t="str">
        <f t="shared" si="1315"/>
        <v xml:space="preserve"> </v>
      </c>
      <c r="IS2367" s="109">
        <v>209</v>
      </c>
    </row>
    <row r="2368" spans="2:253" s="74" customFormat="1" ht="17.100000000000001" hidden="1" customHeight="1" x14ac:dyDescent="0.25">
      <c r="B2368" s="504">
        <f>IF(AND('KB Duct Parts'!$BL$14=1,'Flanged Parts'!D31&gt;0),'Flanged Parts'!D31,0)</f>
        <v>0</v>
      </c>
      <c r="C2368" s="508">
        <v>20036</v>
      </c>
      <c r="D2368" s="506">
        <f t="shared" si="1283"/>
        <v>20036</v>
      </c>
      <c r="E2368" s="504" t="s">
        <v>1344</v>
      </c>
      <c r="F2368" s="508" t="str">
        <f t="shared" si="1276"/>
        <v xml:space="preserve"> </v>
      </c>
      <c r="G2368" s="509" t="s">
        <v>1643</v>
      </c>
      <c r="H2368" s="504" t="str">
        <f>IF('Flanged Parts'!$BB$6=1,"CS",IF('Flanged Parts'!$BB$6=2,"Glv",0))</f>
        <v>Glv</v>
      </c>
      <c r="I2368" s="1035"/>
      <c r="J2368" s="1036"/>
      <c r="K2368" s="516" t="s">
        <v>881</v>
      </c>
      <c r="L2368" s="535">
        <v>18</v>
      </c>
      <c r="M2368" s="532" t="s">
        <v>1700</v>
      </c>
      <c r="N2368" s="514">
        <f t="shared" si="1285"/>
        <v>470.41999999999996</v>
      </c>
      <c r="O2368" s="514">
        <f t="shared" si="1286"/>
        <v>0</v>
      </c>
      <c r="P2368" s="680">
        <f>'KB Duct Parts'!$AE$3</f>
        <v>0</v>
      </c>
      <c r="Q2368" s="681">
        <f t="shared" si="1278"/>
        <v>0</v>
      </c>
      <c r="R2368" s="682">
        <f t="shared" si="1279"/>
        <v>0</v>
      </c>
      <c r="S2368" s="716">
        <f t="shared" si="1287"/>
        <v>0.2</v>
      </c>
      <c r="T2368" s="679">
        <f t="shared" si="1281"/>
        <v>0</v>
      </c>
      <c r="U2368" s="679">
        <f t="shared" si="1282"/>
        <v>0</v>
      </c>
      <c r="Y2368" s="120"/>
      <c r="AD2368" s="81"/>
      <c r="AF2368" s="370">
        <v>18</v>
      </c>
      <c r="AG2368" s="374">
        <v>16</v>
      </c>
      <c r="AH2368" s="378">
        <v>14</v>
      </c>
      <c r="AI2368" s="381">
        <v>12</v>
      </c>
      <c r="AJ2368" s="386">
        <v>10</v>
      </c>
      <c r="AK2368" s="391"/>
      <c r="AL2368" s="386"/>
      <c r="AM2368" s="363">
        <f t="shared" si="1314"/>
        <v>1</v>
      </c>
      <c r="AN2368" s="578">
        <v>305.39999999999998</v>
      </c>
      <c r="AO2368" s="120">
        <f t="shared" si="1296"/>
        <v>458.09999999999997</v>
      </c>
      <c r="AP2368" s="120">
        <f t="shared" si="1288"/>
        <v>534.44999999999993</v>
      </c>
      <c r="AQ2368" s="120">
        <f t="shared" si="1289"/>
        <v>610.79999999999995</v>
      </c>
      <c r="AR2368" s="120">
        <f t="shared" si="1290"/>
        <v>702.41999999999985</v>
      </c>
      <c r="AS2368" s="120">
        <f t="shared" si="1291"/>
        <v>0</v>
      </c>
      <c r="AT2368" s="120">
        <f t="shared" si="1292"/>
        <v>0</v>
      </c>
      <c r="AU2368" s="363" t="s">
        <v>717</v>
      </c>
      <c r="AV2368" s="393"/>
      <c r="AW2368" s="395"/>
      <c r="AX2368" s="571">
        <v>1.5</v>
      </c>
      <c r="AY2368" s="572">
        <v>1.75</v>
      </c>
      <c r="AZ2368" s="572">
        <v>2</v>
      </c>
      <c r="BA2368" s="572">
        <v>2.2999999999999998</v>
      </c>
      <c r="BB2368" s="573">
        <v>0</v>
      </c>
      <c r="BC2368" s="395">
        <v>0</v>
      </c>
      <c r="BD2368" s="115"/>
      <c r="BE2368" s="115"/>
      <c r="BF2368" s="115">
        <v>2</v>
      </c>
      <c r="BG2368" s="115">
        <v>36</v>
      </c>
      <c r="BH2368" s="423">
        <f t="shared" si="1284"/>
        <v>82.51</v>
      </c>
      <c r="BI2368" s="417">
        <f t="shared" si="1293"/>
        <v>165.02</v>
      </c>
      <c r="BJ2368" s="115">
        <v>36</v>
      </c>
      <c r="BK2368" s="425">
        <f t="shared" si="1294"/>
        <v>42.94</v>
      </c>
      <c r="BL2368" s="117">
        <f t="shared" si="1295"/>
        <v>82.51</v>
      </c>
      <c r="BN2368" s="567"/>
      <c r="BQ2368" s="74" t="str">
        <f t="shared" si="1297"/>
        <v>20036-(16)</v>
      </c>
      <c r="BR2368" s="120" t="str">
        <f t="shared" si="1298"/>
        <v>5' Flanged Duct</v>
      </c>
      <c r="BS2368" s="120">
        <f t="shared" si="1299"/>
        <v>458.09999999999997</v>
      </c>
      <c r="BU2368" s="74" t="str">
        <f t="shared" si="1300"/>
        <v>20036-(14)</v>
      </c>
      <c r="BV2368" s="120" t="str">
        <f t="shared" si="1301"/>
        <v>5' Flanged Duct</v>
      </c>
      <c r="BW2368" s="120">
        <f t="shared" si="1302"/>
        <v>534.44999999999993</v>
      </c>
      <c r="BY2368" s="74" t="str">
        <f t="shared" si="1303"/>
        <v>20036-(12)</v>
      </c>
      <c r="BZ2368" s="120" t="str">
        <f t="shared" si="1304"/>
        <v>5' Flanged Duct</v>
      </c>
      <c r="CA2368" s="120">
        <f t="shared" si="1305"/>
        <v>610.79999999999995</v>
      </c>
      <c r="CC2368" s="115" t="str">
        <f t="shared" si="1306"/>
        <v>20036-(10)</v>
      </c>
      <c r="CD2368" s="120" t="str">
        <f t="shared" si="1307"/>
        <v>5' Flanged Duct</v>
      </c>
      <c r="CE2368" s="417">
        <f t="shared" si="1308"/>
        <v>702.41999999999985</v>
      </c>
      <c r="CF2368" s="115"/>
      <c r="CG2368" s="115" t="str">
        <f t="shared" si="1309"/>
        <v xml:space="preserve"> </v>
      </c>
      <c r="CH2368" s="120" t="str">
        <f t="shared" si="1310"/>
        <v xml:space="preserve"> </v>
      </c>
      <c r="CI2368" s="417" t="str">
        <f t="shared" si="1311"/>
        <v xml:space="preserve"> </v>
      </c>
      <c r="CJ2368" s="115"/>
      <c r="CK2368" s="115" t="str">
        <f t="shared" si="1312"/>
        <v xml:space="preserve"> </v>
      </c>
      <c r="CL2368" s="120" t="str">
        <f t="shared" si="1313"/>
        <v xml:space="preserve"> </v>
      </c>
      <c r="CM2368" s="417" t="str">
        <f t="shared" si="1315"/>
        <v xml:space="preserve"> </v>
      </c>
      <c r="IS2368" s="109">
        <v>236</v>
      </c>
    </row>
    <row r="2369" spans="1:253" s="74" customFormat="1" ht="17.100000000000001" hidden="1" customHeight="1" x14ac:dyDescent="0.25">
      <c r="B2369" s="504">
        <f>IF(AND('KB Duct Parts'!$BL$14=1,'Flanged Parts'!D32&gt;0),'Flanged Parts'!D32,0)</f>
        <v>0</v>
      </c>
      <c r="C2369" s="508">
        <v>20038</v>
      </c>
      <c r="D2369" s="506">
        <f t="shared" si="1283"/>
        <v>20038</v>
      </c>
      <c r="E2369" s="504" t="s">
        <v>1345</v>
      </c>
      <c r="F2369" s="508" t="str">
        <f t="shared" si="1276"/>
        <v xml:space="preserve"> </v>
      </c>
      <c r="G2369" s="509" t="s">
        <v>1643</v>
      </c>
      <c r="H2369" s="504" t="str">
        <f>IF('Flanged Parts'!$BB$6=1,"CS",IF('Flanged Parts'!$BB$6=2,"Glv",0))</f>
        <v>Glv</v>
      </c>
      <c r="I2369" s="1035"/>
      <c r="J2369" s="1036"/>
      <c r="K2369" s="516" t="s">
        <v>881</v>
      </c>
      <c r="L2369" s="535">
        <v>18</v>
      </c>
      <c r="M2369" s="532" t="s">
        <v>1700</v>
      </c>
      <c r="N2369" s="514">
        <f t="shared" si="1285"/>
        <v>518.66</v>
      </c>
      <c r="O2369" s="514">
        <f t="shared" si="1286"/>
        <v>0</v>
      </c>
      <c r="P2369" s="680">
        <f>'KB Duct Parts'!$AE$3</f>
        <v>0</v>
      </c>
      <c r="Q2369" s="681">
        <f t="shared" si="1278"/>
        <v>0</v>
      </c>
      <c r="R2369" s="682">
        <f t="shared" si="1279"/>
        <v>0</v>
      </c>
      <c r="S2369" s="716">
        <f t="shared" si="1287"/>
        <v>0.2</v>
      </c>
      <c r="T2369" s="679">
        <f t="shared" si="1281"/>
        <v>0</v>
      </c>
      <c r="U2369" s="679">
        <f t="shared" si="1282"/>
        <v>0</v>
      </c>
      <c r="Y2369" s="120"/>
      <c r="AD2369" s="81"/>
      <c r="AF2369" s="370">
        <v>18</v>
      </c>
      <c r="AG2369" s="374">
        <v>16</v>
      </c>
      <c r="AH2369" s="378">
        <v>14</v>
      </c>
      <c r="AI2369" s="381">
        <v>12</v>
      </c>
      <c r="AJ2369" s="386">
        <v>10</v>
      </c>
      <c r="AK2369" s="391"/>
      <c r="AL2369" s="386"/>
      <c r="AM2369" s="363">
        <f t="shared" si="1314"/>
        <v>1</v>
      </c>
      <c r="AN2369" s="578">
        <v>347.2</v>
      </c>
      <c r="AO2369" s="120">
        <f t="shared" si="1296"/>
        <v>520.79999999999995</v>
      </c>
      <c r="AP2369" s="120">
        <f t="shared" si="1288"/>
        <v>607.6</v>
      </c>
      <c r="AQ2369" s="120">
        <f t="shared" si="1289"/>
        <v>694.4</v>
      </c>
      <c r="AR2369" s="120">
        <f t="shared" si="1290"/>
        <v>798.56</v>
      </c>
      <c r="AS2369" s="120">
        <f t="shared" si="1291"/>
        <v>0</v>
      </c>
      <c r="AT2369" s="120">
        <f t="shared" si="1292"/>
        <v>0</v>
      </c>
      <c r="AU2369" s="363" t="s">
        <v>717</v>
      </c>
      <c r="AV2369" s="393"/>
      <c r="AW2369" s="395"/>
      <c r="AX2369" s="571">
        <v>1.5</v>
      </c>
      <c r="AY2369" s="572">
        <v>1.75</v>
      </c>
      <c r="AZ2369" s="572">
        <v>2</v>
      </c>
      <c r="BA2369" s="572">
        <v>2.2999999999999998</v>
      </c>
      <c r="BB2369" s="573">
        <v>0</v>
      </c>
      <c r="BC2369" s="395">
        <v>0</v>
      </c>
      <c r="BD2369" s="115"/>
      <c r="BE2369" s="115"/>
      <c r="BF2369" s="115">
        <v>2</v>
      </c>
      <c r="BG2369" s="115">
        <v>38</v>
      </c>
      <c r="BH2369" s="423">
        <f t="shared" si="1284"/>
        <v>85.73</v>
      </c>
      <c r="BI2369" s="417">
        <f t="shared" si="1293"/>
        <v>171.46</v>
      </c>
      <c r="BJ2369" s="115">
        <v>38</v>
      </c>
      <c r="BK2369" s="425">
        <f t="shared" si="1294"/>
        <v>43.58</v>
      </c>
      <c r="BL2369" s="117">
        <f t="shared" si="1295"/>
        <v>85.73</v>
      </c>
      <c r="BN2369" s="567"/>
      <c r="BQ2369" s="74" t="str">
        <f t="shared" si="1297"/>
        <v>20038-(16)</v>
      </c>
      <c r="BR2369" s="120" t="str">
        <f t="shared" si="1298"/>
        <v>5' Flanged Duct</v>
      </c>
      <c r="BS2369" s="120">
        <f t="shared" si="1299"/>
        <v>520.79999999999995</v>
      </c>
      <c r="BU2369" s="74" t="str">
        <f t="shared" si="1300"/>
        <v>20038-(14)</v>
      </c>
      <c r="BV2369" s="120" t="str">
        <f t="shared" si="1301"/>
        <v>5' Flanged Duct</v>
      </c>
      <c r="BW2369" s="120">
        <f t="shared" si="1302"/>
        <v>607.6</v>
      </c>
      <c r="BY2369" s="74" t="str">
        <f t="shared" si="1303"/>
        <v>20038-(12)</v>
      </c>
      <c r="BZ2369" s="120" t="str">
        <f t="shared" si="1304"/>
        <v>5' Flanged Duct</v>
      </c>
      <c r="CA2369" s="120">
        <f t="shared" si="1305"/>
        <v>694.4</v>
      </c>
      <c r="CC2369" s="115" t="str">
        <f t="shared" si="1306"/>
        <v>20038-(10)</v>
      </c>
      <c r="CD2369" s="120" t="str">
        <f t="shared" si="1307"/>
        <v>5' Flanged Duct</v>
      </c>
      <c r="CE2369" s="417">
        <f t="shared" si="1308"/>
        <v>798.56</v>
      </c>
      <c r="CF2369" s="115"/>
      <c r="CG2369" s="115" t="str">
        <f t="shared" si="1309"/>
        <v xml:space="preserve"> </v>
      </c>
      <c r="CH2369" s="120" t="str">
        <f t="shared" si="1310"/>
        <v xml:space="preserve"> </v>
      </c>
      <c r="CI2369" s="417" t="str">
        <f t="shared" si="1311"/>
        <v xml:space="preserve"> </v>
      </c>
      <c r="CJ2369" s="115"/>
      <c r="CK2369" s="115" t="str">
        <f t="shared" si="1312"/>
        <v xml:space="preserve"> </v>
      </c>
      <c r="CL2369" s="120" t="str">
        <f t="shared" si="1313"/>
        <v xml:space="preserve"> </v>
      </c>
      <c r="CM2369" s="417" t="str">
        <f t="shared" si="1315"/>
        <v xml:space="preserve"> </v>
      </c>
      <c r="IS2369" s="109">
        <v>263</v>
      </c>
    </row>
    <row r="2370" spans="1:253" s="74" customFormat="1" ht="17.100000000000001" hidden="1" customHeight="1" x14ac:dyDescent="0.25">
      <c r="B2370" s="504">
        <f>IF(AND('KB Duct Parts'!$BL$14=1,'Flanged Parts'!D33&gt;0),'Flanged Parts'!D33,0)</f>
        <v>0</v>
      </c>
      <c r="C2370" s="508">
        <v>20040</v>
      </c>
      <c r="D2370" s="506">
        <f t="shared" si="1283"/>
        <v>20040</v>
      </c>
      <c r="E2370" s="504" t="s">
        <v>1346</v>
      </c>
      <c r="F2370" s="508" t="str">
        <f t="shared" si="1276"/>
        <v xml:space="preserve"> </v>
      </c>
      <c r="G2370" s="509" t="s">
        <v>1643</v>
      </c>
      <c r="H2370" s="504" t="str">
        <f>IF('Flanged Parts'!$BB$6=1,"CS",IF('Flanged Parts'!$BB$6=2,"Glv",0))</f>
        <v>Glv</v>
      </c>
      <c r="I2370" s="1035"/>
      <c r="J2370" s="1036"/>
      <c r="K2370" s="516" t="s">
        <v>881</v>
      </c>
      <c r="L2370" s="535">
        <v>18</v>
      </c>
      <c r="M2370" s="532" t="s">
        <v>1700</v>
      </c>
      <c r="N2370" s="514">
        <f t="shared" si="1285"/>
        <v>570.88</v>
      </c>
      <c r="O2370" s="514">
        <f t="shared" si="1286"/>
        <v>0</v>
      </c>
      <c r="P2370" s="680">
        <f>'KB Duct Parts'!$AE$3</f>
        <v>0</v>
      </c>
      <c r="Q2370" s="681">
        <f t="shared" si="1278"/>
        <v>0</v>
      </c>
      <c r="R2370" s="682">
        <f t="shared" si="1279"/>
        <v>0</v>
      </c>
      <c r="S2370" s="716">
        <f t="shared" si="1287"/>
        <v>0.2</v>
      </c>
      <c r="T2370" s="679">
        <f t="shared" si="1281"/>
        <v>0</v>
      </c>
      <c r="U2370" s="679">
        <f t="shared" si="1282"/>
        <v>0</v>
      </c>
      <c r="Y2370" s="120"/>
      <c r="AD2370" s="81"/>
      <c r="AF2370" s="370">
        <v>18</v>
      </c>
      <c r="AG2370" s="374">
        <v>16</v>
      </c>
      <c r="AH2370" s="378">
        <v>14</v>
      </c>
      <c r="AI2370" s="381">
        <v>12</v>
      </c>
      <c r="AJ2370" s="386">
        <v>10</v>
      </c>
      <c r="AK2370" s="391"/>
      <c r="AL2370" s="386"/>
      <c r="AM2370" s="363">
        <f t="shared" si="1314"/>
        <v>1</v>
      </c>
      <c r="AN2370" s="578">
        <v>388.5</v>
      </c>
      <c r="AO2370" s="120">
        <f t="shared" si="1296"/>
        <v>582.75</v>
      </c>
      <c r="AP2370" s="120">
        <f t="shared" si="1288"/>
        <v>679.875</v>
      </c>
      <c r="AQ2370" s="120">
        <f t="shared" si="1289"/>
        <v>777</v>
      </c>
      <c r="AR2370" s="120">
        <f t="shared" si="1290"/>
        <v>893.55</v>
      </c>
      <c r="AS2370" s="120">
        <f t="shared" si="1291"/>
        <v>0</v>
      </c>
      <c r="AT2370" s="120">
        <f t="shared" si="1292"/>
        <v>0</v>
      </c>
      <c r="AU2370" s="363" t="s">
        <v>717</v>
      </c>
      <c r="AV2370" s="393"/>
      <c r="AW2370" s="395"/>
      <c r="AX2370" s="571">
        <v>1.5</v>
      </c>
      <c r="AY2370" s="572">
        <v>1.75</v>
      </c>
      <c r="AZ2370" s="572">
        <v>2</v>
      </c>
      <c r="BA2370" s="572">
        <v>2.2999999999999998</v>
      </c>
      <c r="BB2370" s="573">
        <v>0</v>
      </c>
      <c r="BC2370" s="395">
        <v>0</v>
      </c>
      <c r="BD2370" s="115"/>
      <c r="BE2370" s="115"/>
      <c r="BF2370" s="115">
        <v>2</v>
      </c>
      <c r="BG2370" s="115">
        <v>40</v>
      </c>
      <c r="BH2370" s="423">
        <f t="shared" si="1284"/>
        <v>91.19</v>
      </c>
      <c r="BI2370" s="417">
        <f t="shared" si="1293"/>
        <v>182.38</v>
      </c>
      <c r="BJ2370" s="115">
        <v>40</v>
      </c>
      <c r="BK2370" s="425">
        <f t="shared" si="1294"/>
        <v>46.89</v>
      </c>
      <c r="BL2370" s="117">
        <f t="shared" si="1295"/>
        <v>91.19</v>
      </c>
      <c r="BQ2370" s="74" t="str">
        <f t="shared" si="1297"/>
        <v>20040-(16)</v>
      </c>
      <c r="BR2370" s="120" t="str">
        <f t="shared" si="1298"/>
        <v>5' Flanged Duct</v>
      </c>
      <c r="BS2370" s="120">
        <f t="shared" si="1299"/>
        <v>582.75</v>
      </c>
      <c r="BU2370" s="74" t="str">
        <f t="shared" si="1300"/>
        <v>20040-(14)</v>
      </c>
      <c r="BV2370" s="120" t="str">
        <f t="shared" si="1301"/>
        <v>5' Flanged Duct</v>
      </c>
      <c r="BW2370" s="120">
        <f t="shared" si="1302"/>
        <v>679.875</v>
      </c>
      <c r="BY2370" s="74" t="str">
        <f t="shared" si="1303"/>
        <v>20040-(12)</v>
      </c>
      <c r="BZ2370" s="120" t="str">
        <f t="shared" si="1304"/>
        <v>5' Flanged Duct</v>
      </c>
      <c r="CA2370" s="120">
        <f t="shared" si="1305"/>
        <v>777</v>
      </c>
      <c r="CC2370" s="115" t="str">
        <f t="shared" si="1306"/>
        <v>20040-(10)</v>
      </c>
      <c r="CD2370" s="120" t="str">
        <f t="shared" si="1307"/>
        <v>5' Flanged Duct</v>
      </c>
      <c r="CE2370" s="417">
        <f t="shared" si="1308"/>
        <v>893.55</v>
      </c>
      <c r="CF2370" s="115"/>
      <c r="CG2370" s="115" t="str">
        <f t="shared" si="1309"/>
        <v xml:space="preserve"> </v>
      </c>
      <c r="CH2370" s="120" t="str">
        <f t="shared" si="1310"/>
        <v xml:space="preserve"> </v>
      </c>
      <c r="CI2370" s="417" t="str">
        <f t="shared" si="1311"/>
        <v xml:space="preserve"> </v>
      </c>
      <c r="CJ2370" s="115"/>
      <c r="CK2370" s="115" t="str">
        <f t="shared" si="1312"/>
        <v xml:space="preserve"> </v>
      </c>
      <c r="CL2370" s="120" t="str">
        <f t="shared" si="1313"/>
        <v xml:space="preserve"> </v>
      </c>
      <c r="CM2370" s="417" t="str">
        <f t="shared" si="1315"/>
        <v xml:space="preserve"> </v>
      </c>
      <c r="IS2370" s="109">
        <v>291</v>
      </c>
    </row>
    <row r="2371" spans="1:253" s="74" customFormat="1" ht="17.100000000000001" hidden="1" customHeight="1" x14ac:dyDescent="0.25">
      <c r="B2371" s="504">
        <f>IF(AND('KB Duct Parts'!$BL$14=1,'Flanged Parts'!D34&gt;0),'Flanged Parts'!D34,0)</f>
        <v>0</v>
      </c>
      <c r="C2371" s="508">
        <v>20042</v>
      </c>
      <c r="D2371" s="506">
        <f t="shared" si="1283"/>
        <v>20042</v>
      </c>
      <c r="E2371" s="504" t="s">
        <v>1347</v>
      </c>
      <c r="F2371" s="508" t="str">
        <f t="shared" si="1276"/>
        <v xml:space="preserve"> </v>
      </c>
      <c r="G2371" s="509" t="s">
        <v>1643</v>
      </c>
      <c r="H2371" s="504" t="s">
        <v>1094</v>
      </c>
      <c r="I2371" s="1035"/>
      <c r="J2371" s="1036"/>
      <c r="K2371" s="516" t="s">
        <v>881</v>
      </c>
      <c r="L2371" s="535">
        <v>16</v>
      </c>
      <c r="M2371" s="532" t="s">
        <v>1700</v>
      </c>
      <c r="N2371" s="514">
        <f t="shared" si="1285"/>
        <v>682.3</v>
      </c>
      <c r="O2371" s="514">
        <f t="shared" si="1286"/>
        <v>0</v>
      </c>
      <c r="P2371" s="680">
        <f>'KB Duct Parts'!$AE$3</f>
        <v>0</v>
      </c>
      <c r="Q2371" s="681">
        <f t="shared" si="1278"/>
        <v>0</v>
      </c>
      <c r="R2371" s="682">
        <f t="shared" si="1279"/>
        <v>0</v>
      </c>
      <c r="S2371" s="716">
        <f t="shared" si="1287"/>
        <v>0.2</v>
      </c>
      <c r="T2371" s="679">
        <f t="shared" si="1281"/>
        <v>0</v>
      </c>
      <c r="U2371" s="679">
        <f t="shared" si="1282"/>
        <v>0</v>
      </c>
      <c r="Y2371" s="120"/>
      <c r="AD2371" s="81"/>
      <c r="AF2371" s="370">
        <v>16</v>
      </c>
      <c r="AG2371" s="374">
        <v>14</v>
      </c>
      <c r="AH2371" s="378">
        <v>12</v>
      </c>
      <c r="AI2371" s="381">
        <v>10</v>
      </c>
      <c r="AJ2371" s="386"/>
      <c r="AK2371" s="391"/>
      <c r="AL2371" s="386"/>
      <c r="AM2371" s="363">
        <f t="shared" si="1314"/>
        <v>1</v>
      </c>
      <c r="AN2371" s="578">
        <v>586.5</v>
      </c>
      <c r="AO2371" s="120">
        <f t="shared" si="1296"/>
        <v>733.125</v>
      </c>
      <c r="AP2371" s="120">
        <f t="shared" si="1288"/>
        <v>879.75</v>
      </c>
      <c r="AQ2371" s="120">
        <f t="shared" si="1289"/>
        <v>1055.7</v>
      </c>
      <c r="AR2371" s="120">
        <f t="shared" si="1290"/>
        <v>0</v>
      </c>
      <c r="AS2371" s="120">
        <f t="shared" si="1291"/>
        <v>0</v>
      </c>
      <c r="AT2371" s="120">
        <f t="shared" si="1292"/>
        <v>0</v>
      </c>
      <c r="AU2371" s="363" t="s">
        <v>717</v>
      </c>
      <c r="AV2371" s="393"/>
      <c r="AW2371" s="395"/>
      <c r="AX2371" s="571">
        <v>1.25</v>
      </c>
      <c r="AY2371" s="572">
        <v>1.5</v>
      </c>
      <c r="AZ2371" s="572">
        <v>1.8</v>
      </c>
      <c r="BA2371" s="572">
        <v>0</v>
      </c>
      <c r="BB2371" s="573">
        <v>0</v>
      </c>
      <c r="BC2371" s="395">
        <v>0</v>
      </c>
      <c r="BD2371" s="115"/>
      <c r="BE2371" s="115"/>
      <c r="BF2371" s="115">
        <v>2</v>
      </c>
      <c r="BG2371" s="115">
        <v>42</v>
      </c>
      <c r="BH2371" s="423">
        <f>IF(H2371="CS",VLOOKUP(BG2371,$BJ$2344:$BK$2374,2),IF(H2371="SS",VLOOKUP(BG2371,$BJ$2344:$BL$2374,3),0))</f>
        <v>47.9</v>
      </c>
      <c r="BI2371" s="417">
        <f t="shared" si="1293"/>
        <v>95.8</v>
      </c>
      <c r="BJ2371" s="115">
        <v>42</v>
      </c>
      <c r="BK2371" s="425">
        <f t="shared" si="1294"/>
        <v>47.9</v>
      </c>
      <c r="BL2371" s="117" t="e">
        <f>N2877</f>
        <v>#VALUE!</v>
      </c>
      <c r="BQ2371" s="74" t="str">
        <f t="shared" si="1297"/>
        <v>20042-(14)</v>
      </c>
      <c r="BR2371" s="120" t="str">
        <f t="shared" si="1298"/>
        <v>5' Flanged Duct</v>
      </c>
      <c r="BS2371" s="120">
        <f t="shared" si="1299"/>
        <v>733.125</v>
      </c>
      <c r="BU2371" s="74" t="str">
        <f t="shared" si="1300"/>
        <v>20042-(12)</v>
      </c>
      <c r="BV2371" s="120" t="str">
        <f t="shared" si="1301"/>
        <v>5' Flanged Duct</v>
      </c>
      <c r="BW2371" s="120">
        <f t="shared" si="1302"/>
        <v>879.75</v>
      </c>
      <c r="BY2371" s="74" t="str">
        <f t="shared" si="1303"/>
        <v>20042-(10)</v>
      </c>
      <c r="BZ2371" s="120" t="str">
        <f t="shared" si="1304"/>
        <v>5' Flanged Duct</v>
      </c>
      <c r="CA2371" s="120">
        <f t="shared" si="1305"/>
        <v>1055.7</v>
      </c>
      <c r="CC2371" s="115" t="str">
        <f t="shared" si="1306"/>
        <v xml:space="preserve"> </v>
      </c>
      <c r="CD2371" s="120" t="str">
        <f t="shared" si="1307"/>
        <v xml:space="preserve"> </v>
      </c>
      <c r="CE2371" s="417" t="str">
        <f t="shared" si="1308"/>
        <v xml:space="preserve"> </v>
      </c>
      <c r="CF2371" s="115"/>
      <c r="CG2371" s="115" t="str">
        <f t="shared" si="1309"/>
        <v xml:space="preserve"> </v>
      </c>
      <c r="CH2371" s="120" t="str">
        <f t="shared" si="1310"/>
        <v xml:space="preserve"> </v>
      </c>
      <c r="CI2371" s="417" t="str">
        <f t="shared" si="1311"/>
        <v xml:space="preserve"> </v>
      </c>
      <c r="CJ2371" s="115"/>
      <c r="CK2371" s="115" t="str">
        <f t="shared" si="1312"/>
        <v xml:space="preserve"> </v>
      </c>
      <c r="CL2371" s="120" t="str">
        <f t="shared" si="1313"/>
        <v xml:space="preserve"> </v>
      </c>
      <c r="CM2371" s="417" t="str">
        <f t="shared" si="1315"/>
        <v xml:space="preserve"> </v>
      </c>
      <c r="IS2371" s="110">
        <v>318</v>
      </c>
    </row>
    <row r="2372" spans="1:253" s="74" customFormat="1" ht="17.100000000000001" hidden="1" customHeight="1" x14ac:dyDescent="0.25">
      <c r="B2372" s="504">
        <f>IF(AND('KB Duct Parts'!$BL$14=1,'Flanged Parts'!D35&gt;0),'Flanged Parts'!D35,0)</f>
        <v>0</v>
      </c>
      <c r="C2372" s="508">
        <v>20044</v>
      </c>
      <c r="D2372" s="506">
        <f t="shared" si="1283"/>
        <v>20044</v>
      </c>
      <c r="E2372" s="504" t="s">
        <v>1348</v>
      </c>
      <c r="F2372" s="508" t="str">
        <f t="shared" si="1276"/>
        <v xml:space="preserve"> </v>
      </c>
      <c r="G2372" s="509" t="s">
        <v>1643</v>
      </c>
      <c r="H2372" s="504" t="s">
        <v>1094</v>
      </c>
      <c r="I2372" s="1035"/>
      <c r="J2372" s="1036"/>
      <c r="K2372" s="516" t="s">
        <v>881</v>
      </c>
      <c r="L2372" s="535">
        <v>16</v>
      </c>
      <c r="M2372" s="532" t="s">
        <v>1700</v>
      </c>
      <c r="N2372" s="514">
        <f t="shared" si="1285"/>
        <v>708.3</v>
      </c>
      <c r="O2372" s="514">
        <f t="shared" si="1286"/>
        <v>0</v>
      </c>
      <c r="P2372" s="680">
        <f>'KB Duct Parts'!$AE$3</f>
        <v>0</v>
      </c>
      <c r="Q2372" s="681">
        <f t="shared" si="1278"/>
        <v>0</v>
      </c>
      <c r="R2372" s="682">
        <f t="shared" si="1279"/>
        <v>0</v>
      </c>
      <c r="S2372" s="716">
        <f t="shared" si="1287"/>
        <v>0.2</v>
      </c>
      <c r="T2372" s="679">
        <f t="shared" si="1281"/>
        <v>0</v>
      </c>
      <c r="U2372" s="679">
        <f t="shared" si="1282"/>
        <v>0</v>
      </c>
      <c r="Y2372" s="120"/>
      <c r="AD2372" s="81"/>
      <c r="AF2372" s="370">
        <v>16</v>
      </c>
      <c r="AG2372" s="374">
        <v>14</v>
      </c>
      <c r="AH2372" s="378">
        <v>12</v>
      </c>
      <c r="AI2372" s="381">
        <v>10</v>
      </c>
      <c r="AJ2372" s="386"/>
      <c r="AK2372" s="391"/>
      <c r="AL2372" s="386"/>
      <c r="AM2372" s="363">
        <f t="shared" si="1314"/>
        <v>1</v>
      </c>
      <c r="AN2372" s="578">
        <v>606.9</v>
      </c>
      <c r="AO2372" s="120">
        <f t="shared" si="1296"/>
        <v>758.625</v>
      </c>
      <c r="AP2372" s="120">
        <f t="shared" si="1288"/>
        <v>910.34999999999991</v>
      </c>
      <c r="AQ2372" s="120">
        <f t="shared" si="1289"/>
        <v>1092.42</v>
      </c>
      <c r="AR2372" s="120">
        <f t="shared" si="1290"/>
        <v>0</v>
      </c>
      <c r="AS2372" s="120">
        <f t="shared" si="1291"/>
        <v>0</v>
      </c>
      <c r="AT2372" s="120">
        <f t="shared" si="1292"/>
        <v>0</v>
      </c>
      <c r="AU2372" s="363" t="s">
        <v>717</v>
      </c>
      <c r="AV2372" s="393"/>
      <c r="AW2372" s="395"/>
      <c r="AX2372" s="571">
        <v>1.25</v>
      </c>
      <c r="AY2372" s="572">
        <v>1.5</v>
      </c>
      <c r="AZ2372" s="572">
        <v>1.8</v>
      </c>
      <c r="BA2372" s="572">
        <v>0</v>
      </c>
      <c r="BB2372" s="573">
        <v>0</v>
      </c>
      <c r="BC2372" s="395">
        <v>0</v>
      </c>
      <c r="BD2372" s="115"/>
      <c r="BE2372" s="115"/>
      <c r="BF2372" s="115">
        <v>2</v>
      </c>
      <c r="BG2372" s="115">
        <v>44</v>
      </c>
      <c r="BH2372" s="423">
        <f>IF(H2372="CS",VLOOKUP(BG2372,$BJ$2344:$BK$2374,2),IF(H2372="SS",VLOOKUP(BG2372,$BJ$2344:$BL$2374,3),0))</f>
        <v>50.7</v>
      </c>
      <c r="BI2372" s="417">
        <f t="shared" si="1293"/>
        <v>101.4</v>
      </c>
      <c r="BJ2372" s="115">
        <v>44</v>
      </c>
      <c r="BK2372" s="425">
        <f t="shared" si="1294"/>
        <v>50.7</v>
      </c>
      <c r="BL2372" s="117" t="e">
        <f>N2878</f>
        <v>#VALUE!</v>
      </c>
      <c r="BQ2372" s="74" t="str">
        <f t="shared" si="1297"/>
        <v>20044-(14)</v>
      </c>
      <c r="BR2372" s="120" t="str">
        <f t="shared" si="1298"/>
        <v>5' Flanged Duct</v>
      </c>
      <c r="BS2372" s="120">
        <f t="shared" si="1299"/>
        <v>758.625</v>
      </c>
      <c r="BU2372" s="74" t="str">
        <f t="shared" si="1300"/>
        <v>20044-(12)</v>
      </c>
      <c r="BV2372" s="120" t="str">
        <f t="shared" si="1301"/>
        <v>5' Flanged Duct</v>
      </c>
      <c r="BW2372" s="120">
        <f t="shared" si="1302"/>
        <v>910.34999999999991</v>
      </c>
      <c r="BY2372" s="74" t="str">
        <f t="shared" si="1303"/>
        <v>20044-(10)</v>
      </c>
      <c r="BZ2372" s="120" t="str">
        <f t="shared" si="1304"/>
        <v>5' Flanged Duct</v>
      </c>
      <c r="CA2372" s="120">
        <f t="shared" si="1305"/>
        <v>1092.42</v>
      </c>
      <c r="CC2372" s="115" t="str">
        <f t="shared" si="1306"/>
        <v xml:space="preserve"> </v>
      </c>
      <c r="CD2372" s="120" t="str">
        <f t="shared" si="1307"/>
        <v xml:space="preserve"> </v>
      </c>
      <c r="CE2372" s="417" t="str">
        <f t="shared" si="1308"/>
        <v xml:space="preserve"> </v>
      </c>
      <c r="CF2372" s="115"/>
      <c r="CG2372" s="115" t="str">
        <f t="shared" si="1309"/>
        <v xml:space="preserve"> </v>
      </c>
      <c r="CH2372" s="120" t="str">
        <f t="shared" si="1310"/>
        <v xml:space="preserve"> </v>
      </c>
      <c r="CI2372" s="417" t="str">
        <f t="shared" si="1311"/>
        <v xml:space="preserve"> </v>
      </c>
      <c r="CJ2372" s="115"/>
      <c r="CK2372" s="115" t="str">
        <f t="shared" si="1312"/>
        <v xml:space="preserve"> </v>
      </c>
      <c r="CL2372" s="120" t="str">
        <f t="shared" si="1313"/>
        <v xml:space="preserve"> </v>
      </c>
      <c r="CM2372" s="417" t="str">
        <f t="shared" si="1315"/>
        <v xml:space="preserve"> </v>
      </c>
      <c r="IS2372" s="110">
        <v>346</v>
      </c>
    </row>
    <row r="2373" spans="1:253" s="74" customFormat="1" ht="17.100000000000001" hidden="1" customHeight="1" x14ac:dyDescent="0.25">
      <c r="B2373" s="504">
        <f>IF(AND('KB Duct Parts'!$BL$14=1,'Flanged Parts'!D36&gt;0),'Flanged Parts'!D36,0)</f>
        <v>0</v>
      </c>
      <c r="C2373" s="508">
        <v>20046</v>
      </c>
      <c r="D2373" s="506">
        <f t="shared" si="1283"/>
        <v>20046</v>
      </c>
      <c r="E2373" s="504" t="s">
        <v>1349</v>
      </c>
      <c r="F2373" s="508" t="str">
        <f t="shared" si="1276"/>
        <v xml:space="preserve"> </v>
      </c>
      <c r="G2373" s="509" t="s">
        <v>1643</v>
      </c>
      <c r="H2373" s="504" t="s">
        <v>1094</v>
      </c>
      <c r="I2373" s="1035"/>
      <c r="J2373" s="1036"/>
      <c r="K2373" s="516" t="s">
        <v>881</v>
      </c>
      <c r="L2373" s="535">
        <v>16</v>
      </c>
      <c r="M2373" s="532" t="s">
        <v>1700</v>
      </c>
      <c r="N2373" s="514">
        <f t="shared" si="1285"/>
        <v>755.24</v>
      </c>
      <c r="O2373" s="514">
        <f t="shared" si="1286"/>
        <v>0</v>
      </c>
      <c r="P2373" s="680">
        <f>'KB Duct Parts'!$AE$3</f>
        <v>0</v>
      </c>
      <c r="Q2373" s="681">
        <f t="shared" si="1278"/>
        <v>0</v>
      </c>
      <c r="R2373" s="682">
        <f t="shared" si="1279"/>
        <v>0</v>
      </c>
      <c r="S2373" s="716">
        <f t="shared" si="1287"/>
        <v>0.2</v>
      </c>
      <c r="T2373" s="679">
        <f t="shared" si="1281"/>
        <v>0</v>
      </c>
      <c r="U2373" s="679">
        <f t="shared" si="1282"/>
        <v>0</v>
      </c>
      <c r="Y2373" s="120"/>
      <c r="AD2373" s="81"/>
      <c r="AF2373" s="370">
        <v>16</v>
      </c>
      <c r="AG2373" s="374">
        <v>14</v>
      </c>
      <c r="AH2373" s="378">
        <v>12</v>
      </c>
      <c r="AI2373" s="381">
        <v>10</v>
      </c>
      <c r="AJ2373" s="386"/>
      <c r="AK2373" s="391"/>
      <c r="AL2373" s="386"/>
      <c r="AM2373" s="363">
        <f t="shared" si="1314"/>
        <v>1</v>
      </c>
      <c r="AN2373" s="578">
        <v>654.4</v>
      </c>
      <c r="AO2373" s="120">
        <f t="shared" si="1296"/>
        <v>818</v>
      </c>
      <c r="AP2373" s="120">
        <f t="shared" si="1288"/>
        <v>981.59999999999991</v>
      </c>
      <c r="AQ2373" s="120">
        <f t="shared" si="1289"/>
        <v>1177.92</v>
      </c>
      <c r="AR2373" s="120">
        <f t="shared" si="1290"/>
        <v>0</v>
      </c>
      <c r="AS2373" s="120">
        <f t="shared" si="1291"/>
        <v>0</v>
      </c>
      <c r="AT2373" s="120">
        <f t="shared" si="1292"/>
        <v>0</v>
      </c>
      <c r="AU2373" s="363" t="s">
        <v>717</v>
      </c>
      <c r="AV2373" s="393"/>
      <c r="AW2373" s="395"/>
      <c r="AX2373" s="571">
        <v>1.25</v>
      </c>
      <c r="AY2373" s="572">
        <v>1.5</v>
      </c>
      <c r="AZ2373" s="572">
        <v>1.8</v>
      </c>
      <c r="BA2373" s="572">
        <v>0</v>
      </c>
      <c r="BB2373" s="573">
        <v>0</v>
      </c>
      <c r="BC2373" s="395">
        <v>0</v>
      </c>
      <c r="BD2373" s="115"/>
      <c r="BE2373" s="115"/>
      <c r="BF2373" s="115">
        <v>2</v>
      </c>
      <c r="BG2373" s="115">
        <v>46</v>
      </c>
      <c r="BH2373" s="423">
        <f>IF(H2373="CS",VLOOKUP(BG2373,$BJ$2344:$BK$2374,2),IF(H2373="SS",VLOOKUP(BG2373,$BJ$2344:$BL$2374,3),0))</f>
        <v>50.42</v>
      </c>
      <c r="BI2373" s="417">
        <f t="shared" si="1293"/>
        <v>100.84</v>
      </c>
      <c r="BJ2373" s="115">
        <v>46</v>
      </c>
      <c r="BK2373" s="425">
        <f t="shared" si="1294"/>
        <v>50.42</v>
      </c>
      <c r="BL2373" s="117" t="e">
        <f>N2879</f>
        <v>#VALUE!</v>
      </c>
      <c r="BQ2373" s="74" t="str">
        <f t="shared" si="1297"/>
        <v>20046-(14)</v>
      </c>
      <c r="BR2373" s="120" t="str">
        <f t="shared" si="1298"/>
        <v>5' Flanged Duct</v>
      </c>
      <c r="BS2373" s="120">
        <f t="shared" si="1299"/>
        <v>818</v>
      </c>
      <c r="BU2373" s="74" t="str">
        <f t="shared" si="1300"/>
        <v>20046-(12)</v>
      </c>
      <c r="BV2373" s="120" t="str">
        <f t="shared" si="1301"/>
        <v>5' Flanged Duct</v>
      </c>
      <c r="BW2373" s="120">
        <f t="shared" si="1302"/>
        <v>981.59999999999991</v>
      </c>
      <c r="BY2373" s="74" t="str">
        <f t="shared" si="1303"/>
        <v>20046-(10)</v>
      </c>
      <c r="BZ2373" s="120" t="str">
        <f t="shared" si="1304"/>
        <v>5' Flanged Duct</v>
      </c>
      <c r="CA2373" s="120">
        <f t="shared" si="1305"/>
        <v>1177.92</v>
      </c>
      <c r="CC2373" s="115" t="str">
        <f t="shared" si="1306"/>
        <v xml:space="preserve"> </v>
      </c>
      <c r="CD2373" s="120" t="str">
        <f t="shared" si="1307"/>
        <v xml:space="preserve"> </v>
      </c>
      <c r="CE2373" s="417" t="str">
        <f t="shared" si="1308"/>
        <v xml:space="preserve"> </v>
      </c>
      <c r="CF2373" s="115"/>
      <c r="CG2373" s="115" t="str">
        <f t="shared" si="1309"/>
        <v xml:space="preserve"> </v>
      </c>
      <c r="CH2373" s="120" t="str">
        <f t="shared" si="1310"/>
        <v xml:space="preserve"> </v>
      </c>
      <c r="CI2373" s="417" t="str">
        <f t="shared" si="1311"/>
        <v xml:space="preserve"> </v>
      </c>
      <c r="CJ2373" s="115"/>
      <c r="CK2373" s="115" t="str">
        <f t="shared" si="1312"/>
        <v xml:space="preserve"> </v>
      </c>
      <c r="CL2373" s="120" t="str">
        <f t="shared" si="1313"/>
        <v xml:space="preserve"> </v>
      </c>
      <c r="CM2373" s="417" t="str">
        <f t="shared" si="1315"/>
        <v xml:space="preserve"> </v>
      </c>
      <c r="IS2373" s="110">
        <v>373</v>
      </c>
    </row>
    <row r="2374" spans="1:253" s="74" customFormat="1" ht="17.100000000000001" hidden="1" customHeight="1" x14ac:dyDescent="0.25">
      <c r="B2374" s="504">
        <f>IF(AND('KB Duct Parts'!$BL$14=1,'Flanged Parts'!D37&gt;0),'Flanged Parts'!D37,0)</f>
        <v>0</v>
      </c>
      <c r="C2374" s="508">
        <v>20048</v>
      </c>
      <c r="D2374" s="506">
        <f t="shared" si="1283"/>
        <v>20048</v>
      </c>
      <c r="E2374" s="504" t="s">
        <v>1350</v>
      </c>
      <c r="F2374" s="508" t="str">
        <f t="shared" si="1276"/>
        <v xml:space="preserve"> </v>
      </c>
      <c r="G2374" s="509" t="s">
        <v>1643</v>
      </c>
      <c r="H2374" s="504" t="s">
        <v>1094</v>
      </c>
      <c r="I2374" s="1035"/>
      <c r="J2374" s="1036"/>
      <c r="K2374" s="516" t="s">
        <v>881</v>
      </c>
      <c r="L2374" s="535">
        <v>16</v>
      </c>
      <c r="M2374" s="532" t="s">
        <v>1700</v>
      </c>
      <c r="N2374" s="514">
        <f t="shared" si="1285"/>
        <v>808.22</v>
      </c>
      <c r="O2374" s="514">
        <f t="shared" si="1286"/>
        <v>0</v>
      </c>
      <c r="P2374" s="680">
        <f>'KB Duct Parts'!$AE$3</f>
        <v>0</v>
      </c>
      <c r="Q2374" s="681">
        <f t="shared" si="1278"/>
        <v>0</v>
      </c>
      <c r="R2374" s="682">
        <f t="shared" si="1279"/>
        <v>0</v>
      </c>
      <c r="S2374" s="716">
        <f t="shared" si="1287"/>
        <v>0.2</v>
      </c>
      <c r="T2374" s="679">
        <f t="shared" si="1281"/>
        <v>0</v>
      </c>
      <c r="U2374" s="679">
        <f t="shared" si="1282"/>
        <v>0</v>
      </c>
      <c r="Y2374" s="120"/>
      <c r="AD2374" s="81"/>
      <c r="AF2374" s="370">
        <v>16</v>
      </c>
      <c r="AG2374" s="374">
        <v>14</v>
      </c>
      <c r="AH2374" s="378">
        <v>12</v>
      </c>
      <c r="AI2374" s="381">
        <v>10</v>
      </c>
      <c r="AJ2374" s="386"/>
      <c r="AK2374" s="391"/>
      <c r="AL2374" s="386"/>
      <c r="AM2374" s="363">
        <f t="shared" si="1314"/>
        <v>1</v>
      </c>
      <c r="AN2374" s="578">
        <v>682.5</v>
      </c>
      <c r="AO2374" s="120">
        <f t="shared" si="1296"/>
        <v>853.125</v>
      </c>
      <c r="AP2374" s="120">
        <f t="shared" si="1288"/>
        <v>1023.75</v>
      </c>
      <c r="AQ2374" s="120">
        <f t="shared" si="1289"/>
        <v>1228.5</v>
      </c>
      <c r="AR2374" s="120">
        <f t="shared" si="1290"/>
        <v>0</v>
      </c>
      <c r="AS2374" s="120">
        <f t="shared" si="1291"/>
        <v>0</v>
      </c>
      <c r="AT2374" s="120">
        <f t="shared" si="1292"/>
        <v>0</v>
      </c>
      <c r="AU2374" s="363" t="s">
        <v>717</v>
      </c>
      <c r="AV2374" s="393"/>
      <c r="AW2374" s="395"/>
      <c r="AX2374" s="571">
        <v>1.25</v>
      </c>
      <c r="AY2374" s="572">
        <v>1.5</v>
      </c>
      <c r="AZ2374" s="572">
        <v>1.8</v>
      </c>
      <c r="BA2374" s="572">
        <v>0</v>
      </c>
      <c r="BB2374" s="573">
        <v>0</v>
      </c>
      <c r="BC2374" s="395">
        <v>0</v>
      </c>
      <c r="BD2374" s="115"/>
      <c r="BE2374" s="115"/>
      <c r="BF2374" s="115">
        <v>2</v>
      </c>
      <c r="BG2374" s="115">
        <v>48</v>
      </c>
      <c r="BH2374" s="423">
        <f>IF(H2374="CS",VLOOKUP(BG2374,$BJ$2344:$BK$2374,2),IF(H2374="SS",VLOOKUP(BG2374,$BJ$2344:$BL$2374,3),0))</f>
        <v>62.86</v>
      </c>
      <c r="BI2374" s="417">
        <f t="shared" si="1293"/>
        <v>125.72</v>
      </c>
      <c r="BJ2374" s="115">
        <v>48</v>
      </c>
      <c r="BK2374" s="425">
        <f t="shared" si="1294"/>
        <v>62.86</v>
      </c>
      <c r="BL2374" s="117" t="e">
        <f>N2880</f>
        <v>#VALUE!</v>
      </c>
      <c r="BQ2374" s="74" t="str">
        <f t="shared" si="1297"/>
        <v>20048-(14)</v>
      </c>
      <c r="BR2374" s="120" t="str">
        <f t="shared" si="1298"/>
        <v>5' Flanged Duct</v>
      </c>
      <c r="BS2374" s="120">
        <f t="shared" si="1299"/>
        <v>853.125</v>
      </c>
      <c r="BU2374" s="74" t="str">
        <f t="shared" si="1300"/>
        <v>20048-(12)</v>
      </c>
      <c r="BV2374" s="120" t="str">
        <f t="shared" si="1301"/>
        <v>5' Flanged Duct</v>
      </c>
      <c r="BW2374" s="120">
        <f t="shared" si="1302"/>
        <v>1023.75</v>
      </c>
      <c r="BY2374" s="74" t="str">
        <f t="shared" si="1303"/>
        <v>20048-(10)</v>
      </c>
      <c r="BZ2374" s="120" t="str">
        <f t="shared" si="1304"/>
        <v>5' Flanged Duct</v>
      </c>
      <c r="CA2374" s="120">
        <f t="shared" si="1305"/>
        <v>1228.5</v>
      </c>
      <c r="CC2374" s="115" t="str">
        <f t="shared" si="1306"/>
        <v xml:space="preserve"> </v>
      </c>
      <c r="CD2374" s="120" t="str">
        <f t="shared" si="1307"/>
        <v xml:space="preserve"> </v>
      </c>
      <c r="CE2374" s="417" t="str">
        <f t="shared" si="1308"/>
        <v xml:space="preserve"> </v>
      </c>
      <c r="CF2374" s="115"/>
      <c r="CG2374" s="115" t="str">
        <f t="shared" si="1309"/>
        <v xml:space="preserve"> </v>
      </c>
      <c r="CH2374" s="120" t="str">
        <f t="shared" si="1310"/>
        <v xml:space="preserve"> </v>
      </c>
      <c r="CI2374" s="417" t="str">
        <f t="shared" si="1311"/>
        <v xml:space="preserve"> </v>
      </c>
      <c r="CJ2374" s="115"/>
      <c r="CK2374" s="115" t="str">
        <f t="shared" si="1312"/>
        <v xml:space="preserve"> </v>
      </c>
      <c r="CL2374" s="120" t="str">
        <f t="shared" si="1313"/>
        <v xml:space="preserve"> </v>
      </c>
      <c r="CM2374" s="417" t="str">
        <f t="shared" si="1315"/>
        <v xml:space="preserve"> </v>
      </c>
      <c r="IS2374" s="110">
        <v>389</v>
      </c>
    </row>
    <row r="2375" spans="1:253" s="74" customFormat="1" ht="17.100000000000001" hidden="1" customHeight="1" x14ac:dyDescent="0.25">
      <c r="B2375" s="504">
        <f>IF('KB Duct Parts'!$BL$14=1,'Flanged Elbows'!I7,0)</f>
        <v>0</v>
      </c>
      <c r="C2375" s="525">
        <v>22304.9</v>
      </c>
      <c r="D2375" s="526">
        <f t="shared" si="1283"/>
        <v>22304.9</v>
      </c>
      <c r="E2375" s="520" t="s">
        <v>861</v>
      </c>
      <c r="F2375" s="508" t="str">
        <f t="shared" si="1276"/>
        <v xml:space="preserve"> </v>
      </c>
      <c r="G2375" s="516" t="s">
        <v>794</v>
      </c>
      <c r="H2375" s="504" t="str">
        <f>IF('Flanged Parts'!$BB$6=1,"CS",IF('Flanged Parts'!$BB$6=2,"Glv",0))</f>
        <v>Glv</v>
      </c>
      <c r="I2375" s="1035"/>
      <c r="J2375" s="1036"/>
      <c r="K2375" s="516" t="s">
        <v>881</v>
      </c>
      <c r="L2375" s="535"/>
      <c r="M2375" s="517" t="str">
        <f t="shared" ref="M2375:M2425" si="1317">IF(AM2375=1,"Y",IF(AM2375&gt;1,"NR"," "))</f>
        <v>Y</v>
      </c>
      <c r="N2375" s="514">
        <f t="shared" si="1285"/>
        <v>58.760000000000005</v>
      </c>
      <c r="O2375" s="514">
        <f t="shared" si="1286"/>
        <v>0</v>
      </c>
      <c r="P2375" s="680">
        <f>'KB Duct Parts'!$AE$3</f>
        <v>0</v>
      </c>
      <c r="Q2375" s="681">
        <f t="shared" si="1278"/>
        <v>0</v>
      </c>
      <c r="R2375" s="682">
        <f t="shared" si="1279"/>
        <v>0</v>
      </c>
      <c r="S2375" s="716">
        <f t="shared" si="1287"/>
        <v>0.2</v>
      </c>
      <c r="T2375" s="679">
        <f t="shared" si="1281"/>
        <v>0</v>
      </c>
      <c r="U2375" s="679">
        <f t="shared" si="1282"/>
        <v>0</v>
      </c>
      <c r="Y2375" s="120"/>
      <c r="AD2375" s="81"/>
      <c r="AF2375" s="370"/>
      <c r="AG2375" s="374"/>
      <c r="AH2375" s="378"/>
      <c r="AI2375" s="381"/>
      <c r="AJ2375" s="386"/>
      <c r="AK2375" s="391"/>
      <c r="AL2375" s="386"/>
      <c r="AM2375" s="363">
        <f t="shared" si="1314"/>
        <v>1</v>
      </c>
      <c r="AN2375" s="578">
        <v>51.1</v>
      </c>
      <c r="AO2375" s="120">
        <f t="shared" si="1296"/>
        <v>0</v>
      </c>
      <c r="AP2375" s="120">
        <f t="shared" si="1288"/>
        <v>0</v>
      </c>
      <c r="AQ2375" s="120">
        <f t="shared" si="1289"/>
        <v>0</v>
      </c>
      <c r="AR2375" s="120">
        <f t="shared" si="1290"/>
        <v>0</v>
      </c>
      <c r="AS2375" s="120">
        <f t="shared" si="1291"/>
        <v>0</v>
      </c>
      <c r="AT2375" s="120">
        <f t="shared" si="1292"/>
        <v>0</v>
      </c>
      <c r="AU2375" s="363" t="s">
        <v>717</v>
      </c>
      <c r="AV2375" s="393"/>
      <c r="AW2375" s="395"/>
      <c r="AX2375" s="571">
        <v>0</v>
      </c>
      <c r="AY2375" s="572">
        <v>0</v>
      </c>
      <c r="AZ2375" s="572">
        <v>0</v>
      </c>
      <c r="BA2375" s="572">
        <v>0</v>
      </c>
      <c r="BB2375" s="573">
        <v>0</v>
      </c>
      <c r="BC2375" s="395">
        <v>0</v>
      </c>
      <c r="BD2375" s="115"/>
      <c r="BE2375" s="115"/>
      <c r="BF2375" s="115">
        <v>2</v>
      </c>
      <c r="BG2375" s="115">
        <v>4</v>
      </c>
      <c r="BH2375" s="423">
        <f t="shared" ref="BH2375:BH2438" si="1318">IF(H2375="CS",VLOOKUP(BG2375,$BJ$2344:$BK$2374,2),IF(H2375="Glv",VLOOKUP(BG2375,$BJ$2344:$BL$2374,3),0))</f>
        <v>3.83</v>
      </c>
      <c r="BI2375" s="417">
        <f t="shared" si="1293"/>
        <v>7.66</v>
      </c>
      <c r="BJ2375" s="115"/>
      <c r="BK2375" s="115"/>
      <c r="BQ2375" s="74" t="str">
        <f t="shared" si="1297"/>
        <v xml:space="preserve"> </v>
      </c>
      <c r="BR2375" s="120" t="str">
        <f t="shared" si="1298"/>
        <v xml:space="preserve"> </v>
      </c>
      <c r="BS2375" s="120" t="str">
        <f t="shared" si="1299"/>
        <v xml:space="preserve"> </v>
      </c>
      <c r="BU2375" s="74" t="str">
        <f t="shared" si="1300"/>
        <v xml:space="preserve"> </v>
      </c>
      <c r="BV2375" s="120" t="str">
        <f t="shared" si="1301"/>
        <v xml:space="preserve"> </v>
      </c>
      <c r="BW2375" s="120" t="str">
        <f t="shared" si="1302"/>
        <v xml:space="preserve">  </v>
      </c>
      <c r="BY2375" s="74" t="str">
        <f t="shared" si="1303"/>
        <v xml:space="preserve"> </v>
      </c>
      <c r="BZ2375" s="120" t="str">
        <f t="shared" si="1304"/>
        <v xml:space="preserve"> </v>
      </c>
      <c r="CA2375" s="120" t="str">
        <f t="shared" si="1305"/>
        <v xml:space="preserve"> </v>
      </c>
      <c r="CC2375" s="115" t="str">
        <f t="shared" si="1306"/>
        <v xml:space="preserve"> </v>
      </c>
      <c r="CD2375" s="120" t="str">
        <f t="shared" si="1307"/>
        <v xml:space="preserve"> </v>
      </c>
      <c r="CE2375" s="417" t="str">
        <f t="shared" si="1308"/>
        <v xml:space="preserve"> </v>
      </c>
      <c r="CF2375" s="115"/>
      <c r="CG2375" s="115" t="str">
        <f t="shared" si="1309"/>
        <v xml:space="preserve"> </v>
      </c>
      <c r="CH2375" s="120" t="str">
        <f t="shared" si="1310"/>
        <v xml:space="preserve"> </v>
      </c>
      <c r="CI2375" s="417" t="str">
        <f t="shared" si="1311"/>
        <v xml:space="preserve"> </v>
      </c>
      <c r="CJ2375" s="115"/>
      <c r="CK2375" s="115" t="str">
        <f t="shared" si="1312"/>
        <v xml:space="preserve"> </v>
      </c>
      <c r="CL2375" s="120" t="str">
        <f t="shared" si="1313"/>
        <v xml:space="preserve"> </v>
      </c>
      <c r="CM2375" s="417" t="str">
        <f t="shared" si="1315"/>
        <v xml:space="preserve"> </v>
      </c>
      <c r="IS2375" s="111">
        <v>34.200000000000003</v>
      </c>
    </row>
    <row r="2376" spans="1:253" s="74" customFormat="1" ht="17.100000000000001" hidden="1" customHeight="1" x14ac:dyDescent="0.25">
      <c r="B2376" s="504">
        <f>IF('KB Duct Parts'!$BL$14=1,'Flanged Elbows'!I8,0)</f>
        <v>0</v>
      </c>
      <c r="C2376" s="525">
        <v>22305.9</v>
      </c>
      <c r="D2376" s="526">
        <f t="shared" si="1283"/>
        <v>22305.9</v>
      </c>
      <c r="E2376" s="504" t="s">
        <v>862</v>
      </c>
      <c r="F2376" s="508" t="str">
        <f t="shared" si="1276"/>
        <v xml:space="preserve"> </v>
      </c>
      <c r="G2376" s="516" t="s">
        <v>794</v>
      </c>
      <c r="H2376" s="504" t="str">
        <f>IF('Flanged Parts'!$BB$6=1,"CS",IF('Flanged Parts'!$BB$6=2,"Glv",0))</f>
        <v>Glv</v>
      </c>
      <c r="I2376" s="1035"/>
      <c r="J2376" s="1036"/>
      <c r="K2376" s="516" t="s">
        <v>881</v>
      </c>
      <c r="L2376" s="535"/>
      <c r="M2376" s="517" t="str">
        <f t="shared" si="1317"/>
        <v>Y</v>
      </c>
      <c r="N2376" s="514">
        <f t="shared" si="1285"/>
        <v>72.8</v>
      </c>
      <c r="O2376" s="514">
        <f t="shared" si="1286"/>
        <v>0</v>
      </c>
      <c r="P2376" s="680">
        <f>'KB Duct Parts'!$AE$3</f>
        <v>0</v>
      </c>
      <c r="Q2376" s="681">
        <f t="shared" si="1278"/>
        <v>0</v>
      </c>
      <c r="R2376" s="682">
        <f t="shared" si="1279"/>
        <v>0</v>
      </c>
      <c r="S2376" s="716">
        <f t="shared" si="1287"/>
        <v>0.2</v>
      </c>
      <c r="T2376" s="679">
        <f t="shared" si="1281"/>
        <v>0</v>
      </c>
      <c r="U2376" s="679">
        <f t="shared" si="1282"/>
        <v>0</v>
      </c>
      <c r="Y2376" s="120"/>
      <c r="AD2376" s="81"/>
      <c r="AF2376" s="370"/>
      <c r="AG2376" s="374"/>
      <c r="AH2376" s="378"/>
      <c r="AI2376" s="381"/>
      <c r="AJ2376" s="386"/>
      <c r="AK2376" s="391"/>
      <c r="AL2376" s="386"/>
      <c r="AM2376" s="363">
        <f t="shared" si="1314"/>
        <v>1</v>
      </c>
      <c r="AN2376" s="578">
        <v>63</v>
      </c>
      <c r="AO2376" s="120">
        <f t="shared" si="1296"/>
        <v>0</v>
      </c>
      <c r="AP2376" s="120">
        <f t="shared" si="1288"/>
        <v>0</v>
      </c>
      <c r="AQ2376" s="120">
        <f t="shared" si="1289"/>
        <v>0</v>
      </c>
      <c r="AR2376" s="120">
        <f t="shared" si="1290"/>
        <v>0</v>
      </c>
      <c r="AS2376" s="120">
        <f t="shared" si="1291"/>
        <v>0</v>
      </c>
      <c r="AT2376" s="120">
        <f t="shared" si="1292"/>
        <v>0</v>
      </c>
      <c r="AU2376" s="363" t="s">
        <v>717</v>
      </c>
      <c r="AV2376" s="393"/>
      <c r="AW2376" s="395"/>
      <c r="AX2376" s="571">
        <v>0</v>
      </c>
      <c r="AY2376" s="572">
        <v>0</v>
      </c>
      <c r="AZ2376" s="572">
        <v>0</v>
      </c>
      <c r="BA2376" s="572">
        <v>0</v>
      </c>
      <c r="BB2376" s="573">
        <v>0</v>
      </c>
      <c r="BC2376" s="395">
        <v>0</v>
      </c>
      <c r="BD2376" s="115"/>
      <c r="BE2376" s="115"/>
      <c r="BF2376" s="115">
        <v>2</v>
      </c>
      <c r="BG2376" s="115">
        <v>5</v>
      </c>
      <c r="BH2376" s="423">
        <f t="shared" si="1318"/>
        <v>4.9000000000000004</v>
      </c>
      <c r="BI2376" s="417">
        <f t="shared" si="1293"/>
        <v>9.8000000000000007</v>
      </c>
      <c r="BJ2376" s="115"/>
      <c r="BK2376" s="115"/>
      <c r="BQ2376" s="74" t="str">
        <f t="shared" si="1297"/>
        <v xml:space="preserve"> </v>
      </c>
      <c r="BR2376" s="120" t="str">
        <f t="shared" si="1298"/>
        <v xml:space="preserve"> </v>
      </c>
      <c r="BS2376" s="120" t="str">
        <f t="shared" si="1299"/>
        <v xml:space="preserve"> </v>
      </c>
      <c r="BU2376" s="74" t="str">
        <f t="shared" si="1300"/>
        <v xml:space="preserve"> </v>
      </c>
      <c r="BV2376" s="120" t="str">
        <f t="shared" si="1301"/>
        <v xml:space="preserve"> </v>
      </c>
      <c r="BW2376" s="120" t="str">
        <f t="shared" si="1302"/>
        <v xml:space="preserve">  </v>
      </c>
      <c r="BY2376" s="74" t="str">
        <f t="shared" si="1303"/>
        <v xml:space="preserve"> </v>
      </c>
      <c r="BZ2376" s="120" t="str">
        <f t="shared" si="1304"/>
        <v xml:space="preserve"> </v>
      </c>
      <c r="CA2376" s="120" t="str">
        <f t="shared" si="1305"/>
        <v xml:space="preserve"> </v>
      </c>
      <c r="CC2376" s="115" t="str">
        <f t="shared" si="1306"/>
        <v xml:space="preserve"> </v>
      </c>
      <c r="CD2376" s="120" t="str">
        <f t="shared" si="1307"/>
        <v xml:space="preserve"> </v>
      </c>
      <c r="CE2376" s="417" t="str">
        <f t="shared" si="1308"/>
        <v xml:space="preserve"> </v>
      </c>
      <c r="CF2376" s="115"/>
      <c r="CG2376" s="115" t="str">
        <f t="shared" si="1309"/>
        <v xml:space="preserve"> </v>
      </c>
      <c r="CH2376" s="120" t="str">
        <f t="shared" si="1310"/>
        <v xml:space="preserve"> </v>
      </c>
      <c r="CI2376" s="417" t="str">
        <f t="shared" si="1311"/>
        <v xml:space="preserve"> </v>
      </c>
      <c r="CJ2376" s="115"/>
      <c r="CK2376" s="115" t="str">
        <f t="shared" si="1312"/>
        <v xml:space="preserve"> </v>
      </c>
      <c r="CL2376" s="120" t="str">
        <f t="shared" si="1313"/>
        <v xml:space="preserve"> </v>
      </c>
      <c r="CM2376" s="417" t="str">
        <f t="shared" si="1315"/>
        <v xml:space="preserve"> </v>
      </c>
      <c r="IS2376" s="111">
        <v>42.2</v>
      </c>
    </row>
    <row r="2377" spans="1:253" s="74" customFormat="1" ht="17.100000000000001" hidden="1" customHeight="1" x14ac:dyDescent="0.25">
      <c r="B2377" s="504">
        <f>IF('KB Duct Parts'!$BL$14=1,'Flanged Elbows'!I9,0)</f>
        <v>0</v>
      </c>
      <c r="C2377" s="525">
        <v>22306.9</v>
      </c>
      <c r="D2377" s="526">
        <f t="shared" si="1283"/>
        <v>22306.9</v>
      </c>
      <c r="E2377" s="504" t="s">
        <v>863</v>
      </c>
      <c r="F2377" s="508" t="str">
        <f t="shared" si="1276"/>
        <v xml:space="preserve"> </v>
      </c>
      <c r="G2377" s="516" t="s">
        <v>794</v>
      </c>
      <c r="H2377" s="504" t="str">
        <f>IF('Flanged Parts'!$BB$6=1,"CS",IF('Flanged Parts'!$BB$6=2,"Glv",0))</f>
        <v>Glv</v>
      </c>
      <c r="I2377" s="1035"/>
      <c r="J2377" s="1036"/>
      <c r="K2377" s="516" t="s">
        <v>881</v>
      </c>
      <c r="L2377" s="535"/>
      <c r="M2377" s="517" t="str">
        <f t="shared" si="1317"/>
        <v>Y</v>
      </c>
      <c r="N2377" s="514">
        <f t="shared" si="1285"/>
        <v>73.52000000000001</v>
      </c>
      <c r="O2377" s="514">
        <f t="shared" si="1286"/>
        <v>0</v>
      </c>
      <c r="P2377" s="680">
        <f>'KB Duct Parts'!$AE$3</f>
        <v>0</v>
      </c>
      <c r="Q2377" s="681">
        <f t="shared" si="1278"/>
        <v>0</v>
      </c>
      <c r="R2377" s="682">
        <f t="shared" si="1279"/>
        <v>0</v>
      </c>
      <c r="S2377" s="716">
        <f t="shared" si="1287"/>
        <v>0.2</v>
      </c>
      <c r="T2377" s="679">
        <f t="shared" si="1281"/>
        <v>0</v>
      </c>
      <c r="U2377" s="679">
        <f t="shared" si="1282"/>
        <v>0</v>
      </c>
      <c r="Y2377" s="120"/>
      <c r="AD2377" s="81"/>
      <c r="AF2377" s="370"/>
      <c r="AG2377" s="374"/>
      <c r="AH2377" s="378"/>
      <c r="AI2377" s="381"/>
      <c r="AJ2377" s="386"/>
      <c r="AK2377" s="391"/>
      <c r="AL2377" s="386"/>
      <c r="AM2377" s="363">
        <f t="shared" si="1314"/>
        <v>1</v>
      </c>
      <c r="AN2377" s="578">
        <v>61.7</v>
      </c>
      <c r="AO2377" s="120">
        <f t="shared" si="1296"/>
        <v>0</v>
      </c>
      <c r="AP2377" s="120">
        <f t="shared" si="1288"/>
        <v>0</v>
      </c>
      <c r="AQ2377" s="120">
        <f t="shared" si="1289"/>
        <v>0</v>
      </c>
      <c r="AR2377" s="120">
        <f t="shared" si="1290"/>
        <v>0</v>
      </c>
      <c r="AS2377" s="120">
        <f t="shared" si="1291"/>
        <v>0</v>
      </c>
      <c r="AT2377" s="120">
        <f t="shared" si="1292"/>
        <v>0</v>
      </c>
      <c r="AU2377" s="363" t="s">
        <v>717</v>
      </c>
      <c r="AV2377" s="393"/>
      <c r="AW2377" s="395"/>
      <c r="AX2377" s="571">
        <v>0</v>
      </c>
      <c r="AY2377" s="572">
        <v>0</v>
      </c>
      <c r="AZ2377" s="572">
        <v>0</v>
      </c>
      <c r="BA2377" s="572">
        <v>0</v>
      </c>
      <c r="BB2377" s="573">
        <v>0</v>
      </c>
      <c r="BC2377" s="395">
        <v>0</v>
      </c>
      <c r="BD2377" s="115"/>
      <c r="BE2377" s="115"/>
      <c r="BF2377" s="115">
        <v>2</v>
      </c>
      <c r="BG2377" s="115">
        <v>6</v>
      </c>
      <c r="BH2377" s="423">
        <f t="shared" si="1318"/>
        <v>5.91</v>
      </c>
      <c r="BI2377" s="417">
        <f t="shared" si="1293"/>
        <v>11.82</v>
      </c>
      <c r="BJ2377" s="115"/>
      <c r="BK2377" s="115"/>
      <c r="BQ2377" s="74" t="str">
        <f t="shared" si="1297"/>
        <v xml:space="preserve"> </v>
      </c>
      <c r="BR2377" s="120" t="str">
        <f t="shared" si="1298"/>
        <v xml:space="preserve"> </v>
      </c>
      <c r="BS2377" s="120" t="str">
        <f t="shared" si="1299"/>
        <v xml:space="preserve"> </v>
      </c>
      <c r="BU2377" s="74" t="str">
        <f t="shared" si="1300"/>
        <v xml:space="preserve"> </v>
      </c>
      <c r="BV2377" s="120" t="str">
        <f t="shared" si="1301"/>
        <v xml:space="preserve"> </v>
      </c>
      <c r="BW2377" s="120" t="str">
        <f t="shared" si="1302"/>
        <v xml:space="preserve">  </v>
      </c>
      <c r="BY2377" s="74" t="str">
        <f t="shared" si="1303"/>
        <v xml:space="preserve"> </v>
      </c>
      <c r="BZ2377" s="120" t="str">
        <f t="shared" si="1304"/>
        <v xml:space="preserve"> </v>
      </c>
      <c r="CA2377" s="120" t="str">
        <f t="shared" si="1305"/>
        <v xml:space="preserve"> </v>
      </c>
      <c r="CC2377" s="115" t="str">
        <f t="shared" si="1306"/>
        <v xml:space="preserve"> </v>
      </c>
      <c r="CD2377" s="120" t="str">
        <f t="shared" si="1307"/>
        <v xml:space="preserve"> </v>
      </c>
      <c r="CE2377" s="417" t="str">
        <f t="shared" si="1308"/>
        <v xml:space="preserve"> </v>
      </c>
      <c r="CF2377" s="115"/>
      <c r="CG2377" s="115" t="str">
        <f t="shared" si="1309"/>
        <v xml:space="preserve"> </v>
      </c>
      <c r="CH2377" s="120" t="str">
        <f t="shared" si="1310"/>
        <v xml:space="preserve"> </v>
      </c>
      <c r="CI2377" s="417" t="str">
        <f t="shared" si="1311"/>
        <v xml:space="preserve"> </v>
      </c>
      <c r="CJ2377" s="115"/>
      <c r="CK2377" s="115" t="str">
        <f t="shared" si="1312"/>
        <v xml:space="preserve"> </v>
      </c>
      <c r="CL2377" s="120" t="str">
        <f t="shared" si="1313"/>
        <v xml:space="preserve"> </v>
      </c>
      <c r="CM2377" s="417" t="str">
        <f t="shared" si="1315"/>
        <v xml:space="preserve"> </v>
      </c>
      <c r="IS2377" s="111">
        <v>42.4</v>
      </c>
    </row>
    <row r="2378" spans="1:253" s="74" customFormat="1" ht="17.100000000000001" hidden="1" customHeight="1" x14ac:dyDescent="0.25">
      <c r="B2378" s="504">
        <f>IF('KB Duct Parts'!$BL$14=1,'Flanged Elbows'!I10,0)</f>
        <v>0</v>
      </c>
      <c r="C2378" s="525">
        <v>22307.9</v>
      </c>
      <c r="D2378" s="526">
        <f t="shared" si="1283"/>
        <v>22307.9</v>
      </c>
      <c r="E2378" s="504" t="s">
        <v>864</v>
      </c>
      <c r="F2378" s="508" t="str">
        <f t="shared" si="1276"/>
        <v xml:space="preserve"> </v>
      </c>
      <c r="G2378" s="516" t="s">
        <v>794</v>
      </c>
      <c r="H2378" s="504" t="str">
        <f>IF('Flanged Parts'!$BB$6=1,"CS",IF('Flanged Parts'!$BB$6=2,"Glv",0))</f>
        <v>Glv</v>
      </c>
      <c r="I2378" s="1035"/>
      <c r="J2378" s="1036"/>
      <c r="K2378" s="516" t="s">
        <v>881</v>
      </c>
      <c r="L2378" s="535"/>
      <c r="M2378" s="517" t="str">
        <f t="shared" si="1317"/>
        <v>Y</v>
      </c>
      <c r="N2378" s="514">
        <f t="shared" si="1285"/>
        <v>77.16</v>
      </c>
      <c r="O2378" s="514">
        <f t="shared" si="1286"/>
        <v>0</v>
      </c>
      <c r="P2378" s="680">
        <f>'KB Duct Parts'!$AE$3</f>
        <v>0</v>
      </c>
      <c r="Q2378" s="681">
        <f t="shared" si="1278"/>
        <v>0</v>
      </c>
      <c r="R2378" s="682">
        <f t="shared" si="1279"/>
        <v>0</v>
      </c>
      <c r="S2378" s="716">
        <f t="shared" si="1287"/>
        <v>0.2</v>
      </c>
      <c r="T2378" s="679">
        <f t="shared" si="1281"/>
        <v>0</v>
      </c>
      <c r="U2378" s="679">
        <f t="shared" si="1282"/>
        <v>0</v>
      </c>
      <c r="Y2378" s="120"/>
      <c r="AD2378" s="81"/>
      <c r="AF2378" s="370"/>
      <c r="AG2378" s="374"/>
      <c r="AH2378" s="378"/>
      <c r="AI2378" s="381"/>
      <c r="AJ2378" s="386"/>
      <c r="AK2378" s="391"/>
      <c r="AL2378" s="386"/>
      <c r="AM2378" s="363">
        <f t="shared" si="1314"/>
        <v>1</v>
      </c>
      <c r="AN2378" s="578">
        <v>61.9</v>
      </c>
      <c r="AO2378" s="120">
        <f t="shared" si="1296"/>
        <v>0</v>
      </c>
      <c r="AP2378" s="120">
        <f t="shared" si="1288"/>
        <v>0</v>
      </c>
      <c r="AQ2378" s="120">
        <f t="shared" si="1289"/>
        <v>0</v>
      </c>
      <c r="AR2378" s="120">
        <f t="shared" si="1290"/>
        <v>0</v>
      </c>
      <c r="AS2378" s="120">
        <f t="shared" si="1291"/>
        <v>0</v>
      </c>
      <c r="AT2378" s="120">
        <f t="shared" si="1292"/>
        <v>0</v>
      </c>
      <c r="AU2378" s="363" t="s">
        <v>717</v>
      </c>
      <c r="AV2378" s="393"/>
      <c r="AW2378" s="395"/>
      <c r="AX2378" s="571">
        <v>0</v>
      </c>
      <c r="AY2378" s="572">
        <v>0</v>
      </c>
      <c r="AZ2378" s="572">
        <v>0</v>
      </c>
      <c r="BA2378" s="572">
        <v>0</v>
      </c>
      <c r="BB2378" s="573">
        <v>0</v>
      </c>
      <c r="BC2378" s="395">
        <v>0</v>
      </c>
      <c r="BD2378" s="115"/>
      <c r="BE2378" s="115"/>
      <c r="BF2378" s="115">
        <v>2</v>
      </c>
      <c r="BG2378" s="115">
        <v>7</v>
      </c>
      <c r="BH2378" s="423">
        <f t="shared" si="1318"/>
        <v>7.63</v>
      </c>
      <c r="BI2378" s="417">
        <f t="shared" si="1293"/>
        <v>15.26</v>
      </c>
      <c r="BJ2378" s="115"/>
      <c r="BK2378" s="115"/>
      <c r="BQ2378" s="74" t="str">
        <f t="shared" si="1297"/>
        <v xml:space="preserve"> </v>
      </c>
      <c r="BR2378" s="120" t="str">
        <f t="shared" si="1298"/>
        <v xml:space="preserve"> </v>
      </c>
      <c r="BS2378" s="120" t="str">
        <f t="shared" si="1299"/>
        <v xml:space="preserve"> </v>
      </c>
      <c r="BU2378" s="74" t="str">
        <f t="shared" si="1300"/>
        <v xml:space="preserve"> </v>
      </c>
      <c r="BV2378" s="120" t="str">
        <f t="shared" si="1301"/>
        <v xml:space="preserve"> </v>
      </c>
      <c r="BW2378" s="120" t="str">
        <f t="shared" si="1302"/>
        <v xml:space="preserve">  </v>
      </c>
      <c r="BY2378" s="74" t="str">
        <f t="shared" si="1303"/>
        <v xml:space="preserve"> </v>
      </c>
      <c r="BZ2378" s="120" t="str">
        <f t="shared" si="1304"/>
        <v xml:space="preserve"> </v>
      </c>
      <c r="CA2378" s="120" t="str">
        <f t="shared" si="1305"/>
        <v xml:space="preserve"> </v>
      </c>
      <c r="CC2378" s="115" t="str">
        <f t="shared" si="1306"/>
        <v xml:space="preserve"> </v>
      </c>
      <c r="CD2378" s="120" t="str">
        <f t="shared" si="1307"/>
        <v xml:space="preserve"> </v>
      </c>
      <c r="CE2378" s="417" t="str">
        <f t="shared" si="1308"/>
        <v xml:space="preserve"> </v>
      </c>
      <c r="CF2378" s="115"/>
      <c r="CG2378" s="115" t="str">
        <f t="shared" si="1309"/>
        <v xml:space="preserve"> </v>
      </c>
      <c r="CH2378" s="120" t="str">
        <f t="shared" si="1310"/>
        <v xml:space="preserve"> </v>
      </c>
      <c r="CI2378" s="417" t="str">
        <f t="shared" si="1311"/>
        <v xml:space="preserve"> </v>
      </c>
      <c r="CJ2378" s="115"/>
      <c r="CK2378" s="115" t="str">
        <f t="shared" si="1312"/>
        <v xml:space="preserve"> </v>
      </c>
      <c r="CL2378" s="120" t="str">
        <f t="shared" si="1313"/>
        <v xml:space="preserve"> </v>
      </c>
      <c r="CM2378" s="417" t="str">
        <f t="shared" si="1315"/>
        <v xml:space="preserve"> </v>
      </c>
      <c r="IS2378" s="111"/>
    </row>
    <row r="2379" spans="1:253" s="74" customFormat="1" ht="17.100000000000001" hidden="1" customHeight="1" x14ac:dyDescent="0.25">
      <c r="B2379" s="504">
        <f>IF('KB Duct Parts'!$BL$14=1,'Flanged Elbows'!I11,0)</f>
        <v>0</v>
      </c>
      <c r="C2379" s="525">
        <v>22308.9</v>
      </c>
      <c r="D2379" s="526">
        <f t="shared" si="1283"/>
        <v>22308.9</v>
      </c>
      <c r="E2379" s="504" t="s">
        <v>865</v>
      </c>
      <c r="F2379" s="508" t="str">
        <f t="shared" si="1276"/>
        <v xml:space="preserve"> </v>
      </c>
      <c r="G2379" s="516" t="s">
        <v>794</v>
      </c>
      <c r="H2379" s="504" t="str">
        <f>IF('Flanged Parts'!$BB$6=1,"CS",IF('Flanged Parts'!$BB$6=2,"Glv",0))</f>
        <v>Glv</v>
      </c>
      <c r="I2379" s="1035"/>
      <c r="J2379" s="1036"/>
      <c r="K2379" s="516" t="s">
        <v>881</v>
      </c>
      <c r="L2379" s="535"/>
      <c r="M2379" s="517" t="str">
        <f t="shared" si="1317"/>
        <v>Y</v>
      </c>
      <c r="N2379" s="514">
        <f t="shared" si="1285"/>
        <v>86.38</v>
      </c>
      <c r="O2379" s="514">
        <f t="shared" si="1286"/>
        <v>0</v>
      </c>
      <c r="P2379" s="680">
        <f>'KB Duct Parts'!$AE$3</f>
        <v>0</v>
      </c>
      <c r="Q2379" s="681">
        <f t="shared" si="1278"/>
        <v>0</v>
      </c>
      <c r="R2379" s="682">
        <f t="shared" si="1279"/>
        <v>0</v>
      </c>
      <c r="S2379" s="716">
        <f t="shared" si="1287"/>
        <v>0.2</v>
      </c>
      <c r="T2379" s="679">
        <f t="shared" si="1281"/>
        <v>0</v>
      </c>
      <c r="U2379" s="679">
        <f t="shared" si="1282"/>
        <v>0</v>
      </c>
      <c r="Y2379" s="120"/>
      <c r="AD2379" s="81"/>
      <c r="AF2379" s="370"/>
      <c r="AG2379" s="374"/>
      <c r="AH2379" s="378"/>
      <c r="AI2379" s="381"/>
      <c r="AJ2379" s="386"/>
      <c r="AK2379" s="391"/>
      <c r="AL2379" s="386"/>
      <c r="AM2379" s="363">
        <f t="shared" si="1314"/>
        <v>1</v>
      </c>
      <c r="AN2379" s="578">
        <v>67.8</v>
      </c>
      <c r="AO2379" s="120">
        <f t="shared" si="1296"/>
        <v>0</v>
      </c>
      <c r="AP2379" s="120">
        <f t="shared" si="1288"/>
        <v>0</v>
      </c>
      <c r="AQ2379" s="120">
        <f t="shared" si="1289"/>
        <v>0</v>
      </c>
      <c r="AR2379" s="120">
        <f t="shared" si="1290"/>
        <v>0</v>
      </c>
      <c r="AS2379" s="120">
        <f t="shared" si="1291"/>
        <v>0</v>
      </c>
      <c r="AT2379" s="120">
        <f t="shared" si="1292"/>
        <v>0</v>
      </c>
      <c r="AU2379" s="363" t="s">
        <v>717</v>
      </c>
      <c r="AV2379" s="393"/>
      <c r="AW2379" s="395"/>
      <c r="AX2379" s="571">
        <v>0</v>
      </c>
      <c r="AY2379" s="572">
        <v>0</v>
      </c>
      <c r="AZ2379" s="572">
        <v>0</v>
      </c>
      <c r="BA2379" s="572">
        <v>0</v>
      </c>
      <c r="BB2379" s="573">
        <v>0</v>
      </c>
      <c r="BC2379" s="395">
        <v>0</v>
      </c>
      <c r="BD2379" s="115"/>
      <c r="BE2379" s="115"/>
      <c r="BF2379" s="115">
        <v>2</v>
      </c>
      <c r="BG2379" s="115">
        <v>8</v>
      </c>
      <c r="BH2379" s="423">
        <f t="shared" si="1318"/>
        <v>9.2899999999999991</v>
      </c>
      <c r="BI2379" s="417">
        <f t="shared" si="1293"/>
        <v>18.579999999999998</v>
      </c>
      <c r="BJ2379" s="115"/>
      <c r="BK2379" s="115"/>
      <c r="BQ2379" s="74" t="str">
        <f t="shared" si="1297"/>
        <v xml:space="preserve"> </v>
      </c>
      <c r="BR2379" s="120" t="str">
        <f t="shared" si="1298"/>
        <v xml:space="preserve"> </v>
      </c>
      <c r="BS2379" s="120" t="str">
        <f t="shared" si="1299"/>
        <v xml:space="preserve"> </v>
      </c>
      <c r="BU2379" s="74" t="str">
        <f t="shared" si="1300"/>
        <v xml:space="preserve"> </v>
      </c>
      <c r="BV2379" s="120" t="str">
        <f t="shared" si="1301"/>
        <v xml:space="preserve"> </v>
      </c>
      <c r="BW2379" s="120" t="str">
        <f t="shared" si="1302"/>
        <v xml:space="preserve">  </v>
      </c>
      <c r="BY2379" s="74" t="str">
        <f t="shared" si="1303"/>
        <v xml:space="preserve"> </v>
      </c>
      <c r="BZ2379" s="120" t="str">
        <f t="shared" si="1304"/>
        <v xml:space="preserve"> </v>
      </c>
      <c r="CA2379" s="120" t="str">
        <f t="shared" si="1305"/>
        <v xml:space="preserve"> </v>
      </c>
      <c r="CC2379" s="115" t="str">
        <f t="shared" si="1306"/>
        <v xml:space="preserve"> </v>
      </c>
      <c r="CD2379" s="120" t="str">
        <f t="shared" si="1307"/>
        <v xml:space="preserve"> </v>
      </c>
      <c r="CE2379" s="417" t="str">
        <f t="shared" si="1308"/>
        <v xml:space="preserve"> </v>
      </c>
      <c r="CF2379" s="115"/>
      <c r="CG2379" s="115" t="str">
        <f t="shared" si="1309"/>
        <v xml:space="preserve"> </v>
      </c>
      <c r="CH2379" s="120" t="str">
        <f t="shared" si="1310"/>
        <v xml:space="preserve"> </v>
      </c>
      <c r="CI2379" s="417" t="str">
        <f t="shared" si="1311"/>
        <v xml:space="preserve"> </v>
      </c>
      <c r="CJ2379" s="115"/>
      <c r="CK2379" s="115" t="str">
        <f t="shared" si="1312"/>
        <v xml:space="preserve"> </v>
      </c>
      <c r="CL2379" s="120" t="str">
        <f t="shared" si="1313"/>
        <v xml:space="preserve"> </v>
      </c>
      <c r="CM2379" s="417" t="str">
        <f t="shared" si="1315"/>
        <v xml:space="preserve"> </v>
      </c>
      <c r="IS2379" s="111"/>
    </row>
    <row r="2380" spans="1:253" s="74" customFormat="1" ht="17.100000000000001" hidden="1" customHeight="1" x14ac:dyDescent="0.25">
      <c r="B2380" s="504">
        <f>IF('KB Duct Parts'!$BL$14=1,'Flanged Elbows'!I12,0)</f>
        <v>0</v>
      </c>
      <c r="C2380" s="525">
        <v>22309.9</v>
      </c>
      <c r="D2380" s="526">
        <f t="shared" si="1283"/>
        <v>22309.9</v>
      </c>
      <c r="E2380" s="504" t="s">
        <v>866</v>
      </c>
      <c r="F2380" s="508" t="str">
        <f t="shared" si="1276"/>
        <v xml:space="preserve"> </v>
      </c>
      <c r="G2380" s="516" t="s">
        <v>794</v>
      </c>
      <c r="H2380" s="504" t="str">
        <f>IF('Flanged Parts'!$BB$6=1,"CS",IF('Flanged Parts'!$BB$6=2,"Glv",0))</f>
        <v>Glv</v>
      </c>
      <c r="I2380" s="1035"/>
      <c r="J2380" s="1036"/>
      <c r="K2380" s="516" t="s">
        <v>881</v>
      </c>
      <c r="L2380" s="535"/>
      <c r="M2380" s="517" t="str">
        <f t="shared" si="1317"/>
        <v>Y</v>
      </c>
      <c r="N2380" s="514">
        <f t="shared" si="1285"/>
        <v>96.56</v>
      </c>
      <c r="O2380" s="514">
        <f t="shared" si="1286"/>
        <v>0</v>
      </c>
      <c r="P2380" s="680">
        <f>'KB Duct Parts'!$AE$3</f>
        <v>0</v>
      </c>
      <c r="Q2380" s="681">
        <f t="shared" si="1278"/>
        <v>0</v>
      </c>
      <c r="R2380" s="682">
        <f t="shared" si="1279"/>
        <v>0</v>
      </c>
      <c r="S2380" s="716">
        <f t="shared" si="1287"/>
        <v>0.2</v>
      </c>
      <c r="T2380" s="679">
        <f t="shared" si="1281"/>
        <v>0</v>
      </c>
      <c r="U2380" s="679">
        <f t="shared" si="1282"/>
        <v>0</v>
      </c>
      <c r="Y2380" s="120"/>
      <c r="AD2380" s="81"/>
      <c r="AF2380" s="370"/>
      <c r="AG2380" s="374"/>
      <c r="AH2380" s="378"/>
      <c r="AI2380" s="381"/>
      <c r="AJ2380" s="386"/>
      <c r="AK2380" s="391"/>
      <c r="AL2380" s="386"/>
      <c r="AM2380" s="363">
        <f t="shared" si="1314"/>
        <v>1</v>
      </c>
      <c r="AN2380" s="578">
        <v>77.5</v>
      </c>
      <c r="AO2380" s="120">
        <f t="shared" si="1296"/>
        <v>0</v>
      </c>
      <c r="AP2380" s="120">
        <f t="shared" si="1288"/>
        <v>0</v>
      </c>
      <c r="AQ2380" s="120">
        <f t="shared" si="1289"/>
        <v>0</v>
      </c>
      <c r="AR2380" s="120">
        <f t="shared" si="1290"/>
        <v>0</v>
      </c>
      <c r="AS2380" s="120">
        <f t="shared" si="1291"/>
        <v>0</v>
      </c>
      <c r="AT2380" s="120">
        <f t="shared" si="1292"/>
        <v>0</v>
      </c>
      <c r="AU2380" s="363" t="s">
        <v>717</v>
      </c>
      <c r="AV2380" s="393"/>
      <c r="AW2380" s="395"/>
      <c r="AX2380" s="571">
        <v>0</v>
      </c>
      <c r="AY2380" s="572">
        <v>0</v>
      </c>
      <c r="AZ2380" s="572">
        <v>0</v>
      </c>
      <c r="BA2380" s="572">
        <v>0</v>
      </c>
      <c r="BB2380" s="573">
        <v>0</v>
      </c>
      <c r="BC2380" s="395">
        <v>0</v>
      </c>
      <c r="BD2380" s="115"/>
      <c r="BE2380" s="115"/>
      <c r="BF2380" s="115">
        <v>2</v>
      </c>
      <c r="BG2380" s="115">
        <v>9</v>
      </c>
      <c r="BH2380" s="423">
        <f t="shared" si="1318"/>
        <v>9.5299999999999994</v>
      </c>
      <c r="BI2380" s="417">
        <f t="shared" si="1293"/>
        <v>19.059999999999999</v>
      </c>
      <c r="BJ2380" s="115"/>
      <c r="BK2380" s="115"/>
      <c r="BQ2380" s="74" t="str">
        <f t="shared" si="1297"/>
        <v xml:space="preserve"> </v>
      </c>
      <c r="BR2380" s="120" t="str">
        <f t="shared" si="1298"/>
        <v xml:space="preserve"> </v>
      </c>
      <c r="BS2380" s="120" t="str">
        <f t="shared" si="1299"/>
        <v xml:space="preserve"> </v>
      </c>
      <c r="BU2380" s="74" t="str">
        <f t="shared" si="1300"/>
        <v xml:space="preserve"> </v>
      </c>
      <c r="BV2380" s="120" t="str">
        <f t="shared" si="1301"/>
        <v xml:space="preserve"> </v>
      </c>
      <c r="BW2380" s="120" t="str">
        <f t="shared" si="1302"/>
        <v xml:space="preserve">  </v>
      </c>
      <c r="BY2380" s="74" t="str">
        <f t="shared" si="1303"/>
        <v xml:space="preserve"> </v>
      </c>
      <c r="BZ2380" s="120" t="str">
        <f t="shared" si="1304"/>
        <v xml:space="preserve"> </v>
      </c>
      <c r="CA2380" s="120" t="str">
        <f t="shared" si="1305"/>
        <v xml:space="preserve"> </v>
      </c>
      <c r="CC2380" s="115" t="str">
        <f t="shared" si="1306"/>
        <v xml:space="preserve"> </v>
      </c>
      <c r="CD2380" s="120" t="str">
        <f t="shared" si="1307"/>
        <v xml:space="preserve"> </v>
      </c>
      <c r="CE2380" s="417" t="str">
        <f t="shared" si="1308"/>
        <v xml:space="preserve"> </v>
      </c>
      <c r="CF2380" s="115"/>
      <c r="CG2380" s="115" t="str">
        <f t="shared" si="1309"/>
        <v xml:space="preserve"> </v>
      </c>
      <c r="CH2380" s="120" t="str">
        <f t="shared" si="1310"/>
        <v xml:space="preserve"> </v>
      </c>
      <c r="CI2380" s="417" t="str">
        <f t="shared" si="1311"/>
        <v xml:space="preserve"> </v>
      </c>
      <c r="CJ2380" s="115"/>
      <c r="CK2380" s="115" t="str">
        <f t="shared" si="1312"/>
        <v xml:space="preserve"> </v>
      </c>
      <c r="CL2380" s="120" t="str">
        <f t="shared" si="1313"/>
        <v xml:space="preserve"> </v>
      </c>
      <c r="CM2380" s="417" t="str">
        <f t="shared" si="1315"/>
        <v xml:space="preserve"> </v>
      </c>
      <c r="IS2380" s="111"/>
    </row>
    <row r="2381" spans="1:253" s="74" customFormat="1" ht="17.100000000000001" hidden="1" customHeight="1" x14ac:dyDescent="0.25">
      <c r="B2381" s="504">
        <f>IF('KB Duct Parts'!$BL$14=1,'Flanged Elbows'!I13,0)</f>
        <v>0</v>
      </c>
      <c r="C2381" s="525">
        <v>22310.9</v>
      </c>
      <c r="D2381" s="526">
        <f t="shared" si="1283"/>
        <v>22310.9</v>
      </c>
      <c r="E2381" s="504" t="s">
        <v>867</v>
      </c>
      <c r="F2381" s="508" t="str">
        <f t="shared" si="1276"/>
        <v xml:space="preserve"> </v>
      </c>
      <c r="G2381" s="516" t="s">
        <v>794</v>
      </c>
      <c r="H2381" s="504" t="str">
        <f>IF('Flanged Parts'!$BB$6=1,"CS",IF('Flanged Parts'!$BB$6=2,"Glv",0))</f>
        <v>Glv</v>
      </c>
      <c r="I2381" s="1035"/>
      <c r="J2381" s="1036"/>
      <c r="K2381" s="516" t="s">
        <v>881</v>
      </c>
      <c r="L2381" s="535"/>
      <c r="M2381" s="517" t="str">
        <f t="shared" si="1317"/>
        <v>Y</v>
      </c>
      <c r="N2381" s="514">
        <f t="shared" si="1285"/>
        <v>110.54</v>
      </c>
      <c r="O2381" s="514">
        <f t="shared" si="1286"/>
        <v>0</v>
      </c>
      <c r="P2381" s="680">
        <f>'KB Duct Parts'!$AE$3</f>
        <v>0</v>
      </c>
      <c r="Q2381" s="681">
        <f t="shared" si="1278"/>
        <v>0</v>
      </c>
      <c r="R2381" s="682">
        <f t="shared" si="1279"/>
        <v>0</v>
      </c>
      <c r="S2381" s="716">
        <f t="shared" si="1287"/>
        <v>0.2</v>
      </c>
      <c r="T2381" s="679">
        <f t="shared" si="1281"/>
        <v>0</v>
      </c>
      <c r="U2381" s="679">
        <f t="shared" si="1282"/>
        <v>0</v>
      </c>
      <c r="Y2381" s="120"/>
      <c r="AD2381" s="81"/>
      <c r="AF2381" s="370"/>
      <c r="AG2381" s="374"/>
      <c r="AH2381" s="378"/>
      <c r="AI2381" s="381"/>
      <c r="AJ2381" s="386"/>
      <c r="AK2381" s="391"/>
      <c r="AL2381" s="386"/>
      <c r="AM2381" s="363">
        <f t="shared" si="1314"/>
        <v>1</v>
      </c>
      <c r="AN2381" s="578">
        <v>86.2</v>
      </c>
      <c r="AO2381" s="120">
        <f t="shared" si="1296"/>
        <v>0</v>
      </c>
      <c r="AP2381" s="120">
        <f t="shared" si="1288"/>
        <v>0</v>
      </c>
      <c r="AQ2381" s="120">
        <f t="shared" si="1289"/>
        <v>0</v>
      </c>
      <c r="AR2381" s="120">
        <f t="shared" si="1290"/>
        <v>0</v>
      </c>
      <c r="AS2381" s="120">
        <f t="shared" si="1291"/>
        <v>0</v>
      </c>
      <c r="AT2381" s="120">
        <f t="shared" si="1292"/>
        <v>0</v>
      </c>
      <c r="AU2381" s="363" t="s">
        <v>717</v>
      </c>
      <c r="AV2381" s="393"/>
      <c r="AW2381" s="395"/>
      <c r="AX2381" s="571">
        <v>0</v>
      </c>
      <c r="AY2381" s="572">
        <v>0</v>
      </c>
      <c r="AZ2381" s="572">
        <v>0</v>
      </c>
      <c r="BA2381" s="572">
        <v>0</v>
      </c>
      <c r="BB2381" s="573">
        <v>0</v>
      </c>
      <c r="BC2381" s="395">
        <v>0</v>
      </c>
      <c r="BD2381" s="115"/>
      <c r="BE2381" s="115"/>
      <c r="BF2381" s="115">
        <v>2</v>
      </c>
      <c r="BG2381" s="115">
        <v>10</v>
      </c>
      <c r="BH2381" s="423">
        <f t="shared" si="1318"/>
        <v>12.17</v>
      </c>
      <c r="BI2381" s="417">
        <f t="shared" si="1293"/>
        <v>24.34</v>
      </c>
      <c r="BJ2381" s="115"/>
      <c r="BK2381" s="115"/>
      <c r="BQ2381" s="74" t="str">
        <f t="shared" si="1297"/>
        <v xml:space="preserve"> </v>
      </c>
      <c r="BR2381" s="120" t="str">
        <f t="shared" si="1298"/>
        <v xml:space="preserve"> </v>
      </c>
      <c r="BS2381" s="120" t="str">
        <f t="shared" si="1299"/>
        <v xml:space="preserve"> </v>
      </c>
      <c r="BU2381" s="74" t="str">
        <f t="shared" si="1300"/>
        <v xml:space="preserve"> </v>
      </c>
      <c r="BV2381" s="120" t="str">
        <f t="shared" si="1301"/>
        <v xml:space="preserve"> </v>
      </c>
      <c r="BW2381" s="120" t="str">
        <f t="shared" si="1302"/>
        <v xml:space="preserve">  </v>
      </c>
      <c r="BY2381" s="74" t="str">
        <f t="shared" si="1303"/>
        <v xml:space="preserve"> </v>
      </c>
      <c r="BZ2381" s="120" t="str">
        <f t="shared" si="1304"/>
        <v xml:space="preserve"> </v>
      </c>
      <c r="CA2381" s="120" t="str">
        <f t="shared" si="1305"/>
        <v xml:space="preserve"> </v>
      </c>
      <c r="CC2381" s="115" t="str">
        <f t="shared" si="1306"/>
        <v xml:space="preserve"> </v>
      </c>
      <c r="CD2381" s="120" t="str">
        <f t="shared" si="1307"/>
        <v xml:space="preserve"> </v>
      </c>
      <c r="CE2381" s="417" t="str">
        <f t="shared" si="1308"/>
        <v xml:space="preserve"> </v>
      </c>
      <c r="CF2381" s="115"/>
      <c r="CG2381" s="115" t="str">
        <f t="shared" si="1309"/>
        <v xml:space="preserve"> </v>
      </c>
      <c r="CH2381" s="120" t="str">
        <f t="shared" si="1310"/>
        <v xml:space="preserve"> </v>
      </c>
      <c r="CI2381" s="417" t="str">
        <f t="shared" si="1311"/>
        <v xml:space="preserve"> </v>
      </c>
      <c r="CJ2381" s="115"/>
      <c r="CK2381" s="115" t="str">
        <f t="shared" si="1312"/>
        <v xml:space="preserve"> </v>
      </c>
      <c r="CL2381" s="120" t="str">
        <f t="shared" si="1313"/>
        <v xml:space="preserve"> </v>
      </c>
      <c r="CM2381" s="417" t="str">
        <f t="shared" si="1315"/>
        <v xml:space="preserve"> </v>
      </c>
      <c r="IS2381" s="111"/>
    </row>
    <row r="2382" spans="1:253" s="74" customFormat="1" ht="17.100000000000001" hidden="1" customHeight="1" x14ac:dyDescent="0.25">
      <c r="B2382" s="504">
        <f>IF('KB Duct Parts'!$BL$14=1,'Flanged Elbows'!I15,0)</f>
        <v>0</v>
      </c>
      <c r="C2382" s="525">
        <v>22312.9</v>
      </c>
      <c r="D2382" s="526">
        <f t="shared" si="1283"/>
        <v>22312.9</v>
      </c>
      <c r="E2382" s="504" t="s">
        <v>869</v>
      </c>
      <c r="F2382" s="508" t="str">
        <f t="shared" si="1276"/>
        <v xml:space="preserve"> </v>
      </c>
      <c r="G2382" s="516" t="s">
        <v>794</v>
      </c>
      <c r="H2382" s="504" t="str">
        <f>IF('Flanged Parts'!$BB$6=1,"CS",IF('Flanged Parts'!$BB$6=2,"Glv",0))</f>
        <v>Glv</v>
      </c>
      <c r="I2382" s="1035"/>
      <c r="J2382" s="1036"/>
      <c r="K2382" s="516" t="s">
        <v>881</v>
      </c>
      <c r="L2382" s="535"/>
      <c r="M2382" s="517" t="str">
        <f t="shared" si="1317"/>
        <v>Y</v>
      </c>
      <c r="N2382" s="514">
        <f t="shared" si="1285"/>
        <v>129.22</v>
      </c>
      <c r="O2382" s="514">
        <f t="shared" si="1286"/>
        <v>0</v>
      </c>
      <c r="P2382" s="680">
        <f>'KB Duct Parts'!$AE$3</f>
        <v>0</v>
      </c>
      <c r="Q2382" s="681">
        <f t="shared" si="1278"/>
        <v>0</v>
      </c>
      <c r="R2382" s="682">
        <f t="shared" si="1279"/>
        <v>0</v>
      </c>
      <c r="S2382" s="716">
        <f t="shared" si="1287"/>
        <v>0.2</v>
      </c>
      <c r="T2382" s="679">
        <f t="shared" si="1281"/>
        <v>0</v>
      </c>
      <c r="U2382" s="679">
        <f t="shared" si="1282"/>
        <v>0</v>
      </c>
      <c r="Y2382" s="120"/>
      <c r="AD2382" s="81"/>
      <c r="AF2382" s="370"/>
      <c r="AG2382" s="374"/>
      <c r="AH2382" s="378"/>
      <c r="AI2382" s="381"/>
      <c r="AJ2382" s="386"/>
      <c r="AK2382" s="391"/>
      <c r="AL2382" s="386"/>
      <c r="AM2382" s="363">
        <f t="shared" si="1314"/>
        <v>1</v>
      </c>
      <c r="AN2382" s="578">
        <v>98.7</v>
      </c>
      <c r="AO2382" s="120">
        <f t="shared" si="1296"/>
        <v>0</v>
      </c>
      <c r="AP2382" s="120">
        <f t="shared" si="1288"/>
        <v>0</v>
      </c>
      <c r="AQ2382" s="120">
        <f t="shared" si="1289"/>
        <v>0</v>
      </c>
      <c r="AR2382" s="120">
        <f t="shared" si="1290"/>
        <v>0</v>
      </c>
      <c r="AS2382" s="120">
        <f t="shared" si="1291"/>
        <v>0</v>
      </c>
      <c r="AT2382" s="120">
        <f t="shared" si="1292"/>
        <v>0</v>
      </c>
      <c r="AU2382" s="363" t="s">
        <v>717</v>
      </c>
      <c r="AV2382" s="393"/>
      <c r="AW2382" s="395"/>
      <c r="AX2382" s="571">
        <v>0</v>
      </c>
      <c r="AY2382" s="572">
        <v>0</v>
      </c>
      <c r="AZ2382" s="572">
        <v>0</v>
      </c>
      <c r="BA2382" s="572">
        <v>0</v>
      </c>
      <c r="BB2382" s="573">
        <v>0</v>
      </c>
      <c r="BC2382" s="395">
        <v>0</v>
      </c>
      <c r="BD2382" s="115"/>
      <c r="BE2382" s="115"/>
      <c r="BF2382" s="115">
        <v>2</v>
      </c>
      <c r="BG2382" s="115">
        <v>12</v>
      </c>
      <c r="BH2382" s="423">
        <f t="shared" si="1318"/>
        <v>15.26</v>
      </c>
      <c r="BI2382" s="417">
        <f t="shared" si="1293"/>
        <v>30.52</v>
      </c>
      <c r="BJ2382" s="115"/>
      <c r="BK2382" s="115"/>
      <c r="BQ2382" s="74" t="str">
        <f t="shared" si="1297"/>
        <v xml:space="preserve"> </v>
      </c>
      <c r="BR2382" s="120" t="str">
        <f t="shared" si="1298"/>
        <v xml:space="preserve"> </v>
      </c>
      <c r="BS2382" s="120" t="str">
        <f t="shared" si="1299"/>
        <v xml:space="preserve"> </v>
      </c>
      <c r="BU2382" s="74" t="str">
        <f t="shared" si="1300"/>
        <v xml:space="preserve"> </v>
      </c>
      <c r="BV2382" s="120" t="str">
        <f t="shared" si="1301"/>
        <v xml:space="preserve"> </v>
      </c>
      <c r="BW2382" s="120" t="str">
        <f t="shared" si="1302"/>
        <v xml:space="preserve">  </v>
      </c>
      <c r="BY2382" s="74" t="str">
        <f t="shared" si="1303"/>
        <v xml:space="preserve"> </v>
      </c>
      <c r="BZ2382" s="120" t="str">
        <f t="shared" si="1304"/>
        <v xml:space="preserve"> </v>
      </c>
      <c r="CA2382" s="120" t="str">
        <f t="shared" si="1305"/>
        <v xml:space="preserve"> </v>
      </c>
      <c r="CC2382" s="115" t="str">
        <f t="shared" si="1306"/>
        <v xml:space="preserve"> </v>
      </c>
      <c r="CD2382" s="120" t="str">
        <f t="shared" si="1307"/>
        <v xml:space="preserve"> </v>
      </c>
      <c r="CE2382" s="417" t="str">
        <f t="shared" si="1308"/>
        <v xml:space="preserve"> </v>
      </c>
      <c r="CF2382" s="115"/>
      <c r="CG2382" s="115" t="str">
        <f t="shared" si="1309"/>
        <v xml:space="preserve"> </v>
      </c>
      <c r="CH2382" s="120" t="str">
        <f t="shared" si="1310"/>
        <v xml:space="preserve"> </v>
      </c>
      <c r="CI2382" s="417" t="str">
        <f t="shared" si="1311"/>
        <v xml:space="preserve"> </v>
      </c>
      <c r="CJ2382" s="115"/>
      <c r="CK2382" s="115" t="str">
        <f t="shared" si="1312"/>
        <v xml:space="preserve"> </v>
      </c>
      <c r="CL2382" s="120" t="str">
        <f t="shared" si="1313"/>
        <v xml:space="preserve"> </v>
      </c>
      <c r="CM2382" s="417" t="str">
        <f t="shared" si="1315"/>
        <v xml:space="preserve"> </v>
      </c>
      <c r="IS2382" s="111"/>
    </row>
    <row r="2383" spans="1:253" s="74" customFormat="1" ht="17.100000000000001" hidden="1" customHeight="1" x14ac:dyDescent="0.25">
      <c r="A2383" s="369"/>
      <c r="B2383" s="504">
        <f>IF('KB Duct Parts'!$BL$14=1,'Flanged Elbows'!N7,0)</f>
        <v>0</v>
      </c>
      <c r="C2383" s="525">
        <v>22404.9</v>
      </c>
      <c r="D2383" s="526">
        <f t="shared" si="1283"/>
        <v>22404.9</v>
      </c>
      <c r="E2383" s="520" t="s">
        <v>861</v>
      </c>
      <c r="F2383" s="508" t="str">
        <f t="shared" si="1276"/>
        <v xml:space="preserve"> </v>
      </c>
      <c r="G2383" s="516" t="s">
        <v>795</v>
      </c>
      <c r="H2383" s="504" t="str">
        <f>IF('Flanged Parts'!$BB$6=1,"CS",IF('Flanged Parts'!$BB$6=2,"Glv",0))</f>
        <v>Glv</v>
      </c>
      <c r="I2383" s="1035"/>
      <c r="J2383" s="1036"/>
      <c r="K2383" s="516" t="s">
        <v>881</v>
      </c>
      <c r="L2383" s="535" t="s">
        <v>713</v>
      </c>
      <c r="M2383" s="517" t="str">
        <f t="shared" si="1317"/>
        <v>Y</v>
      </c>
      <c r="N2383" s="514">
        <f t="shared" si="1285"/>
        <v>86.36</v>
      </c>
      <c r="O2383" s="514">
        <f t="shared" si="1286"/>
        <v>0</v>
      </c>
      <c r="P2383" s="680">
        <f>'KB Duct Parts'!$AE$3</f>
        <v>0</v>
      </c>
      <c r="Q2383" s="681">
        <f t="shared" si="1278"/>
        <v>0</v>
      </c>
      <c r="R2383" s="682">
        <f t="shared" si="1279"/>
        <v>0</v>
      </c>
      <c r="S2383" s="716">
        <f t="shared" si="1287"/>
        <v>0.2</v>
      </c>
      <c r="T2383" s="679">
        <f t="shared" si="1281"/>
        <v>0</v>
      </c>
      <c r="U2383" s="679">
        <f t="shared" si="1282"/>
        <v>0</v>
      </c>
      <c r="Y2383" s="120"/>
      <c r="AD2383" s="81"/>
      <c r="AF2383" s="370" t="s">
        <v>713</v>
      </c>
      <c r="AG2383" s="374" t="s">
        <v>7</v>
      </c>
      <c r="AH2383" s="378"/>
      <c r="AI2383" s="381"/>
      <c r="AJ2383" s="386"/>
      <c r="AK2383" s="391"/>
      <c r="AL2383" s="386"/>
      <c r="AM2383" s="363">
        <f t="shared" si="1314"/>
        <v>1</v>
      </c>
      <c r="AN2383" s="578">
        <v>78.7</v>
      </c>
      <c r="AO2383" s="120">
        <f t="shared" si="1296"/>
        <v>78.7</v>
      </c>
      <c r="AP2383" s="120">
        <f t="shared" si="1288"/>
        <v>0</v>
      </c>
      <c r="AQ2383" s="120">
        <f t="shared" si="1289"/>
        <v>0</v>
      </c>
      <c r="AR2383" s="120">
        <f t="shared" si="1290"/>
        <v>0</v>
      </c>
      <c r="AS2383" s="120">
        <f t="shared" si="1291"/>
        <v>0</v>
      </c>
      <c r="AT2383" s="120">
        <f t="shared" si="1292"/>
        <v>0</v>
      </c>
      <c r="AU2383" s="363" t="s">
        <v>717</v>
      </c>
      <c r="AV2383" s="393"/>
      <c r="AW2383" s="395"/>
      <c r="AX2383" s="571">
        <v>1</v>
      </c>
      <c r="AY2383" s="572">
        <v>0</v>
      </c>
      <c r="AZ2383" s="572">
        <v>0</v>
      </c>
      <c r="BA2383" s="572">
        <v>0</v>
      </c>
      <c r="BB2383" s="573">
        <v>0</v>
      </c>
      <c r="BC2383" s="395">
        <v>0</v>
      </c>
      <c r="BD2383" s="115"/>
      <c r="BE2383" s="115"/>
      <c r="BF2383" s="115">
        <v>2</v>
      </c>
      <c r="BG2383" s="115">
        <v>4</v>
      </c>
      <c r="BH2383" s="423">
        <f t="shared" si="1318"/>
        <v>3.83</v>
      </c>
      <c r="BI2383" s="417">
        <f t="shared" si="1293"/>
        <v>7.66</v>
      </c>
      <c r="BJ2383" s="115"/>
      <c r="BK2383" s="115"/>
      <c r="BQ2383" s="74" t="str">
        <f t="shared" si="1297"/>
        <v>22404.9-(11T)</v>
      </c>
      <c r="BR2383" s="120" t="str">
        <f t="shared" si="1298"/>
        <v>90 deg El 1.5D Tubed</v>
      </c>
      <c r="BS2383" s="120">
        <f t="shared" si="1299"/>
        <v>78.7</v>
      </c>
      <c r="BU2383" s="74" t="str">
        <f t="shared" si="1300"/>
        <v xml:space="preserve"> </v>
      </c>
      <c r="BV2383" s="120" t="str">
        <f t="shared" si="1301"/>
        <v xml:space="preserve"> </v>
      </c>
      <c r="BW2383" s="120" t="str">
        <f t="shared" si="1302"/>
        <v xml:space="preserve">  </v>
      </c>
      <c r="BY2383" s="74" t="str">
        <f t="shared" si="1303"/>
        <v xml:space="preserve"> </v>
      </c>
      <c r="BZ2383" s="120" t="str">
        <f t="shared" si="1304"/>
        <v xml:space="preserve"> </v>
      </c>
      <c r="CA2383" s="120" t="str">
        <f t="shared" si="1305"/>
        <v xml:space="preserve"> </v>
      </c>
      <c r="CC2383" s="115" t="str">
        <f t="shared" si="1306"/>
        <v xml:space="preserve"> </v>
      </c>
      <c r="CD2383" s="120" t="str">
        <f t="shared" si="1307"/>
        <v xml:space="preserve"> </v>
      </c>
      <c r="CE2383" s="417" t="str">
        <f t="shared" si="1308"/>
        <v xml:space="preserve"> </v>
      </c>
      <c r="CF2383" s="115"/>
      <c r="CG2383" s="115" t="str">
        <f t="shared" si="1309"/>
        <v xml:space="preserve"> </v>
      </c>
      <c r="CH2383" s="120" t="str">
        <f t="shared" si="1310"/>
        <v xml:space="preserve"> </v>
      </c>
      <c r="CI2383" s="417" t="str">
        <f t="shared" si="1311"/>
        <v xml:space="preserve"> </v>
      </c>
      <c r="CJ2383" s="115"/>
      <c r="CK2383" s="115" t="str">
        <f t="shared" si="1312"/>
        <v xml:space="preserve"> </v>
      </c>
      <c r="CL2383" s="120" t="str">
        <f t="shared" si="1313"/>
        <v xml:space="preserve"> </v>
      </c>
      <c r="CM2383" s="417" t="str">
        <f t="shared" si="1315"/>
        <v xml:space="preserve"> </v>
      </c>
      <c r="IS2383" s="111"/>
    </row>
    <row r="2384" spans="1:253" s="74" customFormat="1" ht="17.100000000000001" hidden="1" customHeight="1" x14ac:dyDescent="0.25">
      <c r="A2384" s="369"/>
      <c r="B2384" s="504">
        <f>IF('KB Duct Parts'!$BL$14=1,'Flanged Elbows'!N8,0)</f>
        <v>0</v>
      </c>
      <c r="C2384" s="525">
        <v>22405.9</v>
      </c>
      <c r="D2384" s="526">
        <f t="shared" si="1283"/>
        <v>22405.9</v>
      </c>
      <c r="E2384" s="504" t="s">
        <v>862</v>
      </c>
      <c r="F2384" s="508" t="str">
        <f t="shared" ref="F2384:F2447" si="1319">IF(AM2384&gt;1,"Non-Std"," ")</f>
        <v xml:space="preserve"> </v>
      </c>
      <c r="G2384" s="516" t="s">
        <v>795</v>
      </c>
      <c r="H2384" s="504" t="str">
        <f>IF('Flanged Parts'!$BB$6=1,"CS",IF('Flanged Parts'!$BB$6=2,"Glv",0))</f>
        <v>Glv</v>
      </c>
      <c r="I2384" s="1035"/>
      <c r="J2384" s="1036"/>
      <c r="K2384" s="516" t="s">
        <v>881</v>
      </c>
      <c r="L2384" s="535" t="s">
        <v>706</v>
      </c>
      <c r="M2384" s="517" t="str">
        <f t="shared" si="1317"/>
        <v>Y</v>
      </c>
      <c r="N2384" s="514">
        <f t="shared" si="1285"/>
        <v>133.6</v>
      </c>
      <c r="O2384" s="514">
        <f t="shared" si="1286"/>
        <v>0</v>
      </c>
      <c r="P2384" s="680">
        <f>'KB Duct Parts'!$AE$3</f>
        <v>0</v>
      </c>
      <c r="Q2384" s="681">
        <f t="shared" si="1278"/>
        <v>0</v>
      </c>
      <c r="R2384" s="682">
        <f t="shared" si="1279"/>
        <v>0</v>
      </c>
      <c r="S2384" s="716">
        <f t="shared" si="1287"/>
        <v>0.2</v>
      </c>
      <c r="T2384" s="679">
        <f t="shared" si="1281"/>
        <v>0</v>
      </c>
      <c r="U2384" s="679">
        <f t="shared" si="1282"/>
        <v>0</v>
      </c>
      <c r="Y2384" s="120"/>
      <c r="AD2384" s="81"/>
      <c r="AF2384" s="370" t="s">
        <v>706</v>
      </c>
      <c r="AG2384" s="374" t="s">
        <v>7</v>
      </c>
      <c r="AH2384" s="378"/>
      <c r="AI2384" s="381"/>
      <c r="AJ2384" s="386"/>
      <c r="AK2384" s="391"/>
      <c r="AL2384" s="386"/>
      <c r="AM2384" s="363">
        <f t="shared" si="1314"/>
        <v>1</v>
      </c>
      <c r="AN2384" s="578">
        <v>123.8</v>
      </c>
      <c r="AO2384" s="120">
        <f t="shared" si="1296"/>
        <v>123.8</v>
      </c>
      <c r="AP2384" s="120">
        <f t="shared" si="1288"/>
        <v>0</v>
      </c>
      <c r="AQ2384" s="120">
        <f t="shared" si="1289"/>
        <v>0</v>
      </c>
      <c r="AR2384" s="120">
        <f t="shared" si="1290"/>
        <v>0</v>
      </c>
      <c r="AS2384" s="120">
        <f t="shared" si="1291"/>
        <v>0</v>
      </c>
      <c r="AT2384" s="120">
        <f t="shared" si="1292"/>
        <v>0</v>
      </c>
      <c r="AU2384" s="363" t="s">
        <v>717</v>
      </c>
      <c r="AV2384" s="393"/>
      <c r="AW2384" s="395"/>
      <c r="AX2384" s="571">
        <v>1</v>
      </c>
      <c r="AY2384" s="572">
        <v>0</v>
      </c>
      <c r="AZ2384" s="572">
        <v>0</v>
      </c>
      <c r="BA2384" s="572">
        <v>0</v>
      </c>
      <c r="BB2384" s="573">
        <v>0</v>
      </c>
      <c r="BC2384" s="395">
        <v>0</v>
      </c>
      <c r="BD2384" s="115"/>
      <c r="BE2384" s="115"/>
      <c r="BF2384" s="115">
        <v>2</v>
      </c>
      <c r="BG2384" s="115">
        <v>5</v>
      </c>
      <c r="BH2384" s="423">
        <f t="shared" si="1318"/>
        <v>4.9000000000000004</v>
      </c>
      <c r="BI2384" s="417">
        <f t="shared" si="1293"/>
        <v>9.8000000000000007</v>
      </c>
      <c r="BJ2384" s="115"/>
      <c r="BK2384" s="115"/>
      <c r="BQ2384" s="74" t="str">
        <f t="shared" si="1297"/>
        <v>22405.9-(11T)</v>
      </c>
      <c r="BR2384" s="120" t="str">
        <f t="shared" si="1298"/>
        <v>90 deg El 1.5D Tubed</v>
      </c>
      <c r="BS2384" s="120">
        <f t="shared" si="1299"/>
        <v>123.8</v>
      </c>
      <c r="BU2384" s="74" t="str">
        <f t="shared" si="1300"/>
        <v xml:space="preserve"> </v>
      </c>
      <c r="BV2384" s="120" t="str">
        <f t="shared" si="1301"/>
        <v xml:space="preserve"> </v>
      </c>
      <c r="BW2384" s="120" t="str">
        <f t="shared" si="1302"/>
        <v xml:space="preserve">  </v>
      </c>
      <c r="BY2384" s="74" t="str">
        <f t="shared" si="1303"/>
        <v xml:space="preserve"> </v>
      </c>
      <c r="BZ2384" s="120" t="str">
        <f t="shared" si="1304"/>
        <v xml:space="preserve"> </v>
      </c>
      <c r="CA2384" s="120" t="str">
        <f t="shared" si="1305"/>
        <v xml:space="preserve"> </v>
      </c>
      <c r="CC2384" s="115" t="str">
        <f t="shared" si="1306"/>
        <v xml:space="preserve"> </v>
      </c>
      <c r="CD2384" s="120" t="str">
        <f t="shared" si="1307"/>
        <v xml:space="preserve"> </v>
      </c>
      <c r="CE2384" s="417" t="str">
        <f t="shared" si="1308"/>
        <v xml:space="preserve"> </v>
      </c>
      <c r="CF2384" s="115"/>
      <c r="CG2384" s="115" t="str">
        <f t="shared" si="1309"/>
        <v xml:space="preserve"> </v>
      </c>
      <c r="CH2384" s="120" t="str">
        <f t="shared" si="1310"/>
        <v xml:space="preserve"> </v>
      </c>
      <c r="CI2384" s="417" t="str">
        <f t="shared" si="1311"/>
        <v xml:space="preserve"> </v>
      </c>
      <c r="CJ2384" s="115"/>
      <c r="CK2384" s="115" t="str">
        <f t="shared" si="1312"/>
        <v xml:space="preserve"> </v>
      </c>
      <c r="CL2384" s="120" t="str">
        <f t="shared" si="1313"/>
        <v xml:space="preserve"> </v>
      </c>
      <c r="CM2384" s="417" t="str">
        <f t="shared" si="1315"/>
        <v xml:space="preserve"> </v>
      </c>
      <c r="IS2384" s="111"/>
    </row>
    <row r="2385" spans="1:253" s="74" customFormat="1" ht="17.100000000000001" hidden="1" customHeight="1" thickBot="1" x14ac:dyDescent="0.3">
      <c r="A2385" s="369"/>
      <c r="B2385" s="504">
        <f>IF('KB Duct Parts'!$BL$14=1,'Flanged Elbows'!N9,0)</f>
        <v>0</v>
      </c>
      <c r="C2385" s="525">
        <v>22406.9</v>
      </c>
      <c r="D2385" s="526">
        <f t="shared" si="1283"/>
        <v>22406.9</v>
      </c>
      <c r="E2385" s="504" t="s">
        <v>863</v>
      </c>
      <c r="F2385" s="508" t="str">
        <f t="shared" si="1319"/>
        <v xml:space="preserve"> </v>
      </c>
      <c r="G2385" s="516" t="s">
        <v>795</v>
      </c>
      <c r="H2385" s="504" t="str">
        <f>IF('Flanged Parts'!$BB$6=1,"CS",IF('Flanged Parts'!$BB$6=2,"Glv",0))</f>
        <v>Glv</v>
      </c>
      <c r="I2385" s="1035"/>
      <c r="J2385" s="1036"/>
      <c r="K2385" s="516" t="s">
        <v>881</v>
      </c>
      <c r="L2385" s="535" t="s">
        <v>706</v>
      </c>
      <c r="M2385" s="517" t="str">
        <f t="shared" si="1317"/>
        <v>Y</v>
      </c>
      <c r="N2385" s="514">
        <f t="shared" si="1285"/>
        <v>171.51999999999998</v>
      </c>
      <c r="O2385" s="514">
        <f t="shared" si="1286"/>
        <v>0</v>
      </c>
      <c r="P2385" s="680">
        <f>'KB Duct Parts'!$AE$3</f>
        <v>0</v>
      </c>
      <c r="Q2385" s="681">
        <f t="shared" si="1278"/>
        <v>0</v>
      </c>
      <c r="R2385" s="682">
        <f t="shared" si="1279"/>
        <v>0</v>
      </c>
      <c r="S2385" s="716">
        <f t="shared" si="1287"/>
        <v>0.2</v>
      </c>
      <c r="T2385" s="679">
        <f t="shared" si="1281"/>
        <v>0</v>
      </c>
      <c r="U2385" s="679">
        <f t="shared" si="1282"/>
        <v>0</v>
      </c>
      <c r="Y2385" s="120"/>
      <c r="AD2385" s="81"/>
      <c r="AF2385" s="370" t="s">
        <v>706</v>
      </c>
      <c r="AG2385" s="374" t="s">
        <v>7</v>
      </c>
      <c r="AH2385" s="378"/>
      <c r="AI2385" s="381"/>
      <c r="AJ2385" s="386"/>
      <c r="AK2385" s="391"/>
      <c r="AL2385" s="386"/>
      <c r="AM2385" s="363">
        <f t="shared" si="1314"/>
        <v>1</v>
      </c>
      <c r="AN2385" s="578">
        <v>159.69999999999999</v>
      </c>
      <c r="AO2385" s="120">
        <f t="shared" si="1296"/>
        <v>159.69999999999999</v>
      </c>
      <c r="AP2385" s="120">
        <f t="shared" si="1288"/>
        <v>0</v>
      </c>
      <c r="AQ2385" s="120">
        <f t="shared" si="1289"/>
        <v>0</v>
      </c>
      <c r="AR2385" s="120">
        <f t="shared" si="1290"/>
        <v>0</v>
      </c>
      <c r="AS2385" s="120">
        <f t="shared" si="1291"/>
        <v>0</v>
      </c>
      <c r="AT2385" s="120">
        <f t="shared" si="1292"/>
        <v>0</v>
      </c>
      <c r="AU2385" s="363" t="s">
        <v>717</v>
      </c>
      <c r="AV2385" s="393"/>
      <c r="AW2385" s="395"/>
      <c r="AX2385" s="574">
        <v>1</v>
      </c>
      <c r="AY2385" s="575">
        <v>0</v>
      </c>
      <c r="AZ2385" s="575">
        <v>0</v>
      </c>
      <c r="BA2385" s="575">
        <v>0</v>
      </c>
      <c r="BB2385" s="576">
        <v>0</v>
      </c>
      <c r="BC2385" s="395">
        <v>0</v>
      </c>
      <c r="BD2385" s="115"/>
      <c r="BE2385" s="115"/>
      <c r="BF2385" s="115">
        <v>2</v>
      </c>
      <c r="BG2385" s="115">
        <v>6</v>
      </c>
      <c r="BH2385" s="423">
        <f t="shared" si="1318"/>
        <v>5.91</v>
      </c>
      <c r="BI2385" s="417">
        <f t="shared" si="1293"/>
        <v>11.82</v>
      </c>
      <c r="BJ2385" s="115"/>
      <c r="BK2385" s="115"/>
      <c r="BQ2385" s="74" t="str">
        <f t="shared" si="1297"/>
        <v>22406.9-(11T)</v>
      </c>
      <c r="BR2385" s="120" t="str">
        <f t="shared" si="1298"/>
        <v>90 deg El 1.5D Tubed</v>
      </c>
      <c r="BS2385" s="120">
        <f t="shared" si="1299"/>
        <v>159.69999999999999</v>
      </c>
      <c r="BU2385" s="74" t="str">
        <f t="shared" si="1300"/>
        <v xml:space="preserve"> </v>
      </c>
      <c r="BV2385" s="120" t="str">
        <f t="shared" si="1301"/>
        <v xml:space="preserve"> </v>
      </c>
      <c r="BW2385" s="120" t="str">
        <f t="shared" si="1302"/>
        <v xml:space="preserve">  </v>
      </c>
      <c r="BY2385" s="74" t="str">
        <f t="shared" si="1303"/>
        <v xml:space="preserve"> </v>
      </c>
      <c r="BZ2385" s="120" t="str">
        <f t="shared" si="1304"/>
        <v xml:space="preserve"> </v>
      </c>
      <c r="CA2385" s="120" t="str">
        <f t="shared" si="1305"/>
        <v xml:space="preserve"> </v>
      </c>
      <c r="CC2385" s="115" t="str">
        <f t="shared" si="1306"/>
        <v xml:space="preserve"> </v>
      </c>
      <c r="CD2385" s="120" t="str">
        <f t="shared" si="1307"/>
        <v xml:space="preserve"> </v>
      </c>
      <c r="CE2385" s="417" t="str">
        <f t="shared" si="1308"/>
        <v xml:space="preserve"> </v>
      </c>
      <c r="CF2385" s="115"/>
      <c r="CG2385" s="115" t="str">
        <f t="shared" si="1309"/>
        <v xml:space="preserve"> </v>
      </c>
      <c r="CH2385" s="120" t="str">
        <f t="shared" si="1310"/>
        <v xml:space="preserve"> </v>
      </c>
      <c r="CI2385" s="417" t="str">
        <f t="shared" si="1311"/>
        <v xml:space="preserve"> </v>
      </c>
      <c r="CJ2385" s="115"/>
      <c r="CK2385" s="115" t="str">
        <f t="shared" si="1312"/>
        <v xml:space="preserve"> </v>
      </c>
      <c r="CL2385" s="120" t="str">
        <f t="shared" si="1313"/>
        <v xml:space="preserve"> </v>
      </c>
      <c r="CM2385" s="417" t="str">
        <f t="shared" si="1315"/>
        <v xml:space="preserve"> </v>
      </c>
      <c r="IS2385" s="111"/>
    </row>
    <row r="2386" spans="1:253" s="74" customFormat="1" ht="17.100000000000001" hidden="1" customHeight="1" thickTop="1" x14ac:dyDescent="0.25">
      <c r="A2386" s="369"/>
      <c r="B2386" s="504">
        <f>IF('KB Duct Parts'!$BL$14=1,'Flanged Elbows'!N11,0)</f>
        <v>0</v>
      </c>
      <c r="C2386" s="525">
        <v>22408.9</v>
      </c>
      <c r="D2386" s="526">
        <f t="shared" si="1283"/>
        <v>22408.9</v>
      </c>
      <c r="E2386" s="504" t="s">
        <v>865</v>
      </c>
      <c r="F2386" s="508" t="str">
        <f t="shared" si="1319"/>
        <v xml:space="preserve"> </v>
      </c>
      <c r="G2386" s="516" t="s">
        <v>795</v>
      </c>
      <c r="H2386" s="504" t="str">
        <f>IF('Flanged Parts'!$BB$6=1,"CS",IF('Flanged Parts'!$BB$6=2,"Glv",0))</f>
        <v>Glv</v>
      </c>
      <c r="I2386" s="1035"/>
      <c r="J2386" s="1036"/>
      <c r="K2386" s="516" t="s">
        <v>881</v>
      </c>
      <c r="L2386" s="535" t="s">
        <v>706</v>
      </c>
      <c r="M2386" s="517" t="str">
        <f t="shared" si="1317"/>
        <v>Y</v>
      </c>
      <c r="N2386" s="514">
        <f t="shared" si="1285"/>
        <v>315.27999999999997</v>
      </c>
      <c r="O2386" s="514">
        <f t="shared" si="1286"/>
        <v>0</v>
      </c>
      <c r="P2386" s="680">
        <f>'KB Duct Parts'!$AE$3</f>
        <v>0</v>
      </c>
      <c r="Q2386" s="681">
        <f t="shared" si="1278"/>
        <v>0</v>
      </c>
      <c r="R2386" s="682">
        <f t="shared" si="1279"/>
        <v>0</v>
      </c>
      <c r="S2386" s="716">
        <f t="shared" si="1287"/>
        <v>0.2</v>
      </c>
      <c r="T2386" s="679">
        <f t="shared" si="1281"/>
        <v>0</v>
      </c>
      <c r="U2386" s="679">
        <f t="shared" si="1282"/>
        <v>0</v>
      </c>
      <c r="Y2386" s="120"/>
      <c r="AD2386" s="81"/>
      <c r="AF2386" s="370" t="s">
        <v>706</v>
      </c>
      <c r="AG2386" s="374" t="s">
        <v>7</v>
      </c>
      <c r="AH2386" s="378"/>
      <c r="AI2386" s="381"/>
      <c r="AJ2386" s="386"/>
      <c r="AK2386" s="391"/>
      <c r="AL2386" s="386"/>
      <c r="AM2386" s="363">
        <f t="shared" si="1314"/>
        <v>1</v>
      </c>
      <c r="AN2386" s="578">
        <v>296.7</v>
      </c>
      <c r="AO2386" s="120">
        <f t="shared" si="1296"/>
        <v>296.7</v>
      </c>
      <c r="AP2386" s="120">
        <f t="shared" si="1288"/>
        <v>0</v>
      </c>
      <c r="AQ2386" s="120">
        <f t="shared" si="1289"/>
        <v>0</v>
      </c>
      <c r="AR2386" s="120">
        <f t="shared" si="1290"/>
        <v>0</v>
      </c>
      <c r="AS2386" s="120">
        <f t="shared" si="1291"/>
        <v>0</v>
      </c>
      <c r="AT2386" s="120">
        <f t="shared" si="1292"/>
        <v>0</v>
      </c>
      <c r="AU2386" s="363" t="s">
        <v>717</v>
      </c>
      <c r="AV2386" s="393"/>
      <c r="AW2386" s="395"/>
      <c r="AX2386" s="568">
        <v>1</v>
      </c>
      <c r="AY2386" s="569">
        <v>0</v>
      </c>
      <c r="AZ2386" s="569">
        <v>0</v>
      </c>
      <c r="BA2386" s="569">
        <v>0</v>
      </c>
      <c r="BB2386" s="570">
        <v>0</v>
      </c>
      <c r="BC2386" s="395">
        <v>0</v>
      </c>
      <c r="BD2386" s="115"/>
      <c r="BE2386" s="115"/>
      <c r="BF2386" s="115">
        <v>2</v>
      </c>
      <c r="BG2386" s="115">
        <v>8</v>
      </c>
      <c r="BH2386" s="423">
        <f t="shared" si="1318"/>
        <v>9.2899999999999991</v>
      </c>
      <c r="BI2386" s="417">
        <f t="shared" si="1293"/>
        <v>18.579999999999998</v>
      </c>
      <c r="BJ2386" s="115"/>
      <c r="BK2386" s="115"/>
      <c r="BQ2386" s="74" t="str">
        <f t="shared" si="1297"/>
        <v>22408.9-(11T)</v>
      </c>
      <c r="BR2386" s="120" t="str">
        <f t="shared" si="1298"/>
        <v>90 deg El 1.5D Tubed</v>
      </c>
      <c r="BS2386" s="120">
        <f t="shared" si="1299"/>
        <v>296.7</v>
      </c>
      <c r="BU2386" s="74" t="str">
        <f t="shared" si="1300"/>
        <v xml:space="preserve"> </v>
      </c>
      <c r="BV2386" s="120" t="str">
        <f t="shared" si="1301"/>
        <v xml:space="preserve"> </v>
      </c>
      <c r="BW2386" s="120" t="str">
        <f t="shared" si="1302"/>
        <v xml:space="preserve">  </v>
      </c>
      <c r="BY2386" s="74" t="str">
        <f t="shared" si="1303"/>
        <v xml:space="preserve"> </v>
      </c>
      <c r="BZ2386" s="120" t="str">
        <f t="shared" si="1304"/>
        <v xml:space="preserve"> </v>
      </c>
      <c r="CA2386" s="120" t="str">
        <f t="shared" si="1305"/>
        <v xml:space="preserve"> </v>
      </c>
      <c r="CC2386" s="115" t="str">
        <f t="shared" si="1306"/>
        <v xml:space="preserve"> </v>
      </c>
      <c r="CD2386" s="120" t="str">
        <f t="shared" si="1307"/>
        <v xml:space="preserve"> </v>
      </c>
      <c r="CE2386" s="417" t="str">
        <f t="shared" si="1308"/>
        <v xml:space="preserve"> </v>
      </c>
      <c r="CF2386" s="115"/>
      <c r="CG2386" s="115" t="str">
        <f t="shared" si="1309"/>
        <v xml:space="preserve"> </v>
      </c>
      <c r="CH2386" s="120" t="str">
        <f t="shared" si="1310"/>
        <v xml:space="preserve"> </v>
      </c>
      <c r="CI2386" s="417" t="str">
        <f t="shared" si="1311"/>
        <v xml:space="preserve"> </v>
      </c>
      <c r="CJ2386" s="115"/>
      <c r="CK2386" s="115" t="str">
        <f t="shared" si="1312"/>
        <v xml:space="preserve"> </v>
      </c>
      <c r="CL2386" s="120" t="str">
        <f t="shared" si="1313"/>
        <v xml:space="preserve"> </v>
      </c>
      <c r="CM2386" s="417" t="str">
        <f t="shared" si="1315"/>
        <v xml:space="preserve"> </v>
      </c>
      <c r="IS2386" s="111"/>
    </row>
    <row r="2387" spans="1:253" s="74" customFormat="1" ht="17.100000000000001" hidden="1" customHeight="1" x14ac:dyDescent="0.25">
      <c r="B2387" s="504">
        <f>IF('KB Duct Parts'!$BL$14=1,'Flanged Elbows'!AU10,0)</f>
        <v>0</v>
      </c>
      <c r="C2387" s="525">
        <v>22007.9</v>
      </c>
      <c r="D2387" s="526">
        <f t="shared" si="1283"/>
        <v>22007.9</v>
      </c>
      <c r="E2387" s="504" t="s">
        <v>864</v>
      </c>
      <c r="F2387" s="508" t="str">
        <f t="shared" si="1319"/>
        <v xml:space="preserve"> </v>
      </c>
      <c r="G2387" s="516" t="s">
        <v>796</v>
      </c>
      <c r="H2387" s="504" t="str">
        <f>IF('Flanged Parts'!$BB$6=1,"CS",IF('Flanged Parts'!$BB$6=2,"Glv",0))</f>
        <v>Glv</v>
      </c>
      <c r="I2387" s="1035" t="str">
        <f t="shared" ref="I2387:I2392" si="1320">IF(L2387&gt;16,"Gore Locked Segment",IF(L2387=16,"Overlapped/Swedged Segments",IF(L2387&lt;16,"Welded Segments")))</f>
        <v>Gore Locked Segment</v>
      </c>
      <c r="J2387" s="1036"/>
      <c r="K2387" s="516" t="s">
        <v>881</v>
      </c>
      <c r="L2387" s="535">
        <v>20</v>
      </c>
      <c r="M2387" s="517" t="str">
        <f t="shared" si="1317"/>
        <v>Y</v>
      </c>
      <c r="N2387" s="514">
        <f t="shared" si="1285"/>
        <v>115.76</v>
      </c>
      <c r="O2387" s="514">
        <f t="shared" si="1286"/>
        <v>0</v>
      </c>
      <c r="P2387" s="680">
        <f>'KB Duct Parts'!$AE$3</f>
        <v>0</v>
      </c>
      <c r="Q2387" s="681">
        <f t="shared" si="1278"/>
        <v>0</v>
      </c>
      <c r="R2387" s="682">
        <f t="shared" si="1279"/>
        <v>0</v>
      </c>
      <c r="S2387" s="716">
        <f t="shared" si="1287"/>
        <v>0.2</v>
      </c>
      <c r="T2387" s="679">
        <f t="shared" si="1281"/>
        <v>0</v>
      </c>
      <c r="U2387" s="679">
        <f t="shared" si="1282"/>
        <v>0</v>
      </c>
      <c r="Y2387" s="120"/>
      <c r="AD2387" s="81"/>
      <c r="AE2387" s="74">
        <v>7</v>
      </c>
      <c r="AF2387" s="370">
        <v>20</v>
      </c>
      <c r="AG2387" s="374">
        <v>18</v>
      </c>
      <c r="AH2387" s="378">
        <v>16</v>
      </c>
      <c r="AI2387" s="381">
        <v>14</v>
      </c>
      <c r="AJ2387" s="386">
        <v>12</v>
      </c>
      <c r="AK2387" s="391">
        <v>10</v>
      </c>
      <c r="AL2387" s="386"/>
      <c r="AM2387" s="363">
        <f t="shared" si="1314"/>
        <v>1</v>
      </c>
      <c r="AN2387" s="578">
        <v>100.5</v>
      </c>
      <c r="AO2387" s="120">
        <f t="shared" si="1296"/>
        <v>120.6</v>
      </c>
      <c r="AP2387" s="120">
        <f t="shared" si="1288"/>
        <v>135.67500000000001</v>
      </c>
      <c r="AQ2387" s="120">
        <f t="shared" si="1289"/>
        <v>195.97499999999999</v>
      </c>
      <c r="AR2387" s="120">
        <f t="shared" si="1290"/>
        <v>221.10000000000002</v>
      </c>
      <c r="AS2387" s="120">
        <f t="shared" si="1291"/>
        <v>251.25</v>
      </c>
      <c r="AT2387" s="120">
        <f t="shared" si="1292"/>
        <v>0</v>
      </c>
      <c r="AU2387" s="363" t="s">
        <v>717</v>
      </c>
      <c r="AV2387" s="393"/>
      <c r="AW2387" s="395"/>
      <c r="AX2387" s="571">
        <v>1.2</v>
      </c>
      <c r="AY2387" s="572">
        <v>1.35</v>
      </c>
      <c r="AZ2387" s="572">
        <v>1.95</v>
      </c>
      <c r="BA2387" s="572">
        <v>2.2000000000000002</v>
      </c>
      <c r="BB2387" s="573">
        <v>2.5</v>
      </c>
      <c r="BC2387" s="395">
        <v>0</v>
      </c>
      <c r="BD2387" s="115"/>
      <c r="BE2387" s="115"/>
      <c r="BF2387" s="115">
        <v>2</v>
      </c>
      <c r="BG2387" s="115">
        <v>7</v>
      </c>
      <c r="BH2387" s="423">
        <f t="shared" si="1318"/>
        <v>7.63</v>
      </c>
      <c r="BI2387" s="417">
        <f t="shared" si="1293"/>
        <v>15.26</v>
      </c>
      <c r="BJ2387" s="115"/>
      <c r="BK2387" s="115"/>
      <c r="BQ2387" s="74" t="str">
        <f t="shared" si="1297"/>
        <v>22007.9-(18)</v>
      </c>
      <c r="BR2387" s="120" t="str">
        <f t="shared" si="1298"/>
        <v>90 deg El 1.5D Gored/Segmented</v>
      </c>
      <c r="BS2387" s="120">
        <f t="shared" si="1299"/>
        <v>120.6</v>
      </c>
      <c r="BU2387" s="74" t="str">
        <f t="shared" si="1300"/>
        <v>22007.9-(16)</v>
      </c>
      <c r="BV2387" s="120" t="str">
        <f t="shared" si="1301"/>
        <v>90 deg El 1.5D Gored/Segmented</v>
      </c>
      <c r="BW2387" s="120">
        <f t="shared" si="1302"/>
        <v>135.67500000000001</v>
      </c>
      <c r="BY2387" s="74" t="str">
        <f t="shared" si="1303"/>
        <v>22007.9-(14)</v>
      </c>
      <c r="BZ2387" s="120" t="str">
        <f t="shared" si="1304"/>
        <v>90 deg El 1.5D Gored/Segmented</v>
      </c>
      <c r="CA2387" s="120">
        <f t="shared" si="1305"/>
        <v>195.97499999999999</v>
      </c>
      <c r="CC2387" s="115" t="str">
        <f t="shared" si="1306"/>
        <v>22007.9-(12)</v>
      </c>
      <c r="CD2387" s="120" t="str">
        <f t="shared" si="1307"/>
        <v>90 deg El 1.5D Gored/Segmented</v>
      </c>
      <c r="CE2387" s="417">
        <f t="shared" si="1308"/>
        <v>221.10000000000002</v>
      </c>
      <c r="CF2387" s="115"/>
      <c r="CG2387" s="115" t="str">
        <f t="shared" si="1309"/>
        <v>22007.9-(10)</v>
      </c>
      <c r="CH2387" s="120" t="str">
        <f t="shared" si="1310"/>
        <v>90 deg El 1.5D Gored/Segmented</v>
      </c>
      <c r="CI2387" s="417">
        <f t="shared" si="1311"/>
        <v>251.25</v>
      </c>
      <c r="CJ2387" s="115"/>
      <c r="CK2387" s="115" t="str">
        <f t="shared" si="1312"/>
        <v xml:space="preserve"> </v>
      </c>
      <c r="CL2387" s="120" t="str">
        <f t="shared" si="1313"/>
        <v xml:space="preserve"> </v>
      </c>
      <c r="CM2387" s="417" t="str">
        <f t="shared" si="1315"/>
        <v xml:space="preserve"> </v>
      </c>
      <c r="IS2387" s="111">
        <v>61.2</v>
      </c>
    </row>
    <row r="2388" spans="1:253" s="74" customFormat="1" ht="17.100000000000001" hidden="1" customHeight="1" x14ac:dyDescent="0.25">
      <c r="B2388" s="504">
        <f>IF('KB Duct Parts'!$BL$14=1,'Flanged Elbows'!AU11,0)</f>
        <v>0</v>
      </c>
      <c r="C2388" s="525">
        <v>22008.9</v>
      </c>
      <c r="D2388" s="526">
        <f t="shared" si="1283"/>
        <v>22008.9</v>
      </c>
      <c r="E2388" s="504" t="s">
        <v>865</v>
      </c>
      <c r="F2388" s="508" t="str">
        <f t="shared" si="1319"/>
        <v xml:space="preserve"> </v>
      </c>
      <c r="G2388" s="516" t="s">
        <v>796</v>
      </c>
      <c r="H2388" s="504" t="str">
        <f>IF('Flanged Parts'!$BB$6=1,"CS",IF('Flanged Parts'!$BB$6=2,"Glv",0))</f>
        <v>Glv</v>
      </c>
      <c r="I2388" s="1035" t="str">
        <f t="shared" si="1320"/>
        <v>Gore Locked Segment</v>
      </c>
      <c r="J2388" s="1036"/>
      <c r="K2388" s="516" t="s">
        <v>881</v>
      </c>
      <c r="L2388" s="535">
        <v>20</v>
      </c>
      <c r="M2388" s="517" t="str">
        <f t="shared" si="1317"/>
        <v>Y</v>
      </c>
      <c r="N2388" s="514">
        <f t="shared" si="1285"/>
        <v>141.98000000000002</v>
      </c>
      <c r="O2388" s="514">
        <f t="shared" si="1286"/>
        <v>0</v>
      </c>
      <c r="P2388" s="680">
        <f>'KB Duct Parts'!$AE$3</f>
        <v>0</v>
      </c>
      <c r="Q2388" s="681">
        <f t="shared" si="1278"/>
        <v>0</v>
      </c>
      <c r="R2388" s="682">
        <f t="shared" si="1279"/>
        <v>0</v>
      </c>
      <c r="S2388" s="716">
        <f t="shared" si="1287"/>
        <v>0.2</v>
      </c>
      <c r="T2388" s="679">
        <f t="shared" si="1281"/>
        <v>0</v>
      </c>
      <c r="U2388" s="679">
        <f t="shared" si="1282"/>
        <v>0</v>
      </c>
      <c r="Y2388" s="120"/>
      <c r="AD2388" s="81"/>
      <c r="AE2388" s="74">
        <v>8</v>
      </c>
      <c r="AF2388" s="370">
        <v>20</v>
      </c>
      <c r="AG2388" s="374">
        <v>18</v>
      </c>
      <c r="AH2388" s="378">
        <v>16</v>
      </c>
      <c r="AI2388" s="381">
        <v>14</v>
      </c>
      <c r="AJ2388" s="386">
        <v>12</v>
      </c>
      <c r="AK2388" s="391">
        <v>10</v>
      </c>
      <c r="AL2388" s="386"/>
      <c r="AM2388" s="363">
        <f t="shared" si="1314"/>
        <v>1</v>
      </c>
      <c r="AN2388" s="578">
        <v>123.4</v>
      </c>
      <c r="AO2388" s="120">
        <f t="shared" si="1296"/>
        <v>148.08000000000001</v>
      </c>
      <c r="AP2388" s="120">
        <f t="shared" si="1288"/>
        <v>166.59000000000003</v>
      </c>
      <c r="AQ2388" s="120">
        <f t="shared" si="1289"/>
        <v>240.63</v>
      </c>
      <c r="AR2388" s="120">
        <f t="shared" si="1290"/>
        <v>271.48</v>
      </c>
      <c r="AS2388" s="120">
        <f t="shared" si="1291"/>
        <v>308.5</v>
      </c>
      <c r="AT2388" s="120">
        <f t="shared" si="1292"/>
        <v>0</v>
      </c>
      <c r="AU2388" s="363" t="s">
        <v>717</v>
      </c>
      <c r="AV2388" s="393"/>
      <c r="AW2388" s="395"/>
      <c r="AX2388" s="571">
        <v>1.2</v>
      </c>
      <c r="AY2388" s="572">
        <v>1.35</v>
      </c>
      <c r="AZ2388" s="572">
        <v>1.95</v>
      </c>
      <c r="BA2388" s="572">
        <v>2.2000000000000002</v>
      </c>
      <c r="BB2388" s="573">
        <v>2.5</v>
      </c>
      <c r="BC2388" s="395">
        <v>0</v>
      </c>
      <c r="BD2388" s="115"/>
      <c r="BE2388" s="115"/>
      <c r="BF2388" s="115">
        <v>2</v>
      </c>
      <c r="BG2388" s="115">
        <v>8</v>
      </c>
      <c r="BH2388" s="423">
        <f t="shared" si="1318"/>
        <v>9.2899999999999991</v>
      </c>
      <c r="BI2388" s="417">
        <f t="shared" si="1293"/>
        <v>18.579999999999998</v>
      </c>
      <c r="BJ2388" s="115"/>
      <c r="BK2388" s="115"/>
      <c r="BQ2388" s="74" t="str">
        <f t="shared" si="1297"/>
        <v>22008.9-(18)</v>
      </c>
      <c r="BR2388" s="120" t="str">
        <f t="shared" si="1298"/>
        <v>90 deg El 1.5D Gored/Segmented</v>
      </c>
      <c r="BS2388" s="120">
        <f t="shared" si="1299"/>
        <v>148.08000000000001</v>
      </c>
      <c r="BU2388" s="74" t="str">
        <f t="shared" si="1300"/>
        <v>22008.9-(16)</v>
      </c>
      <c r="BV2388" s="120" t="str">
        <f t="shared" si="1301"/>
        <v>90 deg El 1.5D Gored/Segmented</v>
      </c>
      <c r="BW2388" s="120">
        <f t="shared" si="1302"/>
        <v>166.59000000000003</v>
      </c>
      <c r="BY2388" s="74" t="str">
        <f t="shared" si="1303"/>
        <v>22008.9-(14)</v>
      </c>
      <c r="BZ2388" s="120" t="str">
        <f t="shared" si="1304"/>
        <v>90 deg El 1.5D Gored/Segmented</v>
      </c>
      <c r="CA2388" s="120">
        <f t="shared" si="1305"/>
        <v>240.63</v>
      </c>
      <c r="CC2388" s="115" t="str">
        <f t="shared" si="1306"/>
        <v>22008.9-(12)</v>
      </c>
      <c r="CD2388" s="120" t="str">
        <f t="shared" si="1307"/>
        <v>90 deg El 1.5D Gored/Segmented</v>
      </c>
      <c r="CE2388" s="417">
        <f t="shared" si="1308"/>
        <v>271.48</v>
      </c>
      <c r="CF2388" s="115"/>
      <c r="CG2388" s="115" t="str">
        <f t="shared" si="1309"/>
        <v>22008.9-(10)</v>
      </c>
      <c r="CH2388" s="120" t="str">
        <f t="shared" si="1310"/>
        <v>90 deg El 1.5D Gored/Segmented</v>
      </c>
      <c r="CI2388" s="417">
        <f t="shared" si="1311"/>
        <v>308.5</v>
      </c>
      <c r="CJ2388" s="115"/>
      <c r="CK2388" s="115" t="str">
        <f t="shared" si="1312"/>
        <v xml:space="preserve"> </v>
      </c>
      <c r="CL2388" s="120" t="str">
        <f t="shared" si="1313"/>
        <v xml:space="preserve"> </v>
      </c>
      <c r="CM2388" s="417" t="str">
        <f t="shared" si="1315"/>
        <v xml:space="preserve"> </v>
      </c>
      <c r="IS2388" s="111">
        <v>84.7</v>
      </c>
    </row>
    <row r="2389" spans="1:253" s="74" customFormat="1" ht="17.100000000000001" hidden="1" customHeight="1" x14ac:dyDescent="0.25">
      <c r="B2389" s="504">
        <f>IF('KB Duct Parts'!$BL$14=1,'Flanged Elbows'!AU12,0)</f>
        <v>0</v>
      </c>
      <c r="C2389" s="525">
        <v>22009.9</v>
      </c>
      <c r="D2389" s="526">
        <f t="shared" si="1283"/>
        <v>22009.9</v>
      </c>
      <c r="E2389" s="504" t="s">
        <v>866</v>
      </c>
      <c r="F2389" s="508" t="str">
        <f t="shared" si="1319"/>
        <v xml:space="preserve"> </v>
      </c>
      <c r="G2389" s="516" t="s">
        <v>796</v>
      </c>
      <c r="H2389" s="504" t="str">
        <f>IF('Flanged Parts'!$BB$6=1,"CS",IF('Flanged Parts'!$BB$6=2,"Glv",0))</f>
        <v>Glv</v>
      </c>
      <c r="I2389" s="1035" t="str">
        <f t="shared" si="1320"/>
        <v>Gore Locked Segment</v>
      </c>
      <c r="J2389" s="1036"/>
      <c r="K2389" s="516" t="s">
        <v>881</v>
      </c>
      <c r="L2389" s="535">
        <v>20</v>
      </c>
      <c r="M2389" s="517" t="str">
        <f t="shared" si="1317"/>
        <v>Y</v>
      </c>
      <c r="N2389" s="514">
        <f t="shared" si="1285"/>
        <v>144.26</v>
      </c>
      <c r="O2389" s="514">
        <f t="shared" si="1286"/>
        <v>0</v>
      </c>
      <c r="P2389" s="680">
        <f>'KB Duct Parts'!$AE$3</f>
        <v>0</v>
      </c>
      <c r="Q2389" s="681">
        <f t="shared" si="1278"/>
        <v>0</v>
      </c>
      <c r="R2389" s="682">
        <f t="shared" si="1279"/>
        <v>0</v>
      </c>
      <c r="S2389" s="716">
        <f t="shared" si="1287"/>
        <v>0.2</v>
      </c>
      <c r="T2389" s="679">
        <f t="shared" si="1281"/>
        <v>0</v>
      </c>
      <c r="U2389" s="679">
        <f t="shared" si="1282"/>
        <v>0</v>
      </c>
      <c r="Y2389" s="120"/>
      <c r="AD2389" s="81"/>
      <c r="AE2389" s="74">
        <v>9</v>
      </c>
      <c r="AF2389" s="370">
        <v>20</v>
      </c>
      <c r="AG2389" s="374">
        <v>18</v>
      </c>
      <c r="AH2389" s="378">
        <v>16</v>
      </c>
      <c r="AI2389" s="381">
        <v>14</v>
      </c>
      <c r="AJ2389" s="386">
        <v>12</v>
      </c>
      <c r="AK2389" s="391">
        <v>10</v>
      </c>
      <c r="AL2389" s="386"/>
      <c r="AM2389" s="363">
        <f t="shared" si="1314"/>
        <v>1</v>
      </c>
      <c r="AN2389" s="578">
        <v>125.2</v>
      </c>
      <c r="AO2389" s="120">
        <f t="shared" si="1296"/>
        <v>150.24</v>
      </c>
      <c r="AP2389" s="120">
        <f t="shared" si="1288"/>
        <v>169.02</v>
      </c>
      <c r="AQ2389" s="120">
        <f t="shared" si="1289"/>
        <v>244.14</v>
      </c>
      <c r="AR2389" s="120">
        <f t="shared" si="1290"/>
        <v>275.44000000000005</v>
      </c>
      <c r="AS2389" s="120">
        <f t="shared" si="1291"/>
        <v>313</v>
      </c>
      <c r="AT2389" s="120">
        <f t="shared" si="1292"/>
        <v>0</v>
      </c>
      <c r="AU2389" s="363" t="s">
        <v>717</v>
      </c>
      <c r="AV2389" s="393"/>
      <c r="AW2389" s="395"/>
      <c r="AX2389" s="571">
        <v>1.2</v>
      </c>
      <c r="AY2389" s="572">
        <v>1.35</v>
      </c>
      <c r="AZ2389" s="572">
        <v>1.95</v>
      </c>
      <c r="BA2389" s="572">
        <v>2.2000000000000002</v>
      </c>
      <c r="BB2389" s="573">
        <v>2.5</v>
      </c>
      <c r="BC2389" s="395">
        <v>0</v>
      </c>
      <c r="BD2389" s="115"/>
      <c r="BE2389" s="115"/>
      <c r="BF2389" s="115">
        <v>2</v>
      </c>
      <c r="BG2389" s="115">
        <v>9</v>
      </c>
      <c r="BH2389" s="423">
        <f t="shared" si="1318"/>
        <v>9.5299999999999994</v>
      </c>
      <c r="BI2389" s="417">
        <f t="shared" si="1293"/>
        <v>19.059999999999999</v>
      </c>
      <c r="BJ2389" s="115"/>
      <c r="BK2389" s="115"/>
      <c r="BQ2389" s="74" t="str">
        <f t="shared" si="1297"/>
        <v>22009.9-(18)</v>
      </c>
      <c r="BR2389" s="120" t="str">
        <f t="shared" si="1298"/>
        <v>90 deg El 1.5D Gored/Segmented</v>
      </c>
      <c r="BS2389" s="120">
        <f t="shared" si="1299"/>
        <v>150.24</v>
      </c>
      <c r="BU2389" s="74" t="str">
        <f t="shared" si="1300"/>
        <v>22009.9-(16)</v>
      </c>
      <c r="BV2389" s="120" t="str">
        <f t="shared" si="1301"/>
        <v>90 deg El 1.5D Gored/Segmented</v>
      </c>
      <c r="BW2389" s="120">
        <f t="shared" si="1302"/>
        <v>169.02</v>
      </c>
      <c r="BY2389" s="74" t="str">
        <f t="shared" si="1303"/>
        <v>22009.9-(14)</v>
      </c>
      <c r="BZ2389" s="120" t="str">
        <f t="shared" si="1304"/>
        <v>90 deg El 1.5D Gored/Segmented</v>
      </c>
      <c r="CA2389" s="120">
        <f t="shared" si="1305"/>
        <v>244.14</v>
      </c>
      <c r="CC2389" s="115" t="str">
        <f t="shared" si="1306"/>
        <v>22009.9-(12)</v>
      </c>
      <c r="CD2389" s="120" t="str">
        <f t="shared" si="1307"/>
        <v>90 deg El 1.5D Gored/Segmented</v>
      </c>
      <c r="CE2389" s="417">
        <f t="shared" si="1308"/>
        <v>275.44000000000005</v>
      </c>
      <c r="CF2389" s="115"/>
      <c r="CG2389" s="115" t="str">
        <f t="shared" si="1309"/>
        <v>22009.9-(10)</v>
      </c>
      <c r="CH2389" s="120" t="str">
        <f t="shared" si="1310"/>
        <v>90 deg El 1.5D Gored/Segmented</v>
      </c>
      <c r="CI2389" s="417">
        <f t="shared" si="1311"/>
        <v>313</v>
      </c>
      <c r="CJ2389" s="115"/>
      <c r="CK2389" s="115" t="str">
        <f t="shared" si="1312"/>
        <v xml:space="preserve"> </v>
      </c>
      <c r="CL2389" s="120" t="str">
        <f t="shared" si="1313"/>
        <v xml:space="preserve"> </v>
      </c>
      <c r="CM2389" s="417" t="str">
        <f t="shared" si="1315"/>
        <v xml:space="preserve"> </v>
      </c>
      <c r="IS2389" s="111">
        <v>90.5</v>
      </c>
    </row>
    <row r="2390" spans="1:253" s="74" customFormat="1" ht="17.100000000000001" hidden="1" customHeight="1" x14ac:dyDescent="0.25">
      <c r="B2390" s="504">
        <f>IF('KB Duct Parts'!$BL$14=1,'Flanged Elbows'!AU13,0)</f>
        <v>0</v>
      </c>
      <c r="C2390" s="525">
        <v>22010.9</v>
      </c>
      <c r="D2390" s="526">
        <f t="shared" si="1283"/>
        <v>22010.9</v>
      </c>
      <c r="E2390" s="504" t="s">
        <v>867</v>
      </c>
      <c r="F2390" s="508" t="str">
        <f t="shared" si="1319"/>
        <v xml:space="preserve"> </v>
      </c>
      <c r="G2390" s="516" t="s">
        <v>796</v>
      </c>
      <c r="H2390" s="504" t="str">
        <f>IF('Flanged Parts'!$BB$6=1,"CS",IF('Flanged Parts'!$BB$6=2,"Glv",0))</f>
        <v>Glv</v>
      </c>
      <c r="I2390" s="1035" t="str">
        <f t="shared" si="1320"/>
        <v>Gore Locked Segment</v>
      </c>
      <c r="J2390" s="1036"/>
      <c r="K2390" s="516" t="s">
        <v>881</v>
      </c>
      <c r="L2390" s="535">
        <v>20</v>
      </c>
      <c r="M2390" s="517" t="str">
        <f t="shared" si="1317"/>
        <v>Y</v>
      </c>
      <c r="N2390" s="514">
        <f t="shared" si="1285"/>
        <v>153.34</v>
      </c>
      <c r="O2390" s="514">
        <f t="shared" si="1286"/>
        <v>0</v>
      </c>
      <c r="P2390" s="680">
        <f>'KB Duct Parts'!$AE$3</f>
        <v>0</v>
      </c>
      <c r="Q2390" s="681">
        <f t="shared" si="1278"/>
        <v>0</v>
      </c>
      <c r="R2390" s="682">
        <f t="shared" si="1279"/>
        <v>0</v>
      </c>
      <c r="S2390" s="716">
        <f t="shared" si="1287"/>
        <v>0.2</v>
      </c>
      <c r="T2390" s="679">
        <f t="shared" si="1281"/>
        <v>0</v>
      </c>
      <c r="U2390" s="679">
        <f t="shared" si="1282"/>
        <v>0</v>
      </c>
      <c r="Y2390" s="120"/>
      <c r="AD2390" s="81"/>
      <c r="AE2390" s="74">
        <v>10</v>
      </c>
      <c r="AF2390" s="370">
        <v>20</v>
      </c>
      <c r="AG2390" s="374">
        <v>18</v>
      </c>
      <c r="AH2390" s="378">
        <v>16</v>
      </c>
      <c r="AI2390" s="381">
        <v>14</v>
      </c>
      <c r="AJ2390" s="386">
        <v>12</v>
      </c>
      <c r="AK2390" s="391">
        <v>10</v>
      </c>
      <c r="AL2390" s="386"/>
      <c r="AM2390" s="363">
        <f t="shared" si="1314"/>
        <v>1</v>
      </c>
      <c r="AN2390" s="578">
        <v>129</v>
      </c>
      <c r="AO2390" s="120">
        <f t="shared" si="1296"/>
        <v>154.79999999999998</v>
      </c>
      <c r="AP2390" s="120">
        <f t="shared" si="1288"/>
        <v>219.29999999999998</v>
      </c>
      <c r="AQ2390" s="120">
        <f t="shared" si="1289"/>
        <v>251.54999999999998</v>
      </c>
      <c r="AR2390" s="120">
        <f t="shared" si="1290"/>
        <v>283.8</v>
      </c>
      <c r="AS2390" s="120">
        <f t="shared" si="1291"/>
        <v>322.5</v>
      </c>
      <c r="AT2390" s="120">
        <f t="shared" si="1292"/>
        <v>0</v>
      </c>
      <c r="AU2390" s="363" t="s">
        <v>717</v>
      </c>
      <c r="AV2390" s="393"/>
      <c r="AW2390" s="395"/>
      <c r="AX2390" s="571">
        <v>1.2</v>
      </c>
      <c r="AY2390" s="572">
        <v>1.7</v>
      </c>
      <c r="AZ2390" s="572">
        <v>1.95</v>
      </c>
      <c r="BA2390" s="572">
        <v>2.2000000000000002</v>
      </c>
      <c r="BB2390" s="573">
        <v>2.5</v>
      </c>
      <c r="BC2390" s="395">
        <v>0</v>
      </c>
      <c r="BD2390" s="115"/>
      <c r="BE2390" s="115"/>
      <c r="BF2390" s="115">
        <v>2</v>
      </c>
      <c r="BG2390" s="115">
        <v>10</v>
      </c>
      <c r="BH2390" s="423">
        <f t="shared" si="1318"/>
        <v>12.17</v>
      </c>
      <c r="BI2390" s="417">
        <f t="shared" si="1293"/>
        <v>24.34</v>
      </c>
      <c r="BJ2390" s="115"/>
      <c r="BK2390" s="115"/>
      <c r="BQ2390" s="74" t="str">
        <f t="shared" si="1297"/>
        <v>22010.9-(18)</v>
      </c>
      <c r="BR2390" s="120" t="str">
        <f t="shared" si="1298"/>
        <v>90 deg El 1.5D Gored/Segmented</v>
      </c>
      <c r="BS2390" s="120">
        <f t="shared" si="1299"/>
        <v>154.79999999999998</v>
      </c>
      <c r="BU2390" s="74" t="str">
        <f t="shared" si="1300"/>
        <v>22010.9-(16)</v>
      </c>
      <c r="BV2390" s="120" t="str">
        <f t="shared" si="1301"/>
        <v>90 deg El 1.5D Gored/Segmented</v>
      </c>
      <c r="BW2390" s="120">
        <f t="shared" si="1302"/>
        <v>219.29999999999998</v>
      </c>
      <c r="BY2390" s="74" t="str">
        <f t="shared" si="1303"/>
        <v>22010.9-(14)</v>
      </c>
      <c r="BZ2390" s="120" t="str">
        <f t="shared" si="1304"/>
        <v>90 deg El 1.5D Gored/Segmented</v>
      </c>
      <c r="CA2390" s="120">
        <f t="shared" si="1305"/>
        <v>251.54999999999998</v>
      </c>
      <c r="CC2390" s="115" t="str">
        <f t="shared" si="1306"/>
        <v>22010.9-(12)</v>
      </c>
      <c r="CD2390" s="120" t="str">
        <f t="shared" si="1307"/>
        <v>90 deg El 1.5D Gored/Segmented</v>
      </c>
      <c r="CE2390" s="417">
        <f t="shared" si="1308"/>
        <v>283.8</v>
      </c>
      <c r="CF2390" s="115"/>
      <c r="CG2390" s="115" t="str">
        <f t="shared" si="1309"/>
        <v>22010.9-(10)</v>
      </c>
      <c r="CH2390" s="120" t="str">
        <f t="shared" si="1310"/>
        <v>90 deg El 1.5D Gored/Segmented</v>
      </c>
      <c r="CI2390" s="417">
        <f t="shared" si="1311"/>
        <v>322.5</v>
      </c>
      <c r="CJ2390" s="115"/>
      <c r="CK2390" s="115" t="str">
        <f t="shared" si="1312"/>
        <v xml:space="preserve"> </v>
      </c>
      <c r="CL2390" s="120" t="str">
        <f t="shared" si="1313"/>
        <v xml:space="preserve"> </v>
      </c>
      <c r="CM2390" s="417" t="str">
        <f t="shared" si="1315"/>
        <v xml:space="preserve"> </v>
      </c>
      <c r="IS2390" s="111">
        <v>96.3</v>
      </c>
    </row>
    <row r="2391" spans="1:253" s="74" customFormat="1" ht="17.100000000000001" hidden="1" customHeight="1" x14ac:dyDescent="0.25">
      <c r="B2391" s="504">
        <f>IF('KB Duct Parts'!$BL$14=1,'Flanged Elbows'!AU14,0)</f>
        <v>0</v>
      </c>
      <c r="C2391" s="525">
        <v>22011.9</v>
      </c>
      <c r="D2391" s="526">
        <f t="shared" si="1283"/>
        <v>22011.9</v>
      </c>
      <c r="E2391" s="504" t="s">
        <v>868</v>
      </c>
      <c r="F2391" s="508" t="str">
        <f t="shared" si="1319"/>
        <v xml:space="preserve"> </v>
      </c>
      <c r="G2391" s="516" t="s">
        <v>796</v>
      </c>
      <c r="H2391" s="504" t="str">
        <f>IF('Flanged Parts'!$BB$6=1,"CS",IF('Flanged Parts'!$BB$6=2,"Glv",0))</f>
        <v>Glv</v>
      </c>
      <c r="I2391" s="1035" t="str">
        <f t="shared" si="1320"/>
        <v>Gore Locked Segment</v>
      </c>
      <c r="J2391" s="1036"/>
      <c r="K2391" s="516" t="s">
        <v>881</v>
      </c>
      <c r="L2391" s="535">
        <v>20</v>
      </c>
      <c r="M2391" s="517" t="str">
        <f>IF(AM2391=1,"Y",IF(AM2391&gt;1,"NR"," "))</f>
        <v>Y</v>
      </c>
      <c r="N2391" s="514">
        <f t="shared" si="1285"/>
        <v>160.1</v>
      </c>
      <c r="O2391" s="514">
        <f>IF(B2391&gt;0,N2391*B2391,0)</f>
        <v>0</v>
      </c>
      <c r="P2391" s="680">
        <f>'KB Duct Parts'!$AE$3</f>
        <v>0</v>
      </c>
      <c r="Q2391" s="681">
        <f t="shared" si="1278"/>
        <v>0</v>
      </c>
      <c r="R2391" s="682">
        <f t="shared" si="1279"/>
        <v>0</v>
      </c>
      <c r="S2391" s="716">
        <f t="shared" si="1287"/>
        <v>0.2</v>
      </c>
      <c r="T2391" s="679">
        <f t="shared" si="1281"/>
        <v>0</v>
      </c>
      <c r="U2391" s="679">
        <f t="shared" si="1282"/>
        <v>0</v>
      </c>
      <c r="Y2391" s="120"/>
      <c r="AD2391" s="81"/>
      <c r="AE2391" s="74">
        <v>10</v>
      </c>
      <c r="AF2391" s="370">
        <v>20</v>
      </c>
      <c r="AG2391" s="374">
        <v>18</v>
      </c>
      <c r="AH2391" s="378">
        <v>16</v>
      </c>
      <c r="AI2391" s="381">
        <v>14</v>
      </c>
      <c r="AJ2391" s="386">
        <v>12</v>
      </c>
      <c r="AK2391" s="391">
        <v>10</v>
      </c>
      <c r="AL2391" s="386"/>
      <c r="AM2391" s="363">
        <f t="shared" si="1314"/>
        <v>1</v>
      </c>
      <c r="AN2391" s="578">
        <v>132</v>
      </c>
      <c r="AO2391" s="120">
        <f t="shared" si="1296"/>
        <v>158.4</v>
      </c>
      <c r="AP2391" s="120">
        <f t="shared" si="1288"/>
        <v>224.4</v>
      </c>
      <c r="AQ2391" s="120">
        <f t="shared" si="1289"/>
        <v>257.39999999999998</v>
      </c>
      <c r="AR2391" s="120">
        <f t="shared" si="1290"/>
        <v>290.40000000000003</v>
      </c>
      <c r="AS2391" s="120">
        <f t="shared" si="1291"/>
        <v>330</v>
      </c>
      <c r="AT2391" s="120">
        <f t="shared" si="1292"/>
        <v>0</v>
      </c>
      <c r="AU2391" s="363" t="s">
        <v>717</v>
      </c>
      <c r="AV2391" s="393"/>
      <c r="AW2391" s="395"/>
      <c r="AX2391" s="571">
        <v>1.2</v>
      </c>
      <c r="AY2391" s="572">
        <v>1.7</v>
      </c>
      <c r="AZ2391" s="572">
        <v>1.95</v>
      </c>
      <c r="BA2391" s="572">
        <v>2.2000000000000002</v>
      </c>
      <c r="BB2391" s="573">
        <v>2.5</v>
      </c>
      <c r="BC2391" s="395">
        <v>0</v>
      </c>
      <c r="BD2391" s="115"/>
      <c r="BE2391" s="115"/>
      <c r="BF2391" s="115">
        <v>2</v>
      </c>
      <c r="BG2391" s="115">
        <v>11</v>
      </c>
      <c r="BH2391" s="423">
        <f t="shared" si="1318"/>
        <v>14.05</v>
      </c>
      <c r="BI2391" s="417">
        <f t="shared" si="1293"/>
        <v>28.1</v>
      </c>
      <c r="BJ2391" s="115"/>
      <c r="BK2391" s="115"/>
      <c r="BQ2391" s="74" t="str">
        <f t="shared" si="1297"/>
        <v>22011.9-(18)</v>
      </c>
      <c r="BR2391" s="120" t="str">
        <f t="shared" si="1298"/>
        <v>90 deg El 1.5D Gored/Segmented</v>
      </c>
      <c r="BS2391" s="120">
        <f t="shared" si="1299"/>
        <v>158.4</v>
      </c>
      <c r="BU2391" s="74" t="str">
        <f t="shared" si="1300"/>
        <v>22011.9-(16)</v>
      </c>
      <c r="BV2391" s="120" t="str">
        <f t="shared" si="1301"/>
        <v>90 deg El 1.5D Gored/Segmented</v>
      </c>
      <c r="BW2391" s="120">
        <f t="shared" si="1302"/>
        <v>224.4</v>
      </c>
      <c r="BY2391" s="74" t="str">
        <f t="shared" si="1303"/>
        <v>22011.9-(14)</v>
      </c>
      <c r="BZ2391" s="120" t="str">
        <f t="shared" si="1304"/>
        <v>90 deg El 1.5D Gored/Segmented</v>
      </c>
      <c r="CA2391" s="120">
        <f t="shared" si="1305"/>
        <v>257.39999999999998</v>
      </c>
      <c r="CC2391" s="115" t="str">
        <f t="shared" si="1306"/>
        <v>22011.9-(12)</v>
      </c>
      <c r="CD2391" s="120" t="str">
        <f t="shared" si="1307"/>
        <v>90 deg El 1.5D Gored/Segmented</v>
      </c>
      <c r="CE2391" s="417">
        <f t="shared" si="1308"/>
        <v>290.40000000000003</v>
      </c>
      <c r="CF2391" s="115"/>
      <c r="CG2391" s="115" t="str">
        <f t="shared" si="1309"/>
        <v>22011.9-(10)</v>
      </c>
      <c r="CH2391" s="120" t="str">
        <f t="shared" si="1310"/>
        <v>90 deg El 1.5D Gored/Segmented</v>
      </c>
      <c r="CI2391" s="417">
        <f t="shared" si="1311"/>
        <v>330</v>
      </c>
      <c r="CJ2391" s="115"/>
      <c r="CK2391" s="115" t="str">
        <f t="shared" si="1312"/>
        <v xml:space="preserve"> </v>
      </c>
      <c r="CL2391" s="120" t="str">
        <f t="shared" si="1313"/>
        <v xml:space="preserve"> </v>
      </c>
      <c r="CM2391" s="417" t="str">
        <f t="shared" si="1315"/>
        <v xml:space="preserve"> </v>
      </c>
      <c r="IS2391" s="111">
        <v>109.6</v>
      </c>
    </row>
    <row r="2392" spans="1:253" s="74" customFormat="1" ht="17.100000000000001" hidden="1" customHeight="1" x14ac:dyDescent="0.25">
      <c r="B2392" s="504">
        <f>IF('KB Duct Parts'!$BL$14=1,'Flanged Elbows'!AU15,0)</f>
        <v>0</v>
      </c>
      <c r="C2392" s="525">
        <v>22012.9</v>
      </c>
      <c r="D2392" s="526">
        <f t="shared" si="1283"/>
        <v>22012.9</v>
      </c>
      <c r="E2392" s="504" t="s">
        <v>869</v>
      </c>
      <c r="F2392" s="508" t="str">
        <f t="shared" si="1319"/>
        <v xml:space="preserve"> </v>
      </c>
      <c r="G2392" s="516" t="s">
        <v>796</v>
      </c>
      <c r="H2392" s="504" t="str">
        <f>IF('Flanged Parts'!$BB$6=1,"CS",IF('Flanged Parts'!$BB$6=2,"Glv",0))</f>
        <v>Glv</v>
      </c>
      <c r="I2392" s="1035" t="str">
        <f t="shared" si="1320"/>
        <v>Gore Locked Segment</v>
      </c>
      <c r="J2392" s="1036"/>
      <c r="K2392" s="516" t="s">
        <v>881</v>
      </c>
      <c r="L2392" s="535">
        <v>20</v>
      </c>
      <c r="M2392" s="517" t="str">
        <f>IF(AM2392=1,"Y",IF(AM2392&gt;1,"NR"," "))</f>
        <v>Y</v>
      </c>
      <c r="N2392" s="514">
        <f t="shared" si="1285"/>
        <v>176.62</v>
      </c>
      <c r="O2392" s="514">
        <f>IF(B2392&gt;0,N2392*B2392,0)</f>
        <v>0</v>
      </c>
      <c r="P2392" s="680">
        <f>'KB Duct Parts'!$AE$3</f>
        <v>0</v>
      </c>
      <c r="Q2392" s="681">
        <f t="shared" si="1278"/>
        <v>0</v>
      </c>
      <c r="R2392" s="682">
        <f t="shared" si="1279"/>
        <v>0</v>
      </c>
      <c r="S2392" s="716">
        <f t="shared" si="1287"/>
        <v>0.2</v>
      </c>
      <c r="T2392" s="679">
        <f t="shared" si="1281"/>
        <v>0</v>
      </c>
      <c r="U2392" s="679">
        <f t="shared" si="1282"/>
        <v>0</v>
      </c>
      <c r="Y2392" s="120"/>
      <c r="AD2392" s="81"/>
      <c r="AE2392" s="74">
        <v>10</v>
      </c>
      <c r="AF2392" s="370">
        <v>20</v>
      </c>
      <c r="AG2392" s="374">
        <v>18</v>
      </c>
      <c r="AH2392" s="378">
        <v>16</v>
      </c>
      <c r="AI2392" s="381">
        <v>14</v>
      </c>
      <c r="AJ2392" s="386">
        <v>12</v>
      </c>
      <c r="AK2392" s="391">
        <v>10</v>
      </c>
      <c r="AL2392" s="386"/>
      <c r="AM2392" s="363">
        <f t="shared" si="1314"/>
        <v>1</v>
      </c>
      <c r="AN2392" s="578">
        <v>146.1</v>
      </c>
      <c r="AO2392" s="120">
        <f t="shared" si="1296"/>
        <v>160.71</v>
      </c>
      <c r="AP2392" s="120">
        <f t="shared" si="1288"/>
        <v>233.76</v>
      </c>
      <c r="AQ2392" s="120">
        <f t="shared" si="1289"/>
        <v>270.28500000000003</v>
      </c>
      <c r="AR2392" s="120">
        <f t="shared" si="1290"/>
        <v>306.81</v>
      </c>
      <c r="AS2392" s="120">
        <f t="shared" si="1291"/>
        <v>350.64</v>
      </c>
      <c r="AT2392" s="120">
        <f t="shared" si="1292"/>
        <v>0</v>
      </c>
      <c r="AU2392" s="363" t="s">
        <v>717</v>
      </c>
      <c r="AV2392" s="393"/>
      <c r="AW2392" s="395"/>
      <c r="AX2392" s="571">
        <v>1.1000000000000001</v>
      </c>
      <c r="AY2392" s="572">
        <v>1.6</v>
      </c>
      <c r="AZ2392" s="572">
        <v>1.85</v>
      </c>
      <c r="BA2392" s="572">
        <v>2.1</v>
      </c>
      <c r="BB2392" s="573">
        <v>2.4</v>
      </c>
      <c r="BC2392" s="395">
        <v>0</v>
      </c>
      <c r="BD2392" s="115"/>
      <c r="BE2392" s="115"/>
      <c r="BF2392" s="115">
        <v>2</v>
      </c>
      <c r="BG2392" s="115">
        <v>12</v>
      </c>
      <c r="BH2392" s="423">
        <f t="shared" si="1318"/>
        <v>15.26</v>
      </c>
      <c r="BI2392" s="417">
        <f t="shared" si="1293"/>
        <v>30.52</v>
      </c>
      <c r="BJ2392" s="115"/>
      <c r="BK2392" s="115"/>
      <c r="BQ2392" s="74" t="str">
        <f t="shared" si="1297"/>
        <v>22012.9-(18)</v>
      </c>
      <c r="BR2392" s="120" t="str">
        <f t="shared" si="1298"/>
        <v>90 deg El 1.5D Gored/Segmented</v>
      </c>
      <c r="BS2392" s="120">
        <f t="shared" si="1299"/>
        <v>160.71</v>
      </c>
      <c r="BU2392" s="74" t="str">
        <f t="shared" si="1300"/>
        <v>22012.9-(16)</v>
      </c>
      <c r="BV2392" s="120" t="str">
        <f t="shared" si="1301"/>
        <v>90 deg El 1.5D Gored/Segmented</v>
      </c>
      <c r="BW2392" s="120">
        <f t="shared" si="1302"/>
        <v>233.76</v>
      </c>
      <c r="BY2392" s="74" t="str">
        <f t="shared" si="1303"/>
        <v>22012.9-(14)</v>
      </c>
      <c r="BZ2392" s="120" t="str">
        <f t="shared" si="1304"/>
        <v>90 deg El 1.5D Gored/Segmented</v>
      </c>
      <c r="CA2392" s="120">
        <f t="shared" si="1305"/>
        <v>270.28500000000003</v>
      </c>
      <c r="CC2392" s="115" t="str">
        <f t="shared" si="1306"/>
        <v>22012.9-(12)</v>
      </c>
      <c r="CD2392" s="120" t="str">
        <f t="shared" si="1307"/>
        <v>90 deg El 1.5D Gored/Segmented</v>
      </c>
      <c r="CE2392" s="417">
        <f t="shared" si="1308"/>
        <v>306.81</v>
      </c>
      <c r="CF2392" s="115"/>
      <c r="CG2392" s="115" t="str">
        <f t="shared" si="1309"/>
        <v>22012.9-(10)</v>
      </c>
      <c r="CH2392" s="120" t="str">
        <f t="shared" si="1310"/>
        <v>90 deg El 1.5D Gored/Segmented</v>
      </c>
      <c r="CI2392" s="417">
        <f t="shared" si="1311"/>
        <v>350.64</v>
      </c>
      <c r="CJ2392" s="115"/>
      <c r="CK2392" s="115" t="str">
        <f t="shared" si="1312"/>
        <v xml:space="preserve"> </v>
      </c>
      <c r="CL2392" s="120" t="str">
        <f t="shared" si="1313"/>
        <v xml:space="preserve"> </v>
      </c>
      <c r="CM2392" s="417" t="str">
        <f t="shared" si="1315"/>
        <v xml:space="preserve"> </v>
      </c>
      <c r="IS2392" s="111">
        <v>124.8</v>
      </c>
    </row>
    <row r="2393" spans="1:253" s="74" customFormat="1" ht="17.100000000000001" hidden="1" customHeight="1" x14ac:dyDescent="0.25">
      <c r="B2393" s="504">
        <f>IF('KB Duct Parts'!$BL$14=1,'Flanged Elbows'!AU16,0)</f>
        <v>0</v>
      </c>
      <c r="C2393" s="525">
        <v>22013.9</v>
      </c>
      <c r="D2393" s="526">
        <f t="shared" si="1283"/>
        <v>22013.9</v>
      </c>
      <c r="E2393" s="504" t="s">
        <v>870</v>
      </c>
      <c r="F2393" s="508" t="str">
        <f t="shared" si="1319"/>
        <v xml:space="preserve"> </v>
      </c>
      <c r="G2393" s="516" t="s">
        <v>796</v>
      </c>
      <c r="H2393" s="504" t="str">
        <f>IF('Flanged Parts'!$BB$6=1,"CS",IF('Flanged Parts'!$BB$6=2,"Glv",0))</f>
        <v>Glv</v>
      </c>
      <c r="I2393" s="1035" t="str">
        <f>IF(L2393&gt;16,"Gore Locked Segment",IF(L2393&lt;17,"Welded Segments"))</f>
        <v>Gore Locked Segment</v>
      </c>
      <c r="J2393" s="1036"/>
      <c r="K2393" s="516" t="s">
        <v>881</v>
      </c>
      <c r="L2393" s="535">
        <v>18</v>
      </c>
      <c r="M2393" s="517" t="str">
        <f t="shared" si="1317"/>
        <v>Y</v>
      </c>
      <c r="N2393" s="514">
        <f t="shared" si="1285"/>
        <v>199.88</v>
      </c>
      <c r="O2393" s="514">
        <f t="shared" si="1286"/>
        <v>0</v>
      </c>
      <c r="P2393" s="680">
        <f>'KB Duct Parts'!$AE$3</f>
        <v>0</v>
      </c>
      <c r="Q2393" s="681">
        <f t="shared" si="1278"/>
        <v>0</v>
      </c>
      <c r="R2393" s="682">
        <f t="shared" si="1279"/>
        <v>0</v>
      </c>
      <c r="S2393" s="716">
        <f t="shared" si="1287"/>
        <v>0.2</v>
      </c>
      <c r="T2393" s="679">
        <f t="shared" si="1281"/>
        <v>0</v>
      </c>
      <c r="U2393" s="679">
        <f t="shared" si="1282"/>
        <v>0</v>
      </c>
      <c r="Y2393" s="120"/>
      <c r="AD2393" s="81"/>
      <c r="AE2393" s="74">
        <v>13</v>
      </c>
      <c r="AF2393" s="577">
        <v>18</v>
      </c>
      <c r="AG2393" s="561">
        <v>16</v>
      </c>
      <c r="AH2393" s="562">
        <v>14</v>
      </c>
      <c r="AI2393" s="563">
        <v>12</v>
      </c>
      <c r="AJ2393" s="564">
        <v>10</v>
      </c>
      <c r="AK2393" s="565"/>
      <c r="AL2393" s="564"/>
      <c r="AM2393" s="566">
        <f t="shared" si="1314"/>
        <v>1</v>
      </c>
      <c r="AN2393" s="578">
        <v>164.6</v>
      </c>
      <c r="AO2393" s="120">
        <f t="shared" si="1296"/>
        <v>246.89999999999998</v>
      </c>
      <c r="AP2393" s="120">
        <f t="shared" si="1288"/>
        <v>288.05</v>
      </c>
      <c r="AQ2393" s="120">
        <f t="shared" si="1289"/>
        <v>329.2</v>
      </c>
      <c r="AR2393" s="120">
        <f t="shared" si="1290"/>
        <v>378.58</v>
      </c>
      <c r="AS2393" s="120">
        <f t="shared" si="1291"/>
        <v>0</v>
      </c>
      <c r="AT2393" s="120">
        <f t="shared" si="1292"/>
        <v>0</v>
      </c>
      <c r="AU2393" s="363" t="s">
        <v>717</v>
      </c>
      <c r="AV2393" s="393"/>
      <c r="AW2393" s="395"/>
      <c r="AX2393" s="571">
        <v>1.5</v>
      </c>
      <c r="AY2393" s="572">
        <v>1.75</v>
      </c>
      <c r="AZ2393" s="572">
        <v>2</v>
      </c>
      <c r="BA2393" s="572">
        <v>2.2999999999999998</v>
      </c>
      <c r="BB2393" s="573">
        <v>0</v>
      </c>
      <c r="BC2393" s="395">
        <v>0</v>
      </c>
      <c r="BD2393" s="115"/>
      <c r="BE2393" s="115"/>
      <c r="BF2393" s="115">
        <v>2</v>
      </c>
      <c r="BG2393" s="115">
        <v>13</v>
      </c>
      <c r="BH2393" s="423">
        <f t="shared" si="1318"/>
        <v>17.64</v>
      </c>
      <c r="BI2393" s="417">
        <f t="shared" si="1293"/>
        <v>35.28</v>
      </c>
      <c r="BJ2393" s="115"/>
      <c r="BK2393" s="115"/>
      <c r="BQ2393" s="74" t="str">
        <f t="shared" si="1297"/>
        <v>22013.9-(16)</v>
      </c>
      <c r="BR2393" s="120" t="str">
        <f t="shared" si="1298"/>
        <v>90 deg El 1.5D Gored/Segmented</v>
      </c>
      <c r="BS2393" s="120">
        <f t="shared" si="1299"/>
        <v>246.89999999999998</v>
      </c>
      <c r="BU2393" s="74" t="str">
        <f t="shared" si="1300"/>
        <v>22013.9-(14)</v>
      </c>
      <c r="BV2393" s="120" t="str">
        <f t="shared" si="1301"/>
        <v>90 deg El 1.5D Gored/Segmented</v>
      </c>
      <c r="BW2393" s="120">
        <f t="shared" si="1302"/>
        <v>288.05</v>
      </c>
      <c r="BY2393" s="74" t="str">
        <f t="shared" si="1303"/>
        <v>22013.9-(12)</v>
      </c>
      <c r="BZ2393" s="120" t="str">
        <f t="shared" si="1304"/>
        <v>90 deg El 1.5D Gored/Segmented</v>
      </c>
      <c r="CA2393" s="120">
        <f t="shared" si="1305"/>
        <v>329.2</v>
      </c>
      <c r="CC2393" s="115" t="str">
        <f t="shared" si="1306"/>
        <v>22013.9-(10)</v>
      </c>
      <c r="CD2393" s="120" t="str">
        <f t="shared" si="1307"/>
        <v>90 deg El 1.5D Gored/Segmented</v>
      </c>
      <c r="CE2393" s="417">
        <f t="shared" si="1308"/>
        <v>378.58</v>
      </c>
      <c r="CF2393" s="115"/>
      <c r="CG2393" s="115" t="str">
        <f t="shared" si="1309"/>
        <v xml:space="preserve"> </v>
      </c>
      <c r="CH2393" s="120" t="str">
        <f t="shared" si="1310"/>
        <v xml:space="preserve"> </v>
      </c>
      <c r="CI2393" s="417" t="str">
        <f t="shared" si="1311"/>
        <v xml:space="preserve"> </v>
      </c>
      <c r="CJ2393" s="115"/>
      <c r="CK2393" s="115" t="str">
        <f t="shared" si="1312"/>
        <v xml:space="preserve"> </v>
      </c>
      <c r="CL2393" s="120" t="str">
        <f t="shared" si="1313"/>
        <v xml:space="preserve"> </v>
      </c>
      <c r="CM2393" s="417" t="str">
        <f t="shared" si="1315"/>
        <v xml:space="preserve"> </v>
      </c>
      <c r="IS2393" s="111">
        <f>ROUND(((IS2394+IS2392)/2),0)</f>
        <v>132</v>
      </c>
    </row>
    <row r="2394" spans="1:253" s="74" customFormat="1" ht="17.100000000000001" hidden="1" customHeight="1" x14ac:dyDescent="0.25">
      <c r="B2394" s="504">
        <f>IF('KB Duct Parts'!$BL$14=1,'Flanged Elbows'!AU17,0)</f>
        <v>0</v>
      </c>
      <c r="C2394" s="525">
        <v>22014.9</v>
      </c>
      <c r="D2394" s="526">
        <f t="shared" si="1283"/>
        <v>22014.9</v>
      </c>
      <c r="E2394" s="504" t="s">
        <v>871</v>
      </c>
      <c r="F2394" s="508" t="str">
        <f t="shared" si="1319"/>
        <v xml:space="preserve"> </v>
      </c>
      <c r="G2394" s="516" t="s">
        <v>796</v>
      </c>
      <c r="H2394" s="504" t="str">
        <f>IF('Flanged Parts'!$BB$6=1,"CS",IF('Flanged Parts'!$BB$6=2,"Glv",0))</f>
        <v>Glv</v>
      </c>
      <c r="I2394" s="1035" t="str">
        <f t="shared" ref="I2394:I2402" si="1321">IF(L2394&gt;16,"Gore Locked Segment",IF(L2394&lt;17,"Welded Segments"))</f>
        <v>Gore Locked Segment</v>
      </c>
      <c r="J2394" s="1036"/>
      <c r="K2394" s="516" t="s">
        <v>881</v>
      </c>
      <c r="L2394" s="535">
        <v>18</v>
      </c>
      <c r="M2394" s="517" t="str">
        <f t="shared" si="1317"/>
        <v>Y</v>
      </c>
      <c r="N2394" s="514">
        <f t="shared" si="1285"/>
        <v>208.01999999999998</v>
      </c>
      <c r="O2394" s="514">
        <f t="shared" si="1286"/>
        <v>0</v>
      </c>
      <c r="P2394" s="680">
        <f>'KB Duct Parts'!$AE$3</f>
        <v>0</v>
      </c>
      <c r="Q2394" s="681">
        <f t="shared" ref="Q2394:Q2457" si="1322">IF(B2394&gt;0,N2394*(1-P2394),0)</f>
        <v>0</v>
      </c>
      <c r="R2394" s="682">
        <f t="shared" ref="R2394:R2457" si="1323">B2394*Q2394</f>
        <v>0</v>
      </c>
      <c r="S2394" s="716">
        <f t="shared" si="1287"/>
        <v>0.2</v>
      </c>
      <c r="T2394" s="679">
        <f t="shared" ref="T2394:T2457" si="1324">ROUND(IF(B2394&gt;0,((N2394*(1-(1*S2394)))),0),2)</f>
        <v>0</v>
      </c>
      <c r="U2394" s="679">
        <f t="shared" ref="U2394:U2457" si="1325">B2394*T2394</f>
        <v>0</v>
      </c>
      <c r="Y2394" s="120"/>
      <c r="AD2394" s="81"/>
      <c r="AF2394" s="577">
        <v>18</v>
      </c>
      <c r="AG2394" s="374">
        <v>16</v>
      </c>
      <c r="AH2394" s="378">
        <v>14</v>
      </c>
      <c r="AI2394" s="381">
        <v>12</v>
      </c>
      <c r="AJ2394" s="386">
        <v>10</v>
      </c>
      <c r="AK2394" s="391"/>
      <c r="AL2394" s="386"/>
      <c r="AM2394" s="363">
        <f t="shared" si="1314"/>
        <v>1</v>
      </c>
      <c r="AN2394" s="578">
        <v>167.7</v>
      </c>
      <c r="AO2394" s="120">
        <f t="shared" si="1296"/>
        <v>251.54999999999998</v>
      </c>
      <c r="AP2394" s="120">
        <f t="shared" si="1288"/>
        <v>293.47499999999997</v>
      </c>
      <c r="AQ2394" s="120">
        <f t="shared" si="1289"/>
        <v>335.4</v>
      </c>
      <c r="AR2394" s="120">
        <f t="shared" si="1290"/>
        <v>385.70999999999992</v>
      </c>
      <c r="AS2394" s="120">
        <f t="shared" si="1291"/>
        <v>0</v>
      </c>
      <c r="AT2394" s="120">
        <f t="shared" si="1292"/>
        <v>0</v>
      </c>
      <c r="AU2394" s="363" t="s">
        <v>717</v>
      </c>
      <c r="AV2394" s="393"/>
      <c r="AW2394" s="395"/>
      <c r="AX2394" s="571">
        <v>1.5</v>
      </c>
      <c r="AY2394" s="572">
        <v>1.75</v>
      </c>
      <c r="AZ2394" s="572">
        <v>2</v>
      </c>
      <c r="BA2394" s="572">
        <v>2.2999999999999998</v>
      </c>
      <c r="BB2394" s="573">
        <v>0</v>
      </c>
      <c r="BC2394" s="395">
        <v>0</v>
      </c>
      <c r="BD2394" s="115"/>
      <c r="BE2394" s="115"/>
      <c r="BF2394" s="115">
        <v>2</v>
      </c>
      <c r="BG2394" s="115">
        <v>14</v>
      </c>
      <c r="BH2394" s="423">
        <f t="shared" si="1318"/>
        <v>20.16</v>
      </c>
      <c r="BI2394" s="417">
        <f t="shared" si="1293"/>
        <v>40.32</v>
      </c>
      <c r="BJ2394" s="115"/>
      <c r="BK2394" s="115"/>
      <c r="BQ2394" s="74" t="str">
        <f t="shared" si="1297"/>
        <v>22014.9-(16)</v>
      </c>
      <c r="BR2394" s="120" t="str">
        <f t="shared" si="1298"/>
        <v>90 deg El 1.5D Gored/Segmented</v>
      </c>
      <c r="BS2394" s="120">
        <f t="shared" si="1299"/>
        <v>251.54999999999998</v>
      </c>
      <c r="BU2394" s="74" t="str">
        <f t="shared" si="1300"/>
        <v>22014.9-(14)</v>
      </c>
      <c r="BV2394" s="120" t="str">
        <f t="shared" si="1301"/>
        <v>90 deg El 1.5D Gored/Segmented</v>
      </c>
      <c r="BW2394" s="120">
        <f t="shared" si="1302"/>
        <v>293.47499999999997</v>
      </c>
      <c r="BY2394" s="74" t="str">
        <f t="shared" si="1303"/>
        <v>22014.9-(12)</v>
      </c>
      <c r="BZ2394" s="120" t="str">
        <f t="shared" si="1304"/>
        <v>90 deg El 1.5D Gored/Segmented</v>
      </c>
      <c r="CA2394" s="120">
        <f t="shared" si="1305"/>
        <v>335.4</v>
      </c>
      <c r="CC2394" s="115" t="str">
        <f t="shared" si="1306"/>
        <v>22014.9-(10)</v>
      </c>
      <c r="CD2394" s="120" t="str">
        <f t="shared" si="1307"/>
        <v>90 deg El 1.5D Gored/Segmented</v>
      </c>
      <c r="CE2394" s="417">
        <f t="shared" si="1308"/>
        <v>385.70999999999992</v>
      </c>
      <c r="CF2394" s="115"/>
      <c r="CG2394" s="115" t="str">
        <f t="shared" si="1309"/>
        <v xml:space="preserve"> </v>
      </c>
      <c r="CH2394" s="120" t="str">
        <f t="shared" si="1310"/>
        <v xml:space="preserve"> </v>
      </c>
      <c r="CI2394" s="417" t="str">
        <f t="shared" si="1311"/>
        <v xml:space="preserve"> </v>
      </c>
      <c r="CJ2394" s="115"/>
      <c r="CK2394" s="115" t="str">
        <f t="shared" si="1312"/>
        <v xml:space="preserve"> </v>
      </c>
      <c r="CL2394" s="120" t="str">
        <f t="shared" si="1313"/>
        <v xml:space="preserve"> </v>
      </c>
      <c r="CM2394" s="417" t="str">
        <f t="shared" si="1315"/>
        <v xml:space="preserve"> </v>
      </c>
      <c r="IS2394" s="111">
        <v>138.30000000000001</v>
      </c>
    </row>
    <row r="2395" spans="1:253" s="74" customFormat="1" ht="17.100000000000001" hidden="1" customHeight="1" x14ac:dyDescent="0.25">
      <c r="B2395" s="504">
        <f>IF('KB Duct Parts'!$BL$14=1,'Flanged Elbows'!AU18,0)</f>
        <v>0</v>
      </c>
      <c r="C2395" s="525">
        <v>22015.9</v>
      </c>
      <c r="D2395" s="526">
        <f t="shared" ref="D2395:D2458" si="1326">IF(AM2395=1,C2395,(C2395&amp;"  ("&amp;L2395&amp;"ga)"))</f>
        <v>22015.9</v>
      </c>
      <c r="E2395" s="504" t="s">
        <v>872</v>
      </c>
      <c r="F2395" s="508" t="str">
        <f t="shared" si="1319"/>
        <v xml:space="preserve"> </v>
      </c>
      <c r="G2395" s="516" t="s">
        <v>796</v>
      </c>
      <c r="H2395" s="504" t="str">
        <f>IF('Flanged Parts'!$BB$6=1,"CS",IF('Flanged Parts'!$BB$6=2,"Glv",0))</f>
        <v>Glv</v>
      </c>
      <c r="I2395" s="1035" t="str">
        <f t="shared" si="1321"/>
        <v>Gore Locked Segment</v>
      </c>
      <c r="J2395" s="1036"/>
      <c r="K2395" s="516" t="s">
        <v>881</v>
      </c>
      <c r="L2395" s="535">
        <v>18</v>
      </c>
      <c r="M2395" s="517" t="str">
        <f t="shared" si="1317"/>
        <v>Y</v>
      </c>
      <c r="N2395" s="514">
        <f t="shared" si="1285"/>
        <v>209.1</v>
      </c>
      <c r="O2395" s="514">
        <f t="shared" si="1286"/>
        <v>0</v>
      </c>
      <c r="P2395" s="680">
        <f>'KB Duct Parts'!$AE$3</f>
        <v>0</v>
      </c>
      <c r="Q2395" s="681">
        <f t="shared" si="1322"/>
        <v>0</v>
      </c>
      <c r="R2395" s="682">
        <f t="shared" si="1323"/>
        <v>0</v>
      </c>
      <c r="S2395" s="716">
        <f t="shared" si="1287"/>
        <v>0.2</v>
      </c>
      <c r="T2395" s="679">
        <f t="shared" si="1324"/>
        <v>0</v>
      </c>
      <c r="U2395" s="679">
        <f t="shared" si="1325"/>
        <v>0</v>
      </c>
      <c r="Y2395" s="120"/>
      <c r="AD2395" s="81"/>
      <c r="AF2395" s="577">
        <v>18</v>
      </c>
      <c r="AG2395" s="374">
        <v>16</v>
      </c>
      <c r="AH2395" s="378">
        <v>14</v>
      </c>
      <c r="AI2395" s="381">
        <v>12</v>
      </c>
      <c r="AJ2395" s="386">
        <v>10</v>
      </c>
      <c r="AK2395" s="391"/>
      <c r="AL2395" s="386"/>
      <c r="AM2395" s="363">
        <f t="shared" si="1314"/>
        <v>1</v>
      </c>
      <c r="AN2395" s="578">
        <v>165.1</v>
      </c>
      <c r="AO2395" s="120">
        <f t="shared" si="1296"/>
        <v>247.64999999999998</v>
      </c>
      <c r="AP2395" s="120">
        <f t="shared" si="1288"/>
        <v>288.92500000000001</v>
      </c>
      <c r="AQ2395" s="120">
        <f t="shared" si="1289"/>
        <v>330.2</v>
      </c>
      <c r="AR2395" s="120">
        <f t="shared" si="1290"/>
        <v>379.72999999999996</v>
      </c>
      <c r="AS2395" s="120">
        <f t="shared" si="1291"/>
        <v>0</v>
      </c>
      <c r="AT2395" s="120">
        <f t="shared" si="1292"/>
        <v>0</v>
      </c>
      <c r="AU2395" s="363" t="s">
        <v>717</v>
      </c>
      <c r="AV2395" s="393"/>
      <c r="AW2395" s="395"/>
      <c r="AX2395" s="571">
        <v>1.5</v>
      </c>
      <c r="AY2395" s="572">
        <v>1.75</v>
      </c>
      <c r="AZ2395" s="572">
        <v>2</v>
      </c>
      <c r="BA2395" s="572">
        <v>2.2999999999999998</v>
      </c>
      <c r="BB2395" s="573">
        <v>0</v>
      </c>
      <c r="BC2395" s="395">
        <v>0</v>
      </c>
      <c r="BD2395" s="115"/>
      <c r="BE2395" s="115"/>
      <c r="BF2395" s="115">
        <v>2</v>
      </c>
      <c r="BG2395" s="115">
        <v>15</v>
      </c>
      <c r="BH2395" s="423">
        <f t="shared" si="1318"/>
        <v>22</v>
      </c>
      <c r="BI2395" s="417">
        <f t="shared" si="1293"/>
        <v>44</v>
      </c>
      <c r="BJ2395" s="115"/>
      <c r="BK2395" s="115"/>
      <c r="BQ2395" s="74" t="str">
        <f t="shared" si="1297"/>
        <v>22015.9-(16)</v>
      </c>
      <c r="BR2395" s="120" t="str">
        <f t="shared" si="1298"/>
        <v>90 deg El 1.5D Gored/Segmented</v>
      </c>
      <c r="BS2395" s="120">
        <f t="shared" si="1299"/>
        <v>247.64999999999998</v>
      </c>
      <c r="BU2395" s="74" t="str">
        <f t="shared" si="1300"/>
        <v>22015.9-(14)</v>
      </c>
      <c r="BV2395" s="120" t="str">
        <f t="shared" si="1301"/>
        <v>90 deg El 1.5D Gored/Segmented</v>
      </c>
      <c r="BW2395" s="120">
        <f t="shared" si="1302"/>
        <v>288.92500000000001</v>
      </c>
      <c r="BY2395" s="74" t="str">
        <f t="shared" si="1303"/>
        <v>22015.9-(12)</v>
      </c>
      <c r="BZ2395" s="120" t="str">
        <f t="shared" si="1304"/>
        <v>90 deg El 1.5D Gored/Segmented</v>
      </c>
      <c r="CA2395" s="120">
        <f t="shared" si="1305"/>
        <v>330.2</v>
      </c>
      <c r="CC2395" s="115" t="str">
        <f t="shared" si="1306"/>
        <v>22015.9-(10)</v>
      </c>
      <c r="CD2395" s="120" t="str">
        <f t="shared" si="1307"/>
        <v>90 deg El 1.5D Gored/Segmented</v>
      </c>
      <c r="CE2395" s="417">
        <f t="shared" si="1308"/>
        <v>379.72999999999996</v>
      </c>
      <c r="CF2395" s="115"/>
      <c r="CG2395" s="115" t="str">
        <f t="shared" si="1309"/>
        <v xml:space="preserve"> </v>
      </c>
      <c r="CH2395" s="120" t="str">
        <f t="shared" si="1310"/>
        <v xml:space="preserve"> </v>
      </c>
      <c r="CI2395" s="417" t="str">
        <f t="shared" si="1311"/>
        <v xml:space="preserve"> </v>
      </c>
      <c r="CJ2395" s="115"/>
      <c r="CK2395" s="115" t="str">
        <f t="shared" si="1312"/>
        <v xml:space="preserve"> </v>
      </c>
      <c r="CL2395" s="120" t="str">
        <f t="shared" si="1313"/>
        <v xml:space="preserve"> </v>
      </c>
      <c r="CM2395" s="417" t="str">
        <f t="shared" si="1315"/>
        <v xml:space="preserve"> </v>
      </c>
      <c r="IS2395" s="111">
        <f>ROUND(((IS2396+IS2394)/2),0)</f>
        <v>147</v>
      </c>
    </row>
    <row r="2396" spans="1:253" s="74" customFormat="1" ht="17.100000000000001" hidden="1" customHeight="1" x14ac:dyDescent="0.25">
      <c r="B2396" s="504">
        <f>IF('KB Duct Parts'!$BL$14=1,'Flanged Elbows'!AU19,0)</f>
        <v>0</v>
      </c>
      <c r="C2396" s="525">
        <v>22016.9</v>
      </c>
      <c r="D2396" s="526">
        <f t="shared" si="1326"/>
        <v>22016.9</v>
      </c>
      <c r="E2396" s="504" t="s">
        <v>873</v>
      </c>
      <c r="F2396" s="508" t="str">
        <f t="shared" si="1319"/>
        <v xml:space="preserve"> </v>
      </c>
      <c r="G2396" s="516" t="s">
        <v>796</v>
      </c>
      <c r="H2396" s="504" t="str">
        <f>IF('Flanged Parts'!$BB$6=1,"CS",IF('Flanged Parts'!$BB$6=2,"Glv",0))</f>
        <v>Glv</v>
      </c>
      <c r="I2396" s="1035" t="str">
        <f t="shared" si="1321"/>
        <v>Gore Locked Segment</v>
      </c>
      <c r="J2396" s="1036"/>
      <c r="K2396" s="516" t="s">
        <v>881</v>
      </c>
      <c r="L2396" s="535">
        <v>18</v>
      </c>
      <c r="M2396" s="517" t="str">
        <f t="shared" si="1317"/>
        <v>Y</v>
      </c>
      <c r="N2396" s="514">
        <f t="shared" si="1285"/>
        <v>218.54000000000002</v>
      </c>
      <c r="O2396" s="514">
        <f t="shared" si="1286"/>
        <v>0</v>
      </c>
      <c r="P2396" s="680">
        <f>'KB Duct Parts'!$AE$3</f>
        <v>0</v>
      </c>
      <c r="Q2396" s="681">
        <f t="shared" si="1322"/>
        <v>0</v>
      </c>
      <c r="R2396" s="682">
        <f t="shared" si="1323"/>
        <v>0</v>
      </c>
      <c r="S2396" s="716">
        <f t="shared" si="1287"/>
        <v>0.2</v>
      </c>
      <c r="T2396" s="679">
        <f t="shared" si="1324"/>
        <v>0</v>
      </c>
      <c r="U2396" s="679">
        <f t="shared" si="1325"/>
        <v>0</v>
      </c>
      <c r="Y2396" s="120"/>
      <c r="AD2396" s="81"/>
      <c r="AF2396" s="577">
        <v>18</v>
      </c>
      <c r="AG2396" s="374">
        <v>16</v>
      </c>
      <c r="AH2396" s="378">
        <v>14</v>
      </c>
      <c r="AI2396" s="381">
        <v>12</v>
      </c>
      <c r="AJ2396" s="386">
        <v>10</v>
      </c>
      <c r="AK2396" s="391"/>
      <c r="AL2396" s="386"/>
      <c r="AM2396" s="363">
        <f t="shared" si="1314"/>
        <v>1</v>
      </c>
      <c r="AN2396" s="578">
        <v>164.3</v>
      </c>
      <c r="AO2396" s="120">
        <f t="shared" si="1296"/>
        <v>246.45000000000002</v>
      </c>
      <c r="AP2396" s="120">
        <f t="shared" si="1288"/>
        <v>287.52500000000003</v>
      </c>
      <c r="AQ2396" s="120">
        <f t="shared" si="1289"/>
        <v>328.6</v>
      </c>
      <c r="AR2396" s="120">
        <f t="shared" si="1290"/>
        <v>377.89</v>
      </c>
      <c r="AS2396" s="120">
        <f t="shared" si="1291"/>
        <v>0</v>
      </c>
      <c r="AT2396" s="120">
        <f t="shared" si="1292"/>
        <v>0</v>
      </c>
      <c r="AU2396" s="363" t="s">
        <v>717</v>
      </c>
      <c r="AV2396" s="393"/>
      <c r="AW2396" s="395"/>
      <c r="AX2396" s="571">
        <v>1.5</v>
      </c>
      <c r="AY2396" s="572">
        <v>1.75</v>
      </c>
      <c r="AZ2396" s="572">
        <v>2</v>
      </c>
      <c r="BA2396" s="572">
        <v>2.2999999999999998</v>
      </c>
      <c r="BB2396" s="573">
        <v>0</v>
      </c>
      <c r="BC2396" s="395">
        <v>0</v>
      </c>
      <c r="BD2396" s="115"/>
      <c r="BE2396" s="115"/>
      <c r="BF2396" s="115">
        <v>2</v>
      </c>
      <c r="BG2396" s="115">
        <v>16</v>
      </c>
      <c r="BH2396" s="423">
        <f t="shared" si="1318"/>
        <v>27.12</v>
      </c>
      <c r="BI2396" s="417">
        <f t="shared" si="1293"/>
        <v>54.24</v>
      </c>
      <c r="BJ2396" s="115"/>
      <c r="BK2396" s="115"/>
      <c r="BQ2396" s="74" t="str">
        <f t="shared" si="1297"/>
        <v>22016.9-(16)</v>
      </c>
      <c r="BR2396" s="120" t="str">
        <f t="shared" si="1298"/>
        <v>90 deg El 1.5D Gored/Segmented</v>
      </c>
      <c r="BS2396" s="120">
        <f t="shared" si="1299"/>
        <v>246.45000000000002</v>
      </c>
      <c r="BU2396" s="74" t="str">
        <f t="shared" si="1300"/>
        <v>22016.9-(14)</v>
      </c>
      <c r="BV2396" s="120" t="str">
        <f t="shared" si="1301"/>
        <v>90 deg El 1.5D Gored/Segmented</v>
      </c>
      <c r="BW2396" s="120">
        <f t="shared" si="1302"/>
        <v>287.52500000000003</v>
      </c>
      <c r="BY2396" s="74" t="str">
        <f t="shared" si="1303"/>
        <v>22016.9-(12)</v>
      </c>
      <c r="BZ2396" s="120" t="str">
        <f t="shared" si="1304"/>
        <v>90 deg El 1.5D Gored/Segmented</v>
      </c>
      <c r="CA2396" s="120">
        <f t="shared" si="1305"/>
        <v>328.6</v>
      </c>
      <c r="CC2396" s="115" t="str">
        <f t="shared" si="1306"/>
        <v>22016.9-(10)</v>
      </c>
      <c r="CD2396" s="120" t="str">
        <f t="shared" si="1307"/>
        <v>90 deg El 1.5D Gored/Segmented</v>
      </c>
      <c r="CE2396" s="417">
        <f t="shared" si="1308"/>
        <v>377.89</v>
      </c>
      <c r="CF2396" s="115"/>
      <c r="CG2396" s="115" t="str">
        <f t="shared" si="1309"/>
        <v xml:space="preserve"> </v>
      </c>
      <c r="CH2396" s="120" t="str">
        <f t="shared" si="1310"/>
        <v xml:space="preserve"> </v>
      </c>
      <c r="CI2396" s="417" t="str">
        <f t="shared" si="1311"/>
        <v xml:space="preserve"> </v>
      </c>
      <c r="CJ2396" s="115"/>
      <c r="CK2396" s="115" t="str">
        <f t="shared" si="1312"/>
        <v xml:space="preserve"> </v>
      </c>
      <c r="CL2396" s="120" t="str">
        <f t="shared" si="1313"/>
        <v xml:space="preserve"> </v>
      </c>
      <c r="CM2396" s="417" t="str">
        <f t="shared" si="1315"/>
        <v xml:space="preserve"> </v>
      </c>
      <c r="IS2396" s="111">
        <v>155.69999999999999</v>
      </c>
    </row>
    <row r="2397" spans="1:253" s="74" customFormat="1" ht="17.100000000000001" hidden="1" customHeight="1" x14ac:dyDescent="0.25">
      <c r="B2397" s="504">
        <f>IF('KB Duct Parts'!$BL$14=1,'Flanged Elbows'!AU20,0)</f>
        <v>0</v>
      </c>
      <c r="C2397" s="525">
        <v>22017.9</v>
      </c>
      <c r="D2397" s="526">
        <f t="shared" si="1326"/>
        <v>22017.9</v>
      </c>
      <c r="E2397" s="504" t="s">
        <v>874</v>
      </c>
      <c r="F2397" s="508" t="str">
        <f t="shared" si="1319"/>
        <v xml:space="preserve"> </v>
      </c>
      <c r="G2397" s="516" t="s">
        <v>796</v>
      </c>
      <c r="H2397" s="504" t="str">
        <f>IF('Flanged Parts'!$BB$6=1,"CS",IF('Flanged Parts'!$BB$6=2,"Glv",0))</f>
        <v>Glv</v>
      </c>
      <c r="I2397" s="1035" t="str">
        <f t="shared" si="1321"/>
        <v>Gore Locked Segment</v>
      </c>
      <c r="J2397" s="1036"/>
      <c r="K2397" s="516" t="s">
        <v>881</v>
      </c>
      <c r="L2397" s="535">
        <v>18</v>
      </c>
      <c r="M2397" s="517" t="str">
        <f t="shared" si="1317"/>
        <v>Y</v>
      </c>
      <c r="N2397" s="514">
        <f t="shared" si="1285"/>
        <v>262.86</v>
      </c>
      <c r="O2397" s="514">
        <f t="shared" si="1286"/>
        <v>0</v>
      </c>
      <c r="P2397" s="680">
        <f>'KB Duct Parts'!$AE$3</f>
        <v>0</v>
      </c>
      <c r="Q2397" s="681">
        <f t="shared" si="1322"/>
        <v>0</v>
      </c>
      <c r="R2397" s="682">
        <f t="shared" si="1323"/>
        <v>0</v>
      </c>
      <c r="S2397" s="716">
        <f t="shared" si="1287"/>
        <v>0.2</v>
      </c>
      <c r="T2397" s="679">
        <f t="shared" si="1324"/>
        <v>0</v>
      </c>
      <c r="U2397" s="679">
        <f t="shared" si="1325"/>
        <v>0</v>
      </c>
      <c r="Y2397" s="120"/>
      <c r="AD2397" s="81"/>
      <c r="AF2397" s="577">
        <v>18</v>
      </c>
      <c r="AG2397" s="374">
        <v>16</v>
      </c>
      <c r="AH2397" s="378">
        <v>14</v>
      </c>
      <c r="AI2397" s="381">
        <v>12</v>
      </c>
      <c r="AJ2397" s="386">
        <v>10</v>
      </c>
      <c r="AK2397" s="391"/>
      <c r="AL2397" s="386"/>
      <c r="AM2397" s="363">
        <f t="shared" si="1314"/>
        <v>1</v>
      </c>
      <c r="AN2397" s="578">
        <v>204.4</v>
      </c>
      <c r="AO2397" s="120">
        <f t="shared" si="1296"/>
        <v>306.60000000000002</v>
      </c>
      <c r="AP2397" s="120">
        <f t="shared" si="1288"/>
        <v>357.7</v>
      </c>
      <c r="AQ2397" s="120">
        <f t="shared" si="1289"/>
        <v>408.8</v>
      </c>
      <c r="AR2397" s="120">
        <f t="shared" si="1290"/>
        <v>470.12</v>
      </c>
      <c r="AS2397" s="120">
        <f t="shared" si="1291"/>
        <v>0</v>
      </c>
      <c r="AT2397" s="120">
        <f t="shared" si="1292"/>
        <v>0</v>
      </c>
      <c r="AU2397" s="363" t="s">
        <v>717</v>
      </c>
      <c r="AV2397" s="393"/>
      <c r="AW2397" s="395"/>
      <c r="AX2397" s="571">
        <v>1.5</v>
      </c>
      <c r="AY2397" s="572">
        <v>1.75</v>
      </c>
      <c r="AZ2397" s="572">
        <v>2</v>
      </c>
      <c r="BA2397" s="572">
        <v>2.2999999999999998</v>
      </c>
      <c r="BB2397" s="573">
        <v>0</v>
      </c>
      <c r="BC2397" s="395">
        <v>0</v>
      </c>
      <c r="BD2397" s="115"/>
      <c r="BE2397" s="115"/>
      <c r="BF2397" s="115">
        <v>2</v>
      </c>
      <c r="BG2397" s="115">
        <v>17</v>
      </c>
      <c r="BH2397" s="423">
        <f t="shared" si="1318"/>
        <v>29.23</v>
      </c>
      <c r="BI2397" s="417">
        <f t="shared" si="1293"/>
        <v>58.46</v>
      </c>
      <c r="BJ2397" s="115"/>
      <c r="BK2397" s="115"/>
      <c r="BQ2397" s="74" t="str">
        <f t="shared" si="1297"/>
        <v>22017.9-(16)</v>
      </c>
      <c r="BR2397" s="120" t="str">
        <f t="shared" si="1298"/>
        <v>90 deg El 1.5D Gored/Segmented</v>
      </c>
      <c r="BS2397" s="120">
        <f t="shared" si="1299"/>
        <v>306.60000000000002</v>
      </c>
      <c r="BU2397" s="74" t="str">
        <f t="shared" si="1300"/>
        <v>22017.9-(14)</v>
      </c>
      <c r="BV2397" s="120" t="str">
        <f t="shared" si="1301"/>
        <v>90 deg El 1.5D Gored/Segmented</v>
      </c>
      <c r="BW2397" s="120">
        <f t="shared" si="1302"/>
        <v>357.7</v>
      </c>
      <c r="BY2397" s="74" t="str">
        <f t="shared" si="1303"/>
        <v>22017.9-(12)</v>
      </c>
      <c r="BZ2397" s="120" t="str">
        <f t="shared" si="1304"/>
        <v>90 deg El 1.5D Gored/Segmented</v>
      </c>
      <c r="CA2397" s="120">
        <f t="shared" si="1305"/>
        <v>408.8</v>
      </c>
      <c r="CC2397" s="115" t="str">
        <f t="shared" si="1306"/>
        <v>22017.9-(10)</v>
      </c>
      <c r="CD2397" s="120" t="str">
        <f t="shared" si="1307"/>
        <v>90 deg El 1.5D Gored/Segmented</v>
      </c>
      <c r="CE2397" s="417">
        <f t="shared" si="1308"/>
        <v>470.12</v>
      </c>
      <c r="CF2397" s="115"/>
      <c r="CG2397" s="115" t="str">
        <f t="shared" si="1309"/>
        <v xml:space="preserve"> </v>
      </c>
      <c r="CH2397" s="120" t="str">
        <f t="shared" si="1310"/>
        <v xml:space="preserve"> </v>
      </c>
      <c r="CI2397" s="417" t="str">
        <f t="shared" si="1311"/>
        <v xml:space="preserve"> </v>
      </c>
      <c r="CJ2397" s="115"/>
      <c r="CK2397" s="115" t="str">
        <f t="shared" si="1312"/>
        <v xml:space="preserve"> </v>
      </c>
      <c r="CL2397" s="120" t="str">
        <f t="shared" si="1313"/>
        <v xml:space="preserve"> </v>
      </c>
      <c r="CM2397" s="417" t="str">
        <f t="shared" si="1315"/>
        <v xml:space="preserve"> </v>
      </c>
      <c r="IS2397" s="111">
        <f>ROUND(((IS2398+IS2396)/2),0)</f>
        <v>177</v>
      </c>
    </row>
    <row r="2398" spans="1:253" s="74" customFormat="1" ht="17.100000000000001" hidden="1" customHeight="1" x14ac:dyDescent="0.25">
      <c r="B2398" s="504">
        <f>IF('KB Duct Parts'!$BL$14=1,'Flanged Elbows'!AU21,0)</f>
        <v>0</v>
      </c>
      <c r="C2398" s="525">
        <v>22018.9</v>
      </c>
      <c r="D2398" s="526">
        <f t="shared" si="1326"/>
        <v>22018.9</v>
      </c>
      <c r="E2398" s="504" t="s">
        <v>875</v>
      </c>
      <c r="F2398" s="508" t="str">
        <f t="shared" si="1319"/>
        <v xml:space="preserve"> </v>
      </c>
      <c r="G2398" s="516" t="s">
        <v>796</v>
      </c>
      <c r="H2398" s="504" t="str">
        <f>IF('Flanged Parts'!$BB$6=1,"CS",IF('Flanged Parts'!$BB$6=2,"Glv",0))</f>
        <v>Glv</v>
      </c>
      <c r="I2398" s="1035" t="str">
        <f t="shared" si="1321"/>
        <v>Gore Locked Segment</v>
      </c>
      <c r="J2398" s="1036"/>
      <c r="K2398" s="516" t="s">
        <v>881</v>
      </c>
      <c r="L2398" s="535">
        <v>18</v>
      </c>
      <c r="M2398" s="517" t="str">
        <f t="shared" si="1317"/>
        <v>Y</v>
      </c>
      <c r="N2398" s="514">
        <f t="shared" si="1285"/>
        <v>306.18</v>
      </c>
      <c r="O2398" s="514">
        <f t="shared" si="1286"/>
        <v>0</v>
      </c>
      <c r="P2398" s="680">
        <f>'KB Duct Parts'!$AE$3</f>
        <v>0</v>
      </c>
      <c r="Q2398" s="681">
        <f t="shared" si="1322"/>
        <v>0</v>
      </c>
      <c r="R2398" s="682">
        <f t="shared" si="1323"/>
        <v>0</v>
      </c>
      <c r="S2398" s="716">
        <f t="shared" si="1287"/>
        <v>0.2</v>
      </c>
      <c r="T2398" s="679">
        <f t="shared" si="1324"/>
        <v>0</v>
      </c>
      <c r="U2398" s="679">
        <f t="shared" si="1325"/>
        <v>0</v>
      </c>
      <c r="Y2398" s="120"/>
      <c r="AD2398" s="81"/>
      <c r="AF2398" s="577">
        <v>18</v>
      </c>
      <c r="AG2398" s="374">
        <v>16</v>
      </c>
      <c r="AH2398" s="378">
        <v>14</v>
      </c>
      <c r="AI2398" s="381">
        <v>12</v>
      </c>
      <c r="AJ2398" s="386">
        <v>10</v>
      </c>
      <c r="AK2398" s="391"/>
      <c r="AL2398" s="386"/>
      <c r="AM2398" s="363">
        <f t="shared" si="1314"/>
        <v>1</v>
      </c>
      <c r="AN2398" s="578">
        <v>245.5</v>
      </c>
      <c r="AO2398" s="120">
        <f t="shared" si="1296"/>
        <v>368.25</v>
      </c>
      <c r="AP2398" s="120">
        <f t="shared" si="1288"/>
        <v>429.625</v>
      </c>
      <c r="AQ2398" s="120">
        <f t="shared" si="1289"/>
        <v>491</v>
      </c>
      <c r="AR2398" s="120">
        <f t="shared" si="1290"/>
        <v>564.65</v>
      </c>
      <c r="AS2398" s="120">
        <f t="shared" si="1291"/>
        <v>0</v>
      </c>
      <c r="AT2398" s="120">
        <f t="shared" si="1292"/>
        <v>0</v>
      </c>
      <c r="AU2398" s="363" t="s">
        <v>717</v>
      </c>
      <c r="AV2398" s="393"/>
      <c r="AW2398" s="395"/>
      <c r="AX2398" s="571">
        <v>1.5</v>
      </c>
      <c r="AY2398" s="572">
        <v>1.75</v>
      </c>
      <c r="AZ2398" s="572">
        <v>2</v>
      </c>
      <c r="BA2398" s="572">
        <v>2.2999999999999998</v>
      </c>
      <c r="BB2398" s="573">
        <v>0</v>
      </c>
      <c r="BC2398" s="395">
        <v>0</v>
      </c>
      <c r="BD2398" s="115"/>
      <c r="BE2398" s="115"/>
      <c r="BF2398" s="115">
        <v>2</v>
      </c>
      <c r="BG2398" s="115">
        <v>18</v>
      </c>
      <c r="BH2398" s="423">
        <f t="shared" si="1318"/>
        <v>30.34</v>
      </c>
      <c r="BI2398" s="417">
        <f t="shared" si="1293"/>
        <v>60.68</v>
      </c>
      <c r="BJ2398" s="115"/>
      <c r="BK2398" s="115"/>
      <c r="BQ2398" s="74" t="str">
        <f t="shared" si="1297"/>
        <v>22018.9-(16)</v>
      </c>
      <c r="BR2398" s="120" t="str">
        <f t="shared" si="1298"/>
        <v>90 deg El 1.5D Gored/Segmented</v>
      </c>
      <c r="BS2398" s="120">
        <f t="shared" si="1299"/>
        <v>368.25</v>
      </c>
      <c r="BU2398" s="74" t="str">
        <f t="shared" si="1300"/>
        <v>22018.9-(14)</v>
      </c>
      <c r="BV2398" s="120" t="str">
        <f t="shared" si="1301"/>
        <v>90 deg El 1.5D Gored/Segmented</v>
      </c>
      <c r="BW2398" s="120">
        <f t="shared" si="1302"/>
        <v>429.625</v>
      </c>
      <c r="BY2398" s="74" t="str">
        <f t="shared" si="1303"/>
        <v>22018.9-(12)</v>
      </c>
      <c r="BZ2398" s="120" t="str">
        <f t="shared" si="1304"/>
        <v>90 deg El 1.5D Gored/Segmented</v>
      </c>
      <c r="CA2398" s="120">
        <f t="shared" si="1305"/>
        <v>491</v>
      </c>
      <c r="CC2398" s="115" t="str">
        <f t="shared" si="1306"/>
        <v>22018.9-(10)</v>
      </c>
      <c r="CD2398" s="120" t="str">
        <f t="shared" si="1307"/>
        <v>90 deg El 1.5D Gored/Segmented</v>
      </c>
      <c r="CE2398" s="417">
        <f t="shared" si="1308"/>
        <v>564.65</v>
      </c>
      <c r="CF2398" s="115"/>
      <c r="CG2398" s="115" t="str">
        <f t="shared" si="1309"/>
        <v xml:space="preserve"> </v>
      </c>
      <c r="CH2398" s="120" t="str">
        <f t="shared" si="1310"/>
        <v xml:space="preserve"> </v>
      </c>
      <c r="CI2398" s="417" t="str">
        <f t="shared" si="1311"/>
        <v xml:space="preserve"> </v>
      </c>
      <c r="CJ2398" s="115"/>
      <c r="CK2398" s="115" t="str">
        <f t="shared" si="1312"/>
        <v xml:space="preserve"> </v>
      </c>
      <c r="CL2398" s="120" t="str">
        <f t="shared" si="1313"/>
        <v xml:space="preserve"> </v>
      </c>
      <c r="CM2398" s="417" t="str">
        <f t="shared" si="1315"/>
        <v xml:space="preserve"> </v>
      </c>
      <c r="IS2398" s="111">
        <v>199</v>
      </c>
    </row>
    <row r="2399" spans="1:253" s="74" customFormat="1" ht="17.100000000000001" hidden="1" customHeight="1" x14ac:dyDescent="0.25">
      <c r="B2399" s="504">
        <f>IF('KB Duct Parts'!$BL$14=1,'Flanged Elbows'!AU22,0)</f>
        <v>0</v>
      </c>
      <c r="C2399" s="525">
        <v>22019.9</v>
      </c>
      <c r="D2399" s="526">
        <f t="shared" si="1326"/>
        <v>22019.9</v>
      </c>
      <c r="E2399" s="504" t="s">
        <v>876</v>
      </c>
      <c r="F2399" s="508" t="str">
        <f t="shared" si="1319"/>
        <v xml:space="preserve"> </v>
      </c>
      <c r="G2399" s="516" t="s">
        <v>796</v>
      </c>
      <c r="H2399" s="504" t="str">
        <f>IF('Flanged Parts'!$BB$6=1,"CS",IF('Flanged Parts'!$BB$6=2,"Glv",0))</f>
        <v>Glv</v>
      </c>
      <c r="I2399" s="1035" t="str">
        <f t="shared" si="1321"/>
        <v>Gore Locked Segment</v>
      </c>
      <c r="J2399" s="1036"/>
      <c r="K2399" s="516" t="s">
        <v>881</v>
      </c>
      <c r="L2399" s="535">
        <v>18</v>
      </c>
      <c r="M2399" s="532" t="s">
        <v>1700</v>
      </c>
      <c r="N2399" s="514">
        <f t="shared" si="1285"/>
        <v>330.12</v>
      </c>
      <c r="O2399" s="514">
        <f t="shared" si="1286"/>
        <v>0</v>
      </c>
      <c r="P2399" s="680">
        <f>'KB Duct Parts'!$AE$3</f>
        <v>0</v>
      </c>
      <c r="Q2399" s="681">
        <f t="shared" si="1322"/>
        <v>0</v>
      </c>
      <c r="R2399" s="682">
        <f t="shared" si="1323"/>
        <v>0</v>
      </c>
      <c r="S2399" s="716">
        <f t="shared" si="1287"/>
        <v>0.2</v>
      </c>
      <c r="T2399" s="679">
        <f t="shared" si="1324"/>
        <v>0</v>
      </c>
      <c r="U2399" s="679">
        <f t="shared" si="1325"/>
        <v>0</v>
      </c>
      <c r="Y2399" s="120"/>
      <c r="AD2399" s="81"/>
      <c r="AF2399" s="577">
        <v>18</v>
      </c>
      <c r="AG2399" s="374">
        <v>16</v>
      </c>
      <c r="AH2399" s="378">
        <v>14</v>
      </c>
      <c r="AI2399" s="381">
        <v>12</v>
      </c>
      <c r="AJ2399" s="386">
        <v>10</v>
      </c>
      <c r="AK2399" s="391"/>
      <c r="AL2399" s="386"/>
      <c r="AM2399" s="363">
        <f t="shared" si="1314"/>
        <v>1</v>
      </c>
      <c r="AN2399" s="578">
        <v>268.8</v>
      </c>
      <c r="AO2399" s="120">
        <f t="shared" si="1296"/>
        <v>403.20000000000005</v>
      </c>
      <c r="AP2399" s="120">
        <f t="shared" si="1288"/>
        <v>470.40000000000003</v>
      </c>
      <c r="AQ2399" s="120">
        <f t="shared" si="1289"/>
        <v>537.6</v>
      </c>
      <c r="AR2399" s="120">
        <f t="shared" si="1290"/>
        <v>618.24</v>
      </c>
      <c r="AS2399" s="120">
        <f t="shared" si="1291"/>
        <v>0</v>
      </c>
      <c r="AT2399" s="120">
        <f t="shared" si="1292"/>
        <v>0</v>
      </c>
      <c r="AU2399" s="363" t="s">
        <v>717</v>
      </c>
      <c r="AV2399" s="393"/>
      <c r="AW2399" s="395"/>
      <c r="AX2399" s="571">
        <v>1.5</v>
      </c>
      <c r="AY2399" s="572">
        <v>1.75</v>
      </c>
      <c r="AZ2399" s="572">
        <v>2</v>
      </c>
      <c r="BA2399" s="572">
        <v>2.2999999999999998</v>
      </c>
      <c r="BB2399" s="573">
        <v>0</v>
      </c>
      <c r="BC2399" s="395">
        <v>0</v>
      </c>
      <c r="BD2399" s="115"/>
      <c r="BE2399" s="115"/>
      <c r="BF2399" s="115">
        <v>2</v>
      </c>
      <c r="BG2399" s="115">
        <v>19</v>
      </c>
      <c r="BH2399" s="423">
        <f t="shared" si="1318"/>
        <v>30.66</v>
      </c>
      <c r="BI2399" s="417">
        <f t="shared" si="1293"/>
        <v>61.32</v>
      </c>
      <c r="BJ2399" s="115"/>
      <c r="BK2399" s="115"/>
      <c r="BQ2399" s="74" t="str">
        <f t="shared" si="1297"/>
        <v>22019.9-(16)</v>
      </c>
      <c r="BR2399" s="120" t="str">
        <f t="shared" si="1298"/>
        <v>90 deg El 1.5D Gored/Segmented</v>
      </c>
      <c r="BS2399" s="120">
        <f t="shared" si="1299"/>
        <v>403.20000000000005</v>
      </c>
      <c r="BU2399" s="74" t="str">
        <f t="shared" si="1300"/>
        <v>22019.9-(14)</v>
      </c>
      <c r="BV2399" s="120" t="str">
        <f t="shared" si="1301"/>
        <v>90 deg El 1.5D Gored/Segmented</v>
      </c>
      <c r="BW2399" s="120">
        <f t="shared" si="1302"/>
        <v>470.40000000000003</v>
      </c>
      <c r="BY2399" s="74" t="str">
        <f t="shared" si="1303"/>
        <v>22019.9-(12)</v>
      </c>
      <c r="BZ2399" s="120" t="str">
        <f t="shared" si="1304"/>
        <v>90 deg El 1.5D Gored/Segmented</v>
      </c>
      <c r="CA2399" s="120">
        <f t="shared" si="1305"/>
        <v>537.6</v>
      </c>
      <c r="CC2399" s="115" t="str">
        <f t="shared" si="1306"/>
        <v>22019.9-(10)</v>
      </c>
      <c r="CD2399" s="120" t="str">
        <f t="shared" si="1307"/>
        <v>90 deg El 1.5D Gored/Segmented</v>
      </c>
      <c r="CE2399" s="417">
        <f t="shared" si="1308"/>
        <v>618.24</v>
      </c>
      <c r="CF2399" s="115"/>
      <c r="CG2399" s="115" t="str">
        <f t="shared" si="1309"/>
        <v xml:space="preserve"> </v>
      </c>
      <c r="CH2399" s="120" t="str">
        <f t="shared" si="1310"/>
        <v xml:space="preserve"> </v>
      </c>
      <c r="CI2399" s="417" t="str">
        <f t="shared" si="1311"/>
        <v xml:space="preserve"> </v>
      </c>
      <c r="CJ2399" s="115"/>
      <c r="CK2399" s="115" t="str">
        <f t="shared" si="1312"/>
        <v xml:space="preserve"> </v>
      </c>
      <c r="CL2399" s="120" t="str">
        <f t="shared" si="1313"/>
        <v xml:space="preserve"> </v>
      </c>
      <c r="CM2399" s="417" t="str">
        <f t="shared" si="1315"/>
        <v xml:space="preserve"> </v>
      </c>
      <c r="IS2399" s="111">
        <f>ROUND(((IS2400+IS2398)/2),0)</f>
        <v>213</v>
      </c>
    </row>
    <row r="2400" spans="1:253" s="74" customFormat="1" ht="17.100000000000001" hidden="1" customHeight="1" x14ac:dyDescent="0.25">
      <c r="B2400" s="504">
        <f>IF('KB Duct Parts'!$BL$14=1,'Flanged Elbows'!AU23,0)</f>
        <v>0</v>
      </c>
      <c r="C2400" s="525">
        <v>22020.9</v>
      </c>
      <c r="D2400" s="526">
        <f t="shared" si="1326"/>
        <v>22020.9</v>
      </c>
      <c r="E2400" s="504" t="s">
        <v>877</v>
      </c>
      <c r="F2400" s="508" t="str">
        <f t="shared" si="1319"/>
        <v xml:space="preserve"> </v>
      </c>
      <c r="G2400" s="516" t="s">
        <v>796</v>
      </c>
      <c r="H2400" s="504" t="str">
        <f>IF('Flanged Parts'!$BB$6=1,"CS",IF('Flanged Parts'!$BB$6=2,"Glv",0))</f>
        <v>Glv</v>
      </c>
      <c r="I2400" s="1035" t="str">
        <f t="shared" si="1321"/>
        <v>Gore Locked Segment</v>
      </c>
      <c r="J2400" s="1036"/>
      <c r="K2400" s="516" t="s">
        <v>881</v>
      </c>
      <c r="L2400" s="535">
        <v>18</v>
      </c>
      <c r="M2400" s="532" t="s">
        <v>1700</v>
      </c>
      <c r="N2400" s="514">
        <f t="shared" si="1285"/>
        <v>356.16</v>
      </c>
      <c r="O2400" s="514">
        <f t="shared" si="1286"/>
        <v>0</v>
      </c>
      <c r="P2400" s="680">
        <f>'KB Duct Parts'!$AE$3</f>
        <v>0</v>
      </c>
      <c r="Q2400" s="681">
        <f t="shared" si="1322"/>
        <v>0</v>
      </c>
      <c r="R2400" s="682">
        <f t="shared" si="1323"/>
        <v>0</v>
      </c>
      <c r="S2400" s="716">
        <f t="shared" si="1287"/>
        <v>0.2</v>
      </c>
      <c r="T2400" s="679">
        <f t="shared" si="1324"/>
        <v>0</v>
      </c>
      <c r="U2400" s="679">
        <f t="shared" si="1325"/>
        <v>0</v>
      </c>
      <c r="Y2400" s="120"/>
      <c r="AD2400" s="81"/>
      <c r="AF2400" s="577">
        <v>18</v>
      </c>
      <c r="AG2400" s="374">
        <v>16</v>
      </c>
      <c r="AH2400" s="378">
        <v>14</v>
      </c>
      <c r="AI2400" s="381">
        <v>12</v>
      </c>
      <c r="AJ2400" s="386">
        <v>10</v>
      </c>
      <c r="AK2400" s="391"/>
      <c r="AL2400" s="386"/>
      <c r="AM2400" s="363">
        <f t="shared" si="1314"/>
        <v>1</v>
      </c>
      <c r="AN2400" s="578">
        <v>289.10000000000002</v>
      </c>
      <c r="AO2400" s="120">
        <f t="shared" si="1296"/>
        <v>433.65000000000003</v>
      </c>
      <c r="AP2400" s="120">
        <f t="shared" si="1288"/>
        <v>505.92500000000007</v>
      </c>
      <c r="AQ2400" s="120">
        <f t="shared" si="1289"/>
        <v>578.20000000000005</v>
      </c>
      <c r="AR2400" s="120">
        <f t="shared" si="1290"/>
        <v>664.93</v>
      </c>
      <c r="AS2400" s="120">
        <f t="shared" si="1291"/>
        <v>0</v>
      </c>
      <c r="AT2400" s="120">
        <f t="shared" si="1292"/>
        <v>0</v>
      </c>
      <c r="AU2400" s="363" t="s">
        <v>717</v>
      </c>
      <c r="AV2400" s="393"/>
      <c r="AW2400" s="395"/>
      <c r="AX2400" s="571">
        <v>1.5</v>
      </c>
      <c r="AY2400" s="572">
        <v>1.75</v>
      </c>
      <c r="AZ2400" s="572">
        <v>2</v>
      </c>
      <c r="BA2400" s="572">
        <v>2.2999999999999998</v>
      </c>
      <c r="BB2400" s="573">
        <v>0</v>
      </c>
      <c r="BC2400" s="395">
        <v>0</v>
      </c>
      <c r="BD2400" s="115"/>
      <c r="BE2400" s="115"/>
      <c r="BF2400" s="115">
        <v>2</v>
      </c>
      <c r="BG2400" s="115">
        <v>20</v>
      </c>
      <c r="BH2400" s="423">
        <f t="shared" si="1318"/>
        <v>33.53</v>
      </c>
      <c r="BI2400" s="417">
        <f t="shared" si="1293"/>
        <v>67.06</v>
      </c>
      <c r="BJ2400" s="115"/>
      <c r="BK2400" s="115"/>
      <c r="BQ2400" s="74" t="str">
        <f t="shared" si="1297"/>
        <v>22020.9-(16)</v>
      </c>
      <c r="BR2400" s="120" t="str">
        <f t="shared" si="1298"/>
        <v>90 deg El 1.5D Gored/Segmented</v>
      </c>
      <c r="BS2400" s="120">
        <f t="shared" si="1299"/>
        <v>433.65000000000003</v>
      </c>
      <c r="BU2400" s="74" t="str">
        <f t="shared" si="1300"/>
        <v>22020.9-(14)</v>
      </c>
      <c r="BV2400" s="120" t="str">
        <f t="shared" si="1301"/>
        <v>90 deg El 1.5D Gored/Segmented</v>
      </c>
      <c r="BW2400" s="120">
        <f t="shared" si="1302"/>
        <v>505.92500000000007</v>
      </c>
      <c r="BY2400" s="74" t="str">
        <f t="shared" si="1303"/>
        <v>22020.9-(12)</v>
      </c>
      <c r="BZ2400" s="120" t="str">
        <f t="shared" si="1304"/>
        <v>90 deg El 1.5D Gored/Segmented</v>
      </c>
      <c r="CA2400" s="120">
        <f t="shared" si="1305"/>
        <v>578.20000000000005</v>
      </c>
      <c r="CC2400" s="115" t="str">
        <f t="shared" si="1306"/>
        <v>22020.9-(10)</v>
      </c>
      <c r="CD2400" s="120" t="str">
        <f t="shared" si="1307"/>
        <v>90 deg El 1.5D Gored/Segmented</v>
      </c>
      <c r="CE2400" s="417">
        <f t="shared" si="1308"/>
        <v>664.93</v>
      </c>
      <c r="CF2400" s="115"/>
      <c r="CG2400" s="115" t="str">
        <f t="shared" si="1309"/>
        <v xml:space="preserve"> </v>
      </c>
      <c r="CH2400" s="120" t="str">
        <f t="shared" si="1310"/>
        <v xml:space="preserve"> </v>
      </c>
      <c r="CI2400" s="417" t="str">
        <f t="shared" si="1311"/>
        <v xml:space="preserve"> </v>
      </c>
      <c r="CJ2400" s="115"/>
      <c r="CK2400" s="115" t="str">
        <f t="shared" si="1312"/>
        <v xml:space="preserve"> </v>
      </c>
      <c r="CL2400" s="120" t="str">
        <f t="shared" si="1313"/>
        <v xml:space="preserve"> </v>
      </c>
      <c r="CM2400" s="417" t="str">
        <f t="shared" si="1315"/>
        <v xml:space="preserve"> </v>
      </c>
      <c r="IS2400" s="111">
        <v>226</v>
      </c>
    </row>
    <row r="2401" spans="2:253" s="74" customFormat="1" ht="17.100000000000001" hidden="1" customHeight="1" x14ac:dyDescent="0.25">
      <c r="B2401" s="504">
        <f>IF('KB Duct Parts'!$BL$14=1,'Flanged Elbows'!AU24,0)</f>
        <v>0</v>
      </c>
      <c r="C2401" s="525">
        <v>22022.9</v>
      </c>
      <c r="D2401" s="526">
        <f t="shared" si="1326"/>
        <v>22022.9</v>
      </c>
      <c r="E2401" s="504" t="s">
        <v>878</v>
      </c>
      <c r="F2401" s="508" t="str">
        <f t="shared" si="1319"/>
        <v xml:space="preserve"> </v>
      </c>
      <c r="G2401" s="516" t="s">
        <v>796</v>
      </c>
      <c r="H2401" s="504" t="str">
        <f>IF('Flanged Parts'!$BB$6=1,"CS",IF('Flanged Parts'!$BB$6=2,"Glv",0))</f>
        <v>Glv</v>
      </c>
      <c r="I2401" s="1035" t="str">
        <f t="shared" si="1321"/>
        <v>Gore Locked Segment</v>
      </c>
      <c r="J2401" s="1036"/>
      <c r="K2401" s="516" t="s">
        <v>881</v>
      </c>
      <c r="L2401" s="535">
        <v>18</v>
      </c>
      <c r="M2401" s="532" t="s">
        <v>1700</v>
      </c>
      <c r="N2401" s="514">
        <f t="shared" si="1285"/>
        <v>459.12</v>
      </c>
      <c r="O2401" s="514">
        <f t="shared" si="1286"/>
        <v>0</v>
      </c>
      <c r="P2401" s="680">
        <f>'KB Duct Parts'!$AE$3</f>
        <v>0</v>
      </c>
      <c r="Q2401" s="681">
        <f t="shared" si="1322"/>
        <v>0</v>
      </c>
      <c r="R2401" s="682">
        <f t="shared" si="1323"/>
        <v>0</v>
      </c>
      <c r="S2401" s="716">
        <f t="shared" si="1287"/>
        <v>0.2</v>
      </c>
      <c r="T2401" s="679">
        <f t="shared" si="1324"/>
        <v>0</v>
      </c>
      <c r="U2401" s="679">
        <f t="shared" si="1325"/>
        <v>0</v>
      </c>
      <c r="Y2401" s="120"/>
      <c r="AD2401" s="81"/>
      <c r="AF2401" s="577">
        <v>18</v>
      </c>
      <c r="AG2401" s="374">
        <v>16</v>
      </c>
      <c r="AH2401" s="378">
        <v>14</v>
      </c>
      <c r="AI2401" s="381">
        <v>12</v>
      </c>
      <c r="AJ2401" s="386">
        <v>10</v>
      </c>
      <c r="AK2401" s="391"/>
      <c r="AL2401" s="386"/>
      <c r="AM2401" s="363">
        <f t="shared" si="1314"/>
        <v>1</v>
      </c>
      <c r="AN2401" s="578">
        <v>381.8</v>
      </c>
      <c r="AO2401" s="120">
        <f t="shared" si="1296"/>
        <v>572.70000000000005</v>
      </c>
      <c r="AP2401" s="120">
        <f t="shared" si="1288"/>
        <v>668.15</v>
      </c>
      <c r="AQ2401" s="120">
        <f t="shared" si="1289"/>
        <v>763.6</v>
      </c>
      <c r="AR2401" s="120">
        <f t="shared" si="1290"/>
        <v>878.14</v>
      </c>
      <c r="AS2401" s="120">
        <f t="shared" si="1291"/>
        <v>0</v>
      </c>
      <c r="AT2401" s="120">
        <f t="shared" si="1292"/>
        <v>0</v>
      </c>
      <c r="AU2401" s="363" t="s">
        <v>717</v>
      </c>
      <c r="AV2401" s="393"/>
      <c r="AW2401" s="395"/>
      <c r="AX2401" s="571">
        <v>1.5</v>
      </c>
      <c r="AY2401" s="572">
        <v>1.75</v>
      </c>
      <c r="AZ2401" s="572">
        <v>2</v>
      </c>
      <c r="BA2401" s="572">
        <v>2.2999999999999998</v>
      </c>
      <c r="BB2401" s="573">
        <v>0</v>
      </c>
      <c r="BC2401" s="395">
        <v>0</v>
      </c>
      <c r="BD2401" s="115"/>
      <c r="BE2401" s="115"/>
      <c r="BF2401" s="115">
        <v>2</v>
      </c>
      <c r="BG2401" s="115">
        <v>22</v>
      </c>
      <c r="BH2401" s="423">
        <f t="shared" si="1318"/>
        <v>38.659999999999997</v>
      </c>
      <c r="BI2401" s="417">
        <f t="shared" si="1293"/>
        <v>77.319999999999993</v>
      </c>
      <c r="BJ2401" s="115"/>
      <c r="BK2401" s="115"/>
      <c r="BQ2401" s="74" t="str">
        <f t="shared" si="1297"/>
        <v>22022.9-(16)</v>
      </c>
      <c r="BR2401" s="120" t="str">
        <f t="shared" si="1298"/>
        <v>90 deg El 1.5D Gored/Segmented</v>
      </c>
      <c r="BS2401" s="120">
        <f t="shared" si="1299"/>
        <v>572.70000000000005</v>
      </c>
      <c r="BU2401" s="74" t="str">
        <f t="shared" si="1300"/>
        <v>22022.9-(14)</v>
      </c>
      <c r="BV2401" s="120" t="str">
        <f t="shared" si="1301"/>
        <v>90 deg El 1.5D Gored/Segmented</v>
      </c>
      <c r="BW2401" s="120">
        <f t="shared" si="1302"/>
        <v>668.15</v>
      </c>
      <c r="BY2401" s="74" t="str">
        <f t="shared" si="1303"/>
        <v>22022.9-(12)</v>
      </c>
      <c r="BZ2401" s="120" t="str">
        <f t="shared" si="1304"/>
        <v>90 deg El 1.5D Gored/Segmented</v>
      </c>
      <c r="CA2401" s="120">
        <f t="shared" si="1305"/>
        <v>763.6</v>
      </c>
      <c r="CC2401" s="115" t="str">
        <f t="shared" si="1306"/>
        <v>22022.9-(10)</v>
      </c>
      <c r="CD2401" s="120" t="str">
        <f t="shared" si="1307"/>
        <v>90 deg El 1.5D Gored/Segmented</v>
      </c>
      <c r="CE2401" s="417">
        <f t="shared" si="1308"/>
        <v>878.14</v>
      </c>
      <c r="CF2401" s="115"/>
      <c r="CG2401" s="115" t="str">
        <f t="shared" si="1309"/>
        <v xml:space="preserve"> </v>
      </c>
      <c r="CH2401" s="120" t="str">
        <f t="shared" si="1310"/>
        <v xml:space="preserve"> </v>
      </c>
      <c r="CI2401" s="417" t="str">
        <f t="shared" si="1311"/>
        <v xml:space="preserve"> </v>
      </c>
      <c r="CJ2401" s="115"/>
      <c r="CK2401" s="115" t="str">
        <f t="shared" si="1312"/>
        <v xml:space="preserve"> </v>
      </c>
      <c r="CL2401" s="120" t="str">
        <f t="shared" si="1313"/>
        <v xml:space="preserve"> </v>
      </c>
      <c r="CM2401" s="417" t="str">
        <f t="shared" si="1315"/>
        <v xml:space="preserve"> </v>
      </c>
      <c r="IS2401" s="111">
        <v>280</v>
      </c>
    </row>
    <row r="2402" spans="2:253" s="74" customFormat="1" ht="17.100000000000001" hidden="1" customHeight="1" x14ac:dyDescent="0.25">
      <c r="B2402" s="504">
        <f>IF('KB Duct Parts'!$BL$14=1,'Flanged Elbows'!AU25,0)</f>
        <v>0</v>
      </c>
      <c r="C2402" s="525">
        <v>22024.9</v>
      </c>
      <c r="D2402" s="526">
        <f t="shared" si="1326"/>
        <v>22024.9</v>
      </c>
      <c r="E2402" s="504" t="s">
        <v>1338</v>
      </c>
      <c r="F2402" s="508" t="str">
        <f t="shared" si="1319"/>
        <v xml:space="preserve"> </v>
      </c>
      <c r="G2402" s="516" t="s">
        <v>796</v>
      </c>
      <c r="H2402" s="504" t="str">
        <f>IF('Flanged Parts'!$BB$6=1,"CS",IF('Flanged Parts'!$BB$6=2,"Glv",0))</f>
        <v>Glv</v>
      </c>
      <c r="I2402" s="1035" t="str">
        <f t="shared" si="1321"/>
        <v>Gore Locked Segment</v>
      </c>
      <c r="J2402" s="1036"/>
      <c r="K2402" s="516" t="s">
        <v>881</v>
      </c>
      <c r="L2402" s="535">
        <v>18</v>
      </c>
      <c r="M2402" s="532" t="s">
        <v>1700</v>
      </c>
      <c r="N2402" s="514">
        <f t="shared" si="1285"/>
        <v>565.68000000000006</v>
      </c>
      <c r="O2402" s="514">
        <f t="shared" si="1286"/>
        <v>0</v>
      </c>
      <c r="P2402" s="680">
        <f>'KB Duct Parts'!$AE$3</f>
        <v>0</v>
      </c>
      <c r="Q2402" s="681">
        <f t="shared" si="1322"/>
        <v>0</v>
      </c>
      <c r="R2402" s="682">
        <f t="shared" si="1323"/>
        <v>0</v>
      </c>
      <c r="S2402" s="716">
        <f t="shared" si="1287"/>
        <v>0.2</v>
      </c>
      <c r="T2402" s="679">
        <f t="shared" si="1324"/>
        <v>0</v>
      </c>
      <c r="U2402" s="679">
        <f t="shared" si="1325"/>
        <v>0</v>
      </c>
      <c r="Y2402" s="120"/>
      <c r="AD2402" s="81"/>
      <c r="AF2402" s="577">
        <v>18</v>
      </c>
      <c r="AG2402" s="374">
        <v>16</v>
      </c>
      <c r="AH2402" s="378">
        <v>14</v>
      </c>
      <c r="AI2402" s="381">
        <v>12</v>
      </c>
      <c r="AJ2402" s="386">
        <v>10</v>
      </c>
      <c r="AK2402" s="391"/>
      <c r="AL2402" s="386"/>
      <c r="AM2402" s="363">
        <f t="shared" si="1314"/>
        <v>1</v>
      </c>
      <c r="AN2402" s="578">
        <v>484.1</v>
      </c>
      <c r="AO2402" s="120">
        <f t="shared" si="1296"/>
        <v>726.15000000000009</v>
      </c>
      <c r="AP2402" s="120">
        <f t="shared" si="1288"/>
        <v>847.17500000000007</v>
      </c>
      <c r="AQ2402" s="120">
        <f t="shared" si="1289"/>
        <v>968.2</v>
      </c>
      <c r="AR2402" s="120">
        <f t="shared" si="1290"/>
        <v>1113.43</v>
      </c>
      <c r="AS2402" s="120">
        <f t="shared" si="1291"/>
        <v>0</v>
      </c>
      <c r="AT2402" s="120">
        <f t="shared" si="1292"/>
        <v>0</v>
      </c>
      <c r="AU2402" s="363" t="s">
        <v>717</v>
      </c>
      <c r="AV2402" s="393"/>
      <c r="AW2402" s="395"/>
      <c r="AX2402" s="571">
        <v>1.5</v>
      </c>
      <c r="AY2402" s="572">
        <v>1.75</v>
      </c>
      <c r="AZ2402" s="572">
        <v>2</v>
      </c>
      <c r="BA2402" s="572">
        <v>2.2999999999999998</v>
      </c>
      <c r="BB2402" s="573">
        <v>0</v>
      </c>
      <c r="BC2402" s="395">
        <v>0</v>
      </c>
      <c r="BD2402" s="115"/>
      <c r="BE2402" s="115"/>
      <c r="BF2402" s="115">
        <v>2</v>
      </c>
      <c r="BG2402" s="115">
        <v>24</v>
      </c>
      <c r="BH2402" s="423">
        <f t="shared" si="1318"/>
        <v>40.79</v>
      </c>
      <c r="BI2402" s="417">
        <f t="shared" si="1293"/>
        <v>81.58</v>
      </c>
      <c r="BJ2402" s="115"/>
      <c r="BK2402" s="115"/>
      <c r="BQ2402" s="74" t="str">
        <f t="shared" si="1297"/>
        <v>22024.9-(16)</v>
      </c>
      <c r="BR2402" s="120" t="str">
        <f t="shared" si="1298"/>
        <v>90 deg El 1.5D Gored/Segmented</v>
      </c>
      <c r="BS2402" s="120">
        <f t="shared" si="1299"/>
        <v>726.15000000000009</v>
      </c>
      <c r="BU2402" s="74" t="str">
        <f t="shared" si="1300"/>
        <v>22024.9-(14)</v>
      </c>
      <c r="BV2402" s="120" t="str">
        <f t="shared" si="1301"/>
        <v>90 deg El 1.5D Gored/Segmented</v>
      </c>
      <c r="BW2402" s="120">
        <f t="shared" si="1302"/>
        <v>847.17500000000007</v>
      </c>
      <c r="BY2402" s="74" t="str">
        <f t="shared" si="1303"/>
        <v>22024.9-(12)</v>
      </c>
      <c r="BZ2402" s="120" t="str">
        <f t="shared" si="1304"/>
        <v>90 deg El 1.5D Gored/Segmented</v>
      </c>
      <c r="CA2402" s="120">
        <f t="shared" si="1305"/>
        <v>968.2</v>
      </c>
      <c r="CC2402" s="115" t="str">
        <f t="shared" si="1306"/>
        <v>22024.9-(10)</v>
      </c>
      <c r="CD2402" s="120" t="str">
        <f t="shared" si="1307"/>
        <v>90 deg El 1.5D Gored/Segmented</v>
      </c>
      <c r="CE2402" s="417">
        <f t="shared" si="1308"/>
        <v>1113.43</v>
      </c>
      <c r="CF2402" s="115"/>
      <c r="CG2402" s="115" t="str">
        <f t="shared" si="1309"/>
        <v xml:space="preserve"> </v>
      </c>
      <c r="CH2402" s="120" t="str">
        <f t="shared" si="1310"/>
        <v xml:space="preserve"> </v>
      </c>
      <c r="CI2402" s="417" t="str">
        <f t="shared" si="1311"/>
        <v xml:space="preserve"> </v>
      </c>
      <c r="CJ2402" s="115"/>
      <c r="CK2402" s="115" t="str">
        <f t="shared" si="1312"/>
        <v xml:space="preserve"> </v>
      </c>
      <c r="CL2402" s="120" t="str">
        <f t="shared" si="1313"/>
        <v xml:space="preserve"> </v>
      </c>
      <c r="CM2402" s="417" t="str">
        <f t="shared" si="1315"/>
        <v xml:space="preserve"> </v>
      </c>
      <c r="IS2402" s="111">
        <v>316</v>
      </c>
    </row>
    <row r="2403" spans="2:253" s="74" customFormat="1" ht="17.100000000000001" hidden="1" customHeight="1" x14ac:dyDescent="0.25">
      <c r="B2403" s="504">
        <f>IF('KB Duct Parts'!$BL$14=1,'Flanged Elbows'!AU26,0)</f>
        <v>0</v>
      </c>
      <c r="C2403" s="525">
        <v>22026.9</v>
      </c>
      <c r="D2403" s="526">
        <f t="shared" si="1326"/>
        <v>22026.9</v>
      </c>
      <c r="E2403" s="504" t="s">
        <v>1339</v>
      </c>
      <c r="F2403" s="508" t="str">
        <f t="shared" si="1319"/>
        <v xml:space="preserve"> </v>
      </c>
      <c r="G2403" s="516" t="s">
        <v>796</v>
      </c>
      <c r="H2403" s="504" t="str">
        <f>IF('Flanged Parts'!$BB$6=1,"CS",IF('Flanged Parts'!$BB$6=2,"Glv",0))</f>
        <v>Glv</v>
      </c>
      <c r="I2403" s="1035" t="str">
        <f t="shared" ref="I2403:I2414" si="1327">IF(L2403&gt;16,"Gore Locked Segment",IF(L2403&lt;17,"Welded Segments"))</f>
        <v>Welded Segments</v>
      </c>
      <c r="J2403" s="1036"/>
      <c r="K2403" s="516" t="s">
        <v>881</v>
      </c>
      <c r="L2403" s="535">
        <v>16</v>
      </c>
      <c r="M2403" s="532" t="s">
        <v>1700</v>
      </c>
      <c r="N2403" s="514">
        <f t="shared" si="1285"/>
        <v>771.92000000000007</v>
      </c>
      <c r="O2403" s="514">
        <f t="shared" si="1286"/>
        <v>0</v>
      </c>
      <c r="P2403" s="680">
        <f>'KB Duct Parts'!$AE$3</f>
        <v>0</v>
      </c>
      <c r="Q2403" s="681">
        <f t="shared" si="1322"/>
        <v>0</v>
      </c>
      <c r="R2403" s="682">
        <f t="shared" si="1323"/>
        <v>0</v>
      </c>
      <c r="S2403" s="716">
        <f t="shared" si="1287"/>
        <v>0.2</v>
      </c>
      <c r="T2403" s="679">
        <f t="shared" si="1324"/>
        <v>0</v>
      </c>
      <c r="U2403" s="679">
        <f t="shared" si="1325"/>
        <v>0</v>
      </c>
      <c r="Y2403" s="120"/>
      <c r="AD2403" s="81"/>
      <c r="AF2403" s="577">
        <v>16</v>
      </c>
      <c r="AG2403" s="561">
        <v>14</v>
      </c>
      <c r="AH2403" s="562">
        <v>12</v>
      </c>
      <c r="AI2403" s="563">
        <v>10</v>
      </c>
      <c r="AJ2403" s="564"/>
      <c r="AK2403" s="565"/>
      <c r="AL2403" s="564"/>
      <c r="AM2403" s="566">
        <f t="shared" si="1314"/>
        <v>1</v>
      </c>
      <c r="AN2403" s="578">
        <v>649.20000000000005</v>
      </c>
      <c r="AO2403" s="120">
        <f t="shared" si="1296"/>
        <v>811.5</v>
      </c>
      <c r="AP2403" s="120">
        <f t="shared" si="1288"/>
        <v>973.80000000000007</v>
      </c>
      <c r="AQ2403" s="120">
        <f t="shared" si="1289"/>
        <v>1168.5600000000002</v>
      </c>
      <c r="AR2403" s="120">
        <f t="shared" si="1290"/>
        <v>0</v>
      </c>
      <c r="AS2403" s="120">
        <f t="shared" si="1291"/>
        <v>0</v>
      </c>
      <c r="AT2403" s="120">
        <f t="shared" si="1292"/>
        <v>0</v>
      </c>
      <c r="AU2403" s="363" t="s">
        <v>717</v>
      </c>
      <c r="AV2403" s="393"/>
      <c r="AW2403" s="395"/>
      <c r="AX2403" s="571">
        <v>1.25</v>
      </c>
      <c r="AY2403" s="572">
        <v>1.5</v>
      </c>
      <c r="AZ2403" s="572">
        <v>1.8</v>
      </c>
      <c r="BA2403" s="572">
        <v>0</v>
      </c>
      <c r="BB2403" s="573">
        <v>0</v>
      </c>
      <c r="BC2403" s="395">
        <v>0</v>
      </c>
      <c r="BD2403" s="115"/>
      <c r="BE2403" s="115"/>
      <c r="BF2403" s="115">
        <v>2</v>
      </c>
      <c r="BG2403" s="115">
        <v>26</v>
      </c>
      <c r="BH2403" s="423">
        <f t="shared" si="1318"/>
        <v>61.36</v>
      </c>
      <c r="BI2403" s="417">
        <f t="shared" si="1293"/>
        <v>122.72</v>
      </c>
      <c r="BJ2403" s="115"/>
      <c r="BK2403" s="115"/>
      <c r="BQ2403" s="74" t="str">
        <f t="shared" si="1297"/>
        <v>22026.9-(14)</v>
      </c>
      <c r="BR2403" s="120" t="str">
        <f t="shared" si="1298"/>
        <v>90 deg El 1.5D Gored/Segmented</v>
      </c>
      <c r="BS2403" s="120">
        <f t="shared" si="1299"/>
        <v>811.5</v>
      </c>
      <c r="BU2403" s="74" t="str">
        <f t="shared" si="1300"/>
        <v>22026.9-(12)</v>
      </c>
      <c r="BV2403" s="120" t="str">
        <f t="shared" si="1301"/>
        <v>90 deg El 1.5D Gored/Segmented</v>
      </c>
      <c r="BW2403" s="120">
        <f t="shared" si="1302"/>
        <v>973.80000000000007</v>
      </c>
      <c r="BY2403" s="74" t="str">
        <f t="shared" si="1303"/>
        <v>22026.9-(10)</v>
      </c>
      <c r="BZ2403" s="120" t="str">
        <f t="shared" si="1304"/>
        <v>90 deg El 1.5D Gored/Segmented</v>
      </c>
      <c r="CA2403" s="120">
        <f t="shared" si="1305"/>
        <v>1168.5600000000002</v>
      </c>
      <c r="CC2403" s="115" t="str">
        <f t="shared" si="1306"/>
        <v xml:space="preserve"> </v>
      </c>
      <c r="CD2403" s="120" t="str">
        <f t="shared" si="1307"/>
        <v xml:space="preserve"> </v>
      </c>
      <c r="CE2403" s="417" t="str">
        <f t="shared" si="1308"/>
        <v xml:space="preserve"> </v>
      </c>
      <c r="CF2403" s="115"/>
      <c r="CG2403" s="115" t="str">
        <f t="shared" si="1309"/>
        <v xml:space="preserve"> </v>
      </c>
      <c r="CH2403" s="120" t="str">
        <f t="shared" si="1310"/>
        <v xml:space="preserve"> </v>
      </c>
      <c r="CI2403" s="417" t="str">
        <f t="shared" si="1311"/>
        <v xml:space="preserve"> </v>
      </c>
      <c r="CJ2403" s="115"/>
      <c r="CK2403" s="115" t="str">
        <f t="shared" si="1312"/>
        <v xml:space="preserve"> </v>
      </c>
      <c r="CL2403" s="120" t="str">
        <f t="shared" si="1313"/>
        <v xml:space="preserve"> </v>
      </c>
      <c r="CM2403" s="417" t="str">
        <f t="shared" si="1315"/>
        <v xml:space="preserve"> </v>
      </c>
      <c r="IS2403" s="111">
        <v>368.4</v>
      </c>
    </row>
    <row r="2404" spans="2:253" s="74" customFormat="1" ht="17.100000000000001" hidden="1" customHeight="1" x14ac:dyDescent="0.25">
      <c r="B2404" s="504">
        <f>IF('KB Duct Parts'!$BL$14=1,'Flanged Elbows'!AU27,0)</f>
        <v>0</v>
      </c>
      <c r="C2404" s="525">
        <v>22028.9</v>
      </c>
      <c r="D2404" s="526">
        <f t="shared" si="1326"/>
        <v>22028.9</v>
      </c>
      <c r="E2404" s="504" t="s">
        <v>1340</v>
      </c>
      <c r="F2404" s="508" t="str">
        <f t="shared" si="1319"/>
        <v xml:space="preserve"> </v>
      </c>
      <c r="G2404" s="516" t="s">
        <v>796</v>
      </c>
      <c r="H2404" s="504" t="str">
        <f>IF('Flanged Parts'!$BB$6=1,"CS",IF('Flanged Parts'!$BB$6=2,"Glv",0))</f>
        <v>Glv</v>
      </c>
      <c r="I2404" s="1035" t="str">
        <f t="shared" si="1327"/>
        <v>Welded Segments</v>
      </c>
      <c r="J2404" s="1036"/>
      <c r="K2404" s="516" t="s">
        <v>881</v>
      </c>
      <c r="L2404" s="535">
        <v>16</v>
      </c>
      <c r="M2404" s="532" t="s">
        <v>1700</v>
      </c>
      <c r="N2404" s="514">
        <f t="shared" si="1285"/>
        <v>833.42000000000007</v>
      </c>
      <c r="O2404" s="514">
        <f t="shared" si="1286"/>
        <v>0</v>
      </c>
      <c r="P2404" s="680">
        <f>'KB Duct Parts'!$AE$3</f>
        <v>0</v>
      </c>
      <c r="Q2404" s="681">
        <f t="shared" si="1322"/>
        <v>0</v>
      </c>
      <c r="R2404" s="682">
        <f t="shared" si="1323"/>
        <v>0</v>
      </c>
      <c r="S2404" s="716">
        <f t="shared" si="1287"/>
        <v>0.2</v>
      </c>
      <c r="T2404" s="679">
        <f t="shared" si="1324"/>
        <v>0</v>
      </c>
      <c r="U2404" s="679">
        <f t="shared" si="1325"/>
        <v>0</v>
      </c>
      <c r="Y2404" s="120"/>
      <c r="AD2404" s="81"/>
      <c r="AF2404" s="370">
        <v>16</v>
      </c>
      <c r="AG2404" s="374">
        <v>14</v>
      </c>
      <c r="AH2404" s="378">
        <v>12</v>
      </c>
      <c r="AI2404" s="381">
        <v>10</v>
      </c>
      <c r="AJ2404" s="386"/>
      <c r="AK2404" s="391"/>
      <c r="AL2404" s="386"/>
      <c r="AM2404" s="363">
        <f t="shared" si="1314"/>
        <v>1</v>
      </c>
      <c r="AN2404" s="578">
        <v>706.6</v>
      </c>
      <c r="AO2404" s="120">
        <f t="shared" si="1296"/>
        <v>883.25</v>
      </c>
      <c r="AP2404" s="120">
        <f t="shared" si="1288"/>
        <v>1059.9000000000001</v>
      </c>
      <c r="AQ2404" s="120">
        <f t="shared" si="1289"/>
        <v>1271.8800000000001</v>
      </c>
      <c r="AR2404" s="120">
        <f t="shared" si="1290"/>
        <v>0</v>
      </c>
      <c r="AS2404" s="120">
        <f t="shared" si="1291"/>
        <v>0</v>
      </c>
      <c r="AT2404" s="120">
        <f t="shared" si="1292"/>
        <v>0</v>
      </c>
      <c r="AU2404" s="363" t="s">
        <v>717</v>
      </c>
      <c r="AV2404" s="393"/>
      <c r="AW2404" s="395"/>
      <c r="AX2404" s="571">
        <v>1.25</v>
      </c>
      <c r="AY2404" s="572">
        <v>1.5</v>
      </c>
      <c r="AZ2404" s="572">
        <v>1.8</v>
      </c>
      <c r="BA2404" s="572">
        <v>0</v>
      </c>
      <c r="BB2404" s="573">
        <v>0</v>
      </c>
      <c r="BC2404" s="395">
        <v>0</v>
      </c>
      <c r="BD2404" s="115"/>
      <c r="BE2404" s="115"/>
      <c r="BF2404" s="115">
        <v>2</v>
      </c>
      <c r="BG2404" s="115">
        <v>28</v>
      </c>
      <c r="BH2404" s="423">
        <f t="shared" si="1318"/>
        <v>63.41</v>
      </c>
      <c r="BI2404" s="417">
        <f t="shared" si="1293"/>
        <v>126.82</v>
      </c>
      <c r="BJ2404" s="115"/>
      <c r="BK2404" s="115"/>
      <c r="BQ2404" s="74" t="str">
        <f t="shared" si="1297"/>
        <v>22028.9-(14)</v>
      </c>
      <c r="BR2404" s="120" t="str">
        <f t="shared" si="1298"/>
        <v>90 deg El 1.5D Gored/Segmented</v>
      </c>
      <c r="BS2404" s="120">
        <f t="shared" si="1299"/>
        <v>883.25</v>
      </c>
      <c r="BU2404" s="74" t="str">
        <f t="shared" si="1300"/>
        <v>22028.9-(12)</v>
      </c>
      <c r="BV2404" s="120" t="str">
        <f t="shared" si="1301"/>
        <v>90 deg El 1.5D Gored/Segmented</v>
      </c>
      <c r="BW2404" s="120">
        <f t="shared" si="1302"/>
        <v>1059.9000000000001</v>
      </c>
      <c r="BY2404" s="74" t="str">
        <f t="shared" si="1303"/>
        <v>22028.9-(10)</v>
      </c>
      <c r="BZ2404" s="120" t="str">
        <f t="shared" si="1304"/>
        <v>90 deg El 1.5D Gored/Segmented</v>
      </c>
      <c r="CA2404" s="120">
        <f t="shared" si="1305"/>
        <v>1271.8800000000001</v>
      </c>
      <c r="CC2404" s="115" t="str">
        <f t="shared" si="1306"/>
        <v xml:space="preserve"> </v>
      </c>
      <c r="CD2404" s="120" t="str">
        <f t="shared" si="1307"/>
        <v xml:space="preserve"> </v>
      </c>
      <c r="CE2404" s="417" t="str">
        <f t="shared" si="1308"/>
        <v xml:space="preserve"> </v>
      </c>
      <c r="CF2404" s="115"/>
      <c r="CG2404" s="115" t="str">
        <f t="shared" si="1309"/>
        <v xml:space="preserve"> </v>
      </c>
      <c r="CH2404" s="120" t="str">
        <f t="shared" si="1310"/>
        <v xml:space="preserve"> </v>
      </c>
      <c r="CI2404" s="417" t="str">
        <f t="shared" si="1311"/>
        <v xml:space="preserve"> </v>
      </c>
      <c r="CJ2404" s="115"/>
      <c r="CK2404" s="115" t="str">
        <f t="shared" si="1312"/>
        <v xml:space="preserve"> </v>
      </c>
      <c r="CL2404" s="120" t="str">
        <f t="shared" si="1313"/>
        <v xml:space="preserve"> </v>
      </c>
      <c r="CM2404" s="417" t="str">
        <f t="shared" si="1315"/>
        <v xml:space="preserve"> </v>
      </c>
      <c r="IS2404" s="111">
        <v>452.3</v>
      </c>
    </row>
    <row r="2405" spans="2:253" s="74" customFormat="1" ht="17.100000000000001" hidden="1" customHeight="1" x14ac:dyDescent="0.25">
      <c r="B2405" s="504">
        <f>IF('KB Duct Parts'!$BL$14=1,'Flanged Elbows'!AU28,0)</f>
        <v>0</v>
      </c>
      <c r="C2405" s="525">
        <v>22030.9</v>
      </c>
      <c r="D2405" s="526">
        <f t="shared" si="1326"/>
        <v>22030.9</v>
      </c>
      <c r="E2405" s="504" t="s">
        <v>1341</v>
      </c>
      <c r="F2405" s="508" t="str">
        <f t="shared" si="1319"/>
        <v xml:space="preserve"> </v>
      </c>
      <c r="G2405" s="516" t="s">
        <v>796</v>
      </c>
      <c r="H2405" s="504" t="str">
        <f>IF('Flanged Parts'!$BB$6=1,"CS",IF('Flanged Parts'!$BB$6=2,"Glv",0))</f>
        <v>Glv</v>
      </c>
      <c r="I2405" s="1035" t="str">
        <f t="shared" si="1327"/>
        <v>Welded Segments</v>
      </c>
      <c r="J2405" s="1036"/>
      <c r="K2405" s="516" t="s">
        <v>881</v>
      </c>
      <c r="L2405" s="535">
        <v>16</v>
      </c>
      <c r="M2405" s="532" t="s">
        <v>1700</v>
      </c>
      <c r="N2405" s="514">
        <f t="shared" si="1285"/>
        <v>856.62</v>
      </c>
      <c r="O2405" s="514">
        <f t="shared" si="1286"/>
        <v>0</v>
      </c>
      <c r="P2405" s="680">
        <f>'KB Duct Parts'!$AE$3</f>
        <v>0</v>
      </c>
      <c r="Q2405" s="681">
        <f t="shared" si="1322"/>
        <v>0</v>
      </c>
      <c r="R2405" s="682">
        <f t="shared" si="1323"/>
        <v>0</v>
      </c>
      <c r="S2405" s="716">
        <f t="shared" si="1287"/>
        <v>0.2</v>
      </c>
      <c r="T2405" s="679">
        <f t="shared" si="1324"/>
        <v>0</v>
      </c>
      <c r="U2405" s="679">
        <f t="shared" si="1325"/>
        <v>0</v>
      </c>
      <c r="Y2405" s="120"/>
      <c r="AD2405" s="81"/>
      <c r="AF2405" s="370">
        <v>16</v>
      </c>
      <c r="AG2405" s="374">
        <v>14</v>
      </c>
      <c r="AH2405" s="378">
        <v>12</v>
      </c>
      <c r="AI2405" s="381">
        <v>10</v>
      </c>
      <c r="AJ2405" s="386"/>
      <c r="AK2405" s="391"/>
      <c r="AL2405" s="386"/>
      <c r="AM2405" s="363">
        <f t="shared" si="1314"/>
        <v>1</v>
      </c>
      <c r="AN2405" s="578">
        <v>721.1</v>
      </c>
      <c r="AO2405" s="120">
        <f t="shared" si="1296"/>
        <v>901.375</v>
      </c>
      <c r="AP2405" s="120">
        <f t="shared" si="1288"/>
        <v>1081.6500000000001</v>
      </c>
      <c r="AQ2405" s="120">
        <f t="shared" si="1289"/>
        <v>1297.98</v>
      </c>
      <c r="AR2405" s="120">
        <f t="shared" si="1290"/>
        <v>0</v>
      </c>
      <c r="AS2405" s="120">
        <f t="shared" si="1291"/>
        <v>0</v>
      </c>
      <c r="AT2405" s="120">
        <f t="shared" si="1292"/>
        <v>0</v>
      </c>
      <c r="AU2405" s="363" t="s">
        <v>717</v>
      </c>
      <c r="AV2405" s="393"/>
      <c r="AW2405" s="395"/>
      <c r="AX2405" s="571">
        <v>1.25</v>
      </c>
      <c r="AY2405" s="572">
        <v>1.5</v>
      </c>
      <c r="AZ2405" s="572">
        <v>1.8</v>
      </c>
      <c r="BA2405" s="572">
        <v>0</v>
      </c>
      <c r="BB2405" s="573">
        <v>0</v>
      </c>
      <c r="BC2405" s="395">
        <v>0</v>
      </c>
      <c r="BD2405" s="115"/>
      <c r="BE2405" s="115"/>
      <c r="BF2405" s="115">
        <v>2</v>
      </c>
      <c r="BG2405" s="115">
        <v>30</v>
      </c>
      <c r="BH2405" s="423">
        <f t="shared" si="1318"/>
        <v>67.760000000000005</v>
      </c>
      <c r="BI2405" s="417">
        <f t="shared" si="1293"/>
        <v>135.52000000000001</v>
      </c>
      <c r="BJ2405" s="115"/>
      <c r="BK2405" s="115"/>
      <c r="BQ2405" s="74" t="str">
        <f t="shared" si="1297"/>
        <v>22030.9-(14)</v>
      </c>
      <c r="BR2405" s="120" t="str">
        <f t="shared" si="1298"/>
        <v>90 deg El 1.5D Gored/Segmented</v>
      </c>
      <c r="BS2405" s="120">
        <f t="shared" si="1299"/>
        <v>901.375</v>
      </c>
      <c r="BU2405" s="74" t="str">
        <f t="shared" si="1300"/>
        <v>22030.9-(12)</v>
      </c>
      <c r="BV2405" s="120" t="str">
        <f t="shared" si="1301"/>
        <v>90 deg El 1.5D Gored/Segmented</v>
      </c>
      <c r="BW2405" s="120">
        <f t="shared" si="1302"/>
        <v>1081.6500000000001</v>
      </c>
      <c r="BY2405" s="74" t="str">
        <f t="shared" si="1303"/>
        <v>22030.9-(10)</v>
      </c>
      <c r="BZ2405" s="120" t="str">
        <f t="shared" si="1304"/>
        <v>90 deg El 1.5D Gored/Segmented</v>
      </c>
      <c r="CA2405" s="120">
        <f t="shared" si="1305"/>
        <v>1297.98</v>
      </c>
      <c r="CC2405" s="115" t="str">
        <f t="shared" si="1306"/>
        <v xml:space="preserve"> </v>
      </c>
      <c r="CD2405" s="120" t="str">
        <f t="shared" si="1307"/>
        <v xml:space="preserve"> </v>
      </c>
      <c r="CE2405" s="417" t="str">
        <f t="shared" si="1308"/>
        <v xml:space="preserve"> </v>
      </c>
      <c r="CF2405" s="115"/>
      <c r="CG2405" s="115" t="str">
        <f t="shared" si="1309"/>
        <v xml:space="preserve"> </v>
      </c>
      <c r="CH2405" s="120" t="str">
        <f t="shared" si="1310"/>
        <v xml:space="preserve"> </v>
      </c>
      <c r="CI2405" s="417" t="str">
        <f t="shared" si="1311"/>
        <v xml:space="preserve"> </v>
      </c>
      <c r="CJ2405" s="115"/>
      <c r="CK2405" s="115" t="str">
        <f t="shared" si="1312"/>
        <v xml:space="preserve"> </v>
      </c>
      <c r="CL2405" s="120" t="str">
        <f t="shared" si="1313"/>
        <v xml:space="preserve"> </v>
      </c>
      <c r="CM2405" s="417" t="str">
        <f t="shared" si="1315"/>
        <v xml:space="preserve"> </v>
      </c>
      <c r="IS2405" s="111">
        <v>464.2</v>
      </c>
    </row>
    <row r="2406" spans="2:253" s="74" customFormat="1" ht="17.100000000000001" hidden="1" customHeight="1" x14ac:dyDescent="0.25">
      <c r="B2406" s="504">
        <f>IF('KB Duct Parts'!$BL$14=1,'Flanged Elbows'!AU29,0)</f>
        <v>0</v>
      </c>
      <c r="C2406" s="525">
        <v>22032.9</v>
      </c>
      <c r="D2406" s="526">
        <f t="shared" si="1326"/>
        <v>22032.9</v>
      </c>
      <c r="E2406" s="504" t="s">
        <v>1342</v>
      </c>
      <c r="F2406" s="508" t="str">
        <f t="shared" si="1319"/>
        <v xml:space="preserve"> </v>
      </c>
      <c r="G2406" s="516" t="s">
        <v>796</v>
      </c>
      <c r="H2406" s="504" t="str">
        <f>IF('Flanged Parts'!$BB$6=1,"CS",IF('Flanged Parts'!$BB$6=2,"Glv",0))</f>
        <v>Glv</v>
      </c>
      <c r="I2406" s="1035" t="str">
        <f t="shared" si="1327"/>
        <v>Welded Segments</v>
      </c>
      <c r="J2406" s="1036"/>
      <c r="K2406" s="516" t="s">
        <v>881</v>
      </c>
      <c r="L2406" s="535">
        <v>16</v>
      </c>
      <c r="M2406" s="532" t="s">
        <v>1700</v>
      </c>
      <c r="N2406" s="514">
        <f t="shared" si="1285"/>
        <v>1075.06</v>
      </c>
      <c r="O2406" s="514">
        <f t="shared" si="1286"/>
        <v>0</v>
      </c>
      <c r="P2406" s="680">
        <f>'KB Duct Parts'!$AE$3</f>
        <v>0</v>
      </c>
      <c r="Q2406" s="681">
        <f t="shared" si="1322"/>
        <v>0</v>
      </c>
      <c r="R2406" s="682">
        <f t="shared" si="1323"/>
        <v>0</v>
      </c>
      <c r="S2406" s="716">
        <f t="shared" si="1287"/>
        <v>0.2</v>
      </c>
      <c r="T2406" s="679">
        <f t="shared" si="1324"/>
        <v>0</v>
      </c>
      <c r="U2406" s="679">
        <f t="shared" si="1325"/>
        <v>0</v>
      </c>
      <c r="Y2406" s="120"/>
      <c r="AD2406" s="81"/>
      <c r="AF2406" s="370">
        <v>16</v>
      </c>
      <c r="AG2406" s="374">
        <v>14</v>
      </c>
      <c r="AH2406" s="378">
        <v>12</v>
      </c>
      <c r="AI2406" s="381">
        <v>10</v>
      </c>
      <c r="AJ2406" s="386"/>
      <c r="AK2406" s="391"/>
      <c r="AL2406" s="386"/>
      <c r="AM2406" s="363">
        <f t="shared" si="1314"/>
        <v>1</v>
      </c>
      <c r="AN2406" s="578">
        <v>924.7</v>
      </c>
      <c r="AO2406" s="120">
        <f t="shared" si="1296"/>
        <v>1155.875</v>
      </c>
      <c r="AP2406" s="120">
        <f t="shared" si="1288"/>
        <v>1387.0500000000002</v>
      </c>
      <c r="AQ2406" s="120">
        <f t="shared" si="1289"/>
        <v>1664.46</v>
      </c>
      <c r="AR2406" s="120">
        <f t="shared" si="1290"/>
        <v>0</v>
      </c>
      <c r="AS2406" s="120">
        <f t="shared" si="1291"/>
        <v>0</v>
      </c>
      <c r="AT2406" s="120">
        <f t="shared" si="1292"/>
        <v>0</v>
      </c>
      <c r="AU2406" s="363" t="s">
        <v>717</v>
      </c>
      <c r="AV2406" s="393"/>
      <c r="AW2406" s="395"/>
      <c r="AX2406" s="571">
        <v>1.25</v>
      </c>
      <c r="AY2406" s="572">
        <v>1.5</v>
      </c>
      <c r="AZ2406" s="572">
        <v>1.8</v>
      </c>
      <c r="BA2406" s="572">
        <v>0</v>
      </c>
      <c r="BB2406" s="573">
        <v>0</v>
      </c>
      <c r="BC2406" s="395">
        <v>0</v>
      </c>
      <c r="BD2406" s="115"/>
      <c r="BE2406" s="115"/>
      <c r="BF2406" s="115">
        <v>2</v>
      </c>
      <c r="BG2406" s="115">
        <v>32</v>
      </c>
      <c r="BH2406" s="423">
        <f t="shared" si="1318"/>
        <v>75.180000000000007</v>
      </c>
      <c r="BI2406" s="417">
        <f t="shared" si="1293"/>
        <v>150.36000000000001</v>
      </c>
      <c r="BJ2406" s="115"/>
      <c r="BK2406" s="115"/>
      <c r="BQ2406" s="74" t="str">
        <f t="shared" si="1297"/>
        <v>22032.9-(14)</v>
      </c>
      <c r="BR2406" s="120" t="str">
        <f t="shared" si="1298"/>
        <v>90 deg El 1.5D Gored/Segmented</v>
      </c>
      <c r="BS2406" s="120">
        <f t="shared" si="1299"/>
        <v>1155.875</v>
      </c>
      <c r="BU2406" s="74" t="str">
        <f t="shared" si="1300"/>
        <v>22032.9-(12)</v>
      </c>
      <c r="BV2406" s="120" t="str">
        <f t="shared" si="1301"/>
        <v>90 deg El 1.5D Gored/Segmented</v>
      </c>
      <c r="BW2406" s="120">
        <f t="shared" si="1302"/>
        <v>1387.0500000000002</v>
      </c>
      <c r="BY2406" s="74" t="str">
        <f t="shared" si="1303"/>
        <v>22032.9-(10)</v>
      </c>
      <c r="BZ2406" s="120" t="str">
        <f t="shared" si="1304"/>
        <v>90 deg El 1.5D Gored/Segmented</v>
      </c>
      <c r="CA2406" s="120">
        <f t="shared" si="1305"/>
        <v>1664.46</v>
      </c>
      <c r="CC2406" s="115" t="str">
        <f t="shared" si="1306"/>
        <v xml:space="preserve"> </v>
      </c>
      <c r="CD2406" s="120" t="str">
        <f t="shared" si="1307"/>
        <v xml:space="preserve"> </v>
      </c>
      <c r="CE2406" s="417" t="str">
        <f t="shared" si="1308"/>
        <v xml:space="preserve"> </v>
      </c>
      <c r="CF2406" s="115"/>
      <c r="CG2406" s="115" t="str">
        <f t="shared" si="1309"/>
        <v xml:space="preserve"> </v>
      </c>
      <c r="CH2406" s="120" t="str">
        <f t="shared" si="1310"/>
        <v xml:space="preserve"> </v>
      </c>
      <c r="CI2406" s="417" t="str">
        <f t="shared" si="1311"/>
        <v xml:space="preserve"> </v>
      </c>
      <c r="CJ2406" s="115"/>
      <c r="CK2406" s="115" t="str">
        <f t="shared" si="1312"/>
        <v xml:space="preserve"> </v>
      </c>
      <c r="CL2406" s="120" t="str">
        <f t="shared" si="1313"/>
        <v xml:space="preserve"> </v>
      </c>
      <c r="CM2406" s="417" t="str">
        <f t="shared" si="1315"/>
        <v xml:space="preserve"> </v>
      </c>
      <c r="IS2406" s="111">
        <v>583.70000000000005</v>
      </c>
    </row>
    <row r="2407" spans="2:253" s="74" customFormat="1" ht="17.100000000000001" hidden="1" customHeight="1" x14ac:dyDescent="0.25">
      <c r="B2407" s="504">
        <f>IF('KB Duct Parts'!$BL$14=1,'Flanged Elbows'!AU30,0)</f>
        <v>0</v>
      </c>
      <c r="C2407" s="525">
        <v>22034.9</v>
      </c>
      <c r="D2407" s="526">
        <f t="shared" si="1326"/>
        <v>22034.9</v>
      </c>
      <c r="E2407" s="504" t="s">
        <v>1343</v>
      </c>
      <c r="F2407" s="508" t="str">
        <f t="shared" si="1319"/>
        <v xml:space="preserve"> </v>
      </c>
      <c r="G2407" s="516" t="s">
        <v>796</v>
      </c>
      <c r="H2407" s="504" t="str">
        <f>IF('Flanged Parts'!$BB$6=1,"CS",IF('Flanged Parts'!$BB$6=2,"Glv",0))</f>
        <v>Glv</v>
      </c>
      <c r="I2407" s="1035" t="str">
        <f t="shared" si="1327"/>
        <v>Welded Segments</v>
      </c>
      <c r="J2407" s="1036"/>
      <c r="K2407" s="516" t="s">
        <v>881</v>
      </c>
      <c r="L2407" s="535">
        <v>16</v>
      </c>
      <c r="M2407" s="532" t="s">
        <v>1700</v>
      </c>
      <c r="N2407" s="514">
        <f t="shared" si="1285"/>
        <v>1205.1399999999999</v>
      </c>
      <c r="O2407" s="514">
        <f t="shared" si="1286"/>
        <v>0</v>
      </c>
      <c r="P2407" s="680">
        <f>'KB Duct Parts'!$AE$3</f>
        <v>0</v>
      </c>
      <c r="Q2407" s="681">
        <f t="shared" si="1322"/>
        <v>0</v>
      </c>
      <c r="R2407" s="682">
        <f t="shared" si="1323"/>
        <v>0</v>
      </c>
      <c r="S2407" s="716">
        <f t="shared" si="1287"/>
        <v>0.2</v>
      </c>
      <c r="T2407" s="679">
        <f t="shared" si="1324"/>
        <v>0</v>
      </c>
      <c r="U2407" s="679">
        <f t="shared" si="1325"/>
        <v>0</v>
      </c>
      <c r="Y2407" s="120"/>
      <c r="AD2407" s="81"/>
      <c r="AF2407" s="370">
        <v>16</v>
      </c>
      <c r="AG2407" s="374">
        <v>14</v>
      </c>
      <c r="AH2407" s="378">
        <v>12</v>
      </c>
      <c r="AI2407" s="381">
        <v>10</v>
      </c>
      <c r="AJ2407" s="386"/>
      <c r="AK2407" s="391"/>
      <c r="AL2407" s="386"/>
      <c r="AM2407" s="363">
        <f t="shared" si="1314"/>
        <v>1</v>
      </c>
      <c r="AN2407" s="578">
        <v>1050.5</v>
      </c>
      <c r="AO2407" s="120">
        <f t="shared" si="1296"/>
        <v>1313.125</v>
      </c>
      <c r="AP2407" s="120">
        <f t="shared" si="1288"/>
        <v>1575.75</v>
      </c>
      <c r="AQ2407" s="120">
        <f t="shared" si="1289"/>
        <v>1890.9</v>
      </c>
      <c r="AR2407" s="120">
        <f t="shared" si="1290"/>
        <v>0</v>
      </c>
      <c r="AS2407" s="120">
        <f t="shared" si="1291"/>
        <v>0</v>
      </c>
      <c r="AT2407" s="120">
        <f t="shared" si="1292"/>
        <v>0</v>
      </c>
      <c r="AU2407" s="363" t="s">
        <v>717</v>
      </c>
      <c r="AV2407" s="393"/>
      <c r="AW2407" s="395"/>
      <c r="AX2407" s="571">
        <v>1.25</v>
      </c>
      <c r="AY2407" s="572">
        <v>1.5</v>
      </c>
      <c r="AZ2407" s="572">
        <v>1.8</v>
      </c>
      <c r="BA2407" s="572">
        <v>0</v>
      </c>
      <c r="BB2407" s="573">
        <v>0</v>
      </c>
      <c r="BC2407" s="395">
        <v>0</v>
      </c>
      <c r="BD2407" s="115"/>
      <c r="BE2407" s="115"/>
      <c r="BF2407" s="115">
        <v>2</v>
      </c>
      <c r="BG2407" s="115">
        <v>34</v>
      </c>
      <c r="BH2407" s="423">
        <f t="shared" si="1318"/>
        <v>77.319999999999993</v>
      </c>
      <c r="BI2407" s="417">
        <f t="shared" si="1293"/>
        <v>154.63999999999999</v>
      </c>
      <c r="BJ2407" s="115"/>
      <c r="BK2407" s="115"/>
      <c r="BQ2407" s="74" t="str">
        <f t="shared" si="1297"/>
        <v>22034.9-(14)</v>
      </c>
      <c r="BR2407" s="120" t="str">
        <f t="shared" si="1298"/>
        <v>90 deg El 1.5D Gored/Segmented</v>
      </c>
      <c r="BS2407" s="120">
        <f t="shared" si="1299"/>
        <v>1313.125</v>
      </c>
      <c r="BU2407" s="74" t="str">
        <f t="shared" si="1300"/>
        <v>22034.9-(12)</v>
      </c>
      <c r="BV2407" s="120" t="str">
        <f t="shared" si="1301"/>
        <v>90 deg El 1.5D Gored/Segmented</v>
      </c>
      <c r="BW2407" s="120">
        <f t="shared" si="1302"/>
        <v>1575.75</v>
      </c>
      <c r="BY2407" s="74" t="str">
        <f t="shared" si="1303"/>
        <v>22034.9-(10)</v>
      </c>
      <c r="BZ2407" s="120" t="str">
        <f t="shared" si="1304"/>
        <v>90 deg El 1.5D Gored/Segmented</v>
      </c>
      <c r="CA2407" s="120">
        <f t="shared" si="1305"/>
        <v>1890.9</v>
      </c>
      <c r="CC2407" s="115" t="str">
        <f t="shared" si="1306"/>
        <v xml:space="preserve"> </v>
      </c>
      <c r="CD2407" s="120" t="str">
        <f t="shared" si="1307"/>
        <v xml:space="preserve"> </v>
      </c>
      <c r="CE2407" s="417" t="str">
        <f t="shared" si="1308"/>
        <v xml:space="preserve"> </v>
      </c>
      <c r="CF2407" s="115"/>
      <c r="CG2407" s="115" t="str">
        <f t="shared" si="1309"/>
        <v xml:space="preserve"> </v>
      </c>
      <c r="CH2407" s="120" t="str">
        <f t="shared" si="1310"/>
        <v xml:space="preserve"> </v>
      </c>
      <c r="CI2407" s="417" t="str">
        <f t="shared" si="1311"/>
        <v xml:space="preserve"> </v>
      </c>
      <c r="CJ2407" s="115"/>
      <c r="CK2407" s="115" t="str">
        <f t="shared" si="1312"/>
        <v xml:space="preserve"> </v>
      </c>
      <c r="CL2407" s="120" t="str">
        <f t="shared" si="1313"/>
        <v xml:space="preserve"> </v>
      </c>
      <c r="CM2407" s="417" t="str">
        <f t="shared" si="1315"/>
        <v xml:space="preserve"> </v>
      </c>
      <c r="IS2407" s="111">
        <v>658.5</v>
      </c>
    </row>
    <row r="2408" spans="2:253" s="74" customFormat="1" ht="17.100000000000001" hidden="1" customHeight="1" x14ac:dyDescent="0.25">
      <c r="B2408" s="504">
        <f>IF('KB Duct Parts'!$BL$14=1,'Flanged Elbows'!AU31,0)</f>
        <v>0</v>
      </c>
      <c r="C2408" s="525">
        <v>22036.9</v>
      </c>
      <c r="D2408" s="526">
        <f t="shared" si="1326"/>
        <v>22036.9</v>
      </c>
      <c r="E2408" s="504" t="s">
        <v>1344</v>
      </c>
      <c r="F2408" s="508" t="str">
        <f t="shared" si="1319"/>
        <v xml:space="preserve"> </v>
      </c>
      <c r="G2408" s="516" t="s">
        <v>796</v>
      </c>
      <c r="H2408" s="504" t="str">
        <f>IF('Flanged Parts'!$BB$6=1,"CS",IF('Flanged Parts'!$BB$6=2,"Glv",0))</f>
        <v>Glv</v>
      </c>
      <c r="I2408" s="1035" t="str">
        <f t="shared" si="1327"/>
        <v>Welded Segments</v>
      </c>
      <c r="J2408" s="1036"/>
      <c r="K2408" s="516" t="s">
        <v>881</v>
      </c>
      <c r="L2408" s="535">
        <v>16</v>
      </c>
      <c r="M2408" s="532" t="s">
        <v>1700</v>
      </c>
      <c r="N2408" s="514">
        <f t="shared" si="1285"/>
        <v>1399.22</v>
      </c>
      <c r="O2408" s="514">
        <f t="shared" si="1286"/>
        <v>0</v>
      </c>
      <c r="P2408" s="680">
        <f>'KB Duct Parts'!$AE$3</f>
        <v>0</v>
      </c>
      <c r="Q2408" s="681">
        <f t="shared" si="1322"/>
        <v>0</v>
      </c>
      <c r="R2408" s="682">
        <f t="shared" si="1323"/>
        <v>0</v>
      </c>
      <c r="S2408" s="716">
        <f t="shared" si="1287"/>
        <v>0.2</v>
      </c>
      <c r="T2408" s="679">
        <f t="shared" si="1324"/>
        <v>0</v>
      </c>
      <c r="U2408" s="679">
        <f t="shared" si="1325"/>
        <v>0</v>
      </c>
      <c r="Y2408" s="120"/>
      <c r="AD2408" s="81"/>
      <c r="AF2408" s="370">
        <v>16</v>
      </c>
      <c r="AG2408" s="374">
        <v>14</v>
      </c>
      <c r="AH2408" s="378">
        <v>12</v>
      </c>
      <c r="AI2408" s="381">
        <v>10</v>
      </c>
      <c r="AJ2408" s="386"/>
      <c r="AK2408" s="391"/>
      <c r="AL2408" s="386"/>
      <c r="AM2408" s="363">
        <f t="shared" si="1314"/>
        <v>1</v>
      </c>
      <c r="AN2408" s="578">
        <v>1234.2</v>
      </c>
      <c r="AO2408" s="120">
        <f t="shared" si="1296"/>
        <v>1542.75</v>
      </c>
      <c r="AP2408" s="120">
        <f t="shared" si="1288"/>
        <v>1851.3000000000002</v>
      </c>
      <c r="AQ2408" s="120">
        <f t="shared" si="1289"/>
        <v>2221.56</v>
      </c>
      <c r="AR2408" s="120">
        <f t="shared" si="1290"/>
        <v>0</v>
      </c>
      <c r="AS2408" s="120">
        <f t="shared" si="1291"/>
        <v>0</v>
      </c>
      <c r="AT2408" s="120">
        <f t="shared" si="1292"/>
        <v>0</v>
      </c>
      <c r="AU2408" s="363" t="s">
        <v>717</v>
      </c>
      <c r="AV2408" s="393"/>
      <c r="AW2408" s="395"/>
      <c r="AX2408" s="571">
        <v>1.25</v>
      </c>
      <c r="AY2408" s="572">
        <v>1.5</v>
      </c>
      <c r="AZ2408" s="572">
        <v>1.8</v>
      </c>
      <c r="BA2408" s="572">
        <v>0</v>
      </c>
      <c r="BB2408" s="573">
        <v>0</v>
      </c>
      <c r="BC2408" s="395">
        <v>0</v>
      </c>
      <c r="BD2408" s="115"/>
      <c r="BE2408" s="115"/>
      <c r="BF2408" s="115">
        <v>2</v>
      </c>
      <c r="BG2408" s="115">
        <v>36</v>
      </c>
      <c r="BH2408" s="423">
        <f t="shared" si="1318"/>
        <v>82.51</v>
      </c>
      <c r="BI2408" s="417">
        <f t="shared" si="1293"/>
        <v>165.02</v>
      </c>
      <c r="BJ2408" s="115"/>
      <c r="BK2408" s="115"/>
      <c r="BQ2408" s="74" t="str">
        <f t="shared" si="1297"/>
        <v>22036.9-(14)</v>
      </c>
      <c r="BR2408" s="120" t="str">
        <f t="shared" si="1298"/>
        <v>90 deg El 1.5D Gored/Segmented</v>
      </c>
      <c r="BS2408" s="120">
        <f t="shared" si="1299"/>
        <v>1542.75</v>
      </c>
      <c r="BU2408" s="74" t="str">
        <f t="shared" si="1300"/>
        <v>22036.9-(12)</v>
      </c>
      <c r="BV2408" s="120" t="str">
        <f t="shared" si="1301"/>
        <v>90 deg El 1.5D Gored/Segmented</v>
      </c>
      <c r="BW2408" s="120">
        <f t="shared" si="1302"/>
        <v>1851.3000000000002</v>
      </c>
      <c r="BY2408" s="74" t="str">
        <f t="shared" si="1303"/>
        <v>22036.9-(10)</v>
      </c>
      <c r="BZ2408" s="120" t="str">
        <f t="shared" si="1304"/>
        <v>90 deg El 1.5D Gored/Segmented</v>
      </c>
      <c r="CA2408" s="120">
        <f t="shared" si="1305"/>
        <v>2221.56</v>
      </c>
      <c r="CC2408" s="115" t="str">
        <f t="shared" si="1306"/>
        <v xml:space="preserve"> </v>
      </c>
      <c r="CD2408" s="120" t="str">
        <f t="shared" si="1307"/>
        <v xml:space="preserve"> </v>
      </c>
      <c r="CE2408" s="417" t="str">
        <f t="shared" si="1308"/>
        <v xml:space="preserve"> </v>
      </c>
      <c r="CF2408" s="115"/>
      <c r="CG2408" s="115" t="str">
        <f t="shared" si="1309"/>
        <v xml:space="preserve"> </v>
      </c>
      <c r="CH2408" s="120" t="str">
        <f t="shared" si="1310"/>
        <v xml:space="preserve"> </v>
      </c>
      <c r="CI2408" s="417" t="str">
        <f t="shared" si="1311"/>
        <v xml:space="preserve"> </v>
      </c>
      <c r="CJ2408" s="115"/>
      <c r="CK2408" s="115" t="str">
        <f t="shared" si="1312"/>
        <v xml:space="preserve"> </v>
      </c>
      <c r="CL2408" s="120" t="str">
        <f t="shared" si="1313"/>
        <v xml:space="preserve"> </v>
      </c>
      <c r="CM2408" s="417" t="str">
        <f t="shared" si="1315"/>
        <v xml:space="preserve"> </v>
      </c>
      <c r="IS2408" s="111">
        <v>765.5</v>
      </c>
    </row>
    <row r="2409" spans="2:253" s="74" customFormat="1" ht="17.100000000000001" hidden="1" customHeight="1" x14ac:dyDescent="0.25">
      <c r="B2409" s="504">
        <f>IF('KB Duct Parts'!$BL$14=1,'Flanged Elbows'!AU32,0)</f>
        <v>0</v>
      </c>
      <c r="C2409" s="525">
        <v>22038.9</v>
      </c>
      <c r="D2409" s="526">
        <f t="shared" si="1326"/>
        <v>22038.9</v>
      </c>
      <c r="E2409" s="504" t="s">
        <v>1345</v>
      </c>
      <c r="F2409" s="508" t="str">
        <f t="shared" si="1319"/>
        <v xml:space="preserve"> </v>
      </c>
      <c r="G2409" s="516" t="s">
        <v>796</v>
      </c>
      <c r="H2409" s="504" t="str">
        <f>IF('Flanged Parts'!$BB$6=1,"CS",IF('Flanged Parts'!$BB$6=2,"Glv",0))</f>
        <v>Glv</v>
      </c>
      <c r="I2409" s="1035" t="str">
        <f t="shared" si="1327"/>
        <v>Welded Segments</v>
      </c>
      <c r="J2409" s="1036"/>
      <c r="K2409" s="516" t="s">
        <v>881</v>
      </c>
      <c r="L2409" s="535">
        <v>16</v>
      </c>
      <c r="M2409" s="532" t="s">
        <v>1700</v>
      </c>
      <c r="N2409" s="514">
        <f t="shared" ref="N2409:N2472" si="1328">AN2409+BI2409</f>
        <v>1587.8600000000001</v>
      </c>
      <c r="O2409" s="514">
        <f t="shared" ref="O2409:O2426" si="1329">IF(B2409&gt;0,N2409*B2409,0)</f>
        <v>0</v>
      </c>
      <c r="P2409" s="680">
        <f>'KB Duct Parts'!$AE$3</f>
        <v>0</v>
      </c>
      <c r="Q2409" s="681">
        <f t="shared" si="1322"/>
        <v>0</v>
      </c>
      <c r="R2409" s="682">
        <f t="shared" si="1323"/>
        <v>0</v>
      </c>
      <c r="S2409" s="716">
        <f t="shared" ref="S2409:S2472" si="1330">IF($Y$3904&gt;0.2,0.2,$Y$3904)</f>
        <v>0.2</v>
      </c>
      <c r="T2409" s="679">
        <f t="shared" si="1324"/>
        <v>0</v>
      </c>
      <c r="U2409" s="679">
        <f t="shared" si="1325"/>
        <v>0</v>
      </c>
      <c r="Y2409" s="120"/>
      <c r="AD2409" s="81"/>
      <c r="AF2409" s="370">
        <v>16</v>
      </c>
      <c r="AG2409" s="374">
        <v>14</v>
      </c>
      <c r="AH2409" s="378">
        <v>12</v>
      </c>
      <c r="AI2409" s="381">
        <v>10</v>
      </c>
      <c r="AJ2409" s="386"/>
      <c r="AK2409" s="391"/>
      <c r="AL2409" s="386"/>
      <c r="AM2409" s="363">
        <f t="shared" si="1314"/>
        <v>1</v>
      </c>
      <c r="AN2409" s="578">
        <v>1416.4</v>
      </c>
      <c r="AO2409" s="120">
        <f t="shared" si="1296"/>
        <v>1770.5</v>
      </c>
      <c r="AP2409" s="120">
        <f t="shared" ref="AP2409:AP2472" si="1331">$AN2409*AY2409</f>
        <v>2124.6000000000004</v>
      </c>
      <c r="AQ2409" s="120">
        <f t="shared" ref="AQ2409:AQ2472" si="1332">$AN2409*AZ2409</f>
        <v>2549.5200000000004</v>
      </c>
      <c r="AR2409" s="120">
        <f t="shared" ref="AR2409:AR2472" si="1333">$AN2409*BA2409</f>
        <v>0</v>
      </c>
      <c r="AS2409" s="120">
        <f t="shared" ref="AS2409:AS2472" si="1334">$AN2409*BB2409</f>
        <v>0</v>
      </c>
      <c r="AT2409" s="120">
        <f t="shared" ref="AT2409:AT2472" si="1335">$AN2409*BC2409</f>
        <v>0</v>
      </c>
      <c r="AU2409" s="363" t="s">
        <v>717</v>
      </c>
      <c r="AV2409" s="393"/>
      <c r="AW2409" s="395"/>
      <c r="AX2409" s="571">
        <v>1.25</v>
      </c>
      <c r="AY2409" s="572">
        <v>1.5</v>
      </c>
      <c r="AZ2409" s="572">
        <v>1.8</v>
      </c>
      <c r="BA2409" s="572">
        <v>0</v>
      </c>
      <c r="BB2409" s="573">
        <v>0</v>
      </c>
      <c r="BC2409" s="395">
        <v>0</v>
      </c>
      <c r="BD2409" s="115"/>
      <c r="BE2409" s="115"/>
      <c r="BF2409" s="115">
        <v>2</v>
      </c>
      <c r="BG2409" s="115">
        <v>38</v>
      </c>
      <c r="BH2409" s="423">
        <f t="shared" si="1318"/>
        <v>85.73</v>
      </c>
      <c r="BI2409" s="417">
        <f t="shared" ref="BI2409:BI2472" si="1336">BF2409*BH2409</f>
        <v>171.46</v>
      </c>
      <c r="BJ2409" s="115"/>
      <c r="BK2409" s="115"/>
      <c r="BQ2409" s="74" t="str">
        <f t="shared" si="1297"/>
        <v>22038.9-(14)</v>
      </c>
      <c r="BR2409" s="120" t="str">
        <f t="shared" si="1298"/>
        <v>90 deg El 1.5D Gored/Segmented</v>
      </c>
      <c r="BS2409" s="120">
        <f t="shared" si="1299"/>
        <v>1770.5</v>
      </c>
      <c r="BU2409" s="74" t="str">
        <f t="shared" si="1300"/>
        <v>22038.9-(12)</v>
      </c>
      <c r="BV2409" s="120" t="str">
        <f t="shared" si="1301"/>
        <v>90 deg El 1.5D Gored/Segmented</v>
      </c>
      <c r="BW2409" s="120">
        <f t="shared" si="1302"/>
        <v>2124.6000000000004</v>
      </c>
      <c r="BY2409" s="74" t="str">
        <f t="shared" si="1303"/>
        <v>22038.9-(10)</v>
      </c>
      <c r="BZ2409" s="120" t="str">
        <f t="shared" si="1304"/>
        <v>90 deg El 1.5D Gored/Segmented</v>
      </c>
      <c r="CA2409" s="120">
        <f t="shared" si="1305"/>
        <v>2549.5200000000004</v>
      </c>
      <c r="CC2409" s="115" t="str">
        <f t="shared" si="1306"/>
        <v xml:space="preserve"> </v>
      </c>
      <c r="CD2409" s="120" t="str">
        <f t="shared" si="1307"/>
        <v xml:space="preserve"> </v>
      </c>
      <c r="CE2409" s="417" t="str">
        <f t="shared" si="1308"/>
        <v xml:space="preserve"> </v>
      </c>
      <c r="CF2409" s="115"/>
      <c r="CG2409" s="115" t="str">
        <f t="shared" si="1309"/>
        <v xml:space="preserve"> </v>
      </c>
      <c r="CH2409" s="120" t="str">
        <f t="shared" si="1310"/>
        <v xml:space="preserve"> </v>
      </c>
      <c r="CI2409" s="417" t="str">
        <f t="shared" si="1311"/>
        <v xml:space="preserve"> </v>
      </c>
      <c r="CJ2409" s="115"/>
      <c r="CK2409" s="115" t="str">
        <f t="shared" si="1312"/>
        <v xml:space="preserve"> </v>
      </c>
      <c r="CL2409" s="120" t="str">
        <f t="shared" si="1313"/>
        <v xml:space="preserve"> </v>
      </c>
      <c r="CM2409" s="417" t="str">
        <f t="shared" si="1315"/>
        <v xml:space="preserve"> </v>
      </c>
      <c r="IS2409" s="111">
        <v>872.5</v>
      </c>
    </row>
    <row r="2410" spans="2:253" s="74" customFormat="1" ht="17.100000000000001" hidden="1" customHeight="1" x14ac:dyDescent="0.25">
      <c r="B2410" s="504">
        <f>IF('KB Duct Parts'!$BL$14=1,'Flanged Elbows'!AU33,0)</f>
        <v>0</v>
      </c>
      <c r="C2410" s="525">
        <v>22040.9</v>
      </c>
      <c r="D2410" s="526">
        <f t="shared" si="1326"/>
        <v>22040.9</v>
      </c>
      <c r="E2410" s="504" t="s">
        <v>1346</v>
      </c>
      <c r="F2410" s="508" t="str">
        <f t="shared" si="1319"/>
        <v xml:space="preserve"> </v>
      </c>
      <c r="G2410" s="516" t="s">
        <v>796</v>
      </c>
      <c r="H2410" s="504" t="str">
        <f>IF('Flanged Parts'!$BB$6=1,"CS",IF('Flanged Parts'!$BB$6=2,"Glv",0))</f>
        <v>Glv</v>
      </c>
      <c r="I2410" s="1035" t="str">
        <f t="shared" si="1327"/>
        <v>Welded Segments</v>
      </c>
      <c r="J2410" s="1036"/>
      <c r="K2410" s="516" t="s">
        <v>881</v>
      </c>
      <c r="L2410" s="535">
        <v>16</v>
      </c>
      <c r="M2410" s="532" t="s">
        <v>1700</v>
      </c>
      <c r="N2410" s="514">
        <f t="shared" si="1328"/>
        <v>1778.58</v>
      </c>
      <c r="O2410" s="514">
        <f t="shared" si="1329"/>
        <v>0</v>
      </c>
      <c r="P2410" s="680">
        <f>'KB Duct Parts'!$AE$3</f>
        <v>0</v>
      </c>
      <c r="Q2410" s="681">
        <f t="shared" si="1322"/>
        <v>0</v>
      </c>
      <c r="R2410" s="682">
        <f t="shared" si="1323"/>
        <v>0</v>
      </c>
      <c r="S2410" s="716">
        <f t="shared" si="1330"/>
        <v>0.2</v>
      </c>
      <c r="T2410" s="679">
        <f t="shared" si="1324"/>
        <v>0</v>
      </c>
      <c r="U2410" s="679">
        <f t="shared" si="1325"/>
        <v>0</v>
      </c>
      <c r="Y2410" s="120"/>
      <c r="AD2410" s="81"/>
      <c r="AF2410" s="370">
        <v>16</v>
      </c>
      <c r="AG2410" s="374">
        <v>14</v>
      </c>
      <c r="AH2410" s="378">
        <v>12</v>
      </c>
      <c r="AI2410" s="381">
        <v>10</v>
      </c>
      <c r="AJ2410" s="386"/>
      <c r="AK2410" s="391"/>
      <c r="AL2410" s="386"/>
      <c r="AM2410" s="363">
        <f t="shared" si="1314"/>
        <v>1</v>
      </c>
      <c r="AN2410" s="578">
        <v>1596.2</v>
      </c>
      <c r="AO2410" s="120">
        <f t="shared" ref="AO2410:AO2473" si="1337">$AN2410*AX2410</f>
        <v>1995.25</v>
      </c>
      <c r="AP2410" s="120">
        <f t="shared" si="1331"/>
        <v>2394.3000000000002</v>
      </c>
      <c r="AQ2410" s="120">
        <f t="shared" si="1332"/>
        <v>2873.1600000000003</v>
      </c>
      <c r="AR2410" s="120">
        <f t="shared" si="1333"/>
        <v>0</v>
      </c>
      <c r="AS2410" s="120">
        <f t="shared" si="1334"/>
        <v>0</v>
      </c>
      <c r="AT2410" s="120">
        <f t="shared" si="1335"/>
        <v>0</v>
      </c>
      <c r="AU2410" s="363" t="s">
        <v>717</v>
      </c>
      <c r="AV2410" s="393"/>
      <c r="AW2410" s="395"/>
      <c r="AX2410" s="571">
        <v>1.25</v>
      </c>
      <c r="AY2410" s="572">
        <v>1.5</v>
      </c>
      <c r="AZ2410" s="572">
        <v>1.8</v>
      </c>
      <c r="BA2410" s="572">
        <v>0</v>
      </c>
      <c r="BB2410" s="573">
        <v>0</v>
      </c>
      <c r="BC2410" s="395">
        <v>0</v>
      </c>
      <c r="BD2410" s="115"/>
      <c r="BE2410" s="115"/>
      <c r="BF2410" s="115">
        <v>2</v>
      </c>
      <c r="BG2410" s="115">
        <v>40</v>
      </c>
      <c r="BH2410" s="423">
        <f t="shared" si="1318"/>
        <v>91.19</v>
      </c>
      <c r="BI2410" s="417">
        <f t="shared" si="1336"/>
        <v>182.38</v>
      </c>
      <c r="BJ2410" s="115"/>
      <c r="BK2410" s="115"/>
      <c r="BQ2410" s="74" t="str">
        <f t="shared" ref="BQ2410:BQ2473" si="1338">IF(AO2410&gt;0,D2410&amp;"-("&amp; AG2410&amp;")"," ")</f>
        <v>22040.9-(14)</v>
      </c>
      <c r="BR2410" s="120" t="str">
        <f t="shared" ref="BR2410:BR2473" si="1339">IF(AO2410&gt;0,$G2410," ")</f>
        <v>90 deg El 1.5D Gored/Segmented</v>
      </c>
      <c r="BS2410" s="120">
        <f t="shared" ref="BS2410:BS2473" si="1340">IF(AO2410&gt;0,AO2410," ")</f>
        <v>1995.25</v>
      </c>
      <c r="BU2410" s="74" t="str">
        <f t="shared" ref="BU2410:BU2473" si="1341">IF(AP2410&gt;0,D2410&amp;"-("&amp;AH2410&amp;")"," ")</f>
        <v>22040.9-(12)</v>
      </c>
      <c r="BV2410" s="120" t="str">
        <f t="shared" ref="BV2410:BV2473" si="1342">IF(AP2410&gt;0,$G2410," ")</f>
        <v>90 deg El 1.5D Gored/Segmented</v>
      </c>
      <c r="BW2410" s="120">
        <f t="shared" ref="BW2410:BW2473" si="1343">IF(AP2410&gt;0,AP2410,"  ")</f>
        <v>2394.3000000000002</v>
      </c>
      <c r="BY2410" s="74" t="str">
        <f t="shared" ref="BY2410:BY2473" si="1344">IF(AQ2410&gt;0,D2410&amp;"-("&amp;AI2410&amp;")"," ")</f>
        <v>22040.9-(10)</v>
      </c>
      <c r="BZ2410" s="120" t="str">
        <f t="shared" ref="BZ2410:BZ2473" si="1345">IF(AQ2410&gt;0,$G2410," ")</f>
        <v>90 deg El 1.5D Gored/Segmented</v>
      </c>
      <c r="CA2410" s="120">
        <f t="shared" ref="CA2410:CA2473" si="1346">IF(AQ2410&gt;0,AQ2410," ")</f>
        <v>2873.1600000000003</v>
      </c>
      <c r="CC2410" s="115" t="str">
        <f t="shared" ref="CC2410:CC2473" si="1347">IF(AR2410&gt;0,D2410&amp;"-("&amp;AJ2410&amp;")"," ")</f>
        <v xml:space="preserve"> </v>
      </c>
      <c r="CD2410" s="120" t="str">
        <f t="shared" ref="CD2410:CD2473" si="1348">IF(AR2410&gt;0,$G2410," ")</f>
        <v xml:space="preserve"> </v>
      </c>
      <c r="CE2410" s="417" t="str">
        <f t="shared" ref="CE2410:CE2473" si="1349">IF(AR2410&gt;0,AR2410," ")</f>
        <v xml:space="preserve"> </v>
      </c>
      <c r="CF2410" s="115"/>
      <c r="CG2410" s="115" t="str">
        <f t="shared" ref="CG2410:CG2473" si="1350">IF(AS2410&gt;0,D2410&amp;"-("&amp;AK2410&amp;")"," ")</f>
        <v xml:space="preserve"> </v>
      </c>
      <c r="CH2410" s="120" t="str">
        <f t="shared" ref="CH2410:CH2473" si="1351">IF(AS2410&gt;0,$G2410," ")</f>
        <v xml:space="preserve"> </v>
      </c>
      <c r="CI2410" s="417" t="str">
        <f t="shared" ref="CI2410:CI2473" si="1352">IF(AS2410&gt;0,AS2410," ")</f>
        <v xml:space="preserve"> </v>
      </c>
      <c r="CJ2410" s="115"/>
      <c r="CK2410" s="115" t="str">
        <f t="shared" ref="CK2410:CK2473" si="1353">IF(AT2410&gt;0,D2410&amp;"-"&amp;AL2410," ")</f>
        <v xml:space="preserve"> </v>
      </c>
      <c r="CL2410" s="120" t="str">
        <f t="shared" ref="CL2410:CL2473" si="1354">IF(AT2410&gt;0,$G2410," ")</f>
        <v xml:space="preserve"> </v>
      </c>
      <c r="CM2410" s="417" t="str">
        <f t="shared" si="1315"/>
        <v xml:space="preserve"> </v>
      </c>
      <c r="IS2410" s="111">
        <v>979.4</v>
      </c>
    </row>
    <row r="2411" spans="2:253" s="74" customFormat="1" ht="17.100000000000001" hidden="1" customHeight="1" x14ac:dyDescent="0.25">
      <c r="B2411" s="504">
        <f>IF('KB Duct Parts'!$BL$14=1,'Flanged Elbows'!AU34,0)</f>
        <v>0</v>
      </c>
      <c r="C2411" s="525">
        <v>22042.9</v>
      </c>
      <c r="D2411" s="526">
        <f t="shared" si="1326"/>
        <v>22042.9</v>
      </c>
      <c r="E2411" s="504" t="s">
        <v>1347</v>
      </c>
      <c r="F2411" s="508" t="str">
        <f t="shared" si="1319"/>
        <v xml:space="preserve"> </v>
      </c>
      <c r="G2411" s="516" t="s">
        <v>796</v>
      </c>
      <c r="H2411" s="504" t="s">
        <v>1094</v>
      </c>
      <c r="I2411" s="1035" t="str">
        <f t="shared" si="1327"/>
        <v>Welded Segments</v>
      </c>
      <c r="J2411" s="1036"/>
      <c r="K2411" s="516" t="s">
        <v>881</v>
      </c>
      <c r="L2411" s="535">
        <v>16</v>
      </c>
      <c r="M2411" s="532" t="s">
        <v>1700</v>
      </c>
      <c r="N2411" s="514">
        <f t="shared" si="1328"/>
        <v>2001.6</v>
      </c>
      <c r="O2411" s="514">
        <f t="shared" si="1329"/>
        <v>0</v>
      </c>
      <c r="P2411" s="680">
        <f>'KB Duct Parts'!$AE$3</f>
        <v>0</v>
      </c>
      <c r="Q2411" s="681">
        <f t="shared" si="1322"/>
        <v>0</v>
      </c>
      <c r="R2411" s="682">
        <f t="shared" si="1323"/>
        <v>0</v>
      </c>
      <c r="S2411" s="716">
        <f t="shared" si="1330"/>
        <v>0.2</v>
      </c>
      <c r="T2411" s="679">
        <f t="shared" si="1324"/>
        <v>0</v>
      </c>
      <c r="U2411" s="679">
        <f t="shared" si="1325"/>
        <v>0</v>
      </c>
      <c r="Y2411" s="120"/>
      <c r="AD2411" s="81"/>
      <c r="AF2411" s="370">
        <v>16</v>
      </c>
      <c r="AG2411" s="374">
        <v>14</v>
      </c>
      <c r="AH2411" s="378">
        <v>12</v>
      </c>
      <c r="AI2411" s="381">
        <v>10</v>
      </c>
      <c r="AJ2411" s="386"/>
      <c r="AK2411" s="391"/>
      <c r="AL2411" s="386"/>
      <c r="AM2411" s="363">
        <f t="shared" ref="AM2411:AM2474" si="1355">IF(L2411=AF2411,1,IF(L2411=AG2411,2,IF(L2411=AH2411,3,IF(L2411=AI2411,4,IF(L2411=AJ2411,5,IF(L2411=AK2411,6,IF(L2411=AL2411,7,0)))))))</f>
        <v>1</v>
      </c>
      <c r="AN2411" s="578">
        <v>1905.8</v>
      </c>
      <c r="AO2411" s="120">
        <f t="shared" si="1337"/>
        <v>2382.25</v>
      </c>
      <c r="AP2411" s="120">
        <f t="shared" si="1331"/>
        <v>2858.7</v>
      </c>
      <c r="AQ2411" s="120">
        <f t="shared" si="1332"/>
        <v>3430.44</v>
      </c>
      <c r="AR2411" s="120">
        <f t="shared" si="1333"/>
        <v>0</v>
      </c>
      <c r="AS2411" s="120">
        <f t="shared" si="1334"/>
        <v>0</v>
      </c>
      <c r="AT2411" s="120">
        <f t="shared" si="1335"/>
        <v>0</v>
      </c>
      <c r="AU2411" s="363" t="s">
        <v>717</v>
      </c>
      <c r="AV2411" s="393"/>
      <c r="AW2411" s="395"/>
      <c r="AX2411" s="571">
        <v>1.25</v>
      </c>
      <c r="AY2411" s="572">
        <v>1.5</v>
      </c>
      <c r="AZ2411" s="572">
        <v>1.8</v>
      </c>
      <c r="BA2411" s="572">
        <v>0</v>
      </c>
      <c r="BB2411" s="573">
        <v>0</v>
      </c>
      <c r="BC2411" s="395">
        <v>0</v>
      </c>
      <c r="BD2411" s="115"/>
      <c r="BE2411" s="115"/>
      <c r="BF2411" s="115">
        <v>2</v>
      </c>
      <c r="BG2411" s="115">
        <v>42</v>
      </c>
      <c r="BH2411" s="423">
        <f t="shared" si="1318"/>
        <v>47.9</v>
      </c>
      <c r="BI2411" s="417">
        <f t="shared" si="1336"/>
        <v>95.8</v>
      </c>
      <c r="BJ2411" s="115"/>
      <c r="BK2411" s="115"/>
      <c r="BQ2411" s="74" t="str">
        <f t="shared" si="1338"/>
        <v>22042.9-(14)</v>
      </c>
      <c r="BR2411" s="120" t="str">
        <f t="shared" si="1339"/>
        <v>90 deg El 1.5D Gored/Segmented</v>
      </c>
      <c r="BS2411" s="120">
        <f t="shared" si="1340"/>
        <v>2382.25</v>
      </c>
      <c r="BU2411" s="74" t="str">
        <f t="shared" si="1341"/>
        <v>22042.9-(12)</v>
      </c>
      <c r="BV2411" s="120" t="str">
        <f t="shared" si="1342"/>
        <v>90 deg El 1.5D Gored/Segmented</v>
      </c>
      <c r="BW2411" s="120">
        <f t="shared" si="1343"/>
        <v>2858.7</v>
      </c>
      <c r="BY2411" s="74" t="str">
        <f t="shared" si="1344"/>
        <v>22042.9-(10)</v>
      </c>
      <c r="BZ2411" s="120" t="str">
        <f t="shared" si="1345"/>
        <v>90 deg El 1.5D Gored/Segmented</v>
      </c>
      <c r="CA2411" s="120">
        <f t="shared" si="1346"/>
        <v>3430.44</v>
      </c>
      <c r="CC2411" s="115" t="str">
        <f t="shared" si="1347"/>
        <v xml:space="preserve"> </v>
      </c>
      <c r="CD2411" s="120" t="str">
        <f t="shared" si="1348"/>
        <v xml:space="preserve"> </v>
      </c>
      <c r="CE2411" s="417" t="str">
        <f t="shared" si="1349"/>
        <v xml:space="preserve"> </v>
      </c>
      <c r="CF2411" s="115"/>
      <c r="CG2411" s="115" t="str">
        <f t="shared" si="1350"/>
        <v xml:space="preserve"> </v>
      </c>
      <c r="CH2411" s="120" t="str">
        <f t="shared" si="1351"/>
        <v xml:space="preserve"> </v>
      </c>
      <c r="CI2411" s="417" t="str">
        <f t="shared" si="1352"/>
        <v xml:space="preserve"> </v>
      </c>
      <c r="CJ2411" s="115"/>
      <c r="CK2411" s="115" t="str">
        <f t="shared" si="1353"/>
        <v xml:space="preserve"> </v>
      </c>
      <c r="CL2411" s="120" t="str">
        <f t="shared" si="1354"/>
        <v xml:space="preserve"> </v>
      </c>
      <c r="CM2411" s="417" t="str">
        <f t="shared" si="1315"/>
        <v xml:space="preserve"> </v>
      </c>
      <c r="IS2411" s="111">
        <v>1086.4000000000001</v>
      </c>
    </row>
    <row r="2412" spans="2:253" s="74" customFormat="1" ht="17.100000000000001" hidden="1" customHeight="1" x14ac:dyDescent="0.25">
      <c r="B2412" s="504">
        <f>IF('KB Duct Parts'!$BL$14=1,'Flanged Elbows'!AU35,0)</f>
        <v>0</v>
      </c>
      <c r="C2412" s="525">
        <v>22044.9</v>
      </c>
      <c r="D2412" s="526">
        <f t="shared" si="1326"/>
        <v>22044.9</v>
      </c>
      <c r="E2412" s="504" t="s">
        <v>1348</v>
      </c>
      <c r="F2412" s="508" t="str">
        <f t="shared" si="1319"/>
        <v xml:space="preserve"> </v>
      </c>
      <c r="G2412" s="516" t="s">
        <v>796</v>
      </c>
      <c r="H2412" s="504" t="s">
        <v>1094</v>
      </c>
      <c r="I2412" s="1035" t="str">
        <f t="shared" si="1327"/>
        <v>Welded Segments</v>
      </c>
      <c r="J2412" s="1036"/>
      <c r="K2412" s="516" t="s">
        <v>881</v>
      </c>
      <c r="L2412" s="535">
        <v>16</v>
      </c>
      <c r="M2412" s="532" t="s">
        <v>1700</v>
      </c>
      <c r="N2412" s="514">
        <f t="shared" si="1328"/>
        <v>2194.7000000000003</v>
      </c>
      <c r="O2412" s="514">
        <f t="shared" si="1329"/>
        <v>0</v>
      </c>
      <c r="P2412" s="680">
        <f>'KB Duct Parts'!$AE$3</f>
        <v>0</v>
      </c>
      <c r="Q2412" s="681">
        <f t="shared" si="1322"/>
        <v>0</v>
      </c>
      <c r="R2412" s="682">
        <f t="shared" si="1323"/>
        <v>0</v>
      </c>
      <c r="S2412" s="716">
        <f t="shared" si="1330"/>
        <v>0.2</v>
      </c>
      <c r="T2412" s="679">
        <f t="shared" si="1324"/>
        <v>0</v>
      </c>
      <c r="U2412" s="679">
        <f t="shared" si="1325"/>
        <v>0</v>
      </c>
      <c r="Y2412" s="120"/>
      <c r="AD2412" s="81"/>
      <c r="AF2412" s="370">
        <v>16</v>
      </c>
      <c r="AG2412" s="374">
        <v>14</v>
      </c>
      <c r="AH2412" s="378">
        <v>12</v>
      </c>
      <c r="AI2412" s="381">
        <v>10</v>
      </c>
      <c r="AJ2412" s="386"/>
      <c r="AK2412" s="391"/>
      <c r="AL2412" s="386"/>
      <c r="AM2412" s="363">
        <f t="shared" si="1355"/>
        <v>1</v>
      </c>
      <c r="AN2412" s="578">
        <v>2093.3000000000002</v>
      </c>
      <c r="AO2412" s="120">
        <f t="shared" si="1337"/>
        <v>2616.625</v>
      </c>
      <c r="AP2412" s="120">
        <f t="shared" si="1331"/>
        <v>3139.9500000000003</v>
      </c>
      <c r="AQ2412" s="120">
        <f t="shared" si="1332"/>
        <v>3767.9400000000005</v>
      </c>
      <c r="AR2412" s="120">
        <f t="shared" si="1333"/>
        <v>0</v>
      </c>
      <c r="AS2412" s="120">
        <f t="shared" si="1334"/>
        <v>0</v>
      </c>
      <c r="AT2412" s="120">
        <f t="shared" si="1335"/>
        <v>0</v>
      </c>
      <c r="AU2412" s="363" t="s">
        <v>717</v>
      </c>
      <c r="AV2412" s="393"/>
      <c r="AW2412" s="395"/>
      <c r="AX2412" s="571">
        <v>1.25</v>
      </c>
      <c r="AY2412" s="572">
        <v>1.5</v>
      </c>
      <c r="AZ2412" s="572">
        <v>1.8</v>
      </c>
      <c r="BA2412" s="572">
        <v>0</v>
      </c>
      <c r="BB2412" s="573">
        <v>0</v>
      </c>
      <c r="BC2412" s="395">
        <v>0</v>
      </c>
      <c r="BD2412" s="115"/>
      <c r="BE2412" s="115"/>
      <c r="BF2412" s="115">
        <v>2</v>
      </c>
      <c r="BG2412" s="115">
        <v>44</v>
      </c>
      <c r="BH2412" s="423">
        <f t="shared" si="1318"/>
        <v>50.7</v>
      </c>
      <c r="BI2412" s="417">
        <f t="shared" si="1336"/>
        <v>101.4</v>
      </c>
      <c r="BJ2412" s="115"/>
      <c r="BK2412" s="115"/>
      <c r="BQ2412" s="74" t="str">
        <f t="shared" si="1338"/>
        <v>22044.9-(14)</v>
      </c>
      <c r="BR2412" s="120" t="str">
        <f t="shared" si="1339"/>
        <v>90 deg El 1.5D Gored/Segmented</v>
      </c>
      <c r="BS2412" s="120">
        <f t="shared" si="1340"/>
        <v>2616.625</v>
      </c>
      <c r="BU2412" s="74" t="str">
        <f t="shared" si="1341"/>
        <v>22044.9-(12)</v>
      </c>
      <c r="BV2412" s="120" t="str">
        <f t="shared" si="1342"/>
        <v>90 deg El 1.5D Gored/Segmented</v>
      </c>
      <c r="BW2412" s="120">
        <f t="shared" si="1343"/>
        <v>3139.9500000000003</v>
      </c>
      <c r="BY2412" s="74" t="str">
        <f t="shared" si="1344"/>
        <v>22044.9-(10)</v>
      </c>
      <c r="BZ2412" s="120" t="str">
        <f t="shared" si="1345"/>
        <v>90 deg El 1.5D Gored/Segmented</v>
      </c>
      <c r="CA2412" s="120">
        <f t="shared" si="1346"/>
        <v>3767.9400000000005</v>
      </c>
      <c r="CC2412" s="115" t="str">
        <f t="shared" si="1347"/>
        <v xml:space="preserve"> </v>
      </c>
      <c r="CD2412" s="120" t="str">
        <f t="shared" si="1348"/>
        <v xml:space="preserve"> </v>
      </c>
      <c r="CE2412" s="417" t="str">
        <f t="shared" si="1349"/>
        <v xml:space="preserve"> </v>
      </c>
      <c r="CF2412" s="115"/>
      <c r="CG2412" s="115" t="str">
        <f t="shared" si="1350"/>
        <v xml:space="preserve"> </v>
      </c>
      <c r="CH2412" s="120" t="str">
        <f t="shared" si="1351"/>
        <v xml:space="preserve"> </v>
      </c>
      <c r="CI2412" s="417" t="str">
        <f t="shared" si="1352"/>
        <v xml:space="preserve"> </v>
      </c>
      <c r="CJ2412" s="115"/>
      <c r="CK2412" s="115" t="str">
        <f t="shared" si="1353"/>
        <v xml:space="preserve"> </v>
      </c>
      <c r="CL2412" s="120" t="str">
        <f t="shared" si="1354"/>
        <v xml:space="preserve"> </v>
      </c>
      <c r="CM2412" s="417" t="str">
        <f t="shared" si="1315"/>
        <v xml:space="preserve"> </v>
      </c>
      <c r="IS2412" s="111">
        <v>1193.3</v>
      </c>
    </row>
    <row r="2413" spans="2:253" s="74" customFormat="1" ht="17.100000000000001" hidden="1" customHeight="1" x14ac:dyDescent="0.25">
      <c r="B2413" s="504">
        <f>IF('KB Duct Parts'!$BL$14=1,'Flanged Elbows'!AU36,0)</f>
        <v>0</v>
      </c>
      <c r="C2413" s="525">
        <v>22046.9</v>
      </c>
      <c r="D2413" s="526">
        <f t="shared" si="1326"/>
        <v>22046.9</v>
      </c>
      <c r="E2413" s="504" t="s">
        <v>1349</v>
      </c>
      <c r="F2413" s="508" t="str">
        <f t="shared" si="1319"/>
        <v xml:space="preserve"> </v>
      </c>
      <c r="G2413" s="516" t="s">
        <v>796</v>
      </c>
      <c r="H2413" s="504" t="s">
        <v>1094</v>
      </c>
      <c r="I2413" s="1035" t="str">
        <f t="shared" si="1327"/>
        <v>Welded Segments</v>
      </c>
      <c r="J2413" s="1036"/>
      <c r="K2413" s="516" t="s">
        <v>881</v>
      </c>
      <c r="L2413" s="535">
        <v>16</v>
      </c>
      <c r="M2413" s="532" t="s">
        <v>1700</v>
      </c>
      <c r="N2413" s="514">
        <f t="shared" si="1328"/>
        <v>2382.04</v>
      </c>
      <c r="O2413" s="514">
        <f t="shared" si="1329"/>
        <v>0</v>
      </c>
      <c r="P2413" s="680">
        <f>'KB Duct Parts'!$AE$3</f>
        <v>0</v>
      </c>
      <c r="Q2413" s="681">
        <f t="shared" si="1322"/>
        <v>0</v>
      </c>
      <c r="R2413" s="682">
        <f t="shared" si="1323"/>
        <v>0</v>
      </c>
      <c r="S2413" s="716">
        <f t="shared" si="1330"/>
        <v>0.2</v>
      </c>
      <c r="T2413" s="679">
        <f t="shared" si="1324"/>
        <v>0</v>
      </c>
      <c r="U2413" s="679">
        <f t="shared" si="1325"/>
        <v>0</v>
      </c>
      <c r="Y2413" s="120"/>
      <c r="AD2413" s="81"/>
      <c r="AF2413" s="370">
        <v>16</v>
      </c>
      <c r="AG2413" s="374">
        <v>14</v>
      </c>
      <c r="AH2413" s="378">
        <v>12</v>
      </c>
      <c r="AI2413" s="381">
        <v>10</v>
      </c>
      <c r="AJ2413" s="386"/>
      <c r="AK2413" s="391"/>
      <c r="AL2413" s="386"/>
      <c r="AM2413" s="363">
        <f t="shared" si="1355"/>
        <v>1</v>
      </c>
      <c r="AN2413" s="578">
        <v>2281.1999999999998</v>
      </c>
      <c r="AO2413" s="120">
        <f t="shared" si="1337"/>
        <v>2851.5</v>
      </c>
      <c r="AP2413" s="120">
        <f t="shared" si="1331"/>
        <v>3421.7999999999997</v>
      </c>
      <c r="AQ2413" s="120">
        <f t="shared" si="1332"/>
        <v>4106.16</v>
      </c>
      <c r="AR2413" s="120">
        <f t="shared" si="1333"/>
        <v>0</v>
      </c>
      <c r="AS2413" s="120">
        <f t="shared" si="1334"/>
        <v>0</v>
      </c>
      <c r="AT2413" s="120">
        <f t="shared" si="1335"/>
        <v>0</v>
      </c>
      <c r="AU2413" s="363" t="s">
        <v>717</v>
      </c>
      <c r="AV2413" s="393"/>
      <c r="AW2413" s="395"/>
      <c r="AX2413" s="571">
        <v>1.25</v>
      </c>
      <c r="AY2413" s="572">
        <v>1.5</v>
      </c>
      <c r="AZ2413" s="572">
        <v>1.8</v>
      </c>
      <c r="BA2413" s="572">
        <v>0</v>
      </c>
      <c r="BB2413" s="573">
        <v>0</v>
      </c>
      <c r="BC2413" s="395">
        <v>0</v>
      </c>
      <c r="BD2413" s="115"/>
      <c r="BE2413" s="115"/>
      <c r="BF2413" s="115">
        <v>2</v>
      </c>
      <c r="BG2413" s="115">
        <v>46</v>
      </c>
      <c r="BH2413" s="423">
        <f t="shared" si="1318"/>
        <v>50.42</v>
      </c>
      <c r="BI2413" s="417">
        <f t="shared" si="1336"/>
        <v>100.84</v>
      </c>
      <c r="BJ2413" s="115"/>
      <c r="BK2413" s="115"/>
      <c r="BQ2413" s="74" t="str">
        <f t="shared" si="1338"/>
        <v>22046.9-(14)</v>
      </c>
      <c r="BR2413" s="120" t="str">
        <f t="shared" si="1339"/>
        <v>90 deg El 1.5D Gored/Segmented</v>
      </c>
      <c r="BS2413" s="120">
        <f t="shared" si="1340"/>
        <v>2851.5</v>
      </c>
      <c r="BU2413" s="74" t="str">
        <f t="shared" si="1341"/>
        <v>22046.9-(12)</v>
      </c>
      <c r="BV2413" s="120" t="str">
        <f t="shared" si="1342"/>
        <v>90 deg El 1.5D Gored/Segmented</v>
      </c>
      <c r="BW2413" s="120">
        <f t="shared" si="1343"/>
        <v>3421.7999999999997</v>
      </c>
      <c r="BY2413" s="74" t="str">
        <f t="shared" si="1344"/>
        <v>22046.9-(10)</v>
      </c>
      <c r="BZ2413" s="120" t="str">
        <f t="shared" si="1345"/>
        <v>90 deg El 1.5D Gored/Segmented</v>
      </c>
      <c r="CA2413" s="120">
        <f t="shared" si="1346"/>
        <v>4106.16</v>
      </c>
      <c r="CC2413" s="115" t="str">
        <f t="shared" si="1347"/>
        <v xml:space="preserve"> </v>
      </c>
      <c r="CD2413" s="120" t="str">
        <f t="shared" si="1348"/>
        <v xml:space="preserve"> </v>
      </c>
      <c r="CE2413" s="417" t="str">
        <f t="shared" si="1349"/>
        <v xml:space="preserve"> </v>
      </c>
      <c r="CF2413" s="115"/>
      <c r="CG2413" s="115" t="str">
        <f t="shared" si="1350"/>
        <v xml:space="preserve"> </v>
      </c>
      <c r="CH2413" s="120" t="str">
        <f t="shared" si="1351"/>
        <v xml:space="preserve"> </v>
      </c>
      <c r="CI2413" s="417" t="str">
        <f t="shared" si="1352"/>
        <v xml:space="preserve"> </v>
      </c>
      <c r="CJ2413" s="115"/>
      <c r="CK2413" s="115" t="str">
        <f t="shared" si="1353"/>
        <v xml:space="preserve"> </v>
      </c>
      <c r="CL2413" s="120" t="str">
        <f t="shared" si="1354"/>
        <v xml:space="preserve"> </v>
      </c>
      <c r="CM2413" s="417" t="str">
        <f t="shared" si="1315"/>
        <v xml:space="preserve"> </v>
      </c>
      <c r="IS2413" s="111">
        <v>1300.3</v>
      </c>
    </row>
    <row r="2414" spans="2:253" s="74" customFormat="1" ht="17.100000000000001" hidden="1" customHeight="1" x14ac:dyDescent="0.25">
      <c r="B2414" s="504">
        <f>IF('KB Duct Parts'!$BL$14=1,'Flanged Elbows'!AU37,0)</f>
        <v>0</v>
      </c>
      <c r="C2414" s="525">
        <v>22048.9</v>
      </c>
      <c r="D2414" s="526">
        <f t="shared" si="1326"/>
        <v>22048.9</v>
      </c>
      <c r="E2414" s="504" t="s">
        <v>1350</v>
      </c>
      <c r="F2414" s="508" t="str">
        <f t="shared" si="1319"/>
        <v xml:space="preserve"> </v>
      </c>
      <c r="G2414" s="516" t="s">
        <v>796</v>
      </c>
      <c r="H2414" s="504" t="s">
        <v>1094</v>
      </c>
      <c r="I2414" s="1035" t="str">
        <f t="shared" si="1327"/>
        <v>Welded Segments</v>
      </c>
      <c r="J2414" s="1036"/>
      <c r="K2414" s="516" t="s">
        <v>881</v>
      </c>
      <c r="L2414" s="535">
        <v>16</v>
      </c>
      <c r="M2414" s="532" t="s">
        <v>1700</v>
      </c>
      <c r="N2414" s="514">
        <f t="shared" si="1328"/>
        <v>2594.52</v>
      </c>
      <c r="O2414" s="514">
        <f t="shared" si="1329"/>
        <v>0</v>
      </c>
      <c r="P2414" s="680">
        <f>'KB Duct Parts'!$AE$3</f>
        <v>0</v>
      </c>
      <c r="Q2414" s="681">
        <f t="shared" si="1322"/>
        <v>0</v>
      </c>
      <c r="R2414" s="682">
        <f t="shared" si="1323"/>
        <v>0</v>
      </c>
      <c r="S2414" s="716">
        <f t="shared" si="1330"/>
        <v>0.2</v>
      </c>
      <c r="T2414" s="679">
        <f t="shared" si="1324"/>
        <v>0</v>
      </c>
      <c r="U2414" s="679">
        <f t="shared" si="1325"/>
        <v>0</v>
      </c>
      <c r="Y2414" s="120"/>
      <c r="AD2414" s="81"/>
      <c r="AF2414" s="370">
        <v>16</v>
      </c>
      <c r="AG2414" s="374">
        <v>14</v>
      </c>
      <c r="AH2414" s="378">
        <v>12</v>
      </c>
      <c r="AI2414" s="381">
        <v>10</v>
      </c>
      <c r="AJ2414" s="386"/>
      <c r="AK2414" s="391"/>
      <c r="AL2414" s="386"/>
      <c r="AM2414" s="363">
        <f t="shared" si="1355"/>
        <v>1</v>
      </c>
      <c r="AN2414" s="578">
        <v>2468.8000000000002</v>
      </c>
      <c r="AO2414" s="120">
        <f t="shared" si="1337"/>
        <v>3086</v>
      </c>
      <c r="AP2414" s="120">
        <f t="shared" si="1331"/>
        <v>3703.2000000000003</v>
      </c>
      <c r="AQ2414" s="120">
        <f t="shared" si="1332"/>
        <v>4443.84</v>
      </c>
      <c r="AR2414" s="120">
        <f t="shared" si="1333"/>
        <v>0</v>
      </c>
      <c r="AS2414" s="120">
        <f t="shared" si="1334"/>
        <v>0</v>
      </c>
      <c r="AT2414" s="120">
        <f t="shared" si="1335"/>
        <v>0</v>
      </c>
      <c r="AU2414" s="363" t="s">
        <v>717</v>
      </c>
      <c r="AV2414" s="393"/>
      <c r="AW2414" s="395"/>
      <c r="AX2414" s="571">
        <v>1.25</v>
      </c>
      <c r="AY2414" s="572">
        <v>1.5</v>
      </c>
      <c r="AZ2414" s="572">
        <v>1.8</v>
      </c>
      <c r="BA2414" s="572">
        <v>0</v>
      </c>
      <c r="BB2414" s="573">
        <v>0</v>
      </c>
      <c r="BC2414" s="395">
        <v>0</v>
      </c>
      <c r="BD2414" s="115"/>
      <c r="BE2414" s="115"/>
      <c r="BF2414" s="115">
        <v>2</v>
      </c>
      <c r="BG2414" s="115">
        <v>48</v>
      </c>
      <c r="BH2414" s="423">
        <f t="shared" si="1318"/>
        <v>62.86</v>
      </c>
      <c r="BI2414" s="417">
        <f t="shared" si="1336"/>
        <v>125.72</v>
      </c>
      <c r="BJ2414" s="115"/>
      <c r="BK2414" s="115"/>
      <c r="BQ2414" s="74" t="str">
        <f t="shared" si="1338"/>
        <v>22048.9-(14)</v>
      </c>
      <c r="BR2414" s="120" t="str">
        <f t="shared" si="1339"/>
        <v>90 deg El 1.5D Gored/Segmented</v>
      </c>
      <c r="BS2414" s="120">
        <f t="shared" si="1340"/>
        <v>3086</v>
      </c>
      <c r="BU2414" s="74" t="str">
        <f t="shared" si="1341"/>
        <v>22048.9-(12)</v>
      </c>
      <c r="BV2414" s="120" t="str">
        <f t="shared" si="1342"/>
        <v>90 deg El 1.5D Gored/Segmented</v>
      </c>
      <c r="BW2414" s="120">
        <f t="shared" si="1343"/>
        <v>3703.2000000000003</v>
      </c>
      <c r="BY2414" s="74" t="str">
        <f t="shared" si="1344"/>
        <v>22048.9-(10)</v>
      </c>
      <c r="BZ2414" s="120" t="str">
        <f t="shared" si="1345"/>
        <v>90 deg El 1.5D Gored/Segmented</v>
      </c>
      <c r="CA2414" s="120">
        <f t="shared" si="1346"/>
        <v>4443.84</v>
      </c>
      <c r="CC2414" s="115" t="str">
        <f t="shared" si="1347"/>
        <v xml:space="preserve"> </v>
      </c>
      <c r="CD2414" s="120" t="str">
        <f t="shared" si="1348"/>
        <v xml:space="preserve"> </v>
      </c>
      <c r="CE2414" s="417" t="str">
        <f t="shared" si="1349"/>
        <v xml:space="preserve"> </v>
      </c>
      <c r="CF2414" s="115"/>
      <c r="CG2414" s="115" t="str">
        <f t="shared" si="1350"/>
        <v xml:space="preserve"> </v>
      </c>
      <c r="CH2414" s="120" t="str">
        <f t="shared" si="1351"/>
        <v xml:space="preserve"> </v>
      </c>
      <c r="CI2414" s="417" t="str">
        <f t="shared" si="1352"/>
        <v xml:space="preserve"> </v>
      </c>
      <c r="CJ2414" s="115"/>
      <c r="CK2414" s="115" t="str">
        <f t="shared" si="1353"/>
        <v xml:space="preserve"> </v>
      </c>
      <c r="CL2414" s="120" t="str">
        <f t="shared" si="1354"/>
        <v xml:space="preserve"> </v>
      </c>
      <c r="CM2414" s="417" t="str">
        <f t="shared" si="1315"/>
        <v xml:space="preserve"> </v>
      </c>
      <c r="IS2414" s="111">
        <v>1407.2</v>
      </c>
    </row>
    <row r="2415" spans="2:253" s="74" customFormat="1" ht="17.100000000000001" hidden="1" customHeight="1" x14ac:dyDescent="0.25">
      <c r="B2415" s="504">
        <f>IF('KB Duct Parts'!$BL$14=1,'Flanged Elbows'!J7,0)</f>
        <v>0</v>
      </c>
      <c r="C2415" s="525">
        <v>22304.6</v>
      </c>
      <c r="D2415" s="526">
        <f t="shared" si="1326"/>
        <v>22304.6</v>
      </c>
      <c r="E2415" s="520" t="s">
        <v>861</v>
      </c>
      <c r="F2415" s="508" t="str">
        <f t="shared" si="1319"/>
        <v xml:space="preserve"> </v>
      </c>
      <c r="G2415" s="516" t="s">
        <v>797</v>
      </c>
      <c r="H2415" s="504" t="str">
        <f>IF('Flanged Parts'!$BB$6=1,"CS",IF('Flanged Parts'!$BB$6=2,"Glv",0))</f>
        <v>Glv</v>
      </c>
      <c r="I2415" s="1035"/>
      <c r="J2415" s="1036"/>
      <c r="K2415" s="516" t="s">
        <v>881</v>
      </c>
      <c r="L2415" s="535"/>
      <c r="M2415" s="517" t="str">
        <f t="shared" si="1317"/>
        <v>Y</v>
      </c>
      <c r="N2415" s="514">
        <f t="shared" si="1328"/>
        <v>52.959999999999994</v>
      </c>
      <c r="O2415" s="514">
        <f t="shared" si="1329"/>
        <v>0</v>
      </c>
      <c r="P2415" s="680">
        <f>'KB Duct Parts'!$AE$3</f>
        <v>0</v>
      </c>
      <c r="Q2415" s="681">
        <f t="shared" si="1322"/>
        <v>0</v>
      </c>
      <c r="R2415" s="682">
        <f t="shared" si="1323"/>
        <v>0</v>
      </c>
      <c r="S2415" s="716">
        <f t="shared" si="1330"/>
        <v>0.2</v>
      </c>
      <c r="T2415" s="679">
        <f t="shared" si="1324"/>
        <v>0</v>
      </c>
      <c r="U2415" s="679">
        <f t="shared" si="1325"/>
        <v>0</v>
      </c>
      <c r="Y2415" s="120"/>
      <c r="AD2415" s="81"/>
      <c r="AF2415" s="370"/>
      <c r="AG2415" s="374"/>
      <c r="AH2415" s="378"/>
      <c r="AI2415" s="381"/>
      <c r="AJ2415" s="386"/>
      <c r="AK2415" s="391"/>
      <c r="AL2415" s="386"/>
      <c r="AM2415" s="363">
        <f t="shared" si="1355"/>
        <v>1</v>
      </c>
      <c r="AN2415" s="578">
        <v>45.3</v>
      </c>
      <c r="AO2415" s="120">
        <f t="shared" si="1337"/>
        <v>0</v>
      </c>
      <c r="AP2415" s="120">
        <f t="shared" si="1331"/>
        <v>0</v>
      </c>
      <c r="AQ2415" s="120">
        <f t="shared" si="1332"/>
        <v>0</v>
      </c>
      <c r="AR2415" s="120">
        <f t="shared" si="1333"/>
        <v>0</v>
      </c>
      <c r="AS2415" s="120">
        <f t="shared" si="1334"/>
        <v>0</v>
      </c>
      <c r="AT2415" s="120">
        <f t="shared" si="1335"/>
        <v>0</v>
      </c>
      <c r="AU2415" s="363" t="s">
        <v>717</v>
      </c>
      <c r="AV2415" s="393"/>
      <c r="AW2415" s="395"/>
      <c r="AX2415" s="571">
        <v>0</v>
      </c>
      <c r="AY2415" s="572">
        <v>0</v>
      </c>
      <c r="AZ2415" s="572">
        <v>0</v>
      </c>
      <c r="BA2415" s="572">
        <v>0</v>
      </c>
      <c r="BB2415" s="573">
        <v>0</v>
      </c>
      <c r="BC2415" s="395">
        <v>0</v>
      </c>
      <c r="BD2415" s="115"/>
      <c r="BE2415" s="115"/>
      <c r="BF2415" s="115">
        <v>2</v>
      </c>
      <c r="BG2415" s="115">
        <v>4</v>
      </c>
      <c r="BH2415" s="423">
        <f t="shared" si="1318"/>
        <v>3.83</v>
      </c>
      <c r="BI2415" s="417">
        <f t="shared" si="1336"/>
        <v>7.66</v>
      </c>
      <c r="BJ2415" s="115"/>
      <c r="BK2415" s="115"/>
      <c r="BQ2415" s="74" t="str">
        <f t="shared" si="1338"/>
        <v xml:space="preserve"> </v>
      </c>
      <c r="BR2415" s="120" t="str">
        <f t="shared" si="1339"/>
        <v xml:space="preserve"> </v>
      </c>
      <c r="BS2415" s="120" t="str">
        <f t="shared" si="1340"/>
        <v xml:space="preserve"> </v>
      </c>
      <c r="BU2415" s="74" t="str">
        <f t="shared" si="1341"/>
        <v xml:space="preserve"> </v>
      </c>
      <c r="BV2415" s="120" t="str">
        <f t="shared" si="1342"/>
        <v xml:space="preserve"> </v>
      </c>
      <c r="BW2415" s="120" t="str">
        <f t="shared" si="1343"/>
        <v xml:space="preserve">  </v>
      </c>
      <c r="BY2415" s="74" t="str">
        <f t="shared" si="1344"/>
        <v xml:space="preserve"> </v>
      </c>
      <c r="BZ2415" s="120" t="str">
        <f t="shared" si="1345"/>
        <v xml:space="preserve"> </v>
      </c>
      <c r="CA2415" s="120" t="str">
        <f t="shared" si="1346"/>
        <v xml:space="preserve"> </v>
      </c>
      <c r="CC2415" s="115" t="str">
        <f t="shared" si="1347"/>
        <v xml:space="preserve"> </v>
      </c>
      <c r="CD2415" s="120" t="str">
        <f t="shared" si="1348"/>
        <v xml:space="preserve"> </v>
      </c>
      <c r="CE2415" s="417" t="str">
        <f t="shared" si="1349"/>
        <v xml:space="preserve"> </v>
      </c>
      <c r="CF2415" s="115"/>
      <c r="CG2415" s="115" t="str">
        <f t="shared" si="1350"/>
        <v xml:space="preserve"> </v>
      </c>
      <c r="CH2415" s="120" t="str">
        <f t="shared" si="1351"/>
        <v xml:space="preserve"> </v>
      </c>
      <c r="CI2415" s="417" t="str">
        <f t="shared" si="1352"/>
        <v xml:space="preserve"> </v>
      </c>
      <c r="CJ2415" s="115"/>
      <c r="CK2415" s="115" t="str">
        <f t="shared" si="1353"/>
        <v xml:space="preserve"> </v>
      </c>
      <c r="CL2415" s="120" t="str">
        <f t="shared" si="1354"/>
        <v xml:space="preserve"> </v>
      </c>
      <c r="CM2415" s="417" t="str">
        <f t="shared" si="1315"/>
        <v xml:space="preserve"> </v>
      </c>
      <c r="IS2415" s="111">
        <v>38</v>
      </c>
    </row>
    <row r="2416" spans="2:253" s="74" customFormat="1" ht="17.100000000000001" hidden="1" customHeight="1" x14ac:dyDescent="0.25">
      <c r="B2416" s="504">
        <f>IF('KB Duct Parts'!$BL$14=1,'Flanged Elbows'!J8,0)</f>
        <v>0</v>
      </c>
      <c r="C2416" s="525">
        <v>22305.599999999999</v>
      </c>
      <c r="D2416" s="526">
        <f t="shared" si="1326"/>
        <v>22305.599999999999</v>
      </c>
      <c r="E2416" s="504" t="s">
        <v>862</v>
      </c>
      <c r="F2416" s="508" t="str">
        <f t="shared" si="1319"/>
        <v xml:space="preserve"> </v>
      </c>
      <c r="G2416" s="516" t="s">
        <v>797</v>
      </c>
      <c r="H2416" s="504" t="str">
        <f>IF('Flanged Parts'!$BB$6=1,"CS",IF('Flanged Parts'!$BB$6=2,"Glv",0))</f>
        <v>Glv</v>
      </c>
      <c r="I2416" s="1035"/>
      <c r="J2416" s="1036"/>
      <c r="K2416" s="516" t="s">
        <v>881</v>
      </c>
      <c r="L2416" s="535"/>
      <c r="M2416" s="517" t="str">
        <f t="shared" si="1317"/>
        <v>Y</v>
      </c>
      <c r="N2416" s="514">
        <f t="shared" si="1328"/>
        <v>58.400000000000006</v>
      </c>
      <c r="O2416" s="514">
        <f t="shared" si="1329"/>
        <v>0</v>
      </c>
      <c r="P2416" s="680">
        <f>'KB Duct Parts'!$AE$3</f>
        <v>0</v>
      </c>
      <c r="Q2416" s="681">
        <f t="shared" si="1322"/>
        <v>0</v>
      </c>
      <c r="R2416" s="682">
        <f t="shared" si="1323"/>
        <v>0</v>
      </c>
      <c r="S2416" s="716">
        <f t="shared" si="1330"/>
        <v>0.2</v>
      </c>
      <c r="T2416" s="679">
        <f t="shared" si="1324"/>
        <v>0</v>
      </c>
      <c r="U2416" s="679">
        <f t="shared" si="1325"/>
        <v>0</v>
      </c>
      <c r="Y2416" s="120"/>
      <c r="AD2416" s="81"/>
      <c r="AF2416" s="370"/>
      <c r="AG2416" s="374"/>
      <c r="AH2416" s="378"/>
      <c r="AI2416" s="381"/>
      <c r="AJ2416" s="386"/>
      <c r="AK2416" s="391"/>
      <c r="AL2416" s="386"/>
      <c r="AM2416" s="363">
        <f t="shared" si="1355"/>
        <v>1</v>
      </c>
      <c r="AN2416" s="578">
        <v>48.6</v>
      </c>
      <c r="AO2416" s="120">
        <f t="shared" si="1337"/>
        <v>0</v>
      </c>
      <c r="AP2416" s="120">
        <f t="shared" si="1331"/>
        <v>0</v>
      </c>
      <c r="AQ2416" s="120">
        <f t="shared" si="1332"/>
        <v>0</v>
      </c>
      <c r="AR2416" s="120">
        <f t="shared" si="1333"/>
        <v>0</v>
      </c>
      <c r="AS2416" s="120">
        <f t="shared" si="1334"/>
        <v>0</v>
      </c>
      <c r="AT2416" s="120">
        <f t="shared" si="1335"/>
        <v>0</v>
      </c>
      <c r="AU2416" s="363" t="s">
        <v>717</v>
      </c>
      <c r="AV2416" s="393"/>
      <c r="AW2416" s="395"/>
      <c r="AX2416" s="571">
        <v>0</v>
      </c>
      <c r="AY2416" s="572">
        <v>0</v>
      </c>
      <c r="AZ2416" s="572">
        <v>0</v>
      </c>
      <c r="BA2416" s="572">
        <v>0</v>
      </c>
      <c r="BB2416" s="573">
        <v>0</v>
      </c>
      <c r="BC2416" s="395">
        <v>0</v>
      </c>
      <c r="BD2416" s="115"/>
      <c r="BE2416" s="115"/>
      <c r="BF2416" s="115">
        <v>2</v>
      </c>
      <c r="BG2416" s="115">
        <v>5</v>
      </c>
      <c r="BH2416" s="423">
        <f t="shared" si="1318"/>
        <v>4.9000000000000004</v>
      </c>
      <c r="BI2416" s="417">
        <f t="shared" si="1336"/>
        <v>9.8000000000000007</v>
      </c>
      <c r="BJ2416" s="115"/>
      <c r="BK2416" s="115"/>
      <c r="BQ2416" s="74" t="str">
        <f t="shared" si="1338"/>
        <v xml:space="preserve"> </v>
      </c>
      <c r="BR2416" s="120" t="str">
        <f t="shared" si="1339"/>
        <v xml:space="preserve"> </v>
      </c>
      <c r="BS2416" s="120" t="str">
        <f t="shared" si="1340"/>
        <v xml:space="preserve"> </v>
      </c>
      <c r="BU2416" s="74" t="str">
        <f t="shared" si="1341"/>
        <v xml:space="preserve"> </v>
      </c>
      <c r="BV2416" s="120" t="str">
        <f t="shared" si="1342"/>
        <v xml:space="preserve"> </v>
      </c>
      <c r="BW2416" s="120" t="str">
        <f t="shared" si="1343"/>
        <v xml:space="preserve">  </v>
      </c>
      <c r="BY2416" s="74" t="str">
        <f t="shared" si="1344"/>
        <v xml:space="preserve"> </v>
      </c>
      <c r="BZ2416" s="120" t="str">
        <f t="shared" si="1345"/>
        <v xml:space="preserve"> </v>
      </c>
      <c r="CA2416" s="120" t="str">
        <f t="shared" si="1346"/>
        <v xml:space="preserve"> </v>
      </c>
      <c r="CC2416" s="115" t="str">
        <f t="shared" si="1347"/>
        <v xml:space="preserve"> </v>
      </c>
      <c r="CD2416" s="120" t="str">
        <f t="shared" si="1348"/>
        <v xml:space="preserve"> </v>
      </c>
      <c r="CE2416" s="417" t="str">
        <f t="shared" si="1349"/>
        <v xml:space="preserve"> </v>
      </c>
      <c r="CF2416" s="115"/>
      <c r="CG2416" s="115" t="str">
        <f t="shared" si="1350"/>
        <v xml:space="preserve"> </v>
      </c>
      <c r="CH2416" s="120" t="str">
        <f t="shared" si="1351"/>
        <v xml:space="preserve"> </v>
      </c>
      <c r="CI2416" s="417" t="str">
        <f t="shared" si="1352"/>
        <v xml:space="preserve"> </v>
      </c>
      <c r="CJ2416" s="115"/>
      <c r="CK2416" s="115" t="str">
        <f t="shared" si="1353"/>
        <v xml:space="preserve"> </v>
      </c>
      <c r="CL2416" s="120" t="str">
        <f t="shared" si="1354"/>
        <v xml:space="preserve"> </v>
      </c>
      <c r="CM2416" s="417" t="str">
        <f t="shared" si="1315"/>
        <v xml:space="preserve"> </v>
      </c>
      <c r="IS2416" s="111">
        <v>40</v>
      </c>
    </row>
    <row r="2417" spans="1:253" s="74" customFormat="1" ht="17.100000000000001" hidden="1" customHeight="1" x14ac:dyDescent="0.25">
      <c r="B2417" s="504">
        <f>IF('KB Duct Parts'!$BL$14=1,'Flanged Elbows'!J9,0)</f>
        <v>0</v>
      </c>
      <c r="C2417" s="525">
        <v>22306.6</v>
      </c>
      <c r="D2417" s="526">
        <f t="shared" si="1326"/>
        <v>22306.6</v>
      </c>
      <c r="E2417" s="504" t="s">
        <v>863</v>
      </c>
      <c r="F2417" s="508" t="str">
        <f t="shared" si="1319"/>
        <v xml:space="preserve"> </v>
      </c>
      <c r="G2417" s="516" t="s">
        <v>797</v>
      </c>
      <c r="H2417" s="504" t="str">
        <f>IF('Flanged Parts'!$BB$6=1,"CS",IF('Flanged Parts'!$BB$6=2,"Glv",0))</f>
        <v>Glv</v>
      </c>
      <c r="I2417" s="1035"/>
      <c r="J2417" s="1036"/>
      <c r="K2417" s="516" t="s">
        <v>881</v>
      </c>
      <c r="L2417" s="535"/>
      <c r="M2417" s="517" t="str">
        <f t="shared" si="1317"/>
        <v>Y</v>
      </c>
      <c r="N2417" s="514">
        <f t="shared" si="1328"/>
        <v>70.319999999999993</v>
      </c>
      <c r="O2417" s="514">
        <f t="shared" si="1329"/>
        <v>0</v>
      </c>
      <c r="P2417" s="680">
        <f>'KB Duct Parts'!$AE$3</f>
        <v>0</v>
      </c>
      <c r="Q2417" s="681">
        <f t="shared" si="1322"/>
        <v>0</v>
      </c>
      <c r="R2417" s="682">
        <f t="shared" si="1323"/>
        <v>0</v>
      </c>
      <c r="S2417" s="716">
        <f t="shared" si="1330"/>
        <v>0.2</v>
      </c>
      <c r="T2417" s="679">
        <f t="shared" si="1324"/>
        <v>0</v>
      </c>
      <c r="U2417" s="679">
        <f t="shared" si="1325"/>
        <v>0</v>
      </c>
      <c r="Y2417" s="120"/>
      <c r="AD2417" s="81"/>
      <c r="AF2417" s="370"/>
      <c r="AG2417" s="374"/>
      <c r="AH2417" s="378"/>
      <c r="AI2417" s="381"/>
      <c r="AJ2417" s="386"/>
      <c r="AK2417" s="391"/>
      <c r="AL2417" s="386"/>
      <c r="AM2417" s="363">
        <f t="shared" si="1355"/>
        <v>1</v>
      </c>
      <c r="AN2417" s="578">
        <v>58.5</v>
      </c>
      <c r="AO2417" s="120">
        <f t="shared" si="1337"/>
        <v>0</v>
      </c>
      <c r="AP2417" s="120">
        <f t="shared" si="1331"/>
        <v>0</v>
      </c>
      <c r="AQ2417" s="120">
        <f t="shared" si="1332"/>
        <v>0</v>
      </c>
      <c r="AR2417" s="120">
        <f t="shared" si="1333"/>
        <v>0</v>
      </c>
      <c r="AS2417" s="120">
        <f t="shared" si="1334"/>
        <v>0</v>
      </c>
      <c r="AT2417" s="120">
        <f t="shared" si="1335"/>
        <v>0</v>
      </c>
      <c r="AU2417" s="363" t="s">
        <v>717</v>
      </c>
      <c r="AV2417" s="393"/>
      <c r="AW2417" s="395"/>
      <c r="AX2417" s="571">
        <v>0</v>
      </c>
      <c r="AY2417" s="572">
        <v>0</v>
      </c>
      <c r="AZ2417" s="572">
        <v>0</v>
      </c>
      <c r="BA2417" s="572">
        <v>0</v>
      </c>
      <c r="BB2417" s="573">
        <v>0</v>
      </c>
      <c r="BC2417" s="395">
        <v>0</v>
      </c>
      <c r="BD2417" s="115"/>
      <c r="BE2417" s="115"/>
      <c r="BF2417" s="115">
        <v>2</v>
      </c>
      <c r="BG2417" s="115">
        <v>6</v>
      </c>
      <c r="BH2417" s="423">
        <f t="shared" si="1318"/>
        <v>5.91</v>
      </c>
      <c r="BI2417" s="417">
        <f t="shared" si="1336"/>
        <v>11.82</v>
      </c>
      <c r="BJ2417" s="115"/>
      <c r="BK2417" s="115"/>
      <c r="BQ2417" s="74" t="str">
        <f t="shared" si="1338"/>
        <v xml:space="preserve"> </v>
      </c>
      <c r="BR2417" s="120" t="str">
        <f t="shared" si="1339"/>
        <v xml:space="preserve"> </v>
      </c>
      <c r="BS2417" s="120" t="str">
        <f t="shared" si="1340"/>
        <v xml:space="preserve"> </v>
      </c>
      <c r="BU2417" s="74" t="str">
        <f t="shared" si="1341"/>
        <v xml:space="preserve"> </v>
      </c>
      <c r="BV2417" s="120" t="str">
        <f t="shared" si="1342"/>
        <v xml:space="preserve"> </v>
      </c>
      <c r="BW2417" s="120" t="str">
        <f t="shared" si="1343"/>
        <v xml:space="preserve">  </v>
      </c>
      <c r="BY2417" s="74" t="str">
        <f t="shared" si="1344"/>
        <v xml:space="preserve"> </v>
      </c>
      <c r="BZ2417" s="120" t="str">
        <f t="shared" si="1345"/>
        <v xml:space="preserve"> </v>
      </c>
      <c r="CA2417" s="120" t="str">
        <f t="shared" si="1346"/>
        <v xml:space="preserve"> </v>
      </c>
      <c r="CC2417" s="115" t="str">
        <f t="shared" si="1347"/>
        <v xml:space="preserve"> </v>
      </c>
      <c r="CD2417" s="120" t="str">
        <f t="shared" si="1348"/>
        <v xml:space="preserve"> </v>
      </c>
      <c r="CE2417" s="417" t="str">
        <f t="shared" si="1349"/>
        <v xml:space="preserve"> </v>
      </c>
      <c r="CF2417" s="115"/>
      <c r="CG2417" s="115" t="str">
        <f t="shared" si="1350"/>
        <v xml:space="preserve"> </v>
      </c>
      <c r="CH2417" s="120" t="str">
        <f t="shared" si="1351"/>
        <v xml:space="preserve"> </v>
      </c>
      <c r="CI2417" s="417" t="str">
        <f t="shared" si="1352"/>
        <v xml:space="preserve"> </v>
      </c>
      <c r="CJ2417" s="115"/>
      <c r="CK2417" s="115" t="str">
        <f t="shared" si="1353"/>
        <v xml:space="preserve"> </v>
      </c>
      <c r="CL2417" s="120" t="str">
        <f t="shared" si="1354"/>
        <v xml:space="preserve"> </v>
      </c>
      <c r="CM2417" s="417" t="str">
        <f t="shared" si="1315"/>
        <v xml:space="preserve"> </v>
      </c>
      <c r="IS2417" s="111">
        <v>50</v>
      </c>
    </row>
    <row r="2418" spans="1:253" s="74" customFormat="1" ht="17.100000000000001" hidden="1" customHeight="1" x14ac:dyDescent="0.25">
      <c r="B2418" s="504">
        <f>IF('KB Duct Parts'!$BL$14=1,'Flanged Elbows'!J10,0)</f>
        <v>0</v>
      </c>
      <c r="C2418" s="525">
        <v>22307.599999999999</v>
      </c>
      <c r="D2418" s="526">
        <f t="shared" si="1326"/>
        <v>22307.599999999999</v>
      </c>
      <c r="E2418" s="504" t="s">
        <v>864</v>
      </c>
      <c r="F2418" s="508" t="str">
        <f t="shared" si="1319"/>
        <v xml:space="preserve"> </v>
      </c>
      <c r="G2418" s="516" t="s">
        <v>797</v>
      </c>
      <c r="H2418" s="504" t="str">
        <f>IF('Flanged Parts'!$BB$6=1,"CS",IF('Flanged Parts'!$BB$6=2,"Glv",0))</f>
        <v>Glv</v>
      </c>
      <c r="I2418" s="1035"/>
      <c r="J2418" s="1036"/>
      <c r="K2418" s="516" t="s">
        <v>881</v>
      </c>
      <c r="L2418" s="535"/>
      <c r="M2418" s="517" t="str">
        <f t="shared" si="1317"/>
        <v>Y</v>
      </c>
      <c r="N2418" s="514">
        <f t="shared" si="1328"/>
        <v>77.16</v>
      </c>
      <c r="O2418" s="514">
        <f t="shared" si="1329"/>
        <v>0</v>
      </c>
      <c r="P2418" s="680">
        <f>'KB Duct Parts'!$AE$3</f>
        <v>0</v>
      </c>
      <c r="Q2418" s="681">
        <f t="shared" si="1322"/>
        <v>0</v>
      </c>
      <c r="R2418" s="682">
        <f t="shared" si="1323"/>
        <v>0</v>
      </c>
      <c r="S2418" s="716">
        <f t="shared" si="1330"/>
        <v>0.2</v>
      </c>
      <c r="T2418" s="679">
        <f t="shared" si="1324"/>
        <v>0</v>
      </c>
      <c r="U2418" s="679">
        <f t="shared" si="1325"/>
        <v>0</v>
      </c>
      <c r="Y2418" s="120"/>
      <c r="AD2418" s="81"/>
      <c r="AF2418" s="370"/>
      <c r="AG2418" s="374"/>
      <c r="AH2418" s="378"/>
      <c r="AI2418" s="381"/>
      <c r="AJ2418" s="386"/>
      <c r="AK2418" s="391"/>
      <c r="AL2418" s="386"/>
      <c r="AM2418" s="363">
        <f t="shared" si="1355"/>
        <v>1</v>
      </c>
      <c r="AN2418" s="578">
        <v>61.9</v>
      </c>
      <c r="AO2418" s="120">
        <f t="shared" si="1337"/>
        <v>0</v>
      </c>
      <c r="AP2418" s="120">
        <f t="shared" si="1331"/>
        <v>0</v>
      </c>
      <c r="AQ2418" s="120">
        <f t="shared" si="1332"/>
        <v>0</v>
      </c>
      <c r="AR2418" s="120">
        <f t="shared" si="1333"/>
        <v>0</v>
      </c>
      <c r="AS2418" s="120">
        <f t="shared" si="1334"/>
        <v>0</v>
      </c>
      <c r="AT2418" s="120">
        <f t="shared" si="1335"/>
        <v>0</v>
      </c>
      <c r="AU2418" s="363" t="s">
        <v>717</v>
      </c>
      <c r="AV2418" s="393"/>
      <c r="AW2418" s="395"/>
      <c r="AX2418" s="571">
        <v>0</v>
      </c>
      <c r="AY2418" s="572">
        <v>0</v>
      </c>
      <c r="AZ2418" s="572">
        <v>0</v>
      </c>
      <c r="BA2418" s="572">
        <v>0</v>
      </c>
      <c r="BB2418" s="573">
        <v>0</v>
      </c>
      <c r="BC2418" s="395">
        <v>0</v>
      </c>
      <c r="BD2418" s="115"/>
      <c r="BE2418" s="115"/>
      <c r="BF2418" s="115">
        <v>2</v>
      </c>
      <c r="BG2418" s="115">
        <v>7</v>
      </c>
      <c r="BH2418" s="423">
        <f t="shared" si="1318"/>
        <v>7.63</v>
      </c>
      <c r="BI2418" s="417">
        <f t="shared" si="1336"/>
        <v>15.26</v>
      </c>
      <c r="BJ2418" s="115"/>
      <c r="BK2418" s="115"/>
      <c r="BQ2418" s="74" t="str">
        <f t="shared" si="1338"/>
        <v xml:space="preserve"> </v>
      </c>
      <c r="BR2418" s="120" t="str">
        <f t="shared" si="1339"/>
        <v xml:space="preserve"> </v>
      </c>
      <c r="BS2418" s="120" t="str">
        <f t="shared" si="1340"/>
        <v xml:space="preserve"> </v>
      </c>
      <c r="BU2418" s="74" t="str">
        <f t="shared" si="1341"/>
        <v xml:space="preserve"> </v>
      </c>
      <c r="BV2418" s="120" t="str">
        <f t="shared" si="1342"/>
        <v xml:space="preserve"> </v>
      </c>
      <c r="BW2418" s="120" t="str">
        <f t="shared" si="1343"/>
        <v xml:space="preserve">  </v>
      </c>
      <c r="BY2418" s="74" t="str">
        <f t="shared" si="1344"/>
        <v xml:space="preserve"> </v>
      </c>
      <c r="BZ2418" s="120" t="str">
        <f t="shared" si="1345"/>
        <v xml:space="preserve"> </v>
      </c>
      <c r="CA2418" s="120" t="str">
        <f t="shared" si="1346"/>
        <v xml:space="preserve"> </v>
      </c>
      <c r="CC2418" s="115" t="str">
        <f t="shared" si="1347"/>
        <v xml:space="preserve"> </v>
      </c>
      <c r="CD2418" s="120" t="str">
        <f t="shared" si="1348"/>
        <v xml:space="preserve"> </v>
      </c>
      <c r="CE2418" s="417" t="str">
        <f t="shared" si="1349"/>
        <v xml:space="preserve"> </v>
      </c>
      <c r="CF2418" s="115"/>
      <c r="CG2418" s="115" t="str">
        <f t="shared" si="1350"/>
        <v xml:space="preserve"> </v>
      </c>
      <c r="CH2418" s="120" t="str">
        <f t="shared" si="1351"/>
        <v xml:space="preserve"> </v>
      </c>
      <c r="CI2418" s="417" t="str">
        <f t="shared" si="1352"/>
        <v xml:space="preserve"> </v>
      </c>
      <c r="CJ2418" s="115"/>
      <c r="CK2418" s="115" t="str">
        <f t="shared" si="1353"/>
        <v xml:space="preserve"> </v>
      </c>
      <c r="CL2418" s="120" t="str">
        <f t="shared" si="1354"/>
        <v xml:space="preserve"> </v>
      </c>
      <c r="CM2418" s="417" t="str">
        <f t="shared" si="1315"/>
        <v xml:space="preserve"> </v>
      </c>
      <c r="IS2418" s="111"/>
    </row>
    <row r="2419" spans="1:253" s="74" customFormat="1" ht="17.100000000000001" hidden="1" customHeight="1" x14ac:dyDescent="0.25">
      <c r="B2419" s="504">
        <f>IF('KB Duct Parts'!$BL$14=1,'Flanged Elbows'!J11,0)</f>
        <v>0</v>
      </c>
      <c r="C2419" s="525">
        <v>22308.6</v>
      </c>
      <c r="D2419" s="526">
        <f t="shared" si="1326"/>
        <v>22308.6</v>
      </c>
      <c r="E2419" s="504" t="s">
        <v>865</v>
      </c>
      <c r="F2419" s="508" t="str">
        <f t="shared" si="1319"/>
        <v xml:space="preserve"> </v>
      </c>
      <c r="G2419" s="516" t="s">
        <v>797</v>
      </c>
      <c r="H2419" s="504" t="str">
        <f>IF('Flanged Parts'!$BB$6=1,"CS",IF('Flanged Parts'!$BB$6=2,"Glv",0))</f>
        <v>Glv</v>
      </c>
      <c r="I2419" s="1035"/>
      <c r="J2419" s="1036"/>
      <c r="K2419" s="516" t="s">
        <v>881</v>
      </c>
      <c r="L2419" s="535"/>
      <c r="M2419" s="517" t="str">
        <f t="shared" si="1317"/>
        <v>Y</v>
      </c>
      <c r="N2419" s="514">
        <f t="shared" si="1328"/>
        <v>86.38</v>
      </c>
      <c r="O2419" s="514">
        <f t="shared" si="1329"/>
        <v>0</v>
      </c>
      <c r="P2419" s="680">
        <f>'KB Duct Parts'!$AE$3</f>
        <v>0</v>
      </c>
      <c r="Q2419" s="681">
        <f t="shared" si="1322"/>
        <v>0</v>
      </c>
      <c r="R2419" s="682">
        <f t="shared" si="1323"/>
        <v>0</v>
      </c>
      <c r="S2419" s="716">
        <f t="shared" si="1330"/>
        <v>0.2</v>
      </c>
      <c r="T2419" s="679">
        <f t="shared" si="1324"/>
        <v>0</v>
      </c>
      <c r="U2419" s="679">
        <f t="shared" si="1325"/>
        <v>0</v>
      </c>
      <c r="Y2419" s="120"/>
      <c r="AD2419" s="81"/>
      <c r="AF2419" s="370"/>
      <c r="AG2419" s="374"/>
      <c r="AH2419" s="378"/>
      <c r="AI2419" s="381"/>
      <c r="AJ2419" s="386"/>
      <c r="AK2419" s="391"/>
      <c r="AL2419" s="386"/>
      <c r="AM2419" s="363">
        <f t="shared" si="1355"/>
        <v>1</v>
      </c>
      <c r="AN2419" s="578">
        <v>67.8</v>
      </c>
      <c r="AO2419" s="120">
        <f t="shared" si="1337"/>
        <v>0</v>
      </c>
      <c r="AP2419" s="120">
        <f t="shared" si="1331"/>
        <v>0</v>
      </c>
      <c r="AQ2419" s="120">
        <f t="shared" si="1332"/>
        <v>0</v>
      </c>
      <c r="AR2419" s="120">
        <f t="shared" si="1333"/>
        <v>0</v>
      </c>
      <c r="AS2419" s="120">
        <f t="shared" si="1334"/>
        <v>0</v>
      </c>
      <c r="AT2419" s="120">
        <f t="shared" si="1335"/>
        <v>0</v>
      </c>
      <c r="AU2419" s="363" t="s">
        <v>717</v>
      </c>
      <c r="AV2419" s="393"/>
      <c r="AW2419" s="395"/>
      <c r="AX2419" s="571">
        <v>0</v>
      </c>
      <c r="AY2419" s="572">
        <v>0</v>
      </c>
      <c r="AZ2419" s="572">
        <v>0</v>
      </c>
      <c r="BA2419" s="572">
        <v>0</v>
      </c>
      <c r="BB2419" s="573">
        <v>0</v>
      </c>
      <c r="BC2419" s="395">
        <v>0</v>
      </c>
      <c r="BD2419" s="115"/>
      <c r="BE2419" s="115"/>
      <c r="BF2419" s="115">
        <v>2</v>
      </c>
      <c r="BG2419" s="115">
        <v>8</v>
      </c>
      <c r="BH2419" s="423">
        <f t="shared" si="1318"/>
        <v>9.2899999999999991</v>
      </c>
      <c r="BI2419" s="417">
        <f t="shared" si="1336"/>
        <v>18.579999999999998</v>
      </c>
      <c r="BJ2419" s="115"/>
      <c r="BK2419" s="115"/>
      <c r="BQ2419" s="74" t="str">
        <f t="shared" si="1338"/>
        <v xml:space="preserve"> </v>
      </c>
      <c r="BR2419" s="120" t="str">
        <f t="shared" si="1339"/>
        <v xml:space="preserve"> </v>
      </c>
      <c r="BS2419" s="120" t="str">
        <f t="shared" si="1340"/>
        <v xml:space="preserve"> </v>
      </c>
      <c r="BU2419" s="74" t="str">
        <f t="shared" si="1341"/>
        <v xml:space="preserve"> </v>
      </c>
      <c r="BV2419" s="120" t="str">
        <f t="shared" si="1342"/>
        <v xml:space="preserve"> </v>
      </c>
      <c r="BW2419" s="120" t="str">
        <f t="shared" si="1343"/>
        <v xml:space="preserve">  </v>
      </c>
      <c r="BY2419" s="74" t="str">
        <f t="shared" si="1344"/>
        <v xml:space="preserve"> </v>
      </c>
      <c r="BZ2419" s="120" t="str">
        <f t="shared" si="1345"/>
        <v xml:space="preserve"> </v>
      </c>
      <c r="CA2419" s="120" t="str">
        <f t="shared" si="1346"/>
        <v xml:space="preserve"> </v>
      </c>
      <c r="CC2419" s="115" t="str">
        <f t="shared" si="1347"/>
        <v xml:space="preserve"> </v>
      </c>
      <c r="CD2419" s="120" t="str">
        <f t="shared" si="1348"/>
        <v xml:space="preserve"> </v>
      </c>
      <c r="CE2419" s="417" t="str">
        <f t="shared" si="1349"/>
        <v xml:space="preserve"> </v>
      </c>
      <c r="CF2419" s="115"/>
      <c r="CG2419" s="115" t="str">
        <f t="shared" si="1350"/>
        <v xml:space="preserve"> </v>
      </c>
      <c r="CH2419" s="120" t="str">
        <f t="shared" si="1351"/>
        <v xml:space="preserve"> </v>
      </c>
      <c r="CI2419" s="417" t="str">
        <f t="shared" si="1352"/>
        <v xml:space="preserve"> </v>
      </c>
      <c r="CJ2419" s="115"/>
      <c r="CK2419" s="115" t="str">
        <f t="shared" si="1353"/>
        <v xml:space="preserve"> </v>
      </c>
      <c r="CL2419" s="120" t="str">
        <f t="shared" si="1354"/>
        <v xml:space="preserve"> </v>
      </c>
      <c r="CM2419" s="417" t="str">
        <f t="shared" ref="CM2419:CM2482" si="1356">IF(AT2419&gt;0,AT2419," ")</f>
        <v xml:space="preserve"> </v>
      </c>
      <c r="IS2419" s="111"/>
    </row>
    <row r="2420" spans="1:253" s="74" customFormat="1" ht="17.100000000000001" hidden="1" customHeight="1" x14ac:dyDescent="0.25">
      <c r="B2420" s="504">
        <f>IF('KB Duct Parts'!$BL$14=1,'Flanged Elbows'!J12,0)</f>
        <v>0</v>
      </c>
      <c r="C2420" s="525">
        <v>22309.599999999999</v>
      </c>
      <c r="D2420" s="526">
        <f t="shared" si="1326"/>
        <v>22309.599999999999</v>
      </c>
      <c r="E2420" s="504" t="s">
        <v>866</v>
      </c>
      <c r="F2420" s="508" t="str">
        <f t="shared" si="1319"/>
        <v xml:space="preserve"> </v>
      </c>
      <c r="G2420" s="516" t="s">
        <v>797</v>
      </c>
      <c r="H2420" s="504" t="str">
        <f>IF('Flanged Parts'!$BB$6=1,"CS",IF('Flanged Parts'!$BB$6=2,"Glv",0))</f>
        <v>Glv</v>
      </c>
      <c r="I2420" s="1035"/>
      <c r="J2420" s="1036"/>
      <c r="K2420" s="516" t="s">
        <v>881</v>
      </c>
      <c r="L2420" s="535"/>
      <c r="M2420" s="517" t="str">
        <f t="shared" si="1317"/>
        <v>Y</v>
      </c>
      <c r="N2420" s="514">
        <f t="shared" si="1328"/>
        <v>96.56</v>
      </c>
      <c r="O2420" s="514">
        <f t="shared" si="1329"/>
        <v>0</v>
      </c>
      <c r="P2420" s="680">
        <f>'KB Duct Parts'!$AE$3</f>
        <v>0</v>
      </c>
      <c r="Q2420" s="681">
        <f t="shared" si="1322"/>
        <v>0</v>
      </c>
      <c r="R2420" s="682">
        <f t="shared" si="1323"/>
        <v>0</v>
      </c>
      <c r="S2420" s="716">
        <f t="shared" si="1330"/>
        <v>0.2</v>
      </c>
      <c r="T2420" s="679">
        <f t="shared" si="1324"/>
        <v>0</v>
      </c>
      <c r="U2420" s="679">
        <f t="shared" si="1325"/>
        <v>0</v>
      </c>
      <c r="Y2420" s="120"/>
      <c r="AD2420" s="81"/>
      <c r="AF2420" s="370"/>
      <c r="AG2420" s="374"/>
      <c r="AH2420" s="378"/>
      <c r="AI2420" s="381"/>
      <c r="AJ2420" s="386"/>
      <c r="AK2420" s="391"/>
      <c r="AL2420" s="386"/>
      <c r="AM2420" s="363">
        <f t="shared" si="1355"/>
        <v>1</v>
      </c>
      <c r="AN2420" s="578">
        <v>77.5</v>
      </c>
      <c r="AO2420" s="120">
        <f t="shared" si="1337"/>
        <v>0</v>
      </c>
      <c r="AP2420" s="120">
        <f t="shared" si="1331"/>
        <v>0</v>
      </c>
      <c r="AQ2420" s="120">
        <f t="shared" si="1332"/>
        <v>0</v>
      </c>
      <c r="AR2420" s="120">
        <f t="shared" si="1333"/>
        <v>0</v>
      </c>
      <c r="AS2420" s="120">
        <f t="shared" si="1334"/>
        <v>0</v>
      </c>
      <c r="AT2420" s="120">
        <f t="shared" si="1335"/>
        <v>0</v>
      </c>
      <c r="AU2420" s="363" t="s">
        <v>717</v>
      </c>
      <c r="AV2420" s="393"/>
      <c r="AW2420" s="395"/>
      <c r="AX2420" s="571">
        <v>0</v>
      </c>
      <c r="AY2420" s="572">
        <v>0</v>
      </c>
      <c r="AZ2420" s="572">
        <v>0</v>
      </c>
      <c r="BA2420" s="572">
        <v>0</v>
      </c>
      <c r="BB2420" s="573">
        <v>0</v>
      </c>
      <c r="BC2420" s="395">
        <v>0</v>
      </c>
      <c r="BD2420" s="115"/>
      <c r="BE2420" s="115"/>
      <c r="BF2420" s="115">
        <v>2</v>
      </c>
      <c r="BG2420" s="115">
        <v>9</v>
      </c>
      <c r="BH2420" s="423">
        <f t="shared" si="1318"/>
        <v>9.5299999999999994</v>
      </c>
      <c r="BI2420" s="417">
        <f t="shared" si="1336"/>
        <v>19.059999999999999</v>
      </c>
      <c r="BJ2420" s="115"/>
      <c r="BK2420" s="115"/>
      <c r="BQ2420" s="74" t="str">
        <f t="shared" si="1338"/>
        <v xml:space="preserve"> </v>
      </c>
      <c r="BR2420" s="120" t="str">
        <f t="shared" si="1339"/>
        <v xml:space="preserve"> </v>
      </c>
      <c r="BS2420" s="120" t="str">
        <f t="shared" si="1340"/>
        <v xml:space="preserve"> </v>
      </c>
      <c r="BU2420" s="74" t="str">
        <f t="shared" si="1341"/>
        <v xml:space="preserve"> </v>
      </c>
      <c r="BV2420" s="120" t="str">
        <f t="shared" si="1342"/>
        <v xml:space="preserve"> </v>
      </c>
      <c r="BW2420" s="120" t="str">
        <f t="shared" si="1343"/>
        <v xml:space="preserve">  </v>
      </c>
      <c r="BY2420" s="74" t="str">
        <f t="shared" si="1344"/>
        <v xml:space="preserve"> </v>
      </c>
      <c r="BZ2420" s="120" t="str">
        <f t="shared" si="1345"/>
        <v xml:space="preserve"> </v>
      </c>
      <c r="CA2420" s="120" t="str">
        <f t="shared" si="1346"/>
        <v xml:space="preserve"> </v>
      </c>
      <c r="CC2420" s="115" t="str">
        <f t="shared" si="1347"/>
        <v xml:space="preserve"> </v>
      </c>
      <c r="CD2420" s="120" t="str">
        <f t="shared" si="1348"/>
        <v xml:space="preserve"> </v>
      </c>
      <c r="CE2420" s="417" t="str">
        <f t="shared" si="1349"/>
        <v xml:space="preserve"> </v>
      </c>
      <c r="CF2420" s="115"/>
      <c r="CG2420" s="115" t="str">
        <f t="shared" si="1350"/>
        <v xml:space="preserve"> </v>
      </c>
      <c r="CH2420" s="120" t="str">
        <f t="shared" si="1351"/>
        <v xml:space="preserve"> </v>
      </c>
      <c r="CI2420" s="417" t="str">
        <f t="shared" si="1352"/>
        <v xml:space="preserve"> </v>
      </c>
      <c r="CJ2420" s="115"/>
      <c r="CK2420" s="115" t="str">
        <f t="shared" si="1353"/>
        <v xml:space="preserve"> </v>
      </c>
      <c r="CL2420" s="120" t="str">
        <f t="shared" si="1354"/>
        <v xml:space="preserve"> </v>
      </c>
      <c r="CM2420" s="417" t="str">
        <f t="shared" si="1356"/>
        <v xml:space="preserve"> </v>
      </c>
      <c r="IS2420" s="111"/>
    </row>
    <row r="2421" spans="1:253" s="74" customFormat="1" ht="17.100000000000001" hidden="1" customHeight="1" x14ac:dyDescent="0.25">
      <c r="B2421" s="504">
        <f>IF('KB Duct Parts'!$BL$14=1,'Flanged Elbows'!J13,0)</f>
        <v>0</v>
      </c>
      <c r="C2421" s="525">
        <v>22310.6</v>
      </c>
      <c r="D2421" s="526">
        <f t="shared" si="1326"/>
        <v>22310.6</v>
      </c>
      <c r="E2421" s="504" t="s">
        <v>867</v>
      </c>
      <c r="F2421" s="508" t="str">
        <f t="shared" si="1319"/>
        <v xml:space="preserve"> </v>
      </c>
      <c r="G2421" s="516" t="s">
        <v>797</v>
      </c>
      <c r="H2421" s="504" t="str">
        <f>IF('Flanged Parts'!$BB$6=1,"CS",IF('Flanged Parts'!$BB$6=2,"Glv",0))</f>
        <v>Glv</v>
      </c>
      <c r="I2421" s="1035"/>
      <c r="J2421" s="1036"/>
      <c r="K2421" s="516" t="s">
        <v>881</v>
      </c>
      <c r="L2421" s="535"/>
      <c r="M2421" s="517" t="str">
        <f t="shared" si="1317"/>
        <v>Y</v>
      </c>
      <c r="N2421" s="514">
        <f t="shared" si="1328"/>
        <v>110.54</v>
      </c>
      <c r="O2421" s="514">
        <f t="shared" si="1329"/>
        <v>0</v>
      </c>
      <c r="P2421" s="680">
        <f>'KB Duct Parts'!$AE$3</f>
        <v>0</v>
      </c>
      <c r="Q2421" s="681">
        <f t="shared" si="1322"/>
        <v>0</v>
      </c>
      <c r="R2421" s="682">
        <f t="shared" si="1323"/>
        <v>0</v>
      </c>
      <c r="S2421" s="716">
        <f t="shared" si="1330"/>
        <v>0.2</v>
      </c>
      <c r="T2421" s="679">
        <f t="shared" si="1324"/>
        <v>0</v>
      </c>
      <c r="U2421" s="679">
        <f t="shared" si="1325"/>
        <v>0</v>
      </c>
      <c r="Y2421" s="120"/>
      <c r="AD2421" s="81"/>
      <c r="AF2421" s="370"/>
      <c r="AG2421" s="374"/>
      <c r="AH2421" s="378"/>
      <c r="AI2421" s="381"/>
      <c r="AJ2421" s="386"/>
      <c r="AK2421" s="391"/>
      <c r="AL2421" s="386"/>
      <c r="AM2421" s="363">
        <f t="shared" si="1355"/>
        <v>1</v>
      </c>
      <c r="AN2421" s="578">
        <v>86.2</v>
      </c>
      <c r="AO2421" s="120">
        <f t="shared" si="1337"/>
        <v>0</v>
      </c>
      <c r="AP2421" s="120">
        <f t="shared" si="1331"/>
        <v>0</v>
      </c>
      <c r="AQ2421" s="120">
        <f t="shared" si="1332"/>
        <v>0</v>
      </c>
      <c r="AR2421" s="120">
        <f t="shared" si="1333"/>
        <v>0</v>
      </c>
      <c r="AS2421" s="120">
        <f t="shared" si="1334"/>
        <v>0</v>
      </c>
      <c r="AT2421" s="120">
        <f t="shared" si="1335"/>
        <v>0</v>
      </c>
      <c r="AU2421" s="363" t="s">
        <v>717</v>
      </c>
      <c r="AV2421" s="393"/>
      <c r="AW2421" s="395"/>
      <c r="AX2421" s="571">
        <v>0</v>
      </c>
      <c r="AY2421" s="572">
        <v>0</v>
      </c>
      <c r="AZ2421" s="572">
        <v>0</v>
      </c>
      <c r="BA2421" s="572">
        <v>0</v>
      </c>
      <c r="BB2421" s="573">
        <v>0</v>
      </c>
      <c r="BC2421" s="395">
        <v>0</v>
      </c>
      <c r="BD2421" s="115"/>
      <c r="BE2421" s="115"/>
      <c r="BF2421" s="115">
        <v>2</v>
      </c>
      <c r="BG2421" s="115">
        <v>10</v>
      </c>
      <c r="BH2421" s="423">
        <f t="shared" si="1318"/>
        <v>12.17</v>
      </c>
      <c r="BI2421" s="417">
        <f t="shared" si="1336"/>
        <v>24.34</v>
      </c>
      <c r="BJ2421" s="115"/>
      <c r="BK2421" s="115"/>
      <c r="BQ2421" s="74" t="str">
        <f t="shared" si="1338"/>
        <v xml:space="preserve"> </v>
      </c>
      <c r="BR2421" s="120" t="str">
        <f t="shared" si="1339"/>
        <v xml:space="preserve"> </v>
      </c>
      <c r="BS2421" s="120" t="str">
        <f t="shared" si="1340"/>
        <v xml:space="preserve"> </v>
      </c>
      <c r="BU2421" s="74" t="str">
        <f t="shared" si="1341"/>
        <v xml:space="preserve"> </v>
      </c>
      <c r="BV2421" s="120" t="str">
        <f t="shared" si="1342"/>
        <v xml:space="preserve"> </v>
      </c>
      <c r="BW2421" s="120" t="str">
        <f t="shared" si="1343"/>
        <v xml:space="preserve">  </v>
      </c>
      <c r="BY2421" s="74" t="str">
        <f t="shared" si="1344"/>
        <v xml:space="preserve"> </v>
      </c>
      <c r="BZ2421" s="120" t="str">
        <f t="shared" si="1345"/>
        <v xml:space="preserve"> </v>
      </c>
      <c r="CA2421" s="120" t="str">
        <f t="shared" si="1346"/>
        <v xml:space="preserve"> </v>
      </c>
      <c r="CC2421" s="115" t="str">
        <f t="shared" si="1347"/>
        <v xml:space="preserve"> </v>
      </c>
      <c r="CD2421" s="120" t="str">
        <f t="shared" si="1348"/>
        <v xml:space="preserve"> </v>
      </c>
      <c r="CE2421" s="417" t="str">
        <f t="shared" si="1349"/>
        <v xml:space="preserve"> </v>
      </c>
      <c r="CF2421" s="115"/>
      <c r="CG2421" s="115" t="str">
        <f t="shared" si="1350"/>
        <v xml:space="preserve"> </v>
      </c>
      <c r="CH2421" s="120" t="str">
        <f t="shared" si="1351"/>
        <v xml:space="preserve"> </v>
      </c>
      <c r="CI2421" s="417" t="str">
        <f t="shared" si="1352"/>
        <v xml:space="preserve"> </v>
      </c>
      <c r="CJ2421" s="115"/>
      <c r="CK2421" s="115" t="str">
        <f t="shared" si="1353"/>
        <v xml:space="preserve"> </v>
      </c>
      <c r="CL2421" s="120" t="str">
        <f t="shared" si="1354"/>
        <v xml:space="preserve"> </v>
      </c>
      <c r="CM2421" s="417" t="str">
        <f t="shared" si="1356"/>
        <v xml:space="preserve"> </v>
      </c>
      <c r="IS2421" s="111"/>
    </row>
    <row r="2422" spans="1:253" s="74" customFormat="1" ht="17.100000000000001" hidden="1" customHeight="1" x14ac:dyDescent="0.25">
      <c r="B2422" s="504">
        <f>IF('KB Duct Parts'!$BL$14=1,'Flanged Elbows'!J15,0)</f>
        <v>0</v>
      </c>
      <c r="C2422" s="525">
        <v>22312.6</v>
      </c>
      <c r="D2422" s="526">
        <f t="shared" si="1326"/>
        <v>22312.6</v>
      </c>
      <c r="E2422" s="504" t="s">
        <v>869</v>
      </c>
      <c r="F2422" s="508" t="str">
        <f t="shared" si="1319"/>
        <v xml:space="preserve"> </v>
      </c>
      <c r="G2422" s="516" t="s">
        <v>797</v>
      </c>
      <c r="H2422" s="504" t="str">
        <f>IF('Flanged Parts'!$BB$6=1,"CS",IF('Flanged Parts'!$BB$6=2,"Glv",0))</f>
        <v>Glv</v>
      </c>
      <c r="I2422" s="1035"/>
      <c r="J2422" s="1036"/>
      <c r="K2422" s="516" t="s">
        <v>881</v>
      </c>
      <c r="L2422" s="535"/>
      <c r="M2422" s="517" t="str">
        <f t="shared" si="1317"/>
        <v>Y</v>
      </c>
      <c r="N2422" s="514">
        <f t="shared" si="1328"/>
        <v>129.22</v>
      </c>
      <c r="O2422" s="514">
        <f t="shared" si="1329"/>
        <v>0</v>
      </c>
      <c r="P2422" s="680">
        <f>'KB Duct Parts'!$AE$3</f>
        <v>0</v>
      </c>
      <c r="Q2422" s="681">
        <f t="shared" si="1322"/>
        <v>0</v>
      </c>
      <c r="R2422" s="682">
        <f t="shared" si="1323"/>
        <v>0</v>
      </c>
      <c r="S2422" s="716">
        <f t="shared" si="1330"/>
        <v>0.2</v>
      </c>
      <c r="T2422" s="679">
        <f t="shared" si="1324"/>
        <v>0</v>
      </c>
      <c r="U2422" s="679">
        <f t="shared" si="1325"/>
        <v>0</v>
      </c>
      <c r="Y2422" s="120"/>
      <c r="AD2422" s="81"/>
      <c r="AF2422" s="370"/>
      <c r="AG2422" s="374"/>
      <c r="AH2422" s="378"/>
      <c r="AI2422" s="381"/>
      <c r="AJ2422" s="386"/>
      <c r="AK2422" s="391"/>
      <c r="AL2422" s="386"/>
      <c r="AM2422" s="363">
        <f t="shared" si="1355"/>
        <v>1</v>
      </c>
      <c r="AN2422" s="578">
        <v>98.7</v>
      </c>
      <c r="AO2422" s="120">
        <f t="shared" si="1337"/>
        <v>0</v>
      </c>
      <c r="AP2422" s="120">
        <f t="shared" si="1331"/>
        <v>0</v>
      </c>
      <c r="AQ2422" s="120">
        <f t="shared" si="1332"/>
        <v>0</v>
      </c>
      <c r="AR2422" s="120">
        <f t="shared" si="1333"/>
        <v>0</v>
      </c>
      <c r="AS2422" s="120">
        <f t="shared" si="1334"/>
        <v>0</v>
      </c>
      <c r="AT2422" s="120">
        <f t="shared" si="1335"/>
        <v>0</v>
      </c>
      <c r="AU2422" s="363" t="s">
        <v>717</v>
      </c>
      <c r="AV2422" s="393"/>
      <c r="AW2422" s="395"/>
      <c r="AX2422" s="571">
        <v>0</v>
      </c>
      <c r="AY2422" s="572">
        <v>0</v>
      </c>
      <c r="AZ2422" s="572">
        <v>0</v>
      </c>
      <c r="BA2422" s="572">
        <v>0</v>
      </c>
      <c r="BB2422" s="573">
        <v>0</v>
      </c>
      <c r="BC2422" s="395">
        <v>0</v>
      </c>
      <c r="BD2422" s="115"/>
      <c r="BE2422" s="115"/>
      <c r="BF2422" s="115">
        <v>2</v>
      </c>
      <c r="BG2422" s="115">
        <v>12</v>
      </c>
      <c r="BH2422" s="423">
        <f t="shared" si="1318"/>
        <v>15.26</v>
      </c>
      <c r="BI2422" s="417">
        <f t="shared" si="1336"/>
        <v>30.52</v>
      </c>
      <c r="BJ2422" s="115"/>
      <c r="BK2422" s="115"/>
      <c r="BQ2422" s="74" t="str">
        <f t="shared" si="1338"/>
        <v xml:space="preserve"> </v>
      </c>
      <c r="BR2422" s="120" t="str">
        <f t="shared" si="1339"/>
        <v xml:space="preserve"> </v>
      </c>
      <c r="BS2422" s="120" t="str">
        <f t="shared" si="1340"/>
        <v xml:space="preserve"> </v>
      </c>
      <c r="BU2422" s="74" t="str">
        <f t="shared" si="1341"/>
        <v xml:space="preserve"> </v>
      </c>
      <c r="BV2422" s="120" t="str">
        <f t="shared" si="1342"/>
        <v xml:space="preserve"> </v>
      </c>
      <c r="BW2422" s="120" t="str">
        <f t="shared" si="1343"/>
        <v xml:space="preserve">  </v>
      </c>
      <c r="BY2422" s="74" t="str">
        <f t="shared" si="1344"/>
        <v xml:space="preserve"> </v>
      </c>
      <c r="BZ2422" s="120" t="str">
        <f t="shared" si="1345"/>
        <v xml:space="preserve"> </v>
      </c>
      <c r="CA2422" s="120" t="str">
        <f t="shared" si="1346"/>
        <v xml:space="preserve"> </v>
      </c>
      <c r="CC2422" s="115" t="str">
        <f t="shared" si="1347"/>
        <v xml:space="preserve"> </v>
      </c>
      <c r="CD2422" s="120" t="str">
        <f t="shared" si="1348"/>
        <v xml:space="preserve"> </v>
      </c>
      <c r="CE2422" s="417" t="str">
        <f t="shared" si="1349"/>
        <v xml:space="preserve"> </v>
      </c>
      <c r="CF2422" s="115"/>
      <c r="CG2422" s="115" t="str">
        <f t="shared" si="1350"/>
        <v xml:space="preserve"> </v>
      </c>
      <c r="CH2422" s="120" t="str">
        <f t="shared" si="1351"/>
        <v xml:space="preserve"> </v>
      </c>
      <c r="CI2422" s="417" t="str">
        <f t="shared" si="1352"/>
        <v xml:space="preserve"> </v>
      </c>
      <c r="CJ2422" s="115"/>
      <c r="CK2422" s="115" t="str">
        <f t="shared" si="1353"/>
        <v xml:space="preserve"> </v>
      </c>
      <c r="CL2422" s="120" t="str">
        <f t="shared" si="1354"/>
        <v xml:space="preserve"> </v>
      </c>
      <c r="CM2422" s="417" t="str">
        <f t="shared" si="1356"/>
        <v xml:space="preserve"> </v>
      </c>
      <c r="IS2422" s="111"/>
    </row>
    <row r="2423" spans="1:253" s="74" customFormat="1" ht="17.100000000000001" hidden="1" customHeight="1" x14ac:dyDescent="0.25">
      <c r="A2423" s="369"/>
      <c r="B2423" s="504">
        <f>IF('KB Duct Parts'!$BL$14=1,'Flanged Elbows'!O7,0)</f>
        <v>0</v>
      </c>
      <c r="C2423" s="525">
        <v>22404.6</v>
      </c>
      <c r="D2423" s="526">
        <f t="shared" si="1326"/>
        <v>22404.6</v>
      </c>
      <c r="E2423" s="520" t="s">
        <v>861</v>
      </c>
      <c r="F2423" s="508" t="str">
        <f t="shared" si="1319"/>
        <v xml:space="preserve"> </v>
      </c>
      <c r="G2423" s="516" t="s">
        <v>798</v>
      </c>
      <c r="H2423" s="504" t="str">
        <f>IF('Flanged Parts'!$BB$6=1,"CS",IF('Flanged Parts'!$BB$6=2,"Glv",0))</f>
        <v>Glv</v>
      </c>
      <c r="I2423" s="1035"/>
      <c r="J2423" s="1036"/>
      <c r="K2423" s="516" t="s">
        <v>881</v>
      </c>
      <c r="L2423" s="535" t="s">
        <v>713</v>
      </c>
      <c r="M2423" s="517" t="str">
        <f t="shared" si="1317"/>
        <v>Y</v>
      </c>
      <c r="N2423" s="514">
        <f t="shared" si="1328"/>
        <v>86.36</v>
      </c>
      <c r="O2423" s="514">
        <f t="shared" si="1329"/>
        <v>0</v>
      </c>
      <c r="P2423" s="680">
        <f>'KB Duct Parts'!$AE$3</f>
        <v>0</v>
      </c>
      <c r="Q2423" s="681">
        <f t="shared" si="1322"/>
        <v>0</v>
      </c>
      <c r="R2423" s="682">
        <f t="shared" si="1323"/>
        <v>0</v>
      </c>
      <c r="S2423" s="716">
        <f t="shared" si="1330"/>
        <v>0.2</v>
      </c>
      <c r="T2423" s="679">
        <f t="shared" si="1324"/>
        <v>0</v>
      </c>
      <c r="U2423" s="679">
        <f t="shared" si="1325"/>
        <v>0</v>
      </c>
      <c r="Y2423" s="120"/>
      <c r="AD2423" s="81"/>
      <c r="AF2423" s="370" t="s">
        <v>713</v>
      </c>
      <c r="AG2423" s="374" t="s">
        <v>7</v>
      </c>
      <c r="AH2423" s="378"/>
      <c r="AI2423" s="381"/>
      <c r="AJ2423" s="386"/>
      <c r="AK2423" s="391"/>
      <c r="AL2423" s="386"/>
      <c r="AM2423" s="363">
        <f t="shared" si="1355"/>
        <v>1</v>
      </c>
      <c r="AN2423" s="578">
        <v>78.7</v>
      </c>
      <c r="AO2423" s="120">
        <f t="shared" si="1337"/>
        <v>78.7</v>
      </c>
      <c r="AP2423" s="120">
        <f t="shared" si="1331"/>
        <v>0</v>
      </c>
      <c r="AQ2423" s="120">
        <f t="shared" si="1332"/>
        <v>0</v>
      </c>
      <c r="AR2423" s="120">
        <f t="shared" si="1333"/>
        <v>0</v>
      </c>
      <c r="AS2423" s="120">
        <f t="shared" si="1334"/>
        <v>0</v>
      </c>
      <c r="AT2423" s="120">
        <f t="shared" si="1335"/>
        <v>0</v>
      </c>
      <c r="AU2423" s="363" t="s">
        <v>717</v>
      </c>
      <c r="AV2423" s="393"/>
      <c r="AW2423" s="395"/>
      <c r="AX2423" s="571">
        <v>1</v>
      </c>
      <c r="AY2423" s="572">
        <v>0</v>
      </c>
      <c r="AZ2423" s="572">
        <v>0</v>
      </c>
      <c r="BA2423" s="572">
        <v>0</v>
      </c>
      <c r="BB2423" s="573">
        <v>0</v>
      </c>
      <c r="BC2423" s="395">
        <v>0</v>
      </c>
      <c r="BD2423" s="115"/>
      <c r="BE2423" s="115"/>
      <c r="BF2423" s="115">
        <v>2</v>
      </c>
      <c r="BG2423" s="115">
        <v>4</v>
      </c>
      <c r="BH2423" s="423">
        <f t="shared" si="1318"/>
        <v>3.83</v>
      </c>
      <c r="BI2423" s="417">
        <f t="shared" si="1336"/>
        <v>7.66</v>
      </c>
      <c r="BJ2423" s="115"/>
      <c r="BK2423" s="115"/>
      <c r="BQ2423" s="74" t="str">
        <f t="shared" si="1338"/>
        <v>22404.6-(11T)</v>
      </c>
      <c r="BR2423" s="120" t="str">
        <f t="shared" si="1339"/>
        <v>60 deg El 1.5D Tubed</v>
      </c>
      <c r="BS2423" s="120">
        <f t="shared" si="1340"/>
        <v>78.7</v>
      </c>
      <c r="BU2423" s="74" t="str">
        <f t="shared" si="1341"/>
        <v xml:space="preserve"> </v>
      </c>
      <c r="BV2423" s="120" t="str">
        <f t="shared" si="1342"/>
        <v xml:space="preserve"> </v>
      </c>
      <c r="BW2423" s="120" t="str">
        <f t="shared" si="1343"/>
        <v xml:space="preserve">  </v>
      </c>
      <c r="BY2423" s="74" t="str">
        <f t="shared" si="1344"/>
        <v xml:space="preserve"> </v>
      </c>
      <c r="BZ2423" s="120" t="str">
        <f t="shared" si="1345"/>
        <v xml:space="preserve"> </v>
      </c>
      <c r="CA2423" s="120" t="str">
        <f t="shared" si="1346"/>
        <v xml:space="preserve"> </v>
      </c>
      <c r="CC2423" s="115" t="str">
        <f t="shared" si="1347"/>
        <v xml:space="preserve"> </v>
      </c>
      <c r="CD2423" s="120" t="str">
        <f t="shared" si="1348"/>
        <v xml:space="preserve"> </v>
      </c>
      <c r="CE2423" s="417" t="str">
        <f t="shared" si="1349"/>
        <v xml:space="preserve"> </v>
      </c>
      <c r="CF2423" s="115"/>
      <c r="CG2423" s="115" t="str">
        <f t="shared" si="1350"/>
        <v xml:space="preserve"> </v>
      </c>
      <c r="CH2423" s="120" t="str">
        <f t="shared" si="1351"/>
        <v xml:space="preserve"> </v>
      </c>
      <c r="CI2423" s="417" t="str">
        <f t="shared" si="1352"/>
        <v xml:space="preserve"> </v>
      </c>
      <c r="CJ2423" s="115"/>
      <c r="CK2423" s="115" t="str">
        <f t="shared" si="1353"/>
        <v xml:space="preserve"> </v>
      </c>
      <c r="CL2423" s="120" t="str">
        <f t="shared" si="1354"/>
        <v xml:space="preserve"> </v>
      </c>
      <c r="CM2423" s="417" t="str">
        <f t="shared" si="1356"/>
        <v xml:space="preserve"> </v>
      </c>
      <c r="IS2423" s="111"/>
    </row>
    <row r="2424" spans="1:253" s="74" customFormat="1" ht="17.100000000000001" hidden="1" customHeight="1" x14ac:dyDescent="0.25">
      <c r="A2424" s="369"/>
      <c r="B2424" s="504">
        <f>IF('KB Duct Parts'!$BL$14=1,'Flanged Elbows'!O8,0)</f>
        <v>0</v>
      </c>
      <c r="C2424" s="525">
        <v>22405.599999999999</v>
      </c>
      <c r="D2424" s="526">
        <f t="shared" si="1326"/>
        <v>22405.599999999999</v>
      </c>
      <c r="E2424" s="504" t="s">
        <v>862</v>
      </c>
      <c r="F2424" s="508" t="str">
        <f t="shared" si="1319"/>
        <v xml:space="preserve"> </v>
      </c>
      <c r="G2424" s="516" t="s">
        <v>798</v>
      </c>
      <c r="H2424" s="504" t="str">
        <f>IF('Flanged Parts'!$BB$6=1,"CS",IF('Flanged Parts'!$BB$6=2,"Glv",0))</f>
        <v>Glv</v>
      </c>
      <c r="I2424" s="1035"/>
      <c r="J2424" s="1036"/>
      <c r="K2424" s="516" t="s">
        <v>881</v>
      </c>
      <c r="L2424" s="535" t="s">
        <v>706</v>
      </c>
      <c r="M2424" s="517" t="str">
        <f t="shared" si="1317"/>
        <v>Y</v>
      </c>
      <c r="N2424" s="514">
        <f t="shared" si="1328"/>
        <v>133.6</v>
      </c>
      <c r="O2424" s="514">
        <f t="shared" si="1329"/>
        <v>0</v>
      </c>
      <c r="P2424" s="680">
        <f>'KB Duct Parts'!$AE$3</f>
        <v>0</v>
      </c>
      <c r="Q2424" s="681">
        <f t="shared" si="1322"/>
        <v>0</v>
      </c>
      <c r="R2424" s="682">
        <f t="shared" si="1323"/>
        <v>0</v>
      </c>
      <c r="S2424" s="716">
        <f t="shared" si="1330"/>
        <v>0.2</v>
      </c>
      <c r="T2424" s="679">
        <f t="shared" si="1324"/>
        <v>0</v>
      </c>
      <c r="U2424" s="679">
        <f t="shared" si="1325"/>
        <v>0</v>
      </c>
      <c r="Y2424" s="120"/>
      <c r="AD2424" s="81"/>
      <c r="AF2424" s="370" t="s">
        <v>706</v>
      </c>
      <c r="AG2424" s="374" t="s">
        <v>7</v>
      </c>
      <c r="AH2424" s="378"/>
      <c r="AI2424" s="381"/>
      <c r="AJ2424" s="386"/>
      <c r="AK2424" s="391"/>
      <c r="AL2424" s="386"/>
      <c r="AM2424" s="363">
        <f t="shared" si="1355"/>
        <v>1</v>
      </c>
      <c r="AN2424" s="578">
        <v>123.8</v>
      </c>
      <c r="AO2424" s="120">
        <f t="shared" si="1337"/>
        <v>123.8</v>
      </c>
      <c r="AP2424" s="120">
        <f t="shared" si="1331"/>
        <v>0</v>
      </c>
      <c r="AQ2424" s="120">
        <f t="shared" si="1332"/>
        <v>0</v>
      </c>
      <c r="AR2424" s="120">
        <f t="shared" si="1333"/>
        <v>0</v>
      </c>
      <c r="AS2424" s="120">
        <f t="shared" si="1334"/>
        <v>0</v>
      </c>
      <c r="AT2424" s="120">
        <f t="shared" si="1335"/>
        <v>0</v>
      </c>
      <c r="AU2424" s="363" t="s">
        <v>717</v>
      </c>
      <c r="AV2424" s="393"/>
      <c r="AW2424" s="395"/>
      <c r="AX2424" s="571">
        <v>1</v>
      </c>
      <c r="AY2424" s="572">
        <v>0</v>
      </c>
      <c r="AZ2424" s="572">
        <v>0</v>
      </c>
      <c r="BA2424" s="572">
        <v>0</v>
      </c>
      <c r="BB2424" s="573">
        <v>0</v>
      </c>
      <c r="BC2424" s="395">
        <v>0</v>
      </c>
      <c r="BD2424" s="115"/>
      <c r="BE2424" s="115"/>
      <c r="BF2424" s="115">
        <v>2</v>
      </c>
      <c r="BG2424" s="115">
        <v>5</v>
      </c>
      <c r="BH2424" s="423">
        <f t="shared" si="1318"/>
        <v>4.9000000000000004</v>
      </c>
      <c r="BI2424" s="417">
        <f t="shared" si="1336"/>
        <v>9.8000000000000007</v>
      </c>
      <c r="BJ2424" s="115"/>
      <c r="BK2424" s="115"/>
      <c r="BQ2424" s="74" t="str">
        <f t="shared" si="1338"/>
        <v>22405.6-(11T)</v>
      </c>
      <c r="BR2424" s="120" t="str">
        <f t="shared" si="1339"/>
        <v>60 deg El 1.5D Tubed</v>
      </c>
      <c r="BS2424" s="120">
        <f t="shared" si="1340"/>
        <v>123.8</v>
      </c>
      <c r="BU2424" s="74" t="str">
        <f t="shared" si="1341"/>
        <v xml:space="preserve"> </v>
      </c>
      <c r="BV2424" s="120" t="str">
        <f t="shared" si="1342"/>
        <v xml:space="preserve"> </v>
      </c>
      <c r="BW2424" s="120" t="str">
        <f t="shared" si="1343"/>
        <v xml:space="preserve">  </v>
      </c>
      <c r="BY2424" s="74" t="str">
        <f t="shared" si="1344"/>
        <v xml:space="preserve"> </v>
      </c>
      <c r="BZ2424" s="120" t="str">
        <f t="shared" si="1345"/>
        <v xml:space="preserve"> </v>
      </c>
      <c r="CA2424" s="120" t="str">
        <f t="shared" si="1346"/>
        <v xml:space="preserve"> </v>
      </c>
      <c r="CC2424" s="115" t="str">
        <f t="shared" si="1347"/>
        <v xml:space="preserve"> </v>
      </c>
      <c r="CD2424" s="120" t="str">
        <f t="shared" si="1348"/>
        <v xml:space="preserve"> </v>
      </c>
      <c r="CE2424" s="417" t="str">
        <f t="shared" si="1349"/>
        <v xml:space="preserve"> </v>
      </c>
      <c r="CF2424" s="115"/>
      <c r="CG2424" s="115" t="str">
        <f t="shared" si="1350"/>
        <v xml:space="preserve"> </v>
      </c>
      <c r="CH2424" s="120" t="str">
        <f t="shared" si="1351"/>
        <v xml:space="preserve"> </v>
      </c>
      <c r="CI2424" s="417" t="str">
        <f t="shared" si="1352"/>
        <v xml:space="preserve"> </v>
      </c>
      <c r="CJ2424" s="115"/>
      <c r="CK2424" s="115" t="str">
        <f t="shared" si="1353"/>
        <v xml:space="preserve"> </v>
      </c>
      <c r="CL2424" s="120" t="str">
        <f t="shared" si="1354"/>
        <v xml:space="preserve"> </v>
      </c>
      <c r="CM2424" s="417" t="str">
        <f t="shared" si="1356"/>
        <v xml:space="preserve"> </v>
      </c>
      <c r="IS2424" s="111"/>
    </row>
    <row r="2425" spans="1:253" s="74" customFormat="1" ht="17.100000000000001" hidden="1" customHeight="1" x14ac:dyDescent="0.25">
      <c r="A2425" s="369"/>
      <c r="B2425" s="504">
        <f>IF('KB Duct Parts'!$BL$14=1,'Flanged Elbows'!O9,0)</f>
        <v>0</v>
      </c>
      <c r="C2425" s="525">
        <v>22406.6</v>
      </c>
      <c r="D2425" s="526">
        <f t="shared" si="1326"/>
        <v>22406.6</v>
      </c>
      <c r="E2425" s="504" t="s">
        <v>863</v>
      </c>
      <c r="F2425" s="508" t="str">
        <f t="shared" si="1319"/>
        <v xml:space="preserve"> </v>
      </c>
      <c r="G2425" s="516" t="s">
        <v>798</v>
      </c>
      <c r="H2425" s="504" t="str">
        <f>IF('Flanged Parts'!$BB$6=1,"CS",IF('Flanged Parts'!$BB$6=2,"Glv",0))</f>
        <v>Glv</v>
      </c>
      <c r="I2425" s="1035"/>
      <c r="J2425" s="1036"/>
      <c r="K2425" s="516" t="s">
        <v>881</v>
      </c>
      <c r="L2425" s="535" t="s">
        <v>706</v>
      </c>
      <c r="M2425" s="517" t="str">
        <f t="shared" si="1317"/>
        <v>Y</v>
      </c>
      <c r="N2425" s="514">
        <f t="shared" si="1328"/>
        <v>171.51999999999998</v>
      </c>
      <c r="O2425" s="514">
        <f t="shared" si="1329"/>
        <v>0</v>
      </c>
      <c r="P2425" s="680">
        <f>'KB Duct Parts'!$AE$3</f>
        <v>0</v>
      </c>
      <c r="Q2425" s="681">
        <f t="shared" si="1322"/>
        <v>0</v>
      </c>
      <c r="R2425" s="682">
        <f t="shared" si="1323"/>
        <v>0</v>
      </c>
      <c r="S2425" s="716">
        <f t="shared" si="1330"/>
        <v>0.2</v>
      </c>
      <c r="T2425" s="679">
        <f t="shared" si="1324"/>
        <v>0</v>
      </c>
      <c r="U2425" s="679">
        <f t="shared" si="1325"/>
        <v>0</v>
      </c>
      <c r="Y2425" s="120"/>
      <c r="AD2425" s="81"/>
      <c r="AF2425" s="370" t="s">
        <v>706</v>
      </c>
      <c r="AG2425" s="374" t="s">
        <v>7</v>
      </c>
      <c r="AH2425" s="378"/>
      <c r="AI2425" s="381"/>
      <c r="AJ2425" s="386"/>
      <c r="AK2425" s="391"/>
      <c r="AL2425" s="386"/>
      <c r="AM2425" s="363">
        <f t="shared" si="1355"/>
        <v>1</v>
      </c>
      <c r="AN2425" s="578">
        <v>159.69999999999999</v>
      </c>
      <c r="AO2425" s="120">
        <f t="shared" si="1337"/>
        <v>159.69999999999999</v>
      </c>
      <c r="AP2425" s="120">
        <f t="shared" si="1331"/>
        <v>0</v>
      </c>
      <c r="AQ2425" s="120">
        <f t="shared" si="1332"/>
        <v>0</v>
      </c>
      <c r="AR2425" s="120">
        <f t="shared" si="1333"/>
        <v>0</v>
      </c>
      <c r="AS2425" s="120">
        <f t="shared" si="1334"/>
        <v>0</v>
      </c>
      <c r="AT2425" s="120">
        <f t="shared" si="1335"/>
        <v>0</v>
      </c>
      <c r="AU2425" s="363" t="s">
        <v>717</v>
      </c>
      <c r="AV2425" s="393"/>
      <c r="AW2425" s="395"/>
      <c r="AX2425" s="571">
        <v>1</v>
      </c>
      <c r="AY2425" s="572">
        <v>0</v>
      </c>
      <c r="AZ2425" s="572">
        <v>0</v>
      </c>
      <c r="BA2425" s="572">
        <v>0</v>
      </c>
      <c r="BB2425" s="573">
        <v>0</v>
      </c>
      <c r="BC2425" s="395">
        <v>0</v>
      </c>
      <c r="BD2425" s="115"/>
      <c r="BE2425" s="115"/>
      <c r="BF2425" s="115">
        <v>2</v>
      </c>
      <c r="BG2425" s="115">
        <v>6</v>
      </c>
      <c r="BH2425" s="423">
        <f t="shared" si="1318"/>
        <v>5.91</v>
      </c>
      <c r="BI2425" s="417">
        <f t="shared" si="1336"/>
        <v>11.82</v>
      </c>
      <c r="BJ2425" s="115"/>
      <c r="BK2425" s="115"/>
      <c r="BQ2425" s="74" t="str">
        <f t="shared" si="1338"/>
        <v>22406.6-(11T)</v>
      </c>
      <c r="BR2425" s="120" t="str">
        <f t="shared" si="1339"/>
        <v>60 deg El 1.5D Tubed</v>
      </c>
      <c r="BS2425" s="120">
        <f t="shared" si="1340"/>
        <v>159.69999999999999</v>
      </c>
      <c r="BU2425" s="74" t="str">
        <f t="shared" si="1341"/>
        <v xml:space="preserve"> </v>
      </c>
      <c r="BV2425" s="120" t="str">
        <f t="shared" si="1342"/>
        <v xml:space="preserve"> </v>
      </c>
      <c r="BW2425" s="120" t="str">
        <f t="shared" si="1343"/>
        <v xml:space="preserve">  </v>
      </c>
      <c r="BY2425" s="74" t="str">
        <f t="shared" si="1344"/>
        <v xml:space="preserve"> </v>
      </c>
      <c r="BZ2425" s="120" t="str">
        <f t="shared" si="1345"/>
        <v xml:space="preserve"> </v>
      </c>
      <c r="CA2425" s="120" t="str">
        <f t="shared" si="1346"/>
        <v xml:space="preserve"> </v>
      </c>
      <c r="CC2425" s="115" t="str">
        <f t="shared" si="1347"/>
        <v xml:space="preserve"> </v>
      </c>
      <c r="CD2425" s="120" t="str">
        <f t="shared" si="1348"/>
        <v xml:space="preserve"> </v>
      </c>
      <c r="CE2425" s="417" t="str">
        <f t="shared" si="1349"/>
        <v xml:space="preserve"> </v>
      </c>
      <c r="CF2425" s="115"/>
      <c r="CG2425" s="115" t="str">
        <f t="shared" si="1350"/>
        <v xml:space="preserve"> </v>
      </c>
      <c r="CH2425" s="120" t="str">
        <f t="shared" si="1351"/>
        <v xml:space="preserve"> </v>
      </c>
      <c r="CI2425" s="417" t="str">
        <f t="shared" si="1352"/>
        <v xml:space="preserve"> </v>
      </c>
      <c r="CJ2425" s="115"/>
      <c r="CK2425" s="115" t="str">
        <f t="shared" si="1353"/>
        <v xml:space="preserve"> </v>
      </c>
      <c r="CL2425" s="120" t="str">
        <f t="shared" si="1354"/>
        <v xml:space="preserve"> </v>
      </c>
      <c r="CM2425" s="417" t="str">
        <f t="shared" si="1356"/>
        <v xml:space="preserve"> </v>
      </c>
      <c r="IS2425" s="111"/>
    </row>
    <row r="2426" spans="1:253" s="74" customFormat="1" ht="17.100000000000001" hidden="1" customHeight="1" x14ac:dyDescent="0.25">
      <c r="A2426" s="369"/>
      <c r="B2426" s="504">
        <f>IF('KB Duct Parts'!$BL$14=1,'Flanged Elbows'!O11,0)</f>
        <v>0</v>
      </c>
      <c r="C2426" s="525">
        <v>22408.6</v>
      </c>
      <c r="D2426" s="526">
        <f t="shared" si="1326"/>
        <v>22408.6</v>
      </c>
      <c r="E2426" s="504" t="s">
        <v>865</v>
      </c>
      <c r="F2426" s="508" t="str">
        <f t="shared" si="1319"/>
        <v xml:space="preserve"> </v>
      </c>
      <c r="G2426" s="516" t="s">
        <v>798</v>
      </c>
      <c r="H2426" s="504" t="str">
        <f>IF('Flanged Parts'!$BB$6=1,"CS",IF('Flanged Parts'!$BB$6=2,"Glv",0))</f>
        <v>Glv</v>
      </c>
      <c r="I2426" s="1035"/>
      <c r="J2426" s="1036"/>
      <c r="K2426" s="516" t="s">
        <v>881</v>
      </c>
      <c r="L2426" s="535" t="s">
        <v>706</v>
      </c>
      <c r="M2426" s="517" t="str">
        <f t="shared" ref="M2426:M2478" si="1357">IF(AM2426=1,"Y",IF(AM2426&gt;1,"NR"," "))</f>
        <v>Y</v>
      </c>
      <c r="N2426" s="514">
        <f t="shared" si="1328"/>
        <v>315.27999999999997</v>
      </c>
      <c r="O2426" s="514">
        <f t="shared" si="1329"/>
        <v>0</v>
      </c>
      <c r="P2426" s="680">
        <f>'KB Duct Parts'!$AE$3</f>
        <v>0</v>
      </c>
      <c r="Q2426" s="681">
        <f t="shared" si="1322"/>
        <v>0</v>
      </c>
      <c r="R2426" s="682">
        <f t="shared" si="1323"/>
        <v>0</v>
      </c>
      <c r="S2426" s="716">
        <f t="shared" si="1330"/>
        <v>0.2</v>
      </c>
      <c r="T2426" s="679">
        <f t="shared" si="1324"/>
        <v>0</v>
      </c>
      <c r="U2426" s="679">
        <f t="shared" si="1325"/>
        <v>0</v>
      </c>
      <c r="Y2426" s="120"/>
      <c r="AD2426" s="81"/>
      <c r="AF2426" s="370" t="s">
        <v>706</v>
      </c>
      <c r="AG2426" s="374" t="s">
        <v>7</v>
      </c>
      <c r="AH2426" s="378"/>
      <c r="AI2426" s="381"/>
      <c r="AJ2426" s="386"/>
      <c r="AK2426" s="391"/>
      <c r="AL2426" s="386"/>
      <c r="AM2426" s="363">
        <f t="shared" si="1355"/>
        <v>1</v>
      </c>
      <c r="AN2426" s="578">
        <v>296.7</v>
      </c>
      <c r="AO2426" s="120">
        <f t="shared" si="1337"/>
        <v>296.7</v>
      </c>
      <c r="AP2426" s="120">
        <f t="shared" si="1331"/>
        <v>0</v>
      </c>
      <c r="AQ2426" s="120">
        <f t="shared" si="1332"/>
        <v>0</v>
      </c>
      <c r="AR2426" s="120">
        <f t="shared" si="1333"/>
        <v>0</v>
      </c>
      <c r="AS2426" s="120">
        <f t="shared" si="1334"/>
        <v>0</v>
      </c>
      <c r="AT2426" s="120">
        <f t="shared" si="1335"/>
        <v>0</v>
      </c>
      <c r="AU2426" s="363" t="s">
        <v>717</v>
      </c>
      <c r="AV2426" s="393"/>
      <c r="AW2426" s="395"/>
      <c r="AX2426" s="571">
        <v>1</v>
      </c>
      <c r="AY2426" s="572">
        <v>0</v>
      </c>
      <c r="AZ2426" s="572">
        <v>0</v>
      </c>
      <c r="BA2426" s="572">
        <v>0</v>
      </c>
      <c r="BB2426" s="573">
        <v>0</v>
      </c>
      <c r="BC2426" s="395">
        <v>0</v>
      </c>
      <c r="BD2426" s="115"/>
      <c r="BE2426" s="115"/>
      <c r="BF2426" s="115">
        <v>2</v>
      </c>
      <c r="BG2426" s="115">
        <v>8</v>
      </c>
      <c r="BH2426" s="423">
        <f t="shared" si="1318"/>
        <v>9.2899999999999991</v>
      </c>
      <c r="BI2426" s="417">
        <f t="shared" si="1336"/>
        <v>18.579999999999998</v>
      </c>
      <c r="BJ2426" s="115"/>
      <c r="BK2426" s="115"/>
      <c r="BQ2426" s="74" t="str">
        <f t="shared" si="1338"/>
        <v>22408.6-(11T)</v>
      </c>
      <c r="BR2426" s="120" t="str">
        <f t="shared" si="1339"/>
        <v>60 deg El 1.5D Tubed</v>
      </c>
      <c r="BS2426" s="120">
        <f t="shared" si="1340"/>
        <v>296.7</v>
      </c>
      <c r="BU2426" s="74" t="str">
        <f t="shared" si="1341"/>
        <v xml:space="preserve"> </v>
      </c>
      <c r="BV2426" s="120" t="str">
        <f t="shared" si="1342"/>
        <v xml:space="preserve"> </v>
      </c>
      <c r="BW2426" s="120" t="str">
        <f t="shared" si="1343"/>
        <v xml:space="preserve">  </v>
      </c>
      <c r="BY2426" s="74" t="str">
        <f t="shared" si="1344"/>
        <v xml:space="preserve"> </v>
      </c>
      <c r="BZ2426" s="120" t="str">
        <f t="shared" si="1345"/>
        <v xml:space="preserve"> </v>
      </c>
      <c r="CA2426" s="120" t="str">
        <f t="shared" si="1346"/>
        <v xml:space="preserve"> </v>
      </c>
      <c r="CC2426" s="115" t="str">
        <f t="shared" si="1347"/>
        <v xml:space="preserve"> </v>
      </c>
      <c r="CD2426" s="120" t="str">
        <f t="shared" si="1348"/>
        <v xml:space="preserve"> </v>
      </c>
      <c r="CE2426" s="417" t="str">
        <f t="shared" si="1349"/>
        <v xml:space="preserve"> </v>
      </c>
      <c r="CF2426" s="115"/>
      <c r="CG2426" s="115" t="str">
        <f t="shared" si="1350"/>
        <v xml:space="preserve"> </v>
      </c>
      <c r="CH2426" s="120" t="str">
        <f t="shared" si="1351"/>
        <v xml:space="preserve"> </v>
      </c>
      <c r="CI2426" s="417" t="str">
        <f t="shared" si="1352"/>
        <v xml:space="preserve"> </v>
      </c>
      <c r="CJ2426" s="115"/>
      <c r="CK2426" s="115" t="str">
        <f t="shared" si="1353"/>
        <v xml:space="preserve"> </v>
      </c>
      <c r="CL2426" s="120" t="str">
        <f t="shared" si="1354"/>
        <v xml:space="preserve"> </v>
      </c>
      <c r="CM2426" s="417" t="str">
        <f t="shared" si="1356"/>
        <v xml:space="preserve"> </v>
      </c>
      <c r="IS2426" s="111"/>
    </row>
    <row r="2427" spans="1:253" s="74" customFormat="1" ht="17.100000000000001" hidden="1" customHeight="1" x14ac:dyDescent="0.25">
      <c r="B2427" s="504">
        <f>IF('KB Duct Parts'!$BL$14=1,'Flanged Elbows'!AV10,0)</f>
        <v>0</v>
      </c>
      <c r="C2427" s="525">
        <v>22007.599999999999</v>
      </c>
      <c r="D2427" s="526">
        <f t="shared" si="1326"/>
        <v>22007.599999999999</v>
      </c>
      <c r="E2427" s="504" t="s">
        <v>864</v>
      </c>
      <c r="F2427" s="508" t="str">
        <f t="shared" si="1319"/>
        <v xml:space="preserve"> </v>
      </c>
      <c r="G2427" s="516" t="s">
        <v>799</v>
      </c>
      <c r="H2427" s="504" t="str">
        <f>IF('Flanged Parts'!$BB$6=1,"CS",IF('Flanged Parts'!$BB$6=2,"Glv",0))</f>
        <v>Glv</v>
      </c>
      <c r="I2427" s="1035" t="str">
        <f t="shared" ref="I2427:I2432" si="1358">IF(L2427&gt;16,"Gore Locked Segment",IF(L2427=16,"Overlapped/Swedged Segments",IF(L2427&lt;16,"Welded Segments")))</f>
        <v>Gore Locked Segment</v>
      </c>
      <c r="J2427" s="1036"/>
      <c r="K2427" s="516" t="s">
        <v>881</v>
      </c>
      <c r="L2427" s="535">
        <v>20</v>
      </c>
      <c r="M2427" s="517" t="str">
        <f t="shared" si="1357"/>
        <v>Y</v>
      </c>
      <c r="N2427" s="514">
        <f t="shared" si="1328"/>
        <v>97.960000000000008</v>
      </c>
      <c r="O2427" s="514">
        <f t="shared" ref="O2427:O2458" si="1359">IF(B2427&gt;0,N2427*B2427,0)</f>
        <v>0</v>
      </c>
      <c r="P2427" s="680">
        <f>'KB Duct Parts'!$AE$3</f>
        <v>0</v>
      </c>
      <c r="Q2427" s="681">
        <f t="shared" si="1322"/>
        <v>0</v>
      </c>
      <c r="R2427" s="682">
        <f t="shared" si="1323"/>
        <v>0</v>
      </c>
      <c r="S2427" s="716">
        <f t="shared" si="1330"/>
        <v>0.2</v>
      </c>
      <c r="T2427" s="679">
        <f t="shared" si="1324"/>
        <v>0</v>
      </c>
      <c r="U2427" s="679">
        <f t="shared" si="1325"/>
        <v>0</v>
      </c>
      <c r="Y2427" s="120"/>
      <c r="AD2427" s="81"/>
      <c r="AF2427" s="370">
        <v>20</v>
      </c>
      <c r="AG2427" s="374">
        <v>18</v>
      </c>
      <c r="AH2427" s="378">
        <v>16</v>
      </c>
      <c r="AI2427" s="381">
        <v>14</v>
      </c>
      <c r="AJ2427" s="386">
        <v>12</v>
      </c>
      <c r="AK2427" s="391">
        <v>10</v>
      </c>
      <c r="AL2427" s="386"/>
      <c r="AM2427" s="363">
        <f t="shared" si="1355"/>
        <v>1</v>
      </c>
      <c r="AN2427" s="578">
        <v>82.7</v>
      </c>
      <c r="AO2427" s="120">
        <f t="shared" si="1337"/>
        <v>99.24</v>
      </c>
      <c r="AP2427" s="120">
        <f t="shared" si="1331"/>
        <v>140.59</v>
      </c>
      <c r="AQ2427" s="120">
        <f t="shared" si="1332"/>
        <v>161.26500000000001</v>
      </c>
      <c r="AR2427" s="120">
        <f t="shared" si="1333"/>
        <v>181.94000000000003</v>
      </c>
      <c r="AS2427" s="120">
        <f t="shared" si="1334"/>
        <v>206.75</v>
      </c>
      <c r="AT2427" s="120">
        <f t="shared" si="1335"/>
        <v>0</v>
      </c>
      <c r="AU2427" s="363" t="s">
        <v>717</v>
      </c>
      <c r="AV2427" s="393"/>
      <c r="AW2427" s="395"/>
      <c r="AX2427" s="571">
        <v>1.2</v>
      </c>
      <c r="AY2427" s="572">
        <v>1.7</v>
      </c>
      <c r="AZ2427" s="572">
        <v>1.95</v>
      </c>
      <c r="BA2427" s="572">
        <v>2.2000000000000002</v>
      </c>
      <c r="BB2427" s="573">
        <v>2.5</v>
      </c>
      <c r="BC2427" s="395">
        <v>0</v>
      </c>
      <c r="BD2427" s="115"/>
      <c r="BE2427" s="115"/>
      <c r="BF2427" s="115">
        <v>2</v>
      </c>
      <c r="BG2427" s="115">
        <v>7</v>
      </c>
      <c r="BH2427" s="423">
        <f t="shared" si="1318"/>
        <v>7.63</v>
      </c>
      <c r="BI2427" s="417">
        <f t="shared" si="1336"/>
        <v>15.26</v>
      </c>
      <c r="BJ2427" s="115"/>
      <c r="BK2427" s="115"/>
      <c r="BP2427" s="74">
        <v>76.400000000000006</v>
      </c>
      <c r="BQ2427" s="74" t="str">
        <f t="shared" si="1338"/>
        <v>22007.6-(18)</v>
      </c>
      <c r="BR2427" s="120" t="str">
        <f t="shared" si="1339"/>
        <v>60 deg El 1.5D Gored/Segmented</v>
      </c>
      <c r="BS2427" s="120">
        <f t="shared" si="1340"/>
        <v>99.24</v>
      </c>
      <c r="BU2427" s="74" t="str">
        <f t="shared" si="1341"/>
        <v>22007.6-(16)</v>
      </c>
      <c r="BV2427" s="120" t="str">
        <f t="shared" si="1342"/>
        <v>60 deg El 1.5D Gored/Segmented</v>
      </c>
      <c r="BW2427" s="120">
        <f t="shared" si="1343"/>
        <v>140.59</v>
      </c>
      <c r="BY2427" s="74" t="str">
        <f t="shared" si="1344"/>
        <v>22007.6-(14)</v>
      </c>
      <c r="BZ2427" s="120" t="str">
        <f t="shared" si="1345"/>
        <v>60 deg El 1.5D Gored/Segmented</v>
      </c>
      <c r="CA2427" s="120">
        <f t="shared" si="1346"/>
        <v>161.26500000000001</v>
      </c>
      <c r="CC2427" s="115" t="str">
        <f t="shared" si="1347"/>
        <v>22007.6-(12)</v>
      </c>
      <c r="CD2427" s="120" t="str">
        <f t="shared" si="1348"/>
        <v>60 deg El 1.5D Gored/Segmented</v>
      </c>
      <c r="CE2427" s="417">
        <f t="shared" si="1349"/>
        <v>181.94000000000003</v>
      </c>
      <c r="CF2427" s="115"/>
      <c r="CG2427" s="115" t="str">
        <f t="shared" si="1350"/>
        <v>22007.6-(10)</v>
      </c>
      <c r="CH2427" s="120" t="str">
        <f t="shared" si="1351"/>
        <v>60 deg El 1.5D Gored/Segmented</v>
      </c>
      <c r="CI2427" s="417">
        <f t="shared" si="1352"/>
        <v>206.75</v>
      </c>
      <c r="CJ2427" s="115"/>
      <c r="CK2427" s="115" t="str">
        <f t="shared" si="1353"/>
        <v xml:space="preserve"> </v>
      </c>
      <c r="CL2427" s="120" t="str">
        <f t="shared" si="1354"/>
        <v xml:space="preserve"> </v>
      </c>
      <c r="CM2427" s="417" t="str">
        <f t="shared" si="1356"/>
        <v xml:space="preserve"> </v>
      </c>
      <c r="CN2427" s="74" t="e">
        <f t="shared" ref="CN2427:CN2454" si="1360">BU2427-CF2427</f>
        <v>#VALUE!</v>
      </c>
      <c r="CO2427" s="74" t="e">
        <f t="shared" ref="CO2427:CO2454" si="1361">BW2427-CG2427</f>
        <v>#VALUE!</v>
      </c>
      <c r="IS2427" s="111">
        <v>61</v>
      </c>
    </row>
    <row r="2428" spans="1:253" s="74" customFormat="1" ht="17.100000000000001" hidden="1" customHeight="1" x14ac:dyDescent="0.25">
      <c r="B2428" s="504">
        <f>IF('KB Duct Parts'!$BL$14=1,'Flanged Elbows'!AV11,0)</f>
        <v>0</v>
      </c>
      <c r="C2428" s="525">
        <v>22008.6</v>
      </c>
      <c r="D2428" s="526">
        <f t="shared" si="1326"/>
        <v>22008.6</v>
      </c>
      <c r="E2428" s="504" t="s">
        <v>865</v>
      </c>
      <c r="F2428" s="508" t="str">
        <f t="shared" si="1319"/>
        <v xml:space="preserve"> </v>
      </c>
      <c r="G2428" s="516" t="s">
        <v>799</v>
      </c>
      <c r="H2428" s="504" t="str">
        <f>IF('Flanged Parts'!$BB$6=1,"CS",IF('Flanged Parts'!$BB$6=2,"Glv",0))</f>
        <v>Glv</v>
      </c>
      <c r="I2428" s="1035" t="str">
        <f t="shared" si="1358"/>
        <v>Gore Locked Segment</v>
      </c>
      <c r="J2428" s="1036"/>
      <c r="K2428" s="516" t="s">
        <v>881</v>
      </c>
      <c r="L2428" s="535">
        <v>20</v>
      </c>
      <c r="M2428" s="517" t="str">
        <f t="shared" si="1357"/>
        <v>Y</v>
      </c>
      <c r="N2428" s="514">
        <f t="shared" si="1328"/>
        <v>121.08</v>
      </c>
      <c r="O2428" s="514">
        <f t="shared" si="1359"/>
        <v>0</v>
      </c>
      <c r="P2428" s="680">
        <f>'KB Duct Parts'!$AE$3</f>
        <v>0</v>
      </c>
      <c r="Q2428" s="681">
        <f t="shared" si="1322"/>
        <v>0</v>
      </c>
      <c r="R2428" s="682">
        <f t="shared" si="1323"/>
        <v>0</v>
      </c>
      <c r="S2428" s="716">
        <f t="shared" si="1330"/>
        <v>0.2</v>
      </c>
      <c r="T2428" s="679">
        <f t="shared" si="1324"/>
        <v>0</v>
      </c>
      <c r="U2428" s="679">
        <f t="shared" si="1325"/>
        <v>0</v>
      </c>
      <c r="Y2428" s="120"/>
      <c r="AD2428" s="81"/>
      <c r="AF2428" s="370">
        <v>20</v>
      </c>
      <c r="AG2428" s="374">
        <v>18</v>
      </c>
      <c r="AH2428" s="378">
        <v>16</v>
      </c>
      <c r="AI2428" s="381">
        <v>14</v>
      </c>
      <c r="AJ2428" s="386">
        <v>12</v>
      </c>
      <c r="AK2428" s="391">
        <v>10</v>
      </c>
      <c r="AL2428" s="386"/>
      <c r="AM2428" s="363">
        <f t="shared" si="1355"/>
        <v>1</v>
      </c>
      <c r="AN2428" s="578">
        <v>102.5</v>
      </c>
      <c r="AO2428" s="120">
        <f t="shared" si="1337"/>
        <v>123</v>
      </c>
      <c r="AP2428" s="120">
        <f t="shared" si="1331"/>
        <v>174.25</v>
      </c>
      <c r="AQ2428" s="120">
        <f t="shared" si="1332"/>
        <v>199.875</v>
      </c>
      <c r="AR2428" s="120">
        <f t="shared" si="1333"/>
        <v>225.50000000000003</v>
      </c>
      <c r="AS2428" s="120">
        <f t="shared" si="1334"/>
        <v>256.25</v>
      </c>
      <c r="AT2428" s="120">
        <f t="shared" si="1335"/>
        <v>0</v>
      </c>
      <c r="AU2428" s="363" t="s">
        <v>717</v>
      </c>
      <c r="AV2428" s="393"/>
      <c r="AW2428" s="395"/>
      <c r="AX2428" s="571">
        <v>1.2</v>
      </c>
      <c r="AY2428" s="572">
        <v>1.7</v>
      </c>
      <c r="AZ2428" s="572">
        <v>1.95</v>
      </c>
      <c r="BA2428" s="572">
        <v>2.2000000000000002</v>
      </c>
      <c r="BB2428" s="573">
        <v>2.5</v>
      </c>
      <c r="BC2428" s="395">
        <v>0</v>
      </c>
      <c r="BD2428" s="115"/>
      <c r="BE2428" s="115"/>
      <c r="BF2428" s="115">
        <v>2</v>
      </c>
      <c r="BG2428" s="115">
        <v>8</v>
      </c>
      <c r="BH2428" s="423">
        <f t="shared" si="1318"/>
        <v>9.2899999999999991</v>
      </c>
      <c r="BI2428" s="417">
        <f t="shared" si="1336"/>
        <v>18.579999999999998</v>
      </c>
      <c r="BJ2428" s="115"/>
      <c r="BK2428" s="115"/>
      <c r="BP2428" s="74">
        <v>94.7</v>
      </c>
      <c r="BQ2428" s="74" t="str">
        <f t="shared" si="1338"/>
        <v>22008.6-(18)</v>
      </c>
      <c r="BR2428" s="120" t="str">
        <f t="shared" si="1339"/>
        <v>60 deg El 1.5D Gored/Segmented</v>
      </c>
      <c r="BS2428" s="120">
        <f t="shared" si="1340"/>
        <v>123</v>
      </c>
      <c r="BU2428" s="74" t="str">
        <f t="shared" si="1341"/>
        <v>22008.6-(16)</v>
      </c>
      <c r="BV2428" s="120" t="str">
        <f t="shared" si="1342"/>
        <v>60 deg El 1.5D Gored/Segmented</v>
      </c>
      <c r="BW2428" s="120">
        <f t="shared" si="1343"/>
        <v>174.25</v>
      </c>
      <c r="BY2428" s="74" t="str">
        <f t="shared" si="1344"/>
        <v>22008.6-(14)</v>
      </c>
      <c r="BZ2428" s="120" t="str">
        <f t="shared" si="1345"/>
        <v>60 deg El 1.5D Gored/Segmented</v>
      </c>
      <c r="CA2428" s="120">
        <f t="shared" si="1346"/>
        <v>199.875</v>
      </c>
      <c r="CC2428" s="115" t="str">
        <f t="shared" si="1347"/>
        <v>22008.6-(12)</v>
      </c>
      <c r="CD2428" s="120" t="str">
        <f t="shared" si="1348"/>
        <v>60 deg El 1.5D Gored/Segmented</v>
      </c>
      <c r="CE2428" s="417">
        <f t="shared" si="1349"/>
        <v>225.50000000000003</v>
      </c>
      <c r="CF2428" s="115"/>
      <c r="CG2428" s="115" t="str">
        <f t="shared" si="1350"/>
        <v>22008.6-(10)</v>
      </c>
      <c r="CH2428" s="120" t="str">
        <f t="shared" si="1351"/>
        <v>60 deg El 1.5D Gored/Segmented</v>
      </c>
      <c r="CI2428" s="417">
        <f t="shared" si="1352"/>
        <v>256.25</v>
      </c>
      <c r="CJ2428" s="115"/>
      <c r="CK2428" s="115" t="str">
        <f t="shared" si="1353"/>
        <v xml:space="preserve"> </v>
      </c>
      <c r="CL2428" s="120" t="str">
        <f t="shared" si="1354"/>
        <v xml:space="preserve"> </v>
      </c>
      <c r="CM2428" s="417" t="str">
        <f t="shared" si="1356"/>
        <v xml:space="preserve"> </v>
      </c>
      <c r="CN2428" s="74" t="e">
        <f t="shared" si="1360"/>
        <v>#VALUE!</v>
      </c>
      <c r="CO2428" s="74" t="e">
        <f t="shared" si="1361"/>
        <v>#VALUE!</v>
      </c>
      <c r="IS2428" s="111">
        <v>74</v>
      </c>
    </row>
    <row r="2429" spans="1:253" s="74" customFormat="1" ht="17.100000000000001" hidden="1" customHeight="1" x14ac:dyDescent="0.25">
      <c r="B2429" s="504">
        <f>IF('KB Duct Parts'!$BL$14=1,'Flanged Elbows'!AV12,0)</f>
        <v>0</v>
      </c>
      <c r="C2429" s="525">
        <v>22009.599999999999</v>
      </c>
      <c r="D2429" s="526">
        <f t="shared" si="1326"/>
        <v>22009.599999999999</v>
      </c>
      <c r="E2429" s="504" t="s">
        <v>866</v>
      </c>
      <c r="F2429" s="508" t="str">
        <f t="shared" si="1319"/>
        <v xml:space="preserve"> </v>
      </c>
      <c r="G2429" s="516" t="s">
        <v>799</v>
      </c>
      <c r="H2429" s="504" t="str">
        <f>IF('Flanged Parts'!$BB$6=1,"CS",IF('Flanged Parts'!$BB$6=2,"Glv",0))</f>
        <v>Glv</v>
      </c>
      <c r="I2429" s="1035" t="str">
        <f t="shared" si="1358"/>
        <v>Gore Locked Segment</v>
      </c>
      <c r="J2429" s="1036"/>
      <c r="K2429" s="516" t="s">
        <v>881</v>
      </c>
      <c r="L2429" s="535">
        <v>20</v>
      </c>
      <c r="M2429" s="517" t="str">
        <f t="shared" si="1357"/>
        <v>Y</v>
      </c>
      <c r="N2429" s="514">
        <f t="shared" si="1328"/>
        <v>122.46000000000001</v>
      </c>
      <c r="O2429" s="514">
        <f t="shared" si="1359"/>
        <v>0</v>
      </c>
      <c r="P2429" s="680">
        <f>'KB Duct Parts'!$AE$3</f>
        <v>0</v>
      </c>
      <c r="Q2429" s="681">
        <f t="shared" si="1322"/>
        <v>0</v>
      </c>
      <c r="R2429" s="682">
        <f t="shared" si="1323"/>
        <v>0</v>
      </c>
      <c r="S2429" s="716">
        <f t="shared" si="1330"/>
        <v>0.2</v>
      </c>
      <c r="T2429" s="679">
        <f t="shared" si="1324"/>
        <v>0</v>
      </c>
      <c r="U2429" s="679">
        <f t="shared" si="1325"/>
        <v>0</v>
      </c>
      <c r="Y2429" s="120"/>
      <c r="AD2429" s="81"/>
      <c r="AF2429" s="370">
        <v>20</v>
      </c>
      <c r="AG2429" s="374">
        <v>18</v>
      </c>
      <c r="AH2429" s="378">
        <v>16</v>
      </c>
      <c r="AI2429" s="381">
        <v>14</v>
      </c>
      <c r="AJ2429" s="386">
        <v>12</v>
      </c>
      <c r="AK2429" s="391">
        <v>10</v>
      </c>
      <c r="AL2429" s="386"/>
      <c r="AM2429" s="363">
        <f t="shared" si="1355"/>
        <v>1</v>
      </c>
      <c r="AN2429" s="578">
        <v>103.4</v>
      </c>
      <c r="AO2429" s="120">
        <f t="shared" si="1337"/>
        <v>124.08</v>
      </c>
      <c r="AP2429" s="120">
        <f t="shared" si="1331"/>
        <v>175.78</v>
      </c>
      <c r="AQ2429" s="120">
        <f t="shared" si="1332"/>
        <v>201.63</v>
      </c>
      <c r="AR2429" s="120">
        <f t="shared" si="1333"/>
        <v>227.48000000000002</v>
      </c>
      <c r="AS2429" s="120">
        <f t="shared" si="1334"/>
        <v>258.5</v>
      </c>
      <c r="AT2429" s="120">
        <f t="shared" si="1335"/>
        <v>0</v>
      </c>
      <c r="AU2429" s="363" t="s">
        <v>717</v>
      </c>
      <c r="AV2429" s="393"/>
      <c r="AW2429" s="395"/>
      <c r="AX2429" s="571">
        <v>1.2</v>
      </c>
      <c r="AY2429" s="572">
        <v>1.7</v>
      </c>
      <c r="AZ2429" s="572">
        <v>1.95</v>
      </c>
      <c r="BA2429" s="572">
        <v>2.2000000000000002</v>
      </c>
      <c r="BB2429" s="573">
        <v>2.5</v>
      </c>
      <c r="BC2429" s="395">
        <v>0</v>
      </c>
      <c r="BD2429" s="115"/>
      <c r="BE2429" s="115"/>
      <c r="BF2429" s="115">
        <v>2</v>
      </c>
      <c r="BG2429" s="115">
        <v>9</v>
      </c>
      <c r="BH2429" s="423">
        <f t="shared" si="1318"/>
        <v>9.5299999999999994</v>
      </c>
      <c r="BI2429" s="417">
        <f t="shared" si="1336"/>
        <v>19.059999999999999</v>
      </c>
      <c r="BJ2429" s="115"/>
      <c r="BK2429" s="115"/>
      <c r="BP2429" s="74">
        <v>95.6</v>
      </c>
      <c r="BQ2429" s="74" t="str">
        <f t="shared" si="1338"/>
        <v>22009.6-(18)</v>
      </c>
      <c r="BR2429" s="120" t="str">
        <f t="shared" si="1339"/>
        <v>60 deg El 1.5D Gored/Segmented</v>
      </c>
      <c r="BS2429" s="120">
        <f t="shared" si="1340"/>
        <v>124.08</v>
      </c>
      <c r="BU2429" s="74" t="str">
        <f t="shared" si="1341"/>
        <v>22009.6-(16)</v>
      </c>
      <c r="BV2429" s="120" t="str">
        <f t="shared" si="1342"/>
        <v>60 deg El 1.5D Gored/Segmented</v>
      </c>
      <c r="BW2429" s="120">
        <f t="shared" si="1343"/>
        <v>175.78</v>
      </c>
      <c r="BY2429" s="74" t="str">
        <f t="shared" si="1344"/>
        <v>22009.6-(14)</v>
      </c>
      <c r="BZ2429" s="120" t="str">
        <f t="shared" si="1345"/>
        <v>60 deg El 1.5D Gored/Segmented</v>
      </c>
      <c r="CA2429" s="120">
        <f t="shared" si="1346"/>
        <v>201.63</v>
      </c>
      <c r="CC2429" s="115" t="str">
        <f t="shared" si="1347"/>
        <v>22009.6-(12)</v>
      </c>
      <c r="CD2429" s="120" t="str">
        <f t="shared" si="1348"/>
        <v>60 deg El 1.5D Gored/Segmented</v>
      </c>
      <c r="CE2429" s="417">
        <f t="shared" si="1349"/>
        <v>227.48000000000002</v>
      </c>
      <c r="CF2429" s="115"/>
      <c r="CG2429" s="115" t="str">
        <f t="shared" si="1350"/>
        <v>22009.6-(10)</v>
      </c>
      <c r="CH2429" s="120" t="str">
        <f t="shared" si="1351"/>
        <v>60 deg El 1.5D Gored/Segmented</v>
      </c>
      <c r="CI2429" s="417">
        <f t="shared" si="1352"/>
        <v>258.5</v>
      </c>
      <c r="CJ2429" s="115"/>
      <c r="CK2429" s="115" t="str">
        <f t="shared" si="1353"/>
        <v xml:space="preserve"> </v>
      </c>
      <c r="CL2429" s="120" t="str">
        <f t="shared" si="1354"/>
        <v xml:space="preserve"> </v>
      </c>
      <c r="CM2429" s="417" t="str">
        <f t="shared" si="1356"/>
        <v xml:space="preserve"> </v>
      </c>
      <c r="CN2429" s="74" t="e">
        <f t="shared" si="1360"/>
        <v>#VALUE!</v>
      </c>
      <c r="CO2429" s="74" t="e">
        <f t="shared" si="1361"/>
        <v>#VALUE!</v>
      </c>
      <c r="IS2429" s="111">
        <v>79</v>
      </c>
    </row>
    <row r="2430" spans="1:253" s="74" customFormat="1" ht="17.100000000000001" hidden="1" customHeight="1" x14ac:dyDescent="0.25">
      <c r="B2430" s="504">
        <f>IF('KB Duct Parts'!$BL$14=1,'Flanged Elbows'!AV13,0)</f>
        <v>0</v>
      </c>
      <c r="C2430" s="525">
        <v>22010.6</v>
      </c>
      <c r="D2430" s="526">
        <f t="shared" si="1326"/>
        <v>22010.6</v>
      </c>
      <c r="E2430" s="504" t="s">
        <v>867</v>
      </c>
      <c r="F2430" s="508" t="str">
        <f t="shared" si="1319"/>
        <v xml:space="preserve"> </v>
      </c>
      <c r="G2430" s="516" t="s">
        <v>799</v>
      </c>
      <c r="H2430" s="504" t="str">
        <f>IF('Flanged Parts'!$BB$6=1,"CS",IF('Flanged Parts'!$BB$6=2,"Glv",0))</f>
        <v>Glv</v>
      </c>
      <c r="I2430" s="1035" t="str">
        <f t="shared" si="1358"/>
        <v>Gore Locked Segment</v>
      </c>
      <c r="J2430" s="1036"/>
      <c r="K2430" s="516" t="s">
        <v>881</v>
      </c>
      <c r="L2430" s="535">
        <v>20</v>
      </c>
      <c r="M2430" s="517" t="str">
        <f t="shared" si="1357"/>
        <v>Y</v>
      </c>
      <c r="N2430" s="514">
        <f t="shared" si="1328"/>
        <v>139.13999999999999</v>
      </c>
      <c r="O2430" s="514">
        <f t="shared" si="1359"/>
        <v>0</v>
      </c>
      <c r="P2430" s="680">
        <f>'KB Duct Parts'!$AE$3</f>
        <v>0</v>
      </c>
      <c r="Q2430" s="681">
        <f t="shared" si="1322"/>
        <v>0</v>
      </c>
      <c r="R2430" s="682">
        <f t="shared" si="1323"/>
        <v>0</v>
      </c>
      <c r="S2430" s="716">
        <f t="shared" si="1330"/>
        <v>0.2</v>
      </c>
      <c r="T2430" s="679">
        <f t="shared" si="1324"/>
        <v>0</v>
      </c>
      <c r="U2430" s="679">
        <f t="shared" si="1325"/>
        <v>0</v>
      </c>
      <c r="Y2430" s="120"/>
      <c r="AD2430" s="81"/>
      <c r="AF2430" s="370">
        <v>20</v>
      </c>
      <c r="AG2430" s="374">
        <v>18</v>
      </c>
      <c r="AH2430" s="378">
        <v>16</v>
      </c>
      <c r="AI2430" s="381">
        <v>14</v>
      </c>
      <c r="AJ2430" s="386">
        <v>12</v>
      </c>
      <c r="AK2430" s="391">
        <v>10</v>
      </c>
      <c r="AL2430" s="386"/>
      <c r="AM2430" s="363">
        <f t="shared" si="1355"/>
        <v>1</v>
      </c>
      <c r="AN2430" s="578">
        <v>114.8</v>
      </c>
      <c r="AO2430" s="120">
        <f t="shared" si="1337"/>
        <v>137.76</v>
      </c>
      <c r="AP2430" s="120">
        <f t="shared" si="1331"/>
        <v>195.16</v>
      </c>
      <c r="AQ2430" s="120">
        <f t="shared" si="1332"/>
        <v>223.85999999999999</v>
      </c>
      <c r="AR2430" s="120">
        <f t="shared" si="1333"/>
        <v>252.56</v>
      </c>
      <c r="AS2430" s="120">
        <f t="shared" si="1334"/>
        <v>287</v>
      </c>
      <c r="AT2430" s="120">
        <f t="shared" si="1335"/>
        <v>0</v>
      </c>
      <c r="AU2430" s="363" t="s">
        <v>717</v>
      </c>
      <c r="AV2430" s="393"/>
      <c r="AW2430" s="395"/>
      <c r="AX2430" s="571">
        <v>1.2</v>
      </c>
      <c r="AY2430" s="572">
        <v>1.7</v>
      </c>
      <c r="AZ2430" s="572">
        <v>1.95</v>
      </c>
      <c r="BA2430" s="572">
        <v>2.2000000000000002</v>
      </c>
      <c r="BB2430" s="573">
        <v>2.5</v>
      </c>
      <c r="BC2430" s="395">
        <v>0</v>
      </c>
      <c r="BD2430" s="115"/>
      <c r="BE2430" s="115"/>
      <c r="BF2430" s="115">
        <v>2</v>
      </c>
      <c r="BG2430" s="115">
        <v>10</v>
      </c>
      <c r="BH2430" s="423">
        <f t="shared" si="1318"/>
        <v>12.17</v>
      </c>
      <c r="BI2430" s="417">
        <f t="shared" si="1336"/>
        <v>24.34</v>
      </c>
      <c r="BJ2430" s="115"/>
      <c r="BK2430" s="115"/>
      <c r="BP2430" s="74">
        <v>106.1</v>
      </c>
      <c r="BQ2430" s="74" t="str">
        <f t="shared" si="1338"/>
        <v>22010.6-(18)</v>
      </c>
      <c r="BR2430" s="120" t="str">
        <f t="shared" si="1339"/>
        <v>60 deg El 1.5D Gored/Segmented</v>
      </c>
      <c r="BS2430" s="120">
        <f t="shared" si="1340"/>
        <v>137.76</v>
      </c>
      <c r="BU2430" s="74" t="str">
        <f t="shared" si="1341"/>
        <v>22010.6-(16)</v>
      </c>
      <c r="BV2430" s="120" t="str">
        <f t="shared" si="1342"/>
        <v>60 deg El 1.5D Gored/Segmented</v>
      </c>
      <c r="BW2430" s="120">
        <f t="shared" si="1343"/>
        <v>195.16</v>
      </c>
      <c r="BY2430" s="74" t="str">
        <f t="shared" si="1344"/>
        <v>22010.6-(14)</v>
      </c>
      <c r="BZ2430" s="120" t="str">
        <f t="shared" si="1345"/>
        <v>60 deg El 1.5D Gored/Segmented</v>
      </c>
      <c r="CA2430" s="120">
        <f t="shared" si="1346"/>
        <v>223.85999999999999</v>
      </c>
      <c r="CC2430" s="115" t="str">
        <f t="shared" si="1347"/>
        <v>22010.6-(12)</v>
      </c>
      <c r="CD2430" s="120" t="str">
        <f t="shared" si="1348"/>
        <v>60 deg El 1.5D Gored/Segmented</v>
      </c>
      <c r="CE2430" s="417">
        <f t="shared" si="1349"/>
        <v>252.56</v>
      </c>
      <c r="CF2430" s="115"/>
      <c r="CG2430" s="115" t="str">
        <f t="shared" si="1350"/>
        <v>22010.6-(10)</v>
      </c>
      <c r="CH2430" s="120" t="str">
        <f t="shared" si="1351"/>
        <v>60 deg El 1.5D Gored/Segmented</v>
      </c>
      <c r="CI2430" s="417">
        <f t="shared" si="1352"/>
        <v>287</v>
      </c>
      <c r="CJ2430" s="115"/>
      <c r="CK2430" s="115" t="str">
        <f t="shared" si="1353"/>
        <v xml:space="preserve"> </v>
      </c>
      <c r="CL2430" s="120" t="str">
        <f t="shared" si="1354"/>
        <v xml:space="preserve"> </v>
      </c>
      <c r="CM2430" s="417" t="str">
        <f t="shared" si="1356"/>
        <v xml:space="preserve"> </v>
      </c>
      <c r="CN2430" s="74" t="e">
        <f t="shared" si="1360"/>
        <v>#VALUE!</v>
      </c>
      <c r="CO2430" s="74" t="e">
        <f t="shared" si="1361"/>
        <v>#VALUE!</v>
      </c>
      <c r="IS2430" s="111">
        <v>90</v>
      </c>
    </row>
    <row r="2431" spans="1:253" s="74" customFormat="1" ht="17.100000000000001" hidden="1" customHeight="1" x14ac:dyDescent="0.25">
      <c r="B2431" s="504">
        <f>IF('KB Duct Parts'!$BL$14=1,'Flanged Elbows'!AV14,0)</f>
        <v>0</v>
      </c>
      <c r="C2431" s="525">
        <v>22011.599999999999</v>
      </c>
      <c r="D2431" s="526">
        <f t="shared" si="1326"/>
        <v>22011.599999999999</v>
      </c>
      <c r="E2431" s="504" t="s">
        <v>868</v>
      </c>
      <c r="F2431" s="508" t="str">
        <f t="shared" si="1319"/>
        <v xml:space="preserve"> </v>
      </c>
      <c r="G2431" s="516" t="s">
        <v>799</v>
      </c>
      <c r="H2431" s="504" t="str">
        <f>IF('Flanged Parts'!$BB$6=1,"CS",IF('Flanged Parts'!$BB$6=2,"Glv",0))</f>
        <v>Glv</v>
      </c>
      <c r="I2431" s="1035" t="str">
        <f t="shared" si="1358"/>
        <v>Gore Locked Segment</v>
      </c>
      <c r="J2431" s="1036"/>
      <c r="K2431" s="516" t="s">
        <v>881</v>
      </c>
      <c r="L2431" s="535">
        <v>20</v>
      </c>
      <c r="M2431" s="517" t="str">
        <f t="shared" si="1357"/>
        <v>Y</v>
      </c>
      <c r="N2431" s="514">
        <f t="shared" si="1328"/>
        <v>145.4</v>
      </c>
      <c r="O2431" s="514">
        <f t="shared" si="1359"/>
        <v>0</v>
      </c>
      <c r="P2431" s="680">
        <f>'KB Duct Parts'!$AE$3</f>
        <v>0</v>
      </c>
      <c r="Q2431" s="681">
        <f t="shared" si="1322"/>
        <v>0</v>
      </c>
      <c r="R2431" s="682">
        <f t="shared" si="1323"/>
        <v>0</v>
      </c>
      <c r="S2431" s="716">
        <f t="shared" si="1330"/>
        <v>0.2</v>
      </c>
      <c r="T2431" s="679">
        <f t="shared" si="1324"/>
        <v>0</v>
      </c>
      <c r="U2431" s="679">
        <f t="shared" si="1325"/>
        <v>0</v>
      </c>
      <c r="Y2431" s="120"/>
      <c r="AD2431" s="81"/>
      <c r="AF2431" s="370">
        <v>20</v>
      </c>
      <c r="AG2431" s="374">
        <v>18</v>
      </c>
      <c r="AH2431" s="378">
        <v>16</v>
      </c>
      <c r="AI2431" s="381">
        <v>14</v>
      </c>
      <c r="AJ2431" s="386">
        <v>12</v>
      </c>
      <c r="AK2431" s="391">
        <v>10</v>
      </c>
      <c r="AL2431" s="386"/>
      <c r="AM2431" s="363">
        <f t="shared" si="1355"/>
        <v>1</v>
      </c>
      <c r="AN2431" s="578">
        <v>117.3</v>
      </c>
      <c r="AO2431" s="120">
        <f t="shared" si="1337"/>
        <v>140.76</v>
      </c>
      <c r="AP2431" s="120">
        <f t="shared" si="1331"/>
        <v>199.41</v>
      </c>
      <c r="AQ2431" s="120">
        <f t="shared" si="1332"/>
        <v>228.73499999999999</v>
      </c>
      <c r="AR2431" s="120">
        <f t="shared" si="1333"/>
        <v>258.06</v>
      </c>
      <c r="AS2431" s="120">
        <f t="shared" si="1334"/>
        <v>293.25</v>
      </c>
      <c r="AT2431" s="120">
        <f t="shared" si="1335"/>
        <v>0</v>
      </c>
      <c r="AU2431" s="363" t="s">
        <v>717</v>
      </c>
      <c r="AV2431" s="393"/>
      <c r="AW2431" s="395"/>
      <c r="AX2431" s="571">
        <v>1.2</v>
      </c>
      <c r="AY2431" s="572">
        <v>1.7</v>
      </c>
      <c r="AZ2431" s="572">
        <v>1.95</v>
      </c>
      <c r="BA2431" s="572">
        <v>2.2000000000000002</v>
      </c>
      <c r="BB2431" s="573">
        <v>2.5</v>
      </c>
      <c r="BC2431" s="395">
        <v>0</v>
      </c>
      <c r="BD2431" s="115"/>
      <c r="BE2431" s="115"/>
      <c r="BF2431" s="115">
        <v>2</v>
      </c>
      <c r="BG2431" s="115">
        <v>11</v>
      </c>
      <c r="BH2431" s="423">
        <f t="shared" si="1318"/>
        <v>14.05</v>
      </c>
      <c r="BI2431" s="417">
        <f t="shared" si="1336"/>
        <v>28.1</v>
      </c>
      <c r="BJ2431" s="115"/>
      <c r="BK2431" s="115"/>
      <c r="BP2431" s="74">
        <v>108.4</v>
      </c>
      <c r="BQ2431" s="74" t="str">
        <f t="shared" si="1338"/>
        <v>22011.6-(18)</v>
      </c>
      <c r="BR2431" s="120" t="str">
        <f t="shared" si="1339"/>
        <v>60 deg El 1.5D Gored/Segmented</v>
      </c>
      <c r="BS2431" s="120">
        <f t="shared" si="1340"/>
        <v>140.76</v>
      </c>
      <c r="BU2431" s="74" t="str">
        <f t="shared" si="1341"/>
        <v>22011.6-(16)</v>
      </c>
      <c r="BV2431" s="120" t="str">
        <f t="shared" si="1342"/>
        <v>60 deg El 1.5D Gored/Segmented</v>
      </c>
      <c r="BW2431" s="120">
        <f t="shared" si="1343"/>
        <v>199.41</v>
      </c>
      <c r="BY2431" s="74" t="str">
        <f t="shared" si="1344"/>
        <v>22011.6-(14)</v>
      </c>
      <c r="BZ2431" s="120" t="str">
        <f t="shared" si="1345"/>
        <v>60 deg El 1.5D Gored/Segmented</v>
      </c>
      <c r="CA2431" s="120">
        <f t="shared" si="1346"/>
        <v>228.73499999999999</v>
      </c>
      <c r="CC2431" s="115" t="str">
        <f t="shared" si="1347"/>
        <v>22011.6-(12)</v>
      </c>
      <c r="CD2431" s="120" t="str">
        <f t="shared" si="1348"/>
        <v>60 deg El 1.5D Gored/Segmented</v>
      </c>
      <c r="CE2431" s="417">
        <f t="shared" si="1349"/>
        <v>258.06</v>
      </c>
      <c r="CF2431" s="115"/>
      <c r="CG2431" s="115" t="str">
        <f t="shared" si="1350"/>
        <v>22011.6-(10)</v>
      </c>
      <c r="CH2431" s="120" t="str">
        <f t="shared" si="1351"/>
        <v>60 deg El 1.5D Gored/Segmented</v>
      </c>
      <c r="CI2431" s="417">
        <f t="shared" si="1352"/>
        <v>293.25</v>
      </c>
      <c r="CJ2431" s="115"/>
      <c r="CK2431" s="115" t="str">
        <f t="shared" si="1353"/>
        <v xml:space="preserve"> </v>
      </c>
      <c r="CL2431" s="120" t="str">
        <f t="shared" si="1354"/>
        <v xml:space="preserve"> </v>
      </c>
      <c r="CM2431" s="417" t="str">
        <f t="shared" si="1356"/>
        <v xml:space="preserve"> </v>
      </c>
      <c r="CN2431" s="74" t="e">
        <f t="shared" si="1360"/>
        <v>#VALUE!</v>
      </c>
      <c r="CO2431" s="74" t="e">
        <f t="shared" si="1361"/>
        <v>#VALUE!</v>
      </c>
      <c r="IS2431" s="111">
        <f>ROUND(((IS2432+IS2430)/2),0)</f>
        <v>97</v>
      </c>
    </row>
    <row r="2432" spans="1:253" s="74" customFormat="1" ht="17.100000000000001" hidden="1" customHeight="1" x14ac:dyDescent="0.25">
      <c r="B2432" s="504">
        <f>IF('KB Duct Parts'!$BL$14=1,'Flanged Elbows'!AV15,0)</f>
        <v>0</v>
      </c>
      <c r="C2432" s="525">
        <v>22012.6</v>
      </c>
      <c r="D2432" s="526">
        <f t="shared" si="1326"/>
        <v>22012.6</v>
      </c>
      <c r="E2432" s="504" t="s">
        <v>869</v>
      </c>
      <c r="F2432" s="508" t="str">
        <f t="shared" si="1319"/>
        <v xml:space="preserve"> </v>
      </c>
      <c r="G2432" s="516" t="s">
        <v>799</v>
      </c>
      <c r="H2432" s="504" t="str">
        <f>IF('Flanged Parts'!$BB$6=1,"CS",IF('Flanged Parts'!$BB$6=2,"Glv",0))</f>
        <v>Glv</v>
      </c>
      <c r="I2432" s="1035" t="str">
        <f t="shared" si="1358"/>
        <v>Gore Locked Segment</v>
      </c>
      <c r="J2432" s="1036"/>
      <c r="K2432" s="516" t="s">
        <v>881</v>
      </c>
      <c r="L2432" s="535">
        <v>20</v>
      </c>
      <c r="M2432" s="517" t="str">
        <f t="shared" si="1357"/>
        <v>Y</v>
      </c>
      <c r="N2432" s="514">
        <f t="shared" si="1328"/>
        <v>149.52000000000001</v>
      </c>
      <c r="O2432" s="514">
        <f t="shared" si="1359"/>
        <v>0</v>
      </c>
      <c r="P2432" s="680">
        <f>'KB Duct Parts'!$AE$3</f>
        <v>0</v>
      </c>
      <c r="Q2432" s="681">
        <f t="shared" si="1322"/>
        <v>0</v>
      </c>
      <c r="R2432" s="682">
        <f t="shared" si="1323"/>
        <v>0</v>
      </c>
      <c r="S2432" s="716">
        <f t="shared" si="1330"/>
        <v>0.2</v>
      </c>
      <c r="T2432" s="679">
        <f t="shared" si="1324"/>
        <v>0</v>
      </c>
      <c r="U2432" s="679">
        <f t="shared" si="1325"/>
        <v>0</v>
      </c>
      <c r="Y2432" s="120"/>
      <c r="AD2432" s="81"/>
      <c r="AF2432" s="370">
        <v>20</v>
      </c>
      <c r="AG2432" s="374">
        <v>18</v>
      </c>
      <c r="AH2432" s="378">
        <v>16</v>
      </c>
      <c r="AI2432" s="381">
        <v>14</v>
      </c>
      <c r="AJ2432" s="386">
        <v>12</v>
      </c>
      <c r="AK2432" s="391">
        <v>10</v>
      </c>
      <c r="AL2432" s="386"/>
      <c r="AM2432" s="363">
        <f t="shared" si="1355"/>
        <v>1</v>
      </c>
      <c r="AN2432" s="578">
        <v>119</v>
      </c>
      <c r="AO2432" s="120">
        <f t="shared" si="1337"/>
        <v>142.79999999999998</v>
      </c>
      <c r="AP2432" s="120">
        <f t="shared" si="1331"/>
        <v>202.29999999999998</v>
      </c>
      <c r="AQ2432" s="120">
        <f t="shared" si="1332"/>
        <v>232.04999999999998</v>
      </c>
      <c r="AR2432" s="120">
        <f t="shared" si="1333"/>
        <v>261.8</v>
      </c>
      <c r="AS2432" s="120">
        <f t="shared" si="1334"/>
        <v>297.5</v>
      </c>
      <c r="AT2432" s="120">
        <f t="shared" si="1335"/>
        <v>0</v>
      </c>
      <c r="AU2432" s="363" t="s">
        <v>717</v>
      </c>
      <c r="AV2432" s="393"/>
      <c r="AW2432" s="395"/>
      <c r="AX2432" s="571">
        <v>1.2</v>
      </c>
      <c r="AY2432" s="572">
        <v>1.7</v>
      </c>
      <c r="AZ2432" s="572">
        <v>1.95</v>
      </c>
      <c r="BA2432" s="572">
        <v>2.2000000000000002</v>
      </c>
      <c r="BB2432" s="573">
        <v>2.5</v>
      </c>
      <c r="BC2432" s="395">
        <v>0</v>
      </c>
      <c r="BD2432" s="115"/>
      <c r="BE2432" s="115"/>
      <c r="BF2432" s="115">
        <v>2</v>
      </c>
      <c r="BG2432" s="115">
        <v>12</v>
      </c>
      <c r="BH2432" s="423">
        <f t="shared" si="1318"/>
        <v>15.26</v>
      </c>
      <c r="BI2432" s="417">
        <f t="shared" si="1336"/>
        <v>30.52</v>
      </c>
      <c r="BJ2432" s="115"/>
      <c r="BK2432" s="115"/>
      <c r="BP2432" s="74">
        <v>110.8</v>
      </c>
      <c r="BQ2432" s="74" t="str">
        <f t="shared" si="1338"/>
        <v>22012.6-(18)</v>
      </c>
      <c r="BR2432" s="120" t="str">
        <f t="shared" si="1339"/>
        <v>60 deg El 1.5D Gored/Segmented</v>
      </c>
      <c r="BS2432" s="120">
        <f t="shared" si="1340"/>
        <v>142.79999999999998</v>
      </c>
      <c r="BU2432" s="74" t="str">
        <f t="shared" si="1341"/>
        <v>22012.6-(16)</v>
      </c>
      <c r="BV2432" s="120" t="str">
        <f t="shared" si="1342"/>
        <v>60 deg El 1.5D Gored/Segmented</v>
      </c>
      <c r="BW2432" s="120">
        <f t="shared" si="1343"/>
        <v>202.29999999999998</v>
      </c>
      <c r="BY2432" s="74" t="str">
        <f t="shared" si="1344"/>
        <v>22012.6-(14)</v>
      </c>
      <c r="BZ2432" s="120" t="str">
        <f t="shared" si="1345"/>
        <v>60 deg El 1.5D Gored/Segmented</v>
      </c>
      <c r="CA2432" s="120">
        <f t="shared" si="1346"/>
        <v>232.04999999999998</v>
      </c>
      <c r="CC2432" s="115" t="str">
        <f t="shared" si="1347"/>
        <v>22012.6-(12)</v>
      </c>
      <c r="CD2432" s="120" t="str">
        <f t="shared" si="1348"/>
        <v>60 deg El 1.5D Gored/Segmented</v>
      </c>
      <c r="CE2432" s="417">
        <f t="shared" si="1349"/>
        <v>261.8</v>
      </c>
      <c r="CF2432" s="115"/>
      <c r="CG2432" s="115" t="str">
        <f t="shared" si="1350"/>
        <v>22012.6-(10)</v>
      </c>
      <c r="CH2432" s="120" t="str">
        <f t="shared" si="1351"/>
        <v>60 deg El 1.5D Gored/Segmented</v>
      </c>
      <c r="CI2432" s="417">
        <f t="shared" si="1352"/>
        <v>297.5</v>
      </c>
      <c r="CJ2432" s="115"/>
      <c r="CK2432" s="115" t="str">
        <f t="shared" si="1353"/>
        <v xml:space="preserve"> </v>
      </c>
      <c r="CL2432" s="120" t="str">
        <f t="shared" si="1354"/>
        <v xml:space="preserve"> </v>
      </c>
      <c r="CM2432" s="417" t="str">
        <f t="shared" si="1356"/>
        <v xml:space="preserve"> </v>
      </c>
      <c r="CN2432" s="74" t="e">
        <f t="shared" si="1360"/>
        <v>#VALUE!</v>
      </c>
      <c r="CO2432" s="74" t="e">
        <f t="shared" si="1361"/>
        <v>#VALUE!</v>
      </c>
      <c r="IS2432" s="111">
        <v>104</v>
      </c>
    </row>
    <row r="2433" spans="2:253" s="74" customFormat="1" ht="17.100000000000001" hidden="1" customHeight="1" x14ac:dyDescent="0.25">
      <c r="B2433" s="504">
        <f>IF('KB Duct Parts'!$BL$14=1,'Flanged Elbows'!AV16,0)</f>
        <v>0</v>
      </c>
      <c r="C2433" s="525">
        <v>22013.599999999999</v>
      </c>
      <c r="D2433" s="526">
        <f t="shared" si="1326"/>
        <v>22013.599999999999</v>
      </c>
      <c r="E2433" s="504" t="s">
        <v>870</v>
      </c>
      <c r="F2433" s="508" t="str">
        <f t="shared" si="1319"/>
        <v xml:space="preserve"> </v>
      </c>
      <c r="G2433" s="516" t="s">
        <v>799</v>
      </c>
      <c r="H2433" s="504" t="str">
        <f>IF('Flanged Parts'!$BB$6=1,"CS",IF('Flanged Parts'!$BB$6=2,"Glv",0))</f>
        <v>Glv</v>
      </c>
      <c r="I2433" s="1035" t="str">
        <f>IF(L2433&gt;16,"Gore Locked Segment",IF(L2433&lt;17,"Welded Segments"))</f>
        <v>Gore Locked Segment</v>
      </c>
      <c r="J2433" s="1036"/>
      <c r="K2433" s="516" t="s">
        <v>881</v>
      </c>
      <c r="L2433" s="535">
        <v>18</v>
      </c>
      <c r="M2433" s="517" t="str">
        <f t="shared" si="1357"/>
        <v>Y</v>
      </c>
      <c r="N2433" s="514">
        <f t="shared" si="1328"/>
        <v>179.18</v>
      </c>
      <c r="O2433" s="514">
        <f t="shared" si="1359"/>
        <v>0</v>
      </c>
      <c r="P2433" s="680">
        <f>'KB Duct Parts'!$AE$3</f>
        <v>0</v>
      </c>
      <c r="Q2433" s="681">
        <f t="shared" si="1322"/>
        <v>0</v>
      </c>
      <c r="R2433" s="682">
        <f t="shared" si="1323"/>
        <v>0</v>
      </c>
      <c r="S2433" s="716">
        <f t="shared" si="1330"/>
        <v>0.2</v>
      </c>
      <c r="T2433" s="679">
        <f t="shared" si="1324"/>
        <v>0</v>
      </c>
      <c r="U2433" s="679">
        <f t="shared" si="1325"/>
        <v>0</v>
      </c>
      <c r="Y2433" s="120"/>
      <c r="AD2433" s="81"/>
      <c r="AF2433" s="370">
        <v>18</v>
      </c>
      <c r="AG2433" s="374">
        <v>16</v>
      </c>
      <c r="AH2433" s="378">
        <v>14</v>
      </c>
      <c r="AI2433" s="381">
        <v>12</v>
      </c>
      <c r="AJ2433" s="386">
        <v>10</v>
      </c>
      <c r="AK2433" s="391"/>
      <c r="AL2433" s="386"/>
      <c r="AM2433" s="363">
        <f t="shared" si="1355"/>
        <v>1</v>
      </c>
      <c r="AN2433" s="578">
        <v>143.9</v>
      </c>
      <c r="AO2433" s="120">
        <f t="shared" si="1337"/>
        <v>215.85000000000002</v>
      </c>
      <c r="AP2433" s="120">
        <f t="shared" si="1331"/>
        <v>251.82500000000002</v>
      </c>
      <c r="AQ2433" s="120">
        <f t="shared" si="1332"/>
        <v>287.8</v>
      </c>
      <c r="AR2433" s="120">
        <f t="shared" si="1333"/>
        <v>330.96999999999997</v>
      </c>
      <c r="AS2433" s="120">
        <f t="shared" si="1334"/>
        <v>0</v>
      </c>
      <c r="AT2433" s="120">
        <f t="shared" si="1335"/>
        <v>0</v>
      </c>
      <c r="AU2433" s="363" t="s">
        <v>717</v>
      </c>
      <c r="AV2433" s="393"/>
      <c r="AW2433" s="395"/>
      <c r="AX2433" s="571">
        <v>1.5</v>
      </c>
      <c r="AY2433" s="572">
        <v>1.75</v>
      </c>
      <c r="AZ2433" s="572">
        <v>2</v>
      </c>
      <c r="BA2433" s="572">
        <v>2.2999999999999998</v>
      </c>
      <c r="BB2433" s="573">
        <v>0</v>
      </c>
      <c r="BC2433" s="395">
        <v>0</v>
      </c>
      <c r="BD2433" s="115"/>
      <c r="BE2433" s="115"/>
      <c r="BF2433" s="115">
        <v>2</v>
      </c>
      <c r="BG2433" s="115">
        <v>13</v>
      </c>
      <c r="BH2433" s="423">
        <f t="shared" si="1318"/>
        <v>17.64</v>
      </c>
      <c r="BI2433" s="417">
        <f t="shared" si="1336"/>
        <v>35.28</v>
      </c>
      <c r="BJ2433" s="115"/>
      <c r="BK2433" s="115"/>
      <c r="BP2433" s="74">
        <v>117.5</v>
      </c>
      <c r="BQ2433" s="74" t="str">
        <f t="shared" si="1338"/>
        <v>22013.6-(16)</v>
      </c>
      <c r="BR2433" s="120" t="str">
        <f t="shared" si="1339"/>
        <v>60 deg El 1.5D Gored/Segmented</v>
      </c>
      <c r="BS2433" s="120">
        <f t="shared" si="1340"/>
        <v>215.85000000000002</v>
      </c>
      <c r="BU2433" s="74" t="str">
        <f t="shared" si="1341"/>
        <v>22013.6-(14)</v>
      </c>
      <c r="BV2433" s="120" t="str">
        <f t="shared" si="1342"/>
        <v>60 deg El 1.5D Gored/Segmented</v>
      </c>
      <c r="BW2433" s="120">
        <f t="shared" si="1343"/>
        <v>251.82500000000002</v>
      </c>
      <c r="BY2433" s="74" t="str">
        <f t="shared" si="1344"/>
        <v>22013.6-(12)</v>
      </c>
      <c r="BZ2433" s="120" t="str">
        <f t="shared" si="1345"/>
        <v>60 deg El 1.5D Gored/Segmented</v>
      </c>
      <c r="CA2433" s="120">
        <f t="shared" si="1346"/>
        <v>287.8</v>
      </c>
      <c r="CC2433" s="115" t="str">
        <f t="shared" si="1347"/>
        <v>22013.6-(10)</v>
      </c>
      <c r="CD2433" s="120" t="str">
        <f t="shared" si="1348"/>
        <v>60 deg El 1.5D Gored/Segmented</v>
      </c>
      <c r="CE2433" s="417">
        <f t="shared" si="1349"/>
        <v>330.96999999999997</v>
      </c>
      <c r="CF2433" s="115"/>
      <c r="CG2433" s="115" t="str">
        <f t="shared" si="1350"/>
        <v xml:space="preserve"> </v>
      </c>
      <c r="CH2433" s="120" t="str">
        <f t="shared" si="1351"/>
        <v xml:space="preserve"> </v>
      </c>
      <c r="CI2433" s="417" t="str">
        <f t="shared" si="1352"/>
        <v xml:space="preserve"> </v>
      </c>
      <c r="CJ2433" s="115"/>
      <c r="CK2433" s="115" t="str">
        <f t="shared" si="1353"/>
        <v xml:space="preserve"> </v>
      </c>
      <c r="CL2433" s="120" t="str">
        <f t="shared" si="1354"/>
        <v xml:space="preserve"> </v>
      </c>
      <c r="CM2433" s="417" t="str">
        <f t="shared" si="1356"/>
        <v xml:space="preserve"> </v>
      </c>
      <c r="CN2433" s="74" t="e">
        <f t="shared" si="1360"/>
        <v>#VALUE!</v>
      </c>
      <c r="CO2433" s="74" t="e">
        <f t="shared" si="1361"/>
        <v>#VALUE!</v>
      </c>
      <c r="IS2433" s="111">
        <f>ROUND(((IS2434+IS2432)/2),0)</f>
        <v>113</v>
      </c>
    </row>
    <row r="2434" spans="2:253" s="74" customFormat="1" ht="17.100000000000001" hidden="1" customHeight="1" x14ac:dyDescent="0.25">
      <c r="B2434" s="504">
        <f>IF('KB Duct Parts'!$BL$14=1,'Flanged Elbows'!AV17,0)</f>
        <v>0</v>
      </c>
      <c r="C2434" s="525">
        <v>22014.6</v>
      </c>
      <c r="D2434" s="526">
        <f t="shared" si="1326"/>
        <v>22014.6</v>
      </c>
      <c r="E2434" s="504" t="s">
        <v>871</v>
      </c>
      <c r="F2434" s="508" t="str">
        <f t="shared" si="1319"/>
        <v xml:space="preserve"> </v>
      </c>
      <c r="G2434" s="516" t="s">
        <v>799</v>
      </c>
      <c r="H2434" s="504" t="str">
        <f>IF('Flanged Parts'!$BB$6=1,"CS",IF('Flanged Parts'!$BB$6=2,"Glv",0))</f>
        <v>Glv</v>
      </c>
      <c r="I2434" s="1035" t="str">
        <f t="shared" ref="I2434:I2454" si="1362">IF(L2434&gt;16,"Gore Locked Segment",IF(L2434&lt;17,"Welded Segments"))</f>
        <v>Gore Locked Segment</v>
      </c>
      <c r="J2434" s="1036"/>
      <c r="K2434" s="516" t="s">
        <v>881</v>
      </c>
      <c r="L2434" s="535">
        <v>18</v>
      </c>
      <c r="M2434" s="517" t="str">
        <f t="shared" si="1357"/>
        <v>Y</v>
      </c>
      <c r="N2434" s="514">
        <f t="shared" si="1328"/>
        <v>186.42</v>
      </c>
      <c r="O2434" s="514">
        <f t="shared" si="1359"/>
        <v>0</v>
      </c>
      <c r="P2434" s="680">
        <f>'KB Duct Parts'!$AE$3</f>
        <v>0</v>
      </c>
      <c r="Q2434" s="681">
        <f t="shared" si="1322"/>
        <v>0</v>
      </c>
      <c r="R2434" s="682">
        <f t="shared" si="1323"/>
        <v>0</v>
      </c>
      <c r="S2434" s="716">
        <f t="shared" si="1330"/>
        <v>0.2</v>
      </c>
      <c r="T2434" s="679">
        <f t="shared" si="1324"/>
        <v>0</v>
      </c>
      <c r="U2434" s="679">
        <f t="shared" si="1325"/>
        <v>0</v>
      </c>
      <c r="Y2434" s="120"/>
      <c r="AD2434" s="81"/>
      <c r="AF2434" s="370">
        <v>18</v>
      </c>
      <c r="AG2434" s="374">
        <v>16</v>
      </c>
      <c r="AH2434" s="378">
        <v>14</v>
      </c>
      <c r="AI2434" s="381">
        <v>12</v>
      </c>
      <c r="AJ2434" s="386">
        <v>10</v>
      </c>
      <c r="AK2434" s="391"/>
      <c r="AL2434" s="386"/>
      <c r="AM2434" s="363">
        <f t="shared" si="1355"/>
        <v>1</v>
      </c>
      <c r="AN2434" s="578">
        <v>146.1</v>
      </c>
      <c r="AO2434" s="120">
        <f t="shared" si="1337"/>
        <v>219.14999999999998</v>
      </c>
      <c r="AP2434" s="120">
        <f t="shared" si="1331"/>
        <v>255.67499999999998</v>
      </c>
      <c r="AQ2434" s="120">
        <f t="shared" si="1332"/>
        <v>292.2</v>
      </c>
      <c r="AR2434" s="120">
        <f t="shared" si="1333"/>
        <v>336.03</v>
      </c>
      <c r="AS2434" s="120">
        <f t="shared" si="1334"/>
        <v>0</v>
      </c>
      <c r="AT2434" s="120">
        <f t="shared" si="1335"/>
        <v>0</v>
      </c>
      <c r="AU2434" s="363" t="s">
        <v>717</v>
      </c>
      <c r="AV2434" s="393"/>
      <c r="AW2434" s="395"/>
      <c r="AX2434" s="571">
        <v>1.5</v>
      </c>
      <c r="AY2434" s="572">
        <v>1.75</v>
      </c>
      <c r="AZ2434" s="572">
        <v>2</v>
      </c>
      <c r="BA2434" s="572">
        <v>2.2999999999999998</v>
      </c>
      <c r="BB2434" s="573">
        <v>0</v>
      </c>
      <c r="BC2434" s="395">
        <v>0</v>
      </c>
      <c r="BD2434" s="115"/>
      <c r="BE2434" s="115"/>
      <c r="BF2434" s="115">
        <v>2</v>
      </c>
      <c r="BG2434" s="115">
        <v>14</v>
      </c>
      <c r="BH2434" s="423">
        <f t="shared" si="1318"/>
        <v>20.16</v>
      </c>
      <c r="BI2434" s="417">
        <f t="shared" si="1336"/>
        <v>40.32</v>
      </c>
      <c r="BJ2434" s="115"/>
      <c r="BK2434" s="115"/>
      <c r="BP2434" s="74">
        <v>123.9</v>
      </c>
      <c r="BQ2434" s="74" t="str">
        <f t="shared" si="1338"/>
        <v>22014.6-(16)</v>
      </c>
      <c r="BR2434" s="120" t="str">
        <f t="shared" si="1339"/>
        <v>60 deg El 1.5D Gored/Segmented</v>
      </c>
      <c r="BS2434" s="120">
        <f t="shared" si="1340"/>
        <v>219.14999999999998</v>
      </c>
      <c r="BU2434" s="74" t="str">
        <f t="shared" si="1341"/>
        <v>22014.6-(14)</v>
      </c>
      <c r="BV2434" s="120" t="str">
        <f t="shared" si="1342"/>
        <v>60 deg El 1.5D Gored/Segmented</v>
      </c>
      <c r="BW2434" s="120">
        <f t="shared" si="1343"/>
        <v>255.67499999999998</v>
      </c>
      <c r="BY2434" s="74" t="str">
        <f t="shared" si="1344"/>
        <v>22014.6-(12)</v>
      </c>
      <c r="BZ2434" s="120" t="str">
        <f t="shared" si="1345"/>
        <v>60 deg El 1.5D Gored/Segmented</v>
      </c>
      <c r="CA2434" s="120">
        <f t="shared" si="1346"/>
        <v>292.2</v>
      </c>
      <c r="CC2434" s="115" t="str">
        <f t="shared" si="1347"/>
        <v>22014.6-(10)</v>
      </c>
      <c r="CD2434" s="120" t="str">
        <f t="shared" si="1348"/>
        <v>60 deg El 1.5D Gored/Segmented</v>
      </c>
      <c r="CE2434" s="417">
        <f t="shared" si="1349"/>
        <v>336.03</v>
      </c>
      <c r="CF2434" s="115"/>
      <c r="CG2434" s="115" t="str">
        <f t="shared" si="1350"/>
        <v xml:space="preserve"> </v>
      </c>
      <c r="CH2434" s="120" t="str">
        <f t="shared" si="1351"/>
        <v xml:space="preserve"> </v>
      </c>
      <c r="CI2434" s="417" t="str">
        <f t="shared" si="1352"/>
        <v xml:space="preserve"> </v>
      </c>
      <c r="CJ2434" s="115"/>
      <c r="CK2434" s="115" t="str">
        <f t="shared" si="1353"/>
        <v xml:space="preserve"> </v>
      </c>
      <c r="CL2434" s="120" t="str">
        <f t="shared" si="1354"/>
        <v xml:space="preserve"> </v>
      </c>
      <c r="CM2434" s="417" t="str">
        <f t="shared" si="1356"/>
        <v xml:space="preserve"> </v>
      </c>
      <c r="CN2434" s="74" t="e">
        <f t="shared" si="1360"/>
        <v>#VALUE!</v>
      </c>
      <c r="CO2434" s="74" t="e">
        <f t="shared" si="1361"/>
        <v>#VALUE!</v>
      </c>
      <c r="IS2434" s="111">
        <v>122</v>
      </c>
    </row>
    <row r="2435" spans="2:253" s="74" customFormat="1" ht="17.100000000000001" hidden="1" customHeight="1" x14ac:dyDescent="0.25">
      <c r="B2435" s="504">
        <f>IF('KB Duct Parts'!$BL$14=1,'Flanged Elbows'!AV18,0)</f>
        <v>0</v>
      </c>
      <c r="C2435" s="525">
        <v>22015.599999999999</v>
      </c>
      <c r="D2435" s="526">
        <f t="shared" si="1326"/>
        <v>22015.599999999999</v>
      </c>
      <c r="E2435" s="504" t="s">
        <v>872</v>
      </c>
      <c r="F2435" s="508" t="str">
        <f t="shared" si="1319"/>
        <v xml:space="preserve"> </v>
      </c>
      <c r="G2435" s="516" t="s">
        <v>799</v>
      </c>
      <c r="H2435" s="504" t="str">
        <f>IF('Flanged Parts'!$BB$6=1,"CS",IF('Flanged Parts'!$BB$6=2,"Glv",0))</f>
        <v>Glv</v>
      </c>
      <c r="I2435" s="1035" t="str">
        <f t="shared" si="1362"/>
        <v>Gore Locked Segment</v>
      </c>
      <c r="J2435" s="1036"/>
      <c r="K2435" s="516" t="s">
        <v>881</v>
      </c>
      <c r="L2435" s="535">
        <v>18</v>
      </c>
      <c r="M2435" s="517" t="str">
        <f t="shared" si="1357"/>
        <v>Y</v>
      </c>
      <c r="N2435" s="514">
        <f t="shared" si="1328"/>
        <v>194.5</v>
      </c>
      <c r="O2435" s="514">
        <f t="shared" si="1359"/>
        <v>0</v>
      </c>
      <c r="P2435" s="680">
        <f>'KB Duct Parts'!$AE$3</f>
        <v>0</v>
      </c>
      <c r="Q2435" s="681">
        <f t="shared" si="1322"/>
        <v>0</v>
      </c>
      <c r="R2435" s="682">
        <f t="shared" si="1323"/>
        <v>0</v>
      </c>
      <c r="S2435" s="716">
        <f t="shared" si="1330"/>
        <v>0.2</v>
      </c>
      <c r="T2435" s="679">
        <f t="shared" si="1324"/>
        <v>0</v>
      </c>
      <c r="U2435" s="679">
        <f t="shared" si="1325"/>
        <v>0</v>
      </c>
      <c r="Y2435" s="120"/>
      <c r="AD2435" s="81"/>
      <c r="AF2435" s="370">
        <v>18</v>
      </c>
      <c r="AG2435" s="374">
        <v>16</v>
      </c>
      <c r="AH2435" s="378">
        <v>14</v>
      </c>
      <c r="AI2435" s="381">
        <v>12</v>
      </c>
      <c r="AJ2435" s="386">
        <v>10</v>
      </c>
      <c r="AK2435" s="391"/>
      <c r="AL2435" s="386"/>
      <c r="AM2435" s="363">
        <f t="shared" si="1355"/>
        <v>1</v>
      </c>
      <c r="AN2435" s="578">
        <v>150.5</v>
      </c>
      <c r="AO2435" s="120">
        <f t="shared" si="1337"/>
        <v>225.75</v>
      </c>
      <c r="AP2435" s="120">
        <f t="shared" si="1331"/>
        <v>263.375</v>
      </c>
      <c r="AQ2435" s="120">
        <f t="shared" si="1332"/>
        <v>301</v>
      </c>
      <c r="AR2435" s="120">
        <f t="shared" si="1333"/>
        <v>346.15</v>
      </c>
      <c r="AS2435" s="120">
        <f t="shared" si="1334"/>
        <v>0</v>
      </c>
      <c r="AT2435" s="120">
        <f t="shared" si="1335"/>
        <v>0</v>
      </c>
      <c r="AU2435" s="363" t="s">
        <v>717</v>
      </c>
      <c r="AV2435" s="393"/>
      <c r="AW2435" s="395"/>
      <c r="AX2435" s="571">
        <v>1.5</v>
      </c>
      <c r="AY2435" s="572">
        <v>1.75</v>
      </c>
      <c r="AZ2435" s="572">
        <v>2</v>
      </c>
      <c r="BA2435" s="572">
        <v>2.2999999999999998</v>
      </c>
      <c r="BB2435" s="573">
        <v>0</v>
      </c>
      <c r="BC2435" s="395">
        <v>0</v>
      </c>
      <c r="BD2435" s="115"/>
      <c r="BE2435" s="115"/>
      <c r="BF2435" s="115">
        <v>2</v>
      </c>
      <c r="BG2435" s="115">
        <v>15</v>
      </c>
      <c r="BH2435" s="423">
        <f t="shared" si="1318"/>
        <v>22</v>
      </c>
      <c r="BI2435" s="417">
        <f t="shared" si="1336"/>
        <v>44</v>
      </c>
      <c r="BJ2435" s="115"/>
      <c r="BK2435" s="115"/>
      <c r="BP2435" s="74">
        <v>132.19999999999999</v>
      </c>
      <c r="BQ2435" s="74" t="str">
        <f t="shared" si="1338"/>
        <v>22015.6-(16)</v>
      </c>
      <c r="BR2435" s="120" t="str">
        <f t="shared" si="1339"/>
        <v>60 deg El 1.5D Gored/Segmented</v>
      </c>
      <c r="BS2435" s="120">
        <f t="shared" si="1340"/>
        <v>225.75</v>
      </c>
      <c r="BU2435" s="74" t="str">
        <f t="shared" si="1341"/>
        <v>22015.6-(14)</v>
      </c>
      <c r="BV2435" s="120" t="str">
        <f t="shared" si="1342"/>
        <v>60 deg El 1.5D Gored/Segmented</v>
      </c>
      <c r="BW2435" s="120">
        <f t="shared" si="1343"/>
        <v>263.375</v>
      </c>
      <c r="BY2435" s="74" t="str">
        <f t="shared" si="1344"/>
        <v>22015.6-(12)</v>
      </c>
      <c r="BZ2435" s="120" t="str">
        <f t="shared" si="1345"/>
        <v>60 deg El 1.5D Gored/Segmented</v>
      </c>
      <c r="CA2435" s="120">
        <f t="shared" si="1346"/>
        <v>301</v>
      </c>
      <c r="CC2435" s="115" t="str">
        <f t="shared" si="1347"/>
        <v>22015.6-(10)</v>
      </c>
      <c r="CD2435" s="120" t="str">
        <f t="shared" si="1348"/>
        <v>60 deg El 1.5D Gored/Segmented</v>
      </c>
      <c r="CE2435" s="417">
        <f t="shared" si="1349"/>
        <v>346.15</v>
      </c>
      <c r="CF2435" s="115"/>
      <c r="CG2435" s="115" t="str">
        <f t="shared" si="1350"/>
        <v xml:space="preserve"> </v>
      </c>
      <c r="CH2435" s="120" t="str">
        <f t="shared" si="1351"/>
        <v xml:space="preserve"> </v>
      </c>
      <c r="CI2435" s="417" t="str">
        <f t="shared" si="1352"/>
        <v xml:space="preserve"> </v>
      </c>
      <c r="CJ2435" s="115"/>
      <c r="CK2435" s="115" t="str">
        <f t="shared" si="1353"/>
        <v xml:space="preserve"> </v>
      </c>
      <c r="CL2435" s="120" t="str">
        <f t="shared" si="1354"/>
        <v xml:space="preserve"> </v>
      </c>
      <c r="CM2435" s="417" t="str">
        <f t="shared" si="1356"/>
        <v xml:space="preserve"> </v>
      </c>
      <c r="CN2435" s="74" t="e">
        <f t="shared" si="1360"/>
        <v>#VALUE!</v>
      </c>
      <c r="CO2435" s="74" t="e">
        <f t="shared" si="1361"/>
        <v>#VALUE!</v>
      </c>
      <c r="IS2435" s="111">
        <f>ROUND(((IS2436+IS2434)/2),0)</f>
        <v>136</v>
      </c>
    </row>
    <row r="2436" spans="2:253" s="74" customFormat="1" ht="17.100000000000001" hidden="1" customHeight="1" x14ac:dyDescent="0.25">
      <c r="B2436" s="504">
        <f>IF('KB Duct Parts'!$BL$14=1,'Flanged Elbows'!AV19,0)</f>
        <v>0</v>
      </c>
      <c r="C2436" s="525">
        <v>22016.6</v>
      </c>
      <c r="D2436" s="526">
        <f t="shared" si="1326"/>
        <v>22016.6</v>
      </c>
      <c r="E2436" s="504" t="s">
        <v>873</v>
      </c>
      <c r="F2436" s="508" t="str">
        <f t="shared" si="1319"/>
        <v xml:space="preserve"> </v>
      </c>
      <c r="G2436" s="516" t="s">
        <v>799</v>
      </c>
      <c r="H2436" s="504" t="str">
        <f>IF('Flanged Parts'!$BB$6=1,"CS",IF('Flanged Parts'!$BB$6=2,"Glv",0))</f>
        <v>Glv</v>
      </c>
      <c r="I2436" s="1035" t="str">
        <f t="shared" si="1362"/>
        <v>Gore Locked Segment</v>
      </c>
      <c r="J2436" s="1036"/>
      <c r="K2436" s="516" t="s">
        <v>881</v>
      </c>
      <c r="L2436" s="535">
        <v>18</v>
      </c>
      <c r="M2436" s="517" t="str">
        <f t="shared" si="1357"/>
        <v>Y</v>
      </c>
      <c r="N2436" s="514">
        <f t="shared" si="1328"/>
        <v>208.44</v>
      </c>
      <c r="O2436" s="514">
        <f t="shared" si="1359"/>
        <v>0</v>
      </c>
      <c r="P2436" s="680">
        <f>'KB Duct Parts'!$AE$3</f>
        <v>0</v>
      </c>
      <c r="Q2436" s="681">
        <f t="shared" si="1322"/>
        <v>0</v>
      </c>
      <c r="R2436" s="682">
        <f t="shared" si="1323"/>
        <v>0</v>
      </c>
      <c r="S2436" s="716">
        <f t="shared" si="1330"/>
        <v>0.2</v>
      </c>
      <c r="T2436" s="679">
        <f t="shared" si="1324"/>
        <v>0</v>
      </c>
      <c r="U2436" s="679">
        <f t="shared" si="1325"/>
        <v>0</v>
      </c>
      <c r="Y2436" s="120"/>
      <c r="AD2436" s="81"/>
      <c r="AF2436" s="370">
        <v>18</v>
      </c>
      <c r="AG2436" s="374">
        <v>16</v>
      </c>
      <c r="AH2436" s="378">
        <v>14</v>
      </c>
      <c r="AI2436" s="381">
        <v>12</v>
      </c>
      <c r="AJ2436" s="386">
        <v>10</v>
      </c>
      <c r="AK2436" s="391"/>
      <c r="AL2436" s="386"/>
      <c r="AM2436" s="363">
        <f t="shared" si="1355"/>
        <v>1</v>
      </c>
      <c r="AN2436" s="578">
        <v>154.19999999999999</v>
      </c>
      <c r="AO2436" s="120">
        <f t="shared" si="1337"/>
        <v>231.29999999999998</v>
      </c>
      <c r="AP2436" s="120">
        <f t="shared" si="1331"/>
        <v>269.84999999999997</v>
      </c>
      <c r="AQ2436" s="120">
        <f t="shared" si="1332"/>
        <v>308.39999999999998</v>
      </c>
      <c r="AR2436" s="120">
        <f t="shared" si="1333"/>
        <v>354.65999999999997</v>
      </c>
      <c r="AS2436" s="120">
        <f t="shared" si="1334"/>
        <v>0</v>
      </c>
      <c r="AT2436" s="120">
        <f t="shared" si="1335"/>
        <v>0</v>
      </c>
      <c r="AU2436" s="363" t="s">
        <v>717</v>
      </c>
      <c r="AV2436" s="393"/>
      <c r="AW2436" s="395"/>
      <c r="AX2436" s="571">
        <v>1.5</v>
      </c>
      <c r="AY2436" s="572">
        <v>1.75</v>
      </c>
      <c r="AZ2436" s="572">
        <v>2</v>
      </c>
      <c r="BA2436" s="572">
        <v>2.2999999999999998</v>
      </c>
      <c r="BB2436" s="573">
        <v>0</v>
      </c>
      <c r="BC2436" s="395">
        <v>0</v>
      </c>
      <c r="BD2436" s="115"/>
      <c r="BE2436" s="115"/>
      <c r="BF2436" s="115">
        <v>2</v>
      </c>
      <c r="BG2436" s="115">
        <v>16</v>
      </c>
      <c r="BH2436" s="423">
        <f t="shared" si="1318"/>
        <v>27.12</v>
      </c>
      <c r="BI2436" s="417">
        <f t="shared" si="1336"/>
        <v>54.24</v>
      </c>
      <c r="BJ2436" s="115"/>
      <c r="BK2436" s="115"/>
      <c r="BP2436" s="74">
        <v>142.5</v>
      </c>
      <c r="BQ2436" s="74" t="str">
        <f t="shared" si="1338"/>
        <v>22016.6-(16)</v>
      </c>
      <c r="BR2436" s="120" t="str">
        <f t="shared" si="1339"/>
        <v>60 deg El 1.5D Gored/Segmented</v>
      </c>
      <c r="BS2436" s="120">
        <f t="shared" si="1340"/>
        <v>231.29999999999998</v>
      </c>
      <c r="BU2436" s="74" t="str">
        <f t="shared" si="1341"/>
        <v>22016.6-(14)</v>
      </c>
      <c r="BV2436" s="120" t="str">
        <f t="shared" si="1342"/>
        <v>60 deg El 1.5D Gored/Segmented</v>
      </c>
      <c r="BW2436" s="120">
        <f t="shared" si="1343"/>
        <v>269.84999999999997</v>
      </c>
      <c r="BY2436" s="74" t="str">
        <f t="shared" si="1344"/>
        <v>22016.6-(12)</v>
      </c>
      <c r="BZ2436" s="120" t="str">
        <f t="shared" si="1345"/>
        <v>60 deg El 1.5D Gored/Segmented</v>
      </c>
      <c r="CA2436" s="120">
        <f t="shared" si="1346"/>
        <v>308.39999999999998</v>
      </c>
      <c r="CC2436" s="115" t="str">
        <f t="shared" si="1347"/>
        <v>22016.6-(10)</v>
      </c>
      <c r="CD2436" s="120" t="str">
        <f t="shared" si="1348"/>
        <v>60 deg El 1.5D Gored/Segmented</v>
      </c>
      <c r="CE2436" s="417">
        <f t="shared" si="1349"/>
        <v>354.65999999999997</v>
      </c>
      <c r="CF2436" s="115"/>
      <c r="CG2436" s="115" t="str">
        <f t="shared" si="1350"/>
        <v xml:space="preserve"> </v>
      </c>
      <c r="CH2436" s="120" t="str">
        <f t="shared" si="1351"/>
        <v xml:space="preserve"> </v>
      </c>
      <c r="CI2436" s="417" t="str">
        <f t="shared" si="1352"/>
        <v xml:space="preserve"> </v>
      </c>
      <c r="CJ2436" s="115"/>
      <c r="CK2436" s="115" t="str">
        <f t="shared" si="1353"/>
        <v xml:space="preserve"> </v>
      </c>
      <c r="CL2436" s="120" t="str">
        <f t="shared" si="1354"/>
        <v xml:space="preserve"> </v>
      </c>
      <c r="CM2436" s="417" t="str">
        <f t="shared" si="1356"/>
        <v xml:space="preserve"> </v>
      </c>
      <c r="CN2436" s="74" t="e">
        <f t="shared" si="1360"/>
        <v>#VALUE!</v>
      </c>
      <c r="CO2436" s="74" t="e">
        <f t="shared" si="1361"/>
        <v>#VALUE!</v>
      </c>
      <c r="IS2436" s="111">
        <v>150</v>
      </c>
    </row>
    <row r="2437" spans="2:253" s="74" customFormat="1" ht="17.100000000000001" hidden="1" customHeight="1" x14ac:dyDescent="0.25">
      <c r="B2437" s="504">
        <f>IF('KB Duct Parts'!$BL$14=1,'Flanged Elbows'!AV20,0)</f>
        <v>0</v>
      </c>
      <c r="C2437" s="525">
        <v>22017.599999999999</v>
      </c>
      <c r="D2437" s="526">
        <f t="shared" si="1326"/>
        <v>22017.599999999999</v>
      </c>
      <c r="E2437" s="504" t="s">
        <v>874</v>
      </c>
      <c r="F2437" s="508" t="str">
        <f t="shared" si="1319"/>
        <v xml:space="preserve"> </v>
      </c>
      <c r="G2437" s="516" t="s">
        <v>799</v>
      </c>
      <c r="H2437" s="504" t="str">
        <f>IF('Flanged Parts'!$BB$6=1,"CS",IF('Flanged Parts'!$BB$6=2,"Glv",0))</f>
        <v>Glv</v>
      </c>
      <c r="I2437" s="1035" t="str">
        <f t="shared" si="1362"/>
        <v>Gore Locked Segment</v>
      </c>
      <c r="J2437" s="1036"/>
      <c r="K2437" s="516" t="s">
        <v>881</v>
      </c>
      <c r="L2437" s="535">
        <v>18</v>
      </c>
      <c r="M2437" s="517" t="str">
        <f t="shared" si="1357"/>
        <v>Y</v>
      </c>
      <c r="N2437" s="514">
        <f t="shared" si="1328"/>
        <v>224.26000000000002</v>
      </c>
      <c r="O2437" s="514">
        <f t="shared" si="1359"/>
        <v>0</v>
      </c>
      <c r="P2437" s="680">
        <f>'KB Duct Parts'!$AE$3</f>
        <v>0</v>
      </c>
      <c r="Q2437" s="681">
        <f t="shared" si="1322"/>
        <v>0</v>
      </c>
      <c r="R2437" s="682">
        <f t="shared" si="1323"/>
        <v>0</v>
      </c>
      <c r="S2437" s="716">
        <f t="shared" si="1330"/>
        <v>0.2</v>
      </c>
      <c r="T2437" s="679">
        <f t="shared" si="1324"/>
        <v>0</v>
      </c>
      <c r="U2437" s="679">
        <f t="shared" si="1325"/>
        <v>0</v>
      </c>
      <c r="Y2437" s="120"/>
      <c r="AD2437" s="81"/>
      <c r="AF2437" s="370">
        <v>18</v>
      </c>
      <c r="AG2437" s="374">
        <v>16</v>
      </c>
      <c r="AH2437" s="378">
        <v>14</v>
      </c>
      <c r="AI2437" s="381">
        <v>12</v>
      </c>
      <c r="AJ2437" s="386">
        <v>10</v>
      </c>
      <c r="AK2437" s="391"/>
      <c r="AL2437" s="386"/>
      <c r="AM2437" s="363">
        <f t="shared" si="1355"/>
        <v>1</v>
      </c>
      <c r="AN2437" s="578">
        <v>165.8</v>
      </c>
      <c r="AO2437" s="120">
        <f t="shared" si="1337"/>
        <v>248.70000000000002</v>
      </c>
      <c r="AP2437" s="120">
        <f t="shared" si="1331"/>
        <v>290.15000000000003</v>
      </c>
      <c r="AQ2437" s="120">
        <f t="shared" si="1332"/>
        <v>331.6</v>
      </c>
      <c r="AR2437" s="120">
        <f t="shared" si="1333"/>
        <v>381.34</v>
      </c>
      <c r="AS2437" s="120">
        <f t="shared" si="1334"/>
        <v>0</v>
      </c>
      <c r="AT2437" s="120">
        <f t="shared" si="1335"/>
        <v>0</v>
      </c>
      <c r="AU2437" s="363" t="s">
        <v>717</v>
      </c>
      <c r="AV2437" s="393"/>
      <c r="AW2437" s="395"/>
      <c r="AX2437" s="571">
        <v>1.5</v>
      </c>
      <c r="AY2437" s="572">
        <v>1.75</v>
      </c>
      <c r="AZ2437" s="572">
        <v>2</v>
      </c>
      <c r="BA2437" s="572">
        <v>2.2999999999999998</v>
      </c>
      <c r="BB2437" s="573">
        <v>0</v>
      </c>
      <c r="BC2437" s="395">
        <v>0</v>
      </c>
      <c r="BD2437" s="115"/>
      <c r="BE2437" s="115"/>
      <c r="BF2437" s="115">
        <v>2</v>
      </c>
      <c r="BG2437" s="115">
        <v>17</v>
      </c>
      <c r="BH2437" s="423">
        <f t="shared" si="1318"/>
        <v>29.23</v>
      </c>
      <c r="BI2437" s="417">
        <f t="shared" si="1336"/>
        <v>58.46</v>
      </c>
      <c r="BJ2437" s="115"/>
      <c r="BK2437" s="115"/>
      <c r="BP2437" s="74">
        <v>153.19999999999999</v>
      </c>
      <c r="BQ2437" s="74" t="str">
        <f t="shared" si="1338"/>
        <v>22017.6-(16)</v>
      </c>
      <c r="BR2437" s="120" t="str">
        <f t="shared" si="1339"/>
        <v>60 deg El 1.5D Gored/Segmented</v>
      </c>
      <c r="BS2437" s="120">
        <f t="shared" si="1340"/>
        <v>248.70000000000002</v>
      </c>
      <c r="BU2437" s="74" t="str">
        <f t="shared" si="1341"/>
        <v>22017.6-(14)</v>
      </c>
      <c r="BV2437" s="120" t="str">
        <f t="shared" si="1342"/>
        <v>60 deg El 1.5D Gored/Segmented</v>
      </c>
      <c r="BW2437" s="120">
        <f t="shared" si="1343"/>
        <v>290.15000000000003</v>
      </c>
      <c r="BY2437" s="74" t="str">
        <f t="shared" si="1344"/>
        <v>22017.6-(12)</v>
      </c>
      <c r="BZ2437" s="120" t="str">
        <f t="shared" si="1345"/>
        <v>60 deg El 1.5D Gored/Segmented</v>
      </c>
      <c r="CA2437" s="120">
        <f t="shared" si="1346"/>
        <v>331.6</v>
      </c>
      <c r="CC2437" s="115" t="str">
        <f t="shared" si="1347"/>
        <v>22017.6-(10)</v>
      </c>
      <c r="CD2437" s="120" t="str">
        <f t="shared" si="1348"/>
        <v>60 deg El 1.5D Gored/Segmented</v>
      </c>
      <c r="CE2437" s="417">
        <f t="shared" si="1349"/>
        <v>381.34</v>
      </c>
      <c r="CF2437" s="115"/>
      <c r="CG2437" s="115" t="str">
        <f t="shared" si="1350"/>
        <v xml:space="preserve"> </v>
      </c>
      <c r="CH2437" s="120" t="str">
        <f t="shared" si="1351"/>
        <v xml:space="preserve"> </v>
      </c>
      <c r="CI2437" s="417" t="str">
        <f t="shared" si="1352"/>
        <v xml:space="preserve"> </v>
      </c>
      <c r="CJ2437" s="115"/>
      <c r="CK2437" s="115" t="str">
        <f t="shared" si="1353"/>
        <v xml:space="preserve"> </v>
      </c>
      <c r="CL2437" s="120" t="str">
        <f t="shared" si="1354"/>
        <v xml:space="preserve"> </v>
      </c>
      <c r="CM2437" s="417" t="str">
        <f t="shared" si="1356"/>
        <v xml:space="preserve"> </v>
      </c>
      <c r="CN2437" s="74" t="e">
        <f t="shared" si="1360"/>
        <v>#VALUE!</v>
      </c>
      <c r="CO2437" s="74" t="e">
        <f t="shared" si="1361"/>
        <v>#VALUE!</v>
      </c>
      <c r="IS2437" s="111">
        <f>ROUND(((IS2438+IS2436)/2),0)</f>
        <v>158</v>
      </c>
    </row>
    <row r="2438" spans="2:253" s="74" customFormat="1" ht="17.100000000000001" hidden="1" customHeight="1" x14ac:dyDescent="0.25">
      <c r="B2438" s="504">
        <f>IF('KB Duct Parts'!$BL$14=1,'Flanged Elbows'!AV21,0)</f>
        <v>0</v>
      </c>
      <c r="C2438" s="525">
        <v>22018.6</v>
      </c>
      <c r="D2438" s="526">
        <f t="shared" si="1326"/>
        <v>22018.6</v>
      </c>
      <c r="E2438" s="504" t="s">
        <v>875</v>
      </c>
      <c r="F2438" s="508" t="str">
        <f t="shared" si="1319"/>
        <v xml:space="preserve"> </v>
      </c>
      <c r="G2438" s="516" t="s">
        <v>799</v>
      </c>
      <c r="H2438" s="504" t="str">
        <f>IF('Flanged Parts'!$BB$6=1,"CS",IF('Flanged Parts'!$BB$6=2,"Glv",0))</f>
        <v>Glv</v>
      </c>
      <c r="I2438" s="1035" t="str">
        <f t="shared" si="1362"/>
        <v>Gore Locked Segment</v>
      </c>
      <c r="J2438" s="1036"/>
      <c r="K2438" s="516" t="s">
        <v>881</v>
      </c>
      <c r="L2438" s="535">
        <v>18</v>
      </c>
      <c r="M2438" s="517" t="str">
        <f t="shared" si="1357"/>
        <v>Y</v>
      </c>
      <c r="N2438" s="514">
        <f t="shared" si="1328"/>
        <v>238.98000000000002</v>
      </c>
      <c r="O2438" s="514">
        <f t="shared" si="1359"/>
        <v>0</v>
      </c>
      <c r="P2438" s="680">
        <f>'KB Duct Parts'!$AE$3</f>
        <v>0</v>
      </c>
      <c r="Q2438" s="681">
        <f t="shared" si="1322"/>
        <v>0</v>
      </c>
      <c r="R2438" s="682">
        <f t="shared" si="1323"/>
        <v>0</v>
      </c>
      <c r="S2438" s="716">
        <f t="shared" si="1330"/>
        <v>0.2</v>
      </c>
      <c r="T2438" s="679">
        <f t="shared" si="1324"/>
        <v>0</v>
      </c>
      <c r="U2438" s="679">
        <f t="shared" si="1325"/>
        <v>0</v>
      </c>
      <c r="Y2438" s="120"/>
      <c r="AD2438" s="81"/>
      <c r="AF2438" s="370">
        <v>18</v>
      </c>
      <c r="AG2438" s="374">
        <v>16</v>
      </c>
      <c r="AH2438" s="378">
        <v>14</v>
      </c>
      <c r="AI2438" s="381">
        <v>12</v>
      </c>
      <c r="AJ2438" s="386">
        <v>10</v>
      </c>
      <c r="AK2438" s="391"/>
      <c r="AL2438" s="386"/>
      <c r="AM2438" s="363">
        <f t="shared" si="1355"/>
        <v>1</v>
      </c>
      <c r="AN2438" s="578">
        <v>178.3</v>
      </c>
      <c r="AO2438" s="120">
        <f t="shared" si="1337"/>
        <v>267.45000000000005</v>
      </c>
      <c r="AP2438" s="120">
        <f t="shared" si="1331"/>
        <v>312.02500000000003</v>
      </c>
      <c r="AQ2438" s="120">
        <f t="shared" si="1332"/>
        <v>356.6</v>
      </c>
      <c r="AR2438" s="120">
        <f t="shared" si="1333"/>
        <v>410.09</v>
      </c>
      <c r="AS2438" s="120">
        <f t="shared" si="1334"/>
        <v>0</v>
      </c>
      <c r="AT2438" s="120">
        <f t="shared" si="1335"/>
        <v>0</v>
      </c>
      <c r="AU2438" s="363" t="s">
        <v>717</v>
      </c>
      <c r="AV2438" s="393"/>
      <c r="AW2438" s="395"/>
      <c r="AX2438" s="571">
        <v>1.5</v>
      </c>
      <c r="AY2438" s="572">
        <v>1.75</v>
      </c>
      <c r="AZ2438" s="572">
        <v>2</v>
      </c>
      <c r="BA2438" s="572">
        <v>2.2999999999999998</v>
      </c>
      <c r="BB2438" s="573">
        <v>0</v>
      </c>
      <c r="BC2438" s="395">
        <v>0</v>
      </c>
      <c r="BD2438" s="115"/>
      <c r="BE2438" s="115"/>
      <c r="BF2438" s="115">
        <v>2</v>
      </c>
      <c r="BG2438" s="115">
        <v>18</v>
      </c>
      <c r="BH2438" s="423">
        <f t="shared" si="1318"/>
        <v>30.34</v>
      </c>
      <c r="BI2438" s="417">
        <f t="shared" si="1336"/>
        <v>60.68</v>
      </c>
      <c r="BJ2438" s="115"/>
      <c r="BK2438" s="115"/>
      <c r="BP2438" s="74">
        <v>164.8</v>
      </c>
      <c r="BQ2438" s="74" t="str">
        <f t="shared" si="1338"/>
        <v>22018.6-(16)</v>
      </c>
      <c r="BR2438" s="120" t="str">
        <f t="shared" si="1339"/>
        <v>60 deg El 1.5D Gored/Segmented</v>
      </c>
      <c r="BS2438" s="120">
        <f t="shared" si="1340"/>
        <v>267.45000000000005</v>
      </c>
      <c r="BU2438" s="74" t="str">
        <f t="shared" si="1341"/>
        <v>22018.6-(14)</v>
      </c>
      <c r="BV2438" s="120" t="str">
        <f t="shared" si="1342"/>
        <v>60 deg El 1.5D Gored/Segmented</v>
      </c>
      <c r="BW2438" s="120">
        <f t="shared" si="1343"/>
        <v>312.02500000000003</v>
      </c>
      <c r="BY2438" s="74" t="str">
        <f t="shared" si="1344"/>
        <v>22018.6-(12)</v>
      </c>
      <c r="BZ2438" s="120" t="str">
        <f t="shared" si="1345"/>
        <v>60 deg El 1.5D Gored/Segmented</v>
      </c>
      <c r="CA2438" s="120">
        <f t="shared" si="1346"/>
        <v>356.6</v>
      </c>
      <c r="CC2438" s="115" t="str">
        <f t="shared" si="1347"/>
        <v>22018.6-(10)</v>
      </c>
      <c r="CD2438" s="120" t="str">
        <f t="shared" si="1348"/>
        <v>60 deg El 1.5D Gored/Segmented</v>
      </c>
      <c r="CE2438" s="417">
        <f t="shared" si="1349"/>
        <v>410.09</v>
      </c>
      <c r="CF2438" s="115"/>
      <c r="CG2438" s="115" t="str">
        <f t="shared" si="1350"/>
        <v xml:space="preserve"> </v>
      </c>
      <c r="CH2438" s="120" t="str">
        <f t="shared" si="1351"/>
        <v xml:space="preserve"> </v>
      </c>
      <c r="CI2438" s="417" t="str">
        <f t="shared" si="1352"/>
        <v xml:space="preserve"> </v>
      </c>
      <c r="CJ2438" s="115"/>
      <c r="CK2438" s="115" t="str">
        <f t="shared" si="1353"/>
        <v xml:space="preserve"> </v>
      </c>
      <c r="CL2438" s="120" t="str">
        <f t="shared" si="1354"/>
        <v xml:space="preserve"> </v>
      </c>
      <c r="CM2438" s="417" t="str">
        <f t="shared" si="1356"/>
        <v xml:space="preserve"> </v>
      </c>
      <c r="CN2438" s="74" t="e">
        <f t="shared" si="1360"/>
        <v>#VALUE!</v>
      </c>
      <c r="CO2438" s="74" t="e">
        <f t="shared" si="1361"/>
        <v>#VALUE!</v>
      </c>
      <c r="IS2438" s="111">
        <v>166</v>
      </c>
    </row>
    <row r="2439" spans="2:253" s="74" customFormat="1" ht="17.100000000000001" hidden="1" customHeight="1" x14ac:dyDescent="0.25">
      <c r="B2439" s="504">
        <f>IF('KB Duct Parts'!$BL$14=1,'Flanged Elbows'!AV22,0)</f>
        <v>0</v>
      </c>
      <c r="C2439" s="525">
        <v>22019.599999999999</v>
      </c>
      <c r="D2439" s="526">
        <f t="shared" si="1326"/>
        <v>22019.599999999999</v>
      </c>
      <c r="E2439" s="504" t="s">
        <v>876</v>
      </c>
      <c r="F2439" s="508" t="str">
        <f t="shared" si="1319"/>
        <v xml:space="preserve"> </v>
      </c>
      <c r="G2439" s="516" t="s">
        <v>799</v>
      </c>
      <c r="H2439" s="504" t="str">
        <f>IF('Flanged Parts'!$BB$6=1,"CS",IF('Flanged Parts'!$BB$6=2,"Glv",0))</f>
        <v>Glv</v>
      </c>
      <c r="I2439" s="1035" t="str">
        <f t="shared" si="1362"/>
        <v>Gore Locked Segment</v>
      </c>
      <c r="J2439" s="1036"/>
      <c r="K2439" s="516" t="s">
        <v>881</v>
      </c>
      <c r="L2439" s="535">
        <v>18</v>
      </c>
      <c r="M2439" s="532" t="s">
        <v>1700</v>
      </c>
      <c r="N2439" s="514">
        <f t="shared" si="1328"/>
        <v>269.52</v>
      </c>
      <c r="O2439" s="514">
        <f t="shared" si="1359"/>
        <v>0</v>
      </c>
      <c r="P2439" s="680">
        <f>'KB Duct Parts'!$AE$3</f>
        <v>0</v>
      </c>
      <c r="Q2439" s="681">
        <f t="shared" si="1322"/>
        <v>0</v>
      </c>
      <c r="R2439" s="682">
        <f t="shared" si="1323"/>
        <v>0</v>
      </c>
      <c r="S2439" s="716">
        <f t="shared" si="1330"/>
        <v>0.2</v>
      </c>
      <c r="T2439" s="679">
        <f t="shared" si="1324"/>
        <v>0</v>
      </c>
      <c r="U2439" s="679">
        <f t="shared" si="1325"/>
        <v>0</v>
      </c>
      <c r="Y2439" s="120"/>
      <c r="AD2439" s="81"/>
      <c r="AF2439" s="370">
        <v>18</v>
      </c>
      <c r="AG2439" s="374">
        <v>16</v>
      </c>
      <c r="AH2439" s="378">
        <v>14</v>
      </c>
      <c r="AI2439" s="381">
        <v>12</v>
      </c>
      <c r="AJ2439" s="386">
        <v>10</v>
      </c>
      <c r="AK2439" s="391"/>
      <c r="AL2439" s="386"/>
      <c r="AM2439" s="363">
        <f t="shared" si="1355"/>
        <v>1</v>
      </c>
      <c r="AN2439" s="578">
        <v>208.2</v>
      </c>
      <c r="AO2439" s="120">
        <f t="shared" si="1337"/>
        <v>312.29999999999995</v>
      </c>
      <c r="AP2439" s="120">
        <f t="shared" si="1331"/>
        <v>364.34999999999997</v>
      </c>
      <c r="AQ2439" s="120">
        <f t="shared" si="1332"/>
        <v>416.4</v>
      </c>
      <c r="AR2439" s="120">
        <f t="shared" si="1333"/>
        <v>478.85999999999996</v>
      </c>
      <c r="AS2439" s="120">
        <f t="shared" si="1334"/>
        <v>0</v>
      </c>
      <c r="AT2439" s="120">
        <f t="shared" si="1335"/>
        <v>0</v>
      </c>
      <c r="AU2439" s="363" t="s">
        <v>717</v>
      </c>
      <c r="AV2439" s="393"/>
      <c r="AW2439" s="395"/>
      <c r="AX2439" s="571">
        <v>1.5</v>
      </c>
      <c r="AY2439" s="572">
        <v>1.75</v>
      </c>
      <c r="AZ2439" s="572">
        <v>2</v>
      </c>
      <c r="BA2439" s="572">
        <v>2.2999999999999998</v>
      </c>
      <c r="BB2439" s="573">
        <v>0</v>
      </c>
      <c r="BC2439" s="395">
        <v>0</v>
      </c>
      <c r="BD2439" s="115"/>
      <c r="BE2439" s="115"/>
      <c r="BF2439" s="115">
        <v>2</v>
      </c>
      <c r="BG2439" s="115">
        <v>19</v>
      </c>
      <c r="BH2439" s="423">
        <f t="shared" ref="BH2439:BH2502" si="1363">IF(H2439="CS",VLOOKUP(BG2439,$BJ$2344:$BK$2374,2),IF(H2439="Glv",VLOOKUP(BG2439,$BJ$2344:$BL$2374,3),0))</f>
        <v>30.66</v>
      </c>
      <c r="BI2439" s="417">
        <f t="shared" si="1336"/>
        <v>61.32</v>
      </c>
      <c r="BJ2439" s="115"/>
      <c r="BK2439" s="115"/>
      <c r="BP2439" s="74">
        <v>192.4</v>
      </c>
      <c r="BQ2439" s="74" t="str">
        <f t="shared" si="1338"/>
        <v>22019.6-(16)</v>
      </c>
      <c r="BR2439" s="120" t="str">
        <f t="shared" si="1339"/>
        <v>60 deg El 1.5D Gored/Segmented</v>
      </c>
      <c r="BS2439" s="120">
        <f t="shared" si="1340"/>
        <v>312.29999999999995</v>
      </c>
      <c r="BU2439" s="74" t="str">
        <f t="shared" si="1341"/>
        <v>22019.6-(14)</v>
      </c>
      <c r="BV2439" s="120" t="str">
        <f t="shared" si="1342"/>
        <v>60 deg El 1.5D Gored/Segmented</v>
      </c>
      <c r="BW2439" s="120">
        <f t="shared" si="1343"/>
        <v>364.34999999999997</v>
      </c>
      <c r="BY2439" s="74" t="str">
        <f t="shared" si="1344"/>
        <v>22019.6-(12)</v>
      </c>
      <c r="BZ2439" s="120" t="str">
        <f t="shared" si="1345"/>
        <v>60 deg El 1.5D Gored/Segmented</v>
      </c>
      <c r="CA2439" s="120">
        <f t="shared" si="1346"/>
        <v>416.4</v>
      </c>
      <c r="CC2439" s="115" t="str">
        <f t="shared" si="1347"/>
        <v>22019.6-(10)</v>
      </c>
      <c r="CD2439" s="120" t="str">
        <f t="shared" si="1348"/>
        <v>60 deg El 1.5D Gored/Segmented</v>
      </c>
      <c r="CE2439" s="417">
        <f t="shared" si="1349"/>
        <v>478.85999999999996</v>
      </c>
      <c r="CF2439" s="115"/>
      <c r="CG2439" s="115" t="str">
        <f t="shared" si="1350"/>
        <v xml:space="preserve"> </v>
      </c>
      <c r="CH2439" s="120" t="str">
        <f t="shared" si="1351"/>
        <v xml:space="preserve"> </v>
      </c>
      <c r="CI2439" s="417" t="str">
        <f t="shared" si="1352"/>
        <v xml:space="preserve"> </v>
      </c>
      <c r="CJ2439" s="115"/>
      <c r="CK2439" s="115" t="str">
        <f t="shared" si="1353"/>
        <v xml:space="preserve"> </v>
      </c>
      <c r="CL2439" s="120" t="str">
        <f t="shared" si="1354"/>
        <v xml:space="preserve"> </v>
      </c>
      <c r="CM2439" s="417" t="str">
        <f t="shared" si="1356"/>
        <v xml:space="preserve"> </v>
      </c>
      <c r="CN2439" s="74" t="e">
        <f t="shared" si="1360"/>
        <v>#VALUE!</v>
      </c>
      <c r="CO2439" s="74" t="e">
        <f t="shared" si="1361"/>
        <v>#VALUE!</v>
      </c>
      <c r="IS2439" s="111">
        <f>ROUND(((IS2440+IS2438)/2),0)</f>
        <v>183</v>
      </c>
    </row>
    <row r="2440" spans="2:253" s="74" customFormat="1" ht="17.100000000000001" hidden="1" customHeight="1" x14ac:dyDescent="0.25">
      <c r="B2440" s="504">
        <f>IF('KB Duct Parts'!$BL$14=1,'Flanged Elbows'!AV23,0)</f>
        <v>0</v>
      </c>
      <c r="C2440" s="525">
        <v>22020.6</v>
      </c>
      <c r="D2440" s="526">
        <f t="shared" si="1326"/>
        <v>22020.6</v>
      </c>
      <c r="E2440" s="504" t="s">
        <v>877</v>
      </c>
      <c r="F2440" s="508" t="str">
        <f t="shared" si="1319"/>
        <v xml:space="preserve"> </v>
      </c>
      <c r="G2440" s="516" t="s">
        <v>799</v>
      </c>
      <c r="H2440" s="504" t="str">
        <f>IF('Flanged Parts'!$BB$6=1,"CS",IF('Flanged Parts'!$BB$6=2,"Glv",0))</f>
        <v>Glv</v>
      </c>
      <c r="I2440" s="1035" t="str">
        <f t="shared" si="1362"/>
        <v>Gore Locked Segment</v>
      </c>
      <c r="J2440" s="1036"/>
      <c r="K2440" s="516" t="s">
        <v>881</v>
      </c>
      <c r="L2440" s="535">
        <v>18</v>
      </c>
      <c r="M2440" s="532" t="s">
        <v>1700</v>
      </c>
      <c r="N2440" s="514">
        <f t="shared" si="1328"/>
        <v>304.46000000000004</v>
      </c>
      <c r="O2440" s="514">
        <f t="shared" si="1359"/>
        <v>0</v>
      </c>
      <c r="P2440" s="680">
        <f>'KB Duct Parts'!$AE$3</f>
        <v>0</v>
      </c>
      <c r="Q2440" s="681">
        <f t="shared" si="1322"/>
        <v>0</v>
      </c>
      <c r="R2440" s="682">
        <f t="shared" si="1323"/>
        <v>0</v>
      </c>
      <c r="S2440" s="716">
        <f t="shared" si="1330"/>
        <v>0.2</v>
      </c>
      <c r="T2440" s="679">
        <f t="shared" si="1324"/>
        <v>0</v>
      </c>
      <c r="U2440" s="679">
        <f t="shared" si="1325"/>
        <v>0</v>
      </c>
      <c r="Y2440" s="120"/>
      <c r="AD2440" s="81"/>
      <c r="AF2440" s="370">
        <v>18</v>
      </c>
      <c r="AG2440" s="374">
        <v>16</v>
      </c>
      <c r="AH2440" s="378">
        <v>14</v>
      </c>
      <c r="AI2440" s="381">
        <v>12</v>
      </c>
      <c r="AJ2440" s="386">
        <v>10</v>
      </c>
      <c r="AK2440" s="391"/>
      <c r="AL2440" s="386"/>
      <c r="AM2440" s="363">
        <f t="shared" si="1355"/>
        <v>1</v>
      </c>
      <c r="AN2440" s="578">
        <v>237.4</v>
      </c>
      <c r="AO2440" s="120">
        <f t="shared" si="1337"/>
        <v>356.1</v>
      </c>
      <c r="AP2440" s="120">
        <f t="shared" si="1331"/>
        <v>415.45</v>
      </c>
      <c r="AQ2440" s="120">
        <f t="shared" si="1332"/>
        <v>474.8</v>
      </c>
      <c r="AR2440" s="120">
        <f t="shared" si="1333"/>
        <v>546.02</v>
      </c>
      <c r="AS2440" s="120">
        <f t="shared" si="1334"/>
        <v>0</v>
      </c>
      <c r="AT2440" s="120">
        <f t="shared" si="1335"/>
        <v>0</v>
      </c>
      <c r="AU2440" s="363" t="s">
        <v>717</v>
      </c>
      <c r="AV2440" s="393"/>
      <c r="AW2440" s="395"/>
      <c r="AX2440" s="571">
        <v>1.5</v>
      </c>
      <c r="AY2440" s="572">
        <v>1.75</v>
      </c>
      <c r="AZ2440" s="572">
        <v>2</v>
      </c>
      <c r="BA2440" s="572">
        <v>2.2999999999999998</v>
      </c>
      <c r="BB2440" s="573">
        <v>0</v>
      </c>
      <c r="BC2440" s="395">
        <v>0</v>
      </c>
      <c r="BD2440" s="115"/>
      <c r="BE2440" s="115"/>
      <c r="BF2440" s="115">
        <v>2</v>
      </c>
      <c r="BG2440" s="115">
        <v>20</v>
      </c>
      <c r="BH2440" s="423">
        <f t="shared" si="1363"/>
        <v>33.53</v>
      </c>
      <c r="BI2440" s="417">
        <f t="shared" si="1336"/>
        <v>67.06</v>
      </c>
      <c r="BJ2440" s="115"/>
      <c r="BK2440" s="115"/>
      <c r="BP2440" s="74">
        <v>219.3</v>
      </c>
      <c r="BQ2440" s="74" t="str">
        <f t="shared" si="1338"/>
        <v>22020.6-(16)</v>
      </c>
      <c r="BR2440" s="120" t="str">
        <f t="shared" si="1339"/>
        <v>60 deg El 1.5D Gored/Segmented</v>
      </c>
      <c r="BS2440" s="120">
        <f t="shared" si="1340"/>
        <v>356.1</v>
      </c>
      <c r="BU2440" s="74" t="str">
        <f t="shared" si="1341"/>
        <v>22020.6-(14)</v>
      </c>
      <c r="BV2440" s="120" t="str">
        <f t="shared" si="1342"/>
        <v>60 deg El 1.5D Gored/Segmented</v>
      </c>
      <c r="BW2440" s="120">
        <f t="shared" si="1343"/>
        <v>415.45</v>
      </c>
      <c r="BY2440" s="74" t="str">
        <f t="shared" si="1344"/>
        <v>22020.6-(12)</v>
      </c>
      <c r="BZ2440" s="120" t="str">
        <f t="shared" si="1345"/>
        <v>60 deg El 1.5D Gored/Segmented</v>
      </c>
      <c r="CA2440" s="120">
        <f t="shared" si="1346"/>
        <v>474.8</v>
      </c>
      <c r="CC2440" s="115" t="str">
        <f t="shared" si="1347"/>
        <v>22020.6-(10)</v>
      </c>
      <c r="CD2440" s="120" t="str">
        <f t="shared" si="1348"/>
        <v>60 deg El 1.5D Gored/Segmented</v>
      </c>
      <c r="CE2440" s="417">
        <f t="shared" si="1349"/>
        <v>546.02</v>
      </c>
      <c r="CF2440" s="115"/>
      <c r="CG2440" s="115" t="str">
        <f t="shared" si="1350"/>
        <v xml:space="preserve"> </v>
      </c>
      <c r="CH2440" s="120" t="str">
        <f t="shared" si="1351"/>
        <v xml:space="preserve"> </v>
      </c>
      <c r="CI2440" s="417" t="str">
        <f t="shared" si="1352"/>
        <v xml:space="preserve"> </v>
      </c>
      <c r="CJ2440" s="115"/>
      <c r="CK2440" s="115" t="str">
        <f t="shared" si="1353"/>
        <v xml:space="preserve"> </v>
      </c>
      <c r="CL2440" s="120" t="str">
        <f t="shared" si="1354"/>
        <v xml:space="preserve"> </v>
      </c>
      <c r="CM2440" s="417" t="str">
        <f t="shared" si="1356"/>
        <v xml:space="preserve"> </v>
      </c>
      <c r="CN2440" s="74" t="e">
        <f t="shared" si="1360"/>
        <v>#VALUE!</v>
      </c>
      <c r="CO2440" s="74" t="e">
        <f t="shared" si="1361"/>
        <v>#VALUE!</v>
      </c>
      <c r="IS2440" s="111">
        <v>200</v>
      </c>
    </row>
    <row r="2441" spans="2:253" s="74" customFormat="1" ht="17.100000000000001" hidden="1" customHeight="1" x14ac:dyDescent="0.25">
      <c r="B2441" s="504">
        <f>IF('KB Duct Parts'!$BL$14=1,'Flanged Elbows'!AV24,0)</f>
        <v>0</v>
      </c>
      <c r="C2441" s="525">
        <v>22022.6</v>
      </c>
      <c r="D2441" s="526">
        <f t="shared" si="1326"/>
        <v>22022.6</v>
      </c>
      <c r="E2441" s="504" t="s">
        <v>878</v>
      </c>
      <c r="F2441" s="508" t="str">
        <f t="shared" si="1319"/>
        <v xml:space="preserve"> </v>
      </c>
      <c r="G2441" s="516" t="s">
        <v>799</v>
      </c>
      <c r="H2441" s="504" t="str">
        <f>IF('Flanged Parts'!$BB$6=1,"CS",IF('Flanged Parts'!$BB$6=2,"Glv",0))</f>
        <v>Glv</v>
      </c>
      <c r="I2441" s="1035" t="str">
        <f t="shared" si="1362"/>
        <v>Gore Locked Segment</v>
      </c>
      <c r="J2441" s="1036"/>
      <c r="K2441" s="516" t="s">
        <v>881</v>
      </c>
      <c r="L2441" s="535">
        <v>18</v>
      </c>
      <c r="M2441" s="532" t="s">
        <v>1700</v>
      </c>
      <c r="N2441" s="514">
        <f t="shared" si="1328"/>
        <v>362.21999999999997</v>
      </c>
      <c r="O2441" s="514">
        <f t="shared" si="1359"/>
        <v>0</v>
      </c>
      <c r="P2441" s="680">
        <f>'KB Duct Parts'!$AE$3</f>
        <v>0</v>
      </c>
      <c r="Q2441" s="681">
        <f t="shared" si="1322"/>
        <v>0</v>
      </c>
      <c r="R2441" s="682">
        <f t="shared" si="1323"/>
        <v>0</v>
      </c>
      <c r="S2441" s="716">
        <f t="shared" si="1330"/>
        <v>0.2</v>
      </c>
      <c r="T2441" s="679">
        <f t="shared" si="1324"/>
        <v>0</v>
      </c>
      <c r="U2441" s="679">
        <f t="shared" si="1325"/>
        <v>0</v>
      </c>
      <c r="Y2441" s="120"/>
      <c r="AD2441" s="81"/>
      <c r="AF2441" s="370">
        <v>18</v>
      </c>
      <c r="AG2441" s="374">
        <v>16</v>
      </c>
      <c r="AH2441" s="378">
        <v>14</v>
      </c>
      <c r="AI2441" s="381">
        <v>12</v>
      </c>
      <c r="AJ2441" s="386">
        <v>10</v>
      </c>
      <c r="AK2441" s="391"/>
      <c r="AL2441" s="386"/>
      <c r="AM2441" s="363">
        <f t="shared" si="1355"/>
        <v>1</v>
      </c>
      <c r="AN2441" s="578">
        <v>284.89999999999998</v>
      </c>
      <c r="AO2441" s="120">
        <f t="shared" si="1337"/>
        <v>427.34999999999997</v>
      </c>
      <c r="AP2441" s="120">
        <f t="shared" si="1331"/>
        <v>498.57499999999993</v>
      </c>
      <c r="AQ2441" s="120">
        <f t="shared" si="1332"/>
        <v>569.79999999999995</v>
      </c>
      <c r="AR2441" s="120">
        <f t="shared" si="1333"/>
        <v>655.26999999999987</v>
      </c>
      <c r="AS2441" s="120">
        <f t="shared" si="1334"/>
        <v>0</v>
      </c>
      <c r="AT2441" s="120">
        <f t="shared" si="1335"/>
        <v>0</v>
      </c>
      <c r="AU2441" s="363" t="s">
        <v>717</v>
      </c>
      <c r="AV2441" s="393"/>
      <c r="AW2441" s="395"/>
      <c r="AX2441" s="571">
        <v>1.5</v>
      </c>
      <c r="AY2441" s="572">
        <v>1.75</v>
      </c>
      <c r="AZ2441" s="572">
        <v>2</v>
      </c>
      <c r="BA2441" s="572">
        <v>2.2999999999999998</v>
      </c>
      <c r="BB2441" s="573">
        <v>0</v>
      </c>
      <c r="BC2441" s="395">
        <v>0</v>
      </c>
      <c r="BD2441" s="115"/>
      <c r="BE2441" s="115"/>
      <c r="BF2441" s="115">
        <v>2</v>
      </c>
      <c r="BG2441" s="115">
        <v>22</v>
      </c>
      <c r="BH2441" s="423">
        <f t="shared" si="1363"/>
        <v>38.659999999999997</v>
      </c>
      <c r="BI2441" s="417">
        <f t="shared" si="1336"/>
        <v>77.319999999999993</v>
      </c>
      <c r="BJ2441" s="115"/>
      <c r="BK2441" s="115"/>
      <c r="BP2441" s="74">
        <v>263.3</v>
      </c>
      <c r="BQ2441" s="74" t="str">
        <f t="shared" si="1338"/>
        <v>22022.6-(16)</v>
      </c>
      <c r="BR2441" s="120" t="str">
        <f t="shared" si="1339"/>
        <v>60 deg El 1.5D Gored/Segmented</v>
      </c>
      <c r="BS2441" s="120">
        <f t="shared" si="1340"/>
        <v>427.34999999999997</v>
      </c>
      <c r="BU2441" s="74" t="str">
        <f t="shared" si="1341"/>
        <v>22022.6-(14)</v>
      </c>
      <c r="BV2441" s="120" t="str">
        <f t="shared" si="1342"/>
        <v>60 deg El 1.5D Gored/Segmented</v>
      </c>
      <c r="BW2441" s="120">
        <f t="shared" si="1343"/>
        <v>498.57499999999993</v>
      </c>
      <c r="BY2441" s="74" t="str">
        <f t="shared" si="1344"/>
        <v>22022.6-(12)</v>
      </c>
      <c r="BZ2441" s="120" t="str">
        <f t="shared" si="1345"/>
        <v>60 deg El 1.5D Gored/Segmented</v>
      </c>
      <c r="CA2441" s="120">
        <f t="shared" si="1346"/>
        <v>569.79999999999995</v>
      </c>
      <c r="CC2441" s="115" t="str">
        <f t="shared" si="1347"/>
        <v>22022.6-(10)</v>
      </c>
      <c r="CD2441" s="120" t="str">
        <f t="shared" si="1348"/>
        <v>60 deg El 1.5D Gored/Segmented</v>
      </c>
      <c r="CE2441" s="417">
        <f t="shared" si="1349"/>
        <v>655.26999999999987</v>
      </c>
      <c r="CF2441" s="115"/>
      <c r="CG2441" s="115" t="str">
        <f t="shared" si="1350"/>
        <v xml:space="preserve"> </v>
      </c>
      <c r="CH2441" s="120" t="str">
        <f t="shared" si="1351"/>
        <v xml:space="preserve"> </v>
      </c>
      <c r="CI2441" s="417" t="str">
        <f t="shared" si="1352"/>
        <v xml:space="preserve"> </v>
      </c>
      <c r="CJ2441" s="115"/>
      <c r="CK2441" s="115" t="str">
        <f t="shared" si="1353"/>
        <v xml:space="preserve"> </v>
      </c>
      <c r="CL2441" s="120" t="str">
        <f t="shared" si="1354"/>
        <v xml:space="preserve"> </v>
      </c>
      <c r="CM2441" s="417" t="str">
        <f t="shared" si="1356"/>
        <v xml:space="preserve"> </v>
      </c>
      <c r="CN2441" s="74" t="e">
        <f t="shared" si="1360"/>
        <v>#VALUE!</v>
      </c>
      <c r="CO2441" s="74" t="e">
        <f t="shared" si="1361"/>
        <v>#VALUE!</v>
      </c>
      <c r="IS2441" s="111">
        <v>232</v>
      </c>
    </row>
    <row r="2442" spans="2:253" s="74" customFormat="1" ht="17.100000000000001" hidden="1" customHeight="1" x14ac:dyDescent="0.25">
      <c r="B2442" s="504">
        <f>IF('KB Duct Parts'!$BL$14=1,'Flanged Elbows'!AV25,0)</f>
        <v>0</v>
      </c>
      <c r="C2442" s="525">
        <v>22024.6</v>
      </c>
      <c r="D2442" s="526">
        <f t="shared" si="1326"/>
        <v>22024.6</v>
      </c>
      <c r="E2442" s="504" t="s">
        <v>1338</v>
      </c>
      <c r="F2442" s="508" t="str">
        <f t="shared" si="1319"/>
        <v xml:space="preserve"> </v>
      </c>
      <c r="G2442" s="516" t="s">
        <v>799</v>
      </c>
      <c r="H2442" s="504" t="str">
        <f>IF('Flanged Parts'!$BB$6=1,"CS",IF('Flanged Parts'!$BB$6=2,"Glv",0))</f>
        <v>Glv</v>
      </c>
      <c r="I2442" s="1035" t="str">
        <f t="shared" si="1362"/>
        <v>Gore Locked Segment</v>
      </c>
      <c r="J2442" s="1036"/>
      <c r="K2442" s="516" t="s">
        <v>881</v>
      </c>
      <c r="L2442" s="535">
        <v>18</v>
      </c>
      <c r="M2442" s="532" t="s">
        <v>1700</v>
      </c>
      <c r="N2442" s="514">
        <f t="shared" si="1328"/>
        <v>389.88</v>
      </c>
      <c r="O2442" s="514">
        <f t="shared" si="1359"/>
        <v>0</v>
      </c>
      <c r="P2442" s="680">
        <f>'KB Duct Parts'!$AE$3</f>
        <v>0</v>
      </c>
      <c r="Q2442" s="681">
        <f t="shared" si="1322"/>
        <v>0</v>
      </c>
      <c r="R2442" s="682">
        <f t="shared" si="1323"/>
        <v>0</v>
      </c>
      <c r="S2442" s="716">
        <f t="shared" si="1330"/>
        <v>0.2</v>
      </c>
      <c r="T2442" s="679">
        <f t="shared" si="1324"/>
        <v>0</v>
      </c>
      <c r="U2442" s="679">
        <f t="shared" si="1325"/>
        <v>0</v>
      </c>
      <c r="Y2442" s="120"/>
      <c r="AD2442" s="81"/>
      <c r="AF2442" s="370">
        <v>18</v>
      </c>
      <c r="AG2442" s="374">
        <v>16</v>
      </c>
      <c r="AH2442" s="378">
        <v>14</v>
      </c>
      <c r="AI2442" s="381">
        <v>12</v>
      </c>
      <c r="AJ2442" s="386">
        <v>10</v>
      </c>
      <c r="AK2442" s="391"/>
      <c r="AL2442" s="386"/>
      <c r="AM2442" s="363">
        <f t="shared" si="1355"/>
        <v>1</v>
      </c>
      <c r="AN2442" s="578">
        <v>308.3</v>
      </c>
      <c r="AO2442" s="120">
        <f t="shared" si="1337"/>
        <v>462.45000000000005</v>
      </c>
      <c r="AP2442" s="120">
        <f t="shared" si="1331"/>
        <v>539.52499999999998</v>
      </c>
      <c r="AQ2442" s="120">
        <f t="shared" si="1332"/>
        <v>616.6</v>
      </c>
      <c r="AR2442" s="120">
        <f t="shared" si="1333"/>
        <v>709.08999999999992</v>
      </c>
      <c r="AS2442" s="120">
        <f t="shared" si="1334"/>
        <v>0</v>
      </c>
      <c r="AT2442" s="120">
        <f t="shared" si="1335"/>
        <v>0</v>
      </c>
      <c r="AU2442" s="363" t="s">
        <v>717</v>
      </c>
      <c r="AV2442" s="393"/>
      <c r="AW2442" s="395"/>
      <c r="AX2442" s="571">
        <v>1.5</v>
      </c>
      <c r="AY2442" s="572">
        <v>1.75</v>
      </c>
      <c r="AZ2442" s="572">
        <v>2</v>
      </c>
      <c r="BA2442" s="572">
        <v>2.2999999999999998</v>
      </c>
      <c r="BB2442" s="573">
        <v>0</v>
      </c>
      <c r="BC2442" s="395">
        <v>0</v>
      </c>
      <c r="BD2442" s="115"/>
      <c r="BE2442" s="115"/>
      <c r="BF2442" s="115">
        <v>2</v>
      </c>
      <c r="BG2442" s="115">
        <v>24</v>
      </c>
      <c r="BH2442" s="423">
        <f t="shared" si="1363"/>
        <v>40.79</v>
      </c>
      <c r="BI2442" s="417">
        <f t="shared" si="1336"/>
        <v>81.58</v>
      </c>
      <c r="BJ2442" s="115"/>
      <c r="BK2442" s="115"/>
      <c r="BP2442" s="74">
        <v>305.3</v>
      </c>
      <c r="BQ2442" s="74" t="str">
        <f t="shared" si="1338"/>
        <v>22024.6-(16)</v>
      </c>
      <c r="BR2442" s="120" t="str">
        <f t="shared" si="1339"/>
        <v>60 deg El 1.5D Gored/Segmented</v>
      </c>
      <c r="BS2442" s="120">
        <f t="shared" si="1340"/>
        <v>462.45000000000005</v>
      </c>
      <c r="BU2442" s="74" t="str">
        <f t="shared" si="1341"/>
        <v>22024.6-(14)</v>
      </c>
      <c r="BV2442" s="120" t="str">
        <f t="shared" si="1342"/>
        <v>60 deg El 1.5D Gored/Segmented</v>
      </c>
      <c r="BW2442" s="120">
        <f t="shared" si="1343"/>
        <v>539.52499999999998</v>
      </c>
      <c r="BY2442" s="74" t="str">
        <f t="shared" si="1344"/>
        <v>22024.6-(12)</v>
      </c>
      <c r="BZ2442" s="120" t="str">
        <f t="shared" si="1345"/>
        <v>60 deg El 1.5D Gored/Segmented</v>
      </c>
      <c r="CA2442" s="120">
        <f t="shared" si="1346"/>
        <v>616.6</v>
      </c>
      <c r="CC2442" s="115" t="str">
        <f t="shared" si="1347"/>
        <v>22024.6-(10)</v>
      </c>
      <c r="CD2442" s="120" t="str">
        <f t="shared" si="1348"/>
        <v>60 deg El 1.5D Gored/Segmented</v>
      </c>
      <c r="CE2442" s="417">
        <f t="shared" si="1349"/>
        <v>709.08999999999992</v>
      </c>
      <c r="CF2442" s="115"/>
      <c r="CG2442" s="115" t="str">
        <f t="shared" si="1350"/>
        <v xml:space="preserve"> </v>
      </c>
      <c r="CH2442" s="120" t="str">
        <f t="shared" si="1351"/>
        <v xml:space="preserve"> </v>
      </c>
      <c r="CI2442" s="417" t="str">
        <f t="shared" si="1352"/>
        <v xml:space="preserve"> </v>
      </c>
      <c r="CJ2442" s="115"/>
      <c r="CK2442" s="115" t="str">
        <f t="shared" si="1353"/>
        <v xml:space="preserve"> </v>
      </c>
      <c r="CL2442" s="120" t="str">
        <f t="shared" si="1354"/>
        <v xml:space="preserve"> </v>
      </c>
      <c r="CM2442" s="417" t="str">
        <f t="shared" si="1356"/>
        <v xml:space="preserve"> </v>
      </c>
      <c r="CN2442" s="74" t="e">
        <f t="shared" si="1360"/>
        <v>#VALUE!</v>
      </c>
      <c r="CO2442" s="74" t="e">
        <f t="shared" si="1361"/>
        <v>#VALUE!</v>
      </c>
      <c r="IS2442" s="111">
        <v>250.9</v>
      </c>
    </row>
    <row r="2443" spans="2:253" s="74" customFormat="1" ht="17.100000000000001" hidden="1" customHeight="1" x14ac:dyDescent="0.25">
      <c r="B2443" s="504">
        <f>IF('KB Duct Parts'!$BL$14=1,'Flanged Elbows'!AV26,0)</f>
        <v>0</v>
      </c>
      <c r="C2443" s="525">
        <v>22026.6</v>
      </c>
      <c r="D2443" s="526">
        <f t="shared" si="1326"/>
        <v>22026.6</v>
      </c>
      <c r="E2443" s="504" t="s">
        <v>1339</v>
      </c>
      <c r="F2443" s="508" t="str">
        <f t="shared" si="1319"/>
        <v xml:space="preserve"> </v>
      </c>
      <c r="G2443" s="516" t="s">
        <v>799</v>
      </c>
      <c r="H2443" s="504" t="str">
        <f>IF('Flanged Parts'!$BB$6=1,"CS",IF('Flanged Parts'!$BB$6=2,"Glv",0))</f>
        <v>Glv</v>
      </c>
      <c r="I2443" s="1035" t="str">
        <f t="shared" si="1362"/>
        <v>Welded Segments</v>
      </c>
      <c r="J2443" s="1036"/>
      <c r="K2443" s="516" t="s">
        <v>881</v>
      </c>
      <c r="L2443" s="535">
        <v>16</v>
      </c>
      <c r="M2443" s="532" t="s">
        <v>1700</v>
      </c>
      <c r="N2443" s="514">
        <f t="shared" si="1328"/>
        <v>587.91999999999996</v>
      </c>
      <c r="O2443" s="514">
        <f t="shared" si="1359"/>
        <v>0</v>
      </c>
      <c r="P2443" s="680">
        <f>'KB Duct Parts'!$AE$3</f>
        <v>0</v>
      </c>
      <c r="Q2443" s="681">
        <f t="shared" si="1322"/>
        <v>0</v>
      </c>
      <c r="R2443" s="682">
        <f t="shared" si="1323"/>
        <v>0</v>
      </c>
      <c r="S2443" s="716">
        <f t="shared" si="1330"/>
        <v>0.2</v>
      </c>
      <c r="T2443" s="679">
        <f t="shared" si="1324"/>
        <v>0</v>
      </c>
      <c r="U2443" s="679">
        <f t="shared" si="1325"/>
        <v>0</v>
      </c>
      <c r="Y2443" s="120"/>
      <c r="AD2443" s="81"/>
      <c r="AF2443" s="370">
        <v>16</v>
      </c>
      <c r="AG2443" s="374">
        <v>14</v>
      </c>
      <c r="AH2443" s="378">
        <v>12</v>
      </c>
      <c r="AI2443" s="381">
        <v>10</v>
      </c>
      <c r="AJ2443" s="386"/>
      <c r="AK2443" s="391"/>
      <c r="AL2443" s="386"/>
      <c r="AM2443" s="363">
        <f t="shared" si="1355"/>
        <v>1</v>
      </c>
      <c r="AN2443" s="578">
        <v>465.2</v>
      </c>
      <c r="AO2443" s="120">
        <f t="shared" si="1337"/>
        <v>581.5</v>
      </c>
      <c r="AP2443" s="120">
        <f t="shared" si="1331"/>
        <v>697.8</v>
      </c>
      <c r="AQ2443" s="120">
        <f t="shared" si="1332"/>
        <v>837.36</v>
      </c>
      <c r="AR2443" s="120">
        <f t="shared" si="1333"/>
        <v>0</v>
      </c>
      <c r="AS2443" s="120">
        <f t="shared" si="1334"/>
        <v>0</v>
      </c>
      <c r="AT2443" s="120">
        <f t="shared" si="1335"/>
        <v>0</v>
      </c>
      <c r="AU2443" s="363" t="s">
        <v>717</v>
      </c>
      <c r="AV2443" s="393"/>
      <c r="AW2443" s="395"/>
      <c r="AX2443" s="571">
        <v>1.25</v>
      </c>
      <c r="AY2443" s="572">
        <v>1.5</v>
      </c>
      <c r="AZ2443" s="572">
        <v>1.8</v>
      </c>
      <c r="BA2443" s="572">
        <v>0</v>
      </c>
      <c r="BB2443" s="573">
        <v>0</v>
      </c>
      <c r="BC2443" s="395">
        <v>0</v>
      </c>
      <c r="BD2443" s="115"/>
      <c r="BE2443" s="115"/>
      <c r="BF2443" s="115">
        <v>2</v>
      </c>
      <c r="BG2443" s="115">
        <v>26</v>
      </c>
      <c r="BH2443" s="423">
        <f t="shared" si="1363"/>
        <v>61.36</v>
      </c>
      <c r="BI2443" s="417">
        <f t="shared" si="1336"/>
        <v>122.72</v>
      </c>
      <c r="BJ2443" s="115"/>
      <c r="BK2443" s="115"/>
      <c r="BP2443" s="74">
        <v>400</v>
      </c>
      <c r="BQ2443" s="74" t="str">
        <f t="shared" si="1338"/>
        <v>22026.6-(14)</v>
      </c>
      <c r="BR2443" s="120" t="str">
        <f t="shared" si="1339"/>
        <v>60 deg El 1.5D Gored/Segmented</v>
      </c>
      <c r="BS2443" s="120">
        <f t="shared" si="1340"/>
        <v>581.5</v>
      </c>
      <c r="BU2443" s="74" t="str">
        <f t="shared" si="1341"/>
        <v>22026.6-(12)</v>
      </c>
      <c r="BV2443" s="120" t="str">
        <f t="shared" si="1342"/>
        <v>60 deg El 1.5D Gored/Segmented</v>
      </c>
      <c r="BW2443" s="120">
        <f t="shared" si="1343"/>
        <v>697.8</v>
      </c>
      <c r="BY2443" s="74" t="str">
        <f t="shared" si="1344"/>
        <v>22026.6-(10)</v>
      </c>
      <c r="BZ2443" s="120" t="str">
        <f t="shared" si="1345"/>
        <v>60 deg El 1.5D Gored/Segmented</v>
      </c>
      <c r="CA2443" s="120">
        <f t="shared" si="1346"/>
        <v>837.36</v>
      </c>
      <c r="CC2443" s="115" t="str">
        <f t="shared" si="1347"/>
        <v xml:space="preserve"> </v>
      </c>
      <c r="CD2443" s="120" t="str">
        <f t="shared" si="1348"/>
        <v xml:space="preserve"> </v>
      </c>
      <c r="CE2443" s="417" t="str">
        <f t="shared" si="1349"/>
        <v xml:space="preserve"> </v>
      </c>
      <c r="CF2443" s="115"/>
      <c r="CG2443" s="115" t="str">
        <f t="shared" si="1350"/>
        <v xml:space="preserve"> </v>
      </c>
      <c r="CH2443" s="120" t="str">
        <f t="shared" si="1351"/>
        <v xml:space="preserve"> </v>
      </c>
      <c r="CI2443" s="417" t="str">
        <f t="shared" si="1352"/>
        <v xml:space="preserve"> </v>
      </c>
      <c r="CJ2443" s="115"/>
      <c r="CK2443" s="115" t="str">
        <f t="shared" si="1353"/>
        <v xml:space="preserve"> </v>
      </c>
      <c r="CL2443" s="120" t="str">
        <f t="shared" si="1354"/>
        <v xml:space="preserve"> </v>
      </c>
      <c r="CM2443" s="417" t="str">
        <f t="shared" si="1356"/>
        <v xml:space="preserve"> </v>
      </c>
      <c r="CN2443" s="74" t="e">
        <f t="shared" si="1360"/>
        <v>#VALUE!</v>
      </c>
      <c r="CO2443" s="74" t="e">
        <f t="shared" si="1361"/>
        <v>#VALUE!</v>
      </c>
      <c r="IS2443" s="111">
        <v>282.5</v>
      </c>
    </row>
    <row r="2444" spans="2:253" s="74" customFormat="1" ht="17.100000000000001" hidden="1" customHeight="1" x14ac:dyDescent="0.25">
      <c r="B2444" s="504">
        <f>IF('KB Duct Parts'!$BL$14=1,'Flanged Elbows'!AV27,0)</f>
        <v>0</v>
      </c>
      <c r="C2444" s="525">
        <v>22028.6</v>
      </c>
      <c r="D2444" s="526">
        <f t="shared" si="1326"/>
        <v>22028.6</v>
      </c>
      <c r="E2444" s="504" t="s">
        <v>1340</v>
      </c>
      <c r="F2444" s="508" t="str">
        <f t="shared" si="1319"/>
        <v xml:space="preserve"> </v>
      </c>
      <c r="G2444" s="516" t="s">
        <v>799</v>
      </c>
      <c r="H2444" s="504" t="str">
        <f>IF('Flanged Parts'!$BB$6=1,"CS",IF('Flanged Parts'!$BB$6=2,"Glv",0))</f>
        <v>Glv</v>
      </c>
      <c r="I2444" s="1035" t="str">
        <f t="shared" si="1362"/>
        <v>Welded Segments</v>
      </c>
      <c r="J2444" s="1036"/>
      <c r="K2444" s="516" t="s">
        <v>881</v>
      </c>
      <c r="L2444" s="535">
        <v>16</v>
      </c>
      <c r="M2444" s="532" t="s">
        <v>1700</v>
      </c>
      <c r="N2444" s="514">
        <f t="shared" si="1328"/>
        <v>603.12</v>
      </c>
      <c r="O2444" s="514">
        <f t="shared" si="1359"/>
        <v>0</v>
      </c>
      <c r="P2444" s="680">
        <f>'KB Duct Parts'!$AE$3</f>
        <v>0</v>
      </c>
      <c r="Q2444" s="681">
        <f t="shared" si="1322"/>
        <v>0</v>
      </c>
      <c r="R2444" s="682">
        <f t="shared" si="1323"/>
        <v>0</v>
      </c>
      <c r="S2444" s="716">
        <f t="shared" si="1330"/>
        <v>0.2</v>
      </c>
      <c r="T2444" s="679">
        <f t="shared" si="1324"/>
        <v>0</v>
      </c>
      <c r="U2444" s="679">
        <f t="shared" si="1325"/>
        <v>0</v>
      </c>
      <c r="Y2444" s="120"/>
      <c r="AD2444" s="81"/>
      <c r="AF2444" s="370">
        <v>16</v>
      </c>
      <c r="AG2444" s="374">
        <v>14</v>
      </c>
      <c r="AH2444" s="378">
        <v>12</v>
      </c>
      <c r="AI2444" s="381">
        <v>10</v>
      </c>
      <c r="AJ2444" s="386"/>
      <c r="AK2444" s="391"/>
      <c r="AL2444" s="386"/>
      <c r="AM2444" s="363">
        <f t="shared" si="1355"/>
        <v>1</v>
      </c>
      <c r="AN2444" s="578">
        <v>476.3</v>
      </c>
      <c r="AO2444" s="120">
        <f t="shared" si="1337"/>
        <v>595.375</v>
      </c>
      <c r="AP2444" s="120">
        <f t="shared" si="1331"/>
        <v>714.45</v>
      </c>
      <c r="AQ2444" s="120">
        <f t="shared" si="1332"/>
        <v>857.34</v>
      </c>
      <c r="AR2444" s="120">
        <f t="shared" si="1333"/>
        <v>0</v>
      </c>
      <c r="AS2444" s="120">
        <f t="shared" si="1334"/>
        <v>0</v>
      </c>
      <c r="AT2444" s="120">
        <f t="shared" si="1335"/>
        <v>0</v>
      </c>
      <c r="AU2444" s="363" t="s">
        <v>717</v>
      </c>
      <c r="AV2444" s="393"/>
      <c r="AW2444" s="395"/>
      <c r="AX2444" s="571">
        <v>1.25</v>
      </c>
      <c r="AY2444" s="572">
        <v>1.5</v>
      </c>
      <c r="AZ2444" s="572">
        <v>1.8</v>
      </c>
      <c r="BA2444" s="572">
        <v>0</v>
      </c>
      <c r="BB2444" s="573">
        <v>0</v>
      </c>
      <c r="BC2444" s="395">
        <v>0</v>
      </c>
      <c r="BD2444" s="115"/>
      <c r="BE2444" s="115"/>
      <c r="BF2444" s="115">
        <v>2</v>
      </c>
      <c r="BG2444" s="115">
        <v>28</v>
      </c>
      <c r="BH2444" s="423">
        <f t="shared" si="1363"/>
        <v>63.41</v>
      </c>
      <c r="BI2444" s="417">
        <f t="shared" si="1336"/>
        <v>126.82</v>
      </c>
      <c r="BJ2444" s="115"/>
      <c r="BK2444" s="115"/>
      <c r="BP2444" s="74">
        <v>440.2</v>
      </c>
      <c r="BQ2444" s="74" t="str">
        <f t="shared" si="1338"/>
        <v>22028.6-(14)</v>
      </c>
      <c r="BR2444" s="120" t="str">
        <f t="shared" si="1339"/>
        <v>60 deg El 1.5D Gored/Segmented</v>
      </c>
      <c r="BS2444" s="120">
        <f t="shared" si="1340"/>
        <v>595.375</v>
      </c>
      <c r="BU2444" s="74" t="str">
        <f t="shared" si="1341"/>
        <v>22028.6-(12)</v>
      </c>
      <c r="BV2444" s="120" t="str">
        <f t="shared" si="1342"/>
        <v>60 deg El 1.5D Gored/Segmented</v>
      </c>
      <c r="BW2444" s="120">
        <f t="shared" si="1343"/>
        <v>714.45</v>
      </c>
      <c r="BY2444" s="74" t="str">
        <f t="shared" si="1344"/>
        <v>22028.6-(10)</v>
      </c>
      <c r="BZ2444" s="120" t="str">
        <f t="shared" si="1345"/>
        <v>60 deg El 1.5D Gored/Segmented</v>
      </c>
      <c r="CA2444" s="120">
        <f t="shared" si="1346"/>
        <v>857.34</v>
      </c>
      <c r="CC2444" s="115" t="str">
        <f t="shared" si="1347"/>
        <v xml:space="preserve"> </v>
      </c>
      <c r="CD2444" s="120" t="str">
        <f t="shared" si="1348"/>
        <v xml:space="preserve"> </v>
      </c>
      <c r="CE2444" s="417" t="str">
        <f t="shared" si="1349"/>
        <v xml:space="preserve"> </v>
      </c>
      <c r="CF2444" s="115"/>
      <c r="CG2444" s="115" t="str">
        <f t="shared" si="1350"/>
        <v xml:space="preserve"> </v>
      </c>
      <c r="CH2444" s="120" t="str">
        <f t="shared" si="1351"/>
        <v xml:space="preserve"> </v>
      </c>
      <c r="CI2444" s="417" t="str">
        <f t="shared" si="1352"/>
        <v xml:space="preserve"> </v>
      </c>
      <c r="CJ2444" s="115"/>
      <c r="CK2444" s="115" t="str">
        <f t="shared" si="1353"/>
        <v xml:space="preserve"> </v>
      </c>
      <c r="CL2444" s="120" t="str">
        <f t="shared" si="1354"/>
        <v xml:space="preserve"> </v>
      </c>
      <c r="CM2444" s="417" t="str">
        <f t="shared" si="1356"/>
        <v xml:space="preserve"> </v>
      </c>
      <c r="CN2444" s="74" t="e">
        <f t="shared" si="1360"/>
        <v>#VALUE!</v>
      </c>
      <c r="CO2444" s="74" t="e">
        <f t="shared" si="1361"/>
        <v>#VALUE!</v>
      </c>
      <c r="IS2444" s="111">
        <v>321</v>
      </c>
    </row>
    <row r="2445" spans="2:253" s="74" customFormat="1" ht="17.100000000000001" hidden="1" customHeight="1" x14ac:dyDescent="0.25">
      <c r="B2445" s="504">
        <f>IF('KB Duct Parts'!$BL$14=1,'Flanged Elbows'!AV28,0)</f>
        <v>0</v>
      </c>
      <c r="C2445" s="525">
        <v>22030.6</v>
      </c>
      <c r="D2445" s="526">
        <f t="shared" si="1326"/>
        <v>22030.6</v>
      </c>
      <c r="E2445" s="504" t="s">
        <v>1341</v>
      </c>
      <c r="F2445" s="508" t="str">
        <f t="shared" si="1319"/>
        <v xml:space="preserve"> </v>
      </c>
      <c r="G2445" s="516" t="s">
        <v>799</v>
      </c>
      <c r="H2445" s="504" t="str">
        <f>IF('Flanged Parts'!$BB$6=1,"CS",IF('Flanged Parts'!$BB$6=2,"Glv",0))</f>
        <v>Glv</v>
      </c>
      <c r="I2445" s="1035" t="str">
        <f t="shared" si="1362"/>
        <v>Welded Segments</v>
      </c>
      <c r="J2445" s="1036"/>
      <c r="K2445" s="516" t="s">
        <v>881</v>
      </c>
      <c r="L2445" s="535">
        <v>16</v>
      </c>
      <c r="M2445" s="532" t="s">
        <v>1700</v>
      </c>
      <c r="N2445" s="514">
        <f t="shared" si="1328"/>
        <v>697.42</v>
      </c>
      <c r="O2445" s="514">
        <f t="shared" si="1359"/>
        <v>0</v>
      </c>
      <c r="P2445" s="680">
        <f>'KB Duct Parts'!$AE$3</f>
        <v>0</v>
      </c>
      <c r="Q2445" s="681">
        <f t="shared" si="1322"/>
        <v>0</v>
      </c>
      <c r="R2445" s="682">
        <f t="shared" si="1323"/>
        <v>0</v>
      </c>
      <c r="S2445" s="716">
        <f t="shared" si="1330"/>
        <v>0.2</v>
      </c>
      <c r="T2445" s="679">
        <f t="shared" si="1324"/>
        <v>0</v>
      </c>
      <c r="U2445" s="679">
        <f t="shared" si="1325"/>
        <v>0</v>
      </c>
      <c r="Y2445" s="120"/>
      <c r="AD2445" s="81"/>
      <c r="AF2445" s="370">
        <v>16</v>
      </c>
      <c r="AG2445" s="374">
        <v>14</v>
      </c>
      <c r="AH2445" s="378">
        <v>12</v>
      </c>
      <c r="AI2445" s="381">
        <v>10</v>
      </c>
      <c r="AJ2445" s="386"/>
      <c r="AK2445" s="391"/>
      <c r="AL2445" s="386"/>
      <c r="AM2445" s="363">
        <f t="shared" si="1355"/>
        <v>1</v>
      </c>
      <c r="AN2445" s="578">
        <v>561.9</v>
      </c>
      <c r="AO2445" s="120">
        <f t="shared" si="1337"/>
        <v>702.375</v>
      </c>
      <c r="AP2445" s="120">
        <f t="shared" si="1331"/>
        <v>842.84999999999991</v>
      </c>
      <c r="AQ2445" s="120">
        <f t="shared" si="1332"/>
        <v>1011.42</v>
      </c>
      <c r="AR2445" s="120">
        <f t="shared" si="1333"/>
        <v>0</v>
      </c>
      <c r="AS2445" s="120">
        <f t="shared" si="1334"/>
        <v>0</v>
      </c>
      <c r="AT2445" s="120">
        <f t="shared" si="1335"/>
        <v>0</v>
      </c>
      <c r="AU2445" s="363" t="s">
        <v>717</v>
      </c>
      <c r="AV2445" s="393"/>
      <c r="AW2445" s="395"/>
      <c r="AX2445" s="571">
        <v>1.25</v>
      </c>
      <c r="AY2445" s="572">
        <v>1.5</v>
      </c>
      <c r="AZ2445" s="572">
        <v>1.8</v>
      </c>
      <c r="BA2445" s="572">
        <v>0</v>
      </c>
      <c r="BB2445" s="573">
        <v>0</v>
      </c>
      <c r="BC2445" s="395">
        <v>0</v>
      </c>
      <c r="BD2445" s="115"/>
      <c r="BE2445" s="115"/>
      <c r="BF2445" s="115">
        <v>2</v>
      </c>
      <c r="BG2445" s="115">
        <v>30</v>
      </c>
      <c r="BH2445" s="423">
        <f t="shared" si="1363"/>
        <v>67.760000000000005</v>
      </c>
      <c r="BI2445" s="417">
        <f t="shared" si="1336"/>
        <v>135.52000000000001</v>
      </c>
      <c r="BJ2445" s="115"/>
      <c r="BK2445" s="115"/>
      <c r="BP2445" s="74">
        <v>519.29999999999995</v>
      </c>
      <c r="BQ2445" s="74" t="str">
        <f t="shared" si="1338"/>
        <v>22030.6-(14)</v>
      </c>
      <c r="BR2445" s="120" t="str">
        <f t="shared" si="1339"/>
        <v>60 deg El 1.5D Gored/Segmented</v>
      </c>
      <c r="BS2445" s="120">
        <f t="shared" si="1340"/>
        <v>702.375</v>
      </c>
      <c r="BU2445" s="74" t="str">
        <f t="shared" si="1341"/>
        <v>22030.6-(12)</v>
      </c>
      <c r="BV2445" s="120" t="str">
        <f t="shared" si="1342"/>
        <v>60 deg El 1.5D Gored/Segmented</v>
      </c>
      <c r="BW2445" s="120">
        <f t="shared" si="1343"/>
        <v>842.84999999999991</v>
      </c>
      <c r="BY2445" s="74" t="str">
        <f t="shared" si="1344"/>
        <v>22030.6-(10)</v>
      </c>
      <c r="BZ2445" s="120" t="str">
        <f t="shared" si="1345"/>
        <v>60 deg El 1.5D Gored/Segmented</v>
      </c>
      <c r="CA2445" s="120">
        <f t="shared" si="1346"/>
        <v>1011.42</v>
      </c>
      <c r="CC2445" s="115" t="str">
        <f t="shared" si="1347"/>
        <v xml:space="preserve"> </v>
      </c>
      <c r="CD2445" s="120" t="str">
        <f t="shared" si="1348"/>
        <v xml:space="preserve"> </v>
      </c>
      <c r="CE2445" s="417" t="str">
        <f t="shared" si="1349"/>
        <v xml:space="preserve"> </v>
      </c>
      <c r="CF2445" s="115"/>
      <c r="CG2445" s="115" t="str">
        <f t="shared" si="1350"/>
        <v xml:space="preserve"> </v>
      </c>
      <c r="CH2445" s="120" t="str">
        <f t="shared" si="1351"/>
        <v xml:space="preserve"> </v>
      </c>
      <c r="CI2445" s="417" t="str">
        <f t="shared" si="1352"/>
        <v xml:space="preserve"> </v>
      </c>
      <c r="CJ2445" s="115"/>
      <c r="CK2445" s="115" t="str">
        <f t="shared" si="1353"/>
        <v xml:space="preserve"> </v>
      </c>
      <c r="CL2445" s="120" t="str">
        <f t="shared" si="1354"/>
        <v xml:space="preserve"> </v>
      </c>
      <c r="CM2445" s="417" t="str">
        <f t="shared" si="1356"/>
        <v xml:space="preserve"> </v>
      </c>
      <c r="CN2445" s="74" t="e">
        <f t="shared" si="1360"/>
        <v>#VALUE!</v>
      </c>
      <c r="CO2445" s="74" t="e">
        <f t="shared" si="1361"/>
        <v>#VALUE!</v>
      </c>
      <c r="IS2445" s="111">
        <v>373.3</v>
      </c>
    </row>
    <row r="2446" spans="2:253" s="74" customFormat="1" ht="17.100000000000001" hidden="1" customHeight="1" x14ac:dyDescent="0.25">
      <c r="B2446" s="504">
        <f>IF('KB Duct Parts'!$BL$14=1,'Flanged Elbows'!AV29,0)</f>
        <v>0</v>
      </c>
      <c r="C2446" s="525">
        <v>22032.6</v>
      </c>
      <c r="D2446" s="526">
        <f t="shared" si="1326"/>
        <v>22032.6</v>
      </c>
      <c r="E2446" s="504" t="s">
        <v>1342</v>
      </c>
      <c r="F2446" s="508" t="str">
        <f t="shared" si="1319"/>
        <v xml:space="preserve"> </v>
      </c>
      <c r="G2446" s="516" t="s">
        <v>799</v>
      </c>
      <c r="H2446" s="504" t="str">
        <f>IF('Flanged Parts'!$BB$6=1,"CS",IF('Flanged Parts'!$BB$6=2,"Glv",0))</f>
        <v>Glv</v>
      </c>
      <c r="I2446" s="1035" t="str">
        <f t="shared" si="1362"/>
        <v>Welded Segments</v>
      </c>
      <c r="J2446" s="1036"/>
      <c r="K2446" s="516" t="s">
        <v>881</v>
      </c>
      <c r="L2446" s="535">
        <v>16</v>
      </c>
      <c r="M2446" s="532" t="s">
        <v>1700</v>
      </c>
      <c r="N2446" s="514">
        <f t="shared" si="1328"/>
        <v>809.96</v>
      </c>
      <c r="O2446" s="514">
        <f t="shared" si="1359"/>
        <v>0</v>
      </c>
      <c r="P2446" s="680">
        <f>'KB Duct Parts'!$AE$3</f>
        <v>0</v>
      </c>
      <c r="Q2446" s="681">
        <f t="shared" si="1322"/>
        <v>0</v>
      </c>
      <c r="R2446" s="682">
        <f t="shared" si="1323"/>
        <v>0</v>
      </c>
      <c r="S2446" s="716">
        <f t="shared" si="1330"/>
        <v>0.2</v>
      </c>
      <c r="T2446" s="679">
        <f t="shared" si="1324"/>
        <v>0</v>
      </c>
      <c r="U2446" s="679">
        <f t="shared" si="1325"/>
        <v>0</v>
      </c>
      <c r="Y2446" s="120"/>
      <c r="AD2446" s="81"/>
      <c r="AF2446" s="370">
        <v>16</v>
      </c>
      <c r="AG2446" s="374">
        <v>14</v>
      </c>
      <c r="AH2446" s="378">
        <v>12</v>
      </c>
      <c r="AI2446" s="381">
        <v>10</v>
      </c>
      <c r="AJ2446" s="386"/>
      <c r="AK2446" s="391"/>
      <c r="AL2446" s="386"/>
      <c r="AM2446" s="363">
        <f t="shared" si="1355"/>
        <v>1</v>
      </c>
      <c r="AN2446" s="578">
        <v>659.6</v>
      </c>
      <c r="AO2446" s="120">
        <f t="shared" si="1337"/>
        <v>824.5</v>
      </c>
      <c r="AP2446" s="120">
        <f t="shared" si="1331"/>
        <v>989.40000000000009</v>
      </c>
      <c r="AQ2446" s="120">
        <f t="shared" si="1332"/>
        <v>1187.28</v>
      </c>
      <c r="AR2446" s="120">
        <f t="shared" si="1333"/>
        <v>0</v>
      </c>
      <c r="AS2446" s="120">
        <f t="shared" si="1334"/>
        <v>0</v>
      </c>
      <c r="AT2446" s="120">
        <f t="shared" si="1335"/>
        <v>0</v>
      </c>
      <c r="AU2446" s="363" t="s">
        <v>717</v>
      </c>
      <c r="AV2446" s="393"/>
      <c r="AW2446" s="395"/>
      <c r="AX2446" s="571">
        <v>1.25</v>
      </c>
      <c r="AY2446" s="572">
        <v>1.5</v>
      </c>
      <c r="AZ2446" s="572">
        <v>1.8</v>
      </c>
      <c r="BA2446" s="572">
        <v>0</v>
      </c>
      <c r="BB2446" s="573">
        <v>0</v>
      </c>
      <c r="BC2446" s="395">
        <v>0</v>
      </c>
      <c r="BD2446" s="115"/>
      <c r="BE2446" s="115"/>
      <c r="BF2446" s="115">
        <v>2</v>
      </c>
      <c r="BG2446" s="115">
        <v>32</v>
      </c>
      <c r="BH2446" s="423">
        <f t="shared" si="1363"/>
        <v>75.180000000000007</v>
      </c>
      <c r="BI2446" s="417">
        <f t="shared" si="1336"/>
        <v>150.36000000000001</v>
      </c>
      <c r="BJ2446" s="115"/>
      <c r="BK2446" s="115"/>
      <c r="BP2446" s="74">
        <v>609.6</v>
      </c>
      <c r="BQ2446" s="74" t="str">
        <f t="shared" si="1338"/>
        <v>22032.6-(14)</v>
      </c>
      <c r="BR2446" s="120" t="str">
        <f t="shared" si="1339"/>
        <v>60 deg El 1.5D Gored/Segmented</v>
      </c>
      <c r="BS2446" s="120">
        <f t="shared" si="1340"/>
        <v>824.5</v>
      </c>
      <c r="BU2446" s="74" t="str">
        <f t="shared" si="1341"/>
        <v>22032.6-(12)</v>
      </c>
      <c r="BV2446" s="120" t="str">
        <f t="shared" si="1342"/>
        <v>60 deg El 1.5D Gored/Segmented</v>
      </c>
      <c r="BW2446" s="120">
        <f t="shared" si="1343"/>
        <v>989.40000000000009</v>
      </c>
      <c r="BY2446" s="74" t="str">
        <f t="shared" si="1344"/>
        <v>22032.6-(10)</v>
      </c>
      <c r="BZ2446" s="120" t="str">
        <f t="shared" si="1345"/>
        <v>60 deg El 1.5D Gored/Segmented</v>
      </c>
      <c r="CA2446" s="120">
        <f t="shared" si="1346"/>
        <v>1187.28</v>
      </c>
      <c r="CC2446" s="115" t="str">
        <f t="shared" si="1347"/>
        <v xml:space="preserve"> </v>
      </c>
      <c r="CD2446" s="120" t="str">
        <f t="shared" si="1348"/>
        <v xml:space="preserve"> </v>
      </c>
      <c r="CE2446" s="417" t="str">
        <f t="shared" si="1349"/>
        <v xml:space="preserve"> </v>
      </c>
      <c r="CF2446" s="115"/>
      <c r="CG2446" s="115" t="str">
        <f t="shared" si="1350"/>
        <v xml:space="preserve"> </v>
      </c>
      <c r="CH2446" s="120" t="str">
        <f t="shared" si="1351"/>
        <v xml:space="preserve"> </v>
      </c>
      <c r="CI2446" s="417" t="str">
        <f t="shared" si="1352"/>
        <v xml:space="preserve"> </v>
      </c>
      <c r="CJ2446" s="115"/>
      <c r="CK2446" s="115" t="str">
        <f t="shared" si="1353"/>
        <v xml:space="preserve"> </v>
      </c>
      <c r="CL2446" s="120" t="str">
        <f t="shared" si="1354"/>
        <v xml:space="preserve"> </v>
      </c>
      <c r="CM2446" s="417" t="str">
        <f t="shared" si="1356"/>
        <v xml:space="preserve"> </v>
      </c>
      <c r="CN2446" s="74" t="e">
        <f t="shared" si="1360"/>
        <v>#VALUE!</v>
      </c>
      <c r="CO2446" s="74" t="e">
        <f t="shared" si="1361"/>
        <v>#VALUE!</v>
      </c>
      <c r="IS2446" s="111">
        <v>432.6</v>
      </c>
    </row>
    <row r="2447" spans="2:253" s="74" customFormat="1" ht="17.100000000000001" hidden="1" customHeight="1" x14ac:dyDescent="0.25">
      <c r="B2447" s="504">
        <f>IF('KB Duct Parts'!$BL$14=1,'Flanged Elbows'!AV30,0)</f>
        <v>0</v>
      </c>
      <c r="C2447" s="525">
        <v>22034.6</v>
      </c>
      <c r="D2447" s="526">
        <f t="shared" si="1326"/>
        <v>22034.6</v>
      </c>
      <c r="E2447" s="504" t="s">
        <v>1343</v>
      </c>
      <c r="F2447" s="508" t="str">
        <f t="shared" si="1319"/>
        <v xml:space="preserve"> </v>
      </c>
      <c r="G2447" s="516" t="s">
        <v>799</v>
      </c>
      <c r="H2447" s="504" t="str">
        <f>IF('Flanged Parts'!$BB$6=1,"CS",IF('Flanged Parts'!$BB$6=2,"Glv",0))</f>
        <v>Glv</v>
      </c>
      <c r="I2447" s="1035" t="str">
        <f t="shared" si="1362"/>
        <v>Welded Segments</v>
      </c>
      <c r="J2447" s="1036"/>
      <c r="K2447" s="516" t="s">
        <v>881</v>
      </c>
      <c r="L2447" s="535">
        <v>16</v>
      </c>
      <c r="M2447" s="532" t="s">
        <v>1700</v>
      </c>
      <c r="N2447" s="514">
        <f t="shared" si="1328"/>
        <v>1064.74</v>
      </c>
      <c r="O2447" s="514">
        <f t="shared" si="1359"/>
        <v>0</v>
      </c>
      <c r="P2447" s="680">
        <f>'KB Duct Parts'!$AE$3</f>
        <v>0</v>
      </c>
      <c r="Q2447" s="681">
        <f t="shared" si="1322"/>
        <v>0</v>
      </c>
      <c r="R2447" s="682">
        <f t="shared" si="1323"/>
        <v>0</v>
      </c>
      <c r="S2447" s="716">
        <f t="shared" si="1330"/>
        <v>0.2</v>
      </c>
      <c r="T2447" s="679">
        <f t="shared" si="1324"/>
        <v>0</v>
      </c>
      <c r="U2447" s="679">
        <f t="shared" si="1325"/>
        <v>0</v>
      </c>
      <c r="Y2447" s="120"/>
      <c r="AD2447" s="81"/>
      <c r="AF2447" s="370">
        <v>16</v>
      </c>
      <c r="AG2447" s="374">
        <v>14</v>
      </c>
      <c r="AH2447" s="378">
        <v>12</v>
      </c>
      <c r="AI2447" s="381">
        <v>10</v>
      </c>
      <c r="AJ2447" s="386"/>
      <c r="AK2447" s="391"/>
      <c r="AL2447" s="386"/>
      <c r="AM2447" s="363">
        <f t="shared" si="1355"/>
        <v>1</v>
      </c>
      <c r="AN2447" s="578">
        <v>910.1</v>
      </c>
      <c r="AO2447" s="120">
        <f t="shared" si="1337"/>
        <v>1137.625</v>
      </c>
      <c r="AP2447" s="120">
        <f t="shared" si="1331"/>
        <v>1365.15</v>
      </c>
      <c r="AQ2447" s="120">
        <f t="shared" si="1332"/>
        <v>1638.18</v>
      </c>
      <c r="AR2447" s="120">
        <f t="shared" si="1333"/>
        <v>0</v>
      </c>
      <c r="AS2447" s="120">
        <f t="shared" si="1334"/>
        <v>0</v>
      </c>
      <c r="AT2447" s="120">
        <f t="shared" si="1335"/>
        <v>0</v>
      </c>
      <c r="AU2447" s="363" t="s">
        <v>717</v>
      </c>
      <c r="AV2447" s="393"/>
      <c r="AW2447" s="395"/>
      <c r="AX2447" s="571">
        <v>1.25</v>
      </c>
      <c r="AY2447" s="572">
        <v>1.5</v>
      </c>
      <c r="AZ2447" s="572">
        <v>1.8</v>
      </c>
      <c r="BA2447" s="572">
        <v>0</v>
      </c>
      <c r="BB2447" s="573">
        <v>0</v>
      </c>
      <c r="BC2447" s="395">
        <v>0</v>
      </c>
      <c r="BD2447" s="115"/>
      <c r="BE2447" s="115"/>
      <c r="BF2447" s="115">
        <v>2</v>
      </c>
      <c r="BG2447" s="115">
        <v>34</v>
      </c>
      <c r="BH2447" s="423">
        <f t="shared" si="1363"/>
        <v>77.319999999999993</v>
      </c>
      <c r="BI2447" s="417">
        <f t="shared" si="1336"/>
        <v>154.63999999999999</v>
      </c>
      <c r="BJ2447" s="115"/>
      <c r="BK2447" s="115"/>
      <c r="BP2447" s="74">
        <v>841.2</v>
      </c>
      <c r="BQ2447" s="74" t="str">
        <f t="shared" si="1338"/>
        <v>22034.6-(14)</v>
      </c>
      <c r="BR2447" s="120" t="str">
        <f t="shared" si="1339"/>
        <v>60 deg El 1.5D Gored/Segmented</v>
      </c>
      <c r="BS2447" s="120">
        <f t="shared" si="1340"/>
        <v>1137.625</v>
      </c>
      <c r="BU2447" s="74" t="str">
        <f t="shared" si="1341"/>
        <v>22034.6-(12)</v>
      </c>
      <c r="BV2447" s="120" t="str">
        <f t="shared" si="1342"/>
        <v>60 deg El 1.5D Gored/Segmented</v>
      </c>
      <c r="BW2447" s="120">
        <f t="shared" si="1343"/>
        <v>1365.15</v>
      </c>
      <c r="BY2447" s="74" t="str">
        <f t="shared" si="1344"/>
        <v>22034.6-(10)</v>
      </c>
      <c r="BZ2447" s="120" t="str">
        <f t="shared" si="1345"/>
        <v>60 deg El 1.5D Gored/Segmented</v>
      </c>
      <c r="CA2447" s="120">
        <f t="shared" si="1346"/>
        <v>1638.18</v>
      </c>
      <c r="CC2447" s="115" t="str">
        <f t="shared" si="1347"/>
        <v xml:space="preserve"> </v>
      </c>
      <c r="CD2447" s="120" t="str">
        <f t="shared" si="1348"/>
        <v xml:space="preserve"> </v>
      </c>
      <c r="CE2447" s="417" t="str">
        <f t="shared" si="1349"/>
        <v xml:space="preserve"> </v>
      </c>
      <c r="CF2447" s="115"/>
      <c r="CG2447" s="115" t="str">
        <f t="shared" si="1350"/>
        <v xml:space="preserve"> </v>
      </c>
      <c r="CH2447" s="120" t="str">
        <f t="shared" si="1351"/>
        <v xml:space="preserve"> </v>
      </c>
      <c r="CI2447" s="417" t="str">
        <f t="shared" si="1352"/>
        <v xml:space="preserve"> </v>
      </c>
      <c r="CJ2447" s="115"/>
      <c r="CK2447" s="115" t="str">
        <f t="shared" si="1353"/>
        <v xml:space="preserve"> </v>
      </c>
      <c r="CL2447" s="120" t="str">
        <f t="shared" si="1354"/>
        <v xml:space="preserve"> </v>
      </c>
      <c r="CM2447" s="417" t="str">
        <f t="shared" si="1356"/>
        <v xml:space="preserve"> </v>
      </c>
      <c r="CN2447" s="74" t="e">
        <f t="shared" si="1360"/>
        <v>#VALUE!</v>
      </c>
      <c r="CO2447" s="74" t="e">
        <f t="shared" si="1361"/>
        <v>#VALUE!</v>
      </c>
      <c r="IS2447" s="111">
        <v>578.6</v>
      </c>
    </row>
    <row r="2448" spans="2:253" s="74" customFormat="1" ht="17.100000000000001" hidden="1" customHeight="1" x14ac:dyDescent="0.25">
      <c r="B2448" s="504">
        <f>IF('KB Duct Parts'!$BL$14=1,'Flanged Elbows'!AV31,0)</f>
        <v>0</v>
      </c>
      <c r="C2448" s="525">
        <v>22036.6</v>
      </c>
      <c r="D2448" s="526">
        <f t="shared" si="1326"/>
        <v>22036.6</v>
      </c>
      <c r="E2448" s="504" t="s">
        <v>1344</v>
      </c>
      <c r="F2448" s="508" t="str">
        <f t="shared" ref="F2448:F2511" si="1364">IF(AM2448&gt;1,"Non-Std"," ")</f>
        <v xml:space="preserve"> </v>
      </c>
      <c r="G2448" s="516" t="s">
        <v>799</v>
      </c>
      <c r="H2448" s="504" t="str">
        <f>IF('Flanged Parts'!$BB$6=1,"CS",IF('Flanged Parts'!$BB$6=2,"Glv",0))</f>
        <v>Glv</v>
      </c>
      <c r="I2448" s="1035" t="str">
        <f t="shared" si="1362"/>
        <v>Welded Segments</v>
      </c>
      <c r="J2448" s="1036"/>
      <c r="K2448" s="516" t="s">
        <v>881</v>
      </c>
      <c r="L2448" s="535">
        <v>16</v>
      </c>
      <c r="M2448" s="532" t="s">
        <v>1700</v>
      </c>
      <c r="N2448" s="514">
        <f t="shared" si="1328"/>
        <v>1327.82</v>
      </c>
      <c r="O2448" s="514">
        <f t="shared" si="1359"/>
        <v>0</v>
      </c>
      <c r="P2448" s="680">
        <f>'KB Duct Parts'!$AE$3</f>
        <v>0</v>
      </c>
      <c r="Q2448" s="681">
        <f t="shared" si="1322"/>
        <v>0</v>
      </c>
      <c r="R2448" s="682">
        <f t="shared" si="1323"/>
        <v>0</v>
      </c>
      <c r="S2448" s="716">
        <f t="shared" si="1330"/>
        <v>0.2</v>
      </c>
      <c r="T2448" s="679">
        <f t="shared" si="1324"/>
        <v>0</v>
      </c>
      <c r="U2448" s="679">
        <f t="shared" si="1325"/>
        <v>0</v>
      </c>
      <c r="Y2448" s="120"/>
      <c r="AD2448" s="81"/>
      <c r="AF2448" s="370">
        <v>16</v>
      </c>
      <c r="AG2448" s="374">
        <v>14</v>
      </c>
      <c r="AH2448" s="378">
        <v>12</v>
      </c>
      <c r="AI2448" s="381">
        <v>10</v>
      </c>
      <c r="AJ2448" s="386"/>
      <c r="AK2448" s="391"/>
      <c r="AL2448" s="386"/>
      <c r="AM2448" s="363">
        <f t="shared" si="1355"/>
        <v>1</v>
      </c>
      <c r="AN2448" s="578">
        <v>1162.8</v>
      </c>
      <c r="AO2448" s="120">
        <f t="shared" si="1337"/>
        <v>1453.5</v>
      </c>
      <c r="AP2448" s="120">
        <f t="shared" si="1331"/>
        <v>1744.1999999999998</v>
      </c>
      <c r="AQ2448" s="120">
        <f t="shared" si="1332"/>
        <v>2093.04</v>
      </c>
      <c r="AR2448" s="120">
        <f t="shared" si="1333"/>
        <v>0</v>
      </c>
      <c r="AS2448" s="120">
        <f t="shared" si="1334"/>
        <v>0</v>
      </c>
      <c r="AT2448" s="120">
        <f t="shared" si="1335"/>
        <v>0</v>
      </c>
      <c r="AU2448" s="363" t="s">
        <v>717</v>
      </c>
      <c r="AV2448" s="393"/>
      <c r="AW2448" s="395"/>
      <c r="AX2448" s="571">
        <v>1.25</v>
      </c>
      <c r="AY2448" s="572">
        <v>1.5</v>
      </c>
      <c r="AZ2448" s="572">
        <v>1.8</v>
      </c>
      <c r="BA2448" s="572">
        <v>0</v>
      </c>
      <c r="BB2448" s="573">
        <v>0</v>
      </c>
      <c r="BC2448" s="395">
        <v>0</v>
      </c>
      <c r="BD2448" s="115"/>
      <c r="BE2448" s="115"/>
      <c r="BF2448" s="115">
        <v>2</v>
      </c>
      <c r="BG2448" s="115">
        <v>36</v>
      </c>
      <c r="BH2448" s="423">
        <f t="shared" si="1363"/>
        <v>82.51</v>
      </c>
      <c r="BI2448" s="417">
        <f t="shared" si="1336"/>
        <v>165.02</v>
      </c>
      <c r="BJ2448" s="115"/>
      <c r="BK2448" s="115"/>
      <c r="BP2448" s="74">
        <v>1074.5999999999999</v>
      </c>
      <c r="BQ2448" s="74" t="str">
        <f t="shared" si="1338"/>
        <v>22036.6-(14)</v>
      </c>
      <c r="BR2448" s="120" t="str">
        <f t="shared" si="1339"/>
        <v>60 deg El 1.5D Gored/Segmented</v>
      </c>
      <c r="BS2448" s="120">
        <f t="shared" si="1340"/>
        <v>1453.5</v>
      </c>
      <c r="BU2448" s="74" t="str">
        <f t="shared" si="1341"/>
        <v>22036.6-(12)</v>
      </c>
      <c r="BV2448" s="120" t="str">
        <f t="shared" si="1342"/>
        <v>60 deg El 1.5D Gored/Segmented</v>
      </c>
      <c r="BW2448" s="120">
        <f t="shared" si="1343"/>
        <v>1744.1999999999998</v>
      </c>
      <c r="BY2448" s="74" t="str">
        <f t="shared" si="1344"/>
        <v>22036.6-(10)</v>
      </c>
      <c r="BZ2448" s="120" t="str">
        <f t="shared" si="1345"/>
        <v>60 deg El 1.5D Gored/Segmented</v>
      </c>
      <c r="CA2448" s="120">
        <f t="shared" si="1346"/>
        <v>2093.04</v>
      </c>
      <c r="CC2448" s="115" t="str">
        <f t="shared" si="1347"/>
        <v xml:space="preserve"> </v>
      </c>
      <c r="CD2448" s="120" t="str">
        <f t="shared" si="1348"/>
        <v xml:space="preserve"> </v>
      </c>
      <c r="CE2448" s="417" t="str">
        <f t="shared" si="1349"/>
        <v xml:space="preserve"> </v>
      </c>
      <c r="CF2448" s="115"/>
      <c r="CG2448" s="115" t="str">
        <f t="shared" si="1350"/>
        <v xml:space="preserve"> </v>
      </c>
      <c r="CH2448" s="120" t="str">
        <f t="shared" si="1351"/>
        <v xml:space="preserve"> </v>
      </c>
      <c r="CI2448" s="417" t="str">
        <f t="shared" si="1352"/>
        <v xml:space="preserve"> </v>
      </c>
      <c r="CJ2448" s="115"/>
      <c r="CK2448" s="115" t="str">
        <f t="shared" si="1353"/>
        <v xml:space="preserve"> </v>
      </c>
      <c r="CL2448" s="120" t="str">
        <f t="shared" si="1354"/>
        <v xml:space="preserve"> </v>
      </c>
      <c r="CM2448" s="417" t="str">
        <f t="shared" si="1356"/>
        <v xml:space="preserve"> </v>
      </c>
      <c r="CN2448" s="74" t="e">
        <f t="shared" si="1360"/>
        <v>#VALUE!</v>
      </c>
      <c r="CO2448" s="74" t="e">
        <f t="shared" si="1361"/>
        <v>#VALUE!</v>
      </c>
      <c r="IS2448" s="111">
        <v>724.7</v>
      </c>
    </row>
    <row r="2449" spans="1:253" s="74" customFormat="1" ht="17.100000000000001" hidden="1" customHeight="1" x14ac:dyDescent="0.25">
      <c r="B2449" s="504">
        <f>IF('KB Duct Parts'!$BL$14=1,'Flanged Elbows'!AV32,0)</f>
        <v>0</v>
      </c>
      <c r="C2449" s="525">
        <v>22038.6</v>
      </c>
      <c r="D2449" s="526">
        <f t="shared" si="1326"/>
        <v>22038.6</v>
      </c>
      <c r="E2449" s="504" t="s">
        <v>1345</v>
      </c>
      <c r="F2449" s="508" t="str">
        <f t="shared" si="1364"/>
        <v xml:space="preserve"> </v>
      </c>
      <c r="G2449" s="516" t="s">
        <v>799</v>
      </c>
      <c r="H2449" s="504" t="str">
        <f>IF('Flanged Parts'!$BB$6=1,"CS",IF('Flanged Parts'!$BB$6=2,"Glv",0))</f>
        <v>Glv</v>
      </c>
      <c r="I2449" s="1035" t="str">
        <f t="shared" si="1362"/>
        <v>Welded Segments</v>
      </c>
      <c r="J2449" s="1036"/>
      <c r="K2449" s="516" t="s">
        <v>881</v>
      </c>
      <c r="L2449" s="535">
        <v>16</v>
      </c>
      <c r="M2449" s="532" t="s">
        <v>1700</v>
      </c>
      <c r="N2449" s="514">
        <f t="shared" si="1328"/>
        <v>1585.06</v>
      </c>
      <c r="O2449" s="514">
        <f t="shared" si="1359"/>
        <v>0</v>
      </c>
      <c r="P2449" s="680">
        <f>'KB Duct Parts'!$AE$3</f>
        <v>0</v>
      </c>
      <c r="Q2449" s="681">
        <f t="shared" si="1322"/>
        <v>0</v>
      </c>
      <c r="R2449" s="682">
        <f t="shared" si="1323"/>
        <v>0</v>
      </c>
      <c r="S2449" s="716">
        <f t="shared" si="1330"/>
        <v>0.2</v>
      </c>
      <c r="T2449" s="679">
        <f t="shared" si="1324"/>
        <v>0</v>
      </c>
      <c r="U2449" s="679">
        <f t="shared" si="1325"/>
        <v>0</v>
      </c>
      <c r="Y2449" s="120"/>
      <c r="AD2449" s="81"/>
      <c r="AF2449" s="370">
        <v>16</v>
      </c>
      <c r="AG2449" s="374">
        <v>14</v>
      </c>
      <c r="AH2449" s="378">
        <v>12</v>
      </c>
      <c r="AI2449" s="381">
        <v>10</v>
      </c>
      <c r="AJ2449" s="386"/>
      <c r="AK2449" s="391"/>
      <c r="AL2449" s="386"/>
      <c r="AM2449" s="363">
        <f t="shared" si="1355"/>
        <v>1</v>
      </c>
      <c r="AN2449" s="578">
        <v>1413.6</v>
      </c>
      <c r="AO2449" s="120">
        <f t="shared" si="1337"/>
        <v>1767</v>
      </c>
      <c r="AP2449" s="120">
        <f t="shared" si="1331"/>
        <v>2120.3999999999996</v>
      </c>
      <c r="AQ2449" s="120">
        <f t="shared" si="1332"/>
        <v>2544.48</v>
      </c>
      <c r="AR2449" s="120">
        <f t="shared" si="1333"/>
        <v>0</v>
      </c>
      <c r="AS2449" s="120">
        <f t="shared" si="1334"/>
        <v>0</v>
      </c>
      <c r="AT2449" s="120">
        <f t="shared" si="1335"/>
        <v>0</v>
      </c>
      <c r="AU2449" s="363" t="s">
        <v>717</v>
      </c>
      <c r="AV2449" s="393"/>
      <c r="AW2449" s="395"/>
      <c r="AX2449" s="571">
        <v>1.25</v>
      </c>
      <c r="AY2449" s="572">
        <v>1.5</v>
      </c>
      <c r="AZ2449" s="572">
        <v>1.8</v>
      </c>
      <c r="BA2449" s="572">
        <v>0</v>
      </c>
      <c r="BB2449" s="573">
        <v>0</v>
      </c>
      <c r="BC2449" s="395">
        <v>0</v>
      </c>
      <c r="BD2449" s="115"/>
      <c r="BE2449" s="115"/>
      <c r="BF2449" s="115">
        <v>2</v>
      </c>
      <c r="BG2449" s="115">
        <v>38</v>
      </c>
      <c r="BH2449" s="423">
        <f t="shared" si="1363"/>
        <v>85.73</v>
      </c>
      <c r="BI2449" s="417">
        <f t="shared" si="1336"/>
        <v>171.46</v>
      </c>
      <c r="BJ2449" s="115"/>
      <c r="BK2449" s="115"/>
      <c r="BP2449" s="74">
        <v>1306.4000000000001</v>
      </c>
      <c r="BQ2449" s="74" t="str">
        <f t="shared" si="1338"/>
        <v>22038.6-(14)</v>
      </c>
      <c r="BR2449" s="120" t="str">
        <f t="shared" si="1339"/>
        <v>60 deg El 1.5D Gored/Segmented</v>
      </c>
      <c r="BS2449" s="120">
        <f t="shared" si="1340"/>
        <v>1767</v>
      </c>
      <c r="BU2449" s="74" t="str">
        <f t="shared" si="1341"/>
        <v>22038.6-(12)</v>
      </c>
      <c r="BV2449" s="120" t="str">
        <f t="shared" si="1342"/>
        <v>60 deg El 1.5D Gored/Segmented</v>
      </c>
      <c r="BW2449" s="120">
        <f t="shared" si="1343"/>
        <v>2120.3999999999996</v>
      </c>
      <c r="BY2449" s="74" t="str">
        <f t="shared" si="1344"/>
        <v>22038.6-(10)</v>
      </c>
      <c r="BZ2449" s="120" t="str">
        <f t="shared" si="1345"/>
        <v>60 deg El 1.5D Gored/Segmented</v>
      </c>
      <c r="CA2449" s="120">
        <f t="shared" si="1346"/>
        <v>2544.48</v>
      </c>
      <c r="CC2449" s="115" t="str">
        <f t="shared" si="1347"/>
        <v xml:space="preserve"> </v>
      </c>
      <c r="CD2449" s="120" t="str">
        <f t="shared" si="1348"/>
        <v xml:space="preserve"> </v>
      </c>
      <c r="CE2449" s="417" t="str">
        <f t="shared" si="1349"/>
        <v xml:space="preserve"> </v>
      </c>
      <c r="CF2449" s="115"/>
      <c r="CG2449" s="115" t="str">
        <f t="shared" si="1350"/>
        <v xml:space="preserve"> </v>
      </c>
      <c r="CH2449" s="120" t="str">
        <f t="shared" si="1351"/>
        <v xml:space="preserve"> </v>
      </c>
      <c r="CI2449" s="417" t="str">
        <f t="shared" si="1352"/>
        <v xml:space="preserve"> </v>
      </c>
      <c r="CJ2449" s="115"/>
      <c r="CK2449" s="115" t="str">
        <f t="shared" si="1353"/>
        <v xml:space="preserve"> </v>
      </c>
      <c r="CL2449" s="120" t="str">
        <f t="shared" si="1354"/>
        <v xml:space="preserve"> </v>
      </c>
      <c r="CM2449" s="417" t="str">
        <f t="shared" si="1356"/>
        <v xml:space="preserve"> </v>
      </c>
      <c r="CN2449" s="74" t="e">
        <f t="shared" si="1360"/>
        <v>#VALUE!</v>
      </c>
      <c r="CO2449" s="74" t="e">
        <f t="shared" si="1361"/>
        <v>#VALUE!</v>
      </c>
      <c r="IS2449" s="111">
        <v>870.8</v>
      </c>
    </row>
    <row r="2450" spans="1:253" s="74" customFormat="1" ht="17.100000000000001" hidden="1" customHeight="1" x14ac:dyDescent="0.25">
      <c r="B2450" s="504">
        <f>IF('KB Duct Parts'!$BL$14=1,'Flanged Elbows'!AV33,0)</f>
        <v>0</v>
      </c>
      <c r="C2450" s="525">
        <v>22040.6</v>
      </c>
      <c r="D2450" s="526">
        <f t="shared" si="1326"/>
        <v>22040.6</v>
      </c>
      <c r="E2450" s="504" t="s">
        <v>1346</v>
      </c>
      <c r="F2450" s="508" t="str">
        <f t="shared" si="1364"/>
        <v xml:space="preserve"> </v>
      </c>
      <c r="G2450" s="516" t="s">
        <v>799</v>
      </c>
      <c r="H2450" s="504" t="str">
        <f>IF('Flanged Parts'!$BB$6=1,"CS",IF('Flanged Parts'!$BB$6=2,"Glv",0))</f>
        <v>Glv</v>
      </c>
      <c r="I2450" s="1035" t="str">
        <f t="shared" si="1362"/>
        <v>Welded Segments</v>
      </c>
      <c r="J2450" s="1036"/>
      <c r="K2450" s="516" t="s">
        <v>881</v>
      </c>
      <c r="L2450" s="535">
        <v>16</v>
      </c>
      <c r="M2450" s="532" t="s">
        <v>1700</v>
      </c>
      <c r="N2450" s="514">
        <f t="shared" si="1328"/>
        <v>1843.98</v>
      </c>
      <c r="O2450" s="514">
        <f t="shared" si="1359"/>
        <v>0</v>
      </c>
      <c r="P2450" s="680">
        <f>'KB Duct Parts'!$AE$3</f>
        <v>0</v>
      </c>
      <c r="Q2450" s="681">
        <f t="shared" si="1322"/>
        <v>0</v>
      </c>
      <c r="R2450" s="682">
        <f t="shared" si="1323"/>
        <v>0</v>
      </c>
      <c r="S2450" s="716">
        <f t="shared" si="1330"/>
        <v>0.2</v>
      </c>
      <c r="T2450" s="679">
        <f t="shared" si="1324"/>
        <v>0</v>
      </c>
      <c r="U2450" s="679">
        <f t="shared" si="1325"/>
        <v>0</v>
      </c>
      <c r="Y2450" s="120"/>
      <c r="AD2450" s="81"/>
      <c r="AF2450" s="370">
        <v>16</v>
      </c>
      <c r="AG2450" s="374">
        <v>14</v>
      </c>
      <c r="AH2450" s="378">
        <v>12</v>
      </c>
      <c r="AI2450" s="381">
        <v>10</v>
      </c>
      <c r="AJ2450" s="386"/>
      <c r="AK2450" s="391"/>
      <c r="AL2450" s="386"/>
      <c r="AM2450" s="363">
        <f t="shared" si="1355"/>
        <v>1</v>
      </c>
      <c r="AN2450" s="578">
        <v>1661.6</v>
      </c>
      <c r="AO2450" s="120">
        <f t="shared" si="1337"/>
        <v>2077</v>
      </c>
      <c r="AP2450" s="120">
        <f t="shared" si="1331"/>
        <v>2492.3999999999996</v>
      </c>
      <c r="AQ2450" s="120">
        <f t="shared" si="1332"/>
        <v>2990.88</v>
      </c>
      <c r="AR2450" s="120">
        <f t="shared" si="1333"/>
        <v>0</v>
      </c>
      <c r="AS2450" s="120">
        <f t="shared" si="1334"/>
        <v>0</v>
      </c>
      <c r="AT2450" s="120">
        <f t="shared" si="1335"/>
        <v>0</v>
      </c>
      <c r="AU2450" s="363" t="s">
        <v>717</v>
      </c>
      <c r="AV2450" s="393"/>
      <c r="AW2450" s="395"/>
      <c r="AX2450" s="571">
        <v>1.25</v>
      </c>
      <c r="AY2450" s="572">
        <v>1.5</v>
      </c>
      <c r="AZ2450" s="572">
        <v>1.8</v>
      </c>
      <c r="BA2450" s="572">
        <v>0</v>
      </c>
      <c r="BB2450" s="573">
        <v>0</v>
      </c>
      <c r="BC2450" s="395">
        <v>0</v>
      </c>
      <c r="BD2450" s="115"/>
      <c r="BE2450" s="115"/>
      <c r="BF2450" s="115">
        <v>2</v>
      </c>
      <c r="BG2450" s="115">
        <v>40</v>
      </c>
      <c r="BH2450" s="423">
        <f t="shared" si="1363"/>
        <v>91.19</v>
      </c>
      <c r="BI2450" s="417">
        <f t="shared" si="1336"/>
        <v>182.38</v>
      </c>
      <c r="BJ2450" s="115"/>
      <c r="BK2450" s="115"/>
      <c r="BP2450" s="74">
        <v>1535.7</v>
      </c>
      <c r="BQ2450" s="74" t="str">
        <f t="shared" si="1338"/>
        <v>22040.6-(14)</v>
      </c>
      <c r="BR2450" s="120" t="str">
        <f t="shared" si="1339"/>
        <v>60 deg El 1.5D Gored/Segmented</v>
      </c>
      <c r="BS2450" s="120">
        <f t="shared" si="1340"/>
        <v>2077</v>
      </c>
      <c r="BU2450" s="74" t="str">
        <f t="shared" si="1341"/>
        <v>22040.6-(12)</v>
      </c>
      <c r="BV2450" s="120" t="str">
        <f t="shared" si="1342"/>
        <v>60 deg El 1.5D Gored/Segmented</v>
      </c>
      <c r="BW2450" s="120">
        <f t="shared" si="1343"/>
        <v>2492.3999999999996</v>
      </c>
      <c r="BY2450" s="74" t="str">
        <f t="shared" si="1344"/>
        <v>22040.6-(10)</v>
      </c>
      <c r="BZ2450" s="120" t="str">
        <f t="shared" si="1345"/>
        <v>60 deg El 1.5D Gored/Segmented</v>
      </c>
      <c r="CA2450" s="120">
        <f t="shared" si="1346"/>
        <v>2990.88</v>
      </c>
      <c r="CC2450" s="115" t="str">
        <f t="shared" si="1347"/>
        <v xml:space="preserve"> </v>
      </c>
      <c r="CD2450" s="120" t="str">
        <f t="shared" si="1348"/>
        <v xml:space="preserve"> </v>
      </c>
      <c r="CE2450" s="417" t="str">
        <f t="shared" si="1349"/>
        <v xml:space="preserve"> </v>
      </c>
      <c r="CF2450" s="115"/>
      <c r="CG2450" s="115" t="str">
        <f t="shared" si="1350"/>
        <v xml:space="preserve"> </v>
      </c>
      <c r="CH2450" s="120" t="str">
        <f t="shared" si="1351"/>
        <v xml:space="preserve"> </v>
      </c>
      <c r="CI2450" s="417" t="str">
        <f t="shared" si="1352"/>
        <v xml:space="preserve"> </v>
      </c>
      <c r="CJ2450" s="115"/>
      <c r="CK2450" s="115" t="str">
        <f t="shared" si="1353"/>
        <v xml:space="preserve"> </v>
      </c>
      <c r="CL2450" s="120" t="str">
        <f t="shared" si="1354"/>
        <v xml:space="preserve"> </v>
      </c>
      <c r="CM2450" s="417" t="str">
        <f t="shared" si="1356"/>
        <v xml:space="preserve"> </v>
      </c>
      <c r="CN2450" s="74" t="e">
        <f t="shared" si="1360"/>
        <v>#VALUE!</v>
      </c>
      <c r="CO2450" s="74" t="e">
        <f t="shared" si="1361"/>
        <v>#VALUE!</v>
      </c>
      <c r="IS2450" s="111">
        <v>1016.8</v>
      </c>
    </row>
    <row r="2451" spans="1:253" s="74" customFormat="1" ht="17.100000000000001" hidden="1" customHeight="1" x14ac:dyDescent="0.25">
      <c r="B2451" s="504">
        <f>IF('KB Duct Parts'!$BL$14=1,'Flanged Elbows'!AV34,0)</f>
        <v>0</v>
      </c>
      <c r="C2451" s="525">
        <v>22042.6</v>
      </c>
      <c r="D2451" s="526">
        <f t="shared" si="1326"/>
        <v>22042.6</v>
      </c>
      <c r="E2451" s="504" t="s">
        <v>1347</v>
      </c>
      <c r="F2451" s="508" t="str">
        <f t="shared" si="1364"/>
        <v xml:space="preserve"> </v>
      </c>
      <c r="G2451" s="516" t="s">
        <v>799</v>
      </c>
      <c r="H2451" s="504" t="s">
        <v>1094</v>
      </c>
      <c r="I2451" s="1035" t="str">
        <f t="shared" si="1362"/>
        <v>Welded Segments</v>
      </c>
      <c r="J2451" s="1036"/>
      <c r="K2451" s="516" t="s">
        <v>881</v>
      </c>
      <c r="L2451" s="535">
        <v>16</v>
      </c>
      <c r="M2451" s="532" t="s">
        <v>1700</v>
      </c>
      <c r="N2451" s="514">
        <f t="shared" si="1328"/>
        <v>2135.8000000000002</v>
      </c>
      <c r="O2451" s="514">
        <f t="shared" si="1359"/>
        <v>0</v>
      </c>
      <c r="P2451" s="680">
        <f>'KB Duct Parts'!$AE$3</f>
        <v>0</v>
      </c>
      <c r="Q2451" s="681">
        <f t="shared" si="1322"/>
        <v>0</v>
      </c>
      <c r="R2451" s="682">
        <f t="shared" si="1323"/>
        <v>0</v>
      </c>
      <c r="S2451" s="716">
        <f t="shared" si="1330"/>
        <v>0.2</v>
      </c>
      <c r="T2451" s="679">
        <f t="shared" si="1324"/>
        <v>0</v>
      </c>
      <c r="U2451" s="679">
        <f t="shared" si="1325"/>
        <v>0</v>
      </c>
      <c r="Y2451" s="120"/>
      <c r="AD2451" s="81"/>
      <c r="AF2451" s="370">
        <v>16</v>
      </c>
      <c r="AG2451" s="374">
        <v>14</v>
      </c>
      <c r="AH2451" s="378">
        <v>12</v>
      </c>
      <c r="AI2451" s="381">
        <v>10</v>
      </c>
      <c r="AJ2451" s="386"/>
      <c r="AK2451" s="391"/>
      <c r="AL2451" s="386"/>
      <c r="AM2451" s="363">
        <f t="shared" si="1355"/>
        <v>1</v>
      </c>
      <c r="AN2451" s="578">
        <v>2040</v>
      </c>
      <c r="AO2451" s="120">
        <f t="shared" si="1337"/>
        <v>2550</v>
      </c>
      <c r="AP2451" s="120">
        <f t="shared" si="1331"/>
        <v>3060</v>
      </c>
      <c r="AQ2451" s="120">
        <f t="shared" si="1332"/>
        <v>3672</v>
      </c>
      <c r="AR2451" s="120">
        <f t="shared" si="1333"/>
        <v>0</v>
      </c>
      <c r="AS2451" s="120">
        <f t="shared" si="1334"/>
        <v>0</v>
      </c>
      <c r="AT2451" s="120">
        <f t="shared" si="1335"/>
        <v>0</v>
      </c>
      <c r="AU2451" s="363" t="s">
        <v>717</v>
      </c>
      <c r="AV2451" s="393"/>
      <c r="AW2451" s="395"/>
      <c r="AX2451" s="571">
        <v>1.25</v>
      </c>
      <c r="AY2451" s="572">
        <v>1.5</v>
      </c>
      <c r="AZ2451" s="572">
        <v>1.8</v>
      </c>
      <c r="BA2451" s="572">
        <v>0</v>
      </c>
      <c r="BB2451" s="573">
        <v>0</v>
      </c>
      <c r="BC2451" s="395">
        <v>0</v>
      </c>
      <c r="BD2451" s="115"/>
      <c r="BE2451" s="115"/>
      <c r="BF2451" s="115">
        <v>2</v>
      </c>
      <c r="BG2451" s="115">
        <v>42</v>
      </c>
      <c r="BH2451" s="423">
        <f t="shared" si="1363"/>
        <v>47.9</v>
      </c>
      <c r="BI2451" s="417">
        <f t="shared" si="1336"/>
        <v>95.8</v>
      </c>
      <c r="BJ2451" s="115"/>
      <c r="BK2451" s="115"/>
      <c r="BP2451" s="74">
        <v>1885.4</v>
      </c>
      <c r="BQ2451" s="74" t="str">
        <f t="shared" si="1338"/>
        <v>22042.6-(14)</v>
      </c>
      <c r="BR2451" s="120" t="str">
        <f t="shared" si="1339"/>
        <v>60 deg El 1.5D Gored/Segmented</v>
      </c>
      <c r="BS2451" s="120">
        <f t="shared" si="1340"/>
        <v>2550</v>
      </c>
      <c r="BU2451" s="74" t="str">
        <f t="shared" si="1341"/>
        <v>22042.6-(12)</v>
      </c>
      <c r="BV2451" s="120" t="str">
        <f t="shared" si="1342"/>
        <v>60 deg El 1.5D Gored/Segmented</v>
      </c>
      <c r="BW2451" s="120">
        <f t="shared" si="1343"/>
        <v>3060</v>
      </c>
      <c r="BY2451" s="74" t="str">
        <f t="shared" si="1344"/>
        <v>22042.6-(10)</v>
      </c>
      <c r="BZ2451" s="120" t="str">
        <f t="shared" si="1345"/>
        <v>60 deg El 1.5D Gored/Segmented</v>
      </c>
      <c r="CA2451" s="120">
        <f t="shared" si="1346"/>
        <v>3672</v>
      </c>
      <c r="CC2451" s="115" t="str">
        <f t="shared" si="1347"/>
        <v xml:space="preserve"> </v>
      </c>
      <c r="CD2451" s="120" t="str">
        <f t="shared" si="1348"/>
        <v xml:space="preserve"> </v>
      </c>
      <c r="CE2451" s="417" t="str">
        <f t="shared" si="1349"/>
        <v xml:space="preserve"> </v>
      </c>
      <c r="CF2451" s="115"/>
      <c r="CG2451" s="115" t="str">
        <f t="shared" si="1350"/>
        <v xml:space="preserve"> </v>
      </c>
      <c r="CH2451" s="120" t="str">
        <f t="shared" si="1351"/>
        <v xml:space="preserve"> </v>
      </c>
      <c r="CI2451" s="417" t="str">
        <f t="shared" si="1352"/>
        <v xml:space="preserve"> </v>
      </c>
      <c r="CJ2451" s="115"/>
      <c r="CK2451" s="115" t="str">
        <f t="shared" si="1353"/>
        <v xml:space="preserve"> </v>
      </c>
      <c r="CL2451" s="120" t="str">
        <f t="shared" si="1354"/>
        <v xml:space="preserve"> </v>
      </c>
      <c r="CM2451" s="417" t="str">
        <f t="shared" si="1356"/>
        <v xml:space="preserve"> </v>
      </c>
      <c r="CN2451" s="74" t="e">
        <f t="shared" si="1360"/>
        <v>#VALUE!</v>
      </c>
      <c r="CO2451" s="74" t="e">
        <f t="shared" si="1361"/>
        <v>#VALUE!</v>
      </c>
      <c r="IS2451" s="111">
        <v>1162.9000000000001</v>
      </c>
    </row>
    <row r="2452" spans="1:253" s="74" customFormat="1" ht="17.100000000000001" hidden="1" customHeight="1" x14ac:dyDescent="0.25">
      <c r="B2452" s="504">
        <f>IF('KB Duct Parts'!$BL$14=1,'Flanged Elbows'!AV35,0)</f>
        <v>0</v>
      </c>
      <c r="C2452" s="525">
        <v>22044.6</v>
      </c>
      <c r="D2452" s="526">
        <f t="shared" si="1326"/>
        <v>22044.6</v>
      </c>
      <c r="E2452" s="504" t="s">
        <v>1348</v>
      </c>
      <c r="F2452" s="508" t="str">
        <f t="shared" si="1364"/>
        <v xml:space="preserve"> </v>
      </c>
      <c r="G2452" s="516" t="s">
        <v>799</v>
      </c>
      <c r="H2452" s="504" t="s">
        <v>1094</v>
      </c>
      <c r="I2452" s="1035" t="str">
        <f t="shared" si="1362"/>
        <v>Welded Segments</v>
      </c>
      <c r="J2452" s="1036"/>
      <c r="K2452" s="516" t="s">
        <v>881</v>
      </c>
      <c r="L2452" s="535">
        <v>16</v>
      </c>
      <c r="M2452" s="532" t="s">
        <v>1700</v>
      </c>
      <c r="N2452" s="514">
        <f t="shared" si="1328"/>
        <v>2397.7000000000003</v>
      </c>
      <c r="O2452" s="514">
        <f t="shared" si="1359"/>
        <v>0</v>
      </c>
      <c r="P2452" s="680">
        <f>'KB Duct Parts'!$AE$3</f>
        <v>0</v>
      </c>
      <c r="Q2452" s="681">
        <f t="shared" si="1322"/>
        <v>0</v>
      </c>
      <c r="R2452" s="682">
        <f t="shared" si="1323"/>
        <v>0</v>
      </c>
      <c r="S2452" s="716">
        <f t="shared" si="1330"/>
        <v>0.2</v>
      </c>
      <c r="T2452" s="679">
        <f t="shared" si="1324"/>
        <v>0</v>
      </c>
      <c r="U2452" s="679">
        <f t="shared" si="1325"/>
        <v>0</v>
      </c>
      <c r="Y2452" s="120"/>
      <c r="AD2452" s="81"/>
      <c r="AF2452" s="370">
        <v>16</v>
      </c>
      <c r="AG2452" s="374">
        <v>14</v>
      </c>
      <c r="AH2452" s="378">
        <v>12</v>
      </c>
      <c r="AI2452" s="381">
        <v>10</v>
      </c>
      <c r="AJ2452" s="386"/>
      <c r="AK2452" s="391"/>
      <c r="AL2452" s="386"/>
      <c r="AM2452" s="363">
        <f t="shared" si="1355"/>
        <v>1</v>
      </c>
      <c r="AN2452" s="578">
        <v>2296.3000000000002</v>
      </c>
      <c r="AO2452" s="120">
        <f t="shared" si="1337"/>
        <v>2870.375</v>
      </c>
      <c r="AP2452" s="120">
        <f t="shared" si="1331"/>
        <v>3444.4500000000003</v>
      </c>
      <c r="AQ2452" s="120">
        <f t="shared" si="1332"/>
        <v>4133.34</v>
      </c>
      <c r="AR2452" s="120">
        <f t="shared" si="1333"/>
        <v>0</v>
      </c>
      <c r="AS2452" s="120">
        <f t="shared" si="1334"/>
        <v>0</v>
      </c>
      <c r="AT2452" s="120">
        <f t="shared" si="1335"/>
        <v>0</v>
      </c>
      <c r="AU2452" s="363" t="s">
        <v>717</v>
      </c>
      <c r="AV2452" s="393"/>
      <c r="AW2452" s="395"/>
      <c r="AX2452" s="571">
        <v>1.25</v>
      </c>
      <c r="AY2452" s="572">
        <v>1.5</v>
      </c>
      <c r="AZ2452" s="572">
        <v>1.8</v>
      </c>
      <c r="BA2452" s="572">
        <v>0</v>
      </c>
      <c r="BB2452" s="573">
        <v>0</v>
      </c>
      <c r="BC2452" s="395">
        <v>0</v>
      </c>
      <c r="BD2452" s="115"/>
      <c r="BE2452" s="115"/>
      <c r="BF2452" s="115">
        <v>2</v>
      </c>
      <c r="BG2452" s="115">
        <v>44</v>
      </c>
      <c r="BH2452" s="423">
        <f t="shared" si="1363"/>
        <v>50.7</v>
      </c>
      <c r="BI2452" s="417">
        <f t="shared" si="1336"/>
        <v>101.4</v>
      </c>
      <c r="BJ2452" s="115"/>
      <c r="BK2452" s="115"/>
      <c r="BP2452" s="74">
        <v>2122.3000000000002</v>
      </c>
      <c r="BQ2452" s="74" t="str">
        <f t="shared" si="1338"/>
        <v>22044.6-(14)</v>
      </c>
      <c r="BR2452" s="120" t="str">
        <f t="shared" si="1339"/>
        <v>60 deg El 1.5D Gored/Segmented</v>
      </c>
      <c r="BS2452" s="120">
        <f t="shared" si="1340"/>
        <v>2870.375</v>
      </c>
      <c r="BU2452" s="74" t="str">
        <f t="shared" si="1341"/>
        <v>22044.6-(12)</v>
      </c>
      <c r="BV2452" s="120" t="str">
        <f t="shared" si="1342"/>
        <v>60 deg El 1.5D Gored/Segmented</v>
      </c>
      <c r="BW2452" s="120">
        <f t="shared" si="1343"/>
        <v>3444.4500000000003</v>
      </c>
      <c r="BY2452" s="74" t="str">
        <f t="shared" si="1344"/>
        <v>22044.6-(10)</v>
      </c>
      <c r="BZ2452" s="120" t="str">
        <f t="shared" si="1345"/>
        <v>60 deg El 1.5D Gored/Segmented</v>
      </c>
      <c r="CA2452" s="120">
        <f t="shared" si="1346"/>
        <v>4133.34</v>
      </c>
      <c r="CC2452" s="115" t="str">
        <f t="shared" si="1347"/>
        <v xml:space="preserve"> </v>
      </c>
      <c r="CD2452" s="120" t="str">
        <f t="shared" si="1348"/>
        <v xml:space="preserve"> </v>
      </c>
      <c r="CE2452" s="417" t="str">
        <f t="shared" si="1349"/>
        <v xml:space="preserve"> </v>
      </c>
      <c r="CF2452" s="115"/>
      <c r="CG2452" s="115" t="str">
        <f t="shared" si="1350"/>
        <v xml:space="preserve"> </v>
      </c>
      <c r="CH2452" s="120" t="str">
        <f t="shared" si="1351"/>
        <v xml:space="preserve"> </v>
      </c>
      <c r="CI2452" s="417" t="str">
        <f t="shared" si="1352"/>
        <v xml:space="preserve"> </v>
      </c>
      <c r="CJ2452" s="115"/>
      <c r="CK2452" s="115" t="str">
        <f t="shared" si="1353"/>
        <v xml:space="preserve"> </v>
      </c>
      <c r="CL2452" s="120" t="str">
        <f t="shared" si="1354"/>
        <v xml:space="preserve"> </v>
      </c>
      <c r="CM2452" s="417" t="str">
        <f t="shared" si="1356"/>
        <v xml:space="preserve"> </v>
      </c>
      <c r="CN2452" s="74" t="e">
        <f t="shared" si="1360"/>
        <v>#VALUE!</v>
      </c>
      <c r="CO2452" s="74" t="e">
        <f t="shared" si="1361"/>
        <v>#VALUE!</v>
      </c>
      <c r="IS2452" s="111">
        <v>1309</v>
      </c>
    </row>
    <row r="2453" spans="1:253" s="74" customFormat="1" ht="17.100000000000001" hidden="1" customHeight="1" x14ac:dyDescent="0.25">
      <c r="B2453" s="504">
        <f>IF('KB Duct Parts'!$BL$14=1,'Flanged Elbows'!AV36,0)</f>
        <v>0</v>
      </c>
      <c r="C2453" s="525">
        <v>22046.6</v>
      </c>
      <c r="D2453" s="526">
        <f t="shared" si="1326"/>
        <v>22046.6</v>
      </c>
      <c r="E2453" s="504" t="s">
        <v>1349</v>
      </c>
      <c r="F2453" s="508" t="str">
        <f t="shared" si="1364"/>
        <v xml:space="preserve"> </v>
      </c>
      <c r="G2453" s="516" t="s">
        <v>799</v>
      </c>
      <c r="H2453" s="504" t="s">
        <v>1094</v>
      </c>
      <c r="I2453" s="1035" t="str">
        <f t="shared" si="1362"/>
        <v>Welded Segments</v>
      </c>
      <c r="J2453" s="1036"/>
      <c r="K2453" s="516" t="s">
        <v>881</v>
      </c>
      <c r="L2453" s="535">
        <v>16</v>
      </c>
      <c r="M2453" s="532" t="s">
        <v>1700</v>
      </c>
      <c r="N2453" s="514">
        <f t="shared" si="1328"/>
        <v>2653.54</v>
      </c>
      <c r="O2453" s="514">
        <f t="shared" si="1359"/>
        <v>0</v>
      </c>
      <c r="P2453" s="680">
        <f>'KB Duct Parts'!$AE$3</f>
        <v>0</v>
      </c>
      <c r="Q2453" s="681">
        <f t="shared" si="1322"/>
        <v>0</v>
      </c>
      <c r="R2453" s="682">
        <f t="shared" si="1323"/>
        <v>0</v>
      </c>
      <c r="S2453" s="716">
        <f t="shared" si="1330"/>
        <v>0.2</v>
      </c>
      <c r="T2453" s="679">
        <f t="shared" si="1324"/>
        <v>0</v>
      </c>
      <c r="U2453" s="679">
        <f t="shared" si="1325"/>
        <v>0</v>
      </c>
      <c r="Y2453" s="120"/>
      <c r="AD2453" s="81"/>
      <c r="AF2453" s="370">
        <v>16</v>
      </c>
      <c r="AG2453" s="374">
        <v>14</v>
      </c>
      <c r="AH2453" s="378">
        <v>12</v>
      </c>
      <c r="AI2453" s="381">
        <v>10</v>
      </c>
      <c r="AJ2453" s="386"/>
      <c r="AK2453" s="391"/>
      <c r="AL2453" s="386"/>
      <c r="AM2453" s="363">
        <f t="shared" si="1355"/>
        <v>1</v>
      </c>
      <c r="AN2453" s="578">
        <v>2552.6999999999998</v>
      </c>
      <c r="AO2453" s="120">
        <f t="shared" si="1337"/>
        <v>3190.875</v>
      </c>
      <c r="AP2453" s="120">
        <f t="shared" si="1331"/>
        <v>3829.0499999999997</v>
      </c>
      <c r="AQ2453" s="120">
        <f t="shared" si="1332"/>
        <v>4594.8599999999997</v>
      </c>
      <c r="AR2453" s="120">
        <f t="shared" si="1333"/>
        <v>0</v>
      </c>
      <c r="AS2453" s="120">
        <f t="shared" si="1334"/>
        <v>0</v>
      </c>
      <c r="AT2453" s="120">
        <f t="shared" si="1335"/>
        <v>0</v>
      </c>
      <c r="AU2453" s="363" t="s">
        <v>717</v>
      </c>
      <c r="AV2453" s="393"/>
      <c r="AW2453" s="395"/>
      <c r="AX2453" s="571">
        <v>1.25</v>
      </c>
      <c r="AY2453" s="572">
        <v>1.5</v>
      </c>
      <c r="AZ2453" s="572">
        <v>1.8</v>
      </c>
      <c r="BA2453" s="572">
        <v>0</v>
      </c>
      <c r="BB2453" s="573">
        <v>0</v>
      </c>
      <c r="BC2453" s="395">
        <v>0</v>
      </c>
      <c r="BD2453" s="115"/>
      <c r="BE2453" s="115"/>
      <c r="BF2453" s="115">
        <v>2</v>
      </c>
      <c r="BG2453" s="115">
        <v>46</v>
      </c>
      <c r="BH2453" s="423">
        <f t="shared" si="1363"/>
        <v>50.42</v>
      </c>
      <c r="BI2453" s="417">
        <f t="shared" si="1336"/>
        <v>100.84</v>
      </c>
      <c r="BJ2453" s="115"/>
      <c r="BK2453" s="115"/>
      <c r="BP2453" s="74">
        <v>2359.1</v>
      </c>
      <c r="BQ2453" s="74" t="str">
        <f t="shared" si="1338"/>
        <v>22046.6-(14)</v>
      </c>
      <c r="BR2453" s="120" t="str">
        <f t="shared" si="1339"/>
        <v>60 deg El 1.5D Gored/Segmented</v>
      </c>
      <c r="BS2453" s="120">
        <f t="shared" si="1340"/>
        <v>3190.875</v>
      </c>
      <c r="BU2453" s="74" t="str">
        <f t="shared" si="1341"/>
        <v>22046.6-(12)</v>
      </c>
      <c r="BV2453" s="120" t="str">
        <f t="shared" si="1342"/>
        <v>60 deg El 1.5D Gored/Segmented</v>
      </c>
      <c r="BW2453" s="120">
        <f t="shared" si="1343"/>
        <v>3829.0499999999997</v>
      </c>
      <c r="BY2453" s="74" t="str">
        <f t="shared" si="1344"/>
        <v>22046.6-(10)</v>
      </c>
      <c r="BZ2453" s="120" t="str">
        <f t="shared" si="1345"/>
        <v>60 deg El 1.5D Gored/Segmented</v>
      </c>
      <c r="CA2453" s="120">
        <f t="shared" si="1346"/>
        <v>4594.8599999999997</v>
      </c>
      <c r="CC2453" s="115" t="str">
        <f t="shared" si="1347"/>
        <v xml:space="preserve"> </v>
      </c>
      <c r="CD2453" s="120" t="str">
        <f t="shared" si="1348"/>
        <v xml:space="preserve"> </v>
      </c>
      <c r="CE2453" s="417" t="str">
        <f t="shared" si="1349"/>
        <v xml:space="preserve"> </v>
      </c>
      <c r="CF2453" s="115"/>
      <c r="CG2453" s="115" t="str">
        <f t="shared" si="1350"/>
        <v xml:space="preserve"> </v>
      </c>
      <c r="CH2453" s="120" t="str">
        <f t="shared" si="1351"/>
        <v xml:space="preserve"> </v>
      </c>
      <c r="CI2453" s="417" t="str">
        <f t="shared" si="1352"/>
        <v xml:space="preserve"> </v>
      </c>
      <c r="CJ2453" s="115"/>
      <c r="CK2453" s="115" t="str">
        <f t="shared" si="1353"/>
        <v xml:space="preserve"> </v>
      </c>
      <c r="CL2453" s="120" t="str">
        <f t="shared" si="1354"/>
        <v xml:space="preserve"> </v>
      </c>
      <c r="CM2453" s="417" t="str">
        <f t="shared" si="1356"/>
        <v xml:space="preserve"> </v>
      </c>
      <c r="CN2453" s="74" t="e">
        <f t="shared" si="1360"/>
        <v>#VALUE!</v>
      </c>
      <c r="CO2453" s="74" t="e">
        <f t="shared" si="1361"/>
        <v>#VALUE!</v>
      </c>
      <c r="IS2453" s="111">
        <v>1455</v>
      </c>
    </row>
    <row r="2454" spans="1:253" s="74" customFormat="1" ht="17.100000000000001" hidden="1" customHeight="1" x14ac:dyDescent="0.25">
      <c r="B2454" s="504">
        <f>IF('KB Duct Parts'!$BL$14=1,'Flanged Elbows'!AV37,0)</f>
        <v>0</v>
      </c>
      <c r="C2454" s="525">
        <v>22048.6</v>
      </c>
      <c r="D2454" s="526">
        <f t="shared" si="1326"/>
        <v>22048.6</v>
      </c>
      <c r="E2454" s="504" t="s">
        <v>1350</v>
      </c>
      <c r="F2454" s="508" t="str">
        <f t="shared" si="1364"/>
        <v xml:space="preserve"> </v>
      </c>
      <c r="G2454" s="516" t="s">
        <v>799</v>
      </c>
      <c r="H2454" s="504" t="s">
        <v>1094</v>
      </c>
      <c r="I2454" s="1035" t="str">
        <f t="shared" si="1362"/>
        <v>Welded Segments</v>
      </c>
      <c r="J2454" s="1036"/>
      <c r="K2454" s="516" t="s">
        <v>881</v>
      </c>
      <c r="L2454" s="535">
        <v>16</v>
      </c>
      <c r="M2454" s="532" t="s">
        <v>1700</v>
      </c>
      <c r="N2454" s="514">
        <f t="shared" si="1328"/>
        <v>2934.72</v>
      </c>
      <c r="O2454" s="514">
        <f t="shared" si="1359"/>
        <v>0</v>
      </c>
      <c r="P2454" s="680">
        <f>'KB Duct Parts'!$AE$3</f>
        <v>0</v>
      </c>
      <c r="Q2454" s="681">
        <f t="shared" si="1322"/>
        <v>0</v>
      </c>
      <c r="R2454" s="682">
        <f t="shared" si="1323"/>
        <v>0</v>
      </c>
      <c r="S2454" s="716">
        <f t="shared" si="1330"/>
        <v>0.2</v>
      </c>
      <c r="T2454" s="679">
        <f t="shared" si="1324"/>
        <v>0</v>
      </c>
      <c r="U2454" s="679">
        <f t="shared" si="1325"/>
        <v>0</v>
      </c>
      <c r="Y2454" s="120"/>
      <c r="AD2454" s="81"/>
      <c r="AF2454" s="370">
        <v>16</v>
      </c>
      <c r="AG2454" s="374">
        <v>14</v>
      </c>
      <c r="AH2454" s="378">
        <v>12</v>
      </c>
      <c r="AI2454" s="381">
        <v>10</v>
      </c>
      <c r="AJ2454" s="386"/>
      <c r="AK2454" s="391"/>
      <c r="AL2454" s="386"/>
      <c r="AM2454" s="363">
        <f t="shared" si="1355"/>
        <v>1</v>
      </c>
      <c r="AN2454" s="578">
        <v>2809</v>
      </c>
      <c r="AO2454" s="120">
        <f t="shared" si="1337"/>
        <v>3511.25</v>
      </c>
      <c r="AP2454" s="120">
        <f t="shared" si="1331"/>
        <v>4213.5</v>
      </c>
      <c r="AQ2454" s="120">
        <f t="shared" si="1332"/>
        <v>5056.2</v>
      </c>
      <c r="AR2454" s="120">
        <f t="shared" si="1333"/>
        <v>0</v>
      </c>
      <c r="AS2454" s="120">
        <f t="shared" si="1334"/>
        <v>0</v>
      </c>
      <c r="AT2454" s="120">
        <f t="shared" si="1335"/>
        <v>0</v>
      </c>
      <c r="AU2454" s="363" t="s">
        <v>717</v>
      </c>
      <c r="AV2454" s="393"/>
      <c r="AW2454" s="395"/>
      <c r="AX2454" s="571">
        <v>1.25</v>
      </c>
      <c r="AY2454" s="572">
        <v>1.5</v>
      </c>
      <c r="AZ2454" s="572">
        <v>1.8</v>
      </c>
      <c r="BA2454" s="572">
        <v>0</v>
      </c>
      <c r="BB2454" s="573">
        <v>0</v>
      </c>
      <c r="BC2454" s="395">
        <v>0</v>
      </c>
      <c r="BD2454" s="115"/>
      <c r="BE2454" s="115"/>
      <c r="BF2454" s="115">
        <v>2</v>
      </c>
      <c r="BG2454" s="115">
        <v>48</v>
      </c>
      <c r="BH2454" s="423">
        <f t="shared" si="1363"/>
        <v>62.86</v>
      </c>
      <c r="BI2454" s="417">
        <f t="shared" si="1336"/>
        <v>125.72</v>
      </c>
      <c r="BJ2454" s="115"/>
      <c r="BK2454" s="115"/>
      <c r="BP2454" s="74">
        <v>2596.1</v>
      </c>
      <c r="BQ2454" s="74" t="str">
        <f t="shared" si="1338"/>
        <v>22048.6-(14)</v>
      </c>
      <c r="BR2454" s="120" t="str">
        <f t="shared" si="1339"/>
        <v>60 deg El 1.5D Gored/Segmented</v>
      </c>
      <c r="BS2454" s="120">
        <f t="shared" si="1340"/>
        <v>3511.25</v>
      </c>
      <c r="BU2454" s="74" t="str">
        <f t="shared" si="1341"/>
        <v>22048.6-(12)</v>
      </c>
      <c r="BV2454" s="120" t="str">
        <f t="shared" si="1342"/>
        <v>60 deg El 1.5D Gored/Segmented</v>
      </c>
      <c r="BW2454" s="120">
        <f t="shared" si="1343"/>
        <v>4213.5</v>
      </c>
      <c r="BY2454" s="74" t="str">
        <f t="shared" si="1344"/>
        <v>22048.6-(10)</v>
      </c>
      <c r="BZ2454" s="120" t="str">
        <f t="shared" si="1345"/>
        <v>60 deg El 1.5D Gored/Segmented</v>
      </c>
      <c r="CA2454" s="120">
        <f t="shared" si="1346"/>
        <v>5056.2</v>
      </c>
      <c r="CC2454" s="115" t="str">
        <f t="shared" si="1347"/>
        <v xml:space="preserve"> </v>
      </c>
      <c r="CD2454" s="120" t="str">
        <f t="shared" si="1348"/>
        <v xml:space="preserve"> </v>
      </c>
      <c r="CE2454" s="417" t="str">
        <f t="shared" si="1349"/>
        <v xml:space="preserve"> </v>
      </c>
      <c r="CF2454" s="115"/>
      <c r="CG2454" s="115" t="str">
        <f t="shared" si="1350"/>
        <v xml:space="preserve"> </v>
      </c>
      <c r="CH2454" s="120" t="str">
        <f t="shared" si="1351"/>
        <v xml:space="preserve"> </v>
      </c>
      <c r="CI2454" s="417" t="str">
        <f t="shared" si="1352"/>
        <v xml:space="preserve"> </v>
      </c>
      <c r="CJ2454" s="115"/>
      <c r="CK2454" s="115" t="str">
        <f t="shared" si="1353"/>
        <v xml:space="preserve"> </v>
      </c>
      <c r="CL2454" s="120" t="str">
        <f t="shared" si="1354"/>
        <v xml:space="preserve"> </v>
      </c>
      <c r="CM2454" s="417" t="str">
        <f t="shared" si="1356"/>
        <v xml:space="preserve"> </v>
      </c>
      <c r="CN2454" s="74" t="e">
        <f t="shared" si="1360"/>
        <v>#VALUE!</v>
      </c>
      <c r="CO2454" s="74" t="e">
        <f t="shared" si="1361"/>
        <v>#VALUE!</v>
      </c>
      <c r="IS2454" s="111">
        <v>1601.1</v>
      </c>
    </row>
    <row r="2455" spans="1:253" s="74" customFormat="1" ht="17.100000000000001" hidden="1" customHeight="1" x14ac:dyDescent="0.25">
      <c r="B2455" s="504">
        <f>IF('KB Duct Parts'!$BL$14=1,'Flanged Elbows'!K7,0)</f>
        <v>0</v>
      </c>
      <c r="C2455" s="525">
        <v>22304.45</v>
      </c>
      <c r="D2455" s="526">
        <f t="shared" si="1326"/>
        <v>22304.45</v>
      </c>
      <c r="E2455" s="520" t="s">
        <v>861</v>
      </c>
      <c r="F2455" s="508" t="str">
        <f t="shared" si="1364"/>
        <v xml:space="preserve"> </v>
      </c>
      <c r="G2455" s="516" t="s">
        <v>800</v>
      </c>
      <c r="H2455" s="504" t="str">
        <f>IF('Flanged Parts'!$BB$6=1,"CS",IF('Flanged Parts'!$BB$6=2,"Glv",0))</f>
        <v>Glv</v>
      </c>
      <c r="I2455" s="1035"/>
      <c r="J2455" s="1036"/>
      <c r="K2455" s="516" t="s">
        <v>881</v>
      </c>
      <c r="L2455" s="535"/>
      <c r="M2455" s="517" t="str">
        <f t="shared" si="1357"/>
        <v>Y</v>
      </c>
      <c r="N2455" s="514">
        <f t="shared" si="1328"/>
        <v>51.459999999999994</v>
      </c>
      <c r="O2455" s="514">
        <f t="shared" si="1359"/>
        <v>0</v>
      </c>
      <c r="P2455" s="680">
        <f>'KB Duct Parts'!$AE$3</f>
        <v>0</v>
      </c>
      <c r="Q2455" s="681">
        <f t="shared" si="1322"/>
        <v>0</v>
      </c>
      <c r="R2455" s="682">
        <f t="shared" si="1323"/>
        <v>0</v>
      </c>
      <c r="S2455" s="716">
        <f t="shared" si="1330"/>
        <v>0.2</v>
      </c>
      <c r="T2455" s="679">
        <f t="shared" si="1324"/>
        <v>0</v>
      </c>
      <c r="U2455" s="679">
        <f t="shared" si="1325"/>
        <v>0</v>
      </c>
      <c r="Y2455" s="120"/>
      <c r="AD2455" s="81"/>
      <c r="AF2455" s="370"/>
      <c r="AG2455" s="374"/>
      <c r="AH2455" s="378"/>
      <c r="AI2455" s="381"/>
      <c r="AJ2455" s="386"/>
      <c r="AK2455" s="391"/>
      <c r="AL2455" s="386"/>
      <c r="AM2455" s="363">
        <f t="shared" si="1355"/>
        <v>1</v>
      </c>
      <c r="AN2455" s="578">
        <v>43.8</v>
      </c>
      <c r="AO2455" s="120">
        <f t="shared" si="1337"/>
        <v>0</v>
      </c>
      <c r="AP2455" s="120">
        <f t="shared" si="1331"/>
        <v>0</v>
      </c>
      <c r="AQ2455" s="120">
        <f t="shared" si="1332"/>
        <v>0</v>
      </c>
      <c r="AR2455" s="120">
        <f t="shared" si="1333"/>
        <v>0</v>
      </c>
      <c r="AS2455" s="120">
        <f t="shared" si="1334"/>
        <v>0</v>
      </c>
      <c r="AT2455" s="120">
        <f t="shared" si="1335"/>
        <v>0</v>
      </c>
      <c r="AU2455" s="363" t="s">
        <v>717</v>
      </c>
      <c r="AV2455" s="393"/>
      <c r="AW2455" s="395"/>
      <c r="AX2455" s="571">
        <v>0</v>
      </c>
      <c r="AY2455" s="572">
        <v>0</v>
      </c>
      <c r="AZ2455" s="572">
        <v>0</v>
      </c>
      <c r="BA2455" s="572">
        <v>0</v>
      </c>
      <c r="BB2455" s="573">
        <v>0</v>
      </c>
      <c r="BC2455" s="395">
        <v>0</v>
      </c>
      <c r="BD2455" s="115"/>
      <c r="BE2455" s="115"/>
      <c r="BF2455" s="115">
        <v>2</v>
      </c>
      <c r="BG2455" s="115">
        <v>4</v>
      </c>
      <c r="BH2455" s="423">
        <f t="shared" si="1363"/>
        <v>3.83</v>
      </c>
      <c r="BI2455" s="417">
        <f t="shared" si="1336"/>
        <v>7.66</v>
      </c>
      <c r="BJ2455" s="115"/>
      <c r="BK2455" s="115"/>
      <c r="BQ2455" s="74" t="str">
        <f t="shared" si="1338"/>
        <v xml:space="preserve"> </v>
      </c>
      <c r="BR2455" s="120" t="str">
        <f t="shared" si="1339"/>
        <v xml:space="preserve"> </v>
      </c>
      <c r="BS2455" s="120" t="str">
        <f t="shared" si="1340"/>
        <v xml:space="preserve"> </v>
      </c>
      <c r="BU2455" s="74" t="str">
        <f t="shared" si="1341"/>
        <v xml:space="preserve"> </v>
      </c>
      <c r="BV2455" s="120" t="str">
        <f t="shared" si="1342"/>
        <v xml:space="preserve"> </v>
      </c>
      <c r="BW2455" s="120" t="str">
        <f t="shared" si="1343"/>
        <v xml:space="preserve">  </v>
      </c>
      <c r="BY2455" s="74" t="str">
        <f t="shared" si="1344"/>
        <v xml:space="preserve"> </v>
      </c>
      <c r="BZ2455" s="120" t="str">
        <f t="shared" si="1345"/>
        <v xml:space="preserve"> </v>
      </c>
      <c r="CA2455" s="120" t="str">
        <f t="shared" si="1346"/>
        <v xml:space="preserve"> </v>
      </c>
      <c r="CC2455" s="115" t="str">
        <f t="shared" si="1347"/>
        <v xml:space="preserve"> </v>
      </c>
      <c r="CD2455" s="120" t="str">
        <f t="shared" si="1348"/>
        <v xml:space="preserve"> </v>
      </c>
      <c r="CE2455" s="417" t="str">
        <f t="shared" si="1349"/>
        <v xml:space="preserve"> </v>
      </c>
      <c r="CF2455" s="115"/>
      <c r="CG2455" s="115" t="str">
        <f t="shared" si="1350"/>
        <v xml:space="preserve"> </v>
      </c>
      <c r="CH2455" s="120" t="str">
        <f t="shared" si="1351"/>
        <v xml:space="preserve"> </v>
      </c>
      <c r="CI2455" s="417" t="str">
        <f t="shared" si="1352"/>
        <v xml:space="preserve"> </v>
      </c>
      <c r="CJ2455" s="115"/>
      <c r="CK2455" s="115" t="str">
        <f t="shared" si="1353"/>
        <v xml:space="preserve"> </v>
      </c>
      <c r="CL2455" s="120" t="str">
        <f t="shared" si="1354"/>
        <v xml:space="preserve"> </v>
      </c>
      <c r="CM2455" s="417" t="str">
        <f t="shared" si="1356"/>
        <v xml:space="preserve"> </v>
      </c>
      <c r="IS2455" s="111">
        <v>34</v>
      </c>
    </row>
    <row r="2456" spans="1:253" s="74" customFormat="1" ht="17.100000000000001" hidden="1" customHeight="1" x14ac:dyDescent="0.25">
      <c r="B2456" s="504">
        <f>IF('KB Duct Parts'!$BL$14=1,'Flanged Elbows'!K8,0)</f>
        <v>0</v>
      </c>
      <c r="C2456" s="525">
        <v>22305.45</v>
      </c>
      <c r="D2456" s="526">
        <f t="shared" si="1326"/>
        <v>22305.45</v>
      </c>
      <c r="E2456" s="504" t="s">
        <v>862</v>
      </c>
      <c r="F2456" s="508" t="str">
        <f t="shared" si="1364"/>
        <v xml:space="preserve"> </v>
      </c>
      <c r="G2456" s="516" t="s">
        <v>800</v>
      </c>
      <c r="H2456" s="504" t="str">
        <f>IF('Flanged Parts'!$BB$6=1,"CS",IF('Flanged Parts'!$BB$6=2,"Glv",0))</f>
        <v>Glv</v>
      </c>
      <c r="I2456" s="1035"/>
      <c r="J2456" s="1036"/>
      <c r="K2456" s="516" t="s">
        <v>881</v>
      </c>
      <c r="L2456" s="535"/>
      <c r="M2456" s="517" t="str">
        <f t="shared" si="1357"/>
        <v>Y</v>
      </c>
      <c r="N2456" s="514">
        <f t="shared" si="1328"/>
        <v>56.400000000000006</v>
      </c>
      <c r="O2456" s="514">
        <f t="shared" si="1359"/>
        <v>0</v>
      </c>
      <c r="P2456" s="680">
        <f>'KB Duct Parts'!$AE$3</f>
        <v>0</v>
      </c>
      <c r="Q2456" s="681">
        <f t="shared" si="1322"/>
        <v>0</v>
      </c>
      <c r="R2456" s="682">
        <f t="shared" si="1323"/>
        <v>0</v>
      </c>
      <c r="S2456" s="716">
        <f t="shared" si="1330"/>
        <v>0.2</v>
      </c>
      <c r="T2456" s="679">
        <f t="shared" si="1324"/>
        <v>0</v>
      </c>
      <c r="U2456" s="679">
        <f t="shared" si="1325"/>
        <v>0</v>
      </c>
      <c r="Y2456" s="120"/>
      <c r="AD2456" s="81"/>
      <c r="AF2456" s="370"/>
      <c r="AG2456" s="374"/>
      <c r="AH2456" s="378"/>
      <c r="AI2456" s="381"/>
      <c r="AJ2456" s="386"/>
      <c r="AK2456" s="391"/>
      <c r="AL2456" s="386"/>
      <c r="AM2456" s="363">
        <f t="shared" si="1355"/>
        <v>1</v>
      </c>
      <c r="AN2456" s="578">
        <v>46.6</v>
      </c>
      <c r="AO2456" s="120">
        <f t="shared" si="1337"/>
        <v>0</v>
      </c>
      <c r="AP2456" s="120">
        <f t="shared" si="1331"/>
        <v>0</v>
      </c>
      <c r="AQ2456" s="120">
        <f t="shared" si="1332"/>
        <v>0</v>
      </c>
      <c r="AR2456" s="120">
        <f t="shared" si="1333"/>
        <v>0</v>
      </c>
      <c r="AS2456" s="120">
        <f t="shared" si="1334"/>
        <v>0</v>
      </c>
      <c r="AT2456" s="120">
        <f t="shared" si="1335"/>
        <v>0</v>
      </c>
      <c r="AU2456" s="363" t="s">
        <v>717</v>
      </c>
      <c r="AV2456" s="393"/>
      <c r="AW2456" s="395"/>
      <c r="AX2456" s="571">
        <v>0</v>
      </c>
      <c r="AY2456" s="572">
        <v>0</v>
      </c>
      <c r="AZ2456" s="572">
        <v>0</v>
      </c>
      <c r="BA2456" s="572">
        <v>0</v>
      </c>
      <c r="BB2456" s="573">
        <v>0</v>
      </c>
      <c r="BC2456" s="395">
        <v>0</v>
      </c>
      <c r="BD2456" s="115"/>
      <c r="BE2456" s="115"/>
      <c r="BF2456" s="115">
        <v>2</v>
      </c>
      <c r="BG2456" s="115">
        <v>5</v>
      </c>
      <c r="BH2456" s="423">
        <f t="shared" si="1363"/>
        <v>4.9000000000000004</v>
      </c>
      <c r="BI2456" s="417">
        <f t="shared" si="1336"/>
        <v>9.8000000000000007</v>
      </c>
      <c r="BJ2456" s="115"/>
      <c r="BK2456" s="115"/>
      <c r="BQ2456" s="74" t="str">
        <f t="shared" si="1338"/>
        <v xml:space="preserve"> </v>
      </c>
      <c r="BR2456" s="120" t="str">
        <f t="shared" si="1339"/>
        <v xml:space="preserve"> </v>
      </c>
      <c r="BS2456" s="120" t="str">
        <f t="shared" si="1340"/>
        <v xml:space="preserve"> </v>
      </c>
      <c r="BU2456" s="74" t="str">
        <f t="shared" si="1341"/>
        <v xml:space="preserve"> </v>
      </c>
      <c r="BV2456" s="120" t="str">
        <f t="shared" si="1342"/>
        <v xml:space="preserve"> </v>
      </c>
      <c r="BW2456" s="120" t="str">
        <f t="shared" si="1343"/>
        <v xml:space="preserve">  </v>
      </c>
      <c r="BY2456" s="74" t="str">
        <f t="shared" si="1344"/>
        <v xml:space="preserve"> </v>
      </c>
      <c r="BZ2456" s="120" t="str">
        <f t="shared" si="1345"/>
        <v xml:space="preserve"> </v>
      </c>
      <c r="CA2456" s="120" t="str">
        <f t="shared" si="1346"/>
        <v xml:space="preserve"> </v>
      </c>
      <c r="CC2456" s="115" t="str">
        <f t="shared" si="1347"/>
        <v xml:space="preserve"> </v>
      </c>
      <c r="CD2456" s="120" t="str">
        <f t="shared" si="1348"/>
        <v xml:space="preserve"> </v>
      </c>
      <c r="CE2456" s="417" t="str">
        <f t="shared" si="1349"/>
        <v xml:space="preserve"> </v>
      </c>
      <c r="CF2456" s="115"/>
      <c r="CG2456" s="115" t="str">
        <f t="shared" si="1350"/>
        <v xml:space="preserve"> </v>
      </c>
      <c r="CH2456" s="120" t="str">
        <f t="shared" si="1351"/>
        <v xml:space="preserve"> </v>
      </c>
      <c r="CI2456" s="417" t="str">
        <f t="shared" si="1352"/>
        <v xml:space="preserve"> </v>
      </c>
      <c r="CJ2456" s="115"/>
      <c r="CK2456" s="115" t="str">
        <f t="shared" si="1353"/>
        <v xml:space="preserve"> </v>
      </c>
      <c r="CL2456" s="120" t="str">
        <f t="shared" si="1354"/>
        <v xml:space="preserve"> </v>
      </c>
      <c r="CM2456" s="417" t="str">
        <f t="shared" si="1356"/>
        <v xml:space="preserve"> </v>
      </c>
      <c r="IS2456" s="111">
        <v>37</v>
      </c>
    </row>
    <row r="2457" spans="1:253" s="74" customFormat="1" ht="17.100000000000001" hidden="1" customHeight="1" x14ac:dyDescent="0.25">
      <c r="B2457" s="504">
        <f>IF('KB Duct Parts'!$BL$14=1,'Flanged Elbows'!K9,0)</f>
        <v>0</v>
      </c>
      <c r="C2457" s="525">
        <v>22306.45</v>
      </c>
      <c r="D2457" s="526">
        <f t="shared" si="1326"/>
        <v>22306.45</v>
      </c>
      <c r="E2457" s="504" t="s">
        <v>863</v>
      </c>
      <c r="F2457" s="508" t="str">
        <f t="shared" si="1364"/>
        <v xml:space="preserve"> </v>
      </c>
      <c r="G2457" s="516" t="s">
        <v>800</v>
      </c>
      <c r="H2457" s="504" t="str">
        <f>IF('Flanged Parts'!$BB$6=1,"CS",IF('Flanged Parts'!$BB$6=2,"Glv",0))</f>
        <v>Glv</v>
      </c>
      <c r="I2457" s="1035"/>
      <c r="J2457" s="1036"/>
      <c r="K2457" s="516" t="s">
        <v>881</v>
      </c>
      <c r="L2457" s="535"/>
      <c r="M2457" s="517" t="str">
        <f t="shared" si="1357"/>
        <v>Y</v>
      </c>
      <c r="N2457" s="514">
        <f t="shared" si="1328"/>
        <v>64.52000000000001</v>
      </c>
      <c r="O2457" s="514">
        <f t="shared" si="1359"/>
        <v>0</v>
      </c>
      <c r="P2457" s="680">
        <f>'KB Duct Parts'!$AE$3</f>
        <v>0</v>
      </c>
      <c r="Q2457" s="681">
        <f t="shared" si="1322"/>
        <v>0</v>
      </c>
      <c r="R2457" s="682">
        <f t="shared" si="1323"/>
        <v>0</v>
      </c>
      <c r="S2457" s="716">
        <f t="shared" si="1330"/>
        <v>0.2</v>
      </c>
      <c r="T2457" s="679">
        <f t="shared" si="1324"/>
        <v>0</v>
      </c>
      <c r="U2457" s="679">
        <f t="shared" si="1325"/>
        <v>0</v>
      </c>
      <c r="Y2457" s="120"/>
      <c r="AD2457" s="81"/>
      <c r="AF2457" s="370"/>
      <c r="AG2457" s="374"/>
      <c r="AH2457" s="378"/>
      <c r="AI2457" s="381"/>
      <c r="AJ2457" s="386"/>
      <c r="AK2457" s="391"/>
      <c r="AL2457" s="386"/>
      <c r="AM2457" s="363">
        <f t="shared" si="1355"/>
        <v>1</v>
      </c>
      <c r="AN2457" s="578">
        <v>52.7</v>
      </c>
      <c r="AO2457" s="120">
        <f t="shared" si="1337"/>
        <v>0</v>
      </c>
      <c r="AP2457" s="120">
        <f t="shared" si="1331"/>
        <v>0</v>
      </c>
      <c r="AQ2457" s="120">
        <f t="shared" si="1332"/>
        <v>0</v>
      </c>
      <c r="AR2457" s="120">
        <f t="shared" si="1333"/>
        <v>0</v>
      </c>
      <c r="AS2457" s="120">
        <f t="shared" si="1334"/>
        <v>0</v>
      </c>
      <c r="AT2457" s="120">
        <f t="shared" si="1335"/>
        <v>0</v>
      </c>
      <c r="AU2457" s="363" t="s">
        <v>717</v>
      </c>
      <c r="AV2457" s="393"/>
      <c r="AW2457" s="395"/>
      <c r="AX2457" s="571">
        <v>0</v>
      </c>
      <c r="AY2457" s="572">
        <v>0</v>
      </c>
      <c r="AZ2457" s="572">
        <v>0</v>
      </c>
      <c r="BA2457" s="572">
        <v>0</v>
      </c>
      <c r="BB2457" s="573">
        <v>0</v>
      </c>
      <c r="BC2457" s="395">
        <v>0</v>
      </c>
      <c r="BD2457" s="115"/>
      <c r="BE2457" s="115"/>
      <c r="BF2457" s="115">
        <v>2</v>
      </c>
      <c r="BG2457" s="115">
        <v>6</v>
      </c>
      <c r="BH2457" s="423">
        <f t="shared" si="1363"/>
        <v>5.91</v>
      </c>
      <c r="BI2457" s="417">
        <f t="shared" si="1336"/>
        <v>11.82</v>
      </c>
      <c r="BJ2457" s="115"/>
      <c r="BK2457" s="115"/>
      <c r="BQ2457" s="74" t="str">
        <f t="shared" si="1338"/>
        <v xml:space="preserve"> </v>
      </c>
      <c r="BR2457" s="120" t="str">
        <f t="shared" si="1339"/>
        <v xml:space="preserve"> </v>
      </c>
      <c r="BS2457" s="120" t="str">
        <f t="shared" si="1340"/>
        <v xml:space="preserve"> </v>
      </c>
      <c r="BU2457" s="74" t="str">
        <f t="shared" si="1341"/>
        <v xml:space="preserve"> </v>
      </c>
      <c r="BV2457" s="120" t="str">
        <f t="shared" si="1342"/>
        <v xml:space="preserve"> </v>
      </c>
      <c r="BW2457" s="120" t="str">
        <f t="shared" si="1343"/>
        <v xml:space="preserve">  </v>
      </c>
      <c r="BY2457" s="74" t="str">
        <f t="shared" si="1344"/>
        <v xml:space="preserve"> </v>
      </c>
      <c r="BZ2457" s="120" t="str">
        <f t="shared" si="1345"/>
        <v xml:space="preserve"> </v>
      </c>
      <c r="CA2457" s="120" t="str">
        <f t="shared" si="1346"/>
        <v xml:space="preserve"> </v>
      </c>
      <c r="CC2457" s="115" t="str">
        <f t="shared" si="1347"/>
        <v xml:space="preserve"> </v>
      </c>
      <c r="CD2457" s="120" t="str">
        <f t="shared" si="1348"/>
        <v xml:space="preserve"> </v>
      </c>
      <c r="CE2457" s="417" t="str">
        <f t="shared" si="1349"/>
        <v xml:space="preserve"> </v>
      </c>
      <c r="CF2457" s="115"/>
      <c r="CG2457" s="115" t="str">
        <f t="shared" si="1350"/>
        <v xml:space="preserve"> </v>
      </c>
      <c r="CH2457" s="120" t="str">
        <f t="shared" si="1351"/>
        <v xml:space="preserve"> </v>
      </c>
      <c r="CI2457" s="417" t="str">
        <f t="shared" si="1352"/>
        <v xml:space="preserve"> </v>
      </c>
      <c r="CJ2457" s="115"/>
      <c r="CK2457" s="115" t="str">
        <f t="shared" si="1353"/>
        <v xml:space="preserve"> </v>
      </c>
      <c r="CL2457" s="120" t="str">
        <f t="shared" si="1354"/>
        <v xml:space="preserve"> </v>
      </c>
      <c r="CM2457" s="417" t="str">
        <f t="shared" si="1356"/>
        <v xml:space="preserve"> </v>
      </c>
      <c r="IS2457" s="111">
        <v>45</v>
      </c>
    </row>
    <row r="2458" spans="1:253" s="74" customFormat="1" ht="17.100000000000001" hidden="1" customHeight="1" x14ac:dyDescent="0.25">
      <c r="B2458" s="504">
        <f>IF('KB Duct Parts'!$BL$14=1,'Flanged Elbows'!K10,0)</f>
        <v>0</v>
      </c>
      <c r="C2458" s="525">
        <v>22307.45</v>
      </c>
      <c r="D2458" s="526">
        <f t="shared" si="1326"/>
        <v>22307.45</v>
      </c>
      <c r="E2458" s="504" t="s">
        <v>864</v>
      </c>
      <c r="F2458" s="508" t="str">
        <f t="shared" si="1364"/>
        <v xml:space="preserve"> </v>
      </c>
      <c r="G2458" s="516" t="s">
        <v>800</v>
      </c>
      <c r="H2458" s="504" t="str">
        <f>IF('Flanged Parts'!$BB$6=1,"CS",IF('Flanged Parts'!$BB$6=2,"Glv",0))</f>
        <v>Glv</v>
      </c>
      <c r="I2458" s="1035"/>
      <c r="J2458" s="1036"/>
      <c r="K2458" s="516" t="s">
        <v>881</v>
      </c>
      <c r="L2458" s="535"/>
      <c r="M2458" s="517" t="str">
        <f t="shared" si="1357"/>
        <v>Y</v>
      </c>
      <c r="N2458" s="514">
        <f t="shared" si="1328"/>
        <v>70.16</v>
      </c>
      <c r="O2458" s="514">
        <f t="shared" si="1359"/>
        <v>0</v>
      </c>
      <c r="P2458" s="680">
        <f>'KB Duct Parts'!$AE$3</f>
        <v>0</v>
      </c>
      <c r="Q2458" s="681">
        <f t="shared" ref="Q2458:Q2521" si="1365">IF(B2458&gt;0,N2458*(1-P2458),0)</f>
        <v>0</v>
      </c>
      <c r="R2458" s="682">
        <f t="shared" ref="R2458:R2521" si="1366">B2458*Q2458</f>
        <v>0</v>
      </c>
      <c r="S2458" s="716">
        <f t="shared" si="1330"/>
        <v>0.2</v>
      </c>
      <c r="T2458" s="679">
        <f t="shared" ref="T2458:T2521" si="1367">ROUND(IF(B2458&gt;0,((N2458*(1-(1*S2458)))),0),2)</f>
        <v>0</v>
      </c>
      <c r="U2458" s="679">
        <f t="shared" ref="U2458:U2521" si="1368">B2458*T2458</f>
        <v>0</v>
      </c>
      <c r="Y2458" s="120"/>
      <c r="AD2458" s="81"/>
      <c r="AF2458" s="370"/>
      <c r="AG2458" s="374"/>
      <c r="AH2458" s="378"/>
      <c r="AI2458" s="381"/>
      <c r="AJ2458" s="386"/>
      <c r="AK2458" s="391"/>
      <c r="AL2458" s="386"/>
      <c r="AM2458" s="363">
        <f t="shared" si="1355"/>
        <v>1</v>
      </c>
      <c r="AN2458" s="578">
        <v>54.9</v>
      </c>
      <c r="AO2458" s="120">
        <f t="shared" si="1337"/>
        <v>0</v>
      </c>
      <c r="AP2458" s="120">
        <f t="shared" si="1331"/>
        <v>0</v>
      </c>
      <c r="AQ2458" s="120">
        <f t="shared" si="1332"/>
        <v>0</v>
      </c>
      <c r="AR2458" s="120">
        <f t="shared" si="1333"/>
        <v>0</v>
      </c>
      <c r="AS2458" s="120">
        <f t="shared" si="1334"/>
        <v>0</v>
      </c>
      <c r="AT2458" s="120">
        <f t="shared" si="1335"/>
        <v>0</v>
      </c>
      <c r="AU2458" s="363" t="s">
        <v>717</v>
      </c>
      <c r="AV2458" s="393"/>
      <c r="AW2458" s="395"/>
      <c r="AX2458" s="571">
        <v>0</v>
      </c>
      <c r="AY2458" s="572">
        <v>0</v>
      </c>
      <c r="AZ2458" s="572">
        <v>0</v>
      </c>
      <c r="BA2458" s="572">
        <v>0</v>
      </c>
      <c r="BB2458" s="573">
        <v>0</v>
      </c>
      <c r="BC2458" s="395">
        <v>0</v>
      </c>
      <c r="BD2458" s="115"/>
      <c r="BE2458" s="115"/>
      <c r="BF2458" s="115">
        <v>2</v>
      </c>
      <c r="BG2458" s="115">
        <v>7</v>
      </c>
      <c r="BH2458" s="423">
        <f t="shared" si="1363"/>
        <v>7.63</v>
      </c>
      <c r="BI2458" s="417">
        <f t="shared" si="1336"/>
        <v>15.26</v>
      </c>
      <c r="BJ2458" s="115"/>
      <c r="BK2458" s="115"/>
      <c r="BQ2458" s="74" t="str">
        <f t="shared" si="1338"/>
        <v xml:space="preserve"> </v>
      </c>
      <c r="BR2458" s="120" t="str">
        <f t="shared" si="1339"/>
        <v xml:space="preserve"> </v>
      </c>
      <c r="BS2458" s="120" t="str">
        <f t="shared" si="1340"/>
        <v xml:space="preserve"> </v>
      </c>
      <c r="BU2458" s="74" t="str">
        <f t="shared" si="1341"/>
        <v xml:space="preserve"> </v>
      </c>
      <c r="BV2458" s="120" t="str">
        <f t="shared" si="1342"/>
        <v xml:space="preserve"> </v>
      </c>
      <c r="BW2458" s="120" t="str">
        <f t="shared" si="1343"/>
        <v xml:space="preserve">  </v>
      </c>
      <c r="BY2458" s="74" t="str">
        <f t="shared" si="1344"/>
        <v xml:space="preserve"> </v>
      </c>
      <c r="BZ2458" s="120" t="str">
        <f t="shared" si="1345"/>
        <v xml:space="preserve"> </v>
      </c>
      <c r="CA2458" s="120" t="str">
        <f t="shared" si="1346"/>
        <v xml:space="preserve"> </v>
      </c>
      <c r="CC2458" s="115" t="str">
        <f t="shared" si="1347"/>
        <v xml:space="preserve"> </v>
      </c>
      <c r="CD2458" s="120" t="str">
        <f t="shared" si="1348"/>
        <v xml:space="preserve"> </v>
      </c>
      <c r="CE2458" s="417" t="str">
        <f t="shared" si="1349"/>
        <v xml:space="preserve"> </v>
      </c>
      <c r="CF2458" s="115"/>
      <c r="CG2458" s="115" t="str">
        <f t="shared" si="1350"/>
        <v xml:space="preserve"> </v>
      </c>
      <c r="CH2458" s="120" t="str">
        <f t="shared" si="1351"/>
        <v xml:space="preserve"> </v>
      </c>
      <c r="CI2458" s="417" t="str">
        <f t="shared" si="1352"/>
        <v xml:space="preserve"> </v>
      </c>
      <c r="CJ2458" s="115"/>
      <c r="CK2458" s="115" t="str">
        <f t="shared" si="1353"/>
        <v xml:space="preserve"> </v>
      </c>
      <c r="CL2458" s="120" t="str">
        <f t="shared" si="1354"/>
        <v xml:space="preserve"> </v>
      </c>
      <c r="CM2458" s="417" t="str">
        <f t="shared" si="1356"/>
        <v xml:space="preserve"> </v>
      </c>
      <c r="IS2458" s="111"/>
    </row>
    <row r="2459" spans="1:253" s="74" customFormat="1" ht="17.100000000000001" hidden="1" customHeight="1" x14ac:dyDescent="0.25">
      <c r="B2459" s="504">
        <f>IF('KB Duct Parts'!$BL$14=1,'Flanged Elbows'!K11,0)</f>
        <v>0</v>
      </c>
      <c r="C2459" s="525">
        <v>22308.45</v>
      </c>
      <c r="D2459" s="526">
        <f t="shared" ref="D2459:D2522" si="1369">IF(AM2459=1,C2459,(C2459&amp;"  ("&amp;L2459&amp;"ga)"))</f>
        <v>22308.45</v>
      </c>
      <c r="E2459" s="504" t="s">
        <v>865</v>
      </c>
      <c r="F2459" s="508" t="str">
        <f t="shared" si="1364"/>
        <v xml:space="preserve"> </v>
      </c>
      <c r="G2459" s="516" t="s">
        <v>800</v>
      </c>
      <c r="H2459" s="504" t="str">
        <f>IF('Flanged Parts'!$BB$6=1,"CS",IF('Flanged Parts'!$BB$6=2,"Glv",0))</f>
        <v>Glv</v>
      </c>
      <c r="I2459" s="1035"/>
      <c r="J2459" s="1036"/>
      <c r="K2459" s="516" t="s">
        <v>881</v>
      </c>
      <c r="L2459" s="535"/>
      <c r="M2459" s="517" t="str">
        <f t="shared" si="1357"/>
        <v>Y</v>
      </c>
      <c r="N2459" s="514">
        <f t="shared" si="1328"/>
        <v>77.78</v>
      </c>
      <c r="O2459" s="514">
        <f t="shared" ref="O2459:O2490" si="1370">IF(B2459&gt;0,N2459*B2459,0)</f>
        <v>0</v>
      </c>
      <c r="P2459" s="680">
        <f>'KB Duct Parts'!$AE$3</f>
        <v>0</v>
      </c>
      <c r="Q2459" s="681">
        <f t="shared" si="1365"/>
        <v>0</v>
      </c>
      <c r="R2459" s="682">
        <f t="shared" si="1366"/>
        <v>0</v>
      </c>
      <c r="S2459" s="716">
        <f t="shared" si="1330"/>
        <v>0.2</v>
      </c>
      <c r="T2459" s="679">
        <f t="shared" si="1367"/>
        <v>0</v>
      </c>
      <c r="U2459" s="679">
        <f t="shared" si="1368"/>
        <v>0</v>
      </c>
      <c r="Y2459" s="120"/>
      <c r="AD2459" s="81"/>
      <c r="AF2459" s="370"/>
      <c r="AG2459" s="374"/>
      <c r="AH2459" s="378"/>
      <c r="AI2459" s="381"/>
      <c r="AJ2459" s="386"/>
      <c r="AK2459" s="391"/>
      <c r="AL2459" s="386"/>
      <c r="AM2459" s="363">
        <f t="shared" si="1355"/>
        <v>1</v>
      </c>
      <c r="AN2459" s="578">
        <v>59.2</v>
      </c>
      <c r="AO2459" s="120">
        <f t="shared" si="1337"/>
        <v>0</v>
      </c>
      <c r="AP2459" s="120">
        <f t="shared" si="1331"/>
        <v>0</v>
      </c>
      <c r="AQ2459" s="120">
        <f t="shared" si="1332"/>
        <v>0</v>
      </c>
      <c r="AR2459" s="120">
        <f t="shared" si="1333"/>
        <v>0</v>
      </c>
      <c r="AS2459" s="120">
        <f t="shared" si="1334"/>
        <v>0</v>
      </c>
      <c r="AT2459" s="120">
        <f t="shared" si="1335"/>
        <v>0</v>
      </c>
      <c r="AU2459" s="363" t="s">
        <v>717</v>
      </c>
      <c r="AV2459" s="393"/>
      <c r="AW2459" s="395"/>
      <c r="AX2459" s="571">
        <v>0</v>
      </c>
      <c r="AY2459" s="572">
        <v>0</v>
      </c>
      <c r="AZ2459" s="572">
        <v>0</v>
      </c>
      <c r="BA2459" s="572">
        <v>0</v>
      </c>
      <c r="BB2459" s="573">
        <v>0</v>
      </c>
      <c r="BC2459" s="395">
        <v>0</v>
      </c>
      <c r="BD2459" s="115"/>
      <c r="BE2459" s="115"/>
      <c r="BF2459" s="115">
        <v>2</v>
      </c>
      <c r="BG2459" s="115">
        <v>8</v>
      </c>
      <c r="BH2459" s="423">
        <f t="shared" si="1363"/>
        <v>9.2899999999999991</v>
      </c>
      <c r="BI2459" s="417">
        <f t="shared" si="1336"/>
        <v>18.579999999999998</v>
      </c>
      <c r="BJ2459" s="115"/>
      <c r="BK2459" s="115"/>
      <c r="BQ2459" s="74" t="str">
        <f t="shared" si="1338"/>
        <v xml:space="preserve"> </v>
      </c>
      <c r="BR2459" s="120" t="str">
        <f t="shared" si="1339"/>
        <v xml:space="preserve"> </v>
      </c>
      <c r="BS2459" s="120" t="str">
        <f t="shared" si="1340"/>
        <v xml:space="preserve"> </v>
      </c>
      <c r="BU2459" s="74" t="str">
        <f t="shared" si="1341"/>
        <v xml:space="preserve"> </v>
      </c>
      <c r="BV2459" s="120" t="str">
        <f t="shared" si="1342"/>
        <v xml:space="preserve"> </v>
      </c>
      <c r="BW2459" s="120" t="str">
        <f t="shared" si="1343"/>
        <v xml:space="preserve">  </v>
      </c>
      <c r="BY2459" s="74" t="str">
        <f t="shared" si="1344"/>
        <v xml:space="preserve"> </v>
      </c>
      <c r="BZ2459" s="120" t="str">
        <f t="shared" si="1345"/>
        <v xml:space="preserve"> </v>
      </c>
      <c r="CA2459" s="120" t="str">
        <f t="shared" si="1346"/>
        <v xml:space="preserve"> </v>
      </c>
      <c r="CC2459" s="115" t="str">
        <f t="shared" si="1347"/>
        <v xml:space="preserve"> </v>
      </c>
      <c r="CD2459" s="120" t="str">
        <f t="shared" si="1348"/>
        <v xml:space="preserve"> </v>
      </c>
      <c r="CE2459" s="417" t="str">
        <f t="shared" si="1349"/>
        <v xml:space="preserve"> </v>
      </c>
      <c r="CF2459" s="115"/>
      <c r="CG2459" s="115" t="str">
        <f t="shared" si="1350"/>
        <v xml:space="preserve"> </v>
      </c>
      <c r="CH2459" s="120" t="str">
        <f t="shared" si="1351"/>
        <v xml:space="preserve"> </v>
      </c>
      <c r="CI2459" s="417" t="str">
        <f t="shared" si="1352"/>
        <v xml:space="preserve"> </v>
      </c>
      <c r="CJ2459" s="115"/>
      <c r="CK2459" s="115" t="str">
        <f t="shared" si="1353"/>
        <v xml:space="preserve"> </v>
      </c>
      <c r="CL2459" s="120" t="str">
        <f t="shared" si="1354"/>
        <v xml:space="preserve"> </v>
      </c>
      <c r="CM2459" s="417" t="str">
        <f t="shared" si="1356"/>
        <v xml:space="preserve"> </v>
      </c>
      <c r="IS2459" s="111"/>
    </row>
    <row r="2460" spans="1:253" s="74" customFormat="1" ht="17.100000000000001" hidden="1" customHeight="1" x14ac:dyDescent="0.25">
      <c r="B2460" s="504">
        <f>IF('KB Duct Parts'!$BL$14=1,'Flanged Elbows'!K12,0)</f>
        <v>0</v>
      </c>
      <c r="C2460" s="525">
        <v>22309.45</v>
      </c>
      <c r="D2460" s="526">
        <f t="shared" si="1369"/>
        <v>22309.45</v>
      </c>
      <c r="E2460" s="504" t="s">
        <v>866</v>
      </c>
      <c r="F2460" s="508" t="str">
        <f t="shared" si="1364"/>
        <v xml:space="preserve"> </v>
      </c>
      <c r="G2460" s="516" t="s">
        <v>800</v>
      </c>
      <c r="H2460" s="504" t="str">
        <f>IF('Flanged Parts'!$BB$6=1,"CS",IF('Flanged Parts'!$BB$6=2,"Glv",0))</f>
        <v>Glv</v>
      </c>
      <c r="I2460" s="1035"/>
      <c r="J2460" s="1036"/>
      <c r="K2460" s="516" t="s">
        <v>881</v>
      </c>
      <c r="L2460" s="535"/>
      <c r="M2460" s="517" t="str">
        <f t="shared" si="1357"/>
        <v>Y</v>
      </c>
      <c r="N2460" s="514">
        <f t="shared" si="1328"/>
        <v>82.66</v>
      </c>
      <c r="O2460" s="514">
        <f t="shared" si="1370"/>
        <v>0</v>
      </c>
      <c r="P2460" s="680">
        <f>'KB Duct Parts'!$AE$3</f>
        <v>0</v>
      </c>
      <c r="Q2460" s="681">
        <f t="shared" si="1365"/>
        <v>0</v>
      </c>
      <c r="R2460" s="682">
        <f t="shared" si="1366"/>
        <v>0</v>
      </c>
      <c r="S2460" s="716">
        <f t="shared" si="1330"/>
        <v>0.2</v>
      </c>
      <c r="T2460" s="679">
        <f t="shared" si="1367"/>
        <v>0</v>
      </c>
      <c r="U2460" s="679">
        <f t="shared" si="1368"/>
        <v>0</v>
      </c>
      <c r="Y2460" s="120"/>
      <c r="AD2460" s="81"/>
      <c r="AF2460" s="370"/>
      <c r="AG2460" s="374"/>
      <c r="AH2460" s="378"/>
      <c r="AI2460" s="381"/>
      <c r="AJ2460" s="386"/>
      <c r="AK2460" s="391"/>
      <c r="AL2460" s="386"/>
      <c r="AM2460" s="363">
        <f t="shared" si="1355"/>
        <v>1</v>
      </c>
      <c r="AN2460" s="578">
        <v>63.6</v>
      </c>
      <c r="AO2460" s="120">
        <f t="shared" si="1337"/>
        <v>0</v>
      </c>
      <c r="AP2460" s="120">
        <f t="shared" si="1331"/>
        <v>0</v>
      </c>
      <c r="AQ2460" s="120">
        <f t="shared" si="1332"/>
        <v>0</v>
      </c>
      <c r="AR2460" s="120">
        <f t="shared" si="1333"/>
        <v>0</v>
      </c>
      <c r="AS2460" s="120">
        <f t="shared" si="1334"/>
        <v>0</v>
      </c>
      <c r="AT2460" s="120">
        <f t="shared" si="1335"/>
        <v>0</v>
      </c>
      <c r="AU2460" s="363" t="s">
        <v>717</v>
      </c>
      <c r="AV2460" s="393"/>
      <c r="AW2460" s="395"/>
      <c r="AX2460" s="571">
        <v>0</v>
      </c>
      <c r="AY2460" s="572">
        <v>0</v>
      </c>
      <c r="AZ2460" s="572">
        <v>0</v>
      </c>
      <c r="BA2460" s="572">
        <v>0</v>
      </c>
      <c r="BB2460" s="573">
        <v>0</v>
      </c>
      <c r="BC2460" s="395">
        <v>0</v>
      </c>
      <c r="BD2460" s="115"/>
      <c r="BE2460" s="115"/>
      <c r="BF2460" s="115">
        <v>2</v>
      </c>
      <c r="BG2460" s="115">
        <v>9</v>
      </c>
      <c r="BH2460" s="423">
        <f t="shared" si="1363"/>
        <v>9.5299999999999994</v>
      </c>
      <c r="BI2460" s="417">
        <f t="shared" si="1336"/>
        <v>19.059999999999999</v>
      </c>
      <c r="BJ2460" s="115"/>
      <c r="BK2460" s="115"/>
      <c r="BQ2460" s="74" t="str">
        <f t="shared" si="1338"/>
        <v xml:space="preserve"> </v>
      </c>
      <c r="BR2460" s="120" t="str">
        <f t="shared" si="1339"/>
        <v xml:space="preserve"> </v>
      </c>
      <c r="BS2460" s="120" t="str">
        <f t="shared" si="1340"/>
        <v xml:space="preserve"> </v>
      </c>
      <c r="BU2460" s="74" t="str">
        <f t="shared" si="1341"/>
        <v xml:space="preserve"> </v>
      </c>
      <c r="BV2460" s="120" t="str">
        <f t="shared" si="1342"/>
        <v xml:space="preserve"> </v>
      </c>
      <c r="BW2460" s="120" t="str">
        <f t="shared" si="1343"/>
        <v xml:space="preserve">  </v>
      </c>
      <c r="BY2460" s="74" t="str">
        <f t="shared" si="1344"/>
        <v xml:space="preserve"> </v>
      </c>
      <c r="BZ2460" s="120" t="str">
        <f t="shared" si="1345"/>
        <v xml:space="preserve"> </v>
      </c>
      <c r="CA2460" s="120" t="str">
        <f t="shared" si="1346"/>
        <v xml:space="preserve"> </v>
      </c>
      <c r="CC2460" s="115" t="str">
        <f t="shared" si="1347"/>
        <v xml:space="preserve"> </v>
      </c>
      <c r="CD2460" s="120" t="str">
        <f t="shared" si="1348"/>
        <v xml:space="preserve"> </v>
      </c>
      <c r="CE2460" s="417" t="str">
        <f t="shared" si="1349"/>
        <v xml:space="preserve"> </v>
      </c>
      <c r="CF2460" s="115"/>
      <c r="CG2460" s="115" t="str">
        <f t="shared" si="1350"/>
        <v xml:space="preserve"> </v>
      </c>
      <c r="CH2460" s="120" t="str">
        <f t="shared" si="1351"/>
        <v xml:space="preserve"> </v>
      </c>
      <c r="CI2460" s="417" t="str">
        <f t="shared" si="1352"/>
        <v xml:space="preserve"> </v>
      </c>
      <c r="CJ2460" s="115"/>
      <c r="CK2460" s="115" t="str">
        <f t="shared" si="1353"/>
        <v xml:space="preserve"> </v>
      </c>
      <c r="CL2460" s="120" t="str">
        <f t="shared" si="1354"/>
        <v xml:space="preserve"> </v>
      </c>
      <c r="CM2460" s="417" t="str">
        <f t="shared" si="1356"/>
        <v xml:space="preserve"> </v>
      </c>
      <c r="IS2460" s="111"/>
    </row>
    <row r="2461" spans="1:253" s="74" customFormat="1" ht="17.100000000000001" hidden="1" customHeight="1" x14ac:dyDescent="0.25">
      <c r="B2461" s="504">
        <f>IF('KB Duct Parts'!$BL$14=1,'Flanged Elbows'!K13,0)</f>
        <v>0</v>
      </c>
      <c r="C2461" s="525">
        <v>22310.45</v>
      </c>
      <c r="D2461" s="526">
        <f t="shared" si="1369"/>
        <v>22310.45</v>
      </c>
      <c r="E2461" s="504" t="s">
        <v>867</v>
      </c>
      <c r="F2461" s="508" t="str">
        <f t="shared" si="1364"/>
        <v xml:space="preserve"> </v>
      </c>
      <c r="G2461" s="516" t="s">
        <v>800</v>
      </c>
      <c r="H2461" s="504" t="str">
        <f>IF('Flanged Parts'!$BB$6=1,"CS",IF('Flanged Parts'!$BB$6=2,"Glv",0))</f>
        <v>Glv</v>
      </c>
      <c r="I2461" s="1035"/>
      <c r="J2461" s="1036"/>
      <c r="K2461" s="516" t="s">
        <v>881</v>
      </c>
      <c r="L2461" s="535"/>
      <c r="M2461" s="517" t="str">
        <f t="shared" si="1357"/>
        <v>Y</v>
      </c>
      <c r="N2461" s="514">
        <f t="shared" si="1328"/>
        <v>94.94</v>
      </c>
      <c r="O2461" s="514">
        <f t="shared" si="1370"/>
        <v>0</v>
      </c>
      <c r="P2461" s="680">
        <f>'KB Duct Parts'!$AE$3</f>
        <v>0</v>
      </c>
      <c r="Q2461" s="681">
        <f t="shared" si="1365"/>
        <v>0</v>
      </c>
      <c r="R2461" s="682">
        <f t="shared" si="1366"/>
        <v>0</v>
      </c>
      <c r="S2461" s="716">
        <f t="shared" si="1330"/>
        <v>0.2</v>
      </c>
      <c r="T2461" s="679">
        <f t="shared" si="1367"/>
        <v>0</v>
      </c>
      <c r="U2461" s="679">
        <f t="shared" si="1368"/>
        <v>0</v>
      </c>
      <c r="Y2461" s="120"/>
      <c r="AD2461" s="81"/>
      <c r="AF2461" s="370"/>
      <c r="AG2461" s="374"/>
      <c r="AH2461" s="378"/>
      <c r="AI2461" s="381"/>
      <c r="AJ2461" s="386"/>
      <c r="AK2461" s="391"/>
      <c r="AL2461" s="386"/>
      <c r="AM2461" s="363">
        <f t="shared" si="1355"/>
        <v>1</v>
      </c>
      <c r="AN2461" s="578">
        <v>70.599999999999994</v>
      </c>
      <c r="AO2461" s="120">
        <f t="shared" si="1337"/>
        <v>0</v>
      </c>
      <c r="AP2461" s="120">
        <f t="shared" si="1331"/>
        <v>0</v>
      </c>
      <c r="AQ2461" s="120">
        <f t="shared" si="1332"/>
        <v>0</v>
      </c>
      <c r="AR2461" s="120">
        <f t="shared" si="1333"/>
        <v>0</v>
      </c>
      <c r="AS2461" s="120">
        <f t="shared" si="1334"/>
        <v>0</v>
      </c>
      <c r="AT2461" s="120">
        <f t="shared" si="1335"/>
        <v>0</v>
      </c>
      <c r="AU2461" s="363" t="s">
        <v>717</v>
      </c>
      <c r="AV2461" s="393"/>
      <c r="AW2461" s="395"/>
      <c r="AX2461" s="571">
        <v>0</v>
      </c>
      <c r="AY2461" s="572">
        <v>0</v>
      </c>
      <c r="AZ2461" s="572">
        <v>0</v>
      </c>
      <c r="BA2461" s="572">
        <v>0</v>
      </c>
      <c r="BB2461" s="573">
        <v>0</v>
      </c>
      <c r="BC2461" s="395">
        <v>0</v>
      </c>
      <c r="BD2461" s="115"/>
      <c r="BE2461" s="115"/>
      <c r="BF2461" s="115">
        <v>2</v>
      </c>
      <c r="BG2461" s="115">
        <v>10</v>
      </c>
      <c r="BH2461" s="423">
        <f t="shared" si="1363"/>
        <v>12.17</v>
      </c>
      <c r="BI2461" s="417">
        <f t="shared" si="1336"/>
        <v>24.34</v>
      </c>
      <c r="BJ2461" s="115"/>
      <c r="BK2461" s="115"/>
      <c r="BQ2461" s="74" t="str">
        <f t="shared" si="1338"/>
        <v xml:space="preserve"> </v>
      </c>
      <c r="BR2461" s="120" t="str">
        <f t="shared" si="1339"/>
        <v xml:space="preserve"> </v>
      </c>
      <c r="BS2461" s="120" t="str">
        <f t="shared" si="1340"/>
        <v xml:space="preserve"> </v>
      </c>
      <c r="BU2461" s="74" t="str">
        <f t="shared" si="1341"/>
        <v xml:space="preserve"> </v>
      </c>
      <c r="BV2461" s="120" t="str">
        <f t="shared" si="1342"/>
        <v xml:space="preserve"> </v>
      </c>
      <c r="BW2461" s="120" t="str">
        <f t="shared" si="1343"/>
        <v xml:space="preserve">  </v>
      </c>
      <c r="BY2461" s="74" t="str">
        <f t="shared" si="1344"/>
        <v xml:space="preserve"> </v>
      </c>
      <c r="BZ2461" s="120" t="str">
        <f t="shared" si="1345"/>
        <v xml:space="preserve"> </v>
      </c>
      <c r="CA2461" s="120" t="str">
        <f t="shared" si="1346"/>
        <v xml:space="preserve"> </v>
      </c>
      <c r="CC2461" s="115" t="str">
        <f t="shared" si="1347"/>
        <v xml:space="preserve"> </v>
      </c>
      <c r="CD2461" s="120" t="str">
        <f t="shared" si="1348"/>
        <v xml:space="preserve"> </v>
      </c>
      <c r="CE2461" s="417" t="str">
        <f t="shared" si="1349"/>
        <v xml:space="preserve"> </v>
      </c>
      <c r="CF2461" s="115"/>
      <c r="CG2461" s="115" t="str">
        <f t="shared" si="1350"/>
        <v xml:space="preserve"> </v>
      </c>
      <c r="CH2461" s="120" t="str">
        <f t="shared" si="1351"/>
        <v xml:space="preserve"> </v>
      </c>
      <c r="CI2461" s="417" t="str">
        <f t="shared" si="1352"/>
        <v xml:space="preserve"> </v>
      </c>
      <c r="CJ2461" s="115"/>
      <c r="CK2461" s="115" t="str">
        <f t="shared" si="1353"/>
        <v xml:space="preserve"> </v>
      </c>
      <c r="CL2461" s="120" t="str">
        <f t="shared" si="1354"/>
        <v xml:space="preserve"> </v>
      </c>
      <c r="CM2461" s="417" t="str">
        <f t="shared" si="1356"/>
        <v xml:space="preserve"> </v>
      </c>
      <c r="IS2461" s="111"/>
    </row>
    <row r="2462" spans="1:253" s="74" customFormat="1" ht="17.100000000000001" hidden="1" customHeight="1" x14ac:dyDescent="0.25">
      <c r="B2462" s="504">
        <f>IF('KB Duct Parts'!$BL$14=1,'Flanged Elbows'!K15,0)</f>
        <v>0</v>
      </c>
      <c r="C2462" s="525">
        <v>22312.45</v>
      </c>
      <c r="D2462" s="526">
        <f t="shared" si="1369"/>
        <v>22312.45</v>
      </c>
      <c r="E2462" s="504" t="s">
        <v>869</v>
      </c>
      <c r="F2462" s="508" t="str">
        <f t="shared" si="1364"/>
        <v xml:space="preserve"> </v>
      </c>
      <c r="G2462" s="516" t="s">
        <v>800</v>
      </c>
      <c r="H2462" s="504" t="str">
        <f>IF('Flanged Parts'!$BB$6=1,"CS",IF('Flanged Parts'!$BB$6=2,"Glv",0))</f>
        <v>Glv</v>
      </c>
      <c r="I2462" s="1035"/>
      <c r="J2462" s="1036"/>
      <c r="K2462" s="516" t="s">
        <v>881</v>
      </c>
      <c r="L2462" s="535"/>
      <c r="M2462" s="517" t="str">
        <f t="shared" si="1357"/>
        <v>Y</v>
      </c>
      <c r="N2462" s="514">
        <f t="shared" si="1328"/>
        <v>110.92</v>
      </c>
      <c r="O2462" s="514">
        <f t="shared" si="1370"/>
        <v>0</v>
      </c>
      <c r="P2462" s="680">
        <f>'KB Duct Parts'!$AE$3</f>
        <v>0</v>
      </c>
      <c r="Q2462" s="681">
        <f t="shared" si="1365"/>
        <v>0</v>
      </c>
      <c r="R2462" s="682">
        <f t="shared" si="1366"/>
        <v>0</v>
      </c>
      <c r="S2462" s="716">
        <f t="shared" si="1330"/>
        <v>0.2</v>
      </c>
      <c r="T2462" s="679">
        <f t="shared" si="1367"/>
        <v>0</v>
      </c>
      <c r="U2462" s="679">
        <f t="shared" si="1368"/>
        <v>0</v>
      </c>
      <c r="Y2462" s="120"/>
      <c r="AD2462" s="81"/>
      <c r="AF2462" s="370"/>
      <c r="AG2462" s="374"/>
      <c r="AH2462" s="378"/>
      <c r="AI2462" s="381"/>
      <c r="AJ2462" s="386"/>
      <c r="AK2462" s="391"/>
      <c r="AL2462" s="386"/>
      <c r="AM2462" s="363">
        <f t="shared" si="1355"/>
        <v>1</v>
      </c>
      <c r="AN2462" s="578">
        <v>80.400000000000006</v>
      </c>
      <c r="AO2462" s="120">
        <f t="shared" si="1337"/>
        <v>0</v>
      </c>
      <c r="AP2462" s="120">
        <f t="shared" si="1331"/>
        <v>0</v>
      </c>
      <c r="AQ2462" s="120">
        <f t="shared" si="1332"/>
        <v>0</v>
      </c>
      <c r="AR2462" s="120">
        <f t="shared" si="1333"/>
        <v>0</v>
      </c>
      <c r="AS2462" s="120">
        <f t="shared" si="1334"/>
        <v>0</v>
      </c>
      <c r="AT2462" s="120">
        <f t="shared" si="1335"/>
        <v>0</v>
      </c>
      <c r="AU2462" s="363" t="s">
        <v>717</v>
      </c>
      <c r="AV2462" s="393"/>
      <c r="AW2462" s="395"/>
      <c r="AX2462" s="571">
        <v>0</v>
      </c>
      <c r="AY2462" s="572">
        <v>0</v>
      </c>
      <c r="AZ2462" s="572">
        <v>0</v>
      </c>
      <c r="BA2462" s="572">
        <v>0</v>
      </c>
      <c r="BB2462" s="573">
        <v>0</v>
      </c>
      <c r="BC2462" s="395">
        <v>0</v>
      </c>
      <c r="BD2462" s="115"/>
      <c r="BE2462" s="115"/>
      <c r="BF2462" s="115">
        <v>2</v>
      </c>
      <c r="BG2462" s="115">
        <v>12</v>
      </c>
      <c r="BH2462" s="423">
        <f t="shared" si="1363"/>
        <v>15.26</v>
      </c>
      <c r="BI2462" s="417">
        <f t="shared" si="1336"/>
        <v>30.52</v>
      </c>
      <c r="BJ2462" s="115"/>
      <c r="BK2462" s="115"/>
      <c r="BQ2462" s="74" t="str">
        <f t="shared" si="1338"/>
        <v xml:space="preserve"> </v>
      </c>
      <c r="BR2462" s="120" t="str">
        <f t="shared" si="1339"/>
        <v xml:space="preserve"> </v>
      </c>
      <c r="BS2462" s="120" t="str">
        <f t="shared" si="1340"/>
        <v xml:space="preserve"> </v>
      </c>
      <c r="BU2462" s="74" t="str">
        <f t="shared" si="1341"/>
        <v xml:space="preserve"> </v>
      </c>
      <c r="BV2462" s="120" t="str">
        <f t="shared" si="1342"/>
        <v xml:space="preserve"> </v>
      </c>
      <c r="BW2462" s="120" t="str">
        <f t="shared" si="1343"/>
        <v xml:space="preserve">  </v>
      </c>
      <c r="BY2462" s="74" t="str">
        <f t="shared" si="1344"/>
        <v xml:space="preserve"> </v>
      </c>
      <c r="BZ2462" s="120" t="str">
        <f t="shared" si="1345"/>
        <v xml:space="preserve"> </v>
      </c>
      <c r="CA2462" s="120" t="str">
        <f t="shared" si="1346"/>
        <v xml:space="preserve"> </v>
      </c>
      <c r="CC2462" s="115" t="str">
        <f t="shared" si="1347"/>
        <v xml:space="preserve"> </v>
      </c>
      <c r="CD2462" s="120" t="str">
        <f t="shared" si="1348"/>
        <v xml:space="preserve"> </v>
      </c>
      <c r="CE2462" s="417" t="str">
        <f t="shared" si="1349"/>
        <v xml:space="preserve"> </v>
      </c>
      <c r="CF2462" s="115"/>
      <c r="CG2462" s="115" t="str">
        <f t="shared" si="1350"/>
        <v xml:space="preserve"> </v>
      </c>
      <c r="CH2462" s="120" t="str">
        <f t="shared" si="1351"/>
        <v xml:space="preserve"> </v>
      </c>
      <c r="CI2462" s="417" t="str">
        <f t="shared" si="1352"/>
        <v xml:space="preserve"> </v>
      </c>
      <c r="CJ2462" s="115"/>
      <c r="CK2462" s="115" t="str">
        <f t="shared" si="1353"/>
        <v xml:space="preserve"> </v>
      </c>
      <c r="CL2462" s="120" t="str">
        <f t="shared" si="1354"/>
        <v xml:space="preserve"> </v>
      </c>
      <c r="CM2462" s="417" t="str">
        <f t="shared" si="1356"/>
        <v xml:space="preserve"> </v>
      </c>
      <c r="IS2462" s="111"/>
    </row>
    <row r="2463" spans="1:253" s="74" customFormat="1" ht="17.100000000000001" hidden="1" customHeight="1" x14ac:dyDescent="0.25">
      <c r="A2463" s="369"/>
      <c r="B2463" s="504">
        <f>IF('KB Duct Parts'!$BL$14=1,'Flanged Elbows'!P7,0)</f>
        <v>0</v>
      </c>
      <c r="C2463" s="525">
        <v>22404.45</v>
      </c>
      <c r="D2463" s="526">
        <f t="shared" si="1369"/>
        <v>22404.45</v>
      </c>
      <c r="E2463" s="520" t="s">
        <v>861</v>
      </c>
      <c r="F2463" s="508" t="str">
        <f t="shared" si="1364"/>
        <v xml:space="preserve"> </v>
      </c>
      <c r="G2463" s="516" t="s">
        <v>801</v>
      </c>
      <c r="H2463" s="504" t="str">
        <f>IF('Flanged Parts'!$BB$6=1,"CS",IF('Flanged Parts'!$BB$6=2,"Glv",0))</f>
        <v>Glv</v>
      </c>
      <c r="I2463" s="1035"/>
      <c r="J2463" s="1036"/>
      <c r="K2463" s="516" t="s">
        <v>881</v>
      </c>
      <c r="L2463" s="535" t="s">
        <v>713</v>
      </c>
      <c r="M2463" s="517" t="str">
        <f t="shared" si="1357"/>
        <v>Y</v>
      </c>
      <c r="N2463" s="514">
        <f t="shared" si="1328"/>
        <v>78.86</v>
      </c>
      <c r="O2463" s="514">
        <f t="shared" si="1370"/>
        <v>0</v>
      </c>
      <c r="P2463" s="680">
        <f>'KB Duct Parts'!$AE$3</f>
        <v>0</v>
      </c>
      <c r="Q2463" s="681">
        <f t="shared" si="1365"/>
        <v>0</v>
      </c>
      <c r="R2463" s="682">
        <f t="shared" si="1366"/>
        <v>0</v>
      </c>
      <c r="S2463" s="716">
        <f t="shared" si="1330"/>
        <v>0.2</v>
      </c>
      <c r="T2463" s="679">
        <f t="shared" si="1367"/>
        <v>0</v>
      </c>
      <c r="U2463" s="679">
        <f t="shared" si="1368"/>
        <v>0</v>
      </c>
      <c r="Y2463" s="120"/>
      <c r="AD2463" s="81"/>
      <c r="AF2463" s="370" t="s">
        <v>713</v>
      </c>
      <c r="AG2463" s="374" t="s">
        <v>7</v>
      </c>
      <c r="AH2463" s="378"/>
      <c r="AI2463" s="381"/>
      <c r="AJ2463" s="386"/>
      <c r="AK2463" s="391"/>
      <c r="AL2463" s="386"/>
      <c r="AM2463" s="363">
        <f t="shared" si="1355"/>
        <v>1</v>
      </c>
      <c r="AN2463" s="578">
        <v>71.2</v>
      </c>
      <c r="AO2463" s="120">
        <f t="shared" si="1337"/>
        <v>71.2</v>
      </c>
      <c r="AP2463" s="120">
        <f t="shared" si="1331"/>
        <v>0</v>
      </c>
      <c r="AQ2463" s="120">
        <f t="shared" si="1332"/>
        <v>0</v>
      </c>
      <c r="AR2463" s="120">
        <f t="shared" si="1333"/>
        <v>0</v>
      </c>
      <c r="AS2463" s="120">
        <f t="shared" si="1334"/>
        <v>0</v>
      </c>
      <c r="AT2463" s="120">
        <f t="shared" si="1335"/>
        <v>0</v>
      </c>
      <c r="AU2463" s="363" t="s">
        <v>717</v>
      </c>
      <c r="AV2463" s="393"/>
      <c r="AW2463" s="395"/>
      <c r="AX2463" s="571">
        <v>1</v>
      </c>
      <c r="AY2463" s="572">
        <v>0</v>
      </c>
      <c r="AZ2463" s="572">
        <v>0</v>
      </c>
      <c r="BA2463" s="572">
        <v>0</v>
      </c>
      <c r="BB2463" s="573">
        <v>0</v>
      </c>
      <c r="BC2463" s="395">
        <v>0</v>
      </c>
      <c r="BD2463" s="115"/>
      <c r="BE2463" s="115"/>
      <c r="BF2463" s="115">
        <v>2</v>
      </c>
      <c r="BG2463" s="115">
        <v>4</v>
      </c>
      <c r="BH2463" s="423">
        <f t="shared" si="1363"/>
        <v>3.83</v>
      </c>
      <c r="BI2463" s="417">
        <f t="shared" si="1336"/>
        <v>7.66</v>
      </c>
      <c r="BJ2463" s="115"/>
      <c r="BK2463" s="115"/>
      <c r="BQ2463" s="74" t="str">
        <f t="shared" si="1338"/>
        <v>22404.45-(11T)</v>
      </c>
      <c r="BR2463" s="120" t="str">
        <f t="shared" si="1339"/>
        <v>45deg El 1.5D Tubed</v>
      </c>
      <c r="BS2463" s="120">
        <f t="shared" si="1340"/>
        <v>71.2</v>
      </c>
      <c r="BU2463" s="74" t="str">
        <f t="shared" si="1341"/>
        <v xml:space="preserve"> </v>
      </c>
      <c r="BV2463" s="120" t="str">
        <f t="shared" si="1342"/>
        <v xml:space="preserve"> </v>
      </c>
      <c r="BW2463" s="120" t="str">
        <f t="shared" si="1343"/>
        <v xml:space="preserve">  </v>
      </c>
      <c r="BY2463" s="74" t="str">
        <f t="shared" si="1344"/>
        <v xml:space="preserve"> </v>
      </c>
      <c r="BZ2463" s="120" t="str">
        <f t="shared" si="1345"/>
        <v xml:space="preserve"> </v>
      </c>
      <c r="CA2463" s="120" t="str">
        <f t="shared" si="1346"/>
        <v xml:space="preserve"> </v>
      </c>
      <c r="CC2463" s="115" t="str">
        <f t="shared" si="1347"/>
        <v xml:space="preserve"> </v>
      </c>
      <c r="CD2463" s="120" t="str">
        <f t="shared" si="1348"/>
        <v xml:space="preserve"> </v>
      </c>
      <c r="CE2463" s="417" t="str">
        <f t="shared" si="1349"/>
        <v xml:space="preserve"> </v>
      </c>
      <c r="CF2463" s="115"/>
      <c r="CG2463" s="115" t="str">
        <f t="shared" si="1350"/>
        <v xml:space="preserve"> </v>
      </c>
      <c r="CH2463" s="120" t="str">
        <f t="shared" si="1351"/>
        <v xml:space="preserve"> </v>
      </c>
      <c r="CI2463" s="417" t="str">
        <f t="shared" si="1352"/>
        <v xml:space="preserve"> </v>
      </c>
      <c r="CJ2463" s="115"/>
      <c r="CK2463" s="115" t="str">
        <f t="shared" si="1353"/>
        <v xml:space="preserve"> </v>
      </c>
      <c r="CL2463" s="120" t="str">
        <f t="shared" si="1354"/>
        <v xml:space="preserve"> </v>
      </c>
      <c r="CM2463" s="417" t="str">
        <f t="shared" si="1356"/>
        <v xml:space="preserve"> </v>
      </c>
      <c r="IS2463" s="111"/>
    </row>
    <row r="2464" spans="1:253" s="74" customFormat="1" ht="17.100000000000001" hidden="1" customHeight="1" x14ac:dyDescent="0.25">
      <c r="A2464" s="369"/>
      <c r="B2464" s="504">
        <f>IF('KB Duct Parts'!$BL$14=1,'Flanged Elbows'!P8,0)</f>
        <v>0</v>
      </c>
      <c r="C2464" s="525">
        <v>22405.45</v>
      </c>
      <c r="D2464" s="526">
        <f t="shared" si="1369"/>
        <v>22405.45</v>
      </c>
      <c r="E2464" s="504" t="s">
        <v>862</v>
      </c>
      <c r="F2464" s="508" t="str">
        <f t="shared" si="1364"/>
        <v xml:space="preserve"> </v>
      </c>
      <c r="G2464" s="516" t="s">
        <v>801</v>
      </c>
      <c r="H2464" s="504" t="str">
        <f>IF('Flanged Parts'!$BB$6=1,"CS",IF('Flanged Parts'!$BB$6=2,"Glv",0))</f>
        <v>Glv</v>
      </c>
      <c r="I2464" s="1035"/>
      <c r="J2464" s="1036"/>
      <c r="K2464" s="516" t="s">
        <v>881</v>
      </c>
      <c r="L2464" s="535" t="s">
        <v>706</v>
      </c>
      <c r="M2464" s="517" t="str">
        <f t="shared" si="1357"/>
        <v>Y</v>
      </c>
      <c r="N2464" s="514">
        <f t="shared" si="1328"/>
        <v>121.89999999999999</v>
      </c>
      <c r="O2464" s="514">
        <f t="shared" si="1370"/>
        <v>0</v>
      </c>
      <c r="P2464" s="680">
        <f>'KB Duct Parts'!$AE$3</f>
        <v>0</v>
      </c>
      <c r="Q2464" s="681">
        <f t="shared" si="1365"/>
        <v>0</v>
      </c>
      <c r="R2464" s="682">
        <f t="shared" si="1366"/>
        <v>0</v>
      </c>
      <c r="S2464" s="716">
        <f t="shared" si="1330"/>
        <v>0.2</v>
      </c>
      <c r="T2464" s="679">
        <f t="shared" si="1367"/>
        <v>0</v>
      </c>
      <c r="U2464" s="679">
        <f t="shared" si="1368"/>
        <v>0</v>
      </c>
      <c r="Y2464" s="120"/>
      <c r="AD2464" s="81"/>
      <c r="AF2464" s="370" t="s">
        <v>706</v>
      </c>
      <c r="AG2464" s="374" t="s">
        <v>7</v>
      </c>
      <c r="AH2464" s="378"/>
      <c r="AI2464" s="381"/>
      <c r="AJ2464" s="386"/>
      <c r="AK2464" s="391"/>
      <c r="AL2464" s="386"/>
      <c r="AM2464" s="363">
        <f t="shared" si="1355"/>
        <v>1</v>
      </c>
      <c r="AN2464" s="578">
        <v>112.1</v>
      </c>
      <c r="AO2464" s="120">
        <f t="shared" si="1337"/>
        <v>112.1</v>
      </c>
      <c r="AP2464" s="120">
        <f t="shared" si="1331"/>
        <v>0</v>
      </c>
      <c r="AQ2464" s="120">
        <f t="shared" si="1332"/>
        <v>0</v>
      </c>
      <c r="AR2464" s="120">
        <f t="shared" si="1333"/>
        <v>0</v>
      </c>
      <c r="AS2464" s="120">
        <f t="shared" si="1334"/>
        <v>0</v>
      </c>
      <c r="AT2464" s="120">
        <f t="shared" si="1335"/>
        <v>0</v>
      </c>
      <c r="AU2464" s="363" t="s">
        <v>717</v>
      </c>
      <c r="AV2464" s="393"/>
      <c r="AW2464" s="395"/>
      <c r="AX2464" s="571">
        <v>1</v>
      </c>
      <c r="AY2464" s="572">
        <v>0</v>
      </c>
      <c r="AZ2464" s="572">
        <v>0</v>
      </c>
      <c r="BA2464" s="572">
        <v>0</v>
      </c>
      <c r="BB2464" s="573">
        <v>0</v>
      </c>
      <c r="BC2464" s="395">
        <v>0</v>
      </c>
      <c r="BD2464" s="115"/>
      <c r="BE2464" s="115"/>
      <c r="BF2464" s="115">
        <v>2</v>
      </c>
      <c r="BG2464" s="115">
        <v>5</v>
      </c>
      <c r="BH2464" s="423">
        <f t="shared" si="1363"/>
        <v>4.9000000000000004</v>
      </c>
      <c r="BI2464" s="417">
        <f t="shared" si="1336"/>
        <v>9.8000000000000007</v>
      </c>
      <c r="BJ2464" s="115"/>
      <c r="BK2464" s="115"/>
      <c r="BQ2464" s="74" t="str">
        <f t="shared" si="1338"/>
        <v>22405.45-(11T)</v>
      </c>
      <c r="BR2464" s="120" t="str">
        <f t="shared" si="1339"/>
        <v>45deg El 1.5D Tubed</v>
      </c>
      <c r="BS2464" s="120">
        <f t="shared" si="1340"/>
        <v>112.1</v>
      </c>
      <c r="BU2464" s="74" t="str">
        <f t="shared" si="1341"/>
        <v xml:space="preserve"> </v>
      </c>
      <c r="BV2464" s="120" t="str">
        <f t="shared" si="1342"/>
        <v xml:space="preserve"> </v>
      </c>
      <c r="BW2464" s="120" t="str">
        <f t="shared" si="1343"/>
        <v xml:space="preserve">  </v>
      </c>
      <c r="BY2464" s="74" t="str">
        <f t="shared" si="1344"/>
        <v xml:space="preserve"> </v>
      </c>
      <c r="BZ2464" s="120" t="str">
        <f t="shared" si="1345"/>
        <v xml:space="preserve"> </v>
      </c>
      <c r="CA2464" s="120" t="str">
        <f t="shared" si="1346"/>
        <v xml:space="preserve"> </v>
      </c>
      <c r="CC2464" s="115" t="str">
        <f t="shared" si="1347"/>
        <v xml:space="preserve"> </v>
      </c>
      <c r="CD2464" s="120" t="str">
        <f t="shared" si="1348"/>
        <v xml:space="preserve"> </v>
      </c>
      <c r="CE2464" s="417" t="str">
        <f t="shared" si="1349"/>
        <v xml:space="preserve"> </v>
      </c>
      <c r="CF2464" s="115"/>
      <c r="CG2464" s="115" t="str">
        <f t="shared" si="1350"/>
        <v xml:space="preserve"> </v>
      </c>
      <c r="CH2464" s="120" t="str">
        <f t="shared" si="1351"/>
        <v xml:space="preserve"> </v>
      </c>
      <c r="CI2464" s="417" t="str">
        <f t="shared" si="1352"/>
        <v xml:space="preserve"> </v>
      </c>
      <c r="CJ2464" s="115"/>
      <c r="CK2464" s="115" t="str">
        <f t="shared" si="1353"/>
        <v xml:space="preserve"> </v>
      </c>
      <c r="CL2464" s="120" t="str">
        <f t="shared" si="1354"/>
        <v xml:space="preserve"> </v>
      </c>
      <c r="CM2464" s="417" t="str">
        <f t="shared" si="1356"/>
        <v xml:space="preserve"> </v>
      </c>
      <c r="IS2464" s="111"/>
    </row>
    <row r="2465" spans="1:253" s="74" customFormat="1" ht="17.100000000000001" hidden="1" customHeight="1" x14ac:dyDescent="0.25">
      <c r="A2465" s="369"/>
      <c r="B2465" s="504">
        <f>IF('KB Duct Parts'!$BL$14=1,'Flanged Elbows'!P9,0)</f>
        <v>0</v>
      </c>
      <c r="C2465" s="525">
        <v>22406.45</v>
      </c>
      <c r="D2465" s="526">
        <f t="shared" si="1369"/>
        <v>22406.45</v>
      </c>
      <c r="E2465" s="504" t="s">
        <v>863</v>
      </c>
      <c r="F2465" s="508" t="str">
        <f t="shared" si="1364"/>
        <v xml:space="preserve"> </v>
      </c>
      <c r="G2465" s="516" t="s">
        <v>801</v>
      </c>
      <c r="H2465" s="504" t="str">
        <f>IF('Flanged Parts'!$BB$6=1,"CS",IF('Flanged Parts'!$BB$6=2,"Glv",0))</f>
        <v>Glv</v>
      </c>
      <c r="I2465" s="1035"/>
      <c r="J2465" s="1036"/>
      <c r="K2465" s="516" t="s">
        <v>881</v>
      </c>
      <c r="L2465" s="535" t="s">
        <v>706</v>
      </c>
      <c r="M2465" s="517" t="str">
        <f t="shared" si="1357"/>
        <v>Y</v>
      </c>
      <c r="N2465" s="514">
        <f t="shared" si="1328"/>
        <v>156.51999999999998</v>
      </c>
      <c r="O2465" s="514">
        <f t="shared" si="1370"/>
        <v>0</v>
      </c>
      <c r="P2465" s="680">
        <f>'KB Duct Parts'!$AE$3</f>
        <v>0</v>
      </c>
      <c r="Q2465" s="681">
        <f t="shared" si="1365"/>
        <v>0</v>
      </c>
      <c r="R2465" s="682">
        <f t="shared" si="1366"/>
        <v>0</v>
      </c>
      <c r="S2465" s="716">
        <f t="shared" si="1330"/>
        <v>0.2</v>
      </c>
      <c r="T2465" s="679">
        <f t="shared" si="1367"/>
        <v>0</v>
      </c>
      <c r="U2465" s="679">
        <f t="shared" si="1368"/>
        <v>0</v>
      </c>
      <c r="Y2465" s="120"/>
      <c r="AD2465" s="81"/>
      <c r="AF2465" s="370" t="s">
        <v>706</v>
      </c>
      <c r="AG2465" s="374" t="s">
        <v>7</v>
      </c>
      <c r="AH2465" s="378"/>
      <c r="AI2465" s="381"/>
      <c r="AJ2465" s="386"/>
      <c r="AK2465" s="391"/>
      <c r="AL2465" s="386"/>
      <c r="AM2465" s="363">
        <f t="shared" si="1355"/>
        <v>1</v>
      </c>
      <c r="AN2465" s="578">
        <v>144.69999999999999</v>
      </c>
      <c r="AO2465" s="120">
        <f t="shared" si="1337"/>
        <v>144.69999999999999</v>
      </c>
      <c r="AP2465" s="120">
        <f t="shared" si="1331"/>
        <v>0</v>
      </c>
      <c r="AQ2465" s="120">
        <f t="shared" si="1332"/>
        <v>0</v>
      </c>
      <c r="AR2465" s="120">
        <f t="shared" si="1333"/>
        <v>0</v>
      </c>
      <c r="AS2465" s="120">
        <f t="shared" si="1334"/>
        <v>0</v>
      </c>
      <c r="AT2465" s="120">
        <f t="shared" si="1335"/>
        <v>0</v>
      </c>
      <c r="AU2465" s="363" t="s">
        <v>717</v>
      </c>
      <c r="AV2465" s="393"/>
      <c r="AW2465" s="395"/>
      <c r="AX2465" s="571">
        <v>1</v>
      </c>
      <c r="AY2465" s="572">
        <v>0</v>
      </c>
      <c r="AZ2465" s="572">
        <v>0</v>
      </c>
      <c r="BA2465" s="572">
        <v>0</v>
      </c>
      <c r="BB2465" s="573">
        <v>0</v>
      </c>
      <c r="BC2465" s="395">
        <v>0</v>
      </c>
      <c r="BD2465" s="115"/>
      <c r="BE2465" s="115"/>
      <c r="BF2465" s="115">
        <v>2</v>
      </c>
      <c r="BG2465" s="115">
        <v>6</v>
      </c>
      <c r="BH2465" s="423">
        <f t="shared" si="1363"/>
        <v>5.91</v>
      </c>
      <c r="BI2465" s="417">
        <f t="shared" si="1336"/>
        <v>11.82</v>
      </c>
      <c r="BJ2465" s="115"/>
      <c r="BK2465" s="115"/>
      <c r="BQ2465" s="74" t="str">
        <f t="shared" si="1338"/>
        <v>22406.45-(11T)</v>
      </c>
      <c r="BR2465" s="120" t="str">
        <f t="shared" si="1339"/>
        <v>45deg El 1.5D Tubed</v>
      </c>
      <c r="BS2465" s="120">
        <f t="shared" si="1340"/>
        <v>144.69999999999999</v>
      </c>
      <c r="BU2465" s="74" t="str">
        <f t="shared" si="1341"/>
        <v xml:space="preserve"> </v>
      </c>
      <c r="BV2465" s="120" t="str">
        <f t="shared" si="1342"/>
        <v xml:space="preserve"> </v>
      </c>
      <c r="BW2465" s="120" t="str">
        <f t="shared" si="1343"/>
        <v xml:space="preserve">  </v>
      </c>
      <c r="BY2465" s="74" t="str">
        <f t="shared" si="1344"/>
        <v xml:space="preserve"> </v>
      </c>
      <c r="BZ2465" s="120" t="str">
        <f t="shared" si="1345"/>
        <v xml:space="preserve"> </v>
      </c>
      <c r="CA2465" s="120" t="str">
        <f t="shared" si="1346"/>
        <v xml:space="preserve"> </v>
      </c>
      <c r="CC2465" s="115" t="str">
        <f t="shared" si="1347"/>
        <v xml:space="preserve"> </v>
      </c>
      <c r="CD2465" s="120" t="str">
        <f t="shared" si="1348"/>
        <v xml:space="preserve"> </v>
      </c>
      <c r="CE2465" s="417" t="str">
        <f t="shared" si="1349"/>
        <v xml:space="preserve"> </v>
      </c>
      <c r="CF2465" s="115"/>
      <c r="CG2465" s="115" t="str">
        <f t="shared" si="1350"/>
        <v xml:space="preserve"> </v>
      </c>
      <c r="CH2465" s="120" t="str">
        <f t="shared" si="1351"/>
        <v xml:space="preserve"> </v>
      </c>
      <c r="CI2465" s="417" t="str">
        <f t="shared" si="1352"/>
        <v xml:space="preserve"> </v>
      </c>
      <c r="CJ2465" s="115"/>
      <c r="CK2465" s="115" t="str">
        <f t="shared" si="1353"/>
        <v xml:space="preserve"> </v>
      </c>
      <c r="CL2465" s="120" t="str">
        <f t="shared" si="1354"/>
        <v xml:space="preserve"> </v>
      </c>
      <c r="CM2465" s="417" t="str">
        <f t="shared" si="1356"/>
        <v xml:space="preserve"> </v>
      </c>
      <c r="IS2465" s="111"/>
    </row>
    <row r="2466" spans="1:253" s="74" customFormat="1" ht="17.100000000000001" hidden="1" customHeight="1" x14ac:dyDescent="0.25">
      <c r="A2466" s="369"/>
      <c r="B2466" s="504">
        <f>IF('KB Duct Parts'!$BL$14=1,'Flanged Elbows'!P11,0)</f>
        <v>0</v>
      </c>
      <c r="C2466" s="525">
        <v>22408.45</v>
      </c>
      <c r="D2466" s="526">
        <f t="shared" si="1369"/>
        <v>22408.45</v>
      </c>
      <c r="E2466" s="504" t="s">
        <v>865</v>
      </c>
      <c r="F2466" s="508" t="str">
        <f t="shared" si="1364"/>
        <v xml:space="preserve"> </v>
      </c>
      <c r="G2466" s="516" t="s">
        <v>801</v>
      </c>
      <c r="H2466" s="504" t="str">
        <f>IF('Flanged Parts'!$BB$6=1,"CS",IF('Flanged Parts'!$BB$6=2,"Glv",0))</f>
        <v>Glv</v>
      </c>
      <c r="I2466" s="1035"/>
      <c r="J2466" s="1036"/>
      <c r="K2466" s="516" t="s">
        <v>881</v>
      </c>
      <c r="L2466" s="535" t="s">
        <v>706</v>
      </c>
      <c r="M2466" s="517" t="str">
        <f t="shared" si="1357"/>
        <v>Y</v>
      </c>
      <c r="N2466" s="514">
        <f t="shared" si="1328"/>
        <v>266.38</v>
      </c>
      <c r="O2466" s="514">
        <f t="shared" si="1370"/>
        <v>0</v>
      </c>
      <c r="P2466" s="680">
        <f>'KB Duct Parts'!$AE$3</f>
        <v>0</v>
      </c>
      <c r="Q2466" s="681">
        <f t="shared" si="1365"/>
        <v>0</v>
      </c>
      <c r="R2466" s="682">
        <f t="shared" si="1366"/>
        <v>0</v>
      </c>
      <c r="S2466" s="716">
        <f t="shared" si="1330"/>
        <v>0.2</v>
      </c>
      <c r="T2466" s="679">
        <f t="shared" si="1367"/>
        <v>0</v>
      </c>
      <c r="U2466" s="679">
        <f t="shared" si="1368"/>
        <v>0</v>
      </c>
      <c r="Y2466" s="120"/>
      <c r="AD2466" s="81"/>
      <c r="AF2466" s="370" t="s">
        <v>706</v>
      </c>
      <c r="AG2466" s="374" t="s">
        <v>7</v>
      </c>
      <c r="AH2466" s="378"/>
      <c r="AI2466" s="381"/>
      <c r="AJ2466" s="386"/>
      <c r="AK2466" s="391"/>
      <c r="AL2466" s="386"/>
      <c r="AM2466" s="363">
        <f t="shared" si="1355"/>
        <v>1</v>
      </c>
      <c r="AN2466" s="578">
        <v>247.8</v>
      </c>
      <c r="AO2466" s="120">
        <f t="shared" si="1337"/>
        <v>247.8</v>
      </c>
      <c r="AP2466" s="120">
        <f t="shared" si="1331"/>
        <v>0</v>
      </c>
      <c r="AQ2466" s="120">
        <f t="shared" si="1332"/>
        <v>0</v>
      </c>
      <c r="AR2466" s="120">
        <f t="shared" si="1333"/>
        <v>0</v>
      </c>
      <c r="AS2466" s="120">
        <f t="shared" si="1334"/>
        <v>0</v>
      </c>
      <c r="AT2466" s="120">
        <f t="shared" si="1335"/>
        <v>0</v>
      </c>
      <c r="AU2466" s="363" t="s">
        <v>717</v>
      </c>
      <c r="AV2466" s="393"/>
      <c r="AW2466" s="395"/>
      <c r="AX2466" s="571">
        <v>1</v>
      </c>
      <c r="AY2466" s="572">
        <v>0</v>
      </c>
      <c r="AZ2466" s="572">
        <v>0</v>
      </c>
      <c r="BA2466" s="572">
        <v>0</v>
      </c>
      <c r="BB2466" s="573">
        <v>0</v>
      </c>
      <c r="BC2466" s="395">
        <v>0</v>
      </c>
      <c r="BD2466" s="115"/>
      <c r="BE2466" s="115"/>
      <c r="BF2466" s="115">
        <v>2</v>
      </c>
      <c r="BG2466" s="115">
        <v>8</v>
      </c>
      <c r="BH2466" s="423">
        <f t="shared" si="1363"/>
        <v>9.2899999999999991</v>
      </c>
      <c r="BI2466" s="417">
        <f t="shared" si="1336"/>
        <v>18.579999999999998</v>
      </c>
      <c r="BJ2466" s="115"/>
      <c r="BK2466" s="115"/>
      <c r="BQ2466" s="74" t="str">
        <f t="shared" si="1338"/>
        <v>22408.45-(11T)</v>
      </c>
      <c r="BR2466" s="120" t="str">
        <f t="shared" si="1339"/>
        <v>45deg El 1.5D Tubed</v>
      </c>
      <c r="BS2466" s="120">
        <f t="shared" si="1340"/>
        <v>247.8</v>
      </c>
      <c r="BU2466" s="74" t="str">
        <f t="shared" si="1341"/>
        <v xml:space="preserve"> </v>
      </c>
      <c r="BV2466" s="120" t="str">
        <f t="shared" si="1342"/>
        <v xml:space="preserve"> </v>
      </c>
      <c r="BW2466" s="120" t="str">
        <f t="shared" si="1343"/>
        <v xml:space="preserve">  </v>
      </c>
      <c r="BY2466" s="74" t="str">
        <f t="shared" si="1344"/>
        <v xml:space="preserve"> </v>
      </c>
      <c r="BZ2466" s="120" t="str">
        <f t="shared" si="1345"/>
        <v xml:space="preserve"> </v>
      </c>
      <c r="CA2466" s="120" t="str">
        <f t="shared" si="1346"/>
        <v xml:space="preserve"> </v>
      </c>
      <c r="CC2466" s="115" t="str">
        <f t="shared" si="1347"/>
        <v xml:space="preserve"> </v>
      </c>
      <c r="CD2466" s="120" t="str">
        <f t="shared" si="1348"/>
        <v xml:space="preserve"> </v>
      </c>
      <c r="CE2466" s="417" t="str">
        <f t="shared" si="1349"/>
        <v xml:space="preserve"> </v>
      </c>
      <c r="CF2466" s="115"/>
      <c r="CG2466" s="115" t="str">
        <f t="shared" si="1350"/>
        <v xml:space="preserve"> </v>
      </c>
      <c r="CH2466" s="120" t="str">
        <f t="shared" si="1351"/>
        <v xml:space="preserve"> </v>
      </c>
      <c r="CI2466" s="417" t="str">
        <f t="shared" si="1352"/>
        <v xml:space="preserve"> </v>
      </c>
      <c r="CJ2466" s="115"/>
      <c r="CK2466" s="115" t="str">
        <f t="shared" si="1353"/>
        <v xml:space="preserve"> </v>
      </c>
      <c r="CL2466" s="120" t="str">
        <f t="shared" si="1354"/>
        <v xml:space="preserve"> </v>
      </c>
      <c r="CM2466" s="417" t="str">
        <f t="shared" si="1356"/>
        <v xml:space="preserve"> </v>
      </c>
      <c r="IS2466" s="111"/>
    </row>
    <row r="2467" spans="1:253" s="74" customFormat="1" ht="17.100000000000001" hidden="1" customHeight="1" x14ac:dyDescent="0.25">
      <c r="B2467" s="504">
        <f>IF('KB Duct Parts'!$BL$14=1,'Flanged Elbows'!AW10,0)</f>
        <v>0</v>
      </c>
      <c r="C2467" s="508">
        <v>22007.45</v>
      </c>
      <c r="D2467" s="526">
        <f t="shared" si="1369"/>
        <v>22007.45</v>
      </c>
      <c r="E2467" s="504" t="s">
        <v>864</v>
      </c>
      <c r="F2467" s="508" t="str">
        <f t="shared" si="1364"/>
        <v xml:space="preserve"> </v>
      </c>
      <c r="G2467" s="516" t="s">
        <v>802</v>
      </c>
      <c r="H2467" s="504" t="str">
        <f>IF('Flanged Parts'!$BB$6=1,"CS",IF('Flanged Parts'!$BB$6=2,"Glv",0))</f>
        <v>Glv</v>
      </c>
      <c r="I2467" s="1035" t="str">
        <f t="shared" ref="I2467:I2472" si="1371">IF(L2467&gt;16,"Gore Locked Segment",IF(L2467=16,"Overlapped/Swedged Segments",IF(L2467&lt;16,"Welded Segments")))</f>
        <v>Gore Locked Segment</v>
      </c>
      <c r="J2467" s="1036"/>
      <c r="K2467" s="516" t="s">
        <v>881</v>
      </c>
      <c r="L2467" s="535">
        <v>20</v>
      </c>
      <c r="M2467" s="517" t="str">
        <f t="shared" si="1357"/>
        <v>Y</v>
      </c>
      <c r="N2467" s="514">
        <f t="shared" si="1328"/>
        <v>92.56</v>
      </c>
      <c r="O2467" s="514">
        <f t="shared" si="1370"/>
        <v>0</v>
      </c>
      <c r="P2467" s="680">
        <f>'KB Duct Parts'!$AE$3</f>
        <v>0</v>
      </c>
      <c r="Q2467" s="681">
        <f t="shared" si="1365"/>
        <v>0</v>
      </c>
      <c r="R2467" s="682">
        <f t="shared" si="1366"/>
        <v>0</v>
      </c>
      <c r="S2467" s="716">
        <f t="shared" si="1330"/>
        <v>0.2</v>
      </c>
      <c r="T2467" s="679">
        <f t="shared" si="1367"/>
        <v>0</v>
      </c>
      <c r="U2467" s="679">
        <f t="shared" si="1368"/>
        <v>0</v>
      </c>
      <c r="Y2467" s="120"/>
      <c r="AD2467" s="81"/>
      <c r="AF2467" s="370">
        <v>20</v>
      </c>
      <c r="AG2467" s="374">
        <v>18</v>
      </c>
      <c r="AH2467" s="378">
        <v>16</v>
      </c>
      <c r="AI2467" s="381">
        <v>14</v>
      </c>
      <c r="AJ2467" s="386">
        <v>12</v>
      </c>
      <c r="AK2467" s="391">
        <v>10</v>
      </c>
      <c r="AL2467" s="386"/>
      <c r="AM2467" s="363">
        <f t="shared" si="1355"/>
        <v>1</v>
      </c>
      <c r="AN2467" s="578">
        <v>77.3</v>
      </c>
      <c r="AO2467" s="120">
        <f t="shared" si="1337"/>
        <v>92.759999999999991</v>
      </c>
      <c r="AP2467" s="120">
        <f t="shared" si="1331"/>
        <v>131.41</v>
      </c>
      <c r="AQ2467" s="120">
        <f t="shared" si="1332"/>
        <v>150.73499999999999</v>
      </c>
      <c r="AR2467" s="120">
        <f t="shared" si="1333"/>
        <v>170.06</v>
      </c>
      <c r="AS2467" s="120">
        <f t="shared" si="1334"/>
        <v>193.25</v>
      </c>
      <c r="AT2467" s="120">
        <f t="shared" si="1335"/>
        <v>0</v>
      </c>
      <c r="AU2467" s="363" t="s">
        <v>717</v>
      </c>
      <c r="AV2467" s="393"/>
      <c r="AW2467" s="395"/>
      <c r="AX2467" s="571">
        <v>1.2</v>
      </c>
      <c r="AY2467" s="572">
        <v>1.7</v>
      </c>
      <c r="AZ2467" s="572">
        <v>1.95</v>
      </c>
      <c r="BA2467" s="572">
        <v>2.2000000000000002</v>
      </c>
      <c r="BB2467" s="573">
        <v>2.5</v>
      </c>
      <c r="BC2467" s="395">
        <v>0</v>
      </c>
      <c r="BD2467" s="115"/>
      <c r="BE2467" s="115"/>
      <c r="BF2467" s="115">
        <v>2</v>
      </c>
      <c r="BG2467" s="115">
        <v>7</v>
      </c>
      <c r="BH2467" s="423">
        <f t="shared" si="1363"/>
        <v>7.63</v>
      </c>
      <c r="BI2467" s="417">
        <f t="shared" si="1336"/>
        <v>15.26</v>
      </c>
      <c r="BJ2467" s="115"/>
      <c r="BK2467" s="115"/>
      <c r="BQ2467" s="74" t="str">
        <f t="shared" si="1338"/>
        <v>22007.45-(18)</v>
      </c>
      <c r="BR2467" s="120" t="str">
        <f t="shared" si="1339"/>
        <v>45 deg El 1.5D Gored/Segmented</v>
      </c>
      <c r="BS2467" s="120">
        <f t="shared" si="1340"/>
        <v>92.759999999999991</v>
      </c>
      <c r="BU2467" s="74" t="str">
        <f t="shared" si="1341"/>
        <v>22007.45-(16)</v>
      </c>
      <c r="BV2467" s="120" t="str">
        <f t="shared" si="1342"/>
        <v>45 deg El 1.5D Gored/Segmented</v>
      </c>
      <c r="BW2467" s="120">
        <f t="shared" si="1343"/>
        <v>131.41</v>
      </c>
      <c r="BY2467" s="74" t="str">
        <f t="shared" si="1344"/>
        <v>22007.45-(14)</v>
      </c>
      <c r="BZ2467" s="120" t="str">
        <f t="shared" si="1345"/>
        <v>45 deg El 1.5D Gored/Segmented</v>
      </c>
      <c r="CA2467" s="120">
        <f t="shared" si="1346"/>
        <v>150.73499999999999</v>
      </c>
      <c r="CC2467" s="115" t="str">
        <f t="shared" si="1347"/>
        <v>22007.45-(12)</v>
      </c>
      <c r="CD2467" s="120" t="str">
        <f t="shared" si="1348"/>
        <v>45 deg El 1.5D Gored/Segmented</v>
      </c>
      <c r="CE2467" s="417">
        <f t="shared" si="1349"/>
        <v>170.06</v>
      </c>
      <c r="CF2467" s="115"/>
      <c r="CG2467" s="115" t="str">
        <f t="shared" si="1350"/>
        <v>22007.45-(10)</v>
      </c>
      <c r="CH2467" s="120" t="str">
        <f t="shared" si="1351"/>
        <v>45 deg El 1.5D Gored/Segmented</v>
      </c>
      <c r="CI2467" s="417">
        <f t="shared" si="1352"/>
        <v>193.25</v>
      </c>
      <c r="CJ2467" s="115"/>
      <c r="CK2467" s="115" t="str">
        <f t="shared" si="1353"/>
        <v xml:space="preserve"> </v>
      </c>
      <c r="CL2467" s="120" t="str">
        <f t="shared" si="1354"/>
        <v xml:space="preserve"> </v>
      </c>
      <c r="CM2467" s="417" t="str">
        <f t="shared" si="1356"/>
        <v xml:space="preserve"> </v>
      </c>
      <c r="IS2467" s="111">
        <v>58</v>
      </c>
    </row>
    <row r="2468" spans="1:253" s="74" customFormat="1" ht="17.100000000000001" hidden="1" customHeight="1" x14ac:dyDescent="0.25">
      <c r="B2468" s="504">
        <f>IF('KB Duct Parts'!$BL$14=1,'Flanged Elbows'!AW11,0)</f>
        <v>0</v>
      </c>
      <c r="C2468" s="508">
        <v>22008.45</v>
      </c>
      <c r="D2468" s="526">
        <f t="shared" si="1369"/>
        <v>22008.45</v>
      </c>
      <c r="E2468" s="504" t="s">
        <v>865</v>
      </c>
      <c r="F2468" s="508" t="str">
        <f t="shared" si="1364"/>
        <v xml:space="preserve"> </v>
      </c>
      <c r="G2468" s="516" t="s">
        <v>802</v>
      </c>
      <c r="H2468" s="504" t="str">
        <f>IF('Flanged Parts'!$BB$6=1,"CS",IF('Flanged Parts'!$BB$6=2,"Glv",0))</f>
        <v>Glv</v>
      </c>
      <c r="I2468" s="1035" t="str">
        <f t="shared" si="1371"/>
        <v>Gore Locked Segment</v>
      </c>
      <c r="J2468" s="1036"/>
      <c r="K2468" s="516" t="s">
        <v>881</v>
      </c>
      <c r="L2468" s="535">
        <v>20</v>
      </c>
      <c r="M2468" s="517" t="str">
        <f t="shared" si="1357"/>
        <v>Y</v>
      </c>
      <c r="N2468" s="514">
        <f t="shared" si="1328"/>
        <v>97.48</v>
      </c>
      <c r="O2468" s="514">
        <f t="shared" si="1370"/>
        <v>0</v>
      </c>
      <c r="P2468" s="680">
        <f>'KB Duct Parts'!$AE$3</f>
        <v>0</v>
      </c>
      <c r="Q2468" s="681">
        <f t="shared" si="1365"/>
        <v>0</v>
      </c>
      <c r="R2468" s="682">
        <f t="shared" si="1366"/>
        <v>0</v>
      </c>
      <c r="S2468" s="716">
        <f t="shared" si="1330"/>
        <v>0.2</v>
      </c>
      <c r="T2468" s="679">
        <f t="shared" si="1367"/>
        <v>0</v>
      </c>
      <c r="U2468" s="679">
        <f t="shared" si="1368"/>
        <v>0</v>
      </c>
      <c r="Y2468" s="120"/>
      <c r="AD2468" s="81"/>
      <c r="AF2468" s="370">
        <v>20</v>
      </c>
      <c r="AG2468" s="374">
        <v>18</v>
      </c>
      <c r="AH2468" s="378">
        <v>16</v>
      </c>
      <c r="AI2468" s="381">
        <v>14</v>
      </c>
      <c r="AJ2468" s="386">
        <v>12</v>
      </c>
      <c r="AK2468" s="391">
        <v>10</v>
      </c>
      <c r="AL2468" s="386"/>
      <c r="AM2468" s="363">
        <f t="shared" si="1355"/>
        <v>1</v>
      </c>
      <c r="AN2468" s="578">
        <v>78.900000000000006</v>
      </c>
      <c r="AO2468" s="120">
        <f t="shared" si="1337"/>
        <v>90.734999999999999</v>
      </c>
      <c r="AP2468" s="120">
        <f t="shared" si="1331"/>
        <v>130.185</v>
      </c>
      <c r="AQ2468" s="120">
        <f t="shared" si="1332"/>
        <v>149.91</v>
      </c>
      <c r="AR2468" s="120">
        <f t="shared" si="1333"/>
        <v>169.63500000000002</v>
      </c>
      <c r="AS2468" s="120">
        <f t="shared" si="1334"/>
        <v>193.30500000000004</v>
      </c>
      <c r="AT2468" s="120">
        <f t="shared" si="1335"/>
        <v>0</v>
      </c>
      <c r="AU2468" s="363" t="s">
        <v>717</v>
      </c>
      <c r="AV2468" s="393"/>
      <c r="AW2468" s="395"/>
      <c r="AX2468" s="571">
        <v>1.1499999999999999</v>
      </c>
      <c r="AY2468" s="572">
        <v>1.65</v>
      </c>
      <c r="AZ2468" s="572">
        <v>1.9</v>
      </c>
      <c r="BA2468" s="572">
        <v>2.15</v>
      </c>
      <c r="BB2468" s="573">
        <v>2.4500000000000002</v>
      </c>
      <c r="BC2468" s="395">
        <v>0</v>
      </c>
      <c r="BD2468" s="115"/>
      <c r="BE2468" s="115"/>
      <c r="BF2468" s="115">
        <v>2</v>
      </c>
      <c r="BG2468" s="115">
        <v>8</v>
      </c>
      <c r="BH2468" s="423">
        <f t="shared" si="1363"/>
        <v>9.2899999999999991</v>
      </c>
      <c r="BI2468" s="417">
        <f t="shared" si="1336"/>
        <v>18.579999999999998</v>
      </c>
      <c r="BJ2468" s="115"/>
      <c r="BK2468" s="115"/>
      <c r="BQ2468" s="74" t="str">
        <f t="shared" si="1338"/>
        <v>22008.45-(18)</v>
      </c>
      <c r="BR2468" s="120" t="str">
        <f t="shared" si="1339"/>
        <v>45 deg El 1.5D Gored/Segmented</v>
      </c>
      <c r="BS2468" s="120">
        <f t="shared" si="1340"/>
        <v>90.734999999999999</v>
      </c>
      <c r="BU2468" s="74" t="str">
        <f t="shared" si="1341"/>
        <v>22008.45-(16)</v>
      </c>
      <c r="BV2468" s="120" t="str">
        <f t="shared" si="1342"/>
        <v>45 deg El 1.5D Gored/Segmented</v>
      </c>
      <c r="BW2468" s="120">
        <f t="shared" si="1343"/>
        <v>130.185</v>
      </c>
      <c r="BY2468" s="74" t="str">
        <f t="shared" si="1344"/>
        <v>22008.45-(14)</v>
      </c>
      <c r="BZ2468" s="120" t="str">
        <f t="shared" si="1345"/>
        <v>45 deg El 1.5D Gored/Segmented</v>
      </c>
      <c r="CA2468" s="120">
        <f t="shared" si="1346"/>
        <v>149.91</v>
      </c>
      <c r="CC2468" s="115" t="str">
        <f t="shared" si="1347"/>
        <v>22008.45-(12)</v>
      </c>
      <c r="CD2468" s="120" t="str">
        <f t="shared" si="1348"/>
        <v>45 deg El 1.5D Gored/Segmented</v>
      </c>
      <c r="CE2468" s="417">
        <f t="shared" si="1349"/>
        <v>169.63500000000002</v>
      </c>
      <c r="CF2468" s="115"/>
      <c r="CG2468" s="115" t="str">
        <f t="shared" si="1350"/>
        <v>22008.45-(10)</v>
      </c>
      <c r="CH2468" s="120" t="str">
        <f t="shared" si="1351"/>
        <v>45 deg El 1.5D Gored/Segmented</v>
      </c>
      <c r="CI2468" s="417">
        <f t="shared" si="1352"/>
        <v>193.30500000000004</v>
      </c>
      <c r="CJ2468" s="115"/>
      <c r="CK2468" s="115" t="str">
        <f t="shared" si="1353"/>
        <v xml:space="preserve"> </v>
      </c>
      <c r="CL2468" s="120" t="str">
        <f t="shared" si="1354"/>
        <v xml:space="preserve"> </v>
      </c>
      <c r="CM2468" s="417" t="str">
        <f t="shared" si="1356"/>
        <v xml:space="preserve"> </v>
      </c>
      <c r="IS2468" s="111">
        <v>66</v>
      </c>
    </row>
    <row r="2469" spans="1:253" s="74" customFormat="1" ht="17.100000000000001" hidden="1" customHeight="1" x14ac:dyDescent="0.25">
      <c r="B2469" s="504">
        <f>IF('KB Duct Parts'!$BL$14=1,'Flanged Elbows'!AW12,0)</f>
        <v>0</v>
      </c>
      <c r="C2469" s="508">
        <v>22009.45</v>
      </c>
      <c r="D2469" s="526">
        <f t="shared" si="1369"/>
        <v>22009.45</v>
      </c>
      <c r="E2469" s="504" t="s">
        <v>866</v>
      </c>
      <c r="F2469" s="508" t="str">
        <f t="shared" si="1364"/>
        <v xml:space="preserve"> </v>
      </c>
      <c r="G2469" s="516" t="s">
        <v>802</v>
      </c>
      <c r="H2469" s="504" t="str">
        <f>IF('Flanged Parts'!$BB$6=1,"CS",IF('Flanged Parts'!$BB$6=2,"Glv",0))</f>
        <v>Glv</v>
      </c>
      <c r="I2469" s="1035" t="str">
        <f t="shared" si="1371"/>
        <v>Gore Locked Segment</v>
      </c>
      <c r="J2469" s="1036"/>
      <c r="K2469" s="516" t="s">
        <v>881</v>
      </c>
      <c r="L2469" s="535">
        <v>20</v>
      </c>
      <c r="M2469" s="517" t="str">
        <f t="shared" si="1357"/>
        <v>Y</v>
      </c>
      <c r="N2469" s="514">
        <f t="shared" si="1328"/>
        <v>100.36</v>
      </c>
      <c r="O2469" s="514">
        <f t="shared" si="1370"/>
        <v>0</v>
      </c>
      <c r="P2469" s="680">
        <f>'KB Duct Parts'!$AE$3</f>
        <v>0</v>
      </c>
      <c r="Q2469" s="681">
        <f t="shared" si="1365"/>
        <v>0</v>
      </c>
      <c r="R2469" s="682">
        <f t="shared" si="1366"/>
        <v>0</v>
      </c>
      <c r="S2469" s="716">
        <f t="shared" si="1330"/>
        <v>0.2</v>
      </c>
      <c r="T2469" s="679">
        <f t="shared" si="1367"/>
        <v>0</v>
      </c>
      <c r="U2469" s="679">
        <f t="shared" si="1368"/>
        <v>0</v>
      </c>
      <c r="Y2469" s="120"/>
      <c r="AD2469" s="81"/>
      <c r="AF2469" s="370">
        <v>20</v>
      </c>
      <c r="AG2469" s="374">
        <v>18</v>
      </c>
      <c r="AH2469" s="378">
        <v>16</v>
      </c>
      <c r="AI2469" s="381">
        <v>14</v>
      </c>
      <c r="AJ2469" s="386">
        <v>12</v>
      </c>
      <c r="AK2469" s="391">
        <v>10</v>
      </c>
      <c r="AL2469" s="386"/>
      <c r="AM2469" s="363">
        <f t="shared" si="1355"/>
        <v>1</v>
      </c>
      <c r="AN2469" s="578">
        <v>81.3</v>
      </c>
      <c r="AO2469" s="120">
        <f t="shared" si="1337"/>
        <v>91.056000000000012</v>
      </c>
      <c r="AP2469" s="120">
        <f t="shared" si="1331"/>
        <v>131.70600000000002</v>
      </c>
      <c r="AQ2469" s="120">
        <f t="shared" si="1332"/>
        <v>152.03100000000001</v>
      </c>
      <c r="AR2469" s="120">
        <f t="shared" si="1333"/>
        <v>172.35599999999999</v>
      </c>
      <c r="AS2469" s="120">
        <f t="shared" si="1334"/>
        <v>196.74599999999998</v>
      </c>
      <c r="AT2469" s="120">
        <f t="shared" si="1335"/>
        <v>0</v>
      </c>
      <c r="AU2469" s="363" t="s">
        <v>717</v>
      </c>
      <c r="AV2469" s="393"/>
      <c r="AW2469" s="395"/>
      <c r="AX2469" s="571">
        <v>1.1200000000000001</v>
      </c>
      <c r="AY2469" s="572">
        <v>1.62</v>
      </c>
      <c r="AZ2469" s="572">
        <v>1.87</v>
      </c>
      <c r="BA2469" s="572">
        <v>2.12</v>
      </c>
      <c r="BB2469" s="573">
        <v>2.42</v>
      </c>
      <c r="BC2469" s="395">
        <v>0</v>
      </c>
      <c r="BD2469" s="115"/>
      <c r="BE2469" s="115"/>
      <c r="BF2469" s="115">
        <v>2</v>
      </c>
      <c r="BG2469" s="115">
        <v>9</v>
      </c>
      <c r="BH2469" s="423">
        <f t="shared" si="1363"/>
        <v>9.5299999999999994</v>
      </c>
      <c r="BI2469" s="417">
        <f t="shared" si="1336"/>
        <v>19.059999999999999</v>
      </c>
      <c r="BJ2469" s="115"/>
      <c r="BK2469" s="115"/>
      <c r="BQ2469" s="74" t="str">
        <f t="shared" si="1338"/>
        <v>22009.45-(18)</v>
      </c>
      <c r="BR2469" s="120" t="str">
        <f t="shared" si="1339"/>
        <v>45 deg El 1.5D Gored/Segmented</v>
      </c>
      <c r="BS2469" s="120">
        <f t="shared" si="1340"/>
        <v>91.056000000000012</v>
      </c>
      <c r="BU2469" s="74" t="str">
        <f t="shared" si="1341"/>
        <v>22009.45-(16)</v>
      </c>
      <c r="BV2469" s="120" t="str">
        <f t="shared" si="1342"/>
        <v>45 deg El 1.5D Gored/Segmented</v>
      </c>
      <c r="BW2469" s="120">
        <f t="shared" si="1343"/>
        <v>131.70600000000002</v>
      </c>
      <c r="BY2469" s="74" t="str">
        <f t="shared" si="1344"/>
        <v>22009.45-(14)</v>
      </c>
      <c r="BZ2469" s="120" t="str">
        <f t="shared" si="1345"/>
        <v>45 deg El 1.5D Gored/Segmented</v>
      </c>
      <c r="CA2469" s="120">
        <f t="shared" si="1346"/>
        <v>152.03100000000001</v>
      </c>
      <c r="CC2469" s="115" t="str">
        <f t="shared" si="1347"/>
        <v>22009.45-(12)</v>
      </c>
      <c r="CD2469" s="120" t="str">
        <f t="shared" si="1348"/>
        <v>45 deg El 1.5D Gored/Segmented</v>
      </c>
      <c r="CE2469" s="417">
        <f t="shared" si="1349"/>
        <v>172.35599999999999</v>
      </c>
      <c r="CF2469" s="115"/>
      <c r="CG2469" s="115" t="str">
        <f t="shared" si="1350"/>
        <v>22009.45-(10)</v>
      </c>
      <c r="CH2469" s="120" t="str">
        <f t="shared" si="1351"/>
        <v>45 deg El 1.5D Gored/Segmented</v>
      </c>
      <c r="CI2469" s="417">
        <f t="shared" si="1352"/>
        <v>196.74599999999998</v>
      </c>
      <c r="CJ2469" s="115"/>
      <c r="CK2469" s="115" t="str">
        <f t="shared" si="1353"/>
        <v xml:space="preserve"> </v>
      </c>
      <c r="CL2469" s="120" t="str">
        <f t="shared" si="1354"/>
        <v xml:space="preserve"> </v>
      </c>
      <c r="CM2469" s="417" t="str">
        <f t="shared" si="1356"/>
        <v xml:space="preserve"> </v>
      </c>
      <c r="IS2469" s="111">
        <v>69</v>
      </c>
    </row>
    <row r="2470" spans="1:253" s="74" customFormat="1" ht="17.100000000000001" hidden="1" customHeight="1" x14ac:dyDescent="0.25">
      <c r="B2470" s="504">
        <f>IF('KB Duct Parts'!$BL$14=1,'Flanged Elbows'!AW13,0)</f>
        <v>0</v>
      </c>
      <c r="C2470" s="508">
        <v>22010.45</v>
      </c>
      <c r="D2470" s="526">
        <f t="shared" si="1369"/>
        <v>22010.45</v>
      </c>
      <c r="E2470" s="504" t="s">
        <v>867</v>
      </c>
      <c r="F2470" s="508" t="str">
        <f t="shared" si="1364"/>
        <v xml:space="preserve"> </v>
      </c>
      <c r="G2470" s="516" t="s">
        <v>802</v>
      </c>
      <c r="H2470" s="504" t="str">
        <f>IF('Flanged Parts'!$BB$6=1,"CS",IF('Flanged Parts'!$BB$6=2,"Glv",0))</f>
        <v>Glv</v>
      </c>
      <c r="I2470" s="1035" t="str">
        <f t="shared" si="1371"/>
        <v>Gore Locked Segment</v>
      </c>
      <c r="J2470" s="1036"/>
      <c r="K2470" s="516" t="s">
        <v>881</v>
      </c>
      <c r="L2470" s="535">
        <v>20</v>
      </c>
      <c r="M2470" s="517" t="str">
        <f t="shared" si="1357"/>
        <v>Y</v>
      </c>
      <c r="N2470" s="514">
        <f t="shared" si="1328"/>
        <v>106.94</v>
      </c>
      <c r="O2470" s="514">
        <f t="shared" si="1370"/>
        <v>0</v>
      </c>
      <c r="P2470" s="680">
        <f>'KB Duct Parts'!$AE$3</f>
        <v>0</v>
      </c>
      <c r="Q2470" s="681">
        <f t="shared" si="1365"/>
        <v>0</v>
      </c>
      <c r="R2470" s="682">
        <f t="shared" si="1366"/>
        <v>0</v>
      </c>
      <c r="S2470" s="716">
        <f t="shared" si="1330"/>
        <v>0.2</v>
      </c>
      <c r="T2470" s="679">
        <f t="shared" si="1367"/>
        <v>0</v>
      </c>
      <c r="U2470" s="679">
        <f t="shared" si="1368"/>
        <v>0</v>
      </c>
      <c r="Y2470" s="120"/>
      <c r="AD2470" s="81"/>
      <c r="AF2470" s="370">
        <v>20</v>
      </c>
      <c r="AG2470" s="374">
        <v>18</v>
      </c>
      <c r="AH2470" s="378">
        <v>16</v>
      </c>
      <c r="AI2470" s="381">
        <v>14</v>
      </c>
      <c r="AJ2470" s="386">
        <v>12</v>
      </c>
      <c r="AK2470" s="391">
        <v>10</v>
      </c>
      <c r="AL2470" s="386"/>
      <c r="AM2470" s="363">
        <f t="shared" si="1355"/>
        <v>1</v>
      </c>
      <c r="AN2470" s="578">
        <v>82.6</v>
      </c>
      <c r="AO2470" s="120">
        <f t="shared" si="1337"/>
        <v>92.512</v>
      </c>
      <c r="AP2470" s="120">
        <f t="shared" si="1331"/>
        <v>133.81200000000001</v>
      </c>
      <c r="AQ2470" s="120">
        <f t="shared" si="1332"/>
        <v>154.46199999999999</v>
      </c>
      <c r="AR2470" s="120">
        <f t="shared" si="1333"/>
        <v>175.11199999999999</v>
      </c>
      <c r="AS2470" s="120">
        <f t="shared" si="1334"/>
        <v>199.89199999999997</v>
      </c>
      <c r="AT2470" s="120">
        <f t="shared" si="1335"/>
        <v>0</v>
      </c>
      <c r="AU2470" s="363" t="s">
        <v>717</v>
      </c>
      <c r="AV2470" s="393"/>
      <c r="AW2470" s="395"/>
      <c r="AX2470" s="571">
        <v>1.1200000000000001</v>
      </c>
      <c r="AY2470" s="572">
        <v>1.62</v>
      </c>
      <c r="AZ2470" s="572">
        <v>1.87</v>
      </c>
      <c r="BA2470" s="572">
        <v>2.12</v>
      </c>
      <c r="BB2470" s="573">
        <v>2.42</v>
      </c>
      <c r="BC2470" s="395">
        <v>0</v>
      </c>
      <c r="BD2470" s="115"/>
      <c r="BE2470" s="115"/>
      <c r="BF2470" s="115">
        <v>2</v>
      </c>
      <c r="BG2470" s="115">
        <v>10</v>
      </c>
      <c r="BH2470" s="423">
        <f t="shared" si="1363"/>
        <v>12.17</v>
      </c>
      <c r="BI2470" s="417">
        <f t="shared" si="1336"/>
        <v>24.34</v>
      </c>
      <c r="BJ2470" s="115"/>
      <c r="BK2470" s="115"/>
      <c r="BQ2470" s="74" t="str">
        <f t="shared" si="1338"/>
        <v>22010.45-(18)</v>
      </c>
      <c r="BR2470" s="120" t="str">
        <f t="shared" si="1339"/>
        <v>45 deg El 1.5D Gored/Segmented</v>
      </c>
      <c r="BS2470" s="120">
        <f t="shared" si="1340"/>
        <v>92.512</v>
      </c>
      <c r="BU2470" s="74" t="str">
        <f t="shared" si="1341"/>
        <v>22010.45-(16)</v>
      </c>
      <c r="BV2470" s="120" t="str">
        <f t="shared" si="1342"/>
        <v>45 deg El 1.5D Gored/Segmented</v>
      </c>
      <c r="BW2470" s="120">
        <f t="shared" si="1343"/>
        <v>133.81200000000001</v>
      </c>
      <c r="BY2470" s="74" t="str">
        <f t="shared" si="1344"/>
        <v>22010.45-(14)</v>
      </c>
      <c r="BZ2470" s="120" t="str">
        <f t="shared" si="1345"/>
        <v>45 deg El 1.5D Gored/Segmented</v>
      </c>
      <c r="CA2470" s="120">
        <f t="shared" si="1346"/>
        <v>154.46199999999999</v>
      </c>
      <c r="CC2470" s="115" t="str">
        <f t="shared" si="1347"/>
        <v>22010.45-(12)</v>
      </c>
      <c r="CD2470" s="120" t="str">
        <f t="shared" si="1348"/>
        <v>45 deg El 1.5D Gored/Segmented</v>
      </c>
      <c r="CE2470" s="417">
        <f t="shared" si="1349"/>
        <v>175.11199999999999</v>
      </c>
      <c r="CF2470" s="115"/>
      <c r="CG2470" s="115" t="str">
        <f t="shared" si="1350"/>
        <v>22010.45-(10)</v>
      </c>
      <c r="CH2470" s="120" t="str">
        <f t="shared" si="1351"/>
        <v>45 deg El 1.5D Gored/Segmented</v>
      </c>
      <c r="CI2470" s="417">
        <f t="shared" si="1352"/>
        <v>199.89199999999997</v>
      </c>
      <c r="CJ2470" s="115"/>
      <c r="CK2470" s="115" t="str">
        <f t="shared" si="1353"/>
        <v xml:space="preserve"> </v>
      </c>
      <c r="CL2470" s="120" t="str">
        <f t="shared" si="1354"/>
        <v xml:space="preserve"> </v>
      </c>
      <c r="CM2470" s="417" t="str">
        <f t="shared" si="1356"/>
        <v xml:space="preserve"> </v>
      </c>
      <c r="IS2470" s="111">
        <v>75</v>
      </c>
    </row>
    <row r="2471" spans="1:253" s="74" customFormat="1" ht="17.100000000000001" hidden="1" customHeight="1" x14ac:dyDescent="0.25">
      <c r="B2471" s="504">
        <f>IF('KB Duct Parts'!$BL$14=1,'Flanged Elbows'!AW14,0)</f>
        <v>0</v>
      </c>
      <c r="C2471" s="508">
        <v>22011.45</v>
      </c>
      <c r="D2471" s="526">
        <f t="shared" si="1369"/>
        <v>22011.45</v>
      </c>
      <c r="E2471" s="504" t="s">
        <v>868</v>
      </c>
      <c r="F2471" s="508" t="str">
        <f t="shared" si="1364"/>
        <v xml:space="preserve"> </v>
      </c>
      <c r="G2471" s="516" t="s">
        <v>802</v>
      </c>
      <c r="H2471" s="504" t="str">
        <f>IF('Flanged Parts'!$BB$6=1,"CS",IF('Flanged Parts'!$BB$6=2,"Glv",0))</f>
        <v>Glv</v>
      </c>
      <c r="I2471" s="1035" t="str">
        <f t="shared" si="1371"/>
        <v>Gore Locked Segment</v>
      </c>
      <c r="J2471" s="1036"/>
      <c r="K2471" s="516" t="s">
        <v>881</v>
      </c>
      <c r="L2471" s="535">
        <v>20</v>
      </c>
      <c r="M2471" s="517" t="str">
        <f t="shared" si="1357"/>
        <v>Y</v>
      </c>
      <c r="N2471" s="514">
        <f t="shared" si="1328"/>
        <v>111.80000000000001</v>
      </c>
      <c r="O2471" s="514">
        <f t="shared" si="1370"/>
        <v>0</v>
      </c>
      <c r="P2471" s="680">
        <f>'KB Duct Parts'!$AE$3</f>
        <v>0</v>
      </c>
      <c r="Q2471" s="681">
        <f t="shared" si="1365"/>
        <v>0</v>
      </c>
      <c r="R2471" s="682">
        <f t="shared" si="1366"/>
        <v>0</v>
      </c>
      <c r="S2471" s="716">
        <f t="shared" si="1330"/>
        <v>0.2</v>
      </c>
      <c r="T2471" s="679">
        <f t="shared" si="1367"/>
        <v>0</v>
      </c>
      <c r="U2471" s="679">
        <f t="shared" si="1368"/>
        <v>0</v>
      </c>
      <c r="Y2471" s="120"/>
      <c r="AD2471" s="81"/>
      <c r="AF2471" s="370">
        <v>20</v>
      </c>
      <c r="AG2471" s="374">
        <v>18</v>
      </c>
      <c r="AH2471" s="378">
        <v>16</v>
      </c>
      <c r="AI2471" s="381">
        <v>14</v>
      </c>
      <c r="AJ2471" s="386">
        <v>12</v>
      </c>
      <c r="AK2471" s="391">
        <v>10</v>
      </c>
      <c r="AL2471" s="386"/>
      <c r="AM2471" s="363">
        <f t="shared" si="1355"/>
        <v>1</v>
      </c>
      <c r="AN2471" s="578">
        <v>83.7</v>
      </c>
      <c r="AO2471" s="120">
        <f t="shared" si="1337"/>
        <v>93.744000000000014</v>
      </c>
      <c r="AP2471" s="120">
        <f t="shared" si="1331"/>
        <v>135.59400000000002</v>
      </c>
      <c r="AQ2471" s="120">
        <f t="shared" si="1332"/>
        <v>156.51900000000001</v>
      </c>
      <c r="AR2471" s="120">
        <f t="shared" si="1333"/>
        <v>177.44400000000002</v>
      </c>
      <c r="AS2471" s="120">
        <f t="shared" si="1334"/>
        <v>202.554</v>
      </c>
      <c r="AT2471" s="120">
        <f t="shared" si="1335"/>
        <v>0</v>
      </c>
      <c r="AU2471" s="363" t="s">
        <v>717</v>
      </c>
      <c r="AV2471" s="393"/>
      <c r="AW2471" s="395"/>
      <c r="AX2471" s="571">
        <v>1.1200000000000001</v>
      </c>
      <c r="AY2471" s="572">
        <v>1.62</v>
      </c>
      <c r="AZ2471" s="572">
        <v>1.87</v>
      </c>
      <c r="BA2471" s="572">
        <v>2.12</v>
      </c>
      <c r="BB2471" s="573">
        <v>2.42</v>
      </c>
      <c r="BC2471" s="395">
        <v>0</v>
      </c>
      <c r="BD2471" s="115"/>
      <c r="BE2471" s="115"/>
      <c r="BF2471" s="115">
        <v>2</v>
      </c>
      <c r="BG2471" s="115">
        <v>11</v>
      </c>
      <c r="BH2471" s="423">
        <f t="shared" si="1363"/>
        <v>14.05</v>
      </c>
      <c r="BI2471" s="417">
        <f t="shared" si="1336"/>
        <v>28.1</v>
      </c>
      <c r="BJ2471" s="115"/>
      <c r="BK2471" s="115"/>
      <c r="BQ2471" s="74" t="str">
        <f t="shared" si="1338"/>
        <v>22011.45-(18)</v>
      </c>
      <c r="BR2471" s="120" t="str">
        <f t="shared" si="1339"/>
        <v>45 deg El 1.5D Gored/Segmented</v>
      </c>
      <c r="BS2471" s="120">
        <f t="shared" si="1340"/>
        <v>93.744000000000014</v>
      </c>
      <c r="BU2471" s="74" t="str">
        <f t="shared" si="1341"/>
        <v>22011.45-(16)</v>
      </c>
      <c r="BV2471" s="120" t="str">
        <f t="shared" si="1342"/>
        <v>45 deg El 1.5D Gored/Segmented</v>
      </c>
      <c r="BW2471" s="120">
        <f t="shared" si="1343"/>
        <v>135.59400000000002</v>
      </c>
      <c r="BY2471" s="74" t="str">
        <f t="shared" si="1344"/>
        <v>22011.45-(14)</v>
      </c>
      <c r="BZ2471" s="120" t="str">
        <f t="shared" si="1345"/>
        <v>45 deg El 1.5D Gored/Segmented</v>
      </c>
      <c r="CA2471" s="120">
        <f t="shared" si="1346"/>
        <v>156.51900000000001</v>
      </c>
      <c r="CC2471" s="115" t="str">
        <f t="shared" si="1347"/>
        <v>22011.45-(12)</v>
      </c>
      <c r="CD2471" s="120" t="str">
        <f t="shared" si="1348"/>
        <v>45 deg El 1.5D Gored/Segmented</v>
      </c>
      <c r="CE2471" s="417">
        <f t="shared" si="1349"/>
        <v>177.44400000000002</v>
      </c>
      <c r="CF2471" s="115"/>
      <c r="CG2471" s="115" t="str">
        <f t="shared" si="1350"/>
        <v>22011.45-(10)</v>
      </c>
      <c r="CH2471" s="120" t="str">
        <f t="shared" si="1351"/>
        <v>45 deg El 1.5D Gored/Segmented</v>
      </c>
      <c r="CI2471" s="417">
        <f t="shared" si="1352"/>
        <v>202.554</v>
      </c>
      <c r="CJ2471" s="115"/>
      <c r="CK2471" s="115" t="str">
        <f t="shared" si="1353"/>
        <v xml:space="preserve"> </v>
      </c>
      <c r="CL2471" s="120" t="str">
        <f t="shared" si="1354"/>
        <v xml:space="preserve"> </v>
      </c>
      <c r="CM2471" s="417" t="str">
        <f t="shared" si="1356"/>
        <v xml:space="preserve"> </v>
      </c>
      <c r="IS2471" s="111">
        <f>ROUND(((IS2472+IS2470)/2),0)</f>
        <v>80</v>
      </c>
    </row>
    <row r="2472" spans="1:253" s="74" customFormat="1" ht="17.100000000000001" hidden="1" customHeight="1" x14ac:dyDescent="0.25">
      <c r="B2472" s="504">
        <f>IF('KB Duct Parts'!$BL$14=1,'Flanged Elbows'!AW15,0)</f>
        <v>0</v>
      </c>
      <c r="C2472" s="508">
        <v>22012.45</v>
      </c>
      <c r="D2472" s="526">
        <f t="shared" si="1369"/>
        <v>22012.45</v>
      </c>
      <c r="E2472" s="504" t="s">
        <v>869</v>
      </c>
      <c r="F2472" s="508" t="str">
        <f t="shared" si="1364"/>
        <v xml:space="preserve"> </v>
      </c>
      <c r="G2472" s="516" t="s">
        <v>802</v>
      </c>
      <c r="H2472" s="504" t="str">
        <f>IF('Flanged Parts'!$BB$6=1,"CS",IF('Flanged Parts'!$BB$6=2,"Glv",0))</f>
        <v>Glv</v>
      </c>
      <c r="I2472" s="1035" t="str">
        <f t="shared" si="1371"/>
        <v>Gore Locked Segment</v>
      </c>
      <c r="J2472" s="1036"/>
      <c r="K2472" s="516" t="s">
        <v>881</v>
      </c>
      <c r="L2472" s="535">
        <v>20</v>
      </c>
      <c r="M2472" s="517" t="str">
        <f t="shared" si="1357"/>
        <v>Y</v>
      </c>
      <c r="N2472" s="514">
        <f t="shared" si="1328"/>
        <v>114.92</v>
      </c>
      <c r="O2472" s="514">
        <f t="shared" si="1370"/>
        <v>0</v>
      </c>
      <c r="P2472" s="680">
        <f>'KB Duct Parts'!$AE$3</f>
        <v>0</v>
      </c>
      <c r="Q2472" s="681">
        <f t="shared" si="1365"/>
        <v>0</v>
      </c>
      <c r="R2472" s="682">
        <f t="shared" si="1366"/>
        <v>0</v>
      </c>
      <c r="S2472" s="716">
        <f t="shared" si="1330"/>
        <v>0.2</v>
      </c>
      <c r="T2472" s="679">
        <f t="shared" si="1367"/>
        <v>0</v>
      </c>
      <c r="U2472" s="679">
        <f t="shared" si="1368"/>
        <v>0</v>
      </c>
      <c r="Y2472" s="120"/>
      <c r="AD2472" s="81"/>
      <c r="AF2472" s="370">
        <v>20</v>
      </c>
      <c r="AG2472" s="374">
        <v>18</v>
      </c>
      <c r="AH2472" s="378">
        <v>16</v>
      </c>
      <c r="AI2472" s="381">
        <v>14</v>
      </c>
      <c r="AJ2472" s="386">
        <v>12</v>
      </c>
      <c r="AK2472" s="391">
        <v>10</v>
      </c>
      <c r="AL2472" s="386"/>
      <c r="AM2472" s="363">
        <f t="shared" si="1355"/>
        <v>1</v>
      </c>
      <c r="AN2472" s="578">
        <v>84.4</v>
      </c>
      <c r="AO2472" s="120">
        <f t="shared" si="1337"/>
        <v>94.52800000000002</v>
      </c>
      <c r="AP2472" s="120">
        <f t="shared" si="1331"/>
        <v>136.72800000000001</v>
      </c>
      <c r="AQ2472" s="120">
        <f t="shared" si="1332"/>
        <v>157.82800000000003</v>
      </c>
      <c r="AR2472" s="120">
        <f t="shared" si="1333"/>
        <v>178.92800000000003</v>
      </c>
      <c r="AS2472" s="120">
        <f t="shared" si="1334"/>
        <v>204.24800000000002</v>
      </c>
      <c r="AT2472" s="120">
        <f t="shared" si="1335"/>
        <v>0</v>
      </c>
      <c r="AU2472" s="363" t="s">
        <v>717</v>
      </c>
      <c r="AV2472" s="393"/>
      <c r="AW2472" s="395"/>
      <c r="AX2472" s="571">
        <v>1.1200000000000001</v>
      </c>
      <c r="AY2472" s="572">
        <v>1.62</v>
      </c>
      <c r="AZ2472" s="572">
        <v>1.87</v>
      </c>
      <c r="BA2472" s="572">
        <v>2.12</v>
      </c>
      <c r="BB2472" s="573">
        <v>2.42</v>
      </c>
      <c r="BC2472" s="395">
        <v>0</v>
      </c>
      <c r="BD2472" s="115"/>
      <c r="BE2472" s="115"/>
      <c r="BF2472" s="115">
        <v>2</v>
      </c>
      <c r="BG2472" s="115">
        <v>12</v>
      </c>
      <c r="BH2472" s="423">
        <f t="shared" si="1363"/>
        <v>15.26</v>
      </c>
      <c r="BI2472" s="417">
        <f t="shared" si="1336"/>
        <v>30.52</v>
      </c>
      <c r="BJ2472" s="115"/>
      <c r="BK2472" s="115"/>
      <c r="BQ2472" s="74" t="str">
        <f t="shared" si="1338"/>
        <v>22012.45-(18)</v>
      </c>
      <c r="BR2472" s="120" t="str">
        <f t="shared" si="1339"/>
        <v>45 deg El 1.5D Gored/Segmented</v>
      </c>
      <c r="BS2472" s="120">
        <f t="shared" si="1340"/>
        <v>94.52800000000002</v>
      </c>
      <c r="BU2472" s="74" t="str">
        <f t="shared" si="1341"/>
        <v>22012.45-(16)</v>
      </c>
      <c r="BV2472" s="120" t="str">
        <f t="shared" si="1342"/>
        <v>45 deg El 1.5D Gored/Segmented</v>
      </c>
      <c r="BW2472" s="120">
        <f t="shared" si="1343"/>
        <v>136.72800000000001</v>
      </c>
      <c r="BY2472" s="74" t="str">
        <f t="shared" si="1344"/>
        <v>22012.45-(14)</v>
      </c>
      <c r="BZ2472" s="120" t="str">
        <f t="shared" si="1345"/>
        <v>45 deg El 1.5D Gored/Segmented</v>
      </c>
      <c r="CA2472" s="120">
        <f t="shared" si="1346"/>
        <v>157.82800000000003</v>
      </c>
      <c r="CC2472" s="115" t="str">
        <f t="shared" si="1347"/>
        <v>22012.45-(12)</v>
      </c>
      <c r="CD2472" s="120" t="str">
        <f t="shared" si="1348"/>
        <v>45 deg El 1.5D Gored/Segmented</v>
      </c>
      <c r="CE2472" s="417">
        <f t="shared" si="1349"/>
        <v>178.92800000000003</v>
      </c>
      <c r="CF2472" s="115"/>
      <c r="CG2472" s="115" t="str">
        <f t="shared" si="1350"/>
        <v>22012.45-(10)</v>
      </c>
      <c r="CH2472" s="120" t="str">
        <f t="shared" si="1351"/>
        <v>45 deg El 1.5D Gored/Segmented</v>
      </c>
      <c r="CI2472" s="417">
        <f t="shared" si="1352"/>
        <v>204.24800000000002</v>
      </c>
      <c r="CJ2472" s="115"/>
      <c r="CK2472" s="115" t="str">
        <f t="shared" si="1353"/>
        <v xml:space="preserve"> </v>
      </c>
      <c r="CL2472" s="120" t="str">
        <f t="shared" si="1354"/>
        <v xml:space="preserve"> </v>
      </c>
      <c r="CM2472" s="417" t="str">
        <f t="shared" si="1356"/>
        <v xml:space="preserve"> </v>
      </c>
      <c r="IS2472" s="111">
        <v>85</v>
      </c>
    </row>
    <row r="2473" spans="1:253" s="74" customFormat="1" ht="17.100000000000001" hidden="1" customHeight="1" x14ac:dyDescent="0.25">
      <c r="B2473" s="504">
        <f>IF('KB Duct Parts'!$BL$14=1,'Flanged Elbows'!AW16,0)</f>
        <v>0</v>
      </c>
      <c r="C2473" s="508">
        <v>22013.45</v>
      </c>
      <c r="D2473" s="526">
        <f t="shared" si="1369"/>
        <v>22013.45</v>
      </c>
      <c r="E2473" s="504" t="s">
        <v>870</v>
      </c>
      <c r="F2473" s="508" t="str">
        <f t="shared" si="1364"/>
        <v xml:space="preserve"> </v>
      </c>
      <c r="G2473" s="516" t="s">
        <v>802</v>
      </c>
      <c r="H2473" s="504" t="str">
        <f>IF('Flanged Parts'!$BB$6=1,"CS",IF('Flanged Parts'!$BB$6=2,"Glv",0))</f>
        <v>Glv</v>
      </c>
      <c r="I2473" s="1035" t="str">
        <f>IF(L2473&gt;16,"Gore Locked Segment",IF(L2473&lt;17,"Welded Segments"))</f>
        <v>Gore Locked Segment</v>
      </c>
      <c r="J2473" s="1036"/>
      <c r="K2473" s="516" t="s">
        <v>881</v>
      </c>
      <c r="L2473" s="535">
        <v>18</v>
      </c>
      <c r="M2473" s="517" t="str">
        <f t="shared" si="1357"/>
        <v>Y</v>
      </c>
      <c r="N2473" s="514">
        <f t="shared" ref="N2473:N2536" si="1372">AN2473+BI2473</f>
        <v>130.48000000000002</v>
      </c>
      <c r="O2473" s="514">
        <f t="shared" si="1370"/>
        <v>0</v>
      </c>
      <c r="P2473" s="680">
        <f>'KB Duct Parts'!$AE$3</f>
        <v>0</v>
      </c>
      <c r="Q2473" s="681">
        <f t="shared" si="1365"/>
        <v>0</v>
      </c>
      <c r="R2473" s="682">
        <f t="shared" si="1366"/>
        <v>0</v>
      </c>
      <c r="S2473" s="716">
        <f t="shared" ref="S2473:S2536" si="1373">IF($Y$3904&gt;0.2,0.2,$Y$3904)</f>
        <v>0.2</v>
      </c>
      <c r="T2473" s="679">
        <f t="shared" si="1367"/>
        <v>0</v>
      </c>
      <c r="U2473" s="679">
        <f t="shared" si="1368"/>
        <v>0</v>
      </c>
      <c r="Y2473" s="120"/>
      <c r="AD2473" s="81"/>
      <c r="AF2473" s="370">
        <v>18</v>
      </c>
      <c r="AG2473" s="374">
        <v>16</v>
      </c>
      <c r="AH2473" s="378">
        <v>14</v>
      </c>
      <c r="AI2473" s="381">
        <v>12</v>
      </c>
      <c r="AJ2473" s="386">
        <v>10</v>
      </c>
      <c r="AK2473" s="391"/>
      <c r="AL2473" s="386"/>
      <c r="AM2473" s="363">
        <f t="shared" si="1355"/>
        <v>1</v>
      </c>
      <c r="AN2473" s="578">
        <v>95.2</v>
      </c>
      <c r="AO2473" s="120">
        <f t="shared" si="1337"/>
        <v>142.80000000000001</v>
      </c>
      <c r="AP2473" s="120">
        <f t="shared" ref="AP2473:AP2536" si="1374">$AN2473*AY2473</f>
        <v>166.6</v>
      </c>
      <c r="AQ2473" s="120">
        <f t="shared" ref="AQ2473:AQ2536" si="1375">$AN2473*AZ2473</f>
        <v>190.4</v>
      </c>
      <c r="AR2473" s="120">
        <f t="shared" ref="AR2473:AR2536" si="1376">$AN2473*BA2473</f>
        <v>218.95999999999998</v>
      </c>
      <c r="AS2473" s="120">
        <f t="shared" ref="AS2473:AS2536" si="1377">$AN2473*BB2473</f>
        <v>0</v>
      </c>
      <c r="AT2473" s="120">
        <f t="shared" ref="AT2473:AT2536" si="1378">$AN2473*BC2473</f>
        <v>0</v>
      </c>
      <c r="AU2473" s="363" t="s">
        <v>717</v>
      </c>
      <c r="AV2473" s="393"/>
      <c r="AW2473" s="395"/>
      <c r="AX2473" s="571">
        <v>1.5</v>
      </c>
      <c r="AY2473" s="572">
        <v>1.75</v>
      </c>
      <c r="AZ2473" s="572">
        <v>2</v>
      </c>
      <c r="BA2473" s="572">
        <v>2.2999999999999998</v>
      </c>
      <c r="BB2473" s="573">
        <v>0</v>
      </c>
      <c r="BC2473" s="395">
        <v>0</v>
      </c>
      <c r="BD2473" s="115"/>
      <c r="BE2473" s="115"/>
      <c r="BF2473" s="115">
        <v>2</v>
      </c>
      <c r="BG2473" s="115">
        <v>13</v>
      </c>
      <c r="BH2473" s="423">
        <f t="shared" si="1363"/>
        <v>17.64</v>
      </c>
      <c r="BI2473" s="417">
        <f t="shared" ref="BI2473:BI2536" si="1379">BF2473*BH2473</f>
        <v>35.28</v>
      </c>
      <c r="BJ2473" s="115"/>
      <c r="BK2473" s="115"/>
      <c r="BQ2473" s="74" t="str">
        <f t="shared" si="1338"/>
        <v>22013.45-(16)</v>
      </c>
      <c r="BR2473" s="120" t="str">
        <f t="shared" si="1339"/>
        <v>45 deg El 1.5D Gored/Segmented</v>
      </c>
      <c r="BS2473" s="120">
        <f t="shared" si="1340"/>
        <v>142.80000000000001</v>
      </c>
      <c r="BU2473" s="74" t="str">
        <f t="shared" si="1341"/>
        <v>22013.45-(14)</v>
      </c>
      <c r="BV2473" s="120" t="str">
        <f t="shared" si="1342"/>
        <v>45 deg El 1.5D Gored/Segmented</v>
      </c>
      <c r="BW2473" s="120">
        <f t="shared" si="1343"/>
        <v>166.6</v>
      </c>
      <c r="BY2473" s="74" t="str">
        <f t="shared" si="1344"/>
        <v>22013.45-(12)</v>
      </c>
      <c r="BZ2473" s="120" t="str">
        <f t="shared" si="1345"/>
        <v>45 deg El 1.5D Gored/Segmented</v>
      </c>
      <c r="CA2473" s="120">
        <f t="shared" si="1346"/>
        <v>190.4</v>
      </c>
      <c r="CC2473" s="115" t="str">
        <f t="shared" si="1347"/>
        <v>22013.45-(10)</v>
      </c>
      <c r="CD2473" s="120" t="str">
        <f t="shared" si="1348"/>
        <v>45 deg El 1.5D Gored/Segmented</v>
      </c>
      <c r="CE2473" s="417">
        <f t="shared" si="1349"/>
        <v>218.95999999999998</v>
      </c>
      <c r="CF2473" s="115"/>
      <c r="CG2473" s="115" t="str">
        <f t="shared" si="1350"/>
        <v xml:space="preserve"> </v>
      </c>
      <c r="CH2473" s="120" t="str">
        <f t="shared" si="1351"/>
        <v xml:space="preserve"> </v>
      </c>
      <c r="CI2473" s="417" t="str">
        <f t="shared" si="1352"/>
        <v xml:space="preserve"> </v>
      </c>
      <c r="CJ2473" s="115"/>
      <c r="CK2473" s="115" t="str">
        <f t="shared" si="1353"/>
        <v xml:space="preserve"> </v>
      </c>
      <c r="CL2473" s="120" t="str">
        <f t="shared" si="1354"/>
        <v xml:space="preserve"> </v>
      </c>
      <c r="CM2473" s="417" t="str">
        <f t="shared" si="1356"/>
        <v xml:space="preserve"> </v>
      </c>
      <c r="IS2473" s="111">
        <f>ROUND(((IS2474+IS2472)/2),0)</f>
        <v>91</v>
      </c>
    </row>
    <row r="2474" spans="1:253" s="74" customFormat="1" ht="17.100000000000001" hidden="1" customHeight="1" x14ac:dyDescent="0.25">
      <c r="B2474" s="504">
        <f>IF('KB Duct Parts'!$BL$14=1,'Flanged Elbows'!AW17,0)</f>
        <v>0</v>
      </c>
      <c r="C2474" s="508">
        <v>22014.45</v>
      </c>
      <c r="D2474" s="526">
        <f t="shared" si="1369"/>
        <v>22014.45</v>
      </c>
      <c r="E2474" s="504" t="s">
        <v>871</v>
      </c>
      <c r="F2474" s="508" t="str">
        <f t="shared" si="1364"/>
        <v xml:space="preserve"> </v>
      </c>
      <c r="G2474" s="516" t="s">
        <v>802</v>
      </c>
      <c r="H2474" s="504" t="str">
        <f>IF('Flanged Parts'!$BB$6=1,"CS",IF('Flanged Parts'!$BB$6=2,"Glv",0))</f>
        <v>Glv</v>
      </c>
      <c r="I2474" s="1035" t="str">
        <f t="shared" ref="I2474:I2494" si="1380">IF(L2474&gt;16,"Gore Locked Segment",IF(L2474&lt;17,"Welded Segments"))</f>
        <v>Gore Locked Segment</v>
      </c>
      <c r="J2474" s="1036"/>
      <c r="K2474" s="516" t="s">
        <v>881</v>
      </c>
      <c r="L2474" s="535">
        <v>18</v>
      </c>
      <c r="M2474" s="517" t="str">
        <f t="shared" si="1357"/>
        <v>Y</v>
      </c>
      <c r="N2474" s="514">
        <f t="shared" si="1372"/>
        <v>137.72</v>
      </c>
      <c r="O2474" s="514">
        <f t="shared" si="1370"/>
        <v>0</v>
      </c>
      <c r="P2474" s="680">
        <f>'KB Duct Parts'!$AE$3</f>
        <v>0</v>
      </c>
      <c r="Q2474" s="681">
        <f t="shared" si="1365"/>
        <v>0</v>
      </c>
      <c r="R2474" s="682">
        <f t="shared" si="1366"/>
        <v>0</v>
      </c>
      <c r="S2474" s="716">
        <f t="shared" si="1373"/>
        <v>0.2</v>
      </c>
      <c r="T2474" s="679">
        <f t="shared" si="1367"/>
        <v>0</v>
      </c>
      <c r="U2474" s="679">
        <f t="shared" si="1368"/>
        <v>0</v>
      </c>
      <c r="Y2474" s="120"/>
      <c r="AD2474" s="81"/>
      <c r="AF2474" s="370">
        <v>18</v>
      </c>
      <c r="AG2474" s="374">
        <v>16</v>
      </c>
      <c r="AH2474" s="378">
        <v>14</v>
      </c>
      <c r="AI2474" s="381">
        <v>12</v>
      </c>
      <c r="AJ2474" s="386">
        <v>10</v>
      </c>
      <c r="AK2474" s="391"/>
      <c r="AL2474" s="386"/>
      <c r="AM2474" s="363">
        <f t="shared" si="1355"/>
        <v>1</v>
      </c>
      <c r="AN2474" s="578">
        <v>97.4</v>
      </c>
      <c r="AO2474" s="120">
        <f t="shared" ref="AO2474:AO2537" si="1381">$AN2474*AX2474</f>
        <v>146.10000000000002</v>
      </c>
      <c r="AP2474" s="120">
        <f t="shared" si="1374"/>
        <v>170.45000000000002</v>
      </c>
      <c r="AQ2474" s="120">
        <f t="shared" si="1375"/>
        <v>194.8</v>
      </c>
      <c r="AR2474" s="120">
        <f t="shared" si="1376"/>
        <v>224.01999999999998</v>
      </c>
      <c r="AS2474" s="120">
        <f t="shared" si="1377"/>
        <v>0</v>
      </c>
      <c r="AT2474" s="120">
        <f t="shared" si="1378"/>
        <v>0</v>
      </c>
      <c r="AU2474" s="363" t="s">
        <v>717</v>
      </c>
      <c r="AV2474" s="393"/>
      <c r="AW2474" s="395"/>
      <c r="AX2474" s="571">
        <v>1.5</v>
      </c>
      <c r="AY2474" s="572">
        <v>1.75</v>
      </c>
      <c r="AZ2474" s="572">
        <v>2</v>
      </c>
      <c r="BA2474" s="572">
        <v>2.2999999999999998</v>
      </c>
      <c r="BB2474" s="573">
        <v>0</v>
      </c>
      <c r="BC2474" s="395">
        <v>0</v>
      </c>
      <c r="BD2474" s="115"/>
      <c r="BE2474" s="115"/>
      <c r="BF2474" s="115">
        <v>2</v>
      </c>
      <c r="BG2474" s="115">
        <v>14</v>
      </c>
      <c r="BH2474" s="423">
        <f t="shared" si="1363"/>
        <v>20.16</v>
      </c>
      <c r="BI2474" s="417">
        <f t="shared" si="1379"/>
        <v>40.32</v>
      </c>
      <c r="BJ2474" s="115"/>
      <c r="BK2474" s="115"/>
      <c r="BQ2474" s="74" t="str">
        <f t="shared" ref="BQ2474:BQ2537" si="1382">IF(AO2474&gt;0,D2474&amp;"-("&amp; AG2474&amp;")"," ")</f>
        <v>22014.45-(16)</v>
      </c>
      <c r="BR2474" s="120" t="str">
        <f t="shared" ref="BR2474:BR2537" si="1383">IF(AO2474&gt;0,$G2474," ")</f>
        <v>45 deg El 1.5D Gored/Segmented</v>
      </c>
      <c r="BS2474" s="120">
        <f t="shared" ref="BS2474:BS2537" si="1384">IF(AO2474&gt;0,AO2474," ")</f>
        <v>146.10000000000002</v>
      </c>
      <c r="BU2474" s="74" t="str">
        <f t="shared" ref="BU2474:BU2537" si="1385">IF(AP2474&gt;0,D2474&amp;"-("&amp;AH2474&amp;")"," ")</f>
        <v>22014.45-(14)</v>
      </c>
      <c r="BV2474" s="120" t="str">
        <f t="shared" ref="BV2474:BV2537" si="1386">IF(AP2474&gt;0,$G2474," ")</f>
        <v>45 deg El 1.5D Gored/Segmented</v>
      </c>
      <c r="BW2474" s="120">
        <f t="shared" ref="BW2474:BW2537" si="1387">IF(AP2474&gt;0,AP2474,"  ")</f>
        <v>170.45000000000002</v>
      </c>
      <c r="BY2474" s="74" t="str">
        <f t="shared" ref="BY2474:BY2537" si="1388">IF(AQ2474&gt;0,D2474&amp;"-("&amp;AI2474&amp;")"," ")</f>
        <v>22014.45-(12)</v>
      </c>
      <c r="BZ2474" s="120" t="str">
        <f t="shared" ref="BZ2474:BZ2537" si="1389">IF(AQ2474&gt;0,$G2474," ")</f>
        <v>45 deg El 1.5D Gored/Segmented</v>
      </c>
      <c r="CA2474" s="120">
        <f t="shared" ref="CA2474:CA2537" si="1390">IF(AQ2474&gt;0,AQ2474," ")</f>
        <v>194.8</v>
      </c>
      <c r="CC2474" s="115" t="str">
        <f t="shared" ref="CC2474:CC2537" si="1391">IF(AR2474&gt;0,D2474&amp;"-("&amp;AJ2474&amp;")"," ")</f>
        <v>22014.45-(10)</v>
      </c>
      <c r="CD2474" s="120" t="str">
        <f t="shared" ref="CD2474:CD2537" si="1392">IF(AR2474&gt;0,$G2474," ")</f>
        <v>45 deg El 1.5D Gored/Segmented</v>
      </c>
      <c r="CE2474" s="417">
        <f t="shared" ref="CE2474:CE2537" si="1393">IF(AR2474&gt;0,AR2474," ")</f>
        <v>224.01999999999998</v>
      </c>
      <c r="CF2474" s="115"/>
      <c r="CG2474" s="115" t="str">
        <f t="shared" ref="CG2474:CG2537" si="1394">IF(AS2474&gt;0,D2474&amp;"-("&amp;AK2474&amp;")"," ")</f>
        <v xml:space="preserve"> </v>
      </c>
      <c r="CH2474" s="120" t="str">
        <f t="shared" ref="CH2474:CH2537" si="1395">IF(AS2474&gt;0,$G2474," ")</f>
        <v xml:space="preserve"> </v>
      </c>
      <c r="CI2474" s="417" t="str">
        <f t="shared" ref="CI2474:CI2537" si="1396">IF(AS2474&gt;0,AS2474," ")</f>
        <v xml:space="preserve"> </v>
      </c>
      <c r="CJ2474" s="115"/>
      <c r="CK2474" s="115" t="str">
        <f t="shared" ref="CK2474:CK2537" si="1397">IF(AT2474&gt;0,D2474&amp;"-"&amp;AL2474," ")</f>
        <v xml:space="preserve"> </v>
      </c>
      <c r="CL2474" s="120" t="str">
        <f t="shared" ref="CL2474:CL2537" si="1398">IF(AT2474&gt;0,$G2474," ")</f>
        <v xml:space="preserve"> </v>
      </c>
      <c r="CM2474" s="417" t="str">
        <f t="shared" si="1356"/>
        <v xml:space="preserve"> </v>
      </c>
      <c r="IS2474" s="111">
        <v>97</v>
      </c>
    </row>
    <row r="2475" spans="1:253" s="74" customFormat="1" ht="17.100000000000001" hidden="1" customHeight="1" x14ac:dyDescent="0.25">
      <c r="B2475" s="504">
        <f>IF('KB Duct Parts'!$BL$14=1,'Flanged Elbows'!AW18,0)</f>
        <v>0</v>
      </c>
      <c r="C2475" s="508">
        <v>22015.45</v>
      </c>
      <c r="D2475" s="526">
        <f t="shared" si="1369"/>
        <v>22015.45</v>
      </c>
      <c r="E2475" s="504" t="s">
        <v>872</v>
      </c>
      <c r="F2475" s="508" t="str">
        <f t="shared" si="1364"/>
        <v xml:space="preserve"> </v>
      </c>
      <c r="G2475" s="516" t="s">
        <v>802</v>
      </c>
      <c r="H2475" s="504" t="str">
        <f>IF('Flanged Parts'!$BB$6=1,"CS",IF('Flanged Parts'!$BB$6=2,"Glv",0))</f>
        <v>Glv</v>
      </c>
      <c r="I2475" s="1035" t="str">
        <f t="shared" si="1380"/>
        <v>Gore Locked Segment</v>
      </c>
      <c r="J2475" s="1036"/>
      <c r="K2475" s="516" t="s">
        <v>881</v>
      </c>
      <c r="L2475" s="535">
        <v>18</v>
      </c>
      <c r="M2475" s="517" t="str">
        <f t="shared" si="1357"/>
        <v>Y</v>
      </c>
      <c r="N2475" s="514">
        <f t="shared" si="1372"/>
        <v>143.30000000000001</v>
      </c>
      <c r="O2475" s="514">
        <f t="shared" si="1370"/>
        <v>0</v>
      </c>
      <c r="P2475" s="680">
        <f>'KB Duct Parts'!$AE$3</f>
        <v>0</v>
      </c>
      <c r="Q2475" s="681">
        <f t="shared" si="1365"/>
        <v>0</v>
      </c>
      <c r="R2475" s="682">
        <f t="shared" si="1366"/>
        <v>0</v>
      </c>
      <c r="S2475" s="716">
        <f t="shared" si="1373"/>
        <v>0.2</v>
      </c>
      <c r="T2475" s="679">
        <f t="shared" si="1367"/>
        <v>0</v>
      </c>
      <c r="U2475" s="679">
        <f t="shared" si="1368"/>
        <v>0</v>
      </c>
      <c r="Y2475" s="120"/>
      <c r="AD2475" s="81"/>
      <c r="AF2475" s="370">
        <v>18</v>
      </c>
      <c r="AG2475" s="374">
        <v>16</v>
      </c>
      <c r="AH2475" s="378">
        <v>14</v>
      </c>
      <c r="AI2475" s="381">
        <v>12</v>
      </c>
      <c r="AJ2475" s="386">
        <v>10</v>
      </c>
      <c r="AK2475" s="391"/>
      <c r="AL2475" s="386"/>
      <c r="AM2475" s="363">
        <f t="shared" ref="AM2475:AM2538" si="1399">IF(L2475=AF2475,1,IF(L2475=AG2475,2,IF(L2475=AH2475,3,IF(L2475=AI2475,4,IF(L2475=AJ2475,5,IF(L2475=AK2475,6,IF(L2475=AL2475,7,0)))))))</f>
        <v>1</v>
      </c>
      <c r="AN2475" s="578">
        <v>99.3</v>
      </c>
      <c r="AO2475" s="120">
        <f t="shared" si="1381"/>
        <v>148.94999999999999</v>
      </c>
      <c r="AP2475" s="120">
        <f t="shared" si="1374"/>
        <v>173.77500000000001</v>
      </c>
      <c r="AQ2475" s="120">
        <f t="shared" si="1375"/>
        <v>198.6</v>
      </c>
      <c r="AR2475" s="120">
        <f t="shared" si="1376"/>
        <v>228.39</v>
      </c>
      <c r="AS2475" s="120">
        <f t="shared" si="1377"/>
        <v>0</v>
      </c>
      <c r="AT2475" s="120">
        <f t="shared" si="1378"/>
        <v>0</v>
      </c>
      <c r="AU2475" s="363" t="s">
        <v>717</v>
      </c>
      <c r="AV2475" s="393"/>
      <c r="AW2475" s="395"/>
      <c r="AX2475" s="571">
        <v>1.5</v>
      </c>
      <c r="AY2475" s="572">
        <v>1.75</v>
      </c>
      <c r="AZ2475" s="572">
        <v>2</v>
      </c>
      <c r="BA2475" s="572">
        <v>2.2999999999999998</v>
      </c>
      <c r="BB2475" s="573">
        <v>0</v>
      </c>
      <c r="BC2475" s="395">
        <v>0</v>
      </c>
      <c r="BD2475" s="115"/>
      <c r="BE2475" s="115"/>
      <c r="BF2475" s="115">
        <v>2</v>
      </c>
      <c r="BG2475" s="115">
        <v>15</v>
      </c>
      <c r="BH2475" s="423">
        <f t="shared" si="1363"/>
        <v>22</v>
      </c>
      <c r="BI2475" s="417">
        <f t="shared" si="1379"/>
        <v>44</v>
      </c>
      <c r="BJ2475" s="115"/>
      <c r="BK2475" s="115"/>
      <c r="BQ2475" s="74" t="str">
        <f t="shared" si="1382"/>
        <v>22015.45-(16)</v>
      </c>
      <c r="BR2475" s="120" t="str">
        <f t="shared" si="1383"/>
        <v>45 deg El 1.5D Gored/Segmented</v>
      </c>
      <c r="BS2475" s="120">
        <f t="shared" si="1384"/>
        <v>148.94999999999999</v>
      </c>
      <c r="BU2475" s="74" t="str">
        <f t="shared" si="1385"/>
        <v>22015.45-(14)</v>
      </c>
      <c r="BV2475" s="120" t="str">
        <f t="shared" si="1386"/>
        <v>45 deg El 1.5D Gored/Segmented</v>
      </c>
      <c r="BW2475" s="120">
        <f t="shared" si="1387"/>
        <v>173.77500000000001</v>
      </c>
      <c r="BY2475" s="74" t="str">
        <f t="shared" si="1388"/>
        <v>22015.45-(12)</v>
      </c>
      <c r="BZ2475" s="120" t="str">
        <f t="shared" si="1389"/>
        <v>45 deg El 1.5D Gored/Segmented</v>
      </c>
      <c r="CA2475" s="120">
        <f t="shared" si="1390"/>
        <v>198.6</v>
      </c>
      <c r="CC2475" s="115" t="str">
        <f t="shared" si="1391"/>
        <v>22015.45-(10)</v>
      </c>
      <c r="CD2475" s="120" t="str">
        <f t="shared" si="1392"/>
        <v>45 deg El 1.5D Gored/Segmented</v>
      </c>
      <c r="CE2475" s="417">
        <f t="shared" si="1393"/>
        <v>228.39</v>
      </c>
      <c r="CF2475" s="115"/>
      <c r="CG2475" s="115" t="str">
        <f t="shared" si="1394"/>
        <v xml:space="preserve"> </v>
      </c>
      <c r="CH2475" s="120" t="str">
        <f t="shared" si="1395"/>
        <v xml:space="preserve"> </v>
      </c>
      <c r="CI2475" s="417" t="str">
        <f t="shared" si="1396"/>
        <v xml:space="preserve"> </v>
      </c>
      <c r="CJ2475" s="115"/>
      <c r="CK2475" s="115" t="str">
        <f t="shared" si="1397"/>
        <v xml:space="preserve"> </v>
      </c>
      <c r="CL2475" s="120" t="str">
        <f t="shared" si="1398"/>
        <v xml:space="preserve"> </v>
      </c>
      <c r="CM2475" s="417" t="str">
        <f t="shared" si="1356"/>
        <v xml:space="preserve"> </v>
      </c>
      <c r="IS2475" s="111">
        <f>ROUND(((IS2476+IS2474)/2),0)</f>
        <v>114</v>
      </c>
    </row>
    <row r="2476" spans="1:253" s="74" customFormat="1" ht="17.100000000000001" hidden="1" customHeight="1" x14ac:dyDescent="0.25">
      <c r="B2476" s="504">
        <f>IF('KB Duct Parts'!$BL$14=1,'Flanged Elbows'!AW19,0)</f>
        <v>0</v>
      </c>
      <c r="C2476" s="508">
        <v>22016.45</v>
      </c>
      <c r="D2476" s="526">
        <f t="shared" si="1369"/>
        <v>22016.45</v>
      </c>
      <c r="E2476" s="504" t="s">
        <v>873</v>
      </c>
      <c r="F2476" s="508" t="str">
        <f t="shared" si="1364"/>
        <v xml:space="preserve"> </v>
      </c>
      <c r="G2476" s="516" t="s">
        <v>802</v>
      </c>
      <c r="H2476" s="504" t="str">
        <f>IF('Flanged Parts'!$BB$6=1,"CS",IF('Flanged Parts'!$BB$6=2,"Glv",0))</f>
        <v>Glv</v>
      </c>
      <c r="I2476" s="1035" t="str">
        <f t="shared" si="1380"/>
        <v>Gore Locked Segment</v>
      </c>
      <c r="J2476" s="1036"/>
      <c r="K2476" s="516" t="s">
        <v>881</v>
      </c>
      <c r="L2476" s="535">
        <v>18</v>
      </c>
      <c r="M2476" s="517" t="str">
        <f t="shared" si="1357"/>
        <v>Y</v>
      </c>
      <c r="N2476" s="514">
        <f t="shared" si="1372"/>
        <v>169.74</v>
      </c>
      <c r="O2476" s="514">
        <f t="shared" si="1370"/>
        <v>0</v>
      </c>
      <c r="P2476" s="680">
        <f>'KB Duct Parts'!$AE$3</f>
        <v>0</v>
      </c>
      <c r="Q2476" s="681">
        <f t="shared" si="1365"/>
        <v>0</v>
      </c>
      <c r="R2476" s="682">
        <f t="shared" si="1366"/>
        <v>0</v>
      </c>
      <c r="S2476" s="716">
        <f t="shared" si="1373"/>
        <v>0.2</v>
      </c>
      <c r="T2476" s="679">
        <f t="shared" si="1367"/>
        <v>0</v>
      </c>
      <c r="U2476" s="679">
        <f t="shared" si="1368"/>
        <v>0</v>
      </c>
      <c r="Y2476" s="120"/>
      <c r="AD2476" s="81"/>
      <c r="AF2476" s="370">
        <v>18</v>
      </c>
      <c r="AG2476" s="374">
        <v>16</v>
      </c>
      <c r="AH2476" s="378">
        <v>14</v>
      </c>
      <c r="AI2476" s="381">
        <v>12</v>
      </c>
      <c r="AJ2476" s="386">
        <v>10</v>
      </c>
      <c r="AK2476" s="391"/>
      <c r="AL2476" s="386"/>
      <c r="AM2476" s="363">
        <f t="shared" si="1399"/>
        <v>1</v>
      </c>
      <c r="AN2476" s="578">
        <v>115.5</v>
      </c>
      <c r="AO2476" s="120">
        <f t="shared" si="1381"/>
        <v>173.25</v>
      </c>
      <c r="AP2476" s="120">
        <f t="shared" si="1374"/>
        <v>202.125</v>
      </c>
      <c r="AQ2476" s="120">
        <f t="shared" si="1375"/>
        <v>231</v>
      </c>
      <c r="AR2476" s="120">
        <f t="shared" si="1376"/>
        <v>265.64999999999998</v>
      </c>
      <c r="AS2476" s="120">
        <f t="shared" si="1377"/>
        <v>0</v>
      </c>
      <c r="AT2476" s="120">
        <f t="shared" si="1378"/>
        <v>0</v>
      </c>
      <c r="AU2476" s="363" t="s">
        <v>717</v>
      </c>
      <c r="AV2476" s="393"/>
      <c r="AW2476" s="395"/>
      <c r="AX2476" s="571">
        <v>1.5</v>
      </c>
      <c r="AY2476" s="572">
        <v>1.75</v>
      </c>
      <c r="AZ2476" s="572">
        <v>2</v>
      </c>
      <c r="BA2476" s="572">
        <v>2.2999999999999998</v>
      </c>
      <c r="BB2476" s="573">
        <v>0</v>
      </c>
      <c r="BC2476" s="395">
        <v>0</v>
      </c>
      <c r="BD2476" s="115"/>
      <c r="BE2476" s="115"/>
      <c r="BF2476" s="115">
        <v>2</v>
      </c>
      <c r="BG2476" s="115">
        <v>16</v>
      </c>
      <c r="BH2476" s="423">
        <f t="shared" si="1363"/>
        <v>27.12</v>
      </c>
      <c r="BI2476" s="417">
        <f t="shared" si="1379"/>
        <v>54.24</v>
      </c>
      <c r="BJ2476" s="115"/>
      <c r="BK2476" s="115"/>
      <c r="BQ2476" s="74" t="str">
        <f t="shared" si="1382"/>
        <v>22016.45-(16)</v>
      </c>
      <c r="BR2476" s="120" t="str">
        <f t="shared" si="1383"/>
        <v>45 deg El 1.5D Gored/Segmented</v>
      </c>
      <c r="BS2476" s="120">
        <f t="shared" si="1384"/>
        <v>173.25</v>
      </c>
      <c r="BU2476" s="74" t="str">
        <f t="shared" si="1385"/>
        <v>22016.45-(14)</v>
      </c>
      <c r="BV2476" s="120" t="str">
        <f t="shared" si="1386"/>
        <v>45 deg El 1.5D Gored/Segmented</v>
      </c>
      <c r="BW2476" s="120">
        <f t="shared" si="1387"/>
        <v>202.125</v>
      </c>
      <c r="BY2476" s="74" t="str">
        <f t="shared" si="1388"/>
        <v>22016.45-(12)</v>
      </c>
      <c r="BZ2476" s="120" t="str">
        <f t="shared" si="1389"/>
        <v>45 deg El 1.5D Gored/Segmented</v>
      </c>
      <c r="CA2476" s="120">
        <f t="shared" si="1390"/>
        <v>231</v>
      </c>
      <c r="CC2476" s="115" t="str">
        <f t="shared" si="1391"/>
        <v>22016.45-(10)</v>
      </c>
      <c r="CD2476" s="120" t="str">
        <f t="shared" si="1392"/>
        <v>45 deg El 1.5D Gored/Segmented</v>
      </c>
      <c r="CE2476" s="417">
        <f t="shared" si="1393"/>
        <v>265.64999999999998</v>
      </c>
      <c r="CF2476" s="115"/>
      <c r="CG2476" s="115" t="str">
        <f t="shared" si="1394"/>
        <v xml:space="preserve"> </v>
      </c>
      <c r="CH2476" s="120" t="str">
        <f t="shared" si="1395"/>
        <v xml:space="preserve"> </v>
      </c>
      <c r="CI2476" s="417" t="str">
        <f t="shared" si="1396"/>
        <v xml:space="preserve"> </v>
      </c>
      <c r="CJ2476" s="115"/>
      <c r="CK2476" s="115" t="str">
        <f t="shared" si="1397"/>
        <v xml:space="preserve"> </v>
      </c>
      <c r="CL2476" s="120" t="str">
        <f t="shared" si="1398"/>
        <v xml:space="preserve"> </v>
      </c>
      <c r="CM2476" s="417" t="str">
        <f t="shared" si="1356"/>
        <v xml:space="preserve"> </v>
      </c>
      <c r="IS2476" s="111">
        <v>131</v>
      </c>
    </row>
    <row r="2477" spans="1:253" s="74" customFormat="1" ht="17.100000000000001" hidden="1" customHeight="1" x14ac:dyDescent="0.25">
      <c r="B2477" s="504">
        <f>IF('KB Duct Parts'!$BL$14=1,'Flanged Elbows'!AW20,0)</f>
        <v>0</v>
      </c>
      <c r="C2477" s="508">
        <v>22017.45</v>
      </c>
      <c r="D2477" s="526">
        <f t="shared" si="1369"/>
        <v>22017.45</v>
      </c>
      <c r="E2477" s="504" t="s">
        <v>874</v>
      </c>
      <c r="F2477" s="508" t="str">
        <f t="shared" si="1364"/>
        <v xml:space="preserve"> </v>
      </c>
      <c r="G2477" s="516" t="s">
        <v>802</v>
      </c>
      <c r="H2477" s="504" t="str">
        <f>IF('Flanged Parts'!$BB$6=1,"CS",IF('Flanged Parts'!$BB$6=2,"Glv",0))</f>
        <v>Glv</v>
      </c>
      <c r="I2477" s="1035" t="str">
        <f t="shared" si="1380"/>
        <v>Gore Locked Segment</v>
      </c>
      <c r="J2477" s="1036"/>
      <c r="K2477" s="516" t="s">
        <v>881</v>
      </c>
      <c r="L2477" s="535">
        <v>18</v>
      </c>
      <c r="M2477" s="517" t="str">
        <f t="shared" si="1357"/>
        <v>Y</v>
      </c>
      <c r="N2477" s="514">
        <f t="shared" si="1372"/>
        <v>183.96</v>
      </c>
      <c r="O2477" s="514">
        <f t="shared" si="1370"/>
        <v>0</v>
      </c>
      <c r="P2477" s="680">
        <f>'KB Duct Parts'!$AE$3</f>
        <v>0</v>
      </c>
      <c r="Q2477" s="681">
        <f t="shared" si="1365"/>
        <v>0</v>
      </c>
      <c r="R2477" s="682">
        <f t="shared" si="1366"/>
        <v>0</v>
      </c>
      <c r="S2477" s="716">
        <f t="shared" si="1373"/>
        <v>0.2</v>
      </c>
      <c r="T2477" s="679">
        <f t="shared" si="1367"/>
        <v>0</v>
      </c>
      <c r="U2477" s="679">
        <f t="shared" si="1368"/>
        <v>0</v>
      </c>
      <c r="Y2477" s="120"/>
      <c r="AD2477" s="81"/>
      <c r="AF2477" s="370">
        <v>18</v>
      </c>
      <c r="AG2477" s="374">
        <v>16</v>
      </c>
      <c r="AH2477" s="378">
        <v>14</v>
      </c>
      <c r="AI2477" s="381">
        <v>12</v>
      </c>
      <c r="AJ2477" s="386">
        <v>10</v>
      </c>
      <c r="AK2477" s="391"/>
      <c r="AL2477" s="386"/>
      <c r="AM2477" s="363">
        <f t="shared" si="1399"/>
        <v>1</v>
      </c>
      <c r="AN2477" s="578">
        <v>125.5</v>
      </c>
      <c r="AO2477" s="120">
        <f t="shared" si="1381"/>
        <v>188.25</v>
      </c>
      <c r="AP2477" s="120">
        <f t="shared" si="1374"/>
        <v>219.625</v>
      </c>
      <c r="AQ2477" s="120">
        <f t="shared" si="1375"/>
        <v>251</v>
      </c>
      <c r="AR2477" s="120">
        <f t="shared" si="1376"/>
        <v>288.64999999999998</v>
      </c>
      <c r="AS2477" s="120">
        <f t="shared" si="1377"/>
        <v>0</v>
      </c>
      <c r="AT2477" s="120">
        <f t="shared" si="1378"/>
        <v>0</v>
      </c>
      <c r="AU2477" s="363" t="s">
        <v>717</v>
      </c>
      <c r="AV2477" s="393"/>
      <c r="AW2477" s="395"/>
      <c r="AX2477" s="571">
        <v>1.5</v>
      </c>
      <c r="AY2477" s="572">
        <v>1.75</v>
      </c>
      <c r="AZ2477" s="572">
        <v>2</v>
      </c>
      <c r="BA2477" s="572">
        <v>2.2999999999999998</v>
      </c>
      <c r="BB2477" s="573">
        <v>0</v>
      </c>
      <c r="BC2477" s="395">
        <v>0</v>
      </c>
      <c r="BD2477" s="115"/>
      <c r="BE2477" s="115"/>
      <c r="BF2477" s="115">
        <v>2</v>
      </c>
      <c r="BG2477" s="115">
        <v>17</v>
      </c>
      <c r="BH2477" s="423">
        <f t="shared" si="1363"/>
        <v>29.23</v>
      </c>
      <c r="BI2477" s="417">
        <f t="shared" si="1379"/>
        <v>58.46</v>
      </c>
      <c r="BJ2477" s="115"/>
      <c r="BK2477" s="115"/>
      <c r="BQ2477" s="74" t="str">
        <f t="shared" si="1382"/>
        <v>22017.45-(16)</v>
      </c>
      <c r="BR2477" s="120" t="str">
        <f t="shared" si="1383"/>
        <v>45 deg El 1.5D Gored/Segmented</v>
      </c>
      <c r="BS2477" s="120">
        <f t="shared" si="1384"/>
        <v>188.25</v>
      </c>
      <c r="BU2477" s="74" t="str">
        <f t="shared" si="1385"/>
        <v>22017.45-(14)</v>
      </c>
      <c r="BV2477" s="120" t="str">
        <f t="shared" si="1386"/>
        <v>45 deg El 1.5D Gored/Segmented</v>
      </c>
      <c r="BW2477" s="120">
        <f t="shared" si="1387"/>
        <v>219.625</v>
      </c>
      <c r="BY2477" s="74" t="str">
        <f t="shared" si="1388"/>
        <v>22017.45-(12)</v>
      </c>
      <c r="BZ2477" s="120" t="str">
        <f t="shared" si="1389"/>
        <v>45 deg El 1.5D Gored/Segmented</v>
      </c>
      <c r="CA2477" s="120">
        <f t="shared" si="1390"/>
        <v>251</v>
      </c>
      <c r="CC2477" s="115" t="str">
        <f t="shared" si="1391"/>
        <v>22017.45-(10)</v>
      </c>
      <c r="CD2477" s="120" t="str">
        <f t="shared" si="1392"/>
        <v>45 deg El 1.5D Gored/Segmented</v>
      </c>
      <c r="CE2477" s="417">
        <f t="shared" si="1393"/>
        <v>288.64999999999998</v>
      </c>
      <c r="CF2477" s="115"/>
      <c r="CG2477" s="115" t="str">
        <f t="shared" si="1394"/>
        <v xml:space="preserve"> </v>
      </c>
      <c r="CH2477" s="120" t="str">
        <f t="shared" si="1395"/>
        <v xml:space="preserve"> </v>
      </c>
      <c r="CI2477" s="417" t="str">
        <f t="shared" si="1396"/>
        <v xml:space="preserve"> </v>
      </c>
      <c r="CJ2477" s="115"/>
      <c r="CK2477" s="115" t="str">
        <f t="shared" si="1397"/>
        <v xml:space="preserve"> </v>
      </c>
      <c r="CL2477" s="120" t="str">
        <f t="shared" si="1398"/>
        <v xml:space="preserve"> </v>
      </c>
      <c r="CM2477" s="417" t="str">
        <f t="shared" si="1356"/>
        <v xml:space="preserve"> </v>
      </c>
      <c r="IS2477" s="111">
        <f>ROUND(((IS2478+IS2476)/2),0)</f>
        <v>139</v>
      </c>
    </row>
    <row r="2478" spans="1:253" s="74" customFormat="1" ht="17.100000000000001" hidden="1" customHeight="1" x14ac:dyDescent="0.25">
      <c r="B2478" s="504">
        <f>IF('KB Duct Parts'!$BL$14=1,'Flanged Elbows'!AW21,0)</f>
        <v>0</v>
      </c>
      <c r="C2478" s="508">
        <v>22018.45</v>
      </c>
      <c r="D2478" s="526">
        <f t="shared" si="1369"/>
        <v>22018.45</v>
      </c>
      <c r="E2478" s="504" t="s">
        <v>875</v>
      </c>
      <c r="F2478" s="508" t="str">
        <f t="shared" si="1364"/>
        <v xml:space="preserve"> </v>
      </c>
      <c r="G2478" s="516" t="s">
        <v>802</v>
      </c>
      <c r="H2478" s="504" t="str">
        <f>IF('Flanged Parts'!$BB$6=1,"CS",IF('Flanged Parts'!$BB$6=2,"Glv",0))</f>
        <v>Glv</v>
      </c>
      <c r="I2478" s="1035" t="str">
        <f t="shared" si="1380"/>
        <v>Gore Locked Segment</v>
      </c>
      <c r="J2478" s="1036"/>
      <c r="K2478" s="516" t="s">
        <v>881</v>
      </c>
      <c r="L2478" s="535">
        <v>18</v>
      </c>
      <c r="M2478" s="517" t="str">
        <f t="shared" si="1357"/>
        <v>Y</v>
      </c>
      <c r="N2478" s="514">
        <f t="shared" si="1372"/>
        <v>197.48000000000002</v>
      </c>
      <c r="O2478" s="514">
        <f t="shared" si="1370"/>
        <v>0</v>
      </c>
      <c r="P2478" s="680">
        <f>'KB Duct Parts'!$AE$3</f>
        <v>0</v>
      </c>
      <c r="Q2478" s="681">
        <f t="shared" si="1365"/>
        <v>0</v>
      </c>
      <c r="R2478" s="682">
        <f t="shared" si="1366"/>
        <v>0</v>
      </c>
      <c r="S2478" s="716">
        <f t="shared" si="1373"/>
        <v>0.2</v>
      </c>
      <c r="T2478" s="679">
        <f t="shared" si="1367"/>
        <v>0</v>
      </c>
      <c r="U2478" s="679">
        <f t="shared" si="1368"/>
        <v>0</v>
      </c>
      <c r="Y2478" s="120"/>
      <c r="AD2478" s="81"/>
      <c r="AF2478" s="370">
        <v>18</v>
      </c>
      <c r="AG2478" s="374">
        <v>16</v>
      </c>
      <c r="AH2478" s="378">
        <v>14</v>
      </c>
      <c r="AI2478" s="381">
        <v>12</v>
      </c>
      <c r="AJ2478" s="386">
        <v>10</v>
      </c>
      <c r="AK2478" s="391"/>
      <c r="AL2478" s="386"/>
      <c r="AM2478" s="363">
        <f t="shared" si="1399"/>
        <v>1</v>
      </c>
      <c r="AN2478" s="578">
        <v>136.80000000000001</v>
      </c>
      <c r="AO2478" s="120">
        <f t="shared" si="1381"/>
        <v>205.20000000000002</v>
      </c>
      <c r="AP2478" s="120">
        <f t="shared" si="1374"/>
        <v>239.40000000000003</v>
      </c>
      <c r="AQ2478" s="120">
        <f t="shared" si="1375"/>
        <v>273.60000000000002</v>
      </c>
      <c r="AR2478" s="120">
        <f t="shared" si="1376"/>
        <v>314.64</v>
      </c>
      <c r="AS2478" s="120">
        <f t="shared" si="1377"/>
        <v>0</v>
      </c>
      <c r="AT2478" s="120">
        <f t="shared" si="1378"/>
        <v>0</v>
      </c>
      <c r="AU2478" s="363" t="s">
        <v>717</v>
      </c>
      <c r="AV2478" s="393"/>
      <c r="AW2478" s="395"/>
      <c r="AX2478" s="571">
        <v>1.5</v>
      </c>
      <c r="AY2478" s="572">
        <v>1.75</v>
      </c>
      <c r="AZ2478" s="572">
        <v>2</v>
      </c>
      <c r="BA2478" s="572">
        <v>2.2999999999999998</v>
      </c>
      <c r="BB2478" s="573">
        <v>0</v>
      </c>
      <c r="BC2478" s="395">
        <v>0</v>
      </c>
      <c r="BD2478" s="115"/>
      <c r="BE2478" s="115"/>
      <c r="BF2478" s="115">
        <v>2</v>
      </c>
      <c r="BG2478" s="115">
        <v>18</v>
      </c>
      <c r="BH2478" s="423">
        <f t="shared" si="1363"/>
        <v>30.34</v>
      </c>
      <c r="BI2478" s="417">
        <f t="shared" si="1379"/>
        <v>60.68</v>
      </c>
      <c r="BJ2478" s="115"/>
      <c r="BK2478" s="115"/>
      <c r="BQ2478" s="74" t="str">
        <f t="shared" si="1382"/>
        <v>22018.45-(16)</v>
      </c>
      <c r="BR2478" s="120" t="str">
        <f t="shared" si="1383"/>
        <v>45 deg El 1.5D Gored/Segmented</v>
      </c>
      <c r="BS2478" s="120">
        <f t="shared" si="1384"/>
        <v>205.20000000000002</v>
      </c>
      <c r="BU2478" s="74" t="str">
        <f t="shared" si="1385"/>
        <v>22018.45-(14)</v>
      </c>
      <c r="BV2478" s="120" t="str">
        <f t="shared" si="1386"/>
        <v>45 deg El 1.5D Gored/Segmented</v>
      </c>
      <c r="BW2478" s="120">
        <f t="shared" si="1387"/>
        <v>239.40000000000003</v>
      </c>
      <c r="BY2478" s="74" t="str">
        <f t="shared" si="1388"/>
        <v>22018.45-(12)</v>
      </c>
      <c r="BZ2478" s="120" t="str">
        <f t="shared" si="1389"/>
        <v>45 deg El 1.5D Gored/Segmented</v>
      </c>
      <c r="CA2478" s="120">
        <f t="shared" si="1390"/>
        <v>273.60000000000002</v>
      </c>
      <c r="CC2478" s="115" t="str">
        <f t="shared" si="1391"/>
        <v>22018.45-(10)</v>
      </c>
      <c r="CD2478" s="120" t="str">
        <f t="shared" si="1392"/>
        <v>45 deg El 1.5D Gored/Segmented</v>
      </c>
      <c r="CE2478" s="417">
        <f t="shared" si="1393"/>
        <v>314.64</v>
      </c>
      <c r="CF2478" s="115"/>
      <c r="CG2478" s="115" t="str">
        <f t="shared" si="1394"/>
        <v xml:space="preserve"> </v>
      </c>
      <c r="CH2478" s="120" t="str">
        <f t="shared" si="1395"/>
        <v xml:space="preserve"> </v>
      </c>
      <c r="CI2478" s="417" t="str">
        <f t="shared" si="1396"/>
        <v xml:space="preserve"> </v>
      </c>
      <c r="CJ2478" s="115"/>
      <c r="CK2478" s="115" t="str">
        <f t="shared" si="1397"/>
        <v xml:space="preserve"> </v>
      </c>
      <c r="CL2478" s="120" t="str">
        <f t="shared" si="1398"/>
        <v xml:space="preserve"> </v>
      </c>
      <c r="CM2478" s="417" t="str">
        <f t="shared" si="1356"/>
        <v xml:space="preserve"> </v>
      </c>
      <c r="IS2478" s="111">
        <v>146</v>
      </c>
    </row>
    <row r="2479" spans="1:253" s="74" customFormat="1" ht="17.100000000000001" hidden="1" customHeight="1" x14ac:dyDescent="0.25">
      <c r="B2479" s="504">
        <f>IF('KB Duct Parts'!$BL$14=1,'Flanged Elbows'!AW22,0)</f>
        <v>0</v>
      </c>
      <c r="C2479" s="508">
        <v>22019.45</v>
      </c>
      <c r="D2479" s="526">
        <f t="shared" si="1369"/>
        <v>22019.45</v>
      </c>
      <c r="E2479" s="504" t="s">
        <v>876</v>
      </c>
      <c r="F2479" s="508" t="str">
        <f t="shared" si="1364"/>
        <v xml:space="preserve"> </v>
      </c>
      <c r="G2479" s="516" t="s">
        <v>802</v>
      </c>
      <c r="H2479" s="504" t="str">
        <f>IF('Flanged Parts'!$BB$6=1,"CS",IF('Flanged Parts'!$BB$6=2,"Glv",0))</f>
        <v>Glv</v>
      </c>
      <c r="I2479" s="1035" t="str">
        <f t="shared" si="1380"/>
        <v>Gore Locked Segment</v>
      </c>
      <c r="J2479" s="1036"/>
      <c r="K2479" s="516" t="s">
        <v>881</v>
      </c>
      <c r="L2479" s="535">
        <v>18</v>
      </c>
      <c r="M2479" s="532" t="s">
        <v>1700</v>
      </c>
      <c r="N2479" s="514">
        <f t="shared" si="1372"/>
        <v>213.82</v>
      </c>
      <c r="O2479" s="514">
        <f t="shared" si="1370"/>
        <v>0</v>
      </c>
      <c r="P2479" s="680">
        <f>'KB Duct Parts'!$AE$3</f>
        <v>0</v>
      </c>
      <c r="Q2479" s="681">
        <f t="shared" si="1365"/>
        <v>0</v>
      </c>
      <c r="R2479" s="682">
        <f t="shared" si="1366"/>
        <v>0</v>
      </c>
      <c r="S2479" s="716">
        <f t="shared" si="1373"/>
        <v>0.2</v>
      </c>
      <c r="T2479" s="679">
        <f t="shared" si="1367"/>
        <v>0</v>
      </c>
      <c r="U2479" s="679">
        <f t="shared" si="1368"/>
        <v>0</v>
      </c>
      <c r="Y2479" s="120"/>
      <c r="AD2479" s="81"/>
      <c r="AF2479" s="370">
        <v>18</v>
      </c>
      <c r="AG2479" s="374">
        <v>16</v>
      </c>
      <c r="AH2479" s="378">
        <v>14</v>
      </c>
      <c r="AI2479" s="381">
        <v>12</v>
      </c>
      <c r="AJ2479" s="386">
        <v>10</v>
      </c>
      <c r="AK2479" s="391"/>
      <c r="AL2479" s="386"/>
      <c r="AM2479" s="363">
        <f t="shared" si="1399"/>
        <v>1</v>
      </c>
      <c r="AN2479" s="578">
        <v>152.5</v>
      </c>
      <c r="AO2479" s="120">
        <f t="shared" si="1381"/>
        <v>228.75</v>
      </c>
      <c r="AP2479" s="120">
        <f t="shared" si="1374"/>
        <v>266.875</v>
      </c>
      <c r="AQ2479" s="120">
        <f t="shared" si="1375"/>
        <v>305</v>
      </c>
      <c r="AR2479" s="120">
        <f t="shared" si="1376"/>
        <v>350.75</v>
      </c>
      <c r="AS2479" s="120">
        <f t="shared" si="1377"/>
        <v>0</v>
      </c>
      <c r="AT2479" s="120">
        <f t="shared" si="1378"/>
        <v>0</v>
      </c>
      <c r="AU2479" s="363" t="s">
        <v>717</v>
      </c>
      <c r="AV2479" s="393"/>
      <c r="AW2479" s="395"/>
      <c r="AX2479" s="571">
        <v>1.5</v>
      </c>
      <c r="AY2479" s="572">
        <v>1.75</v>
      </c>
      <c r="AZ2479" s="572">
        <v>2</v>
      </c>
      <c r="BA2479" s="572">
        <v>2.2999999999999998</v>
      </c>
      <c r="BB2479" s="573">
        <v>0</v>
      </c>
      <c r="BC2479" s="395">
        <v>0</v>
      </c>
      <c r="BD2479" s="115"/>
      <c r="BE2479" s="115"/>
      <c r="BF2479" s="115">
        <v>2</v>
      </c>
      <c r="BG2479" s="115">
        <v>19</v>
      </c>
      <c r="BH2479" s="423">
        <f t="shared" si="1363"/>
        <v>30.66</v>
      </c>
      <c r="BI2479" s="417">
        <f t="shared" si="1379"/>
        <v>61.32</v>
      </c>
      <c r="BJ2479" s="115"/>
      <c r="BK2479" s="115"/>
      <c r="BQ2479" s="74" t="str">
        <f t="shared" si="1382"/>
        <v>22019.45-(16)</v>
      </c>
      <c r="BR2479" s="120" t="str">
        <f t="shared" si="1383"/>
        <v>45 deg El 1.5D Gored/Segmented</v>
      </c>
      <c r="BS2479" s="120">
        <f t="shared" si="1384"/>
        <v>228.75</v>
      </c>
      <c r="BU2479" s="74" t="str">
        <f t="shared" si="1385"/>
        <v>22019.45-(14)</v>
      </c>
      <c r="BV2479" s="120" t="str">
        <f t="shared" si="1386"/>
        <v>45 deg El 1.5D Gored/Segmented</v>
      </c>
      <c r="BW2479" s="120">
        <f t="shared" si="1387"/>
        <v>266.875</v>
      </c>
      <c r="BY2479" s="74" t="str">
        <f t="shared" si="1388"/>
        <v>22019.45-(12)</v>
      </c>
      <c r="BZ2479" s="120" t="str">
        <f t="shared" si="1389"/>
        <v>45 deg El 1.5D Gored/Segmented</v>
      </c>
      <c r="CA2479" s="120">
        <f t="shared" si="1390"/>
        <v>305</v>
      </c>
      <c r="CC2479" s="115" t="str">
        <f t="shared" si="1391"/>
        <v>22019.45-(10)</v>
      </c>
      <c r="CD2479" s="120" t="str">
        <f t="shared" si="1392"/>
        <v>45 deg El 1.5D Gored/Segmented</v>
      </c>
      <c r="CE2479" s="417">
        <f t="shared" si="1393"/>
        <v>350.75</v>
      </c>
      <c r="CF2479" s="115"/>
      <c r="CG2479" s="115" t="str">
        <f t="shared" si="1394"/>
        <v xml:space="preserve"> </v>
      </c>
      <c r="CH2479" s="120" t="str">
        <f t="shared" si="1395"/>
        <v xml:space="preserve"> </v>
      </c>
      <c r="CI2479" s="417" t="str">
        <f t="shared" si="1396"/>
        <v xml:space="preserve"> </v>
      </c>
      <c r="CJ2479" s="115"/>
      <c r="CK2479" s="115" t="str">
        <f t="shared" si="1397"/>
        <v xml:space="preserve"> </v>
      </c>
      <c r="CL2479" s="120" t="str">
        <f t="shared" si="1398"/>
        <v xml:space="preserve"> </v>
      </c>
      <c r="CM2479" s="417" t="str">
        <f t="shared" si="1356"/>
        <v xml:space="preserve"> </v>
      </c>
      <c r="IS2479" s="111">
        <f>ROUND(((IS2480+IS2478)/2),0)</f>
        <v>156</v>
      </c>
    </row>
    <row r="2480" spans="1:253" s="74" customFormat="1" ht="17.100000000000001" hidden="1" customHeight="1" x14ac:dyDescent="0.25">
      <c r="B2480" s="504">
        <f>IF('KB Duct Parts'!$BL$14=1,'Flanged Elbows'!AW23,0)</f>
        <v>0</v>
      </c>
      <c r="C2480" s="508">
        <v>22020.45</v>
      </c>
      <c r="D2480" s="526">
        <f t="shared" si="1369"/>
        <v>22020.45</v>
      </c>
      <c r="E2480" s="504" t="s">
        <v>877</v>
      </c>
      <c r="F2480" s="508" t="str">
        <f t="shared" si="1364"/>
        <v xml:space="preserve"> </v>
      </c>
      <c r="G2480" s="516" t="s">
        <v>802</v>
      </c>
      <c r="H2480" s="504" t="str">
        <f>IF('Flanged Parts'!$BB$6=1,"CS",IF('Flanged Parts'!$BB$6=2,"Glv",0))</f>
        <v>Glv</v>
      </c>
      <c r="I2480" s="1035" t="str">
        <f t="shared" si="1380"/>
        <v>Gore Locked Segment</v>
      </c>
      <c r="J2480" s="1036"/>
      <c r="K2480" s="516" t="s">
        <v>881</v>
      </c>
      <c r="L2480" s="535">
        <v>18</v>
      </c>
      <c r="M2480" s="532" t="s">
        <v>1700</v>
      </c>
      <c r="N2480" s="514">
        <f t="shared" si="1372"/>
        <v>234.36</v>
      </c>
      <c r="O2480" s="514">
        <f t="shared" si="1370"/>
        <v>0</v>
      </c>
      <c r="P2480" s="680">
        <f>'KB Duct Parts'!$AE$3</f>
        <v>0</v>
      </c>
      <c r="Q2480" s="681">
        <f t="shared" si="1365"/>
        <v>0</v>
      </c>
      <c r="R2480" s="682">
        <f t="shared" si="1366"/>
        <v>0</v>
      </c>
      <c r="S2480" s="716">
        <f t="shared" si="1373"/>
        <v>0.2</v>
      </c>
      <c r="T2480" s="679">
        <f t="shared" si="1367"/>
        <v>0</v>
      </c>
      <c r="U2480" s="679">
        <f t="shared" si="1368"/>
        <v>0</v>
      </c>
      <c r="Y2480" s="120"/>
      <c r="AD2480" s="81"/>
      <c r="AF2480" s="370">
        <v>18</v>
      </c>
      <c r="AG2480" s="374">
        <v>16</v>
      </c>
      <c r="AH2480" s="378">
        <v>14</v>
      </c>
      <c r="AI2480" s="381">
        <v>12</v>
      </c>
      <c r="AJ2480" s="386">
        <v>10</v>
      </c>
      <c r="AK2480" s="391"/>
      <c r="AL2480" s="386"/>
      <c r="AM2480" s="363">
        <f t="shared" si="1399"/>
        <v>1</v>
      </c>
      <c r="AN2480" s="578">
        <v>167.3</v>
      </c>
      <c r="AO2480" s="120">
        <f t="shared" si="1381"/>
        <v>250.95000000000002</v>
      </c>
      <c r="AP2480" s="120">
        <f t="shared" si="1374"/>
        <v>292.77500000000003</v>
      </c>
      <c r="AQ2480" s="120">
        <f t="shared" si="1375"/>
        <v>334.6</v>
      </c>
      <c r="AR2480" s="120">
        <f t="shared" si="1376"/>
        <v>384.79</v>
      </c>
      <c r="AS2480" s="120">
        <f t="shared" si="1377"/>
        <v>0</v>
      </c>
      <c r="AT2480" s="120">
        <f t="shared" si="1378"/>
        <v>0</v>
      </c>
      <c r="AU2480" s="363" t="s">
        <v>717</v>
      </c>
      <c r="AV2480" s="393"/>
      <c r="AW2480" s="395"/>
      <c r="AX2480" s="571">
        <v>1.5</v>
      </c>
      <c r="AY2480" s="572">
        <v>1.75</v>
      </c>
      <c r="AZ2480" s="572">
        <v>2</v>
      </c>
      <c r="BA2480" s="572">
        <v>2.2999999999999998</v>
      </c>
      <c r="BB2480" s="573">
        <v>0</v>
      </c>
      <c r="BC2480" s="395">
        <v>0</v>
      </c>
      <c r="BD2480" s="115"/>
      <c r="BE2480" s="115"/>
      <c r="BF2480" s="115">
        <v>2</v>
      </c>
      <c r="BG2480" s="115">
        <v>20</v>
      </c>
      <c r="BH2480" s="423">
        <f t="shared" si="1363"/>
        <v>33.53</v>
      </c>
      <c r="BI2480" s="417">
        <f t="shared" si="1379"/>
        <v>67.06</v>
      </c>
      <c r="BJ2480" s="115"/>
      <c r="BK2480" s="115"/>
      <c r="BQ2480" s="74" t="str">
        <f t="shared" si="1382"/>
        <v>22020.45-(16)</v>
      </c>
      <c r="BR2480" s="120" t="str">
        <f t="shared" si="1383"/>
        <v>45 deg El 1.5D Gored/Segmented</v>
      </c>
      <c r="BS2480" s="120">
        <f t="shared" si="1384"/>
        <v>250.95000000000002</v>
      </c>
      <c r="BU2480" s="74" t="str">
        <f t="shared" si="1385"/>
        <v>22020.45-(14)</v>
      </c>
      <c r="BV2480" s="120" t="str">
        <f t="shared" si="1386"/>
        <v>45 deg El 1.5D Gored/Segmented</v>
      </c>
      <c r="BW2480" s="120">
        <f t="shared" si="1387"/>
        <v>292.77500000000003</v>
      </c>
      <c r="BY2480" s="74" t="str">
        <f t="shared" si="1388"/>
        <v>22020.45-(12)</v>
      </c>
      <c r="BZ2480" s="120" t="str">
        <f t="shared" si="1389"/>
        <v>45 deg El 1.5D Gored/Segmented</v>
      </c>
      <c r="CA2480" s="120">
        <f t="shared" si="1390"/>
        <v>334.6</v>
      </c>
      <c r="CC2480" s="115" t="str">
        <f t="shared" si="1391"/>
        <v>22020.45-(10)</v>
      </c>
      <c r="CD2480" s="120" t="str">
        <f t="shared" si="1392"/>
        <v>45 deg El 1.5D Gored/Segmented</v>
      </c>
      <c r="CE2480" s="417">
        <f t="shared" si="1393"/>
        <v>384.79</v>
      </c>
      <c r="CF2480" s="115"/>
      <c r="CG2480" s="115" t="str">
        <f t="shared" si="1394"/>
        <v xml:space="preserve"> </v>
      </c>
      <c r="CH2480" s="120" t="str">
        <f t="shared" si="1395"/>
        <v xml:space="preserve"> </v>
      </c>
      <c r="CI2480" s="417" t="str">
        <f t="shared" si="1396"/>
        <v xml:space="preserve"> </v>
      </c>
      <c r="CJ2480" s="115"/>
      <c r="CK2480" s="115" t="str">
        <f t="shared" si="1397"/>
        <v xml:space="preserve"> </v>
      </c>
      <c r="CL2480" s="120" t="str">
        <f t="shared" si="1398"/>
        <v xml:space="preserve"> </v>
      </c>
      <c r="CM2480" s="417" t="str">
        <f t="shared" si="1356"/>
        <v xml:space="preserve"> </v>
      </c>
      <c r="IS2480" s="111">
        <v>166</v>
      </c>
    </row>
    <row r="2481" spans="2:253" s="74" customFormat="1" ht="17.100000000000001" hidden="1" customHeight="1" x14ac:dyDescent="0.25">
      <c r="B2481" s="504">
        <f>IF('KB Duct Parts'!$BL$14=1,'Flanged Elbows'!AW24,0)</f>
        <v>0</v>
      </c>
      <c r="C2481" s="508">
        <v>22022.45</v>
      </c>
      <c r="D2481" s="526">
        <f t="shared" si="1369"/>
        <v>22022.45</v>
      </c>
      <c r="E2481" s="504" t="s">
        <v>878</v>
      </c>
      <c r="F2481" s="508" t="str">
        <f t="shared" si="1364"/>
        <v xml:space="preserve"> </v>
      </c>
      <c r="G2481" s="516" t="s">
        <v>802</v>
      </c>
      <c r="H2481" s="504" t="str">
        <f>IF('Flanged Parts'!$BB$6=1,"CS",IF('Flanged Parts'!$BB$6=2,"Glv",0))</f>
        <v>Glv</v>
      </c>
      <c r="I2481" s="1035" t="str">
        <f t="shared" si="1380"/>
        <v>Gore Locked Segment</v>
      </c>
      <c r="J2481" s="1036"/>
      <c r="K2481" s="516" t="s">
        <v>881</v>
      </c>
      <c r="L2481" s="535">
        <v>18</v>
      </c>
      <c r="M2481" s="532" t="s">
        <v>1700</v>
      </c>
      <c r="N2481" s="514">
        <f t="shared" si="1372"/>
        <v>272.82</v>
      </c>
      <c r="O2481" s="514">
        <f t="shared" si="1370"/>
        <v>0</v>
      </c>
      <c r="P2481" s="680">
        <f>'KB Duct Parts'!$AE$3</f>
        <v>0</v>
      </c>
      <c r="Q2481" s="681">
        <f t="shared" si="1365"/>
        <v>0</v>
      </c>
      <c r="R2481" s="682">
        <f t="shared" si="1366"/>
        <v>0</v>
      </c>
      <c r="S2481" s="716">
        <f t="shared" si="1373"/>
        <v>0.2</v>
      </c>
      <c r="T2481" s="679">
        <f t="shared" si="1367"/>
        <v>0</v>
      </c>
      <c r="U2481" s="679">
        <f t="shared" si="1368"/>
        <v>0</v>
      </c>
      <c r="Y2481" s="120"/>
      <c r="AD2481" s="81"/>
      <c r="AF2481" s="370">
        <v>18</v>
      </c>
      <c r="AG2481" s="374">
        <v>16</v>
      </c>
      <c r="AH2481" s="378">
        <v>14</v>
      </c>
      <c r="AI2481" s="381">
        <v>12</v>
      </c>
      <c r="AJ2481" s="386">
        <v>10</v>
      </c>
      <c r="AK2481" s="391"/>
      <c r="AL2481" s="386"/>
      <c r="AM2481" s="363">
        <f t="shared" si="1399"/>
        <v>1</v>
      </c>
      <c r="AN2481" s="578">
        <v>195.5</v>
      </c>
      <c r="AO2481" s="120">
        <f t="shared" si="1381"/>
        <v>293.25</v>
      </c>
      <c r="AP2481" s="120">
        <f t="shared" si="1374"/>
        <v>342.125</v>
      </c>
      <c r="AQ2481" s="120">
        <f t="shared" si="1375"/>
        <v>391</v>
      </c>
      <c r="AR2481" s="120">
        <f t="shared" si="1376"/>
        <v>449.65</v>
      </c>
      <c r="AS2481" s="120">
        <f t="shared" si="1377"/>
        <v>0</v>
      </c>
      <c r="AT2481" s="120">
        <f t="shared" si="1378"/>
        <v>0</v>
      </c>
      <c r="AU2481" s="363" t="s">
        <v>717</v>
      </c>
      <c r="AV2481" s="393"/>
      <c r="AW2481" s="395"/>
      <c r="AX2481" s="571">
        <v>1.5</v>
      </c>
      <c r="AY2481" s="572">
        <v>1.75</v>
      </c>
      <c r="AZ2481" s="572">
        <v>2</v>
      </c>
      <c r="BA2481" s="572">
        <v>2.2999999999999998</v>
      </c>
      <c r="BB2481" s="573">
        <v>0</v>
      </c>
      <c r="BC2481" s="395">
        <v>0</v>
      </c>
      <c r="BD2481" s="115"/>
      <c r="BE2481" s="115"/>
      <c r="BF2481" s="115">
        <v>2</v>
      </c>
      <c r="BG2481" s="115">
        <v>22</v>
      </c>
      <c r="BH2481" s="423">
        <f t="shared" si="1363"/>
        <v>38.659999999999997</v>
      </c>
      <c r="BI2481" s="417">
        <f t="shared" si="1379"/>
        <v>77.319999999999993</v>
      </c>
      <c r="BJ2481" s="115"/>
      <c r="BK2481" s="115"/>
      <c r="BQ2481" s="74" t="str">
        <f t="shared" si="1382"/>
        <v>22022.45-(16)</v>
      </c>
      <c r="BR2481" s="120" t="str">
        <f t="shared" si="1383"/>
        <v>45 deg El 1.5D Gored/Segmented</v>
      </c>
      <c r="BS2481" s="120">
        <f t="shared" si="1384"/>
        <v>293.25</v>
      </c>
      <c r="BU2481" s="74" t="str">
        <f t="shared" si="1385"/>
        <v>22022.45-(14)</v>
      </c>
      <c r="BV2481" s="120" t="str">
        <f t="shared" si="1386"/>
        <v>45 deg El 1.5D Gored/Segmented</v>
      </c>
      <c r="BW2481" s="120">
        <f t="shared" si="1387"/>
        <v>342.125</v>
      </c>
      <c r="BY2481" s="74" t="str">
        <f t="shared" si="1388"/>
        <v>22022.45-(12)</v>
      </c>
      <c r="BZ2481" s="120" t="str">
        <f t="shared" si="1389"/>
        <v>45 deg El 1.5D Gored/Segmented</v>
      </c>
      <c r="CA2481" s="120">
        <f t="shared" si="1390"/>
        <v>391</v>
      </c>
      <c r="CC2481" s="115" t="str">
        <f t="shared" si="1391"/>
        <v>22022.45-(10)</v>
      </c>
      <c r="CD2481" s="120" t="str">
        <f t="shared" si="1392"/>
        <v>45 deg El 1.5D Gored/Segmented</v>
      </c>
      <c r="CE2481" s="417">
        <f t="shared" si="1393"/>
        <v>449.65</v>
      </c>
      <c r="CF2481" s="115"/>
      <c r="CG2481" s="115" t="str">
        <f t="shared" si="1394"/>
        <v xml:space="preserve"> </v>
      </c>
      <c r="CH2481" s="120" t="str">
        <f t="shared" si="1395"/>
        <v xml:space="preserve"> </v>
      </c>
      <c r="CI2481" s="417" t="str">
        <f t="shared" si="1396"/>
        <v xml:space="preserve"> </v>
      </c>
      <c r="CJ2481" s="115"/>
      <c r="CK2481" s="115" t="str">
        <f t="shared" si="1397"/>
        <v xml:space="preserve"> </v>
      </c>
      <c r="CL2481" s="120" t="str">
        <f t="shared" si="1398"/>
        <v xml:space="preserve"> </v>
      </c>
      <c r="CM2481" s="417" t="str">
        <f t="shared" si="1356"/>
        <v xml:space="preserve"> </v>
      </c>
      <c r="IS2481" s="111">
        <v>189</v>
      </c>
    </row>
    <row r="2482" spans="2:253" s="74" customFormat="1" ht="17.100000000000001" hidden="1" customHeight="1" x14ac:dyDescent="0.25">
      <c r="B2482" s="504">
        <f>IF('KB Duct Parts'!$BL$14=1,'Flanged Elbows'!AW25,0)</f>
        <v>0</v>
      </c>
      <c r="C2482" s="508">
        <v>22024.45</v>
      </c>
      <c r="D2482" s="526">
        <f t="shared" si="1369"/>
        <v>22024.45</v>
      </c>
      <c r="E2482" s="504" t="s">
        <v>1338</v>
      </c>
      <c r="F2482" s="508" t="str">
        <f t="shared" si="1364"/>
        <v xml:space="preserve"> </v>
      </c>
      <c r="G2482" s="516" t="s">
        <v>802</v>
      </c>
      <c r="H2482" s="504" t="str">
        <f>IF('Flanged Parts'!$BB$6=1,"CS",IF('Flanged Parts'!$BB$6=2,"Glv",0))</f>
        <v>Glv</v>
      </c>
      <c r="I2482" s="1035" t="str">
        <f t="shared" si="1380"/>
        <v>Gore Locked Segment</v>
      </c>
      <c r="J2482" s="1036"/>
      <c r="K2482" s="516" t="s">
        <v>881</v>
      </c>
      <c r="L2482" s="535">
        <v>18</v>
      </c>
      <c r="M2482" s="532" t="s">
        <v>1700</v>
      </c>
      <c r="N2482" s="514">
        <f t="shared" si="1372"/>
        <v>311.08</v>
      </c>
      <c r="O2482" s="514">
        <f t="shared" si="1370"/>
        <v>0</v>
      </c>
      <c r="P2482" s="680">
        <f>'KB Duct Parts'!$AE$3</f>
        <v>0</v>
      </c>
      <c r="Q2482" s="681">
        <f t="shared" si="1365"/>
        <v>0</v>
      </c>
      <c r="R2482" s="682">
        <f t="shared" si="1366"/>
        <v>0</v>
      </c>
      <c r="S2482" s="716">
        <f t="shared" si="1373"/>
        <v>0.2</v>
      </c>
      <c r="T2482" s="679">
        <f t="shared" si="1367"/>
        <v>0</v>
      </c>
      <c r="U2482" s="679">
        <f t="shared" si="1368"/>
        <v>0</v>
      </c>
      <c r="Y2482" s="120"/>
      <c r="AD2482" s="81"/>
      <c r="AF2482" s="370">
        <v>18</v>
      </c>
      <c r="AG2482" s="374">
        <v>16</v>
      </c>
      <c r="AH2482" s="378">
        <v>14</v>
      </c>
      <c r="AI2482" s="381">
        <v>12</v>
      </c>
      <c r="AJ2482" s="386">
        <v>10</v>
      </c>
      <c r="AK2482" s="391"/>
      <c r="AL2482" s="386"/>
      <c r="AM2482" s="363">
        <f t="shared" si="1399"/>
        <v>1</v>
      </c>
      <c r="AN2482" s="578">
        <v>229.5</v>
      </c>
      <c r="AO2482" s="120">
        <f t="shared" si="1381"/>
        <v>344.25</v>
      </c>
      <c r="AP2482" s="120">
        <f t="shared" si="1374"/>
        <v>401.625</v>
      </c>
      <c r="AQ2482" s="120">
        <f t="shared" si="1375"/>
        <v>459</v>
      </c>
      <c r="AR2482" s="120">
        <f t="shared" si="1376"/>
        <v>527.84999999999991</v>
      </c>
      <c r="AS2482" s="120">
        <f t="shared" si="1377"/>
        <v>0</v>
      </c>
      <c r="AT2482" s="120">
        <f t="shared" si="1378"/>
        <v>0</v>
      </c>
      <c r="AU2482" s="363" t="s">
        <v>717</v>
      </c>
      <c r="AV2482" s="393"/>
      <c r="AW2482" s="395"/>
      <c r="AX2482" s="571">
        <v>1.5</v>
      </c>
      <c r="AY2482" s="572">
        <v>1.75</v>
      </c>
      <c r="AZ2482" s="572">
        <v>2</v>
      </c>
      <c r="BA2482" s="572">
        <v>2.2999999999999998</v>
      </c>
      <c r="BB2482" s="573">
        <v>0</v>
      </c>
      <c r="BC2482" s="395">
        <v>0</v>
      </c>
      <c r="BD2482" s="115"/>
      <c r="BE2482" s="115"/>
      <c r="BF2482" s="115">
        <v>2</v>
      </c>
      <c r="BG2482" s="115">
        <v>24</v>
      </c>
      <c r="BH2482" s="423">
        <f t="shared" si="1363"/>
        <v>40.79</v>
      </c>
      <c r="BI2482" s="417">
        <f t="shared" si="1379"/>
        <v>81.58</v>
      </c>
      <c r="BJ2482" s="115"/>
      <c r="BK2482" s="115"/>
      <c r="BQ2482" s="74" t="str">
        <f t="shared" si="1382"/>
        <v>22024.45-(16)</v>
      </c>
      <c r="BR2482" s="120" t="str">
        <f t="shared" si="1383"/>
        <v>45 deg El 1.5D Gored/Segmented</v>
      </c>
      <c r="BS2482" s="120">
        <f t="shared" si="1384"/>
        <v>344.25</v>
      </c>
      <c r="BU2482" s="74" t="str">
        <f t="shared" si="1385"/>
        <v>22024.45-(14)</v>
      </c>
      <c r="BV2482" s="120" t="str">
        <f t="shared" si="1386"/>
        <v>45 deg El 1.5D Gored/Segmented</v>
      </c>
      <c r="BW2482" s="120">
        <f t="shared" si="1387"/>
        <v>401.625</v>
      </c>
      <c r="BY2482" s="74" t="str">
        <f t="shared" si="1388"/>
        <v>22024.45-(12)</v>
      </c>
      <c r="BZ2482" s="120" t="str">
        <f t="shared" si="1389"/>
        <v>45 deg El 1.5D Gored/Segmented</v>
      </c>
      <c r="CA2482" s="120">
        <f t="shared" si="1390"/>
        <v>459</v>
      </c>
      <c r="CC2482" s="115" t="str">
        <f t="shared" si="1391"/>
        <v>22024.45-(10)</v>
      </c>
      <c r="CD2482" s="120" t="str">
        <f t="shared" si="1392"/>
        <v>45 deg El 1.5D Gored/Segmented</v>
      </c>
      <c r="CE2482" s="417">
        <f t="shared" si="1393"/>
        <v>527.84999999999991</v>
      </c>
      <c r="CF2482" s="115"/>
      <c r="CG2482" s="115" t="str">
        <f t="shared" si="1394"/>
        <v xml:space="preserve"> </v>
      </c>
      <c r="CH2482" s="120" t="str">
        <f t="shared" si="1395"/>
        <v xml:space="preserve"> </v>
      </c>
      <c r="CI2482" s="417" t="str">
        <f t="shared" si="1396"/>
        <v xml:space="preserve"> </v>
      </c>
      <c r="CJ2482" s="115"/>
      <c r="CK2482" s="115" t="str">
        <f t="shared" si="1397"/>
        <v xml:space="preserve"> </v>
      </c>
      <c r="CL2482" s="120" t="str">
        <f t="shared" si="1398"/>
        <v xml:space="preserve"> </v>
      </c>
      <c r="CM2482" s="417" t="str">
        <f t="shared" si="1356"/>
        <v xml:space="preserve"> </v>
      </c>
      <c r="IS2482" s="111">
        <v>241</v>
      </c>
    </row>
    <row r="2483" spans="2:253" s="74" customFormat="1" ht="17.100000000000001" hidden="1" customHeight="1" x14ac:dyDescent="0.25">
      <c r="B2483" s="504">
        <f>IF('KB Duct Parts'!$BL$14=1,'Flanged Elbows'!AW26,0)</f>
        <v>0</v>
      </c>
      <c r="C2483" s="508">
        <v>22026.45</v>
      </c>
      <c r="D2483" s="526">
        <f t="shared" si="1369"/>
        <v>22026.45</v>
      </c>
      <c r="E2483" s="504" t="s">
        <v>1339</v>
      </c>
      <c r="F2483" s="508" t="str">
        <f t="shared" si="1364"/>
        <v xml:space="preserve"> </v>
      </c>
      <c r="G2483" s="516" t="s">
        <v>802</v>
      </c>
      <c r="H2483" s="504" t="str">
        <f>IF('Flanged Parts'!$BB$6=1,"CS",IF('Flanged Parts'!$BB$6=2,"Glv",0))</f>
        <v>Glv</v>
      </c>
      <c r="I2483" s="1035" t="str">
        <f t="shared" si="1380"/>
        <v>Welded Segments</v>
      </c>
      <c r="J2483" s="1036"/>
      <c r="K2483" s="516" t="s">
        <v>881</v>
      </c>
      <c r="L2483" s="535">
        <v>16</v>
      </c>
      <c r="M2483" s="532" t="s">
        <v>1700</v>
      </c>
      <c r="N2483" s="514">
        <f t="shared" si="1372"/>
        <v>495.02</v>
      </c>
      <c r="O2483" s="514">
        <f t="shared" si="1370"/>
        <v>0</v>
      </c>
      <c r="P2483" s="680">
        <f>'KB Duct Parts'!$AE$3</f>
        <v>0</v>
      </c>
      <c r="Q2483" s="681">
        <f t="shared" si="1365"/>
        <v>0</v>
      </c>
      <c r="R2483" s="682">
        <f t="shared" si="1366"/>
        <v>0</v>
      </c>
      <c r="S2483" s="716">
        <f t="shared" si="1373"/>
        <v>0.2</v>
      </c>
      <c r="T2483" s="679">
        <f t="shared" si="1367"/>
        <v>0</v>
      </c>
      <c r="U2483" s="679">
        <f t="shared" si="1368"/>
        <v>0</v>
      </c>
      <c r="Y2483" s="120"/>
      <c r="AD2483" s="81"/>
      <c r="AF2483" s="370">
        <v>16</v>
      </c>
      <c r="AG2483" s="374">
        <v>14</v>
      </c>
      <c r="AH2483" s="378">
        <v>12</v>
      </c>
      <c r="AI2483" s="381">
        <v>10</v>
      </c>
      <c r="AJ2483" s="386"/>
      <c r="AK2483" s="391"/>
      <c r="AL2483" s="386"/>
      <c r="AM2483" s="363">
        <f t="shared" si="1399"/>
        <v>1</v>
      </c>
      <c r="AN2483" s="578">
        <v>372.3</v>
      </c>
      <c r="AO2483" s="120">
        <f t="shared" si="1381"/>
        <v>465.375</v>
      </c>
      <c r="AP2483" s="120">
        <f t="shared" si="1374"/>
        <v>558.45000000000005</v>
      </c>
      <c r="AQ2483" s="120">
        <f t="shared" si="1375"/>
        <v>670.14</v>
      </c>
      <c r="AR2483" s="120">
        <f t="shared" si="1376"/>
        <v>0</v>
      </c>
      <c r="AS2483" s="120">
        <f t="shared" si="1377"/>
        <v>0</v>
      </c>
      <c r="AT2483" s="120">
        <f t="shared" si="1378"/>
        <v>0</v>
      </c>
      <c r="AU2483" s="363" t="s">
        <v>717</v>
      </c>
      <c r="AV2483" s="393"/>
      <c r="AW2483" s="395"/>
      <c r="AX2483" s="571">
        <v>1.25</v>
      </c>
      <c r="AY2483" s="572">
        <v>1.5</v>
      </c>
      <c r="AZ2483" s="572">
        <v>1.8</v>
      </c>
      <c r="BA2483" s="572">
        <v>0</v>
      </c>
      <c r="BB2483" s="573">
        <v>0</v>
      </c>
      <c r="BC2483" s="395">
        <v>0</v>
      </c>
      <c r="BD2483" s="115"/>
      <c r="BE2483" s="115"/>
      <c r="BF2483" s="115">
        <v>2</v>
      </c>
      <c r="BG2483" s="115">
        <v>26</v>
      </c>
      <c r="BH2483" s="423">
        <f t="shared" si="1363"/>
        <v>61.36</v>
      </c>
      <c r="BI2483" s="417">
        <f t="shared" si="1379"/>
        <v>122.72</v>
      </c>
      <c r="BJ2483" s="115"/>
      <c r="BK2483" s="115"/>
      <c r="BQ2483" s="74" t="str">
        <f t="shared" si="1382"/>
        <v>22026.45-(14)</v>
      </c>
      <c r="BR2483" s="120" t="str">
        <f t="shared" si="1383"/>
        <v>45 deg El 1.5D Gored/Segmented</v>
      </c>
      <c r="BS2483" s="120">
        <f t="shared" si="1384"/>
        <v>465.375</v>
      </c>
      <c r="BU2483" s="74" t="str">
        <f t="shared" si="1385"/>
        <v>22026.45-(12)</v>
      </c>
      <c r="BV2483" s="120" t="str">
        <f t="shared" si="1386"/>
        <v>45 deg El 1.5D Gored/Segmented</v>
      </c>
      <c r="BW2483" s="120">
        <f t="shared" si="1387"/>
        <v>558.45000000000005</v>
      </c>
      <c r="BY2483" s="74" t="str">
        <f t="shared" si="1388"/>
        <v>22026.45-(10)</v>
      </c>
      <c r="BZ2483" s="120" t="str">
        <f t="shared" si="1389"/>
        <v>45 deg El 1.5D Gored/Segmented</v>
      </c>
      <c r="CA2483" s="120">
        <f t="shared" si="1390"/>
        <v>670.14</v>
      </c>
      <c r="CC2483" s="115" t="str">
        <f t="shared" si="1391"/>
        <v xml:space="preserve"> </v>
      </c>
      <c r="CD2483" s="120" t="str">
        <f t="shared" si="1392"/>
        <v xml:space="preserve"> </v>
      </c>
      <c r="CE2483" s="417" t="str">
        <f t="shared" si="1393"/>
        <v xml:space="preserve"> </v>
      </c>
      <c r="CF2483" s="115"/>
      <c r="CG2483" s="115" t="str">
        <f t="shared" si="1394"/>
        <v xml:space="preserve"> </v>
      </c>
      <c r="CH2483" s="120" t="str">
        <f t="shared" si="1395"/>
        <v xml:space="preserve"> </v>
      </c>
      <c r="CI2483" s="417" t="str">
        <f t="shared" si="1396"/>
        <v xml:space="preserve"> </v>
      </c>
      <c r="CJ2483" s="115"/>
      <c r="CK2483" s="115" t="str">
        <f t="shared" si="1397"/>
        <v xml:space="preserve"> </v>
      </c>
      <c r="CL2483" s="120" t="str">
        <f t="shared" si="1398"/>
        <v xml:space="preserve"> </v>
      </c>
      <c r="CM2483" s="417" t="str">
        <f t="shared" ref="CM2483:CM2546" si="1400">IF(AT2483&gt;0,AT2483," ")</f>
        <v xml:space="preserve"> </v>
      </c>
      <c r="IS2483" s="111">
        <v>258.8</v>
      </c>
    </row>
    <row r="2484" spans="2:253" s="74" customFormat="1" ht="17.100000000000001" hidden="1" customHeight="1" x14ac:dyDescent="0.25">
      <c r="B2484" s="504">
        <f>IF('KB Duct Parts'!$BL$14=1,'Flanged Elbows'!AW27,0)</f>
        <v>0</v>
      </c>
      <c r="C2484" s="508">
        <v>22028.45</v>
      </c>
      <c r="D2484" s="526">
        <f t="shared" si="1369"/>
        <v>22028.45</v>
      </c>
      <c r="E2484" s="504" t="s">
        <v>1340</v>
      </c>
      <c r="F2484" s="508" t="str">
        <f t="shared" si="1364"/>
        <v xml:space="preserve"> </v>
      </c>
      <c r="G2484" s="516" t="s">
        <v>802</v>
      </c>
      <c r="H2484" s="504" t="str">
        <f>IF('Flanged Parts'!$BB$6=1,"CS",IF('Flanged Parts'!$BB$6=2,"Glv",0))</f>
        <v>Glv</v>
      </c>
      <c r="I2484" s="1035" t="str">
        <f t="shared" si="1380"/>
        <v>Welded Segments</v>
      </c>
      <c r="J2484" s="1036"/>
      <c r="K2484" s="516" t="s">
        <v>881</v>
      </c>
      <c r="L2484" s="535">
        <v>16</v>
      </c>
      <c r="M2484" s="532" t="s">
        <v>1700</v>
      </c>
      <c r="N2484" s="514">
        <f t="shared" si="1372"/>
        <v>599.52</v>
      </c>
      <c r="O2484" s="514">
        <f t="shared" si="1370"/>
        <v>0</v>
      </c>
      <c r="P2484" s="680">
        <f>'KB Duct Parts'!$AE$3</f>
        <v>0</v>
      </c>
      <c r="Q2484" s="681">
        <f t="shared" si="1365"/>
        <v>0</v>
      </c>
      <c r="R2484" s="682">
        <f t="shared" si="1366"/>
        <v>0</v>
      </c>
      <c r="S2484" s="716">
        <f t="shared" si="1373"/>
        <v>0.2</v>
      </c>
      <c r="T2484" s="679">
        <f t="shared" si="1367"/>
        <v>0</v>
      </c>
      <c r="U2484" s="679">
        <f t="shared" si="1368"/>
        <v>0</v>
      </c>
      <c r="Y2484" s="120"/>
      <c r="AD2484" s="81"/>
      <c r="AF2484" s="370">
        <v>16</v>
      </c>
      <c r="AG2484" s="374">
        <v>14</v>
      </c>
      <c r="AH2484" s="378">
        <v>12</v>
      </c>
      <c r="AI2484" s="381">
        <v>10</v>
      </c>
      <c r="AJ2484" s="386"/>
      <c r="AK2484" s="391"/>
      <c r="AL2484" s="386"/>
      <c r="AM2484" s="363">
        <f t="shared" si="1399"/>
        <v>1</v>
      </c>
      <c r="AN2484" s="578">
        <v>472.7</v>
      </c>
      <c r="AO2484" s="120">
        <f t="shared" si="1381"/>
        <v>590.875</v>
      </c>
      <c r="AP2484" s="120">
        <f t="shared" si="1374"/>
        <v>709.05</v>
      </c>
      <c r="AQ2484" s="120">
        <f t="shared" si="1375"/>
        <v>850.86</v>
      </c>
      <c r="AR2484" s="120">
        <f t="shared" si="1376"/>
        <v>0</v>
      </c>
      <c r="AS2484" s="120">
        <f t="shared" si="1377"/>
        <v>0</v>
      </c>
      <c r="AT2484" s="120">
        <f t="shared" si="1378"/>
        <v>0</v>
      </c>
      <c r="AU2484" s="363" t="s">
        <v>717</v>
      </c>
      <c r="AV2484" s="393"/>
      <c r="AW2484" s="395"/>
      <c r="AX2484" s="571">
        <v>1.25</v>
      </c>
      <c r="AY2484" s="572">
        <v>1.5</v>
      </c>
      <c r="AZ2484" s="572">
        <v>1.8</v>
      </c>
      <c r="BA2484" s="572">
        <v>0</v>
      </c>
      <c r="BB2484" s="573">
        <v>0</v>
      </c>
      <c r="BC2484" s="395">
        <v>0</v>
      </c>
      <c r="BD2484" s="115"/>
      <c r="BE2484" s="115"/>
      <c r="BF2484" s="115">
        <v>2</v>
      </c>
      <c r="BG2484" s="115">
        <v>28</v>
      </c>
      <c r="BH2484" s="423">
        <f t="shared" si="1363"/>
        <v>63.41</v>
      </c>
      <c r="BI2484" s="417">
        <f t="shared" si="1379"/>
        <v>126.82</v>
      </c>
      <c r="BJ2484" s="115"/>
      <c r="BK2484" s="115"/>
      <c r="BQ2484" s="74" t="str">
        <f t="shared" si="1382"/>
        <v>22028.45-(14)</v>
      </c>
      <c r="BR2484" s="120" t="str">
        <f t="shared" si="1383"/>
        <v>45 deg El 1.5D Gored/Segmented</v>
      </c>
      <c r="BS2484" s="120">
        <f t="shared" si="1384"/>
        <v>590.875</v>
      </c>
      <c r="BU2484" s="74" t="str">
        <f t="shared" si="1385"/>
        <v>22028.45-(12)</v>
      </c>
      <c r="BV2484" s="120" t="str">
        <f t="shared" si="1386"/>
        <v>45 deg El 1.5D Gored/Segmented</v>
      </c>
      <c r="BW2484" s="120">
        <f t="shared" si="1387"/>
        <v>709.05</v>
      </c>
      <c r="BY2484" s="74" t="str">
        <f t="shared" si="1388"/>
        <v>22028.45-(10)</v>
      </c>
      <c r="BZ2484" s="120" t="str">
        <f t="shared" si="1389"/>
        <v>45 deg El 1.5D Gored/Segmented</v>
      </c>
      <c r="CA2484" s="120">
        <f t="shared" si="1390"/>
        <v>850.86</v>
      </c>
      <c r="CC2484" s="115" t="str">
        <f t="shared" si="1391"/>
        <v xml:space="preserve"> </v>
      </c>
      <c r="CD2484" s="120" t="str">
        <f t="shared" si="1392"/>
        <v xml:space="preserve"> </v>
      </c>
      <c r="CE2484" s="417" t="str">
        <f t="shared" si="1393"/>
        <v xml:space="preserve"> </v>
      </c>
      <c r="CF2484" s="115"/>
      <c r="CG2484" s="115" t="str">
        <f t="shared" si="1394"/>
        <v xml:space="preserve"> </v>
      </c>
      <c r="CH2484" s="120" t="str">
        <f t="shared" si="1395"/>
        <v xml:space="preserve"> </v>
      </c>
      <c r="CI2484" s="417" t="str">
        <f t="shared" si="1396"/>
        <v xml:space="preserve"> </v>
      </c>
      <c r="CJ2484" s="115"/>
      <c r="CK2484" s="115" t="str">
        <f t="shared" si="1397"/>
        <v xml:space="preserve"> </v>
      </c>
      <c r="CL2484" s="120" t="str">
        <f t="shared" si="1398"/>
        <v xml:space="preserve"> </v>
      </c>
      <c r="CM2484" s="417" t="str">
        <f t="shared" si="1400"/>
        <v xml:space="preserve"> </v>
      </c>
      <c r="IS2484" s="111">
        <v>319</v>
      </c>
    </row>
    <row r="2485" spans="2:253" s="74" customFormat="1" ht="17.100000000000001" hidden="1" customHeight="1" x14ac:dyDescent="0.25">
      <c r="B2485" s="504">
        <f>IF('KB Duct Parts'!$BL$14=1,'Flanged Elbows'!AW28,0)</f>
        <v>0</v>
      </c>
      <c r="C2485" s="508">
        <v>22030.45</v>
      </c>
      <c r="D2485" s="526">
        <f t="shared" si="1369"/>
        <v>22030.45</v>
      </c>
      <c r="E2485" s="504" t="s">
        <v>1341</v>
      </c>
      <c r="F2485" s="508" t="str">
        <f t="shared" si="1364"/>
        <v xml:space="preserve"> </v>
      </c>
      <c r="G2485" s="516" t="s">
        <v>802</v>
      </c>
      <c r="H2485" s="504" t="str">
        <f>IF('Flanged Parts'!$BB$6=1,"CS",IF('Flanged Parts'!$BB$6=2,"Glv",0))</f>
        <v>Glv</v>
      </c>
      <c r="I2485" s="1035" t="str">
        <f t="shared" si="1380"/>
        <v>Welded Segments</v>
      </c>
      <c r="J2485" s="1036"/>
      <c r="K2485" s="516" t="s">
        <v>881</v>
      </c>
      <c r="L2485" s="535">
        <v>16</v>
      </c>
      <c r="M2485" s="532" t="s">
        <v>1700</v>
      </c>
      <c r="N2485" s="514">
        <f t="shared" si="1372"/>
        <v>641.91999999999996</v>
      </c>
      <c r="O2485" s="514">
        <f t="shared" si="1370"/>
        <v>0</v>
      </c>
      <c r="P2485" s="680">
        <f>'KB Duct Parts'!$AE$3</f>
        <v>0</v>
      </c>
      <c r="Q2485" s="681">
        <f t="shared" si="1365"/>
        <v>0</v>
      </c>
      <c r="R2485" s="682">
        <f t="shared" si="1366"/>
        <v>0</v>
      </c>
      <c r="S2485" s="716">
        <f t="shared" si="1373"/>
        <v>0.2</v>
      </c>
      <c r="T2485" s="679">
        <f t="shared" si="1367"/>
        <v>0</v>
      </c>
      <c r="U2485" s="679">
        <f t="shared" si="1368"/>
        <v>0</v>
      </c>
      <c r="Y2485" s="120"/>
      <c r="AD2485" s="81"/>
      <c r="AF2485" s="370">
        <v>16</v>
      </c>
      <c r="AG2485" s="374">
        <v>14</v>
      </c>
      <c r="AH2485" s="378">
        <v>12</v>
      </c>
      <c r="AI2485" s="381">
        <v>10</v>
      </c>
      <c r="AJ2485" s="386"/>
      <c r="AK2485" s="391"/>
      <c r="AL2485" s="386"/>
      <c r="AM2485" s="363">
        <f t="shared" si="1399"/>
        <v>1</v>
      </c>
      <c r="AN2485" s="578">
        <v>506.4</v>
      </c>
      <c r="AO2485" s="120">
        <f t="shared" si="1381"/>
        <v>633</v>
      </c>
      <c r="AP2485" s="120">
        <f t="shared" si="1374"/>
        <v>759.59999999999991</v>
      </c>
      <c r="AQ2485" s="120">
        <f t="shared" si="1375"/>
        <v>911.52</v>
      </c>
      <c r="AR2485" s="120">
        <f t="shared" si="1376"/>
        <v>0</v>
      </c>
      <c r="AS2485" s="120">
        <f t="shared" si="1377"/>
        <v>0</v>
      </c>
      <c r="AT2485" s="120">
        <f t="shared" si="1378"/>
        <v>0</v>
      </c>
      <c r="AU2485" s="363" t="s">
        <v>717</v>
      </c>
      <c r="AV2485" s="393"/>
      <c r="AW2485" s="395"/>
      <c r="AX2485" s="571">
        <v>1.25</v>
      </c>
      <c r="AY2485" s="572">
        <v>1.5</v>
      </c>
      <c r="AZ2485" s="572">
        <v>1.8</v>
      </c>
      <c r="BA2485" s="572">
        <v>0</v>
      </c>
      <c r="BB2485" s="573">
        <v>0</v>
      </c>
      <c r="BC2485" s="395">
        <v>0</v>
      </c>
      <c r="BD2485" s="115"/>
      <c r="BE2485" s="115"/>
      <c r="BF2485" s="115">
        <v>2</v>
      </c>
      <c r="BG2485" s="115">
        <v>30</v>
      </c>
      <c r="BH2485" s="423">
        <f t="shared" si="1363"/>
        <v>67.760000000000005</v>
      </c>
      <c r="BI2485" s="417">
        <f t="shared" si="1379"/>
        <v>135.52000000000001</v>
      </c>
      <c r="BJ2485" s="115"/>
      <c r="BK2485" s="115"/>
      <c r="BQ2485" s="74" t="str">
        <f t="shared" si="1382"/>
        <v>22030.45-(14)</v>
      </c>
      <c r="BR2485" s="120" t="str">
        <f t="shared" si="1383"/>
        <v>45 deg El 1.5D Gored/Segmented</v>
      </c>
      <c r="BS2485" s="120">
        <f t="shared" si="1384"/>
        <v>633</v>
      </c>
      <c r="BU2485" s="74" t="str">
        <f t="shared" si="1385"/>
        <v>22030.45-(12)</v>
      </c>
      <c r="BV2485" s="120" t="str">
        <f t="shared" si="1386"/>
        <v>45 deg El 1.5D Gored/Segmented</v>
      </c>
      <c r="BW2485" s="120">
        <f t="shared" si="1387"/>
        <v>759.59999999999991</v>
      </c>
      <c r="BY2485" s="74" t="str">
        <f t="shared" si="1388"/>
        <v>22030.45-(10)</v>
      </c>
      <c r="BZ2485" s="120" t="str">
        <f t="shared" si="1389"/>
        <v>45 deg El 1.5D Gored/Segmented</v>
      </c>
      <c r="CA2485" s="120">
        <f t="shared" si="1390"/>
        <v>911.52</v>
      </c>
      <c r="CC2485" s="115" t="str">
        <f t="shared" si="1391"/>
        <v xml:space="preserve"> </v>
      </c>
      <c r="CD2485" s="120" t="str">
        <f t="shared" si="1392"/>
        <v xml:space="preserve"> </v>
      </c>
      <c r="CE2485" s="417" t="str">
        <f t="shared" si="1393"/>
        <v xml:space="preserve"> </v>
      </c>
      <c r="CF2485" s="115"/>
      <c r="CG2485" s="115" t="str">
        <f t="shared" si="1394"/>
        <v xml:space="preserve"> </v>
      </c>
      <c r="CH2485" s="120" t="str">
        <f t="shared" si="1395"/>
        <v xml:space="preserve"> </v>
      </c>
      <c r="CI2485" s="417" t="str">
        <f t="shared" si="1396"/>
        <v xml:space="preserve"> </v>
      </c>
      <c r="CJ2485" s="115"/>
      <c r="CK2485" s="115" t="str">
        <f t="shared" si="1397"/>
        <v xml:space="preserve"> </v>
      </c>
      <c r="CL2485" s="120" t="str">
        <f t="shared" si="1398"/>
        <v xml:space="preserve"> </v>
      </c>
      <c r="CM2485" s="417" t="str">
        <f t="shared" si="1400"/>
        <v xml:space="preserve"> </v>
      </c>
      <c r="IS2485" s="111">
        <v>341.7</v>
      </c>
    </row>
    <row r="2486" spans="2:253" s="74" customFormat="1" ht="17.100000000000001" hidden="1" customHeight="1" x14ac:dyDescent="0.25">
      <c r="B2486" s="504">
        <f>IF('KB Duct Parts'!$BL$14=1,'Flanged Elbows'!AW29,0)</f>
        <v>0</v>
      </c>
      <c r="C2486" s="508">
        <v>22032.45</v>
      </c>
      <c r="D2486" s="526">
        <f t="shared" si="1369"/>
        <v>22032.45</v>
      </c>
      <c r="E2486" s="504" t="s">
        <v>1342</v>
      </c>
      <c r="F2486" s="508" t="str">
        <f t="shared" si="1364"/>
        <v xml:space="preserve"> </v>
      </c>
      <c r="G2486" s="516" t="s">
        <v>802</v>
      </c>
      <c r="H2486" s="504" t="str">
        <f>IF('Flanged Parts'!$BB$6=1,"CS",IF('Flanged Parts'!$BB$6=2,"Glv",0))</f>
        <v>Glv</v>
      </c>
      <c r="I2486" s="1035" t="str">
        <f t="shared" si="1380"/>
        <v>Welded Segments</v>
      </c>
      <c r="J2486" s="1036"/>
      <c r="K2486" s="516" t="s">
        <v>881</v>
      </c>
      <c r="L2486" s="535">
        <v>16</v>
      </c>
      <c r="M2486" s="532" t="s">
        <v>1700</v>
      </c>
      <c r="N2486" s="514">
        <f t="shared" si="1372"/>
        <v>714.86</v>
      </c>
      <c r="O2486" s="514">
        <f t="shared" si="1370"/>
        <v>0</v>
      </c>
      <c r="P2486" s="680">
        <f>'KB Duct Parts'!$AE$3</f>
        <v>0</v>
      </c>
      <c r="Q2486" s="681">
        <f t="shared" si="1365"/>
        <v>0</v>
      </c>
      <c r="R2486" s="682">
        <f t="shared" si="1366"/>
        <v>0</v>
      </c>
      <c r="S2486" s="716">
        <f t="shared" si="1373"/>
        <v>0.2</v>
      </c>
      <c r="T2486" s="679">
        <f t="shared" si="1367"/>
        <v>0</v>
      </c>
      <c r="U2486" s="679">
        <f t="shared" si="1368"/>
        <v>0</v>
      </c>
      <c r="Y2486" s="120"/>
      <c r="AD2486" s="81"/>
      <c r="AF2486" s="370">
        <v>16</v>
      </c>
      <c r="AG2486" s="374">
        <v>14</v>
      </c>
      <c r="AH2486" s="378">
        <v>12</v>
      </c>
      <c r="AI2486" s="381">
        <v>10</v>
      </c>
      <c r="AJ2486" s="386"/>
      <c r="AK2486" s="391"/>
      <c r="AL2486" s="386"/>
      <c r="AM2486" s="363">
        <f t="shared" si="1399"/>
        <v>1</v>
      </c>
      <c r="AN2486" s="578">
        <v>564.5</v>
      </c>
      <c r="AO2486" s="120">
        <f t="shared" si="1381"/>
        <v>705.625</v>
      </c>
      <c r="AP2486" s="120">
        <f t="shared" si="1374"/>
        <v>846.75</v>
      </c>
      <c r="AQ2486" s="120">
        <f t="shared" si="1375"/>
        <v>1016.1</v>
      </c>
      <c r="AR2486" s="120">
        <f t="shared" si="1376"/>
        <v>0</v>
      </c>
      <c r="AS2486" s="120">
        <f t="shared" si="1377"/>
        <v>0</v>
      </c>
      <c r="AT2486" s="120">
        <f t="shared" si="1378"/>
        <v>0</v>
      </c>
      <c r="AU2486" s="363" t="s">
        <v>717</v>
      </c>
      <c r="AV2486" s="393"/>
      <c r="AW2486" s="395"/>
      <c r="AX2486" s="571">
        <v>1.25</v>
      </c>
      <c r="AY2486" s="572">
        <v>1.5</v>
      </c>
      <c r="AZ2486" s="572">
        <v>1.8</v>
      </c>
      <c r="BA2486" s="572">
        <v>0</v>
      </c>
      <c r="BB2486" s="573">
        <v>0</v>
      </c>
      <c r="BC2486" s="395">
        <v>0</v>
      </c>
      <c r="BD2486" s="115"/>
      <c r="BE2486" s="115"/>
      <c r="BF2486" s="115">
        <v>2</v>
      </c>
      <c r="BG2486" s="115">
        <v>32</v>
      </c>
      <c r="BH2486" s="423">
        <f t="shared" si="1363"/>
        <v>75.180000000000007</v>
      </c>
      <c r="BI2486" s="417">
        <f t="shared" si="1379"/>
        <v>150.36000000000001</v>
      </c>
      <c r="BJ2486" s="115"/>
      <c r="BK2486" s="115"/>
      <c r="BQ2486" s="74" t="str">
        <f t="shared" si="1382"/>
        <v>22032.45-(14)</v>
      </c>
      <c r="BR2486" s="120" t="str">
        <f t="shared" si="1383"/>
        <v>45 deg El 1.5D Gored/Segmented</v>
      </c>
      <c r="BS2486" s="120">
        <f t="shared" si="1384"/>
        <v>705.625</v>
      </c>
      <c r="BU2486" s="74" t="str">
        <f t="shared" si="1385"/>
        <v>22032.45-(12)</v>
      </c>
      <c r="BV2486" s="120" t="str">
        <f t="shared" si="1386"/>
        <v>45 deg El 1.5D Gored/Segmented</v>
      </c>
      <c r="BW2486" s="120">
        <f t="shared" si="1387"/>
        <v>846.75</v>
      </c>
      <c r="BY2486" s="74" t="str">
        <f t="shared" si="1388"/>
        <v>22032.45-(10)</v>
      </c>
      <c r="BZ2486" s="120" t="str">
        <f t="shared" si="1389"/>
        <v>45 deg El 1.5D Gored/Segmented</v>
      </c>
      <c r="CA2486" s="120">
        <f t="shared" si="1390"/>
        <v>1016.1</v>
      </c>
      <c r="CC2486" s="115" t="str">
        <f t="shared" si="1391"/>
        <v xml:space="preserve"> </v>
      </c>
      <c r="CD2486" s="120" t="str">
        <f t="shared" si="1392"/>
        <v xml:space="preserve"> </v>
      </c>
      <c r="CE2486" s="417" t="str">
        <f t="shared" si="1393"/>
        <v xml:space="preserve"> </v>
      </c>
      <c r="CF2486" s="115"/>
      <c r="CG2486" s="115" t="str">
        <f t="shared" si="1394"/>
        <v xml:space="preserve"> </v>
      </c>
      <c r="CH2486" s="120" t="str">
        <f t="shared" si="1395"/>
        <v xml:space="preserve"> </v>
      </c>
      <c r="CI2486" s="417" t="str">
        <f t="shared" si="1396"/>
        <v xml:space="preserve"> </v>
      </c>
      <c r="CJ2486" s="115"/>
      <c r="CK2486" s="115" t="str">
        <f t="shared" si="1397"/>
        <v xml:space="preserve"> </v>
      </c>
      <c r="CL2486" s="120" t="str">
        <f t="shared" si="1398"/>
        <v xml:space="preserve"> </v>
      </c>
      <c r="CM2486" s="417" t="str">
        <f t="shared" si="1400"/>
        <v xml:space="preserve"> </v>
      </c>
      <c r="IS2486" s="111">
        <v>378.3</v>
      </c>
    </row>
    <row r="2487" spans="2:253" s="74" customFormat="1" ht="17.100000000000001" hidden="1" customHeight="1" x14ac:dyDescent="0.25">
      <c r="B2487" s="504">
        <f>IF('KB Duct Parts'!$BL$14=1,'Flanged Elbows'!AW30,0)</f>
        <v>0</v>
      </c>
      <c r="C2487" s="508">
        <v>22034.45</v>
      </c>
      <c r="D2487" s="526">
        <f t="shared" si="1369"/>
        <v>22034.45</v>
      </c>
      <c r="E2487" s="504" t="s">
        <v>1343</v>
      </c>
      <c r="F2487" s="508" t="str">
        <f t="shared" si="1364"/>
        <v xml:space="preserve"> </v>
      </c>
      <c r="G2487" s="516" t="s">
        <v>802</v>
      </c>
      <c r="H2487" s="504" t="str">
        <f>IF('Flanged Parts'!$BB$6=1,"CS",IF('Flanged Parts'!$BB$6=2,"Glv",0))</f>
        <v>Glv</v>
      </c>
      <c r="I2487" s="1035" t="str">
        <f t="shared" si="1380"/>
        <v>Welded Segments</v>
      </c>
      <c r="J2487" s="1036"/>
      <c r="K2487" s="516" t="s">
        <v>881</v>
      </c>
      <c r="L2487" s="535">
        <v>16</v>
      </c>
      <c r="M2487" s="532" t="s">
        <v>1700</v>
      </c>
      <c r="N2487" s="514">
        <f t="shared" si="1372"/>
        <v>757.24</v>
      </c>
      <c r="O2487" s="514">
        <f t="shared" si="1370"/>
        <v>0</v>
      </c>
      <c r="P2487" s="680">
        <f>'KB Duct Parts'!$AE$3</f>
        <v>0</v>
      </c>
      <c r="Q2487" s="681">
        <f t="shared" si="1365"/>
        <v>0</v>
      </c>
      <c r="R2487" s="682">
        <f t="shared" si="1366"/>
        <v>0</v>
      </c>
      <c r="S2487" s="716">
        <f t="shared" si="1373"/>
        <v>0.2</v>
      </c>
      <c r="T2487" s="679">
        <f t="shared" si="1367"/>
        <v>0</v>
      </c>
      <c r="U2487" s="679">
        <f t="shared" si="1368"/>
        <v>0</v>
      </c>
      <c r="Y2487" s="120"/>
      <c r="AD2487" s="81"/>
      <c r="AF2487" s="370">
        <v>16</v>
      </c>
      <c r="AG2487" s="374">
        <v>14</v>
      </c>
      <c r="AH2487" s="378">
        <v>12</v>
      </c>
      <c r="AI2487" s="381">
        <v>10</v>
      </c>
      <c r="AJ2487" s="386"/>
      <c r="AK2487" s="391"/>
      <c r="AL2487" s="386"/>
      <c r="AM2487" s="363">
        <f t="shared" si="1399"/>
        <v>1</v>
      </c>
      <c r="AN2487" s="578">
        <v>602.6</v>
      </c>
      <c r="AO2487" s="120">
        <f t="shared" si="1381"/>
        <v>753.25</v>
      </c>
      <c r="AP2487" s="120">
        <f t="shared" si="1374"/>
        <v>903.90000000000009</v>
      </c>
      <c r="AQ2487" s="120">
        <f t="shared" si="1375"/>
        <v>1084.68</v>
      </c>
      <c r="AR2487" s="120">
        <f t="shared" si="1376"/>
        <v>0</v>
      </c>
      <c r="AS2487" s="120">
        <f t="shared" si="1377"/>
        <v>0</v>
      </c>
      <c r="AT2487" s="120">
        <f t="shared" si="1378"/>
        <v>0</v>
      </c>
      <c r="AU2487" s="363" t="s">
        <v>717</v>
      </c>
      <c r="AV2487" s="393"/>
      <c r="AW2487" s="395"/>
      <c r="AX2487" s="571">
        <v>1.25</v>
      </c>
      <c r="AY2487" s="572">
        <v>1.5</v>
      </c>
      <c r="AZ2487" s="572">
        <v>1.8</v>
      </c>
      <c r="BA2487" s="572">
        <v>0</v>
      </c>
      <c r="BB2487" s="573">
        <v>0</v>
      </c>
      <c r="BC2487" s="395">
        <v>0</v>
      </c>
      <c r="BD2487" s="115"/>
      <c r="BE2487" s="115"/>
      <c r="BF2487" s="115">
        <v>2</v>
      </c>
      <c r="BG2487" s="115">
        <v>34</v>
      </c>
      <c r="BH2487" s="423">
        <f t="shared" si="1363"/>
        <v>77.319999999999993</v>
      </c>
      <c r="BI2487" s="417">
        <f t="shared" si="1379"/>
        <v>154.63999999999999</v>
      </c>
      <c r="BJ2487" s="115"/>
      <c r="BK2487" s="115"/>
      <c r="BQ2487" s="74" t="str">
        <f t="shared" si="1382"/>
        <v>22034.45-(14)</v>
      </c>
      <c r="BR2487" s="120" t="str">
        <f t="shared" si="1383"/>
        <v>45 deg El 1.5D Gored/Segmented</v>
      </c>
      <c r="BS2487" s="120">
        <f t="shared" si="1384"/>
        <v>753.25</v>
      </c>
      <c r="BU2487" s="74" t="str">
        <f t="shared" si="1385"/>
        <v>22034.45-(12)</v>
      </c>
      <c r="BV2487" s="120" t="str">
        <f t="shared" si="1386"/>
        <v>45 deg El 1.5D Gored/Segmented</v>
      </c>
      <c r="BW2487" s="120">
        <f t="shared" si="1387"/>
        <v>903.90000000000009</v>
      </c>
      <c r="BY2487" s="74" t="str">
        <f t="shared" si="1388"/>
        <v>22034.45-(10)</v>
      </c>
      <c r="BZ2487" s="120" t="str">
        <f t="shared" si="1389"/>
        <v>45 deg El 1.5D Gored/Segmented</v>
      </c>
      <c r="CA2487" s="120">
        <f t="shared" si="1390"/>
        <v>1084.68</v>
      </c>
      <c r="CC2487" s="115" t="str">
        <f t="shared" si="1391"/>
        <v xml:space="preserve"> </v>
      </c>
      <c r="CD2487" s="120" t="str">
        <f t="shared" si="1392"/>
        <v xml:space="preserve"> </v>
      </c>
      <c r="CE2487" s="417" t="str">
        <f t="shared" si="1393"/>
        <v xml:space="preserve"> </v>
      </c>
      <c r="CF2487" s="115"/>
      <c r="CG2487" s="115" t="str">
        <f t="shared" si="1394"/>
        <v xml:space="preserve"> </v>
      </c>
      <c r="CH2487" s="120" t="str">
        <f t="shared" si="1395"/>
        <v xml:space="preserve"> </v>
      </c>
      <c r="CI2487" s="417" t="str">
        <f t="shared" si="1396"/>
        <v xml:space="preserve"> </v>
      </c>
      <c r="CJ2487" s="115"/>
      <c r="CK2487" s="115" t="str">
        <f t="shared" si="1397"/>
        <v xml:space="preserve"> </v>
      </c>
      <c r="CL2487" s="120" t="str">
        <f t="shared" si="1398"/>
        <v xml:space="preserve"> </v>
      </c>
      <c r="CM2487" s="417" t="str">
        <f t="shared" si="1400"/>
        <v xml:space="preserve"> </v>
      </c>
      <c r="IS2487" s="111">
        <v>403.2</v>
      </c>
    </row>
    <row r="2488" spans="2:253" s="74" customFormat="1" ht="17.100000000000001" hidden="1" customHeight="1" x14ac:dyDescent="0.25">
      <c r="B2488" s="504">
        <f>IF('KB Duct Parts'!$BL$14=1,'Flanged Elbows'!AW31,0)</f>
        <v>0</v>
      </c>
      <c r="C2488" s="508">
        <v>22036.45</v>
      </c>
      <c r="D2488" s="526">
        <f t="shared" si="1369"/>
        <v>22036.45</v>
      </c>
      <c r="E2488" s="504" t="s">
        <v>1344</v>
      </c>
      <c r="F2488" s="508" t="str">
        <f t="shared" si="1364"/>
        <v xml:space="preserve"> </v>
      </c>
      <c r="G2488" s="516" t="s">
        <v>802</v>
      </c>
      <c r="H2488" s="504" t="str">
        <f>IF('Flanged Parts'!$BB$6=1,"CS",IF('Flanged Parts'!$BB$6=2,"Glv",0))</f>
        <v>Glv</v>
      </c>
      <c r="I2488" s="1035" t="str">
        <f t="shared" si="1380"/>
        <v>Welded Segments</v>
      </c>
      <c r="J2488" s="1036"/>
      <c r="K2488" s="516" t="s">
        <v>881</v>
      </c>
      <c r="L2488" s="535">
        <v>16</v>
      </c>
      <c r="M2488" s="532" t="s">
        <v>1700</v>
      </c>
      <c r="N2488" s="514">
        <f t="shared" si="1372"/>
        <v>850.81999999999994</v>
      </c>
      <c r="O2488" s="514">
        <f t="shared" si="1370"/>
        <v>0</v>
      </c>
      <c r="P2488" s="680">
        <f>'KB Duct Parts'!$AE$3</f>
        <v>0</v>
      </c>
      <c r="Q2488" s="681">
        <f t="shared" si="1365"/>
        <v>0</v>
      </c>
      <c r="R2488" s="682">
        <f t="shared" si="1366"/>
        <v>0</v>
      </c>
      <c r="S2488" s="716">
        <f t="shared" si="1373"/>
        <v>0.2</v>
      </c>
      <c r="T2488" s="679">
        <f t="shared" si="1367"/>
        <v>0</v>
      </c>
      <c r="U2488" s="679">
        <f t="shared" si="1368"/>
        <v>0</v>
      </c>
      <c r="Y2488" s="120"/>
      <c r="AD2488" s="81"/>
      <c r="AF2488" s="370">
        <v>16</v>
      </c>
      <c r="AG2488" s="374">
        <v>14</v>
      </c>
      <c r="AH2488" s="378">
        <v>12</v>
      </c>
      <c r="AI2488" s="381">
        <v>10</v>
      </c>
      <c r="AJ2488" s="386"/>
      <c r="AK2488" s="391"/>
      <c r="AL2488" s="386"/>
      <c r="AM2488" s="363">
        <f t="shared" si="1399"/>
        <v>1</v>
      </c>
      <c r="AN2488" s="578">
        <v>685.8</v>
      </c>
      <c r="AO2488" s="120">
        <f t="shared" si="1381"/>
        <v>857.25</v>
      </c>
      <c r="AP2488" s="120">
        <f t="shared" si="1374"/>
        <v>1028.6999999999998</v>
      </c>
      <c r="AQ2488" s="120">
        <f t="shared" si="1375"/>
        <v>1234.44</v>
      </c>
      <c r="AR2488" s="120">
        <f t="shared" si="1376"/>
        <v>0</v>
      </c>
      <c r="AS2488" s="120">
        <f t="shared" si="1377"/>
        <v>0</v>
      </c>
      <c r="AT2488" s="120">
        <f t="shared" si="1378"/>
        <v>0</v>
      </c>
      <c r="AU2488" s="363" t="s">
        <v>717</v>
      </c>
      <c r="AV2488" s="393"/>
      <c r="AW2488" s="395"/>
      <c r="AX2488" s="571">
        <v>1.25</v>
      </c>
      <c r="AY2488" s="572">
        <v>1.5</v>
      </c>
      <c r="AZ2488" s="572">
        <v>1.8</v>
      </c>
      <c r="BA2488" s="572">
        <v>0</v>
      </c>
      <c r="BB2488" s="573">
        <v>0</v>
      </c>
      <c r="BC2488" s="395">
        <v>0</v>
      </c>
      <c r="BD2488" s="115"/>
      <c r="BE2488" s="115"/>
      <c r="BF2488" s="115">
        <v>2</v>
      </c>
      <c r="BG2488" s="115">
        <v>36</v>
      </c>
      <c r="BH2488" s="423">
        <f t="shared" si="1363"/>
        <v>82.51</v>
      </c>
      <c r="BI2488" s="417">
        <f t="shared" si="1379"/>
        <v>165.02</v>
      </c>
      <c r="BJ2488" s="115"/>
      <c r="BK2488" s="115"/>
      <c r="BQ2488" s="74" t="str">
        <f t="shared" si="1382"/>
        <v>22036.45-(14)</v>
      </c>
      <c r="BR2488" s="120" t="str">
        <f t="shared" si="1383"/>
        <v>45 deg El 1.5D Gored/Segmented</v>
      </c>
      <c r="BS2488" s="120">
        <f t="shared" si="1384"/>
        <v>857.25</v>
      </c>
      <c r="BU2488" s="74" t="str">
        <f t="shared" si="1385"/>
        <v>22036.45-(12)</v>
      </c>
      <c r="BV2488" s="120" t="str">
        <f t="shared" si="1386"/>
        <v>45 deg El 1.5D Gored/Segmented</v>
      </c>
      <c r="BW2488" s="120">
        <f t="shared" si="1387"/>
        <v>1028.6999999999998</v>
      </c>
      <c r="BY2488" s="74" t="str">
        <f t="shared" si="1388"/>
        <v>22036.45-(10)</v>
      </c>
      <c r="BZ2488" s="120" t="str">
        <f t="shared" si="1389"/>
        <v>45 deg El 1.5D Gored/Segmented</v>
      </c>
      <c r="CA2488" s="120">
        <f t="shared" si="1390"/>
        <v>1234.44</v>
      </c>
      <c r="CC2488" s="115" t="str">
        <f t="shared" si="1391"/>
        <v xml:space="preserve"> </v>
      </c>
      <c r="CD2488" s="120" t="str">
        <f t="shared" si="1392"/>
        <v xml:space="preserve"> </v>
      </c>
      <c r="CE2488" s="417" t="str">
        <f t="shared" si="1393"/>
        <v xml:space="preserve"> </v>
      </c>
      <c r="CF2488" s="115"/>
      <c r="CG2488" s="115" t="str">
        <f t="shared" si="1394"/>
        <v xml:space="preserve"> </v>
      </c>
      <c r="CH2488" s="120" t="str">
        <f t="shared" si="1395"/>
        <v xml:space="preserve"> </v>
      </c>
      <c r="CI2488" s="417" t="str">
        <f t="shared" si="1396"/>
        <v xml:space="preserve"> </v>
      </c>
      <c r="CJ2488" s="115"/>
      <c r="CK2488" s="115" t="str">
        <f t="shared" si="1397"/>
        <v xml:space="preserve"> </v>
      </c>
      <c r="CL2488" s="120" t="str">
        <f t="shared" si="1398"/>
        <v xml:space="preserve"> </v>
      </c>
      <c r="CM2488" s="417" t="str">
        <f t="shared" si="1400"/>
        <v xml:space="preserve"> </v>
      </c>
      <c r="IS2488" s="111">
        <v>452.9</v>
      </c>
    </row>
    <row r="2489" spans="2:253" s="74" customFormat="1" ht="17.100000000000001" hidden="1" customHeight="1" x14ac:dyDescent="0.25">
      <c r="B2489" s="504">
        <f>IF('KB Duct Parts'!$BL$14=1,'Flanged Elbows'!AW32,0)</f>
        <v>0</v>
      </c>
      <c r="C2489" s="508">
        <v>22038.45</v>
      </c>
      <c r="D2489" s="526">
        <f t="shared" si="1369"/>
        <v>22038.45</v>
      </c>
      <c r="E2489" s="504" t="s">
        <v>1345</v>
      </c>
      <c r="F2489" s="508" t="str">
        <f t="shared" si="1364"/>
        <v xml:space="preserve"> </v>
      </c>
      <c r="G2489" s="516" t="s">
        <v>802</v>
      </c>
      <c r="H2489" s="504" t="str">
        <f>IF('Flanged Parts'!$BB$6=1,"CS",IF('Flanged Parts'!$BB$6=2,"Glv",0))</f>
        <v>Glv</v>
      </c>
      <c r="I2489" s="1035" t="str">
        <f t="shared" si="1380"/>
        <v>Welded Segments</v>
      </c>
      <c r="J2489" s="1036"/>
      <c r="K2489" s="516" t="s">
        <v>881</v>
      </c>
      <c r="L2489" s="535">
        <v>16</v>
      </c>
      <c r="M2489" s="532" t="s">
        <v>1700</v>
      </c>
      <c r="N2489" s="514">
        <f t="shared" si="1372"/>
        <v>939.06000000000006</v>
      </c>
      <c r="O2489" s="514">
        <f t="shared" si="1370"/>
        <v>0</v>
      </c>
      <c r="P2489" s="680">
        <f>'KB Duct Parts'!$AE$3</f>
        <v>0</v>
      </c>
      <c r="Q2489" s="681">
        <f t="shared" si="1365"/>
        <v>0</v>
      </c>
      <c r="R2489" s="682">
        <f t="shared" si="1366"/>
        <v>0</v>
      </c>
      <c r="S2489" s="716">
        <f t="shared" si="1373"/>
        <v>0.2</v>
      </c>
      <c r="T2489" s="679">
        <f t="shared" si="1367"/>
        <v>0</v>
      </c>
      <c r="U2489" s="679">
        <f t="shared" si="1368"/>
        <v>0</v>
      </c>
      <c r="Y2489" s="120"/>
      <c r="AD2489" s="81"/>
      <c r="AF2489" s="370">
        <v>16</v>
      </c>
      <c r="AG2489" s="374">
        <v>14</v>
      </c>
      <c r="AH2489" s="378">
        <v>12</v>
      </c>
      <c r="AI2489" s="381">
        <v>10</v>
      </c>
      <c r="AJ2489" s="386"/>
      <c r="AK2489" s="391"/>
      <c r="AL2489" s="386"/>
      <c r="AM2489" s="363">
        <f t="shared" si="1399"/>
        <v>1</v>
      </c>
      <c r="AN2489" s="578">
        <v>767.6</v>
      </c>
      <c r="AO2489" s="120">
        <f t="shared" si="1381"/>
        <v>959.5</v>
      </c>
      <c r="AP2489" s="120">
        <f t="shared" si="1374"/>
        <v>1151.4000000000001</v>
      </c>
      <c r="AQ2489" s="120">
        <f t="shared" si="1375"/>
        <v>1381.68</v>
      </c>
      <c r="AR2489" s="120">
        <f t="shared" si="1376"/>
        <v>0</v>
      </c>
      <c r="AS2489" s="120">
        <f t="shared" si="1377"/>
        <v>0</v>
      </c>
      <c r="AT2489" s="120">
        <f t="shared" si="1378"/>
        <v>0</v>
      </c>
      <c r="AU2489" s="363" t="s">
        <v>717</v>
      </c>
      <c r="AV2489" s="393"/>
      <c r="AW2489" s="395"/>
      <c r="AX2489" s="571">
        <v>1.25</v>
      </c>
      <c r="AY2489" s="572">
        <v>1.5</v>
      </c>
      <c r="AZ2489" s="572">
        <v>1.8</v>
      </c>
      <c r="BA2489" s="572">
        <v>0</v>
      </c>
      <c r="BB2489" s="573">
        <v>0</v>
      </c>
      <c r="BC2489" s="395">
        <v>0</v>
      </c>
      <c r="BD2489" s="115"/>
      <c r="BE2489" s="115"/>
      <c r="BF2489" s="115">
        <v>2</v>
      </c>
      <c r="BG2489" s="115">
        <v>38</v>
      </c>
      <c r="BH2489" s="423">
        <f t="shared" si="1363"/>
        <v>85.73</v>
      </c>
      <c r="BI2489" s="417">
        <f t="shared" si="1379"/>
        <v>171.46</v>
      </c>
      <c r="BJ2489" s="115"/>
      <c r="BK2489" s="115"/>
      <c r="BQ2489" s="74" t="str">
        <f t="shared" si="1382"/>
        <v>22038.45-(14)</v>
      </c>
      <c r="BR2489" s="120" t="str">
        <f t="shared" si="1383"/>
        <v>45 deg El 1.5D Gored/Segmented</v>
      </c>
      <c r="BS2489" s="120">
        <f t="shared" si="1384"/>
        <v>959.5</v>
      </c>
      <c r="BU2489" s="74" t="str">
        <f t="shared" si="1385"/>
        <v>22038.45-(12)</v>
      </c>
      <c r="BV2489" s="120" t="str">
        <f t="shared" si="1386"/>
        <v>45 deg El 1.5D Gored/Segmented</v>
      </c>
      <c r="BW2489" s="120">
        <f t="shared" si="1387"/>
        <v>1151.4000000000001</v>
      </c>
      <c r="BY2489" s="74" t="str">
        <f t="shared" si="1388"/>
        <v>22038.45-(10)</v>
      </c>
      <c r="BZ2489" s="120" t="str">
        <f t="shared" si="1389"/>
        <v>45 deg El 1.5D Gored/Segmented</v>
      </c>
      <c r="CA2489" s="120">
        <f t="shared" si="1390"/>
        <v>1381.68</v>
      </c>
      <c r="CC2489" s="115" t="str">
        <f t="shared" si="1391"/>
        <v xml:space="preserve"> </v>
      </c>
      <c r="CD2489" s="120" t="str">
        <f t="shared" si="1392"/>
        <v xml:space="preserve"> </v>
      </c>
      <c r="CE2489" s="417" t="str">
        <f t="shared" si="1393"/>
        <v xml:space="preserve"> </v>
      </c>
      <c r="CF2489" s="115"/>
      <c r="CG2489" s="115" t="str">
        <f t="shared" si="1394"/>
        <v xml:space="preserve"> </v>
      </c>
      <c r="CH2489" s="120" t="str">
        <f t="shared" si="1395"/>
        <v xml:space="preserve"> </v>
      </c>
      <c r="CI2489" s="417" t="str">
        <f t="shared" si="1396"/>
        <v xml:space="preserve"> </v>
      </c>
      <c r="CJ2489" s="115"/>
      <c r="CK2489" s="115" t="str">
        <f t="shared" si="1397"/>
        <v xml:space="preserve"> </v>
      </c>
      <c r="CL2489" s="120" t="str">
        <f t="shared" si="1398"/>
        <v xml:space="preserve"> </v>
      </c>
      <c r="CM2489" s="417" t="str">
        <f t="shared" si="1400"/>
        <v xml:space="preserve"> </v>
      </c>
      <c r="IS2489" s="111">
        <v>502.6</v>
      </c>
    </row>
    <row r="2490" spans="2:253" s="74" customFormat="1" ht="17.100000000000001" hidden="1" customHeight="1" x14ac:dyDescent="0.25">
      <c r="B2490" s="504">
        <f>IF('KB Duct Parts'!$BL$14=1,'Flanged Elbows'!AW33,0)</f>
        <v>0</v>
      </c>
      <c r="C2490" s="508">
        <v>22040.45</v>
      </c>
      <c r="D2490" s="526">
        <f t="shared" si="1369"/>
        <v>22040.45</v>
      </c>
      <c r="E2490" s="504" t="s">
        <v>1346</v>
      </c>
      <c r="F2490" s="508" t="str">
        <f t="shared" si="1364"/>
        <v xml:space="preserve"> </v>
      </c>
      <c r="G2490" s="516" t="s">
        <v>802</v>
      </c>
      <c r="H2490" s="504" t="str">
        <f>IF('Flanged Parts'!$BB$6=1,"CS",IF('Flanged Parts'!$BB$6=2,"Glv",0))</f>
        <v>Glv</v>
      </c>
      <c r="I2490" s="1035" t="str">
        <f t="shared" si="1380"/>
        <v>Welded Segments</v>
      </c>
      <c r="J2490" s="1036"/>
      <c r="K2490" s="516" t="s">
        <v>881</v>
      </c>
      <c r="L2490" s="535">
        <v>16</v>
      </c>
      <c r="M2490" s="532" t="s">
        <v>1700</v>
      </c>
      <c r="N2490" s="514">
        <f t="shared" si="1372"/>
        <v>1029.3800000000001</v>
      </c>
      <c r="O2490" s="514">
        <f t="shared" si="1370"/>
        <v>0</v>
      </c>
      <c r="P2490" s="680">
        <f>'KB Duct Parts'!$AE$3</f>
        <v>0</v>
      </c>
      <c r="Q2490" s="681">
        <f t="shared" si="1365"/>
        <v>0</v>
      </c>
      <c r="R2490" s="682">
        <f t="shared" si="1366"/>
        <v>0</v>
      </c>
      <c r="S2490" s="716">
        <f t="shared" si="1373"/>
        <v>0.2</v>
      </c>
      <c r="T2490" s="679">
        <f t="shared" si="1367"/>
        <v>0</v>
      </c>
      <c r="U2490" s="679">
        <f t="shared" si="1368"/>
        <v>0</v>
      </c>
      <c r="Y2490" s="120"/>
      <c r="AD2490" s="81"/>
      <c r="AF2490" s="370">
        <v>16</v>
      </c>
      <c r="AG2490" s="374">
        <v>14</v>
      </c>
      <c r="AH2490" s="378">
        <v>12</v>
      </c>
      <c r="AI2490" s="381">
        <v>10</v>
      </c>
      <c r="AJ2490" s="386"/>
      <c r="AK2490" s="391"/>
      <c r="AL2490" s="386"/>
      <c r="AM2490" s="363">
        <f t="shared" si="1399"/>
        <v>1</v>
      </c>
      <c r="AN2490" s="578">
        <v>847</v>
      </c>
      <c r="AO2490" s="120">
        <f t="shared" si="1381"/>
        <v>1058.75</v>
      </c>
      <c r="AP2490" s="120">
        <f t="shared" si="1374"/>
        <v>1270.5</v>
      </c>
      <c r="AQ2490" s="120">
        <f t="shared" si="1375"/>
        <v>1524.6000000000001</v>
      </c>
      <c r="AR2490" s="120">
        <f t="shared" si="1376"/>
        <v>0</v>
      </c>
      <c r="AS2490" s="120">
        <f t="shared" si="1377"/>
        <v>0</v>
      </c>
      <c r="AT2490" s="120">
        <f t="shared" si="1378"/>
        <v>0</v>
      </c>
      <c r="AU2490" s="363" t="s">
        <v>717</v>
      </c>
      <c r="AV2490" s="393"/>
      <c r="AW2490" s="395"/>
      <c r="AX2490" s="571">
        <v>1.25</v>
      </c>
      <c r="AY2490" s="572">
        <v>1.5</v>
      </c>
      <c r="AZ2490" s="572">
        <v>1.8</v>
      </c>
      <c r="BA2490" s="572">
        <v>0</v>
      </c>
      <c r="BB2490" s="573">
        <v>0</v>
      </c>
      <c r="BC2490" s="395">
        <v>0</v>
      </c>
      <c r="BD2490" s="115"/>
      <c r="BE2490" s="115"/>
      <c r="BF2490" s="115">
        <v>2</v>
      </c>
      <c r="BG2490" s="115">
        <v>40</v>
      </c>
      <c r="BH2490" s="423">
        <f t="shared" si="1363"/>
        <v>91.19</v>
      </c>
      <c r="BI2490" s="417">
        <f t="shared" si="1379"/>
        <v>182.38</v>
      </c>
      <c r="BJ2490" s="115"/>
      <c r="BK2490" s="115"/>
      <c r="BQ2490" s="74" t="str">
        <f t="shared" si="1382"/>
        <v>22040.45-(14)</v>
      </c>
      <c r="BR2490" s="120" t="str">
        <f t="shared" si="1383"/>
        <v>45 deg El 1.5D Gored/Segmented</v>
      </c>
      <c r="BS2490" s="120">
        <f t="shared" si="1384"/>
        <v>1058.75</v>
      </c>
      <c r="BU2490" s="74" t="str">
        <f t="shared" si="1385"/>
        <v>22040.45-(12)</v>
      </c>
      <c r="BV2490" s="120" t="str">
        <f t="shared" si="1386"/>
        <v>45 deg El 1.5D Gored/Segmented</v>
      </c>
      <c r="BW2490" s="120">
        <f t="shared" si="1387"/>
        <v>1270.5</v>
      </c>
      <c r="BY2490" s="74" t="str">
        <f t="shared" si="1388"/>
        <v>22040.45-(10)</v>
      </c>
      <c r="BZ2490" s="120" t="str">
        <f t="shared" si="1389"/>
        <v>45 deg El 1.5D Gored/Segmented</v>
      </c>
      <c r="CA2490" s="120">
        <f t="shared" si="1390"/>
        <v>1524.6000000000001</v>
      </c>
      <c r="CC2490" s="115" t="str">
        <f t="shared" si="1391"/>
        <v xml:space="preserve"> </v>
      </c>
      <c r="CD2490" s="120" t="str">
        <f t="shared" si="1392"/>
        <v xml:space="preserve"> </v>
      </c>
      <c r="CE2490" s="417" t="str">
        <f t="shared" si="1393"/>
        <v xml:space="preserve"> </v>
      </c>
      <c r="CF2490" s="115"/>
      <c r="CG2490" s="115" t="str">
        <f t="shared" si="1394"/>
        <v xml:space="preserve"> </v>
      </c>
      <c r="CH2490" s="120" t="str">
        <f t="shared" si="1395"/>
        <v xml:space="preserve"> </v>
      </c>
      <c r="CI2490" s="417" t="str">
        <f t="shared" si="1396"/>
        <v xml:space="preserve"> </v>
      </c>
      <c r="CJ2490" s="115"/>
      <c r="CK2490" s="115" t="str">
        <f t="shared" si="1397"/>
        <v xml:space="preserve"> </v>
      </c>
      <c r="CL2490" s="120" t="str">
        <f t="shared" si="1398"/>
        <v xml:space="preserve"> </v>
      </c>
      <c r="CM2490" s="417" t="str">
        <f t="shared" si="1400"/>
        <v xml:space="preserve"> </v>
      </c>
      <c r="IS2490" s="111">
        <v>552.29999999999995</v>
      </c>
    </row>
    <row r="2491" spans="2:253" s="74" customFormat="1" ht="17.100000000000001" hidden="1" customHeight="1" x14ac:dyDescent="0.25">
      <c r="B2491" s="504">
        <f>IF('KB Duct Parts'!$BL$14=1,'Flanged Elbows'!AW34,0)</f>
        <v>0</v>
      </c>
      <c r="C2491" s="508">
        <v>22042.45</v>
      </c>
      <c r="D2491" s="526">
        <f t="shared" si="1369"/>
        <v>22042.45</v>
      </c>
      <c r="E2491" s="504" t="s">
        <v>1347</v>
      </c>
      <c r="F2491" s="508" t="str">
        <f t="shared" si="1364"/>
        <v xml:space="preserve"> </v>
      </c>
      <c r="G2491" s="516" t="s">
        <v>802</v>
      </c>
      <c r="H2491" s="504" t="s">
        <v>1094</v>
      </c>
      <c r="I2491" s="1035" t="str">
        <f t="shared" si="1380"/>
        <v>Welded Segments</v>
      </c>
      <c r="J2491" s="1036"/>
      <c r="K2491" s="516" t="s">
        <v>881</v>
      </c>
      <c r="L2491" s="535">
        <v>16</v>
      </c>
      <c r="M2491" s="532" t="s">
        <v>1700</v>
      </c>
      <c r="N2491" s="514">
        <f t="shared" si="1372"/>
        <v>1151.7</v>
      </c>
      <c r="O2491" s="514">
        <f t="shared" ref="O2491:O2522" si="1401">IF(B2491&gt;0,N2491*B2491,0)</f>
        <v>0</v>
      </c>
      <c r="P2491" s="680">
        <f>'KB Duct Parts'!$AE$3</f>
        <v>0</v>
      </c>
      <c r="Q2491" s="681">
        <f t="shared" si="1365"/>
        <v>0</v>
      </c>
      <c r="R2491" s="682">
        <f t="shared" si="1366"/>
        <v>0</v>
      </c>
      <c r="S2491" s="716">
        <f t="shared" si="1373"/>
        <v>0.2</v>
      </c>
      <c r="T2491" s="679">
        <f t="shared" si="1367"/>
        <v>0</v>
      </c>
      <c r="U2491" s="679">
        <f t="shared" si="1368"/>
        <v>0</v>
      </c>
      <c r="Y2491" s="120"/>
      <c r="AD2491" s="81"/>
      <c r="AF2491" s="370">
        <v>16</v>
      </c>
      <c r="AG2491" s="374">
        <v>14</v>
      </c>
      <c r="AH2491" s="378">
        <v>12</v>
      </c>
      <c r="AI2491" s="381">
        <v>10</v>
      </c>
      <c r="AJ2491" s="386"/>
      <c r="AK2491" s="391"/>
      <c r="AL2491" s="386"/>
      <c r="AM2491" s="363">
        <f t="shared" si="1399"/>
        <v>1</v>
      </c>
      <c r="AN2491" s="578">
        <v>1055.9000000000001</v>
      </c>
      <c r="AO2491" s="120">
        <f t="shared" si="1381"/>
        <v>1319.875</v>
      </c>
      <c r="AP2491" s="120">
        <f t="shared" si="1374"/>
        <v>1583.8500000000001</v>
      </c>
      <c r="AQ2491" s="120">
        <f t="shared" si="1375"/>
        <v>1900.6200000000001</v>
      </c>
      <c r="AR2491" s="120">
        <f t="shared" si="1376"/>
        <v>0</v>
      </c>
      <c r="AS2491" s="120">
        <f t="shared" si="1377"/>
        <v>0</v>
      </c>
      <c r="AT2491" s="120">
        <f t="shared" si="1378"/>
        <v>0</v>
      </c>
      <c r="AU2491" s="363" t="s">
        <v>717</v>
      </c>
      <c r="AV2491" s="393"/>
      <c r="AW2491" s="395"/>
      <c r="AX2491" s="571">
        <v>1.25</v>
      </c>
      <c r="AY2491" s="572">
        <v>1.5</v>
      </c>
      <c r="AZ2491" s="572">
        <v>1.8</v>
      </c>
      <c r="BA2491" s="572">
        <v>0</v>
      </c>
      <c r="BB2491" s="573">
        <v>0</v>
      </c>
      <c r="BC2491" s="395">
        <v>0</v>
      </c>
      <c r="BD2491" s="115"/>
      <c r="BE2491" s="115"/>
      <c r="BF2491" s="115">
        <v>2</v>
      </c>
      <c r="BG2491" s="115">
        <v>42</v>
      </c>
      <c r="BH2491" s="423">
        <f t="shared" si="1363"/>
        <v>47.9</v>
      </c>
      <c r="BI2491" s="417">
        <f t="shared" si="1379"/>
        <v>95.8</v>
      </c>
      <c r="BJ2491" s="115"/>
      <c r="BK2491" s="115"/>
      <c r="BQ2491" s="74" t="str">
        <f t="shared" si="1382"/>
        <v>22042.45-(14)</v>
      </c>
      <c r="BR2491" s="120" t="str">
        <f t="shared" si="1383"/>
        <v>45 deg El 1.5D Gored/Segmented</v>
      </c>
      <c r="BS2491" s="120">
        <f t="shared" si="1384"/>
        <v>1319.875</v>
      </c>
      <c r="BU2491" s="74" t="str">
        <f t="shared" si="1385"/>
        <v>22042.45-(12)</v>
      </c>
      <c r="BV2491" s="120" t="str">
        <f t="shared" si="1386"/>
        <v>45 deg El 1.5D Gored/Segmented</v>
      </c>
      <c r="BW2491" s="120">
        <f t="shared" si="1387"/>
        <v>1583.8500000000001</v>
      </c>
      <c r="BY2491" s="74" t="str">
        <f t="shared" si="1388"/>
        <v>22042.45-(10)</v>
      </c>
      <c r="BZ2491" s="120" t="str">
        <f t="shared" si="1389"/>
        <v>45 deg El 1.5D Gored/Segmented</v>
      </c>
      <c r="CA2491" s="120">
        <f t="shared" si="1390"/>
        <v>1900.6200000000001</v>
      </c>
      <c r="CC2491" s="115" t="str">
        <f t="shared" si="1391"/>
        <v xml:space="preserve"> </v>
      </c>
      <c r="CD2491" s="120" t="str">
        <f t="shared" si="1392"/>
        <v xml:space="preserve"> </v>
      </c>
      <c r="CE2491" s="417" t="str">
        <f t="shared" si="1393"/>
        <v xml:space="preserve"> </v>
      </c>
      <c r="CF2491" s="115"/>
      <c r="CG2491" s="115" t="str">
        <f t="shared" si="1394"/>
        <v xml:space="preserve"> </v>
      </c>
      <c r="CH2491" s="120" t="str">
        <f t="shared" si="1395"/>
        <v xml:space="preserve"> </v>
      </c>
      <c r="CI2491" s="417" t="str">
        <f t="shared" si="1396"/>
        <v xml:space="preserve"> </v>
      </c>
      <c r="CJ2491" s="115"/>
      <c r="CK2491" s="115" t="str">
        <f t="shared" si="1397"/>
        <v xml:space="preserve"> </v>
      </c>
      <c r="CL2491" s="120" t="str">
        <f t="shared" si="1398"/>
        <v xml:space="preserve"> </v>
      </c>
      <c r="CM2491" s="417" t="str">
        <f t="shared" si="1400"/>
        <v xml:space="preserve"> </v>
      </c>
      <c r="IS2491" s="111">
        <v>601.9</v>
      </c>
    </row>
    <row r="2492" spans="2:253" s="74" customFormat="1" ht="17.100000000000001" hidden="1" customHeight="1" x14ac:dyDescent="0.25">
      <c r="B2492" s="504">
        <f>IF('KB Duct Parts'!$BL$14=1,'Flanged Elbows'!AW35,0)</f>
        <v>0</v>
      </c>
      <c r="C2492" s="508">
        <v>22044.45</v>
      </c>
      <c r="D2492" s="526">
        <f t="shared" si="1369"/>
        <v>22044.45</v>
      </c>
      <c r="E2492" s="504" t="s">
        <v>1348</v>
      </c>
      <c r="F2492" s="508" t="str">
        <f t="shared" si="1364"/>
        <v xml:space="preserve"> </v>
      </c>
      <c r="G2492" s="516" t="s">
        <v>802</v>
      </c>
      <c r="H2492" s="504" t="s">
        <v>1094</v>
      </c>
      <c r="I2492" s="1035" t="str">
        <f t="shared" si="1380"/>
        <v>Welded Segments</v>
      </c>
      <c r="J2492" s="1036"/>
      <c r="K2492" s="516" t="s">
        <v>881</v>
      </c>
      <c r="L2492" s="535">
        <v>16</v>
      </c>
      <c r="M2492" s="532" t="s">
        <v>1700</v>
      </c>
      <c r="N2492" s="514">
        <f t="shared" si="1372"/>
        <v>1244.5</v>
      </c>
      <c r="O2492" s="514">
        <f t="shared" si="1401"/>
        <v>0</v>
      </c>
      <c r="P2492" s="680">
        <f>'KB Duct Parts'!$AE$3</f>
        <v>0</v>
      </c>
      <c r="Q2492" s="681">
        <f t="shared" si="1365"/>
        <v>0</v>
      </c>
      <c r="R2492" s="682">
        <f t="shared" si="1366"/>
        <v>0</v>
      </c>
      <c r="S2492" s="716">
        <f t="shared" si="1373"/>
        <v>0.2</v>
      </c>
      <c r="T2492" s="679">
        <f t="shared" si="1367"/>
        <v>0</v>
      </c>
      <c r="U2492" s="679">
        <f t="shared" si="1368"/>
        <v>0</v>
      </c>
      <c r="Y2492" s="120"/>
      <c r="AD2492" s="81"/>
      <c r="AF2492" s="370">
        <v>16</v>
      </c>
      <c r="AG2492" s="374">
        <v>14</v>
      </c>
      <c r="AH2492" s="378">
        <v>12</v>
      </c>
      <c r="AI2492" s="381">
        <v>10</v>
      </c>
      <c r="AJ2492" s="386"/>
      <c r="AK2492" s="391"/>
      <c r="AL2492" s="386"/>
      <c r="AM2492" s="363">
        <f t="shared" si="1399"/>
        <v>1</v>
      </c>
      <c r="AN2492" s="578">
        <v>1143.0999999999999</v>
      </c>
      <c r="AO2492" s="120">
        <f t="shared" si="1381"/>
        <v>1428.875</v>
      </c>
      <c r="AP2492" s="120">
        <f t="shared" si="1374"/>
        <v>1714.6499999999999</v>
      </c>
      <c r="AQ2492" s="120">
        <f t="shared" si="1375"/>
        <v>2057.58</v>
      </c>
      <c r="AR2492" s="120">
        <f t="shared" si="1376"/>
        <v>0</v>
      </c>
      <c r="AS2492" s="120">
        <f t="shared" si="1377"/>
        <v>0</v>
      </c>
      <c r="AT2492" s="120">
        <f t="shared" si="1378"/>
        <v>0</v>
      </c>
      <c r="AU2492" s="363" t="s">
        <v>717</v>
      </c>
      <c r="AV2492" s="393"/>
      <c r="AW2492" s="395"/>
      <c r="AX2492" s="571">
        <v>1.25</v>
      </c>
      <c r="AY2492" s="572">
        <v>1.5</v>
      </c>
      <c r="AZ2492" s="572">
        <v>1.8</v>
      </c>
      <c r="BA2492" s="572">
        <v>0</v>
      </c>
      <c r="BB2492" s="573">
        <v>0</v>
      </c>
      <c r="BC2492" s="395">
        <v>0</v>
      </c>
      <c r="BD2492" s="115"/>
      <c r="BE2492" s="115"/>
      <c r="BF2492" s="115">
        <v>2</v>
      </c>
      <c r="BG2492" s="115">
        <v>44</v>
      </c>
      <c r="BH2492" s="423">
        <f t="shared" si="1363"/>
        <v>50.7</v>
      </c>
      <c r="BI2492" s="417">
        <f t="shared" si="1379"/>
        <v>101.4</v>
      </c>
      <c r="BJ2492" s="115"/>
      <c r="BK2492" s="115"/>
      <c r="BQ2492" s="74" t="str">
        <f t="shared" si="1382"/>
        <v>22044.45-(14)</v>
      </c>
      <c r="BR2492" s="120" t="str">
        <f t="shared" si="1383"/>
        <v>45 deg El 1.5D Gored/Segmented</v>
      </c>
      <c r="BS2492" s="120">
        <f t="shared" si="1384"/>
        <v>1428.875</v>
      </c>
      <c r="BU2492" s="74" t="str">
        <f t="shared" si="1385"/>
        <v>22044.45-(12)</v>
      </c>
      <c r="BV2492" s="120" t="str">
        <f t="shared" si="1386"/>
        <v>45 deg El 1.5D Gored/Segmented</v>
      </c>
      <c r="BW2492" s="120">
        <f t="shared" si="1387"/>
        <v>1714.6499999999999</v>
      </c>
      <c r="BY2492" s="74" t="str">
        <f t="shared" si="1388"/>
        <v>22044.45-(10)</v>
      </c>
      <c r="BZ2492" s="120" t="str">
        <f t="shared" si="1389"/>
        <v>45 deg El 1.5D Gored/Segmented</v>
      </c>
      <c r="CA2492" s="120">
        <f t="shared" si="1390"/>
        <v>2057.58</v>
      </c>
      <c r="CC2492" s="115" t="str">
        <f t="shared" si="1391"/>
        <v xml:space="preserve"> </v>
      </c>
      <c r="CD2492" s="120" t="str">
        <f t="shared" si="1392"/>
        <v xml:space="preserve"> </v>
      </c>
      <c r="CE2492" s="417" t="str">
        <f t="shared" si="1393"/>
        <v xml:space="preserve"> </v>
      </c>
      <c r="CF2492" s="115"/>
      <c r="CG2492" s="115" t="str">
        <f t="shared" si="1394"/>
        <v xml:space="preserve"> </v>
      </c>
      <c r="CH2492" s="120" t="str">
        <f t="shared" si="1395"/>
        <v xml:space="preserve"> </v>
      </c>
      <c r="CI2492" s="417" t="str">
        <f t="shared" si="1396"/>
        <v xml:space="preserve"> </v>
      </c>
      <c r="CJ2492" s="115"/>
      <c r="CK2492" s="115" t="str">
        <f t="shared" si="1397"/>
        <v xml:space="preserve"> </v>
      </c>
      <c r="CL2492" s="120" t="str">
        <f t="shared" si="1398"/>
        <v xml:space="preserve"> </v>
      </c>
      <c r="CM2492" s="417" t="str">
        <f t="shared" si="1400"/>
        <v xml:space="preserve"> </v>
      </c>
      <c r="IS2492" s="111">
        <v>651.6</v>
      </c>
    </row>
    <row r="2493" spans="2:253" s="74" customFormat="1" ht="17.100000000000001" hidden="1" customHeight="1" x14ac:dyDescent="0.25">
      <c r="B2493" s="504">
        <f>IF('KB Duct Parts'!$BL$14=1,'Flanged Elbows'!AW36,0)</f>
        <v>0</v>
      </c>
      <c r="C2493" s="508">
        <v>22046.45</v>
      </c>
      <c r="D2493" s="526">
        <f t="shared" si="1369"/>
        <v>22046.45</v>
      </c>
      <c r="E2493" s="504" t="s">
        <v>1349</v>
      </c>
      <c r="F2493" s="508" t="str">
        <f t="shared" si="1364"/>
        <v xml:space="preserve"> </v>
      </c>
      <c r="G2493" s="516" t="s">
        <v>802</v>
      </c>
      <c r="H2493" s="504" t="s">
        <v>1094</v>
      </c>
      <c r="I2493" s="1035" t="str">
        <f t="shared" si="1380"/>
        <v>Welded Segments</v>
      </c>
      <c r="J2493" s="1036"/>
      <c r="K2493" s="516" t="s">
        <v>881</v>
      </c>
      <c r="L2493" s="535">
        <v>16</v>
      </c>
      <c r="M2493" s="532" t="s">
        <v>1700</v>
      </c>
      <c r="N2493" s="514">
        <f t="shared" si="1372"/>
        <v>1331.34</v>
      </c>
      <c r="O2493" s="514">
        <f t="shared" si="1401"/>
        <v>0</v>
      </c>
      <c r="P2493" s="680">
        <f>'KB Duct Parts'!$AE$3</f>
        <v>0</v>
      </c>
      <c r="Q2493" s="681">
        <f t="shared" si="1365"/>
        <v>0</v>
      </c>
      <c r="R2493" s="682">
        <f t="shared" si="1366"/>
        <v>0</v>
      </c>
      <c r="S2493" s="716">
        <f t="shared" si="1373"/>
        <v>0.2</v>
      </c>
      <c r="T2493" s="679">
        <f t="shared" si="1367"/>
        <v>0</v>
      </c>
      <c r="U2493" s="679">
        <f t="shared" si="1368"/>
        <v>0</v>
      </c>
      <c r="Y2493" s="120"/>
      <c r="AD2493" s="81"/>
      <c r="AF2493" s="370">
        <v>16</v>
      </c>
      <c r="AG2493" s="374">
        <v>14</v>
      </c>
      <c r="AH2493" s="378">
        <v>12</v>
      </c>
      <c r="AI2493" s="381">
        <v>10</v>
      </c>
      <c r="AJ2493" s="386"/>
      <c r="AK2493" s="391"/>
      <c r="AL2493" s="386"/>
      <c r="AM2493" s="363">
        <f t="shared" si="1399"/>
        <v>1</v>
      </c>
      <c r="AN2493" s="578">
        <v>1230.5</v>
      </c>
      <c r="AO2493" s="120">
        <f t="shared" si="1381"/>
        <v>1538.125</v>
      </c>
      <c r="AP2493" s="120">
        <f t="shared" si="1374"/>
        <v>1845.75</v>
      </c>
      <c r="AQ2493" s="120">
        <f t="shared" si="1375"/>
        <v>2214.9</v>
      </c>
      <c r="AR2493" s="120">
        <f t="shared" si="1376"/>
        <v>0</v>
      </c>
      <c r="AS2493" s="120">
        <f t="shared" si="1377"/>
        <v>0</v>
      </c>
      <c r="AT2493" s="120">
        <f t="shared" si="1378"/>
        <v>0</v>
      </c>
      <c r="AU2493" s="363" t="s">
        <v>717</v>
      </c>
      <c r="AV2493" s="393"/>
      <c r="AW2493" s="395"/>
      <c r="AX2493" s="571">
        <v>1.25</v>
      </c>
      <c r="AY2493" s="572">
        <v>1.5</v>
      </c>
      <c r="AZ2493" s="572">
        <v>1.8</v>
      </c>
      <c r="BA2493" s="572">
        <v>0</v>
      </c>
      <c r="BB2493" s="573">
        <v>0</v>
      </c>
      <c r="BC2493" s="395">
        <v>0</v>
      </c>
      <c r="BD2493" s="115"/>
      <c r="BE2493" s="115"/>
      <c r="BF2493" s="115">
        <v>2</v>
      </c>
      <c r="BG2493" s="115">
        <v>46</v>
      </c>
      <c r="BH2493" s="423">
        <f t="shared" si="1363"/>
        <v>50.42</v>
      </c>
      <c r="BI2493" s="417">
        <f t="shared" si="1379"/>
        <v>100.84</v>
      </c>
      <c r="BJ2493" s="115"/>
      <c r="BK2493" s="115"/>
      <c r="BQ2493" s="74" t="str">
        <f t="shared" si="1382"/>
        <v>22046.45-(14)</v>
      </c>
      <c r="BR2493" s="120" t="str">
        <f t="shared" si="1383"/>
        <v>45 deg El 1.5D Gored/Segmented</v>
      </c>
      <c r="BS2493" s="120">
        <f t="shared" si="1384"/>
        <v>1538.125</v>
      </c>
      <c r="BU2493" s="74" t="str">
        <f t="shared" si="1385"/>
        <v>22046.45-(12)</v>
      </c>
      <c r="BV2493" s="120" t="str">
        <f t="shared" si="1386"/>
        <v>45 deg El 1.5D Gored/Segmented</v>
      </c>
      <c r="BW2493" s="120">
        <f t="shared" si="1387"/>
        <v>1845.75</v>
      </c>
      <c r="BY2493" s="74" t="str">
        <f t="shared" si="1388"/>
        <v>22046.45-(10)</v>
      </c>
      <c r="BZ2493" s="120" t="str">
        <f t="shared" si="1389"/>
        <v>45 deg El 1.5D Gored/Segmented</v>
      </c>
      <c r="CA2493" s="120">
        <f t="shared" si="1390"/>
        <v>2214.9</v>
      </c>
      <c r="CC2493" s="115" t="str">
        <f t="shared" si="1391"/>
        <v xml:space="preserve"> </v>
      </c>
      <c r="CD2493" s="120" t="str">
        <f t="shared" si="1392"/>
        <v xml:space="preserve"> </v>
      </c>
      <c r="CE2493" s="417" t="str">
        <f t="shared" si="1393"/>
        <v xml:space="preserve"> </v>
      </c>
      <c r="CF2493" s="115"/>
      <c r="CG2493" s="115" t="str">
        <f t="shared" si="1394"/>
        <v xml:space="preserve"> </v>
      </c>
      <c r="CH2493" s="120" t="str">
        <f t="shared" si="1395"/>
        <v xml:space="preserve"> </v>
      </c>
      <c r="CI2493" s="417" t="str">
        <f t="shared" si="1396"/>
        <v xml:space="preserve"> </v>
      </c>
      <c r="CJ2493" s="115"/>
      <c r="CK2493" s="115" t="str">
        <f t="shared" si="1397"/>
        <v xml:space="preserve"> </v>
      </c>
      <c r="CL2493" s="120" t="str">
        <f t="shared" si="1398"/>
        <v xml:space="preserve"> </v>
      </c>
      <c r="CM2493" s="417" t="str">
        <f t="shared" si="1400"/>
        <v xml:space="preserve"> </v>
      </c>
      <c r="IS2493" s="111">
        <v>701.3</v>
      </c>
    </row>
    <row r="2494" spans="2:253" s="74" customFormat="1" ht="17.100000000000001" hidden="1" customHeight="1" x14ac:dyDescent="0.25">
      <c r="B2494" s="504">
        <f>IF('KB Duct Parts'!$BL$14=1,'Flanged Elbows'!AW37,0)</f>
        <v>0</v>
      </c>
      <c r="C2494" s="508">
        <v>22048.45</v>
      </c>
      <c r="D2494" s="526">
        <f t="shared" si="1369"/>
        <v>22048.45</v>
      </c>
      <c r="E2494" s="504" t="s">
        <v>1350</v>
      </c>
      <c r="F2494" s="508" t="str">
        <f t="shared" si="1364"/>
        <v xml:space="preserve"> </v>
      </c>
      <c r="G2494" s="516" t="s">
        <v>802</v>
      </c>
      <c r="H2494" s="504" t="s">
        <v>1094</v>
      </c>
      <c r="I2494" s="1035" t="str">
        <f t="shared" si="1380"/>
        <v>Welded Segments</v>
      </c>
      <c r="J2494" s="1036"/>
      <c r="K2494" s="516" t="s">
        <v>881</v>
      </c>
      <c r="L2494" s="535">
        <v>16</v>
      </c>
      <c r="M2494" s="532" t="s">
        <v>1700</v>
      </c>
      <c r="N2494" s="514">
        <f t="shared" si="1372"/>
        <v>1443.1200000000001</v>
      </c>
      <c r="O2494" s="514">
        <f t="shared" si="1401"/>
        <v>0</v>
      </c>
      <c r="P2494" s="680">
        <f>'KB Duct Parts'!$AE$3</f>
        <v>0</v>
      </c>
      <c r="Q2494" s="681">
        <f t="shared" si="1365"/>
        <v>0</v>
      </c>
      <c r="R2494" s="682">
        <f t="shared" si="1366"/>
        <v>0</v>
      </c>
      <c r="S2494" s="716">
        <f t="shared" si="1373"/>
        <v>0.2</v>
      </c>
      <c r="T2494" s="679">
        <f t="shared" si="1367"/>
        <v>0</v>
      </c>
      <c r="U2494" s="679">
        <f t="shared" si="1368"/>
        <v>0</v>
      </c>
      <c r="Y2494" s="120"/>
      <c r="AD2494" s="81"/>
      <c r="AF2494" s="370">
        <v>16</v>
      </c>
      <c r="AG2494" s="374">
        <v>14</v>
      </c>
      <c r="AH2494" s="378">
        <v>12</v>
      </c>
      <c r="AI2494" s="381">
        <v>10</v>
      </c>
      <c r="AJ2494" s="386"/>
      <c r="AK2494" s="391"/>
      <c r="AL2494" s="386"/>
      <c r="AM2494" s="363">
        <f t="shared" si="1399"/>
        <v>1</v>
      </c>
      <c r="AN2494" s="578">
        <v>1317.4</v>
      </c>
      <c r="AO2494" s="120">
        <f t="shared" si="1381"/>
        <v>1646.75</v>
      </c>
      <c r="AP2494" s="120">
        <f t="shared" si="1374"/>
        <v>1976.1000000000001</v>
      </c>
      <c r="AQ2494" s="120">
        <f t="shared" si="1375"/>
        <v>2371.3200000000002</v>
      </c>
      <c r="AR2494" s="120">
        <f t="shared" si="1376"/>
        <v>0</v>
      </c>
      <c r="AS2494" s="120">
        <f t="shared" si="1377"/>
        <v>0</v>
      </c>
      <c r="AT2494" s="120">
        <f t="shared" si="1378"/>
        <v>0</v>
      </c>
      <c r="AU2494" s="363" t="s">
        <v>717</v>
      </c>
      <c r="AV2494" s="393"/>
      <c r="AW2494" s="395"/>
      <c r="AX2494" s="571">
        <v>1.25</v>
      </c>
      <c r="AY2494" s="572">
        <v>1.5</v>
      </c>
      <c r="AZ2494" s="572">
        <v>1.8</v>
      </c>
      <c r="BA2494" s="572">
        <v>0</v>
      </c>
      <c r="BB2494" s="573">
        <v>0</v>
      </c>
      <c r="BC2494" s="395">
        <v>0</v>
      </c>
      <c r="BD2494" s="115"/>
      <c r="BE2494" s="115"/>
      <c r="BF2494" s="115">
        <v>2</v>
      </c>
      <c r="BG2494" s="115">
        <v>48</v>
      </c>
      <c r="BH2494" s="423">
        <f t="shared" si="1363"/>
        <v>62.86</v>
      </c>
      <c r="BI2494" s="417">
        <f t="shared" si="1379"/>
        <v>125.72</v>
      </c>
      <c r="BJ2494" s="115"/>
      <c r="BK2494" s="115"/>
      <c r="BQ2494" s="74" t="str">
        <f t="shared" si="1382"/>
        <v>22048.45-(14)</v>
      </c>
      <c r="BR2494" s="120" t="str">
        <f t="shared" si="1383"/>
        <v>45 deg El 1.5D Gored/Segmented</v>
      </c>
      <c r="BS2494" s="120">
        <f t="shared" si="1384"/>
        <v>1646.75</v>
      </c>
      <c r="BU2494" s="74" t="str">
        <f t="shared" si="1385"/>
        <v>22048.45-(12)</v>
      </c>
      <c r="BV2494" s="120" t="str">
        <f t="shared" si="1386"/>
        <v>45 deg El 1.5D Gored/Segmented</v>
      </c>
      <c r="BW2494" s="120">
        <f t="shared" si="1387"/>
        <v>1976.1000000000001</v>
      </c>
      <c r="BY2494" s="74" t="str">
        <f t="shared" si="1388"/>
        <v>22048.45-(10)</v>
      </c>
      <c r="BZ2494" s="120" t="str">
        <f t="shared" si="1389"/>
        <v>45 deg El 1.5D Gored/Segmented</v>
      </c>
      <c r="CA2494" s="120">
        <f t="shared" si="1390"/>
        <v>2371.3200000000002</v>
      </c>
      <c r="CC2494" s="115" t="str">
        <f t="shared" si="1391"/>
        <v xml:space="preserve"> </v>
      </c>
      <c r="CD2494" s="120" t="str">
        <f t="shared" si="1392"/>
        <v xml:space="preserve"> </v>
      </c>
      <c r="CE2494" s="417" t="str">
        <f t="shared" si="1393"/>
        <v xml:space="preserve"> </v>
      </c>
      <c r="CF2494" s="115"/>
      <c r="CG2494" s="115" t="str">
        <f t="shared" si="1394"/>
        <v xml:space="preserve"> </v>
      </c>
      <c r="CH2494" s="120" t="str">
        <f t="shared" si="1395"/>
        <v xml:space="preserve"> </v>
      </c>
      <c r="CI2494" s="417" t="str">
        <f t="shared" si="1396"/>
        <v xml:space="preserve"> </v>
      </c>
      <c r="CJ2494" s="115"/>
      <c r="CK2494" s="115" t="str">
        <f t="shared" si="1397"/>
        <v xml:space="preserve"> </v>
      </c>
      <c r="CL2494" s="120" t="str">
        <f t="shared" si="1398"/>
        <v xml:space="preserve"> </v>
      </c>
      <c r="CM2494" s="417" t="str">
        <f t="shared" si="1400"/>
        <v xml:space="preserve"> </v>
      </c>
      <c r="IS2494" s="111">
        <v>751</v>
      </c>
    </row>
    <row r="2495" spans="2:253" s="74" customFormat="1" ht="17.100000000000001" hidden="1" customHeight="1" x14ac:dyDescent="0.25">
      <c r="B2495" s="504">
        <f>IF('KB Duct Parts'!$BL$14=1,'Flanged Elbows'!L7,0)</f>
        <v>0</v>
      </c>
      <c r="C2495" s="525">
        <v>22304.3</v>
      </c>
      <c r="D2495" s="526">
        <f t="shared" si="1369"/>
        <v>22304.3</v>
      </c>
      <c r="E2495" s="520" t="s">
        <v>861</v>
      </c>
      <c r="F2495" s="508" t="str">
        <f t="shared" si="1364"/>
        <v xml:space="preserve"> </v>
      </c>
      <c r="G2495" s="516" t="s">
        <v>800</v>
      </c>
      <c r="H2495" s="504" t="str">
        <f>IF('Flanged Parts'!$BB$6=1,"CS",IF('Flanged Parts'!$BB$6=2,"Glv",0))</f>
        <v>Glv</v>
      </c>
      <c r="I2495" s="1035"/>
      <c r="J2495" s="1036"/>
      <c r="K2495" s="516" t="s">
        <v>881</v>
      </c>
      <c r="L2495" s="535"/>
      <c r="M2495" s="517" t="str">
        <f t="shared" ref="M2495:M2550" si="1402">IF(AM2495=1,"Y",IF(AM2495&gt;1,"NR"," "))</f>
        <v>Y</v>
      </c>
      <c r="N2495" s="514">
        <f t="shared" si="1372"/>
        <v>53.16</v>
      </c>
      <c r="O2495" s="514">
        <f t="shared" si="1401"/>
        <v>0</v>
      </c>
      <c r="P2495" s="680">
        <f>'KB Duct Parts'!$AE$3</f>
        <v>0</v>
      </c>
      <c r="Q2495" s="681">
        <f t="shared" si="1365"/>
        <v>0</v>
      </c>
      <c r="R2495" s="682">
        <f t="shared" si="1366"/>
        <v>0</v>
      </c>
      <c r="S2495" s="716">
        <f t="shared" si="1373"/>
        <v>0.2</v>
      </c>
      <c r="T2495" s="679">
        <f t="shared" si="1367"/>
        <v>0</v>
      </c>
      <c r="U2495" s="679">
        <f t="shared" si="1368"/>
        <v>0</v>
      </c>
      <c r="Y2495" s="120"/>
      <c r="AD2495" s="81"/>
      <c r="AF2495" s="370"/>
      <c r="AG2495" s="374"/>
      <c r="AH2495" s="378"/>
      <c r="AI2495" s="381"/>
      <c r="AJ2495" s="386"/>
      <c r="AK2495" s="391"/>
      <c r="AL2495" s="386"/>
      <c r="AM2495" s="363">
        <f t="shared" si="1399"/>
        <v>1</v>
      </c>
      <c r="AN2495" s="578">
        <v>45.5</v>
      </c>
      <c r="AO2495" s="120">
        <f t="shared" si="1381"/>
        <v>0</v>
      </c>
      <c r="AP2495" s="120">
        <f t="shared" si="1374"/>
        <v>0</v>
      </c>
      <c r="AQ2495" s="120">
        <f t="shared" si="1375"/>
        <v>0</v>
      </c>
      <c r="AR2495" s="120">
        <f t="shared" si="1376"/>
        <v>0</v>
      </c>
      <c r="AS2495" s="120">
        <f t="shared" si="1377"/>
        <v>0</v>
      </c>
      <c r="AT2495" s="120">
        <f t="shared" si="1378"/>
        <v>0</v>
      </c>
      <c r="AU2495" s="363" t="s">
        <v>717</v>
      </c>
      <c r="AV2495" s="393"/>
      <c r="AW2495" s="395"/>
      <c r="AX2495" s="571">
        <v>0</v>
      </c>
      <c r="AY2495" s="572">
        <v>0</v>
      </c>
      <c r="AZ2495" s="572">
        <v>0</v>
      </c>
      <c r="BA2495" s="572">
        <v>0</v>
      </c>
      <c r="BB2495" s="573">
        <v>0</v>
      </c>
      <c r="BC2495" s="395">
        <v>0</v>
      </c>
      <c r="BD2495" s="115"/>
      <c r="BE2495" s="115"/>
      <c r="BF2495" s="115">
        <v>2</v>
      </c>
      <c r="BG2495" s="115">
        <v>4</v>
      </c>
      <c r="BH2495" s="423">
        <f t="shared" si="1363"/>
        <v>3.83</v>
      </c>
      <c r="BI2495" s="417">
        <f t="shared" si="1379"/>
        <v>7.66</v>
      </c>
      <c r="BJ2495" s="115"/>
      <c r="BK2495" s="115"/>
      <c r="BQ2495" s="74" t="str">
        <f t="shared" si="1382"/>
        <v xml:space="preserve"> </v>
      </c>
      <c r="BR2495" s="120" t="str">
        <f t="shared" si="1383"/>
        <v xml:space="preserve"> </v>
      </c>
      <c r="BS2495" s="120" t="str">
        <f t="shared" si="1384"/>
        <v xml:space="preserve"> </v>
      </c>
      <c r="BU2495" s="74" t="str">
        <f t="shared" si="1385"/>
        <v xml:space="preserve"> </v>
      </c>
      <c r="BV2495" s="120" t="str">
        <f t="shared" si="1386"/>
        <v xml:space="preserve"> </v>
      </c>
      <c r="BW2495" s="120" t="str">
        <f t="shared" si="1387"/>
        <v xml:space="preserve">  </v>
      </c>
      <c r="BY2495" s="74" t="str">
        <f t="shared" si="1388"/>
        <v xml:space="preserve"> </v>
      </c>
      <c r="BZ2495" s="120" t="str">
        <f t="shared" si="1389"/>
        <v xml:space="preserve"> </v>
      </c>
      <c r="CA2495" s="120" t="str">
        <f t="shared" si="1390"/>
        <v xml:space="preserve"> </v>
      </c>
      <c r="CC2495" s="115" t="str">
        <f t="shared" si="1391"/>
        <v xml:space="preserve"> </v>
      </c>
      <c r="CD2495" s="120" t="str">
        <f t="shared" si="1392"/>
        <v xml:space="preserve"> </v>
      </c>
      <c r="CE2495" s="417" t="str">
        <f t="shared" si="1393"/>
        <v xml:space="preserve"> </v>
      </c>
      <c r="CF2495" s="115"/>
      <c r="CG2495" s="115" t="str">
        <f t="shared" si="1394"/>
        <v xml:space="preserve"> </v>
      </c>
      <c r="CH2495" s="120" t="str">
        <f t="shared" si="1395"/>
        <v xml:space="preserve"> </v>
      </c>
      <c r="CI2495" s="417" t="str">
        <f t="shared" si="1396"/>
        <v xml:space="preserve"> </v>
      </c>
      <c r="CJ2495" s="115"/>
      <c r="CK2495" s="115" t="str">
        <f t="shared" si="1397"/>
        <v xml:space="preserve"> </v>
      </c>
      <c r="CL2495" s="120" t="str">
        <f t="shared" si="1398"/>
        <v xml:space="preserve"> </v>
      </c>
      <c r="CM2495" s="417" t="str">
        <f t="shared" si="1400"/>
        <v xml:space="preserve"> </v>
      </c>
      <c r="IS2495" s="111">
        <v>34</v>
      </c>
    </row>
    <row r="2496" spans="2:253" s="74" customFormat="1" ht="17.100000000000001" hidden="1" customHeight="1" x14ac:dyDescent="0.25">
      <c r="B2496" s="504">
        <f>IF('KB Duct Parts'!$BL$14=1,'Flanged Elbows'!L8,0)</f>
        <v>0</v>
      </c>
      <c r="C2496" s="525">
        <v>22305.3</v>
      </c>
      <c r="D2496" s="526">
        <f t="shared" si="1369"/>
        <v>22305.3</v>
      </c>
      <c r="E2496" s="504" t="s">
        <v>862</v>
      </c>
      <c r="F2496" s="508" t="str">
        <f t="shared" si="1364"/>
        <v xml:space="preserve"> </v>
      </c>
      <c r="G2496" s="516" t="s">
        <v>800</v>
      </c>
      <c r="H2496" s="504" t="str">
        <f>IF('Flanged Parts'!$BB$6=1,"CS",IF('Flanged Parts'!$BB$6=2,"Glv",0))</f>
        <v>Glv</v>
      </c>
      <c r="I2496" s="1035"/>
      <c r="J2496" s="1036"/>
      <c r="K2496" s="516" t="s">
        <v>881</v>
      </c>
      <c r="L2496" s="535"/>
      <c r="M2496" s="517" t="str">
        <f t="shared" si="1402"/>
        <v>Y</v>
      </c>
      <c r="N2496" s="514">
        <f t="shared" si="1372"/>
        <v>57.900000000000006</v>
      </c>
      <c r="O2496" s="514">
        <f t="shared" si="1401"/>
        <v>0</v>
      </c>
      <c r="P2496" s="680">
        <f>'KB Duct Parts'!$AE$3</f>
        <v>0</v>
      </c>
      <c r="Q2496" s="681">
        <f t="shared" si="1365"/>
        <v>0</v>
      </c>
      <c r="R2496" s="682">
        <f t="shared" si="1366"/>
        <v>0</v>
      </c>
      <c r="S2496" s="716">
        <f t="shared" si="1373"/>
        <v>0.2</v>
      </c>
      <c r="T2496" s="679">
        <f t="shared" si="1367"/>
        <v>0</v>
      </c>
      <c r="U2496" s="679">
        <f t="shared" si="1368"/>
        <v>0</v>
      </c>
      <c r="Y2496" s="120"/>
      <c r="AD2496" s="81"/>
      <c r="AF2496" s="370"/>
      <c r="AG2496" s="374"/>
      <c r="AH2496" s="378"/>
      <c r="AI2496" s="381"/>
      <c r="AJ2496" s="386"/>
      <c r="AK2496" s="391"/>
      <c r="AL2496" s="386"/>
      <c r="AM2496" s="363">
        <f t="shared" si="1399"/>
        <v>1</v>
      </c>
      <c r="AN2496" s="578">
        <v>48.1</v>
      </c>
      <c r="AO2496" s="120">
        <f t="shared" si="1381"/>
        <v>0</v>
      </c>
      <c r="AP2496" s="120">
        <f t="shared" si="1374"/>
        <v>0</v>
      </c>
      <c r="AQ2496" s="120">
        <f t="shared" si="1375"/>
        <v>0</v>
      </c>
      <c r="AR2496" s="120">
        <f t="shared" si="1376"/>
        <v>0</v>
      </c>
      <c r="AS2496" s="120">
        <f t="shared" si="1377"/>
        <v>0</v>
      </c>
      <c r="AT2496" s="120">
        <f t="shared" si="1378"/>
        <v>0</v>
      </c>
      <c r="AU2496" s="363" t="s">
        <v>717</v>
      </c>
      <c r="AV2496" s="393"/>
      <c r="AW2496" s="395"/>
      <c r="AX2496" s="571">
        <v>0</v>
      </c>
      <c r="AY2496" s="572">
        <v>0</v>
      </c>
      <c r="AZ2496" s="572">
        <v>0</v>
      </c>
      <c r="BA2496" s="572">
        <v>0</v>
      </c>
      <c r="BB2496" s="573">
        <v>0</v>
      </c>
      <c r="BC2496" s="395">
        <v>0</v>
      </c>
      <c r="BD2496" s="115"/>
      <c r="BE2496" s="115"/>
      <c r="BF2496" s="115">
        <v>2</v>
      </c>
      <c r="BG2496" s="115">
        <v>5</v>
      </c>
      <c r="BH2496" s="423">
        <f t="shared" si="1363"/>
        <v>4.9000000000000004</v>
      </c>
      <c r="BI2496" s="417">
        <f t="shared" si="1379"/>
        <v>9.8000000000000007</v>
      </c>
      <c r="BJ2496" s="115"/>
      <c r="BK2496" s="115"/>
      <c r="BQ2496" s="74" t="str">
        <f t="shared" si="1382"/>
        <v xml:space="preserve"> </v>
      </c>
      <c r="BR2496" s="120" t="str">
        <f t="shared" si="1383"/>
        <v xml:space="preserve"> </v>
      </c>
      <c r="BS2496" s="120" t="str">
        <f t="shared" si="1384"/>
        <v xml:space="preserve"> </v>
      </c>
      <c r="BU2496" s="74" t="str">
        <f t="shared" si="1385"/>
        <v xml:space="preserve"> </v>
      </c>
      <c r="BV2496" s="120" t="str">
        <f t="shared" si="1386"/>
        <v xml:space="preserve"> </v>
      </c>
      <c r="BW2496" s="120" t="str">
        <f t="shared" si="1387"/>
        <v xml:space="preserve">  </v>
      </c>
      <c r="BY2496" s="74" t="str">
        <f t="shared" si="1388"/>
        <v xml:space="preserve"> </v>
      </c>
      <c r="BZ2496" s="120" t="str">
        <f t="shared" si="1389"/>
        <v xml:space="preserve"> </v>
      </c>
      <c r="CA2496" s="120" t="str">
        <f t="shared" si="1390"/>
        <v xml:space="preserve"> </v>
      </c>
      <c r="CC2496" s="115" t="str">
        <f t="shared" si="1391"/>
        <v xml:space="preserve"> </v>
      </c>
      <c r="CD2496" s="120" t="str">
        <f t="shared" si="1392"/>
        <v xml:space="preserve"> </v>
      </c>
      <c r="CE2496" s="417" t="str">
        <f t="shared" si="1393"/>
        <v xml:space="preserve"> </v>
      </c>
      <c r="CF2496" s="115"/>
      <c r="CG2496" s="115" t="str">
        <f t="shared" si="1394"/>
        <v xml:space="preserve"> </v>
      </c>
      <c r="CH2496" s="120" t="str">
        <f t="shared" si="1395"/>
        <v xml:space="preserve"> </v>
      </c>
      <c r="CI2496" s="417" t="str">
        <f t="shared" si="1396"/>
        <v xml:space="preserve"> </v>
      </c>
      <c r="CJ2496" s="115"/>
      <c r="CK2496" s="115" t="str">
        <f t="shared" si="1397"/>
        <v xml:space="preserve"> </v>
      </c>
      <c r="CL2496" s="120" t="str">
        <f t="shared" si="1398"/>
        <v xml:space="preserve"> </v>
      </c>
      <c r="CM2496" s="417" t="str">
        <f t="shared" si="1400"/>
        <v xml:space="preserve"> </v>
      </c>
      <c r="IS2496" s="111">
        <v>37</v>
      </c>
    </row>
    <row r="2497" spans="1:253" s="74" customFormat="1" ht="17.100000000000001" hidden="1" customHeight="1" x14ac:dyDescent="0.25">
      <c r="B2497" s="504">
        <f>IF('KB Duct Parts'!$BL$14=1,'Flanged Elbows'!L9,0)</f>
        <v>0</v>
      </c>
      <c r="C2497" s="525">
        <v>22306.3</v>
      </c>
      <c r="D2497" s="526">
        <f t="shared" si="1369"/>
        <v>22306.3</v>
      </c>
      <c r="E2497" s="504" t="s">
        <v>863</v>
      </c>
      <c r="F2497" s="508" t="str">
        <f t="shared" si="1364"/>
        <v xml:space="preserve"> </v>
      </c>
      <c r="G2497" s="516" t="s">
        <v>800</v>
      </c>
      <c r="H2497" s="504" t="str">
        <f>IF('Flanged Parts'!$BB$6=1,"CS",IF('Flanged Parts'!$BB$6=2,"Glv",0))</f>
        <v>Glv</v>
      </c>
      <c r="I2497" s="1035"/>
      <c r="J2497" s="1036"/>
      <c r="K2497" s="516" t="s">
        <v>881</v>
      </c>
      <c r="L2497" s="535"/>
      <c r="M2497" s="517" t="str">
        <f t="shared" si="1402"/>
        <v>Y</v>
      </c>
      <c r="N2497" s="514">
        <f t="shared" si="1372"/>
        <v>66.52000000000001</v>
      </c>
      <c r="O2497" s="514">
        <f t="shared" si="1401"/>
        <v>0</v>
      </c>
      <c r="P2497" s="680">
        <f>'KB Duct Parts'!$AE$3</f>
        <v>0</v>
      </c>
      <c r="Q2497" s="681">
        <f t="shared" si="1365"/>
        <v>0</v>
      </c>
      <c r="R2497" s="682">
        <f t="shared" si="1366"/>
        <v>0</v>
      </c>
      <c r="S2497" s="716">
        <f t="shared" si="1373"/>
        <v>0.2</v>
      </c>
      <c r="T2497" s="679">
        <f t="shared" si="1367"/>
        <v>0</v>
      </c>
      <c r="U2497" s="679">
        <f t="shared" si="1368"/>
        <v>0</v>
      </c>
      <c r="Y2497" s="120"/>
      <c r="AD2497" s="81"/>
      <c r="AF2497" s="370"/>
      <c r="AG2497" s="374"/>
      <c r="AH2497" s="378"/>
      <c r="AI2497" s="381"/>
      <c r="AJ2497" s="386"/>
      <c r="AK2497" s="391"/>
      <c r="AL2497" s="386"/>
      <c r="AM2497" s="363">
        <f t="shared" si="1399"/>
        <v>1</v>
      </c>
      <c r="AN2497" s="578">
        <v>54.7</v>
      </c>
      <c r="AO2497" s="120">
        <f t="shared" si="1381"/>
        <v>0</v>
      </c>
      <c r="AP2497" s="120">
        <f t="shared" si="1374"/>
        <v>0</v>
      </c>
      <c r="AQ2497" s="120">
        <f t="shared" si="1375"/>
        <v>0</v>
      </c>
      <c r="AR2497" s="120">
        <f t="shared" si="1376"/>
        <v>0</v>
      </c>
      <c r="AS2497" s="120">
        <f t="shared" si="1377"/>
        <v>0</v>
      </c>
      <c r="AT2497" s="120">
        <f t="shared" si="1378"/>
        <v>0</v>
      </c>
      <c r="AU2497" s="363" t="s">
        <v>717</v>
      </c>
      <c r="AV2497" s="393"/>
      <c r="AW2497" s="395"/>
      <c r="AX2497" s="571">
        <v>0</v>
      </c>
      <c r="AY2497" s="572">
        <v>0</v>
      </c>
      <c r="AZ2497" s="572">
        <v>0</v>
      </c>
      <c r="BA2497" s="572">
        <v>0</v>
      </c>
      <c r="BB2497" s="573">
        <v>0</v>
      </c>
      <c r="BC2497" s="395">
        <v>0</v>
      </c>
      <c r="BD2497" s="115"/>
      <c r="BE2497" s="115"/>
      <c r="BF2497" s="115">
        <v>2</v>
      </c>
      <c r="BG2497" s="115">
        <v>6</v>
      </c>
      <c r="BH2497" s="423">
        <f t="shared" si="1363"/>
        <v>5.91</v>
      </c>
      <c r="BI2497" s="417">
        <f t="shared" si="1379"/>
        <v>11.82</v>
      </c>
      <c r="BJ2497" s="115"/>
      <c r="BK2497" s="115"/>
      <c r="BQ2497" s="74" t="str">
        <f t="shared" si="1382"/>
        <v xml:space="preserve"> </v>
      </c>
      <c r="BR2497" s="120" t="str">
        <f t="shared" si="1383"/>
        <v xml:space="preserve"> </v>
      </c>
      <c r="BS2497" s="120" t="str">
        <f t="shared" si="1384"/>
        <v xml:space="preserve"> </v>
      </c>
      <c r="BU2497" s="74" t="str">
        <f t="shared" si="1385"/>
        <v xml:space="preserve"> </v>
      </c>
      <c r="BV2497" s="120" t="str">
        <f t="shared" si="1386"/>
        <v xml:space="preserve"> </v>
      </c>
      <c r="BW2497" s="120" t="str">
        <f t="shared" si="1387"/>
        <v xml:space="preserve">  </v>
      </c>
      <c r="BY2497" s="74" t="str">
        <f t="shared" si="1388"/>
        <v xml:space="preserve"> </v>
      </c>
      <c r="BZ2497" s="120" t="str">
        <f t="shared" si="1389"/>
        <v xml:space="preserve"> </v>
      </c>
      <c r="CA2497" s="120" t="str">
        <f t="shared" si="1390"/>
        <v xml:space="preserve"> </v>
      </c>
      <c r="CC2497" s="115" t="str">
        <f t="shared" si="1391"/>
        <v xml:space="preserve"> </v>
      </c>
      <c r="CD2497" s="120" t="str">
        <f t="shared" si="1392"/>
        <v xml:space="preserve"> </v>
      </c>
      <c r="CE2497" s="417" t="str">
        <f t="shared" si="1393"/>
        <v xml:space="preserve"> </v>
      </c>
      <c r="CF2497" s="115"/>
      <c r="CG2497" s="115" t="str">
        <f t="shared" si="1394"/>
        <v xml:space="preserve"> </v>
      </c>
      <c r="CH2497" s="120" t="str">
        <f t="shared" si="1395"/>
        <v xml:space="preserve"> </v>
      </c>
      <c r="CI2497" s="417" t="str">
        <f t="shared" si="1396"/>
        <v xml:space="preserve"> </v>
      </c>
      <c r="CJ2497" s="115"/>
      <c r="CK2497" s="115" t="str">
        <f t="shared" si="1397"/>
        <v xml:space="preserve"> </v>
      </c>
      <c r="CL2497" s="120" t="str">
        <f t="shared" si="1398"/>
        <v xml:space="preserve"> </v>
      </c>
      <c r="CM2497" s="417" t="str">
        <f t="shared" si="1400"/>
        <v xml:space="preserve"> </v>
      </c>
      <c r="IS2497" s="111">
        <v>45</v>
      </c>
    </row>
    <row r="2498" spans="1:253" s="74" customFormat="1" ht="17.100000000000001" hidden="1" customHeight="1" x14ac:dyDescent="0.25">
      <c r="B2498" s="504">
        <f>IF('KB Duct Parts'!$BL$14=1,'Flanged Elbows'!L10,0)</f>
        <v>0</v>
      </c>
      <c r="C2498" s="525">
        <v>22307.3</v>
      </c>
      <c r="D2498" s="526">
        <f t="shared" si="1369"/>
        <v>22307.3</v>
      </c>
      <c r="E2498" s="504" t="s">
        <v>864</v>
      </c>
      <c r="F2498" s="508" t="str">
        <f t="shared" si="1364"/>
        <v xml:space="preserve"> </v>
      </c>
      <c r="G2498" s="516" t="s">
        <v>800</v>
      </c>
      <c r="H2498" s="504" t="str">
        <f>IF('Flanged Parts'!$BB$6=1,"CS",IF('Flanged Parts'!$BB$6=2,"Glv",0))</f>
        <v>Glv</v>
      </c>
      <c r="I2498" s="1035"/>
      <c r="J2498" s="1036"/>
      <c r="K2498" s="516" t="s">
        <v>881</v>
      </c>
      <c r="L2498" s="535"/>
      <c r="M2498" s="517" t="str">
        <f t="shared" si="1402"/>
        <v>Y</v>
      </c>
      <c r="N2498" s="514">
        <f t="shared" si="1372"/>
        <v>70.16</v>
      </c>
      <c r="O2498" s="514">
        <f t="shared" si="1401"/>
        <v>0</v>
      </c>
      <c r="P2498" s="680">
        <f>'KB Duct Parts'!$AE$3</f>
        <v>0</v>
      </c>
      <c r="Q2498" s="681">
        <f t="shared" si="1365"/>
        <v>0</v>
      </c>
      <c r="R2498" s="682">
        <f t="shared" si="1366"/>
        <v>0</v>
      </c>
      <c r="S2498" s="716">
        <f t="shared" si="1373"/>
        <v>0.2</v>
      </c>
      <c r="T2498" s="679">
        <f t="shared" si="1367"/>
        <v>0</v>
      </c>
      <c r="U2498" s="679">
        <f t="shared" si="1368"/>
        <v>0</v>
      </c>
      <c r="Y2498" s="120"/>
      <c r="AD2498" s="81"/>
      <c r="AF2498" s="370"/>
      <c r="AG2498" s="374"/>
      <c r="AH2498" s="378"/>
      <c r="AI2498" s="381"/>
      <c r="AJ2498" s="386"/>
      <c r="AK2498" s="391"/>
      <c r="AL2498" s="386"/>
      <c r="AM2498" s="363">
        <f t="shared" si="1399"/>
        <v>1</v>
      </c>
      <c r="AN2498" s="578">
        <v>54.9</v>
      </c>
      <c r="AO2498" s="120">
        <f t="shared" si="1381"/>
        <v>0</v>
      </c>
      <c r="AP2498" s="120">
        <f t="shared" si="1374"/>
        <v>0</v>
      </c>
      <c r="AQ2498" s="120">
        <f t="shared" si="1375"/>
        <v>0</v>
      </c>
      <c r="AR2498" s="120">
        <f t="shared" si="1376"/>
        <v>0</v>
      </c>
      <c r="AS2498" s="120">
        <f t="shared" si="1377"/>
        <v>0</v>
      </c>
      <c r="AT2498" s="120">
        <f t="shared" si="1378"/>
        <v>0</v>
      </c>
      <c r="AU2498" s="363" t="s">
        <v>717</v>
      </c>
      <c r="AV2498" s="393"/>
      <c r="AW2498" s="395"/>
      <c r="AX2498" s="571">
        <v>0</v>
      </c>
      <c r="AY2498" s="572">
        <v>0</v>
      </c>
      <c r="AZ2498" s="572">
        <v>0</v>
      </c>
      <c r="BA2498" s="572">
        <v>0</v>
      </c>
      <c r="BB2498" s="573">
        <v>0</v>
      </c>
      <c r="BC2498" s="395">
        <v>0</v>
      </c>
      <c r="BD2498" s="115"/>
      <c r="BE2498" s="115"/>
      <c r="BF2498" s="115">
        <v>2</v>
      </c>
      <c r="BG2498" s="115">
        <v>7</v>
      </c>
      <c r="BH2498" s="423">
        <f t="shared" si="1363"/>
        <v>7.63</v>
      </c>
      <c r="BI2498" s="417">
        <f t="shared" si="1379"/>
        <v>15.26</v>
      </c>
      <c r="BJ2498" s="115"/>
      <c r="BK2498" s="115"/>
      <c r="BQ2498" s="74" t="str">
        <f t="shared" si="1382"/>
        <v xml:space="preserve"> </v>
      </c>
      <c r="BR2498" s="120" t="str">
        <f t="shared" si="1383"/>
        <v xml:space="preserve"> </v>
      </c>
      <c r="BS2498" s="120" t="str">
        <f t="shared" si="1384"/>
        <v xml:space="preserve"> </v>
      </c>
      <c r="BU2498" s="74" t="str">
        <f t="shared" si="1385"/>
        <v xml:space="preserve"> </v>
      </c>
      <c r="BV2498" s="120" t="str">
        <f t="shared" si="1386"/>
        <v xml:space="preserve"> </v>
      </c>
      <c r="BW2498" s="120" t="str">
        <f t="shared" si="1387"/>
        <v xml:space="preserve">  </v>
      </c>
      <c r="BY2498" s="74" t="str">
        <f t="shared" si="1388"/>
        <v xml:space="preserve"> </v>
      </c>
      <c r="BZ2498" s="120" t="str">
        <f t="shared" si="1389"/>
        <v xml:space="preserve"> </v>
      </c>
      <c r="CA2498" s="120" t="str">
        <f t="shared" si="1390"/>
        <v xml:space="preserve"> </v>
      </c>
      <c r="CC2498" s="115" t="str">
        <f t="shared" si="1391"/>
        <v xml:space="preserve"> </v>
      </c>
      <c r="CD2498" s="120" t="str">
        <f t="shared" si="1392"/>
        <v xml:space="preserve"> </v>
      </c>
      <c r="CE2498" s="417" t="str">
        <f t="shared" si="1393"/>
        <v xml:space="preserve"> </v>
      </c>
      <c r="CF2498" s="115"/>
      <c r="CG2498" s="115" t="str">
        <f t="shared" si="1394"/>
        <v xml:space="preserve"> </v>
      </c>
      <c r="CH2498" s="120" t="str">
        <f t="shared" si="1395"/>
        <v xml:space="preserve"> </v>
      </c>
      <c r="CI2498" s="417" t="str">
        <f t="shared" si="1396"/>
        <v xml:space="preserve"> </v>
      </c>
      <c r="CJ2498" s="115"/>
      <c r="CK2498" s="115" t="str">
        <f t="shared" si="1397"/>
        <v xml:space="preserve"> </v>
      </c>
      <c r="CL2498" s="120" t="str">
        <f t="shared" si="1398"/>
        <v xml:space="preserve"> </v>
      </c>
      <c r="CM2498" s="417" t="str">
        <f t="shared" si="1400"/>
        <v xml:space="preserve"> </v>
      </c>
      <c r="IS2498" s="111"/>
    </row>
    <row r="2499" spans="1:253" s="74" customFormat="1" ht="17.100000000000001" hidden="1" customHeight="1" x14ac:dyDescent="0.25">
      <c r="B2499" s="504">
        <f>IF('KB Duct Parts'!$BL$14=1,'Flanged Elbows'!L11,0)</f>
        <v>0</v>
      </c>
      <c r="C2499" s="525">
        <v>22308.3</v>
      </c>
      <c r="D2499" s="526">
        <f t="shared" si="1369"/>
        <v>22308.3</v>
      </c>
      <c r="E2499" s="504" t="s">
        <v>865</v>
      </c>
      <c r="F2499" s="508" t="str">
        <f t="shared" si="1364"/>
        <v xml:space="preserve"> </v>
      </c>
      <c r="G2499" s="516" t="s">
        <v>800</v>
      </c>
      <c r="H2499" s="504" t="str">
        <f>IF('Flanged Parts'!$BB$6=1,"CS",IF('Flanged Parts'!$BB$6=2,"Glv",0))</f>
        <v>Glv</v>
      </c>
      <c r="I2499" s="1035"/>
      <c r="J2499" s="1036"/>
      <c r="K2499" s="516" t="s">
        <v>881</v>
      </c>
      <c r="L2499" s="535"/>
      <c r="M2499" s="517" t="str">
        <f t="shared" si="1402"/>
        <v>Y</v>
      </c>
      <c r="N2499" s="514">
        <f t="shared" si="1372"/>
        <v>77.78</v>
      </c>
      <c r="O2499" s="514">
        <f t="shared" si="1401"/>
        <v>0</v>
      </c>
      <c r="P2499" s="680">
        <f>'KB Duct Parts'!$AE$3</f>
        <v>0</v>
      </c>
      <c r="Q2499" s="681">
        <f t="shared" si="1365"/>
        <v>0</v>
      </c>
      <c r="R2499" s="682">
        <f t="shared" si="1366"/>
        <v>0</v>
      </c>
      <c r="S2499" s="716">
        <f t="shared" si="1373"/>
        <v>0.2</v>
      </c>
      <c r="T2499" s="679">
        <f t="shared" si="1367"/>
        <v>0</v>
      </c>
      <c r="U2499" s="679">
        <f t="shared" si="1368"/>
        <v>0</v>
      </c>
      <c r="Y2499" s="120"/>
      <c r="AD2499" s="81"/>
      <c r="AF2499" s="370"/>
      <c r="AG2499" s="374"/>
      <c r="AH2499" s="378"/>
      <c r="AI2499" s="381"/>
      <c r="AJ2499" s="386"/>
      <c r="AK2499" s="391"/>
      <c r="AL2499" s="386"/>
      <c r="AM2499" s="363">
        <f t="shared" si="1399"/>
        <v>1</v>
      </c>
      <c r="AN2499" s="578">
        <v>59.2</v>
      </c>
      <c r="AO2499" s="120">
        <f t="shared" si="1381"/>
        <v>0</v>
      </c>
      <c r="AP2499" s="120">
        <f t="shared" si="1374"/>
        <v>0</v>
      </c>
      <c r="AQ2499" s="120">
        <f t="shared" si="1375"/>
        <v>0</v>
      </c>
      <c r="AR2499" s="120">
        <f t="shared" si="1376"/>
        <v>0</v>
      </c>
      <c r="AS2499" s="120">
        <f t="shared" si="1377"/>
        <v>0</v>
      </c>
      <c r="AT2499" s="120">
        <f t="shared" si="1378"/>
        <v>0</v>
      </c>
      <c r="AU2499" s="363" t="s">
        <v>717</v>
      </c>
      <c r="AV2499" s="393"/>
      <c r="AW2499" s="395"/>
      <c r="AX2499" s="571">
        <v>0</v>
      </c>
      <c r="AY2499" s="572">
        <v>0</v>
      </c>
      <c r="AZ2499" s="572">
        <v>0</v>
      </c>
      <c r="BA2499" s="572">
        <v>0</v>
      </c>
      <c r="BB2499" s="573">
        <v>0</v>
      </c>
      <c r="BC2499" s="395">
        <v>0</v>
      </c>
      <c r="BD2499" s="115"/>
      <c r="BE2499" s="115"/>
      <c r="BF2499" s="115">
        <v>2</v>
      </c>
      <c r="BG2499" s="115">
        <v>8</v>
      </c>
      <c r="BH2499" s="423">
        <f t="shared" si="1363"/>
        <v>9.2899999999999991</v>
      </c>
      <c r="BI2499" s="417">
        <f t="shared" si="1379"/>
        <v>18.579999999999998</v>
      </c>
      <c r="BJ2499" s="115"/>
      <c r="BK2499" s="115"/>
      <c r="BQ2499" s="74" t="str">
        <f t="shared" si="1382"/>
        <v xml:space="preserve"> </v>
      </c>
      <c r="BR2499" s="120" t="str">
        <f t="shared" si="1383"/>
        <v xml:space="preserve"> </v>
      </c>
      <c r="BS2499" s="120" t="str">
        <f t="shared" si="1384"/>
        <v xml:space="preserve"> </v>
      </c>
      <c r="BU2499" s="74" t="str">
        <f t="shared" si="1385"/>
        <v xml:space="preserve"> </v>
      </c>
      <c r="BV2499" s="120" t="str">
        <f t="shared" si="1386"/>
        <v xml:space="preserve"> </v>
      </c>
      <c r="BW2499" s="120" t="str">
        <f t="shared" si="1387"/>
        <v xml:space="preserve">  </v>
      </c>
      <c r="BY2499" s="74" t="str">
        <f t="shared" si="1388"/>
        <v xml:space="preserve"> </v>
      </c>
      <c r="BZ2499" s="120" t="str">
        <f t="shared" si="1389"/>
        <v xml:space="preserve"> </v>
      </c>
      <c r="CA2499" s="120" t="str">
        <f t="shared" si="1390"/>
        <v xml:space="preserve"> </v>
      </c>
      <c r="CC2499" s="115" t="str">
        <f t="shared" si="1391"/>
        <v xml:space="preserve"> </v>
      </c>
      <c r="CD2499" s="120" t="str">
        <f t="shared" si="1392"/>
        <v xml:space="preserve"> </v>
      </c>
      <c r="CE2499" s="417" t="str">
        <f t="shared" si="1393"/>
        <v xml:space="preserve"> </v>
      </c>
      <c r="CF2499" s="115"/>
      <c r="CG2499" s="115" t="str">
        <f t="shared" si="1394"/>
        <v xml:space="preserve"> </v>
      </c>
      <c r="CH2499" s="120" t="str">
        <f t="shared" si="1395"/>
        <v xml:space="preserve"> </v>
      </c>
      <c r="CI2499" s="417" t="str">
        <f t="shared" si="1396"/>
        <v xml:space="preserve"> </v>
      </c>
      <c r="CJ2499" s="115"/>
      <c r="CK2499" s="115" t="str">
        <f t="shared" si="1397"/>
        <v xml:space="preserve"> </v>
      </c>
      <c r="CL2499" s="120" t="str">
        <f t="shared" si="1398"/>
        <v xml:space="preserve"> </v>
      </c>
      <c r="CM2499" s="417" t="str">
        <f t="shared" si="1400"/>
        <v xml:space="preserve"> </v>
      </c>
      <c r="IS2499" s="111"/>
    </row>
    <row r="2500" spans="1:253" s="74" customFormat="1" ht="17.100000000000001" hidden="1" customHeight="1" x14ac:dyDescent="0.25">
      <c r="B2500" s="504">
        <f>IF('KB Duct Parts'!$BL$14=1,'Flanged Elbows'!L12,0)</f>
        <v>0</v>
      </c>
      <c r="C2500" s="525">
        <v>22309.3</v>
      </c>
      <c r="D2500" s="526">
        <f t="shared" si="1369"/>
        <v>22309.3</v>
      </c>
      <c r="E2500" s="504" t="s">
        <v>866</v>
      </c>
      <c r="F2500" s="508" t="str">
        <f t="shared" si="1364"/>
        <v xml:space="preserve"> </v>
      </c>
      <c r="G2500" s="516" t="s">
        <v>800</v>
      </c>
      <c r="H2500" s="504" t="str">
        <f>IF('Flanged Parts'!$BB$6=1,"CS",IF('Flanged Parts'!$BB$6=2,"Glv",0))</f>
        <v>Glv</v>
      </c>
      <c r="I2500" s="1035"/>
      <c r="J2500" s="1036"/>
      <c r="K2500" s="516" t="s">
        <v>881</v>
      </c>
      <c r="L2500" s="535"/>
      <c r="M2500" s="517" t="str">
        <f t="shared" si="1402"/>
        <v>Y</v>
      </c>
      <c r="N2500" s="514">
        <f t="shared" si="1372"/>
        <v>82.66</v>
      </c>
      <c r="O2500" s="514">
        <f t="shared" si="1401"/>
        <v>0</v>
      </c>
      <c r="P2500" s="680">
        <f>'KB Duct Parts'!$AE$3</f>
        <v>0</v>
      </c>
      <c r="Q2500" s="681">
        <f t="shared" si="1365"/>
        <v>0</v>
      </c>
      <c r="R2500" s="682">
        <f t="shared" si="1366"/>
        <v>0</v>
      </c>
      <c r="S2500" s="716">
        <f t="shared" si="1373"/>
        <v>0.2</v>
      </c>
      <c r="T2500" s="679">
        <f t="shared" si="1367"/>
        <v>0</v>
      </c>
      <c r="U2500" s="679">
        <f t="shared" si="1368"/>
        <v>0</v>
      </c>
      <c r="Y2500" s="120"/>
      <c r="AD2500" s="81"/>
      <c r="AF2500" s="370"/>
      <c r="AG2500" s="374"/>
      <c r="AH2500" s="378"/>
      <c r="AI2500" s="381"/>
      <c r="AJ2500" s="386"/>
      <c r="AK2500" s="391"/>
      <c r="AL2500" s="386"/>
      <c r="AM2500" s="363">
        <f t="shared" si="1399"/>
        <v>1</v>
      </c>
      <c r="AN2500" s="578">
        <v>63.6</v>
      </c>
      <c r="AO2500" s="120">
        <f t="shared" si="1381"/>
        <v>0</v>
      </c>
      <c r="AP2500" s="120">
        <f t="shared" si="1374"/>
        <v>0</v>
      </c>
      <c r="AQ2500" s="120">
        <f t="shared" si="1375"/>
        <v>0</v>
      </c>
      <c r="AR2500" s="120">
        <f t="shared" si="1376"/>
        <v>0</v>
      </c>
      <c r="AS2500" s="120">
        <f t="shared" si="1377"/>
        <v>0</v>
      </c>
      <c r="AT2500" s="120">
        <f t="shared" si="1378"/>
        <v>0</v>
      </c>
      <c r="AU2500" s="363" t="s">
        <v>717</v>
      </c>
      <c r="AV2500" s="393"/>
      <c r="AW2500" s="395"/>
      <c r="AX2500" s="571">
        <v>0</v>
      </c>
      <c r="AY2500" s="572">
        <v>0</v>
      </c>
      <c r="AZ2500" s="572">
        <v>0</v>
      </c>
      <c r="BA2500" s="572">
        <v>0</v>
      </c>
      <c r="BB2500" s="573">
        <v>0</v>
      </c>
      <c r="BC2500" s="395">
        <v>0</v>
      </c>
      <c r="BD2500" s="115"/>
      <c r="BE2500" s="115"/>
      <c r="BF2500" s="115">
        <v>2</v>
      </c>
      <c r="BG2500" s="115">
        <v>9</v>
      </c>
      <c r="BH2500" s="423">
        <f t="shared" si="1363"/>
        <v>9.5299999999999994</v>
      </c>
      <c r="BI2500" s="417">
        <f t="shared" si="1379"/>
        <v>19.059999999999999</v>
      </c>
      <c r="BJ2500" s="115"/>
      <c r="BK2500" s="115"/>
      <c r="BQ2500" s="74" t="str">
        <f t="shared" si="1382"/>
        <v xml:space="preserve"> </v>
      </c>
      <c r="BR2500" s="120" t="str">
        <f t="shared" si="1383"/>
        <v xml:space="preserve"> </v>
      </c>
      <c r="BS2500" s="120" t="str">
        <f t="shared" si="1384"/>
        <v xml:space="preserve"> </v>
      </c>
      <c r="BU2500" s="74" t="str">
        <f t="shared" si="1385"/>
        <v xml:space="preserve"> </v>
      </c>
      <c r="BV2500" s="120" t="str">
        <f t="shared" si="1386"/>
        <v xml:space="preserve"> </v>
      </c>
      <c r="BW2500" s="120" t="str">
        <f t="shared" si="1387"/>
        <v xml:space="preserve">  </v>
      </c>
      <c r="BY2500" s="74" t="str">
        <f t="shared" si="1388"/>
        <v xml:space="preserve"> </v>
      </c>
      <c r="BZ2500" s="120" t="str">
        <f t="shared" si="1389"/>
        <v xml:space="preserve"> </v>
      </c>
      <c r="CA2500" s="120" t="str">
        <f t="shared" si="1390"/>
        <v xml:space="preserve"> </v>
      </c>
      <c r="CC2500" s="115" t="str">
        <f t="shared" si="1391"/>
        <v xml:space="preserve"> </v>
      </c>
      <c r="CD2500" s="120" t="str">
        <f t="shared" si="1392"/>
        <v xml:space="preserve"> </v>
      </c>
      <c r="CE2500" s="417" t="str">
        <f t="shared" si="1393"/>
        <v xml:space="preserve"> </v>
      </c>
      <c r="CF2500" s="115"/>
      <c r="CG2500" s="115" t="str">
        <f t="shared" si="1394"/>
        <v xml:space="preserve"> </v>
      </c>
      <c r="CH2500" s="120" t="str">
        <f t="shared" si="1395"/>
        <v xml:space="preserve"> </v>
      </c>
      <c r="CI2500" s="417" t="str">
        <f t="shared" si="1396"/>
        <v xml:space="preserve"> </v>
      </c>
      <c r="CJ2500" s="115"/>
      <c r="CK2500" s="115" t="str">
        <f t="shared" si="1397"/>
        <v xml:space="preserve"> </v>
      </c>
      <c r="CL2500" s="120" t="str">
        <f t="shared" si="1398"/>
        <v xml:space="preserve"> </v>
      </c>
      <c r="CM2500" s="417" t="str">
        <f t="shared" si="1400"/>
        <v xml:space="preserve"> </v>
      </c>
      <c r="IS2500" s="111"/>
    </row>
    <row r="2501" spans="1:253" s="74" customFormat="1" ht="17.100000000000001" hidden="1" customHeight="1" x14ac:dyDescent="0.25">
      <c r="B2501" s="504">
        <f>IF('KB Duct Parts'!$BL$14=1,'Flanged Elbows'!L13,0)</f>
        <v>0</v>
      </c>
      <c r="C2501" s="525">
        <v>22310.3</v>
      </c>
      <c r="D2501" s="526">
        <f t="shared" si="1369"/>
        <v>22310.3</v>
      </c>
      <c r="E2501" s="504" t="s">
        <v>867</v>
      </c>
      <c r="F2501" s="508" t="str">
        <f t="shared" si="1364"/>
        <v xml:space="preserve"> </v>
      </c>
      <c r="G2501" s="516" t="s">
        <v>800</v>
      </c>
      <c r="H2501" s="504" t="str">
        <f>IF('Flanged Parts'!$BB$6=1,"CS",IF('Flanged Parts'!$BB$6=2,"Glv",0))</f>
        <v>Glv</v>
      </c>
      <c r="I2501" s="1035"/>
      <c r="J2501" s="1036"/>
      <c r="K2501" s="516" t="s">
        <v>881</v>
      </c>
      <c r="L2501" s="535"/>
      <c r="M2501" s="517" t="str">
        <f t="shared" si="1402"/>
        <v>Y</v>
      </c>
      <c r="N2501" s="514">
        <f t="shared" si="1372"/>
        <v>94.94</v>
      </c>
      <c r="O2501" s="514">
        <f t="shared" si="1401"/>
        <v>0</v>
      </c>
      <c r="P2501" s="680">
        <f>'KB Duct Parts'!$AE$3</f>
        <v>0</v>
      </c>
      <c r="Q2501" s="681">
        <f t="shared" si="1365"/>
        <v>0</v>
      </c>
      <c r="R2501" s="682">
        <f t="shared" si="1366"/>
        <v>0</v>
      </c>
      <c r="S2501" s="716">
        <f t="shared" si="1373"/>
        <v>0.2</v>
      </c>
      <c r="T2501" s="679">
        <f t="shared" si="1367"/>
        <v>0</v>
      </c>
      <c r="U2501" s="679">
        <f t="shared" si="1368"/>
        <v>0</v>
      </c>
      <c r="Y2501" s="120"/>
      <c r="AD2501" s="81"/>
      <c r="AF2501" s="370"/>
      <c r="AG2501" s="374"/>
      <c r="AH2501" s="378"/>
      <c r="AI2501" s="381"/>
      <c r="AJ2501" s="386"/>
      <c r="AK2501" s="391"/>
      <c r="AL2501" s="386"/>
      <c r="AM2501" s="363">
        <f t="shared" si="1399"/>
        <v>1</v>
      </c>
      <c r="AN2501" s="578">
        <v>70.599999999999994</v>
      </c>
      <c r="AO2501" s="120">
        <f t="shared" si="1381"/>
        <v>0</v>
      </c>
      <c r="AP2501" s="120">
        <f t="shared" si="1374"/>
        <v>0</v>
      </c>
      <c r="AQ2501" s="120">
        <f t="shared" si="1375"/>
        <v>0</v>
      </c>
      <c r="AR2501" s="120">
        <f t="shared" si="1376"/>
        <v>0</v>
      </c>
      <c r="AS2501" s="120">
        <f t="shared" si="1377"/>
        <v>0</v>
      </c>
      <c r="AT2501" s="120">
        <f t="shared" si="1378"/>
        <v>0</v>
      </c>
      <c r="AU2501" s="363" t="s">
        <v>717</v>
      </c>
      <c r="AV2501" s="393"/>
      <c r="AW2501" s="395"/>
      <c r="AX2501" s="571">
        <v>0</v>
      </c>
      <c r="AY2501" s="572">
        <v>0</v>
      </c>
      <c r="AZ2501" s="572">
        <v>0</v>
      </c>
      <c r="BA2501" s="572">
        <v>0</v>
      </c>
      <c r="BB2501" s="573">
        <v>0</v>
      </c>
      <c r="BC2501" s="395">
        <v>0</v>
      </c>
      <c r="BD2501" s="115"/>
      <c r="BE2501" s="115"/>
      <c r="BF2501" s="115">
        <v>2</v>
      </c>
      <c r="BG2501" s="115">
        <v>10</v>
      </c>
      <c r="BH2501" s="423">
        <f t="shared" si="1363"/>
        <v>12.17</v>
      </c>
      <c r="BI2501" s="417">
        <f t="shared" si="1379"/>
        <v>24.34</v>
      </c>
      <c r="BJ2501" s="115"/>
      <c r="BK2501" s="115"/>
      <c r="BQ2501" s="74" t="str">
        <f t="shared" si="1382"/>
        <v xml:space="preserve"> </v>
      </c>
      <c r="BR2501" s="120" t="str">
        <f t="shared" si="1383"/>
        <v xml:space="preserve"> </v>
      </c>
      <c r="BS2501" s="120" t="str">
        <f t="shared" si="1384"/>
        <v xml:space="preserve"> </v>
      </c>
      <c r="BU2501" s="74" t="str">
        <f t="shared" si="1385"/>
        <v xml:space="preserve"> </v>
      </c>
      <c r="BV2501" s="120" t="str">
        <f t="shared" si="1386"/>
        <v xml:space="preserve"> </v>
      </c>
      <c r="BW2501" s="120" t="str">
        <f t="shared" si="1387"/>
        <v xml:space="preserve">  </v>
      </c>
      <c r="BY2501" s="74" t="str">
        <f t="shared" si="1388"/>
        <v xml:space="preserve"> </v>
      </c>
      <c r="BZ2501" s="120" t="str">
        <f t="shared" si="1389"/>
        <v xml:space="preserve"> </v>
      </c>
      <c r="CA2501" s="120" t="str">
        <f t="shared" si="1390"/>
        <v xml:space="preserve"> </v>
      </c>
      <c r="CC2501" s="115" t="str">
        <f t="shared" si="1391"/>
        <v xml:space="preserve"> </v>
      </c>
      <c r="CD2501" s="120" t="str">
        <f t="shared" si="1392"/>
        <v xml:space="preserve"> </v>
      </c>
      <c r="CE2501" s="417" t="str">
        <f t="shared" si="1393"/>
        <v xml:space="preserve"> </v>
      </c>
      <c r="CF2501" s="115"/>
      <c r="CG2501" s="115" t="str">
        <f t="shared" si="1394"/>
        <v xml:space="preserve"> </v>
      </c>
      <c r="CH2501" s="120" t="str">
        <f t="shared" si="1395"/>
        <v xml:space="preserve"> </v>
      </c>
      <c r="CI2501" s="417" t="str">
        <f t="shared" si="1396"/>
        <v xml:space="preserve"> </v>
      </c>
      <c r="CJ2501" s="115"/>
      <c r="CK2501" s="115" t="str">
        <f t="shared" si="1397"/>
        <v xml:space="preserve"> </v>
      </c>
      <c r="CL2501" s="120" t="str">
        <f t="shared" si="1398"/>
        <v xml:space="preserve"> </v>
      </c>
      <c r="CM2501" s="417" t="str">
        <f t="shared" si="1400"/>
        <v xml:space="preserve"> </v>
      </c>
      <c r="IS2501" s="111"/>
    </row>
    <row r="2502" spans="1:253" s="74" customFormat="1" ht="17.100000000000001" hidden="1" customHeight="1" x14ac:dyDescent="0.25">
      <c r="B2502" s="504">
        <f>IF('KB Duct Parts'!$BL$14=1,'Flanged Elbows'!L15,0)</f>
        <v>0</v>
      </c>
      <c r="C2502" s="525">
        <v>22312.3</v>
      </c>
      <c r="D2502" s="526">
        <f t="shared" si="1369"/>
        <v>22312.3</v>
      </c>
      <c r="E2502" s="504" t="s">
        <v>869</v>
      </c>
      <c r="F2502" s="508" t="str">
        <f t="shared" si="1364"/>
        <v xml:space="preserve"> </v>
      </c>
      <c r="G2502" s="516" t="s">
        <v>800</v>
      </c>
      <c r="H2502" s="504" t="str">
        <f>IF('Flanged Parts'!$BB$6=1,"CS",IF('Flanged Parts'!$BB$6=2,"Glv",0))</f>
        <v>Glv</v>
      </c>
      <c r="I2502" s="1035"/>
      <c r="J2502" s="1036"/>
      <c r="K2502" s="516" t="s">
        <v>881</v>
      </c>
      <c r="L2502" s="535"/>
      <c r="M2502" s="517" t="str">
        <f t="shared" si="1402"/>
        <v>Y</v>
      </c>
      <c r="N2502" s="514">
        <f t="shared" si="1372"/>
        <v>110.92</v>
      </c>
      <c r="O2502" s="514">
        <f t="shared" si="1401"/>
        <v>0</v>
      </c>
      <c r="P2502" s="680">
        <f>'KB Duct Parts'!$AE$3</f>
        <v>0</v>
      </c>
      <c r="Q2502" s="681">
        <f t="shared" si="1365"/>
        <v>0</v>
      </c>
      <c r="R2502" s="682">
        <f t="shared" si="1366"/>
        <v>0</v>
      </c>
      <c r="S2502" s="716">
        <f t="shared" si="1373"/>
        <v>0.2</v>
      </c>
      <c r="T2502" s="679">
        <f t="shared" si="1367"/>
        <v>0</v>
      </c>
      <c r="U2502" s="679">
        <f t="shared" si="1368"/>
        <v>0</v>
      </c>
      <c r="Y2502" s="120"/>
      <c r="AD2502" s="81"/>
      <c r="AF2502" s="370"/>
      <c r="AG2502" s="374"/>
      <c r="AH2502" s="378"/>
      <c r="AI2502" s="381"/>
      <c r="AJ2502" s="386"/>
      <c r="AK2502" s="391"/>
      <c r="AL2502" s="386"/>
      <c r="AM2502" s="363">
        <f t="shared" si="1399"/>
        <v>1</v>
      </c>
      <c r="AN2502" s="578">
        <v>80.400000000000006</v>
      </c>
      <c r="AO2502" s="120">
        <f t="shared" si="1381"/>
        <v>0</v>
      </c>
      <c r="AP2502" s="120">
        <f t="shared" si="1374"/>
        <v>0</v>
      </c>
      <c r="AQ2502" s="120">
        <f t="shared" si="1375"/>
        <v>0</v>
      </c>
      <c r="AR2502" s="120">
        <f t="shared" si="1376"/>
        <v>0</v>
      </c>
      <c r="AS2502" s="120">
        <f t="shared" si="1377"/>
        <v>0</v>
      </c>
      <c r="AT2502" s="120">
        <f t="shared" si="1378"/>
        <v>0</v>
      </c>
      <c r="AU2502" s="363" t="s">
        <v>717</v>
      </c>
      <c r="AV2502" s="393"/>
      <c r="AW2502" s="395"/>
      <c r="AX2502" s="571">
        <v>0</v>
      </c>
      <c r="AY2502" s="572">
        <v>0</v>
      </c>
      <c r="AZ2502" s="572">
        <v>0</v>
      </c>
      <c r="BA2502" s="572">
        <v>0</v>
      </c>
      <c r="BB2502" s="573">
        <v>0</v>
      </c>
      <c r="BC2502" s="395">
        <v>0</v>
      </c>
      <c r="BD2502" s="115"/>
      <c r="BE2502" s="115"/>
      <c r="BF2502" s="115">
        <v>2</v>
      </c>
      <c r="BG2502" s="115">
        <v>12</v>
      </c>
      <c r="BH2502" s="423">
        <f t="shared" si="1363"/>
        <v>15.26</v>
      </c>
      <c r="BI2502" s="417">
        <f t="shared" si="1379"/>
        <v>30.52</v>
      </c>
      <c r="BJ2502" s="115"/>
      <c r="BK2502" s="115"/>
      <c r="BQ2502" s="74" t="str">
        <f t="shared" si="1382"/>
        <v xml:space="preserve"> </v>
      </c>
      <c r="BR2502" s="120" t="str">
        <f t="shared" si="1383"/>
        <v xml:space="preserve"> </v>
      </c>
      <c r="BS2502" s="120" t="str">
        <f t="shared" si="1384"/>
        <v xml:space="preserve"> </v>
      </c>
      <c r="BU2502" s="74" t="str">
        <f t="shared" si="1385"/>
        <v xml:space="preserve"> </v>
      </c>
      <c r="BV2502" s="120" t="str">
        <f t="shared" si="1386"/>
        <v xml:space="preserve"> </v>
      </c>
      <c r="BW2502" s="120" t="str">
        <f t="shared" si="1387"/>
        <v xml:space="preserve">  </v>
      </c>
      <c r="BY2502" s="74" t="str">
        <f t="shared" si="1388"/>
        <v xml:space="preserve"> </v>
      </c>
      <c r="BZ2502" s="120" t="str">
        <f t="shared" si="1389"/>
        <v xml:space="preserve"> </v>
      </c>
      <c r="CA2502" s="120" t="str">
        <f t="shared" si="1390"/>
        <v xml:space="preserve"> </v>
      </c>
      <c r="CC2502" s="115" t="str">
        <f t="shared" si="1391"/>
        <v xml:space="preserve"> </v>
      </c>
      <c r="CD2502" s="120" t="str">
        <f t="shared" si="1392"/>
        <v xml:space="preserve"> </v>
      </c>
      <c r="CE2502" s="417" t="str">
        <f t="shared" si="1393"/>
        <v xml:space="preserve"> </v>
      </c>
      <c r="CF2502" s="115"/>
      <c r="CG2502" s="115" t="str">
        <f t="shared" si="1394"/>
        <v xml:space="preserve"> </v>
      </c>
      <c r="CH2502" s="120" t="str">
        <f t="shared" si="1395"/>
        <v xml:space="preserve"> </v>
      </c>
      <c r="CI2502" s="417" t="str">
        <f t="shared" si="1396"/>
        <v xml:space="preserve"> </v>
      </c>
      <c r="CJ2502" s="115"/>
      <c r="CK2502" s="115" t="str">
        <f t="shared" si="1397"/>
        <v xml:space="preserve"> </v>
      </c>
      <c r="CL2502" s="120" t="str">
        <f t="shared" si="1398"/>
        <v xml:space="preserve"> </v>
      </c>
      <c r="CM2502" s="417" t="str">
        <f t="shared" si="1400"/>
        <v xml:space="preserve"> </v>
      </c>
      <c r="IS2502" s="111"/>
    </row>
    <row r="2503" spans="1:253" s="74" customFormat="1" ht="17.100000000000001" hidden="1" customHeight="1" x14ac:dyDescent="0.25">
      <c r="A2503" s="369"/>
      <c r="B2503" s="504">
        <f>IF('KB Duct Parts'!$BL$14=1,'Flanged Elbows'!Q7,0)</f>
        <v>0</v>
      </c>
      <c r="C2503" s="525">
        <v>22404.3</v>
      </c>
      <c r="D2503" s="526">
        <f t="shared" si="1369"/>
        <v>22404.3</v>
      </c>
      <c r="E2503" s="520" t="s">
        <v>861</v>
      </c>
      <c r="F2503" s="508" t="str">
        <f t="shared" si="1364"/>
        <v xml:space="preserve"> </v>
      </c>
      <c r="G2503" s="516" t="s">
        <v>801</v>
      </c>
      <c r="H2503" s="504" t="str">
        <f>IF('Flanged Parts'!$BB$6=1,"CS",IF('Flanged Parts'!$BB$6=2,"Glv",0))</f>
        <v>Glv</v>
      </c>
      <c r="I2503" s="1035"/>
      <c r="J2503" s="1036"/>
      <c r="K2503" s="516" t="s">
        <v>881</v>
      </c>
      <c r="L2503" s="535" t="s">
        <v>713</v>
      </c>
      <c r="M2503" s="517" t="str">
        <f t="shared" si="1402"/>
        <v>Y</v>
      </c>
      <c r="N2503" s="514">
        <f t="shared" si="1372"/>
        <v>60.56</v>
      </c>
      <c r="O2503" s="514">
        <f t="shared" si="1401"/>
        <v>0</v>
      </c>
      <c r="P2503" s="680">
        <f>'KB Duct Parts'!$AE$3</f>
        <v>0</v>
      </c>
      <c r="Q2503" s="681">
        <f t="shared" si="1365"/>
        <v>0</v>
      </c>
      <c r="R2503" s="682">
        <f t="shared" si="1366"/>
        <v>0</v>
      </c>
      <c r="S2503" s="716">
        <f t="shared" si="1373"/>
        <v>0.2</v>
      </c>
      <c r="T2503" s="679">
        <f t="shared" si="1367"/>
        <v>0</v>
      </c>
      <c r="U2503" s="679">
        <f t="shared" si="1368"/>
        <v>0</v>
      </c>
      <c r="Y2503" s="120"/>
      <c r="AD2503" s="81"/>
      <c r="AF2503" s="370" t="s">
        <v>713</v>
      </c>
      <c r="AG2503" s="374" t="s">
        <v>7</v>
      </c>
      <c r="AH2503" s="378"/>
      <c r="AI2503" s="381"/>
      <c r="AJ2503" s="386"/>
      <c r="AK2503" s="391"/>
      <c r="AL2503" s="386"/>
      <c r="AM2503" s="363">
        <f t="shared" si="1399"/>
        <v>1</v>
      </c>
      <c r="AN2503" s="578">
        <v>52.9</v>
      </c>
      <c r="AO2503" s="120">
        <f t="shared" si="1381"/>
        <v>52.9</v>
      </c>
      <c r="AP2503" s="120">
        <f t="shared" si="1374"/>
        <v>0</v>
      </c>
      <c r="AQ2503" s="120">
        <f t="shared" si="1375"/>
        <v>0</v>
      </c>
      <c r="AR2503" s="120">
        <f t="shared" si="1376"/>
        <v>0</v>
      </c>
      <c r="AS2503" s="120">
        <f t="shared" si="1377"/>
        <v>0</v>
      </c>
      <c r="AT2503" s="120">
        <f t="shared" si="1378"/>
        <v>0</v>
      </c>
      <c r="AU2503" s="363" t="s">
        <v>717</v>
      </c>
      <c r="AV2503" s="393"/>
      <c r="AW2503" s="395"/>
      <c r="AX2503" s="571">
        <v>1</v>
      </c>
      <c r="AY2503" s="572">
        <v>0</v>
      </c>
      <c r="AZ2503" s="572">
        <v>0</v>
      </c>
      <c r="BA2503" s="572">
        <v>0</v>
      </c>
      <c r="BB2503" s="573">
        <v>0</v>
      </c>
      <c r="BC2503" s="395">
        <v>0</v>
      </c>
      <c r="BD2503" s="115"/>
      <c r="BE2503" s="115"/>
      <c r="BF2503" s="115">
        <v>2</v>
      </c>
      <c r="BG2503" s="115">
        <v>4</v>
      </c>
      <c r="BH2503" s="423">
        <f t="shared" ref="BH2503:BH2566" si="1403">IF(H2503="CS",VLOOKUP(BG2503,$BJ$2344:$BK$2374,2),IF(H2503="Glv",VLOOKUP(BG2503,$BJ$2344:$BL$2374,3),0))</f>
        <v>3.83</v>
      </c>
      <c r="BI2503" s="417">
        <f t="shared" si="1379"/>
        <v>7.66</v>
      </c>
      <c r="BJ2503" s="115"/>
      <c r="BK2503" s="115"/>
      <c r="BQ2503" s="74" t="str">
        <f t="shared" si="1382"/>
        <v>22404.3-(11T)</v>
      </c>
      <c r="BR2503" s="120" t="str">
        <f t="shared" si="1383"/>
        <v>45deg El 1.5D Tubed</v>
      </c>
      <c r="BS2503" s="120">
        <f t="shared" si="1384"/>
        <v>52.9</v>
      </c>
      <c r="BU2503" s="74" t="str">
        <f t="shared" si="1385"/>
        <v xml:space="preserve"> </v>
      </c>
      <c r="BV2503" s="120" t="str">
        <f t="shared" si="1386"/>
        <v xml:space="preserve"> </v>
      </c>
      <c r="BW2503" s="120" t="str">
        <f t="shared" si="1387"/>
        <v xml:space="preserve">  </v>
      </c>
      <c r="BY2503" s="74" t="str">
        <f t="shared" si="1388"/>
        <v xml:space="preserve"> </v>
      </c>
      <c r="BZ2503" s="120" t="str">
        <f t="shared" si="1389"/>
        <v xml:space="preserve"> </v>
      </c>
      <c r="CA2503" s="120" t="str">
        <f t="shared" si="1390"/>
        <v xml:space="preserve"> </v>
      </c>
      <c r="CC2503" s="115" t="str">
        <f t="shared" si="1391"/>
        <v xml:space="preserve"> </v>
      </c>
      <c r="CD2503" s="120" t="str">
        <f t="shared" si="1392"/>
        <v xml:space="preserve"> </v>
      </c>
      <c r="CE2503" s="417" t="str">
        <f t="shared" si="1393"/>
        <v xml:space="preserve"> </v>
      </c>
      <c r="CF2503" s="115"/>
      <c r="CG2503" s="115" t="str">
        <f t="shared" si="1394"/>
        <v xml:space="preserve"> </v>
      </c>
      <c r="CH2503" s="120" t="str">
        <f t="shared" si="1395"/>
        <v xml:space="preserve"> </v>
      </c>
      <c r="CI2503" s="417" t="str">
        <f t="shared" si="1396"/>
        <v xml:space="preserve"> </v>
      </c>
      <c r="CJ2503" s="115"/>
      <c r="CK2503" s="115" t="str">
        <f t="shared" si="1397"/>
        <v xml:space="preserve"> </v>
      </c>
      <c r="CL2503" s="120" t="str">
        <f t="shared" si="1398"/>
        <v xml:space="preserve"> </v>
      </c>
      <c r="CM2503" s="417" t="str">
        <f t="shared" si="1400"/>
        <v xml:space="preserve"> </v>
      </c>
      <c r="IS2503" s="111"/>
    </row>
    <row r="2504" spans="1:253" s="74" customFormat="1" ht="17.100000000000001" hidden="1" customHeight="1" x14ac:dyDescent="0.25">
      <c r="A2504" s="369"/>
      <c r="B2504" s="504">
        <f>IF('KB Duct Parts'!$BL$14=1,'Flanged Elbows'!Q8,0)</f>
        <v>0</v>
      </c>
      <c r="C2504" s="525">
        <v>22405.3</v>
      </c>
      <c r="D2504" s="526">
        <f t="shared" si="1369"/>
        <v>22405.3</v>
      </c>
      <c r="E2504" s="504" t="s">
        <v>862</v>
      </c>
      <c r="F2504" s="508" t="str">
        <f t="shared" si="1364"/>
        <v xml:space="preserve"> </v>
      </c>
      <c r="G2504" s="516" t="s">
        <v>801</v>
      </c>
      <c r="H2504" s="504" t="str">
        <f>IF('Flanged Parts'!$BB$6=1,"CS",IF('Flanged Parts'!$BB$6=2,"Glv",0))</f>
        <v>Glv</v>
      </c>
      <c r="I2504" s="1035"/>
      <c r="J2504" s="1036"/>
      <c r="K2504" s="516" t="s">
        <v>881</v>
      </c>
      <c r="L2504" s="535" t="s">
        <v>706</v>
      </c>
      <c r="M2504" s="517" t="str">
        <f t="shared" si="1402"/>
        <v>Y</v>
      </c>
      <c r="N2504" s="514">
        <f t="shared" si="1372"/>
        <v>81</v>
      </c>
      <c r="O2504" s="514">
        <f t="shared" si="1401"/>
        <v>0</v>
      </c>
      <c r="P2504" s="680">
        <f>'KB Duct Parts'!$AE$3</f>
        <v>0</v>
      </c>
      <c r="Q2504" s="681">
        <f t="shared" si="1365"/>
        <v>0</v>
      </c>
      <c r="R2504" s="682">
        <f t="shared" si="1366"/>
        <v>0</v>
      </c>
      <c r="S2504" s="716">
        <f t="shared" si="1373"/>
        <v>0.2</v>
      </c>
      <c r="T2504" s="679">
        <f t="shared" si="1367"/>
        <v>0</v>
      </c>
      <c r="U2504" s="679">
        <f t="shared" si="1368"/>
        <v>0</v>
      </c>
      <c r="Y2504" s="120"/>
      <c r="AD2504" s="81"/>
      <c r="AF2504" s="370" t="s">
        <v>706</v>
      </c>
      <c r="AG2504" s="374" t="s">
        <v>7</v>
      </c>
      <c r="AH2504" s="378"/>
      <c r="AI2504" s="381"/>
      <c r="AJ2504" s="386"/>
      <c r="AK2504" s="391"/>
      <c r="AL2504" s="386"/>
      <c r="AM2504" s="363">
        <f t="shared" si="1399"/>
        <v>1</v>
      </c>
      <c r="AN2504" s="578">
        <v>71.2</v>
      </c>
      <c r="AO2504" s="120">
        <f t="shared" si="1381"/>
        <v>71.2</v>
      </c>
      <c r="AP2504" s="120">
        <f t="shared" si="1374"/>
        <v>0</v>
      </c>
      <c r="AQ2504" s="120">
        <f t="shared" si="1375"/>
        <v>0</v>
      </c>
      <c r="AR2504" s="120">
        <f t="shared" si="1376"/>
        <v>0</v>
      </c>
      <c r="AS2504" s="120">
        <f t="shared" si="1377"/>
        <v>0</v>
      </c>
      <c r="AT2504" s="120">
        <f t="shared" si="1378"/>
        <v>0</v>
      </c>
      <c r="AU2504" s="363" t="s">
        <v>717</v>
      </c>
      <c r="AV2504" s="393"/>
      <c r="AW2504" s="395"/>
      <c r="AX2504" s="571">
        <v>1</v>
      </c>
      <c r="AY2504" s="572">
        <v>0</v>
      </c>
      <c r="AZ2504" s="572">
        <v>0</v>
      </c>
      <c r="BA2504" s="572">
        <v>0</v>
      </c>
      <c r="BB2504" s="573">
        <v>0</v>
      </c>
      <c r="BC2504" s="395">
        <v>0</v>
      </c>
      <c r="BD2504" s="115"/>
      <c r="BE2504" s="115"/>
      <c r="BF2504" s="115">
        <v>2</v>
      </c>
      <c r="BG2504" s="115">
        <v>5</v>
      </c>
      <c r="BH2504" s="423">
        <f t="shared" si="1403"/>
        <v>4.9000000000000004</v>
      </c>
      <c r="BI2504" s="417">
        <f t="shared" si="1379"/>
        <v>9.8000000000000007</v>
      </c>
      <c r="BJ2504" s="115"/>
      <c r="BK2504" s="115"/>
      <c r="BQ2504" s="74" t="str">
        <f t="shared" si="1382"/>
        <v>22405.3-(11T)</v>
      </c>
      <c r="BR2504" s="120" t="str">
        <f t="shared" si="1383"/>
        <v>45deg El 1.5D Tubed</v>
      </c>
      <c r="BS2504" s="120">
        <f t="shared" si="1384"/>
        <v>71.2</v>
      </c>
      <c r="BU2504" s="74" t="str">
        <f t="shared" si="1385"/>
        <v xml:space="preserve"> </v>
      </c>
      <c r="BV2504" s="120" t="str">
        <f t="shared" si="1386"/>
        <v xml:space="preserve"> </v>
      </c>
      <c r="BW2504" s="120" t="str">
        <f t="shared" si="1387"/>
        <v xml:space="preserve">  </v>
      </c>
      <c r="BY2504" s="74" t="str">
        <f t="shared" si="1388"/>
        <v xml:space="preserve"> </v>
      </c>
      <c r="BZ2504" s="120" t="str">
        <f t="shared" si="1389"/>
        <v xml:space="preserve"> </v>
      </c>
      <c r="CA2504" s="120" t="str">
        <f t="shared" si="1390"/>
        <v xml:space="preserve"> </v>
      </c>
      <c r="CC2504" s="115" t="str">
        <f t="shared" si="1391"/>
        <v xml:space="preserve"> </v>
      </c>
      <c r="CD2504" s="120" t="str">
        <f t="shared" si="1392"/>
        <v xml:space="preserve"> </v>
      </c>
      <c r="CE2504" s="417" t="str">
        <f t="shared" si="1393"/>
        <v xml:space="preserve"> </v>
      </c>
      <c r="CF2504" s="115"/>
      <c r="CG2504" s="115" t="str">
        <f t="shared" si="1394"/>
        <v xml:space="preserve"> </v>
      </c>
      <c r="CH2504" s="120" t="str">
        <f t="shared" si="1395"/>
        <v xml:space="preserve"> </v>
      </c>
      <c r="CI2504" s="417" t="str">
        <f t="shared" si="1396"/>
        <v xml:space="preserve"> </v>
      </c>
      <c r="CJ2504" s="115"/>
      <c r="CK2504" s="115" t="str">
        <f t="shared" si="1397"/>
        <v xml:space="preserve"> </v>
      </c>
      <c r="CL2504" s="120" t="str">
        <f t="shared" si="1398"/>
        <v xml:space="preserve"> </v>
      </c>
      <c r="CM2504" s="417" t="str">
        <f t="shared" si="1400"/>
        <v xml:space="preserve"> </v>
      </c>
      <c r="IS2504" s="111"/>
    </row>
    <row r="2505" spans="1:253" s="74" customFormat="1" ht="17.100000000000001" hidden="1" customHeight="1" x14ac:dyDescent="0.25">
      <c r="A2505" s="369"/>
      <c r="B2505" s="504">
        <f>IF('KB Duct Parts'!$BL$14=1,'Flanged Elbows'!Q9,0)</f>
        <v>0</v>
      </c>
      <c r="C2505" s="525">
        <v>22406.3</v>
      </c>
      <c r="D2505" s="526">
        <f t="shared" si="1369"/>
        <v>22406.3</v>
      </c>
      <c r="E2505" s="504" t="s">
        <v>863</v>
      </c>
      <c r="F2505" s="508" t="str">
        <f t="shared" si="1364"/>
        <v xml:space="preserve"> </v>
      </c>
      <c r="G2505" s="516" t="s">
        <v>801</v>
      </c>
      <c r="H2505" s="504" t="str">
        <f>IF('Flanged Parts'!$BB$6=1,"CS",IF('Flanged Parts'!$BB$6=2,"Glv",0))</f>
        <v>Glv</v>
      </c>
      <c r="I2505" s="1035"/>
      <c r="J2505" s="1036"/>
      <c r="K2505" s="516" t="s">
        <v>881</v>
      </c>
      <c r="L2505" s="535" t="s">
        <v>706</v>
      </c>
      <c r="M2505" s="517" t="str">
        <f t="shared" si="1402"/>
        <v>Y</v>
      </c>
      <c r="N2505" s="514">
        <f t="shared" si="1372"/>
        <v>123.91999999999999</v>
      </c>
      <c r="O2505" s="514">
        <f t="shared" si="1401"/>
        <v>0</v>
      </c>
      <c r="P2505" s="680">
        <f>'KB Duct Parts'!$AE$3</f>
        <v>0</v>
      </c>
      <c r="Q2505" s="681">
        <f t="shared" si="1365"/>
        <v>0</v>
      </c>
      <c r="R2505" s="682">
        <f t="shared" si="1366"/>
        <v>0</v>
      </c>
      <c r="S2505" s="716">
        <f t="shared" si="1373"/>
        <v>0.2</v>
      </c>
      <c r="T2505" s="679">
        <f t="shared" si="1367"/>
        <v>0</v>
      </c>
      <c r="U2505" s="679">
        <f t="shared" si="1368"/>
        <v>0</v>
      </c>
      <c r="Y2505" s="120"/>
      <c r="AD2505" s="81"/>
      <c r="AF2505" s="370" t="s">
        <v>706</v>
      </c>
      <c r="AG2505" s="374" t="s">
        <v>7</v>
      </c>
      <c r="AH2505" s="378"/>
      <c r="AI2505" s="381"/>
      <c r="AJ2505" s="386"/>
      <c r="AK2505" s="391"/>
      <c r="AL2505" s="386"/>
      <c r="AM2505" s="363">
        <f t="shared" si="1399"/>
        <v>1</v>
      </c>
      <c r="AN2505" s="578">
        <v>112.1</v>
      </c>
      <c r="AO2505" s="120">
        <f t="shared" si="1381"/>
        <v>112.1</v>
      </c>
      <c r="AP2505" s="120">
        <f t="shared" si="1374"/>
        <v>0</v>
      </c>
      <c r="AQ2505" s="120">
        <f t="shared" si="1375"/>
        <v>0</v>
      </c>
      <c r="AR2505" s="120">
        <f t="shared" si="1376"/>
        <v>0</v>
      </c>
      <c r="AS2505" s="120">
        <f t="shared" si="1377"/>
        <v>0</v>
      </c>
      <c r="AT2505" s="120">
        <f t="shared" si="1378"/>
        <v>0</v>
      </c>
      <c r="AU2505" s="363" t="s">
        <v>717</v>
      </c>
      <c r="AV2505" s="393"/>
      <c r="AW2505" s="395"/>
      <c r="AX2505" s="571">
        <v>1</v>
      </c>
      <c r="AY2505" s="572">
        <v>0</v>
      </c>
      <c r="AZ2505" s="572">
        <v>0</v>
      </c>
      <c r="BA2505" s="572">
        <v>0</v>
      </c>
      <c r="BB2505" s="573">
        <v>0</v>
      </c>
      <c r="BC2505" s="395">
        <v>0</v>
      </c>
      <c r="BD2505" s="115"/>
      <c r="BE2505" s="115"/>
      <c r="BF2505" s="115">
        <v>2</v>
      </c>
      <c r="BG2505" s="115">
        <v>6</v>
      </c>
      <c r="BH2505" s="423">
        <f t="shared" si="1403"/>
        <v>5.91</v>
      </c>
      <c r="BI2505" s="417">
        <f t="shared" si="1379"/>
        <v>11.82</v>
      </c>
      <c r="BJ2505" s="115"/>
      <c r="BK2505" s="115"/>
      <c r="BQ2505" s="74" t="str">
        <f t="shared" si="1382"/>
        <v>22406.3-(11T)</v>
      </c>
      <c r="BR2505" s="120" t="str">
        <f t="shared" si="1383"/>
        <v>45deg El 1.5D Tubed</v>
      </c>
      <c r="BS2505" s="120">
        <f t="shared" si="1384"/>
        <v>112.1</v>
      </c>
      <c r="BU2505" s="74" t="str">
        <f t="shared" si="1385"/>
        <v xml:space="preserve"> </v>
      </c>
      <c r="BV2505" s="120" t="str">
        <f t="shared" si="1386"/>
        <v xml:space="preserve"> </v>
      </c>
      <c r="BW2505" s="120" t="str">
        <f t="shared" si="1387"/>
        <v xml:space="preserve">  </v>
      </c>
      <c r="BY2505" s="74" t="str">
        <f t="shared" si="1388"/>
        <v xml:space="preserve"> </v>
      </c>
      <c r="BZ2505" s="120" t="str">
        <f t="shared" si="1389"/>
        <v xml:space="preserve"> </v>
      </c>
      <c r="CA2505" s="120" t="str">
        <f t="shared" si="1390"/>
        <v xml:space="preserve"> </v>
      </c>
      <c r="CC2505" s="115" t="str">
        <f t="shared" si="1391"/>
        <v xml:space="preserve"> </v>
      </c>
      <c r="CD2505" s="120" t="str">
        <f t="shared" si="1392"/>
        <v xml:space="preserve"> </v>
      </c>
      <c r="CE2505" s="417" t="str">
        <f t="shared" si="1393"/>
        <v xml:space="preserve"> </v>
      </c>
      <c r="CF2505" s="115"/>
      <c r="CG2505" s="115" t="str">
        <f t="shared" si="1394"/>
        <v xml:space="preserve"> </v>
      </c>
      <c r="CH2505" s="120" t="str">
        <f t="shared" si="1395"/>
        <v xml:space="preserve"> </v>
      </c>
      <c r="CI2505" s="417" t="str">
        <f t="shared" si="1396"/>
        <v xml:space="preserve"> </v>
      </c>
      <c r="CJ2505" s="115"/>
      <c r="CK2505" s="115" t="str">
        <f t="shared" si="1397"/>
        <v xml:space="preserve"> </v>
      </c>
      <c r="CL2505" s="120" t="str">
        <f t="shared" si="1398"/>
        <v xml:space="preserve"> </v>
      </c>
      <c r="CM2505" s="417" t="str">
        <f t="shared" si="1400"/>
        <v xml:space="preserve"> </v>
      </c>
      <c r="IS2505" s="111"/>
    </row>
    <row r="2506" spans="1:253" s="74" customFormat="1" ht="17.100000000000001" hidden="1" customHeight="1" x14ac:dyDescent="0.25">
      <c r="A2506" s="369"/>
      <c r="B2506" s="504">
        <f>IF('KB Duct Parts'!$BL$14=1,'Flanged Elbows'!Q11,0)</f>
        <v>0</v>
      </c>
      <c r="C2506" s="525">
        <v>22408.3</v>
      </c>
      <c r="D2506" s="526">
        <f t="shared" si="1369"/>
        <v>22408.3</v>
      </c>
      <c r="E2506" s="504" t="s">
        <v>865</v>
      </c>
      <c r="F2506" s="508" t="str">
        <f t="shared" si="1364"/>
        <v xml:space="preserve"> </v>
      </c>
      <c r="G2506" s="516" t="s">
        <v>801</v>
      </c>
      <c r="H2506" s="504" t="str">
        <f>IF('Flanged Parts'!$BB$6=1,"CS",IF('Flanged Parts'!$BB$6=2,"Glv",0))</f>
        <v>Glv</v>
      </c>
      <c r="I2506" s="1035"/>
      <c r="J2506" s="1036"/>
      <c r="K2506" s="516" t="s">
        <v>881</v>
      </c>
      <c r="L2506" s="535" t="s">
        <v>706</v>
      </c>
      <c r="M2506" s="517" t="str">
        <f t="shared" si="1402"/>
        <v>Y</v>
      </c>
      <c r="N2506" s="514">
        <f t="shared" si="1372"/>
        <v>163.48000000000002</v>
      </c>
      <c r="O2506" s="514">
        <f t="shared" si="1401"/>
        <v>0</v>
      </c>
      <c r="P2506" s="680">
        <f>'KB Duct Parts'!$AE$3</f>
        <v>0</v>
      </c>
      <c r="Q2506" s="681">
        <f t="shared" si="1365"/>
        <v>0</v>
      </c>
      <c r="R2506" s="682">
        <f t="shared" si="1366"/>
        <v>0</v>
      </c>
      <c r="S2506" s="716">
        <f t="shared" si="1373"/>
        <v>0.2</v>
      </c>
      <c r="T2506" s="679">
        <f t="shared" si="1367"/>
        <v>0</v>
      </c>
      <c r="U2506" s="679">
        <f t="shared" si="1368"/>
        <v>0</v>
      </c>
      <c r="Y2506" s="120"/>
      <c r="AD2506" s="81"/>
      <c r="AF2506" s="370" t="s">
        <v>706</v>
      </c>
      <c r="AG2506" s="374" t="s">
        <v>7</v>
      </c>
      <c r="AH2506" s="378"/>
      <c r="AI2506" s="381"/>
      <c r="AJ2506" s="386"/>
      <c r="AK2506" s="391"/>
      <c r="AL2506" s="386"/>
      <c r="AM2506" s="363">
        <f t="shared" si="1399"/>
        <v>1</v>
      </c>
      <c r="AN2506" s="578">
        <v>144.9</v>
      </c>
      <c r="AO2506" s="120">
        <f t="shared" si="1381"/>
        <v>144.9</v>
      </c>
      <c r="AP2506" s="120">
        <f t="shared" si="1374"/>
        <v>0</v>
      </c>
      <c r="AQ2506" s="120">
        <f t="shared" si="1375"/>
        <v>0</v>
      </c>
      <c r="AR2506" s="120">
        <f t="shared" si="1376"/>
        <v>0</v>
      </c>
      <c r="AS2506" s="120">
        <f t="shared" si="1377"/>
        <v>0</v>
      </c>
      <c r="AT2506" s="120">
        <f t="shared" si="1378"/>
        <v>0</v>
      </c>
      <c r="AU2506" s="363" t="s">
        <v>717</v>
      </c>
      <c r="AV2506" s="393"/>
      <c r="AW2506" s="395"/>
      <c r="AX2506" s="571">
        <v>1</v>
      </c>
      <c r="AY2506" s="572">
        <v>0</v>
      </c>
      <c r="AZ2506" s="572">
        <v>0</v>
      </c>
      <c r="BA2506" s="572">
        <v>0</v>
      </c>
      <c r="BB2506" s="573">
        <v>0</v>
      </c>
      <c r="BC2506" s="395">
        <v>0</v>
      </c>
      <c r="BD2506" s="115"/>
      <c r="BE2506" s="115"/>
      <c r="BF2506" s="115">
        <v>2</v>
      </c>
      <c r="BG2506" s="115">
        <v>8</v>
      </c>
      <c r="BH2506" s="423">
        <f t="shared" si="1403"/>
        <v>9.2899999999999991</v>
      </c>
      <c r="BI2506" s="417">
        <f t="shared" si="1379"/>
        <v>18.579999999999998</v>
      </c>
      <c r="BJ2506" s="115"/>
      <c r="BK2506" s="115"/>
      <c r="BQ2506" s="74" t="str">
        <f t="shared" si="1382"/>
        <v>22408.3-(11T)</v>
      </c>
      <c r="BR2506" s="120" t="str">
        <f t="shared" si="1383"/>
        <v>45deg El 1.5D Tubed</v>
      </c>
      <c r="BS2506" s="120">
        <f t="shared" si="1384"/>
        <v>144.9</v>
      </c>
      <c r="BU2506" s="74" t="str">
        <f t="shared" si="1385"/>
        <v xml:space="preserve"> </v>
      </c>
      <c r="BV2506" s="120" t="str">
        <f t="shared" si="1386"/>
        <v xml:space="preserve"> </v>
      </c>
      <c r="BW2506" s="120" t="str">
        <f t="shared" si="1387"/>
        <v xml:space="preserve">  </v>
      </c>
      <c r="BY2506" s="74" t="str">
        <f t="shared" si="1388"/>
        <v xml:space="preserve"> </v>
      </c>
      <c r="BZ2506" s="120" t="str">
        <f t="shared" si="1389"/>
        <v xml:space="preserve"> </v>
      </c>
      <c r="CA2506" s="120" t="str">
        <f t="shared" si="1390"/>
        <v xml:space="preserve"> </v>
      </c>
      <c r="CC2506" s="115" t="str">
        <f t="shared" si="1391"/>
        <v xml:space="preserve"> </v>
      </c>
      <c r="CD2506" s="120" t="str">
        <f t="shared" si="1392"/>
        <v xml:space="preserve"> </v>
      </c>
      <c r="CE2506" s="417" t="str">
        <f t="shared" si="1393"/>
        <v xml:space="preserve"> </v>
      </c>
      <c r="CF2506" s="115"/>
      <c r="CG2506" s="115" t="str">
        <f t="shared" si="1394"/>
        <v xml:space="preserve"> </v>
      </c>
      <c r="CH2506" s="120" t="str">
        <f t="shared" si="1395"/>
        <v xml:space="preserve"> </v>
      </c>
      <c r="CI2506" s="417" t="str">
        <f t="shared" si="1396"/>
        <v xml:space="preserve"> </v>
      </c>
      <c r="CJ2506" s="115"/>
      <c r="CK2506" s="115" t="str">
        <f t="shared" si="1397"/>
        <v xml:space="preserve"> </v>
      </c>
      <c r="CL2506" s="120" t="str">
        <f t="shared" si="1398"/>
        <v xml:space="preserve"> </v>
      </c>
      <c r="CM2506" s="417" t="str">
        <f t="shared" si="1400"/>
        <v xml:space="preserve"> </v>
      </c>
      <c r="IS2506" s="111"/>
    </row>
    <row r="2507" spans="1:253" s="74" customFormat="1" ht="17.100000000000001" hidden="1" customHeight="1" x14ac:dyDescent="0.25">
      <c r="B2507" s="504">
        <f>IF('KB Duct Parts'!$BL$14=1,'Flanged Elbows'!AX10,0)</f>
        <v>0</v>
      </c>
      <c r="C2507" s="508">
        <v>22007.3</v>
      </c>
      <c r="D2507" s="526">
        <f t="shared" si="1369"/>
        <v>22007.3</v>
      </c>
      <c r="E2507" s="504" t="s">
        <v>864</v>
      </c>
      <c r="F2507" s="508" t="str">
        <f t="shared" si="1364"/>
        <v xml:space="preserve"> </v>
      </c>
      <c r="G2507" s="516" t="s">
        <v>803</v>
      </c>
      <c r="H2507" s="504" t="str">
        <f>IF('Flanged Parts'!$BB$6=1,"CS",IF('Flanged Parts'!$BB$6=2,"Glv",0))</f>
        <v>Glv</v>
      </c>
      <c r="I2507" s="1035" t="str">
        <f t="shared" ref="I2507:I2512" si="1404">IF(L2507&gt;16,"Gore Locked Segment",IF(L2507=16,"Overlapped/Swedged Segments",IF(L2507&lt;16,"Welded Segments")))</f>
        <v>Gore Locked Segment</v>
      </c>
      <c r="J2507" s="1036"/>
      <c r="K2507" s="516" t="s">
        <v>881</v>
      </c>
      <c r="L2507" s="535">
        <v>20</v>
      </c>
      <c r="M2507" s="517" t="str">
        <f t="shared" si="1402"/>
        <v>Y</v>
      </c>
      <c r="N2507" s="514">
        <f t="shared" si="1372"/>
        <v>91.06</v>
      </c>
      <c r="O2507" s="514">
        <f t="shared" si="1401"/>
        <v>0</v>
      </c>
      <c r="P2507" s="680">
        <f>'KB Duct Parts'!$AE$3</f>
        <v>0</v>
      </c>
      <c r="Q2507" s="681">
        <f t="shared" si="1365"/>
        <v>0</v>
      </c>
      <c r="R2507" s="682">
        <f t="shared" si="1366"/>
        <v>0</v>
      </c>
      <c r="S2507" s="716">
        <f t="shared" si="1373"/>
        <v>0.2</v>
      </c>
      <c r="T2507" s="679">
        <f t="shared" si="1367"/>
        <v>0</v>
      </c>
      <c r="U2507" s="679">
        <f t="shared" si="1368"/>
        <v>0</v>
      </c>
      <c r="Y2507" s="120"/>
      <c r="AD2507" s="81"/>
      <c r="AF2507" s="370">
        <v>20</v>
      </c>
      <c r="AG2507" s="374">
        <v>18</v>
      </c>
      <c r="AH2507" s="378">
        <v>16</v>
      </c>
      <c r="AI2507" s="381">
        <v>14</v>
      </c>
      <c r="AJ2507" s="386">
        <v>12</v>
      </c>
      <c r="AK2507" s="391">
        <v>10</v>
      </c>
      <c r="AL2507" s="386"/>
      <c r="AM2507" s="363">
        <f t="shared" si="1399"/>
        <v>1</v>
      </c>
      <c r="AN2507" s="578">
        <v>75.8</v>
      </c>
      <c r="AO2507" s="120">
        <f t="shared" si="1381"/>
        <v>83.38000000000001</v>
      </c>
      <c r="AP2507" s="120">
        <f t="shared" si="1374"/>
        <v>121.28</v>
      </c>
      <c r="AQ2507" s="120">
        <f t="shared" si="1375"/>
        <v>140.22999999999999</v>
      </c>
      <c r="AR2507" s="120">
        <f t="shared" si="1376"/>
        <v>159.18</v>
      </c>
      <c r="AS2507" s="120">
        <f t="shared" si="1377"/>
        <v>181.92</v>
      </c>
      <c r="AT2507" s="120">
        <f t="shared" si="1378"/>
        <v>0</v>
      </c>
      <c r="AU2507" s="363" t="s">
        <v>717</v>
      </c>
      <c r="AV2507" s="393"/>
      <c r="AW2507" s="395"/>
      <c r="AX2507" s="571">
        <v>1.1000000000000001</v>
      </c>
      <c r="AY2507" s="572">
        <v>1.6</v>
      </c>
      <c r="AZ2507" s="572">
        <v>1.85</v>
      </c>
      <c r="BA2507" s="572">
        <v>2.1</v>
      </c>
      <c r="BB2507" s="573">
        <v>2.4</v>
      </c>
      <c r="BC2507" s="395">
        <v>0</v>
      </c>
      <c r="BD2507" s="115"/>
      <c r="BE2507" s="115"/>
      <c r="BF2507" s="115">
        <v>2</v>
      </c>
      <c r="BG2507" s="115">
        <v>7</v>
      </c>
      <c r="BH2507" s="423">
        <f t="shared" si="1403"/>
        <v>7.63</v>
      </c>
      <c r="BI2507" s="417">
        <f t="shared" si="1379"/>
        <v>15.26</v>
      </c>
      <c r="BJ2507" s="115"/>
      <c r="BK2507" s="115"/>
      <c r="BQ2507" s="74" t="str">
        <f t="shared" si="1382"/>
        <v>22007.3-(18)</v>
      </c>
      <c r="BR2507" s="120" t="str">
        <f t="shared" si="1383"/>
        <v>30 deg El 1.5D Gored/Segmented</v>
      </c>
      <c r="BS2507" s="120">
        <f t="shared" si="1384"/>
        <v>83.38000000000001</v>
      </c>
      <c r="BU2507" s="74" t="str">
        <f t="shared" si="1385"/>
        <v>22007.3-(16)</v>
      </c>
      <c r="BV2507" s="120" t="str">
        <f t="shared" si="1386"/>
        <v>30 deg El 1.5D Gored/Segmented</v>
      </c>
      <c r="BW2507" s="120">
        <f t="shared" si="1387"/>
        <v>121.28</v>
      </c>
      <c r="BY2507" s="74" t="str">
        <f t="shared" si="1388"/>
        <v>22007.3-(14)</v>
      </c>
      <c r="BZ2507" s="120" t="str">
        <f t="shared" si="1389"/>
        <v>30 deg El 1.5D Gored/Segmented</v>
      </c>
      <c r="CA2507" s="120">
        <f t="shared" si="1390"/>
        <v>140.22999999999999</v>
      </c>
      <c r="CC2507" s="115" t="str">
        <f t="shared" si="1391"/>
        <v>22007.3-(12)</v>
      </c>
      <c r="CD2507" s="120" t="str">
        <f t="shared" si="1392"/>
        <v>30 deg El 1.5D Gored/Segmented</v>
      </c>
      <c r="CE2507" s="417">
        <f t="shared" si="1393"/>
        <v>159.18</v>
      </c>
      <c r="CF2507" s="115"/>
      <c r="CG2507" s="115" t="str">
        <f t="shared" si="1394"/>
        <v>22007.3-(10)</v>
      </c>
      <c r="CH2507" s="120" t="str">
        <f t="shared" si="1395"/>
        <v>30 deg El 1.5D Gored/Segmented</v>
      </c>
      <c r="CI2507" s="417">
        <f t="shared" si="1396"/>
        <v>181.92</v>
      </c>
      <c r="CJ2507" s="115"/>
      <c r="CK2507" s="115" t="str">
        <f t="shared" si="1397"/>
        <v xml:space="preserve"> </v>
      </c>
      <c r="CL2507" s="120" t="str">
        <f t="shared" si="1398"/>
        <v xml:space="preserve"> </v>
      </c>
      <c r="CM2507" s="417" t="str">
        <f t="shared" si="1400"/>
        <v xml:space="preserve"> </v>
      </c>
      <c r="IS2507" s="111">
        <v>58</v>
      </c>
    </row>
    <row r="2508" spans="1:253" s="74" customFormat="1" ht="17.100000000000001" hidden="1" customHeight="1" x14ac:dyDescent="0.25">
      <c r="B2508" s="504">
        <f>IF('KB Duct Parts'!$BL$14=1,'Flanged Elbows'!AX11,0)</f>
        <v>0</v>
      </c>
      <c r="C2508" s="508">
        <v>22008.3</v>
      </c>
      <c r="D2508" s="526">
        <f t="shared" si="1369"/>
        <v>22008.3</v>
      </c>
      <c r="E2508" s="504" t="s">
        <v>865</v>
      </c>
      <c r="F2508" s="508" t="str">
        <f t="shared" si="1364"/>
        <v xml:space="preserve"> </v>
      </c>
      <c r="G2508" s="516" t="s">
        <v>803</v>
      </c>
      <c r="H2508" s="504" t="str">
        <f>IF('Flanged Parts'!$BB$6=1,"CS",IF('Flanged Parts'!$BB$6=2,"Glv",0))</f>
        <v>Glv</v>
      </c>
      <c r="I2508" s="1035" t="str">
        <f t="shared" si="1404"/>
        <v>Gore Locked Segment</v>
      </c>
      <c r="J2508" s="1036"/>
      <c r="K2508" s="516" t="s">
        <v>881</v>
      </c>
      <c r="L2508" s="535">
        <v>20</v>
      </c>
      <c r="M2508" s="517" t="str">
        <f t="shared" si="1402"/>
        <v>Y</v>
      </c>
      <c r="N2508" s="514">
        <f t="shared" si="1372"/>
        <v>96.08</v>
      </c>
      <c r="O2508" s="514">
        <f t="shared" si="1401"/>
        <v>0</v>
      </c>
      <c r="P2508" s="680">
        <f>'KB Duct Parts'!$AE$3</f>
        <v>0</v>
      </c>
      <c r="Q2508" s="681">
        <f t="shared" si="1365"/>
        <v>0</v>
      </c>
      <c r="R2508" s="682">
        <f t="shared" si="1366"/>
        <v>0</v>
      </c>
      <c r="S2508" s="716">
        <f t="shared" si="1373"/>
        <v>0.2</v>
      </c>
      <c r="T2508" s="679">
        <f t="shared" si="1367"/>
        <v>0</v>
      </c>
      <c r="U2508" s="679">
        <f t="shared" si="1368"/>
        <v>0</v>
      </c>
      <c r="Y2508" s="120"/>
      <c r="AD2508" s="81"/>
      <c r="AF2508" s="370">
        <v>20</v>
      </c>
      <c r="AG2508" s="374">
        <v>18</v>
      </c>
      <c r="AH2508" s="378">
        <v>16</v>
      </c>
      <c r="AI2508" s="381">
        <v>14</v>
      </c>
      <c r="AJ2508" s="386">
        <v>12</v>
      </c>
      <c r="AK2508" s="391">
        <v>10</v>
      </c>
      <c r="AL2508" s="386"/>
      <c r="AM2508" s="363">
        <f t="shared" si="1399"/>
        <v>1</v>
      </c>
      <c r="AN2508" s="578">
        <v>77.5</v>
      </c>
      <c r="AO2508" s="120">
        <f t="shared" si="1381"/>
        <v>85.25</v>
      </c>
      <c r="AP2508" s="120">
        <f t="shared" si="1374"/>
        <v>124</v>
      </c>
      <c r="AQ2508" s="120">
        <f t="shared" si="1375"/>
        <v>143.375</v>
      </c>
      <c r="AR2508" s="120">
        <f t="shared" si="1376"/>
        <v>162.75</v>
      </c>
      <c r="AS2508" s="120">
        <f t="shared" si="1377"/>
        <v>186</v>
      </c>
      <c r="AT2508" s="120">
        <f t="shared" si="1378"/>
        <v>0</v>
      </c>
      <c r="AU2508" s="363" t="s">
        <v>717</v>
      </c>
      <c r="AV2508" s="393"/>
      <c r="AW2508" s="395"/>
      <c r="AX2508" s="571">
        <v>1.1000000000000001</v>
      </c>
      <c r="AY2508" s="572">
        <v>1.6</v>
      </c>
      <c r="AZ2508" s="572">
        <v>1.85</v>
      </c>
      <c r="BA2508" s="572">
        <v>2.1</v>
      </c>
      <c r="BB2508" s="573">
        <v>2.4</v>
      </c>
      <c r="BC2508" s="395">
        <v>0</v>
      </c>
      <c r="BD2508" s="115"/>
      <c r="BE2508" s="115"/>
      <c r="BF2508" s="115">
        <v>2</v>
      </c>
      <c r="BG2508" s="115">
        <v>8</v>
      </c>
      <c r="BH2508" s="423">
        <f t="shared" si="1403"/>
        <v>9.2899999999999991</v>
      </c>
      <c r="BI2508" s="417">
        <f t="shared" si="1379"/>
        <v>18.579999999999998</v>
      </c>
      <c r="BJ2508" s="115"/>
      <c r="BK2508" s="115"/>
      <c r="BQ2508" s="74" t="str">
        <f t="shared" si="1382"/>
        <v>22008.3-(18)</v>
      </c>
      <c r="BR2508" s="120" t="str">
        <f t="shared" si="1383"/>
        <v>30 deg El 1.5D Gored/Segmented</v>
      </c>
      <c r="BS2508" s="120">
        <f t="shared" si="1384"/>
        <v>85.25</v>
      </c>
      <c r="BU2508" s="74" t="str">
        <f t="shared" si="1385"/>
        <v>22008.3-(16)</v>
      </c>
      <c r="BV2508" s="120" t="str">
        <f t="shared" si="1386"/>
        <v>30 deg El 1.5D Gored/Segmented</v>
      </c>
      <c r="BW2508" s="120">
        <f t="shared" si="1387"/>
        <v>124</v>
      </c>
      <c r="BY2508" s="74" t="str">
        <f t="shared" si="1388"/>
        <v>22008.3-(14)</v>
      </c>
      <c r="BZ2508" s="120" t="str">
        <f t="shared" si="1389"/>
        <v>30 deg El 1.5D Gored/Segmented</v>
      </c>
      <c r="CA2508" s="120">
        <f t="shared" si="1390"/>
        <v>143.375</v>
      </c>
      <c r="CC2508" s="115" t="str">
        <f t="shared" si="1391"/>
        <v>22008.3-(12)</v>
      </c>
      <c r="CD2508" s="120" t="str">
        <f t="shared" si="1392"/>
        <v>30 deg El 1.5D Gored/Segmented</v>
      </c>
      <c r="CE2508" s="417">
        <f t="shared" si="1393"/>
        <v>162.75</v>
      </c>
      <c r="CF2508" s="115"/>
      <c r="CG2508" s="115" t="str">
        <f t="shared" si="1394"/>
        <v>22008.3-(10)</v>
      </c>
      <c r="CH2508" s="120" t="str">
        <f t="shared" si="1395"/>
        <v>30 deg El 1.5D Gored/Segmented</v>
      </c>
      <c r="CI2508" s="417">
        <f t="shared" si="1396"/>
        <v>186</v>
      </c>
      <c r="CJ2508" s="115"/>
      <c r="CK2508" s="115" t="str">
        <f t="shared" si="1397"/>
        <v xml:space="preserve"> </v>
      </c>
      <c r="CL2508" s="120" t="str">
        <f t="shared" si="1398"/>
        <v xml:space="preserve"> </v>
      </c>
      <c r="CM2508" s="417" t="str">
        <f t="shared" si="1400"/>
        <v xml:space="preserve"> </v>
      </c>
      <c r="IS2508" s="111">
        <v>66</v>
      </c>
    </row>
    <row r="2509" spans="1:253" s="74" customFormat="1" ht="17.100000000000001" hidden="1" customHeight="1" x14ac:dyDescent="0.25">
      <c r="B2509" s="504">
        <f>IF('KB Duct Parts'!$BL$14=1,'Flanged Elbows'!AX12,0)</f>
        <v>0</v>
      </c>
      <c r="C2509" s="508">
        <v>22009.3</v>
      </c>
      <c r="D2509" s="526">
        <f t="shared" si="1369"/>
        <v>22009.3</v>
      </c>
      <c r="E2509" s="504" t="s">
        <v>866</v>
      </c>
      <c r="F2509" s="508" t="str">
        <f t="shared" si="1364"/>
        <v xml:space="preserve"> </v>
      </c>
      <c r="G2509" s="516" t="s">
        <v>803</v>
      </c>
      <c r="H2509" s="504" t="str">
        <f>IF('Flanged Parts'!$BB$6=1,"CS",IF('Flanged Parts'!$BB$6=2,"Glv",0))</f>
        <v>Glv</v>
      </c>
      <c r="I2509" s="1035" t="str">
        <f t="shared" si="1404"/>
        <v>Gore Locked Segment</v>
      </c>
      <c r="J2509" s="1036"/>
      <c r="K2509" s="516" t="s">
        <v>881</v>
      </c>
      <c r="L2509" s="535">
        <v>20</v>
      </c>
      <c r="M2509" s="517" t="str">
        <f t="shared" si="1402"/>
        <v>Y</v>
      </c>
      <c r="N2509" s="514">
        <f t="shared" si="1372"/>
        <v>97.26</v>
      </c>
      <c r="O2509" s="514">
        <f t="shared" si="1401"/>
        <v>0</v>
      </c>
      <c r="P2509" s="680">
        <f>'KB Duct Parts'!$AE$3</f>
        <v>0</v>
      </c>
      <c r="Q2509" s="681">
        <f t="shared" si="1365"/>
        <v>0</v>
      </c>
      <c r="R2509" s="682">
        <f t="shared" si="1366"/>
        <v>0</v>
      </c>
      <c r="S2509" s="716">
        <f t="shared" si="1373"/>
        <v>0.2</v>
      </c>
      <c r="T2509" s="679">
        <f t="shared" si="1367"/>
        <v>0</v>
      </c>
      <c r="U2509" s="679">
        <f t="shared" si="1368"/>
        <v>0</v>
      </c>
      <c r="Y2509" s="120"/>
      <c r="AD2509" s="81"/>
      <c r="AF2509" s="370">
        <v>20</v>
      </c>
      <c r="AG2509" s="374">
        <v>18</v>
      </c>
      <c r="AH2509" s="378">
        <v>16</v>
      </c>
      <c r="AI2509" s="381">
        <v>14</v>
      </c>
      <c r="AJ2509" s="386">
        <v>12</v>
      </c>
      <c r="AK2509" s="391">
        <v>10</v>
      </c>
      <c r="AL2509" s="386"/>
      <c r="AM2509" s="363">
        <f t="shared" si="1399"/>
        <v>1</v>
      </c>
      <c r="AN2509" s="578">
        <v>78.2</v>
      </c>
      <c r="AO2509" s="120">
        <f t="shared" si="1381"/>
        <v>86.02000000000001</v>
      </c>
      <c r="AP2509" s="120">
        <f t="shared" si="1374"/>
        <v>125.12</v>
      </c>
      <c r="AQ2509" s="120">
        <f t="shared" si="1375"/>
        <v>144.67000000000002</v>
      </c>
      <c r="AR2509" s="120">
        <f t="shared" si="1376"/>
        <v>164.22</v>
      </c>
      <c r="AS2509" s="120">
        <f t="shared" si="1377"/>
        <v>187.68</v>
      </c>
      <c r="AT2509" s="120">
        <f t="shared" si="1378"/>
        <v>0</v>
      </c>
      <c r="AU2509" s="363" t="s">
        <v>717</v>
      </c>
      <c r="AV2509" s="393"/>
      <c r="AW2509" s="395"/>
      <c r="AX2509" s="571">
        <v>1.1000000000000001</v>
      </c>
      <c r="AY2509" s="572">
        <v>1.6</v>
      </c>
      <c r="AZ2509" s="572">
        <v>1.85</v>
      </c>
      <c r="BA2509" s="572">
        <v>2.1</v>
      </c>
      <c r="BB2509" s="573">
        <v>2.4</v>
      </c>
      <c r="BC2509" s="395">
        <v>0</v>
      </c>
      <c r="BD2509" s="115"/>
      <c r="BE2509" s="115"/>
      <c r="BF2509" s="115">
        <v>2</v>
      </c>
      <c r="BG2509" s="115">
        <v>9</v>
      </c>
      <c r="BH2509" s="423">
        <f t="shared" si="1403"/>
        <v>9.5299999999999994</v>
      </c>
      <c r="BI2509" s="417">
        <f t="shared" si="1379"/>
        <v>19.059999999999999</v>
      </c>
      <c r="BJ2509" s="115"/>
      <c r="BK2509" s="115"/>
      <c r="BQ2509" s="74" t="str">
        <f t="shared" si="1382"/>
        <v>22009.3-(18)</v>
      </c>
      <c r="BR2509" s="120" t="str">
        <f t="shared" si="1383"/>
        <v>30 deg El 1.5D Gored/Segmented</v>
      </c>
      <c r="BS2509" s="120">
        <f t="shared" si="1384"/>
        <v>86.02000000000001</v>
      </c>
      <c r="BU2509" s="74" t="str">
        <f t="shared" si="1385"/>
        <v>22009.3-(16)</v>
      </c>
      <c r="BV2509" s="120" t="str">
        <f t="shared" si="1386"/>
        <v>30 deg El 1.5D Gored/Segmented</v>
      </c>
      <c r="BW2509" s="120">
        <f t="shared" si="1387"/>
        <v>125.12</v>
      </c>
      <c r="BY2509" s="74" t="str">
        <f t="shared" si="1388"/>
        <v>22009.3-(14)</v>
      </c>
      <c r="BZ2509" s="120" t="str">
        <f t="shared" si="1389"/>
        <v>30 deg El 1.5D Gored/Segmented</v>
      </c>
      <c r="CA2509" s="120">
        <f t="shared" si="1390"/>
        <v>144.67000000000002</v>
      </c>
      <c r="CC2509" s="115" t="str">
        <f t="shared" si="1391"/>
        <v>22009.3-(12)</v>
      </c>
      <c r="CD2509" s="120" t="str">
        <f t="shared" si="1392"/>
        <v>30 deg El 1.5D Gored/Segmented</v>
      </c>
      <c r="CE2509" s="417">
        <f t="shared" si="1393"/>
        <v>164.22</v>
      </c>
      <c r="CF2509" s="115"/>
      <c r="CG2509" s="115" t="str">
        <f t="shared" si="1394"/>
        <v>22009.3-(10)</v>
      </c>
      <c r="CH2509" s="120" t="str">
        <f t="shared" si="1395"/>
        <v>30 deg El 1.5D Gored/Segmented</v>
      </c>
      <c r="CI2509" s="417">
        <f t="shared" si="1396"/>
        <v>187.68</v>
      </c>
      <c r="CJ2509" s="115"/>
      <c r="CK2509" s="115" t="str">
        <f t="shared" si="1397"/>
        <v xml:space="preserve"> </v>
      </c>
      <c r="CL2509" s="120" t="str">
        <f t="shared" si="1398"/>
        <v xml:space="preserve"> </v>
      </c>
      <c r="CM2509" s="417" t="str">
        <f t="shared" si="1400"/>
        <v xml:space="preserve"> </v>
      </c>
      <c r="IS2509" s="111">
        <v>69</v>
      </c>
    </row>
    <row r="2510" spans="1:253" s="74" customFormat="1" ht="17.100000000000001" hidden="1" customHeight="1" x14ac:dyDescent="0.25">
      <c r="B2510" s="504">
        <f>IF('KB Duct Parts'!$BL$14=1,'Flanged Elbows'!AX13,0)</f>
        <v>0</v>
      </c>
      <c r="C2510" s="508">
        <v>22010.3</v>
      </c>
      <c r="D2510" s="526">
        <f t="shared" si="1369"/>
        <v>22010.3</v>
      </c>
      <c r="E2510" s="504" t="s">
        <v>867</v>
      </c>
      <c r="F2510" s="508" t="str">
        <f t="shared" si="1364"/>
        <v xml:space="preserve"> </v>
      </c>
      <c r="G2510" s="516" t="s">
        <v>803</v>
      </c>
      <c r="H2510" s="504" t="str">
        <f>IF('Flanged Parts'!$BB$6=1,"CS",IF('Flanged Parts'!$BB$6=2,"Glv",0))</f>
        <v>Glv</v>
      </c>
      <c r="I2510" s="1035" t="str">
        <f t="shared" si="1404"/>
        <v>Gore Locked Segment</v>
      </c>
      <c r="J2510" s="1036"/>
      <c r="K2510" s="516" t="s">
        <v>881</v>
      </c>
      <c r="L2510" s="535">
        <v>20</v>
      </c>
      <c r="M2510" s="517" t="str">
        <f t="shared" si="1402"/>
        <v>Y</v>
      </c>
      <c r="N2510" s="514">
        <f t="shared" si="1372"/>
        <v>102.74000000000001</v>
      </c>
      <c r="O2510" s="514">
        <f t="shared" si="1401"/>
        <v>0</v>
      </c>
      <c r="P2510" s="680">
        <f>'KB Duct Parts'!$AE$3</f>
        <v>0</v>
      </c>
      <c r="Q2510" s="681">
        <f t="shared" si="1365"/>
        <v>0</v>
      </c>
      <c r="R2510" s="682">
        <f t="shared" si="1366"/>
        <v>0</v>
      </c>
      <c r="S2510" s="716">
        <f t="shared" si="1373"/>
        <v>0.2</v>
      </c>
      <c r="T2510" s="679">
        <f t="shared" si="1367"/>
        <v>0</v>
      </c>
      <c r="U2510" s="679">
        <f t="shared" si="1368"/>
        <v>0</v>
      </c>
      <c r="Y2510" s="120"/>
      <c r="AD2510" s="81"/>
      <c r="AF2510" s="370">
        <v>20</v>
      </c>
      <c r="AG2510" s="374">
        <v>18</v>
      </c>
      <c r="AH2510" s="378">
        <v>16</v>
      </c>
      <c r="AI2510" s="381">
        <v>14</v>
      </c>
      <c r="AJ2510" s="386">
        <v>12</v>
      </c>
      <c r="AK2510" s="391">
        <v>10</v>
      </c>
      <c r="AL2510" s="386"/>
      <c r="AM2510" s="363">
        <f t="shared" si="1399"/>
        <v>1</v>
      </c>
      <c r="AN2510" s="578">
        <v>78.400000000000006</v>
      </c>
      <c r="AO2510" s="120">
        <f t="shared" si="1381"/>
        <v>86.240000000000009</v>
      </c>
      <c r="AP2510" s="120">
        <f t="shared" si="1374"/>
        <v>125.44000000000001</v>
      </c>
      <c r="AQ2510" s="120">
        <f t="shared" si="1375"/>
        <v>145.04000000000002</v>
      </c>
      <c r="AR2510" s="120">
        <f t="shared" si="1376"/>
        <v>164.64000000000001</v>
      </c>
      <c r="AS2510" s="120">
        <f t="shared" si="1377"/>
        <v>188.16</v>
      </c>
      <c r="AT2510" s="120">
        <f t="shared" si="1378"/>
        <v>0</v>
      </c>
      <c r="AU2510" s="363" t="s">
        <v>717</v>
      </c>
      <c r="AV2510" s="393"/>
      <c r="AW2510" s="395"/>
      <c r="AX2510" s="571">
        <v>1.1000000000000001</v>
      </c>
      <c r="AY2510" s="572">
        <v>1.6</v>
      </c>
      <c r="AZ2510" s="572">
        <v>1.85</v>
      </c>
      <c r="BA2510" s="572">
        <v>2.1</v>
      </c>
      <c r="BB2510" s="573">
        <v>2.4</v>
      </c>
      <c r="BC2510" s="395">
        <v>0</v>
      </c>
      <c r="BD2510" s="115"/>
      <c r="BE2510" s="115"/>
      <c r="BF2510" s="115">
        <v>2</v>
      </c>
      <c r="BG2510" s="115">
        <v>10</v>
      </c>
      <c r="BH2510" s="423">
        <f t="shared" si="1403"/>
        <v>12.17</v>
      </c>
      <c r="BI2510" s="417">
        <f t="shared" si="1379"/>
        <v>24.34</v>
      </c>
      <c r="BJ2510" s="115"/>
      <c r="BK2510" s="115"/>
      <c r="BQ2510" s="74" t="str">
        <f t="shared" si="1382"/>
        <v>22010.3-(18)</v>
      </c>
      <c r="BR2510" s="120" t="str">
        <f t="shared" si="1383"/>
        <v>30 deg El 1.5D Gored/Segmented</v>
      </c>
      <c r="BS2510" s="120">
        <f t="shared" si="1384"/>
        <v>86.240000000000009</v>
      </c>
      <c r="BU2510" s="74" t="str">
        <f t="shared" si="1385"/>
        <v>22010.3-(16)</v>
      </c>
      <c r="BV2510" s="120" t="str">
        <f t="shared" si="1386"/>
        <v>30 deg El 1.5D Gored/Segmented</v>
      </c>
      <c r="BW2510" s="120">
        <f t="shared" si="1387"/>
        <v>125.44000000000001</v>
      </c>
      <c r="BY2510" s="74" t="str">
        <f t="shared" si="1388"/>
        <v>22010.3-(14)</v>
      </c>
      <c r="BZ2510" s="120" t="str">
        <f t="shared" si="1389"/>
        <v>30 deg El 1.5D Gored/Segmented</v>
      </c>
      <c r="CA2510" s="120">
        <f t="shared" si="1390"/>
        <v>145.04000000000002</v>
      </c>
      <c r="CC2510" s="115" t="str">
        <f t="shared" si="1391"/>
        <v>22010.3-(12)</v>
      </c>
      <c r="CD2510" s="120" t="str">
        <f t="shared" si="1392"/>
        <v>30 deg El 1.5D Gored/Segmented</v>
      </c>
      <c r="CE2510" s="417">
        <f t="shared" si="1393"/>
        <v>164.64000000000001</v>
      </c>
      <c r="CF2510" s="115"/>
      <c r="CG2510" s="115" t="str">
        <f t="shared" si="1394"/>
        <v>22010.3-(10)</v>
      </c>
      <c r="CH2510" s="120" t="str">
        <f t="shared" si="1395"/>
        <v>30 deg El 1.5D Gored/Segmented</v>
      </c>
      <c r="CI2510" s="417">
        <f t="shared" si="1396"/>
        <v>188.16</v>
      </c>
      <c r="CJ2510" s="115"/>
      <c r="CK2510" s="115" t="str">
        <f t="shared" si="1397"/>
        <v xml:space="preserve"> </v>
      </c>
      <c r="CL2510" s="120" t="str">
        <f t="shared" si="1398"/>
        <v xml:space="preserve"> </v>
      </c>
      <c r="CM2510" s="417" t="str">
        <f t="shared" si="1400"/>
        <v xml:space="preserve"> </v>
      </c>
      <c r="IS2510" s="111">
        <v>75</v>
      </c>
    </row>
    <row r="2511" spans="1:253" s="74" customFormat="1" ht="17.100000000000001" hidden="1" customHeight="1" x14ac:dyDescent="0.25">
      <c r="B2511" s="504">
        <f>IF('KB Duct Parts'!$BL$14=1,'Flanged Elbows'!AX14,0)</f>
        <v>0</v>
      </c>
      <c r="C2511" s="508">
        <v>22011.3</v>
      </c>
      <c r="D2511" s="526">
        <f t="shared" si="1369"/>
        <v>22011.3</v>
      </c>
      <c r="E2511" s="504" t="s">
        <v>868</v>
      </c>
      <c r="F2511" s="508" t="str">
        <f t="shared" si="1364"/>
        <v xml:space="preserve"> </v>
      </c>
      <c r="G2511" s="516" t="s">
        <v>803</v>
      </c>
      <c r="H2511" s="504" t="str">
        <f>IF('Flanged Parts'!$BB$6=1,"CS",IF('Flanged Parts'!$BB$6=2,"Glv",0))</f>
        <v>Glv</v>
      </c>
      <c r="I2511" s="1035" t="str">
        <f t="shared" si="1404"/>
        <v>Gore Locked Segment</v>
      </c>
      <c r="J2511" s="1036"/>
      <c r="K2511" s="516" t="s">
        <v>881</v>
      </c>
      <c r="L2511" s="535">
        <v>20</v>
      </c>
      <c r="M2511" s="517" t="str">
        <f t="shared" si="1402"/>
        <v>Y</v>
      </c>
      <c r="N2511" s="514">
        <f t="shared" si="1372"/>
        <v>107</v>
      </c>
      <c r="O2511" s="514">
        <f t="shared" si="1401"/>
        <v>0</v>
      </c>
      <c r="P2511" s="680">
        <f>'KB Duct Parts'!$AE$3</f>
        <v>0</v>
      </c>
      <c r="Q2511" s="681">
        <f t="shared" si="1365"/>
        <v>0</v>
      </c>
      <c r="R2511" s="682">
        <f t="shared" si="1366"/>
        <v>0</v>
      </c>
      <c r="S2511" s="716">
        <f t="shared" si="1373"/>
        <v>0.2</v>
      </c>
      <c r="T2511" s="679">
        <f t="shared" si="1367"/>
        <v>0</v>
      </c>
      <c r="U2511" s="679">
        <f t="shared" si="1368"/>
        <v>0</v>
      </c>
      <c r="Y2511" s="120"/>
      <c r="AD2511" s="81"/>
      <c r="AF2511" s="370">
        <v>20</v>
      </c>
      <c r="AG2511" s="374">
        <v>18</v>
      </c>
      <c r="AH2511" s="378">
        <v>16</v>
      </c>
      <c r="AI2511" s="381">
        <v>14</v>
      </c>
      <c r="AJ2511" s="386">
        <v>12</v>
      </c>
      <c r="AK2511" s="391">
        <v>10</v>
      </c>
      <c r="AL2511" s="386"/>
      <c r="AM2511" s="363">
        <f t="shared" si="1399"/>
        <v>1</v>
      </c>
      <c r="AN2511" s="578">
        <v>78.900000000000006</v>
      </c>
      <c r="AO2511" s="120">
        <f t="shared" si="1381"/>
        <v>86.79</v>
      </c>
      <c r="AP2511" s="120">
        <f t="shared" si="1374"/>
        <v>126.24000000000001</v>
      </c>
      <c r="AQ2511" s="120">
        <f t="shared" si="1375"/>
        <v>145.965</v>
      </c>
      <c r="AR2511" s="120">
        <f t="shared" si="1376"/>
        <v>165.69000000000003</v>
      </c>
      <c r="AS2511" s="120">
        <f t="shared" si="1377"/>
        <v>189.36</v>
      </c>
      <c r="AT2511" s="120">
        <f t="shared" si="1378"/>
        <v>0</v>
      </c>
      <c r="AU2511" s="363" t="s">
        <v>717</v>
      </c>
      <c r="AV2511" s="393"/>
      <c r="AW2511" s="395"/>
      <c r="AX2511" s="571">
        <v>1.1000000000000001</v>
      </c>
      <c r="AY2511" s="572">
        <v>1.6</v>
      </c>
      <c r="AZ2511" s="572">
        <v>1.85</v>
      </c>
      <c r="BA2511" s="572">
        <v>2.1</v>
      </c>
      <c r="BB2511" s="573">
        <v>2.4</v>
      </c>
      <c r="BC2511" s="395">
        <v>0</v>
      </c>
      <c r="BD2511" s="115"/>
      <c r="BE2511" s="115"/>
      <c r="BF2511" s="115">
        <v>2</v>
      </c>
      <c r="BG2511" s="115">
        <v>11</v>
      </c>
      <c r="BH2511" s="423">
        <f t="shared" si="1403"/>
        <v>14.05</v>
      </c>
      <c r="BI2511" s="417">
        <f t="shared" si="1379"/>
        <v>28.1</v>
      </c>
      <c r="BJ2511" s="115"/>
      <c r="BK2511" s="115"/>
      <c r="BQ2511" s="74" t="str">
        <f t="shared" si="1382"/>
        <v>22011.3-(18)</v>
      </c>
      <c r="BR2511" s="120" t="str">
        <f t="shared" si="1383"/>
        <v>30 deg El 1.5D Gored/Segmented</v>
      </c>
      <c r="BS2511" s="120">
        <f t="shared" si="1384"/>
        <v>86.79</v>
      </c>
      <c r="BU2511" s="74" t="str">
        <f t="shared" si="1385"/>
        <v>22011.3-(16)</v>
      </c>
      <c r="BV2511" s="120" t="str">
        <f t="shared" si="1386"/>
        <v>30 deg El 1.5D Gored/Segmented</v>
      </c>
      <c r="BW2511" s="120">
        <f t="shared" si="1387"/>
        <v>126.24000000000001</v>
      </c>
      <c r="BY2511" s="74" t="str">
        <f t="shared" si="1388"/>
        <v>22011.3-(14)</v>
      </c>
      <c r="BZ2511" s="120" t="str">
        <f t="shared" si="1389"/>
        <v>30 deg El 1.5D Gored/Segmented</v>
      </c>
      <c r="CA2511" s="120">
        <f t="shared" si="1390"/>
        <v>145.965</v>
      </c>
      <c r="CC2511" s="115" t="str">
        <f t="shared" si="1391"/>
        <v>22011.3-(12)</v>
      </c>
      <c r="CD2511" s="120" t="str">
        <f t="shared" si="1392"/>
        <v>30 deg El 1.5D Gored/Segmented</v>
      </c>
      <c r="CE2511" s="417">
        <f t="shared" si="1393"/>
        <v>165.69000000000003</v>
      </c>
      <c r="CF2511" s="115"/>
      <c r="CG2511" s="115" t="str">
        <f t="shared" si="1394"/>
        <v>22011.3-(10)</v>
      </c>
      <c r="CH2511" s="120" t="str">
        <f t="shared" si="1395"/>
        <v>30 deg El 1.5D Gored/Segmented</v>
      </c>
      <c r="CI2511" s="417">
        <f t="shared" si="1396"/>
        <v>189.36</v>
      </c>
      <c r="CJ2511" s="115"/>
      <c r="CK2511" s="115" t="str">
        <f t="shared" si="1397"/>
        <v xml:space="preserve"> </v>
      </c>
      <c r="CL2511" s="120" t="str">
        <f t="shared" si="1398"/>
        <v xml:space="preserve"> </v>
      </c>
      <c r="CM2511" s="417" t="str">
        <f t="shared" si="1400"/>
        <v xml:space="preserve"> </v>
      </c>
      <c r="IS2511" s="111">
        <f>ROUND(((IS2512+IS2510)/2),0)</f>
        <v>80</v>
      </c>
    </row>
    <row r="2512" spans="1:253" s="74" customFormat="1" ht="17.100000000000001" hidden="1" customHeight="1" x14ac:dyDescent="0.25">
      <c r="B2512" s="504">
        <f>IF('KB Duct Parts'!$BL$14=1,'Flanged Elbows'!AX15,0)</f>
        <v>0</v>
      </c>
      <c r="C2512" s="508">
        <v>22012.3</v>
      </c>
      <c r="D2512" s="526">
        <f t="shared" si="1369"/>
        <v>22012.3</v>
      </c>
      <c r="E2512" s="504" t="s">
        <v>869</v>
      </c>
      <c r="F2512" s="508" t="str">
        <f t="shared" ref="F2512:F2575" si="1405">IF(AM2512&gt;1,"Non-Std"," ")</f>
        <v xml:space="preserve"> </v>
      </c>
      <c r="G2512" s="516" t="s">
        <v>803</v>
      </c>
      <c r="H2512" s="504" t="str">
        <f>IF('Flanged Parts'!$BB$6=1,"CS",IF('Flanged Parts'!$BB$6=2,"Glv",0))</f>
        <v>Glv</v>
      </c>
      <c r="I2512" s="1035" t="str">
        <f t="shared" si="1404"/>
        <v>Gore Locked Segment</v>
      </c>
      <c r="J2512" s="1036"/>
      <c r="K2512" s="516" t="s">
        <v>881</v>
      </c>
      <c r="L2512" s="535">
        <v>20</v>
      </c>
      <c r="M2512" s="517" t="str">
        <f t="shared" si="1402"/>
        <v>Y</v>
      </c>
      <c r="N2512" s="514">
        <f t="shared" si="1372"/>
        <v>110.02</v>
      </c>
      <c r="O2512" s="514">
        <f t="shared" si="1401"/>
        <v>0</v>
      </c>
      <c r="P2512" s="680">
        <f>'KB Duct Parts'!$AE$3</f>
        <v>0</v>
      </c>
      <c r="Q2512" s="681">
        <f t="shared" si="1365"/>
        <v>0</v>
      </c>
      <c r="R2512" s="682">
        <f t="shared" si="1366"/>
        <v>0</v>
      </c>
      <c r="S2512" s="716">
        <f t="shared" si="1373"/>
        <v>0.2</v>
      </c>
      <c r="T2512" s="679">
        <f t="shared" si="1367"/>
        <v>0</v>
      </c>
      <c r="U2512" s="679">
        <f t="shared" si="1368"/>
        <v>0</v>
      </c>
      <c r="Y2512" s="120"/>
      <c r="AD2512" s="81"/>
      <c r="AF2512" s="370">
        <v>20</v>
      </c>
      <c r="AG2512" s="374">
        <v>18</v>
      </c>
      <c r="AH2512" s="378">
        <v>16</v>
      </c>
      <c r="AI2512" s="381">
        <v>14</v>
      </c>
      <c r="AJ2512" s="386">
        <v>12</v>
      </c>
      <c r="AK2512" s="391">
        <v>10</v>
      </c>
      <c r="AL2512" s="386"/>
      <c r="AM2512" s="363">
        <f t="shared" si="1399"/>
        <v>1</v>
      </c>
      <c r="AN2512" s="578">
        <v>79.5</v>
      </c>
      <c r="AO2512" s="120">
        <f t="shared" si="1381"/>
        <v>87.45</v>
      </c>
      <c r="AP2512" s="120">
        <f t="shared" si="1374"/>
        <v>127.2</v>
      </c>
      <c r="AQ2512" s="120">
        <f t="shared" si="1375"/>
        <v>147.07500000000002</v>
      </c>
      <c r="AR2512" s="120">
        <f t="shared" si="1376"/>
        <v>166.95000000000002</v>
      </c>
      <c r="AS2512" s="120">
        <f t="shared" si="1377"/>
        <v>190.79999999999998</v>
      </c>
      <c r="AT2512" s="120">
        <f t="shared" si="1378"/>
        <v>0</v>
      </c>
      <c r="AU2512" s="363" t="s">
        <v>717</v>
      </c>
      <c r="AV2512" s="393"/>
      <c r="AW2512" s="395"/>
      <c r="AX2512" s="571">
        <v>1.1000000000000001</v>
      </c>
      <c r="AY2512" s="572">
        <v>1.6</v>
      </c>
      <c r="AZ2512" s="572">
        <v>1.85</v>
      </c>
      <c r="BA2512" s="572">
        <v>2.1</v>
      </c>
      <c r="BB2512" s="573">
        <v>2.4</v>
      </c>
      <c r="BC2512" s="395">
        <v>0</v>
      </c>
      <c r="BD2512" s="115"/>
      <c r="BE2512" s="115"/>
      <c r="BF2512" s="115">
        <v>2</v>
      </c>
      <c r="BG2512" s="115">
        <v>12</v>
      </c>
      <c r="BH2512" s="423">
        <f t="shared" si="1403"/>
        <v>15.26</v>
      </c>
      <c r="BI2512" s="417">
        <f t="shared" si="1379"/>
        <v>30.52</v>
      </c>
      <c r="BJ2512" s="115"/>
      <c r="BK2512" s="115"/>
      <c r="BQ2512" s="74" t="str">
        <f t="shared" si="1382"/>
        <v>22012.3-(18)</v>
      </c>
      <c r="BR2512" s="120" t="str">
        <f t="shared" si="1383"/>
        <v>30 deg El 1.5D Gored/Segmented</v>
      </c>
      <c r="BS2512" s="120">
        <f t="shared" si="1384"/>
        <v>87.45</v>
      </c>
      <c r="BU2512" s="74" t="str">
        <f t="shared" si="1385"/>
        <v>22012.3-(16)</v>
      </c>
      <c r="BV2512" s="120" t="str">
        <f t="shared" si="1386"/>
        <v>30 deg El 1.5D Gored/Segmented</v>
      </c>
      <c r="BW2512" s="120">
        <f t="shared" si="1387"/>
        <v>127.2</v>
      </c>
      <c r="BY2512" s="74" t="str">
        <f t="shared" si="1388"/>
        <v>22012.3-(14)</v>
      </c>
      <c r="BZ2512" s="120" t="str">
        <f t="shared" si="1389"/>
        <v>30 deg El 1.5D Gored/Segmented</v>
      </c>
      <c r="CA2512" s="120">
        <f t="shared" si="1390"/>
        <v>147.07500000000002</v>
      </c>
      <c r="CC2512" s="115" t="str">
        <f t="shared" si="1391"/>
        <v>22012.3-(12)</v>
      </c>
      <c r="CD2512" s="120" t="str">
        <f t="shared" si="1392"/>
        <v>30 deg El 1.5D Gored/Segmented</v>
      </c>
      <c r="CE2512" s="417">
        <f t="shared" si="1393"/>
        <v>166.95000000000002</v>
      </c>
      <c r="CF2512" s="115"/>
      <c r="CG2512" s="115" t="str">
        <f t="shared" si="1394"/>
        <v>22012.3-(10)</v>
      </c>
      <c r="CH2512" s="120" t="str">
        <f t="shared" si="1395"/>
        <v>30 deg El 1.5D Gored/Segmented</v>
      </c>
      <c r="CI2512" s="417">
        <f t="shared" si="1396"/>
        <v>190.79999999999998</v>
      </c>
      <c r="CJ2512" s="115"/>
      <c r="CK2512" s="115" t="str">
        <f t="shared" si="1397"/>
        <v xml:space="preserve"> </v>
      </c>
      <c r="CL2512" s="120" t="str">
        <f t="shared" si="1398"/>
        <v xml:space="preserve"> </v>
      </c>
      <c r="CM2512" s="417" t="str">
        <f t="shared" si="1400"/>
        <v xml:space="preserve"> </v>
      </c>
      <c r="IS2512" s="111">
        <v>85</v>
      </c>
    </row>
    <row r="2513" spans="2:253" s="74" customFormat="1" ht="17.100000000000001" hidden="1" customHeight="1" x14ac:dyDescent="0.25">
      <c r="B2513" s="504">
        <f>IF('KB Duct Parts'!$BL$14=1,'Flanged Elbows'!AX16,0)</f>
        <v>0</v>
      </c>
      <c r="C2513" s="508">
        <v>22013.3</v>
      </c>
      <c r="D2513" s="526">
        <f t="shared" si="1369"/>
        <v>22013.3</v>
      </c>
      <c r="E2513" s="504" t="s">
        <v>870</v>
      </c>
      <c r="F2513" s="508" t="str">
        <f t="shared" si="1405"/>
        <v xml:space="preserve"> </v>
      </c>
      <c r="G2513" s="516" t="s">
        <v>803</v>
      </c>
      <c r="H2513" s="504" t="str">
        <f>IF('Flanged Parts'!$BB$6=1,"CS",IF('Flanged Parts'!$BB$6=2,"Glv",0))</f>
        <v>Glv</v>
      </c>
      <c r="I2513" s="1035" t="str">
        <f>IF(L2513&gt;16,"Gore Locked Segment",IF(L2513&lt;17,"Welded Segments"))</f>
        <v>Gore Locked Segment</v>
      </c>
      <c r="J2513" s="1036"/>
      <c r="K2513" s="516" t="s">
        <v>881</v>
      </c>
      <c r="L2513" s="535">
        <v>18</v>
      </c>
      <c r="M2513" s="517" t="str">
        <f t="shared" si="1402"/>
        <v>Y</v>
      </c>
      <c r="N2513" s="514">
        <f t="shared" si="1372"/>
        <v>122.88</v>
      </c>
      <c r="O2513" s="514">
        <f t="shared" si="1401"/>
        <v>0</v>
      </c>
      <c r="P2513" s="680">
        <f>'KB Duct Parts'!$AE$3</f>
        <v>0</v>
      </c>
      <c r="Q2513" s="681">
        <f t="shared" si="1365"/>
        <v>0</v>
      </c>
      <c r="R2513" s="682">
        <f t="shared" si="1366"/>
        <v>0</v>
      </c>
      <c r="S2513" s="716">
        <f t="shared" si="1373"/>
        <v>0.2</v>
      </c>
      <c r="T2513" s="679">
        <f t="shared" si="1367"/>
        <v>0</v>
      </c>
      <c r="U2513" s="679">
        <f t="shared" si="1368"/>
        <v>0</v>
      </c>
      <c r="Y2513" s="120"/>
      <c r="AD2513" s="81"/>
      <c r="AF2513" s="370">
        <v>18</v>
      </c>
      <c r="AG2513" s="374">
        <v>16</v>
      </c>
      <c r="AH2513" s="378">
        <v>14</v>
      </c>
      <c r="AI2513" s="381">
        <v>12</v>
      </c>
      <c r="AJ2513" s="386">
        <v>10</v>
      </c>
      <c r="AK2513" s="391"/>
      <c r="AL2513" s="386"/>
      <c r="AM2513" s="363">
        <f t="shared" si="1399"/>
        <v>1</v>
      </c>
      <c r="AN2513" s="578">
        <v>87.6</v>
      </c>
      <c r="AO2513" s="120">
        <f t="shared" si="1381"/>
        <v>131.39999999999998</v>
      </c>
      <c r="AP2513" s="120">
        <f t="shared" si="1374"/>
        <v>153.29999999999998</v>
      </c>
      <c r="AQ2513" s="120">
        <f t="shared" si="1375"/>
        <v>175.2</v>
      </c>
      <c r="AR2513" s="120">
        <f t="shared" si="1376"/>
        <v>201.47999999999996</v>
      </c>
      <c r="AS2513" s="120">
        <f t="shared" si="1377"/>
        <v>0</v>
      </c>
      <c r="AT2513" s="120">
        <f t="shared" si="1378"/>
        <v>0</v>
      </c>
      <c r="AU2513" s="363" t="s">
        <v>717</v>
      </c>
      <c r="AV2513" s="393"/>
      <c r="AW2513" s="395"/>
      <c r="AX2513" s="571">
        <v>1.5</v>
      </c>
      <c r="AY2513" s="572">
        <v>1.75</v>
      </c>
      <c r="AZ2513" s="572">
        <v>2</v>
      </c>
      <c r="BA2513" s="572">
        <v>2.2999999999999998</v>
      </c>
      <c r="BB2513" s="573">
        <v>0</v>
      </c>
      <c r="BC2513" s="395">
        <v>0</v>
      </c>
      <c r="BD2513" s="115"/>
      <c r="BE2513" s="115"/>
      <c r="BF2513" s="115">
        <v>2</v>
      </c>
      <c r="BG2513" s="115">
        <v>13</v>
      </c>
      <c r="BH2513" s="423">
        <f t="shared" si="1403"/>
        <v>17.64</v>
      </c>
      <c r="BI2513" s="417">
        <f t="shared" si="1379"/>
        <v>35.28</v>
      </c>
      <c r="BJ2513" s="115"/>
      <c r="BK2513" s="115"/>
      <c r="BQ2513" s="74" t="str">
        <f t="shared" si="1382"/>
        <v>22013.3-(16)</v>
      </c>
      <c r="BR2513" s="120" t="str">
        <f t="shared" si="1383"/>
        <v>30 deg El 1.5D Gored/Segmented</v>
      </c>
      <c r="BS2513" s="120">
        <f t="shared" si="1384"/>
        <v>131.39999999999998</v>
      </c>
      <c r="BU2513" s="74" t="str">
        <f t="shared" si="1385"/>
        <v>22013.3-(14)</v>
      </c>
      <c r="BV2513" s="120" t="str">
        <f t="shared" si="1386"/>
        <v>30 deg El 1.5D Gored/Segmented</v>
      </c>
      <c r="BW2513" s="120">
        <f t="shared" si="1387"/>
        <v>153.29999999999998</v>
      </c>
      <c r="BY2513" s="74" t="str">
        <f t="shared" si="1388"/>
        <v>22013.3-(12)</v>
      </c>
      <c r="BZ2513" s="120" t="str">
        <f t="shared" si="1389"/>
        <v>30 deg El 1.5D Gored/Segmented</v>
      </c>
      <c r="CA2513" s="120">
        <f t="shared" si="1390"/>
        <v>175.2</v>
      </c>
      <c r="CC2513" s="115" t="str">
        <f t="shared" si="1391"/>
        <v>22013.3-(10)</v>
      </c>
      <c r="CD2513" s="120" t="str">
        <f t="shared" si="1392"/>
        <v>30 deg El 1.5D Gored/Segmented</v>
      </c>
      <c r="CE2513" s="417">
        <f t="shared" si="1393"/>
        <v>201.47999999999996</v>
      </c>
      <c r="CF2513" s="115"/>
      <c r="CG2513" s="115" t="str">
        <f t="shared" si="1394"/>
        <v xml:space="preserve"> </v>
      </c>
      <c r="CH2513" s="120" t="str">
        <f t="shared" si="1395"/>
        <v xml:space="preserve"> </v>
      </c>
      <c r="CI2513" s="417" t="str">
        <f t="shared" si="1396"/>
        <v xml:space="preserve"> </v>
      </c>
      <c r="CJ2513" s="115"/>
      <c r="CK2513" s="115" t="str">
        <f t="shared" si="1397"/>
        <v xml:space="preserve"> </v>
      </c>
      <c r="CL2513" s="120" t="str">
        <f t="shared" si="1398"/>
        <v xml:space="preserve"> </v>
      </c>
      <c r="CM2513" s="417" t="str">
        <f t="shared" si="1400"/>
        <v xml:space="preserve"> </v>
      </c>
      <c r="IS2513" s="111">
        <f>ROUND(((IS2514+IS2512)/2),0)</f>
        <v>91</v>
      </c>
    </row>
    <row r="2514" spans="2:253" s="74" customFormat="1" ht="17.100000000000001" hidden="1" customHeight="1" x14ac:dyDescent="0.25">
      <c r="B2514" s="504">
        <f>IF('KB Duct Parts'!$BL$14=1,'Flanged Elbows'!AX17,0)</f>
        <v>0</v>
      </c>
      <c r="C2514" s="508">
        <v>22014.3</v>
      </c>
      <c r="D2514" s="526">
        <f t="shared" si="1369"/>
        <v>22014.3</v>
      </c>
      <c r="E2514" s="504" t="s">
        <v>871</v>
      </c>
      <c r="F2514" s="508" t="str">
        <f t="shared" si="1405"/>
        <v xml:space="preserve"> </v>
      </c>
      <c r="G2514" s="516" t="s">
        <v>803</v>
      </c>
      <c r="H2514" s="504" t="str">
        <f>IF('Flanged Parts'!$BB$6=1,"CS",IF('Flanged Parts'!$BB$6=2,"Glv",0))</f>
        <v>Glv</v>
      </c>
      <c r="I2514" s="1035" t="str">
        <f t="shared" ref="I2514:I2534" si="1406">IF(L2514&gt;16,"Gore Locked Segment",IF(L2514&lt;17,"Welded Segments"))</f>
        <v>Gore Locked Segment</v>
      </c>
      <c r="J2514" s="1036"/>
      <c r="K2514" s="516" t="s">
        <v>881</v>
      </c>
      <c r="L2514" s="535">
        <v>18</v>
      </c>
      <c r="M2514" s="517" t="str">
        <f t="shared" si="1402"/>
        <v>Y</v>
      </c>
      <c r="N2514" s="514">
        <f t="shared" si="1372"/>
        <v>128.52000000000001</v>
      </c>
      <c r="O2514" s="514">
        <f t="shared" si="1401"/>
        <v>0</v>
      </c>
      <c r="P2514" s="680">
        <f>'KB Duct Parts'!$AE$3</f>
        <v>0</v>
      </c>
      <c r="Q2514" s="681">
        <f t="shared" si="1365"/>
        <v>0</v>
      </c>
      <c r="R2514" s="682">
        <f t="shared" si="1366"/>
        <v>0</v>
      </c>
      <c r="S2514" s="716">
        <f t="shared" si="1373"/>
        <v>0.2</v>
      </c>
      <c r="T2514" s="679">
        <f t="shared" si="1367"/>
        <v>0</v>
      </c>
      <c r="U2514" s="679">
        <f t="shared" si="1368"/>
        <v>0</v>
      </c>
      <c r="Y2514" s="120"/>
      <c r="AD2514" s="81"/>
      <c r="AF2514" s="370">
        <v>18</v>
      </c>
      <c r="AG2514" s="374">
        <v>16</v>
      </c>
      <c r="AH2514" s="378">
        <v>14</v>
      </c>
      <c r="AI2514" s="381">
        <v>12</v>
      </c>
      <c r="AJ2514" s="386">
        <v>10</v>
      </c>
      <c r="AK2514" s="391"/>
      <c r="AL2514" s="386"/>
      <c r="AM2514" s="363">
        <f t="shared" si="1399"/>
        <v>1</v>
      </c>
      <c r="AN2514" s="578">
        <v>88.2</v>
      </c>
      <c r="AO2514" s="120">
        <f t="shared" si="1381"/>
        <v>132.30000000000001</v>
      </c>
      <c r="AP2514" s="120">
        <f t="shared" si="1374"/>
        <v>154.35</v>
      </c>
      <c r="AQ2514" s="120">
        <f t="shared" si="1375"/>
        <v>176.4</v>
      </c>
      <c r="AR2514" s="120">
        <f t="shared" si="1376"/>
        <v>202.85999999999999</v>
      </c>
      <c r="AS2514" s="120">
        <f t="shared" si="1377"/>
        <v>0</v>
      </c>
      <c r="AT2514" s="120">
        <f t="shared" si="1378"/>
        <v>0</v>
      </c>
      <c r="AU2514" s="363" t="s">
        <v>717</v>
      </c>
      <c r="AV2514" s="393"/>
      <c r="AW2514" s="395"/>
      <c r="AX2514" s="571">
        <v>1.5</v>
      </c>
      <c r="AY2514" s="572">
        <v>1.75</v>
      </c>
      <c r="AZ2514" s="572">
        <v>2</v>
      </c>
      <c r="BA2514" s="572">
        <v>2.2999999999999998</v>
      </c>
      <c r="BB2514" s="573">
        <v>0</v>
      </c>
      <c r="BC2514" s="395">
        <v>0</v>
      </c>
      <c r="BD2514" s="115"/>
      <c r="BE2514" s="115"/>
      <c r="BF2514" s="115">
        <v>2</v>
      </c>
      <c r="BG2514" s="115">
        <v>14</v>
      </c>
      <c r="BH2514" s="423">
        <f t="shared" si="1403"/>
        <v>20.16</v>
      </c>
      <c r="BI2514" s="417">
        <f t="shared" si="1379"/>
        <v>40.32</v>
      </c>
      <c r="BJ2514" s="115"/>
      <c r="BK2514" s="115"/>
      <c r="BQ2514" s="74" t="str">
        <f t="shared" si="1382"/>
        <v>22014.3-(16)</v>
      </c>
      <c r="BR2514" s="120" t="str">
        <f t="shared" si="1383"/>
        <v>30 deg El 1.5D Gored/Segmented</v>
      </c>
      <c r="BS2514" s="120">
        <f t="shared" si="1384"/>
        <v>132.30000000000001</v>
      </c>
      <c r="BU2514" s="74" t="str">
        <f t="shared" si="1385"/>
        <v>22014.3-(14)</v>
      </c>
      <c r="BV2514" s="120" t="str">
        <f t="shared" si="1386"/>
        <v>30 deg El 1.5D Gored/Segmented</v>
      </c>
      <c r="BW2514" s="120">
        <f t="shared" si="1387"/>
        <v>154.35</v>
      </c>
      <c r="BY2514" s="74" t="str">
        <f t="shared" si="1388"/>
        <v>22014.3-(12)</v>
      </c>
      <c r="BZ2514" s="120" t="str">
        <f t="shared" si="1389"/>
        <v>30 deg El 1.5D Gored/Segmented</v>
      </c>
      <c r="CA2514" s="120">
        <f t="shared" si="1390"/>
        <v>176.4</v>
      </c>
      <c r="CC2514" s="115" t="str">
        <f t="shared" si="1391"/>
        <v>22014.3-(10)</v>
      </c>
      <c r="CD2514" s="120" t="str">
        <f t="shared" si="1392"/>
        <v>30 deg El 1.5D Gored/Segmented</v>
      </c>
      <c r="CE2514" s="417">
        <f t="shared" si="1393"/>
        <v>202.85999999999999</v>
      </c>
      <c r="CF2514" s="115"/>
      <c r="CG2514" s="115" t="str">
        <f t="shared" si="1394"/>
        <v xml:space="preserve"> </v>
      </c>
      <c r="CH2514" s="120" t="str">
        <f t="shared" si="1395"/>
        <v xml:space="preserve"> </v>
      </c>
      <c r="CI2514" s="417" t="str">
        <f t="shared" si="1396"/>
        <v xml:space="preserve"> </v>
      </c>
      <c r="CJ2514" s="115"/>
      <c r="CK2514" s="115" t="str">
        <f t="shared" si="1397"/>
        <v xml:space="preserve"> </v>
      </c>
      <c r="CL2514" s="120" t="str">
        <f t="shared" si="1398"/>
        <v xml:space="preserve"> </v>
      </c>
      <c r="CM2514" s="417" t="str">
        <f t="shared" si="1400"/>
        <v xml:space="preserve"> </v>
      </c>
      <c r="IS2514" s="111">
        <v>97</v>
      </c>
    </row>
    <row r="2515" spans="2:253" s="74" customFormat="1" ht="17.100000000000001" hidden="1" customHeight="1" x14ac:dyDescent="0.25">
      <c r="B2515" s="504">
        <f>IF('KB Duct Parts'!$BL$14=1,'Flanged Elbows'!AX18,0)</f>
        <v>0</v>
      </c>
      <c r="C2515" s="508">
        <v>22015.3</v>
      </c>
      <c r="D2515" s="526">
        <f t="shared" si="1369"/>
        <v>22015.3</v>
      </c>
      <c r="E2515" s="504" t="s">
        <v>872</v>
      </c>
      <c r="F2515" s="508" t="str">
        <f t="shared" si="1405"/>
        <v xml:space="preserve"> </v>
      </c>
      <c r="G2515" s="516" t="s">
        <v>803</v>
      </c>
      <c r="H2515" s="504" t="str">
        <f>IF('Flanged Parts'!$BB$6=1,"CS",IF('Flanged Parts'!$BB$6=2,"Glv",0))</f>
        <v>Glv</v>
      </c>
      <c r="I2515" s="1035" t="str">
        <f t="shared" si="1406"/>
        <v>Gore Locked Segment</v>
      </c>
      <c r="J2515" s="1036"/>
      <c r="K2515" s="516" t="s">
        <v>881</v>
      </c>
      <c r="L2515" s="535">
        <v>18</v>
      </c>
      <c r="M2515" s="517" t="str">
        <f t="shared" si="1402"/>
        <v>Y</v>
      </c>
      <c r="N2515" s="514">
        <f t="shared" si="1372"/>
        <v>132.69999999999999</v>
      </c>
      <c r="O2515" s="514">
        <f t="shared" si="1401"/>
        <v>0</v>
      </c>
      <c r="P2515" s="680">
        <f>'KB Duct Parts'!$AE$3</f>
        <v>0</v>
      </c>
      <c r="Q2515" s="681">
        <f t="shared" si="1365"/>
        <v>0</v>
      </c>
      <c r="R2515" s="682">
        <f t="shared" si="1366"/>
        <v>0</v>
      </c>
      <c r="S2515" s="716">
        <f t="shared" si="1373"/>
        <v>0.2</v>
      </c>
      <c r="T2515" s="679">
        <f t="shared" si="1367"/>
        <v>0</v>
      </c>
      <c r="U2515" s="679">
        <f t="shared" si="1368"/>
        <v>0</v>
      </c>
      <c r="Y2515" s="120"/>
      <c r="AD2515" s="81"/>
      <c r="AF2515" s="370">
        <v>18</v>
      </c>
      <c r="AG2515" s="374">
        <v>16</v>
      </c>
      <c r="AH2515" s="378">
        <v>14</v>
      </c>
      <c r="AI2515" s="381">
        <v>12</v>
      </c>
      <c r="AJ2515" s="386">
        <v>10</v>
      </c>
      <c r="AK2515" s="391"/>
      <c r="AL2515" s="386"/>
      <c r="AM2515" s="363">
        <f t="shared" si="1399"/>
        <v>1</v>
      </c>
      <c r="AN2515" s="578">
        <v>88.7</v>
      </c>
      <c r="AO2515" s="120">
        <f t="shared" si="1381"/>
        <v>133.05000000000001</v>
      </c>
      <c r="AP2515" s="120">
        <f t="shared" si="1374"/>
        <v>155.22499999999999</v>
      </c>
      <c r="AQ2515" s="120">
        <f t="shared" si="1375"/>
        <v>177.4</v>
      </c>
      <c r="AR2515" s="120">
        <f t="shared" si="1376"/>
        <v>204.01</v>
      </c>
      <c r="AS2515" s="120">
        <f t="shared" si="1377"/>
        <v>0</v>
      </c>
      <c r="AT2515" s="120">
        <f t="shared" si="1378"/>
        <v>0</v>
      </c>
      <c r="AU2515" s="363" t="s">
        <v>717</v>
      </c>
      <c r="AV2515" s="393"/>
      <c r="AW2515" s="395"/>
      <c r="AX2515" s="571">
        <v>1.5</v>
      </c>
      <c r="AY2515" s="572">
        <v>1.75</v>
      </c>
      <c r="AZ2515" s="572">
        <v>2</v>
      </c>
      <c r="BA2515" s="572">
        <v>2.2999999999999998</v>
      </c>
      <c r="BB2515" s="573">
        <v>0</v>
      </c>
      <c r="BC2515" s="395">
        <v>0</v>
      </c>
      <c r="BD2515" s="115"/>
      <c r="BE2515" s="115"/>
      <c r="BF2515" s="115">
        <v>2</v>
      </c>
      <c r="BG2515" s="115">
        <v>15</v>
      </c>
      <c r="BH2515" s="423">
        <f t="shared" si="1403"/>
        <v>22</v>
      </c>
      <c r="BI2515" s="417">
        <f t="shared" si="1379"/>
        <v>44</v>
      </c>
      <c r="BJ2515" s="115"/>
      <c r="BK2515" s="115"/>
      <c r="BQ2515" s="74" t="str">
        <f t="shared" si="1382"/>
        <v>22015.3-(16)</v>
      </c>
      <c r="BR2515" s="120" t="str">
        <f t="shared" si="1383"/>
        <v>30 deg El 1.5D Gored/Segmented</v>
      </c>
      <c r="BS2515" s="120">
        <f t="shared" si="1384"/>
        <v>133.05000000000001</v>
      </c>
      <c r="BU2515" s="74" t="str">
        <f t="shared" si="1385"/>
        <v>22015.3-(14)</v>
      </c>
      <c r="BV2515" s="120" t="str">
        <f t="shared" si="1386"/>
        <v>30 deg El 1.5D Gored/Segmented</v>
      </c>
      <c r="BW2515" s="120">
        <f t="shared" si="1387"/>
        <v>155.22499999999999</v>
      </c>
      <c r="BY2515" s="74" t="str">
        <f t="shared" si="1388"/>
        <v>22015.3-(12)</v>
      </c>
      <c r="BZ2515" s="120" t="str">
        <f t="shared" si="1389"/>
        <v>30 deg El 1.5D Gored/Segmented</v>
      </c>
      <c r="CA2515" s="120">
        <f t="shared" si="1390"/>
        <v>177.4</v>
      </c>
      <c r="CC2515" s="115" t="str">
        <f t="shared" si="1391"/>
        <v>22015.3-(10)</v>
      </c>
      <c r="CD2515" s="120" t="str">
        <f t="shared" si="1392"/>
        <v>30 deg El 1.5D Gored/Segmented</v>
      </c>
      <c r="CE2515" s="417">
        <f t="shared" si="1393"/>
        <v>204.01</v>
      </c>
      <c r="CF2515" s="115"/>
      <c r="CG2515" s="115" t="str">
        <f t="shared" si="1394"/>
        <v xml:space="preserve"> </v>
      </c>
      <c r="CH2515" s="120" t="str">
        <f t="shared" si="1395"/>
        <v xml:space="preserve"> </v>
      </c>
      <c r="CI2515" s="417" t="str">
        <f t="shared" si="1396"/>
        <v xml:space="preserve"> </v>
      </c>
      <c r="CJ2515" s="115"/>
      <c r="CK2515" s="115" t="str">
        <f t="shared" si="1397"/>
        <v xml:space="preserve"> </v>
      </c>
      <c r="CL2515" s="120" t="str">
        <f t="shared" si="1398"/>
        <v xml:space="preserve"> </v>
      </c>
      <c r="CM2515" s="417" t="str">
        <f t="shared" si="1400"/>
        <v xml:space="preserve"> </v>
      </c>
      <c r="IS2515" s="111">
        <f>ROUND(((IS2516+IS2514)/2),0)</f>
        <v>114</v>
      </c>
    </row>
    <row r="2516" spans="2:253" s="74" customFormat="1" ht="17.100000000000001" hidden="1" customHeight="1" x14ac:dyDescent="0.25">
      <c r="B2516" s="504">
        <f>IF('KB Duct Parts'!$BL$14=1,'Flanged Elbows'!AX19,0)</f>
        <v>0</v>
      </c>
      <c r="C2516" s="508">
        <v>22016.3</v>
      </c>
      <c r="D2516" s="526">
        <f t="shared" si="1369"/>
        <v>22016.3</v>
      </c>
      <c r="E2516" s="504" t="s">
        <v>873</v>
      </c>
      <c r="F2516" s="508" t="str">
        <f t="shared" si="1405"/>
        <v xml:space="preserve"> </v>
      </c>
      <c r="G2516" s="516" t="s">
        <v>803</v>
      </c>
      <c r="H2516" s="504" t="str">
        <f>IF('Flanged Parts'!$BB$6=1,"CS",IF('Flanged Parts'!$BB$6=2,"Glv",0))</f>
        <v>Glv</v>
      </c>
      <c r="I2516" s="1035" t="str">
        <f t="shared" si="1406"/>
        <v>Gore Locked Segment</v>
      </c>
      <c r="J2516" s="1036"/>
      <c r="K2516" s="516" t="s">
        <v>881</v>
      </c>
      <c r="L2516" s="535">
        <v>18</v>
      </c>
      <c r="M2516" s="517" t="str">
        <f t="shared" si="1402"/>
        <v>Y</v>
      </c>
      <c r="N2516" s="514">
        <f t="shared" si="1372"/>
        <v>143.54</v>
      </c>
      <c r="O2516" s="514">
        <f t="shared" si="1401"/>
        <v>0</v>
      </c>
      <c r="P2516" s="680">
        <f>'KB Duct Parts'!$AE$3</f>
        <v>0</v>
      </c>
      <c r="Q2516" s="681">
        <f t="shared" si="1365"/>
        <v>0</v>
      </c>
      <c r="R2516" s="682">
        <f t="shared" si="1366"/>
        <v>0</v>
      </c>
      <c r="S2516" s="716">
        <f t="shared" si="1373"/>
        <v>0.2</v>
      </c>
      <c r="T2516" s="679">
        <f t="shared" si="1367"/>
        <v>0</v>
      </c>
      <c r="U2516" s="679">
        <f t="shared" si="1368"/>
        <v>0</v>
      </c>
      <c r="Y2516" s="120"/>
      <c r="AD2516" s="81"/>
      <c r="AF2516" s="370">
        <v>18</v>
      </c>
      <c r="AG2516" s="374">
        <v>16</v>
      </c>
      <c r="AH2516" s="378">
        <v>14</v>
      </c>
      <c r="AI2516" s="381">
        <v>12</v>
      </c>
      <c r="AJ2516" s="386">
        <v>10</v>
      </c>
      <c r="AK2516" s="391"/>
      <c r="AL2516" s="386"/>
      <c r="AM2516" s="363">
        <f t="shared" si="1399"/>
        <v>1</v>
      </c>
      <c r="AN2516" s="578">
        <v>89.3</v>
      </c>
      <c r="AO2516" s="120">
        <f t="shared" si="1381"/>
        <v>133.94999999999999</v>
      </c>
      <c r="AP2516" s="120">
        <f t="shared" si="1374"/>
        <v>156.27500000000001</v>
      </c>
      <c r="AQ2516" s="120">
        <f t="shared" si="1375"/>
        <v>178.6</v>
      </c>
      <c r="AR2516" s="120">
        <f t="shared" si="1376"/>
        <v>205.39</v>
      </c>
      <c r="AS2516" s="120">
        <f t="shared" si="1377"/>
        <v>0</v>
      </c>
      <c r="AT2516" s="120">
        <f t="shared" si="1378"/>
        <v>0</v>
      </c>
      <c r="AU2516" s="363" t="s">
        <v>717</v>
      </c>
      <c r="AV2516" s="393"/>
      <c r="AW2516" s="395"/>
      <c r="AX2516" s="571">
        <v>1.5</v>
      </c>
      <c r="AY2516" s="572">
        <v>1.75</v>
      </c>
      <c r="AZ2516" s="572">
        <v>2</v>
      </c>
      <c r="BA2516" s="572">
        <v>2.2999999999999998</v>
      </c>
      <c r="BB2516" s="573">
        <v>0</v>
      </c>
      <c r="BC2516" s="395">
        <v>0</v>
      </c>
      <c r="BD2516" s="115"/>
      <c r="BE2516" s="115"/>
      <c r="BF2516" s="115">
        <v>2</v>
      </c>
      <c r="BG2516" s="115">
        <v>16</v>
      </c>
      <c r="BH2516" s="423">
        <f t="shared" si="1403"/>
        <v>27.12</v>
      </c>
      <c r="BI2516" s="417">
        <f t="shared" si="1379"/>
        <v>54.24</v>
      </c>
      <c r="BJ2516" s="115"/>
      <c r="BK2516" s="115"/>
      <c r="BQ2516" s="74" t="str">
        <f t="shared" si="1382"/>
        <v>22016.3-(16)</v>
      </c>
      <c r="BR2516" s="120" t="str">
        <f t="shared" si="1383"/>
        <v>30 deg El 1.5D Gored/Segmented</v>
      </c>
      <c r="BS2516" s="120">
        <f t="shared" si="1384"/>
        <v>133.94999999999999</v>
      </c>
      <c r="BU2516" s="74" t="str">
        <f t="shared" si="1385"/>
        <v>22016.3-(14)</v>
      </c>
      <c r="BV2516" s="120" t="str">
        <f t="shared" si="1386"/>
        <v>30 deg El 1.5D Gored/Segmented</v>
      </c>
      <c r="BW2516" s="120">
        <f t="shared" si="1387"/>
        <v>156.27500000000001</v>
      </c>
      <c r="BY2516" s="74" t="str">
        <f t="shared" si="1388"/>
        <v>22016.3-(12)</v>
      </c>
      <c r="BZ2516" s="120" t="str">
        <f t="shared" si="1389"/>
        <v>30 deg El 1.5D Gored/Segmented</v>
      </c>
      <c r="CA2516" s="120">
        <f t="shared" si="1390"/>
        <v>178.6</v>
      </c>
      <c r="CC2516" s="115" t="str">
        <f t="shared" si="1391"/>
        <v>22016.3-(10)</v>
      </c>
      <c r="CD2516" s="120" t="str">
        <f t="shared" si="1392"/>
        <v>30 deg El 1.5D Gored/Segmented</v>
      </c>
      <c r="CE2516" s="417">
        <f t="shared" si="1393"/>
        <v>205.39</v>
      </c>
      <c r="CF2516" s="115"/>
      <c r="CG2516" s="115" t="str">
        <f t="shared" si="1394"/>
        <v xml:space="preserve"> </v>
      </c>
      <c r="CH2516" s="120" t="str">
        <f t="shared" si="1395"/>
        <v xml:space="preserve"> </v>
      </c>
      <c r="CI2516" s="417" t="str">
        <f t="shared" si="1396"/>
        <v xml:space="preserve"> </v>
      </c>
      <c r="CJ2516" s="115"/>
      <c r="CK2516" s="115" t="str">
        <f t="shared" si="1397"/>
        <v xml:space="preserve"> </v>
      </c>
      <c r="CL2516" s="120" t="str">
        <f t="shared" si="1398"/>
        <v xml:space="preserve"> </v>
      </c>
      <c r="CM2516" s="417" t="str">
        <f t="shared" si="1400"/>
        <v xml:space="preserve"> </v>
      </c>
      <c r="IS2516" s="111">
        <v>131</v>
      </c>
    </row>
    <row r="2517" spans="2:253" s="74" customFormat="1" ht="17.100000000000001" hidden="1" customHeight="1" x14ac:dyDescent="0.25">
      <c r="B2517" s="504">
        <f>IF('KB Duct Parts'!$BL$14=1,'Flanged Elbows'!AX20,0)</f>
        <v>0</v>
      </c>
      <c r="C2517" s="508">
        <v>22017.3</v>
      </c>
      <c r="D2517" s="526">
        <f t="shared" si="1369"/>
        <v>22017.3</v>
      </c>
      <c r="E2517" s="504" t="s">
        <v>874</v>
      </c>
      <c r="F2517" s="508" t="str">
        <f t="shared" si="1405"/>
        <v xml:space="preserve"> </v>
      </c>
      <c r="G2517" s="516" t="s">
        <v>803</v>
      </c>
      <c r="H2517" s="504" t="str">
        <f>IF('Flanged Parts'!$BB$6=1,"CS",IF('Flanged Parts'!$BB$6=2,"Glv",0))</f>
        <v>Glv</v>
      </c>
      <c r="I2517" s="1035" t="str">
        <f t="shared" si="1406"/>
        <v>Gore Locked Segment</v>
      </c>
      <c r="J2517" s="1036"/>
      <c r="K2517" s="516" t="s">
        <v>881</v>
      </c>
      <c r="L2517" s="535">
        <v>18</v>
      </c>
      <c r="M2517" s="517" t="str">
        <f t="shared" si="1402"/>
        <v>Y</v>
      </c>
      <c r="N2517" s="514">
        <f t="shared" si="1372"/>
        <v>148.26</v>
      </c>
      <c r="O2517" s="514">
        <f t="shared" si="1401"/>
        <v>0</v>
      </c>
      <c r="P2517" s="680">
        <f>'KB Duct Parts'!$AE$3</f>
        <v>0</v>
      </c>
      <c r="Q2517" s="681">
        <f t="shared" si="1365"/>
        <v>0</v>
      </c>
      <c r="R2517" s="682">
        <f t="shared" si="1366"/>
        <v>0</v>
      </c>
      <c r="S2517" s="716">
        <f t="shared" si="1373"/>
        <v>0.2</v>
      </c>
      <c r="T2517" s="679">
        <f t="shared" si="1367"/>
        <v>0</v>
      </c>
      <c r="U2517" s="679">
        <f t="shared" si="1368"/>
        <v>0</v>
      </c>
      <c r="Y2517" s="120"/>
      <c r="AD2517" s="81"/>
      <c r="AF2517" s="370">
        <v>18</v>
      </c>
      <c r="AG2517" s="374">
        <v>16</v>
      </c>
      <c r="AH2517" s="378">
        <v>14</v>
      </c>
      <c r="AI2517" s="381">
        <v>12</v>
      </c>
      <c r="AJ2517" s="386">
        <v>10</v>
      </c>
      <c r="AK2517" s="391"/>
      <c r="AL2517" s="386"/>
      <c r="AM2517" s="363">
        <f t="shared" si="1399"/>
        <v>1</v>
      </c>
      <c r="AN2517" s="578">
        <v>89.8</v>
      </c>
      <c r="AO2517" s="120">
        <f t="shared" si="1381"/>
        <v>134.69999999999999</v>
      </c>
      <c r="AP2517" s="120">
        <f t="shared" si="1374"/>
        <v>157.15</v>
      </c>
      <c r="AQ2517" s="120">
        <f t="shared" si="1375"/>
        <v>179.6</v>
      </c>
      <c r="AR2517" s="120">
        <f t="shared" si="1376"/>
        <v>206.53999999999996</v>
      </c>
      <c r="AS2517" s="120">
        <f t="shared" si="1377"/>
        <v>0</v>
      </c>
      <c r="AT2517" s="120">
        <f t="shared" si="1378"/>
        <v>0</v>
      </c>
      <c r="AU2517" s="363" t="s">
        <v>717</v>
      </c>
      <c r="AV2517" s="393"/>
      <c r="AW2517" s="395"/>
      <c r="AX2517" s="571">
        <v>1.5</v>
      </c>
      <c r="AY2517" s="572">
        <v>1.75</v>
      </c>
      <c r="AZ2517" s="572">
        <v>2</v>
      </c>
      <c r="BA2517" s="572">
        <v>2.2999999999999998</v>
      </c>
      <c r="BB2517" s="573">
        <v>0</v>
      </c>
      <c r="BC2517" s="395">
        <v>0</v>
      </c>
      <c r="BD2517" s="115"/>
      <c r="BE2517" s="115"/>
      <c r="BF2517" s="115">
        <v>2</v>
      </c>
      <c r="BG2517" s="115">
        <v>17</v>
      </c>
      <c r="BH2517" s="423">
        <f t="shared" si="1403"/>
        <v>29.23</v>
      </c>
      <c r="BI2517" s="417">
        <f t="shared" si="1379"/>
        <v>58.46</v>
      </c>
      <c r="BJ2517" s="115"/>
      <c r="BK2517" s="115"/>
      <c r="BQ2517" s="74" t="str">
        <f t="shared" si="1382"/>
        <v>22017.3-(16)</v>
      </c>
      <c r="BR2517" s="120" t="str">
        <f t="shared" si="1383"/>
        <v>30 deg El 1.5D Gored/Segmented</v>
      </c>
      <c r="BS2517" s="120">
        <f t="shared" si="1384"/>
        <v>134.69999999999999</v>
      </c>
      <c r="BU2517" s="74" t="str">
        <f t="shared" si="1385"/>
        <v>22017.3-(14)</v>
      </c>
      <c r="BV2517" s="120" t="str">
        <f t="shared" si="1386"/>
        <v>30 deg El 1.5D Gored/Segmented</v>
      </c>
      <c r="BW2517" s="120">
        <f t="shared" si="1387"/>
        <v>157.15</v>
      </c>
      <c r="BY2517" s="74" t="str">
        <f t="shared" si="1388"/>
        <v>22017.3-(12)</v>
      </c>
      <c r="BZ2517" s="120" t="str">
        <f t="shared" si="1389"/>
        <v>30 deg El 1.5D Gored/Segmented</v>
      </c>
      <c r="CA2517" s="120">
        <f t="shared" si="1390"/>
        <v>179.6</v>
      </c>
      <c r="CC2517" s="115" t="str">
        <f t="shared" si="1391"/>
        <v>22017.3-(10)</v>
      </c>
      <c r="CD2517" s="120" t="str">
        <f t="shared" si="1392"/>
        <v>30 deg El 1.5D Gored/Segmented</v>
      </c>
      <c r="CE2517" s="417">
        <f t="shared" si="1393"/>
        <v>206.53999999999996</v>
      </c>
      <c r="CF2517" s="115"/>
      <c r="CG2517" s="115" t="str">
        <f t="shared" si="1394"/>
        <v xml:space="preserve"> </v>
      </c>
      <c r="CH2517" s="120" t="str">
        <f t="shared" si="1395"/>
        <v xml:space="preserve"> </v>
      </c>
      <c r="CI2517" s="417" t="str">
        <f t="shared" si="1396"/>
        <v xml:space="preserve"> </v>
      </c>
      <c r="CJ2517" s="115"/>
      <c r="CK2517" s="115" t="str">
        <f t="shared" si="1397"/>
        <v xml:space="preserve"> </v>
      </c>
      <c r="CL2517" s="120" t="str">
        <f t="shared" si="1398"/>
        <v xml:space="preserve"> </v>
      </c>
      <c r="CM2517" s="417" t="str">
        <f t="shared" si="1400"/>
        <v xml:space="preserve"> </v>
      </c>
      <c r="IS2517" s="111">
        <f>ROUND(((IS2518+IS2516)/2),0)</f>
        <v>139</v>
      </c>
    </row>
    <row r="2518" spans="2:253" s="74" customFormat="1" ht="17.100000000000001" hidden="1" customHeight="1" x14ac:dyDescent="0.25">
      <c r="B2518" s="504">
        <f>IF('KB Duct Parts'!$BL$14=1,'Flanged Elbows'!AX21,0)</f>
        <v>0</v>
      </c>
      <c r="C2518" s="508">
        <v>22018.3</v>
      </c>
      <c r="D2518" s="526">
        <f t="shared" si="1369"/>
        <v>22018.3</v>
      </c>
      <c r="E2518" s="504" t="s">
        <v>875</v>
      </c>
      <c r="F2518" s="508" t="str">
        <f t="shared" si="1405"/>
        <v xml:space="preserve"> </v>
      </c>
      <c r="G2518" s="516" t="s">
        <v>803</v>
      </c>
      <c r="H2518" s="504" t="str">
        <f>IF('Flanged Parts'!$BB$6=1,"CS",IF('Flanged Parts'!$BB$6=2,"Glv",0))</f>
        <v>Glv</v>
      </c>
      <c r="I2518" s="1035" t="str">
        <f t="shared" si="1406"/>
        <v>Gore Locked Segment</v>
      </c>
      <c r="J2518" s="1036"/>
      <c r="K2518" s="516" t="s">
        <v>881</v>
      </c>
      <c r="L2518" s="535">
        <v>18</v>
      </c>
      <c r="M2518" s="517" t="str">
        <f t="shared" si="1402"/>
        <v>Y</v>
      </c>
      <c r="N2518" s="514">
        <f t="shared" si="1372"/>
        <v>151.18</v>
      </c>
      <c r="O2518" s="514">
        <f t="shared" si="1401"/>
        <v>0</v>
      </c>
      <c r="P2518" s="680">
        <f>'KB Duct Parts'!$AE$3</f>
        <v>0</v>
      </c>
      <c r="Q2518" s="681">
        <f t="shared" si="1365"/>
        <v>0</v>
      </c>
      <c r="R2518" s="682">
        <f t="shared" si="1366"/>
        <v>0</v>
      </c>
      <c r="S2518" s="716">
        <f t="shared" si="1373"/>
        <v>0.2</v>
      </c>
      <c r="T2518" s="679">
        <f t="shared" si="1367"/>
        <v>0</v>
      </c>
      <c r="U2518" s="679">
        <f t="shared" si="1368"/>
        <v>0</v>
      </c>
      <c r="Y2518" s="120"/>
      <c r="AD2518" s="81"/>
      <c r="AF2518" s="370">
        <v>18</v>
      </c>
      <c r="AG2518" s="374">
        <v>16</v>
      </c>
      <c r="AH2518" s="378">
        <v>14</v>
      </c>
      <c r="AI2518" s="381">
        <v>12</v>
      </c>
      <c r="AJ2518" s="386">
        <v>10</v>
      </c>
      <c r="AK2518" s="391"/>
      <c r="AL2518" s="386"/>
      <c r="AM2518" s="363">
        <f t="shared" si="1399"/>
        <v>1</v>
      </c>
      <c r="AN2518" s="578">
        <v>90.5</v>
      </c>
      <c r="AO2518" s="120">
        <f t="shared" si="1381"/>
        <v>135.75</v>
      </c>
      <c r="AP2518" s="120">
        <f t="shared" si="1374"/>
        <v>158.375</v>
      </c>
      <c r="AQ2518" s="120">
        <f t="shared" si="1375"/>
        <v>181</v>
      </c>
      <c r="AR2518" s="120">
        <f t="shared" si="1376"/>
        <v>208.14999999999998</v>
      </c>
      <c r="AS2518" s="120">
        <f t="shared" si="1377"/>
        <v>0</v>
      </c>
      <c r="AT2518" s="120">
        <f t="shared" si="1378"/>
        <v>0</v>
      </c>
      <c r="AU2518" s="363" t="s">
        <v>717</v>
      </c>
      <c r="AV2518" s="393"/>
      <c r="AW2518" s="395"/>
      <c r="AX2518" s="571">
        <v>1.5</v>
      </c>
      <c r="AY2518" s="572">
        <v>1.75</v>
      </c>
      <c r="AZ2518" s="572">
        <v>2</v>
      </c>
      <c r="BA2518" s="572">
        <v>2.2999999999999998</v>
      </c>
      <c r="BB2518" s="573">
        <v>0</v>
      </c>
      <c r="BC2518" s="395">
        <v>0</v>
      </c>
      <c r="BD2518" s="115"/>
      <c r="BE2518" s="115"/>
      <c r="BF2518" s="115">
        <v>2</v>
      </c>
      <c r="BG2518" s="115">
        <v>18</v>
      </c>
      <c r="BH2518" s="423">
        <f t="shared" si="1403"/>
        <v>30.34</v>
      </c>
      <c r="BI2518" s="417">
        <f t="shared" si="1379"/>
        <v>60.68</v>
      </c>
      <c r="BJ2518" s="115"/>
      <c r="BK2518" s="115"/>
      <c r="BQ2518" s="74" t="str">
        <f t="shared" si="1382"/>
        <v>22018.3-(16)</v>
      </c>
      <c r="BR2518" s="120" t="str">
        <f t="shared" si="1383"/>
        <v>30 deg El 1.5D Gored/Segmented</v>
      </c>
      <c r="BS2518" s="120">
        <f t="shared" si="1384"/>
        <v>135.75</v>
      </c>
      <c r="BU2518" s="74" t="str">
        <f t="shared" si="1385"/>
        <v>22018.3-(14)</v>
      </c>
      <c r="BV2518" s="120" t="str">
        <f t="shared" si="1386"/>
        <v>30 deg El 1.5D Gored/Segmented</v>
      </c>
      <c r="BW2518" s="120">
        <f t="shared" si="1387"/>
        <v>158.375</v>
      </c>
      <c r="BY2518" s="74" t="str">
        <f t="shared" si="1388"/>
        <v>22018.3-(12)</v>
      </c>
      <c r="BZ2518" s="120" t="str">
        <f t="shared" si="1389"/>
        <v>30 deg El 1.5D Gored/Segmented</v>
      </c>
      <c r="CA2518" s="120">
        <f t="shared" si="1390"/>
        <v>181</v>
      </c>
      <c r="CC2518" s="115" t="str">
        <f t="shared" si="1391"/>
        <v>22018.3-(10)</v>
      </c>
      <c r="CD2518" s="120" t="str">
        <f t="shared" si="1392"/>
        <v>30 deg El 1.5D Gored/Segmented</v>
      </c>
      <c r="CE2518" s="417">
        <f t="shared" si="1393"/>
        <v>208.14999999999998</v>
      </c>
      <c r="CF2518" s="115"/>
      <c r="CG2518" s="115" t="str">
        <f t="shared" si="1394"/>
        <v xml:space="preserve"> </v>
      </c>
      <c r="CH2518" s="120" t="str">
        <f t="shared" si="1395"/>
        <v xml:space="preserve"> </v>
      </c>
      <c r="CI2518" s="417" t="str">
        <f t="shared" si="1396"/>
        <v xml:space="preserve"> </v>
      </c>
      <c r="CJ2518" s="115"/>
      <c r="CK2518" s="115" t="str">
        <f t="shared" si="1397"/>
        <v xml:space="preserve"> </v>
      </c>
      <c r="CL2518" s="120" t="str">
        <f t="shared" si="1398"/>
        <v xml:space="preserve"> </v>
      </c>
      <c r="CM2518" s="417" t="str">
        <f t="shared" si="1400"/>
        <v xml:space="preserve"> </v>
      </c>
      <c r="IS2518" s="111">
        <v>146</v>
      </c>
    </row>
    <row r="2519" spans="2:253" s="74" customFormat="1" ht="17.100000000000001" hidden="1" customHeight="1" x14ac:dyDescent="0.25">
      <c r="B2519" s="504">
        <f>IF('KB Duct Parts'!$BL$14=1,'Flanged Elbows'!AX22,0)</f>
        <v>0</v>
      </c>
      <c r="C2519" s="508">
        <v>22019.3</v>
      </c>
      <c r="D2519" s="526">
        <f t="shared" si="1369"/>
        <v>22019.3</v>
      </c>
      <c r="E2519" s="504" t="s">
        <v>876</v>
      </c>
      <c r="F2519" s="508" t="str">
        <f t="shared" si="1405"/>
        <v xml:space="preserve"> </v>
      </c>
      <c r="G2519" s="516" t="s">
        <v>803</v>
      </c>
      <c r="H2519" s="504" t="str">
        <f>IF('Flanged Parts'!$BB$6=1,"CS",IF('Flanged Parts'!$BB$6=2,"Glv",0))</f>
        <v>Glv</v>
      </c>
      <c r="I2519" s="1035" t="str">
        <f t="shared" si="1406"/>
        <v>Gore Locked Segment</v>
      </c>
      <c r="J2519" s="1036"/>
      <c r="K2519" s="516" t="s">
        <v>881</v>
      </c>
      <c r="L2519" s="535">
        <v>18</v>
      </c>
      <c r="M2519" s="532" t="s">
        <v>1700</v>
      </c>
      <c r="N2519" s="514">
        <f t="shared" si="1372"/>
        <v>162.12</v>
      </c>
      <c r="O2519" s="514">
        <f t="shared" si="1401"/>
        <v>0</v>
      </c>
      <c r="P2519" s="680">
        <f>'KB Duct Parts'!$AE$3</f>
        <v>0</v>
      </c>
      <c r="Q2519" s="681">
        <f t="shared" si="1365"/>
        <v>0</v>
      </c>
      <c r="R2519" s="682">
        <f t="shared" si="1366"/>
        <v>0</v>
      </c>
      <c r="S2519" s="716">
        <f t="shared" si="1373"/>
        <v>0.2</v>
      </c>
      <c r="T2519" s="679">
        <f t="shared" si="1367"/>
        <v>0</v>
      </c>
      <c r="U2519" s="679">
        <f t="shared" si="1368"/>
        <v>0</v>
      </c>
      <c r="Y2519" s="120"/>
      <c r="AD2519" s="81"/>
      <c r="AF2519" s="370">
        <v>18</v>
      </c>
      <c r="AG2519" s="374">
        <v>16</v>
      </c>
      <c r="AH2519" s="378">
        <v>14</v>
      </c>
      <c r="AI2519" s="381">
        <v>12</v>
      </c>
      <c r="AJ2519" s="386">
        <v>10</v>
      </c>
      <c r="AK2519" s="391"/>
      <c r="AL2519" s="386"/>
      <c r="AM2519" s="363">
        <f t="shared" si="1399"/>
        <v>1</v>
      </c>
      <c r="AN2519" s="578">
        <v>100.8</v>
      </c>
      <c r="AO2519" s="120">
        <f t="shared" si="1381"/>
        <v>151.19999999999999</v>
      </c>
      <c r="AP2519" s="120">
        <f t="shared" si="1374"/>
        <v>176.4</v>
      </c>
      <c r="AQ2519" s="120">
        <f t="shared" si="1375"/>
        <v>201.6</v>
      </c>
      <c r="AR2519" s="120">
        <f t="shared" si="1376"/>
        <v>231.83999999999997</v>
      </c>
      <c r="AS2519" s="120">
        <f t="shared" si="1377"/>
        <v>0</v>
      </c>
      <c r="AT2519" s="120">
        <f t="shared" si="1378"/>
        <v>0</v>
      </c>
      <c r="AU2519" s="363" t="s">
        <v>717</v>
      </c>
      <c r="AV2519" s="393"/>
      <c r="AW2519" s="395"/>
      <c r="AX2519" s="571">
        <v>1.5</v>
      </c>
      <c r="AY2519" s="572">
        <v>1.75</v>
      </c>
      <c r="AZ2519" s="572">
        <v>2</v>
      </c>
      <c r="BA2519" s="572">
        <v>2.2999999999999998</v>
      </c>
      <c r="BB2519" s="573">
        <v>0</v>
      </c>
      <c r="BC2519" s="395">
        <v>0</v>
      </c>
      <c r="BD2519" s="115"/>
      <c r="BE2519" s="115"/>
      <c r="BF2519" s="115">
        <v>2</v>
      </c>
      <c r="BG2519" s="115">
        <v>19</v>
      </c>
      <c r="BH2519" s="423">
        <f t="shared" si="1403"/>
        <v>30.66</v>
      </c>
      <c r="BI2519" s="417">
        <f t="shared" si="1379"/>
        <v>61.32</v>
      </c>
      <c r="BJ2519" s="115"/>
      <c r="BK2519" s="115"/>
      <c r="BQ2519" s="74" t="str">
        <f t="shared" si="1382"/>
        <v>22019.3-(16)</v>
      </c>
      <c r="BR2519" s="120" t="str">
        <f t="shared" si="1383"/>
        <v>30 deg El 1.5D Gored/Segmented</v>
      </c>
      <c r="BS2519" s="120">
        <f t="shared" si="1384"/>
        <v>151.19999999999999</v>
      </c>
      <c r="BU2519" s="74" t="str">
        <f t="shared" si="1385"/>
        <v>22019.3-(14)</v>
      </c>
      <c r="BV2519" s="120" t="str">
        <f t="shared" si="1386"/>
        <v>30 deg El 1.5D Gored/Segmented</v>
      </c>
      <c r="BW2519" s="120">
        <f t="shared" si="1387"/>
        <v>176.4</v>
      </c>
      <c r="BY2519" s="74" t="str">
        <f t="shared" si="1388"/>
        <v>22019.3-(12)</v>
      </c>
      <c r="BZ2519" s="120" t="str">
        <f t="shared" si="1389"/>
        <v>30 deg El 1.5D Gored/Segmented</v>
      </c>
      <c r="CA2519" s="120">
        <f t="shared" si="1390"/>
        <v>201.6</v>
      </c>
      <c r="CC2519" s="115" t="str">
        <f t="shared" si="1391"/>
        <v>22019.3-(10)</v>
      </c>
      <c r="CD2519" s="120" t="str">
        <f t="shared" si="1392"/>
        <v>30 deg El 1.5D Gored/Segmented</v>
      </c>
      <c r="CE2519" s="417">
        <f t="shared" si="1393"/>
        <v>231.83999999999997</v>
      </c>
      <c r="CF2519" s="115"/>
      <c r="CG2519" s="115" t="str">
        <f t="shared" si="1394"/>
        <v xml:space="preserve"> </v>
      </c>
      <c r="CH2519" s="120" t="str">
        <f t="shared" si="1395"/>
        <v xml:space="preserve"> </v>
      </c>
      <c r="CI2519" s="417" t="str">
        <f t="shared" si="1396"/>
        <v xml:space="preserve"> </v>
      </c>
      <c r="CJ2519" s="115"/>
      <c r="CK2519" s="115" t="str">
        <f t="shared" si="1397"/>
        <v xml:space="preserve"> </v>
      </c>
      <c r="CL2519" s="120" t="str">
        <f t="shared" si="1398"/>
        <v xml:space="preserve"> </v>
      </c>
      <c r="CM2519" s="417" t="str">
        <f t="shared" si="1400"/>
        <v xml:space="preserve"> </v>
      </c>
      <c r="IS2519" s="111">
        <f>ROUND(((IS2520+IS2518)/2),0)</f>
        <v>156</v>
      </c>
    </row>
    <row r="2520" spans="2:253" s="74" customFormat="1" ht="17.100000000000001" hidden="1" customHeight="1" x14ac:dyDescent="0.25">
      <c r="B2520" s="504">
        <f>IF('KB Duct Parts'!$BL$14=1,'Flanged Elbows'!AX23,0)</f>
        <v>0</v>
      </c>
      <c r="C2520" s="508">
        <v>22020.3</v>
      </c>
      <c r="D2520" s="526">
        <f t="shared" si="1369"/>
        <v>22020.3</v>
      </c>
      <c r="E2520" s="504" t="s">
        <v>877</v>
      </c>
      <c r="F2520" s="508" t="str">
        <f t="shared" si="1405"/>
        <v xml:space="preserve"> </v>
      </c>
      <c r="G2520" s="516" t="s">
        <v>803</v>
      </c>
      <c r="H2520" s="504" t="str">
        <f>IF('Flanged Parts'!$BB$6=1,"CS",IF('Flanged Parts'!$BB$6=2,"Glv",0))</f>
        <v>Glv</v>
      </c>
      <c r="I2520" s="1035" t="str">
        <f t="shared" si="1406"/>
        <v>Gore Locked Segment</v>
      </c>
      <c r="J2520" s="1036"/>
      <c r="K2520" s="516" t="s">
        <v>881</v>
      </c>
      <c r="L2520" s="535">
        <v>18</v>
      </c>
      <c r="M2520" s="532" t="s">
        <v>1700</v>
      </c>
      <c r="N2520" s="514">
        <f t="shared" si="1372"/>
        <v>176.26</v>
      </c>
      <c r="O2520" s="514">
        <f t="shared" si="1401"/>
        <v>0</v>
      </c>
      <c r="P2520" s="680">
        <f>'KB Duct Parts'!$AE$3</f>
        <v>0</v>
      </c>
      <c r="Q2520" s="681">
        <f t="shared" si="1365"/>
        <v>0</v>
      </c>
      <c r="R2520" s="682">
        <f t="shared" si="1366"/>
        <v>0</v>
      </c>
      <c r="S2520" s="716">
        <f t="shared" si="1373"/>
        <v>0.2</v>
      </c>
      <c r="T2520" s="679">
        <f t="shared" si="1367"/>
        <v>0</v>
      </c>
      <c r="U2520" s="679">
        <f t="shared" si="1368"/>
        <v>0</v>
      </c>
      <c r="Y2520" s="120"/>
      <c r="AD2520" s="81"/>
      <c r="AF2520" s="370">
        <v>18</v>
      </c>
      <c r="AG2520" s="374">
        <v>16</v>
      </c>
      <c r="AH2520" s="378">
        <v>14</v>
      </c>
      <c r="AI2520" s="381">
        <v>12</v>
      </c>
      <c r="AJ2520" s="386">
        <v>10</v>
      </c>
      <c r="AK2520" s="391"/>
      <c r="AL2520" s="386"/>
      <c r="AM2520" s="363">
        <f t="shared" si="1399"/>
        <v>1</v>
      </c>
      <c r="AN2520" s="578">
        <v>109.2</v>
      </c>
      <c r="AO2520" s="120">
        <f t="shared" si="1381"/>
        <v>163.80000000000001</v>
      </c>
      <c r="AP2520" s="120">
        <f t="shared" si="1374"/>
        <v>191.1</v>
      </c>
      <c r="AQ2520" s="120">
        <f t="shared" si="1375"/>
        <v>218.4</v>
      </c>
      <c r="AR2520" s="120">
        <f t="shared" si="1376"/>
        <v>251.16</v>
      </c>
      <c r="AS2520" s="120">
        <f t="shared" si="1377"/>
        <v>0</v>
      </c>
      <c r="AT2520" s="120">
        <f t="shared" si="1378"/>
        <v>0</v>
      </c>
      <c r="AU2520" s="363" t="s">
        <v>717</v>
      </c>
      <c r="AV2520" s="393"/>
      <c r="AW2520" s="395"/>
      <c r="AX2520" s="571">
        <v>1.5</v>
      </c>
      <c r="AY2520" s="572">
        <v>1.75</v>
      </c>
      <c r="AZ2520" s="572">
        <v>2</v>
      </c>
      <c r="BA2520" s="572">
        <v>2.2999999999999998</v>
      </c>
      <c r="BB2520" s="573">
        <v>0</v>
      </c>
      <c r="BC2520" s="395">
        <v>0</v>
      </c>
      <c r="BD2520" s="115"/>
      <c r="BE2520" s="115"/>
      <c r="BF2520" s="115">
        <v>2</v>
      </c>
      <c r="BG2520" s="115">
        <v>20</v>
      </c>
      <c r="BH2520" s="423">
        <f t="shared" si="1403"/>
        <v>33.53</v>
      </c>
      <c r="BI2520" s="417">
        <f t="shared" si="1379"/>
        <v>67.06</v>
      </c>
      <c r="BJ2520" s="115"/>
      <c r="BK2520" s="115"/>
      <c r="BQ2520" s="74" t="str">
        <f t="shared" si="1382"/>
        <v>22020.3-(16)</v>
      </c>
      <c r="BR2520" s="120" t="str">
        <f t="shared" si="1383"/>
        <v>30 deg El 1.5D Gored/Segmented</v>
      </c>
      <c r="BS2520" s="120">
        <f t="shared" si="1384"/>
        <v>163.80000000000001</v>
      </c>
      <c r="BU2520" s="74" t="str">
        <f t="shared" si="1385"/>
        <v>22020.3-(14)</v>
      </c>
      <c r="BV2520" s="120" t="str">
        <f t="shared" si="1386"/>
        <v>30 deg El 1.5D Gored/Segmented</v>
      </c>
      <c r="BW2520" s="120">
        <f t="shared" si="1387"/>
        <v>191.1</v>
      </c>
      <c r="BY2520" s="74" t="str">
        <f t="shared" si="1388"/>
        <v>22020.3-(12)</v>
      </c>
      <c r="BZ2520" s="120" t="str">
        <f t="shared" si="1389"/>
        <v>30 deg El 1.5D Gored/Segmented</v>
      </c>
      <c r="CA2520" s="120">
        <f t="shared" si="1390"/>
        <v>218.4</v>
      </c>
      <c r="CC2520" s="115" t="str">
        <f t="shared" si="1391"/>
        <v>22020.3-(10)</v>
      </c>
      <c r="CD2520" s="120" t="str">
        <f t="shared" si="1392"/>
        <v>30 deg El 1.5D Gored/Segmented</v>
      </c>
      <c r="CE2520" s="417">
        <f t="shared" si="1393"/>
        <v>251.16</v>
      </c>
      <c r="CF2520" s="115"/>
      <c r="CG2520" s="115" t="str">
        <f t="shared" si="1394"/>
        <v xml:space="preserve"> </v>
      </c>
      <c r="CH2520" s="120" t="str">
        <f t="shared" si="1395"/>
        <v xml:space="preserve"> </v>
      </c>
      <c r="CI2520" s="417" t="str">
        <f t="shared" si="1396"/>
        <v xml:space="preserve"> </v>
      </c>
      <c r="CJ2520" s="115"/>
      <c r="CK2520" s="115" t="str">
        <f t="shared" si="1397"/>
        <v xml:space="preserve"> </v>
      </c>
      <c r="CL2520" s="120" t="str">
        <f t="shared" si="1398"/>
        <v xml:space="preserve"> </v>
      </c>
      <c r="CM2520" s="417" t="str">
        <f t="shared" si="1400"/>
        <v xml:space="preserve"> </v>
      </c>
      <c r="IS2520" s="111">
        <v>166</v>
      </c>
    </row>
    <row r="2521" spans="2:253" s="74" customFormat="1" ht="17.100000000000001" hidden="1" customHeight="1" x14ac:dyDescent="0.25">
      <c r="B2521" s="504">
        <f>IF('KB Duct Parts'!$BL$14=1,'Flanged Elbows'!AX24,0)</f>
        <v>0</v>
      </c>
      <c r="C2521" s="508">
        <v>22022.3</v>
      </c>
      <c r="D2521" s="526">
        <f t="shared" si="1369"/>
        <v>22022.3</v>
      </c>
      <c r="E2521" s="504" t="s">
        <v>878</v>
      </c>
      <c r="F2521" s="508" t="str">
        <f t="shared" si="1405"/>
        <v xml:space="preserve"> </v>
      </c>
      <c r="G2521" s="516" t="s">
        <v>803</v>
      </c>
      <c r="H2521" s="504" t="str">
        <f>IF('Flanged Parts'!$BB$6=1,"CS",IF('Flanged Parts'!$BB$6=2,"Glv",0))</f>
        <v>Glv</v>
      </c>
      <c r="I2521" s="1035" t="str">
        <f t="shared" si="1406"/>
        <v>Gore Locked Segment</v>
      </c>
      <c r="J2521" s="1036"/>
      <c r="K2521" s="516" t="s">
        <v>881</v>
      </c>
      <c r="L2521" s="535">
        <v>18</v>
      </c>
      <c r="M2521" s="532" t="s">
        <v>1700</v>
      </c>
      <c r="N2521" s="514">
        <f t="shared" si="1372"/>
        <v>205.51999999999998</v>
      </c>
      <c r="O2521" s="514">
        <f t="shared" si="1401"/>
        <v>0</v>
      </c>
      <c r="P2521" s="680">
        <f>'KB Duct Parts'!$AE$3</f>
        <v>0</v>
      </c>
      <c r="Q2521" s="681">
        <f t="shared" si="1365"/>
        <v>0</v>
      </c>
      <c r="R2521" s="682">
        <f t="shared" si="1366"/>
        <v>0</v>
      </c>
      <c r="S2521" s="716">
        <f t="shared" si="1373"/>
        <v>0.2</v>
      </c>
      <c r="T2521" s="679">
        <f t="shared" si="1367"/>
        <v>0</v>
      </c>
      <c r="U2521" s="679">
        <f t="shared" si="1368"/>
        <v>0</v>
      </c>
      <c r="Y2521" s="120"/>
      <c r="AD2521" s="81"/>
      <c r="AF2521" s="370">
        <v>18</v>
      </c>
      <c r="AG2521" s="374">
        <v>16</v>
      </c>
      <c r="AH2521" s="378">
        <v>14</v>
      </c>
      <c r="AI2521" s="381">
        <v>12</v>
      </c>
      <c r="AJ2521" s="386">
        <v>10</v>
      </c>
      <c r="AK2521" s="391"/>
      <c r="AL2521" s="386"/>
      <c r="AM2521" s="363">
        <f t="shared" si="1399"/>
        <v>1</v>
      </c>
      <c r="AN2521" s="578">
        <v>128.19999999999999</v>
      </c>
      <c r="AO2521" s="120">
        <f t="shared" si="1381"/>
        <v>192.29999999999998</v>
      </c>
      <c r="AP2521" s="120">
        <f t="shared" si="1374"/>
        <v>224.34999999999997</v>
      </c>
      <c r="AQ2521" s="120">
        <f t="shared" si="1375"/>
        <v>256.39999999999998</v>
      </c>
      <c r="AR2521" s="120">
        <f t="shared" si="1376"/>
        <v>294.85999999999996</v>
      </c>
      <c r="AS2521" s="120">
        <f t="shared" si="1377"/>
        <v>0</v>
      </c>
      <c r="AT2521" s="120">
        <f t="shared" si="1378"/>
        <v>0</v>
      </c>
      <c r="AU2521" s="363" t="s">
        <v>717</v>
      </c>
      <c r="AV2521" s="393"/>
      <c r="AW2521" s="395"/>
      <c r="AX2521" s="571">
        <v>1.5</v>
      </c>
      <c r="AY2521" s="572">
        <v>1.75</v>
      </c>
      <c r="AZ2521" s="572">
        <v>2</v>
      </c>
      <c r="BA2521" s="572">
        <v>2.2999999999999998</v>
      </c>
      <c r="BB2521" s="573">
        <v>0</v>
      </c>
      <c r="BC2521" s="395">
        <v>0</v>
      </c>
      <c r="BD2521" s="115"/>
      <c r="BE2521" s="115"/>
      <c r="BF2521" s="115">
        <v>2</v>
      </c>
      <c r="BG2521" s="115">
        <v>22</v>
      </c>
      <c r="BH2521" s="423">
        <f t="shared" si="1403"/>
        <v>38.659999999999997</v>
      </c>
      <c r="BI2521" s="417">
        <f t="shared" si="1379"/>
        <v>77.319999999999993</v>
      </c>
      <c r="BJ2521" s="115"/>
      <c r="BK2521" s="115"/>
      <c r="BQ2521" s="74" t="str">
        <f t="shared" si="1382"/>
        <v>22022.3-(16)</v>
      </c>
      <c r="BR2521" s="120" t="str">
        <f t="shared" si="1383"/>
        <v>30 deg El 1.5D Gored/Segmented</v>
      </c>
      <c r="BS2521" s="120">
        <f t="shared" si="1384"/>
        <v>192.29999999999998</v>
      </c>
      <c r="BU2521" s="74" t="str">
        <f t="shared" si="1385"/>
        <v>22022.3-(14)</v>
      </c>
      <c r="BV2521" s="120" t="str">
        <f t="shared" si="1386"/>
        <v>30 deg El 1.5D Gored/Segmented</v>
      </c>
      <c r="BW2521" s="120">
        <f t="shared" si="1387"/>
        <v>224.34999999999997</v>
      </c>
      <c r="BY2521" s="74" t="str">
        <f t="shared" si="1388"/>
        <v>22022.3-(12)</v>
      </c>
      <c r="BZ2521" s="120" t="str">
        <f t="shared" si="1389"/>
        <v>30 deg El 1.5D Gored/Segmented</v>
      </c>
      <c r="CA2521" s="120">
        <f t="shared" si="1390"/>
        <v>256.39999999999998</v>
      </c>
      <c r="CC2521" s="115" t="str">
        <f t="shared" si="1391"/>
        <v>22022.3-(10)</v>
      </c>
      <c r="CD2521" s="120" t="str">
        <f t="shared" si="1392"/>
        <v>30 deg El 1.5D Gored/Segmented</v>
      </c>
      <c r="CE2521" s="417">
        <f t="shared" si="1393"/>
        <v>294.85999999999996</v>
      </c>
      <c r="CF2521" s="115"/>
      <c r="CG2521" s="115" t="str">
        <f t="shared" si="1394"/>
        <v xml:space="preserve"> </v>
      </c>
      <c r="CH2521" s="120" t="str">
        <f t="shared" si="1395"/>
        <v xml:space="preserve"> </v>
      </c>
      <c r="CI2521" s="417" t="str">
        <f t="shared" si="1396"/>
        <v xml:space="preserve"> </v>
      </c>
      <c r="CJ2521" s="115"/>
      <c r="CK2521" s="115" t="str">
        <f t="shared" si="1397"/>
        <v xml:space="preserve"> </v>
      </c>
      <c r="CL2521" s="120" t="str">
        <f t="shared" si="1398"/>
        <v xml:space="preserve"> </v>
      </c>
      <c r="CM2521" s="417" t="str">
        <f t="shared" si="1400"/>
        <v xml:space="preserve"> </v>
      </c>
      <c r="IS2521" s="111">
        <v>189</v>
      </c>
    </row>
    <row r="2522" spans="2:253" s="74" customFormat="1" ht="17.100000000000001" hidden="1" customHeight="1" x14ac:dyDescent="0.25">
      <c r="B2522" s="504">
        <f>IF('KB Duct Parts'!$BL$14=1,'Flanged Elbows'!AX25,0)</f>
        <v>0</v>
      </c>
      <c r="C2522" s="508">
        <v>22024.3</v>
      </c>
      <c r="D2522" s="526">
        <f t="shared" si="1369"/>
        <v>22024.3</v>
      </c>
      <c r="E2522" s="504" t="s">
        <v>1338</v>
      </c>
      <c r="F2522" s="508" t="str">
        <f t="shared" si="1405"/>
        <v xml:space="preserve"> </v>
      </c>
      <c r="G2522" s="516" t="s">
        <v>803</v>
      </c>
      <c r="H2522" s="504" t="str">
        <f>IF('Flanged Parts'!$BB$6=1,"CS",IF('Flanged Parts'!$BB$6=2,"Glv",0))</f>
        <v>Glv</v>
      </c>
      <c r="I2522" s="1035" t="str">
        <f t="shared" si="1406"/>
        <v>Gore Locked Segment</v>
      </c>
      <c r="J2522" s="1036"/>
      <c r="K2522" s="516" t="s">
        <v>881</v>
      </c>
      <c r="L2522" s="535">
        <v>18</v>
      </c>
      <c r="M2522" s="532" t="s">
        <v>1700</v>
      </c>
      <c r="N2522" s="514">
        <f t="shared" si="1372"/>
        <v>229.68</v>
      </c>
      <c r="O2522" s="514">
        <f t="shared" si="1401"/>
        <v>0</v>
      </c>
      <c r="P2522" s="680">
        <f>'KB Duct Parts'!$AE$3</f>
        <v>0</v>
      </c>
      <c r="Q2522" s="681">
        <f t="shared" ref="Q2522:Q2585" si="1407">IF(B2522&gt;0,N2522*(1-P2522),0)</f>
        <v>0</v>
      </c>
      <c r="R2522" s="682">
        <f t="shared" ref="R2522:R2585" si="1408">B2522*Q2522</f>
        <v>0</v>
      </c>
      <c r="S2522" s="716">
        <f t="shared" si="1373"/>
        <v>0.2</v>
      </c>
      <c r="T2522" s="679">
        <f t="shared" ref="T2522:T2585" si="1409">ROUND(IF(B2522&gt;0,((N2522*(1-(1*S2522)))),0),2)</f>
        <v>0</v>
      </c>
      <c r="U2522" s="679">
        <f t="shared" ref="U2522:U2585" si="1410">B2522*T2522</f>
        <v>0</v>
      </c>
      <c r="Y2522" s="120"/>
      <c r="AD2522" s="81"/>
      <c r="AF2522" s="370">
        <v>18</v>
      </c>
      <c r="AG2522" s="374">
        <v>16</v>
      </c>
      <c r="AH2522" s="378">
        <v>14</v>
      </c>
      <c r="AI2522" s="381">
        <v>12</v>
      </c>
      <c r="AJ2522" s="386">
        <v>10</v>
      </c>
      <c r="AK2522" s="391"/>
      <c r="AL2522" s="386"/>
      <c r="AM2522" s="363">
        <f t="shared" si="1399"/>
        <v>1</v>
      </c>
      <c r="AN2522" s="578">
        <v>148.1</v>
      </c>
      <c r="AO2522" s="120">
        <f t="shared" si="1381"/>
        <v>222.14999999999998</v>
      </c>
      <c r="AP2522" s="120">
        <f t="shared" si="1374"/>
        <v>259.17500000000001</v>
      </c>
      <c r="AQ2522" s="120">
        <f t="shared" si="1375"/>
        <v>296.2</v>
      </c>
      <c r="AR2522" s="120">
        <f t="shared" si="1376"/>
        <v>340.62999999999994</v>
      </c>
      <c r="AS2522" s="120">
        <f t="shared" si="1377"/>
        <v>0</v>
      </c>
      <c r="AT2522" s="120">
        <f t="shared" si="1378"/>
        <v>0</v>
      </c>
      <c r="AU2522" s="363" t="s">
        <v>717</v>
      </c>
      <c r="AV2522" s="393"/>
      <c r="AW2522" s="395"/>
      <c r="AX2522" s="571">
        <v>1.5</v>
      </c>
      <c r="AY2522" s="572">
        <v>1.75</v>
      </c>
      <c r="AZ2522" s="572">
        <v>2</v>
      </c>
      <c r="BA2522" s="572">
        <v>2.2999999999999998</v>
      </c>
      <c r="BB2522" s="573">
        <v>0</v>
      </c>
      <c r="BC2522" s="395">
        <v>0</v>
      </c>
      <c r="BD2522" s="115"/>
      <c r="BE2522" s="115"/>
      <c r="BF2522" s="115">
        <v>2</v>
      </c>
      <c r="BG2522" s="115">
        <v>24</v>
      </c>
      <c r="BH2522" s="423">
        <f t="shared" si="1403"/>
        <v>40.79</v>
      </c>
      <c r="BI2522" s="417">
        <f t="shared" si="1379"/>
        <v>81.58</v>
      </c>
      <c r="BJ2522" s="115"/>
      <c r="BK2522" s="115"/>
      <c r="BQ2522" s="74" t="str">
        <f t="shared" si="1382"/>
        <v>22024.3-(16)</v>
      </c>
      <c r="BR2522" s="120" t="str">
        <f t="shared" si="1383"/>
        <v>30 deg El 1.5D Gored/Segmented</v>
      </c>
      <c r="BS2522" s="120">
        <f t="shared" si="1384"/>
        <v>222.14999999999998</v>
      </c>
      <c r="BU2522" s="74" t="str">
        <f t="shared" si="1385"/>
        <v>22024.3-(14)</v>
      </c>
      <c r="BV2522" s="120" t="str">
        <f t="shared" si="1386"/>
        <v>30 deg El 1.5D Gored/Segmented</v>
      </c>
      <c r="BW2522" s="120">
        <f t="shared" si="1387"/>
        <v>259.17500000000001</v>
      </c>
      <c r="BY2522" s="74" t="str">
        <f t="shared" si="1388"/>
        <v>22024.3-(12)</v>
      </c>
      <c r="BZ2522" s="120" t="str">
        <f t="shared" si="1389"/>
        <v>30 deg El 1.5D Gored/Segmented</v>
      </c>
      <c r="CA2522" s="120">
        <f t="shared" si="1390"/>
        <v>296.2</v>
      </c>
      <c r="CC2522" s="115" t="str">
        <f t="shared" si="1391"/>
        <v>22024.3-(10)</v>
      </c>
      <c r="CD2522" s="120" t="str">
        <f t="shared" si="1392"/>
        <v>30 deg El 1.5D Gored/Segmented</v>
      </c>
      <c r="CE2522" s="417">
        <f t="shared" si="1393"/>
        <v>340.62999999999994</v>
      </c>
      <c r="CF2522" s="115"/>
      <c r="CG2522" s="115" t="str">
        <f t="shared" si="1394"/>
        <v xml:space="preserve"> </v>
      </c>
      <c r="CH2522" s="120" t="str">
        <f t="shared" si="1395"/>
        <v xml:space="preserve"> </v>
      </c>
      <c r="CI2522" s="417" t="str">
        <f t="shared" si="1396"/>
        <v xml:space="preserve"> </v>
      </c>
      <c r="CJ2522" s="115"/>
      <c r="CK2522" s="115" t="str">
        <f t="shared" si="1397"/>
        <v xml:space="preserve"> </v>
      </c>
      <c r="CL2522" s="120" t="str">
        <f t="shared" si="1398"/>
        <v xml:space="preserve"> </v>
      </c>
      <c r="CM2522" s="417" t="str">
        <f t="shared" si="1400"/>
        <v xml:space="preserve"> </v>
      </c>
      <c r="IS2522" s="111">
        <v>241</v>
      </c>
    </row>
    <row r="2523" spans="2:253" s="74" customFormat="1" ht="17.100000000000001" hidden="1" customHeight="1" x14ac:dyDescent="0.25">
      <c r="B2523" s="504">
        <f>IF('KB Duct Parts'!$BL$14=1,'Flanged Elbows'!AX26,0)</f>
        <v>0</v>
      </c>
      <c r="C2523" s="508">
        <v>22026.3</v>
      </c>
      <c r="D2523" s="526">
        <f t="shared" ref="D2523:D2586" si="1411">IF(AM2523=1,C2523,(C2523&amp;"  ("&amp;L2523&amp;"ga)"))</f>
        <v>22026.3</v>
      </c>
      <c r="E2523" s="504" t="s">
        <v>1339</v>
      </c>
      <c r="F2523" s="508" t="str">
        <f t="shared" si="1405"/>
        <v xml:space="preserve"> </v>
      </c>
      <c r="G2523" s="516" t="s">
        <v>803</v>
      </c>
      <c r="H2523" s="504" t="str">
        <f>IF('Flanged Parts'!$BB$6=1,"CS",IF('Flanged Parts'!$BB$6=2,"Glv",0))</f>
        <v>Glv</v>
      </c>
      <c r="I2523" s="1035" t="str">
        <f t="shared" si="1406"/>
        <v>Welded Segments</v>
      </c>
      <c r="J2523" s="1036"/>
      <c r="K2523" s="516" t="s">
        <v>881</v>
      </c>
      <c r="L2523" s="535">
        <v>16</v>
      </c>
      <c r="M2523" s="532" t="s">
        <v>1700</v>
      </c>
      <c r="N2523" s="514">
        <f t="shared" si="1372"/>
        <v>495.02</v>
      </c>
      <c r="O2523" s="514">
        <f t="shared" ref="O2523:O2554" si="1412">IF(B2523&gt;0,N2523*B2523,0)</f>
        <v>0</v>
      </c>
      <c r="P2523" s="680">
        <f>'KB Duct Parts'!$AE$3</f>
        <v>0</v>
      </c>
      <c r="Q2523" s="681">
        <f t="shared" si="1407"/>
        <v>0</v>
      </c>
      <c r="R2523" s="682">
        <f t="shared" si="1408"/>
        <v>0</v>
      </c>
      <c r="S2523" s="716">
        <f t="shared" si="1373"/>
        <v>0.2</v>
      </c>
      <c r="T2523" s="679">
        <f t="shared" si="1409"/>
        <v>0</v>
      </c>
      <c r="U2523" s="679">
        <f t="shared" si="1410"/>
        <v>0</v>
      </c>
      <c r="Y2523" s="120"/>
      <c r="AD2523" s="81"/>
      <c r="AF2523" s="370">
        <v>16</v>
      </c>
      <c r="AG2523" s="374">
        <v>14</v>
      </c>
      <c r="AH2523" s="378">
        <v>12</v>
      </c>
      <c r="AI2523" s="381">
        <v>10</v>
      </c>
      <c r="AJ2523" s="386"/>
      <c r="AK2523" s="391"/>
      <c r="AL2523" s="386"/>
      <c r="AM2523" s="363">
        <f t="shared" si="1399"/>
        <v>1</v>
      </c>
      <c r="AN2523" s="578">
        <v>372.3</v>
      </c>
      <c r="AO2523" s="120">
        <f t="shared" si="1381"/>
        <v>465.375</v>
      </c>
      <c r="AP2523" s="120">
        <f t="shared" si="1374"/>
        <v>558.45000000000005</v>
      </c>
      <c r="AQ2523" s="120">
        <f t="shared" si="1375"/>
        <v>670.14</v>
      </c>
      <c r="AR2523" s="120">
        <f t="shared" si="1376"/>
        <v>0</v>
      </c>
      <c r="AS2523" s="120">
        <f t="shared" si="1377"/>
        <v>0</v>
      </c>
      <c r="AT2523" s="120">
        <f t="shared" si="1378"/>
        <v>0</v>
      </c>
      <c r="AU2523" s="363" t="s">
        <v>717</v>
      </c>
      <c r="AV2523" s="393"/>
      <c r="AW2523" s="395"/>
      <c r="AX2523" s="571">
        <v>1.25</v>
      </c>
      <c r="AY2523" s="572">
        <v>1.5</v>
      </c>
      <c r="AZ2523" s="572">
        <v>1.8</v>
      </c>
      <c r="BA2523" s="572">
        <v>0</v>
      </c>
      <c r="BB2523" s="573">
        <v>0</v>
      </c>
      <c r="BC2523" s="395">
        <v>0</v>
      </c>
      <c r="BD2523" s="115"/>
      <c r="BE2523" s="115"/>
      <c r="BF2523" s="115">
        <v>2</v>
      </c>
      <c r="BG2523" s="115">
        <v>26</v>
      </c>
      <c r="BH2523" s="423">
        <f t="shared" si="1403"/>
        <v>61.36</v>
      </c>
      <c r="BI2523" s="417">
        <f t="shared" si="1379"/>
        <v>122.72</v>
      </c>
      <c r="BJ2523" s="115"/>
      <c r="BK2523" s="115"/>
      <c r="BQ2523" s="74" t="str">
        <f t="shared" si="1382"/>
        <v>22026.3-(14)</v>
      </c>
      <c r="BR2523" s="120" t="str">
        <f t="shared" si="1383"/>
        <v>30 deg El 1.5D Gored/Segmented</v>
      </c>
      <c r="BS2523" s="120">
        <f t="shared" si="1384"/>
        <v>465.375</v>
      </c>
      <c r="BU2523" s="74" t="str">
        <f t="shared" si="1385"/>
        <v>22026.3-(12)</v>
      </c>
      <c r="BV2523" s="120" t="str">
        <f t="shared" si="1386"/>
        <v>30 deg El 1.5D Gored/Segmented</v>
      </c>
      <c r="BW2523" s="120">
        <f t="shared" si="1387"/>
        <v>558.45000000000005</v>
      </c>
      <c r="BY2523" s="74" t="str">
        <f t="shared" si="1388"/>
        <v>22026.3-(10)</v>
      </c>
      <c r="BZ2523" s="120" t="str">
        <f t="shared" si="1389"/>
        <v>30 deg El 1.5D Gored/Segmented</v>
      </c>
      <c r="CA2523" s="120">
        <f t="shared" si="1390"/>
        <v>670.14</v>
      </c>
      <c r="CC2523" s="115" t="str">
        <f t="shared" si="1391"/>
        <v xml:space="preserve"> </v>
      </c>
      <c r="CD2523" s="120" t="str">
        <f t="shared" si="1392"/>
        <v xml:space="preserve"> </v>
      </c>
      <c r="CE2523" s="417" t="str">
        <f t="shared" si="1393"/>
        <v xml:space="preserve"> </v>
      </c>
      <c r="CF2523" s="115"/>
      <c r="CG2523" s="115" t="str">
        <f t="shared" si="1394"/>
        <v xml:space="preserve"> </v>
      </c>
      <c r="CH2523" s="120" t="str">
        <f t="shared" si="1395"/>
        <v xml:space="preserve"> </v>
      </c>
      <c r="CI2523" s="417" t="str">
        <f t="shared" si="1396"/>
        <v xml:space="preserve"> </v>
      </c>
      <c r="CJ2523" s="115"/>
      <c r="CK2523" s="115" t="str">
        <f t="shared" si="1397"/>
        <v xml:space="preserve"> </v>
      </c>
      <c r="CL2523" s="120" t="str">
        <f t="shared" si="1398"/>
        <v xml:space="preserve"> </v>
      </c>
      <c r="CM2523" s="417" t="str">
        <f t="shared" si="1400"/>
        <v xml:space="preserve"> </v>
      </c>
      <c r="IS2523" s="111">
        <v>258.8</v>
      </c>
    </row>
    <row r="2524" spans="2:253" s="74" customFormat="1" ht="17.100000000000001" hidden="1" customHeight="1" x14ac:dyDescent="0.25">
      <c r="B2524" s="504">
        <f>IF('KB Duct Parts'!$BL$14=1,'Flanged Elbows'!AX27,0)</f>
        <v>0</v>
      </c>
      <c r="C2524" s="508">
        <v>22028.3</v>
      </c>
      <c r="D2524" s="526">
        <f t="shared" si="1411"/>
        <v>22028.3</v>
      </c>
      <c r="E2524" s="504" t="s">
        <v>1340</v>
      </c>
      <c r="F2524" s="508" t="str">
        <f t="shared" si="1405"/>
        <v xml:space="preserve"> </v>
      </c>
      <c r="G2524" s="516" t="s">
        <v>803</v>
      </c>
      <c r="H2524" s="504" t="str">
        <f>IF('Flanged Parts'!$BB$6=1,"CS",IF('Flanged Parts'!$BB$6=2,"Glv",0))</f>
        <v>Glv</v>
      </c>
      <c r="I2524" s="1035" t="str">
        <f t="shared" si="1406"/>
        <v>Welded Segments</v>
      </c>
      <c r="J2524" s="1036"/>
      <c r="K2524" s="516" t="s">
        <v>881</v>
      </c>
      <c r="L2524" s="535">
        <v>16</v>
      </c>
      <c r="M2524" s="532" t="s">
        <v>1700</v>
      </c>
      <c r="N2524" s="514">
        <f t="shared" si="1372"/>
        <v>599.52</v>
      </c>
      <c r="O2524" s="514">
        <f t="shared" si="1412"/>
        <v>0</v>
      </c>
      <c r="P2524" s="680">
        <f>'KB Duct Parts'!$AE$3</f>
        <v>0</v>
      </c>
      <c r="Q2524" s="681">
        <f t="shared" si="1407"/>
        <v>0</v>
      </c>
      <c r="R2524" s="682">
        <f t="shared" si="1408"/>
        <v>0</v>
      </c>
      <c r="S2524" s="716">
        <f t="shared" si="1373"/>
        <v>0.2</v>
      </c>
      <c r="T2524" s="679">
        <f t="shared" si="1409"/>
        <v>0</v>
      </c>
      <c r="U2524" s="679">
        <f t="shared" si="1410"/>
        <v>0</v>
      </c>
      <c r="Y2524" s="120"/>
      <c r="AD2524" s="81"/>
      <c r="AF2524" s="370">
        <v>16</v>
      </c>
      <c r="AG2524" s="374">
        <v>14</v>
      </c>
      <c r="AH2524" s="378">
        <v>12</v>
      </c>
      <c r="AI2524" s="381">
        <v>10</v>
      </c>
      <c r="AJ2524" s="386"/>
      <c r="AK2524" s="391"/>
      <c r="AL2524" s="386"/>
      <c r="AM2524" s="363">
        <f t="shared" si="1399"/>
        <v>1</v>
      </c>
      <c r="AN2524" s="578">
        <v>472.7</v>
      </c>
      <c r="AO2524" s="120">
        <f t="shared" si="1381"/>
        <v>590.875</v>
      </c>
      <c r="AP2524" s="120">
        <f t="shared" si="1374"/>
        <v>709.05</v>
      </c>
      <c r="AQ2524" s="120">
        <f t="shared" si="1375"/>
        <v>850.86</v>
      </c>
      <c r="AR2524" s="120">
        <f t="shared" si="1376"/>
        <v>0</v>
      </c>
      <c r="AS2524" s="120">
        <f t="shared" si="1377"/>
        <v>0</v>
      </c>
      <c r="AT2524" s="120">
        <f t="shared" si="1378"/>
        <v>0</v>
      </c>
      <c r="AU2524" s="363" t="s">
        <v>717</v>
      </c>
      <c r="AV2524" s="393"/>
      <c r="AW2524" s="395"/>
      <c r="AX2524" s="571">
        <v>1.25</v>
      </c>
      <c r="AY2524" s="572">
        <v>1.5</v>
      </c>
      <c r="AZ2524" s="572">
        <v>1.8</v>
      </c>
      <c r="BA2524" s="572">
        <v>0</v>
      </c>
      <c r="BB2524" s="573">
        <v>0</v>
      </c>
      <c r="BC2524" s="395">
        <v>0</v>
      </c>
      <c r="BD2524" s="115"/>
      <c r="BE2524" s="115"/>
      <c r="BF2524" s="115">
        <v>2</v>
      </c>
      <c r="BG2524" s="115">
        <v>28</v>
      </c>
      <c r="BH2524" s="423">
        <f t="shared" si="1403"/>
        <v>63.41</v>
      </c>
      <c r="BI2524" s="417">
        <f t="shared" si="1379"/>
        <v>126.82</v>
      </c>
      <c r="BJ2524" s="115"/>
      <c r="BK2524" s="115"/>
      <c r="BQ2524" s="74" t="str">
        <f t="shared" si="1382"/>
        <v>22028.3-(14)</v>
      </c>
      <c r="BR2524" s="120" t="str">
        <f t="shared" si="1383"/>
        <v>30 deg El 1.5D Gored/Segmented</v>
      </c>
      <c r="BS2524" s="120">
        <f t="shared" si="1384"/>
        <v>590.875</v>
      </c>
      <c r="BU2524" s="74" t="str">
        <f t="shared" si="1385"/>
        <v>22028.3-(12)</v>
      </c>
      <c r="BV2524" s="120" t="str">
        <f t="shared" si="1386"/>
        <v>30 deg El 1.5D Gored/Segmented</v>
      </c>
      <c r="BW2524" s="120">
        <f t="shared" si="1387"/>
        <v>709.05</v>
      </c>
      <c r="BY2524" s="74" t="str">
        <f t="shared" si="1388"/>
        <v>22028.3-(10)</v>
      </c>
      <c r="BZ2524" s="120" t="str">
        <f t="shared" si="1389"/>
        <v>30 deg El 1.5D Gored/Segmented</v>
      </c>
      <c r="CA2524" s="120">
        <f t="shared" si="1390"/>
        <v>850.86</v>
      </c>
      <c r="CC2524" s="115" t="str">
        <f t="shared" si="1391"/>
        <v xml:space="preserve"> </v>
      </c>
      <c r="CD2524" s="120" t="str">
        <f t="shared" si="1392"/>
        <v xml:space="preserve"> </v>
      </c>
      <c r="CE2524" s="417" t="str">
        <f t="shared" si="1393"/>
        <v xml:space="preserve"> </v>
      </c>
      <c r="CF2524" s="115"/>
      <c r="CG2524" s="115" t="str">
        <f t="shared" si="1394"/>
        <v xml:space="preserve"> </v>
      </c>
      <c r="CH2524" s="120" t="str">
        <f t="shared" si="1395"/>
        <v xml:space="preserve"> </v>
      </c>
      <c r="CI2524" s="417" t="str">
        <f t="shared" si="1396"/>
        <v xml:space="preserve"> </v>
      </c>
      <c r="CJ2524" s="115"/>
      <c r="CK2524" s="115" t="str">
        <f t="shared" si="1397"/>
        <v xml:space="preserve"> </v>
      </c>
      <c r="CL2524" s="120" t="str">
        <f t="shared" si="1398"/>
        <v xml:space="preserve"> </v>
      </c>
      <c r="CM2524" s="417" t="str">
        <f t="shared" si="1400"/>
        <v xml:space="preserve"> </v>
      </c>
      <c r="IS2524" s="111">
        <v>319</v>
      </c>
    </row>
    <row r="2525" spans="2:253" s="74" customFormat="1" ht="17.100000000000001" hidden="1" customHeight="1" x14ac:dyDescent="0.25">
      <c r="B2525" s="504">
        <f>IF('KB Duct Parts'!$BL$14=1,'Flanged Elbows'!AX28,0)</f>
        <v>0</v>
      </c>
      <c r="C2525" s="508">
        <v>22030.3</v>
      </c>
      <c r="D2525" s="526">
        <f t="shared" si="1411"/>
        <v>22030.3</v>
      </c>
      <c r="E2525" s="504" t="s">
        <v>1341</v>
      </c>
      <c r="F2525" s="508" t="str">
        <f t="shared" si="1405"/>
        <v xml:space="preserve"> </v>
      </c>
      <c r="G2525" s="516" t="s">
        <v>803</v>
      </c>
      <c r="H2525" s="504" t="str">
        <f>IF('Flanged Parts'!$BB$6=1,"CS",IF('Flanged Parts'!$BB$6=2,"Glv",0))</f>
        <v>Glv</v>
      </c>
      <c r="I2525" s="1035" t="str">
        <f t="shared" si="1406"/>
        <v>Welded Segments</v>
      </c>
      <c r="J2525" s="1036"/>
      <c r="K2525" s="516" t="s">
        <v>881</v>
      </c>
      <c r="L2525" s="535">
        <v>16</v>
      </c>
      <c r="M2525" s="532" t="s">
        <v>1700</v>
      </c>
      <c r="N2525" s="514">
        <f t="shared" si="1372"/>
        <v>641.91999999999996</v>
      </c>
      <c r="O2525" s="514">
        <f t="shared" si="1412"/>
        <v>0</v>
      </c>
      <c r="P2525" s="680">
        <f>'KB Duct Parts'!$AE$3</f>
        <v>0</v>
      </c>
      <c r="Q2525" s="681">
        <f t="shared" si="1407"/>
        <v>0</v>
      </c>
      <c r="R2525" s="682">
        <f t="shared" si="1408"/>
        <v>0</v>
      </c>
      <c r="S2525" s="716">
        <f t="shared" si="1373"/>
        <v>0.2</v>
      </c>
      <c r="T2525" s="679">
        <f t="shared" si="1409"/>
        <v>0</v>
      </c>
      <c r="U2525" s="679">
        <f t="shared" si="1410"/>
        <v>0</v>
      </c>
      <c r="Y2525" s="120"/>
      <c r="AD2525" s="81"/>
      <c r="AF2525" s="370">
        <v>16</v>
      </c>
      <c r="AG2525" s="374">
        <v>14</v>
      </c>
      <c r="AH2525" s="378">
        <v>12</v>
      </c>
      <c r="AI2525" s="381">
        <v>10</v>
      </c>
      <c r="AJ2525" s="386"/>
      <c r="AK2525" s="391"/>
      <c r="AL2525" s="386"/>
      <c r="AM2525" s="363">
        <f t="shared" si="1399"/>
        <v>1</v>
      </c>
      <c r="AN2525" s="578">
        <v>506.4</v>
      </c>
      <c r="AO2525" s="120">
        <f t="shared" si="1381"/>
        <v>633</v>
      </c>
      <c r="AP2525" s="120">
        <f t="shared" si="1374"/>
        <v>759.59999999999991</v>
      </c>
      <c r="AQ2525" s="120">
        <f t="shared" si="1375"/>
        <v>911.52</v>
      </c>
      <c r="AR2525" s="120">
        <f t="shared" si="1376"/>
        <v>0</v>
      </c>
      <c r="AS2525" s="120">
        <f t="shared" si="1377"/>
        <v>0</v>
      </c>
      <c r="AT2525" s="120">
        <f t="shared" si="1378"/>
        <v>0</v>
      </c>
      <c r="AU2525" s="363" t="s">
        <v>717</v>
      </c>
      <c r="AV2525" s="393"/>
      <c r="AW2525" s="395"/>
      <c r="AX2525" s="571">
        <v>1.25</v>
      </c>
      <c r="AY2525" s="572">
        <v>1.5</v>
      </c>
      <c r="AZ2525" s="572">
        <v>1.8</v>
      </c>
      <c r="BA2525" s="572">
        <v>0</v>
      </c>
      <c r="BB2525" s="573">
        <v>0</v>
      </c>
      <c r="BC2525" s="395">
        <v>0</v>
      </c>
      <c r="BD2525" s="115"/>
      <c r="BE2525" s="115"/>
      <c r="BF2525" s="115">
        <v>2</v>
      </c>
      <c r="BG2525" s="115">
        <v>30</v>
      </c>
      <c r="BH2525" s="423">
        <f t="shared" si="1403"/>
        <v>67.760000000000005</v>
      </c>
      <c r="BI2525" s="417">
        <f t="shared" si="1379"/>
        <v>135.52000000000001</v>
      </c>
      <c r="BJ2525" s="115"/>
      <c r="BK2525" s="115"/>
      <c r="BQ2525" s="74" t="str">
        <f t="shared" si="1382"/>
        <v>22030.3-(14)</v>
      </c>
      <c r="BR2525" s="120" t="str">
        <f t="shared" si="1383"/>
        <v>30 deg El 1.5D Gored/Segmented</v>
      </c>
      <c r="BS2525" s="120">
        <f t="shared" si="1384"/>
        <v>633</v>
      </c>
      <c r="BU2525" s="74" t="str">
        <f t="shared" si="1385"/>
        <v>22030.3-(12)</v>
      </c>
      <c r="BV2525" s="120" t="str">
        <f t="shared" si="1386"/>
        <v>30 deg El 1.5D Gored/Segmented</v>
      </c>
      <c r="BW2525" s="120">
        <f t="shared" si="1387"/>
        <v>759.59999999999991</v>
      </c>
      <c r="BY2525" s="74" t="str">
        <f t="shared" si="1388"/>
        <v>22030.3-(10)</v>
      </c>
      <c r="BZ2525" s="120" t="str">
        <f t="shared" si="1389"/>
        <v>30 deg El 1.5D Gored/Segmented</v>
      </c>
      <c r="CA2525" s="120">
        <f t="shared" si="1390"/>
        <v>911.52</v>
      </c>
      <c r="CC2525" s="115" t="str">
        <f t="shared" si="1391"/>
        <v xml:space="preserve"> </v>
      </c>
      <c r="CD2525" s="120" t="str">
        <f t="shared" si="1392"/>
        <v xml:space="preserve"> </v>
      </c>
      <c r="CE2525" s="417" t="str">
        <f t="shared" si="1393"/>
        <v xml:space="preserve"> </v>
      </c>
      <c r="CF2525" s="115"/>
      <c r="CG2525" s="115" t="str">
        <f t="shared" si="1394"/>
        <v xml:space="preserve"> </v>
      </c>
      <c r="CH2525" s="120" t="str">
        <f t="shared" si="1395"/>
        <v xml:space="preserve"> </v>
      </c>
      <c r="CI2525" s="417" t="str">
        <f t="shared" si="1396"/>
        <v xml:space="preserve"> </v>
      </c>
      <c r="CJ2525" s="115"/>
      <c r="CK2525" s="115" t="str">
        <f t="shared" si="1397"/>
        <v xml:space="preserve"> </v>
      </c>
      <c r="CL2525" s="120" t="str">
        <f t="shared" si="1398"/>
        <v xml:space="preserve"> </v>
      </c>
      <c r="CM2525" s="417" t="str">
        <f t="shared" si="1400"/>
        <v xml:space="preserve"> </v>
      </c>
      <c r="IS2525" s="111">
        <v>341.7</v>
      </c>
    </row>
    <row r="2526" spans="2:253" s="74" customFormat="1" ht="17.100000000000001" hidden="1" customHeight="1" x14ac:dyDescent="0.25">
      <c r="B2526" s="504">
        <f>IF('KB Duct Parts'!$BL$14=1,'Flanged Elbows'!AX29,0)</f>
        <v>0</v>
      </c>
      <c r="C2526" s="508">
        <v>22032.3</v>
      </c>
      <c r="D2526" s="526">
        <f t="shared" si="1411"/>
        <v>22032.3</v>
      </c>
      <c r="E2526" s="504" t="s">
        <v>1342</v>
      </c>
      <c r="F2526" s="508" t="str">
        <f t="shared" si="1405"/>
        <v xml:space="preserve"> </v>
      </c>
      <c r="G2526" s="516" t="s">
        <v>803</v>
      </c>
      <c r="H2526" s="504" t="str">
        <f>IF('Flanged Parts'!$BB$6=1,"CS",IF('Flanged Parts'!$BB$6=2,"Glv",0))</f>
        <v>Glv</v>
      </c>
      <c r="I2526" s="1035" t="str">
        <f t="shared" si="1406"/>
        <v>Welded Segments</v>
      </c>
      <c r="J2526" s="1036"/>
      <c r="K2526" s="516" t="s">
        <v>881</v>
      </c>
      <c r="L2526" s="535">
        <v>16</v>
      </c>
      <c r="M2526" s="532" t="s">
        <v>1700</v>
      </c>
      <c r="N2526" s="514">
        <f t="shared" si="1372"/>
        <v>714.86</v>
      </c>
      <c r="O2526" s="514">
        <f t="shared" si="1412"/>
        <v>0</v>
      </c>
      <c r="P2526" s="680">
        <f>'KB Duct Parts'!$AE$3</f>
        <v>0</v>
      </c>
      <c r="Q2526" s="681">
        <f t="shared" si="1407"/>
        <v>0</v>
      </c>
      <c r="R2526" s="682">
        <f t="shared" si="1408"/>
        <v>0</v>
      </c>
      <c r="S2526" s="716">
        <f t="shared" si="1373"/>
        <v>0.2</v>
      </c>
      <c r="T2526" s="679">
        <f t="shared" si="1409"/>
        <v>0</v>
      </c>
      <c r="U2526" s="679">
        <f t="shared" si="1410"/>
        <v>0</v>
      </c>
      <c r="Y2526" s="120"/>
      <c r="AD2526" s="81"/>
      <c r="AF2526" s="370">
        <v>16</v>
      </c>
      <c r="AG2526" s="374">
        <v>14</v>
      </c>
      <c r="AH2526" s="378">
        <v>12</v>
      </c>
      <c r="AI2526" s="381">
        <v>10</v>
      </c>
      <c r="AJ2526" s="386"/>
      <c r="AK2526" s="391"/>
      <c r="AL2526" s="386"/>
      <c r="AM2526" s="363">
        <f t="shared" si="1399"/>
        <v>1</v>
      </c>
      <c r="AN2526" s="578">
        <v>564.5</v>
      </c>
      <c r="AO2526" s="120">
        <f t="shared" si="1381"/>
        <v>705.625</v>
      </c>
      <c r="AP2526" s="120">
        <f t="shared" si="1374"/>
        <v>846.75</v>
      </c>
      <c r="AQ2526" s="120">
        <f t="shared" si="1375"/>
        <v>1016.1</v>
      </c>
      <c r="AR2526" s="120">
        <f t="shared" si="1376"/>
        <v>0</v>
      </c>
      <c r="AS2526" s="120">
        <f t="shared" si="1377"/>
        <v>0</v>
      </c>
      <c r="AT2526" s="120">
        <f t="shared" si="1378"/>
        <v>0</v>
      </c>
      <c r="AU2526" s="363" t="s">
        <v>717</v>
      </c>
      <c r="AV2526" s="393"/>
      <c r="AW2526" s="395"/>
      <c r="AX2526" s="571">
        <v>1.25</v>
      </c>
      <c r="AY2526" s="572">
        <v>1.5</v>
      </c>
      <c r="AZ2526" s="572">
        <v>1.8</v>
      </c>
      <c r="BA2526" s="572">
        <v>0</v>
      </c>
      <c r="BB2526" s="573">
        <v>0</v>
      </c>
      <c r="BC2526" s="395">
        <v>0</v>
      </c>
      <c r="BD2526" s="115"/>
      <c r="BE2526" s="115"/>
      <c r="BF2526" s="115">
        <v>2</v>
      </c>
      <c r="BG2526" s="115">
        <v>32</v>
      </c>
      <c r="BH2526" s="423">
        <f t="shared" si="1403"/>
        <v>75.180000000000007</v>
      </c>
      <c r="BI2526" s="417">
        <f t="shared" si="1379"/>
        <v>150.36000000000001</v>
      </c>
      <c r="BJ2526" s="115"/>
      <c r="BK2526" s="115"/>
      <c r="BQ2526" s="74" t="str">
        <f t="shared" si="1382"/>
        <v>22032.3-(14)</v>
      </c>
      <c r="BR2526" s="120" t="str">
        <f t="shared" si="1383"/>
        <v>30 deg El 1.5D Gored/Segmented</v>
      </c>
      <c r="BS2526" s="120">
        <f t="shared" si="1384"/>
        <v>705.625</v>
      </c>
      <c r="BU2526" s="74" t="str">
        <f t="shared" si="1385"/>
        <v>22032.3-(12)</v>
      </c>
      <c r="BV2526" s="120" t="str">
        <f t="shared" si="1386"/>
        <v>30 deg El 1.5D Gored/Segmented</v>
      </c>
      <c r="BW2526" s="120">
        <f t="shared" si="1387"/>
        <v>846.75</v>
      </c>
      <c r="BY2526" s="74" t="str">
        <f t="shared" si="1388"/>
        <v>22032.3-(10)</v>
      </c>
      <c r="BZ2526" s="120" t="str">
        <f t="shared" si="1389"/>
        <v>30 deg El 1.5D Gored/Segmented</v>
      </c>
      <c r="CA2526" s="120">
        <f t="shared" si="1390"/>
        <v>1016.1</v>
      </c>
      <c r="CC2526" s="115" t="str">
        <f t="shared" si="1391"/>
        <v xml:space="preserve"> </v>
      </c>
      <c r="CD2526" s="120" t="str">
        <f t="shared" si="1392"/>
        <v xml:space="preserve"> </v>
      </c>
      <c r="CE2526" s="417" t="str">
        <f t="shared" si="1393"/>
        <v xml:space="preserve"> </v>
      </c>
      <c r="CF2526" s="115"/>
      <c r="CG2526" s="115" t="str">
        <f t="shared" si="1394"/>
        <v xml:space="preserve"> </v>
      </c>
      <c r="CH2526" s="120" t="str">
        <f t="shared" si="1395"/>
        <v xml:space="preserve"> </v>
      </c>
      <c r="CI2526" s="417" t="str">
        <f t="shared" si="1396"/>
        <v xml:space="preserve"> </v>
      </c>
      <c r="CJ2526" s="115"/>
      <c r="CK2526" s="115" t="str">
        <f t="shared" si="1397"/>
        <v xml:space="preserve"> </v>
      </c>
      <c r="CL2526" s="120" t="str">
        <f t="shared" si="1398"/>
        <v xml:space="preserve"> </v>
      </c>
      <c r="CM2526" s="417" t="str">
        <f t="shared" si="1400"/>
        <v xml:space="preserve"> </v>
      </c>
      <c r="IS2526" s="111">
        <v>378.3</v>
      </c>
    </row>
    <row r="2527" spans="2:253" s="74" customFormat="1" ht="17.100000000000001" hidden="1" customHeight="1" x14ac:dyDescent="0.25">
      <c r="B2527" s="504">
        <f>IF('KB Duct Parts'!$BL$14=1,'Flanged Elbows'!AX30,0)</f>
        <v>0</v>
      </c>
      <c r="C2527" s="508">
        <v>22034.3</v>
      </c>
      <c r="D2527" s="526">
        <f t="shared" si="1411"/>
        <v>22034.3</v>
      </c>
      <c r="E2527" s="504" t="s">
        <v>1343</v>
      </c>
      <c r="F2527" s="508" t="str">
        <f t="shared" si="1405"/>
        <v xml:space="preserve"> </v>
      </c>
      <c r="G2527" s="516" t="s">
        <v>803</v>
      </c>
      <c r="H2527" s="504" t="str">
        <f>IF('Flanged Parts'!$BB$6=1,"CS",IF('Flanged Parts'!$BB$6=2,"Glv",0))</f>
        <v>Glv</v>
      </c>
      <c r="I2527" s="1035" t="str">
        <f t="shared" si="1406"/>
        <v>Welded Segments</v>
      </c>
      <c r="J2527" s="1036"/>
      <c r="K2527" s="516" t="s">
        <v>881</v>
      </c>
      <c r="L2527" s="535">
        <v>16</v>
      </c>
      <c r="M2527" s="532" t="s">
        <v>1700</v>
      </c>
      <c r="N2527" s="514">
        <f t="shared" si="1372"/>
        <v>757.24</v>
      </c>
      <c r="O2527" s="514">
        <f t="shared" si="1412"/>
        <v>0</v>
      </c>
      <c r="P2527" s="680">
        <f>'KB Duct Parts'!$AE$3</f>
        <v>0</v>
      </c>
      <c r="Q2527" s="681">
        <f t="shared" si="1407"/>
        <v>0</v>
      </c>
      <c r="R2527" s="682">
        <f t="shared" si="1408"/>
        <v>0</v>
      </c>
      <c r="S2527" s="716">
        <f t="shared" si="1373"/>
        <v>0.2</v>
      </c>
      <c r="T2527" s="679">
        <f t="shared" si="1409"/>
        <v>0</v>
      </c>
      <c r="U2527" s="679">
        <f t="shared" si="1410"/>
        <v>0</v>
      </c>
      <c r="Y2527" s="120"/>
      <c r="AD2527" s="81"/>
      <c r="AF2527" s="370">
        <v>16</v>
      </c>
      <c r="AG2527" s="374">
        <v>14</v>
      </c>
      <c r="AH2527" s="378">
        <v>12</v>
      </c>
      <c r="AI2527" s="381">
        <v>10</v>
      </c>
      <c r="AJ2527" s="386"/>
      <c r="AK2527" s="391"/>
      <c r="AL2527" s="386"/>
      <c r="AM2527" s="363">
        <f t="shared" si="1399"/>
        <v>1</v>
      </c>
      <c r="AN2527" s="578">
        <v>602.6</v>
      </c>
      <c r="AO2527" s="120">
        <f t="shared" si="1381"/>
        <v>753.25</v>
      </c>
      <c r="AP2527" s="120">
        <f t="shared" si="1374"/>
        <v>903.90000000000009</v>
      </c>
      <c r="AQ2527" s="120">
        <f t="shared" si="1375"/>
        <v>1084.68</v>
      </c>
      <c r="AR2527" s="120">
        <f t="shared" si="1376"/>
        <v>0</v>
      </c>
      <c r="AS2527" s="120">
        <f t="shared" si="1377"/>
        <v>0</v>
      </c>
      <c r="AT2527" s="120">
        <f t="shared" si="1378"/>
        <v>0</v>
      </c>
      <c r="AU2527" s="363" t="s">
        <v>717</v>
      </c>
      <c r="AV2527" s="393"/>
      <c r="AW2527" s="395"/>
      <c r="AX2527" s="571">
        <v>1.25</v>
      </c>
      <c r="AY2527" s="572">
        <v>1.5</v>
      </c>
      <c r="AZ2527" s="572">
        <v>1.8</v>
      </c>
      <c r="BA2527" s="572">
        <v>0</v>
      </c>
      <c r="BB2527" s="573">
        <v>0</v>
      </c>
      <c r="BC2527" s="395">
        <v>0</v>
      </c>
      <c r="BD2527" s="115"/>
      <c r="BE2527" s="115"/>
      <c r="BF2527" s="115">
        <v>2</v>
      </c>
      <c r="BG2527" s="115">
        <v>34</v>
      </c>
      <c r="BH2527" s="423">
        <f t="shared" si="1403"/>
        <v>77.319999999999993</v>
      </c>
      <c r="BI2527" s="417">
        <f t="shared" si="1379"/>
        <v>154.63999999999999</v>
      </c>
      <c r="BJ2527" s="115"/>
      <c r="BK2527" s="115"/>
      <c r="BQ2527" s="74" t="str">
        <f t="shared" si="1382"/>
        <v>22034.3-(14)</v>
      </c>
      <c r="BR2527" s="120" t="str">
        <f t="shared" si="1383"/>
        <v>30 deg El 1.5D Gored/Segmented</v>
      </c>
      <c r="BS2527" s="120">
        <f t="shared" si="1384"/>
        <v>753.25</v>
      </c>
      <c r="BU2527" s="74" t="str">
        <f t="shared" si="1385"/>
        <v>22034.3-(12)</v>
      </c>
      <c r="BV2527" s="120" t="str">
        <f t="shared" si="1386"/>
        <v>30 deg El 1.5D Gored/Segmented</v>
      </c>
      <c r="BW2527" s="120">
        <f t="shared" si="1387"/>
        <v>903.90000000000009</v>
      </c>
      <c r="BY2527" s="74" t="str">
        <f t="shared" si="1388"/>
        <v>22034.3-(10)</v>
      </c>
      <c r="BZ2527" s="120" t="str">
        <f t="shared" si="1389"/>
        <v>30 deg El 1.5D Gored/Segmented</v>
      </c>
      <c r="CA2527" s="120">
        <f t="shared" si="1390"/>
        <v>1084.68</v>
      </c>
      <c r="CC2527" s="115" t="str">
        <f t="shared" si="1391"/>
        <v xml:space="preserve"> </v>
      </c>
      <c r="CD2527" s="120" t="str">
        <f t="shared" si="1392"/>
        <v xml:space="preserve"> </v>
      </c>
      <c r="CE2527" s="417" t="str">
        <f t="shared" si="1393"/>
        <v xml:space="preserve"> </v>
      </c>
      <c r="CF2527" s="115"/>
      <c r="CG2527" s="115" t="str">
        <f t="shared" si="1394"/>
        <v xml:space="preserve"> </v>
      </c>
      <c r="CH2527" s="120" t="str">
        <f t="shared" si="1395"/>
        <v xml:space="preserve"> </v>
      </c>
      <c r="CI2527" s="417" t="str">
        <f t="shared" si="1396"/>
        <v xml:space="preserve"> </v>
      </c>
      <c r="CJ2527" s="115"/>
      <c r="CK2527" s="115" t="str">
        <f t="shared" si="1397"/>
        <v xml:space="preserve"> </v>
      </c>
      <c r="CL2527" s="120" t="str">
        <f t="shared" si="1398"/>
        <v xml:space="preserve"> </v>
      </c>
      <c r="CM2527" s="417" t="str">
        <f t="shared" si="1400"/>
        <v xml:space="preserve"> </v>
      </c>
      <c r="IS2527" s="111">
        <v>403.2</v>
      </c>
    </row>
    <row r="2528" spans="2:253" s="74" customFormat="1" ht="17.100000000000001" hidden="1" customHeight="1" x14ac:dyDescent="0.25">
      <c r="B2528" s="504">
        <f>IF('KB Duct Parts'!$BL$14=1,'Flanged Elbows'!AX31,0)</f>
        <v>0</v>
      </c>
      <c r="C2528" s="508">
        <v>22036.3</v>
      </c>
      <c r="D2528" s="526">
        <f t="shared" si="1411"/>
        <v>22036.3</v>
      </c>
      <c r="E2528" s="504" t="s">
        <v>1344</v>
      </c>
      <c r="F2528" s="508" t="str">
        <f t="shared" si="1405"/>
        <v xml:space="preserve"> </v>
      </c>
      <c r="G2528" s="516" t="s">
        <v>803</v>
      </c>
      <c r="H2528" s="504" t="str">
        <f>IF('Flanged Parts'!$BB$6=1,"CS",IF('Flanged Parts'!$BB$6=2,"Glv",0))</f>
        <v>Glv</v>
      </c>
      <c r="I2528" s="1035" t="str">
        <f t="shared" si="1406"/>
        <v>Welded Segments</v>
      </c>
      <c r="J2528" s="1036"/>
      <c r="K2528" s="516" t="s">
        <v>881</v>
      </c>
      <c r="L2528" s="535">
        <v>16</v>
      </c>
      <c r="M2528" s="532" t="s">
        <v>1700</v>
      </c>
      <c r="N2528" s="514">
        <f t="shared" si="1372"/>
        <v>850.81999999999994</v>
      </c>
      <c r="O2528" s="514">
        <f t="shared" si="1412"/>
        <v>0</v>
      </c>
      <c r="P2528" s="680">
        <f>'KB Duct Parts'!$AE$3</f>
        <v>0</v>
      </c>
      <c r="Q2528" s="681">
        <f t="shared" si="1407"/>
        <v>0</v>
      </c>
      <c r="R2528" s="682">
        <f t="shared" si="1408"/>
        <v>0</v>
      </c>
      <c r="S2528" s="716">
        <f t="shared" si="1373"/>
        <v>0.2</v>
      </c>
      <c r="T2528" s="679">
        <f t="shared" si="1409"/>
        <v>0</v>
      </c>
      <c r="U2528" s="679">
        <f t="shared" si="1410"/>
        <v>0</v>
      </c>
      <c r="Y2528" s="120"/>
      <c r="AD2528" s="81"/>
      <c r="AF2528" s="370">
        <v>16</v>
      </c>
      <c r="AG2528" s="374">
        <v>14</v>
      </c>
      <c r="AH2528" s="378">
        <v>12</v>
      </c>
      <c r="AI2528" s="381">
        <v>10</v>
      </c>
      <c r="AJ2528" s="386"/>
      <c r="AK2528" s="391"/>
      <c r="AL2528" s="386"/>
      <c r="AM2528" s="363">
        <f t="shared" si="1399"/>
        <v>1</v>
      </c>
      <c r="AN2528" s="578">
        <v>685.8</v>
      </c>
      <c r="AO2528" s="120">
        <f t="shared" si="1381"/>
        <v>857.25</v>
      </c>
      <c r="AP2528" s="120">
        <f t="shared" si="1374"/>
        <v>1028.6999999999998</v>
      </c>
      <c r="AQ2528" s="120">
        <f t="shared" si="1375"/>
        <v>1234.44</v>
      </c>
      <c r="AR2528" s="120">
        <f t="shared" si="1376"/>
        <v>0</v>
      </c>
      <c r="AS2528" s="120">
        <f t="shared" si="1377"/>
        <v>0</v>
      </c>
      <c r="AT2528" s="120">
        <f t="shared" si="1378"/>
        <v>0</v>
      </c>
      <c r="AU2528" s="363" t="s">
        <v>717</v>
      </c>
      <c r="AV2528" s="393"/>
      <c r="AW2528" s="395"/>
      <c r="AX2528" s="571">
        <v>1.25</v>
      </c>
      <c r="AY2528" s="572">
        <v>1.5</v>
      </c>
      <c r="AZ2528" s="572">
        <v>1.8</v>
      </c>
      <c r="BA2528" s="572">
        <v>0</v>
      </c>
      <c r="BB2528" s="573">
        <v>0</v>
      </c>
      <c r="BC2528" s="395">
        <v>0</v>
      </c>
      <c r="BD2528" s="115"/>
      <c r="BE2528" s="115"/>
      <c r="BF2528" s="115">
        <v>2</v>
      </c>
      <c r="BG2528" s="115">
        <v>36</v>
      </c>
      <c r="BH2528" s="423">
        <f t="shared" si="1403"/>
        <v>82.51</v>
      </c>
      <c r="BI2528" s="417">
        <f t="shared" si="1379"/>
        <v>165.02</v>
      </c>
      <c r="BJ2528" s="115"/>
      <c r="BK2528" s="115"/>
      <c r="BQ2528" s="74" t="str">
        <f t="shared" si="1382"/>
        <v>22036.3-(14)</v>
      </c>
      <c r="BR2528" s="120" t="str">
        <f t="shared" si="1383"/>
        <v>30 deg El 1.5D Gored/Segmented</v>
      </c>
      <c r="BS2528" s="120">
        <f t="shared" si="1384"/>
        <v>857.25</v>
      </c>
      <c r="BU2528" s="74" t="str">
        <f t="shared" si="1385"/>
        <v>22036.3-(12)</v>
      </c>
      <c r="BV2528" s="120" t="str">
        <f t="shared" si="1386"/>
        <v>30 deg El 1.5D Gored/Segmented</v>
      </c>
      <c r="BW2528" s="120">
        <f t="shared" si="1387"/>
        <v>1028.6999999999998</v>
      </c>
      <c r="BY2528" s="74" t="str">
        <f t="shared" si="1388"/>
        <v>22036.3-(10)</v>
      </c>
      <c r="BZ2528" s="120" t="str">
        <f t="shared" si="1389"/>
        <v>30 deg El 1.5D Gored/Segmented</v>
      </c>
      <c r="CA2528" s="120">
        <f t="shared" si="1390"/>
        <v>1234.44</v>
      </c>
      <c r="CC2528" s="115" t="str">
        <f t="shared" si="1391"/>
        <v xml:space="preserve"> </v>
      </c>
      <c r="CD2528" s="120" t="str">
        <f t="shared" si="1392"/>
        <v xml:space="preserve"> </v>
      </c>
      <c r="CE2528" s="417" t="str">
        <f t="shared" si="1393"/>
        <v xml:space="preserve"> </v>
      </c>
      <c r="CF2528" s="115"/>
      <c r="CG2528" s="115" t="str">
        <f t="shared" si="1394"/>
        <v xml:space="preserve"> </v>
      </c>
      <c r="CH2528" s="120" t="str">
        <f t="shared" si="1395"/>
        <v xml:space="preserve"> </v>
      </c>
      <c r="CI2528" s="417" t="str">
        <f t="shared" si="1396"/>
        <v xml:space="preserve"> </v>
      </c>
      <c r="CJ2528" s="115"/>
      <c r="CK2528" s="115" t="str">
        <f t="shared" si="1397"/>
        <v xml:space="preserve"> </v>
      </c>
      <c r="CL2528" s="120" t="str">
        <f t="shared" si="1398"/>
        <v xml:space="preserve"> </v>
      </c>
      <c r="CM2528" s="417" t="str">
        <f t="shared" si="1400"/>
        <v xml:space="preserve"> </v>
      </c>
      <c r="IS2528" s="111">
        <v>452.9</v>
      </c>
    </row>
    <row r="2529" spans="1:253" s="74" customFormat="1" ht="17.100000000000001" hidden="1" customHeight="1" x14ac:dyDescent="0.25">
      <c r="B2529" s="504">
        <f>IF('KB Duct Parts'!$BL$14=1,'Flanged Elbows'!AX32,0)</f>
        <v>0</v>
      </c>
      <c r="C2529" s="508">
        <v>22038.3</v>
      </c>
      <c r="D2529" s="526">
        <f t="shared" si="1411"/>
        <v>22038.3</v>
      </c>
      <c r="E2529" s="504" t="s">
        <v>1345</v>
      </c>
      <c r="F2529" s="508" t="str">
        <f t="shared" si="1405"/>
        <v xml:space="preserve"> </v>
      </c>
      <c r="G2529" s="516" t="s">
        <v>803</v>
      </c>
      <c r="H2529" s="504" t="str">
        <f>IF('Flanged Parts'!$BB$6=1,"CS",IF('Flanged Parts'!$BB$6=2,"Glv",0))</f>
        <v>Glv</v>
      </c>
      <c r="I2529" s="1035" t="str">
        <f t="shared" si="1406"/>
        <v>Welded Segments</v>
      </c>
      <c r="J2529" s="1036"/>
      <c r="K2529" s="516" t="s">
        <v>881</v>
      </c>
      <c r="L2529" s="535">
        <v>16</v>
      </c>
      <c r="M2529" s="532" t="s">
        <v>1700</v>
      </c>
      <c r="N2529" s="514">
        <f t="shared" si="1372"/>
        <v>939.06000000000006</v>
      </c>
      <c r="O2529" s="514">
        <f t="shared" si="1412"/>
        <v>0</v>
      </c>
      <c r="P2529" s="680">
        <f>'KB Duct Parts'!$AE$3</f>
        <v>0</v>
      </c>
      <c r="Q2529" s="681">
        <f t="shared" si="1407"/>
        <v>0</v>
      </c>
      <c r="R2529" s="682">
        <f t="shared" si="1408"/>
        <v>0</v>
      </c>
      <c r="S2529" s="716">
        <f t="shared" si="1373"/>
        <v>0.2</v>
      </c>
      <c r="T2529" s="679">
        <f t="shared" si="1409"/>
        <v>0</v>
      </c>
      <c r="U2529" s="679">
        <f t="shared" si="1410"/>
        <v>0</v>
      </c>
      <c r="Y2529" s="120"/>
      <c r="AD2529" s="81"/>
      <c r="AF2529" s="370">
        <v>16</v>
      </c>
      <c r="AG2529" s="374">
        <v>14</v>
      </c>
      <c r="AH2529" s="378">
        <v>12</v>
      </c>
      <c r="AI2529" s="381">
        <v>10</v>
      </c>
      <c r="AJ2529" s="386"/>
      <c r="AK2529" s="391"/>
      <c r="AL2529" s="386"/>
      <c r="AM2529" s="363">
        <f t="shared" si="1399"/>
        <v>1</v>
      </c>
      <c r="AN2529" s="578">
        <v>767.6</v>
      </c>
      <c r="AO2529" s="120">
        <f t="shared" si="1381"/>
        <v>959.5</v>
      </c>
      <c r="AP2529" s="120">
        <f t="shared" si="1374"/>
        <v>1151.4000000000001</v>
      </c>
      <c r="AQ2529" s="120">
        <f t="shared" si="1375"/>
        <v>1381.68</v>
      </c>
      <c r="AR2529" s="120">
        <f t="shared" si="1376"/>
        <v>0</v>
      </c>
      <c r="AS2529" s="120">
        <f t="shared" si="1377"/>
        <v>0</v>
      </c>
      <c r="AT2529" s="120">
        <f t="shared" si="1378"/>
        <v>0</v>
      </c>
      <c r="AU2529" s="363" t="s">
        <v>717</v>
      </c>
      <c r="AV2529" s="393"/>
      <c r="AW2529" s="395"/>
      <c r="AX2529" s="571">
        <v>1.25</v>
      </c>
      <c r="AY2529" s="572">
        <v>1.5</v>
      </c>
      <c r="AZ2529" s="572">
        <v>1.8</v>
      </c>
      <c r="BA2529" s="572">
        <v>0</v>
      </c>
      <c r="BB2529" s="573">
        <v>0</v>
      </c>
      <c r="BC2529" s="395">
        <v>0</v>
      </c>
      <c r="BD2529" s="115"/>
      <c r="BE2529" s="115"/>
      <c r="BF2529" s="115">
        <v>2</v>
      </c>
      <c r="BG2529" s="115">
        <v>38</v>
      </c>
      <c r="BH2529" s="423">
        <f t="shared" si="1403"/>
        <v>85.73</v>
      </c>
      <c r="BI2529" s="417">
        <f t="shared" si="1379"/>
        <v>171.46</v>
      </c>
      <c r="BJ2529" s="115"/>
      <c r="BK2529" s="115"/>
      <c r="BQ2529" s="74" t="str">
        <f t="shared" si="1382"/>
        <v>22038.3-(14)</v>
      </c>
      <c r="BR2529" s="120" t="str">
        <f t="shared" si="1383"/>
        <v>30 deg El 1.5D Gored/Segmented</v>
      </c>
      <c r="BS2529" s="120">
        <f t="shared" si="1384"/>
        <v>959.5</v>
      </c>
      <c r="BU2529" s="74" t="str">
        <f t="shared" si="1385"/>
        <v>22038.3-(12)</v>
      </c>
      <c r="BV2529" s="120" t="str">
        <f t="shared" si="1386"/>
        <v>30 deg El 1.5D Gored/Segmented</v>
      </c>
      <c r="BW2529" s="120">
        <f t="shared" si="1387"/>
        <v>1151.4000000000001</v>
      </c>
      <c r="BY2529" s="74" t="str">
        <f t="shared" si="1388"/>
        <v>22038.3-(10)</v>
      </c>
      <c r="BZ2529" s="120" t="str">
        <f t="shared" si="1389"/>
        <v>30 deg El 1.5D Gored/Segmented</v>
      </c>
      <c r="CA2529" s="120">
        <f t="shared" si="1390"/>
        <v>1381.68</v>
      </c>
      <c r="CC2529" s="115" t="str">
        <f t="shared" si="1391"/>
        <v xml:space="preserve"> </v>
      </c>
      <c r="CD2529" s="120" t="str">
        <f t="shared" si="1392"/>
        <v xml:space="preserve"> </v>
      </c>
      <c r="CE2529" s="417" t="str">
        <f t="shared" si="1393"/>
        <v xml:space="preserve"> </v>
      </c>
      <c r="CF2529" s="115"/>
      <c r="CG2529" s="115" t="str">
        <f t="shared" si="1394"/>
        <v xml:space="preserve"> </v>
      </c>
      <c r="CH2529" s="120" t="str">
        <f t="shared" si="1395"/>
        <v xml:space="preserve"> </v>
      </c>
      <c r="CI2529" s="417" t="str">
        <f t="shared" si="1396"/>
        <v xml:space="preserve"> </v>
      </c>
      <c r="CJ2529" s="115"/>
      <c r="CK2529" s="115" t="str">
        <f t="shared" si="1397"/>
        <v xml:space="preserve"> </v>
      </c>
      <c r="CL2529" s="120" t="str">
        <f t="shared" si="1398"/>
        <v xml:space="preserve"> </v>
      </c>
      <c r="CM2529" s="417" t="str">
        <f t="shared" si="1400"/>
        <v xml:space="preserve"> </v>
      </c>
      <c r="IS2529" s="111">
        <v>502.6</v>
      </c>
    </row>
    <row r="2530" spans="1:253" s="74" customFormat="1" ht="17.100000000000001" hidden="1" customHeight="1" x14ac:dyDescent="0.25">
      <c r="B2530" s="504">
        <f>IF('KB Duct Parts'!$BL$14=1,'Flanged Elbows'!AX33,0)</f>
        <v>0</v>
      </c>
      <c r="C2530" s="508">
        <v>22040.3</v>
      </c>
      <c r="D2530" s="526">
        <f t="shared" si="1411"/>
        <v>22040.3</v>
      </c>
      <c r="E2530" s="504" t="s">
        <v>1346</v>
      </c>
      <c r="F2530" s="508" t="str">
        <f t="shared" si="1405"/>
        <v xml:space="preserve"> </v>
      </c>
      <c r="G2530" s="516" t="s">
        <v>803</v>
      </c>
      <c r="H2530" s="504" t="str">
        <f>IF('Flanged Parts'!$BB$6=1,"CS",IF('Flanged Parts'!$BB$6=2,"Glv",0))</f>
        <v>Glv</v>
      </c>
      <c r="I2530" s="1035" t="str">
        <f t="shared" si="1406"/>
        <v>Welded Segments</v>
      </c>
      <c r="J2530" s="1036"/>
      <c r="K2530" s="516" t="s">
        <v>881</v>
      </c>
      <c r="L2530" s="535">
        <v>16</v>
      </c>
      <c r="M2530" s="532" t="s">
        <v>1700</v>
      </c>
      <c r="N2530" s="514">
        <f t="shared" si="1372"/>
        <v>1029.3800000000001</v>
      </c>
      <c r="O2530" s="514">
        <f t="shared" si="1412"/>
        <v>0</v>
      </c>
      <c r="P2530" s="680">
        <f>'KB Duct Parts'!$AE$3</f>
        <v>0</v>
      </c>
      <c r="Q2530" s="681">
        <f t="shared" si="1407"/>
        <v>0</v>
      </c>
      <c r="R2530" s="682">
        <f t="shared" si="1408"/>
        <v>0</v>
      </c>
      <c r="S2530" s="716">
        <f t="shared" si="1373"/>
        <v>0.2</v>
      </c>
      <c r="T2530" s="679">
        <f t="shared" si="1409"/>
        <v>0</v>
      </c>
      <c r="U2530" s="679">
        <f t="shared" si="1410"/>
        <v>0</v>
      </c>
      <c r="Y2530" s="120"/>
      <c r="AD2530" s="81"/>
      <c r="AF2530" s="370">
        <v>16</v>
      </c>
      <c r="AG2530" s="374">
        <v>14</v>
      </c>
      <c r="AH2530" s="378">
        <v>12</v>
      </c>
      <c r="AI2530" s="381">
        <v>10</v>
      </c>
      <c r="AJ2530" s="386"/>
      <c r="AK2530" s="391"/>
      <c r="AL2530" s="386"/>
      <c r="AM2530" s="363">
        <f t="shared" si="1399"/>
        <v>1</v>
      </c>
      <c r="AN2530" s="578">
        <v>847</v>
      </c>
      <c r="AO2530" s="120">
        <f t="shared" si="1381"/>
        <v>1058.75</v>
      </c>
      <c r="AP2530" s="120">
        <f t="shared" si="1374"/>
        <v>1270.5</v>
      </c>
      <c r="AQ2530" s="120">
        <f t="shared" si="1375"/>
        <v>1524.6000000000001</v>
      </c>
      <c r="AR2530" s="120">
        <f t="shared" si="1376"/>
        <v>0</v>
      </c>
      <c r="AS2530" s="120">
        <f t="shared" si="1377"/>
        <v>0</v>
      </c>
      <c r="AT2530" s="120">
        <f t="shared" si="1378"/>
        <v>0</v>
      </c>
      <c r="AU2530" s="363" t="s">
        <v>717</v>
      </c>
      <c r="AV2530" s="393"/>
      <c r="AW2530" s="395"/>
      <c r="AX2530" s="571">
        <v>1.25</v>
      </c>
      <c r="AY2530" s="572">
        <v>1.5</v>
      </c>
      <c r="AZ2530" s="572">
        <v>1.8</v>
      </c>
      <c r="BA2530" s="572">
        <v>0</v>
      </c>
      <c r="BB2530" s="573">
        <v>0</v>
      </c>
      <c r="BC2530" s="395">
        <v>0</v>
      </c>
      <c r="BD2530" s="115"/>
      <c r="BE2530" s="115"/>
      <c r="BF2530" s="115">
        <v>2</v>
      </c>
      <c r="BG2530" s="115">
        <v>40</v>
      </c>
      <c r="BH2530" s="423">
        <f t="shared" si="1403"/>
        <v>91.19</v>
      </c>
      <c r="BI2530" s="417">
        <f t="shared" si="1379"/>
        <v>182.38</v>
      </c>
      <c r="BJ2530" s="115"/>
      <c r="BK2530" s="115"/>
      <c r="BQ2530" s="74" t="str">
        <f t="shared" si="1382"/>
        <v>22040.3-(14)</v>
      </c>
      <c r="BR2530" s="120" t="str">
        <f t="shared" si="1383"/>
        <v>30 deg El 1.5D Gored/Segmented</v>
      </c>
      <c r="BS2530" s="120">
        <f t="shared" si="1384"/>
        <v>1058.75</v>
      </c>
      <c r="BU2530" s="74" t="str">
        <f t="shared" si="1385"/>
        <v>22040.3-(12)</v>
      </c>
      <c r="BV2530" s="120" t="str">
        <f t="shared" si="1386"/>
        <v>30 deg El 1.5D Gored/Segmented</v>
      </c>
      <c r="BW2530" s="120">
        <f t="shared" si="1387"/>
        <v>1270.5</v>
      </c>
      <c r="BY2530" s="74" t="str">
        <f t="shared" si="1388"/>
        <v>22040.3-(10)</v>
      </c>
      <c r="BZ2530" s="120" t="str">
        <f t="shared" si="1389"/>
        <v>30 deg El 1.5D Gored/Segmented</v>
      </c>
      <c r="CA2530" s="120">
        <f t="shared" si="1390"/>
        <v>1524.6000000000001</v>
      </c>
      <c r="CC2530" s="115" t="str">
        <f t="shared" si="1391"/>
        <v xml:space="preserve"> </v>
      </c>
      <c r="CD2530" s="120" t="str">
        <f t="shared" si="1392"/>
        <v xml:space="preserve"> </v>
      </c>
      <c r="CE2530" s="417" t="str">
        <f t="shared" si="1393"/>
        <v xml:space="preserve"> </v>
      </c>
      <c r="CF2530" s="115"/>
      <c r="CG2530" s="115" t="str">
        <f t="shared" si="1394"/>
        <v xml:space="preserve"> </v>
      </c>
      <c r="CH2530" s="120" t="str">
        <f t="shared" si="1395"/>
        <v xml:space="preserve"> </v>
      </c>
      <c r="CI2530" s="417" t="str">
        <f t="shared" si="1396"/>
        <v xml:space="preserve"> </v>
      </c>
      <c r="CJ2530" s="115"/>
      <c r="CK2530" s="115" t="str">
        <f t="shared" si="1397"/>
        <v xml:space="preserve"> </v>
      </c>
      <c r="CL2530" s="120" t="str">
        <f t="shared" si="1398"/>
        <v xml:space="preserve"> </v>
      </c>
      <c r="CM2530" s="417" t="str">
        <f t="shared" si="1400"/>
        <v xml:space="preserve"> </v>
      </c>
      <c r="IS2530" s="111">
        <v>552.29999999999995</v>
      </c>
    </row>
    <row r="2531" spans="1:253" s="74" customFormat="1" ht="17.100000000000001" hidden="1" customHeight="1" x14ac:dyDescent="0.25">
      <c r="B2531" s="504">
        <f>IF('KB Duct Parts'!$BL$14=1,'Flanged Elbows'!AX34,0)</f>
        <v>0</v>
      </c>
      <c r="C2531" s="508">
        <v>22042.3</v>
      </c>
      <c r="D2531" s="526">
        <f t="shared" si="1411"/>
        <v>22042.3</v>
      </c>
      <c r="E2531" s="504" t="s">
        <v>1347</v>
      </c>
      <c r="F2531" s="508" t="str">
        <f t="shared" si="1405"/>
        <v xml:space="preserve"> </v>
      </c>
      <c r="G2531" s="516" t="s">
        <v>803</v>
      </c>
      <c r="H2531" s="504" t="s">
        <v>1094</v>
      </c>
      <c r="I2531" s="1035" t="str">
        <f t="shared" si="1406"/>
        <v>Welded Segments</v>
      </c>
      <c r="J2531" s="1036"/>
      <c r="K2531" s="516" t="s">
        <v>881</v>
      </c>
      <c r="L2531" s="535">
        <v>16</v>
      </c>
      <c r="M2531" s="532" t="s">
        <v>1700</v>
      </c>
      <c r="N2531" s="514">
        <f t="shared" si="1372"/>
        <v>1151.7</v>
      </c>
      <c r="O2531" s="514">
        <f t="shared" si="1412"/>
        <v>0</v>
      </c>
      <c r="P2531" s="680">
        <f>'KB Duct Parts'!$AE$3</f>
        <v>0</v>
      </c>
      <c r="Q2531" s="681">
        <f t="shared" si="1407"/>
        <v>0</v>
      </c>
      <c r="R2531" s="682">
        <f t="shared" si="1408"/>
        <v>0</v>
      </c>
      <c r="S2531" s="716">
        <f t="shared" si="1373"/>
        <v>0.2</v>
      </c>
      <c r="T2531" s="679">
        <f t="shared" si="1409"/>
        <v>0</v>
      </c>
      <c r="U2531" s="679">
        <f t="shared" si="1410"/>
        <v>0</v>
      </c>
      <c r="Y2531" s="120"/>
      <c r="AD2531" s="81"/>
      <c r="AF2531" s="370">
        <v>16</v>
      </c>
      <c r="AG2531" s="374">
        <v>14</v>
      </c>
      <c r="AH2531" s="378">
        <v>12</v>
      </c>
      <c r="AI2531" s="381">
        <v>10</v>
      </c>
      <c r="AJ2531" s="386"/>
      <c r="AK2531" s="391"/>
      <c r="AL2531" s="386"/>
      <c r="AM2531" s="363">
        <f t="shared" si="1399"/>
        <v>1</v>
      </c>
      <c r="AN2531" s="578">
        <v>1055.9000000000001</v>
      </c>
      <c r="AO2531" s="120">
        <f t="shared" si="1381"/>
        <v>1319.875</v>
      </c>
      <c r="AP2531" s="120">
        <f t="shared" si="1374"/>
        <v>1583.8500000000001</v>
      </c>
      <c r="AQ2531" s="120">
        <f t="shared" si="1375"/>
        <v>1900.6200000000001</v>
      </c>
      <c r="AR2531" s="120">
        <f t="shared" si="1376"/>
        <v>0</v>
      </c>
      <c r="AS2531" s="120">
        <f t="shared" si="1377"/>
        <v>0</v>
      </c>
      <c r="AT2531" s="120">
        <f t="shared" si="1378"/>
        <v>0</v>
      </c>
      <c r="AU2531" s="363" t="s">
        <v>717</v>
      </c>
      <c r="AV2531" s="393"/>
      <c r="AW2531" s="395"/>
      <c r="AX2531" s="571">
        <v>1.25</v>
      </c>
      <c r="AY2531" s="572">
        <v>1.5</v>
      </c>
      <c r="AZ2531" s="572">
        <v>1.8</v>
      </c>
      <c r="BA2531" s="572">
        <v>0</v>
      </c>
      <c r="BB2531" s="573">
        <v>0</v>
      </c>
      <c r="BC2531" s="395">
        <v>0</v>
      </c>
      <c r="BD2531" s="115"/>
      <c r="BE2531" s="115"/>
      <c r="BF2531" s="115">
        <v>2</v>
      </c>
      <c r="BG2531" s="115">
        <v>42</v>
      </c>
      <c r="BH2531" s="423">
        <f t="shared" si="1403"/>
        <v>47.9</v>
      </c>
      <c r="BI2531" s="417">
        <f t="shared" si="1379"/>
        <v>95.8</v>
      </c>
      <c r="BJ2531" s="115"/>
      <c r="BK2531" s="115"/>
      <c r="BQ2531" s="74" t="str">
        <f t="shared" si="1382"/>
        <v>22042.3-(14)</v>
      </c>
      <c r="BR2531" s="120" t="str">
        <f t="shared" si="1383"/>
        <v>30 deg El 1.5D Gored/Segmented</v>
      </c>
      <c r="BS2531" s="120">
        <f t="shared" si="1384"/>
        <v>1319.875</v>
      </c>
      <c r="BU2531" s="74" t="str">
        <f t="shared" si="1385"/>
        <v>22042.3-(12)</v>
      </c>
      <c r="BV2531" s="120" t="str">
        <f t="shared" si="1386"/>
        <v>30 deg El 1.5D Gored/Segmented</v>
      </c>
      <c r="BW2531" s="120">
        <f t="shared" si="1387"/>
        <v>1583.8500000000001</v>
      </c>
      <c r="BY2531" s="74" t="str">
        <f t="shared" si="1388"/>
        <v>22042.3-(10)</v>
      </c>
      <c r="BZ2531" s="120" t="str">
        <f t="shared" si="1389"/>
        <v>30 deg El 1.5D Gored/Segmented</v>
      </c>
      <c r="CA2531" s="120">
        <f t="shared" si="1390"/>
        <v>1900.6200000000001</v>
      </c>
      <c r="CC2531" s="115" t="str">
        <f t="shared" si="1391"/>
        <v xml:space="preserve"> </v>
      </c>
      <c r="CD2531" s="120" t="str">
        <f t="shared" si="1392"/>
        <v xml:space="preserve"> </v>
      </c>
      <c r="CE2531" s="417" t="str">
        <f t="shared" si="1393"/>
        <v xml:space="preserve"> </v>
      </c>
      <c r="CF2531" s="115"/>
      <c r="CG2531" s="115" t="str">
        <f t="shared" si="1394"/>
        <v xml:space="preserve"> </v>
      </c>
      <c r="CH2531" s="120" t="str">
        <f t="shared" si="1395"/>
        <v xml:space="preserve"> </v>
      </c>
      <c r="CI2531" s="417" t="str">
        <f t="shared" si="1396"/>
        <v xml:space="preserve"> </v>
      </c>
      <c r="CJ2531" s="115"/>
      <c r="CK2531" s="115" t="str">
        <f t="shared" si="1397"/>
        <v xml:space="preserve"> </v>
      </c>
      <c r="CL2531" s="120" t="str">
        <f t="shared" si="1398"/>
        <v xml:space="preserve"> </v>
      </c>
      <c r="CM2531" s="417" t="str">
        <f t="shared" si="1400"/>
        <v xml:space="preserve"> </v>
      </c>
      <c r="IS2531" s="111">
        <v>601.9</v>
      </c>
    </row>
    <row r="2532" spans="1:253" s="74" customFormat="1" ht="17.100000000000001" hidden="1" customHeight="1" x14ac:dyDescent="0.25">
      <c r="B2532" s="504">
        <f>IF('KB Duct Parts'!$BL$14=1,'Flanged Elbows'!AX35,0)</f>
        <v>0</v>
      </c>
      <c r="C2532" s="508">
        <v>22044.3</v>
      </c>
      <c r="D2532" s="526">
        <f t="shared" si="1411"/>
        <v>22044.3</v>
      </c>
      <c r="E2532" s="504" t="s">
        <v>1348</v>
      </c>
      <c r="F2532" s="508" t="str">
        <f t="shared" si="1405"/>
        <v xml:space="preserve"> </v>
      </c>
      <c r="G2532" s="516" t="s">
        <v>803</v>
      </c>
      <c r="H2532" s="504" t="s">
        <v>1094</v>
      </c>
      <c r="I2532" s="1035" t="str">
        <f t="shared" si="1406"/>
        <v>Welded Segments</v>
      </c>
      <c r="J2532" s="1036"/>
      <c r="K2532" s="516" t="s">
        <v>881</v>
      </c>
      <c r="L2532" s="535">
        <v>16</v>
      </c>
      <c r="M2532" s="532" t="s">
        <v>1700</v>
      </c>
      <c r="N2532" s="514">
        <f t="shared" si="1372"/>
        <v>1244.5</v>
      </c>
      <c r="O2532" s="514">
        <f t="shared" si="1412"/>
        <v>0</v>
      </c>
      <c r="P2532" s="680">
        <f>'KB Duct Parts'!$AE$3</f>
        <v>0</v>
      </c>
      <c r="Q2532" s="681">
        <f t="shared" si="1407"/>
        <v>0</v>
      </c>
      <c r="R2532" s="682">
        <f t="shared" si="1408"/>
        <v>0</v>
      </c>
      <c r="S2532" s="716">
        <f t="shared" si="1373"/>
        <v>0.2</v>
      </c>
      <c r="T2532" s="679">
        <f t="shared" si="1409"/>
        <v>0</v>
      </c>
      <c r="U2532" s="679">
        <f t="shared" si="1410"/>
        <v>0</v>
      </c>
      <c r="Y2532" s="120"/>
      <c r="AD2532" s="81"/>
      <c r="AF2532" s="370">
        <v>16</v>
      </c>
      <c r="AG2532" s="374">
        <v>14</v>
      </c>
      <c r="AH2532" s="378">
        <v>12</v>
      </c>
      <c r="AI2532" s="381">
        <v>10</v>
      </c>
      <c r="AJ2532" s="386"/>
      <c r="AK2532" s="391"/>
      <c r="AL2532" s="386"/>
      <c r="AM2532" s="363">
        <f t="shared" si="1399"/>
        <v>1</v>
      </c>
      <c r="AN2532" s="578">
        <v>1143.0999999999999</v>
      </c>
      <c r="AO2532" s="120">
        <f t="shared" si="1381"/>
        <v>1428.875</v>
      </c>
      <c r="AP2532" s="120">
        <f t="shared" si="1374"/>
        <v>1714.6499999999999</v>
      </c>
      <c r="AQ2532" s="120">
        <f t="shared" si="1375"/>
        <v>2057.58</v>
      </c>
      <c r="AR2532" s="120">
        <f t="shared" si="1376"/>
        <v>0</v>
      </c>
      <c r="AS2532" s="120">
        <f t="shared" si="1377"/>
        <v>0</v>
      </c>
      <c r="AT2532" s="120">
        <f t="shared" si="1378"/>
        <v>0</v>
      </c>
      <c r="AU2532" s="363" t="s">
        <v>717</v>
      </c>
      <c r="AV2532" s="393"/>
      <c r="AW2532" s="395"/>
      <c r="AX2532" s="571">
        <v>1.25</v>
      </c>
      <c r="AY2532" s="572">
        <v>1.5</v>
      </c>
      <c r="AZ2532" s="572">
        <v>1.8</v>
      </c>
      <c r="BA2532" s="572">
        <v>0</v>
      </c>
      <c r="BB2532" s="573">
        <v>0</v>
      </c>
      <c r="BC2532" s="395">
        <v>0</v>
      </c>
      <c r="BD2532" s="115"/>
      <c r="BE2532" s="115"/>
      <c r="BF2532" s="115">
        <v>2</v>
      </c>
      <c r="BG2532" s="115">
        <v>44</v>
      </c>
      <c r="BH2532" s="423">
        <f t="shared" si="1403"/>
        <v>50.7</v>
      </c>
      <c r="BI2532" s="417">
        <f t="shared" si="1379"/>
        <v>101.4</v>
      </c>
      <c r="BJ2532" s="115"/>
      <c r="BK2532" s="115"/>
      <c r="BQ2532" s="74" t="str">
        <f t="shared" si="1382"/>
        <v>22044.3-(14)</v>
      </c>
      <c r="BR2532" s="120" t="str">
        <f t="shared" si="1383"/>
        <v>30 deg El 1.5D Gored/Segmented</v>
      </c>
      <c r="BS2532" s="120">
        <f t="shared" si="1384"/>
        <v>1428.875</v>
      </c>
      <c r="BU2532" s="74" t="str">
        <f t="shared" si="1385"/>
        <v>22044.3-(12)</v>
      </c>
      <c r="BV2532" s="120" t="str">
        <f t="shared" si="1386"/>
        <v>30 deg El 1.5D Gored/Segmented</v>
      </c>
      <c r="BW2532" s="120">
        <f t="shared" si="1387"/>
        <v>1714.6499999999999</v>
      </c>
      <c r="BY2532" s="74" t="str">
        <f t="shared" si="1388"/>
        <v>22044.3-(10)</v>
      </c>
      <c r="BZ2532" s="120" t="str">
        <f t="shared" si="1389"/>
        <v>30 deg El 1.5D Gored/Segmented</v>
      </c>
      <c r="CA2532" s="120">
        <f t="shared" si="1390"/>
        <v>2057.58</v>
      </c>
      <c r="CC2532" s="115" t="str">
        <f t="shared" si="1391"/>
        <v xml:space="preserve"> </v>
      </c>
      <c r="CD2532" s="120" t="str">
        <f t="shared" si="1392"/>
        <v xml:space="preserve"> </v>
      </c>
      <c r="CE2532" s="417" t="str">
        <f t="shared" si="1393"/>
        <v xml:space="preserve"> </v>
      </c>
      <c r="CF2532" s="115"/>
      <c r="CG2532" s="115" t="str">
        <f t="shared" si="1394"/>
        <v xml:space="preserve"> </v>
      </c>
      <c r="CH2532" s="120" t="str">
        <f t="shared" si="1395"/>
        <v xml:space="preserve"> </v>
      </c>
      <c r="CI2532" s="417" t="str">
        <f t="shared" si="1396"/>
        <v xml:space="preserve"> </v>
      </c>
      <c r="CJ2532" s="115"/>
      <c r="CK2532" s="115" t="str">
        <f t="shared" si="1397"/>
        <v xml:space="preserve"> </v>
      </c>
      <c r="CL2532" s="120" t="str">
        <f t="shared" si="1398"/>
        <v xml:space="preserve"> </v>
      </c>
      <c r="CM2532" s="417" t="str">
        <f t="shared" si="1400"/>
        <v xml:space="preserve"> </v>
      </c>
      <c r="IS2532" s="111">
        <v>651.6</v>
      </c>
    </row>
    <row r="2533" spans="1:253" s="74" customFormat="1" ht="17.100000000000001" hidden="1" customHeight="1" x14ac:dyDescent="0.25">
      <c r="B2533" s="504">
        <f>IF('KB Duct Parts'!$BL$14=1,'Flanged Elbows'!AX36,0)</f>
        <v>0</v>
      </c>
      <c r="C2533" s="508">
        <v>22046.3</v>
      </c>
      <c r="D2533" s="526">
        <f t="shared" si="1411"/>
        <v>22046.3</v>
      </c>
      <c r="E2533" s="504" t="s">
        <v>1349</v>
      </c>
      <c r="F2533" s="508" t="str">
        <f t="shared" si="1405"/>
        <v xml:space="preserve"> </v>
      </c>
      <c r="G2533" s="516" t="s">
        <v>803</v>
      </c>
      <c r="H2533" s="504" t="s">
        <v>1094</v>
      </c>
      <c r="I2533" s="1035" t="str">
        <f t="shared" si="1406"/>
        <v>Welded Segments</v>
      </c>
      <c r="J2533" s="1036"/>
      <c r="K2533" s="516" t="s">
        <v>881</v>
      </c>
      <c r="L2533" s="535">
        <v>16</v>
      </c>
      <c r="M2533" s="532" t="s">
        <v>1700</v>
      </c>
      <c r="N2533" s="514">
        <f t="shared" si="1372"/>
        <v>1331.34</v>
      </c>
      <c r="O2533" s="514">
        <f t="shared" si="1412"/>
        <v>0</v>
      </c>
      <c r="P2533" s="680">
        <f>'KB Duct Parts'!$AE$3</f>
        <v>0</v>
      </c>
      <c r="Q2533" s="681">
        <f t="shared" si="1407"/>
        <v>0</v>
      </c>
      <c r="R2533" s="682">
        <f t="shared" si="1408"/>
        <v>0</v>
      </c>
      <c r="S2533" s="716">
        <f t="shared" si="1373"/>
        <v>0.2</v>
      </c>
      <c r="T2533" s="679">
        <f t="shared" si="1409"/>
        <v>0</v>
      </c>
      <c r="U2533" s="679">
        <f t="shared" si="1410"/>
        <v>0</v>
      </c>
      <c r="Y2533" s="120"/>
      <c r="AD2533" s="81"/>
      <c r="AF2533" s="370">
        <v>16</v>
      </c>
      <c r="AG2533" s="374">
        <v>14</v>
      </c>
      <c r="AH2533" s="378">
        <v>12</v>
      </c>
      <c r="AI2533" s="381">
        <v>10</v>
      </c>
      <c r="AJ2533" s="386"/>
      <c r="AK2533" s="391"/>
      <c r="AL2533" s="386"/>
      <c r="AM2533" s="363">
        <f t="shared" si="1399"/>
        <v>1</v>
      </c>
      <c r="AN2533" s="578">
        <v>1230.5</v>
      </c>
      <c r="AO2533" s="120">
        <f t="shared" si="1381"/>
        <v>1538.125</v>
      </c>
      <c r="AP2533" s="120">
        <f t="shared" si="1374"/>
        <v>1845.75</v>
      </c>
      <c r="AQ2533" s="120">
        <f t="shared" si="1375"/>
        <v>2214.9</v>
      </c>
      <c r="AR2533" s="120">
        <f t="shared" si="1376"/>
        <v>0</v>
      </c>
      <c r="AS2533" s="120">
        <f t="shared" si="1377"/>
        <v>0</v>
      </c>
      <c r="AT2533" s="120">
        <f t="shared" si="1378"/>
        <v>0</v>
      </c>
      <c r="AU2533" s="363" t="s">
        <v>717</v>
      </c>
      <c r="AV2533" s="393"/>
      <c r="AW2533" s="395"/>
      <c r="AX2533" s="571">
        <v>1.25</v>
      </c>
      <c r="AY2533" s="572">
        <v>1.5</v>
      </c>
      <c r="AZ2533" s="572">
        <v>1.8</v>
      </c>
      <c r="BA2533" s="572">
        <v>0</v>
      </c>
      <c r="BB2533" s="573">
        <v>0</v>
      </c>
      <c r="BC2533" s="395">
        <v>0</v>
      </c>
      <c r="BD2533" s="115"/>
      <c r="BE2533" s="115"/>
      <c r="BF2533" s="115">
        <v>2</v>
      </c>
      <c r="BG2533" s="115">
        <v>46</v>
      </c>
      <c r="BH2533" s="423">
        <f t="shared" si="1403"/>
        <v>50.42</v>
      </c>
      <c r="BI2533" s="417">
        <f t="shared" si="1379"/>
        <v>100.84</v>
      </c>
      <c r="BJ2533" s="115"/>
      <c r="BK2533" s="115"/>
      <c r="BQ2533" s="74" t="str">
        <f t="shared" si="1382"/>
        <v>22046.3-(14)</v>
      </c>
      <c r="BR2533" s="120" t="str">
        <f t="shared" si="1383"/>
        <v>30 deg El 1.5D Gored/Segmented</v>
      </c>
      <c r="BS2533" s="120">
        <f t="shared" si="1384"/>
        <v>1538.125</v>
      </c>
      <c r="BU2533" s="74" t="str">
        <f t="shared" si="1385"/>
        <v>22046.3-(12)</v>
      </c>
      <c r="BV2533" s="120" t="str">
        <f t="shared" si="1386"/>
        <v>30 deg El 1.5D Gored/Segmented</v>
      </c>
      <c r="BW2533" s="120">
        <f t="shared" si="1387"/>
        <v>1845.75</v>
      </c>
      <c r="BY2533" s="74" t="str">
        <f t="shared" si="1388"/>
        <v>22046.3-(10)</v>
      </c>
      <c r="BZ2533" s="120" t="str">
        <f t="shared" si="1389"/>
        <v>30 deg El 1.5D Gored/Segmented</v>
      </c>
      <c r="CA2533" s="120">
        <f t="shared" si="1390"/>
        <v>2214.9</v>
      </c>
      <c r="CC2533" s="115" t="str">
        <f t="shared" si="1391"/>
        <v xml:space="preserve"> </v>
      </c>
      <c r="CD2533" s="120" t="str">
        <f t="shared" si="1392"/>
        <v xml:space="preserve"> </v>
      </c>
      <c r="CE2533" s="417" t="str">
        <f t="shared" si="1393"/>
        <v xml:space="preserve"> </v>
      </c>
      <c r="CF2533" s="115"/>
      <c r="CG2533" s="115" t="str">
        <f t="shared" si="1394"/>
        <v xml:space="preserve"> </v>
      </c>
      <c r="CH2533" s="120" t="str">
        <f t="shared" si="1395"/>
        <v xml:space="preserve"> </v>
      </c>
      <c r="CI2533" s="417" t="str">
        <f t="shared" si="1396"/>
        <v xml:space="preserve"> </v>
      </c>
      <c r="CJ2533" s="115"/>
      <c r="CK2533" s="115" t="str">
        <f t="shared" si="1397"/>
        <v xml:space="preserve"> </v>
      </c>
      <c r="CL2533" s="120" t="str">
        <f t="shared" si="1398"/>
        <v xml:space="preserve"> </v>
      </c>
      <c r="CM2533" s="417" t="str">
        <f t="shared" si="1400"/>
        <v xml:space="preserve"> </v>
      </c>
      <c r="IS2533" s="111">
        <v>701.3</v>
      </c>
    </row>
    <row r="2534" spans="1:253" s="74" customFormat="1" ht="17.100000000000001" hidden="1" customHeight="1" x14ac:dyDescent="0.25">
      <c r="B2534" s="504">
        <f>IF('KB Duct Parts'!$BL$14=1,'Flanged Elbows'!AX37,0)</f>
        <v>0</v>
      </c>
      <c r="C2534" s="508">
        <v>22048.3</v>
      </c>
      <c r="D2534" s="526">
        <f t="shared" si="1411"/>
        <v>22048.3</v>
      </c>
      <c r="E2534" s="504" t="s">
        <v>1350</v>
      </c>
      <c r="F2534" s="508" t="str">
        <f t="shared" si="1405"/>
        <v xml:space="preserve"> </v>
      </c>
      <c r="G2534" s="516" t="s">
        <v>803</v>
      </c>
      <c r="H2534" s="504" t="s">
        <v>1094</v>
      </c>
      <c r="I2534" s="1035" t="str">
        <f t="shared" si="1406"/>
        <v>Welded Segments</v>
      </c>
      <c r="J2534" s="1036"/>
      <c r="K2534" s="516" t="s">
        <v>881</v>
      </c>
      <c r="L2534" s="535">
        <v>16</v>
      </c>
      <c r="M2534" s="532" t="s">
        <v>1700</v>
      </c>
      <c r="N2534" s="514">
        <f t="shared" si="1372"/>
        <v>1443.1200000000001</v>
      </c>
      <c r="O2534" s="514">
        <f t="shared" si="1412"/>
        <v>0</v>
      </c>
      <c r="P2534" s="680">
        <f>'KB Duct Parts'!$AE$3</f>
        <v>0</v>
      </c>
      <c r="Q2534" s="681">
        <f t="shared" si="1407"/>
        <v>0</v>
      </c>
      <c r="R2534" s="682">
        <f t="shared" si="1408"/>
        <v>0</v>
      </c>
      <c r="S2534" s="716">
        <f t="shared" si="1373"/>
        <v>0.2</v>
      </c>
      <c r="T2534" s="679">
        <f t="shared" si="1409"/>
        <v>0</v>
      </c>
      <c r="U2534" s="679">
        <f t="shared" si="1410"/>
        <v>0</v>
      </c>
      <c r="Y2534" s="120"/>
      <c r="AD2534" s="81"/>
      <c r="AF2534" s="370">
        <v>16</v>
      </c>
      <c r="AG2534" s="374">
        <v>14</v>
      </c>
      <c r="AH2534" s="378">
        <v>12</v>
      </c>
      <c r="AI2534" s="381">
        <v>10</v>
      </c>
      <c r="AJ2534" s="386"/>
      <c r="AK2534" s="391"/>
      <c r="AL2534" s="386"/>
      <c r="AM2534" s="363">
        <f t="shared" si="1399"/>
        <v>1</v>
      </c>
      <c r="AN2534" s="578">
        <v>1317.4</v>
      </c>
      <c r="AO2534" s="120">
        <f t="shared" si="1381"/>
        <v>1646.75</v>
      </c>
      <c r="AP2534" s="120">
        <f t="shared" si="1374"/>
        <v>1976.1000000000001</v>
      </c>
      <c r="AQ2534" s="120">
        <f t="shared" si="1375"/>
        <v>2371.3200000000002</v>
      </c>
      <c r="AR2534" s="120">
        <f t="shared" si="1376"/>
        <v>0</v>
      </c>
      <c r="AS2534" s="120">
        <f t="shared" si="1377"/>
        <v>0</v>
      </c>
      <c r="AT2534" s="120">
        <f t="shared" si="1378"/>
        <v>0</v>
      </c>
      <c r="AU2534" s="363" t="s">
        <v>717</v>
      </c>
      <c r="AV2534" s="393"/>
      <c r="AW2534" s="395"/>
      <c r="AX2534" s="571">
        <v>1.25</v>
      </c>
      <c r="AY2534" s="572">
        <v>1.5</v>
      </c>
      <c r="AZ2534" s="572">
        <v>1.8</v>
      </c>
      <c r="BA2534" s="572">
        <v>0</v>
      </c>
      <c r="BB2534" s="573">
        <v>0</v>
      </c>
      <c r="BC2534" s="395">
        <v>0</v>
      </c>
      <c r="BD2534" s="115"/>
      <c r="BE2534" s="115"/>
      <c r="BF2534" s="115">
        <v>2</v>
      </c>
      <c r="BG2534" s="115">
        <v>48</v>
      </c>
      <c r="BH2534" s="423">
        <f t="shared" si="1403"/>
        <v>62.86</v>
      </c>
      <c r="BI2534" s="417">
        <f t="shared" si="1379"/>
        <v>125.72</v>
      </c>
      <c r="BJ2534" s="115"/>
      <c r="BK2534" s="115"/>
      <c r="BQ2534" s="74" t="str">
        <f t="shared" si="1382"/>
        <v>22048.3-(14)</v>
      </c>
      <c r="BR2534" s="120" t="str">
        <f t="shared" si="1383"/>
        <v>30 deg El 1.5D Gored/Segmented</v>
      </c>
      <c r="BS2534" s="120">
        <f t="shared" si="1384"/>
        <v>1646.75</v>
      </c>
      <c r="BU2534" s="74" t="str">
        <f t="shared" si="1385"/>
        <v>22048.3-(12)</v>
      </c>
      <c r="BV2534" s="120" t="str">
        <f t="shared" si="1386"/>
        <v>30 deg El 1.5D Gored/Segmented</v>
      </c>
      <c r="BW2534" s="120">
        <f t="shared" si="1387"/>
        <v>1976.1000000000001</v>
      </c>
      <c r="BY2534" s="74" t="str">
        <f t="shared" si="1388"/>
        <v>22048.3-(10)</v>
      </c>
      <c r="BZ2534" s="120" t="str">
        <f t="shared" si="1389"/>
        <v>30 deg El 1.5D Gored/Segmented</v>
      </c>
      <c r="CA2534" s="120">
        <f t="shared" si="1390"/>
        <v>2371.3200000000002</v>
      </c>
      <c r="CC2534" s="115" t="str">
        <f t="shared" si="1391"/>
        <v xml:space="preserve"> </v>
      </c>
      <c r="CD2534" s="120" t="str">
        <f t="shared" si="1392"/>
        <v xml:space="preserve"> </v>
      </c>
      <c r="CE2534" s="417" t="str">
        <f t="shared" si="1393"/>
        <v xml:space="preserve"> </v>
      </c>
      <c r="CF2534" s="115"/>
      <c r="CG2534" s="115" t="str">
        <f t="shared" si="1394"/>
        <v xml:space="preserve"> </v>
      </c>
      <c r="CH2534" s="120" t="str">
        <f t="shared" si="1395"/>
        <v xml:space="preserve"> </v>
      </c>
      <c r="CI2534" s="417" t="str">
        <f t="shared" si="1396"/>
        <v xml:space="preserve"> </v>
      </c>
      <c r="CJ2534" s="115"/>
      <c r="CK2534" s="115" t="str">
        <f t="shared" si="1397"/>
        <v xml:space="preserve"> </v>
      </c>
      <c r="CL2534" s="120" t="str">
        <f t="shared" si="1398"/>
        <v xml:space="preserve"> </v>
      </c>
      <c r="CM2534" s="417" t="str">
        <f t="shared" si="1400"/>
        <v xml:space="preserve"> </v>
      </c>
      <c r="IS2534" s="111">
        <v>751</v>
      </c>
    </row>
    <row r="2535" spans="1:253" s="74" customFormat="1" ht="17.100000000000001" hidden="1" customHeight="1" x14ac:dyDescent="0.25">
      <c r="A2535" s="369"/>
      <c r="B2535" s="504">
        <f>IF('KB Duct Parts'!$BL$14=1,'Flanged Elbows'!R7,0)</f>
        <v>0</v>
      </c>
      <c r="C2535" s="525" t="s">
        <v>804</v>
      </c>
      <c r="D2535" s="506" t="str">
        <f t="shared" si="1411"/>
        <v>22404.90L</v>
      </c>
      <c r="E2535" s="520" t="s">
        <v>861</v>
      </c>
      <c r="F2535" s="508" t="str">
        <f t="shared" si="1405"/>
        <v xml:space="preserve"> </v>
      </c>
      <c r="G2535" s="516" t="s">
        <v>808</v>
      </c>
      <c r="H2535" s="504" t="str">
        <f>IF('Flanged Parts'!$BB$6=1,"CS",IF('Flanged Parts'!$BB$6=2,"Glv",0))</f>
        <v>Glv</v>
      </c>
      <c r="I2535" s="1035"/>
      <c r="J2535" s="1036"/>
      <c r="K2535" s="516" t="s">
        <v>881</v>
      </c>
      <c r="L2535" s="535" t="s">
        <v>713</v>
      </c>
      <c r="M2535" s="517" t="str">
        <f t="shared" si="1402"/>
        <v>Y</v>
      </c>
      <c r="N2535" s="514">
        <f t="shared" si="1372"/>
        <v>81.259999999999991</v>
      </c>
      <c r="O2535" s="514">
        <f t="shared" si="1412"/>
        <v>0</v>
      </c>
      <c r="P2535" s="680">
        <f>'KB Duct Parts'!$AE$3</f>
        <v>0</v>
      </c>
      <c r="Q2535" s="681">
        <f t="shared" si="1407"/>
        <v>0</v>
      </c>
      <c r="R2535" s="682">
        <f t="shared" si="1408"/>
        <v>0</v>
      </c>
      <c r="S2535" s="716">
        <f t="shared" si="1373"/>
        <v>0.2</v>
      </c>
      <c r="T2535" s="679">
        <f t="shared" si="1409"/>
        <v>0</v>
      </c>
      <c r="U2535" s="679">
        <f t="shared" si="1410"/>
        <v>0</v>
      </c>
      <c r="Y2535" s="120"/>
      <c r="AD2535" s="81"/>
      <c r="AF2535" s="370" t="s">
        <v>713</v>
      </c>
      <c r="AG2535" s="374" t="s">
        <v>7</v>
      </c>
      <c r="AH2535" s="378"/>
      <c r="AI2535" s="381"/>
      <c r="AJ2535" s="386"/>
      <c r="AK2535" s="391"/>
      <c r="AL2535" s="386"/>
      <c r="AM2535" s="363">
        <f t="shared" si="1399"/>
        <v>1</v>
      </c>
      <c r="AN2535" s="578">
        <v>73.599999999999994</v>
      </c>
      <c r="AO2535" s="120">
        <f t="shared" si="1381"/>
        <v>73.599999999999994</v>
      </c>
      <c r="AP2535" s="120">
        <f t="shared" si="1374"/>
        <v>0</v>
      </c>
      <c r="AQ2535" s="120">
        <f t="shared" si="1375"/>
        <v>0</v>
      </c>
      <c r="AR2535" s="120">
        <f t="shared" si="1376"/>
        <v>0</v>
      </c>
      <c r="AS2535" s="120">
        <f t="shared" si="1377"/>
        <v>0</v>
      </c>
      <c r="AT2535" s="120">
        <f t="shared" si="1378"/>
        <v>0</v>
      </c>
      <c r="AU2535" s="363" t="s">
        <v>717</v>
      </c>
      <c r="AV2535" s="393"/>
      <c r="AW2535" s="395"/>
      <c r="AX2535" s="571">
        <v>1</v>
      </c>
      <c r="AY2535" s="572">
        <v>0</v>
      </c>
      <c r="AZ2535" s="572">
        <v>0</v>
      </c>
      <c r="BA2535" s="572">
        <v>0</v>
      </c>
      <c r="BB2535" s="573">
        <v>0</v>
      </c>
      <c r="BC2535" s="395">
        <v>0</v>
      </c>
      <c r="BD2535" s="115"/>
      <c r="BE2535" s="115"/>
      <c r="BF2535" s="115">
        <v>2</v>
      </c>
      <c r="BG2535" s="115">
        <v>4</v>
      </c>
      <c r="BH2535" s="423">
        <f t="shared" si="1403"/>
        <v>3.83</v>
      </c>
      <c r="BI2535" s="417">
        <f t="shared" si="1379"/>
        <v>7.66</v>
      </c>
      <c r="BJ2535" s="115"/>
      <c r="BK2535" s="115"/>
      <c r="BQ2535" s="74" t="str">
        <f t="shared" si="1382"/>
        <v>22404.90L-(11T)</v>
      </c>
      <c r="BR2535" s="120" t="str">
        <f t="shared" si="1383"/>
        <v>90 deg El-LR 2.5D Tubed</v>
      </c>
      <c r="BS2535" s="120">
        <f t="shared" si="1384"/>
        <v>73.599999999999994</v>
      </c>
      <c r="BU2535" s="74" t="str">
        <f t="shared" si="1385"/>
        <v xml:space="preserve"> </v>
      </c>
      <c r="BV2535" s="120" t="str">
        <f t="shared" si="1386"/>
        <v xml:space="preserve"> </v>
      </c>
      <c r="BW2535" s="120" t="str">
        <f t="shared" si="1387"/>
        <v xml:space="preserve">  </v>
      </c>
      <c r="BY2535" s="74" t="str">
        <f t="shared" si="1388"/>
        <v xml:space="preserve"> </v>
      </c>
      <c r="BZ2535" s="120" t="str">
        <f t="shared" si="1389"/>
        <v xml:space="preserve"> </v>
      </c>
      <c r="CA2535" s="120" t="str">
        <f t="shared" si="1390"/>
        <v xml:space="preserve"> </v>
      </c>
      <c r="CC2535" s="115" t="str">
        <f t="shared" si="1391"/>
        <v xml:space="preserve"> </v>
      </c>
      <c r="CD2535" s="120" t="str">
        <f t="shared" si="1392"/>
        <v xml:space="preserve"> </v>
      </c>
      <c r="CE2535" s="417" t="str">
        <f t="shared" si="1393"/>
        <v xml:space="preserve"> </v>
      </c>
      <c r="CF2535" s="115"/>
      <c r="CG2535" s="115" t="str">
        <f t="shared" si="1394"/>
        <v xml:space="preserve"> </v>
      </c>
      <c r="CH2535" s="120" t="str">
        <f t="shared" si="1395"/>
        <v xml:space="preserve"> </v>
      </c>
      <c r="CI2535" s="417" t="str">
        <f t="shared" si="1396"/>
        <v xml:space="preserve"> </v>
      </c>
      <c r="CJ2535" s="115"/>
      <c r="CK2535" s="115" t="str">
        <f t="shared" si="1397"/>
        <v xml:space="preserve"> </v>
      </c>
      <c r="CL2535" s="120" t="str">
        <f t="shared" si="1398"/>
        <v xml:space="preserve"> </v>
      </c>
      <c r="CM2535" s="417" t="str">
        <f t="shared" si="1400"/>
        <v xml:space="preserve"> </v>
      </c>
      <c r="IS2535" s="111"/>
    </row>
    <row r="2536" spans="1:253" s="74" customFormat="1" ht="17.100000000000001" hidden="1" customHeight="1" x14ac:dyDescent="0.25">
      <c r="A2536" s="369"/>
      <c r="B2536" s="504">
        <f>IF('KB Duct Parts'!$BL$14=1,'Flanged Elbows'!R8,0)</f>
        <v>0</v>
      </c>
      <c r="C2536" s="525" t="s">
        <v>805</v>
      </c>
      <c r="D2536" s="506" t="str">
        <f t="shared" si="1411"/>
        <v>22405.90L</v>
      </c>
      <c r="E2536" s="504" t="s">
        <v>862</v>
      </c>
      <c r="F2536" s="508" t="str">
        <f t="shared" si="1405"/>
        <v xml:space="preserve"> </v>
      </c>
      <c r="G2536" s="516" t="s">
        <v>808</v>
      </c>
      <c r="H2536" s="504" t="str">
        <f>IF('Flanged Parts'!$BB$6=1,"CS",IF('Flanged Parts'!$BB$6=2,"Glv",0))</f>
        <v>Glv</v>
      </c>
      <c r="I2536" s="1035"/>
      <c r="J2536" s="1036"/>
      <c r="K2536" s="516" t="s">
        <v>881</v>
      </c>
      <c r="L2536" s="535" t="s">
        <v>706</v>
      </c>
      <c r="M2536" s="517" t="str">
        <f t="shared" si="1402"/>
        <v>Y</v>
      </c>
      <c r="N2536" s="514">
        <f t="shared" si="1372"/>
        <v>133</v>
      </c>
      <c r="O2536" s="514">
        <f t="shared" si="1412"/>
        <v>0</v>
      </c>
      <c r="P2536" s="680">
        <f>'KB Duct Parts'!$AE$3</f>
        <v>0</v>
      </c>
      <c r="Q2536" s="681">
        <f t="shared" si="1407"/>
        <v>0</v>
      </c>
      <c r="R2536" s="682">
        <f t="shared" si="1408"/>
        <v>0</v>
      </c>
      <c r="S2536" s="716">
        <f t="shared" si="1373"/>
        <v>0.2</v>
      </c>
      <c r="T2536" s="679">
        <f t="shared" si="1409"/>
        <v>0</v>
      </c>
      <c r="U2536" s="679">
        <f t="shared" si="1410"/>
        <v>0</v>
      </c>
      <c r="Y2536" s="120"/>
      <c r="AD2536" s="81"/>
      <c r="AF2536" s="370" t="s">
        <v>706</v>
      </c>
      <c r="AG2536" s="374" t="s">
        <v>7</v>
      </c>
      <c r="AH2536" s="378"/>
      <c r="AI2536" s="381"/>
      <c r="AJ2536" s="386"/>
      <c r="AK2536" s="391"/>
      <c r="AL2536" s="386"/>
      <c r="AM2536" s="363">
        <f t="shared" si="1399"/>
        <v>1</v>
      </c>
      <c r="AN2536" s="578">
        <v>123.2</v>
      </c>
      <c r="AO2536" s="120">
        <f t="shared" si="1381"/>
        <v>123.2</v>
      </c>
      <c r="AP2536" s="120">
        <f t="shared" si="1374"/>
        <v>0</v>
      </c>
      <c r="AQ2536" s="120">
        <f t="shared" si="1375"/>
        <v>0</v>
      </c>
      <c r="AR2536" s="120">
        <f t="shared" si="1376"/>
        <v>0</v>
      </c>
      <c r="AS2536" s="120">
        <f t="shared" si="1377"/>
        <v>0</v>
      </c>
      <c r="AT2536" s="120">
        <f t="shared" si="1378"/>
        <v>0</v>
      </c>
      <c r="AU2536" s="363" t="s">
        <v>717</v>
      </c>
      <c r="AV2536" s="393"/>
      <c r="AW2536" s="395"/>
      <c r="AX2536" s="571">
        <v>1</v>
      </c>
      <c r="AY2536" s="572">
        <v>0</v>
      </c>
      <c r="AZ2536" s="572">
        <v>0</v>
      </c>
      <c r="BA2536" s="572">
        <v>0</v>
      </c>
      <c r="BB2536" s="573">
        <v>0</v>
      </c>
      <c r="BC2536" s="395">
        <v>0</v>
      </c>
      <c r="BD2536" s="115"/>
      <c r="BE2536" s="115"/>
      <c r="BF2536" s="115">
        <v>2</v>
      </c>
      <c r="BG2536" s="115">
        <v>5</v>
      </c>
      <c r="BH2536" s="423">
        <f t="shared" si="1403"/>
        <v>4.9000000000000004</v>
      </c>
      <c r="BI2536" s="417">
        <f t="shared" si="1379"/>
        <v>9.8000000000000007</v>
      </c>
      <c r="BJ2536" s="115"/>
      <c r="BK2536" s="115"/>
      <c r="BQ2536" s="74" t="str">
        <f t="shared" si="1382"/>
        <v>22405.90L-(11T)</v>
      </c>
      <c r="BR2536" s="120" t="str">
        <f t="shared" si="1383"/>
        <v>90 deg El-LR 2.5D Tubed</v>
      </c>
      <c r="BS2536" s="120">
        <f t="shared" si="1384"/>
        <v>123.2</v>
      </c>
      <c r="BU2536" s="74" t="str">
        <f t="shared" si="1385"/>
        <v xml:space="preserve"> </v>
      </c>
      <c r="BV2536" s="120" t="str">
        <f t="shared" si="1386"/>
        <v xml:space="preserve"> </v>
      </c>
      <c r="BW2536" s="120" t="str">
        <f t="shared" si="1387"/>
        <v xml:space="preserve">  </v>
      </c>
      <c r="BY2536" s="74" t="str">
        <f t="shared" si="1388"/>
        <v xml:space="preserve"> </v>
      </c>
      <c r="BZ2536" s="120" t="str">
        <f t="shared" si="1389"/>
        <v xml:space="preserve"> </v>
      </c>
      <c r="CA2536" s="120" t="str">
        <f t="shared" si="1390"/>
        <v xml:space="preserve"> </v>
      </c>
      <c r="CC2536" s="115" t="str">
        <f t="shared" si="1391"/>
        <v xml:space="preserve"> </v>
      </c>
      <c r="CD2536" s="120" t="str">
        <f t="shared" si="1392"/>
        <v xml:space="preserve"> </v>
      </c>
      <c r="CE2536" s="417" t="str">
        <f t="shared" si="1393"/>
        <v xml:space="preserve"> </v>
      </c>
      <c r="CF2536" s="115"/>
      <c r="CG2536" s="115" t="str">
        <f t="shared" si="1394"/>
        <v xml:space="preserve"> </v>
      </c>
      <c r="CH2536" s="120" t="str">
        <f t="shared" si="1395"/>
        <v xml:space="preserve"> </v>
      </c>
      <c r="CI2536" s="417" t="str">
        <f t="shared" si="1396"/>
        <v xml:space="preserve"> </v>
      </c>
      <c r="CJ2536" s="115"/>
      <c r="CK2536" s="115" t="str">
        <f t="shared" si="1397"/>
        <v xml:space="preserve"> </v>
      </c>
      <c r="CL2536" s="120" t="str">
        <f t="shared" si="1398"/>
        <v xml:space="preserve"> </v>
      </c>
      <c r="CM2536" s="417" t="str">
        <f t="shared" si="1400"/>
        <v xml:space="preserve"> </v>
      </c>
      <c r="IS2536" s="111"/>
    </row>
    <row r="2537" spans="1:253" s="74" customFormat="1" ht="17.100000000000001" hidden="1" customHeight="1" x14ac:dyDescent="0.25">
      <c r="A2537" s="369"/>
      <c r="B2537" s="504">
        <f>IF('KB Duct Parts'!$BL$14=1,'Flanged Elbows'!R9,0)</f>
        <v>0</v>
      </c>
      <c r="C2537" s="525" t="s">
        <v>806</v>
      </c>
      <c r="D2537" s="506" t="str">
        <f t="shared" si="1411"/>
        <v>22406.90L</v>
      </c>
      <c r="E2537" s="504" t="s">
        <v>863</v>
      </c>
      <c r="F2537" s="508" t="str">
        <f t="shared" si="1405"/>
        <v xml:space="preserve"> </v>
      </c>
      <c r="G2537" s="516" t="s">
        <v>808</v>
      </c>
      <c r="H2537" s="504" t="str">
        <f>IF('Flanged Parts'!$BB$6=1,"CS",IF('Flanged Parts'!$BB$6=2,"Glv",0))</f>
        <v>Glv</v>
      </c>
      <c r="I2537" s="1035"/>
      <c r="J2537" s="1036"/>
      <c r="K2537" s="516" t="s">
        <v>881</v>
      </c>
      <c r="L2537" s="535" t="s">
        <v>706</v>
      </c>
      <c r="M2537" s="517" t="str">
        <f t="shared" si="1402"/>
        <v>Y</v>
      </c>
      <c r="N2537" s="514">
        <f t="shared" ref="N2537:N2600" si="1413">AN2537+BI2537</f>
        <v>174.62</v>
      </c>
      <c r="O2537" s="514">
        <f t="shared" si="1412"/>
        <v>0</v>
      </c>
      <c r="P2537" s="680">
        <f>'KB Duct Parts'!$AE$3</f>
        <v>0</v>
      </c>
      <c r="Q2537" s="681">
        <f t="shared" si="1407"/>
        <v>0</v>
      </c>
      <c r="R2537" s="682">
        <f t="shared" si="1408"/>
        <v>0</v>
      </c>
      <c r="S2537" s="716">
        <f t="shared" ref="S2537:S2600" si="1414">IF($Y$3904&gt;0.2,0.2,$Y$3904)</f>
        <v>0.2</v>
      </c>
      <c r="T2537" s="679">
        <f t="shared" si="1409"/>
        <v>0</v>
      </c>
      <c r="U2537" s="679">
        <f t="shared" si="1410"/>
        <v>0</v>
      </c>
      <c r="Y2537" s="120"/>
      <c r="AD2537" s="81"/>
      <c r="AF2537" s="370" t="s">
        <v>706</v>
      </c>
      <c r="AG2537" s="374" t="s">
        <v>7</v>
      </c>
      <c r="AH2537" s="378"/>
      <c r="AI2537" s="381"/>
      <c r="AJ2537" s="386"/>
      <c r="AK2537" s="391"/>
      <c r="AL2537" s="386"/>
      <c r="AM2537" s="363">
        <f t="shared" si="1399"/>
        <v>1</v>
      </c>
      <c r="AN2537" s="578">
        <v>162.80000000000001</v>
      </c>
      <c r="AO2537" s="120">
        <f t="shared" si="1381"/>
        <v>162.80000000000001</v>
      </c>
      <c r="AP2537" s="120">
        <f t="shared" ref="AP2537:AP2600" si="1415">$AN2537*AY2537</f>
        <v>0</v>
      </c>
      <c r="AQ2537" s="120">
        <f t="shared" ref="AQ2537:AQ2600" si="1416">$AN2537*AZ2537</f>
        <v>0</v>
      </c>
      <c r="AR2537" s="120">
        <f t="shared" ref="AR2537:AR2600" si="1417">$AN2537*BA2537</f>
        <v>0</v>
      </c>
      <c r="AS2537" s="120">
        <f t="shared" ref="AS2537:AS2600" si="1418">$AN2537*BB2537</f>
        <v>0</v>
      </c>
      <c r="AT2537" s="120">
        <f t="shared" ref="AT2537:AT2600" si="1419">$AN2537*BC2537</f>
        <v>0</v>
      </c>
      <c r="AU2537" s="363" t="s">
        <v>717</v>
      </c>
      <c r="AV2537" s="393"/>
      <c r="AW2537" s="395"/>
      <c r="AX2537" s="571">
        <v>1</v>
      </c>
      <c r="AY2537" s="572">
        <v>0</v>
      </c>
      <c r="AZ2537" s="572">
        <v>0</v>
      </c>
      <c r="BA2537" s="572">
        <v>0</v>
      </c>
      <c r="BB2537" s="573">
        <v>0</v>
      </c>
      <c r="BC2537" s="395">
        <v>0</v>
      </c>
      <c r="BD2537" s="115"/>
      <c r="BE2537" s="115"/>
      <c r="BF2537" s="115">
        <v>2</v>
      </c>
      <c r="BG2537" s="115">
        <v>6</v>
      </c>
      <c r="BH2537" s="423">
        <f t="shared" si="1403"/>
        <v>5.91</v>
      </c>
      <c r="BI2537" s="417">
        <f t="shared" ref="BI2537:BI2600" si="1420">BF2537*BH2537</f>
        <v>11.82</v>
      </c>
      <c r="BJ2537" s="115"/>
      <c r="BK2537" s="115"/>
      <c r="BQ2537" s="74" t="str">
        <f t="shared" si="1382"/>
        <v>22406.90L-(11T)</v>
      </c>
      <c r="BR2537" s="120" t="str">
        <f t="shared" si="1383"/>
        <v>90 deg El-LR 2.5D Tubed</v>
      </c>
      <c r="BS2537" s="120">
        <f t="shared" si="1384"/>
        <v>162.80000000000001</v>
      </c>
      <c r="BU2537" s="74" t="str">
        <f t="shared" si="1385"/>
        <v xml:space="preserve"> </v>
      </c>
      <c r="BV2537" s="120" t="str">
        <f t="shared" si="1386"/>
        <v xml:space="preserve"> </v>
      </c>
      <c r="BW2537" s="120" t="str">
        <f t="shared" si="1387"/>
        <v xml:space="preserve">  </v>
      </c>
      <c r="BY2537" s="74" t="str">
        <f t="shared" si="1388"/>
        <v xml:space="preserve"> </v>
      </c>
      <c r="BZ2537" s="120" t="str">
        <f t="shared" si="1389"/>
        <v xml:space="preserve"> </v>
      </c>
      <c r="CA2537" s="120" t="str">
        <f t="shared" si="1390"/>
        <v xml:space="preserve"> </v>
      </c>
      <c r="CC2537" s="115" t="str">
        <f t="shared" si="1391"/>
        <v xml:space="preserve"> </v>
      </c>
      <c r="CD2537" s="120" t="str">
        <f t="shared" si="1392"/>
        <v xml:space="preserve"> </v>
      </c>
      <c r="CE2537" s="417" t="str">
        <f t="shared" si="1393"/>
        <v xml:space="preserve"> </v>
      </c>
      <c r="CF2537" s="115"/>
      <c r="CG2537" s="115" t="str">
        <f t="shared" si="1394"/>
        <v xml:space="preserve"> </v>
      </c>
      <c r="CH2537" s="120" t="str">
        <f t="shared" si="1395"/>
        <v xml:space="preserve"> </v>
      </c>
      <c r="CI2537" s="417" t="str">
        <f t="shared" si="1396"/>
        <v xml:space="preserve"> </v>
      </c>
      <c r="CJ2537" s="115"/>
      <c r="CK2537" s="115" t="str">
        <f t="shared" si="1397"/>
        <v xml:space="preserve"> </v>
      </c>
      <c r="CL2537" s="120" t="str">
        <f t="shared" si="1398"/>
        <v xml:space="preserve"> </v>
      </c>
      <c r="CM2537" s="417" t="str">
        <f t="shared" si="1400"/>
        <v xml:space="preserve"> </v>
      </c>
      <c r="IS2537" s="111"/>
    </row>
    <row r="2538" spans="1:253" s="74" customFormat="1" ht="17.100000000000001" hidden="1" customHeight="1" x14ac:dyDescent="0.25">
      <c r="A2538" s="369"/>
      <c r="B2538" s="504">
        <f>IF('KB Duct Parts'!$BL$14=1,'Flanged Elbows'!R11,0)</f>
        <v>0</v>
      </c>
      <c r="C2538" s="525" t="s">
        <v>807</v>
      </c>
      <c r="D2538" s="506" t="str">
        <f t="shared" si="1411"/>
        <v>22408.90L</v>
      </c>
      <c r="E2538" s="504" t="s">
        <v>865</v>
      </c>
      <c r="F2538" s="508" t="str">
        <f t="shared" si="1405"/>
        <v xml:space="preserve"> </v>
      </c>
      <c r="G2538" s="516" t="s">
        <v>808</v>
      </c>
      <c r="H2538" s="504" t="str">
        <f>IF('Flanged Parts'!$BB$6=1,"CS",IF('Flanged Parts'!$BB$6=2,"Glv",0))</f>
        <v>Glv</v>
      </c>
      <c r="I2538" s="1035"/>
      <c r="J2538" s="1036"/>
      <c r="K2538" s="516" t="s">
        <v>881</v>
      </c>
      <c r="L2538" s="535" t="s">
        <v>706</v>
      </c>
      <c r="M2538" s="517" t="str">
        <f t="shared" si="1402"/>
        <v>Y</v>
      </c>
      <c r="N2538" s="514">
        <f t="shared" si="1413"/>
        <v>311.47999999999996</v>
      </c>
      <c r="O2538" s="514">
        <f t="shared" si="1412"/>
        <v>0</v>
      </c>
      <c r="P2538" s="680">
        <f>'KB Duct Parts'!$AE$3</f>
        <v>0</v>
      </c>
      <c r="Q2538" s="681">
        <f t="shared" si="1407"/>
        <v>0</v>
      </c>
      <c r="R2538" s="682">
        <f t="shared" si="1408"/>
        <v>0</v>
      </c>
      <c r="S2538" s="716">
        <f t="shared" si="1414"/>
        <v>0.2</v>
      </c>
      <c r="T2538" s="679">
        <f t="shared" si="1409"/>
        <v>0</v>
      </c>
      <c r="U2538" s="679">
        <f t="shared" si="1410"/>
        <v>0</v>
      </c>
      <c r="Y2538" s="120"/>
      <c r="AD2538" s="81"/>
      <c r="AF2538" s="370" t="s">
        <v>706</v>
      </c>
      <c r="AG2538" s="374" t="s">
        <v>7</v>
      </c>
      <c r="AH2538" s="378"/>
      <c r="AI2538" s="381"/>
      <c r="AJ2538" s="386"/>
      <c r="AK2538" s="391"/>
      <c r="AL2538" s="386"/>
      <c r="AM2538" s="363">
        <f t="shared" si="1399"/>
        <v>1</v>
      </c>
      <c r="AN2538" s="578">
        <v>292.89999999999998</v>
      </c>
      <c r="AO2538" s="120">
        <f t="shared" ref="AO2538:AO2601" si="1421">$AN2538*AX2538</f>
        <v>292.89999999999998</v>
      </c>
      <c r="AP2538" s="120">
        <f t="shared" si="1415"/>
        <v>0</v>
      </c>
      <c r="AQ2538" s="120">
        <f t="shared" si="1416"/>
        <v>0</v>
      </c>
      <c r="AR2538" s="120">
        <f t="shared" si="1417"/>
        <v>0</v>
      </c>
      <c r="AS2538" s="120">
        <f t="shared" si="1418"/>
        <v>0</v>
      </c>
      <c r="AT2538" s="120">
        <f t="shared" si="1419"/>
        <v>0</v>
      </c>
      <c r="AU2538" s="363" t="s">
        <v>717</v>
      </c>
      <c r="AV2538" s="393"/>
      <c r="AW2538" s="395"/>
      <c r="AX2538" s="571">
        <v>1</v>
      </c>
      <c r="AY2538" s="572">
        <v>0</v>
      </c>
      <c r="AZ2538" s="572">
        <v>0</v>
      </c>
      <c r="BA2538" s="572">
        <v>0</v>
      </c>
      <c r="BB2538" s="573">
        <v>0</v>
      </c>
      <c r="BC2538" s="395">
        <v>0</v>
      </c>
      <c r="BD2538" s="115"/>
      <c r="BE2538" s="115"/>
      <c r="BF2538" s="115">
        <v>2</v>
      </c>
      <c r="BG2538" s="115">
        <v>8</v>
      </c>
      <c r="BH2538" s="423">
        <f t="shared" si="1403"/>
        <v>9.2899999999999991</v>
      </c>
      <c r="BI2538" s="417">
        <f t="shared" si="1420"/>
        <v>18.579999999999998</v>
      </c>
      <c r="BJ2538" s="115"/>
      <c r="BK2538" s="115"/>
      <c r="BQ2538" s="74" t="str">
        <f t="shared" ref="BQ2538:BQ2601" si="1422">IF(AO2538&gt;0,D2538&amp;"-("&amp; AG2538&amp;")"," ")</f>
        <v>22408.90L-(11T)</v>
      </c>
      <c r="BR2538" s="120" t="str">
        <f t="shared" ref="BR2538:BR2601" si="1423">IF(AO2538&gt;0,$G2538," ")</f>
        <v>90 deg El-LR 2.5D Tubed</v>
      </c>
      <c r="BS2538" s="120">
        <f t="shared" ref="BS2538:BS2601" si="1424">IF(AO2538&gt;0,AO2538," ")</f>
        <v>292.89999999999998</v>
      </c>
      <c r="BU2538" s="74" t="str">
        <f t="shared" ref="BU2538:BU2601" si="1425">IF(AP2538&gt;0,D2538&amp;"-("&amp;AH2538&amp;")"," ")</f>
        <v xml:space="preserve"> </v>
      </c>
      <c r="BV2538" s="120" t="str">
        <f t="shared" ref="BV2538:BV2601" si="1426">IF(AP2538&gt;0,$G2538," ")</f>
        <v xml:space="preserve"> </v>
      </c>
      <c r="BW2538" s="120" t="str">
        <f t="shared" ref="BW2538:BW2601" si="1427">IF(AP2538&gt;0,AP2538,"  ")</f>
        <v xml:space="preserve">  </v>
      </c>
      <c r="BY2538" s="74" t="str">
        <f t="shared" ref="BY2538:BY2601" si="1428">IF(AQ2538&gt;0,D2538&amp;"-("&amp;AI2538&amp;")"," ")</f>
        <v xml:space="preserve"> </v>
      </c>
      <c r="BZ2538" s="120" t="str">
        <f t="shared" ref="BZ2538:BZ2601" si="1429">IF(AQ2538&gt;0,$G2538," ")</f>
        <v xml:space="preserve"> </v>
      </c>
      <c r="CA2538" s="120" t="str">
        <f t="shared" ref="CA2538:CA2601" si="1430">IF(AQ2538&gt;0,AQ2538," ")</f>
        <v xml:space="preserve"> </v>
      </c>
      <c r="CC2538" s="115" t="str">
        <f t="shared" ref="CC2538:CC2601" si="1431">IF(AR2538&gt;0,D2538&amp;"-("&amp;AJ2538&amp;")"," ")</f>
        <v xml:space="preserve"> </v>
      </c>
      <c r="CD2538" s="120" t="str">
        <f t="shared" ref="CD2538:CD2601" si="1432">IF(AR2538&gt;0,$G2538," ")</f>
        <v xml:space="preserve"> </v>
      </c>
      <c r="CE2538" s="417" t="str">
        <f t="shared" ref="CE2538:CE2601" si="1433">IF(AR2538&gt;0,AR2538," ")</f>
        <v xml:space="preserve"> </v>
      </c>
      <c r="CF2538" s="115"/>
      <c r="CG2538" s="115" t="str">
        <f t="shared" ref="CG2538:CG2601" si="1434">IF(AS2538&gt;0,D2538&amp;"-("&amp;AK2538&amp;")"," ")</f>
        <v xml:space="preserve"> </v>
      </c>
      <c r="CH2538" s="120" t="str">
        <f t="shared" ref="CH2538:CH2601" si="1435">IF(AS2538&gt;0,$G2538," ")</f>
        <v xml:space="preserve"> </v>
      </c>
      <c r="CI2538" s="417" t="str">
        <f t="shared" ref="CI2538:CI2601" si="1436">IF(AS2538&gt;0,AS2538," ")</f>
        <v xml:space="preserve"> </v>
      </c>
      <c r="CJ2538" s="115"/>
      <c r="CK2538" s="115" t="str">
        <f t="shared" ref="CK2538:CK2601" si="1437">IF(AT2538&gt;0,D2538&amp;"-"&amp;AL2538," ")</f>
        <v xml:space="preserve"> </v>
      </c>
      <c r="CL2538" s="120" t="str">
        <f t="shared" ref="CL2538:CL2601" si="1438">IF(AT2538&gt;0,$G2538," ")</f>
        <v xml:space="preserve"> </v>
      </c>
      <c r="CM2538" s="417" t="str">
        <f t="shared" si="1400"/>
        <v xml:space="preserve"> </v>
      </c>
      <c r="IS2538" s="111"/>
    </row>
    <row r="2539" spans="1:253" s="74" customFormat="1" ht="17.100000000000001" hidden="1" customHeight="1" x14ac:dyDescent="0.25">
      <c r="B2539" s="504">
        <f>IF('KB Duct Parts'!$BL$14=1,'Flanged Elbows'!AY10,0)</f>
        <v>0</v>
      </c>
      <c r="C2539" s="508" t="s">
        <v>1485</v>
      </c>
      <c r="D2539" s="506" t="str">
        <f t="shared" si="1411"/>
        <v>22007.9L</v>
      </c>
      <c r="E2539" s="504" t="s">
        <v>864</v>
      </c>
      <c r="F2539" s="508" t="str">
        <f t="shared" si="1405"/>
        <v xml:space="preserve"> </v>
      </c>
      <c r="G2539" s="516" t="s">
        <v>809</v>
      </c>
      <c r="H2539" s="504" t="str">
        <f>IF('Flanged Parts'!$BB$6=1,"CS",IF('Flanged Parts'!$BB$6=2,"Glv",0))</f>
        <v>Glv</v>
      </c>
      <c r="I2539" s="1035" t="str">
        <f t="shared" ref="I2539:I2544" si="1439">IF(L2539&gt;16,"Gore Locked Segment",IF(L2539=16,"Overlapped/Swedged Segments",IF(L2539&lt;16,"Welded Segments")))</f>
        <v>Gore Locked Segment</v>
      </c>
      <c r="J2539" s="1036"/>
      <c r="K2539" s="516" t="s">
        <v>881</v>
      </c>
      <c r="L2539" s="535">
        <v>20</v>
      </c>
      <c r="M2539" s="517" t="str">
        <f t="shared" si="1402"/>
        <v>Y</v>
      </c>
      <c r="N2539" s="514">
        <f t="shared" si="1413"/>
        <v>142.35999999999999</v>
      </c>
      <c r="O2539" s="514">
        <f t="shared" si="1412"/>
        <v>0</v>
      </c>
      <c r="P2539" s="680">
        <f>'KB Duct Parts'!$AE$3</f>
        <v>0</v>
      </c>
      <c r="Q2539" s="681">
        <f t="shared" si="1407"/>
        <v>0</v>
      </c>
      <c r="R2539" s="682">
        <f t="shared" si="1408"/>
        <v>0</v>
      </c>
      <c r="S2539" s="716">
        <f t="shared" si="1414"/>
        <v>0.2</v>
      </c>
      <c r="T2539" s="679">
        <f t="shared" si="1409"/>
        <v>0</v>
      </c>
      <c r="U2539" s="679">
        <f t="shared" si="1410"/>
        <v>0</v>
      </c>
      <c r="Y2539" s="120"/>
      <c r="AD2539" s="81"/>
      <c r="AF2539" s="370">
        <v>20</v>
      </c>
      <c r="AG2539" s="374">
        <v>18</v>
      </c>
      <c r="AH2539" s="378">
        <v>16</v>
      </c>
      <c r="AI2539" s="381">
        <v>14</v>
      </c>
      <c r="AJ2539" s="386">
        <v>12</v>
      </c>
      <c r="AK2539" s="391">
        <v>10</v>
      </c>
      <c r="AL2539" s="386"/>
      <c r="AM2539" s="363">
        <f t="shared" ref="AM2539:AM2602" si="1440">IF(L2539=AF2539,1,IF(L2539=AG2539,2,IF(L2539=AH2539,3,IF(L2539=AI2539,4,IF(L2539=AJ2539,5,IF(L2539=AK2539,6,IF(L2539=AL2539,7,0)))))))</f>
        <v>1</v>
      </c>
      <c r="AN2539" s="578">
        <v>127.1</v>
      </c>
      <c r="AO2539" s="120">
        <f t="shared" si="1421"/>
        <v>139.81</v>
      </c>
      <c r="AP2539" s="120">
        <f t="shared" si="1415"/>
        <v>203.36</v>
      </c>
      <c r="AQ2539" s="120">
        <f t="shared" si="1416"/>
        <v>235.13499999999999</v>
      </c>
      <c r="AR2539" s="120">
        <f t="shared" si="1417"/>
        <v>266.91000000000003</v>
      </c>
      <c r="AS2539" s="120">
        <f t="shared" si="1418"/>
        <v>305.03999999999996</v>
      </c>
      <c r="AT2539" s="120">
        <f t="shared" si="1419"/>
        <v>0</v>
      </c>
      <c r="AU2539" s="363" t="s">
        <v>717</v>
      </c>
      <c r="AV2539" s="393"/>
      <c r="AW2539" s="395"/>
      <c r="AX2539" s="571">
        <v>1.1000000000000001</v>
      </c>
      <c r="AY2539" s="572">
        <v>1.6</v>
      </c>
      <c r="AZ2539" s="572">
        <v>1.85</v>
      </c>
      <c r="BA2539" s="572">
        <v>2.1</v>
      </c>
      <c r="BB2539" s="573">
        <v>2.4</v>
      </c>
      <c r="BC2539" s="395">
        <v>0</v>
      </c>
      <c r="BD2539" s="115"/>
      <c r="BE2539" s="115"/>
      <c r="BF2539" s="115">
        <v>2</v>
      </c>
      <c r="BG2539" s="115">
        <v>7</v>
      </c>
      <c r="BH2539" s="423">
        <f t="shared" si="1403"/>
        <v>7.63</v>
      </c>
      <c r="BI2539" s="417">
        <f t="shared" si="1420"/>
        <v>15.26</v>
      </c>
      <c r="BJ2539" s="115"/>
      <c r="BK2539" s="115"/>
      <c r="BQ2539" s="74" t="str">
        <f t="shared" si="1422"/>
        <v>22007.9L-(18)</v>
      </c>
      <c r="BR2539" s="120" t="str">
        <f t="shared" si="1423"/>
        <v>90 deg El-LR 2.5D Gored/Segmented</v>
      </c>
      <c r="BS2539" s="120">
        <f t="shared" si="1424"/>
        <v>139.81</v>
      </c>
      <c r="BU2539" s="74" t="str">
        <f t="shared" si="1425"/>
        <v>22007.9L-(16)</v>
      </c>
      <c r="BV2539" s="120" t="str">
        <f t="shared" si="1426"/>
        <v>90 deg El-LR 2.5D Gored/Segmented</v>
      </c>
      <c r="BW2539" s="120">
        <f t="shared" si="1427"/>
        <v>203.36</v>
      </c>
      <c r="BY2539" s="74" t="str">
        <f t="shared" si="1428"/>
        <v>22007.9L-(14)</v>
      </c>
      <c r="BZ2539" s="120" t="str">
        <f t="shared" si="1429"/>
        <v>90 deg El-LR 2.5D Gored/Segmented</v>
      </c>
      <c r="CA2539" s="120">
        <f t="shared" si="1430"/>
        <v>235.13499999999999</v>
      </c>
      <c r="CC2539" s="115" t="str">
        <f t="shared" si="1431"/>
        <v>22007.9L-(12)</v>
      </c>
      <c r="CD2539" s="120" t="str">
        <f t="shared" si="1432"/>
        <v>90 deg El-LR 2.5D Gored/Segmented</v>
      </c>
      <c r="CE2539" s="417">
        <f t="shared" si="1433"/>
        <v>266.91000000000003</v>
      </c>
      <c r="CF2539" s="115"/>
      <c r="CG2539" s="115" t="str">
        <f t="shared" si="1434"/>
        <v>22007.9L-(10)</v>
      </c>
      <c r="CH2539" s="120" t="str">
        <f t="shared" si="1435"/>
        <v>90 deg El-LR 2.5D Gored/Segmented</v>
      </c>
      <c r="CI2539" s="417">
        <f t="shared" si="1436"/>
        <v>305.03999999999996</v>
      </c>
      <c r="CJ2539" s="115"/>
      <c r="CK2539" s="115" t="str">
        <f t="shared" si="1437"/>
        <v xml:space="preserve"> </v>
      </c>
      <c r="CL2539" s="120" t="str">
        <f t="shared" si="1438"/>
        <v xml:space="preserve"> </v>
      </c>
      <c r="CM2539" s="417" t="str">
        <f t="shared" si="1400"/>
        <v xml:space="preserve"> </v>
      </c>
      <c r="IS2539" s="111">
        <v>67.319999999999993</v>
      </c>
    </row>
    <row r="2540" spans="1:253" s="74" customFormat="1" ht="17.100000000000001" hidden="1" customHeight="1" x14ac:dyDescent="0.25">
      <c r="B2540" s="504">
        <f>IF('KB Duct Parts'!$BL$14=1,'Flanged Elbows'!AY11,0)</f>
        <v>0</v>
      </c>
      <c r="C2540" s="508" t="s">
        <v>1486</v>
      </c>
      <c r="D2540" s="506" t="str">
        <f t="shared" si="1411"/>
        <v>22008.9L</v>
      </c>
      <c r="E2540" s="504" t="s">
        <v>865</v>
      </c>
      <c r="F2540" s="508" t="str">
        <f t="shared" si="1405"/>
        <v xml:space="preserve"> </v>
      </c>
      <c r="G2540" s="516" t="s">
        <v>809</v>
      </c>
      <c r="H2540" s="504" t="str">
        <f>IF('Flanged Parts'!$BB$6=1,"CS",IF('Flanged Parts'!$BB$6=2,"Glv",0))</f>
        <v>Glv</v>
      </c>
      <c r="I2540" s="1035" t="str">
        <f t="shared" si="1439"/>
        <v>Gore Locked Segment</v>
      </c>
      <c r="J2540" s="1036"/>
      <c r="K2540" s="516" t="s">
        <v>881</v>
      </c>
      <c r="L2540" s="535">
        <v>20</v>
      </c>
      <c r="M2540" s="517" t="str">
        <f t="shared" si="1402"/>
        <v>Y</v>
      </c>
      <c r="N2540" s="514">
        <f t="shared" si="1413"/>
        <v>164.57999999999998</v>
      </c>
      <c r="O2540" s="514">
        <f t="shared" si="1412"/>
        <v>0</v>
      </c>
      <c r="P2540" s="680">
        <f>'KB Duct Parts'!$AE$3</f>
        <v>0</v>
      </c>
      <c r="Q2540" s="681">
        <f t="shared" si="1407"/>
        <v>0</v>
      </c>
      <c r="R2540" s="682">
        <f t="shared" si="1408"/>
        <v>0</v>
      </c>
      <c r="S2540" s="716">
        <f t="shared" si="1414"/>
        <v>0.2</v>
      </c>
      <c r="T2540" s="679">
        <f t="shared" si="1409"/>
        <v>0</v>
      </c>
      <c r="U2540" s="679">
        <f t="shared" si="1410"/>
        <v>0</v>
      </c>
      <c r="Y2540" s="120"/>
      <c r="AD2540" s="81"/>
      <c r="AF2540" s="370">
        <v>20</v>
      </c>
      <c r="AG2540" s="374">
        <v>18</v>
      </c>
      <c r="AH2540" s="378">
        <v>16</v>
      </c>
      <c r="AI2540" s="381">
        <v>14</v>
      </c>
      <c r="AJ2540" s="386">
        <v>12</v>
      </c>
      <c r="AK2540" s="391">
        <v>10</v>
      </c>
      <c r="AL2540" s="386"/>
      <c r="AM2540" s="363">
        <f t="shared" si="1440"/>
        <v>1</v>
      </c>
      <c r="AN2540" s="578">
        <v>146</v>
      </c>
      <c r="AO2540" s="120">
        <f t="shared" si="1421"/>
        <v>160.60000000000002</v>
      </c>
      <c r="AP2540" s="120">
        <f t="shared" si="1415"/>
        <v>233.60000000000002</v>
      </c>
      <c r="AQ2540" s="120">
        <f t="shared" si="1416"/>
        <v>270.10000000000002</v>
      </c>
      <c r="AR2540" s="120">
        <f t="shared" si="1417"/>
        <v>306.60000000000002</v>
      </c>
      <c r="AS2540" s="120">
        <f t="shared" si="1418"/>
        <v>350.4</v>
      </c>
      <c r="AT2540" s="120">
        <f t="shared" si="1419"/>
        <v>0</v>
      </c>
      <c r="AU2540" s="363" t="s">
        <v>717</v>
      </c>
      <c r="AV2540" s="393"/>
      <c r="AW2540" s="395"/>
      <c r="AX2540" s="571">
        <v>1.1000000000000001</v>
      </c>
      <c r="AY2540" s="572">
        <v>1.6</v>
      </c>
      <c r="AZ2540" s="572">
        <v>1.85</v>
      </c>
      <c r="BA2540" s="572">
        <v>2.1</v>
      </c>
      <c r="BB2540" s="573">
        <v>2.4</v>
      </c>
      <c r="BC2540" s="395">
        <v>0</v>
      </c>
      <c r="BD2540" s="115"/>
      <c r="BE2540" s="115"/>
      <c r="BF2540" s="115">
        <v>2</v>
      </c>
      <c r="BG2540" s="115">
        <v>8</v>
      </c>
      <c r="BH2540" s="423">
        <f t="shared" si="1403"/>
        <v>9.2899999999999991</v>
      </c>
      <c r="BI2540" s="417">
        <f t="shared" si="1420"/>
        <v>18.579999999999998</v>
      </c>
      <c r="BJ2540" s="115"/>
      <c r="BK2540" s="115"/>
      <c r="BQ2540" s="74" t="str">
        <f t="shared" si="1422"/>
        <v>22008.9L-(18)</v>
      </c>
      <c r="BR2540" s="120" t="str">
        <f t="shared" si="1423"/>
        <v>90 deg El-LR 2.5D Gored/Segmented</v>
      </c>
      <c r="BS2540" s="120">
        <f t="shared" si="1424"/>
        <v>160.60000000000002</v>
      </c>
      <c r="BU2540" s="74" t="str">
        <f t="shared" si="1425"/>
        <v>22008.9L-(16)</v>
      </c>
      <c r="BV2540" s="120" t="str">
        <f t="shared" si="1426"/>
        <v>90 deg El-LR 2.5D Gored/Segmented</v>
      </c>
      <c r="BW2540" s="120">
        <f t="shared" si="1427"/>
        <v>233.60000000000002</v>
      </c>
      <c r="BY2540" s="74" t="str">
        <f t="shared" si="1428"/>
        <v>22008.9L-(14)</v>
      </c>
      <c r="BZ2540" s="120" t="str">
        <f t="shared" si="1429"/>
        <v>90 deg El-LR 2.5D Gored/Segmented</v>
      </c>
      <c r="CA2540" s="120">
        <f t="shared" si="1430"/>
        <v>270.10000000000002</v>
      </c>
      <c r="CC2540" s="115" t="str">
        <f t="shared" si="1431"/>
        <v>22008.9L-(12)</v>
      </c>
      <c r="CD2540" s="120" t="str">
        <f t="shared" si="1432"/>
        <v>90 deg El-LR 2.5D Gored/Segmented</v>
      </c>
      <c r="CE2540" s="417">
        <f t="shared" si="1433"/>
        <v>306.60000000000002</v>
      </c>
      <c r="CF2540" s="115"/>
      <c r="CG2540" s="115" t="str">
        <f t="shared" si="1434"/>
        <v>22008.9L-(10)</v>
      </c>
      <c r="CH2540" s="120" t="str">
        <f t="shared" si="1435"/>
        <v>90 deg El-LR 2.5D Gored/Segmented</v>
      </c>
      <c r="CI2540" s="417">
        <f t="shared" si="1436"/>
        <v>350.4</v>
      </c>
      <c r="CJ2540" s="115"/>
      <c r="CK2540" s="115" t="str">
        <f t="shared" si="1437"/>
        <v xml:space="preserve"> </v>
      </c>
      <c r="CL2540" s="120" t="str">
        <f t="shared" si="1438"/>
        <v xml:space="preserve"> </v>
      </c>
      <c r="CM2540" s="417" t="str">
        <f t="shared" si="1400"/>
        <v xml:space="preserve"> </v>
      </c>
      <c r="IS2540" s="111">
        <v>111.54</v>
      </c>
    </row>
    <row r="2541" spans="1:253" s="74" customFormat="1" ht="17.100000000000001" hidden="1" customHeight="1" x14ac:dyDescent="0.25">
      <c r="B2541" s="504">
        <f>IF('KB Duct Parts'!$BL$14=1,'Flanged Elbows'!AY12,0)</f>
        <v>0</v>
      </c>
      <c r="C2541" s="508" t="s">
        <v>1487</v>
      </c>
      <c r="D2541" s="506" t="str">
        <f t="shared" si="1411"/>
        <v>22009.9L</v>
      </c>
      <c r="E2541" s="504" t="s">
        <v>866</v>
      </c>
      <c r="F2541" s="508" t="str">
        <f t="shared" si="1405"/>
        <v xml:space="preserve"> </v>
      </c>
      <c r="G2541" s="516" t="s">
        <v>809</v>
      </c>
      <c r="H2541" s="504" t="str">
        <f>IF('Flanged Parts'!$BB$6=1,"CS",IF('Flanged Parts'!$BB$6=2,"Glv",0))</f>
        <v>Glv</v>
      </c>
      <c r="I2541" s="1035" t="str">
        <f t="shared" si="1439"/>
        <v>Gore Locked Segment</v>
      </c>
      <c r="J2541" s="1036"/>
      <c r="K2541" s="516" t="s">
        <v>881</v>
      </c>
      <c r="L2541" s="535">
        <v>20</v>
      </c>
      <c r="M2541" s="517" t="str">
        <f t="shared" si="1402"/>
        <v>Y</v>
      </c>
      <c r="N2541" s="514">
        <f t="shared" si="1413"/>
        <v>170.76</v>
      </c>
      <c r="O2541" s="514">
        <f t="shared" si="1412"/>
        <v>0</v>
      </c>
      <c r="P2541" s="680">
        <f>'KB Duct Parts'!$AE$3</f>
        <v>0</v>
      </c>
      <c r="Q2541" s="681">
        <f t="shared" si="1407"/>
        <v>0</v>
      </c>
      <c r="R2541" s="682">
        <f t="shared" si="1408"/>
        <v>0</v>
      </c>
      <c r="S2541" s="716">
        <f t="shared" si="1414"/>
        <v>0.2</v>
      </c>
      <c r="T2541" s="679">
        <f t="shared" si="1409"/>
        <v>0</v>
      </c>
      <c r="U2541" s="679">
        <f t="shared" si="1410"/>
        <v>0</v>
      </c>
      <c r="Y2541" s="120"/>
      <c r="AD2541" s="81"/>
      <c r="AF2541" s="370">
        <v>20</v>
      </c>
      <c r="AG2541" s="374">
        <v>18</v>
      </c>
      <c r="AH2541" s="378">
        <v>16</v>
      </c>
      <c r="AI2541" s="381">
        <v>14</v>
      </c>
      <c r="AJ2541" s="386">
        <v>12</v>
      </c>
      <c r="AK2541" s="391">
        <v>10</v>
      </c>
      <c r="AL2541" s="386"/>
      <c r="AM2541" s="363">
        <f t="shared" si="1440"/>
        <v>1</v>
      </c>
      <c r="AN2541" s="578">
        <v>151.69999999999999</v>
      </c>
      <c r="AO2541" s="120">
        <f t="shared" si="1421"/>
        <v>166.87</v>
      </c>
      <c r="AP2541" s="120">
        <f t="shared" si="1415"/>
        <v>242.72</v>
      </c>
      <c r="AQ2541" s="120">
        <f t="shared" si="1416"/>
        <v>280.64499999999998</v>
      </c>
      <c r="AR2541" s="120">
        <f t="shared" si="1417"/>
        <v>318.57</v>
      </c>
      <c r="AS2541" s="120">
        <f t="shared" si="1418"/>
        <v>364.08</v>
      </c>
      <c r="AT2541" s="120">
        <f t="shared" si="1419"/>
        <v>0</v>
      </c>
      <c r="AU2541" s="363" t="s">
        <v>717</v>
      </c>
      <c r="AV2541" s="393"/>
      <c r="AW2541" s="395"/>
      <c r="AX2541" s="571">
        <v>1.1000000000000001</v>
      </c>
      <c r="AY2541" s="572">
        <v>1.6</v>
      </c>
      <c r="AZ2541" s="572">
        <v>1.85</v>
      </c>
      <c r="BA2541" s="572">
        <v>2.1</v>
      </c>
      <c r="BB2541" s="573">
        <v>2.4</v>
      </c>
      <c r="BC2541" s="395">
        <v>0</v>
      </c>
      <c r="BD2541" s="115"/>
      <c r="BE2541" s="115"/>
      <c r="BF2541" s="115">
        <v>2</v>
      </c>
      <c r="BG2541" s="115">
        <v>9</v>
      </c>
      <c r="BH2541" s="423">
        <f t="shared" si="1403"/>
        <v>9.5299999999999994</v>
      </c>
      <c r="BI2541" s="417">
        <f t="shared" si="1420"/>
        <v>19.059999999999999</v>
      </c>
      <c r="BJ2541" s="115"/>
      <c r="BK2541" s="115"/>
      <c r="BQ2541" s="74" t="str">
        <f t="shared" si="1422"/>
        <v>22009.9L-(18)</v>
      </c>
      <c r="BR2541" s="120" t="str">
        <f t="shared" si="1423"/>
        <v>90 deg El-LR 2.5D Gored/Segmented</v>
      </c>
      <c r="BS2541" s="120">
        <f t="shared" si="1424"/>
        <v>166.87</v>
      </c>
      <c r="BU2541" s="74" t="str">
        <f t="shared" si="1425"/>
        <v>22009.9L-(16)</v>
      </c>
      <c r="BV2541" s="120" t="str">
        <f t="shared" si="1426"/>
        <v>90 deg El-LR 2.5D Gored/Segmented</v>
      </c>
      <c r="BW2541" s="120">
        <f t="shared" si="1427"/>
        <v>242.72</v>
      </c>
      <c r="BY2541" s="74" t="str">
        <f t="shared" si="1428"/>
        <v>22009.9L-(14)</v>
      </c>
      <c r="BZ2541" s="120" t="str">
        <f t="shared" si="1429"/>
        <v>90 deg El-LR 2.5D Gored/Segmented</v>
      </c>
      <c r="CA2541" s="120">
        <f t="shared" si="1430"/>
        <v>280.64499999999998</v>
      </c>
      <c r="CC2541" s="115" t="str">
        <f t="shared" si="1431"/>
        <v>22009.9L-(12)</v>
      </c>
      <c r="CD2541" s="120" t="str">
        <f t="shared" si="1432"/>
        <v>90 deg El-LR 2.5D Gored/Segmented</v>
      </c>
      <c r="CE2541" s="417">
        <f t="shared" si="1433"/>
        <v>318.57</v>
      </c>
      <c r="CF2541" s="115"/>
      <c r="CG2541" s="115" t="str">
        <f t="shared" si="1434"/>
        <v>22009.9L-(10)</v>
      </c>
      <c r="CH2541" s="120" t="str">
        <f t="shared" si="1435"/>
        <v>90 deg El-LR 2.5D Gored/Segmented</v>
      </c>
      <c r="CI2541" s="417">
        <f t="shared" si="1436"/>
        <v>364.08</v>
      </c>
      <c r="CJ2541" s="115"/>
      <c r="CK2541" s="115" t="str">
        <f t="shared" si="1437"/>
        <v xml:space="preserve"> </v>
      </c>
      <c r="CL2541" s="120" t="str">
        <f t="shared" si="1438"/>
        <v xml:space="preserve"> </v>
      </c>
      <c r="CM2541" s="417" t="str">
        <f t="shared" si="1400"/>
        <v xml:space="preserve"> </v>
      </c>
      <c r="IS2541" s="111">
        <v>117.65</v>
      </c>
    </row>
    <row r="2542" spans="1:253" s="74" customFormat="1" ht="17.100000000000001" hidden="1" customHeight="1" x14ac:dyDescent="0.25">
      <c r="B2542" s="504">
        <f>IF('KB Duct Parts'!$BL$14=1,'Flanged Elbows'!AY13,0)</f>
        <v>0</v>
      </c>
      <c r="C2542" s="508" t="s">
        <v>1488</v>
      </c>
      <c r="D2542" s="506" t="str">
        <f t="shared" si="1411"/>
        <v>22010.9L</v>
      </c>
      <c r="E2542" s="504" t="s">
        <v>867</v>
      </c>
      <c r="F2542" s="508" t="str">
        <f t="shared" si="1405"/>
        <v xml:space="preserve"> </v>
      </c>
      <c r="G2542" s="516" t="s">
        <v>809</v>
      </c>
      <c r="H2542" s="504" t="str">
        <f>IF('Flanged Parts'!$BB$6=1,"CS",IF('Flanged Parts'!$BB$6=2,"Glv",0))</f>
        <v>Glv</v>
      </c>
      <c r="I2542" s="1035" t="str">
        <f t="shared" si="1439"/>
        <v>Gore Locked Segment</v>
      </c>
      <c r="J2542" s="1036"/>
      <c r="K2542" s="516" t="s">
        <v>881</v>
      </c>
      <c r="L2542" s="535">
        <v>20</v>
      </c>
      <c r="M2542" s="517" t="str">
        <f t="shared" si="1402"/>
        <v>Y</v>
      </c>
      <c r="N2542" s="514">
        <f t="shared" si="1413"/>
        <v>179.14000000000001</v>
      </c>
      <c r="O2542" s="514">
        <f t="shared" si="1412"/>
        <v>0</v>
      </c>
      <c r="P2542" s="680">
        <f>'KB Duct Parts'!$AE$3</f>
        <v>0</v>
      </c>
      <c r="Q2542" s="681">
        <f t="shared" si="1407"/>
        <v>0</v>
      </c>
      <c r="R2542" s="682">
        <f t="shared" si="1408"/>
        <v>0</v>
      </c>
      <c r="S2542" s="716">
        <f t="shared" si="1414"/>
        <v>0.2</v>
      </c>
      <c r="T2542" s="679">
        <f t="shared" si="1409"/>
        <v>0</v>
      </c>
      <c r="U2542" s="679">
        <f t="shared" si="1410"/>
        <v>0</v>
      </c>
      <c r="Y2542" s="120"/>
      <c r="AD2542" s="81"/>
      <c r="AF2542" s="370">
        <v>20</v>
      </c>
      <c r="AG2542" s="374">
        <v>18</v>
      </c>
      <c r="AH2542" s="378">
        <v>16</v>
      </c>
      <c r="AI2542" s="381">
        <v>14</v>
      </c>
      <c r="AJ2542" s="386">
        <v>12</v>
      </c>
      <c r="AK2542" s="391">
        <v>10</v>
      </c>
      <c r="AL2542" s="386"/>
      <c r="AM2542" s="363">
        <f t="shared" si="1440"/>
        <v>1</v>
      </c>
      <c r="AN2542" s="578">
        <v>154.80000000000001</v>
      </c>
      <c r="AO2542" s="120">
        <f t="shared" si="1421"/>
        <v>170.28000000000003</v>
      </c>
      <c r="AP2542" s="120">
        <f t="shared" si="1415"/>
        <v>247.68000000000004</v>
      </c>
      <c r="AQ2542" s="120">
        <f t="shared" si="1416"/>
        <v>286.38000000000005</v>
      </c>
      <c r="AR2542" s="120">
        <f t="shared" si="1417"/>
        <v>325.08000000000004</v>
      </c>
      <c r="AS2542" s="120">
        <f t="shared" si="1418"/>
        <v>371.52000000000004</v>
      </c>
      <c r="AT2542" s="120">
        <f t="shared" si="1419"/>
        <v>0</v>
      </c>
      <c r="AU2542" s="363" t="s">
        <v>717</v>
      </c>
      <c r="AV2542" s="393"/>
      <c r="AW2542" s="395"/>
      <c r="AX2542" s="571">
        <v>1.1000000000000001</v>
      </c>
      <c r="AY2542" s="572">
        <v>1.6</v>
      </c>
      <c r="AZ2542" s="572">
        <v>1.85</v>
      </c>
      <c r="BA2542" s="572">
        <v>2.1</v>
      </c>
      <c r="BB2542" s="573">
        <v>2.4</v>
      </c>
      <c r="BC2542" s="395">
        <v>0</v>
      </c>
      <c r="BD2542" s="115"/>
      <c r="BE2542" s="115"/>
      <c r="BF2542" s="115">
        <v>2</v>
      </c>
      <c r="BG2542" s="115">
        <v>10</v>
      </c>
      <c r="BH2542" s="423">
        <f t="shared" si="1403"/>
        <v>12.17</v>
      </c>
      <c r="BI2542" s="417">
        <f t="shared" si="1420"/>
        <v>24.34</v>
      </c>
      <c r="BJ2542" s="115"/>
      <c r="BK2542" s="115"/>
      <c r="BQ2542" s="74" t="str">
        <f t="shared" si="1422"/>
        <v>22010.9L-(18)</v>
      </c>
      <c r="BR2542" s="120" t="str">
        <f t="shared" si="1423"/>
        <v>90 deg El-LR 2.5D Gored/Segmented</v>
      </c>
      <c r="BS2542" s="120">
        <f t="shared" si="1424"/>
        <v>170.28000000000003</v>
      </c>
      <c r="BU2542" s="74" t="str">
        <f t="shared" si="1425"/>
        <v>22010.9L-(16)</v>
      </c>
      <c r="BV2542" s="120" t="str">
        <f t="shared" si="1426"/>
        <v>90 deg El-LR 2.5D Gored/Segmented</v>
      </c>
      <c r="BW2542" s="120">
        <f t="shared" si="1427"/>
        <v>247.68000000000004</v>
      </c>
      <c r="BY2542" s="74" t="str">
        <f t="shared" si="1428"/>
        <v>22010.9L-(14)</v>
      </c>
      <c r="BZ2542" s="120" t="str">
        <f t="shared" si="1429"/>
        <v>90 deg El-LR 2.5D Gored/Segmented</v>
      </c>
      <c r="CA2542" s="120">
        <f t="shared" si="1430"/>
        <v>286.38000000000005</v>
      </c>
      <c r="CC2542" s="115" t="str">
        <f t="shared" si="1431"/>
        <v>22010.9L-(12)</v>
      </c>
      <c r="CD2542" s="120" t="str">
        <f t="shared" si="1432"/>
        <v>90 deg El-LR 2.5D Gored/Segmented</v>
      </c>
      <c r="CE2542" s="417">
        <f t="shared" si="1433"/>
        <v>325.08000000000004</v>
      </c>
      <c r="CF2542" s="115"/>
      <c r="CG2542" s="115" t="str">
        <f t="shared" si="1434"/>
        <v>22010.9L-(10)</v>
      </c>
      <c r="CH2542" s="120" t="str">
        <f t="shared" si="1435"/>
        <v>90 deg El-LR 2.5D Gored/Segmented</v>
      </c>
      <c r="CI2542" s="417">
        <f t="shared" si="1436"/>
        <v>371.52000000000004</v>
      </c>
      <c r="CJ2542" s="115"/>
      <c r="CK2542" s="115" t="str">
        <f t="shared" si="1437"/>
        <v xml:space="preserve"> </v>
      </c>
      <c r="CL2542" s="120" t="str">
        <f t="shared" si="1438"/>
        <v xml:space="preserve"> </v>
      </c>
      <c r="CM2542" s="417" t="str">
        <f t="shared" si="1400"/>
        <v xml:space="preserve"> </v>
      </c>
      <c r="IS2542" s="111">
        <v>126.75</v>
      </c>
    </row>
    <row r="2543" spans="1:253" s="74" customFormat="1" ht="17.100000000000001" hidden="1" customHeight="1" x14ac:dyDescent="0.25">
      <c r="B2543" s="504">
        <f>IF('KB Duct Parts'!$BL$14=1,'Flanged Elbows'!AY14,0)</f>
        <v>0</v>
      </c>
      <c r="C2543" s="508" t="s">
        <v>1489</v>
      </c>
      <c r="D2543" s="506" t="str">
        <f t="shared" si="1411"/>
        <v>22011.9L</v>
      </c>
      <c r="E2543" s="504" t="s">
        <v>868</v>
      </c>
      <c r="F2543" s="508" t="str">
        <f t="shared" si="1405"/>
        <v xml:space="preserve"> </v>
      </c>
      <c r="G2543" s="516" t="s">
        <v>809</v>
      </c>
      <c r="H2543" s="504" t="str">
        <f>IF('Flanged Parts'!$BB$6=1,"CS",IF('Flanged Parts'!$BB$6=2,"Glv",0))</f>
        <v>Glv</v>
      </c>
      <c r="I2543" s="1035" t="str">
        <f t="shared" si="1439"/>
        <v>Gore Locked Segment</v>
      </c>
      <c r="J2543" s="1036"/>
      <c r="K2543" s="516" t="s">
        <v>881</v>
      </c>
      <c r="L2543" s="535">
        <v>20</v>
      </c>
      <c r="M2543" s="517" t="str">
        <f t="shared" si="1402"/>
        <v>Y</v>
      </c>
      <c r="N2543" s="514">
        <f t="shared" si="1413"/>
        <v>196.9</v>
      </c>
      <c r="O2543" s="514">
        <f t="shared" si="1412"/>
        <v>0</v>
      </c>
      <c r="P2543" s="680">
        <f>'KB Duct Parts'!$AE$3</f>
        <v>0</v>
      </c>
      <c r="Q2543" s="681">
        <f t="shared" si="1407"/>
        <v>0</v>
      </c>
      <c r="R2543" s="682">
        <f t="shared" si="1408"/>
        <v>0</v>
      </c>
      <c r="S2543" s="716">
        <f t="shared" si="1414"/>
        <v>0.2</v>
      </c>
      <c r="T2543" s="679">
        <f t="shared" si="1409"/>
        <v>0</v>
      </c>
      <c r="U2543" s="679">
        <f t="shared" si="1410"/>
        <v>0</v>
      </c>
      <c r="Y2543" s="120"/>
      <c r="AD2543" s="81"/>
      <c r="AF2543" s="370">
        <v>20</v>
      </c>
      <c r="AG2543" s="374">
        <v>18</v>
      </c>
      <c r="AH2543" s="378">
        <v>16</v>
      </c>
      <c r="AI2543" s="381">
        <v>14</v>
      </c>
      <c r="AJ2543" s="386">
        <v>12</v>
      </c>
      <c r="AK2543" s="391">
        <v>10</v>
      </c>
      <c r="AL2543" s="386"/>
      <c r="AM2543" s="363">
        <f t="shared" si="1440"/>
        <v>1</v>
      </c>
      <c r="AN2543" s="578">
        <v>168.8</v>
      </c>
      <c r="AO2543" s="120">
        <f t="shared" si="1421"/>
        <v>185.68000000000004</v>
      </c>
      <c r="AP2543" s="120">
        <f t="shared" si="1415"/>
        <v>270.08000000000004</v>
      </c>
      <c r="AQ2543" s="120">
        <f t="shared" si="1416"/>
        <v>312.28000000000003</v>
      </c>
      <c r="AR2543" s="120">
        <f t="shared" si="1417"/>
        <v>354.48</v>
      </c>
      <c r="AS2543" s="120">
        <f t="shared" si="1418"/>
        <v>405.12</v>
      </c>
      <c r="AT2543" s="120">
        <f t="shared" si="1419"/>
        <v>0</v>
      </c>
      <c r="AU2543" s="363" t="s">
        <v>717</v>
      </c>
      <c r="AV2543" s="393"/>
      <c r="AW2543" s="395"/>
      <c r="AX2543" s="571">
        <v>1.1000000000000001</v>
      </c>
      <c r="AY2543" s="572">
        <v>1.6</v>
      </c>
      <c r="AZ2543" s="572">
        <v>1.85</v>
      </c>
      <c r="BA2543" s="572">
        <v>2.1</v>
      </c>
      <c r="BB2543" s="573">
        <v>2.4</v>
      </c>
      <c r="BC2543" s="395">
        <v>0</v>
      </c>
      <c r="BD2543" s="115"/>
      <c r="BE2543" s="115"/>
      <c r="BF2543" s="115">
        <v>2</v>
      </c>
      <c r="BG2543" s="115">
        <v>11</v>
      </c>
      <c r="BH2543" s="423">
        <f t="shared" si="1403"/>
        <v>14.05</v>
      </c>
      <c r="BI2543" s="417">
        <f t="shared" si="1420"/>
        <v>28.1</v>
      </c>
      <c r="BJ2543" s="115"/>
      <c r="BK2543" s="115"/>
      <c r="BQ2543" s="74" t="str">
        <f t="shared" si="1422"/>
        <v>22011.9L-(18)</v>
      </c>
      <c r="BR2543" s="120" t="str">
        <f t="shared" si="1423"/>
        <v>90 deg El-LR 2.5D Gored/Segmented</v>
      </c>
      <c r="BS2543" s="120">
        <f t="shared" si="1424"/>
        <v>185.68000000000004</v>
      </c>
      <c r="BU2543" s="74" t="str">
        <f t="shared" si="1425"/>
        <v>22011.9L-(16)</v>
      </c>
      <c r="BV2543" s="120" t="str">
        <f t="shared" si="1426"/>
        <v>90 deg El-LR 2.5D Gored/Segmented</v>
      </c>
      <c r="BW2543" s="120">
        <f t="shared" si="1427"/>
        <v>270.08000000000004</v>
      </c>
      <c r="BY2543" s="74" t="str">
        <f t="shared" si="1428"/>
        <v>22011.9L-(14)</v>
      </c>
      <c r="BZ2543" s="120" t="str">
        <f t="shared" si="1429"/>
        <v>90 deg El-LR 2.5D Gored/Segmented</v>
      </c>
      <c r="CA2543" s="120">
        <f t="shared" si="1430"/>
        <v>312.28000000000003</v>
      </c>
      <c r="CC2543" s="115" t="str">
        <f t="shared" si="1431"/>
        <v>22011.9L-(12)</v>
      </c>
      <c r="CD2543" s="120" t="str">
        <f t="shared" si="1432"/>
        <v>90 deg El-LR 2.5D Gored/Segmented</v>
      </c>
      <c r="CE2543" s="417">
        <f t="shared" si="1433"/>
        <v>354.48</v>
      </c>
      <c r="CF2543" s="115"/>
      <c r="CG2543" s="115" t="str">
        <f t="shared" si="1434"/>
        <v>22011.9L-(10)</v>
      </c>
      <c r="CH2543" s="120" t="str">
        <f t="shared" si="1435"/>
        <v>90 deg El-LR 2.5D Gored/Segmented</v>
      </c>
      <c r="CI2543" s="417">
        <f t="shared" si="1436"/>
        <v>405.12</v>
      </c>
      <c r="CJ2543" s="115"/>
      <c r="CK2543" s="115" t="str">
        <f t="shared" si="1437"/>
        <v xml:space="preserve"> </v>
      </c>
      <c r="CL2543" s="120" t="str">
        <f t="shared" si="1438"/>
        <v xml:space="preserve"> </v>
      </c>
      <c r="CM2543" s="417" t="str">
        <f t="shared" si="1400"/>
        <v xml:space="preserve"> </v>
      </c>
      <c r="IS2543" s="111">
        <v>144.30000000000001</v>
      </c>
    </row>
    <row r="2544" spans="1:253" s="74" customFormat="1" ht="17.100000000000001" hidden="1" customHeight="1" x14ac:dyDescent="0.25">
      <c r="B2544" s="504">
        <f>IF('KB Duct Parts'!$BL$14=1,'Flanged Elbows'!AY15,0)</f>
        <v>0</v>
      </c>
      <c r="C2544" s="508" t="s">
        <v>1490</v>
      </c>
      <c r="D2544" s="506" t="str">
        <f t="shared" si="1411"/>
        <v>22012.9L</v>
      </c>
      <c r="E2544" s="504" t="s">
        <v>869</v>
      </c>
      <c r="F2544" s="508" t="str">
        <f t="shared" si="1405"/>
        <v xml:space="preserve"> </v>
      </c>
      <c r="G2544" s="516" t="s">
        <v>809</v>
      </c>
      <c r="H2544" s="504" t="str">
        <f>IF('Flanged Parts'!$BB$6=1,"CS",IF('Flanged Parts'!$BB$6=2,"Glv",0))</f>
        <v>Glv</v>
      </c>
      <c r="I2544" s="1035" t="str">
        <f t="shared" si="1439"/>
        <v>Gore Locked Segment</v>
      </c>
      <c r="J2544" s="1036"/>
      <c r="K2544" s="516" t="s">
        <v>881</v>
      </c>
      <c r="L2544" s="535">
        <v>20</v>
      </c>
      <c r="M2544" s="517" t="str">
        <f t="shared" si="1402"/>
        <v>Y</v>
      </c>
      <c r="N2544" s="514">
        <f t="shared" si="1413"/>
        <v>213.52</v>
      </c>
      <c r="O2544" s="514">
        <f t="shared" si="1412"/>
        <v>0</v>
      </c>
      <c r="P2544" s="680">
        <f>'KB Duct Parts'!$AE$3</f>
        <v>0</v>
      </c>
      <c r="Q2544" s="681">
        <f t="shared" si="1407"/>
        <v>0</v>
      </c>
      <c r="R2544" s="682">
        <f t="shared" si="1408"/>
        <v>0</v>
      </c>
      <c r="S2544" s="716">
        <f t="shared" si="1414"/>
        <v>0.2</v>
      </c>
      <c r="T2544" s="679">
        <f t="shared" si="1409"/>
        <v>0</v>
      </c>
      <c r="U2544" s="679">
        <f t="shared" si="1410"/>
        <v>0</v>
      </c>
      <c r="Y2544" s="120"/>
      <c r="AD2544" s="81"/>
      <c r="AF2544" s="370">
        <v>20</v>
      </c>
      <c r="AG2544" s="374">
        <v>18</v>
      </c>
      <c r="AH2544" s="378">
        <v>16</v>
      </c>
      <c r="AI2544" s="381">
        <v>14</v>
      </c>
      <c r="AJ2544" s="386">
        <v>12</v>
      </c>
      <c r="AK2544" s="391">
        <v>10</v>
      </c>
      <c r="AL2544" s="386"/>
      <c r="AM2544" s="363">
        <f t="shared" si="1440"/>
        <v>1</v>
      </c>
      <c r="AN2544" s="578">
        <v>183</v>
      </c>
      <c r="AO2544" s="120">
        <f t="shared" si="1421"/>
        <v>201.3</v>
      </c>
      <c r="AP2544" s="120">
        <f t="shared" si="1415"/>
        <v>292.8</v>
      </c>
      <c r="AQ2544" s="120">
        <f t="shared" si="1416"/>
        <v>338.55</v>
      </c>
      <c r="AR2544" s="120">
        <f t="shared" si="1417"/>
        <v>384.3</v>
      </c>
      <c r="AS2544" s="120">
        <f t="shared" si="1418"/>
        <v>439.2</v>
      </c>
      <c r="AT2544" s="120">
        <f t="shared" si="1419"/>
        <v>0</v>
      </c>
      <c r="AU2544" s="363" t="s">
        <v>717</v>
      </c>
      <c r="AV2544" s="393"/>
      <c r="AW2544" s="395"/>
      <c r="AX2544" s="571">
        <v>1.1000000000000001</v>
      </c>
      <c r="AY2544" s="572">
        <v>1.6</v>
      </c>
      <c r="AZ2544" s="572">
        <v>1.85</v>
      </c>
      <c r="BA2544" s="572">
        <v>2.1</v>
      </c>
      <c r="BB2544" s="573">
        <v>2.4</v>
      </c>
      <c r="BC2544" s="395">
        <v>0</v>
      </c>
      <c r="BD2544" s="115"/>
      <c r="BE2544" s="115"/>
      <c r="BF2544" s="115">
        <v>2</v>
      </c>
      <c r="BG2544" s="115">
        <v>12</v>
      </c>
      <c r="BH2544" s="423">
        <f t="shared" si="1403"/>
        <v>15.26</v>
      </c>
      <c r="BI2544" s="417">
        <f t="shared" si="1420"/>
        <v>30.52</v>
      </c>
      <c r="BJ2544" s="115"/>
      <c r="BK2544" s="115"/>
      <c r="BQ2544" s="74" t="str">
        <f t="shared" si="1422"/>
        <v>22012.9L-(18)</v>
      </c>
      <c r="BR2544" s="120" t="str">
        <f t="shared" si="1423"/>
        <v>90 deg El-LR 2.5D Gored/Segmented</v>
      </c>
      <c r="BS2544" s="120">
        <f t="shared" si="1424"/>
        <v>201.3</v>
      </c>
      <c r="BU2544" s="74" t="str">
        <f t="shared" si="1425"/>
        <v>22012.9L-(16)</v>
      </c>
      <c r="BV2544" s="120" t="str">
        <f t="shared" si="1426"/>
        <v>90 deg El-LR 2.5D Gored/Segmented</v>
      </c>
      <c r="BW2544" s="120">
        <f t="shared" si="1427"/>
        <v>292.8</v>
      </c>
      <c r="BY2544" s="74" t="str">
        <f t="shared" si="1428"/>
        <v>22012.9L-(14)</v>
      </c>
      <c r="BZ2544" s="120" t="str">
        <f t="shared" si="1429"/>
        <v>90 deg El-LR 2.5D Gored/Segmented</v>
      </c>
      <c r="CA2544" s="120">
        <f t="shared" si="1430"/>
        <v>338.55</v>
      </c>
      <c r="CC2544" s="115" t="str">
        <f t="shared" si="1431"/>
        <v>22012.9L-(12)</v>
      </c>
      <c r="CD2544" s="120" t="str">
        <f t="shared" si="1432"/>
        <v>90 deg El-LR 2.5D Gored/Segmented</v>
      </c>
      <c r="CE2544" s="417">
        <f t="shared" si="1433"/>
        <v>384.3</v>
      </c>
      <c r="CF2544" s="115"/>
      <c r="CG2544" s="115" t="str">
        <f t="shared" si="1434"/>
        <v>22012.9L-(10)</v>
      </c>
      <c r="CH2544" s="120" t="str">
        <f t="shared" si="1435"/>
        <v>90 deg El-LR 2.5D Gored/Segmented</v>
      </c>
      <c r="CI2544" s="417">
        <f t="shared" si="1436"/>
        <v>439.2</v>
      </c>
      <c r="CJ2544" s="115"/>
      <c r="CK2544" s="115" t="str">
        <f t="shared" si="1437"/>
        <v xml:space="preserve"> </v>
      </c>
      <c r="CL2544" s="120" t="str">
        <f t="shared" si="1438"/>
        <v xml:space="preserve"> </v>
      </c>
      <c r="CM2544" s="417" t="str">
        <f t="shared" si="1400"/>
        <v xml:space="preserve"> </v>
      </c>
      <c r="IS2544" s="111">
        <v>162.24</v>
      </c>
    </row>
    <row r="2545" spans="2:253" s="74" customFormat="1" ht="17.100000000000001" hidden="1" customHeight="1" x14ac:dyDescent="0.25">
      <c r="B2545" s="504">
        <f>IF('KB Duct Parts'!$BL$14=1,'Flanged Elbows'!AY16,0)</f>
        <v>0</v>
      </c>
      <c r="C2545" s="508" t="s">
        <v>1491</v>
      </c>
      <c r="D2545" s="506" t="str">
        <f t="shared" si="1411"/>
        <v>22013.9L</v>
      </c>
      <c r="E2545" s="504" t="s">
        <v>870</v>
      </c>
      <c r="F2545" s="508" t="str">
        <f t="shared" si="1405"/>
        <v xml:space="preserve"> </v>
      </c>
      <c r="G2545" s="516" t="s">
        <v>809</v>
      </c>
      <c r="H2545" s="504" t="str">
        <f>IF('Flanged Parts'!$BB$6=1,"CS",IF('Flanged Parts'!$BB$6=2,"Glv",0))</f>
        <v>Glv</v>
      </c>
      <c r="I2545" s="1035" t="str">
        <f>IF(L2545&gt;16,"Gore Locked Segment",IF(L2545&lt;17,"Welded Segments"))</f>
        <v>Gore Locked Segment</v>
      </c>
      <c r="J2545" s="1036"/>
      <c r="K2545" s="516" t="s">
        <v>881</v>
      </c>
      <c r="L2545" s="535">
        <v>18</v>
      </c>
      <c r="M2545" s="517" t="str">
        <f t="shared" si="1402"/>
        <v>Y</v>
      </c>
      <c r="N2545" s="514">
        <f t="shared" si="1413"/>
        <v>240.88</v>
      </c>
      <c r="O2545" s="514">
        <f t="shared" si="1412"/>
        <v>0</v>
      </c>
      <c r="P2545" s="680">
        <f>'KB Duct Parts'!$AE$3</f>
        <v>0</v>
      </c>
      <c r="Q2545" s="681">
        <f t="shared" si="1407"/>
        <v>0</v>
      </c>
      <c r="R2545" s="682">
        <f t="shared" si="1408"/>
        <v>0</v>
      </c>
      <c r="S2545" s="716">
        <f t="shared" si="1414"/>
        <v>0.2</v>
      </c>
      <c r="T2545" s="679">
        <f t="shared" si="1409"/>
        <v>0</v>
      </c>
      <c r="U2545" s="679">
        <f t="shared" si="1410"/>
        <v>0</v>
      </c>
      <c r="Y2545" s="120"/>
      <c r="AD2545" s="81"/>
      <c r="AF2545" s="370">
        <v>18</v>
      </c>
      <c r="AG2545" s="374">
        <v>16</v>
      </c>
      <c r="AH2545" s="378">
        <v>14</v>
      </c>
      <c r="AI2545" s="381">
        <v>12</v>
      </c>
      <c r="AJ2545" s="386">
        <v>10</v>
      </c>
      <c r="AK2545" s="391"/>
      <c r="AL2545" s="386"/>
      <c r="AM2545" s="363">
        <f t="shared" si="1440"/>
        <v>1</v>
      </c>
      <c r="AN2545" s="578">
        <v>205.6</v>
      </c>
      <c r="AO2545" s="120">
        <f t="shared" si="1421"/>
        <v>308.39999999999998</v>
      </c>
      <c r="AP2545" s="120">
        <f t="shared" si="1415"/>
        <v>359.8</v>
      </c>
      <c r="AQ2545" s="120">
        <f t="shared" si="1416"/>
        <v>411.2</v>
      </c>
      <c r="AR2545" s="120">
        <f t="shared" si="1417"/>
        <v>472.87999999999994</v>
      </c>
      <c r="AS2545" s="120">
        <f t="shared" si="1418"/>
        <v>0</v>
      </c>
      <c r="AT2545" s="120">
        <f t="shared" si="1419"/>
        <v>0</v>
      </c>
      <c r="AU2545" s="363" t="s">
        <v>717</v>
      </c>
      <c r="AV2545" s="393"/>
      <c r="AW2545" s="395"/>
      <c r="AX2545" s="571">
        <v>1.5</v>
      </c>
      <c r="AY2545" s="572">
        <v>1.75</v>
      </c>
      <c r="AZ2545" s="572">
        <v>2</v>
      </c>
      <c r="BA2545" s="572">
        <v>2.2999999999999998</v>
      </c>
      <c r="BB2545" s="573">
        <v>0</v>
      </c>
      <c r="BC2545" s="395">
        <v>0</v>
      </c>
      <c r="BD2545" s="115"/>
      <c r="BE2545" s="115"/>
      <c r="BF2545" s="115">
        <v>2</v>
      </c>
      <c r="BG2545" s="115">
        <v>13</v>
      </c>
      <c r="BH2545" s="423">
        <f t="shared" si="1403"/>
        <v>17.64</v>
      </c>
      <c r="BI2545" s="417">
        <f t="shared" si="1420"/>
        <v>35.28</v>
      </c>
      <c r="BJ2545" s="115"/>
      <c r="BK2545" s="115"/>
      <c r="BQ2545" s="74" t="str">
        <f t="shared" si="1422"/>
        <v>22013.9L-(16)</v>
      </c>
      <c r="BR2545" s="120" t="str">
        <f t="shared" si="1423"/>
        <v>90 deg El-LR 2.5D Gored/Segmented</v>
      </c>
      <c r="BS2545" s="120">
        <f t="shared" si="1424"/>
        <v>308.39999999999998</v>
      </c>
      <c r="BU2545" s="74" t="str">
        <f t="shared" si="1425"/>
        <v>22013.9L-(14)</v>
      </c>
      <c r="BV2545" s="120" t="str">
        <f t="shared" si="1426"/>
        <v>90 deg El-LR 2.5D Gored/Segmented</v>
      </c>
      <c r="BW2545" s="120">
        <f t="shared" si="1427"/>
        <v>359.8</v>
      </c>
      <c r="BY2545" s="74" t="str">
        <f t="shared" si="1428"/>
        <v>22013.9L-(12)</v>
      </c>
      <c r="BZ2545" s="120" t="str">
        <f t="shared" si="1429"/>
        <v>90 deg El-LR 2.5D Gored/Segmented</v>
      </c>
      <c r="CA2545" s="120">
        <f t="shared" si="1430"/>
        <v>411.2</v>
      </c>
      <c r="CC2545" s="115" t="str">
        <f t="shared" si="1431"/>
        <v>22013.9L-(10)</v>
      </c>
      <c r="CD2545" s="120" t="str">
        <f t="shared" si="1432"/>
        <v>90 deg El-LR 2.5D Gored/Segmented</v>
      </c>
      <c r="CE2545" s="417">
        <f t="shared" si="1433"/>
        <v>472.87999999999994</v>
      </c>
      <c r="CF2545" s="115"/>
      <c r="CG2545" s="115" t="str">
        <f t="shared" si="1434"/>
        <v xml:space="preserve"> </v>
      </c>
      <c r="CH2545" s="120" t="str">
        <f t="shared" si="1435"/>
        <v xml:space="preserve"> </v>
      </c>
      <c r="CI2545" s="417" t="str">
        <f t="shared" si="1436"/>
        <v xml:space="preserve"> </v>
      </c>
      <c r="CJ2545" s="115"/>
      <c r="CK2545" s="115" t="str">
        <f t="shared" si="1437"/>
        <v xml:space="preserve"> </v>
      </c>
      <c r="CL2545" s="120" t="str">
        <f t="shared" si="1438"/>
        <v xml:space="preserve"> </v>
      </c>
      <c r="CM2545" s="417" t="str">
        <f t="shared" si="1400"/>
        <v xml:space="preserve"> </v>
      </c>
      <c r="IS2545" s="111">
        <v>171.6</v>
      </c>
    </row>
    <row r="2546" spans="2:253" s="74" customFormat="1" ht="17.100000000000001" hidden="1" customHeight="1" x14ac:dyDescent="0.25">
      <c r="B2546" s="504">
        <f>IF('KB Duct Parts'!$BL$14=1,'Flanged Elbows'!AY17,0)</f>
        <v>0</v>
      </c>
      <c r="C2546" s="508" t="s">
        <v>1492</v>
      </c>
      <c r="D2546" s="506" t="str">
        <f t="shared" si="1411"/>
        <v>22014.9L</v>
      </c>
      <c r="E2546" s="504" t="s">
        <v>871</v>
      </c>
      <c r="F2546" s="508" t="str">
        <f t="shared" si="1405"/>
        <v xml:space="preserve"> </v>
      </c>
      <c r="G2546" s="516" t="s">
        <v>809</v>
      </c>
      <c r="H2546" s="504" t="str">
        <f>IF('Flanged Parts'!$BB$6=1,"CS",IF('Flanged Parts'!$BB$6=2,"Glv",0))</f>
        <v>Glv</v>
      </c>
      <c r="I2546" s="1035" t="str">
        <f t="shared" ref="I2546:I2566" si="1441">IF(L2546&gt;16,"Gore Locked Segment",IF(L2546&lt;17,"Welded Segments"))</f>
        <v>Gore Locked Segment</v>
      </c>
      <c r="J2546" s="1036"/>
      <c r="K2546" s="516" t="s">
        <v>881</v>
      </c>
      <c r="L2546" s="535">
        <v>18</v>
      </c>
      <c r="M2546" s="517" t="str">
        <f t="shared" si="1402"/>
        <v>Y</v>
      </c>
      <c r="N2546" s="514">
        <f t="shared" si="1413"/>
        <v>256.72000000000003</v>
      </c>
      <c r="O2546" s="514">
        <f t="shared" si="1412"/>
        <v>0</v>
      </c>
      <c r="P2546" s="680">
        <f>'KB Duct Parts'!$AE$3</f>
        <v>0</v>
      </c>
      <c r="Q2546" s="681">
        <f t="shared" si="1407"/>
        <v>0</v>
      </c>
      <c r="R2546" s="682">
        <f t="shared" si="1408"/>
        <v>0</v>
      </c>
      <c r="S2546" s="716">
        <f t="shared" si="1414"/>
        <v>0.2</v>
      </c>
      <c r="T2546" s="679">
        <f t="shared" si="1409"/>
        <v>0</v>
      </c>
      <c r="U2546" s="679">
        <f t="shared" si="1410"/>
        <v>0</v>
      </c>
      <c r="Y2546" s="120"/>
      <c r="AD2546" s="81"/>
      <c r="AF2546" s="370">
        <v>18</v>
      </c>
      <c r="AG2546" s="374">
        <v>16</v>
      </c>
      <c r="AH2546" s="378">
        <v>14</v>
      </c>
      <c r="AI2546" s="381">
        <v>12</v>
      </c>
      <c r="AJ2546" s="386">
        <v>10</v>
      </c>
      <c r="AK2546" s="391"/>
      <c r="AL2546" s="386"/>
      <c r="AM2546" s="363">
        <f t="shared" si="1440"/>
        <v>1</v>
      </c>
      <c r="AN2546" s="578">
        <v>216.4</v>
      </c>
      <c r="AO2546" s="120">
        <f t="shared" si="1421"/>
        <v>324.60000000000002</v>
      </c>
      <c r="AP2546" s="120">
        <f t="shared" si="1415"/>
        <v>378.7</v>
      </c>
      <c r="AQ2546" s="120">
        <f t="shared" si="1416"/>
        <v>432.8</v>
      </c>
      <c r="AR2546" s="120">
        <f t="shared" si="1417"/>
        <v>497.71999999999997</v>
      </c>
      <c r="AS2546" s="120">
        <f t="shared" si="1418"/>
        <v>0</v>
      </c>
      <c r="AT2546" s="120">
        <f t="shared" si="1419"/>
        <v>0</v>
      </c>
      <c r="AU2546" s="363" t="s">
        <v>717</v>
      </c>
      <c r="AV2546" s="393"/>
      <c r="AW2546" s="395"/>
      <c r="AX2546" s="571">
        <v>1.5</v>
      </c>
      <c r="AY2546" s="572">
        <v>1.75</v>
      </c>
      <c r="AZ2546" s="572">
        <v>2</v>
      </c>
      <c r="BA2546" s="572">
        <v>2.2999999999999998</v>
      </c>
      <c r="BB2546" s="573">
        <v>0</v>
      </c>
      <c r="BC2546" s="395">
        <v>0</v>
      </c>
      <c r="BD2546" s="115"/>
      <c r="BE2546" s="115"/>
      <c r="BF2546" s="115">
        <v>2</v>
      </c>
      <c r="BG2546" s="115">
        <v>14</v>
      </c>
      <c r="BH2546" s="423">
        <f t="shared" si="1403"/>
        <v>20.16</v>
      </c>
      <c r="BI2546" s="417">
        <f t="shared" si="1420"/>
        <v>40.32</v>
      </c>
      <c r="BJ2546" s="115"/>
      <c r="BK2546" s="115"/>
      <c r="BQ2546" s="74" t="str">
        <f t="shared" si="1422"/>
        <v>22014.9L-(16)</v>
      </c>
      <c r="BR2546" s="120" t="str">
        <f t="shared" si="1423"/>
        <v>90 deg El-LR 2.5D Gored/Segmented</v>
      </c>
      <c r="BS2546" s="120">
        <f t="shared" si="1424"/>
        <v>324.60000000000002</v>
      </c>
      <c r="BU2546" s="74" t="str">
        <f t="shared" si="1425"/>
        <v>22014.9L-(14)</v>
      </c>
      <c r="BV2546" s="120" t="str">
        <f t="shared" si="1426"/>
        <v>90 deg El-LR 2.5D Gored/Segmented</v>
      </c>
      <c r="BW2546" s="120">
        <f t="shared" si="1427"/>
        <v>378.7</v>
      </c>
      <c r="BY2546" s="74" t="str">
        <f t="shared" si="1428"/>
        <v>22014.9L-(12)</v>
      </c>
      <c r="BZ2546" s="120" t="str">
        <f t="shared" si="1429"/>
        <v>90 deg El-LR 2.5D Gored/Segmented</v>
      </c>
      <c r="CA2546" s="120">
        <f t="shared" si="1430"/>
        <v>432.8</v>
      </c>
      <c r="CC2546" s="115" t="str">
        <f t="shared" si="1431"/>
        <v>22014.9L-(10)</v>
      </c>
      <c r="CD2546" s="120" t="str">
        <f t="shared" si="1432"/>
        <v>90 deg El-LR 2.5D Gored/Segmented</v>
      </c>
      <c r="CE2546" s="417">
        <f t="shared" si="1433"/>
        <v>497.71999999999997</v>
      </c>
      <c r="CF2546" s="115"/>
      <c r="CG2546" s="115" t="str">
        <f t="shared" si="1434"/>
        <v xml:space="preserve"> </v>
      </c>
      <c r="CH2546" s="120" t="str">
        <f t="shared" si="1435"/>
        <v xml:space="preserve"> </v>
      </c>
      <c r="CI2546" s="417" t="str">
        <f t="shared" si="1436"/>
        <v xml:space="preserve"> </v>
      </c>
      <c r="CJ2546" s="115"/>
      <c r="CK2546" s="115" t="str">
        <f t="shared" si="1437"/>
        <v xml:space="preserve"> </v>
      </c>
      <c r="CL2546" s="120" t="str">
        <f t="shared" si="1438"/>
        <v xml:space="preserve"> </v>
      </c>
      <c r="CM2546" s="417" t="str">
        <f t="shared" si="1400"/>
        <v xml:space="preserve"> </v>
      </c>
      <c r="IS2546" s="111">
        <v>179.79</v>
      </c>
    </row>
    <row r="2547" spans="2:253" s="74" customFormat="1" ht="17.100000000000001" hidden="1" customHeight="1" x14ac:dyDescent="0.25">
      <c r="B2547" s="504">
        <f>IF('KB Duct Parts'!$BL$14=1,'Flanged Elbows'!AY18,0)</f>
        <v>0</v>
      </c>
      <c r="C2547" s="508" t="s">
        <v>1493</v>
      </c>
      <c r="D2547" s="506" t="str">
        <f t="shared" si="1411"/>
        <v>22015.9L</v>
      </c>
      <c r="E2547" s="504" t="s">
        <v>872</v>
      </c>
      <c r="F2547" s="508" t="str">
        <f t="shared" si="1405"/>
        <v xml:space="preserve"> </v>
      </c>
      <c r="G2547" s="516" t="s">
        <v>809</v>
      </c>
      <c r="H2547" s="504" t="str">
        <f>IF('Flanged Parts'!$BB$6=1,"CS",IF('Flanged Parts'!$BB$6=2,"Glv",0))</f>
        <v>Glv</v>
      </c>
      <c r="I2547" s="1035" t="str">
        <f t="shared" si="1441"/>
        <v>Gore Locked Segment</v>
      </c>
      <c r="J2547" s="1036"/>
      <c r="K2547" s="516" t="s">
        <v>881</v>
      </c>
      <c r="L2547" s="535">
        <v>18</v>
      </c>
      <c r="M2547" s="517" t="str">
        <f t="shared" si="1402"/>
        <v>Y</v>
      </c>
      <c r="N2547" s="514">
        <f t="shared" si="1413"/>
        <v>304</v>
      </c>
      <c r="O2547" s="514">
        <f t="shared" si="1412"/>
        <v>0</v>
      </c>
      <c r="P2547" s="680">
        <f>'KB Duct Parts'!$AE$3</f>
        <v>0</v>
      </c>
      <c r="Q2547" s="681">
        <f t="shared" si="1407"/>
        <v>0</v>
      </c>
      <c r="R2547" s="682">
        <f t="shared" si="1408"/>
        <v>0</v>
      </c>
      <c r="S2547" s="716">
        <f t="shared" si="1414"/>
        <v>0.2</v>
      </c>
      <c r="T2547" s="679">
        <f t="shared" si="1409"/>
        <v>0</v>
      </c>
      <c r="U2547" s="679">
        <f t="shared" si="1410"/>
        <v>0</v>
      </c>
      <c r="Y2547" s="120"/>
      <c r="AD2547" s="81"/>
      <c r="AF2547" s="370">
        <v>18</v>
      </c>
      <c r="AG2547" s="374">
        <v>16</v>
      </c>
      <c r="AH2547" s="378">
        <v>14</v>
      </c>
      <c r="AI2547" s="381">
        <v>12</v>
      </c>
      <c r="AJ2547" s="386">
        <v>10</v>
      </c>
      <c r="AK2547" s="391"/>
      <c r="AL2547" s="386"/>
      <c r="AM2547" s="363">
        <f t="shared" si="1440"/>
        <v>1</v>
      </c>
      <c r="AN2547" s="578">
        <v>260</v>
      </c>
      <c r="AO2547" s="120">
        <f t="shared" si="1421"/>
        <v>390</v>
      </c>
      <c r="AP2547" s="120">
        <f t="shared" si="1415"/>
        <v>455</v>
      </c>
      <c r="AQ2547" s="120">
        <f t="shared" si="1416"/>
        <v>520</v>
      </c>
      <c r="AR2547" s="120">
        <f t="shared" si="1417"/>
        <v>598</v>
      </c>
      <c r="AS2547" s="120">
        <f t="shared" si="1418"/>
        <v>0</v>
      </c>
      <c r="AT2547" s="120">
        <f t="shared" si="1419"/>
        <v>0</v>
      </c>
      <c r="AU2547" s="363" t="s">
        <v>717</v>
      </c>
      <c r="AV2547" s="393"/>
      <c r="AW2547" s="395"/>
      <c r="AX2547" s="571">
        <v>1.5</v>
      </c>
      <c r="AY2547" s="572">
        <v>1.75</v>
      </c>
      <c r="AZ2547" s="572">
        <v>2</v>
      </c>
      <c r="BA2547" s="572">
        <v>2.2999999999999998</v>
      </c>
      <c r="BB2547" s="573">
        <v>0</v>
      </c>
      <c r="BC2547" s="395">
        <v>0</v>
      </c>
      <c r="BD2547" s="115"/>
      <c r="BE2547" s="115"/>
      <c r="BF2547" s="115">
        <v>2</v>
      </c>
      <c r="BG2547" s="115">
        <v>15</v>
      </c>
      <c r="BH2547" s="423">
        <f t="shared" si="1403"/>
        <v>22</v>
      </c>
      <c r="BI2547" s="417">
        <f t="shared" si="1420"/>
        <v>44</v>
      </c>
      <c r="BJ2547" s="115"/>
      <c r="BK2547" s="115"/>
      <c r="BQ2547" s="74" t="str">
        <f t="shared" si="1422"/>
        <v>22015.9L-(16)</v>
      </c>
      <c r="BR2547" s="120" t="str">
        <f t="shared" si="1423"/>
        <v>90 deg El-LR 2.5D Gored/Segmented</v>
      </c>
      <c r="BS2547" s="120">
        <f t="shared" si="1424"/>
        <v>390</v>
      </c>
      <c r="BU2547" s="74" t="str">
        <f t="shared" si="1425"/>
        <v>22015.9L-(14)</v>
      </c>
      <c r="BV2547" s="120" t="str">
        <f t="shared" si="1426"/>
        <v>90 deg El-LR 2.5D Gored/Segmented</v>
      </c>
      <c r="BW2547" s="120">
        <f t="shared" si="1427"/>
        <v>455</v>
      </c>
      <c r="BY2547" s="74" t="str">
        <f t="shared" si="1428"/>
        <v>22015.9L-(12)</v>
      </c>
      <c r="BZ2547" s="120" t="str">
        <f t="shared" si="1429"/>
        <v>90 deg El-LR 2.5D Gored/Segmented</v>
      </c>
      <c r="CA2547" s="120">
        <f t="shared" si="1430"/>
        <v>520</v>
      </c>
      <c r="CC2547" s="115" t="str">
        <f t="shared" si="1431"/>
        <v>22015.9L-(10)</v>
      </c>
      <c r="CD2547" s="120" t="str">
        <f t="shared" si="1432"/>
        <v>90 deg El-LR 2.5D Gored/Segmented</v>
      </c>
      <c r="CE2547" s="417">
        <f t="shared" si="1433"/>
        <v>598</v>
      </c>
      <c r="CF2547" s="115"/>
      <c r="CG2547" s="115" t="str">
        <f t="shared" si="1434"/>
        <v xml:space="preserve"> </v>
      </c>
      <c r="CH2547" s="120" t="str">
        <f t="shared" si="1435"/>
        <v xml:space="preserve"> </v>
      </c>
      <c r="CI2547" s="417" t="str">
        <f t="shared" si="1436"/>
        <v xml:space="preserve"> </v>
      </c>
      <c r="CJ2547" s="115"/>
      <c r="CK2547" s="115" t="str">
        <f t="shared" si="1437"/>
        <v xml:space="preserve"> </v>
      </c>
      <c r="CL2547" s="120" t="str">
        <f t="shared" si="1438"/>
        <v xml:space="preserve"> </v>
      </c>
      <c r="CM2547" s="417" t="str">
        <f t="shared" ref="CM2547:CM2610" si="1442">IF(AT2547&gt;0,AT2547," ")</f>
        <v xml:space="preserve"> </v>
      </c>
      <c r="IS2547" s="111">
        <v>191.1</v>
      </c>
    </row>
    <row r="2548" spans="2:253" s="74" customFormat="1" ht="17.100000000000001" hidden="1" customHeight="1" x14ac:dyDescent="0.25">
      <c r="B2548" s="504">
        <f>IF('KB Duct Parts'!$BL$14=1,'Flanged Elbows'!AY19,0)</f>
        <v>0</v>
      </c>
      <c r="C2548" s="508" t="s">
        <v>1494</v>
      </c>
      <c r="D2548" s="506" t="str">
        <f t="shared" si="1411"/>
        <v>22016.9L</v>
      </c>
      <c r="E2548" s="504" t="s">
        <v>873</v>
      </c>
      <c r="F2548" s="508" t="str">
        <f t="shared" si="1405"/>
        <v xml:space="preserve"> </v>
      </c>
      <c r="G2548" s="516" t="s">
        <v>809</v>
      </c>
      <c r="H2548" s="504" t="str">
        <f>IF('Flanged Parts'!$BB$6=1,"CS",IF('Flanged Parts'!$BB$6=2,"Glv",0))</f>
        <v>Glv</v>
      </c>
      <c r="I2548" s="1035" t="str">
        <f t="shared" si="1441"/>
        <v>Gore Locked Segment</v>
      </c>
      <c r="J2548" s="1036"/>
      <c r="K2548" s="516" t="s">
        <v>881</v>
      </c>
      <c r="L2548" s="535">
        <v>18</v>
      </c>
      <c r="M2548" s="517" t="str">
        <f t="shared" si="1402"/>
        <v>Y</v>
      </c>
      <c r="N2548" s="514">
        <f t="shared" si="1413"/>
        <v>371.44</v>
      </c>
      <c r="O2548" s="514">
        <f t="shared" si="1412"/>
        <v>0</v>
      </c>
      <c r="P2548" s="680">
        <f>'KB Duct Parts'!$AE$3</f>
        <v>0</v>
      </c>
      <c r="Q2548" s="681">
        <f t="shared" si="1407"/>
        <v>0</v>
      </c>
      <c r="R2548" s="682">
        <f t="shared" si="1408"/>
        <v>0</v>
      </c>
      <c r="S2548" s="716">
        <f t="shared" si="1414"/>
        <v>0.2</v>
      </c>
      <c r="T2548" s="679">
        <f t="shared" si="1409"/>
        <v>0</v>
      </c>
      <c r="U2548" s="679">
        <f t="shared" si="1410"/>
        <v>0</v>
      </c>
      <c r="Y2548" s="120"/>
      <c r="AD2548" s="81"/>
      <c r="AF2548" s="370">
        <v>18</v>
      </c>
      <c r="AG2548" s="374">
        <v>16</v>
      </c>
      <c r="AH2548" s="378">
        <v>14</v>
      </c>
      <c r="AI2548" s="381">
        <v>12</v>
      </c>
      <c r="AJ2548" s="386">
        <v>10</v>
      </c>
      <c r="AK2548" s="391"/>
      <c r="AL2548" s="386"/>
      <c r="AM2548" s="363">
        <f t="shared" si="1440"/>
        <v>1</v>
      </c>
      <c r="AN2548" s="578">
        <v>317.2</v>
      </c>
      <c r="AO2548" s="120">
        <f t="shared" si="1421"/>
        <v>475.79999999999995</v>
      </c>
      <c r="AP2548" s="120">
        <f t="shared" si="1415"/>
        <v>555.1</v>
      </c>
      <c r="AQ2548" s="120">
        <f t="shared" si="1416"/>
        <v>634.4</v>
      </c>
      <c r="AR2548" s="120">
        <f t="shared" si="1417"/>
        <v>729.56</v>
      </c>
      <c r="AS2548" s="120">
        <f t="shared" si="1418"/>
        <v>0</v>
      </c>
      <c r="AT2548" s="120">
        <f t="shared" si="1419"/>
        <v>0</v>
      </c>
      <c r="AU2548" s="363" t="s">
        <v>717</v>
      </c>
      <c r="AV2548" s="393"/>
      <c r="AW2548" s="395"/>
      <c r="AX2548" s="571">
        <v>1.5</v>
      </c>
      <c r="AY2548" s="572">
        <v>1.75</v>
      </c>
      <c r="AZ2548" s="572">
        <v>2</v>
      </c>
      <c r="BA2548" s="572">
        <v>2.2999999999999998</v>
      </c>
      <c r="BB2548" s="573">
        <v>0</v>
      </c>
      <c r="BC2548" s="395">
        <v>0</v>
      </c>
      <c r="BD2548" s="115"/>
      <c r="BE2548" s="115"/>
      <c r="BF2548" s="115">
        <v>2</v>
      </c>
      <c r="BG2548" s="115">
        <v>16</v>
      </c>
      <c r="BH2548" s="423">
        <f t="shared" si="1403"/>
        <v>27.12</v>
      </c>
      <c r="BI2548" s="417">
        <f t="shared" si="1420"/>
        <v>54.24</v>
      </c>
      <c r="BJ2548" s="115"/>
      <c r="BK2548" s="115"/>
      <c r="BQ2548" s="74" t="str">
        <f t="shared" si="1422"/>
        <v>22016.9L-(16)</v>
      </c>
      <c r="BR2548" s="120" t="str">
        <f t="shared" si="1423"/>
        <v>90 deg El-LR 2.5D Gored/Segmented</v>
      </c>
      <c r="BS2548" s="120">
        <f t="shared" si="1424"/>
        <v>475.79999999999995</v>
      </c>
      <c r="BU2548" s="74" t="str">
        <f t="shared" si="1425"/>
        <v>22016.9L-(14)</v>
      </c>
      <c r="BV2548" s="120" t="str">
        <f t="shared" si="1426"/>
        <v>90 deg El-LR 2.5D Gored/Segmented</v>
      </c>
      <c r="BW2548" s="120">
        <f t="shared" si="1427"/>
        <v>555.1</v>
      </c>
      <c r="BY2548" s="74" t="str">
        <f t="shared" si="1428"/>
        <v>22016.9L-(12)</v>
      </c>
      <c r="BZ2548" s="120" t="str">
        <f t="shared" si="1429"/>
        <v>90 deg El-LR 2.5D Gored/Segmented</v>
      </c>
      <c r="CA2548" s="120">
        <f t="shared" si="1430"/>
        <v>634.4</v>
      </c>
      <c r="CC2548" s="115" t="str">
        <f t="shared" si="1431"/>
        <v>22016.9L-(10)</v>
      </c>
      <c r="CD2548" s="120" t="str">
        <f t="shared" si="1432"/>
        <v>90 deg El-LR 2.5D Gored/Segmented</v>
      </c>
      <c r="CE2548" s="417">
        <f t="shared" si="1433"/>
        <v>729.56</v>
      </c>
      <c r="CF2548" s="115"/>
      <c r="CG2548" s="115" t="str">
        <f t="shared" si="1434"/>
        <v xml:space="preserve"> </v>
      </c>
      <c r="CH2548" s="120" t="str">
        <f t="shared" si="1435"/>
        <v xml:space="preserve"> </v>
      </c>
      <c r="CI2548" s="417" t="str">
        <f t="shared" si="1436"/>
        <v xml:space="preserve"> </v>
      </c>
      <c r="CJ2548" s="115"/>
      <c r="CK2548" s="115" t="str">
        <f t="shared" si="1437"/>
        <v xml:space="preserve"> </v>
      </c>
      <c r="CL2548" s="120" t="str">
        <f t="shared" si="1438"/>
        <v xml:space="preserve"> </v>
      </c>
      <c r="CM2548" s="417" t="str">
        <f t="shared" si="1442"/>
        <v xml:space="preserve"> </v>
      </c>
      <c r="IS2548" s="111">
        <v>202.41</v>
      </c>
    </row>
    <row r="2549" spans="2:253" s="74" customFormat="1" ht="17.100000000000001" hidden="1" customHeight="1" x14ac:dyDescent="0.25">
      <c r="B2549" s="504">
        <f>IF('KB Duct Parts'!$BL$14=1,'Flanged Elbows'!AY20,0)</f>
        <v>0</v>
      </c>
      <c r="C2549" s="508" t="s">
        <v>1495</v>
      </c>
      <c r="D2549" s="506" t="str">
        <f t="shared" si="1411"/>
        <v>22017.9L</v>
      </c>
      <c r="E2549" s="504" t="s">
        <v>874</v>
      </c>
      <c r="F2549" s="508" t="str">
        <f t="shared" si="1405"/>
        <v xml:space="preserve"> </v>
      </c>
      <c r="G2549" s="516" t="s">
        <v>809</v>
      </c>
      <c r="H2549" s="504" t="str">
        <f>IF('Flanged Parts'!$BB$6=1,"CS",IF('Flanged Parts'!$BB$6=2,"Glv",0))</f>
        <v>Glv</v>
      </c>
      <c r="I2549" s="1035" t="str">
        <f t="shared" si="1441"/>
        <v>Gore Locked Segment</v>
      </c>
      <c r="J2549" s="1036"/>
      <c r="K2549" s="516" t="s">
        <v>881</v>
      </c>
      <c r="L2549" s="535">
        <v>18</v>
      </c>
      <c r="M2549" s="517" t="str">
        <f t="shared" si="1402"/>
        <v>Y</v>
      </c>
      <c r="N2549" s="514">
        <f t="shared" si="1413"/>
        <v>390.06</v>
      </c>
      <c r="O2549" s="514">
        <f t="shared" si="1412"/>
        <v>0</v>
      </c>
      <c r="P2549" s="680">
        <f>'KB Duct Parts'!$AE$3</f>
        <v>0</v>
      </c>
      <c r="Q2549" s="681">
        <f t="shared" si="1407"/>
        <v>0</v>
      </c>
      <c r="R2549" s="682">
        <f t="shared" si="1408"/>
        <v>0</v>
      </c>
      <c r="S2549" s="716">
        <f t="shared" si="1414"/>
        <v>0.2</v>
      </c>
      <c r="T2549" s="679">
        <f t="shared" si="1409"/>
        <v>0</v>
      </c>
      <c r="U2549" s="679">
        <f t="shared" si="1410"/>
        <v>0</v>
      </c>
      <c r="Y2549" s="120"/>
      <c r="AD2549" s="81"/>
      <c r="AF2549" s="370">
        <v>18</v>
      </c>
      <c r="AG2549" s="374">
        <v>16</v>
      </c>
      <c r="AH2549" s="378">
        <v>14</v>
      </c>
      <c r="AI2549" s="381">
        <v>12</v>
      </c>
      <c r="AJ2549" s="386">
        <v>10</v>
      </c>
      <c r="AK2549" s="391"/>
      <c r="AL2549" s="386"/>
      <c r="AM2549" s="363">
        <f t="shared" si="1440"/>
        <v>1</v>
      </c>
      <c r="AN2549" s="578">
        <v>331.6</v>
      </c>
      <c r="AO2549" s="120">
        <f t="shared" si="1421"/>
        <v>497.40000000000003</v>
      </c>
      <c r="AP2549" s="120">
        <f t="shared" si="1415"/>
        <v>580.30000000000007</v>
      </c>
      <c r="AQ2549" s="120">
        <f t="shared" si="1416"/>
        <v>663.2</v>
      </c>
      <c r="AR2549" s="120">
        <f t="shared" si="1417"/>
        <v>762.68</v>
      </c>
      <c r="AS2549" s="120">
        <f t="shared" si="1418"/>
        <v>0</v>
      </c>
      <c r="AT2549" s="120">
        <f t="shared" si="1419"/>
        <v>0</v>
      </c>
      <c r="AU2549" s="363" t="s">
        <v>717</v>
      </c>
      <c r="AV2549" s="393"/>
      <c r="AW2549" s="395"/>
      <c r="AX2549" s="571">
        <v>1.5</v>
      </c>
      <c r="AY2549" s="572">
        <v>1.75</v>
      </c>
      <c r="AZ2549" s="572">
        <v>2</v>
      </c>
      <c r="BA2549" s="572">
        <v>2.2999999999999998</v>
      </c>
      <c r="BB2549" s="573">
        <v>0</v>
      </c>
      <c r="BC2549" s="395">
        <v>0</v>
      </c>
      <c r="BD2549" s="115"/>
      <c r="BE2549" s="115"/>
      <c r="BF2549" s="115">
        <v>2</v>
      </c>
      <c r="BG2549" s="115">
        <v>17</v>
      </c>
      <c r="BH2549" s="423">
        <f t="shared" si="1403"/>
        <v>29.23</v>
      </c>
      <c r="BI2549" s="417">
        <f t="shared" si="1420"/>
        <v>58.46</v>
      </c>
      <c r="BJ2549" s="115"/>
      <c r="BK2549" s="115"/>
      <c r="BQ2549" s="74" t="str">
        <f t="shared" si="1422"/>
        <v>22017.9L-(16)</v>
      </c>
      <c r="BR2549" s="120" t="str">
        <f t="shared" si="1423"/>
        <v>90 deg El-LR 2.5D Gored/Segmented</v>
      </c>
      <c r="BS2549" s="120">
        <f t="shared" si="1424"/>
        <v>497.40000000000003</v>
      </c>
      <c r="BU2549" s="74" t="str">
        <f t="shared" si="1425"/>
        <v>22017.9L-(14)</v>
      </c>
      <c r="BV2549" s="120" t="str">
        <f t="shared" si="1426"/>
        <v>90 deg El-LR 2.5D Gored/Segmented</v>
      </c>
      <c r="BW2549" s="120">
        <f t="shared" si="1427"/>
        <v>580.30000000000007</v>
      </c>
      <c r="BY2549" s="74" t="str">
        <f t="shared" si="1428"/>
        <v>22017.9L-(12)</v>
      </c>
      <c r="BZ2549" s="120" t="str">
        <f t="shared" si="1429"/>
        <v>90 deg El-LR 2.5D Gored/Segmented</v>
      </c>
      <c r="CA2549" s="120">
        <f t="shared" si="1430"/>
        <v>663.2</v>
      </c>
      <c r="CC2549" s="115" t="str">
        <f t="shared" si="1431"/>
        <v>22017.9L-(10)</v>
      </c>
      <c r="CD2549" s="120" t="str">
        <f t="shared" si="1432"/>
        <v>90 deg El-LR 2.5D Gored/Segmented</v>
      </c>
      <c r="CE2549" s="417">
        <f t="shared" si="1433"/>
        <v>762.68</v>
      </c>
      <c r="CF2549" s="115"/>
      <c r="CG2549" s="115" t="str">
        <f t="shared" si="1434"/>
        <v xml:space="preserve"> </v>
      </c>
      <c r="CH2549" s="120" t="str">
        <f t="shared" si="1435"/>
        <v xml:space="preserve"> </v>
      </c>
      <c r="CI2549" s="417" t="str">
        <f t="shared" si="1436"/>
        <v xml:space="preserve"> </v>
      </c>
      <c r="CJ2549" s="115"/>
      <c r="CK2549" s="115" t="str">
        <f t="shared" si="1437"/>
        <v xml:space="preserve"> </v>
      </c>
      <c r="CL2549" s="120" t="str">
        <f t="shared" si="1438"/>
        <v xml:space="preserve"> </v>
      </c>
      <c r="CM2549" s="417" t="str">
        <f t="shared" si="1442"/>
        <v xml:space="preserve"> </v>
      </c>
      <c r="IS2549" s="111">
        <v>230.1</v>
      </c>
    </row>
    <row r="2550" spans="2:253" s="74" customFormat="1" ht="17.100000000000001" hidden="1" customHeight="1" x14ac:dyDescent="0.25">
      <c r="B2550" s="504">
        <f>IF('KB Duct Parts'!$BL$14=1,'Flanged Elbows'!AY21,0)</f>
        <v>0</v>
      </c>
      <c r="C2550" s="508" t="s">
        <v>1496</v>
      </c>
      <c r="D2550" s="506" t="str">
        <f t="shared" si="1411"/>
        <v>22018.9L</v>
      </c>
      <c r="E2550" s="504" t="s">
        <v>875</v>
      </c>
      <c r="F2550" s="508" t="str">
        <f t="shared" si="1405"/>
        <v xml:space="preserve"> </v>
      </c>
      <c r="G2550" s="516" t="s">
        <v>809</v>
      </c>
      <c r="H2550" s="504" t="str">
        <f>IF('Flanged Parts'!$BB$6=1,"CS",IF('Flanged Parts'!$BB$6=2,"Glv",0))</f>
        <v>Glv</v>
      </c>
      <c r="I2550" s="1035" t="str">
        <f t="shared" si="1441"/>
        <v>Gore Locked Segment</v>
      </c>
      <c r="J2550" s="1036"/>
      <c r="K2550" s="516" t="s">
        <v>881</v>
      </c>
      <c r="L2550" s="535">
        <v>18</v>
      </c>
      <c r="M2550" s="517" t="str">
        <f t="shared" si="1402"/>
        <v>Y</v>
      </c>
      <c r="N2550" s="514">
        <f t="shared" si="1413"/>
        <v>406.98</v>
      </c>
      <c r="O2550" s="514">
        <f t="shared" si="1412"/>
        <v>0</v>
      </c>
      <c r="P2550" s="680">
        <f>'KB Duct Parts'!$AE$3</f>
        <v>0</v>
      </c>
      <c r="Q2550" s="681">
        <f t="shared" si="1407"/>
        <v>0</v>
      </c>
      <c r="R2550" s="682">
        <f t="shared" si="1408"/>
        <v>0</v>
      </c>
      <c r="S2550" s="716">
        <f t="shared" si="1414"/>
        <v>0.2</v>
      </c>
      <c r="T2550" s="679">
        <f t="shared" si="1409"/>
        <v>0</v>
      </c>
      <c r="U2550" s="679">
        <f t="shared" si="1410"/>
        <v>0</v>
      </c>
      <c r="Y2550" s="120"/>
      <c r="AD2550" s="81"/>
      <c r="AF2550" s="370">
        <v>18</v>
      </c>
      <c r="AG2550" s="374">
        <v>16</v>
      </c>
      <c r="AH2550" s="378">
        <v>14</v>
      </c>
      <c r="AI2550" s="381">
        <v>12</v>
      </c>
      <c r="AJ2550" s="386">
        <v>10</v>
      </c>
      <c r="AK2550" s="391"/>
      <c r="AL2550" s="386"/>
      <c r="AM2550" s="363">
        <f t="shared" si="1440"/>
        <v>1</v>
      </c>
      <c r="AN2550" s="578">
        <v>346.3</v>
      </c>
      <c r="AO2550" s="120">
        <f t="shared" si="1421"/>
        <v>519.45000000000005</v>
      </c>
      <c r="AP2550" s="120">
        <f t="shared" si="1415"/>
        <v>606.02499999999998</v>
      </c>
      <c r="AQ2550" s="120">
        <f t="shared" si="1416"/>
        <v>692.6</v>
      </c>
      <c r="AR2550" s="120">
        <f t="shared" si="1417"/>
        <v>796.49</v>
      </c>
      <c r="AS2550" s="120">
        <f t="shared" si="1418"/>
        <v>0</v>
      </c>
      <c r="AT2550" s="120">
        <f t="shared" si="1419"/>
        <v>0</v>
      </c>
      <c r="AU2550" s="363" t="s">
        <v>717</v>
      </c>
      <c r="AV2550" s="393"/>
      <c r="AW2550" s="395"/>
      <c r="AX2550" s="571">
        <v>1.5</v>
      </c>
      <c r="AY2550" s="572">
        <v>1.75</v>
      </c>
      <c r="AZ2550" s="572">
        <v>2</v>
      </c>
      <c r="BA2550" s="572">
        <v>2.2999999999999998</v>
      </c>
      <c r="BB2550" s="573">
        <v>0</v>
      </c>
      <c r="BC2550" s="395">
        <v>0</v>
      </c>
      <c r="BD2550" s="115"/>
      <c r="BE2550" s="115"/>
      <c r="BF2550" s="115">
        <v>2</v>
      </c>
      <c r="BG2550" s="115">
        <v>18</v>
      </c>
      <c r="BH2550" s="423">
        <f t="shared" si="1403"/>
        <v>30.34</v>
      </c>
      <c r="BI2550" s="417">
        <f t="shared" si="1420"/>
        <v>60.68</v>
      </c>
      <c r="BJ2550" s="115"/>
      <c r="BK2550" s="115"/>
      <c r="BQ2550" s="74" t="str">
        <f t="shared" si="1422"/>
        <v>22018.9L-(16)</v>
      </c>
      <c r="BR2550" s="120" t="str">
        <f t="shared" si="1423"/>
        <v>90 deg El-LR 2.5D Gored/Segmented</v>
      </c>
      <c r="BS2550" s="120">
        <f t="shared" si="1424"/>
        <v>519.45000000000005</v>
      </c>
      <c r="BU2550" s="74" t="str">
        <f t="shared" si="1425"/>
        <v>22018.9L-(14)</v>
      </c>
      <c r="BV2550" s="120" t="str">
        <f t="shared" si="1426"/>
        <v>90 deg El-LR 2.5D Gored/Segmented</v>
      </c>
      <c r="BW2550" s="120">
        <f t="shared" si="1427"/>
        <v>606.02499999999998</v>
      </c>
      <c r="BY2550" s="74" t="str">
        <f t="shared" si="1428"/>
        <v>22018.9L-(12)</v>
      </c>
      <c r="BZ2550" s="120" t="str">
        <f t="shared" si="1429"/>
        <v>90 deg El-LR 2.5D Gored/Segmented</v>
      </c>
      <c r="CA2550" s="120">
        <f t="shared" si="1430"/>
        <v>692.6</v>
      </c>
      <c r="CC2550" s="115" t="str">
        <f t="shared" si="1431"/>
        <v>22018.9L-(10)</v>
      </c>
      <c r="CD2550" s="120" t="str">
        <f t="shared" si="1432"/>
        <v>90 deg El-LR 2.5D Gored/Segmented</v>
      </c>
      <c r="CE2550" s="417">
        <f t="shared" si="1433"/>
        <v>796.49</v>
      </c>
      <c r="CF2550" s="115"/>
      <c r="CG2550" s="115" t="str">
        <f t="shared" si="1434"/>
        <v xml:space="preserve"> </v>
      </c>
      <c r="CH2550" s="120" t="str">
        <f t="shared" si="1435"/>
        <v xml:space="preserve"> </v>
      </c>
      <c r="CI2550" s="417" t="str">
        <f t="shared" si="1436"/>
        <v xml:space="preserve"> </v>
      </c>
      <c r="CJ2550" s="115"/>
      <c r="CK2550" s="115" t="str">
        <f t="shared" si="1437"/>
        <v xml:space="preserve"> </v>
      </c>
      <c r="CL2550" s="120" t="str">
        <f t="shared" si="1438"/>
        <v xml:space="preserve"> </v>
      </c>
      <c r="CM2550" s="417" t="str">
        <f t="shared" si="1442"/>
        <v xml:space="preserve"> </v>
      </c>
      <c r="IS2550" s="111">
        <v>258.7</v>
      </c>
    </row>
    <row r="2551" spans="2:253" s="74" customFormat="1" ht="17.100000000000001" hidden="1" customHeight="1" x14ac:dyDescent="0.25">
      <c r="B2551" s="504">
        <f>IF('KB Duct Parts'!$BL$14=1,'Flanged Elbows'!AY22,0)</f>
        <v>0</v>
      </c>
      <c r="C2551" s="508" t="s">
        <v>1497</v>
      </c>
      <c r="D2551" s="506" t="str">
        <f t="shared" si="1411"/>
        <v>22019.9L</v>
      </c>
      <c r="E2551" s="504" t="s">
        <v>876</v>
      </c>
      <c r="F2551" s="508" t="str">
        <f t="shared" si="1405"/>
        <v xml:space="preserve"> </v>
      </c>
      <c r="G2551" s="516" t="s">
        <v>809</v>
      </c>
      <c r="H2551" s="504" t="str">
        <f>IF('Flanged Parts'!$BB$6=1,"CS",IF('Flanged Parts'!$BB$6=2,"Glv",0))</f>
        <v>Glv</v>
      </c>
      <c r="I2551" s="1035" t="str">
        <f t="shared" si="1441"/>
        <v>Gore Locked Segment</v>
      </c>
      <c r="J2551" s="1036"/>
      <c r="K2551" s="516" t="s">
        <v>881</v>
      </c>
      <c r="L2551" s="535">
        <v>18</v>
      </c>
      <c r="M2551" s="532" t="s">
        <v>1700</v>
      </c>
      <c r="N2551" s="514">
        <f t="shared" si="1413"/>
        <v>521.32000000000005</v>
      </c>
      <c r="O2551" s="514">
        <f t="shared" si="1412"/>
        <v>0</v>
      </c>
      <c r="P2551" s="680">
        <f>'KB Duct Parts'!$AE$3</f>
        <v>0</v>
      </c>
      <c r="Q2551" s="681">
        <f t="shared" si="1407"/>
        <v>0</v>
      </c>
      <c r="R2551" s="682">
        <f t="shared" si="1408"/>
        <v>0</v>
      </c>
      <c r="S2551" s="716">
        <f t="shared" si="1414"/>
        <v>0.2</v>
      </c>
      <c r="T2551" s="679">
        <f t="shared" si="1409"/>
        <v>0</v>
      </c>
      <c r="U2551" s="679">
        <f t="shared" si="1410"/>
        <v>0</v>
      </c>
      <c r="Y2551" s="120"/>
      <c r="AD2551" s="81"/>
      <c r="AF2551" s="370">
        <v>18</v>
      </c>
      <c r="AG2551" s="374">
        <v>16</v>
      </c>
      <c r="AH2551" s="378">
        <v>14</v>
      </c>
      <c r="AI2551" s="381">
        <v>12</v>
      </c>
      <c r="AJ2551" s="386">
        <v>10</v>
      </c>
      <c r="AK2551" s="391"/>
      <c r="AL2551" s="386"/>
      <c r="AM2551" s="363">
        <f t="shared" si="1440"/>
        <v>1</v>
      </c>
      <c r="AN2551" s="578">
        <v>460</v>
      </c>
      <c r="AO2551" s="120">
        <f t="shared" si="1421"/>
        <v>690</v>
      </c>
      <c r="AP2551" s="120">
        <f t="shared" si="1415"/>
        <v>805</v>
      </c>
      <c r="AQ2551" s="120">
        <f t="shared" si="1416"/>
        <v>920</v>
      </c>
      <c r="AR2551" s="120">
        <f t="shared" si="1417"/>
        <v>1058</v>
      </c>
      <c r="AS2551" s="120">
        <f t="shared" si="1418"/>
        <v>0</v>
      </c>
      <c r="AT2551" s="120">
        <f t="shared" si="1419"/>
        <v>0</v>
      </c>
      <c r="AU2551" s="363" t="s">
        <v>717</v>
      </c>
      <c r="AV2551" s="393"/>
      <c r="AW2551" s="395"/>
      <c r="AX2551" s="571">
        <v>1.5</v>
      </c>
      <c r="AY2551" s="572">
        <v>1.75</v>
      </c>
      <c r="AZ2551" s="572">
        <v>2</v>
      </c>
      <c r="BA2551" s="572">
        <v>2.2999999999999998</v>
      </c>
      <c r="BB2551" s="573">
        <v>0</v>
      </c>
      <c r="BC2551" s="395">
        <v>0</v>
      </c>
      <c r="BD2551" s="115"/>
      <c r="BE2551" s="115"/>
      <c r="BF2551" s="115">
        <v>2</v>
      </c>
      <c r="BG2551" s="115">
        <v>19</v>
      </c>
      <c r="BH2551" s="423">
        <f t="shared" si="1403"/>
        <v>30.66</v>
      </c>
      <c r="BI2551" s="417">
        <f t="shared" si="1420"/>
        <v>61.32</v>
      </c>
      <c r="BJ2551" s="115"/>
      <c r="BK2551" s="115"/>
      <c r="BQ2551" s="74" t="str">
        <f t="shared" si="1422"/>
        <v>22019.9L-(16)</v>
      </c>
      <c r="BR2551" s="120" t="str">
        <f t="shared" si="1423"/>
        <v>90 deg El-LR 2.5D Gored/Segmented</v>
      </c>
      <c r="BS2551" s="120">
        <f t="shared" si="1424"/>
        <v>690</v>
      </c>
      <c r="BU2551" s="74" t="str">
        <f t="shared" si="1425"/>
        <v>22019.9L-(14)</v>
      </c>
      <c r="BV2551" s="120" t="str">
        <f t="shared" si="1426"/>
        <v>90 deg El-LR 2.5D Gored/Segmented</v>
      </c>
      <c r="BW2551" s="120">
        <f t="shared" si="1427"/>
        <v>805</v>
      </c>
      <c r="BY2551" s="74" t="str">
        <f t="shared" si="1428"/>
        <v>22019.9L-(12)</v>
      </c>
      <c r="BZ2551" s="120" t="str">
        <f t="shared" si="1429"/>
        <v>90 deg El-LR 2.5D Gored/Segmented</v>
      </c>
      <c r="CA2551" s="120">
        <f t="shared" si="1430"/>
        <v>920</v>
      </c>
      <c r="CC2551" s="115" t="str">
        <f t="shared" si="1431"/>
        <v>22019.9L-(10)</v>
      </c>
      <c r="CD2551" s="120" t="str">
        <f t="shared" si="1432"/>
        <v>90 deg El-LR 2.5D Gored/Segmented</v>
      </c>
      <c r="CE2551" s="417">
        <f t="shared" si="1433"/>
        <v>1058</v>
      </c>
      <c r="CF2551" s="115"/>
      <c r="CG2551" s="115" t="str">
        <f t="shared" si="1434"/>
        <v xml:space="preserve"> </v>
      </c>
      <c r="CH2551" s="120" t="str">
        <f t="shared" si="1435"/>
        <v xml:space="preserve"> </v>
      </c>
      <c r="CI2551" s="417" t="str">
        <f t="shared" si="1436"/>
        <v xml:space="preserve"> </v>
      </c>
      <c r="CJ2551" s="115"/>
      <c r="CK2551" s="115" t="str">
        <f t="shared" si="1437"/>
        <v xml:space="preserve"> </v>
      </c>
      <c r="CL2551" s="120" t="str">
        <f t="shared" si="1438"/>
        <v xml:space="preserve"> </v>
      </c>
      <c r="CM2551" s="417" t="str">
        <f t="shared" si="1442"/>
        <v xml:space="preserve"> </v>
      </c>
      <c r="IS2551" s="111">
        <v>276.89999999999998</v>
      </c>
    </row>
    <row r="2552" spans="2:253" s="74" customFormat="1" ht="17.100000000000001" hidden="1" customHeight="1" x14ac:dyDescent="0.25">
      <c r="B2552" s="504">
        <f>IF('KB Duct Parts'!$BL$14=1,'Flanged Elbows'!AY23,0)</f>
        <v>0</v>
      </c>
      <c r="C2552" s="508" t="s">
        <v>1498</v>
      </c>
      <c r="D2552" s="506" t="str">
        <f t="shared" si="1411"/>
        <v>22020.9L</v>
      </c>
      <c r="E2552" s="504" t="s">
        <v>877</v>
      </c>
      <c r="F2552" s="508" t="str">
        <f t="shared" si="1405"/>
        <v xml:space="preserve"> </v>
      </c>
      <c r="G2552" s="516" t="s">
        <v>809</v>
      </c>
      <c r="H2552" s="504" t="str">
        <f>IF('Flanged Parts'!$BB$6=1,"CS",IF('Flanged Parts'!$BB$6=2,"Glv",0))</f>
        <v>Glv</v>
      </c>
      <c r="I2552" s="1035" t="str">
        <f t="shared" si="1441"/>
        <v>Gore Locked Segment</v>
      </c>
      <c r="J2552" s="1036"/>
      <c r="K2552" s="516" t="s">
        <v>881</v>
      </c>
      <c r="L2552" s="535">
        <v>18</v>
      </c>
      <c r="M2552" s="532" t="s">
        <v>1700</v>
      </c>
      <c r="N2552" s="514">
        <f t="shared" si="1413"/>
        <v>641.16000000000008</v>
      </c>
      <c r="O2552" s="514">
        <f t="shared" si="1412"/>
        <v>0</v>
      </c>
      <c r="P2552" s="680">
        <f>'KB Duct Parts'!$AE$3</f>
        <v>0</v>
      </c>
      <c r="Q2552" s="681">
        <f t="shared" si="1407"/>
        <v>0</v>
      </c>
      <c r="R2552" s="682">
        <f t="shared" si="1408"/>
        <v>0</v>
      </c>
      <c r="S2552" s="716">
        <f t="shared" si="1414"/>
        <v>0.2</v>
      </c>
      <c r="T2552" s="679">
        <f t="shared" si="1409"/>
        <v>0</v>
      </c>
      <c r="U2552" s="679">
        <f t="shared" si="1410"/>
        <v>0</v>
      </c>
      <c r="Y2552" s="120"/>
      <c r="AD2552" s="81"/>
      <c r="AF2552" s="370">
        <v>18</v>
      </c>
      <c r="AG2552" s="374">
        <v>16</v>
      </c>
      <c r="AH2552" s="378">
        <v>14</v>
      </c>
      <c r="AI2552" s="381">
        <v>12</v>
      </c>
      <c r="AJ2552" s="386">
        <v>10</v>
      </c>
      <c r="AK2552" s="391"/>
      <c r="AL2552" s="386"/>
      <c r="AM2552" s="363">
        <f t="shared" si="1440"/>
        <v>1</v>
      </c>
      <c r="AN2552" s="578">
        <v>574.1</v>
      </c>
      <c r="AO2552" s="120">
        <f t="shared" si="1421"/>
        <v>861.15000000000009</v>
      </c>
      <c r="AP2552" s="120">
        <f t="shared" si="1415"/>
        <v>1004.6750000000001</v>
      </c>
      <c r="AQ2552" s="120">
        <f t="shared" si="1416"/>
        <v>1148.2</v>
      </c>
      <c r="AR2552" s="120">
        <f t="shared" si="1417"/>
        <v>1320.43</v>
      </c>
      <c r="AS2552" s="120">
        <f t="shared" si="1418"/>
        <v>0</v>
      </c>
      <c r="AT2552" s="120">
        <f t="shared" si="1419"/>
        <v>0</v>
      </c>
      <c r="AU2552" s="363" t="s">
        <v>717</v>
      </c>
      <c r="AV2552" s="393"/>
      <c r="AW2552" s="395"/>
      <c r="AX2552" s="571">
        <v>1.5</v>
      </c>
      <c r="AY2552" s="572">
        <v>1.75</v>
      </c>
      <c r="AZ2552" s="572">
        <v>2</v>
      </c>
      <c r="BA2552" s="572">
        <v>2.2999999999999998</v>
      </c>
      <c r="BB2552" s="573">
        <v>0</v>
      </c>
      <c r="BC2552" s="395">
        <v>0</v>
      </c>
      <c r="BD2552" s="115"/>
      <c r="BE2552" s="115"/>
      <c r="BF2552" s="115">
        <v>2</v>
      </c>
      <c r="BG2552" s="115">
        <v>20</v>
      </c>
      <c r="BH2552" s="423">
        <f t="shared" si="1403"/>
        <v>33.53</v>
      </c>
      <c r="BI2552" s="417">
        <f t="shared" si="1420"/>
        <v>67.06</v>
      </c>
      <c r="BJ2552" s="115"/>
      <c r="BK2552" s="115"/>
      <c r="BQ2552" s="74" t="str">
        <f t="shared" si="1422"/>
        <v>22020.9L-(16)</v>
      </c>
      <c r="BR2552" s="120" t="str">
        <f t="shared" si="1423"/>
        <v>90 deg El-LR 2.5D Gored/Segmented</v>
      </c>
      <c r="BS2552" s="120">
        <f t="shared" si="1424"/>
        <v>861.15000000000009</v>
      </c>
      <c r="BU2552" s="74" t="str">
        <f t="shared" si="1425"/>
        <v>22020.9L-(14)</v>
      </c>
      <c r="BV2552" s="120" t="str">
        <f t="shared" si="1426"/>
        <v>90 deg El-LR 2.5D Gored/Segmented</v>
      </c>
      <c r="BW2552" s="120">
        <f t="shared" si="1427"/>
        <v>1004.6750000000001</v>
      </c>
      <c r="BY2552" s="74" t="str">
        <f t="shared" si="1428"/>
        <v>22020.9L-(12)</v>
      </c>
      <c r="BZ2552" s="120" t="str">
        <f t="shared" si="1429"/>
        <v>90 deg El-LR 2.5D Gored/Segmented</v>
      </c>
      <c r="CA2552" s="120">
        <f t="shared" si="1430"/>
        <v>1148.2</v>
      </c>
      <c r="CC2552" s="115" t="str">
        <f t="shared" si="1431"/>
        <v>22020.9L-(10)</v>
      </c>
      <c r="CD2552" s="120" t="str">
        <f t="shared" si="1432"/>
        <v>90 deg El-LR 2.5D Gored/Segmented</v>
      </c>
      <c r="CE2552" s="417">
        <f t="shared" si="1433"/>
        <v>1320.43</v>
      </c>
      <c r="CF2552" s="115"/>
      <c r="CG2552" s="115" t="str">
        <f t="shared" si="1434"/>
        <v xml:space="preserve"> </v>
      </c>
      <c r="CH2552" s="120" t="str">
        <f t="shared" si="1435"/>
        <v xml:space="preserve"> </v>
      </c>
      <c r="CI2552" s="417" t="str">
        <f t="shared" si="1436"/>
        <v xml:space="preserve"> </v>
      </c>
      <c r="CJ2552" s="115"/>
      <c r="CK2552" s="115" t="str">
        <f t="shared" si="1437"/>
        <v xml:space="preserve"> </v>
      </c>
      <c r="CL2552" s="120" t="str">
        <f t="shared" si="1438"/>
        <v xml:space="preserve"> </v>
      </c>
      <c r="CM2552" s="417" t="str">
        <f t="shared" si="1442"/>
        <v xml:space="preserve"> </v>
      </c>
      <c r="IS2552" s="111">
        <v>293.8</v>
      </c>
    </row>
    <row r="2553" spans="2:253" s="74" customFormat="1" ht="17.100000000000001" hidden="1" customHeight="1" x14ac:dyDescent="0.25">
      <c r="B2553" s="504">
        <f>IF('KB Duct Parts'!$BL$14=1,'Flanged Elbows'!AY24,0)</f>
        <v>0</v>
      </c>
      <c r="C2553" s="508" t="s">
        <v>1499</v>
      </c>
      <c r="D2553" s="506" t="str">
        <f t="shared" si="1411"/>
        <v>22022.9L</v>
      </c>
      <c r="E2553" s="504" t="s">
        <v>878</v>
      </c>
      <c r="F2553" s="508" t="str">
        <f t="shared" si="1405"/>
        <v xml:space="preserve"> </v>
      </c>
      <c r="G2553" s="516" t="s">
        <v>809</v>
      </c>
      <c r="H2553" s="504" t="str">
        <f>IF('Flanged Parts'!$BB$6=1,"CS",IF('Flanged Parts'!$BB$6=2,"Glv",0))</f>
        <v>Glv</v>
      </c>
      <c r="I2553" s="1035" t="str">
        <f t="shared" si="1441"/>
        <v>Gore Locked Segment</v>
      </c>
      <c r="J2553" s="1036"/>
      <c r="K2553" s="516" t="s">
        <v>881</v>
      </c>
      <c r="L2553" s="535">
        <v>18</v>
      </c>
      <c r="M2553" s="532" t="s">
        <v>1700</v>
      </c>
      <c r="N2553" s="514">
        <f t="shared" si="1413"/>
        <v>662.11999999999989</v>
      </c>
      <c r="O2553" s="514">
        <f t="shared" si="1412"/>
        <v>0</v>
      </c>
      <c r="P2553" s="680">
        <f>'KB Duct Parts'!$AE$3</f>
        <v>0</v>
      </c>
      <c r="Q2553" s="681">
        <f t="shared" si="1407"/>
        <v>0</v>
      </c>
      <c r="R2553" s="682">
        <f t="shared" si="1408"/>
        <v>0</v>
      </c>
      <c r="S2553" s="716">
        <f t="shared" si="1414"/>
        <v>0.2</v>
      </c>
      <c r="T2553" s="679">
        <f t="shared" si="1409"/>
        <v>0</v>
      </c>
      <c r="U2553" s="679">
        <f t="shared" si="1410"/>
        <v>0</v>
      </c>
      <c r="Y2553" s="120"/>
      <c r="AD2553" s="81"/>
      <c r="AF2553" s="370">
        <v>18</v>
      </c>
      <c r="AG2553" s="374">
        <v>16</v>
      </c>
      <c r="AH2553" s="378">
        <v>14</v>
      </c>
      <c r="AI2553" s="381">
        <v>12</v>
      </c>
      <c r="AJ2553" s="386">
        <v>10</v>
      </c>
      <c r="AK2553" s="391"/>
      <c r="AL2553" s="386"/>
      <c r="AM2553" s="363">
        <f t="shared" si="1440"/>
        <v>1</v>
      </c>
      <c r="AN2553" s="578">
        <v>584.79999999999995</v>
      </c>
      <c r="AO2553" s="120">
        <f t="shared" si="1421"/>
        <v>877.19999999999993</v>
      </c>
      <c r="AP2553" s="120">
        <f t="shared" si="1415"/>
        <v>1023.3999999999999</v>
      </c>
      <c r="AQ2553" s="120">
        <f t="shared" si="1416"/>
        <v>1169.5999999999999</v>
      </c>
      <c r="AR2553" s="120">
        <f t="shared" si="1417"/>
        <v>1345.0399999999997</v>
      </c>
      <c r="AS2553" s="120">
        <f t="shared" si="1418"/>
        <v>0</v>
      </c>
      <c r="AT2553" s="120">
        <f t="shared" si="1419"/>
        <v>0</v>
      </c>
      <c r="AU2553" s="363" t="s">
        <v>717</v>
      </c>
      <c r="AV2553" s="393"/>
      <c r="AW2553" s="395"/>
      <c r="AX2553" s="571">
        <v>1.5</v>
      </c>
      <c r="AY2553" s="572">
        <v>1.75</v>
      </c>
      <c r="AZ2553" s="572">
        <v>2</v>
      </c>
      <c r="BA2553" s="572">
        <v>2.2999999999999998</v>
      </c>
      <c r="BB2553" s="573">
        <v>0</v>
      </c>
      <c r="BC2553" s="395">
        <v>0</v>
      </c>
      <c r="BD2553" s="115"/>
      <c r="BE2553" s="115"/>
      <c r="BF2553" s="115">
        <v>2</v>
      </c>
      <c r="BG2553" s="115">
        <v>22</v>
      </c>
      <c r="BH2553" s="423">
        <f t="shared" si="1403"/>
        <v>38.659999999999997</v>
      </c>
      <c r="BI2553" s="417">
        <f t="shared" si="1420"/>
        <v>77.319999999999993</v>
      </c>
      <c r="BJ2553" s="115"/>
      <c r="BK2553" s="115"/>
      <c r="BQ2553" s="74" t="str">
        <f t="shared" si="1422"/>
        <v>22022.9L-(16)</v>
      </c>
      <c r="BR2553" s="120" t="str">
        <f t="shared" si="1423"/>
        <v>90 deg El-LR 2.5D Gored/Segmented</v>
      </c>
      <c r="BS2553" s="120">
        <f t="shared" si="1424"/>
        <v>877.19999999999993</v>
      </c>
      <c r="BU2553" s="74" t="str">
        <f t="shared" si="1425"/>
        <v>22022.9L-(14)</v>
      </c>
      <c r="BV2553" s="120" t="str">
        <f t="shared" si="1426"/>
        <v>90 deg El-LR 2.5D Gored/Segmented</v>
      </c>
      <c r="BW2553" s="120">
        <f t="shared" si="1427"/>
        <v>1023.3999999999999</v>
      </c>
      <c r="BY2553" s="74" t="str">
        <f t="shared" si="1428"/>
        <v>22022.9L-(12)</v>
      </c>
      <c r="BZ2553" s="120" t="str">
        <f t="shared" si="1429"/>
        <v>90 deg El-LR 2.5D Gored/Segmented</v>
      </c>
      <c r="CA2553" s="120">
        <f t="shared" si="1430"/>
        <v>1169.5999999999999</v>
      </c>
      <c r="CC2553" s="115" t="str">
        <f t="shared" si="1431"/>
        <v>22022.9L-(10)</v>
      </c>
      <c r="CD2553" s="120" t="str">
        <f t="shared" si="1432"/>
        <v>90 deg El-LR 2.5D Gored/Segmented</v>
      </c>
      <c r="CE2553" s="417">
        <f t="shared" si="1433"/>
        <v>1345.0399999999997</v>
      </c>
      <c r="CF2553" s="115"/>
      <c r="CG2553" s="115" t="str">
        <f t="shared" si="1434"/>
        <v xml:space="preserve"> </v>
      </c>
      <c r="CH2553" s="120" t="str">
        <f t="shared" si="1435"/>
        <v xml:space="preserve"> </v>
      </c>
      <c r="CI2553" s="417" t="str">
        <f t="shared" si="1436"/>
        <v xml:space="preserve"> </v>
      </c>
      <c r="CJ2553" s="115"/>
      <c r="CK2553" s="115" t="str">
        <f t="shared" si="1437"/>
        <v xml:space="preserve"> </v>
      </c>
      <c r="CL2553" s="120" t="str">
        <f t="shared" si="1438"/>
        <v xml:space="preserve"> </v>
      </c>
      <c r="CM2553" s="417" t="str">
        <f t="shared" si="1442"/>
        <v xml:space="preserve"> </v>
      </c>
      <c r="IS2553" s="111">
        <v>364</v>
      </c>
    </row>
    <row r="2554" spans="2:253" s="74" customFormat="1" ht="17.100000000000001" hidden="1" customHeight="1" x14ac:dyDescent="0.25">
      <c r="B2554" s="504">
        <f>IF('KB Duct Parts'!$BL$14=1,'Flanged Elbows'!AY25,0)</f>
        <v>0</v>
      </c>
      <c r="C2554" s="508" t="s">
        <v>1500</v>
      </c>
      <c r="D2554" s="506" t="str">
        <f t="shared" si="1411"/>
        <v>22024.9L</v>
      </c>
      <c r="E2554" s="504" t="s">
        <v>1338</v>
      </c>
      <c r="F2554" s="508" t="str">
        <f t="shared" si="1405"/>
        <v xml:space="preserve"> </v>
      </c>
      <c r="G2554" s="516" t="s">
        <v>809</v>
      </c>
      <c r="H2554" s="504" t="str">
        <f>IF('Flanged Parts'!$BB$6=1,"CS",IF('Flanged Parts'!$BB$6=2,"Glv",0))</f>
        <v>Glv</v>
      </c>
      <c r="I2554" s="1035" t="str">
        <f t="shared" si="1441"/>
        <v>Gore Locked Segment</v>
      </c>
      <c r="J2554" s="1036"/>
      <c r="K2554" s="516" t="s">
        <v>881</v>
      </c>
      <c r="L2554" s="535">
        <v>18</v>
      </c>
      <c r="M2554" s="532" t="s">
        <v>1700</v>
      </c>
      <c r="N2554" s="514">
        <f t="shared" si="1413"/>
        <v>737.68000000000006</v>
      </c>
      <c r="O2554" s="514">
        <f t="shared" si="1412"/>
        <v>0</v>
      </c>
      <c r="P2554" s="680">
        <f>'KB Duct Parts'!$AE$3</f>
        <v>0</v>
      </c>
      <c r="Q2554" s="681">
        <f t="shared" si="1407"/>
        <v>0</v>
      </c>
      <c r="R2554" s="682">
        <f t="shared" si="1408"/>
        <v>0</v>
      </c>
      <c r="S2554" s="716">
        <f t="shared" si="1414"/>
        <v>0.2</v>
      </c>
      <c r="T2554" s="679">
        <f t="shared" si="1409"/>
        <v>0</v>
      </c>
      <c r="U2554" s="679">
        <f t="shared" si="1410"/>
        <v>0</v>
      </c>
      <c r="Y2554" s="120"/>
      <c r="AD2554" s="81"/>
      <c r="AF2554" s="370">
        <v>18</v>
      </c>
      <c r="AG2554" s="374">
        <v>16</v>
      </c>
      <c r="AH2554" s="378">
        <v>14</v>
      </c>
      <c r="AI2554" s="381">
        <v>12</v>
      </c>
      <c r="AJ2554" s="386">
        <v>10</v>
      </c>
      <c r="AK2554" s="391"/>
      <c r="AL2554" s="386"/>
      <c r="AM2554" s="363">
        <f t="shared" si="1440"/>
        <v>1</v>
      </c>
      <c r="AN2554" s="578">
        <v>656.1</v>
      </c>
      <c r="AO2554" s="120">
        <f t="shared" si="1421"/>
        <v>984.15000000000009</v>
      </c>
      <c r="AP2554" s="120">
        <f t="shared" si="1415"/>
        <v>1148.175</v>
      </c>
      <c r="AQ2554" s="120">
        <f t="shared" si="1416"/>
        <v>1312.2</v>
      </c>
      <c r="AR2554" s="120">
        <f t="shared" si="1417"/>
        <v>1509.03</v>
      </c>
      <c r="AS2554" s="120">
        <f t="shared" si="1418"/>
        <v>0</v>
      </c>
      <c r="AT2554" s="120">
        <f t="shared" si="1419"/>
        <v>0</v>
      </c>
      <c r="AU2554" s="363" t="s">
        <v>717</v>
      </c>
      <c r="AV2554" s="393"/>
      <c r="AW2554" s="395"/>
      <c r="AX2554" s="571">
        <v>1.5</v>
      </c>
      <c r="AY2554" s="572">
        <v>1.75</v>
      </c>
      <c r="AZ2554" s="572">
        <v>2</v>
      </c>
      <c r="BA2554" s="572">
        <v>2.2999999999999998</v>
      </c>
      <c r="BB2554" s="573">
        <v>0</v>
      </c>
      <c r="BC2554" s="395">
        <v>0</v>
      </c>
      <c r="BD2554" s="115"/>
      <c r="BE2554" s="115"/>
      <c r="BF2554" s="115">
        <v>2</v>
      </c>
      <c r="BG2554" s="115">
        <v>24</v>
      </c>
      <c r="BH2554" s="423">
        <f t="shared" si="1403"/>
        <v>40.79</v>
      </c>
      <c r="BI2554" s="417">
        <f t="shared" si="1420"/>
        <v>81.58</v>
      </c>
      <c r="BJ2554" s="115"/>
      <c r="BK2554" s="115"/>
      <c r="BQ2554" s="74" t="str">
        <f t="shared" si="1422"/>
        <v>22024.9L-(16)</v>
      </c>
      <c r="BR2554" s="120" t="str">
        <f t="shared" si="1423"/>
        <v>90 deg El-LR 2.5D Gored/Segmented</v>
      </c>
      <c r="BS2554" s="120">
        <f t="shared" si="1424"/>
        <v>984.15000000000009</v>
      </c>
      <c r="BU2554" s="74" t="str">
        <f t="shared" si="1425"/>
        <v>22024.9L-(14)</v>
      </c>
      <c r="BV2554" s="120" t="str">
        <f t="shared" si="1426"/>
        <v>90 deg El-LR 2.5D Gored/Segmented</v>
      </c>
      <c r="BW2554" s="120">
        <f t="shared" si="1427"/>
        <v>1148.175</v>
      </c>
      <c r="BY2554" s="74" t="str">
        <f t="shared" si="1428"/>
        <v>22024.9L-(12)</v>
      </c>
      <c r="BZ2554" s="120" t="str">
        <f t="shared" si="1429"/>
        <v>90 deg El-LR 2.5D Gored/Segmented</v>
      </c>
      <c r="CA2554" s="120">
        <f t="shared" si="1430"/>
        <v>1312.2</v>
      </c>
      <c r="CC2554" s="115" t="str">
        <f t="shared" si="1431"/>
        <v>22024.9L-(10)</v>
      </c>
      <c r="CD2554" s="120" t="str">
        <f t="shared" si="1432"/>
        <v>90 deg El-LR 2.5D Gored/Segmented</v>
      </c>
      <c r="CE2554" s="417">
        <f t="shared" si="1433"/>
        <v>1509.03</v>
      </c>
      <c r="CF2554" s="115"/>
      <c r="CG2554" s="115" t="str">
        <f t="shared" si="1434"/>
        <v xml:space="preserve"> </v>
      </c>
      <c r="CH2554" s="120" t="str">
        <f t="shared" si="1435"/>
        <v xml:space="preserve"> </v>
      </c>
      <c r="CI2554" s="417" t="str">
        <f t="shared" si="1436"/>
        <v xml:space="preserve"> </v>
      </c>
      <c r="CJ2554" s="115"/>
      <c r="CK2554" s="115" t="str">
        <f t="shared" si="1437"/>
        <v xml:space="preserve"> </v>
      </c>
      <c r="CL2554" s="120" t="str">
        <f t="shared" si="1438"/>
        <v xml:space="preserve"> </v>
      </c>
      <c r="CM2554" s="417" t="str">
        <f t="shared" si="1442"/>
        <v xml:space="preserve"> </v>
      </c>
      <c r="IS2554" s="111">
        <v>411</v>
      </c>
    </row>
    <row r="2555" spans="2:253" s="74" customFormat="1" ht="17.100000000000001" hidden="1" customHeight="1" x14ac:dyDescent="0.25">
      <c r="B2555" s="504">
        <f>IF('KB Duct Parts'!$BL$14=1,'Flanged Elbows'!AY26,0)</f>
        <v>0</v>
      </c>
      <c r="C2555" s="508" t="s">
        <v>1501</v>
      </c>
      <c r="D2555" s="506" t="str">
        <f t="shared" si="1411"/>
        <v>22026.9L</v>
      </c>
      <c r="E2555" s="504" t="s">
        <v>1339</v>
      </c>
      <c r="F2555" s="508" t="str">
        <f t="shared" si="1405"/>
        <v xml:space="preserve"> </v>
      </c>
      <c r="G2555" s="516" t="s">
        <v>809</v>
      </c>
      <c r="H2555" s="504" t="str">
        <f>IF('Flanged Parts'!$BB$6=1,"CS",IF('Flanged Parts'!$BB$6=2,"Glv",0))</f>
        <v>Glv</v>
      </c>
      <c r="I2555" s="1035" t="str">
        <f t="shared" si="1441"/>
        <v>Welded Segments</v>
      </c>
      <c r="J2555" s="1036"/>
      <c r="K2555" s="516" t="s">
        <v>881</v>
      </c>
      <c r="L2555" s="535">
        <v>16</v>
      </c>
      <c r="M2555" s="532" t="s">
        <v>1700</v>
      </c>
      <c r="N2555" s="514">
        <f t="shared" si="1413"/>
        <v>881.42000000000007</v>
      </c>
      <c r="O2555" s="514">
        <f t="shared" ref="O2555:O2569" si="1443">IF(B2555&gt;0,N2555*B2555,0)</f>
        <v>0</v>
      </c>
      <c r="P2555" s="680">
        <f>'KB Duct Parts'!$AE$3</f>
        <v>0</v>
      </c>
      <c r="Q2555" s="681">
        <f t="shared" si="1407"/>
        <v>0</v>
      </c>
      <c r="R2555" s="682">
        <f t="shared" si="1408"/>
        <v>0</v>
      </c>
      <c r="S2555" s="716">
        <f t="shared" si="1414"/>
        <v>0.2</v>
      </c>
      <c r="T2555" s="679">
        <f t="shared" si="1409"/>
        <v>0</v>
      </c>
      <c r="U2555" s="679">
        <f t="shared" si="1410"/>
        <v>0</v>
      </c>
      <c r="Y2555" s="120"/>
      <c r="AD2555" s="81"/>
      <c r="AF2555" s="370">
        <v>16</v>
      </c>
      <c r="AG2555" s="374">
        <v>14</v>
      </c>
      <c r="AH2555" s="378">
        <v>12</v>
      </c>
      <c r="AI2555" s="381">
        <v>10</v>
      </c>
      <c r="AJ2555" s="386"/>
      <c r="AK2555" s="391"/>
      <c r="AL2555" s="386"/>
      <c r="AM2555" s="363">
        <f t="shared" si="1440"/>
        <v>1</v>
      </c>
      <c r="AN2555" s="578">
        <v>758.7</v>
      </c>
      <c r="AO2555" s="120">
        <f t="shared" si="1421"/>
        <v>948.375</v>
      </c>
      <c r="AP2555" s="120">
        <f t="shared" si="1415"/>
        <v>1138.0500000000002</v>
      </c>
      <c r="AQ2555" s="120">
        <f t="shared" si="1416"/>
        <v>1365.66</v>
      </c>
      <c r="AR2555" s="120">
        <f t="shared" si="1417"/>
        <v>0</v>
      </c>
      <c r="AS2555" s="120">
        <f t="shared" si="1418"/>
        <v>0</v>
      </c>
      <c r="AT2555" s="120">
        <f t="shared" si="1419"/>
        <v>0</v>
      </c>
      <c r="AU2555" s="363" t="s">
        <v>717</v>
      </c>
      <c r="AV2555" s="393"/>
      <c r="AW2555" s="395"/>
      <c r="AX2555" s="571">
        <v>1.25</v>
      </c>
      <c r="AY2555" s="572">
        <v>1.5</v>
      </c>
      <c r="AZ2555" s="572">
        <v>1.8</v>
      </c>
      <c r="BA2555" s="572">
        <v>0</v>
      </c>
      <c r="BB2555" s="573">
        <v>0</v>
      </c>
      <c r="BC2555" s="395">
        <v>0</v>
      </c>
      <c r="BD2555" s="115"/>
      <c r="BE2555" s="115"/>
      <c r="BF2555" s="115">
        <v>2</v>
      </c>
      <c r="BG2555" s="115">
        <v>26</v>
      </c>
      <c r="BH2555" s="423">
        <f t="shared" si="1403"/>
        <v>61.36</v>
      </c>
      <c r="BI2555" s="417">
        <f t="shared" si="1420"/>
        <v>122.72</v>
      </c>
      <c r="BJ2555" s="115"/>
      <c r="BK2555" s="115"/>
      <c r="BQ2555" s="74" t="str">
        <f t="shared" si="1422"/>
        <v>22026.9L-(14)</v>
      </c>
      <c r="BR2555" s="120" t="str">
        <f t="shared" si="1423"/>
        <v>90 deg El-LR 2.5D Gored/Segmented</v>
      </c>
      <c r="BS2555" s="120">
        <f t="shared" si="1424"/>
        <v>948.375</v>
      </c>
      <c r="BU2555" s="74" t="str">
        <f t="shared" si="1425"/>
        <v>22026.9L-(12)</v>
      </c>
      <c r="BV2555" s="120" t="str">
        <f t="shared" si="1426"/>
        <v>90 deg El-LR 2.5D Gored/Segmented</v>
      </c>
      <c r="BW2555" s="120">
        <f t="shared" si="1427"/>
        <v>1138.0500000000002</v>
      </c>
      <c r="BY2555" s="74" t="str">
        <f t="shared" si="1428"/>
        <v>22026.9L-(10)</v>
      </c>
      <c r="BZ2555" s="120" t="str">
        <f t="shared" si="1429"/>
        <v>90 deg El-LR 2.5D Gored/Segmented</v>
      </c>
      <c r="CA2555" s="120">
        <f t="shared" si="1430"/>
        <v>1365.66</v>
      </c>
      <c r="CC2555" s="115" t="str">
        <f t="shared" si="1431"/>
        <v xml:space="preserve"> </v>
      </c>
      <c r="CD2555" s="120" t="str">
        <f t="shared" si="1432"/>
        <v xml:space="preserve"> </v>
      </c>
      <c r="CE2555" s="417" t="str">
        <f t="shared" si="1433"/>
        <v xml:space="preserve"> </v>
      </c>
      <c r="CF2555" s="115"/>
      <c r="CG2555" s="115" t="str">
        <f t="shared" si="1434"/>
        <v xml:space="preserve"> </v>
      </c>
      <c r="CH2555" s="120" t="str">
        <f t="shared" si="1435"/>
        <v xml:space="preserve"> </v>
      </c>
      <c r="CI2555" s="417" t="str">
        <f t="shared" si="1436"/>
        <v xml:space="preserve"> </v>
      </c>
      <c r="CJ2555" s="115"/>
      <c r="CK2555" s="115" t="str">
        <f t="shared" si="1437"/>
        <v xml:space="preserve"> </v>
      </c>
      <c r="CL2555" s="120" t="str">
        <f t="shared" si="1438"/>
        <v xml:space="preserve"> </v>
      </c>
      <c r="CM2555" s="417" t="str">
        <f t="shared" si="1442"/>
        <v xml:space="preserve"> </v>
      </c>
      <c r="IS2555" s="111">
        <v>479</v>
      </c>
    </row>
    <row r="2556" spans="2:253" s="74" customFormat="1" ht="17.100000000000001" hidden="1" customHeight="1" x14ac:dyDescent="0.25">
      <c r="B2556" s="504">
        <f>IF('KB Duct Parts'!$BL$14=1,'Flanged Elbows'!AY27,0)</f>
        <v>0</v>
      </c>
      <c r="C2556" s="508" t="s">
        <v>1502</v>
      </c>
      <c r="D2556" s="506" t="str">
        <f t="shared" si="1411"/>
        <v>22028.9L</v>
      </c>
      <c r="E2556" s="504" t="s">
        <v>1340</v>
      </c>
      <c r="F2556" s="508" t="str">
        <f t="shared" si="1405"/>
        <v xml:space="preserve"> </v>
      </c>
      <c r="G2556" s="516" t="s">
        <v>809</v>
      </c>
      <c r="H2556" s="504" t="str">
        <f>IF('Flanged Parts'!$BB$6=1,"CS",IF('Flanged Parts'!$BB$6=2,"Glv",0))</f>
        <v>Glv</v>
      </c>
      <c r="I2556" s="1035" t="str">
        <f t="shared" si="1441"/>
        <v>Welded Segments</v>
      </c>
      <c r="J2556" s="1036"/>
      <c r="K2556" s="516" t="s">
        <v>881</v>
      </c>
      <c r="L2556" s="535">
        <v>16</v>
      </c>
      <c r="M2556" s="532" t="s">
        <v>1700</v>
      </c>
      <c r="N2556" s="514">
        <f t="shared" si="1413"/>
        <v>1071.32</v>
      </c>
      <c r="O2556" s="514">
        <f t="shared" si="1443"/>
        <v>0</v>
      </c>
      <c r="P2556" s="680">
        <f>'KB Duct Parts'!$AE$3</f>
        <v>0</v>
      </c>
      <c r="Q2556" s="681">
        <f t="shared" si="1407"/>
        <v>0</v>
      </c>
      <c r="R2556" s="682">
        <f t="shared" si="1408"/>
        <v>0</v>
      </c>
      <c r="S2556" s="716">
        <f t="shared" si="1414"/>
        <v>0.2</v>
      </c>
      <c r="T2556" s="679">
        <f t="shared" si="1409"/>
        <v>0</v>
      </c>
      <c r="U2556" s="679">
        <f t="shared" si="1410"/>
        <v>0</v>
      </c>
      <c r="Y2556" s="120"/>
      <c r="AD2556" s="81"/>
      <c r="AF2556" s="370">
        <v>16</v>
      </c>
      <c r="AG2556" s="374">
        <v>14</v>
      </c>
      <c r="AH2556" s="378">
        <v>12</v>
      </c>
      <c r="AI2556" s="381">
        <v>10</v>
      </c>
      <c r="AJ2556" s="386"/>
      <c r="AK2556" s="391"/>
      <c r="AL2556" s="386"/>
      <c r="AM2556" s="363">
        <f t="shared" si="1440"/>
        <v>1</v>
      </c>
      <c r="AN2556" s="578">
        <v>944.5</v>
      </c>
      <c r="AO2556" s="120">
        <f t="shared" si="1421"/>
        <v>1180.625</v>
      </c>
      <c r="AP2556" s="120">
        <f t="shared" si="1415"/>
        <v>1416.75</v>
      </c>
      <c r="AQ2556" s="120">
        <f t="shared" si="1416"/>
        <v>1700.1000000000001</v>
      </c>
      <c r="AR2556" s="120">
        <f t="shared" si="1417"/>
        <v>0</v>
      </c>
      <c r="AS2556" s="120">
        <f t="shared" si="1418"/>
        <v>0</v>
      </c>
      <c r="AT2556" s="120">
        <f t="shared" si="1419"/>
        <v>0</v>
      </c>
      <c r="AU2556" s="363" t="s">
        <v>717</v>
      </c>
      <c r="AV2556" s="393"/>
      <c r="AW2556" s="395"/>
      <c r="AX2556" s="571">
        <v>1.25</v>
      </c>
      <c r="AY2556" s="572">
        <v>1.5</v>
      </c>
      <c r="AZ2556" s="572">
        <v>1.8</v>
      </c>
      <c r="BA2556" s="572">
        <v>0</v>
      </c>
      <c r="BB2556" s="573">
        <v>0</v>
      </c>
      <c r="BC2556" s="395">
        <v>0</v>
      </c>
      <c r="BD2556" s="115"/>
      <c r="BE2556" s="115"/>
      <c r="BF2556" s="115">
        <v>2</v>
      </c>
      <c r="BG2556" s="115">
        <v>28</v>
      </c>
      <c r="BH2556" s="423">
        <f t="shared" si="1403"/>
        <v>63.41</v>
      </c>
      <c r="BI2556" s="417">
        <f t="shared" si="1420"/>
        <v>126.82</v>
      </c>
      <c r="BJ2556" s="115"/>
      <c r="BK2556" s="115"/>
      <c r="BQ2556" s="74" t="str">
        <f t="shared" si="1422"/>
        <v>22028.9L-(14)</v>
      </c>
      <c r="BR2556" s="120" t="str">
        <f t="shared" si="1423"/>
        <v>90 deg El-LR 2.5D Gored/Segmented</v>
      </c>
      <c r="BS2556" s="120">
        <f t="shared" si="1424"/>
        <v>1180.625</v>
      </c>
      <c r="BU2556" s="74" t="str">
        <f t="shared" si="1425"/>
        <v>22028.9L-(12)</v>
      </c>
      <c r="BV2556" s="120" t="str">
        <f t="shared" si="1426"/>
        <v>90 deg El-LR 2.5D Gored/Segmented</v>
      </c>
      <c r="BW2556" s="120">
        <f t="shared" si="1427"/>
        <v>1416.75</v>
      </c>
      <c r="BY2556" s="74" t="str">
        <f t="shared" si="1428"/>
        <v>22028.9L-(10)</v>
      </c>
      <c r="BZ2556" s="120" t="str">
        <f t="shared" si="1429"/>
        <v>90 deg El-LR 2.5D Gored/Segmented</v>
      </c>
      <c r="CA2556" s="120">
        <f t="shared" si="1430"/>
        <v>1700.1000000000001</v>
      </c>
      <c r="CC2556" s="115" t="str">
        <f t="shared" si="1431"/>
        <v xml:space="preserve"> </v>
      </c>
      <c r="CD2556" s="120" t="str">
        <f t="shared" si="1432"/>
        <v xml:space="preserve"> </v>
      </c>
      <c r="CE2556" s="417" t="str">
        <f t="shared" si="1433"/>
        <v xml:space="preserve"> </v>
      </c>
      <c r="CF2556" s="115"/>
      <c r="CG2556" s="115" t="str">
        <f t="shared" si="1434"/>
        <v xml:space="preserve"> </v>
      </c>
      <c r="CH2556" s="120" t="str">
        <f t="shared" si="1435"/>
        <v xml:space="preserve"> </v>
      </c>
      <c r="CI2556" s="417" t="str">
        <f t="shared" si="1436"/>
        <v xml:space="preserve"> </v>
      </c>
      <c r="CJ2556" s="115"/>
      <c r="CK2556" s="115" t="str">
        <f t="shared" si="1437"/>
        <v xml:space="preserve"> </v>
      </c>
      <c r="CL2556" s="120" t="str">
        <f t="shared" si="1438"/>
        <v xml:space="preserve"> </v>
      </c>
      <c r="CM2556" s="417" t="str">
        <f t="shared" si="1442"/>
        <v xml:space="preserve"> </v>
      </c>
      <c r="IS2556" s="111">
        <v>588</v>
      </c>
    </row>
    <row r="2557" spans="2:253" s="74" customFormat="1" ht="17.100000000000001" hidden="1" customHeight="1" x14ac:dyDescent="0.25">
      <c r="B2557" s="504">
        <f>IF('KB Duct Parts'!$BL$14=1,'Flanged Elbows'!AY28,0)</f>
        <v>0</v>
      </c>
      <c r="C2557" s="508" t="s">
        <v>1503</v>
      </c>
      <c r="D2557" s="506" t="str">
        <f t="shared" si="1411"/>
        <v>22030.9L</v>
      </c>
      <c r="E2557" s="504" t="s">
        <v>1341</v>
      </c>
      <c r="F2557" s="508" t="str">
        <f t="shared" si="1405"/>
        <v xml:space="preserve"> </v>
      </c>
      <c r="G2557" s="516" t="s">
        <v>809</v>
      </c>
      <c r="H2557" s="504" t="str">
        <f>IF('Flanged Parts'!$BB$6=1,"CS",IF('Flanged Parts'!$BB$6=2,"Glv",0))</f>
        <v>Glv</v>
      </c>
      <c r="I2557" s="1035" t="str">
        <f t="shared" si="1441"/>
        <v>Welded Segments</v>
      </c>
      <c r="J2557" s="1036"/>
      <c r="K2557" s="516" t="s">
        <v>881</v>
      </c>
      <c r="L2557" s="535">
        <v>16</v>
      </c>
      <c r="M2557" s="532" t="s">
        <v>1700</v>
      </c>
      <c r="N2557" s="514">
        <f t="shared" si="1413"/>
        <v>1100.22</v>
      </c>
      <c r="O2557" s="514">
        <f t="shared" si="1443"/>
        <v>0</v>
      </c>
      <c r="P2557" s="680">
        <f>'KB Duct Parts'!$AE$3</f>
        <v>0</v>
      </c>
      <c r="Q2557" s="681">
        <f t="shared" si="1407"/>
        <v>0</v>
      </c>
      <c r="R2557" s="682">
        <f t="shared" si="1408"/>
        <v>0</v>
      </c>
      <c r="S2557" s="716">
        <f t="shared" si="1414"/>
        <v>0.2</v>
      </c>
      <c r="T2557" s="679">
        <f t="shared" si="1409"/>
        <v>0</v>
      </c>
      <c r="U2557" s="679">
        <f t="shared" si="1410"/>
        <v>0</v>
      </c>
      <c r="Y2557" s="120"/>
      <c r="AD2557" s="81"/>
      <c r="AF2557" s="370">
        <v>16</v>
      </c>
      <c r="AG2557" s="374">
        <v>14</v>
      </c>
      <c r="AH2557" s="378">
        <v>12</v>
      </c>
      <c r="AI2557" s="381">
        <v>10</v>
      </c>
      <c r="AJ2557" s="386"/>
      <c r="AK2557" s="391"/>
      <c r="AL2557" s="386"/>
      <c r="AM2557" s="363">
        <f t="shared" si="1440"/>
        <v>1</v>
      </c>
      <c r="AN2557" s="578">
        <v>964.7</v>
      </c>
      <c r="AO2557" s="120">
        <f t="shared" si="1421"/>
        <v>1205.875</v>
      </c>
      <c r="AP2557" s="120">
        <f t="shared" si="1415"/>
        <v>1447.0500000000002</v>
      </c>
      <c r="AQ2557" s="120">
        <f t="shared" si="1416"/>
        <v>1736.46</v>
      </c>
      <c r="AR2557" s="120">
        <f t="shared" si="1417"/>
        <v>0</v>
      </c>
      <c r="AS2557" s="120">
        <f t="shared" si="1418"/>
        <v>0</v>
      </c>
      <c r="AT2557" s="120">
        <f t="shared" si="1419"/>
        <v>0</v>
      </c>
      <c r="AU2557" s="363" t="s">
        <v>717</v>
      </c>
      <c r="AV2557" s="393"/>
      <c r="AW2557" s="395"/>
      <c r="AX2557" s="571">
        <v>1.25</v>
      </c>
      <c r="AY2557" s="572">
        <v>1.5</v>
      </c>
      <c r="AZ2557" s="572">
        <v>1.8</v>
      </c>
      <c r="BA2557" s="572">
        <v>0</v>
      </c>
      <c r="BB2557" s="573">
        <v>0</v>
      </c>
      <c r="BC2557" s="395">
        <v>0</v>
      </c>
      <c r="BD2557" s="115"/>
      <c r="BE2557" s="115"/>
      <c r="BF2557" s="115">
        <v>2</v>
      </c>
      <c r="BG2557" s="115">
        <v>30</v>
      </c>
      <c r="BH2557" s="423">
        <f t="shared" si="1403"/>
        <v>67.760000000000005</v>
      </c>
      <c r="BI2557" s="417">
        <f t="shared" si="1420"/>
        <v>135.52000000000001</v>
      </c>
      <c r="BJ2557" s="115"/>
      <c r="BK2557" s="115"/>
      <c r="BQ2557" s="74" t="str">
        <f t="shared" si="1422"/>
        <v>22030.9L-(14)</v>
      </c>
      <c r="BR2557" s="120" t="str">
        <f t="shared" si="1423"/>
        <v>90 deg El-LR 2.5D Gored/Segmented</v>
      </c>
      <c r="BS2557" s="120">
        <f t="shared" si="1424"/>
        <v>1205.875</v>
      </c>
      <c r="BU2557" s="74" t="str">
        <f t="shared" si="1425"/>
        <v>22030.9L-(12)</v>
      </c>
      <c r="BV2557" s="120" t="str">
        <f t="shared" si="1426"/>
        <v>90 deg El-LR 2.5D Gored/Segmented</v>
      </c>
      <c r="BW2557" s="120">
        <f t="shared" si="1427"/>
        <v>1447.0500000000002</v>
      </c>
      <c r="BY2557" s="74" t="str">
        <f t="shared" si="1428"/>
        <v>22030.9L-(10)</v>
      </c>
      <c r="BZ2557" s="120" t="str">
        <f t="shared" si="1429"/>
        <v>90 deg El-LR 2.5D Gored/Segmented</v>
      </c>
      <c r="CA2557" s="120">
        <f t="shared" si="1430"/>
        <v>1736.46</v>
      </c>
      <c r="CC2557" s="115" t="str">
        <f t="shared" si="1431"/>
        <v xml:space="preserve"> </v>
      </c>
      <c r="CD2557" s="120" t="str">
        <f t="shared" si="1432"/>
        <v xml:space="preserve"> </v>
      </c>
      <c r="CE2557" s="417" t="str">
        <f t="shared" si="1433"/>
        <v xml:space="preserve"> </v>
      </c>
      <c r="CF2557" s="115"/>
      <c r="CG2557" s="115" t="str">
        <f t="shared" si="1434"/>
        <v xml:space="preserve"> </v>
      </c>
      <c r="CH2557" s="120" t="str">
        <f t="shared" si="1435"/>
        <v xml:space="preserve"> </v>
      </c>
      <c r="CI2557" s="417" t="str">
        <f t="shared" si="1436"/>
        <v xml:space="preserve"> </v>
      </c>
      <c r="CJ2557" s="115"/>
      <c r="CK2557" s="115" t="str">
        <f t="shared" si="1437"/>
        <v xml:space="preserve"> </v>
      </c>
      <c r="CL2557" s="120" t="str">
        <f t="shared" si="1438"/>
        <v xml:space="preserve"> </v>
      </c>
      <c r="CM2557" s="417" t="str">
        <f t="shared" si="1442"/>
        <v xml:space="preserve"> </v>
      </c>
      <c r="IS2557" s="111">
        <v>603</v>
      </c>
    </row>
    <row r="2558" spans="2:253" s="74" customFormat="1" ht="17.100000000000001" hidden="1" customHeight="1" x14ac:dyDescent="0.25">
      <c r="B2558" s="504">
        <f>IF('KB Duct Parts'!$BL$14=1,'Flanged Elbows'!AY29,0)</f>
        <v>0</v>
      </c>
      <c r="C2558" s="508" t="s">
        <v>1504</v>
      </c>
      <c r="D2558" s="506" t="str">
        <f t="shared" si="1411"/>
        <v>22032.9L</v>
      </c>
      <c r="E2558" s="504" t="s">
        <v>1342</v>
      </c>
      <c r="F2558" s="508" t="str">
        <f t="shared" si="1405"/>
        <v xml:space="preserve"> </v>
      </c>
      <c r="G2558" s="516" t="s">
        <v>809</v>
      </c>
      <c r="H2558" s="504" t="str">
        <f>IF('Flanged Parts'!$BB$6=1,"CS",IF('Flanged Parts'!$BB$6=2,"Glv",0))</f>
        <v>Glv</v>
      </c>
      <c r="I2558" s="1035" t="str">
        <f t="shared" si="1441"/>
        <v>Welded Segments</v>
      </c>
      <c r="J2558" s="1036"/>
      <c r="K2558" s="516" t="s">
        <v>881</v>
      </c>
      <c r="L2558" s="535">
        <v>16</v>
      </c>
      <c r="M2558" s="532" t="s">
        <v>1700</v>
      </c>
      <c r="N2558" s="514">
        <f t="shared" si="1413"/>
        <v>1382.46</v>
      </c>
      <c r="O2558" s="514">
        <f t="shared" si="1443"/>
        <v>0</v>
      </c>
      <c r="P2558" s="680">
        <f>'KB Duct Parts'!$AE$3</f>
        <v>0</v>
      </c>
      <c r="Q2558" s="681">
        <f t="shared" si="1407"/>
        <v>0</v>
      </c>
      <c r="R2558" s="682">
        <f t="shared" si="1408"/>
        <v>0</v>
      </c>
      <c r="S2558" s="716">
        <f t="shared" si="1414"/>
        <v>0.2</v>
      </c>
      <c r="T2558" s="679">
        <f t="shared" si="1409"/>
        <v>0</v>
      </c>
      <c r="U2558" s="679">
        <f t="shared" si="1410"/>
        <v>0</v>
      </c>
      <c r="Y2558" s="120"/>
      <c r="AD2558" s="81"/>
      <c r="AF2558" s="370">
        <v>16</v>
      </c>
      <c r="AG2558" s="374">
        <v>14</v>
      </c>
      <c r="AH2558" s="378">
        <v>12</v>
      </c>
      <c r="AI2558" s="381">
        <v>10</v>
      </c>
      <c r="AJ2558" s="386"/>
      <c r="AK2558" s="391"/>
      <c r="AL2558" s="386"/>
      <c r="AM2558" s="363">
        <f t="shared" si="1440"/>
        <v>1</v>
      </c>
      <c r="AN2558" s="578">
        <v>1232.0999999999999</v>
      </c>
      <c r="AO2558" s="120">
        <f t="shared" si="1421"/>
        <v>1540.125</v>
      </c>
      <c r="AP2558" s="120">
        <f t="shared" si="1415"/>
        <v>1848.1499999999999</v>
      </c>
      <c r="AQ2558" s="120">
        <f t="shared" si="1416"/>
        <v>2217.7799999999997</v>
      </c>
      <c r="AR2558" s="120">
        <f t="shared" si="1417"/>
        <v>0</v>
      </c>
      <c r="AS2558" s="120">
        <f t="shared" si="1418"/>
        <v>0</v>
      </c>
      <c r="AT2558" s="120">
        <f t="shared" si="1419"/>
        <v>0</v>
      </c>
      <c r="AU2558" s="363" t="s">
        <v>717</v>
      </c>
      <c r="AV2558" s="393"/>
      <c r="AW2558" s="395"/>
      <c r="AX2558" s="571">
        <v>1.25</v>
      </c>
      <c r="AY2558" s="572">
        <v>1.5</v>
      </c>
      <c r="AZ2558" s="572">
        <v>1.8</v>
      </c>
      <c r="BA2558" s="572">
        <v>0</v>
      </c>
      <c r="BB2558" s="573">
        <v>0</v>
      </c>
      <c r="BC2558" s="395">
        <v>0</v>
      </c>
      <c r="BD2558" s="115"/>
      <c r="BE2558" s="115"/>
      <c r="BF2558" s="115">
        <v>2</v>
      </c>
      <c r="BG2558" s="115">
        <v>32</v>
      </c>
      <c r="BH2558" s="423">
        <f t="shared" si="1403"/>
        <v>75.180000000000007</v>
      </c>
      <c r="BI2558" s="417">
        <f t="shared" si="1420"/>
        <v>150.36000000000001</v>
      </c>
      <c r="BJ2558" s="115"/>
      <c r="BK2558" s="115"/>
      <c r="BQ2558" s="74" t="str">
        <f t="shared" si="1422"/>
        <v>22032.9L-(14)</v>
      </c>
      <c r="BR2558" s="120" t="str">
        <f t="shared" si="1423"/>
        <v>90 deg El-LR 2.5D Gored/Segmented</v>
      </c>
      <c r="BS2558" s="120">
        <f t="shared" si="1424"/>
        <v>1540.125</v>
      </c>
      <c r="BU2558" s="74" t="str">
        <f t="shared" si="1425"/>
        <v>22032.9L-(12)</v>
      </c>
      <c r="BV2558" s="120" t="str">
        <f t="shared" si="1426"/>
        <v>90 deg El-LR 2.5D Gored/Segmented</v>
      </c>
      <c r="BW2558" s="120">
        <f t="shared" si="1427"/>
        <v>1848.1499999999999</v>
      </c>
      <c r="BY2558" s="74" t="str">
        <f t="shared" si="1428"/>
        <v>22032.9L-(10)</v>
      </c>
      <c r="BZ2558" s="120" t="str">
        <f t="shared" si="1429"/>
        <v>90 deg El-LR 2.5D Gored/Segmented</v>
      </c>
      <c r="CA2558" s="120">
        <f t="shared" si="1430"/>
        <v>2217.7799999999997</v>
      </c>
      <c r="CC2558" s="115" t="str">
        <f t="shared" si="1431"/>
        <v xml:space="preserve"> </v>
      </c>
      <c r="CD2558" s="120" t="str">
        <f t="shared" si="1432"/>
        <v xml:space="preserve"> </v>
      </c>
      <c r="CE2558" s="417" t="str">
        <f t="shared" si="1433"/>
        <v xml:space="preserve"> </v>
      </c>
      <c r="CF2558" s="115"/>
      <c r="CG2558" s="115" t="str">
        <f t="shared" si="1434"/>
        <v xml:space="preserve"> </v>
      </c>
      <c r="CH2558" s="120" t="str">
        <f t="shared" si="1435"/>
        <v xml:space="preserve"> </v>
      </c>
      <c r="CI2558" s="417" t="str">
        <f t="shared" si="1436"/>
        <v xml:space="preserve"> </v>
      </c>
      <c r="CJ2558" s="115"/>
      <c r="CK2558" s="115" t="str">
        <f t="shared" si="1437"/>
        <v xml:space="preserve"> </v>
      </c>
      <c r="CL2558" s="120" t="str">
        <f t="shared" si="1438"/>
        <v xml:space="preserve"> </v>
      </c>
      <c r="CM2558" s="417" t="str">
        <f t="shared" si="1442"/>
        <v xml:space="preserve"> </v>
      </c>
      <c r="IS2558" s="111">
        <v>759</v>
      </c>
    </row>
    <row r="2559" spans="2:253" s="74" customFormat="1" ht="17.100000000000001" hidden="1" customHeight="1" x14ac:dyDescent="0.25">
      <c r="B2559" s="504">
        <f>IF('KB Duct Parts'!$BL$14=1,'Flanged Elbows'!AY30,0)</f>
        <v>0</v>
      </c>
      <c r="C2559" s="508" t="s">
        <v>1507</v>
      </c>
      <c r="D2559" s="506" t="str">
        <f t="shared" si="1411"/>
        <v>22034.9L</v>
      </c>
      <c r="E2559" s="504" t="s">
        <v>1343</v>
      </c>
      <c r="F2559" s="508" t="str">
        <f t="shared" si="1405"/>
        <v xml:space="preserve"> </v>
      </c>
      <c r="G2559" s="516" t="s">
        <v>809</v>
      </c>
      <c r="H2559" s="504" t="str">
        <f>IF('Flanged Parts'!$BB$6=1,"CS",IF('Flanged Parts'!$BB$6=2,"Glv",0))</f>
        <v>Glv</v>
      </c>
      <c r="I2559" s="1035" t="str">
        <f t="shared" si="1441"/>
        <v>Welded Segments</v>
      </c>
      <c r="J2559" s="1036"/>
      <c r="K2559" s="516" t="s">
        <v>881</v>
      </c>
      <c r="L2559" s="535">
        <v>16</v>
      </c>
      <c r="M2559" s="532" t="s">
        <v>1700</v>
      </c>
      <c r="N2559" s="514">
        <f t="shared" si="1413"/>
        <v>1551.54</v>
      </c>
      <c r="O2559" s="514">
        <f t="shared" si="1443"/>
        <v>0</v>
      </c>
      <c r="P2559" s="680">
        <f>'KB Duct Parts'!$AE$3</f>
        <v>0</v>
      </c>
      <c r="Q2559" s="681">
        <f t="shared" si="1407"/>
        <v>0</v>
      </c>
      <c r="R2559" s="682">
        <f t="shared" si="1408"/>
        <v>0</v>
      </c>
      <c r="S2559" s="716">
        <f t="shared" si="1414"/>
        <v>0.2</v>
      </c>
      <c r="T2559" s="679">
        <f t="shared" si="1409"/>
        <v>0</v>
      </c>
      <c r="U2559" s="679">
        <f t="shared" si="1410"/>
        <v>0</v>
      </c>
      <c r="Y2559" s="120"/>
      <c r="AD2559" s="81"/>
      <c r="AF2559" s="370">
        <v>16</v>
      </c>
      <c r="AG2559" s="374">
        <v>14</v>
      </c>
      <c r="AH2559" s="378">
        <v>12</v>
      </c>
      <c r="AI2559" s="381">
        <v>10</v>
      </c>
      <c r="AJ2559" s="386"/>
      <c r="AK2559" s="391"/>
      <c r="AL2559" s="386"/>
      <c r="AM2559" s="363">
        <f t="shared" si="1440"/>
        <v>1</v>
      </c>
      <c r="AN2559" s="578">
        <v>1396.9</v>
      </c>
      <c r="AO2559" s="120">
        <f t="shared" si="1421"/>
        <v>1746.125</v>
      </c>
      <c r="AP2559" s="120">
        <f t="shared" si="1415"/>
        <v>2095.3500000000004</v>
      </c>
      <c r="AQ2559" s="120">
        <f t="shared" si="1416"/>
        <v>2514.42</v>
      </c>
      <c r="AR2559" s="120">
        <f t="shared" si="1417"/>
        <v>0</v>
      </c>
      <c r="AS2559" s="120">
        <f t="shared" si="1418"/>
        <v>0</v>
      </c>
      <c r="AT2559" s="120">
        <f t="shared" si="1419"/>
        <v>0</v>
      </c>
      <c r="AU2559" s="363" t="s">
        <v>717</v>
      </c>
      <c r="AV2559" s="393"/>
      <c r="AW2559" s="395"/>
      <c r="AX2559" s="571">
        <v>1.25</v>
      </c>
      <c r="AY2559" s="572">
        <v>1.5</v>
      </c>
      <c r="AZ2559" s="572">
        <v>1.8</v>
      </c>
      <c r="BA2559" s="572">
        <v>0</v>
      </c>
      <c r="BB2559" s="573">
        <v>0</v>
      </c>
      <c r="BC2559" s="395">
        <v>0</v>
      </c>
      <c r="BD2559" s="115"/>
      <c r="BE2559" s="115"/>
      <c r="BF2559" s="115">
        <v>2</v>
      </c>
      <c r="BG2559" s="115">
        <v>34</v>
      </c>
      <c r="BH2559" s="423">
        <f t="shared" si="1403"/>
        <v>77.319999999999993</v>
      </c>
      <c r="BI2559" s="417">
        <f t="shared" si="1420"/>
        <v>154.63999999999999</v>
      </c>
      <c r="BJ2559" s="115"/>
      <c r="BK2559" s="115"/>
      <c r="BQ2559" s="74" t="str">
        <f t="shared" si="1422"/>
        <v>22034.9L-(14)</v>
      </c>
      <c r="BR2559" s="120" t="str">
        <f t="shared" si="1423"/>
        <v>90 deg El-LR 2.5D Gored/Segmented</v>
      </c>
      <c r="BS2559" s="120">
        <f t="shared" si="1424"/>
        <v>1746.125</v>
      </c>
      <c r="BU2559" s="74" t="str">
        <f t="shared" si="1425"/>
        <v>22034.9L-(12)</v>
      </c>
      <c r="BV2559" s="120" t="str">
        <f t="shared" si="1426"/>
        <v>90 deg El-LR 2.5D Gored/Segmented</v>
      </c>
      <c r="BW2559" s="120">
        <f t="shared" si="1427"/>
        <v>2095.3500000000004</v>
      </c>
      <c r="BY2559" s="74" t="str">
        <f t="shared" si="1428"/>
        <v>22034.9L-(10)</v>
      </c>
      <c r="BZ2559" s="120" t="str">
        <f t="shared" si="1429"/>
        <v>90 deg El-LR 2.5D Gored/Segmented</v>
      </c>
      <c r="CA2559" s="120">
        <f t="shared" si="1430"/>
        <v>2514.42</v>
      </c>
      <c r="CC2559" s="115" t="str">
        <f t="shared" si="1431"/>
        <v xml:space="preserve"> </v>
      </c>
      <c r="CD2559" s="120" t="str">
        <f t="shared" si="1432"/>
        <v xml:space="preserve"> </v>
      </c>
      <c r="CE2559" s="417" t="str">
        <f t="shared" si="1433"/>
        <v xml:space="preserve"> </v>
      </c>
      <c r="CF2559" s="115"/>
      <c r="CG2559" s="115" t="str">
        <f t="shared" si="1434"/>
        <v xml:space="preserve"> </v>
      </c>
      <c r="CH2559" s="120" t="str">
        <f t="shared" si="1435"/>
        <v xml:space="preserve"> </v>
      </c>
      <c r="CI2559" s="417" t="str">
        <f t="shared" si="1436"/>
        <v xml:space="preserve"> </v>
      </c>
      <c r="CJ2559" s="115"/>
      <c r="CK2559" s="115" t="str">
        <f t="shared" si="1437"/>
        <v xml:space="preserve"> </v>
      </c>
      <c r="CL2559" s="120" t="str">
        <f t="shared" si="1438"/>
        <v xml:space="preserve"> </v>
      </c>
      <c r="CM2559" s="417" t="str">
        <f t="shared" si="1442"/>
        <v xml:space="preserve"> </v>
      </c>
      <c r="IS2559" s="111">
        <v>856</v>
      </c>
    </row>
    <row r="2560" spans="2:253" s="74" customFormat="1" ht="17.100000000000001" hidden="1" customHeight="1" x14ac:dyDescent="0.25">
      <c r="B2560" s="504">
        <f>IF('KB Duct Parts'!$BL$14=1,'Flanged Elbows'!AY31,0)</f>
        <v>0</v>
      </c>
      <c r="C2560" s="508" t="s">
        <v>1505</v>
      </c>
      <c r="D2560" s="506" t="str">
        <f t="shared" si="1411"/>
        <v>22036.9L</v>
      </c>
      <c r="E2560" s="504" t="s">
        <v>1344</v>
      </c>
      <c r="F2560" s="508" t="str">
        <f t="shared" si="1405"/>
        <v xml:space="preserve"> </v>
      </c>
      <c r="G2560" s="516" t="s">
        <v>809</v>
      </c>
      <c r="H2560" s="504" t="str">
        <f>IF('Flanged Parts'!$BB$6=1,"CS",IF('Flanged Parts'!$BB$6=2,"Glv",0))</f>
        <v>Glv</v>
      </c>
      <c r="I2560" s="1035" t="str">
        <f t="shared" si="1441"/>
        <v>Welded Segments</v>
      </c>
      <c r="J2560" s="1036"/>
      <c r="K2560" s="516" t="s">
        <v>881</v>
      </c>
      <c r="L2560" s="535">
        <v>16</v>
      </c>
      <c r="M2560" s="532" t="s">
        <v>1700</v>
      </c>
      <c r="N2560" s="514">
        <f t="shared" si="1413"/>
        <v>1801.82</v>
      </c>
      <c r="O2560" s="514">
        <f t="shared" si="1443"/>
        <v>0</v>
      </c>
      <c r="P2560" s="680">
        <f>'KB Duct Parts'!$AE$3</f>
        <v>0</v>
      </c>
      <c r="Q2560" s="681">
        <f t="shared" si="1407"/>
        <v>0</v>
      </c>
      <c r="R2560" s="682">
        <f t="shared" si="1408"/>
        <v>0</v>
      </c>
      <c r="S2560" s="716">
        <f t="shared" si="1414"/>
        <v>0.2</v>
      </c>
      <c r="T2560" s="679">
        <f t="shared" si="1409"/>
        <v>0</v>
      </c>
      <c r="U2560" s="679">
        <f t="shared" si="1410"/>
        <v>0</v>
      </c>
      <c r="Y2560" s="120"/>
      <c r="AD2560" s="81"/>
      <c r="AF2560" s="370">
        <v>16</v>
      </c>
      <c r="AG2560" s="374">
        <v>14</v>
      </c>
      <c r="AH2560" s="378">
        <v>12</v>
      </c>
      <c r="AI2560" s="381">
        <v>10</v>
      </c>
      <c r="AJ2560" s="386"/>
      <c r="AK2560" s="391"/>
      <c r="AL2560" s="386"/>
      <c r="AM2560" s="363">
        <f t="shared" si="1440"/>
        <v>1</v>
      </c>
      <c r="AN2560" s="578">
        <v>1636.8</v>
      </c>
      <c r="AO2560" s="120">
        <f t="shared" si="1421"/>
        <v>2046</v>
      </c>
      <c r="AP2560" s="120">
        <f t="shared" si="1415"/>
        <v>2455.1999999999998</v>
      </c>
      <c r="AQ2560" s="120">
        <f t="shared" si="1416"/>
        <v>2946.24</v>
      </c>
      <c r="AR2560" s="120">
        <f t="shared" si="1417"/>
        <v>0</v>
      </c>
      <c r="AS2560" s="120">
        <f t="shared" si="1418"/>
        <v>0</v>
      </c>
      <c r="AT2560" s="120">
        <f t="shared" si="1419"/>
        <v>0</v>
      </c>
      <c r="AU2560" s="363" t="s">
        <v>717</v>
      </c>
      <c r="AV2560" s="393"/>
      <c r="AW2560" s="395"/>
      <c r="AX2560" s="571">
        <v>1.25</v>
      </c>
      <c r="AY2560" s="572">
        <v>1.5</v>
      </c>
      <c r="AZ2560" s="572">
        <v>1.8</v>
      </c>
      <c r="BA2560" s="572">
        <v>0</v>
      </c>
      <c r="BB2560" s="573">
        <v>0</v>
      </c>
      <c r="BC2560" s="395">
        <v>0</v>
      </c>
      <c r="BD2560" s="115"/>
      <c r="BE2560" s="115"/>
      <c r="BF2560" s="115">
        <v>2</v>
      </c>
      <c r="BG2560" s="115">
        <v>36</v>
      </c>
      <c r="BH2560" s="423">
        <f t="shared" si="1403"/>
        <v>82.51</v>
      </c>
      <c r="BI2560" s="417">
        <f t="shared" si="1420"/>
        <v>165.02</v>
      </c>
      <c r="BJ2560" s="115"/>
      <c r="BK2560" s="115"/>
      <c r="BQ2560" s="74" t="str">
        <f t="shared" si="1422"/>
        <v>22036.9L-(14)</v>
      </c>
      <c r="BR2560" s="120" t="str">
        <f t="shared" si="1423"/>
        <v>90 deg El-LR 2.5D Gored/Segmented</v>
      </c>
      <c r="BS2560" s="120">
        <f t="shared" si="1424"/>
        <v>2046</v>
      </c>
      <c r="BU2560" s="74" t="str">
        <f t="shared" si="1425"/>
        <v>22036.9L-(12)</v>
      </c>
      <c r="BV2560" s="120" t="str">
        <f t="shared" si="1426"/>
        <v>90 deg El-LR 2.5D Gored/Segmented</v>
      </c>
      <c r="BW2560" s="120">
        <f t="shared" si="1427"/>
        <v>2455.1999999999998</v>
      </c>
      <c r="BY2560" s="74" t="str">
        <f t="shared" si="1428"/>
        <v>22036.9L-(10)</v>
      </c>
      <c r="BZ2560" s="120" t="str">
        <f t="shared" si="1429"/>
        <v>90 deg El-LR 2.5D Gored/Segmented</v>
      </c>
      <c r="CA2560" s="120">
        <f t="shared" si="1430"/>
        <v>2946.24</v>
      </c>
      <c r="CC2560" s="115" t="str">
        <f t="shared" si="1431"/>
        <v xml:space="preserve"> </v>
      </c>
      <c r="CD2560" s="120" t="str">
        <f t="shared" si="1432"/>
        <v xml:space="preserve"> </v>
      </c>
      <c r="CE2560" s="417" t="str">
        <f t="shared" si="1433"/>
        <v xml:space="preserve"> </v>
      </c>
      <c r="CF2560" s="115"/>
      <c r="CG2560" s="115" t="str">
        <f t="shared" si="1434"/>
        <v xml:space="preserve"> </v>
      </c>
      <c r="CH2560" s="120" t="str">
        <f t="shared" si="1435"/>
        <v xml:space="preserve"> </v>
      </c>
      <c r="CI2560" s="417" t="str">
        <f t="shared" si="1436"/>
        <v xml:space="preserve"> </v>
      </c>
      <c r="CJ2560" s="115"/>
      <c r="CK2560" s="115" t="str">
        <f t="shared" si="1437"/>
        <v xml:space="preserve"> </v>
      </c>
      <c r="CL2560" s="120" t="str">
        <f t="shared" si="1438"/>
        <v xml:space="preserve"> </v>
      </c>
      <c r="CM2560" s="417" t="str">
        <f t="shared" si="1442"/>
        <v xml:space="preserve"> </v>
      </c>
      <c r="IS2560" s="111">
        <v>995</v>
      </c>
    </row>
    <row r="2561" spans="1:253" s="74" customFormat="1" ht="17.100000000000001" hidden="1" customHeight="1" x14ac:dyDescent="0.25">
      <c r="B2561" s="504">
        <f>IF('KB Duct Parts'!$BL$14=1,'Flanged Elbows'!AY32,0)</f>
        <v>0</v>
      </c>
      <c r="C2561" s="508" t="s">
        <v>1506</v>
      </c>
      <c r="D2561" s="506" t="str">
        <f t="shared" si="1411"/>
        <v>22038.9L</v>
      </c>
      <c r="E2561" s="504" t="s">
        <v>1345</v>
      </c>
      <c r="F2561" s="508" t="str">
        <f t="shared" si="1405"/>
        <v xml:space="preserve"> </v>
      </c>
      <c r="G2561" s="516" t="s">
        <v>809</v>
      </c>
      <c r="H2561" s="504" t="str">
        <f>IF('Flanged Parts'!$BB$6=1,"CS",IF('Flanged Parts'!$BB$6=2,"Glv",0))</f>
        <v>Glv</v>
      </c>
      <c r="I2561" s="1035" t="str">
        <f t="shared" si="1441"/>
        <v>Welded Segments</v>
      </c>
      <c r="J2561" s="1036"/>
      <c r="K2561" s="516" t="s">
        <v>881</v>
      </c>
      <c r="L2561" s="535">
        <v>16</v>
      </c>
      <c r="M2561" s="532" t="s">
        <v>1700</v>
      </c>
      <c r="N2561" s="514">
        <f t="shared" si="1413"/>
        <v>2046.56</v>
      </c>
      <c r="O2561" s="514">
        <f t="shared" si="1443"/>
        <v>0</v>
      </c>
      <c r="P2561" s="680">
        <f>'KB Duct Parts'!$AE$3</f>
        <v>0</v>
      </c>
      <c r="Q2561" s="681">
        <f t="shared" si="1407"/>
        <v>0</v>
      </c>
      <c r="R2561" s="682">
        <f t="shared" si="1408"/>
        <v>0</v>
      </c>
      <c r="S2561" s="716">
        <f t="shared" si="1414"/>
        <v>0.2</v>
      </c>
      <c r="T2561" s="679">
        <f t="shared" si="1409"/>
        <v>0</v>
      </c>
      <c r="U2561" s="679">
        <f t="shared" si="1410"/>
        <v>0</v>
      </c>
      <c r="Y2561" s="120"/>
      <c r="AD2561" s="81"/>
      <c r="AF2561" s="370">
        <v>16</v>
      </c>
      <c r="AG2561" s="374">
        <v>14</v>
      </c>
      <c r="AH2561" s="378">
        <v>12</v>
      </c>
      <c r="AI2561" s="381">
        <v>10</v>
      </c>
      <c r="AJ2561" s="386"/>
      <c r="AK2561" s="391"/>
      <c r="AL2561" s="386"/>
      <c r="AM2561" s="363">
        <f t="shared" si="1440"/>
        <v>1</v>
      </c>
      <c r="AN2561" s="578">
        <v>1875.1</v>
      </c>
      <c r="AO2561" s="120">
        <f t="shared" si="1421"/>
        <v>2343.875</v>
      </c>
      <c r="AP2561" s="120">
        <f t="shared" si="1415"/>
        <v>2812.6499999999996</v>
      </c>
      <c r="AQ2561" s="120">
        <f t="shared" si="1416"/>
        <v>3375.18</v>
      </c>
      <c r="AR2561" s="120">
        <f t="shared" si="1417"/>
        <v>0</v>
      </c>
      <c r="AS2561" s="120">
        <f t="shared" si="1418"/>
        <v>0</v>
      </c>
      <c r="AT2561" s="120">
        <f t="shared" si="1419"/>
        <v>0</v>
      </c>
      <c r="AU2561" s="363" t="s">
        <v>717</v>
      </c>
      <c r="AV2561" s="393"/>
      <c r="AW2561" s="395"/>
      <c r="AX2561" s="571">
        <v>1.25</v>
      </c>
      <c r="AY2561" s="572">
        <v>1.5</v>
      </c>
      <c r="AZ2561" s="572">
        <v>1.8</v>
      </c>
      <c r="BA2561" s="572">
        <v>0</v>
      </c>
      <c r="BB2561" s="573">
        <v>0</v>
      </c>
      <c r="BC2561" s="395">
        <v>0</v>
      </c>
      <c r="BD2561" s="115"/>
      <c r="BE2561" s="115"/>
      <c r="BF2561" s="115">
        <v>2</v>
      </c>
      <c r="BG2561" s="115">
        <v>38</v>
      </c>
      <c r="BH2561" s="423">
        <f t="shared" si="1403"/>
        <v>85.73</v>
      </c>
      <c r="BI2561" s="417">
        <f t="shared" si="1420"/>
        <v>171.46</v>
      </c>
      <c r="BJ2561" s="115"/>
      <c r="BK2561" s="115"/>
      <c r="BQ2561" s="74" t="str">
        <f t="shared" si="1422"/>
        <v>22038.9L-(14)</v>
      </c>
      <c r="BR2561" s="120" t="str">
        <f t="shared" si="1423"/>
        <v>90 deg El-LR 2.5D Gored/Segmented</v>
      </c>
      <c r="BS2561" s="120">
        <f t="shared" si="1424"/>
        <v>2343.875</v>
      </c>
      <c r="BU2561" s="74" t="str">
        <f t="shared" si="1425"/>
        <v>22038.9L-(12)</v>
      </c>
      <c r="BV2561" s="120" t="str">
        <f t="shared" si="1426"/>
        <v>90 deg El-LR 2.5D Gored/Segmented</v>
      </c>
      <c r="BW2561" s="120">
        <f t="shared" si="1427"/>
        <v>2812.6499999999996</v>
      </c>
      <c r="BY2561" s="74" t="str">
        <f t="shared" si="1428"/>
        <v>22038.9L-(10)</v>
      </c>
      <c r="BZ2561" s="120" t="str">
        <f t="shared" si="1429"/>
        <v>90 deg El-LR 2.5D Gored/Segmented</v>
      </c>
      <c r="CA2561" s="120">
        <f t="shared" si="1430"/>
        <v>3375.18</v>
      </c>
      <c r="CC2561" s="115" t="str">
        <f t="shared" si="1431"/>
        <v xml:space="preserve"> </v>
      </c>
      <c r="CD2561" s="120" t="str">
        <f t="shared" si="1432"/>
        <v xml:space="preserve"> </v>
      </c>
      <c r="CE2561" s="417" t="str">
        <f t="shared" si="1433"/>
        <v xml:space="preserve"> </v>
      </c>
      <c r="CF2561" s="115"/>
      <c r="CG2561" s="115" t="str">
        <f t="shared" si="1434"/>
        <v xml:space="preserve"> </v>
      </c>
      <c r="CH2561" s="120" t="str">
        <f t="shared" si="1435"/>
        <v xml:space="preserve"> </v>
      </c>
      <c r="CI2561" s="417" t="str">
        <f t="shared" si="1436"/>
        <v xml:space="preserve"> </v>
      </c>
      <c r="CJ2561" s="115"/>
      <c r="CK2561" s="115" t="str">
        <f t="shared" si="1437"/>
        <v xml:space="preserve"> </v>
      </c>
      <c r="CL2561" s="120" t="str">
        <f t="shared" si="1438"/>
        <v xml:space="preserve"> </v>
      </c>
      <c r="CM2561" s="417" t="str">
        <f t="shared" si="1442"/>
        <v xml:space="preserve"> </v>
      </c>
      <c r="IS2561" s="111">
        <v>1134</v>
      </c>
    </row>
    <row r="2562" spans="1:253" s="74" customFormat="1" ht="17.100000000000001" hidden="1" customHeight="1" x14ac:dyDescent="0.25">
      <c r="B2562" s="504">
        <f>IF('KB Duct Parts'!$BL$14=1,'Flanged Elbows'!AY33,0)</f>
        <v>0</v>
      </c>
      <c r="C2562" s="508" t="s">
        <v>1508</v>
      </c>
      <c r="D2562" s="506" t="str">
        <f t="shared" si="1411"/>
        <v>22040.9L</v>
      </c>
      <c r="E2562" s="504" t="s">
        <v>1346</v>
      </c>
      <c r="F2562" s="508" t="str">
        <f t="shared" si="1405"/>
        <v xml:space="preserve"> </v>
      </c>
      <c r="G2562" s="516" t="s">
        <v>809</v>
      </c>
      <c r="H2562" s="504" t="str">
        <f>IF('Flanged Parts'!$BB$6=1,"CS",IF('Flanged Parts'!$BB$6=2,"Glv",0))</f>
        <v>Glv</v>
      </c>
      <c r="I2562" s="1035" t="str">
        <f t="shared" si="1441"/>
        <v>Welded Segments</v>
      </c>
      <c r="J2562" s="1036"/>
      <c r="K2562" s="516" t="s">
        <v>881</v>
      </c>
      <c r="L2562" s="535">
        <v>16</v>
      </c>
      <c r="M2562" s="532" t="s">
        <v>1700</v>
      </c>
      <c r="N2562" s="514">
        <f t="shared" si="1413"/>
        <v>2293.7800000000002</v>
      </c>
      <c r="O2562" s="514">
        <f t="shared" si="1443"/>
        <v>0</v>
      </c>
      <c r="P2562" s="680">
        <f>'KB Duct Parts'!$AE$3</f>
        <v>0</v>
      </c>
      <c r="Q2562" s="681">
        <f t="shared" si="1407"/>
        <v>0</v>
      </c>
      <c r="R2562" s="682">
        <f t="shared" si="1408"/>
        <v>0</v>
      </c>
      <c r="S2562" s="716">
        <f t="shared" si="1414"/>
        <v>0.2</v>
      </c>
      <c r="T2562" s="679">
        <f t="shared" si="1409"/>
        <v>0</v>
      </c>
      <c r="U2562" s="679">
        <f t="shared" si="1410"/>
        <v>0</v>
      </c>
      <c r="Y2562" s="120"/>
      <c r="AD2562" s="81"/>
      <c r="AF2562" s="370">
        <v>16</v>
      </c>
      <c r="AG2562" s="374">
        <v>14</v>
      </c>
      <c r="AH2562" s="378">
        <v>12</v>
      </c>
      <c r="AI2562" s="381">
        <v>10</v>
      </c>
      <c r="AJ2562" s="386"/>
      <c r="AK2562" s="391"/>
      <c r="AL2562" s="386"/>
      <c r="AM2562" s="363">
        <f t="shared" si="1440"/>
        <v>1</v>
      </c>
      <c r="AN2562" s="578">
        <v>2111.4</v>
      </c>
      <c r="AO2562" s="120">
        <f t="shared" si="1421"/>
        <v>2639.25</v>
      </c>
      <c r="AP2562" s="120">
        <f t="shared" si="1415"/>
        <v>3167.1000000000004</v>
      </c>
      <c r="AQ2562" s="120">
        <f t="shared" si="1416"/>
        <v>3800.5200000000004</v>
      </c>
      <c r="AR2562" s="120">
        <f t="shared" si="1417"/>
        <v>0</v>
      </c>
      <c r="AS2562" s="120">
        <f t="shared" si="1418"/>
        <v>0</v>
      </c>
      <c r="AT2562" s="120">
        <f t="shared" si="1419"/>
        <v>0</v>
      </c>
      <c r="AU2562" s="363" t="s">
        <v>717</v>
      </c>
      <c r="AV2562" s="393"/>
      <c r="AW2562" s="395"/>
      <c r="AX2562" s="571">
        <v>1.25</v>
      </c>
      <c r="AY2562" s="572">
        <v>1.5</v>
      </c>
      <c r="AZ2562" s="572">
        <v>1.8</v>
      </c>
      <c r="BA2562" s="572">
        <v>0</v>
      </c>
      <c r="BB2562" s="573">
        <v>0</v>
      </c>
      <c r="BC2562" s="395">
        <v>0</v>
      </c>
      <c r="BD2562" s="115"/>
      <c r="BE2562" s="115"/>
      <c r="BF2562" s="115">
        <v>2</v>
      </c>
      <c r="BG2562" s="115">
        <v>40</v>
      </c>
      <c r="BH2562" s="423">
        <f t="shared" si="1403"/>
        <v>91.19</v>
      </c>
      <c r="BI2562" s="417">
        <f t="shared" si="1420"/>
        <v>182.38</v>
      </c>
      <c r="BJ2562" s="115"/>
      <c r="BK2562" s="115"/>
      <c r="BQ2562" s="74" t="str">
        <f t="shared" si="1422"/>
        <v>22040.9L-(14)</v>
      </c>
      <c r="BR2562" s="120" t="str">
        <f t="shared" si="1423"/>
        <v>90 deg El-LR 2.5D Gored/Segmented</v>
      </c>
      <c r="BS2562" s="120">
        <f t="shared" si="1424"/>
        <v>2639.25</v>
      </c>
      <c r="BU2562" s="74" t="str">
        <f t="shared" si="1425"/>
        <v>22040.9L-(12)</v>
      </c>
      <c r="BV2562" s="120" t="str">
        <f t="shared" si="1426"/>
        <v>90 deg El-LR 2.5D Gored/Segmented</v>
      </c>
      <c r="BW2562" s="120">
        <f t="shared" si="1427"/>
        <v>3167.1000000000004</v>
      </c>
      <c r="BY2562" s="74" t="str">
        <f t="shared" si="1428"/>
        <v>22040.9L-(10)</v>
      </c>
      <c r="BZ2562" s="120" t="str">
        <f t="shared" si="1429"/>
        <v>90 deg El-LR 2.5D Gored/Segmented</v>
      </c>
      <c r="CA2562" s="120">
        <f t="shared" si="1430"/>
        <v>3800.5200000000004</v>
      </c>
      <c r="CC2562" s="115" t="str">
        <f t="shared" si="1431"/>
        <v xml:space="preserve"> </v>
      </c>
      <c r="CD2562" s="120" t="str">
        <f t="shared" si="1432"/>
        <v xml:space="preserve"> </v>
      </c>
      <c r="CE2562" s="417" t="str">
        <f t="shared" si="1433"/>
        <v xml:space="preserve"> </v>
      </c>
      <c r="CF2562" s="115"/>
      <c r="CG2562" s="115" t="str">
        <f t="shared" si="1434"/>
        <v xml:space="preserve"> </v>
      </c>
      <c r="CH2562" s="120" t="str">
        <f t="shared" si="1435"/>
        <v xml:space="preserve"> </v>
      </c>
      <c r="CI2562" s="417" t="str">
        <f t="shared" si="1436"/>
        <v xml:space="preserve"> </v>
      </c>
      <c r="CJ2562" s="115"/>
      <c r="CK2562" s="115" t="str">
        <f t="shared" si="1437"/>
        <v xml:space="preserve"> </v>
      </c>
      <c r="CL2562" s="120" t="str">
        <f t="shared" si="1438"/>
        <v xml:space="preserve"> </v>
      </c>
      <c r="CM2562" s="417" t="str">
        <f t="shared" si="1442"/>
        <v xml:space="preserve"> </v>
      </c>
      <c r="IS2562" s="111">
        <v>1273</v>
      </c>
    </row>
    <row r="2563" spans="1:253" s="74" customFormat="1" ht="17.100000000000001" hidden="1" customHeight="1" x14ac:dyDescent="0.25">
      <c r="B2563" s="504">
        <f>IF('KB Duct Parts'!$BL$14=1,'Flanged Elbows'!AY34,0)</f>
        <v>0</v>
      </c>
      <c r="C2563" s="508" t="s">
        <v>1509</v>
      </c>
      <c r="D2563" s="506" t="str">
        <f t="shared" si="1411"/>
        <v>22042.9L</v>
      </c>
      <c r="E2563" s="504" t="s">
        <v>1347</v>
      </c>
      <c r="F2563" s="508" t="str">
        <f t="shared" si="1405"/>
        <v xml:space="preserve"> </v>
      </c>
      <c r="G2563" s="516" t="s">
        <v>809</v>
      </c>
      <c r="H2563" s="504" t="s">
        <v>1094</v>
      </c>
      <c r="I2563" s="1035" t="str">
        <f t="shared" si="1441"/>
        <v>Welded Segments</v>
      </c>
      <c r="J2563" s="1036"/>
      <c r="K2563" s="516" t="s">
        <v>881</v>
      </c>
      <c r="L2563" s="535">
        <v>16</v>
      </c>
      <c r="M2563" s="532" t="s">
        <v>1700</v>
      </c>
      <c r="N2563" s="514">
        <f t="shared" si="1413"/>
        <v>2572.9</v>
      </c>
      <c r="O2563" s="514">
        <f t="shared" si="1443"/>
        <v>0</v>
      </c>
      <c r="P2563" s="680">
        <f>'KB Duct Parts'!$AE$3</f>
        <v>0</v>
      </c>
      <c r="Q2563" s="681">
        <f t="shared" si="1407"/>
        <v>0</v>
      </c>
      <c r="R2563" s="682">
        <f t="shared" si="1408"/>
        <v>0</v>
      </c>
      <c r="S2563" s="716">
        <f t="shared" si="1414"/>
        <v>0.2</v>
      </c>
      <c r="T2563" s="679">
        <f t="shared" si="1409"/>
        <v>0</v>
      </c>
      <c r="U2563" s="679">
        <f t="shared" si="1410"/>
        <v>0</v>
      </c>
      <c r="Y2563" s="120"/>
      <c r="AD2563" s="81"/>
      <c r="AF2563" s="370">
        <v>16</v>
      </c>
      <c r="AG2563" s="374">
        <v>14</v>
      </c>
      <c r="AH2563" s="378">
        <v>12</v>
      </c>
      <c r="AI2563" s="381">
        <v>10</v>
      </c>
      <c r="AJ2563" s="386"/>
      <c r="AK2563" s="391"/>
      <c r="AL2563" s="386"/>
      <c r="AM2563" s="363">
        <f t="shared" si="1440"/>
        <v>1</v>
      </c>
      <c r="AN2563" s="578">
        <v>2477.1</v>
      </c>
      <c r="AO2563" s="120">
        <f t="shared" si="1421"/>
        <v>3096.375</v>
      </c>
      <c r="AP2563" s="120">
        <f t="shared" si="1415"/>
        <v>3715.6499999999996</v>
      </c>
      <c r="AQ2563" s="120">
        <f t="shared" si="1416"/>
        <v>4458.78</v>
      </c>
      <c r="AR2563" s="120">
        <f t="shared" si="1417"/>
        <v>0</v>
      </c>
      <c r="AS2563" s="120">
        <f t="shared" si="1418"/>
        <v>0</v>
      </c>
      <c r="AT2563" s="120">
        <f t="shared" si="1419"/>
        <v>0</v>
      </c>
      <c r="AU2563" s="363" t="s">
        <v>717</v>
      </c>
      <c r="AV2563" s="393"/>
      <c r="AW2563" s="395"/>
      <c r="AX2563" s="571">
        <v>1.25</v>
      </c>
      <c r="AY2563" s="572">
        <v>1.5</v>
      </c>
      <c r="AZ2563" s="572">
        <v>1.8</v>
      </c>
      <c r="BA2563" s="572">
        <v>0</v>
      </c>
      <c r="BB2563" s="573">
        <v>0</v>
      </c>
      <c r="BC2563" s="395">
        <v>0</v>
      </c>
      <c r="BD2563" s="115"/>
      <c r="BE2563" s="115"/>
      <c r="BF2563" s="115">
        <v>2</v>
      </c>
      <c r="BG2563" s="115">
        <v>42</v>
      </c>
      <c r="BH2563" s="423">
        <f t="shared" si="1403"/>
        <v>47.9</v>
      </c>
      <c r="BI2563" s="417">
        <f t="shared" si="1420"/>
        <v>95.8</v>
      </c>
      <c r="BJ2563" s="115"/>
      <c r="BK2563" s="115"/>
      <c r="BQ2563" s="74" t="str">
        <f t="shared" si="1422"/>
        <v>22042.9L-(14)</v>
      </c>
      <c r="BR2563" s="120" t="str">
        <f t="shared" si="1423"/>
        <v>90 deg El-LR 2.5D Gored/Segmented</v>
      </c>
      <c r="BS2563" s="120">
        <f t="shared" si="1424"/>
        <v>3096.375</v>
      </c>
      <c r="BU2563" s="74" t="str">
        <f t="shared" si="1425"/>
        <v>22042.9L-(12)</v>
      </c>
      <c r="BV2563" s="120" t="str">
        <f t="shared" si="1426"/>
        <v>90 deg El-LR 2.5D Gored/Segmented</v>
      </c>
      <c r="BW2563" s="120">
        <f t="shared" si="1427"/>
        <v>3715.6499999999996</v>
      </c>
      <c r="BY2563" s="74" t="str">
        <f t="shared" si="1428"/>
        <v>22042.9L-(10)</v>
      </c>
      <c r="BZ2563" s="120" t="str">
        <f t="shared" si="1429"/>
        <v>90 deg El-LR 2.5D Gored/Segmented</v>
      </c>
      <c r="CA2563" s="120">
        <f t="shared" si="1430"/>
        <v>4458.78</v>
      </c>
      <c r="CC2563" s="115" t="str">
        <f t="shared" si="1431"/>
        <v xml:space="preserve"> </v>
      </c>
      <c r="CD2563" s="120" t="str">
        <f t="shared" si="1432"/>
        <v xml:space="preserve"> </v>
      </c>
      <c r="CE2563" s="417" t="str">
        <f t="shared" si="1433"/>
        <v xml:space="preserve"> </v>
      </c>
      <c r="CF2563" s="115"/>
      <c r="CG2563" s="115" t="str">
        <f t="shared" si="1434"/>
        <v xml:space="preserve"> </v>
      </c>
      <c r="CH2563" s="120" t="str">
        <f t="shared" si="1435"/>
        <v xml:space="preserve"> </v>
      </c>
      <c r="CI2563" s="417" t="str">
        <f t="shared" si="1436"/>
        <v xml:space="preserve"> </v>
      </c>
      <c r="CJ2563" s="115"/>
      <c r="CK2563" s="115" t="str">
        <f t="shared" si="1437"/>
        <v xml:space="preserve"> </v>
      </c>
      <c r="CL2563" s="120" t="str">
        <f t="shared" si="1438"/>
        <v xml:space="preserve"> </v>
      </c>
      <c r="CM2563" s="417" t="str">
        <f t="shared" si="1442"/>
        <v xml:space="preserve"> </v>
      </c>
      <c r="IS2563" s="111">
        <v>1412</v>
      </c>
    </row>
    <row r="2564" spans="1:253" s="74" customFormat="1" ht="17.100000000000001" hidden="1" customHeight="1" x14ac:dyDescent="0.25">
      <c r="B2564" s="504">
        <f>IF('KB Duct Parts'!$BL$14=1,'Flanged Elbows'!AY35,0)</f>
        <v>0</v>
      </c>
      <c r="C2564" s="508" t="s">
        <v>1510</v>
      </c>
      <c r="D2564" s="506" t="str">
        <f t="shared" si="1411"/>
        <v>22044.9L</v>
      </c>
      <c r="E2564" s="504" t="s">
        <v>1348</v>
      </c>
      <c r="F2564" s="508" t="str">
        <f t="shared" si="1405"/>
        <v xml:space="preserve"> </v>
      </c>
      <c r="G2564" s="516" t="s">
        <v>809</v>
      </c>
      <c r="H2564" s="504" t="s">
        <v>1094</v>
      </c>
      <c r="I2564" s="1035" t="str">
        <f t="shared" si="1441"/>
        <v>Welded Segments</v>
      </c>
      <c r="J2564" s="1036"/>
      <c r="K2564" s="516" t="s">
        <v>881</v>
      </c>
      <c r="L2564" s="535">
        <v>16</v>
      </c>
      <c r="M2564" s="532" t="s">
        <v>1700</v>
      </c>
      <c r="N2564" s="514">
        <f t="shared" si="1413"/>
        <v>2822.5</v>
      </c>
      <c r="O2564" s="514">
        <f t="shared" si="1443"/>
        <v>0</v>
      </c>
      <c r="P2564" s="680">
        <f>'KB Duct Parts'!$AE$3</f>
        <v>0</v>
      </c>
      <c r="Q2564" s="681">
        <f t="shared" si="1407"/>
        <v>0</v>
      </c>
      <c r="R2564" s="682">
        <f t="shared" si="1408"/>
        <v>0</v>
      </c>
      <c r="S2564" s="716">
        <f t="shared" si="1414"/>
        <v>0.2</v>
      </c>
      <c r="T2564" s="679">
        <f t="shared" si="1409"/>
        <v>0</v>
      </c>
      <c r="U2564" s="679">
        <f t="shared" si="1410"/>
        <v>0</v>
      </c>
      <c r="Y2564" s="120"/>
      <c r="AD2564" s="81"/>
      <c r="AF2564" s="370">
        <v>16</v>
      </c>
      <c r="AG2564" s="374">
        <v>14</v>
      </c>
      <c r="AH2564" s="378">
        <v>12</v>
      </c>
      <c r="AI2564" s="381">
        <v>10</v>
      </c>
      <c r="AJ2564" s="386"/>
      <c r="AK2564" s="391"/>
      <c r="AL2564" s="386"/>
      <c r="AM2564" s="363">
        <f t="shared" si="1440"/>
        <v>1</v>
      </c>
      <c r="AN2564" s="578">
        <v>2721.1</v>
      </c>
      <c r="AO2564" s="120">
        <f t="shared" si="1421"/>
        <v>3401.375</v>
      </c>
      <c r="AP2564" s="120">
        <f t="shared" si="1415"/>
        <v>4081.6499999999996</v>
      </c>
      <c r="AQ2564" s="120">
        <f t="shared" si="1416"/>
        <v>4897.9799999999996</v>
      </c>
      <c r="AR2564" s="120">
        <f t="shared" si="1417"/>
        <v>0</v>
      </c>
      <c r="AS2564" s="120">
        <f t="shared" si="1418"/>
        <v>0</v>
      </c>
      <c r="AT2564" s="120">
        <f t="shared" si="1419"/>
        <v>0</v>
      </c>
      <c r="AU2564" s="363" t="s">
        <v>717</v>
      </c>
      <c r="AV2564" s="393"/>
      <c r="AW2564" s="395"/>
      <c r="AX2564" s="571">
        <v>1.25</v>
      </c>
      <c r="AY2564" s="572">
        <v>1.5</v>
      </c>
      <c r="AZ2564" s="572">
        <v>1.8</v>
      </c>
      <c r="BA2564" s="572">
        <v>0</v>
      </c>
      <c r="BB2564" s="573">
        <v>0</v>
      </c>
      <c r="BC2564" s="395">
        <v>0</v>
      </c>
      <c r="BD2564" s="115"/>
      <c r="BE2564" s="115"/>
      <c r="BF2564" s="115">
        <v>2</v>
      </c>
      <c r="BG2564" s="115">
        <v>44</v>
      </c>
      <c r="BH2564" s="423">
        <f t="shared" si="1403"/>
        <v>50.7</v>
      </c>
      <c r="BI2564" s="417">
        <f t="shared" si="1420"/>
        <v>101.4</v>
      </c>
      <c r="BJ2564" s="115"/>
      <c r="BK2564" s="115"/>
      <c r="BQ2564" s="74" t="str">
        <f t="shared" si="1422"/>
        <v>22044.9L-(14)</v>
      </c>
      <c r="BR2564" s="120" t="str">
        <f t="shared" si="1423"/>
        <v>90 deg El-LR 2.5D Gored/Segmented</v>
      </c>
      <c r="BS2564" s="120">
        <f t="shared" si="1424"/>
        <v>3401.375</v>
      </c>
      <c r="BU2564" s="74" t="str">
        <f t="shared" si="1425"/>
        <v>22044.9L-(12)</v>
      </c>
      <c r="BV2564" s="120" t="str">
        <f t="shared" si="1426"/>
        <v>90 deg El-LR 2.5D Gored/Segmented</v>
      </c>
      <c r="BW2564" s="120">
        <f t="shared" si="1427"/>
        <v>4081.6499999999996</v>
      </c>
      <c r="BY2564" s="74" t="str">
        <f t="shared" si="1428"/>
        <v>22044.9L-(10)</v>
      </c>
      <c r="BZ2564" s="120" t="str">
        <f t="shared" si="1429"/>
        <v>90 deg El-LR 2.5D Gored/Segmented</v>
      </c>
      <c r="CA2564" s="120">
        <f t="shared" si="1430"/>
        <v>4897.9799999999996</v>
      </c>
      <c r="CC2564" s="115" t="str">
        <f t="shared" si="1431"/>
        <v xml:space="preserve"> </v>
      </c>
      <c r="CD2564" s="120" t="str">
        <f t="shared" si="1432"/>
        <v xml:space="preserve"> </v>
      </c>
      <c r="CE2564" s="417" t="str">
        <f t="shared" si="1433"/>
        <v xml:space="preserve"> </v>
      </c>
      <c r="CF2564" s="115"/>
      <c r="CG2564" s="115" t="str">
        <f t="shared" si="1434"/>
        <v xml:space="preserve"> </v>
      </c>
      <c r="CH2564" s="120" t="str">
        <f t="shared" si="1435"/>
        <v xml:space="preserve"> </v>
      </c>
      <c r="CI2564" s="417" t="str">
        <f t="shared" si="1436"/>
        <v xml:space="preserve"> </v>
      </c>
      <c r="CJ2564" s="115"/>
      <c r="CK2564" s="115" t="str">
        <f t="shared" si="1437"/>
        <v xml:space="preserve"> </v>
      </c>
      <c r="CL2564" s="120" t="str">
        <f t="shared" si="1438"/>
        <v xml:space="preserve"> </v>
      </c>
      <c r="CM2564" s="417" t="str">
        <f t="shared" si="1442"/>
        <v xml:space="preserve"> </v>
      </c>
      <c r="IS2564" s="111">
        <v>1551</v>
      </c>
    </row>
    <row r="2565" spans="1:253" s="74" customFormat="1" ht="17.100000000000001" hidden="1" customHeight="1" x14ac:dyDescent="0.25">
      <c r="B2565" s="504">
        <f>IF('KB Duct Parts'!$BL$14=1,'Flanged Elbows'!AY36,0)</f>
        <v>0</v>
      </c>
      <c r="C2565" s="508" t="s">
        <v>1511</v>
      </c>
      <c r="D2565" s="506" t="str">
        <f t="shared" si="1411"/>
        <v>22046.9L</v>
      </c>
      <c r="E2565" s="504" t="s">
        <v>1349</v>
      </c>
      <c r="F2565" s="508" t="str">
        <f t="shared" si="1405"/>
        <v xml:space="preserve"> </v>
      </c>
      <c r="G2565" s="516" t="s">
        <v>809</v>
      </c>
      <c r="H2565" s="504" t="s">
        <v>1094</v>
      </c>
      <c r="I2565" s="1035" t="str">
        <f t="shared" si="1441"/>
        <v>Welded Segments</v>
      </c>
      <c r="J2565" s="1036"/>
      <c r="K2565" s="516" t="s">
        <v>881</v>
      </c>
      <c r="L2565" s="535">
        <v>16</v>
      </c>
      <c r="M2565" s="532" t="s">
        <v>1700</v>
      </c>
      <c r="N2565" s="514">
        <f t="shared" si="1413"/>
        <v>3065.94</v>
      </c>
      <c r="O2565" s="514">
        <f t="shared" si="1443"/>
        <v>0</v>
      </c>
      <c r="P2565" s="680">
        <f>'KB Duct Parts'!$AE$3</f>
        <v>0</v>
      </c>
      <c r="Q2565" s="681">
        <f t="shared" si="1407"/>
        <v>0</v>
      </c>
      <c r="R2565" s="682">
        <f t="shared" si="1408"/>
        <v>0</v>
      </c>
      <c r="S2565" s="716">
        <f t="shared" si="1414"/>
        <v>0.2</v>
      </c>
      <c r="T2565" s="679">
        <f t="shared" si="1409"/>
        <v>0</v>
      </c>
      <c r="U2565" s="679">
        <f t="shared" si="1410"/>
        <v>0</v>
      </c>
      <c r="Y2565" s="120"/>
      <c r="AD2565" s="81"/>
      <c r="AF2565" s="370">
        <v>16</v>
      </c>
      <c r="AG2565" s="374">
        <v>14</v>
      </c>
      <c r="AH2565" s="378">
        <v>12</v>
      </c>
      <c r="AI2565" s="381">
        <v>10</v>
      </c>
      <c r="AJ2565" s="386"/>
      <c r="AK2565" s="391"/>
      <c r="AL2565" s="386"/>
      <c r="AM2565" s="363">
        <f t="shared" si="1440"/>
        <v>1</v>
      </c>
      <c r="AN2565" s="578">
        <v>2965.1</v>
      </c>
      <c r="AO2565" s="120">
        <f t="shared" si="1421"/>
        <v>3706.375</v>
      </c>
      <c r="AP2565" s="120">
        <f t="shared" si="1415"/>
        <v>4447.6499999999996</v>
      </c>
      <c r="AQ2565" s="120">
        <f t="shared" si="1416"/>
        <v>5337.18</v>
      </c>
      <c r="AR2565" s="120">
        <f t="shared" si="1417"/>
        <v>0</v>
      </c>
      <c r="AS2565" s="120">
        <f t="shared" si="1418"/>
        <v>0</v>
      </c>
      <c r="AT2565" s="120">
        <f t="shared" si="1419"/>
        <v>0</v>
      </c>
      <c r="AU2565" s="363" t="s">
        <v>717</v>
      </c>
      <c r="AV2565" s="393"/>
      <c r="AW2565" s="395"/>
      <c r="AX2565" s="571">
        <v>1.25</v>
      </c>
      <c r="AY2565" s="572">
        <v>1.5</v>
      </c>
      <c r="AZ2565" s="572">
        <v>1.8</v>
      </c>
      <c r="BA2565" s="572">
        <v>0</v>
      </c>
      <c r="BB2565" s="573">
        <v>0</v>
      </c>
      <c r="BC2565" s="395">
        <v>0</v>
      </c>
      <c r="BD2565" s="115"/>
      <c r="BE2565" s="115"/>
      <c r="BF2565" s="115">
        <v>2</v>
      </c>
      <c r="BG2565" s="115">
        <v>46</v>
      </c>
      <c r="BH2565" s="423">
        <f t="shared" si="1403"/>
        <v>50.42</v>
      </c>
      <c r="BI2565" s="417">
        <f t="shared" si="1420"/>
        <v>100.84</v>
      </c>
      <c r="BJ2565" s="115"/>
      <c r="BK2565" s="115"/>
      <c r="BQ2565" s="74" t="str">
        <f t="shared" si="1422"/>
        <v>22046.9L-(14)</v>
      </c>
      <c r="BR2565" s="120" t="str">
        <f t="shared" si="1423"/>
        <v>90 deg El-LR 2.5D Gored/Segmented</v>
      </c>
      <c r="BS2565" s="120">
        <f t="shared" si="1424"/>
        <v>3706.375</v>
      </c>
      <c r="BU2565" s="74" t="str">
        <f t="shared" si="1425"/>
        <v>22046.9L-(12)</v>
      </c>
      <c r="BV2565" s="120" t="str">
        <f t="shared" si="1426"/>
        <v>90 deg El-LR 2.5D Gored/Segmented</v>
      </c>
      <c r="BW2565" s="120">
        <f t="shared" si="1427"/>
        <v>4447.6499999999996</v>
      </c>
      <c r="BY2565" s="74" t="str">
        <f t="shared" si="1428"/>
        <v>22046.9L-(10)</v>
      </c>
      <c r="BZ2565" s="120" t="str">
        <f t="shared" si="1429"/>
        <v>90 deg El-LR 2.5D Gored/Segmented</v>
      </c>
      <c r="CA2565" s="120">
        <f t="shared" si="1430"/>
        <v>5337.18</v>
      </c>
      <c r="CC2565" s="115" t="str">
        <f t="shared" si="1431"/>
        <v xml:space="preserve"> </v>
      </c>
      <c r="CD2565" s="120" t="str">
        <f t="shared" si="1432"/>
        <v xml:space="preserve"> </v>
      </c>
      <c r="CE2565" s="417" t="str">
        <f t="shared" si="1433"/>
        <v xml:space="preserve"> </v>
      </c>
      <c r="CF2565" s="115"/>
      <c r="CG2565" s="115" t="str">
        <f t="shared" si="1434"/>
        <v xml:space="preserve"> </v>
      </c>
      <c r="CH2565" s="120" t="str">
        <f t="shared" si="1435"/>
        <v xml:space="preserve"> </v>
      </c>
      <c r="CI2565" s="417" t="str">
        <f t="shared" si="1436"/>
        <v xml:space="preserve"> </v>
      </c>
      <c r="CJ2565" s="115"/>
      <c r="CK2565" s="115" t="str">
        <f t="shared" si="1437"/>
        <v xml:space="preserve"> </v>
      </c>
      <c r="CL2565" s="120" t="str">
        <f t="shared" si="1438"/>
        <v xml:space="preserve"> </v>
      </c>
      <c r="CM2565" s="417" t="str">
        <f t="shared" si="1442"/>
        <v xml:space="preserve"> </v>
      </c>
      <c r="IS2565" s="111">
        <v>1690</v>
      </c>
    </row>
    <row r="2566" spans="1:253" s="74" customFormat="1" ht="17.100000000000001" hidden="1" customHeight="1" x14ac:dyDescent="0.25">
      <c r="B2566" s="504">
        <f>IF('KB Duct Parts'!$BL$14=1,'Flanged Elbows'!AY37,0)</f>
        <v>0</v>
      </c>
      <c r="C2566" s="508" t="s">
        <v>1512</v>
      </c>
      <c r="D2566" s="506" t="str">
        <f t="shared" si="1411"/>
        <v>22048.9L</v>
      </c>
      <c r="E2566" s="504" t="s">
        <v>1350</v>
      </c>
      <c r="F2566" s="508" t="str">
        <f t="shared" si="1405"/>
        <v xml:space="preserve"> </v>
      </c>
      <c r="G2566" s="516" t="s">
        <v>809</v>
      </c>
      <c r="H2566" s="504" t="s">
        <v>1094</v>
      </c>
      <c r="I2566" s="1035" t="str">
        <f t="shared" si="1441"/>
        <v>Welded Segments</v>
      </c>
      <c r="J2566" s="1036"/>
      <c r="K2566" s="516" t="s">
        <v>881</v>
      </c>
      <c r="L2566" s="535">
        <v>16</v>
      </c>
      <c r="M2566" s="532" t="s">
        <v>1700</v>
      </c>
      <c r="N2566" s="514">
        <f t="shared" si="1413"/>
        <v>3334.52</v>
      </c>
      <c r="O2566" s="514">
        <f t="shared" si="1443"/>
        <v>0</v>
      </c>
      <c r="P2566" s="680">
        <f>'KB Duct Parts'!$AE$3</f>
        <v>0</v>
      </c>
      <c r="Q2566" s="681">
        <f t="shared" si="1407"/>
        <v>0</v>
      </c>
      <c r="R2566" s="682">
        <f t="shared" si="1408"/>
        <v>0</v>
      </c>
      <c r="S2566" s="716">
        <f t="shared" si="1414"/>
        <v>0.2</v>
      </c>
      <c r="T2566" s="679">
        <f t="shared" si="1409"/>
        <v>0</v>
      </c>
      <c r="U2566" s="679">
        <f t="shared" si="1410"/>
        <v>0</v>
      </c>
      <c r="Y2566" s="120"/>
      <c r="AD2566" s="81"/>
      <c r="AF2566" s="370">
        <v>16</v>
      </c>
      <c r="AG2566" s="374">
        <v>14</v>
      </c>
      <c r="AH2566" s="378">
        <v>12</v>
      </c>
      <c r="AI2566" s="381">
        <v>10</v>
      </c>
      <c r="AJ2566" s="386"/>
      <c r="AK2566" s="391"/>
      <c r="AL2566" s="386"/>
      <c r="AM2566" s="363">
        <f t="shared" si="1440"/>
        <v>1</v>
      </c>
      <c r="AN2566" s="578">
        <v>3208.8</v>
      </c>
      <c r="AO2566" s="120">
        <f t="shared" si="1421"/>
        <v>4011</v>
      </c>
      <c r="AP2566" s="120">
        <f t="shared" si="1415"/>
        <v>4813.2000000000007</v>
      </c>
      <c r="AQ2566" s="120">
        <f t="shared" si="1416"/>
        <v>5775.84</v>
      </c>
      <c r="AR2566" s="120">
        <f t="shared" si="1417"/>
        <v>0</v>
      </c>
      <c r="AS2566" s="120">
        <f t="shared" si="1418"/>
        <v>0</v>
      </c>
      <c r="AT2566" s="120">
        <f t="shared" si="1419"/>
        <v>0</v>
      </c>
      <c r="AU2566" s="363" t="s">
        <v>717</v>
      </c>
      <c r="AV2566" s="393"/>
      <c r="AW2566" s="395"/>
      <c r="AX2566" s="571">
        <v>1.25</v>
      </c>
      <c r="AY2566" s="572">
        <v>1.5</v>
      </c>
      <c r="AZ2566" s="572">
        <v>1.8</v>
      </c>
      <c r="BA2566" s="572">
        <v>0</v>
      </c>
      <c r="BB2566" s="573">
        <v>0</v>
      </c>
      <c r="BC2566" s="395">
        <v>0</v>
      </c>
      <c r="BD2566" s="115"/>
      <c r="BE2566" s="115"/>
      <c r="BF2566" s="115">
        <v>2</v>
      </c>
      <c r="BG2566" s="115">
        <v>48</v>
      </c>
      <c r="BH2566" s="423">
        <f t="shared" si="1403"/>
        <v>62.86</v>
      </c>
      <c r="BI2566" s="417">
        <f t="shared" si="1420"/>
        <v>125.72</v>
      </c>
      <c r="BJ2566" s="115"/>
      <c r="BK2566" s="115"/>
      <c r="BQ2566" s="74" t="str">
        <f t="shared" si="1422"/>
        <v>22048.9L-(14)</v>
      </c>
      <c r="BR2566" s="120" t="str">
        <f t="shared" si="1423"/>
        <v>90 deg El-LR 2.5D Gored/Segmented</v>
      </c>
      <c r="BS2566" s="120">
        <f t="shared" si="1424"/>
        <v>4011</v>
      </c>
      <c r="BU2566" s="74" t="str">
        <f t="shared" si="1425"/>
        <v>22048.9L-(12)</v>
      </c>
      <c r="BV2566" s="120" t="str">
        <f t="shared" si="1426"/>
        <v>90 deg El-LR 2.5D Gored/Segmented</v>
      </c>
      <c r="BW2566" s="120">
        <f t="shared" si="1427"/>
        <v>4813.2000000000007</v>
      </c>
      <c r="BY2566" s="74" t="str">
        <f t="shared" si="1428"/>
        <v>22048.9L-(10)</v>
      </c>
      <c r="BZ2566" s="120" t="str">
        <f t="shared" si="1429"/>
        <v>90 deg El-LR 2.5D Gored/Segmented</v>
      </c>
      <c r="CA2566" s="120">
        <f t="shared" si="1430"/>
        <v>5775.84</v>
      </c>
      <c r="CC2566" s="115" t="str">
        <f t="shared" si="1431"/>
        <v xml:space="preserve"> </v>
      </c>
      <c r="CD2566" s="120" t="str">
        <f t="shared" si="1432"/>
        <v xml:space="preserve"> </v>
      </c>
      <c r="CE2566" s="417" t="str">
        <f t="shared" si="1433"/>
        <v xml:space="preserve"> </v>
      </c>
      <c r="CF2566" s="115"/>
      <c r="CG2566" s="115" t="str">
        <f t="shared" si="1434"/>
        <v xml:space="preserve"> </v>
      </c>
      <c r="CH2566" s="120" t="str">
        <f t="shared" si="1435"/>
        <v xml:space="preserve"> </v>
      </c>
      <c r="CI2566" s="417" t="str">
        <f t="shared" si="1436"/>
        <v xml:space="preserve"> </v>
      </c>
      <c r="CJ2566" s="115"/>
      <c r="CK2566" s="115" t="str">
        <f t="shared" si="1437"/>
        <v xml:space="preserve"> </v>
      </c>
      <c r="CL2566" s="120" t="str">
        <f t="shared" si="1438"/>
        <v xml:space="preserve"> </v>
      </c>
      <c r="CM2566" s="417" t="str">
        <f t="shared" si="1442"/>
        <v xml:space="preserve"> </v>
      </c>
      <c r="IS2566" s="111">
        <v>1829</v>
      </c>
    </row>
    <row r="2567" spans="1:253" s="74" customFormat="1" ht="17.100000000000001" hidden="1" customHeight="1" x14ac:dyDescent="0.25">
      <c r="A2567" s="369"/>
      <c r="B2567" s="504">
        <f>IF('KB Duct Parts'!$BL$14=1,'Flanged Elbows'!S7,0)</f>
        <v>0</v>
      </c>
      <c r="C2567" s="525" t="s">
        <v>816</v>
      </c>
      <c r="D2567" s="506" t="str">
        <f t="shared" si="1411"/>
        <v>22404.60L</v>
      </c>
      <c r="E2567" s="520" t="s">
        <v>861</v>
      </c>
      <c r="F2567" s="508" t="str">
        <f t="shared" si="1405"/>
        <v xml:space="preserve"> </v>
      </c>
      <c r="G2567" s="516" t="s">
        <v>810</v>
      </c>
      <c r="H2567" s="504" t="str">
        <f>IF('Flanged Parts'!$BB$6=1,"CS",IF('Flanged Parts'!$BB$6=2,"Glv",0))</f>
        <v>Glv</v>
      </c>
      <c r="I2567" s="1035"/>
      <c r="J2567" s="1036"/>
      <c r="K2567" s="516" t="s">
        <v>881</v>
      </c>
      <c r="L2567" s="535" t="s">
        <v>713</v>
      </c>
      <c r="M2567" s="517" t="str">
        <f t="shared" ref="M2567:M2614" si="1444">IF(AM2567=1,"Y",IF(AM2567&gt;1,"NR"," "))</f>
        <v>Y</v>
      </c>
      <c r="N2567" s="514">
        <f t="shared" si="1413"/>
        <v>81.259999999999991</v>
      </c>
      <c r="O2567" s="514">
        <f t="shared" si="1443"/>
        <v>0</v>
      </c>
      <c r="P2567" s="680">
        <f>'KB Duct Parts'!$AE$3</f>
        <v>0</v>
      </c>
      <c r="Q2567" s="681">
        <f t="shared" si="1407"/>
        <v>0</v>
      </c>
      <c r="R2567" s="682">
        <f t="shared" si="1408"/>
        <v>0</v>
      </c>
      <c r="S2567" s="716">
        <f t="shared" si="1414"/>
        <v>0.2</v>
      </c>
      <c r="T2567" s="679">
        <f t="shared" si="1409"/>
        <v>0</v>
      </c>
      <c r="U2567" s="679">
        <f t="shared" si="1410"/>
        <v>0</v>
      </c>
      <c r="Y2567" s="120"/>
      <c r="AD2567" s="81"/>
      <c r="AF2567" s="370" t="s">
        <v>713</v>
      </c>
      <c r="AG2567" s="374" t="s">
        <v>7</v>
      </c>
      <c r="AH2567" s="378"/>
      <c r="AI2567" s="381"/>
      <c r="AJ2567" s="386"/>
      <c r="AK2567" s="391"/>
      <c r="AL2567" s="386"/>
      <c r="AM2567" s="363">
        <f t="shared" si="1440"/>
        <v>1</v>
      </c>
      <c r="AN2567" s="578">
        <v>73.599999999999994</v>
      </c>
      <c r="AO2567" s="120">
        <f t="shared" si="1421"/>
        <v>73.599999999999994</v>
      </c>
      <c r="AP2567" s="120">
        <f t="shared" si="1415"/>
        <v>0</v>
      </c>
      <c r="AQ2567" s="120">
        <f t="shared" si="1416"/>
        <v>0</v>
      </c>
      <c r="AR2567" s="120">
        <f t="shared" si="1417"/>
        <v>0</v>
      </c>
      <c r="AS2567" s="120">
        <f t="shared" si="1418"/>
        <v>0</v>
      </c>
      <c r="AT2567" s="120">
        <f t="shared" si="1419"/>
        <v>0</v>
      </c>
      <c r="AU2567" s="363" t="s">
        <v>717</v>
      </c>
      <c r="AV2567" s="393"/>
      <c r="AW2567" s="395"/>
      <c r="AX2567" s="571">
        <v>1</v>
      </c>
      <c r="AY2567" s="572">
        <v>0</v>
      </c>
      <c r="AZ2567" s="572">
        <v>0</v>
      </c>
      <c r="BA2567" s="572">
        <v>0</v>
      </c>
      <c r="BB2567" s="573">
        <v>0</v>
      </c>
      <c r="BC2567" s="395">
        <v>0</v>
      </c>
      <c r="BD2567" s="115"/>
      <c r="BE2567" s="115"/>
      <c r="BF2567" s="115">
        <v>2</v>
      </c>
      <c r="BG2567" s="115">
        <v>4</v>
      </c>
      <c r="BH2567" s="423">
        <f t="shared" ref="BH2567:BH2630" si="1445">IF(H2567="CS",VLOOKUP(BG2567,$BJ$2344:$BK$2374,2),IF(H2567="Glv",VLOOKUP(BG2567,$BJ$2344:$BL$2374,3),0))</f>
        <v>3.83</v>
      </c>
      <c r="BI2567" s="417">
        <f t="shared" si="1420"/>
        <v>7.66</v>
      </c>
      <c r="BJ2567" s="115"/>
      <c r="BK2567" s="115"/>
      <c r="BQ2567" s="74" t="str">
        <f t="shared" si="1422"/>
        <v>22404.60L-(11T)</v>
      </c>
      <c r="BR2567" s="120" t="str">
        <f t="shared" si="1423"/>
        <v>60 deg El-LR 2.5D Tubed</v>
      </c>
      <c r="BS2567" s="120">
        <f t="shared" si="1424"/>
        <v>73.599999999999994</v>
      </c>
      <c r="BU2567" s="74" t="str">
        <f t="shared" si="1425"/>
        <v xml:space="preserve"> </v>
      </c>
      <c r="BV2567" s="120" t="str">
        <f t="shared" si="1426"/>
        <v xml:space="preserve"> </v>
      </c>
      <c r="BW2567" s="120" t="str">
        <f t="shared" si="1427"/>
        <v xml:space="preserve">  </v>
      </c>
      <c r="BY2567" s="74" t="str">
        <f t="shared" si="1428"/>
        <v xml:space="preserve"> </v>
      </c>
      <c r="BZ2567" s="120" t="str">
        <f t="shared" si="1429"/>
        <v xml:space="preserve"> </v>
      </c>
      <c r="CA2567" s="120" t="str">
        <f t="shared" si="1430"/>
        <v xml:space="preserve"> </v>
      </c>
      <c r="CC2567" s="115" t="str">
        <f t="shared" si="1431"/>
        <v xml:space="preserve"> </v>
      </c>
      <c r="CD2567" s="120" t="str">
        <f t="shared" si="1432"/>
        <v xml:space="preserve"> </v>
      </c>
      <c r="CE2567" s="417" t="str">
        <f t="shared" si="1433"/>
        <v xml:space="preserve"> </v>
      </c>
      <c r="CF2567" s="115"/>
      <c r="CG2567" s="115" t="str">
        <f t="shared" si="1434"/>
        <v xml:space="preserve"> </v>
      </c>
      <c r="CH2567" s="120" t="str">
        <f t="shared" si="1435"/>
        <v xml:space="preserve"> </v>
      </c>
      <c r="CI2567" s="417" t="str">
        <f t="shared" si="1436"/>
        <v xml:space="preserve"> </v>
      </c>
      <c r="CJ2567" s="115"/>
      <c r="CK2567" s="115" t="str">
        <f t="shared" si="1437"/>
        <v xml:space="preserve"> </v>
      </c>
      <c r="CL2567" s="120" t="str">
        <f t="shared" si="1438"/>
        <v xml:space="preserve"> </v>
      </c>
      <c r="CM2567" s="417" t="str">
        <f t="shared" si="1442"/>
        <v xml:space="preserve"> </v>
      </c>
      <c r="IS2567" s="111">
        <v>41.8</v>
      </c>
    </row>
    <row r="2568" spans="1:253" s="74" customFormat="1" ht="17.100000000000001" hidden="1" customHeight="1" x14ac:dyDescent="0.25">
      <c r="A2568" s="369"/>
      <c r="B2568" s="504">
        <f>IF('KB Duct Parts'!$BL$14=1,'Flanged Elbows'!S8,0)</f>
        <v>0</v>
      </c>
      <c r="C2568" s="525" t="s">
        <v>817</v>
      </c>
      <c r="D2568" s="506" t="str">
        <f t="shared" si="1411"/>
        <v>22405.60L</v>
      </c>
      <c r="E2568" s="504" t="s">
        <v>862</v>
      </c>
      <c r="F2568" s="508" t="str">
        <f t="shared" si="1405"/>
        <v xml:space="preserve"> </v>
      </c>
      <c r="G2568" s="516" t="s">
        <v>810</v>
      </c>
      <c r="H2568" s="504" t="str">
        <f>IF('Flanged Parts'!$BB$6=1,"CS",IF('Flanged Parts'!$BB$6=2,"Glv",0))</f>
        <v>Glv</v>
      </c>
      <c r="I2568" s="1035"/>
      <c r="J2568" s="1036"/>
      <c r="K2568" s="516" t="s">
        <v>881</v>
      </c>
      <c r="L2568" s="535" t="s">
        <v>706</v>
      </c>
      <c r="M2568" s="517" t="str">
        <f t="shared" si="1444"/>
        <v>Y</v>
      </c>
      <c r="N2568" s="514">
        <f t="shared" si="1413"/>
        <v>133</v>
      </c>
      <c r="O2568" s="514">
        <f t="shared" si="1443"/>
        <v>0</v>
      </c>
      <c r="P2568" s="680">
        <f>'KB Duct Parts'!$AE$3</f>
        <v>0</v>
      </c>
      <c r="Q2568" s="681">
        <f t="shared" si="1407"/>
        <v>0</v>
      </c>
      <c r="R2568" s="682">
        <f t="shared" si="1408"/>
        <v>0</v>
      </c>
      <c r="S2568" s="716">
        <f t="shared" si="1414"/>
        <v>0.2</v>
      </c>
      <c r="T2568" s="679">
        <f t="shared" si="1409"/>
        <v>0</v>
      </c>
      <c r="U2568" s="679">
        <f t="shared" si="1410"/>
        <v>0</v>
      </c>
      <c r="Y2568" s="120"/>
      <c r="AD2568" s="81"/>
      <c r="AF2568" s="370" t="s">
        <v>706</v>
      </c>
      <c r="AG2568" s="374" t="s">
        <v>7</v>
      </c>
      <c r="AH2568" s="378"/>
      <c r="AI2568" s="381"/>
      <c r="AJ2568" s="386"/>
      <c r="AK2568" s="391"/>
      <c r="AL2568" s="386"/>
      <c r="AM2568" s="363">
        <f t="shared" si="1440"/>
        <v>1</v>
      </c>
      <c r="AN2568" s="578">
        <v>123.2</v>
      </c>
      <c r="AO2568" s="120">
        <f t="shared" si="1421"/>
        <v>123.2</v>
      </c>
      <c r="AP2568" s="120">
        <f t="shared" si="1415"/>
        <v>0</v>
      </c>
      <c r="AQ2568" s="120">
        <f t="shared" si="1416"/>
        <v>0</v>
      </c>
      <c r="AR2568" s="120">
        <f t="shared" si="1417"/>
        <v>0</v>
      </c>
      <c r="AS2568" s="120">
        <f t="shared" si="1418"/>
        <v>0</v>
      </c>
      <c r="AT2568" s="120">
        <f t="shared" si="1419"/>
        <v>0</v>
      </c>
      <c r="AU2568" s="363" t="s">
        <v>717</v>
      </c>
      <c r="AV2568" s="393"/>
      <c r="AW2568" s="395"/>
      <c r="AX2568" s="571">
        <v>1</v>
      </c>
      <c r="AY2568" s="572">
        <v>0</v>
      </c>
      <c r="AZ2568" s="572">
        <v>0</v>
      </c>
      <c r="BA2568" s="572">
        <v>0</v>
      </c>
      <c r="BB2568" s="573">
        <v>0</v>
      </c>
      <c r="BC2568" s="395">
        <v>0</v>
      </c>
      <c r="BD2568" s="115"/>
      <c r="BE2568" s="115"/>
      <c r="BF2568" s="115">
        <v>2</v>
      </c>
      <c r="BG2568" s="115">
        <v>5</v>
      </c>
      <c r="BH2568" s="423">
        <f t="shared" si="1445"/>
        <v>4.9000000000000004</v>
      </c>
      <c r="BI2568" s="417">
        <f t="shared" si="1420"/>
        <v>9.8000000000000007</v>
      </c>
      <c r="BJ2568" s="115"/>
      <c r="BK2568" s="115"/>
      <c r="BQ2568" s="74" t="str">
        <f t="shared" si="1422"/>
        <v>22405.60L-(11T)</v>
      </c>
      <c r="BR2568" s="120" t="str">
        <f t="shared" si="1423"/>
        <v>60 deg El-LR 2.5D Tubed</v>
      </c>
      <c r="BS2568" s="120">
        <f t="shared" si="1424"/>
        <v>123.2</v>
      </c>
      <c r="BU2568" s="74" t="str">
        <f t="shared" si="1425"/>
        <v xml:space="preserve"> </v>
      </c>
      <c r="BV2568" s="120" t="str">
        <f t="shared" si="1426"/>
        <v xml:space="preserve"> </v>
      </c>
      <c r="BW2568" s="120" t="str">
        <f t="shared" si="1427"/>
        <v xml:space="preserve">  </v>
      </c>
      <c r="BY2568" s="74" t="str">
        <f t="shared" si="1428"/>
        <v xml:space="preserve"> </v>
      </c>
      <c r="BZ2568" s="120" t="str">
        <f t="shared" si="1429"/>
        <v xml:space="preserve"> </v>
      </c>
      <c r="CA2568" s="120" t="str">
        <f t="shared" si="1430"/>
        <v xml:space="preserve"> </v>
      </c>
      <c r="CC2568" s="115" t="str">
        <f t="shared" si="1431"/>
        <v xml:space="preserve"> </v>
      </c>
      <c r="CD2568" s="120" t="str">
        <f t="shared" si="1432"/>
        <v xml:space="preserve"> </v>
      </c>
      <c r="CE2568" s="417" t="str">
        <f t="shared" si="1433"/>
        <v xml:space="preserve"> </v>
      </c>
      <c r="CF2568" s="115"/>
      <c r="CG2568" s="115" t="str">
        <f t="shared" si="1434"/>
        <v xml:space="preserve"> </v>
      </c>
      <c r="CH2568" s="120" t="str">
        <f t="shared" si="1435"/>
        <v xml:space="preserve"> </v>
      </c>
      <c r="CI2568" s="417" t="str">
        <f t="shared" si="1436"/>
        <v xml:space="preserve"> </v>
      </c>
      <c r="CJ2568" s="115"/>
      <c r="CK2568" s="115" t="str">
        <f t="shared" si="1437"/>
        <v xml:space="preserve"> </v>
      </c>
      <c r="CL2568" s="120" t="str">
        <f t="shared" si="1438"/>
        <v xml:space="preserve"> </v>
      </c>
      <c r="CM2568" s="417" t="str">
        <f t="shared" si="1442"/>
        <v xml:space="preserve"> </v>
      </c>
      <c r="IS2568" s="111">
        <v>46.42</v>
      </c>
    </row>
    <row r="2569" spans="1:253" s="74" customFormat="1" ht="17.100000000000001" hidden="1" customHeight="1" x14ac:dyDescent="0.25">
      <c r="A2569" s="369"/>
      <c r="B2569" s="504">
        <f>IF('KB Duct Parts'!$BL$14=1,'Flanged Elbows'!S9,0)</f>
        <v>0</v>
      </c>
      <c r="C2569" s="525" t="s">
        <v>818</v>
      </c>
      <c r="D2569" s="506" t="str">
        <f t="shared" si="1411"/>
        <v>22406.60L</v>
      </c>
      <c r="E2569" s="504" t="s">
        <v>863</v>
      </c>
      <c r="F2569" s="508" t="str">
        <f t="shared" si="1405"/>
        <v xml:space="preserve"> </v>
      </c>
      <c r="G2569" s="516" t="s">
        <v>810</v>
      </c>
      <c r="H2569" s="504" t="str">
        <f>IF('Flanged Parts'!$BB$6=1,"CS",IF('Flanged Parts'!$BB$6=2,"Glv",0))</f>
        <v>Glv</v>
      </c>
      <c r="I2569" s="1035"/>
      <c r="J2569" s="1036"/>
      <c r="K2569" s="516" t="s">
        <v>881</v>
      </c>
      <c r="L2569" s="535" t="s">
        <v>706</v>
      </c>
      <c r="M2569" s="517" t="str">
        <f t="shared" si="1444"/>
        <v>Y</v>
      </c>
      <c r="N2569" s="514">
        <f t="shared" si="1413"/>
        <v>174.62</v>
      </c>
      <c r="O2569" s="514">
        <f t="shared" si="1443"/>
        <v>0</v>
      </c>
      <c r="P2569" s="680">
        <f>'KB Duct Parts'!$AE$3</f>
        <v>0</v>
      </c>
      <c r="Q2569" s="681">
        <f t="shared" si="1407"/>
        <v>0</v>
      </c>
      <c r="R2569" s="682">
        <f t="shared" si="1408"/>
        <v>0</v>
      </c>
      <c r="S2569" s="716">
        <f t="shared" si="1414"/>
        <v>0.2</v>
      </c>
      <c r="T2569" s="679">
        <f t="shared" si="1409"/>
        <v>0</v>
      </c>
      <c r="U2569" s="679">
        <f t="shared" si="1410"/>
        <v>0</v>
      </c>
      <c r="Y2569" s="120"/>
      <c r="AD2569" s="81"/>
      <c r="AF2569" s="370" t="s">
        <v>706</v>
      </c>
      <c r="AG2569" s="374" t="s">
        <v>7</v>
      </c>
      <c r="AH2569" s="378"/>
      <c r="AI2569" s="381"/>
      <c r="AJ2569" s="386"/>
      <c r="AK2569" s="391"/>
      <c r="AL2569" s="386"/>
      <c r="AM2569" s="363">
        <f t="shared" si="1440"/>
        <v>1</v>
      </c>
      <c r="AN2569" s="578">
        <v>162.80000000000001</v>
      </c>
      <c r="AO2569" s="120">
        <f t="shared" si="1421"/>
        <v>162.80000000000001</v>
      </c>
      <c r="AP2569" s="120">
        <f t="shared" si="1415"/>
        <v>0</v>
      </c>
      <c r="AQ2569" s="120">
        <f t="shared" si="1416"/>
        <v>0</v>
      </c>
      <c r="AR2569" s="120">
        <f t="shared" si="1417"/>
        <v>0</v>
      </c>
      <c r="AS2569" s="120">
        <f t="shared" si="1418"/>
        <v>0</v>
      </c>
      <c r="AT2569" s="120">
        <f t="shared" si="1419"/>
        <v>0</v>
      </c>
      <c r="AU2569" s="363" t="s">
        <v>717</v>
      </c>
      <c r="AV2569" s="393"/>
      <c r="AW2569" s="395"/>
      <c r="AX2569" s="571">
        <v>1</v>
      </c>
      <c r="AY2569" s="572">
        <v>0</v>
      </c>
      <c r="AZ2569" s="572">
        <v>0</v>
      </c>
      <c r="BA2569" s="572">
        <v>0</v>
      </c>
      <c r="BB2569" s="573">
        <v>0</v>
      </c>
      <c r="BC2569" s="395">
        <v>0</v>
      </c>
      <c r="BD2569" s="115"/>
      <c r="BE2569" s="115"/>
      <c r="BF2569" s="115">
        <v>2</v>
      </c>
      <c r="BG2569" s="115">
        <v>6</v>
      </c>
      <c r="BH2569" s="423">
        <f t="shared" si="1445"/>
        <v>5.91</v>
      </c>
      <c r="BI2569" s="417">
        <f t="shared" si="1420"/>
        <v>11.82</v>
      </c>
      <c r="BJ2569" s="115"/>
      <c r="BK2569" s="115"/>
      <c r="BQ2569" s="74" t="str">
        <f t="shared" si="1422"/>
        <v>22406.60L-(11T)</v>
      </c>
      <c r="BR2569" s="120" t="str">
        <f t="shared" si="1423"/>
        <v>60 deg El-LR 2.5D Tubed</v>
      </c>
      <c r="BS2569" s="120">
        <f t="shared" si="1424"/>
        <v>162.80000000000001</v>
      </c>
      <c r="BU2569" s="74" t="str">
        <f t="shared" si="1425"/>
        <v xml:space="preserve"> </v>
      </c>
      <c r="BV2569" s="120" t="str">
        <f t="shared" si="1426"/>
        <v xml:space="preserve"> </v>
      </c>
      <c r="BW2569" s="120" t="str">
        <f t="shared" si="1427"/>
        <v xml:space="preserve">  </v>
      </c>
      <c r="BY2569" s="74" t="str">
        <f t="shared" si="1428"/>
        <v xml:space="preserve"> </v>
      </c>
      <c r="BZ2569" s="120" t="str">
        <f t="shared" si="1429"/>
        <v xml:space="preserve"> </v>
      </c>
      <c r="CA2569" s="120" t="str">
        <f t="shared" si="1430"/>
        <v xml:space="preserve"> </v>
      </c>
      <c r="CC2569" s="115" t="str">
        <f t="shared" si="1431"/>
        <v xml:space="preserve"> </v>
      </c>
      <c r="CD2569" s="120" t="str">
        <f t="shared" si="1432"/>
        <v xml:space="preserve"> </v>
      </c>
      <c r="CE2569" s="417" t="str">
        <f t="shared" si="1433"/>
        <v xml:space="preserve"> </v>
      </c>
      <c r="CF2569" s="115"/>
      <c r="CG2569" s="115" t="str">
        <f t="shared" si="1434"/>
        <v xml:space="preserve"> </v>
      </c>
      <c r="CH2569" s="120" t="str">
        <f t="shared" si="1435"/>
        <v xml:space="preserve"> </v>
      </c>
      <c r="CI2569" s="417" t="str">
        <f t="shared" si="1436"/>
        <v xml:space="preserve"> </v>
      </c>
      <c r="CJ2569" s="115"/>
      <c r="CK2569" s="115" t="str">
        <f t="shared" si="1437"/>
        <v xml:space="preserve"> </v>
      </c>
      <c r="CL2569" s="120" t="str">
        <f t="shared" si="1438"/>
        <v xml:space="preserve"> </v>
      </c>
      <c r="CM2569" s="417" t="str">
        <f t="shared" si="1442"/>
        <v xml:space="preserve"> </v>
      </c>
      <c r="IS2569" s="111">
        <v>55.88</v>
      </c>
    </row>
    <row r="2570" spans="1:253" s="74" customFormat="1" ht="17.100000000000001" hidden="1" customHeight="1" x14ac:dyDescent="0.25">
      <c r="A2570" s="369"/>
      <c r="B2570" s="504">
        <f>IF('KB Duct Parts'!$BL$14=1,'Flanged Elbows'!S11,0)</f>
        <v>0</v>
      </c>
      <c r="C2570" s="525" t="s">
        <v>819</v>
      </c>
      <c r="D2570" s="506" t="str">
        <f t="shared" si="1411"/>
        <v>22408.60L</v>
      </c>
      <c r="E2570" s="504" t="s">
        <v>865</v>
      </c>
      <c r="F2570" s="508" t="str">
        <f t="shared" si="1405"/>
        <v xml:space="preserve"> </v>
      </c>
      <c r="G2570" s="516" t="s">
        <v>810</v>
      </c>
      <c r="H2570" s="504" t="str">
        <f>IF('Flanged Parts'!$BB$6=1,"CS",IF('Flanged Parts'!$BB$6=2,"Glv",0))</f>
        <v>Glv</v>
      </c>
      <c r="I2570" s="1035"/>
      <c r="J2570" s="1036"/>
      <c r="K2570" s="516" t="s">
        <v>881</v>
      </c>
      <c r="L2570" s="535" t="s">
        <v>706</v>
      </c>
      <c r="M2570" s="517" t="str">
        <f t="shared" si="1444"/>
        <v>Y</v>
      </c>
      <c r="N2570" s="514">
        <f t="shared" si="1413"/>
        <v>311.47999999999996</v>
      </c>
      <c r="O2570" s="514"/>
      <c r="P2570" s="680">
        <f>'KB Duct Parts'!$AE$3</f>
        <v>0</v>
      </c>
      <c r="Q2570" s="681">
        <f t="shared" si="1407"/>
        <v>0</v>
      </c>
      <c r="R2570" s="682">
        <f t="shared" si="1408"/>
        <v>0</v>
      </c>
      <c r="S2570" s="716">
        <f t="shared" si="1414"/>
        <v>0.2</v>
      </c>
      <c r="T2570" s="679">
        <f t="shared" si="1409"/>
        <v>0</v>
      </c>
      <c r="U2570" s="679">
        <f t="shared" si="1410"/>
        <v>0</v>
      </c>
      <c r="Y2570" s="120"/>
      <c r="AD2570" s="81"/>
      <c r="AF2570" s="370" t="s">
        <v>706</v>
      </c>
      <c r="AG2570" s="374" t="s">
        <v>7</v>
      </c>
      <c r="AH2570" s="378"/>
      <c r="AI2570" s="381"/>
      <c r="AJ2570" s="386"/>
      <c r="AK2570" s="391"/>
      <c r="AL2570" s="386"/>
      <c r="AM2570" s="363">
        <f t="shared" si="1440"/>
        <v>1</v>
      </c>
      <c r="AN2570" s="578">
        <v>292.89999999999998</v>
      </c>
      <c r="AO2570" s="120">
        <f t="shared" si="1421"/>
        <v>292.89999999999998</v>
      </c>
      <c r="AP2570" s="120">
        <f t="shared" si="1415"/>
        <v>0</v>
      </c>
      <c r="AQ2570" s="120">
        <f t="shared" si="1416"/>
        <v>0</v>
      </c>
      <c r="AR2570" s="120">
        <f t="shared" si="1417"/>
        <v>0</v>
      </c>
      <c r="AS2570" s="120">
        <f t="shared" si="1418"/>
        <v>0</v>
      </c>
      <c r="AT2570" s="120">
        <f t="shared" si="1419"/>
        <v>0</v>
      </c>
      <c r="AU2570" s="363" t="s">
        <v>717</v>
      </c>
      <c r="AV2570" s="393"/>
      <c r="AW2570" s="395"/>
      <c r="AX2570" s="571">
        <v>1</v>
      </c>
      <c r="AY2570" s="572">
        <v>0</v>
      </c>
      <c r="AZ2570" s="572">
        <v>0</v>
      </c>
      <c r="BA2570" s="572">
        <v>0</v>
      </c>
      <c r="BB2570" s="573">
        <v>0</v>
      </c>
      <c r="BC2570" s="395">
        <v>0</v>
      </c>
      <c r="BD2570" s="115"/>
      <c r="BE2570" s="115"/>
      <c r="BF2570" s="115">
        <v>2</v>
      </c>
      <c r="BG2570" s="115">
        <v>8</v>
      </c>
      <c r="BH2570" s="423">
        <f t="shared" si="1445"/>
        <v>9.2899999999999991</v>
      </c>
      <c r="BI2570" s="417">
        <f t="shared" si="1420"/>
        <v>18.579999999999998</v>
      </c>
      <c r="BJ2570" s="115"/>
      <c r="BK2570" s="115"/>
      <c r="BQ2570" s="74" t="str">
        <f t="shared" si="1422"/>
        <v>22408.60L-(11T)</v>
      </c>
      <c r="BR2570" s="120" t="str">
        <f t="shared" si="1423"/>
        <v>60 deg El-LR 2.5D Tubed</v>
      </c>
      <c r="BS2570" s="120">
        <f t="shared" si="1424"/>
        <v>292.89999999999998</v>
      </c>
      <c r="BU2570" s="74" t="str">
        <f t="shared" si="1425"/>
        <v xml:space="preserve"> </v>
      </c>
      <c r="BV2570" s="120" t="str">
        <f t="shared" si="1426"/>
        <v xml:space="preserve"> </v>
      </c>
      <c r="BW2570" s="120" t="str">
        <f t="shared" si="1427"/>
        <v xml:space="preserve">  </v>
      </c>
      <c r="BY2570" s="74" t="str">
        <f t="shared" si="1428"/>
        <v xml:space="preserve"> </v>
      </c>
      <c r="BZ2570" s="120" t="str">
        <f t="shared" si="1429"/>
        <v xml:space="preserve"> </v>
      </c>
      <c r="CA2570" s="120" t="str">
        <f t="shared" si="1430"/>
        <v xml:space="preserve"> </v>
      </c>
      <c r="CC2570" s="115" t="str">
        <f t="shared" si="1431"/>
        <v xml:space="preserve"> </v>
      </c>
      <c r="CD2570" s="120" t="str">
        <f t="shared" si="1432"/>
        <v xml:space="preserve"> </v>
      </c>
      <c r="CE2570" s="417" t="str">
        <f t="shared" si="1433"/>
        <v xml:space="preserve"> </v>
      </c>
      <c r="CF2570" s="115"/>
      <c r="CG2570" s="115" t="str">
        <f t="shared" si="1434"/>
        <v xml:space="preserve"> </v>
      </c>
      <c r="CH2570" s="120" t="str">
        <f t="shared" si="1435"/>
        <v xml:space="preserve"> </v>
      </c>
      <c r="CI2570" s="417" t="str">
        <f t="shared" si="1436"/>
        <v xml:space="preserve"> </v>
      </c>
      <c r="CJ2570" s="115"/>
      <c r="CK2570" s="115" t="str">
        <f t="shared" si="1437"/>
        <v xml:space="preserve"> </v>
      </c>
      <c r="CL2570" s="120" t="str">
        <f t="shared" si="1438"/>
        <v xml:space="preserve"> </v>
      </c>
      <c r="CM2570" s="417" t="str">
        <f t="shared" si="1442"/>
        <v xml:space="preserve"> </v>
      </c>
      <c r="IS2570" s="111"/>
    </row>
    <row r="2571" spans="1:253" s="74" customFormat="1" ht="17.100000000000001" hidden="1" customHeight="1" x14ac:dyDescent="0.25">
      <c r="B2571" s="504">
        <f>IF('KB Duct Parts'!$BL$14=1,'Flanged Elbows'!AZ10,0)</f>
        <v>0</v>
      </c>
      <c r="C2571" s="508" t="s">
        <v>1513</v>
      </c>
      <c r="D2571" s="506" t="str">
        <f t="shared" si="1411"/>
        <v>22007.6L</v>
      </c>
      <c r="E2571" s="504" t="s">
        <v>864</v>
      </c>
      <c r="F2571" s="508" t="str">
        <f t="shared" si="1405"/>
        <v xml:space="preserve"> </v>
      </c>
      <c r="G2571" s="516" t="s">
        <v>820</v>
      </c>
      <c r="H2571" s="504" t="str">
        <f>IF('Flanged Parts'!$BB$6=1,"CS",IF('Flanged Parts'!$BB$6=2,"Glv",0))</f>
        <v>Glv</v>
      </c>
      <c r="I2571" s="1035" t="str">
        <f t="shared" ref="I2571:I2576" si="1446">IF(L2571&gt;16,"Gore Locked Segment",IF(L2571=16,"Overlapped/Swedged Segments",IF(L2571&lt;16,"Welded Segments")))</f>
        <v>Gore Locked Segment</v>
      </c>
      <c r="J2571" s="1036"/>
      <c r="K2571" s="516" t="s">
        <v>881</v>
      </c>
      <c r="L2571" s="535">
        <v>20</v>
      </c>
      <c r="M2571" s="517" t="str">
        <f t="shared" si="1444"/>
        <v>Y</v>
      </c>
      <c r="N2571" s="514">
        <f t="shared" si="1413"/>
        <v>106.96000000000001</v>
      </c>
      <c r="O2571" s="514">
        <f t="shared" ref="O2571:O2601" si="1447">IF(B2571&gt;0,N2571*B2571,0)</f>
        <v>0</v>
      </c>
      <c r="P2571" s="680">
        <f>'KB Duct Parts'!$AE$3</f>
        <v>0</v>
      </c>
      <c r="Q2571" s="681">
        <f t="shared" si="1407"/>
        <v>0</v>
      </c>
      <c r="R2571" s="682">
        <f t="shared" si="1408"/>
        <v>0</v>
      </c>
      <c r="S2571" s="716">
        <f t="shared" si="1414"/>
        <v>0.2</v>
      </c>
      <c r="T2571" s="679">
        <f t="shared" si="1409"/>
        <v>0</v>
      </c>
      <c r="U2571" s="679">
        <f t="shared" si="1410"/>
        <v>0</v>
      </c>
      <c r="Y2571" s="120"/>
      <c r="AD2571" s="81"/>
      <c r="AF2571" s="370">
        <v>20</v>
      </c>
      <c r="AG2571" s="374">
        <v>18</v>
      </c>
      <c r="AH2571" s="378">
        <v>16</v>
      </c>
      <c r="AI2571" s="381">
        <v>14</v>
      </c>
      <c r="AJ2571" s="386">
        <v>12</v>
      </c>
      <c r="AK2571" s="391">
        <v>10</v>
      </c>
      <c r="AL2571" s="386"/>
      <c r="AM2571" s="363">
        <f t="shared" si="1440"/>
        <v>1</v>
      </c>
      <c r="AN2571" s="578">
        <v>91.7</v>
      </c>
      <c r="AO2571" s="120">
        <f t="shared" si="1421"/>
        <v>110.04</v>
      </c>
      <c r="AP2571" s="120">
        <f t="shared" si="1415"/>
        <v>155.89000000000001</v>
      </c>
      <c r="AQ2571" s="120">
        <f t="shared" si="1416"/>
        <v>178.815</v>
      </c>
      <c r="AR2571" s="120">
        <f t="shared" si="1417"/>
        <v>201.74</v>
      </c>
      <c r="AS2571" s="120">
        <f t="shared" si="1418"/>
        <v>229.25</v>
      </c>
      <c r="AT2571" s="120">
        <f t="shared" si="1419"/>
        <v>0</v>
      </c>
      <c r="AU2571" s="363" t="s">
        <v>717</v>
      </c>
      <c r="AV2571" s="393"/>
      <c r="AW2571" s="395"/>
      <c r="AX2571" s="571">
        <v>1.2</v>
      </c>
      <c r="AY2571" s="572">
        <v>1.7</v>
      </c>
      <c r="AZ2571" s="572">
        <v>1.95</v>
      </c>
      <c r="BA2571" s="572">
        <v>2.2000000000000002</v>
      </c>
      <c r="BB2571" s="573">
        <v>2.5</v>
      </c>
      <c r="BC2571" s="395">
        <v>0</v>
      </c>
      <c r="BD2571" s="115"/>
      <c r="BE2571" s="115"/>
      <c r="BF2571" s="115">
        <v>2</v>
      </c>
      <c r="BG2571" s="115">
        <v>7</v>
      </c>
      <c r="BH2571" s="423">
        <f t="shared" si="1445"/>
        <v>7.63</v>
      </c>
      <c r="BI2571" s="417">
        <f t="shared" si="1420"/>
        <v>15.26</v>
      </c>
      <c r="BJ2571" s="115"/>
      <c r="BK2571" s="115"/>
      <c r="BQ2571" s="74" t="str">
        <f t="shared" si="1422"/>
        <v>22007.6L-(18)</v>
      </c>
      <c r="BR2571" s="120" t="str">
        <f t="shared" si="1423"/>
        <v>60 deg El-LR 2.5D Gored/Segmented</v>
      </c>
      <c r="BS2571" s="120">
        <f t="shared" si="1424"/>
        <v>110.04</v>
      </c>
      <c r="BU2571" s="74" t="str">
        <f t="shared" si="1425"/>
        <v>22007.6L-(16)</v>
      </c>
      <c r="BV2571" s="120" t="str">
        <f t="shared" si="1426"/>
        <v>60 deg El-LR 2.5D Gored/Segmented</v>
      </c>
      <c r="BW2571" s="120">
        <f t="shared" si="1427"/>
        <v>155.89000000000001</v>
      </c>
      <c r="BY2571" s="74" t="str">
        <f t="shared" si="1428"/>
        <v>22007.6L-(14)</v>
      </c>
      <c r="BZ2571" s="120" t="str">
        <f t="shared" si="1429"/>
        <v>60 deg El-LR 2.5D Gored/Segmented</v>
      </c>
      <c r="CA2571" s="120">
        <f t="shared" si="1430"/>
        <v>178.815</v>
      </c>
      <c r="CC2571" s="115" t="str">
        <f t="shared" si="1431"/>
        <v>22007.6L-(12)</v>
      </c>
      <c r="CD2571" s="120" t="str">
        <f t="shared" si="1432"/>
        <v>60 deg El-LR 2.5D Gored/Segmented</v>
      </c>
      <c r="CE2571" s="417">
        <f t="shared" si="1433"/>
        <v>201.74</v>
      </c>
      <c r="CF2571" s="115"/>
      <c r="CG2571" s="115" t="str">
        <f t="shared" si="1434"/>
        <v>22007.6L-(10)</v>
      </c>
      <c r="CH2571" s="120" t="str">
        <f t="shared" si="1435"/>
        <v>60 deg El-LR 2.5D Gored/Segmented</v>
      </c>
      <c r="CI2571" s="417">
        <f t="shared" si="1436"/>
        <v>229.25</v>
      </c>
      <c r="CJ2571" s="115"/>
      <c r="CK2571" s="115" t="str">
        <f t="shared" si="1437"/>
        <v xml:space="preserve"> </v>
      </c>
      <c r="CL2571" s="120" t="str">
        <f t="shared" si="1438"/>
        <v xml:space="preserve"> </v>
      </c>
      <c r="CM2571" s="417" t="str">
        <f t="shared" si="1442"/>
        <v xml:space="preserve"> </v>
      </c>
      <c r="IS2571" s="111">
        <v>67.319999999999993</v>
      </c>
    </row>
    <row r="2572" spans="1:253" s="74" customFormat="1" ht="17.100000000000001" hidden="1" customHeight="1" x14ac:dyDescent="0.25">
      <c r="B2572" s="504">
        <f>IF('KB Duct Parts'!$BL$14=1,'Flanged Elbows'!AZ11,0)</f>
        <v>0</v>
      </c>
      <c r="C2572" s="508" t="s">
        <v>1514</v>
      </c>
      <c r="D2572" s="506" t="str">
        <f t="shared" si="1411"/>
        <v>22008.6L</v>
      </c>
      <c r="E2572" s="504" t="s">
        <v>865</v>
      </c>
      <c r="F2572" s="508" t="str">
        <f t="shared" si="1405"/>
        <v xml:space="preserve"> </v>
      </c>
      <c r="G2572" s="516" t="s">
        <v>820</v>
      </c>
      <c r="H2572" s="504" t="str">
        <f>IF('Flanged Parts'!$BB$6=1,"CS",IF('Flanged Parts'!$BB$6=2,"Glv",0))</f>
        <v>Glv</v>
      </c>
      <c r="I2572" s="1035" t="str">
        <f t="shared" si="1446"/>
        <v>Gore Locked Segment</v>
      </c>
      <c r="J2572" s="1036"/>
      <c r="K2572" s="516" t="s">
        <v>881</v>
      </c>
      <c r="L2572" s="535">
        <v>20</v>
      </c>
      <c r="M2572" s="517" t="str">
        <f t="shared" si="1444"/>
        <v>Y</v>
      </c>
      <c r="N2572" s="514">
        <f t="shared" si="1413"/>
        <v>120.28</v>
      </c>
      <c r="O2572" s="514">
        <f t="shared" si="1447"/>
        <v>0</v>
      </c>
      <c r="P2572" s="680">
        <f>'KB Duct Parts'!$AE$3</f>
        <v>0</v>
      </c>
      <c r="Q2572" s="681">
        <f t="shared" si="1407"/>
        <v>0</v>
      </c>
      <c r="R2572" s="682">
        <f t="shared" si="1408"/>
        <v>0</v>
      </c>
      <c r="S2572" s="716">
        <f t="shared" si="1414"/>
        <v>0.2</v>
      </c>
      <c r="T2572" s="679">
        <f t="shared" si="1409"/>
        <v>0</v>
      </c>
      <c r="U2572" s="679">
        <f t="shared" si="1410"/>
        <v>0</v>
      </c>
      <c r="Y2572" s="120"/>
      <c r="AD2572" s="81"/>
      <c r="AF2572" s="370">
        <v>20</v>
      </c>
      <c r="AG2572" s="374">
        <v>18</v>
      </c>
      <c r="AH2572" s="378">
        <v>16</v>
      </c>
      <c r="AI2572" s="381">
        <v>14</v>
      </c>
      <c r="AJ2572" s="386">
        <v>12</v>
      </c>
      <c r="AK2572" s="391">
        <v>10</v>
      </c>
      <c r="AL2572" s="386"/>
      <c r="AM2572" s="363">
        <f t="shared" si="1440"/>
        <v>1</v>
      </c>
      <c r="AN2572" s="578">
        <v>101.7</v>
      </c>
      <c r="AO2572" s="120">
        <f t="shared" si="1421"/>
        <v>122.03999999999999</v>
      </c>
      <c r="AP2572" s="120">
        <f t="shared" si="1415"/>
        <v>172.89</v>
      </c>
      <c r="AQ2572" s="120">
        <f t="shared" si="1416"/>
        <v>198.315</v>
      </c>
      <c r="AR2572" s="120">
        <f t="shared" si="1417"/>
        <v>223.74000000000004</v>
      </c>
      <c r="AS2572" s="120">
        <f t="shared" si="1418"/>
        <v>254.25</v>
      </c>
      <c r="AT2572" s="120">
        <f t="shared" si="1419"/>
        <v>0</v>
      </c>
      <c r="AU2572" s="363" t="s">
        <v>717</v>
      </c>
      <c r="AV2572" s="393"/>
      <c r="AW2572" s="395"/>
      <c r="AX2572" s="571">
        <v>1.2</v>
      </c>
      <c r="AY2572" s="572">
        <v>1.7</v>
      </c>
      <c r="AZ2572" s="572">
        <v>1.95</v>
      </c>
      <c r="BA2572" s="572">
        <v>2.2000000000000002</v>
      </c>
      <c r="BB2572" s="573">
        <v>2.5</v>
      </c>
      <c r="BC2572" s="395">
        <v>0</v>
      </c>
      <c r="BD2572" s="115"/>
      <c r="BE2572" s="115"/>
      <c r="BF2572" s="115">
        <v>2</v>
      </c>
      <c r="BG2572" s="115">
        <v>8</v>
      </c>
      <c r="BH2572" s="423">
        <f t="shared" si="1445"/>
        <v>9.2899999999999991</v>
      </c>
      <c r="BI2572" s="417">
        <f t="shared" si="1420"/>
        <v>18.579999999999998</v>
      </c>
      <c r="BJ2572" s="115"/>
      <c r="BK2572" s="115"/>
      <c r="BQ2572" s="74" t="str">
        <f t="shared" si="1422"/>
        <v>22008.6L-(18)</v>
      </c>
      <c r="BR2572" s="120" t="str">
        <f t="shared" si="1423"/>
        <v>60 deg El-LR 2.5D Gored/Segmented</v>
      </c>
      <c r="BS2572" s="120">
        <f t="shared" si="1424"/>
        <v>122.03999999999999</v>
      </c>
      <c r="BU2572" s="74" t="str">
        <f t="shared" si="1425"/>
        <v>22008.6L-(16)</v>
      </c>
      <c r="BV2572" s="120" t="str">
        <f t="shared" si="1426"/>
        <v>60 deg El-LR 2.5D Gored/Segmented</v>
      </c>
      <c r="BW2572" s="120">
        <f t="shared" si="1427"/>
        <v>172.89</v>
      </c>
      <c r="BY2572" s="74" t="str">
        <f t="shared" si="1428"/>
        <v>22008.6L-(14)</v>
      </c>
      <c r="BZ2572" s="120" t="str">
        <f t="shared" si="1429"/>
        <v>60 deg El-LR 2.5D Gored/Segmented</v>
      </c>
      <c r="CA2572" s="120">
        <f t="shared" si="1430"/>
        <v>198.315</v>
      </c>
      <c r="CC2572" s="115" t="str">
        <f t="shared" si="1431"/>
        <v>22008.6L-(12)</v>
      </c>
      <c r="CD2572" s="120" t="str">
        <f t="shared" si="1432"/>
        <v>60 deg El-LR 2.5D Gored/Segmented</v>
      </c>
      <c r="CE2572" s="417">
        <f t="shared" si="1433"/>
        <v>223.74000000000004</v>
      </c>
      <c r="CF2572" s="115"/>
      <c r="CG2572" s="115" t="str">
        <f t="shared" si="1434"/>
        <v>22008.6L-(10)</v>
      </c>
      <c r="CH2572" s="120" t="str">
        <f t="shared" si="1435"/>
        <v>60 deg El-LR 2.5D Gored/Segmented</v>
      </c>
      <c r="CI2572" s="417">
        <f t="shared" si="1436"/>
        <v>254.25</v>
      </c>
      <c r="CJ2572" s="115"/>
      <c r="CK2572" s="115" t="str">
        <f t="shared" si="1437"/>
        <v xml:space="preserve"> </v>
      </c>
      <c r="CL2572" s="120" t="str">
        <f t="shared" si="1438"/>
        <v xml:space="preserve"> </v>
      </c>
      <c r="CM2572" s="417" t="str">
        <f t="shared" si="1442"/>
        <v xml:space="preserve"> </v>
      </c>
      <c r="IS2572" s="111">
        <v>96.2</v>
      </c>
    </row>
    <row r="2573" spans="1:253" s="74" customFormat="1" ht="17.100000000000001" hidden="1" customHeight="1" x14ac:dyDescent="0.25">
      <c r="B2573" s="504">
        <f>IF('KB Duct Parts'!$BL$14=1,'Flanged Elbows'!AZ12,0)</f>
        <v>0</v>
      </c>
      <c r="C2573" s="508" t="s">
        <v>1515</v>
      </c>
      <c r="D2573" s="506" t="str">
        <f t="shared" si="1411"/>
        <v>22009.6L</v>
      </c>
      <c r="E2573" s="504" t="s">
        <v>866</v>
      </c>
      <c r="F2573" s="508" t="str">
        <f t="shared" si="1405"/>
        <v xml:space="preserve"> </v>
      </c>
      <c r="G2573" s="516" t="s">
        <v>820</v>
      </c>
      <c r="H2573" s="504" t="str">
        <f>IF('Flanged Parts'!$BB$6=1,"CS",IF('Flanged Parts'!$BB$6=2,"Glv",0))</f>
        <v>Glv</v>
      </c>
      <c r="I2573" s="1035" t="str">
        <f t="shared" si="1446"/>
        <v>Gore Locked Segment</v>
      </c>
      <c r="J2573" s="1036"/>
      <c r="K2573" s="516" t="s">
        <v>881</v>
      </c>
      <c r="L2573" s="535">
        <v>20</v>
      </c>
      <c r="M2573" s="517" t="str">
        <f t="shared" si="1444"/>
        <v>Y</v>
      </c>
      <c r="N2573" s="514">
        <f t="shared" si="1413"/>
        <v>128.06</v>
      </c>
      <c r="O2573" s="514">
        <f t="shared" si="1447"/>
        <v>0</v>
      </c>
      <c r="P2573" s="680">
        <f>'KB Duct Parts'!$AE$3</f>
        <v>0</v>
      </c>
      <c r="Q2573" s="681">
        <f t="shared" si="1407"/>
        <v>0</v>
      </c>
      <c r="R2573" s="682">
        <f t="shared" si="1408"/>
        <v>0</v>
      </c>
      <c r="S2573" s="716">
        <f t="shared" si="1414"/>
        <v>0.2</v>
      </c>
      <c r="T2573" s="679">
        <f t="shared" si="1409"/>
        <v>0</v>
      </c>
      <c r="U2573" s="679">
        <f t="shared" si="1410"/>
        <v>0</v>
      </c>
      <c r="Y2573" s="120"/>
      <c r="AD2573" s="81"/>
      <c r="AF2573" s="370">
        <v>20</v>
      </c>
      <c r="AG2573" s="374">
        <v>18</v>
      </c>
      <c r="AH2573" s="378">
        <v>16</v>
      </c>
      <c r="AI2573" s="381">
        <v>14</v>
      </c>
      <c r="AJ2573" s="386">
        <v>12</v>
      </c>
      <c r="AK2573" s="391">
        <v>10</v>
      </c>
      <c r="AL2573" s="386"/>
      <c r="AM2573" s="363">
        <f t="shared" si="1440"/>
        <v>1</v>
      </c>
      <c r="AN2573" s="578">
        <v>109</v>
      </c>
      <c r="AO2573" s="120">
        <f t="shared" si="1421"/>
        <v>130.79999999999998</v>
      </c>
      <c r="AP2573" s="120">
        <f t="shared" si="1415"/>
        <v>185.29999999999998</v>
      </c>
      <c r="AQ2573" s="120">
        <f t="shared" si="1416"/>
        <v>212.54999999999998</v>
      </c>
      <c r="AR2573" s="120">
        <f t="shared" si="1417"/>
        <v>239.8</v>
      </c>
      <c r="AS2573" s="120">
        <f t="shared" si="1418"/>
        <v>272.5</v>
      </c>
      <c r="AT2573" s="120">
        <f t="shared" si="1419"/>
        <v>0</v>
      </c>
      <c r="AU2573" s="363" t="s">
        <v>717</v>
      </c>
      <c r="AV2573" s="393"/>
      <c r="AW2573" s="395"/>
      <c r="AX2573" s="571">
        <v>1.2</v>
      </c>
      <c r="AY2573" s="572">
        <v>1.7</v>
      </c>
      <c r="AZ2573" s="572">
        <v>1.95</v>
      </c>
      <c r="BA2573" s="572">
        <v>2.2000000000000002</v>
      </c>
      <c r="BB2573" s="573">
        <v>2.5</v>
      </c>
      <c r="BC2573" s="395">
        <v>0</v>
      </c>
      <c r="BD2573" s="115"/>
      <c r="BE2573" s="115"/>
      <c r="BF2573" s="115">
        <v>2</v>
      </c>
      <c r="BG2573" s="115">
        <v>9</v>
      </c>
      <c r="BH2573" s="423">
        <f t="shared" si="1445"/>
        <v>9.5299999999999994</v>
      </c>
      <c r="BI2573" s="417">
        <f t="shared" si="1420"/>
        <v>19.059999999999999</v>
      </c>
      <c r="BJ2573" s="115"/>
      <c r="BK2573" s="115"/>
      <c r="BQ2573" s="74" t="str">
        <f t="shared" si="1422"/>
        <v>22009.6L-(18)</v>
      </c>
      <c r="BR2573" s="120" t="str">
        <f t="shared" si="1423"/>
        <v>60 deg El-LR 2.5D Gored/Segmented</v>
      </c>
      <c r="BS2573" s="120">
        <f t="shared" si="1424"/>
        <v>130.79999999999998</v>
      </c>
      <c r="BU2573" s="74" t="str">
        <f t="shared" si="1425"/>
        <v>22009.6L-(16)</v>
      </c>
      <c r="BV2573" s="120" t="str">
        <f t="shared" si="1426"/>
        <v>60 deg El-LR 2.5D Gored/Segmented</v>
      </c>
      <c r="BW2573" s="120">
        <f t="shared" si="1427"/>
        <v>185.29999999999998</v>
      </c>
      <c r="BY2573" s="74" t="str">
        <f t="shared" si="1428"/>
        <v>22009.6L-(14)</v>
      </c>
      <c r="BZ2573" s="120" t="str">
        <f t="shared" si="1429"/>
        <v>60 deg El-LR 2.5D Gored/Segmented</v>
      </c>
      <c r="CA2573" s="120">
        <f t="shared" si="1430"/>
        <v>212.54999999999998</v>
      </c>
      <c r="CC2573" s="115" t="str">
        <f t="shared" si="1431"/>
        <v>22009.6L-(12)</v>
      </c>
      <c r="CD2573" s="120" t="str">
        <f t="shared" si="1432"/>
        <v>60 deg El-LR 2.5D Gored/Segmented</v>
      </c>
      <c r="CE2573" s="417">
        <f t="shared" si="1433"/>
        <v>239.8</v>
      </c>
      <c r="CF2573" s="115"/>
      <c r="CG2573" s="115" t="str">
        <f t="shared" si="1434"/>
        <v>22009.6L-(10)</v>
      </c>
      <c r="CH2573" s="120" t="str">
        <f t="shared" si="1435"/>
        <v>60 deg El-LR 2.5D Gored/Segmented</v>
      </c>
      <c r="CI2573" s="417">
        <f t="shared" si="1436"/>
        <v>272.5</v>
      </c>
      <c r="CJ2573" s="115"/>
      <c r="CK2573" s="115" t="str">
        <f t="shared" si="1437"/>
        <v xml:space="preserve"> </v>
      </c>
      <c r="CL2573" s="120" t="str">
        <f t="shared" si="1438"/>
        <v xml:space="preserve"> </v>
      </c>
      <c r="CM2573" s="417" t="str">
        <f t="shared" si="1442"/>
        <v xml:space="preserve"> </v>
      </c>
      <c r="IS2573" s="111">
        <v>102.7</v>
      </c>
    </row>
    <row r="2574" spans="1:253" s="74" customFormat="1" ht="17.100000000000001" hidden="1" customHeight="1" x14ac:dyDescent="0.25">
      <c r="B2574" s="504">
        <f>IF('KB Duct Parts'!$BL$14=1,'Flanged Elbows'!AZ13,0)</f>
        <v>0</v>
      </c>
      <c r="C2574" s="508" t="s">
        <v>1516</v>
      </c>
      <c r="D2574" s="506" t="str">
        <f t="shared" si="1411"/>
        <v>22010.6L</v>
      </c>
      <c r="E2574" s="504" t="s">
        <v>867</v>
      </c>
      <c r="F2574" s="508" t="str">
        <f t="shared" si="1405"/>
        <v xml:space="preserve"> </v>
      </c>
      <c r="G2574" s="516" t="s">
        <v>820</v>
      </c>
      <c r="H2574" s="504" t="str">
        <f>IF('Flanged Parts'!$BB$6=1,"CS",IF('Flanged Parts'!$BB$6=2,"Glv",0))</f>
        <v>Glv</v>
      </c>
      <c r="I2574" s="1035" t="str">
        <f t="shared" si="1446"/>
        <v>Gore Locked Segment</v>
      </c>
      <c r="J2574" s="1036"/>
      <c r="K2574" s="516" t="s">
        <v>881</v>
      </c>
      <c r="L2574" s="535">
        <v>20</v>
      </c>
      <c r="M2574" s="517" t="str">
        <f t="shared" si="1444"/>
        <v>Y</v>
      </c>
      <c r="N2574" s="514">
        <f t="shared" si="1413"/>
        <v>146.24</v>
      </c>
      <c r="O2574" s="514">
        <f t="shared" si="1447"/>
        <v>0</v>
      </c>
      <c r="P2574" s="680">
        <f>'KB Duct Parts'!$AE$3</f>
        <v>0</v>
      </c>
      <c r="Q2574" s="681">
        <f t="shared" si="1407"/>
        <v>0</v>
      </c>
      <c r="R2574" s="682">
        <f t="shared" si="1408"/>
        <v>0</v>
      </c>
      <c r="S2574" s="716">
        <f t="shared" si="1414"/>
        <v>0.2</v>
      </c>
      <c r="T2574" s="679">
        <f t="shared" si="1409"/>
        <v>0</v>
      </c>
      <c r="U2574" s="679">
        <f t="shared" si="1410"/>
        <v>0</v>
      </c>
      <c r="Y2574" s="120"/>
      <c r="AD2574" s="81"/>
      <c r="AF2574" s="370">
        <v>20</v>
      </c>
      <c r="AG2574" s="374">
        <v>18</v>
      </c>
      <c r="AH2574" s="378">
        <v>16</v>
      </c>
      <c r="AI2574" s="381">
        <v>14</v>
      </c>
      <c r="AJ2574" s="386">
        <v>12</v>
      </c>
      <c r="AK2574" s="391">
        <v>10</v>
      </c>
      <c r="AL2574" s="386"/>
      <c r="AM2574" s="363">
        <f t="shared" si="1440"/>
        <v>1</v>
      </c>
      <c r="AN2574" s="578">
        <v>121.9</v>
      </c>
      <c r="AO2574" s="120">
        <f t="shared" si="1421"/>
        <v>146.28</v>
      </c>
      <c r="AP2574" s="120">
        <f t="shared" si="1415"/>
        <v>207.23000000000002</v>
      </c>
      <c r="AQ2574" s="120">
        <f t="shared" si="1416"/>
        <v>237.70500000000001</v>
      </c>
      <c r="AR2574" s="120">
        <f t="shared" si="1417"/>
        <v>268.18</v>
      </c>
      <c r="AS2574" s="120">
        <f t="shared" si="1418"/>
        <v>304.75</v>
      </c>
      <c r="AT2574" s="120">
        <f t="shared" si="1419"/>
        <v>0</v>
      </c>
      <c r="AU2574" s="363" t="s">
        <v>717</v>
      </c>
      <c r="AV2574" s="393"/>
      <c r="AW2574" s="395"/>
      <c r="AX2574" s="571">
        <v>1.2</v>
      </c>
      <c r="AY2574" s="572">
        <v>1.7</v>
      </c>
      <c r="AZ2574" s="572">
        <v>1.95</v>
      </c>
      <c r="BA2574" s="572">
        <v>2.2000000000000002</v>
      </c>
      <c r="BB2574" s="573">
        <v>2.5</v>
      </c>
      <c r="BC2574" s="395">
        <v>0</v>
      </c>
      <c r="BD2574" s="115"/>
      <c r="BE2574" s="115"/>
      <c r="BF2574" s="115">
        <v>2</v>
      </c>
      <c r="BG2574" s="115">
        <v>10</v>
      </c>
      <c r="BH2574" s="423">
        <f t="shared" si="1445"/>
        <v>12.17</v>
      </c>
      <c r="BI2574" s="417">
        <f t="shared" si="1420"/>
        <v>24.34</v>
      </c>
      <c r="BJ2574" s="115"/>
      <c r="BK2574" s="115"/>
      <c r="BQ2574" s="74" t="str">
        <f t="shared" si="1422"/>
        <v>22010.6L-(18)</v>
      </c>
      <c r="BR2574" s="120" t="str">
        <f t="shared" si="1423"/>
        <v>60 deg El-LR 2.5D Gored/Segmented</v>
      </c>
      <c r="BS2574" s="120">
        <f t="shared" si="1424"/>
        <v>146.28</v>
      </c>
      <c r="BU2574" s="74" t="str">
        <f t="shared" si="1425"/>
        <v>22010.6L-(16)</v>
      </c>
      <c r="BV2574" s="120" t="str">
        <f t="shared" si="1426"/>
        <v>60 deg El-LR 2.5D Gored/Segmented</v>
      </c>
      <c r="BW2574" s="120">
        <f t="shared" si="1427"/>
        <v>207.23000000000002</v>
      </c>
      <c r="BY2574" s="74" t="str">
        <f t="shared" si="1428"/>
        <v>22010.6L-(14)</v>
      </c>
      <c r="BZ2574" s="120" t="str">
        <f t="shared" si="1429"/>
        <v>60 deg El-LR 2.5D Gored/Segmented</v>
      </c>
      <c r="CA2574" s="120">
        <f t="shared" si="1430"/>
        <v>237.70500000000001</v>
      </c>
      <c r="CC2574" s="115" t="str">
        <f t="shared" si="1431"/>
        <v>22010.6L-(12)</v>
      </c>
      <c r="CD2574" s="120" t="str">
        <f t="shared" si="1432"/>
        <v>60 deg El-LR 2.5D Gored/Segmented</v>
      </c>
      <c r="CE2574" s="417">
        <f t="shared" si="1433"/>
        <v>268.18</v>
      </c>
      <c r="CF2574" s="115"/>
      <c r="CG2574" s="115" t="str">
        <f t="shared" si="1434"/>
        <v>22010.6L-(10)</v>
      </c>
      <c r="CH2574" s="120" t="str">
        <f t="shared" si="1435"/>
        <v>60 deg El-LR 2.5D Gored/Segmented</v>
      </c>
      <c r="CI2574" s="417">
        <f t="shared" si="1436"/>
        <v>304.75</v>
      </c>
      <c r="CJ2574" s="115"/>
      <c r="CK2574" s="115" t="str">
        <f t="shared" si="1437"/>
        <v xml:space="preserve"> </v>
      </c>
      <c r="CL2574" s="120" t="str">
        <f t="shared" si="1438"/>
        <v xml:space="preserve"> </v>
      </c>
      <c r="CM2574" s="417" t="str">
        <f t="shared" si="1442"/>
        <v xml:space="preserve"> </v>
      </c>
      <c r="IS2574" s="111">
        <v>117</v>
      </c>
    </row>
    <row r="2575" spans="1:253" s="74" customFormat="1" ht="17.100000000000001" hidden="1" customHeight="1" x14ac:dyDescent="0.25">
      <c r="B2575" s="504">
        <f>IF('KB Duct Parts'!$BL$14=1,'Flanged Elbows'!AZ14,0)</f>
        <v>0</v>
      </c>
      <c r="C2575" s="508" t="s">
        <v>1517</v>
      </c>
      <c r="D2575" s="506" t="str">
        <f t="shared" si="1411"/>
        <v>22011.6L</v>
      </c>
      <c r="E2575" s="504" t="s">
        <v>868</v>
      </c>
      <c r="F2575" s="508" t="str">
        <f t="shared" si="1405"/>
        <v xml:space="preserve"> </v>
      </c>
      <c r="G2575" s="516" t="s">
        <v>820</v>
      </c>
      <c r="H2575" s="504" t="str">
        <f>IF('Flanged Parts'!$BB$6=1,"CS",IF('Flanged Parts'!$BB$6=2,"Glv",0))</f>
        <v>Glv</v>
      </c>
      <c r="I2575" s="1035" t="str">
        <f t="shared" si="1446"/>
        <v>Gore Locked Segment</v>
      </c>
      <c r="J2575" s="1036"/>
      <c r="K2575" s="516" t="s">
        <v>881</v>
      </c>
      <c r="L2575" s="535">
        <v>20</v>
      </c>
      <c r="M2575" s="517" t="str">
        <f t="shared" si="1444"/>
        <v>Y</v>
      </c>
      <c r="N2575" s="514">
        <f t="shared" si="1413"/>
        <v>155.19999999999999</v>
      </c>
      <c r="O2575" s="514">
        <f t="shared" si="1447"/>
        <v>0</v>
      </c>
      <c r="P2575" s="680">
        <f>'KB Duct Parts'!$AE$3</f>
        <v>0</v>
      </c>
      <c r="Q2575" s="681">
        <f t="shared" si="1407"/>
        <v>0</v>
      </c>
      <c r="R2575" s="682">
        <f t="shared" si="1408"/>
        <v>0</v>
      </c>
      <c r="S2575" s="716">
        <f t="shared" si="1414"/>
        <v>0.2</v>
      </c>
      <c r="T2575" s="679">
        <f t="shared" si="1409"/>
        <v>0</v>
      </c>
      <c r="U2575" s="679">
        <f t="shared" si="1410"/>
        <v>0</v>
      </c>
      <c r="Y2575" s="120"/>
      <c r="AD2575" s="81"/>
      <c r="AF2575" s="370">
        <v>20</v>
      </c>
      <c r="AG2575" s="374">
        <v>18</v>
      </c>
      <c r="AH2575" s="378">
        <v>16</v>
      </c>
      <c r="AI2575" s="381">
        <v>14</v>
      </c>
      <c r="AJ2575" s="386">
        <v>12</v>
      </c>
      <c r="AK2575" s="391">
        <v>10</v>
      </c>
      <c r="AL2575" s="386"/>
      <c r="AM2575" s="363">
        <f t="shared" si="1440"/>
        <v>1</v>
      </c>
      <c r="AN2575" s="578">
        <v>127.1</v>
      </c>
      <c r="AO2575" s="120">
        <f t="shared" si="1421"/>
        <v>152.51999999999998</v>
      </c>
      <c r="AP2575" s="120">
        <f t="shared" si="1415"/>
        <v>216.07</v>
      </c>
      <c r="AQ2575" s="120">
        <f t="shared" si="1416"/>
        <v>247.84499999999997</v>
      </c>
      <c r="AR2575" s="120">
        <f t="shared" si="1417"/>
        <v>279.62</v>
      </c>
      <c r="AS2575" s="120">
        <f t="shared" si="1418"/>
        <v>317.75</v>
      </c>
      <c r="AT2575" s="120">
        <f t="shared" si="1419"/>
        <v>0</v>
      </c>
      <c r="AU2575" s="363" t="s">
        <v>717</v>
      </c>
      <c r="AV2575" s="393"/>
      <c r="AW2575" s="395"/>
      <c r="AX2575" s="571">
        <v>1.2</v>
      </c>
      <c r="AY2575" s="572">
        <v>1.7</v>
      </c>
      <c r="AZ2575" s="572">
        <v>1.95</v>
      </c>
      <c r="BA2575" s="572">
        <v>2.2000000000000002</v>
      </c>
      <c r="BB2575" s="573">
        <v>2.5</v>
      </c>
      <c r="BC2575" s="395">
        <v>0</v>
      </c>
      <c r="BD2575" s="115"/>
      <c r="BE2575" s="115"/>
      <c r="BF2575" s="115">
        <v>2</v>
      </c>
      <c r="BG2575" s="115">
        <v>11</v>
      </c>
      <c r="BH2575" s="423">
        <f t="shared" si="1445"/>
        <v>14.05</v>
      </c>
      <c r="BI2575" s="417">
        <f t="shared" si="1420"/>
        <v>28.1</v>
      </c>
      <c r="BJ2575" s="115"/>
      <c r="BK2575" s="115"/>
      <c r="BQ2575" s="74" t="str">
        <f t="shared" si="1422"/>
        <v>22011.6L-(18)</v>
      </c>
      <c r="BR2575" s="120" t="str">
        <f t="shared" si="1423"/>
        <v>60 deg El-LR 2.5D Gored/Segmented</v>
      </c>
      <c r="BS2575" s="120">
        <f t="shared" si="1424"/>
        <v>152.51999999999998</v>
      </c>
      <c r="BU2575" s="74" t="str">
        <f t="shared" si="1425"/>
        <v>22011.6L-(16)</v>
      </c>
      <c r="BV2575" s="120" t="str">
        <f t="shared" si="1426"/>
        <v>60 deg El-LR 2.5D Gored/Segmented</v>
      </c>
      <c r="BW2575" s="120">
        <f t="shared" si="1427"/>
        <v>216.07</v>
      </c>
      <c r="BY2575" s="74" t="str">
        <f t="shared" si="1428"/>
        <v>22011.6L-(14)</v>
      </c>
      <c r="BZ2575" s="120" t="str">
        <f t="shared" si="1429"/>
        <v>60 deg El-LR 2.5D Gored/Segmented</v>
      </c>
      <c r="CA2575" s="120">
        <f t="shared" si="1430"/>
        <v>247.84499999999997</v>
      </c>
      <c r="CC2575" s="115" t="str">
        <f t="shared" si="1431"/>
        <v>22011.6L-(12)</v>
      </c>
      <c r="CD2575" s="120" t="str">
        <f t="shared" si="1432"/>
        <v>60 deg El-LR 2.5D Gored/Segmented</v>
      </c>
      <c r="CE2575" s="417">
        <f t="shared" si="1433"/>
        <v>279.62</v>
      </c>
      <c r="CF2575" s="115"/>
      <c r="CG2575" s="115" t="str">
        <f t="shared" si="1434"/>
        <v>22011.6L-(10)</v>
      </c>
      <c r="CH2575" s="120" t="str">
        <f t="shared" si="1435"/>
        <v>60 deg El-LR 2.5D Gored/Segmented</v>
      </c>
      <c r="CI2575" s="417">
        <f t="shared" si="1436"/>
        <v>317.75</v>
      </c>
      <c r="CJ2575" s="115"/>
      <c r="CK2575" s="115" t="str">
        <f t="shared" si="1437"/>
        <v xml:space="preserve"> </v>
      </c>
      <c r="CL2575" s="120" t="str">
        <f t="shared" si="1438"/>
        <v xml:space="preserve"> </v>
      </c>
      <c r="CM2575" s="417" t="str">
        <f t="shared" si="1442"/>
        <v xml:space="preserve"> </v>
      </c>
      <c r="IS2575" s="111">
        <v>126.1</v>
      </c>
    </row>
    <row r="2576" spans="1:253" s="74" customFormat="1" ht="17.100000000000001" hidden="1" customHeight="1" x14ac:dyDescent="0.25">
      <c r="B2576" s="504">
        <f>IF('KB Duct Parts'!$BL$14=1,'Flanged Elbows'!AZ15,0)</f>
        <v>0</v>
      </c>
      <c r="C2576" s="508" t="s">
        <v>1518</v>
      </c>
      <c r="D2576" s="506" t="str">
        <f t="shared" si="1411"/>
        <v>22012.6L</v>
      </c>
      <c r="E2576" s="504" t="s">
        <v>869</v>
      </c>
      <c r="F2576" s="508" t="str">
        <f t="shared" ref="F2576:F2639" si="1448">IF(AM2576&gt;1,"Non-Std"," ")</f>
        <v xml:space="preserve"> </v>
      </c>
      <c r="G2576" s="516" t="s">
        <v>820</v>
      </c>
      <c r="H2576" s="504" t="str">
        <f>IF('Flanged Parts'!$BB$6=1,"CS",IF('Flanged Parts'!$BB$6=2,"Glv",0))</f>
        <v>Glv</v>
      </c>
      <c r="I2576" s="1035" t="str">
        <f t="shared" si="1446"/>
        <v>Gore Locked Segment</v>
      </c>
      <c r="J2576" s="1036"/>
      <c r="K2576" s="516" t="s">
        <v>881</v>
      </c>
      <c r="L2576" s="535">
        <v>20</v>
      </c>
      <c r="M2576" s="517" t="str">
        <f t="shared" si="1444"/>
        <v>Y</v>
      </c>
      <c r="N2576" s="514">
        <f t="shared" si="1413"/>
        <v>177.02</v>
      </c>
      <c r="O2576" s="514">
        <f t="shared" si="1447"/>
        <v>0</v>
      </c>
      <c r="P2576" s="680">
        <f>'KB Duct Parts'!$AE$3</f>
        <v>0</v>
      </c>
      <c r="Q2576" s="681">
        <f t="shared" si="1407"/>
        <v>0</v>
      </c>
      <c r="R2576" s="682">
        <f t="shared" si="1408"/>
        <v>0</v>
      </c>
      <c r="S2576" s="716">
        <f t="shared" si="1414"/>
        <v>0.2</v>
      </c>
      <c r="T2576" s="679">
        <f t="shared" si="1409"/>
        <v>0</v>
      </c>
      <c r="U2576" s="679">
        <f t="shared" si="1410"/>
        <v>0</v>
      </c>
      <c r="Y2576" s="120"/>
      <c r="AD2576" s="81"/>
      <c r="AF2576" s="370">
        <v>20</v>
      </c>
      <c r="AG2576" s="374">
        <v>18</v>
      </c>
      <c r="AH2576" s="378">
        <v>16</v>
      </c>
      <c r="AI2576" s="381">
        <v>14</v>
      </c>
      <c r="AJ2576" s="386">
        <v>12</v>
      </c>
      <c r="AK2576" s="391">
        <v>10</v>
      </c>
      <c r="AL2576" s="386"/>
      <c r="AM2576" s="363">
        <f t="shared" si="1440"/>
        <v>1</v>
      </c>
      <c r="AN2576" s="578">
        <v>146.5</v>
      </c>
      <c r="AO2576" s="120">
        <f t="shared" si="1421"/>
        <v>164.08</v>
      </c>
      <c r="AP2576" s="120">
        <f t="shared" si="1415"/>
        <v>237.33</v>
      </c>
      <c r="AQ2576" s="120">
        <f t="shared" si="1416"/>
        <v>273.95500000000004</v>
      </c>
      <c r="AR2576" s="120">
        <f t="shared" si="1417"/>
        <v>310.58000000000004</v>
      </c>
      <c r="AS2576" s="120">
        <f t="shared" si="1418"/>
        <v>354.53</v>
      </c>
      <c r="AT2576" s="120">
        <f t="shared" si="1419"/>
        <v>0</v>
      </c>
      <c r="AU2576" s="363" t="s">
        <v>717</v>
      </c>
      <c r="AV2576" s="393"/>
      <c r="AW2576" s="395"/>
      <c r="AX2576" s="571">
        <v>1.1200000000000001</v>
      </c>
      <c r="AY2576" s="572">
        <v>1.62</v>
      </c>
      <c r="AZ2576" s="572">
        <v>1.87</v>
      </c>
      <c r="BA2576" s="572">
        <v>2.12</v>
      </c>
      <c r="BB2576" s="573">
        <v>2.42</v>
      </c>
      <c r="BC2576" s="395">
        <v>0</v>
      </c>
      <c r="BD2576" s="115"/>
      <c r="BE2576" s="115"/>
      <c r="BF2576" s="115">
        <v>2</v>
      </c>
      <c r="BG2576" s="115">
        <v>12</v>
      </c>
      <c r="BH2576" s="423">
        <f t="shared" si="1445"/>
        <v>15.26</v>
      </c>
      <c r="BI2576" s="417">
        <f t="shared" si="1420"/>
        <v>30.52</v>
      </c>
      <c r="BJ2576" s="115"/>
      <c r="BK2576" s="115"/>
      <c r="BQ2576" s="74" t="str">
        <f t="shared" si="1422"/>
        <v>22012.6L-(18)</v>
      </c>
      <c r="BR2576" s="120" t="str">
        <f t="shared" si="1423"/>
        <v>60 deg El-LR 2.5D Gored/Segmented</v>
      </c>
      <c r="BS2576" s="120">
        <f t="shared" si="1424"/>
        <v>164.08</v>
      </c>
      <c r="BU2576" s="74" t="str">
        <f t="shared" si="1425"/>
        <v>22012.6L-(16)</v>
      </c>
      <c r="BV2576" s="120" t="str">
        <f t="shared" si="1426"/>
        <v>60 deg El-LR 2.5D Gored/Segmented</v>
      </c>
      <c r="BW2576" s="120">
        <f t="shared" si="1427"/>
        <v>237.33</v>
      </c>
      <c r="BY2576" s="74" t="str">
        <f t="shared" si="1428"/>
        <v>22012.6L-(14)</v>
      </c>
      <c r="BZ2576" s="120" t="str">
        <f t="shared" si="1429"/>
        <v>60 deg El-LR 2.5D Gored/Segmented</v>
      </c>
      <c r="CA2576" s="120">
        <f t="shared" si="1430"/>
        <v>273.95500000000004</v>
      </c>
      <c r="CC2576" s="115" t="str">
        <f t="shared" si="1431"/>
        <v>22012.6L-(12)</v>
      </c>
      <c r="CD2576" s="120" t="str">
        <f t="shared" si="1432"/>
        <v>60 deg El-LR 2.5D Gored/Segmented</v>
      </c>
      <c r="CE2576" s="417">
        <f t="shared" si="1433"/>
        <v>310.58000000000004</v>
      </c>
      <c r="CF2576" s="115"/>
      <c r="CG2576" s="115" t="str">
        <f t="shared" si="1434"/>
        <v>22012.6L-(10)</v>
      </c>
      <c r="CH2576" s="120" t="str">
        <f t="shared" si="1435"/>
        <v>60 deg El-LR 2.5D Gored/Segmented</v>
      </c>
      <c r="CI2576" s="417">
        <f t="shared" si="1436"/>
        <v>354.53</v>
      </c>
      <c r="CJ2576" s="115"/>
      <c r="CK2576" s="115" t="str">
        <f t="shared" si="1437"/>
        <v xml:space="preserve"> </v>
      </c>
      <c r="CL2576" s="120" t="str">
        <f t="shared" si="1438"/>
        <v xml:space="preserve"> </v>
      </c>
      <c r="CM2576" s="417" t="str">
        <f t="shared" si="1442"/>
        <v xml:space="preserve"> </v>
      </c>
      <c r="IS2576" s="111">
        <v>135.19999999999999</v>
      </c>
    </row>
    <row r="2577" spans="2:253" s="74" customFormat="1" ht="17.100000000000001" hidden="1" customHeight="1" x14ac:dyDescent="0.25">
      <c r="B2577" s="504">
        <f>IF('KB Duct Parts'!$BL$14=1,'Flanged Elbows'!AZ16,0)</f>
        <v>0</v>
      </c>
      <c r="C2577" s="508" t="s">
        <v>1519</v>
      </c>
      <c r="D2577" s="506" t="str">
        <f t="shared" si="1411"/>
        <v>22013.6L</v>
      </c>
      <c r="E2577" s="504" t="s">
        <v>870</v>
      </c>
      <c r="F2577" s="508" t="str">
        <f t="shared" si="1448"/>
        <v xml:space="preserve"> </v>
      </c>
      <c r="G2577" s="516" t="s">
        <v>820</v>
      </c>
      <c r="H2577" s="504" t="str">
        <f>IF('Flanged Parts'!$BB$6=1,"CS",IF('Flanged Parts'!$BB$6=2,"Glv",0))</f>
        <v>Glv</v>
      </c>
      <c r="I2577" s="1035" t="str">
        <f>IF(L2577&gt;16,"Gore Locked Segment",IF(L2577&lt;17,"Welded Segments"))</f>
        <v>Gore Locked Segment</v>
      </c>
      <c r="J2577" s="1036"/>
      <c r="K2577" s="516" t="s">
        <v>881</v>
      </c>
      <c r="L2577" s="535">
        <v>18</v>
      </c>
      <c r="M2577" s="517" t="str">
        <f t="shared" si="1444"/>
        <v>Y</v>
      </c>
      <c r="N2577" s="514">
        <f t="shared" si="1413"/>
        <v>202.98</v>
      </c>
      <c r="O2577" s="514">
        <f t="shared" si="1447"/>
        <v>0</v>
      </c>
      <c r="P2577" s="680">
        <f>'KB Duct Parts'!$AE$3</f>
        <v>0</v>
      </c>
      <c r="Q2577" s="681">
        <f t="shared" si="1407"/>
        <v>0</v>
      </c>
      <c r="R2577" s="682">
        <f t="shared" si="1408"/>
        <v>0</v>
      </c>
      <c r="S2577" s="716">
        <f t="shared" si="1414"/>
        <v>0.2</v>
      </c>
      <c r="T2577" s="679">
        <f t="shared" si="1409"/>
        <v>0</v>
      </c>
      <c r="U2577" s="679">
        <f t="shared" si="1410"/>
        <v>0</v>
      </c>
      <c r="Y2577" s="120"/>
      <c r="AD2577" s="81"/>
      <c r="AF2577" s="370">
        <v>18</v>
      </c>
      <c r="AG2577" s="374">
        <v>16</v>
      </c>
      <c r="AH2577" s="378">
        <v>14</v>
      </c>
      <c r="AI2577" s="381">
        <v>12</v>
      </c>
      <c r="AJ2577" s="386">
        <v>10</v>
      </c>
      <c r="AK2577" s="391"/>
      <c r="AL2577" s="386"/>
      <c r="AM2577" s="363">
        <f t="shared" si="1440"/>
        <v>1</v>
      </c>
      <c r="AN2577" s="578">
        <v>167.7</v>
      </c>
      <c r="AO2577" s="120">
        <f t="shared" si="1421"/>
        <v>251.54999999999998</v>
      </c>
      <c r="AP2577" s="120">
        <f t="shared" si="1415"/>
        <v>293.47499999999997</v>
      </c>
      <c r="AQ2577" s="120">
        <f t="shared" si="1416"/>
        <v>335.4</v>
      </c>
      <c r="AR2577" s="120">
        <f t="shared" si="1417"/>
        <v>385.70999999999992</v>
      </c>
      <c r="AS2577" s="120">
        <f t="shared" si="1418"/>
        <v>0</v>
      </c>
      <c r="AT2577" s="120">
        <f t="shared" si="1419"/>
        <v>0</v>
      </c>
      <c r="AU2577" s="363" t="s">
        <v>717</v>
      </c>
      <c r="AV2577" s="393"/>
      <c r="AW2577" s="395"/>
      <c r="AX2577" s="571">
        <v>1.5</v>
      </c>
      <c r="AY2577" s="572">
        <v>1.75</v>
      </c>
      <c r="AZ2577" s="572">
        <v>2</v>
      </c>
      <c r="BA2577" s="572">
        <v>2.2999999999999998</v>
      </c>
      <c r="BB2577" s="573">
        <v>0</v>
      </c>
      <c r="BC2577" s="395">
        <v>0</v>
      </c>
      <c r="BD2577" s="115"/>
      <c r="BE2577" s="115"/>
      <c r="BF2577" s="115">
        <v>2</v>
      </c>
      <c r="BG2577" s="115">
        <v>13</v>
      </c>
      <c r="BH2577" s="423">
        <f t="shared" si="1445"/>
        <v>17.64</v>
      </c>
      <c r="BI2577" s="417">
        <f t="shared" si="1420"/>
        <v>35.28</v>
      </c>
      <c r="BJ2577" s="115"/>
      <c r="BK2577" s="115"/>
      <c r="BQ2577" s="74" t="str">
        <f t="shared" si="1422"/>
        <v>22013.6L-(16)</v>
      </c>
      <c r="BR2577" s="120" t="str">
        <f t="shared" si="1423"/>
        <v>60 deg El-LR 2.5D Gored/Segmented</v>
      </c>
      <c r="BS2577" s="120">
        <f t="shared" si="1424"/>
        <v>251.54999999999998</v>
      </c>
      <c r="BU2577" s="74" t="str">
        <f t="shared" si="1425"/>
        <v>22013.6L-(14)</v>
      </c>
      <c r="BV2577" s="120" t="str">
        <f t="shared" si="1426"/>
        <v>60 deg El-LR 2.5D Gored/Segmented</v>
      </c>
      <c r="BW2577" s="120">
        <f t="shared" si="1427"/>
        <v>293.47499999999997</v>
      </c>
      <c r="BY2577" s="74" t="str">
        <f t="shared" si="1428"/>
        <v>22013.6L-(12)</v>
      </c>
      <c r="BZ2577" s="120" t="str">
        <f t="shared" si="1429"/>
        <v>60 deg El-LR 2.5D Gored/Segmented</v>
      </c>
      <c r="CA2577" s="120">
        <f t="shared" si="1430"/>
        <v>335.4</v>
      </c>
      <c r="CC2577" s="115" t="str">
        <f t="shared" si="1431"/>
        <v>22013.6L-(10)</v>
      </c>
      <c r="CD2577" s="120" t="str">
        <f t="shared" si="1432"/>
        <v>60 deg El-LR 2.5D Gored/Segmented</v>
      </c>
      <c r="CE2577" s="417">
        <f t="shared" si="1433"/>
        <v>385.70999999999992</v>
      </c>
      <c r="CF2577" s="115"/>
      <c r="CG2577" s="115" t="str">
        <f t="shared" si="1434"/>
        <v xml:space="preserve"> </v>
      </c>
      <c r="CH2577" s="120" t="str">
        <f t="shared" si="1435"/>
        <v xml:space="preserve"> </v>
      </c>
      <c r="CI2577" s="417" t="str">
        <f t="shared" si="1436"/>
        <v xml:space="preserve"> </v>
      </c>
      <c r="CJ2577" s="115"/>
      <c r="CK2577" s="115" t="str">
        <f t="shared" si="1437"/>
        <v xml:space="preserve"> </v>
      </c>
      <c r="CL2577" s="120" t="str">
        <f t="shared" si="1438"/>
        <v xml:space="preserve"> </v>
      </c>
      <c r="CM2577" s="417" t="str">
        <f t="shared" si="1442"/>
        <v xml:space="preserve"> </v>
      </c>
      <c r="IS2577" s="111">
        <v>146.9</v>
      </c>
    </row>
    <row r="2578" spans="2:253" s="74" customFormat="1" ht="17.100000000000001" hidden="1" customHeight="1" x14ac:dyDescent="0.25">
      <c r="B2578" s="504">
        <f>IF('KB Duct Parts'!$BL$14=1,'Flanged Elbows'!AZ17,0)</f>
        <v>0</v>
      </c>
      <c r="C2578" s="508" t="s">
        <v>1520</v>
      </c>
      <c r="D2578" s="506" t="str">
        <f t="shared" si="1411"/>
        <v>22014.6L</v>
      </c>
      <c r="E2578" s="504" t="s">
        <v>871</v>
      </c>
      <c r="F2578" s="508" t="str">
        <f t="shared" si="1448"/>
        <v xml:space="preserve"> </v>
      </c>
      <c r="G2578" s="516" t="s">
        <v>820</v>
      </c>
      <c r="H2578" s="504" t="str">
        <f>IF('Flanged Parts'!$BB$6=1,"CS",IF('Flanged Parts'!$BB$6=2,"Glv",0))</f>
        <v>Glv</v>
      </c>
      <c r="I2578" s="1035" t="str">
        <f t="shared" ref="I2578:I2598" si="1449">IF(L2578&gt;16,"Gore Locked Segment",IF(L2578&lt;17,"Welded Segments"))</f>
        <v>Gore Locked Segment</v>
      </c>
      <c r="J2578" s="1036"/>
      <c r="K2578" s="516" t="s">
        <v>881</v>
      </c>
      <c r="L2578" s="535">
        <v>18</v>
      </c>
      <c r="M2578" s="517" t="str">
        <f t="shared" si="1444"/>
        <v>Y</v>
      </c>
      <c r="N2578" s="514">
        <f t="shared" si="1413"/>
        <v>213.42</v>
      </c>
      <c r="O2578" s="514">
        <f t="shared" si="1447"/>
        <v>0</v>
      </c>
      <c r="P2578" s="680">
        <f>'KB Duct Parts'!$AE$3</f>
        <v>0</v>
      </c>
      <c r="Q2578" s="681">
        <f t="shared" si="1407"/>
        <v>0</v>
      </c>
      <c r="R2578" s="682">
        <f t="shared" si="1408"/>
        <v>0</v>
      </c>
      <c r="S2578" s="716">
        <f t="shared" si="1414"/>
        <v>0.2</v>
      </c>
      <c r="T2578" s="679">
        <f t="shared" si="1409"/>
        <v>0</v>
      </c>
      <c r="U2578" s="679">
        <f t="shared" si="1410"/>
        <v>0</v>
      </c>
      <c r="Y2578" s="120"/>
      <c r="AD2578" s="81"/>
      <c r="AF2578" s="370">
        <v>18</v>
      </c>
      <c r="AG2578" s="374">
        <v>16</v>
      </c>
      <c r="AH2578" s="378">
        <v>14</v>
      </c>
      <c r="AI2578" s="381">
        <v>12</v>
      </c>
      <c r="AJ2578" s="386">
        <v>10</v>
      </c>
      <c r="AK2578" s="391"/>
      <c r="AL2578" s="386"/>
      <c r="AM2578" s="363">
        <f t="shared" si="1440"/>
        <v>1</v>
      </c>
      <c r="AN2578" s="578">
        <v>173.1</v>
      </c>
      <c r="AO2578" s="120">
        <f t="shared" si="1421"/>
        <v>259.64999999999998</v>
      </c>
      <c r="AP2578" s="120">
        <f t="shared" si="1415"/>
        <v>302.92500000000001</v>
      </c>
      <c r="AQ2578" s="120">
        <f t="shared" si="1416"/>
        <v>346.2</v>
      </c>
      <c r="AR2578" s="120">
        <f t="shared" si="1417"/>
        <v>398.12999999999994</v>
      </c>
      <c r="AS2578" s="120">
        <f t="shared" si="1418"/>
        <v>0</v>
      </c>
      <c r="AT2578" s="120">
        <f t="shared" si="1419"/>
        <v>0</v>
      </c>
      <c r="AU2578" s="363" t="s">
        <v>717</v>
      </c>
      <c r="AV2578" s="393"/>
      <c r="AW2578" s="395"/>
      <c r="AX2578" s="571">
        <v>1.5</v>
      </c>
      <c r="AY2578" s="572">
        <v>1.75</v>
      </c>
      <c r="AZ2578" s="572">
        <v>2</v>
      </c>
      <c r="BA2578" s="572">
        <v>2.2999999999999998</v>
      </c>
      <c r="BB2578" s="573">
        <v>0</v>
      </c>
      <c r="BC2578" s="395">
        <v>0</v>
      </c>
      <c r="BD2578" s="115"/>
      <c r="BE2578" s="115"/>
      <c r="BF2578" s="115">
        <v>2</v>
      </c>
      <c r="BG2578" s="115">
        <v>14</v>
      </c>
      <c r="BH2578" s="423">
        <f t="shared" si="1445"/>
        <v>20.16</v>
      </c>
      <c r="BI2578" s="417">
        <f t="shared" si="1420"/>
        <v>40.32</v>
      </c>
      <c r="BJ2578" s="115"/>
      <c r="BK2578" s="115"/>
      <c r="BQ2578" s="74" t="str">
        <f t="shared" si="1422"/>
        <v>22014.6L-(16)</v>
      </c>
      <c r="BR2578" s="120" t="str">
        <f t="shared" si="1423"/>
        <v>60 deg El-LR 2.5D Gored/Segmented</v>
      </c>
      <c r="BS2578" s="120">
        <f t="shared" si="1424"/>
        <v>259.64999999999998</v>
      </c>
      <c r="BU2578" s="74" t="str">
        <f t="shared" si="1425"/>
        <v>22014.6L-(14)</v>
      </c>
      <c r="BV2578" s="120" t="str">
        <f t="shared" si="1426"/>
        <v>60 deg El-LR 2.5D Gored/Segmented</v>
      </c>
      <c r="BW2578" s="120">
        <f t="shared" si="1427"/>
        <v>302.92500000000001</v>
      </c>
      <c r="BY2578" s="74" t="str">
        <f t="shared" si="1428"/>
        <v>22014.6L-(12)</v>
      </c>
      <c r="BZ2578" s="120" t="str">
        <f t="shared" si="1429"/>
        <v>60 deg El-LR 2.5D Gored/Segmented</v>
      </c>
      <c r="CA2578" s="120">
        <f t="shared" si="1430"/>
        <v>346.2</v>
      </c>
      <c r="CC2578" s="115" t="str">
        <f t="shared" si="1431"/>
        <v>22014.6L-(10)</v>
      </c>
      <c r="CD2578" s="120" t="str">
        <f t="shared" si="1432"/>
        <v>60 deg El-LR 2.5D Gored/Segmented</v>
      </c>
      <c r="CE2578" s="417">
        <f t="shared" si="1433"/>
        <v>398.12999999999994</v>
      </c>
      <c r="CF2578" s="115"/>
      <c r="CG2578" s="115" t="str">
        <f t="shared" si="1434"/>
        <v xml:space="preserve"> </v>
      </c>
      <c r="CH2578" s="120" t="str">
        <f t="shared" si="1435"/>
        <v xml:space="preserve"> </v>
      </c>
      <c r="CI2578" s="417" t="str">
        <f t="shared" si="1436"/>
        <v xml:space="preserve"> </v>
      </c>
      <c r="CJ2578" s="115"/>
      <c r="CK2578" s="115" t="str">
        <f t="shared" si="1437"/>
        <v xml:space="preserve"> </v>
      </c>
      <c r="CL2578" s="120" t="str">
        <f t="shared" si="1438"/>
        <v xml:space="preserve"> </v>
      </c>
      <c r="CM2578" s="417" t="str">
        <f t="shared" si="1442"/>
        <v xml:space="preserve"> </v>
      </c>
      <c r="IS2578" s="111">
        <v>158.6</v>
      </c>
    </row>
    <row r="2579" spans="2:253" s="74" customFormat="1" ht="17.100000000000001" hidden="1" customHeight="1" x14ac:dyDescent="0.25">
      <c r="B2579" s="504">
        <f>IF('KB Duct Parts'!$BL$14=1,'Flanged Elbows'!AZ18,0)</f>
        <v>0</v>
      </c>
      <c r="C2579" s="508" t="s">
        <v>1521</v>
      </c>
      <c r="D2579" s="506" t="str">
        <f t="shared" si="1411"/>
        <v>22015.6L</v>
      </c>
      <c r="E2579" s="504" t="s">
        <v>872</v>
      </c>
      <c r="F2579" s="508" t="str">
        <f t="shared" si="1448"/>
        <v xml:space="preserve"> </v>
      </c>
      <c r="G2579" s="516" t="s">
        <v>820</v>
      </c>
      <c r="H2579" s="504" t="str">
        <f>IF('Flanged Parts'!$BB$6=1,"CS",IF('Flanged Parts'!$BB$6=2,"Glv",0))</f>
        <v>Glv</v>
      </c>
      <c r="I2579" s="1035" t="str">
        <f t="shared" si="1449"/>
        <v>Gore Locked Segment</v>
      </c>
      <c r="J2579" s="1036"/>
      <c r="K2579" s="516" t="s">
        <v>881</v>
      </c>
      <c r="L2579" s="535">
        <v>18</v>
      </c>
      <c r="M2579" s="517" t="str">
        <f t="shared" si="1444"/>
        <v>Y</v>
      </c>
      <c r="N2579" s="514">
        <f t="shared" si="1413"/>
        <v>226</v>
      </c>
      <c r="O2579" s="514">
        <f t="shared" si="1447"/>
        <v>0</v>
      </c>
      <c r="P2579" s="680">
        <f>'KB Duct Parts'!$AE$3</f>
        <v>0</v>
      </c>
      <c r="Q2579" s="681">
        <f t="shared" si="1407"/>
        <v>0</v>
      </c>
      <c r="R2579" s="682">
        <f t="shared" si="1408"/>
        <v>0</v>
      </c>
      <c r="S2579" s="716">
        <f t="shared" si="1414"/>
        <v>0.2</v>
      </c>
      <c r="T2579" s="679">
        <f t="shared" si="1409"/>
        <v>0</v>
      </c>
      <c r="U2579" s="679">
        <f t="shared" si="1410"/>
        <v>0</v>
      </c>
      <c r="Y2579" s="120"/>
      <c r="AD2579" s="81"/>
      <c r="AF2579" s="370">
        <v>18</v>
      </c>
      <c r="AG2579" s="374">
        <v>16</v>
      </c>
      <c r="AH2579" s="378">
        <v>14</v>
      </c>
      <c r="AI2579" s="381">
        <v>12</v>
      </c>
      <c r="AJ2579" s="386">
        <v>10</v>
      </c>
      <c r="AK2579" s="391"/>
      <c r="AL2579" s="386"/>
      <c r="AM2579" s="363">
        <f t="shared" si="1440"/>
        <v>1</v>
      </c>
      <c r="AN2579" s="578">
        <v>182</v>
      </c>
      <c r="AO2579" s="120">
        <f t="shared" si="1421"/>
        <v>273</v>
      </c>
      <c r="AP2579" s="120">
        <f t="shared" si="1415"/>
        <v>318.5</v>
      </c>
      <c r="AQ2579" s="120">
        <f t="shared" si="1416"/>
        <v>364</v>
      </c>
      <c r="AR2579" s="120">
        <f t="shared" si="1417"/>
        <v>418.59999999999997</v>
      </c>
      <c r="AS2579" s="120">
        <f t="shared" si="1418"/>
        <v>0</v>
      </c>
      <c r="AT2579" s="120">
        <f t="shared" si="1419"/>
        <v>0</v>
      </c>
      <c r="AU2579" s="363" t="s">
        <v>717</v>
      </c>
      <c r="AV2579" s="393"/>
      <c r="AW2579" s="395"/>
      <c r="AX2579" s="571">
        <v>1.5</v>
      </c>
      <c r="AY2579" s="572">
        <v>1.75</v>
      </c>
      <c r="AZ2579" s="572">
        <v>2</v>
      </c>
      <c r="BA2579" s="572">
        <v>2.2999999999999998</v>
      </c>
      <c r="BB2579" s="573">
        <v>0</v>
      </c>
      <c r="BC2579" s="395">
        <v>0</v>
      </c>
      <c r="BD2579" s="115"/>
      <c r="BE2579" s="115"/>
      <c r="BF2579" s="115">
        <v>2</v>
      </c>
      <c r="BG2579" s="115">
        <v>15</v>
      </c>
      <c r="BH2579" s="423">
        <f t="shared" si="1445"/>
        <v>22</v>
      </c>
      <c r="BI2579" s="417">
        <f t="shared" si="1420"/>
        <v>44</v>
      </c>
      <c r="BJ2579" s="115"/>
      <c r="BK2579" s="115"/>
      <c r="BQ2579" s="74" t="str">
        <f t="shared" si="1422"/>
        <v>22015.6L-(16)</v>
      </c>
      <c r="BR2579" s="120" t="str">
        <f t="shared" si="1423"/>
        <v>60 deg El-LR 2.5D Gored/Segmented</v>
      </c>
      <c r="BS2579" s="120">
        <f t="shared" si="1424"/>
        <v>273</v>
      </c>
      <c r="BU2579" s="74" t="str">
        <f t="shared" si="1425"/>
        <v>22015.6L-(14)</v>
      </c>
      <c r="BV2579" s="120" t="str">
        <f t="shared" si="1426"/>
        <v>60 deg El-LR 2.5D Gored/Segmented</v>
      </c>
      <c r="BW2579" s="120">
        <f t="shared" si="1427"/>
        <v>318.5</v>
      </c>
      <c r="BY2579" s="74" t="str">
        <f t="shared" si="1428"/>
        <v>22015.6L-(12)</v>
      </c>
      <c r="BZ2579" s="120" t="str">
        <f t="shared" si="1429"/>
        <v>60 deg El-LR 2.5D Gored/Segmented</v>
      </c>
      <c r="CA2579" s="120">
        <f t="shared" si="1430"/>
        <v>364</v>
      </c>
      <c r="CC2579" s="115" t="str">
        <f t="shared" si="1431"/>
        <v>22015.6L-(10)</v>
      </c>
      <c r="CD2579" s="120" t="str">
        <f t="shared" si="1432"/>
        <v>60 deg El-LR 2.5D Gored/Segmented</v>
      </c>
      <c r="CE2579" s="417">
        <f t="shared" si="1433"/>
        <v>418.59999999999997</v>
      </c>
      <c r="CF2579" s="115"/>
      <c r="CG2579" s="115" t="str">
        <f t="shared" si="1434"/>
        <v xml:space="preserve"> </v>
      </c>
      <c r="CH2579" s="120" t="str">
        <f t="shared" si="1435"/>
        <v xml:space="preserve"> </v>
      </c>
      <c r="CI2579" s="417" t="str">
        <f t="shared" si="1436"/>
        <v xml:space="preserve"> </v>
      </c>
      <c r="CJ2579" s="115"/>
      <c r="CK2579" s="115" t="str">
        <f t="shared" si="1437"/>
        <v xml:space="preserve"> </v>
      </c>
      <c r="CL2579" s="120" t="str">
        <f t="shared" si="1438"/>
        <v xml:space="preserve"> </v>
      </c>
      <c r="CM2579" s="417" t="str">
        <f t="shared" si="1442"/>
        <v xml:space="preserve"> </v>
      </c>
      <c r="IS2579" s="111">
        <v>176.8</v>
      </c>
    </row>
    <row r="2580" spans="2:253" s="74" customFormat="1" ht="17.100000000000001" hidden="1" customHeight="1" x14ac:dyDescent="0.25">
      <c r="B2580" s="504">
        <f>IF('KB Duct Parts'!$BL$14=1,'Flanged Elbows'!AZ19,0)</f>
        <v>0</v>
      </c>
      <c r="C2580" s="508" t="s">
        <v>1522</v>
      </c>
      <c r="D2580" s="506" t="str">
        <f t="shared" si="1411"/>
        <v>22016.6L</v>
      </c>
      <c r="E2580" s="504" t="s">
        <v>873</v>
      </c>
      <c r="F2580" s="508" t="str">
        <f t="shared" si="1448"/>
        <v xml:space="preserve"> </v>
      </c>
      <c r="G2580" s="516" t="s">
        <v>820</v>
      </c>
      <c r="H2580" s="504" t="str">
        <f>IF('Flanged Parts'!$BB$6=1,"CS",IF('Flanged Parts'!$BB$6=2,"Glv",0))</f>
        <v>Glv</v>
      </c>
      <c r="I2580" s="1035" t="str">
        <f t="shared" si="1449"/>
        <v>Gore Locked Segment</v>
      </c>
      <c r="J2580" s="1036"/>
      <c r="K2580" s="516" t="s">
        <v>881</v>
      </c>
      <c r="L2580" s="535">
        <v>18</v>
      </c>
      <c r="M2580" s="517" t="str">
        <f t="shared" si="1444"/>
        <v>Y</v>
      </c>
      <c r="N2580" s="514">
        <f t="shared" si="1413"/>
        <v>250.24</v>
      </c>
      <c r="O2580" s="514">
        <f t="shared" si="1447"/>
        <v>0</v>
      </c>
      <c r="P2580" s="680">
        <f>'KB Duct Parts'!$AE$3</f>
        <v>0</v>
      </c>
      <c r="Q2580" s="681">
        <f t="shared" si="1407"/>
        <v>0</v>
      </c>
      <c r="R2580" s="682">
        <f t="shared" si="1408"/>
        <v>0</v>
      </c>
      <c r="S2580" s="716">
        <f t="shared" si="1414"/>
        <v>0.2</v>
      </c>
      <c r="T2580" s="679">
        <f t="shared" si="1409"/>
        <v>0</v>
      </c>
      <c r="U2580" s="679">
        <f t="shared" si="1410"/>
        <v>0</v>
      </c>
      <c r="Y2580" s="120"/>
      <c r="AD2580" s="81"/>
      <c r="AF2580" s="370">
        <v>18</v>
      </c>
      <c r="AG2580" s="374">
        <v>16</v>
      </c>
      <c r="AH2580" s="378">
        <v>14</v>
      </c>
      <c r="AI2580" s="381">
        <v>12</v>
      </c>
      <c r="AJ2580" s="386">
        <v>10</v>
      </c>
      <c r="AK2580" s="391"/>
      <c r="AL2580" s="386"/>
      <c r="AM2580" s="363">
        <f t="shared" si="1440"/>
        <v>1</v>
      </c>
      <c r="AN2580" s="578">
        <v>196</v>
      </c>
      <c r="AO2580" s="120">
        <f t="shared" si="1421"/>
        <v>294</v>
      </c>
      <c r="AP2580" s="120">
        <f t="shared" si="1415"/>
        <v>343</v>
      </c>
      <c r="AQ2580" s="120">
        <f t="shared" si="1416"/>
        <v>392</v>
      </c>
      <c r="AR2580" s="120">
        <f t="shared" si="1417"/>
        <v>450.79999999999995</v>
      </c>
      <c r="AS2580" s="120">
        <f t="shared" si="1418"/>
        <v>0</v>
      </c>
      <c r="AT2580" s="120">
        <f t="shared" si="1419"/>
        <v>0</v>
      </c>
      <c r="AU2580" s="363" t="s">
        <v>717</v>
      </c>
      <c r="AV2580" s="393"/>
      <c r="AW2580" s="395"/>
      <c r="AX2580" s="571">
        <v>1.5</v>
      </c>
      <c r="AY2580" s="572">
        <v>1.75</v>
      </c>
      <c r="AZ2580" s="572">
        <v>2</v>
      </c>
      <c r="BA2580" s="572">
        <v>2.2999999999999998</v>
      </c>
      <c r="BB2580" s="573">
        <v>0</v>
      </c>
      <c r="BC2580" s="395">
        <v>0</v>
      </c>
      <c r="BD2580" s="115"/>
      <c r="BE2580" s="115"/>
      <c r="BF2580" s="115">
        <v>2</v>
      </c>
      <c r="BG2580" s="115">
        <v>16</v>
      </c>
      <c r="BH2580" s="423">
        <f t="shared" si="1445"/>
        <v>27.12</v>
      </c>
      <c r="BI2580" s="417">
        <f t="shared" si="1420"/>
        <v>54.24</v>
      </c>
      <c r="BJ2580" s="115"/>
      <c r="BK2580" s="115"/>
      <c r="BQ2580" s="74" t="str">
        <f t="shared" si="1422"/>
        <v>22016.6L-(16)</v>
      </c>
      <c r="BR2580" s="120" t="str">
        <f t="shared" si="1423"/>
        <v>60 deg El-LR 2.5D Gored/Segmented</v>
      </c>
      <c r="BS2580" s="120">
        <f t="shared" si="1424"/>
        <v>294</v>
      </c>
      <c r="BU2580" s="74" t="str">
        <f t="shared" si="1425"/>
        <v>22016.6L-(14)</v>
      </c>
      <c r="BV2580" s="120" t="str">
        <f t="shared" si="1426"/>
        <v>60 deg El-LR 2.5D Gored/Segmented</v>
      </c>
      <c r="BW2580" s="120">
        <f t="shared" si="1427"/>
        <v>343</v>
      </c>
      <c r="BY2580" s="74" t="str">
        <f t="shared" si="1428"/>
        <v>22016.6L-(12)</v>
      </c>
      <c r="BZ2580" s="120" t="str">
        <f t="shared" si="1429"/>
        <v>60 deg El-LR 2.5D Gored/Segmented</v>
      </c>
      <c r="CA2580" s="120">
        <f t="shared" si="1430"/>
        <v>392</v>
      </c>
      <c r="CC2580" s="115" t="str">
        <f t="shared" si="1431"/>
        <v>22016.6L-(10)</v>
      </c>
      <c r="CD2580" s="120" t="str">
        <f t="shared" si="1432"/>
        <v>60 deg El-LR 2.5D Gored/Segmented</v>
      </c>
      <c r="CE2580" s="417">
        <f t="shared" si="1433"/>
        <v>450.79999999999995</v>
      </c>
      <c r="CF2580" s="115"/>
      <c r="CG2580" s="115" t="str">
        <f t="shared" si="1434"/>
        <v xml:space="preserve"> </v>
      </c>
      <c r="CH2580" s="120" t="str">
        <f t="shared" si="1435"/>
        <v xml:space="preserve"> </v>
      </c>
      <c r="CI2580" s="417" t="str">
        <f t="shared" si="1436"/>
        <v xml:space="preserve"> </v>
      </c>
      <c r="CJ2580" s="115"/>
      <c r="CK2580" s="115" t="str">
        <f t="shared" si="1437"/>
        <v xml:space="preserve"> </v>
      </c>
      <c r="CL2580" s="120" t="str">
        <f t="shared" si="1438"/>
        <v xml:space="preserve"> </v>
      </c>
      <c r="CM2580" s="417" t="str">
        <f t="shared" si="1442"/>
        <v xml:space="preserve"> </v>
      </c>
      <c r="IS2580" s="111">
        <v>195</v>
      </c>
    </row>
    <row r="2581" spans="2:253" s="74" customFormat="1" ht="17.100000000000001" hidden="1" customHeight="1" x14ac:dyDescent="0.25">
      <c r="B2581" s="504">
        <f>IF('KB Duct Parts'!$BL$14=1,'Flanged Elbows'!AZ20,0)</f>
        <v>0</v>
      </c>
      <c r="C2581" s="508" t="s">
        <v>1523</v>
      </c>
      <c r="D2581" s="506" t="str">
        <f t="shared" si="1411"/>
        <v>22017.6L</v>
      </c>
      <c r="E2581" s="504" t="s">
        <v>874</v>
      </c>
      <c r="F2581" s="508" t="str">
        <f t="shared" si="1448"/>
        <v xml:space="preserve"> </v>
      </c>
      <c r="G2581" s="516" t="s">
        <v>820</v>
      </c>
      <c r="H2581" s="504" t="str">
        <f>IF('Flanged Parts'!$BB$6=1,"CS",IF('Flanged Parts'!$BB$6=2,"Glv",0))</f>
        <v>Glv</v>
      </c>
      <c r="I2581" s="1035" t="str">
        <f t="shared" si="1449"/>
        <v>Gore Locked Segment</v>
      </c>
      <c r="J2581" s="1036"/>
      <c r="K2581" s="516" t="s">
        <v>881</v>
      </c>
      <c r="L2581" s="535">
        <v>18</v>
      </c>
      <c r="M2581" s="517" t="str">
        <f t="shared" si="1444"/>
        <v>Y</v>
      </c>
      <c r="N2581" s="514">
        <f t="shared" si="1413"/>
        <v>267.56</v>
      </c>
      <c r="O2581" s="514">
        <f t="shared" si="1447"/>
        <v>0</v>
      </c>
      <c r="P2581" s="680">
        <f>'KB Duct Parts'!$AE$3</f>
        <v>0</v>
      </c>
      <c r="Q2581" s="681">
        <f t="shared" si="1407"/>
        <v>0</v>
      </c>
      <c r="R2581" s="682">
        <f t="shared" si="1408"/>
        <v>0</v>
      </c>
      <c r="S2581" s="716">
        <f t="shared" si="1414"/>
        <v>0.2</v>
      </c>
      <c r="T2581" s="679">
        <f t="shared" si="1409"/>
        <v>0</v>
      </c>
      <c r="U2581" s="679">
        <f t="shared" si="1410"/>
        <v>0</v>
      </c>
      <c r="Y2581" s="120"/>
      <c r="AD2581" s="81"/>
      <c r="AF2581" s="370">
        <v>18</v>
      </c>
      <c r="AG2581" s="374">
        <v>16</v>
      </c>
      <c r="AH2581" s="378">
        <v>14</v>
      </c>
      <c r="AI2581" s="381">
        <v>12</v>
      </c>
      <c r="AJ2581" s="386">
        <v>10</v>
      </c>
      <c r="AK2581" s="391"/>
      <c r="AL2581" s="386"/>
      <c r="AM2581" s="363">
        <f t="shared" si="1440"/>
        <v>1</v>
      </c>
      <c r="AN2581" s="578">
        <v>209.1</v>
      </c>
      <c r="AO2581" s="120">
        <f t="shared" si="1421"/>
        <v>313.64999999999998</v>
      </c>
      <c r="AP2581" s="120">
        <f t="shared" si="1415"/>
        <v>365.92500000000001</v>
      </c>
      <c r="AQ2581" s="120">
        <f t="shared" si="1416"/>
        <v>418.2</v>
      </c>
      <c r="AR2581" s="120">
        <f t="shared" si="1417"/>
        <v>480.92999999999995</v>
      </c>
      <c r="AS2581" s="120">
        <f t="shared" si="1418"/>
        <v>0</v>
      </c>
      <c r="AT2581" s="120">
        <f t="shared" si="1419"/>
        <v>0</v>
      </c>
      <c r="AU2581" s="363" t="s">
        <v>717</v>
      </c>
      <c r="AV2581" s="393"/>
      <c r="AW2581" s="395"/>
      <c r="AX2581" s="571">
        <v>1.5</v>
      </c>
      <c r="AY2581" s="572">
        <v>1.75</v>
      </c>
      <c r="AZ2581" s="572">
        <v>2</v>
      </c>
      <c r="BA2581" s="572">
        <v>2.2999999999999998</v>
      </c>
      <c r="BB2581" s="573">
        <v>0</v>
      </c>
      <c r="BC2581" s="395">
        <v>0</v>
      </c>
      <c r="BD2581" s="115"/>
      <c r="BE2581" s="115"/>
      <c r="BF2581" s="115">
        <v>2</v>
      </c>
      <c r="BG2581" s="115">
        <v>17</v>
      </c>
      <c r="BH2581" s="423">
        <f t="shared" si="1445"/>
        <v>29.23</v>
      </c>
      <c r="BI2581" s="417">
        <f t="shared" si="1420"/>
        <v>58.46</v>
      </c>
      <c r="BJ2581" s="115"/>
      <c r="BK2581" s="115"/>
      <c r="BQ2581" s="74" t="str">
        <f t="shared" si="1422"/>
        <v>22017.6L-(16)</v>
      </c>
      <c r="BR2581" s="120" t="str">
        <f t="shared" si="1423"/>
        <v>60 deg El-LR 2.5D Gored/Segmented</v>
      </c>
      <c r="BS2581" s="120">
        <f t="shared" si="1424"/>
        <v>313.64999999999998</v>
      </c>
      <c r="BU2581" s="74" t="str">
        <f t="shared" si="1425"/>
        <v>22017.6L-(14)</v>
      </c>
      <c r="BV2581" s="120" t="str">
        <f t="shared" si="1426"/>
        <v>60 deg El-LR 2.5D Gored/Segmented</v>
      </c>
      <c r="BW2581" s="120">
        <f t="shared" si="1427"/>
        <v>365.92500000000001</v>
      </c>
      <c r="BY2581" s="74" t="str">
        <f t="shared" si="1428"/>
        <v>22017.6L-(12)</v>
      </c>
      <c r="BZ2581" s="120" t="str">
        <f t="shared" si="1429"/>
        <v>60 deg El-LR 2.5D Gored/Segmented</v>
      </c>
      <c r="CA2581" s="120">
        <f t="shared" si="1430"/>
        <v>418.2</v>
      </c>
      <c r="CC2581" s="115" t="str">
        <f t="shared" si="1431"/>
        <v>22017.6L-(10)</v>
      </c>
      <c r="CD2581" s="120" t="str">
        <f t="shared" si="1432"/>
        <v>60 deg El-LR 2.5D Gored/Segmented</v>
      </c>
      <c r="CE2581" s="417">
        <f t="shared" si="1433"/>
        <v>480.92999999999995</v>
      </c>
      <c r="CF2581" s="115"/>
      <c r="CG2581" s="115" t="str">
        <f t="shared" si="1434"/>
        <v xml:space="preserve"> </v>
      </c>
      <c r="CH2581" s="120" t="str">
        <f t="shared" si="1435"/>
        <v xml:space="preserve"> </v>
      </c>
      <c r="CI2581" s="417" t="str">
        <f t="shared" si="1436"/>
        <v xml:space="preserve"> </v>
      </c>
      <c r="CJ2581" s="115"/>
      <c r="CK2581" s="115" t="str">
        <f t="shared" si="1437"/>
        <v xml:space="preserve"> </v>
      </c>
      <c r="CL2581" s="120" t="str">
        <f t="shared" si="1438"/>
        <v xml:space="preserve"> </v>
      </c>
      <c r="CM2581" s="417" t="str">
        <f t="shared" si="1442"/>
        <v xml:space="preserve"> </v>
      </c>
      <c r="IS2581" s="111">
        <v>205.4</v>
      </c>
    </row>
    <row r="2582" spans="2:253" s="74" customFormat="1" ht="17.100000000000001" hidden="1" customHeight="1" x14ac:dyDescent="0.25">
      <c r="B2582" s="504">
        <f>IF('KB Duct Parts'!$BL$14=1,'Flanged Elbows'!AZ21,0)</f>
        <v>0</v>
      </c>
      <c r="C2582" s="508" t="s">
        <v>1524</v>
      </c>
      <c r="D2582" s="506" t="str">
        <f t="shared" si="1411"/>
        <v>22018.6L</v>
      </c>
      <c r="E2582" s="504" t="s">
        <v>875</v>
      </c>
      <c r="F2582" s="508" t="str">
        <f t="shared" si="1448"/>
        <v xml:space="preserve"> </v>
      </c>
      <c r="G2582" s="516" t="s">
        <v>820</v>
      </c>
      <c r="H2582" s="504" t="str">
        <f>IF('Flanged Parts'!$BB$6=1,"CS",IF('Flanged Parts'!$BB$6=2,"Glv",0))</f>
        <v>Glv</v>
      </c>
      <c r="I2582" s="1035" t="str">
        <f t="shared" si="1449"/>
        <v>Gore Locked Segment</v>
      </c>
      <c r="J2582" s="1036"/>
      <c r="K2582" s="516" t="s">
        <v>881</v>
      </c>
      <c r="L2582" s="535">
        <v>18</v>
      </c>
      <c r="M2582" s="517" t="str">
        <f t="shared" si="1444"/>
        <v>Y</v>
      </c>
      <c r="N2582" s="514">
        <f t="shared" si="1413"/>
        <v>282.77999999999997</v>
      </c>
      <c r="O2582" s="514">
        <f t="shared" si="1447"/>
        <v>0</v>
      </c>
      <c r="P2582" s="680">
        <f>'KB Duct Parts'!$AE$3</f>
        <v>0</v>
      </c>
      <c r="Q2582" s="681">
        <f t="shared" si="1407"/>
        <v>0</v>
      </c>
      <c r="R2582" s="682">
        <f t="shared" si="1408"/>
        <v>0</v>
      </c>
      <c r="S2582" s="716">
        <f t="shared" si="1414"/>
        <v>0.2</v>
      </c>
      <c r="T2582" s="679">
        <f t="shared" si="1409"/>
        <v>0</v>
      </c>
      <c r="U2582" s="679">
        <f t="shared" si="1410"/>
        <v>0</v>
      </c>
      <c r="Y2582" s="120"/>
      <c r="AD2582" s="81"/>
      <c r="AF2582" s="370">
        <v>18</v>
      </c>
      <c r="AG2582" s="374">
        <v>16</v>
      </c>
      <c r="AH2582" s="378">
        <v>14</v>
      </c>
      <c r="AI2582" s="381">
        <v>12</v>
      </c>
      <c r="AJ2582" s="386">
        <v>10</v>
      </c>
      <c r="AK2582" s="391"/>
      <c r="AL2582" s="386"/>
      <c r="AM2582" s="363">
        <f t="shared" si="1440"/>
        <v>1</v>
      </c>
      <c r="AN2582" s="578">
        <v>222.1</v>
      </c>
      <c r="AO2582" s="120">
        <f t="shared" si="1421"/>
        <v>333.15</v>
      </c>
      <c r="AP2582" s="120">
        <f t="shared" si="1415"/>
        <v>388.67500000000001</v>
      </c>
      <c r="AQ2582" s="120">
        <f t="shared" si="1416"/>
        <v>444.2</v>
      </c>
      <c r="AR2582" s="120">
        <f t="shared" si="1417"/>
        <v>510.82999999999993</v>
      </c>
      <c r="AS2582" s="120">
        <f t="shared" si="1418"/>
        <v>0</v>
      </c>
      <c r="AT2582" s="120">
        <f t="shared" si="1419"/>
        <v>0</v>
      </c>
      <c r="AU2582" s="363" t="s">
        <v>717</v>
      </c>
      <c r="AV2582" s="393"/>
      <c r="AW2582" s="395"/>
      <c r="AX2582" s="571">
        <v>1.5</v>
      </c>
      <c r="AY2582" s="572">
        <v>1.75</v>
      </c>
      <c r="AZ2582" s="572">
        <v>2</v>
      </c>
      <c r="BA2582" s="572">
        <v>2.2999999999999998</v>
      </c>
      <c r="BB2582" s="573">
        <v>0</v>
      </c>
      <c r="BC2582" s="395">
        <v>0</v>
      </c>
      <c r="BD2582" s="115"/>
      <c r="BE2582" s="115"/>
      <c r="BF2582" s="115">
        <v>2</v>
      </c>
      <c r="BG2582" s="115">
        <v>18</v>
      </c>
      <c r="BH2582" s="423">
        <f t="shared" si="1445"/>
        <v>30.34</v>
      </c>
      <c r="BI2582" s="417">
        <f t="shared" si="1420"/>
        <v>60.68</v>
      </c>
      <c r="BJ2582" s="115"/>
      <c r="BK2582" s="115"/>
      <c r="BQ2582" s="74" t="str">
        <f t="shared" si="1422"/>
        <v>22018.6L-(16)</v>
      </c>
      <c r="BR2582" s="120" t="str">
        <f t="shared" si="1423"/>
        <v>60 deg El-LR 2.5D Gored/Segmented</v>
      </c>
      <c r="BS2582" s="120">
        <f t="shared" si="1424"/>
        <v>333.15</v>
      </c>
      <c r="BU2582" s="74" t="str">
        <f t="shared" si="1425"/>
        <v>22018.6L-(14)</v>
      </c>
      <c r="BV2582" s="120" t="str">
        <f t="shared" si="1426"/>
        <v>60 deg El-LR 2.5D Gored/Segmented</v>
      </c>
      <c r="BW2582" s="120">
        <f t="shared" si="1427"/>
        <v>388.67500000000001</v>
      </c>
      <c r="BY2582" s="74" t="str">
        <f t="shared" si="1428"/>
        <v>22018.6L-(12)</v>
      </c>
      <c r="BZ2582" s="120" t="str">
        <f t="shared" si="1429"/>
        <v>60 deg El-LR 2.5D Gored/Segmented</v>
      </c>
      <c r="CA2582" s="120">
        <f t="shared" si="1430"/>
        <v>444.2</v>
      </c>
      <c r="CC2582" s="115" t="str">
        <f t="shared" si="1431"/>
        <v>22018.6L-(10)</v>
      </c>
      <c r="CD2582" s="120" t="str">
        <f t="shared" si="1432"/>
        <v>60 deg El-LR 2.5D Gored/Segmented</v>
      </c>
      <c r="CE2582" s="417">
        <f t="shared" si="1433"/>
        <v>510.82999999999993</v>
      </c>
      <c r="CF2582" s="115"/>
      <c r="CG2582" s="115" t="str">
        <f t="shared" si="1434"/>
        <v xml:space="preserve"> </v>
      </c>
      <c r="CH2582" s="120" t="str">
        <f t="shared" si="1435"/>
        <v xml:space="preserve"> </v>
      </c>
      <c r="CI2582" s="417" t="str">
        <f t="shared" si="1436"/>
        <v xml:space="preserve"> </v>
      </c>
      <c r="CJ2582" s="115"/>
      <c r="CK2582" s="115" t="str">
        <f t="shared" si="1437"/>
        <v xml:space="preserve"> </v>
      </c>
      <c r="CL2582" s="120" t="str">
        <f t="shared" si="1438"/>
        <v xml:space="preserve"> </v>
      </c>
      <c r="CM2582" s="417" t="str">
        <f t="shared" si="1442"/>
        <v xml:space="preserve"> </v>
      </c>
      <c r="IS2582" s="111">
        <v>215.8</v>
      </c>
    </row>
    <row r="2583" spans="2:253" s="74" customFormat="1" ht="17.100000000000001" hidden="1" customHeight="1" x14ac:dyDescent="0.25">
      <c r="B2583" s="504">
        <f>IF('KB Duct Parts'!$BL$14=1,'Flanged Elbows'!AZ22,0)</f>
        <v>0</v>
      </c>
      <c r="C2583" s="508" t="s">
        <v>1528</v>
      </c>
      <c r="D2583" s="506" t="str">
        <f t="shared" si="1411"/>
        <v>22019.6L</v>
      </c>
      <c r="E2583" s="504" t="s">
        <v>876</v>
      </c>
      <c r="F2583" s="508" t="str">
        <f t="shared" si="1448"/>
        <v xml:space="preserve"> </v>
      </c>
      <c r="G2583" s="516" t="s">
        <v>820</v>
      </c>
      <c r="H2583" s="504" t="str">
        <f>IF('Flanged Parts'!$BB$6=1,"CS",IF('Flanged Parts'!$BB$6=2,"Glv",0))</f>
        <v>Glv</v>
      </c>
      <c r="I2583" s="1035" t="str">
        <f t="shared" si="1449"/>
        <v>Gore Locked Segment</v>
      </c>
      <c r="J2583" s="1036"/>
      <c r="K2583" s="516" t="s">
        <v>881</v>
      </c>
      <c r="L2583" s="535">
        <v>18</v>
      </c>
      <c r="M2583" s="532" t="s">
        <v>1700</v>
      </c>
      <c r="N2583" s="514">
        <f t="shared" si="1413"/>
        <v>315.62</v>
      </c>
      <c r="O2583" s="514">
        <f t="shared" si="1447"/>
        <v>0</v>
      </c>
      <c r="P2583" s="680">
        <f>'KB Duct Parts'!$AE$3</f>
        <v>0</v>
      </c>
      <c r="Q2583" s="681">
        <f t="shared" si="1407"/>
        <v>0</v>
      </c>
      <c r="R2583" s="682">
        <f t="shared" si="1408"/>
        <v>0</v>
      </c>
      <c r="S2583" s="716">
        <f t="shared" si="1414"/>
        <v>0.2</v>
      </c>
      <c r="T2583" s="679">
        <f t="shared" si="1409"/>
        <v>0</v>
      </c>
      <c r="U2583" s="679">
        <f t="shared" si="1410"/>
        <v>0</v>
      </c>
      <c r="Y2583" s="120"/>
      <c r="AD2583" s="81"/>
      <c r="AF2583" s="370">
        <v>18</v>
      </c>
      <c r="AG2583" s="374">
        <v>16</v>
      </c>
      <c r="AH2583" s="378">
        <v>14</v>
      </c>
      <c r="AI2583" s="381">
        <v>12</v>
      </c>
      <c r="AJ2583" s="386">
        <v>10</v>
      </c>
      <c r="AK2583" s="391"/>
      <c r="AL2583" s="386"/>
      <c r="AM2583" s="363">
        <f t="shared" si="1440"/>
        <v>1</v>
      </c>
      <c r="AN2583" s="578">
        <v>254.3</v>
      </c>
      <c r="AO2583" s="120">
        <f t="shared" si="1421"/>
        <v>381.45000000000005</v>
      </c>
      <c r="AP2583" s="120">
        <f t="shared" si="1415"/>
        <v>445.02500000000003</v>
      </c>
      <c r="AQ2583" s="120">
        <f t="shared" si="1416"/>
        <v>508.6</v>
      </c>
      <c r="AR2583" s="120">
        <f t="shared" si="1417"/>
        <v>584.89</v>
      </c>
      <c r="AS2583" s="120">
        <f t="shared" si="1418"/>
        <v>0</v>
      </c>
      <c r="AT2583" s="120">
        <f t="shared" si="1419"/>
        <v>0</v>
      </c>
      <c r="AU2583" s="363" t="s">
        <v>717</v>
      </c>
      <c r="AV2583" s="393"/>
      <c r="AW2583" s="395"/>
      <c r="AX2583" s="571">
        <v>1.5</v>
      </c>
      <c r="AY2583" s="572">
        <v>1.75</v>
      </c>
      <c r="AZ2583" s="572">
        <v>2</v>
      </c>
      <c r="BA2583" s="572">
        <v>2.2999999999999998</v>
      </c>
      <c r="BB2583" s="573">
        <v>0</v>
      </c>
      <c r="BC2583" s="395">
        <v>0</v>
      </c>
      <c r="BD2583" s="115"/>
      <c r="BE2583" s="115"/>
      <c r="BF2583" s="115">
        <v>2</v>
      </c>
      <c r="BG2583" s="115">
        <v>19</v>
      </c>
      <c r="BH2583" s="423">
        <f t="shared" si="1445"/>
        <v>30.66</v>
      </c>
      <c r="BI2583" s="417">
        <f t="shared" si="1420"/>
        <v>61.32</v>
      </c>
      <c r="BJ2583" s="115"/>
      <c r="BK2583" s="115"/>
      <c r="BQ2583" s="74" t="str">
        <f t="shared" si="1422"/>
        <v>22019.6L-(16)</v>
      </c>
      <c r="BR2583" s="120" t="str">
        <f t="shared" si="1423"/>
        <v>60 deg El-LR 2.5D Gored/Segmented</v>
      </c>
      <c r="BS2583" s="120">
        <f t="shared" si="1424"/>
        <v>381.45000000000005</v>
      </c>
      <c r="BU2583" s="74" t="str">
        <f t="shared" si="1425"/>
        <v>22019.6L-(14)</v>
      </c>
      <c r="BV2583" s="120" t="str">
        <f t="shared" si="1426"/>
        <v>60 deg El-LR 2.5D Gored/Segmented</v>
      </c>
      <c r="BW2583" s="120">
        <f t="shared" si="1427"/>
        <v>445.02500000000003</v>
      </c>
      <c r="BY2583" s="74" t="str">
        <f t="shared" si="1428"/>
        <v>22019.6L-(12)</v>
      </c>
      <c r="BZ2583" s="120" t="str">
        <f t="shared" si="1429"/>
        <v>60 deg El-LR 2.5D Gored/Segmented</v>
      </c>
      <c r="CA2583" s="120">
        <f t="shared" si="1430"/>
        <v>508.6</v>
      </c>
      <c r="CC2583" s="115" t="str">
        <f t="shared" si="1431"/>
        <v>22019.6L-(10)</v>
      </c>
      <c r="CD2583" s="120" t="str">
        <f t="shared" si="1432"/>
        <v>60 deg El-LR 2.5D Gored/Segmented</v>
      </c>
      <c r="CE2583" s="417">
        <f t="shared" si="1433"/>
        <v>584.89</v>
      </c>
      <c r="CF2583" s="115"/>
      <c r="CG2583" s="115" t="str">
        <f t="shared" si="1434"/>
        <v xml:space="preserve"> </v>
      </c>
      <c r="CH2583" s="120" t="str">
        <f t="shared" si="1435"/>
        <v xml:space="preserve"> </v>
      </c>
      <c r="CI2583" s="417" t="str">
        <f t="shared" si="1436"/>
        <v xml:space="preserve"> </v>
      </c>
      <c r="CJ2583" s="115"/>
      <c r="CK2583" s="115" t="str">
        <f t="shared" si="1437"/>
        <v xml:space="preserve"> </v>
      </c>
      <c r="CL2583" s="120" t="str">
        <f t="shared" si="1438"/>
        <v xml:space="preserve"> </v>
      </c>
      <c r="CM2583" s="417" t="str">
        <f t="shared" si="1442"/>
        <v xml:space="preserve"> </v>
      </c>
      <c r="IS2583" s="111">
        <v>237.9</v>
      </c>
    </row>
    <row r="2584" spans="2:253" s="74" customFormat="1" ht="17.100000000000001" hidden="1" customHeight="1" x14ac:dyDescent="0.25">
      <c r="B2584" s="504">
        <f>IF('KB Duct Parts'!$BL$14=1,'Flanged Elbows'!AZ23,0)</f>
        <v>0</v>
      </c>
      <c r="C2584" s="508" t="s">
        <v>1529</v>
      </c>
      <c r="D2584" s="506" t="str">
        <f t="shared" si="1411"/>
        <v>22020.6L</v>
      </c>
      <c r="E2584" s="504" t="s">
        <v>877</v>
      </c>
      <c r="F2584" s="508" t="str">
        <f t="shared" si="1448"/>
        <v xml:space="preserve"> </v>
      </c>
      <c r="G2584" s="516" t="s">
        <v>820</v>
      </c>
      <c r="H2584" s="504" t="str">
        <f>IF('Flanged Parts'!$BB$6=1,"CS",IF('Flanged Parts'!$BB$6=2,"Glv",0))</f>
        <v>Glv</v>
      </c>
      <c r="I2584" s="1035" t="str">
        <f t="shared" si="1449"/>
        <v>Gore Locked Segment</v>
      </c>
      <c r="J2584" s="1036"/>
      <c r="K2584" s="516" t="s">
        <v>881</v>
      </c>
      <c r="L2584" s="535">
        <v>18</v>
      </c>
      <c r="M2584" s="532" t="s">
        <v>1700</v>
      </c>
      <c r="N2584" s="514">
        <f t="shared" si="1413"/>
        <v>353.16</v>
      </c>
      <c r="O2584" s="514">
        <f t="shared" si="1447"/>
        <v>0</v>
      </c>
      <c r="P2584" s="680">
        <f>'KB Duct Parts'!$AE$3</f>
        <v>0</v>
      </c>
      <c r="Q2584" s="681">
        <f t="shared" si="1407"/>
        <v>0</v>
      </c>
      <c r="R2584" s="682">
        <f t="shared" si="1408"/>
        <v>0</v>
      </c>
      <c r="S2584" s="716">
        <f t="shared" si="1414"/>
        <v>0.2</v>
      </c>
      <c r="T2584" s="679">
        <f t="shared" si="1409"/>
        <v>0</v>
      </c>
      <c r="U2584" s="679">
        <f t="shared" si="1410"/>
        <v>0</v>
      </c>
      <c r="Y2584" s="120"/>
      <c r="AD2584" s="81"/>
      <c r="AF2584" s="370">
        <v>18</v>
      </c>
      <c r="AG2584" s="374">
        <v>16</v>
      </c>
      <c r="AH2584" s="378">
        <v>14</v>
      </c>
      <c r="AI2584" s="381">
        <v>12</v>
      </c>
      <c r="AJ2584" s="386">
        <v>10</v>
      </c>
      <c r="AK2584" s="391"/>
      <c r="AL2584" s="386"/>
      <c r="AM2584" s="363">
        <f t="shared" si="1440"/>
        <v>1</v>
      </c>
      <c r="AN2584" s="578">
        <v>286.10000000000002</v>
      </c>
      <c r="AO2584" s="120">
        <f t="shared" si="1421"/>
        <v>429.15000000000003</v>
      </c>
      <c r="AP2584" s="120">
        <f t="shared" si="1415"/>
        <v>500.67500000000007</v>
      </c>
      <c r="AQ2584" s="120">
        <f t="shared" si="1416"/>
        <v>572.20000000000005</v>
      </c>
      <c r="AR2584" s="120">
        <f t="shared" si="1417"/>
        <v>658.03</v>
      </c>
      <c r="AS2584" s="120">
        <f t="shared" si="1418"/>
        <v>0</v>
      </c>
      <c r="AT2584" s="120">
        <f t="shared" si="1419"/>
        <v>0</v>
      </c>
      <c r="AU2584" s="363" t="s">
        <v>717</v>
      </c>
      <c r="AV2584" s="393"/>
      <c r="AW2584" s="395"/>
      <c r="AX2584" s="571">
        <v>1.5</v>
      </c>
      <c r="AY2584" s="572">
        <v>1.75</v>
      </c>
      <c r="AZ2584" s="572">
        <v>2</v>
      </c>
      <c r="BA2584" s="572">
        <v>2.2999999999999998</v>
      </c>
      <c r="BB2584" s="573">
        <v>0</v>
      </c>
      <c r="BC2584" s="395">
        <v>0</v>
      </c>
      <c r="BD2584" s="115"/>
      <c r="BE2584" s="115"/>
      <c r="BF2584" s="115">
        <v>2</v>
      </c>
      <c r="BG2584" s="115">
        <v>20</v>
      </c>
      <c r="BH2584" s="423">
        <f t="shared" si="1445"/>
        <v>33.53</v>
      </c>
      <c r="BI2584" s="417">
        <f t="shared" si="1420"/>
        <v>67.06</v>
      </c>
      <c r="BJ2584" s="115"/>
      <c r="BK2584" s="115"/>
      <c r="BQ2584" s="74" t="str">
        <f t="shared" si="1422"/>
        <v>22020.6L-(16)</v>
      </c>
      <c r="BR2584" s="120" t="str">
        <f t="shared" si="1423"/>
        <v>60 deg El-LR 2.5D Gored/Segmented</v>
      </c>
      <c r="BS2584" s="120">
        <f t="shared" si="1424"/>
        <v>429.15000000000003</v>
      </c>
      <c r="BU2584" s="74" t="str">
        <f t="shared" si="1425"/>
        <v>22020.6L-(14)</v>
      </c>
      <c r="BV2584" s="120" t="str">
        <f t="shared" si="1426"/>
        <v>60 deg El-LR 2.5D Gored/Segmented</v>
      </c>
      <c r="BW2584" s="120">
        <f t="shared" si="1427"/>
        <v>500.67500000000007</v>
      </c>
      <c r="BY2584" s="74" t="str">
        <f t="shared" si="1428"/>
        <v>22020.6L-(12)</v>
      </c>
      <c r="BZ2584" s="120" t="str">
        <f t="shared" si="1429"/>
        <v>60 deg El-LR 2.5D Gored/Segmented</v>
      </c>
      <c r="CA2584" s="120">
        <f t="shared" si="1430"/>
        <v>572.20000000000005</v>
      </c>
      <c r="CC2584" s="115" t="str">
        <f t="shared" si="1431"/>
        <v>22020.6L-(10)</v>
      </c>
      <c r="CD2584" s="120" t="str">
        <f t="shared" si="1432"/>
        <v>60 deg El-LR 2.5D Gored/Segmented</v>
      </c>
      <c r="CE2584" s="417">
        <f t="shared" si="1433"/>
        <v>658.03</v>
      </c>
      <c r="CF2584" s="115"/>
      <c r="CG2584" s="115" t="str">
        <f t="shared" si="1434"/>
        <v xml:space="preserve"> </v>
      </c>
      <c r="CH2584" s="120" t="str">
        <f t="shared" si="1435"/>
        <v xml:space="preserve"> </v>
      </c>
      <c r="CI2584" s="417" t="str">
        <f t="shared" si="1436"/>
        <v xml:space="preserve"> </v>
      </c>
      <c r="CJ2584" s="115"/>
      <c r="CK2584" s="115" t="str">
        <f t="shared" si="1437"/>
        <v xml:space="preserve"> </v>
      </c>
      <c r="CL2584" s="120" t="str">
        <f t="shared" si="1438"/>
        <v xml:space="preserve"> </v>
      </c>
      <c r="CM2584" s="417" t="str">
        <f t="shared" si="1442"/>
        <v xml:space="preserve"> </v>
      </c>
      <c r="IS2584" s="111">
        <v>260</v>
      </c>
    </row>
    <row r="2585" spans="2:253" s="74" customFormat="1" ht="17.100000000000001" hidden="1" customHeight="1" x14ac:dyDescent="0.25">
      <c r="B2585" s="504">
        <f>IF('KB Duct Parts'!$BL$14=1,'Flanged Elbows'!AZ24,0)</f>
        <v>0</v>
      </c>
      <c r="C2585" s="508" t="s">
        <v>1530</v>
      </c>
      <c r="D2585" s="506" t="str">
        <f t="shared" si="1411"/>
        <v>22022.6L</v>
      </c>
      <c r="E2585" s="504" t="s">
        <v>878</v>
      </c>
      <c r="F2585" s="508" t="str">
        <f t="shared" si="1448"/>
        <v xml:space="preserve"> </v>
      </c>
      <c r="G2585" s="516" t="s">
        <v>820</v>
      </c>
      <c r="H2585" s="504" t="str">
        <f>IF('Flanged Parts'!$BB$6=1,"CS",IF('Flanged Parts'!$BB$6=2,"Glv",0))</f>
        <v>Glv</v>
      </c>
      <c r="I2585" s="1035" t="str">
        <f t="shared" si="1449"/>
        <v>Gore Locked Segment</v>
      </c>
      <c r="J2585" s="1036"/>
      <c r="K2585" s="516" t="s">
        <v>881</v>
      </c>
      <c r="L2585" s="535">
        <v>18</v>
      </c>
      <c r="M2585" s="532" t="s">
        <v>1700</v>
      </c>
      <c r="N2585" s="514">
        <f t="shared" si="1413"/>
        <v>415.02</v>
      </c>
      <c r="O2585" s="514">
        <f t="shared" si="1447"/>
        <v>0</v>
      </c>
      <c r="P2585" s="680">
        <f>'KB Duct Parts'!$AE$3</f>
        <v>0</v>
      </c>
      <c r="Q2585" s="681">
        <f t="shared" si="1407"/>
        <v>0</v>
      </c>
      <c r="R2585" s="682">
        <f t="shared" si="1408"/>
        <v>0</v>
      </c>
      <c r="S2585" s="716">
        <f t="shared" si="1414"/>
        <v>0.2</v>
      </c>
      <c r="T2585" s="679">
        <f t="shared" si="1409"/>
        <v>0</v>
      </c>
      <c r="U2585" s="679">
        <f t="shared" si="1410"/>
        <v>0</v>
      </c>
      <c r="Y2585" s="120"/>
      <c r="AD2585" s="81"/>
      <c r="AF2585" s="370">
        <v>18</v>
      </c>
      <c r="AG2585" s="374">
        <v>16</v>
      </c>
      <c r="AH2585" s="378">
        <v>14</v>
      </c>
      <c r="AI2585" s="381">
        <v>12</v>
      </c>
      <c r="AJ2585" s="386">
        <v>10</v>
      </c>
      <c r="AK2585" s="391"/>
      <c r="AL2585" s="386"/>
      <c r="AM2585" s="363">
        <f t="shared" si="1440"/>
        <v>1</v>
      </c>
      <c r="AN2585" s="578">
        <v>337.7</v>
      </c>
      <c r="AO2585" s="120">
        <f t="shared" si="1421"/>
        <v>506.54999999999995</v>
      </c>
      <c r="AP2585" s="120">
        <f t="shared" si="1415"/>
        <v>590.97500000000002</v>
      </c>
      <c r="AQ2585" s="120">
        <f t="shared" si="1416"/>
        <v>675.4</v>
      </c>
      <c r="AR2585" s="120">
        <f t="shared" si="1417"/>
        <v>776.70999999999992</v>
      </c>
      <c r="AS2585" s="120">
        <f t="shared" si="1418"/>
        <v>0</v>
      </c>
      <c r="AT2585" s="120">
        <f t="shared" si="1419"/>
        <v>0</v>
      </c>
      <c r="AU2585" s="363" t="s">
        <v>717</v>
      </c>
      <c r="AV2585" s="393"/>
      <c r="AW2585" s="395"/>
      <c r="AX2585" s="571">
        <v>1.5</v>
      </c>
      <c r="AY2585" s="572">
        <v>1.75</v>
      </c>
      <c r="AZ2585" s="572">
        <v>2</v>
      </c>
      <c r="BA2585" s="572">
        <v>2.2999999999999998</v>
      </c>
      <c r="BB2585" s="573">
        <v>0</v>
      </c>
      <c r="BC2585" s="395">
        <v>0</v>
      </c>
      <c r="BD2585" s="115"/>
      <c r="BE2585" s="115"/>
      <c r="BF2585" s="115">
        <v>2</v>
      </c>
      <c r="BG2585" s="115">
        <v>22</v>
      </c>
      <c r="BH2585" s="423">
        <f t="shared" si="1445"/>
        <v>38.659999999999997</v>
      </c>
      <c r="BI2585" s="417">
        <f t="shared" si="1420"/>
        <v>77.319999999999993</v>
      </c>
      <c r="BJ2585" s="115"/>
      <c r="BK2585" s="115"/>
      <c r="BQ2585" s="74" t="str">
        <f t="shared" si="1422"/>
        <v>22022.6L-(16)</v>
      </c>
      <c r="BR2585" s="120" t="str">
        <f t="shared" si="1423"/>
        <v>60 deg El-LR 2.5D Gored/Segmented</v>
      </c>
      <c r="BS2585" s="120">
        <f t="shared" si="1424"/>
        <v>506.54999999999995</v>
      </c>
      <c r="BU2585" s="74" t="str">
        <f t="shared" si="1425"/>
        <v>22022.6L-(14)</v>
      </c>
      <c r="BV2585" s="120" t="str">
        <f t="shared" si="1426"/>
        <v>60 deg El-LR 2.5D Gored/Segmented</v>
      </c>
      <c r="BW2585" s="120">
        <f t="shared" si="1427"/>
        <v>590.97500000000002</v>
      </c>
      <c r="BY2585" s="74" t="str">
        <f t="shared" si="1428"/>
        <v>22022.6L-(12)</v>
      </c>
      <c r="BZ2585" s="120" t="str">
        <f t="shared" si="1429"/>
        <v>60 deg El-LR 2.5D Gored/Segmented</v>
      </c>
      <c r="CA2585" s="120">
        <f t="shared" si="1430"/>
        <v>675.4</v>
      </c>
      <c r="CC2585" s="115" t="str">
        <f t="shared" si="1431"/>
        <v>22022.6L-(10)</v>
      </c>
      <c r="CD2585" s="120" t="str">
        <f t="shared" si="1432"/>
        <v>60 deg El-LR 2.5D Gored/Segmented</v>
      </c>
      <c r="CE2585" s="417">
        <f t="shared" si="1433"/>
        <v>776.70999999999992</v>
      </c>
      <c r="CF2585" s="115"/>
      <c r="CG2585" s="115" t="str">
        <f t="shared" si="1434"/>
        <v xml:space="preserve"> </v>
      </c>
      <c r="CH2585" s="120" t="str">
        <f t="shared" si="1435"/>
        <v xml:space="preserve"> </v>
      </c>
      <c r="CI2585" s="417" t="str">
        <f t="shared" si="1436"/>
        <v xml:space="preserve"> </v>
      </c>
      <c r="CJ2585" s="115"/>
      <c r="CK2585" s="115" t="str">
        <f t="shared" si="1437"/>
        <v xml:space="preserve"> </v>
      </c>
      <c r="CL2585" s="120" t="str">
        <f t="shared" si="1438"/>
        <v xml:space="preserve"> </v>
      </c>
      <c r="CM2585" s="417" t="str">
        <f t="shared" si="1442"/>
        <v xml:space="preserve"> </v>
      </c>
      <c r="IS2585" s="111">
        <v>301.60000000000002</v>
      </c>
    </row>
    <row r="2586" spans="2:253" s="74" customFormat="1" ht="17.100000000000001" hidden="1" customHeight="1" x14ac:dyDescent="0.25">
      <c r="B2586" s="504">
        <f>IF('KB Duct Parts'!$BL$14=1,'Flanged Elbows'!AZ25,0)</f>
        <v>0</v>
      </c>
      <c r="C2586" s="508" t="s">
        <v>1531</v>
      </c>
      <c r="D2586" s="506" t="str">
        <f t="shared" si="1411"/>
        <v>22024.6L</v>
      </c>
      <c r="E2586" s="504" t="s">
        <v>1338</v>
      </c>
      <c r="F2586" s="508" t="str">
        <f t="shared" si="1448"/>
        <v xml:space="preserve"> </v>
      </c>
      <c r="G2586" s="516" t="s">
        <v>820</v>
      </c>
      <c r="H2586" s="504" t="str">
        <f>IF('Flanged Parts'!$BB$6=1,"CS",IF('Flanged Parts'!$BB$6=2,"Glv",0))</f>
        <v>Glv</v>
      </c>
      <c r="I2586" s="1035" t="str">
        <f t="shared" si="1449"/>
        <v>Gore Locked Segment</v>
      </c>
      <c r="J2586" s="1036"/>
      <c r="K2586" s="516" t="s">
        <v>881</v>
      </c>
      <c r="L2586" s="535">
        <v>18</v>
      </c>
      <c r="M2586" s="532" t="s">
        <v>1700</v>
      </c>
      <c r="N2586" s="514">
        <f t="shared" si="1413"/>
        <v>483.18</v>
      </c>
      <c r="O2586" s="514">
        <f t="shared" si="1447"/>
        <v>0</v>
      </c>
      <c r="P2586" s="680">
        <f>'KB Duct Parts'!$AE$3</f>
        <v>0</v>
      </c>
      <c r="Q2586" s="681">
        <f t="shared" ref="Q2586:Q2649" si="1450">IF(B2586&gt;0,N2586*(1-P2586),0)</f>
        <v>0</v>
      </c>
      <c r="R2586" s="682">
        <f t="shared" ref="R2586:R2649" si="1451">B2586*Q2586</f>
        <v>0</v>
      </c>
      <c r="S2586" s="716">
        <f t="shared" si="1414"/>
        <v>0.2</v>
      </c>
      <c r="T2586" s="679">
        <f t="shared" ref="T2586:T2649" si="1452">ROUND(IF(B2586&gt;0,((N2586*(1-(1*S2586)))),0),2)</f>
        <v>0</v>
      </c>
      <c r="U2586" s="679">
        <f t="shared" ref="U2586:U2649" si="1453">B2586*T2586</f>
        <v>0</v>
      </c>
      <c r="Y2586" s="120"/>
      <c r="AD2586" s="81"/>
      <c r="AF2586" s="370">
        <v>18</v>
      </c>
      <c r="AG2586" s="374">
        <v>16</v>
      </c>
      <c r="AH2586" s="378">
        <v>14</v>
      </c>
      <c r="AI2586" s="381">
        <v>12</v>
      </c>
      <c r="AJ2586" s="386">
        <v>10</v>
      </c>
      <c r="AK2586" s="391"/>
      <c r="AL2586" s="386"/>
      <c r="AM2586" s="363">
        <f t="shared" si="1440"/>
        <v>1</v>
      </c>
      <c r="AN2586" s="578">
        <v>401.6</v>
      </c>
      <c r="AO2586" s="120">
        <f t="shared" si="1421"/>
        <v>602.40000000000009</v>
      </c>
      <c r="AP2586" s="120">
        <f t="shared" si="1415"/>
        <v>702.80000000000007</v>
      </c>
      <c r="AQ2586" s="120">
        <f t="shared" si="1416"/>
        <v>803.2</v>
      </c>
      <c r="AR2586" s="120">
        <f t="shared" si="1417"/>
        <v>923.68</v>
      </c>
      <c r="AS2586" s="120">
        <f t="shared" si="1418"/>
        <v>0</v>
      </c>
      <c r="AT2586" s="120">
        <f t="shared" si="1419"/>
        <v>0</v>
      </c>
      <c r="AU2586" s="363" t="s">
        <v>717</v>
      </c>
      <c r="AV2586" s="393"/>
      <c r="AW2586" s="395"/>
      <c r="AX2586" s="571">
        <v>1.5</v>
      </c>
      <c r="AY2586" s="572">
        <v>1.75</v>
      </c>
      <c r="AZ2586" s="572">
        <v>2</v>
      </c>
      <c r="BA2586" s="572">
        <v>2.2999999999999998</v>
      </c>
      <c r="BB2586" s="573">
        <v>0</v>
      </c>
      <c r="BC2586" s="395">
        <v>0</v>
      </c>
      <c r="BD2586" s="115"/>
      <c r="BE2586" s="115"/>
      <c r="BF2586" s="115">
        <v>2</v>
      </c>
      <c r="BG2586" s="115">
        <v>24</v>
      </c>
      <c r="BH2586" s="423">
        <f t="shared" si="1445"/>
        <v>40.79</v>
      </c>
      <c r="BI2586" s="417">
        <f t="shared" si="1420"/>
        <v>81.58</v>
      </c>
      <c r="BJ2586" s="115"/>
      <c r="BK2586" s="115"/>
      <c r="BQ2586" s="74" t="str">
        <f t="shared" si="1422"/>
        <v>22024.6L-(16)</v>
      </c>
      <c r="BR2586" s="120" t="str">
        <f t="shared" si="1423"/>
        <v>60 deg El-LR 2.5D Gored/Segmented</v>
      </c>
      <c r="BS2586" s="120">
        <f t="shared" si="1424"/>
        <v>602.40000000000009</v>
      </c>
      <c r="BU2586" s="74" t="str">
        <f t="shared" si="1425"/>
        <v>22024.6L-(14)</v>
      </c>
      <c r="BV2586" s="120" t="str">
        <f t="shared" si="1426"/>
        <v>60 deg El-LR 2.5D Gored/Segmented</v>
      </c>
      <c r="BW2586" s="120">
        <f t="shared" si="1427"/>
        <v>702.80000000000007</v>
      </c>
      <c r="BY2586" s="74" t="str">
        <f t="shared" si="1428"/>
        <v>22024.6L-(12)</v>
      </c>
      <c r="BZ2586" s="120" t="str">
        <f t="shared" si="1429"/>
        <v>60 deg El-LR 2.5D Gored/Segmented</v>
      </c>
      <c r="CA2586" s="120">
        <f t="shared" si="1430"/>
        <v>803.2</v>
      </c>
      <c r="CC2586" s="115" t="str">
        <f t="shared" si="1431"/>
        <v>22024.6L-(10)</v>
      </c>
      <c r="CD2586" s="120" t="str">
        <f t="shared" si="1432"/>
        <v>60 deg El-LR 2.5D Gored/Segmented</v>
      </c>
      <c r="CE2586" s="417">
        <f t="shared" si="1433"/>
        <v>923.68</v>
      </c>
      <c r="CF2586" s="115"/>
      <c r="CG2586" s="115" t="str">
        <f t="shared" si="1434"/>
        <v xml:space="preserve"> </v>
      </c>
      <c r="CH2586" s="120" t="str">
        <f t="shared" si="1435"/>
        <v xml:space="preserve"> </v>
      </c>
      <c r="CI2586" s="417" t="str">
        <f t="shared" si="1436"/>
        <v xml:space="preserve"> </v>
      </c>
      <c r="CJ2586" s="115"/>
      <c r="CK2586" s="115" t="str">
        <f t="shared" si="1437"/>
        <v xml:space="preserve"> </v>
      </c>
      <c r="CL2586" s="120" t="str">
        <f t="shared" si="1438"/>
        <v xml:space="preserve"> </v>
      </c>
      <c r="CM2586" s="417" t="str">
        <f t="shared" si="1442"/>
        <v xml:space="preserve"> </v>
      </c>
      <c r="IS2586" s="111">
        <v>326</v>
      </c>
    </row>
    <row r="2587" spans="2:253" s="74" customFormat="1" ht="17.100000000000001" hidden="1" customHeight="1" x14ac:dyDescent="0.25">
      <c r="B2587" s="504">
        <f>IF('KB Duct Parts'!$BL$14=1,'Flanged Elbows'!AZ26,0)</f>
        <v>0</v>
      </c>
      <c r="C2587" s="508" t="s">
        <v>1532</v>
      </c>
      <c r="D2587" s="506" t="str">
        <f t="shared" ref="D2587:D2650" si="1454">IF(AM2587=1,C2587,(C2587&amp;"  ("&amp;L2587&amp;"ga)"))</f>
        <v>22026.6L</v>
      </c>
      <c r="E2587" s="504" t="s">
        <v>1339</v>
      </c>
      <c r="F2587" s="508" t="str">
        <f t="shared" si="1448"/>
        <v xml:space="preserve"> </v>
      </c>
      <c r="G2587" s="516" t="s">
        <v>820</v>
      </c>
      <c r="H2587" s="504" t="str">
        <f>IF('Flanged Parts'!$BB$6=1,"CS",IF('Flanged Parts'!$BB$6=2,"Glv",0))</f>
        <v>Glv</v>
      </c>
      <c r="I2587" s="1035" t="str">
        <f t="shared" si="1449"/>
        <v>Welded Segments</v>
      </c>
      <c r="J2587" s="1036"/>
      <c r="K2587" s="516" t="s">
        <v>881</v>
      </c>
      <c r="L2587" s="535">
        <v>16</v>
      </c>
      <c r="M2587" s="532" t="s">
        <v>1700</v>
      </c>
      <c r="N2587" s="514">
        <f t="shared" si="1413"/>
        <v>726.42000000000007</v>
      </c>
      <c r="O2587" s="514">
        <f t="shared" si="1447"/>
        <v>0</v>
      </c>
      <c r="P2587" s="680">
        <f>'KB Duct Parts'!$AE$3</f>
        <v>0</v>
      </c>
      <c r="Q2587" s="681">
        <f t="shared" si="1450"/>
        <v>0</v>
      </c>
      <c r="R2587" s="682">
        <f t="shared" si="1451"/>
        <v>0</v>
      </c>
      <c r="S2587" s="716">
        <f t="shared" si="1414"/>
        <v>0.2</v>
      </c>
      <c r="T2587" s="679">
        <f t="shared" si="1452"/>
        <v>0</v>
      </c>
      <c r="U2587" s="679">
        <f t="shared" si="1453"/>
        <v>0</v>
      </c>
      <c r="Y2587" s="120"/>
      <c r="AD2587" s="81"/>
      <c r="AF2587" s="370">
        <v>16</v>
      </c>
      <c r="AG2587" s="374">
        <v>14</v>
      </c>
      <c r="AH2587" s="378">
        <v>12</v>
      </c>
      <c r="AI2587" s="381">
        <v>10</v>
      </c>
      <c r="AJ2587" s="386"/>
      <c r="AK2587" s="391"/>
      <c r="AL2587" s="386"/>
      <c r="AM2587" s="363">
        <f t="shared" si="1440"/>
        <v>1</v>
      </c>
      <c r="AN2587" s="578">
        <v>603.70000000000005</v>
      </c>
      <c r="AO2587" s="120">
        <f t="shared" si="1421"/>
        <v>754.625</v>
      </c>
      <c r="AP2587" s="120">
        <f t="shared" si="1415"/>
        <v>905.55000000000007</v>
      </c>
      <c r="AQ2587" s="120">
        <f t="shared" si="1416"/>
        <v>1086.6600000000001</v>
      </c>
      <c r="AR2587" s="120">
        <f t="shared" si="1417"/>
        <v>0</v>
      </c>
      <c r="AS2587" s="120">
        <f t="shared" si="1418"/>
        <v>0</v>
      </c>
      <c r="AT2587" s="120">
        <f t="shared" si="1419"/>
        <v>0</v>
      </c>
      <c r="AU2587" s="363" t="s">
        <v>717</v>
      </c>
      <c r="AV2587" s="393"/>
      <c r="AW2587" s="395"/>
      <c r="AX2587" s="571">
        <v>1.25</v>
      </c>
      <c r="AY2587" s="572">
        <v>1.5</v>
      </c>
      <c r="AZ2587" s="572">
        <v>1.8</v>
      </c>
      <c r="BA2587" s="572">
        <v>0</v>
      </c>
      <c r="BB2587" s="573">
        <v>0</v>
      </c>
      <c r="BC2587" s="395">
        <v>0</v>
      </c>
      <c r="BD2587" s="115"/>
      <c r="BE2587" s="115"/>
      <c r="BF2587" s="115">
        <v>2</v>
      </c>
      <c r="BG2587" s="115">
        <v>26</v>
      </c>
      <c r="BH2587" s="423">
        <f t="shared" si="1445"/>
        <v>61.36</v>
      </c>
      <c r="BI2587" s="417">
        <f t="shared" si="1420"/>
        <v>122.72</v>
      </c>
      <c r="BJ2587" s="115"/>
      <c r="BK2587" s="115"/>
      <c r="BQ2587" s="74" t="str">
        <f t="shared" si="1422"/>
        <v>22026.6L-(14)</v>
      </c>
      <c r="BR2587" s="120" t="str">
        <f t="shared" si="1423"/>
        <v>60 deg El-LR 2.5D Gored/Segmented</v>
      </c>
      <c r="BS2587" s="120">
        <f t="shared" si="1424"/>
        <v>754.625</v>
      </c>
      <c r="BU2587" s="74" t="str">
        <f t="shared" si="1425"/>
        <v>22026.6L-(12)</v>
      </c>
      <c r="BV2587" s="120" t="str">
        <f t="shared" si="1426"/>
        <v>60 deg El-LR 2.5D Gored/Segmented</v>
      </c>
      <c r="BW2587" s="120">
        <f t="shared" si="1427"/>
        <v>905.55000000000007</v>
      </c>
      <c r="BY2587" s="74" t="str">
        <f t="shared" si="1428"/>
        <v>22026.6L-(10)</v>
      </c>
      <c r="BZ2587" s="120" t="str">
        <f t="shared" si="1429"/>
        <v>60 deg El-LR 2.5D Gored/Segmented</v>
      </c>
      <c r="CA2587" s="120">
        <f t="shared" si="1430"/>
        <v>1086.6600000000001</v>
      </c>
      <c r="CC2587" s="115" t="str">
        <f t="shared" si="1431"/>
        <v xml:space="preserve"> </v>
      </c>
      <c r="CD2587" s="120" t="str">
        <f t="shared" si="1432"/>
        <v xml:space="preserve"> </v>
      </c>
      <c r="CE2587" s="417" t="str">
        <f t="shared" si="1433"/>
        <v xml:space="preserve"> </v>
      </c>
      <c r="CF2587" s="115"/>
      <c r="CG2587" s="115" t="str">
        <f t="shared" si="1434"/>
        <v xml:space="preserve"> </v>
      </c>
      <c r="CH2587" s="120" t="str">
        <f t="shared" si="1435"/>
        <v xml:space="preserve"> </v>
      </c>
      <c r="CI2587" s="417" t="str">
        <f t="shared" si="1436"/>
        <v xml:space="preserve"> </v>
      </c>
      <c r="CJ2587" s="115"/>
      <c r="CK2587" s="115" t="str">
        <f t="shared" si="1437"/>
        <v xml:space="preserve"> </v>
      </c>
      <c r="CL2587" s="120" t="str">
        <f t="shared" si="1438"/>
        <v xml:space="preserve"> </v>
      </c>
      <c r="CM2587" s="417" t="str">
        <f t="shared" si="1442"/>
        <v xml:space="preserve"> </v>
      </c>
      <c r="IS2587" s="111">
        <v>367</v>
      </c>
    </row>
    <row r="2588" spans="2:253" s="74" customFormat="1" ht="17.100000000000001" hidden="1" customHeight="1" x14ac:dyDescent="0.25">
      <c r="B2588" s="504">
        <f>IF('KB Duct Parts'!$BL$14=1,'Flanged Elbows'!AZ27,0)</f>
        <v>0</v>
      </c>
      <c r="C2588" s="508" t="s">
        <v>1533</v>
      </c>
      <c r="D2588" s="506" t="str">
        <f t="shared" si="1454"/>
        <v>22028.6L</v>
      </c>
      <c r="E2588" s="504" t="s">
        <v>1340</v>
      </c>
      <c r="F2588" s="508" t="str">
        <f t="shared" si="1448"/>
        <v xml:space="preserve"> </v>
      </c>
      <c r="G2588" s="516" t="s">
        <v>820</v>
      </c>
      <c r="H2588" s="504" t="str">
        <f>IF('Flanged Parts'!$BB$6=1,"CS",IF('Flanged Parts'!$BB$6=2,"Glv",0))</f>
        <v>Glv</v>
      </c>
      <c r="I2588" s="1035" t="str">
        <f t="shared" si="1449"/>
        <v>Welded Segments</v>
      </c>
      <c r="J2588" s="1036"/>
      <c r="K2588" s="516" t="s">
        <v>881</v>
      </c>
      <c r="L2588" s="535">
        <v>16</v>
      </c>
      <c r="M2588" s="532" t="s">
        <v>1700</v>
      </c>
      <c r="N2588" s="514">
        <f t="shared" si="1413"/>
        <v>771.22</v>
      </c>
      <c r="O2588" s="514">
        <f t="shared" si="1447"/>
        <v>0</v>
      </c>
      <c r="P2588" s="680">
        <f>'KB Duct Parts'!$AE$3</f>
        <v>0</v>
      </c>
      <c r="Q2588" s="681">
        <f t="shared" si="1450"/>
        <v>0</v>
      </c>
      <c r="R2588" s="682">
        <f t="shared" si="1451"/>
        <v>0</v>
      </c>
      <c r="S2588" s="716">
        <f t="shared" si="1414"/>
        <v>0.2</v>
      </c>
      <c r="T2588" s="679">
        <f t="shared" si="1452"/>
        <v>0</v>
      </c>
      <c r="U2588" s="679">
        <f t="shared" si="1453"/>
        <v>0</v>
      </c>
      <c r="Y2588" s="120"/>
      <c r="AD2588" s="81"/>
      <c r="AF2588" s="370">
        <v>16</v>
      </c>
      <c r="AG2588" s="374">
        <v>14</v>
      </c>
      <c r="AH2588" s="378">
        <v>12</v>
      </c>
      <c r="AI2588" s="381">
        <v>10</v>
      </c>
      <c r="AJ2588" s="386"/>
      <c r="AK2588" s="391"/>
      <c r="AL2588" s="386"/>
      <c r="AM2588" s="363">
        <f t="shared" si="1440"/>
        <v>1</v>
      </c>
      <c r="AN2588" s="578">
        <v>644.4</v>
      </c>
      <c r="AO2588" s="120">
        <f t="shared" si="1421"/>
        <v>805.5</v>
      </c>
      <c r="AP2588" s="120">
        <f t="shared" si="1415"/>
        <v>966.59999999999991</v>
      </c>
      <c r="AQ2588" s="120">
        <f t="shared" si="1416"/>
        <v>1159.92</v>
      </c>
      <c r="AR2588" s="120">
        <f t="shared" si="1417"/>
        <v>0</v>
      </c>
      <c r="AS2588" s="120">
        <f t="shared" si="1418"/>
        <v>0</v>
      </c>
      <c r="AT2588" s="120">
        <f t="shared" si="1419"/>
        <v>0</v>
      </c>
      <c r="AU2588" s="363" t="s">
        <v>717</v>
      </c>
      <c r="AV2588" s="393"/>
      <c r="AW2588" s="395"/>
      <c r="AX2588" s="571">
        <v>1.25</v>
      </c>
      <c r="AY2588" s="572">
        <v>1.5</v>
      </c>
      <c r="AZ2588" s="572">
        <v>1.8</v>
      </c>
      <c r="BA2588" s="572">
        <v>0</v>
      </c>
      <c r="BB2588" s="573">
        <v>0</v>
      </c>
      <c r="BC2588" s="395">
        <v>0</v>
      </c>
      <c r="BD2588" s="115"/>
      <c r="BE2588" s="115"/>
      <c r="BF2588" s="115">
        <v>2</v>
      </c>
      <c r="BG2588" s="115">
        <v>28</v>
      </c>
      <c r="BH2588" s="423">
        <f t="shared" si="1445"/>
        <v>63.41</v>
      </c>
      <c r="BI2588" s="417">
        <f t="shared" si="1420"/>
        <v>126.82</v>
      </c>
      <c r="BJ2588" s="115"/>
      <c r="BK2588" s="115"/>
      <c r="BQ2588" s="74" t="str">
        <f t="shared" si="1422"/>
        <v>22028.6L-(14)</v>
      </c>
      <c r="BR2588" s="120" t="str">
        <f t="shared" si="1423"/>
        <v>60 deg El-LR 2.5D Gored/Segmented</v>
      </c>
      <c r="BS2588" s="120">
        <f t="shared" si="1424"/>
        <v>805.5</v>
      </c>
      <c r="BU2588" s="74" t="str">
        <f t="shared" si="1425"/>
        <v>22028.6L-(12)</v>
      </c>
      <c r="BV2588" s="120" t="str">
        <f t="shared" si="1426"/>
        <v>60 deg El-LR 2.5D Gored/Segmented</v>
      </c>
      <c r="BW2588" s="120">
        <f t="shared" si="1427"/>
        <v>966.59999999999991</v>
      </c>
      <c r="BY2588" s="74" t="str">
        <f t="shared" si="1428"/>
        <v>22028.6L-(10)</v>
      </c>
      <c r="BZ2588" s="120" t="str">
        <f t="shared" si="1429"/>
        <v>60 deg El-LR 2.5D Gored/Segmented</v>
      </c>
      <c r="CA2588" s="120">
        <f t="shared" si="1430"/>
        <v>1159.92</v>
      </c>
      <c r="CC2588" s="115" t="str">
        <f t="shared" si="1431"/>
        <v xml:space="preserve"> </v>
      </c>
      <c r="CD2588" s="120" t="str">
        <f t="shared" si="1432"/>
        <v xml:space="preserve"> </v>
      </c>
      <c r="CE2588" s="417" t="str">
        <f t="shared" si="1433"/>
        <v xml:space="preserve"> </v>
      </c>
      <c r="CF2588" s="115"/>
      <c r="CG2588" s="115" t="str">
        <f t="shared" si="1434"/>
        <v xml:space="preserve"> </v>
      </c>
      <c r="CH2588" s="120" t="str">
        <f t="shared" si="1435"/>
        <v xml:space="preserve"> </v>
      </c>
      <c r="CI2588" s="417" t="str">
        <f t="shared" si="1436"/>
        <v xml:space="preserve"> </v>
      </c>
      <c r="CJ2588" s="115"/>
      <c r="CK2588" s="115" t="str">
        <f t="shared" si="1437"/>
        <v xml:space="preserve"> </v>
      </c>
      <c r="CL2588" s="120" t="str">
        <f t="shared" si="1438"/>
        <v xml:space="preserve"> </v>
      </c>
      <c r="CM2588" s="417" t="str">
        <f t="shared" si="1442"/>
        <v xml:space="preserve"> </v>
      </c>
      <c r="IS2588" s="111">
        <v>417</v>
      </c>
    </row>
    <row r="2589" spans="2:253" s="74" customFormat="1" ht="17.100000000000001" hidden="1" customHeight="1" x14ac:dyDescent="0.25">
      <c r="B2589" s="504">
        <f>IF('KB Duct Parts'!$BL$14=1,'Flanged Elbows'!AZ28,0)</f>
        <v>0</v>
      </c>
      <c r="C2589" s="508" t="s">
        <v>1534</v>
      </c>
      <c r="D2589" s="506" t="str">
        <f t="shared" si="1454"/>
        <v>22030.6L</v>
      </c>
      <c r="E2589" s="504" t="s">
        <v>1341</v>
      </c>
      <c r="F2589" s="508" t="str">
        <f t="shared" si="1448"/>
        <v xml:space="preserve"> </v>
      </c>
      <c r="G2589" s="516" t="s">
        <v>820</v>
      </c>
      <c r="H2589" s="504" t="str">
        <f>IF('Flanged Parts'!$BB$6=1,"CS",IF('Flanged Parts'!$BB$6=2,"Glv",0))</f>
        <v>Glv</v>
      </c>
      <c r="I2589" s="1035" t="str">
        <f t="shared" si="1449"/>
        <v>Welded Segments</v>
      </c>
      <c r="J2589" s="1036"/>
      <c r="K2589" s="516" t="s">
        <v>881</v>
      </c>
      <c r="L2589" s="535">
        <v>16</v>
      </c>
      <c r="M2589" s="532" t="s">
        <v>1700</v>
      </c>
      <c r="N2589" s="514">
        <f t="shared" si="1413"/>
        <v>893.22</v>
      </c>
      <c r="O2589" s="514">
        <f t="shared" si="1447"/>
        <v>0</v>
      </c>
      <c r="P2589" s="680">
        <f>'KB Duct Parts'!$AE$3</f>
        <v>0</v>
      </c>
      <c r="Q2589" s="681">
        <f t="shared" si="1450"/>
        <v>0</v>
      </c>
      <c r="R2589" s="682">
        <f t="shared" si="1451"/>
        <v>0</v>
      </c>
      <c r="S2589" s="716">
        <f t="shared" si="1414"/>
        <v>0.2</v>
      </c>
      <c r="T2589" s="679">
        <f t="shared" si="1452"/>
        <v>0</v>
      </c>
      <c r="U2589" s="679">
        <f t="shared" si="1453"/>
        <v>0</v>
      </c>
      <c r="Y2589" s="120"/>
      <c r="AD2589" s="81"/>
      <c r="AF2589" s="370">
        <v>16</v>
      </c>
      <c r="AG2589" s="374">
        <v>14</v>
      </c>
      <c r="AH2589" s="378">
        <v>12</v>
      </c>
      <c r="AI2589" s="381">
        <v>10</v>
      </c>
      <c r="AJ2589" s="386"/>
      <c r="AK2589" s="391"/>
      <c r="AL2589" s="386"/>
      <c r="AM2589" s="363">
        <f t="shared" si="1440"/>
        <v>1</v>
      </c>
      <c r="AN2589" s="578">
        <v>757.7</v>
      </c>
      <c r="AO2589" s="120">
        <f t="shared" si="1421"/>
        <v>947.125</v>
      </c>
      <c r="AP2589" s="120">
        <f t="shared" si="1415"/>
        <v>1136.5500000000002</v>
      </c>
      <c r="AQ2589" s="120">
        <f t="shared" si="1416"/>
        <v>1363.8600000000001</v>
      </c>
      <c r="AR2589" s="120">
        <f t="shared" si="1417"/>
        <v>0</v>
      </c>
      <c r="AS2589" s="120">
        <f t="shared" si="1418"/>
        <v>0</v>
      </c>
      <c r="AT2589" s="120">
        <f t="shared" si="1419"/>
        <v>0</v>
      </c>
      <c r="AU2589" s="363" t="s">
        <v>717</v>
      </c>
      <c r="AV2589" s="393"/>
      <c r="AW2589" s="395"/>
      <c r="AX2589" s="571">
        <v>1.25</v>
      </c>
      <c r="AY2589" s="572">
        <v>1.5</v>
      </c>
      <c r="AZ2589" s="572">
        <v>1.8</v>
      </c>
      <c r="BA2589" s="572">
        <v>0</v>
      </c>
      <c r="BB2589" s="573">
        <v>0</v>
      </c>
      <c r="BC2589" s="395">
        <v>0</v>
      </c>
      <c r="BD2589" s="115"/>
      <c r="BE2589" s="115"/>
      <c r="BF2589" s="115">
        <v>2</v>
      </c>
      <c r="BG2589" s="115">
        <v>30</v>
      </c>
      <c r="BH2589" s="423">
        <f t="shared" si="1445"/>
        <v>67.760000000000005</v>
      </c>
      <c r="BI2589" s="417">
        <f t="shared" si="1420"/>
        <v>135.52000000000001</v>
      </c>
      <c r="BJ2589" s="115"/>
      <c r="BK2589" s="115"/>
      <c r="BQ2589" s="74" t="str">
        <f t="shared" si="1422"/>
        <v>22030.6L-(14)</v>
      </c>
      <c r="BR2589" s="120" t="str">
        <f t="shared" si="1423"/>
        <v>60 deg El-LR 2.5D Gored/Segmented</v>
      </c>
      <c r="BS2589" s="120">
        <f t="shared" si="1424"/>
        <v>947.125</v>
      </c>
      <c r="BU2589" s="74" t="str">
        <f t="shared" si="1425"/>
        <v>22030.6L-(12)</v>
      </c>
      <c r="BV2589" s="120" t="str">
        <f t="shared" si="1426"/>
        <v>60 deg El-LR 2.5D Gored/Segmented</v>
      </c>
      <c r="BW2589" s="120">
        <f t="shared" si="1427"/>
        <v>1136.5500000000002</v>
      </c>
      <c r="BY2589" s="74" t="str">
        <f t="shared" si="1428"/>
        <v>22030.6L-(10)</v>
      </c>
      <c r="BZ2589" s="120" t="str">
        <f t="shared" si="1429"/>
        <v>60 deg El-LR 2.5D Gored/Segmented</v>
      </c>
      <c r="CA2589" s="120">
        <f t="shared" si="1430"/>
        <v>1363.8600000000001</v>
      </c>
      <c r="CC2589" s="115" t="str">
        <f t="shared" si="1431"/>
        <v xml:space="preserve"> </v>
      </c>
      <c r="CD2589" s="120" t="str">
        <f t="shared" si="1432"/>
        <v xml:space="preserve"> </v>
      </c>
      <c r="CE2589" s="417" t="str">
        <f t="shared" si="1433"/>
        <v xml:space="preserve"> </v>
      </c>
      <c r="CF2589" s="115"/>
      <c r="CG2589" s="115" t="str">
        <f t="shared" si="1434"/>
        <v xml:space="preserve"> </v>
      </c>
      <c r="CH2589" s="120" t="str">
        <f t="shared" si="1435"/>
        <v xml:space="preserve"> </v>
      </c>
      <c r="CI2589" s="417" t="str">
        <f t="shared" si="1436"/>
        <v xml:space="preserve"> </v>
      </c>
      <c r="CJ2589" s="115"/>
      <c r="CK2589" s="115" t="str">
        <f t="shared" si="1437"/>
        <v xml:space="preserve"> </v>
      </c>
      <c r="CL2589" s="120" t="str">
        <f t="shared" si="1438"/>
        <v xml:space="preserve"> </v>
      </c>
      <c r="CM2589" s="417" t="str">
        <f t="shared" si="1442"/>
        <v xml:space="preserve"> </v>
      </c>
      <c r="IS2589" s="111">
        <v>485</v>
      </c>
    </row>
    <row r="2590" spans="2:253" s="74" customFormat="1" ht="17.100000000000001" hidden="1" customHeight="1" x14ac:dyDescent="0.25">
      <c r="B2590" s="504">
        <f>IF('KB Duct Parts'!$BL$14=1,'Flanged Elbows'!AZ29,0)</f>
        <v>0</v>
      </c>
      <c r="C2590" s="508" t="s">
        <v>1535</v>
      </c>
      <c r="D2590" s="506" t="str">
        <f t="shared" si="1454"/>
        <v>22032.6L</v>
      </c>
      <c r="E2590" s="504" t="s">
        <v>1342</v>
      </c>
      <c r="F2590" s="508" t="str">
        <f t="shared" si="1448"/>
        <v xml:space="preserve"> </v>
      </c>
      <c r="G2590" s="516" t="s">
        <v>820</v>
      </c>
      <c r="H2590" s="504" t="str">
        <f>IF('Flanged Parts'!$BB$6=1,"CS",IF('Flanged Parts'!$BB$6=2,"Glv",0))</f>
        <v>Glv</v>
      </c>
      <c r="I2590" s="1035" t="str">
        <f t="shared" si="1449"/>
        <v>Welded Segments</v>
      </c>
      <c r="J2590" s="1036"/>
      <c r="K2590" s="516" t="s">
        <v>881</v>
      </c>
      <c r="L2590" s="535">
        <v>16</v>
      </c>
      <c r="M2590" s="532" t="s">
        <v>1700</v>
      </c>
      <c r="N2590" s="514">
        <f t="shared" si="1413"/>
        <v>1037.06</v>
      </c>
      <c r="O2590" s="514">
        <f t="shared" si="1447"/>
        <v>0</v>
      </c>
      <c r="P2590" s="680">
        <f>'KB Duct Parts'!$AE$3</f>
        <v>0</v>
      </c>
      <c r="Q2590" s="681">
        <f t="shared" si="1450"/>
        <v>0</v>
      </c>
      <c r="R2590" s="682">
        <f t="shared" si="1451"/>
        <v>0</v>
      </c>
      <c r="S2590" s="716">
        <f t="shared" si="1414"/>
        <v>0.2</v>
      </c>
      <c r="T2590" s="679">
        <f t="shared" si="1452"/>
        <v>0</v>
      </c>
      <c r="U2590" s="679">
        <f t="shared" si="1453"/>
        <v>0</v>
      </c>
      <c r="Y2590" s="120"/>
      <c r="AD2590" s="81"/>
      <c r="AF2590" s="370">
        <v>16</v>
      </c>
      <c r="AG2590" s="374">
        <v>14</v>
      </c>
      <c r="AH2590" s="378">
        <v>12</v>
      </c>
      <c r="AI2590" s="381">
        <v>10</v>
      </c>
      <c r="AJ2590" s="386"/>
      <c r="AK2590" s="391"/>
      <c r="AL2590" s="386"/>
      <c r="AM2590" s="363">
        <f t="shared" si="1440"/>
        <v>1</v>
      </c>
      <c r="AN2590" s="578">
        <v>886.7</v>
      </c>
      <c r="AO2590" s="120">
        <f t="shared" si="1421"/>
        <v>1108.375</v>
      </c>
      <c r="AP2590" s="120">
        <f t="shared" si="1415"/>
        <v>1330.0500000000002</v>
      </c>
      <c r="AQ2590" s="120">
        <f t="shared" si="1416"/>
        <v>1596.0600000000002</v>
      </c>
      <c r="AR2590" s="120">
        <f t="shared" si="1417"/>
        <v>0</v>
      </c>
      <c r="AS2590" s="120">
        <f t="shared" si="1418"/>
        <v>0</v>
      </c>
      <c r="AT2590" s="120">
        <f t="shared" si="1419"/>
        <v>0</v>
      </c>
      <c r="AU2590" s="363" t="s">
        <v>717</v>
      </c>
      <c r="AV2590" s="393"/>
      <c r="AW2590" s="395"/>
      <c r="AX2590" s="571">
        <v>1.25</v>
      </c>
      <c r="AY2590" s="572">
        <v>1.5</v>
      </c>
      <c r="AZ2590" s="572">
        <v>1.8</v>
      </c>
      <c r="BA2590" s="572">
        <v>0</v>
      </c>
      <c r="BB2590" s="573">
        <v>0</v>
      </c>
      <c r="BC2590" s="395">
        <v>0</v>
      </c>
      <c r="BD2590" s="115"/>
      <c r="BE2590" s="115"/>
      <c r="BF2590" s="115">
        <v>2</v>
      </c>
      <c r="BG2590" s="115">
        <v>32</v>
      </c>
      <c r="BH2590" s="423">
        <f t="shared" si="1445"/>
        <v>75.180000000000007</v>
      </c>
      <c r="BI2590" s="417">
        <f t="shared" si="1420"/>
        <v>150.36000000000001</v>
      </c>
      <c r="BJ2590" s="115"/>
      <c r="BK2590" s="115"/>
      <c r="BQ2590" s="74" t="str">
        <f t="shared" si="1422"/>
        <v>22032.6L-(14)</v>
      </c>
      <c r="BR2590" s="120" t="str">
        <f t="shared" si="1423"/>
        <v>60 deg El-LR 2.5D Gored/Segmented</v>
      </c>
      <c r="BS2590" s="120">
        <f t="shared" si="1424"/>
        <v>1108.375</v>
      </c>
      <c r="BU2590" s="74" t="str">
        <f t="shared" si="1425"/>
        <v>22032.6L-(12)</v>
      </c>
      <c r="BV2590" s="120" t="str">
        <f t="shared" si="1426"/>
        <v>60 deg El-LR 2.5D Gored/Segmented</v>
      </c>
      <c r="BW2590" s="120">
        <f t="shared" si="1427"/>
        <v>1330.0500000000002</v>
      </c>
      <c r="BY2590" s="74" t="str">
        <f t="shared" si="1428"/>
        <v>22032.6L-(10)</v>
      </c>
      <c r="BZ2590" s="120" t="str">
        <f t="shared" si="1429"/>
        <v>60 deg El-LR 2.5D Gored/Segmented</v>
      </c>
      <c r="CA2590" s="120">
        <f t="shared" si="1430"/>
        <v>1596.0600000000002</v>
      </c>
      <c r="CC2590" s="115" t="str">
        <f t="shared" si="1431"/>
        <v xml:space="preserve"> </v>
      </c>
      <c r="CD2590" s="120" t="str">
        <f t="shared" si="1432"/>
        <v xml:space="preserve"> </v>
      </c>
      <c r="CE2590" s="417" t="str">
        <f t="shared" si="1433"/>
        <v xml:space="preserve"> </v>
      </c>
      <c r="CF2590" s="115"/>
      <c r="CG2590" s="115" t="str">
        <f t="shared" si="1434"/>
        <v xml:space="preserve"> </v>
      </c>
      <c r="CH2590" s="120" t="str">
        <f t="shared" si="1435"/>
        <v xml:space="preserve"> </v>
      </c>
      <c r="CI2590" s="417" t="str">
        <f t="shared" si="1436"/>
        <v xml:space="preserve"> </v>
      </c>
      <c r="CJ2590" s="115"/>
      <c r="CK2590" s="115" t="str">
        <f t="shared" si="1437"/>
        <v xml:space="preserve"> </v>
      </c>
      <c r="CL2590" s="120" t="str">
        <f t="shared" si="1438"/>
        <v xml:space="preserve"> </v>
      </c>
      <c r="CM2590" s="417" t="str">
        <f t="shared" si="1442"/>
        <v xml:space="preserve"> </v>
      </c>
      <c r="IS2590" s="111">
        <v>562</v>
      </c>
    </row>
    <row r="2591" spans="2:253" s="74" customFormat="1" ht="17.100000000000001" hidden="1" customHeight="1" x14ac:dyDescent="0.25">
      <c r="B2591" s="504">
        <f>IF('KB Duct Parts'!$BL$14=1,'Flanged Elbows'!AZ30,0)</f>
        <v>0</v>
      </c>
      <c r="C2591" s="508" t="s">
        <v>1536</v>
      </c>
      <c r="D2591" s="506" t="str">
        <f t="shared" si="1454"/>
        <v>22034.6L</v>
      </c>
      <c r="E2591" s="504" t="s">
        <v>1343</v>
      </c>
      <c r="F2591" s="508" t="str">
        <f t="shared" si="1448"/>
        <v xml:space="preserve"> </v>
      </c>
      <c r="G2591" s="516" t="s">
        <v>820</v>
      </c>
      <c r="H2591" s="504" t="str">
        <f>IF('Flanged Parts'!$BB$6=1,"CS",IF('Flanged Parts'!$BB$6=2,"Glv",0))</f>
        <v>Glv</v>
      </c>
      <c r="I2591" s="1035" t="str">
        <f t="shared" si="1449"/>
        <v>Welded Segments</v>
      </c>
      <c r="J2591" s="1036"/>
      <c r="K2591" s="516" t="s">
        <v>881</v>
      </c>
      <c r="L2591" s="535">
        <v>16</v>
      </c>
      <c r="M2591" s="532" t="s">
        <v>1700</v>
      </c>
      <c r="N2591" s="514">
        <f t="shared" si="1413"/>
        <v>1369.04</v>
      </c>
      <c r="O2591" s="514">
        <f t="shared" si="1447"/>
        <v>0</v>
      </c>
      <c r="P2591" s="680">
        <f>'KB Duct Parts'!$AE$3</f>
        <v>0</v>
      </c>
      <c r="Q2591" s="681">
        <f t="shared" si="1450"/>
        <v>0</v>
      </c>
      <c r="R2591" s="682">
        <f t="shared" si="1451"/>
        <v>0</v>
      </c>
      <c r="S2591" s="716">
        <f t="shared" si="1414"/>
        <v>0.2</v>
      </c>
      <c r="T2591" s="679">
        <f t="shared" si="1452"/>
        <v>0</v>
      </c>
      <c r="U2591" s="679">
        <f t="shared" si="1453"/>
        <v>0</v>
      </c>
      <c r="Y2591" s="120"/>
      <c r="AD2591" s="81"/>
      <c r="AF2591" s="370">
        <v>16</v>
      </c>
      <c r="AG2591" s="374">
        <v>14</v>
      </c>
      <c r="AH2591" s="378">
        <v>12</v>
      </c>
      <c r="AI2591" s="381">
        <v>10</v>
      </c>
      <c r="AJ2591" s="386"/>
      <c r="AK2591" s="391"/>
      <c r="AL2591" s="386"/>
      <c r="AM2591" s="363">
        <f t="shared" si="1440"/>
        <v>1</v>
      </c>
      <c r="AN2591" s="578">
        <v>1214.4000000000001</v>
      </c>
      <c r="AO2591" s="120">
        <f t="shared" si="1421"/>
        <v>1518</v>
      </c>
      <c r="AP2591" s="120">
        <f t="shared" si="1415"/>
        <v>1821.6000000000001</v>
      </c>
      <c r="AQ2591" s="120">
        <f t="shared" si="1416"/>
        <v>2185.92</v>
      </c>
      <c r="AR2591" s="120">
        <f t="shared" si="1417"/>
        <v>0</v>
      </c>
      <c r="AS2591" s="120">
        <f t="shared" si="1418"/>
        <v>0</v>
      </c>
      <c r="AT2591" s="120">
        <f t="shared" si="1419"/>
        <v>0</v>
      </c>
      <c r="AU2591" s="363" t="s">
        <v>717</v>
      </c>
      <c r="AV2591" s="393"/>
      <c r="AW2591" s="395"/>
      <c r="AX2591" s="571">
        <v>1.25</v>
      </c>
      <c r="AY2591" s="572">
        <v>1.5</v>
      </c>
      <c r="AZ2591" s="572">
        <v>1.8</v>
      </c>
      <c r="BA2591" s="572">
        <v>0</v>
      </c>
      <c r="BB2591" s="573">
        <v>0</v>
      </c>
      <c r="BC2591" s="395">
        <v>0</v>
      </c>
      <c r="BD2591" s="115"/>
      <c r="BE2591" s="115"/>
      <c r="BF2591" s="115">
        <v>2</v>
      </c>
      <c r="BG2591" s="115">
        <v>34</v>
      </c>
      <c r="BH2591" s="423">
        <f t="shared" si="1445"/>
        <v>77.319999999999993</v>
      </c>
      <c r="BI2591" s="417">
        <f t="shared" si="1420"/>
        <v>154.63999999999999</v>
      </c>
      <c r="BJ2591" s="115"/>
      <c r="BK2591" s="115"/>
      <c r="BQ2591" s="74" t="str">
        <f t="shared" si="1422"/>
        <v>22034.6L-(14)</v>
      </c>
      <c r="BR2591" s="120" t="str">
        <f t="shared" si="1423"/>
        <v>60 deg El-LR 2.5D Gored/Segmented</v>
      </c>
      <c r="BS2591" s="120">
        <f t="shared" si="1424"/>
        <v>1518</v>
      </c>
      <c r="BU2591" s="74" t="str">
        <f t="shared" si="1425"/>
        <v>22034.6L-(12)</v>
      </c>
      <c r="BV2591" s="120" t="str">
        <f t="shared" si="1426"/>
        <v>60 deg El-LR 2.5D Gored/Segmented</v>
      </c>
      <c r="BW2591" s="120">
        <f t="shared" si="1427"/>
        <v>1821.6000000000001</v>
      </c>
      <c r="BY2591" s="74" t="str">
        <f t="shared" si="1428"/>
        <v>22034.6L-(10)</v>
      </c>
      <c r="BZ2591" s="120" t="str">
        <f t="shared" si="1429"/>
        <v>60 deg El-LR 2.5D Gored/Segmented</v>
      </c>
      <c r="CA2591" s="120">
        <f t="shared" si="1430"/>
        <v>2185.92</v>
      </c>
      <c r="CC2591" s="115" t="str">
        <f t="shared" si="1431"/>
        <v xml:space="preserve"> </v>
      </c>
      <c r="CD2591" s="120" t="str">
        <f t="shared" si="1432"/>
        <v xml:space="preserve"> </v>
      </c>
      <c r="CE2591" s="417" t="str">
        <f t="shared" si="1433"/>
        <v xml:space="preserve"> </v>
      </c>
      <c r="CF2591" s="115"/>
      <c r="CG2591" s="115" t="str">
        <f t="shared" si="1434"/>
        <v xml:space="preserve"> </v>
      </c>
      <c r="CH2591" s="120" t="str">
        <f t="shared" si="1435"/>
        <v xml:space="preserve"> </v>
      </c>
      <c r="CI2591" s="417" t="str">
        <f t="shared" si="1436"/>
        <v xml:space="preserve"> </v>
      </c>
      <c r="CJ2591" s="115"/>
      <c r="CK2591" s="115" t="str">
        <f t="shared" si="1437"/>
        <v xml:space="preserve"> </v>
      </c>
      <c r="CL2591" s="120" t="str">
        <f t="shared" si="1438"/>
        <v xml:space="preserve"> </v>
      </c>
      <c r="CM2591" s="417" t="str">
        <f t="shared" si="1442"/>
        <v xml:space="preserve"> </v>
      </c>
      <c r="IS2591" s="111">
        <v>752</v>
      </c>
    </row>
    <row r="2592" spans="2:253" s="74" customFormat="1" ht="17.100000000000001" hidden="1" customHeight="1" x14ac:dyDescent="0.25">
      <c r="B2592" s="504">
        <f>IF('KB Duct Parts'!$BL$14=1,'Flanged Elbows'!AZ31,0)</f>
        <v>0</v>
      </c>
      <c r="C2592" s="508" t="s">
        <v>1537</v>
      </c>
      <c r="D2592" s="506" t="str">
        <f t="shared" si="1454"/>
        <v>22036.6L</v>
      </c>
      <c r="E2592" s="504" t="s">
        <v>1344</v>
      </c>
      <c r="F2592" s="508" t="str">
        <f t="shared" si="1448"/>
        <v xml:space="preserve"> </v>
      </c>
      <c r="G2592" s="516" t="s">
        <v>820</v>
      </c>
      <c r="H2592" s="504" t="str">
        <f>IF('Flanged Parts'!$BB$6=1,"CS",IF('Flanged Parts'!$BB$6=2,"Glv",0))</f>
        <v>Glv</v>
      </c>
      <c r="I2592" s="1035" t="str">
        <f t="shared" si="1449"/>
        <v>Welded Segments</v>
      </c>
      <c r="J2592" s="1036"/>
      <c r="K2592" s="516" t="s">
        <v>881</v>
      </c>
      <c r="L2592" s="535">
        <v>16</v>
      </c>
      <c r="M2592" s="532" t="s">
        <v>1700</v>
      </c>
      <c r="N2592" s="514">
        <f t="shared" si="1413"/>
        <v>1709.02</v>
      </c>
      <c r="O2592" s="514">
        <f t="shared" si="1447"/>
        <v>0</v>
      </c>
      <c r="P2592" s="680">
        <f>'KB Duct Parts'!$AE$3</f>
        <v>0</v>
      </c>
      <c r="Q2592" s="681">
        <f t="shared" si="1450"/>
        <v>0</v>
      </c>
      <c r="R2592" s="682">
        <f t="shared" si="1451"/>
        <v>0</v>
      </c>
      <c r="S2592" s="716">
        <f t="shared" si="1414"/>
        <v>0.2</v>
      </c>
      <c r="T2592" s="679">
        <f t="shared" si="1452"/>
        <v>0</v>
      </c>
      <c r="U2592" s="679">
        <f t="shared" si="1453"/>
        <v>0</v>
      </c>
      <c r="Y2592" s="120"/>
      <c r="AD2592" s="81"/>
      <c r="AF2592" s="370">
        <v>16</v>
      </c>
      <c r="AG2592" s="374">
        <v>14</v>
      </c>
      <c r="AH2592" s="378">
        <v>12</v>
      </c>
      <c r="AI2592" s="381">
        <v>10</v>
      </c>
      <c r="AJ2592" s="386"/>
      <c r="AK2592" s="391"/>
      <c r="AL2592" s="386"/>
      <c r="AM2592" s="363">
        <f t="shared" si="1440"/>
        <v>1</v>
      </c>
      <c r="AN2592" s="578">
        <v>1544</v>
      </c>
      <c r="AO2592" s="120">
        <f t="shared" si="1421"/>
        <v>1930</v>
      </c>
      <c r="AP2592" s="120">
        <f t="shared" si="1415"/>
        <v>2316</v>
      </c>
      <c r="AQ2592" s="120">
        <f t="shared" si="1416"/>
        <v>2779.2000000000003</v>
      </c>
      <c r="AR2592" s="120">
        <f t="shared" si="1417"/>
        <v>0</v>
      </c>
      <c r="AS2592" s="120">
        <f t="shared" si="1418"/>
        <v>0</v>
      </c>
      <c r="AT2592" s="120">
        <f t="shared" si="1419"/>
        <v>0</v>
      </c>
      <c r="AU2592" s="363" t="s">
        <v>717</v>
      </c>
      <c r="AV2592" s="393"/>
      <c r="AW2592" s="395"/>
      <c r="AX2592" s="571">
        <v>1.25</v>
      </c>
      <c r="AY2592" s="572">
        <v>1.5</v>
      </c>
      <c r="AZ2592" s="572">
        <v>1.8</v>
      </c>
      <c r="BA2592" s="572">
        <v>0</v>
      </c>
      <c r="BB2592" s="573">
        <v>0</v>
      </c>
      <c r="BC2592" s="395">
        <v>0</v>
      </c>
      <c r="BD2592" s="115"/>
      <c r="BE2592" s="115"/>
      <c r="BF2592" s="115">
        <v>2</v>
      </c>
      <c r="BG2592" s="115">
        <v>36</v>
      </c>
      <c r="BH2592" s="423">
        <f t="shared" si="1445"/>
        <v>82.51</v>
      </c>
      <c r="BI2592" s="417">
        <f t="shared" si="1420"/>
        <v>165.02</v>
      </c>
      <c r="BJ2592" s="115"/>
      <c r="BK2592" s="115"/>
      <c r="BQ2592" s="74" t="str">
        <f t="shared" si="1422"/>
        <v>22036.6L-(14)</v>
      </c>
      <c r="BR2592" s="120" t="str">
        <f t="shared" si="1423"/>
        <v>60 deg El-LR 2.5D Gored/Segmented</v>
      </c>
      <c r="BS2592" s="120">
        <f t="shared" si="1424"/>
        <v>1930</v>
      </c>
      <c r="BU2592" s="74" t="str">
        <f t="shared" si="1425"/>
        <v>22036.6L-(12)</v>
      </c>
      <c r="BV2592" s="120" t="str">
        <f t="shared" si="1426"/>
        <v>60 deg El-LR 2.5D Gored/Segmented</v>
      </c>
      <c r="BW2592" s="120">
        <f t="shared" si="1427"/>
        <v>2316</v>
      </c>
      <c r="BY2592" s="74" t="str">
        <f t="shared" si="1428"/>
        <v>22036.6L-(10)</v>
      </c>
      <c r="BZ2592" s="120" t="str">
        <f t="shared" si="1429"/>
        <v>60 deg El-LR 2.5D Gored/Segmented</v>
      </c>
      <c r="CA2592" s="120">
        <f t="shared" si="1430"/>
        <v>2779.2000000000003</v>
      </c>
      <c r="CC2592" s="115" t="str">
        <f t="shared" si="1431"/>
        <v xml:space="preserve"> </v>
      </c>
      <c r="CD2592" s="120" t="str">
        <f t="shared" si="1432"/>
        <v xml:space="preserve"> </v>
      </c>
      <c r="CE2592" s="417" t="str">
        <f t="shared" si="1433"/>
        <v xml:space="preserve"> </v>
      </c>
      <c r="CF2592" s="115"/>
      <c r="CG2592" s="115" t="str">
        <f t="shared" si="1434"/>
        <v xml:space="preserve"> </v>
      </c>
      <c r="CH2592" s="120" t="str">
        <f t="shared" si="1435"/>
        <v xml:space="preserve"> </v>
      </c>
      <c r="CI2592" s="417" t="str">
        <f t="shared" si="1436"/>
        <v xml:space="preserve"> </v>
      </c>
      <c r="CJ2592" s="115"/>
      <c r="CK2592" s="115" t="str">
        <f t="shared" si="1437"/>
        <v xml:space="preserve"> </v>
      </c>
      <c r="CL2592" s="120" t="str">
        <f t="shared" si="1438"/>
        <v xml:space="preserve"> </v>
      </c>
      <c r="CM2592" s="417" t="str">
        <f t="shared" si="1442"/>
        <v xml:space="preserve"> </v>
      </c>
      <c r="IS2592" s="111">
        <v>942</v>
      </c>
    </row>
    <row r="2593" spans="1:253" s="74" customFormat="1" ht="17.100000000000001" hidden="1" customHeight="1" x14ac:dyDescent="0.25">
      <c r="B2593" s="504">
        <f>IF('KB Duct Parts'!$BL$14=1,'Flanged Elbows'!AZ32,0)</f>
        <v>0</v>
      </c>
      <c r="C2593" s="508" t="s">
        <v>1538</v>
      </c>
      <c r="D2593" s="506" t="str">
        <f t="shared" si="1454"/>
        <v>22038.6L</v>
      </c>
      <c r="E2593" s="504" t="s">
        <v>1345</v>
      </c>
      <c r="F2593" s="508" t="str">
        <f t="shared" si="1448"/>
        <v xml:space="preserve"> </v>
      </c>
      <c r="G2593" s="516" t="s">
        <v>820</v>
      </c>
      <c r="H2593" s="504" t="str">
        <f>IF('Flanged Parts'!$BB$6=1,"CS",IF('Flanged Parts'!$BB$6=2,"Glv",0))</f>
        <v>Glv</v>
      </c>
      <c r="I2593" s="1035" t="str">
        <f t="shared" si="1449"/>
        <v>Welded Segments</v>
      </c>
      <c r="J2593" s="1036"/>
      <c r="K2593" s="516" t="s">
        <v>881</v>
      </c>
      <c r="L2593" s="535">
        <v>16</v>
      </c>
      <c r="M2593" s="532" t="s">
        <v>1700</v>
      </c>
      <c r="N2593" s="514">
        <f t="shared" si="1413"/>
        <v>2043.16</v>
      </c>
      <c r="O2593" s="514">
        <f t="shared" si="1447"/>
        <v>0</v>
      </c>
      <c r="P2593" s="680">
        <f>'KB Duct Parts'!$AE$3</f>
        <v>0</v>
      </c>
      <c r="Q2593" s="681">
        <f t="shared" si="1450"/>
        <v>0</v>
      </c>
      <c r="R2593" s="682">
        <f t="shared" si="1451"/>
        <v>0</v>
      </c>
      <c r="S2593" s="716">
        <f t="shared" si="1414"/>
        <v>0.2</v>
      </c>
      <c r="T2593" s="679">
        <f t="shared" si="1452"/>
        <v>0</v>
      </c>
      <c r="U2593" s="679">
        <f t="shared" si="1453"/>
        <v>0</v>
      </c>
      <c r="Y2593" s="120"/>
      <c r="AD2593" s="81"/>
      <c r="AF2593" s="370">
        <v>16</v>
      </c>
      <c r="AG2593" s="374">
        <v>14</v>
      </c>
      <c r="AH2593" s="378">
        <v>12</v>
      </c>
      <c r="AI2593" s="381">
        <v>10</v>
      </c>
      <c r="AJ2593" s="386"/>
      <c r="AK2593" s="391"/>
      <c r="AL2593" s="386"/>
      <c r="AM2593" s="363">
        <f t="shared" si="1440"/>
        <v>1</v>
      </c>
      <c r="AN2593" s="578">
        <v>1871.7</v>
      </c>
      <c r="AO2593" s="120">
        <f t="shared" si="1421"/>
        <v>2339.625</v>
      </c>
      <c r="AP2593" s="120">
        <f t="shared" si="1415"/>
        <v>2807.55</v>
      </c>
      <c r="AQ2593" s="120">
        <f t="shared" si="1416"/>
        <v>3369.06</v>
      </c>
      <c r="AR2593" s="120">
        <f t="shared" si="1417"/>
        <v>0</v>
      </c>
      <c r="AS2593" s="120">
        <f t="shared" si="1418"/>
        <v>0</v>
      </c>
      <c r="AT2593" s="120">
        <f t="shared" si="1419"/>
        <v>0</v>
      </c>
      <c r="AU2593" s="363" t="s">
        <v>717</v>
      </c>
      <c r="AV2593" s="393"/>
      <c r="AW2593" s="395"/>
      <c r="AX2593" s="571">
        <v>1.25</v>
      </c>
      <c r="AY2593" s="572">
        <v>1.5</v>
      </c>
      <c r="AZ2593" s="572">
        <v>1.8</v>
      </c>
      <c r="BA2593" s="572">
        <v>0</v>
      </c>
      <c r="BB2593" s="573">
        <v>0</v>
      </c>
      <c r="BC2593" s="395">
        <v>0</v>
      </c>
      <c r="BD2593" s="115"/>
      <c r="BE2593" s="115"/>
      <c r="BF2593" s="115">
        <v>2</v>
      </c>
      <c r="BG2593" s="115">
        <v>38</v>
      </c>
      <c r="BH2593" s="423">
        <f t="shared" si="1445"/>
        <v>85.73</v>
      </c>
      <c r="BI2593" s="417">
        <f t="shared" si="1420"/>
        <v>171.46</v>
      </c>
      <c r="BJ2593" s="115"/>
      <c r="BK2593" s="115"/>
      <c r="BQ2593" s="74" t="str">
        <f t="shared" si="1422"/>
        <v>22038.6L-(14)</v>
      </c>
      <c r="BR2593" s="120" t="str">
        <f t="shared" si="1423"/>
        <v>60 deg El-LR 2.5D Gored/Segmented</v>
      </c>
      <c r="BS2593" s="120">
        <f t="shared" si="1424"/>
        <v>2339.625</v>
      </c>
      <c r="BU2593" s="74" t="str">
        <f t="shared" si="1425"/>
        <v>22038.6L-(12)</v>
      </c>
      <c r="BV2593" s="120" t="str">
        <f t="shared" si="1426"/>
        <v>60 deg El-LR 2.5D Gored/Segmented</v>
      </c>
      <c r="BW2593" s="120">
        <f t="shared" si="1427"/>
        <v>2807.55</v>
      </c>
      <c r="BY2593" s="74" t="str">
        <f t="shared" si="1428"/>
        <v>22038.6L-(10)</v>
      </c>
      <c r="BZ2593" s="120" t="str">
        <f t="shared" si="1429"/>
        <v>60 deg El-LR 2.5D Gored/Segmented</v>
      </c>
      <c r="CA2593" s="120">
        <f t="shared" si="1430"/>
        <v>3369.06</v>
      </c>
      <c r="CC2593" s="115" t="str">
        <f t="shared" si="1431"/>
        <v xml:space="preserve"> </v>
      </c>
      <c r="CD2593" s="120" t="str">
        <f t="shared" si="1432"/>
        <v xml:space="preserve"> </v>
      </c>
      <c r="CE2593" s="417" t="str">
        <f t="shared" si="1433"/>
        <v xml:space="preserve"> </v>
      </c>
      <c r="CF2593" s="115"/>
      <c r="CG2593" s="115" t="str">
        <f t="shared" si="1434"/>
        <v xml:space="preserve"> </v>
      </c>
      <c r="CH2593" s="120" t="str">
        <f t="shared" si="1435"/>
        <v xml:space="preserve"> </v>
      </c>
      <c r="CI2593" s="417" t="str">
        <f t="shared" si="1436"/>
        <v xml:space="preserve"> </v>
      </c>
      <c r="CJ2593" s="115"/>
      <c r="CK2593" s="115" t="str">
        <f t="shared" si="1437"/>
        <v xml:space="preserve"> </v>
      </c>
      <c r="CL2593" s="120" t="str">
        <f t="shared" si="1438"/>
        <v xml:space="preserve"> </v>
      </c>
      <c r="CM2593" s="417" t="str">
        <f t="shared" si="1442"/>
        <v xml:space="preserve"> </v>
      </c>
      <c r="IS2593" s="111">
        <v>1132</v>
      </c>
    </row>
    <row r="2594" spans="1:253" s="74" customFormat="1" ht="17.100000000000001" hidden="1" customHeight="1" x14ac:dyDescent="0.25">
      <c r="B2594" s="504">
        <f>IF('KB Duct Parts'!$BL$14=1,'Flanged Elbows'!AZ33,0)</f>
        <v>0</v>
      </c>
      <c r="C2594" s="508" t="s">
        <v>1539</v>
      </c>
      <c r="D2594" s="506" t="str">
        <f t="shared" si="1454"/>
        <v>22040.6L</v>
      </c>
      <c r="E2594" s="504" t="s">
        <v>1346</v>
      </c>
      <c r="F2594" s="508" t="str">
        <f t="shared" si="1448"/>
        <v xml:space="preserve"> </v>
      </c>
      <c r="G2594" s="516" t="s">
        <v>820</v>
      </c>
      <c r="H2594" s="504" t="str">
        <f>IF('Flanged Parts'!$BB$6=1,"CS",IF('Flanged Parts'!$BB$6=2,"Glv",0))</f>
        <v>Glv</v>
      </c>
      <c r="I2594" s="1035" t="str">
        <f t="shared" si="1449"/>
        <v>Welded Segments</v>
      </c>
      <c r="J2594" s="1036"/>
      <c r="K2594" s="516" t="s">
        <v>881</v>
      </c>
      <c r="L2594" s="535">
        <v>16</v>
      </c>
      <c r="M2594" s="532" t="s">
        <v>1700</v>
      </c>
      <c r="N2594" s="514">
        <f t="shared" si="1413"/>
        <v>2379.58</v>
      </c>
      <c r="O2594" s="514">
        <f t="shared" si="1447"/>
        <v>0</v>
      </c>
      <c r="P2594" s="680">
        <f>'KB Duct Parts'!$AE$3</f>
        <v>0</v>
      </c>
      <c r="Q2594" s="681">
        <f t="shared" si="1450"/>
        <v>0</v>
      </c>
      <c r="R2594" s="682">
        <f t="shared" si="1451"/>
        <v>0</v>
      </c>
      <c r="S2594" s="716">
        <f t="shared" si="1414"/>
        <v>0.2</v>
      </c>
      <c r="T2594" s="679">
        <f t="shared" si="1452"/>
        <v>0</v>
      </c>
      <c r="U2594" s="679">
        <f t="shared" si="1453"/>
        <v>0</v>
      </c>
      <c r="Y2594" s="120"/>
      <c r="AD2594" s="81"/>
      <c r="AF2594" s="370">
        <v>16</v>
      </c>
      <c r="AG2594" s="374">
        <v>14</v>
      </c>
      <c r="AH2594" s="378">
        <v>12</v>
      </c>
      <c r="AI2594" s="381">
        <v>10</v>
      </c>
      <c r="AJ2594" s="386"/>
      <c r="AK2594" s="391"/>
      <c r="AL2594" s="386"/>
      <c r="AM2594" s="363">
        <f t="shared" si="1440"/>
        <v>1</v>
      </c>
      <c r="AN2594" s="578">
        <v>2197.1999999999998</v>
      </c>
      <c r="AO2594" s="120">
        <f t="shared" si="1421"/>
        <v>2746.5</v>
      </c>
      <c r="AP2594" s="120">
        <f t="shared" si="1415"/>
        <v>3295.7999999999997</v>
      </c>
      <c r="AQ2594" s="120">
        <f t="shared" si="1416"/>
        <v>3954.9599999999996</v>
      </c>
      <c r="AR2594" s="120">
        <f t="shared" si="1417"/>
        <v>0</v>
      </c>
      <c r="AS2594" s="120">
        <f t="shared" si="1418"/>
        <v>0</v>
      </c>
      <c r="AT2594" s="120">
        <f t="shared" si="1419"/>
        <v>0</v>
      </c>
      <c r="AU2594" s="363" t="s">
        <v>717</v>
      </c>
      <c r="AV2594" s="393"/>
      <c r="AW2594" s="395"/>
      <c r="AX2594" s="571">
        <v>1.25</v>
      </c>
      <c r="AY2594" s="572">
        <v>1.5</v>
      </c>
      <c r="AZ2594" s="572">
        <v>1.8</v>
      </c>
      <c r="BA2594" s="572">
        <v>0</v>
      </c>
      <c r="BB2594" s="573">
        <v>0</v>
      </c>
      <c r="BC2594" s="395">
        <v>0</v>
      </c>
      <c r="BD2594" s="115"/>
      <c r="BE2594" s="115"/>
      <c r="BF2594" s="115">
        <v>2</v>
      </c>
      <c r="BG2594" s="115">
        <v>40</v>
      </c>
      <c r="BH2594" s="423">
        <f t="shared" si="1445"/>
        <v>91.19</v>
      </c>
      <c r="BI2594" s="417">
        <f t="shared" si="1420"/>
        <v>182.38</v>
      </c>
      <c r="BJ2594" s="115"/>
      <c r="BK2594" s="115"/>
      <c r="BQ2594" s="74" t="str">
        <f t="shared" si="1422"/>
        <v>22040.6L-(14)</v>
      </c>
      <c r="BR2594" s="120" t="str">
        <f t="shared" si="1423"/>
        <v>60 deg El-LR 2.5D Gored/Segmented</v>
      </c>
      <c r="BS2594" s="120">
        <f t="shared" si="1424"/>
        <v>2746.5</v>
      </c>
      <c r="BU2594" s="74" t="str">
        <f t="shared" si="1425"/>
        <v>22040.6L-(12)</v>
      </c>
      <c r="BV2594" s="120" t="str">
        <f t="shared" si="1426"/>
        <v>60 deg El-LR 2.5D Gored/Segmented</v>
      </c>
      <c r="BW2594" s="120">
        <f t="shared" si="1427"/>
        <v>3295.7999999999997</v>
      </c>
      <c r="BY2594" s="74" t="str">
        <f t="shared" si="1428"/>
        <v>22040.6L-(10)</v>
      </c>
      <c r="BZ2594" s="120" t="str">
        <f t="shared" si="1429"/>
        <v>60 deg El-LR 2.5D Gored/Segmented</v>
      </c>
      <c r="CA2594" s="120">
        <f t="shared" si="1430"/>
        <v>3954.9599999999996</v>
      </c>
      <c r="CC2594" s="115" t="str">
        <f t="shared" si="1431"/>
        <v xml:space="preserve"> </v>
      </c>
      <c r="CD2594" s="120" t="str">
        <f t="shared" si="1432"/>
        <v xml:space="preserve"> </v>
      </c>
      <c r="CE2594" s="417" t="str">
        <f t="shared" si="1433"/>
        <v xml:space="preserve"> </v>
      </c>
      <c r="CF2594" s="115"/>
      <c r="CG2594" s="115" t="str">
        <f t="shared" si="1434"/>
        <v xml:space="preserve"> </v>
      </c>
      <c r="CH2594" s="120" t="str">
        <f t="shared" si="1435"/>
        <v xml:space="preserve"> </v>
      </c>
      <c r="CI2594" s="417" t="str">
        <f t="shared" si="1436"/>
        <v xml:space="preserve"> </v>
      </c>
      <c r="CJ2594" s="115"/>
      <c r="CK2594" s="115" t="str">
        <f t="shared" si="1437"/>
        <v xml:space="preserve"> </v>
      </c>
      <c r="CL2594" s="120" t="str">
        <f t="shared" si="1438"/>
        <v xml:space="preserve"> </v>
      </c>
      <c r="CM2594" s="417" t="str">
        <f t="shared" si="1442"/>
        <v xml:space="preserve"> </v>
      </c>
      <c r="IS2594" s="111">
        <v>1322</v>
      </c>
    </row>
    <row r="2595" spans="1:253" s="74" customFormat="1" ht="17.100000000000001" hidden="1" customHeight="1" x14ac:dyDescent="0.25">
      <c r="B2595" s="504">
        <f>IF('KB Duct Parts'!$BL$14=1,'Flanged Elbows'!AZ34,0)</f>
        <v>0</v>
      </c>
      <c r="C2595" s="508" t="s">
        <v>1540</v>
      </c>
      <c r="D2595" s="506" t="str">
        <f t="shared" si="1454"/>
        <v>22042.6L</v>
      </c>
      <c r="E2595" s="504" t="s">
        <v>1347</v>
      </c>
      <c r="F2595" s="508" t="str">
        <f t="shared" si="1448"/>
        <v xml:space="preserve"> </v>
      </c>
      <c r="G2595" s="516" t="s">
        <v>820</v>
      </c>
      <c r="H2595" s="504" t="s">
        <v>1094</v>
      </c>
      <c r="I2595" s="1035" t="str">
        <f t="shared" si="1449"/>
        <v>Welded Segments</v>
      </c>
      <c r="J2595" s="1036"/>
      <c r="K2595" s="516" t="s">
        <v>881</v>
      </c>
      <c r="L2595" s="535">
        <v>16</v>
      </c>
      <c r="M2595" s="532" t="s">
        <v>1700</v>
      </c>
      <c r="N2595" s="514">
        <f t="shared" si="1413"/>
        <v>2748.3</v>
      </c>
      <c r="O2595" s="514">
        <f t="shared" si="1447"/>
        <v>0</v>
      </c>
      <c r="P2595" s="680">
        <f>'KB Duct Parts'!$AE$3</f>
        <v>0</v>
      </c>
      <c r="Q2595" s="681">
        <f t="shared" si="1450"/>
        <v>0</v>
      </c>
      <c r="R2595" s="682">
        <f t="shared" si="1451"/>
        <v>0</v>
      </c>
      <c r="S2595" s="716">
        <f t="shared" si="1414"/>
        <v>0.2</v>
      </c>
      <c r="T2595" s="679">
        <f t="shared" si="1452"/>
        <v>0</v>
      </c>
      <c r="U2595" s="679">
        <f t="shared" si="1453"/>
        <v>0</v>
      </c>
      <c r="Y2595" s="120"/>
      <c r="AD2595" s="81"/>
      <c r="AF2595" s="370">
        <v>16</v>
      </c>
      <c r="AG2595" s="374">
        <v>14</v>
      </c>
      <c r="AH2595" s="378">
        <v>12</v>
      </c>
      <c r="AI2595" s="381">
        <v>10</v>
      </c>
      <c r="AJ2595" s="386"/>
      <c r="AK2595" s="391"/>
      <c r="AL2595" s="386"/>
      <c r="AM2595" s="363">
        <f t="shared" si="1440"/>
        <v>1</v>
      </c>
      <c r="AN2595" s="578">
        <v>2652.5</v>
      </c>
      <c r="AO2595" s="120">
        <f t="shared" si="1421"/>
        <v>3315.625</v>
      </c>
      <c r="AP2595" s="120">
        <f t="shared" si="1415"/>
        <v>3978.75</v>
      </c>
      <c r="AQ2595" s="120">
        <f t="shared" si="1416"/>
        <v>4774.5</v>
      </c>
      <c r="AR2595" s="120">
        <f t="shared" si="1417"/>
        <v>0</v>
      </c>
      <c r="AS2595" s="120">
        <f t="shared" si="1418"/>
        <v>0</v>
      </c>
      <c r="AT2595" s="120">
        <f t="shared" si="1419"/>
        <v>0</v>
      </c>
      <c r="AU2595" s="363" t="s">
        <v>717</v>
      </c>
      <c r="AV2595" s="393"/>
      <c r="AW2595" s="395"/>
      <c r="AX2595" s="571">
        <v>1.25</v>
      </c>
      <c r="AY2595" s="572">
        <v>1.5</v>
      </c>
      <c r="AZ2595" s="572">
        <v>1.8</v>
      </c>
      <c r="BA2595" s="572">
        <v>0</v>
      </c>
      <c r="BB2595" s="573">
        <v>0</v>
      </c>
      <c r="BC2595" s="395">
        <v>0</v>
      </c>
      <c r="BD2595" s="115"/>
      <c r="BE2595" s="115"/>
      <c r="BF2595" s="115">
        <v>2</v>
      </c>
      <c r="BG2595" s="115">
        <v>42</v>
      </c>
      <c r="BH2595" s="423">
        <f t="shared" si="1445"/>
        <v>47.9</v>
      </c>
      <c r="BI2595" s="417">
        <f t="shared" si="1420"/>
        <v>95.8</v>
      </c>
      <c r="BJ2595" s="115"/>
      <c r="BK2595" s="115"/>
      <c r="BQ2595" s="74" t="str">
        <f t="shared" si="1422"/>
        <v>22042.6L-(14)</v>
      </c>
      <c r="BR2595" s="120" t="str">
        <f t="shared" si="1423"/>
        <v>60 deg El-LR 2.5D Gored/Segmented</v>
      </c>
      <c r="BS2595" s="120">
        <f t="shared" si="1424"/>
        <v>3315.625</v>
      </c>
      <c r="BU2595" s="74" t="str">
        <f t="shared" si="1425"/>
        <v>22042.6L-(12)</v>
      </c>
      <c r="BV2595" s="120" t="str">
        <f t="shared" si="1426"/>
        <v>60 deg El-LR 2.5D Gored/Segmented</v>
      </c>
      <c r="BW2595" s="120">
        <f t="shared" si="1427"/>
        <v>3978.75</v>
      </c>
      <c r="BY2595" s="74" t="str">
        <f t="shared" si="1428"/>
        <v>22042.6L-(10)</v>
      </c>
      <c r="BZ2595" s="120" t="str">
        <f t="shared" si="1429"/>
        <v>60 deg El-LR 2.5D Gored/Segmented</v>
      </c>
      <c r="CA2595" s="120">
        <f t="shared" si="1430"/>
        <v>4774.5</v>
      </c>
      <c r="CC2595" s="115" t="str">
        <f t="shared" si="1431"/>
        <v xml:space="preserve"> </v>
      </c>
      <c r="CD2595" s="120" t="str">
        <f t="shared" si="1432"/>
        <v xml:space="preserve"> </v>
      </c>
      <c r="CE2595" s="417" t="str">
        <f t="shared" si="1433"/>
        <v xml:space="preserve"> </v>
      </c>
      <c r="CF2595" s="115"/>
      <c r="CG2595" s="115" t="str">
        <f t="shared" si="1434"/>
        <v xml:space="preserve"> </v>
      </c>
      <c r="CH2595" s="120" t="str">
        <f t="shared" si="1435"/>
        <v xml:space="preserve"> </v>
      </c>
      <c r="CI2595" s="417" t="str">
        <f t="shared" si="1436"/>
        <v xml:space="preserve"> </v>
      </c>
      <c r="CJ2595" s="115"/>
      <c r="CK2595" s="115" t="str">
        <f t="shared" si="1437"/>
        <v xml:space="preserve"> </v>
      </c>
      <c r="CL2595" s="120" t="str">
        <f t="shared" si="1438"/>
        <v xml:space="preserve"> </v>
      </c>
      <c r="CM2595" s="417" t="str">
        <f t="shared" si="1442"/>
        <v xml:space="preserve"> </v>
      </c>
      <c r="IS2595" s="111">
        <v>1512</v>
      </c>
    </row>
    <row r="2596" spans="1:253" s="74" customFormat="1" ht="17.100000000000001" hidden="1" customHeight="1" x14ac:dyDescent="0.25">
      <c r="B2596" s="504">
        <f>IF('KB Duct Parts'!$BL$14=1,'Flanged Elbows'!AZ35,0)</f>
        <v>0</v>
      </c>
      <c r="C2596" s="508" t="s">
        <v>1541</v>
      </c>
      <c r="D2596" s="506" t="str">
        <f t="shared" si="1454"/>
        <v>22044.6L</v>
      </c>
      <c r="E2596" s="504" t="s">
        <v>1348</v>
      </c>
      <c r="F2596" s="508" t="str">
        <f t="shared" si="1448"/>
        <v xml:space="preserve"> </v>
      </c>
      <c r="G2596" s="516" t="s">
        <v>820</v>
      </c>
      <c r="H2596" s="504" t="s">
        <v>1094</v>
      </c>
      <c r="I2596" s="1035" t="str">
        <f t="shared" si="1449"/>
        <v>Welded Segments</v>
      </c>
      <c r="J2596" s="1036"/>
      <c r="K2596" s="516" t="s">
        <v>881</v>
      </c>
      <c r="L2596" s="535">
        <v>16</v>
      </c>
      <c r="M2596" s="532" t="s">
        <v>1700</v>
      </c>
      <c r="N2596" s="514">
        <f t="shared" si="1413"/>
        <v>3087.3</v>
      </c>
      <c r="O2596" s="514">
        <f t="shared" si="1447"/>
        <v>0</v>
      </c>
      <c r="P2596" s="680">
        <f>'KB Duct Parts'!$AE$3</f>
        <v>0</v>
      </c>
      <c r="Q2596" s="681">
        <f t="shared" si="1450"/>
        <v>0</v>
      </c>
      <c r="R2596" s="682">
        <f t="shared" si="1451"/>
        <v>0</v>
      </c>
      <c r="S2596" s="716">
        <f t="shared" si="1414"/>
        <v>0.2</v>
      </c>
      <c r="T2596" s="679">
        <f t="shared" si="1452"/>
        <v>0</v>
      </c>
      <c r="U2596" s="679">
        <f t="shared" si="1453"/>
        <v>0</v>
      </c>
      <c r="Y2596" s="120"/>
      <c r="AD2596" s="81"/>
      <c r="AF2596" s="370">
        <v>16</v>
      </c>
      <c r="AG2596" s="374">
        <v>14</v>
      </c>
      <c r="AH2596" s="378">
        <v>12</v>
      </c>
      <c r="AI2596" s="381">
        <v>10</v>
      </c>
      <c r="AJ2596" s="386"/>
      <c r="AK2596" s="391"/>
      <c r="AL2596" s="386"/>
      <c r="AM2596" s="363">
        <f t="shared" si="1440"/>
        <v>1</v>
      </c>
      <c r="AN2596" s="578">
        <v>2985.9</v>
      </c>
      <c r="AO2596" s="120">
        <f t="shared" si="1421"/>
        <v>3732.375</v>
      </c>
      <c r="AP2596" s="120">
        <f t="shared" si="1415"/>
        <v>4478.8500000000004</v>
      </c>
      <c r="AQ2596" s="120">
        <f t="shared" si="1416"/>
        <v>5374.62</v>
      </c>
      <c r="AR2596" s="120">
        <f t="shared" si="1417"/>
        <v>0</v>
      </c>
      <c r="AS2596" s="120">
        <f t="shared" si="1418"/>
        <v>0</v>
      </c>
      <c r="AT2596" s="120">
        <f t="shared" si="1419"/>
        <v>0</v>
      </c>
      <c r="AU2596" s="363" t="s">
        <v>717</v>
      </c>
      <c r="AV2596" s="393"/>
      <c r="AW2596" s="395"/>
      <c r="AX2596" s="571">
        <v>1.25</v>
      </c>
      <c r="AY2596" s="572">
        <v>1.5</v>
      </c>
      <c r="AZ2596" s="572">
        <v>1.8</v>
      </c>
      <c r="BA2596" s="572">
        <v>0</v>
      </c>
      <c r="BB2596" s="573">
        <v>0</v>
      </c>
      <c r="BC2596" s="395">
        <v>0</v>
      </c>
      <c r="BD2596" s="115"/>
      <c r="BE2596" s="115"/>
      <c r="BF2596" s="115">
        <v>2</v>
      </c>
      <c r="BG2596" s="115">
        <v>44</v>
      </c>
      <c r="BH2596" s="423">
        <f t="shared" si="1445"/>
        <v>50.7</v>
      </c>
      <c r="BI2596" s="417">
        <f t="shared" si="1420"/>
        <v>101.4</v>
      </c>
      <c r="BJ2596" s="115"/>
      <c r="BK2596" s="115"/>
      <c r="BQ2596" s="74" t="str">
        <f t="shared" si="1422"/>
        <v>22044.6L-(14)</v>
      </c>
      <c r="BR2596" s="120" t="str">
        <f t="shared" si="1423"/>
        <v>60 deg El-LR 2.5D Gored/Segmented</v>
      </c>
      <c r="BS2596" s="120">
        <f t="shared" si="1424"/>
        <v>3732.375</v>
      </c>
      <c r="BU2596" s="74" t="str">
        <f t="shared" si="1425"/>
        <v>22044.6L-(12)</v>
      </c>
      <c r="BV2596" s="120" t="str">
        <f t="shared" si="1426"/>
        <v>60 deg El-LR 2.5D Gored/Segmented</v>
      </c>
      <c r="BW2596" s="120">
        <f t="shared" si="1427"/>
        <v>4478.8500000000004</v>
      </c>
      <c r="BY2596" s="74" t="str">
        <f t="shared" si="1428"/>
        <v>22044.6L-(10)</v>
      </c>
      <c r="BZ2596" s="120" t="str">
        <f t="shared" si="1429"/>
        <v>60 deg El-LR 2.5D Gored/Segmented</v>
      </c>
      <c r="CA2596" s="120">
        <f t="shared" si="1430"/>
        <v>5374.62</v>
      </c>
      <c r="CC2596" s="115" t="str">
        <f t="shared" si="1431"/>
        <v xml:space="preserve"> </v>
      </c>
      <c r="CD2596" s="120" t="str">
        <f t="shared" si="1432"/>
        <v xml:space="preserve"> </v>
      </c>
      <c r="CE2596" s="417" t="str">
        <f t="shared" si="1433"/>
        <v xml:space="preserve"> </v>
      </c>
      <c r="CF2596" s="115"/>
      <c r="CG2596" s="115" t="str">
        <f t="shared" si="1434"/>
        <v xml:space="preserve"> </v>
      </c>
      <c r="CH2596" s="120" t="str">
        <f t="shared" si="1435"/>
        <v xml:space="preserve"> </v>
      </c>
      <c r="CI2596" s="417" t="str">
        <f t="shared" si="1436"/>
        <v xml:space="preserve"> </v>
      </c>
      <c r="CJ2596" s="115"/>
      <c r="CK2596" s="115" t="str">
        <f t="shared" si="1437"/>
        <v xml:space="preserve"> </v>
      </c>
      <c r="CL2596" s="120" t="str">
        <f t="shared" si="1438"/>
        <v xml:space="preserve"> </v>
      </c>
      <c r="CM2596" s="417" t="str">
        <f t="shared" si="1442"/>
        <v xml:space="preserve"> </v>
      </c>
      <c r="IS2596" s="111">
        <v>1702</v>
      </c>
    </row>
    <row r="2597" spans="1:253" s="74" customFormat="1" ht="17.100000000000001" hidden="1" customHeight="1" x14ac:dyDescent="0.25">
      <c r="B2597" s="504">
        <f>IF('KB Duct Parts'!$BL$14=1,'Flanged Elbows'!AZ36,0)</f>
        <v>0</v>
      </c>
      <c r="C2597" s="508" t="s">
        <v>1542</v>
      </c>
      <c r="D2597" s="506" t="str">
        <f t="shared" si="1454"/>
        <v>22046.6L</v>
      </c>
      <c r="E2597" s="504" t="s">
        <v>1349</v>
      </c>
      <c r="F2597" s="508" t="str">
        <f t="shared" si="1448"/>
        <v xml:space="preserve"> </v>
      </c>
      <c r="G2597" s="516" t="s">
        <v>820</v>
      </c>
      <c r="H2597" s="504" t="s">
        <v>1094</v>
      </c>
      <c r="I2597" s="1035" t="str">
        <f t="shared" si="1449"/>
        <v>Welded Segments</v>
      </c>
      <c r="J2597" s="1036"/>
      <c r="K2597" s="516" t="s">
        <v>881</v>
      </c>
      <c r="L2597" s="535">
        <v>16</v>
      </c>
      <c r="M2597" s="532" t="s">
        <v>1700</v>
      </c>
      <c r="N2597" s="514">
        <f t="shared" si="1413"/>
        <v>3420.04</v>
      </c>
      <c r="O2597" s="514">
        <f t="shared" si="1447"/>
        <v>0</v>
      </c>
      <c r="P2597" s="680">
        <f>'KB Duct Parts'!$AE$3</f>
        <v>0</v>
      </c>
      <c r="Q2597" s="681">
        <f t="shared" si="1450"/>
        <v>0</v>
      </c>
      <c r="R2597" s="682">
        <f t="shared" si="1451"/>
        <v>0</v>
      </c>
      <c r="S2597" s="716">
        <f t="shared" si="1414"/>
        <v>0.2</v>
      </c>
      <c r="T2597" s="679">
        <f t="shared" si="1452"/>
        <v>0</v>
      </c>
      <c r="U2597" s="679">
        <f t="shared" si="1453"/>
        <v>0</v>
      </c>
      <c r="Y2597" s="120"/>
      <c r="AD2597" s="81"/>
      <c r="AF2597" s="370">
        <v>16</v>
      </c>
      <c r="AG2597" s="374">
        <v>14</v>
      </c>
      <c r="AH2597" s="378">
        <v>12</v>
      </c>
      <c r="AI2597" s="381">
        <v>10</v>
      </c>
      <c r="AJ2597" s="386"/>
      <c r="AK2597" s="391"/>
      <c r="AL2597" s="386"/>
      <c r="AM2597" s="363">
        <f t="shared" si="1440"/>
        <v>1</v>
      </c>
      <c r="AN2597" s="578">
        <v>3319.2</v>
      </c>
      <c r="AO2597" s="120">
        <f t="shared" si="1421"/>
        <v>4149</v>
      </c>
      <c r="AP2597" s="120">
        <f t="shared" si="1415"/>
        <v>4978.7999999999993</v>
      </c>
      <c r="AQ2597" s="120">
        <f t="shared" si="1416"/>
        <v>5974.5599999999995</v>
      </c>
      <c r="AR2597" s="120">
        <f t="shared" si="1417"/>
        <v>0</v>
      </c>
      <c r="AS2597" s="120">
        <f t="shared" si="1418"/>
        <v>0</v>
      </c>
      <c r="AT2597" s="120">
        <f t="shared" si="1419"/>
        <v>0</v>
      </c>
      <c r="AU2597" s="363" t="s">
        <v>717</v>
      </c>
      <c r="AV2597" s="393"/>
      <c r="AW2597" s="395"/>
      <c r="AX2597" s="571">
        <v>1.25</v>
      </c>
      <c r="AY2597" s="572">
        <v>1.5</v>
      </c>
      <c r="AZ2597" s="572">
        <v>1.8</v>
      </c>
      <c r="BA2597" s="572">
        <v>0</v>
      </c>
      <c r="BB2597" s="573">
        <v>0</v>
      </c>
      <c r="BC2597" s="395">
        <v>0</v>
      </c>
      <c r="BD2597" s="115"/>
      <c r="BE2597" s="115"/>
      <c r="BF2597" s="115">
        <v>2</v>
      </c>
      <c r="BG2597" s="115">
        <v>46</v>
      </c>
      <c r="BH2597" s="423">
        <f t="shared" si="1445"/>
        <v>50.42</v>
      </c>
      <c r="BI2597" s="417">
        <f t="shared" si="1420"/>
        <v>100.84</v>
      </c>
      <c r="BJ2597" s="115"/>
      <c r="BK2597" s="115"/>
      <c r="BQ2597" s="74" t="str">
        <f t="shared" si="1422"/>
        <v>22046.6L-(14)</v>
      </c>
      <c r="BR2597" s="120" t="str">
        <f t="shared" si="1423"/>
        <v>60 deg El-LR 2.5D Gored/Segmented</v>
      </c>
      <c r="BS2597" s="120">
        <f t="shared" si="1424"/>
        <v>4149</v>
      </c>
      <c r="BU2597" s="74" t="str">
        <f t="shared" si="1425"/>
        <v>22046.6L-(12)</v>
      </c>
      <c r="BV2597" s="120" t="str">
        <f t="shared" si="1426"/>
        <v>60 deg El-LR 2.5D Gored/Segmented</v>
      </c>
      <c r="BW2597" s="120">
        <f t="shared" si="1427"/>
        <v>4978.7999999999993</v>
      </c>
      <c r="BY2597" s="74" t="str">
        <f t="shared" si="1428"/>
        <v>22046.6L-(10)</v>
      </c>
      <c r="BZ2597" s="120" t="str">
        <f t="shared" si="1429"/>
        <v>60 deg El-LR 2.5D Gored/Segmented</v>
      </c>
      <c r="CA2597" s="120">
        <f t="shared" si="1430"/>
        <v>5974.5599999999995</v>
      </c>
      <c r="CC2597" s="115" t="str">
        <f t="shared" si="1431"/>
        <v xml:space="preserve"> </v>
      </c>
      <c r="CD2597" s="120" t="str">
        <f t="shared" si="1432"/>
        <v xml:space="preserve"> </v>
      </c>
      <c r="CE2597" s="417" t="str">
        <f t="shared" si="1433"/>
        <v xml:space="preserve"> </v>
      </c>
      <c r="CF2597" s="115"/>
      <c r="CG2597" s="115" t="str">
        <f t="shared" si="1434"/>
        <v xml:space="preserve"> </v>
      </c>
      <c r="CH2597" s="120" t="str">
        <f t="shared" si="1435"/>
        <v xml:space="preserve"> </v>
      </c>
      <c r="CI2597" s="417" t="str">
        <f t="shared" si="1436"/>
        <v xml:space="preserve"> </v>
      </c>
      <c r="CJ2597" s="115"/>
      <c r="CK2597" s="115" t="str">
        <f t="shared" si="1437"/>
        <v xml:space="preserve"> </v>
      </c>
      <c r="CL2597" s="120" t="str">
        <f t="shared" si="1438"/>
        <v xml:space="preserve"> </v>
      </c>
      <c r="CM2597" s="417" t="str">
        <f t="shared" si="1442"/>
        <v xml:space="preserve"> </v>
      </c>
      <c r="IS2597" s="111">
        <v>1892</v>
      </c>
    </row>
    <row r="2598" spans="1:253" s="74" customFormat="1" ht="17.100000000000001" hidden="1" customHeight="1" x14ac:dyDescent="0.25">
      <c r="B2598" s="504">
        <f>IF('KB Duct Parts'!$BL$14=1,'Flanged Elbows'!AZ37,0)</f>
        <v>0</v>
      </c>
      <c r="C2598" s="508" t="s">
        <v>1543</v>
      </c>
      <c r="D2598" s="506" t="str">
        <f t="shared" si="1454"/>
        <v>22048.6L</v>
      </c>
      <c r="E2598" s="504" t="s">
        <v>1350</v>
      </c>
      <c r="F2598" s="508" t="str">
        <f t="shared" si="1448"/>
        <v xml:space="preserve"> </v>
      </c>
      <c r="G2598" s="516" t="s">
        <v>820</v>
      </c>
      <c r="H2598" s="504" t="s">
        <v>1094</v>
      </c>
      <c r="I2598" s="1035" t="str">
        <f t="shared" si="1449"/>
        <v>Welded Segments</v>
      </c>
      <c r="J2598" s="1036"/>
      <c r="K2598" s="516" t="s">
        <v>881</v>
      </c>
      <c r="L2598" s="535">
        <v>16</v>
      </c>
      <c r="M2598" s="532" t="s">
        <v>1700</v>
      </c>
      <c r="N2598" s="514">
        <f t="shared" si="1413"/>
        <v>3776.3199999999997</v>
      </c>
      <c r="O2598" s="514">
        <f t="shared" si="1447"/>
        <v>0</v>
      </c>
      <c r="P2598" s="680">
        <f>'KB Duct Parts'!$AE$3</f>
        <v>0</v>
      </c>
      <c r="Q2598" s="681">
        <f t="shared" si="1450"/>
        <v>0</v>
      </c>
      <c r="R2598" s="682">
        <f t="shared" si="1451"/>
        <v>0</v>
      </c>
      <c r="S2598" s="716">
        <f t="shared" si="1414"/>
        <v>0.2</v>
      </c>
      <c r="T2598" s="679">
        <f t="shared" si="1452"/>
        <v>0</v>
      </c>
      <c r="U2598" s="679">
        <f t="shared" si="1453"/>
        <v>0</v>
      </c>
      <c r="Y2598" s="120"/>
      <c r="AD2598" s="81"/>
      <c r="AF2598" s="370">
        <v>16</v>
      </c>
      <c r="AG2598" s="374">
        <v>14</v>
      </c>
      <c r="AH2598" s="378">
        <v>12</v>
      </c>
      <c r="AI2598" s="381">
        <v>10</v>
      </c>
      <c r="AJ2598" s="386"/>
      <c r="AK2598" s="391"/>
      <c r="AL2598" s="386"/>
      <c r="AM2598" s="363">
        <f t="shared" si="1440"/>
        <v>1</v>
      </c>
      <c r="AN2598" s="578">
        <v>3650.6</v>
      </c>
      <c r="AO2598" s="120">
        <f t="shared" si="1421"/>
        <v>4563.25</v>
      </c>
      <c r="AP2598" s="120">
        <f t="shared" si="1415"/>
        <v>5475.9</v>
      </c>
      <c r="AQ2598" s="120">
        <f t="shared" si="1416"/>
        <v>6571.08</v>
      </c>
      <c r="AR2598" s="120">
        <f t="shared" si="1417"/>
        <v>0</v>
      </c>
      <c r="AS2598" s="120">
        <f t="shared" si="1418"/>
        <v>0</v>
      </c>
      <c r="AT2598" s="120">
        <f t="shared" si="1419"/>
        <v>0</v>
      </c>
      <c r="AU2598" s="363" t="s">
        <v>717</v>
      </c>
      <c r="AV2598" s="393"/>
      <c r="AW2598" s="395"/>
      <c r="AX2598" s="571">
        <v>1.25</v>
      </c>
      <c r="AY2598" s="572">
        <v>1.5</v>
      </c>
      <c r="AZ2598" s="572">
        <v>1.8</v>
      </c>
      <c r="BA2598" s="572">
        <v>0</v>
      </c>
      <c r="BB2598" s="573">
        <v>0</v>
      </c>
      <c r="BC2598" s="395">
        <v>0</v>
      </c>
      <c r="BD2598" s="115"/>
      <c r="BE2598" s="115"/>
      <c r="BF2598" s="115">
        <v>2</v>
      </c>
      <c r="BG2598" s="115">
        <v>48</v>
      </c>
      <c r="BH2598" s="423">
        <f t="shared" si="1445"/>
        <v>62.86</v>
      </c>
      <c r="BI2598" s="417">
        <f t="shared" si="1420"/>
        <v>125.72</v>
      </c>
      <c r="BJ2598" s="115"/>
      <c r="BK2598" s="115"/>
      <c r="BQ2598" s="74" t="str">
        <f t="shared" si="1422"/>
        <v>22048.6L-(14)</v>
      </c>
      <c r="BR2598" s="120" t="str">
        <f t="shared" si="1423"/>
        <v>60 deg El-LR 2.5D Gored/Segmented</v>
      </c>
      <c r="BS2598" s="120">
        <f t="shared" si="1424"/>
        <v>4563.25</v>
      </c>
      <c r="BU2598" s="74" t="str">
        <f t="shared" si="1425"/>
        <v>22048.6L-(12)</v>
      </c>
      <c r="BV2598" s="120" t="str">
        <f t="shared" si="1426"/>
        <v>60 deg El-LR 2.5D Gored/Segmented</v>
      </c>
      <c r="BW2598" s="120">
        <f t="shared" si="1427"/>
        <v>5475.9</v>
      </c>
      <c r="BY2598" s="74" t="str">
        <f t="shared" si="1428"/>
        <v>22048.6L-(10)</v>
      </c>
      <c r="BZ2598" s="120" t="str">
        <f t="shared" si="1429"/>
        <v>60 deg El-LR 2.5D Gored/Segmented</v>
      </c>
      <c r="CA2598" s="120">
        <f t="shared" si="1430"/>
        <v>6571.08</v>
      </c>
      <c r="CC2598" s="115" t="str">
        <f t="shared" si="1431"/>
        <v xml:space="preserve"> </v>
      </c>
      <c r="CD2598" s="120" t="str">
        <f t="shared" si="1432"/>
        <v xml:space="preserve"> </v>
      </c>
      <c r="CE2598" s="417" t="str">
        <f t="shared" si="1433"/>
        <v xml:space="preserve"> </v>
      </c>
      <c r="CF2598" s="115"/>
      <c r="CG2598" s="115" t="str">
        <f t="shared" si="1434"/>
        <v xml:space="preserve"> </v>
      </c>
      <c r="CH2598" s="120" t="str">
        <f t="shared" si="1435"/>
        <v xml:space="preserve"> </v>
      </c>
      <c r="CI2598" s="417" t="str">
        <f t="shared" si="1436"/>
        <v xml:space="preserve"> </v>
      </c>
      <c r="CJ2598" s="115"/>
      <c r="CK2598" s="115" t="str">
        <f t="shared" si="1437"/>
        <v xml:space="preserve"> </v>
      </c>
      <c r="CL2598" s="120" t="str">
        <f t="shared" si="1438"/>
        <v xml:space="preserve"> </v>
      </c>
      <c r="CM2598" s="417" t="str">
        <f t="shared" si="1442"/>
        <v xml:space="preserve"> </v>
      </c>
      <c r="IS2598" s="111">
        <v>2081</v>
      </c>
    </row>
    <row r="2599" spans="1:253" s="74" customFormat="1" ht="17.100000000000001" hidden="1" customHeight="1" x14ac:dyDescent="0.25">
      <c r="A2599" s="369"/>
      <c r="B2599" s="504">
        <f>IF('KB Duct Parts'!$BL$14=1,'Flanged Elbows'!T7,0)</f>
        <v>0</v>
      </c>
      <c r="C2599" s="525" t="s">
        <v>821</v>
      </c>
      <c r="D2599" s="506" t="str">
        <f t="shared" si="1454"/>
        <v>22404.45L</v>
      </c>
      <c r="E2599" s="520" t="s">
        <v>861</v>
      </c>
      <c r="F2599" s="508" t="str">
        <f t="shared" si="1448"/>
        <v xml:space="preserve"> </v>
      </c>
      <c r="G2599" s="516" t="s">
        <v>822</v>
      </c>
      <c r="H2599" s="504" t="str">
        <f>IF('Flanged Parts'!$BB$6=1,"CS",IF('Flanged Parts'!$BB$6=2,"Glv",0))</f>
        <v>Glv</v>
      </c>
      <c r="I2599" s="1035"/>
      <c r="J2599" s="1036"/>
      <c r="K2599" s="516" t="s">
        <v>881</v>
      </c>
      <c r="L2599" s="535" t="s">
        <v>713</v>
      </c>
      <c r="M2599" s="517" t="str">
        <f t="shared" si="1444"/>
        <v>Y</v>
      </c>
      <c r="N2599" s="514">
        <f t="shared" si="1413"/>
        <v>74.459999999999994</v>
      </c>
      <c r="O2599" s="514">
        <f t="shared" si="1447"/>
        <v>0</v>
      </c>
      <c r="P2599" s="680">
        <f>'KB Duct Parts'!$AE$3</f>
        <v>0</v>
      </c>
      <c r="Q2599" s="681">
        <f t="shared" si="1450"/>
        <v>0</v>
      </c>
      <c r="R2599" s="682">
        <f t="shared" si="1451"/>
        <v>0</v>
      </c>
      <c r="S2599" s="716">
        <f t="shared" si="1414"/>
        <v>0.2</v>
      </c>
      <c r="T2599" s="679">
        <f t="shared" si="1452"/>
        <v>0</v>
      </c>
      <c r="U2599" s="679">
        <f t="shared" si="1453"/>
        <v>0</v>
      </c>
      <c r="Y2599" s="120"/>
      <c r="AD2599" s="81"/>
      <c r="AF2599" s="370" t="s">
        <v>713</v>
      </c>
      <c r="AG2599" s="374" t="s">
        <v>7</v>
      </c>
      <c r="AH2599" s="378"/>
      <c r="AI2599" s="381"/>
      <c r="AJ2599" s="386"/>
      <c r="AK2599" s="391"/>
      <c r="AL2599" s="386"/>
      <c r="AM2599" s="363">
        <f t="shared" si="1440"/>
        <v>1</v>
      </c>
      <c r="AN2599" s="578">
        <v>66.8</v>
      </c>
      <c r="AO2599" s="120">
        <f t="shared" si="1421"/>
        <v>66.8</v>
      </c>
      <c r="AP2599" s="120">
        <f t="shared" si="1415"/>
        <v>0</v>
      </c>
      <c r="AQ2599" s="120">
        <f t="shared" si="1416"/>
        <v>0</v>
      </c>
      <c r="AR2599" s="120">
        <f t="shared" si="1417"/>
        <v>0</v>
      </c>
      <c r="AS2599" s="120">
        <f t="shared" si="1418"/>
        <v>0</v>
      </c>
      <c r="AT2599" s="120">
        <f t="shared" si="1419"/>
        <v>0</v>
      </c>
      <c r="AU2599" s="363" t="s">
        <v>717</v>
      </c>
      <c r="AV2599" s="393"/>
      <c r="AW2599" s="395"/>
      <c r="AX2599" s="571">
        <v>1</v>
      </c>
      <c r="AY2599" s="572">
        <v>0</v>
      </c>
      <c r="AZ2599" s="572">
        <v>0</v>
      </c>
      <c r="BA2599" s="572">
        <v>0</v>
      </c>
      <c r="BB2599" s="573">
        <v>0</v>
      </c>
      <c r="BC2599" s="395">
        <v>0</v>
      </c>
      <c r="BD2599" s="115"/>
      <c r="BE2599" s="115"/>
      <c r="BF2599" s="115">
        <v>2</v>
      </c>
      <c r="BG2599" s="115">
        <v>4</v>
      </c>
      <c r="BH2599" s="423">
        <f t="shared" si="1445"/>
        <v>3.83</v>
      </c>
      <c r="BI2599" s="417">
        <f t="shared" si="1420"/>
        <v>7.66</v>
      </c>
      <c r="BJ2599" s="115"/>
      <c r="BK2599" s="115"/>
      <c r="BQ2599" s="74" t="str">
        <f t="shared" si="1422"/>
        <v>22404.45L-(11T)</v>
      </c>
      <c r="BR2599" s="120" t="str">
        <f t="shared" si="1423"/>
        <v>45 deg El-LR 2.5D Tubed</v>
      </c>
      <c r="BS2599" s="120">
        <f t="shared" si="1424"/>
        <v>66.8</v>
      </c>
      <c r="BU2599" s="74" t="str">
        <f t="shared" si="1425"/>
        <v xml:space="preserve"> </v>
      </c>
      <c r="BV2599" s="120" t="str">
        <f t="shared" si="1426"/>
        <v xml:space="preserve"> </v>
      </c>
      <c r="BW2599" s="120" t="str">
        <f t="shared" si="1427"/>
        <v xml:space="preserve">  </v>
      </c>
      <c r="BY2599" s="74" t="str">
        <f t="shared" si="1428"/>
        <v xml:space="preserve"> </v>
      </c>
      <c r="BZ2599" s="120" t="str">
        <f t="shared" si="1429"/>
        <v xml:space="preserve"> </v>
      </c>
      <c r="CA2599" s="120" t="str">
        <f t="shared" si="1430"/>
        <v xml:space="preserve"> </v>
      </c>
      <c r="CC2599" s="115" t="str">
        <f t="shared" si="1431"/>
        <v xml:space="preserve"> </v>
      </c>
      <c r="CD2599" s="120" t="str">
        <f t="shared" si="1432"/>
        <v xml:space="preserve"> </v>
      </c>
      <c r="CE2599" s="417" t="str">
        <f t="shared" si="1433"/>
        <v xml:space="preserve"> </v>
      </c>
      <c r="CF2599" s="115"/>
      <c r="CG2599" s="115" t="str">
        <f t="shared" si="1434"/>
        <v xml:space="preserve"> </v>
      </c>
      <c r="CH2599" s="120" t="str">
        <f t="shared" si="1435"/>
        <v xml:space="preserve"> </v>
      </c>
      <c r="CI2599" s="417" t="str">
        <f t="shared" si="1436"/>
        <v xml:space="preserve"> </v>
      </c>
      <c r="CJ2599" s="115"/>
      <c r="CK2599" s="115" t="str">
        <f t="shared" si="1437"/>
        <v xml:space="preserve"> </v>
      </c>
      <c r="CL2599" s="120" t="str">
        <f t="shared" si="1438"/>
        <v xml:space="preserve"> </v>
      </c>
      <c r="CM2599" s="417" t="str">
        <f t="shared" si="1442"/>
        <v xml:space="preserve"> </v>
      </c>
      <c r="IS2599" s="111">
        <v>41.8</v>
      </c>
    </row>
    <row r="2600" spans="1:253" s="74" customFormat="1" ht="17.100000000000001" hidden="1" customHeight="1" x14ac:dyDescent="0.25">
      <c r="A2600" s="369"/>
      <c r="B2600" s="504">
        <f>IF('KB Duct Parts'!$BL$14=1,'Flanged Elbows'!T8,0)</f>
        <v>0</v>
      </c>
      <c r="C2600" s="525" t="s">
        <v>823</v>
      </c>
      <c r="D2600" s="506" t="str">
        <f t="shared" si="1454"/>
        <v>22405.45L</v>
      </c>
      <c r="E2600" s="504" t="s">
        <v>862</v>
      </c>
      <c r="F2600" s="508" t="str">
        <f t="shared" si="1448"/>
        <v xml:space="preserve"> </v>
      </c>
      <c r="G2600" s="516" t="s">
        <v>822</v>
      </c>
      <c r="H2600" s="504" t="str">
        <f>IF('Flanged Parts'!$BB$6=1,"CS",IF('Flanged Parts'!$BB$6=2,"Glv",0))</f>
        <v>Glv</v>
      </c>
      <c r="I2600" s="1035"/>
      <c r="J2600" s="1036"/>
      <c r="K2600" s="516" t="s">
        <v>881</v>
      </c>
      <c r="L2600" s="535" t="s">
        <v>706</v>
      </c>
      <c r="M2600" s="517" t="str">
        <f t="shared" si="1444"/>
        <v>Y</v>
      </c>
      <c r="N2600" s="514">
        <f t="shared" si="1413"/>
        <v>109.7</v>
      </c>
      <c r="O2600" s="514">
        <f t="shared" si="1447"/>
        <v>0</v>
      </c>
      <c r="P2600" s="680">
        <f>'KB Duct Parts'!$AE$3</f>
        <v>0</v>
      </c>
      <c r="Q2600" s="681">
        <f t="shared" si="1450"/>
        <v>0</v>
      </c>
      <c r="R2600" s="682">
        <f t="shared" si="1451"/>
        <v>0</v>
      </c>
      <c r="S2600" s="716">
        <f t="shared" si="1414"/>
        <v>0.2</v>
      </c>
      <c r="T2600" s="679">
        <f t="shared" si="1452"/>
        <v>0</v>
      </c>
      <c r="U2600" s="679">
        <f t="shared" si="1453"/>
        <v>0</v>
      </c>
      <c r="Y2600" s="120"/>
      <c r="AD2600" s="81"/>
      <c r="AF2600" s="370" t="s">
        <v>706</v>
      </c>
      <c r="AG2600" s="374" t="s">
        <v>7</v>
      </c>
      <c r="AH2600" s="378"/>
      <c r="AI2600" s="381"/>
      <c r="AJ2600" s="386"/>
      <c r="AK2600" s="391"/>
      <c r="AL2600" s="386"/>
      <c r="AM2600" s="363">
        <f t="shared" si="1440"/>
        <v>1</v>
      </c>
      <c r="AN2600" s="578">
        <v>99.9</v>
      </c>
      <c r="AO2600" s="120">
        <f t="shared" si="1421"/>
        <v>99.9</v>
      </c>
      <c r="AP2600" s="120">
        <f t="shared" si="1415"/>
        <v>0</v>
      </c>
      <c r="AQ2600" s="120">
        <f t="shared" si="1416"/>
        <v>0</v>
      </c>
      <c r="AR2600" s="120">
        <f t="shared" si="1417"/>
        <v>0</v>
      </c>
      <c r="AS2600" s="120">
        <f t="shared" si="1418"/>
        <v>0</v>
      </c>
      <c r="AT2600" s="120">
        <f t="shared" si="1419"/>
        <v>0</v>
      </c>
      <c r="AU2600" s="363" t="s">
        <v>717</v>
      </c>
      <c r="AV2600" s="393"/>
      <c r="AW2600" s="395"/>
      <c r="AX2600" s="571">
        <v>1</v>
      </c>
      <c r="AY2600" s="572">
        <v>0</v>
      </c>
      <c r="AZ2600" s="572">
        <v>0</v>
      </c>
      <c r="BA2600" s="572">
        <v>0</v>
      </c>
      <c r="BB2600" s="573">
        <v>0</v>
      </c>
      <c r="BC2600" s="395">
        <v>0</v>
      </c>
      <c r="BD2600" s="115"/>
      <c r="BE2600" s="115"/>
      <c r="BF2600" s="115">
        <v>2</v>
      </c>
      <c r="BG2600" s="115">
        <v>5</v>
      </c>
      <c r="BH2600" s="423">
        <f t="shared" si="1445"/>
        <v>4.9000000000000004</v>
      </c>
      <c r="BI2600" s="417">
        <f t="shared" si="1420"/>
        <v>9.8000000000000007</v>
      </c>
      <c r="BJ2600" s="115"/>
      <c r="BK2600" s="115"/>
      <c r="BQ2600" s="74" t="str">
        <f t="shared" si="1422"/>
        <v>22405.45L-(11T)</v>
      </c>
      <c r="BR2600" s="120" t="str">
        <f t="shared" si="1423"/>
        <v>45 deg El-LR 2.5D Tubed</v>
      </c>
      <c r="BS2600" s="120">
        <f t="shared" si="1424"/>
        <v>99.9</v>
      </c>
      <c r="BU2600" s="74" t="str">
        <f t="shared" si="1425"/>
        <v xml:space="preserve"> </v>
      </c>
      <c r="BV2600" s="120" t="str">
        <f t="shared" si="1426"/>
        <v xml:space="preserve"> </v>
      </c>
      <c r="BW2600" s="120" t="str">
        <f t="shared" si="1427"/>
        <v xml:space="preserve">  </v>
      </c>
      <c r="BY2600" s="74" t="str">
        <f t="shared" si="1428"/>
        <v xml:space="preserve"> </v>
      </c>
      <c r="BZ2600" s="120" t="str">
        <f t="shared" si="1429"/>
        <v xml:space="preserve"> </v>
      </c>
      <c r="CA2600" s="120" t="str">
        <f t="shared" si="1430"/>
        <v xml:space="preserve"> </v>
      </c>
      <c r="CC2600" s="115" t="str">
        <f t="shared" si="1431"/>
        <v xml:space="preserve"> </v>
      </c>
      <c r="CD2600" s="120" t="str">
        <f t="shared" si="1432"/>
        <v xml:space="preserve"> </v>
      </c>
      <c r="CE2600" s="417" t="str">
        <f t="shared" si="1433"/>
        <v xml:space="preserve"> </v>
      </c>
      <c r="CF2600" s="115"/>
      <c r="CG2600" s="115" t="str">
        <f t="shared" si="1434"/>
        <v xml:space="preserve"> </v>
      </c>
      <c r="CH2600" s="120" t="str">
        <f t="shared" si="1435"/>
        <v xml:space="preserve"> </v>
      </c>
      <c r="CI2600" s="417" t="str">
        <f t="shared" si="1436"/>
        <v xml:space="preserve"> </v>
      </c>
      <c r="CJ2600" s="115"/>
      <c r="CK2600" s="115" t="str">
        <f t="shared" si="1437"/>
        <v xml:space="preserve"> </v>
      </c>
      <c r="CL2600" s="120" t="str">
        <f t="shared" si="1438"/>
        <v xml:space="preserve"> </v>
      </c>
      <c r="CM2600" s="417" t="str">
        <f t="shared" si="1442"/>
        <v xml:space="preserve"> </v>
      </c>
      <c r="IS2600" s="111">
        <v>46.42</v>
      </c>
    </row>
    <row r="2601" spans="1:253" s="74" customFormat="1" ht="17.100000000000001" hidden="1" customHeight="1" x14ac:dyDescent="0.25">
      <c r="A2601" s="369"/>
      <c r="B2601" s="504">
        <f>IF('KB Duct Parts'!$BL$14=1,'Flanged Elbows'!T9,0)</f>
        <v>0</v>
      </c>
      <c r="C2601" s="525" t="s">
        <v>824</v>
      </c>
      <c r="D2601" s="506" t="str">
        <f t="shared" si="1454"/>
        <v>22406.45L</v>
      </c>
      <c r="E2601" s="504" t="s">
        <v>863</v>
      </c>
      <c r="F2601" s="508" t="str">
        <f t="shared" si="1448"/>
        <v xml:space="preserve"> </v>
      </c>
      <c r="G2601" s="516" t="s">
        <v>822</v>
      </c>
      <c r="H2601" s="504" t="str">
        <f>IF('Flanged Parts'!$BB$6=1,"CS",IF('Flanged Parts'!$BB$6=2,"Glv",0))</f>
        <v>Glv</v>
      </c>
      <c r="I2601" s="1035"/>
      <c r="J2601" s="1036"/>
      <c r="K2601" s="516" t="s">
        <v>881</v>
      </c>
      <c r="L2601" s="535" t="s">
        <v>706</v>
      </c>
      <c r="M2601" s="517" t="str">
        <f t="shared" si="1444"/>
        <v>Y</v>
      </c>
      <c r="N2601" s="514">
        <f t="shared" ref="N2601:N2664" si="1455">AN2601+BI2601</f>
        <v>140.32</v>
      </c>
      <c r="O2601" s="514">
        <f t="shared" si="1447"/>
        <v>0</v>
      </c>
      <c r="P2601" s="680">
        <f>'KB Duct Parts'!$AE$3</f>
        <v>0</v>
      </c>
      <c r="Q2601" s="681">
        <f t="shared" si="1450"/>
        <v>0</v>
      </c>
      <c r="R2601" s="682">
        <f t="shared" si="1451"/>
        <v>0</v>
      </c>
      <c r="S2601" s="716">
        <f t="shared" ref="S2601:S2664" si="1456">IF($Y$3904&gt;0.2,0.2,$Y$3904)</f>
        <v>0.2</v>
      </c>
      <c r="T2601" s="679">
        <f t="shared" si="1452"/>
        <v>0</v>
      </c>
      <c r="U2601" s="679">
        <f t="shared" si="1453"/>
        <v>0</v>
      </c>
      <c r="Y2601" s="120"/>
      <c r="AD2601" s="81"/>
      <c r="AF2601" s="370" t="s">
        <v>706</v>
      </c>
      <c r="AG2601" s="374" t="s">
        <v>7</v>
      </c>
      <c r="AH2601" s="378"/>
      <c r="AI2601" s="381"/>
      <c r="AJ2601" s="386"/>
      <c r="AK2601" s="391"/>
      <c r="AL2601" s="386"/>
      <c r="AM2601" s="363">
        <f t="shared" si="1440"/>
        <v>1</v>
      </c>
      <c r="AN2601" s="578">
        <v>128.5</v>
      </c>
      <c r="AO2601" s="120">
        <f t="shared" si="1421"/>
        <v>128.5</v>
      </c>
      <c r="AP2601" s="120">
        <f t="shared" ref="AP2601:AP2664" si="1457">$AN2601*AY2601</f>
        <v>0</v>
      </c>
      <c r="AQ2601" s="120">
        <f t="shared" ref="AQ2601:AQ2664" si="1458">$AN2601*AZ2601</f>
        <v>0</v>
      </c>
      <c r="AR2601" s="120">
        <f t="shared" ref="AR2601:AR2664" si="1459">$AN2601*BA2601</f>
        <v>0</v>
      </c>
      <c r="AS2601" s="120">
        <f t="shared" ref="AS2601:AS2664" si="1460">$AN2601*BB2601</f>
        <v>0</v>
      </c>
      <c r="AT2601" s="120">
        <f t="shared" ref="AT2601:AT2664" si="1461">$AN2601*BC2601</f>
        <v>0</v>
      </c>
      <c r="AU2601" s="363" t="s">
        <v>717</v>
      </c>
      <c r="AV2601" s="393"/>
      <c r="AW2601" s="395"/>
      <c r="AX2601" s="571">
        <v>1</v>
      </c>
      <c r="AY2601" s="572">
        <v>0</v>
      </c>
      <c r="AZ2601" s="572">
        <v>0</v>
      </c>
      <c r="BA2601" s="572">
        <v>0</v>
      </c>
      <c r="BB2601" s="573">
        <v>0</v>
      </c>
      <c r="BC2601" s="395">
        <v>0</v>
      </c>
      <c r="BD2601" s="115"/>
      <c r="BE2601" s="115"/>
      <c r="BF2601" s="115">
        <v>2</v>
      </c>
      <c r="BG2601" s="115">
        <v>6</v>
      </c>
      <c r="BH2601" s="423">
        <f t="shared" si="1445"/>
        <v>5.91</v>
      </c>
      <c r="BI2601" s="417">
        <f t="shared" ref="BI2601:BI2664" si="1462">BF2601*BH2601</f>
        <v>11.82</v>
      </c>
      <c r="BJ2601" s="115"/>
      <c r="BK2601" s="115"/>
      <c r="BQ2601" s="74" t="str">
        <f t="shared" si="1422"/>
        <v>22406.45L-(11T)</v>
      </c>
      <c r="BR2601" s="120" t="str">
        <f t="shared" si="1423"/>
        <v>45 deg El-LR 2.5D Tubed</v>
      </c>
      <c r="BS2601" s="120">
        <f t="shared" si="1424"/>
        <v>128.5</v>
      </c>
      <c r="BU2601" s="74" t="str">
        <f t="shared" si="1425"/>
        <v xml:space="preserve"> </v>
      </c>
      <c r="BV2601" s="120" t="str">
        <f t="shared" si="1426"/>
        <v xml:space="preserve"> </v>
      </c>
      <c r="BW2601" s="120" t="str">
        <f t="shared" si="1427"/>
        <v xml:space="preserve">  </v>
      </c>
      <c r="BY2601" s="74" t="str">
        <f t="shared" si="1428"/>
        <v xml:space="preserve"> </v>
      </c>
      <c r="BZ2601" s="120" t="str">
        <f t="shared" si="1429"/>
        <v xml:space="preserve"> </v>
      </c>
      <c r="CA2601" s="120" t="str">
        <f t="shared" si="1430"/>
        <v xml:space="preserve"> </v>
      </c>
      <c r="CC2601" s="115" t="str">
        <f t="shared" si="1431"/>
        <v xml:space="preserve"> </v>
      </c>
      <c r="CD2601" s="120" t="str">
        <f t="shared" si="1432"/>
        <v xml:space="preserve"> </v>
      </c>
      <c r="CE2601" s="417" t="str">
        <f t="shared" si="1433"/>
        <v xml:space="preserve"> </v>
      </c>
      <c r="CF2601" s="115"/>
      <c r="CG2601" s="115" t="str">
        <f t="shared" si="1434"/>
        <v xml:space="preserve"> </v>
      </c>
      <c r="CH2601" s="120" t="str">
        <f t="shared" si="1435"/>
        <v xml:space="preserve"> </v>
      </c>
      <c r="CI2601" s="417" t="str">
        <f t="shared" si="1436"/>
        <v xml:space="preserve"> </v>
      </c>
      <c r="CJ2601" s="115"/>
      <c r="CK2601" s="115" t="str">
        <f t="shared" si="1437"/>
        <v xml:space="preserve"> </v>
      </c>
      <c r="CL2601" s="120" t="str">
        <f t="shared" si="1438"/>
        <v xml:space="preserve"> </v>
      </c>
      <c r="CM2601" s="417" t="str">
        <f t="shared" si="1442"/>
        <v xml:space="preserve"> </v>
      </c>
      <c r="IS2601" s="111">
        <v>55.88</v>
      </c>
    </row>
    <row r="2602" spans="1:253" s="74" customFormat="1" ht="17.100000000000001" hidden="1" customHeight="1" x14ac:dyDescent="0.25">
      <c r="A2602" s="369"/>
      <c r="B2602" s="504">
        <f>IF('KB Duct Parts'!$BL$14=1,'Flanged Elbows'!T11,0)</f>
        <v>0</v>
      </c>
      <c r="C2602" s="525" t="s">
        <v>825</v>
      </c>
      <c r="D2602" s="506" t="str">
        <f t="shared" si="1454"/>
        <v>22408.45L</v>
      </c>
      <c r="E2602" s="504" t="s">
        <v>865</v>
      </c>
      <c r="F2602" s="508" t="str">
        <f t="shared" si="1448"/>
        <v xml:space="preserve"> </v>
      </c>
      <c r="G2602" s="516" t="s">
        <v>822</v>
      </c>
      <c r="H2602" s="504" t="str">
        <f>IF('Flanged Parts'!$BB$6=1,"CS",IF('Flanged Parts'!$BB$6=2,"Glv",0))</f>
        <v>Glv</v>
      </c>
      <c r="I2602" s="1035"/>
      <c r="J2602" s="1036"/>
      <c r="K2602" s="516" t="s">
        <v>881</v>
      </c>
      <c r="L2602" s="535" t="s">
        <v>706</v>
      </c>
      <c r="M2602" s="517" t="str">
        <f t="shared" si="1444"/>
        <v>Y</v>
      </c>
      <c r="N2602" s="514">
        <f t="shared" si="1455"/>
        <v>253.07999999999998</v>
      </c>
      <c r="O2602" s="514"/>
      <c r="P2602" s="680">
        <f>'KB Duct Parts'!$AE$3</f>
        <v>0</v>
      </c>
      <c r="Q2602" s="681">
        <f t="shared" si="1450"/>
        <v>0</v>
      </c>
      <c r="R2602" s="682">
        <f t="shared" si="1451"/>
        <v>0</v>
      </c>
      <c r="S2602" s="716">
        <f t="shared" si="1456"/>
        <v>0.2</v>
      </c>
      <c r="T2602" s="679">
        <f t="shared" si="1452"/>
        <v>0</v>
      </c>
      <c r="U2602" s="679">
        <f t="shared" si="1453"/>
        <v>0</v>
      </c>
      <c r="Y2602" s="120"/>
      <c r="AD2602" s="81"/>
      <c r="AF2602" s="370" t="s">
        <v>706</v>
      </c>
      <c r="AG2602" s="374" t="s">
        <v>7</v>
      </c>
      <c r="AH2602" s="378"/>
      <c r="AI2602" s="381"/>
      <c r="AJ2602" s="386"/>
      <c r="AK2602" s="391"/>
      <c r="AL2602" s="386"/>
      <c r="AM2602" s="363">
        <f t="shared" si="1440"/>
        <v>1</v>
      </c>
      <c r="AN2602" s="578">
        <v>234.5</v>
      </c>
      <c r="AO2602" s="120">
        <f t="shared" ref="AO2602:AO2665" si="1463">$AN2602*AX2602</f>
        <v>234.5</v>
      </c>
      <c r="AP2602" s="120">
        <f t="shared" si="1457"/>
        <v>0</v>
      </c>
      <c r="AQ2602" s="120">
        <f t="shared" si="1458"/>
        <v>0</v>
      </c>
      <c r="AR2602" s="120">
        <f t="shared" si="1459"/>
        <v>0</v>
      </c>
      <c r="AS2602" s="120">
        <f t="shared" si="1460"/>
        <v>0</v>
      </c>
      <c r="AT2602" s="120">
        <f t="shared" si="1461"/>
        <v>0</v>
      </c>
      <c r="AU2602" s="363" t="s">
        <v>717</v>
      </c>
      <c r="AV2602" s="393"/>
      <c r="AW2602" s="395"/>
      <c r="AX2602" s="571">
        <v>1</v>
      </c>
      <c r="AY2602" s="572">
        <v>0</v>
      </c>
      <c r="AZ2602" s="572">
        <v>0</v>
      </c>
      <c r="BA2602" s="572">
        <v>0</v>
      </c>
      <c r="BB2602" s="573">
        <v>0</v>
      </c>
      <c r="BC2602" s="395">
        <v>0</v>
      </c>
      <c r="BD2602" s="115"/>
      <c r="BE2602" s="115"/>
      <c r="BF2602" s="115">
        <v>2</v>
      </c>
      <c r="BG2602" s="115">
        <v>8</v>
      </c>
      <c r="BH2602" s="423">
        <f t="shared" si="1445"/>
        <v>9.2899999999999991</v>
      </c>
      <c r="BI2602" s="417">
        <f t="shared" si="1462"/>
        <v>18.579999999999998</v>
      </c>
      <c r="BJ2602" s="115"/>
      <c r="BK2602" s="115"/>
      <c r="BQ2602" s="74" t="str">
        <f t="shared" ref="BQ2602:BQ2665" si="1464">IF(AO2602&gt;0,D2602&amp;"-("&amp; AG2602&amp;")"," ")</f>
        <v>22408.45L-(11T)</v>
      </c>
      <c r="BR2602" s="120" t="str">
        <f t="shared" ref="BR2602:BR2665" si="1465">IF(AO2602&gt;0,$G2602," ")</f>
        <v>45 deg El-LR 2.5D Tubed</v>
      </c>
      <c r="BS2602" s="120">
        <f t="shared" ref="BS2602:BS2665" si="1466">IF(AO2602&gt;0,AO2602," ")</f>
        <v>234.5</v>
      </c>
      <c r="BU2602" s="74" t="str">
        <f t="shared" ref="BU2602:BU2665" si="1467">IF(AP2602&gt;0,D2602&amp;"-("&amp;AH2602&amp;")"," ")</f>
        <v xml:space="preserve"> </v>
      </c>
      <c r="BV2602" s="120" t="str">
        <f t="shared" ref="BV2602:BV2665" si="1468">IF(AP2602&gt;0,$G2602," ")</f>
        <v xml:space="preserve"> </v>
      </c>
      <c r="BW2602" s="120" t="str">
        <f t="shared" ref="BW2602:BW2665" si="1469">IF(AP2602&gt;0,AP2602,"  ")</f>
        <v xml:space="preserve">  </v>
      </c>
      <c r="BY2602" s="74" t="str">
        <f t="shared" ref="BY2602:BY2665" si="1470">IF(AQ2602&gt;0,D2602&amp;"-("&amp;AI2602&amp;")"," ")</f>
        <v xml:space="preserve"> </v>
      </c>
      <c r="BZ2602" s="120" t="str">
        <f t="shared" ref="BZ2602:BZ2665" si="1471">IF(AQ2602&gt;0,$G2602," ")</f>
        <v xml:space="preserve"> </v>
      </c>
      <c r="CA2602" s="120" t="str">
        <f t="shared" ref="CA2602:CA2665" si="1472">IF(AQ2602&gt;0,AQ2602," ")</f>
        <v xml:space="preserve"> </v>
      </c>
      <c r="CC2602" s="115" t="str">
        <f t="shared" ref="CC2602:CC2665" si="1473">IF(AR2602&gt;0,D2602&amp;"-("&amp;AJ2602&amp;")"," ")</f>
        <v xml:space="preserve"> </v>
      </c>
      <c r="CD2602" s="120" t="str">
        <f t="shared" ref="CD2602:CD2665" si="1474">IF(AR2602&gt;0,$G2602," ")</f>
        <v xml:space="preserve"> </v>
      </c>
      <c r="CE2602" s="417" t="str">
        <f t="shared" ref="CE2602:CE2665" si="1475">IF(AR2602&gt;0,AR2602," ")</f>
        <v xml:space="preserve"> </v>
      </c>
      <c r="CF2602" s="115"/>
      <c r="CG2602" s="115" t="str">
        <f t="shared" ref="CG2602:CG2665" si="1476">IF(AS2602&gt;0,D2602&amp;"-("&amp;AK2602&amp;")"," ")</f>
        <v xml:space="preserve"> </v>
      </c>
      <c r="CH2602" s="120" t="str">
        <f t="shared" ref="CH2602:CH2665" si="1477">IF(AS2602&gt;0,$G2602," ")</f>
        <v xml:space="preserve"> </v>
      </c>
      <c r="CI2602" s="417" t="str">
        <f t="shared" ref="CI2602:CI2665" si="1478">IF(AS2602&gt;0,AS2602," ")</f>
        <v xml:space="preserve"> </v>
      </c>
      <c r="CJ2602" s="115"/>
      <c r="CK2602" s="115" t="str">
        <f t="shared" ref="CK2602:CK2665" si="1479">IF(AT2602&gt;0,D2602&amp;"-"&amp;AL2602," ")</f>
        <v xml:space="preserve"> </v>
      </c>
      <c r="CL2602" s="120" t="str">
        <f t="shared" ref="CL2602:CL2665" si="1480">IF(AT2602&gt;0,$G2602," ")</f>
        <v xml:space="preserve"> </v>
      </c>
      <c r="CM2602" s="417" t="str">
        <f t="shared" si="1442"/>
        <v xml:space="preserve"> </v>
      </c>
      <c r="IS2602" s="111"/>
    </row>
    <row r="2603" spans="1:253" s="74" customFormat="1" ht="17.100000000000001" hidden="1" customHeight="1" x14ac:dyDescent="0.25">
      <c r="B2603" s="504">
        <f>IF('KB Duct Parts'!$BL$14=1,'Flanged Elbows'!BA10,0)</f>
        <v>0</v>
      </c>
      <c r="C2603" s="508" t="s">
        <v>1544</v>
      </c>
      <c r="D2603" s="506" t="str">
        <f t="shared" si="1454"/>
        <v>22007.45L</v>
      </c>
      <c r="E2603" s="504" t="s">
        <v>864</v>
      </c>
      <c r="F2603" s="508" t="str">
        <f t="shared" si="1448"/>
        <v xml:space="preserve"> </v>
      </c>
      <c r="G2603" s="516" t="s">
        <v>826</v>
      </c>
      <c r="H2603" s="504" t="str">
        <f>IF('Flanged Parts'!$BB$6=1,"CS",IF('Flanged Parts'!$BB$6=2,"Glv",0))</f>
        <v>Glv</v>
      </c>
      <c r="I2603" s="1035" t="str">
        <f t="shared" ref="I2603:I2608" si="1481">IF(L2603&gt;16,"Gore Locked Segment",IF(L2603=16,"Overlapped/Swedged Segments",IF(L2603&lt;16,"Welded Segments")))</f>
        <v>Gore Locked Segment</v>
      </c>
      <c r="J2603" s="1036"/>
      <c r="K2603" s="516" t="s">
        <v>881</v>
      </c>
      <c r="L2603" s="535">
        <v>20</v>
      </c>
      <c r="M2603" s="517" t="str">
        <f t="shared" si="1444"/>
        <v>Y</v>
      </c>
      <c r="N2603" s="514">
        <f t="shared" si="1455"/>
        <v>117.06</v>
      </c>
      <c r="O2603" s="514">
        <f t="shared" ref="O2603:O2633" si="1482">IF(B2603&gt;0,N2603*B2603,0)</f>
        <v>0</v>
      </c>
      <c r="P2603" s="680">
        <f>'KB Duct Parts'!$AE$3</f>
        <v>0</v>
      </c>
      <c r="Q2603" s="681">
        <f t="shared" si="1450"/>
        <v>0</v>
      </c>
      <c r="R2603" s="682">
        <f t="shared" si="1451"/>
        <v>0</v>
      </c>
      <c r="S2603" s="716">
        <f t="shared" si="1456"/>
        <v>0.2</v>
      </c>
      <c r="T2603" s="679">
        <f t="shared" si="1452"/>
        <v>0</v>
      </c>
      <c r="U2603" s="679">
        <f t="shared" si="1453"/>
        <v>0</v>
      </c>
      <c r="Y2603" s="120"/>
      <c r="AD2603" s="81"/>
      <c r="AF2603" s="370">
        <v>20</v>
      </c>
      <c r="AG2603" s="374">
        <v>18</v>
      </c>
      <c r="AH2603" s="378">
        <v>16</v>
      </c>
      <c r="AI2603" s="381">
        <v>14</v>
      </c>
      <c r="AJ2603" s="386">
        <v>12</v>
      </c>
      <c r="AK2603" s="391">
        <v>10</v>
      </c>
      <c r="AL2603" s="386"/>
      <c r="AM2603" s="363">
        <f t="shared" ref="AM2603:AM2666" si="1483">IF(L2603=AF2603,1,IF(L2603=AG2603,2,IF(L2603=AH2603,3,IF(L2603=AI2603,4,IF(L2603=AJ2603,5,IF(L2603=AK2603,6,IF(L2603=AL2603,7,0)))))))</f>
        <v>1</v>
      </c>
      <c r="AN2603" s="578">
        <v>101.8</v>
      </c>
      <c r="AO2603" s="120">
        <f t="shared" si="1463"/>
        <v>122.16</v>
      </c>
      <c r="AP2603" s="120">
        <f t="shared" si="1457"/>
        <v>173.06</v>
      </c>
      <c r="AQ2603" s="120">
        <f t="shared" si="1458"/>
        <v>198.51</v>
      </c>
      <c r="AR2603" s="120">
        <f t="shared" si="1459"/>
        <v>223.96</v>
      </c>
      <c r="AS2603" s="120">
        <f t="shared" si="1460"/>
        <v>254.5</v>
      </c>
      <c r="AT2603" s="120">
        <f t="shared" si="1461"/>
        <v>0</v>
      </c>
      <c r="AU2603" s="363" t="s">
        <v>717</v>
      </c>
      <c r="AV2603" s="393"/>
      <c r="AW2603" s="395"/>
      <c r="AX2603" s="571">
        <v>1.2</v>
      </c>
      <c r="AY2603" s="572">
        <v>1.7</v>
      </c>
      <c r="AZ2603" s="572">
        <v>1.95</v>
      </c>
      <c r="BA2603" s="572">
        <v>2.2000000000000002</v>
      </c>
      <c r="BB2603" s="573">
        <v>2.5</v>
      </c>
      <c r="BC2603" s="395">
        <v>0</v>
      </c>
      <c r="BD2603" s="115"/>
      <c r="BE2603" s="115"/>
      <c r="BF2603" s="115">
        <v>2</v>
      </c>
      <c r="BG2603" s="115">
        <v>7</v>
      </c>
      <c r="BH2603" s="423">
        <f t="shared" si="1445"/>
        <v>7.63</v>
      </c>
      <c r="BI2603" s="417">
        <f t="shared" si="1462"/>
        <v>15.26</v>
      </c>
      <c r="BJ2603" s="115"/>
      <c r="BK2603" s="115"/>
      <c r="BQ2603" s="74" t="str">
        <f t="shared" si="1464"/>
        <v>22007.45L-(18)</v>
      </c>
      <c r="BR2603" s="120" t="str">
        <f t="shared" si="1465"/>
        <v>45 deg El-LR 2.5D Gored/Segmented</v>
      </c>
      <c r="BS2603" s="120">
        <f t="shared" si="1466"/>
        <v>122.16</v>
      </c>
      <c r="BU2603" s="74" t="str">
        <f t="shared" si="1467"/>
        <v>22007.45L-(16)</v>
      </c>
      <c r="BV2603" s="120" t="str">
        <f t="shared" si="1468"/>
        <v>45 deg El-LR 2.5D Gored/Segmented</v>
      </c>
      <c r="BW2603" s="120">
        <f t="shared" si="1469"/>
        <v>173.06</v>
      </c>
      <c r="BY2603" s="74" t="str">
        <f t="shared" si="1470"/>
        <v>22007.45L-(14)</v>
      </c>
      <c r="BZ2603" s="120" t="str">
        <f t="shared" si="1471"/>
        <v>45 deg El-LR 2.5D Gored/Segmented</v>
      </c>
      <c r="CA2603" s="120">
        <f t="shared" si="1472"/>
        <v>198.51</v>
      </c>
      <c r="CC2603" s="115" t="str">
        <f t="shared" si="1473"/>
        <v>22007.45L-(12)</v>
      </c>
      <c r="CD2603" s="120" t="str">
        <f t="shared" si="1474"/>
        <v>45 deg El-LR 2.5D Gored/Segmented</v>
      </c>
      <c r="CE2603" s="417">
        <f t="shared" si="1475"/>
        <v>223.96</v>
      </c>
      <c r="CF2603" s="115"/>
      <c r="CG2603" s="115" t="str">
        <f t="shared" si="1476"/>
        <v>22007.45L-(10)</v>
      </c>
      <c r="CH2603" s="120" t="str">
        <f t="shared" si="1477"/>
        <v>45 deg El-LR 2.5D Gored/Segmented</v>
      </c>
      <c r="CI2603" s="417">
        <f t="shared" si="1478"/>
        <v>254.5</v>
      </c>
      <c r="CJ2603" s="115"/>
      <c r="CK2603" s="115" t="str">
        <f t="shared" si="1479"/>
        <v xml:space="preserve"> </v>
      </c>
      <c r="CL2603" s="120" t="str">
        <f t="shared" si="1480"/>
        <v xml:space="preserve"> </v>
      </c>
      <c r="CM2603" s="417" t="str">
        <f t="shared" si="1442"/>
        <v xml:space="preserve"> </v>
      </c>
      <c r="IS2603" s="111">
        <v>67.319999999999993</v>
      </c>
    </row>
    <row r="2604" spans="1:253" s="74" customFormat="1" ht="17.100000000000001" hidden="1" customHeight="1" x14ac:dyDescent="0.25">
      <c r="B2604" s="504">
        <f>IF('KB Duct Parts'!$BL$14=1,'Flanged Elbows'!BA11,0)</f>
        <v>0</v>
      </c>
      <c r="C2604" s="508" t="s">
        <v>1545</v>
      </c>
      <c r="D2604" s="506" t="str">
        <f t="shared" si="1454"/>
        <v>22008.45L</v>
      </c>
      <c r="E2604" s="504" t="s">
        <v>865</v>
      </c>
      <c r="F2604" s="508" t="str">
        <f t="shared" si="1448"/>
        <v xml:space="preserve"> </v>
      </c>
      <c r="G2604" s="516" t="s">
        <v>826</v>
      </c>
      <c r="H2604" s="504" t="str">
        <f>IF('Flanged Parts'!$BB$6=1,"CS",IF('Flanged Parts'!$BB$6=2,"Glv",0))</f>
        <v>Glv</v>
      </c>
      <c r="I2604" s="1035" t="str">
        <f t="shared" si="1481"/>
        <v>Gore Locked Segment</v>
      </c>
      <c r="J2604" s="1036"/>
      <c r="K2604" s="516" t="s">
        <v>881</v>
      </c>
      <c r="L2604" s="535">
        <v>20</v>
      </c>
      <c r="M2604" s="517" t="str">
        <f t="shared" si="1444"/>
        <v>Y</v>
      </c>
      <c r="N2604" s="514">
        <f t="shared" si="1455"/>
        <v>132.28</v>
      </c>
      <c r="O2604" s="514">
        <f t="shared" si="1482"/>
        <v>0</v>
      </c>
      <c r="P2604" s="680">
        <f>'KB Duct Parts'!$AE$3</f>
        <v>0</v>
      </c>
      <c r="Q2604" s="681">
        <f t="shared" si="1450"/>
        <v>0</v>
      </c>
      <c r="R2604" s="682">
        <f t="shared" si="1451"/>
        <v>0</v>
      </c>
      <c r="S2604" s="716">
        <f t="shared" si="1456"/>
        <v>0.2</v>
      </c>
      <c r="T2604" s="679">
        <f t="shared" si="1452"/>
        <v>0</v>
      </c>
      <c r="U2604" s="679">
        <f t="shared" si="1453"/>
        <v>0</v>
      </c>
      <c r="Y2604" s="120"/>
      <c r="AD2604" s="81"/>
      <c r="AF2604" s="370">
        <v>20</v>
      </c>
      <c r="AG2604" s="374">
        <v>18</v>
      </c>
      <c r="AH2604" s="378">
        <v>16</v>
      </c>
      <c r="AI2604" s="381">
        <v>14</v>
      </c>
      <c r="AJ2604" s="386">
        <v>12</v>
      </c>
      <c r="AK2604" s="391">
        <v>10</v>
      </c>
      <c r="AL2604" s="386"/>
      <c r="AM2604" s="363">
        <f t="shared" si="1483"/>
        <v>1</v>
      </c>
      <c r="AN2604" s="578">
        <v>113.7</v>
      </c>
      <c r="AO2604" s="120">
        <f t="shared" si="1463"/>
        <v>136.44</v>
      </c>
      <c r="AP2604" s="120">
        <f t="shared" si="1457"/>
        <v>193.29</v>
      </c>
      <c r="AQ2604" s="120">
        <f t="shared" si="1458"/>
        <v>221.715</v>
      </c>
      <c r="AR2604" s="120">
        <f t="shared" si="1459"/>
        <v>250.14000000000001</v>
      </c>
      <c r="AS2604" s="120">
        <f t="shared" si="1460"/>
        <v>284.25</v>
      </c>
      <c r="AT2604" s="120">
        <f t="shared" si="1461"/>
        <v>0</v>
      </c>
      <c r="AU2604" s="363" t="s">
        <v>717</v>
      </c>
      <c r="AV2604" s="393"/>
      <c r="AW2604" s="395"/>
      <c r="AX2604" s="571">
        <v>1.2</v>
      </c>
      <c r="AY2604" s="572">
        <v>1.7</v>
      </c>
      <c r="AZ2604" s="572">
        <v>1.95</v>
      </c>
      <c r="BA2604" s="572">
        <v>2.2000000000000002</v>
      </c>
      <c r="BB2604" s="573">
        <v>2.5</v>
      </c>
      <c r="BC2604" s="395">
        <v>0</v>
      </c>
      <c r="BD2604" s="115"/>
      <c r="BE2604" s="115"/>
      <c r="BF2604" s="115">
        <v>2</v>
      </c>
      <c r="BG2604" s="115">
        <v>8</v>
      </c>
      <c r="BH2604" s="423">
        <f t="shared" si="1445"/>
        <v>9.2899999999999991</v>
      </c>
      <c r="BI2604" s="417">
        <f t="shared" si="1462"/>
        <v>18.579999999999998</v>
      </c>
      <c r="BJ2604" s="115"/>
      <c r="BK2604" s="115"/>
      <c r="BQ2604" s="74" t="str">
        <f t="shared" si="1464"/>
        <v>22008.45L-(18)</v>
      </c>
      <c r="BR2604" s="120" t="str">
        <f t="shared" si="1465"/>
        <v>45 deg El-LR 2.5D Gored/Segmented</v>
      </c>
      <c r="BS2604" s="120">
        <f t="shared" si="1466"/>
        <v>136.44</v>
      </c>
      <c r="BU2604" s="74" t="str">
        <f t="shared" si="1467"/>
        <v>22008.45L-(16)</v>
      </c>
      <c r="BV2604" s="120" t="str">
        <f t="shared" si="1468"/>
        <v>45 deg El-LR 2.5D Gored/Segmented</v>
      </c>
      <c r="BW2604" s="120">
        <f t="shared" si="1469"/>
        <v>193.29</v>
      </c>
      <c r="BY2604" s="74" t="str">
        <f t="shared" si="1470"/>
        <v>22008.45L-(14)</v>
      </c>
      <c r="BZ2604" s="120" t="str">
        <f t="shared" si="1471"/>
        <v>45 deg El-LR 2.5D Gored/Segmented</v>
      </c>
      <c r="CA2604" s="120">
        <f t="shared" si="1472"/>
        <v>221.715</v>
      </c>
      <c r="CC2604" s="115" t="str">
        <f t="shared" si="1473"/>
        <v>22008.45L-(12)</v>
      </c>
      <c r="CD2604" s="120" t="str">
        <f t="shared" si="1474"/>
        <v>45 deg El-LR 2.5D Gored/Segmented</v>
      </c>
      <c r="CE2604" s="417">
        <f t="shared" si="1475"/>
        <v>250.14000000000001</v>
      </c>
      <c r="CF2604" s="115"/>
      <c r="CG2604" s="115" t="str">
        <f t="shared" si="1476"/>
        <v>22008.45L-(10)</v>
      </c>
      <c r="CH2604" s="120" t="str">
        <f t="shared" si="1477"/>
        <v>45 deg El-LR 2.5D Gored/Segmented</v>
      </c>
      <c r="CI2604" s="417">
        <f t="shared" si="1478"/>
        <v>284.25</v>
      </c>
      <c r="CJ2604" s="115"/>
      <c r="CK2604" s="115" t="str">
        <f t="shared" si="1479"/>
        <v xml:space="preserve"> </v>
      </c>
      <c r="CL2604" s="120" t="str">
        <f t="shared" si="1480"/>
        <v xml:space="preserve"> </v>
      </c>
      <c r="CM2604" s="417" t="str">
        <f t="shared" si="1442"/>
        <v xml:space="preserve"> </v>
      </c>
      <c r="IS2604" s="111">
        <v>85.8</v>
      </c>
    </row>
    <row r="2605" spans="1:253" s="74" customFormat="1" ht="17.100000000000001" hidden="1" customHeight="1" x14ac:dyDescent="0.25">
      <c r="B2605" s="504">
        <f>IF('KB Duct Parts'!$BL$14=1,'Flanged Elbows'!BA12,0)</f>
        <v>0</v>
      </c>
      <c r="C2605" s="508" t="s">
        <v>1546</v>
      </c>
      <c r="D2605" s="506" t="str">
        <f t="shared" si="1454"/>
        <v>22009.45L</v>
      </c>
      <c r="E2605" s="504" t="s">
        <v>866</v>
      </c>
      <c r="F2605" s="508" t="str">
        <f t="shared" si="1448"/>
        <v xml:space="preserve"> </v>
      </c>
      <c r="G2605" s="516" t="s">
        <v>826</v>
      </c>
      <c r="H2605" s="504" t="str">
        <f>IF('Flanged Parts'!$BB$6=1,"CS",IF('Flanged Parts'!$BB$6=2,"Glv",0))</f>
        <v>Glv</v>
      </c>
      <c r="I2605" s="1035" t="str">
        <f t="shared" si="1481"/>
        <v>Gore Locked Segment</v>
      </c>
      <c r="J2605" s="1036"/>
      <c r="K2605" s="516" t="s">
        <v>881</v>
      </c>
      <c r="L2605" s="535">
        <v>20</v>
      </c>
      <c r="M2605" s="517" t="str">
        <f t="shared" si="1444"/>
        <v>Y</v>
      </c>
      <c r="N2605" s="514">
        <f t="shared" si="1455"/>
        <v>139.66</v>
      </c>
      <c r="O2605" s="514">
        <f t="shared" si="1482"/>
        <v>0</v>
      </c>
      <c r="P2605" s="680">
        <f>'KB Duct Parts'!$AE$3</f>
        <v>0</v>
      </c>
      <c r="Q2605" s="681">
        <f t="shared" si="1450"/>
        <v>0</v>
      </c>
      <c r="R2605" s="682">
        <f t="shared" si="1451"/>
        <v>0</v>
      </c>
      <c r="S2605" s="716">
        <f t="shared" si="1456"/>
        <v>0.2</v>
      </c>
      <c r="T2605" s="679">
        <f t="shared" si="1452"/>
        <v>0</v>
      </c>
      <c r="U2605" s="679">
        <f t="shared" si="1453"/>
        <v>0</v>
      </c>
      <c r="Y2605" s="120"/>
      <c r="AD2605" s="81"/>
      <c r="AF2605" s="370">
        <v>20</v>
      </c>
      <c r="AG2605" s="374">
        <v>18</v>
      </c>
      <c r="AH2605" s="378">
        <v>16</v>
      </c>
      <c r="AI2605" s="381">
        <v>14</v>
      </c>
      <c r="AJ2605" s="386">
        <v>12</v>
      </c>
      <c r="AK2605" s="391">
        <v>10</v>
      </c>
      <c r="AL2605" s="386"/>
      <c r="AM2605" s="363">
        <f t="shared" si="1483"/>
        <v>1</v>
      </c>
      <c r="AN2605" s="578">
        <v>120.6</v>
      </c>
      <c r="AO2605" s="120">
        <f t="shared" si="1463"/>
        <v>144.72</v>
      </c>
      <c r="AP2605" s="120">
        <f t="shared" si="1457"/>
        <v>205.01999999999998</v>
      </c>
      <c r="AQ2605" s="120">
        <f t="shared" si="1458"/>
        <v>235.17</v>
      </c>
      <c r="AR2605" s="120">
        <f t="shared" si="1459"/>
        <v>265.32</v>
      </c>
      <c r="AS2605" s="120">
        <f t="shared" si="1460"/>
        <v>301.5</v>
      </c>
      <c r="AT2605" s="120">
        <f t="shared" si="1461"/>
        <v>0</v>
      </c>
      <c r="AU2605" s="363" t="s">
        <v>717</v>
      </c>
      <c r="AV2605" s="393"/>
      <c r="AW2605" s="395"/>
      <c r="AX2605" s="571">
        <v>1.2</v>
      </c>
      <c r="AY2605" s="572">
        <v>1.7</v>
      </c>
      <c r="AZ2605" s="572">
        <v>1.95</v>
      </c>
      <c r="BA2605" s="572">
        <v>2.2000000000000002</v>
      </c>
      <c r="BB2605" s="573">
        <v>2.5</v>
      </c>
      <c r="BC2605" s="395">
        <v>0</v>
      </c>
      <c r="BD2605" s="115"/>
      <c r="BE2605" s="115"/>
      <c r="BF2605" s="115">
        <v>2</v>
      </c>
      <c r="BG2605" s="115">
        <v>9</v>
      </c>
      <c r="BH2605" s="423">
        <f t="shared" si="1445"/>
        <v>9.5299999999999994</v>
      </c>
      <c r="BI2605" s="417">
        <f t="shared" si="1462"/>
        <v>19.059999999999999</v>
      </c>
      <c r="BJ2605" s="115"/>
      <c r="BK2605" s="115"/>
      <c r="BQ2605" s="74" t="str">
        <f t="shared" si="1464"/>
        <v>22009.45L-(18)</v>
      </c>
      <c r="BR2605" s="120" t="str">
        <f t="shared" si="1465"/>
        <v>45 deg El-LR 2.5D Gored/Segmented</v>
      </c>
      <c r="BS2605" s="120">
        <f t="shared" si="1466"/>
        <v>144.72</v>
      </c>
      <c r="BU2605" s="74" t="str">
        <f t="shared" si="1467"/>
        <v>22009.45L-(16)</v>
      </c>
      <c r="BV2605" s="120" t="str">
        <f t="shared" si="1468"/>
        <v>45 deg El-LR 2.5D Gored/Segmented</v>
      </c>
      <c r="BW2605" s="120">
        <f t="shared" si="1469"/>
        <v>205.01999999999998</v>
      </c>
      <c r="BY2605" s="74" t="str">
        <f t="shared" si="1470"/>
        <v>22009.45L-(14)</v>
      </c>
      <c r="BZ2605" s="120" t="str">
        <f t="shared" si="1471"/>
        <v>45 deg El-LR 2.5D Gored/Segmented</v>
      </c>
      <c r="CA2605" s="120">
        <f t="shared" si="1472"/>
        <v>235.17</v>
      </c>
      <c r="CC2605" s="115" t="str">
        <f t="shared" si="1473"/>
        <v>22009.45L-(12)</v>
      </c>
      <c r="CD2605" s="120" t="str">
        <f t="shared" si="1474"/>
        <v>45 deg El-LR 2.5D Gored/Segmented</v>
      </c>
      <c r="CE2605" s="417">
        <f t="shared" si="1475"/>
        <v>265.32</v>
      </c>
      <c r="CF2605" s="115"/>
      <c r="CG2605" s="115" t="str">
        <f t="shared" si="1476"/>
        <v>22009.45L-(10)</v>
      </c>
      <c r="CH2605" s="120" t="str">
        <f t="shared" si="1477"/>
        <v>45 deg El-LR 2.5D Gored/Segmented</v>
      </c>
      <c r="CI2605" s="417">
        <f t="shared" si="1478"/>
        <v>301.5</v>
      </c>
      <c r="CJ2605" s="115"/>
      <c r="CK2605" s="115" t="str">
        <f t="shared" si="1479"/>
        <v xml:space="preserve"> </v>
      </c>
      <c r="CL2605" s="120" t="str">
        <f t="shared" si="1480"/>
        <v xml:space="preserve"> </v>
      </c>
      <c r="CM2605" s="417" t="str">
        <f t="shared" si="1442"/>
        <v xml:space="preserve"> </v>
      </c>
      <c r="IS2605" s="111">
        <v>89.7</v>
      </c>
    </row>
    <row r="2606" spans="1:253" s="74" customFormat="1" ht="17.100000000000001" hidden="1" customHeight="1" x14ac:dyDescent="0.25">
      <c r="B2606" s="504">
        <f>IF('KB Duct Parts'!$BL$14=1,'Flanged Elbows'!BA13,0)</f>
        <v>0</v>
      </c>
      <c r="C2606" s="508" t="s">
        <v>1547</v>
      </c>
      <c r="D2606" s="506" t="str">
        <f t="shared" si="1454"/>
        <v>22010.45L</v>
      </c>
      <c r="E2606" s="504" t="s">
        <v>867</v>
      </c>
      <c r="F2606" s="508" t="str">
        <f t="shared" si="1448"/>
        <v xml:space="preserve"> </v>
      </c>
      <c r="G2606" s="516" t="s">
        <v>826</v>
      </c>
      <c r="H2606" s="504" t="str">
        <f>IF('Flanged Parts'!$BB$6=1,"CS",IF('Flanged Parts'!$BB$6=2,"Glv",0))</f>
        <v>Glv</v>
      </c>
      <c r="I2606" s="1035" t="str">
        <f t="shared" si="1481"/>
        <v>Gore Locked Segment</v>
      </c>
      <c r="J2606" s="1036"/>
      <c r="K2606" s="516" t="s">
        <v>881</v>
      </c>
      <c r="L2606" s="535">
        <v>20</v>
      </c>
      <c r="M2606" s="517" t="str">
        <f t="shared" si="1444"/>
        <v>Y</v>
      </c>
      <c r="N2606" s="514">
        <f t="shared" si="1455"/>
        <v>159.04</v>
      </c>
      <c r="O2606" s="514">
        <f t="shared" si="1482"/>
        <v>0</v>
      </c>
      <c r="P2606" s="680">
        <f>'KB Duct Parts'!$AE$3</f>
        <v>0</v>
      </c>
      <c r="Q2606" s="681">
        <f t="shared" si="1450"/>
        <v>0</v>
      </c>
      <c r="R2606" s="682">
        <f t="shared" si="1451"/>
        <v>0</v>
      </c>
      <c r="S2606" s="716">
        <f t="shared" si="1456"/>
        <v>0.2</v>
      </c>
      <c r="T2606" s="679">
        <f t="shared" si="1452"/>
        <v>0</v>
      </c>
      <c r="U2606" s="679">
        <f t="shared" si="1453"/>
        <v>0</v>
      </c>
      <c r="Y2606" s="120"/>
      <c r="AD2606" s="81"/>
      <c r="AF2606" s="370">
        <v>20</v>
      </c>
      <c r="AG2606" s="374">
        <v>18</v>
      </c>
      <c r="AH2606" s="378">
        <v>16</v>
      </c>
      <c r="AI2606" s="381">
        <v>14</v>
      </c>
      <c r="AJ2606" s="386">
        <v>12</v>
      </c>
      <c r="AK2606" s="391">
        <v>10</v>
      </c>
      <c r="AL2606" s="386"/>
      <c r="AM2606" s="363">
        <f t="shared" si="1483"/>
        <v>1</v>
      </c>
      <c r="AN2606" s="578">
        <v>134.69999999999999</v>
      </c>
      <c r="AO2606" s="120">
        <f t="shared" si="1463"/>
        <v>154.90499999999997</v>
      </c>
      <c r="AP2606" s="120">
        <f t="shared" si="1457"/>
        <v>222.25499999999997</v>
      </c>
      <c r="AQ2606" s="120">
        <f t="shared" si="1458"/>
        <v>255.92999999999998</v>
      </c>
      <c r="AR2606" s="120">
        <f t="shared" si="1459"/>
        <v>289.60499999999996</v>
      </c>
      <c r="AS2606" s="120">
        <f t="shared" si="1460"/>
        <v>330.01499999999999</v>
      </c>
      <c r="AT2606" s="120">
        <f t="shared" si="1461"/>
        <v>0</v>
      </c>
      <c r="AU2606" s="363" t="s">
        <v>717</v>
      </c>
      <c r="AV2606" s="393"/>
      <c r="AW2606" s="395"/>
      <c r="AX2606" s="571">
        <v>1.1499999999999999</v>
      </c>
      <c r="AY2606" s="572">
        <v>1.65</v>
      </c>
      <c r="AZ2606" s="572">
        <v>1.9</v>
      </c>
      <c r="BA2606" s="572">
        <v>2.15</v>
      </c>
      <c r="BB2606" s="573">
        <v>2.4500000000000002</v>
      </c>
      <c r="BC2606" s="395">
        <v>0</v>
      </c>
      <c r="BD2606" s="115"/>
      <c r="BE2606" s="115"/>
      <c r="BF2606" s="115">
        <v>2</v>
      </c>
      <c r="BG2606" s="115">
        <v>10</v>
      </c>
      <c r="BH2606" s="423">
        <f t="shared" si="1445"/>
        <v>12.17</v>
      </c>
      <c r="BI2606" s="417">
        <f t="shared" si="1462"/>
        <v>24.34</v>
      </c>
      <c r="BJ2606" s="115"/>
      <c r="BK2606" s="115"/>
      <c r="BQ2606" s="74" t="str">
        <f t="shared" si="1464"/>
        <v>22010.45L-(18)</v>
      </c>
      <c r="BR2606" s="120" t="str">
        <f t="shared" si="1465"/>
        <v>45 deg El-LR 2.5D Gored/Segmented</v>
      </c>
      <c r="BS2606" s="120">
        <f t="shared" si="1466"/>
        <v>154.90499999999997</v>
      </c>
      <c r="BU2606" s="74" t="str">
        <f t="shared" si="1467"/>
        <v>22010.45L-(16)</v>
      </c>
      <c r="BV2606" s="120" t="str">
        <f t="shared" si="1468"/>
        <v>45 deg El-LR 2.5D Gored/Segmented</v>
      </c>
      <c r="BW2606" s="120">
        <f t="shared" si="1469"/>
        <v>222.25499999999997</v>
      </c>
      <c r="BY2606" s="74" t="str">
        <f t="shared" si="1470"/>
        <v>22010.45L-(14)</v>
      </c>
      <c r="BZ2606" s="120" t="str">
        <f t="shared" si="1471"/>
        <v>45 deg El-LR 2.5D Gored/Segmented</v>
      </c>
      <c r="CA2606" s="120">
        <f t="shared" si="1472"/>
        <v>255.92999999999998</v>
      </c>
      <c r="CC2606" s="115" t="str">
        <f t="shared" si="1473"/>
        <v>22010.45L-(12)</v>
      </c>
      <c r="CD2606" s="120" t="str">
        <f t="shared" si="1474"/>
        <v>45 deg El-LR 2.5D Gored/Segmented</v>
      </c>
      <c r="CE2606" s="417">
        <f t="shared" si="1475"/>
        <v>289.60499999999996</v>
      </c>
      <c r="CF2606" s="115"/>
      <c r="CG2606" s="115" t="str">
        <f t="shared" si="1476"/>
        <v>22010.45L-(10)</v>
      </c>
      <c r="CH2606" s="120" t="str">
        <f t="shared" si="1477"/>
        <v>45 deg El-LR 2.5D Gored/Segmented</v>
      </c>
      <c r="CI2606" s="417">
        <f t="shared" si="1478"/>
        <v>330.01499999999999</v>
      </c>
      <c r="CJ2606" s="115"/>
      <c r="CK2606" s="115" t="str">
        <f t="shared" si="1479"/>
        <v xml:space="preserve"> </v>
      </c>
      <c r="CL2606" s="120" t="str">
        <f t="shared" si="1480"/>
        <v xml:space="preserve"> </v>
      </c>
      <c r="CM2606" s="417" t="str">
        <f t="shared" si="1442"/>
        <v xml:space="preserve"> </v>
      </c>
      <c r="IS2606" s="111">
        <v>97.5</v>
      </c>
    </row>
    <row r="2607" spans="1:253" s="74" customFormat="1" ht="17.100000000000001" hidden="1" customHeight="1" x14ac:dyDescent="0.25">
      <c r="B2607" s="504">
        <f>IF('KB Duct Parts'!$BL$14=1,'Flanged Elbows'!BA14,0)</f>
        <v>0</v>
      </c>
      <c r="C2607" s="508" t="s">
        <v>1548</v>
      </c>
      <c r="D2607" s="506" t="str">
        <f t="shared" si="1454"/>
        <v>22011.45L</v>
      </c>
      <c r="E2607" s="504" t="s">
        <v>868</v>
      </c>
      <c r="F2607" s="508" t="str">
        <f t="shared" si="1448"/>
        <v xml:space="preserve"> </v>
      </c>
      <c r="G2607" s="516" t="s">
        <v>826</v>
      </c>
      <c r="H2607" s="504" t="str">
        <f>IF('Flanged Parts'!$BB$6=1,"CS",IF('Flanged Parts'!$BB$6=2,"Glv",0))</f>
        <v>Glv</v>
      </c>
      <c r="I2607" s="1035" t="str">
        <f t="shared" si="1481"/>
        <v>Gore Locked Segment</v>
      </c>
      <c r="J2607" s="1036"/>
      <c r="K2607" s="516" t="s">
        <v>881</v>
      </c>
      <c r="L2607" s="535">
        <v>20</v>
      </c>
      <c r="M2607" s="517" t="str">
        <f t="shared" si="1444"/>
        <v>Y</v>
      </c>
      <c r="N2607" s="514">
        <f t="shared" si="1455"/>
        <v>168.7</v>
      </c>
      <c r="O2607" s="514">
        <f t="shared" si="1482"/>
        <v>0</v>
      </c>
      <c r="P2607" s="680">
        <f>'KB Duct Parts'!$AE$3</f>
        <v>0</v>
      </c>
      <c r="Q2607" s="681">
        <f t="shared" si="1450"/>
        <v>0</v>
      </c>
      <c r="R2607" s="682">
        <f t="shared" si="1451"/>
        <v>0</v>
      </c>
      <c r="S2607" s="716">
        <f t="shared" si="1456"/>
        <v>0.2</v>
      </c>
      <c r="T2607" s="679">
        <f t="shared" si="1452"/>
        <v>0</v>
      </c>
      <c r="U2607" s="679">
        <f t="shared" si="1453"/>
        <v>0</v>
      </c>
      <c r="Y2607" s="120"/>
      <c r="AD2607" s="81"/>
      <c r="AF2607" s="370">
        <v>20</v>
      </c>
      <c r="AG2607" s="374">
        <v>18</v>
      </c>
      <c r="AH2607" s="378">
        <v>16</v>
      </c>
      <c r="AI2607" s="381">
        <v>14</v>
      </c>
      <c r="AJ2607" s="386">
        <v>12</v>
      </c>
      <c r="AK2607" s="391">
        <v>10</v>
      </c>
      <c r="AL2607" s="386"/>
      <c r="AM2607" s="363">
        <f t="shared" si="1483"/>
        <v>1</v>
      </c>
      <c r="AN2607" s="578">
        <v>140.6</v>
      </c>
      <c r="AO2607" s="120">
        <f t="shared" si="1463"/>
        <v>157.47200000000001</v>
      </c>
      <c r="AP2607" s="120">
        <f t="shared" si="1457"/>
        <v>227.77200000000002</v>
      </c>
      <c r="AQ2607" s="120">
        <f t="shared" si="1458"/>
        <v>262.92200000000003</v>
      </c>
      <c r="AR2607" s="120">
        <f t="shared" si="1459"/>
        <v>298.072</v>
      </c>
      <c r="AS2607" s="120">
        <f t="shared" si="1460"/>
        <v>340.25199999999995</v>
      </c>
      <c r="AT2607" s="120">
        <f t="shared" si="1461"/>
        <v>0</v>
      </c>
      <c r="AU2607" s="363" t="s">
        <v>717</v>
      </c>
      <c r="AV2607" s="393"/>
      <c r="AW2607" s="395"/>
      <c r="AX2607" s="571">
        <v>1.1200000000000001</v>
      </c>
      <c r="AY2607" s="572">
        <v>1.62</v>
      </c>
      <c r="AZ2607" s="572">
        <v>1.87</v>
      </c>
      <c r="BA2607" s="572">
        <v>2.12</v>
      </c>
      <c r="BB2607" s="573">
        <v>2.42</v>
      </c>
      <c r="BC2607" s="395">
        <v>0</v>
      </c>
      <c r="BD2607" s="115"/>
      <c r="BE2607" s="115"/>
      <c r="BF2607" s="115">
        <v>2</v>
      </c>
      <c r="BG2607" s="115">
        <v>11</v>
      </c>
      <c r="BH2607" s="423">
        <f t="shared" si="1445"/>
        <v>14.05</v>
      </c>
      <c r="BI2607" s="417">
        <f t="shared" si="1462"/>
        <v>28.1</v>
      </c>
      <c r="BJ2607" s="115"/>
      <c r="BK2607" s="115"/>
      <c r="BQ2607" s="74" t="str">
        <f t="shared" si="1464"/>
        <v>22011.45L-(18)</v>
      </c>
      <c r="BR2607" s="120" t="str">
        <f t="shared" si="1465"/>
        <v>45 deg El-LR 2.5D Gored/Segmented</v>
      </c>
      <c r="BS2607" s="120">
        <f t="shared" si="1466"/>
        <v>157.47200000000001</v>
      </c>
      <c r="BU2607" s="74" t="str">
        <f t="shared" si="1467"/>
        <v>22011.45L-(16)</v>
      </c>
      <c r="BV2607" s="120" t="str">
        <f t="shared" si="1468"/>
        <v>45 deg El-LR 2.5D Gored/Segmented</v>
      </c>
      <c r="BW2607" s="120">
        <f t="shared" si="1469"/>
        <v>227.77200000000002</v>
      </c>
      <c r="BY2607" s="74" t="str">
        <f t="shared" si="1470"/>
        <v>22011.45L-(14)</v>
      </c>
      <c r="BZ2607" s="120" t="str">
        <f t="shared" si="1471"/>
        <v>45 deg El-LR 2.5D Gored/Segmented</v>
      </c>
      <c r="CA2607" s="120">
        <f t="shared" si="1472"/>
        <v>262.92200000000003</v>
      </c>
      <c r="CC2607" s="115" t="str">
        <f t="shared" si="1473"/>
        <v>22011.45L-(12)</v>
      </c>
      <c r="CD2607" s="120" t="str">
        <f t="shared" si="1474"/>
        <v>45 deg El-LR 2.5D Gored/Segmented</v>
      </c>
      <c r="CE2607" s="417">
        <f t="shared" si="1475"/>
        <v>298.072</v>
      </c>
      <c r="CF2607" s="115"/>
      <c r="CG2607" s="115" t="str">
        <f t="shared" si="1476"/>
        <v>22011.45L-(10)</v>
      </c>
      <c r="CH2607" s="120" t="str">
        <f t="shared" si="1477"/>
        <v>45 deg El-LR 2.5D Gored/Segmented</v>
      </c>
      <c r="CI2607" s="417">
        <f t="shared" si="1478"/>
        <v>340.25199999999995</v>
      </c>
      <c r="CJ2607" s="115"/>
      <c r="CK2607" s="115" t="str">
        <f t="shared" si="1479"/>
        <v xml:space="preserve"> </v>
      </c>
      <c r="CL2607" s="120" t="str">
        <f t="shared" si="1480"/>
        <v xml:space="preserve"> </v>
      </c>
      <c r="CM2607" s="417" t="str">
        <f t="shared" si="1442"/>
        <v xml:space="preserve"> </v>
      </c>
      <c r="IS2607" s="111">
        <v>104</v>
      </c>
    </row>
    <row r="2608" spans="1:253" s="74" customFormat="1" ht="17.100000000000001" hidden="1" customHeight="1" x14ac:dyDescent="0.25">
      <c r="B2608" s="504">
        <f>IF('KB Duct Parts'!$BL$14=1,'Flanged Elbows'!BA15,0)</f>
        <v>0</v>
      </c>
      <c r="C2608" s="508" t="s">
        <v>1549</v>
      </c>
      <c r="D2608" s="506" t="str">
        <f t="shared" si="1454"/>
        <v>22012.45L</v>
      </c>
      <c r="E2608" s="504" t="s">
        <v>869</v>
      </c>
      <c r="F2608" s="508" t="str">
        <f t="shared" si="1448"/>
        <v xml:space="preserve"> </v>
      </c>
      <c r="G2608" s="516" t="s">
        <v>826</v>
      </c>
      <c r="H2608" s="504" t="str">
        <f>IF('Flanged Parts'!$BB$6=1,"CS",IF('Flanged Parts'!$BB$6=2,"Glv",0))</f>
        <v>Glv</v>
      </c>
      <c r="I2608" s="1035" t="str">
        <f t="shared" si="1481"/>
        <v>Gore Locked Segment</v>
      </c>
      <c r="J2608" s="1036"/>
      <c r="K2608" s="516" t="s">
        <v>881</v>
      </c>
      <c r="L2608" s="535">
        <v>20</v>
      </c>
      <c r="M2608" s="517" t="str">
        <f t="shared" si="1444"/>
        <v>Y</v>
      </c>
      <c r="N2608" s="514">
        <f t="shared" si="1455"/>
        <v>177.02</v>
      </c>
      <c r="O2608" s="514">
        <f t="shared" si="1482"/>
        <v>0</v>
      </c>
      <c r="P2608" s="680">
        <f>'KB Duct Parts'!$AE$3</f>
        <v>0</v>
      </c>
      <c r="Q2608" s="681">
        <f t="shared" si="1450"/>
        <v>0</v>
      </c>
      <c r="R2608" s="682">
        <f t="shared" si="1451"/>
        <v>0</v>
      </c>
      <c r="S2608" s="716">
        <f t="shared" si="1456"/>
        <v>0.2</v>
      </c>
      <c r="T2608" s="679">
        <f t="shared" si="1452"/>
        <v>0</v>
      </c>
      <c r="U2608" s="679">
        <f t="shared" si="1453"/>
        <v>0</v>
      </c>
      <c r="Y2608" s="120"/>
      <c r="AD2608" s="81"/>
      <c r="AF2608" s="370">
        <v>20</v>
      </c>
      <c r="AG2608" s="374">
        <v>18</v>
      </c>
      <c r="AH2608" s="378">
        <v>16</v>
      </c>
      <c r="AI2608" s="381">
        <v>14</v>
      </c>
      <c r="AJ2608" s="386">
        <v>12</v>
      </c>
      <c r="AK2608" s="391">
        <v>10</v>
      </c>
      <c r="AL2608" s="386"/>
      <c r="AM2608" s="363">
        <f t="shared" si="1483"/>
        <v>1</v>
      </c>
      <c r="AN2608" s="578">
        <v>146.5</v>
      </c>
      <c r="AO2608" s="120">
        <f t="shared" si="1463"/>
        <v>164.08</v>
      </c>
      <c r="AP2608" s="120">
        <f t="shared" si="1457"/>
        <v>237.33</v>
      </c>
      <c r="AQ2608" s="120">
        <f t="shared" si="1458"/>
        <v>273.95500000000004</v>
      </c>
      <c r="AR2608" s="120">
        <f t="shared" si="1459"/>
        <v>310.58000000000004</v>
      </c>
      <c r="AS2608" s="120">
        <f t="shared" si="1460"/>
        <v>354.53</v>
      </c>
      <c r="AT2608" s="120">
        <f t="shared" si="1461"/>
        <v>0</v>
      </c>
      <c r="AU2608" s="363" t="s">
        <v>717</v>
      </c>
      <c r="AV2608" s="393"/>
      <c r="AW2608" s="395"/>
      <c r="AX2608" s="571">
        <v>1.1200000000000001</v>
      </c>
      <c r="AY2608" s="572">
        <v>1.62</v>
      </c>
      <c r="AZ2608" s="572">
        <v>1.87</v>
      </c>
      <c r="BA2608" s="572">
        <v>2.12</v>
      </c>
      <c r="BB2608" s="573">
        <v>2.42</v>
      </c>
      <c r="BC2608" s="395">
        <v>0</v>
      </c>
      <c r="BD2608" s="115"/>
      <c r="BE2608" s="115"/>
      <c r="BF2608" s="115">
        <v>2</v>
      </c>
      <c r="BG2608" s="115">
        <v>12</v>
      </c>
      <c r="BH2608" s="423">
        <f t="shared" si="1445"/>
        <v>15.26</v>
      </c>
      <c r="BI2608" s="417">
        <f t="shared" si="1462"/>
        <v>30.52</v>
      </c>
      <c r="BJ2608" s="115"/>
      <c r="BK2608" s="115"/>
      <c r="BQ2608" s="74" t="str">
        <f t="shared" si="1464"/>
        <v>22012.45L-(18)</v>
      </c>
      <c r="BR2608" s="120" t="str">
        <f t="shared" si="1465"/>
        <v>45 deg El-LR 2.5D Gored/Segmented</v>
      </c>
      <c r="BS2608" s="120">
        <f t="shared" si="1466"/>
        <v>164.08</v>
      </c>
      <c r="BU2608" s="74" t="str">
        <f t="shared" si="1467"/>
        <v>22012.45L-(16)</v>
      </c>
      <c r="BV2608" s="120" t="str">
        <f t="shared" si="1468"/>
        <v>45 deg El-LR 2.5D Gored/Segmented</v>
      </c>
      <c r="BW2608" s="120">
        <f t="shared" si="1469"/>
        <v>237.33</v>
      </c>
      <c r="BY2608" s="74" t="str">
        <f t="shared" si="1470"/>
        <v>22012.45L-(14)</v>
      </c>
      <c r="BZ2608" s="120" t="str">
        <f t="shared" si="1471"/>
        <v>45 deg El-LR 2.5D Gored/Segmented</v>
      </c>
      <c r="CA2608" s="120">
        <f t="shared" si="1472"/>
        <v>273.95500000000004</v>
      </c>
      <c r="CC2608" s="115" t="str">
        <f t="shared" si="1473"/>
        <v>22012.45L-(12)</v>
      </c>
      <c r="CD2608" s="120" t="str">
        <f t="shared" si="1474"/>
        <v>45 deg El-LR 2.5D Gored/Segmented</v>
      </c>
      <c r="CE2608" s="417">
        <f t="shared" si="1475"/>
        <v>310.58000000000004</v>
      </c>
      <c r="CF2608" s="115"/>
      <c r="CG2608" s="115" t="str">
        <f t="shared" si="1476"/>
        <v>22012.45L-(10)</v>
      </c>
      <c r="CH2608" s="120" t="str">
        <f t="shared" si="1477"/>
        <v>45 deg El-LR 2.5D Gored/Segmented</v>
      </c>
      <c r="CI2608" s="417">
        <f t="shared" si="1478"/>
        <v>354.53</v>
      </c>
      <c r="CJ2608" s="115"/>
      <c r="CK2608" s="115" t="str">
        <f t="shared" si="1479"/>
        <v xml:space="preserve"> </v>
      </c>
      <c r="CL2608" s="120" t="str">
        <f t="shared" si="1480"/>
        <v xml:space="preserve"> </v>
      </c>
      <c r="CM2608" s="417" t="str">
        <f t="shared" si="1442"/>
        <v xml:space="preserve"> </v>
      </c>
      <c r="IS2608" s="111">
        <v>110.5</v>
      </c>
    </row>
    <row r="2609" spans="2:253" s="74" customFormat="1" ht="17.100000000000001" hidden="1" customHeight="1" x14ac:dyDescent="0.25">
      <c r="B2609" s="504">
        <f>IF('KB Duct Parts'!$BL$14=1,'Flanged Elbows'!BA16,0)</f>
        <v>0</v>
      </c>
      <c r="C2609" s="508" t="s">
        <v>1550</v>
      </c>
      <c r="D2609" s="506" t="str">
        <f t="shared" si="1454"/>
        <v>22013.45L</v>
      </c>
      <c r="E2609" s="504" t="s">
        <v>870</v>
      </c>
      <c r="F2609" s="508" t="str">
        <f t="shared" si="1448"/>
        <v xml:space="preserve"> </v>
      </c>
      <c r="G2609" s="516" t="s">
        <v>826</v>
      </c>
      <c r="H2609" s="504" t="str">
        <f>IF('Flanged Parts'!$BB$6=1,"CS",IF('Flanged Parts'!$BB$6=2,"Glv",0))</f>
        <v>Glv</v>
      </c>
      <c r="I2609" s="1035" t="str">
        <f>IF(L2609&gt;16,"Gore Locked Segment",IF(L2609&lt;17,"Welded Segments"))</f>
        <v>Gore Locked Segment</v>
      </c>
      <c r="J2609" s="1036"/>
      <c r="K2609" s="516" t="s">
        <v>881</v>
      </c>
      <c r="L2609" s="535">
        <v>18</v>
      </c>
      <c r="M2609" s="517" t="str">
        <f t="shared" si="1444"/>
        <v>Y</v>
      </c>
      <c r="N2609" s="514">
        <f t="shared" si="1455"/>
        <v>202.98</v>
      </c>
      <c r="O2609" s="514">
        <f t="shared" si="1482"/>
        <v>0</v>
      </c>
      <c r="P2609" s="680">
        <f>'KB Duct Parts'!$AE$3</f>
        <v>0</v>
      </c>
      <c r="Q2609" s="681">
        <f t="shared" si="1450"/>
        <v>0</v>
      </c>
      <c r="R2609" s="682">
        <f t="shared" si="1451"/>
        <v>0</v>
      </c>
      <c r="S2609" s="716">
        <f t="shared" si="1456"/>
        <v>0.2</v>
      </c>
      <c r="T2609" s="679">
        <f t="shared" si="1452"/>
        <v>0</v>
      </c>
      <c r="U2609" s="679">
        <f t="shared" si="1453"/>
        <v>0</v>
      </c>
      <c r="Y2609" s="120"/>
      <c r="AD2609" s="81"/>
      <c r="AF2609" s="370">
        <v>18</v>
      </c>
      <c r="AG2609" s="374">
        <v>16</v>
      </c>
      <c r="AH2609" s="378">
        <v>14</v>
      </c>
      <c r="AI2609" s="381">
        <v>12</v>
      </c>
      <c r="AJ2609" s="386">
        <v>10</v>
      </c>
      <c r="AK2609" s="391"/>
      <c r="AL2609" s="386"/>
      <c r="AM2609" s="363">
        <f t="shared" si="1483"/>
        <v>1</v>
      </c>
      <c r="AN2609" s="578">
        <v>167.7</v>
      </c>
      <c r="AO2609" s="120">
        <f t="shared" si="1463"/>
        <v>251.54999999999998</v>
      </c>
      <c r="AP2609" s="120">
        <f t="shared" si="1457"/>
        <v>293.47499999999997</v>
      </c>
      <c r="AQ2609" s="120">
        <f t="shared" si="1458"/>
        <v>335.4</v>
      </c>
      <c r="AR2609" s="120">
        <f t="shared" si="1459"/>
        <v>385.70999999999992</v>
      </c>
      <c r="AS2609" s="120">
        <f t="shared" si="1460"/>
        <v>0</v>
      </c>
      <c r="AT2609" s="120">
        <f t="shared" si="1461"/>
        <v>0</v>
      </c>
      <c r="AU2609" s="363" t="s">
        <v>717</v>
      </c>
      <c r="AV2609" s="393"/>
      <c r="AW2609" s="395"/>
      <c r="AX2609" s="571">
        <v>1.5</v>
      </c>
      <c r="AY2609" s="572">
        <v>1.75</v>
      </c>
      <c r="AZ2609" s="572">
        <v>2</v>
      </c>
      <c r="BA2609" s="572">
        <v>2.2999999999999998</v>
      </c>
      <c r="BB2609" s="573">
        <v>0</v>
      </c>
      <c r="BC2609" s="395">
        <v>0</v>
      </c>
      <c r="BD2609" s="115"/>
      <c r="BE2609" s="115"/>
      <c r="BF2609" s="115">
        <v>2</v>
      </c>
      <c r="BG2609" s="115">
        <v>13</v>
      </c>
      <c r="BH2609" s="423">
        <f t="shared" si="1445"/>
        <v>17.64</v>
      </c>
      <c r="BI2609" s="417">
        <f t="shared" si="1462"/>
        <v>35.28</v>
      </c>
      <c r="BJ2609" s="115"/>
      <c r="BK2609" s="115"/>
      <c r="BQ2609" s="74" t="str">
        <f t="shared" si="1464"/>
        <v>22013.45L-(16)</v>
      </c>
      <c r="BR2609" s="120" t="str">
        <f t="shared" si="1465"/>
        <v>45 deg El-LR 2.5D Gored/Segmented</v>
      </c>
      <c r="BS2609" s="120">
        <f t="shared" si="1466"/>
        <v>251.54999999999998</v>
      </c>
      <c r="BU2609" s="74" t="str">
        <f t="shared" si="1467"/>
        <v>22013.45L-(14)</v>
      </c>
      <c r="BV2609" s="120" t="str">
        <f t="shared" si="1468"/>
        <v>45 deg El-LR 2.5D Gored/Segmented</v>
      </c>
      <c r="BW2609" s="120">
        <f t="shared" si="1469"/>
        <v>293.47499999999997</v>
      </c>
      <c r="BY2609" s="74" t="str">
        <f t="shared" si="1470"/>
        <v>22013.45L-(12)</v>
      </c>
      <c r="BZ2609" s="120" t="str">
        <f t="shared" si="1471"/>
        <v>45 deg El-LR 2.5D Gored/Segmented</v>
      </c>
      <c r="CA2609" s="120">
        <f t="shared" si="1472"/>
        <v>335.4</v>
      </c>
      <c r="CC2609" s="115" t="str">
        <f t="shared" si="1473"/>
        <v>22013.45L-(10)</v>
      </c>
      <c r="CD2609" s="120" t="str">
        <f t="shared" si="1474"/>
        <v>45 deg El-LR 2.5D Gored/Segmented</v>
      </c>
      <c r="CE2609" s="417">
        <f t="shared" si="1475"/>
        <v>385.70999999999992</v>
      </c>
      <c r="CF2609" s="115"/>
      <c r="CG2609" s="115" t="str">
        <f t="shared" si="1476"/>
        <v xml:space="preserve"> </v>
      </c>
      <c r="CH2609" s="120" t="str">
        <f t="shared" si="1477"/>
        <v xml:space="preserve"> </v>
      </c>
      <c r="CI2609" s="417" t="str">
        <f t="shared" si="1478"/>
        <v xml:space="preserve"> </v>
      </c>
      <c r="CJ2609" s="115"/>
      <c r="CK2609" s="115" t="str">
        <f t="shared" si="1479"/>
        <v xml:space="preserve"> </v>
      </c>
      <c r="CL2609" s="120" t="str">
        <f t="shared" si="1480"/>
        <v xml:space="preserve"> </v>
      </c>
      <c r="CM2609" s="417" t="str">
        <f t="shared" si="1442"/>
        <v xml:space="preserve"> </v>
      </c>
      <c r="IS2609" s="111">
        <v>118.3</v>
      </c>
    </row>
    <row r="2610" spans="2:253" s="74" customFormat="1" ht="17.100000000000001" hidden="1" customHeight="1" x14ac:dyDescent="0.25">
      <c r="B2610" s="504">
        <f>IF('KB Duct Parts'!$BL$14=1,'Flanged Elbows'!BA17,0)</f>
        <v>0</v>
      </c>
      <c r="C2610" s="508" t="s">
        <v>1551</v>
      </c>
      <c r="D2610" s="506" t="str">
        <f t="shared" si="1454"/>
        <v>22014.45L</v>
      </c>
      <c r="E2610" s="504" t="s">
        <v>871</v>
      </c>
      <c r="F2610" s="508" t="str">
        <f t="shared" si="1448"/>
        <v xml:space="preserve"> </v>
      </c>
      <c r="G2610" s="516" t="s">
        <v>826</v>
      </c>
      <c r="H2610" s="504" t="str">
        <f>IF('Flanged Parts'!$BB$6=1,"CS",IF('Flanged Parts'!$BB$6=2,"Glv",0))</f>
        <v>Glv</v>
      </c>
      <c r="I2610" s="1035" t="str">
        <f t="shared" ref="I2610:I2630" si="1484">IF(L2610&gt;16,"Gore Locked Segment",IF(L2610&lt;17,"Welded Segments"))</f>
        <v>Gore Locked Segment</v>
      </c>
      <c r="J2610" s="1036"/>
      <c r="K2610" s="516" t="s">
        <v>881</v>
      </c>
      <c r="L2610" s="535">
        <v>18</v>
      </c>
      <c r="M2610" s="517" t="str">
        <f t="shared" si="1444"/>
        <v>Y</v>
      </c>
      <c r="N2610" s="514">
        <f t="shared" si="1455"/>
        <v>213.42</v>
      </c>
      <c r="O2610" s="514">
        <f t="shared" si="1482"/>
        <v>0</v>
      </c>
      <c r="P2610" s="680">
        <f>'KB Duct Parts'!$AE$3</f>
        <v>0</v>
      </c>
      <c r="Q2610" s="681">
        <f t="shared" si="1450"/>
        <v>0</v>
      </c>
      <c r="R2610" s="682">
        <f t="shared" si="1451"/>
        <v>0</v>
      </c>
      <c r="S2610" s="716">
        <f t="shared" si="1456"/>
        <v>0.2</v>
      </c>
      <c r="T2610" s="679">
        <f t="shared" si="1452"/>
        <v>0</v>
      </c>
      <c r="U2610" s="679">
        <f t="shared" si="1453"/>
        <v>0</v>
      </c>
      <c r="Y2610" s="120"/>
      <c r="AD2610" s="81"/>
      <c r="AF2610" s="370">
        <v>18</v>
      </c>
      <c r="AG2610" s="374">
        <v>16</v>
      </c>
      <c r="AH2610" s="378">
        <v>14</v>
      </c>
      <c r="AI2610" s="381">
        <v>12</v>
      </c>
      <c r="AJ2610" s="386">
        <v>10</v>
      </c>
      <c r="AK2610" s="391"/>
      <c r="AL2610" s="386"/>
      <c r="AM2610" s="363">
        <f t="shared" si="1483"/>
        <v>1</v>
      </c>
      <c r="AN2610" s="578">
        <v>173.1</v>
      </c>
      <c r="AO2610" s="120">
        <f t="shared" si="1463"/>
        <v>259.64999999999998</v>
      </c>
      <c r="AP2610" s="120">
        <f t="shared" si="1457"/>
        <v>302.92500000000001</v>
      </c>
      <c r="AQ2610" s="120">
        <f t="shared" si="1458"/>
        <v>346.2</v>
      </c>
      <c r="AR2610" s="120">
        <f t="shared" si="1459"/>
        <v>398.12999999999994</v>
      </c>
      <c r="AS2610" s="120">
        <f t="shared" si="1460"/>
        <v>0</v>
      </c>
      <c r="AT2610" s="120">
        <f t="shared" si="1461"/>
        <v>0</v>
      </c>
      <c r="AU2610" s="363" t="s">
        <v>717</v>
      </c>
      <c r="AV2610" s="393"/>
      <c r="AW2610" s="395"/>
      <c r="AX2610" s="571">
        <v>1.5</v>
      </c>
      <c r="AY2610" s="572">
        <v>1.75</v>
      </c>
      <c r="AZ2610" s="572">
        <v>2</v>
      </c>
      <c r="BA2610" s="572">
        <v>2.2999999999999998</v>
      </c>
      <c r="BB2610" s="573">
        <v>0</v>
      </c>
      <c r="BC2610" s="395">
        <v>0</v>
      </c>
      <c r="BD2610" s="115"/>
      <c r="BE2610" s="115"/>
      <c r="BF2610" s="115">
        <v>2</v>
      </c>
      <c r="BG2610" s="115">
        <v>14</v>
      </c>
      <c r="BH2610" s="423">
        <f t="shared" si="1445"/>
        <v>20.16</v>
      </c>
      <c r="BI2610" s="417">
        <f t="shared" si="1462"/>
        <v>40.32</v>
      </c>
      <c r="BJ2610" s="115"/>
      <c r="BK2610" s="115"/>
      <c r="BQ2610" s="74" t="str">
        <f t="shared" si="1464"/>
        <v>22014.45L-(16)</v>
      </c>
      <c r="BR2610" s="120" t="str">
        <f t="shared" si="1465"/>
        <v>45 deg El-LR 2.5D Gored/Segmented</v>
      </c>
      <c r="BS2610" s="120">
        <f t="shared" si="1466"/>
        <v>259.64999999999998</v>
      </c>
      <c r="BU2610" s="74" t="str">
        <f t="shared" si="1467"/>
        <v>22014.45L-(14)</v>
      </c>
      <c r="BV2610" s="120" t="str">
        <f t="shared" si="1468"/>
        <v>45 deg El-LR 2.5D Gored/Segmented</v>
      </c>
      <c r="BW2610" s="120">
        <f t="shared" si="1469"/>
        <v>302.92500000000001</v>
      </c>
      <c r="BY2610" s="74" t="str">
        <f t="shared" si="1470"/>
        <v>22014.45L-(12)</v>
      </c>
      <c r="BZ2610" s="120" t="str">
        <f t="shared" si="1471"/>
        <v>45 deg El-LR 2.5D Gored/Segmented</v>
      </c>
      <c r="CA2610" s="120">
        <f t="shared" si="1472"/>
        <v>346.2</v>
      </c>
      <c r="CC2610" s="115" t="str">
        <f t="shared" si="1473"/>
        <v>22014.45L-(10)</v>
      </c>
      <c r="CD2610" s="120" t="str">
        <f t="shared" si="1474"/>
        <v>45 deg El-LR 2.5D Gored/Segmented</v>
      </c>
      <c r="CE2610" s="417">
        <f t="shared" si="1475"/>
        <v>398.12999999999994</v>
      </c>
      <c r="CF2610" s="115"/>
      <c r="CG2610" s="115" t="str">
        <f t="shared" si="1476"/>
        <v xml:space="preserve"> </v>
      </c>
      <c r="CH2610" s="120" t="str">
        <f t="shared" si="1477"/>
        <v xml:space="preserve"> </v>
      </c>
      <c r="CI2610" s="417" t="str">
        <f t="shared" si="1478"/>
        <v xml:space="preserve"> </v>
      </c>
      <c r="CJ2610" s="115"/>
      <c r="CK2610" s="115" t="str">
        <f t="shared" si="1479"/>
        <v xml:space="preserve"> </v>
      </c>
      <c r="CL2610" s="120" t="str">
        <f t="shared" si="1480"/>
        <v xml:space="preserve"> </v>
      </c>
      <c r="CM2610" s="417" t="str">
        <f t="shared" si="1442"/>
        <v xml:space="preserve"> </v>
      </c>
      <c r="IS2610" s="111">
        <v>126.1</v>
      </c>
    </row>
    <row r="2611" spans="2:253" s="74" customFormat="1" ht="17.100000000000001" hidden="1" customHeight="1" x14ac:dyDescent="0.25">
      <c r="B2611" s="504">
        <f>IF('KB Duct Parts'!$BL$14=1,'Flanged Elbows'!BA18,0)</f>
        <v>0</v>
      </c>
      <c r="C2611" s="508" t="s">
        <v>1552</v>
      </c>
      <c r="D2611" s="506" t="str">
        <f t="shared" si="1454"/>
        <v>22015.45L</v>
      </c>
      <c r="E2611" s="504" t="s">
        <v>872</v>
      </c>
      <c r="F2611" s="508" t="str">
        <f t="shared" si="1448"/>
        <v xml:space="preserve"> </v>
      </c>
      <c r="G2611" s="516" t="s">
        <v>826</v>
      </c>
      <c r="H2611" s="504" t="str">
        <f>IF('Flanged Parts'!$BB$6=1,"CS",IF('Flanged Parts'!$BB$6=2,"Glv",0))</f>
        <v>Glv</v>
      </c>
      <c r="I2611" s="1035" t="str">
        <f t="shared" si="1484"/>
        <v>Gore Locked Segment</v>
      </c>
      <c r="J2611" s="1036"/>
      <c r="K2611" s="516" t="s">
        <v>881</v>
      </c>
      <c r="L2611" s="535">
        <v>18</v>
      </c>
      <c r="M2611" s="517" t="str">
        <f t="shared" si="1444"/>
        <v>Y</v>
      </c>
      <c r="N2611" s="514">
        <f t="shared" si="1455"/>
        <v>226</v>
      </c>
      <c r="O2611" s="514">
        <f t="shared" si="1482"/>
        <v>0</v>
      </c>
      <c r="P2611" s="680">
        <f>'KB Duct Parts'!$AE$3</f>
        <v>0</v>
      </c>
      <c r="Q2611" s="681">
        <f t="shared" si="1450"/>
        <v>0</v>
      </c>
      <c r="R2611" s="682">
        <f t="shared" si="1451"/>
        <v>0</v>
      </c>
      <c r="S2611" s="716">
        <f t="shared" si="1456"/>
        <v>0.2</v>
      </c>
      <c r="T2611" s="679">
        <f t="shared" si="1452"/>
        <v>0</v>
      </c>
      <c r="U2611" s="679">
        <f t="shared" si="1453"/>
        <v>0</v>
      </c>
      <c r="Y2611" s="120"/>
      <c r="AD2611" s="81"/>
      <c r="AF2611" s="370">
        <v>18</v>
      </c>
      <c r="AG2611" s="374">
        <v>16</v>
      </c>
      <c r="AH2611" s="378">
        <v>14</v>
      </c>
      <c r="AI2611" s="381">
        <v>12</v>
      </c>
      <c r="AJ2611" s="386">
        <v>10</v>
      </c>
      <c r="AK2611" s="391"/>
      <c r="AL2611" s="386"/>
      <c r="AM2611" s="363">
        <f t="shared" si="1483"/>
        <v>1</v>
      </c>
      <c r="AN2611" s="578">
        <v>182</v>
      </c>
      <c r="AO2611" s="120">
        <f t="shared" si="1463"/>
        <v>273</v>
      </c>
      <c r="AP2611" s="120">
        <f t="shared" si="1457"/>
        <v>318.5</v>
      </c>
      <c r="AQ2611" s="120">
        <f t="shared" si="1458"/>
        <v>364</v>
      </c>
      <c r="AR2611" s="120">
        <f t="shared" si="1459"/>
        <v>418.59999999999997</v>
      </c>
      <c r="AS2611" s="120">
        <f t="shared" si="1460"/>
        <v>0</v>
      </c>
      <c r="AT2611" s="120">
        <f t="shared" si="1461"/>
        <v>0</v>
      </c>
      <c r="AU2611" s="363" t="s">
        <v>717</v>
      </c>
      <c r="AV2611" s="393"/>
      <c r="AW2611" s="395"/>
      <c r="AX2611" s="571">
        <v>1.5</v>
      </c>
      <c r="AY2611" s="572">
        <v>1.75</v>
      </c>
      <c r="AZ2611" s="572">
        <v>2</v>
      </c>
      <c r="BA2611" s="572">
        <v>2.2999999999999998</v>
      </c>
      <c r="BB2611" s="573">
        <v>0</v>
      </c>
      <c r="BC2611" s="395">
        <v>0</v>
      </c>
      <c r="BD2611" s="115"/>
      <c r="BE2611" s="115"/>
      <c r="BF2611" s="115">
        <v>2</v>
      </c>
      <c r="BG2611" s="115">
        <v>15</v>
      </c>
      <c r="BH2611" s="423">
        <f t="shared" si="1445"/>
        <v>22</v>
      </c>
      <c r="BI2611" s="417">
        <f t="shared" si="1462"/>
        <v>44</v>
      </c>
      <c r="BJ2611" s="115"/>
      <c r="BK2611" s="115"/>
      <c r="BQ2611" s="74" t="str">
        <f t="shared" si="1464"/>
        <v>22015.45L-(16)</v>
      </c>
      <c r="BR2611" s="120" t="str">
        <f t="shared" si="1465"/>
        <v>45 deg El-LR 2.5D Gored/Segmented</v>
      </c>
      <c r="BS2611" s="120">
        <f t="shared" si="1466"/>
        <v>273</v>
      </c>
      <c r="BU2611" s="74" t="str">
        <f t="shared" si="1467"/>
        <v>22015.45L-(14)</v>
      </c>
      <c r="BV2611" s="120" t="str">
        <f t="shared" si="1468"/>
        <v>45 deg El-LR 2.5D Gored/Segmented</v>
      </c>
      <c r="BW2611" s="120">
        <f t="shared" si="1469"/>
        <v>318.5</v>
      </c>
      <c r="BY2611" s="74" t="str">
        <f t="shared" si="1470"/>
        <v>22015.45L-(12)</v>
      </c>
      <c r="BZ2611" s="120" t="str">
        <f t="shared" si="1471"/>
        <v>45 deg El-LR 2.5D Gored/Segmented</v>
      </c>
      <c r="CA2611" s="120">
        <f t="shared" si="1472"/>
        <v>364</v>
      </c>
      <c r="CC2611" s="115" t="str">
        <f t="shared" si="1473"/>
        <v>22015.45L-(10)</v>
      </c>
      <c r="CD2611" s="120" t="str">
        <f t="shared" si="1474"/>
        <v>45 deg El-LR 2.5D Gored/Segmented</v>
      </c>
      <c r="CE2611" s="417">
        <f t="shared" si="1475"/>
        <v>418.59999999999997</v>
      </c>
      <c r="CF2611" s="115"/>
      <c r="CG2611" s="115" t="str">
        <f t="shared" si="1476"/>
        <v xml:space="preserve"> </v>
      </c>
      <c r="CH2611" s="120" t="str">
        <f t="shared" si="1477"/>
        <v xml:space="preserve"> </v>
      </c>
      <c r="CI2611" s="417" t="str">
        <f t="shared" si="1478"/>
        <v xml:space="preserve"> </v>
      </c>
      <c r="CJ2611" s="115"/>
      <c r="CK2611" s="115" t="str">
        <f t="shared" si="1479"/>
        <v xml:space="preserve"> </v>
      </c>
      <c r="CL2611" s="120" t="str">
        <f t="shared" si="1480"/>
        <v xml:space="preserve"> </v>
      </c>
      <c r="CM2611" s="417" t="str">
        <f t="shared" ref="CM2611:CM2674" si="1485">IF(AT2611&gt;0,AT2611," ")</f>
        <v xml:space="preserve"> </v>
      </c>
      <c r="IS2611" s="111">
        <v>148.19999999999999</v>
      </c>
    </row>
    <row r="2612" spans="2:253" s="74" customFormat="1" ht="17.100000000000001" hidden="1" customHeight="1" x14ac:dyDescent="0.25">
      <c r="B2612" s="504">
        <f>IF('KB Duct Parts'!$BL$14=1,'Flanged Elbows'!BA19,0)</f>
        <v>0</v>
      </c>
      <c r="C2612" s="508" t="s">
        <v>1553</v>
      </c>
      <c r="D2612" s="506" t="str">
        <f t="shared" si="1454"/>
        <v>22016.45L</v>
      </c>
      <c r="E2612" s="504" t="s">
        <v>873</v>
      </c>
      <c r="F2612" s="508" t="str">
        <f t="shared" si="1448"/>
        <v xml:space="preserve"> </v>
      </c>
      <c r="G2612" s="516" t="s">
        <v>826</v>
      </c>
      <c r="H2612" s="504" t="str">
        <f>IF('Flanged Parts'!$BB$6=1,"CS",IF('Flanged Parts'!$BB$6=2,"Glv",0))</f>
        <v>Glv</v>
      </c>
      <c r="I2612" s="1035" t="str">
        <f t="shared" si="1484"/>
        <v>Gore Locked Segment</v>
      </c>
      <c r="J2612" s="1036"/>
      <c r="K2612" s="516" t="s">
        <v>881</v>
      </c>
      <c r="L2612" s="535">
        <v>18</v>
      </c>
      <c r="M2612" s="517" t="str">
        <f t="shared" si="1444"/>
        <v>Y</v>
      </c>
      <c r="N2612" s="514">
        <f t="shared" si="1455"/>
        <v>250.24</v>
      </c>
      <c r="O2612" s="514">
        <f t="shared" si="1482"/>
        <v>0</v>
      </c>
      <c r="P2612" s="680">
        <f>'KB Duct Parts'!$AE$3</f>
        <v>0</v>
      </c>
      <c r="Q2612" s="681">
        <f t="shared" si="1450"/>
        <v>0</v>
      </c>
      <c r="R2612" s="682">
        <f t="shared" si="1451"/>
        <v>0</v>
      </c>
      <c r="S2612" s="716">
        <f t="shared" si="1456"/>
        <v>0.2</v>
      </c>
      <c r="T2612" s="679">
        <f t="shared" si="1452"/>
        <v>0</v>
      </c>
      <c r="U2612" s="679">
        <f t="shared" si="1453"/>
        <v>0</v>
      </c>
      <c r="Y2612" s="120"/>
      <c r="AD2612" s="81"/>
      <c r="AF2612" s="370">
        <v>18</v>
      </c>
      <c r="AG2612" s="374">
        <v>16</v>
      </c>
      <c r="AH2612" s="378">
        <v>14</v>
      </c>
      <c r="AI2612" s="381">
        <v>12</v>
      </c>
      <c r="AJ2612" s="386">
        <v>10</v>
      </c>
      <c r="AK2612" s="391"/>
      <c r="AL2612" s="386"/>
      <c r="AM2612" s="363">
        <f t="shared" si="1483"/>
        <v>1</v>
      </c>
      <c r="AN2612" s="578">
        <v>196</v>
      </c>
      <c r="AO2612" s="120">
        <f t="shared" si="1463"/>
        <v>294</v>
      </c>
      <c r="AP2612" s="120">
        <f t="shared" si="1457"/>
        <v>343</v>
      </c>
      <c r="AQ2612" s="120">
        <f t="shared" si="1458"/>
        <v>392</v>
      </c>
      <c r="AR2612" s="120">
        <f t="shared" si="1459"/>
        <v>450.79999999999995</v>
      </c>
      <c r="AS2612" s="120">
        <f t="shared" si="1460"/>
        <v>0</v>
      </c>
      <c r="AT2612" s="120">
        <f t="shared" si="1461"/>
        <v>0</v>
      </c>
      <c r="AU2612" s="363" t="s">
        <v>717</v>
      </c>
      <c r="AV2612" s="393"/>
      <c r="AW2612" s="395"/>
      <c r="AX2612" s="571">
        <v>1.5</v>
      </c>
      <c r="AY2612" s="572">
        <v>1.75</v>
      </c>
      <c r="AZ2612" s="572">
        <v>2</v>
      </c>
      <c r="BA2612" s="572">
        <v>2.2999999999999998</v>
      </c>
      <c r="BB2612" s="573">
        <v>0</v>
      </c>
      <c r="BC2612" s="395">
        <v>0</v>
      </c>
      <c r="BD2612" s="115"/>
      <c r="BE2612" s="115"/>
      <c r="BF2612" s="115">
        <v>2</v>
      </c>
      <c r="BG2612" s="115">
        <v>16</v>
      </c>
      <c r="BH2612" s="423">
        <f t="shared" si="1445"/>
        <v>27.12</v>
      </c>
      <c r="BI2612" s="417">
        <f t="shared" si="1462"/>
        <v>54.24</v>
      </c>
      <c r="BJ2612" s="115"/>
      <c r="BK2612" s="115"/>
      <c r="BQ2612" s="74" t="str">
        <f t="shared" si="1464"/>
        <v>22016.45L-(16)</v>
      </c>
      <c r="BR2612" s="120" t="str">
        <f t="shared" si="1465"/>
        <v>45 deg El-LR 2.5D Gored/Segmented</v>
      </c>
      <c r="BS2612" s="120">
        <f t="shared" si="1466"/>
        <v>294</v>
      </c>
      <c r="BU2612" s="74" t="str">
        <f t="shared" si="1467"/>
        <v>22016.45L-(14)</v>
      </c>
      <c r="BV2612" s="120" t="str">
        <f t="shared" si="1468"/>
        <v>45 deg El-LR 2.5D Gored/Segmented</v>
      </c>
      <c r="BW2612" s="120">
        <f t="shared" si="1469"/>
        <v>343</v>
      </c>
      <c r="BY2612" s="74" t="str">
        <f t="shared" si="1470"/>
        <v>22016.45L-(12)</v>
      </c>
      <c r="BZ2612" s="120" t="str">
        <f t="shared" si="1471"/>
        <v>45 deg El-LR 2.5D Gored/Segmented</v>
      </c>
      <c r="CA2612" s="120">
        <f t="shared" si="1472"/>
        <v>392</v>
      </c>
      <c r="CC2612" s="115" t="str">
        <f t="shared" si="1473"/>
        <v>22016.45L-(10)</v>
      </c>
      <c r="CD2612" s="120" t="str">
        <f t="shared" si="1474"/>
        <v>45 deg El-LR 2.5D Gored/Segmented</v>
      </c>
      <c r="CE2612" s="417">
        <f t="shared" si="1475"/>
        <v>450.79999999999995</v>
      </c>
      <c r="CF2612" s="115"/>
      <c r="CG2612" s="115" t="str">
        <f t="shared" si="1476"/>
        <v xml:space="preserve"> </v>
      </c>
      <c r="CH2612" s="120" t="str">
        <f t="shared" si="1477"/>
        <v xml:space="preserve"> </v>
      </c>
      <c r="CI2612" s="417" t="str">
        <f t="shared" si="1478"/>
        <v xml:space="preserve"> </v>
      </c>
      <c r="CJ2612" s="115"/>
      <c r="CK2612" s="115" t="str">
        <f t="shared" si="1479"/>
        <v xml:space="preserve"> </v>
      </c>
      <c r="CL2612" s="120" t="str">
        <f t="shared" si="1480"/>
        <v xml:space="preserve"> </v>
      </c>
      <c r="CM2612" s="417" t="str">
        <f t="shared" si="1485"/>
        <v xml:space="preserve"> </v>
      </c>
      <c r="IS2612" s="111">
        <v>170.3</v>
      </c>
    </row>
    <row r="2613" spans="2:253" s="74" customFormat="1" ht="17.100000000000001" hidden="1" customHeight="1" x14ac:dyDescent="0.25">
      <c r="B2613" s="504">
        <f>IF('KB Duct Parts'!$BL$14=1,'Flanged Elbows'!BA20,0)</f>
        <v>0</v>
      </c>
      <c r="C2613" s="508" t="s">
        <v>1554</v>
      </c>
      <c r="D2613" s="506" t="str">
        <f t="shared" si="1454"/>
        <v>22017.45L</v>
      </c>
      <c r="E2613" s="504" t="s">
        <v>874</v>
      </c>
      <c r="F2613" s="508" t="str">
        <f t="shared" si="1448"/>
        <v xml:space="preserve"> </v>
      </c>
      <c r="G2613" s="516" t="s">
        <v>826</v>
      </c>
      <c r="H2613" s="504" t="str">
        <f>IF('Flanged Parts'!$BB$6=1,"CS",IF('Flanged Parts'!$BB$6=2,"Glv",0))</f>
        <v>Glv</v>
      </c>
      <c r="I2613" s="1035" t="str">
        <f t="shared" si="1484"/>
        <v>Gore Locked Segment</v>
      </c>
      <c r="J2613" s="1036"/>
      <c r="K2613" s="516" t="s">
        <v>881</v>
      </c>
      <c r="L2613" s="535">
        <v>18</v>
      </c>
      <c r="M2613" s="517" t="str">
        <f t="shared" si="1444"/>
        <v>Y</v>
      </c>
      <c r="N2613" s="514">
        <f t="shared" si="1455"/>
        <v>267.56</v>
      </c>
      <c r="O2613" s="514">
        <f t="shared" si="1482"/>
        <v>0</v>
      </c>
      <c r="P2613" s="680">
        <f>'KB Duct Parts'!$AE$3</f>
        <v>0</v>
      </c>
      <c r="Q2613" s="681">
        <f t="shared" si="1450"/>
        <v>0</v>
      </c>
      <c r="R2613" s="682">
        <f t="shared" si="1451"/>
        <v>0</v>
      </c>
      <c r="S2613" s="716">
        <f t="shared" si="1456"/>
        <v>0.2</v>
      </c>
      <c r="T2613" s="679">
        <f t="shared" si="1452"/>
        <v>0</v>
      </c>
      <c r="U2613" s="679">
        <f t="shared" si="1453"/>
        <v>0</v>
      </c>
      <c r="Y2613" s="120"/>
      <c r="AD2613" s="81"/>
      <c r="AF2613" s="370">
        <v>18</v>
      </c>
      <c r="AG2613" s="374">
        <v>16</v>
      </c>
      <c r="AH2613" s="378">
        <v>14</v>
      </c>
      <c r="AI2613" s="381">
        <v>12</v>
      </c>
      <c r="AJ2613" s="386">
        <v>10</v>
      </c>
      <c r="AK2613" s="391"/>
      <c r="AL2613" s="386"/>
      <c r="AM2613" s="363">
        <f t="shared" si="1483"/>
        <v>1</v>
      </c>
      <c r="AN2613" s="578">
        <v>209.1</v>
      </c>
      <c r="AO2613" s="120">
        <f t="shared" si="1463"/>
        <v>313.64999999999998</v>
      </c>
      <c r="AP2613" s="120">
        <f t="shared" si="1457"/>
        <v>365.92500000000001</v>
      </c>
      <c r="AQ2613" s="120">
        <f t="shared" si="1458"/>
        <v>418.2</v>
      </c>
      <c r="AR2613" s="120">
        <f t="shared" si="1459"/>
        <v>480.92999999999995</v>
      </c>
      <c r="AS2613" s="120">
        <f t="shared" si="1460"/>
        <v>0</v>
      </c>
      <c r="AT2613" s="120">
        <f t="shared" si="1461"/>
        <v>0</v>
      </c>
      <c r="AU2613" s="363" t="s">
        <v>717</v>
      </c>
      <c r="AV2613" s="393"/>
      <c r="AW2613" s="395"/>
      <c r="AX2613" s="571">
        <v>1.5</v>
      </c>
      <c r="AY2613" s="572">
        <v>1.75</v>
      </c>
      <c r="AZ2613" s="572">
        <v>2</v>
      </c>
      <c r="BA2613" s="572">
        <v>2.2999999999999998</v>
      </c>
      <c r="BB2613" s="573">
        <v>0</v>
      </c>
      <c r="BC2613" s="395">
        <v>0</v>
      </c>
      <c r="BD2613" s="115"/>
      <c r="BE2613" s="115"/>
      <c r="BF2613" s="115">
        <v>2</v>
      </c>
      <c r="BG2613" s="115">
        <v>17</v>
      </c>
      <c r="BH2613" s="423">
        <f t="shared" si="1445"/>
        <v>29.23</v>
      </c>
      <c r="BI2613" s="417">
        <f t="shared" si="1462"/>
        <v>58.46</v>
      </c>
      <c r="BJ2613" s="115"/>
      <c r="BK2613" s="115"/>
      <c r="BQ2613" s="74" t="str">
        <f t="shared" si="1464"/>
        <v>22017.45L-(16)</v>
      </c>
      <c r="BR2613" s="120" t="str">
        <f t="shared" si="1465"/>
        <v>45 deg El-LR 2.5D Gored/Segmented</v>
      </c>
      <c r="BS2613" s="120">
        <f t="shared" si="1466"/>
        <v>313.64999999999998</v>
      </c>
      <c r="BU2613" s="74" t="str">
        <f t="shared" si="1467"/>
        <v>22017.45L-(14)</v>
      </c>
      <c r="BV2613" s="120" t="str">
        <f t="shared" si="1468"/>
        <v>45 deg El-LR 2.5D Gored/Segmented</v>
      </c>
      <c r="BW2613" s="120">
        <f t="shared" si="1469"/>
        <v>365.92500000000001</v>
      </c>
      <c r="BY2613" s="74" t="str">
        <f t="shared" si="1470"/>
        <v>22017.45L-(12)</v>
      </c>
      <c r="BZ2613" s="120" t="str">
        <f t="shared" si="1471"/>
        <v>45 deg El-LR 2.5D Gored/Segmented</v>
      </c>
      <c r="CA2613" s="120">
        <f t="shared" si="1472"/>
        <v>418.2</v>
      </c>
      <c r="CC2613" s="115" t="str">
        <f t="shared" si="1473"/>
        <v>22017.45L-(10)</v>
      </c>
      <c r="CD2613" s="120" t="str">
        <f t="shared" si="1474"/>
        <v>45 deg El-LR 2.5D Gored/Segmented</v>
      </c>
      <c r="CE2613" s="417">
        <f t="shared" si="1475"/>
        <v>480.92999999999995</v>
      </c>
      <c r="CF2613" s="115"/>
      <c r="CG2613" s="115" t="str">
        <f t="shared" si="1476"/>
        <v xml:space="preserve"> </v>
      </c>
      <c r="CH2613" s="120" t="str">
        <f t="shared" si="1477"/>
        <v xml:space="preserve"> </v>
      </c>
      <c r="CI2613" s="417" t="str">
        <f t="shared" si="1478"/>
        <v xml:space="preserve"> </v>
      </c>
      <c r="CJ2613" s="115"/>
      <c r="CK2613" s="115" t="str">
        <f t="shared" si="1479"/>
        <v xml:space="preserve"> </v>
      </c>
      <c r="CL2613" s="120" t="str">
        <f t="shared" si="1480"/>
        <v xml:space="preserve"> </v>
      </c>
      <c r="CM2613" s="417" t="str">
        <f t="shared" si="1485"/>
        <v xml:space="preserve"> </v>
      </c>
      <c r="IS2613" s="111">
        <v>180.7</v>
      </c>
    </row>
    <row r="2614" spans="2:253" s="74" customFormat="1" ht="17.100000000000001" hidden="1" customHeight="1" x14ac:dyDescent="0.25">
      <c r="B2614" s="504">
        <f>IF('KB Duct Parts'!$BL$14=1,'Flanged Elbows'!BA21,0)</f>
        <v>0</v>
      </c>
      <c r="C2614" s="508" t="s">
        <v>1555</v>
      </c>
      <c r="D2614" s="506" t="str">
        <f t="shared" si="1454"/>
        <v>22018.45L</v>
      </c>
      <c r="E2614" s="504" t="s">
        <v>875</v>
      </c>
      <c r="F2614" s="508" t="str">
        <f t="shared" si="1448"/>
        <v xml:space="preserve"> </v>
      </c>
      <c r="G2614" s="516" t="s">
        <v>826</v>
      </c>
      <c r="H2614" s="504" t="str">
        <f>IF('Flanged Parts'!$BB$6=1,"CS",IF('Flanged Parts'!$BB$6=2,"Glv",0))</f>
        <v>Glv</v>
      </c>
      <c r="I2614" s="1035" t="str">
        <f t="shared" si="1484"/>
        <v>Gore Locked Segment</v>
      </c>
      <c r="J2614" s="1036"/>
      <c r="K2614" s="516" t="s">
        <v>881</v>
      </c>
      <c r="L2614" s="535">
        <v>18</v>
      </c>
      <c r="M2614" s="517" t="str">
        <f t="shared" si="1444"/>
        <v>Y</v>
      </c>
      <c r="N2614" s="514">
        <f t="shared" si="1455"/>
        <v>282.77999999999997</v>
      </c>
      <c r="O2614" s="514">
        <f t="shared" si="1482"/>
        <v>0</v>
      </c>
      <c r="P2614" s="680">
        <f>'KB Duct Parts'!$AE$3</f>
        <v>0</v>
      </c>
      <c r="Q2614" s="681">
        <f t="shared" si="1450"/>
        <v>0</v>
      </c>
      <c r="R2614" s="682">
        <f t="shared" si="1451"/>
        <v>0</v>
      </c>
      <c r="S2614" s="716">
        <f t="shared" si="1456"/>
        <v>0.2</v>
      </c>
      <c r="T2614" s="679">
        <f t="shared" si="1452"/>
        <v>0</v>
      </c>
      <c r="U2614" s="679">
        <f t="shared" si="1453"/>
        <v>0</v>
      </c>
      <c r="Y2614" s="120"/>
      <c r="AD2614" s="81"/>
      <c r="AF2614" s="370">
        <v>18</v>
      </c>
      <c r="AG2614" s="374">
        <v>16</v>
      </c>
      <c r="AH2614" s="378">
        <v>14</v>
      </c>
      <c r="AI2614" s="381">
        <v>12</v>
      </c>
      <c r="AJ2614" s="386">
        <v>10</v>
      </c>
      <c r="AK2614" s="391"/>
      <c r="AL2614" s="386"/>
      <c r="AM2614" s="363">
        <f t="shared" si="1483"/>
        <v>1</v>
      </c>
      <c r="AN2614" s="578">
        <v>222.1</v>
      </c>
      <c r="AO2614" s="120">
        <f t="shared" si="1463"/>
        <v>333.15</v>
      </c>
      <c r="AP2614" s="120">
        <f t="shared" si="1457"/>
        <v>388.67500000000001</v>
      </c>
      <c r="AQ2614" s="120">
        <f t="shared" si="1458"/>
        <v>444.2</v>
      </c>
      <c r="AR2614" s="120">
        <f t="shared" si="1459"/>
        <v>510.82999999999993</v>
      </c>
      <c r="AS2614" s="120">
        <f t="shared" si="1460"/>
        <v>0</v>
      </c>
      <c r="AT2614" s="120">
        <f t="shared" si="1461"/>
        <v>0</v>
      </c>
      <c r="AU2614" s="363" t="s">
        <v>717</v>
      </c>
      <c r="AV2614" s="393"/>
      <c r="AW2614" s="395"/>
      <c r="AX2614" s="571">
        <v>1.5</v>
      </c>
      <c r="AY2614" s="572">
        <v>1.75</v>
      </c>
      <c r="AZ2614" s="572">
        <v>2</v>
      </c>
      <c r="BA2614" s="572">
        <v>2.2999999999999998</v>
      </c>
      <c r="BB2614" s="573">
        <v>0</v>
      </c>
      <c r="BC2614" s="395">
        <v>0</v>
      </c>
      <c r="BD2614" s="115"/>
      <c r="BE2614" s="115"/>
      <c r="BF2614" s="115">
        <v>2</v>
      </c>
      <c r="BG2614" s="115">
        <v>18</v>
      </c>
      <c r="BH2614" s="423">
        <f t="shared" si="1445"/>
        <v>30.34</v>
      </c>
      <c r="BI2614" s="417">
        <f t="shared" si="1462"/>
        <v>60.68</v>
      </c>
      <c r="BJ2614" s="115"/>
      <c r="BK2614" s="115"/>
      <c r="BQ2614" s="74" t="str">
        <f t="shared" si="1464"/>
        <v>22018.45L-(16)</v>
      </c>
      <c r="BR2614" s="120" t="str">
        <f t="shared" si="1465"/>
        <v>45 deg El-LR 2.5D Gored/Segmented</v>
      </c>
      <c r="BS2614" s="120">
        <f t="shared" si="1466"/>
        <v>333.15</v>
      </c>
      <c r="BU2614" s="74" t="str">
        <f t="shared" si="1467"/>
        <v>22018.45L-(14)</v>
      </c>
      <c r="BV2614" s="120" t="str">
        <f t="shared" si="1468"/>
        <v>45 deg El-LR 2.5D Gored/Segmented</v>
      </c>
      <c r="BW2614" s="120">
        <f t="shared" si="1469"/>
        <v>388.67500000000001</v>
      </c>
      <c r="BY2614" s="74" t="str">
        <f t="shared" si="1470"/>
        <v>22018.45L-(12)</v>
      </c>
      <c r="BZ2614" s="120" t="str">
        <f t="shared" si="1471"/>
        <v>45 deg El-LR 2.5D Gored/Segmented</v>
      </c>
      <c r="CA2614" s="120">
        <f t="shared" si="1472"/>
        <v>444.2</v>
      </c>
      <c r="CC2614" s="115" t="str">
        <f t="shared" si="1473"/>
        <v>22018.45L-(10)</v>
      </c>
      <c r="CD2614" s="120" t="str">
        <f t="shared" si="1474"/>
        <v>45 deg El-LR 2.5D Gored/Segmented</v>
      </c>
      <c r="CE2614" s="417">
        <f t="shared" si="1475"/>
        <v>510.82999999999993</v>
      </c>
      <c r="CF2614" s="115"/>
      <c r="CG2614" s="115" t="str">
        <f t="shared" si="1476"/>
        <v xml:space="preserve"> </v>
      </c>
      <c r="CH2614" s="120" t="str">
        <f t="shared" si="1477"/>
        <v xml:space="preserve"> </v>
      </c>
      <c r="CI2614" s="417" t="str">
        <f t="shared" si="1478"/>
        <v xml:space="preserve"> </v>
      </c>
      <c r="CJ2614" s="115"/>
      <c r="CK2614" s="115" t="str">
        <f t="shared" si="1479"/>
        <v xml:space="preserve"> </v>
      </c>
      <c r="CL2614" s="120" t="str">
        <f t="shared" si="1480"/>
        <v xml:space="preserve"> </v>
      </c>
      <c r="CM2614" s="417" t="str">
        <f t="shared" si="1485"/>
        <v xml:space="preserve"> </v>
      </c>
      <c r="IS2614" s="111">
        <v>189.8</v>
      </c>
    </row>
    <row r="2615" spans="2:253" s="74" customFormat="1" ht="17.100000000000001" hidden="1" customHeight="1" x14ac:dyDescent="0.25">
      <c r="B2615" s="504">
        <f>IF('KB Duct Parts'!$BL$14=1,'Flanged Elbows'!BA22,0)</f>
        <v>0</v>
      </c>
      <c r="C2615" s="508" t="s">
        <v>1556</v>
      </c>
      <c r="D2615" s="506" t="str">
        <f t="shared" si="1454"/>
        <v>22019.45L</v>
      </c>
      <c r="E2615" s="504" t="s">
        <v>876</v>
      </c>
      <c r="F2615" s="508" t="str">
        <f t="shared" si="1448"/>
        <v xml:space="preserve"> </v>
      </c>
      <c r="G2615" s="516" t="s">
        <v>826</v>
      </c>
      <c r="H2615" s="504" t="str">
        <f>IF('Flanged Parts'!$BB$6=1,"CS",IF('Flanged Parts'!$BB$6=2,"Glv",0))</f>
        <v>Glv</v>
      </c>
      <c r="I2615" s="1035" t="str">
        <f t="shared" si="1484"/>
        <v>Gore Locked Segment</v>
      </c>
      <c r="J2615" s="1036"/>
      <c r="K2615" s="516" t="s">
        <v>881</v>
      </c>
      <c r="L2615" s="535">
        <v>18</v>
      </c>
      <c r="M2615" s="532" t="s">
        <v>1700</v>
      </c>
      <c r="N2615" s="514">
        <f t="shared" si="1455"/>
        <v>315.62</v>
      </c>
      <c r="O2615" s="514">
        <f t="shared" si="1482"/>
        <v>0</v>
      </c>
      <c r="P2615" s="680">
        <f>'KB Duct Parts'!$AE$3</f>
        <v>0</v>
      </c>
      <c r="Q2615" s="681">
        <f t="shared" si="1450"/>
        <v>0</v>
      </c>
      <c r="R2615" s="682">
        <f t="shared" si="1451"/>
        <v>0</v>
      </c>
      <c r="S2615" s="716">
        <f t="shared" si="1456"/>
        <v>0.2</v>
      </c>
      <c r="T2615" s="679">
        <f t="shared" si="1452"/>
        <v>0</v>
      </c>
      <c r="U2615" s="679">
        <f t="shared" si="1453"/>
        <v>0</v>
      </c>
      <c r="Y2615" s="120"/>
      <c r="AD2615" s="81"/>
      <c r="AF2615" s="370">
        <v>18</v>
      </c>
      <c r="AG2615" s="374">
        <v>16</v>
      </c>
      <c r="AH2615" s="378">
        <v>14</v>
      </c>
      <c r="AI2615" s="381">
        <v>12</v>
      </c>
      <c r="AJ2615" s="386">
        <v>10</v>
      </c>
      <c r="AK2615" s="391"/>
      <c r="AL2615" s="386"/>
      <c r="AM2615" s="363">
        <f t="shared" si="1483"/>
        <v>1</v>
      </c>
      <c r="AN2615" s="578">
        <v>254.3</v>
      </c>
      <c r="AO2615" s="120">
        <f t="shared" si="1463"/>
        <v>381.45000000000005</v>
      </c>
      <c r="AP2615" s="120">
        <f t="shared" si="1457"/>
        <v>445.02500000000003</v>
      </c>
      <c r="AQ2615" s="120">
        <f t="shared" si="1458"/>
        <v>508.6</v>
      </c>
      <c r="AR2615" s="120">
        <f t="shared" si="1459"/>
        <v>584.89</v>
      </c>
      <c r="AS2615" s="120">
        <f t="shared" si="1460"/>
        <v>0</v>
      </c>
      <c r="AT2615" s="120">
        <f t="shared" si="1461"/>
        <v>0</v>
      </c>
      <c r="AU2615" s="363" t="s">
        <v>717</v>
      </c>
      <c r="AV2615" s="393"/>
      <c r="AW2615" s="395"/>
      <c r="AX2615" s="571">
        <v>1.5</v>
      </c>
      <c r="AY2615" s="572">
        <v>1.75</v>
      </c>
      <c r="AZ2615" s="572">
        <v>2</v>
      </c>
      <c r="BA2615" s="572">
        <v>2.2999999999999998</v>
      </c>
      <c r="BB2615" s="573">
        <v>0</v>
      </c>
      <c r="BC2615" s="395">
        <v>0</v>
      </c>
      <c r="BD2615" s="115"/>
      <c r="BE2615" s="115"/>
      <c r="BF2615" s="115">
        <v>2</v>
      </c>
      <c r="BG2615" s="115">
        <v>19</v>
      </c>
      <c r="BH2615" s="423">
        <f t="shared" si="1445"/>
        <v>30.66</v>
      </c>
      <c r="BI2615" s="417">
        <f t="shared" si="1462"/>
        <v>61.32</v>
      </c>
      <c r="BJ2615" s="115"/>
      <c r="BK2615" s="115"/>
      <c r="BQ2615" s="74" t="str">
        <f t="shared" si="1464"/>
        <v>22019.45L-(16)</v>
      </c>
      <c r="BR2615" s="120" t="str">
        <f t="shared" si="1465"/>
        <v>45 deg El-LR 2.5D Gored/Segmented</v>
      </c>
      <c r="BS2615" s="120">
        <f t="shared" si="1466"/>
        <v>381.45000000000005</v>
      </c>
      <c r="BU2615" s="74" t="str">
        <f t="shared" si="1467"/>
        <v>22019.45L-(14)</v>
      </c>
      <c r="BV2615" s="120" t="str">
        <f t="shared" si="1468"/>
        <v>45 deg El-LR 2.5D Gored/Segmented</v>
      </c>
      <c r="BW2615" s="120">
        <f t="shared" si="1469"/>
        <v>445.02500000000003</v>
      </c>
      <c r="BY2615" s="74" t="str">
        <f t="shared" si="1470"/>
        <v>22019.45L-(12)</v>
      </c>
      <c r="BZ2615" s="120" t="str">
        <f t="shared" si="1471"/>
        <v>45 deg El-LR 2.5D Gored/Segmented</v>
      </c>
      <c r="CA2615" s="120">
        <f t="shared" si="1472"/>
        <v>508.6</v>
      </c>
      <c r="CC2615" s="115" t="str">
        <f t="shared" si="1473"/>
        <v>22019.45L-(10)</v>
      </c>
      <c r="CD2615" s="120" t="str">
        <f t="shared" si="1474"/>
        <v>45 deg El-LR 2.5D Gored/Segmented</v>
      </c>
      <c r="CE2615" s="417">
        <f t="shared" si="1475"/>
        <v>584.89</v>
      </c>
      <c r="CF2615" s="115"/>
      <c r="CG2615" s="115" t="str">
        <f t="shared" si="1476"/>
        <v xml:space="preserve"> </v>
      </c>
      <c r="CH2615" s="120" t="str">
        <f t="shared" si="1477"/>
        <v xml:space="preserve"> </v>
      </c>
      <c r="CI2615" s="417" t="str">
        <f t="shared" si="1478"/>
        <v xml:space="preserve"> </v>
      </c>
      <c r="CJ2615" s="115"/>
      <c r="CK2615" s="115" t="str">
        <f t="shared" si="1479"/>
        <v xml:space="preserve"> </v>
      </c>
      <c r="CL2615" s="120" t="str">
        <f t="shared" si="1480"/>
        <v xml:space="preserve"> </v>
      </c>
      <c r="CM2615" s="417" t="str">
        <f t="shared" si="1485"/>
        <v xml:space="preserve"> </v>
      </c>
      <c r="IS2615" s="111">
        <v>202.8</v>
      </c>
    </row>
    <row r="2616" spans="2:253" s="74" customFormat="1" ht="17.100000000000001" hidden="1" customHeight="1" x14ac:dyDescent="0.25">
      <c r="B2616" s="504">
        <f>IF('KB Duct Parts'!$BL$14=1,'Flanged Elbows'!BA23,0)</f>
        <v>0</v>
      </c>
      <c r="C2616" s="508" t="s">
        <v>1557</v>
      </c>
      <c r="D2616" s="506" t="str">
        <f t="shared" si="1454"/>
        <v>22020.45L</v>
      </c>
      <c r="E2616" s="504" t="s">
        <v>877</v>
      </c>
      <c r="F2616" s="508" t="str">
        <f t="shared" si="1448"/>
        <v xml:space="preserve"> </v>
      </c>
      <c r="G2616" s="516" t="s">
        <v>826</v>
      </c>
      <c r="H2616" s="504" t="str">
        <f>IF('Flanged Parts'!$BB$6=1,"CS",IF('Flanged Parts'!$BB$6=2,"Glv",0))</f>
        <v>Glv</v>
      </c>
      <c r="I2616" s="1035" t="str">
        <f t="shared" si="1484"/>
        <v>Gore Locked Segment</v>
      </c>
      <c r="J2616" s="1036"/>
      <c r="K2616" s="516" t="s">
        <v>881</v>
      </c>
      <c r="L2616" s="535">
        <v>18</v>
      </c>
      <c r="M2616" s="532" t="s">
        <v>1700</v>
      </c>
      <c r="N2616" s="514">
        <f t="shared" si="1455"/>
        <v>353.16</v>
      </c>
      <c r="O2616" s="514">
        <f t="shared" si="1482"/>
        <v>0</v>
      </c>
      <c r="P2616" s="680">
        <f>'KB Duct Parts'!$AE$3</f>
        <v>0</v>
      </c>
      <c r="Q2616" s="681">
        <f t="shared" si="1450"/>
        <v>0</v>
      </c>
      <c r="R2616" s="682">
        <f t="shared" si="1451"/>
        <v>0</v>
      </c>
      <c r="S2616" s="716">
        <f t="shared" si="1456"/>
        <v>0.2</v>
      </c>
      <c r="T2616" s="679">
        <f t="shared" si="1452"/>
        <v>0</v>
      </c>
      <c r="U2616" s="679">
        <f t="shared" si="1453"/>
        <v>0</v>
      </c>
      <c r="Y2616" s="120"/>
      <c r="AD2616" s="81"/>
      <c r="AF2616" s="370">
        <v>18</v>
      </c>
      <c r="AG2616" s="374">
        <v>16</v>
      </c>
      <c r="AH2616" s="378">
        <v>14</v>
      </c>
      <c r="AI2616" s="381">
        <v>12</v>
      </c>
      <c r="AJ2616" s="386">
        <v>10</v>
      </c>
      <c r="AK2616" s="391"/>
      <c r="AL2616" s="386"/>
      <c r="AM2616" s="363">
        <f t="shared" si="1483"/>
        <v>1</v>
      </c>
      <c r="AN2616" s="578">
        <v>286.10000000000002</v>
      </c>
      <c r="AO2616" s="120">
        <f t="shared" si="1463"/>
        <v>429.15000000000003</v>
      </c>
      <c r="AP2616" s="120">
        <f t="shared" si="1457"/>
        <v>500.67500000000007</v>
      </c>
      <c r="AQ2616" s="120">
        <f t="shared" si="1458"/>
        <v>572.20000000000005</v>
      </c>
      <c r="AR2616" s="120">
        <f t="shared" si="1459"/>
        <v>658.03</v>
      </c>
      <c r="AS2616" s="120">
        <f t="shared" si="1460"/>
        <v>0</v>
      </c>
      <c r="AT2616" s="120">
        <f t="shared" si="1461"/>
        <v>0</v>
      </c>
      <c r="AU2616" s="363" t="s">
        <v>717</v>
      </c>
      <c r="AV2616" s="393"/>
      <c r="AW2616" s="395"/>
      <c r="AX2616" s="571">
        <v>1.5</v>
      </c>
      <c r="AY2616" s="572">
        <v>1.75</v>
      </c>
      <c r="AZ2616" s="572">
        <v>2</v>
      </c>
      <c r="BA2616" s="572">
        <v>2.2999999999999998</v>
      </c>
      <c r="BB2616" s="573">
        <v>0</v>
      </c>
      <c r="BC2616" s="395">
        <v>0</v>
      </c>
      <c r="BD2616" s="115"/>
      <c r="BE2616" s="115"/>
      <c r="BF2616" s="115">
        <v>2</v>
      </c>
      <c r="BG2616" s="115">
        <v>20</v>
      </c>
      <c r="BH2616" s="423">
        <f t="shared" si="1445"/>
        <v>33.53</v>
      </c>
      <c r="BI2616" s="417">
        <f t="shared" si="1462"/>
        <v>67.06</v>
      </c>
      <c r="BJ2616" s="115"/>
      <c r="BK2616" s="115"/>
      <c r="BQ2616" s="74" t="str">
        <f t="shared" si="1464"/>
        <v>22020.45L-(16)</v>
      </c>
      <c r="BR2616" s="120" t="str">
        <f t="shared" si="1465"/>
        <v>45 deg El-LR 2.5D Gored/Segmented</v>
      </c>
      <c r="BS2616" s="120">
        <f t="shared" si="1466"/>
        <v>429.15000000000003</v>
      </c>
      <c r="BU2616" s="74" t="str">
        <f t="shared" si="1467"/>
        <v>22020.45L-(14)</v>
      </c>
      <c r="BV2616" s="120" t="str">
        <f t="shared" si="1468"/>
        <v>45 deg El-LR 2.5D Gored/Segmented</v>
      </c>
      <c r="BW2616" s="120">
        <f t="shared" si="1469"/>
        <v>500.67500000000007</v>
      </c>
      <c r="BY2616" s="74" t="str">
        <f t="shared" si="1470"/>
        <v>22020.45L-(12)</v>
      </c>
      <c r="BZ2616" s="120" t="str">
        <f t="shared" si="1471"/>
        <v>45 deg El-LR 2.5D Gored/Segmented</v>
      </c>
      <c r="CA2616" s="120">
        <f t="shared" si="1472"/>
        <v>572.20000000000005</v>
      </c>
      <c r="CC2616" s="115" t="str">
        <f t="shared" si="1473"/>
        <v>22020.45L-(10)</v>
      </c>
      <c r="CD2616" s="120" t="str">
        <f t="shared" si="1474"/>
        <v>45 deg El-LR 2.5D Gored/Segmented</v>
      </c>
      <c r="CE2616" s="417">
        <f t="shared" si="1475"/>
        <v>658.03</v>
      </c>
      <c r="CF2616" s="115"/>
      <c r="CG2616" s="115" t="str">
        <f t="shared" si="1476"/>
        <v xml:space="preserve"> </v>
      </c>
      <c r="CH2616" s="120" t="str">
        <f t="shared" si="1477"/>
        <v xml:space="preserve"> </v>
      </c>
      <c r="CI2616" s="417" t="str">
        <f t="shared" si="1478"/>
        <v xml:space="preserve"> </v>
      </c>
      <c r="CJ2616" s="115"/>
      <c r="CK2616" s="115" t="str">
        <f t="shared" si="1479"/>
        <v xml:space="preserve"> </v>
      </c>
      <c r="CL2616" s="120" t="str">
        <f t="shared" si="1480"/>
        <v xml:space="preserve"> </v>
      </c>
      <c r="CM2616" s="417" t="str">
        <f t="shared" si="1485"/>
        <v xml:space="preserve"> </v>
      </c>
      <c r="IS2616" s="111">
        <v>215.8</v>
      </c>
    </row>
    <row r="2617" spans="2:253" s="74" customFormat="1" ht="17.100000000000001" hidden="1" customHeight="1" x14ac:dyDescent="0.25">
      <c r="B2617" s="504">
        <f>IF('KB Duct Parts'!$BL$14=1,'Flanged Elbows'!BA24,0)</f>
        <v>0</v>
      </c>
      <c r="C2617" s="508" t="s">
        <v>1558</v>
      </c>
      <c r="D2617" s="506" t="str">
        <f t="shared" si="1454"/>
        <v>22022.45L</v>
      </c>
      <c r="E2617" s="504" t="s">
        <v>878</v>
      </c>
      <c r="F2617" s="508" t="str">
        <f t="shared" si="1448"/>
        <v xml:space="preserve"> </v>
      </c>
      <c r="G2617" s="516" t="s">
        <v>826</v>
      </c>
      <c r="H2617" s="504" t="str">
        <f>IF('Flanged Parts'!$BB$6=1,"CS",IF('Flanged Parts'!$BB$6=2,"Glv",0))</f>
        <v>Glv</v>
      </c>
      <c r="I2617" s="1035" t="str">
        <f t="shared" si="1484"/>
        <v>Gore Locked Segment</v>
      </c>
      <c r="J2617" s="1036"/>
      <c r="K2617" s="516" t="s">
        <v>881</v>
      </c>
      <c r="L2617" s="535">
        <v>18</v>
      </c>
      <c r="M2617" s="532" t="s">
        <v>1700</v>
      </c>
      <c r="N2617" s="514">
        <f t="shared" si="1455"/>
        <v>415.02</v>
      </c>
      <c r="O2617" s="514">
        <f t="shared" si="1482"/>
        <v>0</v>
      </c>
      <c r="P2617" s="680">
        <f>'KB Duct Parts'!$AE$3</f>
        <v>0</v>
      </c>
      <c r="Q2617" s="681">
        <f t="shared" si="1450"/>
        <v>0</v>
      </c>
      <c r="R2617" s="682">
        <f t="shared" si="1451"/>
        <v>0</v>
      </c>
      <c r="S2617" s="716">
        <f t="shared" si="1456"/>
        <v>0.2</v>
      </c>
      <c r="T2617" s="679">
        <f t="shared" si="1452"/>
        <v>0</v>
      </c>
      <c r="U2617" s="679">
        <f t="shared" si="1453"/>
        <v>0</v>
      </c>
      <c r="Y2617" s="120"/>
      <c r="AD2617" s="81"/>
      <c r="AF2617" s="370">
        <v>18</v>
      </c>
      <c r="AG2617" s="374">
        <v>16</v>
      </c>
      <c r="AH2617" s="378">
        <v>14</v>
      </c>
      <c r="AI2617" s="381">
        <v>12</v>
      </c>
      <c r="AJ2617" s="386">
        <v>10</v>
      </c>
      <c r="AK2617" s="391"/>
      <c r="AL2617" s="386"/>
      <c r="AM2617" s="363">
        <f t="shared" si="1483"/>
        <v>1</v>
      </c>
      <c r="AN2617" s="578">
        <v>337.7</v>
      </c>
      <c r="AO2617" s="120">
        <f t="shared" si="1463"/>
        <v>506.54999999999995</v>
      </c>
      <c r="AP2617" s="120">
        <f t="shared" si="1457"/>
        <v>590.97500000000002</v>
      </c>
      <c r="AQ2617" s="120">
        <f t="shared" si="1458"/>
        <v>675.4</v>
      </c>
      <c r="AR2617" s="120">
        <f t="shared" si="1459"/>
        <v>776.70999999999992</v>
      </c>
      <c r="AS2617" s="120">
        <f t="shared" si="1460"/>
        <v>0</v>
      </c>
      <c r="AT2617" s="120">
        <f t="shared" si="1461"/>
        <v>0</v>
      </c>
      <c r="AU2617" s="363" t="s">
        <v>717</v>
      </c>
      <c r="AV2617" s="393"/>
      <c r="AW2617" s="395"/>
      <c r="AX2617" s="571">
        <v>1.5</v>
      </c>
      <c r="AY2617" s="572">
        <v>1.75</v>
      </c>
      <c r="AZ2617" s="572">
        <v>2</v>
      </c>
      <c r="BA2617" s="572">
        <v>2.2999999999999998</v>
      </c>
      <c r="BB2617" s="573">
        <v>0</v>
      </c>
      <c r="BC2617" s="395">
        <v>0</v>
      </c>
      <c r="BD2617" s="115"/>
      <c r="BE2617" s="115"/>
      <c r="BF2617" s="115">
        <v>2</v>
      </c>
      <c r="BG2617" s="115">
        <v>22</v>
      </c>
      <c r="BH2617" s="423">
        <f t="shared" si="1445"/>
        <v>38.659999999999997</v>
      </c>
      <c r="BI2617" s="417">
        <f t="shared" si="1462"/>
        <v>77.319999999999993</v>
      </c>
      <c r="BJ2617" s="115"/>
      <c r="BK2617" s="115"/>
      <c r="BQ2617" s="74" t="str">
        <f t="shared" si="1464"/>
        <v>22022.45L-(16)</v>
      </c>
      <c r="BR2617" s="120" t="str">
        <f t="shared" si="1465"/>
        <v>45 deg El-LR 2.5D Gored/Segmented</v>
      </c>
      <c r="BS2617" s="120">
        <f t="shared" si="1466"/>
        <v>506.54999999999995</v>
      </c>
      <c r="BU2617" s="74" t="str">
        <f t="shared" si="1467"/>
        <v>22022.45L-(14)</v>
      </c>
      <c r="BV2617" s="120" t="str">
        <f t="shared" si="1468"/>
        <v>45 deg El-LR 2.5D Gored/Segmented</v>
      </c>
      <c r="BW2617" s="120">
        <f t="shared" si="1469"/>
        <v>590.97500000000002</v>
      </c>
      <c r="BY2617" s="74" t="str">
        <f t="shared" si="1470"/>
        <v>22022.45L-(12)</v>
      </c>
      <c r="BZ2617" s="120" t="str">
        <f t="shared" si="1471"/>
        <v>45 deg El-LR 2.5D Gored/Segmented</v>
      </c>
      <c r="CA2617" s="120">
        <f t="shared" si="1472"/>
        <v>675.4</v>
      </c>
      <c r="CC2617" s="115" t="str">
        <f t="shared" si="1473"/>
        <v>22022.45L-(10)</v>
      </c>
      <c r="CD2617" s="120" t="str">
        <f t="shared" si="1474"/>
        <v>45 deg El-LR 2.5D Gored/Segmented</v>
      </c>
      <c r="CE2617" s="417">
        <f t="shared" si="1475"/>
        <v>776.70999999999992</v>
      </c>
      <c r="CF2617" s="115"/>
      <c r="CG2617" s="115" t="str">
        <f t="shared" si="1476"/>
        <v xml:space="preserve"> </v>
      </c>
      <c r="CH2617" s="120" t="str">
        <f t="shared" si="1477"/>
        <v xml:space="preserve"> </v>
      </c>
      <c r="CI2617" s="417" t="str">
        <f t="shared" si="1478"/>
        <v xml:space="preserve"> </v>
      </c>
      <c r="CJ2617" s="115"/>
      <c r="CK2617" s="115" t="str">
        <f t="shared" si="1479"/>
        <v xml:space="preserve"> </v>
      </c>
      <c r="CL2617" s="120" t="str">
        <f t="shared" si="1480"/>
        <v xml:space="preserve"> </v>
      </c>
      <c r="CM2617" s="417" t="str">
        <f t="shared" si="1485"/>
        <v xml:space="preserve"> </v>
      </c>
      <c r="IS2617" s="111">
        <v>245.7</v>
      </c>
    </row>
    <row r="2618" spans="2:253" s="74" customFormat="1" ht="17.100000000000001" hidden="1" customHeight="1" x14ac:dyDescent="0.25">
      <c r="B2618" s="504">
        <f>IF('KB Duct Parts'!$BL$14=1,'Flanged Elbows'!BA25,0)</f>
        <v>0</v>
      </c>
      <c r="C2618" s="508" t="s">
        <v>1559</v>
      </c>
      <c r="D2618" s="506" t="str">
        <f t="shared" si="1454"/>
        <v>22024.45L</v>
      </c>
      <c r="E2618" s="504" t="s">
        <v>1338</v>
      </c>
      <c r="F2618" s="508" t="str">
        <f t="shared" si="1448"/>
        <v xml:space="preserve"> </v>
      </c>
      <c r="G2618" s="516" t="s">
        <v>826</v>
      </c>
      <c r="H2618" s="504" t="str">
        <f>IF('Flanged Parts'!$BB$6=1,"CS",IF('Flanged Parts'!$BB$6=2,"Glv",0))</f>
        <v>Glv</v>
      </c>
      <c r="I2618" s="1035" t="str">
        <f t="shared" si="1484"/>
        <v>Gore Locked Segment</v>
      </c>
      <c r="J2618" s="1036"/>
      <c r="K2618" s="516" t="s">
        <v>881</v>
      </c>
      <c r="L2618" s="535">
        <v>18</v>
      </c>
      <c r="M2618" s="532" t="s">
        <v>1700</v>
      </c>
      <c r="N2618" s="514">
        <f t="shared" si="1455"/>
        <v>483.18</v>
      </c>
      <c r="O2618" s="514">
        <f t="shared" si="1482"/>
        <v>0</v>
      </c>
      <c r="P2618" s="680">
        <f>'KB Duct Parts'!$AE$3</f>
        <v>0</v>
      </c>
      <c r="Q2618" s="681">
        <f t="shared" si="1450"/>
        <v>0</v>
      </c>
      <c r="R2618" s="682">
        <f t="shared" si="1451"/>
        <v>0</v>
      </c>
      <c r="S2618" s="716">
        <f t="shared" si="1456"/>
        <v>0.2</v>
      </c>
      <c r="T2618" s="679">
        <f t="shared" si="1452"/>
        <v>0</v>
      </c>
      <c r="U2618" s="679">
        <f t="shared" si="1453"/>
        <v>0</v>
      </c>
      <c r="Y2618" s="120"/>
      <c r="AD2618" s="81"/>
      <c r="AF2618" s="370">
        <v>18</v>
      </c>
      <c r="AG2618" s="374">
        <v>16</v>
      </c>
      <c r="AH2618" s="378">
        <v>14</v>
      </c>
      <c r="AI2618" s="381">
        <v>12</v>
      </c>
      <c r="AJ2618" s="386">
        <v>10</v>
      </c>
      <c r="AK2618" s="391"/>
      <c r="AL2618" s="386"/>
      <c r="AM2618" s="363">
        <f t="shared" si="1483"/>
        <v>1</v>
      </c>
      <c r="AN2618" s="578">
        <v>401.6</v>
      </c>
      <c r="AO2618" s="120">
        <f t="shared" si="1463"/>
        <v>602.40000000000009</v>
      </c>
      <c r="AP2618" s="120">
        <f t="shared" si="1457"/>
        <v>702.80000000000007</v>
      </c>
      <c r="AQ2618" s="120">
        <f t="shared" si="1458"/>
        <v>803.2</v>
      </c>
      <c r="AR2618" s="120">
        <f t="shared" si="1459"/>
        <v>923.68</v>
      </c>
      <c r="AS2618" s="120">
        <f t="shared" si="1460"/>
        <v>0</v>
      </c>
      <c r="AT2618" s="120">
        <f t="shared" si="1461"/>
        <v>0</v>
      </c>
      <c r="AU2618" s="363" t="s">
        <v>717</v>
      </c>
      <c r="AV2618" s="393"/>
      <c r="AW2618" s="395"/>
      <c r="AX2618" s="571">
        <v>1.5</v>
      </c>
      <c r="AY2618" s="572">
        <v>1.75</v>
      </c>
      <c r="AZ2618" s="572">
        <v>2</v>
      </c>
      <c r="BA2618" s="572">
        <v>2.2999999999999998</v>
      </c>
      <c r="BB2618" s="573">
        <v>0</v>
      </c>
      <c r="BC2618" s="395">
        <v>0</v>
      </c>
      <c r="BD2618" s="115"/>
      <c r="BE2618" s="115"/>
      <c r="BF2618" s="115">
        <v>2</v>
      </c>
      <c r="BG2618" s="115">
        <v>24</v>
      </c>
      <c r="BH2618" s="423">
        <f t="shared" si="1445"/>
        <v>40.79</v>
      </c>
      <c r="BI2618" s="417">
        <f t="shared" si="1462"/>
        <v>81.58</v>
      </c>
      <c r="BJ2618" s="115"/>
      <c r="BK2618" s="115"/>
      <c r="BQ2618" s="74" t="str">
        <f t="shared" si="1464"/>
        <v>22024.45L-(16)</v>
      </c>
      <c r="BR2618" s="120" t="str">
        <f t="shared" si="1465"/>
        <v>45 deg El-LR 2.5D Gored/Segmented</v>
      </c>
      <c r="BS2618" s="120">
        <f t="shared" si="1466"/>
        <v>602.40000000000009</v>
      </c>
      <c r="BU2618" s="74" t="str">
        <f t="shared" si="1467"/>
        <v>22024.45L-(14)</v>
      </c>
      <c r="BV2618" s="120" t="str">
        <f t="shared" si="1468"/>
        <v>45 deg El-LR 2.5D Gored/Segmented</v>
      </c>
      <c r="BW2618" s="120">
        <f t="shared" si="1469"/>
        <v>702.80000000000007</v>
      </c>
      <c r="BY2618" s="74" t="str">
        <f t="shared" si="1470"/>
        <v>22024.45L-(12)</v>
      </c>
      <c r="BZ2618" s="120" t="str">
        <f t="shared" si="1471"/>
        <v>45 deg El-LR 2.5D Gored/Segmented</v>
      </c>
      <c r="CA2618" s="120">
        <f t="shared" si="1472"/>
        <v>803.2</v>
      </c>
      <c r="CC2618" s="115" t="str">
        <f t="shared" si="1473"/>
        <v>22024.45L-(10)</v>
      </c>
      <c r="CD2618" s="120" t="str">
        <f t="shared" si="1474"/>
        <v>45 deg El-LR 2.5D Gored/Segmented</v>
      </c>
      <c r="CE2618" s="417">
        <f t="shared" si="1475"/>
        <v>923.68</v>
      </c>
      <c r="CF2618" s="115"/>
      <c r="CG2618" s="115" t="str">
        <f t="shared" si="1476"/>
        <v xml:space="preserve"> </v>
      </c>
      <c r="CH2618" s="120" t="str">
        <f t="shared" si="1477"/>
        <v xml:space="preserve"> </v>
      </c>
      <c r="CI2618" s="417" t="str">
        <f t="shared" si="1478"/>
        <v xml:space="preserve"> </v>
      </c>
      <c r="CJ2618" s="115"/>
      <c r="CK2618" s="115" t="str">
        <f t="shared" si="1479"/>
        <v xml:space="preserve"> </v>
      </c>
      <c r="CL2618" s="120" t="str">
        <f t="shared" si="1480"/>
        <v xml:space="preserve"> </v>
      </c>
      <c r="CM2618" s="417" t="str">
        <f t="shared" si="1485"/>
        <v xml:space="preserve"> </v>
      </c>
      <c r="IS2618" s="111">
        <v>313</v>
      </c>
    </row>
    <row r="2619" spans="2:253" s="74" customFormat="1" ht="17.100000000000001" hidden="1" customHeight="1" x14ac:dyDescent="0.25">
      <c r="B2619" s="504">
        <f>IF('KB Duct Parts'!$BL$14=1,'Flanged Elbows'!BA26,0)</f>
        <v>0</v>
      </c>
      <c r="C2619" s="508" t="s">
        <v>1560</v>
      </c>
      <c r="D2619" s="506" t="str">
        <f t="shared" si="1454"/>
        <v>22026.45L</v>
      </c>
      <c r="E2619" s="504" t="s">
        <v>1339</v>
      </c>
      <c r="F2619" s="508" t="str">
        <f t="shared" si="1448"/>
        <v xml:space="preserve"> </v>
      </c>
      <c r="G2619" s="516" t="s">
        <v>826</v>
      </c>
      <c r="H2619" s="504" t="str">
        <f>IF('Flanged Parts'!$BB$6=1,"CS",IF('Flanged Parts'!$BB$6=2,"Glv",0))</f>
        <v>Glv</v>
      </c>
      <c r="I2619" s="1035" t="str">
        <f t="shared" si="1484"/>
        <v>Welded Segments</v>
      </c>
      <c r="J2619" s="1036"/>
      <c r="K2619" s="516" t="s">
        <v>881</v>
      </c>
      <c r="L2619" s="535">
        <v>16</v>
      </c>
      <c r="M2619" s="532" t="s">
        <v>1700</v>
      </c>
      <c r="N2619" s="514">
        <f t="shared" si="1455"/>
        <v>630.62</v>
      </c>
      <c r="O2619" s="514">
        <f t="shared" si="1482"/>
        <v>0</v>
      </c>
      <c r="P2619" s="680">
        <f>'KB Duct Parts'!$AE$3</f>
        <v>0</v>
      </c>
      <c r="Q2619" s="681">
        <f t="shared" si="1450"/>
        <v>0</v>
      </c>
      <c r="R2619" s="682">
        <f t="shared" si="1451"/>
        <v>0</v>
      </c>
      <c r="S2619" s="716">
        <f t="shared" si="1456"/>
        <v>0.2</v>
      </c>
      <c r="T2619" s="679">
        <f t="shared" si="1452"/>
        <v>0</v>
      </c>
      <c r="U2619" s="679">
        <f t="shared" si="1453"/>
        <v>0</v>
      </c>
      <c r="Y2619" s="120"/>
      <c r="AD2619" s="81"/>
      <c r="AF2619" s="370">
        <v>16</v>
      </c>
      <c r="AG2619" s="374">
        <v>14</v>
      </c>
      <c r="AH2619" s="378">
        <v>12</v>
      </c>
      <c r="AI2619" s="381">
        <v>10</v>
      </c>
      <c r="AJ2619" s="386"/>
      <c r="AK2619" s="391"/>
      <c r="AL2619" s="386"/>
      <c r="AM2619" s="363">
        <f t="shared" si="1483"/>
        <v>1</v>
      </c>
      <c r="AN2619" s="578">
        <v>507.9</v>
      </c>
      <c r="AO2619" s="120">
        <f t="shared" si="1463"/>
        <v>634.875</v>
      </c>
      <c r="AP2619" s="120">
        <f t="shared" si="1457"/>
        <v>761.84999999999991</v>
      </c>
      <c r="AQ2619" s="120">
        <f t="shared" si="1458"/>
        <v>914.22</v>
      </c>
      <c r="AR2619" s="120">
        <f t="shared" si="1459"/>
        <v>0</v>
      </c>
      <c r="AS2619" s="120">
        <f t="shared" si="1460"/>
        <v>0</v>
      </c>
      <c r="AT2619" s="120">
        <f t="shared" si="1461"/>
        <v>0</v>
      </c>
      <c r="AU2619" s="363" t="s">
        <v>717</v>
      </c>
      <c r="AV2619" s="393"/>
      <c r="AW2619" s="395"/>
      <c r="AX2619" s="571">
        <v>1.25</v>
      </c>
      <c r="AY2619" s="572">
        <v>1.5</v>
      </c>
      <c r="AZ2619" s="572">
        <v>1.8</v>
      </c>
      <c r="BA2619" s="572">
        <v>0</v>
      </c>
      <c r="BB2619" s="573">
        <v>0</v>
      </c>
      <c r="BC2619" s="395">
        <v>0</v>
      </c>
      <c r="BD2619" s="115"/>
      <c r="BE2619" s="115"/>
      <c r="BF2619" s="115">
        <v>2</v>
      </c>
      <c r="BG2619" s="115">
        <v>26</v>
      </c>
      <c r="BH2619" s="423">
        <f t="shared" si="1445"/>
        <v>61.36</v>
      </c>
      <c r="BI2619" s="417">
        <f t="shared" si="1462"/>
        <v>122.72</v>
      </c>
      <c r="BJ2619" s="115"/>
      <c r="BK2619" s="115"/>
      <c r="BQ2619" s="74" t="str">
        <f t="shared" si="1464"/>
        <v>22026.45L-(14)</v>
      </c>
      <c r="BR2619" s="120" t="str">
        <f t="shared" si="1465"/>
        <v>45 deg El-LR 2.5D Gored/Segmented</v>
      </c>
      <c r="BS2619" s="120">
        <f t="shared" si="1466"/>
        <v>634.875</v>
      </c>
      <c r="BU2619" s="74" t="str">
        <f t="shared" si="1467"/>
        <v>22026.45L-(12)</v>
      </c>
      <c r="BV2619" s="120" t="str">
        <f t="shared" si="1468"/>
        <v>45 deg El-LR 2.5D Gored/Segmented</v>
      </c>
      <c r="BW2619" s="120">
        <f t="shared" si="1469"/>
        <v>761.84999999999991</v>
      </c>
      <c r="BY2619" s="74" t="str">
        <f t="shared" si="1470"/>
        <v>22026.45L-(10)</v>
      </c>
      <c r="BZ2619" s="120" t="str">
        <f t="shared" si="1471"/>
        <v>45 deg El-LR 2.5D Gored/Segmented</v>
      </c>
      <c r="CA2619" s="120">
        <f t="shared" si="1472"/>
        <v>914.22</v>
      </c>
      <c r="CC2619" s="115" t="str">
        <f t="shared" si="1473"/>
        <v xml:space="preserve"> </v>
      </c>
      <c r="CD2619" s="120" t="str">
        <f t="shared" si="1474"/>
        <v xml:space="preserve"> </v>
      </c>
      <c r="CE2619" s="417" t="str">
        <f t="shared" si="1475"/>
        <v xml:space="preserve"> </v>
      </c>
      <c r="CF2619" s="115"/>
      <c r="CG2619" s="115" t="str">
        <f t="shared" si="1476"/>
        <v xml:space="preserve"> </v>
      </c>
      <c r="CH2619" s="120" t="str">
        <f t="shared" si="1477"/>
        <v xml:space="preserve"> </v>
      </c>
      <c r="CI2619" s="417" t="str">
        <f t="shared" si="1478"/>
        <v xml:space="preserve"> </v>
      </c>
      <c r="CJ2619" s="115"/>
      <c r="CK2619" s="115" t="str">
        <f t="shared" si="1479"/>
        <v xml:space="preserve"> </v>
      </c>
      <c r="CL2619" s="120" t="str">
        <f t="shared" si="1480"/>
        <v xml:space="preserve"> </v>
      </c>
      <c r="CM2619" s="417" t="str">
        <f t="shared" si="1485"/>
        <v xml:space="preserve"> </v>
      </c>
      <c r="IS2619" s="111">
        <v>336</v>
      </c>
    </row>
    <row r="2620" spans="2:253" s="74" customFormat="1" ht="17.100000000000001" hidden="1" customHeight="1" x14ac:dyDescent="0.25">
      <c r="B2620" s="504">
        <f>IF('KB Duct Parts'!$BL$14=1,'Flanged Elbows'!BA27,0)</f>
        <v>0</v>
      </c>
      <c r="C2620" s="508" t="s">
        <v>1561</v>
      </c>
      <c r="D2620" s="506" t="str">
        <f t="shared" si="1454"/>
        <v>22028.45L</v>
      </c>
      <c r="E2620" s="504" t="s">
        <v>1340</v>
      </c>
      <c r="F2620" s="508" t="str">
        <f t="shared" si="1448"/>
        <v xml:space="preserve"> </v>
      </c>
      <c r="G2620" s="516" t="s">
        <v>826</v>
      </c>
      <c r="H2620" s="504" t="str">
        <f>IF('Flanged Parts'!$BB$6=1,"CS",IF('Flanged Parts'!$BB$6=2,"Glv",0))</f>
        <v>Glv</v>
      </c>
      <c r="I2620" s="1035" t="str">
        <f t="shared" si="1484"/>
        <v>Welded Segments</v>
      </c>
      <c r="J2620" s="1036"/>
      <c r="K2620" s="516" t="s">
        <v>881</v>
      </c>
      <c r="L2620" s="535">
        <v>16</v>
      </c>
      <c r="M2620" s="532" t="s">
        <v>1700</v>
      </c>
      <c r="N2620" s="514">
        <f t="shared" si="1455"/>
        <v>768.02</v>
      </c>
      <c r="O2620" s="514">
        <f t="shared" si="1482"/>
        <v>0</v>
      </c>
      <c r="P2620" s="680">
        <f>'KB Duct Parts'!$AE$3</f>
        <v>0</v>
      </c>
      <c r="Q2620" s="681">
        <f t="shared" si="1450"/>
        <v>0</v>
      </c>
      <c r="R2620" s="682">
        <f t="shared" si="1451"/>
        <v>0</v>
      </c>
      <c r="S2620" s="716">
        <f t="shared" si="1456"/>
        <v>0.2</v>
      </c>
      <c r="T2620" s="679">
        <f t="shared" si="1452"/>
        <v>0</v>
      </c>
      <c r="U2620" s="679">
        <f t="shared" si="1453"/>
        <v>0</v>
      </c>
      <c r="Y2620" s="120"/>
      <c r="AD2620" s="81"/>
      <c r="AF2620" s="370">
        <v>16</v>
      </c>
      <c r="AG2620" s="374">
        <v>14</v>
      </c>
      <c r="AH2620" s="378">
        <v>12</v>
      </c>
      <c r="AI2620" s="381">
        <v>10</v>
      </c>
      <c r="AJ2620" s="386"/>
      <c r="AK2620" s="391"/>
      <c r="AL2620" s="386"/>
      <c r="AM2620" s="363">
        <f t="shared" si="1483"/>
        <v>1</v>
      </c>
      <c r="AN2620" s="578">
        <v>641.20000000000005</v>
      </c>
      <c r="AO2620" s="120">
        <f t="shared" si="1463"/>
        <v>801.5</v>
      </c>
      <c r="AP2620" s="120">
        <f t="shared" si="1457"/>
        <v>961.80000000000007</v>
      </c>
      <c r="AQ2620" s="120">
        <f t="shared" si="1458"/>
        <v>1154.1600000000001</v>
      </c>
      <c r="AR2620" s="120">
        <f t="shared" si="1459"/>
        <v>0</v>
      </c>
      <c r="AS2620" s="120">
        <f t="shared" si="1460"/>
        <v>0</v>
      </c>
      <c r="AT2620" s="120">
        <f t="shared" si="1461"/>
        <v>0</v>
      </c>
      <c r="AU2620" s="363" t="s">
        <v>717</v>
      </c>
      <c r="AV2620" s="393"/>
      <c r="AW2620" s="395"/>
      <c r="AX2620" s="571">
        <v>1.25</v>
      </c>
      <c r="AY2620" s="572">
        <v>1.5</v>
      </c>
      <c r="AZ2620" s="572">
        <v>1.8</v>
      </c>
      <c r="BA2620" s="572">
        <v>0</v>
      </c>
      <c r="BB2620" s="573">
        <v>0</v>
      </c>
      <c r="BC2620" s="395">
        <v>0</v>
      </c>
      <c r="BD2620" s="115"/>
      <c r="BE2620" s="115"/>
      <c r="BF2620" s="115">
        <v>2</v>
      </c>
      <c r="BG2620" s="115">
        <v>28</v>
      </c>
      <c r="BH2620" s="423">
        <f t="shared" si="1445"/>
        <v>63.41</v>
      </c>
      <c r="BI2620" s="417">
        <f t="shared" si="1462"/>
        <v>126.82</v>
      </c>
      <c r="BJ2620" s="115"/>
      <c r="BK2620" s="115"/>
      <c r="BQ2620" s="74" t="str">
        <f t="shared" si="1464"/>
        <v>22028.45L-(14)</v>
      </c>
      <c r="BR2620" s="120" t="str">
        <f t="shared" si="1465"/>
        <v>45 deg El-LR 2.5D Gored/Segmented</v>
      </c>
      <c r="BS2620" s="120">
        <f t="shared" si="1466"/>
        <v>801.5</v>
      </c>
      <c r="BU2620" s="74" t="str">
        <f t="shared" si="1467"/>
        <v>22028.45L-(12)</v>
      </c>
      <c r="BV2620" s="120" t="str">
        <f t="shared" si="1468"/>
        <v>45 deg El-LR 2.5D Gored/Segmented</v>
      </c>
      <c r="BW2620" s="120">
        <f t="shared" si="1469"/>
        <v>961.80000000000007</v>
      </c>
      <c r="BY2620" s="74" t="str">
        <f t="shared" si="1470"/>
        <v>22028.45L-(10)</v>
      </c>
      <c r="BZ2620" s="120" t="str">
        <f t="shared" si="1471"/>
        <v>45 deg El-LR 2.5D Gored/Segmented</v>
      </c>
      <c r="CA2620" s="120">
        <f t="shared" si="1472"/>
        <v>1154.1600000000001</v>
      </c>
      <c r="CC2620" s="115" t="str">
        <f t="shared" si="1473"/>
        <v xml:space="preserve"> </v>
      </c>
      <c r="CD2620" s="120" t="str">
        <f t="shared" si="1474"/>
        <v xml:space="preserve"> </v>
      </c>
      <c r="CE2620" s="417" t="str">
        <f t="shared" si="1475"/>
        <v xml:space="preserve"> </v>
      </c>
      <c r="CF2620" s="115"/>
      <c r="CG2620" s="115" t="str">
        <f t="shared" si="1476"/>
        <v xml:space="preserve"> </v>
      </c>
      <c r="CH2620" s="120" t="str">
        <f t="shared" si="1477"/>
        <v xml:space="preserve"> </v>
      </c>
      <c r="CI2620" s="417" t="str">
        <f t="shared" si="1478"/>
        <v xml:space="preserve"> </v>
      </c>
      <c r="CJ2620" s="115"/>
      <c r="CK2620" s="115" t="str">
        <f t="shared" si="1479"/>
        <v xml:space="preserve"> </v>
      </c>
      <c r="CL2620" s="120" t="str">
        <f t="shared" si="1480"/>
        <v xml:space="preserve"> </v>
      </c>
      <c r="CM2620" s="417" t="str">
        <f t="shared" si="1485"/>
        <v xml:space="preserve"> </v>
      </c>
      <c r="IS2620" s="111">
        <v>415</v>
      </c>
    </row>
    <row r="2621" spans="2:253" s="74" customFormat="1" ht="17.100000000000001" hidden="1" customHeight="1" x14ac:dyDescent="0.25">
      <c r="B2621" s="504">
        <f>IF('KB Duct Parts'!$BL$14=1,'Flanged Elbows'!BA28,0)</f>
        <v>0</v>
      </c>
      <c r="C2621" s="508" t="s">
        <v>1562</v>
      </c>
      <c r="D2621" s="506" t="str">
        <f t="shared" si="1454"/>
        <v>22030.45L</v>
      </c>
      <c r="E2621" s="504" t="s">
        <v>1341</v>
      </c>
      <c r="F2621" s="508" t="str">
        <f t="shared" si="1448"/>
        <v xml:space="preserve"> </v>
      </c>
      <c r="G2621" s="516" t="s">
        <v>826</v>
      </c>
      <c r="H2621" s="504" t="str">
        <f>IF('Flanged Parts'!$BB$6=1,"CS",IF('Flanged Parts'!$BB$6=2,"Glv",0))</f>
        <v>Glv</v>
      </c>
      <c r="I2621" s="1035" t="str">
        <f t="shared" si="1484"/>
        <v>Welded Segments</v>
      </c>
      <c r="J2621" s="1036"/>
      <c r="K2621" s="516" t="s">
        <v>881</v>
      </c>
      <c r="L2621" s="535">
        <v>16</v>
      </c>
      <c r="M2621" s="532" t="s">
        <v>1700</v>
      </c>
      <c r="N2621" s="514">
        <f t="shared" si="1455"/>
        <v>821.52</v>
      </c>
      <c r="O2621" s="514">
        <f t="shared" si="1482"/>
        <v>0</v>
      </c>
      <c r="P2621" s="680">
        <f>'KB Duct Parts'!$AE$3</f>
        <v>0</v>
      </c>
      <c r="Q2621" s="681">
        <f t="shared" si="1450"/>
        <v>0</v>
      </c>
      <c r="R2621" s="682">
        <f t="shared" si="1451"/>
        <v>0</v>
      </c>
      <c r="S2621" s="716">
        <f t="shared" si="1456"/>
        <v>0.2</v>
      </c>
      <c r="T2621" s="679">
        <f t="shared" si="1452"/>
        <v>0</v>
      </c>
      <c r="U2621" s="679">
        <f t="shared" si="1453"/>
        <v>0</v>
      </c>
      <c r="Y2621" s="120"/>
      <c r="AD2621" s="81"/>
      <c r="AF2621" s="370">
        <v>16</v>
      </c>
      <c r="AG2621" s="374">
        <v>14</v>
      </c>
      <c r="AH2621" s="378">
        <v>12</v>
      </c>
      <c r="AI2621" s="381">
        <v>10</v>
      </c>
      <c r="AJ2621" s="386"/>
      <c r="AK2621" s="391"/>
      <c r="AL2621" s="386"/>
      <c r="AM2621" s="363">
        <f t="shared" si="1483"/>
        <v>1</v>
      </c>
      <c r="AN2621" s="578">
        <v>686</v>
      </c>
      <c r="AO2621" s="120">
        <f t="shared" si="1463"/>
        <v>857.5</v>
      </c>
      <c r="AP2621" s="120">
        <f t="shared" si="1457"/>
        <v>1029</v>
      </c>
      <c r="AQ2621" s="120">
        <f t="shared" si="1458"/>
        <v>1234.8</v>
      </c>
      <c r="AR2621" s="120">
        <f t="shared" si="1459"/>
        <v>0</v>
      </c>
      <c r="AS2621" s="120">
        <f t="shared" si="1460"/>
        <v>0</v>
      </c>
      <c r="AT2621" s="120">
        <f t="shared" si="1461"/>
        <v>0</v>
      </c>
      <c r="AU2621" s="363" t="s">
        <v>717</v>
      </c>
      <c r="AV2621" s="393"/>
      <c r="AW2621" s="395"/>
      <c r="AX2621" s="571">
        <v>1.25</v>
      </c>
      <c r="AY2621" s="572">
        <v>1.5</v>
      </c>
      <c r="AZ2621" s="572">
        <v>1.8</v>
      </c>
      <c r="BA2621" s="572">
        <v>0</v>
      </c>
      <c r="BB2621" s="573">
        <v>0</v>
      </c>
      <c r="BC2621" s="395">
        <v>0</v>
      </c>
      <c r="BD2621" s="115"/>
      <c r="BE2621" s="115"/>
      <c r="BF2621" s="115">
        <v>2</v>
      </c>
      <c r="BG2621" s="115">
        <v>30</v>
      </c>
      <c r="BH2621" s="423">
        <f t="shared" si="1445"/>
        <v>67.760000000000005</v>
      </c>
      <c r="BI2621" s="417">
        <f t="shared" si="1462"/>
        <v>135.52000000000001</v>
      </c>
      <c r="BJ2621" s="115"/>
      <c r="BK2621" s="115"/>
      <c r="BQ2621" s="74" t="str">
        <f t="shared" si="1464"/>
        <v>22030.45L-(14)</v>
      </c>
      <c r="BR2621" s="120" t="str">
        <f t="shared" si="1465"/>
        <v>45 deg El-LR 2.5D Gored/Segmented</v>
      </c>
      <c r="BS2621" s="120">
        <f t="shared" si="1466"/>
        <v>857.5</v>
      </c>
      <c r="BU2621" s="74" t="str">
        <f t="shared" si="1467"/>
        <v>22030.45L-(12)</v>
      </c>
      <c r="BV2621" s="120" t="str">
        <f t="shared" si="1468"/>
        <v>45 deg El-LR 2.5D Gored/Segmented</v>
      </c>
      <c r="BW2621" s="120">
        <f t="shared" si="1469"/>
        <v>1029</v>
      </c>
      <c r="BY2621" s="74" t="str">
        <f t="shared" si="1470"/>
        <v>22030.45L-(10)</v>
      </c>
      <c r="BZ2621" s="120" t="str">
        <f t="shared" si="1471"/>
        <v>45 deg El-LR 2.5D Gored/Segmented</v>
      </c>
      <c r="CA2621" s="120">
        <f t="shared" si="1472"/>
        <v>1234.8</v>
      </c>
      <c r="CC2621" s="115" t="str">
        <f t="shared" si="1473"/>
        <v xml:space="preserve"> </v>
      </c>
      <c r="CD2621" s="120" t="str">
        <f t="shared" si="1474"/>
        <v xml:space="preserve"> </v>
      </c>
      <c r="CE2621" s="417" t="str">
        <f t="shared" si="1475"/>
        <v xml:space="preserve"> </v>
      </c>
      <c r="CF2621" s="115"/>
      <c r="CG2621" s="115" t="str">
        <f t="shared" si="1476"/>
        <v xml:space="preserve"> </v>
      </c>
      <c r="CH2621" s="120" t="str">
        <f t="shared" si="1477"/>
        <v xml:space="preserve"> </v>
      </c>
      <c r="CI2621" s="417" t="str">
        <f t="shared" si="1478"/>
        <v xml:space="preserve"> </v>
      </c>
      <c r="CJ2621" s="115"/>
      <c r="CK2621" s="115" t="str">
        <f t="shared" si="1479"/>
        <v xml:space="preserve"> </v>
      </c>
      <c r="CL2621" s="120" t="str">
        <f t="shared" si="1480"/>
        <v xml:space="preserve"> </v>
      </c>
      <c r="CM2621" s="417" t="str">
        <f t="shared" si="1485"/>
        <v xml:space="preserve"> </v>
      </c>
      <c r="IS2621" s="111">
        <v>444</v>
      </c>
    </row>
    <row r="2622" spans="2:253" s="74" customFormat="1" ht="17.100000000000001" hidden="1" customHeight="1" x14ac:dyDescent="0.25">
      <c r="B2622" s="504">
        <f>IF('KB Duct Parts'!$BL$14=1,'Flanged Elbows'!BA29,0)</f>
        <v>0</v>
      </c>
      <c r="C2622" s="508" t="s">
        <v>1564</v>
      </c>
      <c r="D2622" s="506" t="str">
        <f t="shared" si="1454"/>
        <v>22032.45L</v>
      </c>
      <c r="E2622" s="504" t="s">
        <v>1342</v>
      </c>
      <c r="F2622" s="508" t="str">
        <f t="shared" si="1448"/>
        <v xml:space="preserve"> </v>
      </c>
      <c r="G2622" s="516" t="s">
        <v>826</v>
      </c>
      <c r="H2622" s="504" t="str">
        <f>IF('Flanged Parts'!$BB$6=1,"CS",IF('Flanged Parts'!$BB$6=2,"Glv",0))</f>
        <v>Glv</v>
      </c>
      <c r="I2622" s="1035" t="str">
        <f t="shared" si="1484"/>
        <v>Welded Segments</v>
      </c>
      <c r="J2622" s="1036"/>
      <c r="K2622" s="516" t="s">
        <v>881</v>
      </c>
      <c r="L2622" s="535">
        <v>16</v>
      </c>
      <c r="M2622" s="532" t="s">
        <v>1700</v>
      </c>
      <c r="N2622" s="514">
        <f t="shared" si="1455"/>
        <v>914.06000000000006</v>
      </c>
      <c r="O2622" s="514">
        <f t="shared" si="1482"/>
        <v>0</v>
      </c>
      <c r="P2622" s="680">
        <f>'KB Duct Parts'!$AE$3</f>
        <v>0</v>
      </c>
      <c r="Q2622" s="681">
        <f t="shared" si="1450"/>
        <v>0</v>
      </c>
      <c r="R2622" s="682">
        <f t="shared" si="1451"/>
        <v>0</v>
      </c>
      <c r="S2622" s="716">
        <f t="shared" si="1456"/>
        <v>0.2</v>
      </c>
      <c r="T2622" s="679">
        <f t="shared" si="1452"/>
        <v>0</v>
      </c>
      <c r="U2622" s="679">
        <f t="shared" si="1453"/>
        <v>0</v>
      </c>
      <c r="Y2622" s="120"/>
      <c r="AD2622" s="81"/>
      <c r="AF2622" s="370">
        <v>16</v>
      </c>
      <c r="AG2622" s="374">
        <v>14</v>
      </c>
      <c r="AH2622" s="378">
        <v>12</v>
      </c>
      <c r="AI2622" s="381">
        <v>10</v>
      </c>
      <c r="AJ2622" s="386"/>
      <c r="AK2622" s="391"/>
      <c r="AL2622" s="386"/>
      <c r="AM2622" s="363">
        <f t="shared" si="1483"/>
        <v>1</v>
      </c>
      <c r="AN2622" s="578">
        <v>763.7</v>
      </c>
      <c r="AO2622" s="120">
        <f t="shared" si="1463"/>
        <v>954.625</v>
      </c>
      <c r="AP2622" s="120">
        <f t="shared" si="1457"/>
        <v>1145.5500000000002</v>
      </c>
      <c r="AQ2622" s="120">
        <f t="shared" si="1458"/>
        <v>1374.66</v>
      </c>
      <c r="AR2622" s="120">
        <f t="shared" si="1459"/>
        <v>0</v>
      </c>
      <c r="AS2622" s="120">
        <f t="shared" si="1460"/>
        <v>0</v>
      </c>
      <c r="AT2622" s="120">
        <f t="shared" si="1461"/>
        <v>0</v>
      </c>
      <c r="AU2622" s="363" t="s">
        <v>717</v>
      </c>
      <c r="AV2622" s="393"/>
      <c r="AW2622" s="395"/>
      <c r="AX2622" s="571">
        <v>1.25</v>
      </c>
      <c r="AY2622" s="572">
        <v>1.5</v>
      </c>
      <c r="AZ2622" s="572">
        <v>1.8</v>
      </c>
      <c r="BA2622" s="572">
        <v>0</v>
      </c>
      <c r="BB2622" s="573">
        <v>0</v>
      </c>
      <c r="BC2622" s="395">
        <v>0</v>
      </c>
      <c r="BD2622" s="115"/>
      <c r="BE2622" s="115"/>
      <c r="BF2622" s="115">
        <v>2</v>
      </c>
      <c r="BG2622" s="115">
        <v>32</v>
      </c>
      <c r="BH2622" s="423">
        <f t="shared" si="1445"/>
        <v>75.180000000000007</v>
      </c>
      <c r="BI2622" s="417">
        <f t="shared" si="1462"/>
        <v>150.36000000000001</v>
      </c>
      <c r="BJ2622" s="115"/>
      <c r="BK2622" s="115"/>
      <c r="BQ2622" s="74" t="str">
        <f t="shared" si="1464"/>
        <v>22032.45L-(14)</v>
      </c>
      <c r="BR2622" s="120" t="str">
        <f t="shared" si="1465"/>
        <v>45 deg El-LR 2.5D Gored/Segmented</v>
      </c>
      <c r="BS2622" s="120">
        <f t="shared" si="1466"/>
        <v>954.625</v>
      </c>
      <c r="BU2622" s="74" t="str">
        <f t="shared" si="1467"/>
        <v>22032.45L-(12)</v>
      </c>
      <c r="BV2622" s="120" t="str">
        <f t="shared" si="1468"/>
        <v>45 deg El-LR 2.5D Gored/Segmented</v>
      </c>
      <c r="BW2622" s="120">
        <f t="shared" si="1469"/>
        <v>1145.5500000000002</v>
      </c>
      <c r="BY2622" s="74" t="str">
        <f t="shared" si="1470"/>
        <v>22032.45L-(10)</v>
      </c>
      <c r="BZ2622" s="120" t="str">
        <f t="shared" si="1471"/>
        <v>45 deg El-LR 2.5D Gored/Segmented</v>
      </c>
      <c r="CA2622" s="120">
        <f t="shared" si="1472"/>
        <v>1374.66</v>
      </c>
      <c r="CC2622" s="115" t="str">
        <f t="shared" si="1473"/>
        <v xml:space="preserve"> </v>
      </c>
      <c r="CD2622" s="120" t="str">
        <f t="shared" si="1474"/>
        <v xml:space="preserve"> </v>
      </c>
      <c r="CE2622" s="417" t="str">
        <f t="shared" si="1475"/>
        <v xml:space="preserve"> </v>
      </c>
      <c r="CF2622" s="115"/>
      <c r="CG2622" s="115" t="str">
        <f t="shared" si="1476"/>
        <v xml:space="preserve"> </v>
      </c>
      <c r="CH2622" s="120" t="str">
        <f t="shared" si="1477"/>
        <v xml:space="preserve"> </v>
      </c>
      <c r="CI2622" s="417" t="str">
        <f t="shared" si="1478"/>
        <v xml:space="preserve"> </v>
      </c>
      <c r="CJ2622" s="115"/>
      <c r="CK2622" s="115" t="str">
        <f t="shared" si="1479"/>
        <v xml:space="preserve"> </v>
      </c>
      <c r="CL2622" s="120" t="str">
        <f t="shared" si="1480"/>
        <v xml:space="preserve"> </v>
      </c>
      <c r="CM2622" s="417" t="str">
        <f t="shared" si="1485"/>
        <v xml:space="preserve"> </v>
      </c>
      <c r="IS2622" s="111">
        <v>492</v>
      </c>
    </row>
    <row r="2623" spans="2:253" s="74" customFormat="1" ht="17.100000000000001" hidden="1" customHeight="1" x14ac:dyDescent="0.25">
      <c r="B2623" s="504">
        <f>IF('KB Duct Parts'!$BL$14=1,'Flanged Elbows'!BA30,0)</f>
        <v>0</v>
      </c>
      <c r="C2623" s="508" t="s">
        <v>1563</v>
      </c>
      <c r="D2623" s="506" t="str">
        <f t="shared" si="1454"/>
        <v>22034.45L</v>
      </c>
      <c r="E2623" s="504" t="s">
        <v>1343</v>
      </c>
      <c r="F2623" s="508" t="str">
        <f t="shared" si="1448"/>
        <v xml:space="preserve"> </v>
      </c>
      <c r="G2623" s="516" t="s">
        <v>826</v>
      </c>
      <c r="H2623" s="504" t="str">
        <f>IF('Flanged Parts'!$BB$6=1,"CS",IF('Flanged Parts'!$BB$6=2,"Glv",0))</f>
        <v>Glv</v>
      </c>
      <c r="I2623" s="1035" t="str">
        <f t="shared" si="1484"/>
        <v>Welded Segments</v>
      </c>
      <c r="J2623" s="1036"/>
      <c r="K2623" s="516" t="s">
        <v>881</v>
      </c>
      <c r="L2623" s="535">
        <v>16</v>
      </c>
      <c r="M2623" s="532" t="s">
        <v>1700</v>
      </c>
      <c r="N2623" s="514">
        <f t="shared" si="1455"/>
        <v>969.24</v>
      </c>
      <c r="O2623" s="514">
        <f t="shared" si="1482"/>
        <v>0</v>
      </c>
      <c r="P2623" s="680">
        <f>'KB Duct Parts'!$AE$3</f>
        <v>0</v>
      </c>
      <c r="Q2623" s="681">
        <f t="shared" si="1450"/>
        <v>0</v>
      </c>
      <c r="R2623" s="682">
        <f t="shared" si="1451"/>
        <v>0</v>
      </c>
      <c r="S2623" s="716">
        <f t="shared" si="1456"/>
        <v>0.2</v>
      </c>
      <c r="T2623" s="679">
        <f t="shared" si="1452"/>
        <v>0</v>
      </c>
      <c r="U2623" s="679">
        <f t="shared" si="1453"/>
        <v>0</v>
      </c>
      <c r="Y2623" s="120"/>
      <c r="AD2623" s="81"/>
      <c r="AF2623" s="370">
        <v>16</v>
      </c>
      <c r="AG2623" s="374">
        <v>14</v>
      </c>
      <c r="AH2623" s="378">
        <v>12</v>
      </c>
      <c r="AI2623" s="381">
        <v>10</v>
      </c>
      <c r="AJ2623" s="386"/>
      <c r="AK2623" s="391"/>
      <c r="AL2623" s="386"/>
      <c r="AM2623" s="363">
        <f t="shared" si="1483"/>
        <v>1</v>
      </c>
      <c r="AN2623" s="578">
        <v>814.6</v>
      </c>
      <c r="AO2623" s="120">
        <f t="shared" si="1463"/>
        <v>1018.25</v>
      </c>
      <c r="AP2623" s="120">
        <f t="shared" si="1457"/>
        <v>1221.9000000000001</v>
      </c>
      <c r="AQ2623" s="120">
        <f t="shared" si="1458"/>
        <v>1466.28</v>
      </c>
      <c r="AR2623" s="120">
        <f t="shared" si="1459"/>
        <v>0</v>
      </c>
      <c r="AS2623" s="120">
        <f t="shared" si="1460"/>
        <v>0</v>
      </c>
      <c r="AT2623" s="120">
        <f t="shared" si="1461"/>
        <v>0</v>
      </c>
      <c r="AU2623" s="363" t="s">
        <v>717</v>
      </c>
      <c r="AV2623" s="393"/>
      <c r="AW2623" s="395"/>
      <c r="AX2623" s="571">
        <v>1.25</v>
      </c>
      <c r="AY2623" s="572">
        <v>1.5</v>
      </c>
      <c r="AZ2623" s="572">
        <v>1.8</v>
      </c>
      <c r="BA2623" s="572">
        <v>0</v>
      </c>
      <c r="BB2623" s="573">
        <v>0</v>
      </c>
      <c r="BC2623" s="395">
        <v>0</v>
      </c>
      <c r="BD2623" s="115"/>
      <c r="BE2623" s="115"/>
      <c r="BF2623" s="115">
        <v>2</v>
      </c>
      <c r="BG2623" s="115">
        <v>34</v>
      </c>
      <c r="BH2623" s="423">
        <f t="shared" si="1445"/>
        <v>77.319999999999993</v>
      </c>
      <c r="BI2623" s="417">
        <f t="shared" si="1462"/>
        <v>154.63999999999999</v>
      </c>
      <c r="BJ2623" s="115"/>
      <c r="BK2623" s="115"/>
      <c r="BQ2623" s="74" t="str">
        <f t="shared" si="1464"/>
        <v>22034.45L-(14)</v>
      </c>
      <c r="BR2623" s="120" t="str">
        <f t="shared" si="1465"/>
        <v>45 deg El-LR 2.5D Gored/Segmented</v>
      </c>
      <c r="BS2623" s="120">
        <f t="shared" si="1466"/>
        <v>1018.25</v>
      </c>
      <c r="BU2623" s="74" t="str">
        <f t="shared" si="1467"/>
        <v>22034.45L-(12)</v>
      </c>
      <c r="BV2623" s="120" t="str">
        <f t="shared" si="1468"/>
        <v>45 deg El-LR 2.5D Gored/Segmented</v>
      </c>
      <c r="BW2623" s="120">
        <f t="shared" si="1469"/>
        <v>1221.9000000000001</v>
      </c>
      <c r="BY2623" s="74" t="str">
        <f t="shared" si="1470"/>
        <v>22034.45L-(10)</v>
      </c>
      <c r="BZ2623" s="120" t="str">
        <f t="shared" si="1471"/>
        <v>45 deg El-LR 2.5D Gored/Segmented</v>
      </c>
      <c r="CA2623" s="120">
        <f t="shared" si="1472"/>
        <v>1466.28</v>
      </c>
      <c r="CC2623" s="115" t="str">
        <f t="shared" si="1473"/>
        <v xml:space="preserve"> </v>
      </c>
      <c r="CD2623" s="120" t="str">
        <f t="shared" si="1474"/>
        <v xml:space="preserve"> </v>
      </c>
      <c r="CE2623" s="417" t="str">
        <f t="shared" si="1475"/>
        <v xml:space="preserve"> </v>
      </c>
      <c r="CF2623" s="115"/>
      <c r="CG2623" s="115" t="str">
        <f t="shared" si="1476"/>
        <v xml:space="preserve"> </v>
      </c>
      <c r="CH2623" s="120" t="str">
        <f t="shared" si="1477"/>
        <v xml:space="preserve"> </v>
      </c>
      <c r="CI2623" s="417" t="str">
        <f t="shared" si="1478"/>
        <v xml:space="preserve"> </v>
      </c>
      <c r="CJ2623" s="115"/>
      <c r="CK2623" s="115" t="str">
        <f t="shared" si="1479"/>
        <v xml:space="preserve"> </v>
      </c>
      <c r="CL2623" s="120" t="str">
        <f t="shared" si="1480"/>
        <v xml:space="preserve"> </v>
      </c>
      <c r="CM2623" s="417" t="str">
        <f t="shared" si="1485"/>
        <v xml:space="preserve"> </v>
      </c>
      <c r="IS2623" s="111">
        <v>524</v>
      </c>
    </row>
    <row r="2624" spans="2:253" s="74" customFormat="1" ht="17.100000000000001" hidden="1" customHeight="1" x14ac:dyDescent="0.25">
      <c r="B2624" s="504">
        <f>IF('KB Duct Parts'!$BL$14=1,'Flanged Elbows'!BA31,0)</f>
        <v>0</v>
      </c>
      <c r="C2624" s="508" t="s">
        <v>1565</v>
      </c>
      <c r="D2624" s="506" t="str">
        <f t="shared" si="1454"/>
        <v>22036.45L</v>
      </c>
      <c r="E2624" s="504" t="s">
        <v>1344</v>
      </c>
      <c r="F2624" s="508" t="str">
        <f t="shared" si="1448"/>
        <v xml:space="preserve"> </v>
      </c>
      <c r="G2624" s="516" t="s">
        <v>826</v>
      </c>
      <c r="H2624" s="504" t="str">
        <f>IF('Flanged Parts'!$BB$6=1,"CS",IF('Flanged Parts'!$BB$6=2,"Glv",0))</f>
        <v>Glv</v>
      </c>
      <c r="I2624" s="1035" t="str">
        <f t="shared" si="1484"/>
        <v>Welded Segments</v>
      </c>
      <c r="J2624" s="1036"/>
      <c r="K2624" s="516" t="s">
        <v>881</v>
      </c>
      <c r="L2624" s="535">
        <v>16</v>
      </c>
      <c r="M2624" s="532" t="s">
        <v>1700</v>
      </c>
      <c r="N2624" s="514">
        <f t="shared" si="1455"/>
        <v>1089.6200000000001</v>
      </c>
      <c r="O2624" s="514">
        <f t="shared" si="1482"/>
        <v>0</v>
      </c>
      <c r="P2624" s="680">
        <f>'KB Duct Parts'!$AE$3</f>
        <v>0</v>
      </c>
      <c r="Q2624" s="681">
        <f t="shared" si="1450"/>
        <v>0</v>
      </c>
      <c r="R2624" s="682">
        <f t="shared" si="1451"/>
        <v>0</v>
      </c>
      <c r="S2624" s="716">
        <f t="shared" si="1456"/>
        <v>0.2</v>
      </c>
      <c r="T2624" s="679">
        <f t="shared" si="1452"/>
        <v>0</v>
      </c>
      <c r="U2624" s="679">
        <f t="shared" si="1453"/>
        <v>0</v>
      </c>
      <c r="Y2624" s="120"/>
      <c r="AD2624" s="81"/>
      <c r="AF2624" s="370">
        <v>16</v>
      </c>
      <c r="AG2624" s="374">
        <v>14</v>
      </c>
      <c r="AH2624" s="378">
        <v>12</v>
      </c>
      <c r="AI2624" s="381">
        <v>10</v>
      </c>
      <c r="AJ2624" s="386"/>
      <c r="AK2624" s="391"/>
      <c r="AL2624" s="386"/>
      <c r="AM2624" s="363">
        <f t="shared" si="1483"/>
        <v>1</v>
      </c>
      <c r="AN2624" s="578">
        <v>924.6</v>
      </c>
      <c r="AO2624" s="120">
        <f t="shared" si="1463"/>
        <v>1155.75</v>
      </c>
      <c r="AP2624" s="120">
        <f t="shared" si="1457"/>
        <v>1386.9</v>
      </c>
      <c r="AQ2624" s="120">
        <f t="shared" si="1458"/>
        <v>1664.28</v>
      </c>
      <c r="AR2624" s="120">
        <f t="shared" si="1459"/>
        <v>0</v>
      </c>
      <c r="AS2624" s="120">
        <f t="shared" si="1460"/>
        <v>0</v>
      </c>
      <c r="AT2624" s="120">
        <f t="shared" si="1461"/>
        <v>0</v>
      </c>
      <c r="AU2624" s="363" t="s">
        <v>717</v>
      </c>
      <c r="AV2624" s="393"/>
      <c r="AW2624" s="395"/>
      <c r="AX2624" s="571">
        <v>1.25</v>
      </c>
      <c r="AY2624" s="572">
        <v>1.5</v>
      </c>
      <c r="AZ2624" s="572">
        <v>1.8</v>
      </c>
      <c r="BA2624" s="572">
        <v>0</v>
      </c>
      <c r="BB2624" s="573">
        <v>0</v>
      </c>
      <c r="BC2624" s="395">
        <v>0</v>
      </c>
      <c r="BD2624" s="115"/>
      <c r="BE2624" s="115"/>
      <c r="BF2624" s="115">
        <v>2</v>
      </c>
      <c r="BG2624" s="115">
        <v>36</v>
      </c>
      <c r="BH2624" s="423">
        <f t="shared" si="1445"/>
        <v>82.51</v>
      </c>
      <c r="BI2624" s="417">
        <f t="shared" si="1462"/>
        <v>165.02</v>
      </c>
      <c r="BJ2624" s="115"/>
      <c r="BK2624" s="115"/>
      <c r="BQ2624" s="74" t="str">
        <f t="shared" si="1464"/>
        <v>22036.45L-(14)</v>
      </c>
      <c r="BR2624" s="120" t="str">
        <f t="shared" si="1465"/>
        <v>45 deg El-LR 2.5D Gored/Segmented</v>
      </c>
      <c r="BS2624" s="120">
        <f t="shared" si="1466"/>
        <v>1155.75</v>
      </c>
      <c r="BU2624" s="74" t="str">
        <f t="shared" si="1467"/>
        <v>22036.45L-(12)</v>
      </c>
      <c r="BV2624" s="120" t="str">
        <f t="shared" si="1468"/>
        <v>45 deg El-LR 2.5D Gored/Segmented</v>
      </c>
      <c r="BW2624" s="120">
        <f t="shared" si="1469"/>
        <v>1386.9</v>
      </c>
      <c r="BY2624" s="74" t="str">
        <f t="shared" si="1470"/>
        <v>22036.45L-(10)</v>
      </c>
      <c r="BZ2624" s="120" t="str">
        <f t="shared" si="1471"/>
        <v>45 deg El-LR 2.5D Gored/Segmented</v>
      </c>
      <c r="CA2624" s="120">
        <f t="shared" si="1472"/>
        <v>1664.28</v>
      </c>
      <c r="CC2624" s="115" t="str">
        <f t="shared" si="1473"/>
        <v xml:space="preserve"> </v>
      </c>
      <c r="CD2624" s="120" t="str">
        <f t="shared" si="1474"/>
        <v xml:space="preserve"> </v>
      </c>
      <c r="CE2624" s="417" t="str">
        <f t="shared" si="1475"/>
        <v xml:space="preserve"> </v>
      </c>
      <c r="CF2624" s="115"/>
      <c r="CG2624" s="115" t="str">
        <f t="shared" si="1476"/>
        <v xml:space="preserve"> </v>
      </c>
      <c r="CH2624" s="120" t="str">
        <f t="shared" si="1477"/>
        <v xml:space="preserve"> </v>
      </c>
      <c r="CI2624" s="417" t="str">
        <f t="shared" si="1478"/>
        <v xml:space="preserve"> </v>
      </c>
      <c r="CJ2624" s="115"/>
      <c r="CK2624" s="115" t="str">
        <f t="shared" si="1479"/>
        <v xml:space="preserve"> </v>
      </c>
      <c r="CL2624" s="120" t="str">
        <f t="shared" si="1480"/>
        <v xml:space="preserve"> </v>
      </c>
      <c r="CM2624" s="417" t="str">
        <f t="shared" si="1485"/>
        <v xml:space="preserve"> </v>
      </c>
      <c r="IS2624" s="111">
        <v>589</v>
      </c>
    </row>
    <row r="2625" spans="1:253" s="74" customFormat="1" ht="17.100000000000001" hidden="1" customHeight="1" x14ac:dyDescent="0.25">
      <c r="B2625" s="504">
        <f>IF('KB Duct Parts'!$BL$14=1,'Flanged Elbows'!BA32,0)</f>
        <v>0</v>
      </c>
      <c r="C2625" s="508" t="s">
        <v>1566</v>
      </c>
      <c r="D2625" s="506" t="str">
        <f t="shared" si="1454"/>
        <v>22038.45L</v>
      </c>
      <c r="E2625" s="504" t="s">
        <v>1345</v>
      </c>
      <c r="F2625" s="508" t="str">
        <f t="shared" si="1448"/>
        <v xml:space="preserve"> </v>
      </c>
      <c r="G2625" s="516" t="s">
        <v>826</v>
      </c>
      <c r="H2625" s="504" t="str">
        <f>IF('Flanged Parts'!$BB$6=1,"CS",IF('Flanged Parts'!$BB$6=2,"Glv",0))</f>
        <v>Glv</v>
      </c>
      <c r="I2625" s="1035" t="str">
        <f t="shared" si="1484"/>
        <v>Welded Segments</v>
      </c>
      <c r="J2625" s="1036"/>
      <c r="K2625" s="516" t="s">
        <v>881</v>
      </c>
      <c r="L2625" s="535">
        <v>16</v>
      </c>
      <c r="M2625" s="532" t="s">
        <v>1700</v>
      </c>
      <c r="N2625" s="514">
        <f t="shared" si="1455"/>
        <v>1202.76</v>
      </c>
      <c r="O2625" s="514">
        <f t="shared" si="1482"/>
        <v>0</v>
      </c>
      <c r="P2625" s="680">
        <f>'KB Duct Parts'!$AE$3</f>
        <v>0</v>
      </c>
      <c r="Q2625" s="681">
        <f t="shared" si="1450"/>
        <v>0</v>
      </c>
      <c r="R2625" s="682">
        <f t="shared" si="1451"/>
        <v>0</v>
      </c>
      <c r="S2625" s="716">
        <f t="shared" si="1456"/>
        <v>0.2</v>
      </c>
      <c r="T2625" s="679">
        <f t="shared" si="1452"/>
        <v>0</v>
      </c>
      <c r="U2625" s="679">
        <f t="shared" si="1453"/>
        <v>0</v>
      </c>
      <c r="Y2625" s="120"/>
      <c r="AD2625" s="81"/>
      <c r="AF2625" s="370">
        <v>16</v>
      </c>
      <c r="AG2625" s="374">
        <v>14</v>
      </c>
      <c r="AH2625" s="378">
        <v>12</v>
      </c>
      <c r="AI2625" s="381">
        <v>10</v>
      </c>
      <c r="AJ2625" s="386"/>
      <c r="AK2625" s="391"/>
      <c r="AL2625" s="386"/>
      <c r="AM2625" s="363">
        <f t="shared" si="1483"/>
        <v>1</v>
      </c>
      <c r="AN2625" s="578">
        <v>1031.3</v>
      </c>
      <c r="AO2625" s="120">
        <f t="shared" si="1463"/>
        <v>1289.125</v>
      </c>
      <c r="AP2625" s="120">
        <f t="shared" si="1457"/>
        <v>1546.9499999999998</v>
      </c>
      <c r="AQ2625" s="120">
        <f t="shared" si="1458"/>
        <v>1856.34</v>
      </c>
      <c r="AR2625" s="120">
        <f t="shared" si="1459"/>
        <v>0</v>
      </c>
      <c r="AS2625" s="120">
        <f t="shared" si="1460"/>
        <v>0</v>
      </c>
      <c r="AT2625" s="120">
        <f t="shared" si="1461"/>
        <v>0</v>
      </c>
      <c r="AU2625" s="363" t="s">
        <v>717</v>
      </c>
      <c r="AV2625" s="393"/>
      <c r="AW2625" s="395"/>
      <c r="AX2625" s="571">
        <v>1.25</v>
      </c>
      <c r="AY2625" s="572">
        <v>1.5</v>
      </c>
      <c r="AZ2625" s="572">
        <v>1.8</v>
      </c>
      <c r="BA2625" s="572">
        <v>0</v>
      </c>
      <c r="BB2625" s="573">
        <v>0</v>
      </c>
      <c r="BC2625" s="395">
        <v>0</v>
      </c>
      <c r="BD2625" s="115"/>
      <c r="BE2625" s="115"/>
      <c r="BF2625" s="115">
        <v>2</v>
      </c>
      <c r="BG2625" s="115">
        <v>38</v>
      </c>
      <c r="BH2625" s="423">
        <f t="shared" si="1445"/>
        <v>85.73</v>
      </c>
      <c r="BI2625" s="417">
        <f t="shared" si="1462"/>
        <v>171.46</v>
      </c>
      <c r="BJ2625" s="115"/>
      <c r="BK2625" s="115"/>
      <c r="BQ2625" s="74" t="str">
        <f t="shared" si="1464"/>
        <v>22038.45L-(14)</v>
      </c>
      <c r="BR2625" s="120" t="str">
        <f t="shared" si="1465"/>
        <v>45 deg El-LR 2.5D Gored/Segmented</v>
      </c>
      <c r="BS2625" s="120">
        <f t="shared" si="1466"/>
        <v>1289.125</v>
      </c>
      <c r="BU2625" s="74" t="str">
        <f t="shared" si="1467"/>
        <v>22038.45L-(12)</v>
      </c>
      <c r="BV2625" s="120" t="str">
        <f t="shared" si="1468"/>
        <v>45 deg El-LR 2.5D Gored/Segmented</v>
      </c>
      <c r="BW2625" s="120">
        <f t="shared" si="1469"/>
        <v>1546.9499999999998</v>
      </c>
      <c r="BY2625" s="74" t="str">
        <f t="shared" si="1470"/>
        <v>22038.45L-(10)</v>
      </c>
      <c r="BZ2625" s="120" t="str">
        <f t="shared" si="1471"/>
        <v>45 deg El-LR 2.5D Gored/Segmented</v>
      </c>
      <c r="CA2625" s="120">
        <f t="shared" si="1472"/>
        <v>1856.34</v>
      </c>
      <c r="CC2625" s="115" t="str">
        <f t="shared" si="1473"/>
        <v xml:space="preserve"> </v>
      </c>
      <c r="CD2625" s="120" t="str">
        <f t="shared" si="1474"/>
        <v xml:space="preserve"> </v>
      </c>
      <c r="CE2625" s="417" t="str">
        <f t="shared" si="1475"/>
        <v xml:space="preserve"> </v>
      </c>
      <c r="CF2625" s="115"/>
      <c r="CG2625" s="115" t="str">
        <f t="shared" si="1476"/>
        <v xml:space="preserve"> </v>
      </c>
      <c r="CH2625" s="120" t="str">
        <f t="shared" si="1477"/>
        <v xml:space="preserve"> </v>
      </c>
      <c r="CI2625" s="417" t="str">
        <f t="shared" si="1478"/>
        <v xml:space="preserve"> </v>
      </c>
      <c r="CJ2625" s="115"/>
      <c r="CK2625" s="115" t="str">
        <f t="shared" si="1479"/>
        <v xml:space="preserve"> </v>
      </c>
      <c r="CL2625" s="120" t="str">
        <f t="shared" si="1480"/>
        <v xml:space="preserve"> </v>
      </c>
      <c r="CM2625" s="417" t="str">
        <f t="shared" si="1485"/>
        <v xml:space="preserve"> </v>
      </c>
      <c r="IS2625" s="111">
        <v>653</v>
      </c>
    </row>
    <row r="2626" spans="1:253" s="74" customFormat="1" ht="17.100000000000001" hidden="1" customHeight="1" x14ac:dyDescent="0.25">
      <c r="B2626" s="504">
        <f>IF('KB Duct Parts'!$BL$14=1,'Flanged Elbows'!BA33,0)</f>
        <v>0</v>
      </c>
      <c r="C2626" s="508" t="s">
        <v>1567</v>
      </c>
      <c r="D2626" s="506" t="str">
        <f t="shared" si="1454"/>
        <v>22040.45L</v>
      </c>
      <c r="E2626" s="504" t="s">
        <v>1346</v>
      </c>
      <c r="F2626" s="508" t="str">
        <f t="shared" si="1448"/>
        <v xml:space="preserve"> </v>
      </c>
      <c r="G2626" s="516" t="s">
        <v>826</v>
      </c>
      <c r="H2626" s="504" t="str">
        <f>IF('Flanged Parts'!$BB$6=1,"CS",IF('Flanged Parts'!$BB$6=2,"Glv",0))</f>
        <v>Glv</v>
      </c>
      <c r="I2626" s="1035" t="str">
        <f t="shared" si="1484"/>
        <v>Welded Segments</v>
      </c>
      <c r="J2626" s="1036"/>
      <c r="K2626" s="516" t="s">
        <v>881</v>
      </c>
      <c r="L2626" s="535">
        <v>16</v>
      </c>
      <c r="M2626" s="532" t="s">
        <v>1700</v>
      </c>
      <c r="N2626" s="514">
        <f t="shared" si="1455"/>
        <v>1319.98</v>
      </c>
      <c r="O2626" s="514">
        <f t="shared" si="1482"/>
        <v>0</v>
      </c>
      <c r="P2626" s="680">
        <f>'KB Duct Parts'!$AE$3</f>
        <v>0</v>
      </c>
      <c r="Q2626" s="681">
        <f t="shared" si="1450"/>
        <v>0</v>
      </c>
      <c r="R2626" s="682">
        <f t="shared" si="1451"/>
        <v>0</v>
      </c>
      <c r="S2626" s="716">
        <f t="shared" si="1456"/>
        <v>0.2</v>
      </c>
      <c r="T2626" s="679">
        <f t="shared" si="1452"/>
        <v>0</v>
      </c>
      <c r="U2626" s="679">
        <f t="shared" si="1453"/>
        <v>0</v>
      </c>
      <c r="Y2626" s="120"/>
      <c r="AD2626" s="81"/>
      <c r="AF2626" s="370">
        <v>16</v>
      </c>
      <c r="AG2626" s="374">
        <v>14</v>
      </c>
      <c r="AH2626" s="378">
        <v>12</v>
      </c>
      <c r="AI2626" s="381">
        <v>10</v>
      </c>
      <c r="AJ2626" s="386"/>
      <c r="AK2626" s="391"/>
      <c r="AL2626" s="386"/>
      <c r="AM2626" s="363">
        <f t="shared" si="1483"/>
        <v>1</v>
      </c>
      <c r="AN2626" s="578">
        <v>1137.5999999999999</v>
      </c>
      <c r="AO2626" s="120">
        <f t="shared" si="1463"/>
        <v>1422</v>
      </c>
      <c r="AP2626" s="120">
        <f t="shared" si="1457"/>
        <v>1706.3999999999999</v>
      </c>
      <c r="AQ2626" s="120">
        <f t="shared" si="1458"/>
        <v>2047.6799999999998</v>
      </c>
      <c r="AR2626" s="120">
        <f t="shared" si="1459"/>
        <v>0</v>
      </c>
      <c r="AS2626" s="120">
        <f t="shared" si="1460"/>
        <v>0</v>
      </c>
      <c r="AT2626" s="120">
        <f t="shared" si="1461"/>
        <v>0</v>
      </c>
      <c r="AU2626" s="363" t="s">
        <v>717</v>
      </c>
      <c r="AV2626" s="393"/>
      <c r="AW2626" s="395"/>
      <c r="AX2626" s="571">
        <v>1.25</v>
      </c>
      <c r="AY2626" s="572">
        <v>1.5</v>
      </c>
      <c r="AZ2626" s="572">
        <v>1.8</v>
      </c>
      <c r="BA2626" s="572">
        <v>0</v>
      </c>
      <c r="BB2626" s="573">
        <v>0</v>
      </c>
      <c r="BC2626" s="395">
        <v>0</v>
      </c>
      <c r="BD2626" s="115"/>
      <c r="BE2626" s="115"/>
      <c r="BF2626" s="115">
        <v>2</v>
      </c>
      <c r="BG2626" s="115">
        <v>40</v>
      </c>
      <c r="BH2626" s="423">
        <f t="shared" si="1445"/>
        <v>91.19</v>
      </c>
      <c r="BI2626" s="417">
        <f t="shared" si="1462"/>
        <v>182.38</v>
      </c>
      <c r="BJ2626" s="115"/>
      <c r="BK2626" s="115"/>
      <c r="BQ2626" s="74" t="str">
        <f t="shared" si="1464"/>
        <v>22040.45L-(14)</v>
      </c>
      <c r="BR2626" s="120" t="str">
        <f t="shared" si="1465"/>
        <v>45 deg El-LR 2.5D Gored/Segmented</v>
      </c>
      <c r="BS2626" s="120">
        <f t="shared" si="1466"/>
        <v>1422</v>
      </c>
      <c r="BU2626" s="74" t="str">
        <f t="shared" si="1467"/>
        <v>22040.45L-(12)</v>
      </c>
      <c r="BV2626" s="120" t="str">
        <f t="shared" si="1468"/>
        <v>45 deg El-LR 2.5D Gored/Segmented</v>
      </c>
      <c r="BW2626" s="120">
        <f t="shared" si="1469"/>
        <v>1706.3999999999999</v>
      </c>
      <c r="BY2626" s="74" t="str">
        <f t="shared" si="1470"/>
        <v>22040.45L-(10)</v>
      </c>
      <c r="BZ2626" s="120" t="str">
        <f t="shared" si="1471"/>
        <v>45 deg El-LR 2.5D Gored/Segmented</v>
      </c>
      <c r="CA2626" s="120">
        <f t="shared" si="1472"/>
        <v>2047.6799999999998</v>
      </c>
      <c r="CC2626" s="115" t="str">
        <f t="shared" si="1473"/>
        <v xml:space="preserve"> </v>
      </c>
      <c r="CD2626" s="120" t="str">
        <f t="shared" si="1474"/>
        <v xml:space="preserve"> </v>
      </c>
      <c r="CE2626" s="417" t="str">
        <f t="shared" si="1475"/>
        <v xml:space="preserve"> </v>
      </c>
      <c r="CF2626" s="115"/>
      <c r="CG2626" s="115" t="str">
        <f t="shared" si="1476"/>
        <v xml:space="preserve"> </v>
      </c>
      <c r="CH2626" s="120" t="str">
        <f t="shared" si="1477"/>
        <v xml:space="preserve"> </v>
      </c>
      <c r="CI2626" s="417" t="str">
        <f t="shared" si="1478"/>
        <v xml:space="preserve"> </v>
      </c>
      <c r="CJ2626" s="115"/>
      <c r="CK2626" s="115" t="str">
        <f t="shared" si="1479"/>
        <v xml:space="preserve"> </v>
      </c>
      <c r="CL2626" s="120" t="str">
        <f t="shared" si="1480"/>
        <v xml:space="preserve"> </v>
      </c>
      <c r="CM2626" s="417" t="str">
        <f t="shared" si="1485"/>
        <v xml:space="preserve"> </v>
      </c>
      <c r="IS2626" s="111">
        <v>718</v>
      </c>
    </row>
    <row r="2627" spans="1:253" s="74" customFormat="1" ht="17.100000000000001" hidden="1" customHeight="1" x14ac:dyDescent="0.25">
      <c r="B2627" s="504">
        <f>IF('KB Duct Parts'!$BL$14=1,'Flanged Elbows'!BA34,0)</f>
        <v>0</v>
      </c>
      <c r="C2627" s="508" t="s">
        <v>1568</v>
      </c>
      <c r="D2627" s="506" t="str">
        <f t="shared" si="1454"/>
        <v>22042.45L</v>
      </c>
      <c r="E2627" s="504" t="s">
        <v>1347</v>
      </c>
      <c r="F2627" s="508" t="str">
        <f t="shared" si="1448"/>
        <v xml:space="preserve"> </v>
      </c>
      <c r="G2627" s="516" t="s">
        <v>826</v>
      </c>
      <c r="H2627" s="504" t="s">
        <v>1094</v>
      </c>
      <c r="I2627" s="1035" t="str">
        <f t="shared" si="1484"/>
        <v>Welded Segments</v>
      </c>
      <c r="J2627" s="1036"/>
      <c r="K2627" s="516" t="s">
        <v>881</v>
      </c>
      <c r="L2627" s="535">
        <v>16</v>
      </c>
      <c r="M2627" s="532" t="s">
        <v>1700</v>
      </c>
      <c r="N2627" s="514">
        <f t="shared" si="1455"/>
        <v>1469.3999999999999</v>
      </c>
      <c r="O2627" s="514">
        <f t="shared" si="1482"/>
        <v>0</v>
      </c>
      <c r="P2627" s="680">
        <f>'KB Duct Parts'!$AE$3</f>
        <v>0</v>
      </c>
      <c r="Q2627" s="681">
        <f t="shared" si="1450"/>
        <v>0</v>
      </c>
      <c r="R2627" s="682">
        <f t="shared" si="1451"/>
        <v>0</v>
      </c>
      <c r="S2627" s="716">
        <f t="shared" si="1456"/>
        <v>0.2</v>
      </c>
      <c r="T2627" s="679">
        <f t="shared" si="1452"/>
        <v>0</v>
      </c>
      <c r="U2627" s="679">
        <f t="shared" si="1453"/>
        <v>0</v>
      </c>
      <c r="Y2627" s="120"/>
      <c r="AD2627" s="81"/>
      <c r="AF2627" s="370">
        <v>16</v>
      </c>
      <c r="AG2627" s="374">
        <v>14</v>
      </c>
      <c r="AH2627" s="378">
        <v>12</v>
      </c>
      <c r="AI2627" s="381">
        <v>10</v>
      </c>
      <c r="AJ2627" s="386"/>
      <c r="AK2627" s="391"/>
      <c r="AL2627" s="386"/>
      <c r="AM2627" s="363">
        <f t="shared" si="1483"/>
        <v>1</v>
      </c>
      <c r="AN2627" s="578">
        <v>1373.6</v>
      </c>
      <c r="AO2627" s="120">
        <f t="shared" si="1463"/>
        <v>1717</v>
      </c>
      <c r="AP2627" s="120">
        <f t="shared" si="1457"/>
        <v>2060.3999999999996</v>
      </c>
      <c r="AQ2627" s="120">
        <f t="shared" si="1458"/>
        <v>2472.48</v>
      </c>
      <c r="AR2627" s="120">
        <f t="shared" si="1459"/>
        <v>0</v>
      </c>
      <c r="AS2627" s="120">
        <f t="shared" si="1460"/>
        <v>0</v>
      </c>
      <c r="AT2627" s="120">
        <f t="shared" si="1461"/>
        <v>0</v>
      </c>
      <c r="AU2627" s="363" t="s">
        <v>717</v>
      </c>
      <c r="AV2627" s="393"/>
      <c r="AW2627" s="395"/>
      <c r="AX2627" s="571">
        <v>1.25</v>
      </c>
      <c r="AY2627" s="572">
        <v>1.5</v>
      </c>
      <c r="AZ2627" s="572">
        <v>1.8</v>
      </c>
      <c r="BA2627" s="572">
        <v>0</v>
      </c>
      <c r="BB2627" s="573">
        <v>0</v>
      </c>
      <c r="BC2627" s="395">
        <v>0</v>
      </c>
      <c r="BD2627" s="115"/>
      <c r="BE2627" s="115"/>
      <c r="BF2627" s="115">
        <v>2</v>
      </c>
      <c r="BG2627" s="115">
        <v>42</v>
      </c>
      <c r="BH2627" s="423">
        <f t="shared" si="1445"/>
        <v>47.9</v>
      </c>
      <c r="BI2627" s="417">
        <f t="shared" si="1462"/>
        <v>95.8</v>
      </c>
      <c r="BJ2627" s="115"/>
      <c r="BK2627" s="115"/>
      <c r="BQ2627" s="74" t="str">
        <f t="shared" si="1464"/>
        <v>22042.45L-(14)</v>
      </c>
      <c r="BR2627" s="120" t="str">
        <f t="shared" si="1465"/>
        <v>45 deg El-LR 2.5D Gored/Segmented</v>
      </c>
      <c r="BS2627" s="120">
        <f t="shared" si="1466"/>
        <v>1717</v>
      </c>
      <c r="BU2627" s="74" t="str">
        <f t="shared" si="1467"/>
        <v>22042.45L-(12)</v>
      </c>
      <c r="BV2627" s="120" t="str">
        <f t="shared" si="1468"/>
        <v>45 deg El-LR 2.5D Gored/Segmented</v>
      </c>
      <c r="BW2627" s="120">
        <f t="shared" si="1469"/>
        <v>2060.3999999999996</v>
      </c>
      <c r="BY2627" s="74" t="str">
        <f t="shared" si="1470"/>
        <v>22042.45L-(10)</v>
      </c>
      <c r="BZ2627" s="120" t="str">
        <f t="shared" si="1471"/>
        <v>45 deg El-LR 2.5D Gored/Segmented</v>
      </c>
      <c r="CA2627" s="120">
        <f t="shared" si="1472"/>
        <v>2472.48</v>
      </c>
      <c r="CC2627" s="115" t="str">
        <f t="shared" si="1473"/>
        <v xml:space="preserve"> </v>
      </c>
      <c r="CD2627" s="120" t="str">
        <f t="shared" si="1474"/>
        <v xml:space="preserve"> </v>
      </c>
      <c r="CE2627" s="417" t="str">
        <f t="shared" si="1475"/>
        <v xml:space="preserve"> </v>
      </c>
      <c r="CF2627" s="115"/>
      <c r="CG2627" s="115" t="str">
        <f t="shared" si="1476"/>
        <v xml:space="preserve"> </v>
      </c>
      <c r="CH2627" s="120" t="str">
        <f t="shared" si="1477"/>
        <v xml:space="preserve"> </v>
      </c>
      <c r="CI2627" s="417" t="str">
        <f t="shared" si="1478"/>
        <v xml:space="preserve"> </v>
      </c>
      <c r="CJ2627" s="115"/>
      <c r="CK2627" s="115" t="str">
        <f t="shared" si="1479"/>
        <v xml:space="preserve"> </v>
      </c>
      <c r="CL2627" s="120" t="str">
        <f t="shared" si="1480"/>
        <v xml:space="preserve"> </v>
      </c>
      <c r="CM2627" s="417" t="str">
        <f t="shared" si="1485"/>
        <v xml:space="preserve"> </v>
      </c>
      <c r="IS2627" s="111">
        <v>783</v>
      </c>
    </row>
    <row r="2628" spans="1:253" s="74" customFormat="1" ht="17.100000000000001" hidden="1" customHeight="1" x14ac:dyDescent="0.25">
      <c r="B2628" s="504">
        <f>IF('KB Duct Parts'!$BL$14=1,'Flanged Elbows'!BA35,0)</f>
        <v>0</v>
      </c>
      <c r="C2628" s="508" t="s">
        <v>1569</v>
      </c>
      <c r="D2628" s="506" t="str">
        <f t="shared" si="1454"/>
        <v>22044.45L</v>
      </c>
      <c r="E2628" s="504" t="s">
        <v>1348</v>
      </c>
      <c r="F2628" s="508" t="str">
        <f t="shared" si="1448"/>
        <v xml:space="preserve"> </v>
      </c>
      <c r="G2628" s="516" t="s">
        <v>826</v>
      </c>
      <c r="H2628" s="504" t="s">
        <v>1094</v>
      </c>
      <c r="I2628" s="1035" t="str">
        <f t="shared" si="1484"/>
        <v>Welded Segments</v>
      </c>
      <c r="J2628" s="1036"/>
      <c r="K2628" s="516" t="s">
        <v>881</v>
      </c>
      <c r="L2628" s="535">
        <v>16</v>
      </c>
      <c r="M2628" s="532" t="s">
        <v>1700</v>
      </c>
      <c r="N2628" s="514">
        <f t="shared" si="1455"/>
        <v>1587.2</v>
      </c>
      <c r="O2628" s="514">
        <f t="shared" si="1482"/>
        <v>0</v>
      </c>
      <c r="P2628" s="680">
        <f>'KB Duct Parts'!$AE$3</f>
        <v>0</v>
      </c>
      <c r="Q2628" s="681">
        <f t="shared" si="1450"/>
        <v>0</v>
      </c>
      <c r="R2628" s="682">
        <f t="shared" si="1451"/>
        <v>0</v>
      </c>
      <c r="S2628" s="716">
        <f t="shared" si="1456"/>
        <v>0.2</v>
      </c>
      <c r="T2628" s="679">
        <f t="shared" si="1452"/>
        <v>0</v>
      </c>
      <c r="U2628" s="679">
        <f t="shared" si="1453"/>
        <v>0</v>
      </c>
      <c r="Y2628" s="120"/>
      <c r="AD2628" s="81"/>
      <c r="AF2628" s="370">
        <v>16</v>
      </c>
      <c r="AG2628" s="374">
        <v>14</v>
      </c>
      <c r="AH2628" s="378">
        <v>12</v>
      </c>
      <c r="AI2628" s="381">
        <v>10</v>
      </c>
      <c r="AJ2628" s="386"/>
      <c r="AK2628" s="391"/>
      <c r="AL2628" s="386"/>
      <c r="AM2628" s="363">
        <f t="shared" si="1483"/>
        <v>1</v>
      </c>
      <c r="AN2628" s="578">
        <v>1485.8</v>
      </c>
      <c r="AO2628" s="120">
        <f t="shared" si="1463"/>
        <v>1857.25</v>
      </c>
      <c r="AP2628" s="120">
        <f t="shared" si="1457"/>
        <v>2228.6999999999998</v>
      </c>
      <c r="AQ2628" s="120">
        <f t="shared" si="1458"/>
        <v>2674.44</v>
      </c>
      <c r="AR2628" s="120">
        <f t="shared" si="1459"/>
        <v>0</v>
      </c>
      <c r="AS2628" s="120">
        <f t="shared" si="1460"/>
        <v>0</v>
      </c>
      <c r="AT2628" s="120">
        <f t="shared" si="1461"/>
        <v>0</v>
      </c>
      <c r="AU2628" s="363" t="s">
        <v>717</v>
      </c>
      <c r="AV2628" s="393"/>
      <c r="AW2628" s="395"/>
      <c r="AX2628" s="571">
        <v>1.25</v>
      </c>
      <c r="AY2628" s="572">
        <v>1.5</v>
      </c>
      <c r="AZ2628" s="572">
        <v>1.8</v>
      </c>
      <c r="BA2628" s="572">
        <v>0</v>
      </c>
      <c r="BB2628" s="573">
        <v>0</v>
      </c>
      <c r="BC2628" s="395">
        <v>0</v>
      </c>
      <c r="BD2628" s="115"/>
      <c r="BE2628" s="115"/>
      <c r="BF2628" s="115">
        <v>2</v>
      </c>
      <c r="BG2628" s="115">
        <v>44</v>
      </c>
      <c r="BH2628" s="423">
        <f t="shared" si="1445"/>
        <v>50.7</v>
      </c>
      <c r="BI2628" s="417">
        <f t="shared" si="1462"/>
        <v>101.4</v>
      </c>
      <c r="BJ2628" s="115"/>
      <c r="BK2628" s="115"/>
      <c r="BQ2628" s="74" t="str">
        <f t="shared" si="1464"/>
        <v>22044.45L-(14)</v>
      </c>
      <c r="BR2628" s="120" t="str">
        <f t="shared" si="1465"/>
        <v>45 deg El-LR 2.5D Gored/Segmented</v>
      </c>
      <c r="BS2628" s="120">
        <f t="shared" si="1466"/>
        <v>1857.25</v>
      </c>
      <c r="BU2628" s="74" t="str">
        <f t="shared" si="1467"/>
        <v>22044.45L-(12)</v>
      </c>
      <c r="BV2628" s="120" t="str">
        <f t="shared" si="1468"/>
        <v>45 deg El-LR 2.5D Gored/Segmented</v>
      </c>
      <c r="BW2628" s="120">
        <f t="shared" si="1469"/>
        <v>2228.6999999999998</v>
      </c>
      <c r="BY2628" s="74" t="str">
        <f t="shared" si="1470"/>
        <v>22044.45L-(10)</v>
      </c>
      <c r="BZ2628" s="120" t="str">
        <f t="shared" si="1471"/>
        <v>45 deg El-LR 2.5D Gored/Segmented</v>
      </c>
      <c r="CA2628" s="120">
        <f t="shared" si="1472"/>
        <v>2674.44</v>
      </c>
      <c r="CC2628" s="115" t="str">
        <f t="shared" si="1473"/>
        <v xml:space="preserve"> </v>
      </c>
      <c r="CD2628" s="120" t="str">
        <f t="shared" si="1474"/>
        <v xml:space="preserve"> </v>
      </c>
      <c r="CE2628" s="417" t="str">
        <f t="shared" si="1475"/>
        <v xml:space="preserve"> </v>
      </c>
      <c r="CF2628" s="115"/>
      <c r="CG2628" s="115" t="str">
        <f t="shared" si="1476"/>
        <v xml:space="preserve"> </v>
      </c>
      <c r="CH2628" s="120" t="str">
        <f t="shared" si="1477"/>
        <v xml:space="preserve"> </v>
      </c>
      <c r="CI2628" s="417" t="str">
        <f t="shared" si="1478"/>
        <v xml:space="preserve"> </v>
      </c>
      <c r="CJ2628" s="115"/>
      <c r="CK2628" s="115" t="str">
        <f t="shared" si="1479"/>
        <v xml:space="preserve"> </v>
      </c>
      <c r="CL2628" s="120" t="str">
        <f t="shared" si="1480"/>
        <v xml:space="preserve"> </v>
      </c>
      <c r="CM2628" s="417" t="str">
        <f t="shared" si="1485"/>
        <v xml:space="preserve"> </v>
      </c>
      <c r="IS2628" s="111">
        <v>847</v>
      </c>
    </row>
    <row r="2629" spans="1:253" s="74" customFormat="1" ht="17.100000000000001" hidden="1" customHeight="1" x14ac:dyDescent="0.25">
      <c r="B2629" s="504">
        <f>IF('KB Duct Parts'!$BL$14=1,'Flanged Elbows'!BA36,0)</f>
        <v>0</v>
      </c>
      <c r="C2629" s="508" t="s">
        <v>1571</v>
      </c>
      <c r="D2629" s="506" t="str">
        <f t="shared" si="1454"/>
        <v>22046.45L</v>
      </c>
      <c r="E2629" s="504" t="s">
        <v>1349</v>
      </c>
      <c r="F2629" s="508" t="str">
        <f t="shared" si="1448"/>
        <v xml:space="preserve"> </v>
      </c>
      <c r="G2629" s="516" t="s">
        <v>826</v>
      </c>
      <c r="H2629" s="504" t="s">
        <v>1094</v>
      </c>
      <c r="I2629" s="1035" t="str">
        <f t="shared" si="1484"/>
        <v>Welded Segments</v>
      </c>
      <c r="J2629" s="1036"/>
      <c r="K2629" s="516" t="s">
        <v>881</v>
      </c>
      <c r="L2629" s="535">
        <v>16</v>
      </c>
      <c r="M2629" s="532" t="s">
        <v>1700</v>
      </c>
      <c r="N2629" s="514">
        <f t="shared" si="1455"/>
        <v>1700.74</v>
      </c>
      <c r="O2629" s="514">
        <f t="shared" si="1482"/>
        <v>0</v>
      </c>
      <c r="P2629" s="680">
        <f>'KB Duct Parts'!$AE$3</f>
        <v>0</v>
      </c>
      <c r="Q2629" s="681">
        <f t="shared" si="1450"/>
        <v>0</v>
      </c>
      <c r="R2629" s="682">
        <f t="shared" si="1451"/>
        <v>0</v>
      </c>
      <c r="S2629" s="716">
        <f t="shared" si="1456"/>
        <v>0.2</v>
      </c>
      <c r="T2629" s="679">
        <f t="shared" si="1452"/>
        <v>0</v>
      </c>
      <c r="U2629" s="679">
        <f t="shared" si="1453"/>
        <v>0</v>
      </c>
      <c r="Y2629" s="120"/>
      <c r="AD2629" s="81"/>
      <c r="AF2629" s="370">
        <v>16</v>
      </c>
      <c r="AG2629" s="374">
        <v>14</v>
      </c>
      <c r="AH2629" s="378">
        <v>12</v>
      </c>
      <c r="AI2629" s="381">
        <v>10</v>
      </c>
      <c r="AJ2629" s="386"/>
      <c r="AK2629" s="391"/>
      <c r="AL2629" s="386"/>
      <c r="AM2629" s="363">
        <f t="shared" si="1483"/>
        <v>1</v>
      </c>
      <c r="AN2629" s="578">
        <v>1599.9</v>
      </c>
      <c r="AO2629" s="120">
        <f t="shared" si="1463"/>
        <v>1999.875</v>
      </c>
      <c r="AP2629" s="120">
        <f t="shared" si="1457"/>
        <v>2399.8500000000004</v>
      </c>
      <c r="AQ2629" s="120">
        <f t="shared" si="1458"/>
        <v>2879.82</v>
      </c>
      <c r="AR2629" s="120">
        <f t="shared" si="1459"/>
        <v>0</v>
      </c>
      <c r="AS2629" s="120">
        <f t="shared" si="1460"/>
        <v>0</v>
      </c>
      <c r="AT2629" s="120">
        <f t="shared" si="1461"/>
        <v>0</v>
      </c>
      <c r="AU2629" s="363" t="s">
        <v>717</v>
      </c>
      <c r="AV2629" s="393"/>
      <c r="AW2629" s="395"/>
      <c r="AX2629" s="571">
        <v>1.25</v>
      </c>
      <c r="AY2629" s="572">
        <v>1.5</v>
      </c>
      <c r="AZ2629" s="572">
        <v>1.8</v>
      </c>
      <c r="BA2629" s="572">
        <v>0</v>
      </c>
      <c r="BB2629" s="573">
        <v>0</v>
      </c>
      <c r="BC2629" s="395">
        <v>0</v>
      </c>
      <c r="BD2629" s="115"/>
      <c r="BE2629" s="115"/>
      <c r="BF2629" s="115">
        <v>2</v>
      </c>
      <c r="BG2629" s="115">
        <v>46</v>
      </c>
      <c r="BH2629" s="423">
        <f t="shared" si="1445"/>
        <v>50.42</v>
      </c>
      <c r="BI2629" s="417">
        <f t="shared" si="1462"/>
        <v>100.84</v>
      </c>
      <c r="BJ2629" s="115"/>
      <c r="BK2629" s="115"/>
      <c r="BQ2629" s="74" t="str">
        <f t="shared" si="1464"/>
        <v>22046.45L-(14)</v>
      </c>
      <c r="BR2629" s="120" t="str">
        <f t="shared" si="1465"/>
        <v>45 deg El-LR 2.5D Gored/Segmented</v>
      </c>
      <c r="BS2629" s="120">
        <f t="shared" si="1466"/>
        <v>1999.875</v>
      </c>
      <c r="BU2629" s="74" t="str">
        <f t="shared" si="1467"/>
        <v>22046.45L-(12)</v>
      </c>
      <c r="BV2629" s="120" t="str">
        <f t="shared" si="1468"/>
        <v>45 deg El-LR 2.5D Gored/Segmented</v>
      </c>
      <c r="BW2629" s="120">
        <f t="shared" si="1469"/>
        <v>2399.8500000000004</v>
      </c>
      <c r="BY2629" s="74" t="str">
        <f t="shared" si="1470"/>
        <v>22046.45L-(10)</v>
      </c>
      <c r="BZ2629" s="120" t="str">
        <f t="shared" si="1471"/>
        <v>45 deg El-LR 2.5D Gored/Segmented</v>
      </c>
      <c r="CA2629" s="120">
        <f t="shared" si="1472"/>
        <v>2879.82</v>
      </c>
      <c r="CC2629" s="115" t="str">
        <f t="shared" si="1473"/>
        <v xml:space="preserve"> </v>
      </c>
      <c r="CD2629" s="120" t="str">
        <f t="shared" si="1474"/>
        <v xml:space="preserve"> </v>
      </c>
      <c r="CE2629" s="417" t="str">
        <f t="shared" si="1475"/>
        <v xml:space="preserve"> </v>
      </c>
      <c r="CF2629" s="115"/>
      <c r="CG2629" s="115" t="str">
        <f t="shared" si="1476"/>
        <v xml:space="preserve"> </v>
      </c>
      <c r="CH2629" s="120" t="str">
        <f t="shared" si="1477"/>
        <v xml:space="preserve"> </v>
      </c>
      <c r="CI2629" s="417" t="str">
        <f t="shared" si="1478"/>
        <v xml:space="preserve"> </v>
      </c>
      <c r="CJ2629" s="115"/>
      <c r="CK2629" s="115" t="str">
        <f t="shared" si="1479"/>
        <v xml:space="preserve"> </v>
      </c>
      <c r="CL2629" s="120" t="str">
        <f t="shared" si="1480"/>
        <v xml:space="preserve"> </v>
      </c>
      <c r="CM2629" s="417" t="str">
        <f t="shared" si="1485"/>
        <v xml:space="preserve"> </v>
      </c>
      <c r="IS2629" s="111">
        <v>912</v>
      </c>
    </row>
    <row r="2630" spans="1:253" s="74" customFormat="1" ht="17.100000000000001" hidden="1" customHeight="1" x14ac:dyDescent="0.25">
      <c r="B2630" s="504">
        <f>IF('KB Duct Parts'!$BL$14=1,'Flanged Elbows'!BA37,0)</f>
        <v>0</v>
      </c>
      <c r="C2630" s="508" t="s">
        <v>1570</v>
      </c>
      <c r="D2630" s="506" t="str">
        <f t="shared" si="1454"/>
        <v>22048.45L</v>
      </c>
      <c r="E2630" s="504" t="s">
        <v>1350</v>
      </c>
      <c r="F2630" s="508" t="str">
        <f t="shared" si="1448"/>
        <v xml:space="preserve"> </v>
      </c>
      <c r="G2630" s="516" t="s">
        <v>826</v>
      </c>
      <c r="H2630" s="504" t="s">
        <v>1094</v>
      </c>
      <c r="I2630" s="1035" t="str">
        <f t="shared" si="1484"/>
        <v>Welded Segments</v>
      </c>
      <c r="J2630" s="1036"/>
      <c r="K2630" s="516" t="s">
        <v>881</v>
      </c>
      <c r="L2630" s="535">
        <v>16</v>
      </c>
      <c r="M2630" s="532" t="s">
        <v>1700</v>
      </c>
      <c r="N2630" s="514">
        <f t="shared" si="1455"/>
        <v>1838.02</v>
      </c>
      <c r="O2630" s="514">
        <f t="shared" si="1482"/>
        <v>0</v>
      </c>
      <c r="P2630" s="680">
        <f>'KB Duct Parts'!$AE$3</f>
        <v>0</v>
      </c>
      <c r="Q2630" s="681">
        <f t="shared" si="1450"/>
        <v>0</v>
      </c>
      <c r="R2630" s="682">
        <f t="shared" si="1451"/>
        <v>0</v>
      </c>
      <c r="S2630" s="716">
        <f t="shared" si="1456"/>
        <v>0.2</v>
      </c>
      <c r="T2630" s="679">
        <f t="shared" si="1452"/>
        <v>0</v>
      </c>
      <c r="U2630" s="679">
        <f t="shared" si="1453"/>
        <v>0</v>
      </c>
      <c r="Y2630" s="120"/>
      <c r="AD2630" s="81"/>
      <c r="AF2630" s="370">
        <v>16</v>
      </c>
      <c r="AG2630" s="374">
        <v>14</v>
      </c>
      <c r="AH2630" s="378">
        <v>12</v>
      </c>
      <c r="AI2630" s="381">
        <v>10</v>
      </c>
      <c r="AJ2630" s="386"/>
      <c r="AK2630" s="391"/>
      <c r="AL2630" s="386"/>
      <c r="AM2630" s="363">
        <f t="shared" si="1483"/>
        <v>1</v>
      </c>
      <c r="AN2630" s="578">
        <v>1712.3</v>
      </c>
      <c r="AO2630" s="120">
        <f t="shared" si="1463"/>
        <v>2140.375</v>
      </c>
      <c r="AP2630" s="120">
        <f t="shared" si="1457"/>
        <v>2568.4499999999998</v>
      </c>
      <c r="AQ2630" s="120">
        <f t="shared" si="1458"/>
        <v>3082.14</v>
      </c>
      <c r="AR2630" s="120">
        <f t="shared" si="1459"/>
        <v>0</v>
      </c>
      <c r="AS2630" s="120">
        <f t="shared" si="1460"/>
        <v>0</v>
      </c>
      <c r="AT2630" s="120">
        <f t="shared" si="1461"/>
        <v>0</v>
      </c>
      <c r="AU2630" s="363" t="s">
        <v>717</v>
      </c>
      <c r="AV2630" s="393"/>
      <c r="AW2630" s="395"/>
      <c r="AX2630" s="571">
        <v>1.25</v>
      </c>
      <c r="AY2630" s="572">
        <v>1.5</v>
      </c>
      <c r="AZ2630" s="572">
        <v>1.8</v>
      </c>
      <c r="BA2630" s="572">
        <v>0</v>
      </c>
      <c r="BB2630" s="573">
        <v>0</v>
      </c>
      <c r="BC2630" s="395">
        <v>0</v>
      </c>
      <c r="BD2630" s="115"/>
      <c r="BE2630" s="115"/>
      <c r="BF2630" s="115">
        <v>2</v>
      </c>
      <c r="BG2630" s="115">
        <v>48</v>
      </c>
      <c r="BH2630" s="423">
        <f t="shared" si="1445"/>
        <v>62.86</v>
      </c>
      <c r="BI2630" s="417">
        <f t="shared" si="1462"/>
        <v>125.72</v>
      </c>
      <c r="BJ2630" s="115"/>
      <c r="BK2630" s="115"/>
      <c r="BQ2630" s="74" t="str">
        <f t="shared" si="1464"/>
        <v>22048.45L-(14)</v>
      </c>
      <c r="BR2630" s="120" t="str">
        <f t="shared" si="1465"/>
        <v>45 deg El-LR 2.5D Gored/Segmented</v>
      </c>
      <c r="BS2630" s="120">
        <f t="shared" si="1466"/>
        <v>2140.375</v>
      </c>
      <c r="BU2630" s="74" t="str">
        <f t="shared" si="1467"/>
        <v>22048.45L-(12)</v>
      </c>
      <c r="BV2630" s="120" t="str">
        <f t="shared" si="1468"/>
        <v>45 deg El-LR 2.5D Gored/Segmented</v>
      </c>
      <c r="BW2630" s="120">
        <f t="shared" si="1469"/>
        <v>2568.4499999999998</v>
      </c>
      <c r="BY2630" s="74" t="str">
        <f t="shared" si="1470"/>
        <v>22048.45L-(10)</v>
      </c>
      <c r="BZ2630" s="120" t="str">
        <f t="shared" si="1471"/>
        <v>45 deg El-LR 2.5D Gored/Segmented</v>
      </c>
      <c r="CA2630" s="120">
        <f t="shared" si="1472"/>
        <v>3082.14</v>
      </c>
      <c r="CC2630" s="115" t="str">
        <f t="shared" si="1473"/>
        <v xml:space="preserve"> </v>
      </c>
      <c r="CD2630" s="120" t="str">
        <f t="shared" si="1474"/>
        <v xml:space="preserve"> </v>
      </c>
      <c r="CE2630" s="417" t="str">
        <f t="shared" si="1475"/>
        <v xml:space="preserve"> </v>
      </c>
      <c r="CF2630" s="115"/>
      <c r="CG2630" s="115" t="str">
        <f t="shared" si="1476"/>
        <v xml:space="preserve"> </v>
      </c>
      <c r="CH2630" s="120" t="str">
        <f t="shared" si="1477"/>
        <v xml:space="preserve"> </v>
      </c>
      <c r="CI2630" s="417" t="str">
        <f t="shared" si="1478"/>
        <v xml:space="preserve"> </v>
      </c>
      <c r="CJ2630" s="115"/>
      <c r="CK2630" s="115" t="str">
        <f t="shared" si="1479"/>
        <v xml:space="preserve"> </v>
      </c>
      <c r="CL2630" s="120" t="str">
        <f t="shared" si="1480"/>
        <v xml:space="preserve"> </v>
      </c>
      <c r="CM2630" s="417" t="str">
        <f t="shared" si="1485"/>
        <v xml:space="preserve"> </v>
      </c>
      <c r="IS2630" s="111">
        <v>976</v>
      </c>
    </row>
    <row r="2631" spans="1:253" s="74" customFormat="1" ht="17.100000000000001" hidden="1" customHeight="1" x14ac:dyDescent="0.25">
      <c r="A2631" s="369"/>
      <c r="B2631" s="504">
        <f>IF('KB Duct Parts'!$BL$14=1,'Flanged Elbows'!U7,0)</f>
        <v>0</v>
      </c>
      <c r="C2631" s="525" t="s">
        <v>835</v>
      </c>
      <c r="D2631" s="506" t="str">
        <f t="shared" si="1454"/>
        <v>22404.30L</v>
      </c>
      <c r="E2631" s="520" t="s">
        <v>861</v>
      </c>
      <c r="F2631" s="508" t="str">
        <f t="shared" si="1448"/>
        <v xml:space="preserve"> </v>
      </c>
      <c r="G2631" s="516" t="s">
        <v>827</v>
      </c>
      <c r="H2631" s="504" t="str">
        <f>IF('Flanged Parts'!$BB$6=1,"CS",IF('Flanged Parts'!$BB$6=2,"Glv",0))</f>
        <v>Glv</v>
      </c>
      <c r="I2631" s="1035"/>
      <c r="J2631" s="1036"/>
      <c r="K2631" s="516" t="s">
        <v>881</v>
      </c>
      <c r="L2631" s="535" t="s">
        <v>713</v>
      </c>
      <c r="M2631" s="517" t="str">
        <f t="shared" ref="M2631:M2681" si="1486">IF(AM2631=1,"Y",IF(AM2631&gt;1,"NR"," "))</f>
        <v>Y</v>
      </c>
      <c r="N2631" s="514">
        <f t="shared" si="1455"/>
        <v>74.459999999999994</v>
      </c>
      <c r="O2631" s="514">
        <f t="shared" si="1482"/>
        <v>0</v>
      </c>
      <c r="P2631" s="680">
        <f>'KB Duct Parts'!$AE$3</f>
        <v>0</v>
      </c>
      <c r="Q2631" s="681">
        <f t="shared" si="1450"/>
        <v>0</v>
      </c>
      <c r="R2631" s="682">
        <f t="shared" si="1451"/>
        <v>0</v>
      </c>
      <c r="S2631" s="716">
        <f t="shared" si="1456"/>
        <v>0.2</v>
      </c>
      <c r="T2631" s="679">
        <f t="shared" si="1452"/>
        <v>0</v>
      </c>
      <c r="U2631" s="679">
        <f t="shared" si="1453"/>
        <v>0</v>
      </c>
      <c r="Y2631" s="120"/>
      <c r="AD2631" s="81"/>
      <c r="AF2631" s="370" t="s">
        <v>713</v>
      </c>
      <c r="AG2631" s="374" t="s">
        <v>7</v>
      </c>
      <c r="AH2631" s="378"/>
      <c r="AI2631" s="381"/>
      <c r="AJ2631" s="386"/>
      <c r="AK2631" s="391"/>
      <c r="AL2631" s="386"/>
      <c r="AM2631" s="363">
        <f t="shared" si="1483"/>
        <v>1</v>
      </c>
      <c r="AN2631" s="578">
        <v>66.8</v>
      </c>
      <c r="AO2631" s="120">
        <f t="shared" si="1463"/>
        <v>66.8</v>
      </c>
      <c r="AP2631" s="120">
        <f t="shared" si="1457"/>
        <v>0</v>
      </c>
      <c r="AQ2631" s="120">
        <f t="shared" si="1458"/>
        <v>0</v>
      </c>
      <c r="AR2631" s="120">
        <f t="shared" si="1459"/>
        <v>0</v>
      </c>
      <c r="AS2631" s="120">
        <f t="shared" si="1460"/>
        <v>0</v>
      </c>
      <c r="AT2631" s="120">
        <f t="shared" si="1461"/>
        <v>0</v>
      </c>
      <c r="AU2631" s="363" t="s">
        <v>717</v>
      </c>
      <c r="AV2631" s="393"/>
      <c r="AW2631" s="395"/>
      <c r="AX2631" s="571">
        <v>1</v>
      </c>
      <c r="AY2631" s="572">
        <v>0</v>
      </c>
      <c r="AZ2631" s="572">
        <v>0</v>
      </c>
      <c r="BA2631" s="572">
        <v>0</v>
      </c>
      <c r="BB2631" s="573">
        <v>0</v>
      </c>
      <c r="BC2631" s="395">
        <v>0</v>
      </c>
      <c r="BD2631" s="115"/>
      <c r="BE2631" s="115"/>
      <c r="BF2631" s="115">
        <v>2</v>
      </c>
      <c r="BG2631" s="115">
        <v>4</v>
      </c>
      <c r="BH2631" s="423">
        <f t="shared" ref="BH2631:BH2694" si="1487">IF(H2631="CS",VLOOKUP(BG2631,$BJ$2344:$BK$2374,2),IF(H2631="Glv",VLOOKUP(BG2631,$BJ$2344:$BL$2374,3),0))</f>
        <v>3.83</v>
      </c>
      <c r="BI2631" s="417">
        <f t="shared" si="1462"/>
        <v>7.66</v>
      </c>
      <c r="BJ2631" s="115"/>
      <c r="BK2631" s="115"/>
      <c r="BQ2631" s="74" t="str">
        <f t="shared" si="1464"/>
        <v>22404.30L-(11T)</v>
      </c>
      <c r="BR2631" s="120" t="str">
        <f t="shared" si="1465"/>
        <v>30 deg El-LR 2.5D Tubed</v>
      </c>
      <c r="BS2631" s="120">
        <f t="shared" si="1466"/>
        <v>66.8</v>
      </c>
      <c r="BU2631" s="74" t="str">
        <f t="shared" si="1467"/>
        <v xml:space="preserve"> </v>
      </c>
      <c r="BV2631" s="120" t="str">
        <f t="shared" si="1468"/>
        <v xml:space="preserve"> </v>
      </c>
      <c r="BW2631" s="120" t="str">
        <f t="shared" si="1469"/>
        <v xml:space="preserve">  </v>
      </c>
      <c r="BY2631" s="74" t="str">
        <f t="shared" si="1470"/>
        <v xml:space="preserve"> </v>
      </c>
      <c r="BZ2631" s="120" t="str">
        <f t="shared" si="1471"/>
        <v xml:space="preserve"> </v>
      </c>
      <c r="CA2631" s="120" t="str">
        <f t="shared" si="1472"/>
        <v xml:space="preserve"> </v>
      </c>
      <c r="CC2631" s="115" t="str">
        <f t="shared" si="1473"/>
        <v xml:space="preserve"> </v>
      </c>
      <c r="CD2631" s="120" t="str">
        <f t="shared" si="1474"/>
        <v xml:space="preserve"> </v>
      </c>
      <c r="CE2631" s="417" t="str">
        <f t="shared" si="1475"/>
        <v xml:space="preserve"> </v>
      </c>
      <c r="CF2631" s="115"/>
      <c r="CG2631" s="115" t="str">
        <f t="shared" si="1476"/>
        <v xml:space="preserve"> </v>
      </c>
      <c r="CH2631" s="120" t="str">
        <f t="shared" si="1477"/>
        <v xml:space="preserve"> </v>
      </c>
      <c r="CI2631" s="417" t="str">
        <f t="shared" si="1478"/>
        <v xml:space="preserve"> </v>
      </c>
      <c r="CJ2631" s="115"/>
      <c r="CK2631" s="115" t="str">
        <f t="shared" si="1479"/>
        <v xml:space="preserve"> </v>
      </c>
      <c r="CL2631" s="120" t="str">
        <f t="shared" si="1480"/>
        <v xml:space="preserve"> </v>
      </c>
      <c r="CM2631" s="417" t="str">
        <f t="shared" si="1485"/>
        <v xml:space="preserve"> </v>
      </c>
      <c r="IS2631" s="111">
        <v>41.8</v>
      </c>
    </row>
    <row r="2632" spans="1:253" s="74" customFormat="1" ht="17.100000000000001" hidden="1" customHeight="1" x14ac:dyDescent="0.25">
      <c r="A2632" s="369"/>
      <c r="B2632" s="504">
        <f>IF('KB Duct Parts'!$BL$14=1,'Flanged Elbows'!U8,0)</f>
        <v>0</v>
      </c>
      <c r="C2632" s="525" t="s">
        <v>836</v>
      </c>
      <c r="D2632" s="506" t="str">
        <f t="shared" si="1454"/>
        <v>22405.30L</v>
      </c>
      <c r="E2632" s="504" t="s">
        <v>862</v>
      </c>
      <c r="F2632" s="508" t="str">
        <f t="shared" si="1448"/>
        <v xml:space="preserve"> </v>
      </c>
      <c r="G2632" s="516" t="s">
        <v>827</v>
      </c>
      <c r="H2632" s="504" t="str">
        <f>IF('Flanged Parts'!$BB$6=1,"CS",IF('Flanged Parts'!$BB$6=2,"Glv",0))</f>
        <v>Glv</v>
      </c>
      <c r="I2632" s="1035"/>
      <c r="J2632" s="1036"/>
      <c r="K2632" s="516" t="s">
        <v>881</v>
      </c>
      <c r="L2632" s="535" t="s">
        <v>706</v>
      </c>
      <c r="M2632" s="517" t="str">
        <f t="shared" si="1486"/>
        <v>Y</v>
      </c>
      <c r="N2632" s="514">
        <f t="shared" si="1455"/>
        <v>109.7</v>
      </c>
      <c r="O2632" s="514">
        <f t="shared" si="1482"/>
        <v>0</v>
      </c>
      <c r="P2632" s="680">
        <f>'KB Duct Parts'!$AE$3</f>
        <v>0</v>
      </c>
      <c r="Q2632" s="681">
        <f t="shared" si="1450"/>
        <v>0</v>
      </c>
      <c r="R2632" s="682">
        <f t="shared" si="1451"/>
        <v>0</v>
      </c>
      <c r="S2632" s="716">
        <f t="shared" si="1456"/>
        <v>0.2</v>
      </c>
      <c r="T2632" s="679">
        <f t="shared" si="1452"/>
        <v>0</v>
      </c>
      <c r="U2632" s="679">
        <f t="shared" si="1453"/>
        <v>0</v>
      </c>
      <c r="Y2632" s="120"/>
      <c r="AD2632" s="81"/>
      <c r="AF2632" s="370" t="s">
        <v>706</v>
      </c>
      <c r="AG2632" s="374" t="s">
        <v>7</v>
      </c>
      <c r="AH2632" s="378"/>
      <c r="AI2632" s="381"/>
      <c r="AJ2632" s="386"/>
      <c r="AK2632" s="391"/>
      <c r="AL2632" s="386"/>
      <c r="AM2632" s="363">
        <f t="shared" si="1483"/>
        <v>1</v>
      </c>
      <c r="AN2632" s="578">
        <v>99.9</v>
      </c>
      <c r="AO2632" s="120">
        <f t="shared" si="1463"/>
        <v>99.9</v>
      </c>
      <c r="AP2632" s="120">
        <f t="shared" si="1457"/>
        <v>0</v>
      </c>
      <c r="AQ2632" s="120">
        <f t="shared" si="1458"/>
        <v>0</v>
      </c>
      <c r="AR2632" s="120">
        <f t="shared" si="1459"/>
        <v>0</v>
      </c>
      <c r="AS2632" s="120">
        <f t="shared" si="1460"/>
        <v>0</v>
      </c>
      <c r="AT2632" s="120">
        <f t="shared" si="1461"/>
        <v>0</v>
      </c>
      <c r="AU2632" s="363" t="s">
        <v>717</v>
      </c>
      <c r="AV2632" s="393"/>
      <c r="AW2632" s="395"/>
      <c r="AX2632" s="571">
        <v>1</v>
      </c>
      <c r="AY2632" s="572">
        <v>0</v>
      </c>
      <c r="AZ2632" s="572">
        <v>0</v>
      </c>
      <c r="BA2632" s="572">
        <v>0</v>
      </c>
      <c r="BB2632" s="573">
        <v>0</v>
      </c>
      <c r="BC2632" s="395">
        <v>0</v>
      </c>
      <c r="BD2632" s="115"/>
      <c r="BE2632" s="115"/>
      <c r="BF2632" s="115">
        <v>2</v>
      </c>
      <c r="BG2632" s="115">
        <v>5</v>
      </c>
      <c r="BH2632" s="423">
        <f t="shared" si="1487"/>
        <v>4.9000000000000004</v>
      </c>
      <c r="BI2632" s="417">
        <f t="shared" si="1462"/>
        <v>9.8000000000000007</v>
      </c>
      <c r="BJ2632" s="115"/>
      <c r="BK2632" s="115"/>
      <c r="BQ2632" s="74" t="str">
        <f t="shared" si="1464"/>
        <v>22405.30L-(11T)</v>
      </c>
      <c r="BR2632" s="120" t="str">
        <f t="shared" si="1465"/>
        <v>30 deg El-LR 2.5D Tubed</v>
      </c>
      <c r="BS2632" s="120">
        <f t="shared" si="1466"/>
        <v>99.9</v>
      </c>
      <c r="BU2632" s="74" t="str">
        <f t="shared" si="1467"/>
        <v xml:space="preserve"> </v>
      </c>
      <c r="BV2632" s="120" t="str">
        <f t="shared" si="1468"/>
        <v xml:space="preserve"> </v>
      </c>
      <c r="BW2632" s="120" t="str">
        <f t="shared" si="1469"/>
        <v xml:space="preserve">  </v>
      </c>
      <c r="BY2632" s="74" t="str">
        <f t="shared" si="1470"/>
        <v xml:space="preserve"> </v>
      </c>
      <c r="BZ2632" s="120" t="str">
        <f t="shared" si="1471"/>
        <v xml:space="preserve"> </v>
      </c>
      <c r="CA2632" s="120" t="str">
        <f t="shared" si="1472"/>
        <v xml:space="preserve"> </v>
      </c>
      <c r="CC2632" s="115" t="str">
        <f t="shared" si="1473"/>
        <v xml:space="preserve"> </v>
      </c>
      <c r="CD2632" s="120" t="str">
        <f t="shared" si="1474"/>
        <v xml:space="preserve"> </v>
      </c>
      <c r="CE2632" s="417" t="str">
        <f t="shared" si="1475"/>
        <v xml:space="preserve"> </v>
      </c>
      <c r="CF2632" s="115"/>
      <c r="CG2632" s="115" t="str">
        <f t="shared" si="1476"/>
        <v xml:space="preserve"> </v>
      </c>
      <c r="CH2632" s="120" t="str">
        <f t="shared" si="1477"/>
        <v xml:space="preserve"> </v>
      </c>
      <c r="CI2632" s="417" t="str">
        <f t="shared" si="1478"/>
        <v xml:space="preserve"> </v>
      </c>
      <c r="CJ2632" s="115"/>
      <c r="CK2632" s="115" t="str">
        <f t="shared" si="1479"/>
        <v xml:space="preserve"> </v>
      </c>
      <c r="CL2632" s="120" t="str">
        <f t="shared" si="1480"/>
        <v xml:space="preserve"> </v>
      </c>
      <c r="CM2632" s="417" t="str">
        <f t="shared" si="1485"/>
        <v xml:space="preserve"> </v>
      </c>
      <c r="IS2632" s="111">
        <v>46.42</v>
      </c>
    </row>
    <row r="2633" spans="1:253" s="74" customFormat="1" ht="17.100000000000001" hidden="1" customHeight="1" x14ac:dyDescent="0.25">
      <c r="A2633" s="369"/>
      <c r="B2633" s="504">
        <f>IF('KB Duct Parts'!$BL$14=1,'Flanged Elbows'!U9,0)</f>
        <v>0</v>
      </c>
      <c r="C2633" s="525" t="s">
        <v>837</v>
      </c>
      <c r="D2633" s="506" t="str">
        <f t="shared" si="1454"/>
        <v>22406.30L</v>
      </c>
      <c r="E2633" s="504" t="s">
        <v>863</v>
      </c>
      <c r="F2633" s="508" t="str">
        <f t="shared" si="1448"/>
        <v xml:space="preserve"> </v>
      </c>
      <c r="G2633" s="516" t="s">
        <v>827</v>
      </c>
      <c r="H2633" s="504" t="str">
        <f>IF('Flanged Parts'!$BB$6=1,"CS",IF('Flanged Parts'!$BB$6=2,"Glv",0))</f>
        <v>Glv</v>
      </c>
      <c r="I2633" s="1035"/>
      <c r="J2633" s="1036"/>
      <c r="K2633" s="516" t="s">
        <v>881</v>
      </c>
      <c r="L2633" s="535" t="s">
        <v>706</v>
      </c>
      <c r="M2633" s="517" t="str">
        <f t="shared" si="1486"/>
        <v>Y</v>
      </c>
      <c r="N2633" s="514">
        <f t="shared" si="1455"/>
        <v>140.32</v>
      </c>
      <c r="O2633" s="514">
        <f t="shared" si="1482"/>
        <v>0</v>
      </c>
      <c r="P2633" s="680">
        <f>'KB Duct Parts'!$AE$3</f>
        <v>0</v>
      </c>
      <c r="Q2633" s="681">
        <f t="shared" si="1450"/>
        <v>0</v>
      </c>
      <c r="R2633" s="682">
        <f t="shared" si="1451"/>
        <v>0</v>
      </c>
      <c r="S2633" s="716">
        <f t="shared" si="1456"/>
        <v>0.2</v>
      </c>
      <c r="T2633" s="679">
        <f t="shared" si="1452"/>
        <v>0</v>
      </c>
      <c r="U2633" s="679">
        <f t="shared" si="1453"/>
        <v>0</v>
      </c>
      <c r="Y2633" s="120"/>
      <c r="AD2633" s="81"/>
      <c r="AF2633" s="370" t="s">
        <v>706</v>
      </c>
      <c r="AG2633" s="374" t="s">
        <v>7</v>
      </c>
      <c r="AH2633" s="378"/>
      <c r="AI2633" s="381"/>
      <c r="AJ2633" s="386"/>
      <c r="AK2633" s="391"/>
      <c r="AL2633" s="386"/>
      <c r="AM2633" s="363">
        <f t="shared" si="1483"/>
        <v>1</v>
      </c>
      <c r="AN2633" s="578">
        <v>128.5</v>
      </c>
      <c r="AO2633" s="120">
        <f t="shared" si="1463"/>
        <v>128.5</v>
      </c>
      <c r="AP2633" s="120">
        <f t="shared" si="1457"/>
        <v>0</v>
      </c>
      <c r="AQ2633" s="120">
        <f t="shared" si="1458"/>
        <v>0</v>
      </c>
      <c r="AR2633" s="120">
        <f t="shared" si="1459"/>
        <v>0</v>
      </c>
      <c r="AS2633" s="120">
        <f t="shared" si="1460"/>
        <v>0</v>
      </c>
      <c r="AT2633" s="120">
        <f t="shared" si="1461"/>
        <v>0</v>
      </c>
      <c r="AU2633" s="363" t="s">
        <v>717</v>
      </c>
      <c r="AV2633" s="393"/>
      <c r="AW2633" s="395"/>
      <c r="AX2633" s="571">
        <v>1</v>
      </c>
      <c r="AY2633" s="572">
        <v>0</v>
      </c>
      <c r="AZ2633" s="572">
        <v>0</v>
      </c>
      <c r="BA2633" s="572">
        <v>0</v>
      </c>
      <c r="BB2633" s="573">
        <v>0</v>
      </c>
      <c r="BC2633" s="395">
        <v>0</v>
      </c>
      <c r="BD2633" s="115"/>
      <c r="BE2633" s="115"/>
      <c r="BF2633" s="115">
        <v>2</v>
      </c>
      <c r="BG2633" s="115">
        <v>6</v>
      </c>
      <c r="BH2633" s="423">
        <f t="shared" si="1487"/>
        <v>5.91</v>
      </c>
      <c r="BI2633" s="417">
        <f t="shared" si="1462"/>
        <v>11.82</v>
      </c>
      <c r="BJ2633" s="115"/>
      <c r="BK2633" s="115"/>
      <c r="BQ2633" s="74" t="str">
        <f t="shared" si="1464"/>
        <v>22406.30L-(11T)</v>
      </c>
      <c r="BR2633" s="120" t="str">
        <f t="shared" si="1465"/>
        <v>30 deg El-LR 2.5D Tubed</v>
      </c>
      <c r="BS2633" s="120">
        <f t="shared" si="1466"/>
        <v>128.5</v>
      </c>
      <c r="BU2633" s="74" t="str">
        <f t="shared" si="1467"/>
        <v xml:space="preserve"> </v>
      </c>
      <c r="BV2633" s="120" t="str">
        <f t="shared" si="1468"/>
        <v xml:space="preserve"> </v>
      </c>
      <c r="BW2633" s="120" t="str">
        <f t="shared" si="1469"/>
        <v xml:space="preserve">  </v>
      </c>
      <c r="BY2633" s="74" t="str">
        <f t="shared" si="1470"/>
        <v xml:space="preserve"> </v>
      </c>
      <c r="BZ2633" s="120" t="str">
        <f t="shared" si="1471"/>
        <v xml:space="preserve"> </v>
      </c>
      <c r="CA2633" s="120" t="str">
        <f t="shared" si="1472"/>
        <v xml:space="preserve"> </v>
      </c>
      <c r="CC2633" s="115" t="str">
        <f t="shared" si="1473"/>
        <v xml:space="preserve"> </v>
      </c>
      <c r="CD2633" s="120" t="str">
        <f t="shared" si="1474"/>
        <v xml:space="preserve"> </v>
      </c>
      <c r="CE2633" s="417" t="str">
        <f t="shared" si="1475"/>
        <v xml:space="preserve"> </v>
      </c>
      <c r="CF2633" s="115"/>
      <c r="CG2633" s="115" t="str">
        <f t="shared" si="1476"/>
        <v xml:space="preserve"> </v>
      </c>
      <c r="CH2633" s="120" t="str">
        <f t="shared" si="1477"/>
        <v xml:space="preserve"> </v>
      </c>
      <c r="CI2633" s="417" t="str">
        <f t="shared" si="1478"/>
        <v xml:space="preserve"> </v>
      </c>
      <c r="CJ2633" s="115"/>
      <c r="CK2633" s="115" t="str">
        <f t="shared" si="1479"/>
        <v xml:space="preserve"> </v>
      </c>
      <c r="CL2633" s="120" t="str">
        <f t="shared" si="1480"/>
        <v xml:space="preserve"> </v>
      </c>
      <c r="CM2633" s="417" t="str">
        <f t="shared" si="1485"/>
        <v xml:space="preserve"> </v>
      </c>
      <c r="IS2633" s="111">
        <v>55.88</v>
      </c>
    </row>
    <row r="2634" spans="1:253" s="74" customFormat="1" ht="17.100000000000001" hidden="1" customHeight="1" x14ac:dyDescent="0.25">
      <c r="A2634" s="369"/>
      <c r="B2634" s="504">
        <f>IF('KB Duct Parts'!$BL$14=1,'Flanged Elbows'!U11,0)</f>
        <v>0</v>
      </c>
      <c r="C2634" s="525" t="s">
        <v>838</v>
      </c>
      <c r="D2634" s="506" t="str">
        <f t="shared" si="1454"/>
        <v>22408.30L</v>
      </c>
      <c r="E2634" s="504" t="s">
        <v>865</v>
      </c>
      <c r="F2634" s="508" t="str">
        <f t="shared" si="1448"/>
        <v xml:space="preserve"> </v>
      </c>
      <c r="G2634" s="516" t="s">
        <v>827</v>
      </c>
      <c r="H2634" s="504" t="str">
        <f>IF('Flanged Parts'!$BB$6=1,"CS",IF('Flanged Parts'!$BB$6=2,"Glv",0))</f>
        <v>Glv</v>
      </c>
      <c r="I2634" s="1035"/>
      <c r="J2634" s="1036"/>
      <c r="K2634" s="516" t="s">
        <v>881</v>
      </c>
      <c r="L2634" s="535" t="s">
        <v>706</v>
      </c>
      <c r="M2634" s="517" t="str">
        <f t="shared" si="1486"/>
        <v>Y</v>
      </c>
      <c r="N2634" s="514">
        <f t="shared" si="1455"/>
        <v>253.07999999999998</v>
      </c>
      <c r="O2634" s="514"/>
      <c r="P2634" s="680">
        <f>'KB Duct Parts'!$AE$3</f>
        <v>0</v>
      </c>
      <c r="Q2634" s="681">
        <f t="shared" si="1450"/>
        <v>0</v>
      </c>
      <c r="R2634" s="682">
        <f t="shared" si="1451"/>
        <v>0</v>
      </c>
      <c r="S2634" s="716">
        <f t="shared" si="1456"/>
        <v>0.2</v>
      </c>
      <c r="T2634" s="679">
        <f t="shared" si="1452"/>
        <v>0</v>
      </c>
      <c r="U2634" s="679">
        <f t="shared" si="1453"/>
        <v>0</v>
      </c>
      <c r="Y2634" s="120"/>
      <c r="AD2634" s="81"/>
      <c r="AF2634" s="370" t="s">
        <v>706</v>
      </c>
      <c r="AG2634" s="374" t="s">
        <v>7</v>
      </c>
      <c r="AH2634" s="378"/>
      <c r="AI2634" s="381"/>
      <c r="AJ2634" s="386"/>
      <c r="AK2634" s="391"/>
      <c r="AL2634" s="386"/>
      <c r="AM2634" s="363">
        <f t="shared" si="1483"/>
        <v>1</v>
      </c>
      <c r="AN2634" s="578">
        <v>234.5</v>
      </c>
      <c r="AO2634" s="120">
        <f t="shared" si="1463"/>
        <v>234.5</v>
      </c>
      <c r="AP2634" s="120">
        <f t="shared" si="1457"/>
        <v>0</v>
      </c>
      <c r="AQ2634" s="120">
        <f t="shared" si="1458"/>
        <v>0</v>
      </c>
      <c r="AR2634" s="120">
        <f t="shared" si="1459"/>
        <v>0</v>
      </c>
      <c r="AS2634" s="120">
        <f t="shared" si="1460"/>
        <v>0</v>
      </c>
      <c r="AT2634" s="120">
        <f t="shared" si="1461"/>
        <v>0</v>
      </c>
      <c r="AU2634" s="363" t="s">
        <v>717</v>
      </c>
      <c r="AV2634" s="393"/>
      <c r="AW2634" s="395"/>
      <c r="AX2634" s="571">
        <v>1</v>
      </c>
      <c r="AY2634" s="572">
        <v>0</v>
      </c>
      <c r="AZ2634" s="572">
        <v>0</v>
      </c>
      <c r="BA2634" s="572">
        <v>0</v>
      </c>
      <c r="BB2634" s="573">
        <v>0</v>
      </c>
      <c r="BC2634" s="395">
        <v>0</v>
      </c>
      <c r="BD2634" s="115"/>
      <c r="BE2634" s="115"/>
      <c r="BF2634" s="115">
        <v>2</v>
      </c>
      <c r="BG2634" s="115">
        <v>8</v>
      </c>
      <c r="BH2634" s="423">
        <f t="shared" si="1487"/>
        <v>9.2899999999999991</v>
      </c>
      <c r="BI2634" s="417">
        <f t="shared" si="1462"/>
        <v>18.579999999999998</v>
      </c>
      <c r="BJ2634" s="115"/>
      <c r="BK2634" s="115"/>
      <c r="BQ2634" s="74" t="str">
        <f t="shared" si="1464"/>
        <v>22408.30L-(11T)</v>
      </c>
      <c r="BR2634" s="120" t="str">
        <f t="shared" si="1465"/>
        <v>30 deg El-LR 2.5D Tubed</v>
      </c>
      <c r="BS2634" s="120">
        <f t="shared" si="1466"/>
        <v>234.5</v>
      </c>
      <c r="BU2634" s="74" t="str">
        <f t="shared" si="1467"/>
        <v xml:space="preserve"> </v>
      </c>
      <c r="BV2634" s="120" t="str">
        <f t="shared" si="1468"/>
        <v xml:space="preserve"> </v>
      </c>
      <c r="BW2634" s="120" t="str">
        <f t="shared" si="1469"/>
        <v xml:space="preserve">  </v>
      </c>
      <c r="BY2634" s="74" t="str">
        <f t="shared" si="1470"/>
        <v xml:space="preserve"> </v>
      </c>
      <c r="BZ2634" s="120" t="str">
        <f t="shared" si="1471"/>
        <v xml:space="preserve"> </v>
      </c>
      <c r="CA2634" s="120" t="str">
        <f t="shared" si="1472"/>
        <v xml:space="preserve"> </v>
      </c>
      <c r="CC2634" s="115" t="str">
        <f t="shared" si="1473"/>
        <v xml:space="preserve"> </v>
      </c>
      <c r="CD2634" s="120" t="str">
        <f t="shared" si="1474"/>
        <v xml:space="preserve"> </v>
      </c>
      <c r="CE2634" s="417" t="str">
        <f t="shared" si="1475"/>
        <v xml:space="preserve"> </v>
      </c>
      <c r="CF2634" s="115"/>
      <c r="CG2634" s="115" t="str">
        <f t="shared" si="1476"/>
        <v xml:space="preserve"> </v>
      </c>
      <c r="CH2634" s="120" t="str">
        <f t="shared" si="1477"/>
        <v xml:space="preserve"> </v>
      </c>
      <c r="CI2634" s="417" t="str">
        <f t="shared" si="1478"/>
        <v xml:space="preserve"> </v>
      </c>
      <c r="CJ2634" s="115"/>
      <c r="CK2634" s="115" t="str">
        <f t="shared" si="1479"/>
        <v xml:space="preserve"> </v>
      </c>
      <c r="CL2634" s="120" t="str">
        <f t="shared" si="1480"/>
        <v xml:space="preserve"> </v>
      </c>
      <c r="CM2634" s="417" t="str">
        <f t="shared" si="1485"/>
        <v xml:space="preserve"> </v>
      </c>
      <c r="IS2634" s="111"/>
    </row>
    <row r="2635" spans="1:253" s="74" customFormat="1" ht="17.100000000000001" hidden="1" customHeight="1" x14ac:dyDescent="0.25">
      <c r="B2635" s="504">
        <f>IF('KB Duct Parts'!$BL$14=1,'Flanged Elbows'!BB10,0)</f>
        <v>0</v>
      </c>
      <c r="C2635" s="508" t="s">
        <v>1572</v>
      </c>
      <c r="D2635" s="506" t="str">
        <f t="shared" si="1454"/>
        <v>22007.3L</v>
      </c>
      <c r="E2635" s="504" t="s">
        <v>864</v>
      </c>
      <c r="F2635" s="508" t="str">
        <f t="shared" si="1448"/>
        <v xml:space="preserve"> </v>
      </c>
      <c r="G2635" s="516" t="s">
        <v>828</v>
      </c>
      <c r="H2635" s="504" t="str">
        <f>IF('Flanged Parts'!$BB$6=1,"CS",IF('Flanged Parts'!$BB$6=2,"Glv",0))</f>
        <v>Glv</v>
      </c>
      <c r="I2635" s="1035" t="str">
        <f t="shared" ref="I2635:I2640" si="1488">IF(L2635&gt;16,"Gore Locked Segment",IF(L2635=16,"Overlapped/Swedged Segments",IF(L2635&lt;16,"Welded Segments")))</f>
        <v>Gore Locked Segment</v>
      </c>
      <c r="J2635" s="1036"/>
      <c r="K2635" s="516" t="s">
        <v>881</v>
      </c>
      <c r="L2635" s="535">
        <v>20</v>
      </c>
      <c r="M2635" s="517" t="str">
        <f t="shared" si="1486"/>
        <v>Y</v>
      </c>
      <c r="N2635" s="514">
        <f t="shared" si="1455"/>
        <v>85.960000000000008</v>
      </c>
      <c r="O2635" s="514">
        <f t="shared" ref="O2635:O2698" si="1489">IF(B2635&gt;0,N2635*B2635,0)</f>
        <v>0</v>
      </c>
      <c r="P2635" s="680">
        <f>'KB Duct Parts'!$AE$3</f>
        <v>0</v>
      </c>
      <c r="Q2635" s="681">
        <f t="shared" si="1450"/>
        <v>0</v>
      </c>
      <c r="R2635" s="682">
        <f t="shared" si="1451"/>
        <v>0</v>
      </c>
      <c r="S2635" s="716">
        <f t="shared" si="1456"/>
        <v>0.2</v>
      </c>
      <c r="T2635" s="679">
        <f t="shared" si="1452"/>
        <v>0</v>
      </c>
      <c r="U2635" s="679">
        <f t="shared" si="1453"/>
        <v>0</v>
      </c>
      <c r="Y2635" s="120"/>
      <c r="AD2635" s="81"/>
      <c r="AF2635" s="370">
        <v>20</v>
      </c>
      <c r="AG2635" s="374">
        <v>18</v>
      </c>
      <c r="AH2635" s="378">
        <v>16</v>
      </c>
      <c r="AI2635" s="381">
        <v>14</v>
      </c>
      <c r="AJ2635" s="386">
        <v>12</v>
      </c>
      <c r="AK2635" s="391">
        <v>10</v>
      </c>
      <c r="AL2635" s="386"/>
      <c r="AM2635" s="363">
        <f t="shared" si="1483"/>
        <v>1</v>
      </c>
      <c r="AN2635" s="578">
        <v>70.7</v>
      </c>
      <c r="AO2635" s="120">
        <f t="shared" si="1463"/>
        <v>84.84</v>
      </c>
      <c r="AP2635" s="120">
        <f t="shared" si="1457"/>
        <v>120.19</v>
      </c>
      <c r="AQ2635" s="120">
        <f t="shared" si="1458"/>
        <v>137.86500000000001</v>
      </c>
      <c r="AR2635" s="120">
        <f t="shared" si="1459"/>
        <v>155.54000000000002</v>
      </c>
      <c r="AS2635" s="120">
        <f t="shared" si="1460"/>
        <v>176.75</v>
      </c>
      <c r="AT2635" s="120">
        <f t="shared" si="1461"/>
        <v>0</v>
      </c>
      <c r="AU2635" s="363" t="s">
        <v>717</v>
      </c>
      <c r="AV2635" s="393"/>
      <c r="AW2635" s="395"/>
      <c r="AX2635" s="571">
        <v>1.2</v>
      </c>
      <c r="AY2635" s="572">
        <v>1.7</v>
      </c>
      <c r="AZ2635" s="572">
        <v>1.95</v>
      </c>
      <c r="BA2635" s="572">
        <v>2.2000000000000002</v>
      </c>
      <c r="BB2635" s="573">
        <v>2.5</v>
      </c>
      <c r="BC2635" s="395">
        <v>0</v>
      </c>
      <c r="BD2635" s="115"/>
      <c r="BE2635" s="115"/>
      <c r="BF2635" s="115">
        <v>2</v>
      </c>
      <c r="BG2635" s="115">
        <v>7</v>
      </c>
      <c r="BH2635" s="423">
        <f t="shared" si="1487"/>
        <v>7.63</v>
      </c>
      <c r="BI2635" s="417">
        <f t="shared" si="1462"/>
        <v>15.26</v>
      </c>
      <c r="BJ2635" s="115"/>
      <c r="BK2635" s="115"/>
      <c r="BQ2635" s="74" t="str">
        <f t="shared" si="1464"/>
        <v>22007.3L-(18)</v>
      </c>
      <c r="BR2635" s="120" t="str">
        <f t="shared" si="1465"/>
        <v>30 deg El-LR 2.5D Gored/Segmented</v>
      </c>
      <c r="BS2635" s="120">
        <f t="shared" si="1466"/>
        <v>84.84</v>
      </c>
      <c r="BU2635" s="74" t="str">
        <f t="shared" si="1467"/>
        <v>22007.3L-(16)</v>
      </c>
      <c r="BV2635" s="120" t="str">
        <f t="shared" si="1468"/>
        <v>30 deg El-LR 2.5D Gored/Segmented</v>
      </c>
      <c r="BW2635" s="120">
        <f t="shared" si="1469"/>
        <v>120.19</v>
      </c>
      <c r="BY2635" s="74" t="str">
        <f t="shared" si="1470"/>
        <v>22007.3L-(14)</v>
      </c>
      <c r="BZ2635" s="120" t="str">
        <f t="shared" si="1471"/>
        <v>30 deg El-LR 2.5D Gored/Segmented</v>
      </c>
      <c r="CA2635" s="120">
        <f t="shared" si="1472"/>
        <v>137.86500000000001</v>
      </c>
      <c r="CC2635" s="115" t="str">
        <f t="shared" si="1473"/>
        <v>22007.3L-(12)</v>
      </c>
      <c r="CD2635" s="120" t="str">
        <f t="shared" si="1474"/>
        <v>30 deg El-LR 2.5D Gored/Segmented</v>
      </c>
      <c r="CE2635" s="417">
        <f t="shared" si="1475"/>
        <v>155.54000000000002</v>
      </c>
      <c r="CF2635" s="115"/>
      <c r="CG2635" s="115" t="str">
        <f t="shared" si="1476"/>
        <v>22007.3L-(10)</v>
      </c>
      <c r="CH2635" s="120" t="str">
        <f t="shared" si="1477"/>
        <v>30 deg El-LR 2.5D Gored/Segmented</v>
      </c>
      <c r="CI2635" s="417">
        <f t="shared" si="1478"/>
        <v>176.75</v>
      </c>
      <c r="CJ2635" s="115"/>
      <c r="CK2635" s="115" t="str">
        <f t="shared" si="1479"/>
        <v xml:space="preserve"> </v>
      </c>
      <c r="CL2635" s="120" t="str">
        <f t="shared" si="1480"/>
        <v xml:space="preserve"> </v>
      </c>
      <c r="CM2635" s="417" t="str">
        <f t="shared" si="1485"/>
        <v xml:space="preserve"> </v>
      </c>
      <c r="IS2635" s="111">
        <v>67.319999999999993</v>
      </c>
    </row>
    <row r="2636" spans="1:253" s="74" customFormat="1" ht="17.100000000000001" hidden="1" customHeight="1" x14ac:dyDescent="0.25">
      <c r="B2636" s="504">
        <f>IF('KB Duct Parts'!$BL$14=1,'Flanged Elbows'!BB11,0)</f>
        <v>0</v>
      </c>
      <c r="C2636" s="508" t="s">
        <v>1573</v>
      </c>
      <c r="D2636" s="506" t="str">
        <f t="shared" si="1454"/>
        <v>22008.3L</v>
      </c>
      <c r="E2636" s="504" t="s">
        <v>865</v>
      </c>
      <c r="F2636" s="508" t="str">
        <f t="shared" si="1448"/>
        <v xml:space="preserve"> </v>
      </c>
      <c r="G2636" s="516" t="s">
        <v>828</v>
      </c>
      <c r="H2636" s="504" t="str">
        <f>IF('Flanged Parts'!$BB$6=1,"CS",IF('Flanged Parts'!$BB$6=2,"Glv",0))</f>
        <v>Glv</v>
      </c>
      <c r="I2636" s="1035" t="str">
        <f t="shared" si="1488"/>
        <v>Gore Locked Segment</v>
      </c>
      <c r="J2636" s="1036"/>
      <c r="K2636" s="516" t="s">
        <v>881</v>
      </c>
      <c r="L2636" s="535">
        <v>20</v>
      </c>
      <c r="M2636" s="517" t="str">
        <f t="shared" si="1486"/>
        <v>Y</v>
      </c>
      <c r="N2636" s="514">
        <f t="shared" si="1455"/>
        <v>100.08</v>
      </c>
      <c r="O2636" s="514">
        <f t="shared" si="1489"/>
        <v>0</v>
      </c>
      <c r="P2636" s="680">
        <f>'KB Duct Parts'!$AE$3</f>
        <v>0</v>
      </c>
      <c r="Q2636" s="681">
        <f t="shared" si="1450"/>
        <v>0</v>
      </c>
      <c r="R2636" s="682">
        <f t="shared" si="1451"/>
        <v>0</v>
      </c>
      <c r="S2636" s="716">
        <f t="shared" si="1456"/>
        <v>0.2</v>
      </c>
      <c r="T2636" s="679">
        <f t="shared" si="1452"/>
        <v>0</v>
      </c>
      <c r="U2636" s="679">
        <f t="shared" si="1453"/>
        <v>0</v>
      </c>
      <c r="Y2636" s="120"/>
      <c r="AD2636" s="81"/>
      <c r="AF2636" s="370">
        <v>20</v>
      </c>
      <c r="AG2636" s="374">
        <v>18</v>
      </c>
      <c r="AH2636" s="378">
        <v>16</v>
      </c>
      <c r="AI2636" s="381">
        <v>14</v>
      </c>
      <c r="AJ2636" s="386">
        <v>12</v>
      </c>
      <c r="AK2636" s="391">
        <v>10</v>
      </c>
      <c r="AL2636" s="386"/>
      <c r="AM2636" s="363">
        <f t="shared" si="1483"/>
        <v>1</v>
      </c>
      <c r="AN2636" s="578">
        <v>81.5</v>
      </c>
      <c r="AO2636" s="120">
        <f t="shared" si="1463"/>
        <v>97.8</v>
      </c>
      <c r="AP2636" s="120">
        <f t="shared" si="1457"/>
        <v>138.54999999999998</v>
      </c>
      <c r="AQ2636" s="120">
        <f t="shared" si="1458"/>
        <v>158.92499999999998</v>
      </c>
      <c r="AR2636" s="120">
        <f t="shared" si="1459"/>
        <v>179.3</v>
      </c>
      <c r="AS2636" s="120">
        <f t="shared" si="1460"/>
        <v>203.75</v>
      </c>
      <c r="AT2636" s="120">
        <f t="shared" si="1461"/>
        <v>0</v>
      </c>
      <c r="AU2636" s="363" t="s">
        <v>717</v>
      </c>
      <c r="AV2636" s="393"/>
      <c r="AW2636" s="395"/>
      <c r="AX2636" s="571">
        <v>1.2</v>
      </c>
      <c r="AY2636" s="572">
        <v>1.7</v>
      </c>
      <c r="AZ2636" s="572">
        <v>1.95</v>
      </c>
      <c r="BA2636" s="572">
        <v>2.2000000000000002</v>
      </c>
      <c r="BB2636" s="573">
        <v>2.5</v>
      </c>
      <c r="BC2636" s="395">
        <v>0</v>
      </c>
      <c r="BD2636" s="115"/>
      <c r="BE2636" s="115"/>
      <c r="BF2636" s="115">
        <v>2</v>
      </c>
      <c r="BG2636" s="115">
        <v>8</v>
      </c>
      <c r="BH2636" s="423">
        <f t="shared" si="1487"/>
        <v>9.2899999999999991</v>
      </c>
      <c r="BI2636" s="417">
        <f t="shared" si="1462"/>
        <v>18.579999999999998</v>
      </c>
      <c r="BJ2636" s="115"/>
      <c r="BK2636" s="115"/>
      <c r="BQ2636" s="74" t="str">
        <f t="shared" si="1464"/>
        <v>22008.3L-(18)</v>
      </c>
      <c r="BR2636" s="120" t="str">
        <f t="shared" si="1465"/>
        <v>30 deg El-LR 2.5D Gored/Segmented</v>
      </c>
      <c r="BS2636" s="120">
        <f t="shared" si="1466"/>
        <v>97.8</v>
      </c>
      <c r="BU2636" s="74" t="str">
        <f t="shared" si="1467"/>
        <v>22008.3L-(16)</v>
      </c>
      <c r="BV2636" s="120" t="str">
        <f t="shared" si="1468"/>
        <v>30 deg El-LR 2.5D Gored/Segmented</v>
      </c>
      <c r="BW2636" s="120">
        <f t="shared" si="1469"/>
        <v>138.54999999999998</v>
      </c>
      <c r="BY2636" s="74" t="str">
        <f t="shared" si="1470"/>
        <v>22008.3L-(14)</v>
      </c>
      <c r="BZ2636" s="120" t="str">
        <f t="shared" si="1471"/>
        <v>30 deg El-LR 2.5D Gored/Segmented</v>
      </c>
      <c r="CA2636" s="120">
        <f t="shared" si="1472"/>
        <v>158.92499999999998</v>
      </c>
      <c r="CC2636" s="115" t="str">
        <f t="shared" si="1473"/>
        <v>22008.3L-(12)</v>
      </c>
      <c r="CD2636" s="120" t="str">
        <f t="shared" si="1474"/>
        <v>30 deg El-LR 2.5D Gored/Segmented</v>
      </c>
      <c r="CE2636" s="417">
        <f t="shared" si="1475"/>
        <v>179.3</v>
      </c>
      <c r="CF2636" s="115"/>
      <c r="CG2636" s="115" t="str">
        <f t="shared" si="1476"/>
        <v>22008.3L-(10)</v>
      </c>
      <c r="CH2636" s="120" t="str">
        <f t="shared" si="1477"/>
        <v>30 deg El-LR 2.5D Gored/Segmented</v>
      </c>
      <c r="CI2636" s="417">
        <f t="shared" si="1478"/>
        <v>203.75</v>
      </c>
      <c r="CJ2636" s="115"/>
      <c r="CK2636" s="115" t="str">
        <f t="shared" si="1479"/>
        <v xml:space="preserve"> </v>
      </c>
      <c r="CL2636" s="120" t="str">
        <f t="shared" si="1480"/>
        <v xml:space="preserve"> </v>
      </c>
      <c r="CM2636" s="417" t="str">
        <f t="shared" si="1485"/>
        <v xml:space="preserve"> </v>
      </c>
      <c r="IS2636" s="111">
        <v>85.8</v>
      </c>
    </row>
    <row r="2637" spans="1:253" s="74" customFormat="1" ht="17.100000000000001" hidden="1" customHeight="1" x14ac:dyDescent="0.25">
      <c r="B2637" s="504">
        <f>IF('KB Duct Parts'!$BL$14=1,'Flanged Elbows'!BB12,0)</f>
        <v>0</v>
      </c>
      <c r="C2637" s="508" t="s">
        <v>1574</v>
      </c>
      <c r="D2637" s="506" t="str">
        <f t="shared" si="1454"/>
        <v>22009.3L</v>
      </c>
      <c r="E2637" s="504" t="s">
        <v>866</v>
      </c>
      <c r="F2637" s="508" t="str">
        <f t="shared" si="1448"/>
        <v xml:space="preserve"> </v>
      </c>
      <c r="G2637" s="516" t="s">
        <v>828</v>
      </c>
      <c r="H2637" s="504" t="str">
        <f>IF('Flanged Parts'!$BB$6=1,"CS",IF('Flanged Parts'!$BB$6=2,"Glv",0))</f>
        <v>Glv</v>
      </c>
      <c r="I2637" s="1035" t="str">
        <f t="shared" si="1488"/>
        <v>Gore Locked Segment</v>
      </c>
      <c r="J2637" s="1036"/>
      <c r="K2637" s="516" t="s">
        <v>881</v>
      </c>
      <c r="L2637" s="535">
        <v>20</v>
      </c>
      <c r="M2637" s="517" t="str">
        <f t="shared" si="1486"/>
        <v>Y</v>
      </c>
      <c r="N2637" s="514">
        <f t="shared" si="1455"/>
        <v>105.06</v>
      </c>
      <c r="O2637" s="514">
        <f t="shared" si="1489"/>
        <v>0</v>
      </c>
      <c r="P2637" s="680">
        <f>'KB Duct Parts'!$AE$3</f>
        <v>0</v>
      </c>
      <c r="Q2637" s="681">
        <f t="shared" si="1450"/>
        <v>0</v>
      </c>
      <c r="R2637" s="682">
        <f t="shared" si="1451"/>
        <v>0</v>
      </c>
      <c r="S2637" s="716">
        <f t="shared" si="1456"/>
        <v>0.2</v>
      </c>
      <c r="T2637" s="679">
        <f t="shared" si="1452"/>
        <v>0</v>
      </c>
      <c r="U2637" s="679">
        <f t="shared" si="1453"/>
        <v>0</v>
      </c>
      <c r="Y2637" s="120"/>
      <c r="AD2637" s="81"/>
      <c r="AF2637" s="370">
        <v>20</v>
      </c>
      <c r="AG2637" s="374">
        <v>18</v>
      </c>
      <c r="AH2637" s="378">
        <v>16</v>
      </c>
      <c r="AI2637" s="381">
        <v>14</v>
      </c>
      <c r="AJ2637" s="386">
        <v>12</v>
      </c>
      <c r="AK2637" s="391">
        <v>10</v>
      </c>
      <c r="AL2637" s="386"/>
      <c r="AM2637" s="363">
        <f t="shared" si="1483"/>
        <v>1</v>
      </c>
      <c r="AN2637" s="578">
        <v>86</v>
      </c>
      <c r="AO2637" s="120">
        <f t="shared" si="1463"/>
        <v>103.2</v>
      </c>
      <c r="AP2637" s="120">
        <f t="shared" si="1457"/>
        <v>146.19999999999999</v>
      </c>
      <c r="AQ2637" s="120">
        <f t="shared" si="1458"/>
        <v>167.7</v>
      </c>
      <c r="AR2637" s="120">
        <f t="shared" si="1459"/>
        <v>189.20000000000002</v>
      </c>
      <c r="AS2637" s="120">
        <f t="shared" si="1460"/>
        <v>215</v>
      </c>
      <c r="AT2637" s="120">
        <f t="shared" si="1461"/>
        <v>0</v>
      </c>
      <c r="AU2637" s="363" t="s">
        <v>717</v>
      </c>
      <c r="AV2637" s="393"/>
      <c r="AW2637" s="395"/>
      <c r="AX2637" s="571">
        <v>1.2</v>
      </c>
      <c r="AY2637" s="572">
        <v>1.7</v>
      </c>
      <c r="AZ2637" s="572">
        <v>1.95</v>
      </c>
      <c r="BA2637" s="572">
        <v>2.2000000000000002</v>
      </c>
      <c r="BB2637" s="573">
        <v>2.5</v>
      </c>
      <c r="BC2637" s="395">
        <v>0</v>
      </c>
      <c r="BD2637" s="115"/>
      <c r="BE2637" s="115"/>
      <c r="BF2637" s="115">
        <v>2</v>
      </c>
      <c r="BG2637" s="115">
        <v>9</v>
      </c>
      <c r="BH2637" s="423">
        <f t="shared" si="1487"/>
        <v>9.5299999999999994</v>
      </c>
      <c r="BI2637" s="417">
        <f t="shared" si="1462"/>
        <v>19.059999999999999</v>
      </c>
      <c r="BJ2637" s="115"/>
      <c r="BK2637" s="115"/>
      <c r="BQ2637" s="74" t="str">
        <f t="shared" si="1464"/>
        <v>22009.3L-(18)</v>
      </c>
      <c r="BR2637" s="120" t="str">
        <f t="shared" si="1465"/>
        <v>30 deg El-LR 2.5D Gored/Segmented</v>
      </c>
      <c r="BS2637" s="120">
        <f t="shared" si="1466"/>
        <v>103.2</v>
      </c>
      <c r="BU2637" s="74" t="str">
        <f t="shared" si="1467"/>
        <v>22009.3L-(16)</v>
      </c>
      <c r="BV2637" s="120" t="str">
        <f t="shared" si="1468"/>
        <v>30 deg El-LR 2.5D Gored/Segmented</v>
      </c>
      <c r="BW2637" s="120">
        <f t="shared" si="1469"/>
        <v>146.19999999999999</v>
      </c>
      <c r="BY2637" s="74" t="str">
        <f t="shared" si="1470"/>
        <v>22009.3L-(14)</v>
      </c>
      <c r="BZ2637" s="120" t="str">
        <f t="shared" si="1471"/>
        <v>30 deg El-LR 2.5D Gored/Segmented</v>
      </c>
      <c r="CA2637" s="120">
        <f t="shared" si="1472"/>
        <v>167.7</v>
      </c>
      <c r="CC2637" s="115" t="str">
        <f t="shared" si="1473"/>
        <v>22009.3L-(12)</v>
      </c>
      <c r="CD2637" s="120" t="str">
        <f t="shared" si="1474"/>
        <v>30 deg El-LR 2.5D Gored/Segmented</v>
      </c>
      <c r="CE2637" s="417">
        <f t="shared" si="1475"/>
        <v>189.20000000000002</v>
      </c>
      <c r="CF2637" s="115"/>
      <c r="CG2637" s="115" t="str">
        <f t="shared" si="1476"/>
        <v>22009.3L-(10)</v>
      </c>
      <c r="CH2637" s="120" t="str">
        <f t="shared" si="1477"/>
        <v>30 deg El-LR 2.5D Gored/Segmented</v>
      </c>
      <c r="CI2637" s="417">
        <f t="shared" si="1478"/>
        <v>215</v>
      </c>
      <c r="CJ2637" s="115"/>
      <c r="CK2637" s="115" t="str">
        <f t="shared" si="1479"/>
        <v xml:space="preserve"> </v>
      </c>
      <c r="CL2637" s="120" t="str">
        <f t="shared" si="1480"/>
        <v xml:space="preserve"> </v>
      </c>
      <c r="CM2637" s="417" t="str">
        <f t="shared" si="1485"/>
        <v xml:space="preserve"> </v>
      </c>
      <c r="IS2637" s="111">
        <v>89.7</v>
      </c>
    </row>
    <row r="2638" spans="1:253" s="74" customFormat="1" ht="17.100000000000001" hidden="1" customHeight="1" x14ac:dyDescent="0.25">
      <c r="B2638" s="504">
        <f>IF('KB Duct Parts'!$BL$14=1,'Flanged Elbows'!BB13,0)</f>
        <v>0</v>
      </c>
      <c r="C2638" s="508" t="s">
        <v>1575</v>
      </c>
      <c r="D2638" s="506" t="str">
        <f t="shared" si="1454"/>
        <v>22010.3L</v>
      </c>
      <c r="E2638" s="504" t="s">
        <v>867</v>
      </c>
      <c r="F2638" s="508" t="str">
        <f t="shared" si="1448"/>
        <v xml:space="preserve"> </v>
      </c>
      <c r="G2638" s="516" t="s">
        <v>828</v>
      </c>
      <c r="H2638" s="504" t="str">
        <f>IF('Flanged Parts'!$BB$6=1,"CS",IF('Flanged Parts'!$BB$6=2,"Glv",0))</f>
        <v>Glv</v>
      </c>
      <c r="I2638" s="1035" t="str">
        <f t="shared" si="1488"/>
        <v>Gore Locked Segment</v>
      </c>
      <c r="J2638" s="1036"/>
      <c r="K2638" s="516" t="s">
        <v>881</v>
      </c>
      <c r="L2638" s="535">
        <v>20</v>
      </c>
      <c r="M2638" s="517" t="str">
        <f t="shared" si="1486"/>
        <v>Y</v>
      </c>
      <c r="N2638" s="514">
        <f t="shared" si="1455"/>
        <v>113.74000000000001</v>
      </c>
      <c r="O2638" s="514">
        <f t="shared" si="1489"/>
        <v>0</v>
      </c>
      <c r="P2638" s="680">
        <f>'KB Duct Parts'!$AE$3</f>
        <v>0</v>
      </c>
      <c r="Q2638" s="681">
        <f t="shared" si="1450"/>
        <v>0</v>
      </c>
      <c r="R2638" s="682">
        <f t="shared" si="1451"/>
        <v>0</v>
      </c>
      <c r="S2638" s="716">
        <f t="shared" si="1456"/>
        <v>0.2</v>
      </c>
      <c r="T2638" s="679">
        <f t="shared" si="1452"/>
        <v>0</v>
      </c>
      <c r="U2638" s="679">
        <f t="shared" si="1453"/>
        <v>0</v>
      </c>
      <c r="Y2638" s="120"/>
      <c r="AD2638" s="81"/>
      <c r="AF2638" s="370">
        <v>20</v>
      </c>
      <c r="AG2638" s="374">
        <v>18</v>
      </c>
      <c r="AH2638" s="378">
        <v>16</v>
      </c>
      <c r="AI2638" s="381">
        <v>14</v>
      </c>
      <c r="AJ2638" s="386">
        <v>12</v>
      </c>
      <c r="AK2638" s="391">
        <v>10</v>
      </c>
      <c r="AL2638" s="386"/>
      <c r="AM2638" s="363">
        <f t="shared" si="1483"/>
        <v>1</v>
      </c>
      <c r="AN2638" s="578">
        <v>89.4</v>
      </c>
      <c r="AO2638" s="120">
        <f t="shared" si="1463"/>
        <v>102.81</v>
      </c>
      <c r="AP2638" s="120">
        <f t="shared" si="1457"/>
        <v>147.51</v>
      </c>
      <c r="AQ2638" s="120">
        <f t="shared" si="1458"/>
        <v>169.86</v>
      </c>
      <c r="AR2638" s="120">
        <f t="shared" si="1459"/>
        <v>192.21</v>
      </c>
      <c r="AS2638" s="120">
        <f t="shared" si="1460"/>
        <v>219.03000000000003</v>
      </c>
      <c r="AT2638" s="120">
        <f t="shared" si="1461"/>
        <v>0</v>
      </c>
      <c r="AU2638" s="363" t="s">
        <v>717</v>
      </c>
      <c r="AV2638" s="393"/>
      <c r="AW2638" s="395"/>
      <c r="AX2638" s="571">
        <v>1.1499999999999999</v>
      </c>
      <c r="AY2638" s="572">
        <v>1.65</v>
      </c>
      <c r="AZ2638" s="572">
        <v>1.9</v>
      </c>
      <c r="BA2638" s="572">
        <v>2.15</v>
      </c>
      <c r="BB2638" s="573">
        <v>2.4500000000000002</v>
      </c>
      <c r="BC2638" s="395">
        <v>0</v>
      </c>
      <c r="BD2638" s="115"/>
      <c r="BE2638" s="115"/>
      <c r="BF2638" s="115">
        <v>2</v>
      </c>
      <c r="BG2638" s="115">
        <v>10</v>
      </c>
      <c r="BH2638" s="423">
        <f t="shared" si="1487"/>
        <v>12.17</v>
      </c>
      <c r="BI2638" s="417">
        <f t="shared" si="1462"/>
        <v>24.34</v>
      </c>
      <c r="BJ2638" s="115"/>
      <c r="BK2638" s="115"/>
      <c r="BQ2638" s="74" t="str">
        <f t="shared" si="1464"/>
        <v>22010.3L-(18)</v>
      </c>
      <c r="BR2638" s="120" t="str">
        <f t="shared" si="1465"/>
        <v>30 deg El-LR 2.5D Gored/Segmented</v>
      </c>
      <c r="BS2638" s="120">
        <f t="shared" si="1466"/>
        <v>102.81</v>
      </c>
      <c r="BU2638" s="74" t="str">
        <f t="shared" si="1467"/>
        <v>22010.3L-(16)</v>
      </c>
      <c r="BV2638" s="120" t="str">
        <f t="shared" si="1468"/>
        <v>30 deg El-LR 2.5D Gored/Segmented</v>
      </c>
      <c r="BW2638" s="120">
        <f t="shared" si="1469"/>
        <v>147.51</v>
      </c>
      <c r="BY2638" s="74" t="str">
        <f t="shared" si="1470"/>
        <v>22010.3L-(14)</v>
      </c>
      <c r="BZ2638" s="120" t="str">
        <f t="shared" si="1471"/>
        <v>30 deg El-LR 2.5D Gored/Segmented</v>
      </c>
      <c r="CA2638" s="120">
        <f t="shared" si="1472"/>
        <v>169.86</v>
      </c>
      <c r="CC2638" s="115" t="str">
        <f t="shared" si="1473"/>
        <v>22010.3L-(12)</v>
      </c>
      <c r="CD2638" s="120" t="str">
        <f t="shared" si="1474"/>
        <v>30 deg El-LR 2.5D Gored/Segmented</v>
      </c>
      <c r="CE2638" s="417">
        <f t="shared" si="1475"/>
        <v>192.21</v>
      </c>
      <c r="CF2638" s="115"/>
      <c r="CG2638" s="115" t="str">
        <f t="shared" si="1476"/>
        <v>22010.3L-(10)</v>
      </c>
      <c r="CH2638" s="120" t="str">
        <f t="shared" si="1477"/>
        <v>30 deg El-LR 2.5D Gored/Segmented</v>
      </c>
      <c r="CI2638" s="417">
        <f t="shared" si="1478"/>
        <v>219.03000000000003</v>
      </c>
      <c r="CJ2638" s="115"/>
      <c r="CK2638" s="115" t="str">
        <f t="shared" si="1479"/>
        <v xml:space="preserve"> </v>
      </c>
      <c r="CL2638" s="120" t="str">
        <f t="shared" si="1480"/>
        <v xml:space="preserve"> </v>
      </c>
      <c r="CM2638" s="417" t="str">
        <f t="shared" si="1485"/>
        <v xml:space="preserve"> </v>
      </c>
      <c r="IS2638" s="111">
        <v>97.5</v>
      </c>
    </row>
    <row r="2639" spans="1:253" s="74" customFormat="1" ht="17.100000000000001" hidden="1" customHeight="1" x14ac:dyDescent="0.25">
      <c r="B2639" s="504">
        <f>IF('KB Duct Parts'!$BL$14=1,'Flanged Elbows'!BB14,0)</f>
        <v>0</v>
      </c>
      <c r="C2639" s="508" t="s">
        <v>1576</v>
      </c>
      <c r="D2639" s="506" t="str">
        <f t="shared" si="1454"/>
        <v>22011.3L</v>
      </c>
      <c r="E2639" s="504" t="s">
        <v>868</v>
      </c>
      <c r="F2639" s="508" t="str">
        <f t="shared" si="1448"/>
        <v xml:space="preserve"> </v>
      </c>
      <c r="G2639" s="516" t="s">
        <v>828</v>
      </c>
      <c r="H2639" s="504" t="str">
        <f>IF('Flanged Parts'!$BB$6=1,"CS",IF('Flanged Parts'!$BB$6=2,"Glv",0))</f>
        <v>Glv</v>
      </c>
      <c r="I2639" s="1035" t="str">
        <f t="shared" si="1488"/>
        <v>Gore Locked Segment</v>
      </c>
      <c r="J2639" s="1036"/>
      <c r="K2639" s="516" t="s">
        <v>881</v>
      </c>
      <c r="L2639" s="535">
        <v>20</v>
      </c>
      <c r="M2639" s="517" t="str">
        <f t="shared" si="1486"/>
        <v>Y</v>
      </c>
      <c r="N2639" s="514">
        <f t="shared" si="1455"/>
        <v>120.6</v>
      </c>
      <c r="O2639" s="514">
        <f t="shared" si="1489"/>
        <v>0</v>
      </c>
      <c r="P2639" s="680">
        <f>'KB Duct Parts'!$AE$3</f>
        <v>0</v>
      </c>
      <c r="Q2639" s="681">
        <f t="shared" si="1450"/>
        <v>0</v>
      </c>
      <c r="R2639" s="682">
        <f t="shared" si="1451"/>
        <v>0</v>
      </c>
      <c r="S2639" s="716">
        <f t="shared" si="1456"/>
        <v>0.2</v>
      </c>
      <c r="T2639" s="679">
        <f t="shared" si="1452"/>
        <v>0</v>
      </c>
      <c r="U2639" s="679">
        <f t="shared" si="1453"/>
        <v>0</v>
      </c>
      <c r="Y2639" s="120"/>
      <c r="AD2639" s="81"/>
      <c r="AF2639" s="370">
        <v>20</v>
      </c>
      <c r="AG2639" s="374">
        <v>18</v>
      </c>
      <c r="AH2639" s="378">
        <v>16</v>
      </c>
      <c r="AI2639" s="381">
        <v>14</v>
      </c>
      <c r="AJ2639" s="386">
        <v>12</v>
      </c>
      <c r="AK2639" s="391">
        <v>10</v>
      </c>
      <c r="AL2639" s="386"/>
      <c r="AM2639" s="363">
        <f t="shared" si="1483"/>
        <v>1</v>
      </c>
      <c r="AN2639" s="578">
        <v>92.5</v>
      </c>
      <c r="AO2639" s="120">
        <f t="shared" si="1463"/>
        <v>103.60000000000001</v>
      </c>
      <c r="AP2639" s="120">
        <f t="shared" si="1457"/>
        <v>149.85000000000002</v>
      </c>
      <c r="AQ2639" s="120">
        <f t="shared" si="1458"/>
        <v>172.97500000000002</v>
      </c>
      <c r="AR2639" s="120">
        <f t="shared" si="1459"/>
        <v>196.10000000000002</v>
      </c>
      <c r="AS2639" s="120">
        <f t="shared" si="1460"/>
        <v>223.85</v>
      </c>
      <c r="AT2639" s="120">
        <f t="shared" si="1461"/>
        <v>0</v>
      </c>
      <c r="AU2639" s="363" t="s">
        <v>717</v>
      </c>
      <c r="AV2639" s="393"/>
      <c r="AW2639" s="395"/>
      <c r="AX2639" s="571">
        <v>1.1200000000000001</v>
      </c>
      <c r="AY2639" s="572">
        <v>1.62</v>
      </c>
      <c r="AZ2639" s="572">
        <v>1.87</v>
      </c>
      <c r="BA2639" s="572">
        <v>2.12</v>
      </c>
      <c r="BB2639" s="573">
        <v>2.42</v>
      </c>
      <c r="BC2639" s="395">
        <v>0</v>
      </c>
      <c r="BD2639" s="115"/>
      <c r="BE2639" s="115"/>
      <c r="BF2639" s="115">
        <v>2</v>
      </c>
      <c r="BG2639" s="115">
        <v>11</v>
      </c>
      <c r="BH2639" s="423">
        <f t="shared" si="1487"/>
        <v>14.05</v>
      </c>
      <c r="BI2639" s="417">
        <f t="shared" si="1462"/>
        <v>28.1</v>
      </c>
      <c r="BJ2639" s="115"/>
      <c r="BK2639" s="115"/>
      <c r="BQ2639" s="74" t="str">
        <f t="shared" si="1464"/>
        <v>22011.3L-(18)</v>
      </c>
      <c r="BR2639" s="120" t="str">
        <f t="shared" si="1465"/>
        <v>30 deg El-LR 2.5D Gored/Segmented</v>
      </c>
      <c r="BS2639" s="120">
        <f t="shared" si="1466"/>
        <v>103.60000000000001</v>
      </c>
      <c r="BU2639" s="74" t="str">
        <f t="shared" si="1467"/>
        <v>22011.3L-(16)</v>
      </c>
      <c r="BV2639" s="120" t="str">
        <f t="shared" si="1468"/>
        <v>30 deg El-LR 2.5D Gored/Segmented</v>
      </c>
      <c r="BW2639" s="120">
        <f t="shared" si="1469"/>
        <v>149.85000000000002</v>
      </c>
      <c r="BY2639" s="74" t="str">
        <f t="shared" si="1470"/>
        <v>22011.3L-(14)</v>
      </c>
      <c r="BZ2639" s="120" t="str">
        <f t="shared" si="1471"/>
        <v>30 deg El-LR 2.5D Gored/Segmented</v>
      </c>
      <c r="CA2639" s="120">
        <f t="shared" si="1472"/>
        <v>172.97500000000002</v>
      </c>
      <c r="CC2639" s="115" t="str">
        <f t="shared" si="1473"/>
        <v>22011.3L-(12)</v>
      </c>
      <c r="CD2639" s="120" t="str">
        <f t="shared" si="1474"/>
        <v>30 deg El-LR 2.5D Gored/Segmented</v>
      </c>
      <c r="CE2639" s="417">
        <f t="shared" si="1475"/>
        <v>196.10000000000002</v>
      </c>
      <c r="CF2639" s="115"/>
      <c r="CG2639" s="115" t="str">
        <f t="shared" si="1476"/>
        <v>22011.3L-(10)</v>
      </c>
      <c r="CH2639" s="120" t="str">
        <f t="shared" si="1477"/>
        <v>30 deg El-LR 2.5D Gored/Segmented</v>
      </c>
      <c r="CI2639" s="417">
        <f t="shared" si="1478"/>
        <v>223.85</v>
      </c>
      <c r="CJ2639" s="115"/>
      <c r="CK2639" s="115" t="str">
        <f t="shared" si="1479"/>
        <v xml:space="preserve"> </v>
      </c>
      <c r="CL2639" s="120" t="str">
        <f t="shared" si="1480"/>
        <v xml:space="preserve"> </v>
      </c>
      <c r="CM2639" s="417" t="str">
        <f t="shared" si="1485"/>
        <v xml:space="preserve"> </v>
      </c>
      <c r="IS2639" s="111">
        <v>104</v>
      </c>
    </row>
    <row r="2640" spans="1:253" s="74" customFormat="1" ht="17.100000000000001" hidden="1" customHeight="1" x14ac:dyDescent="0.25">
      <c r="B2640" s="504">
        <f>IF('KB Duct Parts'!$BL$14=1,'Flanged Elbows'!BB15,0)</f>
        <v>0</v>
      </c>
      <c r="C2640" s="508" t="s">
        <v>1577</v>
      </c>
      <c r="D2640" s="506" t="str">
        <f t="shared" si="1454"/>
        <v>22012.3L</v>
      </c>
      <c r="E2640" s="504" t="s">
        <v>869</v>
      </c>
      <c r="F2640" s="508" t="str">
        <f t="shared" ref="F2640:F2703" si="1490">IF(AM2640&gt;1,"Non-Std"," ")</f>
        <v xml:space="preserve"> </v>
      </c>
      <c r="G2640" s="516" t="s">
        <v>828</v>
      </c>
      <c r="H2640" s="504" t="str">
        <f>IF('Flanged Parts'!$BB$6=1,"CS",IF('Flanged Parts'!$BB$6=2,"Glv",0))</f>
        <v>Glv</v>
      </c>
      <c r="I2640" s="1035" t="str">
        <f t="shared" si="1488"/>
        <v>Gore Locked Segment</v>
      </c>
      <c r="J2640" s="1036"/>
      <c r="K2640" s="516" t="s">
        <v>881</v>
      </c>
      <c r="L2640" s="535">
        <v>20</v>
      </c>
      <c r="M2640" s="517" t="str">
        <f t="shared" si="1486"/>
        <v>Y</v>
      </c>
      <c r="N2640" s="514">
        <f t="shared" si="1455"/>
        <v>133.82</v>
      </c>
      <c r="O2640" s="514">
        <f t="shared" si="1489"/>
        <v>0</v>
      </c>
      <c r="P2640" s="680">
        <f>'KB Duct Parts'!$AE$3</f>
        <v>0</v>
      </c>
      <c r="Q2640" s="681">
        <f t="shared" si="1450"/>
        <v>0</v>
      </c>
      <c r="R2640" s="682">
        <f t="shared" si="1451"/>
        <v>0</v>
      </c>
      <c r="S2640" s="716">
        <f t="shared" si="1456"/>
        <v>0.2</v>
      </c>
      <c r="T2640" s="679">
        <f t="shared" si="1452"/>
        <v>0</v>
      </c>
      <c r="U2640" s="679">
        <f t="shared" si="1453"/>
        <v>0</v>
      </c>
      <c r="Y2640" s="120"/>
      <c r="AD2640" s="81"/>
      <c r="AF2640" s="370">
        <v>20</v>
      </c>
      <c r="AG2640" s="374">
        <v>18</v>
      </c>
      <c r="AH2640" s="378">
        <v>16</v>
      </c>
      <c r="AI2640" s="381">
        <v>14</v>
      </c>
      <c r="AJ2640" s="386">
        <v>12</v>
      </c>
      <c r="AK2640" s="391">
        <v>10</v>
      </c>
      <c r="AL2640" s="386"/>
      <c r="AM2640" s="363">
        <f t="shared" si="1483"/>
        <v>1</v>
      </c>
      <c r="AN2640" s="578">
        <v>103.3</v>
      </c>
      <c r="AO2640" s="120">
        <f t="shared" si="1463"/>
        <v>113.63000000000001</v>
      </c>
      <c r="AP2640" s="120">
        <f t="shared" si="1457"/>
        <v>165.28</v>
      </c>
      <c r="AQ2640" s="120">
        <f t="shared" si="1458"/>
        <v>191.10499999999999</v>
      </c>
      <c r="AR2640" s="120">
        <f t="shared" si="1459"/>
        <v>216.93</v>
      </c>
      <c r="AS2640" s="120">
        <f t="shared" si="1460"/>
        <v>247.92</v>
      </c>
      <c r="AT2640" s="120">
        <f t="shared" si="1461"/>
        <v>0</v>
      </c>
      <c r="AU2640" s="363" t="s">
        <v>717</v>
      </c>
      <c r="AV2640" s="393"/>
      <c r="AW2640" s="395"/>
      <c r="AX2640" s="571">
        <v>1.1000000000000001</v>
      </c>
      <c r="AY2640" s="572">
        <v>1.6</v>
      </c>
      <c r="AZ2640" s="572">
        <v>1.85</v>
      </c>
      <c r="BA2640" s="572">
        <v>2.1</v>
      </c>
      <c r="BB2640" s="573">
        <v>2.4</v>
      </c>
      <c r="BC2640" s="395">
        <v>0</v>
      </c>
      <c r="BD2640" s="115"/>
      <c r="BE2640" s="115"/>
      <c r="BF2640" s="115">
        <v>2</v>
      </c>
      <c r="BG2640" s="115">
        <v>12</v>
      </c>
      <c r="BH2640" s="423">
        <f t="shared" si="1487"/>
        <v>15.26</v>
      </c>
      <c r="BI2640" s="417">
        <f t="shared" si="1462"/>
        <v>30.52</v>
      </c>
      <c r="BJ2640" s="115"/>
      <c r="BK2640" s="115"/>
      <c r="BQ2640" s="74" t="str">
        <f t="shared" si="1464"/>
        <v>22012.3L-(18)</v>
      </c>
      <c r="BR2640" s="120" t="str">
        <f t="shared" si="1465"/>
        <v>30 deg El-LR 2.5D Gored/Segmented</v>
      </c>
      <c r="BS2640" s="120">
        <f t="shared" si="1466"/>
        <v>113.63000000000001</v>
      </c>
      <c r="BU2640" s="74" t="str">
        <f t="shared" si="1467"/>
        <v>22012.3L-(16)</v>
      </c>
      <c r="BV2640" s="120" t="str">
        <f t="shared" si="1468"/>
        <v>30 deg El-LR 2.5D Gored/Segmented</v>
      </c>
      <c r="BW2640" s="120">
        <f t="shared" si="1469"/>
        <v>165.28</v>
      </c>
      <c r="BY2640" s="74" t="str">
        <f t="shared" si="1470"/>
        <v>22012.3L-(14)</v>
      </c>
      <c r="BZ2640" s="120" t="str">
        <f t="shared" si="1471"/>
        <v>30 deg El-LR 2.5D Gored/Segmented</v>
      </c>
      <c r="CA2640" s="120">
        <f t="shared" si="1472"/>
        <v>191.10499999999999</v>
      </c>
      <c r="CC2640" s="115" t="str">
        <f t="shared" si="1473"/>
        <v>22012.3L-(12)</v>
      </c>
      <c r="CD2640" s="120" t="str">
        <f t="shared" si="1474"/>
        <v>30 deg El-LR 2.5D Gored/Segmented</v>
      </c>
      <c r="CE2640" s="417">
        <f t="shared" si="1475"/>
        <v>216.93</v>
      </c>
      <c r="CF2640" s="115"/>
      <c r="CG2640" s="115" t="str">
        <f t="shared" si="1476"/>
        <v>22012.3L-(10)</v>
      </c>
      <c r="CH2640" s="120" t="str">
        <f t="shared" si="1477"/>
        <v>30 deg El-LR 2.5D Gored/Segmented</v>
      </c>
      <c r="CI2640" s="417">
        <f t="shared" si="1478"/>
        <v>247.92</v>
      </c>
      <c r="CJ2640" s="115"/>
      <c r="CK2640" s="115" t="str">
        <f t="shared" si="1479"/>
        <v xml:space="preserve"> </v>
      </c>
      <c r="CL2640" s="120" t="str">
        <f t="shared" si="1480"/>
        <v xml:space="preserve"> </v>
      </c>
      <c r="CM2640" s="417" t="str">
        <f t="shared" si="1485"/>
        <v xml:space="preserve"> </v>
      </c>
      <c r="IS2640" s="111">
        <v>110.5</v>
      </c>
    </row>
    <row r="2641" spans="2:253" s="74" customFormat="1" ht="17.100000000000001" hidden="1" customHeight="1" x14ac:dyDescent="0.25">
      <c r="B2641" s="504">
        <f>IF('KB Duct Parts'!$BL$14=1,'Flanged Elbows'!BB16,0)</f>
        <v>0</v>
      </c>
      <c r="C2641" s="508" t="s">
        <v>1578</v>
      </c>
      <c r="D2641" s="506" t="str">
        <f t="shared" si="1454"/>
        <v>22013.3L</v>
      </c>
      <c r="E2641" s="504" t="s">
        <v>870</v>
      </c>
      <c r="F2641" s="508" t="str">
        <f t="shared" si="1490"/>
        <v xml:space="preserve"> </v>
      </c>
      <c r="G2641" s="516" t="s">
        <v>828</v>
      </c>
      <c r="H2641" s="504" t="str">
        <f>IF('Flanged Parts'!$BB$6=1,"CS",IF('Flanged Parts'!$BB$6=2,"Glv",0))</f>
        <v>Glv</v>
      </c>
      <c r="I2641" s="1035" t="str">
        <f>IF(L2641&gt;16,"Gore Locked Segment",IF(L2641&lt;17,"Welded Segments"))</f>
        <v>Gore Locked Segment</v>
      </c>
      <c r="J2641" s="1036"/>
      <c r="K2641" s="516" t="s">
        <v>881</v>
      </c>
      <c r="L2641" s="535">
        <v>18</v>
      </c>
      <c r="M2641" s="517" t="str">
        <f t="shared" si="1486"/>
        <v>Y</v>
      </c>
      <c r="N2641" s="514">
        <f t="shared" si="1455"/>
        <v>151.07999999999998</v>
      </c>
      <c r="O2641" s="514">
        <f t="shared" si="1489"/>
        <v>0</v>
      </c>
      <c r="P2641" s="680">
        <f>'KB Duct Parts'!$AE$3</f>
        <v>0</v>
      </c>
      <c r="Q2641" s="681">
        <f t="shared" si="1450"/>
        <v>0</v>
      </c>
      <c r="R2641" s="682">
        <f t="shared" si="1451"/>
        <v>0</v>
      </c>
      <c r="S2641" s="716">
        <f t="shared" si="1456"/>
        <v>0.2</v>
      </c>
      <c r="T2641" s="679">
        <f t="shared" si="1452"/>
        <v>0</v>
      </c>
      <c r="U2641" s="679">
        <f t="shared" si="1453"/>
        <v>0</v>
      </c>
      <c r="Y2641" s="120"/>
      <c r="AD2641" s="81"/>
      <c r="AF2641" s="370">
        <v>18</v>
      </c>
      <c r="AG2641" s="374">
        <v>16</v>
      </c>
      <c r="AH2641" s="378">
        <v>14</v>
      </c>
      <c r="AI2641" s="381">
        <v>12</v>
      </c>
      <c r="AJ2641" s="386">
        <v>10</v>
      </c>
      <c r="AK2641" s="391"/>
      <c r="AL2641" s="386"/>
      <c r="AM2641" s="363">
        <f t="shared" si="1483"/>
        <v>1</v>
      </c>
      <c r="AN2641" s="578">
        <v>115.8</v>
      </c>
      <c r="AO2641" s="120">
        <f t="shared" si="1463"/>
        <v>173.7</v>
      </c>
      <c r="AP2641" s="120">
        <f t="shared" si="1457"/>
        <v>202.65</v>
      </c>
      <c r="AQ2641" s="120">
        <f t="shared" si="1458"/>
        <v>231.6</v>
      </c>
      <c r="AR2641" s="120">
        <f t="shared" si="1459"/>
        <v>266.33999999999997</v>
      </c>
      <c r="AS2641" s="120">
        <f t="shared" si="1460"/>
        <v>0</v>
      </c>
      <c r="AT2641" s="120">
        <f t="shared" si="1461"/>
        <v>0</v>
      </c>
      <c r="AU2641" s="363" t="s">
        <v>717</v>
      </c>
      <c r="AV2641" s="393"/>
      <c r="AW2641" s="395"/>
      <c r="AX2641" s="571">
        <v>1.5</v>
      </c>
      <c r="AY2641" s="572">
        <v>1.75</v>
      </c>
      <c r="AZ2641" s="572">
        <v>2</v>
      </c>
      <c r="BA2641" s="572">
        <v>2.2999999999999998</v>
      </c>
      <c r="BB2641" s="573">
        <v>0</v>
      </c>
      <c r="BC2641" s="395">
        <v>0</v>
      </c>
      <c r="BD2641" s="115"/>
      <c r="BE2641" s="115"/>
      <c r="BF2641" s="115">
        <v>2</v>
      </c>
      <c r="BG2641" s="115">
        <v>13</v>
      </c>
      <c r="BH2641" s="423">
        <f t="shared" si="1487"/>
        <v>17.64</v>
      </c>
      <c r="BI2641" s="417">
        <f t="shared" si="1462"/>
        <v>35.28</v>
      </c>
      <c r="BJ2641" s="115"/>
      <c r="BK2641" s="115"/>
      <c r="BQ2641" s="74" t="str">
        <f t="shared" si="1464"/>
        <v>22013.3L-(16)</v>
      </c>
      <c r="BR2641" s="120" t="str">
        <f t="shared" si="1465"/>
        <v>30 deg El-LR 2.5D Gored/Segmented</v>
      </c>
      <c r="BS2641" s="120">
        <f t="shared" si="1466"/>
        <v>173.7</v>
      </c>
      <c r="BU2641" s="74" t="str">
        <f t="shared" si="1467"/>
        <v>22013.3L-(14)</v>
      </c>
      <c r="BV2641" s="120" t="str">
        <f t="shared" si="1468"/>
        <v>30 deg El-LR 2.5D Gored/Segmented</v>
      </c>
      <c r="BW2641" s="120">
        <f t="shared" si="1469"/>
        <v>202.65</v>
      </c>
      <c r="BY2641" s="74" t="str">
        <f t="shared" si="1470"/>
        <v>22013.3L-(12)</v>
      </c>
      <c r="BZ2641" s="120" t="str">
        <f t="shared" si="1471"/>
        <v>30 deg El-LR 2.5D Gored/Segmented</v>
      </c>
      <c r="CA2641" s="120">
        <f t="shared" si="1472"/>
        <v>231.6</v>
      </c>
      <c r="CC2641" s="115" t="str">
        <f t="shared" si="1473"/>
        <v>22013.3L-(10)</v>
      </c>
      <c r="CD2641" s="120" t="str">
        <f t="shared" si="1474"/>
        <v>30 deg El-LR 2.5D Gored/Segmented</v>
      </c>
      <c r="CE2641" s="417">
        <f t="shared" si="1475"/>
        <v>266.33999999999997</v>
      </c>
      <c r="CF2641" s="115"/>
      <c r="CG2641" s="115" t="str">
        <f t="shared" si="1476"/>
        <v xml:space="preserve"> </v>
      </c>
      <c r="CH2641" s="120" t="str">
        <f t="shared" si="1477"/>
        <v xml:space="preserve"> </v>
      </c>
      <c r="CI2641" s="417" t="str">
        <f t="shared" si="1478"/>
        <v xml:space="preserve"> </v>
      </c>
      <c r="CJ2641" s="115"/>
      <c r="CK2641" s="115" t="str">
        <f t="shared" si="1479"/>
        <v xml:space="preserve"> </v>
      </c>
      <c r="CL2641" s="120" t="str">
        <f t="shared" si="1480"/>
        <v xml:space="preserve"> </v>
      </c>
      <c r="CM2641" s="417" t="str">
        <f t="shared" si="1485"/>
        <v xml:space="preserve"> </v>
      </c>
      <c r="IS2641" s="111">
        <v>118.3</v>
      </c>
    </row>
    <row r="2642" spans="2:253" s="74" customFormat="1" ht="17.100000000000001" hidden="1" customHeight="1" x14ac:dyDescent="0.25">
      <c r="B2642" s="504">
        <f>IF('KB Duct Parts'!$BL$14=1,'Flanged Elbows'!BB17,0)</f>
        <v>0</v>
      </c>
      <c r="C2642" s="508" t="s">
        <v>1579</v>
      </c>
      <c r="D2642" s="506" t="str">
        <f t="shared" si="1454"/>
        <v>22014.3L</v>
      </c>
      <c r="E2642" s="504" t="s">
        <v>871</v>
      </c>
      <c r="F2642" s="508" t="str">
        <f t="shared" si="1490"/>
        <v xml:space="preserve"> </v>
      </c>
      <c r="G2642" s="516" t="s">
        <v>828</v>
      </c>
      <c r="H2642" s="504" t="str">
        <f>IF('Flanged Parts'!$BB$6=1,"CS",IF('Flanged Parts'!$BB$6=2,"Glv",0))</f>
        <v>Glv</v>
      </c>
      <c r="I2642" s="1035" t="str">
        <f t="shared" ref="I2642:I2662" si="1491">IF(L2642&gt;16,"Gore Locked Segment",IF(L2642&lt;17,"Welded Segments"))</f>
        <v>Gore Locked Segment</v>
      </c>
      <c r="J2642" s="1036"/>
      <c r="K2642" s="516" t="s">
        <v>881</v>
      </c>
      <c r="L2642" s="535">
        <v>18</v>
      </c>
      <c r="M2642" s="517" t="str">
        <f t="shared" si="1486"/>
        <v>Y</v>
      </c>
      <c r="N2642" s="514">
        <f t="shared" si="1455"/>
        <v>158.32</v>
      </c>
      <c r="O2642" s="514">
        <f t="shared" si="1489"/>
        <v>0</v>
      </c>
      <c r="P2642" s="680">
        <f>'KB Duct Parts'!$AE$3</f>
        <v>0</v>
      </c>
      <c r="Q2642" s="681">
        <f t="shared" si="1450"/>
        <v>0</v>
      </c>
      <c r="R2642" s="682">
        <f t="shared" si="1451"/>
        <v>0</v>
      </c>
      <c r="S2642" s="716">
        <f t="shared" si="1456"/>
        <v>0.2</v>
      </c>
      <c r="T2642" s="679">
        <f t="shared" si="1452"/>
        <v>0</v>
      </c>
      <c r="U2642" s="679">
        <f t="shared" si="1453"/>
        <v>0</v>
      </c>
      <c r="Y2642" s="120"/>
      <c r="AD2642" s="81"/>
      <c r="AF2642" s="370">
        <v>18</v>
      </c>
      <c r="AG2642" s="374">
        <v>16</v>
      </c>
      <c r="AH2642" s="378">
        <v>14</v>
      </c>
      <c r="AI2642" s="381">
        <v>12</v>
      </c>
      <c r="AJ2642" s="386">
        <v>10</v>
      </c>
      <c r="AK2642" s="391"/>
      <c r="AL2642" s="386"/>
      <c r="AM2642" s="363">
        <f t="shared" si="1483"/>
        <v>1</v>
      </c>
      <c r="AN2642" s="578">
        <v>118</v>
      </c>
      <c r="AO2642" s="120">
        <f t="shared" si="1463"/>
        <v>177</v>
      </c>
      <c r="AP2642" s="120">
        <f t="shared" si="1457"/>
        <v>206.5</v>
      </c>
      <c r="AQ2642" s="120">
        <f t="shared" si="1458"/>
        <v>236</v>
      </c>
      <c r="AR2642" s="120">
        <f t="shared" si="1459"/>
        <v>271.39999999999998</v>
      </c>
      <c r="AS2642" s="120">
        <f t="shared" si="1460"/>
        <v>0</v>
      </c>
      <c r="AT2642" s="120">
        <f t="shared" si="1461"/>
        <v>0</v>
      </c>
      <c r="AU2642" s="363" t="s">
        <v>717</v>
      </c>
      <c r="AV2642" s="393"/>
      <c r="AW2642" s="395"/>
      <c r="AX2642" s="571">
        <v>1.5</v>
      </c>
      <c r="AY2642" s="572">
        <v>1.75</v>
      </c>
      <c r="AZ2642" s="572">
        <v>2</v>
      </c>
      <c r="BA2642" s="572">
        <v>2.2999999999999998</v>
      </c>
      <c r="BB2642" s="573">
        <v>0</v>
      </c>
      <c r="BC2642" s="395">
        <v>0</v>
      </c>
      <c r="BD2642" s="115"/>
      <c r="BE2642" s="115"/>
      <c r="BF2642" s="115">
        <v>2</v>
      </c>
      <c r="BG2642" s="115">
        <v>14</v>
      </c>
      <c r="BH2642" s="423">
        <f t="shared" si="1487"/>
        <v>20.16</v>
      </c>
      <c r="BI2642" s="417">
        <f t="shared" si="1462"/>
        <v>40.32</v>
      </c>
      <c r="BJ2642" s="115"/>
      <c r="BK2642" s="115"/>
      <c r="BQ2642" s="74" t="str">
        <f t="shared" si="1464"/>
        <v>22014.3L-(16)</v>
      </c>
      <c r="BR2642" s="120" t="str">
        <f t="shared" si="1465"/>
        <v>30 deg El-LR 2.5D Gored/Segmented</v>
      </c>
      <c r="BS2642" s="120">
        <f t="shared" si="1466"/>
        <v>177</v>
      </c>
      <c r="BU2642" s="74" t="str">
        <f t="shared" si="1467"/>
        <v>22014.3L-(14)</v>
      </c>
      <c r="BV2642" s="120" t="str">
        <f t="shared" si="1468"/>
        <v>30 deg El-LR 2.5D Gored/Segmented</v>
      </c>
      <c r="BW2642" s="120">
        <f t="shared" si="1469"/>
        <v>206.5</v>
      </c>
      <c r="BY2642" s="74" t="str">
        <f t="shared" si="1470"/>
        <v>22014.3L-(12)</v>
      </c>
      <c r="BZ2642" s="120" t="str">
        <f t="shared" si="1471"/>
        <v>30 deg El-LR 2.5D Gored/Segmented</v>
      </c>
      <c r="CA2642" s="120">
        <f t="shared" si="1472"/>
        <v>236</v>
      </c>
      <c r="CC2642" s="115" t="str">
        <f t="shared" si="1473"/>
        <v>22014.3L-(10)</v>
      </c>
      <c r="CD2642" s="120" t="str">
        <f t="shared" si="1474"/>
        <v>30 deg El-LR 2.5D Gored/Segmented</v>
      </c>
      <c r="CE2642" s="417">
        <f t="shared" si="1475"/>
        <v>271.39999999999998</v>
      </c>
      <c r="CF2642" s="115"/>
      <c r="CG2642" s="115" t="str">
        <f t="shared" si="1476"/>
        <v xml:space="preserve"> </v>
      </c>
      <c r="CH2642" s="120" t="str">
        <f t="shared" si="1477"/>
        <v xml:space="preserve"> </v>
      </c>
      <c r="CI2642" s="417" t="str">
        <f t="shared" si="1478"/>
        <v xml:space="preserve"> </v>
      </c>
      <c r="CJ2642" s="115"/>
      <c r="CK2642" s="115" t="str">
        <f t="shared" si="1479"/>
        <v xml:space="preserve"> </v>
      </c>
      <c r="CL2642" s="120" t="str">
        <f t="shared" si="1480"/>
        <v xml:space="preserve"> </v>
      </c>
      <c r="CM2642" s="417" t="str">
        <f t="shared" si="1485"/>
        <v xml:space="preserve"> </v>
      </c>
      <c r="IS2642" s="111">
        <v>126.1</v>
      </c>
    </row>
    <row r="2643" spans="2:253" s="74" customFormat="1" ht="17.100000000000001" hidden="1" customHeight="1" x14ac:dyDescent="0.25">
      <c r="B2643" s="504">
        <f>IF('KB Duct Parts'!$BL$14=1,'Flanged Elbows'!BB18,0)</f>
        <v>0</v>
      </c>
      <c r="C2643" s="508" t="s">
        <v>1580</v>
      </c>
      <c r="D2643" s="506" t="str">
        <f t="shared" si="1454"/>
        <v>22015.3L</v>
      </c>
      <c r="E2643" s="504" t="s">
        <v>872</v>
      </c>
      <c r="F2643" s="508" t="str">
        <f t="shared" si="1490"/>
        <v xml:space="preserve"> </v>
      </c>
      <c r="G2643" s="516" t="s">
        <v>828</v>
      </c>
      <c r="H2643" s="504" t="str">
        <f>IF('Flanged Parts'!$BB$6=1,"CS",IF('Flanged Parts'!$BB$6=2,"Glv",0))</f>
        <v>Glv</v>
      </c>
      <c r="I2643" s="1035" t="str">
        <f t="shared" si="1491"/>
        <v>Gore Locked Segment</v>
      </c>
      <c r="J2643" s="1036"/>
      <c r="K2643" s="516" t="s">
        <v>881</v>
      </c>
      <c r="L2643" s="535">
        <v>18</v>
      </c>
      <c r="M2643" s="517" t="str">
        <f t="shared" si="1486"/>
        <v>Y</v>
      </c>
      <c r="N2643" s="514">
        <f t="shared" si="1455"/>
        <v>164.1</v>
      </c>
      <c r="O2643" s="514">
        <f t="shared" si="1489"/>
        <v>0</v>
      </c>
      <c r="P2643" s="680">
        <f>'KB Duct Parts'!$AE$3</f>
        <v>0</v>
      </c>
      <c r="Q2643" s="681">
        <f t="shared" si="1450"/>
        <v>0</v>
      </c>
      <c r="R2643" s="682">
        <f t="shared" si="1451"/>
        <v>0</v>
      </c>
      <c r="S2643" s="716">
        <f t="shared" si="1456"/>
        <v>0.2</v>
      </c>
      <c r="T2643" s="679">
        <f t="shared" si="1452"/>
        <v>0</v>
      </c>
      <c r="U2643" s="679">
        <f t="shared" si="1453"/>
        <v>0</v>
      </c>
      <c r="Y2643" s="120"/>
      <c r="AD2643" s="81"/>
      <c r="AF2643" s="370">
        <v>18</v>
      </c>
      <c r="AG2643" s="374">
        <v>16</v>
      </c>
      <c r="AH2643" s="378">
        <v>14</v>
      </c>
      <c r="AI2643" s="381">
        <v>12</v>
      </c>
      <c r="AJ2643" s="386">
        <v>10</v>
      </c>
      <c r="AK2643" s="391"/>
      <c r="AL2643" s="386"/>
      <c r="AM2643" s="363">
        <f t="shared" si="1483"/>
        <v>1</v>
      </c>
      <c r="AN2643" s="578">
        <v>120.1</v>
      </c>
      <c r="AO2643" s="120">
        <f t="shared" si="1463"/>
        <v>180.14999999999998</v>
      </c>
      <c r="AP2643" s="120">
        <f t="shared" si="1457"/>
        <v>210.17499999999998</v>
      </c>
      <c r="AQ2643" s="120">
        <f t="shared" si="1458"/>
        <v>240.2</v>
      </c>
      <c r="AR2643" s="120">
        <f t="shared" si="1459"/>
        <v>276.22999999999996</v>
      </c>
      <c r="AS2643" s="120">
        <f t="shared" si="1460"/>
        <v>0</v>
      </c>
      <c r="AT2643" s="120">
        <f t="shared" si="1461"/>
        <v>0</v>
      </c>
      <c r="AU2643" s="363" t="s">
        <v>717</v>
      </c>
      <c r="AV2643" s="393"/>
      <c r="AW2643" s="395"/>
      <c r="AX2643" s="571">
        <v>1.5</v>
      </c>
      <c r="AY2643" s="572">
        <v>1.75</v>
      </c>
      <c r="AZ2643" s="572">
        <v>2</v>
      </c>
      <c r="BA2643" s="572">
        <v>2.2999999999999998</v>
      </c>
      <c r="BB2643" s="573">
        <v>0</v>
      </c>
      <c r="BC2643" s="395">
        <v>0</v>
      </c>
      <c r="BD2643" s="115"/>
      <c r="BE2643" s="115"/>
      <c r="BF2643" s="115">
        <v>2</v>
      </c>
      <c r="BG2643" s="115">
        <v>15</v>
      </c>
      <c r="BH2643" s="423">
        <f t="shared" si="1487"/>
        <v>22</v>
      </c>
      <c r="BI2643" s="417">
        <f t="shared" si="1462"/>
        <v>44</v>
      </c>
      <c r="BJ2643" s="115"/>
      <c r="BK2643" s="115"/>
      <c r="BQ2643" s="74" t="str">
        <f t="shared" si="1464"/>
        <v>22015.3L-(16)</v>
      </c>
      <c r="BR2643" s="120" t="str">
        <f t="shared" si="1465"/>
        <v>30 deg El-LR 2.5D Gored/Segmented</v>
      </c>
      <c r="BS2643" s="120">
        <f t="shared" si="1466"/>
        <v>180.14999999999998</v>
      </c>
      <c r="BU2643" s="74" t="str">
        <f t="shared" si="1467"/>
        <v>22015.3L-(14)</v>
      </c>
      <c r="BV2643" s="120" t="str">
        <f t="shared" si="1468"/>
        <v>30 deg El-LR 2.5D Gored/Segmented</v>
      </c>
      <c r="BW2643" s="120">
        <f t="shared" si="1469"/>
        <v>210.17499999999998</v>
      </c>
      <c r="BY2643" s="74" t="str">
        <f t="shared" si="1470"/>
        <v>22015.3L-(12)</v>
      </c>
      <c r="BZ2643" s="120" t="str">
        <f t="shared" si="1471"/>
        <v>30 deg El-LR 2.5D Gored/Segmented</v>
      </c>
      <c r="CA2643" s="120">
        <f t="shared" si="1472"/>
        <v>240.2</v>
      </c>
      <c r="CC2643" s="115" t="str">
        <f t="shared" si="1473"/>
        <v>22015.3L-(10)</v>
      </c>
      <c r="CD2643" s="120" t="str">
        <f t="shared" si="1474"/>
        <v>30 deg El-LR 2.5D Gored/Segmented</v>
      </c>
      <c r="CE2643" s="417">
        <f t="shared" si="1475"/>
        <v>276.22999999999996</v>
      </c>
      <c r="CF2643" s="115"/>
      <c r="CG2643" s="115" t="str">
        <f t="shared" si="1476"/>
        <v xml:space="preserve"> </v>
      </c>
      <c r="CH2643" s="120" t="str">
        <f t="shared" si="1477"/>
        <v xml:space="preserve"> </v>
      </c>
      <c r="CI2643" s="417" t="str">
        <f t="shared" si="1478"/>
        <v xml:space="preserve"> </v>
      </c>
      <c r="CJ2643" s="115"/>
      <c r="CK2643" s="115" t="str">
        <f t="shared" si="1479"/>
        <v xml:space="preserve"> </v>
      </c>
      <c r="CL2643" s="120" t="str">
        <f t="shared" si="1480"/>
        <v xml:space="preserve"> </v>
      </c>
      <c r="CM2643" s="417" t="str">
        <f t="shared" si="1485"/>
        <v xml:space="preserve"> </v>
      </c>
      <c r="IS2643" s="111">
        <v>148.19999999999999</v>
      </c>
    </row>
    <row r="2644" spans="2:253" s="74" customFormat="1" ht="17.100000000000001" hidden="1" customHeight="1" x14ac:dyDescent="0.25">
      <c r="B2644" s="504">
        <f>IF('KB Duct Parts'!$BL$14=1,'Flanged Elbows'!BB19,0)</f>
        <v>0</v>
      </c>
      <c r="C2644" s="508" t="s">
        <v>1581</v>
      </c>
      <c r="D2644" s="506" t="str">
        <f t="shared" si="1454"/>
        <v>22016.3L</v>
      </c>
      <c r="E2644" s="504" t="s">
        <v>873</v>
      </c>
      <c r="F2644" s="508" t="str">
        <f t="shared" si="1490"/>
        <v xml:space="preserve"> </v>
      </c>
      <c r="G2644" s="516" t="s">
        <v>828</v>
      </c>
      <c r="H2644" s="504" t="str">
        <f>IF('Flanged Parts'!$BB$6=1,"CS",IF('Flanged Parts'!$BB$6=2,"Glv",0))</f>
        <v>Glv</v>
      </c>
      <c r="I2644" s="1035" t="str">
        <f t="shared" si="1491"/>
        <v>Gore Locked Segment</v>
      </c>
      <c r="J2644" s="1036"/>
      <c r="K2644" s="516" t="s">
        <v>881</v>
      </c>
      <c r="L2644" s="535">
        <v>18</v>
      </c>
      <c r="M2644" s="517" t="str">
        <f t="shared" si="1486"/>
        <v>Y</v>
      </c>
      <c r="N2644" s="514">
        <f t="shared" si="1455"/>
        <v>178.64000000000001</v>
      </c>
      <c r="O2644" s="514">
        <f t="shared" si="1489"/>
        <v>0</v>
      </c>
      <c r="P2644" s="680">
        <f>'KB Duct Parts'!$AE$3</f>
        <v>0</v>
      </c>
      <c r="Q2644" s="681">
        <f t="shared" si="1450"/>
        <v>0</v>
      </c>
      <c r="R2644" s="682">
        <f t="shared" si="1451"/>
        <v>0</v>
      </c>
      <c r="S2644" s="716">
        <f t="shared" si="1456"/>
        <v>0.2</v>
      </c>
      <c r="T2644" s="679">
        <f t="shared" si="1452"/>
        <v>0</v>
      </c>
      <c r="U2644" s="679">
        <f t="shared" si="1453"/>
        <v>0</v>
      </c>
      <c r="Y2644" s="120"/>
      <c r="AD2644" s="81"/>
      <c r="AF2644" s="370">
        <v>18</v>
      </c>
      <c r="AG2644" s="374">
        <v>16</v>
      </c>
      <c r="AH2644" s="378">
        <v>14</v>
      </c>
      <c r="AI2644" s="381">
        <v>12</v>
      </c>
      <c r="AJ2644" s="386">
        <v>10</v>
      </c>
      <c r="AK2644" s="391"/>
      <c r="AL2644" s="386"/>
      <c r="AM2644" s="363">
        <f t="shared" si="1483"/>
        <v>1</v>
      </c>
      <c r="AN2644" s="578">
        <v>124.4</v>
      </c>
      <c r="AO2644" s="120">
        <f t="shared" si="1463"/>
        <v>186.60000000000002</v>
      </c>
      <c r="AP2644" s="120">
        <f t="shared" si="1457"/>
        <v>217.70000000000002</v>
      </c>
      <c r="AQ2644" s="120">
        <f t="shared" si="1458"/>
        <v>248.8</v>
      </c>
      <c r="AR2644" s="120">
        <f t="shared" si="1459"/>
        <v>286.12</v>
      </c>
      <c r="AS2644" s="120">
        <f t="shared" si="1460"/>
        <v>0</v>
      </c>
      <c r="AT2644" s="120">
        <f t="shared" si="1461"/>
        <v>0</v>
      </c>
      <c r="AU2644" s="363" t="s">
        <v>717</v>
      </c>
      <c r="AV2644" s="393"/>
      <c r="AW2644" s="395"/>
      <c r="AX2644" s="571">
        <v>1.5</v>
      </c>
      <c r="AY2644" s="572">
        <v>1.75</v>
      </c>
      <c r="AZ2644" s="572">
        <v>2</v>
      </c>
      <c r="BA2644" s="572">
        <v>2.2999999999999998</v>
      </c>
      <c r="BB2644" s="573">
        <v>0</v>
      </c>
      <c r="BC2644" s="395">
        <v>0</v>
      </c>
      <c r="BD2644" s="115"/>
      <c r="BE2644" s="115"/>
      <c r="BF2644" s="115">
        <v>2</v>
      </c>
      <c r="BG2644" s="115">
        <v>16</v>
      </c>
      <c r="BH2644" s="423">
        <f t="shared" si="1487"/>
        <v>27.12</v>
      </c>
      <c r="BI2644" s="417">
        <f t="shared" si="1462"/>
        <v>54.24</v>
      </c>
      <c r="BJ2644" s="115"/>
      <c r="BK2644" s="115"/>
      <c r="BQ2644" s="74" t="str">
        <f t="shared" si="1464"/>
        <v>22016.3L-(16)</v>
      </c>
      <c r="BR2644" s="120" t="str">
        <f t="shared" si="1465"/>
        <v>30 deg El-LR 2.5D Gored/Segmented</v>
      </c>
      <c r="BS2644" s="120">
        <f t="shared" si="1466"/>
        <v>186.60000000000002</v>
      </c>
      <c r="BU2644" s="74" t="str">
        <f t="shared" si="1467"/>
        <v>22016.3L-(14)</v>
      </c>
      <c r="BV2644" s="120" t="str">
        <f t="shared" si="1468"/>
        <v>30 deg El-LR 2.5D Gored/Segmented</v>
      </c>
      <c r="BW2644" s="120">
        <f t="shared" si="1469"/>
        <v>217.70000000000002</v>
      </c>
      <c r="BY2644" s="74" t="str">
        <f t="shared" si="1470"/>
        <v>22016.3L-(12)</v>
      </c>
      <c r="BZ2644" s="120" t="str">
        <f t="shared" si="1471"/>
        <v>30 deg El-LR 2.5D Gored/Segmented</v>
      </c>
      <c r="CA2644" s="120">
        <f t="shared" si="1472"/>
        <v>248.8</v>
      </c>
      <c r="CC2644" s="115" t="str">
        <f t="shared" si="1473"/>
        <v>22016.3L-(10)</v>
      </c>
      <c r="CD2644" s="120" t="str">
        <f t="shared" si="1474"/>
        <v>30 deg El-LR 2.5D Gored/Segmented</v>
      </c>
      <c r="CE2644" s="417">
        <f t="shared" si="1475"/>
        <v>286.12</v>
      </c>
      <c r="CF2644" s="115"/>
      <c r="CG2644" s="115" t="str">
        <f t="shared" si="1476"/>
        <v xml:space="preserve"> </v>
      </c>
      <c r="CH2644" s="120" t="str">
        <f t="shared" si="1477"/>
        <v xml:space="preserve"> </v>
      </c>
      <c r="CI2644" s="417" t="str">
        <f t="shared" si="1478"/>
        <v xml:space="preserve"> </v>
      </c>
      <c r="CJ2644" s="115"/>
      <c r="CK2644" s="115" t="str">
        <f t="shared" si="1479"/>
        <v xml:space="preserve"> </v>
      </c>
      <c r="CL2644" s="120" t="str">
        <f t="shared" si="1480"/>
        <v xml:space="preserve"> </v>
      </c>
      <c r="CM2644" s="417" t="str">
        <f t="shared" si="1485"/>
        <v xml:space="preserve"> </v>
      </c>
      <c r="IS2644" s="111">
        <v>170.3</v>
      </c>
    </row>
    <row r="2645" spans="2:253" s="74" customFormat="1" ht="17.100000000000001" hidden="1" customHeight="1" x14ac:dyDescent="0.25">
      <c r="B2645" s="504">
        <f>IF('KB Duct Parts'!$BL$14=1,'Flanged Elbows'!BB20,0)</f>
        <v>0</v>
      </c>
      <c r="C2645" s="508" t="s">
        <v>1582</v>
      </c>
      <c r="D2645" s="506" t="str">
        <f t="shared" si="1454"/>
        <v>22017.3L</v>
      </c>
      <c r="E2645" s="504" t="s">
        <v>874</v>
      </c>
      <c r="F2645" s="508" t="str">
        <f t="shared" si="1490"/>
        <v xml:space="preserve"> </v>
      </c>
      <c r="G2645" s="516" t="s">
        <v>828</v>
      </c>
      <c r="H2645" s="504" t="str">
        <f>IF('Flanged Parts'!$BB$6=1,"CS",IF('Flanged Parts'!$BB$6=2,"Glv",0))</f>
        <v>Glv</v>
      </c>
      <c r="I2645" s="1035" t="str">
        <f t="shared" si="1491"/>
        <v>Gore Locked Segment</v>
      </c>
      <c r="J2645" s="1036"/>
      <c r="K2645" s="516" t="s">
        <v>881</v>
      </c>
      <c r="L2645" s="535">
        <v>18</v>
      </c>
      <c r="M2645" s="517" t="str">
        <f t="shared" si="1486"/>
        <v>Y</v>
      </c>
      <c r="N2645" s="514">
        <f t="shared" si="1455"/>
        <v>186.36</v>
      </c>
      <c r="O2645" s="514">
        <f t="shared" si="1489"/>
        <v>0</v>
      </c>
      <c r="P2645" s="680">
        <f>'KB Duct Parts'!$AE$3</f>
        <v>0</v>
      </c>
      <c r="Q2645" s="681">
        <f t="shared" si="1450"/>
        <v>0</v>
      </c>
      <c r="R2645" s="682">
        <f t="shared" si="1451"/>
        <v>0</v>
      </c>
      <c r="S2645" s="716">
        <f t="shared" si="1456"/>
        <v>0.2</v>
      </c>
      <c r="T2645" s="679">
        <f t="shared" si="1452"/>
        <v>0</v>
      </c>
      <c r="U2645" s="679">
        <f t="shared" si="1453"/>
        <v>0</v>
      </c>
      <c r="Y2645" s="120"/>
      <c r="AD2645" s="81"/>
      <c r="AF2645" s="370">
        <v>18</v>
      </c>
      <c r="AG2645" s="374">
        <v>16</v>
      </c>
      <c r="AH2645" s="378">
        <v>14</v>
      </c>
      <c r="AI2645" s="381">
        <v>12</v>
      </c>
      <c r="AJ2645" s="386">
        <v>10</v>
      </c>
      <c r="AK2645" s="391"/>
      <c r="AL2645" s="386"/>
      <c r="AM2645" s="363">
        <f t="shared" si="1483"/>
        <v>1</v>
      </c>
      <c r="AN2645" s="578">
        <v>127.9</v>
      </c>
      <c r="AO2645" s="120">
        <f t="shared" si="1463"/>
        <v>191.85000000000002</v>
      </c>
      <c r="AP2645" s="120">
        <f t="shared" si="1457"/>
        <v>223.82500000000002</v>
      </c>
      <c r="AQ2645" s="120">
        <f t="shared" si="1458"/>
        <v>255.8</v>
      </c>
      <c r="AR2645" s="120">
        <f t="shared" si="1459"/>
        <v>294.17</v>
      </c>
      <c r="AS2645" s="120">
        <f t="shared" si="1460"/>
        <v>0</v>
      </c>
      <c r="AT2645" s="120">
        <f t="shared" si="1461"/>
        <v>0</v>
      </c>
      <c r="AU2645" s="363" t="s">
        <v>717</v>
      </c>
      <c r="AV2645" s="393"/>
      <c r="AW2645" s="395"/>
      <c r="AX2645" s="571">
        <v>1.5</v>
      </c>
      <c r="AY2645" s="572">
        <v>1.75</v>
      </c>
      <c r="AZ2645" s="572">
        <v>2</v>
      </c>
      <c r="BA2645" s="572">
        <v>2.2999999999999998</v>
      </c>
      <c r="BB2645" s="573">
        <v>0</v>
      </c>
      <c r="BC2645" s="395">
        <v>0</v>
      </c>
      <c r="BD2645" s="115"/>
      <c r="BE2645" s="115"/>
      <c r="BF2645" s="115">
        <v>2</v>
      </c>
      <c r="BG2645" s="115">
        <v>17</v>
      </c>
      <c r="BH2645" s="423">
        <f t="shared" si="1487"/>
        <v>29.23</v>
      </c>
      <c r="BI2645" s="417">
        <f t="shared" si="1462"/>
        <v>58.46</v>
      </c>
      <c r="BJ2645" s="115"/>
      <c r="BK2645" s="115"/>
      <c r="BQ2645" s="74" t="str">
        <f t="shared" si="1464"/>
        <v>22017.3L-(16)</v>
      </c>
      <c r="BR2645" s="120" t="str">
        <f t="shared" si="1465"/>
        <v>30 deg El-LR 2.5D Gored/Segmented</v>
      </c>
      <c r="BS2645" s="120">
        <f t="shared" si="1466"/>
        <v>191.85000000000002</v>
      </c>
      <c r="BU2645" s="74" t="str">
        <f t="shared" si="1467"/>
        <v>22017.3L-(14)</v>
      </c>
      <c r="BV2645" s="120" t="str">
        <f t="shared" si="1468"/>
        <v>30 deg El-LR 2.5D Gored/Segmented</v>
      </c>
      <c r="BW2645" s="120">
        <f t="shared" si="1469"/>
        <v>223.82500000000002</v>
      </c>
      <c r="BY2645" s="74" t="str">
        <f t="shared" si="1470"/>
        <v>22017.3L-(12)</v>
      </c>
      <c r="BZ2645" s="120" t="str">
        <f t="shared" si="1471"/>
        <v>30 deg El-LR 2.5D Gored/Segmented</v>
      </c>
      <c r="CA2645" s="120">
        <f t="shared" si="1472"/>
        <v>255.8</v>
      </c>
      <c r="CC2645" s="115" t="str">
        <f t="shared" si="1473"/>
        <v>22017.3L-(10)</v>
      </c>
      <c r="CD2645" s="120" t="str">
        <f t="shared" si="1474"/>
        <v>30 deg El-LR 2.5D Gored/Segmented</v>
      </c>
      <c r="CE2645" s="417">
        <f t="shared" si="1475"/>
        <v>294.17</v>
      </c>
      <c r="CF2645" s="115"/>
      <c r="CG2645" s="115" t="str">
        <f t="shared" si="1476"/>
        <v xml:space="preserve"> </v>
      </c>
      <c r="CH2645" s="120" t="str">
        <f t="shared" si="1477"/>
        <v xml:space="preserve"> </v>
      </c>
      <c r="CI2645" s="417" t="str">
        <f t="shared" si="1478"/>
        <v xml:space="preserve"> </v>
      </c>
      <c r="CJ2645" s="115"/>
      <c r="CK2645" s="115" t="str">
        <f t="shared" si="1479"/>
        <v xml:space="preserve"> </v>
      </c>
      <c r="CL2645" s="120" t="str">
        <f t="shared" si="1480"/>
        <v xml:space="preserve"> </v>
      </c>
      <c r="CM2645" s="417" t="str">
        <f t="shared" si="1485"/>
        <v xml:space="preserve"> </v>
      </c>
      <c r="IS2645" s="111">
        <v>180.7</v>
      </c>
    </row>
    <row r="2646" spans="2:253" s="74" customFormat="1" ht="17.100000000000001" hidden="1" customHeight="1" x14ac:dyDescent="0.25">
      <c r="B2646" s="504">
        <f>IF('KB Duct Parts'!$BL$14=1,'Flanged Elbows'!BB21,0)</f>
        <v>0</v>
      </c>
      <c r="C2646" s="508" t="s">
        <v>1583</v>
      </c>
      <c r="D2646" s="506" t="str">
        <f t="shared" si="1454"/>
        <v>22018.3L</v>
      </c>
      <c r="E2646" s="504" t="s">
        <v>875</v>
      </c>
      <c r="F2646" s="508" t="str">
        <f t="shared" si="1490"/>
        <v xml:space="preserve"> </v>
      </c>
      <c r="G2646" s="516" t="s">
        <v>828</v>
      </c>
      <c r="H2646" s="504" t="str">
        <f>IF('Flanged Parts'!$BB$6=1,"CS",IF('Flanged Parts'!$BB$6=2,"Glv",0))</f>
        <v>Glv</v>
      </c>
      <c r="I2646" s="1035" t="str">
        <f t="shared" si="1491"/>
        <v>Gore Locked Segment</v>
      </c>
      <c r="J2646" s="1036"/>
      <c r="K2646" s="516" t="s">
        <v>881</v>
      </c>
      <c r="L2646" s="535">
        <v>18</v>
      </c>
      <c r="M2646" s="517" t="str">
        <f t="shared" si="1486"/>
        <v>Y</v>
      </c>
      <c r="N2646" s="514">
        <f t="shared" si="1455"/>
        <v>195.98000000000002</v>
      </c>
      <c r="O2646" s="514">
        <f t="shared" si="1489"/>
        <v>0</v>
      </c>
      <c r="P2646" s="680">
        <f>'KB Duct Parts'!$AE$3</f>
        <v>0</v>
      </c>
      <c r="Q2646" s="681">
        <f t="shared" si="1450"/>
        <v>0</v>
      </c>
      <c r="R2646" s="682">
        <f t="shared" si="1451"/>
        <v>0</v>
      </c>
      <c r="S2646" s="716">
        <f t="shared" si="1456"/>
        <v>0.2</v>
      </c>
      <c r="T2646" s="679">
        <f t="shared" si="1452"/>
        <v>0</v>
      </c>
      <c r="U2646" s="679">
        <f t="shared" si="1453"/>
        <v>0</v>
      </c>
      <c r="Y2646" s="120"/>
      <c r="AD2646" s="81"/>
      <c r="AF2646" s="370">
        <v>18</v>
      </c>
      <c r="AG2646" s="374">
        <v>16</v>
      </c>
      <c r="AH2646" s="378">
        <v>14</v>
      </c>
      <c r="AI2646" s="381">
        <v>12</v>
      </c>
      <c r="AJ2646" s="386">
        <v>10</v>
      </c>
      <c r="AK2646" s="391"/>
      <c r="AL2646" s="386"/>
      <c r="AM2646" s="363">
        <f t="shared" si="1483"/>
        <v>1</v>
      </c>
      <c r="AN2646" s="578">
        <v>135.30000000000001</v>
      </c>
      <c r="AO2646" s="120">
        <f t="shared" si="1463"/>
        <v>202.95000000000002</v>
      </c>
      <c r="AP2646" s="120">
        <f t="shared" si="1457"/>
        <v>236.77500000000003</v>
      </c>
      <c r="AQ2646" s="120">
        <f t="shared" si="1458"/>
        <v>270.60000000000002</v>
      </c>
      <c r="AR2646" s="120">
        <f t="shared" si="1459"/>
        <v>311.19</v>
      </c>
      <c r="AS2646" s="120">
        <f t="shared" si="1460"/>
        <v>0</v>
      </c>
      <c r="AT2646" s="120">
        <f t="shared" si="1461"/>
        <v>0</v>
      </c>
      <c r="AU2646" s="363" t="s">
        <v>717</v>
      </c>
      <c r="AV2646" s="393"/>
      <c r="AW2646" s="395"/>
      <c r="AX2646" s="571">
        <v>1.5</v>
      </c>
      <c r="AY2646" s="572">
        <v>1.75</v>
      </c>
      <c r="AZ2646" s="572">
        <v>2</v>
      </c>
      <c r="BA2646" s="572">
        <v>2.2999999999999998</v>
      </c>
      <c r="BB2646" s="573">
        <v>0</v>
      </c>
      <c r="BC2646" s="395">
        <v>0</v>
      </c>
      <c r="BD2646" s="115"/>
      <c r="BE2646" s="115"/>
      <c r="BF2646" s="115">
        <v>2</v>
      </c>
      <c r="BG2646" s="115">
        <v>18</v>
      </c>
      <c r="BH2646" s="423">
        <f t="shared" si="1487"/>
        <v>30.34</v>
      </c>
      <c r="BI2646" s="417">
        <f t="shared" si="1462"/>
        <v>60.68</v>
      </c>
      <c r="BJ2646" s="115"/>
      <c r="BK2646" s="115"/>
      <c r="BQ2646" s="74" t="str">
        <f t="shared" si="1464"/>
        <v>22018.3L-(16)</v>
      </c>
      <c r="BR2646" s="120" t="str">
        <f t="shared" si="1465"/>
        <v>30 deg El-LR 2.5D Gored/Segmented</v>
      </c>
      <c r="BS2646" s="120">
        <f t="shared" si="1466"/>
        <v>202.95000000000002</v>
      </c>
      <c r="BU2646" s="74" t="str">
        <f t="shared" si="1467"/>
        <v>22018.3L-(14)</v>
      </c>
      <c r="BV2646" s="120" t="str">
        <f t="shared" si="1468"/>
        <v>30 deg El-LR 2.5D Gored/Segmented</v>
      </c>
      <c r="BW2646" s="120">
        <f t="shared" si="1469"/>
        <v>236.77500000000003</v>
      </c>
      <c r="BY2646" s="74" t="str">
        <f t="shared" si="1470"/>
        <v>22018.3L-(12)</v>
      </c>
      <c r="BZ2646" s="120" t="str">
        <f t="shared" si="1471"/>
        <v>30 deg El-LR 2.5D Gored/Segmented</v>
      </c>
      <c r="CA2646" s="120">
        <f t="shared" si="1472"/>
        <v>270.60000000000002</v>
      </c>
      <c r="CC2646" s="115" t="str">
        <f t="shared" si="1473"/>
        <v>22018.3L-(10)</v>
      </c>
      <c r="CD2646" s="120" t="str">
        <f t="shared" si="1474"/>
        <v>30 deg El-LR 2.5D Gored/Segmented</v>
      </c>
      <c r="CE2646" s="417">
        <f t="shared" si="1475"/>
        <v>311.19</v>
      </c>
      <c r="CF2646" s="115"/>
      <c r="CG2646" s="115" t="str">
        <f t="shared" si="1476"/>
        <v xml:space="preserve"> </v>
      </c>
      <c r="CH2646" s="120" t="str">
        <f t="shared" si="1477"/>
        <v xml:space="preserve"> </v>
      </c>
      <c r="CI2646" s="417" t="str">
        <f t="shared" si="1478"/>
        <v xml:space="preserve"> </v>
      </c>
      <c r="CJ2646" s="115"/>
      <c r="CK2646" s="115" t="str">
        <f t="shared" si="1479"/>
        <v xml:space="preserve"> </v>
      </c>
      <c r="CL2646" s="120" t="str">
        <f t="shared" si="1480"/>
        <v xml:space="preserve"> </v>
      </c>
      <c r="CM2646" s="417" t="str">
        <f t="shared" si="1485"/>
        <v xml:space="preserve"> </v>
      </c>
      <c r="IS2646" s="111">
        <v>189.8</v>
      </c>
    </row>
    <row r="2647" spans="2:253" s="74" customFormat="1" ht="17.100000000000001" hidden="1" customHeight="1" x14ac:dyDescent="0.25">
      <c r="B2647" s="504">
        <f>IF('KB Duct Parts'!$BL$14=1,'Flanged Elbows'!BB22,0)</f>
        <v>0</v>
      </c>
      <c r="C2647" s="508" t="s">
        <v>1584</v>
      </c>
      <c r="D2647" s="506" t="str">
        <f t="shared" si="1454"/>
        <v>22019.3L</v>
      </c>
      <c r="E2647" s="504" t="s">
        <v>876</v>
      </c>
      <c r="F2647" s="508" t="str">
        <f t="shared" si="1490"/>
        <v xml:space="preserve"> </v>
      </c>
      <c r="G2647" s="516" t="s">
        <v>828</v>
      </c>
      <c r="H2647" s="504" t="str">
        <f>IF('Flanged Parts'!$BB$6=1,"CS",IF('Flanged Parts'!$BB$6=2,"Glv",0))</f>
        <v>Glv</v>
      </c>
      <c r="I2647" s="1035" t="str">
        <f t="shared" si="1491"/>
        <v>Gore Locked Segment</v>
      </c>
      <c r="J2647" s="1036"/>
      <c r="K2647" s="516" t="s">
        <v>881</v>
      </c>
      <c r="L2647" s="535">
        <v>18</v>
      </c>
      <c r="M2647" s="532" t="s">
        <v>1700</v>
      </c>
      <c r="N2647" s="514">
        <f t="shared" si="1455"/>
        <v>208.22</v>
      </c>
      <c r="O2647" s="514">
        <f t="shared" si="1489"/>
        <v>0</v>
      </c>
      <c r="P2647" s="680">
        <f>'KB Duct Parts'!$AE$3</f>
        <v>0</v>
      </c>
      <c r="Q2647" s="681">
        <f t="shared" si="1450"/>
        <v>0</v>
      </c>
      <c r="R2647" s="682">
        <f t="shared" si="1451"/>
        <v>0</v>
      </c>
      <c r="S2647" s="716">
        <f t="shared" si="1456"/>
        <v>0.2</v>
      </c>
      <c r="T2647" s="679">
        <f t="shared" si="1452"/>
        <v>0</v>
      </c>
      <c r="U2647" s="679">
        <f t="shared" si="1453"/>
        <v>0</v>
      </c>
      <c r="Y2647" s="120"/>
      <c r="AD2647" s="81"/>
      <c r="AF2647" s="370">
        <v>18</v>
      </c>
      <c r="AG2647" s="374">
        <v>16</v>
      </c>
      <c r="AH2647" s="378">
        <v>14</v>
      </c>
      <c r="AI2647" s="381">
        <v>12</v>
      </c>
      <c r="AJ2647" s="386">
        <v>10</v>
      </c>
      <c r="AK2647" s="391"/>
      <c r="AL2647" s="386"/>
      <c r="AM2647" s="363">
        <f t="shared" si="1483"/>
        <v>1</v>
      </c>
      <c r="AN2647" s="578">
        <v>146.9</v>
      </c>
      <c r="AO2647" s="120">
        <f t="shared" si="1463"/>
        <v>220.35000000000002</v>
      </c>
      <c r="AP2647" s="120">
        <f t="shared" si="1457"/>
        <v>257.07499999999999</v>
      </c>
      <c r="AQ2647" s="120">
        <f t="shared" si="1458"/>
        <v>293.8</v>
      </c>
      <c r="AR2647" s="120">
        <f t="shared" si="1459"/>
        <v>337.87</v>
      </c>
      <c r="AS2647" s="120">
        <f t="shared" si="1460"/>
        <v>0</v>
      </c>
      <c r="AT2647" s="120">
        <f t="shared" si="1461"/>
        <v>0</v>
      </c>
      <c r="AU2647" s="363" t="s">
        <v>717</v>
      </c>
      <c r="AV2647" s="393"/>
      <c r="AW2647" s="395"/>
      <c r="AX2647" s="571">
        <v>1.5</v>
      </c>
      <c r="AY2647" s="572">
        <v>1.75</v>
      </c>
      <c r="AZ2647" s="572">
        <v>2</v>
      </c>
      <c r="BA2647" s="572">
        <v>2.2999999999999998</v>
      </c>
      <c r="BB2647" s="573">
        <v>0</v>
      </c>
      <c r="BC2647" s="395">
        <v>0</v>
      </c>
      <c r="BD2647" s="115"/>
      <c r="BE2647" s="115"/>
      <c r="BF2647" s="115">
        <v>2</v>
      </c>
      <c r="BG2647" s="115">
        <v>19</v>
      </c>
      <c r="BH2647" s="423">
        <f t="shared" si="1487"/>
        <v>30.66</v>
      </c>
      <c r="BI2647" s="417">
        <f t="shared" si="1462"/>
        <v>61.32</v>
      </c>
      <c r="BJ2647" s="115"/>
      <c r="BK2647" s="115"/>
      <c r="BQ2647" s="74" t="str">
        <f t="shared" si="1464"/>
        <v>22019.3L-(16)</v>
      </c>
      <c r="BR2647" s="120" t="str">
        <f t="shared" si="1465"/>
        <v>30 deg El-LR 2.5D Gored/Segmented</v>
      </c>
      <c r="BS2647" s="120">
        <f t="shared" si="1466"/>
        <v>220.35000000000002</v>
      </c>
      <c r="BU2647" s="74" t="str">
        <f t="shared" si="1467"/>
        <v>22019.3L-(14)</v>
      </c>
      <c r="BV2647" s="120" t="str">
        <f t="shared" si="1468"/>
        <v>30 deg El-LR 2.5D Gored/Segmented</v>
      </c>
      <c r="BW2647" s="120">
        <f t="shared" si="1469"/>
        <v>257.07499999999999</v>
      </c>
      <c r="BY2647" s="74" t="str">
        <f t="shared" si="1470"/>
        <v>22019.3L-(12)</v>
      </c>
      <c r="BZ2647" s="120" t="str">
        <f t="shared" si="1471"/>
        <v>30 deg El-LR 2.5D Gored/Segmented</v>
      </c>
      <c r="CA2647" s="120">
        <f t="shared" si="1472"/>
        <v>293.8</v>
      </c>
      <c r="CC2647" s="115" t="str">
        <f t="shared" si="1473"/>
        <v>22019.3L-(10)</v>
      </c>
      <c r="CD2647" s="120" t="str">
        <f t="shared" si="1474"/>
        <v>30 deg El-LR 2.5D Gored/Segmented</v>
      </c>
      <c r="CE2647" s="417">
        <f t="shared" si="1475"/>
        <v>337.87</v>
      </c>
      <c r="CF2647" s="115"/>
      <c r="CG2647" s="115" t="str">
        <f t="shared" si="1476"/>
        <v xml:space="preserve"> </v>
      </c>
      <c r="CH2647" s="120" t="str">
        <f t="shared" si="1477"/>
        <v xml:space="preserve"> </v>
      </c>
      <c r="CI2647" s="417" t="str">
        <f t="shared" si="1478"/>
        <v xml:space="preserve"> </v>
      </c>
      <c r="CJ2647" s="115"/>
      <c r="CK2647" s="115" t="str">
        <f t="shared" si="1479"/>
        <v xml:space="preserve"> </v>
      </c>
      <c r="CL2647" s="120" t="str">
        <f t="shared" si="1480"/>
        <v xml:space="preserve"> </v>
      </c>
      <c r="CM2647" s="417" t="str">
        <f t="shared" si="1485"/>
        <v xml:space="preserve"> </v>
      </c>
      <c r="IS2647" s="111">
        <v>202.8</v>
      </c>
    </row>
    <row r="2648" spans="2:253" s="74" customFormat="1" ht="17.100000000000001" hidden="1" customHeight="1" x14ac:dyDescent="0.25">
      <c r="B2648" s="504">
        <f>IF('KB Duct Parts'!$BL$14=1,'Flanged Elbows'!BB23,0)</f>
        <v>0</v>
      </c>
      <c r="C2648" s="508" t="s">
        <v>1585</v>
      </c>
      <c r="D2648" s="506" t="str">
        <f t="shared" si="1454"/>
        <v>22020.3L</v>
      </c>
      <c r="E2648" s="504" t="s">
        <v>877</v>
      </c>
      <c r="F2648" s="508" t="str">
        <f t="shared" si="1490"/>
        <v xml:space="preserve"> </v>
      </c>
      <c r="G2648" s="516" t="s">
        <v>828</v>
      </c>
      <c r="H2648" s="504" t="str">
        <f>IF('Flanged Parts'!$BB$6=1,"CS",IF('Flanged Parts'!$BB$6=2,"Glv",0))</f>
        <v>Glv</v>
      </c>
      <c r="I2648" s="1035" t="str">
        <f t="shared" si="1491"/>
        <v>Gore Locked Segment</v>
      </c>
      <c r="J2648" s="1036"/>
      <c r="K2648" s="516" t="s">
        <v>881</v>
      </c>
      <c r="L2648" s="535">
        <v>18</v>
      </c>
      <c r="M2648" s="532" t="s">
        <v>1700</v>
      </c>
      <c r="N2648" s="514">
        <f t="shared" si="1455"/>
        <v>225.46</v>
      </c>
      <c r="O2648" s="514">
        <f t="shared" si="1489"/>
        <v>0</v>
      </c>
      <c r="P2648" s="680">
        <f>'KB Duct Parts'!$AE$3</f>
        <v>0</v>
      </c>
      <c r="Q2648" s="681">
        <f t="shared" si="1450"/>
        <v>0</v>
      </c>
      <c r="R2648" s="682">
        <f t="shared" si="1451"/>
        <v>0</v>
      </c>
      <c r="S2648" s="716">
        <f t="shared" si="1456"/>
        <v>0.2</v>
      </c>
      <c r="T2648" s="679">
        <f t="shared" si="1452"/>
        <v>0</v>
      </c>
      <c r="U2648" s="679">
        <f t="shared" si="1453"/>
        <v>0</v>
      </c>
      <c r="Y2648" s="120"/>
      <c r="AD2648" s="81"/>
      <c r="AF2648" s="370">
        <v>18</v>
      </c>
      <c r="AG2648" s="374">
        <v>16</v>
      </c>
      <c r="AH2648" s="378">
        <v>14</v>
      </c>
      <c r="AI2648" s="381">
        <v>12</v>
      </c>
      <c r="AJ2648" s="386">
        <v>10</v>
      </c>
      <c r="AK2648" s="391"/>
      <c r="AL2648" s="386"/>
      <c r="AM2648" s="363">
        <f t="shared" si="1483"/>
        <v>1</v>
      </c>
      <c r="AN2648" s="578">
        <v>158.4</v>
      </c>
      <c r="AO2648" s="120">
        <f t="shared" si="1463"/>
        <v>237.60000000000002</v>
      </c>
      <c r="AP2648" s="120">
        <f t="shared" si="1457"/>
        <v>277.2</v>
      </c>
      <c r="AQ2648" s="120">
        <f t="shared" si="1458"/>
        <v>316.8</v>
      </c>
      <c r="AR2648" s="120">
        <f t="shared" si="1459"/>
        <v>364.32</v>
      </c>
      <c r="AS2648" s="120">
        <f t="shared" si="1460"/>
        <v>0</v>
      </c>
      <c r="AT2648" s="120">
        <f t="shared" si="1461"/>
        <v>0</v>
      </c>
      <c r="AU2648" s="363" t="s">
        <v>717</v>
      </c>
      <c r="AV2648" s="393"/>
      <c r="AW2648" s="395"/>
      <c r="AX2648" s="571">
        <v>1.5</v>
      </c>
      <c r="AY2648" s="572">
        <v>1.75</v>
      </c>
      <c r="AZ2648" s="572">
        <v>2</v>
      </c>
      <c r="BA2648" s="572">
        <v>2.2999999999999998</v>
      </c>
      <c r="BB2648" s="573">
        <v>0</v>
      </c>
      <c r="BC2648" s="395">
        <v>0</v>
      </c>
      <c r="BD2648" s="115"/>
      <c r="BE2648" s="115"/>
      <c r="BF2648" s="115">
        <v>2</v>
      </c>
      <c r="BG2648" s="115">
        <v>20</v>
      </c>
      <c r="BH2648" s="423">
        <f t="shared" si="1487"/>
        <v>33.53</v>
      </c>
      <c r="BI2648" s="417">
        <f t="shared" si="1462"/>
        <v>67.06</v>
      </c>
      <c r="BJ2648" s="115"/>
      <c r="BK2648" s="115"/>
      <c r="BQ2648" s="74" t="str">
        <f t="shared" si="1464"/>
        <v>22020.3L-(16)</v>
      </c>
      <c r="BR2648" s="120" t="str">
        <f t="shared" si="1465"/>
        <v>30 deg El-LR 2.5D Gored/Segmented</v>
      </c>
      <c r="BS2648" s="120">
        <f t="shared" si="1466"/>
        <v>237.60000000000002</v>
      </c>
      <c r="BU2648" s="74" t="str">
        <f t="shared" si="1467"/>
        <v>22020.3L-(14)</v>
      </c>
      <c r="BV2648" s="120" t="str">
        <f t="shared" si="1468"/>
        <v>30 deg El-LR 2.5D Gored/Segmented</v>
      </c>
      <c r="BW2648" s="120">
        <f t="shared" si="1469"/>
        <v>277.2</v>
      </c>
      <c r="BY2648" s="74" t="str">
        <f t="shared" si="1470"/>
        <v>22020.3L-(12)</v>
      </c>
      <c r="BZ2648" s="120" t="str">
        <f t="shared" si="1471"/>
        <v>30 deg El-LR 2.5D Gored/Segmented</v>
      </c>
      <c r="CA2648" s="120">
        <f t="shared" si="1472"/>
        <v>316.8</v>
      </c>
      <c r="CC2648" s="115" t="str">
        <f t="shared" si="1473"/>
        <v>22020.3L-(10)</v>
      </c>
      <c r="CD2648" s="120" t="str">
        <f t="shared" si="1474"/>
        <v>30 deg El-LR 2.5D Gored/Segmented</v>
      </c>
      <c r="CE2648" s="417">
        <f t="shared" si="1475"/>
        <v>364.32</v>
      </c>
      <c r="CF2648" s="115"/>
      <c r="CG2648" s="115" t="str">
        <f t="shared" si="1476"/>
        <v xml:space="preserve"> </v>
      </c>
      <c r="CH2648" s="120" t="str">
        <f t="shared" si="1477"/>
        <v xml:space="preserve"> </v>
      </c>
      <c r="CI2648" s="417" t="str">
        <f t="shared" si="1478"/>
        <v xml:space="preserve"> </v>
      </c>
      <c r="CJ2648" s="115"/>
      <c r="CK2648" s="115" t="str">
        <f t="shared" si="1479"/>
        <v xml:space="preserve"> </v>
      </c>
      <c r="CL2648" s="120" t="str">
        <f t="shared" si="1480"/>
        <v xml:space="preserve"> </v>
      </c>
      <c r="CM2648" s="417" t="str">
        <f t="shared" si="1485"/>
        <v xml:space="preserve"> </v>
      </c>
      <c r="IS2648" s="111">
        <v>215.8</v>
      </c>
    </row>
    <row r="2649" spans="2:253" s="74" customFormat="1" ht="17.100000000000001" hidden="1" customHeight="1" x14ac:dyDescent="0.25">
      <c r="B2649" s="504">
        <f>IF('KB Duct Parts'!$BL$14=1,'Flanged Elbows'!BB24,0)</f>
        <v>0</v>
      </c>
      <c r="C2649" s="508" t="s">
        <v>1586</v>
      </c>
      <c r="D2649" s="506" t="str">
        <f t="shared" si="1454"/>
        <v>22022.3L</v>
      </c>
      <c r="E2649" s="504" t="s">
        <v>878</v>
      </c>
      <c r="F2649" s="508" t="str">
        <f t="shared" si="1490"/>
        <v xml:space="preserve"> </v>
      </c>
      <c r="G2649" s="516" t="s">
        <v>828</v>
      </c>
      <c r="H2649" s="504" t="str">
        <f>IF('Flanged Parts'!$BB$6=1,"CS",IF('Flanged Parts'!$BB$6=2,"Glv",0))</f>
        <v>Glv</v>
      </c>
      <c r="I2649" s="1035" t="str">
        <f t="shared" si="1491"/>
        <v>Gore Locked Segment</v>
      </c>
      <c r="J2649" s="1036"/>
      <c r="K2649" s="516" t="s">
        <v>881</v>
      </c>
      <c r="L2649" s="535">
        <v>18</v>
      </c>
      <c r="M2649" s="532" t="s">
        <v>1700</v>
      </c>
      <c r="N2649" s="514">
        <f t="shared" si="1455"/>
        <v>258.22000000000003</v>
      </c>
      <c r="O2649" s="514">
        <f t="shared" si="1489"/>
        <v>0</v>
      </c>
      <c r="P2649" s="680">
        <f>'KB Duct Parts'!$AE$3</f>
        <v>0</v>
      </c>
      <c r="Q2649" s="681">
        <f t="shared" si="1450"/>
        <v>0</v>
      </c>
      <c r="R2649" s="682">
        <f t="shared" si="1451"/>
        <v>0</v>
      </c>
      <c r="S2649" s="716">
        <f t="shared" si="1456"/>
        <v>0.2</v>
      </c>
      <c r="T2649" s="679">
        <f t="shared" si="1452"/>
        <v>0</v>
      </c>
      <c r="U2649" s="679">
        <f t="shared" si="1453"/>
        <v>0</v>
      </c>
      <c r="Y2649" s="120"/>
      <c r="AD2649" s="81"/>
      <c r="AF2649" s="370">
        <v>18</v>
      </c>
      <c r="AG2649" s="374">
        <v>16</v>
      </c>
      <c r="AH2649" s="378">
        <v>14</v>
      </c>
      <c r="AI2649" s="381">
        <v>12</v>
      </c>
      <c r="AJ2649" s="386">
        <v>10</v>
      </c>
      <c r="AK2649" s="391"/>
      <c r="AL2649" s="386"/>
      <c r="AM2649" s="363">
        <f t="shared" si="1483"/>
        <v>1</v>
      </c>
      <c r="AN2649" s="578">
        <v>180.9</v>
      </c>
      <c r="AO2649" s="120">
        <f t="shared" si="1463"/>
        <v>271.35000000000002</v>
      </c>
      <c r="AP2649" s="120">
        <f t="shared" si="1457"/>
        <v>316.57499999999999</v>
      </c>
      <c r="AQ2649" s="120">
        <f t="shared" si="1458"/>
        <v>361.8</v>
      </c>
      <c r="AR2649" s="120">
        <f t="shared" si="1459"/>
        <v>416.07</v>
      </c>
      <c r="AS2649" s="120">
        <f t="shared" si="1460"/>
        <v>0</v>
      </c>
      <c r="AT2649" s="120">
        <f t="shared" si="1461"/>
        <v>0</v>
      </c>
      <c r="AU2649" s="363" t="s">
        <v>717</v>
      </c>
      <c r="AV2649" s="393"/>
      <c r="AW2649" s="395"/>
      <c r="AX2649" s="571">
        <v>1.5</v>
      </c>
      <c r="AY2649" s="572">
        <v>1.75</v>
      </c>
      <c r="AZ2649" s="572">
        <v>2</v>
      </c>
      <c r="BA2649" s="572">
        <v>2.2999999999999998</v>
      </c>
      <c r="BB2649" s="573">
        <v>0</v>
      </c>
      <c r="BC2649" s="395">
        <v>0</v>
      </c>
      <c r="BD2649" s="115"/>
      <c r="BE2649" s="115"/>
      <c r="BF2649" s="115">
        <v>2</v>
      </c>
      <c r="BG2649" s="115">
        <v>22</v>
      </c>
      <c r="BH2649" s="423">
        <f t="shared" si="1487"/>
        <v>38.659999999999997</v>
      </c>
      <c r="BI2649" s="417">
        <f t="shared" si="1462"/>
        <v>77.319999999999993</v>
      </c>
      <c r="BJ2649" s="115"/>
      <c r="BK2649" s="115"/>
      <c r="BQ2649" s="74" t="str">
        <f t="shared" si="1464"/>
        <v>22022.3L-(16)</v>
      </c>
      <c r="BR2649" s="120" t="str">
        <f t="shared" si="1465"/>
        <v>30 deg El-LR 2.5D Gored/Segmented</v>
      </c>
      <c r="BS2649" s="120">
        <f t="shared" si="1466"/>
        <v>271.35000000000002</v>
      </c>
      <c r="BU2649" s="74" t="str">
        <f t="shared" si="1467"/>
        <v>22022.3L-(14)</v>
      </c>
      <c r="BV2649" s="120" t="str">
        <f t="shared" si="1468"/>
        <v>30 deg El-LR 2.5D Gored/Segmented</v>
      </c>
      <c r="BW2649" s="120">
        <f t="shared" si="1469"/>
        <v>316.57499999999999</v>
      </c>
      <c r="BY2649" s="74" t="str">
        <f t="shared" si="1470"/>
        <v>22022.3L-(12)</v>
      </c>
      <c r="BZ2649" s="120" t="str">
        <f t="shared" si="1471"/>
        <v>30 deg El-LR 2.5D Gored/Segmented</v>
      </c>
      <c r="CA2649" s="120">
        <f t="shared" si="1472"/>
        <v>361.8</v>
      </c>
      <c r="CC2649" s="115" t="str">
        <f t="shared" si="1473"/>
        <v>22022.3L-(10)</v>
      </c>
      <c r="CD2649" s="120" t="str">
        <f t="shared" si="1474"/>
        <v>30 deg El-LR 2.5D Gored/Segmented</v>
      </c>
      <c r="CE2649" s="417">
        <f t="shared" si="1475"/>
        <v>416.07</v>
      </c>
      <c r="CF2649" s="115"/>
      <c r="CG2649" s="115" t="str">
        <f t="shared" si="1476"/>
        <v xml:space="preserve"> </v>
      </c>
      <c r="CH2649" s="120" t="str">
        <f t="shared" si="1477"/>
        <v xml:space="preserve"> </v>
      </c>
      <c r="CI2649" s="417" t="str">
        <f t="shared" si="1478"/>
        <v xml:space="preserve"> </v>
      </c>
      <c r="CJ2649" s="115"/>
      <c r="CK2649" s="115" t="str">
        <f t="shared" si="1479"/>
        <v xml:space="preserve"> </v>
      </c>
      <c r="CL2649" s="120" t="str">
        <f t="shared" si="1480"/>
        <v xml:space="preserve"> </v>
      </c>
      <c r="CM2649" s="417" t="str">
        <f t="shared" si="1485"/>
        <v xml:space="preserve"> </v>
      </c>
      <c r="IS2649" s="111">
        <v>245.7</v>
      </c>
    </row>
    <row r="2650" spans="2:253" s="74" customFormat="1" ht="17.100000000000001" hidden="1" customHeight="1" x14ac:dyDescent="0.25">
      <c r="B2650" s="504">
        <f>IF('KB Duct Parts'!$BL$14=1,'Flanged Elbows'!BB25,0)</f>
        <v>0</v>
      </c>
      <c r="C2650" s="508" t="s">
        <v>1587</v>
      </c>
      <c r="D2650" s="506" t="str">
        <f t="shared" si="1454"/>
        <v>22024.3L</v>
      </c>
      <c r="E2650" s="504" t="s">
        <v>1338</v>
      </c>
      <c r="F2650" s="508" t="str">
        <f t="shared" si="1490"/>
        <v xml:space="preserve"> </v>
      </c>
      <c r="G2650" s="516" t="s">
        <v>828</v>
      </c>
      <c r="H2650" s="504" t="str">
        <f>IF('Flanged Parts'!$BB$6=1,"CS",IF('Flanged Parts'!$BB$6=2,"Glv",0))</f>
        <v>Glv</v>
      </c>
      <c r="I2650" s="1035" t="str">
        <f t="shared" si="1491"/>
        <v>Gore Locked Segment</v>
      </c>
      <c r="J2650" s="1036"/>
      <c r="K2650" s="516" t="s">
        <v>881</v>
      </c>
      <c r="L2650" s="535">
        <v>18</v>
      </c>
      <c r="M2650" s="532" t="s">
        <v>1700</v>
      </c>
      <c r="N2650" s="514">
        <f t="shared" si="1455"/>
        <v>301.18</v>
      </c>
      <c r="O2650" s="514">
        <f t="shared" si="1489"/>
        <v>0</v>
      </c>
      <c r="P2650" s="680">
        <f>'KB Duct Parts'!$AE$3</f>
        <v>0</v>
      </c>
      <c r="Q2650" s="681">
        <f t="shared" ref="Q2650:Q2713" si="1492">IF(B2650&gt;0,N2650*(1-P2650),0)</f>
        <v>0</v>
      </c>
      <c r="R2650" s="682">
        <f t="shared" ref="R2650:R2713" si="1493">B2650*Q2650</f>
        <v>0</v>
      </c>
      <c r="S2650" s="716">
        <f t="shared" si="1456"/>
        <v>0.2</v>
      </c>
      <c r="T2650" s="679">
        <f t="shared" ref="T2650:T2713" si="1494">ROUND(IF(B2650&gt;0,((N2650*(1-(1*S2650)))),0),2)</f>
        <v>0</v>
      </c>
      <c r="U2650" s="679">
        <f t="shared" ref="U2650:U2713" si="1495">B2650*T2650</f>
        <v>0</v>
      </c>
      <c r="Y2650" s="120"/>
      <c r="AD2650" s="81"/>
      <c r="AF2650" s="370">
        <v>18</v>
      </c>
      <c r="AG2650" s="374">
        <v>16</v>
      </c>
      <c r="AH2650" s="378">
        <v>14</v>
      </c>
      <c r="AI2650" s="381">
        <v>12</v>
      </c>
      <c r="AJ2650" s="386">
        <v>10</v>
      </c>
      <c r="AK2650" s="391"/>
      <c r="AL2650" s="386"/>
      <c r="AM2650" s="363">
        <f t="shared" si="1483"/>
        <v>1</v>
      </c>
      <c r="AN2650" s="578">
        <v>219.6</v>
      </c>
      <c r="AO2650" s="120">
        <f t="shared" si="1463"/>
        <v>329.4</v>
      </c>
      <c r="AP2650" s="120">
        <f t="shared" si="1457"/>
        <v>384.3</v>
      </c>
      <c r="AQ2650" s="120">
        <f t="shared" si="1458"/>
        <v>439.2</v>
      </c>
      <c r="AR2650" s="120">
        <f t="shared" si="1459"/>
        <v>505.07999999999993</v>
      </c>
      <c r="AS2650" s="120">
        <f t="shared" si="1460"/>
        <v>0</v>
      </c>
      <c r="AT2650" s="120">
        <f t="shared" si="1461"/>
        <v>0</v>
      </c>
      <c r="AU2650" s="363" t="s">
        <v>717</v>
      </c>
      <c r="AV2650" s="393"/>
      <c r="AW2650" s="395"/>
      <c r="AX2650" s="571">
        <v>1.5</v>
      </c>
      <c r="AY2650" s="572">
        <v>1.75</v>
      </c>
      <c r="AZ2650" s="572">
        <v>2</v>
      </c>
      <c r="BA2650" s="572">
        <v>2.2999999999999998</v>
      </c>
      <c r="BB2650" s="573">
        <v>0</v>
      </c>
      <c r="BC2650" s="395">
        <v>0</v>
      </c>
      <c r="BD2650" s="115"/>
      <c r="BE2650" s="115"/>
      <c r="BF2650" s="115">
        <v>2</v>
      </c>
      <c r="BG2650" s="115">
        <v>24</v>
      </c>
      <c r="BH2650" s="423">
        <f t="shared" si="1487"/>
        <v>40.79</v>
      </c>
      <c r="BI2650" s="417">
        <f t="shared" si="1462"/>
        <v>81.58</v>
      </c>
      <c r="BJ2650" s="115"/>
      <c r="BK2650" s="115"/>
      <c r="BQ2650" s="74" t="str">
        <f t="shared" si="1464"/>
        <v>22024.3L-(16)</v>
      </c>
      <c r="BR2650" s="120" t="str">
        <f t="shared" si="1465"/>
        <v>30 deg El-LR 2.5D Gored/Segmented</v>
      </c>
      <c r="BS2650" s="120">
        <f t="shared" si="1466"/>
        <v>329.4</v>
      </c>
      <c r="BU2650" s="74" t="str">
        <f t="shared" si="1467"/>
        <v>22024.3L-(14)</v>
      </c>
      <c r="BV2650" s="120" t="str">
        <f t="shared" si="1468"/>
        <v>30 deg El-LR 2.5D Gored/Segmented</v>
      </c>
      <c r="BW2650" s="120">
        <f t="shared" si="1469"/>
        <v>384.3</v>
      </c>
      <c r="BY2650" s="74" t="str">
        <f t="shared" si="1470"/>
        <v>22024.3L-(12)</v>
      </c>
      <c r="BZ2650" s="120" t="str">
        <f t="shared" si="1471"/>
        <v>30 deg El-LR 2.5D Gored/Segmented</v>
      </c>
      <c r="CA2650" s="120">
        <f t="shared" si="1472"/>
        <v>439.2</v>
      </c>
      <c r="CC2650" s="115" t="str">
        <f t="shared" si="1473"/>
        <v>22024.3L-(10)</v>
      </c>
      <c r="CD2650" s="120" t="str">
        <f t="shared" si="1474"/>
        <v>30 deg El-LR 2.5D Gored/Segmented</v>
      </c>
      <c r="CE2650" s="417">
        <f t="shared" si="1475"/>
        <v>505.07999999999993</v>
      </c>
      <c r="CF2650" s="115"/>
      <c r="CG2650" s="115" t="str">
        <f t="shared" si="1476"/>
        <v xml:space="preserve"> </v>
      </c>
      <c r="CH2650" s="120" t="str">
        <f t="shared" si="1477"/>
        <v xml:space="preserve"> </v>
      </c>
      <c r="CI2650" s="417" t="str">
        <f t="shared" si="1478"/>
        <v xml:space="preserve"> </v>
      </c>
      <c r="CJ2650" s="115"/>
      <c r="CK2650" s="115" t="str">
        <f t="shared" si="1479"/>
        <v xml:space="preserve"> </v>
      </c>
      <c r="CL2650" s="120" t="str">
        <f t="shared" si="1480"/>
        <v xml:space="preserve"> </v>
      </c>
      <c r="CM2650" s="417" t="str">
        <f t="shared" si="1485"/>
        <v xml:space="preserve"> </v>
      </c>
      <c r="IS2650" s="111">
        <v>313</v>
      </c>
    </row>
    <row r="2651" spans="2:253" s="74" customFormat="1" ht="17.100000000000001" hidden="1" customHeight="1" x14ac:dyDescent="0.25">
      <c r="B2651" s="504">
        <f>IF('KB Duct Parts'!$BL$14=1,'Flanged Elbows'!BB26,0)</f>
        <v>0</v>
      </c>
      <c r="C2651" s="508" t="s">
        <v>1588</v>
      </c>
      <c r="D2651" s="506" t="str">
        <f t="shared" ref="D2651:D2714" si="1496">IF(AM2651=1,C2651,(C2651&amp;"  ("&amp;L2651&amp;"ga)"))</f>
        <v>22026.3L</v>
      </c>
      <c r="E2651" s="504" t="s">
        <v>1339</v>
      </c>
      <c r="F2651" s="508" t="str">
        <f t="shared" si="1490"/>
        <v xml:space="preserve"> </v>
      </c>
      <c r="G2651" s="516" t="s">
        <v>828</v>
      </c>
      <c r="H2651" s="504" t="str">
        <f>IF('Flanged Parts'!$BB$6=1,"CS",IF('Flanged Parts'!$BB$6=2,"Glv",0))</f>
        <v>Glv</v>
      </c>
      <c r="I2651" s="1035" t="str">
        <f t="shared" si="1491"/>
        <v>Welded Segments</v>
      </c>
      <c r="J2651" s="1036"/>
      <c r="K2651" s="516" t="s">
        <v>881</v>
      </c>
      <c r="L2651" s="535">
        <v>16</v>
      </c>
      <c r="M2651" s="532" t="s">
        <v>1700</v>
      </c>
      <c r="N2651" s="514">
        <f t="shared" si="1455"/>
        <v>630.62</v>
      </c>
      <c r="O2651" s="514">
        <f t="shared" si="1489"/>
        <v>0</v>
      </c>
      <c r="P2651" s="680">
        <f>'KB Duct Parts'!$AE$3</f>
        <v>0</v>
      </c>
      <c r="Q2651" s="681">
        <f t="shared" si="1492"/>
        <v>0</v>
      </c>
      <c r="R2651" s="682">
        <f t="shared" si="1493"/>
        <v>0</v>
      </c>
      <c r="S2651" s="716">
        <f t="shared" si="1456"/>
        <v>0.2</v>
      </c>
      <c r="T2651" s="679">
        <f t="shared" si="1494"/>
        <v>0</v>
      </c>
      <c r="U2651" s="679">
        <f t="shared" si="1495"/>
        <v>0</v>
      </c>
      <c r="Y2651" s="120"/>
      <c r="AD2651" s="81"/>
      <c r="AF2651" s="370">
        <v>16</v>
      </c>
      <c r="AG2651" s="374">
        <v>14</v>
      </c>
      <c r="AH2651" s="378">
        <v>12</v>
      </c>
      <c r="AI2651" s="381">
        <v>10</v>
      </c>
      <c r="AJ2651" s="386"/>
      <c r="AK2651" s="391"/>
      <c r="AL2651" s="386"/>
      <c r="AM2651" s="363">
        <f t="shared" si="1483"/>
        <v>1</v>
      </c>
      <c r="AN2651" s="578">
        <v>507.9</v>
      </c>
      <c r="AO2651" s="120">
        <f t="shared" si="1463"/>
        <v>634.875</v>
      </c>
      <c r="AP2651" s="120">
        <f t="shared" si="1457"/>
        <v>761.84999999999991</v>
      </c>
      <c r="AQ2651" s="120">
        <f t="shared" si="1458"/>
        <v>914.22</v>
      </c>
      <c r="AR2651" s="120">
        <f t="shared" si="1459"/>
        <v>0</v>
      </c>
      <c r="AS2651" s="120">
        <f t="shared" si="1460"/>
        <v>0</v>
      </c>
      <c r="AT2651" s="120">
        <f t="shared" si="1461"/>
        <v>0</v>
      </c>
      <c r="AU2651" s="363" t="s">
        <v>717</v>
      </c>
      <c r="AV2651" s="393"/>
      <c r="AW2651" s="395"/>
      <c r="AX2651" s="571">
        <v>1.25</v>
      </c>
      <c r="AY2651" s="572">
        <v>1.5</v>
      </c>
      <c r="AZ2651" s="572">
        <v>1.8</v>
      </c>
      <c r="BA2651" s="572">
        <v>0</v>
      </c>
      <c r="BB2651" s="573">
        <v>0</v>
      </c>
      <c r="BC2651" s="395">
        <v>0</v>
      </c>
      <c r="BD2651" s="115"/>
      <c r="BE2651" s="115"/>
      <c r="BF2651" s="115">
        <v>2</v>
      </c>
      <c r="BG2651" s="115">
        <v>26</v>
      </c>
      <c r="BH2651" s="423">
        <f t="shared" si="1487"/>
        <v>61.36</v>
      </c>
      <c r="BI2651" s="417">
        <f t="shared" si="1462"/>
        <v>122.72</v>
      </c>
      <c r="BJ2651" s="115"/>
      <c r="BK2651" s="115"/>
      <c r="BQ2651" s="74" t="str">
        <f t="shared" si="1464"/>
        <v>22026.3L-(14)</v>
      </c>
      <c r="BR2651" s="120" t="str">
        <f t="shared" si="1465"/>
        <v>30 deg El-LR 2.5D Gored/Segmented</v>
      </c>
      <c r="BS2651" s="120">
        <f t="shared" si="1466"/>
        <v>634.875</v>
      </c>
      <c r="BU2651" s="74" t="str">
        <f t="shared" si="1467"/>
        <v>22026.3L-(12)</v>
      </c>
      <c r="BV2651" s="120" t="str">
        <f t="shared" si="1468"/>
        <v>30 deg El-LR 2.5D Gored/Segmented</v>
      </c>
      <c r="BW2651" s="120">
        <f t="shared" si="1469"/>
        <v>761.84999999999991</v>
      </c>
      <c r="BY2651" s="74" t="str">
        <f t="shared" si="1470"/>
        <v>22026.3L-(10)</v>
      </c>
      <c r="BZ2651" s="120" t="str">
        <f t="shared" si="1471"/>
        <v>30 deg El-LR 2.5D Gored/Segmented</v>
      </c>
      <c r="CA2651" s="120">
        <f t="shared" si="1472"/>
        <v>914.22</v>
      </c>
      <c r="CC2651" s="115" t="str">
        <f t="shared" si="1473"/>
        <v xml:space="preserve"> </v>
      </c>
      <c r="CD2651" s="120" t="str">
        <f t="shared" si="1474"/>
        <v xml:space="preserve"> </v>
      </c>
      <c r="CE2651" s="417" t="str">
        <f t="shared" si="1475"/>
        <v xml:space="preserve"> </v>
      </c>
      <c r="CF2651" s="115"/>
      <c r="CG2651" s="115" t="str">
        <f t="shared" si="1476"/>
        <v xml:space="preserve"> </v>
      </c>
      <c r="CH2651" s="120" t="str">
        <f t="shared" si="1477"/>
        <v xml:space="preserve"> </v>
      </c>
      <c r="CI2651" s="417" t="str">
        <f t="shared" si="1478"/>
        <v xml:space="preserve"> </v>
      </c>
      <c r="CJ2651" s="115"/>
      <c r="CK2651" s="115" t="str">
        <f t="shared" si="1479"/>
        <v xml:space="preserve"> </v>
      </c>
      <c r="CL2651" s="120" t="str">
        <f t="shared" si="1480"/>
        <v xml:space="preserve"> </v>
      </c>
      <c r="CM2651" s="417" t="str">
        <f t="shared" si="1485"/>
        <v xml:space="preserve"> </v>
      </c>
      <c r="IS2651" s="111">
        <v>336</v>
      </c>
    </row>
    <row r="2652" spans="2:253" s="74" customFormat="1" ht="17.100000000000001" hidden="1" customHeight="1" x14ac:dyDescent="0.25">
      <c r="B2652" s="504">
        <f>IF('KB Duct Parts'!$BL$14=1,'Flanged Elbows'!BB27,0)</f>
        <v>0</v>
      </c>
      <c r="C2652" s="508" t="s">
        <v>1589</v>
      </c>
      <c r="D2652" s="506" t="str">
        <f t="shared" si="1496"/>
        <v>22028.3L</v>
      </c>
      <c r="E2652" s="504" t="s">
        <v>1340</v>
      </c>
      <c r="F2652" s="508" t="str">
        <f t="shared" si="1490"/>
        <v xml:space="preserve"> </v>
      </c>
      <c r="G2652" s="516" t="s">
        <v>828</v>
      </c>
      <c r="H2652" s="504" t="str">
        <f>IF('Flanged Parts'!$BB$6=1,"CS",IF('Flanged Parts'!$BB$6=2,"Glv",0))</f>
        <v>Glv</v>
      </c>
      <c r="I2652" s="1035" t="str">
        <f t="shared" si="1491"/>
        <v>Welded Segments</v>
      </c>
      <c r="J2652" s="1036"/>
      <c r="K2652" s="516" t="s">
        <v>881</v>
      </c>
      <c r="L2652" s="535">
        <v>16</v>
      </c>
      <c r="M2652" s="532" t="s">
        <v>1700</v>
      </c>
      <c r="N2652" s="514">
        <f t="shared" si="1455"/>
        <v>768.02</v>
      </c>
      <c r="O2652" s="514">
        <f t="shared" si="1489"/>
        <v>0</v>
      </c>
      <c r="P2652" s="680">
        <f>'KB Duct Parts'!$AE$3</f>
        <v>0</v>
      </c>
      <c r="Q2652" s="681">
        <f t="shared" si="1492"/>
        <v>0</v>
      </c>
      <c r="R2652" s="682">
        <f t="shared" si="1493"/>
        <v>0</v>
      </c>
      <c r="S2652" s="716">
        <f t="shared" si="1456"/>
        <v>0.2</v>
      </c>
      <c r="T2652" s="679">
        <f t="shared" si="1494"/>
        <v>0</v>
      </c>
      <c r="U2652" s="679">
        <f t="shared" si="1495"/>
        <v>0</v>
      </c>
      <c r="Y2652" s="120"/>
      <c r="AD2652" s="81"/>
      <c r="AF2652" s="370">
        <v>16</v>
      </c>
      <c r="AG2652" s="374">
        <v>14</v>
      </c>
      <c r="AH2652" s="378">
        <v>12</v>
      </c>
      <c r="AI2652" s="381">
        <v>10</v>
      </c>
      <c r="AJ2652" s="386"/>
      <c r="AK2652" s="391"/>
      <c r="AL2652" s="386"/>
      <c r="AM2652" s="363">
        <f t="shared" si="1483"/>
        <v>1</v>
      </c>
      <c r="AN2652" s="578">
        <v>641.20000000000005</v>
      </c>
      <c r="AO2652" s="120">
        <f t="shared" si="1463"/>
        <v>801.5</v>
      </c>
      <c r="AP2652" s="120">
        <f t="shared" si="1457"/>
        <v>961.80000000000007</v>
      </c>
      <c r="AQ2652" s="120">
        <f t="shared" si="1458"/>
        <v>1154.1600000000001</v>
      </c>
      <c r="AR2652" s="120">
        <f t="shared" si="1459"/>
        <v>0</v>
      </c>
      <c r="AS2652" s="120">
        <f t="shared" si="1460"/>
        <v>0</v>
      </c>
      <c r="AT2652" s="120">
        <f t="shared" si="1461"/>
        <v>0</v>
      </c>
      <c r="AU2652" s="363" t="s">
        <v>717</v>
      </c>
      <c r="AV2652" s="393"/>
      <c r="AW2652" s="395"/>
      <c r="AX2652" s="571">
        <v>1.25</v>
      </c>
      <c r="AY2652" s="572">
        <v>1.5</v>
      </c>
      <c r="AZ2652" s="572">
        <v>1.8</v>
      </c>
      <c r="BA2652" s="572">
        <v>0</v>
      </c>
      <c r="BB2652" s="573">
        <v>0</v>
      </c>
      <c r="BC2652" s="395">
        <v>0</v>
      </c>
      <c r="BD2652" s="115"/>
      <c r="BE2652" s="115"/>
      <c r="BF2652" s="115">
        <v>2</v>
      </c>
      <c r="BG2652" s="115">
        <v>28</v>
      </c>
      <c r="BH2652" s="423">
        <f t="shared" si="1487"/>
        <v>63.41</v>
      </c>
      <c r="BI2652" s="417">
        <f t="shared" si="1462"/>
        <v>126.82</v>
      </c>
      <c r="BJ2652" s="115"/>
      <c r="BK2652" s="115"/>
      <c r="BQ2652" s="74" t="str">
        <f t="shared" si="1464"/>
        <v>22028.3L-(14)</v>
      </c>
      <c r="BR2652" s="120" t="str">
        <f t="shared" si="1465"/>
        <v>30 deg El-LR 2.5D Gored/Segmented</v>
      </c>
      <c r="BS2652" s="120">
        <f t="shared" si="1466"/>
        <v>801.5</v>
      </c>
      <c r="BU2652" s="74" t="str">
        <f t="shared" si="1467"/>
        <v>22028.3L-(12)</v>
      </c>
      <c r="BV2652" s="120" t="str">
        <f t="shared" si="1468"/>
        <v>30 deg El-LR 2.5D Gored/Segmented</v>
      </c>
      <c r="BW2652" s="120">
        <f t="shared" si="1469"/>
        <v>961.80000000000007</v>
      </c>
      <c r="BY2652" s="74" t="str">
        <f t="shared" si="1470"/>
        <v>22028.3L-(10)</v>
      </c>
      <c r="BZ2652" s="120" t="str">
        <f t="shared" si="1471"/>
        <v>30 deg El-LR 2.5D Gored/Segmented</v>
      </c>
      <c r="CA2652" s="120">
        <f t="shared" si="1472"/>
        <v>1154.1600000000001</v>
      </c>
      <c r="CC2652" s="115" t="str">
        <f t="shared" si="1473"/>
        <v xml:space="preserve"> </v>
      </c>
      <c r="CD2652" s="120" t="str">
        <f t="shared" si="1474"/>
        <v xml:space="preserve"> </v>
      </c>
      <c r="CE2652" s="417" t="str">
        <f t="shared" si="1475"/>
        <v xml:space="preserve"> </v>
      </c>
      <c r="CF2652" s="115"/>
      <c r="CG2652" s="115" t="str">
        <f t="shared" si="1476"/>
        <v xml:space="preserve"> </v>
      </c>
      <c r="CH2652" s="120" t="str">
        <f t="shared" si="1477"/>
        <v xml:space="preserve"> </v>
      </c>
      <c r="CI2652" s="417" t="str">
        <f t="shared" si="1478"/>
        <v xml:space="preserve"> </v>
      </c>
      <c r="CJ2652" s="115"/>
      <c r="CK2652" s="115" t="str">
        <f t="shared" si="1479"/>
        <v xml:space="preserve"> </v>
      </c>
      <c r="CL2652" s="120" t="str">
        <f t="shared" si="1480"/>
        <v xml:space="preserve"> </v>
      </c>
      <c r="CM2652" s="417" t="str">
        <f t="shared" si="1485"/>
        <v xml:space="preserve"> </v>
      </c>
      <c r="IS2652" s="111">
        <v>415</v>
      </c>
    </row>
    <row r="2653" spans="2:253" s="74" customFormat="1" ht="17.100000000000001" hidden="1" customHeight="1" x14ac:dyDescent="0.25">
      <c r="B2653" s="504">
        <f>IF('KB Duct Parts'!$BL$14=1,'Flanged Elbows'!BB28,0)</f>
        <v>0</v>
      </c>
      <c r="C2653" s="508" t="s">
        <v>1590</v>
      </c>
      <c r="D2653" s="506" t="str">
        <f t="shared" si="1496"/>
        <v>22030.3L</v>
      </c>
      <c r="E2653" s="504" t="s">
        <v>1341</v>
      </c>
      <c r="F2653" s="508" t="str">
        <f t="shared" si="1490"/>
        <v xml:space="preserve"> </v>
      </c>
      <c r="G2653" s="516" t="s">
        <v>828</v>
      </c>
      <c r="H2653" s="504" t="str">
        <f>IF('Flanged Parts'!$BB$6=1,"CS",IF('Flanged Parts'!$BB$6=2,"Glv",0))</f>
        <v>Glv</v>
      </c>
      <c r="I2653" s="1035" t="str">
        <f t="shared" si="1491"/>
        <v>Welded Segments</v>
      </c>
      <c r="J2653" s="1036"/>
      <c r="K2653" s="516" t="s">
        <v>881</v>
      </c>
      <c r="L2653" s="535">
        <v>16</v>
      </c>
      <c r="M2653" s="532" t="s">
        <v>1700</v>
      </c>
      <c r="N2653" s="514">
        <f t="shared" si="1455"/>
        <v>821.52</v>
      </c>
      <c r="O2653" s="514">
        <f t="shared" si="1489"/>
        <v>0</v>
      </c>
      <c r="P2653" s="680">
        <f>'KB Duct Parts'!$AE$3</f>
        <v>0</v>
      </c>
      <c r="Q2653" s="681">
        <f t="shared" si="1492"/>
        <v>0</v>
      </c>
      <c r="R2653" s="682">
        <f t="shared" si="1493"/>
        <v>0</v>
      </c>
      <c r="S2653" s="716">
        <f t="shared" si="1456"/>
        <v>0.2</v>
      </c>
      <c r="T2653" s="679">
        <f t="shared" si="1494"/>
        <v>0</v>
      </c>
      <c r="U2653" s="679">
        <f t="shared" si="1495"/>
        <v>0</v>
      </c>
      <c r="Y2653" s="120"/>
      <c r="AD2653" s="81"/>
      <c r="AF2653" s="370">
        <v>16</v>
      </c>
      <c r="AG2653" s="374">
        <v>14</v>
      </c>
      <c r="AH2653" s="378">
        <v>12</v>
      </c>
      <c r="AI2653" s="381">
        <v>10</v>
      </c>
      <c r="AJ2653" s="386"/>
      <c r="AK2653" s="391"/>
      <c r="AL2653" s="386"/>
      <c r="AM2653" s="363">
        <f t="shared" si="1483"/>
        <v>1</v>
      </c>
      <c r="AN2653" s="578">
        <v>686</v>
      </c>
      <c r="AO2653" s="120">
        <f t="shared" si="1463"/>
        <v>857.5</v>
      </c>
      <c r="AP2653" s="120">
        <f t="shared" si="1457"/>
        <v>1029</v>
      </c>
      <c r="AQ2653" s="120">
        <f t="shared" si="1458"/>
        <v>1234.8</v>
      </c>
      <c r="AR2653" s="120">
        <f t="shared" si="1459"/>
        <v>0</v>
      </c>
      <c r="AS2653" s="120">
        <f t="shared" si="1460"/>
        <v>0</v>
      </c>
      <c r="AT2653" s="120">
        <f t="shared" si="1461"/>
        <v>0</v>
      </c>
      <c r="AU2653" s="363" t="s">
        <v>717</v>
      </c>
      <c r="AV2653" s="393"/>
      <c r="AW2653" s="395"/>
      <c r="AX2653" s="571">
        <v>1.25</v>
      </c>
      <c r="AY2653" s="572">
        <v>1.5</v>
      </c>
      <c r="AZ2653" s="572">
        <v>1.8</v>
      </c>
      <c r="BA2653" s="572">
        <v>0</v>
      </c>
      <c r="BB2653" s="573">
        <v>0</v>
      </c>
      <c r="BC2653" s="395">
        <v>0</v>
      </c>
      <c r="BD2653" s="115"/>
      <c r="BE2653" s="115"/>
      <c r="BF2653" s="115">
        <v>2</v>
      </c>
      <c r="BG2653" s="115">
        <v>30</v>
      </c>
      <c r="BH2653" s="423">
        <f t="shared" si="1487"/>
        <v>67.760000000000005</v>
      </c>
      <c r="BI2653" s="417">
        <f t="shared" si="1462"/>
        <v>135.52000000000001</v>
      </c>
      <c r="BJ2653" s="115"/>
      <c r="BK2653" s="115"/>
      <c r="BQ2653" s="74" t="str">
        <f t="shared" si="1464"/>
        <v>22030.3L-(14)</v>
      </c>
      <c r="BR2653" s="120" t="str">
        <f t="shared" si="1465"/>
        <v>30 deg El-LR 2.5D Gored/Segmented</v>
      </c>
      <c r="BS2653" s="120">
        <f t="shared" si="1466"/>
        <v>857.5</v>
      </c>
      <c r="BU2653" s="74" t="str">
        <f t="shared" si="1467"/>
        <v>22030.3L-(12)</v>
      </c>
      <c r="BV2653" s="120" t="str">
        <f t="shared" si="1468"/>
        <v>30 deg El-LR 2.5D Gored/Segmented</v>
      </c>
      <c r="BW2653" s="120">
        <f t="shared" si="1469"/>
        <v>1029</v>
      </c>
      <c r="BY2653" s="74" t="str">
        <f t="shared" si="1470"/>
        <v>22030.3L-(10)</v>
      </c>
      <c r="BZ2653" s="120" t="str">
        <f t="shared" si="1471"/>
        <v>30 deg El-LR 2.5D Gored/Segmented</v>
      </c>
      <c r="CA2653" s="120">
        <f t="shared" si="1472"/>
        <v>1234.8</v>
      </c>
      <c r="CC2653" s="115" t="str">
        <f t="shared" si="1473"/>
        <v xml:space="preserve"> </v>
      </c>
      <c r="CD2653" s="120" t="str">
        <f t="shared" si="1474"/>
        <v xml:space="preserve"> </v>
      </c>
      <c r="CE2653" s="417" t="str">
        <f t="shared" si="1475"/>
        <v xml:space="preserve"> </v>
      </c>
      <c r="CF2653" s="115"/>
      <c r="CG2653" s="115" t="str">
        <f t="shared" si="1476"/>
        <v xml:space="preserve"> </v>
      </c>
      <c r="CH2653" s="120" t="str">
        <f t="shared" si="1477"/>
        <v xml:space="preserve"> </v>
      </c>
      <c r="CI2653" s="417" t="str">
        <f t="shared" si="1478"/>
        <v xml:space="preserve"> </v>
      </c>
      <c r="CJ2653" s="115"/>
      <c r="CK2653" s="115" t="str">
        <f t="shared" si="1479"/>
        <v xml:space="preserve"> </v>
      </c>
      <c r="CL2653" s="120" t="str">
        <f t="shared" si="1480"/>
        <v xml:space="preserve"> </v>
      </c>
      <c r="CM2653" s="417" t="str">
        <f t="shared" si="1485"/>
        <v xml:space="preserve"> </v>
      </c>
      <c r="IS2653" s="111">
        <v>444</v>
      </c>
    </row>
    <row r="2654" spans="2:253" s="74" customFormat="1" ht="17.100000000000001" hidden="1" customHeight="1" x14ac:dyDescent="0.25">
      <c r="B2654" s="504">
        <f>IF('KB Duct Parts'!$BL$14=1,'Flanged Elbows'!BB29,0)</f>
        <v>0</v>
      </c>
      <c r="C2654" s="508" t="s">
        <v>1591</v>
      </c>
      <c r="D2654" s="506" t="str">
        <f t="shared" si="1496"/>
        <v>22032.3L</v>
      </c>
      <c r="E2654" s="504" t="s">
        <v>1342</v>
      </c>
      <c r="F2654" s="508" t="str">
        <f t="shared" si="1490"/>
        <v xml:space="preserve"> </v>
      </c>
      <c r="G2654" s="516" t="s">
        <v>828</v>
      </c>
      <c r="H2654" s="504" t="str">
        <f>IF('Flanged Parts'!$BB$6=1,"CS",IF('Flanged Parts'!$BB$6=2,"Glv",0))</f>
        <v>Glv</v>
      </c>
      <c r="I2654" s="1035" t="str">
        <f t="shared" si="1491"/>
        <v>Welded Segments</v>
      </c>
      <c r="J2654" s="1036"/>
      <c r="K2654" s="516" t="s">
        <v>881</v>
      </c>
      <c r="L2654" s="535">
        <v>16</v>
      </c>
      <c r="M2654" s="532" t="s">
        <v>1700</v>
      </c>
      <c r="N2654" s="514">
        <f t="shared" si="1455"/>
        <v>914.06000000000006</v>
      </c>
      <c r="O2654" s="514">
        <f t="shared" si="1489"/>
        <v>0</v>
      </c>
      <c r="P2654" s="680">
        <f>'KB Duct Parts'!$AE$3</f>
        <v>0</v>
      </c>
      <c r="Q2654" s="681">
        <f t="shared" si="1492"/>
        <v>0</v>
      </c>
      <c r="R2654" s="682">
        <f t="shared" si="1493"/>
        <v>0</v>
      </c>
      <c r="S2654" s="716">
        <f t="shared" si="1456"/>
        <v>0.2</v>
      </c>
      <c r="T2654" s="679">
        <f t="shared" si="1494"/>
        <v>0</v>
      </c>
      <c r="U2654" s="679">
        <f t="shared" si="1495"/>
        <v>0</v>
      </c>
      <c r="Y2654" s="120"/>
      <c r="AD2654" s="81"/>
      <c r="AF2654" s="370">
        <v>16</v>
      </c>
      <c r="AG2654" s="374">
        <v>14</v>
      </c>
      <c r="AH2654" s="378">
        <v>12</v>
      </c>
      <c r="AI2654" s="381">
        <v>10</v>
      </c>
      <c r="AJ2654" s="386"/>
      <c r="AK2654" s="391"/>
      <c r="AL2654" s="386"/>
      <c r="AM2654" s="363">
        <f t="shared" si="1483"/>
        <v>1</v>
      </c>
      <c r="AN2654" s="578">
        <v>763.7</v>
      </c>
      <c r="AO2654" s="120">
        <f t="shared" si="1463"/>
        <v>954.625</v>
      </c>
      <c r="AP2654" s="120">
        <f t="shared" si="1457"/>
        <v>1145.5500000000002</v>
      </c>
      <c r="AQ2654" s="120">
        <f t="shared" si="1458"/>
        <v>1374.66</v>
      </c>
      <c r="AR2654" s="120">
        <f t="shared" si="1459"/>
        <v>0</v>
      </c>
      <c r="AS2654" s="120">
        <f t="shared" si="1460"/>
        <v>0</v>
      </c>
      <c r="AT2654" s="120">
        <f t="shared" si="1461"/>
        <v>0</v>
      </c>
      <c r="AU2654" s="363" t="s">
        <v>717</v>
      </c>
      <c r="AV2654" s="393"/>
      <c r="AW2654" s="395"/>
      <c r="AX2654" s="571">
        <v>1.25</v>
      </c>
      <c r="AY2654" s="572">
        <v>1.5</v>
      </c>
      <c r="AZ2654" s="572">
        <v>1.8</v>
      </c>
      <c r="BA2654" s="572">
        <v>0</v>
      </c>
      <c r="BB2654" s="573">
        <v>0</v>
      </c>
      <c r="BC2654" s="395">
        <v>0</v>
      </c>
      <c r="BD2654" s="115"/>
      <c r="BE2654" s="115"/>
      <c r="BF2654" s="115">
        <v>2</v>
      </c>
      <c r="BG2654" s="115">
        <v>32</v>
      </c>
      <c r="BH2654" s="423">
        <f t="shared" si="1487"/>
        <v>75.180000000000007</v>
      </c>
      <c r="BI2654" s="417">
        <f t="shared" si="1462"/>
        <v>150.36000000000001</v>
      </c>
      <c r="BJ2654" s="115"/>
      <c r="BK2654" s="115"/>
      <c r="BQ2654" s="74" t="str">
        <f t="shared" si="1464"/>
        <v>22032.3L-(14)</v>
      </c>
      <c r="BR2654" s="120" t="str">
        <f t="shared" si="1465"/>
        <v>30 deg El-LR 2.5D Gored/Segmented</v>
      </c>
      <c r="BS2654" s="120">
        <f t="shared" si="1466"/>
        <v>954.625</v>
      </c>
      <c r="BU2654" s="74" t="str">
        <f t="shared" si="1467"/>
        <v>22032.3L-(12)</v>
      </c>
      <c r="BV2654" s="120" t="str">
        <f t="shared" si="1468"/>
        <v>30 deg El-LR 2.5D Gored/Segmented</v>
      </c>
      <c r="BW2654" s="120">
        <f t="shared" si="1469"/>
        <v>1145.5500000000002</v>
      </c>
      <c r="BY2654" s="74" t="str">
        <f t="shared" si="1470"/>
        <v>22032.3L-(10)</v>
      </c>
      <c r="BZ2654" s="120" t="str">
        <f t="shared" si="1471"/>
        <v>30 deg El-LR 2.5D Gored/Segmented</v>
      </c>
      <c r="CA2654" s="120">
        <f t="shared" si="1472"/>
        <v>1374.66</v>
      </c>
      <c r="CC2654" s="115" t="str">
        <f t="shared" si="1473"/>
        <v xml:space="preserve"> </v>
      </c>
      <c r="CD2654" s="120" t="str">
        <f t="shared" si="1474"/>
        <v xml:space="preserve"> </v>
      </c>
      <c r="CE2654" s="417" t="str">
        <f t="shared" si="1475"/>
        <v xml:space="preserve"> </v>
      </c>
      <c r="CF2654" s="115"/>
      <c r="CG2654" s="115" t="str">
        <f t="shared" si="1476"/>
        <v xml:space="preserve"> </v>
      </c>
      <c r="CH2654" s="120" t="str">
        <f t="shared" si="1477"/>
        <v xml:space="preserve"> </v>
      </c>
      <c r="CI2654" s="417" t="str">
        <f t="shared" si="1478"/>
        <v xml:space="preserve"> </v>
      </c>
      <c r="CJ2654" s="115"/>
      <c r="CK2654" s="115" t="str">
        <f t="shared" si="1479"/>
        <v xml:space="preserve"> </v>
      </c>
      <c r="CL2654" s="120" t="str">
        <f t="shared" si="1480"/>
        <v xml:space="preserve"> </v>
      </c>
      <c r="CM2654" s="417" t="str">
        <f t="shared" si="1485"/>
        <v xml:space="preserve"> </v>
      </c>
      <c r="IS2654" s="111">
        <v>492</v>
      </c>
    </row>
    <row r="2655" spans="2:253" s="74" customFormat="1" ht="17.100000000000001" hidden="1" customHeight="1" x14ac:dyDescent="0.25">
      <c r="B2655" s="504">
        <f>IF('KB Duct Parts'!$BL$14=1,'Flanged Elbows'!BB30,0)</f>
        <v>0</v>
      </c>
      <c r="C2655" s="508" t="s">
        <v>1592</v>
      </c>
      <c r="D2655" s="506" t="str">
        <f t="shared" si="1496"/>
        <v>22034.3L</v>
      </c>
      <c r="E2655" s="504" t="s">
        <v>1343</v>
      </c>
      <c r="F2655" s="508" t="str">
        <f t="shared" si="1490"/>
        <v xml:space="preserve"> </v>
      </c>
      <c r="G2655" s="516" t="s">
        <v>828</v>
      </c>
      <c r="H2655" s="504" t="str">
        <f>IF('Flanged Parts'!$BB$6=1,"CS",IF('Flanged Parts'!$BB$6=2,"Glv",0))</f>
        <v>Glv</v>
      </c>
      <c r="I2655" s="1035" t="str">
        <f t="shared" si="1491"/>
        <v>Welded Segments</v>
      </c>
      <c r="J2655" s="1036"/>
      <c r="K2655" s="516" t="s">
        <v>881</v>
      </c>
      <c r="L2655" s="535">
        <v>16</v>
      </c>
      <c r="M2655" s="532" t="s">
        <v>1700</v>
      </c>
      <c r="N2655" s="514">
        <f t="shared" si="1455"/>
        <v>969.24</v>
      </c>
      <c r="O2655" s="514">
        <f t="shared" si="1489"/>
        <v>0</v>
      </c>
      <c r="P2655" s="680">
        <f>'KB Duct Parts'!$AE$3</f>
        <v>0</v>
      </c>
      <c r="Q2655" s="681">
        <f t="shared" si="1492"/>
        <v>0</v>
      </c>
      <c r="R2655" s="682">
        <f t="shared" si="1493"/>
        <v>0</v>
      </c>
      <c r="S2655" s="716">
        <f t="shared" si="1456"/>
        <v>0.2</v>
      </c>
      <c r="T2655" s="679">
        <f t="shared" si="1494"/>
        <v>0</v>
      </c>
      <c r="U2655" s="679">
        <f t="shared" si="1495"/>
        <v>0</v>
      </c>
      <c r="Y2655" s="120"/>
      <c r="AD2655" s="81"/>
      <c r="AF2655" s="370">
        <v>16</v>
      </c>
      <c r="AG2655" s="374">
        <v>14</v>
      </c>
      <c r="AH2655" s="378">
        <v>12</v>
      </c>
      <c r="AI2655" s="381">
        <v>10</v>
      </c>
      <c r="AJ2655" s="386"/>
      <c r="AK2655" s="391"/>
      <c r="AL2655" s="386"/>
      <c r="AM2655" s="363">
        <f t="shared" si="1483"/>
        <v>1</v>
      </c>
      <c r="AN2655" s="578">
        <v>814.6</v>
      </c>
      <c r="AO2655" s="120">
        <f t="shared" si="1463"/>
        <v>1018.25</v>
      </c>
      <c r="AP2655" s="120">
        <f t="shared" si="1457"/>
        <v>1221.9000000000001</v>
      </c>
      <c r="AQ2655" s="120">
        <f t="shared" si="1458"/>
        <v>1466.28</v>
      </c>
      <c r="AR2655" s="120">
        <f t="shared" si="1459"/>
        <v>0</v>
      </c>
      <c r="AS2655" s="120">
        <f t="shared" si="1460"/>
        <v>0</v>
      </c>
      <c r="AT2655" s="120">
        <f t="shared" si="1461"/>
        <v>0</v>
      </c>
      <c r="AU2655" s="363" t="s">
        <v>717</v>
      </c>
      <c r="AV2655" s="393"/>
      <c r="AW2655" s="395"/>
      <c r="AX2655" s="571">
        <v>1.25</v>
      </c>
      <c r="AY2655" s="572">
        <v>1.5</v>
      </c>
      <c r="AZ2655" s="572">
        <v>1.8</v>
      </c>
      <c r="BA2655" s="572">
        <v>0</v>
      </c>
      <c r="BB2655" s="573">
        <v>0</v>
      </c>
      <c r="BC2655" s="395">
        <v>0</v>
      </c>
      <c r="BD2655" s="115"/>
      <c r="BE2655" s="115"/>
      <c r="BF2655" s="115">
        <v>2</v>
      </c>
      <c r="BG2655" s="115">
        <v>34</v>
      </c>
      <c r="BH2655" s="423">
        <f t="shared" si="1487"/>
        <v>77.319999999999993</v>
      </c>
      <c r="BI2655" s="417">
        <f t="shared" si="1462"/>
        <v>154.63999999999999</v>
      </c>
      <c r="BJ2655" s="115"/>
      <c r="BK2655" s="115"/>
      <c r="BQ2655" s="74" t="str">
        <f t="shared" si="1464"/>
        <v>22034.3L-(14)</v>
      </c>
      <c r="BR2655" s="120" t="str">
        <f t="shared" si="1465"/>
        <v>30 deg El-LR 2.5D Gored/Segmented</v>
      </c>
      <c r="BS2655" s="120">
        <f t="shared" si="1466"/>
        <v>1018.25</v>
      </c>
      <c r="BU2655" s="74" t="str">
        <f t="shared" si="1467"/>
        <v>22034.3L-(12)</v>
      </c>
      <c r="BV2655" s="120" t="str">
        <f t="shared" si="1468"/>
        <v>30 deg El-LR 2.5D Gored/Segmented</v>
      </c>
      <c r="BW2655" s="120">
        <f t="shared" si="1469"/>
        <v>1221.9000000000001</v>
      </c>
      <c r="BY2655" s="74" t="str">
        <f t="shared" si="1470"/>
        <v>22034.3L-(10)</v>
      </c>
      <c r="BZ2655" s="120" t="str">
        <f t="shared" si="1471"/>
        <v>30 deg El-LR 2.5D Gored/Segmented</v>
      </c>
      <c r="CA2655" s="120">
        <f t="shared" si="1472"/>
        <v>1466.28</v>
      </c>
      <c r="CC2655" s="115" t="str">
        <f t="shared" si="1473"/>
        <v xml:space="preserve"> </v>
      </c>
      <c r="CD2655" s="120" t="str">
        <f t="shared" si="1474"/>
        <v xml:space="preserve"> </v>
      </c>
      <c r="CE2655" s="417" t="str">
        <f t="shared" si="1475"/>
        <v xml:space="preserve"> </v>
      </c>
      <c r="CF2655" s="115"/>
      <c r="CG2655" s="115" t="str">
        <f t="shared" si="1476"/>
        <v xml:space="preserve"> </v>
      </c>
      <c r="CH2655" s="120" t="str">
        <f t="shared" si="1477"/>
        <v xml:space="preserve"> </v>
      </c>
      <c r="CI2655" s="417" t="str">
        <f t="shared" si="1478"/>
        <v xml:space="preserve"> </v>
      </c>
      <c r="CJ2655" s="115"/>
      <c r="CK2655" s="115" t="str">
        <f t="shared" si="1479"/>
        <v xml:space="preserve"> </v>
      </c>
      <c r="CL2655" s="120" t="str">
        <f t="shared" si="1480"/>
        <v xml:space="preserve"> </v>
      </c>
      <c r="CM2655" s="417" t="str">
        <f t="shared" si="1485"/>
        <v xml:space="preserve"> </v>
      </c>
      <c r="IS2655" s="111">
        <v>524</v>
      </c>
    </row>
    <row r="2656" spans="2:253" s="74" customFormat="1" ht="17.100000000000001" hidden="1" customHeight="1" x14ac:dyDescent="0.25">
      <c r="B2656" s="504">
        <f>IF('KB Duct Parts'!$BL$14=1,'Flanged Elbows'!BB31,0)</f>
        <v>0</v>
      </c>
      <c r="C2656" s="508" t="s">
        <v>1593</v>
      </c>
      <c r="D2656" s="506" t="str">
        <f t="shared" si="1496"/>
        <v>22036.3L</v>
      </c>
      <c r="E2656" s="504" t="s">
        <v>1344</v>
      </c>
      <c r="F2656" s="508" t="str">
        <f t="shared" si="1490"/>
        <v xml:space="preserve"> </v>
      </c>
      <c r="G2656" s="516" t="s">
        <v>828</v>
      </c>
      <c r="H2656" s="504" t="str">
        <f>IF('Flanged Parts'!$BB$6=1,"CS",IF('Flanged Parts'!$BB$6=2,"Glv",0))</f>
        <v>Glv</v>
      </c>
      <c r="I2656" s="1035" t="str">
        <f t="shared" si="1491"/>
        <v>Welded Segments</v>
      </c>
      <c r="J2656" s="1036"/>
      <c r="K2656" s="516" t="s">
        <v>881</v>
      </c>
      <c r="L2656" s="535">
        <v>16</v>
      </c>
      <c r="M2656" s="532" t="s">
        <v>1700</v>
      </c>
      <c r="N2656" s="514">
        <f t="shared" si="1455"/>
        <v>1089.6200000000001</v>
      </c>
      <c r="O2656" s="514">
        <f t="shared" si="1489"/>
        <v>0</v>
      </c>
      <c r="P2656" s="680">
        <f>'KB Duct Parts'!$AE$3</f>
        <v>0</v>
      </c>
      <c r="Q2656" s="681">
        <f t="shared" si="1492"/>
        <v>0</v>
      </c>
      <c r="R2656" s="682">
        <f t="shared" si="1493"/>
        <v>0</v>
      </c>
      <c r="S2656" s="716">
        <f t="shared" si="1456"/>
        <v>0.2</v>
      </c>
      <c r="T2656" s="679">
        <f t="shared" si="1494"/>
        <v>0</v>
      </c>
      <c r="U2656" s="679">
        <f t="shared" si="1495"/>
        <v>0</v>
      </c>
      <c r="Y2656" s="120"/>
      <c r="AD2656" s="81"/>
      <c r="AF2656" s="370">
        <v>16</v>
      </c>
      <c r="AG2656" s="374">
        <v>14</v>
      </c>
      <c r="AH2656" s="378">
        <v>12</v>
      </c>
      <c r="AI2656" s="381">
        <v>10</v>
      </c>
      <c r="AJ2656" s="386"/>
      <c r="AK2656" s="391"/>
      <c r="AL2656" s="386"/>
      <c r="AM2656" s="363">
        <f t="shared" si="1483"/>
        <v>1</v>
      </c>
      <c r="AN2656" s="578">
        <v>924.6</v>
      </c>
      <c r="AO2656" s="120">
        <f t="shared" si="1463"/>
        <v>1155.75</v>
      </c>
      <c r="AP2656" s="120">
        <f t="shared" si="1457"/>
        <v>1386.9</v>
      </c>
      <c r="AQ2656" s="120">
        <f t="shared" si="1458"/>
        <v>1664.28</v>
      </c>
      <c r="AR2656" s="120">
        <f t="shared" si="1459"/>
        <v>0</v>
      </c>
      <c r="AS2656" s="120">
        <f t="shared" si="1460"/>
        <v>0</v>
      </c>
      <c r="AT2656" s="120">
        <f t="shared" si="1461"/>
        <v>0</v>
      </c>
      <c r="AU2656" s="363" t="s">
        <v>717</v>
      </c>
      <c r="AV2656" s="393"/>
      <c r="AW2656" s="395"/>
      <c r="AX2656" s="571">
        <v>1.25</v>
      </c>
      <c r="AY2656" s="572">
        <v>1.5</v>
      </c>
      <c r="AZ2656" s="572">
        <v>1.8</v>
      </c>
      <c r="BA2656" s="572">
        <v>0</v>
      </c>
      <c r="BB2656" s="573">
        <v>0</v>
      </c>
      <c r="BC2656" s="395">
        <v>0</v>
      </c>
      <c r="BD2656" s="115"/>
      <c r="BE2656" s="115"/>
      <c r="BF2656" s="115">
        <v>2</v>
      </c>
      <c r="BG2656" s="115">
        <v>36</v>
      </c>
      <c r="BH2656" s="423">
        <f t="shared" si="1487"/>
        <v>82.51</v>
      </c>
      <c r="BI2656" s="417">
        <f t="shared" si="1462"/>
        <v>165.02</v>
      </c>
      <c r="BJ2656" s="115"/>
      <c r="BK2656" s="115"/>
      <c r="BQ2656" s="74" t="str">
        <f t="shared" si="1464"/>
        <v>22036.3L-(14)</v>
      </c>
      <c r="BR2656" s="120" t="str">
        <f t="shared" si="1465"/>
        <v>30 deg El-LR 2.5D Gored/Segmented</v>
      </c>
      <c r="BS2656" s="120">
        <f t="shared" si="1466"/>
        <v>1155.75</v>
      </c>
      <c r="BU2656" s="74" t="str">
        <f t="shared" si="1467"/>
        <v>22036.3L-(12)</v>
      </c>
      <c r="BV2656" s="120" t="str">
        <f t="shared" si="1468"/>
        <v>30 deg El-LR 2.5D Gored/Segmented</v>
      </c>
      <c r="BW2656" s="120">
        <f t="shared" si="1469"/>
        <v>1386.9</v>
      </c>
      <c r="BY2656" s="74" t="str">
        <f t="shared" si="1470"/>
        <v>22036.3L-(10)</v>
      </c>
      <c r="BZ2656" s="120" t="str">
        <f t="shared" si="1471"/>
        <v>30 deg El-LR 2.5D Gored/Segmented</v>
      </c>
      <c r="CA2656" s="120">
        <f t="shared" si="1472"/>
        <v>1664.28</v>
      </c>
      <c r="CC2656" s="115" t="str">
        <f t="shared" si="1473"/>
        <v xml:space="preserve"> </v>
      </c>
      <c r="CD2656" s="120" t="str">
        <f t="shared" si="1474"/>
        <v xml:space="preserve"> </v>
      </c>
      <c r="CE2656" s="417" t="str">
        <f t="shared" si="1475"/>
        <v xml:space="preserve"> </v>
      </c>
      <c r="CF2656" s="115"/>
      <c r="CG2656" s="115" t="str">
        <f t="shared" si="1476"/>
        <v xml:space="preserve"> </v>
      </c>
      <c r="CH2656" s="120" t="str">
        <f t="shared" si="1477"/>
        <v xml:space="preserve"> </v>
      </c>
      <c r="CI2656" s="417" t="str">
        <f t="shared" si="1478"/>
        <v xml:space="preserve"> </v>
      </c>
      <c r="CJ2656" s="115"/>
      <c r="CK2656" s="115" t="str">
        <f t="shared" si="1479"/>
        <v xml:space="preserve"> </v>
      </c>
      <c r="CL2656" s="120" t="str">
        <f t="shared" si="1480"/>
        <v xml:space="preserve"> </v>
      </c>
      <c r="CM2656" s="417" t="str">
        <f t="shared" si="1485"/>
        <v xml:space="preserve"> </v>
      </c>
      <c r="IS2656" s="111">
        <v>589</v>
      </c>
    </row>
    <row r="2657" spans="2:253" s="74" customFormat="1" ht="17.100000000000001" hidden="1" customHeight="1" x14ac:dyDescent="0.25">
      <c r="B2657" s="504">
        <f>IF('KB Duct Parts'!$BL$14=1,'Flanged Elbows'!BB32,0)</f>
        <v>0</v>
      </c>
      <c r="C2657" s="508" t="s">
        <v>1594</v>
      </c>
      <c r="D2657" s="506" t="str">
        <f t="shared" si="1496"/>
        <v>22038.3L</v>
      </c>
      <c r="E2657" s="504" t="s">
        <v>1345</v>
      </c>
      <c r="F2657" s="508" t="str">
        <f t="shared" si="1490"/>
        <v xml:space="preserve"> </v>
      </c>
      <c r="G2657" s="516" t="s">
        <v>828</v>
      </c>
      <c r="H2657" s="504" t="str">
        <f>IF('Flanged Parts'!$BB$6=1,"CS",IF('Flanged Parts'!$BB$6=2,"Glv",0))</f>
        <v>Glv</v>
      </c>
      <c r="I2657" s="1035" t="str">
        <f t="shared" si="1491"/>
        <v>Welded Segments</v>
      </c>
      <c r="J2657" s="1036"/>
      <c r="K2657" s="516" t="s">
        <v>881</v>
      </c>
      <c r="L2657" s="535">
        <v>16</v>
      </c>
      <c r="M2657" s="532" t="s">
        <v>1700</v>
      </c>
      <c r="N2657" s="514">
        <f t="shared" si="1455"/>
        <v>1202.76</v>
      </c>
      <c r="O2657" s="514">
        <f t="shared" si="1489"/>
        <v>0</v>
      </c>
      <c r="P2657" s="680">
        <f>'KB Duct Parts'!$AE$3</f>
        <v>0</v>
      </c>
      <c r="Q2657" s="681">
        <f t="shared" si="1492"/>
        <v>0</v>
      </c>
      <c r="R2657" s="682">
        <f t="shared" si="1493"/>
        <v>0</v>
      </c>
      <c r="S2657" s="716">
        <f t="shared" si="1456"/>
        <v>0.2</v>
      </c>
      <c r="T2657" s="679">
        <f t="shared" si="1494"/>
        <v>0</v>
      </c>
      <c r="U2657" s="679">
        <f t="shared" si="1495"/>
        <v>0</v>
      </c>
      <c r="Y2657" s="120"/>
      <c r="AD2657" s="81"/>
      <c r="AF2657" s="370">
        <v>16</v>
      </c>
      <c r="AG2657" s="374">
        <v>14</v>
      </c>
      <c r="AH2657" s="378">
        <v>12</v>
      </c>
      <c r="AI2657" s="381">
        <v>10</v>
      </c>
      <c r="AJ2657" s="386"/>
      <c r="AK2657" s="391"/>
      <c r="AL2657" s="386"/>
      <c r="AM2657" s="363">
        <f t="shared" si="1483"/>
        <v>1</v>
      </c>
      <c r="AN2657" s="578">
        <v>1031.3</v>
      </c>
      <c r="AO2657" s="120">
        <f t="shared" si="1463"/>
        <v>1289.125</v>
      </c>
      <c r="AP2657" s="120">
        <f t="shared" si="1457"/>
        <v>1546.9499999999998</v>
      </c>
      <c r="AQ2657" s="120">
        <f t="shared" si="1458"/>
        <v>1856.34</v>
      </c>
      <c r="AR2657" s="120">
        <f t="shared" si="1459"/>
        <v>0</v>
      </c>
      <c r="AS2657" s="120">
        <f t="shared" si="1460"/>
        <v>0</v>
      </c>
      <c r="AT2657" s="120">
        <f t="shared" si="1461"/>
        <v>0</v>
      </c>
      <c r="AU2657" s="363" t="s">
        <v>717</v>
      </c>
      <c r="AV2657" s="393"/>
      <c r="AW2657" s="395"/>
      <c r="AX2657" s="571">
        <v>1.25</v>
      </c>
      <c r="AY2657" s="572">
        <v>1.5</v>
      </c>
      <c r="AZ2657" s="572">
        <v>1.8</v>
      </c>
      <c r="BA2657" s="572">
        <v>0</v>
      </c>
      <c r="BB2657" s="573">
        <v>0</v>
      </c>
      <c r="BC2657" s="395">
        <v>0</v>
      </c>
      <c r="BD2657" s="115"/>
      <c r="BE2657" s="115"/>
      <c r="BF2657" s="115">
        <v>2</v>
      </c>
      <c r="BG2657" s="115">
        <v>38</v>
      </c>
      <c r="BH2657" s="423">
        <f t="shared" si="1487"/>
        <v>85.73</v>
      </c>
      <c r="BI2657" s="417">
        <f t="shared" si="1462"/>
        <v>171.46</v>
      </c>
      <c r="BJ2657" s="115"/>
      <c r="BK2657" s="115"/>
      <c r="BQ2657" s="74" t="str">
        <f t="shared" si="1464"/>
        <v>22038.3L-(14)</v>
      </c>
      <c r="BR2657" s="120" t="str">
        <f t="shared" si="1465"/>
        <v>30 deg El-LR 2.5D Gored/Segmented</v>
      </c>
      <c r="BS2657" s="120">
        <f t="shared" si="1466"/>
        <v>1289.125</v>
      </c>
      <c r="BU2657" s="74" t="str">
        <f t="shared" si="1467"/>
        <v>22038.3L-(12)</v>
      </c>
      <c r="BV2657" s="120" t="str">
        <f t="shared" si="1468"/>
        <v>30 deg El-LR 2.5D Gored/Segmented</v>
      </c>
      <c r="BW2657" s="120">
        <f t="shared" si="1469"/>
        <v>1546.9499999999998</v>
      </c>
      <c r="BY2657" s="74" t="str">
        <f t="shared" si="1470"/>
        <v>22038.3L-(10)</v>
      </c>
      <c r="BZ2657" s="120" t="str">
        <f t="shared" si="1471"/>
        <v>30 deg El-LR 2.5D Gored/Segmented</v>
      </c>
      <c r="CA2657" s="120">
        <f t="shared" si="1472"/>
        <v>1856.34</v>
      </c>
      <c r="CC2657" s="115" t="str">
        <f t="shared" si="1473"/>
        <v xml:space="preserve"> </v>
      </c>
      <c r="CD2657" s="120" t="str">
        <f t="shared" si="1474"/>
        <v xml:space="preserve"> </v>
      </c>
      <c r="CE2657" s="417" t="str">
        <f t="shared" si="1475"/>
        <v xml:space="preserve"> </v>
      </c>
      <c r="CF2657" s="115"/>
      <c r="CG2657" s="115" t="str">
        <f t="shared" si="1476"/>
        <v xml:space="preserve"> </v>
      </c>
      <c r="CH2657" s="120" t="str">
        <f t="shared" si="1477"/>
        <v xml:space="preserve"> </v>
      </c>
      <c r="CI2657" s="417" t="str">
        <f t="shared" si="1478"/>
        <v xml:space="preserve"> </v>
      </c>
      <c r="CJ2657" s="115"/>
      <c r="CK2657" s="115" t="str">
        <f t="shared" si="1479"/>
        <v xml:space="preserve"> </v>
      </c>
      <c r="CL2657" s="120" t="str">
        <f t="shared" si="1480"/>
        <v xml:space="preserve"> </v>
      </c>
      <c r="CM2657" s="417" t="str">
        <f t="shared" si="1485"/>
        <v xml:space="preserve"> </v>
      </c>
      <c r="IS2657" s="111">
        <v>653</v>
      </c>
    </row>
    <row r="2658" spans="2:253" s="74" customFormat="1" ht="17.100000000000001" hidden="1" customHeight="1" x14ac:dyDescent="0.25">
      <c r="B2658" s="504">
        <f>IF('KB Duct Parts'!$BL$14=1,'Flanged Elbows'!BB33,0)</f>
        <v>0</v>
      </c>
      <c r="C2658" s="508" t="s">
        <v>1595</v>
      </c>
      <c r="D2658" s="506" t="str">
        <f t="shared" si="1496"/>
        <v>22040.3L</v>
      </c>
      <c r="E2658" s="504" t="s">
        <v>1346</v>
      </c>
      <c r="F2658" s="508" t="str">
        <f t="shared" si="1490"/>
        <v xml:space="preserve"> </v>
      </c>
      <c r="G2658" s="516" t="s">
        <v>828</v>
      </c>
      <c r="H2658" s="504" t="str">
        <f>IF('Flanged Parts'!$BB$6=1,"CS",IF('Flanged Parts'!$BB$6=2,"Glv",0))</f>
        <v>Glv</v>
      </c>
      <c r="I2658" s="1035" t="str">
        <f t="shared" si="1491"/>
        <v>Welded Segments</v>
      </c>
      <c r="J2658" s="1036"/>
      <c r="K2658" s="516" t="s">
        <v>881</v>
      </c>
      <c r="L2658" s="535">
        <v>16</v>
      </c>
      <c r="M2658" s="532" t="s">
        <v>1700</v>
      </c>
      <c r="N2658" s="514">
        <f t="shared" si="1455"/>
        <v>1319.98</v>
      </c>
      <c r="O2658" s="514">
        <f t="shared" si="1489"/>
        <v>0</v>
      </c>
      <c r="P2658" s="680">
        <f>'KB Duct Parts'!$AE$3</f>
        <v>0</v>
      </c>
      <c r="Q2658" s="681">
        <f t="shared" si="1492"/>
        <v>0</v>
      </c>
      <c r="R2658" s="682">
        <f t="shared" si="1493"/>
        <v>0</v>
      </c>
      <c r="S2658" s="716">
        <f t="shared" si="1456"/>
        <v>0.2</v>
      </c>
      <c r="T2658" s="679">
        <f t="shared" si="1494"/>
        <v>0</v>
      </c>
      <c r="U2658" s="679">
        <f t="shared" si="1495"/>
        <v>0</v>
      </c>
      <c r="Y2658" s="120"/>
      <c r="AD2658" s="81"/>
      <c r="AF2658" s="370">
        <v>16</v>
      </c>
      <c r="AG2658" s="374">
        <v>14</v>
      </c>
      <c r="AH2658" s="378">
        <v>12</v>
      </c>
      <c r="AI2658" s="381">
        <v>10</v>
      </c>
      <c r="AJ2658" s="386"/>
      <c r="AK2658" s="391"/>
      <c r="AL2658" s="386"/>
      <c r="AM2658" s="363">
        <f t="shared" si="1483"/>
        <v>1</v>
      </c>
      <c r="AN2658" s="578">
        <v>1137.5999999999999</v>
      </c>
      <c r="AO2658" s="120">
        <f t="shared" si="1463"/>
        <v>1422</v>
      </c>
      <c r="AP2658" s="120">
        <f t="shared" si="1457"/>
        <v>1706.3999999999999</v>
      </c>
      <c r="AQ2658" s="120">
        <f t="shared" si="1458"/>
        <v>2047.6799999999998</v>
      </c>
      <c r="AR2658" s="120">
        <f t="shared" si="1459"/>
        <v>0</v>
      </c>
      <c r="AS2658" s="120">
        <f t="shared" si="1460"/>
        <v>0</v>
      </c>
      <c r="AT2658" s="120">
        <f t="shared" si="1461"/>
        <v>0</v>
      </c>
      <c r="AU2658" s="363" t="s">
        <v>717</v>
      </c>
      <c r="AV2658" s="393"/>
      <c r="AW2658" s="395"/>
      <c r="AX2658" s="571">
        <v>1.25</v>
      </c>
      <c r="AY2658" s="572">
        <v>1.5</v>
      </c>
      <c r="AZ2658" s="572">
        <v>1.8</v>
      </c>
      <c r="BA2658" s="572">
        <v>0</v>
      </c>
      <c r="BB2658" s="573">
        <v>0</v>
      </c>
      <c r="BC2658" s="395">
        <v>0</v>
      </c>
      <c r="BD2658" s="115"/>
      <c r="BE2658" s="115"/>
      <c r="BF2658" s="115">
        <v>2</v>
      </c>
      <c r="BG2658" s="115">
        <v>40</v>
      </c>
      <c r="BH2658" s="423">
        <f t="shared" si="1487"/>
        <v>91.19</v>
      </c>
      <c r="BI2658" s="417">
        <f t="shared" si="1462"/>
        <v>182.38</v>
      </c>
      <c r="BJ2658" s="115"/>
      <c r="BK2658" s="115"/>
      <c r="BQ2658" s="74" t="str">
        <f t="shared" si="1464"/>
        <v>22040.3L-(14)</v>
      </c>
      <c r="BR2658" s="120" t="str">
        <f t="shared" si="1465"/>
        <v>30 deg El-LR 2.5D Gored/Segmented</v>
      </c>
      <c r="BS2658" s="120">
        <f t="shared" si="1466"/>
        <v>1422</v>
      </c>
      <c r="BU2658" s="74" t="str">
        <f t="shared" si="1467"/>
        <v>22040.3L-(12)</v>
      </c>
      <c r="BV2658" s="120" t="str">
        <f t="shared" si="1468"/>
        <v>30 deg El-LR 2.5D Gored/Segmented</v>
      </c>
      <c r="BW2658" s="120">
        <f t="shared" si="1469"/>
        <v>1706.3999999999999</v>
      </c>
      <c r="BY2658" s="74" t="str">
        <f t="shared" si="1470"/>
        <v>22040.3L-(10)</v>
      </c>
      <c r="BZ2658" s="120" t="str">
        <f t="shared" si="1471"/>
        <v>30 deg El-LR 2.5D Gored/Segmented</v>
      </c>
      <c r="CA2658" s="120">
        <f t="shared" si="1472"/>
        <v>2047.6799999999998</v>
      </c>
      <c r="CC2658" s="115" t="str">
        <f t="shared" si="1473"/>
        <v xml:space="preserve"> </v>
      </c>
      <c r="CD2658" s="120" t="str">
        <f t="shared" si="1474"/>
        <v xml:space="preserve"> </v>
      </c>
      <c r="CE2658" s="417" t="str">
        <f t="shared" si="1475"/>
        <v xml:space="preserve"> </v>
      </c>
      <c r="CF2658" s="115"/>
      <c r="CG2658" s="115" t="str">
        <f t="shared" si="1476"/>
        <v xml:space="preserve"> </v>
      </c>
      <c r="CH2658" s="120" t="str">
        <f t="shared" si="1477"/>
        <v xml:space="preserve"> </v>
      </c>
      <c r="CI2658" s="417" t="str">
        <f t="shared" si="1478"/>
        <v xml:space="preserve"> </v>
      </c>
      <c r="CJ2658" s="115"/>
      <c r="CK2658" s="115" t="str">
        <f t="shared" si="1479"/>
        <v xml:space="preserve"> </v>
      </c>
      <c r="CL2658" s="120" t="str">
        <f t="shared" si="1480"/>
        <v xml:space="preserve"> </v>
      </c>
      <c r="CM2658" s="417" t="str">
        <f t="shared" si="1485"/>
        <v xml:space="preserve"> </v>
      </c>
      <c r="IS2658" s="111">
        <v>718</v>
      </c>
    </row>
    <row r="2659" spans="2:253" s="74" customFormat="1" ht="17.100000000000001" hidden="1" customHeight="1" x14ac:dyDescent="0.25">
      <c r="B2659" s="504">
        <f>IF('KB Duct Parts'!$BL$14=1,'Flanged Elbows'!BB34,0)</f>
        <v>0</v>
      </c>
      <c r="C2659" s="508" t="s">
        <v>1596</v>
      </c>
      <c r="D2659" s="506" t="str">
        <f t="shared" si="1496"/>
        <v>22042.3L</v>
      </c>
      <c r="E2659" s="504" t="s">
        <v>1347</v>
      </c>
      <c r="F2659" s="508" t="str">
        <f t="shared" si="1490"/>
        <v xml:space="preserve"> </v>
      </c>
      <c r="G2659" s="516" t="s">
        <v>828</v>
      </c>
      <c r="H2659" s="504" t="s">
        <v>1094</v>
      </c>
      <c r="I2659" s="1035" t="str">
        <f t="shared" si="1491"/>
        <v>Welded Segments</v>
      </c>
      <c r="J2659" s="1036"/>
      <c r="K2659" s="516" t="s">
        <v>881</v>
      </c>
      <c r="L2659" s="535">
        <v>16</v>
      </c>
      <c r="M2659" s="532" t="s">
        <v>1700</v>
      </c>
      <c r="N2659" s="514">
        <f t="shared" si="1455"/>
        <v>1469.3999999999999</v>
      </c>
      <c r="O2659" s="514">
        <f t="shared" si="1489"/>
        <v>0</v>
      </c>
      <c r="P2659" s="680">
        <f>'KB Duct Parts'!$AE$3</f>
        <v>0</v>
      </c>
      <c r="Q2659" s="681">
        <f t="shared" si="1492"/>
        <v>0</v>
      </c>
      <c r="R2659" s="682">
        <f t="shared" si="1493"/>
        <v>0</v>
      </c>
      <c r="S2659" s="716">
        <f t="shared" si="1456"/>
        <v>0.2</v>
      </c>
      <c r="T2659" s="679">
        <f t="shared" si="1494"/>
        <v>0</v>
      </c>
      <c r="U2659" s="679">
        <f t="shared" si="1495"/>
        <v>0</v>
      </c>
      <c r="Y2659" s="120"/>
      <c r="AD2659" s="81"/>
      <c r="AF2659" s="370">
        <v>16</v>
      </c>
      <c r="AG2659" s="374">
        <v>14</v>
      </c>
      <c r="AH2659" s="378">
        <v>12</v>
      </c>
      <c r="AI2659" s="381">
        <v>10</v>
      </c>
      <c r="AJ2659" s="386"/>
      <c r="AK2659" s="391"/>
      <c r="AL2659" s="386"/>
      <c r="AM2659" s="363">
        <f t="shared" si="1483"/>
        <v>1</v>
      </c>
      <c r="AN2659" s="578">
        <v>1373.6</v>
      </c>
      <c r="AO2659" s="120">
        <f t="shared" si="1463"/>
        <v>1717</v>
      </c>
      <c r="AP2659" s="120">
        <f t="shared" si="1457"/>
        <v>2060.3999999999996</v>
      </c>
      <c r="AQ2659" s="120">
        <f t="shared" si="1458"/>
        <v>2472.48</v>
      </c>
      <c r="AR2659" s="120">
        <f t="shared" si="1459"/>
        <v>0</v>
      </c>
      <c r="AS2659" s="120">
        <f t="shared" si="1460"/>
        <v>0</v>
      </c>
      <c r="AT2659" s="120">
        <f t="shared" si="1461"/>
        <v>0</v>
      </c>
      <c r="AU2659" s="363" t="s">
        <v>717</v>
      </c>
      <c r="AV2659" s="393"/>
      <c r="AW2659" s="395"/>
      <c r="AX2659" s="571">
        <v>1.25</v>
      </c>
      <c r="AY2659" s="572">
        <v>1.5</v>
      </c>
      <c r="AZ2659" s="572">
        <v>1.8</v>
      </c>
      <c r="BA2659" s="572">
        <v>0</v>
      </c>
      <c r="BB2659" s="573">
        <v>0</v>
      </c>
      <c r="BC2659" s="395">
        <v>0</v>
      </c>
      <c r="BD2659" s="115"/>
      <c r="BE2659" s="115"/>
      <c r="BF2659" s="115">
        <v>2</v>
      </c>
      <c r="BG2659" s="115">
        <v>42</v>
      </c>
      <c r="BH2659" s="423">
        <f t="shared" si="1487"/>
        <v>47.9</v>
      </c>
      <c r="BI2659" s="417">
        <f t="shared" si="1462"/>
        <v>95.8</v>
      </c>
      <c r="BJ2659" s="115"/>
      <c r="BK2659" s="115"/>
      <c r="BQ2659" s="74" t="str">
        <f t="shared" si="1464"/>
        <v>22042.3L-(14)</v>
      </c>
      <c r="BR2659" s="120" t="str">
        <f t="shared" si="1465"/>
        <v>30 deg El-LR 2.5D Gored/Segmented</v>
      </c>
      <c r="BS2659" s="120">
        <f t="shared" si="1466"/>
        <v>1717</v>
      </c>
      <c r="BU2659" s="74" t="str">
        <f t="shared" si="1467"/>
        <v>22042.3L-(12)</v>
      </c>
      <c r="BV2659" s="120" t="str">
        <f t="shared" si="1468"/>
        <v>30 deg El-LR 2.5D Gored/Segmented</v>
      </c>
      <c r="BW2659" s="120">
        <f t="shared" si="1469"/>
        <v>2060.3999999999996</v>
      </c>
      <c r="BY2659" s="74" t="str">
        <f t="shared" si="1470"/>
        <v>22042.3L-(10)</v>
      </c>
      <c r="BZ2659" s="120" t="str">
        <f t="shared" si="1471"/>
        <v>30 deg El-LR 2.5D Gored/Segmented</v>
      </c>
      <c r="CA2659" s="120">
        <f t="shared" si="1472"/>
        <v>2472.48</v>
      </c>
      <c r="CC2659" s="115" t="str">
        <f t="shared" si="1473"/>
        <v xml:space="preserve"> </v>
      </c>
      <c r="CD2659" s="120" t="str">
        <f t="shared" si="1474"/>
        <v xml:space="preserve"> </v>
      </c>
      <c r="CE2659" s="417" t="str">
        <f t="shared" si="1475"/>
        <v xml:space="preserve"> </v>
      </c>
      <c r="CF2659" s="115"/>
      <c r="CG2659" s="115" t="str">
        <f t="shared" si="1476"/>
        <v xml:space="preserve"> </v>
      </c>
      <c r="CH2659" s="120" t="str">
        <f t="shared" si="1477"/>
        <v xml:space="preserve"> </v>
      </c>
      <c r="CI2659" s="417" t="str">
        <f t="shared" si="1478"/>
        <v xml:space="preserve"> </v>
      </c>
      <c r="CJ2659" s="115"/>
      <c r="CK2659" s="115" t="str">
        <f t="shared" si="1479"/>
        <v xml:space="preserve"> </v>
      </c>
      <c r="CL2659" s="120" t="str">
        <f t="shared" si="1480"/>
        <v xml:space="preserve"> </v>
      </c>
      <c r="CM2659" s="417" t="str">
        <f t="shared" si="1485"/>
        <v xml:space="preserve"> </v>
      </c>
      <c r="IS2659" s="111">
        <v>783</v>
      </c>
    </row>
    <row r="2660" spans="2:253" s="74" customFormat="1" ht="17.100000000000001" hidden="1" customHeight="1" x14ac:dyDescent="0.25">
      <c r="B2660" s="504">
        <f>IF('KB Duct Parts'!$BL$14=1,'Flanged Elbows'!BB35,0)</f>
        <v>0</v>
      </c>
      <c r="C2660" s="508" t="s">
        <v>1597</v>
      </c>
      <c r="D2660" s="506" t="str">
        <f t="shared" si="1496"/>
        <v>22044.3L</v>
      </c>
      <c r="E2660" s="504" t="s">
        <v>1348</v>
      </c>
      <c r="F2660" s="508" t="str">
        <f t="shared" si="1490"/>
        <v xml:space="preserve"> </v>
      </c>
      <c r="G2660" s="516" t="s">
        <v>828</v>
      </c>
      <c r="H2660" s="504" t="s">
        <v>1094</v>
      </c>
      <c r="I2660" s="1035" t="str">
        <f t="shared" si="1491"/>
        <v>Welded Segments</v>
      </c>
      <c r="J2660" s="1036"/>
      <c r="K2660" s="516" t="s">
        <v>881</v>
      </c>
      <c r="L2660" s="535">
        <v>16</v>
      </c>
      <c r="M2660" s="532" t="s">
        <v>1700</v>
      </c>
      <c r="N2660" s="514">
        <f t="shared" si="1455"/>
        <v>1587.2</v>
      </c>
      <c r="O2660" s="514">
        <f t="shared" si="1489"/>
        <v>0</v>
      </c>
      <c r="P2660" s="680">
        <f>'KB Duct Parts'!$AE$3</f>
        <v>0</v>
      </c>
      <c r="Q2660" s="681">
        <f t="shared" si="1492"/>
        <v>0</v>
      </c>
      <c r="R2660" s="682">
        <f t="shared" si="1493"/>
        <v>0</v>
      </c>
      <c r="S2660" s="716">
        <f t="shared" si="1456"/>
        <v>0.2</v>
      </c>
      <c r="T2660" s="679">
        <f t="shared" si="1494"/>
        <v>0</v>
      </c>
      <c r="U2660" s="679">
        <f t="shared" si="1495"/>
        <v>0</v>
      </c>
      <c r="Y2660" s="120"/>
      <c r="AD2660" s="81"/>
      <c r="AF2660" s="370">
        <v>16</v>
      </c>
      <c r="AG2660" s="374">
        <v>14</v>
      </c>
      <c r="AH2660" s="378">
        <v>12</v>
      </c>
      <c r="AI2660" s="381">
        <v>10</v>
      </c>
      <c r="AJ2660" s="386"/>
      <c r="AK2660" s="391"/>
      <c r="AL2660" s="386"/>
      <c r="AM2660" s="363">
        <f t="shared" si="1483"/>
        <v>1</v>
      </c>
      <c r="AN2660" s="578">
        <v>1485.8</v>
      </c>
      <c r="AO2660" s="120">
        <f t="shared" si="1463"/>
        <v>1857.25</v>
      </c>
      <c r="AP2660" s="120">
        <f t="shared" si="1457"/>
        <v>2228.6999999999998</v>
      </c>
      <c r="AQ2660" s="120">
        <f t="shared" si="1458"/>
        <v>2674.44</v>
      </c>
      <c r="AR2660" s="120">
        <f t="shared" si="1459"/>
        <v>0</v>
      </c>
      <c r="AS2660" s="120">
        <f t="shared" si="1460"/>
        <v>0</v>
      </c>
      <c r="AT2660" s="120">
        <f t="shared" si="1461"/>
        <v>0</v>
      </c>
      <c r="AU2660" s="363" t="s">
        <v>717</v>
      </c>
      <c r="AV2660" s="393"/>
      <c r="AW2660" s="395"/>
      <c r="AX2660" s="571">
        <v>1.25</v>
      </c>
      <c r="AY2660" s="572">
        <v>1.5</v>
      </c>
      <c r="AZ2660" s="572">
        <v>1.8</v>
      </c>
      <c r="BA2660" s="572">
        <v>0</v>
      </c>
      <c r="BB2660" s="573">
        <v>0</v>
      </c>
      <c r="BC2660" s="395">
        <v>0</v>
      </c>
      <c r="BD2660" s="115"/>
      <c r="BE2660" s="115"/>
      <c r="BF2660" s="115">
        <v>2</v>
      </c>
      <c r="BG2660" s="115">
        <v>44</v>
      </c>
      <c r="BH2660" s="423">
        <f t="shared" si="1487"/>
        <v>50.7</v>
      </c>
      <c r="BI2660" s="417">
        <f t="shared" si="1462"/>
        <v>101.4</v>
      </c>
      <c r="BJ2660" s="115"/>
      <c r="BK2660" s="115"/>
      <c r="BQ2660" s="74" t="str">
        <f t="shared" si="1464"/>
        <v>22044.3L-(14)</v>
      </c>
      <c r="BR2660" s="120" t="str">
        <f t="shared" si="1465"/>
        <v>30 deg El-LR 2.5D Gored/Segmented</v>
      </c>
      <c r="BS2660" s="120">
        <f t="shared" si="1466"/>
        <v>1857.25</v>
      </c>
      <c r="BU2660" s="74" t="str">
        <f t="shared" si="1467"/>
        <v>22044.3L-(12)</v>
      </c>
      <c r="BV2660" s="120" t="str">
        <f t="shared" si="1468"/>
        <v>30 deg El-LR 2.5D Gored/Segmented</v>
      </c>
      <c r="BW2660" s="120">
        <f t="shared" si="1469"/>
        <v>2228.6999999999998</v>
      </c>
      <c r="BY2660" s="74" t="str">
        <f t="shared" si="1470"/>
        <v>22044.3L-(10)</v>
      </c>
      <c r="BZ2660" s="120" t="str">
        <f t="shared" si="1471"/>
        <v>30 deg El-LR 2.5D Gored/Segmented</v>
      </c>
      <c r="CA2660" s="120">
        <f t="shared" si="1472"/>
        <v>2674.44</v>
      </c>
      <c r="CC2660" s="115" t="str">
        <f t="shared" si="1473"/>
        <v xml:space="preserve"> </v>
      </c>
      <c r="CD2660" s="120" t="str">
        <f t="shared" si="1474"/>
        <v xml:space="preserve"> </v>
      </c>
      <c r="CE2660" s="417" t="str">
        <f t="shared" si="1475"/>
        <v xml:space="preserve"> </v>
      </c>
      <c r="CF2660" s="115"/>
      <c r="CG2660" s="115" t="str">
        <f t="shared" si="1476"/>
        <v xml:space="preserve"> </v>
      </c>
      <c r="CH2660" s="120" t="str">
        <f t="shared" si="1477"/>
        <v xml:space="preserve"> </v>
      </c>
      <c r="CI2660" s="417" t="str">
        <f t="shared" si="1478"/>
        <v xml:space="preserve"> </v>
      </c>
      <c r="CJ2660" s="115"/>
      <c r="CK2660" s="115" t="str">
        <f t="shared" si="1479"/>
        <v xml:space="preserve"> </v>
      </c>
      <c r="CL2660" s="120" t="str">
        <f t="shared" si="1480"/>
        <v xml:space="preserve"> </v>
      </c>
      <c r="CM2660" s="417" t="str">
        <f t="shared" si="1485"/>
        <v xml:space="preserve"> </v>
      </c>
      <c r="IS2660" s="111">
        <v>847</v>
      </c>
    </row>
    <row r="2661" spans="2:253" s="74" customFormat="1" ht="17.100000000000001" hidden="1" customHeight="1" x14ac:dyDescent="0.25">
      <c r="B2661" s="504">
        <f>IF('KB Duct Parts'!$BL$14=1,'Flanged Elbows'!BB36,0)</f>
        <v>0</v>
      </c>
      <c r="C2661" s="508" t="s">
        <v>1598</v>
      </c>
      <c r="D2661" s="506" t="str">
        <f t="shared" si="1496"/>
        <v>22046.3L</v>
      </c>
      <c r="E2661" s="504" t="s">
        <v>1349</v>
      </c>
      <c r="F2661" s="508" t="str">
        <f t="shared" si="1490"/>
        <v xml:space="preserve"> </v>
      </c>
      <c r="G2661" s="516" t="s">
        <v>828</v>
      </c>
      <c r="H2661" s="504" t="s">
        <v>1094</v>
      </c>
      <c r="I2661" s="1035" t="str">
        <f t="shared" si="1491"/>
        <v>Welded Segments</v>
      </c>
      <c r="J2661" s="1036"/>
      <c r="K2661" s="516" t="s">
        <v>881</v>
      </c>
      <c r="L2661" s="535">
        <v>16</v>
      </c>
      <c r="M2661" s="532" t="s">
        <v>1700</v>
      </c>
      <c r="N2661" s="514">
        <f t="shared" si="1455"/>
        <v>1700.74</v>
      </c>
      <c r="O2661" s="514">
        <f t="shared" si="1489"/>
        <v>0</v>
      </c>
      <c r="P2661" s="680">
        <f>'KB Duct Parts'!$AE$3</f>
        <v>0</v>
      </c>
      <c r="Q2661" s="681">
        <f t="shared" si="1492"/>
        <v>0</v>
      </c>
      <c r="R2661" s="682">
        <f t="shared" si="1493"/>
        <v>0</v>
      </c>
      <c r="S2661" s="716">
        <f t="shared" si="1456"/>
        <v>0.2</v>
      </c>
      <c r="T2661" s="679">
        <f t="shared" si="1494"/>
        <v>0</v>
      </c>
      <c r="U2661" s="679">
        <f t="shared" si="1495"/>
        <v>0</v>
      </c>
      <c r="Y2661" s="120"/>
      <c r="AD2661" s="81"/>
      <c r="AF2661" s="370">
        <v>16</v>
      </c>
      <c r="AG2661" s="374">
        <v>14</v>
      </c>
      <c r="AH2661" s="378">
        <v>12</v>
      </c>
      <c r="AI2661" s="381">
        <v>10</v>
      </c>
      <c r="AJ2661" s="386"/>
      <c r="AK2661" s="391"/>
      <c r="AL2661" s="386"/>
      <c r="AM2661" s="363">
        <f t="shared" si="1483"/>
        <v>1</v>
      </c>
      <c r="AN2661" s="578">
        <v>1599.9</v>
      </c>
      <c r="AO2661" s="120">
        <f t="shared" si="1463"/>
        <v>1999.875</v>
      </c>
      <c r="AP2661" s="120">
        <f t="shared" si="1457"/>
        <v>2399.8500000000004</v>
      </c>
      <c r="AQ2661" s="120">
        <f t="shared" si="1458"/>
        <v>2879.82</v>
      </c>
      <c r="AR2661" s="120">
        <f t="shared" si="1459"/>
        <v>0</v>
      </c>
      <c r="AS2661" s="120">
        <f t="shared" si="1460"/>
        <v>0</v>
      </c>
      <c r="AT2661" s="120">
        <f t="shared" si="1461"/>
        <v>0</v>
      </c>
      <c r="AU2661" s="363" t="s">
        <v>717</v>
      </c>
      <c r="AV2661" s="393"/>
      <c r="AW2661" s="395"/>
      <c r="AX2661" s="571">
        <v>1.25</v>
      </c>
      <c r="AY2661" s="572">
        <v>1.5</v>
      </c>
      <c r="AZ2661" s="572">
        <v>1.8</v>
      </c>
      <c r="BA2661" s="572">
        <v>0</v>
      </c>
      <c r="BB2661" s="573">
        <v>0</v>
      </c>
      <c r="BC2661" s="395">
        <v>0</v>
      </c>
      <c r="BD2661" s="115"/>
      <c r="BE2661" s="115"/>
      <c r="BF2661" s="115">
        <v>2</v>
      </c>
      <c r="BG2661" s="115">
        <v>46</v>
      </c>
      <c r="BH2661" s="423">
        <f t="shared" si="1487"/>
        <v>50.42</v>
      </c>
      <c r="BI2661" s="417">
        <f t="shared" si="1462"/>
        <v>100.84</v>
      </c>
      <c r="BJ2661" s="115"/>
      <c r="BK2661" s="115"/>
      <c r="BQ2661" s="74" t="str">
        <f t="shared" si="1464"/>
        <v>22046.3L-(14)</v>
      </c>
      <c r="BR2661" s="120" t="str">
        <f t="shared" si="1465"/>
        <v>30 deg El-LR 2.5D Gored/Segmented</v>
      </c>
      <c r="BS2661" s="120">
        <f t="shared" si="1466"/>
        <v>1999.875</v>
      </c>
      <c r="BU2661" s="74" t="str">
        <f t="shared" si="1467"/>
        <v>22046.3L-(12)</v>
      </c>
      <c r="BV2661" s="120" t="str">
        <f t="shared" si="1468"/>
        <v>30 deg El-LR 2.5D Gored/Segmented</v>
      </c>
      <c r="BW2661" s="120">
        <f t="shared" si="1469"/>
        <v>2399.8500000000004</v>
      </c>
      <c r="BY2661" s="74" t="str">
        <f t="shared" si="1470"/>
        <v>22046.3L-(10)</v>
      </c>
      <c r="BZ2661" s="120" t="str">
        <f t="shared" si="1471"/>
        <v>30 deg El-LR 2.5D Gored/Segmented</v>
      </c>
      <c r="CA2661" s="120">
        <f t="shared" si="1472"/>
        <v>2879.82</v>
      </c>
      <c r="CC2661" s="115" t="str">
        <f t="shared" si="1473"/>
        <v xml:space="preserve"> </v>
      </c>
      <c r="CD2661" s="120" t="str">
        <f t="shared" si="1474"/>
        <v xml:space="preserve"> </v>
      </c>
      <c r="CE2661" s="417" t="str">
        <f t="shared" si="1475"/>
        <v xml:space="preserve"> </v>
      </c>
      <c r="CF2661" s="115"/>
      <c r="CG2661" s="115" t="str">
        <f t="shared" si="1476"/>
        <v xml:space="preserve"> </v>
      </c>
      <c r="CH2661" s="120" t="str">
        <f t="shared" si="1477"/>
        <v xml:space="preserve"> </v>
      </c>
      <c r="CI2661" s="417" t="str">
        <f t="shared" si="1478"/>
        <v xml:space="preserve"> </v>
      </c>
      <c r="CJ2661" s="115"/>
      <c r="CK2661" s="115" t="str">
        <f t="shared" si="1479"/>
        <v xml:space="preserve"> </v>
      </c>
      <c r="CL2661" s="120" t="str">
        <f t="shared" si="1480"/>
        <v xml:space="preserve"> </v>
      </c>
      <c r="CM2661" s="417" t="str">
        <f t="shared" si="1485"/>
        <v xml:space="preserve"> </v>
      </c>
      <c r="IS2661" s="111">
        <v>912</v>
      </c>
    </row>
    <row r="2662" spans="2:253" s="74" customFormat="1" ht="17.100000000000001" hidden="1" customHeight="1" thickBot="1" x14ac:dyDescent="0.3">
      <c r="B2662" s="504">
        <f>IF('KB Duct Parts'!$BL$14=1,'Flanged Elbows'!BB37,0)</f>
        <v>0</v>
      </c>
      <c r="C2662" s="508" t="s">
        <v>1599</v>
      </c>
      <c r="D2662" s="506" t="str">
        <f t="shared" si="1496"/>
        <v>22048.3L</v>
      </c>
      <c r="E2662" s="504" t="s">
        <v>1350</v>
      </c>
      <c r="F2662" s="508" t="str">
        <f t="shared" si="1490"/>
        <v xml:space="preserve"> </v>
      </c>
      <c r="G2662" s="516" t="s">
        <v>828</v>
      </c>
      <c r="H2662" s="504" t="s">
        <v>1094</v>
      </c>
      <c r="I2662" s="1035" t="str">
        <f t="shared" si="1491"/>
        <v>Welded Segments</v>
      </c>
      <c r="J2662" s="1036"/>
      <c r="K2662" s="516" t="s">
        <v>881</v>
      </c>
      <c r="L2662" s="535">
        <v>16</v>
      </c>
      <c r="M2662" s="532" t="s">
        <v>1700</v>
      </c>
      <c r="N2662" s="514">
        <f t="shared" si="1455"/>
        <v>1838.02</v>
      </c>
      <c r="O2662" s="514">
        <f t="shared" si="1489"/>
        <v>0</v>
      </c>
      <c r="P2662" s="680">
        <f>'KB Duct Parts'!$AE$3</f>
        <v>0</v>
      </c>
      <c r="Q2662" s="681">
        <f t="shared" si="1492"/>
        <v>0</v>
      </c>
      <c r="R2662" s="682">
        <f t="shared" si="1493"/>
        <v>0</v>
      </c>
      <c r="S2662" s="716">
        <f t="shared" si="1456"/>
        <v>0.2</v>
      </c>
      <c r="T2662" s="679">
        <f t="shared" si="1494"/>
        <v>0</v>
      </c>
      <c r="U2662" s="679">
        <f t="shared" si="1495"/>
        <v>0</v>
      </c>
      <c r="Y2662" s="120"/>
      <c r="AD2662" s="81"/>
      <c r="AF2662" s="370">
        <v>16</v>
      </c>
      <c r="AG2662" s="374">
        <v>14</v>
      </c>
      <c r="AH2662" s="378">
        <v>12</v>
      </c>
      <c r="AI2662" s="381">
        <v>10</v>
      </c>
      <c r="AJ2662" s="386"/>
      <c r="AK2662" s="391"/>
      <c r="AL2662" s="386"/>
      <c r="AM2662" s="363">
        <f t="shared" si="1483"/>
        <v>1</v>
      </c>
      <c r="AN2662" s="578">
        <v>1712.3</v>
      </c>
      <c r="AO2662" s="120">
        <f t="shared" si="1463"/>
        <v>2140.375</v>
      </c>
      <c r="AP2662" s="120">
        <f t="shared" si="1457"/>
        <v>2568.4499999999998</v>
      </c>
      <c r="AQ2662" s="120">
        <f t="shared" si="1458"/>
        <v>3082.14</v>
      </c>
      <c r="AR2662" s="120">
        <f t="shared" si="1459"/>
        <v>0</v>
      </c>
      <c r="AS2662" s="120">
        <f t="shared" si="1460"/>
        <v>0</v>
      </c>
      <c r="AT2662" s="120">
        <f t="shared" si="1461"/>
        <v>0</v>
      </c>
      <c r="AU2662" s="363" t="s">
        <v>717</v>
      </c>
      <c r="AV2662" s="393"/>
      <c r="AW2662" s="395"/>
      <c r="AX2662" s="574">
        <v>1.25</v>
      </c>
      <c r="AY2662" s="575">
        <v>1.5</v>
      </c>
      <c r="AZ2662" s="575">
        <v>1.8</v>
      </c>
      <c r="BA2662" s="575">
        <v>0</v>
      </c>
      <c r="BB2662" s="576">
        <v>0</v>
      </c>
      <c r="BC2662" s="395">
        <v>0</v>
      </c>
      <c r="BD2662" s="115"/>
      <c r="BE2662" s="115"/>
      <c r="BF2662" s="115">
        <v>2</v>
      </c>
      <c r="BG2662" s="115">
        <v>48</v>
      </c>
      <c r="BH2662" s="423">
        <f t="shared" si="1487"/>
        <v>62.86</v>
      </c>
      <c r="BI2662" s="417">
        <f t="shared" si="1462"/>
        <v>125.72</v>
      </c>
      <c r="BJ2662" s="115"/>
      <c r="BK2662" s="115"/>
      <c r="BQ2662" s="74" t="str">
        <f t="shared" si="1464"/>
        <v>22048.3L-(14)</v>
      </c>
      <c r="BR2662" s="120" t="str">
        <f t="shared" si="1465"/>
        <v>30 deg El-LR 2.5D Gored/Segmented</v>
      </c>
      <c r="BS2662" s="120">
        <f t="shared" si="1466"/>
        <v>2140.375</v>
      </c>
      <c r="BU2662" s="74" t="str">
        <f t="shared" si="1467"/>
        <v>22048.3L-(12)</v>
      </c>
      <c r="BV2662" s="120" t="str">
        <f t="shared" si="1468"/>
        <v>30 deg El-LR 2.5D Gored/Segmented</v>
      </c>
      <c r="BW2662" s="120">
        <f t="shared" si="1469"/>
        <v>2568.4499999999998</v>
      </c>
      <c r="BY2662" s="74" t="str">
        <f t="shared" si="1470"/>
        <v>22048.3L-(10)</v>
      </c>
      <c r="BZ2662" s="120" t="str">
        <f t="shared" si="1471"/>
        <v>30 deg El-LR 2.5D Gored/Segmented</v>
      </c>
      <c r="CA2662" s="120">
        <f t="shared" si="1472"/>
        <v>3082.14</v>
      </c>
      <c r="CC2662" s="115" t="str">
        <f t="shared" si="1473"/>
        <v xml:space="preserve"> </v>
      </c>
      <c r="CD2662" s="120" t="str">
        <f t="shared" si="1474"/>
        <v xml:space="preserve"> </v>
      </c>
      <c r="CE2662" s="417" t="str">
        <f t="shared" si="1475"/>
        <v xml:space="preserve"> </v>
      </c>
      <c r="CF2662" s="115"/>
      <c r="CG2662" s="115" t="str">
        <f t="shared" si="1476"/>
        <v xml:space="preserve"> </v>
      </c>
      <c r="CH2662" s="120" t="str">
        <f t="shared" si="1477"/>
        <v xml:space="preserve"> </v>
      </c>
      <c r="CI2662" s="417" t="str">
        <f t="shared" si="1478"/>
        <v xml:space="preserve"> </v>
      </c>
      <c r="CJ2662" s="115"/>
      <c r="CK2662" s="115" t="str">
        <f t="shared" si="1479"/>
        <v xml:space="preserve"> </v>
      </c>
      <c r="CL2662" s="120" t="str">
        <f t="shared" si="1480"/>
        <v xml:space="preserve"> </v>
      </c>
      <c r="CM2662" s="417" t="str">
        <f t="shared" si="1485"/>
        <v xml:space="preserve"> </v>
      </c>
      <c r="IS2662" s="111">
        <v>976</v>
      </c>
    </row>
    <row r="2663" spans="2:253" s="74" customFormat="1" ht="17.100000000000001" hidden="1" customHeight="1" thickTop="1" x14ac:dyDescent="0.25">
      <c r="B2663" s="504">
        <f>IF('KB Duct Parts'!$BL$14=1,'Flanged Elbows'!X7,0)</f>
        <v>0</v>
      </c>
      <c r="C2663" s="525">
        <v>22104.9</v>
      </c>
      <c r="D2663" s="526">
        <f t="shared" si="1496"/>
        <v>22104.9</v>
      </c>
      <c r="E2663" s="504" t="s">
        <v>861</v>
      </c>
      <c r="F2663" s="508" t="str">
        <f t="shared" si="1490"/>
        <v xml:space="preserve"> </v>
      </c>
      <c r="G2663" s="509" t="s">
        <v>839</v>
      </c>
      <c r="H2663" s="504" t="str">
        <f>IF('Flanged Parts'!$BB$6=1,"CS",IF('Flanged Parts'!$BB$6=2,"Glv",0))</f>
        <v>Glv</v>
      </c>
      <c r="I2663" s="1035"/>
      <c r="J2663" s="1036"/>
      <c r="K2663" s="516" t="s">
        <v>881</v>
      </c>
      <c r="L2663" s="535"/>
      <c r="M2663" s="517" t="str">
        <f t="shared" si="1486"/>
        <v>Y</v>
      </c>
      <c r="N2663" s="514">
        <f t="shared" si="1455"/>
        <v>39.56</v>
      </c>
      <c r="O2663" s="514">
        <f t="shared" si="1489"/>
        <v>0</v>
      </c>
      <c r="P2663" s="680">
        <f>'KB Duct Parts'!$AE$3</f>
        <v>0</v>
      </c>
      <c r="Q2663" s="681">
        <f t="shared" si="1492"/>
        <v>0</v>
      </c>
      <c r="R2663" s="682">
        <f t="shared" si="1493"/>
        <v>0</v>
      </c>
      <c r="S2663" s="716">
        <f t="shared" si="1456"/>
        <v>0.2</v>
      </c>
      <c r="T2663" s="679">
        <f t="shared" si="1494"/>
        <v>0</v>
      </c>
      <c r="U2663" s="679">
        <f t="shared" si="1495"/>
        <v>0</v>
      </c>
      <c r="Y2663" s="120"/>
      <c r="AD2663" s="81"/>
      <c r="AF2663" s="370"/>
      <c r="AG2663" s="374"/>
      <c r="AH2663" s="378"/>
      <c r="AI2663" s="381"/>
      <c r="AJ2663" s="386"/>
      <c r="AK2663" s="391"/>
      <c r="AL2663" s="386"/>
      <c r="AM2663" s="363">
        <f t="shared" si="1483"/>
        <v>1</v>
      </c>
      <c r="AN2663" s="578">
        <v>31.9</v>
      </c>
      <c r="AO2663" s="78">
        <f t="shared" si="1463"/>
        <v>0</v>
      </c>
      <c r="AP2663" s="78">
        <f t="shared" si="1457"/>
        <v>0</v>
      </c>
      <c r="AQ2663" s="78">
        <f t="shared" si="1458"/>
        <v>0</v>
      </c>
      <c r="AR2663" s="78">
        <f t="shared" si="1459"/>
        <v>0</v>
      </c>
      <c r="AS2663" s="78">
        <f t="shared" si="1460"/>
        <v>0</v>
      </c>
      <c r="AT2663" s="78">
        <f t="shared" si="1461"/>
        <v>0</v>
      </c>
      <c r="AU2663" s="363" t="s">
        <v>717</v>
      </c>
      <c r="AV2663" s="393"/>
      <c r="AW2663" s="395"/>
      <c r="AX2663" s="395">
        <v>0</v>
      </c>
      <c r="AY2663" s="395">
        <v>0</v>
      </c>
      <c r="AZ2663" s="395">
        <v>0</v>
      </c>
      <c r="BA2663" s="395">
        <v>0</v>
      </c>
      <c r="BB2663" s="395">
        <v>0</v>
      </c>
      <c r="BC2663" s="395">
        <v>0</v>
      </c>
      <c r="BD2663" s="115"/>
      <c r="BE2663" s="115"/>
      <c r="BF2663" s="115">
        <v>2</v>
      </c>
      <c r="BG2663" s="115">
        <v>4</v>
      </c>
      <c r="BH2663" s="423">
        <f t="shared" si="1487"/>
        <v>3.83</v>
      </c>
      <c r="BI2663" s="417">
        <f t="shared" si="1462"/>
        <v>7.66</v>
      </c>
      <c r="BJ2663" s="115"/>
      <c r="BK2663" s="115"/>
      <c r="BQ2663" s="74" t="str">
        <f t="shared" si="1464"/>
        <v xml:space="preserve"> </v>
      </c>
      <c r="BR2663" s="120" t="str">
        <f t="shared" si="1465"/>
        <v xml:space="preserve"> </v>
      </c>
      <c r="BS2663" s="120" t="str">
        <f t="shared" si="1466"/>
        <v xml:space="preserve"> </v>
      </c>
      <c r="BU2663" s="74" t="str">
        <f t="shared" si="1467"/>
        <v xml:space="preserve"> </v>
      </c>
      <c r="BV2663" s="120" t="str">
        <f t="shared" si="1468"/>
        <v xml:space="preserve"> </v>
      </c>
      <c r="BW2663" s="120" t="str">
        <f t="shared" si="1469"/>
        <v xml:space="preserve">  </v>
      </c>
      <c r="BY2663" s="74" t="str">
        <f t="shared" si="1470"/>
        <v xml:space="preserve"> </v>
      </c>
      <c r="BZ2663" s="120" t="str">
        <f t="shared" si="1471"/>
        <v xml:space="preserve"> </v>
      </c>
      <c r="CA2663" s="120" t="str">
        <f t="shared" si="1472"/>
        <v xml:space="preserve"> </v>
      </c>
      <c r="CC2663" s="115" t="str">
        <f t="shared" si="1473"/>
        <v xml:space="preserve"> </v>
      </c>
      <c r="CD2663" s="120" t="str">
        <f t="shared" si="1474"/>
        <v xml:space="preserve"> </v>
      </c>
      <c r="CE2663" s="417" t="str">
        <f t="shared" si="1475"/>
        <v xml:space="preserve"> </v>
      </c>
      <c r="CF2663" s="115"/>
      <c r="CG2663" s="115" t="str">
        <f t="shared" si="1476"/>
        <v xml:space="preserve"> </v>
      </c>
      <c r="CH2663" s="120" t="str">
        <f t="shared" si="1477"/>
        <v xml:space="preserve"> </v>
      </c>
      <c r="CI2663" s="417" t="str">
        <f t="shared" si="1478"/>
        <v xml:space="preserve"> </v>
      </c>
      <c r="CJ2663" s="115"/>
      <c r="CK2663" s="115" t="str">
        <f t="shared" si="1479"/>
        <v xml:space="preserve"> </v>
      </c>
      <c r="CL2663" s="120" t="str">
        <f t="shared" si="1480"/>
        <v xml:space="preserve"> </v>
      </c>
      <c r="CM2663" s="417" t="str">
        <f t="shared" si="1485"/>
        <v xml:space="preserve"> </v>
      </c>
      <c r="IS2663" s="111">
        <v>21.6</v>
      </c>
    </row>
    <row r="2664" spans="2:253" s="74" customFormat="1" ht="17.100000000000001" hidden="1" customHeight="1" x14ac:dyDescent="0.25">
      <c r="B2664" s="504">
        <f>IF('KB Duct Parts'!$BL$14=1,'Flanged Elbows'!X8,0)</f>
        <v>0</v>
      </c>
      <c r="C2664" s="525">
        <v>22105.9</v>
      </c>
      <c r="D2664" s="526">
        <f t="shared" si="1496"/>
        <v>22105.9</v>
      </c>
      <c r="E2664" s="504" t="s">
        <v>862</v>
      </c>
      <c r="F2664" s="508" t="str">
        <f t="shared" si="1490"/>
        <v xml:space="preserve"> </v>
      </c>
      <c r="G2664" s="509" t="s">
        <v>839</v>
      </c>
      <c r="H2664" s="504" t="str">
        <f>IF('Flanged Parts'!$BB$6=1,"CS",IF('Flanged Parts'!$BB$6=2,"Glv",0))</f>
        <v>Glv</v>
      </c>
      <c r="I2664" s="1035"/>
      <c r="J2664" s="1036"/>
      <c r="K2664" s="516" t="s">
        <v>881</v>
      </c>
      <c r="L2664" s="535"/>
      <c r="M2664" s="517" t="str">
        <f t="shared" si="1486"/>
        <v>Y</v>
      </c>
      <c r="N2664" s="514">
        <f t="shared" si="1455"/>
        <v>48</v>
      </c>
      <c r="O2664" s="514">
        <f t="shared" si="1489"/>
        <v>0</v>
      </c>
      <c r="P2664" s="680">
        <f>'KB Duct Parts'!$AE$3</f>
        <v>0</v>
      </c>
      <c r="Q2664" s="681">
        <f t="shared" si="1492"/>
        <v>0</v>
      </c>
      <c r="R2664" s="682">
        <f t="shared" si="1493"/>
        <v>0</v>
      </c>
      <c r="S2664" s="716">
        <f t="shared" si="1456"/>
        <v>0.2</v>
      </c>
      <c r="T2664" s="679">
        <f t="shared" si="1494"/>
        <v>0</v>
      </c>
      <c r="U2664" s="679">
        <f t="shared" si="1495"/>
        <v>0</v>
      </c>
      <c r="Y2664" s="120"/>
      <c r="AD2664" s="81"/>
      <c r="AF2664" s="370"/>
      <c r="AG2664" s="374"/>
      <c r="AH2664" s="378"/>
      <c r="AI2664" s="381"/>
      <c r="AJ2664" s="386"/>
      <c r="AK2664" s="391"/>
      <c r="AL2664" s="386"/>
      <c r="AM2664" s="363">
        <f t="shared" si="1483"/>
        <v>1</v>
      </c>
      <c r="AN2664" s="578">
        <v>38.200000000000003</v>
      </c>
      <c r="AO2664" s="78">
        <f t="shared" si="1463"/>
        <v>0</v>
      </c>
      <c r="AP2664" s="78">
        <f t="shared" si="1457"/>
        <v>0</v>
      </c>
      <c r="AQ2664" s="78">
        <f t="shared" si="1458"/>
        <v>0</v>
      </c>
      <c r="AR2664" s="78">
        <f t="shared" si="1459"/>
        <v>0</v>
      </c>
      <c r="AS2664" s="78">
        <f t="shared" si="1460"/>
        <v>0</v>
      </c>
      <c r="AT2664" s="78">
        <f t="shared" si="1461"/>
        <v>0</v>
      </c>
      <c r="AU2664" s="363" t="s">
        <v>717</v>
      </c>
      <c r="AV2664" s="393"/>
      <c r="AW2664" s="395"/>
      <c r="AX2664" s="395">
        <v>0</v>
      </c>
      <c r="AY2664" s="395">
        <v>0</v>
      </c>
      <c r="AZ2664" s="395">
        <v>0</v>
      </c>
      <c r="BA2664" s="395">
        <v>0</v>
      </c>
      <c r="BB2664" s="395">
        <v>0</v>
      </c>
      <c r="BC2664" s="395">
        <v>0</v>
      </c>
      <c r="BD2664" s="115"/>
      <c r="BE2664" s="115"/>
      <c r="BF2664" s="115">
        <v>2</v>
      </c>
      <c r="BG2664" s="115">
        <v>5</v>
      </c>
      <c r="BH2664" s="423">
        <f t="shared" si="1487"/>
        <v>4.9000000000000004</v>
      </c>
      <c r="BI2664" s="417">
        <f t="shared" si="1462"/>
        <v>9.8000000000000007</v>
      </c>
      <c r="BJ2664" s="115"/>
      <c r="BK2664" s="115"/>
      <c r="BQ2664" s="74" t="str">
        <f t="shared" si="1464"/>
        <v xml:space="preserve"> </v>
      </c>
      <c r="BR2664" s="120" t="str">
        <f t="shared" si="1465"/>
        <v xml:space="preserve"> </v>
      </c>
      <c r="BS2664" s="120" t="str">
        <f t="shared" si="1466"/>
        <v xml:space="preserve"> </v>
      </c>
      <c r="BU2664" s="74" t="str">
        <f t="shared" si="1467"/>
        <v xml:space="preserve"> </v>
      </c>
      <c r="BV2664" s="120" t="str">
        <f t="shared" si="1468"/>
        <v xml:space="preserve"> </v>
      </c>
      <c r="BW2664" s="120" t="str">
        <f t="shared" si="1469"/>
        <v xml:space="preserve">  </v>
      </c>
      <c r="BY2664" s="74" t="str">
        <f t="shared" si="1470"/>
        <v xml:space="preserve"> </v>
      </c>
      <c r="BZ2664" s="120" t="str">
        <f t="shared" si="1471"/>
        <v xml:space="preserve"> </v>
      </c>
      <c r="CA2664" s="120" t="str">
        <f t="shared" si="1472"/>
        <v xml:space="preserve"> </v>
      </c>
      <c r="CC2664" s="115" t="str">
        <f t="shared" si="1473"/>
        <v xml:space="preserve"> </v>
      </c>
      <c r="CD2664" s="120" t="str">
        <f t="shared" si="1474"/>
        <v xml:space="preserve"> </v>
      </c>
      <c r="CE2664" s="417" t="str">
        <f t="shared" si="1475"/>
        <v xml:space="preserve"> </v>
      </c>
      <c r="CF2664" s="115"/>
      <c r="CG2664" s="115" t="str">
        <f t="shared" si="1476"/>
        <v xml:space="preserve"> </v>
      </c>
      <c r="CH2664" s="120" t="str">
        <f t="shared" si="1477"/>
        <v xml:space="preserve"> </v>
      </c>
      <c r="CI2664" s="417" t="str">
        <f t="shared" si="1478"/>
        <v xml:space="preserve"> </v>
      </c>
      <c r="CJ2664" s="115"/>
      <c r="CK2664" s="115" t="str">
        <f t="shared" si="1479"/>
        <v xml:space="preserve"> </v>
      </c>
      <c r="CL2664" s="120" t="str">
        <f t="shared" si="1480"/>
        <v xml:space="preserve"> </v>
      </c>
      <c r="CM2664" s="417" t="str">
        <f t="shared" si="1485"/>
        <v xml:space="preserve"> </v>
      </c>
      <c r="IS2664" s="111">
        <v>25.4</v>
      </c>
    </row>
    <row r="2665" spans="2:253" s="74" customFormat="1" ht="17.100000000000001" hidden="1" customHeight="1" x14ac:dyDescent="0.25">
      <c r="B2665" s="504">
        <f>IF('KB Duct Parts'!$BL$14=1,'Flanged Elbows'!X9,0)</f>
        <v>0</v>
      </c>
      <c r="C2665" s="525">
        <v>22106.9</v>
      </c>
      <c r="D2665" s="526">
        <f t="shared" si="1496"/>
        <v>22106.9</v>
      </c>
      <c r="E2665" s="504" t="s">
        <v>863</v>
      </c>
      <c r="F2665" s="508" t="str">
        <f t="shared" si="1490"/>
        <v xml:space="preserve"> </v>
      </c>
      <c r="G2665" s="509" t="s">
        <v>839</v>
      </c>
      <c r="H2665" s="504" t="str">
        <f>IF('Flanged Parts'!$BB$6=1,"CS",IF('Flanged Parts'!$BB$6=2,"Glv",0))</f>
        <v>Glv</v>
      </c>
      <c r="I2665" s="1035"/>
      <c r="J2665" s="1036"/>
      <c r="K2665" s="516" t="s">
        <v>881</v>
      </c>
      <c r="L2665" s="535"/>
      <c r="M2665" s="517" t="str">
        <f t="shared" si="1486"/>
        <v>Y</v>
      </c>
      <c r="N2665" s="514">
        <f t="shared" ref="N2665:N2728" si="1497">AN2665+BI2665</f>
        <v>55.02</v>
      </c>
      <c r="O2665" s="514">
        <f t="shared" si="1489"/>
        <v>0</v>
      </c>
      <c r="P2665" s="680">
        <f>'KB Duct Parts'!$AE$3</f>
        <v>0</v>
      </c>
      <c r="Q2665" s="681">
        <f t="shared" si="1492"/>
        <v>0</v>
      </c>
      <c r="R2665" s="682">
        <f t="shared" si="1493"/>
        <v>0</v>
      </c>
      <c r="S2665" s="716">
        <f t="shared" ref="S2665:S2728" si="1498">IF($Y$3904&gt;0.2,0.2,$Y$3904)</f>
        <v>0.2</v>
      </c>
      <c r="T2665" s="679">
        <f t="shared" si="1494"/>
        <v>0</v>
      </c>
      <c r="U2665" s="679">
        <f t="shared" si="1495"/>
        <v>0</v>
      </c>
      <c r="Y2665" s="120"/>
      <c r="AD2665" s="81"/>
      <c r="AF2665" s="370"/>
      <c r="AG2665" s="374"/>
      <c r="AH2665" s="378"/>
      <c r="AI2665" s="381"/>
      <c r="AJ2665" s="386"/>
      <c r="AK2665" s="391"/>
      <c r="AL2665" s="386"/>
      <c r="AM2665" s="363">
        <f t="shared" si="1483"/>
        <v>1</v>
      </c>
      <c r="AN2665" s="578">
        <v>43.2</v>
      </c>
      <c r="AO2665" s="78">
        <f t="shared" si="1463"/>
        <v>0</v>
      </c>
      <c r="AP2665" s="78">
        <f t="shared" ref="AP2665:AP2728" si="1499">$AN2665*AY2665</f>
        <v>0</v>
      </c>
      <c r="AQ2665" s="78">
        <f t="shared" ref="AQ2665:AQ2728" si="1500">$AN2665*AZ2665</f>
        <v>0</v>
      </c>
      <c r="AR2665" s="78">
        <f t="shared" ref="AR2665:AR2728" si="1501">$AN2665*BA2665</f>
        <v>0</v>
      </c>
      <c r="AS2665" s="78">
        <f t="shared" ref="AS2665:AS2728" si="1502">$AN2665*BB2665</f>
        <v>0</v>
      </c>
      <c r="AT2665" s="78">
        <f t="shared" ref="AT2665:AT2728" si="1503">$AN2665*BC2665</f>
        <v>0</v>
      </c>
      <c r="AU2665" s="363" t="s">
        <v>717</v>
      </c>
      <c r="AV2665" s="393"/>
      <c r="AW2665" s="395"/>
      <c r="AX2665" s="395">
        <v>0</v>
      </c>
      <c r="AY2665" s="395">
        <v>0</v>
      </c>
      <c r="AZ2665" s="395">
        <v>0</v>
      </c>
      <c r="BA2665" s="395">
        <v>0</v>
      </c>
      <c r="BB2665" s="395">
        <v>0</v>
      </c>
      <c r="BC2665" s="395">
        <v>0</v>
      </c>
      <c r="BD2665" s="115"/>
      <c r="BE2665" s="115"/>
      <c r="BF2665" s="115">
        <v>2</v>
      </c>
      <c r="BG2665" s="115">
        <v>6</v>
      </c>
      <c r="BH2665" s="423">
        <f t="shared" si="1487"/>
        <v>5.91</v>
      </c>
      <c r="BI2665" s="417">
        <f t="shared" ref="BI2665:BI2728" si="1504">BF2665*BH2665</f>
        <v>11.82</v>
      </c>
      <c r="BJ2665" s="115"/>
      <c r="BK2665" s="115"/>
      <c r="BQ2665" s="74" t="str">
        <f t="shared" si="1464"/>
        <v xml:space="preserve"> </v>
      </c>
      <c r="BR2665" s="120" t="str">
        <f t="shared" si="1465"/>
        <v xml:space="preserve"> </v>
      </c>
      <c r="BS2665" s="120" t="str">
        <f t="shared" si="1466"/>
        <v xml:space="preserve"> </v>
      </c>
      <c r="BU2665" s="74" t="str">
        <f t="shared" si="1467"/>
        <v xml:space="preserve"> </v>
      </c>
      <c r="BV2665" s="120" t="str">
        <f t="shared" si="1468"/>
        <v xml:space="preserve"> </v>
      </c>
      <c r="BW2665" s="120" t="str">
        <f t="shared" si="1469"/>
        <v xml:space="preserve">  </v>
      </c>
      <c r="BY2665" s="74" t="str">
        <f t="shared" si="1470"/>
        <v xml:space="preserve"> </v>
      </c>
      <c r="BZ2665" s="120" t="str">
        <f t="shared" si="1471"/>
        <v xml:space="preserve"> </v>
      </c>
      <c r="CA2665" s="120" t="str">
        <f t="shared" si="1472"/>
        <v xml:space="preserve"> </v>
      </c>
      <c r="CC2665" s="115" t="str">
        <f t="shared" si="1473"/>
        <v xml:space="preserve"> </v>
      </c>
      <c r="CD2665" s="120" t="str">
        <f t="shared" si="1474"/>
        <v xml:space="preserve"> </v>
      </c>
      <c r="CE2665" s="417" t="str">
        <f t="shared" si="1475"/>
        <v xml:space="preserve"> </v>
      </c>
      <c r="CF2665" s="115"/>
      <c r="CG2665" s="115" t="str">
        <f t="shared" si="1476"/>
        <v xml:space="preserve"> </v>
      </c>
      <c r="CH2665" s="120" t="str">
        <f t="shared" si="1477"/>
        <v xml:space="preserve"> </v>
      </c>
      <c r="CI2665" s="417" t="str">
        <f t="shared" si="1478"/>
        <v xml:space="preserve"> </v>
      </c>
      <c r="CJ2665" s="115"/>
      <c r="CK2665" s="115" t="str">
        <f t="shared" si="1479"/>
        <v xml:space="preserve"> </v>
      </c>
      <c r="CL2665" s="120" t="str">
        <f t="shared" si="1480"/>
        <v xml:space="preserve"> </v>
      </c>
      <c r="CM2665" s="417" t="str">
        <f t="shared" si="1485"/>
        <v xml:space="preserve"> </v>
      </c>
      <c r="IS2665" s="111">
        <v>29.6</v>
      </c>
    </row>
    <row r="2666" spans="2:253" s="74" customFormat="1" ht="17.100000000000001" hidden="1" customHeight="1" x14ac:dyDescent="0.25">
      <c r="B2666" s="504">
        <f>IF('KB Duct Parts'!$BL$14=1,'Flanged Elbows'!X10,0)</f>
        <v>0</v>
      </c>
      <c r="C2666" s="525">
        <v>22107.9</v>
      </c>
      <c r="D2666" s="526">
        <f t="shared" si="1496"/>
        <v>22107.9</v>
      </c>
      <c r="E2666" s="504" t="s">
        <v>864</v>
      </c>
      <c r="F2666" s="508" t="str">
        <f t="shared" si="1490"/>
        <v xml:space="preserve"> </v>
      </c>
      <c r="G2666" s="509" t="s">
        <v>839</v>
      </c>
      <c r="H2666" s="504" t="str">
        <f>IF('Flanged Parts'!$BB$6=1,"CS",IF('Flanged Parts'!$BB$6=2,"Glv",0))</f>
        <v>Glv</v>
      </c>
      <c r="I2666" s="1035"/>
      <c r="J2666" s="1036"/>
      <c r="K2666" s="516" t="s">
        <v>881</v>
      </c>
      <c r="L2666" s="535"/>
      <c r="M2666" s="517" t="str">
        <f t="shared" si="1486"/>
        <v>Y</v>
      </c>
      <c r="N2666" s="514">
        <f t="shared" si="1497"/>
        <v>67.66</v>
      </c>
      <c r="O2666" s="514">
        <f t="shared" si="1489"/>
        <v>0</v>
      </c>
      <c r="P2666" s="680">
        <f>'KB Duct Parts'!$AE$3</f>
        <v>0</v>
      </c>
      <c r="Q2666" s="681">
        <f t="shared" si="1492"/>
        <v>0</v>
      </c>
      <c r="R2666" s="682">
        <f t="shared" si="1493"/>
        <v>0</v>
      </c>
      <c r="S2666" s="716">
        <f t="shared" si="1498"/>
        <v>0.2</v>
      </c>
      <c r="T2666" s="679">
        <f t="shared" si="1494"/>
        <v>0</v>
      </c>
      <c r="U2666" s="679">
        <f t="shared" si="1495"/>
        <v>0</v>
      </c>
      <c r="Y2666" s="120"/>
      <c r="AD2666" s="81"/>
      <c r="AF2666" s="370"/>
      <c r="AG2666" s="374"/>
      <c r="AH2666" s="378"/>
      <c r="AI2666" s="381"/>
      <c r="AJ2666" s="386"/>
      <c r="AK2666" s="391"/>
      <c r="AL2666" s="386"/>
      <c r="AM2666" s="363">
        <f t="shared" si="1483"/>
        <v>1</v>
      </c>
      <c r="AN2666" s="578">
        <v>52.4</v>
      </c>
      <c r="AO2666" s="78">
        <f t="shared" ref="AO2666:AO2729" si="1505">$AN2666*AX2666</f>
        <v>0</v>
      </c>
      <c r="AP2666" s="78">
        <f t="shared" si="1499"/>
        <v>0</v>
      </c>
      <c r="AQ2666" s="78">
        <f t="shared" si="1500"/>
        <v>0</v>
      </c>
      <c r="AR2666" s="78">
        <f t="shared" si="1501"/>
        <v>0</v>
      </c>
      <c r="AS2666" s="78">
        <f t="shared" si="1502"/>
        <v>0</v>
      </c>
      <c r="AT2666" s="78">
        <f t="shared" si="1503"/>
        <v>0</v>
      </c>
      <c r="AU2666" s="363" t="s">
        <v>717</v>
      </c>
      <c r="AV2666" s="393"/>
      <c r="AW2666" s="395"/>
      <c r="AX2666" s="395">
        <v>0</v>
      </c>
      <c r="AY2666" s="395">
        <v>0</v>
      </c>
      <c r="AZ2666" s="395">
        <v>0</v>
      </c>
      <c r="BA2666" s="395">
        <v>0</v>
      </c>
      <c r="BB2666" s="395">
        <v>0</v>
      </c>
      <c r="BC2666" s="395">
        <v>0</v>
      </c>
      <c r="BD2666" s="115"/>
      <c r="BE2666" s="115"/>
      <c r="BF2666" s="115">
        <v>2</v>
      </c>
      <c r="BG2666" s="115">
        <v>7</v>
      </c>
      <c r="BH2666" s="423">
        <f t="shared" si="1487"/>
        <v>7.63</v>
      </c>
      <c r="BI2666" s="417">
        <f t="shared" si="1504"/>
        <v>15.26</v>
      </c>
      <c r="BJ2666" s="115"/>
      <c r="BK2666" s="115"/>
      <c r="BQ2666" s="74" t="str">
        <f t="shared" ref="BQ2666:BQ2729" si="1506">IF(AO2666&gt;0,D2666&amp;"-("&amp; AG2666&amp;")"," ")</f>
        <v xml:space="preserve"> </v>
      </c>
      <c r="BR2666" s="120" t="str">
        <f t="shared" ref="BR2666:BR2729" si="1507">IF(AO2666&gt;0,$G2666," ")</f>
        <v xml:space="preserve"> </v>
      </c>
      <c r="BS2666" s="120" t="str">
        <f t="shared" ref="BS2666:BS2729" si="1508">IF(AO2666&gt;0,AO2666," ")</f>
        <v xml:space="preserve"> </v>
      </c>
      <c r="BU2666" s="74" t="str">
        <f t="shared" ref="BU2666:BU2729" si="1509">IF(AP2666&gt;0,D2666&amp;"-("&amp;AH2666&amp;")"," ")</f>
        <v xml:space="preserve"> </v>
      </c>
      <c r="BV2666" s="120" t="str">
        <f t="shared" ref="BV2666:BV2729" si="1510">IF(AP2666&gt;0,$G2666," ")</f>
        <v xml:space="preserve"> </v>
      </c>
      <c r="BW2666" s="120" t="str">
        <f t="shared" ref="BW2666:BW2729" si="1511">IF(AP2666&gt;0,AP2666,"  ")</f>
        <v xml:space="preserve">  </v>
      </c>
      <c r="BY2666" s="74" t="str">
        <f t="shared" ref="BY2666:BY2729" si="1512">IF(AQ2666&gt;0,D2666&amp;"-("&amp;AI2666&amp;")"," ")</f>
        <v xml:space="preserve"> </v>
      </c>
      <c r="BZ2666" s="120" t="str">
        <f t="shared" ref="BZ2666:BZ2729" si="1513">IF(AQ2666&gt;0,$G2666," ")</f>
        <v xml:space="preserve"> </v>
      </c>
      <c r="CA2666" s="120" t="str">
        <f t="shared" ref="CA2666:CA2729" si="1514">IF(AQ2666&gt;0,AQ2666," ")</f>
        <v xml:space="preserve"> </v>
      </c>
      <c r="CC2666" s="115" t="str">
        <f t="shared" ref="CC2666:CC2729" si="1515">IF(AR2666&gt;0,D2666&amp;"-("&amp;AJ2666&amp;")"," ")</f>
        <v xml:space="preserve"> </v>
      </c>
      <c r="CD2666" s="120" t="str">
        <f t="shared" ref="CD2666:CD2729" si="1516">IF(AR2666&gt;0,$G2666," ")</f>
        <v xml:space="preserve"> </v>
      </c>
      <c r="CE2666" s="417" t="str">
        <f t="shared" ref="CE2666:CE2729" si="1517">IF(AR2666&gt;0,AR2666," ")</f>
        <v xml:space="preserve"> </v>
      </c>
      <c r="CF2666" s="115"/>
      <c r="CG2666" s="115" t="str">
        <f t="shared" ref="CG2666:CG2729" si="1518">IF(AS2666&gt;0,D2666&amp;"-("&amp;AK2666&amp;")"," ")</f>
        <v xml:space="preserve"> </v>
      </c>
      <c r="CH2666" s="120" t="str">
        <f t="shared" ref="CH2666:CH2729" si="1519">IF(AS2666&gt;0,$G2666," ")</f>
        <v xml:space="preserve"> </v>
      </c>
      <c r="CI2666" s="417" t="str">
        <f t="shared" ref="CI2666:CI2729" si="1520">IF(AS2666&gt;0,AS2666," ")</f>
        <v xml:space="preserve"> </v>
      </c>
      <c r="CJ2666" s="115"/>
      <c r="CK2666" s="115" t="str">
        <f t="shared" ref="CK2666:CK2729" si="1521">IF(AT2666&gt;0,D2666&amp;"-"&amp;AL2666," ")</f>
        <v xml:space="preserve"> </v>
      </c>
      <c r="CL2666" s="120" t="str">
        <f t="shared" ref="CL2666:CL2729" si="1522">IF(AT2666&gt;0,$G2666," ")</f>
        <v xml:space="preserve"> </v>
      </c>
      <c r="CM2666" s="417" t="str">
        <f t="shared" si="1485"/>
        <v xml:space="preserve"> </v>
      </c>
      <c r="IS2666" s="111">
        <v>35.700000000000003</v>
      </c>
    </row>
    <row r="2667" spans="2:253" s="74" customFormat="1" ht="17.100000000000001" hidden="1" customHeight="1" x14ac:dyDescent="0.25">
      <c r="B2667" s="504">
        <f>IF('KB Duct Parts'!$BL$14=1,'Flanged Elbows'!X11,0)</f>
        <v>0</v>
      </c>
      <c r="C2667" s="525">
        <v>22108.9</v>
      </c>
      <c r="D2667" s="526">
        <f t="shared" si="1496"/>
        <v>22108.9</v>
      </c>
      <c r="E2667" s="504" t="s">
        <v>865</v>
      </c>
      <c r="F2667" s="508" t="str">
        <f t="shared" si="1490"/>
        <v xml:space="preserve"> </v>
      </c>
      <c r="G2667" s="509" t="s">
        <v>839</v>
      </c>
      <c r="H2667" s="504" t="str">
        <f>IF('Flanged Parts'!$BB$6=1,"CS",IF('Flanged Parts'!$BB$6=2,"Glv",0))</f>
        <v>Glv</v>
      </c>
      <c r="I2667" s="1035"/>
      <c r="J2667" s="1036"/>
      <c r="K2667" s="516" t="s">
        <v>881</v>
      </c>
      <c r="L2667" s="535"/>
      <c r="M2667" s="517" t="str">
        <f t="shared" si="1486"/>
        <v>Y</v>
      </c>
      <c r="N2667" s="514">
        <f t="shared" si="1497"/>
        <v>79.680000000000007</v>
      </c>
      <c r="O2667" s="514">
        <f t="shared" si="1489"/>
        <v>0</v>
      </c>
      <c r="P2667" s="680">
        <f>'KB Duct Parts'!$AE$3</f>
        <v>0</v>
      </c>
      <c r="Q2667" s="681">
        <f t="shared" si="1492"/>
        <v>0</v>
      </c>
      <c r="R2667" s="682">
        <f t="shared" si="1493"/>
        <v>0</v>
      </c>
      <c r="S2667" s="716">
        <f t="shared" si="1498"/>
        <v>0.2</v>
      </c>
      <c r="T2667" s="679">
        <f t="shared" si="1494"/>
        <v>0</v>
      </c>
      <c r="U2667" s="679">
        <f t="shared" si="1495"/>
        <v>0</v>
      </c>
      <c r="Y2667" s="120"/>
      <c r="AD2667" s="81"/>
      <c r="AF2667" s="370"/>
      <c r="AG2667" s="374"/>
      <c r="AH2667" s="378"/>
      <c r="AI2667" s="381"/>
      <c r="AJ2667" s="386"/>
      <c r="AK2667" s="391"/>
      <c r="AL2667" s="386"/>
      <c r="AM2667" s="363">
        <f t="shared" ref="AM2667:AM2730" si="1523">IF(L2667=AF2667,1,IF(L2667=AG2667,2,IF(L2667=AH2667,3,IF(L2667=AI2667,4,IF(L2667=AJ2667,5,IF(L2667=AK2667,6,IF(L2667=AL2667,7,0)))))))</f>
        <v>1</v>
      </c>
      <c r="AN2667" s="578">
        <v>61.1</v>
      </c>
      <c r="AO2667" s="78">
        <f t="shared" si="1505"/>
        <v>0</v>
      </c>
      <c r="AP2667" s="78">
        <f t="shared" si="1499"/>
        <v>0</v>
      </c>
      <c r="AQ2667" s="78">
        <f t="shared" si="1500"/>
        <v>0</v>
      </c>
      <c r="AR2667" s="78">
        <f t="shared" si="1501"/>
        <v>0</v>
      </c>
      <c r="AS2667" s="78">
        <f t="shared" si="1502"/>
        <v>0</v>
      </c>
      <c r="AT2667" s="78">
        <f t="shared" si="1503"/>
        <v>0</v>
      </c>
      <c r="AU2667" s="363" t="s">
        <v>717</v>
      </c>
      <c r="AV2667" s="393"/>
      <c r="AW2667" s="395"/>
      <c r="AX2667" s="395">
        <v>0</v>
      </c>
      <c r="AY2667" s="395">
        <v>0</v>
      </c>
      <c r="AZ2667" s="395">
        <v>0</v>
      </c>
      <c r="BA2667" s="395">
        <v>0</v>
      </c>
      <c r="BB2667" s="395">
        <v>0</v>
      </c>
      <c r="BC2667" s="395">
        <v>0</v>
      </c>
      <c r="BD2667" s="115"/>
      <c r="BE2667" s="115"/>
      <c r="BF2667" s="115">
        <v>2</v>
      </c>
      <c r="BG2667" s="115">
        <v>8</v>
      </c>
      <c r="BH2667" s="423">
        <f t="shared" si="1487"/>
        <v>9.2899999999999991</v>
      </c>
      <c r="BI2667" s="417">
        <f t="shared" si="1504"/>
        <v>18.579999999999998</v>
      </c>
      <c r="BJ2667" s="115"/>
      <c r="BK2667" s="115"/>
      <c r="BQ2667" s="74" t="str">
        <f t="shared" si="1506"/>
        <v xml:space="preserve"> </v>
      </c>
      <c r="BR2667" s="120" t="str">
        <f t="shared" si="1507"/>
        <v xml:space="preserve"> </v>
      </c>
      <c r="BS2667" s="120" t="str">
        <f t="shared" si="1508"/>
        <v xml:space="preserve"> </v>
      </c>
      <c r="BU2667" s="74" t="str">
        <f t="shared" si="1509"/>
        <v xml:space="preserve"> </v>
      </c>
      <c r="BV2667" s="120" t="str">
        <f t="shared" si="1510"/>
        <v xml:space="preserve"> </v>
      </c>
      <c r="BW2667" s="120" t="str">
        <f t="shared" si="1511"/>
        <v xml:space="preserve">  </v>
      </c>
      <c r="BY2667" s="74" t="str">
        <f t="shared" si="1512"/>
        <v xml:space="preserve"> </v>
      </c>
      <c r="BZ2667" s="120" t="str">
        <f t="shared" si="1513"/>
        <v xml:space="preserve"> </v>
      </c>
      <c r="CA2667" s="120" t="str">
        <f t="shared" si="1514"/>
        <v xml:space="preserve"> </v>
      </c>
      <c r="CC2667" s="115" t="str">
        <f t="shared" si="1515"/>
        <v xml:space="preserve"> </v>
      </c>
      <c r="CD2667" s="120" t="str">
        <f t="shared" si="1516"/>
        <v xml:space="preserve"> </v>
      </c>
      <c r="CE2667" s="417" t="str">
        <f t="shared" si="1517"/>
        <v xml:space="preserve"> </v>
      </c>
      <c r="CF2667" s="115"/>
      <c r="CG2667" s="115" t="str">
        <f t="shared" si="1518"/>
        <v xml:space="preserve"> </v>
      </c>
      <c r="CH2667" s="120" t="str">
        <f t="shared" si="1519"/>
        <v xml:space="preserve"> </v>
      </c>
      <c r="CI2667" s="417" t="str">
        <f t="shared" si="1520"/>
        <v xml:space="preserve"> </v>
      </c>
      <c r="CJ2667" s="115"/>
      <c r="CK2667" s="115" t="str">
        <f t="shared" si="1521"/>
        <v xml:space="preserve"> </v>
      </c>
      <c r="CL2667" s="120" t="str">
        <f t="shared" si="1522"/>
        <v xml:space="preserve"> </v>
      </c>
      <c r="CM2667" s="417" t="str">
        <f t="shared" si="1485"/>
        <v xml:space="preserve"> </v>
      </c>
      <c r="IS2667" s="111">
        <v>41.9</v>
      </c>
    </row>
    <row r="2668" spans="2:253" s="74" customFormat="1" ht="17.100000000000001" hidden="1" customHeight="1" x14ac:dyDescent="0.25">
      <c r="B2668" s="504">
        <f>IF('KB Duct Parts'!$BL$14=1,'Flanged Elbows'!X12,0)</f>
        <v>0</v>
      </c>
      <c r="C2668" s="525">
        <v>22109.9</v>
      </c>
      <c r="D2668" s="526">
        <f t="shared" si="1496"/>
        <v>22109.9</v>
      </c>
      <c r="E2668" s="504" t="s">
        <v>866</v>
      </c>
      <c r="F2668" s="508" t="str">
        <f t="shared" si="1490"/>
        <v xml:space="preserve"> </v>
      </c>
      <c r="G2668" s="509" t="s">
        <v>839</v>
      </c>
      <c r="H2668" s="504" t="str">
        <f>IF('Flanged Parts'!$BB$6=1,"CS",IF('Flanged Parts'!$BB$6=2,"Glv",0))</f>
        <v>Glv</v>
      </c>
      <c r="I2668" s="1035"/>
      <c r="J2668" s="1036"/>
      <c r="K2668" s="516" t="s">
        <v>881</v>
      </c>
      <c r="L2668" s="535"/>
      <c r="M2668" s="517" t="str">
        <f t="shared" si="1486"/>
        <v>Y</v>
      </c>
      <c r="N2668" s="514">
        <f t="shared" si="1497"/>
        <v>106.96000000000001</v>
      </c>
      <c r="O2668" s="514">
        <f t="shared" si="1489"/>
        <v>0</v>
      </c>
      <c r="P2668" s="680">
        <f>'KB Duct Parts'!$AE$3</f>
        <v>0</v>
      </c>
      <c r="Q2668" s="681">
        <f t="shared" si="1492"/>
        <v>0</v>
      </c>
      <c r="R2668" s="682">
        <f t="shared" si="1493"/>
        <v>0</v>
      </c>
      <c r="S2668" s="716">
        <f t="shared" si="1498"/>
        <v>0.2</v>
      </c>
      <c r="T2668" s="679">
        <f t="shared" si="1494"/>
        <v>0</v>
      </c>
      <c r="U2668" s="679">
        <f t="shared" si="1495"/>
        <v>0</v>
      </c>
      <c r="Y2668" s="120"/>
      <c r="AD2668" s="81"/>
      <c r="AF2668" s="370"/>
      <c r="AG2668" s="374"/>
      <c r="AH2668" s="378"/>
      <c r="AI2668" s="381"/>
      <c r="AJ2668" s="386"/>
      <c r="AK2668" s="391"/>
      <c r="AL2668" s="386"/>
      <c r="AM2668" s="363">
        <f t="shared" si="1523"/>
        <v>1</v>
      </c>
      <c r="AN2668" s="578">
        <v>87.9</v>
      </c>
      <c r="AO2668" s="78">
        <f t="shared" si="1505"/>
        <v>0</v>
      </c>
      <c r="AP2668" s="78">
        <f t="shared" si="1499"/>
        <v>0</v>
      </c>
      <c r="AQ2668" s="78">
        <f t="shared" si="1500"/>
        <v>0</v>
      </c>
      <c r="AR2668" s="78">
        <f t="shared" si="1501"/>
        <v>0</v>
      </c>
      <c r="AS2668" s="78">
        <f t="shared" si="1502"/>
        <v>0</v>
      </c>
      <c r="AT2668" s="78">
        <f t="shared" si="1503"/>
        <v>0</v>
      </c>
      <c r="AU2668" s="363" t="s">
        <v>717</v>
      </c>
      <c r="AV2668" s="393"/>
      <c r="AW2668" s="395"/>
      <c r="AX2668" s="395">
        <v>0</v>
      </c>
      <c r="AY2668" s="395">
        <v>0</v>
      </c>
      <c r="AZ2668" s="395">
        <v>0</v>
      </c>
      <c r="BA2668" s="395">
        <v>0</v>
      </c>
      <c r="BB2668" s="395">
        <v>0</v>
      </c>
      <c r="BC2668" s="395">
        <v>0</v>
      </c>
      <c r="BD2668" s="115"/>
      <c r="BE2668" s="115"/>
      <c r="BF2668" s="115">
        <v>2</v>
      </c>
      <c r="BG2668" s="115">
        <v>9</v>
      </c>
      <c r="BH2668" s="423">
        <f t="shared" si="1487"/>
        <v>9.5299999999999994</v>
      </c>
      <c r="BI2668" s="417">
        <f t="shared" si="1504"/>
        <v>19.059999999999999</v>
      </c>
      <c r="BJ2668" s="115"/>
      <c r="BK2668" s="115"/>
      <c r="BQ2668" s="74" t="str">
        <f t="shared" si="1506"/>
        <v xml:space="preserve"> </v>
      </c>
      <c r="BR2668" s="120" t="str">
        <f t="shared" si="1507"/>
        <v xml:space="preserve"> </v>
      </c>
      <c r="BS2668" s="120" t="str">
        <f t="shared" si="1508"/>
        <v xml:space="preserve"> </v>
      </c>
      <c r="BU2668" s="74" t="str">
        <f t="shared" si="1509"/>
        <v xml:space="preserve"> </v>
      </c>
      <c r="BV2668" s="120" t="str">
        <f t="shared" si="1510"/>
        <v xml:space="preserve"> </v>
      </c>
      <c r="BW2668" s="120" t="str">
        <f t="shared" si="1511"/>
        <v xml:space="preserve">  </v>
      </c>
      <c r="BY2668" s="74" t="str">
        <f t="shared" si="1512"/>
        <v xml:space="preserve"> </v>
      </c>
      <c r="BZ2668" s="120" t="str">
        <f t="shared" si="1513"/>
        <v xml:space="preserve"> </v>
      </c>
      <c r="CA2668" s="120" t="str">
        <f t="shared" si="1514"/>
        <v xml:space="preserve"> </v>
      </c>
      <c r="CC2668" s="115" t="str">
        <f t="shared" si="1515"/>
        <v xml:space="preserve"> </v>
      </c>
      <c r="CD2668" s="120" t="str">
        <f t="shared" si="1516"/>
        <v xml:space="preserve"> </v>
      </c>
      <c r="CE2668" s="417" t="str">
        <f t="shared" si="1517"/>
        <v xml:space="preserve"> </v>
      </c>
      <c r="CF2668" s="115"/>
      <c r="CG2668" s="115" t="str">
        <f t="shared" si="1518"/>
        <v xml:space="preserve"> </v>
      </c>
      <c r="CH2668" s="120" t="str">
        <f t="shared" si="1519"/>
        <v xml:space="preserve"> </v>
      </c>
      <c r="CI2668" s="417" t="str">
        <f t="shared" si="1520"/>
        <v xml:space="preserve"> </v>
      </c>
      <c r="CJ2668" s="115"/>
      <c r="CK2668" s="115" t="str">
        <f t="shared" si="1521"/>
        <v xml:space="preserve"> </v>
      </c>
      <c r="CL2668" s="120" t="str">
        <f t="shared" si="1522"/>
        <v xml:space="preserve"> </v>
      </c>
      <c r="CM2668" s="417" t="str">
        <f t="shared" si="1485"/>
        <v xml:space="preserve"> </v>
      </c>
      <c r="IS2668" s="111">
        <v>56</v>
      </c>
    </row>
    <row r="2669" spans="2:253" s="74" customFormat="1" ht="17.100000000000001" hidden="1" customHeight="1" x14ac:dyDescent="0.25">
      <c r="B2669" s="504">
        <f>IF('KB Duct Parts'!$BL$14=1,'Flanged Elbows'!X13,0)</f>
        <v>0</v>
      </c>
      <c r="C2669" s="525">
        <v>22110.9</v>
      </c>
      <c r="D2669" s="526">
        <f t="shared" si="1496"/>
        <v>22110.9</v>
      </c>
      <c r="E2669" s="504" t="s">
        <v>867</v>
      </c>
      <c r="F2669" s="508" t="str">
        <f t="shared" si="1490"/>
        <v xml:space="preserve"> </v>
      </c>
      <c r="G2669" s="509" t="s">
        <v>839</v>
      </c>
      <c r="H2669" s="504" t="str">
        <f>IF('Flanged Parts'!$BB$6=1,"CS",IF('Flanged Parts'!$BB$6=2,"Glv",0))</f>
        <v>Glv</v>
      </c>
      <c r="I2669" s="1035"/>
      <c r="J2669" s="1036"/>
      <c r="K2669" s="516" t="s">
        <v>881</v>
      </c>
      <c r="L2669" s="535"/>
      <c r="M2669" s="517" t="str">
        <f t="shared" si="1486"/>
        <v>Y</v>
      </c>
      <c r="N2669" s="514">
        <f t="shared" si="1497"/>
        <v>132.04</v>
      </c>
      <c r="O2669" s="514">
        <f t="shared" si="1489"/>
        <v>0</v>
      </c>
      <c r="P2669" s="680">
        <f>'KB Duct Parts'!$AE$3</f>
        <v>0</v>
      </c>
      <c r="Q2669" s="681">
        <f t="shared" si="1492"/>
        <v>0</v>
      </c>
      <c r="R2669" s="682">
        <f t="shared" si="1493"/>
        <v>0</v>
      </c>
      <c r="S2669" s="716">
        <f t="shared" si="1498"/>
        <v>0.2</v>
      </c>
      <c r="T2669" s="679">
        <f t="shared" si="1494"/>
        <v>0</v>
      </c>
      <c r="U2669" s="679">
        <f t="shared" si="1495"/>
        <v>0</v>
      </c>
      <c r="Y2669" s="120"/>
      <c r="AD2669" s="81"/>
      <c r="AF2669" s="370"/>
      <c r="AG2669" s="374"/>
      <c r="AH2669" s="378"/>
      <c r="AI2669" s="381"/>
      <c r="AJ2669" s="386"/>
      <c r="AK2669" s="391"/>
      <c r="AL2669" s="386"/>
      <c r="AM2669" s="363">
        <f t="shared" si="1523"/>
        <v>1</v>
      </c>
      <c r="AN2669" s="578">
        <v>107.7</v>
      </c>
      <c r="AO2669" s="78">
        <f t="shared" si="1505"/>
        <v>0</v>
      </c>
      <c r="AP2669" s="78">
        <f t="shared" si="1499"/>
        <v>0</v>
      </c>
      <c r="AQ2669" s="78">
        <f t="shared" si="1500"/>
        <v>0</v>
      </c>
      <c r="AR2669" s="78">
        <f t="shared" si="1501"/>
        <v>0</v>
      </c>
      <c r="AS2669" s="78">
        <f t="shared" si="1502"/>
        <v>0</v>
      </c>
      <c r="AT2669" s="78">
        <f t="shared" si="1503"/>
        <v>0</v>
      </c>
      <c r="AU2669" s="363" t="s">
        <v>717</v>
      </c>
      <c r="AV2669" s="393"/>
      <c r="AW2669" s="395"/>
      <c r="AX2669" s="395">
        <v>0</v>
      </c>
      <c r="AY2669" s="395">
        <v>0</v>
      </c>
      <c r="AZ2669" s="395">
        <v>0</v>
      </c>
      <c r="BA2669" s="395">
        <v>0</v>
      </c>
      <c r="BB2669" s="395">
        <v>0</v>
      </c>
      <c r="BC2669" s="395">
        <v>0</v>
      </c>
      <c r="BD2669" s="115"/>
      <c r="BE2669" s="115"/>
      <c r="BF2669" s="115">
        <v>2</v>
      </c>
      <c r="BG2669" s="115">
        <v>10</v>
      </c>
      <c r="BH2669" s="423">
        <f t="shared" si="1487"/>
        <v>12.17</v>
      </c>
      <c r="BI2669" s="417">
        <f t="shared" si="1504"/>
        <v>24.34</v>
      </c>
      <c r="BJ2669" s="115"/>
      <c r="BK2669" s="115"/>
      <c r="BQ2669" s="74" t="str">
        <f t="shared" si="1506"/>
        <v xml:space="preserve"> </v>
      </c>
      <c r="BR2669" s="120" t="str">
        <f t="shared" si="1507"/>
        <v xml:space="preserve"> </v>
      </c>
      <c r="BS2669" s="120" t="str">
        <f t="shared" si="1508"/>
        <v xml:space="preserve"> </v>
      </c>
      <c r="BU2669" s="74" t="str">
        <f t="shared" si="1509"/>
        <v xml:space="preserve"> </v>
      </c>
      <c r="BV2669" s="120" t="str">
        <f t="shared" si="1510"/>
        <v xml:space="preserve"> </v>
      </c>
      <c r="BW2669" s="120" t="str">
        <f t="shared" si="1511"/>
        <v xml:space="preserve">  </v>
      </c>
      <c r="BY2669" s="74" t="str">
        <f t="shared" si="1512"/>
        <v xml:space="preserve"> </v>
      </c>
      <c r="BZ2669" s="120" t="str">
        <f t="shared" si="1513"/>
        <v xml:space="preserve"> </v>
      </c>
      <c r="CA2669" s="120" t="str">
        <f t="shared" si="1514"/>
        <v xml:space="preserve"> </v>
      </c>
      <c r="CC2669" s="115" t="str">
        <f t="shared" si="1515"/>
        <v xml:space="preserve"> </v>
      </c>
      <c r="CD2669" s="120" t="str">
        <f t="shared" si="1516"/>
        <v xml:space="preserve"> </v>
      </c>
      <c r="CE2669" s="417" t="str">
        <f t="shared" si="1517"/>
        <v xml:space="preserve"> </v>
      </c>
      <c r="CF2669" s="115"/>
      <c r="CG2669" s="115" t="str">
        <f t="shared" si="1518"/>
        <v xml:space="preserve"> </v>
      </c>
      <c r="CH2669" s="120" t="str">
        <f t="shared" si="1519"/>
        <v xml:space="preserve"> </v>
      </c>
      <c r="CI2669" s="417" t="str">
        <f t="shared" si="1520"/>
        <v xml:space="preserve"> </v>
      </c>
      <c r="CJ2669" s="115"/>
      <c r="CK2669" s="115" t="str">
        <f t="shared" si="1521"/>
        <v xml:space="preserve"> </v>
      </c>
      <c r="CL2669" s="120" t="str">
        <f t="shared" si="1522"/>
        <v xml:space="preserve"> </v>
      </c>
      <c r="CM2669" s="417" t="str">
        <f t="shared" si="1485"/>
        <v xml:space="preserve"> </v>
      </c>
      <c r="IS2669" s="111">
        <v>66.2</v>
      </c>
    </row>
    <row r="2670" spans="2:253" s="74" customFormat="1" ht="17.100000000000001" hidden="1" customHeight="1" x14ac:dyDescent="0.25">
      <c r="B2670" s="504">
        <f>IF('KB Duct Parts'!$BL$14=1,'Flanged Elbows'!X14,0)</f>
        <v>0</v>
      </c>
      <c r="C2670" s="525">
        <v>22111.9</v>
      </c>
      <c r="D2670" s="526">
        <f t="shared" si="1496"/>
        <v>22111.9</v>
      </c>
      <c r="E2670" s="504" t="s">
        <v>868</v>
      </c>
      <c r="F2670" s="508" t="str">
        <f t="shared" si="1490"/>
        <v xml:space="preserve"> </v>
      </c>
      <c r="G2670" s="509" t="s">
        <v>839</v>
      </c>
      <c r="H2670" s="504" t="str">
        <f>IF('Flanged Parts'!$BB$6=1,"CS",IF('Flanged Parts'!$BB$6=2,"Glv",0))</f>
        <v>Glv</v>
      </c>
      <c r="I2670" s="1035"/>
      <c r="J2670" s="1036"/>
      <c r="K2670" s="516" t="s">
        <v>881</v>
      </c>
      <c r="L2670" s="535"/>
      <c r="M2670" s="517" t="str">
        <f t="shared" si="1486"/>
        <v>Y</v>
      </c>
      <c r="N2670" s="514">
        <f t="shared" si="1497"/>
        <v>145.19999999999999</v>
      </c>
      <c r="O2670" s="514">
        <f t="shared" si="1489"/>
        <v>0</v>
      </c>
      <c r="P2670" s="680">
        <f>'KB Duct Parts'!$AE$3</f>
        <v>0</v>
      </c>
      <c r="Q2670" s="681">
        <f t="shared" si="1492"/>
        <v>0</v>
      </c>
      <c r="R2670" s="682">
        <f t="shared" si="1493"/>
        <v>0</v>
      </c>
      <c r="S2670" s="716">
        <f t="shared" si="1498"/>
        <v>0.2</v>
      </c>
      <c r="T2670" s="679">
        <f t="shared" si="1494"/>
        <v>0</v>
      </c>
      <c r="U2670" s="679">
        <f t="shared" si="1495"/>
        <v>0</v>
      </c>
      <c r="Y2670" s="120"/>
      <c r="AD2670" s="81"/>
      <c r="AF2670" s="370"/>
      <c r="AG2670" s="374"/>
      <c r="AH2670" s="378"/>
      <c r="AI2670" s="381"/>
      <c r="AJ2670" s="386"/>
      <c r="AK2670" s="391"/>
      <c r="AL2670" s="386"/>
      <c r="AM2670" s="363">
        <f t="shared" si="1523"/>
        <v>1</v>
      </c>
      <c r="AN2670" s="578">
        <v>117.1</v>
      </c>
      <c r="AO2670" s="78">
        <f t="shared" si="1505"/>
        <v>0</v>
      </c>
      <c r="AP2670" s="78">
        <f t="shared" si="1499"/>
        <v>0</v>
      </c>
      <c r="AQ2670" s="78">
        <f t="shared" si="1500"/>
        <v>0</v>
      </c>
      <c r="AR2670" s="78">
        <f t="shared" si="1501"/>
        <v>0</v>
      </c>
      <c r="AS2670" s="78">
        <f t="shared" si="1502"/>
        <v>0</v>
      </c>
      <c r="AT2670" s="78">
        <f t="shared" si="1503"/>
        <v>0</v>
      </c>
      <c r="AU2670" s="363" t="s">
        <v>717</v>
      </c>
      <c r="AV2670" s="393"/>
      <c r="AW2670" s="395"/>
      <c r="AX2670" s="395">
        <v>0</v>
      </c>
      <c r="AY2670" s="395">
        <v>0</v>
      </c>
      <c r="AZ2670" s="395">
        <v>0</v>
      </c>
      <c r="BA2670" s="395">
        <v>0</v>
      </c>
      <c r="BB2670" s="395">
        <v>0</v>
      </c>
      <c r="BC2670" s="395">
        <v>0</v>
      </c>
      <c r="BD2670" s="115"/>
      <c r="BE2670" s="115"/>
      <c r="BF2670" s="115">
        <v>2</v>
      </c>
      <c r="BG2670" s="115">
        <v>11</v>
      </c>
      <c r="BH2670" s="423">
        <f t="shared" si="1487"/>
        <v>14.05</v>
      </c>
      <c r="BI2670" s="417">
        <f t="shared" si="1504"/>
        <v>28.1</v>
      </c>
      <c r="BJ2670" s="115"/>
      <c r="BK2670" s="115"/>
      <c r="BQ2670" s="74" t="str">
        <f t="shared" si="1506"/>
        <v xml:space="preserve"> </v>
      </c>
      <c r="BR2670" s="120" t="str">
        <f t="shared" si="1507"/>
        <v xml:space="preserve"> </v>
      </c>
      <c r="BS2670" s="120" t="str">
        <f t="shared" si="1508"/>
        <v xml:space="preserve"> </v>
      </c>
      <c r="BU2670" s="74" t="str">
        <f t="shared" si="1509"/>
        <v xml:space="preserve"> </v>
      </c>
      <c r="BV2670" s="120" t="str">
        <f t="shared" si="1510"/>
        <v xml:space="preserve"> </v>
      </c>
      <c r="BW2670" s="120" t="str">
        <f t="shared" si="1511"/>
        <v xml:space="preserve">  </v>
      </c>
      <c r="BY2670" s="74" t="str">
        <f t="shared" si="1512"/>
        <v xml:space="preserve"> </v>
      </c>
      <c r="BZ2670" s="120" t="str">
        <f t="shared" si="1513"/>
        <v xml:space="preserve"> </v>
      </c>
      <c r="CA2670" s="120" t="str">
        <f t="shared" si="1514"/>
        <v xml:space="preserve"> </v>
      </c>
      <c r="CC2670" s="115" t="str">
        <f t="shared" si="1515"/>
        <v xml:space="preserve"> </v>
      </c>
      <c r="CD2670" s="120" t="str">
        <f t="shared" si="1516"/>
        <v xml:space="preserve"> </v>
      </c>
      <c r="CE2670" s="417" t="str">
        <f t="shared" si="1517"/>
        <v xml:space="preserve"> </v>
      </c>
      <c r="CF2670" s="115"/>
      <c r="CG2670" s="115" t="str">
        <f t="shared" si="1518"/>
        <v xml:space="preserve"> </v>
      </c>
      <c r="CH2670" s="120" t="str">
        <f t="shared" si="1519"/>
        <v xml:space="preserve"> </v>
      </c>
      <c r="CI2670" s="417" t="str">
        <f t="shared" si="1520"/>
        <v xml:space="preserve"> </v>
      </c>
      <c r="CJ2670" s="115"/>
      <c r="CK2670" s="115" t="str">
        <f t="shared" si="1521"/>
        <v xml:space="preserve"> </v>
      </c>
      <c r="CL2670" s="120" t="str">
        <f t="shared" si="1522"/>
        <v xml:space="preserve"> </v>
      </c>
      <c r="CM2670" s="417" t="str">
        <f t="shared" si="1485"/>
        <v xml:space="preserve"> </v>
      </c>
      <c r="IS2670" s="111">
        <v>73.7</v>
      </c>
    </row>
    <row r="2671" spans="2:253" s="74" customFormat="1" ht="17.100000000000001" hidden="1" customHeight="1" x14ac:dyDescent="0.25">
      <c r="B2671" s="504">
        <f>IF('KB Duct Parts'!$BL$14=1,'Flanged Elbows'!X15,0)</f>
        <v>0</v>
      </c>
      <c r="C2671" s="525">
        <v>22112.9</v>
      </c>
      <c r="D2671" s="526">
        <f t="shared" si="1496"/>
        <v>22112.9</v>
      </c>
      <c r="E2671" s="504" t="s">
        <v>869</v>
      </c>
      <c r="F2671" s="508" t="str">
        <f t="shared" si="1490"/>
        <v xml:space="preserve"> </v>
      </c>
      <c r="G2671" s="509" t="s">
        <v>839</v>
      </c>
      <c r="H2671" s="504" t="str">
        <f>IF('Flanged Parts'!$BB$6=1,"CS",IF('Flanged Parts'!$BB$6=2,"Glv",0))</f>
        <v>Glv</v>
      </c>
      <c r="I2671" s="1035"/>
      <c r="J2671" s="1036"/>
      <c r="K2671" s="516" t="s">
        <v>881</v>
      </c>
      <c r="L2671" s="535"/>
      <c r="M2671" s="517" t="str">
        <f t="shared" si="1486"/>
        <v>Y</v>
      </c>
      <c r="N2671" s="514">
        <f t="shared" si="1497"/>
        <v>156.72</v>
      </c>
      <c r="O2671" s="514">
        <f t="shared" si="1489"/>
        <v>0</v>
      </c>
      <c r="P2671" s="680">
        <f>'KB Duct Parts'!$AE$3</f>
        <v>0</v>
      </c>
      <c r="Q2671" s="681">
        <f t="shared" si="1492"/>
        <v>0</v>
      </c>
      <c r="R2671" s="682">
        <f t="shared" si="1493"/>
        <v>0</v>
      </c>
      <c r="S2671" s="716">
        <f t="shared" si="1498"/>
        <v>0.2</v>
      </c>
      <c r="T2671" s="679">
        <f t="shared" si="1494"/>
        <v>0</v>
      </c>
      <c r="U2671" s="679">
        <f t="shared" si="1495"/>
        <v>0</v>
      </c>
      <c r="Y2671" s="120"/>
      <c r="AD2671" s="81"/>
      <c r="AF2671" s="370"/>
      <c r="AG2671" s="374"/>
      <c r="AH2671" s="378"/>
      <c r="AI2671" s="381"/>
      <c r="AJ2671" s="386"/>
      <c r="AK2671" s="391"/>
      <c r="AL2671" s="386"/>
      <c r="AM2671" s="363">
        <f t="shared" si="1523"/>
        <v>1</v>
      </c>
      <c r="AN2671" s="578">
        <v>126.2</v>
      </c>
      <c r="AO2671" s="78">
        <f t="shared" si="1505"/>
        <v>0</v>
      </c>
      <c r="AP2671" s="78">
        <f t="shared" si="1499"/>
        <v>0</v>
      </c>
      <c r="AQ2671" s="78">
        <f t="shared" si="1500"/>
        <v>0</v>
      </c>
      <c r="AR2671" s="78">
        <f t="shared" si="1501"/>
        <v>0</v>
      </c>
      <c r="AS2671" s="78">
        <f t="shared" si="1502"/>
        <v>0</v>
      </c>
      <c r="AT2671" s="78">
        <f t="shared" si="1503"/>
        <v>0</v>
      </c>
      <c r="AU2671" s="363" t="s">
        <v>717</v>
      </c>
      <c r="AV2671" s="393"/>
      <c r="AW2671" s="395"/>
      <c r="AX2671" s="395">
        <v>0</v>
      </c>
      <c r="AY2671" s="395">
        <v>0</v>
      </c>
      <c r="AZ2671" s="395">
        <v>0</v>
      </c>
      <c r="BA2671" s="395">
        <v>0</v>
      </c>
      <c r="BB2671" s="395">
        <v>0</v>
      </c>
      <c r="BC2671" s="395">
        <v>0</v>
      </c>
      <c r="BD2671" s="115"/>
      <c r="BE2671" s="115"/>
      <c r="BF2671" s="115">
        <v>2</v>
      </c>
      <c r="BG2671" s="115">
        <v>12</v>
      </c>
      <c r="BH2671" s="423">
        <f t="shared" si="1487"/>
        <v>15.26</v>
      </c>
      <c r="BI2671" s="417">
        <f t="shared" si="1504"/>
        <v>30.52</v>
      </c>
      <c r="BJ2671" s="115"/>
      <c r="BK2671" s="115"/>
      <c r="BQ2671" s="74" t="str">
        <f t="shared" si="1506"/>
        <v xml:space="preserve"> </v>
      </c>
      <c r="BR2671" s="120" t="str">
        <f t="shared" si="1507"/>
        <v xml:space="preserve"> </v>
      </c>
      <c r="BS2671" s="120" t="str">
        <f t="shared" si="1508"/>
        <v xml:space="preserve"> </v>
      </c>
      <c r="BU2671" s="74" t="str">
        <f t="shared" si="1509"/>
        <v xml:space="preserve"> </v>
      </c>
      <c r="BV2671" s="120" t="str">
        <f t="shared" si="1510"/>
        <v xml:space="preserve"> </v>
      </c>
      <c r="BW2671" s="120" t="str">
        <f t="shared" si="1511"/>
        <v xml:space="preserve">  </v>
      </c>
      <c r="BY2671" s="74" t="str">
        <f t="shared" si="1512"/>
        <v xml:space="preserve"> </v>
      </c>
      <c r="BZ2671" s="120" t="str">
        <f t="shared" si="1513"/>
        <v xml:space="preserve"> </v>
      </c>
      <c r="CA2671" s="120" t="str">
        <f t="shared" si="1514"/>
        <v xml:space="preserve"> </v>
      </c>
      <c r="CC2671" s="115" t="str">
        <f t="shared" si="1515"/>
        <v xml:space="preserve"> </v>
      </c>
      <c r="CD2671" s="120" t="str">
        <f t="shared" si="1516"/>
        <v xml:space="preserve"> </v>
      </c>
      <c r="CE2671" s="417" t="str">
        <f t="shared" si="1517"/>
        <v xml:space="preserve"> </v>
      </c>
      <c r="CF2671" s="115"/>
      <c r="CG2671" s="115" t="str">
        <f t="shared" si="1518"/>
        <v xml:space="preserve"> </v>
      </c>
      <c r="CH2671" s="120" t="str">
        <f t="shared" si="1519"/>
        <v xml:space="preserve"> </v>
      </c>
      <c r="CI2671" s="417" t="str">
        <f t="shared" si="1520"/>
        <v xml:space="preserve"> </v>
      </c>
      <c r="CJ2671" s="115"/>
      <c r="CK2671" s="115" t="str">
        <f t="shared" si="1521"/>
        <v xml:space="preserve"> </v>
      </c>
      <c r="CL2671" s="120" t="str">
        <f t="shared" si="1522"/>
        <v xml:space="preserve"> </v>
      </c>
      <c r="CM2671" s="417" t="str">
        <f t="shared" si="1485"/>
        <v xml:space="preserve"> </v>
      </c>
      <c r="IS2671" s="111">
        <v>81</v>
      </c>
    </row>
    <row r="2672" spans="2:253" s="74" customFormat="1" ht="17.100000000000001" hidden="1" customHeight="1" x14ac:dyDescent="0.25">
      <c r="B2672" s="504">
        <f>IF('KB Duct Parts'!$BL$14=1,'Flanged Elbows'!X16,0)</f>
        <v>0</v>
      </c>
      <c r="C2672" s="525">
        <v>22113.9</v>
      </c>
      <c r="D2672" s="526">
        <f t="shared" si="1496"/>
        <v>22113.9</v>
      </c>
      <c r="E2672" s="504" t="s">
        <v>870</v>
      </c>
      <c r="F2672" s="508" t="str">
        <f t="shared" si="1490"/>
        <v xml:space="preserve"> </v>
      </c>
      <c r="G2672" s="509" t="s">
        <v>839</v>
      </c>
      <c r="H2672" s="504" t="str">
        <f>IF('Flanged Parts'!$BB$6=1,"CS",IF('Flanged Parts'!$BB$6=2,"Glv",0))</f>
        <v>Glv</v>
      </c>
      <c r="I2672" s="1035"/>
      <c r="J2672" s="1036"/>
      <c r="K2672" s="516" t="s">
        <v>881</v>
      </c>
      <c r="L2672" s="535"/>
      <c r="M2672" s="517" t="str">
        <f t="shared" si="1486"/>
        <v>Y</v>
      </c>
      <c r="N2672" s="514">
        <f t="shared" si="1497"/>
        <v>163.38</v>
      </c>
      <c r="O2672" s="514">
        <f t="shared" si="1489"/>
        <v>0</v>
      </c>
      <c r="P2672" s="680">
        <f>'KB Duct Parts'!$AE$3</f>
        <v>0</v>
      </c>
      <c r="Q2672" s="681">
        <f t="shared" si="1492"/>
        <v>0</v>
      </c>
      <c r="R2672" s="682">
        <f t="shared" si="1493"/>
        <v>0</v>
      </c>
      <c r="S2672" s="716">
        <f t="shared" si="1498"/>
        <v>0.2</v>
      </c>
      <c r="T2672" s="679">
        <f t="shared" si="1494"/>
        <v>0</v>
      </c>
      <c r="U2672" s="679">
        <f t="shared" si="1495"/>
        <v>0</v>
      </c>
      <c r="Y2672" s="120"/>
      <c r="AD2672" s="81"/>
      <c r="AF2672" s="370"/>
      <c r="AG2672" s="374"/>
      <c r="AH2672" s="378"/>
      <c r="AI2672" s="381"/>
      <c r="AJ2672" s="386"/>
      <c r="AK2672" s="391"/>
      <c r="AL2672" s="386"/>
      <c r="AM2672" s="363">
        <f t="shared" si="1523"/>
        <v>1</v>
      </c>
      <c r="AN2672" s="578">
        <v>128.1</v>
      </c>
      <c r="AO2672" s="78">
        <f t="shared" si="1505"/>
        <v>0</v>
      </c>
      <c r="AP2672" s="78">
        <f t="shared" si="1499"/>
        <v>0</v>
      </c>
      <c r="AQ2672" s="78">
        <f t="shared" si="1500"/>
        <v>0</v>
      </c>
      <c r="AR2672" s="78">
        <f t="shared" si="1501"/>
        <v>0</v>
      </c>
      <c r="AS2672" s="78">
        <f t="shared" si="1502"/>
        <v>0</v>
      </c>
      <c r="AT2672" s="78">
        <f t="shared" si="1503"/>
        <v>0</v>
      </c>
      <c r="AU2672" s="363" t="s">
        <v>717</v>
      </c>
      <c r="AV2672" s="393"/>
      <c r="AW2672" s="395"/>
      <c r="AX2672" s="395">
        <v>0</v>
      </c>
      <c r="AY2672" s="395">
        <v>0</v>
      </c>
      <c r="AZ2672" s="395">
        <v>0</v>
      </c>
      <c r="BA2672" s="395">
        <v>0</v>
      </c>
      <c r="BB2672" s="395">
        <v>0</v>
      </c>
      <c r="BC2672" s="395">
        <v>0</v>
      </c>
      <c r="BD2672" s="115"/>
      <c r="BE2672" s="115"/>
      <c r="BF2672" s="115">
        <v>2</v>
      </c>
      <c r="BG2672" s="115">
        <v>13</v>
      </c>
      <c r="BH2672" s="423">
        <f t="shared" si="1487"/>
        <v>17.64</v>
      </c>
      <c r="BI2672" s="417">
        <f t="shared" si="1504"/>
        <v>35.28</v>
      </c>
      <c r="BJ2672" s="115"/>
      <c r="BK2672" s="115"/>
      <c r="BQ2672" s="74" t="str">
        <f t="shared" si="1506"/>
        <v xml:space="preserve"> </v>
      </c>
      <c r="BR2672" s="120" t="str">
        <f t="shared" si="1507"/>
        <v xml:space="preserve"> </v>
      </c>
      <c r="BS2672" s="120" t="str">
        <f t="shared" si="1508"/>
        <v xml:space="preserve"> </v>
      </c>
      <c r="BU2672" s="74" t="str">
        <f t="shared" si="1509"/>
        <v xml:space="preserve"> </v>
      </c>
      <c r="BV2672" s="120" t="str">
        <f t="shared" si="1510"/>
        <v xml:space="preserve"> </v>
      </c>
      <c r="BW2672" s="120" t="str">
        <f t="shared" si="1511"/>
        <v xml:space="preserve">  </v>
      </c>
      <c r="BY2672" s="74" t="str">
        <f t="shared" si="1512"/>
        <v xml:space="preserve"> </v>
      </c>
      <c r="BZ2672" s="120" t="str">
        <f t="shared" si="1513"/>
        <v xml:space="preserve"> </v>
      </c>
      <c r="CA2672" s="120" t="str">
        <f t="shared" si="1514"/>
        <v xml:space="preserve"> </v>
      </c>
      <c r="CC2672" s="115" t="str">
        <f t="shared" si="1515"/>
        <v xml:space="preserve"> </v>
      </c>
      <c r="CD2672" s="120" t="str">
        <f t="shared" si="1516"/>
        <v xml:space="preserve"> </v>
      </c>
      <c r="CE2672" s="417" t="str">
        <f t="shared" si="1517"/>
        <v xml:space="preserve"> </v>
      </c>
      <c r="CF2672" s="115"/>
      <c r="CG2672" s="115" t="str">
        <f t="shared" si="1518"/>
        <v xml:space="preserve"> </v>
      </c>
      <c r="CH2672" s="120" t="str">
        <f t="shared" si="1519"/>
        <v xml:space="preserve"> </v>
      </c>
      <c r="CI2672" s="417" t="str">
        <f t="shared" si="1520"/>
        <v xml:space="preserve"> </v>
      </c>
      <c r="CJ2672" s="115"/>
      <c r="CK2672" s="115" t="str">
        <f t="shared" si="1521"/>
        <v xml:space="preserve"> </v>
      </c>
      <c r="CL2672" s="120" t="str">
        <f t="shared" si="1522"/>
        <v xml:space="preserve"> </v>
      </c>
      <c r="CM2672" s="417" t="str">
        <f t="shared" si="1485"/>
        <v xml:space="preserve"> </v>
      </c>
      <c r="IS2672" s="111">
        <v>85.5</v>
      </c>
    </row>
    <row r="2673" spans="2:253" s="74" customFormat="1" ht="17.100000000000001" hidden="1" customHeight="1" x14ac:dyDescent="0.25">
      <c r="B2673" s="504">
        <f>IF('KB Duct Parts'!$BL$14=1,'Flanged Elbows'!X17,0)</f>
        <v>0</v>
      </c>
      <c r="C2673" s="525">
        <v>22114.9</v>
      </c>
      <c r="D2673" s="526">
        <f t="shared" si="1496"/>
        <v>22114.9</v>
      </c>
      <c r="E2673" s="504" t="s">
        <v>871</v>
      </c>
      <c r="F2673" s="508" t="str">
        <f t="shared" si="1490"/>
        <v xml:space="preserve"> </v>
      </c>
      <c r="G2673" s="509" t="s">
        <v>839</v>
      </c>
      <c r="H2673" s="504" t="str">
        <f>IF('Flanged Parts'!$BB$6=1,"CS",IF('Flanged Parts'!$BB$6=2,"Glv",0))</f>
        <v>Glv</v>
      </c>
      <c r="I2673" s="1035"/>
      <c r="J2673" s="1036"/>
      <c r="K2673" s="516" t="s">
        <v>881</v>
      </c>
      <c r="L2673" s="535"/>
      <c r="M2673" s="517" t="str">
        <f t="shared" si="1486"/>
        <v>Y</v>
      </c>
      <c r="N2673" s="514">
        <f t="shared" si="1497"/>
        <v>169.22</v>
      </c>
      <c r="O2673" s="514">
        <f t="shared" si="1489"/>
        <v>0</v>
      </c>
      <c r="P2673" s="680">
        <f>'KB Duct Parts'!$AE$3</f>
        <v>0</v>
      </c>
      <c r="Q2673" s="681">
        <f t="shared" si="1492"/>
        <v>0</v>
      </c>
      <c r="R2673" s="682">
        <f t="shared" si="1493"/>
        <v>0</v>
      </c>
      <c r="S2673" s="716">
        <f t="shared" si="1498"/>
        <v>0.2</v>
      </c>
      <c r="T2673" s="679">
        <f t="shared" si="1494"/>
        <v>0</v>
      </c>
      <c r="U2673" s="679">
        <f t="shared" si="1495"/>
        <v>0</v>
      </c>
      <c r="Y2673" s="120"/>
      <c r="AD2673" s="81"/>
      <c r="AF2673" s="370"/>
      <c r="AG2673" s="374"/>
      <c r="AH2673" s="378"/>
      <c r="AI2673" s="381"/>
      <c r="AJ2673" s="386"/>
      <c r="AK2673" s="391"/>
      <c r="AL2673" s="386"/>
      <c r="AM2673" s="363">
        <f t="shared" si="1523"/>
        <v>1</v>
      </c>
      <c r="AN2673" s="578">
        <v>128.9</v>
      </c>
      <c r="AO2673" s="78">
        <f t="shared" si="1505"/>
        <v>0</v>
      </c>
      <c r="AP2673" s="78">
        <f t="shared" si="1499"/>
        <v>0</v>
      </c>
      <c r="AQ2673" s="78">
        <f t="shared" si="1500"/>
        <v>0</v>
      </c>
      <c r="AR2673" s="78">
        <f t="shared" si="1501"/>
        <v>0</v>
      </c>
      <c r="AS2673" s="78">
        <f t="shared" si="1502"/>
        <v>0</v>
      </c>
      <c r="AT2673" s="78">
        <f t="shared" si="1503"/>
        <v>0</v>
      </c>
      <c r="AU2673" s="363" t="s">
        <v>717</v>
      </c>
      <c r="AV2673" s="393"/>
      <c r="AW2673" s="395"/>
      <c r="AX2673" s="395">
        <v>0</v>
      </c>
      <c r="AY2673" s="395">
        <v>0</v>
      </c>
      <c r="AZ2673" s="395">
        <v>0</v>
      </c>
      <c r="BA2673" s="395">
        <v>0</v>
      </c>
      <c r="BB2673" s="395">
        <v>0</v>
      </c>
      <c r="BC2673" s="395">
        <v>0</v>
      </c>
      <c r="BD2673" s="115"/>
      <c r="BE2673" s="115"/>
      <c r="BF2673" s="115">
        <v>2</v>
      </c>
      <c r="BG2673" s="115">
        <v>14</v>
      </c>
      <c r="BH2673" s="423">
        <f t="shared" si="1487"/>
        <v>20.16</v>
      </c>
      <c r="BI2673" s="417">
        <f t="shared" si="1504"/>
        <v>40.32</v>
      </c>
      <c r="BJ2673" s="115"/>
      <c r="BK2673" s="115"/>
      <c r="BQ2673" s="74" t="str">
        <f t="shared" si="1506"/>
        <v xml:space="preserve"> </v>
      </c>
      <c r="BR2673" s="120" t="str">
        <f t="shared" si="1507"/>
        <v xml:space="preserve"> </v>
      </c>
      <c r="BS2673" s="120" t="str">
        <f t="shared" si="1508"/>
        <v xml:space="preserve"> </v>
      </c>
      <c r="BU2673" s="74" t="str">
        <f t="shared" si="1509"/>
        <v xml:space="preserve"> </v>
      </c>
      <c r="BV2673" s="120" t="str">
        <f t="shared" si="1510"/>
        <v xml:space="preserve"> </v>
      </c>
      <c r="BW2673" s="120" t="str">
        <f t="shared" si="1511"/>
        <v xml:space="preserve">  </v>
      </c>
      <c r="BY2673" s="74" t="str">
        <f t="shared" si="1512"/>
        <v xml:space="preserve"> </v>
      </c>
      <c r="BZ2673" s="120" t="str">
        <f t="shared" si="1513"/>
        <v xml:space="preserve"> </v>
      </c>
      <c r="CA2673" s="120" t="str">
        <f t="shared" si="1514"/>
        <v xml:space="preserve"> </v>
      </c>
      <c r="CC2673" s="115" t="str">
        <f t="shared" si="1515"/>
        <v xml:space="preserve"> </v>
      </c>
      <c r="CD2673" s="120" t="str">
        <f t="shared" si="1516"/>
        <v xml:space="preserve"> </v>
      </c>
      <c r="CE2673" s="417" t="str">
        <f t="shared" si="1517"/>
        <v xml:space="preserve"> </v>
      </c>
      <c r="CF2673" s="115"/>
      <c r="CG2673" s="115" t="str">
        <f t="shared" si="1518"/>
        <v xml:space="preserve"> </v>
      </c>
      <c r="CH2673" s="120" t="str">
        <f t="shared" si="1519"/>
        <v xml:space="preserve"> </v>
      </c>
      <c r="CI2673" s="417" t="str">
        <f t="shared" si="1520"/>
        <v xml:space="preserve"> </v>
      </c>
      <c r="CJ2673" s="115"/>
      <c r="CK2673" s="115" t="str">
        <f t="shared" si="1521"/>
        <v xml:space="preserve"> </v>
      </c>
      <c r="CL2673" s="120" t="str">
        <f t="shared" si="1522"/>
        <v xml:space="preserve"> </v>
      </c>
      <c r="CM2673" s="417" t="str">
        <f t="shared" si="1485"/>
        <v xml:space="preserve"> </v>
      </c>
      <c r="IS2673" s="111">
        <v>89.5</v>
      </c>
    </row>
    <row r="2674" spans="2:253" s="74" customFormat="1" ht="17.100000000000001" hidden="1" customHeight="1" x14ac:dyDescent="0.25">
      <c r="B2674" s="504">
        <f>IF('KB Duct Parts'!$BL$14=1,'Flanged Elbows'!X18,0)</f>
        <v>0</v>
      </c>
      <c r="C2674" s="525">
        <v>22115.9</v>
      </c>
      <c r="D2674" s="526">
        <f t="shared" si="1496"/>
        <v>22115.9</v>
      </c>
      <c r="E2674" s="504" t="s">
        <v>872</v>
      </c>
      <c r="F2674" s="508" t="str">
        <f t="shared" si="1490"/>
        <v xml:space="preserve"> </v>
      </c>
      <c r="G2674" s="509" t="s">
        <v>839</v>
      </c>
      <c r="H2674" s="504" t="str">
        <f>IF('Flanged Parts'!$BB$6=1,"CS",IF('Flanged Parts'!$BB$6=2,"Glv",0))</f>
        <v>Glv</v>
      </c>
      <c r="I2674" s="1035"/>
      <c r="J2674" s="1036"/>
      <c r="K2674" s="516" t="s">
        <v>881</v>
      </c>
      <c r="L2674" s="535"/>
      <c r="M2674" s="517" t="str">
        <f t="shared" si="1486"/>
        <v>Y</v>
      </c>
      <c r="N2674" s="514">
        <f t="shared" si="1497"/>
        <v>174.1</v>
      </c>
      <c r="O2674" s="514">
        <f t="shared" si="1489"/>
        <v>0</v>
      </c>
      <c r="P2674" s="680">
        <f>'KB Duct Parts'!$AE$3</f>
        <v>0</v>
      </c>
      <c r="Q2674" s="681">
        <f t="shared" si="1492"/>
        <v>0</v>
      </c>
      <c r="R2674" s="682">
        <f t="shared" si="1493"/>
        <v>0</v>
      </c>
      <c r="S2674" s="716">
        <f t="shared" si="1498"/>
        <v>0.2</v>
      </c>
      <c r="T2674" s="679">
        <f t="shared" si="1494"/>
        <v>0</v>
      </c>
      <c r="U2674" s="679">
        <f t="shared" si="1495"/>
        <v>0</v>
      </c>
      <c r="Y2674" s="120"/>
      <c r="AD2674" s="81"/>
      <c r="AF2674" s="370"/>
      <c r="AG2674" s="374"/>
      <c r="AH2674" s="378"/>
      <c r="AI2674" s="381"/>
      <c r="AJ2674" s="386"/>
      <c r="AK2674" s="391"/>
      <c r="AL2674" s="386"/>
      <c r="AM2674" s="363">
        <f t="shared" si="1523"/>
        <v>1</v>
      </c>
      <c r="AN2674" s="578">
        <v>130.1</v>
      </c>
      <c r="AO2674" s="78">
        <f t="shared" si="1505"/>
        <v>0</v>
      </c>
      <c r="AP2674" s="78">
        <f t="shared" si="1499"/>
        <v>0</v>
      </c>
      <c r="AQ2674" s="78">
        <f t="shared" si="1500"/>
        <v>0</v>
      </c>
      <c r="AR2674" s="78">
        <f t="shared" si="1501"/>
        <v>0</v>
      </c>
      <c r="AS2674" s="78">
        <f t="shared" si="1502"/>
        <v>0</v>
      </c>
      <c r="AT2674" s="78">
        <f t="shared" si="1503"/>
        <v>0</v>
      </c>
      <c r="AU2674" s="363" t="s">
        <v>717</v>
      </c>
      <c r="AV2674" s="393"/>
      <c r="AW2674" s="395"/>
      <c r="AX2674" s="395">
        <v>0</v>
      </c>
      <c r="AY2674" s="395">
        <v>0</v>
      </c>
      <c r="AZ2674" s="395">
        <v>0</v>
      </c>
      <c r="BA2674" s="395">
        <v>0</v>
      </c>
      <c r="BB2674" s="395">
        <v>0</v>
      </c>
      <c r="BC2674" s="395">
        <v>0</v>
      </c>
      <c r="BD2674" s="115"/>
      <c r="BE2674" s="115"/>
      <c r="BF2674" s="115">
        <v>2</v>
      </c>
      <c r="BG2674" s="115">
        <v>15</v>
      </c>
      <c r="BH2674" s="423">
        <f t="shared" si="1487"/>
        <v>22</v>
      </c>
      <c r="BI2674" s="417">
        <f t="shared" si="1504"/>
        <v>44</v>
      </c>
      <c r="BJ2674" s="115"/>
      <c r="BK2674" s="115"/>
      <c r="BQ2674" s="74" t="str">
        <f t="shared" si="1506"/>
        <v xml:space="preserve"> </v>
      </c>
      <c r="BR2674" s="120" t="str">
        <f t="shared" si="1507"/>
        <v xml:space="preserve"> </v>
      </c>
      <c r="BS2674" s="120" t="str">
        <f t="shared" si="1508"/>
        <v xml:space="preserve"> </v>
      </c>
      <c r="BU2674" s="74" t="str">
        <f t="shared" si="1509"/>
        <v xml:space="preserve"> </v>
      </c>
      <c r="BV2674" s="120" t="str">
        <f t="shared" si="1510"/>
        <v xml:space="preserve"> </v>
      </c>
      <c r="BW2674" s="120" t="str">
        <f t="shared" si="1511"/>
        <v xml:space="preserve">  </v>
      </c>
      <c r="BY2674" s="74" t="str">
        <f t="shared" si="1512"/>
        <v xml:space="preserve"> </v>
      </c>
      <c r="BZ2674" s="120" t="str">
        <f t="shared" si="1513"/>
        <v xml:space="preserve"> </v>
      </c>
      <c r="CA2674" s="120" t="str">
        <f t="shared" si="1514"/>
        <v xml:space="preserve"> </v>
      </c>
      <c r="CC2674" s="115" t="str">
        <f t="shared" si="1515"/>
        <v xml:space="preserve"> </v>
      </c>
      <c r="CD2674" s="120" t="str">
        <f t="shared" si="1516"/>
        <v xml:space="preserve"> </v>
      </c>
      <c r="CE2674" s="417" t="str">
        <f t="shared" si="1517"/>
        <v xml:space="preserve"> </v>
      </c>
      <c r="CF2674" s="115"/>
      <c r="CG2674" s="115" t="str">
        <f t="shared" si="1518"/>
        <v xml:space="preserve"> </v>
      </c>
      <c r="CH2674" s="120" t="str">
        <f t="shared" si="1519"/>
        <v xml:space="preserve"> </v>
      </c>
      <c r="CI2674" s="417" t="str">
        <f t="shared" si="1520"/>
        <v xml:space="preserve"> </v>
      </c>
      <c r="CJ2674" s="115"/>
      <c r="CK2674" s="115" t="str">
        <f t="shared" si="1521"/>
        <v xml:space="preserve"> </v>
      </c>
      <c r="CL2674" s="120" t="str">
        <f t="shared" si="1522"/>
        <v xml:space="preserve"> </v>
      </c>
      <c r="CM2674" s="417" t="str">
        <f t="shared" si="1485"/>
        <v xml:space="preserve"> </v>
      </c>
      <c r="IS2674" s="111">
        <v>95.8</v>
      </c>
    </row>
    <row r="2675" spans="2:253" s="74" customFormat="1" ht="17.100000000000001" hidden="1" customHeight="1" x14ac:dyDescent="0.25">
      <c r="B2675" s="504">
        <f>IF('KB Duct Parts'!$BL$14=1,'Flanged Elbows'!Y7,0)</f>
        <v>0</v>
      </c>
      <c r="C2675" s="525">
        <v>22104.6</v>
      </c>
      <c r="D2675" s="526">
        <f t="shared" si="1496"/>
        <v>22104.6</v>
      </c>
      <c r="E2675" s="504" t="s">
        <v>861</v>
      </c>
      <c r="F2675" s="508" t="str">
        <f t="shared" si="1490"/>
        <v xml:space="preserve"> </v>
      </c>
      <c r="G2675" s="509" t="s">
        <v>840</v>
      </c>
      <c r="H2675" s="504" t="str">
        <f>IF('Flanged Parts'!$BB$6=1,"CS",IF('Flanged Parts'!$BB$6=2,"Glv",0))</f>
        <v>Glv</v>
      </c>
      <c r="I2675" s="1035"/>
      <c r="J2675" s="1036"/>
      <c r="K2675" s="516" t="s">
        <v>881</v>
      </c>
      <c r="L2675" s="535"/>
      <c r="M2675" s="517" t="str">
        <f t="shared" si="1486"/>
        <v>Y</v>
      </c>
      <c r="N2675" s="514">
        <f t="shared" si="1497"/>
        <v>36.86</v>
      </c>
      <c r="O2675" s="514">
        <f t="shared" si="1489"/>
        <v>0</v>
      </c>
      <c r="P2675" s="680">
        <f>'KB Duct Parts'!$AE$3</f>
        <v>0</v>
      </c>
      <c r="Q2675" s="681">
        <f t="shared" si="1492"/>
        <v>0</v>
      </c>
      <c r="R2675" s="682">
        <f t="shared" si="1493"/>
        <v>0</v>
      </c>
      <c r="S2675" s="716">
        <f t="shared" si="1498"/>
        <v>0.2</v>
      </c>
      <c r="T2675" s="679">
        <f t="shared" si="1494"/>
        <v>0</v>
      </c>
      <c r="U2675" s="679">
        <f t="shared" si="1495"/>
        <v>0</v>
      </c>
      <c r="Y2675" s="120"/>
      <c r="AD2675" s="81"/>
      <c r="AF2675" s="370"/>
      <c r="AG2675" s="374"/>
      <c r="AH2675" s="378"/>
      <c r="AI2675" s="381"/>
      <c r="AJ2675" s="386"/>
      <c r="AK2675" s="391"/>
      <c r="AL2675" s="386"/>
      <c r="AM2675" s="363">
        <f t="shared" si="1523"/>
        <v>1</v>
      </c>
      <c r="AN2675" s="578">
        <v>29.2</v>
      </c>
      <c r="AO2675" s="78">
        <f t="shared" si="1505"/>
        <v>0</v>
      </c>
      <c r="AP2675" s="78">
        <f t="shared" si="1499"/>
        <v>0</v>
      </c>
      <c r="AQ2675" s="78">
        <f t="shared" si="1500"/>
        <v>0</v>
      </c>
      <c r="AR2675" s="78">
        <f t="shared" si="1501"/>
        <v>0</v>
      </c>
      <c r="AS2675" s="78">
        <f t="shared" si="1502"/>
        <v>0</v>
      </c>
      <c r="AT2675" s="78">
        <f t="shared" si="1503"/>
        <v>0</v>
      </c>
      <c r="AU2675" s="363" t="s">
        <v>717</v>
      </c>
      <c r="AV2675" s="393"/>
      <c r="AW2675" s="395"/>
      <c r="AX2675" s="395">
        <v>0</v>
      </c>
      <c r="AY2675" s="395">
        <v>0</v>
      </c>
      <c r="AZ2675" s="395">
        <v>0</v>
      </c>
      <c r="BA2675" s="395">
        <v>0</v>
      </c>
      <c r="BB2675" s="395">
        <v>0</v>
      </c>
      <c r="BC2675" s="395">
        <v>0</v>
      </c>
      <c r="BD2675" s="115"/>
      <c r="BE2675" s="115"/>
      <c r="BF2675" s="115">
        <v>2</v>
      </c>
      <c r="BG2675" s="115">
        <v>4</v>
      </c>
      <c r="BH2675" s="423">
        <f t="shared" si="1487"/>
        <v>3.83</v>
      </c>
      <c r="BI2675" s="417">
        <f t="shared" si="1504"/>
        <v>7.66</v>
      </c>
      <c r="BJ2675" s="115"/>
      <c r="BK2675" s="115"/>
      <c r="BQ2675" s="74" t="str">
        <f t="shared" si="1506"/>
        <v xml:space="preserve"> </v>
      </c>
      <c r="BR2675" s="120" t="str">
        <f t="shared" si="1507"/>
        <v xml:space="preserve"> </v>
      </c>
      <c r="BS2675" s="120" t="str">
        <f t="shared" si="1508"/>
        <v xml:space="preserve"> </v>
      </c>
      <c r="BU2675" s="74" t="str">
        <f t="shared" si="1509"/>
        <v xml:space="preserve"> </v>
      </c>
      <c r="BV2675" s="120" t="str">
        <f t="shared" si="1510"/>
        <v xml:space="preserve"> </v>
      </c>
      <c r="BW2675" s="120" t="str">
        <f t="shared" si="1511"/>
        <v xml:space="preserve">  </v>
      </c>
      <c r="BY2675" s="74" t="str">
        <f t="shared" si="1512"/>
        <v xml:space="preserve"> </v>
      </c>
      <c r="BZ2675" s="120" t="str">
        <f t="shared" si="1513"/>
        <v xml:space="preserve"> </v>
      </c>
      <c r="CA2675" s="120" t="str">
        <f t="shared" si="1514"/>
        <v xml:space="preserve"> </v>
      </c>
      <c r="CC2675" s="115" t="str">
        <f t="shared" si="1515"/>
        <v xml:space="preserve"> </v>
      </c>
      <c r="CD2675" s="120" t="str">
        <f t="shared" si="1516"/>
        <v xml:space="preserve"> </v>
      </c>
      <c r="CE2675" s="417" t="str">
        <f t="shared" si="1517"/>
        <v xml:space="preserve"> </v>
      </c>
      <c r="CF2675" s="115"/>
      <c r="CG2675" s="115" t="str">
        <f t="shared" si="1518"/>
        <v xml:space="preserve"> </v>
      </c>
      <c r="CH2675" s="120" t="str">
        <f t="shared" si="1519"/>
        <v xml:space="preserve"> </v>
      </c>
      <c r="CI2675" s="417" t="str">
        <f t="shared" si="1520"/>
        <v xml:space="preserve"> </v>
      </c>
      <c r="CJ2675" s="115"/>
      <c r="CK2675" s="115" t="str">
        <f t="shared" si="1521"/>
        <v xml:space="preserve"> </v>
      </c>
      <c r="CL2675" s="120" t="str">
        <f t="shared" si="1522"/>
        <v xml:space="preserve"> </v>
      </c>
      <c r="CM2675" s="417" t="str">
        <f t="shared" ref="CM2675:CM2738" si="1524">IF(AT2675&gt;0,AT2675," ")</f>
        <v xml:space="preserve"> </v>
      </c>
      <c r="IS2675" s="111">
        <v>20.399999999999999</v>
      </c>
    </row>
    <row r="2676" spans="2:253" s="74" customFormat="1" ht="17.100000000000001" hidden="1" customHeight="1" x14ac:dyDescent="0.25">
      <c r="B2676" s="504">
        <f>IF('KB Duct Parts'!$BL$14=1,'Flanged Elbows'!Y8,0)</f>
        <v>0</v>
      </c>
      <c r="C2676" s="525">
        <v>22105.599999999999</v>
      </c>
      <c r="D2676" s="526">
        <f t="shared" si="1496"/>
        <v>22105.599999999999</v>
      </c>
      <c r="E2676" s="504" t="s">
        <v>862</v>
      </c>
      <c r="F2676" s="508" t="str">
        <f t="shared" si="1490"/>
        <v xml:space="preserve"> </v>
      </c>
      <c r="G2676" s="509" t="s">
        <v>840</v>
      </c>
      <c r="H2676" s="504" t="str">
        <f>IF('Flanged Parts'!$BB$6=1,"CS",IF('Flanged Parts'!$BB$6=2,"Glv",0))</f>
        <v>Glv</v>
      </c>
      <c r="I2676" s="1035"/>
      <c r="J2676" s="1036"/>
      <c r="K2676" s="516" t="s">
        <v>881</v>
      </c>
      <c r="L2676" s="535"/>
      <c r="M2676" s="517" t="str">
        <f t="shared" si="1486"/>
        <v>Y</v>
      </c>
      <c r="N2676" s="514">
        <f t="shared" si="1497"/>
        <v>42.900000000000006</v>
      </c>
      <c r="O2676" s="514">
        <f t="shared" si="1489"/>
        <v>0</v>
      </c>
      <c r="P2676" s="680">
        <f>'KB Duct Parts'!$AE$3</f>
        <v>0</v>
      </c>
      <c r="Q2676" s="681">
        <f t="shared" si="1492"/>
        <v>0</v>
      </c>
      <c r="R2676" s="682">
        <f t="shared" si="1493"/>
        <v>0</v>
      </c>
      <c r="S2676" s="716">
        <f t="shared" si="1498"/>
        <v>0.2</v>
      </c>
      <c r="T2676" s="679">
        <f t="shared" si="1494"/>
        <v>0</v>
      </c>
      <c r="U2676" s="679">
        <f t="shared" si="1495"/>
        <v>0</v>
      </c>
      <c r="Y2676" s="120"/>
      <c r="AD2676" s="81"/>
      <c r="AF2676" s="370"/>
      <c r="AG2676" s="374"/>
      <c r="AH2676" s="378"/>
      <c r="AI2676" s="381"/>
      <c r="AJ2676" s="386"/>
      <c r="AK2676" s="391"/>
      <c r="AL2676" s="386"/>
      <c r="AM2676" s="363">
        <f t="shared" si="1523"/>
        <v>1</v>
      </c>
      <c r="AN2676" s="578">
        <v>33.1</v>
      </c>
      <c r="AO2676" s="78">
        <f t="shared" si="1505"/>
        <v>0</v>
      </c>
      <c r="AP2676" s="78">
        <f t="shared" si="1499"/>
        <v>0</v>
      </c>
      <c r="AQ2676" s="78">
        <f t="shared" si="1500"/>
        <v>0</v>
      </c>
      <c r="AR2676" s="78">
        <f t="shared" si="1501"/>
        <v>0</v>
      </c>
      <c r="AS2676" s="78">
        <f t="shared" si="1502"/>
        <v>0</v>
      </c>
      <c r="AT2676" s="78">
        <f t="shared" si="1503"/>
        <v>0</v>
      </c>
      <c r="AU2676" s="363" t="s">
        <v>717</v>
      </c>
      <c r="AV2676" s="393"/>
      <c r="AW2676" s="395"/>
      <c r="AX2676" s="395">
        <v>0</v>
      </c>
      <c r="AY2676" s="395">
        <v>0</v>
      </c>
      <c r="AZ2676" s="395">
        <v>0</v>
      </c>
      <c r="BA2676" s="395">
        <v>0</v>
      </c>
      <c r="BB2676" s="395">
        <v>0</v>
      </c>
      <c r="BC2676" s="395">
        <v>0</v>
      </c>
      <c r="BD2676" s="115"/>
      <c r="BE2676" s="115"/>
      <c r="BF2676" s="115">
        <v>2</v>
      </c>
      <c r="BG2676" s="115">
        <v>5</v>
      </c>
      <c r="BH2676" s="423">
        <f t="shared" si="1487"/>
        <v>4.9000000000000004</v>
      </c>
      <c r="BI2676" s="417">
        <f t="shared" si="1504"/>
        <v>9.8000000000000007</v>
      </c>
      <c r="BJ2676" s="115"/>
      <c r="BK2676" s="115"/>
      <c r="BQ2676" s="74" t="str">
        <f t="shared" si="1506"/>
        <v xml:space="preserve"> </v>
      </c>
      <c r="BR2676" s="120" t="str">
        <f t="shared" si="1507"/>
        <v xml:space="preserve"> </v>
      </c>
      <c r="BS2676" s="120" t="str">
        <f t="shared" si="1508"/>
        <v xml:space="preserve"> </v>
      </c>
      <c r="BU2676" s="74" t="str">
        <f t="shared" si="1509"/>
        <v xml:space="preserve"> </v>
      </c>
      <c r="BV2676" s="120" t="str">
        <f t="shared" si="1510"/>
        <v xml:space="preserve"> </v>
      </c>
      <c r="BW2676" s="120" t="str">
        <f t="shared" si="1511"/>
        <v xml:space="preserve">  </v>
      </c>
      <c r="BY2676" s="74" t="str">
        <f t="shared" si="1512"/>
        <v xml:space="preserve"> </v>
      </c>
      <c r="BZ2676" s="120" t="str">
        <f t="shared" si="1513"/>
        <v xml:space="preserve"> </v>
      </c>
      <c r="CA2676" s="120" t="str">
        <f t="shared" si="1514"/>
        <v xml:space="preserve"> </v>
      </c>
      <c r="CC2676" s="115" t="str">
        <f t="shared" si="1515"/>
        <v xml:space="preserve"> </v>
      </c>
      <c r="CD2676" s="120" t="str">
        <f t="shared" si="1516"/>
        <v xml:space="preserve"> </v>
      </c>
      <c r="CE2676" s="417" t="str">
        <f t="shared" si="1517"/>
        <v xml:space="preserve"> </v>
      </c>
      <c r="CF2676" s="115"/>
      <c r="CG2676" s="115" t="str">
        <f t="shared" si="1518"/>
        <v xml:space="preserve"> </v>
      </c>
      <c r="CH2676" s="120" t="str">
        <f t="shared" si="1519"/>
        <v xml:space="preserve"> </v>
      </c>
      <c r="CI2676" s="417" t="str">
        <f t="shared" si="1520"/>
        <v xml:space="preserve"> </v>
      </c>
      <c r="CJ2676" s="115"/>
      <c r="CK2676" s="115" t="str">
        <f t="shared" si="1521"/>
        <v xml:space="preserve"> </v>
      </c>
      <c r="CL2676" s="120" t="str">
        <f t="shared" si="1522"/>
        <v xml:space="preserve"> </v>
      </c>
      <c r="CM2676" s="417" t="str">
        <f t="shared" si="1524"/>
        <v xml:space="preserve"> </v>
      </c>
      <c r="IS2676" s="111">
        <v>23.3</v>
      </c>
    </row>
    <row r="2677" spans="2:253" s="74" customFormat="1" ht="17.100000000000001" hidden="1" customHeight="1" x14ac:dyDescent="0.25">
      <c r="B2677" s="504">
        <f>IF('KB Duct Parts'!$BL$14=1,'Flanged Elbows'!Y9,0)</f>
        <v>0</v>
      </c>
      <c r="C2677" s="525">
        <v>22106.6</v>
      </c>
      <c r="D2677" s="526">
        <f t="shared" si="1496"/>
        <v>22106.6</v>
      </c>
      <c r="E2677" s="504" t="s">
        <v>863</v>
      </c>
      <c r="F2677" s="508" t="str">
        <f t="shared" si="1490"/>
        <v xml:space="preserve"> </v>
      </c>
      <c r="G2677" s="509" t="s">
        <v>840</v>
      </c>
      <c r="H2677" s="504" t="str">
        <f>IF('Flanged Parts'!$BB$6=1,"CS",IF('Flanged Parts'!$BB$6=2,"Glv",0))</f>
        <v>Glv</v>
      </c>
      <c r="I2677" s="1035"/>
      <c r="J2677" s="1036"/>
      <c r="K2677" s="516" t="s">
        <v>881</v>
      </c>
      <c r="L2677" s="535"/>
      <c r="M2677" s="517" t="str">
        <f t="shared" si="1486"/>
        <v>Y</v>
      </c>
      <c r="N2677" s="514">
        <f t="shared" si="1497"/>
        <v>49.62</v>
      </c>
      <c r="O2677" s="514">
        <f t="shared" si="1489"/>
        <v>0</v>
      </c>
      <c r="P2677" s="680">
        <f>'KB Duct Parts'!$AE$3</f>
        <v>0</v>
      </c>
      <c r="Q2677" s="681">
        <f t="shared" si="1492"/>
        <v>0</v>
      </c>
      <c r="R2677" s="682">
        <f t="shared" si="1493"/>
        <v>0</v>
      </c>
      <c r="S2677" s="716">
        <f t="shared" si="1498"/>
        <v>0.2</v>
      </c>
      <c r="T2677" s="679">
        <f t="shared" si="1494"/>
        <v>0</v>
      </c>
      <c r="U2677" s="679">
        <f t="shared" si="1495"/>
        <v>0</v>
      </c>
      <c r="Y2677" s="120"/>
      <c r="AD2677" s="81"/>
      <c r="AF2677" s="370"/>
      <c r="AG2677" s="374"/>
      <c r="AH2677" s="378"/>
      <c r="AI2677" s="381"/>
      <c r="AJ2677" s="386"/>
      <c r="AK2677" s="391"/>
      <c r="AL2677" s="386"/>
      <c r="AM2677" s="363">
        <f t="shared" si="1523"/>
        <v>1</v>
      </c>
      <c r="AN2677" s="578">
        <v>37.799999999999997</v>
      </c>
      <c r="AO2677" s="78">
        <f t="shared" si="1505"/>
        <v>0</v>
      </c>
      <c r="AP2677" s="78">
        <f t="shared" si="1499"/>
        <v>0</v>
      </c>
      <c r="AQ2677" s="78">
        <f t="shared" si="1500"/>
        <v>0</v>
      </c>
      <c r="AR2677" s="78">
        <f t="shared" si="1501"/>
        <v>0</v>
      </c>
      <c r="AS2677" s="78">
        <f t="shared" si="1502"/>
        <v>0</v>
      </c>
      <c r="AT2677" s="78">
        <f t="shared" si="1503"/>
        <v>0</v>
      </c>
      <c r="AU2677" s="363" t="s">
        <v>717</v>
      </c>
      <c r="AV2677" s="393"/>
      <c r="AW2677" s="395"/>
      <c r="AX2677" s="395">
        <v>0</v>
      </c>
      <c r="AY2677" s="395">
        <v>0</v>
      </c>
      <c r="AZ2677" s="395">
        <v>0</v>
      </c>
      <c r="BA2677" s="395">
        <v>0</v>
      </c>
      <c r="BB2677" s="395">
        <v>0</v>
      </c>
      <c r="BC2677" s="395">
        <v>0</v>
      </c>
      <c r="BD2677" s="115"/>
      <c r="BE2677" s="115"/>
      <c r="BF2677" s="115">
        <v>2</v>
      </c>
      <c r="BG2677" s="115">
        <v>6</v>
      </c>
      <c r="BH2677" s="423">
        <f t="shared" si="1487"/>
        <v>5.91</v>
      </c>
      <c r="BI2677" s="417">
        <f t="shared" si="1504"/>
        <v>11.82</v>
      </c>
      <c r="BJ2677" s="115"/>
      <c r="BK2677" s="115"/>
      <c r="BQ2677" s="74" t="str">
        <f t="shared" si="1506"/>
        <v xml:space="preserve"> </v>
      </c>
      <c r="BR2677" s="120" t="str">
        <f t="shared" si="1507"/>
        <v xml:space="preserve"> </v>
      </c>
      <c r="BS2677" s="120" t="str">
        <f t="shared" si="1508"/>
        <v xml:space="preserve"> </v>
      </c>
      <c r="BU2677" s="74" t="str">
        <f t="shared" si="1509"/>
        <v xml:space="preserve"> </v>
      </c>
      <c r="BV2677" s="120" t="str">
        <f t="shared" si="1510"/>
        <v xml:space="preserve"> </v>
      </c>
      <c r="BW2677" s="120" t="str">
        <f t="shared" si="1511"/>
        <v xml:space="preserve">  </v>
      </c>
      <c r="BY2677" s="74" t="str">
        <f t="shared" si="1512"/>
        <v xml:space="preserve"> </v>
      </c>
      <c r="BZ2677" s="120" t="str">
        <f t="shared" si="1513"/>
        <v xml:space="preserve"> </v>
      </c>
      <c r="CA2677" s="120" t="str">
        <f t="shared" si="1514"/>
        <v xml:space="preserve"> </v>
      </c>
      <c r="CC2677" s="115" t="str">
        <f t="shared" si="1515"/>
        <v xml:space="preserve"> </v>
      </c>
      <c r="CD2677" s="120" t="str">
        <f t="shared" si="1516"/>
        <v xml:space="preserve"> </v>
      </c>
      <c r="CE2677" s="417" t="str">
        <f t="shared" si="1517"/>
        <v xml:space="preserve"> </v>
      </c>
      <c r="CF2677" s="115"/>
      <c r="CG2677" s="115" t="str">
        <f t="shared" si="1518"/>
        <v xml:space="preserve"> </v>
      </c>
      <c r="CH2677" s="120" t="str">
        <f t="shared" si="1519"/>
        <v xml:space="preserve"> </v>
      </c>
      <c r="CI2677" s="417" t="str">
        <f t="shared" si="1520"/>
        <v xml:space="preserve"> </v>
      </c>
      <c r="CJ2677" s="115"/>
      <c r="CK2677" s="115" t="str">
        <f t="shared" si="1521"/>
        <v xml:space="preserve"> </v>
      </c>
      <c r="CL2677" s="120" t="str">
        <f t="shared" si="1522"/>
        <v xml:space="preserve"> </v>
      </c>
      <c r="CM2677" s="417" t="str">
        <f t="shared" si="1524"/>
        <v xml:space="preserve"> </v>
      </c>
      <c r="IS2677" s="111">
        <v>27.6</v>
      </c>
    </row>
    <row r="2678" spans="2:253" s="74" customFormat="1" ht="17.100000000000001" hidden="1" customHeight="1" x14ac:dyDescent="0.25">
      <c r="B2678" s="504">
        <f>IF('KB Duct Parts'!$BL$14=1,'Flanged Elbows'!Y10,0)</f>
        <v>0</v>
      </c>
      <c r="C2678" s="525">
        <v>22107.599999999999</v>
      </c>
      <c r="D2678" s="526">
        <f t="shared" si="1496"/>
        <v>22107.599999999999</v>
      </c>
      <c r="E2678" s="504" t="s">
        <v>864</v>
      </c>
      <c r="F2678" s="508" t="str">
        <f t="shared" si="1490"/>
        <v xml:space="preserve"> </v>
      </c>
      <c r="G2678" s="509" t="s">
        <v>840</v>
      </c>
      <c r="H2678" s="504" t="str">
        <f>IF('Flanged Parts'!$BB$6=1,"CS",IF('Flanged Parts'!$BB$6=2,"Glv",0))</f>
        <v>Glv</v>
      </c>
      <c r="I2678" s="1035"/>
      <c r="J2678" s="1036"/>
      <c r="K2678" s="516" t="s">
        <v>881</v>
      </c>
      <c r="L2678" s="535"/>
      <c r="M2678" s="517" t="str">
        <f t="shared" si="1486"/>
        <v>Y</v>
      </c>
      <c r="N2678" s="514">
        <f t="shared" si="1497"/>
        <v>59.76</v>
      </c>
      <c r="O2678" s="514">
        <f t="shared" si="1489"/>
        <v>0</v>
      </c>
      <c r="P2678" s="680">
        <f>'KB Duct Parts'!$AE$3</f>
        <v>0</v>
      </c>
      <c r="Q2678" s="681">
        <f t="shared" si="1492"/>
        <v>0</v>
      </c>
      <c r="R2678" s="682">
        <f t="shared" si="1493"/>
        <v>0</v>
      </c>
      <c r="S2678" s="716">
        <f t="shared" si="1498"/>
        <v>0.2</v>
      </c>
      <c r="T2678" s="679">
        <f t="shared" si="1494"/>
        <v>0</v>
      </c>
      <c r="U2678" s="679">
        <f t="shared" si="1495"/>
        <v>0</v>
      </c>
      <c r="Y2678" s="120"/>
      <c r="AD2678" s="81"/>
      <c r="AF2678" s="370"/>
      <c r="AG2678" s="374"/>
      <c r="AH2678" s="378"/>
      <c r="AI2678" s="381"/>
      <c r="AJ2678" s="386"/>
      <c r="AK2678" s="391"/>
      <c r="AL2678" s="386"/>
      <c r="AM2678" s="363">
        <f t="shared" si="1523"/>
        <v>1</v>
      </c>
      <c r="AN2678" s="578">
        <v>44.5</v>
      </c>
      <c r="AO2678" s="78">
        <f t="shared" si="1505"/>
        <v>0</v>
      </c>
      <c r="AP2678" s="78">
        <f t="shared" si="1499"/>
        <v>0</v>
      </c>
      <c r="AQ2678" s="78">
        <f t="shared" si="1500"/>
        <v>0</v>
      </c>
      <c r="AR2678" s="78">
        <f t="shared" si="1501"/>
        <v>0</v>
      </c>
      <c r="AS2678" s="78">
        <f t="shared" si="1502"/>
        <v>0</v>
      </c>
      <c r="AT2678" s="78">
        <f t="shared" si="1503"/>
        <v>0</v>
      </c>
      <c r="AU2678" s="363" t="s">
        <v>717</v>
      </c>
      <c r="AV2678" s="393"/>
      <c r="AW2678" s="395"/>
      <c r="AX2678" s="395">
        <v>0</v>
      </c>
      <c r="AY2678" s="395">
        <v>0</v>
      </c>
      <c r="AZ2678" s="395">
        <v>0</v>
      </c>
      <c r="BA2678" s="395">
        <v>0</v>
      </c>
      <c r="BB2678" s="395">
        <v>0</v>
      </c>
      <c r="BC2678" s="395">
        <v>0</v>
      </c>
      <c r="BD2678" s="115"/>
      <c r="BE2678" s="115"/>
      <c r="BF2678" s="115">
        <v>2</v>
      </c>
      <c r="BG2678" s="115">
        <v>7</v>
      </c>
      <c r="BH2678" s="423">
        <f t="shared" si="1487"/>
        <v>7.63</v>
      </c>
      <c r="BI2678" s="417">
        <f t="shared" si="1504"/>
        <v>15.26</v>
      </c>
      <c r="BJ2678" s="115"/>
      <c r="BK2678" s="115"/>
      <c r="BQ2678" s="74" t="str">
        <f t="shared" si="1506"/>
        <v xml:space="preserve"> </v>
      </c>
      <c r="BR2678" s="120" t="str">
        <f t="shared" si="1507"/>
        <v xml:space="preserve"> </v>
      </c>
      <c r="BS2678" s="120" t="str">
        <f t="shared" si="1508"/>
        <v xml:space="preserve"> </v>
      </c>
      <c r="BU2678" s="74" t="str">
        <f t="shared" si="1509"/>
        <v xml:space="preserve"> </v>
      </c>
      <c r="BV2678" s="120" t="str">
        <f t="shared" si="1510"/>
        <v xml:space="preserve"> </v>
      </c>
      <c r="BW2678" s="120" t="str">
        <f t="shared" si="1511"/>
        <v xml:space="preserve">  </v>
      </c>
      <c r="BY2678" s="74" t="str">
        <f t="shared" si="1512"/>
        <v xml:space="preserve"> </v>
      </c>
      <c r="BZ2678" s="120" t="str">
        <f t="shared" si="1513"/>
        <v xml:space="preserve"> </v>
      </c>
      <c r="CA2678" s="120" t="str">
        <f t="shared" si="1514"/>
        <v xml:space="preserve"> </v>
      </c>
      <c r="CC2678" s="115" t="str">
        <f t="shared" si="1515"/>
        <v xml:space="preserve"> </v>
      </c>
      <c r="CD2678" s="120" t="str">
        <f t="shared" si="1516"/>
        <v xml:space="preserve"> </v>
      </c>
      <c r="CE2678" s="417" t="str">
        <f t="shared" si="1517"/>
        <v xml:space="preserve"> </v>
      </c>
      <c r="CF2678" s="115"/>
      <c r="CG2678" s="115" t="str">
        <f t="shared" si="1518"/>
        <v xml:space="preserve"> </v>
      </c>
      <c r="CH2678" s="120" t="str">
        <f t="shared" si="1519"/>
        <v xml:space="preserve"> </v>
      </c>
      <c r="CI2678" s="417" t="str">
        <f t="shared" si="1520"/>
        <v xml:space="preserve"> </v>
      </c>
      <c r="CJ2678" s="115"/>
      <c r="CK2678" s="115" t="str">
        <f t="shared" si="1521"/>
        <v xml:space="preserve"> </v>
      </c>
      <c r="CL2678" s="120" t="str">
        <f t="shared" si="1522"/>
        <v xml:space="preserve"> </v>
      </c>
      <c r="CM2678" s="417" t="str">
        <f t="shared" si="1524"/>
        <v xml:space="preserve"> </v>
      </c>
      <c r="IS2678" s="111">
        <v>32.5</v>
      </c>
    </row>
    <row r="2679" spans="2:253" s="74" customFormat="1" ht="17.100000000000001" hidden="1" customHeight="1" x14ac:dyDescent="0.25">
      <c r="B2679" s="504">
        <f>IF('KB Duct Parts'!$BL$14=1,'Flanged Elbows'!Y11,0)</f>
        <v>0</v>
      </c>
      <c r="C2679" s="525">
        <v>22108.6</v>
      </c>
      <c r="D2679" s="526">
        <f t="shared" si="1496"/>
        <v>22108.6</v>
      </c>
      <c r="E2679" s="504" t="s">
        <v>865</v>
      </c>
      <c r="F2679" s="508" t="str">
        <f t="shared" si="1490"/>
        <v xml:space="preserve"> </v>
      </c>
      <c r="G2679" s="509" t="s">
        <v>840</v>
      </c>
      <c r="H2679" s="504" t="str">
        <f>IF('Flanged Parts'!$BB$6=1,"CS",IF('Flanged Parts'!$BB$6=2,"Glv",0))</f>
        <v>Glv</v>
      </c>
      <c r="I2679" s="1035"/>
      <c r="J2679" s="1036"/>
      <c r="K2679" s="516" t="s">
        <v>881</v>
      </c>
      <c r="L2679" s="535"/>
      <c r="M2679" s="517" t="str">
        <f t="shared" si="1486"/>
        <v>Y</v>
      </c>
      <c r="N2679" s="514">
        <f t="shared" si="1497"/>
        <v>74.47999999999999</v>
      </c>
      <c r="O2679" s="514">
        <f t="shared" si="1489"/>
        <v>0</v>
      </c>
      <c r="P2679" s="680">
        <f>'KB Duct Parts'!$AE$3</f>
        <v>0</v>
      </c>
      <c r="Q2679" s="681">
        <f t="shared" si="1492"/>
        <v>0</v>
      </c>
      <c r="R2679" s="682">
        <f t="shared" si="1493"/>
        <v>0</v>
      </c>
      <c r="S2679" s="716">
        <f t="shared" si="1498"/>
        <v>0.2</v>
      </c>
      <c r="T2679" s="679">
        <f t="shared" si="1494"/>
        <v>0</v>
      </c>
      <c r="U2679" s="679">
        <f t="shared" si="1495"/>
        <v>0</v>
      </c>
      <c r="Y2679" s="120"/>
      <c r="AD2679" s="81"/>
      <c r="AF2679" s="370"/>
      <c r="AG2679" s="374"/>
      <c r="AH2679" s="378"/>
      <c r="AI2679" s="381"/>
      <c r="AJ2679" s="386"/>
      <c r="AK2679" s="391"/>
      <c r="AL2679" s="386"/>
      <c r="AM2679" s="363">
        <f t="shared" si="1523"/>
        <v>1</v>
      </c>
      <c r="AN2679" s="578">
        <v>55.9</v>
      </c>
      <c r="AO2679" s="78">
        <f t="shared" si="1505"/>
        <v>0</v>
      </c>
      <c r="AP2679" s="78">
        <f t="shared" si="1499"/>
        <v>0</v>
      </c>
      <c r="AQ2679" s="78">
        <f t="shared" si="1500"/>
        <v>0</v>
      </c>
      <c r="AR2679" s="78">
        <f t="shared" si="1501"/>
        <v>0</v>
      </c>
      <c r="AS2679" s="78">
        <f t="shared" si="1502"/>
        <v>0</v>
      </c>
      <c r="AT2679" s="78">
        <f t="shared" si="1503"/>
        <v>0</v>
      </c>
      <c r="AU2679" s="363" t="s">
        <v>717</v>
      </c>
      <c r="AV2679" s="393"/>
      <c r="AW2679" s="395"/>
      <c r="AX2679" s="395">
        <v>0</v>
      </c>
      <c r="AY2679" s="395">
        <v>0</v>
      </c>
      <c r="AZ2679" s="395">
        <v>0</v>
      </c>
      <c r="BA2679" s="395">
        <v>0</v>
      </c>
      <c r="BB2679" s="395">
        <v>0</v>
      </c>
      <c r="BC2679" s="395">
        <v>0</v>
      </c>
      <c r="BD2679" s="115"/>
      <c r="BE2679" s="115"/>
      <c r="BF2679" s="115">
        <v>2</v>
      </c>
      <c r="BG2679" s="115">
        <v>8</v>
      </c>
      <c r="BH2679" s="423">
        <f t="shared" si="1487"/>
        <v>9.2899999999999991</v>
      </c>
      <c r="BI2679" s="417">
        <f t="shared" si="1504"/>
        <v>18.579999999999998</v>
      </c>
      <c r="BJ2679" s="115"/>
      <c r="BK2679" s="115"/>
      <c r="BQ2679" s="74" t="str">
        <f t="shared" si="1506"/>
        <v xml:space="preserve"> </v>
      </c>
      <c r="BR2679" s="120" t="str">
        <f t="shared" si="1507"/>
        <v xml:space="preserve"> </v>
      </c>
      <c r="BS2679" s="120" t="str">
        <f t="shared" si="1508"/>
        <v xml:space="preserve"> </v>
      </c>
      <c r="BU2679" s="74" t="str">
        <f t="shared" si="1509"/>
        <v xml:space="preserve"> </v>
      </c>
      <c r="BV2679" s="120" t="str">
        <f t="shared" si="1510"/>
        <v xml:space="preserve"> </v>
      </c>
      <c r="BW2679" s="120" t="str">
        <f t="shared" si="1511"/>
        <v xml:space="preserve">  </v>
      </c>
      <c r="BY2679" s="74" t="str">
        <f t="shared" si="1512"/>
        <v xml:space="preserve"> </v>
      </c>
      <c r="BZ2679" s="120" t="str">
        <f t="shared" si="1513"/>
        <v xml:space="preserve"> </v>
      </c>
      <c r="CA2679" s="120" t="str">
        <f t="shared" si="1514"/>
        <v xml:space="preserve"> </v>
      </c>
      <c r="CC2679" s="115" t="str">
        <f t="shared" si="1515"/>
        <v xml:space="preserve"> </v>
      </c>
      <c r="CD2679" s="120" t="str">
        <f t="shared" si="1516"/>
        <v xml:space="preserve"> </v>
      </c>
      <c r="CE2679" s="417" t="str">
        <f t="shared" si="1517"/>
        <v xml:space="preserve"> </v>
      </c>
      <c r="CF2679" s="115"/>
      <c r="CG2679" s="115" t="str">
        <f t="shared" si="1518"/>
        <v xml:space="preserve"> </v>
      </c>
      <c r="CH2679" s="120" t="str">
        <f t="shared" si="1519"/>
        <v xml:space="preserve"> </v>
      </c>
      <c r="CI2679" s="417" t="str">
        <f t="shared" si="1520"/>
        <v xml:space="preserve"> </v>
      </c>
      <c r="CJ2679" s="115"/>
      <c r="CK2679" s="115" t="str">
        <f t="shared" si="1521"/>
        <v xml:space="preserve"> </v>
      </c>
      <c r="CL2679" s="120" t="str">
        <f t="shared" si="1522"/>
        <v xml:space="preserve"> </v>
      </c>
      <c r="CM2679" s="417" t="str">
        <f t="shared" si="1524"/>
        <v xml:space="preserve"> </v>
      </c>
      <c r="IS2679" s="111">
        <v>39.5</v>
      </c>
    </row>
    <row r="2680" spans="2:253" s="74" customFormat="1" ht="17.100000000000001" hidden="1" customHeight="1" x14ac:dyDescent="0.25">
      <c r="B2680" s="504">
        <f>IF('KB Duct Parts'!$BL$14=1,'Flanged Elbows'!Y12,0)</f>
        <v>0</v>
      </c>
      <c r="C2680" s="525">
        <v>22109.599999999999</v>
      </c>
      <c r="D2680" s="526">
        <f t="shared" si="1496"/>
        <v>22109.599999999999</v>
      </c>
      <c r="E2680" s="504" t="s">
        <v>866</v>
      </c>
      <c r="F2680" s="508" t="str">
        <f t="shared" si="1490"/>
        <v xml:space="preserve"> </v>
      </c>
      <c r="G2680" s="509" t="s">
        <v>840</v>
      </c>
      <c r="H2680" s="504" t="str">
        <f>IF('Flanged Parts'!$BB$6=1,"CS",IF('Flanged Parts'!$BB$6=2,"Glv",0))</f>
        <v>Glv</v>
      </c>
      <c r="I2680" s="1035"/>
      <c r="J2680" s="1036"/>
      <c r="K2680" s="516" t="s">
        <v>881</v>
      </c>
      <c r="L2680" s="535"/>
      <c r="M2680" s="517" t="str">
        <f t="shared" si="1486"/>
        <v>Y</v>
      </c>
      <c r="N2680" s="514">
        <f t="shared" si="1497"/>
        <v>83.36</v>
      </c>
      <c r="O2680" s="514">
        <f t="shared" si="1489"/>
        <v>0</v>
      </c>
      <c r="P2680" s="680">
        <f>'KB Duct Parts'!$AE$3</f>
        <v>0</v>
      </c>
      <c r="Q2680" s="681">
        <f t="shared" si="1492"/>
        <v>0</v>
      </c>
      <c r="R2680" s="682">
        <f t="shared" si="1493"/>
        <v>0</v>
      </c>
      <c r="S2680" s="716">
        <f t="shared" si="1498"/>
        <v>0.2</v>
      </c>
      <c r="T2680" s="679">
        <f t="shared" si="1494"/>
        <v>0</v>
      </c>
      <c r="U2680" s="679">
        <f t="shared" si="1495"/>
        <v>0</v>
      </c>
      <c r="Y2680" s="120"/>
      <c r="AD2680" s="81"/>
      <c r="AF2680" s="370"/>
      <c r="AG2680" s="374"/>
      <c r="AH2680" s="378"/>
      <c r="AI2680" s="381"/>
      <c r="AJ2680" s="386"/>
      <c r="AK2680" s="391"/>
      <c r="AL2680" s="386"/>
      <c r="AM2680" s="363">
        <f t="shared" si="1523"/>
        <v>1</v>
      </c>
      <c r="AN2680" s="578">
        <v>64.3</v>
      </c>
      <c r="AO2680" s="78">
        <f t="shared" si="1505"/>
        <v>0</v>
      </c>
      <c r="AP2680" s="78">
        <f t="shared" si="1499"/>
        <v>0</v>
      </c>
      <c r="AQ2680" s="78">
        <f t="shared" si="1500"/>
        <v>0</v>
      </c>
      <c r="AR2680" s="78">
        <f t="shared" si="1501"/>
        <v>0</v>
      </c>
      <c r="AS2680" s="78">
        <f t="shared" si="1502"/>
        <v>0</v>
      </c>
      <c r="AT2680" s="78">
        <f t="shared" si="1503"/>
        <v>0</v>
      </c>
      <c r="AU2680" s="363" t="s">
        <v>717</v>
      </c>
      <c r="AV2680" s="393"/>
      <c r="AW2680" s="395"/>
      <c r="AX2680" s="395">
        <v>0</v>
      </c>
      <c r="AY2680" s="395">
        <v>0</v>
      </c>
      <c r="AZ2680" s="395">
        <v>0</v>
      </c>
      <c r="BA2680" s="395">
        <v>0</v>
      </c>
      <c r="BB2680" s="395">
        <v>0</v>
      </c>
      <c r="BC2680" s="395">
        <v>0</v>
      </c>
      <c r="BD2680" s="115"/>
      <c r="BE2680" s="115"/>
      <c r="BF2680" s="115">
        <v>2</v>
      </c>
      <c r="BG2680" s="115">
        <v>9</v>
      </c>
      <c r="BH2680" s="423">
        <f t="shared" si="1487"/>
        <v>9.5299999999999994</v>
      </c>
      <c r="BI2680" s="417">
        <f t="shared" si="1504"/>
        <v>19.059999999999999</v>
      </c>
      <c r="BJ2680" s="115"/>
      <c r="BK2680" s="115"/>
      <c r="BQ2680" s="74" t="str">
        <f t="shared" si="1506"/>
        <v xml:space="preserve"> </v>
      </c>
      <c r="BR2680" s="120" t="str">
        <f t="shared" si="1507"/>
        <v xml:space="preserve"> </v>
      </c>
      <c r="BS2680" s="120" t="str">
        <f t="shared" si="1508"/>
        <v xml:space="preserve"> </v>
      </c>
      <c r="BU2680" s="74" t="str">
        <f t="shared" si="1509"/>
        <v xml:space="preserve"> </v>
      </c>
      <c r="BV2680" s="120" t="str">
        <f t="shared" si="1510"/>
        <v xml:space="preserve"> </v>
      </c>
      <c r="BW2680" s="120" t="str">
        <f t="shared" si="1511"/>
        <v xml:space="preserve">  </v>
      </c>
      <c r="BY2680" s="74" t="str">
        <f t="shared" si="1512"/>
        <v xml:space="preserve"> </v>
      </c>
      <c r="BZ2680" s="120" t="str">
        <f t="shared" si="1513"/>
        <v xml:space="preserve"> </v>
      </c>
      <c r="CA2680" s="120" t="str">
        <f t="shared" si="1514"/>
        <v xml:space="preserve"> </v>
      </c>
      <c r="CC2680" s="115" t="str">
        <f t="shared" si="1515"/>
        <v xml:space="preserve"> </v>
      </c>
      <c r="CD2680" s="120" t="str">
        <f t="shared" si="1516"/>
        <v xml:space="preserve"> </v>
      </c>
      <c r="CE2680" s="417" t="str">
        <f t="shared" si="1517"/>
        <v xml:space="preserve"> </v>
      </c>
      <c r="CF2680" s="115"/>
      <c r="CG2680" s="115" t="str">
        <f t="shared" si="1518"/>
        <v xml:space="preserve"> </v>
      </c>
      <c r="CH2680" s="120" t="str">
        <f t="shared" si="1519"/>
        <v xml:space="preserve"> </v>
      </c>
      <c r="CI2680" s="417" t="str">
        <f t="shared" si="1520"/>
        <v xml:space="preserve"> </v>
      </c>
      <c r="CJ2680" s="115"/>
      <c r="CK2680" s="115" t="str">
        <f t="shared" si="1521"/>
        <v xml:space="preserve"> </v>
      </c>
      <c r="CL2680" s="120" t="str">
        <f t="shared" si="1522"/>
        <v xml:space="preserve"> </v>
      </c>
      <c r="CM2680" s="417" t="str">
        <f t="shared" si="1524"/>
        <v xml:space="preserve"> </v>
      </c>
      <c r="IS2680" s="111">
        <v>45.8</v>
      </c>
    </row>
    <row r="2681" spans="2:253" s="74" customFormat="1" ht="17.100000000000001" hidden="1" customHeight="1" x14ac:dyDescent="0.25">
      <c r="B2681" s="504">
        <f>IF('KB Duct Parts'!$BL$14=1,'Flanged Elbows'!Y13,0)</f>
        <v>0</v>
      </c>
      <c r="C2681" s="525">
        <v>22110.6</v>
      </c>
      <c r="D2681" s="526">
        <f t="shared" si="1496"/>
        <v>22110.6</v>
      </c>
      <c r="E2681" s="504" t="s">
        <v>867</v>
      </c>
      <c r="F2681" s="508" t="str">
        <f t="shared" si="1490"/>
        <v xml:space="preserve"> </v>
      </c>
      <c r="G2681" s="509" t="s">
        <v>840</v>
      </c>
      <c r="H2681" s="504" t="str">
        <f>IF('Flanged Parts'!$BB$6=1,"CS",IF('Flanged Parts'!$BB$6=2,"Glv",0))</f>
        <v>Glv</v>
      </c>
      <c r="I2681" s="1035"/>
      <c r="J2681" s="1036"/>
      <c r="K2681" s="516" t="s">
        <v>881</v>
      </c>
      <c r="L2681" s="535"/>
      <c r="M2681" s="517" t="str">
        <f t="shared" si="1486"/>
        <v>Y</v>
      </c>
      <c r="N2681" s="514">
        <f t="shared" si="1497"/>
        <v>101.84</v>
      </c>
      <c r="O2681" s="514">
        <f t="shared" si="1489"/>
        <v>0</v>
      </c>
      <c r="P2681" s="680">
        <f>'KB Duct Parts'!$AE$3</f>
        <v>0</v>
      </c>
      <c r="Q2681" s="681">
        <f t="shared" si="1492"/>
        <v>0</v>
      </c>
      <c r="R2681" s="682">
        <f t="shared" si="1493"/>
        <v>0</v>
      </c>
      <c r="S2681" s="716">
        <f t="shared" si="1498"/>
        <v>0.2</v>
      </c>
      <c r="T2681" s="679">
        <f t="shared" si="1494"/>
        <v>0</v>
      </c>
      <c r="U2681" s="679">
        <f t="shared" si="1495"/>
        <v>0</v>
      </c>
      <c r="Y2681" s="120"/>
      <c r="AD2681" s="81"/>
      <c r="AF2681" s="370"/>
      <c r="AG2681" s="374"/>
      <c r="AH2681" s="378"/>
      <c r="AI2681" s="381"/>
      <c r="AJ2681" s="386"/>
      <c r="AK2681" s="391"/>
      <c r="AL2681" s="386"/>
      <c r="AM2681" s="363">
        <f t="shared" si="1523"/>
        <v>1</v>
      </c>
      <c r="AN2681" s="578">
        <v>77.5</v>
      </c>
      <c r="AO2681" s="78">
        <f t="shared" si="1505"/>
        <v>0</v>
      </c>
      <c r="AP2681" s="78">
        <f t="shared" si="1499"/>
        <v>0</v>
      </c>
      <c r="AQ2681" s="78">
        <f t="shared" si="1500"/>
        <v>0</v>
      </c>
      <c r="AR2681" s="78">
        <f t="shared" si="1501"/>
        <v>0</v>
      </c>
      <c r="AS2681" s="78">
        <f t="shared" si="1502"/>
        <v>0</v>
      </c>
      <c r="AT2681" s="78">
        <f t="shared" si="1503"/>
        <v>0</v>
      </c>
      <c r="AU2681" s="363" t="s">
        <v>717</v>
      </c>
      <c r="AV2681" s="393"/>
      <c r="AW2681" s="395"/>
      <c r="AX2681" s="395">
        <v>0</v>
      </c>
      <c r="AY2681" s="395">
        <v>0</v>
      </c>
      <c r="AZ2681" s="395">
        <v>0</v>
      </c>
      <c r="BA2681" s="395">
        <v>0</v>
      </c>
      <c r="BB2681" s="395">
        <v>0</v>
      </c>
      <c r="BC2681" s="395">
        <v>0</v>
      </c>
      <c r="BD2681" s="115"/>
      <c r="BE2681" s="115"/>
      <c r="BF2681" s="115">
        <v>2</v>
      </c>
      <c r="BG2681" s="115">
        <v>10</v>
      </c>
      <c r="BH2681" s="423">
        <f t="shared" si="1487"/>
        <v>12.17</v>
      </c>
      <c r="BI2681" s="417">
        <f t="shared" si="1504"/>
        <v>24.34</v>
      </c>
      <c r="BJ2681" s="115"/>
      <c r="BK2681" s="115"/>
      <c r="BQ2681" s="74" t="str">
        <f t="shared" si="1506"/>
        <v xml:space="preserve"> </v>
      </c>
      <c r="BR2681" s="120" t="str">
        <f t="shared" si="1507"/>
        <v xml:space="preserve"> </v>
      </c>
      <c r="BS2681" s="120" t="str">
        <f t="shared" si="1508"/>
        <v xml:space="preserve"> </v>
      </c>
      <c r="BU2681" s="74" t="str">
        <f t="shared" si="1509"/>
        <v xml:space="preserve"> </v>
      </c>
      <c r="BV2681" s="120" t="str">
        <f t="shared" si="1510"/>
        <v xml:space="preserve"> </v>
      </c>
      <c r="BW2681" s="120" t="str">
        <f t="shared" si="1511"/>
        <v xml:space="preserve">  </v>
      </c>
      <c r="BY2681" s="74" t="str">
        <f t="shared" si="1512"/>
        <v xml:space="preserve"> </v>
      </c>
      <c r="BZ2681" s="120" t="str">
        <f t="shared" si="1513"/>
        <v xml:space="preserve"> </v>
      </c>
      <c r="CA2681" s="120" t="str">
        <f t="shared" si="1514"/>
        <v xml:space="preserve"> </v>
      </c>
      <c r="CC2681" s="115" t="str">
        <f t="shared" si="1515"/>
        <v xml:space="preserve"> </v>
      </c>
      <c r="CD2681" s="120" t="str">
        <f t="shared" si="1516"/>
        <v xml:space="preserve"> </v>
      </c>
      <c r="CE2681" s="417" t="str">
        <f t="shared" si="1517"/>
        <v xml:space="preserve"> </v>
      </c>
      <c r="CF2681" s="115"/>
      <c r="CG2681" s="115" t="str">
        <f t="shared" si="1518"/>
        <v xml:space="preserve"> </v>
      </c>
      <c r="CH2681" s="120" t="str">
        <f t="shared" si="1519"/>
        <v xml:space="preserve"> </v>
      </c>
      <c r="CI2681" s="417" t="str">
        <f t="shared" si="1520"/>
        <v xml:space="preserve"> </v>
      </c>
      <c r="CJ2681" s="115"/>
      <c r="CK2681" s="115" t="str">
        <f t="shared" si="1521"/>
        <v xml:space="preserve"> </v>
      </c>
      <c r="CL2681" s="120" t="str">
        <f t="shared" si="1522"/>
        <v xml:space="preserve"> </v>
      </c>
      <c r="CM2681" s="417" t="str">
        <f t="shared" si="1524"/>
        <v xml:space="preserve"> </v>
      </c>
      <c r="IS2681" s="111">
        <v>53.4</v>
      </c>
    </row>
    <row r="2682" spans="2:253" s="74" customFormat="1" ht="17.100000000000001" hidden="1" customHeight="1" x14ac:dyDescent="0.25">
      <c r="B2682" s="504">
        <f>IF('KB Duct Parts'!$BL$14=1,'Flanged Elbows'!Y14,0)</f>
        <v>0</v>
      </c>
      <c r="C2682" s="525">
        <v>22111.599999999999</v>
      </c>
      <c r="D2682" s="526">
        <f t="shared" si="1496"/>
        <v>22111.599999999999</v>
      </c>
      <c r="E2682" s="504" t="s">
        <v>868</v>
      </c>
      <c r="F2682" s="508" t="str">
        <f t="shared" si="1490"/>
        <v xml:space="preserve"> </v>
      </c>
      <c r="G2682" s="509" t="s">
        <v>840</v>
      </c>
      <c r="H2682" s="504" t="str">
        <f>IF('Flanged Parts'!$BB$6=1,"CS",IF('Flanged Parts'!$BB$6=2,"Glv",0))</f>
        <v>Glv</v>
      </c>
      <c r="I2682" s="1035"/>
      <c r="J2682" s="1036"/>
      <c r="K2682" s="516" t="s">
        <v>881</v>
      </c>
      <c r="L2682" s="535"/>
      <c r="M2682" s="517" t="str">
        <f t="shared" ref="M2682:M2745" si="1525">IF(AM2682=1,"Y",IF(AM2682&gt;1,"NR"," "))</f>
        <v>Y</v>
      </c>
      <c r="N2682" s="514">
        <f t="shared" si="1497"/>
        <v>116.1</v>
      </c>
      <c r="O2682" s="514">
        <f t="shared" si="1489"/>
        <v>0</v>
      </c>
      <c r="P2682" s="680">
        <f>'KB Duct Parts'!$AE$3</f>
        <v>0</v>
      </c>
      <c r="Q2682" s="681">
        <f t="shared" si="1492"/>
        <v>0</v>
      </c>
      <c r="R2682" s="682">
        <f t="shared" si="1493"/>
        <v>0</v>
      </c>
      <c r="S2682" s="716">
        <f t="shared" si="1498"/>
        <v>0.2</v>
      </c>
      <c r="T2682" s="679">
        <f t="shared" si="1494"/>
        <v>0</v>
      </c>
      <c r="U2682" s="679">
        <f t="shared" si="1495"/>
        <v>0</v>
      </c>
      <c r="Y2682" s="120"/>
      <c r="AD2682" s="81"/>
      <c r="AF2682" s="370"/>
      <c r="AG2682" s="374"/>
      <c r="AH2682" s="378"/>
      <c r="AI2682" s="381"/>
      <c r="AJ2682" s="386"/>
      <c r="AK2682" s="391"/>
      <c r="AL2682" s="386"/>
      <c r="AM2682" s="363">
        <f t="shared" si="1523"/>
        <v>1</v>
      </c>
      <c r="AN2682" s="578">
        <v>88</v>
      </c>
      <c r="AO2682" s="78">
        <f t="shared" si="1505"/>
        <v>0</v>
      </c>
      <c r="AP2682" s="78">
        <f t="shared" si="1499"/>
        <v>0</v>
      </c>
      <c r="AQ2682" s="78">
        <f t="shared" si="1500"/>
        <v>0</v>
      </c>
      <c r="AR2682" s="78">
        <f t="shared" si="1501"/>
        <v>0</v>
      </c>
      <c r="AS2682" s="78">
        <f t="shared" si="1502"/>
        <v>0</v>
      </c>
      <c r="AT2682" s="78">
        <f t="shared" si="1503"/>
        <v>0</v>
      </c>
      <c r="AU2682" s="363" t="s">
        <v>717</v>
      </c>
      <c r="AV2682" s="393"/>
      <c r="AW2682" s="395"/>
      <c r="AX2682" s="395">
        <v>0</v>
      </c>
      <c r="AY2682" s="395">
        <v>0</v>
      </c>
      <c r="AZ2682" s="395">
        <v>0</v>
      </c>
      <c r="BA2682" s="395">
        <v>0</v>
      </c>
      <c r="BB2682" s="395">
        <v>0</v>
      </c>
      <c r="BC2682" s="395">
        <v>0</v>
      </c>
      <c r="BD2682" s="115"/>
      <c r="BE2682" s="115"/>
      <c r="BF2682" s="115">
        <v>2</v>
      </c>
      <c r="BG2682" s="115">
        <v>11</v>
      </c>
      <c r="BH2682" s="423">
        <f t="shared" si="1487"/>
        <v>14.05</v>
      </c>
      <c r="BI2682" s="417">
        <f t="shared" si="1504"/>
        <v>28.1</v>
      </c>
      <c r="BJ2682" s="115"/>
      <c r="BK2682" s="115"/>
      <c r="BQ2682" s="74" t="str">
        <f t="shared" si="1506"/>
        <v xml:space="preserve"> </v>
      </c>
      <c r="BR2682" s="120" t="str">
        <f t="shared" si="1507"/>
        <v xml:space="preserve"> </v>
      </c>
      <c r="BS2682" s="120" t="str">
        <f t="shared" si="1508"/>
        <v xml:space="preserve"> </v>
      </c>
      <c r="BU2682" s="74" t="str">
        <f t="shared" si="1509"/>
        <v xml:space="preserve"> </v>
      </c>
      <c r="BV2682" s="120" t="str">
        <f t="shared" si="1510"/>
        <v xml:space="preserve"> </v>
      </c>
      <c r="BW2682" s="120" t="str">
        <f t="shared" si="1511"/>
        <v xml:space="preserve">  </v>
      </c>
      <c r="BY2682" s="74" t="str">
        <f t="shared" si="1512"/>
        <v xml:space="preserve"> </v>
      </c>
      <c r="BZ2682" s="120" t="str">
        <f t="shared" si="1513"/>
        <v xml:space="preserve"> </v>
      </c>
      <c r="CA2682" s="120" t="str">
        <f t="shared" si="1514"/>
        <v xml:space="preserve"> </v>
      </c>
      <c r="CC2682" s="115" t="str">
        <f t="shared" si="1515"/>
        <v xml:space="preserve"> </v>
      </c>
      <c r="CD2682" s="120" t="str">
        <f t="shared" si="1516"/>
        <v xml:space="preserve"> </v>
      </c>
      <c r="CE2682" s="417" t="str">
        <f t="shared" si="1517"/>
        <v xml:space="preserve"> </v>
      </c>
      <c r="CF2682" s="115"/>
      <c r="CG2682" s="115" t="str">
        <f t="shared" si="1518"/>
        <v xml:space="preserve"> </v>
      </c>
      <c r="CH2682" s="120" t="str">
        <f t="shared" si="1519"/>
        <v xml:space="preserve"> </v>
      </c>
      <c r="CI2682" s="417" t="str">
        <f t="shared" si="1520"/>
        <v xml:space="preserve"> </v>
      </c>
      <c r="CJ2682" s="115"/>
      <c r="CK2682" s="115" t="str">
        <f t="shared" si="1521"/>
        <v xml:space="preserve"> </v>
      </c>
      <c r="CL2682" s="120" t="str">
        <f t="shared" si="1522"/>
        <v xml:space="preserve"> </v>
      </c>
      <c r="CM2682" s="417" t="str">
        <f t="shared" si="1524"/>
        <v xml:space="preserve"> </v>
      </c>
      <c r="IS2682" s="111">
        <v>61.2</v>
      </c>
    </row>
    <row r="2683" spans="2:253" s="74" customFormat="1" ht="17.100000000000001" hidden="1" customHeight="1" x14ac:dyDescent="0.25">
      <c r="B2683" s="504">
        <f>IF('KB Duct Parts'!$BL$14=1,'Flanged Elbows'!Y15,0)</f>
        <v>0</v>
      </c>
      <c r="C2683" s="525">
        <v>22112.6</v>
      </c>
      <c r="D2683" s="526">
        <f t="shared" si="1496"/>
        <v>22112.6</v>
      </c>
      <c r="E2683" s="504" t="s">
        <v>869</v>
      </c>
      <c r="F2683" s="508" t="str">
        <f t="shared" si="1490"/>
        <v xml:space="preserve"> </v>
      </c>
      <c r="G2683" s="509" t="s">
        <v>840</v>
      </c>
      <c r="H2683" s="504" t="str">
        <f>IF('Flanged Parts'!$BB$6=1,"CS",IF('Flanged Parts'!$BB$6=2,"Glv",0))</f>
        <v>Glv</v>
      </c>
      <c r="I2683" s="1035"/>
      <c r="J2683" s="1036"/>
      <c r="K2683" s="516" t="s">
        <v>881</v>
      </c>
      <c r="L2683" s="535"/>
      <c r="M2683" s="517" t="str">
        <f t="shared" si="1525"/>
        <v>Y</v>
      </c>
      <c r="N2683" s="514">
        <f t="shared" si="1497"/>
        <v>127.61999999999999</v>
      </c>
      <c r="O2683" s="514">
        <f t="shared" si="1489"/>
        <v>0</v>
      </c>
      <c r="P2683" s="680">
        <f>'KB Duct Parts'!$AE$3</f>
        <v>0</v>
      </c>
      <c r="Q2683" s="681">
        <f t="shared" si="1492"/>
        <v>0</v>
      </c>
      <c r="R2683" s="682">
        <f t="shared" si="1493"/>
        <v>0</v>
      </c>
      <c r="S2683" s="716">
        <f t="shared" si="1498"/>
        <v>0.2</v>
      </c>
      <c r="T2683" s="679">
        <f t="shared" si="1494"/>
        <v>0</v>
      </c>
      <c r="U2683" s="679">
        <f t="shared" si="1495"/>
        <v>0</v>
      </c>
      <c r="Y2683" s="120"/>
      <c r="AD2683" s="81"/>
      <c r="AF2683" s="370"/>
      <c r="AG2683" s="374"/>
      <c r="AH2683" s="378"/>
      <c r="AI2683" s="381"/>
      <c r="AJ2683" s="386"/>
      <c r="AK2683" s="391"/>
      <c r="AL2683" s="386"/>
      <c r="AM2683" s="363">
        <f t="shared" si="1523"/>
        <v>1</v>
      </c>
      <c r="AN2683" s="578">
        <v>97.1</v>
      </c>
      <c r="AO2683" s="78">
        <f t="shared" si="1505"/>
        <v>0</v>
      </c>
      <c r="AP2683" s="78">
        <f t="shared" si="1499"/>
        <v>0</v>
      </c>
      <c r="AQ2683" s="78">
        <f t="shared" si="1500"/>
        <v>0</v>
      </c>
      <c r="AR2683" s="78">
        <f t="shared" si="1501"/>
        <v>0</v>
      </c>
      <c r="AS2683" s="78">
        <f t="shared" si="1502"/>
        <v>0</v>
      </c>
      <c r="AT2683" s="78">
        <f t="shared" si="1503"/>
        <v>0</v>
      </c>
      <c r="AU2683" s="363" t="s">
        <v>717</v>
      </c>
      <c r="AV2683" s="393"/>
      <c r="AW2683" s="395"/>
      <c r="AX2683" s="395">
        <v>0</v>
      </c>
      <c r="AY2683" s="395">
        <v>0</v>
      </c>
      <c r="AZ2683" s="395">
        <v>0</v>
      </c>
      <c r="BA2683" s="395">
        <v>0</v>
      </c>
      <c r="BB2683" s="395">
        <v>0</v>
      </c>
      <c r="BC2683" s="395">
        <v>0</v>
      </c>
      <c r="BD2683" s="115"/>
      <c r="BE2683" s="115"/>
      <c r="BF2683" s="115">
        <v>2</v>
      </c>
      <c r="BG2683" s="115">
        <v>12</v>
      </c>
      <c r="BH2683" s="423">
        <f t="shared" si="1487"/>
        <v>15.26</v>
      </c>
      <c r="BI2683" s="417">
        <f t="shared" si="1504"/>
        <v>30.52</v>
      </c>
      <c r="BJ2683" s="115"/>
      <c r="BK2683" s="115"/>
      <c r="BQ2683" s="74" t="str">
        <f t="shared" si="1506"/>
        <v xml:space="preserve"> </v>
      </c>
      <c r="BR2683" s="120" t="str">
        <f t="shared" si="1507"/>
        <v xml:space="preserve"> </v>
      </c>
      <c r="BS2683" s="120" t="str">
        <f t="shared" si="1508"/>
        <v xml:space="preserve"> </v>
      </c>
      <c r="BU2683" s="74" t="str">
        <f t="shared" si="1509"/>
        <v xml:space="preserve"> </v>
      </c>
      <c r="BV2683" s="120" t="str">
        <f t="shared" si="1510"/>
        <v xml:space="preserve"> </v>
      </c>
      <c r="BW2683" s="120" t="str">
        <f t="shared" si="1511"/>
        <v xml:space="preserve">  </v>
      </c>
      <c r="BY2683" s="74" t="str">
        <f t="shared" si="1512"/>
        <v xml:space="preserve"> </v>
      </c>
      <c r="BZ2683" s="120" t="str">
        <f t="shared" si="1513"/>
        <v xml:space="preserve"> </v>
      </c>
      <c r="CA2683" s="120" t="str">
        <f t="shared" si="1514"/>
        <v xml:space="preserve"> </v>
      </c>
      <c r="CC2683" s="115" t="str">
        <f t="shared" si="1515"/>
        <v xml:space="preserve"> </v>
      </c>
      <c r="CD2683" s="120" t="str">
        <f t="shared" si="1516"/>
        <v xml:space="preserve"> </v>
      </c>
      <c r="CE2683" s="417" t="str">
        <f t="shared" si="1517"/>
        <v xml:space="preserve"> </v>
      </c>
      <c r="CF2683" s="115"/>
      <c r="CG2683" s="115" t="str">
        <f t="shared" si="1518"/>
        <v xml:space="preserve"> </v>
      </c>
      <c r="CH2683" s="120" t="str">
        <f t="shared" si="1519"/>
        <v xml:space="preserve"> </v>
      </c>
      <c r="CI2683" s="417" t="str">
        <f t="shared" si="1520"/>
        <v xml:space="preserve"> </v>
      </c>
      <c r="CJ2683" s="115"/>
      <c r="CK2683" s="115" t="str">
        <f t="shared" si="1521"/>
        <v xml:space="preserve"> </v>
      </c>
      <c r="CL2683" s="120" t="str">
        <f t="shared" si="1522"/>
        <v xml:space="preserve"> </v>
      </c>
      <c r="CM2683" s="417" t="str">
        <f t="shared" si="1524"/>
        <v xml:space="preserve"> </v>
      </c>
      <c r="IS2683" s="111">
        <v>69</v>
      </c>
    </row>
    <row r="2684" spans="2:253" s="74" customFormat="1" ht="17.100000000000001" hidden="1" customHeight="1" x14ac:dyDescent="0.25">
      <c r="B2684" s="504">
        <f>IF('KB Duct Parts'!$BL$14=1,'Flanged Elbows'!Y16,0)</f>
        <v>0</v>
      </c>
      <c r="C2684" s="525">
        <v>22113.599999999999</v>
      </c>
      <c r="D2684" s="526">
        <f t="shared" si="1496"/>
        <v>22113.599999999999</v>
      </c>
      <c r="E2684" s="504" t="s">
        <v>870</v>
      </c>
      <c r="F2684" s="508" t="str">
        <f t="shared" si="1490"/>
        <v xml:space="preserve"> </v>
      </c>
      <c r="G2684" s="509" t="s">
        <v>840</v>
      </c>
      <c r="H2684" s="504" t="str">
        <f>IF('Flanged Parts'!$BB$6=1,"CS",IF('Flanged Parts'!$BB$6=2,"Glv",0))</f>
        <v>Glv</v>
      </c>
      <c r="I2684" s="1035"/>
      <c r="J2684" s="1036"/>
      <c r="K2684" s="516" t="s">
        <v>881</v>
      </c>
      <c r="L2684" s="535"/>
      <c r="M2684" s="517" t="str">
        <f t="shared" si="1525"/>
        <v>Y</v>
      </c>
      <c r="N2684" s="514">
        <f t="shared" si="1497"/>
        <v>142.48000000000002</v>
      </c>
      <c r="O2684" s="514">
        <f t="shared" si="1489"/>
        <v>0</v>
      </c>
      <c r="P2684" s="680">
        <f>'KB Duct Parts'!$AE$3</f>
        <v>0</v>
      </c>
      <c r="Q2684" s="681">
        <f t="shared" si="1492"/>
        <v>0</v>
      </c>
      <c r="R2684" s="682">
        <f t="shared" si="1493"/>
        <v>0</v>
      </c>
      <c r="S2684" s="716">
        <f t="shared" si="1498"/>
        <v>0.2</v>
      </c>
      <c r="T2684" s="679">
        <f t="shared" si="1494"/>
        <v>0</v>
      </c>
      <c r="U2684" s="679">
        <f t="shared" si="1495"/>
        <v>0</v>
      </c>
      <c r="Y2684" s="120"/>
      <c r="AD2684" s="81"/>
      <c r="AF2684" s="370"/>
      <c r="AG2684" s="374"/>
      <c r="AH2684" s="378"/>
      <c r="AI2684" s="381"/>
      <c r="AJ2684" s="386"/>
      <c r="AK2684" s="391"/>
      <c r="AL2684" s="386"/>
      <c r="AM2684" s="363">
        <f t="shared" si="1523"/>
        <v>1</v>
      </c>
      <c r="AN2684" s="578">
        <v>107.2</v>
      </c>
      <c r="AO2684" s="78">
        <f t="shared" si="1505"/>
        <v>0</v>
      </c>
      <c r="AP2684" s="78">
        <f t="shared" si="1499"/>
        <v>0</v>
      </c>
      <c r="AQ2684" s="78">
        <f t="shared" si="1500"/>
        <v>0</v>
      </c>
      <c r="AR2684" s="78">
        <f t="shared" si="1501"/>
        <v>0</v>
      </c>
      <c r="AS2684" s="78">
        <f t="shared" si="1502"/>
        <v>0</v>
      </c>
      <c r="AT2684" s="78">
        <f t="shared" si="1503"/>
        <v>0</v>
      </c>
      <c r="AU2684" s="363" t="s">
        <v>717</v>
      </c>
      <c r="AV2684" s="393"/>
      <c r="AW2684" s="395"/>
      <c r="AX2684" s="395">
        <v>0</v>
      </c>
      <c r="AY2684" s="395">
        <v>0</v>
      </c>
      <c r="AZ2684" s="395">
        <v>0</v>
      </c>
      <c r="BA2684" s="395">
        <v>0</v>
      </c>
      <c r="BB2684" s="395">
        <v>0</v>
      </c>
      <c r="BC2684" s="395">
        <v>0</v>
      </c>
      <c r="BD2684" s="115"/>
      <c r="BE2684" s="115"/>
      <c r="BF2684" s="115">
        <v>2</v>
      </c>
      <c r="BG2684" s="115">
        <v>13</v>
      </c>
      <c r="BH2684" s="423">
        <f t="shared" si="1487"/>
        <v>17.64</v>
      </c>
      <c r="BI2684" s="417">
        <f t="shared" si="1504"/>
        <v>35.28</v>
      </c>
      <c r="BJ2684" s="115"/>
      <c r="BK2684" s="115"/>
      <c r="BQ2684" s="74" t="str">
        <f t="shared" si="1506"/>
        <v xml:space="preserve"> </v>
      </c>
      <c r="BR2684" s="120" t="str">
        <f t="shared" si="1507"/>
        <v xml:space="preserve"> </v>
      </c>
      <c r="BS2684" s="120" t="str">
        <f t="shared" si="1508"/>
        <v xml:space="preserve"> </v>
      </c>
      <c r="BU2684" s="74" t="str">
        <f t="shared" si="1509"/>
        <v xml:space="preserve"> </v>
      </c>
      <c r="BV2684" s="120" t="str">
        <f t="shared" si="1510"/>
        <v xml:space="preserve"> </v>
      </c>
      <c r="BW2684" s="120" t="str">
        <f t="shared" si="1511"/>
        <v xml:space="preserve">  </v>
      </c>
      <c r="BY2684" s="74" t="str">
        <f t="shared" si="1512"/>
        <v xml:space="preserve"> </v>
      </c>
      <c r="BZ2684" s="120" t="str">
        <f t="shared" si="1513"/>
        <v xml:space="preserve"> </v>
      </c>
      <c r="CA2684" s="120" t="str">
        <f t="shared" si="1514"/>
        <v xml:space="preserve"> </v>
      </c>
      <c r="CC2684" s="115" t="str">
        <f t="shared" si="1515"/>
        <v xml:space="preserve"> </v>
      </c>
      <c r="CD2684" s="120" t="str">
        <f t="shared" si="1516"/>
        <v xml:space="preserve"> </v>
      </c>
      <c r="CE2684" s="417" t="str">
        <f t="shared" si="1517"/>
        <v xml:space="preserve"> </v>
      </c>
      <c r="CF2684" s="115"/>
      <c r="CG2684" s="115" t="str">
        <f t="shared" si="1518"/>
        <v xml:space="preserve"> </v>
      </c>
      <c r="CH2684" s="120" t="str">
        <f t="shared" si="1519"/>
        <v xml:space="preserve"> </v>
      </c>
      <c r="CI2684" s="417" t="str">
        <f t="shared" si="1520"/>
        <v xml:space="preserve"> </v>
      </c>
      <c r="CJ2684" s="115"/>
      <c r="CK2684" s="115" t="str">
        <f t="shared" si="1521"/>
        <v xml:space="preserve"> </v>
      </c>
      <c r="CL2684" s="120" t="str">
        <f t="shared" si="1522"/>
        <v xml:space="preserve"> </v>
      </c>
      <c r="CM2684" s="417" t="str">
        <f t="shared" si="1524"/>
        <v xml:space="preserve"> </v>
      </c>
      <c r="IS2684" s="111">
        <v>76.7</v>
      </c>
    </row>
    <row r="2685" spans="2:253" s="74" customFormat="1" ht="17.100000000000001" hidden="1" customHeight="1" x14ac:dyDescent="0.25">
      <c r="B2685" s="504">
        <f>IF('KB Duct Parts'!$BL$14=1,'Flanged Elbows'!Y17,0)</f>
        <v>0</v>
      </c>
      <c r="C2685" s="525">
        <v>22114.6</v>
      </c>
      <c r="D2685" s="526">
        <f t="shared" si="1496"/>
        <v>22114.6</v>
      </c>
      <c r="E2685" s="504" t="s">
        <v>871</v>
      </c>
      <c r="F2685" s="508" t="str">
        <f t="shared" si="1490"/>
        <v xml:space="preserve"> </v>
      </c>
      <c r="G2685" s="509" t="s">
        <v>840</v>
      </c>
      <c r="H2685" s="504" t="str">
        <f>IF('Flanged Parts'!$BB$6=1,"CS",IF('Flanged Parts'!$BB$6=2,"Glv",0))</f>
        <v>Glv</v>
      </c>
      <c r="I2685" s="1035"/>
      <c r="J2685" s="1036"/>
      <c r="K2685" s="516" t="s">
        <v>881</v>
      </c>
      <c r="L2685" s="535"/>
      <c r="M2685" s="517" t="str">
        <f t="shared" si="1525"/>
        <v>Y</v>
      </c>
      <c r="N2685" s="514">
        <f t="shared" si="1497"/>
        <v>157.32</v>
      </c>
      <c r="O2685" s="514">
        <f t="shared" si="1489"/>
        <v>0</v>
      </c>
      <c r="P2685" s="680">
        <f>'KB Duct Parts'!$AE$3</f>
        <v>0</v>
      </c>
      <c r="Q2685" s="681">
        <f t="shared" si="1492"/>
        <v>0</v>
      </c>
      <c r="R2685" s="682">
        <f t="shared" si="1493"/>
        <v>0</v>
      </c>
      <c r="S2685" s="716">
        <f t="shared" si="1498"/>
        <v>0.2</v>
      </c>
      <c r="T2685" s="679">
        <f t="shared" si="1494"/>
        <v>0</v>
      </c>
      <c r="U2685" s="679">
        <f t="shared" si="1495"/>
        <v>0</v>
      </c>
      <c r="Y2685" s="120"/>
      <c r="AD2685" s="81"/>
      <c r="AF2685" s="370"/>
      <c r="AG2685" s="374"/>
      <c r="AH2685" s="378"/>
      <c r="AI2685" s="381"/>
      <c r="AJ2685" s="386"/>
      <c r="AK2685" s="391"/>
      <c r="AL2685" s="386"/>
      <c r="AM2685" s="363">
        <f t="shared" si="1523"/>
        <v>1</v>
      </c>
      <c r="AN2685" s="578">
        <v>117</v>
      </c>
      <c r="AO2685" s="78">
        <f t="shared" si="1505"/>
        <v>0</v>
      </c>
      <c r="AP2685" s="78">
        <f t="shared" si="1499"/>
        <v>0</v>
      </c>
      <c r="AQ2685" s="78">
        <f t="shared" si="1500"/>
        <v>0</v>
      </c>
      <c r="AR2685" s="78">
        <f t="shared" si="1501"/>
        <v>0</v>
      </c>
      <c r="AS2685" s="78">
        <f t="shared" si="1502"/>
        <v>0</v>
      </c>
      <c r="AT2685" s="78">
        <f t="shared" si="1503"/>
        <v>0</v>
      </c>
      <c r="AU2685" s="363" t="s">
        <v>717</v>
      </c>
      <c r="AV2685" s="393"/>
      <c r="AW2685" s="395"/>
      <c r="AX2685" s="395">
        <v>0</v>
      </c>
      <c r="AY2685" s="395">
        <v>0</v>
      </c>
      <c r="AZ2685" s="395">
        <v>0</v>
      </c>
      <c r="BA2685" s="395">
        <v>0</v>
      </c>
      <c r="BB2685" s="395">
        <v>0</v>
      </c>
      <c r="BC2685" s="395">
        <v>0</v>
      </c>
      <c r="BD2685" s="115"/>
      <c r="BE2685" s="115"/>
      <c r="BF2685" s="115">
        <v>2</v>
      </c>
      <c r="BG2685" s="115">
        <v>14</v>
      </c>
      <c r="BH2685" s="423">
        <f t="shared" si="1487"/>
        <v>20.16</v>
      </c>
      <c r="BI2685" s="417">
        <f t="shared" si="1504"/>
        <v>40.32</v>
      </c>
      <c r="BJ2685" s="115"/>
      <c r="BK2685" s="115"/>
      <c r="BQ2685" s="74" t="str">
        <f t="shared" si="1506"/>
        <v xml:space="preserve"> </v>
      </c>
      <c r="BR2685" s="120" t="str">
        <f t="shared" si="1507"/>
        <v xml:space="preserve"> </v>
      </c>
      <c r="BS2685" s="120" t="str">
        <f t="shared" si="1508"/>
        <v xml:space="preserve"> </v>
      </c>
      <c r="BU2685" s="74" t="str">
        <f t="shared" si="1509"/>
        <v xml:space="preserve"> </v>
      </c>
      <c r="BV2685" s="120" t="str">
        <f t="shared" si="1510"/>
        <v xml:space="preserve"> </v>
      </c>
      <c r="BW2685" s="120" t="str">
        <f t="shared" si="1511"/>
        <v xml:space="preserve">  </v>
      </c>
      <c r="BY2685" s="74" t="str">
        <f t="shared" si="1512"/>
        <v xml:space="preserve"> </v>
      </c>
      <c r="BZ2685" s="120" t="str">
        <f t="shared" si="1513"/>
        <v xml:space="preserve"> </v>
      </c>
      <c r="CA2685" s="120" t="str">
        <f t="shared" si="1514"/>
        <v xml:space="preserve"> </v>
      </c>
      <c r="CC2685" s="115" t="str">
        <f t="shared" si="1515"/>
        <v xml:space="preserve"> </v>
      </c>
      <c r="CD2685" s="120" t="str">
        <f t="shared" si="1516"/>
        <v xml:space="preserve"> </v>
      </c>
      <c r="CE2685" s="417" t="str">
        <f t="shared" si="1517"/>
        <v xml:space="preserve"> </v>
      </c>
      <c r="CF2685" s="115"/>
      <c r="CG2685" s="115" t="str">
        <f t="shared" si="1518"/>
        <v xml:space="preserve"> </v>
      </c>
      <c r="CH2685" s="120" t="str">
        <f t="shared" si="1519"/>
        <v xml:space="preserve"> </v>
      </c>
      <c r="CI2685" s="417" t="str">
        <f t="shared" si="1520"/>
        <v xml:space="preserve"> </v>
      </c>
      <c r="CJ2685" s="115"/>
      <c r="CK2685" s="115" t="str">
        <f t="shared" si="1521"/>
        <v xml:space="preserve"> </v>
      </c>
      <c r="CL2685" s="120" t="str">
        <f t="shared" si="1522"/>
        <v xml:space="preserve"> </v>
      </c>
      <c r="CM2685" s="417" t="str">
        <f t="shared" si="1524"/>
        <v xml:space="preserve"> </v>
      </c>
      <c r="IS2685" s="111">
        <v>83.9</v>
      </c>
    </row>
    <row r="2686" spans="2:253" s="74" customFormat="1" ht="17.100000000000001" hidden="1" customHeight="1" x14ac:dyDescent="0.25">
      <c r="B2686" s="504">
        <f>IF('KB Duct Parts'!$BL$14=1,'Flanged Elbows'!Y18,0)</f>
        <v>0</v>
      </c>
      <c r="C2686" s="525">
        <v>22115.599999999999</v>
      </c>
      <c r="D2686" s="526">
        <f t="shared" si="1496"/>
        <v>22115.599999999999</v>
      </c>
      <c r="E2686" s="504" t="s">
        <v>872</v>
      </c>
      <c r="F2686" s="508" t="str">
        <f t="shared" si="1490"/>
        <v xml:space="preserve"> </v>
      </c>
      <c r="G2686" s="509" t="s">
        <v>840</v>
      </c>
      <c r="H2686" s="504" t="str">
        <f>IF('Flanged Parts'!$BB$6=1,"CS",IF('Flanged Parts'!$BB$6=2,"Glv",0))</f>
        <v>Glv</v>
      </c>
      <c r="I2686" s="1035"/>
      <c r="J2686" s="1036"/>
      <c r="K2686" s="516" t="s">
        <v>881</v>
      </c>
      <c r="L2686" s="535"/>
      <c r="M2686" s="517" t="str">
        <f t="shared" si="1525"/>
        <v>Y</v>
      </c>
      <c r="N2686" s="514">
        <f t="shared" si="1497"/>
        <v>169</v>
      </c>
      <c r="O2686" s="514">
        <f t="shared" si="1489"/>
        <v>0</v>
      </c>
      <c r="P2686" s="680">
        <f>'KB Duct Parts'!$AE$3</f>
        <v>0</v>
      </c>
      <c r="Q2686" s="681">
        <f t="shared" si="1492"/>
        <v>0</v>
      </c>
      <c r="R2686" s="682">
        <f t="shared" si="1493"/>
        <v>0</v>
      </c>
      <c r="S2686" s="716">
        <f t="shared" si="1498"/>
        <v>0.2</v>
      </c>
      <c r="T2686" s="679">
        <f t="shared" si="1494"/>
        <v>0</v>
      </c>
      <c r="U2686" s="679">
        <f t="shared" si="1495"/>
        <v>0</v>
      </c>
      <c r="Y2686" s="120"/>
      <c r="AD2686" s="81"/>
      <c r="AF2686" s="370"/>
      <c r="AG2686" s="374"/>
      <c r="AH2686" s="378"/>
      <c r="AI2686" s="381"/>
      <c r="AJ2686" s="386"/>
      <c r="AK2686" s="391"/>
      <c r="AL2686" s="386"/>
      <c r="AM2686" s="363">
        <f t="shared" si="1523"/>
        <v>1</v>
      </c>
      <c r="AN2686" s="578">
        <v>125</v>
      </c>
      <c r="AO2686" s="78">
        <f t="shared" si="1505"/>
        <v>0</v>
      </c>
      <c r="AP2686" s="78">
        <f t="shared" si="1499"/>
        <v>0</v>
      </c>
      <c r="AQ2686" s="78">
        <f t="shared" si="1500"/>
        <v>0</v>
      </c>
      <c r="AR2686" s="78">
        <f t="shared" si="1501"/>
        <v>0</v>
      </c>
      <c r="AS2686" s="78">
        <f t="shared" si="1502"/>
        <v>0</v>
      </c>
      <c r="AT2686" s="78">
        <f t="shared" si="1503"/>
        <v>0</v>
      </c>
      <c r="AU2686" s="363" t="s">
        <v>717</v>
      </c>
      <c r="AV2686" s="393"/>
      <c r="AW2686" s="395"/>
      <c r="AX2686" s="395">
        <v>0</v>
      </c>
      <c r="AY2686" s="395">
        <v>0</v>
      </c>
      <c r="AZ2686" s="395">
        <v>0</v>
      </c>
      <c r="BA2686" s="395">
        <v>0</v>
      </c>
      <c r="BB2686" s="395">
        <v>0</v>
      </c>
      <c r="BC2686" s="395">
        <v>0</v>
      </c>
      <c r="BD2686" s="115"/>
      <c r="BE2686" s="115"/>
      <c r="BF2686" s="115">
        <v>2</v>
      </c>
      <c r="BG2686" s="115">
        <v>15</v>
      </c>
      <c r="BH2686" s="423">
        <f t="shared" si="1487"/>
        <v>22</v>
      </c>
      <c r="BI2686" s="417">
        <f t="shared" si="1504"/>
        <v>44</v>
      </c>
      <c r="BJ2686" s="115"/>
      <c r="BK2686" s="115"/>
      <c r="BQ2686" s="74" t="str">
        <f t="shared" si="1506"/>
        <v xml:space="preserve"> </v>
      </c>
      <c r="BR2686" s="120" t="str">
        <f t="shared" si="1507"/>
        <v xml:space="preserve"> </v>
      </c>
      <c r="BS2686" s="120" t="str">
        <f t="shared" si="1508"/>
        <v xml:space="preserve"> </v>
      </c>
      <c r="BU2686" s="74" t="str">
        <f t="shared" si="1509"/>
        <v xml:space="preserve"> </v>
      </c>
      <c r="BV2686" s="120" t="str">
        <f t="shared" si="1510"/>
        <v xml:space="preserve"> </v>
      </c>
      <c r="BW2686" s="120" t="str">
        <f t="shared" si="1511"/>
        <v xml:space="preserve">  </v>
      </c>
      <c r="BY2686" s="74" t="str">
        <f t="shared" si="1512"/>
        <v xml:space="preserve"> </v>
      </c>
      <c r="BZ2686" s="120" t="str">
        <f t="shared" si="1513"/>
        <v xml:space="preserve"> </v>
      </c>
      <c r="CA2686" s="120" t="str">
        <f t="shared" si="1514"/>
        <v xml:space="preserve"> </v>
      </c>
      <c r="CC2686" s="115" t="str">
        <f t="shared" si="1515"/>
        <v xml:space="preserve"> </v>
      </c>
      <c r="CD2686" s="120" t="str">
        <f t="shared" si="1516"/>
        <v xml:space="preserve"> </v>
      </c>
      <c r="CE2686" s="417" t="str">
        <f t="shared" si="1517"/>
        <v xml:space="preserve"> </v>
      </c>
      <c r="CF2686" s="115"/>
      <c r="CG2686" s="115" t="str">
        <f t="shared" si="1518"/>
        <v xml:space="preserve"> </v>
      </c>
      <c r="CH2686" s="120" t="str">
        <f t="shared" si="1519"/>
        <v xml:space="preserve"> </v>
      </c>
      <c r="CI2686" s="417" t="str">
        <f t="shared" si="1520"/>
        <v xml:space="preserve"> </v>
      </c>
      <c r="CJ2686" s="115"/>
      <c r="CK2686" s="115" t="str">
        <f t="shared" si="1521"/>
        <v xml:space="preserve"> </v>
      </c>
      <c r="CL2686" s="120" t="str">
        <f t="shared" si="1522"/>
        <v xml:space="preserve"> </v>
      </c>
      <c r="CM2686" s="417" t="str">
        <f t="shared" si="1524"/>
        <v xml:space="preserve"> </v>
      </c>
      <c r="IS2686" s="111">
        <v>93.3</v>
      </c>
    </row>
    <row r="2687" spans="2:253" s="74" customFormat="1" ht="17.100000000000001" hidden="1" customHeight="1" x14ac:dyDescent="0.25">
      <c r="B2687" s="504">
        <f>IF('KB Duct Parts'!$BL$14=1,'Flanged Elbows'!Z7,0)</f>
        <v>0</v>
      </c>
      <c r="C2687" s="525">
        <v>22104.45</v>
      </c>
      <c r="D2687" s="526">
        <f t="shared" si="1496"/>
        <v>22104.45</v>
      </c>
      <c r="E2687" s="504" t="s">
        <v>861</v>
      </c>
      <c r="F2687" s="508" t="str">
        <f t="shared" si="1490"/>
        <v xml:space="preserve"> </v>
      </c>
      <c r="G2687" s="509" t="s">
        <v>841</v>
      </c>
      <c r="H2687" s="504" t="str">
        <f>IF('Flanged Parts'!$BB$6=1,"CS",IF('Flanged Parts'!$BB$6=2,"Glv",0))</f>
        <v>Glv</v>
      </c>
      <c r="I2687" s="1035"/>
      <c r="J2687" s="1036"/>
      <c r="K2687" s="516" t="s">
        <v>881</v>
      </c>
      <c r="L2687" s="535"/>
      <c r="M2687" s="517" t="str">
        <f t="shared" si="1525"/>
        <v>Y</v>
      </c>
      <c r="N2687" s="514">
        <f t="shared" si="1497"/>
        <v>27.66</v>
      </c>
      <c r="O2687" s="514">
        <f t="shared" si="1489"/>
        <v>0</v>
      </c>
      <c r="P2687" s="680">
        <f>'KB Duct Parts'!$AE$3</f>
        <v>0</v>
      </c>
      <c r="Q2687" s="681">
        <f t="shared" si="1492"/>
        <v>0</v>
      </c>
      <c r="R2687" s="682">
        <f t="shared" si="1493"/>
        <v>0</v>
      </c>
      <c r="S2687" s="716">
        <f t="shared" si="1498"/>
        <v>0.2</v>
      </c>
      <c r="T2687" s="679">
        <f t="shared" si="1494"/>
        <v>0</v>
      </c>
      <c r="U2687" s="679">
        <f t="shared" si="1495"/>
        <v>0</v>
      </c>
      <c r="Y2687" s="120"/>
      <c r="AD2687" s="81"/>
      <c r="AF2687" s="370"/>
      <c r="AG2687" s="374"/>
      <c r="AH2687" s="378"/>
      <c r="AI2687" s="381"/>
      <c r="AJ2687" s="386"/>
      <c r="AK2687" s="391"/>
      <c r="AL2687" s="386"/>
      <c r="AM2687" s="363">
        <f t="shared" si="1523"/>
        <v>1</v>
      </c>
      <c r="AN2687" s="578">
        <v>20</v>
      </c>
      <c r="AO2687" s="78">
        <f t="shared" si="1505"/>
        <v>0</v>
      </c>
      <c r="AP2687" s="78">
        <f t="shared" si="1499"/>
        <v>0</v>
      </c>
      <c r="AQ2687" s="78">
        <f t="shared" si="1500"/>
        <v>0</v>
      </c>
      <c r="AR2687" s="78">
        <f t="shared" si="1501"/>
        <v>0</v>
      </c>
      <c r="AS2687" s="78">
        <f t="shared" si="1502"/>
        <v>0</v>
      </c>
      <c r="AT2687" s="78">
        <f t="shared" si="1503"/>
        <v>0</v>
      </c>
      <c r="AU2687" s="363" t="s">
        <v>717</v>
      </c>
      <c r="AV2687" s="393"/>
      <c r="AW2687" s="395"/>
      <c r="AX2687" s="395">
        <v>0</v>
      </c>
      <c r="AY2687" s="395">
        <v>0</v>
      </c>
      <c r="AZ2687" s="395">
        <v>0</v>
      </c>
      <c r="BA2687" s="395">
        <v>0</v>
      </c>
      <c r="BB2687" s="395">
        <v>0</v>
      </c>
      <c r="BC2687" s="395">
        <v>0</v>
      </c>
      <c r="BD2687" s="115"/>
      <c r="BE2687" s="115"/>
      <c r="BF2687" s="115">
        <v>2</v>
      </c>
      <c r="BG2687" s="115">
        <v>4</v>
      </c>
      <c r="BH2687" s="423">
        <f t="shared" si="1487"/>
        <v>3.83</v>
      </c>
      <c r="BI2687" s="417">
        <f t="shared" si="1504"/>
        <v>7.66</v>
      </c>
      <c r="BJ2687" s="115"/>
      <c r="BK2687" s="115"/>
      <c r="BQ2687" s="74" t="str">
        <f t="shared" si="1506"/>
        <v xml:space="preserve"> </v>
      </c>
      <c r="BR2687" s="120" t="str">
        <f t="shared" si="1507"/>
        <v xml:space="preserve"> </v>
      </c>
      <c r="BS2687" s="120" t="str">
        <f t="shared" si="1508"/>
        <v xml:space="preserve"> </v>
      </c>
      <c r="BU2687" s="74" t="str">
        <f t="shared" si="1509"/>
        <v xml:space="preserve"> </v>
      </c>
      <c r="BV2687" s="120" t="str">
        <f t="shared" si="1510"/>
        <v xml:space="preserve"> </v>
      </c>
      <c r="BW2687" s="120" t="str">
        <f t="shared" si="1511"/>
        <v xml:space="preserve">  </v>
      </c>
      <c r="BY2687" s="74" t="str">
        <f t="shared" si="1512"/>
        <v xml:space="preserve"> </v>
      </c>
      <c r="BZ2687" s="120" t="str">
        <f t="shared" si="1513"/>
        <v xml:space="preserve"> </v>
      </c>
      <c r="CA2687" s="120" t="str">
        <f t="shared" si="1514"/>
        <v xml:space="preserve"> </v>
      </c>
      <c r="CC2687" s="115" t="str">
        <f t="shared" si="1515"/>
        <v xml:space="preserve"> </v>
      </c>
      <c r="CD2687" s="120" t="str">
        <f t="shared" si="1516"/>
        <v xml:space="preserve"> </v>
      </c>
      <c r="CE2687" s="417" t="str">
        <f t="shared" si="1517"/>
        <v xml:space="preserve"> </v>
      </c>
      <c r="CF2687" s="115"/>
      <c r="CG2687" s="115" t="str">
        <f t="shared" si="1518"/>
        <v xml:space="preserve"> </v>
      </c>
      <c r="CH2687" s="120" t="str">
        <f t="shared" si="1519"/>
        <v xml:space="preserve"> </v>
      </c>
      <c r="CI2687" s="417" t="str">
        <f t="shared" si="1520"/>
        <v xml:space="preserve"> </v>
      </c>
      <c r="CJ2687" s="115"/>
      <c r="CK2687" s="115" t="str">
        <f t="shared" si="1521"/>
        <v xml:space="preserve"> </v>
      </c>
      <c r="CL2687" s="120" t="str">
        <f t="shared" si="1522"/>
        <v xml:space="preserve"> </v>
      </c>
      <c r="CM2687" s="417" t="str">
        <f t="shared" si="1524"/>
        <v xml:space="preserve"> </v>
      </c>
      <c r="IS2687" s="111">
        <v>16.7</v>
      </c>
    </row>
    <row r="2688" spans="2:253" s="74" customFormat="1" ht="17.100000000000001" hidden="1" customHeight="1" x14ac:dyDescent="0.25">
      <c r="B2688" s="504">
        <f>IF('KB Duct Parts'!$BL$14=1,'Flanged Elbows'!Z8,0)</f>
        <v>0</v>
      </c>
      <c r="C2688" s="525">
        <v>22105.45</v>
      </c>
      <c r="D2688" s="526">
        <f t="shared" si="1496"/>
        <v>22105.45</v>
      </c>
      <c r="E2688" s="504" t="s">
        <v>862</v>
      </c>
      <c r="F2688" s="508" t="str">
        <f t="shared" si="1490"/>
        <v xml:space="preserve"> </v>
      </c>
      <c r="G2688" s="509" t="s">
        <v>841</v>
      </c>
      <c r="H2688" s="504" t="str">
        <f>IF('Flanged Parts'!$BB$6=1,"CS",IF('Flanged Parts'!$BB$6=2,"Glv",0))</f>
        <v>Glv</v>
      </c>
      <c r="I2688" s="1035"/>
      <c r="J2688" s="1036"/>
      <c r="K2688" s="516" t="s">
        <v>881</v>
      </c>
      <c r="L2688" s="535"/>
      <c r="M2688" s="517" t="str">
        <f t="shared" si="1525"/>
        <v>Y</v>
      </c>
      <c r="N2688" s="514">
        <f t="shared" si="1497"/>
        <v>33.5</v>
      </c>
      <c r="O2688" s="514">
        <f t="shared" si="1489"/>
        <v>0</v>
      </c>
      <c r="P2688" s="680">
        <f>'KB Duct Parts'!$AE$3</f>
        <v>0</v>
      </c>
      <c r="Q2688" s="681">
        <f t="shared" si="1492"/>
        <v>0</v>
      </c>
      <c r="R2688" s="682">
        <f t="shared" si="1493"/>
        <v>0</v>
      </c>
      <c r="S2688" s="716">
        <f t="shared" si="1498"/>
        <v>0.2</v>
      </c>
      <c r="T2688" s="679">
        <f t="shared" si="1494"/>
        <v>0</v>
      </c>
      <c r="U2688" s="679">
        <f t="shared" si="1495"/>
        <v>0</v>
      </c>
      <c r="Y2688" s="120"/>
      <c r="AD2688" s="81"/>
      <c r="AF2688" s="370"/>
      <c r="AG2688" s="374"/>
      <c r="AH2688" s="378"/>
      <c r="AI2688" s="381"/>
      <c r="AJ2688" s="386"/>
      <c r="AK2688" s="391"/>
      <c r="AL2688" s="386"/>
      <c r="AM2688" s="363">
        <f t="shared" si="1523"/>
        <v>1</v>
      </c>
      <c r="AN2688" s="578">
        <v>23.7</v>
      </c>
      <c r="AO2688" s="78">
        <f t="shared" si="1505"/>
        <v>0</v>
      </c>
      <c r="AP2688" s="78">
        <f t="shared" si="1499"/>
        <v>0</v>
      </c>
      <c r="AQ2688" s="78">
        <f t="shared" si="1500"/>
        <v>0</v>
      </c>
      <c r="AR2688" s="78">
        <f t="shared" si="1501"/>
        <v>0</v>
      </c>
      <c r="AS2688" s="78">
        <f t="shared" si="1502"/>
        <v>0</v>
      </c>
      <c r="AT2688" s="78">
        <f t="shared" si="1503"/>
        <v>0</v>
      </c>
      <c r="AU2688" s="363" t="s">
        <v>717</v>
      </c>
      <c r="AV2688" s="393"/>
      <c r="AW2688" s="395"/>
      <c r="AX2688" s="395">
        <v>0</v>
      </c>
      <c r="AY2688" s="395">
        <v>0</v>
      </c>
      <c r="AZ2688" s="395">
        <v>0</v>
      </c>
      <c r="BA2688" s="395">
        <v>0</v>
      </c>
      <c r="BB2688" s="395">
        <v>0</v>
      </c>
      <c r="BC2688" s="395">
        <v>0</v>
      </c>
      <c r="BD2688" s="115"/>
      <c r="BE2688" s="115"/>
      <c r="BF2688" s="115">
        <v>2</v>
      </c>
      <c r="BG2688" s="115">
        <v>5</v>
      </c>
      <c r="BH2688" s="423">
        <f t="shared" si="1487"/>
        <v>4.9000000000000004</v>
      </c>
      <c r="BI2688" s="417">
        <f t="shared" si="1504"/>
        <v>9.8000000000000007</v>
      </c>
      <c r="BJ2688" s="115"/>
      <c r="BK2688" s="115"/>
      <c r="BQ2688" s="74" t="str">
        <f t="shared" si="1506"/>
        <v xml:space="preserve"> </v>
      </c>
      <c r="BR2688" s="120" t="str">
        <f t="shared" si="1507"/>
        <v xml:space="preserve"> </v>
      </c>
      <c r="BS2688" s="120" t="str">
        <f t="shared" si="1508"/>
        <v xml:space="preserve"> </v>
      </c>
      <c r="BU2688" s="74" t="str">
        <f t="shared" si="1509"/>
        <v xml:space="preserve"> </v>
      </c>
      <c r="BV2688" s="120" t="str">
        <f t="shared" si="1510"/>
        <v xml:space="preserve"> </v>
      </c>
      <c r="BW2688" s="120" t="str">
        <f t="shared" si="1511"/>
        <v xml:space="preserve">  </v>
      </c>
      <c r="BY2688" s="74" t="str">
        <f t="shared" si="1512"/>
        <v xml:space="preserve"> </v>
      </c>
      <c r="BZ2688" s="120" t="str">
        <f t="shared" si="1513"/>
        <v xml:space="preserve"> </v>
      </c>
      <c r="CA2688" s="120" t="str">
        <f t="shared" si="1514"/>
        <v xml:space="preserve"> </v>
      </c>
      <c r="CC2688" s="115" t="str">
        <f t="shared" si="1515"/>
        <v xml:space="preserve"> </v>
      </c>
      <c r="CD2688" s="120" t="str">
        <f t="shared" si="1516"/>
        <v xml:space="preserve"> </v>
      </c>
      <c r="CE2688" s="417" t="str">
        <f t="shared" si="1517"/>
        <v xml:space="preserve"> </v>
      </c>
      <c r="CF2688" s="115"/>
      <c r="CG2688" s="115" t="str">
        <f t="shared" si="1518"/>
        <v xml:space="preserve"> </v>
      </c>
      <c r="CH2688" s="120" t="str">
        <f t="shared" si="1519"/>
        <v xml:space="preserve"> </v>
      </c>
      <c r="CI2688" s="417" t="str">
        <f t="shared" si="1520"/>
        <v xml:space="preserve"> </v>
      </c>
      <c r="CJ2688" s="115"/>
      <c r="CK2688" s="115" t="str">
        <f t="shared" si="1521"/>
        <v xml:space="preserve"> </v>
      </c>
      <c r="CL2688" s="120" t="str">
        <f t="shared" si="1522"/>
        <v xml:space="preserve"> </v>
      </c>
      <c r="CM2688" s="417" t="str">
        <f t="shared" si="1524"/>
        <v xml:space="preserve"> </v>
      </c>
      <c r="IS2688" s="111">
        <v>19.2</v>
      </c>
    </row>
    <row r="2689" spans="2:253" s="74" customFormat="1" ht="17.100000000000001" hidden="1" customHeight="1" x14ac:dyDescent="0.25">
      <c r="B2689" s="504">
        <f>IF('KB Duct Parts'!$BL$14=1,'Flanged Elbows'!Z9,0)</f>
        <v>0</v>
      </c>
      <c r="C2689" s="525">
        <v>22106.45</v>
      </c>
      <c r="D2689" s="526">
        <f t="shared" si="1496"/>
        <v>22106.45</v>
      </c>
      <c r="E2689" s="504" t="s">
        <v>863</v>
      </c>
      <c r="F2689" s="508" t="str">
        <f t="shared" si="1490"/>
        <v xml:space="preserve"> </v>
      </c>
      <c r="G2689" s="509" t="s">
        <v>841</v>
      </c>
      <c r="H2689" s="504" t="str">
        <f>IF('Flanged Parts'!$BB$6=1,"CS",IF('Flanged Parts'!$BB$6=2,"Glv",0))</f>
        <v>Glv</v>
      </c>
      <c r="I2689" s="1035"/>
      <c r="J2689" s="1036"/>
      <c r="K2689" s="516" t="s">
        <v>881</v>
      </c>
      <c r="L2689" s="535"/>
      <c r="M2689" s="517" t="str">
        <f t="shared" si="1525"/>
        <v>Y</v>
      </c>
      <c r="N2689" s="514">
        <f t="shared" si="1497"/>
        <v>37.72</v>
      </c>
      <c r="O2689" s="514">
        <f t="shared" si="1489"/>
        <v>0</v>
      </c>
      <c r="P2689" s="680">
        <f>'KB Duct Parts'!$AE$3</f>
        <v>0</v>
      </c>
      <c r="Q2689" s="681">
        <f t="shared" si="1492"/>
        <v>0</v>
      </c>
      <c r="R2689" s="682">
        <f t="shared" si="1493"/>
        <v>0</v>
      </c>
      <c r="S2689" s="716">
        <f t="shared" si="1498"/>
        <v>0.2</v>
      </c>
      <c r="T2689" s="679">
        <f t="shared" si="1494"/>
        <v>0</v>
      </c>
      <c r="U2689" s="679">
        <f t="shared" si="1495"/>
        <v>0</v>
      </c>
      <c r="Y2689" s="120"/>
      <c r="AD2689" s="81"/>
      <c r="AF2689" s="370"/>
      <c r="AG2689" s="374"/>
      <c r="AH2689" s="378"/>
      <c r="AI2689" s="381"/>
      <c r="AJ2689" s="386"/>
      <c r="AK2689" s="391"/>
      <c r="AL2689" s="386"/>
      <c r="AM2689" s="363">
        <f t="shared" si="1523"/>
        <v>1</v>
      </c>
      <c r="AN2689" s="578">
        <v>25.9</v>
      </c>
      <c r="AO2689" s="78">
        <f t="shared" si="1505"/>
        <v>0</v>
      </c>
      <c r="AP2689" s="78">
        <f t="shared" si="1499"/>
        <v>0</v>
      </c>
      <c r="AQ2689" s="78">
        <f t="shared" si="1500"/>
        <v>0</v>
      </c>
      <c r="AR2689" s="78">
        <f t="shared" si="1501"/>
        <v>0</v>
      </c>
      <c r="AS2689" s="78">
        <f t="shared" si="1502"/>
        <v>0</v>
      </c>
      <c r="AT2689" s="78">
        <f t="shared" si="1503"/>
        <v>0</v>
      </c>
      <c r="AU2689" s="363" t="s">
        <v>717</v>
      </c>
      <c r="AV2689" s="393"/>
      <c r="AW2689" s="395"/>
      <c r="AX2689" s="395">
        <v>0</v>
      </c>
      <c r="AY2689" s="395">
        <v>0</v>
      </c>
      <c r="AZ2689" s="395">
        <v>0</v>
      </c>
      <c r="BA2689" s="395">
        <v>0</v>
      </c>
      <c r="BB2689" s="395">
        <v>0</v>
      </c>
      <c r="BC2689" s="395">
        <v>0</v>
      </c>
      <c r="BD2689" s="115"/>
      <c r="BE2689" s="115"/>
      <c r="BF2689" s="115">
        <v>2</v>
      </c>
      <c r="BG2689" s="115">
        <v>6</v>
      </c>
      <c r="BH2689" s="423">
        <f t="shared" si="1487"/>
        <v>5.91</v>
      </c>
      <c r="BI2689" s="417">
        <f t="shared" si="1504"/>
        <v>11.82</v>
      </c>
      <c r="BJ2689" s="115"/>
      <c r="BK2689" s="115"/>
      <c r="BQ2689" s="74" t="str">
        <f t="shared" si="1506"/>
        <v xml:space="preserve"> </v>
      </c>
      <c r="BR2689" s="120" t="str">
        <f t="shared" si="1507"/>
        <v xml:space="preserve"> </v>
      </c>
      <c r="BS2689" s="120" t="str">
        <f t="shared" si="1508"/>
        <v xml:space="preserve"> </v>
      </c>
      <c r="BU2689" s="74" t="str">
        <f t="shared" si="1509"/>
        <v xml:space="preserve"> </v>
      </c>
      <c r="BV2689" s="120" t="str">
        <f t="shared" si="1510"/>
        <v xml:space="preserve"> </v>
      </c>
      <c r="BW2689" s="120" t="str">
        <f t="shared" si="1511"/>
        <v xml:space="preserve">  </v>
      </c>
      <c r="BY2689" s="74" t="str">
        <f t="shared" si="1512"/>
        <v xml:space="preserve"> </v>
      </c>
      <c r="BZ2689" s="120" t="str">
        <f t="shared" si="1513"/>
        <v xml:space="preserve"> </v>
      </c>
      <c r="CA2689" s="120" t="str">
        <f t="shared" si="1514"/>
        <v xml:space="preserve"> </v>
      </c>
      <c r="CC2689" s="115" t="str">
        <f t="shared" si="1515"/>
        <v xml:space="preserve"> </v>
      </c>
      <c r="CD2689" s="120" t="str">
        <f t="shared" si="1516"/>
        <v xml:space="preserve"> </v>
      </c>
      <c r="CE2689" s="417" t="str">
        <f t="shared" si="1517"/>
        <v xml:space="preserve"> </v>
      </c>
      <c r="CF2689" s="115"/>
      <c r="CG2689" s="115" t="str">
        <f t="shared" si="1518"/>
        <v xml:space="preserve"> </v>
      </c>
      <c r="CH2689" s="120" t="str">
        <f t="shared" si="1519"/>
        <v xml:space="preserve"> </v>
      </c>
      <c r="CI2689" s="417" t="str">
        <f t="shared" si="1520"/>
        <v xml:space="preserve"> </v>
      </c>
      <c r="CJ2689" s="115"/>
      <c r="CK2689" s="115" t="str">
        <f t="shared" si="1521"/>
        <v xml:space="preserve"> </v>
      </c>
      <c r="CL2689" s="120" t="str">
        <f t="shared" si="1522"/>
        <v xml:space="preserve"> </v>
      </c>
      <c r="CM2689" s="417" t="str">
        <f t="shared" si="1524"/>
        <v xml:space="preserve"> </v>
      </c>
      <c r="IS2689" s="111">
        <v>22.2</v>
      </c>
    </row>
    <row r="2690" spans="2:253" s="74" customFormat="1" ht="17.100000000000001" hidden="1" customHeight="1" x14ac:dyDescent="0.25">
      <c r="B2690" s="504">
        <f>IF('KB Duct Parts'!$BL$14=1,'Flanged Elbows'!Z10,0)</f>
        <v>0</v>
      </c>
      <c r="C2690" s="525">
        <v>22107.45</v>
      </c>
      <c r="D2690" s="526">
        <f t="shared" si="1496"/>
        <v>22107.45</v>
      </c>
      <c r="E2690" s="504" t="s">
        <v>864</v>
      </c>
      <c r="F2690" s="508" t="str">
        <f t="shared" si="1490"/>
        <v xml:space="preserve"> </v>
      </c>
      <c r="G2690" s="509" t="s">
        <v>841</v>
      </c>
      <c r="H2690" s="504" t="str">
        <f>IF('Flanged Parts'!$BB$6=1,"CS",IF('Flanged Parts'!$BB$6=2,"Glv",0))</f>
        <v>Glv</v>
      </c>
      <c r="I2690" s="1035"/>
      <c r="J2690" s="1036"/>
      <c r="K2690" s="516" t="s">
        <v>881</v>
      </c>
      <c r="L2690" s="535"/>
      <c r="M2690" s="517" t="str">
        <f t="shared" si="1525"/>
        <v>Y</v>
      </c>
      <c r="N2690" s="514">
        <f t="shared" si="1497"/>
        <v>43.96</v>
      </c>
      <c r="O2690" s="514">
        <f t="shared" si="1489"/>
        <v>0</v>
      </c>
      <c r="P2690" s="680">
        <f>'KB Duct Parts'!$AE$3</f>
        <v>0</v>
      </c>
      <c r="Q2690" s="681">
        <f t="shared" si="1492"/>
        <v>0</v>
      </c>
      <c r="R2690" s="682">
        <f t="shared" si="1493"/>
        <v>0</v>
      </c>
      <c r="S2690" s="716">
        <f t="shared" si="1498"/>
        <v>0.2</v>
      </c>
      <c r="T2690" s="679">
        <f t="shared" si="1494"/>
        <v>0</v>
      </c>
      <c r="U2690" s="679">
        <f t="shared" si="1495"/>
        <v>0</v>
      </c>
      <c r="Y2690" s="120"/>
      <c r="AD2690" s="81"/>
      <c r="AF2690" s="370"/>
      <c r="AG2690" s="374"/>
      <c r="AH2690" s="378"/>
      <c r="AI2690" s="381"/>
      <c r="AJ2690" s="386"/>
      <c r="AK2690" s="391"/>
      <c r="AL2690" s="386"/>
      <c r="AM2690" s="363">
        <f t="shared" si="1523"/>
        <v>1</v>
      </c>
      <c r="AN2690" s="578">
        <v>28.7</v>
      </c>
      <c r="AO2690" s="78">
        <f t="shared" si="1505"/>
        <v>0</v>
      </c>
      <c r="AP2690" s="78">
        <f t="shared" si="1499"/>
        <v>0</v>
      </c>
      <c r="AQ2690" s="78">
        <f t="shared" si="1500"/>
        <v>0</v>
      </c>
      <c r="AR2690" s="78">
        <f t="shared" si="1501"/>
        <v>0</v>
      </c>
      <c r="AS2690" s="78">
        <f t="shared" si="1502"/>
        <v>0</v>
      </c>
      <c r="AT2690" s="78">
        <f t="shared" si="1503"/>
        <v>0</v>
      </c>
      <c r="AU2690" s="363" t="s">
        <v>717</v>
      </c>
      <c r="AV2690" s="393"/>
      <c r="AW2690" s="395"/>
      <c r="AX2690" s="395">
        <v>0</v>
      </c>
      <c r="AY2690" s="395">
        <v>0</v>
      </c>
      <c r="AZ2690" s="395">
        <v>0</v>
      </c>
      <c r="BA2690" s="395">
        <v>0</v>
      </c>
      <c r="BB2690" s="395">
        <v>0</v>
      </c>
      <c r="BC2690" s="395">
        <v>0</v>
      </c>
      <c r="BD2690" s="115"/>
      <c r="BE2690" s="115"/>
      <c r="BF2690" s="115">
        <v>2</v>
      </c>
      <c r="BG2690" s="115">
        <v>7</v>
      </c>
      <c r="BH2690" s="423">
        <f t="shared" si="1487"/>
        <v>7.63</v>
      </c>
      <c r="BI2690" s="417">
        <f t="shared" si="1504"/>
        <v>15.26</v>
      </c>
      <c r="BJ2690" s="115"/>
      <c r="BK2690" s="115"/>
      <c r="BQ2690" s="74" t="str">
        <f t="shared" si="1506"/>
        <v xml:space="preserve"> </v>
      </c>
      <c r="BR2690" s="120" t="str">
        <f t="shared" si="1507"/>
        <v xml:space="preserve"> </v>
      </c>
      <c r="BS2690" s="120" t="str">
        <f t="shared" si="1508"/>
        <v xml:space="preserve"> </v>
      </c>
      <c r="BU2690" s="74" t="str">
        <f t="shared" si="1509"/>
        <v xml:space="preserve"> </v>
      </c>
      <c r="BV2690" s="120" t="str">
        <f t="shared" si="1510"/>
        <v xml:space="preserve"> </v>
      </c>
      <c r="BW2690" s="120" t="str">
        <f t="shared" si="1511"/>
        <v xml:space="preserve">  </v>
      </c>
      <c r="BY2690" s="74" t="str">
        <f t="shared" si="1512"/>
        <v xml:space="preserve"> </v>
      </c>
      <c r="BZ2690" s="120" t="str">
        <f t="shared" si="1513"/>
        <v xml:space="preserve"> </v>
      </c>
      <c r="CA2690" s="120" t="str">
        <f t="shared" si="1514"/>
        <v xml:space="preserve"> </v>
      </c>
      <c r="CC2690" s="115" t="str">
        <f t="shared" si="1515"/>
        <v xml:space="preserve"> </v>
      </c>
      <c r="CD2690" s="120" t="str">
        <f t="shared" si="1516"/>
        <v xml:space="preserve"> </v>
      </c>
      <c r="CE2690" s="417" t="str">
        <f t="shared" si="1517"/>
        <v xml:space="preserve"> </v>
      </c>
      <c r="CF2690" s="115"/>
      <c r="CG2690" s="115" t="str">
        <f t="shared" si="1518"/>
        <v xml:space="preserve"> </v>
      </c>
      <c r="CH2690" s="120" t="str">
        <f t="shared" si="1519"/>
        <v xml:space="preserve"> </v>
      </c>
      <c r="CI2690" s="417" t="str">
        <f t="shared" si="1520"/>
        <v xml:space="preserve"> </v>
      </c>
      <c r="CJ2690" s="115"/>
      <c r="CK2690" s="115" t="str">
        <f t="shared" si="1521"/>
        <v xml:space="preserve"> </v>
      </c>
      <c r="CL2690" s="120" t="str">
        <f t="shared" si="1522"/>
        <v xml:space="preserve"> </v>
      </c>
      <c r="CM2690" s="417" t="str">
        <f t="shared" si="1524"/>
        <v xml:space="preserve"> </v>
      </c>
      <c r="IS2690" s="111">
        <v>26</v>
      </c>
    </row>
    <row r="2691" spans="2:253" s="74" customFormat="1" ht="17.100000000000001" hidden="1" customHeight="1" x14ac:dyDescent="0.25">
      <c r="B2691" s="504">
        <f>IF('KB Duct Parts'!$BL$14=1,'Flanged Elbows'!Z11,0)</f>
        <v>0</v>
      </c>
      <c r="C2691" s="525">
        <v>22108.45</v>
      </c>
      <c r="D2691" s="526">
        <f t="shared" si="1496"/>
        <v>22108.45</v>
      </c>
      <c r="E2691" s="504" t="s">
        <v>865</v>
      </c>
      <c r="F2691" s="508" t="str">
        <f t="shared" si="1490"/>
        <v xml:space="preserve"> </v>
      </c>
      <c r="G2691" s="509" t="s">
        <v>841</v>
      </c>
      <c r="H2691" s="504" t="str">
        <f>IF('Flanged Parts'!$BB$6=1,"CS",IF('Flanged Parts'!$BB$6=2,"Glv",0))</f>
        <v>Glv</v>
      </c>
      <c r="I2691" s="1035"/>
      <c r="J2691" s="1036"/>
      <c r="K2691" s="516" t="s">
        <v>881</v>
      </c>
      <c r="L2691" s="535"/>
      <c r="M2691" s="517" t="str">
        <f t="shared" si="1525"/>
        <v>Y</v>
      </c>
      <c r="N2691" s="514">
        <f t="shared" si="1497"/>
        <v>51.98</v>
      </c>
      <c r="O2691" s="514">
        <f t="shared" si="1489"/>
        <v>0</v>
      </c>
      <c r="P2691" s="680">
        <f>'KB Duct Parts'!$AE$3</f>
        <v>0</v>
      </c>
      <c r="Q2691" s="681">
        <f t="shared" si="1492"/>
        <v>0</v>
      </c>
      <c r="R2691" s="682">
        <f t="shared" si="1493"/>
        <v>0</v>
      </c>
      <c r="S2691" s="716">
        <f t="shared" si="1498"/>
        <v>0.2</v>
      </c>
      <c r="T2691" s="679">
        <f t="shared" si="1494"/>
        <v>0</v>
      </c>
      <c r="U2691" s="679">
        <f t="shared" si="1495"/>
        <v>0</v>
      </c>
      <c r="Y2691" s="120"/>
      <c r="AD2691" s="81"/>
      <c r="AF2691" s="370"/>
      <c r="AG2691" s="374"/>
      <c r="AH2691" s="378"/>
      <c r="AI2691" s="381"/>
      <c r="AJ2691" s="386"/>
      <c r="AK2691" s="391"/>
      <c r="AL2691" s="386"/>
      <c r="AM2691" s="363">
        <f t="shared" si="1523"/>
        <v>1</v>
      </c>
      <c r="AN2691" s="578">
        <v>33.4</v>
      </c>
      <c r="AO2691" s="78">
        <f t="shared" si="1505"/>
        <v>0</v>
      </c>
      <c r="AP2691" s="78">
        <f t="shared" si="1499"/>
        <v>0</v>
      </c>
      <c r="AQ2691" s="78">
        <f t="shared" si="1500"/>
        <v>0</v>
      </c>
      <c r="AR2691" s="78">
        <f t="shared" si="1501"/>
        <v>0</v>
      </c>
      <c r="AS2691" s="78">
        <f t="shared" si="1502"/>
        <v>0</v>
      </c>
      <c r="AT2691" s="78">
        <f t="shared" si="1503"/>
        <v>0</v>
      </c>
      <c r="AU2691" s="363" t="s">
        <v>717</v>
      </c>
      <c r="AV2691" s="393"/>
      <c r="AW2691" s="395"/>
      <c r="AX2691" s="395">
        <v>0</v>
      </c>
      <c r="AY2691" s="395">
        <v>0</v>
      </c>
      <c r="AZ2691" s="395">
        <v>0</v>
      </c>
      <c r="BA2691" s="395">
        <v>0</v>
      </c>
      <c r="BB2691" s="395">
        <v>0</v>
      </c>
      <c r="BC2691" s="395">
        <v>0</v>
      </c>
      <c r="BD2691" s="115"/>
      <c r="BE2691" s="115"/>
      <c r="BF2691" s="115">
        <v>2</v>
      </c>
      <c r="BG2691" s="115">
        <v>8</v>
      </c>
      <c r="BH2691" s="423">
        <f t="shared" si="1487"/>
        <v>9.2899999999999991</v>
      </c>
      <c r="BI2691" s="417">
        <f t="shared" si="1504"/>
        <v>18.579999999999998</v>
      </c>
      <c r="BJ2691" s="115"/>
      <c r="BK2691" s="115"/>
      <c r="BQ2691" s="74" t="str">
        <f t="shared" si="1506"/>
        <v xml:space="preserve"> </v>
      </c>
      <c r="BR2691" s="120" t="str">
        <f t="shared" si="1507"/>
        <v xml:space="preserve"> </v>
      </c>
      <c r="BS2691" s="120" t="str">
        <f t="shared" si="1508"/>
        <v xml:space="preserve"> </v>
      </c>
      <c r="BU2691" s="74" t="str">
        <f t="shared" si="1509"/>
        <v xml:space="preserve"> </v>
      </c>
      <c r="BV2691" s="120" t="str">
        <f t="shared" si="1510"/>
        <v xml:space="preserve"> </v>
      </c>
      <c r="BW2691" s="120" t="str">
        <f t="shared" si="1511"/>
        <v xml:space="preserve">  </v>
      </c>
      <c r="BY2691" s="74" t="str">
        <f t="shared" si="1512"/>
        <v xml:space="preserve"> </v>
      </c>
      <c r="BZ2691" s="120" t="str">
        <f t="shared" si="1513"/>
        <v xml:space="preserve"> </v>
      </c>
      <c r="CA2691" s="120" t="str">
        <f t="shared" si="1514"/>
        <v xml:space="preserve"> </v>
      </c>
      <c r="CC2691" s="115" t="str">
        <f t="shared" si="1515"/>
        <v xml:space="preserve"> </v>
      </c>
      <c r="CD2691" s="120" t="str">
        <f t="shared" si="1516"/>
        <v xml:space="preserve"> </v>
      </c>
      <c r="CE2691" s="417" t="str">
        <f t="shared" si="1517"/>
        <v xml:space="preserve"> </v>
      </c>
      <c r="CF2691" s="115"/>
      <c r="CG2691" s="115" t="str">
        <f t="shared" si="1518"/>
        <v xml:space="preserve"> </v>
      </c>
      <c r="CH2691" s="120" t="str">
        <f t="shared" si="1519"/>
        <v xml:space="preserve"> </v>
      </c>
      <c r="CI2691" s="417" t="str">
        <f t="shared" si="1520"/>
        <v xml:space="preserve"> </v>
      </c>
      <c r="CJ2691" s="115"/>
      <c r="CK2691" s="115" t="str">
        <f t="shared" si="1521"/>
        <v xml:space="preserve"> </v>
      </c>
      <c r="CL2691" s="120" t="str">
        <f t="shared" si="1522"/>
        <v xml:space="preserve"> </v>
      </c>
      <c r="CM2691" s="417" t="str">
        <f t="shared" si="1524"/>
        <v xml:space="preserve"> </v>
      </c>
      <c r="IS2691" s="111">
        <v>30.1</v>
      </c>
    </row>
    <row r="2692" spans="2:253" s="74" customFormat="1" ht="17.100000000000001" hidden="1" customHeight="1" x14ac:dyDescent="0.25">
      <c r="B2692" s="504">
        <f>IF('KB Duct Parts'!$BL$14=1,'Flanged Elbows'!Z12,0)</f>
        <v>0</v>
      </c>
      <c r="C2692" s="525">
        <v>22109.45</v>
      </c>
      <c r="D2692" s="526">
        <f t="shared" si="1496"/>
        <v>22109.45</v>
      </c>
      <c r="E2692" s="504" t="s">
        <v>866</v>
      </c>
      <c r="F2692" s="508" t="str">
        <f t="shared" si="1490"/>
        <v xml:space="preserve"> </v>
      </c>
      <c r="G2692" s="509" t="s">
        <v>841</v>
      </c>
      <c r="H2692" s="504" t="str">
        <f>IF('Flanged Parts'!$BB$6=1,"CS",IF('Flanged Parts'!$BB$6=2,"Glv",0))</f>
        <v>Glv</v>
      </c>
      <c r="I2692" s="1035"/>
      <c r="J2692" s="1036"/>
      <c r="K2692" s="516" t="s">
        <v>881</v>
      </c>
      <c r="L2692" s="535"/>
      <c r="M2692" s="517" t="str">
        <f t="shared" si="1525"/>
        <v>Y</v>
      </c>
      <c r="N2692" s="514">
        <f t="shared" si="1497"/>
        <v>62.459999999999994</v>
      </c>
      <c r="O2692" s="514">
        <f t="shared" si="1489"/>
        <v>0</v>
      </c>
      <c r="P2692" s="680">
        <f>'KB Duct Parts'!$AE$3</f>
        <v>0</v>
      </c>
      <c r="Q2692" s="681">
        <f t="shared" si="1492"/>
        <v>0</v>
      </c>
      <c r="R2692" s="682">
        <f t="shared" si="1493"/>
        <v>0</v>
      </c>
      <c r="S2692" s="716">
        <f t="shared" si="1498"/>
        <v>0.2</v>
      </c>
      <c r="T2692" s="679">
        <f t="shared" si="1494"/>
        <v>0</v>
      </c>
      <c r="U2692" s="679">
        <f t="shared" si="1495"/>
        <v>0</v>
      </c>
      <c r="Y2692" s="120"/>
      <c r="AD2692" s="81"/>
      <c r="AF2692" s="370"/>
      <c r="AG2692" s="374"/>
      <c r="AH2692" s="378"/>
      <c r="AI2692" s="381"/>
      <c r="AJ2692" s="386"/>
      <c r="AK2692" s="391"/>
      <c r="AL2692" s="386"/>
      <c r="AM2692" s="363">
        <f t="shared" si="1523"/>
        <v>1</v>
      </c>
      <c r="AN2692" s="578">
        <v>43.4</v>
      </c>
      <c r="AO2692" s="78">
        <f t="shared" si="1505"/>
        <v>0</v>
      </c>
      <c r="AP2692" s="78">
        <f t="shared" si="1499"/>
        <v>0</v>
      </c>
      <c r="AQ2692" s="78">
        <f t="shared" si="1500"/>
        <v>0</v>
      </c>
      <c r="AR2692" s="78">
        <f t="shared" si="1501"/>
        <v>0</v>
      </c>
      <c r="AS2692" s="78">
        <f t="shared" si="1502"/>
        <v>0</v>
      </c>
      <c r="AT2692" s="78">
        <f t="shared" si="1503"/>
        <v>0</v>
      </c>
      <c r="AU2692" s="363" t="s">
        <v>717</v>
      </c>
      <c r="AV2692" s="393"/>
      <c r="AW2692" s="395"/>
      <c r="AX2692" s="395">
        <v>0</v>
      </c>
      <c r="AY2692" s="395">
        <v>0</v>
      </c>
      <c r="AZ2692" s="395">
        <v>0</v>
      </c>
      <c r="BA2692" s="395">
        <v>0</v>
      </c>
      <c r="BB2692" s="395">
        <v>0</v>
      </c>
      <c r="BC2692" s="395">
        <v>0</v>
      </c>
      <c r="BD2692" s="115"/>
      <c r="BE2692" s="115"/>
      <c r="BF2692" s="115">
        <v>2</v>
      </c>
      <c r="BG2692" s="115">
        <v>9</v>
      </c>
      <c r="BH2692" s="423">
        <f t="shared" si="1487"/>
        <v>9.5299999999999994</v>
      </c>
      <c r="BI2692" s="417">
        <f t="shared" si="1504"/>
        <v>19.059999999999999</v>
      </c>
      <c r="BJ2692" s="115"/>
      <c r="BK2692" s="115"/>
      <c r="BQ2692" s="74" t="str">
        <f t="shared" si="1506"/>
        <v xml:space="preserve"> </v>
      </c>
      <c r="BR2692" s="120" t="str">
        <f t="shared" si="1507"/>
        <v xml:space="preserve"> </v>
      </c>
      <c r="BS2692" s="120" t="str">
        <f t="shared" si="1508"/>
        <v xml:space="preserve"> </v>
      </c>
      <c r="BU2692" s="74" t="str">
        <f t="shared" si="1509"/>
        <v xml:space="preserve"> </v>
      </c>
      <c r="BV2692" s="120" t="str">
        <f t="shared" si="1510"/>
        <v xml:space="preserve"> </v>
      </c>
      <c r="BW2692" s="120" t="str">
        <f t="shared" si="1511"/>
        <v xml:space="preserve">  </v>
      </c>
      <c r="BY2692" s="74" t="str">
        <f t="shared" si="1512"/>
        <v xml:space="preserve"> </v>
      </c>
      <c r="BZ2692" s="120" t="str">
        <f t="shared" si="1513"/>
        <v xml:space="preserve"> </v>
      </c>
      <c r="CA2692" s="120" t="str">
        <f t="shared" si="1514"/>
        <v xml:space="preserve"> </v>
      </c>
      <c r="CC2692" s="115" t="str">
        <f t="shared" si="1515"/>
        <v xml:space="preserve"> </v>
      </c>
      <c r="CD2692" s="120" t="str">
        <f t="shared" si="1516"/>
        <v xml:space="preserve"> </v>
      </c>
      <c r="CE2692" s="417" t="str">
        <f t="shared" si="1517"/>
        <v xml:space="preserve"> </v>
      </c>
      <c r="CF2692" s="115"/>
      <c r="CG2692" s="115" t="str">
        <f t="shared" si="1518"/>
        <v xml:space="preserve"> </v>
      </c>
      <c r="CH2692" s="120" t="str">
        <f t="shared" si="1519"/>
        <v xml:space="preserve"> </v>
      </c>
      <c r="CI2692" s="417" t="str">
        <f t="shared" si="1520"/>
        <v xml:space="preserve"> </v>
      </c>
      <c r="CJ2692" s="115"/>
      <c r="CK2692" s="115" t="str">
        <f t="shared" si="1521"/>
        <v xml:space="preserve"> </v>
      </c>
      <c r="CL2692" s="120" t="str">
        <f t="shared" si="1522"/>
        <v xml:space="preserve"> </v>
      </c>
      <c r="CM2692" s="417" t="str">
        <f t="shared" si="1524"/>
        <v xml:space="preserve"> </v>
      </c>
      <c r="IS2692" s="111">
        <v>36.799999999999997</v>
      </c>
    </row>
    <row r="2693" spans="2:253" s="74" customFormat="1" ht="17.100000000000001" hidden="1" customHeight="1" x14ac:dyDescent="0.25">
      <c r="B2693" s="504">
        <f>IF('KB Duct Parts'!$BL$14=1,'Flanged Elbows'!Z13,0)</f>
        <v>0</v>
      </c>
      <c r="C2693" s="525">
        <v>22110.45</v>
      </c>
      <c r="D2693" s="526">
        <f t="shared" si="1496"/>
        <v>22110.45</v>
      </c>
      <c r="E2693" s="504" t="s">
        <v>867</v>
      </c>
      <c r="F2693" s="508" t="str">
        <f t="shared" si="1490"/>
        <v xml:space="preserve"> </v>
      </c>
      <c r="G2693" s="509" t="s">
        <v>841</v>
      </c>
      <c r="H2693" s="504" t="str">
        <f>IF('Flanged Parts'!$BB$6=1,"CS",IF('Flanged Parts'!$BB$6=2,"Glv",0))</f>
        <v>Glv</v>
      </c>
      <c r="I2693" s="1035"/>
      <c r="J2693" s="1036"/>
      <c r="K2693" s="516" t="s">
        <v>881</v>
      </c>
      <c r="L2693" s="535"/>
      <c r="M2693" s="517" t="str">
        <f t="shared" si="1525"/>
        <v>Y</v>
      </c>
      <c r="N2693" s="514">
        <f t="shared" si="1497"/>
        <v>78.14</v>
      </c>
      <c r="O2693" s="514">
        <f t="shared" si="1489"/>
        <v>0</v>
      </c>
      <c r="P2693" s="680">
        <f>'KB Duct Parts'!$AE$3</f>
        <v>0</v>
      </c>
      <c r="Q2693" s="681">
        <f t="shared" si="1492"/>
        <v>0</v>
      </c>
      <c r="R2693" s="682">
        <f t="shared" si="1493"/>
        <v>0</v>
      </c>
      <c r="S2693" s="716">
        <f t="shared" si="1498"/>
        <v>0.2</v>
      </c>
      <c r="T2693" s="679">
        <f t="shared" si="1494"/>
        <v>0</v>
      </c>
      <c r="U2693" s="679">
        <f t="shared" si="1495"/>
        <v>0</v>
      </c>
      <c r="Y2693" s="120"/>
      <c r="AD2693" s="81"/>
      <c r="AF2693" s="370"/>
      <c r="AG2693" s="374"/>
      <c r="AH2693" s="378"/>
      <c r="AI2693" s="381"/>
      <c r="AJ2693" s="386"/>
      <c r="AK2693" s="391"/>
      <c r="AL2693" s="386"/>
      <c r="AM2693" s="363">
        <f t="shared" si="1523"/>
        <v>1</v>
      </c>
      <c r="AN2693" s="578">
        <v>53.8</v>
      </c>
      <c r="AO2693" s="78">
        <f t="shared" si="1505"/>
        <v>0</v>
      </c>
      <c r="AP2693" s="78">
        <f t="shared" si="1499"/>
        <v>0</v>
      </c>
      <c r="AQ2693" s="78">
        <f t="shared" si="1500"/>
        <v>0</v>
      </c>
      <c r="AR2693" s="78">
        <f t="shared" si="1501"/>
        <v>0</v>
      </c>
      <c r="AS2693" s="78">
        <f t="shared" si="1502"/>
        <v>0</v>
      </c>
      <c r="AT2693" s="78">
        <f t="shared" si="1503"/>
        <v>0</v>
      </c>
      <c r="AU2693" s="363" t="s">
        <v>717</v>
      </c>
      <c r="AV2693" s="393"/>
      <c r="AW2693" s="395"/>
      <c r="AX2693" s="395">
        <v>0</v>
      </c>
      <c r="AY2693" s="395">
        <v>0</v>
      </c>
      <c r="AZ2693" s="395">
        <v>0</v>
      </c>
      <c r="BA2693" s="395">
        <v>0</v>
      </c>
      <c r="BB2693" s="395">
        <v>0</v>
      </c>
      <c r="BC2693" s="395">
        <v>0</v>
      </c>
      <c r="BD2693" s="115"/>
      <c r="BE2693" s="115"/>
      <c r="BF2693" s="115">
        <v>2</v>
      </c>
      <c r="BG2693" s="115">
        <v>10</v>
      </c>
      <c r="BH2693" s="423">
        <f t="shared" si="1487"/>
        <v>12.17</v>
      </c>
      <c r="BI2693" s="417">
        <f t="shared" si="1504"/>
        <v>24.34</v>
      </c>
      <c r="BJ2693" s="115"/>
      <c r="BK2693" s="115"/>
      <c r="BQ2693" s="74" t="str">
        <f t="shared" si="1506"/>
        <v xml:space="preserve"> </v>
      </c>
      <c r="BR2693" s="120" t="str">
        <f t="shared" si="1507"/>
        <v xml:space="preserve"> </v>
      </c>
      <c r="BS2693" s="120" t="str">
        <f t="shared" si="1508"/>
        <v xml:space="preserve"> </v>
      </c>
      <c r="BU2693" s="74" t="str">
        <f t="shared" si="1509"/>
        <v xml:space="preserve"> </v>
      </c>
      <c r="BV2693" s="120" t="str">
        <f t="shared" si="1510"/>
        <v xml:space="preserve"> </v>
      </c>
      <c r="BW2693" s="120" t="str">
        <f t="shared" si="1511"/>
        <v xml:space="preserve">  </v>
      </c>
      <c r="BY2693" s="74" t="str">
        <f t="shared" si="1512"/>
        <v xml:space="preserve"> </v>
      </c>
      <c r="BZ2693" s="120" t="str">
        <f t="shared" si="1513"/>
        <v xml:space="preserve"> </v>
      </c>
      <c r="CA2693" s="120" t="str">
        <f t="shared" si="1514"/>
        <v xml:space="preserve"> </v>
      </c>
      <c r="CC2693" s="115" t="str">
        <f t="shared" si="1515"/>
        <v xml:space="preserve"> </v>
      </c>
      <c r="CD2693" s="120" t="str">
        <f t="shared" si="1516"/>
        <v xml:space="preserve"> </v>
      </c>
      <c r="CE2693" s="417" t="str">
        <f t="shared" si="1517"/>
        <v xml:space="preserve"> </v>
      </c>
      <c r="CF2693" s="115"/>
      <c r="CG2693" s="115" t="str">
        <f t="shared" si="1518"/>
        <v xml:space="preserve"> </v>
      </c>
      <c r="CH2693" s="120" t="str">
        <f t="shared" si="1519"/>
        <v xml:space="preserve"> </v>
      </c>
      <c r="CI2693" s="417" t="str">
        <f t="shared" si="1520"/>
        <v xml:space="preserve"> </v>
      </c>
      <c r="CJ2693" s="115"/>
      <c r="CK2693" s="115" t="str">
        <f t="shared" si="1521"/>
        <v xml:space="preserve"> </v>
      </c>
      <c r="CL2693" s="120" t="str">
        <f t="shared" si="1522"/>
        <v xml:space="preserve"> </v>
      </c>
      <c r="CM2693" s="417" t="str">
        <f t="shared" si="1524"/>
        <v xml:space="preserve"> </v>
      </c>
      <c r="IS2693" s="111">
        <v>43.7</v>
      </c>
    </row>
    <row r="2694" spans="2:253" s="74" customFormat="1" ht="17.100000000000001" hidden="1" customHeight="1" x14ac:dyDescent="0.25">
      <c r="B2694" s="504">
        <f>IF('KB Duct Parts'!$BL$14=1,'Flanged Elbows'!Z14,0)</f>
        <v>0</v>
      </c>
      <c r="C2694" s="525">
        <v>22111.45</v>
      </c>
      <c r="D2694" s="526">
        <f t="shared" si="1496"/>
        <v>22111.45</v>
      </c>
      <c r="E2694" s="504" t="s">
        <v>868</v>
      </c>
      <c r="F2694" s="508" t="str">
        <f t="shared" si="1490"/>
        <v xml:space="preserve"> </v>
      </c>
      <c r="G2694" s="509" t="s">
        <v>841</v>
      </c>
      <c r="H2694" s="504" t="str">
        <f>IF('Flanged Parts'!$BB$6=1,"CS",IF('Flanged Parts'!$BB$6=2,"Glv",0))</f>
        <v>Glv</v>
      </c>
      <c r="I2694" s="1035"/>
      <c r="J2694" s="1036"/>
      <c r="K2694" s="516" t="s">
        <v>881</v>
      </c>
      <c r="L2694" s="535"/>
      <c r="M2694" s="517" t="str">
        <f t="shared" si="1525"/>
        <v>Y</v>
      </c>
      <c r="N2694" s="514">
        <f t="shared" si="1497"/>
        <v>93.699999999999989</v>
      </c>
      <c r="O2694" s="514">
        <f t="shared" si="1489"/>
        <v>0</v>
      </c>
      <c r="P2694" s="680">
        <f>'KB Duct Parts'!$AE$3</f>
        <v>0</v>
      </c>
      <c r="Q2694" s="681">
        <f t="shared" si="1492"/>
        <v>0</v>
      </c>
      <c r="R2694" s="682">
        <f t="shared" si="1493"/>
        <v>0</v>
      </c>
      <c r="S2694" s="716">
        <f t="shared" si="1498"/>
        <v>0.2</v>
      </c>
      <c r="T2694" s="679">
        <f t="shared" si="1494"/>
        <v>0</v>
      </c>
      <c r="U2694" s="679">
        <f t="shared" si="1495"/>
        <v>0</v>
      </c>
      <c r="Y2694" s="120"/>
      <c r="AD2694" s="81"/>
      <c r="AF2694" s="370"/>
      <c r="AG2694" s="374"/>
      <c r="AH2694" s="378"/>
      <c r="AI2694" s="381"/>
      <c r="AJ2694" s="386"/>
      <c r="AK2694" s="391"/>
      <c r="AL2694" s="386"/>
      <c r="AM2694" s="363">
        <f t="shared" si="1523"/>
        <v>1</v>
      </c>
      <c r="AN2694" s="578">
        <v>65.599999999999994</v>
      </c>
      <c r="AO2694" s="78">
        <f t="shared" si="1505"/>
        <v>0</v>
      </c>
      <c r="AP2694" s="78">
        <f t="shared" si="1499"/>
        <v>0</v>
      </c>
      <c r="AQ2694" s="78">
        <f t="shared" si="1500"/>
        <v>0</v>
      </c>
      <c r="AR2694" s="78">
        <f t="shared" si="1501"/>
        <v>0</v>
      </c>
      <c r="AS2694" s="78">
        <f t="shared" si="1502"/>
        <v>0</v>
      </c>
      <c r="AT2694" s="78">
        <f t="shared" si="1503"/>
        <v>0</v>
      </c>
      <c r="AU2694" s="363" t="s">
        <v>717</v>
      </c>
      <c r="AV2694" s="393"/>
      <c r="AW2694" s="395"/>
      <c r="AX2694" s="395">
        <v>0</v>
      </c>
      <c r="AY2694" s="395">
        <v>0</v>
      </c>
      <c r="AZ2694" s="395">
        <v>0</v>
      </c>
      <c r="BA2694" s="395">
        <v>0</v>
      </c>
      <c r="BB2694" s="395">
        <v>0</v>
      </c>
      <c r="BC2694" s="395">
        <v>0</v>
      </c>
      <c r="BD2694" s="115"/>
      <c r="BE2694" s="115"/>
      <c r="BF2694" s="115">
        <v>2</v>
      </c>
      <c r="BG2694" s="115">
        <v>11</v>
      </c>
      <c r="BH2694" s="423">
        <f t="shared" si="1487"/>
        <v>14.05</v>
      </c>
      <c r="BI2694" s="417">
        <f t="shared" si="1504"/>
        <v>28.1</v>
      </c>
      <c r="BJ2694" s="115"/>
      <c r="BK2694" s="115"/>
      <c r="BQ2694" s="74" t="str">
        <f t="shared" si="1506"/>
        <v xml:space="preserve"> </v>
      </c>
      <c r="BR2694" s="120" t="str">
        <f t="shared" si="1507"/>
        <v xml:space="preserve"> </v>
      </c>
      <c r="BS2694" s="120" t="str">
        <f t="shared" si="1508"/>
        <v xml:space="preserve"> </v>
      </c>
      <c r="BU2694" s="74" t="str">
        <f t="shared" si="1509"/>
        <v xml:space="preserve"> </v>
      </c>
      <c r="BV2694" s="120" t="str">
        <f t="shared" si="1510"/>
        <v xml:space="preserve"> </v>
      </c>
      <c r="BW2694" s="120" t="str">
        <f t="shared" si="1511"/>
        <v xml:space="preserve">  </v>
      </c>
      <c r="BY2694" s="74" t="str">
        <f t="shared" si="1512"/>
        <v xml:space="preserve"> </v>
      </c>
      <c r="BZ2694" s="120" t="str">
        <f t="shared" si="1513"/>
        <v xml:space="preserve"> </v>
      </c>
      <c r="CA2694" s="120" t="str">
        <f t="shared" si="1514"/>
        <v xml:space="preserve"> </v>
      </c>
      <c r="CC2694" s="115" t="str">
        <f t="shared" si="1515"/>
        <v xml:space="preserve"> </v>
      </c>
      <c r="CD2694" s="120" t="str">
        <f t="shared" si="1516"/>
        <v xml:space="preserve"> </v>
      </c>
      <c r="CE2694" s="417" t="str">
        <f t="shared" si="1517"/>
        <v xml:space="preserve"> </v>
      </c>
      <c r="CF2694" s="115"/>
      <c r="CG2694" s="115" t="str">
        <f t="shared" si="1518"/>
        <v xml:space="preserve"> </v>
      </c>
      <c r="CH2694" s="120" t="str">
        <f t="shared" si="1519"/>
        <v xml:space="preserve"> </v>
      </c>
      <c r="CI2694" s="417" t="str">
        <f t="shared" si="1520"/>
        <v xml:space="preserve"> </v>
      </c>
      <c r="CJ2694" s="115"/>
      <c r="CK2694" s="115" t="str">
        <f t="shared" si="1521"/>
        <v xml:space="preserve"> </v>
      </c>
      <c r="CL2694" s="120" t="str">
        <f t="shared" si="1522"/>
        <v xml:space="preserve"> </v>
      </c>
      <c r="CM2694" s="417" t="str">
        <f t="shared" si="1524"/>
        <v xml:space="preserve"> </v>
      </c>
      <c r="IS2694" s="111">
        <v>51.7</v>
      </c>
    </row>
    <row r="2695" spans="2:253" s="74" customFormat="1" ht="17.100000000000001" hidden="1" customHeight="1" x14ac:dyDescent="0.25">
      <c r="B2695" s="504">
        <f>IF('KB Duct Parts'!$BL$14=1,'Flanged Elbows'!Z15,0)</f>
        <v>0</v>
      </c>
      <c r="C2695" s="525">
        <v>22112.45</v>
      </c>
      <c r="D2695" s="526">
        <f t="shared" si="1496"/>
        <v>22112.45</v>
      </c>
      <c r="E2695" s="504" t="s">
        <v>869</v>
      </c>
      <c r="F2695" s="508" t="str">
        <f t="shared" si="1490"/>
        <v xml:space="preserve"> </v>
      </c>
      <c r="G2695" s="509" t="s">
        <v>841</v>
      </c>
      <c r="H2695" s="504" t="str">
        <f>IF('Flanged Parts'!$BB$6=1,"CS",IF('Flanged Parts'!$BB$6=2,"Glv",0))</f>
        <v>Glv</v>
      </c>
      <c r="I2695" s="1035"/>
      <c r="J2695" s="1036"/>
      <c r="K2695" s="516" t="s">
        <v>881</v>
      </c>
      <c r="L2695" s="535"/>
      <c r="M2695" s="517" t="str">
        <f t="shared" si="1525"/>
        <v>Y</v>
      </c>
      <c r="N2695" s="514">
        <f t="shared" si="1497"/>
        <v>105.22</v>
      </c>
      <c r="O2695" s="514">
        <f t="shared" si="1489"/>
        <v>0</v>
      </c>
      <c r="P2695" s="680">
        <f>'KB Duct Parts'!$AE$3</f>
        <v>0</v>
      </c>
      <c r="Q2695" s="681">
        <f t="shared" si="1492"/>
        <v>0</v>
      </c>
      <c r="R2695" s="682">
        <f t="shared" si="1493"/>
        <v>0</v>
      </c>
      <c r="S2695" s="716">
        <f t="shared" si="1498"/>
        <v>0.2</v>
      </c>
      <c r="T2695" s="679">
        <f t="shared" si="1494"/>
        <v>0</v>
      </c>
      <c r="U2695" s="679">
        <f t="shared" si="1495"/>
        <v>0</v>
      </c>
      <c r="Y2695" s="120"/>
      <c r="AD2695" s="81"/>
      <c r="AF2695" s="370"/>
      <c r="AG2695" s="374"/>
      <c r="AH2695" s="378"/>
      <c r="AI2695" s="381"/>
      <c r="AJ2695" s="386"/>
      <c r="AK2695" s="391"/>
      <c r="AL2695" s="386"/>
      <c r="AM2695" s="363">
        <f t="shared" si="1523"/>
        <v>1</v>
      </c>
      <c r="AN2695" s="578">
        <v>74.7</v>
      </c>
      <c r="AO2695" s="78">
        <f t="shared" si="1505"/>
        <v>0</v>
      </c>
      <c r="AP2695" s="78">
        <f t="shared" si="1499"/>
        <v>0</v>
      </c>
      <c r="AQ2695" s="78">
        <f t="shared" si="1500"/>
        <v>0</v>
      </c>
      <c r="AR2695" s="78">
        <f t="shared" si="1501"/>
        <v>0</v>
      </c>
      <c r="AS2695" s="78">
        <f t="shared" si="1502"/>
        <v>0</v>
      </c>
      <c r="AT2695" s="78">
        <f t="shared" si="1503"/>
        <v>0</v>
      </c>
      <c r="AU2695" s="363" t="s">
        <v>717</v>
      </c>
      <c r="AV2695" s="393"/>
      <c r="AW2695" s="395"/>
      <c r="AX2695" s="395">
        <v>0</v>
      </c>
      <c r="AY2695" s="395">
        <v>0</v>
      </c>
      <c r="AZ2695" s="395">
        <v>0</v>
      </c>
      <c r="BA2695" s="395">
        <v>0</v>
      </c>
      <c r="BB2695" s="395">
        <v>0</v>
      </c>
      <c r="BC2695" s="395">
        <v>0</v>
      </c>
      <c r="BD2695" s="115"/>
      <c r="BE2695" s="115"/>
      <c r="BF2695" s="115">
        <v>2</v>
      </c>
      <c r="BG2695" s="115">
        <v>12</v>
      </c>
      <c r="BH2695" s="423">
        <f t="shared" ref="BH2695:BH2758" si="1526">IF(H2695="CS",VLOOKUP(BG2695,$BJ$2344:$BK$2374,2),IF(H2695="Glv",VLOOKUP(BG2695,$BJ$2344:$BL$2374,3),0))</f>
        <v>15.26</v>
      </c>
      <c r="BI2695" s="417">
        <f t="shared" si="1504"/>
        <v>30.52</v>
      </c>
      <c r="BJ2695" s="115"/>
      <c r="BK2695" s="115"/>
      <c r="BQ2695" s="74" t="str">
        <f t="shared" si="1506"/>
        <v xml:space="preserve"> </v>
      </c>
      <c r="BR2695" s="120" t="str">
        <f t="shared" si="1507"/>
        <v xml:space="preserve"> </v>
      </c>
      <c r="BS2695" s="120" t="str">
        <f t="shared" si="1508"/>
        <v xml:space="preserve"> </v>
      </c>
      <c r="BU2695" s="74" t="str">
        <f t="shared" si="1509"/>
        <v xml:space="preserve"> </v>
      </c>
      <c r="BV2695" s="120" t="str">
        <f t="shared" si="1510"/>
        <v xml:space="preserve"> </v>
      </c>
      <c r="BW2695" s="120" t="str">
        <f t="shared" si="1511"/>
        <v xml:space="preserve">  </v>
      </c>
      <c r="BY2695" s="74" t="str">
        <f t="shared" si="1512"/>
        <v xml:space="preserve"> </v>
      </c>
      <c r="BZ2695" s="120" t="str">
        <f t="shared" si="1513"/>
        <v xml:space="preserve"> </v>
      </c>
      <c r="CA2695" s="120" t="str">
        <f t="shared" si="1514"/>
        <v xml:space="preserve"> </v>
      </c>
      <c r="CC2695" s="115" t="str">
        <f t="shared" si="1515"/>
        <v xml:space="preserve"> </v>
      </c>
      <c r="CD2695" s="120" t="str">
        <f t="shared" si="1516"/>
        <v xml:space="preserve"> </v>
      </c>
      <c r="CE2695" s="417" t="str">
        <f t="shared" si="1517"/>
        <v xml:space="preserve"> </v>
      </c>
      <c r="CF2695" s="115"/>
      <c r="CG2695" s="115" t="str">
        <f t="shared" si="1518"/>
        <v xml:space="preserve"> </v>
      </c>
      <c r="CH2695" s="120" t="str">
        <f t="shared" si="1519"/>
        <v xml:space="preserve"> </v>
      </c>
      <c r="CI2695" s="417" t="str">
        <f t="shared" si="1520"/>
        <v xml:space="preserve"> </v>
      </c>
      <c r="CJ2695" s="115"/>
      <c r="CK2695" s="115" t="str">
        <f t="shared" si="1521"/>
        <v xml:space="preserve"> </v>
      </c>
      <c r="CL2695" s="120" t="str">
        <f t="shared" si="1522"/>
        <v xml:space="preserve"> </v>
      </c>
      <c r="CM2695" s="417" t="str">
        <f t="shared" si="1524"/>
        <v xml:space="preserve"> </v>
      </c>
      <c r="IS2695" s="111">
        <v>59.3</v>
      </c>
    </row>
    <row r="2696" spans="2:253" s="74" customFormat="1" ht="17.100000000000001" hidden="1" customHeight="1" x14ac:dyDescent="0.25">
      <c r="B2696" s="504">
        <f>IF('KB Duct Parts'!$BL$14=1,'Flanged Elbows'!Z16,0)</f>
        <v>0</v>
      </c>
      <c r="C2696" s="525">
        <v>22113.45</v>
      </c>
      <c r="D2696" s="526">
        <f t="shared" si="1496"/>
        <v>22113.45</v>
      </c>
      <c r="E2696" s="504" t="s">
        <v>870</v>
      </c>
      <c r="F2696" s="508" t="str">
        <f t="shared" si="1490"/>
        <v xml:space="preserve"> </v>
      </c>
      <c r="G2696" s="509" t="s">
        <v>841</v>
      </c>
      <c r="H2696" s="504" t="str">
        <f>IF('Flanged Parts'!$BB$6=1,"CS",IF('Flanged Parts'!$BB$6=2,"Glv",0))</f>
        <v>Glv</v>
      </c>
      <c r="I2696" s="1035"/>
      <c r="J2696" s="1036"/>
      <c r="K2696" s="516" t="s">
        <v>881</v>
      </c>
      <c r="L2696" s="535"/>
      <c r="M2696" s="517" t="str">
        <f t="shared" si="1525"/>
        <v>Y</v>
      </c>
      <c r="N2696" s="514">
        <f t="shared" si="1497"/>
        <v>112.08</v>
      </c>
      <c r="O2696" s="514">
        <f t="shared" si="1489"/>
        <v>0</v>
      </c>
      <c r="P2696" s="680">
        <f>'KB Duct Parts'!$AE$3</f>
        <v>0</v>
      </c>
      <c r="Q2696" s="681">
        <f t="shared" si="1492"/>
        <v>0</v>
      </c>
      <c r="R2696" s="682">
        <f t="shared" si="1493"/>
        <v>0</v>
      </c>
      <c r="S2696" s="716">
        <f t="shared" si="1498"/>
        <v>0.2</v>
      </c>
      <c r="T2696" s="679">
        <f t="shared" si="1494"/>
        <v>0</v>
      </c>
      <c r="U2696" s="679">
        <f t="shared" si="1495"/>
        <v>0</v>
      </c>
      <c r="Y2696" s="120"/>
      <c r="AD2696" s="81"/>
      <c r="AF2696" s="370"/>
      <c r="AG2696" s="374"/>
      <c r="AH2696" s="378"/>
      <c r="AI2696" s="381"/>
      <c r="AJ2696" s="386"/>
      <c r="AK2696" s="391"/>
      <c r="AL2696" s="386"/>
      <c r="AM2696" s="363">
        <f t="shared" si="1523"/>
        <v>1</v>
      </c>
      <c r="AN2696" s="578">
        <v>76.8</v>
      </c>
      <c r="AO2696" s="78">
        <f t="shared" si="1505"/>
        <v>0</v>
      </c>
      <c r="AP2696" s="78">
        <f t="shared" si="1499"/>
        <v>0</v>
      </c>
      <c r="AQ2696" s="78">
        <f t="shared" si="1500"/>
        <v>0</v>
      </c>
      <c r="AR2696" s="78">
        <f t="shared" si="1501"/>
        <v>0</v>
      </c>
      <c r="AS2696" s="78">
        <f t="shared" si="1502"/>
        <v>0</v>
      </c>
      <c r="AT2696" s="78">
        <f t="shared" si="1503"/>
        <v>0</v>
      </c>
      <c r="AU2696" s="363" t="s">
        <v>717</v>
      </c>
      <c r="AV2696" s="393"/>
      <c r="AW2696" s="395"/>
      <c r="AX2696" s="395">
        <v>0</v>
      </c>
      <c r="AY2696" s="395">
        <v>0</v>
      </c>
      <c r="AZ2696" s="395">
        <v>0</v>
      </c>
      <c r="BA2696" s="395">
        <v>0</v>
      </c>
      <c r="BB2696" s="395">
        <v>0</v>
      </c>
      <c r="BC2696" s="395">
        <v>0</v>
      </c>
      <c r="BD2696" s="115"/>
      <c r="BE2696" s="115"/>
      <c r="BF2696" s="115">
        <v>2</v>
      </c>
      <c r="BG2696" s="115">
        <v>13</v>
      </c>
      <c r="BH2696" s="423">
        <f t="shared" si="1526"/>
        <v>17.64</v>
      </c>
      <c r="BI2696" s="417">
        <f t="shared" si="1504"/>
        <v>35.28</v>
      </c>
      <c r="BJ2696" s="115"/>
      <c r="BK2696" s="115"/>
      <c r="BQ2696" s="74" t="str">
        <f t="shared" si="1506"/>
        <v xml:space="preserve"> </v>
      </c>
      <c r="BR2696" s="120" t="str">
        <f t="shared" si="1507"/>
        <v xml:space="preserve"> </v>
      </c>
      <c r="BS2696" s="120" t="str">
        <f t="shared" si="1508"/>
        <v xml:space="preserve"> </v>
      </c>
      <c r="BU2696" s="74" t="str">
        <f t="shared" si="1509"/>
        <v xml:space="preserve"> </v>
      </c>
      <c r="BV2696" s="120" t="str">
        <f t="shared" si="1510"/>
        <v xml:space="preserve"> </v>
      </c>
      <c r="BW2696" s="120" t="str">
        <f t="shared" si="1511"/>
        <v xml:space="preserve">  </v>
      </c>
      <c r="BY2696" s="74" t="str">
        <f t="shared" si="1512"/>
        <v xml:space="preserve"> </v>
      </c>
      <c r="BZ2696" s="120" t="str">
        <f t="shared" si="1513"/>
        <v xml:space="preserve"> </v>
      </c>
      <c r="CA2696" s="120" t="str">
        <f t="shared" si="1514"/>
        <v xml:space="preserve"> </v>
      </c>
      <c r="CC2696" s="115" t="str">
        <f t="shared" si="1515"/>
        <v xml:space="preserve"> </v>
      </c>
      <c r="CD2696" s="120" t="str">
        <f t="shared" si="1516"/>
        <v xml:space="preserve"> </v>
      </c>
      <c r="CE2696" s="417" t="str">
        <f t="shared" si="1517"/>
        <v xml:space="preserve"> </v>
      </c>
      <c r="CF2696" s="115"/>
      <c r="CG2696" s="115" t="str">
        <f t="shared" si="1518"/>
        <v xml:space="preserve"> </v>
      </c>
      <c r="CH2696" s="120" t="str">
        <f t="shared" si="1519"/>
        <v xml:space="preserve"> </v>
      </c>
      <c r="CI2696" s="417" t="str">
        <f t="shared" si="1520"/>
        <v xml:space="preserve"> </v>
      </c>
      <c r="CJ2696" s="115"/>
      <c r="CK2696" s="115" t="str">
        <f t="shared" si="1521"/>
        <v xml:space="preserve"> </v>
      </c>
      <c r="CL2696" s="120" t="str">
        <f t="shared" si="1522"/>
        <v xml:space="preserve"> </v>
      </c>
      <c r="CM2696" s="417" t="str">
        <f t="shared" si="1524"/>
        <v xml:space="preserve"> </v>
      </c>
      <c r="IS2696" s="111">
        <v>63.9</v>
      </c>
    </row>
    <row r="2697" spans="2:253" s="74" customFormat="1" ht="17.100000000000001" hidden="1" customHeight="1" x14ac:dyDescent="0.25">
      <c r="B2697" s="504">
        <f>IF('KB Duct Parts'!$BL$14=1,'Flanged Elbows'!Z17,0)</f>
        <v>0</v>
      </c>
      <c r="C2697" s="525">
        <v>22114.45</v>
      </c>
      <c r="D2697" s="526">
        <f t="shared" si="1496"/>
        <v>22114.45</v>
      </c>
      <c r="E2697" s="504" t="s">
        <v>871</v>
      </c>
      <c r="F2697" s="508" t="str">
        <f t="shared" si="1490"/>
        <v xml:space="preserve"> </v>
      </c>
      <c r="G2697" s="509" t="s">
        <v>841</v>
      </c>
      <c r="H2697" s="504" t="str">
        <f>IF('Flanged Parts'!$BB$6=1,"CS",IF('Flanged Parts'!$BB$6=2,"Glv",0))</f>
        <v>Glv</v>
      </c>
      <c r="I2697" s="1035"/>
      <c r="J2697" s="1036"/>
      <c r="K2697" s="516" t="s">
        <v>881</v>
      </c>
      <c r="L2697" s="535"/>
      <c r="M2697" s="517" t="str">
        <f t="shared" si="1525"/>
        <v>Y</v>
      </c>
      <c r="N2697" s="514">
        <f t="shared" si="1497"/>
        <v>120.52000000000001</v>
      </c>
      <c r="O2697" s="514">
        <f t="shared" si="1489"/>
        <v>0</v>
      </c>
      <c r="P2697" s="680">
        <f>'KB Duct Parts'!$AE$3</f>
        <v>0</v>
      </c>
      <c r="Q2697" s="681">
        <f t="shared" si="1492"/>
        <v>0</v>
      </c>
      <c r="R2697" s="682">
        <f t="shared" si="1493"/>
        <v>0</v>
      </c>
      <c r="S2697" s="716">
        <f t="shared" si="1498"/>
        <v>0.2</v>
      </c>
      <c r="T2697" s="679">
        <f t="shared" si="1494"/>
        <v>0</v>
      </c>
      <c r="U2697" s="679">
        <f t="shared" si="1495"/>
        <v>0</v>
      </c>
      <c r="Y2697" s="120"/>
      <c r="AD2697" s="81"/>
      <c r="AF2697" s="370"/>
      <c r="AG2697" s="374"/>
      <c r="AH2697" s="378"/>
      <c r="AI2697" s="381"/>
      <c r="AJ2697" s="386"/>
      <c r="AK2697" s="391"/>
      <c r="AL2697" s="386"/>
      <c r="AM2697" s="363">
        <f t="shared" si="1523"/>
        <v>1</v>
      </c>
      <c r="AN2697" s="578">
        <v>80.2</v>
      </c>
      <c r="AO2697" s="78">
        <f t="shared" si="1505"/>
        <v>0</v>
      </c>
      <c r="AP2697" s="78">
        <f t="shared" si="1499"/>
        <v>0</v>
      </c>
      <c r="AQ2697" s="78">
        <f t="shared" si="1500"/>
        <v>0</v>
      </c>
      <c r="AR2697" s="78">
        <f t="shared" si="1501"/>
        <v>0</v>
      </c>
      <c r="AS2697" s="78">
        <f t="shared" si="1502"/>
        <v>0</v>
      </c>
      <c r="AT2697" s="78">
        <f t="shared" si="1503"/>
        <v>0</v>
      </c>
      <c r="AU2697" s="363" t="s">
        <v>717</v>
      </c>
      <c r="AV2697" s="393"/>
      <c r="AW2697" s="395"/>
      <c r="AX2697" s="395">
        <v>0</v>
      </c>
      <c r="AY2697" s="395">
        <v>0</v>
      </c>
      <c r="AZ2697" s="395">
        <v>0</v>
      </c>
      <c r="BA2697" s="395">
        <v>0</v>
      </c>
      <c r="BB2697" s="395">
        <v>0</v>
      </c>
      <c r="BC2697" s="395">
        <v>0</v>
      </c>
      <c r="BD2697" s="115"/>
      <c r="BE2697" s="115"/>
      <c r="BF2697" s="115">
        <v>2</v>
      </c>
      <c r="BG2697" s="115">
        <v>14</v>
      </c>
      <c r="BH2697" s="423">
        <f t="shared" si="1526"/>
        <v>20.16</v>
      </c>
      <c r="BI2697" s="417">
        <f t="shared" si="1504"/>
        <v>40.32</v>
      </c>
      <c r="BJ2697" s="115"/>
      <c r="BK2697" s="115"/>
      <c r="BQ2697" s="74" t="str">
        <f t="shared" si="1506"/>
        <v xml:space="preserve"> </v>
      </c>
      <c r="BR2697" s="120" t="str">
        <f t="shared" si="1507"/>
        <v xml:space="preserve"> </v>
      </c>
      <c r="BS2697" s="120" t="str">
        <f t="shared" si="1508"/>
        <v xml:space="preserve"> </v>
      </c>
      <c r="BU2697" s="74" t="str">
        <f t="shared" si="1509"/>
        <v xml:space="preserve"> </v>
      </c>
      <c r="BV2697" s="120" t="str">
        <f t="shared" si="1510"/>
        <v xml:space="preserve"> </v>
      </c>
      <c r="BW2697" s="120" t="str">
        <f t="shared" si="1511"/>
        <v xml:space="preserve">  </v>
      </c>
      <c r="BY2697" s="74" t="str">
        <f t="shared" si="1512"/>
        <v xml:space="preserve"> </v>
      </c>
      <c r="BZ2697" s="120" t="str">
        <f t="shared" si="1513"/>
        <v xml:space="preserve"> </v>
      </c>
      <c r="CA2697" s="120" t="str">
        <f t="shared" si="1514"/>
        <v xml:space="preserve"> </v>
      </c>
      <c r="CC2697" s="115" t="str">
        <f t="shared" si="1515"/>
        <v xml:space="preserve"> </v>
      </c>
      <c r="CD2697" s="120" t="str">
        <f t="shared" si="1516"/>
        <v xml:space="preserve"> </v>
      </c>
      <c r="CE2697" s="417" t="str">
        <f t="shared" si="1517"/>
        <v xml:space="preserve"> </v>
      </c>
      <c r="CF2697" s="115"/>
      <c r="CG2697" s="115" t="str">
        <f t="shared" si="1518"/>
        <v xml:space="preserve"> </v>
      </c>
      <c r="CH2697" s="120" t="str">
        <f t="shared" si="1519"/>
        <v xml:space="preserve"> </v>
      </c>
      <c r="CI2697" s="417" t="str">
        <f t="shared" si="1520"/>
        <v xml:space="preserve"> </v>
      </c>
      <c r="CJ2697" s="115"/>
      <c r="CK2697" s="115" t="str">
        <f t="shared" si="1521"/>
        <v xml:space="preserve"> </v>
      </c>
      <c r="CL2697" s="120" t="str">
        <f t="shared" si="1522"/>
        <v xml:space="preserve"> </v>
      </c>
      <c r="CM2697" s="417" t="str">
        <f t="shared" si="1524"/>
        <v xml:space="preserve"> </v>
      </c>
      <c r="IS2697" s="111">
        <v>68.400000000000006</v>
      </c>
    </row>
    <row r="2698" spans="2:253" s="74" customFormat="1" ht="17.100000000000001" hidden="1" customHeight="1" x14ac:dyDescent="0.25">
      <c r="B2698" s="504">
        <f>IF('KB Duct Parts'!$BL$14=1,'Flanged Elbows'!Z18,0)</f>
        <v>0</v>
      </c>
      <c r="C2698" s="525">
        <v>22115.45</v>
      </c>
      <c r="D2698" s="526">
        <f t="shared" si="1496"/>
        <v>22115.45</v>
      </c>
      <c r="E2698" s="504" t="s">
        <v>872</v>
      </c>
      <c r="F2698" s="508" t="str">
        <f t="shared" si="1490"/>
        <v xml:space="preserve"> </v>
      </c>
      <c r="G2698" s="509" t="s">
        <v>841</v>
      </c>
      <c r="H2698" s="504" t="str">
        <f>IF('Flanged Parts'!$BB$6=1,"CS",IF('Flanged Parts'!$BB$6=2,"Glv",0))</f>
        <v>Glv</v>
      </c>
      <c r="I2698" s="1035"/>
      <c r="J2698" s="1036"/>
      <c r="K2698" s="516" t="s">
        <v>881</v>
      </c>
      <c r="L2698" s="535"/>
      <c r="M2698" s="517" t="str">
        <f t="shared" si="1525"/>
        <v>Y</v>
      </c>
      <c r="N2698" s="514">
        <f t="shared" si="1497"/>
        <v>125.4</v>
      </c>
      <c r="O2698" s="514">
        <f t="shared" si="1489"/>
        <v>0</v>
      </c>
      <c r="P2698" s="680">
        <f>'KB Duct Parts'!$AE$3</f>
        <v>0</v>
      </c>
      <c r="Q2698" s="681">
        <f t="shared" si="1492"/>
        <v>0</v>
      </c>
      <c r="R2698" s="682">
        <f t="shared" si="1493"/>
        <v>0</v>
      </c>
      <c r="S2698" s="716">
        <f t="shared" si="1498"/>
        <v>0.2</v>
      </c>
      <c r="T2698" s="679">
        <f t="shared" si="1494"/>
        <v>0</v>
      </c>
      <c r="U2698" s="679">
        <f t="shared" si="1495"/>
        <v>0</v>
      </c>
      <c r="Y2698" s="120"/>
      <c r="AD2698" s="81"/>
      <c r="AF2698" s="370"/>
      <c r="AG2698" s="374"/>
      <c r="AH2698" s="378"/>
      <c r="AI2698" s="381"/>
      <c r="AJ2698" s="386"/>
      <c r="AK2698" s="391"/>
      <c r="AL2698" s="386"/>
      <c r="AM2698" s="363">
        <f t="shared" si="1523"/>
        <v>1</v>
      </c>
      <c r="AN2698" s="578">
        <v>81.400000000000006</v>
      </c>
      <c r="AO2698" s="78">
        <f t="shared" si="1505"/>
        <v>0</v>
      </c>
      <c r="AP2698" s="78">
        <f t="shared" si="1499"/>
        <v>0</v>
      </c>
      <c r="AQ2698" s="78">
        <f t="shared" si="1500"/>
        <v>0</v>
      </c>
      <c r="AR2698" s="78">
        <f t="shared" si="1501"/>
        <v>0</v>
      </c>
      <c r="AS2698" s="78">
        <f t="shared" si="1502"/>
        <v>0</v>
      </c>
      <c r="AT2698" s="78">
        <f t="shared" si="1503"/>
        <v>0</v>
      </c>
      <c r="AU2698" s="363" t="s">
        <v>717</v>
      </c>
      <c r="AV2698" s="393"/>
      <c r="AW2698" s="395"/>
      <c r="AX2698" s="395">
        <v>0</v>
      </c>
      <c r="AY2698" s="395">
        <v>0</v>
      </c>
      <c r="AZ2698" s="395">
        <v>0</v>
      </c>
      <c r="BA2698" s="395">
        <v>0</v>
      </c>
      <c r="BB2698" s="395">
        <v>0</v>
      </c>
      <c r="BC2698" s="395">
        <v>0</v>
      </c>
      <c r="BD2698" s="115"/>
      <c r="BE2698" s="115"/>
      <c r="BF2698" s="115">
        <v>2</v>
      </c>
      <c r="BG2698" s="115">
        <v>15</v>
      </c>
      <c r="BH2698" s="423">
        <f t="shared" si="1526"/>
        <v>22</v>
      </c>
      <c r="BI2698" s="417">
        <f t="shared" si="1504"/>
        <v>44</v>
      </c>
      <c r="BJ2698" s="115"/>
      <c r="BK2698" s="115"/>
      <c r="BQ2698" s="74" t="str">
        <f t="shared" si="1506"/>
        <v xml:space="preserve"> </v>
      </c>
      <c r="BR2698" s="120" t="str">
        <f t="shared" si="1507"/>
        <v xml:space="preserve"> </v>
      </c>
      <c r="BS2698" s="120" t="str">
        <f t="shared" si="1508"/>
        <v xml:space="preserve"> </v>
      </c>
      <c r="BU2698" s="74" t="str">
        <f t="shared" si="1509"/>
        <v xml:space="preserve"> </v>
      </c>
      <c r="BV2698" s="120" t="str">
        <f t="shared" si="1510"/>
        <v xml:space="preserve"> </v>
      </c>
      <c r="BW2698" s="120" t="str">
        <f t="shared" si="1511"/>
        <v xml:space="preserve">  </v>
      </c>
      <c r="BY2698" s="74" t="str">
        <f t="shared" si="1512"/>
        <v xml:space="preserve"> </v>
      </c>
      <c r="BZ2698" s="120" t="str">
        <f t="shared" si="1513"/>
        <v xml:space="preserve"> </v>
      </c>
      <c r="CA2698" s="120" t="str">
        <f t="shared" si="1514"/>
        <v xml:space="preserve"> </v>
      </c>
      <c r="CC2698" s="115" t="str">
        <f t="shared" si="1515"/>
        <v xml:space="preserve"> </v>
      </c>
      <c r="CD2698" s="120" t="str">
        <f t="shared" si="1516"/>
        <v xml:space="preserve"> </v>
      </c>
      <c r="CE2698" s="417" t="str">
        <f t="shared" si="1517"/>
        <v xml:space="preserve"> </v>
      </c>
      <c r="CF2698" s="115"/>
      <c r="CG2698" s="115" t="str">
        <f t="shared" si="1518"/>
        <v xml:space="preserve"> </v>
      </c>
      <c r="CH2698" s="120" t="str">
        <f t="shared" si="1519"/>
        <v xml:space="preserve"> </v>
      </c>
      <c r="CI2698" s="417" t="str">
        <f t="shared" si="1520"/>
        <v xml:space="preserve"> </v>
      </c>
      <c r="CJ2698" s="115"/>
      <c r="CK2698" s="115" t="str">
        <f t="shared" si="1521"/>
        <v xml:space="preserve"> </v>
      </c>
      <c r="CL2698" s="120" t="str">
        <f t="shared" si="1522"/>
        <v xml:space="preserve"> </v>
      </c>
      <c r="CM2698" s="417" t="str">
        <f t="shared" si="1524"/>
        <v xml:space="preserve"> </v>
      </c>
      <c r="IS2698" s="111">
        <v>74.900000000000006</v>
      </c>
    </row>
    <row r="2699" spans="2:253" s="74" customFormat="1" ht="17.100000000000001" hidden="1" customHeight="1" x14ac:dyDescent="0.25">
      <c r="B2699" s="504">
        <f>IF('KB Duct Parts'!$BL$14=1,'Flanged Elbows'!AB7,0)</f>
        <v>0</v>
      </c>
      <c r="C2699" s="540" t="s">
        <v>1600</v>
      </c>
      <c r="D2699" s="506" t="str">
        <f t="shared" si="1496"/>
        <v>22104.90L</v>
      </c>
      <c r="E2699" s="504" t="s">
        <v>861</v>
      </c>
      <c r="F2699" s="508" t="str">
        <f t="shared" si="1490"/>
        <v xml:space="preserve"> </v>
      </c>
      <c r="G2699" s="509" t="s">
        <v>843</v>
      </c>
      <c r="H2699" s="504" t="str">
        <f>IF('Flanged Parts'!$BB$6=1,"CS",IF('Flanged Parts'!$BB$6=2,"Glv",0))</f>
        <v>Glv</v>
      </c>
      <c r="I2699" s="1035"/>
      <c r="J2699" s="1036"/>
      <c r="K2699" s="516" t="s">
        <v>881</v>
      </c>
      <c r="L2699" s="535"/>
      <c r="M2699" s="517" t="str">
        <f t="shared" si="1525"/>
        <v>Y</v>
      </c>
      <c r="N2699" s="514">
        <f t="shared" si="1497"/>
        <v>39.56</v>
      </c>
      <c r="O2699" s="514">
        <f t="shared" ref="O2699:O2762" si="1527">IF(B2699&gt;0,N2699*B2699,0)</f>
        <v>0</v>
      </c>
      <c r="P2699" s="680">
        <f>'KB Duct Parts'!$AE$3</f>
        <v>0</v>
      </c>
      <c r="Q2699" s="681">
        <f t="shared" si="1492"/>
        <v>0</v>
      </c>
      <c r="R2699" s="682">
        <f t="shared" si="1493"/>
        <v>0</v>
      </c>
      <c r="S2699" s="716">
        <f t="shared" si="1498"/>
        <v>0.2</v>
      </c>
      <c r="T2699" s="679">
        <f t="shared" si="1494"/>
        <v>0</v>
      </c>
      <c r="U2699" s="679">
        <f t="shared" si="1495"/>
        <v>0</v>
      </c>
      <c r="Y2699" s="120"/>
      <c r="AD2699" s="81"/>
      <c r="AF2699" s="370"/>
      <c r="AG2699" s="374"/>
      <c r="AH2699" s="378"/>
      <c r="AI2699" s="381"/>
      <c r="AJ2699" s="386"/>
      <c r="AK2699" s="391"/>
      <c r="AL2699" s="386"/>
      <c r="AM2699" s="363">
        <f t="shared" si="1523"/>
        <v>1</v>
      </c>
      <c r="AN2699" s="578">
        <v>31.9</v>
      </c>
      <c r="AO2699" s="78">
        <f t="shared" si="1505"/>
        <v>0</v>
      </c>
      <c r="AP2699" s="78">
        <f t="shared" si="1499"/>
        <v>0</v>
      </c>
      <c r="AQ2699" s="78">
        <f t="shared" si="1500"/>
        <v>0</v>
      </c>
      <c r="AR2699" s="78">
        <f t="shared" si="1501"/>
        <v>0</v>
      </c>
      <c r="AS2699" s="78">
        <f t="shared" si="1502"/>
        <v>0</v>
      </c>
      <c r="AT2699" s="78">
        <f t="shared" si="1503"/>
        <v>0</v>
      </c>
      <c r="AU2699" s="363" t="s">
        <v>717</v>
      </c>
      <c r="AV2699" s="393"/>
      <c r="AW2699" s="395"/>
      <c r="AX2699" s="395">
        <v>0</v>
      </c>
      <c r="AY2699" s="395">
        <v>0</v>
      </c>
      <c r="AZ2699" s="395">
        <v>0</v>
      </c>
      <c r="BA2699" s="395">
        <v>0</v>
      </c>
      <c r="BB2699" s="395">
        <v>0</v>
      </c>
      <c r="BC2699" s="395">
        <v>0</v>
      </c>
      <c r="BD2699" s="115"/>
      <c r="BE2699" s="115"/>
      <c r="BF2699" s="115">
        <v>2</v>
      </c>
      <c r="BG2699" s="115">
        <v>4</v>
      </c>
      <c r="BH2699" s="423">
        <f t="shared" si="1526"/>
        <v>3.83</v>
      </c>
      <c r="BI2699" s="417">
        <f t="shared" si="1504"/>
        <v>7.66</v>
      </c>
      <c r="BJ2699" s="115"/>
      <c r="BK2699" s="115"/>
      <c r="BQ2699" s="74" t="str">
        <f t="shared" si="1506"/>
        <v xml:space="preserve"> </v>
      </c>
      <c r="BR2699" s="120" t="str">
        <f t="shared" si="1507"/>
        <v xml:space="preserve"> </v>
      </c>
      <c r="BS2699" s="120" t="str">
        <f t="shared" si="1508"/>
        <v xml:space="preserve"> </v>
      </c>
      <c r="BU2699" s="74" t="str">
        <f t="shared" si="1509"/>
        <v xml:space="preserve"> </v>
      </c>
      <c r="BV2699" s="120" t="str">
        <f t="shared" si="1510"/>
        <v xml:space="preserve"> </v>
      </c>
      <c r="BW2699" s="120" t="str">
        <f t="shared" si="1511"/>
        <v xml:space="preserve">  </v>
      </c>
      <c r="BY2699" s="74" t="str">
        <f t="shared" si="1512"/>
        <v xml:space="preserve"> </v>
      </c>
      <c r="BZ2699" s="120" t="str">
        <f t="shared" si="1513"/>
        <v xml:space="preserve"> </v>
      </c>
      <c r="CA2699" s="120" t="str">
        <f t="shared" si="1514"/>
        <v xml:space="preserve"> </v>
      </c>
      <c r="CC2699" s="115" t="str">
        <f t="shared" si="1515"/>
        <v xml:space="preserve"> </v>
      </c>
      <c r="CD2699" s="120" t="str">
        <f t="shared" si="1516"/>
        <v xml:space="preserve"> </v>
      </c>
      <c r="CE2699" s="417" t="str">
        <f t="shared" si="1517"/>
        <v xml:space="preserve"> </v>
      </c>
      <c r="CF2699" s="115"/>
      <c r="CG2699" s="115" t="str">
        <f t="shared" si="1518"/>
        <v xml:space="preserve"> </v>
      </c>
      <c r="CH2699" s="120" t="str">
        <f t="shared" si="1519"/>
        <v xml:space="preserve"> </v>
      </c>
      <c r="CI2699" s="417" t="str">
        <f t="shared" si="1520"/>
        <v xml:space="preserve"> </v>
      </c>
      <c r="CJ2699" s="115"/>
      <c r="CK2699" s="115" t="str">
        <f t="shared" si="1521"/>
        <v xml:space="preserve"> </v>
      </c>
      <c r="CL2699" s="120" t="str">
        <f t="shared" si="1522"/>
        <v xml:space="preserve"> </v>
      </c>
      <c r="CM2699" s="417" t="str">
        <f t="shared" si="1524"/>
        <v xml:space="preserve"> </v>
      </c>
      <c r="IS2699" s="111">
        <v>21.6</v>
      </c>
    </row>
    <row r="2700" spans="2:253" s="74" customFormat="1" ht="17.100000000000001" hidden="1" customHeight="1" x14ac:dyDescent="0.25">
      <c r="B2700" s="504">
        <f>IF('KB Duct Parts'!$BL$14=1,'Flanged Elbows'!AB8,0)</f>
        <v>0</v>
      </c>
      <c r="C2700" s="540" t="s">
        <v>1601</v>
      </c>
      <c r="D2700" s="506" t="str">
        <f t="shared" si="1496"/>
        <v>22105.90L</v>
      </c>
      <c r="E2700" s="504" t="s">
        <v>862</v>
      </c>
      <c r="F2700" s="508" t="str">
        <f t="shared" si="1490"/>
        <v xml:space="preserve"> </v>
      </c>
      <c r="G2700" s="509" t="s">
        <v>843</v>
      </c>
      <c r="H2700" s="504" t="str">
        <f>IF('Flanged Parts'!$BB$6=1,"CS",IF('Flanged Parts'!$BB$6=2,"Glv",0))</f>
        <v>Glv</v>
      </c>
      <c r="I2700" s="1035"/>
      <c r="J2700" s="1036"/>
      <c r="K2700" s="516" t="s">
        <v>881</v>
      </c>
      <c r="L2700" s="535"/>
      <c r="M2700" s="517" t="str">
        <f t="shared" si="1525"/>
        <v>Y</v>
      </c>
      <c r="N2700" s="514">
        <f t="shared" si="1497"/>
        <v>48</v>
      </c>
      <c r="O2700" s="514">
        <f t="shared" si="1527"/>
        <v>0</v>
      </c>
      <c r="P2700" s="680">
        <f>'KB Duct Parts'!$AE$3</f>
        <v>0</v>
      </c>
      <c r="Q2700" s="681">
        <f t="shared" si="1492"/>
        <v>0</v>
      </c>
      <c r="R2700" s="682">
        <f t="shared" si="1493"/>
        <v>0</v>
      </c>
      <c r="S2700" s="716">
        <f t="shared" si="1498"/>
        <v>0.2</v>
      </c>
      <c r="T2700" s="679">
        <f t="shared" si="1494"/>
        <v>0</v>
      </c>
      <c r="U2700" s="679">
        <f t="shared" si="1495"/>
        <v>0</v>
      </c>
      <c r="Y2700" s="120"/>
      <c r="AD2700" s="81"/>
      <c r="AF2700" s="370"/>
      <c r="AG2700" s="374"/>
      <c r="AH2700" s="378"/>
      <c r="AI2700" s="381"/>
      <c r="AJ2700" s="386"/>
      <c r="AK2700" s="391"/>
      <c r="AL2700" s="386"/>
      <c r="AM2700" s="363">
        <f t="shared" si="1523"/>
        <v>1</v>
      </c>
      <c r="AN2700" s="578">
        <v>38.200000000000003</v>
      </c>
      <c r="AO2700" s="78">
        <f t="shared" si="1505"/>
        <v>0</v>
      </c>
      <c r="AP2700" s="78">
        <f t="shared" si="1499"/>
        <v>0</v>
      </c>
      <c r="AQ2700" s="78">
        <f t="shared" si="1500"/>
        <v>0</v>
      </c>
      <c r="AR2700" s="78">
        <f t="shared" si="1501"/>
        <v>0</v>
      </c>
      <c r="AS2700" s="78">
        <f t="shared" si="1502"/>
        <v>0</v>
      </c>
      <c r="AT2700" s="78">
        <f t="shared" si="1503"/>
        <v>0</v>
      </c>
      <c r="AU2700" s="363" t="s">
        <v>717</v>
      </c>
      <c r="AV2700" s="393"/>
      <c r="AW2700" s="395"/>
      <c r="AX2700" s="395">
        <v>0</v>
      </c>
      <c r="AY2700" s="395">
        <v>0</v>
      </c>
      <c r="AZ2700" s="395">
        <v>0</v>
      </c>
      <c r="BA2700" s="395">
        <v>0</v>
      </c>
      <c r="BB2700" s="395">
        <v>0</v>
      </c>
      <c r="BC2700" s="395">
        <v>0</v>
      </c>
      <c r="BD2700" s="115"/>
      <c r="BE2700" s="115"/>
      <c r="BF2700" s="115">
        <v>2</v>
      </c>
      <c r="BG2700" s="115">
        <v>5</v>
      </c>
      <c r="BH2700" s="423">
        <f t="shared" si="1526"/>
        <v>4.9000000000000004</v>
      </c>
      <c r="BI2700" s="417">
        <f t="shared" si="1504"/>
        <v>9.8000000000000007</v>
      </c>
      <c r="BJ2700" s="115"/>
      <c r="BK2700" s="115"/>
      <c r="BQ2700" s="74" t="str">
        <f t="shared" si="1506"/>
        <v xml:space="preserve"> </v>
      </c>
      <c r="BR2700" s="120" t="str">
        <f t="shared" si="1507"/>
        <v xml:space="preserve"> </v>
      </c>
      <c r="BS2700" s="120" t="str">
        <f t="shared" si="1508"/>
        <v xml:space="preserve"> </v>
      </c>
      <c r="BU2700" s="74" t="str">
        <f t="shared" si="1509"/>
        <v xml:space="preserve"> </v>
      </c>
      <c r="BV2700" s="120" t="str">
        <f t="shared" si="1510"/>
        <v xml:space="preserve"> </v>
      </c>
      <c r="BW2700" s="120" t="str">
        <f t="shared" si="1511"/>
        <v xml:space="preserve">  </v>
      </c>
      <c r="BY2700" s="74" t="str">
        <f t="shared" si="1512"/>
        <v xml:space="preserve"> </v>
      </c>
      <c r="BZ2700" s="120" t="str">
        <f t="shared" si="1513"/>
        <v xml:space="preserve"> </v>
      </c>
      <c r="CA2700" s="120" t="str">
        <f t="shared" si="1514"/>
        <v xml:space="preserve"> </v>
      </c>
      <c r="CC2700" s="115" t="str">
        <f t="shared" si="1515"/>
        <v xml:space="preserve"> </v>
      </c>
      <c r="CD2700" s="120" t="str">
        <f t="shared" si="1516"/>
        <v xml:space="preserve"> </v>
      </c>
      <c r="CE2700" s="417" t="str">
        <f t="shared" si="1517"/>
        <v xml:space="preserve"> </v>
      </c>
      <c r="CF2700" s="115"/>
      <c r="CG2700" s="115" t="str">
        <f t="shared" si="1518"/>
        <v xml:space="preserve"> </v>
      </c>
      <c r="CH2700" s="120" t="str">
        <f t="shared" si="1519"/>
        <v xml:space="preserve"> </v>
      </c>
      <c r="CI2700" s="417" t="str">
        <f t="shared" si="1520"/>
        <v xml:space="preserve"> </v>
      </c>
      <c r="CJ2700" s="115"/>
      <c r="CK2700" s="115" t="str">
        <f t="shared" si="1521"/>
        <v xml:space="preserve"> </v>
      </c>
      <c r="CL2700" s="120" t="str">
        <f t="shared" si="1522"/>
        <v xml:space="preserve"> </v>
      </c>
      <c r="CM2700" s="417" t="str">
        <f t="shared" si="1524"/>
        <v xml:space="preserve"> </v>
      </c>
      <c r="IS2700" s="111">
        <v>25.4</v>
      </c>
    </row>
    <row r="2701" spans="2:253" s="74" customFormat="1" ht="17.100000000000001" hidden="1" customHeight="1" x14ac:dyDescent="0.25">
      <c r="B2701" s="504">
        <f>IF('KB Duct Parts'!$BL$14=1,'Flanged Elbows'!AB9,0)</f>
        <v>0</v>
      </c>
      <c r="C2701" s="540" t="s">
        <v>1602</v>
      </c>
      <c r="D2701" s="506" t="str">
        <f t="shared" si="1496"/>
        <v>22106.90L</v>
      </c>
      <c r="E2701" s="504" t="s">
        <v>863</v>
      </c>
      <c r="F2701" s="508" t="str">
        <f t="shared" si="1490"/>
        <v xml:space="preserve"> </v>
      </c>
      <c r="G2701" s="509" t="s">
        <v>843</v>
      </c>
      <c r="H2701" s="504" t="str">
        <f>IF('Flanged Parts'!$BB$6=1,"CS",IF('Flanged Parts'!$BB$6=2,"Glv",0))</f>
        <v>Glv</v>
      </c>
      <c r="I2701" s="1035"/>
      <c r="J2701" s="1036"/>
      <c r="K2701" s="516" t="s">
        <v>881</v>
      </c>
      <c r="L2701" s="535"/>
      <c r="M2701" s="517" t="str">
        <f t="shared" si="1525"/>
        <v>Y</v>
      </c>
      <c r="N2701" s="514">
        <f t="shared" si="1497"/>
        <v>55.02</v>
      </c>
      <c r="O2701" s="514">
        <f t="shared" si="1527"/>
        <v>0</v>
      </c>
      <c r="P2701" s="680">
        <f>'KB Duct Parts'!$AE$3</f>
        <v>0</v>
      </c>
      <c r="Q2701" s="681">
        <f t="shared" si="1492"/>
        <v>0</v>
      </c>
      <c r="R2701" s="682">
        <f t="shared" si="1493"/>
        <v>0</v>
      </c>
      <c r="S2701" s="716">
        <f t="shared" si="1498"/>
        <v>0.2</v>
      </c>
      <c r="T2701" s="679">
        <f t="shared" si="1494"/>
        <v>0</v>
      </c>
      <c r="U2701" s="679">
        <f t="shared" si="1495"/>
        <v>0</v>
      </c>
      <c r="Y2701" s="120"/>
      <c r="AD2701" s="81"/>
      <c r="AF2701" s="370"/>
      <c r="AG2701" s="374"/>
      <c r="AH2701" s="378"/>
      <c r="AI2701" s="381"/>
      <c r="AJ2701" s="386"/>
      <c r="AK2701" s="391"/>
      <c r="AL2701" s="386"/>
      <c r="AM2701" s="363">
        <f t="shared" si="1523"/>
        <v>1</v>
      </c>
      <c r="AN2701" s="578">
        <v>43.2</v>
      </c>
      <c r="AO2701" s="78">
        <f t="shared" si="1505"/>
        <v>0</v>
      </c>
      <c r="AP2701" s="78">
        <f t="shared" si="1499"/>
        <v>0</v>
      </c>
      <c r="AQ2701" s="78">
        <f t="shared" si="1500"/>
        <v>0</v>
      </c>
      <c r="AR2701" s="78">
        <f t="shared" si="1501"/>
        <v>0</v>
      </c>
      <c r="AS2701" s="78">
        <f t="shared" si="1502"/>
        <v>0</v>
      </c>
      <c r="AT2701" s="78">
        <f t="shared" si="1503"/>
        <v>0</v>
      </c>
      <c r="AU2701" s="363" t="s">
        <v>717</v>
      </c>
      <c r="AV2701" s="393"/>
      <c r="AW2701" s="395"/>
      <c r="AX2701" s="395">
        <v>0</v>
      </c>
      <c r="AY2701" s="395">
        <v>0</v>
      </c>
      <c r="AZ2701" s="395">
        <v>0</v>
      </c>
      <c r="BA2701" s="395">
        <v>0</v>
      </c>
      <c r="BB2701" s="395">
        <v>0</v>
      </c>
      <c r="BC2701" s="395">
        <v>0</v>
      </c>
      <c r="BD2701" s="115"/>
      <c r="BE2701" s="115"/>
      <c r="BF2701" s="115">
        <v>2</v>
      </c>
      <c r="BG2701" s="115">
        <v>6</v>
      </c>
      <c r="BH2701" s="423">
        <f t="shared" si="1526"/>
        <v>5.91</v>
      </c>
      <c r="BI2701" s="417">
        <f t="shared" si="1504"/>
        <v>11.82</v>
      </c>
      <c r="BJ2701" s="115"/>
      <c r="BK2701" s="115"/>
      <c r="BQ2701" s="74" t="str">
        <f t="shared" si="1506"/>
        <v xml:space="preserve"> </v>
      </c>
      <c r="BR2701" s="120" t="str">
        <f t="shared" si="1507"/>
        <v xml:space="preserve"> </v>
      </c>
      <c r="BS2701" s="120" t="str">
        <f t="shared" si="1508"/>
        <v xml:space="preserve"> </v>
      </c>
      <c r="BU2701" s="74" t="str">
        <f t="shared" si="1509"/>
        <v xml:space="preserve"> </v>
      </c>
      <c r="BV2701" s="120" t="str">
        <f t="shared" si="1510"/>
        <v xml:space="preserve"> </v>
      </c>
      <c r="BW2701" s="120" t="str">
        <f t="shared" si="1511"/>
        <v xml:space="preserve">  </v>
      </c>
      <c r="BY2701" s="74" t="str">
        <f t="shared" si="1512"/>
        <v xml:space="preserve"> </v>
      </c>
      <c r="BZ2701" s="120" t="str">
        <f t="shared" si="1513"/>
        <v xml:space="preserve"> </v>
      </c>
      <c r="CA2701" s="120" t="str">
        <f t="shared" si="1514"/>
        <v xml:space="preserve"> </v>
      </c>
      <c r="CC2701" s="115" t="str">
        <f t="shared" si="1515"/>
        <v xml:space="preserve"> </v>
      </c>
      <c r="CD2701" s="120" t="str">
        <f t="shared" si="1516"/>
        <v xml:space="preserve"> </v>
      </c>
      <c r="CE2701" s="417" t="str">
        <f t="shared" si="1517"/>
        <v xml:space="preserve"> </v>
      </c>
      <c r="CF2701" s="115"/>
      <c r="CG2701" s="115" t="str">
        <f t="shared" si="1518"/>
        <v xml:space="preserve"> </v>
      </c>
      <c r="CH2701" s="120" t="str">
        <f t="shared" si="1519"/>
        <v xml:space="preserve"> </v>
      </c>
      <c r="CI2701" s="417" t="str">
        <f t="shared" si="1520"/>
        <v xml:space="preserve"> </v>
      </c>
      <c r="CJ2701" s="115"/>
      <c r="CK2701" s="115" t="str">
        <f t="shared" si="1521"/>
        <v xml:space="preserve"> </v>
      </c>
      <c r="CL2701" s="120" t="str">
        <f t="shared" si="1522"/>
        <v xml:space="preserve"> </v>
      </c>
      <c r="CM2701" s="417" t="str">
        <f t="shared" si="1524"/>
        <v xml:space="preserve"> </v>
      </c>
      <c r="IS2701" s="111">
        <v>29.6</v>
      </c>
    </row>
    <row r="2702" spans="2:253" s="74" customFormat="1" ht="17.100000000000001" hidden="1" customHeight="1" x14ac:dyDescent="0.25">
      <c r="B2702" s="504">
        <f>IF('KB Duct Parts'!$BL$14=1,'Flanged Elbows'!AB10,0)</f>
        <v>0</v>
      </c>
      <c r="C2702" s="540" t="s">
        <v>1603</v>
      </c>
      <c r="D2702" s="506" t="str">
        <f t="shared" si="1496"/>
        <v>22107.90L</v>
      </c>
      <c r="E2702" s="504" t="s">
        <v>864</v>
      </c>
      <c r="F2702" s="508" t="str">
        <f t="shared" si="1490"/>
        <v xml:space="preserve"> </v>
      </c>
      <c r="G2702" s="509" t="s">
        <v>843</v>
      </c>
      <c r="H2702" s="504" t="str">
        <f>IF('Flanged Parts'!$BB$6=1,"CS",IF('Flanged Parts'!$BB$6=2,"Glv",0))</f>
        <v>Glv</v>
      </c>
      <c r="I2702" s="1035"/>
      <c r="J2702" s="1036"/>
      <c r="K2702" s="516" t="s">
        <v>881</v>
      </c>
      <c r="L2702" s="535"/>
      <c r="M2702" s="517" t="str">
        <f t="shared" si="1525"/>
        <v>Y</v>
      </c>
      <c r="N2702" s="514">
        <f t="shared" si="1497"/>
        <v>67.66</v>
      </c>
      <c r="O2702" s="514">
        <f t="shared" si="1527"/>
        <v>0</v>
      </c>
      <c r="P2702" s="680">
        <f>'KB Duct Parts'!$AE$3</f>
        <v>0</v>
      </c>
      <c r="Q2702" s="681">
        <f t="shared" si="1492"/>
        <v>0</v>
      </c>
      <c r="R2702" s="682">
        <f t="shared" si="1493"/>
        <v>0</v>
      </c>
      <c r="S2702" s="716">
        <f t="shared" si="1498"/>
        <v>0.2</v>
      </c>
      <c r="T2702" s="679">
        <f t="shared" si="1494"/>
        <v>0</v>
      </c>
      <c r="U2702" s="679">
        <f t="shared" si="1495"/>
        <v>0</v>
      </c>
      <c r="Y2702" s="120"/>
      <c r="AD2702" s="81"/>
      <c r="AF2702" s="370"/>
      <c r="AG2702" s="374"/>
      <c r="AH2702" s="378"/>
      <c r="AI2702" s="381"/>
      <c r="AJ2702" s="386"/>
      <c r="AK2702" s="391"/>
      <c r="AL2702" s="386"/>
      <c r="AM2702" s="363">
        <f t="shared" si="1523"/>
        <v>1</v>
      </c>
      <c r="AN2702" s="578">
        <v>52.4</v>
      </c>
      <c r="AO2702" s="78">
        <f t="shared" si="1505"/>
        <v>0</v>
      </c>
      <c r="AP2702" s="78">
        <f t="shared" si="1499"/>
        <v>0</v>
      </c>
      <c r="AQ2702" s="78">
        <f t="shared" si="1500"/>
        <v>0</v>
      </c>
      <c r="AR2702" s="78">
        <f t="shared" si="1501"/>
        <v>0</v>
      </c>
      <c r="AS2702" s="78">
        <f t="shared" si="1502"/>
        <v>0</v>
      </c>
      <c r="AT2702" s="78">
        <f t="shared" si="1503"/>
        <v>0</v>
      </c>
      <c r="AU2702" s="363" t="s">
        <v>717</v>
      </c>
      <c r="AV2702" s="393"/>
      <c r="AW2702" s="395"/>
      <c r="AX2702" s="395">
        <v>0</v>
      </c>
      <c r="AY2702" s="395">
        <v>0</v>
      </c>
      <c r="AZ2702" s="395">
        <v>0</v>
      </c>
      <c r="BA2702" s="395">
        <v>0</v>
      </c>
      <c r="BB2702" s="395">
        <v>0</v>
      </c>
      <c r="BC2702" s="395">
        <v>0</v>
      </c>
      <c r="BD2702" s="115"/>
      <c r="BE2702" s="115"/>
      <c r="BF2702" s="115">
        <v>2</v>
      </c>
      <c r="BG2702" s="115">
        <v>7</v>
      </c>
      <c r="BH2702" s="423">
        <f t="shared" si="1526"/>
        <v>7.63</v>
      </c>
      <c r="BI2702" s="417">
        <f t="shared" si="1504"/>
        <v>15.26</v>
      </c>
      <c r="BJ2702" s="115"/>
      <c r="BK2702" s="115"/>
      <c r="BQ2702" s="74" t="str">
        <f t="shared" si="1506"/>
        <v xml:space="preserve"> </v>
      </c>
      <c r="BR2702" s="120" t="str">
        <f t="shared" si="1507"/>
        <v xml:space="preserve"> </v>
      </c>
      <c r="BS2702" s="120" t="str">
        <f t="shared" si="1508"/>
        <v xml:space="preserve"> </v>
      </c>
      <c r="BU2702" s="74" t="str">
        <f t="shared" si="1509"/>
        <v xml:space="preserve"> </v>
      </c>
      <c r="BV2702" s="120" t="str">
        <f t="shared" si="1510"/>
        <v xml:space="preserve"> </v>
      </c>
      <c r="BW2702" s="120" t="str">
        <f t="shared" si="1511"/>
        <v xml:space="preserve">  </v>
      </c>
      <c r="BY2702" s="74" t="str">
        <f t="shared" si="1512"/>
        <v xml:space="preserve"> </v>
      </c>
      <c r="BZ2702" s="120" t="str">
        <f t="shared" si="1513"/>
        <v xml:space="preserve"> </v>
      </c>
      <c r="CA2702" s="120" t="str">
        <f t="shared" si="1514"/>
        <v xml:space="preserve"> </v>
      </c>
      <c r="CC2702" s="115" t="str">
        <f t="shared" si="1515"/>
        <v xml:space="preserve"> </v>
      </c>
      <c r="CD2702" s="120" t="str">
        <f t="shared" si="1516"/>
        <v xml:space="preserve"> </v>
      </c>
      <c r="CE2702" s="417" t="str">
        <f t="shared" si="1517"/>
        <v xml:space="preserve"> </v>
      </c>
      <c r="CF2702" s="115"/>
      <c r="CG2702" s="115" t="str">
        <f t="shared" si="1518"/>
        <v xml:space="preserve"> </v>
      </c>
      <c r="CH2702" s="120" t="str">
        <f t="shared" si="1519"/>
        <v xml:space="preserve"> </v>
      </c>
      <c r="CI2702" s="417" t="str">
        <f t="shared" si="1520"/>
        <v xml:space="preserve"> </v>
      </c>
      <c r="CJ2702" s="115"/>
      <c r="CK2702" s="115" t="str">
        <f t="shared" si="1521"/>
        <v xml:space="preserve"> </v>
      </c>
      <c r="CL2702" s="120" t="str">
        <f t="shared" si="1522"/>
        <v xml:space="preserve"> </v>
      </c>
      <c r="CM2702" s="417" t="str">
        <f t="shared" si="1524"/>
        <v xml:space="preserve"> </v>
      </c>
      <c r="IS2702" s="111">
        <v>35.700000000000003</v>
      </c>
    </row>
    <row r="2703" spans="2:253" s="74" customFormat="1" ht="17.100000000000001" hidden="1" customHeight="1" x14ac:dyDescent="0.25">
      <c r="B2703" s="504">
        <f>IF('KB Duct Parts'!$BL$14=1,'Flanged Elbows'!AB11,0)</f>
        <v>0</v>
      </c>
      <c r="C2703" s="540" t="s">
        <v>1604</v>
      </c>
      <c r="D2703" s="506" t="str">
        <f t="shared" si="1496"/>
        <v>22108.90L</v>
      </c>
      <c r="E2703" s="504" t="s">
        <v>865</v>
      </c>
      <c r="F2703" s="508" t="str">
        <f t="shared" si="1490"/>
        <v xml:space="preserve"> </v>
      </c>
      <c r="G2703" s="509" t="s">
        <v>843</v>
      </c>
      <c r="H2703" s="504" t="str">
        <f>IF('Flanged Parts'!$BB$6=1,"CS",IF('Flanged Parts'!$BB$6=2,"Glv",0))</f>
        <v>Glv</v>
      </c>
      <c r="I2703" s="1035"/>
      <c r="J2703" s="1036"/>
      <c r="K2703" s="516" t="s">
        <v>881</v>
      </c>
      <c r="L2703" s="535"/>
      <c r="M2703" s="517" t="str">
        <f t="shared" si="1525"/>
        <v>Y</v>
      </c>
      <c r="N2703" s="514">
        <f t="shared" si="1497"/>
        <v>79.680000000000007</v>
      </c>
      <c r="O2703" s="514">
        <f t="shared" si="1527"/>
        <v>0</v>
      </c>
      <c r="P2703" s="680">
        <f>'KB Duct Parts'!$AE$3</f>
        <v>0</v>
      </c>
      <c r="Q2703" s="681">
        <f t="shared" si="1492"/>
        <v>0</v>
      </c>
      <c r="R2703" s="682">
        <f t="shared" si="1493"/>
        <v>0</v>
      </c>
      <c r="S2703" s="716">
        <f t="shared" si="1498"/>
        <v>0.2</v>
      </c>
      <c r="T2703" s="679">
        <f t="shared" si="1494"/>
        <v>0</v>
      </c>
      <c r="U2703" s="679">
        <f t="shared" si="1495"/>
        <v>0</v>
      </c>
      <c r="Y2703" s="120"/>
      <c r="AD2703" s="81"/>
      <c r="AF2703" s="370"/>
      <c r="AG2703" s="374"/>
      <c r="AH2703" s="378"/>
      <c r="AI2703" s="381"/>
      <c r="AJ2703" s="386"/>
      <c r="AK2703" s="391"/>
      <c r="AL2703" s="386"/>
      <c r="AM2703" s="363">
        <f t="shared" si="1523"/>
        <v>1</v>
      </c>
      <c r="AN2703" s="578">
        <v>61.1</v>
      </c>
      <c r="AO2703" s="78">
        <f t="shared" si="1505"/>
        <v>0</v>
      </c>
      <c r="AP2703" s="78">
        <f t="shared" si="1499"/>
        <v>0</v>
      </c>
      <c r="AQ2703" s="78">
        <f t="shared" si="1500"/>
        <v>0</v>
      </c>
      <c r="AR2703" s="78">
        <f t="shared" si="1501"/>
        <v>0</v>
      </c>
      <c r="AS2703" s="78">
        <f t="shared" si="1502"/>
        <v>0</v>
      </c>
      <c r="AT2703" s="78">
        <f t="shared" si="1503"/>
        <v>0</v>
      </c>
      <c r="AU2703" s="363" t="s">
        <v>717</v>
      </c>
      <c r="AV2703" s="393"/>
      <c r="AW2703" s="395"/>
      <c r="AX2703" s="395">
        <v>0</v>
      </c>
      <c r="AY2703" s="395">
        <v>0</v>
      </c>
      <c r="AZ2703" s="395">
        <v>0</v>
      </c>
      <c r="BA2703" s="395">
        <v>0</v>
      </c>
      <c r="BB2703" s="395">
        <v>0</v>
      </c>
      <c r="BC2703" s="395">
        <v>0</v>
      </c>
      <c r="BD2703" s="115"/>
      <c r="BE2703" s="115"/>
      <c r="BF2703" s="115">
        <v>2</v>
      </c>
      <c r="BG2703" s="115">
        <v>8</v>
      </c>
      <c r="BH2703" s="423">
        <f t="shared" si="1526"/>
        <v>9.2899999999999991</v>
      </c>
      <c r="BI2703" s="417">
        <f t="shared" si="1504"/>
        <v>18.579999999999998</v>
      </c>
      <c r="BJ2703" s="115"/>
      <c r="BK2703" s="115"/>
      <c r="BQ2703" s="74" t="str">
        <f t="shared" si="1506"/>
        <v xml:space="preserve"> </v>
      </c>
      <c r="BR2703" s="120" t="str">
        <f t="shared" si="1507"/>
        <v xml:space="preserve"> </v>
      </c>
      <c r="BS2703" s="120" t="str">
        <f t="shared" si="1508"/>
        <v xml:space="preserve"> </v>
      </c>
      <c r="BU2703" s="74" t="str">
        <f t="shared" si="1509"/>
        <v xml:space="preserve"> </v>
      </c>
      <c r="BV2703" s="120" t="str">
        <f t="shared" si="1510"/>
        <v xml:space="preserve"> </v>
      </c>
      <c r="BW2703" s="120" t="str">
        <f t="shared" si="1511"/>
        <v xml:space="preserve">  </v>
      </c>
      <c r="BY2703" s="74" t="str">
        <f t="shared" si="1512"/>
        <v xml:space="preserve"> </v>
      </c>
      <c r="BZ2703" s="120" t="str">
        <f t="shared" si="1513"/>
        <v xml:space="preserve"> </v>
      </c>
      <c r="CA2703" s="120" t="str">
        <f t="shared" si="1514"/>
        <v xml:space="preserve"> </v>
      </c>
      <c r="CC2703" s="115" t="str">
        <f t="shared" si="1515"/>
        <v xml:space="preserve"> </v>
      </c>
      <c r="CD2703" s="120" t="str">
        <f t="shared" si="1516"/>
        <v xml:space="preserve"> </v>
      </c>
      <c r="CE2703" s="417" t="str">
        <f t="shared" si="1517"/>
        <v xml:space="preserve"> </v>
      </c>
      <c r="CF2703" s="115"/>
      <c r="CG2703" s="115" t="str">
        <f t="shared" si="1518"/>
        <v xml:space="preserve"> </v>
      </c>
      <c r="CH2703" s="120" t="str">
        <f t="shared" si="1519"/>
        <v xml:space="preserve"> </v>
      </c>
      <c r="CI2703" s="417" t="str">
        <f t="shared" si="1520"/>
        <v xml:space="preserve"> </v>
      </c>
      <c r="CJ2703" s="115"/>
      <c r="CK2703" s="115" t="str">
        <f t="shared" si="1521"/>
        <v xml:space="preserve"> </v>
      </c>
      <c r="CL2703" s="120" t="str">
        <f t="shared" si="1522"/>
        <v xml:space="preserve"> </v>
      </c>
      <c r="CM2703" s="417" t="str">
        <f t="shared" si="1524"/>
        <v xml:space="preserve"> </v>
      </c>
      <c r="IS2703" s="111">
        <v>41.9</v>
      </c>
    </row>
    <row r="2704" spans="2:253" s="74" customFormat="1" ht="17.100000000000001" hidden="1" customHeight="1" x14ac:dyDescent="0.25">
      <c r="B2704" s="504">
        <f>IF('KB Duct Parts'!$BL$14=1,'Flanged Elbows'!AB12,0)</f>
        <v>0</v>
      </c>
      <c r="C2704" s="540" t="s">
        <v>1605</v>
      </c>
      <c r="D2704" s="506" t="str">
        <f t="shared" si="1496"/>
        <v>22109.90L</v>
      </c>
      <c r="E2704" s="504" t="s">
        <v>866</v>
      </c>
      <c r="F2704" s="508" t="str">
        <f t="shared" ref="F2704:F2767" si="1528">IF(AM2704&gt;1,"Non-Std"," ")</f>
        <v xml:space="preserve"> </v>
      </c>
      <c r="G2704" s="509" t="s">
        <v>843</v>
      </c>
      <c r="H2704" s="504" t="str">
        <f>IF('Flanged Parts'!$BB$6=1,"CS",IF('Flanged Parts'!$BB$6=2,"Glv",0))</f>
        <v>Glv</v>
      </c>
      <c r="I2704" s="1035"/>
      <c r="J2704" s="1036"/>
      <c r="K2704" s="516" t="s">
        <v>881</v>
      </c>
      <c r="L2704" s="535"/>
      <c r="M2704" s="517" t="str">
        <f t="shared" si="1525"/>
        <v>Y</v>
      </c>
      <c r="N2704" s="514">
        <f t="shared" si="1497"/>
        <v>106.96000000000001</v>
      </c>
      <c r="O2704" s="514">
        <f t="shared" si="1527"/>
        <v>0</v>
      </c>
      <c r="P2704" s="680">
        <f>'KB Duct Parts'!$AE$3</f>
        <v>0</v>
      </c>
      <c r="Q2704" s="681">
        <f t="shared" si="1492"/>
        <v>0</v>
      </c>
      <c r="R2704" s="682">
        <f t="shared" si="1493"/>
        <v>0</v>
      </c>
      <c r="S2704" s="716">
        <f t="shared" si="1498"/>
        <v>0.2</v>
      </c>
      <c r="T2704" s="679">
        <f t="shared" si="1494"/>
        <v>0</v>
      </c>
      <c r="U2704" s="679">
        <f t="shared" si="1495"/>
        <v>0</v>
      </c>
      <c r="Y2704" s="120"/>
      <c r="AD2704" s="81"/>
      <c r="AF2704" s="370"/>
      <c r="AG2704" s="374"/>
      <c r="AH2704" s="378"/>
      <c r="AI2704" s="381"/>
      <c r="AJ2704" s="386"/>
      <c r="AK2704" s="391"/>
      <c r="AL2704" s="386"/>
      <c r="AM2704" s="363">
        <f t="shared" si="1523"/>
        <v>1</v>
      </c>
      <c r="AN2704" s="578">
        <v>87.9</v>
      </c>
      <c r="AO2704" s="78">
        <f t="shared" si="1505"/>
        <v>0</v>
      </c>
      <c r="AP2704" s="78">
        <f t="shared" si="1499"/>
        <v>0</v>
      </c>
      <c r="AQ2704" s="78">
        <f t="shared" si="1500"/>
        <v>0</v>
      </c>
      <c r="AR2704" s="78">
        <f t="shared" si="1501"/>
        <v>0</v>
      </c>
      <c r="AS2704" s="78">
        <f t="shared" si="1502"/>
        <v>0</v>
      </c>
      <c r="AT2704" s="78">
        <f t="shared" si="1503"/>
        <v>0</v>
      </c>
      <c r="AU2704" s="363" t="s">
        <v>717</v>
      </c>
      <c r="AV2704" s="393"/>
      <c r="AW2704" s="395"/>
      <c r="AX2704" s="395">
        <v>0</v>
      </c>
      <c r="AY2704" s="395">
        <v>0</v>
      </c>
      <c r="AZ2704" s="395">
        <v>0</v>
      </c>
      <c r="BA2704" s="395">
        <v>0</v>
      </c>
      <c r="BB2704" s="395">
        <v>0</v>
      </c>
      <c r="BC2704" s="395">
        <v>0</v>
      </c>
      <c r="BD2704" s="115"/>
      <c r="BE2704" s="115"/>
      <c r="BF2704" s="115">
        <v>2</v>
      </c>
      <c r="BG2704" s="115">
        <v>9</v>
      </c>
      <c r="BH2704" s="423">
        <f t="shared" si="1526"/>
        <v>9.5299999999999994</v>
      </c>
      <c r="BI2704" s="417">
        <f t="shared" si="1504"/>
        <v>19.059999999999999</v>
      </c>
      <c r="BJ2704" s="115"/>
      <c r="BK2704" s="115"/>
      <c r="BQ2704" s="74" t="str">
        <f t="shared" si="1506"/>
        <v xml:space="preserve"> </v>
      </c>
      <c r="BR2704" s="120" t="str">
        <f t="shared" si="1507"/>
        <v xml:space="preserve"> </v>
      </c>
      <c r="BS2704" s="120" t="str">
        <f t="shared" si="1508"/>
        <v xml:space="preserve"> </v>
      </c>
      <c r="BU2704" s="74" t="str">
        <f t="shared" si="1509"/>
        <v xml:space="preserve"> </v>
      </c>
      <c r="BV2704" s="120" t="str">
        <f t="shared" si="1510"/>
        <v xml:space="preserve"> </v>
      </c>
      <c r="BW2704" s="120" t="str">
        <f t="shared" si="1511"/>
        <v xml:space="preserve">  </v>
      </c>
      <c r="BY2704" s="74" t="str">
        <f t="shared" si="1512"/>
        <v xml:space="preserve"> </v>
      </c>
      <c r="BZ2704" s="120" t="str">
        <f t="shared" si="1513"/>
        <v xml:space="preserve"> </v>
      </c>
      <c r="CA2704" s="120" t="str">
        <f t="shared" si="1514"/>
        <v xml:space="preserve"> </v>
      </c>
      <c r="CC2704" s="115" t="str">
        <f t="shared" si="1515"/>
        <v xml:space="preserve"> </v>
      </c>
      <c r="CD2704" s="120" t="str">
        <f t="shared" si="1516"/>
        <v xml:space="preserve"> </v>
      </c>
      <c r="CE2704" s="417" t="str">
        <f t="shared" si="1517"/>
        <v xml:space="preserve"> </v>
      </c>
      <c r="CF2704" s="115"/>
      <c r="CG2704" s="115" t="str">
        <f t="shared" si="1518"/>
        <v xml:space="preserve"> </v>
      </c>
      <c r="CH2704" s="120" t="str">
        <f t="shared" si="1519"/>
        <v xml:space="preserve"> </v>
      </c>
      <c r="CI2704" s="417" t="str">
        <f t="shared" si="1520"/>
        <v xml:space="preserve"> </v>
      </c>
      <c r="CJ2704" s="115"/>
      <c r="CK2704" s="115" t="str">
        <f t="shared" si="1521"/>
        <v xml:space="preserve"> </v>
      </c>
      <c r="CL2704" s="120" t="str">
        <f t="shared" si="1522"/>
        <v xml:space="preserve"> </v>
      </c>
      <c r="CM2704" s="417" t="str">
        <f t="shared" si="1524"/>
        <v xml:space="preserve"> </v>
      </c>
      <c r="IS2704" s="111">
        <v>56</v>
      </c>
    </row>
    <row r="2705" spans="2:253" s="74" customFormat="1" ht="17.100000000000001" hidden="1" customHeight="1" x14ac:dyDescent="0.25">
      <c r="B2705" s="504">
        <f>IF('KB Duct Parts'!$BL$14=1,'Flanged Elbows'!AB13,0)</f>
        <v>0</v>
      </c>
      <c r="C2705" s="540" t="s">
        <v>1606</v>
      </c>
      <c r="D2705" s="506" t="str">
        <f t="shared" si="1496"/>
        <v>22110.90L</v>
      </c>
      <c r="E2705" s="504" t="s">
        <v>867</v>
      </c>
      <c r="F2705" s="508" t="str">
        <f t="shared" si="1528"/>
        <v xml:space="preserve"> </v>
      </c>
      <c r="G2705" s="509" t="s">
        <v>843</v>
      </c>
      <c r="H2705" s="504" t="str">
        <f>IF('Flanged Parts'!$BB$6=1,"CS",IF('Flanged Parts'!$BB$6=2,"Glv",0))</f>
        <v>Glv</v>
      </c>
      <c r="I2705" s="1035"/>
      <c r="J2705" s="1036"/>
      <c r="K2705" s="516" t="s">
        <v>881</v>
      </c>
      <c r="L2705" s="535"/>
      <c r="M2705" s="517" t="str">
        <f t="shared" si="1525"/>
        <v>Y</v>
      </c>
      <c r="N2705" s="514">
        <f t="shared" si="1497"/>
        <v>132.04</v>
      </c>
      <c r="O2705" s="514">
        <f t="shared" si="1527"/>
        <v>0</v>
      </c>
      <c r="P2705" s="680">
        <f>'KB Duct Parts'!$AE$3</f>
        <v>0</v>
      </c>
      <c r="Q2705" s="681">
        <f t="shared" si="1492"/>
        <v>0</v>
      </c>
      <c r="R2705" s="682">
        <f t="shared" si="1493"/>
        <v>0</v>
      </c>
      <c r="S2705" s="716">
        <f t="shared" si="1498"/>
        <v>0.2</v>
      </c>
      <c r="T2705" s="679">
        <f t="shared" si="1494"/>
        <v>0</v>
      </c>
      <c r="U2705" s="679">
        <f t="shared" si="1495"/>
        <v>0</v>
      </c>
      <c r="Y2705" s="120"/>
      <c r="AD2705" s="81"/>
      <c r="AF2705" s="370"/>
      <c r="AG2705" s="374"/>
      <c r="AH2705" s="378"/>
      <c r="AI2705" s="381"/>
      <c r="AJ2705" s="386"/>
      <c r="AK2705" s="391"/>
      <c r="AL2705" s="386"/>
      <c r="AM2705" s="363">
        <f t="shared" si="1523"/>
        <v>1</v>
      </c>
      <c r="AN2705" s="578">
        <v>107.7</v>
      </c>
      <c r="AO2705" s="78">
        <f t="shared" si="1505"/>
        <v>0</v>
      </c>
      <c r="AP2705" s="78">
        <f t="shared" si="1499"/>
        <v>0</v>
      </c>
      <c r="AQ2705" s="78">
        <f t="shared" si="1500"/>
        <v>0</v>
      </c>
      <c r="AR2705" s="78">
        <f t="shared" si="1501"/>
        <v>0</v>
      </c>
      <c r="AS2705" s="78">
        <f t="shared" si="1502"/>
        <v>0</v>
      </c>
      <c r="AT2705" s="78">
        <f t="shared" si="1503"/>
        <v>0</v>
      </c>
      <c r="AU2705" s="363" t="s">
        <v>717</v>
      </c>
      <c r="AV2705" s="393"/>
      <c r="AW2705" s="395"/>
      <c r="AX2705" s="395">
        <v>0</v>
      </c>
      <c r="AY2705" s="395">
        <v>0</v>
      </c>
      <c r="AZ2705" s="395">
        <v>0</v>
      </c>
      <c r="BA2705" s="395">
        <v>0</v>
      </c>
      <c r="BB2705" s="395">
        <v>0</v>
      </c>
      <c r="BC2705" s="395">
        <v>0</v>
      </c>
      <c r="BD2705" s="115"/>
      <c r="BE2705" s="115"/>
      <c r="BF2705" s="115">
        <v>2</v>
      </c>
      <c r="BG2705" s="115">
        <v>10</v>
      </c>
      <c r="BH2705" s="423">
        <f t="shared" si="1526"/>
        <v>12.17</v>
      </c>
      <c r="BI2705" s="417">
        <f t="shared" si="1504"/>
        <v>24.34</v>
      </c>
      <c r="BJ2705" s="115"/>
      <c r="BK2705" s="115"/>
      <c r="BQ2705" s="74" t="str">
        <f t="shared" si="1506"/>
        <v xml:space="preserve"> </v>
      </c>
      <c r="BR2705" s="120" t="str">
        <f t="shared" si="1507"/>
        <v xml:space="preserve"> </v>
      </c>
      <c r="BS2705" s="120" t="str">
        <f t="shared" si="1508"/>
        <v xml:space="preserve"> </v>
      </c>
      <c r="BU2705" s="74" t="str">
        <f t="shared" si="1509"/>
        <v xml:space="preserve"> </v>
      </c>
      <c r="BV2705" s="120" t="str">
        <f t="shared" si="1510"/>
        <v xml:space="preserve"> </v>
      </c>
      <c r="BW2705" s="120" t="str">
        <f t="shared" si="1511"/>
        <v xml:space="preserve">  </v>
      </c>
      <c r="BY2705" s="74" t="str">
        <f t="shared" si="1512"/>
        <v xml:space="preserve"> </v>
      </c>
      <c r="BZ2705" s="120" t="str">
        <f t="shared" si="1513"/>
        <v xml:space="preserve"> </v>
      </c>
      <c r="CA2705" s="120" t="str">
        <f t="shared" si="1514"/>
        <v xml:space="preserve"> </v>
      </c>
      <c r="CC2705" s="115" t="str">
        <f t="shared" si="1515"/>
        <v xml:space="preserve"> </v>
      </c>
      <c r="CD2705" s="120" t="str">
        <f t="shared" si="1516"/>
        <v xml:space="preserve"> </v>
      </c>
      <c r="CE2705" s="417" t="str">
        <f t="shared" si="1517"/>
        <v xml:space="preserve"> </v>
      </c>
      <c r="CF2705" s="115"/>
      <c r="CG2705" s="115" t="str">
        <f t="shared" si="1518"/>
        <v xml:space="preserve"> </v>
      </c>
      <c r="CH2705" s="120" t="str">
        <f t="shared" si="1519"/>
        <v xml:space="preserve"> </v>
      </c>
      <c r="CI2705" s="417" t="str">
        <f t="shared" si="1520"/>
        <v xml:space="preserve"> </v>
      </c>
      <c r="CJ2705" s="115"/>
      <c r="CK2705" s="115" t="str">
        <f t="shared" si="1521"/>
        <v xml:space="preserve"> </v>
      </c>
      <c r="CL2705" s="120" t="str">
        <f t="shared" si="1522"/>
        <v xml:space="preserve"> </v>
      </c>
      <c r="CM2705" s="417" t="str">
        <f t="shared" si="1524"/>
        <v xml:space="preserve"> </v>
      </c>
      <c r="IS2705" s="111">
        <v>66.2</v>
      </c>
    </row>
    <row r="2706" spans="2:253" s="74" customFormat="1" ht="17.100000000000001" hidden="1" customHeight="1" x14ac:dyDescent="0.25">
      <c r="B2706" s="504">
        <f>IF('KB Duct Parts'!$BL$14=1,'Flanged Elbows'!AB14,0)</f>
        <v>0</v>
      </c>
      <c r="C2706" s="540" t="s">
        <v>1607</v>
      </c>
      <c r="D2706" s="506" t="str">
        <f t="shared" si="1496"/>
        <v>22111.90L</v>
      </c>
      <c r="E2706" s="504" t="s">
        <v>868</v>
      </c>
      <c r="F2706" s="508" t="str">
        <f t="shared" si="1528"/>
        <v xml:space="preserve"> </v>
      </c>
      <c r="G2706" s="509" t="s">
        <v>843</v>
      </c>
      <c r="H2706" s="504" t="str">
        <f>IF('Flanged Parts'!$BB$6=1,"CS",IF('Flanged Parts'!$BB$6=2,"Glv",0))</f>
        <v>Glv</v>
      </c>
      <c r="I2706" s="1035"/>
      <c r="J2706" s="1036"/>
      <c r="K2706" s="516" t="s">
        <v>881</v>
      </c>
      <c r="L2706" s="535"/>
      <c r="M2706" s="517" t="str">
        <f t="shared" si="1525"/>
        <v>Y</v>
      </c>
      <c r="N2706" s="514">
        <f t="shared" si="1497"/>
        <v>145.19999999999999</v>
      </c>
      <c r="O2706" s="514">
        <f t="shared" si="1527"/>
        <v>0</v>
      </c>
      <c r="P2706" s="680">
        <f>'KB Duct Parts'!$AE$3</f>
        <v>0</v>
      </c>
      <c r="Q2706" s="681">
        <f t="shared" si="1492"/>
        <v>0</v>
      </c>
      <c r="R2706" s="682">
        <f t="shared" si="1493"/>
        <v>0</v>
      </c>
      <c r="S2706" s="716">
        <f t="shared" si="1498"/>
        <v>0.2</v>
      </c>
      <c r="T2706" s="679">
        <f t="shared" si="1494"/>
        <v>0</v>
      </c>
      <c r="U2706" s="679">
        <f t="shared" si="1495"/>
        <v>0</v>
      </c>
      <c r="Y2706" s="120"/>
      <c r="AD2706" s="81"/>
      <c r="AF2706" s="370"/>
      <c r="AG2706" s="374"/>
      <c r="AH2706" s="378"/>
      <c r="AI2706" s="381"/>
      <c r="AJ2706" s="386"/>
      <c r="AK2706" s="391"/>
      <c r="AL2706" s="386"/>
      <c r="AM2706" s="363">
        <f t="shared" si="1523"/>
        <v>1</v>
      </c>
      <c r="AN2706" s="578">
        <v>117.1</v>
      </c>
      <c r="AO2706" s="78">
        <f t="shared" si="1505"/>
        <v>0</v>
      </c>
      <c r="AP2706" s="78">
        <f t="shared" si="1499"/>
        <v>0</v>
      </c>
      <c r="AQ2706" s="78">
        <f t="shared" si="1500"/>
        <v>0</v>
      </c>
      <c r="AR2706" s="78">
        <f t="shared" si="1501"/>
        <v>0</v>
      </c>
      <c r="AS2706" s="78">
        <f t="shared" si="1502"/>
        <v>0</v>
      </c>
      <c r="AT2706" s="78">
        <f t="shared" si="1503"/>
        <v>0</v>
      </c>
      <c r="AU2706" s="363" t="s">
        <v>717</v>
      </c>
      <c r="AV2706" s="393"/>
      <c r="AW2706" s="395"/>
      <c r="AX2706" s="395">
        <v>0</v>
      </c>
      <c r="AY2706" s="395">
        <v>0</v>
      </c>
      <c r="AZ2706" s="395">
        <v>0</v>
      </c>
      <c r="BA2706" s="395">
        <v>0</v>
      </c>
      <c r="BB2706" s="395">
        <v>0</v>
      </c>
      <c r="BC2706" s="395">
        <v>0</v>
      </c>
      <c r="BD2706" s="115"/>
      <c r="BE2706" s="115"/>
      <c r="BF2706" s="115">
        <v>2</v>
      </c>
      <c r="BG2706" s="115">
        <v>11</v>
      </c>
      <c r="BH2706" s="423">
        <f t="shared" si="1526"/>
        <v>14.05</v>
      </c>
      <c r="BI2706" s="417">
        <f t="shared" si="1504"/>
        <v>28.1</v>
      </c>
      <c r="BJ2706" s="115"/>
      <c r="BK2706" s="115"/>
      <c r="BQ2706" s="74" t="str">
        <f t="shared" si="1506"/>
        <v xml:space="preserve"> </v>
      </c>
      <c r="BR2706" s="120" t="str">
        <f t="shared" si="1507"/>
        <v xml:space="preserve"> </v>
      </c>
      <c r="BS2706" s="120" t="str">
        <f t="shared" si="1508"/>
        <v xml:space="preserve"> </v>
      </c>
      <c r="BU2706" s="74" t="str">
        <f t="shared" si="1509"/>
        <v xml:space="preserve"> </v>
      </c>
      <c r="BV2706" s="120" t="str">
        <f t="shared" si="1510"/>
        <v xml:space="preserve"> </v>
      </c>
      <c r="BW2706" s="120" t="str">
        <f t="shared" si="1511"/>
        <v xml:space="preserve">  </v>
      </c>
      <c r="BY2706" s="74" t="str">
        <f t="shared" si="1512"/>
        <v xml:space="preserve"> </v>
      </c>
      <c r="BZ2706" s="120" t="str">
        <f t="shared" si="1513"/>
        <v xml:space="preserve"> </v>
      </c>
      <c r="CA2706" s="120" t="str">
        <f t="shared" si="1514"/>
        <v xml:space="preserve"> </v>
      </c>
      <c r="CC2706" s="115" t="str">
        <f t="shared" si="1515"/>
        <v xml:space="preserve"> </v>
      </c>
      <c r="CD2706" s="120" t="str">
        <f t="shared" si="1516"/>
        <v xml:space="preserve"> </v>
      </c>
      <c r="CE2706" s="417" t="str">
        <f t="shared" si="1517"/>
        <v xml:space="preserve"> </v>
      </c>
      <c r="CF2706" s="115"/>
      <c r="CG2706" s="115" t="str">
        <f t="shared" si="1518"/>
        <v xml:space="preserve"> </v>
      </c>
      <c r="CH2706" s="120" t="str">
        <f t="shared" si="1519"/>
        <v xml:space="preserve"> </v>
      </c>
      <c r="CI2706" s="417" t="str">
        <f t="shared" si="1520"/>
        <v xml:space="preserve"> </v>
      </c>
      <c r="CJ2706" s="115"/>
      <c r="CK2706" s="115" t="str">
        <f t="shared" si="1521"/>
        <v xml:space="preserve"> </v>
      </c>
      <c r="CL2706" s="120" t="str">
        <f t="shared" si="1522"/>
        <v xml:space="preserve"> </v>
      </c>
      <c r="CM2706" s="417" t="str">
        <f t="shared" si="1524"/>
        <v xml:space="preserve"> </v>
      </c>
      <c r="IS2706" s="111">
        <v>73.7</v>
      </c>
    </row>
    <row r="2707" spans="2:253" s="74" customFormat="1" ht="17.100000000000001" hidden="1" customHeight="1" x14ac:dyDescent="0.25">
      <c r="B2707" s="504">
        <f>IF('KB Duct Parts'!$BL$14=1,'Flanged Elbows'!AB15,0)</f>
        <v>0</v>
      </c>
      <c r="C2707" s="540" t="s">
        <v>1609</v>
      </c>
      <c r="D2707" s="506" t="str">
        <f t="shared" si="1496"/>
        <v>22112.90L</v>
      </c>
      <c r="E2707" s="504" t="s">
        <v>869</v>
      </c>
      <c r="F2707" s="508" t="str">
        <f t="shared" si="1528"/>
        <v xml:space="preserve"> </v>
      </c>
      <c r="G2707" s="509" t="s">
        <v>843</v>
      </c>
      <c r="H2707" s="504" t="str">
        <f>IF('Flanged Parts'!$BB$6=1,"CS",IF('Flanged Parts'!$BB$6=2,"Glv",0))</f>
        <v>Glv</v>
      </c>
      <c r="I2707" s="1035"/>
      <c r="J2707" s="1036"/>
      <c r="K2707" s="516" t="s">
        <v>881</v>
      </c>
      <c r="L2707" s="535"/>
      <c r="M2707" s="517" t="str">
        <f t="shared" si="1525"/>
        <v>Y</v>
      </c>
      <c r="N2707" s="514">
        <f t="shared" si="1497"/>
        <v>156.72</v>
      </c>
      <c r="O2707" s="514">
        <f t="shared" si="1527"/>
        <v>0</v>
      </c>
      <c r="P2707" s="680">
        <f>'KB Duct Parts'!$AE$3</f>
        <v>0</v>
      </c>
      <c r="Q2707" s="681">
        <f t="shared" si="1492"/>
        <v>0</v>
      </c>
      <c r="R2707" s="682">
        <f t="shared" si="1493"/>
        <v>0</v>
      </c>
      <c r="S2707" s="716">
        <f t="shared" si="1498"/>
        <v>0.2</v>
      </c>
      <c r="T2707" s="679">
        <f t="shared" si="1494"/>
        <v>0</v>
      </c>
      <c r="U2707" s="679">
        <f t="shared" si="1495"/>
        <v>0</v>
      </c>
      <c r="Y2707" s="120"/>
      <c r="AD2707" s="81"/>
      <c r="AF2707" s="370"/>
      <c r="AG2707" s="374"/>
      <c r="AH2707" s="378"/>
      <c r="AI2707" s="381"/>
      <c r="AJ2707" s="386"/>
      <c r="AK2707" s="391"/>
      <c r="AL2707" s="386"/>
      <c r="AM2707" s="363">
        <f t="shared" si="1523"/>
        <v>1</v>
      </c>
      <c r="AN2707" s="578">
        <v>126.2</v>
      </c>
      <c r="AO2707" s="78">
        <f t="shared" si="1505"/>
        <v>0</v>
      </c>
      <c r="AP2707" s="78">
        <f t="shared" si="1499"/>
        <v>0</v>
      </c>
      <c r="AQ2707" s="78">
        <f t="shared" si="1500"/>
        <v>0</v>
      </c>
      <c r="AR2707" s="78">
        <f t="shared" si="1501"/>
        <v>0</v>
      </c>
      <c r="AS2707" s="78">
        <f t="shared" si="1502"/>
        <v>0</v>
      </c>
      <c r="AT2707" s="78">
        <f t="shared" si="1503"/>
        <v>0</v>
      </c>
      <c r="AU2707" s="363" t="s">
        <v>717</v>
      </c>
      <c r="AV2707" s="393"/>
      <c r="AW2707" s="395"/>
      <c r="AX2707" s="395">
        <v>0</v>
      </c>
      <c r="AY2707" s="395">
        <v>0</v>
      </c>
      <c r="AZ2707" s="395">
        <v>0</v>
      </c>
      <c r="BA2707" s="395">
        <v>0</v>
      </c>
      <c r="BB2707" s="395">
        <v>0</v>
      </c>
      <c r="BC2707" s="395">
        <v>0</v>
      </c>
      <c r="BD2707" s="115"/>
      <c r="BE2707" s="115"/>
      <c r="BF2707" s="115">
        <v>2</v>
      </c>
      <c r="BG2707" s="115">
        <v>12</v>
      </c>
      <c r="BH2707" s="423">
        <f t="shared" si="1526"/>
        <v>15.26</v>
      </c>
      <c r="BI2707" s="417">
        <f t="shared" si="1504"/>
        <v>30.52</v>
      </c>
      <c r="BJ2707" s="115"/>
      <c r="BK2707" s="115"/>
      <c r="BQ2707" s="74" t="str">
        <f t="shared" si="1506"/>
        <v xml:space="preserve"> </v>
      </c>
      <c r="BR2707" s="120" t="str">
        <f t="shared" si="1507"/>
        <v xml:space="preserve"> </v>
      </c>
      <c r="BS2707" s="120" t="str">
        <f t="shared" si="1508"/>
        <v xml:space="preserve"> </v>
      </c>
      <c r="BU2707" s="74" t="str">
        <f t="shared" si="1509"/>
        <v xml:space="preserve"> </v>
      </c>
      <c r="BV2707" s="120" t="str">
        <f t="shared" si="1510"/>
        <v xml:space="preserve"> </v>
      </c>
      <c r="BW2707" s="120" t="str">
        <f t="shared" si="1511"/>
        <v xml:space="preserve">  </v>
      </c>
      <c r="BY2707" s="74" t="str">
        <f t="shared" si="1512"/>
        <v xml:space="preserve"> </v>
      </c>
      <c r="BZ2707" s="120" t="str">
        <f t="shared" si="1513"/>
        <v xml:space="preserve"> </v>
      </c>
      <c r="CA2707" s="120" t="str">
        <f t="shared" si="1514"/>
        <v xml:space="preserve"> </v>
      </c>
      <c r="CC2707" s="115" t="str">
        <f t="shared" si="1515"/>
        <v xml:space="preserve"> </v>
      </c>
      <c r="CD2707" s="120" t="str">
        <f t="shared" si="1516"/>
        <v xml:space="preserve"> </v>
      </c>
      <c r="CE2707" s="417" t="str">
        <f t="shared" si="1517"/>
        <v xml:space="preserve"> </v>
      </c>
      <c r="CF2707" s="115"/>
      <c r="CG2707" s="115" t="str">
        <f t="shared" si="1518"/>
        <v xml:space="preserve"> </v>
      </c>
      <c r="CH2707" s="120" t="str">
        <f t="shared" si="1519"/>
        <v xml:space="preserve"> </v>
      </c>
      <c r="CI2707" s="417" t="str">
        <f t="shared" si="1520"/>
        <v xml:space="preserve"> </v>
      </c>
      <c r="CJ2707" s="115"/>
      <c r="CK2707" s="115" t="str">
        <f t="shared" si="1521"/>
        <v xml:space="preserve"> </v>
      </c>
      <c r="CL2707" s="120" t="str">
        <f t="shared" si="1522"/>
        <v xml:space="preserve"> </v>
      </c>
      <c r="CM2707" s="417" t="str">
        <f t="shared" si="1524"/>
        <v xml:space="preserve"> </v>
      </c>
      <c r="IS2707" s="111">
        <v>81</v>
      </c>
    </row>
    <row r="2708" spans="2:253" s="74" customFormat="1" ht="17.100000000000001" hidden="1" customHeight="1" x14ac:dyDescent="0.25">
      <c r="B2708" s="504">
        <f>IF('KB Duct Parts'!$BL$14=1,'Flanged Elbows'!AB16,0)</f>
        <v>0</v>
      </c>
      <c r="C2708" s="540" t="s">
        <v>1608</v>
      </c>
      <c r="D2708" s="506" t="str">
        <f t="shared" si="1496"/>
        <v>22113.90L</v>
      </c>
      <c r="E2708" s="504" t="s">
        <v>870</v>
      </c>
      <c r="F2708" s="508" t="str">
        <f t="shared" si="1528"/>
        <v xml:space="preserve"> </v>
      </c>
      <c r="G2708" s="509" t="s">
        <v>843</v>
      </c>
      <c r="H2708" s="504" t="str">
        <f>IF('Flanged Parts'!$BB$6=1,"CS",IF('Flanged Parts'!$BB$6=2,"Glv",0))</f>
        <v>Glv</v>
      </c>
      <c r="I2708" s="1035"/>
      <c r="J2708" s="1036"/>
      <c r="K2708" s="516" t="s">
        <v>881</v>
      </c>
      <c r="L2708" s="535"/>
      <c r="M2708" s="517" t="str">
        <f t="shared" si="1525"/>
        <v>Y</v>
      </c>
      <c r="N2708" s="514">
        <f t="shared" si="1497"/>
        <v>163.38</v>
      </c>
      <c r="O2708" s="514">
        <f t="shared" si="1527"/>
        <v>0</v>
      </c>
      <c r="P2708" s="680">
        <f>'KB Duct Parts'!$AE$3</f>
        <v>0</v>
      </c>
      <c r="Q2708" s="681">
        <f t="shared" si="1492"/>
        <v>0</v>
      </c>
      <c r="R2708" s="682">
        <f t="shared" si="1493"/>
        <v>0</v>
      </c>
      <c r="S2708" s="716">
        <f t="shared" si="1498"/>
        <v>0.2</v>
      </c>
      <c r="T2708" s="679">
        <f t="shared" si="1494"/>
        <v>0</v>
      </c>
      <c r="U2708" s="679">
        <f t="shared" si="1495"/>
        <v>0</v>
      </c>
      <c r="Y2708" s="120"/>
      <c r="AD2708" s="81"/>
      <c r="AF2708" s="370"/>
      <c r="AG2708" s="374"/>
      <c r="AH2708" s="378"/>
      <c r="AI2708" s="381"/>
      <c r="AJ2708" s="386"/>
      <c r="AK2708" s="391"/>
      <c r="AL2708" s="386"/>
      <c r="AM2708" s="363">
        <f t="shared" si="1523"/>
        <v>1</v>
      </c>
      <c r="AN2708" s="578">
        <v>128.1</v>
      </c>
      <c r="AO2708" s="78">
        <f t="shared" si="1505"/>
        <v>0</v>
      </c>
      <c r="AP2708" s="78">
        <f t="shared" si="1499"/>
        <v>0</v>
      </c>
      <c r="AQ2708" s="78">
        <f t="shared" si="1500"/>
        <v>0</v>
      </c>
      <c r="AR2708" s="78">
        <f t="shared" si="1501"/>
        <v>0</v>
      </c>
      <c r="AS2708" s="78">
        <f t="shared" si="1502"/>
        <v>0</v>
      </c>
      <c r="AT2708" s="78">
        <f t="shared" si="1503"/>
        <v>0</v>
      </c>
      <c r="AU2708" s="363" t="s">
        <v>717</v>
      </c>
      <c r="AV2708" s="393"/>
      <c r="AW2708" s="395"/>
      <c r="AX2708" s="395">
        <v>0</v>
      </c>
      <c r="AY2708" s="395">
        <v>0</v>
      </c>
      <c r="AZ2708" s="395">
        <v>0</v>
      </c>
      <c r="BA2708" s="395">
        <v>0</v>
      </c>
      <c r="BB2708" s="395">
        <v>0</v>
      </c>
      <c r="BC2708" s="395">
        <v>0</v>
      </c>
      <c r="BD2708" s="115"/>
      <c r="BE2708" s="115"/>
      <c r="BF2708" s="115">
        <v>2</v>
      </c>
      <c r="BG2708" s="115">
        <v>13</v>
      </c>
      <c r="BH2708" s="423">
        <f t="shared" si="1526"/>
        <v>17.64</v>
      </c>
      <c r="BI2708" s="417">
        <f t="shared" si="1504"/>
        <v>35.28</v>
      </c>
      <c r="BJ2708" s="115"/>
      <c r="BK2708" s="115"/>
      <c r="BQ2708" s="74" t="str">
        <f t="shared" si="1506"/>
        <v xml:space="preserve"> </v>
      </c>
      <c r="BR2708" s="120" t="str">
        <f t="shared" si="1507"/>
        <v xml:space="preserve"> </v>
      </c>
      <c r="BS2708" s="120" t="str">
        <f t="shared" si="1508"/>
        <v xml:space="preserve"> </v>
      </c>
      <c r="BU2708" s="74" t="str">
        <f t="shared" si="1509"/>
        <v xml:space="preserve"> </v>
      </c>
      <c r="BV2708" s="120" t="str">
        <f t="shared" si="1510"/>
        <v xml:space="preserve"> </v>
      </c>
      <c r="BW2708" s="120" t="str">
        <f t="shared" si="1511"/>
        <v xml:space="preserve">  </v>
      </c>
      <c r="BY2708" s="74" t="str">
        <f t="shared" si="1512"/>
        <v xml:space="preserve"> </v>
      </c>
      <c r="BZ2708" s="120" t="str">
        <f t="shared" si="1513"/>
        <v xml:space="preserve"> </v>
      </c>
      <c r="CA2708" s="120" t="str">
        <f t="shared" si="1514"/>
        <v xml:space="preserve"> </v>
      </c>
      <c r="CC2708" s="115" t="str">
        <f t="shared" si="1515"/>
        <v xml:space="preserve"> </v>
      </c>
      <c r="CD2708" s="120" t="str">
        <f t="shared" si="1516"/>
        <v xml:space="preserve"> </v>
      </c>
      <c r="CE2708" s="417" t="str">
        <f t="shared" si="1517"/>
        <v xml:space="preserve"> </v>
      </c>
      <c r="CF2708" s="115"/>
      <c r="CG2708" s="115" t="str">
        <f t="shared" si="1518"/>
        <v xml:space="preserve"> </v>
      </c>
      <c r="CH2708" s="120" t="str">
        <f t="shared" si="1519"/>
        <v xml:space="preserve"> </v>
      </c>
      <c r="CI2708" s="417" t="str">
        <f t="shared" si="1520"/>
        <v xml:space="preserve"> </v>
      </c>
      <c r="CJ2708" s="115"/>
      <c r="CK2708" s="115" t="str">
        <f t="shared" si="1521"/>
        <v xml:space="preserve"> </v>
      </c>
      <c r="CL2708" s="120" t="str">
        <f t="shared" si="1522"/>
        <v xml:space="preserve"> </v>
      </c>
      <c r="CM2708" s="417" t="str">
        <f t="shared" si="1524"/>
        <v xml:space="preserve"> </v>
      </c>
      <c r="IS2708" s="111">
        <v>85.5</v>
      </c>
    </row>
    <row r="2709" spans="2:253" s="74" customFormat="1" ht="17.100000000000001" hidden="1" customHeight="1" x14ac:dyDescent="0.25">
      <c r="B2709" s="504">
        <f>IF('KB Duct Parts'!$BL$14=1,'Flanged Elbows'!AB17,0)</f>
        <v>0</v>
      </c>
      <c r="C2709" s="540" t="s">
        <v>1610</v>
      </c>
      <c r="D2709" s="506" t="str">
        <f t="shared" si="1496"/>
        <v>22114.90L</v>
      </c>
      <c r="E2709" s="504" t="s">
        <v>871</v>
      </c>
      <c r="F2709" s="508" t="str">
        <f t="shared" si="1528"/>
        <v xml:space="preserve"> </v>
      </c>
      <c r="G2709" s="509" t="s">
        <v>843</v>
      </c>
      <c r="H2709" s="504" t="str">
        <f>IF('Flanged Parts'!$BB$6=1,"CS",IF('Flanged Parts'!$BB$6=2,"Glv",0))</f>
        <v>Glv</v>
      </c>
      <c r="I2709" s="1035"/>
      <c r="J2709" s="1036"/>
      <c r="K2709" s="516" t="s">
        <v>881</v>
      </c>
      <c r="L2709" s="535"/>
      <c r="M2709" s="517" t="str">
        <f t="shared" si="1525"/>
        <v>Y</v>
      </c>
      <c r="N2709" s="514">
        <f t="shared" si="1497"/>
        <v>169.22</v>
      </c>
      <c r="O2709" s="514">
        <f t="shared" si="1527"/>
        <v>0</v>
      </c>
      <c r="P2709" s="680">
        <f>'KB Duct Parts'!$AE$3</f>
        <v>0</v>
      </c>
      <c r="Q2709" s="681">
        <f t="shared" si="1492"/>
        <v>0</v>
      </c>
      <c r="R2709" s="682">
        <f t="shared" si="1493"/>
        <v>0</v>
      </c>
      <c r="S2709" s="716">
        <f t="shared" si="1498"/>
        <v>0.2</v>
      </c>
      <c r="T2709" s="679">
        <f t="shared" si="1494"/>
        <v>0</v>
      </c>
      <c r="U2709" s="679">
        <f t="shared" si="1495"/>
        <v>0</v>
      </c>
      <c r="Y2709" s="120"/>
      <c r="AD2709" s="81"/>
      <c r="AF2709" s="370"/>
      <c r="AG2709" s="374"/>
      <c r="AH2709" s="378"/>
      <c r="AI2709" s="381"/>
      <c r="AJ2709" s="386"/>
      <c r="AK2709" s="391"/>
      <c r="AL2709" s="386"/>
      <c r="AM2709" s="363">
        <f t="shared" si="1523"/>
        <v>1</v>
      </c>
      <c r="AN2709" s="578">
        <v>128.9</v>
      </c>
      <c r="AO2709" s="78">
        <f t="shared" si="1505"/>
        <v>0</v>
      </c>
      <c r="AP2709" s="78">
        <f t="shared" si="1499"/>
        <v>0</v>
      </c>
      <c r="AQ2709" s="78">
        <f t="shared" si="1500"/>
        <v>0</v>
      </c>
      <c r="AR2709" s="78">
        <f t="shared" si="1501"/>
        <v>0</v>
      </c>
      <c r="AS2709" s="78">
        <f t="shared" si="1502"/>
        <v>0</v>
      </c>
      <c r="AT2709" s="78">
        <f t="shared" si="1503"/>
        <v>0</v>
      </c>
      <c r="AU2709" s="363" t="s">
        <v>717</v>
      </c>
      <c r="AV2709" s="393"/>
      <c r="AW2709" s="395"/>
      <c r="AX2709" s="395">
        <v>0</v>
      </c>
      <c r="AY2709" s="395">
        <v>0</v>
      </c>
      <c r="AZ2709" s="395">
        <v>0</v>
      </c>
      <c r="BA2709" s="395">
        <v>0</v>
      </c>
      <c r="BB2709" s="395">
        <v>0</v>
      </c>
      <c r="BC2709" s="395">
        <v>0</v>
      </c>
      <c r="BD2709" s="115"/>
      <c r="BE2709" s="115"/>
      <c r="BF2709" s="115">
        <v>2</v>
      </c>
      <c r="BG2709" s="115">
        <v>14</v>
      </c>
      <c r="BH2709" s="423">
        <f t="shared" si="1526"/>
        <v>20.16</v>
      </c>
      <c r="BI2709" s="417">
        <f t="shared" si="1504"/>
        <v>40.32</v>
      </c>
      <c r="BJ2709" s="115"/>
      <c r="BK2709" s="115"/>
      <c r="BQ2709" s="74" t="str">
        <f t="shared" si="1506"/>
        <v xml:space="preserve"> </v>
      </c>
      <c r="BR2709" s="120" t="str">
        <f t="shared" si="1507"/>
        <v xml:space="preserve"> </v>
      </c>
      <c r="BS2709" s="120" t="str">
        <f t="shared" si="1508"/>
        <v xml:space="preserve"> </v>
      </c>
      <c r="BU2709" s="74" t="str">
        <f t="shared" si="1509"/>
        <v xml:space="preserve"> </v>
      </c>
      <c r="BV2709" s="120" t="str">
        <f t="shared" si="1510"/>
        <v xml:space="preserve"> </v>
      </c>
      <c r="BW2709" s="120" t="str">
        <f t="shared" si="1511"/>
        <v xml:space="preserve">  </v>
      </c>
      <c r="BY2709" s="74" t="str">
        <f t="shared" si="1512"/>
        <v xml:space="preserve"> </v>
      </c>
      <c r="BZ2709" s="120" t="str">
        <f t="shared" si="1513"/>
        <v xml:space="preserve"> </v>
      </c>
      <c r="CA2709" s="120" t="str">
        <f t="shared" si="1514"/>
        <v xml:space="preserve"> </v>
      </c>
      <c r="CC2709" s="115" t="str">
        <f t="shared" si="1515"/>
        <v xml:space="preserve"> </v>
      </c>
      <c r="CD2709" s="120" t="str">
        <f t="shared" si="1516"/>
        <v xml:space="preserve"> </v>
      </c>
      <c r="CE2709" s="417" t="str">
        <f t="shared" si="1517"/>
        <v xml:space="preserve"> </v>
      </c>
      <c r="CF2709" s="115"/>
      <c r="CG2709" s="115" t="str">
        <f t="shared" si="1518"/>
        <v xml:space="preserve"> </v>
      </c>
      <c r="CH2709" s="120" t="str">
        <f t="shared" si="1519"/>
        <v xml:space="preserve"> </v>
      </c>
      <c r="CI2709" s="417" t="str">
        <f t="shared" si="1520"/>
        <v xml:space="preserve"> </v>
      </c>
      <c r="CJ2709" s="115"/>
      <c r="CK2709" s="115" t="str">
        <f t="shared" si="1521"/>
        <v xml:space="preserve"> </v>
      </c>
      <c r="CL2709" s="120" t="str">
        <f t="shared" si="1522"/>
        <v xml:space="preserve"> </v>
      </c>
      <c r="CM2709" s="417" t="str">
        <f t="shared" si="1524"/>
        <v xml:space="preserve"> </v>
      </c>
      <c r="IS2709" s="111">
        <v>89.5</v>
      </c>
    </row>
    <row r="2710" spans="2:253" s="74" customFormat="1" ht="17.100000000000001" hidden="1" customHeight="1" x14ac:dyDescent="0.25">
      <c r="B2710" s="504">
        <f>IF('KB Duct Parts'!$BL$14=1,'Flanged Elbows'!AB18,0)</f>
        <v>0</v>
      </c>
      <c r="C2710" s="540" t="s">
        <v>1611</v>
      </c>
      <c r="D2710" s="506" t="str">
        <f t="shared" si="1496"/>
        <v>22115.90L</v>
      </c>
      <c r="E2710" s="504" t="s">
        <v>872</v>
      </c>
      <c r="F2710" s="508" t="str">
        <f t="shared" si="1528"/>
        <v xml:space="preserve"> </v>
      </c>
      <c r="G2710" s="509" t="s">
        <v>843</v>
      </c>
      <c r="H2710" s="504" t="str">
        <f>IF('Flanged Parts'!$BB$6=1,"CS",IF('Flanged Parts'!$BB$6=2,"Glv",0))</f>
        <v>Glv</v>
      </c>
      <c r="I2710" s="1035"/>
      <c r="J2710" s="1036"/>
      <c r="K2710" s="516" t="s">
        <v>881</v>
      </c>
      <c r="L2710" s="535"/>
      <c r="M2710" s="517" t="str">
        <f t="shared" si="1525"/>
        <v>Y</v>
      </c>
      <c r="N2710" s="514">
        <f t="shared" si="1497"/>
        <v>174.1</v>
      </c>
      <c r="O2710" s="514">
        <f t="shared" si="1527"/>
        <v>0</v>
      </c>
      <c r="P2710" s="680">
        <f>'KB Duct Parts'!$AE$3</f>
        <v>0</v>
      </c>
      <c r="Q2710" s="681">
        <f t="shared" si="1492"/>
        <v>0</v>
      </c>
      <c r="R2710" s="682">
        <f t="shared" si="1493"/>
        <v>0</v>
      </c>
      <c r="S2710" s="716">
        <f t="shared" si="1498"/>
        <v>0.2</v>
      </c>
      <c r="T2710" s="679">
        <f t="shared" si="1494"/>
        <v>0</v>
      </c>
      <c r="U2710" s="679">
        <f t="shared" si="1495"/>
        <v>0</v>
      </c>
      <c r="Y2710" s="120"/>
      <c r="AD2710" s="81"/>
      <c r="AF2710" s="370"/>
      <c r="AG2710" s="374"/>
      <c r="AH2710" s="378"/>
      <c r="AI2710" s="381"/>
      <c r="AJ2710" s="386"/>
      <c r="AK2710" s="391"/>
      <c r="AL2710" s="386"/>
      <c r="AM2710" s="363">
        <f t="shared" si="1523"/>
        <v>1</v>
      </c>
      <c r="AN2710" s="578">
        <v>130.1</v>
      </c>
      <c r="AO2710" s="78">
        <f t="shared" si="1505"/>
        <v>0</v>
      </c>
      <c r="AP2710" s="78">
        <f t="shared" si="1499"/>
        <v>0</v>
      </c>
      <c r="AQ2710" s="78">
        <f t="shared" si="1500"/>
        <v>0</v>
      </c>
      <c r="AR2710" s="78">
        <f t="shared" si="1501"/>
        <v>0</v>
      </c>
      <c r="AS2710" s="78">
        <f t="shared" si="1502"/>
        <v>0</v>
      </c>
      <c r="AT2710" s="78">
        <f t="shared" si="1503"/>
        <v>0</v>
      </c>
      <c r="AU2710" s="363" t="s">
        <v>717</v>
      </c>
      <c r="AV2710" s="393"/>
      <c r="AW2710" s="395"/>
      <c r="AX2710" s="395">
        <v>0</v>
      </c>
      <c r="AY2710" s="395">
        <v>0</v>
      </c>
      <c r="AZ2710" s="395">
        <v>0</v>
      </c>
      <c r="BA2710" s="395">
        <v>0</v>
      </c>
      <c r="BB2710" s="395">
        <v>0</v>
      </c>
      <c r="BC2710" s="395">
        <v>0</v>
      </c>
      <c r="BD2710" s="115"/>
      <c r="BE2710" s="115"/>
      <c r="BF2710" s="115">
        <v>2</v>
      </c>
      <c r="BG2710" s="115">
        <v>15</v>
      </c>
      <c r="BH2710" s="423">
        <f t="shared" si="1526"/>
        <v>22</v>
      </c>
      <c r="BI2710" s="417">
        <f t="shared" si="1504"/>
        <v>44</v>
      </c>
      <c r="BJ2710" s="115"/>
      <c r="BK2710" s="115"/>
      <c r="BQ2710" s="74" t="str">
        <f t="shared" si="1506"/>
        <v xml:space="preserve"> </v>
      </c>
      <c r="BR2710" s="120" t="str">
        <f t="shared" si="1507"/>
        <v xml:space="preserve"> </v>
      </c>
      <c r="BS2710" s="120" t="str">
        <f t="shared" si="1508"/>
        <v xml:space="preserve"> </v>
      </c>
      <c r="BU2710" s="74" t="str">
        <f t="shared" si="1509"/>
        <v xml:space="preserve"> </v>
      </c>
      <c r="BV2710" s="120" t="str">
        <f t="shared" si="1510"/>
        <v xml:space="preserve"> </v>
      </c>
      <c r="BW2710" s="120" t="str">
        <f t="shared" si="1511"/>
        <v xml:space="preserve">  </v>
      </c>
      <c r="BY2710" s="74" t="str">
        <f t="shared" si="1512"/>
        <v xml:space="preserve"> </v>
      </c>
      <c r="BZ2710" s="120" t="str">
        <f t="shared" si="1513"/>
        <v xml:space="preserve"> </v>
      </c>
      <c r="CA2710" s="120" t="str">
        <f t="shared" si="1514"/>
        <v xml:space="preserve"> </v>
      </c>
      <c r="CC2710" s="115" t="str">
        <f t="shared" si="1515"/>
        <v xml:space="preserve"> </v>
      </c>
      <c r="CD2710" s="120" t="str">
        <f t="shared" si="1516"/>
        <v xml:space="preserve"> </v>
      </c>
      <c r="CE2710" s="417" t="str">
        <f t="shared" si="1517"/>
        <v xml:space="preserve"> </v>
      </c>
      <c r="CF2710" s="115"/>
      <c r="CG2710" s="115" t="str">
        <f t="shared" si="1518"/>
        <v xml:space="preserve"> </v>
      </c>
      <c r="CH2710" s="120" t="str">
        <f t="shared" si="1519"/>
        <v xml:space="preserve"> </v>
      </c>
      <c r="CI2710" s="417" t="str">
        <f t="shared" si="1520"/>
        <v xml:space="preserve"> </v>
      </c>
      <c r="CJ2710" s="115"/>
      <c r="CK2710" s="115" t="str">
        <f t="shared" si="1521"/>
        <v xml:space="preserve"> </v>
      </c>
      <c r="CL2710" s="120" t="str">
        <f t="shared" si="1522"/>
        <v xml:space="preserve"> </v>
      </c>
      <c r="CM2710" s="417" t="str">
        <f t="shared" si="1524"/>
        <v xml:space="preserve"> </v>
      </c>
      <c r="IS2710" s="111">
        <v>95.8</v>
      </c>
    </row>
    <row r="2711" spans="2:253" s="74" customFormat="1" ht="17.100000000000001" hidden="1" customHeight="1" x14ac:dyDescent="0.25">
      <c r="B2711" s="504">
        <f>IF('KB Duct Parts'!$BL$14=1,'Flanged Elbows'!AC7,0)</f>
        <v>0</v>
      </c>
      <c r="C2711" s="540" t="s">
        <v>1612</v>
      </c>
      <c r="D2711" s="506" t="str">
        <f t="shared" si="1496"/>
        <v>22104.60L</v>
      </c>
      <c r="E2711" s="504" t="s">
        <v>861</v>
      </c>
      <c r="F2711" s="508" t="str">
        <f t="shared" si="1528"/>
        <v xml:space="preserve"> </v>
      </c>
      <c r="G2711" s="509" t="s">
        <v>844</v>
      </c>
      <c r="H2711" s="504" t="str">
        <f>IF('Flanged Parts'!$BB$6=1,"CS",IF('Flanged Parts'!$BB$6=2,"Glv",0))</f>
        <v>Glv</v>
      </c>
      <c r="I2711" s="1035"/>
      <c r="J2711" s="1036"/>
      <c r="K2711" s="516" t="s">
        <v>881</v>
      </c>
      <c r="L2711" s="535"/>
      <c r="M2711" s="517" t="str">
        <f t="shared" si="1525"/>
        <v>Y</v>
      </c>
      <c r="N2711" s="514">
        <f t="shared" si="1497"/>
        <v>36.86</v>
      </c>
      <c r="O2711" s="514">
        <f t="shared" si="1527"/>
        <v>0</v>
      </c>
      <c r="P2711" s="680">
        <f>'KB Duct Parts'!$AE$3</f>
        <v>0</v>
      </c>
      <c r="Q2711" s="681">
        <f t="shared" si="1492"/>
        <v>0</v>
      </c>
      <c r="R2711" s="682">
        <f t="shared" si="1493"/>
        <v>0</v>
      </c>
      <c r="S2711" s="716">
        <f t="shared" si="1498"/>
        <v>0.2</v>
      </c>
      <c r="T2711" s="679">
        <f t="shared" si="1494"/>
        <v>0</v>
      </c>
      <c r="U2711" s="679">
        <f t="shared" si="1495"/>
        <v>0</v>
      </c>
      <c r="Y2711" s="120"/>
      <c r="AD2711" s="81"/>
      <c r="AF2711" s="370"/>
      <c r="AG2711" s="374"/>
      <c r="AH2711" s="378"/>
      <c r="AI2711" s="381"/>
      <c r="AJ2711" s="386"/>
      <c r="AK2711" s="391"/>
      <c r="AL2711" s="386"/>
      <c r="AM2711" s="363">
        <f t="shared" si="1523"/>
        <v>1</v>
      </c>
      <c r="AN2711" s="578">
        <v>29.2</v>
      </c>
      <c r="AO2711" s="78">
        <f t="shared" si="1505"/>
        <v>0</v>
      </c>
      <c r="AP2711" s="78">
        <f t="shared" si="1499"/>
        <v>0</v>
      </c>
      <c r="AQ2711" s="78">
        <f t="shared" si="1500"/>
        <v>0</v>
      </c>
      <c r="AR2711" s="78">
        <f t="shared" si="1501"/>
        <v>0</v>
      </c>
      <c r="AS2711" s="78">
        <f t="shared" si="1502"/>
        <v>0</v>
      </c>
      <c r="AT2711" s="78">
        <f t="shared" si="1503"/>
        <v>0</v>
      </c>
      <c r="AU2711" s="363" t="s">
        <v>717</v>
      </c>
      <c r="AV2711" s="393"/>
      <c r="AW2711" s="395"/>
      <c r="AX2711" s="395">
        <v>0</v>
      </c>
      <c r="AY2711" s="395">
        <v>0</v>
      </c>
      <c r="AZ2711" s="395">
        <v>0</v>
      </c>
      <c r="BA2711" s="395">
        <v>0</v>
      </c>
      <c r="BB2711" s="395">
        <v>0</v>
      </c>
      <c r="BC2711" s="395">
        <v>0</v>
      </c>
      <c r="BD2711" s="115"/>
      <c r="BE2711" s="115"/>
      <c r="BF2711" s="115">
        <v>2</v>
      </c>
      <c r="BG2711" s="115">
        <v>4</v>
      </c>
      <c r="BH2711" s="423">
        <f t="shared" si="1526"/>
        <v>3.83</v>
      </c>
      <c r="BI2711" s="417">
        <f t="shared" si="1504"/>
        <v>7.66</v>
      </c>
      <c r="BJ2711" s="115"/>
      <c r="BK2711" s="115"/>
      <c r="BQ2711" s="74" t="str">
        <f t="shared" si="1506"/>
        <v xml:space="preserve"> </v>
      </c>
      <c r="BR2711" s="120" t="str">
        <f t="shared" si="1507"/>
        <v xml:space="preserve"> </v>
      </c>
      <c r="BS2711" s="120" t="str">
        <f t="shared" si="1508"/>
        <v xml:space="preserve"> </v>
      </c>
      <c r="BU2711" s="74" t="str">
        <f t="shared" si="1509"/>
        <v xml:space="preserve"> </v>
      </c>
      <c r="BV2711" s="120" t="str">
        <f t="shared" si="1510"/>
        <v xml:space="preserve"> </v>
      </c>
      <c r="BW2711" s="120" t="str">
        <f t="shared" si="1511"/>
        <v xml:space="preserve">  </v>
      </c>
      <c r="BY2711" s="74" t="str">
        <f t="shared" si="1512"/>
        <v xml:space="preserve"> </v>
      </c>
      <c r="BZ2711" s="120" t="str">
        <f t="shared" si="1513"/>
        <v xml:space="preserve"> </v>
      </c>
      <c r="CA2711" s="120" t="str">
        <f t="shared" si="1514"/>
        <v xml:space="preserve"> </v>
      </c>
      <c r="CC2711" s="115" t="str">
        <f t="shared" si="1515"/>
        <v xml:space="preserve"> </v>
      </c>
      <c r="CD2711" s="120" t="str">
        <f t="shared" si="1516"/>
        <v xml:space="preserve"> </v>
      </c>
      <c r="CE2711" s="417" t="str">
        <f t="shared" si="1517"/>
        <v xml:space="preserve"> </v>
      </c>
      <c r="CF2711" s="115"/>
      <c r="CG2711" s="115" t="str">
        <f t="shared" si="1518"/>
        <v xml:space="preserve"> </v>
      </c>
      <c r="CH2711" s="120" t="str">
        <f t="shared" si="1519"/>
        <v xml:space="preserve"> </v>
      </c>
      <c r="CI2711" s="417" t="str">
        <f t="shared" si="1520"/>
        <v xml:space="preserve"> </v>
      </c>
      <c r="CJ2711" s="115"/>
      <c r="CK2711" s="115" t="str">
        <f t="shared" si="1521"/>
        <v xml:space="preserve"> </v>
      </c>
      <c r="CL2711" s="120" t="str">
        <f t="shared" si="1522"/>
        <v xml:space="preserve"> </v>
      </c>
      <c r="CM2711" s="417" t="str">
        <f t="shared" si="1524"/>
        <v xml:space="preserve"> </v>
      </c>
      <c r="IS2711" s="111">
        <v>20.399999999999999</v>
      </c>
    </row>
    <row r="2712" spans="2:253" s="74" customFormat="1" ht="17.100000000000001" hidden="1" customHeight="1" x14ac:dyDescent="0.25">
      <c r="B2712" s="504">
        <f>IF('KB Duct Parts'!$BL$14=1,'Flanged Elbows'!AC8,0)</f>
        <v>0</v>
      </c>
      <c r="C2712" s="540" t="s">
        <v>1613</v>
      </c>
      <c r="D2712" s="506" t="str">
        <f t="shared" si="1496"/>
        <v>22105.60L</v>
      </c>
      <c r="E2712" s="504" t="s">
        <v>862</v>
      </c>
      <c r="F2712" s="508" t="str">
        <f t="shared" si="1528"/>
        <v xml:space="preserve"> </v>
      </c>
      <c r="G2712" s="509" t="s">
        <v>844</v>
      </c>
      <c r="H2712" s="504" t="str">
        <f>IF('Flanged Parts'!$BB$6=1,"CS",IF('Flanged Parts'!$BB$6=2,"Glv",0))</f>
        <v>Glv</v>
      </c>
      <c r="I2712" s="1035"/>
      <c r="J2712" s="1036"/>
      <c r="K2712" s="516" t="s">
        <v>881</v>
      </c>
      <c r="L2712" s="535"/>
      <c r="M2712" s="517" t="str">
        <f t="shared" si="1525"/>
        <v>Y</v>
      </c>
      <c r="N2712" s="514">
        <f t="shared" si="1497"/>
        <v>42.900000000000006</v>
      </c>
      <c r="O2712" s="514">
        <f t="shared" si="1527"/>
        <v>0</v>
      </c>
      <c r="P2712" s="680">
        <f>'KB Duct Parts'!$AE$3</f>
        <v>0</v>
      </c>
      <c r="Q2712" s="681">
        <f t="shared" si="1492"/>
        <v>0</v>
      </c>
      <c r="R2712" s="682">
        <f t="shared" si="1493"/>
        <v>0</v>
      </c>
      <c r="S2712" s="716">
        <f t="shared" si="1498"/>
        <v>0.2</v>
      </c>
      <c r="T2712" s="679">
        <f t="shared" si="1494"/>
        <v>0</v>
      </c>
      <c r="U2712" s="679">
        <f t="shared" si="1495"/>
        <v>0</v>
      </c>
      <c r="Y2712" s="120"/>
      <c r="AD2712" s="81"/>
      <c r="AF2712" s="370"/>
      <c r="AG2712" s="374"/>
      <c r="AH2712" s="378"/>
      <c r="AI2712" s="381"/>
      <c r="AJ2712" s="386"/>
      <c r="AK2712" s="391"/>
      <c r="AL2712" s="386"/>
      <c r="AM2712" s="363">
        <f t="shared" si="1523"/>
        <v>1</v>
      </c>
      <c r="AN2712" s="578">
        <v>33.1</v>
      </c>
      <c r="AO2712" s="78">
        <f t="shared" si="1505"/>
        <v>0</v>
      </c>
      <c r="AP2712" s="78">
        <f t="shared" si="1499"/>
        <v>0</v>
      </c>
      <c r="AQ2712" s="78">
        <f t="shared" si="1500"/>
        <v>0</v>
      </c>
      <c r="AR2712" s="78">
        <f t="shared" si="1501"/>
        <v>0</v>
      </c>
      <c r="AS2712" s="78">
        <f t="shared" si="1502"/>
        <v>0</v>
      </c>
      <c r="AT2712" s="78">
        <f t="shared" si="1503"/>
        <v>0</v>
      </c>
      <c r="AU2712" s="363" t="s">
        <v>717</v>
      </c>
      <c r="AV2712" s="393"/>
      <c r="AW2712" s="395"/>
      <c r="AX2712" s="395">
        <v>0</v>
      </c>
      <c r="AY2712" s="395">
        <v>0</v>
      </c>
      <c r="AZ2712" s="395">
        <v>0</v>
      </c>
      <c r="BA2712" s="395">
        <v>0</v>
      </c>
      <c r="BB2712" s="395">
        <v>0</v>
      </c>
      <c r="BC2712" s="395">
        <v>0</v>
      </c>
      <c r="BD2712" s="115"/>
      <c r="BE2712" s="115"/>
      <c r="BF2712" s="115">
        <v>2</v>
      </c>
      <c r="BG2712" s="115">
        <v>5</v>
      </c>
      <c r="BH2712" s="423">
        <f t="shared" si="1526"/>
        <v>4.9000000000000004</v>
      </c>
      <c r="BI2712" s="417">
        <f t="shared" si="1504"/>
        <v>9.8000000000000007</v>
      </c>
      <c r="BJ2712" s="115"/>
      <c r="BK2712" s="115"/>
      <c r="BQ2712" s="74" t="str">
        <f t="shared" si="1506"/>
        <v xml:space="preserve"> </v>
      </c>
      <c r="BR2712" s="120" t="str">
        <f t="shared" si="1507"/>
        <v xml:space="preserve"> </v>
      </c>
      <c r="BS2712" s="120" t="str">
        <f t="shared" si="1508"/>
        <v xml:space="preserve"> </v>
      </c>
      <c r="BU2712" s="74" t="str">
        <f t="shared" si="1509"/>
        <v xml:space="preserve"> </v>
      </c>
      <c r="BV2712" s="120" t="str">
        <f t="shared" si="1510"/>
        <v xml:space="preserve"> </v>
      </c>
      <c r="BW2712" s="120" t="str">
        <f t="shared" si="1511"/>
        <v xml:space="preserve">  </v>
      </c>
      <c r="BY2712" s="74" t="str">
        <f t="shared" si="1512"/>
        <v xml:space="preserve"> </v>
      </c>
      <c r="BZ2712" s="120" t="str">
        <f t="shared" si="1513"/>
        <v xml:space="preserve"> </v>
      </c>
      <c r="CA2712" s="120" t="str">
        <f t="shared" si="1514"/>
        <v xml:space="preserve"> </v>
      </c>
      <c r="CC2712" s="115" t="str">
        <f t="shared" si="1515"/>
        <v xml:space="preserve"> </v>
      </c>
      <c r="CD2712" s="120" t="str">
        <f t="shared" si="1516"/>
        <v xml:space="preserve"> </v>
      </c>
      <c r="CE2712" s="417" t="str">
        <f t="shared" si="1517"/>
        <v xml:space="preserve"> </v>
      </c>
      <c r="CF2712" s="115"/>
      <c r="CG2712" s="115" t="str">
        <f t="shared" si="1518"/>
        <v xml:space="preserve"> </v>
      </c>
      <c r="CH2712" s="120" t="str">
        <f t="shared" si="1519"/>
        <v xml:space="preserve"> </v>
      </c>
      <c r="CI2712" s="417" t="str">
        <f t="shared" si="1520"/>
        <v xml:space="preserve"> </v>
      </c>
      <c r="CJ2712" s="115"/>
      <c r="CK2712" s="115" t="str">
        <f t="shared" si="1521"/>
        <v xml:space="preserve"> </v>
      </c>
      <c r="CL2712" s="120" t="str">
        <f t="shared" si="1522"/>
        <v xml:space="preserve"> </v>
      </c>
      <c r="CM2712" s="417" t="str">
        <f t="shared" si="1524"/>
        <v xml:space="preserve"> </v>
      </c>
      <c r="IS2712" s="111">
        <v>23.3</v>
      </c>
    </row>
    <row r="2713" spans="2:253" s="74" customFormat="1" ht="17.100000000000001" hidden="1" customHeight="1" x14ac:dyDescent="0.25">
      <c r="B2713" s="504">
        <f>IF('KB Duct Parts'!$BL$14=1,'Flanged Elbows'!AC9,0)</f>
        <v>0</v>
      </c>
      <c r="C2713" s="540" t="s">
        <v>1614</v>
      </c>
      <c r="D2713" s="506" t="str">
        <f t="shared" si="1496"/>
        <v>22106.60L</v>
      </c>
      <c r="E2713" s="504" t="s">
        <v>863</v>
      </c>
      <c r="F2713" s="508" t="str">
        <f t="shared" si="1528"/>
        <v xml:space="preserve"> </v>
      </c>
      <c r="G2713" s="509" t="s">
        <v>844</v>
      </c>
      <c r="H2713" s="504" t="str">
        <f>IF('Flanged Parts'!$BB$6=1,"CS",IF('Flanged Parts'!$BB$6=2,"Glv",0))</f>
        <v>Glv</v>
      </c>
      <c r="I2713" s="1035"/>
      <c r="J2713" s="1036"/>
      <c r="K2713" s="516" t="s">
        <v>881</v>
      </c>
      <c r="L2713" s="535"/>
      <c r="M2713" s="517" t="str">
        <f t="shared" si="1525"/>
        <v>Y</v>
      </c>
      <c r="N2713" s="514">
        <f t="shared" si="1497"/>
        <v>49.62</v>
      </c>
      <c r="O2713" s="514">
        <f t="shared" si="1527"/>
        <v>0</v>
      </c>
      <c r="P2713" s="680">
        <f>'KB Duct Parts'!$AE$3</f>
        <v>0</v>
      </c>
      <c r="Q2713" s="681">
        <f t="shared" si="1492"/>
        <v>0</v>
      </c>
      <c r="R2713" s="682">
        <f t="shared" si="1493"/>
        <v>0</v>
      </c>
      <c r="S2713" s="716">
        <f t="shared" si="1498"/>
        <v>0.2</v>
      </c>
      <c r="T2713" s="679">
        <f t="shared" si="1494"/>
        <v>0</v>
      </c>
      <c r="U2713" s="679">
        <f t="shared" si="1495"/>
        <v>0</v>
      </c>
      <c r="Y2713" s="120"/>
      <c r="AD2713" s="81"/>
      <c r="AF2713" s="370"/>
      <c r="AG2713" s="374"/>
      <c r="AH2713" s="378"/>
      <c r="AI2713" s="381"/>
      <c r="AJ2713" s="386"/>
      <c r="AK2713" s="391"/>
      <c r="AL2713" s="386"/>
      <c r="AM2713" s="363">
        <f t="shared" si="1523"/>
        <v>1</v>
      </c>
      <c r="AN2713" s="578">
        <v>37.799999999999997</v>
      </c>
      <c r="AO2713" s="78">
        <f t="shared" si="1505"/>
        <v>0</v>
      </c>
      <c r="AP2713" s="78">
        <f t="shared" si="1499"/>
        <v>0</v>
      </c>
      <c r="AQ2713" s="78">
        <f t="shared" si="1500"/>
        <v>0</v>
      </c>
      <c r="AR2713" s="78">
        <f t="shared" si="1501"/>
        <v>0</v>
      </c>
      <c r="AS2713" s="78">
        <f t="shared" si="1502"/>
        <v>0</v>
      </c>
      <c r="AT2713" s="78">
        <f t="shared" si="1503"/>
        <v>0</v>
      </c>
      <c r="AU2713" s="363" t="s">
        <v>717</v>
      </c>
      <c r="AV2713" s="393"/>
      <c r="AW2713" s="395"/>
      <c r="AX2713" s="395">
        <v>0</v>
      </c>
      <c r="AY2713" s="395">
        <v>0</v>
      </c>
      <c r="AZ2713" s="395">
        <v>0</v>
      </c>
      <c r="BA2713" s="395">
        <v>0</v>
      </c>
      <c r="BB2713" s="395">
        <v>0</v>
      </c>
      <c r="BC2713" s="395">
        <v>0</v>
      </c>
      <c r="BD2713" s="115"/>
      <c r="BE2713" s="115"/>
      <c r="BF2713" s="115">
        <v>2</v>
      </c>
      <c r="BG2713" s="115">
        <v>6</v>
      </c>
      <c r="BH2713" s="423">
        <f t="shared" si="1526"/>
        <v>5.91</v>
      </c>
      <c r="BI2713" s="417">
        <f t="shared" si="1504"/>
        <v>11.82</v>
      </c>
      <c r="BJ2713" s="115"/>
      <c r="BK2713" s="115"/>
      <c r="BQ2713" s="74" t="str">
        <f t="shared" si="1506"/>
        <v xml:space="preserve"> </v>
      </c>
      <c r="BR2713" s="120" t="str">
        <f t="shared" si="1507"/>
        <v xml:space="preserve"> </v>
      </c>
      <c r="BS2713" s="120" t="str">
        <f t="shared" si="1508"/>
        <v xml:space="preserve"> </v>
      </c>
      <c r="BU2713" s="74" t="str">
        <f t="shared" si="1509"/>
        <v xml:space="preserve"> </v>
      </c>
      <c r="BV2713" s="120" t="str">
        <f t="shared" si="1510"/>
        <v xml:space="preserve"> </v>
      </c>
      <c r="BW2713" s="120" t="str">
        <f t="shared" si="1511"/>
        <v xml:space="preserve">  </v>
      </c>
      <c r="BY2713" s="74" t="str">
        <f t="shared" si="1512"/>
        <v xml:space="preserve"> </v>
      </c>
      <c r="BZ2713" s="120" t="str">
        <f t="shared" si="1513"/>
        <v xml:space="preserve"> </v>
      </c>
      <c r="CA2713" s="120" t="str">
        <f t="shared" si="1514"/>
        <v xml:space="preserve"> </v>
      </c>
      <c r="CC2713" s="115" t="str">
        <f t="shared" si="1515"/>
        <v xml:space="preserve"> </v>
      </c>
      <c r="CD2713" s="120" t="str">
        <f t="shared" si="1516"/>
        <v xml:space="preserve"> </v>
      </c>
      <c r="CE2713" s="417" t="str">
        <f t="shared" si="1517"/>
        <v xml:space="preserve"> </v>
      </c>
      <c r="CF2713" s="115"/>
      <c r="CG2713" s="115" t="str">
        <f t="shared" si="1518"/>
        <v xml:space="preserve"> </v>
      </c>
      <c r="CH2713" s="120" t="str">
        <f t="shared" si="1519"/>
        <v xml:space="preserve"> </v>
      </c>
      <c r="CI2713" s="417" t="str">
        <f t="shared" si="1520"/>
        <v xml:space="preserve"> </v>
      </c>
      <c r="CJ2713" s="115"/>
      <c r="CK2713" s="115" t="str">
        <f t="shared" si="1521"/>
        <v xml:space="preserve"> </v>
      </c>
      <c r="CL2713" s="120" t="str">
        <f t="shared" si="1522"/>
        <v xml:space="preserve"> </v>
      </c>
      <c r="CM2713" s="417" t="str">
        <f t="shared" si="1524"/>
        <v xml:space="preserve"> </v>
      </c>
      <c r="IS2713" s="111">
        <v>27.6</v>
      </c>
    </row>
    <row r="2714" spans="2:253" s="74" customFormat="1" ht="17.100000000000001" hidden="1" customHeight="1" x14ac:dyDescent="0.25">
      <c r="B2714" s="504">
        <f>IF('KB Duct Parts'!$BL$14=1,'Flanged Elbows'!AC10,0)</f>
        <v>0</v>
      </c>
      <c r="C2714" s="540" t="s">
        <v>1615</v>
      </c>
      <c r="D2714" s="506" t="str">
        <f t="shared" si="1496"/>
        <v>22107.60L</v>
      </c>
      <c r="E2714" s="504" t="s">
        <v>864</v>
      </c>
      <c r="F2714" s="508" t="str">
        <f t="shared" si="1528"/>
        <v xml:space="preserve"> </v>
      </c>
      <c r="G2714" s="509" t="s">
        <v>844</v>
      </c>
      <c r="H2714" s="504" t="str">
        <f>IF('Flanged Parts'!$BB$6=1,"CS",IF('Flanged Parts'!$BB$6=2,"Glv",0))</f>
        <v>Glv</v>
      </c>
      <c r="I2714" s="1035"/>
      <c r="J2714" s="1036"/>
      <c r="K2714" s="516" t="s">
        <v>881</v>
      </c>
      <c r="L2714" s="535"/>
      <c r="M2714" s="517" t="str">
        <f t="shared" si="1525"/>
        <v>Y</v>
      </c>
      <c r="N2714" s="514">
        <f t="shared" si="1497"/>
        <v>59.76</v>
      </c>
      <c r="O2714" s="514">
        <f t="shared" si="1527"/>
        <v>0</v>
      </c>
      <c r="P2714" s="680">
        <f>'KB Duct Parts'!$AE$3</f>
        <v>0</v>
      </c>
      <c r="Q2714" s="681">
        <f t="shared" ref="Q2714:Q2777" si="1529">IF(B2714&gt;0,N2714*(1-P2714),0)</f>
        <v>0</v>
      </c>
      <c r="R2714" s="682">
        <f t="shared" ref="R2714:R2777" si="1530">B2714*Q2714</f>
        <v>0</v>
      </c>
      <c r="S2714" s="716">
        <f t="shared" si="1498"/>
        <v>0.2</v>
      </c>
      <c r="T2714" s="679">
        <f t="shared" ref="T2714:T2777" si="1531">ROUND(IF(B2714&gt;0,((N2714*(1-(1*S2714)))),0),2)</f>
        <v>0</v>
      </c>
      <c r="U2714" s="679">
        <f t="shared" ref="U2714:U2777" si="1532">B2714*T2714</f>
        <v>0</v>
      </c>
      <c r="Y2714" s="120"/>
      <c r="AD2714" s="81"/>
      <c r="AF2714" s="370"/>
      <c r="AG2714" s="374"/>
      <c r="AH2714" s="378"/>
      <c r="AI2714" s="381"/>
      <c r="AJ2714" s="386"/>
      <c r="AK2714" s="391"/>
      <c r="AL2714" s="386"/>
      <c r="AM2714" s="363">
        <f t="shared" si="1523"/>
        <v>1</v>
      </c>
      <c r="AN2714" s="578">
        <v>44.5</v>
      </c>
      <c r="AO2714" s="78">
        <f t="shared" si="1505"/>
        <v>0</v>
      </c>
      <c r="AP2714" s="78">
        <f t="shared" si="1499"/>
        <v>0</v>
      </c>
      <c r="AQ2714" s="78">
        <f t="shared" si="1500"/>
        <v>0</v>
      </c>
      <c r="AR2714" s="78">
        <f t="shared" si="1501"/>
        <v>0</v>
      </c>
      <c r="AS2714" s="78">
        <f t="shared" si="1502"/>
        <v>0</v>
      </c>
      <c r="AT2714" s="78">
        <f t="shared" si="1503"/>
        <v>0</v>
      </c>
      <c r="AU2714" s="363" t="s">
        <v>717</v>
      </c>
      <c r="AV2714" s="393"/>
      <c r="AW2714" s="395"/>
      <c r="AX2714" s="395">
        <v>0</v>
      </c>
      <c r="AY2714" s="395">
        <v>0</v>
      </c>
      <c r="AZ2714" s="395">
        <v>0</v>
      </c>
      <c r="BA2714" s="395">
        <v>0</v>
      </c>
      <c r="BB2714" s="395">
        <v>0</v>
      </c>
      <c r="BC2714" s="395">
        <v>0</v>
      </c>
      <c r="BD2714" s="115"/>
      <c r="BE2714" s="115"/>
      <c r="BF2714" s="115">
        <v>2</v>
      </c>
      <c r="BG2714" s="115">
        <v>7</v>
      </c>
      <c r="BH2714" s="423">
        <f t="shared" si="1526"/>
        <v>7.63</v>
      </c>
      <c r="BI2714" s="417">
        <f t="shared" si="1504"/>
        <v>15.26</v>
      </c>
      <c r="BJ2714" s="115"/>
      <c r="BK2714" s="115"/>
      <c r="BQ2714" s="74" t="str">
        <f t="shared" si="1506"/>
        <v xml:space="preserve"> </v>
      </c>
      <c r="BR2714" s="120" t="str">
        <f t="shared" si="1507"/>
        <v xml:space="preserve"> </v>
      </c>
      <c r="BS2714" s="120" t="str">
        <f t="shared" si="1508"/>
        <v xml:space="preserve"> </v>
      </c>
      <c r="BU2714" s="74" t="str">
        <f t="shared" si="1509"/>
        <v xml:space="preserve"> </v>
      </c>
      <c r="BV2714" s="120" t="str">
        <f t="shared" si="1510"/>
        <v xml:space="preserve"> </v>
      </c>
      <c r="BW2714" s="120" t="str">
        <f t="shared" si="1511"/>
        <v xml:space="preserve">  </v>
      </c>
      <c r="BY2714" s="74" t="str">
        <f t="shared" si="1512"/>
        <v xml:space="preserve"> </v>
      </c>
      <c r="BZ2714" s="120" t="str">
        <f t="shared" si="1513"/>
        <v xml:space="preserve"> </v>
      </c>
      <c r="CA2714" s="120" t="str">
        <f t="shared" si="1514"/>
        <v xml:space="preserve"> </v>
      </c>
      <c r="CC2714" s="115" t="str">
        <f t="shared" si="1515"/>
        <v xml:space="preserve"> </v>
      </c>
      <c r="CD2714" s="120" t="str">
        <f t="shared" si="1516"/>
        <v xml:space="preserve"> </v>
      </c>
      <c r="CE2714" s="417" t="str">
        <f t="shared" si="1517"/>
        <v xml:space="preserve"> </v>
      </c>
      <c r="CF2714" s="115"/>
      <c r="CG2714" s="115" t="str">
        <f t="shared" si="1518"/>
        <v xml:space="preserve"> </v>
      </c>
      <c r="CH2714" s="120" t="str">
        <f t="shared" si="1519"/>
        <v xml:space="preserve"> </v>
      </c>
      <c r="CI2714" s="417" t="str">
        <f t="shared" si="1520"/>
        <v xml:space="preserve"> </v>
      </c>
      <c r="CJ2714" s="115"/>
      <c r="CK2714" s="115" t="str">
        <f t="shared" si="1521"/>
        <v xml:space="preserve"> </v>
      </c>
      <c r="CL2714" s="120" t="str">
        <f t="shared" si="1522"/>
        <v xml:space="preserve"> </v>
      </c>
      <c r="CM2714" s="417" t="str">
        <f t="shared" si="1524"/>
        <v xml:space="preserve"> </v>
      </c>
      <c r="IS2714" s="111">
        <v>32.5</v>
      </c>
    </row>
    <row r="2715" spans="2:253" s="74" customFormat="1" ht="17.100000000000001" hidden="1" customHeight="1" x14ac:dyDescent="0.25">
      <c r="B2715" s="504">
        <f>IF('KB Duct Parts'!$BL$14=1,'Flanged Elbows'!AC11,0)</f>
        <v>0</v>
      </c>
      <c r="C2715" s="540" t="s">
        <v>1616</v>
      </c>
      <c r="D2715" s="506" t="str">
        <f t="shared" ref="D2715:D2778" si="1533">IF(AM2715=1,C2715,(C2715&amp;"  ("&amp;L2715&amp;"ga)"))</f>
        <v>22108.60L</v>
      </c>
      <c r="E2715" s="504" t="s">
        <v>865</v>
      </c>
      <c r="F2715" s="508" t="str">
        <f t="shared" si="1528"/>
        <v xml:space="preserve"> </v>
      </c>
      <c r="G2715" s="509" t="s">
        <v>844</v>
      </c>
      <c r="H2715" s="504" t="str">
        <f>IF('Flanged Parts'!$BB$6=1,"CS",IF('Flanged Parts'!$BB$6=2,"Glv",0))</f>
        <v>Glv</v>
      </c>
      <c r="I2715" s="1035"/>
      <c r="J2715" s="1036"/>
      <c r="K2715" s="516" t="s">
        <v>881</v>
      </c>
      <c r="L2715" s="535"/>
      <c r="M2715" s="517" t="str">
        <f t="shared" si="1525"/>
        <v>Y</v>
      </c>
      <c r="N2715" s="514">
        <f t="shared" si="1497"/>
        <v>74.47999999999999</v>
      </c>
      <c r="O2715" s="514">
        <f t="shared" si="1527"/>
        <v>0</v>
      </c>
      <c r="P2715" s="680">
        <f>'KB Duct Parts'!$AE$3</f>
        <v>0</v>
      </c>
      <c r="Q2715" s="681">
        <f t="shared" si="1529"/>
        <v>0</v>
      </c>
      <c r="R2715" s="682">
        <f t="shared" si="1530"/>
        <v>0</v>
      </c>
      <c r="S2715" s="716">
        <f t="shared" si="1498"/>
        <v>0.2</v>
      </c>
      <c r="T2715" s="679">
        <f t="shared" si="1531"/>
        <v>0</v>
      </c>
      <c r="U2715" s="679">
        <f t="shared" si="1532"/>
        <v>0</v>
      </c>
      <c r="Y2715" s="120"/>
      <c r="AD2715" s="81"/>
      <c r="AF2715" s="370"/>
      <c r="AG2715" s="374"/>
      <c r="AH2715" s="378"/>
      <c r="AI2715" s="381"/>
      <c r="AJ2715" s="386"/>
      <c r="AK2715" s="391"/>
      <c r="AL2715" s="386"/>
      <c r="AM2715" s="363">
        <f t="shared" si="1523"/>
        <v>1</v>
      </c>
      <c r="AN2715" s="578">
        <v>55.9</v>
      </c>
      <c r="AO2715" s="78">
        <f t="shared" si="1505"/>
        <v>0</v>
      </c>
      <c r="AP2715" s="78">
        <f t="shared" si="1499"/>
        <v>0</v>
      </c>
      <c r="AQ2715" s="78">
        <f t="shared" si="1500"/>
        <v>0</v>
      </c>
      <c r="AR2715" s="78">
        <f t="shared" si="1501"/>
        <v>0</v>
      </c>
      <c r="AS2715" s="78">
        <f t="shared" si="1502"/>
        <v>0</v>
      </c>
      <c r="AT2715" s="78">
        <f t="shared" si="1503"/>
        <v>0</v>
      </c>
      <c r="AU2715" s="363" t="s">
        <v>717</v>
      </c>
      <c r="AV2715" s="393"/>
      <c r="AW2715" s="395"/>
      <c r="AX2715" s="395">
        <v>0</v>
      </c>
      <c r="AY2715" s="395">
        <v>0</v>
      </c>
      <c r="AZ2715" s="395">
        <v>0</v>
      </c>
      <c r="BA2715" s="395">
        <v>0</v>
      </c>
      <c r="BB2715" s="395">
        <v>0</v>
      </c>
      <c r="BC2715" s="395">
        <v>0</v>
      </c>
      <c r="BD2715" s="115"/>
      <c r="BE2715" s="115"/>
      <c r="BF2715" s="115">
        <v>2</v>
      </c>
      <c r="BG2715" s="115">
        <v>8</v>
      </c>
      <c r="BH2715" s="423">
        <f t="shared" si="1526"/>
        <v>9.2899999999999991</v>
      </c>
      <c r="BI2715" s="417">
        <f t="shared" si="1504"/>
        <v>18.579999999999998</v>
      </c>
      <c r="BJ2715" s="115"/>
      <c r="BK2715" s="115"/>
      <c r="BQ2715" s="74" t="str">
        <f t="shared" si="1506"/>
        <v xml:space="preserve"> </v>
      </c>
      <c r="BR2715" s="120" t="str">
        <f t="shared" si="1507"/>
        <v xml:space="preserve"> </v>
      </c>
      <c r="BS2715" s="120" t="str">
        <f t="shared" si="1508"/>
        <v xml:space="preserve"> </v>
      </c>
      <c r="BU2715" s="74" t="str">
        <f t="shared" si="1509"/>
        <v xml:space="preserve"> </v>
      </c>
      <c r="BV2715" s="120" t="str">
        <f t="shared" si="1510"/>
        <v xml:space="preserve"> </v>
      </c>
      <c r="BW2715" s="120" t="str">
        <f t="shared" si="1511"/>
        <v xml:space="preserve">  </v>
      </c>
      <c r="BY2715" s="74" t="str">
        <f t="shared" si="1512"/>
        <v xml:space="preserve"> </v>
      </c>
      <c r="BZ2715" s="120" t="str">
        <f t="shared" si="1513"/>
        <v xml:space="preserve"> </v>
      </c>
      <c r="CA2715" s="120" t="str">
        <f t="shared" si="1514"/>
        <v xml:space="preserve"> </v>
      </c>
      <c r="CC2715" s="115" t="str">
        <f t="shared" si="1515"/>
        <v xml:space="preserve"> </v>
      </c>
      <c r="CD2715" s="120" t="str">
        <f t="shared" si="1516"/>
        <v xml:space="preserve"> </v>
      </c>
      <c r="CE2715" s="417" t="str">
        <f t="shared" si="1517"/>
        <v xml:space="preserve"> </v>
      </c>
      <c r="CF2715" s="115"/>
      <c r="CG2715" s="115" t="str">
        <f t="shared" si="1518"/>
        <v xml:space="preserve"> </v>
      </c>
      <c r="CH2715" s="120" t="str">
        <f t="shared" si="1519"/>
        <v xml:space="preserve"> </v>
      </c>
      <c r="CI2715" s="417" t="str">
        <f t="shared" si="1520"/>
        <v xml:space="preserve"> </v>
      </c>
      <c r="CJ2715" s="115"/>
      <c r="CK2715" s="115" t="str">
        <f t="shared" si="1521"/>
        <v xml:space="preserve"> </v>
      </c>
      <c r="CL2715" s="120" t="str">
        <f t="shared" si="1522"/>
        <v xml:space="preserve"> </v>
      </c>
      <c r="CM2715" s="417" t="str">
        <f t="shared" si="1524"/>
        <v xml:space="preserve"> </v>
      </c>
      <c r="IS2715" s="111">
        <v>39.5</v>
      </c>
    </row>
    <row r="2716" spans="2:253" s="74" customFormat="1" ht="17.100000000000001" hidden="1" customHeight="1" x14ac:dyDescent="0.25">
      <c r="B2716" s="504">
        <f>IF('KB Duct Parts'!$BL$14=1,'Flanged Elbows'!AC12,0)</f>
        <v>0</v>
      </c>
      <c r="C2716" s="540" t="s">
        <v>1617</v>
      </c>
      <c r="D2716" s="506" t="str">
        <f t="shared" si="1533"/>
        <v>22109.60L</v>
      </c>
      <c r="E2716" s="504" t="s">
        <v>866</v>
      </c>
      <c r="F2716" s="508" t="str">
        <f t="shared" si="1528"/>
        <v xml:space="preserve"> </v>
      </c>
      <c r="G2716" s="509" t="s">
        <v>844</v>
      </c>
      <c r="H2716" s="504" t="str">
        <f>IF('Flanged Parts'!$BB$6=1,"CS",IF('Flanged Parts'!$BB$6=2,"Glv",0))</f>
        <v>Glv</v>
      </c>
      <c r="I2716" s="1035"/>
      <c r="J2716" s="1036"/>
      <c r="K2716" s="516" t="s">
        <v>881</v>
      </c>
      <c r="L2716" s="535"/>
      <c r="M2716" s="517" t="str">
        <f t="shared" si="1525"/>
        <v>Y</v>
      </c>
      <c r="N2716" s="514">
        <f t="shared" si="1497"/>
        <v>83.36</v>
      </c>
      <c r="O2716" s="514">
        <f t="shared" si="1527"/>
        <v>0</v>
      </c>
      <c r="P2716" s="680">
        <f>'KB Duct Parts'!$AE$3</f>
        <v>0</v>
      </c>
      <c r="Q2716" s="681">
        <f t="shared" si="1529"/>
        <v>0</v>
      </c>
      <c r="R2716" s="682">
        <f t="shared" si="1530"/>
        <v>0</v>
      </c>
      <c r="S2716" s="716">
        <f t="shared" si="1498"/>
        <v>0.2</v>
      </c>
      <c r="T2716" s="679">
        <f t="shared" si="1531"/>
        <v>0</v>
      </c>
      <c r="U2716" s="679">
        <f t="shared" si="1532"/>
        <v>0</v>
      </c>
      <c r="Y2716" s="120"/>
      <c r="AD2716" s="81"/>
      <c r="AF2716" s="370"/>
      <c r="AG2716" s="374"/>
      <c r="AH2716" s="378"/>
      <c r="AI2716" s="381"/>
      <c r="AJ2716" s="386"/>
      <c r="AK2716" s="391"/>
      <c r="AL2716" s="386"/>
      <c r="AM2716" s="363">
        <f t="shared" si="1523"/>
        <v>1</v>
      </c>
      <c r="AN2716" s="578">
        <v>64.3</v>
      </c>
      <c r="AO2716" s="78">
        <f t="shared" si="1505"/>
        <v>0</v>
      </c>
      <c r="AP2716" s="78">
        <f t="shared" si="1499"/>
        <v>0</v>
      </c>
      <c r="AQ2716" s="78">
        <f t="shared" si="1500"/>
        <v>0</v>
      </c>
      <c r="AR2716" s="78">
        <f t="shared" si="1501"/>
        <v>0</v>
      </c>
      <c r="AS2716" s="78">
        <f t="shared" si="1502"/>
        <v>0</v>
      </c>
      <c r="AT2716" s="78">
        <f t="shared" si="1503"/>
        <v>0</v>
      </c>
      <c r="AU2716" s="363" t="s">
        <v>717</v>
      </c>
      <c r="AV2716" s="393"/>
      <c r="AW2716" s="395"/>
      <c r="AX2716" s="395">
        <v>0</v>
      </c>
      <c r="AY2716" s="395">
        <v>0</v>
      </c>
      <c r="AZ2716" s="395">
        <v>0</v>
      </c>
      <c r="BA2716" s="395">
        <v>0</v>
      </c>
      <c r="BB2716" s="395">
        <v>0</v>
      </c>
      <c r="BC2716" s="395">
        <v>0</v>
      </c>
      <c r="BD2716" s="115"/>
      <c r="BE2716" s="115"/>
      <c r="BF2716" s="115">
        <v>2</v>
      </c>
      <c r="BG2716" s="115">
        <v>9</v>
      </c>
      <c r="BH2716" s="423">
        <f t="shared" si="1526"/>
        <v>9.5299999999999994</v>
      </c>
      <c r="BI2716" s="417">
        <f t="shared" si="1504"/>
        <v>19.059999999999999</v>
      </c>
      <c r="BJ2716" s="115"/>
      <c r="BK2716" s="115"/>
      <c r="BQ2716" s="74" t="str">
        <f t="shared" si="1506"/>
        <v xml:space="preserve"> </v>
      </c>
      <c r="BR2716" s="120" t="str">
        <f t="shared" si="1507"/>
        <v xml:space="preserve"> </v>
      </c>
      <c r="BS2716" s="120" t="str">
        <f t="shared" si="1508"/>
        <v xml:space="preserve"> </v>
      </c>
      <c r="BU2716" s="74" t="str">
        <f t="shared" si="1509"/>
        <v xml:space="preserve"> </v>
      </c>
      <c r="BV2716" s="120" t="str">
        <f t="shared" si="1510"/>
        <v xml:space="preserve"> </v>
      </c>
      <c r="BW2716" s="120" t="str">
        <f t="shared" si="1511"/>
        <v xml:space="preserve">  </v>
      </c>
      <c r="BY2716" s="74" t="str">
        <f t="shared" si="1512"/>
        <v xml:space="preserve"> </v>
      </c>
      <c r="BZ2716" s="120" t="str">
        <f t="shared" si="1513"/>
        <v xml:space="preserve"> </v>
      </c>
      <c r="CA2716" s="120" t="str">
        <f t="shared" si="1514"/>
        <v xml:space="preserve"> </v>
      </c>
      <c r="CC2716" s="115" t="str">
        <f t="shared" si="1515"/>
        <v xml:space="preserve"> </v>
      </c>
      <c r="CD2716" s="120" t="str">
        <f t="shared" si="1516"/>
        <v xml:space="preserve"> </v>
      </c>
      <c r="CE2716" s="417" t="str">
        <f t="shared" si="1517"/>
        <v xml:space="preserve"> </v>
      </c>
      <c r="CF2716" s="115"/>
      <c r="CG2716" s="115" t="str">
        <f t="shared" si="1518"/>
        <v xml:space="preserve"> </v>
      </c>
      <c r="CH2716" s="120" t="str">
        <f t="shared" si="1519"/>
        <v xml:space="preserve"> </v>
      </c>
      <c r="CI2716" s="417" t="str">
        <f t="shared" si="1520"/>
        <v xml:space="preserve"> </v>
      </c>
      <c r="CJ2716" s="115"/>
      <c r="CK2716" s="115" t="str">
        <f t="shared" si="1521"/>
        <v xml:space="preserve"> </v>
      </c>
      <c r="CL2716" s="120" t="str">
        <f t="shared" si="1522"/>
        <v xml:space="preserve"> </v>
      </c>
      <c r="CM2716" s="417" t="str">
        <f t="shared" si="1524"/>
        <v xml:space="preserve"> </v>
      </c>
      <c r="IS2716" s="111">
        <v>45.8</v>
      </c>
    </row>
    <row r="2717" spans="2:253" s="74" customFormat="1" ht="17.100000000000001" hidden="1" customHeight="1" x14ac:dyDescent="0.25">
      <c r="B2717" s="504">
        <f>IF('KB Duct Parts'!$BL$14=1,'Flanged Elbows'!AC13,0)</f>
        <v>0</v>
      </c>
      <c r="C2717" s="540" t="s">
        <v>1618</v>
      </c>
      <c r="D2717" s="506" t="str">
        <f t="shared" si="1533"/>
        <v>22110.60L</v>
      </c>
      <c r="E2717" s="504" t="s">
        <v>867</v>
      </c>
      <c r="F2717" s="508" t="str">
        <f t="shared" si="1528"/>
        <v xml:space="preserve"> </v>
      </c>
      <c r="G2717" s="509" t="s">
        <v>844</v>
      </c>
      <c r="H2717" s="504" t="str">
        <f>IF('Flanged Parts'!$BB$6=1,"CS",IF('Flanged Parts'!$BB$6=2,"Glv",0))</f>
        <v>Glv</v>
      </c>
      <c r="I2717" s="1035"/>
      <c r="J2717" s="1036"/>
      <c r="K2717" s="516" t="s">
        <v>881</v>
      </c>
      <c r="L2717" s="535"/>
      <c r="M2717" s="517" t="str">
        <f t="shared" si="1525"/>
        <v>Y</v>
      </c>
      <c r="N2717" s="514">
        <f t="shared" si="1497"/>
        <v>101.84</v>
      </c>
      <c r="O2717" s="514">
        <f t="shared" si="1527"/>
        <v>0</v>
      </c>
      <c r="P2717" s="680">
        <f>'KB Duct Parts'!$AE$3</f>
        <v>0</v>
      </c>
      <c r="Q2717" s="681">
        <f t="shared" si="1529"/>
        <v>0</v>
      </c>
      <c r="R2717" s="682">
        <f t="shared" si="1530"/>
        <v>0</v>
      </c>
      <c r="S2717" s="716">
        <f t="shared" si="1498"/>
        <v>0.2</v>
      </c>
      <c r="T2717" s="679">
        <f t="shared" si="1531"/>
        <v>0</v>
      </c>
      <c r="U2717" s="679">
        <f t="shared" si="1532"/>
        <v>0</v>
      </c>
      <c r="Y2717" s="120"/>
      <c r="AD2717" s="81"/>
      <c r="AF2717" s="370"/>
      <c r="AG2717" s="374"/>
      <c r="AH2717" s="378"/>
      <c r="AI2717" s="381"/>
      <c r="AJ2717" s="386"/>
      <c r="AK2717" s="391"/>
      <c r="AL2717" s="386"/>
      <c r="AM2717" s="363">
        <f t="shared" si="1523"/>
        <v>1</v>
      </c>
      <c r="AN2717" s="578">
        <v>77.5</v>
      </c>
      <c r="AO2717" s="78">
        <f t="shared" si="1505"/>
        <v>0</v>
      </c>
      <c r="AP2717" s="78">
        <f t="shared" si="1499"/>
        <v>0</v>
      </c>
      <c r="AQ2717" s="78">
        <f t="shared" si="1500"/>
        <v>0</v>
      </c>
      <c r="AR2717" s="78">
        <f t="shared" si="1501"/>
        <v>0</v>
      </c>
      <c r="AS2717" s="78">
        <f t="shared" si="1502"/>
        <v>0</v>
      </c>
      <c r="AT2717" s="78">
        <f t="shared" si="1503"/>
        <v>0</v>
      </c>
      <c r="AU2717" s="363" t="s">
        <v>717</v>
      </c>
      <c r="AV2717" s="393"/>
      <c r="AW2717" s="395"/>
      <c r="AX2717" s="395">
        <v>0</v>
      </c>
      <c r="AY2717" s="395">
        <v>0</v>
      </c>
      <c r="AZ2717" s="395">
        <v>0</v>
      </c>
      <c r="BA2717" s="395">
        <v>0</v>
      </c>
      <c r="BB2717" s="395">
        <v>0</v>
      </c>
      <c r="BC2717" s="395">
        <v>0</v>
      </c>
      <c r="BD2717" s="115"/>
      <c r="BE2717" s="115"/>
      <c r="BF2717" s="115">
        <v>2</v>
      </c>
      <c r="BG2717" s="115">
        <v>10</v>
      </c>
      <c r="BH2717" s="423">
        <f t="shared" si="1526"/>
        <v>12.17</v>
      </c>
      <c r="BI2717" s="417">
        <f t="shared" si="1504"/>
        <v>24.34</v>
      </c>
      <c r="BJ2717" s="115"/>
      <c r="BK2717" s="115"/>
      <c r="BQ2717" s="74" t="str">
        <f t="shared" si="1506"/>
        <v xml:space="preserve"> </v>
      </c>
      <c r="BR2717" s="120" t="str">
        <f t="shared" si="1507"/>
        <v xml:space="preserve"> </v>
      </c>
      <c r="BS2717" s="120" t="str">
        <f t="shared" si="1508"/>
        <v xml:space="preserve"> </v>
      </c>
      <c r="BU2717" s="74" t="str">
        <f t="shared" si="1509"/>
        <v xml:space="preserve"> </v>
      </c>
      <c r="BV2717" s="120" t="str">
        <f t="shared" si="1510"/>
        <v xml:space="preserve"> </v>
      </c>
      <c r="BW2717" s="120" t="str">
        <f t="shared" si="1511"/>
        <v xml:space="preserve">  </v>
      </c>
      <c r="BY2717" s="74" t="str">
        <f t="shared" si="1512"/>
        <v xml:space="preserve"> </v>
      </c>
      <c r="BZ2717" s="120" t="str">
        <f t="shared" si="1513"/>
        <v xml:space="preserve"> </v>
      </c>
      <c r="CA2717" s="120" t="str">
        <f t="shared" si="1514"/>
        <v xml:space="preserve"> </v>
      </c>
      <c r="CC2717" s="115" t="str">
        <f t="shared" si="1515"/>
        <v xml:space="preserve"> </v>
      </c>
      <c r="CD2717" s="120" t="str">
        <f t="shared" si="1516"/>
        <v xml:space="preserve"> </v>
      </c>
      <c r="CE2717" s="417" t="str">
        <f t="shared" si="1517"/>
        <v xml:space="preserve"> </v>
      </c>
      <c r="CF2717" s="115"/>
      <c r="CG2717" s="115" t="str">
        <f t="shared" si="1518"/>
        <v xml:space="preserve"> </v>
      </c>
      <c r="CH2717" s="120" t="str">
        <f t="shared" si="1519"/>
        <v xml:space="preserve"> </v>
      </c>
      <c r="CI2717" s="417" t="str">
        <f t="shared" si="1520"/>
        <v xml:space="preserve"> </v>
      </c>
      <c r="CJ2717" s="115"/>
      <c r="CK2717" s="115" t="str">
        <f t="shared" si="1521"/>
        <v xml:space="preserve"> </v>
      </c>
      <c r="CL2717" s="120" t="str">
        <f t="shared" si="1522"/>
        <v xml:space="preserve"> </v>
      </c>
      <c r="CM2717" s="417" t="str">
        <f t="shared" si="1524"/>
        <v xml:space="preserve"> </v>
      </c>
      <c r="IS2717" s="111">
        <v>53.4</v>
      </c>
    </row>
    <row r="2718" spans="2:253" s="74" customFormat="1" ht="17.100000000000001" hidden="1" customHeight="1" x14ac:dyDescent="0.25">
      <c r="B2718" s="504">
        <f>IF('KB Duct Parts'!$BL$14=1,'Flanged Elbows'!AC14,0)</f>
        <v>0</v>
      </c>
      <c r="C2718" s="540" t="s">
        <v>1619</v>
      </c>
      <c r="D2718" s="506" t="str">
        <f t="shared" si="1533"/>
        <v>22111.60L</v>
      </c>
      <c r="E2718" s="504" t="s">
        <v>868</v>
      </c>
      <c r="F2718" s="508" t="str">
        <f t="shared" si="1528"/>
        <v xml:space="preserve"> </v>
      </c>
      <c r="G2718" s="509" t="s">
        <v>844</v>
      </c>
      <c r="H2718" s="504" t="str">
        <f>IF('Flanged Parts'!$BB$6=1,"CS",IF('Flanged Parts'!$BB$6=2,"Glv",0))</f>
        <v>Glv</v>
      </c>
      <c r="I2718" s="1035"/>
      <c r="J2718" s="1036"/>
      <c r="K2718" s="516" t="s">
        <v>881</v>
      </c>
      <c r="L2718" s="535"/>
      <c r="M2718" s="517" t="str">
        <f t="shared" si="1525"/>
        <v>Y</v>
      </c>
      <c r="N2718" s="514">
        <f t="shared" si="1497"/>
        <v>116.1</v>
      </c>
      <c r="O2718" s="514">
        <f t="shared" si="1527"/>
        <v>0</v>
      </c>
      <c r="P2718" s="680">
        <f>'KB Duct Parts'!$AE$3</f>
        <v>0</v>
      </c>
      <c r="Q2718" s="681">
        <f t="shared" si="1529"/>
        <v>0</v>
      </c>
      <c r="R2718" s="682">
        <f t="shared" si="1530"/>
        <v>0</v>
      </c>
      <c r="S2718" s="716">
        <f t="shared" si="1498"/>
        <v>0.2</v>
      </c>
      <c r="T2718" s="679">
        <f t="shared" si="1531"/>
        <v>0</v>
      </c>
      <c r="U2718" s="679">
        <f t="shared" si="1532"/>
        <v>0</v>
      </c>
      <c r="Y2718" s="120"/>
      <c r="AD2718" s="81"/>
      <c r="AF2718" s="370"/>
      <c r="AG2718" s="374"/>
      <c r="AH2718" s="378"/>
      <c r="AI2718" s="381"/>
      <c r="AJ2718" s="386"/>
      <c r="AK2718" s="391"/>
      <c r="AL2718" s="386"/>
      <c r="AM2718" s="363">
        <f t="shared" si="1523"/>
        <v>1</v>
      </c>
      <c r="AN2718" s="578">
        <v>88</v>
      </c>
      <c r="AO2718" s="78">
        <f t="shared" si="1505"/>
        <v>0</v>
      </c>
      <c r="AP2718" s="78">
        <f t="shared" si="1499"/>
        <v>0</v>
      </c>
      <c r="AQ2718" s="78">
        <f t="shared" si="1500"/>
        <v>0</v>
      </c>
      <c r="AR2718" s="78">
        <f t="shared" si="1501"/>
        <v>0</v>
      </c>
      <c r="AS2718" s="78">
        <f t="shared" si="1502"/>
        <v>0</v>
      </c>
      <c r="AT2718" s="78">
        <f t="shared" si="1503"/>
        <v>0</v>
      </c>
      <c r="AU2718" s="363" t="s">
        <v>717</v>
      </c>
      <c r="AV2718" s="393"/>
      <c r="AW2718" s="395"/>
      <c r="AX2718" s="395">
        <v>0</v>
      </c>
      <c r="AY2718" s="395">
        <v>0</v>
      </c>
      <c r="AZ2718" s="395">
        <v>0</v>
      </c>
      <c r="BA2718" s="395">
        <v>0</v>
      </c>
      <c r="BB2718" s="395">
        <v>0</v>
      </c>
      <c r="BC2718" s="395">
        <v>0</v>
      </c>
      <c r="BD2718" s="115"/>
      <c r="BE2718" s="115"/>
      <c r="BF2718" s="115">
        <v>2</v>
      </c>
      <c r="BG2718" s="115">
        <v>11</v>
      </c>
      <c r="BH2718" s="423">
        <f t="shared" si="1526"/>
        <v>14.05</v>
      </c>
      <c r="BI2718" s="417">
        <f t="shared" si="1504"/>
        <v>28.1</v>
      </c>
      <c r="BJ2718" s="115"/>
      <c r="BK2718" s="115"/>
      <c r="BQ2718" s="74" t="str">
        <f t="shared" si="1506"/>
        <v xml:space="preserve"> </v>
      </c>
      <c r="BR2718" s="120" t="str">
        <f t="shared" si="1507"/>
        <v xml:space="preserve"> </v>
      </c>
      <c r="BS2718" s="120" t="str">
        <f t="shared" si="1508"/>
        <v xml:space="preserve"> </v>
      </c>
      <c r="BU2718" s="74" t="str">
        <f t="shared" si="1509"/>
        <v xml:space="preserve"> </v>
      </c>
      <c r="BV2718" s="120" t="str">
        <f t="shared" si="1510"/>
        <v xml:space="preserve"> </v>
      </c>
      <c r="BW2718" s="120" t="str">
        <f t="shared" si="1511"/>
        <v xml:space="preserve">  </v>
      </c>
      <c r="BY2718" s="74" t="str">
        <f t="shared" si="1512"/>
        <v xml:space="preserve"> </v>
      </c>
      <c r="BZ2718" s="120" t="str">
        <f t="shared" si="1513"/>
        <v xml:space="preserve"> </v>
      </c>
      <c r="CA2718" s="120" t="str">
        <f t="shared" si="1514"/>
        <v xml:space="preserve"> </v>
      </c>
      <c r="CC2718" s="115" t="str">
        <f t="shared" si="1515"/>
        <v xml:space="preserve"> </v>
      </c>
      <c r="CD2718" s="120" t="str">
        <f t="shared" si="1516"/>
        <v xml:space="preserve"> </v>
      </c>
      <c r="CE2718" s="417" t="str">
        <f t="shared" si="1517"/>
        <v xml:space="preserve"> </v>
      </c>
      <c r="CF2718" s="115"/>
      <c r="CG2718" s="115" t="str">
        <f t="shared" si="1518"/>
        <v xml:space="preserve"> </v>
      </c>
      <c r="CH2718" s="120" t="str">
        <f t="shared" si="1519"/>
        <v xml:space="preserve"> </v>
      </c>
      <c r="CI2718" s="417" t="str">
        <f t="shared" si="1520"/>
        <v xml:space="preserve"> </v>
      </c>
      <c r="CJ2718" s="115"/>
      <c r="CK2718" s="115" t="str">
        <f t="shared" si="1521"/>
        <v xml:space="preserve"> </v>
      </c>
      <c r="CL2718" s="120" t="str">
        <f t="shared" si="1522"/>
        <v xml:space="preserve"> </v>
      </c>
      <c r="CM2718" s="417" t="str">
        <f t="shared" si="1524"/>
        <v xml:space="preserve"> </v>
      </c>
      <c r="IS2718" s="111">
        <v>61.2</v>
      </c>
    </row>
    <row r="2719" spans="2:253" s="74" customFormat="1" ht="17.100000000000001" hidden="1" customHeight="1" x14ac:dyDescent="0.25">
      <c r="B2719" s="504">
        <f>IF('KB Duct Parts'!$BL$14=1,'Flanged Elbows'!AC15,0)</f>
        <v>0</v>
      </c>
      <c r="C2719" s="540" t="s">
        <v>1620</v>
      </c>
      <c r="D2719" s="506" t="str">
        <f t="shared" si="1533"/>
        <v>22112.60L</v>
      </c>
      <c r="E2719" s="504" t="s">
        <v>869</v>
      </c>
      <c r="F2719" s="508" t="str">
        <f t="shared" si="1528"/>
        <v xml:space="preserve"> </v>
      </c>
      <c r="G2719" s="509" t="s">
        <v>844</v>
      </c>
      <c r="H2719" s="504" t="str">
        <f>IF('Flanged Parts'!$BB$6=1,"CS",IF('Flanged Parts'!$BB$6=2,"Glv",0))</f>
        <v>Glv</v>
      </c>
      <c r="I2719" s="1035"/>
      <c r="J2719" s="1036"/>
      <c r="K2719" s="516" t="s">
        <v>881</v>
      </c>
      <c r="L2719" s="535"/>
      <c r="M2719" s="517" t="str">
        <f t="shared" si="1525"/>
        <v>Y</v>
      </c>
      <c r="N2719" s="514">
        <f t="shared" si="1497"/>
        <v>127.61999999999999</v>
      </c>
      <c r="O2719" s="514">
        <f t="shared" si="1527"/>
        <v>0</v>
      </c>
      <c r="P2719" s="680">
        <f>'KB Duct Parts'!$AE$3</f>
        <v>0</v>
      </c>
      <c r="Q2719" s="681">
        <f t="shared" si="1529"/>
        <v>0</v>
      </c>
      <c r="R2719" s="682">
        <f t="shared" si="1530"/>
        <v>0</v>
      </c>
      <c r="S2719" s="716">
        <f t="shared" si="1498"/>
        <v>0.2</v>
      </c>
      <c r="T2719" s="679">
        <f t="shared" si="1531"/>
        <v>0</v>
      </c>
      <c r="U2719" s="679">
        <f t="shared" si="1532"/>
        <v>0</v>
      </c>
      <c r="Y2719" s="120"/>
      <c r="AD2719" s="81"/>
      <c r="AF2719" s="370"/>
      <c r="AG2719" s="374"/>
      <c r="AH2719" s="378"/>
      <c r="AI2719" s="381"/>
      <c r="AJ2719" s="386"/>
      <c r="AK2719" s="391"/>
      <c r="AL2719" s="386"/>
      <c r="AM2719" s="363">
        <f t="shared" si="1523"/>
        <v>1</v>
      </c>
      <c r="AN2719" s="578">
        <v>97.1</v>
      </c>
      <c r="AO2719" s="78">
        <f t="shared" si="1505"/>
        <v>0</v>
      </c>
      <c r="AP2719" s="78">
        <f t="shared" si="1499"/>
        <v>0</v>
      </c>
      <c r="AQ2719" s="78">
        <f t="shared" si="1500"/>
        <v>0</v>
      </c>
      <c r="AR2719" s="78">
        <f t="shared" si="1501"/>
        <v>0</v>
      </c>
      <c r="AS2719" s="78">
        <f t="shared" si="1502"/>
        <v>0</v>
      </c>
      <c r="AT2719" s="78">
        <f t="shared" si="1503"/>
        <v>0</v>
      </c>
      <c r="AU2719" s="363" t="s">
        <v>717</v>
      </c>
      <c r="AV2719" s="393"/>
      <c r="AW2719" s="395"/>
      <c r="AX2719" s="395">
        <v>0</v>
      </c>
      <c r="AY2719" s="395">
        <v>0</v>
      </c>
      <c r="AZ2719" s="395">
        <v>0</v>
      </c>
      <c r="BA2719" s="395">
        <v>0</v>
      </c>
      <c r="BB2719" s="395">
        <v>0</v>
      </c>
      <c r="BC2719" s="395">
        <v>0</v>
      </c>
      <c r="BD2719" s="115"/>
      <c r="BE2719" s="115"/>
      <c r="BF2719" s="115">
        <v>2</v>
      </c>
      <c r="BG2719" s="115">
        <v>12</v>
      </c>
      <c r="BH2719" s="423">
        <f t="shared" si="1526"/>
        <v>15.26</v>
      </c>
      <c r="BI2719" s="417">
        <f t="shared" si="1504"/>
        <v>30.52</v>
      </c>
      <c r="BJ2719" s="115"/>
      <c r="BK2719" s="115"/>
      <c r="BQ2719" s="74" t="str">
        <f t="shared" si="1506"/>
        <v xml:space="preserve"> </v>
      </c>
      <c r="BR2719" s="120" t="str">
        <f t="shared" si="1507"/>
        <v xml:space="preserve"> </v>
      </c>
      <c r="BS2719" s="120" t="str">
        <f t="shared" si="1508"/>
        <v xml:space="preserve"> </v>
      </c>
      <c r="BU2719" s="74" t="str">
        <f t="shared" si="1509"/>
        <v xml:space="preserve"> </v>
      </c>
      <c r="BV2719" s="120" t="str">
        <f t="shared" si="1510"/>
        <v xml:space="preserve"> </v>
      </c>
      <c r="BW2719" s="120" t="str">
        <f t="shared" si="1511"/>
        <v xml:space="preserve">  </v>
      </c>
      <c r="BY2719" s="74" t="str">
        <f t="shared" si="1512"/>
        <v xml:space="preserve"> </v>
      </c>
      <c r="BZ2719" s="120" t="str">
        <f t="shared" si="1513"/>
        <v xml:space="preserve"> </v>
      </c>
      <c r="CA2719" s="120" t="str">
        <f t="shared" si="1514"/>
        <v xml:space="preserve"> </v>
      </c>
      <c r="CC2719" s="115" t="str">
        <f t="shared" si="1515"/>
        <v xml:space="preserve"> </v>
      </c>
      <c r="CD2719" s="120" t="str">
        <f t="shared" si="1516"/>
        <v xml:space="preserve"> </v>
      </c>
      <c r="CE2719" s="417" t="str">
        <f t="shared" si="1517"/>
        <v xml:space="preserve"> </v>
      </c>
      <c r="CF2719" s="115"/>
      <c r="CG2719" s="115" t="str">
        <f t="shared" si="1518"/>
        <v xml:space="preserve"> </v>
      </c>
      <c r="CH2719" s="120" t="str">
        <f t="shared" si="1519"/>
        <v xml:space="preserve"> </v>
      </c>
      <c r="CI2719" s="417" t="str">
        <f t="shared" si="1520"/>
        <v xml:space="preserve"> </v>
      </c>
      <c r="CJ2719" s="115"/>
      <c r="CK2719" s="115" t="str">
        <f t="shared" si="1521"/>
        <v xml:space="preserve"> </v>
      </c>
      <c r="CL2719" s="120" t="str">
        <f t="shared" si="1522"/>
        <v xml:space="preserve"> </v>
      </c>
      <c r="CM2719" s="417" t="str">
        <f t="shared" si="1524"/>
        <v xml:space="preserve"> </v>
      </c>
      <c r="IS2719" s="111">
        <v>69</v>
      </c>
    </row>
    <row r="2720" spans="2:253" s="74" customFormat="1" ht="17.100000000000001" hidden="1" customHeight="1" x14ac:dyDescent="0.25">
      <c r="B2720" s="504">
        <f>IF('KB Duct Parts'!$BL$14=1,'Flanged Elbows'!AC16,0)</f>
        <v>0</v>
      </c>
      <c r="C2720" s="540" t="s">
        <v>1621</v>
      </c>
      <c r="D2720" s="506" t="str">
        <f t="shared" si="1533"/>
        <v>22113.60L</v>
      </c>
      <c r="E2720" s="504" t="s">
        <v>870</v>
      </c>
      <c r="F2720" s="508" t="str">
        <f t="shared" si="1528"/>
        <v xml:space="preserve"> </v>
      </c>
      <c r="G2720" s="509" t="s">
        <v>844</v>
      </c>
      <c r="H2720" s="504" t="str">
        <f>IF('Flanged Parts'!$BB$6=1,"CS",IF('Flanged Parts'!$BB$6=2,"Glv",0))</f>
        <v>Glv</v>
      </c>
      <c r="I2720" s="1035"/>
      <c r="J2720" s="1036"/>
      <c r="K2720" s="516" t="s">
        <v>881</v>
      </c>
      <c r="L2720" s="535"/>
      <c r="M2720" s="517" t="str">
        <f t="shared" si="1525"/>
        <v>Y</v>
      </c>
      <c r="N2720" s="514">
        <f t="shared" si="1497"/>
        <v>142.48000000000002</v>
      </c>
      <c r="O2720" s="514">
        <f t="shared" si="1527"/>
        <v>0</v>
      </c>
      <c r="P2720" s="680">
        <f>'KB Duct Parts'!$AE$3</f>
        <v>0</v>
      </c>
      <c r="Q2720" s="681">
        <f t="shared" si="1529"/>
        <v>0</v>
      </c>
      <c r="R2720" s="682">
        <f t="shared" si="1530"/>
        <v>0</v>
      </c>
      <c r="S2720" s="716">
        <f t="shared" si="1498"/>
        <v>0.2</v>
      </c>
      <c r="T2720" s="679">
        <f t="shared" si="1531"/>
        <v>0</v>
      </c>
      <c r="U2720" s="679">
        <f t="shared" si="1532"/>
        <v>0</v>
      </c>
      <c r="Y2720" s="120"/>
      <c r="AD2720" s="81"/>
      <c r="AF2720" s="370"/>
      <c r="AG2720" s="374"/>
      <c r="AH2720" s="378"/>
      <c r="AI2720" s="381"/>
      <c r="AJ2720" s="386"/>
      <c r="AK2720" s="391"/>
      <c r="AL2720" s="386"/>
      <c r="AM2720" s="363">
        <f t="shared" si="1523"/>
        <v>1</v>
      </c>
      <c r="AN2720" s="578">
        <v>107.2</v>
      </c>
      <c r="AO2720" s="78">
        <f t="shared" si="1505"/>
        <v>0</v>
      </c>
      <c r="AP2720" s="78">
        <f t="shared" si="1499"/>
        <v>0</v>
      </c>
      <c r="AQ2720" s="78">
        <f t="shared" si="1500"/>
        <v>0</v>
      </c>
      <c r="AR2720" s="78">
        <f t="shared" si="1501"/>
        <v>0</v>
      </c>
      <c r="AS2720" s="78">
        <f t="shared" si="1502"/>
        <v>0</v>
      </c>
      <c r="AT2720" s="78">
        <f t="shared" si="1503"/>
        <v>0</v>
      </c>
      <c r="AU2720" s="363" t="s">
        <v>717</v>
      </c>
      <c r="AV2720" s="393"/>
      <c r="AW2720" s="395"/>
      <c r="AX2720" s="395">
        <v>0</v>
      </c>
      <c r="AY2720" s="395">
        <v>0</v>
      </c>
      <c r="AZ2720" s="395">
        <v>0</v>
      </c>
      <c r="BA2720" s="395">
        <v>0</v>
      </c>
      <c r="BB2720" s="395">
        <v>0</v>
      </c>
      <c r="BC2720" s="395">
        <v>0</v>
      </c>
      <c r="BD2720" s="115"/>
      <c r="BE2720" s="115"/>
      <c r="BF2720" s="115">
        <v>2</v>
      </c>
      <c r="BG2720" s="115">
        <v>13</v>
      </c>
      <c r="BH2720" s="423">
        <f t="shared" si="1526"/>
        <v>17.64</v>
      </c>
      <c r="BI2720" s="417">
        <f t="shared" si="1504"/>
        <v>35.28</v>
      </c>
      <c r="BJ2720" s="115"/>
      <c r="BK2720" s="115"/>
      <c r="BQ2720" s="74" t="str">
        <f t="shared" si="1506"/>
        <v xml:space="preserve"> </v>
      </c>
      <c r="BR2720" s="120" t="str">
        <f t="shared" si="1507"/>
        <v xml:space="preserve"> </v>
      </c>
      <c r="BS2720" s="120" t="str">
        <f t="shared" si="1508"/>
        <v xml:space="preserve"> </v>
      </c>
      <c r="BU2720" s="74" t="str">
        <f t="shared" si="1509"/>
        <v xml:space="preserve"> </v>
      </c>
      <c r="BV2720" s="120" t="str">
        <f t="shared" si="1510"/>
        <v xml:space="preserve"> </v>
      </c>
      <c r="BW2720" s="120" t="str">
        <f t="shared" si="1511"/>
        <v xml:space="preserve">  </v>
      </c>
      <c r="BY2720" s="74" t="str">
        <f t="shared" si="1512"/>
        <v xml:space="preserve"> </v>
      </c>
      <c r="BZ2720" s="120" t="str">
        <f t="shared" si="1513"/>
        <v xml:space="preserve"> </v>
      </c>
      <c r="CA2720" s="120" t="str">
        <f t="shared" si="1514"/>
        <v xml:space="preserve"> </v>
      </c>
      <c r="CC2720" s="115" t="str">
        <f t="shared" si="1515"/>
        <v xml:space="preserve"> </v>
      </c>
      <c r="CD2720" s="120" t="str">
        <f t="shared" si="1516"/>
        <v xml:space="preserve"> </v>
      </c>
      <c r="CE2720" s="417" t="str">
        <f t="shared" si="1517"/>
        <v xml:space="preserve"> </v>
      </c>
      <c r="CF2720" s="115"/>
      <c r="CG2720" s="115" t="str">
        <f t="shared" si="1518"/>
        <v xml:space="preserve"> </v>
      </c>
      <c r="CH2720" s="120" t="str">
        <f t="shared" si="1519"/>
        <v xml:space="preserve"> </v>
      </c>
      <c r="CI2720" s="417" t="str">
        <f t="shared" si="1520"/>
        <v xml:space="preserve"> </v>
      </c>
      <c r="CJ2720" s="115"/>
      <c r="CK2720" s="115" t="str">
        <f t="shared" si="1521"/>
        <v xml:space="preserve"> </v>
      </c>
      <c r="CL2720" s="120" t="str">
        <f t="shared" si="1522"/>
        <v xml:space="preserve"> </v>
      </c>
      <c r="CM2720" s="417" t="str">
        <f t="shared" si="1524"/>
        <v xml:space="preserve"> </v>
      </c>
      <c r="IS2720" s="111">
        <v>76.7</v>
      </c>
    </row>
    <row r="2721" spans="2:253" s="74" customFormat="1" ht="17.100000000000001" hidden="1" customHeight="1" x14ac:dyDescent="0.25">
      <c r="B2721" s="504">
        <f>IF('KB Duct Parts'!$BL$14=1,'Flanged Elbows'!AC17,0)</f>
        <v>0</v>
      </c>
      <c r="C2721" s="540" t="s">
        <v>1622</v>
      </c>
      <c r="D2721" s="506" t="str">
        <f t="shared" si="1533"/>
        <v>22114.60L</v>
      </c>
      <c r="E2721" s="504" t="s">
        <v>871</v>
      </c>
      <c r="F2721" s="508" t="str">
        <f t="shared" si="1528"/>
        <v xml:space="preserve"> </v>
      </c>
      <c r="G2721" s="509" t="s">
        <v>844</v>
      </c>
      <c r="H2721" s="504" t="str">
        <f>IF('Flanged Parts'!$BB$6=1,"CS",IF('Flanged Parts'!$BB$6=2,"Glv",0))</f>
        <v>Glv</v>
      </c>
      <c r="I2721" s="1035"/>
      <c r="J2721" s="1036"/>
      <c r="K2721" s="516" t="s">
        <v>881</v>
      </c>
      <c r="L2721" s="535"/>
      <c r="M2721" s="517" t="str">
        <f t="shared" si="1525"/>
        <v>Y</v>
      </c>
      <c r="N2721" s="514">
        <f t="shared" si="1497"/>
        <v>157.32</v>
      </c>
      <c r="O2721" s="514">
        <f t="shared" si="1527"/>
        <v>0</v>
      </c>
      <c r="P2721" s="680">
        <f>'KB Duct Parts'!$AE$3</f>
        <v>0</v>
      </c>
      <c r="Q2721" s="681">
        <f t="shared" si="1529"/>
        <v>0</v>
      </c>
      <c r="R2721" s="682">
        <f t="shared" si="1530"/>
        <v>0</v>
      </c>
      <c r="S2721" s="716">
        <f t="shared" si="1498"/>
        <v>0.2</v>
      </c>
      <c r="T2721" s="679">
        <f t="shared" si="1531"/>
        <v>0</v>
      </c>
      <c r="U2721" s="679">
        <f t="shared" si="1532"/>
        <v>0</v>
      </c>
      <c r="Y2721" s="120"/>
      <c r="AD2721" s="81"/>
      <c r="AF2721" s="370"/>
      <c r="AG2721" s="374"/>
      <c r="AH2721" s="378"/>
      <c r="AI2721" s="381"/>
      <c r="AJ2721" s="386"/>
      <c r="AK2721" s="391"/>
      <c r="AL2721" s="386"/>
      <c r="AM2721" s="363">
        <f t="shared" si="1523"/>
        <v>1</v>
      </c>
      <c r="AN2721" s="578">
        <v>117</v>
      </c>
      <c r="AO2721" s="78">
        <f t="shared" si="1505"/>
        <v>0</v>
      </c>
      <c r="AP2721" s="78">
        <f t="shared" si="1499"/>
        <v>0</v>
      </c>
      <c r="AQ2721" s="78">
        <f t="shared" si="1500"/>
        <v>0</v>
      </c>
      <c r="AR2721" s="78">
        <f t="shared" si="1501"/>
        <v>0</v>
      </c>
      <c r="AS2721" s="78">
        <f t="shared" si="1502"/>
        <v>0</v>
      </c>
      <c r="AT2721" s="78">
        <f t="shared" si="1503"/>
        <v>0</v>
      </c>
      <c r="AU2721" s="363" t="s">
        <v>717</v>
      </c>
      <c r="AV2721" s="393"/>
      <c r="AW2721" s="395"/>
      <c r="AX2721" s="395">
        <v>0</v>
      </c>
      <c r="AY2721" s="395">
        <v>0</v>
      </c>
      <c r="AZ2721" s="395">
        <v>0</v>
      </c>
      <c r="BA2721" s="395">
        <v>0</v>
      </c>
      <c r="BB2721" s="395">
        <v>0</v>
      </c>
      <c r="BC2721" s="395">
        <v>0</v>
      </c>
      <c r="BD2721" s="115"/>
      <c r="BE2721" s="115"/>
      <c r="BF2721" s="115">
        <v>2</v>
      </c>
      <c r="BG2721" s="115">
        <v>14</v>
      </c>
      <c r="BH2721" s="423">
        <f t="shared" si="1526"/>
        <v>20.16</v>
      </c>
      <c r="BI2721" s="417">
        <f t="shared" si="1504"/>
        <v>40.32</v>
      </c>
      <c r="BJ2721" s="115"/>
      <c r="BK2721" s="115"/>
      <c r="BQ2721" s="74" t="str">
        <f t="shared" si="1506"/>
        <v xml:space="preserve"> </v>
      </c>
      <c r="BR2721" s="120" t="str">
        <f t="shared" si="1507"/>
        <v xml:space="preserve"> </v>
      </c>
      <c r="BS2721" s="120" t="str">
        <f t="shared" si="1508"/>
        <v xml:space="preserve"> </v>
      </c>
      <c r="BU2721" s="74" t="str">
        <f t="shared" si="1509"/>
        <v xml:space="preserve"> </v>
      </c>
      <c r="BV2721" s="120" t="str">
        <f t="shared" si="1510"/>
        <v xml:space="preserve"> </v>
      </c>
      <c r="BW2721" s="120" t="str">
        <f t="shared" si="1511"/>
        <v xml:space="preserve">  </v>
      </c>
      <c r="BY2721" s="74" t="str">
        <f t="shared" si="1512"/>
        <v xml:space="preserve"> </v>
      </c>
      <c r="BZ2721" s="120" t="str">
        <f t="shared" si="1513"/>
        <v xml:space="preserve"> </v>
      </c>
      <c r="CA2721" s="120" t="str">
        <f t="shared" si="1514"/>
        <v xml:space="preserve"> </v>
      </c>
      <c r="CC2721" s="115" t="str">
        <f t="shared" si="1515"/>
        <v xml:space="preserve"> </v>
      </c>
      <c r="CD2721" s="120" t="str">
        <f t="shared" si="1516"/>
        <v xml:space="preserve"> </v>
      </c>
      <c r="CE2721" s="417" t="str">
        <f t="shared" si="1517"/>
        <v xml:space="preserve"> </v>
      </c>
      <c r="CF2721" s="115"/>
      <c r="CG2721" s="115" t="str">
        <f t="shared" si="1518"/>
        <v xml:space="preserve"> </v>
      </c>
      <c r="CH2721" s="120" t="str">
        <f t="shared" si="1519"/>
        <v xml:space="preserve"> </v>
      </c>
      <c r="CI2721" s="417" t="str">
        <f t="shared" si="1520"/>
        <v xml:space="preserve"> </v>
      </c>
      <c r="CJ2721" s="115"/>
      <c r="CK2721" s="115" t="str">
        <f t="shared" si="1521"/>
        <v xml:space="preserve"> </v>
      </c>
      <c r="CL2721" s="120" t="str">
        <f t="shared" si="1522"/>
        <v xml:space="preserve"> </v>
      </c>
      <c r="CM2721" s="417" t="str">
        <f t="shared" si="1524"/>
        <v xml:space="preserve"> </v>
      </c>
      <c r="IS2721" s="111">
        <v>83.9</v>
      </c>
    </row>
    <row r="2722" spans="2:253" s="74" customFormat="1" ht="17.100000000000001" hidden="1" customHeight="1" x14ac:dyDescent="0.25">
      <c r="B2722" s="504">
        <f>IF('KB Duct Parts'!$BL$14=1,'Flanged Elbows'!AC18,0)</f>
        <v>0</v>
      </c>
      <c r="C2722" s="540" t="s">
        <v>1623</v>
      </c>
      <c r="D2722" s="506" t="str">
        <f t="shared" si="1533"/>
        <v>22115.60L</v>
      </c>
      <c r="E2722" s="504" t="s">
        <v>872</v>
      </c>
      <c r="F2722" s="508" t="str">
        <f t="shared" si="1528"/>
        <v xml:space="preserve"> </v>
      </c>
      <c r="G2722" s="509" t="s">
        <v>844</v>
      </c>
      <c r="H2722" s="504" t="str">
        <f>IF('Flanged Parts'!$BB$6=1,"CS",IF('Flanged Parts'!$BB$6=2,"Glv",0))</f>
        <v>Glv</v>
      </c>
      <c r="I2722" s="1035"/>
      <c r="J2722" s="1036"/>
      <c r="K2722" s="516" t="s">
        <v>881</v>
      </c>
      <c r="L2722" s="535"/>
      <c r="M2722" s="517" t="str">
        <f t="shared" si="1525"/>
        <v>Y</v>
      </c>
      <c r="N2722" s="514">
        <f t="shared" si="1497"/>
        <v>169</v>
      </c>
      <c r="O2722" s="514">
        <f t="shared" si="1527"/>
        <v>0</v>
      </c>
      <c r="P2722" s="680">
        <f>'KB Duct Parts'!$AE$3</f>
        <v>0</v>
      </c>
      <c r="Q2722" s="681">
        <f t="shared" si="1529"/>
        <v>0</v>
      </c>
      <c r="R2722" s="682">
        <f t="shared" si="1530"/>
        <v>0</v>
      </c>
      <c r="S2722" s="716">
        <f t="shared" si="1498"/>
        <v>0.2</v>
      </c>
      <c r="T2722" s="679">
        <f t="shared" si="1531"/>
        <v>0</v>
      </c>
      <c r="U2722" s="679">
        <f t="shared" si="1532"/>
        <v>0</v>
      </c>
      <c r="Y2722" s="120"/>
      <c r="AD2722" s="81"/>
      <c r="AF2722" s="370"/>
      <c r="AG2722" s="374"/>
      <c r="AH2722" s="378"/>
      <c r="AI2722" s="381"/>
      <c r="AJ2722" s="386"/>
      <c r="AK2722" s="391"/>
      <c r="AL2722" s="386"/>
      <c r="AM2722" s="363">
        <f t="shared" si="1523"/>
        <v>1</v>
      </c>
      <c r="AN2722" s="578">
        <v>125</v>
      </c>
      <c r="AO2722" s="78">
        <f t="shared" si="1505"/>
        <v>0</v>
      </c>
      <c r="AP2722" s="78">
        <f t="shared" si="1499"/>
        <v>0</v>
      </c>
      <c r="AQ2722" s="78">
        <f t="shared" si="1500"/>
        <v>0</v>
      </c>
      <c r="AR2722" s="78">
        <f t="shared" si="1501"/>
        <v>0</v>
      </c>
      <c r="AS2722" s="78">
        <f t="shared" si="1502"/>
        <v>0</v>
      </c>
      <c r="AT2722" s="78">
        <f t="shared" si="1503"/>
        <v>0</v>
      </c>
      <c r="AU2722" s="363" t="s">
        <v>717</v>
      </c>
      <c r="AV2722" s="393"/>
      <c r="AW2722" s="395"/>
      <c r="AX2722" s="395">
        <v>0</v>
      </c>
      <c r="AY2722" s="395">
        <v>0</v>
      </c>
      <c r="AZ2722" s="395">
        <v>0</v>
      </c>
      <c r="BA2722" s="395">
        <v>0</v>
      </c>
      <c r="BB2722" s="395">
        <v>0</v>
      </c>
      <c r="BC2722" s="395">
        <v>0</v>
      </c>
      <c r="BD2722" s="115"/>
      <c r="BE2722" s="115"/>
      <c r="BF2722" s="115">
        <v>2</v>
      </c>
      <c r="BG2722" s="115">
        <v>15</v>
      </c>
      <c r="BH2722" s="423">
        <f t="shared" si="1526"/>
        <v>22</v>
      </c>
      <c r="BI2722" s="417">
        <f t="shared" si="1504"/>
        <v>44</v>
      </c>
      <c r="BJ2722" s="115"/>
      <c r="BK2722" s="115"/>
      <c r="BQ2722" s="74" t="str">
        <f t="shared" si="1506"/>
        <v xml:space="preserve"> </v>
      </c>
      <c r="BR2722" s="120" t="str">
        <f t="shared" si="1507"/>
        <v xml:space="preserve"> </v>
      </c>
      <c r="BS2722" s="120" t="str">
        <f t="shared" si="1508"/>
        <v xml:space="preserve"> </v>
      </c>
      <c r="BU2722" s="74" t="str">
        <f t="shared" si="1509"/>
        <v xml:space="preserve"> </v>
      </c>
      <c r="BV2722" s="120" t="str">
        <f t="shared" si="1510"/>
        <v xml:space="preserve"> </v>
      </c>
      <c r="BW2722" s="120" t="str">
        <f t="shared" si="1511"/>
        <v xml:space="preserve">  </v>
      </c>
      <c r="BY2722" s="74" t="str">
        <f t="shared" si="1512"/>
        <v xml:space="preserve"> </v>
      </c>
      <c r="BZ2722" s="120" t="str">
        <f t="shared" si="1513"/>
        <v xml:space="preserve"> </v>
      </c>
      <c r="CA2722" s="120" t="str">
        <f t="shared" si="1514"/>
        <v xml:space="preserve"> </v>
      </c>
      <c r="CC2722" s="115" t="str">
        <f t="shared" si="1515"/>
        <v xml:space="preserve"> </v>
      </c>
      <c r="CD2722" s="120" t="str">
        <f t="shared" si="1516"/>
        <v xml:space="preserve"> </v>
      </c>
      <c r="CE2722" s="417" t="str">
        <f t="shared" si="1517"/>
        <v xml:space="preserve"> </v>
      </c>
      <c r="CF2722" s="115"/>
      <c r="CG2722" s="115" t="str">
        <f t="shared" si="1518"/>
        <v xml:space="preserve"> </v>
      </c>
      <c r="CH2722" s="120" t="str">
        <f t="shared" si="1519"/>
        <v xml:space="preserve"> </v>
      </c>
      <c r="CI2722" s="417" t="str">
        <f t="shared" si="1520"/>
        <v xml:space="preserve"> </v>
      </c>
      <c r="CJ2722" s="115"/>
      <c r="CK2722" s="115" t="str">
        <f t="shared" si="1521"/>
        <v xml:space="preserve"> </v>
      </c>
      <c r="CL2722" s="120" t="str">
        <f t="shared" si="1522"/>
        <v xml:space="preserve"> </v>
      </c>
      <c r="CM2722" s="417" t="str">
        <f t="shared" si="1524"/>
        <v xml:space="preserve"> </v>
      </c>
      <c r="IS2722" s="111">
        <v>93.3</v>
      </c>
    </row>
    <row r="2723" spans="2:253" s="74" customFormat="1" ht="17.100000000000001" hidden="1" customHeight="1" x14ac:dyDescent="0.25">
      <c r="B2723" s="504">
        <f>IF('KB Duct Parts'!$BL$14=1,'Flanged Elbows'!AD7,0)</f>
        <v>0</v>
      </c>
      <c r="C2723" s="540" t="s">
        <v>1624</v>
      </c>
      <c r="D2723" s="506" t="str">
        <f t="shared" si="1533"/>
        <v>22104.45L</v>
      </c>
      <c r="E2723" s="504" t="s">
        <v>861</v>
      </c>
      <c r="F2723" s="508" t="str">
        <f t="shared" si="1528"/>
        <v xml:space="preserve"> </v>
      </c>
      <c r="G2723" s="509" t="s">
        <v>842</v>
      </c>
      <c r="H2723" s="504" t="str">
        <f>IF('Flanged Parts'!$BB$6=1,"CS",IF('Flanged Parts'!$BB$6=2,"Glv",0))</f>
        <v>Glv</v>
      </c>
      <c r="I2723" s="1035"/>
      <c r="J2723" s="1036"/>
      <c r="K2723" s="516" t="s">
        <v>881</v>
      </c>
      <c r="L2723" s="535"/>
      <c r="M2723" s="517" t="str">
        <f t="shared" si="1525"/>
        <v>Y</v>
      </c>
      <c r="N2723" s="514">
        <f t="shared" si="1497"/>
        <v>27.66</v>
      </c>
      <c r="O2723" s="514">
        <f t="shared" si="1527"/>
        <v>0</v>
      </c>
      <c r="P2723" s="680">
        <f>'KB Duct Parts'!$AE$3</f>
        <v>0</v>
      </c>
      <c r="Q2723" s="681">
        <f t="shared" si="1529"/>
        <v>0</v>
      </c>
      <c r="R2723" s="682">
        <f t="shared" si="1530"/>
        <v>0</v>
      </c>
      <c r="S2723" s="716">
        <f t="shared" si="1498"/>
        <v>0.2</v>
      </c>
      <c r="T2723" s="679">
        <f t="shared" si="1531"/>
        <v>0</v>
      </c>
      <c r="U2723" s="679">
        <f t="shared" si="1532"/>
        <v>0</v>
      </c>
      <c r="Y2723" s="120"/>
      <c r="AD2723" s="81"/>
      <c r="AF2723" s="370"/>
      <c r="AG2723" s="374"/>
      <c r="AH2723" s="378"/>
      <c r="AI2723" s="381"/>
      <c r="AJ2723" s="386"/>
      <c r="AK2723" s="391"/>
      <c r="AL2723" s="386"/>
      <c r="AM2723" s="363">
        <f t="shared" si="1523"/>
        <v>1</v>
      </c>
      <c r="AN2723" s="578">
        <v>20</v>
      </c>
      <c r="AO2723" s="78">
        <f t="shared" si="1505"/>
        <v>0</v>
      </c>
      <c r="AP2723" s="78">
        <f t="shared" si="1499"/>
        <v>0</v>
      </c>
      <c r="AQ2723" s="78">
        <f t="shared" si="1500"/>
        <v>0</v>
      </c>
      <c r="AR2723" s="78">
        <f t="shared" si="1501"/>
        <v>0</v>
      </c>
      <c r="AS2723" s="78">
        <f t="shared" si="1502"/>
        <v>0</v>
      </c>
      <c r="AT2723" s="78">
        <f t="shared" si="1503"/>
        <v>0</v>
      </c>
      <c r="AU2723" s="363" t="s">
        <v>717</v>
      </c>
      <c r="AV2723" s="393"/>
      <c r="AW2723" s="395"/>
      <c r="AX2723" s="395">
        <v>0</v>
      </c>
      <c r="AY2723" s="395">
        <v>0</v>
      </c>
      <c r="AZ2723" s="395">
        <v>0</v>
      </c>
      <c r="BA2723" s="395">
        <v>0</v>
      </c>
      <c r="BB2723" s="395">
        <v>0</v>
      </c>
      <c r="BC2723" s="395">
        <v>0</v>
      </c>
      <c r="BD2723" s="115"/>
      <c r="BE2723" s="115"/>
      <c r="BF2723" s="115">
        <v>2</v>
      </c>
      <c r="BG2723" s="115">
        <v>4</v>
      </c>
      <c r="BH2723" s="423">
        <f t="shared" si="1526"/>
        <v>3.83</v>
      </c>
      <c r="BI2723" s="417">
        <f t="shared" si="1504"/>
        <v>7.66</v>
      </c>
      <c r="BJ2723" s="115"/>
      <c r="BK2723" s="115"/>
      <c r="BQ2723" s="74" t="str">
        <f t="shared" si="1506"/>
        <v xml:space="preserve"> </v>
      </c>
      <c r="BR2723" s="120" t="str">
        <f t="shared" si="1507"/>
        <v xml:space="preserve"> </v>
      </c>
      <c r="BS2723" s="120" t="str">
        <f t="shared" si="1508"/>
        <v xml:space="preserve"> </v>
      </c>
      <c r="BU2723" s="74" t="str">
        <f t="shared" si="1509"/>
        <v xml:space="preserve"> </v>
      </c>
      <c r="BV2723" s="120" t="str">
        <f t="shared" si="1510"/>
        <v xml:space="preserve"> </v>
      </c>
      <c r="BW2723" s="120" t="str">
        <f t="shared" si="1511"/>
        <v xml:space="preserve">  </v>
      </c>
      <c r="BY2723" s="74" t="str">
        <f t="shared" si="1512"/>
        <v xml:space="preserve"> </v>
      </c>
      <c r="BZ2723" s="120" t="str">
        <f t="shared" si="1513"/>
        <v xml:space="preserve"> </v>
      </c>
      <c r="CA2723" s="120" t="str">
        <f t="shared" si="1514"/>
        <v xml:space="preserve"> </v>
      </c>
      <c r="CC2723" s="115" t="str">
        <f t="shared" si="1515"/>
        <v xml:space="preserve"> </v>
      </c>
      <c r="CD2723" s="120" t="str">
        <f t="shared" si="1516"/>
        <v xml:space="preserve"> </v>
      </c>
      <c r="CE2723" s="417" t="str">
        <f t="shared" si="1517"/>
        <v xml:space="preserve"> </v>
      </c>
      <c r="CF2723" s="115"/>
      <c r="CG2723" s="115" t="str">
        <f t="shared" si="1518"/>
        <v xml:space="preserve"> </v>
      </c>
      <c r="CH2723" s="120" t="str">
        <f t="shared" si="1519"/>
        <v xml:space="preserve"> </v>
      </c>
      <c r="CI2723" s="417" t="str">
        <f t="shared" si="1520"/>
        <v xml:space="preserve"> </v>
      </c>
      <c r="CJ2723" s="115"/>
      <c r="CK2723" s="115" t="str">
        <f t="shared" si="1521"/>
        <v xml:space="preserve"> </v>
      </c>
      <c r="CL2723" s="120" t="str">
        <f t="shared" si="1522"/>
        <v xml:space="preserve"> </v>
      </c>
      <c r="CM2723" s="417" t="str">
        <f t="shared" si="1524"/>
        <v xml:space="preserve"> </v>
      </c>
      <c r="IS2723" s="111">
        <v>16.7</v>
      </c>
    </row>
    <row r="2724" spans="2:253" s="74" customFormat="1" ht="17.100000000000001" hidden="1" customHeight="1" x14ac:dyDescent="0.25">
      <c r="B2724" s="504">
        <f>IF('KB Duct Parts'!$BL$14=1,'Flanged Elbows'!AD8,0)</f>
        <v>0</v>
      </c>
      <c r="C2724" s="540" t="s">
        <v>1625</v>
      </c>
      <c r="D2724" s="506" t="str">
        <f t="shared" si="1533"/>
        <v>22105.45L</v>
      </c>
      <c r="E2724" s="504" t="s">
        <v>862</v>
      </c>
      <c r="F2724" s="508" t="str">
        <f t="shared" si="1528"/>
        <v xml:space="preserve"> </v>
      </c>
      <c r="G2724" s="509" t="s">
        <v>842</v>
      </c>
      <c r="H2724" s="504" t="str">
        <f>IF('Flanged Parts'!$BB$6=1,"CS",IF('Flanged Parts'!$BB$6=2,"Glv",0))</f>
        <v>Glv</v>
      </c>
      <c r="I2724" s="1035"/>
      <c r="J2724" s="1036"/>
      <c r="K2724" s="516" t="s">
        <v>881</v>
      </c>
      <c r="L2724" s="535"/>
      <c r="M2724" s="517" t="str">
        <f t="shared" si="1525"/>
        <v>Y</v>
      </c>
      <c r="N2724" s="514">
        <f t="shared" si="1497"/>
        <v>33.5</v>
      </c>
      <c r="O2724" s="514">
        <f t="shared" si="1527"/>
        <v>0</v>
      </c>
      <c r="P2724" s="680">
        <f>'KB Duct Parts'!$AE$3</f>
        <v>0</v>
      </c>
      <c r="Q2724" s="681">
        <f t="shared" si="1529"/>
        <v>0</v>
      </c>
      <c r="R2724" s="682">
        <f t="shared" si="1530"/>
        <v>0</v>
      </c>
      <c r="S2724" s="716">
        <f t="shared" si="1498"/>
        <v>0.2</v>
      </c>
      <c r="T2724" s="679">
        <f t="shared" si="1531"/>
        <v>0</v>
      </c>
      <c r="U2724" s="679">
        <f t="shared" si="1532"/>
        <v>0</v>
      </c>
      <c r="Y2724" s="120"/>
      <c r="AD2724" s="81"/>
      <c r="AF2724" s="370"/>
      <c r="AG2724" s="374"/>
      <c r="AH2724" s="378"/>
      <c r="AI2724" s="381"/>
      <c r="AJ2724" s="386"/>
      <c r="AK2724" s="391"/>
      <c r="AL2724" s="386"/>
      <c r="AM2724" s="363">
        <f t="shared" si="1523"/>
        <v>1</v>
      </c>
      <c r="AN2724" s="578">
        <v>23.7</v>
      </c>
      <c r="AO2724" s="78">
        <f t="shared" si="1505"/>
        <v>0</v>
      </c>
      <c r="AP2724" s="78">
        <f t="shared" si="1499"/>
        <v>0</v>
      </c>
      <c r="AQ2724" s="78">
        <f t="shared" si="1500"/>
        <v>0</v>
      </c>
      <c r="AR2724" s="78">
        <f t="shared" si="1501"/>
        <v>0</v>
      </c>
      <c r="AS2724" s="78">
        <f t="shared" si="1502"/>
        <v>0</v>
      </c>
      <c r="AT2724" s="78">
        <f t="shared" si="1503"/>
        <v>0</v>
      </c>
      <c r="AU2724" s="363" t="s">
        <v>717</v>
      </c>
      <c r="AV2724" s="393"/>
      <c r="AW2724" s="395"/>
      <c r="AX2724" s="395">
        <v>0</v>
      </c>
      <c r="AY2724" s="395">
        <v>0</v>
      </c>
      <c r="AZ2724" s="395">
        <v>0</v>
      </c>
      <c r="BA2724" s="395">
        <v>0</v>
      </c>
      <c r="BB2724" s="395">
        <v>0</v>
      </c>
      <c r="BC2724" s="395">
        <v>0</v>
      </c>
      <c r="BD2724" s="115"/>
      <c r="BE2724" s="115"/>
      <c r="BF2724" s="115">
        <v>2</v>
      </c>
      <c r="BG2724" s="115">
        <v>5</v>
      </c>
      <c r="BH2724" s="423">
        <f t="shared" si="1526"/>
        <v>4.9000000000000004</v>
      </c>
      <c r="BI2724" s="417">
        <f t="shared" si="1504"/>
        <v>9.8000000000000007</v>
      </c>
      <c r="BJ2724" s="115"/>
      <c r="BK2724" s="115"/>
      <c r="BQ2724" s="74" t="str">
        <f t="shared" si="1506"/>
        <v xml:space="preserve"> </v>
      </c>
      <c r="BR2724" s="120" t="str">
        <f t="shared" si="1507"/>
        <v xml:space="preserve"> </v>
      </c>
      <c r="BS2724" s="120" t="str">
        <f t="shared" si="1508"/>
        <v xml:space="preserve"> </v>
      </c>
      <c r="BU2724" s="74" t="str">
        <f t="shared" si="1509"/>
        <v xml:space="preserve"> </v>
      </c>
      <c r="BV2724" s="120" t="str">
        <f t="shared" si="1510"/>
        <v xml:space="preserve"> </v>
      </c>
      <c r="BW2724" s="120" t="str">
        <f t="shared" si="1511"/>
        <v xml:space="preserve">  </v>
      </c>
      <c r="BY2724" s="74" t="str">
        <f t="shared" si="1512"/>
        <v xml:space="preserve"> </v>
      </c>
      <c r="BZ2724" s="120" t="str">
        <f t="shared" si="1513"/>
        <v xml:space="preserve"> </v>
      </c>
      <c r="CA2724" s="120" t="str">
        <f t="shared" si="1514"/>
        <v xml:space="preserve"> </v>
      </c>
      <c r="CC2724" s="115" t="str">
        <f t="shared" si="1515"/>
        <v xml:space="preserve"> </v>
      </c>
      <c r="CD2724" s="120" t="str">
        <f t="shared" si="1516"/>
        <v xml:space="preserve"> </v>
      </c>
      <c r="CE2724" s="417" t="str">
        <f t="shared" si="1517"/>
        <v xml:space="preserve"> </v>
      </c>
      <c r="CF2724" s="115"/>
      <c r="CG2724" s="115" t="str">
        <f t="shared" si="1518"/>
        <v xml:space="preserve"> </v>
      </c>
      <c r="CH2724" s="120" t="str">
        <f t="shared" si="1519"/>
        <v xml:space="preserve"> </v>
      </c>
      <c r="CI2724" s="417" t="str">
        <f t="shared" si="1520"/>
        <v xml:space="preserve"> </v>
      </c>
      <c r="CJ2724" s="115"/>
      <c r="CK2724" s="115" t="str">
        <f t="shared" si="1521"/>
        <v xml:space="preserve"> </v>
      </c>
      <c r="CL2724" s="120" t="str">
        <f t="shared" si="1522"/>
        <v xml:space="preserve"> </v>
      </c>
      <c r="CM2724" s="417" t="str">
        <f t="shared" si="1524"/>
        <v xml:space="preserve"> </v>
      </c>
      <c r="IS2724" s="111">
        <v>19.2</v>
      </c>
    </row>
    <row r="2725" spans="2:253" s="74" customFormat="1" ht="17.100000000000001" hidden="1" customHeight="1" x14ac:dyDescent="0.25">
      <c r="B2725" s="504">
        <f>IF('KB Duct Parts'!$BL$14=1,'Flanged Elbows'!AD9,0)</f>
        <v>0</v>
      </c>
      <c r="C2725" s="540" t="s">
        <v>1626</v>
      </c>
      <c r="D2725" s="506" t="str">
        <f t="shared" si="1533"/>
        <v>22106.45L</v>
      </c>
      <c r="E2725" s="504" t="s">
        <v>863</v>
      </c>
      <c r="F2725" s="508" t="str">
        <f t="shared" si="1528"/>
        <v xml:space="preserve"> </v>
      </c>
      <c r="G2725" s="509" t="s">
        <v>842</v>
      </c>
      <c r="H2725" s="504" t="str">
        <f>IF('Flanged Parts'!$BB$6=1,"CS",IF('Flanged Parts'!$BB$6=2,"Glv",0))</f>
        <v>Glv</v>
      </c>
      <c r="I2725" s="1035"/>
      <c r="J2725" s="1036"/>
      <c r="K2725" s="516" t="s">
        <v>881</v>
      </c>
      <c r="L2725" s="535"/>
      <c r="M2725" s="517" t="str">
        <f t="shared" si="1525"/>
        <v>Y</v>
      </c>
      <c r="N2725" s="514">
        <f t="shared" si="1497"/>
        <v>37.72</v>
      </c>
      <c r="O2725" s="514">
        <f t="shared" si="1527"/>
        <v>0</v>
      </c>
      <c r="P2725" s="680">
        <f>'KB Duct Parts'!$AE$3</f>
        <v>0</v>
      </c>
      <c r="Q2725" s="681">
        <f t="shared" si="1529"/>
        <v>0</v>
      </c>
      <c r="R2725" s="682">
        <f t="shared" si="1530"/>
        <v>0</v>
      </c>
      <c r="S2725" s="716">
        <f t="shared" si="1498"/>
        <v>0.2</v>
      </c>
      <c r="T2725" s="679">
        <f t="shared" si="1531"/>
        <v>0</v>
      </c>
      <c r="U2725" s="679">
        <f t="shared" si="1532"/>
        <v>0</v>
      </c>
      <c r="Y2725" s="120"/>
      <c r="AD2725" s="81"/>
      <c r="AF2725" s="370"/>
      <c r="AG2725" s="374"/>
      <c r="AH2725" s="378"/>
      <c r="AI2725" s="381"/>
      <c r="AJ2725" s="386"/>
      <c r="AK2725" s="391"/>
      <c r="AL2725" s="386"/>
      <c r="AM2725" s="363">
        <f t="shared" si="1523"/>
        <v>1</v>
      </c>
      <c r="AN2725" s="578">
        <v>25.9</v>
      </c>
      <c r="AO2725" s="78">
        <f t="shared" si="1505"/>
        <v>0</v>
      </c>
      <c r="AP2725" s="78">
        <f t="shared" si="1499"/>
        <v>0</v>
      </c>
      <c r="AQ2725" s="78">
        <f t="shared" si="1500"/>
        <v>0</v>
      </c>
      <c r="AR2725" s="78">
        <f t="shared" si="1501"/>
        <v>0</v>
      </c>
      <c r="AS2725" s="78">
        <f t="shared" si="1502"/>
        <v>0</v>
      </c>
      <c r="AT2725" s="78">
        <f t="shared" si="1503"/>
        <v>0</v>
      </c>
      <c r="AU2725" s="363" t="s">
        <v>717</v>
      </c>
      <c r="AV2725" s="393"/>
      <c r="AW2725" s="395"/>
      <c r="AX2725" s="395">
        <v>0</v>
      </c>
      <c r="AY2725" s="395">
        <v>0</v>
      </c>
      <c r="AZ2725" s="395">
        <v>0</v>
      </c>
      <c r="BA2725" s="395">
        <v>0</v>
      </c>
      <c r="BB2725" s="395">
        <v>0</v>
      </c>
      <c r="BC2725" s="395">
        <v>0</v>
      </c>
      <c r="BD2725" s="115"/>
      <c r="BE2725" s="115"/>
      <c r="BF2725" s="115">
        <v>2</v>
      </c>
      <c r="BG2725" s="115">
        <v>6</v>
      </c>
      <c r="BH2725" s="423">
        <f t="shared" si="1526"/>
        <v>5.91</v>
      </c>
      <c r="BI2725" s="417">
        <f t="shared" si="1504"/>
        <v>11.82</v>
      </c>
      <c r="BJ2725" s="115"/>
      <c r="BK2725" s="115"/>
      <c r="BQ2725" s="74" t="str">
        <f t="shared" si="1506"/>
        <v xml:space="preserve"> </v>
      </c>
      <c r="BR2725" s="120" t="str">
        <f t="shared" si="1507"/>
        <v xml:space="preserve"> </v>
      </c>
      <c r="BS2725" s="120" t="str">
        <f t="shared" si="1508"/>
        <v xml:space="preserve"> </v>
      </c>
      <c r="BU2725" s="74" t="str">
        <f t="shared" si="1509"/>
        <v xml:space="preserve"> </v>
      </c>
      <c r="BV2725" s="120" t="str">
        <f t="shared" si="1510"/>
        <v xml:space="preserve"> </v>
      </c>
      <c r="BW2725" s="120" t="str">
        <f t="shared" si="1511"/>
        <v xml:space="preserve">  </v>
      </c>
      <c r="BY2725" s="74" t="str">
        <f t="shared" si="1512"/>
        <v xml:space="preserve"> </v>
      </c>
      <c r="BZ2725" s="120" t="str">
        <f t="shared" si="1513"/>
        <v xml:space="preserve"> </v>
      </c>
      <c r="CA2725" s="120" t="str">
        <f t="shared" si="1514"/>
        <v xml:space="preserve"> </v>
      </c>
      <c r="CC2725" s="115" t="str">
        <f t="shared" si="1515"/>
        <v xml:space="preserve"> </v>
      </c>
      <c r="CD2725" s="120" t="str">
        <f t="shared" si="1516"/>
        <v xml:space="preserve"> </v>
      </c>
      <c r="CE2725" s="417" t="str">
        <f t="shared" si="1517"/>
        <v xml:space="preserve"> </v>
      </c>
      <c r="CF2725" s="115"/>
      <c r="CG2725" s="115" t="str">
        <f t="shared" si="1518"/>
        <v xml:space="preserve"> </v>
      </c>
      <c r="CH2725" s="120" t="str">
        <f t="shared" si="1519"/>
        <v xml:space="preserve"> </v>
      </c>
      <c r="CI2725" s="417" t="str">
        <f t="shared" si="1520"/>
        <v xml:space="preserve"> </v>
      </c>
      <c r="CJ2725" s="115"/>
      <c r="CK2725" s="115" t="str">
        <f t="shared" si="1521"/>
        <v xml:space="preserve"> </v>
      </c>
      <c r="CL2725" s="120" t="str">
        <f t="shared" si="1522"/>
        <v xml:space="preserve"> </v>
      </c>
      <c r="CM2725" s="417" t="str">
        <f t="shared" si="1524"/>
        <v xml:space="preserve"> </v>
      </c>
      <c r="IS2725" s="111">
        <v>22.2</v>
      </c>
    </row>
    <row r="2726" spans="2:253" s="74" customFormat="1" ht="17.100000000000001" hidden="1" customHeight="1" x14ac:dyDescent="0.25">
      <c r="B2726" s="504">
        <f>IF('KB Duct Parts'!$BL$14=1,'Flanged Elbows'!AD10,0)</f>
        <v>0</v>
      </c>
      <c r="C2726" s="540" t="s">
        <v>1627</v>
      </c>
      <c r="D2726" s="506" t="str">
        <f t="shared" si="1533"/>
        <v>2107.45L</v>
      </c>
      <c r="E2726" s="504" t="s">
        <v>864</v>
      </c>
      <c r="F2726" s="508" t="str">
        <f t="shared" si="1528"/>
        <v xml:space="preserve"> </v>
      </c>
      <c r="G2726" s="509" t="s">
        <v>842</v>
      </c>
      <c r="H2726" s="504" t="str">
        <f>IF('Flanged Parts'!$BB$6=1,"CS",IF('Flanged Parts'!$BB$6=2,"Glv",0))</f>
        <v>Glv</v>
      </c>
      <c r="I2726" s="1035"/>
      <c r="J2726" s="1036"/>
      <c r="K2726" s="516" t="s">
        <v>881</v>
      </c>
      <c r="L2726" s="535"/>
      <c r="M2726" s="517" t="str">
        <f t="shared" si="1525"/>
        <v>Y</v>
      </c>
      <c r="N2726" s="514">
        <f t="shared" si="1497"/>
        <v>43.96</v>
      </c>
      <c r="O2726" s="514">
        <f t="shared" si="1527"/>
        <v>0</v>
      </c>
      <c r="P2726" s="680">
        <f>'KB Duct Parts'!$AE$3</f>
        <v>0</v>
      </c>
      <c r="Q2726" s="681">
        <f t="shared" si="1529"/>
        <v>0</v>
      </c>
      <c r="R2726" s="682">
        <f t="shared" si="1530"/>
        <v>0</v>
      </c>
      <c r="S2726" s="716">
        <f t="shared" si="1498"/>
        <v>0.2</v>
      </c>
      <c r="T2726" s="679">
        <f t="shared" si="1531"/>
        <v>0</v>
      </c>
      <c r="U2726" s="679">
        <f t="shared" si="1532"/>
        <v>0</v>
      </c>
      <c r="Y2726" s="120"/>
      <c r="AD2726" s="81"/>
      <c r="AF2726" s="370"/>
      <c r="AG2726" s="374"/>
      <c r="AH2726" s="378"/>
      <c r="AI2726" s="381"/>
      <c r="AJ2726" s="386"/>
      <c r="AK2726" s="391"/>
      <c r="AL2726" s="386"/>
      <c r="AM2726" s="363">
        <f t="shared" si="1523"/>
        <v>1</v>
      </c>
      <c r="AN2726" s="578">
        <v>28.7</v>
      </c>
      <c r="AO2726" s="78">
        <f t="shared" si="1505"/>
        <v>0</v>
      </c>
      <c r="AP2726" s="78">
        <f t="shared" si="1499"/>
        <v>0</v>
      </c>
      <c r="AQ2726" s="78">
        <f t="shared" si="1500"/>
        <v>0</v>
      </c>
      <c r="AR2726" s="78">
        <f t="shared" si="1501"/>
        <v>0</v>
      </c>
      <c r="AS2726" s="78">
        <f t="shared" si="1502"/>
        <v>0</v>
      </c>
      <c r="AT2726" s="78">
        <f t="shared" si="1503"/>
        <v>0</v>
      </c>
      <c r="AU2726" s="363" t="s">
        <v>717</v>
      </c>
      <c r="AV2726" s="393"/>
      <c r="AW2726" s="395"/>
      <c r="AX2726" s="395">
        <v>0</v>
      </c>
      <c r="AY2726" s="395">
        <v>0</v>
      </c>
      <c r="AZ2726" s="395">
        <v>0</v>
      </c>
      <c r="BA2726" s="395">
        <v>0</v>
      </c>
      <c r="BB2726" s="395">
        <v>0</v>
      </c>
      <c r="BC2726" s="395">
        <v>0</v>
      </c>
      <c r="BD2726" s="115"/>
      <c r="BE2726" s="115"/>
      <c r="BF2726" s="115">
        <v>2</v>
      </c>
      <c r="BG2726" s="115">
        <v>7</v>
      </c>
      <c r="BH2726" s="423">
        <f t="shared" si="1526"/>
        <v>7.63</v>
      </c>
      <c r="BI2726" s="417">
        <f t="shared" si="1504"/>
        <v>15.26</v>
      </c>
      <c r="BJ2726" s="115"/>
      <c r="BK2726" s="115"/>
      <c r="BQ2726" s="74" t="str">
        <f t="shared" si="1506"/>
        <v xml:space="preserve"> </v>
      </c>
      <c r="BR2726" s="120" t="str">
        <f t="shared" si="1507"/>
        <v xml:space="preserve"> </v>
      </c>
      <c r="BS2726" s="120" t="str">
        <f t="shared" si="1508"/>
        <v xml:space="preserve"> </v>
      </c>
      <c r="BU2726" s="74" t="str">
        <f t="shared" si="1509"/>
        <v xml:space="preserve"> </v>
      </c>
      <c r="BV2726" s="120" t="str">
        <f t="shared" si="1510"/>
        <v xml:space="preserve"> </v>
      </c>
      <c r="BW2726" s="120" t="str">
        <f t="shared" si="1511"/>
        <v xml:space="preserve">  </v>
      </c>
      <c r="BY2726" s="74" t="str">
        <f t="shared" si="1512"/>
        <v xml:space="preserve"> </v>
      </c>
      <c r="BZ2726" s="120" t="str">
        <f t="shared" si="1513"/>
        <v xml:space="preserve"> </v>
      </c>
      <c r="CA2726" s="120" t="str">
        <f t="shared" si="1514"/>
        <v xml:space="preserve"> </v>
      </c>
      <c r="CC2726" s="115" t="str">
        <f t="shared" si="1515"/>
        <v xml:space="preserve"> </v>
      </c>
      <c r="CD2726" s="120" t="str">
        <f t="shared" si="1516"/>
        <v xml:space="preserve"> </v>
      </c>
      <c r="CE2726" s="417" t="str">
        <f t="shared" si="1517"/>
        <v xml:space="preserve"> </v>
      </c>
      <c r="CF2726" s="115"/>
      <c r="CG2726" s="115" t="str">
        <f t="shared" si="1518"/>
        <v xml:space="preserve"> </v>
      </c>
      <c r="CH2726" s="120" t="str">
        <f t="shared" si="1519"/>
        <v xml:space="preserve"> </v>
      </c>
      <c r="CI2726" s="417" t="str">
        <f t="shared" si="1520"/>
        <v xml:space="preserve"> </v>
      </c>
      <c r="CJ2726" s="115"/>
      <c r="CK2726" s="115" t="str">
        <f t="shared" si="1521"/>
        <v xml:space="preserve"> </v>
      </c>
      <c r="CL2726" s="120" t="str">
        <f t="shared" si="1522"/>
        <v xml:space="preserve"> </v>
      </c>
      <c r="CM2726" s="417" t="str">
        <f t="shared" si="1524"/>
        <v xml:space="preserve"> </v>
      </c>
      <c r="IS2726" s="111">
        <v>26</v>
      </c>
    </row>
    <row r="2727" spans="2:253" s="74" customFormat="1" ht="17.100000000000001" hidden="1" customHeight="1" x14ac:dyDescent="0.25">
      <c r="B2727" s="504">
        <f>IF('KB Duct Parts'!$BL$14=1,'Flanged Elbows'!AD11,0)</f>
        <v>0</v>
      </c>
      <c r="C2727" s="540" t="s">
        <v>1628</v>
      </c>
      <c r="D2727" s="506" t="str">
        <f t="shared" si="1533"/>
        <v>22108.45L</v>
      </c>
      <c r="E2727" s="504" t="s">
        <v>865</v>
      </c>
      <c r="F2727" s="508" t="str">
        <f t="shared" si="1528"/>
        <v xml:space="preserve"> </v>
      </c>
      <c r="G2727" s="509" t="s">
        <v>842</v>
      </c>
      <c r="H2727" s="504" t="str">
        <f>IF('Flanged Parts'!$BB$6=1,"CS",IF('Flanged Parts'!$BB$6=2,"Glv",0))</f>
        <v>Glv</v>
      </c>
      <c r="I2727" s="1035"/>
      <c r="J2727" s="1036"/>
      <c r="K2727" s="516" t="s">
        <v>881</v>
      </c>
      <c r="L2727" s="535"/>
      <c r="M2727" s="517" t="str">
        <f t="shared" si="1525"/>
        <v>Y</v>
      </c>
      <c r="N2727" s="514">
        <f t="shared" si="1497"/>
        <v>51.98</v>
      </c>
      <c r="O2727" s="514">
        <f t="shared" si="1527"/>
        <v>0</v>
      </c>
      <c r="P2727" s="680">
        <f>'KB Duct Parts'!$AE$3</f>
        <v>0</v>
      </c>
      <c r="Q2727" s="681">
        <f t="shared" si="1529"/>
        <v>0</v>
      </c>
      <c r="R2727" s="682">
        <f t="shared" si="1530"/>
        <v>0</v>
      </c>
      <c r="S2727" s="716">
        <f t="shared" si="1498"/>
        <v>0.2</v>
      </c>
      <c r="T2727" s="679">
        <f t="shared" si="1531"/>
        <v>0</v>
      </c>
      <c r="U2727" s="679">
        <f t="shared" si="1532"/>
        <v>0</v>
      </c>
      <c r="Y2727" s="120"/>
      <c r="AD2727" s="81"/>
      <c r="AF2727" s="370"/>
      <c r="AG2727" s="374"/>
      <c r="AH2727" s="378"/>
      <c r="AI2727" s="381"/>
      <c r="AJ2727" s="386"/>
      <c r="AK2727" s="391"/>
      <c r="AL2727" s="386"/>
      <c r="AM2727" s="363">
        <f t="shared" si="1523"/>
        <v>1</v>
      </c>
      <c r="AN2727" s="578">
        <v>33.4</v>
      </c>
      <c r="AO2727" s="78">
        <f t="shared" si="1505"/>
        <v>0</v>
      </c>
      <c r="AP2727" s="78">
        <f t="shared" si="1499"/>
        <v>0</v>
      </c>
      <c r="AQ2727" s="78">
        <f t="shared" si="1500"/>
        <v>0</v>
      </c>
      <c r="AR2727" s="78">
        <f t="shared" si="1501"/>
        <v>0</v>
      </c>
      <c r="AS2727" s="78">
        <f t="shared" si="1502"/>
        <v>0</v>
      </c>
      <c r="AT2727" s="78">
        <f t="shared" si="1503"/>
        <v>0</v>
      </c>
      <c r="AU2727" s="363" t="s">
        <v>717</v>
      </c>
      <c r="AV2727" s="393"/>
      <c r="AW2727" s="395"/>
      <c r="AX2727" s="395">
        <v>0</v>
      </c>
      <c r="AY2727" s="395">
        <v>0</v>
      </c>
      <c r="AZ2727" s="395">
        <v>0</v>
      </c>
      <c r="BA2727" s="395">
        <v>0</v>
      </c>
      <c r="BB2727" s="395">
        <v>0</v>
      </c>
      <c r="BC2727" s="395">
        <v>0</v>
      </c>
      <c r="BD2727" s="115"/>
      <c r="BE2727" s="115"/>
      <c r="BF2727" s="115">
        <v>2</v>
      </c>
      <c r="BG2727" s="115">
        <v>8</v>
      </c>
      <c r="BH2727" s="423">
        <f t="shared" si="1526"/>
        <v>9.2899999999999991</v>
      </c>
      <c r="BI2727" s="417">
        <f t="shared" si="1504"/>
        <v>18.579999999999998</v>
      </c>
      <c r="BJ2727" s="115"/>
      <c r="BK2727" s="115"/>
      <c r="BQ2727" s="74" t="str">
        <f t="shared" si="1506"/>
        <v xml:space="preserve"> </v>
      </c>
      <c r="BR2727" s="120" t="str">
        <f t="shared" si="1507"/>
        <v xml:space="preserve"> </v>
      </c>
      <c r="BS2727" s="120" t="str">
        <f t="shared" si="1508"/>
        <v xml:space="preserve"> </v>
      </c>
      <c r="BU2727" s="74" t="str">
        <f t="shared" si="1509"/>
        <v xml:space="preserve"> </v>
      </c>
      <c r="BV2727" s="120" t="str">
        <f t="shared" si="1510"/>
        <v xml:space="preserve"> </v>
      </c>
      <c r="BW2727" s="120" t="str">
        <f t="shared" si="1511"/>
        <v xml:space="preserve">  </v>
      </c>
      <c r="BY2727" s="74" t="str">
        <f t="shared" si="1512"/>
        <v xml:space="preserve"> </v>
      </c>
      <c r="BZ2727" s="120" t="str">
        <f t="shared" si="1513"/>
        <v xml:space="preserve"> </v>
      </c>
      <c r="CA2727" s="120" t="str">
        <f t="shared" si="1514"/>
        <v xml:space="preserve"> </v>
      </c>
      <c r="CC2727" s="115" t="str">
        <f t="shared" si="1515"/>
        <v xml:space="preserve"> </v>
      </c>
      <c r="CD2727" s="120" t="str">
        <f t="shared" si="1516"/>
        <v xml:space="preserve"> </v>
      </c>
      <c r="CE2727" s="417" t="str">
        <f t="shared" si="1517"/>
        <v xml:space="preserve"> </v>
      </c>
      <c r="CF2727" s="115"/>
      <c r="CG2727" s="115" t="str">
        <f t="shared" si="1518"/>
        <v xml:space="preserve"> </v>
      </c>
      <c r="CH2727" s="120" t="str">
        <f t="shared" si="1519"/>
        <v xml:space="preserve"> </v>
      </c>
      <c r="CI2727" s="417" t="str">
        <f t="shared" si="1520"/>
        <v xml:space="preserve"> </v>
      </c>
      <c r="CJ2727" s="115"/>
      <c r="CK2727" s="115" t="str">
        <f t="shared" si="1521"/>
        <v xml:space="preserve"> </v>
      </c>
      <c r="CL2727" s="120" t="str">
        <f t="shared" si="1522"/>
        <v xml:space="preserve"> </v>
      </c>
      <c r="CM2727" s="417" t="str">
        <f t="shared" si="1524"/>
        <v xml:space="preserve"> </v>
      </c>
      <c r="IS2727" s="111">
        <v>30.1</v>
      </c>
    </row>
    <row r="2728" spans="2:253" s="74" customFormat="1" ht="17.100000000000001" hidden="1" customHeight="1" x14ac:dyDescent="0.25">
      <c r="B2728" s="504">
        <f>IF('KB Duct Parts'!$BL$14=1,'Flanged Elbows'!AD12,0)</f>
        <v>0</v>
      </c>
      <c r="C2728" s="540" t="s">
        <v>1629</v>
      </c>
      <c r="D2728" s="506" t="str">
        <f t="shared" si="1533"/>
        <v>22109.45L</v>
      </c>
      <c r="E2728" s="504" t="s">
        <v>866</v>
      </c>
      <c r="F2728" s="508" t="str">
        <f t="shared" si="1528"/>
        <v xml:space="preserve"> </v>
      </c>
      <c r="G2728" s="509" t="s">
        <v>842</v>
      </c>
      <c r="H2728" s="504" t="str">
        <f>IF('Flanged Parts'!$BB$6=1,"CS",IF('Flanged Parts'!$BB$6=2,"Glv",0))</f>
        <v>Glv</v>
      </c>
      <c r="I2728" s="1035"/>
      <c r="J2728" s="1036"/>
      <c r="K2728" s="516" t="s">
        <v>881</v>
      </c>
      <c r="L2728" s="535"/>
      <c r="M2728" s="517" t="str">
        <f t="shared" si="1525"/>
        <v>Y</v>
      </c>
      <c r="N2728" s="514">
        <f t="shared" si="1497"/>
        <v>62.459999999999994</v>
      </c>
      <c r="O2728" s="514">
        <f t="shared" si="1527"/>
        <v>0</v>
      </c>
      <c r="P2728" s="680">
        <f>'KB Duct Parts'!$AE$3</f>
        <v>0</v>
      </c>
      <c r="Q2728" s="681">
        <f t="shared" si="1529"/>
        <v>0</v>
      </c>
      <c r="R2728" s="682">
        <f t="shared" si="1530"/>
        <v>0</v>
      </c>
      <c r="S2728" s="716">
        <f t="shared" si="1498"/>
        <v>0.2</v>
      </c>
      <c r="T2728" s="679">
        <f t="shared" si="1531"/>
        <v>0</v>
      </c>
      <c r="U2728" s="679">
        <f t="shared" si="1532"/>
        <v>0</v>
      </c>
      <c r="Y2728" s="120"/>
      <c r="AD2728" s="81"/>
      <c r="AF2728" s="370"/>
      <c r="AG2728" s="374"/>
      <c r="AH2728" s="378"/>
      <c r="AI2728" s="381"/>
      <c r="AJ2728" s="386"/>
      <c r="AK2728" s="391"/>
      <c r="AL2728" s="386"/>
      <c r="AM2728" s="363">
        <f t="shared" si="1523"/>
        <v>1</v>
      </c>
      <c r="AN2728" s="578">
        <v>43.4</v>
      </c>
      <c r="AO2728" s="78">
        <f t="shared" si="1505"/>
        <v>0</v>
      </c>
      <c r="AP2728" s="78">
        <f t="shared" si="1499"/>
        <v>0</v>
      </c>
      <c r="AQ2728" s="78">
        <f t="shared" si="1500"/>
        <v>0</v>
      </c>
      <c r="AR2728" s="78">
        <f t="shared" si="1501"/>
        <v>0</v>
      </c>
      <c r="AS2728" s="78">
        <f t="shared" si="1502"/>
        <v>0</v>
      </c>
      <c r="AT2728" s="78">
        <f t="shared" si="1503"/>
        <v>0</v>
      </c>
      <c r="AU2728" s="363" t="s">
        <v>717</v>
      </c>
      <c r="AV2728" s="393"/>
      <c r="AW2728" s="395"/>
      <c r="AX2728" s="395">
        <v>0</v>
      </c>
      <c r="AY2728" s="395">
        <v>0</v>
      </c>
      <c r="AZ2728" s="395">
        <v>0</v>
      </c>
      <c r="BA2728" s="395">
        <v>0</v>
      </c>
      <c r="BB2728" s="395">
        <v>0</v>
      </c>
      <c r="BC2728" s="395">
        <v>0</v>
      </c>
      <c r="BD2728" s="115"/>
      <c r="BE2728" s="115"/>
      <c r="BF2728" s="115">
        <v>2</v>
      </c>
      <c r="BG2728" s="115">
        <v>9</v>
      </c>
      <c r="BH2728" s="423">
        <f t="shared" si="1526"/>
        <v>9.5299999999999994</v>
      </c>
      <c r="BI2728" s="417">
        <f t="shared" si="1504"/>
        <v>19.059999999999999</v>
      </c>
      <c r="BJ2728" s="115"/>
      <c r="BK2728" s="115"/>
      <c r="BQ2728" s="74" t="str">
        <f t="shared" si="1506"/>
        <v xml:space="preserve"> </v>
      </c>
      <c r="BR2728" s="120" t="str">
        <f t="shared" si="1507"/>
        <v xml:space="preserve"> </v>
      </c>
      <c r="BS2728" s="120" t="str">
        <f t="shared" si="1508"/>
        <v xml:space="preserve"> </v>
      </c>
      <c r="BU2728" s="74" t="str">
        <f t="shared" si="1509"/>
        <v xml:space="preserve"> </v>
      </c>
      <c r="BV2728" s="120" t="str">
        <f t="shared" si="1510"/>
        <v xml:space="preserve"> </v>
      </c>
      <c r="BW2728" s="120" t="str">
        <f t="shared" si="1511"/>
        <v xml:space="preserve">  </v>
      </c>
      <c r="BY2728" s="74" t="str">
        <f t="shared" si="1512"/>
        <v xml:space="preserve"> </v>
      </c>
      <c r="BZ2728" s="120" t="str">
        <f t="shared" si="1513"/>
        <v xml:space="preserve"> </v>
      </c>
      <c r="CA2728" s="120" t="str">
        <f t="shared" si="1514"/>
        <v xml:space="preserve"> </v>
      </c>
      <c r="CC2728" s="115" t="str">
        <f t="shared" si="1515"/>
        <v xml:space="preserve"> </v>
      </c>
      <c r="CD2728" s="120" t="str">
        <f t="shared" si="1516"/>
        <v xml:space="preserve"> </v>
      </c>
      <c r="CE2728" s="417" t="str">
        <f t="shared" si="1517"/>
        <v xml:space="preserve"> </v>
      </c>
      <c r="CF2728" s="115"/>
      <c r="CG2728" s="115" t="str">
        <f t="shared" si="1518"/>
        <v xml:space="preserve"> </v>
      </c>
      <c r="CH2728" s="120" t="str">
        <f t="shared" si="1519"/>
        <v xml:space="preserve"> </v>
      </c>
      <c r="CI2728" s="417" t="str">
        <f t="shared" si="1520"/>
        <v xml:space="preserve"> </v>
      </c>
      <c r="CJ2728" s="115"/>
      <c r="CK2728" s="115" t="str">
        <f t="shared" si="1521"/>
        <v xml:space="preserve"> </v>
      </c>
      <c r="CL2728" s="120" t="str">
        <f t="shared" si="1522"/>
        <v xml:space="preserve"> </v>
      </c>
      <c r="CM2728" s="417" t="str">
        <f t="shared" si="1524"/>
        <v xml:space="preserve"> </v>
      </c>
      <c r="IS2728" s="111">
        <v>36.799999999999997</v>
      </c>
    </row>
    <row r="2729" spans="2:253" s="74" customFormat="1" ht="17.100000000000001" hidden="1" customHeight="1" x14ac:dyDescent="0.25">
      <c r="B2729" s="504">
        <f>IF('KB Duct Parts'!$BL$14=1,'Flanged Elbows'!AD13,0)</f>
        <v>0</v>
      </c>
      <c r="C2729" s="540" t="s">
        <v>1630</v>
      </c>
      <c r="D2729" s="506" t="str">
        <f t="shared" si="1533"/>
        <v>22110.45L</v>
      </c>
      <c r="E2729" s="504" t="s">
        <v>867</v>
      </c>
      <c r="F2729" s="508" t="str">
        <f t="shared" si="1528"/>
        <v xml:space="preserve"> </v>
      </c>
      <c r="G2729" s="509" t="s">
        <v>842</v>
      </c>
      <c r="H2729" s="504" t="str">
        <f>IF('Flanged Parts'!$BB$6=1,"CS",IF('Flanged Parts'!$BB$6=2,"Glv",0))</f>
        <v>Glv</v>
      </c>
      <c r="I2729" s="1035"/>
      <c r="J2729" s="1036"/>
      <c r="K2729" s="516" t="s">
        <v>881</v>
      </c>
      <c r="L2729" s="535"/>
      <c r="M2729" s="517" t="str">
        <f t="shared" si="1525"/>
        <v>Y</v>
      </c>
      <c r="N2729" s="514">
        <f t="shared" ref="N2729:N2792" si="1534">AN2729+BI2729</f>
        <v>78.14</v>
      </c>
      <c r="O2729" s="514">
        <f t="shared" si="1527"/>
        <v>0</v>
      </c>
      <c r="P2729" s="680">
        <f>'KB Duct Parts'!$AE$3</f>
        <v>0</v>
      </c>
      <c r="Q2729" s="681">
        <f t="shared" si="1529"/>
        <v>0</v>
      </c>
      <c r="R2729" s="682">
        <f t="shared" si="1530"/>
        <v>0</v>
      </c>
      <c r="S2729" s="716">
        <f t="shared" ref="S2729:S2792" si="1535">IF($Y$3904&gt;0.2,0.2,$Y$3904)</f>
        <v>0.2</v>
      </c>
      <c r="T2729" s="679">
        <f t="shared" si="1531"/>
        <v>0</v>
      </c>
      <c r="U2729" s="679">
        <f t="shared" si="1532"/>
        <v>0</v>
      </c>
      <c r="Y2729" s="120"/>
      <c r="AD2729" s="81"/>
      <c r="AF2729" s="370"/>
      <c r="AG2729" s="374"/>
      <c r="AH2729" s="378"/>
      <c r="AI2729" s="381"/>
      <c r="AJ2729" s="386"/>
      <c r="AK2729" s="391"/>
      <c r="AL2729" s="386"/>
      <c r="AM2729" s="363">
        <f t="shared" si="1523"/>
        <v>1</v>
      </c>
      <c r="AN2729" s="578">
        <v>53.8</v>
      </c>
      <c r="AO2729" s="78">
        <f t="shared" si="1505"/>
        <v>0</v>
      </c>
      <c r="AP2729" s="78">
        <f t="shared" ref="AP2729:AP2792" si="1536">$AN2729*AY2729</f>
        <v>0</v>
      </c>
      <c r="AQ2729" s="78">
        <f t="shared" ref="AQ2729:AQ2792" si="1537">$AN2729*AZ2729</f>
        <v>0</v>
      </c>
      <c r="AR2729" s="78">
        <f t="shared" ref="AR2729:AR2792" si="1538">$AN2729*BA2729</f>
        <v>0</v>
      </c>
      <c r="AS2729" s="78">
        <f t="shared" ref="AS2729:AS2792" si="1539">$AN2729*BB2729</f>
        <v>0</v>
      </c>
      <c r="AT2729" s="78">
        <f t="shared" ref="AT2729:AT2792" si="1540">$AN2729*BC2729</f>
        <v>0</v>
      </c>
      <c r="AU2729" s="363" t="s">
        <v>717</v>
      </c>
      <c r="AV2729" s="393"/>
      <c r="AW2729" s="395"/>
      <c r="AX2729" s="395">
        <v>0</v>
      </c>
      <c r="AY2729" s="395">
        <v>0</v>
      </c>
      <c r="AZ2729" s="395">
        <v>0</v>
      </c>
      <c r="BA2729" s="395">
        <v>0</v>
      </c>
      <c r="BB2729" s="395">
        <v>0</v>
      </c>
      <c r="BC2729" s="395">
        <v>0</v>
      </c>
      <c r="BD2729" s="115"/>
      <c r="BE2729" s="115"/>
      <c r="BF2729" s="115">
        <v>2</v>
      </c>
      <c r="BG2729" s="115">
        <v>10</v>
      </c>
      <c r="BH2729" s="423">
        <f t="shared" si="1526"/>
        <v>12.17</v>
      </c>
      <c r="BI2729" s="417">
        <f t="shared" ref="BI2729:BI2792" si="1541">BF2729*BH2729</f>
        <v>24.34</v>
      </c>
      <c r="BJ2729" s="115"/>
      <c r="BK2729" s="115"/>
      <c r="BQ2729" s="74" t="str">
        <f t="shared" si="1506"/>
        <v xml:space="preserve"> </v>
      </c>
      <c r="BR2729" s="120" t="str">
        <f t="shared" si="1507"/>
        <v xml:space="preserve"> </v>
      </c>
      <c r="BS2729" s="120" t="str">
        <f t="shared" si="1508"/>
        <v xml:space="preserve"> </v>
      </c>
      <c r="BU2729" s="74" t="str">
        <f t="shared" si="1509"/>
        <v xml:space="preserve"> </v>
      </c>
      <c r="BV2729" s="120" t="str">
        <f t="shared" si="1510"/>
        <v xml:space="preserve"> </v>
      </c>
      <c r="BW2729" s="120" t="str">
        <f t="shared" si="1511"/>
        <v xml:space="preserve">  </v>
      </c>
      <c r="BY2729" s="74" t="str">
        <f t="shared" si="1512"/>
        <v xml:space="preserve"> </v>
      </c>
      <c r="BZ2729" s="120" t="str">
        <f t="shared" si="1513"/>
        <v xml:space="preserve"> </v>
      </c>
      <c r="CA2729" s="120" t="str">
        <f t="shared" si="1514"/>
        <v xml:space="preserve"> </v>
      </c>
      <c r="CC2729" s="115" t="str">
        <f t="shared" si="1515"/>
        <v xml:space="preserve"> </v>
      </c>
      <c r="CD2729" s="120" t="str">
        <f t="shared" si="1516"/>
        <v xml:space="preserve"> </v>
      </c>
      <c r="CE2729" s="417" t="str">
        <f t="shared" si="1517"/>
        <v xml:space="preserve"> </v>
      </c>
      <c r="CF2729" s="115"/>
      <c r="CG2729" s="115" t="str">
        <f t="shared" si="1518"/>
        <v xml:space="preserve"> </v>
      </c>
      <c r="CH2729" s="120" t="str">
        <f t="shared" si="1519"/>
        <v xml:space="preserve"> </v>
      </c>
      <c r="CI2729" s="417" t="str">
        <f t="shared" si="1520"/>
        <v xml:space="preserve"> </v>
      </c>
      <c r="CJ2729" s="115"/>
      <c r="CK2729" s="115" t="str">
        <f t="shared" si="1521"/>
        <v xml:space="preserve"> </v>
      </c>
      <c r="CL2729" s="120" t="str">
        <f t="shared" si="1522"/>
        <v xml:space="preserve"> </v>
      </c>
      <c r="CM2729" s="417" t="str">
        <f t="shared" si="1524"/>
        <v xml:space="preserve"> </v>
      </c>
      <c r="IS2729" s="111">
        <v>43.7</v>
      </c>
    </row>
    <row r="2730" spans="2:253" s="74" customFormat="1" ht="17.100000000000001" hidden="1" customHeight="1" x14ac:dyDescent="0.25">
      <c r="B2730" s="504">
        <f>IF('KB Duct Parts'!$BL$14=1,'Flanged Elbows'!AD14,0)</f>
        <v>0</v>
      </c>
      <c r="C2730" s="540" t="s">
        <v>1631</v>
      </c>
      <c r="D2730" s="506" t="str">
        <f t="shared" si="1533"/>
        <v>22111.45L</v>
      </c>
      <c r="E2730" s="504" t="s">
        <v>868</v>
      </c>
      <c r="F2730" s="508" t="str">
        <f t="shared" si="1528"/>
        <v xml:space="preserve"> </v>
      </c>
      <c r="G2730" s="509" t="s">
        <v>842</v>
      </c>
      <c r="H2730" s="504" t="str">
        <f>IF('Flanged Parts'!$BB$6=1,"CS",IF('Flanged Parts'!$BB$6=2,"Glv",0))</f>
        <v>Glv</v>
      </c>
      <c r="I2730" s="1035"/>
      <c r="J2730" s="1036"/>
      <c r="K2730" s="516" t="s">
        <v>881</v>
      </c>
      <c r="L2730" s="535"/>
      <c r="M2730" s="517" t="str">
        <f t="shared" si="1525"/>
        <v>Y</v>
      </c>
      <c r="N2730" s="514">
        <f t="shared" si="1534"/>
        <v>93.699999999999989</v>
      </c>
      <c r="O2730" s="514">
        <f t="shared" si="1527"/>
        <v>0</v>
      </c>
      <c r="P2730" s="680">
        <f>'KB Duct Parts'!$AE$3</f>
        <v>0</v>
      </c>
      <c r="Q2730" s="681">
        <f t="shared" si="1529"/>
        <v>0</v>
      </c>
      <c r="R2730" s="682">
        <f t="shared" si="1530"/>
        <v>0</v>
      </c>
      <c r="S2730" s="716">
        <f t="shared" si="1535"/>
        <v>0.2</v>
      </c>
      <c r="T2730" s="679">
        <f t="shared" si="1531"/>
        <v>0</v>
      </c>
      <c r="U2730" s="679">
        <f t="shared" si="1532"/>
        <v>0</v>
      </c>
      <c r="Y2730" s="120"/>
      <c r="AD2730" s="81"/>
      <c r="AF2730" s="370"/>
      <c r="AG2730" s="374"/>
      <c r="AH2730" s="378"/>
      <c r="AI2730" s="381"/>
      <c r="AJ2730" s="386"/>
      <c r="AK2730" s="391"/>
      <c r="AL2730" s="386"/>
      <c r="AM2730" s="363">
        <f t="shared" si="1523"/>
        <v>1</v>
      </c>
      <c r="AN2730" s="578">
        <v>65.599999999999994</v>
      </c>
      <c r="AO2730" s="78">
        <f t="shared" ref="AO2730:AO2793" si="1542">$AN2730*AX2730</f>
        <v>0</v>
      </c>
      <c r="AP2730" s="78">
        <f t="shared" si="1536"/>
        <v>0</v>
      </c>
      <c r="AQ2730" s="78">
        <f t="shared" si="1537"/>
        <v>0</v>
      </c>
      <c r="AR2730" s="78">
        <f t="shared" si="1538"/>
        <v>0</v>
      </c>
      <c r="AS2730" s="78">
        <f t="shared" si="1539"/>
        <v>0</v>
      </c>
      <c r="AT2730" s="78">
        <f t="shared" si="1540"/>
        <v>0</v>
      </c>
      <c r="AU2730" s="363" t="s">
        <v>717</v>
      </c>
      <c r="AV2730" s="393"/>
      <c r="AW2730" s="395"/>
      <c r="AX2730" s="395">
        <v>0</v>
      </c>
      <c r="AY2730" s="395">
        <v>0</v>
      </c>
      <c r="AZ2730" s="395">
        <v>0</v>
      </c>
      <c r="BA2730" s="395">
        <v>0</v>
      </c>
      <c r="BB2730" s="395">
        <v>0</v>
      </c>
      <c r="BC2730" s="395">
        <v>0</v>
      </c>
      <c r="BD2730" s="115"/>
      <c r="BE2730" s="115"/>
      <c r="BF2730" s="115">
        <v>2</v>
      </c>
      <c r="BG2730" s="115">
        <v>11</v>
      </c>
      <c r="BH2730" s="423">
        <f t="shared" si="1526"/>
        <v>14.05</v>
      </c>
      <c r="BI2730" s="417">
        <f t="shared" si="1541"/>
        <v>28.1</v>
      </c>
      <c r="BJ2730" s="115"/>
      <c r="BK2730" s="115"/>
      <c r="BQ2730" s="74" t="str">
        <f t="shared" ref="BQ2730:BQ2793" si="1543">IF(AO2730&gt;0,D2730&amp;"-("&amp; AG2730&amp;")"," ")</f>
        <v xml:space="preserve"> </v>
      </c>
      <c r="BR2730" s="120" t="str">
        <f t="shared" ref="BR2730:BR2793" si="1544">IF(AO2730&gt;0,$G2730," ")</f>
        <v xml:space="preserve"> </v>
      </c>
      <c r="BS2730" s="120" t="str">
        <f t="shared" ref="BS2730:BS2793" si="1545">IF(AO2730&gt;0,AO2730," ")</f>
        <v xml:space="preserve"> </v>
      </c>
      <c r="BU2730" s="74" t="str">
        <f t="shared" ref="BU2730:BU2793" si="1546">IF(AP2730&gt;0,D2730&amp;"-("&amp;AH2730&amp;")"," ")</f>
        <v xml:space="preserve"> </v>
      </c>
      <c r="BV2730" s="120" t="str">
        <f t="shared" ref="BV2730:BV2793" si="1547">IF(AP2730&gt;0,$G2730," ")</f>
        <v xml:space="preserve"> </v>
      </c>
      <c r="BW2730" s="120" t="str">
        <f t="shared" ref="BW2730:BW2793" si="1548">IF(AP2730&gt;0,AP2730,"  ")</f>
        <v xml:space="preserve">  </v>
      </c>
      <c r="BY2730" s="74" t="str">
        <f t="shared" ref="BY2730:BY2793" si="1549">IF(AQ2730&gt;0,D2730&amp;"-("&amp;AI2730&amp;")"," ")</f>
        <v xml:space="preserve"> </v>
      </c>
      <c r="BZ2730" s="120" t="str">
        <f t="shared" ref="BZ2730:BZ2793" si="1550">IF(AQ2730&gt;0,$G2730," ")</f>
        <v xml:space="preserve"> </v>
      </c>
      <c r="CA2730" s="120" t="str">
        <f t="shared" ref="CA2730:CA2793" si="1551">IF(AQ2730&gt;0,AQ2730," ")</f>
        <v xml:space="preserve"> </v>
      </c>
      <c r="CC2730" s="115" t="str">
        <f t="shared" ref="CC2730:CC2793" si="1552">IF(AR2730&gt;0,D2730&amp;"-("&amp;AJ2730&amp;")"," ")</f>
        <v xml:space="preserve"> </v>
      </c>
      <c r="CD2730" s="120" t="str">
        <f t="shared" ref="CD2730:CD2793" si="1553">IF(AR2730&gt;0,$G2730," ")</f>
        <v xml:space="preserve"> </v>
      </c>
      <c r="CE2730" s="417" t="str">
        <f t="shared" ref="CE2730:CE2793" si="1554">IF(AR2730&gt;0,AR2730," ")</f>
        <v xml:space="preserve"> </v>
      </c>
      <c r="CF2730" s="115"/>
      <c r="CG2730" s="115" t="str">
        <f t="shared" ref="CG2730:CG2793" si="1555">IF(AS2730&gt;0,D2730&amp;"-("&amp;AK2730&amp;")"," ")</f>
        <v xml:space="preserve"> </v>
      </c>
      <c r="CH2730" s="120" t="str">
        <f t="shared" ref="CH2730:CH2793" si="1556">IF(AS2730&gt;0,$G2730," ")</f>
        <v xml:space="preserve"> </v>
      </c>
      <c r="CI2730" s="417" t="str">
        <f t="shared" ref="CI2730:CI2793" si="1557">IF(AS2730&gt;0,AS2730," ")</f>
        <v xml:space="preserve"> </v>
      </c>
      <c r="CJ2730" s="115"/>
      <c r="CK2730" s="115" t="str">
        <f t="shared" ref="CK2730:CK2793" si="1558">IF(AT2730&gt;0,D2730&amp;"-"&amp;AL2730," ")</f>
        <v xml:space="preserve"> </v>
      </c>
      <c r="CL2730" s="120" t="str">
        <f t="shared" ref="CL2730:CL2793" si="1559">IF(AT2730&gt;0,$G2730," ")</f>
        <v xml:space="preserve"> </v>
      </c>
      <c r="CM2730" s="417" t="str">
        <f t="shared" si="1524"/>
        <v xml:space="preserve"> </v>
      </c>
      <c r="IS2730" s="111">
        <v>51.7</v>
      </c>
    </row>
    <row r="2731" spans="2:253" s="74" customFormat="1" ht="17.100000000000001" hidden="1" customHeight="1" x14ac:dyDescent="0.25">
      <c r="B2731" s="504">
        <f>IF('KB Duct Parts'!$BL$14=1,'Flanged Elbows'!AD15,0)</f>
        <v>0</v>
      </c>
      <c r="C2731" s="540" t="s">
        <v>1632</v>
      </c>
      <c r="D2731" s="506" t="str">
        <f t="shared" si="1533"/>
        <v>22112.45L</v>
      </c>
      <c r="E2731" s="504" t="s">
        <v>869</v>
      </c>
      <c r="F2731" s="508" t="str">
        <f t="shared" si="1528"/>
        <v xml:space="preserve"> </v>
      </c>
      <c r="G2731" s="509" t="s">
        <v>842</v>
      </c>
      <c r="H2731" s="504" t="str">
        <f>IF('Flanged Parts'!$BB$6=1,"CS",IF('Flanged Parts'!$BB$6=2,"Glv",0))</f>
        <v>Glv</v>
      </c>
      <c r="I2731" s="1035"/>
      <c r="J2731" s="1036"/>
      <c r="K2731" s="516" t="s">
        <v>881</v>
      </c>
      <c r="L2731" s="535"/>
      <c r="M2731" s="517" t="str">
        <f t="shared" si="1525"/>
        <v>Y</v>
      </c>
      <c r="N2731" s="514">
        <f t="shared" si="1534"/>
        <v>105.22</v>
      </c>
      <c r="O2731" s="514">
        <f t="shared" si="1527"/>
        <v>0</v>
      </c>
      <c r="P2731" s="680">
        <f>'KB Duct Parts'!$AE$3</f>
        <v>0</v>
      </c>
      <c r="Q2731" s="681">
        <f t="shared" si="1529"/>
        <v>0</v>
      </c>
      <c r="R2731" s="682">
        <f t="shared" si="1530"/>
        <v>0</v>
      </c>
      <c r="S2731" s="716">
        <f t="shared" si="1535"/>
        <v>0.2</v>
      </c>
      <c r="T2731" s="679">
        <f t="shared" si="1531"/>
        <v>0</v>
      </c>
      <c r="U2731" s="679">
        <f t="shared" si="1532"/>
        <v>0</v>
      </c>
      <c r="Y2731" s="120"/>
      <c r="AD2731" s="81"/>
      <c r="AF2731" s="370"/>
      <c r="AG2731" s="374"/>
      <c r="AH2731" s="378"/>
      <c r="AI2731" s="381"/>
      <c r="AJ2731" s="386"/>
      <c r="AK2731" s="391"/>
      <c r="AL2731" s="386"/>
      <c r="AM2731" s="363">
        <f t="shared" ref="AM2731:AM2794" si="1560">IF(L2731=AF2731,1,IF(L2731=AG2731,2,IF(L2731=AH2731,3,IF(L2731=AI2731,4,IF(L2731=AJ2731,5,IF(L2731=AK2731,6,IF(L2731=AL2731,7,0)))))))</f>
        <v>1</v>
      </c>
      <c r="AN2731" s="578">
        <v>74.7</v>
      </c>
      <c r="AO2731" s="78">
        <f t="shared" si="1542"/>
        <v>0</v>
      </c>
      <c r="AP2731" s="78">
        <f t="shared" si="1536"/>
        <v>0</v>
      </c>
      <c r="AQ2731" s="78">
        <f t="shared" si="1537"/>
        <v>0</v>
      </c>
      <c r="AR2731" s="78">
        <f t="shared" si="1538"/>
        <v>0</v>
      </c>
      <c r="AS2731" s="78">
        <f t="shared" si="1539"/>
        <v>0</v>
      </c>
      <c r="AT2731" s="78">
        <f t="shared" si="1540"/>
        <v>0</v>
      </c>
      <c r="AU2731" s="363" t="s">
        <v>717</v>
      </c>
      <c r="AV2731" s="393"/>
      <c r="AW2731" s="395"/>
      <c r="AX2731" s="395">
        <v>0</v>
      </c>
      <c r="AY2731" s="395">
        <v>0</v>
      </c>
      <c r="AZ2731" s="395">
        <v>0</v>
      </c>
      <c r="BA2731" s="395">
        <v>0</v>
      </c>
      <c r="BB2731" s="395">
        <v>0</v>
      </c>
      <c r="BC2731" s="395">
        <v>0</v>
      </c>
      <c r="BD2731" s="115"/>
      <c r="BE2731" s="115"/>
      <c r="BF2731" s="115">
        <v>2</v>
      </c>
      <c r="BG2731" s="115">
        <v>12</v>
      </c>
      <c r="BH2731" s="423">
        <f t="shared" si="1526"/>
        <v>15.26</v>
      </c>
      <c r="BI2731" s="417">
        <f t="shared" si="1541"/>
        <v>30.52</v>
      </c>
      <c r="BJ2731" s="115"/>
      <c r="BK2731" s="115"/>
      <c r="BQ2731" s="74" t="str">
        <f t="shared" si="1543"/>
        <v xml:space="preserve"> </v>
      </c>
      <c r="BR2731" s="120" t="str">
        <f t="shared" si="1544"/>
        <v xml:space="preserve"> </v>
      </c>
      <c r="BS2731" s="120" t="str">
        <f t="shared" si="1545"/>
        <v xml:space="preserve"> </v>
      </c>
      <c r="BU2731" s="74" t="str">
        <f t="shared" si="1546"/>
        <v xml:space="preserve"> </v>
      </c>
      <c r="BV2731" s="120" t="str">
        <f t="shared" si="1547"/>
        <v xml:space="preserve"> </v>
      </c>
      <c r="BW2731" s="120" t="str">
        <f t="shared" si="1548"/>
        <v xml:space="preserve">  </v>
      </c>
      <c r="BY2731" s="74" t="str">
        <f t="shared" si="1549"/>
        <v xml:space="preserve"> </v>
      </c>
      <c r="BZ2731" s="120" t="str">
        <f t="shared" si="1550"/>
        <v xml:space="preserve"> </v>
      </c>
      <c r="CA2731" s="120" t="str">
        <f t="shared" si="1551"/>
        <v xml:space="preserve"> </v>
      </c>
      <c r="CC2731" s="115" t="str">
        <f t="shared" si="1552"/>
        <v xml:space="preserve"> </v>
      </c>
      <c r="CD2731" s="120" t="str">
        <f t="shared" si="1553"/>
        <v xml:space="preserve"> </v>
      </c>
      <c r="CE2731" s="417" t="str">
        <f t="shared" si="1554"/>
        <v xml:space="preserve"> </v>
      </c>
      <c r="CF2731" s="115"/>
      <c r="CG2731" s="115" t="str">
        <f t="shared" si="1555"/>
        <v xml:space="preserve"> </v>
      </c>
      <c r="CH2731" s="120" t="str">
        <f t="shared" si="1556"/>
        <v xml:space="preserve"> </v>
      </c>
      <c r="CI2731" s="417" t="str">
        <f t="shared" si="1557"/>
        <v xml:space="preserve"> </v>
      </c>
      <c r="CJ2731" s="115"/>
      <c r="CK2731" s="115" t="str">
        <f t="shared" si="1558"/>
        <v xml:space="preserve"> </v>
      </c>
      <c r="CL2731" s="120" t="str">
        <f t="shared" si="1559"/>
        <v xml:space="preserve"> </v>
      </c>
      <c r="CM2731" s="417" t="str">
        <f t="shared" si="1524"/>
        <v xml:space="preserve"> </v>
      </c>
      <c r="IS2731" s="111">
        <v>59.3</v>
      </c>
    </row>
    <row r="2732" spans="2:253" s="74" customFormat="1" ht="17.100000000000001" hidden="1" customHeight="1" x14ac:dyDescent="0.25">
      <c r="B2732" s="504">
        <f>IF('KB Duct Parts'!$BL$14=1,'Flanged Elbows'!AD16,0)</f>
        <v>0</v>
      </c>
      <c r="C2732" s="540" t="s">
        <v>1633</v>
      </c>
      <c r="D2732" s="506" t="str">
        <f t="shared" si="1533"/>
        <v>22113.45L</v>
      </c>
      <c r="E2732" s="504" t="s">
        <v>870</v>
      </c>
      <c r="F2732" s="508" t="str">
        <f t="shared" si="1528"/>
        <v xml:space="preserve"> </v>
      </c>
      <c r="G2732" s="509" t="s">
        <v>842</v>
      </c>
      <c r="H2732" s="504" t="str">
        <f>IF('Flanged Parts'!$BB$6=1,"CS",IF('Flanged Parts'!$BB$6=2,"Glv",0))</f>
        <v>Glv</v>
      </c>
      <c r="I2732" s="1035"/>
      <c r="J2732" s="1036"/>
      <c r="K2732" s="516" t="s">
        <v>881</v>
      </c>
      <c r="L2732" s="535"/>
      <c r="M2732" s="517" t="str">
        <f t="shared" si="1525"/>
        <v>Y</v>
      </c>
      <c r="N2732" s="514">
        <f t="shared" si="1534"/>
        <v>112.08</v>
      </c>
      <c r="O2732" s="514">
        <f t="shared" si="1527"/>
        <v>0</v>
      </c>
      <c r="P2732" s="680">
        <f>'KB Duct Parts'!$AE$3</f>
        <v>0</v>
      </c>
      <c r="Q2732" s="681">
        <f t="shared" si="1529"/>
        <v>0</v>
      </c>
      <c r="R2732" s="682">
        <f t="shared" si="1530"/>
        <v>0</v>
      </c>
      <c r="S2732" s="716">
        <f t="shared" si="1535"/>
        <v>0.2</v>
      </c>
      <c r="T2732" s="679">
        <f t="shared" si="1531"/>
        <v>0</v>
      </c>
      <c r="U2732" s="679">
        <f t="shared" si="1532"/>
        <v>0</v>
      </c>
      <c r="Y2732" s="120"/>
      <c r="AD2732" s="81"/>
      <c r="AF2732" s="370"/>
      <c r="AG2732" s="374"/>
      <c r="AH2732" s="378"/>
      <c r="AI2732" s="381"/>
      <c r="AJ2732" s="386"/>
      <c r="AK2732" s="391"/>
      <c r="AL2732" s="386"/>
      <c r="AM2732" s="363">
        <f t="shared" si="1560"/>
        <v>1</v>
      </c>
      <c r="AN2732" s="578">
        <v>76.8</v>
      </c>
      <c r="AO2732" s="78">
        <f t="shared" si="1542"/>
        <v>0</v>
      </c>
      <c r="AP2732" s="78">
        <f t="shared" si="1536"/>
        <v>0</v>
      </c>
      <c r="AQ2732" s="78">
        <f t="shared" si="1537"/>
        <v>0</v>
      </c>
      <c r="AR2732" s="78">
        <f t="shared" si="1538"/>
        <v>0</v>
      </c>
      <c r="AS2732" s="78">
        <f t="shared" si="1539"/>
        <v>0</v>
      </c>
      <c r="AT2732" s="78">
        <f t="shared" si="1540"/>
        <v>0</v>
      </c>
      <c r="AU2732" s="363" t="s">
        <v>717</v>
      </c>
      <c r="AV2732" s="393"/>
      <c r="AW2732" s="395"/>
      <c r="AX2732" s="395">
        <v>0</v>
      </c>
      <c r="AY2732" s="395">
        <v>0</v>
      </c>
      <c r="AZ2732" s="395">
        <v>0</v>
      </c>
      <c r="BA2732" s="395">
        <v>0</v>
      </c>
      <c r="BB2732" s="395">
        <v>0</v>
      </c>
      <c r="BC2732" s="395">
        <v>0</v>
      </c>
      <c r="BD2732" s="115"/>
      <c r="BE2732" s="115"/>
      <c r="BF2732" s="115">
        <v>2</v>
      </c>
      <c r="BG2732" s="115">
        <v>13</v>
      </c>
      <c r="BH2732" s="423">
        <f t="shared" si="1526"/>
        <v>17.64</v>
      </c>
      <c r="BI2732" s="417">
        <f t="shared" si="1541"/>
        <v>35.28</v>
      </c>
      <c r="BJ2732" s="115"/>
      <c r="BK2732" s="115"/>
      <c r="BQ2732" s="74" t="str">
        <f t="shared" si="1543"/>
        <v xml:space="preserve"> </v>
      </c>
      <c r="BR2732" s="120" t="str">
        <f t="shared" si="1544"/>
        <v xml:space="preserve"> </v>
      </c>
      <c r="BS2732" s="120" t="str">
        <f t="shared" si="1545"/>
        <v xml:space="preserve"> </v>
      </c>
      <c r="BU2732" s="74" t="str">
        <f t="shared" si="1546"/>
        <v xml:space="preserve"> </v>
      </c>
      <c r="BV2732" s="120" t="str">
        <f t="shared" si="1547"/>
        <v xml:space="preserve"> </v>
      </c>
      <c r="BW2732" s="120" t="str">
        <f t="shared" si="1548"/>
        <v xml:space="preserve">  </v>
      </c>
      <c r="BY2732" s="74" t="str">
        <f t="shared" si="1549"/>
        <v xml:space="preserve"> </v>
      </c>
      <c r="BZ2732" s="120" t="str">
        <f t="shared" si="1550"/>
        <v xml:space="preserve"> </v>
      </c>
      <c r="CA2732" s="120" t="str">
        <f t="shared" si="1551"/>
        <v xml:space="preserve"> </v>
      </c>
      <c r="CC2732" s="115" t="str">
        <f t="shared" si="1552"/>
        <v xml:space="preserve"> </v>
      </c>
      <c r="CD2732" s="120" t="str">
        <f t="shared" si="1553"/>
        <v xml:space="preserve"> </v>
      </c>
      <c r="CE2732" s="417" t="str">
        <f t="shared" si="1554"/>
        <v xml:space="preserve"> </v>
      </c>
      <c r="CF2732" s="115"/>
      <c r="CG2732" s="115" t="str">
        <f t="shared" si="1555"/>
        <v xml:space="preserve"> </v>
      </c>
      <c r="CH2732" s="120" t="str">
        <f t="shared" si="1556"/>
        <v xml:space="preserve"> </v>
      </c>
      <c r="CI2732" s="417" t="str">
        <f t="shared" si="1557"/>
        <v xml:space="preserve"> </v>
      </c>
      <c r="CJ2732" s="115"/>
      <c r="CK2732" s="115" t="str">
        <f t="shared" si="1558"/>
        <v xml:space="preserve"> </v>
      </c>
      <c r="CL2732" s="120" t="str">
        <f t="shared" si="1559"/>
        <v xml:space="preserve"> </v>
      </c>
      <c r="CM2732" s="417" t="str">
        <f t="shared" si="1524"/>
        <v xml:space="preserve"> </v>
      </c>
      <c r="IS2732" s="111">
        <v>63.9</v>
      </c>
    </row>
    <row r="2733" spans="2:253" s="74" customFormat="1" ht="17.100000000000001" hidden="1" customHeight="1" x14ac:dyDescent="0.25">
      <c r="B2733" s="504">
        <f>IF('KB Duct Parts'!$BL$14=1,'Flanged Elbows'!AD17,0)</f>
        <v>0</v>
      </c>
      <c r="C2733" s="540" t="s">
        <v>1634</v>
      </c>
      <c r="D2733" s="506" t="str">
        <f t="shared" si="1533"/>
        <v>22114.45L</v>
      </c>
      <c r="E2733" s="504" t="s">
        <v>871</v>
      </c>
      <c r="F2733" s="508" t="str">
        <f t="shared" si="1528"/>
        <v xml:space="preserve"> </v>
      </c>
      <c r="G2733" s="509" t="s">
        <v>842</v>
      </c>
      <c r="H2733" s="504" t="str">
        <f>IF('Flanged Parts'!$BB$6=1,"CS",IF('Flanged Parts'!$BB$6=2,"Glv",0))</f>
        <v>Glv</v>
      </c>
      <c r="I2733" s="1035"/>
      <c r="J2733" s="1036"/>
      <c r="K2733" s="516" t="s">
        <v>881</v>
      </c>
      <c r="L2733" s="535"/>
      <c r="M2733" s="517" t="str">
        <f t="shared" si="1525"/>
        <v>Y</v>
      </c>
      <c r="N2733" s="514">
        <f t="shared" si="1534"/>
        <v>120.52000000000001</v>
      </c>
      <c r="O2733" s="514">
        <f t="shared" si="1527"/>
        <v>0</v>
      </c>
      <c r="P2733" s="680">
        <f>'KB Duct Parts'!$AE$3</f>
        <v>0</v>
      </c>
      <c r="Q2733" s="681">
        <f t="shared" si="1529"/>
        <v>0</v>
      </c>
      <c r="R2733" s="682">
        <f t="shared" si="1530"/>
        <v>0</v>
      </c>
      <c r="S2733" s="716">
        <f t="shared" si="1535"/>
        <v>0.2</v>
      </c>
      <c r="T2733" s="679">
        <f t="shared" si="1531"/>
        <v>0</v>
      </c>
      <c r="U2733" s="679">
        <f t="shared" si="1532"/>
        <v>0</v>
      </c>
      <c r="Y2733" s="120"/>
      <c r="AD2733" s="81"/>
      <c r="AF2733" s="370"/>
      <c r="AG2733" s="374"/>
      <c r="AH2733" s="378"/>
      <c r="AI2733" s="381"/>
      <c r="AJ2733" s="386"/>
      <c r="AK2733" s="391"/>
      <c r="AL2733" s="386"/>
      <c r="AM2733" s="363">
        <f t="shared" si="1560"/>
        <v>1</v>
      </c>
      <c r="AN2733" s="578">
        <v>80.2</v>
      </c>
      <c r="AO2733" s="78">
        <f t="shared" si="1542"/>
        <v>0</v>
      </c>
      <c r="AP2733" s="78">
        <f t="shared" si="1536"/>
        <v>0</v>
      </c>
      <c r="AQ2733" s="78">
        <f t="shared" si="1537"/>
        <v>0</v>
      </c>
      <c r="AR2733" s="78">
        <f t="shared" si="1538"/>
        <v>0</v>
      </c>
      <c r="AS2733" s="78">
        <f t="shared" si="1539"/>
        <v>0</v>
      </c>
      <c r="AT2733" s="78">
        <f t="shared" si="1540"/>
        <v>0</v>
      </c>
      <c r="AU2733" s="363" t="s">
        <v>717</v>
      </c>
      <c r="AV2733" s="393"/>
      <c r="AW2733" s="395"/>
      <c r="AX2733" s="395">
        <v>0</v>
      </c>
      <c r="AY2733" s="395">
        <v>0</v>
      </c>
      <c r="AZ2733" s="395">
        <v>0</v>
      </c>
      <c r="BA2733" s="395">
        <v>0</v>
      </c>
      <c r="BB2733" s="395">
        <v>0</v>
      </c>
      <c r="BC2733" s="395">
        <v>0</v>
      </c>
      <c r="BD2733" s="115"/>
      <c r="BE2733" s="115"/>
      <c r="BF2733" s="115">
        <v>2</v>
      </c>
      <c r="BG2733" s="115">
        <v>14</v>
      </c>
      <c r="BH2733" s="423">
        <f t="shared" si="1526"/>
        <v>20.16</v>
      </c>
      <c r="BI2733" s="417">
        <f t="shared" si="1541"/>
        <v>40.32</v>
      </c>
      <c r="BJ2733" s="115"/>
      <c r="BK2733" s="115"/>
      <c r="BQ2733" s="74" t="str">
        <f t="shared" si="1543"/>
        <v xml:space="preserve"> </v>
      </c>
      <c r="BR2733" s="120" t="str">
        <f t="shared" si="1544"/>
        <v xml:space="preserve"> </v>
      </c>
      <c r="BS2733" s="120" t="str">
        <f t="shared" si="1545"/>
        <v xml:space="preserve"> </v>
      </c>
      <c r="BU2733" s="74" t="str">
        <f t="shared" si="1546"/>
        <v xml:space="preserve"> </v>
      </c>
      <c r="BV2733" s="120" t="str">
        <f t="shared" si="1547"/>
        <v xml:space="preserve"> </v>
      </c>
      <c r="BW2733" s="120" t="str">
        <f t="shared" si="1548"/>
        <v xml:space="preserve">  </v>
      </c>
      <c r="BY2733" s="74" t="str">
        <f t="shared" si="1549"/>
        <v xml:space="preserve"> </v>
      </c>
      <c r="BZ2733" s="120" t="str">
        <f t="shared" si="1550"/>
        <v xml:space="preserve"> </v>
      </c>
      <c r="CA2733" s="120" t="str">
        <f t="shared" si="1551"/>
        <v xml:space="preserve"> </v>
      </c>
      <c r="CC2733" s="115" t="str">
        <f t="shared" si="1552"/>
        <v xml:space="preserve"> </v>
      </c>
      <c r="CD2733" s="120" t="str">
        <f t="shared" si="1553"/>
        <v xml:space="preserve"> </v>
      </c>
      <c r="CE2733" s="417" t="str">
        <f t="shared" si="1554"/>
        <v xml:space="preserve"> </v>
      </c>
      <c r="CF2733" s="115"/>
      <c r="CG2733" s="115" t="str">
        <f t="shared" si="1555"/>
        <v xml:space="preserve"> </v>
      </c>
      <c r="CH2733" s="120" t="str">
        <f t="shared" si="1556"/>
        <v xml:space="preserve"> </v>
      </c>
      <c r="CI2733" s="417" t="str">
        <f t="shared" si="1557"/>
        <v xml:space="preserve"> </v>
      </c>
      <c r="CJ2733" s="115"/>
      <c r="CK2733" s="115" t="str">
        <f t="shared" si="1558"/>
        <v xml:space="preserve"> </v>
      </c>
      <c r="CL2733" s="120" t="str">
        <f t="shared" si="1559"/>
        <v xml:space="preserve"> </v>
      </c>
      <c r="CM2733" s="417" t="str">
        <f t="shared" si="1524"/>
        <v xml:space="preserve"> </v>
      </c>
      <c r="IS2733" s="111">
        <v>68.400000000000006</v>
      </c>
    </row>
    <row r="2734" spans="2:253" s="74" customFormat="1" ht="17.100000000000001" hidden="1" customHeight="1" x14ac:dyDescent="0.25">
      <c r="B2734" s="504">
        <f>IF('KB Duct Parts'!$BL$14=1,'Flanged Elbows'!AD18,0)</f>
        <v>0</v>
      </c>
      <c r="C2734" s="540" t="s">
        <v>1635</v>
      </c>
      <c r="D2734" s="506" t="str">
        <f t="shared" si="1533"/>
        <v>22115.45L</v>
      </c>
      <c r="E2734" s="504" t="s">
        <v>872</v>
      </c>
      <c r="F2734" s="508" t="str">
        <f t="shared" si="1528"/>
        <v xml:space="preserve"> </v>
      </c>
      <c r="G2734" s="509" t="s">
        <v>842</v>
      </c>
      <c r="H2734" s="504" t="str">
        <f>IF('Flanged Parts'!$BB$6=1,"CS",IF('Flanged Parts'!$BB$6=2,"Glv",0))</f>
        <v>Glv</v>
      </c>
      <c r="I2734" s="1035"/>
      <c r="J2734" s="1036"/>
      <c r="K2734" s="516" t="s">
        <v>881</v>
      </c>
      <c r="L2734" s="535"/>
      <c r="M2734" s="517" t="str">
        <f t="shared" si="1525"/>
        <v>Y</v>
      </c>
      <c r="N2734" s="514">
        <f t="shared" si="1534"/>
        <v>125.4</v>
      </c>
      <c r="O2734" s="514">
        <f t="shared" si="1527"/>
        <v>0</v>
      </c>
      <c r="P2734" s="680">
        <f>'KB Duct Parts'!$AE$3</f>
        <v>0</v>
      </c>
      <c r="Q2734" s="681">
        <f t="shared" si="1529"/>
        <v>0</v>
      </c>
      <c r="R2734" s="682">
        <f t="shared" si="1530"/>
        <v>0</v>
      </c>
      <c r="S2734" s="716">
        <f t="shared" si="1535"/>
        <v>0.2</v>
      </c>
      <c r="T2734" s="679">
        <f t="shared" si="1531"/>
        <v>0</v>
      </c>
      <c r="U2734" s="679">
        <f t="shared" si="1532"/>
        <v>0</v>
      </c>
      <c r="Y2734" s="120"/>
      <c r="AD2734" s="81"/>
      <c r="AF2734" s="370"/>
      <c r="AG2734" s="374"/>
      <c r="AH2734" s="378"/>
      <c r="AI2734" s="381"/>
      <c r="AJ2734" s="386"/>
      <c r="AK2734" s="391"/>
      <c r="AL2734" s="386"/>
      <c r="AM2734" s="363">
        <f t="shared" si="1560"/>
        <v>1</v>
      </c>
      <c r="AN2734" s="578">
        <v>81.400000000000006</v>
      </c>
      <c r="AO2734" s="78">
        <f t="shared" si="1542"/>
        <v>0</v>
      </c>
      <c r="AP2734" s="78">
        <f t="shared" si="1536"/>
        <v>0</v>
      </c>
      <c r="AQ2734" s="78">
        <f t="shared" si="1537"/>
        <v>0</v>
      </c>
      <c r="AR2734" s="78">
        <f t="shared" si="1538"/>
        <v>0</v>
      </c>
      <c r="AS2734" s="78">
        <f t="shared" si="1539"/>
        <v>0</v>
      </c>
      <c r="AT2734" s="78">
        <f t="shared" si="1540"/>
        <v>0</v>
      </c>
      <c r="AU2734" s="363" t="s">
        <v>717</v>
      </c>
      <c r="AV2734" s="393"/>
      <c r="AW2734" s="395"/>
      <c r="AX2734" s="395">
        <v>0</v>
      </c>
      <c r="AY2734" s="395">
        <v>0</v>
      </c>
      <c r="AZ2734" s="395">
        <v>0</v>
      </c>
      <c r="BA2734" s="395">
        <v>0</v>
      </c>
      <c r="BB2734" s="395">
        <v>0</v>
      </c>
      <c r="BC2734" s="395">
        <v>0</v>
      </c>
      <c r="BD2734" s="115"/>
      <c r="BE2734" s="115"/>
      <c r="BF2734" s="115">
        <v>2</v>
      </c>
      <c r="BG2734" s="115">
        <v>15</v>
      </c>
      <c r="BH2734" s="423">
        <f t="shared" si="1526"/>
        <v>22</v>
      </c>
      <c r="BI2734" s="417">
        <f t="shared" si="1541"/>
        <v>44</v>
      </c>
      <c r="BJ2734" s="115"/>
      <c r="BK2734" s="115"/>
      <c r="BQ2734" s="74" t="str">
        <f t="shared" si="1543"/>
        <v xml:space="preserve"> </v>
      </c>
      <c r="BR2734" s="120" t="str">
        <f t="shared" si="1544"/>
        <v xml:space="preserve"> </v>
      </c>
      <c r="BS2734" s="120" t="str">
        <f t="shared" si="1545"/>
        <v xml:space="preserve"> </v>
      </c>
      <c r="BU2734" s="74" t="str">
        <f t="shared" si="1546"/>
        <v xml:space="preserve"> </v>
      </c>
      <c r="BV2734" s="120" t="str">
        <f t="shared" si="1547"/>
        <v xml:space="preserve"> </v>
      </c>
      <c r="BW2734" s="120" t="str">
        <f t="shared" si="1548"/>
        <v xml:space="preserve">  </v>
      </c>
      <c r="BY2734" s="74" t="str">
        <f t="shared" si="1549"/>
        <v xml:space="preserve"> </v>
      </c>
      <c r="BZ2734" s="120" t="str">
        <f t="shared" si="1550"/>
        <v xml:space="preserve"> </v>
      </c>
      <c r="CA2734" s="120" t="str">
        <f t="shared" si="1551"/>
        <v xml:space="preserve"> </v>
      </c>
      <c r="CC2734" s="115" t="str">
        <f t="shared" si="1552"/>
        <v xml:space="preserve"> </v>
      </c>
      <c r="CD2734" s="120" t="str">
        <f t="shared" si="1553"/>
        <v xml:space="preserve"> </v>
      </c>
      <c r="CE2734" s="417" t="str">
        <f t="shared" si="1554"/>
        <v xml:space="preserve"> </v>
      </c>
      <c r="CF2734" s="115"/>
      <c r="CG2734" s="115" t="str">
        <f t="shared" si="1555"/>
        <v xml:space="preserve"> </v>
      </c>
      <c r="CH2734" s="120" t="str">
        <f t="shared" si="1556"/>
        <v xml:space="preserve"> </v>
      </c>
      <c r="CI2734" s="417" t="str">
        <f t="shared" si="1557"/>
        <v xml:space="preserve"> </v>
      </c>
      <c r="CJ2734" s="115"/>
      <c r="CK2734" s="115" t="str">
        <f t="shared" si="1558"/>
        <v xml:space="preserve"> </v>
      </c>
      <c r="CL2734" s="120" t="str">
        <f t="shared" si="1559"/>
        <v xml:space="preserve"> </v>
      </c>
      <c r="CM2734" s="417" t="str">
        <f t="shared" si="1524"/>
        <v xml:space="preserve"> </v>
      </c>
      <c r="IS2734" s="111">
        <v>74.900000000000006</v>
      </c>
    </row>
    <row r="2735" spans="2:253" s="74" customFormat="1" ht="17.100000000000001" hidden="1" customHeight="1" x14ac:dyDescent="0.25">
      <c r="B2735" s="504">
        <f>IF('KB Duct Parts'!$BL$14=1,'Flanged Elbows'!AG7,0)</f>
        <v>0</v>
      </c>
      <c r="C2735" s="540">
        <v>22204.9</v>
      </c>
      <c r="D2735" s="526">
        <f t="shared" si="1533"/>
        <v>22204.9</v>
      </c>
      <c r="E2735" s="504" t="s">
        <v>861</v>
      </c>
      <c r="F2735" s="508" t="str">
        <f t="shared" si="1528"/>
        <v xml:space="preserve"> </v>
      </c>
      <c r="G2735" s="509" t="s">
        <v>845</v>
      </c>
      <c r="H2735" s="504" t="str">
        <f>IF('Flanged Parts'!$BB$6=1,"CS",IF('Flanged Parts'!$BB$6=2,"Glv",0))</f>
        <v>Glv</v>
      </c>
      <c r="I2735" s="1035"/>
      <c r="J2735" s="1036"/>
      <c r="K2735" s="516" t="s">
        <v>881</v>
      </c>
      <c r="L2735" s="535"/>
      <c r="M2735" s="517" t="str">
        <f t="shared" si="1525"/>
        <v>Y</v>
      </c>
      <c r="N2735" s="514">
        <f t="shared" si="1534"/>
        <v>59.16</v>
      </c>
      <c r="O2735" s="514">
        <f t="shared" si="1527"/>
        <v>0</v>
      </c>
      <c r="P2735" s="680">
        <f>'KB Duct Parts'!$AE$3</f>
        <v>0</v>
      </c>
      <c r="Q2735" s="681">
        <f t="shared" si="1529"/>
        <v>0</v>
      </c>
      <c r="R2735" s="682">
        <f t="shared" si="1530"/>
        <v>0</v>
      </c>
      <c r="S2735" s="716">
        <f t="shared" si="1535"/>
        <v>0.2</v>
      </c>
      <c r="T2735" s="679">
        <f t="shared" si="1531"/>
        <v>0</v>
      </c>
      <c r="U2735" s="679">
        <f t="shared" si="1532"/>
        <v>0</v>
      </c>
      <c r="Y2735" s="120"/>
      <c r="AD2735" s="81"/>
      <c r="AF2735" s="370"/>
      <c r="AG2735" s="374"/>
      <c r="AH2735" s="378"/>
      <c r="AI2735" s="381"/>
      <c r="AJ2735" s="386"/>
      <c r="AK2735" s="391"/>
      <c r="AL2735" s="386"/>
      <c r="AM2735" s="363">
        <f t="shared" si="1560"/>
        <v>1</v>
      </c>
      <c r="AN2735" s="578">
        <v>51.5</v>
      </c>
      <c r="AO2735" s="78">
        <f t="shared" si="1542"/>
        <v>0</v>
      </c>
      <c r="AP2735" s="78">
        <f t="shared" si="1536"/>
        <v>0</v>
      </c>
      <c r="AQ2735" s="78">
        <f t="shared" si="1537"/>
        <v>0</v>
      </c>
      <c r="AR2735" s="78">
        <f t="shared" si="1538"/>
        <v>0</v>
      </c>
      <c r="AS2735" s="78">
        <f t="shared" si="1539"/>
        <v>0</v>
      </c>
      <c r="AT2735" s="78">
        <f t="shared" si="1540"/>
        <v>0</v>
      </c>
      <c r="AU2735" s="363" t="s">
        <v>717</v>
      </c>
      <c r="AV2735" s="393"/>
      <c r="AW2735" s="395"/>
      <c r="AX2735" s="395">
        <v>0</v>
      </c>
      <c r="AY2735" s="395">
        <v>0</v>
      </c>
      <c r="AZ2735" s="395">
        <v>0</v>
      </c>
      <c r="BA2735" s="395">
        <v>0</v>
      </c>
      <c r="BB2735" s="395">
        <v>0</v>
      </c>
      <c r="BC2735" s="395">
        <v>0</v>
      </c>
      <c r="BD2735" s="115"/>
      <c r="BE2735" s="115"/>
      <c r="BF2735" s="115">
        <v>2</v>
      </c>
      <c r="BG2735" s="115">
        <v>4</v>
      </c>
      <c r="BH2735" s="423">
        <f t="shared" si="1526"/>
        <v>3.83</v>
      </c>
      <c r="BI2735" s="417">
        <f t="shared" si="1541"/>
        <v>7.66</v>
      </c>
      <c r="BJ2735" s="115"/>
      <c r="BK2735" s="115"/>
      <c r="BQ2735" s="74" t="str">
        <f t="shared" si="1543"/>
        <v xml:space="preserve"> </v>
      </c>
      <c r="BR2735" s="120" t="str">
        <f t="shared" si="1544"/>
        <v xml:space="preserve"> </v>
      </c>
      <c r="BS2735" s="120" t="str">
        <f t="shared" si="1545"/>
        <v xml:space="preserve"> </v>
      </c>
      <c r="BU2735" s="74" t="str">
        <f t="shared" si="1546"/>
        <v xml:space="preserve"> </v>
      </c>
      <c r="BV2735" s="120" t="str">
        <f t="shared" si="1547"/>
        <v xml:space="preserve"> </v>
      </c>
      <c r="BW2735" s="120" t="str">
        <f t="shared" si="1548"/>
        <v xml:space="preserve">  </v>
      </c>
      <c r="BY2735" s="74" t="str">
        <f t="shared" si="1549"/>
        <v xml:space="preserve"> </v>
      </c>
      <c r="BZ2735" s="120" t="str">
        <f t="shared" si="1550"/>
        <v xml:space="preserve"> </v>
      </c>
      <c r="CA2735" s="120" t="str">
        <f t="shared" si="1551"/>
        <v xml:space="preserve"> </v>
      </c>
      <c r="CC2735" s="115" t="str">
        <f t="shared" si="1552"/>
        <v xml:space="preserve"> </v>
      </c>
      <c r="CD2735" s="120" t="str">
        <f t="shared" si="1553"/>
        <v xml:space="preserve"> </v>
      </c>
      <c r="CE2735" s="417" t="str">
        <f t="shared" si="1554"/>
        <v xml:space="preserve"> </v>
      </c>
      <c r="CF2735" s="115"/>
      <c r="CG2735" s="115" t="str">
        <f t="shared" si="1555"/>
        <v xml:space="preserve"> </v>
      </c>
      <c r="CH2735" s="120" t="str">
        <f t="shared" si="1556"/>
        <v xml:space="preserve"> </v>
      </c>
      <c r="CI2735" s="417" t="str">
        <f t="shared" si="1557"/>
        <v xml:space="preserve"> </v>
      </c>
      <c r="CJ2735" s="115"/>
      <c r="CK2735" s="115" t="str">
        <f t="shared" si="1558"/>
        <v xml:space="preserve"> </v>
      </c>
      <c r="CL2735" s="120" t="str">
        <f t="shared" si="1559"/>
        <v xml:space="preserve"> </v>
      </c>
      <c r="CM2735" s="417" t="str">
        <f t="shared" si="1524"/>
        <v xml:space="preserve"> </v>
      </c>
      <c r="IS2735" s="111">
        <v>30.2</v>
      </c>
    </row>
    <row r="2736" spans="2:253" s="74" customFormat="1" ht="17.100000000000001" hidden="1" customHeight="1" x14ac:dyDescent="0.25">
      <c r="B2736" s="504">
        <f>IF('KB Duct Parts'!$BL$14=1,'Flanged Elbows'!AG8,0)</f>
        <v>0</v>
      </c>
      <c r="C2736" s="540">
        <v>22205.9</v>
      </c>
      <c r="D2736" s="526">
        <f t="shared" si="1533"/>
        <v>22205.9</v>
      </c>
      <c r="E2736" s="504" t="s">
        <v>862</v>
      </c>
      <c r="F2736" s="508" t="str">
        <f t="shared" si="1528"/>
        <v xml:space="preserve"> </v>
      </c>
      <c r="G2736" s="509" t="s">
        <v>845</v>
      </c>
      <c r="H2736" s="504" t="str">
        <f>IF('Flanged Parts'!$BB$6=1,"CS",IF('Flanged Parts'!$BB$6=2,"Glv",0))</f>
        <v>Glv</v>
      </c>
      <c r="I2736" s="1035"/>
      <c r="J2736" s="1036"/>
      <c r="K2736" s="516" t="s">
        <v>881</v>
      </c>
      <c r="L2736" s="535"/>
      <c r="M2736" s="517" t="str">
        <f t="shared" si="1525"/>
        <v>Y</v>
      </c>
      <c r="N2736" s="514">
        <f t="shared" si="1534"/>
        <v>71</v>
      </c>
      <c r="O2736" s="514">
        <f t="shared" si="1527"/>
        <v>0</v>
      </c>
      <c r="P2736" s="680">
        <f>'KB Duct Parts'!$AE$3</f>
        <v>0</v>
      </c>
      <c r="Q2736" s="681">
        <f t="shared" si="1529"/>
        <v>0</v>
      </c>
      <c r="R2736" s="682">
        <f t="shared" si="1530"/>
        <v>0</v>
      </c>
      <c r="S2736" s="716">
        <f t="shared" si="1535"/>
        <v>0.2</v>
      </c>
      <c r="T2736" s="679">
        <f t="shared" si="1531"/>
        <v>0</v>
      </c>
      <c r="U2736" s="679">
        <f t="shared" si="1532"/>
        <v>0</v>
      </c>
      <c r="Y2736" s="120"/>
      <c r="AD2736" s="81"/>
      <c r="AF2736" s="370"/>
      <c r="AG2736" s="374"/>
      <c r="AH2736" s="378"/>
      <c r="AI2736" s="381"/>
      <c r="AJ2736" s="386"/>
      <c r="AK2736" s="391"/>
      <c r="AL2736" s="386"/>
      <c r="AM2736" s="363">
        <f t="shared" si="1560"/>
        <v>1</v>
      </c>
      <c r="AN2736" s="578">
        <v>61.2</v>
      </c>
      <c r="AO2736" s="78">
        <f t="shared" si="1542"/>
        <v>0</v>
      </c>
      <c r="AP2736" s="78">
        <f t="shared" si="1536"/>
        <v>0</v>
      </c>
      <c r="AQ2736" s="78">
        <f t="shared" si="1537"/>
        <v>0</v>
      </c>
      <c r="AR2736" s="78">
        <f t="shared" si="1538"/>
        <v>0</v>
      </c>
      <c r="AS2736" s="78">
        <f t="shared" si="1539"/>
        <v>0</v>
      </c>
      <c r="AT2736" s="78">
        <f t="shared" si="1540"/>
        <v>0</v>
      </c>
      <c r="AU2736" s="363" t="s">
        <v>717</v>
      </c>
      <c r="AV2736" s="393"/>
      <c r="AW2736" s="395"/>
      <c r="AX2736" s="395">
        <v>0</v>
      </c>
      <c r="AY2736" s="395">
        <v>0</v>
      </c>
      <c r="AZ2736" s="395">
        <v>0</v>
      </c>
      <c r="BA2736" s="395">
        <v>0</v>
      </c>
      <c r="BB2736" s="395">
        <v>0</v>
      </c>
      <c r="BC2736" s="395">
        <v>0</v>
      </c>
      <c r="BD2736" s="115"/>
      <c r="BE2736" s="115"/>
      <c r="BF2736" s="115">
        <v>2</v>
      </c>
      <c r="BG2736" s="115">
        <v>5</v>
      </c>
      <c r="BH2736" s="423">
        <f t="shared" si="1526"/>
        <v>4.9000000000000004</v>
      </c>
      <c r="BI2736" s="417">
        <f t="shared" si="1541"/>
        <v>9.8000000000000007</v>
      </c>
      <c r="BJ2736" s="115"/>
      <c r="BK2736" s="115"/>
      <c r="BQ2736" s="74" t="str">
        <f t="shared" si="1543"/>
        <v xml:space="preserve"> </v>
      </c>
      <c r="BR2736" s="120" t="str">
        <f t="shared" si="1544"/>
        <v xml:space="preserve"> </v>
      </c>
      <c r="BS2736" s="120" t="str">
        <f t="shared" si="1545"/>
        <v xml:space="preserve"> </v>
      </c>
      <c r="BU2736" s="74" t="str">
        <f t="shared" si="1546"/>
        <v xml:space="preserve"> </v>
      </c>
      <c r="BV2736" s="120" t="str">
        <f t="shared" si="1547"/>
        <v xml:space="preserve"> </v>
      </c>
      <c r="BW2736" s="120" t="str">
        <f t="shared" si="1548"/>
        <v xml:space="preserve">  </v>
      </c>
      <c r="BY2736" s="74" t="str">
        <f t="shared" si="1549"/>
        <v xml:space="preserve"> </v>
      </c>
      <c r="BZ2736" s="120" t="str">
        <f t="shared" si="1550"/>
        <v xml:space="preserve"> </v>
      </c>
      <c r="CA2736" s="120" t="str">
        <f t="shared" si="1551"/>
        <v xml:space="preserve"> </v>
      </c>
      <c r="CC2736" s="115" t="str">
        <f t="shared" si="1552"/>
        <v xml:space="preserve"> </v>
      </c>
      <c r="CD2736" s="120" t="str">
        <f t="shared" si="1553"/>
        <v xml:space="preserve"> </v>
      </c>
      <c r="CE2736" s="417" t="str">
        <f t="shared" si="1554"/>
        <v xml:space="preserve"> </v>
      </c>
      <c r="CF2736" s="115"/>
      <c r="CG2736" s="115" t="str">
        <f t="shared" si="1555"/>
        <v xml:space="preserve"> </v>
      </c>
      <c r="CH2736" s="120" t="str">
        <f t="shared" si="1556"/>
        <v xml:space="preserve"> </v>
      </c>
      <c r="CI2736" s="417" t="str">
        <f t="shared" si="1557"/>
        <v xml:space="preserve"> </v>
      </c>
      <c r="CJ2736" s="115"/>
      <c r="CK2736" s="115" t="str">
        <f t="shared" si="1558"/>
        <v xml:space="preserve"> </v>
      </c>
      <c r="CL2736" s="120" t="str">
        <f t="shared" si="1559"/>
        <v xml:space="preserve"> </v>
      </c>
      <c r="CM2736" s="417" t="str">
        <f t="shared" si="1524"/>
        <v xml:space="preserve"> </v>
      </c>
      <c r="IS2736" s="111">
        <v>35.5</v>
      </c>
    </row>
    <row r="2737" spans="2:253" s="74" customFormat="1" ht="17.100000000000001" hidden="1" customHeight="1" x14ac:dyDescent="0.25">
      <c r="B2737" s="504">
        <f>IF('KB Duct Parts'!$BL$14=1,'Flanged Elbows'!AG9,0)</f>
        <v>0</v>
      </c>
      <c r="C2737" s="540">
        <v>22206.9</v>
      </c>
      <c r="D2737" s="526">
        <f t="shared" si="1533"/>
        <v>22206.9</v>
      </c>
      <c r="E2737" s="504" t="s">
        <v>863</v>
      </c>
      <c r="F2737" s="508" t="str">
        <f t="shared" si="1528"/>
        <v xml:space="preserve"> </v>
      </c>
      <c r="G2737" s="509" t="s">
        <v>845</v>
      </c>
      <c r="H2737" s="504" t="str">
        <f>IF('Flanged Parts'!$BB$6=1,"CS",IF('Flanged Parts'!$BB$6=2,"Glv",0))</f>
        <v>Glv</v>
      </c>
      <c r="I2737" s="1035"/>
      <c r="J2737" s="1036"/>
      <c r="K2737" s="516" t="s">
        <v>881</v>
      </c>
      <c r="L2737" s="535"/>
      <c r="M2737" s="517" t="str">
        <f t="shared" si="1525"/>
        <v>Y</v>
      </c>
      <c r="N2737" s="514">
        <f t="shared" si="1534"/>
        <v>81.02000000000001</v>
      </c>
      <c r="O2737" s="514">
        <f t="shared" si="1527"/>
        <v>0</v>
      </c>
      <c r="P2737" s="680">
        <f>'KB Duct Parts'!$AE$3</f>
        <v>0</v>
      </c>
      <c r="Q2737" s="681">
        <f t="shared" si="1529"/>
        <v>0</v>
      </c>
      <c r="R2737" s="682">
        <f t="shared" si="1530"/>
        <v>0</v>
      </c>
      <c r="S2737" s="716">
        <f t="shared" si="1535"/>
        <v>0.2</v>
      </c>
      <c r="T2737" s="679">
        <f t="shared" si="1531"/>
        <v>0</v>
      </c>
      <c r="U2737" s="679">
        <f t="shared" si="1532"/>
        <v>0</v>
      </c>
      <c r="Y2737" s="120"/>
      <c r="AD2737" s="81"/>
      <c r="AF2737" s="370"/>
      <c r="AG2737" s="374"/>
      <c r="AH2737" s="378"/>
      <c r="AI2737" s="381"/>
      <c r="AJ2737" s="386"/>
      <c r="AK2737" s="391"/>
      <c r="AL2737" s="386"/>
      <c r="AM2737" s="363">
        <f t="shared" si="1560"/>
        <v>1</v>
      </c>
      <c r="AN2737" s="578">
        <v>69.2</v>
      </c>
      <c r="AO2737" s="78">
        <f t="shared" si="1542"/>
        <v>0</v>
      </c>
      <c r="AP2737" s="78">
        <f t="shared" si="1536"/>
        <v>0</v>
      </c>
      <c r="AQ2737" s="78">
        <f t="shared" si="1537"/>
        <v>0</v>
      </c>
      <c r="AR2737" s="78">
        <f t="shared" si="1538"/>
        <v>0</v>
      </c>
      <c r="AS2737" s="78">
        <f t="shared" si="1539"/>
        <v>0</v>
      </c>
      <c r="AT2737" s="78">
        <f t="shared" si="1540"/>
        <v>0</v>
      </c>
      <c r="AU2737" s="363" t="s">
        <v>717</v>
      </c>
      <c r="AV2737" s="393"/>
      <c r="AW2737" s="395"/>
      <c r="AX2737" s="395">
        <v>0</v>
      </c>
      <c r="AY2737" s="395">
        <v>0</v>
      </c>
      <c r="AZ2737" s="395">
        <v>0</v>
      </c>
      <c r="BA2737" s="395">
        <v>0</v>
      </c>
      <c r="BB2737" s="395">
        <v>0</v>
      </c>
      <c r="BC2737" s="395">
        <v>0</v>
      </c>
      <c r="BD2737" s="115"/>
      <c r="BE2737" s="115"/>
      <c r="BF2737" s="115">
        <v>2</v>
      </c>
      <c r="BG2737" s="115">
        <v>6</v>
      </c>
      <c r="BH2737" s="423">
        <f t="shared" si="1526"/>
        <v>5.91</v>
      </c>
      <c r="BI2737" s="417">
        <f t="shared" si="1541"/>
        <v>11.82</v>
      </c>
      <c r="BJ2737" s="115"/>
      <c r="BK2737" s="115"/>
      <c r="BQ2737" s="74" t="str">
        <f t="shared" si="1543"/>
        <v xml:space="preserve"> </v>
      </c>
      <c r="BR2737" s="120" t="str">
        <f t="shared" si="1544"/>
        <v xml:space="preserve"> </v>
      </c>
      <c r="BS2737" s="120" t="str">
        <f t="shared" si="1545"/>
        <v xml:space="preserve"> </v>
      </c>
      <c r="BU2737" s="74" t="str">
        <f t="shared" si="1546"/>
        <v xml:space="preserve"> </v>
      </c>
      <c r="BV2737" s="120" t="str">
        <f t="shared" si="1547"/>
        <v xml:space="preserve"> </v>
      </c>
      <c r="BW2737" s="120" t="str">
        <f t="shared" si="1548"/>
        <v xml:space="preserve">  </v>
      </c>
      <c r="BY2737" s="74" t="str">
        <f t="shared" si="1549"/>
        <v xml:space="preserve"> </v>
      </c>
      <c r="BZ2737" s="120" t="str">
        <f t="shared" si="1550"/>
        <v xml:space="preserve"> </v>
      </c>
      <c r="CA2737" s="120" t="str">
        <f t="shared" si="1551"/>
        <v xml:space="preserve"> </v>
      </c>
      <c r="CC2737" s="115" t="str">
        <f t="shared" si="1552"/>
        <v xml:space="preserve"> </v>
      </c>
      <c r="CD2737" s="120" t="str">
        <f t="shared" si="1553"/>
        <v xml:space="preserve"> </v>
      </c>
      <c r="CE2737" s="417" t="str">
        <f t="shared" si="1554"/>
        <v xml:space="preserve"> </v>
      </c>
      <c r="CF2737" s="115"/>
      <c r="CG2737" s="115" t="str">
        <f t="shared" si="1555"/>
        <v xml:space="preserve"> </v>
      </c>
      <c r="CH2737" s="120" t="str">
        <f t="shared" si="1556"/>
        <v xml:space="preserve"> </v>
      </c>
      <c r="CI2737" s="417" t="str">
        <f t="shared" si="1557"/>
        <v xml:space="preserve"> </v>
      </c>
      <c r="CJ2737" s="115"/>
      <c r="CK2737" s="115" t="str">
        <f t="shared" si="1558"/>
        <v xml:space="preserve"> </v>
      </c>
      <c r="CL2737" s="120" t="str">
        <f t="shared" si="1559"/>
        <v xml:space="preserve"> </v>
      </c>
      <c r="CM2737" s="417" t="str">
        <f t="shared" si="1524"/>
        <v xml:space="preserve"> </v>
      </c>
      <c r="IS2737" s="111">
        <v>40.799999999999997</v>
      </c>
    </row>
    <row r="2738" spans="2:253" s="74" customFormat="1" ht="17.100000000000001" hidden="1" customHeight="1" x14ac:dyDescent="0.25">
      <c r="B2738" s="504">
        <f>IF('KB Duct Parts'!$BL$14=1,'Flanged Elbows'!AG10,0)</f>
        <v>0</v>
      </c>
      <c r="C2738" s="540">
        <v>22207.9</v>
      </c>
      <c r="D2738" s="526">
        <f t="shared" si="1533"/>
        <v>22207.9</v>
      </c>
      <c r="E2738" s="504" t="s">
        <v>864</v>
      </c>
      <c r="F2738" s="508" t="str">
        <f t="shared" si="1528"/>
        <v xml:space="preserve"> </v>
      </c>
      <c r="G2738" s="509" t="s">
        <v>845</v>
      </c>
      <c r="H2738" s="504" t="str">
        <f>IF('Flanged Parts'!$BB$6=1,"CS",IF('Flanged Parts'!$BB$6=2,"Glv",0))</f>
        <v>Glv</v>
      </c>
      <c r="I2738" s="1035"/>
      <c r="J2738" s="1036"/>
      <c r="K2738" s="516" t="s">
        <v>881</v>
      </c>
      <c r="L2738" s="535"/>
      <c r="M2738" s="517" t="str">
        <f t="shared" si="1525"/>
        <v>Y</v>
      </c>
      <c r="N2738" s="514">
        <f t="shared" si="1534"/>
        <v>97.660000000000011</v>
      </c>
      <c r="O2738" s="514">
        <f t="shared" si="1527"/>
        <v>0</v>
      </c>
      <c r="P2738" s="680">
        <f>'KB Duct Parts'!$AE$3</f>
        <v>0</v>
      </c>
      <c r="Q2738" s="681">
        <f t="shared" si="1529"/>
        <v>0</v>
      </c>
      <c r="R2738" s="682">
        <f t="shared" si="1530"/>
        <v>0</v>
      </c>
      <c r="S2738" s="716">
        <f t="shared" si="1535"/>
        <v>0.2</v>
      </c>
      <c r="T2738" s="679">
        <f t="shared" si="1531"/>
        <v>0</v>
      </c>
      <c r="U2738" s="679">
        <f t="shared" si="1532"/>
        <v>0</v>
      </c>
      <c r="Y2738" s="120"/>
      <c r="AD2738" s="81"/>
      <c r="AF2738" s="370"/>
      <c r="AG2738" s="374"/>
      <c r="AH2738" s="378"/>
      <c r="AI2738" s="381"/>
      <c r="AJ2738" s="386"/>
      <c r="AK2738" s="391"/>
      <c r="AL2738" s="386"/>
      <c r="AM2738" s="363">
        <f t="shared" si="1560"/>
        <v>1</v>
      </c>
      <c r="AN2738" s="578">
        <v>82.4</v>
      </c>
      <c r="AO2738" s="78">
        <f t="shared" si="1542"/>
        <v>0</v>
      </c>
      <c r="AP2738" s="78">
        <f t="shared" si="1536"/>
        <v>0</v>
      </c>
      <c r="AQ2738" s="78">
        <f t="shared" si="1537"/>
        <v>0</v>
      </c>
      <c r="AR2738" s="78">
        <f t="shared" si="1538"/>
        <v>0</v>
      </c>
      <c r="AS2738" s="78">
        <f t="shared" si="1539"/>
        <v>0</v>
      </c>
      <c r="AT2738" s="78">
        <f t="shared" si="1540"/>
        <v>0</v>
      </c>
      <c r="AU2738" s="363" t="s">
        <v>717</v>
      </c>
      <c r="AV2738" s="393"/>
      <c r="AW2738" s="395"/>
      <c r="AX2738" s="395">
        <v>0</v>
      </c>
      <c r="AY2738" s="395">
        <v>0</v>
      </c>
      <c r="AZ2738" s="395">
        <v>0</v>
      </c>
      <c r="BA2738" s="395">
        <v>0</v>
      </c>
      <c r="BB2738" s="395">
        <v>0</v>
      </c>
      <c r="BC2738" s="395">
        <v>0</v>
      </c>
      <c r="BD2738" s="115"/>
      <c r="BE2738" s="115"/>
      <c r="BF2738" s="115">
        <v>2</v>
      </c>
      <c r="BG2738" s="115">
        <v>7</v>
      </c>
      <c r="BH2738" s="423">
        <f t="shared" si="1526"/>
        <v>7.63</v>
      </c>
      <c r="BI2738" s="417">
        <f t="shared" si="1541"/>
        <v>15.26</v>
      </c>
      <c r="BJ2738" s="115"/>
      <c r="BK2738" s="115"/>
      <c r="BQ2738" s="74" t="str">
        <f t="shared" si="1543"/>
        <v xml:space="preserve"> </v>
      </c>
      <c r="BR2738" s="120" t="str">
        <f t="shared" si="1544"/>
        <v xml:space="preserve"> </v>
      </c>
      <c r="BS2738" s="120" t="str">
        <f t="shared" si="1545"/>
        <v xml:space="preserve"> </v>
      </c>
      <c r="BU2738" s="74" t="str">
        <f t="shared" si="1546"/>
        <v xml:space="preserve"> </v>
      </c>
      <c r="BV2738" s="120" t="str">
        <f t="shared" si="1547"/>
        <v xml:space="preserve"> </v>
      </c>
      <c r="BW2738" s="120" t="str">
        <f t="shared" si="1548"/>
        <v xml:space="preserve">  </v>
      </c>
      <c r="BY2738" s="74" t="str">
        <f t="shared" si="1549"/>
        <v xml:space="preserve"> </v>
      </c>
      <c r="BZ2738" s="120" t="str">
        <f t="shared" si="1550"/>
        <v xml:space="preserve"> </v>
      </c>
      <c r="CA2738" s="120" t="str">
        <f t="shared" si="1551"/>
        <v xml:space="preserve"> </v>
      </c>
      <c r="CC2738" s="115" t="str">
        <f t="shared" si="1552"/>
        <v xml:space="preserve"> </v>
      </c>
      <c r="CD2738" s="120" t="str">
        <f t="shared" si="1553"/>
        <v xml:space="preserve"> </v>
      </c>
      <c r="CE2738" s="417" t="str">
        <f t="shared" si="1554"/>
        <v xml:space="preserve"> </v>
      </c>
      <c r="CF2738" s="115"/>
      <c r="CG2738" s="115" t="str">
        <f t="shared" si="1555"/>
        <v xml:space="preserve"> </v>
      </c>
      <c r="CH2738" s="120" t="str">
        <f t="shared" si="1556"/>
        <v xml:space="preserve"> </v>
      </c>
      <c r="CI2738" s="417" t="str">
        <f t="shared" si="1557"/>
        <v xml:space="preserve"> </v>
      </c>
      <c r="CJ2738" s="115"/>
      <c r="CK2738" s="115" t="str">
        <f t="shared" si="1558"/>
        <v xml:space="preserve"> </v>
      </c>
      <c r="CL2738" s="120" t="str">
        <f t="shared" si="1559"/>
        <v xml:space="preserve"> </v>
      </c>
      <c r="CM2738" s="417" t="str">
        <f t="shared" si="1524"/>
        <v xml:space="preserve"> </v>
      </c>
      <c r="IS2738" s="111">
        <v>49.1</v>
      </c>
    </row>
    <row r="2739" spans="2:253" s="74" customFormat="1" ht="17.100000000000001" hidden="1" customHeight="1" x14ac:dyDescent="0.25">
      <c r="B2739" s="504">
        <f>IF('KB Duct Parts'!$BL$14=1,'Flanged Elbows'!AG11,0)</f>
        <v>0</v>
      </c>
      <c r="C2739" s="540">
        <v>22208.9</v>
      </c>
      <c r="D2739" s="526">
        <f t="shared" si="1533"/>
        <v>22208.9</v>
      </c>
      <c r="E2739" s="504" t="s">
        <v>865</v>
      </c>
      <c r="F2739" s="508" t="str">
        <f t="shared" si="1528"/>
        <v xml:space="preserve"> </v>
      </c>
      <c r="G2739" s="509" t="s">
        <v>845</v>
      </c>
      <c r="H2739" s="504" t="str">
        <f>IF('Flanged Parts'!$BB$6=1,"CS",IF('Flanged Parts'!$BB$6=2,"Glv",0))</f>
        <v>Glv</v>
      </c>
      <c r="I2739" s="1035"/>
      <c r="J2739" s="1036"/>
      <c r="K2739" s="516" t="s">
        <v>881</v>
      </c>
      <c r="L2739" s="535"/>
      <c r="M2739" s="517" t="str">
        <f t="shared" si="1525"/>
        <v>Y</v>
      </c>
      <c r="N2739" s="514">
        <f t="shared" si="1534"/>
        <v>115.28</v>
      </c>
      <c r="O2739" s="514">
        <f t="shared" si="1527"/>
        <v>0</v>
      </c>
      <c r="P2739" s="680">
        <f>'KB Duct Parts'!$AE$3</f>
        <v>0</v>
      </c>
      <c r="Q2739" s="681">
        <f t="shared" si="1529"/>
        <v>0</v>
      </c>
      <c r="R2739" s="682">
        <f t="shared" si="1530"/>
        <v>0</v>
      </c>
      <c r="S2739" s="716">
        <f t="shared" si="1535"/>
        <v>0.2</v>
      </c>
      <c r="T2739" s="679">
        <f t="shared" si="1531"/>
        <v>0</v>
      </c>
      <c r="U2739" s="679">
        <f t="shared" si="1532"/>
        <v>0</v>
      </c>
      <c r="Y2739" s="120"/>
      <c r="AD2739" s="81"/>
      <c r="AF2739" s="370"/>
      <c r="AG2739" s="374"/>
      <c r="AH2739" s="378"/>
      <c r="AI2739" s="381"/>
      <c r="AJ2739" s="386"/>
      <c r="AK2739" s="391"/>
      <c r="AL2739" s="386"/>
      <c r="AM2739" s="363">
        <f t="shared" si="1560"/>
        <v>1</v>
      </c>
      <c r="AN2739" s="578">
        <v>96.7</v>
      </c>
      <c r="AO2739" s="78">
        <f t="shared" si="1542"/>
        <v>0</v>
      </c>
      <c r="AP2739" s="78">
        <f t="shared" si="1536"/>
        <v>0</v>
      </c>
      <c r="AQ2739" s="78">
        <f t="shared" si="1537"/>
        <v>0</v>
      </c>
      <c r="AR2739" s="78">
        <f t="shared" si="1538"/>
        <v>0</v>
      </c>
      <c r="AS2739" s="78">
        <f t="shared" si="1539"/>
        <v>0</v>
      </c>
      <c r="AT2739" s="78">
        <f t="shared" si="1540"/>
        <v>0</v>
      </c>
      <c r="AU2739" s="363" t="s">
        <v>717</v>
      </c>
      <c r="AV2739" s="393"/>
      <c r="AW2739" s="395"/>
      <c r="AX2739" s="395">
        <v>0</v>
      </c>
      <c r="AY2739" s="395">
        <v>0</v>
      </c>
      <c r="AZ2739" s="395">
        <v>0</v>
      </c>
      <c r="BA2739" s="395">
        <v>0</v>
      </c>
      <c r="BB2739" s="395">
        <v>0</v>
      </c>
      <c r="BC2739" s="395">
        <v>0</v>
      </c>
      <c r="BD2739" s="115"/>
      <c r="BE2739" s="115"/>
      <c r="BF2739" s="115">
        <v>2</v>
      </c>
      <c r="BG2739" s="115">
        <v>8</v>
      </c>
      <c r="BH2739" s="423">
        <f t="shared" si="1526"/>
        <v>9.2899999999999991</v>
      </c>
      <c r="BI2739" s="417">
        <f t="shared" si="1541"/>
        <v>18.579999999999998</v>
      </c>
      <c r="BJ2739" s="115"/>
      <c r="BK2739" s="115"/>
      <c r="BQ2739" s="74" t="str">
        <f t="shared" si="1543"/>
        <v xml:space="preserve"> </v>
      </c>
      <c r="BR2739" s="120" t="str">
        <f t="shared" si="1544"/>
        <v xml:space="preserve"> </v>
      </c>
      <c r="BS2739" s="120" t="str">
        <f t="shared" si="1545"/>
        <v xml:space="preserve"> </v>
      </c>
      <c r="BU2739" s="74" t="str">
        <f t="shared" si="1546"/>
        <v xml:space="preserve"> </v>
      </c>
      <c r="BV2739" s="120" t="str">
        <f t="shared" si="1547"/>
        <v xml:space="preserve"> </v>
      </c>
      <c r="BW2739" s="120" t="str">
        <f t="shared" si="1548"/>
        <v xml:space="preserve">  </v>
      </c>
      <c r="BY2739" s="74" t="str">
        <f t="shared" si="1549"/>
        <v xml:space="preserve"> </v>
      </c>
      <c r="BZ2739" s="120" t="str">
        <f t="shared" si="1550"/>
        <v xml:space="preserve"> </v>
      </c>
      <c r="CA2739" s="120" t="str">
        <f t="shared" si="1551"/>
        <v xml:space="preserve"> </v>
      </c>
      <c r="CC2739" s="115" t="str">
        <f t="shared" si="1552"/>
        <v xml:space="preserve"> </v>
      </c>
      <c r="CD2739" s="120" t="str">
        <f t="shared" si="1553"/>
        <v xml:space="preserve"> </v>
      </c>
      <c r="CE2739" s="417" t="str">
        <f t="shared" si="1554"/>
        <v xml:space="preserve"> </v>
      </c>
      <c r="CF2739" s="115"/>
      <c r="CG2739" s="115" t="str">
        <f t="shared" si="1555"/>
        <v xml:space="preserve"> </v>
      </c>
      <c r="CH2739" s="120" t="str">
        <f t="shared" si="1556"/>
        <v xml:space="preserve"> </v>
      </c>
      <c r="CI2739" s="417" t="str">
        <f t="shared" si="1557"/>
        <v xml:space="preserve"> </v>
      </c>
      <c r="CJ2739" s="115"/>
      <c r="CK2739" s="115" t="str">
        <f t="shared" si="1558"/>
        <v xml:space="preserve"> </v>
      </c>
      <c r="CL2739" s="120" t="str">
        <f t="shared" si="1559"/>
        <v xml:space="preserve"> </v>
      </c>
      <c r="CM2739" s="417" t="str">
        <f t="shared" ref="CM2739:CM2802" si="1561">IF(AT2739&gt;0,AT2739," ")</f>
        <v xml:space="preserve"> </v>
      </c>
      <c r="IS2739" s="111">
        <v>57.3</v>
      </c>
    </row>
    <row r="2740" spans="2:253" s="74" customFormat="1" ht="17.100000000000001" hidden="1" customHeight="1" x14ac:dyDescent="0.25">
      <c r="B2740" s="504">
        <f>IF('KB Duct Parts'!$BL$14=1,'Flanged Elbows'!AG12,0)</f>
        <v>0</v>
      </c>
      <c r="C2740" s="540">
        <v>22209.9</v>
      </c>
      <c r="D2740" s="526">
        <f t="shared" si="1533"/>
        <v>22209.9</v>
      </c>
      <c r="E2740" s="504" t="s">
        <v>866</v>
      </c>
      <c r="F2740" s="508" t="str">
        <f t="shared" si="1528"/>
        <v xml:space="preserve"> </v>
      </c>
      <c r="G2740" s="509" t="s">
        <v>845</v>
      </c>
      <c r="H2740" s="504" t="str">
        <f>IF('Flanged Parts'!$BB$6=1,"CS",IF('Flanged Parts'!$BB$6=2,"Glv",0))</f>
        <v>Glv</v>
      </c>
      <c r="I2740" s="1035"/>
      <c r="J2740" s="1036"/>
      <c r="K2740" s="516" t="s">
        <v>881</v>
      </c>
      <c r="L2740" s="535"/>
      <c r="M2740" s="517" t="str">
        <f t="shared" si="1525"/>
        <v>Y</v>
      </c>
      <c r="N2740" s="514">
        <f t="shared" si="1534"/>
        <v>173.06</v>
      </c>
      <c r="O2740" s="514">
        <f t="shared" si="1527"/>
        <v>0</v>
      </c>
      <c r="P2740" s="680">
        <f>'KB Duct Parts'!$AE$3</f>
        <v>0</v>
      </c>
      <c r="Q2740" s="681">
        <f t="shared" si="1529"/>
        <v>0</v>
      </c>
      <c r="R2740" s="682">
        <f t="shared" si="1530"/>
        <v>0</v>
      </c>
      <c r="S2740" s="716">
        <f t="shared" si="1535"/>
        <v>0.2</v>
      </c>
      <c r="T2740" s="679">
        <f t="shared" si="1531"/>
        <v>0</v>
      </c>
      <c r="U2740" s="679">
        <f t="shared" si="1532"/>
        <v>0</v>
      </c>
      <c r="Y2740" s="120"/>
      <c r="AD2740" s="81"/>
      <c r="AF2740" s="370"/>
      <c r="AG2740" s="374"/>
      <c r="AH2740" s="378"/>
      <c r="AI2740" s="381"/>
      <c r="AJ2740" s="386"/>
      <c r="AK2740" s="391"/>
      <c r="AL2740" s="386"/>
      <c r="AM2740" s="363">
        <f t="shared" si="1560"/>
        <v>1</v>
      </c>
      <c r="AN2740" s="578">
        <v>154</v>
      </c>
      <c r="AO2740" s="78">
        <f t="shared" si="1542"/>
        <v>0</v>
      </c>
      <c r="AP2740" s="78">
        <f t="shared" si="1536"/>
        <v>0</v>
      </c>
      <c r="AQ2740" s="78">
        <f t="shared" si="1537"/>
        <v>0</v>
      </c>
      <c r="AR2740" s="78">
        <f t="shared" si="1538"/>
        <v>0</v>
      </c>
      <c r="AS2740" s="78">
        <f t="shared" si="1539"/>
        <v>0</v>
      </c>
      <c r="AT2740" s="78">
        <f t="shared" si="1540"/>
        <v>0</v>
      </c>
      <c r="AU2740" s="363" t="s">
        <v>717</v>
      </c>
      <c r="AV2740" s="393"/>
      <c r="AW2740" s="395"/>
      <c r="AX2740" s="395">
        <v>0</v>
      </c>
      <c r="AY2740" s="395">
        <v>0</v>
      </c>
      <c r="AZ2740" s="395">
        <v>0</v>
      </c>
      <c r="BA2740" s="395">
        <v>0</v>
      </c>
      <c r="BB2740" s="395">
        <v>0</v>
      </c>
      <c r="BC2740" s="395">
        <v>0</v>
      </c>
      <c r="BD2740" s="115"/>
      <c r="BE2740" s="115"/>
      <c r="BF2740" s="115">
        <v>2</v>
      </c>
      <c r="BG2740" s="115">
        <v>9</v>
      </c>
      <c r="BH2740" s="423">
        <f t="shared" si="1526"/>
        <v>9.5299999999999994</v>
      </c>
      <c r="BI2740" s="417">
        <f t="shared" si="1541"/>
        <v>19.059999999999999</v>
      </c>
      <c r="BJ2740" s="115"/>
      <c r="BK2740" s="115"/>
      <c r="BQ2740" s="74" t="str">
        <f t="shared" si="1543"/>
        <v xml:space="preserve"> </v>
      </c>
      <c r="BR2740" s="120" t="str">
        <f t="shared" si="1544"/>
        <v xml:space="preserve"> </v>
      </c>
      <c r="BS2740" s="120" t="str">
        <f t="shared" si="1545"/>
        <v xml:space="preserve"> </v>
      </c>
      <c r="BU2740" s="74" t="str">
        <f t="shared" si="1546"/>
        <v xml:space="preserve"> </v>
      </c>
      <c r="BV2740" s="120" t="str">
        <f t="shared" si="1547"/>
        <v xml:space="preserve"> </v>
      </c>
      <c r="BW2740" s="120" t="str">
        <f t="shared" si="1548"/>
        <v xml:space="preserve">  </v>
      </c>
      <c r="BY2740" s="74" t="str">
        <f t="shared" si="1549"/>
        <v xml:space="preserve"> </v>
      </c>
      <c r="BZ2740" s="120" t="str">
        <f t="shared" si="1550"/>
        <v xml:space="preserve"> </v>
      </c>
      <c r="CA2740" s="120" t="str">
        <f t="shared" si="1551"/>
        <v xml:space="preserve"> </v>
      </c>
      <c r="CC2740" s="115" t="str">
        <f t="shared" si="1552"/>
        <v xml:space="preserve"> </v>
      </c>
      <c r="CD2740" s="120" t="str">
        <f t="shared" si="1553"/>
        <v xml:space="preserve"> </v>
      </c>
      <c r="CE2740" s="417" t="str">
        <f t="shared" si="1554"/>
        <v xml:space="preserve"> </v>
      </c>
      <c r="CF2740" s="115"/>
      <c r="CG2740" s="115" t="str">
        <f t="shared" si="1555"/>
        <v xml:space="preserve"> </v>
      </c>
      <c r="CH2740" s="120" t="str">
        <f t="shared" si="1556"/>
        <v xml:space="preserve"> </v>
      </c>
      <c r="CI2740" s="417" t="str">
        <f t="shared" si="1557"/>
        <v xml:space="preserve"> </v>
      </c>
      <c r="CJ2740" s="115"/>
      <c r="CK2740" s="115" t="str">
        <f t="shared" si="1558"/>
        <v xml:space="preserve"> </v>
      </c>
      <c r="CL2740" s="120" t="str">
        <f t="shared" si="1559"/>
        <v xml:space="preserve"> </v>
      </c>
      <c r="CM2740" s="417" t="str">
        <f t="shared" si="1561"/>
        <v xml:space="preserve"> </v>
      </c>
      <c r="IS2740" s="111">
        <v>84</v>
      </c>
    </row>
    <row r="2741" spans="2:253" s="74" customFormat="1" ht="17.100000000000001" hidden="1" customHeight="1" x14ac:dyDescent="0.25">
      <c r="B2741" s="504">
        <f>IF('KB Duct Parts'!$BL$14=1,'Flanged Elbows'!AG13,0)</f>
        <v>0</v>
      </c>
      <c r="C2741" s="540">
        <v>22210.9</v>
      </c>
      <c r="D2741" s="526">
        <f t="shared" si="1533"/>
        <v>22210.9</v>
      </c>
      <c r="E2741" s="504" t="s">
        <v>867</v>
      </c>
      <c r="F2741" s="508" t="str">
        <f t="shared" si="1528"/>
        <v xml:space="preserve"> </v>
      </c>
      <c r="G2741" s="509" t="s">
        <v>845</v>
      </c>
      <c r="H2741" s="504" t="str">
        <f>IF('Flanged Parts'!$BB$6=1,"CS",IF('Flanged Parts'!$BB$6=2,"Glv",0))</f>
        <v>Glv</v>
      </c>
      <c r="I2741" s="1035"/>
      <c r="J2741" s="1036"/>
      <c r="K2741" s="516" t="s">
        <v>881</v>
      </c>
      <c r="L2741" s="535"/>
      <c r="M2741" s="517" t="str">
        <f t="shared" si="1525"/>
        <v>Y</v>
      </c>
      <c r="N2741" s="514">
        <f t="shared" si="1534"/>
        <v>208.44</v>
      </c>
      <c r="O2741" s="514">
        <f t="shared" si="1527"/>
        <v>0</v>
      </c>
      <c r="P2741" s="680">
        <f>'KB Duct Parts'!$AE$3</f>
        <v>0</v>
      </c>
      <c r="Q2741" s="681">
        <f t="shared" si="1529"/>
        <v>0</v>
      </c>
      <c r="R2741" s="682">
        <f t="shared" si="1530"/>
        <v>0</v>
      </c>
      <c r="S2741" s="716">
        <f t="shared" si="1535"/>
        <v>0.2</v>
      </c>
      <c r="T2741" s="679">
        <f t="shared" si="1531"/>
        <v>0</v>
      </c>
      <c r="U2741" s="679">
        <f t="shared" si="1532"/>
        <v>0</v>
      </c>
      <c r="Y2741" s="120"/>
      <c r="AD2741" s="81"/>
      <c r="AF2741" s="370"/>
      <c r="AG2741" s="374"/>
      <c r="AH2741" s="378"/>
      <c r="AI2741" s="381"/>
      <c r="AJ2741" s="386"/>
      <c r="AK2741" s="391"/>
      <c r="AL2741" s="386"/>
      <c r="AM2741" s="363">
        <f t="shared" si="1560"/>
        <v>1</v>
      </c>
      <c r="AN2741" s="578">
        <v>184.1</v>
      </c>
      <c r="AO2741" s="78">
        <f t="shared" si="1542"/>
        <v>0</v>
      </c>
      <c r="AP2741" s="78">
        <f t="shared" si="1536"/>
        <v>0</v>
      </c>
      <c r="AQ2741" s="78">
        <f t="shared" si="1537"/>
        <v>0</v>
      </c>
      <c r="AR2741" s="78">
        <f t="shared" si="1538"/>
        <v>0</v>
      </c>
      <c r="AS2741" s="78">
        <f t="shared" si="1539"/>
        <v>0</v>
      </c>
      <c r="AT2741" s="78">
        <f t="shared" si="1540"/>
        <v>0</v>
      </c>
      <c r="AU2741" s="363" t="s">
        <v>717</v>
      </c>
      <c r="AV2741" s="393"/>
      <c r="AW2741" s="395"/>
      <c r="AX2741" s="395">
        <v>0</v>
      </c>
      <c r="AY2741" s="395">
        <v>0</v>
      </c>
      <c r="AZ2741" s="395">
        <v>0</v>
      </c>
      <c r="BA2741" s="395">
        <v>0</v>
      </c>
      <c r="BB2741" s="395">
        <v>0</v>
      </c>
      <c r="BC2741" s="395">
        <v>0</v>
      </c>
      <c r="BD2741" s="115"/>
      <c r="BE2741" s="115"/>
      <c r="BF2741" s="115">
        <v>2</v>
      </c>
      <c r="BG2741" s="115">
        <v>10</v>
      </c>
      <c r="BH2741" s="423">
        <f t="shared" si="1526"/>
        <v>12.17</v>
      </c>
      <c r="BI2741" s="417">
        <f t="shared" si="1541"/>
        <v>24.34</v>
      </c>
      <c r="BJ2741" s="115"/>
      <c r="BK2741" s="115"/>
      <c r="BQ2741" s="74" t="str">
        <f t="shared" si="1543"/>
        <v xml:space="preserve"> </v>
      </c>
      <c r="BR2741" s="120" t="str">
        <f t="shared" si="1544"/>
        <v xml:space="preserve"> </v>
      </c>
      <c r="BS2741" s="120" t="str">
        <f t="shared" si="1545"/>
        <v xml:space="preserve"> </v>
      </c>
      <c r="BU2741" s="74" t="str">
        <f t="shared" si="1546"/>
        <v xml:space="preserve"> </v>
      </c>
      <c r="BV2741" s="120" t="str">
        <f t="shared" si="1547"/>
        <v xml:space="preserve"> </v>
      </c>
      <c r="BW2741" s="120" t="str">
        <f t="shared" si="1548"/>
        <v xml:space="preserve">  </v>
      </c>
      <c r="BY2741" s="74" t="str">
        <f t="shared" si="1549"/>
        <v xml:space="preserve"> </v>
      </c>
      <c r="BZ2741" s="120" t="str">
        <f t="shared" si="1550"/>
        <v xml:space="preserve"> </v>
      </c>
      <c r="CA2741" s="120" t="str">
        <f t="shared" si="1551"/>
        <v xml:space="preserve"> </v>
      </c>
      <c r="CC2741" s="115" t="str">
        <f t="shared" si="1552"/>
        <v xml:space="preserve"> </v>
      </c>
      <c r="CD2741" s="120" t="str">
        <f t="shared" si="1553"/>
        <v xml:space="preserve"> </v>
      </c>
      <c r="CE2741" s="417" t="str">
        <f t="shared" si="1554"/>
        <v xml:space="preserve"> </v>
      </c>
      <c r="CF2741" s="115"/>
      <c r="CG2741" s="115" t="str">
        <f t="shared" si="1555"/>
        <v xml:space="preserve"> </v>
      </c>
      <c r="CH2741" s="120" t="str">
        <f t="shared" si="1556"/>
        <v xml:space="preserve"> </v>
      </c>
      <c r="CI2741" s="417" t="str">
        <f t="shared" si="1557"/>
        <v xml:space="preserve"> </v>
      </c>
      <c r="CJ2741" s="115"/>
      <c r="CK2741" s="115" t="str">
        <f t="shared" si="1558"/>
        <v xml:space="preserve"> </v>
      </c>
      <c r="CL2741" s="120" t="str">
        <f t="shared" si="1559"/>
        <v xml:space="preserve"> </v>
      </c>
      <c r="CM2741" s="417" t="str">
        <f t="shared" si="1561"/>
        <v xml:space="preserve"> </v>
      </c>
      <c r="IS2741" s="111">
        <v>98.8</v>
      </c>
    </row>
    <row r="2742" spans="2:253" s="74" customFormat="1" ht="17.100000000000001" hidden="1" customHeight="1" x14ac:dyDescent="0.25">
      <c r="B2742" s="504">
        <f>IF('KB Duct Parts'!$BL$14=1,'Flanged Elbows'!AG14,0)</f>
        <v>0</v>
      </c>
      <c r="C2742" s="540">
        <v>22211.9</v>
      </c>
      <c r="D2742" s="526">
        <f t="shared" si="1533"/>
        <v>22211.9</v>
      </c>
      <c r="E2742" s="504" t="s">
        <v>868</v>
      </c>
      <c r="F2742" s="508" t="str">
        <f t="shared" si="1528"/>
        <v xml:space="preserve"> </v>
      </c>
      <c r="G2742" s="509" t="s">
        <v>845</v>
      </c>
      <c r="H2742" s="504" t="str">
        <f>IF('Flanged Parts'!$BB$6=1,"CS",IF('Flanged Parts'!$BB$6=2,"Glv",0))</f>
        <v>Glv</v>
      </c>
      <c r="I2742" s="1035"/>
      <c r="J2742" s="1036"/>
      <c r="K2742" s="516" t="s">
        <v>881</v>
      </c>
      <c r="L2742" s="535"/>
      <c r="M2742" s="517" t="str">
        <f t="shared" si="1525"/>
        <v>Y</v>
      </c>
      <c r="N2742" s="514">
        <f t="shared" si="1534"/>
        <v>224.29999999999998</v>
      </c>
      <c r="O2742" s="514">
        <f t="shared" si="1527"/>
        <v>0</v>
      </c>
      <c r="P2742" s="680">
        <f>'KB Duct Parts'!$AE$3</f>
        <v>0</v>
      </c>
      <c r="Q2742" s="681">
        <f t="shared" si="1529"/>
        <v>0</v>
      </c>
      <c r="R2742" s="682">
        <f t="shared" si="1530"/>
        <v>0</v>
      </c>
      <c r="S2742" s="716">
        <f t="shared" si="1535"/>
        <v>0.2</v>
      </c>
      <c r="T2742" s="679">
        <f t="shared" si="1531"/>
        <v>0</v>
      </c>
      <c r="U2742" s="679">
        <f t="shared" si="1532"/>
        <v>0</v>
      </c>
      <c r="Y2742" s="120"/>
      <c r="AD2742" s="81"/>
      <c r="AF2742" s="370"/>
      <c r="AG2742" s="374"/>
      <c r="AH2742" s="378"/>
      <c r="AI2742" s="381"/>
      <c r="AJ2742" s="386"/>
      <c r="AK2742" s="391"/>
      <c r="AL2742" s="386"/>
      <c r="AM2742" s="363">
        <f t="shared" si="1560"/>
        <v>1</v>
      </c>
      <c r="AN2742" s="578">
        <v>196.2</v>
      </c>
      <c r="AO2742" s="78">
        <f t="shared" si="1542"/>
        <v>0</v>
      </c>
      <c r="AP2742" s="78">
        <f t="shared" si="1536"/>
        <v>0</v>
      </c>
      <c r="AQ2742" s="78">
        <f t="shared" si="1537"/>
        <v>0</v>
      </c>
      <c r="AR2742" s="78">
        <f t="shared" si="1538"/>
        <v>0</v>
      </c>
      <c r="AS2742" s="78">
        <f t="shared" si="1539"/>
        <v>0</v>
      </c>
      <c r="AT2742" s="78">
        <f t="shared" si="1540"/>
        <v>0</v>
      </c>
      <c r="AU2742" s="363" t="s">
        <v>717</v>
      </c>
      <c r="AV2742" s="393"/>
      <c r="AW2742" s="395"/>
      <c r="AX2742" s="395">
        <v>0</v>
      </c>
      <c r="AY2742" s="395">
        <v>0</v>
      </c>
      <c r="AZ2742" s="395">
        <v>0</v>
      </c>
      <c r="BA2742" s="395">
        <v>0</v>
      </c>
      <c r="BB2742" s="395">
        <v>0</v>
      </c>
      <c r="BC2742" s="395">
        <v>0</v>
      </c>
      <c r="BD2742" s="115"/>
      <c r="BE2742" s="115"/>
      <c r="BF2742" s="115">
        <v>2</v>
      </c>
      <c r="BG2742" s="115">
        <v>11</v>
      </c>
      <c r="BH2742" s="423">
        <f t="shared" si="1526"/>
        <v>14.05</v>
      </c>
      <c r="BI2742" s="417">
        <f t="shared" si="1541"/>
        <v>28.1</v>
      </c>
      <c r="BJ2742" s="115"/>
      <c r="BK2742" s="115"/>
      <c r="BQ2742" s="74" t="str">
        <f t="shared" si="1543"/>
        <v xml:space="preserve"> </v>
      </c>
      <c r="BR2742" s="120" t="str">
        <f t="shared" si="1544"/>
        <v xml:space="preserve"> </v>
      </c>
      <c r="BS2742" s="120" t="str">
        <f t="shared" si="1545"/>
        <v xml:space="preserve"> </v>
      </c>
      <c r="BU2742" s="74" t="str">
        <f t="shared" si="1546"/>
        <v xml:space="preserve"> </v>
      </c>
      <c r="BV2742" s="120" t="str">
        <f t="shared" si="1547"/>
        <v xml:space="preserve"> </v>
      </c>
      <c r="BW2742" s="120" t="str">
        <f t="shared" si="1548"/>
        <v xml:space="preserve">  </v>
      </c>
      <c r="BY2742" s="74" t="str">
        <f t="shared" si="1549"/>
        <v xml:space="preserve"> </v>
      </c>
      <c r="BZ2742" s="120" t="str">
        <f t="shared" si="1550"/>
        <v xml:space="preserve"> </v>
      </c>
      <c r="CA2742" s="120" t="str">
        <f t="shared" si="1551"/>
        <v xml:space="preserve"> </v>
      </c>
      <c r="CC2742" s="115" t="str">
        <f t="shared" si="1552"/>
        <v xml:space="preserve"> </v>
      </c>
      <c r="CD2742" s="120" t="str">
        <f t="shared" si="1553"/>
        <v xml:space="preserve"> </v>
      </c>
      <c r="CE2742" s="417" t="str">
        <f t="shared" si="1554"/>
        <v xml:space="preserve"> </v>
      </c>
      <c r="CF2742" s="115"/>
      <c r="CG2742" s="115" t="str">
        <f t="shared" si="1555"/>
        <v xml:space="preserve"> </v>
      </c>
      <c r="CH2742" s="120" t="str">
        <f t="shared" si="1556"/>
        <v xml:space="preserve"> </v>
      </c>
      <c r="CI2742" s="417" t="str">
        <f t="shared" si="1557"/>
        <v xml:space="preserve"> </v>
      </c>
      <c r="CJ2742" s="115"/>
      <c r="CK2742" s="115" t="str">
        <f t="shared" si="1558"/>
        <v xml:space="preserve"> </v>
      </c>
      <c r="CL2742" s="120" t="str">
        <f t="shared" si="1559"/>
        <v xml:space="preserve"> </v>
      </c>
      <c r="CM2742" s="417" t="str">
        <f t="shared" si="1561"/>
        <v xml:space="preserve"> </v>
      </c>
      <c r="IS2742" s="111">
        <v>107.6</v>
      </c>
    </row>
    <row r="2743" spans="2:253" s="74" customFormat="1" ht="17.100000000000001" hidden="1" customHeight="1" x14ac:dyDescent="0.25">
      <c r="B2743" s="504">
        <f>IF('KB Duct Parts'!$BL$14=1,'Flanged Elbows'!AG15,0)</f>
        <v>0</v>
      </c>
      <c r="C2743" s="540">
        <v>22212.9</v>
      </c>
      <c r="D2743" s="526">
        <f t="shared" si="1533"/>
        <v>22212.9</v>
      </c>
      <c r="E2743" s="504" t="s">
        <v>869</v>
      </c>
      <c r="F2743" s="508" t="str">
        <f t="shared" si="1528"/>
        <v xml:space="preserve"> </v>
      </c>
      <c r="G2743" s="509" t="s">
        <v>845</v>
      </c>
      <c r="H2743" s="504" t="str">
        <f>IF('Flanged Parts'!$BB$6=1,"CS",IF('Flanged Parts'!$BB$6=2,"Glv",0))</f>
        <v>Glv</v>
      </c>
      <c r="I2743" s="1035"/>
      <c r="J2743" s="1036"/>
      <c r="K2743" s="516" t="s">
        <v>881</v>
      </c>
      <c r="L2743" s="535"/>
      <c r="M2743" s="517" t="str">
        <f t="shared" si="1525"/>
        <v>Y</v>
      </c>
      <c r="N2743" s="514">
        <f t="shared" si="1534"/>
        <v>241.72</v>
      </c>
      <c r="O2743" s="514">
        <f t="shared" si="1527"/>
        <v>0</v>
      </c>
      <c r="P2743" s="680">
        <f>'KB Duct Parts'!$AE$3</f>
        <v>0</v>
      </c>
      <c r="Q2743" s="681">
        <f t="shared" si="1529"/>
        <v>0</v>
      </c>
      <c r="R2743" s="682">
        <f t="shared" si="1530"/>
        <v>0</v>
      </c>
      <c r="S2743" s="716">
        <f t="shared" si="1535"/>
        <v>0.2</v>
      </c>
      <c r="T2743" s="679">
        <f t="shared" si="1531"/>
        <v>0</v>
      </c>
      <c r="U2743" s="679">
        <f t="shared" si="1532"/>
        <v>0</v>
      </c>
      <c r="Y2743" s="120"/>
      <c r="AD2743" s="81"/>
      <c r="AF2743" s="370"/>
      <c r="AG2743" s="374"/>
      <c r="AH2743" s="378"/>
      <c r="AI2743" s="381"/>
      <c r="AJ2743" s="386"/>
      <c r="AK2743" s="391"/>
      <c r="AL2743" s="386"/>
      <c r="AM2743" s="363">
        <f t="shared" si="1560"/>
        <v>1</v>
      </c>
      <c r="AN2743" s="578">
        <v>211.2</v>
      </c>
      <c r="AO2743" s="78">
        <f t="shared" si="1542"/>
        <v>0</v>
      </c>
      <c r="AP2743" s="78">
        <f t="shared" si="1536"/>
        <v>0</v>
      </c>
      <c r="AQ2743" s="78">
        <f t="shared" si="1537"/>
        <v>0</v>
      </c>
      <c r="AR2743" s="78">
        <f t="shared" si="1538"/>
        <v>0</v>
      </c>
      <c r="AS2743" s="78">
        <f t="shared" si="1539"/>
        <v>0</v>
      </c>
      <c r="AT2743" s="78">
        <f t="shared" si="1540"/>
        <v>0</v>
      </c>
      <c r="AU2743" s="363" t="s">
        <v>717</v>
      </c>
      <c r="AV2743" s="393"/>
      <c r="AW2743" s="395"/>
      <c r="AX2743" s="395">
        <v>0</v>
      </c>
      <c r="AY2743" s="395">
        <v>0</v>
      </c>
      <c r="AZ2743" s="395">
        <v>0</v>
      </c>
      <c r="BA2743" s="395">
        <v>0</v>
      </c>
      <c r="BB2743" s="395">
        <v>0</v>
      </c>
      <c r="BC2743" s="395">
        <v>0</v>
      </c>
      <c r="BD2743" s="115"/>
      <c r="BE2743" s="115"/>
      <c r="BF2743" s="115">
        <v>2</v>
      </c>
      <c r="BG2743" s="115">
        <v>12</v>
      </c>
      <c r="BH2743" s="423">
        <f t="shared" si="1526"/>
        <v>15.26</v>
      </c>
      <c r="BI2743" s="417">
        <f t="shared" si="1541"/>
        <v>30.52</v>
      </c>
      <c r="BJ2743" s="115"/>
      <c r="BK2743" s="115"/>
      <c r="BQ2743" s="74" t="str">
        <f t="shared" si="1543"/>
        <v xml:space="preserve"> </v>
      </c>
      <c r="BR2743" s="120" t="str">
        <f t="shared" si="1544"/>
        <v xml:space="preserve"> </v>
      </c>
      <c r="BS2743" s="120" t="str">
        <f t="shared" si="1545"/>
        <v xml:space="preserve"> </v>
      </c>
      <c r="BU2743" s="74" t="str">
        <f t="shared" si="1546"/>
        <v xml:space="preserve"> </v>
      </c>
      <c r="BV2743" s="120" t="str">
        <f t="shared" si="1547"/>
        <v xml:space="preserve"> </v>
      </c>
      <c r="BW2743" s="120" t="str">
        <f t="shared" si="1548"/>
        <v xml:space="preserve">  </v>
      </c>
      <c r="BY2743" s="74" t="str">
        <f t="shared" si="1549"/>
        <v xml:space="preserve"> </v>
      </c>
      <c r="BZ2743" s="120" t="str">
        <f t="shared" si="1550"/>
        <v xml:space="preserve"> </v>
      </c>
      <c r="CA2743" s="120" t="str">
        <f t="shared" si="1551"/>
        <v xml:space="preserve"> </v>
      </c>
      <c r="CC2743" s="115" t="str">
        <f t="shared" si="1552"/>
        <v xml:space="preserve"> </v>
      </c>
      <c r="CD2743" s="120" t="str">
        <f t="shared" si="1553"/>
        <v xml:space="preserve"> </v>
      </c>
      <c r="CE2743" s="417" t="str">
        <f t="shared" si="1554"/>
        <v xml:space="preserve"> </v>
      </c>
      <c r="CF2743" s="115"/>
      <c r="CG2743" s="115" t="str">
        <f t="shared" si="1555"/>
        <v xml:space="preserve"> </v>
      </c>
      <c r="CH2743" s="120" t="str">
        <f t="shared" si="1556"/>
        <v xml:space="preserve"> </v>
      </c>
      <c r="CI2743" s="417" t="str">
        <f t="shared" si="1557"/>
        <v xml:space="preserve"> </v>
      </c>
      <c r="CJ2743" s="115"/>
      <c r="CK2743" s="115" t="str">
        <f t="shared" si="1558"/>
        <v xml:space="preserve"> </v>
      </c>
      <c r="CL2743" s="120" t="str">
        <f t="shared" si="1559"/>
        <v xml:space="preserve"> </v>
      </c>
      <c r="CM2743" s="417" t="str">
        <f t="shared" si="1561"/>
        <v xml:space="preserve"> </v>
      </c>
      <c r="IS2743" s="111">
        <v>117.5</v>
      </c>
    </row>
    <row r="2744" spans="2:253" s="74" customFormat="1" ht="17.100000000000001" hidden="1" customHeight="1" x14ac:dyDescent="0.25">
      <c r="B2744" s="504">
        <f>IF('KB Duct Parts'!$BL$14=1,'Flanged Elbows'!AG16,0)</f>
        <v>0</v>
      </c>
      <c r="C2744" s="540">
        <v>22213.9</v>
      </c>
      <c r="D2744" s="526">
        <f t="shared" si="1533"/>
        <v>22213.9</v>
      </c>
      <c r="E2744" s="504" t="s">
        <v>870</v>
      </c>
      <c r="F2744" s="508" t="str">
        <f t="shared" si="1528"/>
        <v xml:space="preserve"> </v>
      </c>
      <c r="G2744" s="509" t="s">
        <v>845</v>
      </c>
      <c r="H2744" s="504" t="str">
        <f>IF('Flanged Parts'!$BB$6=1,"CS",IF('Flanged Parts'!$BB$6=2,"Glv",0))</f>
        <v>Glv</v>
      </c>
      <c r="I2744" s="1035"/>
      <c r="J2744" s="1036"/>
      <c r="K2744" s="516" t="s">
        <v>881</v>
      </c>
      <c r="L2744" s="535"/>
      <c r="M2744" s="517" t="str">
        <f t="shared" si="1525"/>
        <v>Y</v>
      </c>
      <c r="N2744" s="514">
        <f t="shared" si="1534"/>
        <v>256.58000000000004</v>
      </c>
      <c r="O2744" s="514">
        <f t="shared" si="1527"/>
        <v>0</v>
      </c>
      <c r="P2744" s="680">
        <f>'KB Duct Parts'!$AE$3</f>
        <v>0</v>
      </c>
      <c r="Q2744" s="681">
        <f t="shared" si="1529"/>
        <v>0</v>
      </c>
      <c r="R2744" s="682">
        <f t="shared" si="1530"/>
        <v>0</v>
      </c>
      <c r="S2744" s="716">
        <f t="shared" si="1535"/>
        <v>0.2</v>
      </c>
      <c r="T2744" s="679">
        <f t="shared" si="1531"/>
        <v>0</v>
      </c>
      <c r="U2744" s="679">
        <f t="shared" si="1532"/>
        <v>0</v>
      </c>
      <c r="Y2744" s="120"/>
      <c r="AD2744" s="81"/>
      <c r="AF2744" s="370"/>
      <c r="AG2744" s="374"/>
      <c r="AH2744" s="378"/>
      <c r="AI2744" s="381"/>
      <c r="AJ2744" s="386"/>
      <c r="AK2744" s="391"/>
      <c r="AL2744" s="386"/>
      <c r="AM2744" s="363">
        <f t="shared" si="1560"/>
        <v>1</v>
      </c>
      <c r="AN2744" s="578">
        <v>221.3</v>
      </c>
      <c r="AO2744" s="78">
        <f t="shared" si="1542"/>
        <v>0</v>
      </c>
      <c r="AP2744" s="78">
        <f t="shared" si="1536"/>
        <v>0</v>
      </c>
      <c r="AQ2744" s="78">
        <f t="shared" si="1537"/>
        <v>0</v>
      </c>
      <c r="AR2744" s="78">
        <f t="shared" si="1538"/>
        <v>0</v>
      </c>
      <c r="AS2744" s="78">
        <f t="shared" si="1539"/>
        <v>0</v>
      </c>
      <c r="AT2744" s="78">
        <f t="shared" si="1540"/>
        <v>0</v>
      </c>
      <c r="AU2744" s="363" t="s">
        <v>717</v>
      </c>
      <c r="AV2744" s="393"/>
      <c r="AW2744" s="395"/>
      <c r="AX2744" s="395">
        <v>0</v>
      </c>
      <c r="AY2744" s="395">
        <v>0</v>
      </c>
      <c r="AZ2744" s="395">
        <v>0</v>
      </c>
      <c r="BA2744" s="395">
        <v>0</v>
      </c>
      <c r="BB2744" s="395">
        <v>0</v>
      </c>
      <c r="BC2744" s="395">
        <v>0</v>
      </c>
      <c r="BD2744" s="115"/>
      <c r="BE2744" s="115"/>
      <c r="BF2744" s="115">
        <v>2</v>
      </c>
      <c r="BG2744" s="115">
        <v>13</v>
      </c>
      <c r="BH2744" s="423">
        <f t="shared" si="1526"/>
        <v>17.64</v>
      </c>
      <c r="BI2744" s="417">
        <f t="shared" si="1541"/>
        <v>35.28</v>
      </c>
      <c r="BJ2744" s="115"/>
      <c r="BK2744" s="115"/>
      <c r="BQ2744" s="74" t="str">
        <f t="shared" si="1543"/>
        <v xml:space="preserve"> </v>
      </c>
      <c r="BR2744" s="120" t="str">
        <f t="shared" si="1544"/>
        <v xml:space="preserve"> </v>
      </c>
      <c r="BS2744" s="120" t="str">
        <f t="shared" si="1545"/>
        <v xml:space="preserve"> </v>
      </c>
      <c r="BU2744" s="74" t="str">
        <f t="shared" si="1546"/>
        <v xml:space="preserve"> </v>
      </c>
      <c r="BV2744" s="120" t="str">
        <f t="shared" si="1547"/>
        <v xml:space="preserve"> </v>
      </c>
      <c r="BW2744" s="120" t="str">
        <f t="shared" si="1548"/>
        <v xml:space="preserve">  </v>
      </c>
      <c r="BY2744" s="74" t="str">
        <f t="shared" si="1549"/>
        <v xml:space="preserve"> </v>
      </c>
      <c r="BZ2744" s="120" t="str">
        <f t="shared" si="1550"/>
        <v xml:space="preserve"> </v>
      </c>
      <c r="CA2744" s="120" t="str">
        <f t="shared" si="1551"/>
        <v xml:space="preserve"> </v>
      </c>
      <c r="CC2744" s="115" t="str">
        <f t="shared" si="1552"/>
        <v xml:space="preserve"> </v>
      </c>
      <c r="CD2744" s="120" t="str">
        <f t="shared" si="1553"/>
        <v xml:space="preserve"> </v>
      </c>
      <c r="CE2744" s="417" t="str">
        <f t="shared" si="1554"/>
        <v xml:space="preserve"> </v>
      </c>
      <c r="CF2744" s="115"/>
      <c r="CG2744" s="115" t="str">
        <f t="shared" si="1555"/>
        <v xml:space="preserve"> </v>
      </c>
      <c r="CH2744" s="120" t="str">
        <f t="shared" si="1556"/>
        <v xml:space="preserve"> </v>
      </c>
      <c r="CI2744" s="417" t="str">
        <f t="shared" si="1557"/>
        <v xml:space="preserve"> </v>
      </c>
      <c r="CJ2744" s="115"/>
      <c r="CK2744" s="115" t="str">
        <f t="shared" si="1558"/>
        <v xml:space="preserve"> </v>
      </c>
      <c r="CL2744" s="120" t="str">
        <f t="shared" si="1559"/>
        <v xml:space="preserve"> </v>
      </c>
      <c r="CM2744" s="417" t="str">
        <f t="shared" si="1561"/>
        <v xml:space="preserve"> </v>
      </c>
      <c r="IS2744" s="111">
        <v>125.2</v>
      </c>
    </row>
    <row r="2745" spans="2:253" s="74" customFormat="1" ht="17.100000000000001" hidden="1" customHeight="1" x14ac:dyDescent="0.25">
      <c r="B2745" s="504">
        <f>IF('KB Duct Parts'!$BL$14=1,'Flanged Elbows'!AG17,0)</f>
        <v>0</v>
      </c>
      <c r="C2745" s="540">
        <v>22214.9</v>
      </c>
      <c r="D2745" s="526">
        <f t="shared" si="1533"/>
        <v>22214.9</v>
      </c>
      <c r="E2745" s="504" t="s">
        <v>871</v>
      </c>
      <c r="F2745" s="508" t="str">
        <f t="shared" si="1528"/>
        <v xml:space="preserve"> </v>
      </c>
      <c r="G2745" s="509" t="s">
        <v>845</v>
      </c>
      <c r="H2745" s="504" t="str">
        <f>IF('Flanged Parts'!$BB$6=1,"CS",IF('Flanged Parts'!$BB$6=2,"Glv",0))</f>
        <v>Glv</v>
      </c>
      <c r="I2745" s="1035"/>
      <c r="J2745" s="1036"/>
      <c r="K2745" s="516" t="s">
        <v>881</v>
      </c>
      <c r="L2745" s="535"/>
      <c r="M2745" s="517" t="str">
        <f t="shared" si="1525"/>
        <v>Y</v>
      </c>
      <c r="N2745" s="514">
        <f t="shared" si="1534"/>
        <v>276.72000000000003</v>
      </c>
      <c r="O2745" s="514">
        <f t="shared" si="1527"/>
        <v>0</v>
      </c>
      <c r="P2745" s="680">
        <f>'KB Duct Parts'!$AE$3</f>
        <v>0</v>
      </c>
      <c r="Q2745" s="681">
        <f t="shared" si="1529"/>
        <v>0</v>
      </c>
      <c r="R2745" s="682">
        <f t="shared" si="1530"/>
        <v>0</v>
      </c>
      <c r="S2745" s="716">
        <f t="shared" si="1535"/>
        <v>0.2</v>
      </c>
      <c r="T2745" s="679">
        <f t="shared" si="1531"/>
        <v>0</v>
      </c>
      <c r="U2745" s="679">
        <f t="shared" si="1532"/>
        <v>0</v>
      </c>
      <c r="Y2745" s="120"/>
      <c r="AD2745" s="81"/>
      <c r="AF2745" s="370"/>
      <c r="AG2745" s="374"/>
      <c r="AH2745" s="378"/>
      <c r="AI2745" s="381"/>
      <c r="AJ2745" s="386"/>
      <c r="AK2745" s="391"/>
      <c r="AL2745" s="386"/>
      <c r="AM2745" s="363">
        <f t="shared" si="1560"/>
        <v>1</v>
      </c>
      <c r="AN2745" s="578">
        <v>236.4</v>
      </c>
      <c r="AO2745" s="78">
        <f t="shared" si="1542"/>
        <v>0</v>
      </c>
      <c r="AP2745" s="78">
        <f t="shared" si="1536"/>
        <v>0</v>
      </c>
      <c r="AQ2745" s="78">
        <f t="shared" si="1537"/>
        <v>0</v>
      </c>
      <c r="AR2745" s="78">
        <f t="shared" si="1538"/>
        <v>0</v>
      </c>
      <c r="AS2745" s="78">
        <f t="shared" si="1539"/>
        <v>0</v>
      </c>
      <c r="AT2745" s="78">
        <f t="shared" si="1540"/>
        <v>0</v>
      </c>
      <c r="AU2745" s="363" t="s">
        <v>717</v>
      </c>
      <c r="AV2745" s="393"/>
      <c r="AW2745" s="395"/>
      <c r="AX2745" s="395">
        <v>0</v>
      </c>
      <c r="AY2745" s="395">
        <v>0</v>
      </c>
      <c r="AZ2745" s="395">
        <v>0</v>
      </c>
      <c r="BA2745" s="395">
        <v>0</v>
      </c>
      <c r="BB2745" s="395">
        <v>0</v>
      </c>
      <c r="BC2745" s="395">
        <v>0</v>
      </c>
      <c r="BD2745" s="115"/>
      <c r="BE2745" s="115"/>
      <c r="BF2745" s="115">
        <v>2</v>
      </c>
      <c r="BG2745" s="115">
        <v>14</v>
      </c>
      <c r="BH2745" s="423">
        <f t="shared" si="1526"/>
        <v>20.16</v>
      </c>
      <c r="BI2745" s="417">
        <f t="shared" si="1541"/>
        <v>40.32</v>
      </c>
      <c r="BJ2745" s="115"/>
      <c r="BK2745" s="115"/>
      <c r="BQ2745" s="74" t="str">
        <f t="shared" si="1543"/>
        <v xml:space="preserve"> </v>
      </c>
      <c r="BR2745" s="120" t="str">
        <f t="shared" si="1544"/>
        <v xml:space="preserve"> </v>
      </c>
      <c r="BS2745" s="120" t="str">
        <f t="shared" si="1545"/>
        <v xml:space="preserve"> </v>
      </c>
      <c r="BU2745" s="74" t="str">
        <f t="shared" si="1546"/>
        <v xml:space="preserve"> </v>
      </c>
      <c r="BV2745" s="120" t="str">
        <f t="shared" si="1547"/>
        <v xml:space="preserve"> </v>
      </c>
      <c r="BW2745" s="120" t="str">
        <f t="shared" si="1548"/>
        <v xml:space="preserve">  </v>
      </c>
      <c r="BY2745" s="74" t="str">
        <f t="shared" si="1549"/>
        <v xml:space="preserve"> </v>
      </c>
      <c r="BZ2745" s="120" t="str">
        <f t="shared" si="1550"/>
        <v xml:space="preserve"> </v>
      </c>
      <c r="CA2745" s="120" t="str">
        <f t="shared" si="1551"/>
        <v xml:space="preserve"> </v>
      </c>
      <c r="CC2745" s="115" t="str">
        <f t="shared" si="1552"/>
        <v xml:space="preserve"> </v>
      </c>
      <c r="CD2745" s="120" t="str">
        <f t="shared" si="1553"/>
        <v xml:space="preserve"> </v>
      </c>
      <c r="CE2745" s="417" t="str">
        <f t="shared" si="1554"/>
        <v xml:space="preserve"> </v>
      </c>
      <c r="CF2745" s="115"/>
      <c r="CG2745" s="115" t="str">
        <f t="shared" si="1555"/>
        <v xml:space="preserve"> </v>
      </c>
      <c r="CH2745" s="120" t="str">
        <f t="shared" si="1556"/>
        <v xml:space="preserve"> </v>
      </c>
      <c r="CI2745" s="417" t="str">
        <f t="shared" si="1557"/>
        <v xml:space="preserve"> </v>
      </c>
      <c r="CJ2745" s="115"/>
      <c r="CK2745" s="115" t="str">
        <f t="shared" si="1558"/>
        <v xml:space="preserve"> </v>
      </c>
      <c r="CL2745" s="120" t="str">
        <f t="shared" si="1559"/>
        <v xml:space="preserve"> </v>
      </c>
      <c r="CM2745" s="417" t="str">
        <f t="shared" si="1561"/>
        <v xml:space="preserve"> </v>
      </c>
      <c r="IS2745" s="111">
        <v>134.80000000000001</v>
      </c>
    </row>
    <row r="2746" spans="2:253" s="74" customFormat="1" ht="17.100000000000001" hidden="1" customHeight="1" x14ac:dyDescent="0.25">
      <c r="B2746" s="504">
        <f>IF('KB Duct Parts'!$BL$14=1,'Flanged Elbows'!AG18,0)</f>
        <v>0</v>
      </c>
      <c r="C2746" s="540">
        <v>22215.9</v>
      </c>
      <c r="D2746" s="526">
        <f t="shared" si="1533"/>
        <v>22215.9</v>
      </c>
      <c r="E2746" s="504" t="s">
        <v>872</v>
      </c>
      <c r="F2746" s="508" t="str">
        <f t="shared" si="1528"/>
        <v xml:space="preserve"> </v>
      </c>
      <c r="G2746" s="509" t="s">
        <v>845</v>
      </c>
      <c r="H2746" s="504" t="str">
        <f>IF('Flanged Parts'!$BB$6=1,"CS",IF('Flanged Parts'!$BB$6=2,"Glv",0))</f>
        <v>Glv</v>
      </c>
      <c r="I2746" s="1035"/>
      <c r="J2746" s="1036"/>
      <c r="K2746" s="516" t="s">
        <v>881</v>
      </c>
      <c r="L2746" s="535"/>
      <c r="M2746" s="517" t="str">
        <f t="shared" ref="M2746:M2809" si="1562">IF(AM2746=1,"Y",IF(AM2746&gt;1,"NR"," "))</f>
        <v>Y</v>
      </c>
      <c r="N2746" s="514">
        <f t="shared" si="1534"/>
        <v>292.39999999999998</v>
      </c>
      <c r="O2746" s="514">
        <f t="shared" si="1527"/>
        <v>0</v>
      </c>
      <c r="P2746" s="680">
        <f>'KB Duct Parts'!$AE$3</f>
        <v>0</v>
      </c>
      <c r="Q2746" s="681">
        <f t="shared" si="1529"/>
        <v>0</v>
      </c>
      <c r="R2746" s="682">
        <f t="shared" si="1530"/>
        <v>0</v>
      </c>
      <c r="S2746" s="716">
        <f t="shared" si="1535"/>
        <v>0.2</v>
      </c>
      <c r="T2746" s="679">
        <f t="shared" si="1531"/>
        <v>0</v>
      </c>
      <c r="U2746" s="679">
        <f t="shared" si="1532"/>
        <v>0</v>
      </c>
      <c r="Y2746" s="120"/>
      <c r="AD2746" s="81"/>
      <c r="AF2746" s="370"/>
      <c r="AG2746" s="374"/>
      <c r="AH2746" s="378"/>
      <c r="AI2746" s="381"/>
      <c r="AJ2746" s="386"/>
      <c r="AK2746" s="391"/>
      <c r="AL2746" s="386"/>
      <c r="AM2746" s="363">
        <f t="shared" si="1560"/>
        <v>1</v>
      </c>
      <c r="AN2746" s="578">
        <v>248.4</v>
      </c>
      <c r="AO2746" s="78">
        <f t="shared" si="1542"/>
        <v>0</v>
      </c>
      <c r="AP2746" s="78">
        <f t="shared" si="1536"/>
        <v>0</v>
      </c>
      <c r="AQ2746" s="78">
        <f t="shared" si="1537"/>
        <v>0</v>
      </c>
      <c r="AR2746" s="78">
        <f t="shared" si="1538"/>
        <v>0</v>
      </c>
      <c r="AS2746" s="78">
        <f t="shared" si="1539"/>
        <v>0</v>
      </c>
      <c r="AT2746" s="78">
        <f t="shared" si="1540"/>
        <v>0</v>
      </c>
      <c r="AU2746" s="363" t="s">
        <v>717</v>
      </c>
      <c r="AV2746" s="393"/>
      <c r="AW2746" s="395"/>
      <c r="AX2746" s="395">
        <v>0</v>
      </c>
      <c r="AY2746" s="395">
        <v>0</v>
      </c>
      <c r="AZ2746" s="395">
        <v>0</v>
      </c>
      <c r="BA2746" s="395">
        <v>0</v>
      </c>
      <c r="BB2746" s="395">
        <v>0</v>
      </c>
      <c r="BC2746" s="395">
        <v>0</v>
      </c>
      <c r="BD2746" s="115"/>
      <c r="BE2746" s="115"/>
      <c r="BF2746" s="115">
        <v>2</v>
      </c>
      <c r="BG2746" s="115">
        <v>15</v>
      </c>
      <c r="BH2746" s="423">
        <f t="shared" si="1526"/>
        <v>22</v>
      </c>
      <c r="BI2746" s="417">
        <f t="shared" si="1541"/>
        <v>44</v>
      </c>
      <c r="BJ2746" s="115"/>
      <c r="BK2746" s="115"/>
      <c r="BQ2746" s="74" t="str">
        <f t="shared" si="1543"/>
        <v xml:space="preserve"> </v>
      </c>
      <c r="BR2746" s="120" t="str">
        <f t="shared" si="1544"/>
        <v xml:space="preserve"> </v>
      </c>
      <c r="BS2746" s="120" t="str">
        <f t="shared" si="1545"/>
        <v xml:space="preserve"> </v>
      </c>
      <c r="BU2746" s="74" t="str">
        <f t="shared" si="1546"/>
        <v xml:space="preserve"> </v>
      </c>
      <c r="BV2746" s="120" t="str">
        <f t="shared" si="1547"/>
        <v xml:space="preserve"> </v>
      </c>
      <c r="BW2746" s="120" t="str">
        <f t="shared" si="1548"/>
        <v xml:space="preserve">  </v>
      </c>
      <c r="BY2746" s="74" t="str">
        <f t="shared" si="1549"/>
        <v xml:space="preserve"> </v>
      </c>
      <c r="BZ2746" s="120" t="str">
        <f t="shared" si="1550"/>
        <v xml:space="preserve"> </v>
      </c>
      <c r="CA2746" s="120" t="str">
        <f t="shared" si="1551"/>
        <v xml:space="preserve"> </v>
      </c>
      <c r="CC2746" s="115" t="str">
        <f t="shared" si="1552"/>
        <v xml:space="preserve"> </v>
      </c>
      <c r="CD2746" s="120" t="str">
        <f t="shared" si="1553"/>
        <v xml:space="preserve"> </v>
      </c>
      <c r="CE2746" s="417" t="str">
        <f t="shared" si="1554"/>
        <v xml:space="preserve"> </v>
      </c>
      <c r="CF2746" s="115"/>
      <c r="CG2746" s="115" t="str">
        <f t="shared" si="1555"/>
        <v xml:space="preserve"> </v>
      </c>
      <c r="CH2746" s="120" t="str">
        <f t="shared" si="1556"/>
        <v xml:space="preserve"> </v>
      </c>
      <c r="CI2746" s="417" t="str">
        <f t="shared" si="1557"/>
        <v xml:space="preserve"> </v>
      </c>
      <c r="CJ2746" s="115"/>
      <c r="CK2746" s="115" t="str">
        <f t="shared" si="1558"/>
        <v xml:space="preserve"> </v>
      </c>
      <c r="CL2746" s="120" t="str">
        <f t="shared" si="1559"/>
        <v xml:space="preserve"> </v>
      </c>
      <c r="CM2746" s="417" t="str">
        <f t="shared" si="1561"/>
        <v xml:space="preserve"> </v>
      </c>
      <c r="IS2746" s="111">
        <v>137.6</v>
      </c>
    </row>
    <row r="2747" spans="2:253" s="74" customFormat="1" ht="17.100000000000001" hidden="1" customHeight="1" x14ac:dyDescent="0.25">
      <c r="B2747" s="504">
        <f>IF('KB Duct Parts'!$BL$14=1,'Flanged Elbows'!AH7,0)</f>
        <v>0</v>
      </c>
      <c r="C2747" s="540">
        <v>22204.6</v>
      </c>
      <c r="D2747" s="526">
        <f t="shared" si="1533"/>
        <v>22204.6</v>
      </c>
      <c r="E2747" s="504" t="s">
        <v>861</v>
      </c>
      <c r="F2747" s="508" t="str">
        <f t="shared" si="1528"/>
        <v xml:space="preserve"> </v>
      </c>
      <c r="G2747" s="509" t="s">
        <v>847</v>
      </c>
      <c r="H2747" s="504" t="str">
        <f>IF('Flanged Parts'!$BB$6=1,"CS",IF('Flanged Parts'!$BB$6=2,"Glv",0))</f>
        <v>Glv</v>
      </c>
      <c r="I2747" s="1035"/>
      <c r="J2747" s="1036"/>
      <c r="K2747" s="516" t="s">
        <v>881</v>
      </c>
      <c r="L2747" s="535"/>
      <c r="M2747" s="517" t="str">
        <f t="shared" si="1562"/>
        <v>Y</v>
      </c>
      <c r="N2747" s="514">
        <f t="shared" si="1534"/>
        <v>54.459999999999994</v>
      </c>
      <c r="O2747" s="514">
        <f t="shared" si="1527"/>
        <v>0</v>
      </c>
      <c r="P2747" s="680">
        <f>'KB Duct Parts'!$AE$3</f>
        <v>0</v>
      </c>
      <c r="Q2747" s="681">
        <f t="shared" si="1529"/>
        <v>0</v>
      </c>
      <c r="R2747" s="682">
        <f t="shared" si="1530"/>
        <v>0</v>
      </c>
      <c r="S2747" s="716">
        <f t="shared" si="1535"/>
        <v>0.2</v>
      </c>
      <c r="T2747" s="679">
        <f t="shared" si="1531"/>
        <v>0</v>
      </c>
      <c r="U2747" s="679">
        <f t="shared" si="1532"/>
        <v>0</v>
      </c>
      <c r="Y2747" s="120"/>
      <c r="AD2747" s="81"/>
      <c r="AF2747" s="370"/>
      <c r="AG2747" s="374"/>
      <c r="AH2747" s="378"/>
      <c r="AI2747" s="381"/>
      <c r="AJ2747" s="386"/>
      <c r="AK2747" s="391"/>
      <c r="AL2747" s="386"/>
      <c r="AM2747" s="363">
        <f t="shared" si="1560"/>
        <v>1</v>
      </c>
      <c r="AN2747" s="578">
        <v>46.8</v>
      </c>
      <c r="AO2747" s="78">
        <f t="shared" si="1542"/>
        <v>0</v>
      </c>
      <c r="AP2747" s="78">
        <f t="shared" si="1536"/>
        <v>0</v>
      </c>
      <c r="AQ2747" s="78">
        <f t="shared" si="1537"/>
        <v>0</v>
      </c>
      <c r="AR2747" s="78">
        <f t="shared" si="1538"/>
        <v>0</v>
      </c>
      <c r="AS2747" s="78">
        <f t="shared" si="1539"/>
        <v>0</v>
      </c>
      <c r="AT2747" s="78">
        <f t="shared" si="1540"/>
        <v>0</v>
      </c>
      <c r="AU2747" s="363" t="s">
        <v>717</v>
      </c>
      <c r="AV2747" s="393"/>
      <c r="AW2747" s="395"/>
      <c r="AX2747" s="395">
        <v>0</v>
      </c>
      <c r="AY2747" s="395">
        <v>0</v>
      </c>
      <c r="AZ2747" s="395">
        <v>0</v>
      </c>
      <c r="BA2747" s="395">
        <v>0</v>
      </c>
      <c r="BB2747" s="395">
        <v>0</v>
      </c>
      <c r="BC2747" s="395">
        <v>0</v>
      </c>
      <c r="BD2747" s="115"/>
      <c r="BE2747" s="115"/>
      <c r="BF2747" s="115">
        <v>2</v>
      </c>
      <c r="BG2747" s="115">
        <v>4</v>
      </c>
      <c r="BH2747" s="423">
        <f t="shared" si="1526"/>
        <v>3.83</v>
      </c>
      <c r="BI2747" s="417">
        <f t="shared" si="1541"/>
        <v>7.66</v>
      </c>
      <c r="BJ2747" s="115"/>
      <c r="BK2747" s="115"/>
      <c r="BQ2747" s="74" t="str">
        <f t="shared" si="1543"/>
        <v xml:space="preserve"> </v>
      </c>
      <c r="BR2747" s="120" t="str">
        <f t="shared" si="1544"/>
        <v xml:space="preserve"> </v>
      </c>
      <c r="BS2747" s="120" t="str">
        <f t="shared" si="1545"/>
        <v xml:space="preserve"> </v>
      </c>
      <c r="BU2747" s="74" t="str">
        <f t="shared" si="1546"/>
        <v xml:space="preserve"> </v>
      </c>
      <c r="BV2747" s="120" t="str">
        <f t="shared" si="1547"/>
        <v xml:space="preserve"> </v>
      </c>
      <c r="BW2747" s="120" t="str">
        <f t="shared" si="1548"/>
        <v xml:space="preserve">  </v>
      </c>
      <c r="BY2747" s="74" t="str">
        <f t="shared" si="1549"/>
        <v xml:space="preserve"> </v>
      </c>
      <c r="BZ2747" s="120" t="str">
        <f t="shared" si="1550"/>
        <v xml:space="preserve"> </v>
      </c>
      <c r="CA2747" s="120" t="str">
        <f t="shared" si="1551"/>
        <v xml:space="preserve"> </v>
      </c>
      <c r="CC2747" s="115" t="str">
        <f t="shared" si="1552"/>
        <v xml:space="preserve"> </v>
      </c>
      <c r="CD2747" s="120" t="str">
        <f t="shared" si="1553"/>
        <v xml:space="preserve"> </v>
      </c>
      <c r="CE2747" s="417" t="str">
        <f t="shared" si="1554"/>
        <v xml:space="preserve"> </v>
      </c>
      <c r="CF2747" s="115"/>
      <c r="CG2747" s="115" t="str">
        <f t="shared" si="1555"/>
        <v xml:space="preserve"> </v>
      </c>
      <c r="CH2747" s="120" t="str">
        <f t="shared" si="1556"/>
        <v xml:space="preserve"> </v>
      </c>
      <c r="CI2747" s="417" t="str">
        <f t="shared" si="1557"/>
        <v xml:space="preserve"> </v>
      </c>
      <c r="CJ2747" s="115"/>
      <c r="CK2747" s="115" t="str">
        <f t="shared" si="1558"/>
        <v xml:space="preserve"> </v>
      </c>
      <c r="CL2747" s="120" t="str">
        <f t="shared" si="1559"/>
        <v xml:space="preserve"> </v>
      </c>
      <c r="CM2747" s="417" t="str">
        <f t="shared" si="1561"/>
        <v xml:space="preserve"> </v>
      </c>
      <c r="IS2747" s="111">
        <v>28.4</v>
      </c>
    </row>
    <row r="2748" spans="2:253" s="74" customFormat="1" ht="17.100000000000001" hidden="1" customHeight="1" x14ac:dyDescent="0.25">
      <c r="B2748" s="504">
        <f>IF('KB Duct Parts'!$BL$14=1,'Flanged Elbows'!AH8,0)</f>
        <v>0</v>
      </c>
      <c r="C2748" s="540">
        <v>22205.599999999999</v>
      </c>
      <c r="D2748" s="526">
        <f t="shared" si="1533"/>
        <v>22205.599999999999</v>
      </c>
      <c r="E2748" s="504" t="s">
        <v>862</v>
      </c>
      <c r="F2748" s="508" t="str">
        <f t="shared" si="1528"/>
        <v xml:space="preserve"> </v>
      </c>
      <c r="G2748" s="509" t="s">
        <v>847</v>
      </c>
      <c r="H2748" s="504" t="str">
        <f>IF('Flanged Parts'!$BB$6=1,"CS",IF('Flanged Parts'!$BB$6=2,"Glv",0))</f>
        <v>Glv</v>
      </c>
      <c r="I2748" s="1035"/>
      <c r="J2748" s="1036"/>
      <c r="K2748" s="516" t="s">
        <v>881</v>
      </c>
      <c r="L2748" s="535"/>
      <c r="M2748" s="517" t="str">
        <f t="shared" si="1562"/>
        <v>Y</v>
      </c>
      <c r="N2748" s="514">
        <f t="shared" si="1534"/>
        <v>64</v>
      </c>
      <c r="O2748" s="514">
        <f t="shared" si="1527"/>
        <v>0</v>
      </c>
      <c r="P2748" s="680">
        <f>'KB Duct Parts'!$AE$3</f>
        <v>0</v>
      </c>
      <c r="Q2748" s="681">
        <f t="shared" si="1529"/>
        <v>0</v>
      </c>
      <c r="R2748" s="682">
        <f t="shared" si="1530"/>
        <v>0</v>
      </c>
      <c r="S2748" s="716">
        <f t="shared" si="1535"/>
        <v>0.2</v>
      </c>
      <c r="T2748" s="679">
        <f t="shared" si="1531"/>
        <v>0</v>
      </c>
      <c r="U2748" s="679">
        <f t="shared" si="1532"/>
        <v>0</v>
      </c>
      <c r="Y2748" s="120"/>
      <c r="AD2748" s="81"/>
      <c r="AF2748" s="370"/>
      <c r="AG2748" s="374"/>
      <c r="AH2748" s="378"/>
      <c r="AI2748" s="381"/>
      <c r="AJ2748" s="386"/>
      <c r="AK2748" s="391"/>
      <c r="AL2748" s="386"/>
      <c r="AM2748" s="363">
        <f t="shared" si="1560"/>
        <v>1</v>
      </c>
      <c r="AN2748" s="578">
        <v>54.2</v>
      </c>
      <c r="AO2748" s="78">
        <f t="shared" si="1542"/>
        <v>0</v>
      </c>
      <c r="AP2748" s="78">
        <f t="shared" si="1536"/>
        <v>0</v>
      </c>
      <c r="AQ2748" s="78">
        <f t="shared" si="1537"/>
        <v>0</v>
      </c>
      <c r="AR2748" s="78">
        <f t="shared" si="1538"/>
        <v>0</v>
      </c>
      <c r="AS2748" s="78">
        <f t="shared" si="1539"/>
        <v>0</v>
      </c>
      <c r="AT2748" s="78">
        <f t="shared" si="1540"/>
        <v>0</v>
      </c>
      <c r="AU2748" s="363" t="s">
        <v>717</v>
      </c>
      <c r="AV2748" s="393"/>
      <c r="AW2748" s="395"/>
      <c r="AX2748" s="395">
        <v>0</v>
      </c>
      <c r="AY2748" s="395">
        <v>0</v>
      </c>
      <c r="AZ2748" s="395">
        <v>0</v>
      </c>
      <c r="BA2748" s="395">
        <v>0</v>
      </c>
      <c r="BB2748" s="395">
        <v>0</v>
      </c>
      <c r="BC2748" s="395">
        <v>0</v>
      </c>
      <c r="BD2748" s="115"/>
      <c r="BE2748" s="115"/>
      <c r="BF2748" s="115">
        <v>2</v>
      </c>
      <c r="BG2748" s="115">
        <v>5</v>
      </c>
      <c r="BH2748" s="423">
        <f t="shared" si="1526"/>
        <v>4.9000000000000004</v>
      </c>
      <c r="BI2748" s="417">
        <f t="shared" si="1541"/>
        <v>9.8000000000000007</v>
      </c>
      <c r="BJ2748" s="115"/>
      <c r="BK2748" s="115"/>
      <c r="BQ2748" s="74" t="str">
        <f t="shared" si="1543"/>
        <v xml:space="preserve"> </v>
      </c>
      <c r="BR2748" s="120" t="str">
        <f t="shared" si="1544"/>
        <v xml:space="preserve"> </v>
      </c>
      <c r="BS2748" s="120" t="str">
        <f t="shared" si="1545"/>
        <v xml:space="preserve"> </v>
      </c>
      <c r="BU2748" s="74" t="str">
        <f t="shared" si="1546"/>
        <v xml:space="preserve"> </v>
      </c>
      <c r="BV2748" s="120" t="str">
        <f t="shared" si="1547"/>
        <v xml:space="preserve"> </v>
      </c>
      <c r="BW2748" s="120" t="str">
        <f t="shared" si="1548"/>
        <v xml:space="preserve">  </v>
      </c>
      <c r="BY2748" s="74" t="str">
        <f t="shared" si="1549"/>
        <v xml:space="preserve"> </v>
      </c>
      <c r="BZ2748" s="120" t="str">
        <f t="shared" si="1550"/>
        <v xml:space="preserve"> </v>
      </c>
      <c r="CA2748" s="120" t="str">
        <f t="shared" si="1551"/>
        <v xml:space="preserve"> </v>
      </c>
      <c r="CC2748" s="115" t="str">
        <f t="shared" si="1552"/>
        <v xml:space="preserve"> </v>
      </c>
      <c r="CD2748" s="120" t="str">
        <f t="shared" si="1553"/>
        <v xml:space="preserve"> </v>
      </c>
      <c r="CE2748" s="417" t="str">
        <f t="shared" si="1554"/>
        <v xml:space="preserve"> </v>
      </c>
      <c r="CF2748" s="115"/>
      <c r="CG2748" s="115" t="str">
        <f t="shared" si="1555"/>
        <v xml:space="preserve"> </v>
      </c>
      <c r="CH2748" s="120" t="str">
        <f t="shared" si="1556"/>
        <v xml:space="preserve"> </v>
      </c>
      <c r="CI2748" s="417" t="str">
        <f t="shared" si="1557"/>
        <v xml:space="preserve"> </v>
      </c>
      <c r="CJ2748" s="115"/>
      <c r="CK2748" s="115" t="str">
        <f t="shared" si="1558"/>
        <v xml:space="preserve"> </v>
      </c>
      <c r="CL2748" s="120" t="str">
        <f t="shared" si="1559"/>
        <v xml:space="preserve"> </v>
      </c>
      <c r="CM2748" s="417" t="str">
        <f t="shared" si="1561"/>
        <v xml:space="preserve"> </v>
      </c>
      <c r="IS2748" s="111">
        <v>32.4</v>
      </c>
    </row>
    <row r="2749" spans="2:253" s="74" customFormat="1" ht="17.100000000000001" hidden="1" customHeight="1" x14ac:dyDescent="0.25">
      <c r="B2749" s="504">
        <f>IF('KB Duct Parts'!$BL$14=1,'Flanged Elbows'!AH9,0)</f>
        <v>0</v>
      </c>
      <c r="C2749" s="540">
        <v>22206.6</v>
      </c>
      <c r="D2749" s="526">
        <f t="shared" si="1533"/>
        <v>22206.6</v>
      </c>
      <c r="E2749" s="504" t="s">
        <v>863</v>
      </c>
      <c r="F2749" s="508" t="str">
        <f t="shared" si="1528"/>
        <v xml:space="preserve"> </v>
      </c>
      <c r="G2749" s="509" t="s">
        <v>847</v>
      </c>
      <c r="H2749" s="504" t="str">
        <f>IF('Flanged Parts'!$BB$6=1,"CS",IF('Flanged Parts'!$BB$6=2,"Glv",0))</f>
        <v>Glv</v>
      </c>
      <c r="I2749" s="1035"/>
      <c r="J2749" s="1036"/>
      <c r="K2749" s="516" t="s">
        <v>881</v>
      </c>
      <c r="L2749" s="535"/>
      <c r="M2749" s="517" t="str">
        <f t="shared" si="1562"/>
        <v>Y</v>
      </c>
      <c r="N2749" s="514">
        <f t="shared" si="1534"/>
        <v>70.02000000000001</v>
      </c>
      <c r="O2749" s="514">
        <f t="shared" si="1527"/>
        <v>0</v>
      </c>
      <c r="P2749" s="680">
        <f>'KB Duct Parts'!$AE$3</f>
        <v>0</v>
      </c>
      <c r="Q2749" s="681">
        <f t="shared" si="1529"/>
        <v>0</v>
      </c>
      <c r="R2749" s="682">
        <f t="shared" si="1530"/>
        <v>0</v>
      </c>
      <c r="S2749" s="716">
        <f t="shared" si="1535"/>
        <v>0.2</v>
      </c>
      <c r="T2749" s="679">
        <f t="shared" si="1531"/>
        <v>0</v>
      </c>
      <c r="U2749" s="679">
        <f t="shared" si="1532"/>
        <v>0</v>
      </c>
      <c r="Y2749" s="120"/>
      <c r="AD2749" s="81"/>
      <c r="AF2749" s="370"/>
      <c r="AG2749" s="374"/>
      <c r="AH2749" s="378"/>
      <c r="AI2749" s="381"/>
      <c r="AJ2749" s="386"/>
      <c r="AK2749" s="391"/>
      <c r="AL2749" s="386"/>
      <c r="AM2749" s="363">
        <f t="shared" si="1560"/>
        <v>1</v>
      </c>
      <c r="AN2749" s="578">
        <v>58.2</v>
      </c>
      <c r="AO2749" s="78">
        <f t="shared" si="1542"/>
        <v>0</v>
      </c>
      <c r="AP2749" s="78">
        <f t="shared" si="1536"/>
        <v>0</v>
      </c>
      <c r="AQ2749" s="78">
        <f t="shared" si="1537"/>
        <v>0</v>
      </c>
      <c r="AR2749" s="78">
        <f t="shared" si="1538"/>
        <v>0</v>
      </c>
      <c r="AS2749" s="78">
        <f t="shared" si="1539"/>
        <v>0</v>
      </c>
      <c r="AT2749" s="78">
        <f t="shared" si="1540"/>
        <v>0</v>
      </c>
      <c r="AU2749" s="363" t="s">
        <v>717</v>
      </c>
      <c r="AV2749" s="393"/>
      <c r="AW2749" s="395"/>
      <c r="AX2749" s="395">
        <v>0</v>
      </c>
      <c r="AY2749" s="395">
        <v>0</v>
      </c>
      <c r="AZ2749" s="395">
        <v>0</v>
      </c>
      <c r="BA2749" s="395">
        <v>0</v>
      </c>
      <c r="BB2749" s="395">
        <v>0</v>
      </c>
      <c r="BC2749" s="395">
        <v>0</v>
      </c>
      <c r="BD2749" s="115"/>
      <c r="BE2749" s="115"/>
      <c r="BF2749" s="115">
        <v>2</v>
      </c>
      <c r="BG2749" s="115">
        <v>6</v>
      </c>
      <c r="BH2749" s="423">
        <f t="shared" si="1526"/>
        <v>5.91</v>
      </c>
      <c r="BI2749" s="417">
        <f t="shared" si="1541"/>
        <v>11.82</v>
      </c>
      <c r="BJ2749" s="115"/>
      <c r="BK2749" s="115"/>
      <c r="BQ2749" s="74" t="str">
        <f t="shared" si="1543"/>
        <v xml:space="preserve"> </v>
      </c>
      <c r="BR2749" s="120" t="str">
        <f t="shared" si="1544"/>
        <v xml:space="preserve"> </v>
      </c>
      <c r="BS2749" s="120" t="str">
        <f t="shared" si="1545"/>
        <v xml:space="preserve"> </v>
      </c>
      <c r="BU2749" s="74" t="str">
        <f t="shared" si="1546"/>
        <v xml:space="preserve"> </v>
      </c>
      <c r="BV2749" s="120" t="str">
        <f t="shared" si="1547"/>
        <v xml:space="preserve"> </v>
      </c>
      <c r="BW2749" s="120" t="str">
        <f t="shared" si="1548"/>
        <v xml:space="preserve">  </v>
      </c>
      <c r="BY2749" s="74" t="str">
        <f t="shared" si="1549"/>
        <v xml:space="preserve"> </v>
      </c>
      <c r="BZ2749" s="120" t="str">
        <f t="shared" si="1550"/>
        <v xml:space="preserve"> </v>
      </c>
      <c r="CA2749" s="120" t="str">
        <f t="shared" si="1551"/>
        <v xml:space="preserve"> </v>
      </c>
      <c r="CC2749" s="115" t="str">
        <f t="shared" si="1552"/>
        <v xml:space="preserve"> </v>
      </c>
      <c r="CD2749" s="120" t="str">
        <f t="shared" si="1553"/>
        <v xml:space="preserve"> </v>
      </c>
      <c r="CE2749" s="417" t="str">
        <f t="shared" si="1554"/>
        <v xml:space="preserve"> </v>
      </c>
      <c r="CF2749" s="115"/>
      <c r="CG2749" s="115" t="str">
        <f t="shared" si="1555"/>
        <v xml:space="preserve"> </v>
      </c>
      <c r="CH2749" s="120" t="str">
        <f t="shared" si="1556"/>
        <v xml:space="preserve"> </v>
      </c>
      <c r="CI2749" s="417" t="str">
        <f t="shared" si="1557"/>
        <v xml:space="preserve"> </v>
      </c>
      <c r="CJ2749" s="115"/>
      <c r="CK2749" s="115" t="str">
        <f t="shared" si="1558"/>
        <v xml:space="preserve"> </v>
      </c>
      <c r="CL2749" s="120" t="str">
        <f t="shared" si="1559"/>
        <v xml:space="preserve"> </v>
      </c>
      <c r="CM2749" s="417" t="str">
        <f t="shared" si="1561"/>
        <v xml:space="preserve"> </v>
      </c>
      <c r="IS2749" s="111">
        <v>36.200000000000003</v>
      </c>
    </row>
    <row r="2750" spans="2:253" s="74" customFormat="1" ht="17.100000000000001" hidden="1" customHeight="1" x14ac:dyDescent="0.25">
      <c r="B2750" s="504">
        <f>IF('KB Duct Parts'!$BL$14=1,'Flanged Elbows'!AH10,0)</f>
        <v>0</v>
      </c>
      <c r="C2750" s="540">
        <v>22207.599999999999</v>
      </c>
      <c r="D2750" s="526">
        <f t="shared" si="1533"/>
        <v>22207.599999999999</v>
      </c>
      <c r="E2750" s="504" t="s">
        <v>864</v>
      </c>
      <c r="F2750" s="508" t="str">
        <f t="shared" si="1528"/>
        <v xml:space="preserve"> </v>
      </c>
      <c r="G2750" s="509" t="s">
        <v>847</v>
      </c>
      <c r="H2750" s="504" t="str">
        <f>IF('Flanged Parts'!$BB$6=1,"CS",IF('Flanged Parts'!$BB$6=2,"Glv",0))</f>
        <v>Glv</v>
      </c>
      <c r="I2750" s="1035"/>
      <c r="J2750" s="1036"/>
      <c r="K2750" s="516" t="s">
        <v>881</v>
      </c>
      <c r="L2750" s="535"/>
      <c r="M2750" s="517" t="str">
        <f t="shared" si="1562"/>
        <v>Y</v>
      </c>
      <c r="N2750" s="514">
        <f t="shared" si="1534"/>
        <v>81.260000000000005</v>
      </c>
      <c r="O2750" s="514">
        <f t="shared" si="1527"/>
        <v>0</v>
      </c>
      <c r="P2750" s="680">
        <f>'KB Duct Parts'!$AE$3</f>
        <v>0</v>
      </c>
      <c r="Q2750" s="681">
        <f t="shared" si="1529"/>
        <v>0</v>
      </c>
      <c r="R2750" s="682">
        <f t="shared" si="1530"/>
        <v>0</v>
      </c>
      <c r="S2750" s="716">
        <f t="shared" si="1535"/>
        <v>0.2</v>
      </c>
      <c r="T2750" s="679">
        <f t="shared" si="1531"/>
        <v>0</v>
      </c>
      <c r="U2750" s="679">
        <f t="shared" si="1532"/>
        <v>0</v>
      </c>
      <c r="Y2750" s="120"/>
      <c r="AD2750" s="81"/>
      <c r="AF2750" s="370"/>
      <c r="AG2750" s="374"/>
      <c r="AH2750" s="378"/>
      <c r="AI2750" s="381"/>
      <c r="AJ2750" s="386"/>
      <c r="AK2750" s="391"/>
      <c r="AL2750" s="386"/>
      <c r="AM2750" s="363">
        <f t="shared" si="1560"/>
        <v>1</v>
      </c>
      <c r="AN2750" s="578">
        <v>66</v>
      </c>
      <c r="AO2750" s="78">
        <f t="shared" si="1542"/>
        <v>0</v>
      </c>
      <c r="AP2750" s="78">
        <f t="shared" si="1536"/>
        <v>0</v>
      </c>
      <c r="AQ2750" s="78">
        <f t="shared" si="1537"/>
        <v>0</v>
      </c>
      <c r="AR2750" s="78">
        <f t="shared" si="1538"/>
        <v>0</v>
      </c>
      <c r="AS2750" s="78">
        <f t="shared" si="1539"/>
        <v>0</v>
      </c>
      <c r="AT2750" s="78">
        <f t="shared" si="1540"/>
        <v>0</v>
      </c>
      <c r="AU2750" s="363" t="s">
        <v>717</v>
      </c>
      <c r="AV2750" s="393"/>
      <c r="AW2750" s="395"/>
      <c r="AX2750" s="395">
        <v>0</v>
      </c>
      <c r="AY2750" s="395">
        <v>0</v>
      </c>
      <c r="AZ2750" s="395">
        <v>0</v>
      </c>
      <c r="BA2750" s="395">
        <v>0</v>
      </c>
      <c r="BB2750" s="395">
        <v>0</v>
      </c>
      <c r="BC2750" s="395">
        <v>0</v>
      </c>
      <c r="BD2750" s="115"/>
      <c r="BE2750" s="115"/>
      <c r="BF2750" s="115">
        <v>2</v>
      </c>
      <c r="BG2750" s="115">
        <v>7</v>
      </c>
      <c r="BH2750" s="423">
        <f t="shared" si="1526"/>
        <v>7.63</v>
      </c>
      <c r="BI2750" s="417">
        <f t="shared" si="1541"/>
        <v>15.26</v>
      </c>
      <c r="BJ2750" s="115"/>
      <c r="BK2750" s="115"/>
      <c r="BQ2750" s="74" t="str">
        <f t="shared" si="1543"/>
        <v xml:space="preserve"> </v>
      </c>
      <c r="BR2750" s="120" t="str">
        <f t="shared" si="1544"/>
        <v xml:space="preserve"> </v>
      </c>
      <c r="BS2750" s="120" t="str">
        <f t="shared" si="1545"/>
        <v xml:space="preserve"> </v>
      </c>
      <c r="BU2750" s="74" t="str">
        <f t="shared" si="1546"/>
        <v xml:space="preserve"> </v>
      </c>
      <c r="BV2750" s="120" t="str">
        <f t="shared" si="1547"/>
        <v xml:space="preserve"> </v>
      </c>
      <c r="BW2750" s="120" t="str">
        <f t="shared" si="1548"/>
        <v xml:space="preserve">  </v>
      </c>
      <c r="BY2750" s="74" t="str">
        <f t="shared" si="1549"/>
        <v xml:space="preserve"> </v>
      </c>
      <c r="BZ2750" s="120" t="str">
        <f t="shared" si="1550"/>
        <v xml:space="preserve"> </v>
      </c>
      <c r="CA2750" s="120" t="str">
        <f t="shared" si="1551"/>
        <v xml:space="preserve"> </v>
      </c>
      <c r="CC2750" s="115" t="str">
        <f t="shared" si="1552"/>
        <v xml:space="preserve"> </v>
      </c>
      <c r="CD2750" s="120" t="str">
        <f t="shared" si="1553"/>
        <v xml:space="preserve"> </v>
      </c>
      <c r="CE2750" s="417" t="str">
        <f t="shared" si="1554"/>
        <v xml:space="preserve"> </v>
      </c>
      <c r="CF2750" s="115"/>
      <c r="CG2750" s="115" t="str">
        <f t="shared" si="1555"/>
        <v xml:space="preserve"> </v>
      </c>
      <c r="CH2750" s="120" t="str">
        <f t="shared" si="1556"/>
        <v xml:space="preserve"> </v>
      </c>
      <c r="CI2750" s="417" t="str">
        <f t="shared" si="1557"/>
        <v xml:space="preserve"> </v>
      </c>
      <c r="CJ2750" s="115"/>
      <c r="CK2750" s="115" t="str">
        <f t="shared" si="1558"/>
        <v xml:space="preserve"> </v>
      </c>
      <c r="CL2750" s="120" t="str">
        <f t="shared" si="1559"/>
        <v xml:space="preserve"> </v>
      </c>
      <c r="CM2750" s="417" t="str">
        <f t="shared" si="1561"/>
        <v xml:space="preserve"> </v>
      </c>
      <c r="IS2750" s="111">
        <v>42.2</v>
      </c>
    </row>
    <row r="2751" spans="2:253" s="74" customFormat="1" ht="17.100000000000001" hidden="1" customHeight="1" x14ac:dyDescent="0.25">
      <c r="B2751" s="504">
        <f>IF('KB Duct Parts'!$BL$14=1,'Flanged Elbows'!AH11,0)</f>
        <v>0</v>
      </c>
      <c r="C2751" s="540">
        <v>22208.6</v>
      </c>
      <c r="D2751" s="526">
        <f t="shared" si="1533"/>
        <v>22208.6</v>
      </c>
      <c r="E2751" s="504" t="s">
        <v>865</v>
      </c>
      <c r="F2751" s="508" t="str">
        <f t="shared" si="1528"/>
        <v xml:space="preserve"> </v>
      </c>
      <c r="G2751" s="509" t="s">
        <v>847</v>
      </c>
      <c r="H2751" s="504" t="str">
        <f>IF('Flanged Parts'!$BB$6=1,"CS",IF('Flanged Parts'!$BB$6=2,"Glv",0))</f>
        <v>Glv</v>
      </c>
      <c r="I2751" s="1035"/>
      <c r="J2751" s="1036"/>
      <c r="K2751" s="516" t="s">
        <v>881</v>
      </c>
      <c r="L2751" s="535"/>
      <c r="M2751" s="517" t="str">
        <f t="shared" si="1562"/>
        <v>Y</v>
      </c>
      <c r="N2751" s="514">
        <f t="shared" si="1534"/>
        <v>95.58</v>
      </c>
      <c r="O2751" s="514">
        <f t="shared" si="1527"/>
        <v>0</v>
      </c>
      <c r="P2751" s="680">
        <f>'KB Duct Parts'!$AE$3</f>
        <v>0</v>
      </c>
      <c r="Q2751" s="681">
        <f t="shared" si="1529"/>
        <v>0</v>
      </c>
      <c r="R2751" s="682">
        <f t="shared" si="1530"/>
        <v>0</v>
      </c>
      <c r="S2751" s="716">
        <f t="shared" si="1535"/>
        <v>0.2</v>
      </c>
      <c r="T2751" s="679">
        <f t="shared" si="1531"/>
        <v>0</v>
      </c>
      <c r="U2751" s="679">
        <f t="shared" si="1532"/>
        <v>0</v>
      </c>
      <c r="Y2751" s="120"/>
      <c r="AD2751" s="81"/>
      <c r="AF2751" s="370"/>
      <c r="AG2751" s="374"/>
      <c r="AH2751" s="378"/>
      <c r="AI2751" s="381"/>
      <c r="AJ2751" s="386"/>
      <c r="AK2751" s="391"/>
      <c r="AL2751" s="386"/>
      <c r="AM2751" s="363">
        <f t="shared" si="1560"/>
        <v>1</v>
      </c>
      <c r="AN2751" s="578">
        <v>77</v>
      </c>
      <c r="AO2751" s="78">
        <f t="shared" si="1542"/>
        <v>0</v>
      </c>
      <c r="AP2751" s="78">
        <f t="shared" si="1536"/>
        <v>0</v>
      </c>
      <c r="AQ2751" s="78">
        <f t="shared" si="1537"/>
        <v>0</v>
      </c>
      <c r="AR2751" s="78">
        <f t="shared" si="1538"/>
        <v>0</v>
      </c>
      <c r="AS2751" s="78">
        <f t="shared" si="1539"/>
        <v>0</v>
      </c>
      <c r="AT2751" s="78">
        <f t="shared" si="1540"/>
        <v>0</v>
      </c>
      <c r="AU2751" s="363" t="s">
        <v>717</v>
      </c>
      <c r="AV2751" s="393"/>
      <c r="AW2751" s="395"/>
      <c r="AX2751" s="395">
        <v>0</v>
      </c>
      <c r="AY2751" s="395">
        <v>0</v>
      </c>
      <c r="AZ2751" s="395">
        <v>0</v>
      </c>
      <c r="BA2751" s="395">
        <v>0</v>
      </c>
      <c r="BB2751" s="395">
        <v>0</v>
      </c>
      <c r="BC2751" s="395">
        <v>0</v>
      </c>
      <c r="BD2751" s="115"/>
      <c r="BE2751" s="115"/>
      <c r="BF2751" s="115">
        <v>2</v>
      </c>
      <c r="BG2751" s="115">
        <v>8</v>
      </c>
      <c r="BH2751" s="423">
        <f t="shared" si="1526"/>
        <v>9.2899999999999991</v>
      </c>
      <c r="BI2751" s="417">
        <f t="shared" si="1541"/>
        <v>18.579999999999998</v>
      </c>
      <c r="BJ2751" s="115"/>
      <c r="BK2751" s="115"/>
      <c r="BQ2751" s="74" t="str">
        <f t="shared" si="1543"/>
        <v xml:space="preserve"> </v>
      </c>
      <c r="BR2751" s="120" t="str">
        <f t="shared" si="1544"/>
        <v xml:space="preserve"> </v>
      </c>
      <c r="BS2751" s="120" t="str">
        <f t="shared" si="1545"/>
        <v xml:space="preserve"> </v>
      </c>
      <c r="BU2751" s="74" t="str">
        <f t="shared" si="1546"/>
        <v xml:space="preserve"> </v>
      </c>
      <c r="BV2751" s="120" t="str">
        <f t="shared" si="1547"/>
        <v xml:space="preserve"> </v>
      </c>
      <c r="BW2751" s="120" t="str">
        <f t="shared" si="1548"/>
        <v xml:space="preserve">  </v>
      </c>
      <c r="BY2751" s="74" t="str">
        <f t="shared" si="1549"/>
        <v xml:space="preserve"> </v>
      </c>
      <c r="BZ2751" s="120" t="str">
        <f t="shared" si="1550"/>
        <v xml:space="preserve"> </v>
      </c>
      <c r="CA2751" s="120" t="str">
        <f t="shared" si="1551"/>
        <v xml:space="preserve"> </v>
      </c>
      <c r="CC2751" s="115" t="str">
        <f t="shared" si="1552"/>
        <v xml:space="preserve"> </v>
      </c>
      <c r="CD2751" s="120" t="str">
        <f t="shared" si="1553"/>
        <v xml:space="preserve"> </v>
      </c>
      <c r="CE2751" s="417" t="str">
        <f t="shared" si="1554"/>
        <v xml:space="preserve"> </v>
      </c>
      <c r="CF2751" s="115"/>
      <c r="CG2751" s="115" t="str">
        <f t="shared" si="1555"/>
        <v xml:space="preserve"> </v>
      </c>
      <c r="CH2751" s="120" t="str">
        <f t="shared" si="1556"/>
        <v xml:space="preserve"> </v>
      </c>
      <c r="CI2751" s="417" t="str">
        <f t="shared" si="1557"/>
        <v xml:space="preserve"> </v>
      </c>
      <c r="CJ2751" s="115"/>
      <c r="CK2751" s="115" t="str">
        <f t="shared" si="1558"/>
        <v xml:space="preserve"> </v>
      </c>
      <c r="CL2751" s="120" t="str">
        <f t="shared" si="1559"/>
        <v xml:space="preserve"> </v>
      </c>
      <c r="CM2751" s="417" t="str">
        <f t="shared" si="1561"/>
        <v xml:space="preserve"> </v>
      </c>
      <c r="IS2751" s="111">
        <v>48.9</v>
      </c>
    </row>
    <row r="2752" spans="2:253" s="74" customFormat="1" ht="17.100000000000001" hidden="1" customHeight="1" x14ac:dyDescent="0.25">
      <c r="B2752" s="504">
        <f>IF('KB Duct Parts'!$BL$14=1,'Flanged Elbows'!AH12,0)</f>
        <v>0</v>
      </c>
      <c r="C2752" s="540">
        <v>22209.599999999999</v>
      </c>
      <c r="D2752" s="526">
        <f t="shared" si="1533"/>
        <v>22209.599999999999</v>
      </c>
      <c r="E2752" s="504" t="s">
        <v>866</v>
      </c>
      <c r="F2752" s="508" t="str">
        <f t="shared" si="1528"/>
        <v xml:space="preserve"> </v>
      </c>
      <c r="G2752" s="509" t="s">
        <v>847</v>
      </c>
      <c r="H2752" s="504" t="str">
        <f>IF('Flanged Parts'!$BB$6=1,"CS",IF('Flanged Parts'!$BB$6=2,"Glv",0))</f>
        <v>Glv</v>
      </c>
      <c r="I2752" s="1035"/>
      <c r="J2752" s="1036"/>
      <c r="K2752" s="516" t="s">
        <v>881</v>
      </c>
      <c r="L2752" s="535"/>
      <c r="M2752" s="517" t="str">
        <f t="shared" si="1562"/>
        <v>Y</v>
      </c>
      <c r="N2752" s="514">
        <f t="shared" si="1534"/>
        <v>123.36</v>
      </c>
      <c r="O2752" s="514">
        <f t="shared" si="1527"/>
        <v>0</v>
      </c>
      <c r="P2752" s="680">
        <f>'KB Duct Parts'!$AE$3</f>
        <v>0</v>
      </c>
      <c r="Q2752" s="681">
        <f t="shared" si="1529"/>
        <v>0</v>
      </c>
      <c r="R2752" s="682">
        <f t="shared" si="1530"/>
        <v>0</v>
      </c>
      <c r="S2752" s="716">
        <f t="shared" si="1535"/>
        <v>0.2</v>
      </c>
      <c r="T2752" s="679">
        <f t="shared" si="1531"/>
        <v>0</v>
      </c>
      <c r="U2752" s="679">
        <f t="shared" si="1532"/>
        <v>0</v>
      </c>
      <c r="Y2752" s="120"/>
      <c r="AD2752" s="81"/>
      <c r="AF2752" s="370"/>
      <c r="AG2752" s="374"/>
      <c r="AH2752" s="378"/>
      <c r="AI2752" s="381"/>
      <c r="AJ2752" s="386"/>
      <c r="AK2752" s="391"/>
      <c r="AL2752" s="386"/>
      <c r="AM2752" s="363">
        <f t="shared" si="1560"/>
        <v>1</v>
      </c>
      <c r="AN2752" s="578">
        <v>104.3</v>
      </c>
      <c r="AO2752" s="78">
        <f t="shared" si="1542"/>
        <v>0</v>
      </c>
      <c r="AP2752" s="78">
        <f t="shared" si="1536"/>
        <v>0</v>
      </c>
      <c r="AQ2752" s="78">
        <f t="shared" si="1537"/>
        <v>0</v>
      </c>
      <c r="AR2752" s="78">
        <f t="shared" si="1538"/>
        <v>0</v>
      </c>
      <c r="AS2752" s="78">
        <f t="shared" si="1539"/>
        <v>0</v>
      </c>
      <c r="AT2752" s="78">
        <f t="shared" si="1540"/>
        <v>0</v>
      </c>
      <c r="AU2752" s="363" t="s">
        <v>717</v>
      </c>
      <c r="AV2752" s="393"/>
      <c r="AW2752" s="395"/>
      <c r="AX2752" s="395">
        <v>0</v>
      </c>
      <c r="AY2752" s="395">
        <v>0</v>
      </c>
      <c r="AZ2752" s="395">
        <v>0</v>
      </c>
      <c r="BA2752" s="395">
        <v>0</v>
      </c>
      <c r="BB2752" s="395">
        <v>0</v>
      </c>
      <c r="BC2752" s="395">
        <v>0</v>
      </c>
      <c r="BD2752" s="115"/>
      <c r="BE2752" s="115"/>
      <c r="BF2752" s="115">
        <v>2</v>
      </c>
      <c r="BG2752" s="115">
        <v>9</v>
      </c>
      <c r="BH2752" s="423">
        <f t="shared" si="1526"/>
        <v>9.5299999999999994</v>
      </c>
      <c r="BI2752" s="417">
        <f t="shared" si="1541"/>
        <v>19.059999999999999</v>
      </c>
      <c r="BJ2752" s="115"/>
      <c r="BK2752" s="115"/>
      <c r="BQ2752" s="74" t="str">
        <f t="shared" si="1543"/>
        <v xml:space="preserve"> </v>
      </c>
      <c r="BR2752" s="120" t="str">
        <f t="shared" si="1544"/>
        <v xml:space="preserve"> </v>
      </c>
      <c r="BS2752" s="120" t="str">
        <f t="shared" si="1545"/>
        <v xml:space="preserve"> </v>
      </c>
      <c r="BU2752" s="74" t="str">
        <f t="shared" si="1546"/>
        <v xml:space="preserve"> </v>
      </c>
      <c r="BV2752" s="120" t="str">
        <f t="shared" si="1547"/>
        <v xml:space="preserve"> </v>
      </c>
      <c r="BW2752" s="120" t="str">
        <f t="shared" si="1548"/>
        <v xml:space="preserve">  </v>
      </c>
      <c r="BY2752" s="74" t="str">
        <f t="shared" si="1549"/>
        <v xml:space="preserve"> </v>
      </c>
      <c r="BZ2752" s="120" t="str">
        <f t="shared" si="1550"/>
        <v xml:space="preserve"> </v>
      </c>
      <c r="CA2752" s="120" t="str">
        <f t="shared" si="1551"/>
        <v xml:space="preserve"> </v>
      </c>
      <c r="CC2752" s="115" t="str">
        <f t="shared" si="1552"/>
        <v xml:space="preserve"> </v>
      </c>
      <c r="CD2752" s="120" t="str">
        <f t="shared" si="1553"/>
        <v xml:space="preserve"> </v>
      </c>
      <c r="CE2752" s="417" t="str">
        <f t="shared" si="1554"/>
        <v xml:space="preserve"> </v>
      </c>
      <c r="CF2752" s="115"/>
      <c r="CG2752" s="115" t="str">
        <f t="shared" si="1555"/>
        <v xml:space="preserve"> </v>
      </c>
      <c r="CH2752" s="120" t="str">
        <f t="shared" si="1556"/>
        <v xml:space="preserve"> </v>
      </c>
      <c r="CI2752" s="417" t="str">
        <f t="shared" si="1557"/>
        <v xml:space="preserve"> </v>
      </c>
      <c r="CJ2752" s="115"/>
      <c r="CK2752" s="115" t="str">
        <f t="shared" si="1558"/>
        <v xml:space="preserve"> </v>
      </c>
      <c r="CL2752" s="120" t="str">
        <f t="shared" si="1559"/>
        <v xml:space="preserve"> </v>
      </c>
      <c r="CM2752" s="417" t="str">
        <f t="shared" si="1561"/>
        <v xml:space="preserve"> </v>
      </c>
      <c r="IS2752" s="111">
        <v>63</v>
      </c>
    </row>
    <row r="2753" spans="2:253" s="74" customFormat="1" ht="17.100000000000001" hidden="1" customHeight="1" x14ac:dyDescent="0.25">
      <c r="B2753" s="504">
        <f>IF('KB Duct Parts'!$BL$14=1,'Flanged Elbows'!AH13,0)</f>
        <v>0</v>
      </c>
      <c r="C2753" s="540">
        <v>22210.6</v>
      </c>
      <c r="D2753" s="526">
        <f t="shared" si="1533"/>
        <v>22210.6</v>
      </c>
      <c r="E2753" s="504" t="s">
        <v>867</v>
      </c>
      <c r="F2753" s="508" t="str">
        <f t="shared" si="1528"/>
        <v xml:space="preserve"> </v>
      </c>
      <c r="G2753" s="509" t="s">
        <v>847</v>
      </c>
      <c r="H2753" s="504" t="str">
        <f>IF('Flanged Parts'!$BB$6=1,"CS",IF('Flanged Parts'!$BB$6=2,"Glv",0))</f>
        <v>Glv</v>
      </c>
      <c r="I2753" s="1035"/>
      <c r="J2753" s="1036"/>
      <c r="K2753" s="516" t="s">
        <v>881</v>
      </c>
      <c r="L2753" s="535"/>
      <c r="M2753" s="517" t="str">
        <f t="shared" si="1562"/>
        <v>Y</v>
      </c>
      <c r="N2753" s="514">
        <f t="shared" si="1534"/>
        <v>145.84</v>
      </c>
      <c r="O2753" s="514">
        <f t="shared" si="1527"/>
        <v>0</v>
      </c>
      <c r="P2753" s="680">
        <f>'KB Duct Parts'!$AE$3</f>
        <v>0</v>
      </c>
      <c r="Q2753" s="681">
        <f t="shared" si="1529"/>
        <v>0</v>
      </c>
      <c r="R2753" s="682">
        <f t="shared" si="1530"/>
        <v>0</v>
      </c>
      <c r="S2753" s="716">
        <f t="shared" si="1535"/>
        <v>0.2</v>
      </c>
      <c r="T2753" s="679">
        <f t="shared" si="1531"/>
        <v>0</v>
      </c>
      <c r="U2753" s="679">
        <f t="shared" si="1532"/>
        <v>0</v>
      </c>
      <c r="Y2753" s="120"/>
      <c r="AD2753" s="81"/>
      <c r="AF2753" s="370"/>
      <c r="AG2753" s="374"/>
      <c r="AH2753" s="378"/>
      <c r="AI2753" s="381"/>
      <c r="AJ2753" s="386"/>
      <c r="AK2753" s="391"/>
      <c r="AL2753" s="386"/>
      <c r="AM2753" s="363">
        <f t="shared" si="1560"/>
        <v>1</v>
      </c>
      <c r="AN2753" s="578">
        <v>121.5</v>
      </c>
      <c r="AO2753" s="78">
        <f t="shared" si="1542"/>
        <v>0</v>
      </c>
      <c r="AP2753" s="78">
        <f t="shared" si="1536"/>
        <v>0</v>
      </c>
      <c r="AQ2753" s="78">
        <f t="shared" si="1537"/>
        <v>0</v>
      </c>
      <c r="AR2753" s="78">
        <f t="shared" si="1538"/>
        <v>0</v>
      </c>
      <c r="AS2753" s="78">
        <f t="shared" si="1539"/>
        <v>0</v>
      </c>
      <c r="AT2753" s="78">
        <f t="shared" si="1540"/>
        <v>0</v>
      </c>
      <c r="AU2753" s="363" t="s">
        <v>717</v>
      </c>
      <c r="AV2753" s="393"/>
      <c r="AW2753" s="395"/>
      <c r="AX2753" s="395">
        <v>0</v>
      </c>
      <c r="AY2753" s="395">
        <v>0</v>
      </c>
      <c r="AZ2753" s="395">
        <v>0</v>
      </c>
      <c r="BA2753" s="395">
        <v>0</v>
      </c>
      <c r="BB2753" s="395">
        <v>0</v>
      </c>
      <c r="BC2753" s="395">
        <v>0</v>
      </c>
      <c r="BD2753" s="115"/>
      <c r="BE2753" s="115"/>
      <c r="BF2753" s="115">
        <v>2</v>
      </c>
      <c r="BG2753" s="115">
        <v>10</v>
      </c>
      <c r="BH2753" s="423">
        <f t="shared" si="1526"/>
        <v>12.17</v>
      </c>
      <c r="BI2753" s="417">
        <f t="shared" si="1541"/>
        <v>24.34</v>
      </c>
      <c r="BJ2753" s="115"/>
      <c r="BK2753" s="115"/>
      <c r="BQ2753" s="74" t="str">
        <f t="shared" si="1543"/>
        <v xml:space="preserve"> </v>
      </c>
      <c r="BR2753" s="120" t="str">
        <f t="shared" si="1544"/>
        <v xml:space="preserve"> </v>
      </c>
      <c r="BS2753" s="120" t="str">
        <f t="shared" si="1545"/>
        <v xml:space="preserve"> </v>
      </c>
      <c r="BU2753" s="74" t="str">
        <f t="shared" si="1546"/>
        <v xml:space="preserve"> </v>
      </c>
      <c r="BV2753" s="120" t="str">
        <f t="shared" si="1547"/>
        <v xml:space="preserve"> </v>
      </c>
      <c r="BW2753" s="120" t="str">
        <f t="shared" si="1548"/>
        <v xml:space="preserve">  </v>
      </c>
      <c r="BY2753" s="74" t="str">
        <f t="shared" si="1549"/>
        <v xml:space="preserve"> </v>
      </c>
      <c r="BZ2753" s="120" t="str">
        <f t="shared" si="1550"/>
        <v xml:space="preserve"> </v>
      </c>
      <c r="CA2753" s="120" t="str">
        <f t="shared" si="1551"/>
        <v xml:space="preserve"> </v>
      </c>
      <c r="CC2753" s="115" t="str">
        <f t="shared" si="1552"/>
        <v xml:space="preserve"> </v>
      </c>
      <c r="CD2753" s="120" t="str">
        <f t="shared" si="1553"/>
        <v xml:space="preserve"> </v>
      </c>
      <c r="CE2753" s="417" t="str">
        <f t="shared" si="1554"/>
        <v xml:space="preserve"> </v>
      </c>
      <c r="CF2753" s="115"/>
      <c r="CG2753" s="115" t="str">
        <f t="shared" si="1555"/>
        <v xml:space="preserve"> </v>
      </c>
      <c r="CH2753" s="120" t="str">
        <f t="shared" si="1556"/>
        <v xml:space="preserve"> </v>
      </c>
      <c r="CI2753" s="417" t="str">
        <f t="shared" si="1557"/>
        <v xml:space="preserve"> </v>
      </c>
      <c r="CJ2753" s="115"/>
      <c r="CK2753" s="115" t="str">
        <f t="shared" si="1558"/>
        <v xml:space="preserve"> </v>
      </c>
      <c r="CL2753" s="120" t="str">
        <f t="shared" si="1559"/>
        <v xml:space="preserve"> </v>
      </c>
      <c r="CM2753" s="417" t="str">
        <f t="shared" si="1561"/>
        <v xml:space="preserve"> </v>
      </c>
      <c r="IS2753" s="111">
        <v>72.3</v>
      </c>
    </row>
    <row r="2754" spans="2:253" s="74" customFormat="1" ht="17.100000000000001" hidden="1" customHeight="1" x14ac:dyDescent="0.25">
      <c r="B2754" s="504">
        <f>IF('KB Duct Parts'!$BL$14=1,'Flanged Elbows'!AH14,0)</f>
        <v>0</v>
      </c>
      <c r="C2754" s="540">
        <v>22211.599999999999</v>
      </c>
      <c r="D2754" s="526">
        <f t="shared" si="1533"/>
        <v>22211.599999999999</v>
      </c>
      <c r="E2754" s="504" t="s">
        <v>868</v>
      </c>
      <c r="F2754" s="508" t="str">
        <f t="shared" si="1528"/>
        <v xml:space="preserve"> </v>
      </c>
      <c r="G2754" s="509" t="s">
        <v>847</v>
      </c>
      <c r="H2754" s="504" t="str">
        <f>IF('Flanged Parts'!$BB$6=1,"CS",IF('Flanged Parts'!$BB$6=2,"Glv",0))</f>
        <v>Glv</v>
      </c>
      <c r="I2754" s="1035"/>
      <c r="J2754" s="1036"/>
      <c r="K2754" s="516" t="s">
        <v>881</v>
      </c>
      <c r="L2754" s="535"/>
      <c r="M2754" s="517" t="str">
        <f t="shared" si="1562"/>
        <v>Y</v>
      </c>
      <c r="N2754" s="514">
        <f t="shared" si="1534"/>
        <v>162.79999999999998</v>
      </c>
      <c r="O2754" s="514">
        <f t="shared" si="1527"/>
        <v>0</v>
      </c>
      <c r="P2754" s="680">
        <f>'KB Duct Parts'!$AE$3</f>
        <v>0</v>
      </c>
      <c r="Q2754" s="681">
        <f t="shared" si="1529"/>
        <v>0</v>
      </c>
      <c r="R2754" s="682">
        <f t="shared" si="1530"/>
        <v>0</v>
      </c>
      <c r="S2754" s="716">
        <f t="shared" si="1535"/>
        <v>0.2</v>
      </c>
      <c r="T2754" s="679">
        <f t="shared" si="1531"/>
        <v>0</v>
      </c>
      <c r="U2754" s="679">
        <f t="shared" si="1532"/>
        <v>0</v>
      </c>
      <c r="Y2754" s="120"/>
      <c r="AD2754" s="81"/>
      <c r="AF2754" s="370"/>
      <c r="AG2754" s="374"/>
      <c r="AH2754" s="378"/>
      <c r="AI2754" s="381"/>
      <c r="AJ2754" s="386"/>
      <c r="AK2754" s="391"/>
      <c r="AL2754" s="386"/>
      <c r="AM2754" s="363">
        <f t="shared" si="1560"/>
        <v>1</v>
      </c>
      <c r="AN2754" s="578">
        <v>134.69999999999999</v>
      </c>
      <c r="AO2754" s="78">
        <f t="shared" si="1542"/>
        <v>0</v>
      </c>
      <c r="AP2754" s="78">
        <f t="shared" si="1536"/>
        <v>0</v>
      </c>
      <c r="AQ2754" s="78">
        <f t="shared" si="1537"/>
        <v>0</v>
      </c>
      <c r="AR2754" s="78">
        <f t="shared" si="1538"/>
        <v>0</v>
      </c>
      <c r="AS2754" s="78">
        <f t="shared" si="1539"/>
        <v>0</v>
      </c>
      <c r="AT2754" s="78">
        <f t="shared" si="1540"/>
        <v>0</v>
      </c>
      <c r="AU2754" s="363" t="s">
        <v>717</v>
      </c>
      <c r="AV2754" s="393"/>
      <c r="AW2754" s="395"/>
      <c r="AX2754" s="395">
        <v>0</v>
      </c>
      <c r="AY2754" s="395">
        <v>0</v>
      </c>
      <c r="AZ2754" s="395">
        <v>0</v>
      </c>
      <c r="BA2754" s="395">
        <v>0</v>
      </c>
      <c r="BB2754" s="395">
        <v>0</v>
      </c>
      <c r="BC2754" s="395">
        <v>0</v>
      </c>
      <c r="BD2754" s="115"/>
      <c r="BE2754" s="115"/>
      <c r="BF2754" s="115">
        <v>2</v>
      </c>
      <c r="BG2754" s="115">
        <v>11</v>
      </c>
      <c r="BH2754" s="423">
        <f t="shared" si="1526"/>
        <v>14.05</v>
      </c>
      <c r="BI2754" s="417">
        <f t="shared" si="1541"/>
        <v>28.1</v>
      </c>
      <c r="BJ2754" s="115"/>
      <c r="BK2754" s="115"/>
      <c r="BQ2754" s="74" t="str">
        <f t="shared" si="1543"/>
        <v xml:space="preserve"> </v>
      </c>
      <c r="BR2754" s="120" t="str">
        <f t="shared" si="1544"/>
        <v xml:space="preserve"> </v>
      </c>
      <c r="BS2754" s="120" t="str">
        <f t="shared" si="1545"/>
        <v xml:space="preserve"> </v>
      </c>
      <c r="BU2754" s="74" t="str">
        <f t="shared" si="1546"/>
        <v xml:space="preserve"> </v>
      </c>
      <c r="BV2754" s="120" t="str">
        <f t="shared" si="1547"/>
        <v xml:space="preserve"> </v>
      </c>
      <c r="BW2754" s="120" t="str">
        <f t="shared" si="1548"/>
        <v xml:space="preserve">  </v>
      </c>
      <c r="BY2754" s="74" t="str">
        <f t="shared" si="1549"/>
        <v xml:space="preserve"> </v>
      </c>
      <c r="BZ2754" s="120" t="str">
        <f t="shared" si="1550"/>
        <v xml:space="preserve"> </v>
      </c>
      <c r="CA2754" s="120" t="str">
        <f t="shared" si="1551"/>
        <v xml:space="preserve"> </v>
      </c>
      <c r="CC2754" s="115" t="str">
        <f t="shared" si="1552"/>
        <v xml:space="preserve"> </v>
      </c>
      <c r="CD2754" s="120" t="str">
        <f t="shared" si="1553"/>
        <v xml:space="preserve"> </v>
      </c>
      <c r="CE2754" s="417" t="str">
        <f t="shared" si="1554"/>
        <v xml:space="preserve"> </v>
      </c>
      <c r="CF2754" s="115"/>
      <c r="CG2754" s="115" t="str">
        <f t="shared" si="1555"/>
        <v xml:space="preserve"> </v>
      </c>
      <c r="CH2754" s="120" t="str">
        <f t="shared" si="1556"/>
        <v xml:space="preserve"> </v>
      </c>
      <c r="CI2754" s="417" t="str">
        <f t="shared" si="1557"/>
        <v xml:space="preserve"> </v>
      </c>
      <c r="CJ2754" s="115"/>
      <c r="CK2754" s="115" t="str">
        <f t="shared" si="1558"/>
        <v xml:space="preserve"> </v>
      </c>
      <c r="CL2754" s="120" t="str">
        <f t="shared" si="1559"/>
        <v xml:space="preserve"> </v>
      </c>
      <c r="CM2754" s="417" t="str">
        <f t="shared" si="1561"/>
        <v xml:space="preserve"> </v>
      </c>
      <c r="IS2754" s="111">
        <v>81.5</v>
      </c>
    </row>
    <row r="2755" spans="2:253" s="74" customFormat="1" ht="17.100000000000001" hidden="1" customHeight="1" x14ac:dyDescent="0.25">
      <c r="B2755" s="504">
        <f>IF('KB Duct Parts'!$BL$14=1,'Flanged Elbows'!AH15,0)</f>
        <v>0</v>
      </c>
      <c r="C2755" s="540">
        <v>22212.6</v>
      </c>
      <c r="D2755" s="526">
        <f t="shared" si="1533"/>
        <v>22212.6</v>
      </c>
      <c r="E2755" s="504" t="s">
        <v>869</v>
      </c>
      <c r="F2755" s="508" t="str">
        <f t="shared" si="1528"/>
        <v xml:space="preserve"> </v>
      </c>
      <c r="G2755" s="509" t="s">
        <v>847</v>
      </c>
      <c r="H2755" s="504" t="str">
        <f>IF('Flanged Parts'!$BB$6=1,"CS",IF('Flanged Parts'!$BB$6=2,"Glv",0))</f>
        <v>Glv</v>
      </c>
      <c r="I2755" s="1035"/>
      <c r="J2755" s="1036"/>
      <c r="K2755" s="516" t="s">
        <v>881</v>
      </c>
      <c r="L2755" s="535"/>
      <c r="M2755" s="517" t="str">
        <f t="shared" si="1562"/>
        <v>Y</v>
      </c>
      <c r="N2755" s="514">
        <f t="shared" si="1534"/>
        <v>177.52</v>
      </c>
      <c r="O2755" s="514">
        <f t="shared" si="1527"/>
        <v>0</v>
      </c>
      <c r="P2755" s="680">
        <f>'KB Duct Parts'!$AE$3</f>
        <v>0</v>
      </c>
      <c r="Q2755" s="681">
        <f t="shared" si="1529"/>
        <v>0</v>
      </c>
      <c r="R2755" s="682">
        <f t="shared" si="1530"/>
        <v>0</v>
      </c>
      <c r="S2755" s="716">
        <f t="shared" si="1535"/>
        <v>0.2</v>
      </c>
      <c r="T2755" s="679">
        <f t="shared" si="1531"/>
        <v>0</v>
      </c>
      <c r="U2755" s="679">
        <f t="shared" si="1532"/>
        <v>0</v>
      </c>
      <c r="Y2755" s="120"/>
      <c r="AD2755" s="81"/>
      <c r="AF2755" s="370"/>
      <c r="AG2755" s="374"/>
      <c r="AH2755" s="378"/>
      <c r="AI2755" s="381"/>
      <c r="AJ2755" s="386"/>
      <c r="AK2755" s="391"/>
      <c r="AL2755" s="386"/>
      <c r="AM2755" s="363">
        <f t="shared" si="1560"/>
        <v>1</v>
      </c>
      <c r="AN2755" s="578">
        <v>147</v>
      </c>
      <c r="AO2755" s="78">
        <f t="shared" si="1542"/>
        <v>0</v>
      </c>
      <c r="AP2755" s="78">
        <f t="shared" si="1536"/>
        <v>0</v>
      </c>
      <c r="AQ2755" s="78">
        <f t="shared" si="1537"/>
        <v>0</v>
      </c>
      <c r="AR2755" s="78">
        <f t="shared" si="1538"/>
        <v>0</v>
      </c>
      <c r="AS2755" s="78">
        <f t="shared" si="1539"/>
        <v>0</v>
      </c>
      <c r="AT2755" s="78">
        <f t="shared" si="1540"/>
        <v>0</v>
      </c>
      <c r="AU2755" s="363" t="s">
        <v>717</v>
      </c>
      <c r="AV2755" s="393"/>
      <c r="AW2755" s="395"/>
      <c r="AX2755" s="395">
        <v>0</v>
      </c>
      <c r="AY2755" s="395">
        <v>0</v>
      </c>
      <c r="AZ2755" s="395">
        <v>0</v>
      </c>
      <c r="BA2755" s="395">
        <v>0</v>
      </c>
      <c r="BB2755" s="395">
        <v>0</v>
      </c>
      <c r="BC2755" s="395">
        <v>0</v>
      </c>
      <c r="BD2755" s="115"/>
      <c r="BE2755" s="115"/>
      <c r="BF2755" s="115">
        <v>2</v>
      </c>
      <c r="BG2755" s="115">
        <v>12</v>
      </c>
      <c r="BH2755" s="423">
        <f t="shared" si="1526"/>
        <v>15.26</v>
      </c>
      <c r="BI2755" s="417">
        <f t="shared" si="1541"/>
        <v>30.52</v>
      </c>
      <c r="BJ2755" s="115"/>
      <c r="BK2755" s="115"/>
      <c r="BQ2755" s="74" t="str">
        <f t="shared" si="1543"/>
        <v xml:space="preserve"> </v>
      </c>
      <c r="BR2755" s="120" t="str">
        <f t="shared" si="1544"/>
        <v xml:space="preserve"> </v>
      </c>
      <c r="BS2755" s="120" t="str">
        <f t="shared" si="1545"/>
        <v xml:space="preserve"> </v>
      </c>
      <c r="BU2755" s="74" t="str">
        <f t="shared" si="1546"/>
        <v xml:space="preserve"> </v>
      </c>
      <c r="BV2755" s="120" t="str">
        <f t="shared" si="1547"/>
        <v xml:space="preserve"> </v>
      </c>
      <c r="BW2755" s="120" t="str">
        <f t="shared" si="1548"/>
        <v xml:space="preserve">  </v>
      </c>
      <c r="BY2755" s="74" t="str">
        <f t="shared" si="1549"/>
        <v xml:space="preserve"> </v>
      </c>
      <c r="BZ2755" s="120" t="str">
        <f t="shared" si="1550"/>
        <v xml:space="preserve"> </v>
      </c>
      <c r="CA2755" s="120" t="str">
        <f t="shared" si="1551"/>
        <v xml:space="preserve"> </v>
      </c>
      <c r="CC2755" s="115" t="str">
        <f t="shared" si="1552"/>
        <v xml:space="preserve"> </v>
      </c>
      <c r="CD2755" s="120" t="str">
        <f t="shared" si="1553"/>
        <v xml:space="preserve"> </v>
      </c>
      <c r="CE2755" s="417" t="str">
        <f t="shared" si="1554"/>
        <v xml:space="preserve"> </v>
      </c>
      <c r="CF2755" s="115"/>
      <c r="CG2755" s="115" t="str">
        <f t="shared" si="1555"/>
        <v xml:space="preserve"> </v>
      </c>
      <c r="CH2755" s="120" t="str">
        <f t="shared" si="1556"/>
        <v xml:space="preserve"> </v>
      </c>
      <c r="CI2755" s="417" t="str">
        <f t="shared" si="1557"/>
        <v xml:space="preserve"> </v>
      </c>
      <c r="CJ2755" s="115"/>
      <c r="CK2755" s="115" t="str">
        <f t="shared" si="1558"/>
        <v xml:space="preserve"> </v>
      </c>
      <c r="CL2755" s="120" t="str">
        <f t="shared" si="1559"/>
        <v xml:space="preserve"> </v>
      </c>
      <c r="CM2755" s="417" t="str">
        <f t="shared" si="1561"/>
        <v xml:space="preserve"> </v>
      </c>
      <c r="IS2755" s="111">
        <v>90.4</v>
      </c>
    </row>
    <row r="2756" spans="2:253" s="74" customFormat="1" ht="17.100000000000001" hidden="1" customHeight="1" x14ac:dyDescent="0.25">
      <c r="B2756" s="504">
        <f>IF('KB Duct Parts'!$BL$14=1,'Flanged Elbows'!AH16,0)</f>
        <v>0</v>
      </c>
      <c r="C2756" s="540">
        <v>22213.599999999999</v>
      </c>
      <c r="D2756" s="526">
        <f t="shared" si="1533"/>
        <v>22213.599999999999</v>
      </c>
      <c r="E2756" s="504" t="s">
        <v>870</v>
      </c>
      <c r="F2756" s="508" t="str">
        <f t="shared" si="1528"/>
        <v xml:space="preserve"> </v>
      </c>
      <c r="G2756" s="509" t="s">
        <v>847</v>
      </c>
      <c r="H2756" s="504" t="str">
        <f>IF('Flanged Parts'!$BB$6=1,"CS",IF('Flanged Parts'!$BB$6=2,"Glv",0))</f>
        <v>Glv</v>
      </c>
      <c r="I2756" s="1035"/>
      <c r="J2756" s="1036"/>
      <c r="K2756" s="516" t="s">
        <v>881</v>
      </c>
      <c r="L2756" s="535"/>
      <c r="M2756" s="517" t="str">
        <f t="shared" si="1562"/>
        <v>Y</v>
      </c>
      <c r="N2756" s="514">
        <f t="shared" si="1534"/>
        <v>202.08</v>
      </c>
      <c r="O2756" s="514">
        <f t="shared" si="1527"/>
        <v>0</v>
      </c>
      <c r="P2756" s="680">
        <f>'KB Duct Parts'!$AE$3</f>
        <v>0</v>
      </c>
      <c r="Q2756" s="681">
        <f t="shared" si="1529"/>
        <v>0</v>
      </c>
      <c r="R2756" s="682">
        <f t="shared" si="1530"/>
        <v>0</v>
      </c>
      <c r="S2756" s="716">
        <f t="shared" si="1535"/>
        <v>0.2</v>
      </c>
      <c r="T2756" s="679">
        <f t="shared" si="1531"/>
        <v>0</v>
      </c>
      <c r="U2756" s="679">
        <f t="shared" si="1532"/>
        <v>0</v>
      </c>
      <c r="Y2756" s="120"/>
      <c r="AD2756" s="81"/>
      <c r="AF2756" s="370"/>
      <c r="AG2756" s="374"/>
      <c r="AH2756" s="378"/>
      <c r="AI2756" s="381"/>
      <c r="AJ2756" s="386"/>
      <c r="AK2756" s="391"/>
      <c r="AL2756" s="386"/>
      <c r="AM2756" s="363">
        <f t="shared" si="1560"/>
        <v>1</v>
      </c>
      <c r="AN2756" s="578">
        <v>166.8</v>
      </c>
      <c r="AO2756" s="78">
        <f t="shared" si="1542"/>
        <v>0</v>
      </c>
      <c r="AP2756" s="78">
        <f t="shared" si="1536"/>
        <v>0</v>
      </c>
      <c r="AQ2756" s="78">
        <f t="shared" si="1537"/>
        <v>0</v>
      </c>
      <c r="AR2756" s="78">
        <f t="shared" si="1538"/>
        <v>0</v>
      </c>
      <c r="AS2756" s="78">
        <f t="shared" si="1539"/>
        <v>0</v>
      </c>
      <c r="AT2756" s="78">
        <f t="shared" si="1540"/>
        <v>0</v>
      </c>
      <c r="AU2756" s="363" t="s">
        <v>717</v>
      </c>
      <c r="AV2756" s="393"/>
      <c r="AW2756" s="395"/>
      <c r="AX2756" s="395">
        <v>0</v>
      </c>
      <c r="AY2756" s="395">
        <v>0</v>
      </c>
      <c r="AZ2756" s="395">
        <v>0</v>
      </c>
      <c r="BA2756" s="395">
        <v>0</v>
      </c>
      <c r="BB2756" s="395">
        <v>0</v>
      </c>
      <c r="BC2756" s="395">
        <v>0</v>
      </c>
      <c r="BD2756" s="115"/>
      <c r="BE2756" s="115"/>
      <c r="BF2756" s="115">
        <v>2</v>
      </c>
      <c r="BG2756" s="115">
        <v>13</v>
      </c>
      <c r="BH2756" s="423">
        <f t="shared" si="1526"/>
        <v>17.64</v>
      </c>
      <c r="BI2756" s="417">
        <f t="shared" si="1541"/>
        <v>35.28</v>
      </c>
      <c r="BJ2756" s="115"/>
      <c r="BK2756" s="115"/>
      <c r="BQ2756" s="74" t="str">
        <f t="shared" si="1543"/>
        <v xml:space="preserve"> </v>
      </c>
      <c r="BR2756" s="120" t="str">
        <f t="shared" si="1544"/>
        <v xml:space="preserve"> </v>
      </c>
      <c r="BS2756" s="120" t="str">
        <f t="shared" si="1545"/>
        <v xml:space="preserve"> </v>
      </c>
      <c r="BU2756" s="74" t="str">
        <f t="shared" si="1546"/>
        <v xml:space="preserve"> </v>
      </c>
      <c r="BV2756" s="120" t="str">
        <f t="shared" si="1547"/>
        <v xml:space="preserve"> </v>
      </c>
      <c r="BW2756" s="120" t="str">
        <f t="shared" si="1548"/>
        <v xml:space="preserve">  </v>
      </c>
      <c r="BY2756" s="74" t="str">
        <f t="shared" si="1549"/>
        <v xml:space="preserve"> </v>
      </c>
      <c r="BZ2756" s="120" t="str">
        <f t="shared" si="1550"/>
        <v xml:space="preserve"> </v>
      </c>
      <c r="CA2756" s="120" t="str">
        <f t="shared" si="1551"/>
        <v xml:space="preserve"> </v>
      </c>
      <c r="CC2756" s="115" t="str">
        <f t="shared" si="1552"/>
        <v xml:space="preserve"> </v>
      </c>
      <c r="CD2756" s="120" t="str">
        <f t="shared" si="1553"/>
        <v xml:space="preserve"> </v>
      </c>
      <c r="CE2756" s="417" t="str">
        <f t="shared" si="1554"/>
        <v xml:space="preserve"> </v>
      </c>
      <c r="CF2756" s="115"/>
      <c r="CG2756" s="115" t="str">
        <f t="shared" si="1555"/>
        <v xml:space="preserve"> </v>
      </c>
      <c r="CH2756" s="120" t="str">
        <f t="shared" si="1556"/>
        <v xml:space="preserve"> </v>
      </c>
      <c r="CI2756" s="417" t="str">
        <f t="shared" si="1557"/>
        <v xml:space="preserve"> </v>
      </c>
      <c r="CJ2756" s="115"/>
      <c r="CK2756" s="115" t="str">
        <f t="shared" si="1558"/>
        <v xml:space="preserve"> </v>
      </c>
      <c r="CL2756" s="120" t="str">
        <f t="shared" si="1559"/>
        <v xml:space="preserve"> </v>
      </c>
      <c r="CM2756" s="417" t="str">
        <f t="shared" si="1561"/>
        <v xml:space="preserve"> </v>
      </c>
      <c r="IS2756" s="111">
        <v>102.2</v>
      </c>
    </row>
    <row r="2757" spans="2:253" s="74" customFormat="1" ht="17.100000000000001" hidden="1" customHeight="1" x14ac:dyDescent="0.25">
      <c r="B2757" s="504">
        <f>IF('KB Duct Parts'!$BL$14=1,'Flanged Elbows'!AH17,0)</f>
        <v>0</v>
      </c>
      <c r="C2757" s="540">
        <v>22214.6</v>
      </c>
      <c r="D2757" s="526">
        <f t="shared" si="1533"/>
        <v>22214.6</v>
      </c>
      <c r="E2757" s="504" t="s">
        <v>871</v>
      </c>
      <c r="F2757" s="508" t="str">
        <f t="shared" si="1528"/>
        <v xml:space="preserve"> </v>
      </c>
      <c r="G2757" s="509" t="s">
        <v>847</v>
      </c>
      <c r="H2757" s="504" t="str">
        <f>IF('Flanged Parts'!$BB$6=1,"CS",IF('Flanged Parts'!$BB$6=2,"Glv",0))</f>
        <v>Glv</v>
      </c>
      <c r="I2757" s="1035"/>
      <c r="J2757" s="1036"/>
      <c r="K2757" s="516" t="s">
        <v>881</v>
      </c>
      <c r="L2757" s="535"/>
      <c r="M2757" s="517" t="str">
        <f t="shared" si="1562"/>
        <v>Y</v>
      </c>
      <c r="N2757" s="514">
        <f t="shared" si="1534"/>
        <v>220.12</v>
      </c>
      <c r="O2757" s="514">
        <f t="shared" si="1527"/>
        <v>0</v>
      </c>
      <c r="P2757" s="680">
        <f>'KB Duct Parts'!$AE$3</f>
        <v>0</v>
      </c>
      <c r="Q2757" s="681">
        <f t="shared" si="1529"/>
        <v>0</v>
      </c>
      <c r="R2757" s="682">
        <f t="shared" si="1530"/>
        <v>0</v>
      </c>
      <c r="S2757" s="716">
        <f t="shared" si="1535"/>
        <v>0.2</v>
      </c>
      <c r="T2757" s="679">
        <f t="shared" si="1531"/>
        <v>0</v>
      </c>
      <c r="U2757" s="679">
        <f t="shared" si="1532"/>
        <v>0</v>
      </c>
      <c r="Y2757" s="120"/>
      <c r="AD2757" s="81"/>
      <c r="AF2757" s="370"/>
      <c r="AG2757" s="374"/>
      <c r="AH2757" s="378"/>
      <c r="AI2757" s="381"/>
      <c r="AJ2757" s="386"/>
      <c r="AK2757" s="391"/>
      <c r="AL2757" s="386"/>
      <c r="AM2757" s="363">
        <f t="shared" si="1560"/>
        <v>1</v>
      </c>
      <c r="AN2757" s="578">
        <v>179.8</v>
      </c>
      <c r="AO2757" s="78">
        <f t="shared" si="1542"/>
        <v>0</v>
      </c>
      <c r="AP2757" s="78">
        <f t="shared" si="1536"/>
        <v>0</v>
      </c>
      <c r="AQ2757" s="78">
        <f t="shared" si="1537"/>
        <v>0</v>
      </c>
      <c r="AR2757" s="78">
        <f t="shared" si="1538"/>
        <v>0</v>
      </c>
      <c r="AS2757" s="78">
        <f t="shared" si="1539"/>
        <v>0</v>
      </c>
      <c r="AT2757" s="78">
        <f t="shared" si="1540"/>
        <v>0</v>
      </c>
      <c r="AU2757" s="363" t="s">
        <v>717</v>
      </c>
      <c r="AV2757" s="393"/>
      <c r="AW2757" s="395"/>
      <c r="AX2757" s="395">
        <v>0</v>
      </c>
      <c r="AY2757" s="395">
        <v>0</v>
      </c>
      <c r="AZ2757" s="395">
        <v>0</v>
      </c>
      <c r="BA2757" s="395">
        <v>0</v>
      </c>
      <c r="BB2757" s="395">
        <v>0</v>
      </c>
      <c r="BC2757" s="395">
        <v>0</v>
      </c>
      <c r="BD2757" s="115"/>
      <c r="BE2757" s="115"/>
      <c r="BF2757" s="115">
        <v>2</v>
      </c>
      <c r="BG2757" s="115">
        <v>14</v>
      </c>
      <c r="BH2757" s="423">
        <f t="shared" si="1526"/>
        <v>20.16</v>
      </c>
      <c r="BI2757" s="417">
        <f t="shared" si="1541"/>
        <v>40.32</v>
      </c>
      <c r="BJ2757" s="115"/>
      <c r="BK2757" s="115"/>
      <c r="BQ2757" s="74" t="str">
        <f t="shared" si="1543"/>
        <v xml:space="preserve"> </v>
      </c>
      <c r="BR2757" s="120" t="str">
        <f t="shared" si="1544"/>
        <v xml:space="preserve"> </v>
      </c>
      <c r="BS2757" s="120" t="str">
        <f t="shared" si="1545"/>
        <v xml:space="preserve"> </v>
      </c>
      <c r="BU2757" s="74" t="str">
        <f t="shared" si="1546"/>
        <v xml:space="preserve"> </v>
      </c>
      <c r="BV2757" s="120" t="str">
        <f t="shared" si="1547"/>
        <v xml:space="preserve"> </v>
      </c>
      <c r="BW2757" s="120" t="str">
        <f t="shared" si="1548"/>
        <v xml:space="preserve">  </v>
      </c>
      <c r="BY2757" s="74" t="str">
        <f t="shared" si="1549"/>
        <v xml:space="preserve"> </v>
      </c>
      <c r="BZ2757" s="120" t="str">
        <f t="shared" si="1550"/>
        <v xml:space="preserve"> </v>
      </c>
      <c r="CA2757" s="120" t="str">
        <f t="shared" si="1551"/>
        <v xml:space="preserve"> </v>
      </c>
      <c r="CC2757" s="115" t="str">
        <f t="shared" si="1552"/>
        <v xml:space="preserve"> </v>
      </c>
      <c r="CD2757" s="120" t="str">
        <f t="shared" si="1553"/>
        <v xml:space="preserve"> </v>
      </c>
      <c r="CE2757" s="417" t="str">
        <f t="shared" si="1554"/>
        <v xml:space="preserve"> </v>
      </c>
      <c r="CF2757" s="115"/>
      <c r="CG2757" s="115" t="str">
        <f t="shared" si="1555"/>
        <v xml:space="preserve"> </v>
      </c>
      <c r="CH2757" s="120" t="str">
        <f t="shared" si="1556"/>
        <v xml:space="preserve"> </v>
      </c>
      <c r="CI2757" s="417" t="str">
        <f t="shared" si="1557"/>
        <v xml:space="preserve"> </v>
      </c>
      <c r="CJ2757" s="115"/>
      <c r="CK2757" s="115" t="str">
        <f t="shared" si="1558"/>
        <v xml:space="preserve"> </v>
      </c>
      <c r="CL2757" s="120" t="str">
        <f t="shared" si="1559"/>
        <v xml:space="preserve"> </v>
      </c>
      <c r="CM2757" s="417" t="str">
        <f t="shared" si="1561"/>
        <v xml:space="preserve"> </v>
      </c>
      <c r="IS2757" s="111">
        <v>111</v>
      </c>
    </row>
    <row r="2758" spans="2:253" s="74" customFormat="1" ht="17.100000000000001" hidden="1" customHeight="1" x14ac:dyDescent="0.25">
      <c r="B2758" s="504">
        <f>IF('KB Duct Parts'!$BL$14=1,'Flanged Elbows'!AH18,0)</f>
        <v>0</v>
      </c>
      <c r="C2758" s="540">
        <v>22215.599999999999</v>
      </c>
      <c r="D2758" s="526">
        <f t="shared" si="1533"/>
        <v>22215.599999999999</v>
      </c>
      <c r="E2758" s="504" t="s">
        <v>872</v>
      </c>
      <c r="F2758" s="508" t="str">
        <f t="shared" si="1528"/>
        <v xml:space="preserve"> </v>
      </c>
      <c r="G2758" s="509" t="s">
        <v>847</v>
      </c>
      <c r="H2758" s="504" t="str">
        <f>IF('Flanged Parts'!$BB$6=1,"CS",IF('Flanged Parts'!$BB$6=2,"Glv",0))</f>
        <v>Glv</v>
      </c>
      <c r="I2758" s="1035"/>
      <c r="J2758" s="1036"/>
      <c r="K2758" s="516" t="s">
        <v>881</v>
      </c>
      <c r="L2758" s="535"/>
      <c r="M2758" s="517" t="str">
        <f t="shared" si="1562"/>
        <v>Y</v>
      </c>
      <c r="N2758" s="514">
        <f t="shared" si="1534"/>
        <v>234.8</v>
      </c>
      <c r="O2758" s="514">
        <f t="shared" si="1527"/>
        <v>0</v>
      </c>
      <c r="P2758" s="680">
        <f>'KB Duct Parts'!$AE$3</f>
        <v>0</v>
      </c>
      <c r="Q2758" s="681">
        <f t="shared" si="1529"/>
        <v>0</v>
      </c>
      <c r="R2758" s="682">
        <f t="shared" si="1530"/>
        <v>0</v>
      </c>
      <c r="S2758" s="716">
        <f t="shared" si="1535"/>
        <v>0.2</v>
      </c>
      <c r="T2758" s="679">
        <f t="shared" si="1531"/>
        <v>0</v>
      </c>
      <c r="U2758" s="679">
        <f t="shared" si="1532"/>
        <v>0</v>
      </c>
      <c r="Y2758" s="120"/>
      <c r="AD2758" s="81"/>
      <c r="AF2758" s="370"/>
      <c r="AG2758" s="374"/>
      <c r="AH2758" s="378"/>
      <c r="AI2758" s="381"/>
      <c r="AJ2758" s="386"/>
      <c r="AK2758" s="391"/>
      <c r="AL2758" s="386"/>
      <c r="AM2758" s="363">
        <f t="shared" si="1560"/>
        <v>1</v>
      </c>
      <c r="AN2758" s="578">
        <v>190.8</v>
      </c>
      <c r="AO2758" s="78">
        <f t="shared" si="1542"/>
        <v>0</v>
      </c>
      <c r="AP2758" s="78">
        <f t="shared" si="1536"/>
        <v>0</v>
      </c>
      <c r="AQ2758" s="78">
        <f t="shared" si="1537"/>
        <v>0</v>
      </c>
      <c r="AR2758" s="78">
        <f t="shared" si="1538"/>
        <v>0</v>
      </c>
      <c r="AS2758" s="78">
        <f t="shared" si="1539"/>
        <v>0</v>
      </c>
      <c r="AT2758" s="78">
        <f t="shared" si="1540"/>
        <v>0</v>
      </c>
      <c r="AU2758" s="363" t="s">
        <v>717</v>
      </c>
      <c r="AV2758" s="393"/>
      <c r="AW2758" s="395"/>
      <c r="AX2758" s="395">
        <v>0</v>
      </c>
      <c r="AY2758" s="395">
        <v>0</v>
      </c>
      <c r="AZ2758" s="395">
        <v>0</v>
      </c>
      <c r="BA2758" s="395">
        <v>0</v>
      </c>
      <c r="BB2758" s="395">
        <v>0</v>
      </c>
      <c r="BC2758" s="395">
        <v>0</v>
      </c>
      <c r="BD2758" s="115"/>
      <c r="BE2758" s="115"/>
      <c r="BF2758" s="115">
        <v>2</v>
      </c>
      <c r="BG2758" s="115">
        <v>15</v>
      </c>
      <c r="BH2758" s="423">
        <f t="shared" si="1526"/>
        <v>22</v>
      </c>
      <c r="BI2758" s="417">
        <f t="shared" si="1541"/>
        <v>44</v>
      </c>
      <c r="BJ2758" s="115"/>
      <c r="BK2758" s="115"/>
      <c r="BQ2758" s="74" t="str">
        <f t="shared" si="1543"/>
        <v xml:space="preserve"> </v>
      </c>
      <c r="BR2758" s="120" t="str">
        <f t="shared" si="1544"/>
        <v xml:space="preserve"> </v>
      </c>
      <c r="BS2758" s="120" t="str">
        <f t="shared" si="1545"/>
        <v xml:space="preserve"> </v>
      </c>
      <c r="BU2758" s="74" t="str">
        <f t="shared" si="1546"/>
        <v xml:space="preserve"> </v>
      </c>
      <c r="BV2758" s="120" t="str">
        <f t="shared" si="1547"/>
        <v xml:space="preserve"> </v>
      </c>
      <c r="BW2758" s="120" t="str">
        <f t="shared" si="1548"/>
        <v xml:space="preserve">  </v>
      </c>
      <c r="BY2758" s="74" t="str">
        <f t="shared" si="1549"/>
        <v xml:space="preserve"> </v>
      </c>
      <c r="BZ2758" s="120" t="str">
        <f t="shared" si="1550"/>
        <v xml:space="preserve"> </v>
      </c>
      <c r="CA2758" s="120" t="str">
        <f t="shared" si="1551"/>
        <v xml:space="preserve"> </v>
      </c>
      <c r="CC2758" s="115" t="str">
        <f t="shared" si="1552"/>
        <v xml:space="preserve"> </v>
      </c>
      <c r="CD2758" s="120" t="str">
        <f t="shared" si="1553"/>
        <v xml:space="preserve"> </v>
      </c>
      <c r="CE2758" s="417" t="str">
        <f t="shared" si="1554"/>
        <v xml:space="preserve"> </v>
      </c>
      <c r="CF2758" s="115"/>
      <c r="CG2758" s="115" t="str">
        <f t="shared" si="1555"/>
        <v xml:space="preserve"> </v>
      </c>
      <c r="CH2758" s="120" t="str">
        <f t="shared" si="1556"/>
        <v xml:space="preserve"> </v>
      </c>
      <c r="CI2758" s="417" t="str">
        <f t="shared" si="1557"/>
        <v xml:space="preserve"> </v>
      </c>
      <c r="CJ2758" s="115"/>
      <c r="CK2758" s="115" t="str">
        <f t="shared" si="1558"/>
        <v xml:space="preserve"> </v>
      </c>
      <c r="CL2758" s="120" t="str">
        <f t="shared" si="1559"/>
        <v xml:space="preserve"> </v>
      </c>
      <c r="CM2758" s="417" t="str">
        <f t="shared" si="1561"/>
        <v xml:space="preserve"> </v>
      </c>
      <c r="IS2758" s="111">
        <v>121.7</v>
      </c>
    </row>
    <row r="2759" spans="2:253" s="74" customFormat="1" ht="17.100000000000001" hidden="1" customHeight="1" x14ac:dyDescent="0.25">
      <c r="B2759" s="504">
        <f>IF('KB Duct Parts'!$BL$14=1,'Flanged Elbows'!AI7,0)</f>
        <v>0</v>
      </c>
      <c r="C2759" s="540">
        <v>22204.45</v>
      </c>
      <c r="D2759" s="526">
        <f t="shared" si="1533"/>
        <v>22204.45</v>
      </c>
      <c r="E2759" s="504" t="s">
        <v>861</v>
      </c>
      <c r="F2759" s="508" t="str">
        <f t="shared" si="1528"/>
        <v xml:space="preserve"> </v>
      </c>
      <c r="G2759" s="509" t="s">
        <v>846</v>
      </c>
      <c r="H2759" s="504" t="str">
        <f>IF('Flanged Parts'!$BB$6=1,"CS",IF('Flanged Parts'!$BB$6=2,"Glv",0))</f>
        <v>Glv</v>
      </c>
      <c r="I2759" s="1035"/>
      <c r="J2759" s="1036"/>
      <c r="K2759" s="516" t="s">
        <v>881</v>
      </c>
      <c r="L2759" s="535"/>
      <c r="M2759" s="517" t="str">
        <f t="shared" si="1562"/>
        <v>Y</v>
      </c>
      <c r="N2759" s="514">
        <f t="shared" si="1534"/>
        <v>41.760000000000005</v>
      </c>
      <c r="O2759" s="514">
        <f t="shared" si="1527"/>
        <v>0</v>
      </c>
      <c r="P2759" s="680">
        <f>'KB Duct Parts'!$AE$3</f>
        <v>0</v>
      </c>
      <c r="Q2759" s="681">
        <f t="shared" si="1529"/>
        <v>0</v>
      </c>
      <c r="R2759" s="682">
        <f t="shared" si="1530"/>
        <v>0</v>
      </c>
      <c r="S2759" s="716">
        <f t="shared" si="1535"/>
        <v>0.2</v>
      </c>
      <c r="T2759" s="679">
        <f t="shared" si="1531"/>
        <v>0</v>
      </c>
      <c r="U2759" s="679">
        <f t="shared" si="1532"/>
        <v>0</v>
      </c>
      <c r="Y2759" s="120"/>
      <c r="AD2759" s="81"/>
      <c r="AF2759" s="370"/>
      <c r="AG2759" s="374"/>
      <c r="AH2759" s="378"/>
      <c r="AI2759" s="381"/>
      <c r="AJ2759" s="386"/>
      <c r="AK2759" s="391"/>
      <c r="AL2759" s="386"/>
      <c r="AM2759" s="363">
        <f t="shared" si="1560"/>
        <v>1</v>
      </c>
      <c r="AN2759" s="578">
        <v>34.1</v>
      </c>
      <c r="AO2759" s="78">
        <f t="shared" si="1542"/>
        <v>0</v>
      </c>
      <c r="AP2759" s="78">
        <f t="shared" si="1536"/>
        <v>0</v>
      </c>
      <c r="AQ2759" s="78">
        <f t="shared" si="1537"/>
        <v>0</v>
      </c>
      <c r="AR2759" s="78">
        <f t="shared" si="1538"/>
        <v>0</v>
      </c>
      <c r="AS2759" s="78">
        <f t="shared" si="1539"/>
        <v>0</v>
      </c>
      <c r="AT2759" s="78">
        <f t="shared" si="1540"/>
        <v>0</v>
      </c>
      <c r="AU2759" s="363" t="s">
        <v>717</v>
      </c>
      <c r="AV2759" s="393"/>
      <c r="AW2759" s="395"/>
      <c r="AX2759" s="395">
        <v>0</v>
      </c>
      <c r="AY2759" s="395">
        <v>0</v>
      </c>
      <c r="AZ2759" s="395">
        <v>0</v>
      </c>
      <c r="BA2759" s="395">
        <v>0</v>
      </c>
      <c r="BB2759" s="395">
        <v>0</v>
      </c>
      <c r="BC2759" s="395">
        <v>0</v>
      </c>
      <c r="BD2759" s="115"/>
      <c r="BE2759" s="115"/>
      <c r="BF2759" s="115">
        <v>2</v>
      </c>
      <c r="BG2759" s="115">
        <v>4</v>
      </c>
      <c r="BH2759" s="423">
        <f t="shared" ref="BH2759:BH2818" si="1563">IF(H2759="CS",VLOOKUP(BG2759,$BJ$2344:$BK$2374,2),IF(H2759="Glv",VLOOKUP(BG2759,$BJ$2344:$BL$2374,3),0))</f>
        <v>3.83</v>
      </c>
      <c r="BI2759" s="417">
        <f t="shared" si="1541"/>
        <v>7.66</v>
      </c>
      <c r="BJ2759" s="115"/>
      <c r="BK2759" s="115"/>
      <c r="BQ2759" s="74" t="str">
        <f t="shared" si="1543"/>
        <v xml:space="preserve"> </v>
      </c>
      <c r="BR2759" s="120" t="str">
        <f t="shared" si="1544"/>
        <v xml:space="preserve"> </v>
      </c>
      <c r="BS2759" s="120" t="str">
        <f t="shared" si="1545"/>
        <v xml:space="preserve"> </v>
      </c>
      <c r="BU2759" s="74" t="str">
        <f t="shared" si="1546"/>
        <v xml:space="preserve"> </v>
      </c>
      <c r="BV2759" s="120" t="str">
        <f t="shared" si="1547"/>
        <v xml:space="preserve"> </v>
      </c>
      <c r="BW2759" s="120" t="str">
        <f t="shared" si="1548"/>
        <v xml:space="preserve">  </v>
      </c>
      <c r="BY2759" s="74" t="str">
        <f t="shared" si="1549"/>
        <v xml:space="preserve"> </v>
      </c>
      <c r="BZ2759" s="120" t="str">
        <f t="shared" si="1550"/>
        <v xml:space="preserve"> </v>
      </c>
      <c r="CA2759" s="120" t="str">
        <f t="shared" si="1551"/>
        <v xml:space="preserve"> </v>
      </c>
      <c r="CC2759" s="115" t="str">
        <f t="shared" si="1552"/>
        <v xml:space="preserve"> </v>
      </c>
      <c r="CD2759" s="120" t="str">
        <f t="shared" si="1553"/>
        <v xml:space="preserve"> </v>
      </c>
      <c r="CE2759" s="417" t="str">
        <f t="shared" si="1554"/>
        <v xml:space="preserve"> </v>
      </c>
      <c r="CF2759" s="115"/>
      <c r="CG2759" s="115" t="str">
        <f t="shared" si="1555"/>
        <v xml:space="preserve"> </v>
      </c>
      <c r="CH2759" s="120" t="str">
        <f t="shared" si="1556"/>
        <v xml:space="preserve"> </v>
      </c>
      <c r="CI2759" s="417" t="str">
        <f t="shared" si="1557"/>
        <v xml:space="preserve"> </v>
      </c>
      <c r="CJ2759" s="115"/>
      <c r="CK2759" s="115" t="str">
        <f t="shared" si="1558"/>
        <v xml:space="preserve"> </v>
      </c>
      <c r="CL2759" s="120" t="str">
        <f t="shared" si="1559"/>
        <v xml:space="preserve"> </v>
      </c>
      <c r="CM2759" s="417" t="str">
        <f t="shared" si="1561"/>
        <v xml:space="preserve"> </v>
      </c>
      <c r="IS2759" s="111">
        <v>23</v>
      </c>
    </row>
    <row r="2760" spans="2:253" s="74" customFormat="1" ht="17.100000000000001" hidden="1" customHeight="1" x14ac:dyDescent="0.25">
      <c r="B2760" s="504">
        <f>IF('KB Duct Parts'!$BL$14=1,'Flanged Elbows'!AI8,0)</f>
        <v>0</v>
      </c>
      <c r="C2760" s="540">
        <v>22205.45</v>
      </c>
      <c r="D2760" s="526">
        <f t="shared" si="1533"/>
        <v>22205.45</v>
      </c>
      <c r="E2760" s="504" t="s">
        <v>862</v>
      </c>
      <c r="F2760" s="508" t="str">
        <f t="shared" si="1528"/>
        <v xml:space="preserve"> </v>
      </c>
      <c r="G2760" s="509" t="s">
        <v>846</v>
      </c>
      <c r="H2760" s="504" t="str">
        <f>IF('Flanged Parts'!$BB$6=1,"CS",IF('Flanged Parts'!$BB$6=2,"Glv",0))</f>
        <v>Glv</v>
      </c>
      <c r="I2760" s="1035"/>
      <c r="J2760" s="1036"/>
      <c r="K2760" s="516" t="s">
        <v>881</v>
      </c>
      <c r="L2760" s="535"/>
      <c r="M2760" s="517" t="str">
        <f t="shared" si="1562"/>
        <v>Y</v>
      </c>
      <c r="N2760" s="514">
        <f t="shared" si="1534"/>
        <v>50.599999999999994</v>
      </c>
      <c r="O2760" s="514">
        <f t="shared" si="1527"/>
        <v>0</v>
      </c>
      <c r="P2760" s="680">
        <f>'KB Duct Parts'!$AE$3</f>
        <v>0</v>
      </c>
      <c r="Q2760" s="681">
        <f t="shared" si="1529"/>
        <v>0</v>
      </c>
      <c r="R2760" s="682">
        <f t="shared" si="1530"/>
        <v>0</v>
      </c>
      <c r="S2760" s="716">
        <f t="shared" si="1535"/>
        <v>0.2</v>
      </c>
      <c r="T2760" s="679">
        <f t="shared" si="1531"/>
        <v>0</v>
      </c>
      <c r="U2760" s="679">
        <f t="shared" si="1532"/>
        <v>0</v>
      </c>
      <c r="Y2760" s="120"/>
      <c r="AD2760" s="81"/>
      <c r="AF2760" s="370"/>
      <c r="AG2760" s="374"/>
      <c r="AH2760" s="378"/>
      <c r="AI2760" s="381"/>
      <c r="AJ2760" s="386"/>
      <c r="AK2760" s="391"/>
      <c r="AL2760" s="386"/>
      <c r="AM2760" s="363">
        <f t="shared" si="1560"/>
        <v>1</v>
      </c>
      <c r="AN2760" s="578">
        <v>40.799999999999997</v>
      </c>
      <c r="AO2760" s="78">
        <f t="shared" si="1542"/>
        <v>0</v>
      </c>
      <c r="AP2760" s="78">
        <f t="shared" si="1536"/>
        <v>0</v>
      </c>
      <c r="AQ2760" s="78">
        <f t="shared" si="1537"/>
        <v>0</v>
      </c>
      <c r="AR2760" s="78">
        <f t="shared" si="1538"/>
        <v>0</v>
      </c>
      <c r="AS2760" s="78">
        <f t="shared" si="1539"/>
        <v>0</v>
      </c>
      <c r="AT2760" s="78">
        <f t="shared" si="1540"/>
        <v>0</v>
      </c>
      <c r="AU2760" s="363" t="s">
        <v>717</v>
      </c>
      <c r="AV2760" s="393"/>
      <c r="AW2760" s="395"/>
      <c r="AX2760" s="395">
        <v>0</v>
      </c>
      <c r="AY2760" s="395">
        <v>0</v>
      </c>
      <c r="AZ2760" s="395">
        <v>0</v>
      </c>
      <c r="BA2760" s="395">
        <v>0</v>
      </c>
      <c r="BB2760" s="395">
        <v>0</v>
      </c>
      <c r="BC2760" s="395">
        <v>0</v>
      </c>
      <c r="BD2760" s="115"/>
      <c r="BE2760" s="115"/>
      <c r="BF2760" s="115">
        <v>2</v>
      </c>
      <c r="BG2760" s="115">
        <v>5</v>
      </c>
      <c r="BH2760" s="423">
        <f t="shared" si="1563"/>
        <v>4.9000000000000004</v>
      </c>
      <c r="BI2760" s="417">
        <f t="shared" si="1541"/>
        <v>9.8000000000000007</v>
      </c>
      <c r="BJ2760" s="115"/>
      <c r="BK2760" s="115"/>
      <c r="BQ2760" s="74" t="str">
        <f t="shared" si="1543"/>
        <v xml:space="preserve"> </v>
      </c>
      <c r="BR2760" s="120" t="str">
        <f t="shared" si="1544"/>
        <v xml:space="preserve"> </v>
      </c>
      <c r="BS2760" s="120" t="str">
        <f t="shared" si="1545"/>
        <v xml:space="preserve"> </v>
      </c>
      <c r="BU2760" s="74" t="str">
        <f t="shared" si="1546"/>
        <v xml:space="preserve"> </v>
      </c>
      <c r="BV2760" s="120" t="str">
        <f t="shared" si="1547"/>
        <v xml:space="preserve"> </v>
      </c>
      <c r="BW2760" s="120" t="str">
        <f t="shared" si="1548"/>
        <v xml:space="preserve">  </v>
      </c>
      <c r="BY2760" s="74" t="str">
        <f t="shared" si="1549"/>
        <v xml:space="preserve"> </v>
      </c>
      <c r="BZ2760" s="120" t="str">
        <f t="shared" si="1550"/>
        <v xml:space="preserve"> </v>
      </c>
      <c r="CA2760" s="120" t="str">
        <f t="shared" si="1551"/>
        <v xml:space="preserve"> </v>
      </c>
      <c r="CC2760" s="115" t="str">
        <f t="shared" si="1552"/>
        <v xml:space="preserve"> </v>
      </c>
      <c r="CD2760" s="120" t="str">
        <f t="shared" si="1553"/>
        <v xml:space="preserve"> </v>
      </c>
      <c r="CE2760" s="417" t="str">
        <f t="shared" si="1554"/>
        <v xml:space="preserve"> </v>
      </c>
      <c r="CF2760" s="115"/>
      <c r="CG2760" s="115" t="str">
        <f t="shared" si="1555"/>
        <v xml:space="preserve"> </v>
      </c>
      <c r="CH2760" s="120" t="str">
        <f t="shared" si="1556"/>
        <v xml:space="preserve"> </v>
      </c>
      <c r="CI2760" s="417" t="str">
        <f t="shared" si="1557"/>
        <v xml:space="preserve"> </v>
      </c>
      <c r="CJ2760" s="115"/>
      <c r="CK2760" s="115" t="str">
        <f t="shared" si="1558"/>
        <v xml:space="preserve"> </v>
      </c>
      <c r="CL2760" s="120" t="str">
        <f t="shared" si="1559"/>
        <v xml:space="preserve"> </v>
      </c>
      <c r="CM2760" s="417" t="str">
        <f t="shared" si="1561"/>
        <v xml:space="preserve"> </v>
      </c>
      <c r="IS2760" s="111">
        <v>26.7</v>
      </c>
    </row>
    <row r="2761" spans="2:253" s="74" customFormat="1" ht="17.100000000000001" hidden="1" customHeight="1" x14ac:dyDescent="0.25">
      <c r="B2761" s="504">
        <f>IF('KB Duct Parts'!$BL$14=1,'Flanged Elbows'!AI9,0)</f>
        <v>0</v>
      </c>
      <c r="C2761" s="540">
        <v>22206.45</v>
      </c>
      <c r="D2761" s="526">
        <f t="shared" si="1533"/>
        <v>22206.45</v>
      </c>
      <c r="E2761" s="504" t="s">
        <v>863</v>
      </c>
      <c r="F2761" s="508" t="str">
        <f t="shared" si="1528"/>
        <v xml:space="preserve"> </v>
      </c>
      <c r="G2761" s="509" t="s">
        <v>846</v>
      </c>
      <c r="H2761" s="504" t="str">
        <f>IF('Flanged Parts'!$BB$6=1,"CS",IF('Flanged Parts'!$BB$6=2,"Glv",0))</f>
        <v>Glv</v>
      </c>
      <c r="I2761" s="1035"/>
      <c r="J2761" s="1036"/>
      <c r="K2761" s="516" t="s">
        <v>881</v>
      </c>
      <c r="L2761" s="535"/>
      <c r="M2761" s="517" t="str">
        <f t="shared" si="1562"/>
        <v>Y</v>
      </c>
      <c r="N2761" s="514">
        <f t="shared" si="1534"/>
        <v>56.22</v>
      </c>
      <c r="O2761" s="514">
        <f t="shared" si="1527"/>
        <v>0</v>
      </c>
      <c r="P2761" s="680">
        <f>'KB Duct Parts'!$AE$3</f>
        <v>0</v>
      </c>
      <c r="Q2761" s="681">
        <f t="shared" si="1529"/>
        <v>0</v>
      </c>
      <c r="R2761" s="682">
        <f t="shared" si="1530"/>
        <v>0</v>
      </c>
      <c r="S2761" s="716">
        <f t="shared" si="1535"/>
        <v>0.2</v>
      </c>
      <c r="T2761" s="679">
        <f t="shared" si="1531"/>
        <v>0</v>
      </c>
      <c r="U2761" s="679">
        <f t="shared" si="1532"/>
        <v>0</v>
      </c>
      <c r="Y2761" s="120"/>
      <c r="AD2761" s="81"/>
      <c r="AF2761" s="370"/>
      <c r="AG2761" s="374"/>
      <c r="AH2761" s="378"/>
      <c r="AI2761" s="381"/>
      <c r="AJ2761" s="386"/>
      <c r="AK2761" s="391"/>
      <c r="AL2761" s="386"/>
      <c r="AM2761" s="363">
        <f t="shared" si="1560"/>
        <v>1</v>
      </c>
      <c r="AN2761" s="578">
        <v>44.4</v>
      </c>
      <c r="AO2761" s="78">
        <f t="shared" si="1542"/>
        <v>0</v>
      </c>
      <c r="AP2761" s="78">
        <f t="shared" si="1536"/>
        <v>0</v>
      </c>
      <c r="AQ2761" s="78">
        <f t="shared" si="1537"/>
        <v>0</v>
      </c>
      <c r="AR2761" s="78">
        <f t="shared" si="1538"/>
        <v>0</v>
      </c>
      <c r="AS2761" s="78">
        <f t="shared" si="1539"/>
        <v>0</v>
      </c>
      <c r="AT2761" s="78">
        <f t="shared" si="1540"/>
        <v>0</v>
      </c>
      <c r="AU2761" s="363" t="s">
        <v>717</v>
      </c>
      <c r="AV2761" s="393"/>
      <c r="AW2761" s="395"/>
      <c r="AX2761" s="395">
        <v>0</v>
      </c>
      <c r="AY2761" s="395">
        <v>0</v>
      </c>
      <c r="AZ2761" s="395">
        <v>0</v>
      </c>
      <c r="BA2761" s="395">
        <v>0</v>
      </c>
      <c r="BB2761" s="395">
        <v>0</v>
      </c>
      <c r="BC2761" s="395">
        <v>0</v>
      </c>
      <c r="BD2761" s="115"/>
      <c r="BE2761" s="115"/>
      <c r="BF2761" s="115">
        <v>2</v>
      </c>
      <c r="BG2761" s="115">
        <v>6</v>
      </c>
      <c r="BH2761" s="423">
        <f t="shared" si="1563"/>
        <v>5.91</v>
      </c>
      <c r="BI2761" s="417">
        <f t="shared" si="1541"/>
        <v>11.82</v>
      </c>
      <c r="BJ2761" s="115"/>
      <c r="BK2761" s="115"/>
      <c r="BQ2761" s="74" t="str">
        <f t="shared" si="1543"/>
        <v xml:space="preserve"> </v>
      </c>
      <c r="BR2761" s="120" t="str">
        <f t="shared" si="1544"/>
        <v xml:space="preserve"> </v>
      </c>
      <c r="BS2761" s="120" t="str">
        <f t="shared" si="1545"/>
        <v xml:space="preserve"> </v>
      </c>
      <c r="BU2761" s="74" t="str">
        <f t="shared" si="1546"/>
        <v xml:space="preserve"> </v>
      </c>
      <c r="BV2761" s="120" t="str">
        <f t="shared" si="1547"/>
        <v xml:space="preserve"> </v>
      </c>
      <c r="BW2761" s="120" t="str">
        <f t="shared" si="1548"/>
        <v xml:space="preserve">  </v>
      </c>
      <c r="BY2761" s="74" t="str">
        <f t="shared" si="1549"/>
        <v xml:space="preserve"> </v>
      </c>
      <c r="BZ2761" s="120" t="str">
        <f t="shared" si="1550"/>
        <v xml:space="preserve"> </v>
      </c>
      <c r="CA2761" s="120" t="str">
        <f t="shared" si="1551"/>
        <v xml:space="preserve"> </v>
      </c>
      <c r="CC2761" s="115" t="str">
        <f t="shared" si="1552"/>
        <v xml:space="preserve"> </v>
      </c>
      <c r="CD2761" s="120" t="str">
        <f t="shared" si="1553"/>
        <v xml:space="preserve"> </v>
      </c>
      <c r="CE2761" s="417" t="str">
        <f t="shared" si="1554"/>
        <v xml:space="preserve"> </v>
      </c>
      <c r="CF2761" s="115"/>
      <c r="CG2761" s="115" t="str">
        <f t="shared" si="1555"/>
        <v xml:space="preserve"> </v>
      </c>
      <c r="CH2761" s="120" t="str">
        <f t="shared" si="1556"/>
        <v xml:space="preserve"> </v>
      </c>
      <c r="CI2761" s="417" t="str">
        <f t="shared" si="1557"/>
        <v xml:space="preserve"> </v>
      </c>
      <c r="CJ2761" s="115"/>
      <c r="CK2761" s="115" t="str">
        <f t="shared" si="1558"/>
        <v xml:space="preserve"> </v>
      </c>
      <c r="CL2761" s="120" t="str">
        <f t="shared" si="1559"/>
        <v xml:space="preserve"> </v>
      </c>
      <c r="CM2761" s="417" t="str">
        <f t="shared" si="1561"/>
        <v xml:space="preserve"> </v>
      </c>
      <c r="IS2761" s="111">
        <v>30.3</v>
      </c>
    </row>
    <row r="2762" spans="2:253" s="74" customFormat="1" ht="17.100000000000001" hidden="1" customHeight="1" x14ac:dyDescent="0.25">
      <c r="B2762" s="504">
        <f>IF('KB Duct Parts'!$BL$14=1,'Flanged Elbows'!AI10,0)</f>
        <v>0</v>
      </c>
      <c r="C2762" s="540">
        <v>22207.45</v>
      </c>
      <c r="D2762" s="526">
        <f t="shared" si="1533"/>
        <v>22207.45</v>
      </c>
      <c r="E2762" s="504" t="s">
        <v>864</v>
      </c>
      <c r="F2762" s="508" t="str">
        <f t="shared" si="1528"/>
        <v xml:space="preserve"> </v>
      </c>
      <c r="G2762" s="509" t="s">
        <v>846</v>
      </c>
      <c r="H2762" s="504" t="str">
        <f>IF('Flanged Parts'!$BB$6=1,"CS",IF('Flanged Parts'!$BB$6=2,"Glv",0))</f>
        <v>Glv</v>
      </c>
      <c r="I2762" s="1035"/>
      <c r="J2762" s="1036"/>
      <c r="K2762" s="516" t="s">
        <v>881</v>
      </c>
      <c r="L2762" s="535"/>
      <c r="M2762" s="517" t="str">
        <f t="shared" si="1562"/>
        <v>Y</v>
      </c>
      <c r="N2762" s="514">
        <f t="shared" si="1534"/>
        <v>64.36</v>
      </c>
      <c r="O2762" s="514">
        <f t="shared" si="1527"/>
        <v>0</v>
      </c>
      <c r="P2762" s="680">
        <f>'KB Duct Parts'!$AE$3</f>
        <v>0</v>
      </c>
      <c r="Q2762" s="681">
        <f t="shared" si="1529"/>
        <v>0</v>
      </c>
      <c r="R2762" s="682">
        <f t="shared" si="1530"/>
        <v>0</v>
      </c>
      <c r="S2762" s="716">
        <f t="shared" si="1535"/>
        <v>0.2</v>
      </c>
      <c r="T2762" s="679">
        <f t="shared" si="1531"/>
        <v>0</v>
      </c>
      <c r="U2762" s="679">
        <f t="shared" si="1532"/>
        <v>0</v>
      </c>
      <c r="Y2762" s="120"/>
      <c r="AD2762" s="81"/>
      <c r="AF2762" s="370"/>
      <c r="AG2762" s="374"/>
      <c r="AH2762" s="378"/>
      <c r="AI2762" s="381"/>
      <c r="AJ2762" s="386"/>
      <c r="AK2762" s="391"/>
      <c r="AL2762" s="386"/>
      <c r="AM2762" s="363">
        <f t="shared" si="1560"/>
        <v>1</v>
      </c>
      <c r="AN2762" s="578">
        <v>49.1</v>
      </c>
      <c r="AO2762" s="78">
        <f t="shared" si="1542"/>
        <v>0</v>
      </c>
      <c r="AP2762" s="78">
        <f t="shared" si="1536"/>
        <v>0</v>
      </c>
      <c r="AQ2762" s="78">
        <f t="shared" si="1537"/>
        <v>0</v>
      </c>
      <c r="AR2762" s="78">
        <f t="shared" si="1538"/>
        <v>0</v>
      </c>
      <c r="AS2762" s="78">
        <f t="shared" si="1539"/>
        <v>0</v>
      </c>
      <c r="AT2762" s="78">
        <f t="shared" si="1540"/>
        <v>0</v>
      </c>
      <c r="AU2762" s="363" t="s">
        <v>717</v>
      </c>
      <c r="AV2762" s="393"/>
      <c r="AW2762" s="395"/>
      <c r="AX2762" s="395">
        <v>0</v>
      </c>
      <c r="AY2762" s="395">
        <v>0</v>
      </c>
      <c r="AZ2762" s="395">
        <v>0</v>
      </c>
      <c r="BA2762" s="395">
        <v>0</v>
      </c>
      <c r="BB2762" s="395">
        <v>0</v>
      </c>
      <c r="BC2762" s="395">
        <v>0</v>
      </c>
      <c r="BD2762" s="115"/>
      <c r="BE2762" s="115"/>
      <c r="BF2762" s="115">
        <v>2</v>
      </c>
      <c r="BG2762" s="115">
        <v>7</v>
      </c>
      <c r="BH2762" s="423">
        <f t="shared" si="1563"/>
        <v>7.63</v>
      </c>
      <c r="BI2762" s="417">
        <f t="shared" si="1541"/>
        <v>15.26</v>
      </c>
      <c r="BJ2762" s="115"/>
      <c r="BK2762" s="115"/>
      <c r="BQ2762" s="74" t="str">
        <f t="shared" si="1543"/>
        <v xml:space="preserve"> </v>
      </c>
      <c r="BR2762" s="120" t="str">
        <f t="shared" si="1544"/>
        <v xml:space="preserve"> </v>
      </c>
      <c r="BS2762" s="120" t="str">
        <f t="shared" si="1545"/>
        <v xml:space="preserve"> </v>
      </c>
      <c r="BU2762" s="74" t="str">
        <f t="shared" si="1546"/>
        <v xml:space="preserve"> </v>
      </c>
      <c r="BV2762" s="120" t="str">
        <f t="shared" si="1547"/>
        <v xml:space="preserve"> </v>
      </c>
      <c r="BW2762" s="120" t="str">
        <f t="shared" si="1548"/>
        <v xml:space="preserve">  </v>
      </c>
      <c r="BY2762" s="74" t="str">
        <f t="shared" si="1549"/>
        <v xml:space="preserve"> </v>
      </c>
      <c r="BZ2762" s="120" t="str">
        <f t="shared" si="1550"/>
        <v xml:space="preserve"> </v>
      </c>
      <c r="CA2762" s="120" t="str">
        <f t="shared" si="1551"/>
        <v xml:space="preserve"> </v>
      </c>
      <c r="CC2762" s="115" t="str">
        <f t="shared" si="1552"/>
        <v xml:space="preserve"> </v>
      </c>
      <c r="CD2762" s="120" t="str">
        <f t="shared" si="1553"/>
        <v xml:space="preserve"> </v>
      </c>
      <c r="CE2762" s="417" t="str">
        <f t="shared" si="1554"/>
        <v xml:space="preserve"> </v>
      </c>
      <c r="CF2762" s="115"/>
      <c r="CG2762" s="115" t="str">
        <f t="shared" si="1555"/>
        <v xml:space="preserve"> </v>
      </c>
      <c r="CH2762" s="120" t="str">
        <f t="shared" si="1556"/>
        <v xml:space="preserve"> </v>
      </c>
      <c r="CI2762" s="417" t="str">
        <f t="shared" si="1557"/>
        <v xml:space="preserve"> </v>
      </c>
      <c r="CJ2762" s="115"/>
      <c r="CK2762" s="115" t="str">
        <f t="shared" si="1558"/>
        <v xml:space="preserve"> </v>
      </c>
      <c r="CL2762" s="120" t="str">
        <f t="shared" si="1559"/>
        <v xml:space="preserve"> </v>
      </c>
      <c r="CM2762" s="417" t="str">
        <f t="shared" si="1561"/>
        <v xml:space="preserve"> </v>
      </c>
      <c r="IS2762" s="111">
        <v>35</v>
      </c>
    </row>
    <row r="2763" spans="2:253" s="74" customFormat="1" ht="17.100000000000001" hidden="1" customHeight="1" x14ac:dyDescent="0.25">
      <c r="B2763" s="504">
        <f>IF('KB Duct Parts'!$BL$14=1,'Flanged Elbows'!AI11,0)</f>
        <v>0</v>
      </c>
      <c r="C2763" s="540">
        <v>22208.45</v>
      </c>
      <c r="D2763" s="526">
        <f t="shared" si="1533"/>
        <v>22208.45</v>
      </c>
      <c r="E2763" s="504" t="s">
        <v>865</v>
      </c>
      <c r="F2763" s="508" t="str">
        <f t="shared" si="1528"/>
        <v xml:space="preserve"> </v>
      </c>
      <c r="G2763" s="509" t="s">
        <v>846</v>
      </c>
      <c r="H2763" s="504" t="str">
        <f>IF('Flanged Parts'!$BB$6=1,"CS",IF('Flanged Parts'!$BB$6=2,"Glv",0))</f>
        <v>Glv</v>
      </c>
      <c r="I2763" s="1035"/>
      <c r="J2763" s="1036"/>
      <c r="K2763" s="516" t="s">
        <v>881</v>
      </c>
      <c r="L2763" s="535"/>
      <c r="M2763" s="517" t="str">
        <f t="shared" si="1562"/>
        <v>Y</v>
      </c>
      <c r="N2763" s="514">
        <f t="shared" si="1534"/>
        <v>75.180000000000007</v>
      </c>
      <c r="O2763" s="514">
        <f t="shared" ref="O2763:O2826" si="1564">IF(B2763&gt;0,N2763*B2763,0)</f>
        <v>0</v>
      </c>
      <c r="P2763" s="680">
        <f>'KB Duct Parts'!$AE$3</f>
        <v>0</v>
      </c>
      <c r="Q2763" s="681">
        <f t="shared" si="1529"/>
        <v>0</v>
      </c>
      <c r="R2763" s="682">
        <f t="shared" si="1530"/>
        <v>0</v>
      </c>
      <c r="S2763" s="716">
        <f t="shared" si="1535"/>
        <v>0.2</v>
      </c>
      <c r="T2763" s="679">
        <f t="shared" si="1531"/>
        <v>0</v>
      </c>
      <c r="U2763" s="679">
        <f t="shared" si="1532"/>
        <v>0</v>
      </c>
      <c r="Y2763" s="120"/>
      <c r="AD2763" s="81"/>
      <c r="AF2763" s="370"/>
      <c r="AG2763" s="374"/>
      <c r="AH2763" s="378"/>
      <c r="AI2763" s="381"/>
      <c r="AJ2763" s="386"/>
      <c r="AK2763" s="391"/>
      <c r="AL2763" s="386"/>
      <c r="AM2763" s="363">
        <f t="shared" si="1560"/>
        <v>1</v>
      </c>
      <c r="AN2763" s="578">
        <v>56.6</v>
      </c>
      <c r="AO2763" s="78">
        <f t="shared" si="1542"/>
        <v>0</v>
      </c>
      <c r="AP2763" s="78">
        <f t="shared" si="1536"/>
        <v>0</v>
      </c>
      <c r="AQ2763" s="78">
        <f t="shared" si="1537"/>
        <v>0</v>
      </c>
      <c r="AR2763" s="78">
        <f t="shared" si="1538"/>
        <v>0</v>
      </c>
      <c r="AS2763" s="78">
        <f t="shared" si="1539"/>
        <v>0</v>
      </c>
      <c r="AT2763" s="78">
        <f t="shared" si="1540"/>
        <v>0</v>
      </c>
      <c r="AU2763" s="363" t="s">
        <v>717</v>
      </c>
      <c r="AV2763" s="393"/>
      <c r="AW2763" s="395"/>
      <c r="AX2763" s="395">
        <v>0</v>
      </c>
      <c r="AY2763" s="395">
        <v>0</v>
      </c>
      <c r="AZ2763" s="395">
        <v>0</v>
      </c>
      <c r="BA2763" s="395">
        <v>0</v>
      </c>
      <c r="BB2763" s="395">
        <v>0</v>
      </c>
      <c r="BC2763" s="395">
        <v>0</v>
      </c>
      <c r="BD2763" s="115"/>
      <c r="BE2763" s="115"/>
      <c r="BF2763" s="115">
        <v>2</v>
      </c>
      <c r="BG2763" s="115">
        <v>8</v>
      </c>
      <c r="BH2763" s="423">
        <f t="shared" si="1563"/>
        <v>9.2899999999999991</v>
      </c>
      <c r="BI2763" s="417">
        <f t="shared" si="1541"/>
        <v>18.579999999999998</v>
      </c>
      <c r="BJ2763" s="115"/>
      <c r="BK2763" s="115"/>
      <c r="BQ2763" s="74" t="str">
        <f t="shared" si="1543"/>
        <v xml:space="preserve"> </v>
      </c>
      <c r="BR2763" s="120" t="str">
        <f t="shared" si="1544"/>
        <v xml:space="preserve"> </v>
      </c>
      <c r="BS2763" s="120" t="str">
        <f t="shared" si="1545"/>
        <v xml:space="preserve"> </v>
      </c>
      <c r="BU2763" s="74" t="str">
        <f t="shared" si="1546"/>
        <v xml:space="preserve"> </v>
      </c>
      <c r="BV2763" s="120" t="str">
        <f t="shared" si="1547"/>
        <v xml:space="preserve"> </v>
      </c>
      <c r="BW2763" s="120" t="str">
        <f t="shared" si="1548"/>
        <v xml:space="preserve">  </v>
      </c>
      <c r="BY2763" s="74" t="str">
        <f t="shared" si="1549"/>
        <v xml:space="preserve"> </v>
      </c>
      <c r="BZ2763" s="120" t="str">
        <f t="shared" si="1550"/>
        <v xml:space="preserve"> </v>
      </c>
      <c r="CA2763" s="120" t="str">
        <f t="shared" si="1551"/>
        <v xml:space="preserve"> </v>
      </c>
      <c r="CC2763" s="115" t="str">
        <f t="shared" si="1552"/>
        <v xml:space="preserve"> </v>
      </c>
      <c r="CD2763" s="120" t="str">
        <f t="shared" si="1553"/>
        <v xml:space="preserve"> </v>
      </c>
      <c r="CE2763" s="417" t="str">
        <f t="shared" si="1554"/>
        <v xml:space="preserve"> </v>
      </c>
      <c r="CF2763" s="115"/>
      <c r="CG2763" s="115" t="str">
        <f t="shared" si="1555"/>
        <v xml:space="preserve"> </v>
      </c>
      <c r="CH2763" s="120" t="str">
        <f t="shared" si="1556"/>
        <v xml:space="preserve"> </v>
      </c>
      <c r="CI2763" s="417" t="str">
        <f t="shared" si="1557"/>
        <v xml:space="preserve"> </v>
      </c>
      <c r="CJ2763" s="115"/>
      <c r="CK2763" s="115" t="str">
        <f t="shared" si="1558"/>
        <v xml:space="preserve"> </v>
      </c>
      <c r="CL2763" s="120" t="str">
        <f t="shared" si="1559"/>
        <v xml:space="preserve"> </v>
      </c>
      <c r="CM2763" s="417" t="str">
        <f t="shared" si="1561"/>
        <v xml:space="preserve"> </v>
      </c>
      <c r="IS2763" s="111">
        <v>40.299999999999997</v>
      </c>
    </row>
    <row r="2764" spans="2:253" s="74" customFormat="1" ht="17.100000000000001" hidden="1" customHeight="1" x14ac:dyDescent="0.25">
      <c r="B2764" s="504">
        <f>IF('KB Duct Parts'!$BL$14=1,'Flanged Elbows'!AI12,0)</f>
        <v>0</v>
      </c>
      <c r="C2764" s="540">
        <v>22209.45</v>
      </c>
      <c r="D2764" s="526">
        <f t="shared" si="1533"/>
        <v>22209.45</v>
      </c>
      <c r="E2764" s="504" t="s">
        <v>866</v>
      </c>
      <c r="F2764" s="508" t="str">
        <f t="shared" si="1528"/>
        <v xml:space="preserve"> </v>
      </c>
      <c r="G2764" s="509" t="s">
        <v>846</v>
      </c>
      <c r="H2764" s="504" t="str">
        <f>IF('Flanged Parts'!$BB$6=1,"CS",IF('Flanged Parts'!$BB$6=2,"Glv",0))</f>
        <v>Glv</v>
      </c>
      <c r="I2764" s="1035"/>
      <c r="J2764" s="1036"/>
      <c r="K2764" s="516" t="s">
        <v>881</v>
      </c>
      <c r="L2764" s="535"/>
      <c r="M2764" s="517" t="str">
        <f t="shared" si="1562"/>
        <v>Y</v>
      </c>
      <c r="N2764" s="514">
        <f t="shared" si="1534"/>
        <v>108.56</v>
      </c>
      <c r="O2764" s="514">
        <f t="shared" si="1564"/>
        <v>0</v>
      </c>
      <c r="P2764" s="680">
        <f>'KB Duct Parts'!$AE$3</f>
        <v>0</v>
      </c>
      <c r="Q2764" s="681">
        <f t="shared" si="1529"/>
        <v>0</v>
      </c>
      <c r="R2764" s="682">
        <f t="shared" si="1530"/>
        <v>0</v>
      </c>
      <c r="S2764" s="716">
        <f t="shared" si="1535"/>
        <v>0.2</v>
      </c>
      <c r="T2764" s="679">
        <f t="shared" si="1531"/>
        <v>0</v>
      </c>
      <c r="U2764" s="679">
        <f t="shared" si="1532"/>
        <v>0</v>
      </c>
      <c r="Y2764" s="120"/>
      <c r="AD2764" s="81"/>
      <c r="AF2764" s="370"/>
      <c r="AG2764" s="374"/>
      <c r="AH2764" s="378"/>
      <c r="AI2764" s="381"/>
      <c r="AJ2764" s="386"/>
      <c r="AK2764" s="391"/>
      <c r="AL2764" s="386"/>
      <c r="AM2764" s="363">
        <f t="shared" si="1560"/>
        <v>1</v>
      </c>
      <c r="AN2764" s="578">
        <v>89.5</v>
      </c>
      <c r="AO2764" s="78">
        <f t="shared" si="1542"/>
        <v>0</v>
      </c>
      <c r="AP2764" s="78">
        <f t="shared" si="1536"/>
        <v>0</v>
      </c>
      <c r="AQ2764" s="78">
        <f t="shared" si="1537"/>
        <v>0</v>
      </c>
      <c r="AR2764" s="78">
        <f t="shared" si="1538"/>
        <v>0</v>
      </c>
      <c r="AS2764" s="78">
        <f t="shared" si="1539"/>
        <v>0</v>
      </c>
      <c r="AT2764" s="78">
        <f t="shared" si="1540"/>
        <v>0</v>
      </c>
      <c r="AU2764" s="363" t="s">
        <v>717</v>
      </c>
      <c r="AV2764" s="393"/>
      <c r="AW2764" s="395"/>
      <c r="AX2764" s="395">
        <v>0</v>
      </c>
      <c r="AY2764" s="395">
        <v>0</v>
      </c>
      <c r="AZ2764" s="395">
        <v>0</v>
      </c>
      <c r="BA2764" s="395">
        <v>0</v>
      </c>
      <c r="BB2764" s="395">
        <v>0</v>
      </c>
      <c r="BC2764" s="395">
        <v>0</v>
      </c>
      <c r="BD2764" s="115"/>
      <c r="BE2764" s="115"/>
      <c r="BF2764" s="115">
        <v>2</v>
      </c>
      <c r="BG2764" s="115">
        <v>9</v>
      </c>
      <c r="BH2764" s="423">
        <f t="shared" si="1563"/>
        <v>9.5299999999999994</v>
      </c>
      <c r="BI2764" s="417">
        <f t="shared" si="1541"/>
        <v>19.059999999999999</v>
      </c>
      <c r="BJ2764" s="115"/>
      <c r="BK2764" s="115"/>
      <c r="BQ2764" s="74" t="str">
        <f t="shared" si="1543"/>
        <v xml:space="preserve"> </v>
      </c>
      <c r="BR2764" s="120" t="str">
        <f t="shared" si="1544"/>
        <v xml:space="preserve"> </v>
      </c>
      <c r="BS2764" s="120" t="str">
        <f t="shared" si="1545"/>
        <v xml:space="preserve"> </v>
      </c>
      <c r="BU2764" s="74" t="str">
        <f t="shared" si="1546"/>
        <v xml:space="preserve"> </v>
      </c>
      <c r="BV2764" s="120" t="str">
        <f t="shared" si="1547"/>
        <v xml:space="preserve"> </v>
      </c>
      <c r="BW2764" s="120" t="str">
        <f t="shared" si="1548"/>
        <v xml:space="preserve">  </v>
      </c>
      <c r="BY2764" s="74" t="str">
        <f t="shared" si="1549"/>
        <v xml:space="preserve"> </v>
      </c>
      <c r="BZ2764" s="120" t="str">
        <f t="shared" si="1550"/>
        <v xml:space="preserve"> </v>
      </c>
      <c r="CA2764" s="120" t="str">
        <f t="shared" si="1551"/>
        <v xml:space="preserve"> </v>
      </c>
      <c r="CC2764" s="115" t="str">
        <f t="shared" si="1552"/>
        <v xml:space="preserve"> </v>
      </c>
      <c r="CD2764" s="120" t="str">
        <f t="shared" si="1553"/>
        <v xml:space="preserve"> </v>
      </c>
      <c r="CE2764" s="417" t="str">
        <f t="shared" si="1554"/>
        <v xml:space="preserve"> </v>
      </c>
      <c r="CF2764" s="115"/>
      <c r="CG2764" s="115" t="str">
        <f t="shared" si="1555"/>
        <v xml:space="preserve"> </v>
      </c>
      <c r="CH2764" s="120" t="str">
        <f t="shared" si="1556"/>
        <v xml:space="preserve"> </v>
      </c>
      <c r="CI2764" s="417" t="str">
        <f t="shared" si="1557"/>
        <v xml:space="preserve"> </v>
      </c>
      <c r="CJ2764" s="115"/>
      <c r="CK2764" s="115" t="str">
        <f t="shared" si="1558"/>
        <v xml:space="preserve"> </v>
      </c>
      <c r="CL2764" s="120" t="str">
        <f t="shared" si="1559"/>
        <v xml:space="preserve"> </v>
      </c>
      <c r="CM2764" s="417" t="str">
        <f t="shared" si="1561"/>
        <v xml:space="preserve"> </v>
      </c>
      <c r="IS2764" s="111">
        <v>56.6</v>
      </c>
    </row>
    <row r="2765" spans="2:253" s="74" customFormat="1" ht="17.100000000000001" hidden="1" customHeight="1" x14ac:dyDescent="0.25">
      <c r="B2765" s="504">
        <f>IF('KB Duct Parts'!$BL$14=1,'Flanged Elbows'!AI13,0)</f>
        <v>0</v>
      </c>
      <c r="C2765" s="540">
        <v>22210.45</v>
      </c>
      <c r="D2765" s="526">
        <f t="shared" si="1533"/>
        <v>22210.45</v>
      </c>
      <c r="E2765" s="504" t="s">
        <v>867</v>
      </c>
      <c r="F2765" s="508" t="str">
        <f t="shared" si="1528"/>
        <v xml:space="preserve"> </v>
      </c>
      <c r="G2765" s="509" t="s">
        <v>846</v>
      </c>
      <c r="H2765" s="504" t="str">
        <f>IF('Flanged Parts'!$BB$6=1,"CS",IF('Flanged Parts'!$BB$6=2,"Glv",0))</f>
        <v>Glv</v>
      </c>
      <c r="I2765" s="1035"/>
      <c r="J2765" s="1036"/>
      <c r="K2765" s="516" t="s">
        <v>881</v>
      </c>
      <c r="L2765" s="535"/>
      <c r="M2765" s="517" t="str">
        <f t="shared" si="1562"/>
        <v>Y</v>
      </c>
      <c r="N2765" s="514">
        <f t="shared" si="1534"/>
        <v>116.44</v>
      </c>
      <c r="O2765" s="514">
        <f t="shared" si="1564"/>
        <v>0</v>
      </c>
      <c r="P2765" s="680">
        <f>'KB Duct Parts'!$AE$3</f>
        <v>0</v>
      </c>
      <c r="Q2765" s="681">
        <f t="shared" si="1529"/>
        <v>0</v>
      </c>
      <c r="R2765" s="682">
        <f t="shared" si="1530"/>
        <v>0</v>
      </c>
      <c r="S2765" s="716">
        <f t="shared" si="1535"/>
        <v>0.2</v>
      </c>
      <c r="T2765" s="679">
        <f t="shared" si="1531"/>
        <v>0</v>
      </c>
      <c r="U2765" s="679">
        <f t="shared" si="1532"/>
        <v>0</v>
      </c>
      <c r="Y2765" s="120"/>
      <c r="AD2765" s="81"/>
      <c r="AF2765" s="370"/>
      <c r="AG2765" s="374"/>
      <c r="AH2765" s="378"/>
      <c r="AI2765" s="381"/>
      <c r="AJ2765" s="386"/>
      <c r="AK2765" s="391"/>
      <c r="AL2765" s="386"/>
      <c r="AM2765" s="363">
        <f t="shared" si="1560"/>
        <v>1</v>
      </c>
      <c r="AN2765" s="578">
        <v>92.1</v>
      </c>
      <c r="AO2765" s="78">
        <f t="shared" si="1542"/>
        <v>0</v>
      </c>
      <c r="AP2765" s="78">
        <f t="shared" si="1536"/>
        <v>0</v>
      </c>
      <c r="AQ2765" s="78">
        <f t="shared" si="1537"/>
        <v>0</v>
      </c>
      <c r="AR2765" s="78">
        <f t="shared" si="1538"/>
        <v>0</v>
      </c>
      <c r="AS2765" s="78">
        <f t="shared" si="1539"/>
        <v>0</v>
      </c>
      <c r="AT2765" s="78">
        <f t="shared" si="1540"/>
        <v>0</v>
      </c>
      <c r="AU2765" s="363" t="s">
        <v>717</v>
      </c>
      <c r="AV2765" s="393"/>
      <c r="AW2765" s="395"/>
      <c r="AX2765" s="395">
        <v>0</v>
      </c>
      <c r="AY2765" s="395">
        <v>0</v>
      </c>
      <c r="AZ2765" s="395">
        <v>0</v>
      </c>
      <c r="BA2765" s="395">
        <v>0</v>
      </c>
      <c r="BB2765" s="395">
        <v>0</v>
      </c>
      <c r="BC2765" s="395">
        <v>0</v>
      </c>
      <c r="BD2765" s="115"/>
      <c r="BE2765" s="115"/>
      <c r="BF2765" s="115">
        <v>2</v>
      </c>
      <c r="BG2765" s="115">
        <v>10</v>
      </c>
      <c r="BH2765" s="423">
        <f t="shared" si="1563"/>
        <v>12.17</v>
      </c>
      <c r="BI2765" s="417">
        <f t="shared" si="1541"/>
        <v>24.34</v>
      </c>
      <c r="BJ2765" s="115"/>
      <c r="BK2765" s="115"/>
      <c r="BQ2765" s="74" t="str">
        <f t="shared" si="1543"/>
        <v xml:space="preserve"> </v>
      </c>
      <c r="BR2765" s="120" t="str">
        <f t="shared" si="1544"/>
        <v xml:space="preserve"> </v>
      </c>
      <c r="BS2765" s="120" t="str">
        <f t="shared" si="1545"/>
        <v xml:space="preserve"> </v>
      </c>
      <c r="BU2765" s="74" t="str">
        <f t="shared" si="1546"/>
        <v xml:space="preserve"> </v>
      </c>
      <c r="BV2765" s="120" t="str">
        <f t="shared" si="1547"/>
        <v xml:space="preserve"> </v>
      </c>
      <c r="BW2765" s="120" t="str">
        <f t="shared" si="1548"/>
        <v xml:space="preserve">  </v>
      </c>
      <c r="BY2765" s="74" t="str">
        <f t="shared" si="1549"/>
        <v xml:space="preserve"> </v>
      </c>
      <c r="BZ2765" s="120" t="str">
        <f t="shared" si="1550"/>
        <v xml:space="preserve"> </v>
      </c>
      <c r="CA2765" s="120" t="str">
        <f t="shared" si="1551"/>
        <v xml:space="preserve"> </v>
      </c>
      <c r="CC2765" s="115" t="str">
        <f t="shared" si="1552"/>
        <v xml:space="preserve"> </v>
      </c>
      <c r="CD2765" s="120" t="str">
        <f t="shared" si="1553"/>
        <v xml:space="preserve"> </v>
      </c>
      <c r="CE2765" s="417" t="str">
        <f t="shared" si="1554"/>
        <v xml:space="preserve"> </v>
      </c>
      <c r="CF2765" s="115"/>
      <c r="CG2765" s="115" t="str">
        <f t="shared" si="1555"/>
        <v xml:space="preserve"> </v>
      </c>
      <c r="CH2765" s="120" t="str">
        <f t="shared" si="1556"/>
        <v xml:space="preserve"> </v>
      </c>
      <c r="CI2765" s="417" t="str">
        <f t="shared" si="1557"/>
        <v xml:space="preserve"> </v>
      </c>
      <c r="CJ2765" s="115"/>
      <c r="CK2765" s="115" t="str">
        <f t="shared" si="1558"/>
        <v xml:space="preserve"> </v>
      </c>
      <c r="CL2765" s="120" t="str">
        <f t="shared" si="1559"/>
        <v xml:space="preserve"> </v>
      </c>
      <c r="CM2765" s="417" t="str">
        <f t="shared" si="1561"/>
        <v xml:space="preserve"> </v>
      </c>
      <c r="IS2765" s="111">
        <v>59.9</v>
      </c>
    </row>
    <row r="2766" spans="2:253" s="74" customFormat="1" ht="17.100000000000001" hidden="1" customHeight="1" x14ac:dyDescent="0.25">
      <c r="B2766" s="504">
        <f>IF('KB Duct Parts'!$BL$14=1,'Flanged Elbows'!AI14,0)</f>
        <v>0</v>
      </c>
      <c r="C2766" s="540">
        <v>22211.45</v>
      </c>
      <c r="D2766" s="526">
        <f t="shared" si="1533"/>
        <v>22211.45</v>
      </c>
      <c r="E2766" s="504" t="s">
        <v>868</v>
      </c>
      <c r="F2766" s="508" t="str">
        <f t="shared" si="1528"/>
        <v xml:space="preserve"> </v>
      </c>
      <c r="G2766" s="509" t="s">
        <v>846</v>
      </c>
      <c r="H2766" s="504" t="str">
        <f>IF('Flanged Parts'!$BB$6=1,"CS",IF('Flanged Parts'!$BB$6=2,"Glv",0))</f>
        <v>Glv</v>
      </c>
      <c r="I2766" s="1035"/>
      <c r="J2766" s="1036"/>
      <c r="K2766" s="516" t="s">
        <v>881</v>
      </c>
      <c r="L2766" s="535"/>
      <c r="M2766" s="517" t="str">
        <f t="shared" si="1562"/>
        <v>Y</v>
      </c>
      <c r="N2766" s="514">
        <f t="shared" si="1534"/>
        <v>134.9</v>
      </c>
      <c r="O2766" s="514">
        <f t="shared" si="1564"/>
        <v>0</v>
      </c>
      <c r="P2766" s="680">
        <f>'KB Duct Parts'!$AE$3</f>
        <v>0</v>
      </c>
      <c r="Q2766" s="681">
        <f t="shared" si="1529"/>
        <v>0</v>
      </c>
      <c r="R2766" s="682">
        <f t="shared" si="1530"/>
        <v>0</v>
      </c>
      <c r="S2766" s="716">
        <f t="shared" si="1535"/>
        <v>0.2</v>
      </c>
      <c r="T2766" s="679">
        <f t="shared" si="1531"/>
        <v>0</v>
      </c>
      <c r="U2766" s="679">
        <f t="shared" si="1532"/>
        <v>0</v>
      </c>
      <c r="Y2766" s="120"/>
      <c r="AD2766" s="81"/>
      <c r="AF2766" s="370"/>
      <c r="AG2766" s="374"/>
      <c r="AH2766" s="378"/>
      <c r="AI2766" s="381"/>
      <c r="AJ2766" s="386"/>
      <c r="AK2766" s="391"/>
      <c r="AL2766" s="386"/>
      <c r="AM2766" s="363">
        <f t="shared" si="1560"/>
        <v>1</v>
      </c>
      <c r="AN2766" s="578">
        <v>106.8</v>
      </c>
      <c r="AO2766" s="78">
        <f t="shared" si="1542"/>
        <v>0</v>
      </c>
      <c r="AP2766" s="78">
        <f t="shared" si="1536"/>
        <v>0</v>
      </c>
      <c r="AQ2766" s="78">
        <f t="shared" si="1537"/>
        <v>0</v>
      </c>
      <c r="AR2766" s="78">
        <f t="shared" si="1538"/>
        <v>0</v>
      </c>
      <c r="AS2766" s="78">
        <f t="shared" si="1539"/>
        <v>0</v>
      </c>
      <c r="AT2766" s="78">
        <f t="shared" si="1540"/>
        <v>0</v>
      </c>
      <c r="AU2766" s="363" t="s">
        <v>717</v>
      </c>
      <c r="AV2766" s="393"/>
      <c r="AW2766" s="395"/>
      <c r="AX2766" s="395">
        <v>0</v>
      </c>
      <c r="AY2766" s="395">
        <v>0</v>
      </c>
      <c r="AZ2766" s="395">
        <v>0</v>
      </c>
      <c r="BA2766" s="395">
        <v>0</v>
      </c>
      <c r="BB2766" s="395">
        <v>0</v>
      </c>
      <c r="BC2766" s="395">
        <v>0</v>
      </c>
      <c r="BD2766" s="115"/>
      <c r="BE2766" s="115"/>
      <c r="BF2766" s="115">
        <v>2</v>
      </c>
      <c r="BG2766" s="115">
        <v>11</v>
      </c>
      <c r="BH2766" s="423">
        <f t="shared" si="1563"/>
        <v>14.05</v>
      </c>
      <c r="BI2766" s="417">
        <f t="shared" si="1541"/>
        <v>28.1</v>
      </c>
      <c r="BJ2766" s="115"/>
      <c r="BK2766" s="115"/>
      <c r="BQ2766" s="74" t="str">
        <f t="shared" si="1543"/>
        <v xml:space="preserve"> </v>
      </c>
      <c r="BR2766" s="120" t="str">
        <f t="shared" si="1544"/>
        <v xml:space="preserve"> </v>
      </c>
      <c r="BS2766" s="120" t="str">
        <f t="shared" si="1545"/>
        <v xml:space="preserve"> </v>
      </c>
      <c r="BU2766" s="74" t="str">
        <f t="shared" si="1546"/>
        <v xml:space="preserve"> </v>
      </c>
      <c r="BV2766" s="120" t="str">
        <f t="shared" si="1547"/>
        <v xml:space="preserve"> </v>
      </c>
      <c r="BW2766" s="120" t="str">
        <f t="shared" si="1548"/>
        <v xml:space="preserve">  </v>
      </c>
      <c r="BY2766" s="74" t="str">
        <f t="shared" si="1549"/>
        <v xml:space="preserve"> </v>
      </c>
      <c r="BZ2766" s="120" t="str">
        <f t="shared" si="1550"/>
        <v xml:space="preserve"> </v>
      </c>
      <c r="CA2766" s="120" t="str">
        <f t="shared" si="1551"/>
        <v xml:space="preserve"> </v>
      </c>
      <c r="CC2766" s="115" t="str">
        <f t="shared" si="1552"/>
        <v xml:space="preserve"> </v>
      </c>
      <c r="CD2766" s="120" t="str">
        <f t="shared" si="1553"/>
        <v xml:space="preserve"> </v>
      </c>
      <c r="CE2766" s="417" t="str">
        <f t="shared" si="1554"/>
        <v xml:space="preserve"> </v>
      </c>
      <c r="CF2766" s="115"/>
      <c r="CG2766" s="115" t="str">
        <f t="shared" si="1555"/>
        <v xml:space="preserve"> </v>
      </c>
      <c r="CH2766" s="120" t="str">
        <f t="shared" si="1556"/>
        <v xml:space="preserve"> </v>
      </c>
      <c r="CI2766" s="417" t="str">
        <f t="shared" si="1557"/>
        <v xml:space="preserve"> </v>
      </c>
      <c r="CJ2766" s="115"/>
      <c r="CK2766" s="115" t="str">
        <f t="shared" si="1558"/>
        <v xml:space="preserve"> </v>
      </c>
      <c r="CL2766" s="120" t="str">
        <f t="shared" si="1559"/>
        <v xml:space="preserve"> </v>
      </c>
      <c r="CM2766" s="417" t="str">
        <f t="shared" si="1561"/>
        <v xml:space="preserve"> </v>
      </c>
      <c r="IS2766" s="111">
        <v>69.599999999999994</v>
      </c>
    </row>
    <row r="2767" spans="2:253" s="74" customFormat="1" ht="17.100000000000001" hidden="1" customHeight="1" x14ac:dyDescent="0.25">
      <c r="B2767" s="504">
        <f>IF('KB Duct Parts'!$BL$14=1,'Flanged Elbows'!AI15,0)</f>
        <v>0</v>
      </c>
      <c r="C2767" s="540">
        <v>22212.45</v>
      </c>
      <c r="D2767" s="526">
        <f t="shared" si="1533"/>
        <v>22212.45</v>
      </c>
      <c r="E2767" s="504" t="s">
        <v>869</v>
      </c>
      <c r="F2767" s="508" t="str">
        <f t="shared" si="1528"/>
        <v xml:space="preserve"> </v>
      </c>
      <c r="G2767" s="509" t="s">
        <v>846</v>
      </c>
      <c r="H2767" s="504" t="str">
        <f>IF('Flanged Parts'!$BB$6=1,"CS",IF('Flanged Parts'!$BB$6=2,"Glv",0))</f>
        <v>Glv</v>
      </c>
      <c r="I2767" s="1035"/>
      <c r="J2767" s="1036"/>
      <c r="K2767" s="516" t="s">
        <v>881</v>
      </c>
      <c r="L2767" s="535"/>
      <c r="M2767" s="517" t="str">
        <f t="shared" si="1562"/>
        <v>Y</v>
      </c>
      <c r="N2767" s="514">
        <f t="shared" si="1534"/>
        <v>149.42000000000002</v>
      </c>
      <c r="O2767" s="514">
        <f t="shared" si="1564"/>
        <v>0</v>
      </c>
      <c r="P2767" s="680">
        <f>'KB Duct Parts'!$AE$3</f>
        <v>0</v>
      </c>
      <c r="Q2767" s="681">
        <f t="shared" si="1529"/>
        <v>0</v>
      </c>
      <c r="R2767" s="682">
        <f t="shared" si="1530"/>
        <v>0</v>
      </c>
      <c r="S2767" s="716">
        <f t="shared" si="1535"/>
        <v>0.2</v>
      </c>
      <c r="T2767" s="679">
        <f t="shared" si="1531"/>
        <v>0</v>
      </c>
      <c r="U2767" s="679">
        <f t="shared" si="1532"/>
        <v>0</v>
      </c>
      <c r="Y2767" s="120"/>
      <c r="AD2767" s="81"/>
      <c r="AF2767" s="370"/>
      <c r="AG2767" s="374"/>
      <c r="AH2767" s="378"/>
      <c r="AI2767" s="381"/>
      <c r="AJ2767" s="386"/>
      <c r="AK2767" s="391"/>
      <c r="AL2767" s="386"/>
      <c r="AM2767" s="363">
        <f t="shared" si="1560"/>
        <v>1</v>
      </c>
      <c r="AN2767" s="578">
        <v>118.9</v>
      </c>
      <c r="AO2767" s="78">
        <f t="shared" si="1542"/>
        <v>0</v>
      </c>
      <c r="AP2767" s="78">
        <f t="shared" si="1536"/>
        <v>0</v>
      </c>
      <c r="AQ2767" s="78">
        <f t="shared" si="1537"/>
        <v>0</v>
      </c>
      <c r="AR2767" s="78">
        <f t="shared" si="1538"/>
        <v>0</v>
      </c>
      <c r="AS2767" s="78">
        <f t="shared" si="1539"/>
        <v>0</v>
      </c>
      <c r="AT2767" s="78">
        <f t="shared" si="1540"/>
        <v>0</v>
      </c>
      <c r="AU2767" s="363" t="s">
        <v>717</v>
      </c>
      <c r="AV2767" s="393"/>
      <c r="AW2767" s="395"/>
      <c r="AX2767" s="395">
        <v>0</v>
      </c>
      <c r="AY2767" s="395">
        <v>0</v>
      </c>
      <c r="AZ2767" s="395">
        <v>0</v>
      </c>
      <c r="BA2767" s="395">
        <v>0</v>
      </c>
      <c r="BB2767" s="395">
        <v>0</v>
      </c>
      <c r="BC2767" s="395">
        <v>0</v>
      </c>
      <c r="BD2767" s="115"/>
      <c r="BE2767" s="115"/>
      <c r="BF2767" s="115">
        <v>2</v>
      </c>
      <c r="BG2767" s="115">
        <v>12</v>
      </c>
      <c r="BH2767" s="423">
        <f t="shared" si="1563"/>
        <v>15.26</v>
      </c>
      <c r="BI2767" s="417">
        <f t="shared" si="1541"/>
        <v>30.52</v>
      </c>
      <c r="BJ2767" s="115"/>
      <c r="BK2767" s="115"/>
      <c r="BQ2767" s="74" t="str">
        <f t="shared" si="1543"/>
        <v xml:space="preserve"> </v>
      </c>
      <c r="BR2767" s="120" t="str">
        <f t="shared" si="1544"/>
        <v xml:space="preserve"> </v>
      </c>
      <c r="BS2767" s="120" t="str">
        <f t="shared" si="1545"/>
        <v xml:space="preserve"> </v>
      </c>
      <c r="BU2767" s="74" t="str">
        <f t="shared" si="1546"/>
        <v xml:space="preserve"> </v>
      </c>
      <c r="BV2767" s="120" t="str">
        <f t="shared" si="1547"/>
        <v xml:space="preserve"> </v>
      </c>
      <c r="BW2767" s="120" t="str">
        <f t="shared" si="1548"/>
        <v xml:space="preserve">  </v>
      </c>
      <c r="BY2767" s="74" t="str">
        <f t="shared" si="1549"/>
        <v xml:space="preserve"> </v>
      </c>
      <c r="BZ2767" s="120" t="str">
        <f t="shared" si="1550"/>
        <v xml:space="preserve"> </v>
      </c>
      <c r="CA2767" s="120" t="str">
        <f t="shared" si="1551"/>
        <v xml:space="preserve"> </v>
      </c>
      <c r="CC2767" s="115" t="str">
        <f t="shared" si="1552"/>
        <v xml:space="preserve"> </v>
      </c>
      <c r="CD2767" s="120" t="str">
        <f t="shared" si="1553"/>
        <v xml:space="preserve"> </v>
      </c>
      <c r="CE2767" s="417" t="str">
        <f t="shared" si="1554"/>
        <v xml:space="preserve"> </v>
      </c>
      <c r="CF2767" s="115"/>
      <c r="CG2767" s="115" t="str">
        <f t="shared" si="1555"/>
        <v xml:space="preserve"> </v>
      </c>
      <c r="CH2767" s="120" t="str">
        <f t="shared" si="1556"/>
        <v xml:space="preserve"> </v>
      </c>
      <c r="CI2767" s="417" t="str">
        <f t="shared" si="1557"/>
        <v xml:space="preserve"> </v>
      </c>
      <c r="CJ2767" s="115"/>
      <c r="CK2767" s="115" t="str">
        <f t="shared" si="1558"/>
        <v xml:space="preserve"> </v>
      </c>
      <c r="CL2767" s="120" t="str">
        <f t="shared" si="1559"/>
        <v xml:space="preserve"> </v>
      </c>
      <c r="CM2767" s="417" t="str">
        <f t="shared" si="1561"/>
        <v xml:space="preserve"> </v>
      </c>
      <c r="IS2767" s="111">
        <v>78.599999999999994</v>
      </c>
    </row>
    <row r="2768" spans="2:253" s="74" customFormat="1" ht="17.100000000000001" hidden="1" customHeight="1" x14ac:dyDescent="0.25">
      <c r="B2768" s="504">
        <f>IF('KB Duct Parts'!$BL$14=1,'Flanged Elbows'!AI16,0)</f>
        <v>0</v>
      </c>
      <c r="C2768" s="540">
        <v>22213.45</v>
      </c>
      <c r="D2768" s="526">
        <f t="shared" si="1533"/>
        <v>22213.45</v>
      </c>
      <c r="E2768" s="504" t="s">
        <v>870</v>
      </c>
      <c r="F2768" s="508" t="str">
        <f t="shared" ref="F2768:F2862" si="1565">IF(AM2768&gt;1,"Non-Std"," ")</f>
        <v xml:space="preserve"> </v>
      </c>
      <c r="G2768" s="509" t="s">
        <v>846</v>
      </c>
      <c r="H2768" s="504" t="str">
        <f>IF('Flanged Parts'!$BB$6=1,"CS",IF('Flanged Parts'!$BB$6=2,"Glv",0))</f>
        <v>Glv</v>
      </c>
      <c r="I2768" s="1035"/>
      <c r="J2768" s="1036"/>
      <c r="K2768" s="516" t="s">
        <v>881</v>
      </c>
      <c r="L2768" s="535"/>
      <c r="M2768" s="517" t="str">
        <f t="shared" si="1562"/>
        <v>Y</v>
      </c>
      <c r="N2768" s="514">
        <f t="shared" si="1534"/>
        <v>164.18</v>
      </c>
      <c r="O2768" s="514">
        <f t="shared" si="1564"/>
        <v>0</v>
      </c>
      <c r="P2768" s="680">
        <f>'KB Duct Parts'!$AE$3</f>
        <v>0</v>
      </c>
      <c r="Q2768" s="681">
        <f t="shared" si="1529"/>
        <v>0</v>
      </c>
      <c r="R2768" s="682">
        <f t="shared" si="1530"/>
        <v>0</v>
      </c>
      <c r="S2768" s="716">
        <f t="shared" si="1535"/>
        <v>0.2</v>
      </c>
      <c r="T2768" s="679">
        <f t="shared" si="1531"/>
        <v>0</v>
      </c>
      <c r="U2768" s="679">
        <f t="shared" si="1532"/>
        <v>0</v>
      </c>
      <c r="Y2768" s="120"/>
      <c r="AD2768" s="81"/>
      <c r="AF2768" s="370"/>
      <c r="AG2768" s="374"/>
      <c r="AH2768" s="378"/>
      <c r="AI2768" s="381"/>
      <c r="AJ2768" s="386"/>
      <c r="AK2768" s="391"/>
      <c r="AL2768" s="386"/>
      <c r="AM2768" s="363">
        <f t="shared" si="1560"/>
        <v>1</v>
      </c>
      <c r="AN2768" s="578">
        <v>128.9</v>
      </c>
      <c r="AO2768" s="78">
        <f t="shared" si="1542"/>
        <v>0</v>
      </c>
      <c r="AP2768" s="78">
        <f t="shared" si="1536"/>
        <v>0</v>
      </c>
      <c r="AQ2768" s="78">
        <f t="shared" si="1537"/>
        <v>0</v>
      </c>
      <c r="AR2768" s="78">
        <f t="shared" si="1538"/>
        <v>0</v>
      </c>
      <c r="AS2768" s="78">
        <f t="shared" si="1539"/>
        <v>0</v>
      </c>
      <c r="AT2768" s="78">
        <f t="shared" si="1540"/>
        <v>0</v>
      </c>
      <c r="AU2768" s="363" t="s">
        <v>717</v>
      </c>
      <c r="AV2768" s="393"/>
      <c r="AW2768" s="395"/>
      <c r="AX2768" s="395">
        <v>0</v>
      </c>
      <c r="AY2768" s="395">
        <v>0</v>
      </c>
      <c r="AZ2768" s="395">
        <v>0</v>
      </c>
      <c r="BA2768" s="395">
        <v>0</v>
      </c>
      <c r="BB2768" s="395">
        <v>0</v>
      </c>
      <c r="BC2768" s="395">
        <v>0</v>
      </c>
      <c r="BD2768" s="115"/>
      <c r="BE2768" s="115"/>
      <c r="BF2768" s="115">
        <v>2</v>
      </c>
      <c r="BG2768" s="115">
        <v>13</v>
      </c>
      <c r="BH2768" s="423">
        <f t="shared" si="1563"/>
        <v>17.64</v>
      </c>
      <c r="BI2768" s="417">
        <f t="shared" si="1541"/>
        <v>35.28</v>
      </c>
      <c r="BJ2768" s="115"/>
      <c r="BK2768" s="115"/>
      <c r="BQ2768" s="74" t="str">
        <f t="shared" si="1543"/>
        <v xml:space="preserve"> </v>
      </c>
      <c r="BR2768" s="120" t="str">
        <f t="shared" si="1544"/>
        <v xml:space="preserve"> </v>
      </c>
      <c r="BS2768" s="120" t="str">
        <f t="shared" si="1545"/>
        <v xml:space="preserve"> </v>
      </c>
      <c r="BU2768" s="74" t="str">
        <f t="shared" si="1546"/>
        <v xml:space="preserve"> </v>
      </c>
      <c r="BV2768" s="120" t="str">
        <f t="shared" si="1547"/>
        <v xml:space="preserve"> </v>
      </c>
      <c r="BW2768" s="120" t="str">
        <f t="shared" si="1548"/>
        <v xml:space="preserve">  </v>
      </c>
      <c r="BY2768" s="74" t="str">
        <f t="shared" si="1549"/>
        <v xml:space="preserve"> </v>
      </c>
      <c r="BZ2768" s="120" t="str">
        <f t="shared" si="1550"/>
        <v xml:space="preserve"> </v>
      </c>
      <c r="CA2768" s="120" t="str">
        <f t="shared" si="1551"/>
        <v xml:space="preserve"> </v>
      </c>
      <c r="CC2768" s="115" t="str">
        <f t="shared" si="1552"/>
        <v xml:space="preserve"> </v>
      </c>
      <c r="CD2768" s="120" t="str">
        <f t="shared" si="1553"/>
        <v xml:space="preserve"> </v>
      </c>
      <c r="CE2768" s="417" t="str">
        <f t="shared" si="1554"/>
        <v xml:space="preserve"> </v>
      </c>
      <c r="CF2768" s="115"/>
      <c r="CG2768" s="115" t="str">
        <f t="shared" si="1555"/>
        <v xml:space="preserve"> </v>
      </c>
      <c r="CH2768" s="120" t="str">
        <f t="shared" si="1556"/>
        <v xml:space="preserve"> </v>
      </c>
      <c r="CI2768" s="417" t="str">
        <f t="shared" si="1557"/>
        <v xml:space="preserve"> </v>
      </c>
      <c r="CJ2768" s="115"/>
      <c r="CK2768" s="115" t="str">
        <f t="shared" si="1558"/>
        <v xml:space="preserve"> </v>
      </c>
      <c r="CL2768" s="120" t="str">
        <f t="shared" si="1559"/>
        <v xml:space="preserve"> </v>
      </c>
      <c r="CM2768" s="417" t="str">
        <f t="shared" si="1561"/>
        <v xml:space="preserve"> </v>
      </c>
      <c r="IS2768" s="111">
        <v>86.2</v>
      </c>
    </row>
    <row r="2769" spans="2:253" s="74" customFormat="1" ht="17.100000000000001" hidden="1" customHeight="1" x14ac:dyDescent="0.25">
      <c r="B2769" s="504">
        <f>IF('KB Duct Parts'!$BL$14=1,'Flanged Elbows'!AI17,0)</f>
        <v>0</v>
      </c>
      <c r="C2769" s="540">
        <v>22214.45</v>
      </c>
      <c r="D2769" s="526">
        <f t="shared" si="1533"/>
        <v>22214.45</v>
      </c>
      <c r="E2769" s="504" t="s">
        <v>871</v>
      </c>
      <c r="F2769" s="508" t="str">
        <f t="shared" si="1565"/>
        <v xml:space="preserve"> </v>
      </c>
      <c r="G2769" s="509" t="s">
        <v>846</v>
      </c>
      <c r="H2769" s="504" t="str">
        <f>IF('Flanged Parts'!$BB$6=1,"CS",IF('Flanged Parts'!$BB$6=2,"Glv",0))</f>
        <v>Glv</v>
      </c>
      <c r="I2769" s="1035"/>
      <c r="J2769" s="1036"/>
      <c r="K2769" s="516" t="s">
        <v>881</v>
      </c>
      <c r="L2769" s="535"/>
      <c r="M2769" s="517" t="str">
        <f t="shared" si="1562"/>
        <v>Y</v>
      </c>
      <c r="N2769" s="514">
        <f t="shared" si="1534"/>
        <v>173.22</v>
      </c>
      <c r="O2769" s="514">
        <f t="shared" si="1564"/>
        <v>0</v>
      </c>
      <c r="P2769" s="680">
        <f>'KB Duct Parts'!$AE$3</f>
        <v>0</v>
      </c>
      <c r="Q2769" s="681">
        <f t="shared" si="1529"/>
        <v>0</v>
      </c>
      <c r="R2769" s="682">
        <f t="shared" si="1530"/>
        <v>0</v>
      </c>
      <c r="S2769" s="716">
        <f t="shared" si="1535"/>
        <v>0.2</v>
      </c>
      <c r="T2769" s="679">
        <f t="shared" si="1531"/>
        <v>0</v>
      </c>
      <c r="U2769" s="679">
        <f t="shared" si="1532"/>
        <v>0</v>
      </c>
      <c r="Y2769" s="120"/>
      <c r="AD2769" s="81"/>
      <c r="AF2769" s="370"/>
      <c r="AG2769" s="374"/>
      <c r="AH2769" s="378"/>
      <c r="AI2769" s="381"/>
      <c r="AJ2769" s="386"/>
      <c r="AK2769" s="391"/>
      <c r="AL2769" s="386"/>
      <c r="AM2769" s="363">
        <f t="shared" si="1560"/>
        <v>1</v>
      </c>
      <c r="AN2769" s="578">
        <v>132.9</v>
      </c>
      <c r="AO2769" s="78">
        <f t="shared" si="1542"/>
        <v>0</v>
      </c>
      <c r="AP2769" s="78">
        <f t="shared" si="1536"/>
        <v>0</v>
      </c>
      <c r="AQ2769" s="78">
        <f t="shared" si="1537"/>
        <v>0</v>
      </c>
      <c r="AR2769" s="78">
        <f t="shared" si="1538"/>
        <v>0</v>
      </c>
      <c r="AS2769" s="78">
        <f t="shared" si="1539"/>
        <v>0</v>
      </c>
      <c r="AT2769" s="78">
        <f t="shared" si="1540"/>
        <v>0</v>
      </c>
      <c r="AU2769" s="363" t="s">
        <v>717</v>
      </c>
      <c r="AV2769" s="393"/>
      <c r="AW2769" s="395"/>
      <c r="AX2769" s="395">
        <v>0</v>
      </c>
      <c r="AY2769" s="395">
        <v>0</v>
      </c>
      <c r="AZ2769" s="395">
        <v>0</v>
      </c>
      <c r="BA2769" s="395">
        <v>0</v>
      </c>
      <c r="BB2769" s="395">
        <v>0</v>
      </c>
      <c r="BC2769" s="395">
        <v>0</v>
      </c>
      <c r="BD2769" s="115"/>
      <c r="BE2769" s="115"/>
      <c r="BF2769" s="115">
        <v>2</v>
      </c>
      <c r="BG2769" s="115">
        <v>14</v>
      </c>
      <c r="BH2769" s="423">
        <f t="shared" si="1563"/>
        <v>20.16</v>
      </c>
      <c r="BI2769" s="417">
        <f t="shared" si="1541"/>
        <v>40.32</v>
      </c>
      <c r="BJ2769" s="115"/>
      <c r="BK2769" s="115"/>
      <c r="BQ2769" s="74" t="str">
        <f t="shared" si="1543"/>
        <v xml:space="preserve"> </v>
      </c>
      <c r="BR2769" s="120" t="str">
        <f t="shared" si="1544"/>
        <v xml:space="preserve"> </v>
      </c>
      <c r="BS2769" s="120" t="str">
        <f t="shared" si="1545"/>
        <v xml:space="preserve"> </v>
      </c>
      <c r="BU2769" s="74" t="str">
        <f t="shared" si="1546"/>
        <v xml:space="preserve"> </v>
      </c>
      <c r="BV2769" s="120" t="str">
        <f t="shared" si="1547"/>
        <v xml:space="preserve"> </v>
      </c>
      <c r="BW2769" s="120" t="str">
        <f t="shared" si="1548"/>
        <v xml:space="preserve">  </v>
      </c>
      <c r="BY2769" s="74" t="str">
        <f t="shared" si="1549"/>
        <v xml:space="preserve"> </v>
      </c>
      <c r="BZ2769" s="120" t="str">
        <f t="shared" si="1550"/>
        <v xml:space="preserve"> </v>
      </c>
      <c r="CA2769" s="120" t="str">
        <f t="shared" si="1551"/>
        <v xml:space="preserve"> </v>
      </c>
      <c r="CC2769" s="115" t="str">
        <f t="shared" si="1552"/>
        <v xml:space="preserve"> </v>
      </c>
      <c r="CD2769" s="120" t="str">
        <f t="shared" si="1553"/>
        <v xml:space="preserve"> </v>
      </c>
      <c r="CE2769" s="417" t="str">
        <f t="shared" si="1554"/>
        <v xml:space="preserve"> </v>
      </c>
      <c r="CF2769" s="115"/>
      <c r="CG2769" s="115" t="str">
        <f t="shared" si="1555"/>
        <v xml:space="preserve"> </v>
      </c>
      <c r="CH2769" s="120" t="str">
        <f t="shared" si="1556"/>
        <v xml:space="preserve"> </v>
      </c>
      <c r="CI2769" s="417" t="str">
        <f t="shared" si="1557"/>
        <v xml:space="preserve"> </v>
      </c>
      <c r="CJ2769" s="115"/>
      <c r="CK2769" s="115" t="str">
        <f t="shared" si="1558"/>
        <v xml:space="preserve"> </v>
      </c>
      <c r="CL2769" s="120" t="str">
        <f t="shared" si="1559"/>
        <v xml:space="preserve"> </v>
      </c>
      <c r="CM2769" s="417" t="str">
        <f t="shared" si="1561"/>
        <v xml:space="preserve"> </v>
      </c>
      <c r="IS2769" s="111">
        <v>91.2</v>
      </c>
    </row>
    <row r="2770" spans="2:253" s="74" customFormat="1" ht="17.100000000000001" hidden="1" customHeight="1" x14ac:dyDescent="0.25">
      <c r="B2770" s="504">
        <f>IF('KB Duct Parts'!$BL$14=1,'Flanged Elbows'!AI18,0)</f>
        <v>0</v>
      </c>
      <c r="C2770" s="540">
        <v>22215.45</v>
      </c>
      <c r="D2770" s="526">
        <f t="shared" si="1533"/>
        <v>22215.45</v>
      </c>
      <c r="E2770" s="504" t="s">
        <v>872</v>
      </c>
      <c r="F2770" s="508" t="str">
        <f t="shared" si="1565"/>
        <v xml:space="preserve"> </v>
      </c>
      <c r="G2770" s="509" t="s">
        <v>846</v>
      </c>
      <c r="H2770" s="504" t="str">
        <f>IF('Flanged Parts'!$BB$6=1,"CS",IF('Flanged Parts'!$BB$6=2,"Glv",0))</f>
        <v>Glv</v>
      </c>
      <c r="I2770" s="1035"/>
      <c r="J2770" s="1036"/>
      <c r="K2770" s="516" t="s">
        <v>881</v>
      </c>
      <c r="L2770" s="535"/>
      <c r="M2770" s="517" t="str">
        <f t="shared" si="1562"/>
        <v>Y</v>
      </c>
      <c r="N2770" s="514">
        <f t="shared" si="1534"/>
        <v>180.4</v>
      </c>
      <c r="O2770" s="514">
        <f t="shared" si="1564"/>
        <v>0</v>
      </c>
      <c r="P2770" s="680">
        <f>'KB Duct Parts'!$AE$3</f>
        <v>0</v>
      </c>
      <c r="Q2770" s="681">
        <f t="shared" si="1529"/>
        <v>0</v>
      </c>
      <c r="R2770" s="682">
        <f t="shared" si="1530"/>
        <v>0</v>
      </c>
      <c r="S2770" s="716">
        <f t="shared" si="1535"/>
        <v>0.2</v>
      </c>
      <c r="T2770" s="679">
        <f t="shared" si="1531"/>
        <v>0</v>
      </c>
      <c r="U2770" s="679">
        <f t="shared" si="1532"/>
        <v>0</v>
      </c>
      <c r="Y2770" s="120"/>
      <c r="AD2770" s="81"/>
      <c r="AF2770" s="370"/>
      <c r="AG2770" s="374"/>
      <c r="AH2770" s="378"/>
      <c r="AI2770" s="381"/>
      <c r="AJ2770" s="386"/>
      <c r="AK2770" s="391"/>
      <c r="AL2770" s="386"/>
      <c r="AM2770" s="363">
        <f t="shared" si="1560"/>
        <v>1</v>
      </c>
      <c r="AN2770" s="578">
        <v>136.4</v>
      </c>
      <c r="AO2770" s="78">
        <f t="shared" si="1542"/>
        <v>0</v>
      </c>
      <c r="AP2770" s="78">
        <f t="shared" si="1536"/>
        <v>0</v>
      </c>
      <c r="AQ2770" s="78">
        <f t="shared" si="1537"/>
        <v>0</v>
      </c>
      <c r="AR2770" s="78">
        <f t="shared" si="1538"/>
        <v>0</v>
      </c>
      <c r="AS2770" s="78">
        <f t="shared" si="1539"/>
        <v>0</v>
      </c>
      <c r="AT2770" s="78">
        <f t="shared" si="1540"/>
        <v>0</v>
      </c>
      <c r="AU2770" s="363" t="s">
        <v>717</v>
      </c>
      <c r="AV2770" s="393"/>
      <c r="AW2770" s="395"/>
      <c r="AX2770" s="395">
        <v>0</v>
      </c>
      <c r="AY2770" s="395">
        <v>0</v>
      </c>
      <c r="AZ2770" s="395">
        <v>0</v>
      </c>
      <c r="BA2770" s="395">
        <v>0</v>
      </c>
      <c r="BB2770" s="395">
        <v>0</v>
      </c>
      <c r="BC2770" s="395">
        <v>0</v>
      </c>
      <c r="BD2770" s="115"/>
      <c r="BE2770" s="115"/>
      <c r="BF2770" s="115">
        <v>2</v>
      </c>
      <c r="BG2770" s="115">
        <v>15</v>
      </c>
      <c r="BH2770" s="423">
        <f t="shared" si="1563"/>
        <v>22</v>
      </c>
      <c r="BI2770" s="417">
        <f t="shared" si="1541"/>
        <v>44</v>
      </c>
      <c r="BJ2770" s="115"/>
      <c r="BK2770" s="115"/>
      <c r="BQ2770" s="74" t="str">
        <f t="shared" si="1543"/>
        <v xml:space="preserve"> </v>
      </c>
      <c r="BR2770" s="120" t="str">
        <f t="shared" si="1544"/>
        <v xml:space="preserve"> </v>
      </c>
      <c r="BS2770" s="120" t="str">
        <f t="shared" si="1545"/>
        <v xml:space="preserve"> </v>
      </c>
      <c r="BU2770" s="74" t="str">
        <f t="shared" si="1546"/>
        <v xml:space="preserve"> </v>
      </c>
      <c r="BV2770" s="120" t="str">
        <f t="shared" si="1547"/>
        <v xml:space="preserve"> </v>
      </c>
      <c r="BW2770" s="120" t="str">
        <f t="shared" si="1548"/>
        <v xml:space="preserve">  </v>
      </c>
      <c r="BY2770" s="74" t="str">
        <f t="shared" si="1549"/>
        <v xml:space="preserve"> </v>
      </c>
      <c r="BZ2770" s="120" t="str">
        <f t="shared" si="1550"/>
        <v xml:space="preserve"> </v>
      </c>
      <c r="CA2770" s="120" t="str">
        <f t="shared" si="1551"/>
        <v xml:space="preserve"> </v>
      </c>
      <c r="CC2770" s="115" t="str">
        <f t="shared" si="1552"/>
        <v xml:space="preserve"> </v>
      </c>
      <c r="CD2770" s="120" t="str">
        <f t="shared" si="1553"/>
        <v xml:space="preserve"> </v>
      </c>
      <c r="CE2770" s="417" t="str">
        <f t="shared" si="1554"/>
        <v xml:space="preserve"> </v>
      </c>
      <c r="CF2770" s="115"/>
      <c r="CG2770" s="115" t="str">
        <f t="shared" si="1555"/>
        <v xml:space="preserve"> </v>
      </c>
      <c r="CH2770" s="120" t="str">
        <f t="shared" si="1556"/>
        <v xml:space="preserve"> </v>
      </c>
      <c r="CI2770" s="417" t="str">
        <f t="shared" si="1557"/>
        <v xml:space="preserve"> </v>
      </c>
      <c r="CJ2770" s="115"/>
      <c r="CK2770" s="115" t="str">
        <f t="shared" si="1558"/>
        <v xml:space="preserve"> </v>
      </c>
      <c r="CL2770" s="120" t="str">
        <f t="shared" si="1559"/>
        <v xml:space="preserve"> </v>
      </c>
      <c r="CM2770" s="417" t="str">
        <f t="shared" si="1561"/>
        <v xml:space="preserve"> </v>
      </c>
      <c r="IS2770" s="111">
        <v>98.5</v>
      </c>
    </row>
    <row r="2771" spans="2:253" s="74" customFormat="1" ht="17.100000000000001" hidden="1" customHeight="1" x14ac:dyDescent="0.25">
      <c r="B2771" s="504">
        <v>0</v>
      </c>
      <c r="C2771" s="540"/>
      <c r="D2771" s="506">
        <f t="shared" si="1533"/>
        <v>0</v>
      </c>
      <c r="E2771" s="504" t="s">
        <v>861</v>
      </c>
      <c r="F2771" s="508" t="str">
        <f t="shared" si="1565"/>
        <v xml:space="preserve"> </v>
      </c>
      <c r="G2771" s="509" t="s">
        <v>1636</v>
      </c>
      <c r="H2771" s="504" t="str">
        <f>IF('Flanged Parts'!$BB$6=1,"CS",IF('Flanged Parts'!$BB$6=2,"Glv",0))</f>
        <v>Glv</v>
      </c>
      <c r="I2771" s="1035" t="s">
        <v>55</v>
      </c>
      <c r="J2771" s="1036"/>
      <c r="K2771" s="516" t="s">
        <v>881</v>
      </c>
      <c r="L2771" s="535"/>
      <c r="M2771" s="517" t="str">
        <f t="shared" si="1562"/>
        <v>Y</v>
      </c>
      <c r="N2771" s="514">
        <f t="shared" si="1534"/>
        <v>41.86</v>
      </c>
      <c r="O2771" s="514">
        <f t="shared" si="1564"/>
        <v>0</v>
      </c>
      <c r="P2771" s="680">
        <f>'KB Duct Parts'!$AE$3</f>
        <v>0</v>
      </c>
      <c r="Q2771" s="681">
        <f t="shared" si="1529"/>
        <v>0</v>
      </c>
      <c r="R2771" s="682">
        <f t="shared" si="1530"/>
        <v>0</v>
      </c>
      <c r="S2771" s="716">
        <f t="shared" si="1535"/>
        <v>0.2</v>
      </c>
      <c r="T2771" s="679">
        <f t="shared" si="1531"/>
        <v>0</v>
      </c>
      <c r="U2771" s="679">
        <f t="shared" si="1532"/>
        <v>0</v>
      </c>
      <c r="Y2771" s="120"/>
      <c r="AD2771" s="81"/>
      <c r="AF2771" s="370"/>
      <c r="AG2771" s="374"/>
      <c r="AH2771" s="378"/>
      <c r="AI2771" s="381"/>
      <c r="AJ2771" s="386"/>
      <c r="AK2771" s="391"/>
      <c r="AL2771" s="386"/>
      <c r="AM2771" s="363">
        <f t="shared" si="1560"/>
        <v>1</v>
      </c>
      <c r="AN2771" s="578">
        <v>34.200000000000003</v>
      </c>
      <c r="AO2771" s="78">
        <f t="shared" si="1542"/>
        <v>0</v>
      </c>
      <c r="AP2771" s="78">
        <f t="shared" si="1536"/>
        <v>0</v>
      </c>
      <c r="AQ2771" s="78">
        <f t="shared" si="1537"/>
        <v>0</v>
      </c>
      <c r="AR2771" s="78">
        <f t="shared" si="1538"/>
        <v>0</v>
      </c>
      <c r="AS2771" s="78">
        <f t="shared" si="1539"/>
        <v>0</v>
      </c>
      <c r="AT2771" s="78">
        <f t="shared" si="1540"/>
        <v>0</v>
      </c>
      <c r="AU2771" s="363" t="s">
        <v>717</v>
      </c>
      <c r="AV2771" s="393"/>
      <c r="AW2771" s="395"/>
      <c r="AX2771" s="395">
        <v>0</v>
      </c>
      <c r="AY2771" s="395">
        <v>0</v>
      </c>
      <c r="AZ2771" s="395">
        <v>0</v>
      </c>
      <c r="BA2771" s="395">
        <v>0</v>
      </c>
      <c r="BB2771" s="395">
        <v>0</v>
      </c>
      <c r="BC2771" s="395">
        <v>0</v>
      </c>
      <c r="BD2771" s="115"/>
      <c r="BE2771" s="115"/>
      <c r="BF2771" s="115">
        <v>2</v>
      </c>
      <c r="BG2771" s="115">
        <v>4</v>
      </c>
      <c r="BH2771" s="423">
        <f t="shared" si="1563"/>
        <v>3.83</v>
      </c>
      <c r="BI2771" s="417">
        <f t="shared" si="1541"/>
        <v>7.66</v>
      </c>
      <c r="BJ2771" s="115"/>
      <c r="BK2771" s="115"/>
      <c r="BQ2771" s="74" t="str">
        <f t="shared" si="1543"/>
        <v xml:space="preserve"> </v>
      </c>
      <c r="BR2771" s="120" t="str">
        <f t="shared" si="1544"/>
        <v xml:space="preserve"> </v>
      </c>
      <c r="BS2771" s="120" t="str">
        <f t="shared" si="1545"/>
        <v xml:space="preserve"> </v>
      </c>
      <c r="BU2771" s="74" t="str">
        <f t="shared" si="1546"/>
        <v xml:space="preserve"> </v>
      </c>
      <c r="BV2771" s="120" t="str">
        <f t="shared" si="1547"/>
        <v xml:space="preserve"> </v>
      </c>
      <c r="BW2771" s="120" t="str">
        <f t="shared" si="1548"/>
        <v xml:space="preserve">  </v>
      </c>
      <c r="BY2771" s="74" t="str">
        <f t="shared" si="1549"/>
        <v xml:space="preserve"> </v>
      </c>
      <c r="BZ2771" s="120" t="str">
        <f t="shared" si="1550"/>
        <v xml:space="preserve"> </v>
      </c>
      <c r="CA2771" s="120" t="str">
        <f t="shared" si="1551"/>
        <v xml:space="preserve"> </v>
      </c>
      <c r="CC2771" s="115" t="str">
        <f t="shared" si="1552"/>
        <v xml:space="preserve"> </v>
      </c>
      <c r="CD2771" s="120" t="str">
        <f t="shared" si="1553"/>
        <v xml:space="preserve"> </v>
      </c>
      <c r="CE2771" s="417" t="str">
        <f t="shared" si="1554"/>
        <v xml:space="preserve"> </v>
      </c>
      <c r="CF2771" s="115"/>
      <c r="CG2771" s="115" t="str">
        <f t="shared" si="1555"/>
        <v xml:space="preserve"> </v>
      </c>
      <c r="CH2771" s="120" t="str">
        <f t="shared" si="1556"/>
        <v xml:space="preserve"> </v>
      </c>
      <c r="CI2771" s="417" t="str">
        <f t="shared" si="1557"/>
        <v xml:space="preserve"> </v>
      </c>
      <c r="CJ2771" s="115"/>
      <c r="CK2771" s="115" t="str">
        <f t="shared" si="1558"/>
        <v xml:space="preserve"> </v>
      </c>
      <c r="CL2771" s="120" t="str">
        <f t="shared" si="1559"/>
        <v xml:space="preserve"> </v>
      </c>
      <c r="CM2771" s="417" t="str">
        <f t="shared" si="1561"/>
        <v xml:space="preserve"> </v>
      </c>
      <c r="IS2771" s="111">
        <v>23</v>
      </c>
    </row>
    <row r="2772" spans="2:253" s="74" customFormat="1" ht="17.100000000000001" hidden="1" customHeight="1" x14ac:dyDescent="0.25">
      <c r="B2772" s="504">
        <v>0</v>
      </c>
      <c r="C2772" s="540"/>
      <c r="D2772" s="506">
        <f t="shared" si="1533"/>
        <v>0</v>
      </c>
      <c r="E2772" s="504" t="s">
        <v>862</v>
      </c>
      <c r="F2772" s="508" t="str">
        <f t="shared" si="1565"/>
        <v xml:space="preserve"> </v>
      </c>
      <c r="G2772" s="509" t="s">
        <v>1636</v>
      </c>
      <c r="H2772" s="504" t="str">
        <f>IF('Flanged Parts'!$BB$6=1,"CS",IF('Flanged Parts'!$BB$6=2,"Glv",0))</f>
        <v>Glv</v>
      </c>
      <c r="I2772" s="1035"/>
      <c r="J2772" s="1036"/>
      <c r="K2772" s="516" t="s">
        <v>881</v>
      </c>
      <c r="L2772" s="535"/>
      <c r="M2772" s="517" t="str">
        <f t="shared" si="1562"/>
        <v>Y</v>
      </c>
      <c r="N2772" s="514">
        <f t="shared" si="1534"/>
        <v>49.400000000000006</v>
      </c>
      <c r="O2772" s="514">
        <f t="shared" si="1564"/>
        <v>0</v>
      </c>
      <c r="P2772" s="680">
        <f>'KB Duct Parts'!$AE$3</f>
        <v>0</v>
      </c>
      <c r="Q2772" s="681">
        <f t="shared" si="1529"/>
        <v>0</v>
      </c>
      <c r="R2772" s="682">
        <f t="shared" si="1530"/>
        <v>0</v>
      </c>
      <c r="S2772" s="716">
        <f t="shared" si="1535"/>
        <v>0.2</v>
      </c>
      <c r="T2772" s="679">
        <f t="shared" si="1531"/>
        <v>0</v>
      </c>
      <c r="U2772" s="679">
        <f t="shared" si="1532"/>
        <v>0</v>
      </c>
      <c r="Y2772" s="120"/>
      <c r="AD2772" s="81"/>
      <c r="AF2772" s="370"/>
      <c r="AG2772" s="374"/>
      <c r="AH2772" s="378"/>
      <c r="AI2772" s="381"/>
      <c r="AJ2772" s="386"/>
      <c r="AK2772" s="391"/>
      <c r="AL2772" s="386"/>
      <c r="AM2772" s="363">
        <f t="shared" si="1560"/>
        <v>1</v>
      </c>
      <c r="AN2772" s="578">
        <v>39.6</v>
      </c>
      <c r="AO2772" s="78">
        <f t="shared" si="1542"/>
        <v>0</v>
      </c>
      <c r="AP2772" s="78">
        <f t="shared" si="1536"/>
        <v>0</v>
      </c>
      <c r="AQ2772" s="78">
        <f t="shared" si="1537"/>
        <v>0</v>
      </c>
      <c r="AR2772" s="78">
        <f t="shared" si="1538"/>
        <v>0</v>
      </c>
      <c r="AS2772" s="78">
        <f t="shared" si="1539"/>
        <v>0</v>
      </c>
      <c r="AT2772" s="78">
        <f t="shared" si="1540"/>
        <v>0</v>
      </c>
      <c r="AU2772" s="363" t="s">
        <v>717</v>
      </c>
      <c r="AV2772" s="393"/>
      <c r="AW2772" s="395"/>
      <c r="AX2772" s="395">
        <v>0</v>
      </c>
      <c r="AY2772" s="395">
        <v>0</v>
      </c>
      <c r="AZ2772" s="395">
        <v>0</v>
      </c>
      <c r="BA2772" s="395">
        <v>0</v>
      </c>
      <c r="BB2772" s="395">
        <v>0</v>
      </c>
      <c r="BC2772" s="395">
        <v>0</v>
      </c>
      <c r="BD2772" s="115"/>
      <c r="BE2772" s="115"/>
      <c r="BF2772" s="115">
        <v>2</v>
      </c>
      <c r="BG2772" s="115">
        <v>5</v>
      </c>
      <c r="BH2772" s="423">
        <f t="shared" si="1563"/>
        <v>4.9000000000000004</v>
      </c>
      <c r="BI2772" s="417">
        <f t="shared" si="1541"/>
        <v>9.8000000000000007</v>
      </c>
      <c r="BJ2772" s="115"/>
      <c r="BK2772" s="115"/>
      <c r="BQ2772" s="74" t="str">
        <f t="shared" si="1543"/>
        <v xml:space="preserve"> </v>
      </c>
      <c r="BR2772" s="120" t="str">
        <f t="shared" si="1544"/>
        <v xml:space="preserve"> </v>
      </c>
      <c r="BS2772" s="120" t="str">
        <f t="shared" si="1545"/>
        <v xml:space="preserve"> </v>
      </c>
      <c r="BU2772" s="74" t="str">
        <f t="shared" si="1546"/>
        <v xml:space="preserve"> </v>
      </c>
      <c r="BV2772" s="120" t="str">
        <f t="shared" si="1547"/>
        <v xml:space="preserve"> </v>
      </c>
      <c r="BW2772" s="120" t="str">
        <f t="shared" si="1548"/>
        <v xml:space="preserve">  </v>
      </c>
      <c r="BY2772" s="74" t="str">
        <f t="shared" si="1549"/>
        <v xml:space="preserve"> </v>
      </c>
      <c r="BZ2772" s="120" t="str">
        <f t="shared" si="1550"/>
        <v xml:space="preserve"> </v>
      </c>
      <c r="CA2772" s="120" t="str">
        <f t="shared" si="1551"/>
        <v xml:space="preserve"> </v>
      </c>
      <c r="CC2772" s="115" t="str">
        <f t="shared" si="1552"/>
        <v xml:space="preserve"> </v>
      </c>
      <c r="CD2772" s="120" t="str">
        <f t="shared" si="1553"/>
        <v xml:space="preserve"> </v>
      </c>
      <c r="CE2772" s="417" t="str">
        <f t="shared" si="1554"/>
        <v xml:space="preserve"> </v>
      </c>
      <c r="CF2772" s="115"/>
      <c r="CG2772" s="115" t="str">
        <f t="shared" si="1555"/>
        <v xml:space="preserve"> </v>
      </c>
      <c r="CH2772" s="120" t="str">
        <f t="shared" si="1556"/>
        <v xml:space="preserve"> </v>
      </c>
      <c r="CI2772" s="417" t="str">
        <f t="shared" si="1557"/>
        <v xml:space="preserve"> </v>
      </c>
      <c r="CJ2772" s="115"/>
      <c r="CK2772" s="115" t="str">
        <f t="shared" si="1558"/>
        <v xml:space="preserve"> </v>
      </c>
      <c r="CL2772" s="120" t="str">
        <f t="shared" si="1559"/>
        <v xml:space="preserve"> </v>
      </c>
      <c r="CM2772" s="417" t="str">
        <f t="shared" si="1561"/>
        <v xml:space="preserve"> </v>
      </c>
      <c r="IS2772" s="111">
        <v>26.7</v>
      </c>
    </row>
    <row r="2773" spans="2:253" s="74" customFormat="1" ht="17.100000000000001" hidden="1" customHeight="1" x14ac:dyDescent="0.25">
      <c r="B2773" s="504">
        <v>0</v>
      </c>
      <c r="C2773" s="540"/>
      <c r="D2773" s="506">
        <f t="shared" si="1533"/>
        <v>0</v>
      </c>
      <c r="E2773" s="504" t="s">
        <v>863</v>
      </c>
      <c r="F2773" s="508" t="str">
        <f t="shared" si="1565"/>
        <v xml:space="preserve"> </v>
      </c>
      <c r="G2773" s="509" t="s">
        <v>1636</v>
      </c>
      <c r="H2773" s="504" t="str">
        <f>IF('Flanged Parts'!$BB$6=1,"CS",IF('Flanged Parts'!$BB$6=2,"Glv",0))</f>
        <v>Glv</v>
      </c>
      <c r="I2773" s="1035"/>
      <c r="J2773" s="1036"/>
      <c r="K2773" s="516" t="s">
        <v>881</v>
      </c>
      <c r="L2773" s="535"/>
      <c r="M2773" s="517" t="str">
        <f t="shared" si="1562"/>
        <v>Y</v>
      </c>
      <c r="N2773" s="514">
        <f t="shared" si="1534"/>
        <v>56.02</v>
      </c>
      <c r="O2773" s="514">
        <f t="shared" si="1564"/>
        <v>0</v>
      </c>
      <c r="P2773" s="680">
        <f>'KB Duct Parts'!$AE$3</f>
        <v>0</v>
      </c>
      <c r="Q2773" s="681">
        <f t="shared" si="1529"/>
        <v>0</v>
      </c>
      <c r="R2773" s="682">
        <f t="shared" si="1530"/>
        <v>0</v>
      </c>
      <c r="S2773" s="716">
        <f t="shared" si="1535"/>
        <v>0.2</v>
      </c>
      <c r="T2773" s="679">
        <f t="shared" si="1531"/>
        <v>0</v>
      </c>
      <c r="U2773" s="679">
        <f t="shared" si="1532"/>
        <v>0</v>
      </c>
      <c r="Y2773" s="120"/>
      <c r="AD2773" s="81"/>
      <c r="AF2773" s="370"/>
      <c r="AG2773" s="374"/>
      <c r="AH2773" s="378"/>
      <c r="AI2773" s="381"/>
      <c r="AJ2773" s="386"/>
      <c r="AK2773" s="391"/>
      <c r="AL2773" s="386"/>
      <c r="AM2773" s="363">
        <f t="shared" si="1560"/>
        <v>1</v>
      </c>
      <c r="AN2773" s="578">
        <v>44.2</v>
      </c>
      <c r="AO2773" s="78">
        <f t="shared" si="1542"/>
        <v>0</v>
      </c>
      <c r="AP2773" s="78">
        <f t="shared" si="1536"/>
        <v>0</v>
      </c>
      <c r="AQ2773" s="78">
        <f t="shared" si="1537"/>
        <v>0</v>
      </c>
      <c r="AR2773" s="78">
        <f t="shared" si="1538"/>
        <v>0</v>
      </c>
      <c r="AS2773" s="78">
        <f t="shared" si="1539"/>
        <v>0</v>
      </c>
      <c r="AT2773" s="78">
        <f t="shared" si="1540"/>
        <v>0</v>
      </c>
      <c r="AU2773" s="363" t="s">
        <v>717</v>
      </c>
      <c r="AV2773" s="393"/>
      <c r="AW2773" s="395"/>
      <c r="AX2773" s="395">
        <v>0</v>
      </c>
      <c r="AY2773" s="395">
        <v>0</v>
      </c>
      <c r="AZ2773" s="395">
        <v>0</v>
      </c>
      <c r="BA2773" s="395">
        <v>0</v>
      </c>
      <c r="BB2773" s="395">
        <v>0</v>
      </c>
      <c r="BC2773" s="395">
        <v>0</v>
      </c>
      <c r="BD2773" s="115"/>
      <c r="BE2773" s="115"/>
      <c r="BF2773" s="115">
        <v>2</v>
      </c>
      <c r="BG2773" s="115">
        <v>6</v>
      </c>
      <c r="BH2773" s="423">
        <f t="shared" si="1563"/>
        <v>5.91</v>
      </c>
      <c r="BI2773" s="417">
        <f t="shared" si="1541"/>
        <v>11.82</v>
      </c>
      <c r="BJ2773" s="115"/>
      <c r="BK2773" s="115"/>
      <c r="BQ2773" s="74" t="str">
        <f t="shared" si="1543"/>
        <v xml:space="preserve"> </v>
      </c>
      <c r="BR2773" s="120" t="str">
        <f t="shared" si="1544"/>
        <v xml:space="preserve"> </v>
      </c>
      <c r="BS2773" s="120" t="str">
        <f t="shared" si="1545"/>
        <v xml:space="preserve"> </v>
      </c>
      <c r="BU2773" s="74" t="str">
        <f t="shared" si="1546"/>
        <v xml:space="preserve"> </v>
      </c>
      <c r="BV2773" s="120" t="str">
        <f t="shared" si="1547"/>
        <v xml:space="preserve"> </v>
      </c>
      <c r="BW2773" s="120" t="str">
        <f t="shared" si="1548"/>
        <v xml:space="preserve">  </v>
      </c>
      <c r="BY2773" s="74" t="str">
        <f t="shared" si="1549"/>
        <v xml:space="preserve"> </v>
      </c>
      <c r="BZ2773" s="120" t="str">
        <f t="shared" si="1550"/>
        <v xml:space="preserve"> </v>
      </c>
      <c r="CA2773" s="120" t="str">
        <f t="shared" si="1551"/>
        <v xml:space="preserve"> </v>
      </c>
      <c r="CC2773" s="115" t="str">
        <f t="shared" si="1552"/>
        <v xml:space="preserve"> </v>
      </c>
      <c r="CD2773" s="120" t="str">
        <f t="shared" si="1553"/>
        <v xml:space="preserve"> </v>
      </c>
      <c r="CE2773" s="417" t="str">
        <f t="shared" si="1554"/>
        <v xml:space="preserve"> </v>
      </c>
      <c r="CF2773" s="115"/>
      <c r="CG2773" s="115" t="str">
        <f t="shared" si="1555"/>
        <v xml:space="preserve"> </v>
      </c>
      <c r="CH2773" s="120" t="str">
        <f t="shared" si="1556"/>
        <v xml:space="preserve"> </v>
      </c>
      <c r="CI2773" s="417" t="str">
        <f t="shared" si="1557"/>
        <v xml:space="preserve"> </v>
      </c>
      <c r="CJ2773" s="115"/>
      <c r="CK2773" s="115" t="str">
        <f t="shared" si="1558"/>
        <v xml:space="preserve"> </v>
      </c>
      <c r="CL2773" s="120" t="str">
        <f t="shared" si="1559"/>
        <v xml:space="preserve"> </v>
      </c>
      <c r="CM2773" s="417" t="str">
        <f t="shared" si="1561"/>
        <v xml:space="preserve"> </v>
      </c>
      <c r="IS2773" s="111">
        <v>30.3</v>
      </c>
    </row>
    <row r="2774" spans="2:253" s="74" customFormat="1" ht="17.100000000000001" hidden="1" customHeight="1" x14ac:dyDescent="0.25">
      <c r="B2774" s="504">
        <v>0</v>
      </c>
      <c r="C2774" s="540"/>
      <c r="D2774" s="506">
        <f t="shared" si="1533"/>
        <v>0</v>
      </c>
      <c r="E2774" s="504" t="s">
        <v>864</v>
      </c>
      <c r="F2774" s="508" t="str">
        <f t="shared" si="1565"/>
        <v xml:space="preserve"> </v>
      </c>
      <c r="G2774" s="509" t="s">
        <v>1636</v>
      </c>
      <c r="H2774" s="504" t="str">
        <f>IF('Flanged Parts'!$BB$6=1,"CS",IF('Flanged Parts'!$BB$6=2,"Glv",0))</f>
        <v>Glv</v>
      </c>
      <c r="I2774" s="1035"/>
      <c r="J2774" s="1036"/>
      <c r="K2774" s="516" t="s">
        <v>881</v>
      </c>
      <c r="L2774" s="535"/>
      <c r="M2774" s="517" t="str">
        <f t="shared" si="1562"/>
        <v>Y</v>
      </c>
      <c r="N2774" s="514">
        <f t="shared" si="1534"/>
        <v>65.460000000000008</v>
      </c>
      <c r="O2774" s="514">
        <f t="shared" si="1564"/>
        <v>0</v>
      </c>
      <c r="P2774" s="680">
        <f>'KB Duct Parts'!$AE$3</f>
        <v>0</v>
      </c>
      <c r="Q2774" s="681">
        <f t="shared" si="1529"/>
        <v>0</v>
      </c>
      <c r="R2774" s="682">
        <f t="shared" si="1530"/>
        <v>0</v>
      </c>
      <c r="S2774" s="716">
        <f t="shared" si="1535"/>
        <v>0.2</v>
      </c>
      <c r="T2774" s="679">
        <f t="shared" si="1531"/>
        <v>0</v>
      </c>
      <c r="U2774" s="679">
        <f t="shared" si="1532"/>
        <v>0</v>
      </c>
      <c r="Y2774" s="120"/>
      <c r="AD2774" s="81"/>
      <c r="AF2774" s="370"/>
      <c r="AG2774" s="374"/>
      <c r="AH2774" s="378"/>
      <c r="AI2774" s="381"/>
      <c r="AJ2774" s="386"/>
      <c r="AK2774" s="391"/>
      <c r="AL2774" s="386"/>
      <c r="AM2774" s="363">
        <f t="shared" si="1560"/>
        <v>1</v>
      </c>
      <c r="AN2774" s="578">
        <v>50.2</v>
      </c>
      <c r="AO2774" s="78">
        <f t="shared" si="1542"/>
        <v>0</v>
      </c>
      <c r="AP2774" s="78">
        <f t="shared" si="1536"/>
        <v>0</v>
      </c>
      <c r="AQ2774" s="78">
        <f t="shared" si="1537"/>
        <v>0</v>
      </c>
      <c r="AR2774" s="78">
        <f t="shared" si="1538"/>
        <v>0</v>
      </c>
      <c r="AS2774" s="78">
        <f t="shared" si="1539"/>
        <v>0</v>
      </c>
      <c r="AT2774" s="78">
        <f t="shared" si="1540"/>
        <v>0</v>
      </c>
      <c r="AU2774" s="363" t="s">
        <v>717</v>
      </c>
      <c r="AV2774" s="393"/>
      <c r="AW2774" s="395"/>
      <c r="AX2774" s="395">
        <v>0</v>
      </c>
      <c r="AY2774" s="395">
        <v>0</v>
      </c>
      <c r="AZ2774" s="395">
        <v>0</v>
      </c>
      <c r="BA2774" s="395">
        <v>0</v>
      </c>
      <c r="BB2774" s="395">
        <v>0</v>
      </c>
      <c r="BC2774" s="395">
        <v>0</v>
      </c>
      <c r="BD2774" s="115"/>
      <c r="BE2774" s="115"/>
      <c r="BF2774" s="115">
        <v>2</v>
      </c>
      <c r="BG2774" s="115">
        <v>7</v>
      </c>
      <c r="BH2774" s="423">
        <f t="shared" si="1563"/>
        <v>7.63</v>
      </c>
      <c r="BI2774" s="417">
        <f t="shared" si="1541"/>
        <v>15.26</v>
      </c>
      <c r="BJ2774" s="115"/>
      <c r="BK2774" s="115"/>
      <c r="BQ2774" s="74" t="str">
        <f t="shared" si="1543"/>
        <v xml:space="preserve"> </v>
      </c>
      <c r="BR2774" s="120" t="str">
        <f t="shared" si="1544"/>
        <v xml:space="preserve"> </v>
      </c>
      <c r="BS2774" s="120" t="str">
        <f t="shared" si="1545"/>
        <v xml:space="preserve"> </v>
      </c>
      <c r="BU2774" s="74" t="str">
        <f t="shared" si="1546"/>
        <v xml:space="preserve"> </v>
      </c>
      <c r="BV2774" s="120" t="str">
        <f t="shared" si="1547"/>
        <v xml:space="preserve"> </v>
      </c>
      <c r="BW2774" s="120" t="str">
        <f t="shared" si="1548"/>
        <v xml:space="preserve">  </v>
      </c>
      <c r="BY2774" s="74" t="str">
        <f t="shared" si="1549"/>
        <v xml:space="preserve"> </v>
      </c>
      <c r="BZ2774" s="120" t="str">
        <f t="shared" si="1550"/>
        <v xml:space="preserve"> </v>
      </c>
      <c r="CA2774" s="120" t="str">
        <f t="shared" si="1551"/>
        <v xml:space="preserve"> </v>
      </c>
      <c r="CC2774" s="115" t="str">
        <f t="shared" si="1552"/>
        <v xml:space="preserve"> </v>
      </c>
      <c r="CD2774" s="120" t="str">
        <f t="shared" si="1553"/>
        <v xml:space="preserve"> </v>
      </c>
      <c r="CE2774" s="417" t="str">
        <f t="shared" si="1554"/>
        <v xml:space="preserve"> </v>
      </c>
      <c r="CF2774" s="115"/>
      <c r="CG2774" s="115" t="str">
        <f t="shared" si="1555"/>
        <v xml:space="preserve"> </v>
      </c>
      <c r="CH2774" s="120" t="str">
        <f t="shared" si="1556"/>
        <v xml:space="preserve"> </v>
      </c>
      <c r="CI2774" s="417" t="str">
        <f t="shared" si="1557"/>
        <v xml:space="preserve"> </v>
      </c>
      <c r="CJ2774" s="115"/>
      <c r="CK2774" s="115" t="str">
        <f t="shared" si="1558"/>
        <v xml:space="preserve"> </v>
      </c>
      <c r="CL2774" s="120" t="str">
        <f t="shared" si="1559"/>
        <v xml:space="preserve"> </v>
      </c>
      <c r="CM2774" s="417" t="str">
        <f t="shared" si="1561"/>
        <v xml:space="preserve"> </v>
      </c>
      <c r="IS2774" s="111">
        <v>35</v>
      </c>
    </row>
    <row r="2775" spans="2:253" s="74" customFormat="1" ht="17.100000000000001" hidden="1" customHeight="1" x14ac:dyDescent="0.25">
      <c r="B2775" s="504">
        <v>0</v>
      </c>
      <c r="C2775" s="540"/>
      <c r="D2775" s="506">
        <f t="shared" si="1533"/>
        <v>0</v>
      </c>
      <c r="E2775" s="504" t="s">
        <v>865</v>
      </c>
      <c r="F2775" s="508" t="str">
        <f t="shared" si="1565"/>
        <v xml:space="preserve"> </v>
      </c>
      <c r="G2775" s="509" t="s">
        <v>1636</v>
      </c>
      <c r="H2775" s="504" t="str">
        <f>IF('Flanged Parts'!$BB$6=1,"CS",IF('Flanged Parts'!$BB$6=2,"Glv",0))</f>
        <v>Glv</v>
      </c>
      <c r="I2775" s="1035"/>
      <c r="J2775" s="1036"/>
      <c r="K2775" s="516" t="s">
        <v>881</v>
      </c>
      <c r="L2775" s="535"/>
      <c r="M2775" s="517" t="str">
        <f t="shared" si="1562"/>
        <v>Y</v>
      </c>
      <c r="N2775" s="514">
        <f t="shared" si="1534"/>
        <v>76.88</v>
      </c>
      <c r="O2775" s="514">
        <f t="shared" si="1564"/>
        <v>0</v>
      </c>
      <c r="P2775" s="680">
        <f>'KB Duct Parts'!$AE$3</f>
        <v>0</v>
      </c>
      <c r="Q2775" s="681">
        <f t="shared" si="1529"/>
        <v>0</v>
      </c>
      <c r="R2775" s="682">
        <f t="shared" si="1530"/>
        <v>0</v>
      </c>
      <c r="S2775" s="716">
        <f t="shared" si="1535"/>
        <v>0.2</v>
      </c>
      <c r="T2775" s="679">
        <f t="shared" si="1531"/>
        <v>0</v>
      </c>
      <c r="U2775" s="679">
        <f t="shared" si="1532"/>
        <v>0</v>
      </c>
      <c r="Y2775" s="120"/>
      <c r="AD2775" s="81"/>
      <c r="AF2775" s="370"/>
      <c r="AG2775" s="374"/>
      <c r="AH2775" s="378"/>
      <c r="AI2775" s="381"/>
      <c r="AJ2775" s="386"/>
      <c r="AK2775" s="391"/>
      <c r="AL2775" s="386"/>
      <c r="AM2775" s="363">
        <f t="shared" si="1560"/>
        <v>1</v>
      </c>
      <c r="AN2775" s="578">
        <v>58.3</v>
      </c>
      <c r="AO2775" s="78">
        <f t="shared" si="1542"/>
        <v>0</v>
      </c>
      <c r="AP2775" s="78">
        <f t="shared" si="1536"/>
        <v>0</v>
      </c>
      <c r="AQ2775" s="78">
        <f t="shared" si="1537"/>
        <v>0</v>
      </c>
      <c r="AR2775" s="78">
        <f t="shared" si="1538"/>
        <v>0</v>
      </c>
      <c r="AS2775" s="78">
        <f t="shared" si="1539"/>
        <v>0</v>
      </c>
      <c r="AT2775" s="78">
        <f t="shared" si="1540"/>
        <v>0</v>
      </c>
      <c r="AU2775" s="363" t="s">
        <v>717</v>
      </c>
      <c r="AV2775" s="393"/>
      <c r="AW2775" s="395"/>
      <c r="AX2775" s="395">
        <v>0</v>
      </c>
      <c r="AY2775" s="395">
        <v>0</v>
      </c>
      <c r="AZ2775" s="395">
        <v>0</v>
      </c>
      <c r="BA2775" s="395">
        <v>0</v>
      </c>
      <c r="BB2775" s="395">
        <v>0</v>
      </c>
      <c r="BC2775" s="395">
        <v>0</v>
      </c>
      <c r="BD2775" s="115"/>
      <c r="BE2775" s="115"/>
      <c r="BF2775" s="115">
        <v>2</v>
      </c>
      <c r="BG2775" s="115">
        <v>8</v>
      </c>
      <c r="BH2775" s="423">
        <f t="shared" si="1563"/>
        <v>9.2899999999999991</v>
      </c>
      <c r="BI2775" s="417">
        <f t="shared" si="1541"/>
        <v>18.579999999999998</v>
      </c>
      <c r="BJ2775" s="115"/>
      <c r="BK2775" s="115"/>
      <c r="BQ2775" s="74" t="str">
        <f t="shared" si="1543"/>
        <v xml:space="preserve"> </v>
      </c>
      <c r="BR2775" s="120" t="str">
        <f t="shared" si="1544"/>
        <v xml:space="preserve"> </v>
      </c>
      <c r="BS2775" s="120" t="str">
        <f t="shared" si="1545"/>
        <v xml:space="preserve"> </v>
      </c>
      <c r="BU2775" s="74" t="str">
        <f t="shared" si="1546"/>
        <v xml:space="preserve"> </v>
      </c>
      <c r="BV2775" s="120" t="str">
        <f t="shared" si="1547"/>
        <v xml:space="preserve"> </v>
      </c>
      <c r="BW2775" s="120" t="str">
        <f t="shared" si="1548"/>
        <v xml:space="preserve">  </v>
      </c>
      <c r="BY2775" s="74" t="str">
        <f t="shared" si="1549"/>
        <v xml:space="preserve"> </v>
      </c>
      <c r="BZ2775" s="120" t="str">
        <f t="shared" si="1550"/>
        <v xml:space="preserve"> </v>
      </c>
      <c r="CA2775" s="120" t="str">
        <f t="shared" si="1551"/>
        <v xml:space="preserve"> </v>
      </c>
      <c r="CC2775" s="115" t="str">
        <f t="shared" si="1552"/>
        <v xml:space="preserve"> </v>
      </c>
      <c r="CD2775" s="120" t="str">
        <f t="shared" si="1553"/>
        <v xml:space="preserve"> </v>
      </c>
      <c r="CE2775" s="417" t="str">
        <f t="shared" si="1554"/>
        <v xml:space="preserve"> </v>
      </c>
      <c r="CF2775" s="115"/>
      <c r="CG2775" s="115" t="str">
        <f t="shared" si="1555"/>
        <v xml:space="preserve"> </v>
      </c>
      <c r="CH2775" s="120" t="str">
        <f t="shared" si="1556"/>
        <v xml:space="preserve"> </v>
      </c>
      <c r="CI2775" s="417" t="str">
        <f t="shared" si="1557"/>
        <v xml:space="preserve"> </v>
      </c>
      <c r="CJ2775" s="115"/>
      <c r="CK2775" s="115" t="str">
        <f t="shared" si="1558"/>
        <v xml:space="preserve"> </v>
      </c>
      <c r="CL2775" s="120" t="str">
        <f t="shared" si="1559"/>
        <v xml:space="preserve"> </v>
      </c>
      <c r="CM2775" s="417" t="str">
        <f t="shared" si="1561"/>
        <v xml:space="preserve"> </v>
      </c>
      <c r="IS2775" s="111">
        <v>40.299999999999997</v>
      </c>
    </row>
    <row r="2776" spans="2:253" s="74" customFormat="1" ht="17.100000000000001" hidden="1" customHeight="1" x14ac:dyDescent="0.25">
      <c r="B2776" s="504">
        <v>0</v>
      </c>
      <c r="C2776" s="540"/>
      <c r="D2776" s="506">
        <f t="shared" si="1533"/>
        <v>0</v>
      </c>
      <c r="E2776" s="504" t="s">
        <v>866</v>
      </c>
      <c r="F2776" s="508" t="str">
        <f t="shared" si="1565"/>
        <v xml:space="preserve"> </v>
      </c>
      <c r="G2776" s="509" t="s">
        <v>1636</v>
      </c>
      <c r="H2776" s="504" t="str">
        <f>IF('Flanged Parts'!$BB$6=1,"CS",IF('Flanged Parts'!$BB$6=2,"Glv",0))</f>
        <v>Glv</v>
      </c>
      <c r="I2776" s="1035"/>
      <c r="J2776" s="1036"/>
      <c r="K2776" s="516" t="s">
        <v>881</v>
      </c>
      <c r="L2776" s="535"/>
      <c r="M2776" s="517" t="str">
        <f t="shared" si="1562"/>
        <v>Y</v>
      </c>
      <c r="N2776" s="514">
        <f t="shared" si="1534"/>
        <v>103.46000000000001</v>
      </c>
      <c r="O2776" s="514">
        <f t="shared" si="1564"/>
        <v>0</v>
      </c>
      <c r="P2776" s="680">
        <f>'KB Duct Parts'!$AE$3</f>
        <v>0</v>
      </c>
      <c r="Q2776" s="681">
        <f t="shared" si="1529"/>
        <v>0</v>
      </c>
      <c r="R2776" s="682">
        <f t="shared" si="1530"/>
        <v>0</v>
      </c>
      <c r="S2776" s="716">
        <f t="shared" si="1535"/>
        <v>0.2</v>
      </c>
      <c r="T2776" s="679">
        <f t="shared" si="1531"/>
        <v>0</v>
      </c>
      <c r="U2776" s="679">
        <f t="shared" si="1532"/>
        <v>0</v>
      </c>
      <c r="Y2776" s="120"/>
      <c r="AD2776" s="81"/>
      <c r="AF2776" s="370"/>
      <c r="AG2776" s="374"/>
      <c r="AH2776" s="378"/>
      <c r="AI2776" s="381"/>
      <c r="AJ2776" s="386"/>
      <c r="AK2776" s="391"/>
      <c r="AL2776" s="386"/>
      <c r="AM2776" s="363">
        <f t="shared" si="1560"/>
        <v>1</v>
      </c>
      <c r="AN2776" s="578">
        <v>84.4</v>
      </c>
      <c r="AO2776" s="78">
        <f t="shared" si="1542"/>
        <v>0</v>
      </c>
      <c r="AP2776" s="78">
        <f t="shared" si="1536"/>
        <v>0</v>
      </c>
      <c r="AQ2776" s="78">
        <f t="shared" si="1537"/>
        <v>0</v>
      </c>
      <c r="AR2776" s="78">
        <f t="shared" si="1538"/>
        <v>0</v>
      </c>
      <c r="AS2776" s="78">
        <f t="shared" si="1539"/>
        <v>0</v>
      </c>
      <c r="AT2776" s="78">
        <f t="shared" si="1540"/>
        <v>0</v>
      </c>
      <c r="AU2776" s="363" t="s">
        <v>717</v>
      </c>
      <c r="AV2776" s="393"/>
      <c r="AW2776" s="395"/>
      <c r="AX2776" s="395">
        <v>0</v>
      </c>
      <c r="AY2776" s="395">
        <v>0</v>
      </c>
      <c r="AZ2776" s="395">
        <v>0</v>
      </c>
      <c r="BA2776" s="395">
        <v>0</v>
      </c>
      <c r="BB2776" s="395">
        <v>0</v>
      </c>
      <c r="BC2776" s="395">
        <v>0</v>
      </c>
      <c r="BD2776" s="115"/>
      <c r="BE2776" s="115"/>
      <c r="BF2776" s="115">
        <v>2</v>
      </c>
      <c r="BG2776" s="115">
        <v>9</v>
      </c>
      <c r="BH2776" s="423">
        <f t="shared" si="1563"/>
        <v>9.5299999999999994</v>
      </c>
      <c r="BI2776" s="417">
        <f t="shared" si="1541"/>
        <v>19.059999999999999</v>
      </c>
      <c r="BJ2776" s="115"/>
      <c r="BK2776" s="115"/>
      <c r="BQ2776" s="74" t="str">
        <f t="shared" si="1543"/>
        <v xml:space="preserve"> </v>
      </c>
      <c r="BR2776" s="120" t="str">
        <f t="shared" si="1544"/>
        <v xml:space="preserve"> </v>
      </c>
      <c r="BS2776" s="120" t="str">
        <f t="shared" si="1545"/>
        <v xml:space="preserve"> </v>
      </c>
      <c r="BU2776" s="74" t="str">
        <f t="shared" si="1546"/>
        <v xml:space="preserve"> </v>
      </c>
      <c r="BV2776" s="120" t="str">
        <f t="shared" si="1547"/>
        <v xml:space="preserve"> </v>
      </c>
      <c r="BW2776" s="120" t="str">
        <f t="shared" si="1548"/>
        <v xml:space="preserve">  </v>
      </c>
      <c r="BY2776" s="74" t="str">
        <f t="shared" si="1549"/>
        <v xml:space="preserve"> </v>
      </c>
      <c r="BZ2776" s="120" t="str">
        <f t="shared" si="1550"/>
        <v xml:space="preserve"> </v>
      </c>
      <c r="CA2776" s="120" t="str">
        <f t="shared" si="1551"/>
        <v xml:space="preserve"> </v>
      </c>
      <c r="CC2776" s="115" t="str">
        <f t="shared" si="1552"/>
        <v xml:space="preserve"> </v>
      </c>
      <c r="CD2776" s="120" t="str">
        <f t="shared" si="1553"/>
        <v xml:space="preserve"> </v>
      </c>
      <c r="CE2776" s="417" t="str">
        <f t="shared" si="1554"/>
        <v xml:space="preserve"> </v>
      </c>
      <c r="CF2776" s="115"/>
      <c r="CG2776" s="115" t="str">
        <f t="shared" si="1555"/>
        <v xml:space="preserve"> </v>
      </c>
      <c r="CH2776" s="120" t="str">
        <f t="shared" si="1556"/>
        <v xml:space="preserve"> </v>
      </c>
      <c r="CI2776" s="417" t="str">
        <f t="shared" si="1557"/>
        <v xml:space="preserve"> </v>
      </c>
      <c r="CJ2776" s="115"/>
      <c r="CK2776" s="115" t="str">
        <f t="shared" si="1558"/>
        <v xml:space="preserve"> </v>
      </c>
      <c r="CL2776" s="120" t="str">
        <f t="shared" si="1559"/>
        <v xml:space="preserve"> </v>
      </c>
      <c r="CM2776" s="417" t="str">
        <f t="shared" si="1561"/>
        <v xml:space="preserve"> </v>
      </c>
      <c r="IS2776" s="111">
        <v>56.6</v>
      </c>
    </row>
    <row r="2777" spans="2:253" s="74" customFormat="1" ht="17.100000000000001" hidden="1" customHeight="1" x14ac:dyDescent="0.25">
      <c r="B2777" s="504">
        <v>0</v>
      </c>
      <c r="C2777" s="540"/>
      <c r="D2777" s="506">
        <f t="shared" si="1533"/>
        <v>0</v>
      </c>
      <c r="E2777" s="504" t="s">
        <v>867</v>
      </c>
      <c r="F2777" s="508" t="str">
        <f t="shared" si="1565"/>
        <v xml:space="preserve"> </v>
      </c>
      <c r="G2777" s="509" t="s">
        <v>1636</v>
      </c>
      <c r="H2777" s="504" t="str">
        <f>IF('Flanged Parts'!$BB$6=1,"CS",IF('Flanged Parts'!$BB$6=2,"Glv",0))</f>
        <v>Glv</v>
      </c>
      <c r="I2777" s="1035"/>
      <c r="J2777" s="1036"/>
      <c r="K2777" s="516" t="s">
        <v>881</v>
      </c>
      <c r="L2777" s="535"/>
      <c r="M2777" s="517" t="str">
        <f t="shared" si="1562"/>
        <v>Y</v>
      </c>
      <c r="N2777" s="514">
        <f t="shared" si="1534"/>
        <v>111.94</v>
      </c>
      <c r="O2777" s="514">
        <f t="shared" si="1564"/>
        <v>0</v>
      </c>
      <c r="P2777" s="680">
        <f>'KB Duct Parts'!$AE$3</f>
        <v>0</v>
      </c>
      <c r="Q2777" s="681">
        <f t="shared" si="1529"/>
        <v>0</v>
      </c>
      <c r="R2777" s="682">
        <f t="shared" si="1530"/>
        <v>0</v>
      </c>
      <c r="S2777" s="716">
        <f t="shared" si="1535"/>
        <v>0.2</v>
      </c>
      <c r="T2777" s="679">
        <f t="shared" si="1531"/>
        <v>0</v>
      </c>
      <c r="U2777" s="679">
        <f t="shared" si="1532"/>
        <v>0</v>
      </c>
      <c r="Y2777" s="120"/>
      <c r="AD2777" s="81"/>
      <c r="AF2777" s="370"/>
      <c r="AG2777" s="374"/>
      <c r="AH2777" s="378"/>
      <c r="AI2777" s="381"/>
      <c r="AJ2777" s="386"/>
      <c r="AK2777" s="391"/>
      <c r="AL2777" s="386"/>
      <c r="AM2777" s="363">
        <f t="shared" si="1560"/>
        <v>1</v>
      </c>
      <c r="AN2777" s="578">
        <v>87.6</v>
      </c>
      <c r="AO2777" s="78">
        <f t="shared" si="1542"/>
        <v>0</v>
      </c>
      <c r="AP2777" s="78">
        <f t="shared" si="1536"/>
        <v>0</v>
      </c>
      <c r="AQ2777" s="78">
        <f t="shared" si="1537"/>
        <v>0</v>
      </c>
      <c r="AR2777" s="78">
        <f t="shared" si="1538"/>
        <v>0</v>
      </c>
      <c r="AS2777" s="78">
        <f t="shared" si="1539"/>
        <v>0</v>
      </c>
      <c r="AT2777" s="78">
        <f t="shared" si="1540"/>
        <v>0</v>
      </c>
      <c r="AU2777" s="363" t="s">
        <v>717</v>
      </c>
      <c r="AV2777" s="393"/>
      <c r="AW2777" s="395"/>
      <c r="AX2777" s="395">
        <v>0</v>
      </c>
      <c r="AY2777" s="395">
        <v>0</v>
      </c>
      <c r="AZ2777" s="395">
        <v>0</v>
      </c>
      <c r="BA2777" s="395">
        <v>0</v>
      </c>
      <c r="BB2777" s="395">
        <v>0</v>
      </c>
      <c r="BC2777" s="395">
        <v>0</v>
      </c>
      <c r="BD2777" s="115"/>
      <c r="BE2777" s="115"/>
      <c r="BF2777" s="115">
        <v>2</v>
      </c>
      <c r="BG2777" s="115">
        <v>10</v>
      </c>
      <c r="BH2777" s="423">
        <f t="shared" si="1563"/>
        <v>12.17</v>
      </c>
      <c r="BI2777" s="417">
        <f t="shared" si="1541"/>
        <v>24.34</v>
      </c>
      <c r="BJ2777" s="115"/>
      <c r="BK2777" s="115"/>
      <c r="BQ2777" s="74" t="str">
        <f t="shared" si="1543"/>
        <v xml:space="preserve"> </v>
      </c>
      <c r="BR2777" s="120" t="str">
        <f t="shared" si="1544"/>
        <v xml:space="preserve"> </v>
      </c>
      <c r="BS2777" s="120" t="str">
        <f t="shared" si="1545"/>
        <v xml:space="preserve"> </v>
      </c>
      <c r="BU2777" s="74" t="str">
        <f t="shared" si="1546"/>
        <v xml:space="preserve"> </v>
      </c>
      <c r="BV2777" s="120" t="str">
        <f t="shared" si="1547"/>
        <v xml:space="preserve"> </v>
      </c>
      <c r="BW2777" s="120" t="str">
        <f t="shared" si="1548"/>
        <v xml:space="preserve">  </v>
      </c>
      <c r="BY2777" s="74" t="str">
        <f t="shared" si="1549"/>
        <v xml:space="preserve"> </v>
      </c>
      <c r="BZ2777" s="120" t="str">
        <f t="shared" si="1550"/>
        <v xml:space="preserve"> </v>
      </c>
      <c r="CA2777" s="120" t="str">
        <f t="shared" si="1551"/>
        <v xml:space="preserve"> </v>
      </c>
      <c r="CC2777" s="115" t="str">
        <f t="shared" si="1552"/>
        <v xml:space="preserve"> </v>
      </c>
      <c r="CD2777" s="120" t="str">
        <f t="shared" si="1553"/>
        <v xml:space="preserve"> </v>
      </c>
      <c r="CE2777" s="417" t="str">
        <f t="shared" si="1554"/>
        <v xml:space="preserve"> </v>
      </c>
      <c r="CF2777" s="115"/>
      <c r="CG2777" s="115" t="str">
        <f t="shared" si="1555"/>
        <v xml:space="preserve"> </v>
      </c>
      <c r="CH2777" s="120" t="str">
        <f t="shared" si="1556"/>
        <v xml:space="preserve"> </v>
      </c>
      <c r="CI2777" s="417" t="str">
        <f t="shared" si="1557"/>
        <v xml:space="preserve"> </v>
      </c>
      <c r="CJ2777" s="115"/>
      <c r="CK2777" s="115" t="str">
        <f t="shared" si="1558"/>
        <v xml:space="preserve"> </v>
      </c>
      <c r="CL2777" s="120" t="str">
        <f t="shared" si="1559"/>
        <v xml:space="preserve"> </v>
      </c>
      <c r="CM2777" s="417" t="str">
        <f t="shared" si="1561"/>
        <v xml:space="preserve"> </v>
      </c>
      <c r="IS2777" s="111">
        <v>59.9</v>
      </c>
    </row>
    <row r="2778" spans="2:253" s="74" customFormat="1" ht="17.100000000000001" hidden="1" customHeight="1" x14ac:dyDescent="0.25">
      <c r="B2778" s="504">
        <v>0</v>
      </c>
      <c r="C2778" s="540"/>
      <c r="D2778" s="506">
        <f t="shared" si="1533"/>
        <v>0</v>
      </c>
      <c r="E2778" s="504" t="s">
        <v>868</v>
      </c>
      <c r="F2778" s="508" t="str">
        <f t="shared" si="1565"/>
        <v xml:space="preserve"> </v>
      </c>
      <c r="G2778" s="509" t="s">
        <v>1636</v>
      </c>
      <c r="H2778" s="504" t="str">
        <f>IF('Flanged Parts'!$BB$6=1,"CS",IF('Flanged Parts'!$BB$6=2,"Glv",0))</f>
        <v>Glv</v>
      </c>
      <c r="I2778" s="1035"/>
      <c r="J2778" s="1036"/>
      <c r="K2778" s="516" t="s">
        <v>881</v>
      </c>
      <c r="L2778" s="535"/>
      <c r="M2778" s="517" t="str">
        <f t="shared" si="1562"/>
        <v>Y</v>
      </c>
      <c r="N2778" s="514">
        <f t="shared" si="1534"/>
        <v>130.69999999999999</v>
      </c>
      <c r="O2778" s="514">
        <f t="shared" si="1564"/>
        <v>0</v>
      </c>
      <c r="P2778" s="680">
        <f>'KB Duct Parts'!$AE$3</f>
        <v>0</v>
      </c>
      <c r="Q2778" s="681">
        <f t="shared" ref="Q2778:Q2841" si="1566">IF(B2778&gt;0,N2778*(1-P2778),0)</f>
        <v>0</v>
      </c>
      <c r="R2778" s="682">
        <f t="shared" ref="R2778:R2841" si="1567">B2778*Q2778</f>
        <v>0</v>
      </c>
      <c r="S2778" s="716">
        <f t="shared" si="1535"/>
        <v>0.2</v>
      </c>
      <c r="T2778" s="679">
        <f t="shared" ref="T2778:T2841" si="1568">ROUND(IF(B2778&gt;0,((N2778*(1-(1*S2778)))),0),2)</f>
        <v>0</v>
      </c>
      <c r="U2778" s="679">
        <f t="shared" ref="U2778:U2841" si="1569">B2778*T2778</f>
        <v>0</v>
      </c>
      <c r="Y2778" s="120"/>
      <c r="AD2778" s="81"/>
      <c r="AF2778" s="370"/>
      <c r="AG2778" s="374"/>
      <c r="AH2778" s="378"/>
      <c r="AI2778" s="381"/>
      <c r="AJ2778" s="386"/>
      <c r="AK2778" s="391"/>
      <c r="AL2778" s="386"/>
      <c r="AM2778" s="363">
        <f t="shared" si="1560"/>
        <v>1</v>
      </c>
      <c r="AN2778" s="578">
        <v>102.6</v>
      </c>
      <c r="AO2778" s="78">
        <f t="shared" si="1542"/>
        <v>0</v>
      </c>
      <c r="AP2778" s="78">
        <f t="shared" si="1536"/>
        <v>0</v>
      </c>
      <c r="AQ2778" s="78">
        <f t="shared" si="1537"/>
        <v>0</v>
      </c>
      <c r="AR2778" s="78">
        <f t="shared" si="1538"/>
        <v>0</v>
      </c>
      <c r="AS2778" s="78">
        <f t="shared" si="1539"/>
        <v>0</v>
      </c>
      <c r="AT2778" s="78">
        <f t="shared" si="1540"/>
        <v>0</v>
      </c>
      <c r="AU2778" s="363" t="s">
        <v>717</v>
      </c>
      <c r="AV2778" s="393"/>
      <c r="AW2778" s="395"/>
      <c r="AX2778" s="395">
        <v>0</v>
      </c>
      <c r="AY2778" s="395">
        <v>0</v>
      </c>
      <c r="AZ2778" s="395">
        <v>0</v>
      </c>
      <c r="BA2778" s="395">
        <v>0</v>
      </c>
      <c r="BB2778" s="395">
        <v>0</v>
      </c>
      <c r="BC2778" s="395">
        <v>0</v>
      </c>
      <c r="BD2778" s="115"/>
      <c r="BE2778" s="115"/>
      <c r="BF2778" s="115">
        <v>2</v>
      </c>
      <c r="BG2778" s="115">
        <v>11</v>
      </c>
      <c r="BH2778" s="423">
        <f t="shared" si="1563"/>
        <v>14.05</v>
      </c>
      <c r="BI2778" s="417">
        <f t="shared" si="1541"/>
        <v>28.1</v>
      </c>
      <c r="BJ2778" s="115"/>
      <c r="BK2778" s="115"/>
      <c r="BQ2778" s="74" t="str">
        <f t="shared" si="1543"/>
        <v xml:space="preserve"> </v>
      </c>
      <c r="BR2778" s="120" t="str">
        <f t="shared" si="1544"/>
        <v xml:space="preserve"> </v>
      </c>
      <c r="BS2778" s="120" t="str">
        <f t="shared" si="1545"/>
        <v xml:space="preserve"> </v>
      </c>
      <c r="BU2778" s="74" t="str">
        <f t="shared" si="1546"/>
        <v xml:space="preserve"> </v>
      </c>
      <c r="BV2778" s="120" t="str">
        <f t="shared" si="1547"/>
        <v xml:space="preserve"> </v>
      </c>
      <c r="BW2778" s="120" t="str">
        <f t="shared" si="1548"/>
        <v xml:space="preserve">  </v>
      </c>
      <c r="BY2778" s="74" t="str">
        <f t="shared" si="1549"/>
        <v xml:space="preserve"> </v>
      </c>
      <c r="BZ2778" s="120" t="str">
        <f t="shared" si="1550"/>
        <v xml:space="preserve"> </v>
      </c>
      <c r="CA2778" s="120" t="str">
        <f t="shared" si="1551"/>
        <v xml:space="preserve"> </v>
      </c>
      <c r="CC2778" s="115" t="str">
        <f t="shared" si="1552"/>
        <v xml:space="preserve"> </v>
      </c>
      <c r="CD2778" s="120" t="str">
        <f t="shared" si="1553"/>
        <v xml:space="preserve"> </v>
      </c>
      <c r="CE2778" s="417" t="str">
        <f t="shared" si="1554"/>
        <v xml:space="preserve"> </v>
      </c>
      <c r="CF2778" s="115"/>
      <c r="CG2778" s="115" t="str">
        <f t="shared" si="1555"/>
        <v xml:space="preserve"> </v>
      </c>
      <c r="CH2778" s="120" t="str">
        <f t="shared" si="1556"/>
        <v xml:space="preserve"> </v>
      </c>
      <c r="CI2778" s="417" t="str">
        <f t="shared" si="1557"/>
        <v xml:space="preserve"> </v>
      </c>
      <c r="CJ2778" s="115"/>
      <c r="CK2778" s="115" t="str">
        <f t="shared" si="1558"/>
        <v xml:space="preserve"> </v>
      </c>
      <c r="CL2778" s="120" t="str">
        <f t="shared" si="1559"/>
        <v xml:space="preserve"> </v>
      </c>
      <c r="CM2778" s="417" t="str">
        <f t="shared" si="1561"/>
        <v xml:space="preserve"> </v>
      </c>
      <c r="IS2778" s="111">
        <v>69.599999999999994</v>
      </c>
    </row>
    <row r="2779" spans="2:253" s="74" customFormat="1" ht="17.100000000000001" hidden="1" customHeight="1" x14ac:dyDescent="0.25">
      <c r="B2779" s="504">
        <v>0</v>
      </c>
      <c r="C2779" s="540"/>
      <c r="D2779" s="506">
        <f t="shared" ref="D2779:D2818" si="1570">IF(AM2779=1,C2779,(C2779&amp;"  ("&amp;L2779&amp;"ga)"))</f>
        <v>0</v>
      </c>
      <c r="E2779" s="504" t="s">
        <v>869</v>
      </c>
      <c r="F2779" s="508" t="str">
        <f t="shared" si="1565"/>
        <v xml:space="preserve"> </v>
      </c>
      <c r="G2779" s="509" t="s">
        <v>1636</v>
      </c>
      <c r="H2779" s="504" t="str">
        <f>IF('Flanged Parts'!$BB$6=1,"CS",IF('Flanged Parts'!$BB$6=2,"Glv",0))</f>
        <v>Glv</v>
      </c>
      <c r="I2779" s="1035"/>
      <c r="J2779" s="1036"/>
      <c r="K2779" s="516" t="s">
        <v>881</v>
      </c>
      <c r="L2779" s="535"/>
      <c r="M2779" s="517" t="str">
        <f t="shared" si="1562"/>
        <v>Y</v>
      </c>
      <c r="N2779" s="514">
        <f t="shared" si="1534"/>
        <v>145.52000000000001</v>
      </c>
      <c r="O2779" s="514">
        <f t="shared" si="1564"/>
        <v>0</v>
      </c>
      <c r="P2779" s="680">
        <f>'KB Duct Parts'!$AE$3</f>
        <v>0</v>
      </c>
      <c r="Q2779" s="681">
        <f t="shared" si="1566"/>
        <v>0</v>
      </c>
      <c r="R2779" s="682">
        <f t="shared" si="1567"/>
        <v>0</v>
      </c>
      <c r="S2779" s="716">
        <f t="shared" si="1535"/>
        <v>0.2</v>
      </c>
      <c r="T2779" s="679">
        <f t="shared" si="1568"/>
        <v>0</v>
      </c>
      <c r="U2779" s="679">
        <f t="shared" si="1569"/>
        <v>0</v>
      </c>
      <c r="Y2779" s="120"/>
      <c r="AD2779" s="81"/>
      <c r="AF2779" s="370"/>
      <c r="AG2779" s="374"/>
      <c r="AH2779" s="378"/>
      <c r="AI2779" s="381"/>
      <c r="AJ2779" s="386"/>
      <c r="AK2779" s="391"/>
      <c r="AL2779" s="386"/>
      <c r="AM2779" s="363">
        <f t="shared" si="1560"/>
        <v>1</v>
      </c>
      <c r="AN2779" s="578">
        <v>115</v>
      </c>
      <c r="AO2779" s="78">
        <f t="shared" si="1542"/>
        <v>0</v>
      </c>
      <c r="AP2779" s="78">
        <f t="shared" si="1536"/>
        <v>0</v>
      </c>
      <c r="AQ2779" s="78">
        <f t="shared" si="1537"/>
        <v>0</v>
      </c>
      <c r="AR2779" s="78">
        <f t="shared" si="1538"/>
        <v>0</v>
      </c>
      <c r="AS2779" s="78">
        <f t="shared" si="1539"/>
        <v>0</v>
      </c>
      <c r="AT2779" s="78">
        <f t="shared" si="1540"/>
        <v>0</v>
      </c>
      <c r="AU2779" s="363" t="s">
        <v>717</v>
      </c>
      <c r="AV2779" s="393"/>
      <c r="AW2779" s="395"/>
      <c r="AX2779" s="395">
        <v>0</v>
      </c>
      <c r="AY2779" s="395">
        <v>0</v>
      </c>
      <c r="AZ2779" s="395">
        <v>0</v>
      </c>
      <c r="BA2779" s="395">
        <v>0</v>
      </c>
      <c r="BB2779" s="395">
        <v>0</v>
      </c>
      <c r="BC2779" s="395">
        <v>0</v>
      </c>
      <c r="BD2779" s="115"/>
      <c r="BE2779" s="115"/>
      <c r="BF2779" s="115">
        <v>2</v>
      </c>
      <c r="BG2779" s="115">
        <v>12</v>
      </c>
      <c r="BH2779" s="423">
        <f t="shared" si="1563"/>
        <v>15.26</v>
      </c>
      <c r="BI2779" s="417">
        <f t="shared" si="1541"/>
        <v>30.52</v>
      </c>
      <c r="BJ2779" s="115"/>
      <c r="BK2779" s="115"/>
      <c r="BQ2779" s="74" t="str">
        <f t="shared" si="1543"/>
        <v xml:space="preserve"> </v>
      </c>
      <c r="BR2779" s="120" t="str">
        <f t="shared" si="1544"/>
        <v xml:space="preserve"> </v>
      </c>
      <c r="BS2779" s="120" t="str">
        <f t="shared" si="1545"/>
        <v xml:space="preserve"> </v>
      </c>
      <c r="BU2779" s="74" t="str">
        <f t="shared" si="1546"/>
        <v xml:space="preserve"> </v>
      </c>
      <c r="BV2779" s="120" t="str">
        <f t="shared" si="1547"/>
        <v xml:space="preserve"> </v>
      </c>
      <c r="BW2779" s="120" t="str">
        <f t="shared" si="1548"/>
        <v xml:space="preserve">  </v>
      </c>
      <c r="BY2779" s="74" t="str">
        <f t="shared" si="1549"/>
        <v xml:space="preserve"> </v>
      </c>
      <c r="BZ2779" s="120" t="str">
        <f t="shared" si="1550"/>
        <v xml:space="preserve"> </v>
      </c>
      <c r="CA2779" s="120" t="str">
        <f t="shared" si="1551"/>
        <v xml:space="preserve"> </v>
      </c>
      <c r="CC2779" s="115" t="str">
        <f t="shared" si="1552"/>
        <v xml:space="preserve"> </v>
      </c>
      <c r="CD2779" s="120" t="str">
        <f t="shared" si="1553"/>
        <v xml:space="preserve"> </v>
      </c>
      <c r="CE2779" s="417" t="str">
        <f t="shared" si="1554"/>
        <v xml:space="preserve"> </v>
      </c>
      <c r="CF2779" s="115"/>
      <c r="CG2779" s="115" t="str">
        <f t="shared" si="1555"/>
        <v xml:space="preserve"> </v>
      </c>
      <c r="CH2779" s="120" t="str">
        <f t="shared" si="1556"/>
        <v xml:space="preserve"> </v>
      </c>
      <c r="CI2779" s="417" t="str">
        <f t="shared" si="1557"/>
        <v xml:space="preserve"> </v>
      </c>
      <c r="CJ2779" s="115"/>
      <c r="CK2779" s="115" t="str">
        <f t="shared" si="1558"/>
        <v xml:space="preserve"> </v>
      </c>
      <c r="CL2779" s="120" t="str">
        <f t="shared" si="1559"/>
        <v xml:space="preserve"> </v>
      </c>
      <c r="CM2779" s="417" t="str">
        <f t="shared" si="1561"/>
        <v xml:space="preserve"> </v>
      </c>
      <c r="IS2779" s="111">
        <v>78.599999999999994</v>
      </c>
    </row>
    <row r="2780" spans="2:253" s="74" customFormat="1" ht="17.100000000000001" hidden="1" customHeight="1" x14ac:dyDescent="0.25">
      <c r="B2780" s="504">
        <v>0</v>
      </c>
      <c r="C2780" s="540"/>
      <c r="D2780" s="506">
        <f t="shared" si="1570"/>
        <v>0</v>
      </c>
      <c r="E2780" s="504" t="s">
        <v>870</v>
      </c>
      <c r="F2780" s="508" t="str">
        <f t="shared" si="1565"/>
        <v xml:space="preserve"> </v>
      </c>
      <c r="G2780" s="509" t="s">
        <v>1636</v>
      </c>
      <c r="H2780" s="504" t="str">
        <f>IF('Flanged Parts'!$BB$6=1,"CS",IF('Flanged Parts'!$BB$6=2,"Glv",0))</f>
        <v>Glv</v>
      </c>
      <c r="I2780" s="1035"/>
      <c r="J2780" s="1036"/>
      <c r="K2780" s="516" t="s">
        <v>881</v>
      </c>
      <c r="L2780" s="535"/>
      <c r="M2780" s="517" t="str">
        <f t="shared" si="1562"/>
        <v>Y</v>
      </c>
      <c r="N2780" s="514">
        <f t="shared" si="1534"/>
        <v>161.18</v>
      </c>
      <c r="O2780" s="514">
        <f t="shared" si="1564"/>
        <v>0</v>
      </c>
      <c r="P2780" s="680">
        <f>'KB Duct Parts'!$AE$3</f>
        <v>0</v>
      </c>
      <c r="Q2780" s="681">
        <f t="shared" si="1566"/>
        <v>0</v>
      </c>
      <c r="R2780" s="682">
        <f t="shared" si="1567"/>
        <v>0</v>
      </c>
      <c r="S2780" s="716">
        <f t="shared" si="1535"/>
        <v>0.2</v>
      </c>
      <c r="T2780" s="679">
        <f t="shared" si="1568"/>
        <v>0</v>
      </c>
      <c r="U2780" s="679">
        <f t="shared" si="1569"/>
        <v>0</v>
      </c>
      <c r="Y2780" s="120"/>
      <c r="AD2780" s="81"/>
      <c r="AF2780" s="370"/>
      <c r="AG2780" s="374"/>
      <c r="AH2780" s="378"/>
      <c r="AI2780" s="381"/>
      <c r="AJ2780" s="386"/>
      <c r="AK2780" s="391"/>
      <c r="AL2780" s="386"/>
      <c r="AM2780" s="363">
        <f t="shared" si="1560"/>
        <v>1</v>
      </c>
      <c r="AN2780" s="578">
        <v>125.9</v>
      </c>
      <c r="AO2780" s="78">
        <f t="shared" si="1542"/>
        <v>0</v>
      </c>
      <c r="AP2780" s="78">
        <f t="shared" si="1536"/>
        <v>0</v>
      </c>
      <c r="AQ2780" s="78">
        <f t="shared" si="1537"/>
        <v>0</v>
      </c>
      <c r="AR2780" s="78">
        <f t="shared" si="1538"/>
        <v>0</v>
      </c>
      <c r="AS2780" s="78">
        <f t="shared" si="1539"/>
        <v>0</v>
      </c>
      <c r="AT2780" s="78">
        <f t="shared" si="1540"/>
        <v>0</v>
      </c>
      <c r="AU2780" s="363" t="s">
        <v>717</v>
      </c>
      <c r="AV2780" s="393"/>
      <c r="AW2780" s="395"/>
      <c r="AX2780" s="395">
        <v>0</v>
      </c>
      <c r="AY2780" s="395">
        <v>0</v>
      </c>
      <c r="AZ2780" s="395">
        <v>0</v>
      </c>
      <c r="BA2780" s="395">
        <v>0</v>
      </c>
      <c r="BB2780" s="395">
        <v>0</v>
      </c>
      <c r="BC2780" s="395">
        <v>0</v>
      </c>
      <c r="BD2780" s="115"/>
      <c r="BE2780" s="115"/>
      <c r="BF2780" s="115">
        <v>2</v>
      </c>
      <c r="BG2780" s="115">
        <v>13</v>
      </c>
      <c r="BH2780" s="423">
        <f t="shared" si="1563"/>
        <v>17.64</v>
      </c>
      <c r="BI2780" s="417">
        <f t="shared" si="1541"/>
        <v>35.28</v>
      </c>
      <c r="BJ2780" s="115"/>
      <c r="BK2780" s="115"/>
      <c r="BQ2780" s="74" t="str">
        <f t="shared" si="1543"/>
        <v xml:space="preserve"> </v>
      </c>
      <c r="BR2780" s="120" t="str">
        <f t="shared" si="1544"/>
        <v xml:space="preserve"> </v>
      </c>
      <c r="BS2780" s="120" t="str">
        <f t="shared" si="1545"/>
        <v xml:space="preserve"> </v>
      </c>
      <c r="BU2780" s="74" t="str">
        <f t="shared" si="1546"/>
        <v xml:space="preserve"> </v>
      </c>
      <c r="BV2780" s="120" t="str">
        <f t="shared" si="1547"/>
        <v xml:space="preserve"> </v>
      </c>
      <c r="BW2780" s="120" t="str">
        <f t="shared" si="1548"/>
        <v xml:space="preserve">  </v>
      </c>
      <c r="BY2780" s="74" t="str">
        <f t="shared" si="1549"/>
        <v xml:space="preserve"> </v>
      </c>
      <c r="BZ2780" s="120" t="str">
        <f t="shared" si="1550"/>
        <v xml:space="preserve"> </v>
      </c>
      <c r="CA2780" s="120" t="str">
        <f t="shared" si="1551"/>
        <v xml:space="preserve"> </v>
      </c>
      <c r="CC2780" s="115" t="str">
        <f t="shared" si="1552"/>
        <v xml:space="preserve"> </v>
      </c>
      <c r="CD2780" s="120" t="str">
        <f t="shared" si="1553"/>
        <v xml:space="preserve"> </v>
      </c>
      <c r="CE2780" s="417" t="str">
        <f t="shared" si="1554"/>
        <v xml:space="preserve"> </v>
      </c>
      <c r="CF2780" s="115"/>
      <c r="CG2780" s="115" t="str">
        <f t="shared" si="1555"/>
        <v xml:space="preserve"> </v>
      </c>
      <c r="CH2780" s="120" t="str">
        <f t="shared" si="1556"/>
        <v xml:space="preserve"> </v>
      </c>
      <c r="CI2780" s="417" t="str">
        <f t="shared" si="1557"/>
        <v xml:space="preserve"> </v>
      </c>
      <c r="CJ2780" s="115"/>
      <c r="CK2780" s="115" t="str">
        <f t="shared" si="1558"/>
        <v xml:space="preserve"> </v>
      </c>
      <c r="CL2780" s="120" t="str">
        <f t="shared" si="1559"/>
        <v xml:space="preserve"> </v>
      </c>
      <c r="CM2780" s="417" t="str">
        <f t="shared" si="1561"/>
        <v xml:space="preserve"> </v>
      </c>
      <c r="IS2780" s="111">
        <v>86.2</v>
      </c>
    </row>
    <row r="2781" spans="2:253" s="74" customFormat="1" ht="17.100000000000001" hidden="1" customHeight="1" x14ac:dyDescent="0.25">
      <c r="B2781" s="504">
        <v>0</v>
      </c>
      <c r="C2781" s="540"/>
      <c r="D2781" s="506">
        <f t="shared" si="1570"/>
        <v>0</v>
      </c>
      <c r="E2781" s="504" t="s">
        <v>871</v>
      </c>
      <c r="F2781" s="508" t="str">
        <f t="shared" si="1565"/>
        <v xml:space="preserve"> </v>
      </c>
      <c r="G2781" s="509" t="s">
        <v>1636</v>
      </c>
      <c r="H2781" s="504" t="str">
        <f>IF('Flanged Parts'!$BB$6=1,"CS",IF('Flanged Parts'!$BB$6=2,"Glv",0))</f>
        <v>Glv</v>
      </c>
      <c r="I2781" s="1035"/>
      <c r="J2781" s="1036"/>
      <c r="K2781" s="516" t="s">
        <v>881</v>
      </c>
      <c r="L2781" s="535"/>
      <c r="M2781" s="517" t="str">
        <f t="shared" si="1562"/>
        <v>Y</v>
      </c>
      <c r="N2781" s="514">
        <f t="shared" si="1534"/>
        <v>171.92</v>
      </c>
      <c r="O2781" s="514">
        <f t="shared" si="1564"/>
        <v>0</v>
      </c>
      <c r="P2781" s="680">
        <f>'KB Duct Parts'!$AE$3</f>
        <v>0</v>
      </c>
      <c r="Q2781" s="681">
        <f t="shared" si="1566"/>
        <v>0</v>
      </c>
      <c r="R2781" s="682">
        <f t="shared" si="1567"/>
        <v>0</v>
      </c>
      <c r="S2781" s="716">
        <f t="shared" si="1535"/>
        <v>0.2</v>
      </c>
      <c r="T2781" s="679">
        <f t="shared" si="1568"/>
        <v>0</v>
      </c>
      <c r="U2781" s="679">
        <f t="shared" si="1569"/>
        <v>0</v>
      </c>
      <c r="Y2781" s="120"/>
      <c r="AD2781" s="81"/>
      <c r="AF2781" s="370"/>
      <c r="AG2781" s="374"/>
      <c r="AH2781" s="378"/>
      <c r="AI2781" s="381"/>
      <c r="AJ2781" s="386"/>
      <c r="AK2781" s="391"/>
      <c r="AL2781" s="386"/>
      <c r="AM2781" s="363">
        <f t="shared" si="1560"/>
        <v>1</v>
      </c>
      <c r="AN2781" s="578">
        <v>131.6</v>
      </c>
      <c r="AO2781" s="78">
        <f t="shared" si="1542"/>
        <v>0</v>
      </c>
      <c r="AP2781" s="78">
        <f t="shared" si="1536"/>
        <v>0</v>
      </c>
      <c r="AQ2781" s="78">
        <f t="shared" si="1537"/>
        <v>0</v>
      </c>
      <c r="AR2781" s="78">
        <f t="shared" si="1538"/>
        <v>0</v>
      </c>
      <c r="AS2781" s="78">
        <f t="shared" si="1539"/>
        <v>0</v>
      </c>
      <c r="AT2781" s="78">
        <f t="shared" si="1540"/>
        <v>0</v>
      </c>
      <c r="AU2781" s="363" t="s">
        <v>717</v>
      </c>
      <c r="AV2781" s="393"/>
      <c r="AW2781" s="395"/>
      <c r="AX2781" s="395">
        <v>0</v>
      </c>
      <c r="AY2781" s="395">
        <v>0</v>
      </c>
      <c r="AZ2781" s="395">
        <v>0</v>
      </c>
      <c r="BA2781" s="395">
        <v>0</v>
      </c>
      <c r="BB2781" s="395">
        <v>0</v>
      </c>
      <c r="BC2781" s="395">
        <v>0</v>
      </c>
      <c r="BD2781" s="115"/>
      <c r="BE2781" s="115"/>
      <c r="BF2781" s="115">
        <v>2</v>
      </c>
      <c r="BG2781" s="115">
        <v>14</v>
      </c>
      <c r="BH2781" s="423">
        <f t="shared" si="1563"/>
        <v>20.16</v>
      </c>
      <c r="BI2781" s="417">
        <f t="shared" si="1541"/>
        <v>40.32</v>
      </c>
      <c r="BJ2781" s="115"/>
      <c r="BK2781" s="115"/>
      <c r="BQ2781" s="74" t="str">
        <f t="shared" si="1543"/>
        <v xml:space="preserve"> </v>
      </c>
      <c r="BR2781" s="120" t="str">
        <f t="shared" si="1544"/>
        <v xml:space="preserve"> </v>
      </c>
      <c r="BS2781" s="120" t="str">
        <f t="shared" si="1545"/>
        <v xml:space="preserve"> </v>
      </c>
      <c r="BU2781" s="74" t="str">
        <f t="shared" si="1546"/>
        <v xml:space="preserve"> </v>
      </c>
      <c r="BV2781" s="120" t="str">
        <f t="shared" si="1547"/>
        <v xml:space="preserve"> </v>
      </c>
      <c r="BW2781" s="120" t="str">
        <f t="shared" si="1548"/>
        <v xml:space="preserve">  </v>
      </c>
      <c r="BY2781" s="74" t="str">
        <f t="shared" si="1549"/>
        <v xml:space="preserve"> </v>
      </c>
      <c r="BZ2781" s="120" t="str">
        <f t="shared" si="1550"/>
        <v xml:space="preserve"> </v>
      </c>
      <c r="CA2781" s="120" t="str">
        <f t="shared" si="1551"/>
        <v xml:space="preserve"> </v>
      </c>
      <c r="CC2781" s="115" t="str">
        <f t="shared" si="1552"/>
        <v xml:space="preserve"> </v>
      </c>
      <c r="CD2781" s="120" t="str">
        <f t="shared" si="1553"/>
        <v xml:space="preserve"> </v>
      </c>
      <c r="CE2781" s="417" t="str">
        <f t="shared" si="1554"/>
        <v xml:space="preserve"> </v>
      </c>
      <c r="CF2781" s="115"/>
      <c r="CG2781" s="115" t="str">
        <f t="shared" si="1555"/>
        <v xml:space="preserve"> </v>
      </c>
      <c r="CH2781" s="120" t="str">
        <f t="shared" si="1556"/>
        <v xml:space="preserve"> </v>
      </c>
      <c r="CI2781" s="417" t="str">
        <f t="shared" si="1557"/>
        <v xml:space="preserve"> </v>
      </c>
      <c r="CJ2781" s="115"/>
      <c r="CK2781" s="115" t="str">
        <f t="shared" si="1558"/>
        <v xml:space="preserve"> </v>
      </c>
      <c r="CL2781" s="120" t="str">
        <f t="shared" si="1559"/>
        <v xml:space="preserve"> </v>
      </c>
      <c r="CM2781" s="417" t="str">
        <f t="shared" si="1561"/>
        <v xml:space="preserve"> </v>
      </c>
      <c r="IS2781" s="111">
        <v>91.2</v>
      </c>
    </row>
    <row r="2782" spans="2:253" s="74" customFormat="1" ht="17.100000000000001" hidden="1" customHeight="1" x14ac:dyDescent="0.25">
      <c r="B2782" s="504">
        <v>0</v>
      </c>
      <c r="C2782" s="540"/>
      <c r="D2782" s="506">
        <f t="shared" si="1570"/>
        <v>0</v>
      </c>
      <c r="E2782" s="504" t="s">
        <v>872</v>
      </c>
      <c r="F2782" s="508" t="str">
        <f t="shared" si="1565"/>
        <v xml:space="preserve"> </v>
      </c>
      <c r="G2782" s="509" t="s">
        <v>1636</v>
      </c>
      <c r="H2782" s="504" t="str">
        <f>IF('Flanged Parts'!$BB$6=1,"CS",IF('Flanged Parts'!$BB$6=2,"Glv",0))</f>
        <v>Glv</v>
      </c>
      <c r="I2782" s="1035"/>
      <c r="J2782" s="1036"/>
      <c r="K2782" s="516" t="s">
        <v>881</v>
      </c>
      <c r="L2782" s="535"/>
      <c r="M2782" s="517" t="str">
        <f t="shared" si="1562"/>
        <v>Y</v>
      </c>
      <c r="N2782" s="514">
        <f t="shared" si="1534"/>
        <v>183.4</v>
      </c>
      <c r="O2782" s="514">
        <f t="shared" si="1564"/>
        <v>0</v>
      </c>
      <c r="P2782" s="680">
        <f>'KB Duct Parts'!$AE$3</f>
        <v>0</v>
      </c>
      <c r="Q2782" s="681">
        <f t="shared" si="1566"/>
        <v>0</v>
      </c>
      <c r="R2782" s="682">
        <f t="shared" si="1567"/>
        <v>0</v>
      </c>
      <c r="S2782" s="716">
        <f t="shared" si="1535"/>
        <v>0.2</v>
      </c>
      <c r="T2782" s="679">
        <f t="shared" si="1568"/>
        <v>0</v>
      </c>
      <c r="U2782" s="679">
        <f t="shared" si="1569"/>
        <v>0</v>
      </c>
      <c r="Y2782" s="120"/>
      <c r="AD2782" s="81"/>
      <c r="AF2782" s="370"/>
      <c r="AG2782" s="374"/>
      <c r="AH2782" s="378"/>
      <c r="AI2782" s="381"/>
      <c r="AJ2782" s="386"/>
      <c r="AK2782" s="391"/>
      <c r="AL2782" s="386"/>
      <c r="AM2782" s="363">
        <f t="shared" si="1560"/>
        <v>1</v>
      </c>
      <c r="AN2782" s="578">
        <v>139.4</v>
      </c>
      <c r="AO2782" s="78">
        <f t="shared" si="1542"/>
        <v>0</v>
      </c>
      <c r="AP2782" s="78">
        <f t="shared" si="1536"/>
        <v>0</v>
      </c>
      <c r="AQ2782" s="78">
        <f t="shared" si="1537"/>
        <v>0</v>
      </c>
      <c r="AR2782" s="78">
        <f t="shared" si="1538"/>
        <v>0</v>
      </c>
      <c r="AS2782" s="78">
        <f t="shared" si="1539"/>
        <v>0</v>
      </c>
      <c r="AT2782" s="78">
        <f t="shared" si="1540"/>
        <v>0</v>
      </c>
      <c r="AU2782" s="363" t="s">
        <v>717</v>
      </c>
      <c r="AV2782" s="393"/>
      <c r="AW2782" s="395"/>
      <c r="AX2782" s="395">
        <v>0</v>
      </c>
      <c r="AY2782" s="395">
        <v>0</v>
      </c>
      <c r="AZ2782" s="395">
        <v>0</v>
      </c>
      <c r="BA2782" s="395">
        <v>0</v>
      </c>
      <c r="BB2782" s="395">
        <v>0</v>
      </c>
      <c r="BC2782" s="395">
        <v>0</v>
      </c>
      <c r="BD2782" s="115"/>
      <c r="BE2782" s="115"/>
      <c r="BF2782" s="115">
        <v>2</v>
      </c>
      <c r="BG2782" s="115">
        <v>15</v>
      </c>
      <c r="BH2782" s="423">
        <f t="shared" si="1563"/>
        <v>22</v>
      </c>
      <c r="BI2782" s="417">
        <f t="shared" si="1541"/>
        <v>44</v>
      </c>
      <c r="BJ2782" s="115"/>
      <c r="BK2782" s="115"/>
      <c r="BQ2782" s="74" t="str">
        <f t="shared" si="1543"/>
        <v xml:space="preserve"> </v>
      </c>
      <c r="BR2782" s="120" t="str">
        <f t="shared" si="1544"/>
        <v xml:space="preserve"> </v>
      </c>
      <c r="BS2782" s="120" t="str">
        <f t="shared" si="1545"/>
        <v xml:space="preserve"> </v>
      </c>
      <c r="BU2782" s="74" t="str">
        <f t="shared" si="1546"/>
        <v xml:space="preserve"> </v>
      </c>
      <c r="BV2782" s="120" t="str">
        <f t="shared" si="1547"/>
        <v xml:space="preserve"> </v>
      </c>
      <c r="BW2782" s="120" t="str">
        <f t="shared" si="1548"/>
        <v xml:space="preserve">  </v>
      </c>
      <c r="BY2782" s="74" t="str">
        <f t="shared" si="1549"/>
        <v xml:space="preserve"> </v>
      </c>
      <c r="BZ2782" s="120" t="str">
        <f t="shared" si="1550"/>
        <v xml:space="preserve"> </v>
      </c>
      <c r="CA2782" s="120" t="str">
        <f t="shared" si="1551"/>
        <v xml:space="preserve"> </v>
      </c>
      <c r="CC2782" s="115" t="str">
        <f t="shared" si="1552"/>
        <v xml:space="preserve"> </v>
      </c>
      <c r="CD2782" s="120" t="str">
        <f t="shared" si="1553"/>
        <v xml:space="preserve"> </v>
      </c>
      <c r="CE2782" s="417" t="str">
        <f t="shared" si="1554"/>
        <v xml:space="preserve"> </v>
      </c>
      <c r="CF2782" s="115"/>
      <c r="CG2782" s="115" t="str">
        <f t="shared" si="1555"/>
        <v xml:space="preserve"> </v>
      </c>
      <c r="CH2782" s="120" t="str">
        <f t="shared" si="1556"/>
        <v xml:space="preserve"> </v>
      </c>
      <c r="CI2782" s="417" t="str">
        <f t="shared" si="1557"/>
        <v xml:space="preserve"> </v>
      </c>
      <c r="CJ2782" s="115"/>
      <c r="CK2782" s="115" t="str">
        <f t="shared" si="1558"/>
        <v xml:space="preserve"> </v>
      </c>
      <c r="CL2782" s="120" t="str">
        <f t="shared" si="1559"/>
        <v xml:space="preserve"> </v>
      </c>
      <c r="CM2782" s="417" t="str">
        <f t="shared" si="1561"/>
        <v xml:space="preserve"> </v>
      </c>
      <c r="IS2782" s="111">
        <v>98.5</v>
      </c>
    </row>
    <row r="2783" spans="2:253" s="74" customFormat="1" ht="17.100000000000001" hidden="1" customHeight="1" x14ac:dyDescent="0.25">
      <c r="B2783" s="504">
        <f>IF('KB Duct Parts'!$BL$14=1,'Flanged Elbows'!AK7,0)</f>
        <v>0</v>
      </c>
      <c r="C2783" s="508" t="s">
        <v>1637</v>
      </c>
      <c r="D2783" s="506" t="str">
        <f t="shared" si="1570"/>
        <v>22204.9L</v>
      </c>
      <c r="E2783" s="504" t="s">
        <v>861</v>
      </c>
      <c r="F2783" s="508" t="str">
        <f t="shared" si="1565"/>
        <v xml:space="preserve"> </v>
      </c>
      <c r="G2783" s="509" t="s">
        <v>462</v>
      </c>
      <c r="H2783" s="504" t="str">
        <f>IF('Flanged Parts'!$BB$6=1,"CS",IF('Flanged Parts'!$BB$6=2,"Glv",0))</f>
        <v>Glv</v>
      </c>
      <c r="I2783" s="1035"/>
      <c r="J2783" s="1036"/>
      <c r="K2783" s="516" t="s">
        <v>881</v>
      </c>
      <c r="L2783" s="535"/>
      <c r="M2783" s="517" t="str">
        <f t="shared" si="1562"/>
        <v>Y</v>
      </c>
      <c r="N2783" s="514">
        <f t="shared" si="1534"/>
        <v>59.16</v>
      </c>
      <c r="O2783" s="514">
        <f t="shared" si="1564"/>
        <v>0</v>
      </c>
      <c r="P2783" s="680">
        <f>'KB Duct Parts'!$AE$3</f>
        <v>0</v>
      </c>
      <c r="Q2783" s="681">
        <f t="shared" si="1566"/>
        <v>0</v>
      </c>
      <c r="R2783" s="682">
        <f t="shared" si="1567"/>
        <v>0</v>
      </c>
      <c r="S2783" s="716">
        <f t="shared" si="1535"/>
        <v>0.2</v>
      </c>
      <c r="T2783" s="679">
        <f t="shared" si="1568"/>
        <v>0</v>
      </c>
      <c r="U2783" s="679">
        <f t="shared" si="1569"/>
        <v>0</v>
      </c>
      <c r="Y2783" s="120"/>
      <c r="AD2783" s="81"/>
      <c r="AF2783" s="370"/>
      <c r="AG2783" s="374"/>
      <c r="AH2783" s="378"/>
      <c r="AI2783" s="381"/>
      <c r="AJ2783" s="386"/>
      <c r="AK2783" s="391"/>
      <c r="AL2783" s="386"/>
      <c r="AM2783" s="363">
        <f t="shared" si="1560"/>
        <v>1</v>
      </c>
      <c r="AN2783" s="578">
        <v>51.5</v>
      </c>
      <c r="AO2783" s="78">
        <f t="shared" si="1542"/>
        <v>0</v>
      </c>
      <c r="AP2783" s="78">
        <f t="shared" si="1536"/>
        <v>0</v>
      </c>
      <c r="AQ2783" s="78">
        <f t="shared" si="1537"/>
        <v>0</v>
      </c>
      <c r="AR2783" s="78">
        <f t="shared" si="1538"/>
        <v>0</v>
      </c>
      <c r="AS2783" s="78">
        <f t="shared" si="1539"/>
        <v>0</v>
      </c>
      <c r="AT2783" s="78">
        <f t="shared" si="1540"/>
        <v>0</v>
      </c>
      <c r="AU2783" s="363" t="s">
        <v>717</v>
      </c>
      <c r="AV2783" s="393"/>
      <c r="AW2783" s="395"/>
      <c r="AX2783" s="395">
        <v>0</v>
      </c>
      <c r="AY2783" s="395">
        <v>0</v>
      </c>
      <c r="AZ2783" s="395">
        <v>0</v>
      </c>
      <c r="BA2783" s="395">
        <v>0</v>
      </c>
      <c r="BB2783" s="395">
        <v>0</v>
      </c>
      <c r="BC2783" s="395">
        <v>0</v>
      </c>
      <c r="BD2783" s="115"/>
      <c r="BE2783" s="115"/>
      <c r="BF2783" s="115">
        <v>2</v>
      </c>
      <c r="BG2783" s="115">
        <v>4</v>
      </c>
      <c r="BH2783" s="423">
        <f t="shared" si="1563"/>
        <v>3.83</v>
      </c>
      <c r="BI2783" s="417">
        <f t="shared" si="1541"/>
        <v>7.66</v>
      </c>
      <c r="BJ2783" s="115"/>
      <c r="BK2783" s="115"/>
      <c r="BQ2783" s="74" t="str">
        <f t="shared" si="1543"/>
        <v xml:space="preserve"> </v>
      </c>
      <c r="BR2783" s="120" t="str">
        <f t="shared" si="1544"/>
        <v xml:space="preserve"> </v>
      </c>
      <c r="BS2783" s="120" t="str">
        <f t="shared" si="1545"/>
        <v xml:space="preserve"> </v>
      </c>
      <c r="BU2783" s="74" t="str">
        <f t="shared" si="1546"/>
        <v xml:space="preserve"> </v>
      </c>
      <c r="BV2783" s="120" t="str">
        <f t="shared" si="1547"/>
        <v xml:space="preserve"> </v>
      </c>
      <c r="BW2783" s="120" t="str">
        <f t="shared" si="1548"/>
        <v xml:space="preserve">  </v>
      </c>
      <c r="BY2783" s="74" t="str">
        <f t="shared" si="1549"/>
        <v xml:space="preserve"> </v>
      </c>
      <c r="BZ2783" s="120" t="str">
        <f t="shared" si="1550"/>
        <v xml:space="preserve"> </v>
      </c>
      <c r="CA2783" s="120" t="str">
        <f t="shared" si="1551"/>
        <v xml:space="preserve"> </v>
      </c>
      <c r="CC2783" s="115" t="str">
        <f t="shared" si="1552"/>
        <v xml:space="preserve"> </v>
      </c>
      <c r="CD2783" s="120" t="str">
        <f t="shared" si="1553"/>
        <v xml:space="preserve"> </v>
      </c>
      <c r="CE2783" s="417" t="str">
        <f t="shared" si="1554"/>
        <v xml:space="preserve"> </v>
      </c>
      <c r="CF2783" s="115"/>
      <c r="CG2783" s="115" t="str">
        <f t="shared" si="1555"/>
        <v xml:space="preserve"> </v>
      </c>
      <c r="CH2783" s="120" t="str">
        <f t="shared" si="1556"/>
        <v xml:space="preserve"> </v>
      </c>
      <c r="CI2783" s="417" t="str">
        <f t="shared" si="1557"/>
        <v xml:space="preserve"> </v>
      </c>
      <c r="CJ2783" s="115"/>
      <c r="CK2783" s="115" t="str">
        <f t="shared" si="1558"/>
        <v xml:space="preserve"> </v>
      </c>
      <c r="CL2783" s="120" t="str">
        <f t="shared" si="1559"/>
        <v xml:space="preserve"> </v>
      </c>
      <c r="CM2783" s="417" t="str">
        <f t="shared" si="1561"/>
        <v xml:space="preserve"> </v>
      </c>
      <c r="IS2783" s="111">
        <v>30.2</v>
      </c>
    </row>
    <row r="2784" spans="2:253" s="74" customFormat="1" ht="17.100000000000001" hidden="1" customHeight="1" x14ac:dyDescent="0.25">
      <c r="B2784" s="504">
        <f>IF('KB Duct Parts'!$BL$14=1,'Flanged Elbows'!AK8,0)</f>
        <v>0</v>
      </c>
      <c r="C2784" s="508" t="s">
        <v>1638</v>
      </c>
      <c r="D2784" s="506" t="str">
        <f t="shared" si="1570"/>
        <v>22205.9L</v>
      </c>
      <c r="E2784" s="504" t="s">
        <v>862</v>
      </c>
      <c r="F2784" s="508" t="str">
        <f t="shared" si="1565"/>
        <v xml:space="preserve"> </v>
      </c>
      <c r="G2784" s="509" t="s">
        <v>462</v>
      </c>
      <c r="H2784" s="504" t="str">
        <f>IF('Flanged Parts'!$BB$6=1,"CS",IF('Flanged Parts'!$BB$6=2,"Glv",0))</f>
        <v>Glv</v>
      </c>
      <c r="I2784" s="1035"/>
      <c r="J2784" s="1036"/>
      <c r="K2784" s="516" t="s">
        <v>881</v>
      </c>
      <c r="L2784" s="535"/>
      <c r="M2784" s="517" t="str">
        <f t="shared" si="1562"/>
        <v>Y</v>
      </c>
      <c r="N2784" s="514">
        <f t="shared" si="1534"/>
        <v>71</v>
      </c>
      <c r="O2784" s="514">
        <f t="shared" si="1564"/>
        <v>0</v>
      </c>
      <c r="P2784" s="680">
        <f>'KB Duct Parts'!$AE$3</f>
        <v>0</v>
      </c>
      <c r="Q2784" s="681">
        <f t="shared" si="1566"/>
        <v>0</v>
      </c>
      <c r="R2784" s="682">
        <f t="shared" si="1567"/>
        <v>0</v>
      </c>
      <c r="S2784" s="716">
        <f t="shared" si="1535"/>
        <v>0.2</v>
      </c>
      <c r="T2784" s="679">
        <f t="shared" si="1568"/>
        <v>0</v>
      </c>
      <c r="U2784" s="679">
        <f t="shared" si="1569"/>
        <v>0</v>
      </c>
      <c r="Y2784" s="120"/>
      <c r="AD2784" s="81"/>
      <c r="AF2784" s="370"/>
      <c r="AG2784" s="374"/>
      <c r="AH2784" s="378"/>
      <c r="AI2784" s="381"/>
      <c r="AJ2784" s="386"/>
      <c r="AK2784" s="391"/>
      <c r="AL2784" s="386"/>
      <c r="AM2784" s="363">
        <f t="shared" si="1560"/>
        <v>1</v>
      </c>
      <c r="AN2784" s="578">
        <v>61.2</v>
      </c>
      <c r="AO2784" s="78">
        <f t="shared" si="1542"/>
        <v>0</v>
      </c>
      <c r="AP2784" s="78">
        <f t="shared" si="1536"/>
        <v>0</v>
      </c>
      <c r="AQ2784" s="78">
        <f t="shared" si="1537"/>
        <v>0</v>
      </c>
      <c r="AR2784" s="78">
        <f t="shared" si="1538"/>
        <v>0</v>
      </c>
      <c r="AS2784" s="78">
        <f t="shared" si="1539"/>
        <v>0</v>
      </c>
      <c r="AT2784" s="78">
        <f t="shared" si="1540"/>
        <v>0</v>
      </c>
      <c r="AU2784" s="363" t="s">
        <v>717</v>
      </c>
      <c r="AV2784" s="393"/>
      <c r="AW2784" s="395"/>
      <c r="AX2784" s="395">
        <v>0</v>
      </c>
      <c r="AY2784" s="395">
        <v>0</v>
      </c>
      <c r="AZ2784" s="395">
        <v>0</v>
      </c>
      <c r="BA2784" s="395">
        <v>0</v>
      </c>
      <c r="BB2784" s="395">
        <v>0</v>
      </c>
      <c r="BC2784" s="395">
        <v>0</v>
      </c>
      <c r="BD2784" s="115"/>
      <c r="BE2784" s="115"/>
      <c r="BF2784" s="115">
        <v>2</v>
      </c>
      <c r="BG2784" s="115">
        <v>5</v>
      </c>
      <c r="BH2784" s="423">
        <f t="shared" si="1563"/>
        <v>4.9000000000000004</v>
      </c>
      <c r="BI2784" s="417">
        <f t="shared" si="1541"/>
        <v>9.8000000000000007</v>
      </c>
      <c r="BJ2784" s="115"/>
      <c r="BK2784" s="115"/>
      <c r="BQ2784" s="74" t="str">
        <f t="shared" si="1543"/>
        <v xml:space="preserve"> </v>
      </c>
      <c r="BR2784" s="120" t="str">
        <f t="shared" si="1544"/>
        <v xml:space="preserve"> </v>
      </c>
      <c r="BS2784" s="120" t="str">
        <f t="shared" si="1545"/>
        <v xml:space="preserve"> </v>
      </c>
      <c r="BU2784" s="74" t="str">
        <f t="shared" si="1546"/>
        <v xml:space="preserve"> </v>
      </c>
      <c r="BV2784" s="120" t="str">
        <f t="shared" si="1547"/>
        <v xml:space="preserve"> </v>
      </c>
      <c r="BW2784" s="120" t="str">
        <f t="shared" si="1548"/>
        <v xml:space="preserve">  </v>
      </c>
      <c r="BY2784" s="74" t="str">
        <f t="shared" si="1549"/>
        <v xml:space="preserve"> </v>
      </c>
      <c r="BZ2784" s="120" t="str">
        <f t="shared" si="1550"/>
        <v xml:space="preserve"> </v>
      </c>
      <c r="CA2784" s="120" t="str">
        <f t="shared" si="1551"/>
        <v xml:space="preserve"> </v>
      </c>
      <c r="CC2784" s="115" t="str">
        <f t="shared" si="1552"/>
        <v xml:space="preserve"> </v>
      </c>
      <c r="CD2784" s="120" t="str">
        <f t="shared" si="1553"/>
        <v xml:space="preserve"> </v>
      </c>
      <c r="CE2784" s="417" t="str">
        <f t="shared" si="1554"/>
        <v xml:space="preserve"> </v>
      </c>
      <c r="CF2784" s="115"/>
      <c r="CG2784" s="115" t="str">
        <f t="shared" si="1555"/>
        <v xml:space="preserve"> </v>
      </c>
      <c r="CH2784" s="120" t="str">
        <f t="shared" si="1556"/>
        <v xml:space="preserve"> </v>
      </c>
      <c r="CI2784" s="417" t="str">
        <f t="shared" si="1557"/>
        <v xml:space="preserve"> </v>
      </c>
      <c r="CJ2784" s="115"/>
      <c r="CK2784" s="115" t="str">
        <f t="shared" si="1558"/>
        <v xml:space="preserve"> </v>
      </c>
      <c r="CL2784" s="120" t="str">
        <f t="shared" si="1559"/>
        <v xml:space="preserve"> </v>
      </c>
      <c r="CM2784" s="417" t="str">
        <f t="shared" si="1561"/>
        <v xml:space="preserve"> </v>
      </c>
      <c r="IS2784" s="111">
        <v>35.5</v>
      </c>
    </row>
    <row r="2785" spans="2:253" s="74" customFormat="1" ht="17.100000000000001" hidden="1" customHeight="1" x14ac:dyDescent="0.25">
      <c r="B2785" s="504">
        <f>IF('KB Duct Parts'!$BL$14=1,'Flanged Elbows'!AK9,0)</f>
        <v>0</v>
      </c>
      <c r="C2785" s="508" t="s">
        <v>1639</v>
      </c>
      <c r="D2785" s="506" t="str">
        <f t="shared" si="1570"/>
        <v>22206.9L</v>
      </c>
      <c r="E2785" s="504" t="s">
        <v>863</v>
      </c>
      <c r="F2785" s="508" t="str">
        <f t="shared" si="1565"/>
        <v xml:space="preserve"> </v>
      </c>
      <c r="G2785" s="509" t="s">
        <v>462</v>
      </c>
      <c r="H2785" s="504" t="str">
        <f>IF('Flanged Parts'!$BB$6=1,"CS",IF('Flanged Parts'!$BB$6=2,"Glv",0))</f>
        <v>Glv</v>
      </c>
      <c r="I2785" s="1035"/>
      <c r="J2785" s="1036"/>
      <c r="K2785" s="516" t="s">
        <v>881</v>
      </c>
      <c r="L2785" s="535"/>
      <c r="M2785" s="517" t="str">
        <f t="shared" si="1562"/>
        <v>Y</v>
      </c>
      <c r="N2785" s="514">
        <f t="shared" si="1534"/>
        <v>81.02000000000001</v>
      </c>
      <c r="O2785" s="514">
        <f t="shared" si="1564"/>
        <v>0</v>
      </c>
      <c r="P2785" s="680">
        <f>'KB Duct Parts'!$AE$3</f>
        <v>0</v>
      </c>
      <c r="Q2785" s="681">
        <f t="shared" si="1566"/>
        <v>0</v>
      </c>
      <c r="R2785" s="682">
        <f t="shared" si="1567"/>
        <v>0</v>
      </c>
      <c r="S2785" s="716">
        <f t="shared" si="1535"/>
        <v>0.2</v>
      </c>
      <c r="T2785" s="679">
        <f t="shared" si="1568"/>
        <v>0</v>
      </c>
      <c r="U2785" s="679">
        <f t="shared" si="1569"/>
        <v>0</v>
      </c>
      <c r="Y2785" s="120"/>
      <c r="AD2785" s="81"/>
      <c r="AF2785" s="370"/>
      <c r="AG2785" s="374"/>
      <c r="AH2785" s="378"/>
      <c r="AI2785" s="381"/>
      <c r="AJ2785" s="386"/>
      <c r="AK2785" s="391"/>
      <c r="AL2785" s="386"/>
      <c r="AM2785" s="363">
        <f t="shared" si="1560"/>
        <v>1</v>
      </c>
      <c r="AN2785" s="578">
        <v>69.2</v>
      </c>
      <c r="AO2785" s="78">
        <f t="shared" si="1542"/>
        <v>0</v>
      </c>
      <c r="AP2785" s="78">
        <f t="shared" si="1536"/>
        <v>0</v>
      </c>
      <c r="AQ2785" s="78">
        <f t="shared" si="1537"/>
        <v>0</v>
      </c>
      <c r="AR2785" s="78">
        <f t="shared" si="1538"/>
        <v>0</v>
      </c>
      <c r="AS2785" s="78">
        <f t="shared" si="1539"/>
        <v>0</v>
      </c>
      <c r="AT2785" s="78">
        <f t="shared" si="1540"/>
        <v>0</v>
      </c>
      <c r="AU2785" s="363" t="s">
        <v>717</v>
      </c>
      <c r="AV2785" s="393"/>
      <c r="AW2785" s="395"/>
      <c r="AX2785" s="395">
        <v>0</v>
      </c>
      <c r="AY2785" s="395">
        <v>0</v>
      </c>
      <c r="AZ2785" s="395">
        <v>0</v>
      </c>
      <c r="BA2785" s="395">
        <v>0</v>
      </c>
      <c r="BB2785" s="395">
        <v>0</v>
      </c>
      <c r="BC2785" s="395">
        <v>0</v>
      </c>
      <c r="BD2785" s="115"/>
      <c r="BE2785" s="115"/>
      <c r="BF2785" s="115">
        <v>2</v>
      </c>
      <c r="BG2785" s="115">
        <v>6</v>
      </c>
      <c r="BH2785" s="423">
        <f t="shared" si="1563"/>
        <v>5.91</v>
      </c>
      <c r="BI2785" s="417">
        <f t="shared" si="1541"/>
        <v>11.82</v>
      </c>
      <c r="BJ2785" s="115"/>
      <c r="BK2785" s="115"/>
      <c r="BQ2785" s="74" t="str">
        <f t="shared" si="1543"/>
        <v xml:space="preserve"> </v>
      </c>
      <c r="BR2785" s="120" t="str">
        <f t="shared" si="1544"/>
        <v xml:space="preserve"> </v>
      </c>
      <c r="BS2785" s="120" t="str">
        <f t="shared" si="1545"/>
        <v xml:space="preserve"> </v>
      </c>
      <c r="BU2785" s="74" t="str">
        <f t="shared" si="1546"/>
        <v xml:space="preserve"> </v>
      </c>
      <c r="BV2785" s="120" t="str">
        <f t="shared" si="1547"/>
        <v xml:space="preserve"> </v>
      </c>
      <c r="BW2785" s="120" t="str">
        <f t="shared" si="1548"/>
        <v xml:space="preserve">  </v>
      </c>
      <c r="BY2785" s="74" t="str">
        <f t="shared" si="1549"/>
        <v xml:space="preserve"> </v>
      </c>
      <c r="BZ2785" s="120" t="str">
        <f t="shared" si="1550"/>
        <v xml:space="preserve"> </v>
      </c>
      <c r="CA2785" s="120" t="str">
        <f t="shared" si="1551"/>
        <v xml:space="preserve"> </v>
      </c>
      <c r="CC2785" s="115" t="str">
        <f t="shared" si="1552"/>
        <v xml:space="preserve"> </v>
      </c>
      <c r="CD2785" s="120" t="str">
        <f t="shared" si="1553"/>
        <v xml:space="preserve"> </v>
      </c>
      <c r="CE2785" s="417" t="str">
        <f t="shared" si="1554"/>
        <v xml:space="preserve"> </v>
      </c>
      <c r="CF2785" s="115"/>
      <c r="CG2785" s="115" t="str">
        <f t="shared" si="1555"/>
        <v xml:space="preserve"> </v>
      </c>
      <c r="CH2785" s="120" t="str">
        <f t="shared" si="1556"/>
        <v xml:space="preserve"> </v>
      </c>
      <c r="CI2785" s="417" t="str">
        <f t="shared" si="1557"/>
        <v xml:space="preserve"> </v>
      </c>
      <c r="CJ2785" s="115"/>
      <c r="CK2785" s="115" t="str">
        <f t="shared" si="1558"/>
        <v xml:space="preserve"> </v>
      </c>
      <c r="CL2785" s="120" t="str">
        <f t="shared" si="1559"/>
        <v xml:space="preserve"> </v>
      </c>
      <c r="CM2785" s="417" t="str">
        <f t="shared" si="1561"/>
        <v xml:space="preserve"> </v>
      </c>
      <c r="IS2785" s="111">
        <v>40.799999999999997</v>
      </c>
    </row>
    <row r="2786" spans="2:253" s="74" customFormat="1" ht="17.100000000000001" hidden="1" customHeight="1" x14ac:dyDescent="0.25">
      <c r="B2786" s="504">
        <f>IF('KB Duct Parts'!$BL$14=1,'Flanged Elbows'!AK10,0)</f>
        <v>0</v>
      </c>
      <c r="C2786" s="508" t="s">
        <v>1640</v>
      </c>
      <c r="D2786" s="506" t="str">
        <f t="shared" si="1570"/>
        <v>22207.9L</v>
      </c>
      <c r="E2786" s="504" t="s">
        <v>864</v>
      </c>
      <c r="F2786" s="508" t="str">
        <f t="shared" si="1565"/>
        <v xml:space="preserve"> </v>
      </c>
      <c r="G2786" s="509" t="s">
        <v>462</v>
      </c>
      <c r="H2786" s="504" t="str">
        <f>IF('Flanged Parts'!$BB$6=1,"CS",IF('Flanged Parts'!$BB$6=2,"Glv",0))</f>
        <v>Glv</v>
      </c>
      <c r="I2786" s="1035"/>
      <c r="J2786" s="1036"/>
      <c r="K2786" s="516" t="s">
        <v>881</v>
      </c>
      <c r="L2786" s="535"/>
      <c r="M2786" s="517" t="str">
        <f t="shared" si="1562"/>
        <v>Y</v>
      </c>
      <c r="N2786" s="514">
        <f t="shared" si="1534"/>
        <v>97.660000000000011</v>
      </c>
      <c r="O2786" s="514">
        <f t="shared" si="1564"/>
        <v>0</v>
      </c>
      <c r="P2786" s="680">
        <f>'KB Duct Parts'!$AE$3</f>
        <v>0</v>
      </c>
      <c r="Q2786" s="681">
        <f t="shared" si="1566"/>
        <v>0</v>
      </c>
      <c r="R2786" s="682">
        <f t="shared" si="1567"/>
        <v>0</v>
      </c>
      <c r="S2786" s="716">
        <f t="shared" si="1535"/>
        <v>0.2</v>
      </c>
      <c r="T2786" s="679">
        <f t="shared" si="1568"/>
        <v>0</v>
      </c>
      <c r="U2786" s="679">
        <f t="shared" si="1569"/>
        <v>0</v>
      </c>
      <c r="Y2786" s="120"/>
      <c r="AD2786" s="81"/>
      <c r="AF2786" s="370"/>
      <c r="AG2786" s="374"/>
      <c r="AH2786" s="378"/>
      <c r="AI2786" s="381"/>
      <c r="AJ2786" s="386"/>
      <c r="AK2786" s="391"/>
      <c r="AL2786" s="386"/>
      <c r="AM2786" s="363">
        <f t="shared" si="1560"/>
        <v>1</v>
      </c>
      <c r="AN2786" s="578">
        <v>82.4</v>
      </c>
      <c r="AO2786" s="78">
        <f t="shared" si="1542"/>
        <v>0</v>
      </c>
      <c r="AP2786" s="78">
        <f t="shared" si="1536"/>
        <v>0</v>
      </c>
      <c r="AQ2786" s="78">
        <f t="shared" si="1537"/>
        <v>0</v>
      </c>
      <c r="AR2786" s="78">
        <f t="shared" si="1538"/>
        <v>0</v>
      </c>
      <c r="AS2786" s="78">
        <f t="shared" si="1539"/>
        <v>0</v>
      </c>
      <c r="AT2786" s="78">
        <f t="shared" si="1540"/>
        <v>0</v>
      </c>
      <c r="AU2786" s="363" t="s">
        <v>717</v>
      </c>
      <c r="AV2786" s="393"/>
      <c r="AW2786" s="395"/>
      <c r="AX2786" s="395">
        <v>0</v>
      </c>
      <c r="AY2786" s="395">
        <v>0</v>
      </c>
      <c r="AZ2786" s="395">
        <v>0</v>
      </c>
      <c r="BA2786" s="395">
        <v>0</v>
      </c>
      <c r="BB2786" s="395">
        <v>0</v>
      </c>
      <c r="BC2786" s="395">
        <v>0</v>
      </c>
      <c r="BD2786" s="115"/>
      <c r="BE2786" s="115"/>
      <c r="BF2786" s="115">
        <v>2</v>
      </c>
      <c r="BG2786" s="115">
        <v>7</v>
      </c>
      <c r="BH2786" s="423">
        <f t="shared" si="1563"/>
        <v>7.63</v>
      </c>
      <c r="BI2786" s="417">
        <f t="shared" si="1541"/>
        <v>15.26</v>
      </c>
      <c r="BJ2786" s="115"/>
      <c r="BK2786" s="115"/>
      <c r="BQ2786" s="74" t="str">
        <f t="shared" si="1543"/>
        <v xml:space="preserve"> </v>
      </c>
      <c r="BR2786" s="120" t="str">
        <f t="shared" si="1544"/>
        <v xml:space="preserve"> </v>
      </c>
      <c r="BS2786" s="120" t="str">
        <f t="shared" si="1545"/>
        <v xml:space="preserve"> </v>
      </c>
      <c r="BU2786" s="74" t="str">
        <f t="shared" si="1546"/>
        <v xml:space="preserve"> </v>
      </c>
      <c r="BV2786" s="120" t="str">
        <f t="shared" si="1547"/>
        <v xml:space="preserve"> </v>
      </c>
      <c r="BW2786" s="120" t="str">
        <f t="shared" si="1548"/>
        <v xml:space="preserve">  </v>
      </c>
      <c r="BY2786" s="74" t="str">
        <f t="shared" si="1549"/>
        <v xml:space="preserve"> </v>
      </c>
      <c r="BZ2786" s="120" t="str">
        <f t="shared" si="1550"/>
        <v xml:space="preserve"> </v>
      </c>
      <c r="CA2786" s="120" t="str">
        <f t="shared" si="1551"/>
        <v xml:space="preserve"> </v>
      </c>
      <c r="CC2786" s="115" t="str">
        <f t="shared" si="1552"/>
        <v xml:space="preserve"> </v>
      </c>
      <c r="CD2786" s="120" t="str">
        <f t="shared" si="1553"/>
        <v xml:space="preserve"> </v>
      </c>
      <c r="CE2786" s="417" t="str">
        <f t="shared" si="1554"/>
        <v xml:space="preserve"> </v>
      </c>
      <c r="CF2786" s="115"/>
      <c r="CG2786" s="115" t="str">
        <f t="shared" si="1555"/>
        <v xml:space="preserve"> </v>
      </c>
      <c r="CH2786" s="120" t="str">
        <f t="shared" si="1556"/>
        <v xml:space="preserve"> </v>
      </c>
      <c r="CI2786" s="417" t="str">
        <f t="shared" si="1557"/>
        <v xml:space="preserve"> </v>
      </c>
      <c r="CJ2786" s="115"/>
      <c r="CK2786" s="115" t="str">
        <f t="shared" si="1558"/>
        <v xml:space="preserve"> </v>
      </c>
      <c r="CL2786" s="120" t="str">
        <f t="shared" si="1559"/>
        <v xml:space="preserve"> </v>
      </c>
      <c r="CM2786" s="417" t="str">
        <f t="shared" si="1561"/>
        <v xml:space="preserve"> </v>
      </c>
      <c r="IS2786" s="111">
        <v>49.1</v>
      </c>
    </row>
    <row r="2787" spans="2:253" s="74" customFormat="1" ht="17.100000000000001" hidden="1" customHeight="1" x14ac:dyDescent="0.25">
      <c r="B2787" s="504">
        <f>IF('KB Duct Parts'!$BL$14=1,'Flanged Elbows'!AK11,0)</f>
        <v>0</v>
      </c>
      <c r="C2787" s="508" t="s">
        <v>1641</v>
      </c>
      <c r="D2787" s="506" t="str">
        <f t="shared" si="1570"/>
        <v>22208.9L</v>
      </c>
      <c r="E2787" s="504" t="s">
        <v>865</v>
      </c>
      <c r="F2787" s="508" t="str">
        <f t="shared" si="1565"/>
        <v xml:space="preserve"> </v>
      </c>
      <c r="G2787" s="509" t="s">
        <v>462</v>
      </c>
      <c r="H2787" s="504" t="str">
        <f>IF('Flanged Parts'!$BB$6=1,"CS",IF('Flanged Parts'!$BB$6=2,"Glv",0))</f>
        <v>Glv</v>
      </c>
      <c r="I2787" s="1035"/>
      <c r="J2787" s="1036"/>
      <c r="K2787" s="516" t="s">
        <v>881</v>
      </c>
      <c r="L2787" s="535"/>
      <c r="M2787" s="517" t="str">
        <f t="shared" si="1562"/>
        <v>Y</v>
      </c>
      <c r="N2787" s="514">
        <f t="shared" si="1534"/>
        <v>115.28</v>
      </c>
      <c r="O2787" s="514">
        <f t="shared" si="1564"/>
        <v>0</v>
      </c>
      <c r="P2787" s="680">
        <f>'KB Duct Parts'!$AE$3</f>
        <v>0</v>
      </c>
      <c r="Q2787" s="681">
        <f t="shared" si="1566"/>
        <v>0</v>
      </c>
      <c r="R2787" s="682">
        <f t="shared" si="1567"/>
        <v>0</v>
      </c>
      <c r="S2787" s="716">
        <f t="shared" si="1535"/>
        <v>0.2</v>
      </c>
      <c r="T2787" s="679">
        <f t="shared" si="1568"/>
        <v>0</v>
      </c>
      <c r="U2787" s="679">
        <f t="shared" si="1569"/>
        <v>0</v>
      </c>
      <c r="Y2787" s="120"/>
      <c r="AD2787" s="81"/>
      <c r="AF2787" s="370"/>
      <c r="AG2787" s="374"/>
      <c r="AH2787" s="378"/>
      <c r="AI2787" s="381"/>
      <c r="AJ2787" s="386"/>
      <c r="AK2787" s="391"/>
      <c r="AL2787" s="386"/>
      <c r="AM2787" s="363">
        <f t="shared" si="1560"/>
        <v>1</v>
      </c>
      <c r="AN2787" s="578">
        <v>96.7</v>
      </c>
      <c r="AO2787" s="78">
        <f t="shared" si="1542"/>
        <v>0</v>
      </c>
      <c r="AP2787" s="78">
        <f t="shared" si="1536"/>
        <v>0</v>
      </c>
      <c r="AQ2787" s="78">
        <f t="shared" si="1537"/>
        <v>0</v>
      </c>
      <c r="AR2787" s="78">
        <f t="shared" si="1538"/>
        <v>0</v>
      </c>
      <c r="AS2787" s="78">
        <f t="shared" si="1539"/>
        <v>0</v>
      </c>
      <c r="AT2787" s="78">
        <f t="shared" si="1540"/>
        <v>0</v>
      </c>
      <c r="AU2787" s="363" t="s">
        <v>717</v>
      </c>
      <c r="AV2787" s="393"/>
      <c r="AW2787" s="395"/>
      <c r="AX2787" s="395">
        <v>0</v>
      </c>
      <c r="AY2787" s="395">
        <v>0</v>
      </c>
      <c r="AZ2787" s="395">
        <v>0</v>
      </c>
      <c r="BA2787" s="395">
        <v>0</v>
      </c>
      <c r="BB2787" s="395">
        <v>0</v>
      </c>
      <c r="BC2787" s="395">
        <v>0</v>
      </c>
      <c r="BD2787" s="115"/>
      <c r="BE2787" s="115"/>
      <c r="BF2787" s="115">
        <v>2</v>
      </c>
      <c r="BG2787" s="115">
        <v>8</v>
      </c>
      <c r="BH2787" s="423">
        <f t="shared" si="1563"/>
        <v>9.2899999999999991</v>
      </c>
      <c r="BI2787" s="417">
        <f t="shared" si="1541"/>
        <v>18.579999999999998</v>
      </c>
      <c r="BJ2787" s="115"/>
      <c r="BK2787" s="115"/>
      <c r="BQ2787" s="74" t="str">
        <f t="shared" si="1543"/>
        <v xml:space="preserve"> </v>
      </c>
      <c r="BR2787" s="120" t="str">
        <f t="shared" si="1544"/>
        <v xml:space="preserve"> </v>
      </c>
      <c r="BS2787" s="120" t="str">
        <f t="shared" si="1545"/>
        <v xml:space="preserve"> </v>
      </c>
      <c r="BU2787" s="74" t="str">
        <f t="shared" si="1546"/>
        <v xml:space="preserve"> </v>
      </c>
      <c r="BV2787" s="120" t="str">
        <f t="shared" si="1547"/>
        <v xml:space="preserve"> </v>
      </c>
      <c r="BW2787" s="120" t="str">
        <f t="shared" si="1548"/>
        <v xml:space="preserve">  </v>
      </c>
      <c r="BY2787" s="74" t="str">
        <f t="shared" si="1549"/>
        <v xml:space="preserve"> </v>
      </c>
      <c r="BZ2787" s="120" t="str">
        <f t="shared" si="1550"/>
        <v xml:space="preserve"> </v>
      </c>
      <c r="CA2787" s="120" t="str">
        <f t="shared" si="1551"/>
        <v xml:space="preserve"> </v>
      </c>
      <c r="CC2787" s="115" t="str">
        <f t="shared" si="1552"/>
        <v xml:space="preserve"> </v>
      </c>
      <c r="CD2787" s="120" t="str">
        <f t="shared" si="1553"/>
        <v xml:space="preserve"> </v>
      </c>
      <c r="CE2787" s="417" t="str">
        <f t="shared" si="1554"/>
        <v xml:space="preserve"> </v>
      </c>
      <c r="CF2787" s="115"/>
      <c r="CG2787" s="115" t="str">
        <f t="shared" si="1555"/>
        <v xml:space="preserve"> </v>
      </c>
      <c r="CH2787" s="120" t="str">
        <f t="shared" si="1556"/>
        <v xml:space="preserve"> </v>
      </c>
      <c r="CI2787" s="417" t="str">
        <f t="shared" si="1557"/>
        <v xml:space="preserve"> </v>
      </c>
      <c r="CJ2787" s="115"/>
      <c r="CK2787" s="115" t="str">
        <f t="shared" si="1558"/>
        <v xml:space="preserve"> </v>
      </c>
      <c r="CL2787" s="120" t="str">
        <f t="shared" si="1559"/>
        <v xml:space="preserve"> </v>
      </c>
      <c r="CM2787" s="417" t="str">
        <f t="shared" si="1561"/>
        <v xml:space="preserve"> </v>
      </c>
      <c r="IS2787" s="111">
        <v>57.3</v>
      </c>
    </row>
    <row r="2788" spans="2:253" s="74" customFormat="1" ht="17.100000000000001" hidden="1" customHeight="1" x14ac:dyDescent="0.25">
      <c r="B2788" s="504">
        <f>IF('KB Duct Parts'!$BL$14=1,'Flanged Elbows'!AK12,0)</f>
        <v>0</v>
      </c>
      <c r="C2788" s="508" t="s">
        <v>1642</v>
      </c>
      <c r="D2788" s="506" t="str">
        <f t="shared" si="1570"/>
        <v>22209.9L</v>
      </c>
      <c r="E2788" s="504" t="s">
        <v>866</v>
      </c>
      <c r="F2788" s="508" t="str">
        <f t="shared" si="1565"/>
        <v xml:space="preserve"> </v>
      </c>
      <c r="G2788" s="509" t="s">
        <v>462</v>
      </c>
      <c r="H2788" s="504" t="str">
        <f>IF('Flanged Parts'!$BB$6=1,"CS",IF('Flanged Parts'!$BB$6=2,"Glv",0))</f>
        <v>Glv</v>
      </c>
      <c r="I2788" s="1035"/>
      <c r="J2788" s="1036"/>
      <c r="K2788" s="516" t="s">
        <v>881</v>
      </c>
      <c r="L2788" s="535"/>
      <c r="M2788" s="517" t="str">
        <f t="shared" si="1562"/>
        <v>Y</v>
      </c>
      <c r="N2788" s="514">
        <f t="shared" si="1534"/>
        <v>173.06</v>
      </c>
      <c r="O2788" s="514">
        <f t="shared" si="1564"/>
        <v>0</v>
      </c>
      <c r="P2788" s="680">
        <f>'KB Duct Parts'!$AE$3</f>
        <v>0</v>
      </c>
      <c r="Q2788" s="681">
        <f t="shared" si="1566"/>
        <v>0</v>
      </c>
      <c r="R2788" s="682">
        <f t="shared" si="1567"/>
        <v>0</v>
      </c>
      <c r="S2788" s="716">
        <f t="shared" si="1535"/>
        <v>0.2</v>
      </c>
      <c r="T2788" s="679">
        <f t="shared" si="1568"/>
        <v>0</v>
      </c>
      <c r="U2788" s="679">
        <f t="shared" si="1569"/>
        <v>0</v>
      </c>
      <c r="Y2788" s="120"/>
      <c r="AD2788" s="81"/>
      <c r="AF2788" s="370"/>
      <c r="AG2788" s="374"/>
      <c r="AH2788" s="378"/>
      <c r="AI2788" s="381"/>
      <c r="AJ2788" s="386"/>
      <c r="AK2788" s="391"/>
      <c r="AL2788" s="386"/>
      <c r="AM2788" s="363">
        <f t="shared" si="1560"/>
        <v>1</v>
      </c>
      <c r="AN2788" s="578">
        <v>154</v>
      </c>
      <c r="AO2788" s="78">
        <f t="shared" si="1542"/>
        <v>0</v>
      </c>
      <c r="AP2788" s="78">
        <f t="shared" si="1536"/>
        <v>0</v>
      </c>
      <c r="AQ2788" s="78">
        <f t="shared" si="1537"/>
        <v>0</v>
      </c>
      <c r="AR2788" s="78">
        <f t="shared" si="1538"/>
        <v>0</v>
      </c>
      <c r="AS2788" s="78">
        <f t="shared" si="1539"/>
        <v>0</v>
      </c>
      <c r="AT2788" s="78">
        <f t="shared" si="1540"/>
        <v>0</v>
      </c>
      <c r="AU2788" s="363" t="s">
        <v>717</v>
      </c>
      <c r="AV2788" s="393"/>
      <c r="AW2788" s="395"/>
      <c r="AX2788" s="395">
        <v>0</v>
      </c>
      <c r="AY2788" s="395">
        <v>0</v>
      </c>
      <c r="AZ2788" s="395">
        <v>0</v>
      </c>
      <c r="BA2788" s="395">
        <v>0</v>
      </c>
      <c r="BB2788" s="395">
        <v>0</v>
      </c>
      <c r="BC2788" s="395">
        <v>0</v>
      </c>
      <c r="BD2788" s="115"/>
      <c r="BE2788" s="115"/>
      <c r="BF2788" s="115">
        <v>2</v>
      </c>
      <c r="BG2788" s="115">
        <v>9</v>
      </c>
      <c r="BH2788" s="423">
        <f t="shared" si="1563"/>
        <v>9.5299999999999994</v>
      </c>
      <c r="BI2788" s="417">
        <f t="shared" si="1541"/>
        <v>19.059999999999999</v>
      </c>
      <c r="BJ2788" s="115"/>
      <c r="BK2788" s="115"/>
      <c r="BQ2788" s="74" t="str">
        <f t="shared" si="1543"/>
        <v xml:space="preserve"> </v>
      </c>
      <c r="BR2788" s="120" t="str">
        <f t="shared" si="1544"/>
        <v xml:space="preserve"> </v>
      </c>
      <c r="BS2788" s="120" t="str">
        <f t="shared" si="1545"/>
        <v xml:space="preserve"> </v>
      </c>
      <c r="BU2788" s="74" t="str">
        <f t="shared" si="1546"/>
        <v xml:space="preserve"> </v>
      </c>
      <c r="BV2788" s="120" t="str">
        <f t="shared" si="1547"/>
        <v xml:space="preserve"> </v>
      </c>
      <c r="BW2788" s="120" t="str">
        <f t="shared" si="1548"/>
        <v xml:space="preserve">  </v>
      </c>
      <c r="BY2788" s="74" t="str">
        <f t="shared" si="1549"/>
        <v xml:space="preserve"> </v>
      </c>
      <c r="BZ2788" s="120" t="str">
        <f t="shared" si="1550"/>
        <v xml:space="preserve"> </v>
      </c>
      <c r="CA2788" s="120" t="str">
        <f t="shared" si="1551"/>
        <v xml:space="preserve"> </v>
      </c>
      <c r="CC2788" s="115" t="str">
        <f t="shared" si="1552"/>
        <v xml:space="preserve"> </v>
      </c>
      <c r="CD2788" s="120" t="str">
        <f t="shared" si="1553"/>
        <v xml:space="preserve"> </v>
      </c>
      <c r="CE2788" s="417" t="str">
        <f t="shared" si="1554"/>
        <v xml:space="preserve"> </v>
      </c>
      <c r="CF2788" s="115"/>
      <c r="CG2788" s="115" t="str">
        <f t="shared" si="1555"/>
        <v xml:space="preserve"> </v>
      </c>
      <c r="CH2788" s="120" t="str">
        <f t="shared" si="1556"/>
        <v xml:space="preserve"> </v>
      </c>
      <c r="CI2788" s="417" t="str">
        <f t="shared" si="1557"/>
        <v xml:space="preserve"> </v>
      </c>
      <c r="CJ2788" s="115"/>
      <c r="CK2788" s="115" t="str">
        <f t="shared" si="1558"/>
        <v xml:space="preserve"> </v>
      </c>
      <c r="CL2788" s="120" t="str">
        <f t="shared" si="1559"/>
        <v xml:space="preserve"> </v>
      </c>
      <c r="CM2788" s="417" t="str">
        <f t="shared" si="1561"/>
        <v xml:space="preserve"> </v>
      </c>
      <c r="IS2788" s="111">
        <v>84</v>
      </c>
    </row>
    <row r="2789" spans="2:253" s="74" customFormat="1" ht="17.100000000000001" hidden="1" customHeight="1" x14ac:dyDescent="0.25">
      <c r="B2789" s="504">
        <f>IF('KB Duct Parts'!$BL$14=1,'Flanged Elbows'!AK13,0)</f>
        <v>0</v>
      </c>
      <c r="C2789" s="508" t="s">
        <v>421</v>
      </c>
      <c r="D2789" s="506" t="str">
        <f t="shared" si="1570"/>
        <v>22210.9L</v>
      </c>
      <c r="E2789" s="504" t="s">
        <v>867</v>
      </c>
      <c r="F2789" s="508" t="str">
        <f t="shared" si="1565"/>
        <v xml:space="preserve"> </v>
      </c>
      <c r="G2789" s="509" t="s">
        <v>462</v>
      </c>
      <c r="H2789" s="504" t="str">
        <f>IF('Flanged Parts'!$BB$6=1,"CS",IF('Flanged Parts'!$BB$6=2,"Glv",0))</f>
        <v>Glv</v>
      </c>
      <c r="I2789" s="1035"/>
      <c r="J2789" s="1036"/>
      <c r="K2789" s="516" t="s">
        <v>881</v>
      </c>
      <c r="L2789" s="535"/>
      <c r="M2789" s="517" t="str">
        <f t="shared" si="1562"/>
        <v>Y</v>
      </c>
      <c r="N2789" s="514">
        <f t="shared" si="1534"/>
        <v>208.44</v>
      </c>
      <c r="O2789" s="514">
        <f t="shared" si="1564"/>
        <v>0</v>
      </c>
      <c r="P2789" s="680">
        <f>'KB Duct Parts'!$AE$3</f>
        <v>0</v>
      </c>
      <c r="Q2789" s="681">
        <f t="shared" si="1566"/>
        <v>0</v>
      </c>
      <c r="R2789" s="682">
        <f t="shared" si="1567"/>
        <v>0</v>
      </c>
      <c r="S2789" s="716">
        <f t="shared" si="1535"/>
        <v>0.2</v>
      </c>
      <c r="T2789" s="679">
        <f t="shared" si="1568"/>
        <v>0</v>
      </c>
      <c r="U2789" s="679">
        <f t="shared" si="1569"/>
        <v>0</v>
      </c>
      <c r="Y2789" s="120"/>
      <c r="AD2789" s="81"/>
      <c r="AF2789" s="370"/>
      <c r="AG2789" s="374"/>
      <c r="AH2789" s="378"/>
      <c r="AI2789" s="381"/>
      <c r="AJ2789" s="386"/>
      <c r="AK2789" s="391"/>
      <c r="AL2789" s="386"/>
      <c r="AM2789" s="363">
        <f t="shared" si="1560"/>
        <v>1</v>
      </c>
      <c r="AN2789" s="578">
        <v>184.1</v>
      </c>
      <c r="AO2789" s="78">
        <f t="shared" si="1542"/>
        <v>0</v>
      </c>
      <c r="AP2789" s="78">
        <f t="shared" si="1536"/>
        <v>0</v>
      </c>
      <c r="AQ2789" s="78">
        <f t="shared" si="1537"/>
        <v>0</v>
      </c>
      <c r="AR2789" s="78">
        <f t="shared" si="1538"/>
        <v>0</v>
      </c>
      <c r="AS2789" s="78">
        <f t="shared" si="1539"/>
        <v>0</v>
      </c>
      <c r="AT2789" s="78">
        <f t="shared" si="1540"/>
        <v>0</v>
      </c>
      <c r="AU2789" s="363" t="s">
        <v>717</v>
      </c>
      <c r="AV2789" s="393"/>
      <c r="AW2789" s="395"/>
      <c r="AX2789" s="395">
        <v>0</v>
      </c>
      <c r="AY2789" s="395">
        <v>0</v>
      </c>
      <c r="AZ2789" s="395">
        <v>0</v>
      </c>
      <c r="BA2789" s="395">
        <v>0</v>
      </c>
      <c r="BB2789" s="395">
        <v>0</v>
      </c>
      <c r="BC2789" s="395">
        <v>0</v>
      </c>
      <c r="BD2789" s="115"/>
      <c r="BE2789" s="115"/>
      <c r="BF2789" s="115">
        <v>2</v>
      </c>
      <c r="BG2789" s="115">
        <v>10</v>
      </c>
      <c r="BH2789" s="423">
        <f t="shared" si="1563"/>
        <v>12.17</v>
      </c>
      <c r="BI2789" s="417">
        <f t="shared" si="1541"/>
        <v>24.34</v>
      </c>
      <c r="BJ2789" s="115"/>
      <c r="BK2789" s="115"/>
      <c r="BQ2789" s="74" t="str">
        <f t="shared" si="1543"/>
        <v xml:space="preserve"> </v>
      </c>
      <c r="BR2789" s="120" t="str">
        <f t="shared" si="1544"/>
        <v xml:space="preserve"> </v>
      </c>
      <c r="BS2789" s="120" t="str">
        <f t="shared" si="1545"/>
        <v xml:space="preserve"> </v>
      </c>
      <c r="BU2789" s="74" t="str">
        <f t="shared" si="1546"/>
        <v xml:space="preserve"> </v>
      </c>
      <c r="BV2789" s="120" t="str">
        <f t="shared" si="1547"/>
        <v xml:space="preserve"> </v>
      </c>
      <c r="BW2789" s="120" t="str">
        <f t="shared" si="1548"/>
        <v xml:space="preserve">  </v>
      </c>
      <c r="BY2789" s="74" t="str">
        <f t="shared" si="1549"/>
        <v xml:space="preserve"> </v>
      </c>
      <c r="BZ2789" s="120" t="str">
        <f t="shared" si="1550"/>
        <v xml:space="preserve"> </v>
      </c>
      <c r="CA2789" s="120" t="str">
        <f t="shared" si="1551"/>
        <v xml:space="preserve"> </v>
      </c>
      <c r="CC2789" s="115" t="str">
        <f t="shared" si="1552"/>
        <v xml:space="preserve"> </v>
      </c>
      <c r="CD2789" s="120" t="str">
        <f t="shared" si="1553"/>
        <v xml:space="preserve"> </v>
      </c>
      <c r="CE2789" s="417" t="str">
        <f t="shared" si="1554"/>
        <v xml:space="preserve"> </v>
      </c>
      <c r="CF2789" s="115"/>
      <c r="CG2789" s="115" t="str">
        <f t="shared" si="1555"/>
        <v xml:space="preserve"> </v>
      </c>
      <c r="CH2789" s="120" t="str">
        <f t="shared" si="1556"/>
        <v xml:space="preserve"> </v>
      </c>
      <c r="CI2789" s="417" t="str">
        <f t="shared" si="1557"/>
        <v xml:space="preserve"> </v>
      </c>
      <c r="CJ2789" s="115"/>
      <c r="CK2789" s="115" t="str">
        <f t="shared" si="1558"/>
        <v xml:space="preserve"> </v>
      </c>
      <c r="CL2789" s="120" t="str">
        <f t="shared" si="1559"/>
        <v xml:space="preserve"> </v>
      </c>
      <c r="CM2789" s="417" t="str">
        <f t="shared" si="1561"/>
        <v xml:space="preserve"> </v>
      </c>
      <c r="IS2789" s="111">
        <v>98.8</v>
      </c>
    </row>
    <row r="2790" spans="2:253" s="74" customFormat="1" ht="17.100000000000001" hidden="1" customHeight="1" x14ac:dyDescent="0.25">
      <c r="B2790" s="504">
        <f>IF('KB Duct Parts'!$BL$14=1,'Flanged Elbows'!AK14,0)</f>
        <v>0</v>
      </c>
      <c r="C2790" s="508" t="s">
        <v>422</v>
      </c>
      <c r="D2790" s="506" t="str">
        <f t="shared" si="1570"/>
        <v>22211.9L</v>
      </c>
      <c r="E2790" s="504" t="s">
        <v>868</v>
      </c>
      <c r="F2790" s="508" t="str">
        <f t="shared" si="1565"/>
        <v xml:space="preserve"> </v>
      </c>
      <c r="G2790" s="509" t="s">
        <v>462</v>
      </c>
      <c r="H2790" s="504" t="str">
        <f>IF('Flanged Parts'!$BB$6=1,"CS",IF('Flanged Parts'!$BB$6=2,"Glv",0))</f>
        <v>Glv</v>
      </c>
      <c r="I2790" s="1035"/>
      <c r="J2790" s="1036"/>
      <c r="K2790" s="516" t="s">
        <v>881</v>
      </c>
      <c r="L2790" s="535"/>
      <c r="M2790" s="517" t="str">
        <f t="shared" si="1562"/>
        <v>Y</v>
      </c>
      <c r="N2790" s="514">
        <f t="shared" si="1534"/>
        <v>224.29999999999998</v>
      </c>
      <c r="O2790" s="514">
        <f t="shared" si="1564"/>
        <v>0</v>
      </c>
      <c r="P2790" s="680">
        <f>'KB Duct Parts'!$AE$3</f>
        <v>0</v>
      </c>
      <c r="Q2790" s="681">
        <f t="shared" si="1566"/>
        <v>0</v>
      </c>
      <c r="R2790" s="682">
        <f t="shared" si="1567"/>
        <v>0</v>
      </c>
      <c r="S2790" s="716">
        <f t="shared" si="1535"/>
        <v>0.2</v>
      </c>
      <c r="T2790" s="679">
        <f t="shared" si="1568"/>
        <v>0</v>
      </c>
      <c r="U2790" s="679">
        <f t="shared" si="1569"/>
        <v>0</v>
      </c>
      <c r="Y2790" s="120"/>
      <c r="AD2790" s="81"/>
      <c r="AF2790" s="370"/>
      <c r="AG2790" s="374"/>
      <c r="AH2790" s="378"/>
      <c r="AI2790" s="381"/>
      <c r="AJ2790" s="386"/>
      <c r="AK2790" s="391"/>
      <c r="AL2790" s="386"/>
      <c r="AM2790" s="363">
        <f t="shared" si="1560"/>
        <v>1</v>
      </c>
      <c r="AN2790" s="578">
        <v>196.2</v>
      </c>
      <c r="AO2790" s="78">
        <f t="shared" si="1542"/>
        <v>0</v>
      </c>
      <c r="AP2790" s="78">
        <f t="shared" si="1536"/>
        <v>0</v>
      </c>
      <c r="AQ2790" s="78">
        <f t="shared" si="1537"/>
        <v>0</v>
      </c>
      <c r="AR2790" s="78">
        <f t="shared" si="1538"/>
        <v>0</v>
      </c>
      <c r="AS2790" s="78">
        <f t="shared" si="1539"/>
        <v>0</v>
      </c>
      <c r="AT2790" s="78">
        <f t="shared" si="1540"/>
        <v>0</v>
      </c>
      <c r="AU2790" s="363" t="s">
        <v>717</v>
      </c>
      <c r="AV2790" s="393"/>
      <c r="AW2790" s="395"/>
      <c r="AX2790" s="395">
        <v>0</v>
      </c>
      <c r="AY2790" s="395">
        <v>0</v>
      </c>
      <c r="AZ2790" s="395">
        <v>0</v>
      </c>
      <c r="BA2790" s="395">
        <v>0</v>
      </c>
      <c r="BB2790" s="395">
        <v>0</v>
      </c>
      <c r="BC2790" s="395">
        <v>0</v>
      </c>
      <c r="BD2790" s="115"/>
      <c r="BE2790" s="115"/>
      <c r="BF2790" s="115">
        <v>2</v>
      </c>
      <c r="BG2790" s="115">
        <v>11</v>
      </c>
      <c r="BH2790" s="423">
        <f t="shared" si="1563"/>
        <v>14.05</v>
      </c>
      <c r="BI2790" s="417">
        <f t="shared" si="1541"/>
        <v>28.1</v>
      </c>
      <c r="BJ2790" s="115"/>
      <c r="BK2790" s="115"/>
      <c r="BQ2790" s="74" t="str">
        <f t="shared" si="1543"/>
        <v xml:space="preserve"> </v>
      </c>
      <c r="BR2790" s="120" t="str">
        <f t="shared" si="1544"/>
        <v xml:space="preserve"> </v>
      </c>
      <c r="BS2790" s="120" t="str">
        <f t="shared" si="1545"/>
        <v xml:space="preserve"> </v>
      </c>
      <c r="BU2790" s="74" t="str">
        <f t="shared" si="1546"/>
        <v xml:space="preserve"> </v>
      </c>
      <c r="BV2790" s="120" t="str">
        <f t="shared" si="1547"/>
        <v xml:space="preserve"> </v>
      </c>
      <c r="BW2790" s="120" t="str">
        <f t="shared" si="1548"/>
        <v xml:space="preserve">  </v>
      </c>
      <c r="BY2790" s="74" t="str">
        <f t="shared" si="1549"/>
        <v xml:space="preserve"> </v>
      </c>
      <c r="BZ2790" s="120" t="str">
        <f t="shared" si="1550"/>
        <v xml:space="preserve"> </v>
      </c>
      <c r="CA2790" s="120" t="str">
        <f t="shared" si="1551"/>
        <v xml:space="preserve"> </v>
      </c>
      <c r="CC2790" s="115" t="str">
        <f t="shared" si="1552"/>
        <v xml:space="preserve"> </v>
      </c>
      <c r="CD2790" s="120" t="str">
        <f t="shared" si="1553"/>
        <v xml:space="preserve"> </v>
      </c>
      <c r="CE2790" s="417" t="str">
        <f t="shared" si="1554"/>
        <v xml:space="preserve"> </v>
      </c>
      <c r="CF2790" s="115"/>
      <c r="CG2790" s="115" t="str">
        <f t="shared" si="1555"/>
        <v xml:space="preserve"> </v>
      </c>
      <c r="CH2790" s="120" t="str">
        <f t="shared" si="1556"/>
        <v xml:space="preserve"> </v>
      </c>
      <c r="CI2790" s="417" t="str">
        <f t="shared" si="1557"/>
        <v xml:space="preserve"> </v>
      </c>
      <c r="CJ2790" s="115"/>
      <c r="CK2790" s="115" t="str">
        <f t="shared" si="1558"/>
        <v xml:space="preserve"> </v>
      </c>
      <c r="CL2790" s="120" t="str">
        <f t="shared" si="1559"/>
        <v xml:space="preserve"> </v>
      </c>
      <c r="CM2790" s="417" t="str">
        <f t="shared" si="1561"/>
        <v xml:space="preserve"> </v>
      </c>
      <c r="IS2790" s="111">
        <v>107.6</v>
      </c>
    </row>
    <row r="2791" spans="2:253" s="74" customFormat="1" ht="17.100000000000001" hidden="1" customHeight="1" x14ac:dyDescent="0.25">
      <c r="B2791" s="504">
        <f>IF('KB Duct Parts'!$BL$14=1,'Flanged Elbows'!AK15,0)</f>
        <v>0</v>
      </c>
      <c r="C2791" s="508" t="s">
        <v>423</v>
      </c>
      <c r="D2791" s="506" t="str">
        <f t="shared" si="1570"/>
        <v>22212.9L</v>
      </c>
      <c r="E2791" s="504" t="s">
        <v>869</v>
      </c>
      <c r="F2791" s="508" t="str">
        <f t="shared" si="1565"/>
        <v xml:space="preserve"> </v>
      </c>
      <c r="G2791" s="509" t="s">
        <v>462</v>
      </c>
      <c r="H2791" s="504" t="str">
        <f>IF('Flanged Parts'!$BB$6=1,"CS",IF('Flanged Parts'!$BB$6=2,"Glv",0))</f>
        <v>Glv</v>
      </c>
      <c r="I2791" s="1035"/>
      <c r="J2791" s="1036"/>
      <c r="K2791" s="516" t="s">
        <v>881</v>
      </c>
      <c r="L2791" s="535"/>
      <c r="M2791" s="517" t="str">
        <f t="shared" si="1562"/>
        <v>Y</v>
      </c>
      <c r="N2791" s="514">
        <f t="shared" si="1534"/>
        <v>241.72</v>
      </c>
      <c r="O2791" s="514">
        <f t="shared" si="1564"/>
        <v>0</v>
      </c>
      <c r="P2791" s="680">
        <f>'KB Duct Parts'!$AE$3</f>
        <v>0</v>
      </c>
      <c r="Q2791" s="681">
        <f t="shared" si="1566"/>
        <v>0</v>
      </c>
      <c r="R2791" s="682">
        <f t="shared" si="1567"/>
        <v>0</v>
      </c>
      <c r="S2791" s="716">
        <f t="shared" si="1535"/>
        <v>0.2</v>
      </c>
      <c r="T2791" s="679">
        <f t="shared" si="1568"/>
        <v>0</v>
      </c>
      <c r="U2791" s="679">
        <f t="shared" si="1569"/>
        <v>0</v>
      </c>
      <c r="Y2791" s="120"/>
      <c r="AD2791" s="81"/>
      <c r="AF2791" s="370"/>
      <c r="AG2791" s="374"/>
      <c r="AH2791" s="378"/>
      <c r="AI2791" s="381"/>
      <c r="AJ2791" s="386"/>
      <c r="AK2791" s="391"/>
      <c r="AL2791" s="386"/>
      <c r="AM2791" s="363">
        <f t="shared" si="1560"/>
        <v>1</v>
      </c>
      <c r="AN2791" s="578">
        <v>211.2</v>
      </c>
      <c r="AO2791" s="78">
        <f t="shared" si="1542"/>
        <v>0</v>
      </c>
      <c r="AP2791" s="78">
        <f t="shared" si="1536"/>
        <v>0</v>
      </c>
      <c r="AQ2791" s="78">
        <f t="shared" si="1537"/>
        <v>0</v>
      </c>
      <c r="AR2791" s="78">
        <f t="shared" si="1538"/>
        <v>0</v>
      </c>
      <c r="AS2791" s="78">
        <f t="shared" si="1539"/>
        <v>0</v>
      </c>
      <c r="AT2791" s="78">
        <f t="shared" si="1540"/>
        <v>0</v>
      </c>
      <c r="AU2791" s="363" t="s">
        <v>717</v>
      </c>
      <c r="AV2791" s="393"/>
      <c r="AW2791" s="395"/>
      <c r="AX2791" s="395">
        <v>0</v>
      </c>
      <c r="AY2791" s="395">
        <v>0</v>
      </c>
      <c r="AZ2791" s="395">
        <v>0</v>
      </c>
      <c r="BA2791" s="395">
        <v>0</v>
      </c>
      <c r="BB2791" s="395">
        <v>0</v>
      </c>
      <c r="BC2791" s="395">
        <v>0</v>
      </c>
      <c r="BD2791" s="115"/>
      <c r="BE2791" s="115"/>
      <c r="BF2791" s="115">
        <v>2</v>
      </c>
      <c r="BG2791" s="115">
        <v>12</v>
      </c>
      <c r="BH2791" s="423">
        <f t="shared" si="1563"/>
        <v>15.26</v>
      </c>
      <c r="BI2791" s="417">
        <f t="shared" si="1541"/>
        <v>30.52</v>
      </c>
      <c r="BJ2791" s="115"/>
      <c r="BK2791" s="115"/>
      <c r="BQ2791" s="74" t="str">
        <f t="shared" si="1543"/>
        <v xml:space="preserve"> </v>
      </c>
      <c r="BR2791" s="120" t="str">
        <f t="shared" si="1544"/>
        <v xml:space="preserve"> </v>
      </c>
      <c r="BS2791" s="120" t="str">
        <f t="shared" si="1545"/>
        <v xml:space="preserve"> </v>
      </c>
      <c r="BU2791" s="74" t="str">
        <f t="shared" si="1546"/>
        <v xml:space="preserve"> </v>
      </c>
      <c r="BV2791" s="120" t="str">
        <f t="shared" si="1547"/>
        <v xml:space="preserve"> </v>
      </c>
      <c r="BW2791" s="120" t="str">
        <f t="shared" si="1548"/>
        <v xml:space="preserve">  </v>
      </c>
      <c r="BY2791" s="74" t="str">
        <f t="shared" si="1549"/>
        <v xml:space="preserve"> </v>
      </c>
      <c r="BZ2791" s="120" t="str">
        <f t="shared" si="1550"/>
        <v xml:space="preserve"> </v>
      </c>
      <c r="CA2791" s="120" t="str">
        <f t="shared" si="1551"/>
        <v xml:space="preserve"> </v>
      </c>
      <c r="CC2791" s="115" t="str">
        <f t="shared" si="1552"/>
        <v xml:space="preserve"> </v>
      </c>
      <c r="CD2791" s="120" t="str">
        <f t="shared" si="1553"/>
        <v xml:space="preserve"> </v>
      </c>
      <c r="CE2791" s="417" t="str">
        <f t="shared" si="1554"/>
        <v xml:space="preserve"> </v>
      </c>
      <c r="CF2791" s="115"/>
      <c r="CG2791" s="115" t="str">
        <f t="shared" si="1555"/>
        <v xml:space="preserve"> </v>
      </c>
      <c r="CH2791" s="120" t="str">
        <f t="shared" si="1556"/>
        <v xml:space="preserve"> </v>
      </c>
      <c r="CI2791" s="417" t="str">
        <f t="shared" si="1557"/>
        <v xml:space="preserve"> </v>
      </c>
      <c r="CJ2791" s="115"/>
      <c r="CK2791" s="115" t="str">
        <f t="shared" si="1558"/>
        <v xml:space="preserve"> </v>
      </c>
      <c r="CL2791" s="120" t="str">
        <f t="shared" si="1559"/>
        <v xml:space="preserve"> </v>
      </c>
      <c r="CM2791" s="417" t="str">
        <f t="shared" si="1561"/>
        <v xml:space="preserve"> </v>
      </c>
      <c r="IS2791" s="111">
        <v>117.5</v>
      </c>
    </row>
    <row r="2792" spans="2:253" s="74" customFormat="1" ht="17.100000000000001" hidden="1" customHeight="1" x14ac:dyDescent="0.25">
      <c r="B2792" s="504">
        <f>IF('KB Duct Parts'!$BL$14=1,'Flanged Elbows'!AK16,0)</f>
        <v>0</v>
      </c>
      <c r="C2792" s="508" t="s">
        <v>424</v>
      </c>
      <c r="D2792" s="506" t="str">
        <f t="shared" si="1570"/>
        <v>22213.9L</v>
      </c>
      <c r="E2792" s="504" t="s">
        <v>870</v>
      </c>
      <c r="F2792" s="508" t="str">
        <f t="shared" si="1565"/>
        <v xml:space="preserve"> </v>
      </c>
      <c r="G2792" s="509" t="s">
        <v>462</v>
      </c>
      <c r="H2792" s="504" t="str">
        <f>IF('Flanged Parts'!$BB$6=1,"CS",IF('Flanged Parts'!$BB$6=2,"Glv",0))</f>
        <v>Glv</v>
      </c>
      <c r="I2792" s="1035"/>
      <c r="J2792" s="1036"/>
      <c r="K2792" s="516" t="s">
        <v>881</v>
      </c>
      <c r="L2792" s="535"/>
      <c r="M2792" s="517" t="str">
        <f t="shared" si="1562"/>
        <v>Y</v>
      </c>
      <c r="N2792" s="514">
        <f t="shared" si="1534"/>
        <v>256.58000000000004</v>
      </c>
      <c r="O2792" s="514">
        <f t="shared" si="1564"/>
        <v>0</v>
      </c>
      <c r="P2792" s="680">
        <f>'KB Duct Parts'!$AE$3</f>
        <v>0</v>
      </c>
      <c r="Q2792" s="681">
        <f t="shared" si="1566"/>
        <v>0</v>
      </c>
      <c r="R2792" s="682">
        <f t="shared" si="1567"/>
        <v>0</v>
      </c>
      <c r="S2792" s="716">
        <f t="shared" si="1535"/>
        <v>0.2</v>
      </c>
      <c r="T2792" s="679">
        <f t="shared" si="1568"/>
        <v>0</v>
      </c>
      <c r="U2792" s="679">
        <f t="shared" si="1569"/>
        <v>0</v>
      </c>
      <c r="Y2792" s="120"/>
      <c r="AD2792" s="81"/>
      <c r="AF2792" s="370"/>
      <c r="AG2792" s="374"/>
      <c r="AH2792" s="378"/>
      <c r="AI2792" s="381"/>
      <c r="AJ2792" s="386"/>
      <c r="AK2792" s="391"/>
      <c r="AL2792" s="386"/>
      <c r="AM2792" s="363">
        <f t="shared" si="1560"/>
        <v>1</v>
      </c>
      <c r="AN2792" s="578">
        <v>221.3</v>
      </c>
      <c r="AO2792" s="78">
        <f t="shared" si="1542"/>
        <v>0</v>
      </c>
      <c r="AP2792" s="78">
        <f t="shared" si="1536"/>
        <v>0</v>
      </c>
      <c r="AQ2792" s="78">
        <f t="shared" si="1537"/>
        <v>0</v>
      </c>
      <c r="AR2792" s="78">
        <f t="shared" si="1538"/>
        <v>0</v>
      </c>
      <c r="AS2792" s="78">
        <f t="shared" si="1539"/>
        <v>0</v>
      </c>
      <c r="AT2792" s="78">
        <f t="shared" si="1540"/>
        <v>0</v>
      </c>
      <c r="AU2792" s="363" t="s">
        <v>717</v>
      </c>
      <c r="AV2792" s="393"/>
      <c r="AW2792" s="395"/>
      <c r="AX2792" s="395">
        <v>0</v>
      </c>
      <c r="AY2792" s="395">
        <v>0</v>
      </c>
      <c r="AZ2792" s="395">
        <v>0</v>
      </c>
      <c r="BA2792" s="395">
        <v>0</v>
      </c>
      <c r="BB2792" s="395">
        <v>0</v>
      </c>
      <c r="BC2792" s="395">
        <v>0</v>
      </c>
      <c r="BD2792" s="115"/>
      <c r="BE2792" s="115"/>
      <c r="BF2792" s="115">
        <v>2</v>
      </c>
      <c r="BG2792" s="115">
        <v>13</v>
      </c>
      <c r="BH2792" s="423">
        <f t="shared" si="1563"/>
        <v>17.64</v>
      </c>
      <c r="BI2792" s="417">
        <f t="shared" si="1541"/>
        <v>35.28</v>
      </c>
      <c r="BJ2792" s="115"/>
      <c r="BK2792" s="115"/>
      <c r="BQ2792" s="74" t="str">
        <f t="shared" si="1543"/>
        <v xml:space="preserve"> </v>
      </c>
      <c r="BR2792" s="120" t="str">
        <f t="shared" si="1544"/>
        <v xml:space="preserve"> </v>
      </c>
      <c r="BS2792" s="120" t="str">
        <f t="shared" si="1545"/>
        <v xml:space="preserve"> </v>
      </c>
      <c r="BU2792" s="74" t="str">
        <f t="shared" si="1546"/>
        <v xml:space="preserve"> </v>
      </c>
      <c r="BV2792" s="120" t="str">
        <f t="shared" si="1547"/>
        <v xml:space="preserve"> </v>
      </c>
      <c r="BW2792" s="120" t="str">
        <f t="shared" si="1548"/>
        <v xml:space="preserve">  </v>
      </c>
      <c r="BY2792" s="74" t="str">
        <f t="shared" si="1549"/>
        <v xml:space="preserve"> </v>
      </c>
      <c r="BZ2792" s="120" t="str">
        <f t="shared" si="1550"/>
        <v xml:space="preserve"> </v>
      </c>
      <c r="CA2792" s="120" t="str">
        <f t="shared" si="1551"/>
        <v xml:space="preserve"> </v>
      </c>
      <c r="CC2792" s="115" t="str">
        <f t="shared" si="1552"/>
        <v xml:space="preserve"> </v>
      </c>
      <c r="CD2792" s="120" t="str">
        <f t="shared" si="1553"/>
        <v xml:space="preserve"> </v>
      </c>
      <c r="CE2792" s="417" t="str">
        <f t="shared" si="1554"/>
        <v xml:space="preserve"> </v>
      </c>
      <c r="CF2792" s="115"/>
      <c r="CG2792" s="115" t="str">
        <f t="shared" si="1555"/>
        <v xml:space="preserve"> </v>
      </c>
      <c r="CH2792" s="120" t="str">
        <f t="shared" si="1556"/>
        <v xml:space="preserve"> </v>
      </c>
      <c r="CI2792" s="417" t="str">
        <f t="shared" si="1557"/>
        <v xml:space="preserve"> </v>
      </c>
      <c r="CJ2792" s="115"/>
      <c r="CK2792" s="115" t="str">
        <f t="shared" si="1558"/>
        <v xml:space="preserve"> </v>
      </c>
      <c r="CL2792" s="120" t="str">
        <f t="shared" si="1559"/>
        <v xml:space="preserve"> </v>
      </c>
      <c r="CM2792" s="417" t="str">
        <f t="shared" si="1561"/>
        <v xml:space="preserve"> </v>
      </c>
      <c r="IS2792" s="111">
        <v>125.2</v>
      </c>
    </row>
    <row r="2793" spans="2:253" s="74" customFormat="1" ht="17.100000000000001" hidden="1" customHeight="1" x14ac:dyDescent="0.25">
      <c r="B2793" s="504">
        <f>IF('KB Duct Parts'!$BL$14=1,'Flanged Elbows'!AK17,0)</f>
        <v>0</v>
      </c>
      <c r="C2793" s="508" t="s">
        <v>425</v>
      </c>
      <c r="D2793" s="506" t="str">
        <f t="shared" si="1570"/>
        <v>22214.9L</v>
      </c>
      <c r="E2793" s="504" t="s">
        <v>871</v>
      </c>
      <c r="F2793" s="508" t="str">
        <f t="shared" si="1565"/>
        <v xml:space="preserve"> </v>
      </c>
      <c r="G2793" s="509" t="s">
        <v>462</v>
      </c>
      <c r="H2793" s="504" t="str">
        <f>IF('Flanged Parts'!$BB$6=1,"CS",IF('Flanged Parts'!$BB$6=2,"Glv",0))</f>
        <v>Glv</v>
      </c>
      <c r="I2793" s="1035"/>
      <c r="J2793" s="1036"/>
      <c r="K2793" s="516" t="s">
        <v>881</v>
      </c>
      <c r="L2793" s="535"/>
      <c r="M2793" s="517" t="str">
        <f t="shared" si="1562"/>
        <v>Y</v>
      </c>
      <c r="N2793" s="514">
        <f t="shared" ref="N2793:N2856" si="1571">AN2793+BI2793</f>
        <v>276.72000000000003</v>
      </c>
      <c r="O2793" s="514">
        <f t="shared" si="1564"/>
        <v>0</v>
      </c>
      <c r="P2793" s="680">
        <f>'KB Duct Parts'!$AE$3</f>
        <v>0</v>
      </c>
      <c r="Q2793" s="681">
        <f t="shared" si="1566"/>
        <v>0</v>
      </c>
      <c r="R2793" s="682">
        <f t="shared" si="1567"/>
        <v>0</v>
      </c>
      <c r="S2793" s="716">
        <f t="shared" ref="S2793:S2856" si="1572">IF($Y$3904&gt;0.2,0.2,$Y$3904)</f>
        <v>0.2</v>
      </c>
      <c r="T2793" s="679">
        <f t="shared" si="1568"/>
        <v>0</v>
      </c>
      <c r="U2793" s="679">
        <f t="shared" si="1569"/>
        <v>0</v>
      </c>
      <c r="Y2793" s="120"/>
      <c r="AD2793" s="81"/>
      <c r="AF2793" s="370"/>
      <c r="AG2793" s="374"/>
      <c r="AH2793" s="378"/>
      <c r="AI2793" s="381"/>
      <c r="AJ2793" s="386"/>
      <c r="AK2793" s="391"/>
      <c r="AL2793" s="386"/>
      <c r="AM2793" s="363">
        <f t="shared" si="1560"/>
        <v>1</v>
      </c>
      <c r="AN2793" s="578">
        <v>236.4</v>
      </c>
      <c r="AO2793" s="78">
        <f t="shared" si="1542"/>
        <v>0</v>
      </c>
      <c r="AP2793" s="78">
        <f t="shared" ref="AP2793:AP2887" si="1573">$AN2793*AY2793</f>
        <v>0</v>
      </c>
      <c r="AQ2793" s="78">
        <f t="shared" ref="AQ2793:AQ2887" si="1574">$AN2793*AZ2793</f>
        <v>0</v>
      </c>
      <c r="AR2793" s="78">
        <f t="shared" ref="AR2793:AR2887" si="1575">$AN2793*BA2793</f>
        <v>0</v>
      </c>
      <c r="AS2793" s="78">
        <f t="shared" ref="AS2793:AS2887" si="1576">$AN2793*BB2793</f>
        <v>0</v>
      </c>
      <c r="AT2793" s="78">
        <f t="shared" ref="AT2793:AT2887" si="1577">$AN2793*BC2793</f>
        <v>0</v>
      </c>
      <c r="AU2793" s="363" t="s">
        <v>717</v>
      </c>
      <c r="AV2793" s="393"/>
      <c r="AW2793" s="395"/>
      <c r="AX2793" s="395">
        <v>0</v>
      </c>
      <c r="AY2793" s="395">
        <v>0</v>
      </c>
      <c r="AZ2793" s="395">
        <v>0</v>
      </c>
      <c r="BA2793" s="395">
        <v>0</v>
      </c>
      <c r="BB2793" s="395">
        <v>0</v>
      </c>
      <c r="BC2793" s="395">
        <v>0</v>
      </c>
      <c r="BD2793" s="115"/>
      <c r="BE2793" s="115"/>
      <c r="BF2793" s="115">
        <v>2</v>
      </c>
      <c r="BG2793" s="115">
        <v>14</v>
      </c>
      <c r="BH2793" s="423">
        <f t="shared" si="1563"/>
        <v>20.16</v>
      </c>
      <c r="BI2793" s="417">
        <f t="shared" ref="BI2793:BI2818" si="1578">BF2793*BH2793</f>
        <v>40.32</v>
      </c>
      <c r="BJ2793" s="115"/>
      <c r="BK2793" s="115"/>
      <c r="BQ2793" s="74" t="str">
        <f t="shared" si="1543"/>
        <v xml:space="preserve"> </v>
      </c>
      <c r="BR2793" s="120" t="str">
        <f t="shared" si="1544"/>
        <v xml:space="preserve"> </v>
      </c>
      <c r="BS2793" s="120" t="str">
        <f t="shared" si="1545"/>
        <v xml:space="preserve"> </v>
      </c>
      <c r="BU2793" s="74" t="str">
        <f t="shared" si="1546"/>
        <v xml:space="preserve"> </v>
      </c>
      <c r="BV2793" s="120" t="str">
        <f t="shared" si="1547"/>
        <v xml:space="preserve"> </v>
      </c>
      <c r="BW2793" s="120" t="str">
        <f t="shared" si="1548"/>
        <v xml:space="preserve">  </v>
      </c>
      <c r="BY2793" s="74" t="str">
        <f t="shared" si="1549"/>
        <v xml:space="preserve"> </v>
      </c>
      <c r="BZ2793" s="120" t="str">
        <f t="shared" si="1550"/>
        <v xml:space="preserve"> </v>
      </c>
      <c r="CA2793" s="120" t="str">
        <f t="shared" si="1551"/>
        <v xml:space="preserve"> </v>
      </c>
      <c r="CC2793" s="115" t="str">
        <f t="shared" si="1552"/>
        <v xml:space="preserve"> </v>
      </c>
      <c r="CD2793" s="120" t="str">
        <f t="shared" si="1553"/>
        <v xml:space="preserve"> </v>
      </c>
      <c r="CE2793" s="417" t="str">
        <f t="shared" si="1554"/>
        <v xml:space="preserve"> </v>
      </c>
      <c r="CF2793" s="115"/>
      <c r="CG2793" s="115" t="str">
        <f t="shared" si="1555"/>
        <v xml:space="preserve"> </v>
      </c>
      <c r="CH2793" s="120" t="str">
        <f t="shared" si="1556"/>
        <v xml:space="preserve"> </v>
      </c>
      <c r="CI2793" s="417" t="str">
        <f t="shared" si="1557"/>
        <v xml:space="preserve"> </v>
      </c>
      <c r="CJ2793" s="115"/>
      <c r="CK2793" s="115" t="str">
        <f t="shared" si="1558"/>
        <v xml:space="preserve"> </v>
      </c>
      <c r="CL2793" s="120" t="str">
        <f t="shared" si="1559"/>
        <v xml:space="preserve"> </v>
      </c>
      <c r="CM2793" s="417" t="str">
        <f t="shared" si="1561"/>
        <v xml:space="preserve"> </v>
      </c>
      <c r="IS2793" s="111">
        <v>134.80000000000001</v>
      </c>
    </row>
    <row r="2794" spans="2:253" s="74" customFormat="1" ht="17.100000000000001" hidden="1" customHeight="1" x14ac:dyDescent="0.25">
      <c r="B2794" s="504">
        <f>IF('KB Duct Parts'!$BL$14=1,'Flanged Elbows'!AK18,0)</f>
        <v>0</v>
      </c>
      <c r="C2794" s="508" t="s">
        <v>426</v>
      </c>
      <c r="D2794" s="506" t="str">
        <f t="shared" si="1570"/>
        <v>22215.9L</v>
      </c>
      <c r="E2794" s="504" t="s">
        <v>872</v>
      </c>
      <c r="F2794" s="508" t="str">
        <f t="shared" si="1565"/>
        <v xml:space="preserve"> </v>
      </c>
      <c r="G2794" s="509" t="s">
        <v>462</v>
      </c>
      <c r="H2794" s="504" t="str">
        <f>IF('Flanged Parts'!$BB$6=1,"CS",IF('Flanged Parts'!$BB$6=2,"Glv",0))</f>
        <v>Glv</v>
      </c>
      <c r="I2794" s="1035"/>
      <c r="J2794" s="1036"/>
      <c r="K2794" s="516" t="s">
        <v>881</v>
      </c>
      <c r="L2794" s="535"/>
      <c r="M2794" s="517" t="str">
        <f t="shared" si="1562"/>
        <v>Y</v>
      </c>
      <c r="N2794" s="514">
        <f t="shared" si="1571"/>
        <v>272.7</v>
      </c>
      <c r="O2794" s="514">
        <f t="shared" si="1564"/>
        <v>0</v>
      </c>
      <c r="P2794" s="680">
        <f>'KB Duct Parts'!$AE$3</f>
        <v>0</v>
      </c>
      <c r="Q2794" s="681">
        <f t="shared" si="1566"/>
        <v>0</v>
      </c>
      <c r="R2794" s="682">
        <f t="shared" si="1567"/>
        <v>0</v>
      </c>
      <c r="S2794" s="716">
        <f t="shared" si="1572"/>
        <v>0.2</v>
      </c>
      <c r="T2794" s="679">
        <f t="shared" si="1568"/>
        <v>0</v>
      </c>
      <c r="U2794" s="679">
        <f t="shared" si="1569"/>
        <v>0</v>
      </c>
      <c r="Y2794" s="120"/>
      <c r="AD2794" s="81"/>
      <c r="AF2794" s="370"/>
      <c r="AG2794" s="374"/>
      <c r="AH2794" s="378"/>
      <c r="AI2794" s="381"/>
      <c r="AJ2794" s="386"/>
      <c r="AK2794" s="391"/>
      <c r="AL2794" s="386"/>
      <c r="AM2794" s="363">
        <f t="shared" si="1560"/>
        <v>1</v>
      </c>
      <c r="AN2794" s="578">
        <v>228.7</v>
      </c>
      <c r="AO2794" s="78">
        <f t="shared" ref="AO2794:AO2888" si="1579">$AN2794*AX2794</f>
        <v>0</v>
      </c>
      <c r="AP2794" s="78">
        <f t="shared" si="1573"/>
        <v>0</v>
      </c>
      <c r="AQ2794" s="78">
        <f t="shared" si="1574"/>
        <v>0</v>
      </c>
      <c r="AR2794" s="78">
        <f t="shared" si="1575"/>
        <v>0</v>
      </c>
      <c r="AS2794" s="78">
        <f t="shared" si="1576"/>
        <v>0</v>
      </c>
      <c r="AT2794" s="78">
        <f t="shared" si="1577"/>
        <v>0</v>
      </c>
      <c r="AU2794" s="363" t="s">
        <v>717</v>
      </c>
      <c r="AV2794" s="393"/>
      <c r="AW2794" s="395"/>
      <c r="AX2794" s="395">
        <v>0</v>
      </c>
      <c r="AY2794" s="395">
        <v>0</v>
      </c>
      <c r="AZ2794" s="395">
        <v>0</v>
      </c>
      <c r="BA2794" s="395">
        <v>0</v>
      </c>
      <c r="BB2794" s="395">
        <v>0</v>
      </c>
      <c r="BC2794" s="395">
        <v>0</v>
      </c>
      <c r="BD2794" s="115"/>
      <c r="BE2794" s="115"/>
      <c r="BF2794" s="115">
        <v>2</v>
      </c>
      <c r="BG2794" s="115">
        <v>15</v>
      </c>
      <c r="BH2794" s="423">
        <f t="shared" si="1563"/>
        <v>22</v>
      </c>
      <c r="BI2794" s="417">
        <f t="shared" si="1578"/>
        <v>44</v>
      </c>
      <c r="BJ2794" s="115"/>
      <c r="BK2794" s="115"/>
      <c r="BQ2794" s="74" t="str">
        <f t="shared" ref="BQ2794:BQ2857" si="1580">IF(AO2794&gt;0,D2794&amp;"-("&amp; AG2794&amp;")"," ")</f>
        <v xml:space="preserve"> </v>
      </c>
      <c r="BR2794" s="120" t="str">
        <f t="shared" ref="BR2794:BR2857" si="1581">IF(AO2794&gt;0,$G2794," ")</f>
        <v xml:space="preserve"> </v>
      </c>
      <c r="BS2794" s="120" t="str">
        <f t="shared" ref="BS2794:BS2857" si="1582">IF(AO2794&gt;0,AO2794," ")</f>
        <v xml:space="preserve"> </v>
      </c>
      <c r="BU2794" s="74" t="str">
        <f t="shared" ref="BU2794:BU2857" si="1583">IF(AP2794&gt;0,D2794&amp;"-("&amp;AH2794&amp;")"," ")</f>
        <v xml:space="preserve"> </v>
      </c>
      <c r="BV2794" s="120" t="str">
        <f t="shared" ref="BV2794:BV2857" si="1584">IF(AP2794&gt;0,$G2794," ")</f>
        <v xml:space="preserve"> </v>
      </c>
      <c r="BW2794" s="120" t="str">
        <f t="shared" ref="BW2794:BW2857" si="1585">IF(AP2794&gt;0,AP2794,"  ")</f>
        <v xml:space="preserve">  </v>
      </c>
      <c r="BY2794" s="74" t="str">
        <f t="shared" ref="BY2794:BY2857" si="1586">IF(AQ2794&gt;0,D2794&amp;"-("&amp;AI2794&amp;")"," ")</f>
        <v xml:space="preserve"> </v>
      </c>
      <c r="BZ2794" s="120" t="str">
        <f t="shared" ref="BZ2794:BZ2857" si="1587">IF(AQ2794&gt;0,$G2794," ")</f>
        <v xml:space="preserve"> </v>
      </c>
      <c r="CA2794" s="120" t="str">
        <f t="shared" ref="CA2794:CA2857" si="1588">IF(AQ2794&gt;0,AQ2794," ")</f>
        <v xml:space="preserve"> </v>
      </c>
      <c r="CC2794" s="115" t="str">
        <f t="shared" ref="CC2794:CC2857" si="1589">IF(AR2794&gt;0,D2794&amp;"-("&amp;AJ2794&amp;")"," ")</f>
        <v xml:space="preserve"> </v>
      </c>
      <c r="CD2794" s="120" t="str">
        <f t="shared" ref="CD2794:CD2857" si="1590">IF(AR2794&gt;0,$G2794," ")</f>
        <v xml:space="preserve"> </v>
      </c>
      <c r="CE2794" s="417" t="str">
        <f t="shared" ref="CE2794:CE2857" si="1591">IF(AR2794&gt;0,AR2794," ")</f>
        <v xml:space="preserve"> </v>
      </c>
      <c r="CF2794" s="115"/>
      <c r="CG2794" s="115" t="str">
        <f t="shared" ref="CG2794:CG2857" si="1592">IF(AS2794&gt;0,D2794&amp;"-("&amp;AK2794&amp;")"," ")</f>
        <v xml:space="preserve"> </v>
      </c>
      <c r="CH2794" s="120" t="str">
        <f t="shared" ref="CH2794:CH2857" si="1593">IF(AS2794&gt;0,$G2794," ")</f>
        <v xml:space="preserve"> </v>
      </c>
      <c r="CI2794" s="417" t="str">
        <f t="shared" ref="CI2794:CI2857" si="1594">IF(AS2794&gt;0,AS2794," ")</f>
        <v xml:space="preserve"> </v>
      </c>
      <c r="CJ2794" s="115"/>
      <c r="CK2794" s="115" t="str">
        <f t="shared" ref="CK2794:CK2857" si="1595">IF(AT2794&gt;0,D2794&amp;"-"&amp;AL2794," ")</f>
        <v xml:space="preserve"> </v>
      </c>
      <c r="CL2794" s="120" t="str">
        <f t="shared" ref="CL2794:CL2857" si="1596">IF(AT2794&gt;0,$G2794," ")</f>
        <v xml:space="preserve"> </v>
      </c>
      <c r="CM2794" s="417" t="str">
        <f t="shared" si="1561"/>
        <v xml:space="preserve"> </v>
      </c>
      <c r="IS2794" s="111">
        <v>137.6</v>
      </c>
    </row>
    <row r="2795" spans="2:253" s="74" customFormat="1" ht="17.100000000000001" hidden="1" customHeight="1" x14ac:dyDescent="0.25">
      <c r="B2795" s="504">
        <f>IF('KB Duct Parts'!$BL$14=1,'Flanged Elbows'!AL7,0)</f>
        <v>0</v>
      </c>
      <c r="C2795" s="508" t="s">
        <v>427</v>
      </c>
      <c r="D2795" s="506" t="str">
        <f t="shared" si="1570"/>
        <v>22204.6L</v>
      </c>
      <c r="E2795" s="504" t="s">
        <v>861</v>
      </c>
      <c r="F2795" s="508" t="str">
        <f t="shared" si="1565"/>
        <v xml:space="preserve"> </v>
      </c>
      <c r="G2795" s="509" t="s">
        <v>463</v>
      </c>
      <c r="H2795" s="504" t="str">
        <f>IF('Flanged Parts'!$BB$6=1,"CS",IF('Flanged Parts'!$BB$6=2,"Glv",0))</f>
        <v>Glv</v>
      </c>
      <c r="I2795" s="1035"/>
      <c r="J2795" s="1036"/>
      <c r="K2795" s="516" t="s">
        <v>881</v>
      </c>
      <c r="L2795" s="535"/>
      <c r="M2795" s="517" t="str">
        <f t="shared" si="1562"/>
        <v>Y</v>
      </c>
      <c r="N2795" s="514">
        <f t="shared" si="1571"/>
        <v>54.459999999999994</v>
      </c>
      <c r="O2795" s="514">
        <f t="shared" si="1564"/>
        <v>0</v>
      </c>
      <c r="P2795" s="680">
        <f>'KB Duct Parts'!$AE$3</f>
        <v>0</v>
      </c>
      <c r="Q2795" s="681">
        <f t="shared" si="1566"/>
        <v>0</v>
      </c>
      <c r="R2795" s="682">
        <f t="shared" si="1567"/>
        <v>0</v>
      </c>
      <c r="S2795" s="716">
        <f t="shared" si="1572"/>
        <v>0.2</v>
      </c>
      <c r="T2795" s="679">
        <f t="shared" si="1568"/>
        <v>0</v>
      </c>
      <c r="U2795" s="679">
        <f t="shared" si="1569"/>
        <v>0</v>
      </c>
      <c r="Y2795" s="120"/>
      <c r="AD2795" s="81"/>
      <c r="AF2795" s="370"/>
      <c r="AG2795" s="374"/>
      <c r="AH2795" s="378"/>
      <c r="AI2795" s="381"/>
      <c r="AJ2795" s="386"/>
      <c r="AK2795" s="391"/>
      <c r="AL2795" s="386"/>
      <c r="AM2795" s="363">
        <f t="shared" ref="AM2795:AM2849" si="1597">IF(L2795=AF2795,1,IF(L2795=AG2795,2,IF(L2795=AH2795,3,IF(L2795=AI2795,4,IF(L2795=AJ2795,5,IF(L2795=AK2795,6,IF(L2795=AL2795,7,0)))))))</f>
        <v>1</v>
      </c>
      <c r="AN2795" s="578">
        <v>46.8</v>
      </c>
      <c r="AO2795" s="78">
        <f t="shared" si="1579"/>
        <v>0</v>
      </c>
      <c r="AP2795" s="78">
        <f t="shared" si="1573"/>
        <v>0</v>
      </c>
      <c r="AQ2795" s="78">
        <f t="shared" si="1574"/>
        <v>0</v>
      </c>
      <c r="AR2795" s="78">
        <f t="shared" si="1575"/>
        <v>0</v>
      </c>
      <c r="AS2795" s="78">
        <f t="shared" si="1576"/>
        <v>0</v>
      </c>
      <c r="AT2795" s="78">
        <f t="shared" si="1577"/>
        <v>0</v>
      </c>
      <c r="AU2795" s="363" t="s">
        <v>717</v>
      </c>
      <c r="AV2795" s="393"/>
      <c r="AW2795" s="395"/>
      <c r="AX2795" s="395">
        <v>0</v>
      </c>
      <c r="AY2795" s="395">
        <v>0</v>
      </c>
      <c r="AZ2795" s="395">
        <v>0</v>
      </c>
      <c r="BA2795" s="395">
        <v>0</v>
      </c>
      <c r="BB2795" s="395">
        <v>0</v>
      </c>
      <c r="BC2795" s="395">
        <v>0</v>
      </c>
      <c r="BD2795" s="115"/>
      <c r="BE2795" s="115"/>
      <c r="BF2795" s="115">
        <v>2</v>
      </c>
      <c r="BG2795" s="115">
        <v>4</v>
      </c>
      <c r="BH2795" s="423">
        <f t="shared" si="1563"/>
        <v>3.83</v>
      </c>
      <c r="BI2795" s="417">
        <f t="shared" si="1578"/>
        <v>7.66</v>
      </c>
      <c r="BJ2795" s="115"/>
      <c r="BK2795" s="115"/>
      <c r="BQ2795" s="74" t="str">
        <f t="shared" si="1580"/>
        <v xml:space="preserve"> </v>
      </c>
      <c r="BR2795" s="120" t="str">
        <f t="shared" si="1581"/>
        <v xml:space="preserve"> </v>
      </c>
      <c r="BS2795" s="120" t="str">
        <f t="shared" si="1582"/>
        <v xml:space="preserve"> </v>
      </c>
      <c r="BU2795" s="74" t="str">
        <f t="shared" si="1583"/>
        <v xml:space="preserve"> </v>
      </c>
      <c r="BV2795" s="120" t="str">
        <f t="shared" si="1584"/>
        <v xml:space="preserve"> </v>
      </c>
      <c r="BW2795" s="120" t="str">
        <f t="shared" si="1585"/>
        <v xml:space="preserve">  </v>
      </c>
      <c r="BY2795" s="74" t="str">
        <f t="shared" si="1586"/>
        <v xml:space="preserve"> </v>
      </c>
      <c r="BZ2795" s="120" t="str">
        <f t="shared" si="1587"/>
        <v xml:space="preserve"> </v>
      </c>
      <c r="CA2795" s="120" t="str">
        <f t="shared" si="1588"/>
        <v xml:space="preserve"> </v>
      </c>
      <c r="CC2795" s="115" t="str">
        <f t="shared" si="1589"/>
        <v xml:space="preserve"> </v>
      </c>
      <c r="CD2795" s="120" t="str">
        <f t="shared" si="1590"/>
        <v xml:space="preserve"> </v>
      </c>
      <c r="CE2795" s="417" t="str">
        <f t="shared" si="1591"/>
        <v xml:space="preserve"> </v>
      </c>
      <c r="CF2795" s="115"/>
      <c r="CG2795" s="115" t="str">
        <f t="shared" si="1592"/>
        <v xml:space="preserve"> </v>
      </c>
      <c r="CH2795" s="120" t="str">
        <f t="shared" si="1593"/>
        <v xml:space="preserve"> </v>
      </c>
      <c r="CI2795" s="417" t="str">
        <f t="shared" si="1594"/>
        <v xml:space="preserve"> </v>
      </c>
      <c r="CJ2795" s="115"/>
      <c r="CK2795" s="115" t="str">
        <f t="shared" si="1595"/>
        <v xml:space="preserve"> </v>
      </c>
      <c r="CL2795" s="120" t="str">
        <f t="shared" si="1596"/>
        <v xml:space="preserve"> </v>
      </c>
      <c r="CM2795" s="417" t="str">
        <f t="shared" si="1561"/>
        <v xml:space="preserve"> </v>
      </c>
      <c r="IS2795" s="111">
        <v>28.4</v>
      </c>
    </row>
    <row r="2796" spans="2:253" s="74" customFormat="1" ht="17.100000000000001" hidden="1" customHeight="1" x14ac:dyDescent="0.25">
      <c r="B2796" s="504">
        <f>IF('KB Duct Parts'!$BL$14=1,'Flanged Elbows'!AL8,0)</f>
        <v>0</v>
      </c>
      <c r="C2796" s="508" t="s">
        <v>428</v>
      </c>
      <c r="D2796" s="506" t="str">
        <f t="shared" si="1570"/>
        <v>22205.6L</v>
      </c>
      <c r="E2796" s="504" t="s">
        <v>862</v>
      </c>
      <c r="F2796" s="508" t="str">
        <f t="shared" si="1565"/>
        <v xml:space="preserve"> </v>
      </c>
      <c r="G2796" s="509" t="s">
        <v>463</v>
      </c>
      <c r="H2796" s="504" t="str">
        <f>IF('Flanged Parts'!$BB$6=1,"CS",IF('Flanged Parts'!$BB$6=2,"Glv",0))</f>
        <v>Glv</v>
      </c>
      <c r="I2796" s="1035"/>
      <c r="J2796" s="1036"/>
      <c r="K2796" s="516" t="s">
        <v>881</v>
      </c>
      <c r="L2796" s="535"/>
      <c r="M2796" s="517" t="str">
        <f t="shared" si="1562"/>
        <v>Y</v>
      </c>
      <c r="N2796" s="514">
        <f t="shared" si="1571"/>
        <v>64</v>
      </c>
      <c r="O2796" s="514">
        <f t="shared" si="1564"/>
        <v>0</v>
      </c>
      <c r="P2796" s="680">
        <f>'KB Duct Parts'!$AE$3</f>
        <v>0</v>
      </c>
      <c r="Q2796" s="681">
        <f t="shared" si="1566"/>
        <v>0</v>
      </c>
      <c r="R2796" s="682">
        <f t="shared" si="1567"/>
        <v>0</v>
      </c>
      <c r="S2796" s="716">
        <f t="shared" si="1572"/>
        <v>0.2</v>
      </c>
      <c r="T2796" s="679">
        <f t="shared" si="1568"/>
        <v>0</v>
      </c>
      <c r="U2796" s="679">
        <f t="shared" si="1569"/>
        <v>0</v>
      </c>
      <c r="Y2796" s="120"/>
      <c r="AD2796" s="81"/>
      <c r="AF2796" s="370"/>
      <c r="AG2796" s="374"/>
      <c r="AH2796" s="378"/>
      <c r="AI2796" s="381"/>
      <c r="AJ2796" s="386"/>
      <c r="AK2796" s="391"/>
      <c r="AL2796" s="386"/>
      <c r="AM2796" s="363">
        <f t="shared" si="1597"/>
        <v>1</v>
      </c>
      <c r="AN2796" s="578">
        <v>54.2</v>
      </c>
      <c r="AO2796" s="78">
        <f t="shared" si="1579"/>
        <v>0</v>
      </c>
      <c r="AP2796" s="78">
        <f t="shared" si="1573"/>
        <v>0</v>
      </c>
      <c r="AQ2796" s="78">
        <f t="shared" si="1574"/>
        <v>0</v>
      </c>
      <c r="AR2796" s="78">
        <f t="shared" si="1575"/>
        <v>0</v>
      </c>
      <c r="AS2796" s="78">
        <f t="shared" si="1576"/>
        <v>0</v>
      </c>
      <c r="AT2796" s="78">
        <f t="shared" si="1577"/>
        <v>0</v>
      </c>
      <c r="AU2796" s="363" t="s">
        <v>717</v>
      </c>
      <c r="AV2796" s="393"/>
      <c r="AW2796" s="395"/>
      <c r="AX2796" s="395">
        <v>0</v>
      </c>
      <c r="AY2796" s="395">
        <v>0</v>
      </c>
      <c r="AZ2796" s="395">
        <v>0</v>
      </c>
      <c r="BA2796" s="395">
        <v>0</v>
      </c>
      <c r="BB2796" s="395">
        <v>0</v>
      </c>
      <c r="BC2796" s="395">
        <v>0</v>
      </c>
      <c r="BD2796" s="115"/>
      <c r="BE2796" s="115"/>
      <c r="BF2796" s="115">
        <v>2</v>
      </c>
      <c r="BG2796" s="115">
        <v>5</v>
      </c>
      <c r="BH2796" s="423">
        <f t="shared" si="1563"/>
        <v>4.9000000000000004</v>
      </c>
      <c r="BI2796" s="417">
        <f t="shared" si="1578"/>
        <v>9.8000000000000007</v>
      </c>
      <c r="BJ2796" s="115"/>
      <c r="BK2796" s="115"/>
      <c r="BQ2796" s="74" t="str">
        <f t="shared" si="1580"/>
        <v xml:space="preserve"> </v>
      </c>
      <c r="BR2796" s="120" t="str">
        <f t="shared" si="1581"/>
        <v xml:space="preserve"> </v>
      </c>
      <c r="BS2796" s="120" t="str">
        <f t="shared" si="1582"/>
        <v xml:space="preserve"> </v>
      </c>
      <c r="BU2796" s="74" t="str">
        <f t="shared" si="1583"/>
        <v xml:space="preserve"> </v>
      </c>
      <c r="BV2796" s="120" t="str">
        <f t="shared" si="1584"/>
        <v xml:space="preserve"> </v>
      </c>
      <c r="BW2796" s="120" t="str">
        <f t="shared" si="1585"/>
        <v xml:space="preserve">  </v>
      </c>
      <c r="BY2796" s="74" t="str">
        <f t="shared" si="1586"/>
        <v xml:space="preserve"> </v>
      </c>
      <c r="BZ2796" s="120" t="str">
        <f t="shared" si="1587"/>
        <v xml:space="preserve"> </v>
      </c>
      <c r="CA2796" s="120" t="str">
        <f t="shared" si="1588"/>
        <v xml:space="preserve"> </v>
      </c>
      <c r="CC2796" s="115" t="str">
        <f t="shared" si="1589"/>
        <v xml:space="preserve"> </v>
      </c>
      <c r="CD2796" s="120" t="str">
        <f t="shared" si="1590"/>
        <v xml:space="preserve"> </v>
      </c>
      <c r="CE2796" s="417" t="str">
        <f t="shared" si="1591"/>
        <v xml:space="preserve"> </v>
      </c>
      <c r="CF2796" s="115"/>
      <c r="CG2796" s="115" t="str">
        <f t="shared" si="1592"/>
        <v xml:space="preserve"> </v>
      </c>
      <c r="CH2796" s="120" t="str">
        <f t="shared" si="1593"/>
        <v xml:space="preserve"> </v>
      </c>
      <c r="CI2796" s="417" t="str">
        <f t="shared" si="1594"/>
        <v xml:space="preserve"> </v>
      </c>
      <c r="CJ2796" s="115"/>
      <c r="CK2796" s="115" t="str">
        <f t="shared" si="1595"/>
        <v xml:space="preserve"> </v>
      </c>
      <c r="CL2796" s="120" t="str">
        <f t="shared" si="1596"/>
        <v xml:space="preserve"> </v>
      </c>
      <c r="CM2796" s="417" t="str">
        <f t="shared" si="1561"/>
        <v xml:space="preserve"> </v>
      </c>
      <c r="IS2796" s="111">
        <v>32.4</v>
      </c>
    </row>
    <row r="2797" spans="2:253" s="74" customFormat="1" ht="17.100000000000001" hidden="1" customHeight="1" x14ac:dyDescent="0.25">
      <c r="B2797" s="504">
        <f>IF('KB Duct Parts'!$BL$14=1,'Flanged Elbows'!AL9,0)</f>
        <v>0</v>
      </c>
      <c r="C2797" s="508" t="s">
        <v>429</v>
      </c>
      <c r="D2797" s="506" t="str">
        <f t="shared" si="1570"/>
        <v>22206.6L</v>
      </c>
      <c r="E2797" s="504" t="s">
        <v>863</v>
      </c>
      <c r="F2797" s="508" t="str">
        <f t="shared" si="1565"/>
        <v xml:space="preserve"> </v>
      </c>
      <c r="G2797" s="509" t="s">
        <v>463</v>
      </c>
      <c r="H2797" s="504" t="str">
        <f>IF('Flanged Parts'!$BB$6=1,"CS",IF('Flanged Parts'!$BB$6=2,"Glv",0))</f>
        <v>Glv</v>
      </c>
      <c r="I2797" s="1035"/>
      <c r="J2797" s="1036"/>
      <c r="K2797" s="516" t="s">
        <v>881</v>
      </c>
      <c r="L2797" s="535"/>
      <c r="M2797" s="517" t="str">
        <f t="shared" si="1562"/>
        <v>Y</v>
      </c>
      <c r="N2797" s="514">
        <f t="shared" si="1571"/>
        <v>70.02000000000001</v>
      </c>
      <c r="O2797" s="514">
        <f t="shared" si="1564"/>
        <v>0</v>
      </c>
      <c r="P2797" s="680">
        <f>'KB Duct Parts'!$AE$3</f>
        <v>0</v>
      </c>
      <c r="Q2797" s="681">
        <f t="shared" si="1566"/>
        <v>0</v>
      </c>
      <c r="R2797" s="682">
        <f t="shared" si="1567"/>
        <v>0</v>
      </c>
      <c r="S2797" s="716">
        <f t="shared" si="1572"/>
        <v>0.2</v>
      </c>
      <c r="T2797" s="679">
        <f t="shared" si="1568"/>
        <v>0</v>
      </c>
      <c r="U2797" s="679">
        <f t="shared" si="1569"/>
        <v>0</v>
      </c>
      <c r="Y2797" s="120"/>
      <c r="AD2797" s="81"/>
      <c r="AF2797" s="370"/>
      <c r="AG2797" s="374"/>
      <c r="AH2797" s="378"/>
      <c r="AI2797" s="381"/>
      <c r="AJ2797" s="386"/>
      <c r="AK2797" s="391"/>
      <c r="AL2797" s="386"/>
      <c r="AM2797" s="363">
        <f t="shared" si="1597"/>
        <v>1</v>
      </c>
      <c r="AN2797" s="578">
        <v>58.2</v>
      </c>
      <c r="AO2797" s="78">
        <f t="shared" si="1579"/>
        <v>0</v>
      </c>
      <c r="AP2797" s="78">
        <f t="shared" si="1573"/>
        <v>0</v>
      </c>
      <c r="AQ2797" s="78">
        <f t="shared" si="1574"/>
        <v>0</v>
      </c>
      <c r="AR2797" s="78">
        <f t="shared" si="1575"/>
        <v>0</v>
      </c>
      <c r="AS2797" s="78">
        <f t="shared" si="1576"/>
        <v>0</v>
      </c>
      <c r="AT2797" s="78">
        <f t="shared" si="1577"/>
        <v>0</v>
      </c>
      <c r="AU2797" s="363" t="s">
        <v>717</v>
      </c>
      <c r="AV2797" s="393"/>
      <c r="AW2797" s="395"/>
      <c r="AX2797" s="395">
        <v>0</v>
      </c>
      <c r="AY2797" s="395">
        <v>0</v>
      </c>
      <c r="AZ2797" s="395">
        <v>0</v>
      </c>
      <c r="BA2797" s="395">
        <v>0</v>
      </c>
      <c r="BB2797" s="395">
        <v>0</v>
      </c>
      <c r="BC2797" s="395">
        <v>0</v>
      </c>
      <c r="BD2797" s="115"/>
      <c r="BE2797" s="115"/>
      <c r="BF2797" s="115">
        <v>2</v>
      </c>
      <c r="BG2797" s="115">
        <v>6</v>
      </c>
      <c r="BH2797" s="423">
        <f t="shared" si="1563"/>
        <v>5.91</v>
      </c>
      <c r="BI2797" s="417">
        <f t="shared" si="1578"/>
        <v>11.82</v>
      </c>
      <c r="BJ2797" s="115"/>
      <c r="BK2797" s="115"/>
      <c r="BQ2797" s="74" t="str">
        <f t="shared" si="1580"/>
        <v xml:space="preserve"> </v>
      </c>
      <c r="BR2797" s="120" t="str">
        <f t="shared" si="1581"/>
        <v xml:space="preserve"> </v>
      </c>
      <c r="BS2797" s="120" t="str">
        <f t="shared" si="1582"/>
        <v xml:space="preserve"> </v>
      </c>
      <c r="BU2797" s="74" t="str">
        <f t="shared" si="1583"/>
        <v xml:space="preserve"> </v>
      </c>
      <c r="BV2797" s="120" t="str">
        <f t="shared" si="1584"/>
        <v xml:space="preserve"> </v>
      </c>
      <c r="BW2797" s="120" t="str">
        <f t="shared" si="1585"/>
        <v xml:space="preserve">  </v>
      </c>
      <c r="BY2797" s="74" t="str">
        <f t="shared" si="1586"/>
        <v xml:space="preserve"> </v>
      </c>
      <c r="BZ2797" s="120" t="str">
        <f t="shared" si="1587"/>
        <v xml:space="preserve"> </v>
      </c>
      <c r="CA2797" s="120" t="str">
        <f t="shared" si="1588"/>
        <v xml:space="preserve"> </v>
      </c>
      <c r="CC2797" s="115" t="str">
        <f t="shared" si="1589"/>
        <v xml:space="preserve"> </v>
      </c>
      <c r="CD2797" s="120" t="str">
        <f t="shared" si="1590"/>
        <v xml:space="preserve"> </v>
      </c>
      <c r="CE2797" s="417" t="str">
        <f t="shared" si="1591"/>
        <v xml:space="preserve"> </v>
      </c>
      <c r="CF2797" s="115"/>
      <c r="CG2797" s="115" t="str">
        <f t="shared" si="1592"/>
        <v xml:space="preserve"> </v>
      </c>
      <c r="CH2797" s="120" t="str">
        <f t="shared" si="1593"/>
        <v xml:space="preserve"> </v>
      </c>
      <c r="CI2797" s="417" t="str">
        <f t="shared" si="1594"/>
        <v xml:space="preserve"> </v>
      </c>
      <c r="CJ2797" s="115"/>
      <c r="CK2797" s="115" t="str">
        <f t="shared" si="1595"/>
        <v xml:space="preserve"> </v>
      </c>
      <c r="CL2797" s="120" t="str">
        <f t="shared" si="1596"/>
        <v xml:space="preserve"> </v>
      </c>
      <c r="CM2797" s="417" t="str">
        <f t="shared" si="1561"/>
        <v xml:space="preserve"> </v>
      </c>
      <c r="IS2797" s="111">
        <v>36.200000000000003</v>
      </c>
    </row>
    <row r="2798" spans="2:253" s="74" customFormat="1" ht="17.100000000000001" hidden="1" customHeight="1" x14ac:dyDescent="0.25">
      <c r="B2798" s="504">
        <f>IF('KB Duct Parts'!$BL$14=1,'Flanged Elbows'!AL10,0)</f>
        <v>0</v>
      </c>
      <c r="C2798" s="508" t="s">
        <v>430</v>
      </c>
      <c r="D2798" s="506" t="str">
        <f t="shared" si="1570"/>
        <v>22207.6L</v>
      </c>
      <c r="E2798" s="504" t="s">
        <v>864</v>
      </c>
      <c r="F2798" s="508" t="str">
        <f t="shared" si="1565"/>
        <v xml:space="preserve"> </v>
      </c>
      <c r="G2798" s="509" t="s">
        <v>463</v>
      </c>
      <c r="H2798" s="504" t="str">
        <f>IF('Flanged Parts'!$BB$6=1,"CS",IF('Flanged Parts'!$BB$6=2,"Glv",0))</f>
        <v>Glv</v>
      </c>
      <c r="I2798" s="1035"/>
      <c r="J2798" s="1036"/>
      <c r="K2798" s="516" t="s">
        <v>881</v>
      </c>
      <c r="L2798" s="535"/>
      <c r="M2798" s="517" t="str">
        <f t="shared" si="1562"/>
        <v>Y</v>
      </c>
      <c r="N2798" s="514">
        <f t="shared" si="1571"/>
        <v>81.260000000000005</v>
      </c>
      <c r="O2798" s="514">
        <f t="shared" si="1564"/>
        <v>0</v>
      </c>
      <c r="P2798" s="680">
        <f>'KB Duct Parts'!$AE$3</f>
        <v>0</v>
      </c>
      <c r="Q2798" s="681">
        <f t="shared" si="1566"/>
        <v>0</v>
      </c>
      <c r="R2798" s="682">
        <f t="shared" si="1567"/>
        <v>0</v>
      </c>
      <c r="S2798" s="716">
        <f t="shared" si="1572"/>
        <v>0.2</v>
      </c>
      <c r="T2798" s="679">
        <f t="shared" si="1568"/>
        <v>0</v>
      </c>
      <c r="U2798" s="679">
        <f t="shared" si="1569"/>
        <v>0</v>
      </c>
      <c r="Y2798" s="120"/>
      <c r="AD2798" s="81"/>
      <c r="AF2798" s="370"/>
      <c r="AG2798" s="374"/>
      <c r="AH2798" s="378"/>
      <c r="AI2798" s="381"/>
      <c r="AJ2798" s="386"/>
      <c r="AK2798" s="391"/>
      <c r="AL2798" s="386"/>
      <c r="AM2798" s="363">
        <f t="shared" si="1597"/>
        <v>1</v>
      </c>
      <c r="AN2798" s="578">
        <v>66</v>
      </c>
      <c r="AO2798" s="78">
        <f t="shared" si="1579"/>
        <v>0</v>
      </c>
      <c r="AP2798" s="78">
        <f t="shared" si="1573"/>
        <v>0</v>
      </c>
      <c r="AQ2798" s="78">
        <f t="shared" si="1574"/>
        <v>0</v>
      </c>
      <c r="AR2798" s="78">
        <f t="shared" si="1575"/>
        <v>0</v>
      </c>
      <c r="AS2798" s="78">
        <f t="shared" si="1576"/>
        <v>0</v>
      </c>
      <c r="AT2798" s="78">
        <f t="shared" si="1577"/>
        <v>0</v>
      </c>
      <c r="AU2798" s="363" t="s">
        <v>717</v>
      </c>
      <c r="AV2798" s="393"/>
      <c r="AW2798" s="395"/>
      <c r="AX2798" s="395">
        <v>0</v>
      </c>
      <c r="AY2798" s="395">
        <v>0</v>
      </c>
      <c r="AZ2798" s="395">
        <v>0</v>
      </c>
      <c r="BA2798" s="395">
        <v>0</v>
      </c>
      <c r="BB2798" s="395">
        <v>0</v>
      </c>
      <c r="BC2798" s="395">
        <v>0</v>
      </c>
      <c r="BD2798" s="115"/>
      <c r="BE2798" s="115"/>
      <c r="BF2798" s="115">
        <v>2</v>
      </c>
      <c r="BG2798" s="115">
        <v>7</v>
      </c>
      <c r="BH2798" s="423">
        <f t="shared" si="1563"/>
        <v>7.63</v>
      </c>
      <c r="BI2798" s="417">
        <f t="shared" si="1578"/>
        <v>15.26</v>
      </c>
      <c r="BJ2798" s="115"/>
      <c r="BK2798" s="115"/>
      <c r="BQ2798" s="74" t="str">
        <f t="shared" si="1580"/>
        <v xml:space="preserve"> </v>
      </c>
      <c r="BR2798" s="120" t="str">
        <f t="shared" si="1581"/>
        <v xml:space="preserve"> </v>
      </c>
      <c r="BS2798" s="120" t="str">
        <f t="shared" si="1582"/>
        <v xml:space="preserve"> </v>
      </c>
      <c r="BU2798" s="74" t="str">
        <f t="shared" si="1583"/>
        <v xml:space="preserve"> </v>
      </c>
      <c r="BV2798" s="120" t="str">
        <f t="shared" si="1584"/>
        <v xml:space="preserve"> </v>
      </c>
      <c r="BW2798" s="120" t="str">
        <f t="shared" si="1585"/>
        <v xml:space="preserve">  </v>
      </c>
      <c r="BY2798" s="74" t="str">
        <f t="shared" si="1586"/>
        <v xml:space="preserve"> </v>
      </c>
      <c r="BZ2798" s="120" t="str">
        <f t="shared" si="1587"/>
        <v xml:space="preserve"> </v>
      </c>
      <c r="CA2798" s="120" t="str">
        <f t="shared" si="1588"/>
        <v xml:space="preserve"> </v>
      </c>
      <c r="CC2798" s="115" t="str">
        <f t="shared" si="1589"/>
        <v xml:space="preserve"> </v>
      </c>
      <c r="CD2798" s="120" t="str">
        <f t="shared" si="1590"/>
        <v xml:space="preserve"> </v>
      </c>
      <c r="CE2798" s="417" t="str">
        <f t="shared" si="1591"/>
        <v xml:space="preserve"> </v>
      </c>
      <c r="CF2798" s="115"/>
      <c r="CG2798" s="115" t="str">
        <f t="shared" si="1592"/>
        <v xml:space="preserve"> </v>
      </c>
      <c r="CH2798" s="120" t="str">
        <f t="shared" si="1593"/>
        <v xml:space="preserve"> </v>
      </c>
      <c r="CI2798" s="417" t="str">
        <f t="shared" si="1594"/>
        <v xml:space="preserve"> </v>
      </c>
      <c r="CJ2798" s="115"/>
      <c r="CK2798" s="115" t="str">
        <f t="shared" si="1595"/>
        <v xml:space="preserve"> </v>
      </c>
      <c r="CL2798" s="120" t="str">
        <f t="shared" si="1596"/>
        <v xml:space="preserve"> </v>
      </c>
      <c r="CM2798" s="417" t="str">
        <f t="shared" si="1561"/>
        <v xml:space="preserve"> </v>
      </c>
      <c r="IS2798" s="111">
        <v>42.2</v>
      </c>
    </row>
    <row r="2799" spans="2:253" s="74" customFormat="1" ht="17.100000000000001" hidden="1" customHeight="1" x14ac:dyDescent="0.25">
      <c r="B2799" s="504">
        <f>IF('KB Duct Parts'!$BL$14=1,'Flanged Elbows'!AL11,0)</f>
        <v>0</v>
      </c>
      <c r="C2799" s="508" t="s">
        <v>431</v>
      </c>
      <c r="D2799" s="506" t="str">
        <f t="shared" si="1570"/>
        <v>22208.6L</v>
      </c>
      <c r="E2799" s="504" t="s">
        <v>865</v>
      </c>
      <c r="F2799" s="508" t="str">
        <f t="shared" si="1565"/>
        <v xml:space="preserve"> </v>
      </c>
      <c r="G2799" s="509" t="s">
        <v>463</v>
      </c>
      <c r="H2799" s="504" t="str">
        <f>IF('Flanged Parts'!$BB$6=1,"CS",IF('Flanged Parts'!$BB$6=2,"Glv",0))</f>
        <v>Glv</v>
      </c>
      <c r="I2799" s="1035"/>
      <c r="J2799" s="1036"/>
      <c r="K2799" s="516" t="s">
        <v>881</v>
      </c>
      <c r="L2799" s="535"/>
      <c r="M2799" s="517" t="str">
        <f t="shared" si="1562"/>
        <v>Y</v>
      </c>
      <c r="N2799" s="514">
        <f t="shared" si="1571"/>
        <v>95.58</v>
      </c>
      <c r="O2799" s="514">
        <f t="shared" si="1564"/>
        <v>0</v>
      </c>
      <c r="P2799" s="680">
        <f>'KB Duct Parts'!$AE$3</f>
        <v>0</v>
      </c>
      <c r="Q2799" s="681">
        <f t="shared" si="1566"/>
        <v>0</v>
      </c>
      <c r="R2799" s="682">
        <f t="shared" si="1567"/>
        <v>0</v>
      </c>
      <c r="S2799" s="716">
        <f t="shared" si="1572"/>
        <v>0.2</v>
      </c>
      <c r="T2799" s="679">
        <f t="shared" si="1568"/>
        <v>0</v>
      </c>
      <c r="U2799" s="679">
        <f t="shared" si="1569"/>
        <v>0</v>
      </c>
      <c r="Y2799" s="120"/>
      <c r="AD2799" s="81"/>
      <c r="AF2799" s="370"/>
      <c r="AG2799" s="374"/>
      <c r="AH2799" s="378"/>
      <c r="AI2799" s="381"/>
      <c r="AJ2799" s="386"/>
      <c r="AK2799" s="391"/>
      <c r="AL2799" s="386"/>
      <c r="AM2799" s="363">
        <f t="shared" si="1597"/>
        <v>1</v>
      </c>
      <c r="AN2799" s="578">
        <v>77</v>
      </c>
      <c r="AO2799" s="78">
        <f t="shared" si="1579"/>
        <v>0</v>
      </c>
      <c r="AP2799" s="78">
        <f t="shared" si="1573"/>
        <v>0</v>
      </c>
      <c r="AQ2799" s="78">
        <f t="shared" si="1574"/>
        <v>0</v>
      </c>
      <c r="AR2799" s="78">
        <f t="shared" si="1575"/>
        <v>0</v>
      </c>
      <c r="AS2799" s="78">
        <f t="shared" si="1576"/>
        <v>0</v>
      </c>
      <c r="AT2799" s="78">
        <f t="shared" si="1577"/>
        <v>0</v>
      </c>
      <c r="AU2799" s="363" t="s">
        <v>717</v>
      </c>
      <c r="AV2799" s="393"/>
      <c r="AW2799" s="395"/>
      <c r="AX2799" s="395">
        <v>0</v>
      </c>
      <c r="AY2799" s="395">
        <v>0</v>
      </c>
      <c r="AZ2799" s="395">
        <v>0</v>
      </c>
      <c r="BA2799" s="395">
        <v>0</v>
      </c>
      <c r="BB2799" s="395">
        <v>0</v>
      </c>
      <c r="BC2799" s="395">
        <v>0</v>
      </c>
      <c r="BD2799" s="115"/>
      <c r="BE2799" s="115"/>
      <c r="BF2799" s="115">
        <v>2</v>
      </c>
      <c r="BG2799" s="115">
        <v>8</v>
      </c>
      <c r="BH2799" s="423">
        <f t="shared" si="1563"/>
        <v>9.2899999999999991</v>
      </c>
      <c r="BI2799" s="417">
        <f t="shared" si="1578"/>
        <v>18.579999999999998</v>
      </c>
      <c r="BJ2799" s="115"/>
      <c r="BK2799" s="115"/>
      <c r="BQ2799" s="74" t="str">
        <f t="shared" si="1580"/>
        <v xml:space="preserve"> </v>
      </c>
      <c r="BR2799" s="120" t="str">
        <f t="shared" si="1581"/>
        <v xml:space="preserve"> </v>
      </c>
      <c r="BS2799" s="120" t="str">
        <f t="shared" si="1582"/>
        <v xml:space="preserve"> </v>
      </c>
      <c r="BU2799" s="74" t="str">
        <f t="shared" si="1583"/>
        <v xml:space="preserve"> </v>
      </c>
      <c r="BV2799" s="120" t="str">
        <f t="shared" si="1584"/>
        <v xml:space="preserve"> </v>
      </c>
      <c r="BW2799" s="120" t="str">
        <f t="shared" si="1585"/>
        <v xml:space="preserve">  </v>
      </c>
      <c r="BY2799" s="74" t="str">
        <f t="shared" si="1586"/>
        <v xml:space="preserve"> </v>
      </c>
      <c r="BZ2799" s="120" t="str">
        <f t="shared" si="1587"/>
        <v xml:space="preserve"> </v>
      </c>
      <c r="CA2799" s="120" t="str">
        <f t="shared" si="1588"/>
        <v xml:space="preserve"> </v>
      </c>
      <c r="CC2799" s="115" t="str">
        <f t="shared" si="1589"/>
        <v xml:space="preserve"> </v>
      </c>
      <c r="CD2799" s="120" t="str">
        <f t="shared" si="1590"/>
        <v xml:space="preserve"> </v>
      </c>
      <c r="CE2799" s="417" t="str">
        <f t="shared" si="1591"/>
        <v xml:space="preserve"> </v>
      </c>
      <c r="CF2799" s="115"/>
      <c r="CG2799" s="115" t="str">
        <f t="shared" si="1592"/>
        <v xml:space="preserve"> </v>
      </c>
      <c r="CH2799" s="120" t="str">
        <f t="shared" si="1593"/>
        <v xml:space="preserve"> </v>
      </c>
      <c r="CI2799" s="417" t="str">
        <f t="shared" si="1594"/>
        <v xml:space="preserve"> </v>
      </c>
      <c r="CJ2799" s="115"/>
      <c r="CK2799" s="115" t="str">
        <f t="shared" si="1595"/>
        <v xml:space="preserve"> </v>
      </c>
      <c r="CL2799" s="120" t="str">
        <f t="shared" si="1596"/>
        <v xml:space="preserve"> </v>
      </c>
      <c r="CM2799" s="417" t="str">
        <f t="shared" si="1561"/>
        <v xml:space="preserve"> </v>
      </c>
      <c r="IS2799" s="111">
        <v>48.9</v>
      </c>
    </row>
    <row r="2800" spans="2:253" s="74" customFormat="1" ht="17.100000000000001" hidden="1" customHeight="1" x14ac:dyDescent="0.25">
      <c r="B2800" s="504">
        <f>IF('KB Duct Parts'!$BL$14=1,'Flanged Elbows'!AL12,0)</f>
        <v>0</v>
      </c>
      <c r="C2800" s="508" t="s">
        <v>432</v>
      </c>
      <c r="D2800" s="506" t="str">
        <f t="shared" si="1570"/>
        <v>22209.6L</v>
      </c>
      <c r="E2800" s="504" t="s">
        <v>866</v>
      </c>
      <c r="F2800" s="508" t="str">
        <f t="shared" si="1565"/>
        <v xml:space="preserve"> </v>
      </c>
      <c r="G2800" s="509" t="s">
        <v>463</v>
      </c>
      <c r="H2800" s="504" t="str">
        <f>IF('Flanged Parts'!$BB$6=1,"CS",IF('Flanged Parts'!$BB$6=2,"Glv",0))</f>
        <v>Glv</v>
      </c>
      <c r="I2800" s="1035"/>
      <c r="J2800" s="1036"/>
      <c r="K2800" s="516" t="s">
        <v>881</v>
      </c>
      <c r="L2800" s="535"/>
      <c r="M2800" s="517" t="str">
        <f t="shared" si="1562"/>
        <v>Y</v>
      </c>
      <c r="N2800" s="514">
        <f t="shared" si="1571"/>
        <v>123.36</v>
      </c>
      <c r="O2800" s="514">
        <f t="shared" si="1564"/>
        <v>0</v>
      </c>
      <c r="P2800" s="680">
        <f>'KB Duct Parts'!$AE$3</f>
        <v>0</v>
      </c>
      <c r="Q2800" s="681">
        <f t="shared" si="1566"/>
        <v>0</v>
      </c>
      <c r="R2800" s="682">
        <f t="shared" si="1567"/>
        <v>0</v>
      </c>
      <c r="S2800" s="716">
        <f t="shared" si="1572"/>
        <v>0.2</v>
      </c>
      <c r="T2800" s="679">
        <f t="shared" si="1568"/>
        <v>0</v>
      </c>
      <c r="U2800" s="679">
        <f t="shared" si="1569"/>
        <v>0</v>
      </c>
      <c r="Y2800" s="120"/>
      <c r="AD2800" s="81"/>
      <c r="AF2800" s="370"/>
      <c r="AG2800" s="374"/>
      <c r="AH2800" s="378"/>
      <c r="AI2800" s="381"/>
      <c r="AJ2800" s="386"/>
      <c r="AK2800" s="391"/>
      <c r="AL2800" s="386"/>
      <c r="AM2800" s="363">
        <f t="shared" si="1597"/>
        <v>1</v>
      </c>
      <c r="AN2800" s="578">
        <v>104.3</v>
      </c>
      <c r="AO2800" s="78">
        <f t="shared" si="1579"/>
        <v>0</v>
      </c>
      <c r="AP2800" s="78">
        <f t="shared" si="1573"/>
        <v>0</v>
      </c>
      <c r="AQ2800" s="78">
        <f t="shared" si="1574"/>
        <v>0</v>
      </c>
      <c r="AR2800" s="78">
        <f t="shared" si="1575"/>
        <v>0</v>
      </c>
      <c r="AS2800" s="78">
        <f t="shared" si="1576"/>
        <v>0</v>
      </c>
      <c r="AT2800" s="78">
        <f t="shared" si="1577"/>
        <v>0</v>
      </c>
      <c r="AU2800" s="363" t="s">
        <v>717</v>
      </c>
      <c r="AV2800" s="393"/>
      <c r="AW2800" s="395"/>
      <c r="AX2800" s="395">
        <v>0</v>
      </c>
      <c r="AY2800" s="395">
        <v>0</v>
      </c>
      <c r="AZ2800" s="395">
        <v>0</v>
      </c>
      <c r="BA2800" s="395">
        <v>0</v>
      </c>
      <c r="BB2800" s="395">
        <v>0</v>
      </c>
      <c r="BC2800" s="395">
        <v>0</v>
      </c>
      <c r="BD2800" s="115"/>
      <c r="BE2800" s="115"/>
      <c r="BF2800" s="115">
        <v>2</v>
      </c>
      <c r="BG2800" s="115">
        <v>9</v>
      </c>
      <c r="BH2800" s="423">
        <f t="shared" si="1563"/>
        <v>9.5299999999999994</v>
      </c>
      <c r="BI2800" s="417">
        <f t="shared" si="1578"/>
        <v>19.059999999999999</v>
      </c>
      <c r="BJ2800" s="115"/>
      <c r="BK2800" s="115"/>
      <c r="BQ2800" s="74" t="str">
        <f t="shared" si="1580"/>
        <v xml:space="preserve"> </v>
      </c>
      <c r="BR2800" s="120" t="str">
        <f t="shared" si="1581"/>
        <v xml:space="preserve"> </v>
      </c>
      <c r="BS2800" s="120" t="str">
        <f t="shared" si="1582"/>
        <v xml:space="preserve"> </v>
      </c>
      <c r="BU2800" s="74" t="str">
        <f t="shared" si="1583"/>
        <v xml:space="preserve"> </v>
      </c>
      <c r="BV2800" s="120" t="str">
        <f t="shared" si="1584"/>
        <v xml:space="preserve"> </v>
      </c>
      <c r="BW2800" s="120" t="str">
        <f t="shared" si="1585"/>
        <v xml:space="preserve">  </v>
      </c>
      <c r="BY2800" s="74" t="str">
        <f t="shared" si="1586"/>
        <v xml:space="preserve"> </v>
      </c>
      <c r="BZ2800" s="120" t="str">
        <f t="shared" si="1587"/>
        <v xml:space="preserve"> </v>
      </c>
      <c r="CA2800" s="120" t="str">
        <f t="shared" si="1588"/>
        <v xml:space="preserve"> </v>
      </c>
      <c r="CC2800" s="115" t="str">
        <f t="shared" si="1589"/>
        <v xml:space="preserve"> </v>
      </c>
      <c r="CD2800" s="120" t="str">
        <f t="shared" si="1590"/>
        <v xml:space="preserve"> </v>
      </c>
      <c r="CE2800" s="417" t="str">
        <f t="shared" si="1591"/>
        <v xml:space="preserve"> </v>
      </c>
      <c r="CF2800" s="115"/>
      <c r="CG2800" s="115" t="str">
        <f t="shared" si="1592"/>
        <v xml:space="preserve"> </v>
      </c>
      <c r="CH2800" s="120" t="str">
        <f t="shared" si="1593"/>
        <v xml:space="preserve"> </v>
      </c>
      <c r="CI2800" s="417" t="str">
        <f t="shared" si="1594"/>
        <v xml:space="preserve"> </v>
      </c>
      <c r="CJ2800" s="115"/>
      <c r="CK2800" s="115" t="str">
        <f t="shared" si="1595"/>
        <v xml:space="preserve"> </v>
      </c>
      <c r="CL2800" s="120" t="str">
        <f t="shared" si="1596"/>
        <v xml:space="preserve"> </v>
      </c>
      <c r="CM2800" s="417" t="str">
        <f t="shared" si="1561"/>
        <v xml:space="preserve"> </v>
      </c>
      <c r="IS2800" s="111">
        <v>63</v>
      </c>
    </row>
    <row r="2801" spans="2:253" s="74" customFormat="1" ht="17.100000000000001" hidden="1" customHeight="1" x14ac:dyDescent="0.25">
      <c r="B2801" s="504">
        <f>IF('KB Duct Parts'!$BL$14=1,'Flanged Elbows'!AL13,0)</f>
        <v>0</v>
      </c>
      <c r="C2801" s="508" t="s">
        <v>433</v>
      </c>
      <c r="D2801" s="506" t="str">
        <f t="shared" si="1570"/>
        <v>22210.6L</v>
      </c>
      <c r="E2801" s="504" t="s">
        <v>867</v>
      </c>
      <c r="F2801" s="508" t="str">
        <f t="shared" si="1565"/>
        <v xml:space="preserve"> </v>
      </c>
      <c r="G2801" s="509" t="s">
        <v>463</v>
      </c>
      <c r="H2801" s="504" t="str">
        <f>IF('Flanged Parts'!$BB$6=1,"CS",IF('Flanged Parts'!$BB$6=2,"Glv",0))</f>
        <v>Glv</v>
      </c>
      <c r="I2801" s="1035"/>
      <c r="J2801" s="1036"/>
      <c r="K2801" s="516" t="s">
        <v>881</v>
      </c>
      <c r="L2801" s="535"/>
      <c r="M2801" s="517" t="str">
        <f t="shared" si="1562"/>
        <v>Y</v>
      </c>
      <c r="N2801" s="514">
        <f t="shared" si="1571"/>
        <v>145.84</v>
      </c>
      <c r="O2801" s="514">
        <f t="shared" si="1564"/>
        <v>0</v>
      </c>
      <c r="P2801" s="680">
        <f>'KB Duct Parts'!$AE$3</f>
        <v>0</v>
      </c>
      <c r="Q2801" s="681">
        <f t="shared" si="1566"/>
        <v>0</v>
      </c>
      <c r="R2801" s="682">
        <f t="shared" si="1567"/>
        <v>0</v>
      </c>
      <c r="S2801" s="716">
        <f t="shared" si="1572"/>
        <v>0.2</v>
      </c>
      <c r="T2801" s="679">
        <f t="shared" si="1568"/>
        <v>0</v>
      </c>
      <c r="U2801" s="679">
        <f t="shared" si="1569"/>
        <v>0</v>
      </c>
      <c r="Y2801" s="120"/>
      <c r="AD2801" s="81"/>
      <c r="AF2801" s="370"/>
      <c r="AG2801" s="374"/>
      <c r="AH2801" s="378"/>
      <c r="AI2801" s="381"/>
      <c r="AJ2801" s="386"/>
      <c r="AK2801" s="391"/>
      <c r="AL2801" s="386"/>
      <c r="AM2801" s="363">
        <f t="shared" si="1597"/>
        <v>1</v>
      </c>
      <c r="AN2801" s="578">
        <v>121.5</v>
      </c>
      <c r="AO2801" s="78">
        <f t="shared" si="1579"/>
        <v>0</v>
      </c>
      <c r="AP2801" s="78">
        <f t="shared" si="1573"/>
        <v>0</v>
      </c>
      <c r="AQ2801" s="78">
        <f t="shared" si="1574"/>
        <v>0</v>
      </c>
      <c r="AR2801" s="78">
        <f t="shared" si="1575"/>
        <v>0</v>
      </c>
      <c r="AS2801" s="78">
        <f t="shared" si="1576"/>
        <v>0</v>
      </c>
      <c r="AT2801" s="78">
        <f t="shared" si="1577"/>
        <v>0</v>
      </c>
      <c r="AU2801" s="363" t="s">
        <v>717</v>
      </c>
      <c r="AV2801" s="393"/>
      <c r="AW2801" s="395"/>
      <c r="AX2801" s="395">
        <v>0</v>
      </c>
      <c r="AY2801" s="395">
        <v>0</v>
      </c>
      <c r="AZ2801" s="395">
        <v>0</v>
      </c>
      <c r="BA2801" s="395">
        <v>0</v>
      </c>
      <c r="BB2801" s="395">
        <v>0</v>
      </c>
      <c r="BC2801" s="395">
        <v>0</v>
      </c>
      <c r="BD2801" s="115"/>
      <c r="BE2801" s="115"/>
      <c r="BF2801" s="115">
        <v>2</v>
      </c>
      <c r="BG2801" s="115">
        <v>10</v>
      </c>
      <c r="BH2801" s="423">
        <f t="shared" si="1563"/>
        <v>12.17</v>
      </c>
      <c r="BI2801" s="417">
        <f t="shared" si="1578"/>
        <v>24.34</v>
      </c>
      <c r="BJ2801" s="115"/>
      <c r="BK2801" s="115"/>
      <c r="BQ2801" s="74" t="str">
        <f t="shared" si="1580"/>
        <v xml:space="preserve"> </v>
      </c>
      <c r="BR2801" s="120" t="str">
        <f t="shared" si="1581"/>
        <v xml:space="preserve"> </v>
      </c>
      <c r="BS2801" s="120" t="str">
        <f t="shared" si="1582"/>
        <v xml:space="preserve"> </v>
      </c>
      <c r="BU2801" s="74" t="str">
        <f t="shared" si="1583"/>
        <v xml:space="preserve"> </v>
      </c>
      <c r="BV2801" s="120" t="str">
        <f t="shared" si="1584"/>
        <v xml:space="preserve"> </v>
      </c>
      <c r="BW2801" s="120" t="str">
        <f t="shared" si="1585"/>
        <v xml:space="preserve">  </v>
      </c>
      <c r="BY2801" s="74" t="str">
        <f t="shared" si="1586"/>
        <v xml:space="preserve"> </v>
      </c>
      <c r="BZ2801" s="120" t="str">
        <f t="shared" si="1587"/>
        <v xml:space="preserve"> </v>
      </c>
      <c r="CA2801" s="120" t="str">
        <f t="shared" si="1588"/>
        <v xml:space="preserve"> </v>
      </c>
      <c r="CC2801" s="115" t="str">
        <f t="shared" si="1589"/>
        <v xml:space="preserve"> </v>
      </c>
      <c r="CD2801" s="120" t="str">
        <f t="shared" si="1590"/>
        <v xml:space="preserve"> </v>
      </c>
      <c r="CE2801" s="417" t="str">
        <f t="shared" si="1591"/>
        <v xml:space="preserve"> </v>
      </c>
      <c r="CF2801" s="115"/>
      <c r="CG2801" s="115" t="str">
        <f t="shared" si="1592"/>
        <v xml:space="preserve"> </v>
      </c>
      <c r="CH2801" s="120" t="str">
        <f t="shared" si="1593"/>
        <v xml:space="preserve"> </v>
      </c>
      <c r="CI2801" s="417" t="str">
        <f t="shared" si="1594"/>
        <v xml:space="preserve"> </v>
      </c>
      <c r="CJ2801" s="115"/>
      <c r="CK2801" s="115" t="str">
        <f t="shared" si="1595"/>
        <v xml:space="preserve"> </v>
      </c>
      <c r="CL2801" s="120" t="str">
        <f t="shared" si="1596"/>
        <v xml:space="preserve"> </v>
      </c>
      <c r="CM2801" s="417" t="str">
        <f t="shared" si="1561"/>
        <v xml:space="preserve"> </v>
      </c>
      <c r="IS2801" s="111">
        <v>72.3</v>
      </c>
    </row>
    <row r="2802" spans="2:253" s="74" customFormat="1" ht="17.100000000000001" hidden="1" customHeight="1" x14ac:dyDescent="0.25">
      <c r="B2802" s="504">
        <f>IF('KB Duct Parts'!$BL$14=1,'Flanged Elbows'!AL14,0)</f>
        <v>0</v>
      </c>
      <c r="C2802" s="508" t="s">
        <v>434</v>
      </c>
      <c r="D2802" s="506" t="str">
        <f t="shared" si="1570"/>
        <v>22211.6L</v>
      </c>
      <c r="E2802" s="504" t="s">
        <v>868</v>
      </c>
      <c r="F2802" s="508" t="str">
        <f t="shared" si="1565"/>
        <v xml:space="preserve"> </v>
      </c>
      <c r="G2802" s="509" t="s">
        <v>463</v>
      </c>
      <c r="H2802" s="504" t="str">
        <f>IF('Flanged Parts'!$BB$6=1,"CS",IF('Flanged Parts'!$BB$6=2,"Glv",0))</f>
        <v>Glv</v>
      </c>
      <c r="I2802" s="1035"/>
      <c r="J2802" s="1036"/>
      <c r="K2802" s="516" t="s">
        <v>881</v>
      </c>
      <c r="L2802" s="535"/>
      <c r="M2802" s="517" t="str">
        <f t="shared" si="1562"/>
        <v>Y</v>
      </c>
      <c r="N2802" s="514">
        <f t="shared" si="1571"/>
        <v>162.79999999999998</v>
      </c>
      <c r="O2802" s="514">
        <f t="shared" si="1564"/>
        <v>0</v>
      </c>
      <c r="P2802" s="680">
        <f>'KB Duct Parts'!$AE$3</f>
        <v>0</v>
      </c>
      <c r="Q2802" s="681">
        <f t="shared" si="1566"/>
        <v>0</v>
      </c>
      <c r="R2802" s="682">
        <f t="shared" si="1567"/>
        <v>0</v>
      </c>
      <c r="S2802" s="716">
        <f t="shared" si="1572"/>
        <v>0.2</v>
      </c>
      <c r="T2802" s="679">
        <f t="shared" si="1568"/>
        <v>0</v>
      </c>
      <c r="U2802" s="679">
        <f t="shared" si="1569"/>
        <v>0</v>
      </c>
      <c r="Y2802" s="120"/>
      <c r="AD2802" s="81"/>
      <c r="AF2802" s="370"/>
      <c r="AG2802" s="374"/>
      <c r="AH2802" s="378"/>
      <c r="AI2802" s="381"/>
      <c r="AJ2802" s="386"/>
      <c r="AK2802" s="391"/>
      <c r="AL2802" s="386"/>
      <c r="AM2802" s="363">
        <f t="shared" si="1597"/>
        <v>1</v>
      </c>
      <c r="AN2802" s="578">
        <v>134.69999999999999</v>
      </c>
      <c r="AO2802" s="78">
        <f t="shared" si="1579"/>
        <v>0</v>
      </c>
      <c r="AP2802" s="78">
        <f t="shared" si="1573"/>
        <v>0</v>
      </c>
      <c r="AQ2802" s="78">
        <f t="shared" si="1574"/>
        <v>0</v>
      </c>
      <c r="AR2802" s="78">
        <f t="shared" si="1575"/>
        <v>0</v>
      </c>
      <c r="AS2802" s="78">
        <f t="shared" si="1576"/>
        <v>0</v>
      </c>
      <c r="AT2802" s="78">
        <f t="shared" si="1577"/>
        <v>0</v>
      </c>
      <c r="AU2802" s="363" t="s">
        <v>717</v>
      </c>
      <c r="AV2802" s="393"/>
      <c r="AW2802" s="395"/>
      <c r="AX2802" s="395">
        <v>0</v>
      </c>
      <c r="AY2802" s="395">
        <v>0</v>
      </c>
      <c r="AZ2802" s="395">
        <v>0</v>
      </c>
      <c r="BA2802" s="395">
        <v>0</v>
      </c>
      <c r="BB2802" s="395">
        <v>0</v>
      </c>
      <c r="BC2802" s="395">
        <v>0</v>
      </c>
      <c r="BD2802" s="115"/>
      <c r="BE2802" s="115"/>
      <c r="BF2802" s="115">
        <v>2</v>
      </c>
      <c r="BG2802" s="115">
        <v>11</v>
      </c>
      <c r="BH2802" s="423">
        <f t="shared" si="1563"/>
        <v>14.05</v>
      </c>
      <c r="BI2802" s="417">
        <f t="shared" si="1578"/>
        <v>28.1</v>
      </c>
      <c r="BJ2802" s="115"/>
      <c r="BK2802" s="115"/>
      <c r="BQ2802" s="74" t="str">
        <f t="shared" si="1580"/>
        <v xml:space="preserve"> </v>
      </c>
      <c r="BR2802" s="120" t="str">
        <f t="shared" si="1581"/>
        <v xml:space="preserve"> </v>
      </c>
      <c r="BS2802" s="120" t="str">
        <f t="shared" si="1582"/>
        <v xml:space="preserve"> </v>
      </c>
      <c r="BU2802" s="74" t="str">
        <f t="shared" si="1583"/>
        <v xml:space="preserve"> </v>
      </c>
      <c r="BV2802" s="120" t="str">
        <f t="shared" si="1584"/>
        <v xml:space="preserve"> </v>
      </c>
      <c r="BW2802" s="120" t="str">
        <f t="shared" si="1585"/>
        <v xml:space="preserve">  </v>
      </c>
      <c r="BY2802" s="74" t="str">
        <f t="shared" si="1586"/>
        <v xml:space="preserve"> </v>
      </c>
      <c r="BZ2802" s="120" t="str">
        <f t="shared" si="1587"/>
        <v xml:space="preserve"> </v>
      </c>
      <c r="CA2802" s="120" t="str">
        <f t="shared" si="1588"/>
        <v xml:space="preserve"> </v>
      </c>
      <c r="CC2802" s="115" t="str">
        <f t="shared" si="1589"/>
        <v xml:space="preserve"> </v>
      </c>
      <c r="CD2802" s="120" t="str">
        <f t="shared" si="1590"/>
        <v xml:space="preserve"> </v>
      </c>
      <c r="CE2802" s="417" t="str">
        <f t="shared" si="1591"/>
        <v xml:space="preserve"> </v>
      </c>
      <c r="CF2802" s="115"/>
      <c r="CG2802" s="115" t="str">
        <f t="shared" si="1592"/>
        <v xml:space="preserve"> </v>
      </c>
      <c r="CH2802" s="120" t="str">
        <f t="shared" si="1593"/>
        <v xml:space="preserve"> </v>
      </c>
      <c r="CI2802" s="417" t="str">
        <f t="shared" si="1594"/>
        <v xml:space="preserve"> </v>
      </c>
      <c r="CJ2802" s="115"/>
      <c r="CK2802" s="115" t="str">
        <f t="shared" si="1595"/>
        <v xml:space="preserve"> </v>
      </c>
      <c r="CL2802" s="120" t="str">
        <f t="shared" si="1596"/>
        <v xml:space="preserve"> </v>
      </c>
      <c r="CM2802" s="417" t="str">
        <f t="shared" si="1561"/>
        <v xml:space="preserve"> </v>
      </c>
      <c r="IS2802" s="111">
        <v>81.5</v>
      </c>
    </row>
    <row r="2803" spans="2:253" s="74" customFormat="1" ht="17.100000000000001" hidden="1" customHeight="1" x14ac:dyDescent="0.25">
      <c r="B2803" s="504">
        <f>IF('KB Duct Parts'!$BL$14=1,'Flanged Elbows'!AL15,0)</f>
        <v>0</v>
      </c>
      <c r="C2803" s="508" t="s">
        <v>435</v>
      </c>
      <c r="D2803" s="506" t="str">
        <f t="shared" si="1570"/>
        <v>22212.6L</v>
      </c>
      <c r="E2803" s="504" t="s">
        <v>869</v>
      </c>
      <c r="F2803" s="508" t="str">
        <f t="shared" si="1565"/>
        <v xml:space="preserve"> </v>
      </c>
      <c r="G2803" s="509" t="s">
        <v>463</v>
      </c>
      <c r="H2803" s="504" t="str">
        <f>IF('Flanged Parts'!$BB$6=1,"CS",IF('Flanged Parts'!$BB$6=2,"Glv",0))</f>
        <v>Glv</v>
      </c>
      <c r="I2803" s="1035"/>
      <c r="J2803" s="1036"/>
      <c r="K2803" s="516" t="s">
        <v>881</v>
      </c>
      <c r="L2803" s="535"/>
      <c r="M2803" s="517" t="str">
        <f t="shared" si="1562"/>
        <v>Y</v>
      </c>
      <c r="N2803" s="514">
        <f t="shared" si="1571"/>
        <v>177.52</v>
      </c>
      <c r="O2803" s="514">
        <f t="shared" si="1564"/>
        <v>0</v>
      </c>
      <c r="P2803" s="680">
        <f>'KB Duct Parts'!$AE$3</f>
        <v>0</v>
      </c>
      <c r="Q2803" s="681">
        <f t="shared" si="1566"/>
        <v>0</v>
      </c>
      <c r="R2803" s="682">
        <f t="shared" si="1567"/>
        <v>0</v>
      </c>
      <c r="S2803" s="716">
        <f t="shared" si="1572"/>
        <v>0.2</v>
      </c>
      <c r="T2803" s="679">
        <f t="shared" si="1568"/>
        <v>0</v>
      </c>
      <c r="U2803" s="679">
        <f t="shared" si="1569"/>
        <v>0</v>
      </c>
      <c r="Y2803" s="120"/>
      <c r="AD2803" s="81"/>
      <c r="AF2803" s="370"/>
      <c r="AG2803" s="374"/>
      <c r="AH2803" s="378"/>
      <c r="AI2803" s="381"/>
      <c r="AJ2803" s="386"/>
      <c r="AK2803" s="391"/>
      <c r="AL2803" s="386"/>
      <c r="AM2803" s="363">
        <f t="shared" si="1597"/>
        <v>1</v>
      </c>
      <c r="AN2803" s="578">
        <v>147</v>
      </c>
      <c r="AO2803" s="78">
        <f t="shared" si="1579"/>
        <v>0</v>
      </c>
      <c r="AP2803" s="78">
        <f t="shared" si="1573"/>
        <v>0</v>
      </c>
      <c r="AQ2803" s="78">
        <f t="shared" si="1574"/>
        <v>0</v>
      </c>
      <c r="AR2803" s="78">
        <f t="shared" si="1575"/>
        <v>0</v>
      </c>
      <c r="AS2803" s="78">
        <f t="shared" si="1576"/>
        <v>0</v>
      </c>
      <c r="AT2803" s="78">
        <f t="shared" si="1577"/>
        <v>0</v>
      </c>
      <c r="AU2803" s="363" t="s">
        <v>717</v>
      </c>
      <c r="AV2803" s="393"/>
      <c r="AW2803" s="395"/>
      <c r="AX2803" s="395">
        <v>0</v>
      </c>
      <c r="AY2803" s="395">
        <v>0</v>
      </c>
      <c r="AZ2803" s="395">
        <v>0</v>
      </c>
      <c r="BA2803" s="395">
        <v>0</v>
      </c>
      <c r="BB2803" s="395">
        <v>0</v>
      </c>
      <c r="BC2803" s="395">
        <v>0</v>
      </c>
      <c r="BD2803" s="115"/>
      <c r="BE2803" s="115"/>
      <c r="BF2803" s="115">
        <v>2</v>
      </c>
      <c r="BG2803" s="115">
        <v>12</v>
      </c>
      <c r="BH2803" s="423">
        <f t="shared" si="1563"/>
        <v>15.26</v>
      </c>
      <c r="BI2803" s="417">
        <f t="shared" si="1578"/>
        <v>30.52</v>
      </c>
      <c r="BJ2803" s="115"/>
      <c r="BK2803" s="115"/>
      <c r="BQ2803" s="74" t="str">
        <f t="shared" si="1580"/>
        <v xml:space="preserve"> </v>
      </c>
      <c r="BR2803" s="120" t="str">
        <f t="shared" si="1581"/>
        <v xml:space="preserve"> </v>
      </c>
      <c r="BS2803" s="120" t="str">
        <f t="shared" si="1582"/>
        <v xml:space="preserve"> </v>
      </c>
      <c r="BU2803" s="74" t="str">
        <f t="shared" si="1583"/>
        <v xml:space="preserve"> </v>
      </c>
      <c r="BV2803" s="120" t="str">
        <f t="shared" si="1584"/>
        <v xml:space="preserve"> </v>
      </c>
      <c r="BW2803" s="120" t="str">
        <f t="shared" si="1585"/>
        <v xml:space="preserve">  </v>
      </c>
      <c r="BY2803" s="74" t="str">
        <f t="shared" si="1586"/>
        <v xml:space="preserve"> </v>
      </c>
      <c r="BZ2803" s="120" t="str">
        <f t="shared" si="1587"/>
        <v xml:space="preserve"> </v>
      </c>
      <c r="CA2803" s="120" t="str">
        <f t="shared" si="1588"/>
        <v xml:space="preserve"> </v>
      </c>
      <c r="CC2803" s="115" t="str">
        <f t="shared" si="1589"/>
        <v xml:space="preserve"> </v>
      </c>
      <c r="CD2803" s="120" t="str">
        <f t="shared" si="1590"/>
        <v xml:space="preserve"> </v>
      </c>
      <c r="CE2803" s="417" t="str">
        <f t="shared" si="1591"/>
        <v xml:space="preserve"> </v>
      </c>
      <c r="CF2803" s="115"/>
      <c r="CG2803" s="115" t="str">
        <f t="shared" si="1592"/>
        <v xml:space="preserve"> </v>
      </c>
      <c r="CH2803" s="120" t="str">
        <f t="shared" si="1593"/>
        <v xml:space="preserve"> </v>
      </c>
      <c r="CI2803" s="417" t="str">
        <f t="shared" si="1594"/>
        <v xml:space="preserve"> </v>
      </c>
      <c r="CJ2803" s="115"/>
      <c r="CK2803" s="115" t="str">
        <f t="shared" si="1595"/>
        <v xml:space="preserve"> </v>
      </c>
      <c r="CL2803" s="120" t="str">
        <f t="shared" si="1596"/>
        <v xml:space="preserve"> </v>
      </c>
      <c r="CM2803" s="417" t="str">
        <f t="shared" ref="CM2803:CM2866" si="1598">IF(AT2803&gt;0,AT2803," ")</f>
        <v xml:space="preserve"> </v>
      </c>
      <c r="IS2803" s="111">
        <v>90.4</v>
      </c>
    </row>
    <row r="2804" spans="2:253" s="74" customFormat="1" ht="17.100000000000001" hidden="1" customHeight="1" x14ac:dyDescent="0.25">
      <c r="B2804" s="504">
        <f>IF('KB Duct Parts'!$BL$14=1,'Flanged Elbows'!AL16,0)</f>
        <v>0</v>
      </c>
      <c r="C2804" s="508" t="s">
        <v>436</v>
      </c>
      <c r="D2804" s="506" t="str">
        <f t="shared" si="1570"/>
        <v>22213.6L</v>
      </c>
      <c r="E2804" s="504" t="s">
        <v>870</v>
      </c>
      <c r="F2804" s="508" t="str">
        <f t="shared" si="1565"/>
        <v xml:space="preserve"> </v>
      </c>
      <c r="G2804" s="509" t="s">
        <v>463</v>
      </c>
      <c r="H2804" s="504" t="str">
        <f>IF('Flanged Parts'!$BB$6=1,"CS",IF('Flanged Parts'!$BB$6=2,"Glv",0))</f>
        <v>Glv</v>
      </c>
      <c r="I2804" s="1035"/>
      <c r="J2804" s="1036"/>
      <c r="K2804" s="516" t="s">
        <v>881</v>
      </c>
      <c r="L2804" s="535"/>
      <c r="M2804" s="517" t="str">
        <f t="shared" si="1562"/>
        <v>Y</v>
      </c>
      <c r="N2804" s="514">
        <f t="shared" si="1571"/>
        <v>202.08</v>
      </c>
      <c r="O2804" s="514">
        <f t="shared" si="1564"/>
        <v>0</v>
      </c>
      <c r="P2804" s="680">
        <f>'KB Duct Parts'!$AE$3</f>
        <v>0</v>
      </c>
      <c r="Q2804" s="681">
        <f t="shared" si="1566"/>
        <v>0</v>
      </c>
      <c r="R2804" s="682">
        <f t="shared" si="1567"/>
        <v>0</v>
      </c>
      <c r="S2804" s="716">
        <f t="shared" si="1572"/>
        <v>0.2</v>
      </c>
      <c r="T2804" s="679">
        <f t="shared" si="1568"/>
        <v>0</v>
      </c>
      <c r="U2804" s="679">
        <f t="shared" si="1569"/>
        <v>0</v>
      </c>
      <c r="Y2804" s="120"/>
      <c r="AD2804" s="81"/>
      <c r="AF2804" s="370"/>
      <c r="AG2804" s="374"/>
      <c r="AH2804" s="378"/>
      <c r="AI2804" s="381"/>
      <c r="AJ2804" s="386"/>
      <c r="AK2804" s="391"/>
      <c r="AL2804" s="386"/>
      <c r="AM2804" s="363">
        <f t="shared" si="1597"/>
        <v>1</v>
      </c>
      <c r="AN2804" s="578">
        <v>166.8</v>
      </c>
      <c r="AO2804" s="78">
        <f t="shared" si="1579"/>
        <v>0</v>
      </c>
      <c r="AP2804" s="78">
        <f t="shared" si="1573"/>
        <v>0</v>
      </c>
      <c r="AQ2804" s="78">
        <f t="shared" si="1574"/>
        <v>0</v>
      </c>
      <c r="AR2804" s="78">
        <f t="shared" si="1575"/>
        <v>0</v>
      </c>
      <c r="AS2804" s="78">
        <f t="shared" si="1576"/>
        <v>0</v>
      </c>
      <c r="AT2804" s="78">
        <f t="shared" si="1577"/>
        <v>0</v>
      </c>
      <c r="AU2804" s="363" t="s">
        <v>717</v>
      </c>
      <c r="AV2804" s="393"/>
      <c r="AW2804" s="395"/>
      <c r="AX2804" s="395">
        <v>0</v>
      </c>
      <c r="AY2804" s="395">
        <v>0</v>
      </c>
      <c r="AZ2804" s="395">
        <v>0</v>
      </c>
      <c r="BA2804" s="395">
        <v>0</v>
      </c>
      <c r="BB2804" s="395">
        <v>0</v>
      </c>
      <c r="BC2804" s="395">
        <v>0</v>
      </c>
      <c r="BD2804" s="115"/>
      <c r="BE2804" s="115"/>
      <c r="BF2804" s="115">
        <v>2</v>
      </c>
      <c r="BG2804" s="115">
        <v>13</v>
      </c>
      <c r="BH2804" s="423">
        <f t="shared" si="1563"/>
        <v>17.64</v>
      </c>
      <c r="BI2804" s="417">
        <f t="shared" si="1578"/>
        <v>35.28</v>
      </c>
      <c r="BJ2804" s="115"/>
      <c r="BK2804" s="115"/>
      <c r="BQ2804" s="74" t="str">
        <f t="shared" si="1580"/>
        <v xml:space="preserve"> </v>
      </c>
      <c r="BR2804" s="120" t="str">
        <f t="shared" si="1581"/>
        <v xml:space="preserve"> </v>
      </c>
      <c r="BS2804" s="120" t="str">
        <f t="shared" si="1582"/>
        <v xml:space="preserve"> </v>
      </c>
      <c r="BU2804" s="74" t="str">
        <f t="shared" si="1583"/>
        <v xml:space="preserve"> </v>
      </c>
      <c r="BV2804" s="120" t="str">
        <f t="shared" si="1584"/>
        <v xml:space="preserve"> </v>
      </c>
      <c r="BW2804" s="120" t="str">
        <f t="shared" si="1585"/>
        <v xml:space="preserve">  </v>
      </c>
      <c r="BY2804" s="74" t="str">
        <f t="shared" si="1586"/>
        <v xml:space="preserve"> </v>
      </c>
      <c r="BZ2804" s="120" t="str">
        <f t="shared" si="1587"/>
        <v xml:space="preserve"> </v>
      </c>
      <c r="CA2804" s="120" t="str">
        <f t="shared" si="1588"/>
        <v xml:space="preserve"> </v>
      </c>
      <c r="CC2804" s="115" t="str">
        <f t="shared" si="1589"/>
        <v xml:space="preserve"> </v>
      </c>
      <c r="CD2804" s="120" t="str">
        <f t="shared" si="1590"/>
        <v xml:space="preserve"> </v>
      </c>
      <c r="CE2804" s="417" t="str">
        <f t="shared" si="1591"/>
        <v xml:space="preserve"> </v>
      </c>
      <c r="CF2804" s="115"/>
      <c r="CG2804" s="115" t="str">
        <f t="shared" si="1592"/>
        <v xml:space="preserve"> </v>
      </c>
      <c r="CH2804" s="120" t="str">
        <f t="shared" si="1593"/>
        <v xml:space="preserve"> </v>
      </c>
      <c r="CI2804" s="417" t="str">
        <f t="shared" si="1594"/>
        <v xml:space="preserve"> </v>
      </c>
      <c r="CJ2804" s="115"/>
      <c r="CK2804" s="115" t="str">
        <f t="shared" si="1595"/>
        <v xml:space="preserve"> </v>
      </c>
      <c r="CL2804" s="120" t="str">
        <f t="shared" si="1596"/>
        <v xml:space="preserve"> </v>
      </c>
      <c r="CM2804" s="417" t="str">
        <f t="shared" si="1598"/>
        <v xml:space="preserve"> </v>
      </c>
      <c r="IS2804" s="111">
        <v>102.2</v>
      </c>
    </row>
    <row r="2805" spans="2:253" s="74" customFormat="1" ht="17.100000000000001" hidden="1" customHeight="1" x14ac:dyDescent="0.25">
      <c r="B2805" s="504">
        <f>IF('KB Duct Parts'!$BL$14=1,'Flanged Elbows'!AL17,0)</f>
        <v>0</v>
      </c>
      <c r="C2805" s="508" t="s">
        <v>437</v>
      </c>
      <c r="D2805" s="506" t="str">
        <f t="shared" si="1570"/>
        <v>22214.6L</v>
      </c>
      <c r="E2805" s="504" t="s">
        <v>871</v>
      </c>
      <c r="F2805" s="508" t="str">
        <f t="shared" si="1565"/>
        <v xml:space="preserve"> </v>
      </c>
      <c r="G2805" s="509" t="s">
        <v>463</v>
      </c>
      <c r="H2805" s="504" t="str">
        <f>IF('Flanged Parts'!$BB$6=1,"CS",IF('Flanged Parts'!$BB$6=2,"Glv",0))</f>
        <v>Glv</v>
      </c>
      <c r="I2805" s="1035"/>
      <c r="J2805" s="1036"/>
      <c r="K2805" s="516" t="s">
        <v>881</v>
      </c>
      <c r="L2805" s="535"/>
      <c r="M2805" s="517" t="str">
        <f t="shared" si="1562"/>
        <v>Y</v>
      </c>
      <c r="N2805" s="514">
        <f t="shared" si="1571"/>
        <v>220.12</v>
      </c>
      <c r="O2805" s="514">
        <f t="shared" si="1564"/>
        <v>0</v>
      </c>
      <c r="P2805" s="680">
        <f>'KB Duct Parts'!$AE$3</f>
        <v>0</v>
      </c>
      <c r="Q2805" s="681">
        <f t="shared" si="1566"/>
        <v>0</v>
      </c>
      <c r="R2805" s="682">
        <f t="shared" si="1567"/>
        <v>0</v>
      </c>
      <c r="S2805" s="716">
        <f t="shared" si="1572"/>
        <v>0.2</v>
      </c>
      <c r="T2805" s="679">
        <f t="shared" si="1568"/>
        <v>0</v>
      </c>
      <c r="U2805" s="679">
        <f t="shared" si="1569"/>
        <v>0</v>
      </c>
      <c r="Y2805" s="120"/>
      <c r="AD2805" s="81"/>
      <c r="AF2805" s="370"/>
      <c r="AG2805" s="374"/>
      <c r="AH2805" s="378"/>
      <c r="AI2805" s="381"/>
      <c r="AJ2805" s="386"/>
      <c r="AK2805" s="391"/>
      <c r="AL2805" s="386"/>
      <c r="AM2805" s="363">
        <f t="shared" si="1597"/>
        <v>1</v>
      </c>
      <c r="AN2805" s="578">
        <v>179.8</v>
      </c>
      <c r="AO2805" s="78">
        <f t="shared" si="1579"/>
        <v>0</v>
      </c>
      <c r="AP2805" s="78">
        <f t="shared" si="1573"/>
        <v>0</v>
      </c>
      <c r="AQ2805" s="78">
        <f t="shared" si="1574"/>
        <v>0</v>
      </c>
      <c r="AR2805" s="78">
        <f t="shared" si="1575"/>
        <v>0</v>
      </c>
      <c r="AS2805" s="78">
        <f t="shared" si="1576"/>
        <v>0</v>
      </c>
      <c r="AT2805" s="78">
        <f t="shared" si="1577"/>
        <v>0</v>
      </c>
      <c r="AU2805" s="363" t="s">
        <v>717</v>
      </c>
      <c r="AV2805" s="393"/>
      <c r="AW2805" s="395"/>
      <c r="AX2805" s="395">
        <v>0</v>
      </c>
      <c r="AY2805" s="395">
        <v>0</v>
      </c>
      <c r="AZ2805" s="395">
        <v>0</v>
      </c>
      <c r="BA2805" s="395">
        <v>0</v>
      </c>
      <c r="BB2805" s="395">
        <v>0</v>
      </c>
      <c r="BC2805" s="395">
        <v>0</v>
      </c>
      <c r="BD2805" s="115"/>
      <c r="BE2805" s="115"/>
      <c r="BF2805" s="115">
        <v>2</v>
      </c>
      <c r="BG2805" s="115">
        <v>14</v>
      </c>
      <c r="BH2805" s="423">
        <f t="shared" si="1563"/>
        <v>20.16</v>
      </c>
      <c r="BI2805" s="417">
        <f t="shared" si="1578"/>
        <v>40.32</v>
      </c>
      <c r="BJ2805" s="115"/>
      <c r="BK2805" s="115"/>
      <c r="BQ2805" s="74" t="str">
        <f t="shared" si="1580"/>
        <v xml:space="preserve"> </v>
      </c>
      <c r="BR2805" s="120" t="str">
        <f t="shared" si="1581"/>
        <v xml:space="preserve"> </v>
      </c>
      <c r="BS2805" s="120" t="str">
        <f t="shared" si="1582"/>
        <v xml:space="preserve"> </v>
      </c>
      <c r="BU2805" s="74" t="str">
        <f t="shared" si="1583"/>
        <v xml:space="preserve"> </v>
      </c>
      <c r="BV2805" s="120" t="str">
        <f t="shared" si="1584"/>
        <v xml:space="preserve"> </v>
      </c>
      <c r="BW2805" s="120" t="str">
        <f t="shared" si="1585"/>
        <v xml:space="preserve">  </v>
      </c>
      <c r="BY2805" s="74" t="str">
        <f t="shared" si="1586"/>
        <v xml:space="preserve"> </v>
      </c>
      <c r="BZ2805" s="120" t="str">
        <f t="shared" si="1587"/>
        <v xml:space="preserve"> </v>
      </c>
      <c r="CA2805" s="120" t="str">
        <f t="shared" si="1588"/>
        <v xml:space="preserve"> </v>
      </c>
      <c r="CC2805" s="115" t="str">
        <f t="shared" si="1589"/>
        <v xml:space="preserve"> </v>
      </c>
      <c r="CD2805" s="120" t="str">
        <f t="shared" si="1590"/>
        <v xml:space="preserve"> </v>
      </c>
      <c r="CE2805" s="417" t="str">
        <f t="shared" si="1591"/>
        <v xml:space="preserve"> </v>
      </c>
      <c r="CF2805" s="115"/>
      <c r="CG2805" s="115" t="str">
        <f t="shared" si="1592"/>
        <v xml:space="preserve"> </v>
      </c>
      <c r="CH2805" s="120" t="str">
        <f t="shared" si="1593"/>
        <v xml:space="preserve"> </v>
      </c>
      <c r="CI2805" s="417" t="str">
        <f t="shared" si="1594"/>
        <v xml:space="preserve"> </v>
      </c>
      <c r="CJ2805" s="115"/>
      <c r="CK2805" s="115" t="str">
        <f t="shared" si="1595"/>
        <v xml:space="preserve"> </v>
      </c>
      <c r="CL2805" s="120" t="str">
        <f t="shared" si="1596"/>
        <v xml:space="preserve"> </v>
      </c>
      <c r="CM2805" s="417" t="str">
        <f t="shared" si="1598"/>
        <v xml:space="preserve"> </v>
      </c>
      <c r="IS2805" s="111">
        <v>111</v>
      </c>
    </row>
    <row r="2806" spans="2:253" s="74" customFormat="1" ht="17.100000000000001" hidden="1" customHeight="1" x14ac:dyDescent="0.25">
      <c r="B2806" s="504">
        <f>IF('KB Duct Parts'!$BL$14=1,'Flanged Elbows'!AL18,0)</f>
        <v>0</v>
      </c>
      <c r="C2806" s="508" t="s">
        <v>438</v>
      </c>
      <c r="D2806" s="506" t="str">
        <f t="shared" si="1570"/>
        <v>22215.6L</v>
      </c>
      <c r="E2806" s="504" t="s">
        <v>872</v>
      </c>
      <c r="F2806" s="508" t="str">
        <f t="shared" si="1565"/>
        <v xml:space="preserve"> </v>
      </c>
      <c r="G2806" s="509" t="s">
        <v>463</v>
      </c>
      <c r="H2806" s="504" t="str">
        <f>IF('Flanged Parts'!$BB$6=1,"CS",IF('Flanged Parts'!$BB$6=2,"Glv",0))</f>
        <v>Glv</v>
      </c>
      <c r="I2806" s="1035"/>
      <c r="J2806" s="1036"/>
      <c r="K2806" s="516" t="s">
        <v>881</v>
      </c>
      <c r="L2806" s="535"/>
      <c r="M2806" s="517" t="str">
        <f t="shared" si="1562"/>
        <v>Y</v>
      </c>
      <c r="N2806" s="514">
        <f t="shared" si="1571"/>
        <v>234.8</v>
      </c>
      <c r="O2806" s="514">
        <f t="shared" si="1564"/>
        <v>0</v>
      </c>
      <c r="P2806" s="680">
        <f>'KB Duct Parts'!$AE$3</f>
        <v>0</v>
      </c>
      <c r="Q2806" s="681">
        <f t="shared" si="1566"/>
        <v>0</v>
      </c>
      <c r="R2806" s="682">
        <f t="shared" si="1567"/>
        <v>0</v>
      </c>
      <c r="S2806" s="716">
        <f t="shared" si="1572"/>
        <v>0.2</v>
      </c>
      <c r="T2806" s="679">
        <f t="shared" si="1568"/>
        <v>0</v>
      </c>
      <c r="U2806" s="679">
        <f t="shared" si="1569"/>
        <v>0</v>
      </c>
      <c r="Y2806" s="120"/>
      <c r="AD2806" s="81"/>
      <c r="AF2806" s="370"/>
      <c r="AG2806" s="374"/>
      <c r="AH2806" s="378"/>
      <c r="AI2806" s="381"/>
      <c r="AJ2806" s="386"/>
      <c r="AK2806" s="391"/>
      <c r="AL2806" s="386"/>
      <c r="AM2806" s="363">
        <f t="shared" si="1597"/>
        <v>1</v>
      </c>
      <c r="AN2806" s="578">
        <v>190.8</v>
      </c>
      <c r="AO2806" s="78">
        <f t="shared" si="1579"/>
        <v>0</v>
      </c>
      <c r="AP2806" s="78">
        <f t="shared" si="1573"/>
        <v>0</v>
      </c>
      <c r="AQ2806" s="78">
        <f t="shared" si="1574"/>
        <v>0</v>
      </c>
      <c r="AR2806" s="78">
        <f t="shared" si="1575"/>
        <v>0</v>
      </c>
      <c r="AS2806" s="78">
        <f t="shared" si="1576"/>
        <v>0</v>
      </c>
      <c r="AT2806" s="78">
        <f t="shared" si="1577"/>
        <v>0</v>
      </c>
      <c r="AU2806" s="363" t="s">
        <v>717</v>
      </c>
      <c r="AV2806" s="393"/>
      <c r="AW2806" s="395"/>
      <c r="AX2806" s="395">
        <v>0</v>
      </c>
      <c r="AY2806" s="395">
        <v>0</v>
      </c>
      <c r="AZ2806" s="395">
        <v>0</v>
      </c>
      <c r="BA2806" s="395">
        <v>0</v>
      </c>
      <c r="BB2806" s="395">
        <v>0</v>
      </c>
      <c r="BC2806" s="395">
        <v>0</v>
      </c>
      <c r="BD2806" s="115"/>
      <c r="BE2806" s="115"/>
      <c r="BF2806" s="115">
        <v>2</v>
      </c>
      <c r="BG2806" s="115">
        <v>15</v>
      </c>
      <c r="BH2806" s="423">
        <f t="shared" si="1563"/>
        <v>22</v>
      </c>
      <c r="BI2806" s="417">
        <f t="shared" si="1578"/>
        <v>44</v>
      </c>
      <c r="BJ2806" s="115"/>
      <c r="BK2806" s="115"/>
      <c r="BQ2806" s="74" t="str">
        <f t="shared" si="1580"/>
        <v xml:space="preserve"> </v>
      </c>
      <c r="BR2806" s="120" t="str">
        <f t="shared" si="1581"/>
        <v xml:space="preserve"> </v>
      </c>
      <c r="BS2806" s="120" t="str">
        <f t="shared" si="1582"/>
        <v xml:space="preserve"> </v>
      </c>
      <c r="BU2806" s="74" t="str">
        <f t="shared" si="1583"/>
        <v xml:space="preserve"> </v>
      </c>
      <c r="BV2806" s="120" t="str">
        <f t="shared" si="1584"/>
        <v xml:space="preserve"> </v>
      </c>
      <c r="BW2806" s="120" t="str">
        <f t="shared" si="1585"/>
        <v xml:space="preserve">  </v>
      </c>
      <c r="BY2806" s="74" t="str">
        <f t="shared" si="1586"/>
        <v xml:space="preserve"> </v>
      </c>
      <c r="BZ2806" s="120" t="str">
        <f t="shared" si="1587"/>
        <v xml:space="preserve"> </v>
      </c>
      <c r="CA2806" s="120" t="str">
        <f t="shared" si="1588"/>
        <v xml:space="preserve"> </v>
      </c>
      <c r="CC2806" s="115" t="str">
        <f t="shared" si="1589"/>
        <v xml:space="preserve"> </v>
      </c>
      <c r="CD2806" s="120" t="str">
        <f t="shared" si="1590"/>
        <v xml:space="preserve"> </v>
      </c>
      <c r="CE2806" s="417" t="str">
        <f t="shared" si="1591"/>
        <v xml:space="preserve"> </v>
      </c>
      <c r="CF2806" s="115"/>
      <c r="CG2806" s="115" t="str">
        <f t="shared" si="1592"/>
        <v xml:space="preserve"> </v>
      </c>
      <c r="CH2806" s="120" t="str">
        <f t="shared" si="1593"/>
        <v xml:space="preserve"> </v>
      </c>
      <c r="CI2806" s="417" t="str">
        <f t="shared" si="1594"/>
        <v xml:space="preserve"> </v>
      </c>
      <c r="CJ2806" s="115"/>
      <c r="CK2806" s="115" t="str">
        <f t="shared" si="1595"/>
        <v xml:space="preserve"> </v>
      </c>
      <c r="CL2806" s="120" t="str">
        <f t="shared" si="1596"/>
        <v xml:space="preserve"> </v>
      </c>
      <c r="CM2806" s="417" t="str">
        <f t="shared" si="1598"/>
        <v xml:space="preserve"> </v>
      </c>
      <c r="IS2806" s="111">
        <v>121.7</v>
      </c>
    </row>
    <row r="2807" spans="2:253" s="74" customFormat="1" ht="17.100000000000001" hidden="1" customHeight="1" x14ac:dyDescent="0.25">
      <c r="B2807" s="504">
        <f>IF('KB Duct Parts'!$BL$14=1,'Flanged Elbows'!AM7,0)</f>
        <v>0</v>
      </c>
      <c r="C2807" s="508" t="s">
        <v>439</v>
      </c>
      <c r="D2807" s="506" t="str">
        <f t="shared" si="1570"/>
        <v>22204.45L</v>
      </c>
      <c r="E2807" s="504" t="s">
        <v>861</v>
      </c>
      <c r="F2807" s="508" t="str">
        <f t="shared" si="1565"/>
        <v xml:space="preserve"> </v>
      </c>
      <c r="G2807" s="509" t="s">
        <v>464</v>
      </c>
      <c r="H2807" s="504" t="str">
        <f>IF('Flanged Parts'!$BB$6=1,"CS",IF('Flanged Parts'!$BB$6=2,"Glv",0))</f>
        <v>Glv</v>
      </c>
      <c r="I2807" s="1035"/>
      <c r="J2807" s="1036"/>
      <c r="K2807" s="516" t="s">
        <v>881</v>
      </c>
      <c r="L2807" s="535"/>
      <c r="M2807" s="517" t="str">
        <f t="shared" si="1562"/>
        <v>Y</v>
      </c>
      <c r="N2807" s="514">
        <f t="shared" si="1571"/>
        <v>41.760000000000005</v>
      </c>
      <c r="O2807" s="514">
        <f t="shared" si="1564"/>
        <v>0</v>
      </c>
      <c r="P2807" s="680">
        <f>'KB Duct Parts'!$AE$3</f>
        <v>0</v>
      </c>
      <c r="Q2807" s="681">
        <f t="shared" si="1566"/>
        <v>0</v>
      </c>
      <c r="R2807" s="682">
        <f t="shared" si="1567"/>
        <v>0</v>
      </c>
      <c r="S2807" s="716">
        <f t="shared" si="1572"/>
        <v>0.2</v>
      </c>
      <c r="T2807" s="679">
        <f t="shared" si="1568"/>
        <v>0</v>
      </c>
      <c r="U2807" s="679">
        <f t="shared" si="1569"/>
        <v>0</v>
      </c>
      <c r="Y2807" s="120"/>
      <c r="AD2807" s="81"/>
      <c r="AF2807" s="370"/>
      <c r="AG2807" s="374"/>
      <c r="AH2807" s="378"/>
      <c r="AI2807" s="381"/>
      <c r="AJ2807" s="386"/>
      <c r="AK2807" s="391"/>
      <c r="AL2807" s="386"/>
      <c r="AM2807" s="363">
        <f t="shared" si="1597"/>
        <v>1</v>
      </c>
      <c r="AN2807" s="578">
        <v>34.1</v>
      </c>
      <c r="AO2807" s="78">
        <f t="shared" si="1579"/>
        <v>0</v>
      </c>
      <c r="AP2807" s="78">
        <f t="shared" si="1573"/>
        <v>0</v>
      </c>
      <c r="AQ2807" s="78">
        <f t="shared" si="1574"/>
        <v>0</v>
      </c>
      <c r="AR2807" s="78">
        <f t="shared" si="1575"/>
        <v>0</v>
      </c>
      <c r="AS2807" s="78">
        <f t="shared" si="1576"/>
        <v>0</v>
      </c>
      <c r="AT2807" s="78">
        <f t="shared" si="1577"/>
        <v>0</v>
      </c>
      <c r="AU2807" s="363" t="s">
        <v>717</v>
      </c>
      <c r="AV2807" s="393"/>
      <c r="AW2807" s="395"/>
      <c r="AX2807" s="395">
        <v>0</v>
      </c>
      <c r="AY2807" s="395">
        <v>0</v>
      </c>
      <c r="AZ2807" s="395">
        <v>0</v>
      </c>
      <c r="BA2807" s="395">
        <v>0</v>
      </c>
      <c r="BB2807" s="395">
        <v>0</v>
      </c>
      <c r="BC2807" s="395">
        <v>0</v>
      </c>
      <c r="BD2807" s="115"/>
      <c r="BE2807" s="115"/>
      <c r="BF2807" s="115">
        <v>2</v>
      </c>
      <c r="BG2807" s="115">
        <v>4</v>
      </c>
      <c r="BH2807" s="423">
        <f t="shared" si="1563"/>
        <v>3.83</v>
      </c>
      <c r="BI2807" s="417">
        <f t="shared" si="1578"/>
        <v>7.66</v>
      </c>
      <c r="BJ2807" s="115"/>
      <c r="BK2807" s="115"/>
      <c r="BQ2807" s="74" t="str">
        <f t="shared" si="1580"/>
        <v xml:space="preserve"> </v>
      </c>
      <c r="BR2807" s="120" t="str">
        <f t="shared" si="1581"/>
        <v xml:space="preserve"> </v>
      </c>
      <c r="BS2807" s="120" t="str">
        <f t="shared" si="1582"/>
        <v xml:space="preserve"> </v>
      </c>
      <c r="BU2807" s="74" t="str">
        <f t="shared" si="1583"/>
        <v xml:space="preserve"> </v>
      </c>
      <c r="BV2807" s="120" t="str">
        <f t="shared" si="1584"/>
        <v xml:space="preserve"> </v>
      </c>
      <c r="BW2807" s="120" t="str">
        <f t="shared" si="1585"/>
        <v xml:space="preserve">  </v>
      </c>
      <c r="BY2807" s="74" t="str">
        <f t="shared" si="1586"/>
        <v xml:space="preserve"> </v>
      </c>
      <c r="BZ2807" s="120" t="str">
        <f t="shared" si="1587"/>
        <v xml:space="preserve"> </v>
      </c>
      <c r="CA2807" s="120" t="str">
        <f t="shared" si="1588"/>
        <v xml:space="preserve"> </v>
      </c>
      <c r="CC2807" s="115" t="str">
        <f t="shared" si="1589"/>
        <v xml:space="preserve"> </v>
      </c>
      <c r="CD2807" s="120" t="str">
        <f t="shared" si="1590"/>
        <v xml:space="preserve"> </v>
      </c>
      <c r="CE2807" s="417" t="str">
        <f t="shared" si="1591"/>
        <v xml:space="preserve"> </v>
      </c>
      <c r="CF2807" s="115"/>
      <c r="CG2807" s="115" t="str">
        <f t="shared" si="1592"/>
        <v xml:space="preserve"> </v>
      </c>
      <c r="CH2807" s="120" t="str">
        <f t="shared" si="1593"/>
        <v xml:space="preserve"> </v>
      </c>
      <c r="CI2807" s="417" t="str">
        <f t="shared" si="1594"/>
        <v xml:space="preserve"> </v>
      </c>
      <c r="CJ2807" s="115"/>
      <c r="CK2807" s="115" t="str">
        <f t="shared" si="1595"/>
        <v xml:space="preserve"> </v>
      </c>
      <c r="CL2807" s="120" t="str">
        <f t="shared" si="1596"/>
        <v xml:space="preserve"> </v>
      </c>
      <c r="CM2807" s="417" t="str">
        <f t="shared" si="1598"/>
        <v xml:space="preserve"> </v>
      </c>
      <c r="IS2807" s="111">
        <v>23</v>
      </c>
    </row>
    <row r="2808" spans="2:253" s="74" customFormat="1" ht="17.100000000000001" hidden="1" customHeight="1" x14ac:dyDescent="0.25">
      <c r="B2808" s="504">
        <f>IF('KB Duct Parts'!$BL$14=1,'Flanged Elbows'!AM8,0)</f>
        <v>0</v>
      </c>
      <c r="C2808" s="508" t="s">
        <v>440</v>
      </c>
      <c r="D2808" s="506" t="str">
        <f t="shared" si="1570"/>
        <v>22205.45L</v>
      </c>
      <c r="E2808" s="504" t="s">
        <v>862</v>
      </c>
      <c r="F2808" s="508" t="str">
        <f t="shared" si="1565"/>
        <v xml:space="preserve"> </v>
      </c>
      <c r="G2808" s="509" t="s">
        <v>464</v>
      </c>
      <c r="H2808" s="504" t="str">
        <f>IF('Flanged Parts'!$BB$6=1,"CS",IF('Flanged Parts'!$BB$6=2,"Glv",0))</f>
        <v>Glv</v>
      </c>
      <c r="I2808" s="1035"/>
      <c r="J2808" s="1036"/>
      <c r="K2808" s="516" t="s">
        <v>881</v>
      </c>
      <c r="L2808" s="535"/>
      <c r="M2808" s="517" t="str">
        <f t="shared" si="1562"/>
        <v>Y</v>
      </c>
      <c r="N2808" s="514">
        <f t="shared" si="1571"/>
        <v>50.599999999999994</v>
      </c>
      <c r="O2808" s="514">
        <f t="shared" si="1564"/>
        <v>0</v>
      </c>
      <c r="P2808" s="680">
        <f>'KB Duct Parts'!$AE$3</f>
        <v>0</v>
      </c>
      <c r="Q2808" s="681">
        <f t="shared" si="1566"/>
        <v>0</v>
      </c>
      <c r="R2808" s="682">
        <f t="shared" si="1567"/>
        <v>0</v>
      </c>
      <c r="S2808" s="716">
        <f t="shared" si="1572"/>
        <v>0.2</v>
      </c>
      <c r="T2808" s="679">
        <f t="shared" si="1568"/>
        <v>0</v>
      </c>
      <c r="U2808" s="679">
        <f t="shared" si="1569"/>
        <v>0</v>
      </c>
      <c r="Y2808" s="120"/>
      <c r="AD2808" s="81"/>
      <c r="AF2808" s="370"/>
      <c r="AG2808" s="374"/>
      <c r="AH2808" s="378"/>
      <c r="AI2808" s="381"/>
      <c r="AJ2808" s="386"/>
      <c r="AK2808" s="391"/>
      <c r="AL2808" s="386"/>
      <c r="AM2808" s="363">
        <f t="shared" si="1597"/>
        <v>1</v>
      </c>
      <c r="AN2808" s="578">
        <v>40.799999999999997</v>
      </c>
      <c r="AO2808" s="78">
        <f t="shared" si="1579"/>
        <v>0</v>
      </c>
      <c r="AP2808" s="78">
        <f t="shared" si="1573"/>
        <v>0</v>
      </c>
      <c r="AQ2808" s="78">
        <f t="shared" si="1574"/>
        <v>0</v>
      </c>
      <c r="AR2808" s="78">
        <f t="shared" si="1575"/>
        <v>0</v>
      </c>
      <c r="AS2808" s="78">
        <f t="shared" si="1576"/>
        <v>0</v>
      </c>
      <c r="AT2808" s="78">
        <f t="shared" si="1577"/>
        <v>0</v>
      </c>
      <c r="AU2808" s="363" t="s">
        <v>717</v>
      </c>
      <c r="AV2808" s="393"/>
      <c r="AW2808" s="395"/>
      <c r="AX2808" s="395">
        <v>0</v>
      </c>
      <c r="AY2808" s="395">
        <v>0</v>
      </c>
      <c r="AZ2808" s="395">
        <v>0</v>
      </c>
      <c r="BA2808" s="395">
        <v>0</v>
      </c>
      <c r="BB2808" s="395">
        <v>0</v>
      </c>
      <c r="BC2808" s="395">
        <v>0</v>
      </c>
      <c r="BD2808" s="115"/>
      <c r="BE2808" s="115"/>
      <c r="BF2808" s="115">
        <v>2</v>
      </c>
      <c r="BG2808" s="115">
        <v>5</v>
      </c>
      <c r="BH2808" s="423">
        <f t="shared" si="1563"/>
        <v>4.9000000000000004</v>
      </c>
      <c r="BI2808" s="417">
        <f t="shared" si="1578"/>
        <v>9.8000000000000007</v>
      </c>
      <c r="BJ2808" s="115"/>
      <c r="BK2808" s="115"/>
      <c r="BQ2808" s="74" t="str">
        <f t="shared" si="1580"/>
        <v xml:space="preserve"> </v>
      </c>
      <c r="BR2808" s="120" t="str">
        <f t="shared" si="1581"/>
        <v xml:space="preserve"> </v>
      </c>
      <c r="BS2808" s="120" t="str">
        <f t="shared" si="1582"/>
        <v xml:space="preserve"> </v>
      </c>
      <c r="BU2808" s="74" t="str">
        <f t="shared" si="1583"/>
        <v xml:space="preserve"> </v>
      </c>
      <c r="BV2808" s="120" t="str">
        <f t="shared" si="1584"/>
        <v xml:space="preserve"> </v>
      </c>
      <c r="BW2808" s="120" t="str">
        <f t="shared" si="1585"/>
        <v xml:space="preserve">  </v>
      </c>
      <c r="BY2808" s="74" t="str">
        <f t="shared" si="1586"/>
        <v xml:space="preserve"> </v>
      </c>
      <c r="BZ2808" s="120" t="str">
        <f t="shared" si="1587"/>
        <v xml:space="preserve"> </v>
      </c>
      <c r="CA2808" s="120" t="str">
        <f t="shared" si="1588"/>
        <v xml:space="preserve"> </v>
      </c>
      <c r="CC2808" s="115" t="str">
        <f t="shared" si="1589"/>
        <v xml:space="preserve"> </v>
      </c>
      <c r="CD2808" s="120" t="str">
        <f t="shared" si="1590"/>
        <v xml:space="preserve"> </v>
      </c>
      <c r="CE2808" s="417" t="str">
        <f t="shared" si="1591"/>
        <v xml:space="preserve"> </v>
      </c>
      <c r="CF2808" s="115"/>
      <c r="CG2808" s="115" t="str">
        <f t="shared" si="1592"/>
        <v xml:space="preserve"> </v>
      </c>
      <c r="CH2808" s="120" t="str">
        <f t="shared" si="1593"/>
        <v xml:space="preserve"> </v>
      </c>
      <c r="CI2808" s="417" t="str">
        <f t="shared" si="1594"/>
        <v xml:space="preserve"> </v>
      </c>
      <c r="CJ2808" s="115"/>
      <c r="CK2808" s="115" t="str">
        <f t="shared" si="1595"/>
        <v xml:space="preserve"> </v>
      </c>
      <c r="CL2808" s="120" t="str">
        <f t="shared" si="1596"/>
        <v xml:space="preserve"> </v>
      </c>
      <c r="CM2808" s="417" t="str">
        <f t="shared" si="1598"/>
        <v xml:space="preserve"> </v>
      </c>
      <c r="IS2808" s="111">
        <v>26.7</v>
      </c>
    </row>
    <row r="2809" spans="2:253" s="74" customFormat="1" ht="17.100000000000001" hidden="1" customHeight="1" x14ac:dyDescent="0.25">
      <c r="B2809" s="504">
        <f>IF('KB Duct Parts'!$BL$14=1,'Flanged Elbows'!AM9,0)</f>
        <v>0</v>
      </c>
      <c r="C2809" s="508" t="s">
        <v>441</v>
      </c>
      <c r="D2809" s="506" t="str">
        <f t="shared" si="1570"/>
        <v>22206.45L</v>
      </c>
      <c r="E2809" s="504" t="s">
        <v>863</v>
      </c>
      <c r="F2809" s="508" t="str">
        <f t="shared" si="1565"/>
        <v xml:space="preserve"> </v>
      </c>
      <c r="G2809" s="509" t="s">
        <v>464</v>
      </c>
      <c r="H2809" s="504" t="str">
        <f>IF('Flanged Parts'!$BB$6=1,"CS",IF('Flanged Parts'!$BB$6=2,"Glv",0))</f>
        <v>Glv</v>
      </c>
      <c r="I2809" s="1035"/>
      <c r="J2809" s="1036"/>
      <c r="K2809" s="516" t="s">
        <v>881</v>
      </c>
      <c r="L2809" s="535"/>
      <c r="M2809" s="517" t="str">
        <f t="shared" si="1562"/>
        <v>Y</v>
      </c>
      <c r="N2809" s="514">
        <f t="shared" si="1571"/>
        <v>56.22</v>
      </c>
      <c r="O2809" s="514">
        <f t="shared" si="1564"/>
        <v>0</v>
      </c>
      <c r="P2809" s="680">
        <f>'KB Duct Parts'!$AE$3</f>
        <v>0</v>
      </c>
      <c r="Q2809" s="681">
        <f t="shared" si="1566"/>
        <v>0</v>
      </c>
      <c r="R2809" s="682">
        <f t="shared" si="1567"/>
        <v>0</v>
      </c>
      <c r="S2809" s="716">
        <f t="shared" si="1572"/>
        <v>0.2</v>
      </c>
      <c r="T2809" s="679">
        <f t="shared" si="1568"/>
        <v>0</v>
      </c>
      <c r="U2809" s="679">
        <f t="shared" si="1569"/>
        <v>0</v>
      </c>
      <c r="Y2809" s="120"/>
      <c r="AD2809" s="81"/>
      <c r="AF2809" s="370"/>
      <c r="AG2809" s="374"/>
      <c r="AH2809" s="378"/>
      <c r="AI2809" s="381"/>
      <c r="AJ2809" s="386"/>
      <c r="AK2809" s="391"/>
      <c r="AL2809" s="386"/>
      <c r="AM2809" s="363">
        <f t="shared" si="1597"/>
        <v>1</v>
      </c>
      <c r="AN2809" s="578">
        <v>44.4</v>
      </c>
      <c r="AO2809" s="78">
        <f t="shared" si="1579"/>
        <v>0</v>
      </c>
      <c r="AP2809" s="78">
        <f t="shared" si="1573"/>
        <v>0</v>
      </c>
      <c r="AQ2809" s="78">
        <f t="shared" si="1574"/>
        <v>0</v>
      </c>
      <c r="AR2809" s="78">
        <f t="shared" si="1575"/>
        <v>0</v>
      </c>
      <c r="AS2809" s="78">
        <f t="shared" si="1576"/>
        <v>0</v>
      </c>
      <c r="AT2809" s="78">
        <f t="shared" si="1577"/>
        <v>0</v>
      </c>
      <c r="AU2809" s="363" t="s">
        <v>717</v>
      </c>
      <c r="AV2809" s="393"/>
      <c r="AW2809" s="395"/>
      <c r="AX2809" s="395">
        <v>0</v>
      </c>
      <c r="AY2809" s="395">
        <v>0</v>
      </c>
      <c r="AZ2809" s="395">
        <v>0</v>
      </c>
      <c r="BA2809" s="395">
        <v>0</v>
      </c>
      <c r="BB2809" s="395">
        <v>0</v>
      </c>
      <c r="BC2809" s="395">
        <v>0</v>
      </c>
      <c r="BD2809" s="115"/>
      <c r="BE2809" s="115"/>
      <c r="BF2809" s="115">
        <v>2</v>
      </c>
      <c r="BG2809" s="115">
        <v>6</v>
      </c>
      <c r="BH2809" s="423">
        <f t="shared" si="1563"/>
        <v>5.91</v>
      </c>
      <c r="BI2809" s="417">
        <f t="shared" si="1578"/>
        <v>11.82</v>
      </c>
      <c r="BJ2809" s="115"/>
      <c r="BK2809" s="115"/>
      <c r="BQ2809" s="74" t="str">
        <f t="shared" si="1580"/>
        <v xml:space="preserve"> </v>
      </c>
      <c r="BR2809" s="120" t="str">
        <f t="shared" si="1581"/>
        <v xml:space="preserve"> </v>
      </c>
      <c r="BS2809" s="120" t="str">
        <f t="shared" si="1582"/>
        <v xml:space="preserve"> </v>
      </c>
      <c r="BU2809" s="74" t="str">
        <f t="shared" si="1583"/>
        <v xml:space="preserve"> </v>
      </c>
      <c r="BV2809" s="120" t="str">
        <f t="shared" si="1584"/>
        <v xml:space="preserve"> </v>
      </c>
      <c r="BW2809" s="120" t="str">
        <f t="shared" si="1585"/>
        <v xml:space="preserve">  </v>
      </c>
      <c r="BY2809" s="74" t="str">
        <f t="shared" si="1586"/>
        <v xml:space="preserve"> </v>
      </c>
      <c r="BZ2809" s="120" t="str">
        <f t="shared" si="1587"/>
        <v xml:space="preserve"> </v>
      </c>
      <c r="CA2809" s="120" t="str">
        <f t="shared" si="1588"/>
        <v xml:space="preserve"> </v>
      </c>
      <c r="CC2809" s="115" t="str">
        <f t="shared" si="1589"/>
        <v xml:space="preserve"> </v>
      </c>
      <c r="CD2809" s="120" t="str">
        <f t="shared" si="1590"/>
        <v xml:space="preserve"> </v>
      </c>
      <c r="CE2809" s="417" t="str">
        <f t="shared" si="1591"/>
        <v xml:space="preserve"> </v>
      </c>
      <c r="CF2809" s="115"/>
      <c r="CG2809" s="115" t="str">
        <f t="shared" si="1592"/>
        <v xml:space="preserve"> </v>
      </c>
      <c r="CH2809" s="120" t="str">
        <f t="shared" si="1593"/>
        <v xml:space="preserve"> </v>
      </c>
      <c r="CI2809" s="417" t="str">
        <f t="shared" si="1594"/>
        <v xml:space="preserve"> </v>
      </c>
      <c r="CJ2809" s="115"/>
      <c r="CK2809" s="115" t="str">
        <f t="shared" si="1595"/>
        <v xml:space="preserve"> </v>
      </c>
      <c r="CL2809" s="120" t="str">
        <f t="shared" si="1596"/>
        <v xml:space="preserve"> </v>
      </c>
      <c r="CM2809" s="417" t="str">
        <f t="shared" si="1598"/>
        <v xml:space="preserve"> </v>
      </c>
      <c r="IS2809" s="111">
        <v>30.3</v>
      </c>
    </row>
    <row r="2810" spans="2:253" s="74" customFormat="1" ht="17.100000000000001" hidden="1" customHeight="1" x14ac:dyDescent="0.25">
      <c r="B2810" s="504">
        <f>IF('KB Duct Parts'!$BL$14=1,'Flanged Elbows'!AM10,0)</f>
        <v>0</v>
      </c>
      <c r="C2810" s="508" t="s">
        <v>442</v>
      </c>
      <c r="D2810" s="506" t="str">
        <f t="shared" si="1570"/>
        <v>22207.45L</v>
      </c>
      <c r="E2810" s="504" t="s">
        <v>864</v>
      </c>
      <c r="F2810" s="508" t="str">
        <f t="shared" si="1565"/>
        <v xml:space="preserve"> </v>
      </c>
      <c r="G2810" s="509" t="s">
        <v>464</v>
      </c>
      <c r="H2810" s="504" t="str">
        <f>IF('Flanged Parts'!$BB$6=1,"CS",IF('Flanged Parts'!$BB$6=2,"Glv",0))</f>
        <v>Glv</v>
      </c>
      <c r="I2810" s="1035"/>
      <c r="J2810" s="1036"/>
      <c r="K2810" s="516" t="s">
        <v>881</v>
      </c>
      <c r="L2810" s="535"/>
      <c r="M2810" s="517" t="str">
        <f t="shared" ref="M2810:M2880" si="1599">IF(AM2810=1,"Y",IF(AM2810&gt;1,"NR"," "))</f>
        <v>Y</v>
      </c>
      <c r="N2810" s="514">
        <f t="shared" si="1571"/>
        <v>64.36</v>
      </c>
      <c r="O2810" s="514">
        <f t="shared" si="1564"/>
        <v>0</v>
      </c>
      <c r="P2810" s="680">
        <f>'KB Duct Parts'!$AE$3</f>
        <v>0</v>
      </c>
      <c r="Q2810" s="681">
        <f t="shared" si="1566"/>
        <v>0</v>
      </c>
      <c r="R2810" s="682">
        <f t="shared" si="1567"/>
        <v>0</v>
      </c>
      <c r="S2810" s="716">
        <f t="shared" si="1572"/>
        <v>0.2</v>
      </c>
      <c r="T2810" s="679">
        <f t="shared" si="1568"/>
        <v>0</v>
      </c>
      <c r="U2810" s="679">
        <f t="shared" si="1569"/>
        <v>0</v>
      </c>
      <c r="Y2810" s="120"/>
      <c r="AD2810" s="81"/>
      <c r="AF2810" s="370"/>
      <c r="AG2810" s="374"/>
      <c r="AH2810" s="378"/>
      <c r="AI2810" s="381"/>
      <c r="AJ2810" s="386"/>
      <c r="AK2810" s="391"/>
      <c r="AL2810" s="386"/>
      <c r="AM2810" s="363">
        <f t="shared" si="1597"/>
        <v>1</v>
      </c>
      <c r="AN2810" s="578">
        <v>49.1</v>
      </c>
      <c r="AO2810" s="78">
        <f t="shared" si="1579"/>
        <v>0</v>
      </c>
      <c r="AP2810" s="78">
        <f t="shared" si="1573"/>
        <v>0</v>
      </c>
      <c r="AQ2810" s="78">
        <f t="shared" si="1574"/>
        <v>0</v>
      </c>
      <c r="AR2810" s="78">
        <f t="shared" si="1575"/>
        <v>0</v>
      </c>
      <c r="AS2810" s="78">
        <f t="shared" si="1576"/>
        <v>0</v>
      </c>
      <c r="AT2810" s="78">
        <f t="shared" si="1577"/>
        <v>0</v>
      </c>
      <c r="AU2810" s="363" t="s">
        <v>717</v>
      </c>
      <c r="AV2810" s="393"/>
      <c r="AW2810" s="395"/>
      <c r="AX2810" s="395">
        <v>0</v>
      </c>
      <c r="AY2810" s="395">
        <v>0</v>
      </c>
      <c r="AZ2810" s="395">
        <v>0</v>
      </c>
      <c r="BA2810" s="395">
        <v>0</v>
      </c>
      <c r="BB2810" s="395">
        <v>0</v>
      </c>
      <c r="BC2810" s="395">
        <v>0</v>
      </c>
      <c r="BD2810" s="115"/>
      <c r="BE2810" s="115"/>
      <c r="BF2810" s="115">
        <v>2</v>
      </c>
      <c r="BG2810" s="115">
        <v>7</v>
      </c>
      <c r="BH2810" s="423">
        <f t="shared" si="1563"/>
        <v>7.63</v>
      </c>
      <c r="BI2810" s="417">
        <f t="shared" si="1578"/>
        <v>15.26</v>
      </c>
      <c r="BJ2810" s="115"/>
      <c r="BK2810" s="115"/>
      <c r="BQ2810" s="74" t="str">
        <f t="shared" si="1580"/>
        <v xml:space="preserve"> </v>
      </c>
      <c r="BR2810" s="120" t="str">
        <f t="shared" si="1581"/>
        <v xml:space="preserve"> </v>
      </c>
      <c r="BS2810" s="120" t="str">
        <f t="shared" si="1582"/>
        <v xml:space="preserve"> </v>
      </c>
      <c r="BU2810" s="74" t="str">
        <f t="shared" si="1583"/>
        <v xml:space="preserve"> </v>
      </c>
      <c r="BV2810" s="120" t="str">
        <f t="shared" si="1584"/>
        <v xml:space="preserve"> </v>
      </c>
      <c r="BW2810" s="120" t="str">
        <f t="shared" si="1585"/>
        <v xml:space="preserve">  </v>
      </c>
      <c r="BY2810" s="74" t="str">
        <f t="shared" si="1586"/>
        <v xml:space="preserve"> </v>
      </c>
      <c r="BZ2810" s="120" t="str">
        <f t="shared" si="1587"/>
        <v xml:space="preserve"> </v>
      </c>
      <c r="CA2810" s="120" t="str">
        <f t="shared" si="1588"/>
        <v xml:space="preserve"> </v>
      </c>
      <c r="CC2810" s="115" t="str">
        <f t="shared" si="1589"/>
        <v xml:space="preserve"> </v>
      </c>
      <c r="CD2810" s="120" t="str">
        <f t="shared" si="1590"/>
        <v xml:space="preserve"> </v>
      </c>
      <c r="CE2810" s="417" t="str">
        <f t="shared" si="1591"/>
        <v xml:space="preserve"> </v>
      </c>
      <c r="CF2810" s="115"/>
      <c r="CG2810" s="115" t="str">
        <f t="shared" si="1592"/>
        <v xml:space="preserve"> </v>
      </c>
      <c r="CH2810" s="120" t="str">
        <f t="shared" si="1593"/>
        <v xml:space="preserve"> </v>
      </c>
      <c r="CI2810" s="417" t="str">
        <f t="shared" si="1594"/>
        <v xml:space="preserve"> </v>
      </c>
      <c r="CJ2810" s="115"/>
      <c r="CK2810" s="115" t="str">
        <f t="shared" si="1595"/>
        <v xml:space="preserve"> </v>
      </c>
      <c r="CL2810" s="120" t="str">
        <f t="shared" si="1596"/>
        <v xml:space="preserve"> </v>
      </c>
      <c r="CM2810" s="417" t="str">
        <f t="shared" si="1598"/>
        <v xml:space="preserve"> </v>
      </c>
      <c r="IS2810" s="111">
        <v>35</v>
      </c>
    </row>
    <row r="2811" spans="2:253" s="74" customFormat="1" ht="17.100000000000001" hidden="1" customHeight="1" x14ac:dyDescent="0.25">
      <c r="B2811" s="504">
        <f>IF('KB Duct Parts'!$BL$14=1,'Flanged Elbows'!AM11,0)</f>
        <v>0</v>
      </c>
      <c r="C2811" s="508" t="s">
        <v>443</v>
      </c>
      <c r="D2811" s="506" t="str">
        <f t="shared" si="1570"/>
        <v>22208.45L</v>
      </c>
      <c r="E2811" s="504" t="s">
        <v>865</v>
      </c>
      <c r="F2811" s="508" t="str">
        <f t="shared" si="1565"/>
        <v xml:space="preserve"> </v>
      </c>
      <c r="G2811" s="509" t="s">
        <v>464</v>
      </c>
      <c r="H2811" s="504" t="str">
        <f>IF('Flanged Parts'!$BB$6=1,"CS",IF('Flanged Parts'!$BB$6=2,"Glv",0))</f>
        <v>Glv</v>
      </c>
      <c r="I2811" s="1035"/>
      <c r="J2811" s="1036"/>
      <c r="K2811" s="516" t="s">
        <v>881</v>
      </c>
      <c r="L2811" s="535"/>
      <c r="M2811" s="517" t="str">
        <f t="shared" si="1599"/>
        <v>Y</v>
      </c>
      <c r="N2811" s="514">
        <f t="shared" si="1571"/>
        <v>75.180000000000007</v>
      </c>
      <c r="O2811" s="514">
        <f t="shared" si="1564"/>
        <v>0</v>
      </c>
      <c r="P2811" s="680">
        <f>'KB Duct Parts'!$AE$3</f>
        <v>0</v>
      </c>
      <c r="Q2811" s="681">
        <f t="shared" si="1566"/>
        <v>0</v>
      </c>
      <c r="R2811" s="682">
        <f t="shared" si="1567"/>
        <v>0</v>
      </c>
      <c r="S2811" s="716">
        <f t="shared" si="1572"/>
        <v>0.2</v>
      </c>
      <c r="T2811" s="679">
        <f t="shared" si="1568"/>
        <v>0</v>
      </c>
      <c r="U2811" s="679">
        <f t="shared" si="1569"/>
        <v>0</v>
      </c>
      <c r="Y2811" s="120"/>
      <c r="AD2811" s="81"/>
      <c r="AF2811" s="370"/>
      <c r="AG2811" s="374"/>
      <c r="AH2811" s="378"/>
      <c r="AI2811" s="381"/>
      <c r="AJ2811" s="386"/>
      <c r="AK2811" s="391"/>
      <c r="AL2811" s="386"/>
      <c r="AM2811" s="363">
        <f t="shared" si="1597"/>
        <v>1</v>
      </c>
      <c r="AN2811" s="578">
        <v>56.6</v>
      </c>
      <c r="AO2811" s="78">
        <f t="shared" si="1579"/>
        <v>0</v>
      </c>
      <c r="AP2811" s="78">
        <f t="shared" si="1573"/>
        <v>0</v>
      </c>
      <c r="AQ2811" s="78">
        <f t="shared" si="1574"/>
        <v>0</v>
      </c>
      <c r="AR2811" s="78">
        <f t="shared" si="1575"/>
        <v>0</v>
      </c>
      <c r="AS2811" s="78">
        <f t="shared" si="1576"/>
        <v>0</v>
      </c>
      <c r="AT2811" s="78">
        <f t="shared" si="1577"/>
        <v>0</v>
      </c>
      <c r="AU2811" s="363" t="s">
        <v>717</v>
      </c>
      <c r="AV2811" s="393"/>
      <c r="AW2811" s="395"/>
      <c r="AX2811" s="395">
        <v>0</v>
      </c>
      <c r="AY2811" s="395">
        <v>0</v>
      </c>
      <c r="AZ2811" s="395">
        <v>0</v>
      </c>
      <c r="BA2811" s="395">
        <v>0</v>
      </c>
      <c r="BB2811" s="395">
        <v>0</v>
      </c>
      <c r="BC2811" s="395">
        <v>0</v>
      </c>
      <c r="BD2811" s="115"/>
      <c r="BE2811" s="115"/>
      <c r="BF2811" s="115">
        <v>2</v>
      </c>
      <c r="BG2811" s="115">
        <v>8</v>
      </c>
      <c r="BH2811" s="423">
        <f t="shared" si="1563"/>
        <v>9.2899999999999991</v>
      </c>
      <c r="BI2811" s="417">
        <f t="shared" si="1578"/>
        <v>18.579999999999998</v>
      </c>
      <c r="BJ2811" s="115"/>
      <c r="BK2811" s="115"/>
      <c r="BQ2811" s="74" t="str">
        <f t="shared" si="1580"/>
        <v xml:space="preserve"> </v>
      </c>
      <c r="BR2811" s="120" t="str">
        <f t="shared" si="1581"/>
        <v xml:space="preserve"> </v>
      </c>
      <c r="BS2811" s="120" t="str">
        <f t="shared" si="1582"/>
        <v xml:space="preserve"> </v>
      </c>
      <c r="BU2811" s="74" t="str">
        <f t="shared" si="1583"/>
        <v xml:space="preserve"> </v>
      </c>
      <c r="BV2811" s="120" t="str">
        <f t="shared" si="1584"/>
        <v xml:space="preserve"> </v>
      </c>
      <c r="BW2811" s="120" t="str">
        <f t="shared" si="1585"/>
        <v xml:space="preserve">  </v>
      </c>
      <c r="BY2811" s="74" t="str">
        <f t="shared" si="1586"/>
        <v xml:space="preserve"> </v>
      </c>
      <c r="BZ2811" s="120" t="str">
        <f t="shared" si="1587"/>
        <v xml:space="preserve"> </v>
      </c>
      <c r="CA2811" s="120" t="str">
        <f t="shared" si="1588"/>
        <v xml:space="preserve"> </v>
      </c>
      <c r="CC2811" s="115" t="str">
        <f t="shared" si="1589"/>
        <v xml:space="preserve"> </v>
      </c>
      <c r="CD2811" s="120" t="str">
        <f t="shared" si="1590"/>
        <v xml:space="preserve"> </v>
      </c>
      <c r="CE2811" s="417" t="str">
        <f t="shared" si="1591"/>
        <v xml:space="preserve"> </v>
      </c>
      <c r="CF2811" s="115"/>
      <c r="CG2811" s="115" t="str">
        <f t="shared" si="1592"/>
        <v xml:space="preserve"> </v>
      </c>
      <c r="CH2811" s="120" t="str">
        <f t="shared" si="1593"/>
        <v xml:space="preserve"> </v>
      </c>
      <c r="CI2811" s="417" t="str">
        <f t="shared" si="1594"/>
        <v xml:space="preserve"> </v>
      </c>
      <c r="CJ2811" s="115"/>
      <c r="CK2811" s="115" t="str">
        <f t="shared" si="1595"/>
        <v xml:space="preserve"> </v>
      </c>
      <c r="CL2811" s="120" t="str">
        <f t="shared" si="1596"/>
        <v xml:space="preserve"> </v>
      </c>
      <c r="CM2811" s="417" t="str">
        <f t="shared" si="1598"/>
        <v xml:space="preserve"> </v>
      </c>
      <c r="IS2811" s="111">
        <v>40.299999999999997</v>
      </c>
    </row>
    <row r="2812" spans="2:253" s="74" customFormat="1" ht="17.100000000000001" hidden="1" customHeight="1" x14ac:dyDescent="0.25">
      <c r="B2812" s="504">
        <f>IF('KB Duct Parts'!$BL$14=1,'Flanged Elbows'!AM12,0)</f>
        <v>0</v>
      </c>
      <c r="C2812" s="508" t="s">
        <v>444</v>
      </c>
      <c r="D2812" s="506" t="str">
        <f t="shared" si="1570"/>
        <v>22209.45L</v>
      </c>
      <c r="E2812" s="504" t="s">
        <v>866</v>
      </c>
      <c r="F2812" s="508" t="str">
        <f t="shared" si="1565"/>
        <v xml:space="preserve"> </v>
      </c>
      <c r="G2812" s="509" t="s">
        <v>464</v>
      </c>
      <c r="H2812" s="504" t="str">
        <f>IF('Flanged Parts'!$BB$6=1,"CS",IF('Flanged Parts'!$BB$6=2,"Glv",0))</f>
        <v>Glv</v>
      </c>
      <c r="I2812" s="1035"/>
      <c r="J2812" s="1036"/>
      <c r="K2812" s="516" t="s">
        <v>881</v>
      </c>
      <c r="L2812" s="535"/>
      <c r="M2812" s="517" t="str">
        <f t="shared" si="1599"/>
        <v>Y</v>
      </c>
      <c r="N2812" s="514">
        <f t="shared" si="1571"/>
        <v>108.56</v>
      </c>
      <c r="O2812" s="514">
        <f t="shared" si="1564"/>
        <v>0</v>
      </c>
      <c r="P2812" s="680">
        <f>'KB Duct Parts'!$AE$3</f>
        <v>0</v>
      </c>
      <c r="Q2812" s="681">
        <f t="shared" si="1566"/>
        <v>0</v>
      </c>
      <c r="R2812" s="682">
        <f t="shared" si="1567"/>
        <v>0</v>
      </c>
      <c r="S2812" s="716">
        <f t="shared" si="1572"/>
        <v>0.2</v>
      </c>
      <c r="T2812" s="679">
        <f t="shared" si="1568"/>
        <v>0</v>
      </c>
      <c r="U2812" s="679">
        <f t="shared" si="1569"/>
        <v>0</v>
      </c>
      <c r="Y2812" s="120"/>
      <c r="AD2812" s="81"/>
      <c r="AF2812" s="370"/>
      <c r="AG2812" s="374"/>
      <c r="AH2812" s="378"/>
      <c r="AI2812" s="381"/>
      <c r="AJ2812" s="386"/>
      <c r="AK2812" s="391"/>
      <c r="AL2812" s="386"/>
      <c r="AM2812" s="363">
        <f t="shared" si="1597"/>
        <v>1</v>
      </c>
      <c r="AN2812" s="578">
        <v>89.5</v>
      </c>
      <c r="AO2812" s="78">
        <f t="shared" si="1579"/>
        <v>0</v>
      </c>
      <c r="AP2812" s="78">
        <f t="shared" si="1573"/>
        <v>0</v>
      </c>
      <c r="AQ2812" s="78">
        <f t="shared" si="1574"/>
        <v>0</v>
      </c>
      <c r="AR2812" s="78">
        <f t="shared" si="1575"/>
        <v>0</v>
      </c>
      <c r="AS2812" s="78">
        <f t="shared" si="1576"/>
        <v>0</v>
      </c>
      <c r="AT2812" s="78">
        <f t="shared" si="1577"/>
        <v>0</v>
      </c>
      <c r="AU2812" s="363" t="s">
        <v>717</v>
      </c>
      <c r="AV2812" s="393"/>
      <c r="AW2812" s="395"/>
      <c r="AX2812" s="395">
        <v>0</v>
      </c>
      <c r="AY2812" s="395">
        <v>0</v>
      </c>
      <c r="AZ2812" s="395">
        <v>0</v>
      </c>
      <c r="BA2812" s="395">
        <v>0</v>
      </c>
      <c r="BB2812" s="395">
        <v>0</v>
      </c>
      <c r="BC2812" s="395">
        <v>0</v>
      </c>
      <c r="BD2812" s="115"/>
      <c r="BE2812" s="115"/>
      <c r="BF2812" s="115">
        <v>2</v>
      </c>
      <c r="BG2812" s="115">
        <v>9</v>
      </c>
      <c r="BH2812" s="423">
        <f t="shared" si="1563"/>
        <v>9.5299999999999994</v>
      </c>
      <c r="BI2812" s="417">
        <f t="shared" si="1578"/>
        <v>19.059999999999999</v>
      </c>
      <c r="BJ2812" s="115"/>
      <c r="BK2812" s="115"/>
      <c r="BQ2812" s="74" t="str">
        <f t="shared" si="1580"/>
        <v xml:space="preserve"> </v>
      </c>
      <c r="BR2812" s="120" t="str">
        <f t="shared" si="1581"/>
        <v xml:space="preserve"> </v>
      </c>
      <c r="BS2812" s="120" t="str">
        <f t="shared" si="1582"/>
        <v xml:space="preserve"> </v>
      </c>
      <c r="BU2812" s="74" t="str">
        <f t="shared" si="1583"/>
        <v xml:space="preserve"> </v>
      </c>
      <c r="BV2812" s="120" t="str">
        <f t="shared" si="1584"/>
        <v xml:space="preserve"> </v>
      </c>
      <c r="BW2812" s="120" t="str">
        <f t="shared" si="1585"/>
        <v xml:space="preserve">  </v>
      </c>
      <c r="BY2812" s="74" t="str">
        <f t="shared" si="1586"/>
        <v xml:space="preserve"> </v>
      </c>
      <c r="BZ2812" s="120" t="str">
        <f t="shared" si="1587"/>
        <v xml:space="preserve"> </v>
      </c>
      <c r="CA2812" s="120" t="str">
        <f t="shared" si="1588"/>
        <v xml:space="preserve"> </v>
      </c>
      <c r="CC2812" s="115" t="str">
        <f t="shared" si="1589"/>
        <v xml:space="preserve"> </v>
      </c>
      <c r="CD2812" s="120" t="str">
        <f t="shared" si="1590"/>
        <v xml:space="preserve"> </v>
      </c>
      <c r="CE2812" s="417" t="str">
        <f t="shared" si="1591"/>
        <v xml:space="preserve"> </v>
      </c>
      <c r="CF2812" s="115"/>
      <c r="CG2812" s="115" t="str">
        <f t="shared" si="1592"/>
        <v xml:space="preserve"> </v>
      </c>
      <c r="CH2812" s="120" t="str">
        <f t="shared" si="1593"/>
        <v xml:space="preserve"> </v>
      </c>
      <c r="CI2812" s="417" t="str">
        <f t="shared" si="1594"/>
        <v xml:space="preserve"> </v>
      </c>
      <c r="CJ2812" s="115"/>
      <c r="CK2812" s="115" t="str">
        <f t="shared" si="1595"/>
        <v xml:space="preserve"> </v>
      </c>
      <c r="CL2812" s="120" t="str">
        <f t="shared" si="1596"/>
        <v xml:space="preserve"> </v>
      </c>
      <c r="CM2812" s="417" t="str">
        <f t="shared" si="1598"/>
        <v xml:space="preserve"> </v>
      </c>
      <c r="IS2812" s="111">
        <v>56.6</v>
      </c>
    </row>
    <row r="2813" spans="2:253" s="74" customFormat="1" ht="17.100000000000001" hidden="1" customHeight="1" x14ac:dyDescent="0.25">
      <c r="B2813" s="504">
        <f>IF('KB Duct Parts'!$BL$14=1,'Flanged Elbows'!AM13,0)</f>
        <v>0</v>
      </c>
      <c r="C2813" s="508" t="s">
        <v>456</v>
      </c>
      <c r="D2813" s="506" t="str">
        <f t="shared" si="1570"/>
        <v>22210.45L</v>
      </c>
      <c r="E2813" s="504" t="s">
        <v>867</v>
      </c>
      <c r="F2813" s="508" t="str">
        <f t="shared" si="1565"/>
        <v xml:space="preserve"> </v>
      </c>
      <c r="G2813" s="509" t="s">
        <v>464</v>
      </c>
      <c r="H2813" s="504" t="str">
        <f>IF('Flanged Parts'!$BB$6=1,"CS",IF('Flanged Parts'!$BB$6=2,"Glv",0))</f>
        <v>Glv</v>
      </c>
      <c r="I2813" s="1035"/>
      <c r="J2813" s="1036"/>
      <c r="K2813" s="516" t="s">
        <v>881</v>
      </c>
      <c r="L2813" s="535"/>
      <c r="M2813" s="517" t="str">
        <f t="shared" si="1599"/>
        <v>Y</v>
      </c>
      <c r="N2813" s="514">
        <f t="shared" si="1571"/>
        <v>116.44</v>
      </c>
      <c r="O2813" s="514">
        <f t="shared" si="1564"/>
        <v>0</v>
      </c>
      <c r="P2813" s="680">
        <f>'KB Duct Parts'!$AE$3</f>
        <v>0</v>
      </c>
      <c r="Q2813" s="681">
        <f t="shared" si="1566"/>
        <v>0</v>
      </c>
      <c r="R2813" s="682">
        <f t="shared" si="1567"/>
        <v>0</v>
      </c>
      <c r="S2813" s="716">
        <f t="shared" si="1572"/>
        <v>0.2</v>
      </c>
      <c r="T2813" s="679">
        <f t="shared" si="1568"/>
        <v>0</v>
      </c>
      <c r="U2813" s="679">
        <f t="shared" si="1569"/>
        <v>0</v>
      </c>
      <c r="Y2813" s="120"/>
      <c r="AD2813" s="81"/>
      <c r="AF2813" s="370"/>
      <c r="AG2813" s="374"/>
      <c r="AH2813" s="378"/>
      <c r="AI2813" s="381"/>
      <c r="AJ2813" s="386"/>
      <c r="AK2813" s="391"/>
      <c r="AL2813" s="386"/>
      <c r="AM2813" s="363">
        <f t="shared" si="1597"/>
        <v>1</v>
      </c>
      <c r="AN2813" s="578">
        <v>92.1</v>
      </c>
      <c r="AO2813" s="78">
        <f t="shared" si="1579"/>
        <v>0</v>
      </c>
      <c r="AP2813" s="78">
        <f t="shared" si="1573"/>
        <v>0</v>
      </c>
      <c r="AQ2813" s="78">
        <f t="shared" si="1574"/>
        <v>0</v>
      </c>
      <c r="AR2813" s="78">
        <f t="shared" si="1575"/>
        <v>0</v>
      </c>
      <c r="AS2813" s="78">
        <f t="shared" si="1576"/>
        <v>0</v>
      </c>
      <c r="AT2813" s="78">
        <f t="shared" si="1577"/>
        <v>0</v>
      </c>
      <c r="AU2813" s="363" t="s">
        <v>717</v>
      </c>
      <c r="AV2813" s="393"/>
      <c r="AW2813" s="395"/>
      <c r="AX2813" s="395">
        <v>0</v>
      </c>
      <c r="AY2813" s="395">
        <v>0</v>
      </c>
      <c r="AZ2813" s="395">
        <v>0</v>
      </c>
      <c r="BA2813" s="395">
        <v>0</v>
      </c>
      <c r="BB2813" s="395">
        <v>0</v>
      </c>
      <c r="BC2813" s="395">
        <v>0</v>
      </c>
      <c r="BD2813" s="115"/>
      <c r="BE2813" s="115"/>
      <c r="BF2813" s="115">
        <v>2</v>
      </c>
      <c r="BG2813" s="115">
        <v>10</v>
      </c>
      <c r="BH2813" s="423">
        <f t="shared" si="1563"/>
        <v>12.17</v>
      </c>
      <c r="BI2813" s="417">
        <f t="shared" si="1578"/>
        <v>24.34</v>
      </c>
      <c r="BJ2813" s="115"/>
      <c r="BK2813" s="115"/>
      <c r="BQ2813" s="74" t="str">
        <f t="shared" si="1580"/>
        <v xml:space="preserve"> </v>
      </c>
      <c r="BR2813" s="120" t="str">
        <f t="shared" si="1581"/>
        <v xml:space="preserve"> </v>
      </c>
      <c r="BS2813" s="120" t="str">
        <f t="shared" si="1582"/>
        <v xml:space="preserve"> </v>
      </c>
      <c r="BU2813" s="74" t="str">
        <f t="shared" si="1583"/>
        <v xml:space="preserve"> </v>
      </c>
      <c r="BV2813" s="120" t="str">
        <f t="shared" si="1584"/>
        <v xml:space="preserve"> </v>
      </c>
      <c r="BW2813" s="120" t="str">
        <f t="shared" si="1585"/>
        <v xml:space="preserve">  </v>
      </c>
      <c r="BY2813" s="74" t="str">
        <f t="shared" si="1586"/>
        <v xml:space="preserve"> </v>
      </c>
      <c r="BZ2813" s="120" t="str">
        <f t="shared" si="1587"/>
        <v xml:space="preserve"> </v>
      </c>
      <c r="CA2813" s="120" t="str">
        <f t="shared" si="1588"/>
        <v xml:space="preserve"> </v>
      </c>
      <c r="CC2813" s="115" t="str">
        <f t="shared" si="1589"/>
        <v xml:space="preserve"> </v>
      </c>
      <c r="CD2813" s="120" t="str">
        <f t="shared" si="1590"/>
        <v xml:space="preserve"> </v>
      </c>
      <c r="CE2813" s="417" t="str">
        <f t="shared" si="1591"/>
        <v xml:space="preserve"> </v>
      </c>
      <c r="CF2813" s="115"/>
      <c r="CG2813" s="115" t="str">
        <f t="shared" si="1592"/>
        <v xml:space="preserve"> </v>
      </c>
      <c r="CH2813" s="120" t="str">
        <f t="shared" si="1593"/>
        <v xml:space="preserve"> </v>
      </c>
      <c r="CI2813" s="417" t="str">
        <f t="shared" si="1594"/>
        <v xml:space="preserve"> </v>
      </c>
      <c r="CJ2813" s="115"/>
      <c r="CK2813" s="115" t="str">
        <f t="shared" si="1595"/>
        <v xml:space="preserve"> </v>
      </c>
      <c r="CL2813" s="120" t="str">
        <f t="shared" si="1596"/>
        <v xml:space="preserve"> </v>
      </c>
      <c r="CM2813" s="417" t="str">
        <f t="shared" si="1598"/>
        <v xml:space="preserve"> </v>
      </c>
      <c r="IS2813" s="111">
        <v>59.9</v>
      </c>
    </row>
    <row r="2814" spans="2:253" s="74" customFormat="1" ht="17.100000000000001" hidden="1" customHeight="1" x14ac:dyDescent="0.25">
      <c r="B2814" s="504">
        <f>IF('KB Duct Parts'!$BL$14=1,'Flanged Elbows'!AM14,0)</f>
        <v>0</v>
      </c>
      <c r="C2814" s="508" t="s">
        <v>457</v>
      </c>
      <c r="D2814" s="506" t="str">
        <f t="shared" si="1570"/>
        <v>22211.45L</v>
      </c>
      <c r="E2814" s="504" t="s">
        <v>868</v>
      </c>
      <c r="F2814" s="508" t="str">
        <f t="shared" si="1565"/>
        <v xml:space="preserve"> </v>
      </c>
      <c r="G2814" s="509" t="s">
        <v>464</v>
      </c>
      <c r="H2814" s="504" t="str">
        <f>IF('Flanged Parts'!$BB$6=1,"CS",IF('Flanged Parts'!$BB$6=2,"Glv",0))</f>
        <v>Glv</v>
      </c>
      <c r="I2814" s="1035"/>
      <c r="J2814" s="1036"/>
      <c r="K2814" s="516" t="s">
        <v>881</v>
      </c>
      <c r="L2814" s="535"/>
      <c r="M2814" s="517" t="str">
        <f t="shared" si="1599"/>
        <v>Y</v>
      </c>
      <c r="N2814" s="514">
        <f t="shared" si="1571"/>
        <v>134.9</v>
      </c>
      <c r="O2814" s="514">
        <f t="shared" si="1564"/>
        <v>0</v>
      </c>
      <c r="P2814" s="680">
        <f>'KB Duct Parts'!$AE$3</f>
        <v>0</v>
      </c>
      <c r="Q2814" s="681">
        <f t="shared" si="1566"/>
        <v>0</v>
      </c>
      <c r="R2814" s="682">
        <f t="shared" si="1567"/>
        <v>0</v>
      </c>
      <c r="S2814" s="716">
        <f t="shared" si="1572"/>
        <v>0.2</v>
      </c>
      <c r="T2814" s="679">
        <f t="shared" si="1568"/>
        <v>0</v>
      </c>
      <c r="U2814" s="679">
        <f t="shared" si="1569"/>
        <v>0</v>
      </c>
      <c r="Y2814" s="120"/>
      <c r="AD2814" s="81"/>
      <c r="AF2814" s="370"/>
      <c r="AG2814" s="374"/>
      <c r="AH2814" s="378"/>
      <c r="AI2814" s="381"/>
      <c r="AJ2814" s="386"/>
      <c r="AK2814" s="391"/>
      <c r="AL2814" s="386"/>
      <c r="AM2814" s="363">
        <f t="shared" si="1597"/>
        <v>1</v>
      </c>
      <c r="AN2814" s="578">
        <v>106.8</v>
      </c>
      <c r="AO2814" s="78">
        <f t="shared" si="1579"/>
        <v>0</v>
      </c>
      <c r="AP2814" s="78">
        <f t="shared" si="1573"/>
        <v>0</v>
      </c>
      <c r="AQ2814" s="78">
        <f t="shared" si="1574"/>
        <v>0</v>
      </c>
      <c r="AR2814" s="78">
        <f t="shared" si="1575"/>
        <v>0</v>
      </c>
      <c r="AS2814" s="78">
        <f t="shared" si="1576"/>
        <v>0</v>
      </c>
      <c r="AT2814" s="78">
        <f t="shared" si="1577"/>
        <v>0</v>
      </c>
      <c r="AU2814" s="363" t="s">
        <v>717</v>
      </c>
      <c r="AV2814" s="393"/>
      <c r="AW2814" s="395"/>
      <c r="AX2814" s="395">
        <v>0</v>
      </c>
      <c r="AY2814" s="395">
        <v>0</v>
      </c>
      <c r="AZ2814" s="395">
        <v>0</v>
      </c>
      <c r="BA2814" s="395">
        <v>0</v>
      </c>
      <c r="BB2814" s="395">
        <v>0</v>
      </c>
      <c r="BC2814" s="395">
        <v>0</v>
      </c>
      <c r="BD2814" s="115"/>
      <c r="BE2814" s="115"/>
      <c r="BF2814" s="115">
        <v>2</v>
      </c>
      <c r="BG2814" s="115">
        <v>11</v>
      </c>
      <c r="BH2814" s="423">
        <f t="shared" si="1563"/>
        <v>14.05</v>
      </c>
      <c r="BI2814" s="417">
        <f t="shared" si="1578"/>
        <v>28.1</v>
      </c>
      <c r="BJ2814" s="115"/>
      <c r="BK2814" s="115"/>
      <c r="BQ2814" s="74" t="str">
        <f t="shared" si="1580"/>
        <v xml:space="preserve"> </v>
      </c>
      <c r="BR2814" s="120" t="str">
        <f t="shared" si="1581"/>
        <v xml:space="preserve"> </v>
      </c>
      <c r="BS2814" s="120" t="str">
        <f t="shared" si="1582"/>
        <v xml:space="preserve"> </v>
      </c>
      <c r="BU2814" s="74" t="str">
        <f t="shared" si="1583"/>
        <v xml:space="preserve"> </v>
      </c>
      <c r="BV2814" s="120" t="str">
        <f t="shared" si="1584"/>
        <v xml:space="preserve"> </v>
      </c>
      <c r="BW2814" s="120" t="str">
        <f t="shared" si="1585"/>
        <v xml:space="preserve">  </v>
      </c>
      <c r="BY2814" s="74" t="str">
        <f t="shared" si="1586"/>
        <v xml:space="preserve"> </v>
      </c>
      <c r="BZ2814" s="120" t="str">
        <f t="shared" si="1587"/>
        <v xml:space="preserve"> </v>
      </c>
      <c r="CA2814" s="120" t="str">
        <f t="shared" si="1588"/>
        <v xml:space="preserve"> </v>
      </c>
      <c r="CC2814" s="115" t="str">
        <f t="shared" si="1589"/>
        <v xml:space="preserve"> </v>
      </c>
      <c r="CD2814" s="120" t="str">
        <f t="shared" si="1590"/>
        <v xml:space="preserve"> </v>
      </c>
      <c r="CE2814" s="417" t="str">
        <f t="shared" si="1591"/>
        <v xml:space="preserve"> </v>
      </c>
      <c r="CF2814" s="115"/>
      <c r="CG2814" s="115" t="str">
        <f t="shared" si="1592"/>
        <v xml:space="preserve"> </v>
      </c>
      <c r="CH2814" s="120" t="str">
        <f t="shared" si="1593"/>
        <v xml:space="preserve"> </v>
      </c>
      <c r="CI2814" s="417" t="str">
        <f t="shared" si="1594"/>
        <v xml:space="preserve"> </v>
      </c>
      <c r="CJ2814" s="115"/>
      <c r="CK2814" s="115" t="str">
        <f t="shared" si="1595"/>
        <v xml:space="preserve"> </v>
      </c>
      <c r="CL2814" s="120" t="str">
        <f t="shared" si="1596"/>
        <v xml:space="preserve"> </v>
      </c>
      <c r="CM2814" s="417" t="str">
        <f t="shared" si="1598"/>
        <v xml:space="preserve"> </v>
      </c>
      <c r="IS2814" s="111">
        <v>69.599999999999994</v>
      </c>
    </row>
    <row r="2815" spans="2:253" s="74" customFormat="1" ht="17.100000000000001" hidden="1" customHeight="1" x14ac:dyDescent="0.25">
      <c r="B2815" s="504">
        <f>IF('KB Duct Parts'!$BL$14=1,'Flanged Elbows'!AM15,0)</f>
        <v>0</v>
      </c>
      <c r="C2815" s="508" t="s">
        <v>458</v>
      </c>
      <c r="D2815" s="506" t="str">
        <f t="shared" si="1570"/>
        <v>22212.45L</v>
      </c>
      <c r="E2815" s="504" t="s">
        <v>869</v>
      </c>
      <c r="F2815" s="508" t="str">
        <f t="shared" si="1565"/>
        <v xml:space="preserve"> </v>
      </c>
      <c r="G2815" s="509" t="s">
        <v>464</v>
      </c>
      <c r="H2815" s="504" t="str">
        <f>IF('Flanged Parts'!$BB$6=1,"CS",IF('Flanged Parts'!$BB$6=2,"Glv",0))</f>
        <v>Glv</v>
      </c>
      <c r="I2815" s="1035"/>
      <c r="J2815" s="1036"/>
      <c r="K2815" s="516" t="s">
        <v>881</v>
      </c>
      <c r="L2815" s="535"/>
      <c r="M2815" s="517" t="str">
        <f t="shared" si="1599"/>
        <v>Y</v>
      </c>
      <c r="N2815" s="514">
        <f t="shared" si="1571"/>
        <v>149.42000000000002</v>
      </c>
      <c r="O2815" s="514">
        <f t="shared" si="1564"/>
        <v>0</v>
      </c>
      <c r="P2815" s="680">
        <f>'KB Duct Parts'!$AE$3</f>
        <v>0</v>
      </c>
      <c r="Q2815" s="681">
        <f t="shared" si="1566"/>
        <v>0</v>
      </c>
      <c r="R2815" s="682">
        <f t="shared" si="1567"/>
        <v>0</v>
      </c>
      <c r="S2815" s="716">
        <f t="shared" si="1572"/>
        <v>0.2</v>
      </c>
      <c r="T2815" s="679">
        <f t="shared" si="1568"/>
        <v>0</v>
      </c>
      <c r="U2815" s="679">
        <f t="shared" si="1569"/>
        <v>0</v>
      </c>
      <c r="Y2815" s="120"/>
      <c r="AD2815" s="81"/>
      <c r="AF2815" s="370"/>
      <c r="AG2815" s="374"/>
      <c r="AH2815" s="378"/>
      <c r="AI2815" s="381"/>
      <c r="AJ2815" s="386"/>
      <c r="AK2815" s="391"/>
      <c r="AL2815" s="386"/>
      <c r="AM2815" s="363">
        <f t="shared" si="1597"/>
        <v>1</v>
      </c>
      <c r="AN2815" s="578">
        <v>118.9</v>
      </c>
      <c r="AO2815" s="78">
        <f t="shared" si="1579"/>
        <v>0</v>
      </c>
      <c r="AP2815" s="78">
        <f t="shared" si="1573"/>
        <v>0</v>
      </c>
      <c r="AQ2815" s="78">
        <f t="shared" si="1574"/>
        <v>0</v>
      </c>
      <c r="AR2815" s="78">
        <f t="shared" si="1575"/>
        <v>0</v>
      </c>
      <c r="AS2815" s="78">
        <f t="shared" si="1576"/>
        <v>0</v>
      </c>
      <c r="AT2815" s="78">
        <f t="shared" si="1577"/>
        <v>0</v>
      </c>
      <c r="AU2815" s="363" t="s">
        <v>717</v>
      </c>
      <c r="AV2815" s="393"/>
      <c r="AW2815" s="395"/>
      <c r="AX2815" s="395">
        <v>0</v>
      </c>
      <c r="AY2815" s="395">
        <v>0</v>
      </c>
      <c r="AZ2815" s="395">
        <v>0</v>
      </c>
      <c r="BA2815" s="395">
        <v>0</v>
      </c>
      <c r="BB2815" s="395">
        <v>0</v>
      </c>
      <c r="BC2815" s="395">
        <v>0</v>
      </c>
      <c r="BD2815" s="115"/>
      <c r="BE2815" s="115"/>
      <c r="BF2815" s="115">
        <v>2</v>
      </c>
      <c r="BG2815" s="115">
        <v>12</v>
      </c>
      <c r="BH2815" s="423">
        <f t="shared" si="1563"/>
        <v>15.26</v>
      </c>
      <c r="BI2815" s="417">
        <f t="shared" si="1578"/>
        <v>30.52</v>
      </c>
      <c r="BJ2815" s="115"/>
      <c r="BK2815" s="115"/>
      <c r="BQ2815" s="74" t="str">
        <f t="shared" si="1580"/>
        <v xml:space="preserve"> </v>
      </c>
      <c r="BR2815" s="120" t="str">
        <f t="shared" si="1581"/>
        <v xml:space="preserve"> </v>
      </c>
      <c r="BS2815" s="120" t="str">
        <f t="shared" si="1582"/>
        <v xml:space="preserve"> </v>
      </c>
      <c r="BU2815" s="74" t="str">
        <f t="shared" si="1583"/>
        <v xml:space="preserve"> </v>
      </c>
      <c r="BV2815" s="120" t="str">
        <f t="shared" si="1584"/>
        <v xml:space="preserve"> </v>
      </c>
      <c r="BW2815" s="120" t="str">
        <f t="shared" si="1585"/>
        <v xml:space="preserve">  </v>
      </c>
      <c r="BY2815" s="74" t="str">
        <f t="shared" si="1586"/>
        <v xml:space="preserve"> </v>
      </c>
      <c r="BZ2815" s="120" t="str">
        <f t="shared" si="1587"/>
        <v xml:space="preserve"> </v>
      </c>
      <c r="CA2815" s="120" t="str">
        <f t="shared" si="1588"/>
        <v xml:space="preserve"> </v>
      </c>
      <c r="CC2815" s="115" t="str">
        <f t="shared" si="1589"/>
        <v xml:space="preserve"> </v>
      </c>
      <c r="CD2815" s="120" t="str">
        <f t="shared" si="1590"/>
        <v xml:space="preserve"> </v>
      </c>
      <c r="CE2815" s="417" t="str">
        <f t="shared" si="1591"/>
        <v xml:space="preserve"> </v>
      </c>
      <c r="CF2815" s="115"/>
      <c r="CG2815" s="115" t="str">
        <f t="shared" si="1592"/>
        <v xml:space="preserve"> </v>
      </c>
      <c r="CH2815" s="120" t="str">
        <f t="shared" si="1593"/>
        <v xml:space="preserve"> </v>
      </c>
      <c r="CI2815" s="417" t="str">
        <f t="shared" si="1594"/>
        <v xml:space="preserve"> </v>
      </c>
      <c r="CJ2815" s="115"/>
      <c r="CK2815" s="115" t="str">
        <f t="shared" si="1595"/>
        <v xml:space="preserve"> </v>
      </c>
      <c r="CL2815" s="120" t="str">
        <f t="shared" si="1596"/>
        <v xml:space="preserve"> </v>
      </c>
      <c r="CM2815" s="417" t="str">
        <f t="shared" si="1598"/>
        <v xml:space="preserve"> </v>
      </c>
      <c r="IS2815" s="111">
        <v>78.599999999999994</v>
      </c>
    </row>
    <row r="2816" spans="2:253" s="74" customFormat="1" ht="17.100000000000001" hidden="1" customHeight="1" x14ac:dyDescent="0.25">
      <c r="B2816" s="504">
        <f>IF('KB Duct Parts'!$BL$14=1,'Flanged Elbows'!AM16,0)</f>
        <v>0</v>
      </c>
      <c r="C2816" s="508" t="s">
        <v>459</v>
      </c>
      <c r="D2816" s="506" t="str">
        <f t="shared" si="1570"/>
        <v>22213.45L</v>
      </c>
      <c r="E2816" s="504" t="s">
        <v>870</v>
      </c>
      <c r="F2816" s="508" t="str">
        <f t="shared" si="1565"/>
        <v xml:space="preserve"> </v>
      </c>
      <c r="G2816" s="509" t="s">
        <v>464</v>
      </c>
      <c r="H2816" s="504" t="str">
        <f>IF('Flanged Parts'!$BB$6=1,"CS",IF('Flanged Parts'!$BB$6=2,"Glv",0))</f>
        <v>Glv</v>
      </c>
      <c r="I2816" s="1035"/>
      <c r="J2816" s="1036"/>
      <c r="K2816" s="516" t="s">
        <v>881</v>
      </c>
      <c r="L2816" s="535"/>
      <c r="M2816" s="517" t="str">
        <f t="shared" si="1599"/>
        <v>Y</v>
      </c>
      <c r="N2816" s="514">
        <f t="shared" si="1571"/>
        <v>164.18</v>
      </c>
      <c r="O2816" s="514">
        <f t="shared" si="1564"/>
        <v>0</v>
      </c>
      <c r="P2816" s="680">
        <f>'KB Duct Parts'!$AE$3</f>
        <v>0</v>
      </c>
      <c r="Q2816" s="681">
        <f t="shared" si="1566"/>
        <v>0</v>
      </c>
      <c r="R2816" s="682">
        <f t="shared" si="1567"/>
        <v>0</v>
      </c>
      <c r="S2816" s="716">
        <f t="shared" si="1572"/>
        <v>0.2</v>
      </c>
      <c r="T2816" s="679">
        <f t="shared" si="1568"/>
        <v>0</v>
      </c>
      <c r="U2816" s="679">
        <f t="shared" si="1569"/>
        <v>0</v>
      </c>
      <c r="Y2816" s="120"/>
      <c r="AD2816" s="81"/>
      <c r="AF2816" s="370"/>
      <c r="AG2816" s="374"/>
      <c r="AH2816" s="378"/>
      <c r="AI2816" s="381"/>
      <c r="AJ2816" s="386"/>
      <c r="AK2816" s="391"/>
      <c r="AL2816" s="386"/>
      <c r="AM2816" s="363">
        <f t="shared" si="1597"/>
        <v>1</v>
      </c>
      <c r="AN2816" s="578">
        <v>128.9</v>
      </c>
      <c r="AO2816" s="78">
        <f t="shared" si="1579"/>
        <v>0</v>
      </c>
      <c r="AP2816" s="78">
        <f t="shared" si="1573"/>
        <v>0</v>
      </c>
      <c r="AQ2816" s="78">
        <f t="shared" si="1574"/>
        <v>0</v>
      </c>
      <c r="AR2816" s="78">
        <f t="shared" si="1575"/>
        <v>0</v>
      </c>
      <c r="AS2816" s="78">
        <f t="shared" si="1576"/>
        <v>0</v>
      </c>
      <c r="AT2816" s="78">
        <f t="shared" si="1577"/>
        <v>0</v>
      </c>
      <c r="AU2816" s="363" t="s">
        <v>717</v>
      </c>
      <c r="AV2816" s="393"/>
      <c r="AW2816" s="395"/>
      <c r="AX2816" s="395">
        <v>0</v>
      </c>
      <c r="AY2816" s="395">
        <v>0</v>
      </c>
      <c r="AZ2816" s="395">
        <v>0</v>
      </c>
      <c r="BA2816" s="395">
        <v>0</v>
      </c>
      <c r="BB2816" s="395">
        <v>0</v>
      </c>
      <c r="BC2816" s="395">
        <v>0</v>
      </c>
      <c r="BD2816" s="115"/>
      <c r="BE2816" s="115"/>
      <c r="BF2816" s="115">
        <v>2</v>
      </c>
      <c r="BG2816" s="115">
        <v>13</v>
      </c>
      <c r="BH2816" s="423">
        <f t="shared" si="1563"/>
        <v>17.64</v>
      </c>
      <c r="BI2816" s="417">
        <f t="shared" si="1578"/>
        <v>35.28</v>
      </c>
      <c r="BJ2816" s="115"/>
      <c r="BK2816" s="115"/>
      <c r="BQ2816" s="74" t="str">
        <f t="shared" si="1580"/>
        <v xml:space="preserve"> </v>
      </c>
      <c r="BR2816" s="120" t="str">
        <f t="shared" si="1581"/>
        <v xml:space="preserve"> </v>
      </c>
      <c r="BS2816" s="120" t="str">
        <f t="shared" si="1582"/>
        <v xml:space="preserve"> </v>
      </c>
      <c r="BU2816" s="74" t="str">
        <f t="shared" si="1583"/>
        <v xml:space="preserve"> </v>
      </c>
      <c r="BV2816" s="120" t="str">
        <f t="shared" si="1584"/>
        <v xml:space="preserve"> </v>
      </c>
      <c r="BW2816" s="120" t="str">
        <f t="shared" si="1585"/>
        <v xml:space="preserve">  </v>
      </c>
      <c r="BY2816" s="74" t="str">
        <f t="shared" si="1586"/>
        <v xml:space="preserve"> </v>
      </c>
      <c r="BZ2816" s="120" t="str">
        <f t="shared" si="1587"/>
        <v xml:space="preserve"> </v>
      </c>
      <c r="CA2816" s="120" t="str">
        <f t="shared" si="1588"/>
        <v xml:space="preserve"> </v>
      </c>
      <c r="CC2816" s="115" t="str">
        <f t="shared" si="1589"/>
        <v xml:space="preserve"> </v>
      </c>
      <c r="CD2816" s="120" t="str">
        <f t="shared" si="1590"/>
        <v xml:space="preserve"> </v>
      </c>
      <c r="CE2816" s="417" t="str">
        <f t="shared" si="1591"/>
        <v xml:space="preserve"> </v>
      </c>
      <c r="CF2816" s="115"/>
      <c r="CG2816" s="115" t="str">
        <f t="shared" si="1592"/>
        <v xml:space="preserve"> </v>
      </c>
      <c r="CH2816" s="120" t="str">
        <f t="shared" si="1593"/>
        <v xml:space="preserve"> </v>
      </c>
      <c r="CI2816" s="417" t="str">
        <f t="shared" si="1594"/>
        <v xml:space="preserve"> </v>
      </c>
      <c r="CJ2816" s="115"/>
      <c r="CK2816" s="115" t="str">
        <f t="shared" si="1595"/>
        <v xml:space="preserve"> </v>
      </c>
      <c r="CL2816" s="120" t="str">
        <f t="shared" si="1596"/>
        <v xml:space="preserve"> </v>
      </c>
      <c r="CM2816" s="417" t="str">
        <f t="shared" si="1598"/>
        <v xml:space="preserve"> </v>
      </c>
      <c r="IS2816" s="111">
        <v>86.2</v>
      </c>
    </row>
    <row r="2817" spans="2:253" s="74" customFormat="1" ht="17.100000000000001" hidden="1" customHeight="1" x14ac:dyDescent="0.25">
      <c r="B2817" s="504">
        <f>IF('KB Duct Parts'!$BL$14=1,'Flanged Elbows'!AM17,0)</f>
        <v>0</v>
      </c>
      <c r="C2817" s="508" t="s">
        <v>460</v>
      </c>
      <c r="D2817" s="506" t="str">
        <f t="shared" si="1570"/>
        <v>22214.45L</v>
      </c>
      <c r="E2817" s="504" t="s">
        <v>871</v>
      </c>
      <c r="F2817" s="508" t="str">
        <f t="shared" si="1565"/>
        <v xml:space="preserve"> </v>
      </c>
      <c r="G2817" s="509" t="s">
        <v>464</v>
      </c>
      <c r="H2817" s="504" t="str">
        <f>IF('Flanged Parts'!$BB$6=1,"CS",IF('Flanged Parts'!$BB$6=2,"Glv",0))</f>
        <v>Glv</v>
      </c>
      <c r="I2817" s="1035"/>
      <c r="J2817" s="1036"/>
      <c r="K2817" s="516" t="s">
        <v>881</v>
      </c>
      <c r="L2817" s="535"/>
      <c r="M2817" s="517" t="str">
        <f t="shared" si="1599"/>
        <v>Y</v>
      </c>
      <c r="N2817" s="514">
        <f t="shared" si="1571"/>
        <v>173.22</v>
      </c>
      <c r="O2817" s="514">
        <f t="shared" si="1564"/>
        <v>0</v>
      </c>
      <c r="P2817" s="680">
        <f>'KB Duct Parts'!$AE$3</f>
        <v>0</v>
      </c>
      <c r="Q2817" s="681">
        <f t="shared" si="1566"/>
        <v>0</v>
      </c>
      <c r="R2817" s="682">
        <f t="shared" si="1567"/>
        <v>0</v>
      </c>
      <c r="S2817" s="716">
        <f t="shared" si="1572"/>
        <v>0.2</v>
      </c>
      <c r="T2817" s="679">
        <f t="shared" si="1568"/>
        <v>0</v>
      </c>
      <c r="U2817" s="679">
        <f t="shared" si="1569"/>
        <v>0</v>
      </c>
      <c r="Y2817" s="120"/>
      <c r="AD2817" s="81"/>
      <c r="AF2817" s="370"/>
      <c r="AG2817" s="374"/>
      <c r="AH2817" s="378"/>
      <c r="AI2817" s="381"/>
      <c r="AJ2817" s="386"/>
      <c r="AK2817" s="391"/>
      <c r="AL2817" s="386"/>
      <c r="AM2817" s="363">
        <f t="shared" si="1597"/>
        <v>1</v>
      </c>
      <c r="AN2817" s="578">
        <v>132.9</v>
      </c>
      <c r="AO2817" s="78">
        <f t="shared" si="1579"/>
        <v>0</v>
      </c>
      <c r="AP2817" s="78">
        <f t="shared" si="1573"/>
        <v>0</v>
      </c>
      <c r="AQ2817" s="78">
        <f t="shared" si="1574"/>
        <v>0</v>
      </c>
      <c r="AR2817" s="78">
        <f t="shared" si="1575"/>
        <v>0</v>
      </c>
      <c r="AS2817" s="78">
        <f t="shared" si="1576"/>
        <v>0</v>
      </c>
      <c r="AT2817" s="78">
        <f t="shared" si="1577"/>
        <v>0</v>
      </c>
      <c r="AU2817" s="363" t="s">
        <v>717</v>
      </c>
      <c r="AV2817" s="393"/>
      <c r="AW2817" s="395"/>
      <c r="AX2817" s="395">
        <v>0</v>
      </c>
      <c r="AY2817" s="395">
        <v>0</v>
      </c>
      <c r="AZ2817" s="395">
        <v>0</v>
      </c>
      <c r="BA2817" s="395">
        <v>0</v>
      </c>
      <c r="BB2817" s="395">
        <v>0</v>
      </c>
      <c r="BC2817" s="395">
        <v>0</v>
      </c>
      <c r="BD2817" s="115"/>
      <c r="BE2817" s="115"/>
      <c r="BF2817" s="115">
        <v>2</v>
      </c>
      <c r="BG2817" s="115">
        <v>14</v>
      </c>
      <c r="BH2817" s="423">
        <f t="shared" si="1563"/>
        <v>20.16</v>
      </c>
      <c r="BI2817" s="417">
        <f t="shared" si="1578"/>
        <v>40.32</v>
      </c>
      <c r="BJ2817" s="115"/>
      <c r="BK2817" s="115"/>
      <c r="BQ2817" s="74" t="str">
        <f t="shared" si="1580"/>
        <v xml:space="preserve"> </v>
      </c>
      <c r="BR2817" s="120" t="str">
        <f t="shared" si="1581"/>
        <v xml:space="preserve"> </v>
      </c>
      <c r="BS2817" s="120" t="str">
        <f t="shared" si="1582"/>
        <v xml:space="preserve"> </v>
      </c>
      <c r="BU2817" s="74" t="str">
        <f t="shared" si="1583"/>
        <v xml:space="preserve"> </v>
      </c>
      <c r="BV2817" s="120" t="str">
        <f t="shared" si="1584"/>
        <v xml:space="preserve"> </v>
      </c>
      <c r="BW2817" s="120" t="str">
        <f t="shared" si="1585"/>
        <v xml:space="preserve">  </v>
      </c>
      <c r="BY2817" s="74" t="str">
        <f t="shared" si="1586"/>
        <v xml:space="preserve"> </v>
      </c>
      <c r="BZ2817" s="120" t="str">
        <f t="shared" si="1587"/>
        <v xml:space="preserve"> </v>
      </c>
      <c r="CA2817" s="120" t="str">
        <f t="shared" si="1588"/>
        <v xml:space="preserve"> </v>
      </c>
      <c r="CC2817" s="115" t="str">
        <f t="shared" si="1589"/>
        <v xml:space="preserve"> </v>
      </c>
      <c r="CD2817" s="120" t="str">
        <f t="shared" si="1590"/>
        <v xml:space="preserve"> </v>
      </c>
      <c r="CE2817" s="417" t="str">
        <f t="shared" si="1591"/>
        <v xml:space="preserve"> </v>
      </c>
      <c r="CF2817" s="115"/>
      <c r="CG2817" s="115" t="str">
        <f t="shared" si="1592"/>
        <v xml:space="preserve"> </v>
      </c>
      <c r="CH2817" s="120" t="str">
        <f t="shared" si="1593"/>
        <v xml:space="preserve"> </v>
      </c>
      <c r="CI2817" s="417" t="str">
        <f t="shared" si="1594"/>
        <v xml:space="preserve"> </v>
      </c>
      <c r="CJ2817" s="115"/>
      <c r="CK2817" s="115" t="str">
        <f t="shared" si="1595"/>
        <v xml:space="preserve"> </v>
      </c>
      <c r="CL2817" s="120" t="str">
        <f t="shared" si="1596"/>
        <v xml:space="preserve"> </v>
      </c>
      <c r="CM2817" s="417" t="str">
        <f t="shared" si="1598"/>
        <v xml:space="preserve"> </v>
      </c>
      <c r="IS2817" s="111">
        <v>91.2</v>
      </c>
    </row>
    <row r="2818" spans="2:253" s="74" customFormat="1" ht="17.100000000000001" hidden="1" customHeight="1" x14ac:dyDescent="0.25">
      <c r="B2818" s="504">
        <f>IF('KB Duct Parts'!$BL$14=1,'Flanged Elbows'!AM18,0)</f>
        <v>0</v>
      </c>
      <c r="C2818" s="508" t="s">
        <v>461</v>
      </c>
      <c r="D2818" s="506" t="str">
        <f t="shared" si="1570"/>
        <v>22215.45L</v>
      </c>
      <c r="E2818" s="504" t="s">
        <v>872</v>
      </c>
      <c r="F2818" s="508" t="str">
        <f t="shared" si="1565"/>
        <v xml:space="preserve"> </v>
      </c>
      <c r="G2818" s="509" t="s">
        <v>464</v>
      </c>
      <c r="H2818" s="504" t="str">
        <f>IF('Flanged Parts'!$BB$6=1,"CS",IF('Flanged Parts'!$BB$6=2,"Glv",0))</f>
        <v>Glv</v>
      </c>
      <c r="I2818" s="1035"/>
      <c r="J2818" s="1036"/>
      <c r="K2818" s="516" t="s">
        <v>881</v>
      </c>
      <c r="L2818" s="535"/>
      <c r="M2818" s="517" t="str">
        <f t="shared" si="1599"/>
        <v>Y</v>
      </c>
      <c r="N2818" s="514">
        <f t="shared" si="1571"/>
        <v>180.4</v>
      </c>
      <c r="O2818" s="514">
        <f t="shared" si="1564"/>
        <v>0</v>
      </c>
      <c r="P2818" s="680">
        <f>'KB Duct Parts'!$AE$3</f>
        <v>0</v>
      </c>
      <c r="Q2818" s="681">
        <f t="shared" si="1566"/>
        <v>0</v>
      </c>
      <c r="R2818" s="682">
        <f t="shared" si="1567"/>
        <v>0</v>
      </c>
      <c r="S2818" s="716">
        <f t="shared" si="1572"/>
        <v>0.2</v>
      </c>
      <c r="T2818" s="679">
        <f t="shared" si="1568"/>
        <v>0</v>
      </c>
      <c r="U2818" s="679">
        <f t="shared" si="1569"/>
        <v>0</v>
      </c>
      <c r="Y2818" s="120"/>
      <c r="AD2818" s="81"/>
      <c r="AF2818" s="370"/>
      <c r="AG2818" s="374"/>
      <c r="AH2818" s="378"/>
      <c r="AI2818" s="381"/>
      <c r="AJ2818" s="386"/>
      <c r="AK2818" s="391"/>
      <c r="AL2818" s="386"/>
      <c r="AM2818" s="363">
        <f t="shared" si="1597"/>
        <v>1</v>
      </c>
      <c r="AN2818" s="578">
        <v>136.4</v>
      </c>
      <c r="AO2818" s="78">
        <f t="shared" si="1579"/>
        <v>0</v>
      </c>
      <c r="AP2818" s="78">
        <f t="shared" si="1573"/>
        <v>0</v>
      </c>
      <c r="AQ2818" s="78">
        <f t="shared" si="1574"/>
        <v>0</v>
      </c>
      <c r="AR2818" s="78">
        <f t="shared" si="1575"/>
        <v>0</v>
      </c>
      <c r="AS2818" s="78">
        <f t="shared" si="1576"/>
        <v>0</v>
      </c>
      <c r="AT2818" s="78">
        <f t="shared" si="1577"/>
        <v>0</v>
      </c>
      <c r="AU2818" s="363" t="s">
        <v>717</v>
      </c>
      <c r="AV2818" s="393"/>
      <c r="AW2818" s="395"/>
      <c r="AX2818" s="395">
        <v>0</v>
      </c>
      <c r="AY2818" s="395">
        <v>0</v>
      </c>
      <c r="AZ2818" s="395">
        <v>0</v>
      </c>
      <c r="BA2818" s="395">
        <v>0</v>
      </c>
      <c r="BB2818" s="395">
        <v>0</v>
      </c>
      <c r="BC2818" s="395">
        <v>0</v>
      </c>
      <c r="BD2818" s="115"/>
      <c r="BE2818" s="115"/>
      <c r="BF2818" s="115">
        <v>2</v>
      </c>
      <c r="BG2818" s="115">
        <v>15</v>
      </c>
      <c r="BH2818" s="423">
        <f t="shared" si="1563"/>
        <v>22</v>
      </c>
      <c r="BI2818" s="417">
        <f t="shared" si="1578"/>
        <v>44</v>
      </c>
      <c r="BJ2818" s="115"/>
      <c r="BK2818" s="115"/>
      <c r="BQ2818" s="74" t="str">
        <f t="shared" si="1580"/>
        <v xml:space="preserve"> </v>
      </c>
      <c r="BR2818" s="120" t="str">
        <f t="shared" si="1581"/>
        <v xml:space="preserve"> </v>
      </c>
      <c r="BS2818" s="120" t="str">
        <f t="shared" si="1582"/>
        <v xml:space="preserve"> </v>
      </c>
      <c r="BU2818" s="74" t="str">
        <f t="shared" si="1583"/>
        <v xml:space="preserve"> </v>
      </c>
      <c r="BV2818" s="120" t="str">
        <f t="shared" si="1584"/>
        <v xml:space="preserve"> </v>
      </c>
      <c r="BW2818" s="120" t="str">
        <f t="shared" si="1585"/>
        <v xml:space="preserve">  </v>
      </c>
      <c r="BY2818" s="74" t="str">
        <f t="shared" si="1586"/>
        <v xml:space="preserve"> </v>
      </c>
      <c r="BZ2818" s="120" t="str">
        <f t="shared" si="1587"/>
        <v xml:space="preserve"> </v>
      </c>
      <c r="CA2818" s="120" t="str">
        <f t="shared" si="1588"/>
        <v xml:space="preserve"> </v>
      </c>
      <c r="CC2818" s="115" t="str">
        <f t="shared" si="1589"/>
        <v xml:space="preserve"> </v>
      </c>
      <c r="CD2818" s="120" t="str">
        <f t="shared" si="1590"/>
        <v xml:space="preserve"> </v>
      </c>
      <c r="CE2818" s="417" t="str">
        <f t="shared" si="1591"/>
        <v xml:space="preserve"> </v>
      </c>
      <c r="CF2818" s="115"/>
      <c r="CG2818" s="115" t="str">
        <f t="shared" si="1592"/>
        <v xml:space="preserve"> </v>
      </c>
      <c r="CH2818" s="120" t="str">
        <f t="shared" si="1593"/>
        <v xml:space="preserve"> </v>
      </c>
      <c r="CI2818" s="417" t="str">
        <f t="shared" si="1594"/>
        <v xml:space="preserve"> </v>
      </c>
      <c r="CJ2818" s="115"/>
      <c r="CK2818" s="115" t="str">
        <f t="shared" si="1595"/>
        <v xml:space="preserve"> </v>
      </c>
      <c r="CL2818" s="120" t="str">
        <f t="shared" si="1596"/>
        <v xml:space="preserve"> </v>
      </c>
      <c r="CM2818" s="417" t="str">
        <f t="shared" si="1598"/>
        <v xml:space="preserve"> </v>
      </c>
      <c r="IS2818" s="111">
        <v>98.5</v>
      </c>
    </row>
    <row r="2819" spans="2:253" s="74" customFormat="1" ht="17.100000000000001" hidden="1" customHeight="1" x14ac:dyDescent="0.25">
      <c r="B2819" s="504">
        <f>IF(AND('Flanged Parts'!F7&gt;0,'Flanged Parts'!$BB$6=1),'Flanged Parts'!F7,0)</f>
        <v>0</v>
      </c>
      <c r="C2819" s="508">
        <v>4</v>
      </c>
      <c r="D2819" s="541" t="s">
        <v>1063</v>
      </c>
      <c r="E2819" s="541" t="s">
        <v>861</v>
      </c>
      <c r="F2819" s="508"/>
      <c r="G2819" s="509" t="s">
        <v>1098</v>
      </c>
      <c r="H2819" s="524"/>
      <c r="I2819" s="1035"/>
      <c r="J2819" s="1036"/>
      <c r="K2819" s="516" t="s">
        <v>1094</v>
      </c>
      <c r="L2819" s="535"/>
      <c r="M2819" s="517" t="str">
        <f t="shared" si="1599"/>
        <v>Y</v>
      </c>
      <c r="N2819" s="514">
        <f t="shared" si="1571"/>
        <v>3.05</v>
      </c>
      <c r="O2819" s="514">
        <f t="shared" si="1564"/>
        <v>0</v>
      </c>
      <c r="P2819" s="680">
        <f>'KB Duct Parts'!$AE$3</f>
        <v>0</v>
      </c>
      <c r="Q2819" s="681">
        <f t="shared" si="1566"/>
        <v>0</v>
      </c>
      <c r="R2819" s="682">
        <f t="shared" si="1567"/>
        <v>0</v>
      </c>
      <c r="S2819" s="716">
        <f t="shared" si="1572"/>
        <v>0.2</v>
      </c>
      <c r="T2819" s="679">
        <f t="shared" si="1568"/>
        <v>0</v>
      </c>
      <c r="U2819" s="679">
        <f t="shared" si="1569"/>
        <v>0</v>
      </c>
      <c r="Y2819" s="120"/>
      <c r="AD2819" s="81"/>
      <c r="AF2819" s="370"/>
      <c r="AG2819" s="374"/>
      <c r="AH2819" s="378"/>
      <c r="AI2819" s="381"/>
      <c r="AJ2819" s="386"/>
      <c r="AK2819" s="391"/>
      <c r="AL2819" s="386"/>
      <c r="AM2819" s="363">
        <f t="shared" si="1597"/>
        <v>1</v>
      </c>
      <c r="AN2819" s="729">
        <v>3.05</v>
      </c>
      <c r="AO2819" s="78"/>
      <c r="AP2819" s="78"/>
      <c r="AQ2819" s="78"/>
      <c r="AR2819" s="78"/>
      <c r="AS2819" s="78"/>
      <c r="AT2819" s="78"/>
      <c r="AU2819" s="363"/>
      <c r="AV2819" s="393"/>
      <c r="AW2819" s="395"/>
      <c r="AX2819" s="395">
        <v>0</v>
      </c>
      <c r="AY2819" s="395">
        <v>0</v>
      </c>
      <c r="AZ2819" s="395">
        <v>0</v>
      </c>
      <c r="BA2819" s="395">
        <v>0</v>
      </c>
      <c r="BB2819" s="395">
        <v>0</v>
      </c>
      <c r="BC2819" s="395">
        <v>0</v>
      </c>
      <c r="BD2819" s="115"/>
      <c r="BE2819" s="115"/>
      <c r="BF2819" s="115"/>
      <c r="BG2819" s="115"/>
      <c r="BH2819" s="115"/>
      <c r="BI2819" s="115"/>
      <c r="BJ2819" s="115"/>
      <c r="BK2819" s="115"/>
      <c r="BQ2819" s="74" t="str">
        <f t="shared" si="1580"/>
        <v xml:space="preserve"> </v>
      </c>
      <c r="BR2819" s="120" t="str">
        <f t="shared" si="1581"/>
        <v xml:space="preserve"> </v>
      </c>
      <c r="BS2819" s="120" t="str">
        <f t="shared" si="1582"/>
        <v xml:space="preserve"> </v>
      </c>
      <c r="BU2819" s="74" t="str">
        <f t="shared" si="1583"/>
        <v xml:space="preserve"> </v>
      </c>
      <c r="BV2819" s="120" t="str">
        <f t="shared" si="1584"/>
        <v xml:space="preserve"> </v>
      </c>
      <c r="BW2819" s="120" t="str">
        <f t="shared" si="1585"/>
        <v xml:space="preserve">  </v>
      </c>
      <c r="BY2819" s="74" t="str">
        <f t="shared" si="1586"/>
        <v xml:space="preserve"> </v>
      </c>
      <c r="BZ2819" s="120" t="str">
        <f t="shared" si="1587"/>
        <v xml:space="preserve"> </v>
      </c>
      <c r="CA2819" s="120" t="str">
        <f t="shared" si="1588"/>
        <v xml:space="preserve"> </v>
      </c>
      <c r="CC2819" s="115" t="str">
        <f t="shared" si="1589"/>
        <v xml:space="preserve"> </v>
      </c>
      <c r="CD2819" s="120" t="str">
        <f t="shared" si="1590"/>
        <v xml:space="preserve"> </v>
      </c>
      <c r="CE2819" s="417" t="str">
        <f t="shared" si="1591"/>
        <v xml:space="preserve"> </v>
      </c>
      <c r="CF2819" s="115"/>
      <c r="CG2819" s="115" t="str">
        <f t="shared" si="1592"/>
        <v xml:space="preserve"> </v>
      </c>
      <c r="CH2819" s="120" t="str">
        <f t="shared" si="1593"/>
        <v xml:space="preserve"> </v>
      </c>
      <c r="CI2819" s="417" t="str">
        <f t="shared" si="1594"/>
        <v xml:space="preserve"> </v>
      </c>
      <c r="CJ2819" s="115"/>
      <c r="CK2819" s="115" t="str">
        <f t="shared" si="1595"/>
        <v xml:space="preserve"> </v>
      </c>
      <c r="CL2819" s="120" t="str">
        <f t="shared" si="1596"/>
        <v xml:space="preserve"> </v>
      </c>
      <c r="CM2819" s="417" t="str">
        <f t="shared" si="1598"/>
        <v xml:space="preserve"> </v>
      </c>
      <c r="IS2819" s="111"/>
    </row>
    <row r="2820" spans="2:253" s="74" customFormat="1" ht="17.100000000000001" hidden="1" customHeight="1" x14ac:dyDescent="0.25">
      <c r="B2820" s="504">
        <f>IF(AND('Flanged Parts'!F8&gt;0,'Flanged Parts'!$BB$6=1),'Flanged Parts'!F8,0)</f>
        <v>0</v>
      </c>
      <c r="C2820" s="508">
        <v>5</v>
      </c>
      <c r="D2820" s="541" t="s">
        <v>1064</v>
      </c>
      <c r="E2820" s="541" t="s">
        <v>862</v>
      </c>
      <c r="F2820" s="508"/>
      <c r="G2820" s="509" t="s">
        <v>1098</v>
      </c>
      <c r="H2820" s="524"/>
      <c r="I2820" s="1035"/>
      <c r="J2820" s="1036"/>
      <c r="K2820" s="516" t="s">
        <v>1094</v>
      </c>
      <c r="L2820" s="535"/>
      <c r="M2820" s="517" t="str">
        <f t="shared" si="1599"/>
        <v>Y</v>
      </c>
      <c r="N2820" s="514">
        <f t="shared" si="1571"/>
        <v>3.44</v>
      </c>
      <c r="O2820" s="514">
        <f t="shared" si="1564"/>
        <v>0</v>
      </c>
      <c r="P2820" s="680">
        <f>'KB Duct Parts'!$AE$3</f>
        <v>0</v>
      </c>
      <c r="Q2820" s="681">
        <f t="shared" si="1566"/>
        <v>0</v>
      </c>
      <c r="R2820" s="682">
        <f t="shared" si="1567"/>
        <v>0</v>
      </c>
      <c r="S2820" s="716">
        <f t="shared" si="1572"/>
        <v>0.2</v>
      </c>
      <c r="T2820" s="679">
        <f t="shared" si="1568"/>
        <v>0</v>
      </c>
      <c r="U2820" s="679">
        <f t="shared" si="1569"/>
        <v>0</v>
      </c>
      <c r="Y2820" s="120"/>
      <c r="AD2820" s="81"/>
      <c r="AF2820" s="370"/>
      <c r="AG2820" s="374"/>
      <c r="AH2820" s="378"/>
      <c r="AI2820" s="381"/>
      <c r="AJ2820" s="386"/>
      <c r="AK2820" s="391"/>
      <c r="AL2820" s="386"/>
      <c r="AM2820" s="363">
        <f t="shared" si="1597"/>
        <v>1</v>
      </c>
      <c r="AN2820" s="729">
        <v>3.44</v>
      </c>
      <c r="AO2820" s="78"/>
      <c r="AP2820" s="78"/>
      <c r="AQ2820" s="78"/>
      <c r="AR2820" s="78"/>
      <c r="AS2820" s="78"/>
      <c r="AT2820" s="78"/>
      <c r="AU2820" s="363"/>
      <c r="AV2820" s="393"/>
      <c r="AW2820" s="395"/>
      <c r="AX2820" s="395">
        <v>0</v>
      </c>
      <c r="AY2820" s="395">
        <v>0</v>
      </c>
      <c r="AZ2820" s="395">
        <v>0</v>
      </c>
      <c r="BA2820" s="395">
        <v>0</v>
      </c>
      <c r="BB2820" s="395">
        <v>0</v>
      </c>
      <c r="BC2820" s="395">
        <v>0</v>
      </c>
      <c r="BD2820" s="115"/>
      <c r="BE2820" s="115"/>
      <c r="BF2820" s="115"/>
      <c r="BG2820" s="115"/>
      <c r="BH2820" s="115"/>
      <c r="BI2820" s="115"/>
      <c r="BJ2820" s="115"/>
      <c r="BK2820" s="115"/>
      <c r="BQ2820" s="74" t="str">
        <f t="shared" si="1580"/>
        <v xml:space="preserve"> </v>
      </c>
      <c r="BR2820" s="120" t="str">
        <f t="shared" si="1581"/>
        <v xml:space="preserve"> </v>
      </c>
      <c r="BS2820" s="120" t="str">
        <f t="shared" si="1582"/>
        <v xml:space="preserve"> </v>
      </c>
      <c r="BU2820" s="74" t="str">
        <f t="shared" si="1583"/>
        <v xml:space="preserve"> </v>
      </c>
      <c r="BV2820" s="120" t="str">
        <f t="shared" si="1584"/>
        <v xml:space="preserve"> </v>
      </c>
      <c r="BW2820" s="120" t="str">
        <f t="shared" si="1585"/>
        <v xml:space="preserve">  </v>
      </c>
      <c r="BY2820" s="74" t="str">
        <f t="shared" si="1586"/>
        <v xml:space="preserve"> </v>
      </c>
      <c r="BZ2820" s="120" t="str">
        <f t="shared" si="1587"/>
        <v xml:space="preserve"> </v>
      </c>
      <c r="CA2820" s="120" t="str">
        <f t="shared" si="1588"/>
        <v xml:space="preserve"> </v>
      </c>
      <c r="CC2820" s="115" t="str">
        <f t="shared" si="1589"/>
        <v xml:space="preserve"> </v>
      </c>
      <c r="CD2820" s="120" t="str">
        <f t="shared" si="1590"/>
        <v xml:space="preserve"> </v>
      </c>
      <c r="CE2820" s="417" t="str">
        <f t="shared" si="1591"/>
        <v xml:space="preserve"> </v>
      </c>
      <c r="CF2820" s="115"/>
      <c r="CG2820" s="115" t="str">
        <f t="shared" si="1592"/>
        <v xml:space="preserve"> </v>
      </c>
      <c r="CH2820" s="120" t="str">
        <f t="shared" si="1593"/>
        <v xml:space="preserve"> </v>
      </c>
      <c r="CI2820" s="417" t="str">
        <f t="shared" si="1594"/>
        <v xml:space="preserve"> </v>
      </c>
      <c r="CJ2820" s="115"/>
      <c r="CK2820" s="115" t="str">
        <f t="shared" si="1595"/>
        <v xml:space="preserve"> </v>
      </c>
      <c r="CL2820" s="120" t="str">
        <f t="shared" si="1596"/>
        <v xml:space="preserve"> </v>
      </c>
      <c r="CM2820" s="417" t="str">
        <f t="shared" si="1598"/>
        <v xml:space="preserve"> </v>
      </c>
      <c r="IS2820" s="111"/>
    </row>
    <row r="2821" spans="2:253" s="74" customFormat="1" ht="17.100000000000001" hidden="1" customHeight="1" x14ac:dyDescent="0.25">
      <c r="B2821" s="504">
        <f>IF(AND('Flanged Parts'!F9&gt;0,'Flanged Parts'!$BB$6=1),'Flanged Parts'!F9,0)</f>
        <v>0</v>
      </c>
      <c r="C2821" s="508">
        <v>6</v>
      </c>
      <c r="D2821" s="541" t="s">
        <v>1065</v>
      </c>
      <c r="E2821" s="541" t="s">
        <v>863</v>
      </c>
      <c r="F2821" s="508"/>
      <c r="G2821" s="509" t="s">
        <v>1098</v>
      </c>
      <c r="H2821" s="524"/>
      <c r="I2821" s="1035"/>
      <c r="J2821" s="1036"/>
      <c r="K2821" s="516" t="s">
        <v>1094</v>
      </c>
      <c r="L2821" s="535"/>
      <c r="M2821" s="517" t="str">
        <f t="shared" si="1599"/>
        <v>Y</v>
      </c>
      <c r="N2821" s="514">
        <f t="shared" si="1571"/>
        <v>4.71</v>
      </c>
      <c r="O2821" s="514">
        <f t="shared" si="1564"/>
        <v>0</v>
      </c>
      <c r="P2821" s="680">
        <f>'KB Duct Parts'!$AE$3</f>
        <v>0</v>
      </c>
      <c r="Q2821" s="681">
        <f t="shared" si="1566"/>
        <v>0</v>
      </c>
      <c r="R2821" s="682">
        <f t="shared" si="1567"/>
        <v>0</v>
      </c>
      <c r="S2821" s="716">
        <f t="shared" si="1572"/>
        <v>0.2</v>
      </c>
      <c r="T2821" s="679">
        <f t="shared" si="1568"/>
        <v>0</v>
      </c>
      <c r="U2821" s="679">
        <f t="shared" si="1569"/>
        <v>0</v>
      </c>
      <c r="Y2821" s="120"/>
      <c r="AD2821" s="81"/>
      <c r="AF2821" s="370"/>
      <c r="AG2821" s="374"/>
      <c r="AH2821" s="378"/>
      <c r="AI2821" s="381"/>
      <c r="AJ2821" s="386"/>
      <c r="AK2821" s="391"/>
      <c r="AL2821" s="386"/>
      <c r="AM2821" s="363">
        <f t="shared" si="1597"/>
        <v>1</v>
      </c>
      <c r="AN2821" s="729">
        <v>4.71</v>
      </c>
      <c r="AO2821" s="78"/>
      <c r="AP2821" s="78"/>
      <c r="AQ2821" s="78"/>
      <c r="AR2821" s="78"/>
      <c r="AS2821" s="78"/>
      <c r="AT2821" s="78"/>
      <c r="AU2821" s="363"/>
      <c r="AV2821" s="393"/>
      <c r="AW2821" s="395"/>
      <c r="AX2821" s="395">
        <v>0</v>
      </c>
      <c r="AY2821" s="395">
        <v>0</v>
      </c>
      <c r="AZ2821" s="395">
        <v>0</v>
      </c>
      <c r="BA2821" s="395">
        <v>0</v>
      </c>
      <c r="BB2821" s="395">
        <v>0</v>
      </c>
      <c r="BC2821" s="395">
        <v>0</v>
      </c>
      <c r="BD2821" s="115"/>
      <c r="BE2821" s="115"/>
      <c r="BF2821" s="115"/>
      <c r="BG2821" s="115"/>
      <c r="BH2821" s="115"/>
      <c r="BI2821" s="115"/>
      <c r="BJ2821" s="115"/>
      <c r="BK2821" s="115"/>
      <c r="BQ2821" s="74" t="str">
        <f t="shared" si="1580"/>
        <v xml:space="preserve"> </v>
      </c>
      <c r="BR2821" s="120" t="str">
        <f t="shared" si="1581"/>
        <v xml:space="preserve"> </v>
      </c>
      <c r="BS2821" s="120" t="str">
        <f t="shared" si="1582"/>
        <v xml:space="preserve"> </v>
      </c>
      <c r="BU2821" s="74" t="str">
        <f t="shared" si="1583"/>
        <v xml:space="preserve"> </v>
      </c>
      <c r="BV2821" s="120" t="str">
        <f t="shared" si="1584"/>
        <v xml:space="preserve"> </v>
      </c>
      <c r="BW2821" s="120" t="str">
        <f t="shared" si="1585"/>
        <v xml:space="preserve">  </v>
      </c>
      <c r="BY2821" s="74" t="str">
        <f t="shared" si="1586"/>
        <v xml:space="preserve"> </v>
      </c>
      <c r="BZ2821" s="120" t="str">
        <f t="shared" si="1587"/>
        <v xml:space="preserve"> </v>
      </c>
      <c r="CA2821" s="120" t="str">
        <f t="shared" si="1588"/>
        <v xml:space="preserve"> </v>
      </c>
      <c r="CC2821" s="115" t="str">
        <f t="shared" si="1589"/>
        <v xml:space="preserve"> </v>
      </c>
      <c r="CD2821" s="120" t="str">
        <f t="shared" si="1590"/>
        <v xml:space="preserve"> </v>
      </c>
      <c r="CE2821" s="417" t="str">
        <f t="shared" si="1591"/>
        <v xml:space="preserve"> </v>
      </c>
      <c r="CF2821" s="115"/>
      <c r="CG2821" s="115" t="str">
        <f t="shared" si="1592"/>
        <v xml:space="preserve"> </v>
      </c>
      <c r="CH2821" s="120" t="str">
        <f t="shared" si="1593"/>
        <v xml:space="preserve"> </v>
      </c>
      <c r="CI2821" s="417" t="str">
        <f t="shared" si="1594"/>
        <v xml:space="preserve"> </v>
      </c>
      <c r="CJ2821" s="115"/>
      <c r="CK2821" s="115" t="str">
        <f t="shared" si="1595"/>
        <v xml:space="preserve"> </v>
      </c>
      <c r="CL2821" s="120" t="str">
        <f t="shared" si="1596"/>
        <v xml:space="preserve"> </v>
      </c>
      <c r="CM2821" s="417" t="str">
        <f t="shared" si="1598"/>
        <v xml:space="preserve"> </v>
      </c>
      <c r="IS2821" s="111"/>
    </row>
    <row r="2822" spans="2:253" s="74" customFormat="1" ht="17.100000000000001" hidden="1" customHeight="1" x14ac:dyDescent="0.25">
      <c r="B2822" s="504">
        <f>IF(AND('Flanged Parts'!F10&gt;0,'Flanged Parts'!$BB$6=1),'Flanged Parts'!F10,0)</f>
        <v>0</v>
      </c>
      <c r="C2822" s="508">
        <v>7</v>
      </c>
      <c r="D2822" s="541" t="s">
        <v>1066</v>
      </c>
      <c r="E2822" s="541" t="s">
        <v>864</v>
      </c>
      <c r="F2822" s="508"/>
      <c r="G2822" s="509" t="s">
        <v>1098</v>
      </c>
      <c r="H2822" s="524"/>
      <c r="I2822" s="1035"/>
      <c r="J2822" s="1036"/>
      <c r="K2822" s="516" t="s">
        <v>1094</v>
      </c>
      <c r="L2822" s="535"/>
      <c r="M2822" s="517" t="str">
        <f t="shared" si="1599"/>
        <v>Y</v>
      </c>
      <c r="N2822" s="514">
        <f t="shared" si="1571"/>
        <v>5.64</v>
      </c>
      <c r="O2822" s="514">
        <f t="shared" si="1564"/>
        <v>0</v>
      </c>
      <c r="P2822" s="680">
        <f>'KB Duct Parts'!$AE$3</f>
        <v>0</v>
      </c>
      <c r="Q2822" s="681">
        <f t="shared" si="1566"/>
        <v>0</v>
      </c>
      <c r="R2822" s="682">
        <f t="shared" si="1567"/>
        <v>0</v>
      </c>
      <c r="S2822" s="716">
        <f t="shared" si="1572"/>
        <v>0.2</v>
      </c>
      <c r="T2822" s="679">
        <f t="shared" si="1568"/>
        <v>0</v>
      </c>
      <c r="U2822" s="679">
        <f t="shared" si="1569"/>
        <v>0</v>
      </c>
      <c r="Y2822" s="120"/>
      <c r="AD2822" s="81"/>
      <c r="AF2822" s="370"/>
      <c r="AG2822" s="374"/>
      <c r="AH2822" s="378"/>
      <c r="AI2822" s="381"/>
      <c r="AJ2822" s="386"/>
      <c r="AK2822" s="391"/>
      <c r="AL2822" s="386"/>
      <c r="AM2822" s="363">
        <f t="shared" si="1597"/>
        <v>1</v>
      </c>
      <c r="AN2822" s="729">
        <v>5.64</v>
      </c>
      <c r="AO2822" s="78"/>
      <c r="AP2822" s="78"/>
      <c r="AQ2822" s="78"/>
      <c r="AR2822" s="78"/>
      <c r="AS2822" s="78"/>
      <c r="AT2822" s="78"/>
      <c r="AU2822" s="363"/>
      <c r="AV2822" s="393"/>
      <c r="AW2822" s="395"/>
      <c r="AX2822" s="395">
        <v>0</v>
      </c>
      <c r="AY2822" s="395">
        <v>0</v>
      </c>
      <c r="AZ2822" s="395">
        <v>0</v>
      </c>
      <c r="BA2822" s="395">
        <v>0</v>
      </c>
      <c r="BB2822" s="395">
        <v>0</v>
      </c>
      <c r="BC2822" s="395">
        <v>0</v>
      </c>
      <c r="BD2822" s="115"/>
      <c r="BE2822" s="115"/>
      <c r="BF2822" s="115"/>
      <c r="BG2822" s="115"/>
      <c r="BH2822" s="115"/>
      <c r="BI2822" s="115"/>
      <c r="BJ2822" s="115"/>
      <c r="BK2822" s="115"/>
      <c r="BQ2822" s="74" t="str">
        <f t="shared" si="1580"/>
        <v xml:space="preserve"> </v>
      </c>
      <c r="BR2822" s="120" t="str">
        <f t="shared" si="1581"/>
        <v xml:space="preserve"> </v>
      </c>
      <c r="BS2822" s="120" t="str">
        <f t="shared" si="1582"/>
        <v xml:space="preserve"> </v>
      </c>
      <c r="BU2822" s="74" t="str">
        <f t="shared" si="1583"/>
        <v xml:space="preserve"> </v>
      </c>
      <c r="BV2822" s="120" t="str">
        <f t="shared" si="1584"/>
        <v xml:space="preserve"> </v>
      </c>
      <c r="BW2822" s="120" t="str">
        <f t="shared" si="1585"/>
        <v xml:space="preserve">  </v>
      </c>
      <c r="BY2822" s="74" t="str">
        <f t="shared" si="1586"/>
        <v xml:space="preserve"> </v>
      </c>
      <c r="BZ2822" s="120" t="str">
        <f t="shared" si="1587"/>
        <v xml:space="preserve"> </v>
      </c>
      <c r="CA2822" s="120" t="str">
        <f t="shared" si="1588"/>
        <v xml:space="preserve"> </v>
      </c>
      <c r="CC2822" s="115" t="str">
        <f t="shared" si="1589"/>
        <v xml:space="preserve"> </v>
      </c>
      <c r="CD2822" s="120" t="str">
        <f t="shared" si="1590"/>
        <v xml:space="preserve"> </v>
      </c>
      <c r="CE2822" s="417" t="str">
        <f t="shared" si="1591"/>
        <v xml:space="preserve"> </v>
      </c>
      <c r="CF2822" s="115"/>
      <c r="CG2822" s="115" t="str">
        <f t="shared" si="1592"/>
        <v xml:space="preserve"> </v>
      </c>
      <c r="CH2822" s="120" t="str">
        <f t="shared" si="1593"/>
        <v xml:space="preserve"> </v>
      </c>
      <c r="CI2822" s="417" t="str">
        <f t="shared" si="1594"/>
        <v xml:space="preserve"> </v>
      </c>
      <c r="CJ2822" s="115"/>
      <c r="CK2822" s="115" t="str">
        <f t="shared" si="1595"/>
        <v xml:space="preserve"> </v>
      </c>
      <c r="CL2822" s="120" t="str">
        <f t="shared" si="1596"/>
        <v xml:space="preserve"> </v>
      </c>
      <c r="CM2822" s="417" t="str">
        <f t="shared" si="1598"/>
        <v xml:space="preserve"> </v>
      </c>
      <c r="IS2822" s="111"/>
    </row>
    <row r="2823" spans="2:253" s="74" customFormat="1" ht="17.100000000000001" hidden="1" customHeight="1" x14ac:dyDescent="0.25">
      <c r="B2823" s="504">
        <f>IF(AND('Flanged Parts'!F11&gt;0,'Flanged Parts'!$BB$6=1),'Flanged Parts'!F11,0)</f>
        <v>0</v>
      </c>
      <c r="C2823" s="508">
        <v>8</v>
      </c>
      <c r="D2823" s="541" t="s">
        <v>1067</v>
      </c>
      <c r="E2823" s="541" t="s">
        <v>865</v>
      </c>
      <c r="F2823" s="508"/>
      <c r="G2823" s="509" t="s">
        <v>1098</v>
      </c>
      <c r="H2823" s="524"/>
      <c r="I2823" s="1035"/>
      <c r="J2823" s="1036"/>
      <c r="K2823" s="516" t="s">
        <v>1094</v>
      </c>
      <c r="L2823" s="535"/>
      <c r="M2823" s="517" t="str">
        <f t="shared" si="1599"/>
        <v>Y</v>
      </c>
      <c r="N2823" s="514">
        <f t="shared" si="1571"/>
        <v>5.54</v>
      </c>
      <c r="O2823" s="514">
        <f t="shared" si="1564"/>
        <v>0</v>
      </c>
      <c r="P2823" s="680">
        <f>'KB Duct Parts'!$AE$3</f>
        <v>0</v>
      </c>
      <c r="Q2823" s="681">
        <f t="shared" si="1566"/>
        <v>0</v>
      </c>
      <c r="R2823" s="682">
        <f t="shared" si="1567"/>
        <v>0</v>
      </c>
      <c r="S2823" s="716">
        <f t="shared" si="1572"/>
        <v>0.2</v>
      </c>
      <c r="T2823" s="679">
        <f t="shared" si="1568"/>
        <v>0</v>
      </c>
      <c r="U2823" s="679">
        <f t="shared" si="1569"/>
        <v>0</v>
      </c>
      <c r="Y2823" s="120"/>
      <c r="AD2823" s="81"/>
      <c r="AF2823" s="370"/>
      <c r="AG2823" s="374"/>
      <c r="AH2823" s="378"/>
      <c r="AI2823" s="381"/>
      <c r="AJ2823" s="386"/>
      <c r="AK2823" s="391"/>
      <c r="AL2823" s="386"/>
      <c r="AM2823" s="363">
        <f t="shared" si="1597"/>
        <v>1</v>
      </c>
      <c r="AN2823" s="729">
        <v>5.54</v>
      </c>
      <c r="AO2823" s="78"/>
      <c r="AP2823" s="78"/>
      <c r="AQ2823" s="78"/>
      <c r="AR2823" s="78"/>
      <c r="AS2823" s="78"/>
      <c r="AT2823" s="78"/>
      <c r="AU2823" s="363"/>
      <c r="AV2823" s="393"/>
      <c r="AW2823" s="395"/>
      <c r="AX2823" s="395">
        <v>0</v>
      </c>
      <c r="AY2823" s="395">
        <v>0</v>
      </c>
      <c r="AZ2823" s="395">
        <v>0</v>
      </c>
      <c r="BA2823" s="395">
        <v>0</v>
      </c>
      <c r="BB2823" s="395">
        <v>0</v>
      </c>
      <c r="BC2823" s="395">
        <v>0</v>
      </c>
      <c r="BD2823" s="115"/>
      <c r="BE2823" s="115"/>
      <c r="BF2823" s="115"/>
      <c r="BG2823" s="115"/>
      <c r="BH2823" s="115"/>
      <c r="BI2823" s="115"/>
      <c r="BJ2823" s="115"/>
      <c r="BK2823" s="115"/>
      <c r="BQ2823" s="74" t="str">
        <f t="shared" si="1580"/>
        <v xml:space="preserve"> </v>
      </c>
      <c r="BR2823" s="120" t="str">
        <f t="shared" si="1581"/>
        <v xml:space="preserve"> </v>
      </c>
      <c r="BS2823" s="120" t="str">
        <f t="shared" si="1582"/>
        <v xml:space="preserve"> </v>
      </c>
      <c r="BU2823" s="74" t="str">
        <f t="shared" si="1583"/>
        <v xml:space="preserve"> </v>
      </c>
      <c r="BV2823" s="120" t="str">
        <f t="shared" si="1584"/>
        <v xml:space="preserve"> </v>
      </c>
      <c r="BW2823" s="120" t="str">
        <f t="shared" si="1585"/>
        <v xml:space="preserve">  </v>
      </c>
      <c r="BY2823" s="74" t="str">
        <f t="shared" si="1586"/>
        <v xml:space="preserve"> </v>
      </c>
      <c r="BZ2823" s="120" t="str">
        <f t="shared" si="1587"/>
        <v xml:space="preserve"> </v>
      </c>
      <c r="CA2823" s="120" t="str">
        <f t="shared" si="1588"/>
        <v xml:space="preserve"> </v>
      </c>
      <c r="CC2823" s="115" t="str">
        <f t="shared" si="1589"/>
        <v xml:space="preserve"> </v>
      </c>
      <c r="CD2823" s="120" t="str">
        <f t="shared" si="1590"/>
        <v xml:space="preserve"> </v>
      </c>
      <c r="CE2823" s="417" t="str">
        <f t="shared" si="1591"/>
        <v xml:space="preserve"> </v>
      </c>
      <c r="CF2823" s="115"/>
      <c r="CG2823" s="115" t="str">
        <f t="shared" si="1592"/>
        <v xml:space="preserve"> </v>
      </c>
      <c r="CH2823" s="120" t="str">
        <f t="shared" si="1593"/>
        <v xml:space="preserve"> </v>
      </c>
      <c r="CI2823" s="417" t="str">
        <f t="shared" si="1594"/>
        <v xml:space="preserve"> </v>
      </c>
      <c r="CJ2823" s="115"/>
      <c r="CK2823" s="115" t="str">
        <f t="shared" si="1595"/>
        <v xml:space="preserve"> </v>
      </c>
      <c r="CL2823" s="120" t="str">
        <f t="shared" si="1596"/>
        <v xml:space="preserve"> </v>
      </c>
      <c r="CM2823" s="417" t="str">
        <f t="shared" si="1598"/>
        <v xml:space="preserve"> </v>
      </c>
      <c r="IS2823" s="111"/>
    </row>
    <row r="2824" spans="2:253" s="74" customFormat="1" ht="17.100000000000001" hidden="1" customHeight="1" x14ac:dyDescent="0.25">
      <c r="B2824" s="504">
        <f>IF(AND('Flanged Parts'!F12&gt;0,'Flanged Parts'!$BB$6=1),'Flanged Parts'!F12,0)</f>
        <v>0</v>
      </c>
      <c r="C2824" s="508">
        <v>9</v>
      </c>
      <c r="D2824" s="541" t="s">
        <v>1068</v>
      </c>
      <c r="E2824" s="541" t="s">
        <v>866</v>
      </c>
      <c r="F2824" s="508"/>
      <c r="G2824" s="509" t="s">
        <v>1098</v>
      </c>
      <c r="H2824" s="524"/>
      <c r="I2824" s="1035"/>
      <c r="J2824" s="1036"/>
      <c r="K2824" s="516" t="s">
        <v>1094</v>
      </c>
      <c r="L2824" s="535"/>
      <c r="M2824" s="517" t="str">
        <f t="shared" si="1599"/>
        <v>Y</v>
      </c>
      <c r="N2824" s="514">
        <f t="shared" si="1571"/>
        <v>6.84</v>
      </c>
      <c r="O2824" s="514">
        <f t="shared" si="1564"/>
        <v>0</v>
      </c>
      <c r="P2824" s="680">
        <f>'KB Duct Parts'!$AE$3</f>
        <v>0</v>
      </c>
      <c r="Q2824" s="681">
        <f t="shared" si="1566"/>
        <v>0</v>
      </c>
      <c r="R2824" s="682">
        <f t="shared" si="1567"/>
        <v>0</v>
      </c>
      <c r="S2824" s="716">
        <f t="shared" si="1572"/>
        <v>0.2</v>
      </c>
      <c r="T2824" s="679">
        <f t="shared" si="1568"/>
        <v>0</v>
      </c>
      <c r="U2824" s="679">
        <f t="shared" si="1569"/>
        <v>0</v>
      </c>
      <c r="Y2824" s="120"/>
      <c r="AD2824" s="81"/>
      <c r="AF2824" s="370"/>
      <c r="AG2824" s="374"/>
      <c r="AH2824" s="378"/>
      <c r="AI2824" s="381"/>
      <c r="AJ2824" s="386"/>
      <c r="AK2824" s="391"/>
      <c r="AL2824" s="386"/>
      <c r="AM2824" s="363">
        <f t="shared" si="1597"/>
        <v>1</v>
      </c>
      <c r="AN2824" s="729">
        <v>6.84</v>
      </c>
      <c r="AO2824" s="78"/>
      <c r="AP2824" s="78"/>
      <c r="AQ2824" s="78"/>
      <c r="AR2824" s="78"/>
      <c r="AS2824" s="78"/>
      <c r="AT2824" s="78"/>
      <c r="AU2824" s="363"/>
      <c r="AV2824" s="393"/>
      <c r="AW2824" s="395"/>
      <c r="AX2824" s="395">
        <v>0</v>
      </c>
      <c r="AY2824" s="395">
        <v>0</v>
      </c>
      <c r="AZ2824" s="395">
        <v>0</v>
      </c>
      <c r="BA2824" s="395">
        <v>0</v>
      </c>
      <c r="BB2824" s="395">
        <v>0</v>
      </c>
      <c r="BC2824" s="395">
        <v>0</v>
      </c>
      <c r="BD2824" s="115"/>
      <c r="BE2824" s="115"/>
      <c r="BF2824" s="115"/>
      <c r="BG2824" s="115"/>
      <c r="BH2824" s="115"/>
      <c r="BI2824" s="115"/>
      <c r="BJ2824" s="115"/>
      <c r="BK2824" s="115"/>
      <c r="BQ2824" s="74" t="str">
        <f t="shared" si="1580"/>
        <v xml:space="preserve"> </v>
      </c>
      <c r="BR2824" s="120" t="str">
        <f t="shared" si="1581"/>
        <v xml:space="preserve"> </v>
      </c>
      <c r="BS2824" s="120" t="str">
        <f t="shared" si="1582"/>
        <v xml:space="preserve"> </v>
      </c>
      <c r="BU2824" s="74" t="str">
        <f t="shared" si="1583"/>
        <v xml:space="preserve"> </v>
      </c>
      <c r="BV2824" s="120" t="str">
        <f t="shared" si="1584"/>
        <v xml:space="preserve"> </v>
      </c>
      <c r="BW2824" s="120" t="str">
        <f t="shared" si="1585"/>
        <v xml:space="preserve">  </v>
      </c>
      <c r="BY2824" s="74" t="str">
        <f t="shared" si="1586"/>
        <v xml:space="preserve"> </v>
      </c>
      <c r="BZ2824" s="120" t="str">
        <f t="shared" si="1587"/>
        <v xml:space="preserve"> </v>
      </c>
      <c r="CA2824" s="120" t="str">
        <f t="shared" si="1588"/>
        <v xml:space="preserve"> </v>
      </c>
      <c r="CC2824" s="115" t="str">
        <f t="shared" si="1589"/>
        <v xml:space="preserve"> </v>
      </c>
      <c r="CD2824" s="120" t="str">
        <f t="shared" si="1590"/>
        <v xml:space="preserve"> </v>
      </c>
      <c r="CE2824" s="417" t="str">
        <f t="shared" si="1591"/>
        <v xml:space="preserve"> </v>
      </c>
      <c r="CF2824" s="115"/>
      <c r="CG2824" s="115" t="str">
        <f t="shared" si="1592"/>
        <v xml:space="preserve"> </v>
      </c>
      <c r="CH2824" s="120" t="str">
        <f t="shared" si="1593"/>
        <v xml:space="preserve"> </v>
      </c>
      <c r="CI2824" s="417" t="str">
        <f t="shared" si="1594"/>
        <v xml:space="preserve"> </v>
      </c>
      <c r="CJ2824" s="115"/>
      <c r="CK2824" s="115" t="str">
        <f t="shared" si="1595"/>
        <v xml:space="preserve"> </v>
      </c>
      <c r="CL2824" s="120" t="str">
        <f t="shared" si="1596"/>
        <v xml:space="preserve"> </v>
      </c>
      <c r="CM2824" s="417" t="str">
        <f t="shared" si="1598"/>
        <v xml:space="preserve"> </v>
      </c>
      <c r="IS2824" s="111"/>
    </row>
    <row r="2825" spans="2:253" s="74" customFormat="1" ht="17.100000000000001" hidden="1" customHeight="1" x14ac:dyDescent="0.25">
      <c r="B2825" s="504">
        <f>IF(AND('Flanged Parts'!F13&gt;0,'Flanged Parts'!$BB$6=1),'Flanged Parts'!F13,0)</f>
        <v>0</v>
      </c>
      <c r="C2825" s="508">
        <v>10</v>
      </c>
      <c r="D2825" s="541" t="s">
        <v>1069</v>
      </c>
      <c r="E2825" s="541" t="s">
        <v>867</v>
      </c>
      <c r="F2825" s="508"/>
      <c r="G2825" s="509" t="s">
        <v>1098</v>
      </c>
      <c r="H2825" s="524"/>
      <c r="I2825" s="1035"/>
      <c r="J2825" s="1036"/>
      <c r="K2825" s="516" t="s">
        <v>1094</v>
      </c>
      <c r="L2825" s="535"/>
      <c r="M2825" s="517" t="str">
        <f t="shared" si="1599"/>
        <v>Y</v>
      </c>
      <c r="N2825" s="514">
        <f t="shared" si="1571"/>
        <v>7.73</v>
      </c>
      <c r="O2825" s="514">
        <f t="shared" si="1564"/>
        <v>0</v>
      </c>
      <c r="P2825" s="680">
        <f>'KB Duct Parts'!$AE$3</f>
        <v>0</v>
      </c>
      <c r="Q2825" s="681">
        <f t="shared" si="1566"/>
        <v>0</v>
      </c>
      <c r="R2825" s="682">
        <f t="shared" si="1567"/>
        <v>0</v>
      </c>
      <c r="S2825" s="716">
        <f t="shared" si="1572"/>
        <v>0.2</v>
      </c>
      <c r="T2825" s="679">
        <f t="shared" si="1568"/>
        <v>0</v>
      </c>
      <c r="U2825" s="679">
        <f t="shared" si="1569"/>
        <v>0</v>
      </c>
      <c r="Y2825" s="120"/>
      <c r="AD2825" s="81"/>
      <c r="AF2825" s="370"/>
      <c r="AG2825" s="374"/>
      <c r="AH2825" s="378"/>
      <c r="AI2825" s="381"/>
      <c r="AJ2825" s="386"/>
      <c r="AK2825" s="391"/>
      <c r="AL2825" s="386"/>
      <c r="AM2825" s="363">
        <f t="shared" si="1597"/>
        <v>1</v>
      </c>
      <c r="AN2825" s="729">
        <v>7.73</v>
      </c>
      <c r="AO2825" s="78"/>
      <c r="AP2825" s="78"/>
      <c r="AQ2825" s="78"/>
      <c r="AR2825" s="78"/>
      <c r="AS2825" s="78"/>
      <c r="AT2825" s="78"/>
      <c r="AU2825" s="363"/>
      <c r="AV2825" s="393"/>
      <c r="AW2825" s="395"/>
      <c r="AX2825" s="395">
        <v>0</v>
      </c>
      <c r="AY2825" s="395">
        <v>0</v>
      </c>
      <c r="AZ2825" s="395">
        <v>0</v>
      </c>
      <c r="BA2825" s="395">
        <v>0</v>
      </c>
      <c r="BB2825" s="395">
        <v>0</v>
      </c>
      <c r="BC2825" s="395">
        <v>0</v>
      </c>
      <c r="BD2825" s="115"/>
      <c r="BE2825" s="115"/>
      <c r="BF2825" s="115"/>
      <c r="BG2825" s="115"/>
      <c r="BH2825" s="115"/>
      <c r="BI2825" s="115"/>
      <c r="BJ2825" s="115"/>
      <c r="BK2825" s="115"/>
      <c r="BQ2825" s="74" t="str">
        <f t="shared" si="1580"/>
        <v xml:space="preserve"> </v>
      </c>
      <c r="BR2825" s="120" t="str">
        <f t="shared" si="1581"/>
        <v xml:space="preserve"> </v>
      </c>
      <c r="BS2825" s="120" t="str">
        <f t="shared" si="1582"/>
        <v xml:space="preserve"> </v>
      </c>
      <c r="BU2825" s="74" t="str">
        <f t="shared" si="1583"/>
        <v xml:space="preserve"> </v>
      </c>
      <c r="BV2825" s="120" t="str">
        <f t="shared" si="1584"/>
        <v xml:space="preserve"> </v>
      </c>
      <c r="BW2825" s="120" t="str">
        <f t="shared" si="1585"/>
        <v xml:space="preserve">  </v>
      </c>
      <c r="BY2825" s="74" t="str">
        <f t="shared" si="1586"/>
        <v xml:space="preserve"> </v>
      </c>
      <c r="BZ2825" s="120" t="str">
        <f t="shared" si="1587"/>
        <v xml:space="preserve"> </v>
      </c>
      <c r="CA2825" s="120" t="str">
        <f t="shared" si="1588"/>
        <v xml:space="preserve"> </v>
      </c>
      <c r="CC2825" s="115" t="str">
        <f t="shared" si="1589"/>
        <v xml:space="preserve"> </v>
      </c>
      <c r="CD2825" s="120" t="str">
        <f t="shared" si="1590"/>
        <v xml:space="preserve"> </v>
      </c>
      <c r="CE2825" s="417" t="str">
        <f t="shared" si="1591"/>
        <v xml:space="preserve"> </v>
      </c>
      <c r="CF2825" s="115"/>
      <c r="CG2825" s="115" t="str">
        <f t="shared" si="1592"/>
        <v xml:space="preserve"> </v>
      </c>
      <c r="CH2825" s="120" t="str">
        <f t="shared" si="1593"/>
        <v xml:space="preserve"> </v>
      </c>
      <c r="CI2825" s="417" t="str">
        <f t="shared" si="1594"/>
        <v xml:space="preserve"> </v>
      </c>
      <c r="CJ2825" s="115"/>
      <c r="CK2825" s="115" t="str">
        <f t="shared" si="1595"/>
        <v xml:space="preserve"> </v>
      </c>
      <c r="CL2825" s="120" t="str">
        <f t="shared" si="1596"/>
        <v xml:space="preserve"> </v>
      </c>
      <c r="CM2825" s="417" t="str">
        <f t="shared" si="1598"/>
        <v xml:space="preserve"> </v>
      </c>
      <c r="IS2825" s="111"/>
    </row>
    <row r="2826" spans="2:253" s="74" customFormat="1" ht="17.100000000000001" hidden="1" customHeight="1" x14ac:dyDescent="0.25">
      <c r="B2826" s="504">
        <f>IF(AND('Flanged Parts'!F14&gt;0,'Flanged Parts'!$BB$6=1),'Flanged Parts'!F14,0)</f>
        <v>0</v>
      </c>
      <c r="C2826" s="508">
        <v>11</v>
      </c>
      <c r="D2826" s="541" t="s">
        <v>1070</v>
      </c>
      <c r="E2826" s="541" t="s">
        <v>868</v>
      </c>
      <c r="F2826" s="508"/>
      <c r="G2826" s="509" t="s">
        <v>1098</v>
      </c>
      <c r="H2826" s="524"/>
      <c r="I2826" s="1035"/>
      <c r="J2826" s="1036"/>
      <c r="K2826" s="516" t="s">
        <v>1094</v>
      </c>
      <c r="L2826" s="535"/>
      <c r="M2826" s="517" t="str">
        <f t="shared" si="1599"/>
        <v>Y</v>
      </c>
      <c r="N2826" s="514">
        <f t="shared" si="1571"/>
        <v>8.5</v>
      </c>
      <c r="O2826" s="514">
        <f t="shared" si="1564"/>
        <v>0</v>
      </c>
      <c r="P2826" s="680">
        <f>'KB Duct Parts'!$AE$3</f>
        <v>0</v>
      </c>
      <c r="Q2826" s="681">
        <f t="shared" si="1566"/>
        <v>0</v>
      </c>
      <c r="R2826" s="682">
        <f t="shared" si="1567"/>
        <v>0</v>
      </c>
      <c r="S2826" s="716">
        <f t="shared" si="1572"/>
        <v>0.2</v>
      </c>
      <c r="T2826" s="679">
        <f t="shared" si="1568"/>
        <v>0</v>
      </c>
      <c r="U2826" s="679">
        <f t="shared" si="1569"/>
        <v>0</v>
      </c>
      <c r="Y2826" s="120"/>
      <c r="AD2826" s="81"/>
      <c r="AF2826" s="370"/>
      <c r="AG2826" s="374"/>
      <c r="AH2826" s="378"/>
      <c r="AI2826" s="381"/>
      <c r="AJ2826" s="386"/>
      <c r="AK2826" s="391"/>
      <c r="AL2826" s="386"/>
      <c r="AM2826" s="363">
        <f t="shared" si="1597"/>
        <v>1</v>
      </c>
      <c r="AN2826" s="729">
        <v>8.5</v>
      </c>
      <c r="AO2826" s="78"/>
      <c r="AP2826" s="78"/>
      <c r="AQ2826" s="78"/>
      <c r="AR2826" s="78"/>
      <c r="AS2826" s="78"/>
      <c r="AT2826" s="78"/>
      <c r="AU2826" s="363"/>
      <c r="AV2826" s="393"/>
      <c r="AW2826" s="395"/>
      <c r="AX2826" s="395">
        <v>0</v>
      </c>
      <c r="AY2826" s="395">
        <v>0</v>
      </c>
      <c r="AZ2826" s="395">
        <v>0</v>
      </c>
      <c r="BA2826" s="395">
        <v>0</v>
      </c>
      <c r="BB2826" s="395">
        <v>0</v>
      </c>
      <c r="BC2826" s="395">
        <v>0</v>
      </c>
      <c r="BD2826" s="115"/>
      <c r="BE2826" s="115"/>
      <c r="BF2826" s="115"/>
      <c r="BG2826" s="115"/>
      <c r="BH2826" s="115"/>
      <c r="BI2826" s="115"/>
      <c r="BJ2826" s="115"/>
      <c r="BK2826" s="115"/>
      <c r="BQ2826" s="74" t="str">
        <f t="shared" si="1580"/>
        <v xml:space="preserve"> </v>
      </c>
      <c r="BR2826" s="120" t="str">
        <f t="shared" si="1581"/>
        <v xml:space="preserve"> </v>
      </c>
      <c r="BS2826" s="120" t="str">
        <f t="shared" si="1582"/>
        <v xml:space="preserve"> </v>
      </c>
      <c r="BU2826" s="74" t="str">
        <f t="shared" si="1583"/>
        <v xml:space="preserve"> </v>
      </c>
      <c r="BV2826" s="120" t="str">
        <f t="shared" si="1584"/>
        <v xml:space="preserve"> </v>
      </c>
      <c r="BW2826" s="120" t="str">
        <f t="shared" si="1585"/>
        <v xml:space="preserve">  </v>
      </c>
      <c r="BY2826" s="74" t="str">
        <f t="shared" si="1586"/>
        <v xml:space="preserve"> </v>
      </c>
      <c r="BZ2826" s="120" t="str">
        <f t="shared" si="1587"/>
        <v xml:space="preserve"> </v>
      </c>
      <c r="CA2826" s="120" t="str">
        <f t="shared" si="1588"/>
        <v xml:space="preserve"> </v>
      </c>
      <c r="CC2826" s="115" t="str">
        <f t="shared" si="1589"/>
        <v xml:space="preserve"> </v>
      </c>
      <c r="CD2826" s="120" t="str">
        <f t="shared" si="1590"/>
        <v xml:space="preserve"> </v>
      </c>
      <c r="CE2826" s="417" t="str">
        <f t="shared" si="1591"/>
        <v xml:space="preserve"> </v>
      </c>
      <c r="CF2826" s="115"/>
      <c r="CG2826" s="115" t="str">
        <f t="shared" si="1592"/>
        <v xml:space="preserve"> </v>
      </c>
      <c r="CH2826" s="120" t="str">
        <f t="shared" si="1593"/>
        <v xml:space="preserve"> </v>
      </c>
      <c r="CI2826" s="417" t="str">
        <f t="shared" si="1594"/>
        <v xml:space="preserve"> </v>
      </c>
      <c r="CJ2826" s="115"/>
      <c r="CK2826" s="115" t="str">
        <f t="shared" si="1595"/>
        <v xml:space="preserve"> </v>
      </c>
      <c r="CL2826" s="120" t="str">
        <f t="shared" si="1596"/>
        <v xml:space="preserve"> </v>
      </c>
      <c r="CM2826" s="417" t="str">
        <f t="shared" si="1598"/>
        <v xml:space="preserve"> </v>
      </c>
      <c r="IS2826" s="111"/>
    </row>
    <row r="2827" spans="2:253" s="74" customFormat="1" ht="17.100000000000001" hidden="1" customHeight="1" x14ac:dyDescent="0.25">
      <c r="B2827" s="504">
        <f>IF(AND('Flanged Parts'!F15&gt;0,'Flanged Parts'!$BB$6=1),'Flanged Parts'!F15,0)</f>
        <v>0</v>
      </c>
      <c r="C2827" s="508">
        <v>12</v>
      </c>
      <c r="D2827" s="541" t="s">
        <v>1071</v>
      </c>
      <c r="E2827" s="541" t="s">
        <v>869</v>
      </c>
      <c r="F2827" s="508"/>
      <c r="G2827" s="509" t="s">
        <v>1098</v>
      </c>
      <c r="H2827" s="524"/>
      <c r="I2827" s="1035"/>
      <c r="J2827" s="1036"/>
      <c r="K2827" s="516" t="s">
        <v>1094</v>
      </c>
      <c r="L2827" s="535"/>
      <c r="M2827" s="517" t="str">
        <f t="shared" si="1599"/>
        <v>Y</v>
      </c>
      <c r="N2827" s="514">
        <f t="shared" si="1571"/>
        <v>9.6</v>
      </c>
      <c r="O2827" s="514">
        <f t="shared" ref="O2827:O2876" si="1600">IF(B2827&gt;0,N2827*B2827,0)</f>
        <v>0</v>
      </c>
      <c r="P2827" s="680">
        <f>'KB Duct Parts'!$AE$3</f>
        <v>0</v>
      </c>
      <c r="Q2827" s="681">
        <f t="shared" si="1566"/>
        <v>0</v>
      </c>
      <c r="R2827" s="682">
        <f t="shared" si="1567"/>
        <v>0</v>
      </c>
      <c r="S2827" s="716">
        <f t="shared" si="1572"/>
        <v>0.2</v>
      </c>
      <c r="T2827" s="679">
        <f t="shared" si="1568"/>
        <v>0</v>
      </c>
      <c r="U2827" s="679">
        <f t="shared" si="1569"/>
        <v>0</v>
      </c>
      <c r="Y2827" s="120"/>
      <c r="AD2827" s="81"/>
      <c r="AF2827" s="370"/>
      <c r="AG2827" s="374"/>
      <c r="AH2827" s="378"/>
      <c r="AI2827" s="381"/>
      <c r="AJ2827" s="386"/>
      <c r="AK2827" s="391"/>
      <c r="AL2827" s="386"/>
      <c r="AM2827" s="363">
        <f t="shared" si="1597"/>
        <v>1</v>
      </c>
      <c r="AN2827" s="729">
        <v>9.6</v>
      </c>
      <c r="AO2827" s="78"/>
      <c r="AP2827" s="78"/>
      <c r="AQ2827" s="78"/>
      <c r="AR2827" s="78"/>
      <c r="AS2827" s="78"/>
      <c r="AT2827" s="78"/>
      <c r="AU2827" s="363"/>
      <c r="AV2827" s="393"/>
      <c r="AW2827" s="395"/>
      <c r="AX2827" s="395">
        <v>0</v>
      </c>
      <c r="AY2827" s="395">
        <v>0</v>
      </c>
      <c r="AZ2827" s="395">
        <v>0</v>
      </c>
      <c r="BA2827" s="395">
        <v>0</v>
      </c>
      <c r="BB2827" s="395">
        <v>0</v>
      </c>
      <c r="BC2827" s="395">
        <v>0</v>
      </c>
      <c r="BD2827" s="115"/>
      <c r="BE2827" s="115"/>
      <c r="BF2827" s="115"/>
      <c r="BG2827" s="115"/>
      <c r="BH2827" s="115"/>
      <c r="BI2827" s="115"/>
      <c r="BJ2827" s="115"/>
      <c r="BK2827" s="115"/>
      <c r="BQ2827" s="74" t="str">
        <f t="shared" si="1580"/>
        <v xml:space="preserve"> </v>
      </c>
      <c r="BR2827" s="120" t="str">
        <f t="shared" si="1581"/>
        <v xml:space="preserve"> </v>
      </c>
      <c r="BS2827" s="120" t="str">
        <f t="shared" si="1582"/>
        <v xml:space="preserve"> </v>
      </c>
      <c r="BU2827" s="74" t="str">
        <f t="shared" si="1583"/>
        <v xml:space="preserve"> </v>
      </c>
      <c r="BV2827" s="120" t="str">
        <f t="shared" si="1584"/>
        <v xml:space="preserve"> </v>
      </c>
      <c r="BW2827" s="120" t="str">
        <f t="shared" si="1585"/>
        <v xml:space="preserve">  </v>
      </c>
      <c r="BY2827" s="74" t="str">
        <f t="shared" si="1586"/>
        <v xml:space="preserve"> </v>
      </c>
      <c r="BZ2827" s="120" t="str">
        <f t="shared" si="1587"/>
        <v xml:space="preserve"> </v>
      </c>
      <c r="CA2827" s="120" t="str">
        <f t="shared" si="1588"/>
        <v xml:space="preserve"> </v>
      </c>
      <c r="CC2827" s="115" t="str">
        <f t="shared" si="1589"/>
        <v xml:space="preserve"> </v>
      </c>
      <c r="CD2827" s="120" t="str">
        <f t="shared" si="1590"/>
        <v xml:space="preserve"> </v>
      </c>
      <c r="CE2827" s="417" t="str">
        <f t="shared" si="1591"/>
        <v xml:space="preserve"> </v>
      </c>
      <c r="CF2827" s="115"/>
      <c r="CG2827" s="115" t="str">
        <f t="shared" si="1592"/>
        <v xml:space="preserve"> </v>
      </c>
      <c r="CH2827" s="120" t="str">
        <f t="shared" si="1593"/>
        <v xml:space="preserve"> </v>
      </c>
      <c r="CI2827" s="417" t="str">
        <f t="shared" si="1594"/>
        <v xml:space="preserve"> </v>
      </c>
      <c r="CJ2827" s="115"/>
      <c r="CK2827" s="115" t="str">
        <f t="shared" si="1595"/>
        <v xml:space="preserve"> </v>
      </c>
      <c r="CL2827" s="120" t="str">
        <f t="shared" si="1596"/>
        <v xml:space="preserve"> </v>
      </c>
      <c r="CM2827" s="417" t="str">
        <f t="shared" si="1598"/>
        <v xml:space="preserve"> </v>
      </c>
      <c r="IS2827" s="111"/>
    </row>
    <row r="2828" spans="2:253" s="74" customFormat="1" ht="17.100000000000001" hidden="1" customHeight="1" x14ac:dyDescent="0.25">
      <c r="B2828" s="504">
        <f>IF(AND('Flanged Parts'!F16&gt;0,'Flanged Parts'!$BB$6=1),'Flanged Parts'!F16,0)</f>
        <v>0</v>
      </c>
      <c r="C2828" s="508">
        <v>13</v>
      </c>
      <c r="D2828" s="541" t="s">
        <v>1072</v>
      </c>
      <c r="E2828" s="541" t="s">
        <v>870</v>
      </c>
      <c r="F2828" s="508"/>
      <c r="G2828" s="509" t="s">
        <v>1098</v>
      </c>
      <c r="H2828" s="524"/>
      <c r="I2828" s="1035"/>
      <c r="J2828" s="1036"/>
      <c r="K2828" s="516" t="s">
        <v>1094</v>
      </c>
      <c r="L2828" s="535"/>
      <c r="M2828" s="517" t="str">
        <f t="shared" si="1599"/>
        <v>Y</v>
      </c>
      <c r="N2828" s="514">
        <f t="shared" si="1571"/>
        <v>11.32</v>
      </c>
      <c r="O2828" s="514">
        <f t="shared" si="1600"/>
        <v>0</v>
      </c>
      <c r="P2828" s="680">
        <f>'KB Duct Parts'!$AE$3</f>
        <v>0</v>
      </c>
      <c r="Q2828" s="681">
        <f t="shared" si="1566"/>
        <v>0</v>
      </c>
      <c r="R2828" s="682">
        <f t="shared" si="1567"/>
        <v>0</v>
      </c>
      <c r="S2828" s="716">
        <f t="shared" si="1572"/>
        <v>0.2</v>
      </c>
      <c r="T2828" s="679">
        <f t="shared" si="1568"/>
        <v>0</v>
      </c>
      <c r="U2828" s="679">
        <f t="shared" si="1569"/>
        <v>0</v>
      </c>
      <c r="Y2828" s="120"/>
      <c r="AD2828" s="81"/>
      <c r="AF2828" s="370"/>
      <c r="AG2828" s="374"/>
      <c r="AH2828" s="378"/>
      <c r="AI2828" s="381"/>
      <c r="AJ2828" s="386"/>
      <c r="AK2828" s="391"/>
      <c r="AL2828" s="386"/>
      <c r="AM2828" s="363">
        <f t="shared" si="1597"/>
        <v>1</v>
      </c>
      <c r="AN2828" s="729">
        <v>11.32</v>
      </c>
      <c r="AO2828" s="78"/>
      <c r="AP2828" s="78"/>
      <c r="AQ2828" s="78"/>
      <c r="AR2828" s="78"/>
      <c r="AS2828" s="78"/>
      <c r="AT2828" s="78"/>
      <c r="AU2828" s="363"/>
      <c r="AV2828" s="393"/>
      <c r="AW2828" s="395"/>
      <c r="AX2828" s="395">
        <v>0</v>
      </c>
      <c r="AY2828" s="395">
        <v>0</v>
      </c>
      <c r="AZ2828" s="395">
        <v>0</v>
      </c>
      <c r="BA2828" s="395">
        <v>0</v>
      </c>
      <c r="BB2828" s="395">
        <v>0</v>
      </c>
      <c r="BC2828" s="395">
        <v>0</v>
      </c>
      <c r="BD2828" s="115"/>
      <c r="BE2828" s="115"/>
      <c r="BF2828" s="115"/>
      <c r="BG2828" s="115"/>
      <c r="BH2828" s="115"/>
      <c r="BI2828" s="115"/>
      <c r="BJ2828" s="115"/>
      <c r="BK2828" s="115"/>
      <c r="BQ2828" s="74" t="str">
        <f t="shared" si="1580"/>
        <v xml:space="preserve"> </v>
      </c>
      <c r="BR2828" s="120" t="str">
        <f t="shared" si="1581"/>
        <v xml:space="preserve"> </v>
      </c>
      <c r="BS2828" s="120" t="str">
        <f t="shared" si="1582"/>
        <v xml:space="preserve"> </v>
      </c>
      <c r="BU2828" s="74" t="str">
        <f t="shared" si="1583"/>
        <v xml:space="preserve"> </v>
      </c>
      <c r="BV2828" s="120" t="str">
        <f t="shared" si="1584"/>
        <v xml:space="preserve"> </v>
      </c>
      <c r="BW2828" s="120" t="str">
        <f t="shared" si="1585"/>
        <v xml:space="preserve">  </v>
      </c>
      <c r="BY2828" s="74" t="str">
        <f t="shared" si="1586"/>
        <v xml:space="preserve"> </v>
      </c>
      <c r="BZ2828" s="120" t="str">
        <f t="shared" si="1587"/>
        <v xml:space="preserve"> </v>
      </c>
      <c r="CA2828" s="120" t="str">
        <f t="shared" si="1588"/>
        <v xml:space="preserve"> </v>
      </c>
      <c r="CC2828" s="115" t="str">
        <f t="shared" si="1589"/>
        <v xml:space="preserve"> </v>
      </c>
      <c r="CD2828" s="120" t="str">
        <f t="shared" si="1590"/>
        <v xml:space="preserve"> </v>
      </c>
      <c r="CE2828" s="417" t="str">
        <f t="shared" si="1591"/>
        <v xml:space="preserve"> </v>
      </c>
      <c r="CF2828" s="115"/>
      <c r="CG2828" s="115" t="str">
        <f t="shared" si="1592"/>
        <v xml:space="preserve"> </v>
      </c>
      <c r="CH2828" s="120" t="str">
        <f t="shared" si="1593"/>
        <v xml:space="preserve"> </v>
      </c>
      <c r="CI2828" s="417" t="str">
        <f t="shared" si="1594"/>
        <v xml:space="preserve"> </v>
      </c>
      <c r="CJ2828" s="115"/>
      <c r="CK2828" s="115" t="str">
        <f t="shared" si="1595"/>
        <v xml:space="preserve"> </v>
      </c>
      <c r="CL2828" s="120" t="str">
        <f t="shared" si="1596"/>
        <v xml:space="preserve"> </v>
      </c>
      <c r="CM2828" s="417" t="str">
        <f t="shared" si="1598"/>
        <v xml:space="preserve"> </v>
      </c>
      <c r="IS2828" s="111"/>
    </row>
    <row r="2829" spans="2:253" s="74" customFormat="1" ht="17.100000000000001" hidden="1" customHeight="1" x14ac:dyDescent="0.25">
      <c r="B2829" s="504">
        <f>IF(AND('Flanged Parts'!F17&gt;0,'Flanged Parts'!$BB$6=1),'Flanged Parts'!F17,0)</f>
        <v>0</v>
      </c>
      <c r="C2829" s="508">
        <v>14</v>
      </c>
      <c r="D2829" s="541" t="s">
        <v>1073</v>
      </c>
      <c r="E2829" s="541" t="s">
        <v>871</v>
      </c>
      <c r="F2829" s="508"/>
      <c r="G2829" s="509" t="s">
        <v>1098</v>
      </c>
      <c r="H2829" s="524"/>
      <c r="I2829" s="1035"/>
      <c r="J2829" s="1036"/>
      <c r="K2829" s="516" t="s">
        <v>1094</v>
      </c>
      <c r="L2829" s="535"/>
      <c r="M2829" s="517" t="str">
        <f t="shared" si="1599"/>
        <v>Y</v>
      </c>
      <c r="N2829" s="514">
        <f t="shared" si="1571"/>
        <v>12.14</v>
      </c>
      <c r="O2829" s="514">
        <f t="shared" si="1600"/>
        <v>0</v>
      </c>
      <c r="P2829" s="680">
        <f>'KB Duct Parts'!$AE$3</f>
        <v>0</v>
      </c>
      <c r="Q2829" s="681">
        <f t="shared" si="1566"/>
        <v>0</v>
      </c>
      <c r="R2829" s="682">
        <f t="shared" si="1567"/>
        <v>0</v>
      </c>
      <c r="S2829" s="716">
        <f t="shared" si="1572"/>
        <v>0.2</v>
      </c>
      <c r="T2829" s="679">
        <f t="shared" si="1568"/>
        <v>0</v>
      </c>
      <c r="U2829" s="679">
        <f t="shared" si="1569"/>
        <v>0</v>
      </c>
      <c r="Y2829" s="120"/>
      <c r="AD2829" s="81"/>
      <c r="AF2829" s="370"/>
      <c r="AG2829" s="374"/>
      <c r="AH2829" s="378"/>
      <c r="AI2829" s="381"/>
      <c r="AJ2829" s="386"/>
      <c r="AK2829" s="391"/>
      <c r="AL2829" s="386"/>
      <c r="AM2829" s="363">
        <f t="shared" si="1597"/>
        <v>1</v>
      </c>
      <c r="AN2829" s="729">
        <v>12.14</v>
      </c>
      <c r="AO2829" s="78"/>
      <c r="AP2829" s="78"/>
      <c r="AQ2829" s="78"/>
      <c r="AR2829" s="78"/>
      <c r="AS2829" s="78"/>
      <c r="AT2829" s="78"/>
      <c r="AU2829" s="363"/>
      <c r="AV2829" s="393"/>
      <c r="AW2829" s="395"/>
      <c r="AX2829" s="395">
        <v>0</v>
      </c>
      <c r="AY2829" s="395">
        <v>0</v>
      </c>
      <c r="AZ2829" s="395">
        <v>0</v>
      </c>
      <c r="BA2829" s="395">
        <v>0</v>
      </c>
      <c r="BB2829" s="395">
        <v>0</v>
      </c>
      <c r="BC2829" s="395">
        <v>0</v>
      </c>
      <c r="BD2829" s="115"/>
      <c r="BE2829" s="115"/>
      <c r="BF2829" s="115"/>
      <c r="BG2829" s="115"/>
      <c r="BH2829" s="115"/>
      <c r="BI2829" s="115"/>
      <c r="BJ2829" s="115"/>
      <c r="BK2829" s="115"/>
      <c r="BQ2829" s="74" t="str">
        <f t="shared" si="1580"/>
        <v xml:space="preserve"> </v>
      </c>
      <c r="BR2829" s="120" t="str">
        <f t="shared" si="1581"/>
        <v xml:space="preserve"> </v>
      </c>
      <c r="BS2829" s="120" t="str">
        <f t="shared" si="1582"/>
        <v xml:space="preserve"> </v>
      </c>
      <c r="BU2829" s="74" t="str">
        <f t="shared" si="1583"/>
        <v xml:space="preserve"> </v>
      </c>
      <c r="BV2829" s="120" t="str">
        <f t="shared" si="1584"/>
        <v xml:space="preserve"> </v>
      </c>
      <c r="BW2829" s="120" t="str">
        <f t="shared" si="1585"/>
        <v xml:space="preserve">  </v>
      </c>
      <c r="BY2829" s="74" t="str">
        <f t="shared" si="1586"/>
        <v xml:space="preserve"> </v>
      </c>
      <c r="BZ2829" s="120" t="str">
        <f t="shared" si="1587"/>
        <v xml:space="preserve"> </v>
      </c>
      <c r="CA2829" s="120" t="str">
        <f t="shared" si="1588"/>
        <v xml:space="preserve"> </v>
      </c>
      <c r="CC2829" s="115" t="str">
        <f t="shared" si="1589"/>
        <v xml:space="preserve"> </v>
      </c>
      <c r="CD2829" s="120" t="str">
        <f t="shared" si="1590"/>
        <v xml:space="preserve"> </v>
      </c>
      <c r="CE2829" s="417" t="str">
        <f t="shared" si="1591"/>
        <v xml:space="preserve"> </v>
      </c>
      <c r="CF2829" s="115"/>
      <c r="CG2829" s="115" t="str">
        <f t="shared" si="1592"/>
        <v xml:space="preserve"> </v>
      </c>
      <c r="CH2829" s="120" t="str">
        <f t="shared" si="1593"/>
        <v xml:space="preserve"> </v>
      </c>
      <c r="CI2829" s="417" t="str">
        <f t="shared" si="1594"/>
        <v xml:space="preserve"> </v>
      </c>
      <c r="CJ2829" s="115"/>
      <c r="CK2829" s="115" t="str">
        <f t="shared" si="1595"/>
        <v xml:space="preserve"> </v>
      </c>
      <c r="CL2829" s="120" t="str">
        <f t="shared" si="1596"/>
        <v xml:space="preserve"> </v>
      </c>
      <c r="CM2829" s="417" t="str">
        <f t="shared" si="1598"/>
        <v xml:space="preserve"> </v>
      </c>
      <c r="IS2829" s="111"/>
    </row>
    <row r="2830" spans="2:253" s="74" customFormat="1" ht="17.100000000000001" hidden="1" customHeight="1" x14ac:dyDescent="0.25">
      <c r="B2830" s="504">
        <f>IF(AND('Flanged Parts'!F18&gt;0,'Flanged Parts'!$BB$6=1),'Flanged Parts'!F18,0)</f>
        <v>0</v>
      </c>
      <c r="C2830" s="508">
        <v>15</v>
      </c>
      <c r="D2830" s="541" t="s">
        <v>1074</v>
      </c>
      <c r="E2830" s="541" t="s">
        <v>872</v>
      </c>
      <c r="F2830" s="508"/>
      <c r="G2830" s="509" t="s">
        <v>1098</v>
      </c>
      <c r="H2830" s="524"/>
      <c r="I2830" s="1035"/>
      <c r="J2830" s="1036"/>
      <c r="K2830" s="516" t="s">
        <v>1094</v>
      </c>
      <c r="L2830" s="535"/>
      <c r="M2830" s="517" t="str">
        <f t="shared" si="1599"/>
        <v>Y</v>
      </c>
      <c r="N2830" s="514">
        <f t="shared" si="1571"/>
        <v>14.65</v>
      </c>
      <c r="O2830" s="514">
        <f t="shared" si="1600"/>
        <v>0</v>
      </c>
      <c r="P2830" s="680">
        <f>'KB Duct Parts'!$AE$3</f>
        <v>0</v>
      </c>
      <c r="Q2830" s="681">
        <f t="shared" si="1566"/>
        <v>0</v>
      </c>
      <c r="R2830" s="682">
        <f t="shared" si="1567"/>
        <v>0</v>
      </c>
      <c r="S2830" s="716">
        <f t="shared" si="1572"/>
        <v>0.2</v>
      </c>
      <c r="T2830" s="679">
        <f t="shared" si="1568"/>
        <v>0</v>
      </c>
      <c r="U2830" s="679">
        <f t="shared" si="1569"/>
        <v>0</v>
      </c>
      <c r="Y2830" s="120"/>
      <c r="AD2830" s="81"/>
      <c r="AF2830" s="370"/>
      <c r="AG2830" s="374"/>
      <c r="AH2830" s="378"/>
      <c r="AI2830" s="381"/>
      <c r="AJ2830" s="386"/>
      <c r="AK2830" s="391"/>
      <c r="AL2830" s="386"/>
      <c r="AM2830" s="363">
        <f t="shared" si="1597"/>
        <v>1</v>
      </c>
      <c r="AN2830" s="729">
        <v>14.65</v>
      </c>
      <c r="AO2830" s="78"/>
      <c r="AP2830" s="78"/>
      <c r="AQ2830" s="78"/>
      <c r="AR2830" s="78"/>
      <c r="AS2830" s="78"/>
      <c r="AT2830" s="78"/>
      <c r="AU2830" s="363"/>
      <c r="AV2830" s="393"/>
      <c r="AW2830" s="395"/>
      <c r="AX2830" s="395">
        <v>0</v>
      </c>
      <c r="AY2830" s="395">
        <v>0</v>
      </c>
      <c r="AZ2830" s="395">
        <v>0</v>
      </c>
      <c r="BA2830" s="395">
        <v>0</v>
      </c>
      <c r="BB2830" s="395">
        <v>0</v>
      </c>
      <c r="BC2830" s="395">
        <v>0</v>
      </c>
      <c r="BD2830" s="115"/>
      <c r="BE2830" s="115"/>
      <c r="BF2830" s="115"/>
      <c r="BG2830" s="115"/>
      <c r="BH2830" s="115"/>
      <c r="BI2830" s="115"/>
      <c r="BJ2830" s="115"/>
      <c r="BK2830" s="115"/>
      <c r="BQ2830" s="74" t="str">
        <f t="shared" si="1580"/>
        <v xml:space="preserve"> </v>
      </c>
      <c r="BR2830" s="120" t="str">
        <f t="shared" si="1581"/>
        <v xml:space="preserve"> </v>
      </c>
      <c r="BS2830" s="120" t="str">
        <f t="shared" si="1582"/>
        <v xml:space="preserve"> </v>
      </c>
      <c r="BU2830" s="74" t="str">
        <f t="shared" si="1583"/>
        <v xml:space="preserve"> </v>
      </c>
      <c r="BV2830" s="120" t="str">
        <f t="shared" si="1584"/>
        <v xml:space="preserve"> </v>
      </c>
      <c r="BW2830" s="120" t="str">
        <f t="shared" si="1585"/>
        <v xml:space="preserve">  </v>
      </c>
      <c r="BY2830" s="74" t="str">
        <f t="shared" si="1586"/>
        <v xml:space="preserve"> </v>
      </c>
      <c r="BZ2830" s="120" t="str">
        <f t="shared" si="1587"/>
        <v xml:space="preserve"> </v>
      </c>
      <c r="CA2830" s="120" t="str">
        <f t="shared" si="1588"/>
        <v xml:space="preserve"> </v>
      </c>
      <c r="CC2830" s="115" t="str">
        <f t="shared" si="1589"/>
        <v xml:space="preserve"> </v>
      </c>
      <c r="CD2830" s="120" t="str">
        <f t="shared" si="1590"/>
        <v xml:space="preserve"> </v>
      </c>
      <c r="CE2830" s="417" t="str">
        <f t="shared" si="1591"/>
        <v xml:space="preserve"> </v>
      </c>
      <c r="CF2830" s="115"/>
      <c r="CG2830" s="115" t="str">
        <f t="shared" si="1592"/>
        <v xml:space="preserve"> </v>
      </c>
      <c r="CH2830" s="120" t="str">
        <f t="shared" si="1593"/>
        <v xml:space="preserve"> </v>
      </c>
      <c r="CI2830" s="417" t="str">
        <f t="shared" si="1594"/>
        <v xml:space="preserve"> </v>
      </c>
      <c r="CJ2830" s="115"/>
      <c r="CK2830" s="115" t="str">
        <f t="shared" si="1595"/>
        <v xml:space="preserve"> </v>
      </c>
      <c r="CL2830" s="120" t="str">
        <f t="shared" si="1596"/>
        <v xml:space="preserve"> </v>
      </c>
      <c r="CM2830" s="417" t="str">
        <f t="shared" si="1598"/>
        <v xml:space="preserve"> </v>
      </c>
      <c r="IS2830" s="111"/>
    </row>
    <row r="2831" spans="2:253" s="74" customFormat="1" ht="17.100000000000001" hidden="1" customHeight="1" x14ac:dyDescent="0.25">
      <c r="B2831" s="504">
        <f>IF(AND('Flanged Parts'!F19&gt;0,'Flanged Parts'!$BB$6=1),'Flanged Parts'!F19,0)</f>
        <v>0</v>
      </c>
      <c r="C2831" s="508">
        <v>16</v>
      </c>
      <c r="D2831" s="541" t="s">
        <v>1075</v>
      </c>
      <c r="E2831" s="541" t="s">
        <v>873</v>
      </c>
      <c r="F2831" s="508"/>
      <c r="G2831" s="509" t="s">
        <v>1098</v>
      </c>
      <c r="H2831" s="524"/>
      <c r="I2831" s="1035"/>
      <c r="J2831" s="1036"/>
      <c r="K2831" s="516" t="s">
        <v>1094</v>
      </c>
      <c r="L2831" s="535"/>
      <c r="M2831" s="517" t="str">
        <f t="shared" si="1599"/>
        <v>Y</v>
      </c>
      <c r="N2831" s="514">
        <f t="shared" si="1571"/>
        <v>15.43</v>
      </c>
      <c r="O2831" s="514">
        <f t="shared" si="1600"/>
        <v>0</v>
      </c>
      <c r="P2831" s="680">
        <f>'KB Duct Parts'!$AE$3</f>
        <v>0</v>
      </c>
      <c r="Q2831" s="681">
        <f t="shared" si="1566"/>
        <v>0</v>
      </c>
      <c r="R2831" s="682">
        <f t="shared" si="1567"/>
        <v>0</v>
      </c>
      <c r="S2831" s="716">
        <f t="shared" si="1572"/>
        <v>0.2</v>
      </c>
      <c r="T2831" s="679">
        <f t="shared" si="1568"/>
        <v>0</v>
      </c>
      <c r="U2831" s="679">
        <f t="shared" si="1569"/>
        <v>0</v>
      </c>
      <c r="Y2831" s="120"/>
      <c r="AD2831" s="81"/>
      <c r="AF2831" s="370"/>
      <c r="AG2831" s="374"/>
      <c r="AH2831" s="378"/>
      <c r="AI2831" s="381"/>
      <c r="AJ2831" s="386"/>
      <c r="AK2831" s="391"/>
      <c r="AL2831" s="386"/>
      <c r="AM2831" s="363">
        <f t="shared" si="1597"/>
        <v>1</v>
      </c>
      <c r="AN2831" s="729">
        <v>15.43</v>
      </c>
      <c r="AO2831" s="78"/>
      <c r="AP2831" s="78"/>
      <c r="AQ2831" s="78"/>
      <c r="AR2831" s="78"/>
      <c r="AS2831" s="78"/>
      <c r="AT2831" s="78"/>
      <c r="AU2831" s="363"/>
      <c r="AV2831" s="393"/>
      <c r="AW2831" s="395"/>
      <c r="AX2831" s="395">
        <v>0</v>
      </c>
      <c r="AY2831" s="395">
        <v>0</v>
      </c>
      <c r="AZ2831" s="395">
        <v>0</v>
      </c>
      <c r="BA2831" s="395">
        <v>0</v>
      </c>
      <c r="BB2831" s="395">
        <v>0</v>
      </c>
      <c r="BC2831" s="395">
        <v>0</v>
      </c>
      <c r="BD2831" s="115"/>
      <c r="BE2831" s="115"/>
      <c r="BF2831" s="115"/>
      <c r="BG2831" s="115"/>
      <c r="BH2831" s="115"/>
      <c r="BI2831" s="115"/>
      <c r="BJ2831" s="115"/>
      <c r="BK2831" s="115"/>
      <c r="BQ2831" s="74" t="str">
        <f t="shared" si="1580"/>
        <v xml:space="preserve"> </v>
      </c>
      <c r="BR2831" s="120" t="str">
        <f t="shared" si="1581"/>
        <v xml:space="preserve"> </v>
      </c>
      <c r="BS2831" s="120" t="str">
        <f t="shared" si="1582"/>
        <v xml:space="preserve"> </v>
      </c>
      <c r="BU2831" s="74" t="str">
        <f t="shared" si="1583"/>
        <v xml:space="preserve"> </v>
      </c>
      <c r="BV2831" s="120" t="str">
        <f t="shared" si="1584"/>
        <v xml:space="preserve"> </v>
      </c>
      <c r="BW2831" s="120" t="str">
        <f t="shared" si="1585"/>
        <v xml:space="preserve">  </v>
      </c>
      <c r="BY2831" s="74" t="str">
        <f t="shared" si="1586"/>
        <v xml:space="preserve"> </v>
      </c>
      <c r="BZ2831" s="120" t="str">
        <f t="shared" si="1587"/>
        <v xml:space="preserve"> </v>
      </c>
      <c r="CA2831" s="120" t="str">
        <f t="shared" si="1588"/>
        <v xml:space="preserve"> </v>
      </c>
      <c r="CC2831" s="115" t="str">
        <f t="shared" si="1589"/>
        <v xml:space="preserve"> </v>
      </c>
      <c r="CD2831" s="120" t="str">
        <f t="shared" si="1590"/>
        <v xml:space="preserve"> </v>
      </c>
      <c r="CE2831" s="417" t="str">
        <f t="shared" si="1591"/>
        <v xml:space="preserve"> </v>
      </c>
      <c r="CF2831" s="115"/>
      <c r="CG2831" s="115" t="str">
        <f t="shared" si="1592"/>
        <v xml:space="preserve"> </v>
      </c>
      <c r="CH2831" s="120" t="str">
        <f t="shared" si="1593"/>
        <v xml:space="preserve"> </v>
      </c>
      <c r="CI2831" s="417" t="str">
        <f t="shared" si="1594"/>
        <v xml:space="preserve"> </v>
      </c>
      <c r="CJ2831" s="115"/>
      <c r="CK2831" s="115" t="str">
        <f t="shared" si="1595"/>
        <v xml:space="preserve"> </v>
      </c>
      <c r="CL2831" s="120" t="str">
        <f t="shared" si="1596"/>
        <v xml:space="preserve"> </v>
      </c>
      <c r="CM2831" s="417" t="str">
        <f t="shared" si="1598"/>
        <v xml:space="preserve"> </v>
      </c>
      <c r="IS2831" s="111"/>
    </row>
    <row r="2832" spans="2:253" s="74" customFormat="1" ht="17.100000000000001" hidden="1" customHeight="1" x14ac:dyDescent="0.25">
      <c r="B2832" s="504">
        <f>IF(AND('Flanged Parts'!F20&gt;0,'Flanged Parts'!$BB$6=1),'Flanged Parts'!F20,0)</f>
        <v>0</v>
      </c>
      <c r="C2832" s="508">
        <v>17</v>
      </c>
      <c r="D2832" s="541" t="s">
        <v>1076</v>
      </c>
      <c r="E2832" s="541" t="s">
        <v>874</v>
      </c>
      <c r="F2832" s="508"/>
      <c r="G2832" s="509" t="s">
        <v>1098</v>
      </c>
      <c r="H2832" s="524"/>
      <c r="I2832" s="1035"/>
      <c r="J2832" s="1036"/>
      <c r="K2832" s="516" t="s">
        <v>1094</v>
      </c>
      <c r="L2832" s="535"/>
      <c r="M2832" s="517" t="str">
        <f t="shared" si="1599"/>
        <v>Y</v>
      </c>
      <c r="N2832" s="514">
        <f t="shared" si="1571"/>
        <v>16.13</v>
      </c>
      <c r="O2832" s="514">
        <f t="shared" si="1600"/>
        <v>0</v>
      </c>
      <c r="P2832" s="680">
        <f>'KB Duct Parts'!$AE$3</f>
        <v>0</v>
      </c>
      <c r="Q2832" s="681">
        <f t="shared" si="1566"/>
        <v>0</v>
      </c>
      <c r="R2832" s="682">
        <f t="shared" si="1567"/>
        <v>0</v>
      </c>
      <c r="S2832" s="716">
        <f t="shared" si="1572"/>
        <v>0.2</v>
      </c>
      <c r="T2832" s="679">
        <f t="shared" si="1568"/>
        <v>0</v>
      </c>
      <c r="U2832" s="679">
        <f t="shared" si="1569"/>
        <v>0</v>
      </c>
      <c r="Y2832" s="120"/>
      <c r="AD2832" s="81"/>
      <c r="AF2832" s="370"/>
      <c r="AG2832" s="374"/>
      <c r="AH2832" s="378"/>
      <c r="AI2832" s="381"/>
      <c r="AJ2832" s="386"/>
      <c r="AK2832" s="391"/>
      <c r="AL2832" s="386"/>
      <c r="AM2832" s="363">
        <f t="shared" si="1597"/>
        <v>1</v>
      </c>
      <c r="AN2832" s="729">
        <v>16.13</v>
      </c>
      <c r="AO2832" s="78"/>
      <c r="AP2832" s="78"/>
      <c r="AQ2832" s="78"/>
      <c r="AR2832" s="78"/>
      <c r="AS2832" s="78"/>
      <c r="AT2832" s="78"/>
      <c r="AU2832" s="363"/>
      <c r="AV2832" s="393"/>
      <c r="AW2832" s="395"/>
      <c r="AX2832" s="395">
        <v>0</v>
      </c>
      <c r="AY2832" s="395">
        <v>0</v>
      </c>
      <c r="AZ2832" s="395">
        <v>0</v>
      </c>
      <c r="BA2832" s="395">
        <v>0</v>
      </c>
      <c r="BB2832" s="395">
        <v>0</v>
      </c>
      <c r="BC2832" s="395">
        <v>0</v>
      </c>
      <c r="BD2832" s="115"/>
      <c r="BE2832" s="115"/>
      <c r="BF2832" s="115"/>
      <c r="BG2832" s="115"/>
      <c r="BH2832" s="115"/>
      <c r="BI2832" s="115"/>
      <c r="BJ2832" s="115"/>
      <c r="BK2832" s="115"/>
      <c r="BQ2832" s="74" t="str">
        <f t="shared" si="1580"/>
        <v xml:space="preserve"> </v>
      </c>
      <c r="BR2832" s="120" t="str">
        <f t="shared" si="1581"/>
        <v xml:space="preserve"> </v>
      </c>
      <c r="BS2832" s="120" t="str">
        <f t="shared" si="1582"/>
        <v xml:space="preserve"> </v>
      </c>
      <c r="BU2832" s="74" t="str">
        <f t="shared" si="1583"/>
        <v xml:space="preserve"> </v>
      </c>
      <c r="BV2832" s="120" t="str">
        <f t="shared" si="1584"/>
        <v xml:space="preserve"> </v>
      </c>
      <c r="BW2832" s="120" t="str">
        <f t="shared" si="1585"/>
        <v xml:space="preserve">  </v>
      </c>
      <c r="BY2832" s="74" t="str">
        <f t="shared" si="1586"/>
        <v xml:space="preserve"> </v>
      </c>
      <c r="BZ2832" s="120" t="str">
        <f t="shared" si="1587"/>
        <v xml:space="preserve"> </v>
      </c>
      <c r="CA2832" s="120" t="str">
        <f t="shared" si="1588"/>
        <v xml:space="preserve"> </v>
      </c>
      <c r="CC2832" s="115" t="str">
        <f t="shared" si="1589"/>
        <v xml:space="preserve"> </v>
      </c>
      <c r="CD2832" s="120" t="str">
        <f t="shared" si="1590"/>
        <v xml:space="preserve"> </v>
      </c>
      <c r="CE2832" s="417" t="str">
        <f t="shared" si="1591"/>
        <v xml:space="preserve"> </v>
      </c>
      <c r="CF2832" s="115"/>
      <c r="CG2832" s="115" t="str">
        <f t="shared" si="1592"/>
        <v xml:space="preserve"> </v>
      </c>
      <c r="CH2832" s="120" t="str">
        <f t="shared" si="1593"/>
        <v xml:space="preserve"> </v>
      </c>
      <c r="CI2832" s="417" t="str">
        <f t="shared" si="1594"/>
        <v xml:space="preserve"> </v>
      </c>
      <c r="CJ2832" s="115"/>
      <c r="CK2832" s="115" t="str">
        <f t="shared" si="1595"/>
        <v xml:space="preserve"> </v>
      </c>
      <c r="CL2832" s="120" t="str">
        <f t="shared" si="1596"/>
        <v xml:space="preserve"> </v>
      </c>
      <c r="CM2832" s="417" t="str">
        <f t="shared" si="1598"/>
        <v xml:space="preserve"> </v>
      </c>
      <c r="IS2832" s="111"/>
    </row>
    <row r="2833" spans="2:253" s="74" customFormat="1" ht="17.100000000000001" hidden="1" customHeight="1" x14ac:dyDescent="0.25">
      <c r="B2833" s="504">
        <f>IF(AND('Flanged Parts'!F21&gt;0,'Flanged Parts'!$BB$6=1),'Flanged Parts'!F21,0)</f>
        <v>0</v>
      </c>
      <c r="C2833" s="508">
        <v>18</v>
      </c>
      <c r="D2833" s="541" t="s">
        <v>1077</v>
      </c>
      <c r="E2833" s="541" t="s">
        <v>875</v>
      </c>
      <c r="F2833" s="508"/>
      <c r="G2833" s="509" t="s">
        <v>1098</v>
      </c>
      <c r="H2833" s="524"/>
      <c r="I2833" s="1035"/>
      <c r="J2833" s="1036"/>
      <c r="K2833" s="516" t="s">
        <v>1094</v>
      </c>
      <c r="L2833" s="535"/>
      <c r="M2833" s="517" t="str">
        <f t="shared" si="1599"/>
        <v>Y</v>
      </c>
      <c r="N2833" s="514">
        <f t="shared" si="1571"/>
        <v>16.02</v>
      </c>
      <c r="O2833" s="514">
        <f t="shared" si="1600"/>
        <v>0</v>
      </c>
      <c r="P2833" s="680">
        <f>'KB Duct Parts'!$AE$3</f>
        <v>0</v>
      </c>
      <c r="Q2833" s="681">
        <f t="shared" si="1566"/>
        <v>0</v>
      </c>
      <c r="R2833" s="682">
        <f t="shared" si="1567"/>
        <v>0</v>
      </c>
      <c r="S2833" s="716">
        <f t="shared" si="1572"/>
        <v>0.2</v>
      </c>
      <c r="T2833" s="679">
        <f t="shared" si="1568"/>
        <v>0</v>
      </c>
      <c r="U2833" s="679">
        <f t="shared" si="1569"/>
        <v>0</v>
      </c>
      <c r="Y2833" s="120"/>
      <c r="AD2833" s="81"/>
      <c r="AF2833" s="370"/>
      <c r="AG2833" s="374"/>
      <c r="AH2833" s="378"/>
      <c r="AI2833" s="381"/>
      <c r="AJ2833" s="386"/>
      <c r="AK2833" s="391"/>
      <c r="AL2833" s="386"/>
      <c r="AM2833" s="363">
        <f t="shared" si="1597"/>
        <v>1</v>
      </c>
      <c r="AN2833" s="729">
        <v>16.02</v>
      </c>
      <c r="AO2833" s="78"/>
      <c r="AP2833" s="78"/>
      <c r="AQ2833" s="78"/>
      <c r="AR2833" s="78"/>
      <c r="AS2833" s="78"/>
      <c r="AT2833" s="78"/>
      <c r="AU2833" s="363"/>
      <c r="AV2833" s="393"/>
      <c r="AW2833" s="395"/>
      <c r="AX2833" s="395">
        <v>0</v>
      </c>
      <c r="AY2833" s="395">
        <v>0</v>
      </c>
      <c r="AZ2833" s="395">
        <v>0</v>
      </c>
      <c r="BA2833" s="395">
        <v>0</v>
      </c>
      <c r="BB2833" s="395">
        <v>0</v>
      </c>
      <c r="BC2833" s="395">
        <v>0</v>
      </c>
      <c r="BD2833" s="115"/>
      <c r="BE2833" s="115"/>
      <c r="BF2833" s="115"/>
      <c r="BG2833" s="115"/>
      <c r="BH2833" s="115"/>
      <c r="BI2833" s="115"/>
      <c r="BJ2833" s="115"/>
      <c r="BK2833" s="115"/>
      <c r="BQ2833" s="74" t="str">
        <f t="shared" si="1580"/>
        <v xml:space="preserve"> </v>
      </c>
      <c r="BR2833" s="120" t="str">
        <f t="shared" si="1581"/>
        <v xml:space="preserve"> </v>
      </c>
      <c r="BS2833" s="120" t="str">
        <f t="shared" si="1582"/>
        <v xml:space="preserve"> </v>
      </c>
      <c r="BU2833" s="74" t="str">
        <f t="shared" si="1583"/>
        <v xml:space="preserve"> </v>
      </c>
      <c r="BV2833" s="120" t="str">
        <f t="shared" si="1584"/>
        <v xml:space="preserve"> </v>
      </c>
      <c r="BW2833" s="120" t="str">
        <f t="shared" si="1585"/>
        <v xml:space="preserve">  </v>
      </c>
      <c r="BY2833" s="74" t="str">
        <f t="shared" si="1586"/>
        <v xml:space="preserve"> </v>
      </c>
      <c r="BZ2833" s="120" t="str">
        <f t="shared" si="1587"/>
        <v xml:space="preserve"> </v>
      </c>
      <c r="CA2833" s="120" t="str">
        <f t="shared" si="1588"/>
        <v xml:space="preserve"> </v>
      </c>
      <c r="CC2833" s="115" t="str">
        <f t="shared" si="1589"/>
        <v xml:space="preserve"> </v>
      </c>
      <c r="CD2833" s="120" t="str">
        <f t="shared" si="1590"/>
        <v xml:space="preserve"> </v>
      </c>
      <c r="CE2833" s="417" t="str">
        <f t="shared" si="1591"/>
        <v xml:space="preserve"> </v>
      </c>
      <c r="CF2833" s="115"/>
      <c r="CG2833" s="115" t="str">
        <f t="shared" si="1592"/>
        <v xml:space="preserve"> </v>
      </c>
      <c r="CH2833" s="120" t="str">
        <f t="shared" si="1593"/>
        <v xml:space="preserve"> </v>
      </c>
      <c r="CI2833" s="417" t="str">
        <f t="shared" si="1594"/>
        <v xml:space="preserve"> </v>
      </c>
      <c r="CJ2833" s="115"/>
      <c r="CK2833" s="115" t="str">
        <f t="shared" si="1595"/>
        <v xml:space="preserve"> </v>
      </c>
      <c r="CL2833" s="120" t="str">
        <f t="shared" si="1596"/>
        <v xml:space="preserve"> </v>
      </c>
      <c r="CM2833" s="417" t="str">
        <f t="shared" si="1598"/>
        <v xml:space="preserve"> </v>
      </c>
      <c r="IS2833" s="111"/>
    </row>
    <row r="2834" spans="2:253" s="74" customFormat="1" ht="17.100000000000001" hidden="1" customHeight="1" x14ac:dyDescent="0.25">
      <c r="B2834" s="504">
        <f>IF(AND('Flanged Parts'!F22&gt;0,'Flanged Parts'!$BB$6=1),'Flanged Parts'!F22,0)</f>
        <v>0</v>
      </c>
      <c r="C2834" s="508">
        <v>19</v>
      </c>
      <c r="D2834" s="541" t="s">
        <v>1078</v>
      </c>
      <c r="E2834" s="541" t="s">
        <v>876</v>
      </c>
      <c r="F2834" s="508"/>
      <c r="G2834" s="509" t="s">
        <v>1098</v>
      </c>
      <c r="H2834" s="524"/>
      <c r="I2834" s="1035"/>
      <c r="J2834" s="1036"/>
      <c r="K2834" s="516" t="s">
        <v>1094</v>
      </c>
      <c r="L2834" s="535"/>
      <c r="M2834" s="517" t="str">
        <f t="shared" si="1599"/>
        <v>Y</v>
      </c>
      <c r="N2834" s="514">
        <f t="shared" si="1571"/>
        <v>18.48</v>
      </c>
      <c r="O2834" s="514">
        <f t="shared" si="1600"/>
        <v>0</v>
      </c>
      <c r="P2834" s="680">
        <f>'KB Duct Parts'!$AE$3</f>
        <v>0</v>
      </c>
      <c r="Q2834" s="681">
        <f t="shared" si="1566"/>
        <v>0</v>
      </c>
      <c r="R2834" s="682">
        <f t="shared" si="1567"/>
        <v>0</v>
      </c>
      <c r="S2834" s="716">
        <f t="shared" si="1572"/>
        <v>0.2</v>
      </c>
      <c r="T2834" s="679">
        <f t="shared" si="1568"/>
        <v>0</v>
      </c>
      <c r="U2834" s="679">
        <f t="shared" si="1569"/>
        <v>0</v>
      </c>
      <c r="Y2834" s="120"/>
      <c r="AD2834" s="81"/>
      <c r="AF2834" s="370"/>
      <c r="AG2834" s="374"/>
      <c r="AH2834" s="378"/>
      <c r="AI2834" s="381"/>
      <c r="AJ2834" s="386"/>
      <c r="AK2834" s="391"/>
      <c r="AL2834" s="386"/>
      <c r="AM2834" s="363">
        <f t="shared" si="1597"/>
        <v>1</v>
      </c>
      <c r="AN2834" s="729">
        <v>18.48</v>
      </c>
      <c r="AO2834" s="78"/>
      <c r="AP2834" s="78"/>
      <c r="AQ2834" s="78"/>
      <c r="AR2834" s="78"/>
      <c r="AS2834" s="78"/>
      <c r="AT2834" s="78"/>
      <c r="AU2834" s="363"/>
      <c r="AV2834" s="393"/>
      <c r="AW2834" s="395"/>
      <c r="AX2834" s="395">
        <v>0</v>
      </c>
      <c r="AY2834" s="395">
        <v>0</v>
      </c>
      <c r="AZ2834" s="395">
        <v>0</v>
      </c>
      <c r="BA2834" s="395">
        <v>0</v>
      </c>
      <c r="BB2834" s="395">
        <v>0</v>
      </c>
      <c r="BC2834" s="395">
        <v>0</v>
      </c>
      <c r="BD2834" s="115"/>
      <c r="BE2834" s="115"/>
      <c r="BF2834" s="115"/>
      <c r="BG2834" s="115"/>
      <c r="BH2834" s="115"/>
      <c r="BI2834" s="115"/>
      <c r="BJ2834" s="115"/>
      <c r="BK2834" s="115"/>
      <c r="BQ2834" s="74" t="str">
        <f t="shared" si="1580"/>
        <v xml:space="preserve"> </v>
      </c>
      <c r="BR2834" s="120" t="str">
        <f t="shared" si="1581"/>
        <v xml:space="preserve"> </v>
      </c>
      <c r="BS2834" s="120" t="str">
        <f t="shared" si="1582"/>
        <v xml:space="preserve"> </v>
      </c>
      <c r="BU2834" s="74" t="str">
        <f t="shared" si="1583"/>
        <v xml:space="preserve"> </v>
      </c>
      <c r="BV2834" s="120" t="str">
        <f t="shared" si="1584"/>
        <v xml:space="preserve"> </v>
      </c>
      <c r="BW2834" s="120" t="str">
        <f t="shared" si="1585"/>
        <v xml:space="preserve">  </v>
      </c>
      <c r="BY2834" s="74" t="str">
        <f t="shared" si="1586"/>
        <v xml:space="preserve"> </v>
      </c>
      <c r="BZ2834" s="120" t="str">
        <f t="shared" si="1587"/>
        <v xml:space="preserve"> </v>
      </c>
      <c r="CA2834" s="120" t="str">
        <f t="shared" si="1588"/>
        <v xml:space="preserve"> </v>
      </c>
      <c r="CC2834" s="115" t="str">
        <f t="shared" si="1589"/>
        <v xml:space="preserve"> </v>
      </c>
      <c r="CD2834" s="120" t="str">
        <f t="shared" si="1590"/>
        <v xml:space="preserve"> </v>
      </c>
      <c r="CE2834" s="417" t="str">
        <f t="shared" si="1591"/>
        <v xml:space="preserve"> </v>
      </c>
      <c r="CF2834" s="115"/>
      <c r="CG2834" s="115" t="str">
        <f t="shared" si="1592"/>
        <v xml:space="preserve"> </v>
      </c>
      <c r="CH2834" s="120" t="str">
        <f t="shared" si="1593"/>
        <v xml:space="preserve"> </v>
      </c>
      <c r="CI2834" s="417" t="str">
        <f t="shared" si="1594"/>
        <v xml:space="preserve"> </v>
      </c>
      <c r="CJ2834" s="115"/>
      <c r="CK2834" s="115" t="str">
        <f t="shared" si="1595"/>
        <v xml:space="preserve"> </v>
      </c>
      <c r="CL2834" s="120" t="str">
        <f t="shared" si="1596"/>
        <v xml:space="preserve"> </v>
      </c>
      <c r="CM2834" s="417" t="str">
        <f t="shared" si="1598"/>
        <v xml:space="preserve"> </v>
      </c>
      <c r="IS2834" s="111"/>
    </row>
    <row r="2835" spans="2:253" s="74" customFormat="1" ht="17.100000000000001" hidden="1" customHeight="1" x14ac:dyDescent="0.25">
      <c r="B2835" s="504">
        <f>IF(AND('Flanged Parts'!F23&gt;0,'Flanged Parts'!$BB$6=1),'Flanged Parts'!F23,0)</f>
        <v>0</v>
      </c>
      <c r="C2835" s="508">
        <v>20</v>
      </c>
      <c r="D2835" s="541" t="s">
        <v>1079</v>
      </c>
      <c r="E2835" s="541" t="s">
        <v>877</v>
      </c>
      <c r="F2835" s="508"/>
      <c r="G2835" s="509" t="s">
        <v>1098</v>
      </c>
      <c r="H2835" s="524"/>
      <c r="I2835" s="1035"/>
      <c r="J2835" s="1036"/>
      <c r="K2835" s="516" t="s">
        <v>1094</v>
      </c>
      <c r="L2835" s="535"/>
      <c r="M2835" s="517" t="str">
        <f t="shared" si="1599"/>
        <v>Y</v>
      </c>
      <c r="N2835" s="514">
        <f t="shared" si="1571"/>
        <v>18.12</v>
      </c>
      <c r="O2835" s="514">
        <f t="shared" si="1600"/>
        <v>0</v>
      </c>
      <c r="P2835" s="680">
        <f>'KB Duct Parts'!$AE$3</f>
        <v>0</v>
      </c>
      <c r="Q2835" s="681">
        <f t="shared" si="1566"/>
        <v>0</v>
      </c>
      <c r="R2835" s="682">
        <f t="shared" si="1567"/>
        <v>0</v>
      </c>
      <c r="S2835" s="716">
        <f t="shared" si="1572"/>
        <v>0.2</v>
      </c>
      <c r="T2835" s="679">
        <f t="shared" si="1568"/>
        <v>0</v>
      </c>
      <c r="U2835" s="679">
        <f t="shared" si="1569"/>
        <v>0</v>
      </c>
      <c r="Y2835" s="120"/>
      <c r="AD2835" s="81"/>
      <c r="AF2835" s="370"/>
      <c r="AG2835" s="374"/>
      <c r="AH2835" s="378"/>
      <c r="AI2835" s="381"/>
      <c r="AJ2835" s="386"/>
      <c r="AK2835" s="391"/>
      <c r="AL2835" s="386"/>
      <c r="AM2835" s="363">
        <f t="shared" si="1597"/>
        <v>1</v>
      </c>
      <c r="AN2835" s="729">
        <v>18.12</v>
      </c>
      <c r="AO2835" s="78"/>
      <c r="AP2835" s="78"/>
      <c r="AQ2835" s="78"/>
      <c r="AR2835" s="78"/>
      <c r="AS2835" s="78"/>
      <c r="AT2835" s="78"/>
      <c r="AU2835" s="363"/>
      <c r="AV2835" s="393"/>
      <c r="AW2835" s="395"/>
      <c r="AX2835" s="395">
        <v>0</v>
      </c>
      <c r="AY2835" s="395">
        <v>0</v>
      </c>
      <c r="AZ2835" s="395">
        <v>0</v>
      </c>
      <c r="BA2835" s="395">
        <v>0</v>
      </c>
      <c r="BB2835" s="395">
        <v>0</v>
      </c>
      <c r="BC2835" s="395">
        <v>0</v>
      </c>
      <c r="BD2835" s="115"/>
      <c r="BE2835" s="115"/>
      <c r="BF2835" s="115"/>
      <c r="BG2835" s="115"/>
      <c r="BH2835" s="115"/>
      <c r="BI2835" s="115"/>
      <c r="BJ2835" s="115"/>
      <c r="BK2835" s="115"/>
      <c r="BQ2835" s="74" t="str">
        <f t="shared" si="1580"/>
        <v xml:space="preserve"> </v>
      </c>
      <c r="BR2835" s="120" t="str">
        <f t="shared" si="1581"/>
        <v xml:space="preserve"> </v>
      </c>
      <c r="BS2835" s="120" t="str">
        <f t="shared" si="1582"/>
        <v xml:space="preserve"> </v>
      </c>
      <c r="BU2835" s="74" t="str">
        <f t="shared" si="1583"/>
        <v xml:space="preserve"> </v>
      </c>
      <c r="BV2835" s="120" t="str">
        <f t="shared" si="1584"/>
        <v xml:space="preserve"> </v>
      </c>
      <c r="BW2835" s="120" t="str">
        <f t="shared" si="1585"/>
        <v xml:space="preserve">  </v>
      </c>
      <c r="BY2835" s="74" t="str">
        <f t="shared" si="1586"/>
        <v xml:space="preserve"> </v>
      </c>
      <c r="BZ2835" s="120" t="str">
        <f t="shared" si="1587"/>
        <v xml:space="preserve"> </v>
      </c>
      <c r="CA2835" s="120" t="str">
        <f t="shared" si="1588"/>
        <v xml:space="preserve"> </v>
      </c>
      <c r="CC2835" s="115" t="str">
        <f t="shared" si="1589"/>
        <v xml:space="preserve"> </v>
      </c>
      <c r="CD2835" s="120" t="str">
        <f t="shared" si="1590"/>
        <v xml:space="preserve"> </v>
      </c>
      <c r="CE2835" s="417" t="str">
        <f t="shared" si="1591"/>
        <v xml:space="preserve"> </v>
      </c>
      <c r="CF2835" s="115"/>
      <c r="CG2835" s="115" t="str">
        <f t="shared" si="1592"/>
        <v xml:space="preserve"> </v>
      </c>
      <c r="CH2835" s="120" t="str">
        <f t="shared" si="1593"/>
        <v xml:space="preserve"> </v>
      </c>
      <c r="CI2835" s="417" t="str">
        <f t="shared" si="1594"/>
        <v xml:space="preserve"> </v>
      </c>
      <c r="CJ2835" s="115"/>
      <c r="CK2835" s="115" t="str">
        <f t="shared" si="1595"/>
        <v xml:space="preserve"> </v>
      </c>
      <c r="CL2835" s="120" t="str">
        <f t="shared" si="1596"/>
        <v xml:space="preserve"> </v>
      </c>
      <c r="CM2835" s="417" t="str">
        <f t="shared" si="1598"/>
        <v xml:space="preserve"> </v>
      </c>
      <c r="IS2835" s="111"/>
    </row>
    <row r="2836" spans="2:253" s="74" customFormat="1" ht="17.100000000000001" hidden="1" customHeight="1" x14ac:dyDescent="0.25">
      <c r="B2836" s="504">
        <f>IF(AND('Flanged Parts'!F24&gt;0,'Flanged Parts'!$BB$6=1),'Flanged Parts'!F24,0)</f>
        <v>0</v>
      </c>
      <c r="C2836" s="508">
        <v>22</v>
      </c>
      <c r="D2836" s="541" t="s">
        <v>1080</v>
      </c>
      <c r="E2836" s="541" t="s">
        <v>878</v>
      </c>
      <c r="F2836" s="508"/>
      <c r="G2836" s="509" t="s">
        <v>1098</v>
      </c>
      <c r="H2836" s="524"/>
      <c r="I2836" s="1035"/>
      <c r="J2836" s="1036"/>
      <c r="K2836" s="516" t="s">
        <v>1094</v>
      </c>
      <c r="L2836" s="535"/>
      <c r="M2836" s="517" t="str">
        <f t="shared" si="1599"/>
        <v>Y</v>
      </c>
      <c r="N2836" s="514">
        <f t="shared" si="1571"/>
        <v>20.16</v>
      </c>
      <c r="O2836" s="514">
        <f t="shared" si="1600"/>
        <v>0</v>
      </c>
      <c r="P2836" s="680">
        <f>'KB Duct Parts'!$AE$3</f>
        <v>0</v>
      </c>
      <c r="Q2836" s="681">
        <f t="shared" si="1566"/>
        <v>0</v>
      </c>
      <c r="R2836" s="682">
        <f t="shared" si="1567"/>
        <v>0</v>
      </c>
      <c r="S2836" s="716">
        <f t="shared" si="1572"/>
        <v>0.2</v>
      </c>
      <c r="T2836" s="679">
        <f t="shared" si="1568"/>
        <v>0</v>
      </c>
      <c r="U2836" s="679">
        <f t="shared" si="1569"/>
        <v>0</v>
      </c>
      <c r="Y2836" s="120"/>
      <c r="AD2836" s="81"/>
      <c r="AF2836" s="370"/>
      <c r="AG2836" s="374"/>
      <c r="AH2836" s="378"/>
      <c r="AI2836" s="381"/>
      <c r="AJ2836" s="386"/>
      <c r="AK2836" s="391"/>
      <c r="AL2836" s="386"/>
      <c r="AM2836" s="363">
        <f t="shared" si="1597"/>
        <v>1</v>
      </c>
      <c r="AN2836" s="729">
        <v>20.16</v>
      </c>
      <c r="AO2836" s="78"/>
      <c r="AP2836" s="78"/>
      <c r="AQ2836" s="78"/>
      <c r="AR2836" s="78"/>
      <c r="AS2836" s="78"/>
      <c r="AT2836" s="78"/>
      <c r="AU2836" s="363"/>
      <c r="AV2836" s="393"/>
      <c r="AW2836" s="395"/>
      <c r="AX2836" s="395">
        <v>0</v>
      </c>
      <c r="AY2836" s="395">
        <v>0</v>
      </c>
      <c r="AZ2836" s="395">
        <v>0</v>
      </c>
      <c r="BA2836" s="395">
        <v>0</v>
      </c>
      <c r="BB2836" s="395">
        <v>0</v>
      </c>
      <c r="BC2836" s="395">
        <v>0</v>
      </c>
      <c r="BD2836" s="115"/>
      <c r="BE2836" s="115"/>
      <c r="BF2836" s="115"/>
      <c r="BG2836" s="115"/>
      <c r="BH2836" s="115"/>
      <c r="BI2836" s="115"/>
      <c r="BJ2836" s="115"/>
      <c r="BK2836" s="115"/>
      <c r="BQ2836" s="74" t="str">
        <f t="shared" si="1580"/>
        <v xml:space="preserve"> </v>
      </c>
      <c r="BR2836" s="120" t="str">
        <f t="shared" si="1581"/>
        <v xml:space="preserve"> </v>
      </c>
      <c r="BS2836" s="120" t="str">
        <f t="shared" si="1582"/>
        <v xml:space="preserve"> </v>
      </c>
      <c r="BU2836" s="74" t="str">
        <f t="shared" si="1583"/>
        <v xml:space="preserve"> </v>
      </c>
      <c r="BV2836" s="120" t="str">
        <f t="shared" si="1584"/>
        <v xml:space="preserve"> </v>
      </c>
      <c r="BW2836" s="120" t="str">
        <f t="shared" si="1585"/>
        <v xml:space="preserve">  </v>
      </c>
      <c r="BY2836" s="74" t="str">
        <f t="shared" si="1586"/>
        <v xml:space="preserve"> </v>
      </c>
      <c r="BZ2836" s="120" t="str">
        <f t="shared" si="1587"/>
        <v xml:space="preserve"> </v>
      </c>
      <c r="CA2836" s="120" t="str">
        <f t="shared" si="1588"/>
        <v xml:space="preserve"> </v>
      </c>
      <c r="CC2836" s="115" t="str">
        <f t="shared" si="1589"/>
        <v xml:space="preserve"> </v>
      </c>
      <c r="CD2836" s="120" t="str">
        <f t="shared" si="1590"/>
        <v xml:space="preserve"> </v>
      </c>
      <c r="CE2836" s="417" t="str">
        <f t="shared" si="1591"/>
        <v xml:space="preserve"> </v>
      </c>
      <c r="CF2836" s="115"/>
      <c r="CG2836" s="115" t="str">
        <f t="shared" si="1592"/>
        <v xml:space="preserve"> </v>
      </c>
      <c r="CH2836" s="120" t="str">
        <f t="shared" si="1593"/>
        <v xml:space="preserve"> </v>
      </c>
      <c r="CI2836" s="417" t="str">
        <f t="shared" si="1594"/>
        <v xml:space="preserve"> </v>
      </c>
      <c r="CJ2836" s="115"/>
      <c r="CK2836" s="115" t="str">
        <f t="shared" si="1595"/>
        <v xml:space="preserve"> </v>
      </c>
      <c r="CL2836" s="120" t="str">
        <f t="shared" si="1596"/>
        <v xml:space="preserve"> </v>
      </c>
      <c r="CM2836" s="417" t="str">
        <f t="shared" si="1598"/>
        <v xml:space="preserve"> </v>
      </c>
      <c r="IS2836" s="111"/>
    </row>
    <row r="2837" spans="2:253" s="74" customFormat="1" ht="17.100000000000001" hidden="1" customHeight="1" x14ac:dyDescent="0.25">
      <c r="B2837" s="504">
        <f>IF(AND('Flanged Parts'!F25&gt;0,'Flanged Parts'!$BB$6=1),'Flanged Parts'!F25,0)</f>
        <v>0</v>
      </c>
      <c r="C2837" s="508">
        <v>24</v>
      </c>
      <c r="D2837" s="541" t="s">
        <v>1081</v>
      </c>
      <c r="E2837" s="541" t="s">
        <v>1338</v>
      </c>
      <c r="F2837" s="508"/>
      <c r="G2837" s="509" t="s">
        <v>1098</v>
      </c>
      <c r="H2837" s="524"/>
      <c r="I2837" s="1035"/>
      <c r="J2837" s="1036"/>
      <c r="K2837" s="516" t="s">
        <v>1094</v>
      </c>
      <c r="L2837" s="535"/>
      <c r="M2837" s="517" t="str">
        <f t="shared" si="1599"/>
        <v>Y</v>
      </c>
      <c r="N2837" s="514">
        <f t="shared" si="1571"/>
        <v>21</v>
      </c>
      <c r="O2837" s="514">
        <f t="shared" si="1600"/>
        <v>0</v>
      </c>
      <c r="P2837" s="680">
        <f>'KB Duct Parts'!$AE$3</f>
        <v>0</v>
      </c>
      <c r="Q2837" s="681">
        <f t="shared" si="1566"/>
        <v>0</v>
      </c>
      <c r="R2837" s="682">
        <f t="shared" si="1567"/>
        <v>0</v>
      </c>
      <c r="S2837" s="716">
        <f t="shared" si="1572"/>
        <v>0.2</v>
      </c>
      <c r="T2837" s="679">
        <f t="shared" si="1568"/>
        <v>0</v>
      </c>
      <c r="U2837" s="679">
        <f t="shared" si="1569"/>
        <v>0</v>
      </c>
      <c r="Y2837" s="120"/>
      <c r="AD2837" s="81"/>
      <c r="AF2837" s="370"/>
      <c r="AG2837" s="374"/>
      <c r="AH2837" s="378"/>
      <c r="AI2837" s="381"/>
      <c r="AJ2837" s="386"/>
      <c r="AK2837" s="391"/>
      <c r="AL2837" s="386"/>
      <c r="AM2837" s="363">
        <f t="shared" si="1597"/>
        <v>1</v>
      </c>
      <c r="AN2837" s="729">
        <v>21</v>
      </c>
      <c r="AO2837" s="78"/>
      <c r="AP2837" s="78"/>
      <c r="AQ2837" s="78"/>
      <c r="AR2837" s="78"/>
      <c r="AS2837" s="78"/>
      <c r="AT2837" s="78"/>
      <c r="AU2837" s="363"/>
      <c r="AV2837" s="393"/>
      <c r="AW2837" s="395"/>
      <c r="AX2837" s="395">
        <v>0</v>
      </c>
      <c r="AY2837" s="395">
        <v>0</v>
      </c>
      <c r="AZ2837" s="395">
        <v>0</v>
      </c>
      <c r="BA2837" s="395">
        <v>0</v>
      </c>
      <c r="BB2837" s="395">
        <v>0</v>
      </c>
      <c r="BC2837" s="395">
        <v>0</v>
      </c>
      <c r="BD2837" s="115"/>
      <c r="BE2837" s="115"/>
      <c r="BF2837" s="115"/>
      <c r="BG2837" s="115"/>
      <c r="BH2837" s="115"/>
      <c r="BI2837" s="115"/>
      <c r="BJ2837" s="115"/>
      <c r="BK2837" s="115"/>
      <c r="BQ2837" s="74" t="str">
        <f t="shared" si="1580"/>
        <v xml:space="preserve"> </v>
      </c>
      <c r="BR2837" s="120" t="str">
        <f t="shared" si="1581"/>
        <v xml:space="preserve"> </v>
      </c>
      <c r="BS2837" s="120" t="str">
        <f t="shared" si="1582"/>
        <v xml:space="preserve"> </v>
      </c>
      <c r="BU2837" s="74" t="str">
        <f t="shared" si="1583"/>
        <v xml:space="preserve"> </v>
      </c>
      <c r="BV2837" s="120" t="str">
        <f t="shared" si="1584"/>
        <v xml:space="preserve"> </v>
      </c>
      <c r="BW2837" s="120" t="str">
        <f t="shared" si="1585"/>
        <v xml:space="preserve">  </v>
      </c>
      <c r="BY2837" s="74" t="str">
        <f t="shared" si="1586"/>
        <v xml:space="preserve"> </v>
      </c>
      <c r="BZ2837" s="120" t="str">
        <f t="shared" si="1587"/>
        <v xml:space="preserve"> </v>
      </c>
      <c r="CA2837" s="120" t="str">
        <f t="shared" si="1588"/>
        <v xml:space="preserve"> </v>
      </c>
      <c r="CC2837" s="115" t="str">
        <f t="shared" si="1589"/>
        <v xml:space="preserve"> </v>
      </c>
      <c r="CD2837" s="120" t="str">
        <f t="shared" si="1590"/>
        <v xml:space="preserve"> </v>
      </c>
      <c r="CE2837" s="417" t="str">
        <f t="shared" si="1591"/>
        <v xml:space="preserve"> </v>
      </c>
      <c r="CF2837" s="115"/>
      <c r="CG2837" s="115" t="str">
        <f t="shared" si="1592"/>
        <v xml:space="preserve"> </v>
      </c>
      <c r="CH2837" s="120" t="str">
        <f t="shared" si="1593"/>
        <v xml:space="preserve"> </v>
      </c>
      <c r="CI2837" s="417" t="str">
        <f t="shared" si="1594"/>
        <v xml:space="preserve"> </v>
      </c>
      <c r="CJ2837" s="115"/>
      <c r="CK2837" s="115" t="str">
        <f t="shared" si="1595"/>
        <v xml:space="preserve"> </v>
      </c>
      <c r="CL2837" s="120" t="str">
        <f t="shared" si="1596"/>
        <v xml:space="preserve"> </v>
      </c>
      <c r="CM2837" s="417" t="str">
        <f t="shared" si="1598"/>
        <v xml:space="preserve"> </v>
      </c>
      <c r="IS2837" s="111"/>
    </row>
    <row r="2838" spans="2:253" s="74" customFormat="1" ht="17.100000000000001" hidden="1" customHeight="1" x14ac:dyDescent="0.25">
      <c r="B2838" s="504">
        <f>IF(AND('Flanged Parts'!F26&gt;0,'Flanged Parts'!$BB$6=1),'Flanged Parts'!F26,0)</f>
        <v>0</v>
      </c>
      <c r="C2838" s="508">
        <v>26</v>
      </c>
      <c r="D2838" s="541" t="s">
        <v>1082</v>
      </c>
      <c r="E2838" s="541" t="s">
        <v>1339</v>
      </c>
      <c r="F2838" s="508"/>
      <c r="G2838" s="509" t="s">
        <v>1098</v>
      </c>
      <c r="H2838" s="524"/>
      <c r="I2838" s="1035"/>
      <c r="J2838" s="1036"/>
      <c r="K2838" s="516" t="s">
        <v>1094</v>
      </c>
      <c r="L2838" s="535"/>
      <c r="M2838" s="517" t="str">
        <f t="shared" si="1599"/>
        <v>Y</v>
      </c>
      <c r="N2838" s="514">
        <f t="shared" si="1571"/>
        <v>32.53</v>
      </c>
      <c r="O2838" s="514">
        <f t="shared" si="1600"/>
        <v>0</v>
      </c>
      <c r="P2838" s="680">
        <f>'KB Duct Parts'!$AE$3</f>
        <v>0</v>
      </c>
      <c r="Q2838" s="681">
        <f t="shared" si="1566"/>
        <v>0</v>
      </c>
      <c r="R2838" s="682">
        <f t="shared" si="1567"/>
        <v>0</v>
      </c>
      <c r="S2838" s="716">
        <f t="shared" si="1572"/>
        <v>0.2</v>
      </c>
      <c r="T2838" s="679">
        <f t="shared" si="1568"/>
        <v>0</v>
      </c>
      <c r="U2838" s="679">
        <f t="shared" si="1569"/>
        <v>0</v>
      </c>
      <c r="Y2838" s="120"/>
      <c r="AD2838" s="81"/>
      <c r="AF2838" s="370"/>
      <c r="AG2838" s="374"/>
      <c r="AH2838" s="378"/>
      <c r="AI2838" s="381"/>
      <c r="AJ2838" s="386"/>
      <c r="AK2838" s="391"/>
      <c r="AL2838" s="386"/>
      <c r="AM2838" s="363">
        <f t="shared" si="1597"/>
        <v>1</v>
      </c>
      <c r="AN2838" s="729">
        <v>32.53</v>
      </c>
      <c r="AO2838" s="78"/>
      <c r="AP2838" s="78"/>
      <c r="AQ2838" s="78"/>
      <c r="AR2838" s="78"/>
      <c r="AS2838" s="78"/>
      <c r="AT2838" s="78"/>
      <c r="AU2838" s="363"/>
      <c r="AV2838" s="393"/>
      <c r="AW2838" s="395"/>
      <c r="AX2838" s="395">
        <v>0</v>
      </c>
      <c r="AY2838" s="395">
        <v>0</v>
      </c>
      <c r="AZ2838" s="395">
        <v>0</v>
      </c>
      <c r="BA2838" s="395">
        <v>0</v>
      </c>
      <c r="BB2838" s="395">
        <v>0</v>
      </c>
      <c r="BC2838" s="395">
        <v>0</v>
      </c>
      <c r="BD2838" s="115"/>
      <c r="BE2838" s="115"/>
      <c r="BF2838" s="115"/>
      <c r="BG2838" s="115"/>
      <c r="BH2838" s="115"/>
      <c r="BI2838" s="115"/>
      <c r="BJ2838" s="115"/>
      <c r="BK2838" s="115"/>
      <c r="BQ2838" s="74" t="str">
        <f t="shared" si="1580"/>
        <v xml:space="preserve"> </v>
      </c>
      <c r="BR2838" s="120" t="str">
        <f t="shared" si="1581"/>
        <v xml:space="preserve"> </v>
      </c>
      <c r="BS2838" s="120" t="str">
        <f t="shared" si="1582"/>
        <v xml:space="preserve"> </v>
      </c>
      <c r="BU2838" s="74" t="str">
        <f t="shared" si="1583"/>
        <v xml:space="preserve"> </v>
      </c>
      <c r="BV2838" s="120" t="str">
        <f t="shared" si="1584"/>
        <v xml:space="preserve"> </v>
      </c>
      <c r="BW2838" s="120" t="str">
        <f t="shared" si="1585"/>
        <v xml:space="preserve">  </v>
      </c>
      <c r="BY2838" s="74" t="str">
        <f t="shared" si="1586"/>
        <v xml:space="preserve"> </v>
      </c>
      <c r="BZ2838" s="120" t="str">
        <f t="shared" si="1587"/>
        <v xml:space="preserve"> </v>
      </c>
      <c r="CA2838" s="120" t="str">
        <f t="shared" si="1588"/>
        <v xml:space="preserve"> </v>
      </c>
      <c r="CC2838" s="115" t="str">
        <f t="shared" si="1589"/>
        <v xml:space="preserve"> </v>
      </c>
      <c r="CD2838" s="120" t="str">
        <f t="shared" si="1590"/>
        <v xml:space="preserve"> </v>
      </c>
      <c r="CE2838" s="417" t="str">
        <f t="shared" si="1591"/>
        <v xml:space="preserve"> </v>
      </c>
      <c r="CF2838" s="115"/>
      <c r="CG2838" s="115" t="str">
        <f t="shared" si="1592"/>
        <v xml:space="preserve"> </v>
      </c>
      <c r="CH2838" s="120" t="str">
        <f t="shared" si="1593"/>
        <v xml:space="preserve"> </v>
      </c>
      <c r="CI2838" s="417" t="str">
        <f t="shared" si="1594"/>
        <v xml:space="preserve"> </v>
      </c>
      <c r="CJ2838" s="115"/>
      <c r="CK2838" s="115" t="str">
        <f t="shared" si="1595"/>
        <v xml:space="preserve"> </v>
      </c>
      <c r="CL2838" s="120" t="str">
        <f t="shared" si="1596"/>
        <v xml:space="preserve"> </v>
      </c>
      <c r="CM2838" s="417" t="str">
        <f t="shared" si="1598"/>
        <v xml:space="preserve"> </v>
      </c>
      <c r="IS2838" s="111"/>
    </row>
    <row r="2839" spans="2:253" s="74" customFormat="1" ht="17.100000000000001" hidden="1" customHeight="1" x14ac:dyDescent="0.25">
      <c r="B2839" s="504">
        <f>IF(AND('Flanged Parts'!F27&gt;0,'Flanged Parts'!$BB$6=1),'Flanged Parts'!F27,0)</f>
        <v>0</v>
      </c>
      <c r="C2839" s="508">
        <v>28</v>
      </c>
      <c r="D2839" s="541" t="s">
        <v>1083</v>
      </c>
      <c r="E2839" s="541" t="s">
        <v>1340</v>
      </c>
      <c r="F2839" s="508"/>
      <c r="G2839" s="509" t="s">
        <v>1098</v>
      </c>
      <c r="H2839" s="524"/>
      <c r="I2839" s="1035"/>
      <c r="J2839" s="1036"/>
      <c r="K2839" s="516" t="s">
        <v>1094</v>
      </c>
      <c r="L2839" s="535"/>
      <c r="M2839" s="517" t="str">
        <f t="shared" si="1599"/>
        <v>Y</v>
      </c>
      <c r="N2839" s="514">
        <f t="shared" si="1571"/>
        <v>32.44</v>
      </c>
      <c r="O2839" s="514">
        <f t="shared" si="1600"/>
        <v>0</v>
      </c>
      <c r="P2839" s="680">
        <f>'KB Duct Parts'!$AE$3</f>
        <v>0</v>
      </c>
      <c r="Q2839" s="681">
        <f t="shared" si="1566"/>
        <v>0</v>
      </c>
      <c r="R2839" s="682">
        <f t="shared" si="1567"/>
        <v>0</v>
      </c>
      <c r="S2839" s="716">
        <f t="shared" si="1572"/>
        <v>0.2</v>
      </c>
      <c r="T2839" s="679">
        <f t="shared" si="1568"/>
        <v>0</v>
      </c>
      <c r="U2839" s="679">
        <f t="shared" si="1569"/>
        <v>0</v>
      </c>
      <c r="Y2839" s="120"/>
      <c r="AD2839" s="81"/>
      <c r="AF2839" s="370"/>
      <c r="AG2839" s="374"/>
      <c r="AH2839" s="378"/>
      <c r="AI2839" s="381"/>
      <c r="AJ2839" s="386"/>
      <c r="AK2839" s="391"/>
      <c r="AL2839" s="386"/>
      <c r="AM2839" s="363">
        <f t="shared" si="1597"/>
        <v>1</v>
      </c>
      <c r="AN2839" s="729">
        <v>32.44</v>
      </c>
      <c r="AO2839" s="78"/>
      <c r="AP2839" s="78"/>
      <c r="AQ2839" s="78"/>
      <c r="AR2839" s="78"/>
      <c r="AS2839" s="78"/>
      <c r="AT2839" s="78"/>
      <c r="AU2839" s="363"/>
      <c r="AV2839" s="393"/>
      <c r="AW2839" s="395"/>
      <c r="AX2839" s="395">
        <v>0</v>
      </c>
      <c r="AY2839" s="395">
        <v>0</v>
      </c>
      <c r="AZ2839" s="395">
        <v>0</v>
      </c>
      <c r="BA2839" s="395">
        <v>0</v>
      </c>
      <c r="BB2839" s="395">
        <v>0</v>
      </c>
      <c r="BC2839" s="395">
        <v>0</v>
      </c>
      <c r="BD2839" s="115"/>
      <c r="BE2839" s="115"/>
      <c r="BF2839" s="115"/>
      <c r="BG2839" s="115"/>
      <c r="BH2839" s="115"/>
      <c r="BI2839" s="115"/>
      <c r="BJ2839" s="115"/>
      <c r="BK2839" s="115"/>
      <c r="BQ2839" s="74" t="str">
        <f t="shared" si="1580"/>
        <v xml:space="preserve"> </v>
      </c>
      <c r="BR2839" s="120" t="str">
        <f t="shared" si="1581"/>
        <v xml:space="preserve"> </v>
      </c>
      <c r="BS2839" s="120" t="str">
        <f t="shared" si="1582"/>
        <v xml:space="preserve"> </v>
      </c>
      <c r="BU2839" s="74" t="str">
        <f t="shared" si="1583"/>
        <v xml:space="preserve"> </v>
      </c>
      <c r="BV2839" s="120" t="str">
        <f t="shared" si="1584"/>
        <v xml:space="preserve"> </v>
      </c>
      <c r="BW2839" s="120" t="str">
        <f t="shared" si="1585"/>
        <v xml:space="preserve">  </v>
      </c>
      <c r="BY2839" s="74" t="str">
        <f t="shared" si="1586"/>
        <v xml:space="preserve"> </v>
      </c>
      <c r="BZ2839" s="120" t="str">
        <f t="shared" si="1587"/>
        <v xml:space="preserve"> </v>
      </c>
      <c r="CA2839" s="120" t="str">
        <f t="shared" si="1588"/>
        <v xml:space="preserve"> </v>
      </c>
      <c r="CC2839" s="115" t="str">
        <f t="shared" si="1589"/>
        <v xml:space="preserve"> </v>
      </c>
      <c r="CD2839" s="120" t="str">
        <f t="shared" si="1590"/>
        <v xml:space="preserve"> </v>
      </c>
      <c r="CE2839" s="417" t="str">
        <f t="shared" si="1591"/>
        <v xml:space="preserve"> </v>
      </c>
      <c r="CF2839" s="115"/>
      <c r="CG2839" s="115" t="str">
        <f t="shared" si="1592"/>
        <v xml:space="preserve"> </v>
      </c>
      <c r="CH2839" s="120" t="str">
        <f t="shared" si="1593"/>
        <v xml:space="preserve"> </v>
      </c>
      <c r="CI2839" s="417" t="str">
        <f t="shared" si="1594"/>
        <v xml:space="preserve"> </v>
      </c>
      <c r="CJ2839" s="115"/>
      <c r="CK2839" s="115" t="str">
        <f t="shared" si="1595"/>
        <v xml:space="preserve"> </v>
      </c>
      <c r="CL2839" s="120" t="str">
        <f t="shared" si="1596"/>
        <v xml:space="preserve"> </v>
      </c>
      <c r="CM2839" s="417" t="str">
        <f t="shared" si="1598"/>
        <v xml:space="preserve"> </v>
      </c>
      <c r="IS2839" s="111"/>
    </row>
    <row r="2840" spans="2:253" s="74" customFormat="1" ht="17.100000000000001" hidden="1" customHeight="1" x14ac:dyDescent="0.25">
      <c r="B2840" s="504">
        <f>IF(AND('Flanged Parts'!F28&gt;0,'Flanged Parts'!$BB$6=1),'Flanged Parts'!F28,0)</f>
        <v>0</v>
      </c>
      <c r="C2840" s="508">
        <v>30</v>
      </c>
      <c r="D2840" s="541" t="s">
        <v>1084</v>
      </c>
      <c r="E2840" s="541" t="s">
        <v>1341</v>
      </c>
      <c r="F2840" s="508"/>
      <c r="G2840" s="509" t="s">
        <v>1098</v>
      </c>
      <c r="H2840" s="524"/>
      <c r="I2840" s="1035"/>
      <c r="J2840" s="1036"/>
      <c r="K2840" s="516" t="s">
        <v>1094</v>
      </c>
      <c r="L2840" s="535"/>
      <c r="M2840" s="517" t="str">
        <f t="shared" si="1599"/>
        <v>Y</v>
      </c>
      <c r="N2840" s="514">
        <f t="shared" si="1571"/>
        <v>34.21</v>
      </c>
      <c r="O2840" s="514">
        <f t="shared" si="1600"/>
        <v>0</v>
      </c>
      <c r="P2840" s="680">
        <f>'KB Duct Parts'!$AE$3</f>
        <v>0</v>
      </c>
      <c r="Q2840" s="681">
        <f t="shared" si="1566"/>
        <v>0</v>
      </c>
      <c r="R2840" s="682">
        <f t="shared" si="1567"/>
        <v>0</v>
      </c>
      <c r="S2840" s="716">
        <f t="shared" si="1572"/>
        <v>0.2</v>
      </c>
      <c r="T2840" s="679">
        <f t="shared" si="1568"/>
        <v>0</v>
      </c>
      <c r="U2840" s="679">
        <f t="shared" si="1569"/>
        <v>0</v>
      </c>
      <c r="Y2840" s="120"/>
      <c r="AD2840" s="81"/>
      <c r="AF2840" s="370"/>
      <c r="AG2840" s="374"/>
      <c r="AH2840" s="378"/>
      <c r="AI2840" s="381"/>
      <c r="AJ2840" s="386"/>
      <c r="AK2840" s="391"/>
      <c r="AL2840" s="386"/>
      <c r="AM2840" s="363">
        <f t="shared" si="1597"/>
        <v>1</v>
      </c>
      <c r="AN2840" s="729">
        <v>34.21</v>
      </c>
      <c r="AO2840" s="78"/>
      <c r="AP2840" s="78"/>
      <c r="AQ2840" s="78"/>
      <c r="AR2840" s="78"/>
      <c r="AS2840" s="78"/>
      <c r="AT2840" s="78"/>
      <c r="AU2840" s="363"/>
      <c r="AV2840" s="393"/>
      <c r="AW2840" s="395"/>
      <c r="AX2840" s="395">
        <v>0</v>
      </c>
      <c r="AY2840" s="395">
        <v>0</v>
      </c>
      <c r="AZ2840" s="395">
        <v>0</v>
      </c>
      <c r="BA2840" s="395">
        <v>0</v>
      </c>
      <c r="BB2840" s="395">
        <v>0</v>
      </c>
      <c r="BC2840" s="395">
        <v>0</v>
      </c>
      <c r="BD2840" s="115"/>
      <c r="BE2840" s="115"/>
      <c r="BF2840" s="115"/>
      <c r="BG2840" s="115"/>
      <c r="BH2840" s="115"/>
      <c r="BI2840" s="115"/>
      <c r="BJ2840" s="115"/>
      <c r="BK2840" s="115"/>
      <c r="BQ2840" s="74" t="str">
        <f t="shared" si="1580"/>
        <v xml:space="preserve"> </v>
      </c>
      <c r="BR2840" s="120" t="str">
        <f t="shared" si="1581"/>
        <v xml:space="preserve"> </v>
      </c>
      <c r="BS2840" s="120" t="str">
        <f t="shared" si="1582"/>
        <v xml:space="preserve"> </v>
      </c>
      <c r="BU2840" s="74" t="str">
        <f t="shared" si="1583"/>
        <v xml:space="preserve"> </v>
      </c>
      <c r="BV2840" s="120" t="str">
        <f t="shared" si="1584"/>
        <v xml:space="preserve"> </v>
      </c>
      <c r="BW2840" s="120" t="str">
        <f t="shared" si="1585"/>
        <v xml:space="preserve">  </v>
      </c>
      <c r="BY2840" s="74" t="str">
        <f t="shared" si="1586"/>
        <v xml:space="preserve"> </v>
      </c>
      <c r="BZ2840" s="120" t="str">
        <f t="shared" si="1587"/>
        <v xml:space="preserve"> </v>
      </c>
      <c r="CA2840" s="120" t="str">
        <f t="shared" si="1588"/>
        <v xml:space="preserve"> </v>
      </c>
      <c r="CC2840" s="115" t="str">
        <f t="shared" si="1589"/>
        <v xml:space="preserve"> </v>
      </c>
      <c r="CD2840" s="120" t="str">
        <f t="shared" si="1590"/>
        <v xml:space="preserve"> </v>
      </c>
      <c r="CE2840" s="417" t="str">
        <f t="shared" si="1591"/>
        <v xml:space="preserve"> </v>
      </c>
      <c r="CF2840" s="115"/>
      <c r="CG2840" s="115" t="str">
        <f t="shared" si="1592"/>
        <v xml:space="preserve"> </v>
      </c>
      <c r="CH2840" s="120" t="str">
        <f t="shared" si="1593"/>
        <v xml:space="preserve"> </v>
      </c>
      <c r="CI2840" s="417" t="str">
        <f t="shared" si="1594"/>
        <v xml:space="preserve"> </v>
      </c>
      <c r="CJ2840" s="115"/>
      <c r="CK2840" s="115" t="str">
        <f t="shared" si="1595"/>
        <v xml:space="preserve"> </v>
      </c>
      <c r="CL2840" s="120" t="str">
        <f t="shared" si="1596"/>
        <v xml:space="preserve"> </v>
      </c>
      <c r="CM2840" s="417" t="str">
        <f t="shared" si="1598"/>
        <v xml:space="preserve"> </v>
      </c>
      <c r="IS2840" s="111"/>
    </row>
    <row r="2841" spans="2:253" s="74" customFormat="1" ht="17.100000000000001" hidden="1" customHeight="1" x14ac:dyDescent="0.25">
      <c r="B2841" s="504">
        <f>IF(AND('Flanged Parts'!F29&gt;0,'Flanged Parts'!$BB$6=1),'Flanged Parts'!F29,0)</f>
        <v>0</v>
      </c>
      <c r="C2841" s="508">
        <v>32</v>
      </c>
      <c r="D2841" s="541" t="s">
        <v>1085</v>
      </c>
      <c r="E2841" s="541" t="s">
        <v>1342</v>
      </c>
      <c r="F2841" s="508"/>
      <c r="G2841" s="509" t="s">
        <v>1098</v>
      </c>
      <c r="H2841" s="524"/>
      <c r="I2841" s="1035"/>
      <c r="J2841" s="1036"/>
      <c r="K2841" s="516" t="s">
        <v>1094</v>
      </c>
      <c r="L2841" s="535"/>
      <c r="M2841" s="517" t="str">
        <f t="shared" si="1599"/>
        <v>Y</v>
      </c>
      <c r="N2841" s="514">
        <f t="shared" si="1571"/>
        <v>39.479999999999997</v>
      </c>
      <c r="O2841" s="514">
        <f t="shared" si="1600"/>
        <v>0</v>
      </c>
      <c r="P2841" s="680">
        <f>'KB Duct Parts'!$AE$3</f>
        <v>0</v>
      </c>
      <c r="Q2841" s="681">
        <f t="shared" si="1566"/>
        <v>0</v>
      </c>
      <c r="R2841" s="682">
        <f t="shared" si="1567"/>
        <v>0</v>
      </c>
      <c r="S2841" s="716">
        <f t="shared" si="1572"/>
        <v>0.2</v>
      </c>
      <c r="T2841" s="679">
        <f t="shared" si="1568"/>
        <v>0</v>
      </c>
      <c r="U2841" s="679">
        <f t="shared" si="1569"/>
        <v>0</v>
      </c>
      <c r="Y2841" s="120"/>
      <c r="AD2841" s="81"/>
      <c r="AF2841" s="370"/>
      <c r="AG2841" s="374"/>
      <c r="AH2841" s="378"/>
      <c r="AI2841" s="381"/>
      <c r="AJ2841" s="386"/>
      <c r="AK2841" s="391"/>
      <c r="AL2841" s="386"/>
      <c r="AM2841" s="363">
        <f t="shared" si="1597"/>
        <v>1</v>
      </c>
      <c r="AN2841" s="729">
        <v>39.479999999999997</v>
      </c>
      <c r="AO2841" s="78"/>
      <c r="AP2841" s="78"/>
      <c r="AQ2841" s="78"/>
      <c r="AR2841" s="78"/>
      <c r="AS2841" s="78"/>
      <c r="AT2841" s="78"/>
      <c r="AU2841" s="363"/>
      <c r="AV2841" s="393"/>
      <c r="AW2841" s="395"/>
      <c r="AX2841" s="395">
        <v>0</v>
      </c>
      <c r="AY2841" s="395">
        <v>0</v>
      </c>
      <c r="AZ2841" s="395">
        <v>0</v>
      </c>
      <c r="BA2841" s="395">
        <v>0</v>
      </c>
      <c r="BB2841" s="395">
        <v>0</v>
      </c>
      <c r="BC2841" s="395">
        <v>0</v>
      </c>
      <c r="BD2841" s="115"/>
      <c r="BE2841" s="115"/>
      <c r="BF2841" s="115"/>
      <c r="BG2841" s="115"/>
      <c r="BH2841" s="115"/>
      <c r="BI2841" s="115"/>
      <c r="BJ2841" s="115"/>
      <c r="BK2841" s="115"/>
      <c r="BQ2841" s="74" t="str">
        <f t="shared" si="1580"/>
        <v xml:space="preserve"> </v>
      </c>
      <c r="BR2841" s="120" t="str">
        <f t="shared" si="1581"/>
        <v xml:space="preserve"> </v>
      </c>
      <c r="BS2841" s="120" t="str">
        <f t="shared" si="1582"/>
        <v xml:space="preserve"> </v>
      </c>
      <c r="BU2841" s="74" t="str">
        <f t="shared" si="1583"/>
        <v xml:space="preserve"> </v>
      </c>
      <c r="BV2841" s="120" t="str">
        <f t="shared" si="1584"/>
        <v xml:space="preserve"> </v>
      </c>
      <c r="BW2841" s="120" t="str">
        <f t="shared" si="1585"/>
        <v xml:space="preserve">  </v>
      </c>
      <c r="BY2841" s="74" t="str">
        <f t="shared" si="1586"/>
        <v xml:space="preserve"> </v>
      </c>
      <c r="BZ2841" s="120" t="str">
        <f t="shared" si="1587"/>
        <v xml:space="preserve"> </v>
      </c>
      <c r="CA2841" s="120" t="str">
        <f t="shared" si="1588"/>
        <v xml:space="preserve"> </v>
      </c>
      <c r="CC2841" s="115" t="str">
        <f t="shared" si="1589"/>
        <v xml:space="preserve"> </v>
      </c>
      <c r="CD2841" s="120" t="str">
        <f t="shared" si="1590"/>
        <v xml:space="preserve"> </v>
      </c>
      <c r="CE2841" s="417" t="str">
        <f t="shared" si="1591"/>
        <v xml:space="preserve"> </v>
      </c>
      <c r="CF2841" s="115"/>
      <c r="CG2841" s="115" t="str">
        <f t="shared" si="1592"/>
        <v xml:space="preserve"> </v>
      </c>
      <c r="CH2841" s="120" t="str">
        <f t="shared" si="1593"/>
        <v xml:space="preserve"> </v>
      </c>
      <c r="CI2841" s="417" t="str">
        <f t="shared" si="1594"/>
        <v xml:space="preserve"> </v>
      </c>
      <c r="CJ2841" s="115"/>
      <c r="CK2841" s="115" t="str">
        <f t="shared" si="1595"/>
        <v xml:space="preserve"> </v>
      </c>
      <c r="CL2841" s="120" t="str">
        <f t="shared" si="1596"/>
        <v xml:space="preserve"> </v>
      </c>
      <c r="CM2841" s="417" t="str">
        <f t="shared" si="1598"/>
        <v xml:space="preserve"> </v>
      </c>
      <c r="IS2841" s="111"/>
    </row>
    <row r="2842" spans="2:253" s="74" customFormat="1" ht="17.100000000000001" hidden="1" customHeight="1" x14ac:dyDescent="0.25">
      <c r="B2842" s="504">
        <f>IF(AND('Flanged Parts'!F30&gt;0,'Flanged Parts'!$BB$6=1),'Flanged Parts'!F30,0)</f>
        <v>0</v>
      </c>
      <c r="C2842" s="508">
        <v>34</v>
      </c>
      <c r="D2842" s="541" t="s">
        <v>1086</v>
      </c>
      <c r="E2842" s="541" t="s">
        <v>1343</v>
      </c>
      <c r="F2842" s="508"/>
      <c r="G2842" s="509" t="s">
        <v>1098</v>
      </c>
      <c r="H2842" s="524"/>
      <c r="I2842" s="1035"/>
      <c r="J2842" s="1036"/>
      <c r="K2842" s="516" t="s">
        <v>1094</v>
      </c>
      <c r="L2842" s="535"/>
      <c r="M2842" s="517" t="str">
        <f t="shared" si="1599"/>
        <v>Y</v>
      </c>
      <c r="N2842" s="514">
        <f t="shared" si="1571"/>
        <v>39.479999999999997</v>
      </c>
      <c r="O2842" s="514">
        <f t="shared" si="1600"/>
        <v>0</v>
      </c>
      <c r="P2842" s="680">
        <f>'KB Duct Parts'!$AE$3</f>
        <v>0</v>
      </c>
      <c r="Q2842" s="681">
        <f t="shared" ref="Q2842:Q2905" si="1601">IF(B2842&gt;0,N2842*(1-P2842),0)</f>
        <v>0</v>
      </c>
      <c r="R2842" s="682">
        <f t="shared" ref="R2842:R2905" si="1602">B2842*Q2842</f>
        <v>0</v>
      </c>
      <c r="S2842" s="716">
        <f t="shared" si="1572"/>
        <v>0.2</v>
      </c>
      <c r="T2842" s="679">
        <f t="shared" ref="T2842:T2905" si="1603">ROUND(IF(B2842&gt;0,((N2842*(1-(1*S2842)))),0),2)</f>
        <v>0</v>
      </c>
      <c r="U2842" s="679">
        <f t="shared" ref="U2842:U2905" si="1604">B2842*T2842</f>
        <v>0</v>
      </c>
      <c r="Y2842" s="120"/>
      <c r="AD2842" s="81"/>
      <c r="AF2842" s="370"/>
      <c r="AG2842" s="374"/>
      <c r="AH2842" s="378"/>
      <c r="AI2842" s="381"/>
      <c r="AJ2842" s="386"/>
      <c r="AK2842" s="391"/>
      <c r="AL2842" s="386"/>
      <c r="AM2842" s="363">
        <f t="shared" si="1597"/>
        <v>1</v>
      </c>
      <c r="AN2842" s="729">
        <v>39.479999999999997</v>
      </c>
      <c r="AO2842" s="78"/>
      <c r="AP2842" s="78"/>
      <c r="AQ2842" s="78"/>
      <c r="AR2842" s="78"/>
      <c r="AS2842" s="78"/>
      <c r="AT2842" s="78"/>
      <c r="AU2842" s="363"/>
      <c r="AV2842" s="393"/>
      <c r="AW2842" s="395"/>
      <c r="AX2842" s="395">
        <v>0</v>
      </c>
      <c r="AY2842" s="395">
        <v>0</v>
      </c>
      <c r="AZ2842" s="395">
        <v>0</v>
      </c>
      <c r="BA2842" s="395">
        <v>0</v>
      </c>
      <c r="BB2842" s="395">
        <v>0</v>
      </c>
      <c r="BC2842" s="395">
        <v>0</v>
      </c>
      <c r="BD2842" s="115"/>
      <c r="BE2842" s="115"/>
      <c r="BF2842" s="115"/>
      <c r="BG2842" s="115"/>
      <c r="BH2842" s="115"/>
      <c r="BI2842" s="115"/>
      <c r="BJ2842" s="115"/>
      <c r="BK2842" s="115"/>
      <c r="BQ2842" s="74" t="str">
        <f t="shared" si="1580"/>
        <v xml:space="preserve"> </v>
      </c>
      <c r="BR2842" s="120" t="str">
        <f t="shared" si="1581"/>
        <v xml:space="preserve"> </v>
      </c>
      <c r="BS2842" s="120" t="str">
        <f t="shared" si="1582"/>
        <v xml:space="preserve"> </v>
      </c>
      <c r="BU2842" s="74" t="str">
        <f t="shared" si="1583"/>
        <v xml:space="preserve"> </v>
      </c>
      <c r="BV2842" s="120" t="str">
        <f t="shared" si="1584"/>
        <v xml:space="preserve"> </v>
      </c>
      <c r="BW2842" s="120" t="str">
        <f t="shared" si="1585"/>
        <v xml:space="preserve">  </v>
      </c>
      <c r="BY2842" s="74" t="str">
        <f t="shared" si="1586"/>
        <v xml:space="preserve"> </v>
      </c>
      <c r="BZ2842" s="120" t="str">
        <f t="shared" si="1587"/>
        <v xml:space="preserve"> </v>
      </c>
      <c r="CA2842" s="120" t="str">
        <f t="shared" si="1588"/>
        <v xml:space="preserve"> </v>
      </c>
      <c r="CC2842" s="115" t="str">
        <f t="shared" si="1589"/>
        <v xml:space="preserve"> </v>
      </c>
      <c r="CD2842" s="120" t="str">
        <f t="shared" si="1590"/>
        <v xml:space="preserve"> </v>
      </c>
      <c r="CE2842" s="417" t="str">
        <f t="shared" si="1591"/>
        <v xml:space="preserve"> </v>
      </c>
      <c r="CF2842" s="115"/>
      <c r="CG2842" s="115" t="str">
        <f t="shared" si="1592"/>
        <v xml:space="preserve"> </v>
      </c>
      <c r="CH2842" s="120" t="str">
        <f t="shared" si="1593"/>
        <v xml:space="preserve"> </v>
      </c>
      <c r="CI2842" s="417" t="str">
        <f t="shared" si="1594"/>
        <v xml:space="preserve"> </v>
      </c>
      <c r="CJ2842" s="115"/>
      <c r="CK2842" s="115" t="str">
        <f t="shared" si="1595"/>
        <v xml:space="preserve"> </v>
      </c>
      <c r="CL2842" s="120" t="str">
        <f t="shared" si="1596"/>
        <v xml:space="preserve"> </v>
      </c>
      <c r="CM2842" s="417" t="str">
        <f t="shared" si="1598"/>
        <v xml:space="preserve"> </v>
      </c>
      <c r="IS2842" s="111"/>
    </row>
    <row r="2843" spans="2:253" s="74" customFormat="1" ht="17.100000000000001" hidden="1" customHeight="1" x14ac:dyDescent="0.25">
      <c r="B2843" s="504">
        <f>IF(AND('Flanged Parts'!F31&gt;0,'Flanged Parts'!$BB$6=1),'Flanged Parts'!F31,0)</f>
        <v>0</v>
      </c>
      <c r="C2843" s="508">
        <v>36</v>
      </c>
      <c r="D2843" s="541" t="s">
        <v>1087</v>
      </c>
      <c r="E2843" s="541" t="s">
        <v>1344</v>
      </c>
      <c r="F2843" s="508"/>
      <c r="G2843" s="509" t="s">
        <v>1098</v>
      </c>
      <c r="H2843" s="524"/>
      <c r="I2843" s="1035"/>
      <c r="J2843" s="1036"/>
      <c r="K2843" s="516" t="s">
        <v>1094</v>
      </c>
      <c r="L2843" s="535"/>
      <c r="M2843" s="517" t="str">
        <f t="shared" si="1599"/>
        <v>Y</v>
      </c>
      <c r="N2843" s="514">
        <f t="shared" si="1571"/>
        <v>42.94</v>
      </c>
      <c r="O2843" s="514">
        <f t="shared" si="1600"/>
        <v>0</v>
      </c>
      <c r="P2843" s="680">
        <f>'KB Duct Parts'!$AE$3</f>
        <v>0</v>
      </c>
      <c r="Q2843" s="681">
        <f t="shared" si="1601"/>
        <v>0</v>
      </c>
      <c r="R2843" s="682">
        <f t="shared" si="1602"/>
        <v>0</v>
      </c>
      <c r="S2843" s="716">
        <f t="shared" si="1572"/>
        <v>0.2</v>
      </c>
      <c r="T2843" s="679">
        <f t="shared" si="1603"/>
        <v>0</v>
      </c>
      <c r="U2843" s="679">
        <f t="shared" si="1604"/>
        <v>0</v>
      </c>
      <c r="Y2843" s="120"/>
      <c r="AD2843" s="81"/>
      <c r="AF2843" s="370"/>
      <c r="AG2843" s="374"/>
      <c r="AH2843" s="378"/>
      <c r="AI2843" s="381"/>
      <c r="AJ2843" s="386"/>
      <c r="AK2843" s="391"/>
      <c r="AL2843" s="386"/>
      <c r="AM2843" s="363">
        <f t="shared" si="1597"/>
        <v>1</v>
      </c>
      <c r="AN2843" s="729">
        <v>42.94</v>
      </c>
      <c r="AO2843" s="78"/>
      <c r="AP2843" s="78"/>
      <c r="AQ2843" s="78"/>
      <c r="AR2843" s="78"/>
      <c r="AS2843" s="78"/>
      <c r="AT2843" s="78"/>
      <c r="AU2843" s="363"/>
      <c r="AV2843" s="393"/>
      <c r="AW2843" s="395"/>
      <c r="AX2843" s="395">
        <v>0</v>
      </c>
      <c r="AY2843" s="395">
        <v>0</v>
      </c>
      <c r="AZ2843" s="395">
        <v>0</v>
      </c>
      <c r="BA2843" s="395">
        <v>0</v>
      </c>
      <c r="BB2843" s="395">
        <v>0</v>
      </c>
      <c r="BC2843" s="395">
        <v>0</v>
      </c>
      <c r="BD2843" s="115"/>
      <c r="BE2843" s="115"/>
      <c r="BF2843" s="115"/>
      <c r="BG2843" s="115"/>
      <c r="BH2843" s="115"/>
      <c r="BI2843" s="115"/>
      <c r="BJ2843" s="115"/>
      <c r="BK2843" s="115"/>
      <c r="BQ2843" s="74" t="str">
        <f t="shared" si="1580"/>
        <v xml:space="preserve"> </v>
      </c>
      <c r="BR2843" s="120" t="str">
        <f t="shared" si="1581"/>
        <v xml:space="preserve"> </v>
      </c>
      <c r="BS2843" s="120" t="str">
        <f t="shared" si="1582"/>
        <v xml:space="preserve"> </v>
      </c>
      <c r="BU2843" s="74" t="str">
        <f t="shared" si="1583"/>
        <v xml:space="preserve"> </v>
      </c>
      <c r="BV2843" s="120" t="str">
        <f t="shared" si="1584"/>
        <v xml:space="preserve"> </v>
      </c>
      <c r="BW2843" s="120" t="str">
        <f t="shared" si="1585"/>
        <v xml:space="preserve">  </v>
      </c>
      <c r="BY2843" s="74" t="str">
        <f t="shared" si="1586"/>
        <v xml:space="preserve"> </v>
      </c>
      <c r="BZ2843" s="120" t="str">
        <f t="shared" si="1587"/>
        <v xml:space="preserve"> </v>
      </c>
      <c r="CA2843" s="120" t="str">
        <f t="shared" si="1588"/>
        <v xml:space="preserve"> </v>
      </c>
      <c r="CC2843" s="115" t="str">
        <f t="shared" si="1589"/>
        <v xml:space="preserve"> </v>
      </c>
      <c r="CD2843" s="120" t="str">
        <f t="shared" si="1590"/>
        <v xml:space="preserve"> </v>
      </c>
      <c r="CE2843" s="417" t="str">
        <f t="shared" si="1591"/>
        <v xml:space="preserve"> </v>
      </c>
      <c r="CF2843" s="115"/>
      <c r="CG2843" s="115" t="str">
        <f t="shared" si="1592"/>
        <v xml:space="preserve"> </v>
      </c>
      <c r="CH2843" s="120" t="str">
        <f t="shared" si="1593"/>
        <v xml:space="preserve"> </v>
      </c>
      <c r="CI2843" s="417" t="str">
        <f t="shared" si="1594"/>
        <v xml:space="preserve"> </v>
      </c>
      <c r="CJ2843" s="115"/>
      <c r="CK2843" s="115" t="str">
        <f t="shared" si="1595"/>
        <v xml:space="preserve"> </v>
      </c>
      <c r="CL2843" s="120" t="str">
        <f t="shared" si="1596"/>
        <v xml:space="preserve"> </v>
      </c>
      <c r="CM2843" s="417" t="str">
        <f t="shared" si="1598"/>
        <v xml:space="preserve"> </v>
      </c>
      <c r="IS2843" s="111"/>
    </row>
    <row r="2844" spans="2:253" s="74" customFormat="1" ht="17.100000000000001" hidden="1" customHeight="1" x14ac:dyDescent="0.25">
      <c r="B2844" s="504">
        <f>IF(AND('Flanged Parts'!F32&gt;0,'Flanged Parts'!$BB$6=1),'Flanged Parts'!F32,0)</f>
        <v>0</v>
      </c>
      <c r="C2844" s="508">
        <v>38</v>
      </c>
      <c r="D2844" s="541" t="s">
        <v>1088</v>
      </c>
      <c r="E2844" s="541" t="s">
        <v>1345</v>
      </c>
      <c r="F2844" s="508"/>
      <c r="G2844" s="509" t="s">
        <v>1098</v>
      </c>
      <c r="H2844" s="524"/>
      <c r="I2844" s="1035"/>
      <c r="J2844" s="1036"/>
      <c r="K2844" s="516" t="s">
        <v>1094</v>
      </c>
      <c r="L2844" s="535"/>
      <c r="M2844" s="517" t="str">
        <f t="shared" si="1599"/>
        <v>Y</v>
      </c>
      <c r="N2844" s="514">
        <f t="shared" si="1571"/>
        <v>43.58</v>
      </c>
      <c r="O2844" s="514">
        <f t="shared" si="1600"/>
        <v>0</v>
      </c>
      <c r="P2844" s="680">
        <f>'KB Duct Parts'!$AE$3</f>
        <v>0</v>
      </c>
      <c r="Q2844" s="681">
        <f t="shared" si="1601"/>
        <v>0</v>
      </c>
      <c r="R2844" s="682">
        <f t="shared" si="1602"/>
        <v>0</v>
      </c>
      <c r="S2844" s="716">
        <f t="shared" si="1572"/>
        <v>0.2</v>
      </c>
      <c r="T2844" s="679">
        <f t="shared" si="1603"/>
        <v>0</v>
      </c>
      <c r="U2844" s="679">
        <f t="shared" si="1604"/>
        <v>0</v>
      </c>
      <c r="Y2844" s="120"/>
      <c r="AD2844" s="81"/>
      <c r="AF2844" s="370"/>
      <c r="AG2844" s="374"/>
      <c r="AH2844" s="378"/>
      <c r="AI2844" s="381"/>
      <c r="AJ2844" s="386"/>
      <c r="AK2844" s="391"/>
      <c r="AL2844" s="386"/>
      <c r="AM2844" s="363">
        <f t="shared" si="1597"/>
        <v>1</v>
      </c>
      <c r="AN2844" s="729">
        <v>43.58</v>
      </c>
      <c r="AO2844" s="78"/>
      <c r="AP2844" s="78"/>
      <c r="AQ2844" s="78"/>
      <c r="AR2844" s="78"/>
      <c r="AS2844" s="78"/>
      <c r="AT2844" s="78"/>
      <c r="AU2844" s="363"/>
      <c r="AV2844" s="393"/>
      <c r="AW2844" s="395"/>
      <c r="AX2844" s="395">
        <v>0</v>
      </c>
      <c r="AY2844" s="395">
        <v>0</v>
      </c>
      <c r="AZ2844" s="395">
        <v>0</v>
      </c>
      <c r="BA2844" s="395">
        <v>0</v>
      </c>
      <c r="BB2844" s="395">
        <v>0</v>
      </c>
      <c r="BC2844" s="395">
        <v>0</v>
      </c>
      <c r="BD2844" s="115"/>
      <c r="BE2844" s="115"/>
      <c r="BF2844" s="115"/>
      <c r="BG2844" s="115"/>
      <c r="BH2844" s="115"/>
      <c r="BI2844" s="115"/>
      <c r="BJ2844" s="115"/>
      <c r="BK2844" s="115"/>
      <c r="BQ2844" s="74" t="str">
        <f t="shared" si="1580"/>
        <v xml:space="preserve"> </v>
      </c>
      <c r="BR2844" s="120" t="str">
        <f t="shared" si="1581"/>
        <v xml:space="preserve"> </v>
      </c>
      <c r="BS2844" s="120" t="str">
        <f t="shared" si="1582"/>
        <v xml:space="preserve"> </v>
      </c>
      <c r="BU2844" s="74" t="str">
        <f t="shared" si="1583"/>
        <v xml:space="preserve"> </v>
      </c>
      <c r="BV2844" s="120" t="str">
        <f t="shared" si="1584"/>
        <v xml:space="preserve"> </v>
      </c>
      <c r="BW2844" s="120" t="str">
        <f t="shared" si="1585"/>
        <v xml:space="preserve">  </v>
      </c>
      <c r="BY2844" s="74" t="str">
        <f t="shared" si="1586"/>
        <v xml:space="preserve"> </v>
      </c>
      <c r="BZ2844" s="120" t="str">
        <f t="shared" si="1587"/>
        <v xml:space="preserve"> </v>
      </c>
      <c r="CA2844" s="120" t="str">
        <f t="shared" si="1588"/>
        <v xml:space="preserve"> </v>
      </c>
      <c r="CC2844" s="115" t="str">
        <f t="shared" si="1589"/>
        <v xml:space="preserve"> </v>
      </c>
      <c r="CD2844" s="120" t="str">
        <f t="shared" si="1590"/>
        <v xml:space="preserve"> </v>
      </c>
      <c r="CE2844" s="417" t="str">
        <f t="shared" si="1591"/>
        <v xml:space="preserve"> </v>
      </c>
      <c r="CF2844" s="115"/>
      <c r="CG2844" s="115" t="str">
        <f t="shared" si="1592"/>
        <v xml:space="preserve"> </v>
      </c>
      <c r="CH2844" s="120" t="str">
        <f t="shared" si="1593"/>
        <v xml:space="preserve"> </v>
      </c>
      <c r="CI2844" s="417" t="str">
        <f t="shared" si="1594"/>
        <v xml:space="preserve"> </v>
      </c>
      <c r="CJ2844" s="115"/>
      <c r="CK2844" s="115" t="str">
        <f t="shared" si="1595"/>
        <v xml:space="preserve"> </v>
      </c>
      <c r="CL2844" s="120" t="str">
        <f t="shared" si="1596"/>
        <v xml:space="preserve"> </v>
      </c>
      <c r="CM2844" s="417" t="str">
        <f t="shared" si="1598"/>
        <v xml:space="preserve"> </v>
      </c>
      <c r="IS2844" s="111"/>
    </row>
    <row r="2845" spans="2:253" s="74" customFormat="1" ht="17.100000000000001" hidden="1" customHeight="1" x14ac:dyDescent="0.25">
      <c r="B2845" s="504">
        <f>IF(AND('Flanged Parts'!F33&gt;0,'Flanged Parts'!$BB$6=1),'Flanged Parts'!F33,0)</f>
        <v>0</v>
      </c>
      <c r="C2845" s="508">
        <v>40</v>
      </c>
      <c r="D2845" s="541" t="s">
        <v>1089</v>
      </c>
      <c r="E2845" s="541" t="s">
        <v>1346</v>
      </c>
      <c r="F2845" s="508"/>
      <c r="G2845" s="509" t="s">
        <v>1098</v>
      </c>
      <c r="H2845" s="524"/>
      <c r="I2845" s="1035"/>
      <c r="J2845" s="1036"/>
      <c r="K2845" s="516" t="s">
        <v>1094</v>
      </c>
      <c r="L2845" s="535"/>
      <c r="M2845" s="517" t="str">
        <f t="shared" si="1599"/>
        <v>Y</v>
      </c>
      <c r="N2845" s="514">
        <f t="shared" si="1571"/>
        <v>46.89</v>
      </c>
      <c r="O2845" s="514">
        <f t="shared" si="1600"/>
        <v>0</v>
      </c>
      <c r="P2845" s="680">
        <f>'KB Duct Parts'!$AE$3</f>
        <v>0</v>
      </c>
      <c r="Q2845" s="681">
        <f t="shared" si="1601"/>
        <v>0</v>
      </c>
      <c r="R2845" s="682">
        <f t="shared" si="1602"/>
        <v>0</v>
      </c>
      <c r="S2845" s="716">
        <f t="shared" si="1572"/>
        <v>0.2</v>
      </c>
      <c r="T2845" s="679">
        <f t="shared" si="1603"/>
        <v>0</v>
      </c>
      <c r="U2845" s="679">
        <f t="shared" si="1604"/>
        <v>0</v>
      </c>
      <c r="Y2845" s="120"/>
      <c r="AD2845" s="81"/>
      <c r="AF2845" s="370"/>
      <c r="AG2845" s="374"/>
      <c r="AH2845" s="378"/>
      <c r="AI2845" s="381"/>
      <c r="AJ2845" s="386"/>
      <c r="AK2845" s="391"/>
      <c r="AL2845" s="386"/>
      <c r="AM2845" s="363">
        <f t="shared" si="1597"/>
        <v>1</v>
      </c>
      <c r="AN2845" s="729">
        <v>46.89</v>
      </c>
      <c r="AO2845" s="78"/>
      <c r="AP2845" s="78"/>
      <c r="AQ2845" s="78"/>
      <c r="AR2845" s="78"/>
      <c r="AS2845" s="78"/>
      <c r="AT2845" s="78"/>
      <c r="AU2845" s="363"/>
      <c r="AV2845" s="393"/>
      <c r="AW2845" s="395"/>
      <c r="AX2845" s="395">
        <v>0</v>
      </c>
      <c r="AY2845" s="395">
        <v>0</v>
      </c>
      <c r="AZ2845" s="395">
        <v>0</v>
      </c>
      <c r="BA2845" s="395">
        <v>0</v>
      </c>
      <c r="BB2845" s="395">
        <v>0</v>
      </c>
      <c r="BC2845" s="395">
        <v>0</v>
      </c>
      <c r="BD2845" s="115"/>
      <c r="BE2845" s="115"/>
      <c r="BF2845" s="115"/>
      <c r="BG2845" s="115"/>
      <c r="BH2845" s="115"/>
      <c r="BI2845" s="115"/>
      <c r="BJ2845" s="115"/>
      <c r="BK2845" s="115"/>
      <c r="BQ2845" s="74" t="str">
        <f t="shared" si="1580"/>
        <v xml:space="preserve"> </v>
      </c>
      <c r="BR2845" s="120" t="str">
        <f t="shared" si="1581"/>
        <v xml:space="preserve"> </v>
      </c>
      <c r="BS2845" s="120" t="str">
        <f t="shared" si="1582"/>
        <v xml:space="preserve"> </v>
      </c>
      <c r="BU2845" s="74" t="str">
        <f t="shared" si="1583"/>
        <v xml:space="preserve"> </v>
      </c>
      <c r="BV2845" s="120" t="str">
        <f t="shared" si="1584"/>
        <v xml:space="preserve"> </v>
      </c>
      <c r="BW2845" s="120" t="str">
        <f t="shared" si="1585"/>
        <v xml:space="preserve">  </v>
      </c>
      <c r="BY2845" s="74" t="str">
        <f t="shared" si="1586"/>
        <v xml:space="preserve"> </v>
      </c>
      <c r="BZ2845" s="120" t="str">
        <f t="shared" si="1587"/>
        <v xml:space="preserve"> </v>
      </c>
      <c r="CA2845" s="120" t="str">
        <f t="shared" si="1588"/>
        <v xml:space="preserve"> </v>
      </c>
      <c r="CC2845" s="115" t="str">
        <f t="shared" si="1589"/>
        <v xml:space="preserve"> </v>
      </c>
      <c r="CD2845" s="120" t="str">
        <f t="shared" si="1590"/>
        <v xml:space="preserve"> </v>
      </c>
      <c r="CE2845" s="417" t="str">
        <f t="shared" si="1591"/>
        <v xml:space="preserve"> </v>
      </c>
      <c r="CF2845" s="115"/>
      <c r="CG2845" s="115" t="str">
        <f t="shared" si="1592"/>
        <v xml:space="preserve"> </v>
      </c>
      <c r="CH2845" s="120" t="str">
        <f t="shared" si="1593"/>
        <v xml:space="preserve"> </v>
      </c>
      <c r="CI2845" s="417" t="str">
        <f t="shared" si="1594"/>
        <v xml:space="preserve"> </v>
      </c>
      <c r="CJ2845" s="115"/>
      <c r="CK2845" s="115" t="str">
        <f t="shared" si="1595"/>
        <v xml:space="preserve"> </v>
      </c>
      <c r="CL2845" s="120" t="str">
        <f t="shared" si="1596"/>
        <v xml:space="preserve"> </v>
      </c>
      <c r="CM2845" s="417" t="str">
        <f t="shared" si="1598"/>
        <v xml:space="preserve"> </v>
      </c>
      <c r="IS2845" s="111"/>
    </row>
    <row r="2846" spans="2:253" s="74" customFormat="1" ht="17.100000000000001" hidden="1" customHeight="1" x14ac:dyDescent="0.25">
      <c r="B2846" s="504">
        <f>IF(AND('Flanged Parts'!F34&gt;0,'Flanged Parts'!$BB$6=1),'Flanged Parts'!F34,0)</f>
        <v>0</v>
      </c>
      <c r="C2846" s="508">
        <v>42</v>
      </c>
      <c r="D2846" s="541" t="s">
        <v>1090</v>
      </c>
      <c r="E2846" s="541" t="s">
        <v>1347</v>
      </c>
      <c r="F2846" s="508"/>
      <c r="G2846" s="509" t="s">
        <v>1098</v>
      </c>
      <c r="H2846" s="524"/>
      <c r="I2846" s="1035"/>
      <c r="J2846" s="1036"/>
      <c r="K2846" s="516" t="s">
        <v>1094</v>
      </c>
      <c r="L2846" s="535"/>
      <c r="M2846" s="517" t="str">
        <f t="shared" si="1599"/>
        <v>Y</v>
      </c>
      <c r="N2846" s="514">
        <f t="shared" si="1571"/>
        <v>47.9</v>
      </c>
      <c r="O2846" s="514">
        <f t="shared" si="1600"/>
        <v>0</v>
      </c>
      <c r="P2846" s="680">
        <f>'KB Duct Parts'!$AE$3</f>
        <v>0</v>
      </c>
      <c r="Q2846" s="681">
        <f t="shared" si="1601"/>
        <v>0</v>
      </c>
      <c r="R2846" s="682">
        <f t="shared" si="1602"/>
        <v>0</v>
      </c>
      <c r="S2846" s="716">
        <f t="shared" si="1572"/>
        <v>0.2</v>
      </c>
      <c r="T2846" s="679">
        <f t="shared" si="1603"/>
        <v>0</v>
      </c>
      <c r="U2846" s="679">
        <f t="shared" si="1604"/>
        <v>0</v>
      </c>
      <c r="Y2846" s="120"/>
      <c r="AD2846" s="81"/>
      <c r="AF2846" s="370"/>
      <c r="AG2846" s="374"/>
      <c r="AH2846" s="378"/>
      <c r="AI2846" s="381"/>
      <c r="AJ2846" s="386"/>
      <c r="AK2846" s="391"/>
      <c r="AL2846" s="386"/>
      <c r="AM2846" s="363">
        <f t="shared" si="1597"/>
        <v>1</v>
      </c>
      <c r="AN2846" s="729">
        <v>47.9</v>
      </c>
      <c r="AO2846" s="78"/>
      <c r="AP2846" s="78"/>
      <c r="AQ2846" s="78"/>
      <c r="AR2846" s="78"/>
      <c r="AS2846" s="78"/>
      <c r="AT2846" s="78"/>
      <c r="AU2846" s="363"/>
      <c r="AV2846" s="393"/>
      <c r="AW2846" s="395"/>
      <c r="AX2846" s="395">
        <v>0</v>
      </c>
      <c r="AY2846" s="395">
        <v>0</v>
      </c>
      <c r="AZ2846" s="395">
        <v>0</v>
      </c>
      <c r="BA2846" s="395">
        <v>0</v>
      </c>
      <c r="BB2846" s="395">
        <v>0</v>
      </c>
      <c r="BC2846" s="395">
        <v>0</v>
      </c>
      <c r="BD2846" s="115"/>
      <c r="BE2846" s="115"/>
      <c r="BF2846" s="115"/>
      <c r="BG2846" s="115"/>
      <c r="BH2846" s="115"/>
      <c r="BI2846" s="115"/>
      <c r="BJ2846" s="115"/>
      <c r="BK2846" s="115"/>
      <c r="BQ2846" s="74" t="str">
        <f t="shared" si="1580"/>
        <v xml:space="preserve"> </v>
      </c>
      <c r="BR2846" s="120" t="str">
        <f t="shared" si="1581"/>
        <v xml:space="preserve"> </v>
      </c>
      <c r="BS2846" s="120" t="str">
        <f t="shared" si="1582"/>
        <v xml:space="preserve"> </v>
      </c>
      <c r="BU2846" s="74" t="str">
        <f t="shared" si="1583"/>
        <v xml:space="preserve"> </v>
      </c>
      <c r="BV2846" s="120" t="str">
        <f t="shared" si="1584"/>
        <v xml:space="preserve"> </v>
      </c>
      <c r="BW2846" s="120" t="str">
        <f t="shared" si="1585"/>
        <v xml:space="preserve">  </v>
      </c>
      <c r="BY2846" s="74" t="str">
        <f t="shared" si="1586"/>
        <v xml:space="preserve"> </v>
      </c>
      <c r="BZ2846" s="120" t="str">
        <f t="shared" si="1587"/>
        <v xml:space="preserve"> </v>
      </c>
      <c r="CA2846" s="120" t="str">
        <f t="shared" si="1588"/>
        <v xml:space="preserve"> </v>
      </c>
      <c r="CC2846" s="115" t="str">
        <f t="shared" si="1589"/>
        <v xml:space="preserve"> </v>
      </c>
      <c r="CD2846" s="120" t="str">
        <f t="shared" si="1590"/>
        <v xml:space="preserve"> </v>
      </c>
      <c r="CE2846" s="417" t="str">
        <f t="shared" si="1591"/>
        <v xml:space="preserve"> </v>
      </c>
      <c r="CF2846" s="115"/>
      <c r="CG2846" s="115" t="str">
        <f t="shared" si="1592"/>
        <v xml:space="preserve"> </v>
      </c>
      <c r="CH2846" s="120" t="str">
        <f t="shared" si="1593"/>
        <v xml:space="preserve"> </v>
      </c>
      <c r="CI2846" s="417" t="str">
        <f t="shared" si="1594"/>
        <v xml:space="preserve"> </v>
      </c>
      <c r="CJ2846" s="115"/>
      <c r="CK2846" s="115" t="str">
        <f t="shared" si="1595"/>
        <v xml:space="preserve"> </v>
      </c>
      <c r="CL2846" s="120" t="str">
        <f t="shared" si="1596"/>
        <v xml:space="preserve"> </v>
      </c>
      <c r="CM2846" s="417" t="str">
        <f t="shared" si="1598"/>
        <v xml:space="preserve"> </v>
      </c>
      <c r="IS2846" s="111"/>
    </row>
    <row r="2847" spans="2:253" s="74" customFormat="1" ht="17.100000000000001" hidden="1" customHeight="1" x14ac:dyDescent="0.25">
      <c r="B2847" s="504">
        <f>IF(AND('Flanged Parts'!F35&gt;0,'Flanged Parts'!$BB$6=1),'Flanged Parts'!F35,0)</f>
        <v>0</v>
      </c>
      <c r="C2847" s="508">
        <v>44</v>
      </c>
      <c r="D2847" s="541" t="s">
        <v>1091</v>
      </c>
      <c r="E2847" s="541" t="s">
        <v>1348</v>
      </c>
      <c r="F2847" s="508"/>
      <c r="G2847" s="509" t="s">
        <v>1098</v>
      </c>
      <c r="H2847" s="524"/>
      <c r="I2847" s="1035"/>
      <c r="J2847" s="1036"/>
      <c r="K2847" s="516" t="s">
        <v>1094</v>
      </c>
      <c r="L2847" s="535"/>
      <c r="M2847" s="517" t="str">
        <f t="shared" si="1599"/>
        <v>Y</v>
      </c>
      <c r="N2847" s="514">
        <f t="shared" si="1571"/>
        <v>50.7</v>
      </c>
      <c r="O2847" s="514">
        <f t="shared" si="1600"/>
        <v>0</v>
      </c>
      <c r="P2847" s="680">
        <f>'KB Duct Parts'!$AE$3</f>
        <v>0</v>
      </c>
      <c r="Q2847" s="681">
        <f t="shared" si="1601"/>
        <v>0</v>
      </c>
      <c r="R2847" s="682">
        <f t="shared" si="1602"/>
        <v>0</v>
      </c>
      <c r="S2847" s="716">
        <f t="shared" si="1572"/>
        <v>0.2</v>
      </c>
      <c r="T2847" s="679">
        <f t="shared" si="1603"/>
        <v>0</v>
      </c>
      <c r="U2847" s="679">
        <f t="shared" si="1604"/>
        <v>0</v>
      </c>
      <c r="Y2847" s="120"/>
      <c r="AD2847" s="81"/>
      <c r="AF2847" s="370"/>
      <c r="AG2847" s="374"/>
      <c r="AH2847" s="378"/>
      <c r="AI2847" s="381"/>
      <c r="AJ2847" s="386"/>
      <c r="AK2847" s="391"/>
      <c r="AL2847" s="386"/>
      <c r="AM2847" s="363">
        <f t="shared" si="1597"/>
        <v>1</v>
      </c>
      <c r="AN2847" s="729">
        <v>50.7</v>
      </c>
      <c r="AO2847" s="78"/>
      <c r="AP2847" s="78"/>
      <c r="AQ2847" s="78"/>
      <c r="AR2847" s="78"/>
      <c r="AS2847" s="78"/>
      <c r="AT2847" s="78"/>
      <c r="AU2847" s="363"/>
      <c r="AV2847" s="393"/>
      <c r="AW2847" s="395"/>
      <c r="AX2847" s="395">
        <v>0</v>
      </c>
      <c r="AY2847" s="395">
        <v>0</v>
      </c>
      <c r="AZ2847" s="395">
        <v>0</v>
      </c>
      <c r="BA2847" s="395">
        <v>0</v>
      </c>
      <c r="BB2847" s="395">
        <v>0</v>
      </c>
      <c r="BC2847" s="395">
        <v>0</v>
      </c>
      <c r="BD2847" s="115"/>
      <c r="BE2847" s="115"/>
      <c r="BF2847" s="115"/>
      <c r="BG2847" s="115"/>
      <c r="BH2847" s="115"/>
      <c r="BI2847" s="115"/>
      <c r="BJ2847" s="115"/>
      <c r="BK2847" s="115"/>
      <c r="BQ2847" s="74" t="str">
        <f t="shared" si="1580"/>
        <v xml:space="preserve"> </v>
      </c>
      <c r="BR2847" s="120" t="str">
        <f t="shared" si="1581"/>
        <v xml:space="preserve"> </v>
      </c>
      <c r="BS2847" s="120" t="str">
        <f t="shared" si="1582"/>
        <v xml:space="preserve"> </v>
      </c>
      <c r="BU2847" s="74" t="str">
        <f t="shared" si="1583"/>
        <v xml:space="preserve"> </v>
      </c>
      <c r="BV2847" s="120" t="str">
        <f t="shared" si="1584"/>
        <v xml:space="preserve"> </v>
      </c>
      <c r="BW2847" s="120" t="str">
        <f t="shared" si="1585"/>
        <v xml:space="preserve">  </v>
      </c>
      <c r="BY2847" s="74" t="str">
        <f t="shared" si="1586"/>
        <v xml:space="preserve"> </v>
      </c>
      <c r="BZ2847" s="120" t="str">
        <f t="shared" si="1587"/>
        <v xml:space="preserve"> </v>
      </c>
      <c r="CA2847" s="120" t="str">
        <f t="shared" si="1588"/>
        <v xml:space="preserve"> </v>
      </c>
      <c r="CC2847" s="115" t="str">
        <f t="shared" si="1589"/>
        <v xml:space="preserve"> </v>
      </c>
      <c r="CD2847" s="120" t="str">
        <f t="shared" si="1590"/>
        <v xml:space="preserve"> </v>
      </c>
      <c r="CE2847" s="417" t="str">
        <f t="shared" si="1591"/>
        <v xml:space="preserve"> </v>
      </c>
      <c r="CF2847" s="115"/>
      <c r="CG2847" s="115" t="str">
        <f t="shared" si="1592"/>
        <v xml:space="preserve"> </v>
      </c>
      <c r="CH2847" s="120" t="str">
        <f t="shared" si="1593"/>
        <v xml:space="preserve"> </v>
      </c>
      <c r="CI2847" s="417" t="str">
        <f t="shared" si="1594"/>
        <v xml:space="preserve"> </v>
      </c>
      <c r="CJ2847" s="115"/>
      <c r="CK2847" s="115" t="str">
        <f t="shared" si="1595"/>
        <v xml:space="preserve"> </v>
      </c>
      <c r="CL2847" s="120" t="str">
        <f t="shared" si="1596"/>
        <v xml:space="preserve"> </v>
      </c>
      <c r="CM2847" s="417" t="str">
        <f t="shared" si="1598"/>
        <v xml:space="preserve"> </v>
      </c>
      <c r="IS2847" s="111"/>
    </row>
    <row r="2848" spans="2:253" s="74" customFormat="1" ht="17.100000000000001" hidden="1" customHeight="1" x14ac:dyDescent="0.25">
      <c r="B2848" s="504">
        <f>IF(AND('Flanged Parts'!F36&gt;0,'Flanged Parts'!$BB$6=1),'Flanged Parts'!F36,0)</f>
        <v>0</v>
      </c>
      <c r="C2848" s="508">
        <v>46</v>
      </c>
      <c r="D2848" s="541" t="s">
        <v>1092</v>
      </c>
      <c r="E2848" s="541" t="s">
        <v>1349</v>
      </c>
      <c r="F2848" s="508"/>
      <c r="G2848" s="509" t="s">
        <v>1098</v>
      </c>
      <c r="H2848" s="524"/>
      <c r="I2848" s="1035"/>
      <c r="J2848" s="1036"/>
      <c r="K2848" s="516" t="s">
        <v>1094</v>
      </c>
      <c r="L2848" s="535"/>
      <c r="M2848" s="517" t="str">
        <f t="shared" si="1599"/>
        <v>Y</v>
      </c>
      <c r="N2848" s="514">
        <f t="shared" si="1571"/>
        <v>50.42</v>
      </c>
      <c r="O2848" s="514">
        <f t="shared" si="1600"/>
        <v>0</v>
      </c>
      <c r="P2848" s="680">
        <f>'KB Duct Parts'!$AE$3</f>
        <v>0</v>
      </c>
      <c r="Q2848" s="681">
        <f t="shared" si="1601"/>
        <v>0</v>
      </c>
      <c r="R2848" s="682">
        <f t="shared" si="1602"/>
        <v>0</v>
      </c>
      <c r="S2848" s="716">
        <f t="shared" si="1572"/>
        <v>0.2</v>
      </c>
      <c r="T2848" s="679">
        <f t="shared" si="1603"/>
        <v>0</v>
      </c>
      <c r="U2848" s="679">
        <f t="shared" si="1604"/>
        <v>0</v>
      </c>
      <c r="Y2848" s="120"/>
      <c r="AD2848" s="81"/>
      <c r="AF2848" s="370"/>
      <c r="AG2848" s="374"/>
      <c r="AH2848" s="378"/>
      <c r="AI2848" s="381"/>
      <c r="AJ2848" s="386"/>
      <c r="AK2848" s="391"/>
      <c r="AL2848" s="386"/>
      <c r="AM2848" s="363">
        <f t="shared" si="1597"/>
        <v>1</v>
      </c>
      <c r="AN2848" s="729">
        <v>50.42</v>
      </c>
      <c r="AO2848" s="78"/>
      <c r="AP2848" s="78"/>
      <c r="AQ2848" s="78"/>
      <c r="AR2848" s="78"/>
      <c r="AS2848" s="78"/>
      <c r="AT2848" s="78"/>
      <c r="AU2848" s="363"/>
      <c r="AV2848" s="393"/>
      <c r="AW2848" s="395"/>
      <c r="AX2848" s="395">
        <v>0</v>
      </c>
      <c r="AY2848" s="395">
        <v>0</v>
      </c>
      <c r="AZ2848" s="395">
        <v>0</v>
      </c>
      <c r="BA2848" s="395">
        <v>0</v>
      </c>
      <c r="BB2848" s="395">
        <v>0</v>
      </c>
      <c r="BC2848" s="395">
        <v>0</v>
      </c>
      <c r="BD2848" s="115"/>
      <c r="BE2848" s="115"/>
      <c r="BF2848" s="115"/>
      <c r="BG2848" s="115"/>
      <c r="BH2848" s="115"/>
      <c r="BI2848" s="115"/>
      <c r="BJ2848" s="115"/>
      <c r="BK2848" s="115"/>
      <c r="BQ2848" s="74" t="str">
        <f t="shared" si="1580"/>
        <v xml:space="preserve"> </v>
      </c>
      <c r="BR2848" s="120" t="str">
        <f t="shared" si="1581"/>
        <v xml:space="preserve"> </v>
      </c>
      <c r="BS2848" s="120" t="str">
        <f t="shared" si="1582"/>
        <v xml:space="preserve"> </v>
      </c>
      <c r="BU2848" s="74" t="str">
        <f t="shared" si="1583"/>
        <v xml:space="preserve"> </v>
      </c>
      <c r="BV2848" s="120" t="str">
        <f t="shared" si="1584"/>
        <v xml:space="preserve"> </v>
      </c>
      <c r="BW2848" s="120" t="str">
        <f t="shared" si="1585"/>
        <v xml:space="preserve">  </v>
      </c>
      <c r="BY2848" s="74" t="str">
        <f t="shared" si="1586"/>
        <v xml:space="preserve"> </v>
      </c>
      <c r="BZ2848" s="120" t="str">
        <f t="shared" si="1587"/>
        <v xml:space="preserve"> </v>
      </c>
      <c r="CA2848" s="120" t="str">
        <f t="shared" si="1588"/>
        <v xml:space="preserve"> </v>
      </c>
      <c r="CC2848" s="115" t="str">
        <f t="shared" si="1589"/>
        <v xml:space="preserve"> </v>
      </c>
      <c r="CD2848" s="120" t="str">
        <f t="shared" si="1590"/>
        <v xml:space="preserve"> </v>
      </c>
      <c r="CE2848" s="417" t="str">
        <f t="shared" si="1591"/>
        <v xml:space="preserve"> </v>
      </c>
      <c r="CF2848" s="115"/>
      <c r="CG2848" s="115" t="str">
        <f t="shared" si="1592"/>
        <v xml:space="preserve"> </v>
      </c>
      <c r="CH2848" s="120" t="str">
        <f t="shared" si="1593"/>
        <v xml:space="preserve"> </v>
      </c>
      <c r="CI2848" s="417" t="str">
        <f t="shared" si="1594"/>
        <v xml:space="preserve"> </v>
      </c>
      <c r="CJ2848" s="115"/>
      <c r="CK2848" s="115" t="str">
        <f t="shared" si="1595"/>
        <v xml:space="preserve"> </v>
      </c>
      <c r="CL2848" s="120" t="str">
        <f t="shared" si="1596"/>
        <v xml:space="preserve"> </v>
      </c>
      <c r="CM2848" s="417" t="str">
        <f t="shared" si="1598"/>
        <v xml:space="preserve"> </v>
      </c>
      <c r="IS2848" s="111"/>
    </row>
    <row r="2849" spans="2:253" s="74" customFormat="1" ht="17.100000000000001" hidden="1" customHeight="1" x14ac:dyDescent="0.25">
      <c r="B2849" s="504">
        <f>IF(AND('Flanged Parts'!F37&gt;0,'Flanged Parts'!$BB$6=1),'Flanged Parts'!F37,0)</f>
        <v>0</v>
      </c>
      <c r="C2849" s="508">
        <v>48</v>
      </c>
      <c r="D2849" s="541" t="s">
        <v>1093</v>
      </c>
      <c r="E2849" s="541" t="s">
        <v>1350</v>
      </c>
      <c r="F2849" s="508"/>
      <c r="G2849" s="509" t="s">
        <v>1098</v>
      </c>
      <c r="H2849" s="524"/>
      <c r="I2849" s="1035"/>
      <c r="J2849" s="1036"/>
      <c r="K2849" s="516" t="s">
        <v>1094</v>
      </c>
      <c r="L2849" s="535"/>
      <c r="M2849" s="517" t="str">
        <f t="shared" si="1599"/>
        <v>Y</v>
      </c>
      <c r="N2849" s="514">
        <f t="shared" si="1571"/>
        <v>62.86</v>
      </c>
      <c r="O2849" s="514">
        <f t="shared" si="1600"/>
        <v>0</v>
      </c>
      <c r="P2849" s="680">
        <f>'KB Duct Parts'!$AE$3</f>
        <v>0</v>
      </c>
      <c r="Q2849" s="681">
        <f t="shared" si="1601"/>
        <v>0</v>
      </c>
      <c r="R2849" s="682">
        <f t="shared" si="1602"/>
        <v>0</v>
      </c>
      <c r="S2849" s="716">
        <f t="shared" si="1572"/>
        <v>0.2</v>
      </c>
      <c r="T2849" s="679">
        <f t="shared" si="1603"/>
        <v>0</v>
      </c>
      <c r="U2849" s="679">
        <f t="shared" si="1604"/>
        <v>0</v>
      </c>
      <c r="Y2849" s="120"/>
      <c r="AD2849" s="81"/>
      <c r="AF2849" s="370"/>
      <c r="AG2849" s="374"/>
      <c r="AH2849" s="378"/>
      <c r="AI2849" s="381"/>
      <c r="AJ2849" s="386"/>
      <c r="AK2849" s="391"/>
      <c r="AL2849" s="386"/>
      <c r="AM2849" s="363">
        <f t="shared" si="1597"/>
        <v>1</v>
      </c>
      <c r="AN2849" s="729">
        <v>62.86</v>
      </c>
      <c r="AO2849" s="78"/>
      <c r="AP2849" s="78"/>
      <c r="AQ2849" s="78"/>
      <c r="AR2849" s="78"/>
      <c r="AS2849" s="78"/>
      <c r="AT2849" s="78"/>
      <c r="AU2849" s="363"/>
      <c r="AV2849" s="393"/>
      <c r="AW2849" s="395"/>
      <c r="AX2849" s="395">
        <v>0</v>
      </c>
      <c r="AY2849" s="395">
        <v>0</v>
      </c>
      <c r="AZ2849" s="395">
        <v>0</v>
      </c>
      <c r="BA2849" s="395">
        <v>0</v>
      </c>
      <c r="BB2849" s="395">
        <v>0</v>
      </c>
      <c r="BC2849" s="395">
        <v>0</v>
      </c>
      <c r="BD2849" s="115"/>
      <c r="BE2849" s="115"/>
      <c r="BF2849" s="115"/>
      <c r="BG2849" s="115"/>
      <c r="BH2849" s="115"/>
      <c r="BI2849" s="115"/>
      <c r="BJ2849" s="115"/>
      <c r="BK2849" s="115"/>
      <c r="BQ2849" s="74" t="str">
        <f t="shared" si="1580"/>
        <v xml:space="preserve"> </v>
      </c>
      <c r="BR2849" s="120" t="str">
        <f t="shared" si="1581"/>
        <v xml:space="preserve"> </v>
      </c>
      <c r="BS2849" s="120" t="str">
        <f t="shared" si="1582"/>
        <v xml:space="preserve"> </v>
      </c>
      <c r="BU2849" s="74" t="str">
        <f t="shared" si="1583"/>
        <v xml:space="preserve"> </v>
      </c>
      <c r="BV2849" s="120" t="str">
        <f t="shared" si="1584"/>
        <v xml:space="preserve"> </v>
      </c>
      <c r="BW2849" s="120" t="str">
        <f t="shared" si="1585"/>
        <v xml:space="preserve">  </v>
      </c>
      <c r="BY2849" s="74" t="str">
        <f t="shared" si="1586"/>
        <v xml:space="preserve"> </v>
      </c>
      <c r="BZ2849" s="120" t="str">
        <f t="shared" si="1587"/>
        <v xml:space="preserve"> </v>
      </c>
      <c r="CA2849" s="120" t="str">
        <f t="shared" si="1588"/>
        <v xml:space="preserve"> </v>
      </c>
      <c r="CC2849" s="115" t="str">
        <f t="shared" si="1589"/>
        <v xml:space="preserve"> </v>
      </c>
      <c r="CD2849" s="120" t="str">
        <f t="shared" si="1590"/>
        <v xml:space="preserve"> </v>
      </c>
      <c r="CE2849" s="417" t="str">
        <f t="shared" si="1591"/>
        <v xml:space="preserve"> </v>
      </c>
      <c r="CF2849" s="115"/>
      <c r="CG2849" s="115" t="str">
        <f t="shared" si="1592"/>
        <v xml:space="preserve"> </v>
      </c>
      <c r="CH2849" s="120" t="str">
        <f t="shared" si="1593"/>
        <v xml:space="preserve"> </v>
      </c>
      <c r="CI2849" s="417" t="str">
        <f t="shared" si="1594"/>
        <v xml:space="preserve"> </v>
      </c>
      <c r="CJ2849" s="115"/>
      <c r="CK2849" s="115" t="str">
        <f t="shared" si="1595"/>
        <v xml:space="preserve"> </v>
      </c>
      <c r="CL2849" s="120" t="str">
        <f t="shared" si="1596"/>
        <v xml:space="preserve"> </v>
      </c>
      <c r="CM2849" s="417" t="str">
        <f t="shared" si="1598"/>
        <v xml:space="preserve"> </v>
      </c>
      <c r="IS2849" s="111"/>
    </row>
    <row r="2850" spans="2:253" s="74" customFormat="1" ht="17.100000000000001" hidden="1" customHeight="1" x14ac:dyDescent="0.25">
      <c r="B2850" s="504">
        <f>IF(AND('Flanged Parts'!F7&gt;0,'Flanged Parts'!$BB$6=2),'Flanged Parts'!F7,0)</f>
        <v>0</v>
      </c>
      <c r="C2850" s="508">
        <v>4</v>
      </c>
      <c r="D2850" s="541" t="s">
        <v>721</v>
      </c>
      <c r="E2850" s="542" t="s">
        <v>861</v>
      </c>
      <c r="F2850" s="508" t="str">
        <f t="shared" si="1565"/>
        <v xml:space="preserve"> </v>
      </c>
      <c r="G2850" s="509" t="s">
        <v>1062</v>
      </c>
      <c r="H2850" s="524"/>
      <c r="I2850" s="1035"/>
      <c r="J2850" s="1036"/>
      <c r="K2850" s="516" t="s">
        <v>881</v>
      </c>
      <c r="L2850" s="535"/>
      <c r="M2850" s="517" t="str">
        <f t="shared" si="1599"/>
        <v>Y</v>
      </c>
      <c r="N2850" s="514">
        <f t="shared" si="1571"/>
        <v>3.83</v>
      </c>
      <c r="O2850" s="514">
        <f t="shared" si="1600"/>
        <v>0</v>
      </c>
      <c r="P2850" s="680">
        <f>'KB Duct Parts'!$AE$3</f>
        <v>0</v>
      </c>
      <c r="Q2850" s="681">
        <f t="shared" si="1601"/>
        <v>0</v>
      </c>
      <c r="R2850" s="682">
        <f t="shared" si="1602"/>
        <v>0</v>
      </c>
      <c r="S2850" s="716">
        <f t="shared" si="1572"/>
        <v>0.2</v>
      </c>
      <c r="T2850" s="679">
        <f t="shared" si="1603"/>
        <v>0</v>
      </c>
      <c r="U2850" s="679">
        <f t="shared" si="1604"/>
        <v>0</v>
      </c>
      <c r="Y2850" s="120"/>
      <c r="AD2850" s="81"/>
      <c r="AF2850" s="370"/>
      <c r="AG2850" s="374"/>
      <c r="AH2850" s="378"/>
      <c r="AI2850" s="381"/>
      <c r="AJ2850" s="386"/>
      <c r="AK2850" s="391"/>
      <c r="AL2850" s="386"/>
      <c r="AM2850" s="363">
        <f t="shared" ref="AM2850:AM2933" si="1605">IF(L2850=AF2850,1,IF(L2850=AG2850,2,IF(L2850=AH2850,3,IF(L2850=AI2850,4,IF(L2850=AJ2850,5,IF(L2850=AK2850,6,IF(L2850=AL2850,7,0)))))))</f>
        <v>1</v>
      </c>
      <c r="AN2850" s="729">
        <v>3.83</v>
      </c>
      <c r="AO2850" s="78">
        <f t="shared" si="1579"/>
        <v>0</v>
      </c>
      <c r="AP2850" s="78">
        <f t="shared" si="1573"/>
        <v>0</v>
      </c>
      <c r="AQ2850" s="78">
        <f t="shared" si="1574"/>
        <v>0</v>
      </c>
      <c r="AR2850" s="78">
        <f t="shared" si="1575"/>
        <v>0</v>
      </c>
      <c r="AS2850" s="78">
        <f t="shared" si="1576"/>
        <v>0</v>
      </c>
      <c r="AT2850" s="78">
        <f t="shared" si="1577"/>
        <v>0</v>
      </c>
      <c r="AU2850" s="363" t="s">
        <v>717</v>
      </c>
      <c r="AV2850" s="393"/>
      <c r="AW2850" s="395"/>
      <c r="AX2850" s="395">
        <v>0</v>
      </c>
      <c r="AY2850" s="395">
        <v>0</v>
      </c>
      <c r="AZ2850" s="395">
        <v>0</v>
      </c>
      <c r="BA2850" s="395">
        <v>0</v>
      </c>
      <c r="BB2850" s="395">
        <v>0</v>
      </c>
      <c r="BC2850" s="395">
        <v>0</v>
      </c>
      <c r="BD2850" s="115"/>
      <c r="BE2850" s="115"/>
      <c r="BF2850" s="115"/>
      <c r="BG2850" s="115"/>
      <c r="BH2850" s="115"/>
      <c r="BI2850" s="115"/>
      <c r="BJ2850" s="115"/>
      <c r="BK2850" s="115"/>
      <c r="BQ2850" s="74" t="str">
        <f t="shared" si="1580"/>
        <v xml:space="preserve"> </v>
      </c>
      <c r="BR2850" s="120" t="str">
        <f t="shared" si="1581"/>
        <v xml:space="preserve"> </v>
      </c>
      <c r="BS2850" s="120" t="str">
        <f t="shared" si="1582"/>
        <v xml:space="preserve"> </v>
      </c>
      <c r="BU2850" s="74" t="str">
        <f t="shared" si="1583"/>
        <v xml:space="preserve"> </v>
      </c>
      <c r="BV2850" s="120" t="str">
        <f t="shared" si="1584"/>
        <v xml:space="preserve"> </v>
      </c>
      <c r="BW2850" s="120" t="str">
        <f t="shared" si="1585"/>
        <v xml:space="preserve">  </v>
      </c>
      <c r="BY2850" s="74" t="str">
        <f t="shared" si="1586"/>
        <v xml:space="preserve"> </v>
      </c>
      <c r="BZ2850" s="120" t="str">
        <f t="shared" si="1587"/>
        <v xml:space="preserve"> </v>
      </c>
      <c r="CA2850" s="120" t="str">
        <f t="shared" si="1588"/>
        <v xml:space="preserve"> </v>
      </c>
      <c r="CC2850" s="115" t="str">
        <f t="shared" si="1589"/>
        <v xml:space="preserve"> </v>
      </c>
      <c r="CD2850" s="120" t="str">
        <f t="shared" si="1590"/>
        <v xml:space="preserve"> </v>
      </c>
      <c r="CE2850" s="417" t="str">
        <f t="shared" si="1591"/>
        <v xml:space="preserve"> </v>
      </c>
      <c r="CF2850" s="115"/>
      <c r="CG2850" s="115" t="str">
        <f t="shared" si="1592"/>
        <v xml:space="preserve"> </v>
      </c>
      <c r="CH2850" s="120" t="str">
        <f t="shared" si="1593"/>
        <v xml:space="preserve"> </v>
      </c>
      <c r="CI2850" s="417" t="str">
        <f t="shared" si="1594"/>
        <v xml:space="preserve"> </v>
      </c>
      <c r="CJ2850" s="115"/>
      <c r="CK2850" s="115" t="str">
        <f t="shared" si="1595"/>
        <v xml:space="preserve"> </v>
      </c>
      <c r="CL2850" s="120" t="str">
        <f t="shared" si="1596"/>
        <v xml:space="preserve"> </v>
      </c>
      <c r="CM2850" s="417" t="str">
        <f t="shared" si="1598"/>
        <v xml:space="preserve"> </v>
      </c>
      <c r="IS2850" s="111">
        <v>3.7</v>
      </c>
    </row>
    <row r="2851" spans="2:253" s="74" customFormat="1" ht="17.100000000000001" hidden="1" customHeight="1" x14ac:dyDescent="0.25">
      <c r="B2851" s="504">
        <f>IF(AND('Flanged Parts'!F8&gt;0,'Flanged Parts'!$BB$6=2),'Flanged Parts'!F8,0)</f>
        <v>0</v>
      </c>
      <c r="C2851" s="508">
        <v>5</v>
      </c>
      <c r="D2851" s="541" t="s">
        <v>738</v>
      </c>
      <c r="E2851" s="542" t="s">
        <v>862</v>
      </c>
      <c r="F2851" s="508" t="str">
        <f t="shared" si="1565"/>
        <v xml:space="preserve"> </v>
      </c>
      <c r="G2851" s="509" t="s">
        <v>1062</v>
      </c>
      <c r="H2851" s="524"/>
      <c r="I2851" s="1035"/>
      <c r="J2851" s="1036"/>
      <c r="K2851" s="516" t="s">
        <v>881</v>
      </c>
      <c r="L2851" s="535"/>
      <c r="M2851" s="517" t="str">
        <f t="shared" si="1599"/>
        <v>Y</v>
      </c>
      <c r="N2851" s="514">
        <f t="shared" si="1571"/>
        <v>4.9000000000000004</v>
      </c>
      <c r="O2851" s="514">
        <f t="shared" si="1600"/>
        <v>0</v>
      </c>
      <c r="P2851" s="680">
        <f>'KB Duct Parts'!$AE$3</f>
        <v>0</v>
      </c>
      <c r="Q2851" s="681">
        <f t="shared" si="1601"/>
        <v>0</v>
      </c>
      <c r="R2851" s="682">
        <f t="shared" si="1602"/>
        <v>0</v>
      </c>
      <c r="S2851" s="716">
        <f t="shared" si="1572"/>
        <v>0.2</v>
      </c>
      <c r="T2851" s="679">
        <f t="shared" si="1603"/>
        <v>0</v>
      </c>
      <c r="U2851" s="679">
        <f t="shared" si="1604"/>
        <v>0</v>
      </c>
      <c r="Y2851" s="120"/>
      <c r="AD2851" s="81"/>
      <c r="AF2851" s="370"/>
      <c r="AG2851" s="374"/>
      <c r="AH2851" s="378"/>
      <c r="AI2851" s="381"/>
      <c r="AJ2851" s="386"/>
      <c r="AK2851" s="391"/>
      <c r="AL2851" s="386"/>
      <c r="AM2851" s="363">
        <f t="shared" si="1605"/>
        <v>1</v>
      </c>
      <c r="AN2851" s="729">
        <v>4.9000000000000004</v>
      </c>
      <c r="AO2851" s="78">
        <f t="shared" si="1579"/>
        <v>0</v>
      </c>
      <c r="AP2851" s="78">
        <f t="shared" si="1573"/>
        <v>0</v>
      </c>
      <c r="AQ2851" s="78">
        <f t="shared" si="1574"/>
        <v>0</v>
      </c>
      <c r="AR2851" s="78">
        <f t="shared" si="1575"/>
        <v>0</v>
      </c>
      <c r="AS2851" s="78">
        <f t="shared" si="1576"/>
        <v>0</v>
      </c>
      <c r="AT2851" s="78">
        <f t="shared" si="1577"/>
        <v>0</v>
      </c>
      <c r="AU2851" s="363" t="s">
        <v>717</v>
      </c>
      <c r="AV2851" s="393"/>
      <c r="AW2851" s="395"/>
      <c r="AX2851" s="395">
        <v>0</v>
      </c>
      <c r="AY2851" s="395">
        <v>0</v>
      </c>
      <c r="AZ2851" s="395">
        <v>0</v>
      </c>
      <c r="BA2851" s="395">
        <v>0</v>
      </c>
      <c r="BB2851" s="395">
        <v>0</v>
      </c>
      <c r="BC2851" s="395">
        <v>0</v>
      </c>
      <c r="BD2851" s="115"/>
      <c r="BE2851" s="115"/>
      <c r="BF2851" s="115"/>
      <c r="BG2851" s="115"/>
      <c r="BH2851" s="115"/>
      <c r="BI2851" s="115"/>
      <c r="BJ2851" s="115"/>
      <c r="BK2851" s="115"/>
      <c r="BQ2851" s="74" t="str">
        <f t="shared" si="1580"/>
        <v xml:space="preserve"> </v>
      </c>
      <c r="BR2851" s="120" t="str">
        <f t="shared" si="1581"/>
        <v xml:space="preserve"> </v>
      </c>
      <c r="BS2851" s="120" t="str">
        <f t="shared" si="1582"/>
        <v xml:space="preserve"> </v>
      </c>
      <c r="BU2851" s="74" t="str">
        <f t="shared" si="1583"/>
        <v xml:space="preserve"> </v>
      </c>
      <c r="BV2851" s="120" t="str">
        <f t="shared" si="1584"/>
        <v xml:space="preserve"> </v>
      </c>
      <c r="BW2851" s="120" t="str">
        <f t="shared" si="1585"/>
        <v xml:space="preserve">  </v>
      </c>
      <c r="BY2851" s="74" t="str">
        <f t="shared" si="1586"/>
        <v xml:space="preserve"> </v>
      </c>
      <c r="BZ2851" s="120" t="str">
        <f t="shared" si="1587"/>
        <v xml:space="preserve"> </v>
      </c>
      <c r="CA2851" s="120" t="str">
        <f t="shared" si="1588"/>
        <v xml:space="preserve"> </v>
      </c>
      <c r="CC2851" s="115" t="str">
        <f t="shared" si="1589"/>
        <v xml:space="preserve"> </v>
      </c>
      <c r="CD2851" s="120" t="str">
        <f t="shared" si="1590"/>
        <v xml:space="preserve"> </v>
      </c>
      <c r="CE2851" s="417" t="str">
        <f t="shared" si="1591"/>
        <v xml:space="preserve"> </v>
      </c>
      <c r="CF2851" s="115"/>
      <c r="CG2851" s="115" t="str">
        <f t="shared" si="1592"/>
        <v xml:space="preserve"> </v>
      </c>
      <c r="CH2851" s="120" t="str">
        <f t="shared" si="1593"/>
        <v xml:space="preserve"> </v>
      </c>
      <c r="CI2851" s="417" t="str">
        <f t="shared" si="1594"/>
        <v xml:space="preserve"> </v>
      </c>
      <c r="CJ2851" s="115"/>
      <c r="CK2851" s="115" t="str">
        <f t="shared" si="1595"/>
        <v xml:space="preserve"> </v>
      </c>
      <c r="CL2851" s="120" t="str">
        <f t="shared" si="1596"/>
        <v xml:space="preserve"> </v>
      </c>
      <c r="CM2851" s="417" t="str">
        <f t="shared" si="1598"/>
        <v xml:space="preserve"> </v>
      </c>
      <c r="IS2851" s="111">
        <v>4.0999999999999996</v>
      </c>
    </row>
    <row r="2852" spans="2:253" s="74" customFormat="1" ht="17.100000000000001" hidden="1" customHeight="1" x14ac:dyDescent="0.25">
      <c r="B2852" s="504">
        <f>IF(AND('Flanged Parts'!F9&gt;0,'Flanged Parts'!$BB$6=2),'Flanged Parts'!F9,0)</f>
        <v>0</v>
      </c>
      <c r="C2852" s="508">
        <v>6</v>
      </c>
      <c r="D2852" s="541" t="s">
        <v>739</v>
      </c>
      <c r="E2852" s="504" t="s">
        <v>863</v>
      </c>
      <c r="F2852" s="508" t="str">
        <f t="shared" si="1565"/>
        <v xml:space="preserve"> </v>
      </c>
      <c r="G2852" s="509" t="s">
        <v>1062</v>
      </c>
      <c r="H2852" s="524"/>
      <c r="I2852" s="1035"/>
      <c r="J2852" s="1036"/>
      <c r="K2852" s="516" t="s">
        <v>881</v>
      </c>
      <c r="L2852" s="535"/>
      <c r="M2852" s="517" t="str">
        <f t="shared" si="1599"/>
        <v>Y</v>
      </c>
      <c r="N2852" s="514">
        <f t="shared" si="1571"/>
        <v>5.91</v>
      </c>
      <c r="O2852" s="514">
        <f t="shared" si="1600"/>
        <v>0</v>
      </c>
      <c r="P2852" s="680">
        <f>'KB Duct Parts'!$AE$3</f>
        <v>0</v>
      </c>
      <c r="Q2852" s="681">
        <f t="shared" si="1601"/>
        <v>0</v>
      </c>
      <c r="R2852" s="682">
        <f t="shared" si="1602"/>
        <v>0</v>
      </c>
      <c r="S2852" s="716">
        <f t="shared" si="1572"/>
        <v>0.2</v>
      </c>
      <c r="T2852" s="679">
        <f t="shared" si="1603"/>
        <v>0</v>
      </c>
      <c r="U2852" s="679">
        <f t="shared" si="1604"/>
        <v>0</v>
      </c>
      <c r="Y2852" s="120"/>
      <c r="AD2852" s="81"/>
      <c r="AF2852" s="370"/>
      <c r="AG2852" s="374"/>
      <c r="AH2852" s="378"/>
      <c r="AI2852" s="381"/>
      <c r="AJ2852" s="386"/>
      <c r="AK2852" s="391"/>
      <c r="AL2852" s="386"/>
      <c r="AM2852" s="363">
        <f t="shared" si="1605"/>
        <v>1</v>
      </c>
      <c r="AN2852" s="729">
        <v>5.91</v>
      </c>
      <c r="AO2852" s="78">
        <f t="shared" si="1579"/>
        <v>0</v>
      </c>
      <c r="AP2852" s="78">
        <f t="shared" si="1573"/>
        <v>0</v>
      </c>
      <c r="AQ2852" s="78">
        <f t="shared" si="1574"/>
        <v>0</v>
      </c>
      <c r="AR2852" s="78">
        <f t="shared" si="1575"/>
        <v>0</v>
      </c>
      <c r="AS2852" s="78">
        <f t="shared" si="1576"/>
        <v>0</v>
      </c>
      <c r="AT2852" s="78">
        <f t="shared" si="1577"/>
        <v>0</v>
      </c>
      <c r="AU2852" s="363" t="s">
        <v>717</v>
      </c>
      <c r="AV2852" s="393"/>
      <c r="AW2852" s="395"/>
      <c r="AX2852" s="395">
        <v>0</v>
      </c>
      <c r="AY2852" s="395">
        <v>0</v>
      </c>
      <c r="AZ2852" s="395">
        <v>0</v>
      </c>
      <c r="BA2852" s="395">
        <v>0</v>
      </c>
      <c r="BB2852" s="395">
        <v>0</v>
      </c>
      <c r="BC2852" s="395">
        <v>0</v>
      </c>
      <c r="BD2852" s="115"/>
      <c r="BE2852" s="115"/>
      <c r="BF2852" s="115"/>
      <c r="BG2852" s="115"/>
      <c r="BH2852" s="115"/>
      <c r="BI2852" s="115"/>
      <c r="BJ2852" s="115"/>
      <c r="BK2852" s="115"/>
      <c r="BQ2852" s="74" t="str">
        <f t="shared" si="1580"/>
        <v xml:space="preserve"> </v>
      </c>
      <c r="BR2852" s="120" t="str">
        <f t="shared" si="1581"/>
        <v xml:space="preserve"> </v>
      </c>
      <c r="BS2852" s="120" t="str">
        <f t="shared" si="1582"/>
        <v xml:space="preserve"> </v>
      </c>
      <c r="BU2852" s="74" t="str">
        <f t="shared" si="1583"/>
        <v xml:space="preserve"> </v>
      </c>
      <c r="BV2852" s="120" t="str">
        <f t="shared" si="1584"/>
        <v xml:space="preserve"> </v>
      </c>
      <c r="BW2852" s="120" t="str">
        <f t="shared" si="1585"/>
        <v xml:space="preserve">  </v>
      </c>
      <c r="BY2852" s="74" t="str">
        <f t="shared" si="1586"/>
        <v xml:space="preserve"> </v>
      </c>
      <c r="BZ2852" s="120" t="str">
        <f t="shared" si="1587"/>
        <v xml:space="preserve"> </v>
      </c>
      <c r="CA2852" s="120" t="str">
        <f t="shared" si="1588"/>
        <v xml:space="preserve"> </v>
      </c>
      <c r="CC2852" s="115" t="str">
        <f t="shared" si="1589"/>
        <v xml:space="preserve"> </v>
      </c>
      <c r="CD2852" s="120" t="str">
        <f t="shared" si="1590"/>
        <v xml:space="preserve"> </v>
      </c>
      <c r="CE2852" s="417" t="str">
        <f t="shared" si="1591"/>
        <v xml:space="preserve"> </v>
      </c>
      <c r="CF2852" s="115"/>
      <c r="CG2852" s="115" t="str">
        <f t="shared" si="1592"/>
        <v xml:space="preserve"> </v>
      </c>
      <c r="CH2852" s="120" t="str">
        <f t="shared" si="1593"/>
        <v xml:space="preserve"> </v>
      </c>
      <c r="CI2852" s="417" t="str">
        <f t="shared" si="1594"/>
        <v xml:space="preserve"> </v>
      </c>
      <c r="CJ2852" s="115"/>
      <c r="CK2852" s="115" t="str">
        <f t="shared" si="1595"/>
        <v xml:space="preserve"> </v>
      </c>
      <c r="CL2852" s="120" t="str">
        <f t="shared" si="1596"/>
        <v xml:space="preserve"> </v>
      </c>
      <c r="CM2852" s="417" t="str">
        <f t="shared" si="1598"/>
        <v xml:space="preserve"> </v>
      </c>
      <c r="IS2852" s="111">
        <v>4.9000000000000004</v>
      </c>
    </row>
    <row r="2853" spans="2:253" s="74" customFormat="1" ht="17.100000000000001" hidden="1" customHeight="1" x14ac:dyDescent="0.25">
      <c r="B2853" s="504">
        <f>IF(AND('Flanged Parts'!F10&gt;0,'Flanged Parts'!$BB$6=2),'Flanged Parts'!F10,0)</f>
        <v>0</v>
      </c>
      <c r="C2853" s="508">
        <v>7</v>
      </c>
      <c r="D2853" s="541" t="s">
        <v>740</v>
      </c>
      <c r="E2853" s="504" t="s">
        <v>864</v>
      </c>
      <c r="F2853" s="508" t="str">
        <f t="shared" si="1565"/>
        <v xml:space="preserve"> </v>
      </c>
      <c r="G2853" s="509" t="s">
        <v>1062</v>
      </c>
      <c r="H2853" s="524"/>
      <c r="I2853" s="1035"/>
      <c r="J2853" s="1036"/>
      <c r="K2853" s="516" t="s">
        <v>881</v>
      </c>
      <c r="L2853" s="535"/>
      <c r="M2853" s="517" t="str">
        <f t="shared" si="1599"/>
        <v>Y</v>
      </c>
      <c r="N2853" s="514">
        <f t="shared" si="1571"/>
        <v>7.63</v>
      </c>
      <c r="O2853" s="514">
        <f t="shared" si="1600"/>
        <v>0</v>
      </c>
      <c r="P2853" s="680">
        <f>'KB Duct Parts'!$AE$3</f>
        <v>0</v>
      </c>
      <c r="Q2853" s="681">
        <f t="shared" si="1601"/>
        <v>0</v>
      </c>
      <c r="R2853" s="682">
        <f t="shared" si="1602"/>
        <v>0</v>
      </c>
      <c r="S2853" s="716">
        <f t="shared" si="1572"/>
        <v>0.2</v>
      </c>
      <c r="T2853" s="679">
        <f t="shared" si="1603"/>
        <v>0</v>
      </c>
      <c r="U2853" s="679">
        <f t="shared" si="1604"/>
        <v>0</v>
      </c>
      <c r="Y2853" s="120"/>
      <c r="AD2853" s="81"/>
      <c r="AF2853" s="370"/>
      <c r="AG2853" s="374"/>
      <c r="AH2853" s="378"/>
      <c r="AI2853" s="381"/>
      <c r="AJ2853" s="386"/>
      <c r="AK2853" s="391"/>
      <c r="AL2853" s="386"/>
      <c r="AM2853" s="363">
        <f t="shared" si="1605"/>
        <v>1</v>
      </c>
      <c r="AN2853" s="729">
        <v>7.63</v>
      </c>
      <c r="AO2853" s="78">
        <f t="shared" si="1579"/>
        <v>0</v>
      </c>
      <c r="AP2853" s="78">
        <f t="shared" si="1573"/>
        <v>0</v>
      </c>
      <c r="AQ2853" s="78">
        <f t="shared" si="1574"/>
        <v>0</v>
      </c>
      <c r="AR2853" s="78">
        <f t="shared" si="1575"/>
        <v>0</v>
      </c>
      <c r="AS2853" s="78">
        <f t="shared" si="1576"/>
        <v>0</v>
      </c>
      <c r="AT2853" s="78">
        <f t="shared" si="1577"/>
        <v>0</v>
      </c>
      <c r="AU2853" s="363" t="s">
        <v>717</v>
      </c>
      <c r="AV2853" s="393"/>
      <c r="AW2853" s="395"/>
      <c r="AX2853" s="395">
        <v>0</v>
      </c>
      <c r="AY2853" s="395">
        <v>0</v>
      </c>
      <c r="AZ2853" s="395">
        <v>0</v>
      </c>
      <c r="BA2853" s="395">
        <v>0</v>
      </c>
      <c r="BB2853" s="395">
        <v>0</v>
      </c>
      <c r="BC2853" s="395">
        <v>0</v>
      </c>
      <c r="BD2853" s="115"/>
      <c r="BE2853" s="115"/>
      <c r="BF2853" s="115"/>
      <c r="BG2853" s="115"/>
      <c r="BH2853" s="115"/>
      <c r="BI2853" s="115"/>
      <c r="BJ2853" s="115"/>
      <c r="BK2853" s="115"/>
      <c r="BQ2853" s="74" t="str">
        <f t="shared" si="1580"/>
        <v xml:space="preserve"> </v>
      </c>
      <c r="BR2853" s="120" t="str">
        <f t="shared" si="1581"/>
        <v xml:space="preserve"> </v>
      </c>
      <c r="BS2853" s="120" t="str">
        <f t="shared" si="1582"/>
        <v xml:space="preserve"> </v>
      </c>
      <c r="BU2853" s="74" t="str">
        <f t="shared" si="1583"/>
        <v xml:space="preserve"> </v>
      </c>
      <c r="BV2853" s="120" t="str">
        <f t="shared" si="1584"/>
        <v xml:space="preserve"> </v>
      </c>
      <c r="BW2853" s="120" t="str">
        <f t="shared" si="1585"/>
        <v xml:space="preserve">  </v>
      </c>
      <c r="BY2853" s="74" t="str">
        <f t="shared" si="1586"/>
        <v xml:space="preserve"> </v>
      </c>
      <c r="BZ2853" s="120" t="str">
        <f t="shared" si="1587"/>
        <v xml:space="preserve"> </v>
      </c>
      <c r="CA2853" s="120" t="str">
        <f t="shared" si="1588"/>
        <v xml:space="preserve"> </v>
      </c>
      <c r="CC2853" s="115" t="str">
        <f t="shared" si="1589"/>
        <v xml:space="preserve"> </v>
      </c>
      <c r="CD2853" s="120" t="str">
        <f t="shared" si="1590"/>
        <v xml:space="preserve"> </v>
      </c>
      <c r="CE2853" s="417" t="str">
        <f t="shared" si="1591"/>
        <v xml:space="preserve"> </v>
      </c>
      <c r="CF2853" s="115"/>
      <c r="CG2853" s="115" t="str">
        <f t="shared" si="1592"/>
        <v xml:space="preserve"> </v>
      </c>
      <c r="CH2853" s="120" t="str">
        <f t="shared" si="1593"/>
        <v xml:space="preserve"> </v>
      </c>
      <c r="CI2853" s="417" t="str">
        <f t="shared" si="1594"/>
        <v xml:space="preserve"> </v>
      </c>
      <c r="CJ2853" s="115"/>
      <c r="CK2853" s="115" t="str">
        <f t="shared" si="1595"/>
        <v xml:space="preserve"> </v>
      </c>
      <c r="CL2853" s="120" t="str">
        <f t="shared" si="1596"/>
        <v xml:space="preserve"> </v>
      </c>
      <c r="CM2853" s="417" t="str">
        <f t="shared" si="1598"/>
        <v xml:space="preserve"> </v>
      </c>
      <c r="IS2853" s="111">
        <v>5.9</v>
      </c>
    </row>
    <row r="2854" spans="2:253" s="74" customFormat="1" ht="17.100000000000001" hidden="1" customHeight="1" x14ac:dyDescent="0.25">
      <c r="B2854" s="504">
        <f>IF(AND('Flanged Parts'!F11&gt;0,'Flanged Parts'!$BB$6=2),'Flanged Parts'!F11,0)</f>
        <v>0</v>
      </c>
      <c r="C2854" s="508">
        <v>8</v>
      </c>
      <c r="D2854" s="541" t="s">
        <v>741</v>
      </c>
      <c r="E2854" s="504" t="s">
        <v>865</v>
      </c>
      <c r="F2854" s="508" t="str">
        <f t="shared" si="1565"/>
        <v xml:space="preserve"> </v>
      </c>
      <c r="G2854" s="509" t="s">
        <v>1062</v>
      </c>
      <c r="H2854" s="524"/>
      <c r="I2854" s="1035"/>
      <c r="J2854" s="1036"/>
      <c r="K2854" s="516" t="s">
        <v>881</v>
      </c>
      <c r="L2854" s="535"/>
      <c r="M2854" s="517" t="str">
        <f t="shared" si="1599"/>
        <v>Y</v>
      </c>
      <c r="N2854" s="514">
        <f t="shared" si="1571"/>
        <v>9.2899999999999991</v>
      </c>
      <c r="O2854" s="514">
        <f t="shared" si="1600"/>
        <v>0</v>
      </c>
      <c r="P2854" s="680">
        <f>'KB Duct Parts'!$AE$3</f>
        <v>0</v>
      </c>
      <c r="Q2854" s="681">
        <f t="shared" si="1601"/>
        <v>0</v>
      </c>
      <c r="R2854" s="682">
        <f t="shared" si="1602"/>
        <v>0</v>
      </c>
      <c r="S2854" s="716">
        <f t="shared" si="1572"/>
        <v>0.2</v>
      </c>
      <c r="T2854" s="679">
        <f t="shared" si="1603"/>
        <v>0</v>
      </c>
      <c r="U2854" s="679">
        <f t="shared" si="1604"/>
        <v>0</v>
      </c>
      <c r="Y2854" s="120"/>
      <c r="AD2854" s="81"/>
      <c r="AF2854" s="370"/>
      <c r="AG2854" s="374"/>
      <c r="AH2854" s="378"/>
      <c r="AI2854" s="381"/>
      <c r="AJ2854" s="386"/>
      <c r="AK2854" s="391"/>
      <c r="AL2854" s="386"/>
      <c r="AM2854" s="363">
        <f t="shared" si="1605"/>
        <v>1</v>
      </c>
      <c r="AN2854" s="729">
        <v>9.2899999999999991</v>
      </c>
      <c r="AO2854" s="78">
        <f t="shared" si="1579"/>
        <v>0</v>
      </c>
      <c r="AP2854" s="78">
        <f t="shared" si="1573"/>
        <v>0</v>
      </c>
      <c r="AQ2854" s="78">
        <f t="shared" si="1574"/>
        <v>0</v>
      </c>
      <c r="AR2854" s="78">
        <f t="shared" si="1575"/>
        <v>0</v>
      </c>
      <c r="AS2854" s="78">
        <f t="shared" si="1576"/>
        <v>0</v>
      </c>
      <c r="AT2854" s="78">
        <f t="shared" si="1577"/>
        <v>0</v>
      </c>
      <c r="AU2854" s="363" t="s">
        <v>717</v>
      </c>
      <c r="AV2854" s="393"/>
      <c r="AW2854" s="395"/>
      <c r="AX2854" s="395">
        <v>0</v>
      </c>
      <c r="AY2854" s="395">
        <v>0</v>
      </c>
      <c r="AZ2854" s="395">
        <v>0</v>
      </c>
      <c r="BA2854" s="395">
        <v>0</v>
      </c>
      <c r="BB2854" s="395">
        <v>0</v>
      </c>
      <c r="BC2854" s="395">
        <v>0</v>
      </c>
      <c r="BD2854" s="115"/>
      <c r="BE2854" s="115"/>
      <c r="BF2854" s="115"/>
      <c r="BG2854" s="115"/>
      <c r="BH2854" s="115"/>
      <c r="BI2854" s="115"/>
      <c r="BJ2854" s="115"/>
      <c r="BK2854" s="115"/>
      <c r="BQ2854" s="74" t="str">
        <f t="shared" si="1580"/>
        <v xml:space="preserve"> </v>
      </c>
      <c r="BR2854" s="120" t="str">
        <f t="shared" si="1581"/>
        <v xml:space="preserve"> </v>
      </c>
      <c r="BS2854" s="120" t="str">
        <f t="shared" si="1582"/>
        <v xml:space="preserve"> </v>
      </c>
      <c r="BU2854" s="74" t="str">
        <f t="shared" si="1583"/>
        <v xml:space="preserve"> </v>
      </c>
      <c r="BV2854" s="120" t="str">
        <f t="shared" si="1584"/>
        <v xml:space="preserve"> </v>
      </c>
      <c r="BW2854" s="120" t="str">
        <f t="shared" si="1585"/>
        <v xml:space="preserve">  </v>
      </c>
      <c r="BY2854" s="74" t="str">
        <f t="shared" si="1586"/>
        <v xml:space="preserve"> </v>
      </c>
      <c r="BZ2854" s="120" t="str">
        <f t="shared" si="1587"/>
        <v xml:space="preserve"> </v>
      </c>
      <c r="CA2854" s="120" t="str">
        <f t="shared" si="1588"/>
        <v xml:space="preserve"> </v>
      </c>
      <c r="CC2854" s="115" t="str">
        <f t="shared" si="1589"/>
        <v xml:space="preserve"> </v>
      </c>
      <c r="CD2854" s="120" t="str">
        <f t="shared" si="1590"/>
        <v xml:space="preserve"> </v>
      </c>
      <c r="CE2854" s="417" t="str">
        <f t="shared" si="1591"/>
        <v xml:space="preserve"> </v>
      </c>
      <c r="CF2854" s="115"/>
      <c r="CG2854" s="115" t="str">
        <f t="shared" si="1592"/>
        <v xml:space="preserve"> </v>
      </c>
      <c r="CH2854" s="120" t="str">
        <f t="shared" si="1593"/>
        <v xml:space="preserve"> </v>
      </c>
      <c r="CI2854" s="417" t="str">
        <f t="shared" si="1594"/>
        <v xml:space="preserve"> </v>
      </c>
      <c r="CJ2854" s="115"/>
      <c r="CK2854" s="115" t="str">
        <f t="shared" si="1595"/>
        <v xml:space="preserve"> </v>
      </c>
      <c r="CL2854" s="120" t="str">
        <f t="shared" si="1596"/>
        <v xml:space="preserve"> </v>
      </c>
      <c r="CM2854" s="417" t="str">
        <f t="shared" si="1598"/>
        <v xml:space="preserve"> </v>
      </c>
      <c r="IS2854" s="111">
        <v>6.7</v>
      </c>
    </row>
    <row r="2855" spans="2:253" s="74" customFormat="1" ht="17.100000000000001" hidden="1" customHeight="1" x14ac:dyDescent="0.25">
      <c r="B2855" s="504">
        <f>IF(AND('Flanged Parts'!F12&gt;0,'Flanged Parts'!$BB$6=2),'Flanged Parts'!F12,0)</f>
        <v>0</v>
      </c>
      <c r="C2855" s="508">
        <v>9</v>
      </c>
      <c r="D2855" s="541" t="s">
        <v>742</v>
      </c>
      <c r="E2855" s="504" t="s">
        <v>866</v>
      </c>
      <c r="F2855" s="508" t="str">
        <f t="shared" si="1565"/>
        <v xml:space="preserve"> </v>
      </c>
      <c r="G2855" s="509" t="s">
        <v>1062</v>
      </c>
      <c r="H2855" s="524"/>
      <c r="I2855" s="1035"/>
      <c r="J2855" s="1036"/>
      <c r="K2855" s="516" t="s">
        <v>881</v>
      </c>
      <c r="L2855" s="535"/>
      <c r="M2855" s="517" t="str">
        <f t="shared" si="1599"/>
        <v>Y</v>
      </c>
      <c r="N2855" s="514">
        <f t="shared" si="1571"/>
        <v>9.5299999999999994</v>
      </c>
      <c r="O2855" s="514">
        <f t="shared" si="1600"/>
        <v>0</v>
      </c>
      <c r="P2855" s="680">
        <f>'KB Duct Parts'!$AE$3</f>
        <v>0</v>
      </c>
      <c r="Q2855" s="681">
        <f t="shared" si="1601"/>
        <v>0</v>
      </c>
      <c r="R2855" s="682">
        <f t="shared" si="1602"/>
        <v>0</v>
      </c>
      <c r="S2855" s="716">
        <f t="shared" si="1572"/>
        <v>0.2</v>
      </c>
      <c r="T2855" s="679">
        <f t="shared" si="1603"/>
        <v>0</v>
      </c>
      <c r="U2855" s="679">
        <f t="shared" si="1604"/>
        <v>0</v>
      </c>
      <c r="Y2855" s="120"/>
      <c r="AD2855" s="81"/>
      <c r="AF2855" s="370"/>
      <c r="AG2855" s="374"/>
      <c r="AH2855" s="378"/>
      <c r="AI2855" s="381"/>
      <c r="AJ2855" s="386"/>
      <c r="AK2855" s="391"/>
      <c r="AL2855" s="386"/>
      <c r="AM2855" s="363">
        <f t="shared" si="1605"/>
        <v>1</v>
      </c>
      <c r="AN2855" s="729">
        <v>9.5299999999999994</v>
      </c>
      <c r="AO2855" s="78">
        <f t="shared" si="1579"/>
        <v>0</v>
      </c>
      <c r="AP2855" s="78">
        <f t="shared" si="1573"/>
        <v>0</v>
      </c>
      <c r="AQ2855" s="78">
        <f t="shared" si="1574"/>
        <v>0</v>
      </c>
      <c r="AR2855" s="78">
        <f t="shared" si="1575"/>
        <v>0</v>
      </c>
      <c r="AS2855" s="78">
        <f t="shared" si="1576"/>
        <v>0</v>
      </c>
      <c r="AT2855" s="78">
        <f t="shared" si="1577"/>
        <v>0</v>
      </c>
      <c r="AU2855" s="363" t="s">
        <v>717</v>
      </c>
      <c r="AV2855" s="393"/>
      <c r="AW2855" s="395"/>
      <c r="AX2855" s="395">
        <v>0</v>
      </c>
      <c r="AY2855" s="395">
        <v>0</v>
      </c>
      <c r="AZ2855" s="395">
        <v>0</v>
      </c>
      <c r="BA2855" s="395">
        <v>0</v>
      </c>
      <c r="BB2855" s="395">
        <v>0</v>
      </c>
      <c r="BC2855" s="395">
        <v>0</v>
      </c>
      <c r="BD2855" s="115"/>
      <c r="BE2855" s="115"/>
      <c r="BF2855" s="115"/>
      <c r="BG2855" s="115"/>
      <c r="BH2855" s="115"/>
      <c r="BI2855" s="115"/>
      <c r="BJ2855" s="115"/>
      <c r="BK2855" s="115"/>
      <c r="BQ2855" s="74" t="str">
        <f t="shared" si="1580"/>
        <v xml:space="preserve"> </v>
      </c>
      <c r="BR2855" s="120" t="str">
        <f t="shared" si="1581"/>
        <v xml:space="preserve"> </v>
      </c>
      <c r="BS2855" s="120" t="str">
        <f t="shared" si="1582"/>
        <v xml:space="preserve"> </v>
      </c>
      <c r="BU2855" s="74" t="str">
        <f t="shared" si="1583"/>
        <v xml:space="preserve"> </v>
      </c>
      <c r="BV2855" s="120" t="str">
        <f t="shared" si="1584"/>
        <v xml:space="preserve"> </v>
      </c>
      <c r="BW2855" s="120" t="str">
        <f t="shared" si="1585"/>
        <v xml:space="preserve">  </v>
      </c>
      <c r="BY2855" s="74" t="str">
        <f t="shared" si="1586"/>
        <v xml:space="preserve"> </v>
      </c>
      <c r="BZ2855" s="120" t="str">
        <f t="shared" si="1587"/>
        <v xml:space="preserve"> </v>
      </c>
      <c r="CA2855" s="120" t="str">
        <f t="shared" si="1588"/>
        <v xml:space="preserve"> </v>
      </c>
      <c r="CC2855" s="115" t="str">
        <f t="shared" si="1589"/>
        <v xml:space="preserve"> </v>
      </c>
      <c r="CD2855" s="120" t="str">
        <f t="shared" si="1590"/>
        <v xml:space="preserve"> </v>
      </c>
      <c r="CE2855" s="417" t="str">
        <f t="shared" si="1591"/>
        <v xml:space="preserve"> </v>
      </c>
      <c r="CF2855" s="115"/>
      <c r="CG2855" s="115" t="str">
        <f t="shared" si="1592"/>
        <v xml:space="preserve"> </v>
      </c>
      <c r="CH2855" s="120" t="str">
        <f t="shared" si="1593"/>
        <v xml:space="preserve"> </v>
      </c>
      <c r="CI2855" s="417" t="str">
        <f t="shared" si="1594"/>
        <v xml:space="preserve"> </v>
      </c>
      <c r="CJ2855" s="115"/>
      <c r="CK2855" s="115" t="str">
        <f t="shared" si="1595"/>
        <v xml:space="preserve"> </v>
      </c>
      <c r="CL2855" s="120" t="str">
        <f t="shared" si="1596"/>
        <v xml:space="preserve"> </v>
      </c>
      <c r="CM2855" s="417" t="str">
        <f t="shared" si="1598"/>
        <v xml:space="preserve"> </v>
      </c>
      <c r="IS2855" s="111">
        <v>7.7</v>
      </c>
    </row>
    <row r="2856" spans="2:253" s="74" customFormat="1" ht="17.100000000000001" hidden="1" customHeight="1" x14ac:dyDescent="0.25">
      <c r="B2856" s="504">
        <f>IF(AND('Flanged Parts'!F13&gt;0,'Flanged Parts'!$BB$6=2),'Flanged Parts'!F13,0)</f>
        <v>0</v>
      </c>
      <c r="C2856" s="508">
        <v>10</v>
      </c>
      <c r="D2856" s="541" t="s">
        <v>743</v>
      </c>
      <c r="E2856" s="504" t="s">
        <v>867</v>
      </c>
      <c r="F2856" s="508" t="str">
        <f t="shared" si="1565"/>
        <v xml:space="preserve"> </v>
      </c>
      <c r="G2856" s="509" t="s">
        <v>1062</v>
      </c>
      <c r="H2856" s="524"/>
      <c r="I2856" s="1035"/>
      <c r="J2856" s="1036"/>
      <c r="K2856" s="516" t="s">
        <v>881</v>
      </c>
      <c r="L2856" s="535"/>
      <c r="M2856" s="517" t="str">
        <f t="shared" si="1599"/>
        <v>Y</v>
      </c>
      <c r="N2856" s="514">
        <f t="shared" si="1571"/>
        <v>12.17</v>
      </c>
      <c r="O2856" s="514">
        <f t="shared" si="1600"/>
        <v>0</v>
      </c>
      <c r="P2856" s="680">
        <f>'KB Duct Parts'!$AE$3</f>
        <v>0</v>
      </c>
      <c r="Q2856" s="681">
        <f t="shared" si="1601"/>
        <v>0</v>
      </c>
      <c r="R2856" s="682">
        <f t="shared" si="1602"/>
        <v>0</v>
      </c>
      <c r="S2856" s="716">
        <f t="shared" si="1572"/>
        <v>0.2</v>
      </c>
      <c r="T2856" s="679">
        <f t="shared" si="1603"/>
        <v>0</v>
      </c>
      <c r="U2856" s="679">
        <f t="shared" si="1604"/>
        <v>0</v>
      </c>
      <c r="Y2856" s="120"/>
      <c r="AD2856" s="81"/>
      <c r="AF2856" s="370"/>
      <c r="AG2856" s="374"/>
      <c r="AH2856" s="378"/>
      <c r="AI2856" s="381"/>
      <c r="AJ2856" s="386"/>
      <c r="AK2856" s="391"/>
      <c r="AL2856" s="386"/>
      <c r="AM2856" s="363">
        <f t="shared" si="1605"/>
        <v>1</v>
      </c>
      <c r="AN2856" s="729">
        <v>12.17</v>
      </c>
      <c r="AO2856" s="78">
        <f t="shared" si="1579"/>
        <v>0</v>
      </c>
      <c r="AP2856" s="78">
        <f t="shared" si="1573"/>
        <v>0</v>
      </c>
      <c r="AQ2856" s="78">
        <f t="shared" si="1574"/>
        <v>0</v>
      </c>
      <c r="AR2856" s="78">
        <f t="shared" si="1575"/>
        <v>0</v>
      </c>
      <c r="AS2856" s="78">
        <f t="shared" si="1576"/>
        <v>0</v>
      </c>
      <c r="AT2856" s="78">
        <f t="shared" si="1577"/>
        <v>0</v>
      </c>
      <c r="AU2856" s="363" t="s">
        <v>717</v>
      </c>
      <c r="AV2856" s="393"/>
      <c r="AW2856" s="395"/>
      <c r="AX2856" s="395">
        <v>0</v>
      </c>
      <c r="AY2856" s="395">
        <v>0</v>
      </c>
      <c r="AZ2856" s="395">
        <v>0</v>
      </c>
      <c r="BA2856" s="395">
        <v>0</v>
      </c>
      <c r="BB2856" s="395">
        <v>0</v>
      </c>
      <c r="BC2856" s="395">
        <v>0</v>
      </c>
      <c r="BD2856" s="115"/>
      <c r="BE2856" s="115"/>
      <c r="BF2856" s="115"/>
      <c r="BG2856" s="115"/>
      <c r="BH2856" s="115"/>
      <c r="BI2856" s="115"/>
      <c r="BJ2856" s="115"/>
      <c r="BK2856" s="115"/>
      <c r="BQ2856" s="74" t="str">
        <f t="shared" si="1580"/>
        <v xml:space="preserve"> </v>
      </c>
      <c r="BR2856" s="120" t="str">
        <f t="shared" si="1581"/>
        <v xml:space="preserve"> </v>
      </c>
      <c r="BS2856" s="120" t="str">
        <f t="shared" si="1582"/>
        <v xml:space="preserve"> </v>
      </c>
      <c r="BU2856" s="74" t="str">
        <f t="shared" si="1583"/>
        <v xml:space="preserve"> </v>
      </c>
      <c r="BV2856" s="120" t="str">
        <f t="shared" si="1584"/>
        <v xml:space="preserve"> </v>
      </c>
      <c r="BW2856" s="120" t="str">
        <f t="shared" si="1585"/>
        <v xml:space="preserve">  </v>
      </c>
      <c r="BY2856" s="74" t="str">
        <f t="shared" si="1586"/>
        <v xml:space="preserve"> </v>
      </c>
      <c r="BZ2856" s="120" t="str">
        <f t="shared" si="1587"/>
        <v xml:space="preserve"> </v>
      </c>
      <c r="CA2856" s="120" t="str">
        <f t="shared" si="1588"/>
        <v xml:space="preserve"> </v>
      </c>
      <c r="CC2856" s="115" t="str">
        <f t="shared" si="1589"/>
        <v xml:space="preserve"> </v>
      </c>
      <c r="CD2856" s="120" t="str">
        <f t="shared" si="1590"/>
        <v xml:space="preserve"> </v>
      </c>
      <c r="CE2856" s="417" t="str">
        <f t="shared" si="1591"/>
        <v xml:space="preserve"> </v>
      </c>
      <c r="CF2856" s="115"/>
      <c r="CG2856" s="115" t="str">
        <f t="shared" si="1592"/>
        <v xml:space="preserve"> </v>
      </c>
      <c r="CH2856" s="120" t="str">
        <f t="shared" si="1593"/>
        <v xml:space="preserve"> </v>
      </c>
      <c r="CI2856" s="417" t="str">
        <f t="shared" si="1594"/>
        <v xml:space="preserve"> </v>
      </c>
      <c r="CJ2856" s="115"/>
      <c r="CK2856" s="115" t="str">
        <f t="shared" si="1595"/>
        <v xml:space="preserve"> </v>
      </c>
      <c r="CL2856" s="120" t="str">
        <f t="shared" si="1596"/>
        <v xml:space="preserve"> </v>
      </c>
      <c r="CM2856" s="417" t="str">
        <f t="shared" si="1598"/>
        <v xml:space="preserve"> </v>
      </c>
      <c r="IS2856" s="111">
        <v>8.6999999999999993</v>
      </c>
    </row>
    <row r="2857" spans="2:253" s="74" customFormat="1" ht="17.100000000000001" hidden="1" customHeight="1" x14ac:dyDescent="0.25">
      <c r="B2857" s="504">
        <f>IF(AND('Flanged Parts'!F14&gt;0,'Flanged Parts'!$BB$6=2),'Flanged Parts'!F14,0)</f>
        <v>0</v>
      </c>
      <c r="C2857" s="508">
        <v>11</v>
      </c>
      <c r="D2857" s="541" t="s">
        <v>744</v>
      </c>
      <c r="E2857" s="504" t="s">
        <v>868</v>
      </c>
      <c r="F2857" s="508" t="str">
        <f t="shared" si="1565"/>
        <v xml:space="preserve"> </v>
      </c>
      <c r="G2857" s="509" t="s">
        <v>1062</v>
      </c>
      <c r="H2857" s="524"/>
      <c r="I2857" s="1035"/>
      <c r="J2857" s="1036"/>
      <c r="K2857" s="516" t="s">
        <v>881</v>
      </c>
      <c r="L2857" s="535"/>
      <c r="M2857" s="517" t="str">
        <f t="shared" si="1599"/>
        <v>Y</v>
      </c>
      <c r="N2857" s="514">
        <f t="shared" ref="N2857:N2920" si="1606">AN2857+BI2857</f>
        <v>14.05</v>
      </c>
      <c r="O2857" s="514">
        <f t="shared" si="1600"/>
        <v>0</v>
      </c>
      <c r="P2857" s="680">
        <f>'KB Duct Parts'!$AE$3</f>
        <v>0</v>
      </c>
      <c r="Q2857" s="681">
        <f t="shared" si="1601"/>
        <v>0</v>
      </c>
      <c r="R2857" s="682">
        <f t="shared" si="1602"/>
        <v>0</v>
      </c>
      <c r="S2857" s="716">
        <f t="shared" ref="S2857:S2920" si="1607">IF($Y$3904&gt;0.2,0.2,$Y$3904)</f>
        <v>0.2</v>
      </c>
      <c r="T2857" s="679">
        <f t="shared" si="1603"/>
        <v>0</v>
      </c>
      <c r="U2857" s="679">
        <f t="shared" si="1604"/>
        <v>0</v>
      </c>
      <c r="Y2857" s="120"/>
      <c r="AD2857" s="81"/>
      <c r="AF2857" s="370"/>
      <c r="AG2857" s="374"/>
      <c r="AH2857" s="378"/>
      <c r="AI2857" s="381"/>
      <c r="AJ2857" s="386"/>
      <c r="AK2857" s="391"/>
      <c r="AL2857" s="386"/>
      <c r="AM2857" s="363">
        <f t="shared" si="1605"/>
        <v>1</v>
      </c>
      <c r="AN2857" s="729">
        <v>14.05</v>
      </c>
      <c r="AO2857" s="78">
        <f t="shared" si="1579"/>
        <v>0</v>
      </c>
      <c r="AP2857" s="78">
        <f t="shared" si="1573"/>
        <v>0</v>
      </c>
      <c r="AQ2857" s="78">
        <f t="shared" si="1574"/>
        <v>0</v>
      </c>
      <c r="AR2857" s="78">
        <f t="shared" si="1575"/>
        <v>0</v>
      </c>
      <c r="AS2857" s="78">
        <f t="shared" si="1576"/>
        <v>0</v>
      </c>
      <c r="AT2857" s="78">
        <f t="shared" si="1577"/>
        <v>0</v>
      </c>
      <c r="AU2857" s="363" t="s">
        <v>717</v>
      </c>
      <c r="AV2857" s="393"/>
      <c r="AW2857" s="395"/>
      <c r="AX2857" s="395">
        <v>0</v>
      </c>
      <c r="AY2857" s="395">
        <v>0</v>
      </c>
      <c r="AZ2857" s="395">
        <v>0</v>
      </c>
      <c r="BA2857" s="395">
        <v>0</v>
      </c>
      <c r="BB2857" s="395">
        <v>0</v>
      </c>
      <c r="BC2857" s="395">
        <v>0</v>
      </c>
      <c r="BD2857" s="115"/>
      <c r="BE2857" s="115"/>
      <c r="BF2857" s="115"/>
      <c r="BG2857" s="115"/>
      <c r="BH2857" s="115"/>
      <c r="BI2857" s="115"/>
      <c r="BJ2857" s="115"/>
      <c r="BK2857" s="115"/>
      <c r="BQ2857" s="74" t="str">
        <f t="shared" si="1580"/>
        <v xml:space="preserve"> </v>
      </c>
      <c r="BR2857" s="120" t="str">
        <f t="shared" si="1581"/>
        <v xml:space="preserve"> </v>
      </c>
      <c r="BS2857" s="120" t="str">
        <f t="shared" si="1582"/>
        <v xml:space="preserve"> </v>
      </c>
      <c r="BU2857" s="74" t="str">
        <f t="shared" si="1583"/>
        <v xml:space="preserve"> </v>
      </c>
      <c r="BV2857" s="120" t="str">
        <f t="shared" si="1584"/>
        <v xml:space="preserve"> </v>
      </c>
      <c r="BW2857" s="120" t="str">
        <f t="shared" si="1585"/>
        <v xml:space="preserve">  </v>
      </c>
      <c r="BY2857" s="74" t="str">
        <f t="shared" si="1586"/>
        <v xml:space="preserve"> </v>
      </c>
      <c r="BZ2857" s="120" t="str">
        <f t="shared" si="1587"/>
        <v xml:space="preserve"> </v>
      </c>
      <c r="CA2857" s="120" t="str">
        <f t="shared" si="1588"/>
        <v xml:space="preserve"> </v>
      </c>
      <c r="CC2857" s="115" t="str">
        <f t="shared" si="1589"/>
        <v xml:space="preserve"> </v>
      </c>
      <c r="CD2857" s="120" t="str">
        <f t="shared" si="1590"/>
        <v xml:space="preserve"> </v>
      </c>
      <c r="CE2857" s="417" t="str">
        <f t="shared" si="1591"/>
        <v xml:space="preserve"> </v>
      </c>
      <c r="CF2857" s="115"/>
      <c r="CG2857" s="115" t="str">
        <f t="shared" si="1592"/>
        <v xml:space="preserve"> </v>
      </c>
      <c r="CH2857" s="120" t="str">
        <f t="shared" si="1593"/>
        <v xml:space="preserve"> </v>
      </c>
      <c r="CI2857" s="417" t="str">
        <f t="shared" si="1594"/>
        <v xml:space="preserve"> </v>
      </c>
      <c r="CJ2857" s="115"/>
      <c r="CK2857" s="115" t="str">
        <f t="shared" si="1595"/>
        <v xml:space="preserve"> </v>
      </c>
      <c r="CL2857" s="120" t="str">
        <f t="shared" si="1596"/>
        <v xml:space="preserve"> </v>
      </c>
      <c r="CM2857" s="417" t="str">
        <f t="shared" si="1598"/>
        <v xml:space="preserve"> </v>
      </c>
      <c r="IS2857" s="111">
        <v>9.9</v>
      </c>
    </row>
    <row r="2858" spans="2:253" s="74" customFormat="1" ht="17.100000000000001" hidden="1" customHeight="1" x14ac:dyDescent="0.25">
      <c r="B2858" s="504">
        <f>IF(AND('Flanged Parts'!F15&gt;0,'Flanged Parts'!$BB$6=2),'Flanged Parts'!F15,0)</f>
        <v>0</v>
      </c>
      <c r="C2858" s="508">
        <v>12</v>
      </c>
      <c r="D2858" s="541" t="s">
        <v>745</v>
      </c>
      <c r="E2858" s="504" t="s">
        <v>869</v>
      </c>
      <c r="F2858" s="508" t="str">
        <f t="shared" si="1565"/>
        <v xml:space="preserve"> </v>
      </c>
      <c r="G2858" s="509" t="s">
        <v>1062</v>
      </c>
      <c r="H2858" s="524"/>
      <c r="I2858" s="1035"/>
      <c r="J2858" s="1036"/>
      <c r="K2858" s="516" t="s">
        <v>881</v>
      </c>
      <c r="L2858" s="535"/>
      <c r="M2858" s="517" t="str">
        <f t="shared" si="1599"/>
        <v>Y</v>
      </c>
      <c r="N2858" s="514">
        <f t="shared" si="1606"/>
        <v>15.26</v>
      </c>
      <c r="O2858" s="514">
        <f t="shared" si="1600"/>
        <v>0</v>
      </c>
      <c r="P2858" s="680">
        <f>'KB Duct Parts'!$AE$3</f>
        <v>0</v>
      </c>
      <c r="Q2858" s="681">
        <f t="shared" si="1601"/>
        <v>0</v>
      </c>
      <c r="R2858" s="682">
        <f t="shared" si="1602"/>
        <v>0</v>
      </c>
      <c r="S2858" s="716">
        <f t="shared" si="1607"/>
        <v>0.2</v>
      </c>
      <c r="T2858" s="679">
        <f t="shared" si="1603"/>
        <v>0</v>
      </c>
      <c r="U2858" s="679">
        <f t="shared" si="1604"/>
        <v>0</v>
      </c>
      <c r="Y2858" s="120"/>
      <c r="AD2858" s="81"/>
      <c r="AF2858" s="370"/>
      <c r="AG2858" s="374"/>
      <c r="AH2858" s="378"/>
      <c r="AI2858" s="381"/>
      <c r="AJ2858" s="386"/>
      <c r="AK2858" s="391"/>
      <c r="AL2858" s="386"/>
      <c r="AM2858" s="363">
        <f t="shared" si="1605"/>
        <v>1</v>
      </c>
      <c r="AN2858" s="729">
        <v>15.26</v>
      </c>
      <c r="AO2858" s="78">
        <f t="shared" si="1579"/>
        <v>0</v>
      </c>
      <c r="AP2858" s="78">
        <f t="shared" si="1573"/>
        <v>0</v>
      </c>
      <c r="AQ2858" s="78">
        <f t="shared" si="1574"/>
        <v>0</v>
      </c>
      <c r="AR2858" s="78">
        <f t="shared" si="1575"/>
        <v>0</v>
      </c>
      <c r="AS2858" s="78">
        <f t="shared" si="1576"/>
        <v>0</v>
      </c>
      <c r="AT2858" s="78">
        <f t="shared" si="1577"/>
        <v>0</v>
      </c>
      <c r="AU2858" s="363" t="s">
        <v>717</v>
      </c>
      <c r="AV2858" s="393"/>
      <c r="AW2858" s="395"/>
      <c r="AX2858" s="395">
        <v>0</v>
      </c>
      <c r="AY2858" s="395">
        <v>0</v>
      </c>
      <c r="AZ2858" s="395">
        <v>0</v>
      </c>
      <c r="BA2858" s="395">
        <v>0</v>
      </c>
      <c r="BB2858" s="395">
        <v>0</v>
      </c>
      <c r="BC2858" s="395">
        <v>0</v>
      </c>
      <c r="BD2858" s="115"/>
      <c r="BE2858" s="115"/>
      <c r="BF2858" s="115"/>
      <c r="BG2858" s="115"/>
      <c r="BH2858" s="115"/>
      <c r="BI2858" s="115"/>
      <c r="BJ2858" s="115"/>
      <c r="BK2858" s="115"/>
      <c r="BQ2858" s="74" t="str">
        <f t="shared" ref="BQ2858:BQ2921" si="1608">IF(AO2858&gt;0,D2858&amp;"-("&amp; AG2858&amp;")"," ")</f>
        <v xml:space="preserve"> </v>
      </c>
      <c r="BR2858" s="120" t="str">
        <f t="shared" ref="BR2858:BR2921" si="1609">IF(AO2858&gt;0,$G2858," ")</f>
        <v xml:space="preserve"> </v>
      </c>
      <c r="BS2858" s="120" t="str">
        <f t="shared" ref="BS2858:BS2921" si="1610">IF(AO2858&gt;0,AO2858," ")</f>
        <v xml:space="preserve"> </v>
      </c>
      <c r="BU2858" s="74" t="str">
        <f t="shared" ref="BU2858:BU2921" si="1611">IF(AP2858&gt;0,D2858&amp;"-("&amp;AH2858&amp;")"," ")</f>
        <v xml:space="preserve"> </v>
      </c>
      <c r="BV2858" s="120" t="str">
        <f t="shared" ref="BV2858:BV2921" si="1612">IF(AP2858&gt;0,$G2858," ")</f>
        <v xml:space="preserve"> </v>
      </c>
      <c r="BW2858" s="120" t="str">
        <f t="shared" ref="BW2858:BW2921" si="1613">IF(AP2858&gt;0,AP2858,"  ")</f>
        <v xml:space="preserve">  </v>
      </c>
      <c r="BY2858" s="74" t="str">
        <f t="shared" ref="BY2858:BY2921" si="1614">IF(AQ2858&gt;0,D2858&amp;"-("&amp;AI2858&amp;")"," ")</f>
        <v xml:space="preserve"> </v>
      </c>
      <c r="BZ2858" s="120" t="str">
        <f t="shared" ref="BZ2858:BZ2921" si="1615">IF(AQ2858&gt;0,$G2858," ")</f>
        <v xml:space="preserve"> </v>
      </c>
      <c r="CA2858" s="120" t="str">
        <f t="shared" ref="CA2858:CA2921" si="1616">IF(AQ2858&gt;0,AQ2858," ")</f>
        <v xml:space="preserve"> </v>
      </c>
      <c r="CC2858" s="115" t="str">
        <f t="shared" ref="CC2858:CC2921" si="1617">IF(AR2858&gt;0,D2858&amp;"-("&amp;AJ2858&amp;")"," ")</f>
        <v xml:space="preserve"> </v>
      </c>
      <c r="CD2858" s="120" t="str">
        <f t="shared" ref="CD2858:CD2921" si="1618">IF(AR2858&gt;0,$G2858," ")</f>
        <v xml:space="preserve"> </v>
      </c>
      <c r="CE2858" s="417" t="str">
        <f t="shared" ref="CE2858:CE2921" si="1619">IF(AR2858&gt;0,AR2858," ")</f>
        <v xml:space="preserve"> </v>
      </c>
      <c r="CF2858" s="115"/>
      <c r="CG2858" s="115" t="str">
        <f t="shared" ref="CG2858:CG2921" si="1620">IF(AS2858&gt;0,D2858&amp;"-("&amp;AK2858&amp;")"," ")</f>
        <v xml:space="preserve"> </v>
      </c>
      <c r="CH2858" s="120" t="str">
        <f t="shared" ref="CH2858:CH2921" si="1621">IF(AS2858&gt;0,$G2858," ")</f>
        <v xml:space="preserve"> </v>
      </c>
      <c r="CI2858" s="417" t="str">
        <f t="shared" ref="CI2858:CI2921" si="1622">IF(AS2858&gt;0,AS2858," ")</f>
        <v xml:space="preserve"> </v>
      </c>
      <c r="CJ2858" s="115"/>
      <c r="CK2858" s="115" t="str">
        <f t="shared" ref="CK2858:CK2921" si="1623">IF(AT2858&gt;0,D2858&amp;"-"&amp;AL2858," ")</f>
        <v xml:space="preserve"> </v>
      </c>
      <c r="CL2858" s="120" t="str">
        <f t="shared" ref="CL2858:CL2921" si="1624">IF(AT2858&gt;0,$G2858," ")</f>
        <v xml:space="preserve"> </v>
      </c>
      <c r="CM2858" s="417" t="str">
        <f t="shared" si="1598"/>
        <v xml:space="preserve"> </v>
      </c>
      <c r="IS2858" s="111">
        <v>11.5</v>
      </c>
    </row>
    <row r="2859" spans="2:253" s="74" customFormat="1" ht="17.100000000000001" hidden="1" customHeight="1" x14ac:dyDescent="0.25">
      <c r="B2859" s="504">
        <f>IF(AND('Flanged Parts'!F16&gt;0,'Flanged Parts'!$BB$6=2),'Flanged Parts'!F16,0)</f>
        <v>0</v>
      </c>
      <c r="C2859" s="508">
        <v>13</v>
      </c>
      <c r="D2859" s="541" t="s">
        <v>746</v>
      </c>
      <c r="E2859" s="504" t="s">
        <v>870</v>
      </c>
      <c r="F2859" s="508" t="str">
        <f t="shared" si="1565"/>
        <v xml:space="preserve"> </v>
      </c>
      <c r="G2859" s="509" t="s">
        <v>1062</v>
      </c>
      <c r="H2859" s="524"/>
      <c r="I2859" s="1035"/>
      <c r="J2859" s="1036"/>
      <c r="K2859" s="516" t="s">
        <v>881</v>
      </c>
      <c r="L2859" s="535"/>
      <c r="M2859" s="517" t="str">
        <f t="shared" si="1599"/>
        <v>Y</v>
      </c>
      <c r="N2859" s="514">
        <f t="shared" si="1606"/>
        <v>17.64</v>
      </c>
      <c r="O2859" s="514">
        <f t="shared" si="1600"/>
        <v>0</v>
      </c>
      <c r="P2859" s="680">
        <f>'KB Duct Parts'!$AE$3</f>
        <v>0</v>
      </c>
      <c r="Q2859" s="681">
        <f t="shared" si="1601"/>
        <v>0</v>
      </c>
      <c r="R2859" s="682">
        <f t="shared" si="1602"/>
        <v>0</v>
      </c>
      <c r="S2859" s="716">
        <f t="shared" si="1607"/>
        <v>0.2</v>
      </c>
      <c r="T2859" s="679">
        <f t="shared" si="1603"/>
        <v>0</v>
      </c>
      <c r="U2859" s="679">
        <f t="shared" si="1604"/>
        <v>0</v>
      </c>
      <c r="Y2859" s="120"/>
      <c r="AD2859" s="81"/>
      <c r="AF2859" s="370"/>
      <c r="AG2859" s="374"/>
      <c r="AH2859" s="378"/>
      <c r="AI2859" s="381"/>
      <c r="AJ2859" s="386"/>
      <c r="AK2859" s="391"/>
      <c r="AL2859" s="386"/>
      <c r="AM2859" s="363">
        <f t="shared" si="1605"/>
        <v>1</v>
      </c>
      <c r="AN2859" s="729">
        <v>17.64</v>
      </c>
      <c r="AO2859" s="78">
        <f t="shared" si="1579"/>
        <v>0</v>
      </c>
      <c r="AP2859" s="78">
        <f t="shared" si="1573"/>
        <v>0</v>
      </c>
      <c r="AQ2859" s="78">
        <f t="shared" si="1574"/>
        <v>0</v>
      </c>
      <c r="AR2859" s="78">
        <f t="shared" si="1575"/>
        <v>0</v>
      </c>
      <c r="AS2859" s="78">
        <f t="shared" si="1576"/>
        <v>0</v>
      </c>
      <c r="AT2859" s="78">
        <f t="shared" si="1577"/>
        <v>0</v>
      </c>
      <c r="AU2859" s="363" t="s">
        <v>717</v>
      </c>
      <c r="AV2859" s="393"/>
      <c r="AW2859" s="395"/>
      <c r="AX2859" s="395">
        <v>0</v>
      </c>
      <c r="AY2859" s="395">
        <v>0</v>
      </c>
      <c r="AZ2859" s="395">
        <v>0</v>
      </c>
      <c r="BA2859" s="395">
        <v>0</v>
      </c>
      <c r="BB2859" s="395">
        <v>0</v>
      </c>
      <c r="BC2859" s="395">
        <v>0</v>
      </c>
      <c r="BD2859" s="115"/>
      <c r="BE2859" s="115"/>
      <c r="BF2859" s="115"/>
      <c r="BG2859" s="115"/>
      <c r="BH2859" s="115"/>
      <c r="BI2859" s="115"/>
      <c r="BJ2859" s="115"/>
      <c r="BK2859" s="115"/>
      <c r="BQ2859" s="74" t="str">
        <f t="shared" si="1608"/>
        <v xml:space="preserve"> </v>
      </c>
      <c r="BR2859" s="120" t="str">
        <f t="shared" si="1609"/>
        <v xml:space="preserve"> </v>
      </c>
      <c r="BS2859" s="120" t="str">
        <f t="shared" si="1610"/>
        <v xml:space="preserve"> </v>
      </c>
      <c r="BU2859" s="74" t="str">
        <f t="shared" si="1611"/>
        <v xml:space="preserve"> </v>
      </c>
      <c r="BV2859" s="120" t="str">
        <f t="shared" si="1612"/>
        <v xml:space="preserve"> </v>
      </c>
      <c r="BW2859" s="120" t="str">
        <f t="shared" si="1613"/>
        <v xml:space="preserve">  </v>
      </c>
      <c r="BY2859" s="74" t="str">
        <f t="shared" si="1614"/>
        <v xml:space="preserve"> </v>
      </c>
      <c r="BZ2859" s="120" t="str">
        <f t="shared" si="1615"/>
        <v xml:space="preserve"> </v>
      </c>
      <c r="CA2859" s="120" t="str">
        <f t="shared" si="1616"/>
        <v xml:space="preserve"> </v>
      </c>
      <c r="CC2859" s="115" t="str">
        <f t="shared" si="1617"/>
        <v xml:space="preserve"> </v>
      </c>
      <c r="CD2859" s="120" t="str">
        <f t="shared" si="1618"/>
        <v xml:space="preserve"> </v>
      </c>
      <c r="CE2859" s="417" t="str">
        <f t="shared" si="1619"/>
        <v xml:space="preserve"> </v>
      </c>
      <c r="CF2859" s="115"/>
      <c r="CG2859" s="115" t="str">
        <f t="shared" si="1620"/>
        <v xml:space="preserve"> </v>
      </c>
      <c r="CH2859" s="120" t="str">
        <f t="shared" si="1621"/>
        <v xml:space="preserve"> </v>
      </c>
      <c r="CI2859" s="417" t="str">
        <f t="shared" si="1622"/>
        <v xml:space="preserve"> </v>
      </c>
      <c r="CJ2859" s="115"/>
      <c r="CK2859" s="115" t="str">
        <f t="shared" si="1623"/>
        <v xml:space="preserve"> </v>
      </c>
      <c r="CL2859" s="120" t="str">
        <f t="shared" si="1624"/>
        <v xml:space="preserve"> </v>
      </c>
      <c r="CM2859" s="417" t="str">
        <f t="shared" si="1598"/>
        <v xml:space="preserve"> </v>
      </c>
      <c r="IS2859" s="111">
        <v>12.8</v>
      </c>
    </row>
    <row r="2860" spans="2:253" s="74" customFormat="1" ht="17.100000000000001" hidden="1" customHeight="1" x14ac:dyDescent="0.25">
      <c r="B2860" s="504">
        <f>IF(AND('Flanged Parts'!F17&gt;0,'Flanged Parts'!$BB$6=2),'Flanged Parts'!F17,0)</f>
        <v>0</v>
      </c>
      <c r="C2860" s="508">
        <v>14</v>
      </c>
      <c r="D2860" s="541" t="s">
        <v>747</v>
      </c>
      <c r="E2860" s="504" t="s">
        <v>871</v>
      </c>
      <c r="F2860" s="508" t="str">
        <f t="shared" si="1565"/>
        <v xml:space="preserve"> </v>
      </c>
      <c r="G2860" s="509" t="s">
        <v>1062</v>
      </c>
      <c r="H2860" s="524"/>
      <c r="I2860" s="1035"/>
      <c r="J2860" s="1036"/>
      <c r="K2860" s="516" t="s">
        <v>881</v>
      </c>
      <c r="L2860" s="535"/>
      <c r="M2860" s="517" t="str">
        <f t="shared" si="1599"/>
        <v>Y</v>
      </c>
      <c r="N2860" s="514">
        <f t="shared" si="1606"/>
        <v>20.16</v>
      </c>
      <c r="O2860" s="514">
        <f t="shared" si="1600"/>
        <v>0</v>
      </c>
      <c r="P2860" s="680">
        <f>'KB Duct Parts'!$AE$3</f>
        <v>0</v>
      </c>
      <c r="Q2860" s="681">
        <f t="shared" si="1601"/>
        <v>0</v>
      </c>
      <c r="R2860" s="682">
        <f t="shared" si="1602"/>
        <v>0</v>
      </c>
      <c r="S2860" s="716">
        <f t="shared" si="1607"/>
        <v>0.2</v>
      </c>
      <c r="T2860" s="679">
        <f t="shared" si="1603"/>
        <v>0</v>
      </c>
      <c r="U2860" s="679">
        <f t="shared" si="1604"/>
        <v>0</v>
      </c>
      <c r="Y2860" s="120"/>
      <c r="AD2860" s="81"/>
      <c r="AF2860" s="370"/>
      <c r="AG2860" s="374"/>
      <c r="AH2860" s="378"/>
      <c r="AI2860" s="381"/>
      <c r="AJ2860" s="386"/>
      <c r="AK2860" s="391"/>
      <c r="AL2860" s="386"/>
      <c r="AM2860" s="363">
        <f t="shared" si="1605"/>
        <v>1</v>
      </c>
      <c r="AN2860" s="729">
        <v>20.16</v>
      </c>
      <c r="AO2860" s="78">
        <f t="shared" si="1579"/>
        <v>0</v>
      </c>
      <c r="AP2860" s="78">
        <f t="shared" si="1573"/>
        <v>0</v>
      </c>
      <c r="AQ2860" s="78">
        <f t="shared" si="1574"/>
        <v>0</v>
      </c>
      <c r="AR2860" s="78">
        <f t="shared" si="1575"/>
        <v>0</v>
      </c>
      <c r="AS2860" s="78">
        <f t="shared" si="1576"/>
        <v>0</v>
      </c>
      <c r="AT2860" s="78">
        <f t="shared" si="1577"/>
        <v>0</v>
      </c>
      <c r="AU2860" s="363" t="s">
        <v>717</v>
      </c>
      <c r="AV2860" s="393"/>
      <c r="AW2860" s="395"/>
      <c r="AX2860" s="395">
        <v>0</v>
      </c>
      <c r="AY2860" s="395">
        <v>0</v>
      </c>
      <c r="AZ2860" s="395">
        <v>0</v>
      </c>
      <c r="BA2860" s="395">
        <v>0</v>
      </c>
      <c r="BB2860" s="395">
        <v>0</v>
      </c>
      <c r="BC2860" s="395">
        <v>0</v>
      </c>
      <c r="BD2860" s="115"/>
      <c r="BE2860" s="115"/>
      <c r="BF2860" s="115"/>
      <c r="BG2860" s="115"/>
      <c r="BH2860" s="115"/>
      <c r="BI2860" s="115"/>
      <c r="BJ2860" s="115"/>
      <c r="BK2860" s="115"/>
      <c r="BQ2860" s="74" t="str">
        <f t="shared" si="1608"/>
        <v xml:space="preserve"> </v>
      </c>
      <c r="BR2860" s="120" t="str">
        <f t="shared" si="1609"/>
        <v xml:space="preserve"> </v>
      </c>
      <c r="BS2860" s="120" t="str">
        <f t="shared" si="1610"/>
        <v xml:space="preserve"> </v>
      </c>
      <c r="BU2860" s="74" t="str">
        <f t="shared" si="1611"/>
        <v xml:space="preserve"> </v>
      </c>
      <c r="BV2860" s="120" t="str">
        <f t="shared" si="1612"/>
        <v xml:space="preserve"> </v>
      </c>
      <c r="BW2860" s="120" t="str">
        <f t="shared" si="1613"/>
        <v xml:space="preserve">  </v>
      </c>
      <c r="BY2860" s="74" t="str">
        <f t="shared" si="1614"/>
        <v xml:space="preserve"> </v>
      </c>
      <c r="BZ2860" s="120" t="str">
        <f t="shared" si="1615"/>
        <v xml:space="preserve"> </v>
      </c>
      <c r="CA2860" s="120" t="str">
        <f t="shared" si="1616"/>
        <v xml:space="preserve"> </v>
      </c>
      <c r="CC2860" s="115" t="str">
        <f t="shared" si="1617"/>
        <v xml:space="preserve"> </v>
      </c>
      <c r="CD2860" s="120" t="str">
        <f t="shared" si="1618"/>
        <v xml:space="preserve"> </v>
      </c>
      <c r="CE2860" s="417" t="str">
        <f t="shared" si="1619"/>
        <v xml:space="preserve"> </v>
      </c>
      <c r="CF2860" s="115"/>
      <c r="CG2860" s="115" t="str">
        <f t="shared" si="1620"/>
        <v xml:space="preserve"> </v>
      </c>
      <c r="CH2860" s="120" t="str">
        <f t="shared" si="1621"/>
        <v xml:space="preserve"> </v>
      </c>
      <c r="CI2860" s="417" t="str">
        <f t="shared" si="1622"/>
        <v xml:space="preserve"> </v>
      </c>
      <c r="CJ2860" s="115"/>
      <c r="CK2860" s="115" t="str">
        <f t="shared" si="1623"/>
        <v xml:space="preserve"> </v>
      </c>
      <c r="CL2860" s="120" t="str">
        <f t="shared" si="1624"/>
        <v xml:space="preserve"> </v>
      </c>
      <c r="CM2860" s="417" t="str">
        <f t="shared" si="1598"/>
        <v xml:space="preserve"> </v>
      </c>
      <c r="IS2860" s="111">
        <v>14.1</v>
      </c>
    </row>
    <row r="2861" spans="2:253" s="74" customFormat="1" ht="17.100000000000001" hidden="1" customHeight="1" x14ac:dyDescent="0.25">
      <c r="B2861" s="504">
        <f>IF(AND('Flanged Parts'!F18&gt;0,'Flanged Parts'!$BB$6=2),'Flanged Parts'!F18,0)</f>
        <v>0</v>
      </c>
      <c r="C2861" s="508">
        <v>15</v>
      </c>
      <c r="D2861" s="541" t="s">
        <v>748</v>
      </c>
      <c r="E2861" s="504" t="s">
        <v>872</v>
      </c>
      <c r="F2861" s="508" t="str">
        <f t="shared" si="1565"/>
        <v xml:space="preserve"> </v>
      </c>
      <c r="G2861" s="509" t="s">
        <v>1062</v>
      </c>
      <c r="H2861" s="524"/>
      <c r="I2861" s="1035"/>
      <c r="J2861" s="1036"/>
      <c r="K2861" s="516" t="s">
        <v>881</v>
      </c>
      <c r="L2861" s="535"/>
      <c r="M2861" s="517" t="str">
        <f t="shared" si="1599"/>
        <v>Y</v>
      </c>
      <c r="N2861" s="514">
        <f t="shared" si="1606"/>
        <v>22</v>
      </c>
      <c r="O2861" s="514">
        <f t="shared" si="1600"/>
        <v>0</v>
      </c>
      <c r="P2861" s="680">
        <f>'KB Duct Parts'!$AE$3</f>
        <v>0</v>
      </c>
      <c r="Q2861" s="681">
        <f t="shared" si="1601"/>
        <v>0</v>
      </c>
      <c r="R2861" s="682">
        <f t="shared" si="1602"/>
        <v>0</v>
      </c>
      <c r="S2861" s="716">
        <f t="shared" si="1607"/>
        <v>0.2</v>
      </c>
      <c r="T2861" s="679">
        <f t="shared" si="1603"/>
        <v>0</v>
      </c>
      <c r="U2861" s="679">
        <f t="shared" si="1604"/>
        <v>0</v>
      </c>
      <c r="Y2861" s="120"/>
      <c r="AD2861" s="81"/>
      <c r="AF2861" s="370"/>
      <c r="AG2861" s="374"/>
      <c r="AH2861" s="378"/>
      <c r="AI2861" s="381"/>
      <c r="AJ2861" s="386"/>
      <c r="AK2861" s="391"/>
      <c r="AL2861" s="386"/>
      <c r="AM2861" s="363">
        <f t="shared" si="1605"/>
        <v>1</v>
      </c>
      <c r="AN2861" s="729">
        <v>22</v>
      </c>
      <c r="AO2861" s="78">
        <f t="shared" si="1579"/>
        <v>0</v>
      </c>
      <c r="AP2861" s="78">
        <f t="shared" si="1573"/>
        <v>0</v>
      </c>
      <c r="AQ2861" s="78">
        <f t="shared" si="1574"/>
        <v>0</v>
      </c>
      <c r="AR2861" s="78">
        <f t="shared" si="1575"/>
        <v>0</v>
      </c>
      <c r="AS2861" s="78">
        <f t="shared" si="1576"/>
        <v>0</v>
      </c>
      <c r="AT2861" s="78">
        <f t="shared" si="1577"/>
        <v>0</v>
      </c>
      <c r="AU2861" s="363" t="s">
        <v>717</v>
      </c>
      <c r="AV2861" s="393"/>
      <c r="AW2861" s="395"/>
      <c r="AX2861" s="395">
        <v>0</v>
      </c>
      <c r="AY2861" s="395">
        <v>0</v>
      </c>
      <c r="AZ2861" s="395">
        <v>0</v>
      </c>
      <c r="BA2861" s="395">
        <v>0</v>
      </c>
      <c r="BB2861" s="395">
        <v>0</v>
      </c>
      <c r="BC2861" s="395">
        <v>0</v>
      </c>
      <c r="BD2861" s="115"/>
      <c r="BE2861" s="115"/>
      <c r="BF2861" s="115"/>
      <c r="BG2861" s="115"/>
      <c r="BH2861" s="115"/>
      <c r="BI2861" s="115"/>
      <c r="BJ2861" s="115"/>
      <c r="BK2861" s="115"/>
      <c r="BQ2861" s="74" t="str">
        <f t="shared" si="1608"/>
        <v xml:space="preserve"> </v>
      </c>
      <c r="BR2861" s="120" t="str">
        <f t="shared" si="1609"/>
        <v xml:space="preserve"> </v>
      </c>
      <c r="BS2861" s="120" t="str">
        <f t="shared" si="1610"/>
        <v xml:space="preserve"> </v>
      </c>
      <c r="BU2861" s="74" t="str">
        <f t="shared" si="1611"/>
        <v xml:space="preserve"> </v>
      </c>
      <c r="BV2861" s="120" t="str">
        <f t="shared" si="1612"/>
        <v xml:space="preserve"> </v>
      </c>
      <c r="BW2861" s="120" t="str">
        <f t="shared" si="1613"/>
        <v xml:space="preserve">  </v>
      </c>
      <c r="BY2861" s="74" t="str">
        <f t="shared" si="1614"/>
        <v xml:space="preserve"> </v>
      </c>
      <c r="BZ2861" s="120" t="str">
        <f t="shared" si="1615"/>
        <v xml:space="preserve"> </v>
      </c>
      <c r="CA2861" s="120" t="str">
        <f t="shared" si="1616"/>
        <v xml:space="preserve"> </v>
      </c>
      <c r="CC2861" s="115" t="str">
        <f t="shared" si="1617"/>
        <v xml:space="preserve"> </v>
      </c>
      <c r="CD2861" s="120" t="str">
        <f t="shared" si="1618"/>
        <v xml:space="preserve"> </v>
      </c>
      <c r="CE2861" s="417" t="str">
        <f t="shared" si="1619"/>
        <v xml:space="preserve"> </v>
      </c>
      <c r="CF2861" s="115"/>
      <c r="CG2861" s="115" t="str">
        <f t="shared" si="1620"/>
        <v xml:space="preserve"> </v>
      </c>
      <c r="CH2861" s="120" t="str">
        <f t="shared" si="1621"/>
        <v xml:space="preserve"> </v>
      </c>
      <c r="CI2861" s="417" t="str">
        <f t="shared" si="1622"/>
        <v xml:space="preserve"> </v>
      </c>
      <c r="CJ2861" s="115"/>
      <c r="CK2861" s="115" t="str">
        <f t="shared" si="1623"/>
        <v xml:space="preserve"> </v>
      </c>
      <c r="CL2861" s="120" t="str">
        <f t="shared" si="1624"/>
        <v xml:space="preserve"> </v>
      </c>
      <c r="CM2861" s="417" t="str">
        <f t="shared" si="1598"/>
        <v xml:space="preserve"> </v>
      </c>
      <c r="IS2861" s="111">
        <v>17.399999999999999</v>
      </c>
    </row>
    <row r="2862" spans="2:253" s="74" customFormat="1" ht="17.100000000000001" hidden="1" customHeight="1" x14ac:dyDescent="0.25">
      <c r="B2862" s="504">
        <f>IF(AND('Flanged Parts'!F19&gt;0,'Flanged Parts'!$BB$6=2),'Flanged Parts'!F19,0)</f>
        <v>0</v>
      </c>
      <c r="C2862" s="508">
        <v>16</v>
      </c>
      <c r="D2862" s="541" t="s">
        <v>749</v>
      </c>
      <c r="E2862" s="504" t="s">
        <v>873</v>
      </c>
      <c r="F2862" s="508" t="str">
        <f t="shared" si="1565"/>
        <v xml:space="preserve"> </v>
      </c>
      <c r="G2862" s="509" t="s">
        <v>1062</v>
      </c>
      <c r="H2862" s="524"/>
      <c r="I2862" s="1035"/>
      <c r="J2862" s="1036"/>
      <c r="K2862" s="516" t="s">
        <v>881</v>
      </c>
      <c r="L2862" s="535"/>
      <c r="M2862" s="517" t="str">
        <f t="shared" si="1599"/>
        <v>Y</v>
      </c>
      <c r="N2862" s="514">
        <f t="shared" si="1606"/>
        <v>27.12</v>
      </c>
      <c r="O2862" s="514">
        <f t="shared" si="1600"/>
        <v>0</v>
      </c>
      <c r="P2862" s="680">
        <f>'KB Duct Parts'!$AE$3</f>
        <v>0</v>
      </c>
      <c r="Q2862" s="681">
        <f t="shared" si="1601"/>
        <v>0</v>
      </c>
      <c r="R2862" s="682">
        <f t="shared" si="1602"/>
        <v>0</v>
      </c>
      <c r="S2862" s="716">
        <f t="shared" si="1607"/>
        <v>0.2</v>
      </c>
      <c r="T2862" s="679">
        <f t="shared" si="1603"/>
        <v>0</v>
      </c>
      <c r="U2862" s="679">
        <f t="shared" si="1604"/>
        <v>0</v>
      </c>
      <c r="Y2862" s="120"/>
      <c r="AD2862" s="81"/>
      <c r="AF2862" s="370"/>
      <c r="AG2862" s="374"/>
      <c r="AH2862" s="378"/>
      <c r="AI2862" s="381"/>
      <c r="AJ2862" s="386"/>
      <c r="AK2862" s="391"/>
      <c r="AL2862" s="386"/>
      <c r="AM2862" s="363">
        <f t="shared" si="1605"/>
        <v>1</v>
      </c>
      <c r="AN2862" s="729">
        <v>27.12</v>
      </c>
      <c r="AO2862" s="78">
        <f t="shared" si="1579"/>
        <v>0</v>
      </c>
      <c r="AP2862" s="78">
        <f t="shared" si="1573"/>
        <v>0</v>
      </c>
      <c r="AQ2862" s="78">
        <f t="shared" si="1574"/>
        <v>0</v>
      </c>
      <c r="AR2862" s="78">
        <f t="shared" si="1575"/>
        <v>0</v>
      </c>
      <c r="AS2862" s="78">
        <f t="shared" si="1576"/>
        <v>0</v>
      </c>
      <c r="AT2862" s="78">
        <f t="shared" si="1577"/>
        <v>0</v>
      </c>
      <c r="AU2862" s="363" t="s">
        <v>717</v>
      </c>
      <c r="AV2862" s="393"/>
      <c r="AW2862" s="395"/>
      <c r="AX2862" s="395">
        <v>0</v>
      </c>
      <c r="AY2862" s="395">
        <v>0</v>
      </c>
      <c r="AZ2862" s="395">
        <v>0</v>
      </c>
      <c r="BA2862" s="395">
        <v>0</v>
      </c>
      <c r="BB2862" s="395">
        <v>0</v>
      </c>
      <c r="BC2862" s="395">
        <v>0</v>
      </c>
      <c r="BD2862" s="115"/>
      <c r="BE2862" s="115"/>
      <c r="BF2862" s="115"/>
      <c r="BG2862" s="115"/>
      <c r="BH2862" s="115"/>
      <c r="BI2862" s="115"/>
      <c r="BJ2862" s="115"/>
      <c r="BK2862" s="115"/>
      <c r="BQ2862" s="74" t="str">
        <f t="shared" si="1608"/>
        <v xml:space="preserve"> </v>
      </c>
      <c r="BR2862" s="120" t="str">
        <f t="shared" si="1609"/>
        <v xml:space="preserve"> </v>
      </c>
      <c r="BS2862" s="120" t="str">
        <f t="shared" si="1610"/>
        <v xml:space="preserve"> </v>
      </c>
      <c r="BU2862" s="74" t="str">
        <f t="shared" si="1611"/>
        <v xml:space="preserve"> </v>
      </c>
      <c r="BV2862" s="120" t="str">
        <f t="shared" si="1612"/>
        <v xml:space="preserve"> </v>
      </c>
      <c r="BW2862" s="120" t="str">
        <f t="shared" si="1613"/>
        <v xml:space="preserve">  </v>
      </c>
      <c r="BY2862" s="74" t="str">
        <f t="shared" si="1614"/>
        <v xml:space="preserve"> </v>
      </c>
      <c r="BZ2862" s="120" t="str">
        <f t="shared" si="1615"/>
        <v xml:space="preserve"> </v>
      </c>
      <c r="CA2862" s="120" t="str">
        <f t="shared" si="1616"/>
        <v xml:space="preserve"> </v>
      </c>
      <c r="CC2862" s="115" t="str">
        <f t="shared" si="1617"/>
        <v xml:space="preserve"> </v>
      </c>
      <c r="CD2862" s="120" t="str">
        <f t="shared" si="1618"/>
        <v xml:space="preserve"> </v>
      </c>
      <c r="CE2862" s="417" t="str">
        <f t="shared" si="1619"/>
        <v xml:space="preserve"> </v>
      </c>
      <c r="CF2862" s="115"/>
      <c r="CG2862" s="115" t="str">
        <f t="shared" si="1620"/>
        <v xml:space="preserve"> </v>
      </c>
      <c r="CH2862" s="120" t="str">
        <f t="shared" si="1621"/>
        <v xml:space="preserve"> </v>
      </c>
      <c r="CI2862" s="417" t="str">
        <f t="shared" si="1622"/>
        <v xml:space="preserve"> </v>
      </c>
      <c r="CJ2862" s="115"/>
      <c r="CK2862" s="115" t="str">
        <f t="shared" si="1623"/>
        <v xml:space="preserve"> </v>
      </c>
      <c r="CL2862" s="120" t="str">
        <f t="shared" si="1624"/>
        <v xml:space="preserve"> </v>
      </c>
      <c r="CM2862" s="417" t="str">
        <f t="shared" si="1598"/>
        <v xml:space="preserve"> </v>
      </c>
      <c r="IS2862" s="111">
        <v>18.8</v>
      </c>
    </row>
    <row r="2863" spans="2:253" s="74" customFormat="1" ht="17.100000000000001" hidden="1" customHeight="1" x14ac:dyDescent="0.25">
      <c r="B2863" s="504">
        <f>IF(AND('Flanged Parts'!F20&gt;0,'Flanged Parts'!$BB$6=2),'Flanged Parts'!F20,0)</f>
        <v>0</v>
      </c>
      <c r="C2863" s="508">
        <v>17</v>
      </c>
      <c r="D2863" s="541" t="s">
        <v>750</v>
      </c>
      <c r="E2863" s="504" t="s">
        <v>874</v>
      </c>
      <c r="F2863" s="508" t="str">
        <f t="shared" ref="F2863:F2946" si="1625">IF(AM2863&gt;1,"Non-Std"," ")</f>
        <v xml:space="preserve"> </v>
      </c>
      <c r="G2863" s="509" t="s">
        <v>1062</v>
      </c>
      <c r="H2863" s="524"/>
      <c r="I2863" s="1035"/>
      <c r="J2863" s="1036"/>
      <c r="K2863" s="516" t="s">
        <v>881</v>
      </c>
      <c r="L2863" s="535"/>
      <c r="M2863" s="517" t="str">
        <f t="shared" si="1599"/>
        <v>Y</v>
      </c>
      <c r="N2863" s="514">
        <f t="shared" si="1606"/>
        <v>29.23</v>
      </c>
      <c r="O2863" s="514">
        <f t="shared" si="1600"/>
        <v>0</v>
      </c>
      <c r="P2863" s="680">
        <f>'KB Duct Parts'!$AE$3</f>
        <v>0</v>
      </c>
      <c r="Q2863" s="681">
        <f t="shared" si="1601"/>
        <v>0</v>
      </c>
      <c r="R2863" s="682">
        <f t="shared" si="1602"/>
        <v>0</v>
      </c>
      <c r="S2863" s="716">
        <f t="shared" si="1607"/>
        <v>0.2</v>
      </c>
      <c r="T2863" s="679">
        <f t="shared" si="1603"/>
        <v>0</v>
      </c>
      <c r="U2863" s="679">
        <f t="shared" si="1604"/>
        <v>0</v>
      </c>
      <c r="Y2863" s="120"/>
      <c r="AD2863" s="81"/>
      <c r="AF2863" s="370"/>
      <c r="AG2863" s="374"/>
      <c r="AH2863" s="378"/>
      <c r="AI2863" s="381"/>
      <c r="AJ2863" s="386"/>
      <c r="AK2863" s="391"/>
      <c r="AL2863" s="386"/>
      <c r="AM2863" s="363">
        <f t="shared" si="1605"/>
        <v>1</v>
      </c>
      <c r="AN2863" s="729">
        <v>29.23</v>
      </c>
      <c r="AO2863" s="78">
        <f t="shared" si="1579"/>
        <v>0</v>
      </c>
      <c r="AP2863" s="78">
        <f t="shared" si="1573"/>
        <v>0</v>
      </c>
      <c r="AQ2863" s="78">
        <f t="shared" si="1574"/>
        <v>0</v>
      </c>
      <c r="AR2863" s="78">
        <f t="shared" si="1575"/>
        <v>0</v>
      </c>
      <c r="AS2863" s="78">
        <f t="shared" si="1576"/>
        <v>0</v>
      </c>
      <c r="AT2863" s="78">
        <f t="shared" si="1577"/>
        <v>0</v>
      </c>
      <c r="AU2863" s="363" t="s">
        <v>717</v>
      </c>
      <c r="AV2863" s="393"/>
      <c r="AW2863" s="395"/>
      <c r="AX2863" s="395">
        <v>0</v>
      </c>
      <c r="AY2863" s="395">
        <v>0</v>
      </c>
      <c r="AZ2863" s="395">
        <v>0</v>
      </c>
      <c r="BA2863" s="395">
        <v>0</v>
      </c>
      <c r="BB2863" s="395">
        <v>0</v>
      </c>
      <c r="BC2863" s="395">
        <v>0</v>
      </c>
      <c r="BD2863" s="115"/>
      <c r="BE2863" s="115"/>
      <c r="BF2863" s="115"/>
      <c r="BG2863" s="115"/>
      <c r="BH2863" s="115"/>
      <c r="BI2863" s="115"/>
      <c r="BJ2863" s="115"/>
      <c r="BK2863" s="115"/>
      <c r="BQ2863" s="74" t="str">
        <f t="shared" si="1608"/>
        <v xml:space="preserve"> </v>
      </c>
      <c r="BR2863" s="120" t="str">
        <f t="shared" si="1609"/>
        <v xml:space="preserve"> </v>
      </c>
      <c r="BS2863" s="120" t="str">
        <f t="shared" si="1610"/>
        <v xml:space="preserve"> </v>
      </c>
      <c r="BU2863" s="74" t="str">
        <f t="shared" si="1611"/>
        <v xml:space="preserve"> </v>
      </c>
      <c r="BV2863" s="120" t="str">
        <f t="shared" si="1612"/>
        <v xml:space="preserve"> </v>
      </c>
      <c r="BW2863" s="120" t="str">
        <f t="shared" si="1613"/>
        <v xml:space="preserve">  </v>
      </c>
      <c r="BY2863" s="74" t="str">
        <f t="shared" si="1614"/>
        <v xml:space="preserve"> </v>
      </c>
      <c r="BZ2863" s="120" t="str">
        <f t="shared" si="1615"/>
        <v xml:space="preserve"> </v>
      </c>
      <c r="CA2863" s="120" t="str">
        <f t="shared" si="1616"/>
        <v xml:space="preserve"> </v>
      </c>
      <c r="CC2863" s="115" t="str">
        <f t="shared" si="1617"/>
        <v xml:space="preserve"> </v>
      </c>
      <c r="CD2863" s="120" t="str">
        <f t="shared" si="1618"/>
        <v xml:space="preserve"> </v>
      </c>
      <c r="CE2863" s="417" t="str">
        <f t="shared" si="1619"/>
        <v xml:space="preserve"> </v>
      </c>
      <c r="CF2863" s="115"/>
      <c r="CG2863" s="115" t="str">
        <f t="shared" si="1620"/>
        <v xml:space="preserve"> </v>
      </c>
      <c r="CH2863" s="120" t="str">
        <f t="shared" si="1621"/>
        <v xml:space="preserve"> </v>
      </c>
      <c r="CI2863" s="417" t="str">
        <f t="shared" si="1622"/>
        <v xml:space="preserve"> </v>
      </c>
      <c r="CJ2863" s="115"/>
      <c r="CK2863" s="115" t="str">
        <f t="shared" si="1623"/>
        <v xml:space="preserve"> </v>
      </c>
      <c r="CL2863" s="120" t="str">
        <f t="shared" si="1624"/>
        <v xml:space="preserve"> </v>
      </c>
      <c r="CM2863" s="417" t="str">
        <f t="shared" si="1598"/>
        <v xml:space="preserve"> </v>
      </c>
      <c r="IS2863" s="111">
        <v>19.399999999999999</v>
      </c>
    </row>
    <row r="2864" spans="2:253" s="74" customFormat="1" ht="17.100000000000001" hidden="1" customHeight="1" x14ac:dyDescent="0.25">
      <c r="B2864" s="504">
        <f>IF(AND('Flanged Parts'!F21&gt;0,'Flanged Parts'!$BB$6=2),'Flanged Parts'!F21,0)</f>
        <v>0</v>
      </c>
      <c r="C2864" s="508">
        <v>18</v>
      </c>
      <c r="D2864" s="541" t="s">
        <v>751</v>
      </c>
      <c r="E2864" s="504" t="s">
        <v>875</v>
      </c>
      <c r="F2864" s="508" t="str">
        <f t="shared" si="1625"/>
        <v xml:space="preserve"> </v>
      </c>
      <c r="G2864" s="509" t="s">
        <v>1062</v>
      </c>
      <c r="H2864" s="524"/>
      <c r="I2864" s="1035"/>
      <c r="J2864" s="1036"/>
      <c r="K2864" s="516" t="s">
        <v>881</v>
      </c>
      <c r="L2864" s="535"/>
      <c r="M2864" s="517" t="str">
        <f t="shared" si="1599"/>
        <v>Y</v>
      </c>
      <c r="N2864" s="514">
        <f t="shared" si="1606"/>
        <v>30.34</v>
      </c>
      <c r="O2864" s="514">
        <f t="shared" si="1600"/>
        <v>0</v>
      </c>
      <c r="P2864" s="680">
        <f>'KB Duct Parts'!$AE$3</f>
        <v>0</v>
      </c>
      <c r="Q2864" s="681">
        <f t="shared" si="1601"/>
        <v>0</v>
      </c>
      <c r="R2864" s="682">
        <f t="shared" si="1602"/>
        <v>0</v>
      </c>
      <c r="S2864" s="716">
        <f t="shared" si="1607"/>
        <v>0.2</v>
      </c>
      <c r="T2864" s="679">
        <f t="shared" si="1603"/>
        <v>0</v>
      </c>
      <c r="U2864" s="679">
        <f t="shared" si="1604"/>
        <v>0</v>
      </c>
      <c r="Y2864" s="120"/>
      <c r="AD2864" s="81"/>
      <c r="AF2864" s="370"/>
      <c r="AG2864" s="374"/>
      <c r="AH2864" s="378"/>
      <c r="AI2864" s="381"/>
      <c r="AJ2864" s="386"/>
      <c r="AK2864" s="391"/>
      <c r="AL2864" s="386"/>
      <c r="AM2864" s="363">
        <f t="shared" si="1605"/>
        <v>1</v>
      </c>
      <c r="AN2864" s="729">
        <v>30.34</v>
      </c>
      <c r="AO2864" s="78">
        <f t="shared" si="1579"/>
        <v>0</v>
      </c>
      <c r="AP2864" s="78">
        <f t="shared" si="1573"/>
        <v>0</v>
      </c>
      <c r="AQ2864" s="78">
        <f t="shared" si="1574"/>
        <v>0</v>
      </c>
      <c r="AR2864" s="78">
        <f t="shared" si="1575"/>
        <v>0</v>
      </c>
      <c r="AS2864" s="78">
        <f t="shared" si="1576"/>
        <v>0</v>
      </c>
      <c r="AT2864" s="78">
        <f t="shared" si="1577"/>
        <v>0</v>
      </c>
      <c r="AU2864" s="363" t="s">
        <v>717</v>
      </c>
      <c r="AV2864" s="393"/>
      <c r="AW2864" s="395"/>
      <c r="AX2864" s="395">
        <v>0</v>
      </c>
      <c r="AY2864" s="395">
        <v>0</v>
      </c>
      <c r="AZ2864" s="395">
        <v>0</v>
      </c>
      <c r="BA2864" s="395">
        <v>0</v>
      </c>
      <c r="BB2864" s="395">
        <v>0</v>
      </c>
      <c r="BC2864" s="395">
        <v>0</v>
      </c>
      <c r="BD2864" s="115"/>
      <c r="BE2864" s="115"/>
      <c r="BF2864" s="115"/>
      <c r="BG2864" s="115"/>
      <c r="BH2864" s="115"/>
      <c r="BI2864" s="115"/>
      <c r="BJ2864" s="115"/>
      <c r="BK2864" s="115"/>
      <c r="BQ2864" s="74" t="str">
        <f t="shared" si="1608"/>
        <v xml:space="preserve"> </v>
      </c>
      <c r="BR2864" s="120" t="str">
        <f t="shared" si="1609"/>
        <v xml:space="preserve"> </v>
      </c>
      <c r="BS2864" s="120" t="str">
        <f t="shared" si="1610"/>
        <v xml:space="preserve"> </v>
      </c>
      <c r="BU2864" s="74" t="str">
        <f t="shared" si="1611"/>
        <v xml:space="preserve"> </v>
      </c>
      <c r="BV2864" s="120" t="str">
        <f t="shared" si="1612"/>
        <v xml:space="preserve"> </v>
      </c>
      <c r="BW2864" s="120" t="str">
        <f t="shared" si="1613"/>
        <v xml:space="preserve">  </v>
      </c>
      <c r="BY2864" s="74" t="str">
        <f t="shared" si="1614"/>
        <v xml:space="preserve"> </v>
      </c>
      <c r="BZ2864" s="120" t="str">
        <f t="shared" si="1615"/>
        <v xml:space="preserve"> </v>
      </c>
      <c r="CA2864" s="120" t="str">
        <f t="shared" si="1616"/>
        <v xml:space="preserve"> </v>
      </c>
      <c r="CC2864" s="115" t="str">
        <f t="shared" si="1617"/>
        <v xml:space="preserve"> </v>
      </c>
      <c r="CD2864" s="120" t="str">
        <f t="shared" si="1618"/>
        <v xml:space="preserve"> </v>
      </c>
      <c r="CE2864" s="417" t="str">
        <f t="shared" si="1619"/>
        <v xml:space="preserve"> </v>
      </c>
      <c r="CF2864" s="115"/>
      <c r="CG2864" s="115" t="str">
        <f t="shared" si="1620"/>
        <v xml:space="preserve"> </v>
      </c>
      <c r="CH2864" s="120" t="str">
        <f t="shared" si="1621"/>
        <v xml:space="preserve"> </v>
      </c>
      <c r="CI2864" s="417" t="str">
        <f t="shared" si="1622"/>
        <v xml:space="preserve"> </v>
      </c>
      <c r="CJ2864" s="115"/>
      <c r="CK2864" s="115" t="str">
        <f t="shared" si="1623"/>
        <v xml:space="preserve"> </v>
      </c>
      <c r="CL2864" s="120" t="str">
        <f t="shared" si="1624"/>
        <v xml:space="preserve"> </v>
      </c>
      <c r="CM2864" s="417" t="str">
        <f t="shared" si="1598"/>
        <v xml:space="preserve"> </v>
      </c>
      <c r="IS2864" s="111">
        <v>20.100000000000001</v>
      </c>
    </row>
    <row r="2865" spans="2:253" s="74" customFormat="1" ht="17.100000000000001" hidden="1" customHeight="1" x14ac:dyDescent="0.25">
      <c r="B2865" s="504">
        <f>IF(AND('Flanged Parts'!F22&gt;0,'Flanged Parts'!$BB$6=2),'Flanged Parts'!F22,0)</f>
        <v>0</v>
      </c>
      <c r="C2865" s="508">
        <v>19</v>
      </c>
      <c r="D2865" s="541" t="s">
        <v>752</v>
      </c>
      <c r="E2865" s="504" t="s">
        <v>876</v>
      </c>
      <c r="F2865" s="508" t="str">
        <f t="shared" si="1625"/>
        <v xml:space="preserve"> </v>
      </c>
      <c r="G2865" s="509" t="s">
        <v>1062</v>
      </c>
      <c r="H2865" s="524"/>
      <c r="I2865" s="1035"/>
      <c r="J2865" s="1036"/>
      <c r="K2865" s="516" t="s">
        <v>881</v>
      </c>
      <c r="L2865" s="535"/>
      <c r="M2865" s="517" t="str">
        <f t="shared" si="1599"/>
        <v>Y</v>
      </c>
      <c r="N2865" s="514">
        <f t="shared" si="1606"/>
        <v>30.66</v>
      </c>
      <c r="O2865" s="514">
        <f t="shared" si="1600"/>
        <v>0</v>
      </c>
      <c r="P2865" s="680">
        <f>'KB Duct Parts'!$AE$3</f>
        <v>0</v>
      </c>
      <c r="Q2865" s="681">
        <f t="shared" si="1601"/>
        <v>0</v>
      </c>
      <c r="R2865" s="682">
        <f t="shared" si="1602"/>
        <v>0</v>
      </c>
      <c r="S2865" s="716">
        <f t="shared" si="1607"/>
        <v>0.2</v>
      </c>
      <c r="T2865" s="679">
        <f t="shared" si="1603"/>
        <v>0</v>
      </c>
      <c r="U2865" s="679">
        <f t="shared" si="1604"/>
        <v>0</v>
      </c>
      <c r="Y2865" s="120"/>
      <c r="AD2865" s="81"/>
      <c r="AF2865" s="370"/>
      <c r="AG2865" s="374"/>
      <c r="AH2865" s="378"/>
      <c r="AI2865" s="381"/>
      <c r="AJ2865" s="386"/>
      <c r="AK2865" s="391"/>
      <c r="AL2865" s="386"/>
      <c r="AM2865" s="363">
        <f t="shared" si="1605"/>
        <v>1</v>
      </c>
      <c r="AN2865" s="729">
        <v>30.66</v>
      </c>
      <c r="AO2865" s="78">
        <f t="shared" si="1579"/>
        <v>0</v>
      </c>
      <c r="AP2865" s="78">
        <f t="shared" si="1573"/>
        <v>0</v>
      </c>
      <c r="AQ2865" s="78">
        <f t="shared" si="1574"/>
        <v>0</v>
      </c>
      <c r="AR2865" s="78">
        <f t="shared" si="1575"/>
        <v>0</v>
      </c>
      <c r="AS2865" s="78">
        <f t="shared" si="1576"/>
        <v>0</v>
      </c>
      <c r="AT2865" s="78">
        <f t="shared" si="1577"/>
        <v>0</v>
      </c>
      <c r="AU2865" s="363" t="s">
        <v>717</v>
      </c>
      <c r="AV2865" s="393"/>
      <c r="AW2865" s="395"/>
      <c r="AX2865" s="395">
        <v>0</v>
      </c>
      <c r="AY2865" s="395">
        <v>0</v>
      </c>
      <c r="AZ2865" s="395">
        <v>0</v>
      </c>
      <c r="BA2865" s="395">
        <v>0</v>
      </c>
      <c r="BB2865" s="395">
        <v>0</v>
      </c>
      <c r="BC2865" s="395">
        <v>0</v>
      </c>
      <c r="BD2865" s="115"/>
      <c r="BE2865" s="115"/>
      <c r="BF2865" s="115"/>
      <c r="BG2865" s="115"/>
      <c r="BH2865" s="115"/>
      <c r="BI2865" s="115"/>
      <c r="BJ2865" s="115"/>
      <c r="BK2865" s="115"/>
      <c r="BQ2865" s="74" t="str">
        <f t="shared" si="1608"/>
        <v xml:space="preserve"> </v>
      </c>
      <c r="BR2865" s="120" t="str">
        <f t="shared" si="1609"/>
        <v xml:space="preserve"> </v>
      </c>
      <c r="BS2865" s="120" t="str">
        <f t="shared" si="1610"/>
        <v xml:space="preserve"> </v>
      </c>
      <c r="BU2865" s="74" t="str">
        <f t="shared" si="1611"/>
        <v xml:space="preserve"> </v>
      </c>
      <c r="BV2865" s="120" t="str">
        <f t="shared" si="1612"/>
        <v xml:space="preserve"> </v>
      </c>
      <c r="BW2865" s="120" t="str">
        <f t="shared" si="1613"/>
        <v xml:space="preserve">  </v>
      </c>
      <c r="BY2865" s="74" t="str">
        <f t="shared" si="1614"/>
        <v xml:space="preserve"> </v>
      </c>
      <c r="BZ2865" s="120" t="str">
        <f t="shared" si="1615"/>
        <v xml:space="preserve"> </v>
      </c>
      <c r="CA2865" s="120" t="str">
        <f t="shared" si="1616"/>
        <v xml:space="preserve"> </v>
      </c>
      <c r="CC2865" s="115" t="str">
        <f t="shared" si="1617"/>
        <v xml:space="preserve"> </v>
      </c>
      <c r="CD2865" s="120" t="str">
        <f t="shared" si="1618"/>
        <v xml:space="preserve"> </v>
      </c>
      <c r="CE2865" s="417" t="str">
        <f t="shared" si="1619"/>
        <v xml:space="preserve"> </v>
      </c>
      <c r="CF2865" s="115"/>
      <c r="CG2865" s="115" t="str">
        <f t="shared" si="1620"/>
        <v xml:space="preserve"> </v>
      </c>
      <c r="CH2865" s="120" t="str">
        <f t="shared" si="1621"/>
        <v xml:space="preserve"> </v>
      </c>
      <c r="CI2865" s="417" t="str">
        <f t="shared" si="1622"/>
        <v xml:space="preserve"> </v>
      </c>
      <c r="CJ2865" s="115"/>
      <c r="CK2865" s="115" t="str">
        <f t="shared" si="1623"/>
        <v xml:space="preserve"> </v>
      </c>
      <c r="CL2865" s="120" t="str">
        <f t="shared" si="1624"/>
        <v xml:space="preserve"> </v>
      </c>
      <c r="CM2865" s="417" t="str">
        <f t="shared" si="1598"/>
        <v xml:space="preserve"> </v>
      </c>
      <c r="IS2865" s="111">
        <v>20.6</v>
      </c>
    </row>
    <row r="2866" spans="2:253" s="74" customFormat="1" ht="17.100000000000001" hidden="1" customHeight="1" x14ac:dyDescent="0.25">
      <c r="B2866" s="504">
        <f>IF(AND('Flanged Parts'!F23&gt;0,'Flanged Parts'!$BB$6=2),'Flanged Parts'!F23,0)</f>
        <v>0</v>
      </c>
      <c r="C2866" s="508">
        <v>20</v>
      </c>
      <c r="D2866" s="541" t="s">
        <v>753</v>
      </c>
      <c r="E2866" s="504" t="s">
        <v>877</v>
      </c>
      <c r="F2866" s="508" t="str">
        <f t="shared" si="1625"/>
        <v xml:space="preserve"> </v>
      </c>
      <c r="G2866" s="509" t="s">
        <v>1062</v>
      </c>
      <c r="H2866" s="524"/>
      <c r="I2866" s="1035"/>
      <c r="J2866" s="1036"/>
      <c r="K2866" s="516" t="s">
        <v>881</v>
      </c>
      <c r="L2866" s="535"/>
      <c r="M2866" s="517" t="str">
        <f t="shared" si="1599"/>
        <v>Y</v>
      </c>
      <c r="N2866" s="514">
        <f t="shared" si="1606"/>
        <v>33.53</v>
      </c>
      <c r="O2866" s="514">
        <f t="shared" si="1600"/>
        <v>0</v>
      </c>
      <c r="P2866" s="680">
        <f>'KB Duct Parts'!$AE$3</f>
        <v>0</v>
      </c>
      <c r="Q2866" s="681">
        <f t="shared" si="1601"/>
        <v>0</v>
      </c>
      <c r="R2866" s="682">
        <f t="shared" si="1602"/>
        <v>0</v>
      </c>
      <c r="S2866" s="716">
        <f t="shared" si="1607"/>
        <v>0.2</v>
      </c>
      <c r="T2866" s="679">
        <f t="shared" si="1603"/>
        <v>0</v>
      </c>
      <c r="U2866" s="679">
        <f t="shared" si="1604"/>
        <v>0</v>
      </c>
      <c r="Y2866" s="120"/>
      <c r="AD2866" s="81"/>
      <c r="AF2866" s="370"/>
      <c r="AG2866" s="374"/>
      <c r="AH2866" s="378"/>
      <c r="AI2866" s="381"/>
      <c r="AJ2866" s="386"/>
      <c r="AK2866" s="391"/>
      <c r="AL2866" s="386"/>
      <c r="AM2866" s="363">
        <f t="shared" si="1605"/>
        <v>1</v>
      </c>
      <c r="AN2866" s="729">
        <v>33.53</v>
      </c>
      <c r="AO2866" s="78">
        <f t="shared" si="1579"/>
        <v>0</v>
      </c>
      <c r="AP2866" s="78">
        <f t="shared" si="1573"/>
        <v>0</v>
      </c>
      <c r="AQ2866" s="78">
        <f t="shared" si="1574"/>
        <v>0</v>
      </c>
      <c r="AR2866" s="78">
        <f t="shared" si="1575"/>
        <v>0</v>
      </c>
      <c r="AS2866" s="78">
        <f t="shared" si="1576"/>
        <v>0</v>
      </c>
      <c r="AT2866" s="78">
        <f t="shared" si="1577"/>
        <v>0</v>
      </c>
      <c r="AU2866" s="363" t="s">
        <v>717</v>
      </c>
      <c r="AV2866" s="393"/>
      <c r="AW2866" s="395"/>
      <c r="AX2866" s="395">
        <v>0</v>
      </c>
      <c r="AY2866" s="395">
        <v>0</v>
      </c>
      <c r="AZ2866" s="395">
        <v>0</v>
      </c>
      <c r="BA2866" s="395">
        <v>0</v>
      </c>
      <c r="BB2866" s="395">
        <v>0</v>
      </c>
      <c r="BC2866" s="395">
        <v>0</v>
      </c>
      <c r="BD2866" s="115"/>
      <c r="BE2866" s="115"/>
      <c r="BF2866" s="115"/>
      <c r="BG2866" s="115"/>
      <c r="BH2866" s="115"/>
      <c r="BI2866" s="115"/>
      <c r="BJ2866" s="115"/>
      <c r="BK2866" s="115"/>
      <c r="BQ2866" s="74" t="str">
        <f t="shared" si="1608"/>
        <v xml:space="preserve"> </v>
      </c>
      <c r="BR2866" s="120" t="str">
        <f t="shared" si="1609"/>
        <v xml:space="preserve"> </v>
      </c>
      <c r="BS2866" s="120" t="str">
        <f t="shared" si="1610"/>
        <v xml:space="preserve"> </v>
      </c>
      <c r="BU2866" s="74" t="str">
        <f t="shared" si="1611"/>
        <v xml:space="preserve"> </v>
      </c>
      <c r="BV2866" s="120" t="str">
        <f t="shared" si="1612"/>
        <v xml:space="preserve"> </v>
      </c>
      <c r="BW2866" s="120" t="str">
        <f t="shared" si="1613"/>
        <v xml:space="preserve">  </v>
      </c>
      <c r="BY2866" s="74" t="str">
        <f t="shared" si="1614"/>
        <v xml:space="preserve"> </v>
      </c>
      <c r="BZ2866" s="120" t="str">
        <f t="shared" si="1615"/>
        <v xml:space="preserve"> </v>
      </c>
      <c r="CA2866" s="120" t="str">
        <f t="shared" si="1616"/>
        <v xml:space="preserve"> </v>
      </c>
      <c r="CC2866" s="115" t="str">
        <f t="shared" si="1617"/>
        <v xml:space="preserve"> </v>
      </c>
      <c r="CD2866" s="120" t="str">
        <f t="shared" si="1618"/>
        <v xml:space="preserve"> </v>
      </c>
      <c r="CE2866" s="417" t="str">
        <f t="shared" si="1619"/>
        <v xml:space="preserve"> </v>
      </c>
      <c r="CF2866" s="115"/>
      <c r="CG2866" s="115" t="str">
        <f t="shared" si="1620"/>
        <v xml:space="preserve"> </v>
      </c>
      <c r="CH2866" s="120" t="str">
        <f t="shared" si="1621"/>
        <v xml:space="preserve"> </v>
      </c>
      <c r="CI2866" s="417" t="str">
        <f t="shared" si="1622"/>
        <v xml:space="preserve"> </v>
      </c>
      <c r="CJ2866" s="115"/>
      <c r="CK2866" s="115" t="str">
        <f t="shared" si="1623"/>
        <v xml:space="preserve"> </v>
      </c>
      <c r="CL2866" s="120" t="str">
        <f t="shared" si="1624"/>
        <v xml:space="preserve"> </v>
      </c>
      <c r="CM2866" s="417" t="str">
        <f t="shared" si="1598"/>
        <v xml:space="preserve"> </v>
      </c>
      <c r="IS2866" s="111">
        <v>21.8</v>
      </c>
    </row>
    <row r="2867" spans="2:253" s="74" customFormat="1" ht="17.100000000000001" hidden="1" customHeight="1" x14ac:dyDescent="0.25">
      <c r="B2867" s="504">
        <f>IF(AND('Flanged Parts'!F24&gt;0,'Flanged Parts'!$BB$6=2),'Flanged Parts'!F24,0)</f>
        <v>0</v>
      </c>
      <c r="C2867" s="508">
        <v>22</v>
      </c>
      <c r="D2867" s="541" t="s">
        <v>754</v>
      </c>
      <c r="E2867" s="504" t="s">
        <v>878</v>
      </c>
      <c r="F2867" s="508" t="str">
        <f t="shared" si="1625"/>
        <v xml:space="preserve"> </v>
      </c>
      <c r="G2867" s="509" t="s">
        <v>1062</v>
      </c>
      <c r="H2867" s="524"/>
      <c r="I2867" s="1035"/>
      <c r="J2867" s="1036"/>
      <c r="K2867" s="516" t="s">
        <v>881</v>
      </c>
      <c r="L2867" s="535"/>
      <c r="M2867" s="517" t="str">
        <f t="shared" si="1599"/>
        <v>Y</v>
      </c>
      <c r="N2867" s="514">
        <f t="shared" si="1606"/>
        <v>38.659999999999997</v>
      </c>
      <c r="O2867" s="514">
        <f t="shared" si="1600"/>
        <v>0</v>
      </c>
      <c r="P2867" s="680">
        <f>'KB Duct Parts'!$AE$3</f>
        <v>0</v>
      </c>
      <c r="Q2867" s="681">
        <f t="shared" si="1601"/>
        <v>0</v>
      </c>
      <c r="R2867" s="682">
        <f t="shared" si="1602"/>
        <v>0</v>
      </c>
      <c r="S2867" s="716">
        <f t="shared" si="1607"/>
        <v>0.2</v>
      </c>
      <c r="T2867" s="679">
        <f t="shared" si="1603"/>
        <v>0</v>
      </c>
      <c r="U2867" s="679">
        <f t="shared" si="1604"/>
        <v>0</v>
      </c>
      <c r="Y2867" s="120"/>
      <c r="AD2867" s="81"/>
      <c r="AF2867" s="370"/>
      <c r="AG2867" s="374"/>
      <c r="AH2867" s="378"/>
      <c r="AI2867" s="381"/>
      <c r="AJ2867" s="386"/>
      <c r="AK2867" s="391"/>
      <c r="AL2867" s="386"/>
      <c r="AM2867" s="363">
        <f t="shared" si="1605"/>
        <v>1</v>
      </c>
      <c r="AN2867" s="729">
        <v>38.659999999999997</v>
      </c>
      <c r="AO2867" s="78">
        <f t="shared" si="1579"/>
        <v>0</v>
      </c>
      <c r="AP2867" s="78">
        <f t="shared" si="1573"/>
        <v>0</v>
      </c>
      <c r="AQ2867" s="78">
        <f t="shared" si="1574"/>
        <v>0</v>
      </c>
      <c r="AR2867" s="78">
        <f t="shared" si="1575"/>
        <v>0</v>
      </c>
      <c r="AS2867" s="78">
        <f t="shared" si="1576"/>
        <v>0</v>
      </c>
      <c r="AT2867" s="78">
        <f t="shared" si="1577"/>
        <v>0</v>
      </c>
      <c r="AU2867" s="363" t="s">
        <v>717</v>
      </c>
      <c r="AV2867" s="393"/>
      <c r="AW2867" s="395"/>
      <c r="AX2867" s="395">
        <v>0</v>
      </c>
      <c r="AY2867" s="395">
        <v>0</v>
      </c>
      <c r="AZ2867" s="395">
        <v>0</v>
      </c>
      <c r="BA2867" s="395">
        <v>0</v>
      </c>
      <c r="BB2867" s="395">
        <v>0</v>
      </c>
      <c r="BC2867" s="395">
        <v>0</v>
      </c>
      <c r="BD2867" s="115"/>
      <c r="BE2867" s="115"/>
      <c r="BF2867" s="115"/>
      <c r="BG2867" s="115"/>
      <c r="BH2867" s="115"/>
      <c r="BI2867" s="115"/>
      <c r="BJ2867" s="115"/>
      <c r="BK2867" s="115"/>
      <c r="BQ2867" s="74" t="str">
        <f t="shared" si="1608"/>
        <v xml:space="preserve"> </v>
      </c>
      <c r="BR2867" s="120" t="str">
        <f t="shared" si="1609"/>
        <v xml:space="preserve"> </v>
      </c>
      <c r="BS2867" s="120" t="str">
        <f t="shared" si="1610"/>
        <v xml:space="preserve"> </v>
      </c>
      <c r="BU2867" s="74" t="str">
        <f t="shared" si="1611"/>
        <v xml:space="preserve"> </v>
      </c>
      <c r="BV2867" s="120" t="str">
        <f t="shared" si="1612"/>
        <v xml:space="preserve"> </v>
      </c>
      <c r="BW2867" s="120" t="str">
        <f t="shared" si="1613"/>
        <v xml:space="preserve">  </v>
      </c>
      <c r="BY2867" s="74" t="str">
        <f t="shared" si="1614"/>
        <v xml:space="preserve"> </v>
      </c>
      <c r="BZ2867" s="120" t="str">
        <f t="shared" si="1615"/>
        <v xml:space="preserve"> </v>
      </c>
      <c r="CA2867" s="120" t="str">
        <f t="shared" si="1616"/>
        <v xml:space="preserve"> </v>
      </c>
      <c r="CC2867" s="115" t="str">
        <f t="shared" si="1617"/>
        <v xml:space="preserve"> </v>
      </c>
      <c r="CD2867" s="120" t="str">
        <f t="shared" si="1618"/>
        <v xml:space="preserve"> </v>
      </c>
      <c r="CE2867" s="417" t="str">
        <f t="shared" si="1619"/>
        <v xml:space="preserve"> </v>
      </c>
      <c r="CF2867" s="115"/>
      <c r="CG2867" s="115" t="str">
        <f t="shared" si="1620"/>
        <v xml:space="preserve"> </v>
      </c>
      <c r="CH2867" s="120" t="str">
        <f t="shared" si="1621"/>
        <v xml:space="preserve"> </v>
      </c>
      <c r="CI2867" s="417" t="str">
        <f t="shared" si="1622"/>
        <v xml:space="preserve"> </v>
      </c>
      <c r="CJ2867" s="115"/>
      <c r="CK2867" s="115" t="str">
        <f t="shared" si="1623"/>
        <v xml:space="preserve"> </v>
      </c>
      <c r="CL2867" s="120" t="str">
        <f t="shared" si="1624"/>
        <v xml:space="preserve"> </v>
      </c>
      <c r="CM2867" s="417" t="str">
        <f t="shared" ref="CM2867:CM2930" si="1626">IF(AT2867&gt;0,AT2867," ")</f>
        <v xml:space="preserve"> </v>
      </c>
      <c r="IS2867" s="111">
        <v>23.5</v>
      </c>
    </row>
    <row r="2868" spans="2:253" s="74" customFormat="1" ht="17.100000000000001" hidden="1" customHeight="1" x14ac:dyDescent="0.25">
      <c r="B2868" s="504">
        <f>IF(AND('Flanged Parts'!F25&gt;0,'Flanged Parts'!$BB$6=2),'Flanged Parts'!F25,0)</f>
        <v>0</v>
      </c>
      <c r="C2868" s="508">
        <v>24</v>
      </c>
      <c r="D2868" s="541" t="s">
        <v>755</v>
      </c>
      <c r="E2868" s="504" t="s">
        <v>1338</v>
      </c>
      <c r="F2868" s="508" t="str">
        <f t="shared" si="1625"/>
        <v xml:space="preserve"> </v>
      </c>
      <c r="G2868" s="509" t="s">
        <v>1062</v>
      </c>
      <c r="H2868" s="524"/>
      <c r="I2868" s="1035"/>
      <c r="J2868" s="1036"/>
      <c r="K2868" s="516" t="s">
        <v>881</v>
      </c>
      <c r="L2868" s="535"/>
      <c r="M2868" s="517" t="str">
        <f t="shared" si="1599"/>
        <v>Y</v>
      </c>
      <c r="N2868" s="514">
        <f t="shared" si="1606"/>
        <v>40.79</v>
      </c>
      <c r="O2868" s="514">
        <f t="shared" si="1600"/>
        <v>0</v>
      </c>
      <c r="P2868" s="680">
        <f>'KB Duct Parts'!$AE$3</f>
        <v>0</v>
      </c>
      <c r="Q2868" s="681">
        <f t="shared" si="1601"/>
        <v>0</v>
      </c>
      <c r="R2868" s="682">
        <f t="shared" si="1602"/>
        <v>0</v>
      </c>
      <c r="S2868" s="716">
        <f t="shared" si="1607"/>
        <v>0.2</v>
      </c>
      <c r="T2868" s="679">
        <f t="shared" si="1603"/>
        <v>0</v>
      </c>
      <c r="U2868" s="679">
        <f t="shared" si="1604"/>
        <v>0</v>
      </c>
      <c r="Y2868" s="120"/>
      <c r="AD2868" s="81"/>
      <c r="AF2868" s="370"/>
      <c r="AG2868" s="374"/>
      <c r="AH2868" s="378"/>
      <c r="AI2868" s="381"/>
      <c r="AJ2868" s="386"/>
      <c r="AK2868" s="391"/>
      <c r="AL2868" s="386"/>
      <c r="AM2868" s="363">
        <f t="shared" si="1605"/>
        <v>1</v>
      </c>
      <c r="AN2868" s="729">
        <v>40.79</v>
      </c>
      <c r="AO2868" s="78">
        <f t="shared" si="1579"/>
        <v>0</v>
      </c>
      <c r="AP2868" s="78">
        <f t="shared" si="1573"/>
        <v>0</v>
      </c>
      <c r="AQ2868" s="78">
        <f t="shared" si="1574"/>
        <v>0</v>
      </c>
      <c r="AR2868" s="78">
        <f t="shared" si="1575"/>
        <v>0</v>
      </c>
      <c r="AS2868" s="78">
        <f t="shared" si="1576"/>
        <v>0</v>
      </c>
      <c r="AT2868" s="78">
        <f t="shared" si="1577"/>
        <v>0</v>
      </c>
      <c r="AU2868" s="363" t="s">
        <v>717</v>
      </c>
      <c r="AV2868" s="393"/>
      <c r="AW2868" s="395"/>
      <c r="AX2868" s="395">
        <v>0</v>
      </c>
      <c r="AY2868" s="395">
        <v>0</v>
      </c>
      <c r="AZ2868" s="395">
        <v>0</v>
      </c>
      <c r="BA2868" s="395">
        <v>0</v>
      </c>
      <c r="BB2868" s="395">
        <v>0</v>
      </c>
      <c r="BC2868" s="395">
        <v>0</v>
      </c>
      <c r="BD2868" s="115"/>
      <c r="BE2868" s="115"/>
      <c r="BF2868" s="115"/>
      <c r="BG2868" s="115"/>
      <c r="BH2868" s="115"/>
      <c r="BI2868" s="115"/>
      <c r="BJ2868" s="115"/>
      <c r="BK2868" s="115"/>
      <c r="BQ2868" s="74" t="str">
        <f t="shared" si="1608"/>
        <v xml:space="preserve"> </v>
      </c>
      <c r="BR2868" s="120" t="str">
        <f t="shared" si="1609"/>
        <v xml:space="preserve"> </v>
      </c>
      <c r="BS2868" s="120" t="str">
        <f t="shared" si="1610"/>
        <v xml:space="preserve"> </v>
      </c>
      <c r="BU2868" s="74" t="str">
        <f t="shared" si="1611"/>
        <v xml:space="preserve"> </v>
      </c>
      <c r="BV2868" s="120" t="str">
        <f t="shared" si="1612"/>
        <v xml:space="preserve"> </v>
      </c>
      <c r="BW2868" s="120" t="str">
        <f t="shared" si="1613"/>
        <v xml:space="preserve">  </v>
      </c>
      <c r="BY2868" s="74" t="str">
        <f t="shared" si="1614"/>
        <v xml:space="preserve"> </v>
      </c>
      <c r="BZ2868" s="120" t="str">
        <f t="shared" si="1615"/>
        <v xml:space="preserve"> </v>
      </c>
      <c r="CA2868" s="120" t="str">
        <f t="shared" si="1616"/>
        <v xml:space="preserve"> </v>
      </c>
      <c r="CC2868" s="115" t="str">
        <f t="shared" si="1617"/>
        <v xml:space="preserve"> </v>
      </c>
      <c r="CD2868" s="120" t="str">
        <f t="shared" si="1618"/>
        <v xml:space="preserve"> </v>
      </c>
      <c r="CE2868" s="417" t="str">
        <f t="shared" si="1619"/>
        <v xml:space="preserve"> </v>
      </c>
      <c r="CF2868" s="115"/>
      <c r="CG2868" s="115" t="str">
        <f t="shared" si="1620"/>
        <v xml:space="preserve"> </v>
      </c>
      <c r="CH2868" s="120" t="str">
        <f t="shared" si="1621"/>
        <v xml:space="preserve"> </v>
      </c>
      <c r="CI2868" s="417" t="str">
        <f t="shared" si="1622"/>
        <v xml:space="preserve"> </v>
      </c>
      <c r="CJ2868" s="115"/>
      <c r="CK2868" s="115" t="str">
        <f t="shared" si="1623"/>
        <v xml:space="preserve"> </v>
      </c>
      <c r="CL2868" s="120" t="str">
        <f t="shared" si="1624"/>
        <v xml:space="preserve"> </v>
      </c>
      <c r="CM2868" s="417" t="str">
        <f t="shared" si="1626"/>
        <v xml:space="preserve"> </v>
      </c>
      <c r="IS2868" s="111">
        <v>25.1</v>
      </c>
    </row>
    <row r="2869" spans="2:253" s="74" customFormat="1" ht="17.100000000000001" hidden="1" customHeight="1" x14ac:dyDescent="0.25">
      <c r="B2869" s="504">
        <f>IF(AND('Flanged Parts'!F26&gt;0,'Flanged Parts'!$BB$6=2),'Flanged Parts'!F26,0)</f>
        <v>0</v>
      </c>
      <c r="C2869" s="508">
        <v>26</v>
      </c>
      <c r="D2869" s="541" t="s">
        <v>756</v>
      </c>
      <c r="E2869" s="504" t="s">
        <v>1339</v>
      </c>
      <c r="F2869" s="508" t="str">
        <f t="shared" si="1625"/>
        <v xml:space="preserve"> </v>
      </c>
      <c r="G2869" s="509" t="s">
        <v>1062</v>
      </c>
      <c r="H2869" s="524"/>
      <c r="I2869" s="1035"/>
      <c r="J2869" s="1036"/>
      <c r="K2869" s="516" t="s">
        <v>881</v>
      </c>
      <c r="L2869" s="535"/>
      <c r="M2869" s="517" t="str">
        <f t="shared" si="1599"/>
        <v>Y</v>
      </c>
      <c r="N2869" s="514">
        <f t="shared" si="1606"/>
        <v>61.36</v>
      </c>
      <c r="O2869" s="514">
        <f t="shared" si="1600"/>
        <v>0</v>
      </c>
      <c r="P2869" s="680">
        <f>'KB Duct Parts'!$AE$3</f>
        <v>0</v>
      </c>
      <c r="Q2869" s="681">
        <f t="shared" si="1601"/>
        <v>0</v>
      </c>
      <c r="R2869" s="682">
        <f t="shared" si="1602"/>
        <v>0</v>
      </c>
      <c r="S2869" s="716">
        <f t="shared" si="1607"/>
        <v>0.2</v>
      </c>
      <c r="T2869" s="679">
        <f t="shared" si="1603"/>
        <v>0</v>
      </c>
      <c r="U2869" s="679">
        <f t="shared" si="1604"/>
        <v>0</v>
      </c>
      <c r="Y2869" s="120"/>
      <c r="AD2869" s="81"/>
      <c r="AF2869" s="370"/>
      <c r="AG2869" s="374"/>
      <c r="AH2869" s="378"/>
      <c r="AI2869" s="381"/>
      <c r="AJ2869" s="386"/>
      <c r="AK2869" s="391"/>
      <c r="AL2869" s="386"/>
      <c r="AM2869" s="363">
        <f t="shared" si="1605"/>
        <v>1</v>
      </c>
      <c r="AN2869" s="729">
        <v>61.36</v>
      </c>
      <c r="AO2869" s="78">
        <f t="shared" si="1579"/>
        <v>0</v>
      </c>
      <c r="AP2869" s="78">
        <f t="shared" si="1573"/>
        <v>0</v>
      </c>
      <c r="AQ2869" s="78">
        <f t="shared" si="1574"/>
        <v>0</v>
      </c>
      <c r="AR2869" s="78">
        <f t="shared" si="1575"/>
        <v>0</v>
      </c>
      <c r="AS2869" s="78">
        <f t="shared" si="1576"/>
        <v>0</v>
      </c>
      <c r="AT2869" s="78">
        <f t="shared" si="1577"/>
        <v>0</v>
      </c>
      <c r="AU2869" s="363" t="s">
        <v>717</v>
      </c>
      <c r="AV2869" s="393"/>
      <c r="AW2869" s="395"/>
      <c r="AX2869" s="395">
        <v>0</v>
      </c>
      <c r="AY2869" s="395">
        <v>0</v>
      </c>
      <c r="AZ2869" s="395">
        <v>0</v>
      </c>
      <c r="BA2869" s="395">
        <v>0</v>
      </c>
      <c r="BB2869" s="395">
        <v>0</v>
      </c>
      <c r="BC2869" s="395">
        <v>0</v>
      </c>
      <c r="BD2869" s="115"/>
      <c r="BE2869" s="115"/>
      <c r="BF2869" s="115"/>
      <c r="BG2869" s="115"/>
      <c r="BH2869" s="115"/>
      <c r="BI2869" s="115"/>
      <c r="BJ2869" s="115"/>
      <c r="BK2869" s="115"/>
      <c r="BQ2869" s="74" t="str">
        <f t="shared" si="1608"/>
        <v xml:space="preserve"> </v>
      </c>
      <c r="BR2869" s="120" t="str">
        <f t="shared" si="1609"/>
        <v xml:space="preserve"> </v>
      </c>
      <c r="BS2869" s="120" t="str">
        <f t="shared" si="1610"/>
        <v xml:space="preserve"> </v>
      </c>
      <c r="BU2869" s="74" t="str">
        <f t="shared" si="1611"/>
        <v xml:space="preserve"> </v>
      </c>
      <c r="BV2869" s="120" t="str">
        <f t="shared" si="1612"/>
        <v xml:space="preserve"> </v>
      </c>
      <c r="BW2869" s="120" t="str">
        <f t="shared" si="1613"/>
        <v xml:space="preserve">  </v>
      </c>
      <c r="BY2869" s="74" t="str">
        <f t="shared" si="1614"/>
        <v xml:space="preserve"> </v>
      </c>
      <c r="BZ2869" s="120" t="str">
        <f t="shared" si="1615"/>
        <v xml:space="preserve"> </v>
      </c>
      <c r="CA2869" s="120" t="str">
        <f t="shared" si="1616"/>
        <v xml:space="preserve"> </v>
      </c>
      <c r="CC2869" s="115" t="str">
        <f t="shared" si="1617"/>
        <v xml:space="preserve"> </v>
      </c>
      <c r="CD2869" s="120" t="str">
        <f t="shared" si="1618"/>
        <v xml:space="preserve"> </v>
      </c>
      <c r="CE2869" s="417" t="str">
        <f t="shared" si="1619"/>
        <v xml:space="preserve"> </v>
      </c>
      <c r="CF2869" s="115"/>
      <c r="CG2869" s="115" t="str">
        <f t="shared" si="1620"/>
        <v xml:space="preserve"> </v>
      </c>
      <c r="CH2869" s="120" t="str">
        <f t="shared" si="1621"/>
        <v xml:space="preserve"> </v>
      </c>
      <c r="CI2869" s="417" t="str">
        <f t="shared" si="1622"/>
        <v xml:space="preserve"> </v>
      </c>
      <c r="CJ2869" s="115"/>
      <c r="CK2869" s="115" t="str">
        <f t="shared" si="1623"/>
        <v xml:space="preserve"> </v>
      </c>
      <c r="CL2869" s="120" t="str">
        <f t="shared" si="1624"/>
        <v xml:space="preserve"> </v>
      </c>
      <c r="CM2869" s="417" t="str">
        <f t="shared" si="1626"/>
        <v xml:space="preserve"> </v>
      </c>
      <c r="IS2869" s="111">
        <v>35.299999999999997</v>
      </c>
    </row>
    <row r="2870" spans="2:253" s="74" customFormat="1" ht="17.100000000000001" hidden="1" customHeight="1" x14ac:dyDescent="0.25">
      <c r="B2870" s="504">
        <f>IF(AND('Flanged Parts'!F27&gt;0,'Flanged Parts'!$BB$6=2),'Flanged Parts'!F27,0)</f>
        <v>0</v>
      </c>
      <c r="C2870" s="508">
        <v>28</v>
      </c>
      <c r="D2870" s="541" t="s">
        <v>757</v>
      </c>
      <c r="E2870" s="504" t="s">
        <v>1340</v>
      </c>
      <c r="F2870" s="508" t="str">
        <f t="shared" si="1625"/>
        <v xml:space="preserve"> </v>
      </c>
      <c r="G2870" s="509" t="s">
        <v>1062</v>
      </c>
      <c r="H2870" s="524"/>
      <c r="I2870" s="1035"/>
      <c r="J2870" s="1036"/>
      <c r="K2870" s="516" t="s">
        <v>881</v>
      </c>
      <c r="L2870" s="535"/>
      <c r="M2870" s="517" t="str">
        <f t="shared" si="1599"/>
        <v>Y</v>
      </c>
      <c r="N2870" s="514">
        <f t="shared" si="1606"/>
        <v>63.41</v>
      </c>
      <c r="O2870" s="514">
        <f t="shared" si="1600"/>
        <v>0</v>
      </c>
      <c r="P2870" s="680">
        <f>'KB Duct Parts'!$AE$3</f>
        <v>0</v>
      </c>
      <c r="Q2870" s="681">
        <f t="shared" si="1601"/>
        <v>0</v>
      </c>
      <c r="R2870" s="682">
        <f t="shared" si="1602"/>
        <v>0</v>
      </c>
      <c r="S2870" s="716">
        <f t="shared" si="1607"/>
        <v>0.2</v>
      </c>
      <c r="T2870" s="679">
        <f t="shared" si="1603"/>
        <v>0</v>
      </c>
      <c r="U2870" s="679">
        <f t="shared" si="1604"/>
        <v>0</v>
      </c>
      <c r="Y2870" s="120"/>
      <c r="AD2870" s="81"/>
      <c r="AF2870" s="370"/>
      <c r="AG2870" s="374"/>
      <c r="AH2870" s="378"/>
      <c r="AI2870" s="381"/>
      <c r="AJ2870" s="386"/>
      <c r="AK2870" s="391"/>
      <c r="AL2870" s="386"/>
      <c r="AM2870" s="363">
        <f t="shared" si="1605"/>
        <v>1</v>
      </c>
      <c r="AN2870" s="729">
        <v>63.41</v>
      </c>
      <c r="AO2870" s="78">
        <f t="shared" si="1579"/>
        <v>0</v>
      </c>
      <c r="AP2870" s="78">
        <f t="shared" si="1573"/>
        <v>0</v>
      </c>
      <c r="AQ2870" s="78">
        <f t="shared" si="1574"/>
        <v>0</v>
      </c>
      <c r="AR2870" s="78">
        <f t="shared" si="1575"/>
        <v>0</v>
      </c>
      <c r="AS2870" s="78">
        <f t="shared" si="1576"/>
        <v>0</v>
      </c>
      <c r="AT2870" s="78">
        <f t="shared" si="1577"/>
        <v>0</v>
      </c>
      <c r="AU2870" s="363" t="s">
        <v>717</v>
      </c>
      <c r="AV2870" s="393"/>
      <c r="AW2870" s="395"/>
      <c r="AX2870" s="395">
        <v>0</v>
      </c>
      <c r="AY2870" s="395">
        <v>0</v>
      </c>
      <c r="AZ2870" s="395">
        <v>0</v>
      </c>
      <c r="BA2870" s="395">
        <v>0</v>
      </c>
      <c r="BB2870" s="395">
        <v>0</v>
      </c>
      <c r="BC2870" s="395">
        <v>0</v>
      </c>
      <c r="BD2870" s="115"/>
      <c r="BE2870" s="115"/>
      <c r="BF2870" s="115"/>
      <c r="BG2870" s="115"/>
      <c r="BH2870" s="115"/>
      <c r="BI2870" s="115"/>
      <c r="BJ2870" s="115"/>
      <c r="BK2870" s="115"/>
      <c r="BQ2870" s="74" t="str">
        <f t="shared" si="1608"/>
        <v xml:space="preserve"> </v>
      </c>
      <c r="BR2870" s="120" t="str">
        <f t="shared" si="1609"/>
        <v xml:space="preserve"> </v>
      </c>
      <c r="BS2870" s="120" t="str">
        <f t="shared" si="1610"/>
        <v xml:space="preserve"> </v>
      </c>
      <c r="BU2870" s="74" t="str">
        <f t="shared" si="1611"/>
        <v xml:space="preserve"> </v>
      </c>
      <c r="BV2870" s="120" t="str">
        <f t="shared" si="1612"/>
        <v xml:space="preserve"> </v>
      </c>
      <c r="BW2870" s="120" t="str">
        <f t="shared" si="1613"/>
        <v xml:space="preserve">  </v>
      </c>
      <c r="BY2870" s="74" t="str">
        <f t="shared" si="1614"/>
        <v xml:space="preserve"> </v>
      </c>
      <c r="BZ2870" s="120" t="str">
        <f t="shared" si="1615"/>
        <v xml:space="preserve"> </v>
      </c>
      <c r="CA2870" s="120" t="str">
        <f t="shared" si="1616"/>
        <v xml:space="preserve"> </v>
      </c>
      <c r="CC2870" s="115" t="str">
        <f t="shared" si="1617"/>
        <v xml:space="preserve"> </v>
      </c>
      <c r="CD2870" s="120" t="str">
        <f t="shared" si="1618"/>
        <v xml:space="preserve"> </v>
      </c>
      <c r="CE2870" s="417" t="str">
        <f t="shared" si="1619"/>
        <v xml:space="preserve"> </v>
      </c>
      <c r="CF2870" s="115"/>
      <c r="CG2870" s="115" t="str">
        <f t="shared" si="1620"/>
        <v xml:space="preserve"> </v>
      </c>
      <c r="CH2870" s="120" t="str">
        <f t="shared" si="1621"/>
        <v xml:space="preserve"> </v>
      </c>
      <c r="CI2870" s="417" t="str">
        <f t="shared" si="1622"/>
        <v xml:space="preserve"> </v>
      </c>
      <c r="CJ2870" s="115"/>
      <c r="CK2870" s="115" t="str">
        <f t="shared" si="1623"/>
        <v xml:space="preserve"> </v>
      </c>
      <c r="CL2870" s="120" t="str">
        <f t="shared" si="1624"/>
        <v xml:space="preserve"> </v>
      </c>
      <c r="CM2870" s="417" t="str">
        <f t="shared" si="1626"/>
        <v xml:space="preserve"> </v>
      </c>
      <c r="IS2870" s="111">
        <v>37.4</v>
      </c>
    </row>
    <row r="2871" spans="2:253" s="74" customFormat="1" ht="17.100000000000001" hidden="1" customHeight="1" x14ac:dyDescent="0.25">
      <c r="B2871" s="504">
        <f>IF(AND('Flanged Parts'!F28&gt;0,'Flanged Parts'!$BB$6=2),'Flanged Parts'!F28,0)</f>
        <v>0</v>
      </c>
      <c r="C2871" s="508">
        <v>30</v>
      </c>
      <c r="D2871" s="541" t="s">
        <v>758</v>
      </c>
      <c r="E2871" s="504" t="s">
        <v>1341</v>
      </c>
      <c r="F2871" s="508" t="str">
        <f t="shared" si="1625"/>
        <v xml:space="preserve"> </v>
      </c>
      <c r="G2871" s="509" t="s">
        <v>1062</v>
      </c>
      <c r="H2871" s="524"/>
      <c r="I2871" s="1035"/>
      <c r="J2871" s="1036"/>
      <c r="K2871" s="516" t="s">
        <v>881</v>
      </c>
      <c r="L2871" s="535"/>
      <c r="M2871" s="517" t="str">
        <f t="shared" si="1599"/>
        <v>Y</v>
      </c>
      <c r="N2871" s="514">
        <f t="shared" si="1606"/>
        <v>67.760000000000005</v>
      </c>
      <c r="O2871" s="514">
        <f t="shared" si="1600"/>
        <v>0</v>
      </c>
      <c r="P2871" s="680">
        <f>'KB Duct Parts'!$AE$3</f>
        <v>0</v>
      </c>
      <c r="Q2871" s="681">
        <f t="shared" si="1601"/>
        <v>0</v>
      </c>
      <c r="R2871" s="682">
        <f t="shared" si="1602"/>
        <v>0</v>
      </c>
      <c r="S2871" s="716">
        <f t="shared" si="1607"/>
        <v>0.2</v>
      </c>
      <c r="T2871" s="679">
        <f t="shared" si="1603"/>
        <v>0</v>
      </c>
      <c r="U2871" s="679">
        <f t="shared" si="1604"/>
        <v>0</v>
      </c>
      <c r="Y2871" s="120"/>
      <c r="AD2871" s="81"/>
      <c r="AF2871" s="370"/>
      <c r="AG2871" s="374"/>
      <c r="AH2871" s="378"/>
      <c r="AI2871" s="381"/>
      <c r="AJ2871" s="386"/>
      <c r="AK2871" s="391"/>
      <c r="AL2871" s="386"/>
      <c r="AM2871" s="363">
        <f t="shared" si="1605"/>
        <v>1</v>
      </c>
      <c r="AN2871" s="729">
        <v>67.760000000000005</v>
      </c>
      <c r="AO2871" s="78">
        <f t="shared" si="1579"/>
        <v>0</v>
      </c>
      <c r="AP2871" s="78">
        <f t="shared" si="1573"/>
        <v>0</v>
      </c>
      <c r="AQ2871" s="78">
        <f t="shared" si="1574"/>
        <v>0</v>
      </c>
      <c r="AR2871" s="78">
        <f t="shared" si="1575"/>
        <v>0</v>
      </c>
      <c r="AS2871" s="78">
        <f t="shared" si="1576"/>
        <v>0</v>
      </c>
      <c r="AT2871" s="78">
        <f t="shared" si="1577"/>
        <v>0</v>
      </c>
      <c r="AU2871" s="363" t="s">
        <v>717</v>
      </c>
      <c r="AV2871" s="393"/>
      <c r="AW2871" s="395"/>
      <c r="AX2871" s="395">
        <v>0</v>
      </c>
      <c r="AY2871" s="395">
        <v>0</v>
      </c>
      <c r="AZ2871" s="395">
        <v>0</v>
      </c>
      <c r="BA2871" s="395">
        <v>0</v>
      </c>
      <c r="BB2871" s="395">
        <v>0</v>
      </c>
      <c r="BC2871" s="395">
        <v>0</v>
      </c>
      <c r="BD2871" s="115"/>
      <c r="BE2871" s="115"/>
      <c r="BF2871" s="115"/>
      <c r="BG2871" s="115"/>
      <c r="BH2871" s="115"/>
      <c r="BI2871" s="115"/>
      <c r="BJ2871" s="115"/>
      <c r="BK2871" s="115"/>
      <c r="BQ2871" s="74" t="str">
        <f t="shared" si="1608"/>
        <v xml:space="preserve"> </v>
      </c>
      <c r="BR2871" s="120" t="str">
        <f t="shared" si="1609"/>
        <v xml:space="preserve"> </v>
      </c>
      <c r="BS2871" s="120" t="str">
        <f t="shared" si="1610"/>
        <v xml:space="preserve"> </v>
      </c>
      <c r="BU2871" s="74" t="str">
        <f t="shared" si="1611"/>
        <v xml:space="preserve"> </v>
      </c>
      <c r="BV2871" s="120" t="str">
        <f t="shared" si="1612"/>
        <v xml:space="preserve"> </v>
      </c>
      <c r="BW2871" s="120" t="str">
        <f t="shared" si="1613"/>
        <v xml:space="preserve">  </v>
      </c>
      <c r="BY2871" s="74" t="str">
        <f t="shared" si="1614"/>
        <v xml:space="preserve"> </v>
      </c>
      <c r="BZ2871" s="120" t="str">
        <f t="shared" si="1615"/>
        <v xml:space="preserve"> </v>
      </c>
      <c r="CA2871" s="120" t="str">
        <f t="shared" si="1616"/>
        <v xml:space="preserve"> </v>
      </c>
      <c r="CC2871" s="115" t="str">
        <f t="shared" si="1617"/>
        <v xml:space="preserve"> </v>
      </c>
      <c r="CD2871" s="120" t="str">
        <f t="shared" si="1618"/>
        <v xml:space="preserve"> </v>
      </c>
      <c r="CE2871" s="417" t="str">
        <f t="shared" si="1619"/>
        <v xml:space="preserve"> </v>
      </c>
      <c r="CF2871" s="115"/>
      <c r="CG2871" s="115" t="str">
        <f t="shared" si="1620"/>
        <v xml:space="preserve"> </v>
      </c>
      <c r="CH2871" s="120" t="str">
        <f t="shared" si="1621"/>
        <v xml:space="preserve"> </v>
      </c>
      <c r="CI2871" s="417" t="str">
        <f t="shared" si="1622"/>
        <v xml:space="preserve"> </v>
      </c>
      <c r="CJ2871" s="115"/>
      <c r="CK2871" s="115" t="str">
        <f t="shared" si="1623"/>
        <v xml:space="preserve"> </v>
      </c>
      <c r="CL2871" s="120" t="str">
        <f t="shared" si="1624"/>
        <v xml:space="preserve"> </v>
      </c>
      <c r="CM2871" s="417" t="str">
        <f t="shared" si="1626"/>
        <v xml:space="preserve"> </v>
      </c>
      <c r="IS2871" s="111">
        <v>40</v>
      </c>
    </row>
    <row r="2872" spans="2:253" s="74" customFormat="1" ht="17.100000000000001" hidden="1" customHeight="1" x14ac:dyDescent="0.25">
      <c r="B2872" s="504">
        <f>IF(AND('Flanged Parts'!F29&gt;0,'Flanged Parts'!$BB$6=2),'Flanged Parts'!F29,0)</f>
        <v>0</v>
      </c>
      <c r="C2872" s="508">
        <v>32</v>
      </c>
      <c r="D2872" s="541" t="s">
        <v>759</v>
      </c>
      <c r="E2872" s="504" t="s">
        <v>1342</v>
      </c>
      <c r="F2872" s="508" t="str">
        <f t="shared" si="1625"/>
        <v xml:space="preserve"> </v>
      </c>
      <c r="G2872" s="509" t="s">
        <v>1062</v>
      </c>
      <c r="H2872" s="524"/>
      <c r="I2872" s="1035"/>
      <c r="J2872" s="1036"/>
      <c r="K2872" s="516" t="s">
        <v>881</v>
      </c>
      <c r="L2872" s="535"/>
      <c r="M2872" s="517" t="str">
        <f t="shared" si="1599"/>
        <v>Y</v>
      </c>
      <c r="N2872" s="514">
        <f t="shared" si="1606"/>
        <v>75.180000000000007</v>
      </c>
      <c r="O2872" s="514">
        <f t="shared" si="1600"/>
        <v>0</v>
      </c>
      <c r="P2872" s="680">
        <f>'KB Duct Parts'!$AE$3</f>
        <v>0</v>
      </c>
      <c r="Q2872" s="681">
        <f t="shared" si="1601"/>
        <v>0</v>
      </c>
      <c r="R2872" s="682">
        <f t="shared" si="1602"/>
        <v>0</v>
      </c>
      <c r="S2872" s="716">
        <f t="shared" si="1607"/>
        <v>0.2</v>
      </c>
      <c r="T2872" s="679">
        <f t="shared" si="1603"/>
        <v>0</v>
      </c>
      <c r="U2872" s="679">
        <f t="shared" si="1604"/>
        <v>0</v>
      </c>
      <c r="Y2872" s="120"/>
      <c r="AD2872" s="81"/>
      <c r="AF2872" s="370"/>
      <c r="AG2872" s="374"/>
      <c r="AH2872" s="378"/>
      <c r="AI2872" s="381"/>
      <c r="AJ2872" s="386"/>
      <c r="AK2872" s="391"/>
      <c r="AL2872" s="386"/>
      <c r="AM2872" s="363">
        <f t="shared" si="1605"/>
        <v>1</v>
      </c>
      <c r="AN2872" s="729">
        <v>75.180000000000007</v>
      </c>
      <c r="AO2872" s="78">
        <f t="shared" si="1579"/>
        <v>0</v>
      </c>
      <c r="AP2872" s="78">
        <f t="shared" si="1573"/>
        <v>0</v>
      </c>
      <c r="AQ2872" s="78">
        <f t="shared" si="1574"/>
        <v>0</v>
      </c>
      <c r="AR2872" s="78">
        <f t="shared" si="1575"/>
        <v>0</v>
      </c>
      <c r="AS2872" s="78">
        <f t="shared" si="1576"/>
        <v>0</v>
      </c>
      <c r="AT2872" s="78">
        <f t="shared" si="1577"/>
        <v>0</v>
      </c>
      <c r="AU2872" s="363" t="s">
        <v>717</v>
      </c>
      <c r="AV2872" s="393"/>
      <c r="AW2872" s="395"/>
      <c r="AX2872" s="395">
        <v>0</v>
      </c>
      <c r="AY2872" s="395">
        <v>0</v>
      </c>
      <c r="AZ2872" s="395">
        <v>0</v>
      </c>
      <c r="BA2872" s="395">
        <v>0</v>
      </c>
      <c r="BB2872" s="395">
        <v>0</v>
      </c>
      <c r="BC2872" s="395">
        <v>0</v>
      </c>
      <c r="BD2872" s="115"/>
      <c r="BE2872" s="115"/>
      <c r="BF2872" s="115"/>
      <c r="BG2872" s="115"/>
      <c r="BH2872" s="115"/>
      <c r="BI2872" s="115"/>
      <c r="BJ2872" s="115"/>
      <c r="BK2872" s="115"/>
      <c r="BQ2872" s="74" t="str">
        <f t="shared" si="1608"/>
        <v xml:space="preserve"> </v>
      </c>
      <c r="BR2872" s="120" t="str">
        <f t="shared" si="1609"/>
        <v xml:space="preserve"> </v>
      </c>
      <c r="BS2872" s="120" t="str">
        <f t="shared" si="1610"/>
        <v xml:space="preserve"> </v>
      </c>
      <c r="BU2872" s="74" t="str">
        <f t="shared" si="1611"/>
        <v xml:space="preserve"> </v>
      </c>
      <c r="BV2872" s="120" t="str">
        <f t="shared" si="1612"/>
        <v xml:space="preserve"> </v>
      </c>
      <c r="BW2872" s="120" t="str">
        <f t="shared" si="1613"/>
        <v xml:space="preserve">  </v>
      </c>
      <c r="BY2872" s="74" t="str">
        <f t="shared" si="1614"/>
        <v xml:space="preserve"> </v>
      </c>
      <c r="BZ2872" s="120" t="str">
        <f t="shared" si="1615"/>
        <v xml:space="preserve"> </v>
      </c>
      <c r="CA2872" s="120" t="str">
        <f t="shared" si="1616"/>
        <v xml:space="preserve"> </v>
      </c>
      <c r="CC2872" s="115" t="str">
        <f t="shared" si="1617"/>
        <v xml:space="preserve"> </v>
      </c>
      <c r="CD2872" s="120" t="str">
        <f t="shared" si="1618"/>
        <v xml:space="preserve"> </v>
      </c>
      <c r="CE2872" s="417" t="str">
        <f t="shared" si="1619"/>
        <v xml:space="preserve"> </v>
      </c>
      <c r="CF2872" s="115"/>
      <c r="CG2872" s="115" t="str">
        <f t="shared" si="1620"/>
        <v xml:space="preserve"> </v>
      </c>
      <c r="CH2872" s="120" t="str">
        <f t="shared" si="1621"/>
        <v xml:space="preserve"> </v>
      </c>
      <c r="CI2872" s="417" t="str">
        <f t="shared" si="1622"/>
        <v xml:space="preserve"> </v>
      </c>
      <c r="CJ2872" s="115"/>
      <c r="CK2872" s="115" t="str">
        <f t="shared" si="1623"/>
        <v xml:space="preserve"> </v>
      </c>
      <c r="CL2872" s="120" t="str">
        <f t="shared" si="1624"/>
        <v xml:space="preserve"> </v>
      </c>
      <c r="CM2872" s="417" t="str">
        <f t="shared" si="1626"/>
        <v xml:space="preserve"> </v>
      </c>
      <c r="IS2872" s="111">
        <v>42.6</v>
      </c>
    </row>
    <row r="2873" spans="2:253" s="74" customFormat="1" ht="17.100000000000001" hidden="1" customHeight="1" x14ac:dyDescent="0.25">
      <c r="B2873" s="504">
        <f>IF(AND('Flanged Parts'!F30&gt;0,'Flanged Parts'!$BB$6=2),'Flanged Parts'!F30,0)</f>
        <v>0</v>
      </c>
      <c r="C2873" s="508">
        <v>34</v>
      </c>
      <c r="D2873" s="541" t="s">
        <v>760</v>
      </c>
      <c r="E2873" s="504" t="s">
        <v>1343</v>
      </c>
      <c r="F2873" s="508" t="str">
        <f t="shared" si="1625"/>
        <v xml:space="preserve"> </v>
      </c>
      <c r="G2873" s="509" t="s">
        <v>1062</v>
      </c>
      <c r="H2873" s="524"/>
      <c r="I2873" s="1035"/>
      <c r="J2873" s="1036"/>
      <c r="K2873" s="516" t="s">
        <v>881</v>
      </c>
      <c r="L2873" s="535"/>
      <c r="M2873" s="517" t="str">
        <f t="shared" si="1599"/>
        <v>Y</v>
      </c>
      <c r="N2873" s="514">
        <f t="shared" si="1606"/>
        <v>77.319999999999993</v>
      </c>
      <c r="O2873" s="514">
        <f t="shared" si="1600"/>
        <v>0</v>
      </c>
      <c r="P2873" s="680">
        <f>'KB Duct Parts'!$AE$3</f>
        <v>0</v>
      </c>
      <c r="Q2873" s="681">
        <f t="shared" si="1601"/>
        <v>0</v>
      </c>
      <c r="R2873" s="682">
        <f t="shared" si="1602"/>
        <v>0</v>
      </c>
      <c r="S2873" s="716">
        <f t="shared" si="1607"/>
        <v>0.2</v>
      </c>
      <c r="T2873" s="679">
        <f t="shared" si="1603"/>
        <v>0</v>
      </c>
      <c r="U2873" s="679">
        <f t="shared" si="1604"/>
        <v>0</v>
      </c>
      <c r="Y2873" s="120"/>
      <c r="AD2873" s="81"/>
      <c r="AF2873" s="370"/>
      <c r="AG2873" s="374"/>
      <c r="AH2873" s="378"/>
      <c r="AI2873" s="381"/>
      <c r="AJ2873" s="386"/>
      <c r="AK2873" s="391"/>
      <c r="AL2873" s="386"/>
      <c r="AM2873" s="363">
        <f t="shared" si="1605"/>
        <v>1</v>
      </c>
      <c r="AN2873" s="729">
        <v>77.319999999999993</v>
      </c>
      <c r="AO2873" s="78">
        <f t="shared" si="1579"/>
        <v>0</v>
      </c>
      <c r="AP2873" s="78">
        <f t="shared" si="1573"/>
        <v>0</v>
      </c>
      <c r="AQ2873" s="78">
        <f t="shared" si="1574"/>
        <v>0</v>
      </c>
      <c r="AR2873" s="78">
        <f t="shared" si="1575"/>
        <v>0</v>
      </c>
      <c r="AS2873" s="78">
        <f t="shared" si="1576"/>
        <v>0</v>
      </c>
      <c r="AT2873" s="78">
        <f t="shared" si="1577"/>
        <v>0</v>
      </c>
      <c r="AU2873" s="363" t="s">
        <v>717</v>
      </c>
      <c r="AV2873" s="393"/>
      <c r="AW2873" s="395"/>
      <c r="AX2873" s="395">
        <v>0</v>
      </c>
      <c r="AY2873" s="395">
        <v>0</v>
      </c>
      <c r="AZ2873" s="395">
        <v>0</v>
      </c>
      <c r="BA2873" s="395">
        <v>0</v>
      </c>
      <c r="BB2873" s="395">
        <v>0</v>
      </c>
      <c r="BC2873" s="395">
        <v>0</v>
      </c>
      <c r="BD2873" s="115"/>
      <c r="BE2873" s="115"/>
      <c r="BF2873" s="115"/>
      <c r="BG2873" s="115"/>
      <c r="BH2873" s="115"/>
      <c r="BI2873" s="115"/>
      <c r="BJ2873" s="115"/>
      <c r="BK2873" s="115"/>
      <c r="BQ2873" s="74" t="str">
        <f t="shared" si="1608"/>
        <v xml:space="preserve"> </v>
      </c>
      <c r="BR2873" s="120" t="str">
        <f t="shared" si="1609"/>
        <v xml:space="preserve"> </v>
      </c>
      <c r="BS2873" s="120" t="str">
        <f t="shared" si="1610"/>
        <v xml:space="preserve"> </v>
      </c>
      <c r="BU2873" s="74" t="str">
        <f t="shared" si="1611"/>
        <v xml:space="preserve"> </v>
      </c>
      <c r="BV2873" s="120" t="str">
        <f t="shared" si="1612"/>
        <v xml:space="preserve"> </v>
      </c>
      <c r="BW2873" s="120" t="str">
        <f t="shared" si="1613"/>
        <v xml:space="preserve">  </v>
      </c>
      <c r="BY2873" s="74" t="str">
        <f t="shared" si="1614"/>
        <v xml:space="preserve"> </v>
      </c>
      <c r="BZ2873" s="120" t="str">
        <f t="shared" si="1615"/>
        <v xml:space="preserve"> </v>
      </c>
      <c r="CA2873" s="120" t="str">
        <f t="shared" si="1616"/>
        <v xml:space="preserve"> </v>
      </c>
      <c r="CC2873" s="115" t="str">
        <f t="shared" si="1617"/>
        <v xml:space="preserve"> </v>
      </c>
      <c r="CD2873" s="120" t="str">
        <f t="shared" si="1618"/>
        <v xml:space="preserve"> </v>
      </c>
      <c r="CE2873" s="417" t="str">
        <f t="shared" si="1619"/>
        <v xml:space="preserve"> </v>
      </c>
      <c r="CF2873" s="115"/>
      <c r="CG2873" s="115" t="str">
        <f t="shared" si="1620"/>
        <v xml:space="preserve"> </v>
      </c>
      <c r="CH2873" s="120" t="str">
        <f t="shared" si="1621"/>
        <v xml:space="preserve"> </v>
      </c>
      <c r="CI2873" s="417" t="str">
        <f t="shared" si="1622"/>
        <v xml:space="preserve"> </v>
      </c>
      <c r="CJ2873" s="115"/>
      <c r="CK2873" s="115" t="str">
        <f t="shared" si="1623"/>
        <v xml:space="preserve"> </v>
      </c>
      <c r="CL2873" s="120" t="str">
        <f t="shared" si="1624"/>
        <v xml:space="preserve"> </v>
      </c>
      <c r="CM2873" s="417" t="str">
        <f t="shared" si="1626"/>
        <v xml:space="preserve"> </v>
      </c>
      <c r="IS2873" s="111">
        <v>44.9</v>
      </c>
    </row>
    <row r="2874" spans="2:253" s="74" customFormat="1" ht="17.100000000000001" hidden="1" customHeight="1" x14ac:dyDescent="0.25">
      <c r="B2874" s="504">
        <f>IF(AND('Flanged Parts'!F31&gt;0,'Flanged Parts'!$BB$6=2),'Flanged Parts'!F31,0)</f>
        <v>0</v>
      </c>
      <c r="C2874" s="508">
        <v>36</v>
      </c>
      <c r="D2874" s="541" t="s">
        <v>761</v>
      </c>
      <c r="E2874" s="504" t="s">
        <v>1344</v>
      </c>
      <c r="F2874" s="508" t="str">
        <f t="shared" si="1625"/>
        <v xml:space="preserve"> </v>
      </c>
      <c r="G2874" s="509" t="s">
        <v>1062</v>
      </c>
      <c r="H2874" s="524"/>
      <c r="I2874" s="1035"/>
      <c r="J2874" s="1036"/>
      <c r="K2874" s="516" t="s">
        <v>881</v>
      </c>
      <c r="L2874" s="535"/>
      <c r="M2874" s="517" t="str">
        <f t="shared" si="1599"/>
        <v>Y</v>
      </c>
      <c r="N2874" s="514">
        <f t="shared" si="1606"/>
        <v>82.51</v>
      </c>
      <c r="O2874" s="514">
        <f t="shared" si="1600"/>
        <v>0</v>
      </c>
      <c r="P2874" s="680">
        <f>'KB Duct Parts'!$AE$3</f>
        <v>0</v>
      </c>
      <c r="Q2874" s="681">
        <f t="shared" si="1601"/>
        <v>0</v>
      </c>
      <c r="R2874" s="682">
        <f t="shared" si="1602"/>
        <v>0</v>
      </c>
      <c r="S2874" s="716">
        <f t="shared" si="1607"/>
        <v>0.2</v>
      </c>
      <c r="T2874" s="679">
        <f t="shared" si="1603"/>
        <v>0</v>
      </c>
      <c r="U2874" s="679">
        <f t="shared" si="1604"/>
        <v>0</v>
      </c>
      <c r="Y2874" s="120"/>
      <c r="AD2874" s="81"/>
      <c r="AF2874" s="370"/>
      <c r="AG2874" s="374"/>
      <c r="AH2874" s="378"/>
      <c r="AI2874" s="381"/>
      <c r="AJ2874" s="386"/>
      <c r="AK2874" s="391"/>
      <c r="AL2874" s="386"/>
      <c r="AM2874" s="363">
        <f t="shared" si="1605"/>
        <v>1</v>
      </c>
      <c r="AN2874" s="729">
        <v>82.51</v>
      </c>
      <c r="AO2874" s="78">
        <f t="shared" si="1579"/>
        <v>0</v>
      </c>
      <c r="AP2874" s="78">
        <f t="shared" si="1573"/>
        <v>0</v>
      </c>
      <c r="AQ2874" s="78">
        <f t="shared" si="1574"/>
        <v>0</v>
      </c>
      <c r="AR2874" s="78">
        <f t="shared" si="1575"/>
        <v>0</v>
      </c>
      <c r="AS2874" s="78">
        <f t="shared" si="1576"/>
        <v>0</v>
      </c>
      <c r="AT2874" s="78">
        <f t="shared" si="1577"/>
        <v>0</v>
      </c>
      <c r="AU2874" s="363" t="s">
        <v>717</v>
      </c>
      <c r="AV2874" s="393"/>
      <c r="AW2874" s="395"/>
      <c r="AX2874" s="395">
        <v>0</v>
      </c>
      <c r="AY2874" s="395">
        <v>0</v>
      </c>
      <c r="AZ2874" s="395">
        <v>0</v>
      </c>
      <c r="BA2874" s="395">
        <v>0</v>
      </c>
      <c r="BB2874" s="395">
        <v>0</v>
      </c>
      <c r="BC2874" s="395">
        <v>0</v>
      </c>
      <c r="BD2874" s="115"/>
      <c r="BE2874" s="115"/>
      <c r="BF2874" s="115"/>
      <c r="BG2874" s="115"/>
      <c r="BH2874" s="115"/>
      <c r="BI2874" s="115"/>
      <c r="BJ2874" s="115"/>
      <c r="BK2874" s="115"/>
      <c r="BQ2874" s="74" t="str">
        <f t="shared" si="1608"/>
        <v xml:space="preserve"> </v>
      </c>
      <c r="BR2874" s="120" t="str">
        <f t="shared" si="1609"/>
        <v xml:space="preserve"> </v>
      </c>
      <c r="BS2874" s="120" t="str">
        <f t="shared" si="1610"/>
        <v xml:space="preserve"> </v>
      </c>
      <c r="BU2874" s="74" t="str">
        <f t="shared" si="1611"/>
        <v xml:space="preserve"> </v>
      </c>
      <c r="BV2874" s="120" t="str">
        <f t="shared" si="1612"/>
        <v xml:space="preserve"> </v>
      </c>
      <c r="BW2874" s="120" t="str">
        <f t="shared" si="1613"/>
        <v xml:space="preserve">  </v>
      </c>
      <c r="BY2874" s="74" t="str">
        <f t="shared" si="1614"/>
        <v xml:space="preserve"> </v>
      </c>
      <c r="BZ2874" s="120" t="str">
        <f t="shared" si="1615"/>
        <v xml:space="preserve"> </v>
      </c>
      <c r="CA2874" s="120" t="str">
        <f t="shared" si="1616"/>
        <v xml:space="preserve"> </v>
      </c>
      <c r="CC2874" s="115" t="str">
        <f t="shared" si="1617"/>
        <v xml:space="preserve"> </v>
      </c>
      <c r="CD2874" s="120" t="str">
        <f t="shared" si="1618"/>
        <v xml:space="preserve"> </v>
      </c>
      <c r="CE2874" s="417" t="str">
        <f t="shared" si="1619"/>
        <v xml:space="preserve"> </v>
      </c>
      <c r="CF2874" s="115"/>
      <c r="CG2874" s="115" t="str">
        <f t="shared" si="1620"/>
        <v xml:space="preserve"> </v>
      </c>
      <c r="CH2874" s="120" t="str">
        <f t="shared" si="1621"/>
        <v xml:space="preserve"> </v>
      </c>
      <c r="CI2874" s="417" t="str">
        <f t="shared" si="1622"/>
        <v xml:space="preserve"> </v>
      </c>
      <c r="CJ2874" s="115"/>
      <c r="CK2874" s="115" t="str">
        <f t="shared" si="1623"/>
        <v xml:space="preserve"> </v>
      </c>
      <c r="CL2874" s="120" t="str">
        <f t="shared" si="1624"/>
        <v xml:space="preserve"> </v>
      </c>
      <c r="CM2874" s="417" t="str">
        <f t="shared" si="1626"/>
        <v xml:space="preserve"> </v>
      </c>
      <c r="IS2874" s="111">
        <v>46.5</v>
      </c>
    </row>
    <row r="2875" spans="2:253" s="74" customFormat="1" ht="17.100000000000001" hidden="1" customHeight="1" x14ac:dyDescent="0.25">
      <c r="B2875" s="504">
        <f>IF(AND('Flanged Parts'!F32&gt;0,'Flanged Parts'!$BB$6=2),'Flanged Parts'!F32,0)</f>
        <v>0</v>
      </c>
      <c r="C2875" s="508">
        <v>38</v>
      </c>
      <c r="D2875" s="541" t="s">
        <v>762</v>
      </c>
      <c r="E2875" s="504" t="s">
        <v>1345</v>
      </c>
      <c r="F2875" s="508" t="str">
        <f t="shared" si="1625"/>
        <v xml:space="preserve"> </v>
      </c>
      <c r="G2875" s="509" t="s">
        <v>1062</v>
      </c>
      <c r="H2875" s="524"/>
      <c r="I2875" s="1035"/>
      <c r="J2875" s="1036"/>
      <c r="K2875" s="516" t="s">
        <v>881</v>
      </c>
      <c r="L2875" s="535"/>
      <c r="M2875" s="517" t="str">
        <f t="shared" si="1599"/>
        <v>Y</v>
      </c>
      <c r="N2875" s="514">
        <f t="shared" si="1606"/>
        <v>85.73</v>
      </c>
      <c r="O2875" s="514">
        <f t="shared" si="1600"/>
        <v>0</v>
      </c>
      <c r="P2875" s="680">
        <f>'KB Duct Parts'!$AE$3</f>
        <v>0</v>
      </c>
      <c r="Q2875" s="681">
        <f t="shared" si="1601"/>
        <v>0</v>
      </c>
      <c r="R2875" s="682">
        <f t="shared" si="1602"/>
        <v>0</v>
      </c>
      <c r="S2875" s="716">
        <f t="shared" si="1607"/>
        <v>0.2</v>
      </c>
      <c r="T2875" s="679">
        <f t="shared" si="1603"/>
        <v>0</v>
      </c>
      <c r="U2875" s="679">
        <f t="shared" si="1604"/>
        <v>0</v>
      </c>
      <c r="Y2875" s="120"/>
      <c r="AD2875" s="81"/>
      <c r="AF2875" s="370"/>
      <c r="AG2875" s="374"/>
      <c r="AH2875" s="378"/>
      <c r="AI2875" s="381"/>
      <c r="AJ2875" s="386"/>
      <c r="AK2875" s="391"/>
      <c r="AL2875" s="386"/>
      <c r="AM2875" s="363">
        <f t="shared" si="1605"/>
        <v>1</v>
      </c>
      <c r="AN2875" s="729">
        <v>85.73</v>
      </c>
      <c r="AO2875" s="78">
        <f t="shared" si="1579"/>
        <v>0</v>
      </c>
      <c r="AP2875" s="78">
        <f t="shared" si="1573"/>
        <v>0</v>
      </c>
      <c r="AQ2875" s="78">
        <f t="shared" si="1574"/>
        <v>0</v>
      </c>
      <c r="AR2875" s="78">
        <f t="shared" si="1575"/>
        <v>0</v>
      </c>
      <c r="AS2875" s="78">
        <f t="shared" si="1576"/>
        <v>0</v>
      </c>
      <c r="AT2875" s="78">
        <f t="shared" si="1577"/>
        <v>0</v>
      </c>
      <c r="AU2875" s="363" t="s">
        <v>717</v>
      </c>
      <c r="AV2875" s="393"/>
      <c r="AW2875" s="395"/>
      <c r="AX2875" s="395">
        <v>0</v>
      </c>
      <c r="AY2875" s="395">
        <v>0</v>
      </c>
      <c r="AZ2875" s="395">
        <v>0</v>
      </c>
      <c r="BA2875" s="395">
        <v>0</v>
      </c>
      <c r="BB2875" s="395">
        <v>0</v>
      </c>
      <c r="BC2875" s="395">
        <v>0</v>
      </c>
      <c r="BD2875" s="115"/>
      <c r="BE2875" s="115"/>
      <c r="BF2875" s="115"/>
      <c r="BG2875" s="115"/>
      <c r="BH2875" s="115"/>
      <c r="BI2875" s="115"/>
      <c r="BJ2875" s="115"/>
      <c r="BK2875" s="115"/>
      <c r="BQ2875" s="74" t="str">
        <f t="shared" si="1608"/>
        <v xml:space="preserve"> </v>
      </c>
      <c r="BR2875" s="120" t="str">
        <f t="shared" si="1609"/>
        <v xml:space="preserve"> </v>
      </c>
      <c r="BS2875" s="120" t="str">
        <f t="shared" si="1610"/>
        <v xml:space="preserve"> </v>
      </c>
      <c r="BU2875" s="74" t="str">
        <f t="shared" si="1611"/>
        <v xml:space="preserve"> </v>
      </c>
      <c r="BV2875" s="120" t="str">
        <f t="shared" si="1612"/>
        <v xml:space="preserve"> </v>
      </c>
      <c r="BW2875" s="120" t="str">
        <f t="shared" si="1613"/>
        <v xml:space="preserve">  </v>
      </c>
      <c r="BY2875" s="74" t="str">
        <f t="shared" si="1614"/>
        <v xml:space="preserve"> </v>
      </c>
      <c r="BZ2875" s="120" t="str">
        <f t="shared" si="1615"/>
        <v xml:space="preserve"> </v>
      </c>
      <c r="CA2875" s="120" t="str">
        <f t="shared" si="1616"/>
        <v xml:space="preserve"> </v>
      </c>
      <c r="CC2875" s="115" t="str">
        <f t="shared" si="1617"/>
        <v xml:space="preserve"> </v>
      </c>
      <c r="CD2875" s="120" t="str">
        <f t="shared" si="1618"/>
        <v xml:space="preserve"> </v>
      </c>
      <c r="CE2875" s="417" t="str">
        <f t="shared" si="1619"/>
        <v xml:space="preserve"> </v>
      </c>
      <c r="CF2875" s="115"/>
      <c r="CG2875" s="115" t="str">
        <f t="shared" si="1620"/>
        <v xml:space="preserve"> </v>
      </c>
      <c r="CH2875" s="120" t="str">
        <f t="shared" si="1621"/>
        <v xml:space="preserve"> </v>
      </c>
      <c r="CI2875" s="417" t="str">
        <f t="shared" si="1622"/>
        <v xml:space="preserve"> </v>
      </c>
      <c r="CJ2875" s="115"/>
      <c r="CK2875" s="115" t="str">
        <f t="shared" si="1623"/>
        <v xml:space="preserve"> </v>
      </c>
      <c r="CL2875" s="120" t="str">
        <f t="shared" si="1624"/>
        <v xml:space="preserve"> </v>
      </c>
      <c r="CM2875" s="417" t="str">
        <f t="shared" si="1626"/>
        <v xml:space="preserve"> </v>
      </c>
      <c r="IS2875" s="111">
        <v>48.6</v>
      </c>
    </row>
    <row r="2876" spans="2:253" s="74" customFormat="1" ht="17.100000000000001" hidden="1" customHeight="1" x14ac:dyDescent="0.25">
      <c r="B2876" s="504">
        <f>IF(AND('Flanged Parts'!F33&gt;0,'Flanged Parts'!$BB$6=2),'Flanged Parts'!F33,0)</f>
        <v>0</v>
      </c>
      <c r="C2876" s="508">
        <v>40</v>
      </c>
      <c r="D2876" s="541" t="s">
        <v>763</v>
      </c>
      <c r="E2876" s="504" t="s">
        <v>1346</v>
      </c>
      <c r="F2876" s="508" t="str">
        <f t="shared" si="1625"/>
        <v xml:space="preserve"> </v>
      </c>
      <c r="G2876" s="509" t="s">
        <v>1062</v>
      </c>
      <c r="H2876" s="524"/>
      <c r="I2876" s="1035"/>
      <c r="J2876" s="1036"/>
      <c r="K2876" s="516" t="s">
        <v>881</v>
      </c>
      <c r="L2876" s="535"/>
      <c r="M2876" s="517" t="str">
        <f t="shared" si="1599"/>
        <v>Y</v>
      </c>
      <c r="N2876" s="514">
        <f t="shared" si="1606"/>
        <v>91.19</v>
      </c>
      <c r="O2876" s="514">
        <f t="shared" si="1600"/>
        <v>0</v>
      </c>
      <c r="P2876" s="680">
        <f>'KB Duct Parts'!$AE$3</f>
        <v>0</v>
      </c>
      <c r="Q2876" s="681">
        <f t="shared" si="1601"/>
        <v>0</v>
      </c>
      <c r="R2876" s="682">
        <f t="shared" si="1602"/>
        <v>0</v>
      </c>
      <c r="S2876" s="716">
        <f t="shared" si="1607"/>
        <v>0.2</v>
      </c>
      <c r="T2876" s="679">
        <f t="shared" si="1603"/>
        <v>0</v>
      </c>
      <c r="U2876" s="679">
        <f t="shared" si="1604"/>
        <v>0</v>
      </c>
      <c r="Y2876" s="120"/>
      <c r="AD2876" s="81"/>
      <c r="AF2876" s="370"/>
      <c r="AG2876" s="374"/>
      <c r="AH2876" s="378"/>
      <c r="AI2876" s="381"/>
      <c r="AJ2876" s="386"/>
      <c r="AK2876" s="391"/>
      <c r="AL2876" s="386"/>
      <c r="AM2876" s="363">
        <f t="shared" si="1605"/>
        <v>1</v>
      </c>
      <c r="AN2876" s="729">
        <v>91.19</v>
      </c>
      <c r="AO2876" s="78">
        <f t="shared" si="1579"/>
        <v>0</v>
      </c>
      <c r="AP2876" s="78">
        <f t="shared" si="1573"/>
        <v>0</v>
      </c>
      <c r="AQ2876" s="78">
        <f t="shared" si="1574"/>
        <v>0</v>
      </c>
      <c r="AR2876" s="78">
        <f t="shared" si="1575"/>
        <v>0</v>
      </c>
      <c r="AS2876" s="78">
        <f t="shared" si="1576"/>
        <v>0</v>
      </c>
      <c r="AT2876" s="78">
        <f t="shared" si="1577"/>
        <v>0</v>
      </c>
      <c r="AU2876" s="363" t="s">
        <v>717</v>
      </c>
      <c r="AV2876" s="393"/>
      <c r="AW2876" s="395"/>
      <c r="AX2876" s="395">
        <v>0</v>
      </c>
      <c r="AY2876" s="395">
        <v>0</v>
      </c>
      <c r="AZ2876" s="395">
        <v>0</v>
      </c>
      <c r="BA2876" s="395">
        <v>0</v>
      </c>
      <c r="BB2876" s="395">
        <v>0</v>
      </c>
      <c r="BC2876" s="395">
        <v>0</v>
      </c>
      <c r="BD2876" s="115"/>
      <c r="BE2876" s="115"/>
      <c r="BF2876" s="115"/>
      <c r="BG2876" s="115"/>
      <c r="BH2876" s="115"/>
      <c r="BI2876" s="115"/>
      <c r="BJ2876" s="115"/>
      <c r="BK2876" s="115"/>
      <c r="BQ2876" s="74" t="str">
        <f t="shared" si="1608"/>
        <v xml:space="preserve"> </v>
      </c>
      <c r="BR2876" s="120" t="str">
        <f t="shared" si="1609"/>
        <v xml:space="preserve"> </v>
      </c>
      <c r="BS2876" s="120" t="str">
        <f t="shared" si="1610"/>
        <v xml:space="preserve"> </v>
      </c>
      <c r="BU2876" s="74" t="str">
        <f t="shared" si="1611"/>
        <v xml:space="preserve"> </v>
      </c>
      <c r="BV2876" s="120" t="str">
        <f t="shared" si="1612"/>
        <v xml:space="preserve"> </v>
      </c>
      <c r="BW2876" s="120" t="str">
        <f t="shared" si="1613"/>
        <v xml:space="preserve">  </v>
      </c>
      <c r="BY2876" s="74" t="str">
        <f t="shared" si="1614"/>
        <v xml:space="preserve"> </v>
      </c>
      <c r="BZ2876" s="120" t="str">
        <f t="shared" si="1615"/>
        <v xml:space="preserve"> </v>
      </c>
      <c r="CA2876" s="120" t="str">
        <f t="shared" si="1616"/>
        <v xml:space="preserve"> </v>
      </c>
      <c r="CC2876" s="115" t="str">
        <f t="shared" si="1617"/>
        <v xml:space="preserve"> </v>
      </c>
      <c r="CD2876" s="120" t="str">
        <f t="shared" si="1618"/>
        <v xml:space="preserve"> </v>
      </c>
      <c r="CE2876" s="417" t="str">
        <f t="shared" si="1619"/>
        <v xml:space="preserve"> </v>
      </c>
      <c r="CF2876" s="115"/>
      <c r="CG2876" s="115" t="str">
        <f t="shared" si="1620"/>
        <v xml:space="preserve"> </v>
      </c>
      <c r="CH2876" s="120" t="str">
        <f t="shared" si="1621"/>
        <v xml:space="preserve"> </v>
      </c>
      <c r="CI2876" s="417" t="str">
        <f t="shared" si="1622"/>
        <v xml:space="preserve"> </v>
      </c>
      <c r="CJ2876" s="115"/>
      <c r="CK2876" s="115" t="str">
        <f t="shared" si="1623"/>
        <v xml:space="preserve"> </v>
      </c>
      <c r="CL2876" s="120" t="str">
        <f t="shared" si="1624"/>
        <v xml:space="preserve"> </v>
      </c>
      <c r="CM2876" s="417" t="str">
        <f t="shared" si="1626"/>
        <v xml:space="preserve"> </v>
      </c>
      <c r="IS2876" s="111">
        <v>52.2</v>
      </c>
    </row>
    <row r="2877" spans="2:253" s="74" customFormat="1" ht="17.100000000000001" hidden="1" customHeight="1" x14ac:dyDescent="0.25">
      <c r="B2877" s="504">
        <f>IF(AND('Flanged Parts'!F34&gt;0,'Flanged Parts'!$BB$6=2),'Flanged Parts'!F34,0)</f>
        <v>0</v>
      </c>
      <c r="C2877" s="508">
        <v>42</v>
      </c>
      <c r="D2877" s="541" t="s">
        <v>764</v>
      </c>
      <c r="E2877" s="504" t="s">
        <v>1347</v>
      </c>
      <c r="F2877" s="508" t="str">
        <f t="shared" si="1625"/>
        <v xml:space="preserve"> </v>
      </c>
      <c r="G2877" s="509" t="s">
        <v>1062</v>
      </c>
      <c r="H2877" s="524"/>
      <c r="I2877" s="1035"/>
      <c r="J2877" s="1036"/>
      <c r="K2877" s="516" t="s">
        <v>881</v>
      </c>
      <c r="L2877" s="535"/>
      <c r="M2877" s="517" t="str">
        <f t="shared" si="1599"/>
        <v>Y</v>
      </c>
      <c r="N2877" s="514" t="e">
        <f t="shared" si="1606"/>
        <v>#VALUE!</v>
      </c>
      <c r="O2877" s="514"/>
      <c r="P2877" s="680">
        <f>'KB Duct Parts'!$AE$3</f>
        <v>0</v>
      </c>
      <c r="Q2877" s="681">
        <f t="shared" si="1601"/>
        <v>0</v>
      </c>
      <c r="R2877" s="682">
        <f t="shared" si="1602"/>
        <v>0</v>
      </c>
      <c r="S2877" s="716">
        <f t="shared" si="1607"/>
        <v>0.2</v>
      </c>
      <c r="T2877" s="679">
        <f t="shared" si="1603"/>
        <v>0</v>
      </c>
      <c r="U2877" s="679">
        <f t="shared" si="1604"/>
        <v>0</v>
      </c>
      <c r="Y2877" s="120"/>
      <c r="AD2877" s="81"/>
      <c r="AF2877" s="370"/>
      <c r="AG2877" s="374"/>
      <c r="AH2877" s="378"/>
      <c r="AI2877" s="381"/>
      <c r="AJ2877" s="386"/>
      <c r="AK2877" s="391"/>
      <c r="AL2877" s="386"/>
      <c r="AM2877" s="363">
        <f t="shared" si="1605"/>
        <v>1</v>
      </c>
      <c r="AN2877" s="578" t="s">
        <v>716</v>
      </c>
      <c r="AO2877" s="78" t="e">
        <f t="shared" si="1579"/>
        <v>#VALUE!</v>
      </c>
      <c r="AP2877" s="78" t="e">
        <f t="shared" si="1573"/>
        <v>#VALUE!</v>
      </c>
      <c r="AQ2877" s="78" t="e">
        <f t="shared" si="1574"/>
        <v>#VALUE!</v>
      </c>
      <c r="AR2877" s="78" t="e">
        <f t="shared" si="1575"/>
        <v>#VALUE!</v>
      </c>
      <c r="AS2877" s="78" t="e">
        <f t="shared" si="1576"/>
        <v>#VALUE!</v>
      </c>
      <c r="AT2877" s="78" t="e">
        <f t="shared" si="1577"/>
        <v>#VALUE!</v>
      </c>
      <c r="AU2877" s="363" t="s">
        <v>717</v>
      </c>
      <c r="AV2877" s="393"/>
      <c r="AW2877" s="395"/>
      <c r="AX2877" s="395">
        <v>0</v>
      </c>
      <c r="AY2877" s="395">
        <v>0</v>
      </c>
      <c r="AZ2877" s="395">
        <v>0</v>
      </c>
      <c r="BA2877" s="395">
        <v>0</v>
      </c>
      <c r="BB2877" s="395">
        <v>0</v>
      </c>
      <c r="BC2877" s="395">
        <v>0</v>
      </c>
      <c r="BD2877" s="115"/>
      <c r="BE2877" s="115"/>
      <c r="BF2877" s="115"/>
      <c r="BG2877" s="115"/>
      <c r="BH2877" s="115"/>
      <c r="BI2877" s="115"/>
      <c r="BJ2877" s="115"/>
      <c r="BK2877" s="115"/>
      <c r="BQ2877" s="74" t="e">
        <f t="shared" si="1608"/>
        <v>#VALUE!</v>
      </c>
      <c r="BR2877" s="120" t="e">
        <f t="shared" si="1609"/>
        <v>#VALUE!</v>
      </c>
      <c r="BS2877" s="120" t="e">
        <f t="shared" si="1610"/>
        <v>#VALUE!</v>
      </c>
      <c r="BU2877" s="74" t="e">
        <f t="shared" si="1611"/>
        <v>#VALUE!</v>
      </c>
      <c r="BV2877" s="120" t="e">
        <f t="shared" si="1612"/>
        <v>#VALUE!</v>
      </c>
      <c r="BW2877" s="120" t="e">
        <f t="shared" si="1613"/>
        <v>#VALUE!</v>
      </c>
      <c r="BY2877" s="74" t="e">
        <f t="shared" si="1614"/>
        <v>#VALUE!</v>
      </c>
      <c r="BZ2877" s="120" t="e">
        <f t="shared" si="1615"/>
        <v>#VALUE!</v>
      </c>
      <c r="CA2877" s="120" t="e">
        <f t="shared" si="1616"/>
        <v>#VALUE!</v>
      </c>
      <c r="CC2877" s="115" t="e">
        <f t="shared" si="1617"/>
        <v>#VALUE!</v>
      </c>
      <c r="CD2877" s="120" t="e">
        <f t="shared" si="1618"/>
        <v>#VALUE!</v>
      </c>
      <c r="CE2877" s="417" t="e">
        <f t="shared" si="1619"/>
        <v>#VALUE!</v>
      </c>
      <c r="CF2877" s="115"/>
      <c r="CG2877" s="115" t="e">
        <f t="shared" si="1620"/>
        <v>#VALUE!</v>
      </c>
      <c r="CH2877" s="120" t="e">
        <f t="shared" si="1621"/>
        <v>#VALUE!</v>
      </c>
      <c r="CI2877" s="417" t="e">
        <f t="shared" si="1622"/>
        <v>#VALUE!</v>
      </c>
      <c r="CJ2877" s="115"/>
      <c r="CK2877" s="115" t="e">
        <f t="shared" si="1623"/>
        <v>#VALUE!</v>
      </c>
      <c r="CL2877" s="120" t="e">
        <f t="shared" si="1624"/>
        <v>#VALUE!</v>
      </c>
      <c r="CM2877" s="417" t="e">
        <f t="shared" si="1626"/>
        <v>#VALUE!</v>
      </c>
      <c r="IS2877" s="111">
        <v>68.8</v>
      </c>
    </row>
    <row r="2878" spans="2:253" s="74" customFormat="1" ht="17.100000000000001" hidden="1" customHeight="1" x14ac:dyDescent="0.25">
      <c r="B2878" s="504">
        <f>IF(AND('Flanged Parts'!F35&gt;0,'Flanged Parts'!$BB$6=2),'Flanged Parts'!F35,0)</f>
        <v>0</v>
      </c>
      <c r="C2878" s="508">
        <v>44</v>
      </c>
      <c r="D2878" s="541" t="s">
        <v>765</v>
      </c>
      <c r="E2878" s="504" t="s">
        <v>1348</v>
      </c>
      <c r="F2878" s="508" t="str">
        <f t="shared" si="1625"/>
        <v xml:space="preserve"> </v>
      </c>
      <c r="G2878" s="509" t="s">
        <v>1062</v>
      </c>
      <c r="H2878" s="524"/>
      <c r="I2878" s="1035"/>
      <c r="J2878" s="1036"/>
      <c r="K2878" s="516" t="s">
        <v>881</v>
      </c>
      <c r="L2878" s="535"/>
      <c r="M2878" s="517" t="str">
        <f t="shared" si="1599"/>
        <v>Y</v>
      </c>
      <c r="N2878" s="514" t="e">
        <f t="shared" si="1606"/>
        <v>#VALUE!</v>
      </c>
      <c r="O2878" s="514"/>
      <c r="P2878" s="680">
        <f>'KB Duct Parts'!$AE$3</f>
        <v>0</v>
      </c>
      <c r="Q2878" s="681">
        <f t="shared" si="1601"/>
        <v>0</v>
      </c>
      <c r="R2878" s="682">
        <f t="shared" si="1602"/>
        <v>0</v>
      </c>
      <c r="S2878" s="716">
        <f t="shared" si="1607"/>
        <v>0.2</v>
      </c>
      <c r="T2878" s="679">
        <f t="shared" si="1603"/>
        <v>0</v>
      </c>
      <c r="U2878" s="679">
        <f t="shared" si="1604"/>
        <v>0</v>
      </c>
      <c r="Y2878" s="120"/>
      <c r="AD2878" s="81"/>
      <c r="AF2878" s="370"/>
      <c r="AG2878" s="374"/>
      <c r="AH2878" s="378"/>
      <c r="AI2878" s="381"/>
      <c r="AJ2878" s="386"/>
      <c r="AK2878" s="391"/>
      <c r="AL2878" s="386"/>
      <c r="AM2878" s="363">
        <f t="shared" si="1605"/>
        <v>1</v>
      </c>
      <c r="AN2878" s="578" t="s">
        <v>716</v>
      </c>
      <c r="AO2878" s="78" t="e">
        <f t="shared" si="1579"/>
        <v>#VALUE!</v>
      </c>
      <c r="AP2878" s="78" t="e">
        <f t="shared" si="1573"/>
        <v>#VALUE!</v>
      </c>
      <c r="AQ2878" s="78" t="e">
        <f t="shared" si="1574"/>
        <v>#VALUE!</v>
      </c>
      <c r="AR2878" s="78" t="e">
        <f t="shared" si="1575"/>
        <v>#VALUE!</v>
      </c>
      <c r="AS2878" s="78" t="e">
        <f t="shared" si="1576"/>
        <v>#VALUE!</v>
      </c>
      <c r="AT2878" s="78" t="e">
        <f t="shared" si="1577"/>
        <v>#VALUE!</v>
      </c>
      <c r="AU2878" s="363" t="s">
        <v>717</v>
      </c>
      <c r="AV2878" s="393"/>
      <c r="AW2878" s="395"/>
      <c r="AX2878" s="395">
        <v>0</v>
      </c>
      <c r="AY2878" s="395">
        <v>0</v>
      </c>
      <c r="AZ2878" s="395">
        <v>0</v>
      </c>
      <c r="BA2878" s="395">
        <v>0</v>
      </c>
      <c r="BB2878" s="395">
        <v>0</v>
      </c>
      <c r="BC2878" s="395">
        <v>0</v>
      </c>
      <c r="BD2878" s="115"/>
      <c r="BE2878" s="115"/>
      <c r="BF2878" s="115"/>
      <c r="BG2878" s="115"/>
      <c r="BH2878" s="115"/>
      <c r="BI2878" s="115"/>
      <c r="BJ2878" s="115"/>
      <c r="BK2878" s="115"/>
      <c r="BQ2878" s="74" t="e">
        <f t="shared" si="1608"/>
        <v>#VALUE!</v>
      </c>
      <c r="BR2878" s="120" t="e">
        <f t="shared" si="1609"/>
        <v>#VALUE!</v>
      </c>
      <c r="BS2878" s="120" t="e">
        <f t="shared" si="1610"/>
        <v>#VALUE!</v>
      </c>
      <c r="BU2878" s="74" t="e">
        <f t="shared" si="1611"/>
        <v>#VALUE!</v>
      </c>
      <c r="BV2878" s="120" t="e">
        <f t="shared" si="1612"/>
        <v>#VALUE!</v>
      </c>
      <c r="BW2878" s="120" t="e">
        <f t="shared" si="1613"/>
        <v>#VALUE!</v>
      </c>
      <c r="BY2878" s="74" t="e">
        <f t="shared" si="1614"/>
        <v>#VALUE!</v>
      </c>
      <c r="BZ2878" s="120" t="e">
        <f t="shared" si="1615"/>
        <v>#VALUE!</v>
      </c>
      <c r="CA2878" s="120" t="e">
        <f t="shared" si="1616"/>
        <v>#VALUE!</v>
      </c>
      <c r="CC2878" s="115" t="e">
        <f t="shared" si="1617"/>
        <v>#VALUE!</v>
      </c>
      <c r="CD2878" s="120" t="e">
        <f t="shared" si="1618"/>
        <v>#VALUE!</v>
      </c>
      <c r="CE2878" s="417" t="e">
        <f t="shared" si="1619"/>
        <v>#VALUE!</v>
      </c>
      <c r="CF2878" s="115"/>
      <c r="CG2878" s="115" t="e">
        <f t="shared" si="1620"/>
        <v>#VALUE!</v>
      </c>
      <c r="CH2878" s="120" t="e">
        <f t="shared" si="1621"/>
        <v>#VALUE!</v>
      </c>
      <c r="CI2878" s="417" t="e">
        <f t="shared" si="1622"/>
        <v>#VALUE!</v>
      </c>
      <c r="CJ2878" s="115"/>
      <c r="CK2878" s="115" t="e">
        <f t="shared" si="1623"/>
        <v>#VALUE!</v>
      </c>
      <c r="CL2878" s="120" t="e">
        <f t="shared" si="1624"/>
        <v>#VALUE!</v>
      </c>
      <c r="CM2878" s="417" t="e">
        <f t="shared" si="1626"/>
        <v>#VALUE!</v>
      </c>
      <c r="IS2878" s="111">
        <v>71.8</v>
      </c>
    </row>
    <row r="2879" spans="2:253" s="74" customFormat="1" ht="17.100000000000001" hidden="1" customHeight="1" x14ac:dyDescent="0.25">
      <c r="B2879" s="504">
        <f>IF(AND('Flanged Parts'!F36&gt;0,'Flanged Parts'!$BB$6=2),'Flanged Parts'!F36,0)</f>
        <v>0</v>
      </c>
      <c r="C2879" s="508">
        <v>46</v>
      </c>
      <c r="D2879" s="541" t="s">
        <v>766</v>
      </c>
      <c r="E2879" s="504" t="s">
        <v>1349</v>
      </c>
      <c r="F2879" s="508" t="str">
        <f t="shared" si="1625"/>
        <v xml:space="preserve"> </v>
      </c>
      <c r="G2879" s="509" t="s">
        <v>1062</v>
      </c>
      <c r="H2879" s="524"/>
      <c r="I2879" s="1035"/>
      <c r="J2879" s="1036"/>
      <c r="K2879" s="516" t="s">
        <v>881</v>
      </c>
      <c r="L2879" s="535"/>
      <c r="M2879" s="517" t="str">
        <f t="shared" si="1599"/>
        <v>Y</v>
      </c>
      <c r="N2879" s="514" t="e">
        <f t="shared" si="1606"/>
        <v>#VALUE!</v>
      </c>
      <c r="O2879" s="514"/>
      <c r="P2879" s="680">
        <f>'KB Duct Parts'!$AE$3</f>
        <v>0</v>
      </c>
      <c r="Q2879" s="681">
        <f t="shared" si="1601"/>
        <v>0</v>
      </c>
      <c r="R2879" s="682">
        <f t="shared" si="1602"/>
        <v>0</v>
      </c>
      <c r="S2879" s="716">
        <f t="shared" si="1607"/>
        <v>0.2</v>
      </c>
      <c r="T2879" s="679">
        <f t="shared" si="1603"/>
        <v>0</v>
      </c>
      <c r="U2879" s="679">
        <f t="shared" si="1604"/>
        <v>0</v>
      </c>
      <c r="Y2879" s="120"/>
      <c r="AD2879" s="81"/>
      <c r="AF2879" s="370"/>
      <c r="AG2879" s="374"/>
      <c r="AH2879" s="378"/>
      <c r="AI2879" s="381"/>
      <c r="AJ2879" s="386"/>
      <c r="AK2879" s="391"/>
      <c r="AL2879" s="386"/>
      <c r="AM2879" s="363">
        <f t="shared" si="1605"/>
        <v>1</v>
      </c>
      <c r="AN2879" s="578" t="s">
        <v>716</v>
      </c>
      <c r="AO2879" s="78" t="e">
        <f t="shared" si="1579"/>
        <v>#VALUE!</v>
      </c>
      <c r="AP2879" s="78" t="e">
        <f t="shared" si="1573"/>
        <v>#VALUE!</v>
      </c>
      <c r="AQ2879" s="78" t="e">
        <f t="shared" si="1574"/>
        <v>#VALUE!</v>
      </c>
      <c r="AR2879" s="78" t="e">
        <f t="shared" si="1575"/>
        <v>#VALUE!</v>
      </c>
      <c r="AS2879" s="78" t="e">
        <f t="shared" si="1576"/>
        <v>#VALUE!</v>
      </c>
      <c r="AT2879" s="78" t="e">
        <f t="shared" si="1577"/>
        <v>#VALUE!</v>
      </c>
      <c r="AU2879" s="363" t="s">
        <v>717</v>
      </c>
      <c r="AV2879" s="393"/>
      <c r="AW2879" s="395"/>
      <c r="AX2879" s="395">
        <v>0</v>
      </c>
      <c r="AY2879" s="395">
        <v>0</v>
      </c>
      <c r="AZ2879" s="395">
        <v>0</v>
      </c>
      <c r="BA2879" s="395">
        <v>0</v>
      </c>
      <c r="BB2879" s="395">
        <v>0</v>
      </c>
      <c r="BC2879" s="395">
        <v>0</v>
      </c>
      <c r="BD2879" s="115"/>
      <c r="BE2879" s="115"/>
      <c r="BF2879" s="115"/>
      <c r="BG2879" s="115"/>
      <c r="BH2879" s="115"/>
      <c r="BI2879" s="115"/>
      <c r="BJ2879" s="115"/>
      <c r="BK2879" s="115"/>
      <c r="BQ2879" s="74" t="e">
        <f t="shared" si="1608"/>
        <v>#VALUE!</v>
      </c>
      <c r="BR2879" s="120" t="e">
        <f t="shared" si="1609"/>
        <v>#VALUE!</v>
      </c>
      <c r="BS2879" s="120" t="e">
        <f t="shared" si="1610"/>
        <v>#VALUE!</v>
      </c>
      <c r="BU2879" s="74" t="e">
        <f t="shared" si="1611"/>
        <v>#VALUE!</v>
      </c>
      <c r="BV2879" s="120" t="e">
        <f t="shared" si="1612"/>
        <v>#VALUE!</v>
      </c>
      <c r="BW2879" s="120" t="e">
        <f t="shared" si="1613"/>
        <v>#VALUE!</v>
      </c>
      <c r="BY2879" s="74" t="e">
        <f t="shared" si="1614"/>
        <v>#VALUE!</v>
      </c>
      <c r="BZ2879" s="120" t="e">
        <f t="shared" si="1615"/>
        <v>#VALUE!</v>
      </c>
      <c r="CA2879" s="120" t="e">
        <f t="shared" si="1616"/>
        <v>#VALUE!</v>
      </c>
      <c r="CC2879" s="115" t="e">
        <f t="shared" si="1617"/>
        <v>#VALUE!</v>
      </c>
      <c r="CD2879" s="120" t="e">
        <f t="shared" si="1618"/>
        <v>#VALUE!</v>
      </c>
      <c r="CE2879" s="417" t="e">
        <f t="shared" si="1619"/>
        <v>#VALUE!</v>
      </c>
      <c r="CF2879" s="115"/>
      <c r="CG2879" s="115" t="e">
        <f t="shared" si="1620"/>
        <v>#VALUE!</v>
      </c>
      <c r="CH2879" s="120" t="e">
        <f t="shared" si="1621"/>
        <v>#VALUE!</v>
      </c>
      <c r="CI2879" s="417" t="e">
        <f t="shared" si="1622"/>
        <v>#VALUE!</v>
      </c>
      <c r="CJ2879" s="115"/>
      <c r="CK2879" s="115" t="e">
        <f t="shared" si="1623"/>
        <v>#VALUE!</v>
      </c>
      <c r="CL2879" s="120" t="e">
        <f t="shared" si="1624"/>
        <v>#VALUE!</v>
      </c>
      <c r="CM2879" s="417" t="e">
        <f t="shared" si="1626"/>
        <v>#VALUE!</v>
      </c>
      <c r="IS2879" s="111">
        <v>74.400000000000006</v>
      </c>
    </row>
    <row r="2880" spans="2:253" s="74" customFormat="1" ht="17.100000000000001" hidden="1" customHeight="1" x14ac:dyDescent="0.25">
      <c r="B2880" s="504">
        <f>IF(AND('Flanged Parts'!F37&gt;0,'Flanged Parts'!$BB$6=2),'Flanged Parts'!F37,0)</f>
        <v>0</v>
      </c>
      <c r="C2880" s="508">
        <v>48</v>
      </c>
      <c r="D2880" s="541" t="s">
        <v>767</v>
      </c>
      <c r="E2880" s="504" t="s">
        <v>1350</v>
      </c>
      <c r="F2880" s="508" t="str">
        <f t="shared" si="1625"/>
        <v xml:space="preserve"> </v>
      </c>
      <c r="G2880" s="509" t="s">
        <v>1062</v>
      </c>
      <c r="H2880" s="524"/>
      <c r="I2880" s="1035"/>
      <c r="J2880" s="1036"/>
      <c r="K2880" s="516" t="s">
        <v>881</v>
      </c>
      <c r="L2880" s="535"/>
      <c r="M2880" s="517" t="str">
        <f t="shared" si="1599"/>
        <v>Y</v>
      </c>
      <c r="N2880" s="514" t="e">
        <f t="shared" si="1606"/>
        <v>#VALUE!</v>
      </c>
      <c r="O2880" s="514"/>
      <c r="P2880" s="680">
        <f>'KB Duct Parts'!$AE$3</f>
        <v>0</v>
      </c>
      <c r="Q2880" s="681">
        <f t="shared" si="1601"/>
        <v>0</v>
      </c>
      <c r="R2880" s="682">
        <f t="shared" si="1602"/>
        <v>0</v>
      </c>
      <c r="S2880" s="716">
        <f t="shared" si="1607"/>
        <v>0.2</v>
      </c>
      <c r="T2880" s="679">
        <f t="shared" si="1603"/>
        <v>0</v>
      </c>
      <c r="U2880" s="679">
        <f t="shared" si="1604"/>
        <v>0</v>
      </c>
      <c r="Y2880" s="120"/>
      <c r="AD2880" s="81"/>
      <c r="AF2880" s="370"/>
      <c r="AG2880" s="374"/>
      <c r="AH2880" s="378"/>
      <c r="AI2880" s="381"/>
      <c r="AJ2880" s="386"/>
      <c r="AK2880" s="391"/>
      <c r="AL2880" s="386"/>
      <c r="AM2880" s="363">
        <f t="shared" si="1605"/>
        <v>1</v>
      </c>
      <c r="AN2880" s="578" t="s">
        <v>716</v>
      </c>
      <c r="AO2880" s="78" t="e">
        <f t="shared" si="1579"/>
        <v>#VALUE!</v>
      </c>
      <c r="AP2880" s="78" t="e">
        <f t="shared" si="1573"/>
        <v>#VALUE!</v>
      </c>
      <c r="AQ2880" s="78" t="e">
        <f t="shared" si="1574"/>
        <v>#VALUE!</v>
      </c>
      <c r="AR2880" s="78" t="e">
        <f t="shared" si="1575"/>
        <v>#VALUE!</v>
      </c>
      <c r="AS2880" s="78" t="e">
        <f t="shared" si="1576"/>
        <v>#VALUE!</v>
      </c>
      <c r="AT2880" s="78" t="e">
        <f t="shared" si="1577"/>
        <v>#VALUE!</v>
      </c>
      <c r="AU2880" s="363" t="s">
        <v>717</v>
      </c>
      <c r="AV2880" s="393"/>
      <c r="AW2880" s="395"/>
      <c r="AX2880" s="395">
        <v>0</v>
      </c>
      <c r="AY2880" s="395">
        <v>0</v>
      </c>
      <c r="AZ2880" s="395">
        <v>0</v>
      </c>
      <c r="BA2880" s="395">
        <v>0</v>
      </c>
      <c r="BB2880" s="395">
        <v>0</v>
      </c>
      <c r="BC2880" s="395">
        <v>0</v>
      </c>
      <c r="BD2880" s="115"/>
      <c r="BE2880" s="115"/>
      <c r="BF2880" s="115"/>
      <c r="BG2880" s="115"/>
      <c r="BH2880" s="115"/>
      <c r="BI2880" s="115"/>
      <c r="BJ2880" s="115"/>
      <c r="BK2880" s="115"/>
      <c r="BQ2880" s="74" t="e">
        <f t="shared" si="1608"/>
        <v>#VALUE!</v>
      </c>
      <c r="BR2880" s="120" t="e">
        <f t="shared" si="1609"/>
        <v>#VALUE!</v>
      </c>
      <c r="BS2880" s="120" t="e">
        <f t="shared" si="1610"/>
        <v>#VALUE!</v>
      </c>
      <c r="BU2880" s="74" t="e">
        <f t="shared" si="1611"/>
        <v>#VALUE!</v>
      </c>
      <c r="BV2880" s="120" t="e">
        <f t="shared" si="1612"/>
        <v>#VALUE!</v>
      </c>
      <c r="BW2880" s="120" t="e">
        <f t="shared" si="1613"/>
        <v>#VALUE!</v>
      </c>
      <c r="BY2880" s="74" t="e">
        <f t="shared" si="1614"/>
        <v>#VALUE!</v>
      </c>
      <c r="BZ2880" s="120" t="e">
        <f t="shared" si="1615"/>
        <v>#VALUE!</v>
      </c>
      <c r="CA2880" s="120" t="e">
        <f t="shared" si="1616"/>
        <v>#VALUE!</v>
      </c>
      <c r="CC2880" s="115" t="e">
        <f t="shared" si="1617"/>
        <v>#VALUE!</v>
      </c>
      <c r="CD2880" s="120" t="e">
        <f t="shared" si="1618"/>
        <v>#VALUE!</v>
      </c>
      <c r="CE2880" s="417" t="e">
        <f t="shared" si="1619"/>
        <v>#VALUE!</v>
      </c>
      <c r="CF2880" s="115"/>
      <c r="CG2880" s="115" t="e">
        <f t="shared" si="1620"/>
        <v>#VALUE!</v>
      </c>
      <c r="CH2880" s="120" t="e">
        <f t="shared" si="1621"/>
        <v>#VALUE!</v>
      </c>
      <c r="CI2880" s="417" t="e">
        <f t="shared" si="1622"/>
        <v>#VALUE!</v>
      </c>
      <c r="CJ2880" s="115"/>
      <c r="CK2880" s="115" t="e">
        <f t="shared" si="1623"/>
        <v>#VALUE!</v>
      </c>
      <c r="CL2880" s="120" t="e">
        <f t="shared" si="1624"/>
        <v>#VALUE!</v>
      </c>
      <c r="CM2880" s="417" t="e">
        <f t="shared" si="1626"/>
        <v>#VALUE!</v>
      </c>
      <c r="IS2880" s="111">
        <v>77.8</v>
      </c>
    </row>
    <row r="2881" spans="2:253" s="74" customFormat="1" ht="17.100000000000001" hidden="1" customHeight="1" x14ac:dyDescent="0.25">
      <c r="B2881" s="504">
        <f>IF('Flanged Parts'!$AS$4=1,'Flanged Parts'!G7,0)</f>
        <v>0</v>
      </c>
      <c r="C2881" s="525">
        <v>24004.3</v>
      </c>
      <c r="D2881" s="526">
        <f t="shared" ref="D2881:D2984" si="1627">IF(AM2881=1,C2881,(C2881&amp;"  ("&amp;L2881&amp;"ga)"))</f>
        <v>24004.3</v>
      </c>
      <c r="E2881" s="504" t="s">
        <v>861</v>
      </c>
      <c r="F2881" s="508" t="str">
        <f t="shared" si="1625"/>
        <v xml:space="preserve"> </v>
      </c>
      <c r="G2881" s="509" t="s">
        <v>465</v>
      </c>
      <c r="H2881" s="504" t="str">
        <f>IF('Flanged Parts'!$BB$6=1,"CS",IF('Flanged Parts'!$BB$6=2,"Glv",0))</f>
        <v>Glv</v>
      </c>
      <c r="I2881" s="1035" t="s">
        <v>888</v>
      </c>
      <c r="J2881" s="1036"/>
      <c r="K2881" s="516" t="s">
        <v>881</v>
      </c>
      <c r="L2881" s="535">
        <v>18</v>
      </c>
      <c r="M2881" s="532" t="s">
        <v>1700</v>
      </c>
      <c r="N2881" s="514">
        <f t="shared" si="1606"/>
        <v>109.89</v>
      </c>
      <c r="O2881" s="514">
        <f t="shared" ref="O2881:O2984" si="1628">IF(B2881&gt;0,N2881*B2881,0)</f>
        <v>0</v>
      </c>
      <c r="P2881" s="680">
        <f>'KB Duct Parts'!$AE$3</f>
        <v>0</v>
      </c>
      <c r="Q2881" s="681">
        <f t="shared" si="1601"/>
        <v>0</v>
      </c>
      <c r="R2881" s="682">
        <f t="shared" si="1602"/>
        <v>0</v>
      </c>
      <c r="S2881" s="716">
        <f t="shared" si="1607"/>
        <v>0.2</v>
      </c>
      <c r="T2881" s="679">
        <f t="shared" si="1603"/>
        <v>0</v>
      </c>
      <c r="U2881" s="679">
        <f t="shared" si="1604"/>
        <v>0</v>
      </c>
      <c r="Y2881" s="120"/>
      <c r="AD2881" s="81"/>
      <c r="AF2881" s="370">
        <v>18</v>
      </c>
      <c r="AG2881" s="374">
        <v>16</v>
      </c>
      <c r="AH2881" s="378"/>
      <c r="AI2881" s="381"/>
      <c r="AJ2881" s="386"/>
      <c r="AK2881" s="391"/>
      <c r="AL2881" s="386"/>
      <c r="AM2881" s="363">
        <f t="shared" si="1605"/>
        <v>1</v>
      </c>
      <c r="AN2881" s="578">
        <v>98.4</v>
      </c>
      <c r="AO2881" s="78">
        <f t="shared" si="1579"/>
        <v>129.88800000000001</v>
      </c>
      <c r="AP2881" s="78">
        <f t="shared" si="1573"/>
        <v>0</v>
      </c>
      <c r="AQ2881" s="78">
        <f t="shared" si="1574"/>
        <v>0</v>
      </c>
      <c r="AR2881" s="78">
        <f t="shared" si="1575"/>
        <v>0</v>
      </c>
      <c r="AS2881" s="78">
        <f t="shared" si="1576"/>
        <v>0</v>
      </c>
      <c r="AT2881" s="78">
        <f t="shared" si="1577"/>
        <v>0</v>
      </c>
      <c r="AU2881" s="363" t="s">
        <v>717</v>
      </c>
      <c r="AV2881" s="393"/>
      <c r="AW2881" s="395"/>
      <c r="AX2881" s="395">
        <v>1.32</v>
      </c>
      <c r="AY2881" s="395">
        <v>0</v>
      </c>
      <c r="AZ2881" s="395">
        <v>0</v>
      </c>
      <c r="BA2881" s="395">
        <v>0</v>
      </c>
      <c r="BB2881" s="395">
        <v>0</v>
      </c>
      <c r="BC2881" s="395">
        <v>0</v>
      </c>
      <c r="BD2881" s="115"/>
      <c r="BE2881" s="115"/>
      <c r="BF2881" s="115">
        <v>3</v>
      </c>
      <c r="BG2881" s="115">
        <v>4</v>
      </c>
      <c r="BH2881" s="423">
        <f t="shared" ref="BH2881:BH2984" si="1629">IF(H2881="CS",VLOOKUP(BG2881,$BJ$2344:$BK$2374,2),IF(H2881="Glv",VLOOKUP(BG2881,$BJ$2344:$BL$2374,3),0))</f>
        <v>3.83</v>
      </c>
      <c r="BI2881" s="417">
        <f t="shared" ref="BI2881:BI2984" si="1630">BF2881*BH2881</f>
        <v>11.49</v>
      </c>
      <c r="BJ2881" s="115"/>
      <c r="BK2881" s="115"/>
      <c r="BQ2881" s="74" t="str">
        <f t="shared" si="1608"/>
        <v>24004.3-(16)</v>
      </c>
      <c r="BR2881" s="120" t="str">
        <f t="shared" si="1609"/>
        <v>Flanged 30 deg Branch</v>
      </c>
      <c r="BS2881" s="120">
        <f t="shared" si="1610"/>
        <v>129.88800000000001</v>
      </c>
      <c r="BU2881" s="74" t="str">
        <f t="shared" si="1611"/>
        <v xml:space="preserve"> </v>
      </c>
      <c r="BV2881" s="120" t="str">
        <f t="shared" si="1612"/>
        <v xml:space="preserve"> </v>
      </c>
      <c r="BW2881" s="120" t="str">
        <f t="shared" si="1613"/>
        <v xml:space="preserve">  </v>
      </c>
      <c r="BY2881" s="74" t="str">
        <f t="shared" si="1614"/>
        <v xml:space="preserve"> </v>
      </c>
      <c r="BZ2881" s="120" t="str">
        <f t="shared" si="1615"/>
        <v xml:space="preserve"> </v>
      </c>
      <c r="CA2881" s="120" t="str">
        <f t="shared" si="1616"/>
        <v xml:space="preserve"> </v>
      </c>
      <c r="CC2881" s="115" t="str">
        <f t="shared" si="1617"/>
        <v xml:space="preserve"> </v>
      </c>
      <c r="CD2881" s="120" t="str">
        <f t="shared" si="1618"/>
        <v xml:space="preserve"> </v>
      </c>
      <c r="CE2881" s="417" t="str">
        <f t="shared" si="1619"/>
        <v xml:space="preserve"> </v>
      </c>
      <c r="CF2881" s="115"/>
      <c r="CG2881" s="115" t="str">
        <f t="shared" si="1620"/>
        <v xml:space="preserve"> </v>
      </c>
      <c r="CH2881" s="120" t="str">
        <f t="shared" si="1621"/>
        <v xml:space="preserve"> </v>
      </c>
      <c r="CI2881" s="417" t="str">
        <f t="shared" si="1622"/>
        <v xml:space="preserve"> </v>
      </c>
      <c r="CJ2881" s="115"/>
      <c r="CK2881" s="115" t="str">
        <f t="shared" si="1623"/>
        <v xml:space="preserve"> </v>
      </c>
      <c r="CL2881" s="120" t="str">
        <f t="shared" si="1624"/>
        <v xml:space="preserve"> </v>
      </c>
      <c r="CM2881" s="417" t="str">
        <f t="shared" si="1626"/>
        <v xml:space="preserve"> </v>
      </c>
      <c r="IS2881" s="111">
        <v>67.7</v>
      </c>
    </row>
    <row r="2882" spans="2:253" s="74" customFormat="1" ht="17.100000000000001" hidden="1" customHeight="1" x14ac:dyDescent="0.25">
      <c r="B2882" s="504">
        <f>IF('Flanged Parts'!$AS$4=1,'Flanged Parts'!G8,0)</f>
        <v>0</v>
      </c>
      <c r="C2882" s="525">
        <v>24005.3</v>
      </c>
      <c r="D2882" s="526">
        <f t="shared" si="1627"/>
        <v>24005.3</v>
      </c>
      <c r="E2882" s="504" t="s">
        <v>862</v>
      </c>
      <c r="F2882" s="508" t="str">
        <f t="shared" si="1625"/>
        <v xml:space="preserve"> </v>
      </c>
      <c r="G2882" s="509" t="s">
        <v>465</v>
      </c>
      <c r="H2882" s="504" t="str">
        <f>IF('Flanged Parts'!$BB$6=1,"CS",IF('Flanged Parts'!$BB$6=2,"Glv",0))</f>
        <v>Glv</v>
      </c>
      <c r="I2882" s="1035" t="s">
        <v>888</v>
      </c>
      <c r="J2882" s="1036"/>
      <c r="K2882" s="516" t="s">
        <v>881</v>
      </c>
      <c r="L2882" s="535">
        <v>18</v>
      </c>
      <c r="M2882" s="532" t="s">
        <v>1700</v>
      </c>
      <c r="N2882" s="514">
        <f t="shared" si="1606"/>
        <v>118.4</v>
      </c>
      <c r="O2882" s="514">
        <f t="shared" si="1628"/>
        <v>0</v>
      </c>
      <c r="P2882" s="680">
        <f>'KB Duct Parts'!$AE$3</f>
        <v>0</v>
      </c>
      <c r="Q2882" s="681">
        <f t="shared" si="1601"/>
        <v>0</v>
      </c>
      <c r="R2882" s="682">
        <f t="shared" si="1602"/>
        <v>0</v>
      </c>
      <c r="S2882" s="716">
        <f t="shared" si="1607"/>
        <v>0.2</v>
      </c>
      <c r="T2882" s="679">
        <f t="shared" si="1603"/>
        <v>0</v>
      </c>
      <c r="U2882" s="679">
        <f t="shared" si="1604"/>
        <v>0</v>
      </c>
      <c r="Y2882" s="120"/>
      <c r="AD2882" s="81"/>
      <c r="AF2882" s="370">
        <v>18</v>
      </c>
      <c r="AG2882" s="374">
        <v>16</v>
      </c>
      <c r="AH2882" s="378"/>
      <c r="AI2882" s="381"/>
      <c r="AJ2882" s="386"/>
      <c r="AK2882" s="391"/>
      <c r="AL2882" s="386"/>
      <c r="AM2882" s="363">
        <f t="shared" si="1605"/>
        <v>1</v>
      </c>
      <c r="AN2882" s="578">
        <v>103.7</v>
      </c>
      <c r="AO2882" s="78">
        <f t="shared" si="1579"/>
        <v>136.88400000000001</v>
      </c>
      <c r="AP2882" s="78">
        <f t="shared" si="1573"/>
        <v>0</v>
      </c>
      <c r="AQ2882" s="78">
        <f t="shared" si="1574"/>
        <v>0</v>
      </c>
      <c r="AR2882" s="78">
        <f t="shared" si="1575"/>
        <v>0</v>
      </c>
      <c r="AS2882" s="78">
        <f t="shared" si="1576"/>
        <v>0</v>
      </c>
      <c r="AT2882" s="78">
        <f t="shared" si="1577"/>
        <v>0</v>
      </c>
      <c r="AU2882" s="363" t="s">
        <v>717</v>
      </c>
      <c r="AV2882" s="393"/>
      <c r="AW2882" s="395"/>
      <c r="AX2882" s="395">
        <v>1.32</v>
      </c>
      <c r="AY2882" s="395">
        <v>0</v>
      </c>
      <c r="AZ2882" s="395">
        <v>0</v>
      </c>
      <c r="BA2882" s="395">
        <v>0</v>
      </c>
      <c r="BB2882" s="395">
        <v>0</v>
      </c>
      <c r="BC2882" s="395">
        <v>0</v>
      </c>
      <c r="BD2882" s="115"/>
      <c r="BE2882" s="115"/>
      <c r="BF2882" s="115">
        <v>3</v>
      </c>
      <c r="BG2882" s="115">
        <v>5</v>
      </c>
      <c r="BH2882" s="423">
        <f t="shared" si="1629"/>
        <v>4.9000000000000004</v>
      </c>
      <c r="BI2882" s="417">
        <f t="shared" si="1630"/>
        <v>14.700000000000001</v>
      </c>
      <c r="BJ2882" s="115"/>
      <c r="BK2882" s="115"/>
      <c r="BQ2882" s="74" t="str">
        <f t="shared" si="1608"/>
        <v>24005.3-(16)</v>
      </c>
      <c r="BR2882" s="120" t="str">
        <f t="shared" si="1609"/>
        <v>Flanged 30 deg Branch</v>
      </c>
      <c r="BS2882" s="120">
        <f t="shared" si="1610"/>
        <v>136.88400000000001</v>
      </c>
      <c r="BU2882" s="74" t="str">
        <f t="shared" si="1611"/>
        <v xml:space="preserve"> </v>
      </c>
      <c r="BV2882" s="120" t="str">
        <f t="shared" si="1612"/>
        <v xml:space="preserve"> </v>
      </c>
      <c r="BW2882" s="120" t="str">
        <f t="shared" si="1613"/>
        <v xml:space="preserve">  </v>
      </c>
      <c r="BY2882" s="74" t="str">
        <f t="shared" si="1614"/>
        <v xml:space="preserve"> </v>
      </c>
      <c r="BZ2882" s="120" t="str">
        <f t="shared" si="1615"/>
        <v xml:space="preserve"> </v>
      </c>
      <c r="CA2882" s="120" t="str">
        <f t="shared" si="1616"/>
        <v xml:space="preserve"> </v>
      </c>
      <c r="CC2882" s="115" t="str">
        <f t="shared" si="1617"/>
        <v xml:space="preserve"> </v>
      </c>
      <c r="CD2882" s="120" t="str">
        <f t="shared" si="1618"/>
        <v xml:space="preserve"> </v>
      </c>
      <c r="CE2882" s="417" t="str">
        <f t="shared" si="1619"/>
        <v xml:space="preserve"> </v>
      </c>
      <c r="CF2882" s="115"/>
      <c r="CG2882" s="115" t="str">
        <f t="shared" si="1620"/>
        <v xml:space="preserve"> </v>
      </c>
      <c r="CH2882" s="120" t="str">
        <f t="shared" si="1621"/>
        <v xml:space="preserve"> </v>
      </c>
      <c r="CI2882" s="417" t="str">
        <f t="shared" si="1622"/>
        <v xml:space="preserve"> </v>
      </c>
      <c r="CJ2882" s="115"/>
      <c r="CK2882" s="115" t="str">
        <f t="shared" si="1623"/>
        <v xml:space="preserve"> </v>
      </c>
      <c r="CL2882" s="120" t="str">
        <f t="shared" si="1624"/>
        <v xml:space="preserve"> </v>
      </c>
      <c r="CM2882" s="417" t="str">
        <f t="shared" si="1626"/>
        <v xml:space="preserve"> </v>
      </c>
      <c r="IS2882" s="111">
        <v>71.2</v>
      </c>
    </row>
    <row r="2883" spans="2:253" s="74" customFormat="1" ht="17.100000000000001" hidden="1" customHeight="1" x14ac:dyDescent="0.25">
      <c r="B2883" s="504">
        <f>IF('Flanged Parts'!$AS$4=1,'Flanged Parts'!G9,0)</f>
        <v>0</v>
      </c>
      <c r="C2883" s="525">
        <v>24006.3</v>
      </c>
      <c r="D2883" s="526">
        <f t="shared" si="1627"/>
        <v>24006.3</v>
      </c>
      <c r="E2883" s="504" t="s">
        <v>863</v>
      </c>
      <c r="F2883" s="508" t="str">
        <f t="shared" si="1625"/>
        <v xml:space="preserve"> </v>
      </c>
      <c r="G2883" s="509" t="s">
        <v>465</v>
      </c>
      <c r="H2883" s="504" t="str">
        <f>IF('Flanged Parts'!$BB$6=1,"CS",IF('Flanged Parts'!$BB$6=2,"Glv",0))</f>
        <v>Glv</v>
      </c>
      <c r="I2883" s="1035" t="s">
        <v>888</v>
      </c>
      <c r="J2883" s="1036"/>
      <c r="K2883" s="516" t="s">
        <v>881</v>
      </c>
      <c r="L2883" s="535">
        <v>18</v>
      </c>
      <c r="M2883" s="532" t="s">
        <v>1700</v>
      </c>
      <c r="N2883" s="514">
        <f t="shared" si="1606"/>
        <v>124.73</v>
      </c>
      <c r="O2883" s="514">
        <f t="shared" si="1628"/>
        <v>0</v>
      </c>
      <c r="P2883" s="680">
        <f>'KB Duct Parts'!$AE$3</f>
        <v>0</v>
      </c>
      <c r="Q2883" s="681">
        <f t="shared" si="1601"/>
        <v>0</v>
      </c>
      <c r="R2883" s="682">
        <f t="shared" si="1602"/>
        <v>0</v>
      </c>
      <c r="S2883" s="716">
        <f t="shared" si="1607"/>
        <v>0.2</v>
      </c>
      <c r="T2883" s="679">
        <f t="shared" si="1603"/>
        <v>0</v>
      </c>
      <c r="U2883" s="679">
        <f t="shared" si="1604"/>
        <v>0</v>
      </c>
      <c r="Y2883" s="120"/>
      <c r="AD2883" s="81"/>
      <c r="AF2883" s="370">
        <v>18</v>
      </c>
      <c r="AG2883" s="374">
        <v>16</v>
      </c>
      <c r="AH2883" s="378">
        <v>14</v>
      </c>
      <c r="AI2883" s="381">
        <v>12</v>
      </c>
      <c r="AJ2883" s="386"/>
      <c r="AK2883" s="391"/>
      <c r="AL2883" s="386"/>
      <c r="AM2883" s="363">
        <f t="shared" si="1605"/>
        <v>1</v>
      </c>
      <c r="AN2883" s="578">
        <v>107</v>
      </c>
      <c r="AO2883" s="78">
        <f t="shared" si="1579"/>
        <v>141.24</v>
      </c>
      <c r="AP2883" s="78">
        <f t="shared" si="1573"/>
        <v>139.1</v>
      </c>
      <c r="AQ2883" s="78">
        <f t="shared" si="1574"/>
        <v>149.79999999999998</v>
      </c>
      <c r="AR2883" s="78">
        <f t="shared" si="1575"/>
        <v>0</v>
      </c>
      <c r="AS2883" s="78">
        <f t="shared" si="1576"/>
        <v>0</v>
      </c>
      <c r="AT2883" s="78">
        <f t="shared" si="1577"/>
        <v>0</v>
      </c>
      <c r="AU2883" s="363" t="s">
        <v>717</v>
      </c>
      <c r="AV2883" s="393"/>
      <c r="AW2883" s="395"/>
      <c r="AX2883" s="395">
        <v>1.32</v>
      </c>
      <c r="AY2883" s="395">
        <v>1.3</v>
      </c>
      <c r="AZ2883" s="395">
        <v>1.4</v>
      </c>
      <c r="BA2883" s="395">
        <v>0</v>
      </c>
      <c r="BB2883" s="395">
        <v>0</v>
      </c>
      <c r="BC2883" s="395">
        <v>0</v>
      </c>
      <c r="BD2883" s="115"/>
      <c r="BE2883" s="115"/>
      <c r="BF2883" s="115">
        <v>3</v>
      </c>
      <c r="BG2883" s="115">
        <v>6</v>
      </c>
      <c r="BH2883" s="423">
        <f t="shared" si="1629"/>
        <v>5.91</v>
      </c>
      <c r="BI2883" s="417">
        <f t="shared" si="1630"/>
        <v>17.73</v>
      </c>
      <c r="BJ2883" s="115"/>
      <c r="BK2883" s="115"/>
      <c r="BQ2883" s="74" t="str">
        <f t="shared" si="1608"/>
        <v>24006.3-(16)</v>
      </c>
      <c r="BR2883" s="120" t="str">
        <f t="shared" si="1609"/>
        <v>Flanged 30 deg Branch</v>
      </c>
      <c r="BS2883" s="120">
        <f t="shared" si="1610"/>
        <v>141.24</v>
      </c>
      <c r="BU2883" s="74" t="str">
        <f t="shared" si="1611"/>
        <v>24006.3-(14)</v>
      </c>
      <c r="BV2883" s="120" t="str">
        <f t="shared" si="1612"/>
        <v>Flanged 30 deg Branch</v>
      </c>
      <c r="BW2883" s="120">
        <f t="shared" si="1613"/>
        <v>139.1</v>
      </c>
      <c r="BY2883" s="74" t="str">
        <f t="shared" si="1614"/>
        <v>24006.3-(12)</v>
      </c>
      <c r="BZ2883" s="120" t="str">
        <f t="shared" si="1615"/>
        <v>Flanged 30 deg Branch</v>
      </c>
      <c r="CA2883" s="120">
        <f t="shared" si="1616"/>
        <v>149.79999999999998</v>
      </c>
      <c r="CC2883" s="115" t="str">
        <f t="shared" si="1617"/>
        <v xml:space="preserve"> </v>
      </c>
      <c r="CD2883" s="120" t="str">
        <f t="shared" si="1618"/>
        <v xml:space="preserve"> </v>
      </c>
      <c r="CE2883" s="417" t="str">
        <f t="shared" si="1619"/>
        <v xml:space="preserve"> </v>
      </c>
      <c r="CF2883" s="115"/>
      <c r="CG2883" s="115" t="str">
        <f t="shared" si="1620"/>
        <v xml:space="preserve"> </v>
      </c>
      <c r="CH2883" s="120" t="str">
        <f t="shared" si="1621"/>
        <v xml:space="preserve"> </v>
      </c>
      <c r="CI2883" s="417" t="str">
        <f t="shared" si="1622"/>
        <v xml:space="preserve"> </v>
      </c>
      <c r="CJ2883" s="115"/>
      <c r="CK2883" s="115" t="str">
        <f t="shared" si="1623"/>
        <v xml:space="preserve"> </v>
      </c>
      <c r="CL2883" s="120" t="str">
        <f t="shared" si="1624"/>
        <v xml:space="preserve"> </v>
      </c>
      <c r="CM2883" s="417" t="str">
        <f t="shared" si="1626"/>
        <v xml:space="preserve"> </v>
      </c>
      <c r="IS2883" s="111">
        <v>75.5</v>
      </c>
    </row>
    <row r="2884" spans="2:253" s="74" customFormat="1" ht="17.100000000000001" hidden="1" customHeight="1" x14ac:dyDescent="0.25">
      <c r="B2884" s="504">
        <f>IF('Flanged Parts'!$AS$4=1,'Flanged Parts'!G10,0)</f>
        <v>0</v>
      </c>
      <c r="C2884" s="525">
        <v>24007.3</v>
      </c>
      <c r="D2884" s="526">
        <f t="shared" si="1627"/>
        <v>24007.3</v>
      </c>
      <c r="E2884" s="504" t="s">
        <v>864</v>
      </c>
      <c r="F2884" s="508" t="str">
        <f t="shared" si="1625"/>
        <v xml:space="preserve"> </v>
      </c>
      <c r="G2884" s="509" t="s">
        <v>465</v>
      </c>
      <c r="H2884" s="504" t="str">
        <f>IF('Flanged Parts'!$BB$6=1,"CS",IF('Flanged Parts'!$BB$6=2,"Glv",0))</f>
        <v>Glv</v>
      </c>
      <c r="I2884" s="1035" t="s">
        <v>888</v>
      </c>
      <c r="J2884" s="1036"/>
      <c r="K2884" s="516" t="s">
        <v>881</v>
      </c>
      <c r="L2884" s="535">
        <v>18</v>
      </c>
      <c r="M2884" s="532" t="s">
        <v>1700</v>
      </c>
      <c r="N2884" s="514">
        <f t="shared" si="1606"/>
        <v>131.69</v>
      </c>
      <c r="O2884" s="514">
        <f t="shared" si="1628"/>
        <v>0</v>
      </c>
      <c r="P2884" s="680">
        <f>'KB Duct Parts'!$AE$3</f>
        <v>0</v>
      </c>
      <c r="Q2884" s="681">
        <f t="shared" si="1601"/>
        <v>0</v>
      </c>
      <c r="R2884" s="682">
        <f t="shared" si="1602"/>
        <v>0</v>
      </c>
      <c r="S2884" s="716">
        <f t="shared" si="1607"/>
        <v>0.2</v>
      </c>
      <c r="T2884" s="679">
        <f t="shared" si="1603"/>
        <v>0</v>
      </c>
      <c r="U2884" s="679">
        <f t="shared" si="1604"/>
        <v>0</v>
      </c>
      <c r="Y2884" s="120"/>
      <c r="AD2884" s="81"/>
      <c r="AF2884" s="370">
        <v>18</v>
      </c>
      <c r="AG2884" s="374">
        <v>16</v>
      </c>
      <c r="AH2884" s="378">
        <v>14</v>
      </c>
      <c r="AI2884" s="381">
        <v>12</v>
      </c>
      <c r="AJ2884" s="386">
        <v>10</v>
      </c>
      <c r="AK2884" s="391"/>
      <c r="AL2884" s="386"/>
      <c r="AM2884" s="363">
        <f t="shared" si="1605"/>
        <v>1</v>
      </c>
      <c r="AN2884" s="578">
        <v>108.8</v>
      </c>
      <c r="AO2884" s="78">
        <f t="shared" si="1579"/>
        <v>143.61600000000001</v>
      </c>
      <c r="AP2884" s="78">
        <f t="shared" si="1573"/>
        <v>141.44</v>
      </c>
      <c r="AQ2884" s="78">
        <f t="shared" si="1574"/>
        <v>152.32</v>
      </c>
      <c r="AR2884" s="78">
        <f t="shared" si="1575"/>
        <v>299.2</v>
      </c>
      <c r="AS2884" s="78">
        <f t="shared" si="1576"/>
        <v>0</v>
      </c>
      <c r="AT2884" s="78">
        <f t="shared" si="1577"/>
        <v>0</v>
      </c>
      <c r="AU2884" s="363" t="s">
        <v>717</v>
      </c>
      <c r="AV2884" s="393"/>
      <c r="AW2884" s="395"/>
      <c r="AX2884" s="395">
        <v>1.32</v>
      </c>
      <c r="AY2884" s="395">
        <v>1.3</v>
      </c>
      <c r="AZ2884" s="395">
        <v>1.4</v>
      </c>
      <c r="BA2884" s="395">
        <v>2.75</v>
      </c>
      <c r="BB2884" s="395">
        <v>0</v>
      </c>
      <c r="BC2884" s="395">
        <v>0</v>
      </c>
      <c r="BD2884" s="115"/>
      <c r="BE2884" s="115"/>
      <c r="BF2884" s="115">
        <v>3</v>
      </c>
      <c r="BG2884" s="115">
        <v>7</v>
      </c>
      <c r="BH2884" s="423">
        <f t="shared" si="1629"/>
        <v>7.63</v>
      </c>
      <c r="BI2884" s="417">
        <f t="shared" si="1630"/>
        <v>22.89</v>
      </c>
      <c r="BJ2884" s="115"/>
      <c r="BK2884" s="115"/>
      <c r="BQ2884" s="74" t="str">
        <f t="shared" si="1608"/>
        <v>24007.3-(16)</v>
      </c>
      <c r="BR2884" s="120" t="str">
        <f t="shared" si="1609"/>
        <v>Flanged 30 deg Branch</v>
      </c>
      <c r="BS2884" s="120">
        <f t="shared" si="1610"/>
        <v>143.61600000000001</v>
      </c>
      <c r="BU2884" s="74" t="str">
        <f t="shared" si="1611"/>
        <v>24007.3-(14)</v>
      </c>
      <c r="BV2884" s="120" t="str">
        <f t="shared" si="1612"/>
        <v>Flanged 30 deg Branch</v>
      </c>
      <c r="BW2884" s="120">
        <f t="shared" si="1613"/>
        <v>141.44</v>
      </c>
      <c r="BY2884" s="74" t="str">
        <f t="shared" si="1614"/>
        <v>24007.3-(12)</v>
      </c>
      <c r="BZ2884" s="120" t="str">
        <f t="shared" si="1615"/>
        <v>Flanged 30 deg Branch</v>
      </c>
      <c r="CA2884" s="120">
        <f t="shared" si="1616"/>
        <v>152.32</v>
      </c>
      <c r="CC2884" s="115" t="str">
        <f t="shared" si="1617"/>
        <v>24007.3-(10)</v>
      </c>
      <c r="CD2884" s="120" t="str">
        <f t="shared" si="1618"/>
        <v>Flanged 30 deg Branch</v>
      </c>
      <c r="CE2884" s="417">
        <f t="shared" si="1619"/>
        <v>299.2</v>
      </c>
      <c r="CF2884" s="115"/>
      <c r="CG2884" s="115" t="str">
        <f t="shared" si="1620"/>
        <v xml:space="preserve"> </v>
      </c>
      <c r="CH2884" s="120" t="str">
        <f t="shared" si="1621"/>
        <v xml:space="preserve"> </v>
      </c>
      <c r="CI2884" s="417" t="str">
        <f t="shared" si="1622"/>
        <v xml:space="preserve"> </v>
      </c>
      <c r="CJ2884" s="115"/>
      <c r="CK2884" s="115" t="str">
        <f t="shared" si="1623"/>
        <v xml:space="preserve"> </v>
      </c>
      <c r="CL2884" s="120" t="str">
        <f t="shared" si="1624"/>
        <v xml:space="preserve"> </v>
      </c>
      <c r="CM2884" s="417" t="str">
        <f t="shared" si="1626"/>
        <v xml:space="preserve"> </v>
      </c>
      <c r="IS2884" s="111">
        <v>78.7</v>
      </c>
    </row>
    <row r="2885" spans="2:253" s="74" customFormat="1" ht="17.100000000000001" hidden="1" customHeight="1" x14ac:dyDescent="0.25">
      <c r="B2885" s="504">
        <f>IF('Flanged Parts'!$AS$4=1,'Flanged Parts'!G11,0)</f>
        <v>0</v>
      </c>
      <c r="C2885" s="525">
        <v>24008.3</v>
      </c>
      <c r="D2885" s="526">
        <f t="shared" si="1627"/>
        <v>24008.3</v>
      </c>
      <c r="E2885" s="504" t="s">
        <v>865</v>
      </c>
      <c r="F2885" s="508" t="str">
        <f t="shared" si="1625"/>
        <v xml:space="preserve"> </v>
      </c>
      <c r="G2885" s="509" t="s">
        <v>465</v>
      </c>
      <c r="H2885" s="504" t="str">
        <f>IF('Flanged Parts'!$BB$6=1,"CS",IF('Flanged Parts'!$BB$6=2,"Glv",0))</f>
        <v>Glv</v>
      </c>
      <c r="I2885" s="1035" t="s">
        <v>888</v>
      </c>
      <c r="J2885" s="1036"/>
      <c r="K2885" s="516" t="s">
        <v>881</v>
      </c>
      <c r="L2885" s="535">
        <v>18</v>
      </c>
      <c r="M2885" s="532" t="s">
        <v>1700</v>
      </c>
      <c r="N2885" s="514">
        <f t="shared" si="1606"/>
        <v>139.16999999999999</v>
      </c>
      <c r="O2885" s="514">
        <f t="shared" si="1628"/>
        <v>0</v>
      </c>
      <c r="P2885" s="680">
        <f>'KB Duct Parts'!$AE$3</f>
        <v>0</v>
      </c>
      <c r="Q2885" s="681">
        <f t="shared" si="1601"/>
        <v>0</v>
      </c>
      <c r="R2885" s="682">
        <f t="shared" si="1602"/>
        <v>0</v>
      </c>
      <c r="S2885" s="716">
        <f t="shared" si="1607"/>
        <v>0.2</v>
      </c>
      <c r="T2885" s="679">
        <f t="shared" si="1603"/>
        <v>0</v>
      </c>
      <c r="U2885" s="679">
        <f t="shared" si="1604"/>
        <v>0</v>
      </c>
      <c r="Y2885" s="120"/>
      <c r="AD2885" s="81"/>
      <c r="AF2885" s="370">
        <v>18</v>
      </c>
      <c r="AG2885" s="374">
        <v>16</v>
      </c>
      <c r="AH2885" s="378">
        <v>14</v>
      </c>
      <c r="AI2885" s="381">
        <v>12</v>
      </c>
      <c r="AJ2885" s="386">
        <v>10</v>
      </c>
      <c r="AK2885" s="391"/>
      <c r="AL2885" s="386"/>
      <c r="AM2885" s="363">
        <f t="shared" si="1605"/>
        <v>1</v>
      </c>
      <c r="AN2885" s="578">
        <v>111.3</v>
      </c>
      <c r="AO2885" s="78">
        <f t="shared" si="1579"/>
        <v>153.59399999999999</v>
      </c>
      <c r="AP2885" s="78">
        <f t="shared" si="1573"/>
        <v>159.15899999999999</v>
      </c>
      <c r="AQ2885" s="78">
        <f t="shared" si="1574"/>
        <v>155.82</v>
      </c>
      <c r="AR2885" s="78">
        <f t="shared" si="1575"/>
        <v>306.07499999999999</v>
      </c>
      <c r="AS2885" s="78">
        <f t="shared" si="1576"/>
        <v>0</v>
      </c>
      <c r="AT2885" s="78">
        <f t="shared" si="1577"/>
        <v>0</v>
      </c>
      <c r="AU2885" s="363" t="s">
        <v>717</v>
      </c>
      <c r="AV2885" s="393"/>
      <c r="AW2885" s="395"/>
      <c r="AX2885" s="395">
        <v>1.38</v>
      </c>
      <c r="AY2885" s="395">
        <v>1.43</v>
      </c>
      <c r="AZ2885" s="395">
        <v>1.4</v>
      </c>
      <c r="BA2885" s="395">
        <v>2.75</v>
      </c>
      <c r="BB2885" s="395">
        <v>0</v>
      </c>
      <c r="BC2885" s="395">
        <v>0</v>
      </c>
      <c r="BD2885" s="115"/>
      <c r="BE2885" s="115"/>
      <c r="BF2885" s="115">
        <v>3</v>
      </c>
      <c r="BG2885" s="115">
        <v>8</v>
      </c>
      <c r="BH2885" s="423">
        <f t="shared" si="1629"/>
        <v>9.2899999999999991</v>
      </c>
      <c r="BI2885" s="417">
        <f t="shared" si="1630"/>
        <v>27.869999999999997</v>
      </c>
      <c r="BJ2885" s="115"/>
      <c r="BK2885" s="115"/>
      <c r="BQ2885" s="74" t="str">
        <f t="shared" si="1608"/>
        <v>24008.3-(16)</v>
      </c>
      <c r="BR2885" s="120" t="str">
        <f t="shared" si="1609"/>
        <v>Flanged 30 deg Branch</v>
      </c>
      <c r="BS2885" s="120">
        <f t="shared" si="1610"/>
        <v>153.59399999999999</v>
      </c>
      <c r="BU2885" s="74" t="str">
        <f t="shared" si="1611"/>
        <v>24008.3-(14)</v>
      </c>
      <c r="BV2885" s="120" t="str">
        <f t="shared" si="1612"/>
        <v>Flanged 30 deg Branch</v>
      </c>
      <c r="BW2885" s="120">
        <f t="shared" si="1613"/>
        <v>159.15899999999999</v>
      </c>
      <c r="BY2885" s="74" t="str">
        <f t="shared" si="1614"/>
        <v>24008.3-(12)</v>
      </c>
      <c r="BZ2885" s="120" t="str">
        <f t="shared" si="1615"/>
        <v>Flanged 30 deg Branch</v>
      </c>
      <c r="CA2885" s="120">
        <f t="shared" si="1616"/>
        <v>155.82</v>
      </c>
      <c r="CC2885" s="115" t="str">
        <f t="shared" si="1617"/>
        <v>24008.3-(10)</v>
      </c>
      <c r="CD2885" s="120" t="str">
        <f t="shared" si="1618"/>
        <v>Flanged 30 deg Branch</v>
      </c>
      <c r="CE2885" s="417">
        <f t="shared" si="1619"/>
        <v>306.07499999999999</v>
      </c>
      <c r="CF2885" s="115"/>
      <c r="CG2885" s="115" t="str">
        <f t="shared" si="1620"/>
        <v xml:space="preserve"> </v>
      </c>
      <c r="CH2885" s="120" t="str">
        <f t="shared" si="1621"/>
        <v xml:space="preserve"> </v>
      </c>
      <c r="CI2885" s="417" t="str">
        <f t="shared" si="1622"/>
        <v xml:space="preserve"> </v>
      </c>
      <c r="CJ2885" s="115"/>
      <c r="CK2885" s="115" t="str">
        <f t="shared" si="1623"/>
        <v xml:space="preserve"> </v>
      </c>
      <c r="CL2885" s="120" t="str">
        <f t="shared" si="1624"/>
        <v xml:space="preserve"> </v>
      </c>
      <c r="CM2885" s="417" t="str">
        <f t="shared" si="1626"/>
        <v xml:space="preserve"> </v>
      </c>
      <c r="IS2885" s="111">
        <v>82.5</v>
      </c>
    </row>
    <row r="2886" spans="2:253" s="74" customFormat="1" ht="17.100000000000001" hidden="1" customHeight="1" x14ac:dyDescent="0.25">
      <c r="B2886" s="504">
        <f>IF('Flanged Parts'!$AS$4=1,'Flanged Parts'!G12,0)</f>
        <v>0</v>
      </c>
      <c r="C2886" s="525">
        <v>24009.3</v>
      </c>
      <c r="D2886" s="526">
        <f t="shared" si="1627"/>
        <v>24009.3</v>
      </c>
      <c r="E2886" s="504" t="s">
        <v>866</v>
      </c>
      <c r="F2886" s="508" t="str">
        <f t="shared" si="1625"/>
        <v xml:space="preserve"> </v>
      </c>
      <c r="G2886" s="509" t="s">
        <v>465</v>
      </c>
      <c r="H2886" s="504" t="str">
        <f>IF('Flanged Parts'!$BB$6=1,"CS",IF('Flanged Parts'!$BB$6=2,"Glv",0))</f>
        <v>Glv</v>
      </c>
      <c r="I2886" s="1035" t="s">
        <v>888</v>
      </c>
      <c r="J2886" s="1036"/>
      <c r="K2886" s="516" t="s">
        <v>881</v>
      </c>
      <c r="L2886" s="535">
        <v>18</v>
      </c>
      <c r="M2886" s="532" t="s">
        <v>1700</v>
      </c>
      <c r="N2886" s="514">
        <f t="shared" si="1606"/>
        <v>145.09</v>
      </c>
      <c r="O2886" s="514">
        <f t="shared" si="1628"/>
        <v>0</v>
      </c>
      <c r="P2886" s="680">
        <f>'KB Duct Parts'!$AE$3</f>
        <v>0</v>
      </c>
      <c r="Q2886" s="681">
        <f t="shared" si="1601"/>
        <v>0</v>
      </c>
      <c r="R2886" s="682">
        <f t="shared" si="1602"/>
        <v>0</v>
      </c>
      <c r="S2886" s="716">
        <f t="shared" si="1607"/>
        <v>0.2</v>
      </c>
      <c r="T2886" s="679">
        <f t="shared" si="1603"/>
        <v>0</v>
      </c>
      <c r="U2886" s="679">
        <f t="shared" si="1604"/>
        <v>0</v>
      </c>
      <c r="Y2886" s="120"/>
      <c r="AD2886" s="81"/>
      <c r="AF2886" s="370">
        <v>18</v>
      </c>
      <c r="AG2886" s="374">
        <v>16</v>
      </c>
      <c r="AH2886" s="378">
        <v>14</v>
      </c>
      <c r="AI2886" s="381">
        <v>12</v>
      </c>
      <c r="AJ2886" s="386">
        <v>10</v>
      </c>
      <c r="AK2886" s="391"/>
      <c r="AL2886" s="386"/>
      <c r="AM2886" s="363">
        <f t="shared" si="1605"/>
        <v>1</v>
      </c>
      <c r="AN2886" s="578">
        <v>116.5</v>
      </c>
      <c r="AO2886" s="78">
        <f t="shared" si="1579"/>
        <v>160.76999999999998</v>
      </c>
      <c r="AP2886" s="78">
        <f t="shared" si="1573"/>
        <v>166.595</v>
      </c>
      <c r="AQ2886" s="78">
        <f t="shared" si="1574"/>
        <v>179.41</v>
      </c>
      <c r="AR2886" s="78">
        <f t="shared" si="1575"/>
        <v>320.375</v>
      </c>
      <c r="AS2886" s="78">
        <f t="shared" si="1576"/>
        <v>0</v>
      </c>
      <c r="AT2886" s="78">
        <f t="shared" si="1577"/>
        <v>0</v>
      </c>
      <c r="AU2886" s="363" t="s">
        <v>717</v>
      </c>
      <c r="AV2886" s="393"/>
      <c r="AW2886" s="395"/>
      <c r="AX2886" s="395">
        <v>1.38</v>
      </c>
      <c r="AY2886" s="395">
        <v>1.43</v>
      </c>
      <c r="AZ2886" s="395">
        <v>1.54</v>
      </c>
      <c r="BA2886" s="395">
        <v>2.75</v>
      </c>
      <c r="BB2886" s="395">
        <v>0</v>
      </c>
      <c r="BC2886" s="395">
        <v>0</v>
      </c>
      <c r="BD2886" s="115"/>
      <c r="BE2886" s="115"/>
      <c r="BF2886" s="115">
        <v>3</v>
      </c>
      <c r="BG2886" s="115">
        <v>9</v>
      </c>
      <c r="BH2886" s="423">
        <f t="shared" si="1629"/>
        <v>9.5299999999999994</v>
      </c>
      <c r="BI2886" s="417">
        <f t="shared" si="1630"/>
        <v>28.589999999999996</v>
      </c>
      <c r="BJ2886" s="115"/>
      <c r="BK2886" s="115"/>
      <c r="BQ2886" s="74" t="str">
        <f t="shared" si="1608"/>
        <v>24009.3-(16)</v>
      </c>
      <c r="BR2886" s="120" t="str">
        <f t="shared" si="1609"/>
        <v>Flanged 30 deg Branch</v>
      </c>
      <c r="BS2886" s="120">
        <f t="shared" si="1610"/>
        <v>160.76999999999998</v>
      </c>
      <c r="BU2886" s="74" t="str">
        <f t="shared" si="1611"/>
        <v>24009.3-(14)</v>
      </c>
      <c r="BV2886" s="120" t="str">
        <f t="shared" si="1612"/>
        <v>Flanged 30 deg Branch</v>
      </c>
      <c r="BW2886" s="120">
        <f t="shared" si="1613"/>
        <v>166.595</v>
      </c>
      <c r="BY2886" s="74" t="str">
        <f t="shared" si="1614"/>
        <v>24009.3-(12)</v>
      </c>
      <c r="BZ2886" s="120" t="str">
        <f t="shared" si="1615"/>
        <v>Flanged 30 deg Branch</v>
      </c>
      <c r="CA2886" s="120">
        <f t="shared" si="1616"/>
        <v>179.41</v>
      </c>
      <c r="CC2886" s="115" t="str">
        <f t="shared" si="1617"/>
        <v>24009.3-(10)</v>
      </c>
      <c r="CD2886" s="120" t="str">
        <f t="shared" si="1618"/>
        <v>Flanged 30 deg Branch</v>
      </c>
      <c r="CE2886" s="417">
        <f t="shared" si="1619"/>
        <v>320.375</v>
      </c>
      <c r="CF2886" s="115"/>
      <c r="CG2886" s="115" t="str">
        <f t="shared" si="1620"/>
        <v xml:space="preserve"> </v>
      </c>
      <c r="CH2886" s="120" t="str">
        <f t="shared" si="1621"/>
        <v xml:space="preserve"> </v>
      </c>
      <c r="CI2886" s="417" t="str">
        <f t="shared" si="1622"/>
        <v xml:space="preserve"> </v>
      </c>
      <c r="CJ2886" s="115"/>
      <c r="CK2886" s="115" t="str">
        <f t="shared" si="1623"/>
        <v xml:space="preserve"> </v>
      </c>
      <c r="CL2886" s="120" t="str">
        <f t="shared" si="1624"/>
        <v xml:space="preserve"> </v>
      </c>
      <c r="CM2886" s="417" t="str">
        <f t="shared" si="1626"/>
        <v xml:space="preserve"> </v>
      </c>
      <c r="IS2886" s="111">
        <v>87.2</v>
      </c>
    </row>
    <row r="2887" spans="2:253" s="74" customFormat="1" ht="17.100000000000001" hidden="1" customHeight="1" x14ac:dyDescent="0.25">
      <c r="B2887" s="504">
        <f>IF('Flanged Parts'!$AS$4=1,'Flanged Parts'!G13,0)</f>
        <v>0</v>
      </c>
      <c r="C2887" s="525">
        <v>24010.3</v>
      </c>
      <c r="D2887" s="526">
        <f t="shared" si="1627"/>
        <v>24010.3</v>
      </c>
      <c r="E2887" s="504" t="s">
        <v>867</v>
      </c>
      <c r="F2887" s="508" t="str">
        <f t="shared" si="1625"/>
        <v xml:space="preserve"> </v>
      </c>
      <c r="G2887" s="509" t="s">
        <v>465</v>
      </c>
      <c r="H2887" s="504" t="str">
        <f>IF('Flanged Parts'!$BB$6=1,"CS",IF('Flanged Parts'!$BB$6=2,"Glv",0))</f>
        <v>Glv</v>
      </c>
      <c r="I2887" s="1035" t="s">
        <v>888</v>
      </c>
      <c r="J2887" s="1036"/>
      <c r="K2887" s="516" t="s">
        <v>881</v>
      </c>
      <c r="L2887" s="535">
        <v>18</v>
      </c>
      <c r="M2887" s="532" t="s">
        <v>1700</v>
      </c>
      <c r="N2887" s="514">
        <f t="shared" si="1606"/>
        <v>160.81</v>
      </c>
      <c r="O2887" s="514">
        <f t="shared" si="1628"/>
        <v>0</v>
      </c>
      <c r="P2887" s="680">
        <f>'KB Duct Parts'!$AE$3</f>
        <v>0</v>
      </c>
      <c r="Q2887" s="681">
        <f t="shared" si="1601"/>
        <v>0</v>
      </c>
      <c r="R2887" s="682">
        <f t="shared" si="1602"/>
        <v>0</v>
      </c>
      <c r="S2887" s="716">
        <f t="shared" si="1607"/>
        <v>0.2</v>
      </c>
      <c r="T2887" s="679">
        <f t="shared" si="1603"/>
        <v>0</v>
      </c>
      <c r="U2887" s="679">
        <f t="shared" si="1604"/>
        <v>0</v>
      </c>
      <c r="Y2887" s="120"/>
      <c r="AD2887" s="81"/>
      <c r="AF2887" s="370">
        <v>18</v>
      </c>
      <c r="AG2887" s="374">
        <v>16</v>
      </c>
      <c r="AH2887" s="378">
        <v>14</v>
      </c>
      <c r="AI2887" s="381">
        <v>12</v>
      </c>
      <c r="AJ2887" s="386">
        <v>10</v>
      </c>
      <c r="AK2887" s="391"/>
      <c r="AL2887" s="386"/>
      <c r="AM2887" s="363">
        <f t="shared" si="1605"/>
        <v>1</v>
      </c>
      <c r="AN2887" s="578">
        <v>124.3</v>
      </c>
      <c r="AO2887" s="78">
        <f t="shared" si="1579"/>
        <v>171.53399999999999</v>
      </c>
      <c r="AP2887" s="78">
        <f t="shared" si="1573"/>
        <v>185.82850000000002</v>
      </c>
      <c r="AQ2887" s="78">
        <f t="shared" si="1574"/>
        <v>191.422</v>
      </c>
      <c r="AR2887" s="78">
        <f t="shared" si="1575"/>
        <v>341.82499999999999</v>
      </c>
      <c r="AS2887" s="78">
        <f t="shared" si="1576"/>
        <v>0</v>
      </c>
      <c r="AT2887" s="78">
        <f t="shared" si="1577"/>
        <v>0</v>
      </c>
      <c r="AU2887" s="363" t="s">
        <v>717</v>
      </c>
      <c r="AV2887" s="393"/>
      <c r="AW2887" s="395"/>
      <c r="AX2887" s="395">
        <v>1.38</v>
      </c>
      <c r="AY2887" s="395">
        <v>1.4950000000000001</v>
      </c>
      <c r="AZ2887" s="395">
        <v>1.54</v>
      </c>
      <c r="BA2887" s="395">
        <v>2.75</v>
      </c>
      <c r="BB2887" s="395">
        <v>0</v>
      </c>
      <c r="BC2887" s="395">
        <v>0</v>
      </c>
      <c r="BD2887" s="115"/>
      <c r="BE2887" s="115"/>
      <c r="BF2887" s="115">
        <v>3</v>
      </c>
      <c r="BG2887" s="115">
        <v>10</v>
      </c>
      <c r="BH2887" s="423">
        <f t="shared" si="1629"/>
        <v>12.17</v>
      </c>
      <c r="BI2887" s="417">
        <f t="shared" si="1630"/>
        <v>36.51</v>
      </c>
      <c r="BJ2887" s="115"/>
      <c r="BK2887" s="115"/>
      <c r="BQ2887" s="74" t="str">
        <f t="shared" si="1608"/>
        <v>24010.3-(16)</v>
      </c>
      <c r="BR2887" s="120" t="str">
        <f t="shared" si="1609"/>
        <v>Flanged 30 deg Branch</v>
      </c>
      <c r="BS2887" s="120">
        <f t="shared" si="1610"/>
        <v>171.53399999999999</v>
      </c>
      <c r="BU2887" s="74" t="str">
        <f t="shared" si="1611"/>
        <v>24010.3-(14)</v>
      </c>
      <c r="BV2887" s="120" t="str">
        <f t="shared" si="1612"/>
        <v>Flanged 30 deg Branch</v>
      </c>
      <c r="BW2887" s="120">
        <f t="shared" si="1613"/>
        <v>185.82850000000002</v>
      </c>
      <c r="BY2887" s="74" t="str">
        <f t="shared" si="1614"/>
        <v>24010.3-(12)</v>
      </c>
      <c r="BZ2887" s="120" t="str">
        <f t="shared" si="1615"/>
        <v>Flanged 30 deg Branch</v>
      </c>
      <c r="CA2887" s="120">
        <f t="shared" si="1616"/>
        <v>191.422</v>
      </c>
      <c r="CC2887" s="115" t="str">
        <f t="shared" si="1617"/>
        <v>24010.3-(10)</v>
      </c>
      <c r="CD2887" s="120" t="str">
        <f t="shared" si="1618"/>
        <v>Flanged 30 deg Branch</v>
      </c>
      <c r="CE2887" s="417">
        <f t="shared" si="1619"/>
        <v>341.82499999999999</v>
      </c>
      <c r="CF2887" s="115"/>
      <c r="CG2887" s="115" t="str">
        <f t="shared" si="1620"/>
        <v xml:space="preserve"> </v>
      </c>
      <c r="CH2887" s="120" t="str">
        <f t="shared" si="1621"/>
        <v xml:space="preserve"> </v>
      </c>
      <c r="CI2887" s="417" t="str">
        <f t="shared" si="1622"/>
        <v xml:space="preserve"> </v>
      </c>
      <c r="CJ2887" s="115"/>
      <c r="CK2887" s="115" t="str">
        <f t="shared" si="1623"/>
        <v xml:space="preserve"> </v>
      </c>
      <c r="CL2887" s="120" t="str">
        <f t="shared" si="1624"/>
        <v xml:space="preserve"> </v>
      </c>
      <c r="CM2887" s="417" t="str">
        <f t="shared" si="1626"/>
        <v xml:space="preserve"> </v>
      </c>
      <c r="IS2887" s="111">
        <v>93.5</v>
      </c>
    </row>
    <row r="2888" spans="2:253" s="74" customFormat="1" ht="17.100000000000001" hidden="1" customHeight="1" x14ac:dyDescent="0.25">
      <c r="B2888" s="504">
        <f>IF('Flanged Parts'!$AS$4=1,'Flanged Parts'!G14,0)</f>
        <v>0</v>
      </c>
      <c r="C2888" s="525">
        <v>24011.3</v>
      </c>
      <c r="D2888" s="526">
        <f t="shared" si="1627"/>
        <v>24011.3</v>
      </c>
      <c r="E2888" s="504" t="s">
        <v>868</v>
      </c>
      <c r="F2888" s="508" t="str">
        <f t="shared" si="1625"/>
        <v xml:space="preserve"> </v>
      </c>
      <c r="G2888" s="509" t="s">
        <v>465</v>
      </c>
      <c r="H2888" s="504" t="str">
        <f>IF('Flanged Parts'!$BB$6=1,"CS",IF('Flanged Parts'!$BB$6=2,"Glv",0))</f>
        <v>Glv</v>
      </c>
      <c r="I2888" s="1035" t="s">
        <v>888</v>
      </c>
      <c r="J2888" s="1036"/>
      <c r="K2888" s="516" t="s">
        <v>881</v>
      </c>
      <c r="L2888" s="535">
        <v>18</v>
      </c>
      <c r="M2888" s="532" t="s">
        <v>1700</v>
      </c>
      <c r="N2888" s="514">
        <f t="shared" si="1606"/>
        <v>173.25</v>
      </c>
      <c r="O2888" s="514">
        <f t="shared" si="1628"/>
        <v>0</v>
      </c>
      <c r="P2888" s="680">
        <f>'KB Duct Parts'!$AE$3</f>
        <v>0</v>
      </c>
      <c r="Q2888" s="681">
        <f t="shared" si="1601"/>
        <v>0</v>
      </c>
      <c r="R2888" s="682">
        <f t="shared" si="1602"/>
        <v>0</v>
      </c>
      <c r="S2888" s="716">
        <f t="shared" si="1607"/>
        <v>0.2</v>
      </c>
      <c r="T2888" s="679">
        <f t="shared" si="1603"/>
        <v>0</v>
      </c>
      <c r="U2888" s="679">
        <f t="shared" si="1604"/>
        <v>0</v>
      </c>
      <c r="Y2888" s="120"/>
      <c r="AD2888" s="81"/>
      <c r="AF2888" s="370">
        <v>18</v>
      </c>
      <c r="AG2888" s="374">
        <v>16</v>
      </c>
      <c r="AH2888" s="378">
        <v>14</v>
      </c>
      <c r="AI2888" s="381">
        <v>12</v>
      </c>
      <c r="AJ2888" s="386">
        <v>10</v>
      </c>
      <c r="AK2888" s="391"/>
      <c r="AL2888" s="386"/>
      <c r="AM2888" s="363">
        <f t="shared" si="1605"/>
        <v>1</v>
      </c>
      <c r="AN2888" s="578">
        <v>131.1</v>
      </c>
      <c r="AO2888" s="78">
        <f t="shared" si="1579"/>
        <v>235.98</v>
      </c>
      <c r="AP2888" s="78">
        <f t="shared" ref="AP2888:AP2991" si="1631">$AN2888*AY2888</f>
        <v>187.47299999999998</v>
      </c>
      <c r="AQ2888" s="78">
        <f t="shared" ref="AQ2888:AQ2991" si="1632">$AN2888*AZ2888</f>
        <v>201.89400000000001</v>
      </c>
      <c r="AR2888" s="78">
        <f t="shared" ref="AR2888:AR2991" si="1633">$AN2888*BA2888</f>
        <v>360.52499999999998</v>
      </c>
      <c r="AS2888" s="78">
        <f t="shared" ref="AS2888:AS2991" si="1634">$AN2888*BB2888</f>
        <v>0</v>
      </c>
      <c r="AT2888" s="78">
        <f t="shared" ref="AT2888:AT2991" si="1635">$AN2888*BC2888</f>
        <v>0</v>
      </c>
      <c r="AU2888" s="363" t="s">
        <v>717</v>
      </c>
      <c r="AV2888" s="393"/>
      <c r="AW2888" s="395"/>
      <c r="AX2888" s="395">
        <v>1.8</v>
      </c>
      <c r="AY2888" s="395">
        <v>1.43</v>
      </c>
      <c r="AZ2888" s="395">
        <v>1.54</v>
      </c>
      <c r="BA2888" s="395">
        <v>2.75</v>
      </c>
      <c r="BB2888" s="395">
        <v>0</v>
      </c>
      <c r="BC2888" s="395">
        <v>0</v>
      </c>
      <c r="BD2888" s="115"/>
      <c r="BE2888" s="115"/>
      <c r="BF2888" s="115">
        <v>3</v>
      </c>
      <c r="BG2888" s="115">
        <v>11</v>
      </c>
      <c r="BH2888" s="423">
        <f t="shared" si="1629"/>
        <v>14.05</v>
      </c>
      <c r="BI2888" s="417">
        <f t="shared" si="1630"/>
        <v>42.150000000000006</v>
      </c>
      <c r="BJ2888" s="115"/>
      <c r="BK2888" s="115"/>
      <c r="BQ2888" s="74" t="str">
        <f t="shared" si="1608"/>
        <v>24011.3-(16)</v>
      </c>
      <c r="BR2888" s="120" t="str">
        <f t="shared" si="1609"/>
        <v>Flanged 30 deg Branch</v>
      </c>
      <c r="BS2888" s="120">
        <f t="shared" si="1610"/>
        <v>235.98</v>
      </c>
      <c r="BU2888" s="74" t="str">
        <f t="shared" si="1611"/>
        <v>24011.3-(14)</v>
      </c>
      <c r="BV2888" s="120" t="str">
        <f t="shared" si="1612"/>
        <v>Flanged 30 deg Branch</v>
      </c>
      <c r="BW2888" s="120">
        <f t="shared" si="1613"/>
        <v>187.47299999999998</v>
      </c>
      <c r="BY2888" s="74" t="str">
        <f t="shared" si="1614"/>
        <v>24011.3-(12)</v>
      </c>
      <c r="BZ2888" s="120" t="str">
        <f t="shared" si="1615"/>
        <v>Flanged 30 deg Branch</v>
      </c>
      <c r="CA2888" s="120">
        <f t="shared" si="1616"/>
        <v>201.89400000000001</v>
      </c>
      <c r="CC2888" s="115" t="str">
        <f t="shared" si="1617"/>
        <v>24011.3-(10)</v>
      </c>
      <c r="CD2888" s="120" t="str">
        <f t="shared" si="1618"/>
        <v>Flanged 30 deg Branch</v>
      </c>
      <c r="CE2888" s="417">
        <f t="shared" si="1619"/>
        <v>360.52499999999998</v>
      </c>
      <c r="CF2888" s="115"/>
      <c r="CG2888" s="115" t="str">
        <f t="shared" si="1620"/>
        <v xml:space="preserve"> </v>
      </c>
      <c r="CH2888" s="120" t="str">
        <f t="shared" si="1621"/>
        <v xml:space="preserve"> </v>
      </c>
      <c r="CI2888" s="417" t="str">
        <f t="shared" si="1622"/>
        <v xml:space="preserve"> </v>
      </c>
      <c r="CJ2888" s="115"/>
      <c r="CK2888" s="115" t="str">
        <f t="shared" si="1623"/>
        <v xml:space="preserve"> </v>
      </c>
      <c r="CL2888" s="120" t="str">
        <f t="shared" si="1624"/>
        <v xml:space="preserve"> </v>
      </c>
      <c r="CM2888" s="417" t="str">
        <f t="shared" si="1626"/>
        <v xml:space="preserve"> </v>
      </c>
      <c r="IS2888" s="111">
        <v>101.2</v>
      </c>
    </row>
    <row r="2889" spans="2:253" s="74" customFormat="1" ht="17.100000000000001" hidden="1" customHeight="1" x14ac:dyDescent="0.25">
      <c r="B2889" s="504">
        <f>IF('Flanged Parts'!$AS$4=1,'Flanged Parts'!G15,0)</f>
        <v>0</v>
      </c>
      <c r="C2889" s="525">
        <v>24012.3</v>
      </c>
      <c r="D2889" s="526">
        <f t="shared" si="1627"/>
        <v>24012.3</v>
      </c>
      <c r="E2889" s="504" t="s">
        <v>869</v>
      </c>
      <c r="F2889" s="508" t="str">
        <f t="shared" si="1625"/>
        <v xml:space="preserve"> </v>
      </c>
      <c r="G2889" s="509" t="s">
        <v>465</v>
      </c>
      <c r="H2889" s="504" t="str">
        <f>IF('Flanged Parts'!$BB$6=1,"CS",IF('Flanged Parts'!$BB$6=2,"Glv",0))</f>
        <v>Glv</v>
      </c>
      <c r="I2889" s="1035" t="s">
        <v>888</v>
      </c>
      <c r="J2889" s="1036"/>
      <c r="K2889" s="516" t="s">
        <v>881</v>
      </c>
      <c r="L2889" s="535">
        <v>18</v>
      </c>
      <c r="M2889" s="532" t="s">
        <v>1700</v>
      </c>
      <c r="N2889" s="514">
        <f t="shared" si="1606"/>
        <v>183.78</v>
      </c>
      <c r="O2889" s="514">
        <f t="shared" si="1628"/>
        <v>0</v>
      </c>
      <c r="P2889" s="680">
        <f>'KB Duct Parts'!$AE$3</f>
        <v>0</v>
      </c>
      <c r="Q2889" s="681">
        <f t="shared" si="1601"/>
        <v>0</v>
      </c>
      <c r="R2889" s="682">
        <f t="shared" si="1602"/>
        <v>0</v>
      </c>
      <c r="S2889" s="716">
        <f t="shared" si="1607"/>
        <v>0.2</v>
      </c>
      <c r="T2889" s="679">
        <f t="shared" si="1603"/>
        <v>0</v>
      </c>
      <c r="U2889" s="679">
        <f t="shared" si="1604"/>
        <v>0</v>
      </c>
      <c r="Y2889" s="120"/>
      <c r="AD2889" s="81"/>
      <c r="AF2889" s="370">
        <v>18</v>
      </c>
      <c r="AG2889" s="374">
        <v>16</v>
      </c>
      <c r="AH2889" s="378">
        <v>14</v>
      </c>
      <c r="AI2889" s="381">
        <v>12</v>
      </c>
      <c r="AJ2889" s="386">
        <v>10</v>
      </c>
      <c r="AK2889" s="391"/>
      <c r="AL2889" s="386"/>
      <c r="AM2889" s="363">
        <f t="shared" si="1605"/>
        <v>1</v>
      </c>
      <c r="AN2889" s="578">
        <v>138</v>
      </c>
      <c r="AO2889" s="78">
        <f t="shared" ref="AO2889:AO2992" si="1636">$AN2889*AX2889</f>
        <v>190.44</v>
      </c>
      <c r="AP2889" s="78">
        <f t="shared" si="1631"/>
        <v>206.31</v>
      </c>
      <c r="AQ2889" s="78">
        <f t="shared" si="1632"/>
        <v>212.52</v>
      </c>
      <c r="AR2889" s="78">
        <f t="shared" si="1633"/>
        <v>379.5</v>
      </c>
      <c r="AS2889" s="78">
        <f t="shared" si="1634"/>
        <v>0</v>
      </c>
      <c r="AT2889" s="78">
        <f t="shared" si="1635"/>
        <v>0</v>
      </c>
      <c r="AU2889" s="363" t="s">
        <v>717</v>
      </c>
      <c r="AV2889" s="393"/>
      <c r="AW2889" s="395"/>
      <c r="AX2889" s="395">
        <v>1.38</v>
      </c>
      <c r="AY2889" s="395">
        <v>1.4950000000000001</v>
      </c>
      <c r="AZ2889" s="395">
        <v>1.54</v>
      </c>
      <c r="BA2889" s="395">
        <v>2.75</v>
      </c>
      <c r="BB2889" s="395">
        <v>0</v>
      </c>
      <c r="BC2889" s="395">
        <v>0</v>
      </c>
      <c r="BD2889" s="115"/>
      <c r="BE2889" s="115"/>
      <c r="BF2889" s="115">
        <v>3</v>
      </c>
      <c r="BG2889" s="115">
        <v>12</v>
      </c>
      <c r="BH2889" s="423">
        <f t="shared" si="1629"/>
        <v>15.26</v>
      </c>
      <c r="BI2889" s="417">
        <f t="shared" si="1630"/>
        <v>45.78</v>
      </c>
      <c r="BJ2889" s="115"/>
      <c r="BK2889" s="115"/>
      <c r="BQ2889" s="74" t="str">
        <f t="shared" si="1608"/>
        <v>24012.3-(16)</v>
      </c>
      <c r="BR2889" s="120" t="str">
        <f t="shared" si="1609"/>
        <v>Flanged 30 deg Branch</v>
      </c>
      <c r="BS2889" s="120">
        <f t="shared" si="1610"/>
        <v>190.44</v>
      </c>
      <c r="BU2889" s="74" t="str">
        <f t="shared" si="1611"/>
        <v>24012.3-(14)</v>
      </c>
      <c r="BV2889" s="120" t="str">
        <f t="shared" si="1612"/>
        <v>Flanged 30 deg Branch</v>
      </c>
      <c r="BW2889" s="120">
        <f t="shared" si="1613"/>
        <v>206.31</v>
      </c>
      <c r="BY2889" s="74" t="str">
        <f t="shared" si="1614"/>
        <v>24012.3-(12)</v>
      </c>
      <c r="BZ2889" s="120" t="str">
        <f t="shared" si="1615"/>
        <v>Flanged 30 deg Branch</v>
      </c>
      <c r="CA2889" s="120">
        <f t="shared" si="1616"/>
        <v>212.52</v>
      </c>
      <c r="CC2889" s="115" t="str">
        <f t="shared" si="1617"/>
        <v>24012.3-(10)</v>
      </c>
      <c r="CD2889" s="120" t="str">
        <f t="shared" si="1618"/>
        <v>Flanged 30 deg Branch</v>
      </c>
      <c r="CE2889" s="417">
        <f t="shared" si="1619"/>
        <v>379.5</v>
      </c>
      <c r="CF2889" s="115"/>
      <c r="CG2889" s="115" t="str">
        <f t="shared" si="1620"/>
        <v xml:space="preserve"> </v>
      </c>
      <c r="CH2889" s="120" t="str">
        <f t="shared" si="1621"/>
        <v xml:space="preserve"> </v>
      </c>
      <c r="CI2889" s="417" t="str">
        <f t="shared" si="1622"/>
        <v xml:space="preserve"> </v>
      </c>
      <c r="CJ2889" s="115"/>
      <c r="CK2889" s="115" t="str">
        <f t="shared" si="1623"/>
        <v xml:space="preserve"> </v>
      </c>
      <c r="CL2889" s="120" t="str">
        <f t="shared" si="1624"/>
        <v xml:space="preserve"> </v>
      </c>
      <c r="CM2889" s="417" t="str">
        <f t="shared" si="1626"/>
        <v xml:space="preserve"> </v>
      </c>
      <c r="IS2889" s="111">
        <v>108.5</v>
      </c>
    </row>
    <row r="2890" spans="2:253" s="74" customFormat="1" ht="17.100000000000001" hidden="1" customHeight="1" x14ac:dyDescent="0.25">
      <c r="B2890" s="504">
        <f>IF('Flanged Parts'!$AS$4=1,'Flanged Parts'!G16,0)</f>
        <v>0</v>
      </c>
      <c r="C2890" s="525">
        <v>24013.3</v>
      </c>
      <c r="D2890" s="526">
        <f t="shared" si="1627"/>
        <v>24013.3</v>
      </c>
      <c r="E2890" s="504" t="s">
        <v>870</v>
      </c>
      <c r="F2890" s="508" t="str">
        <f t="shared" si="1625"/>
        <v xml:space="preserve"> </v>
      </c>
      <c r="G2890" s="509" t="s">
        <v>465</v>
      </c>
      <c r="H2890" s="504" t="str">
        <f>IF('Flanged Parts'!$BB$6=1,"CS",IF('Flanged Parts'!$BB$6=2,"Glv",0))</f>
        <v>Glv</v>
      </c>
      <c r="I2890" s="1035" t="s">
        <v>888</v>
      </c>
      <c r="J2890" s="1036"/>
      <c r="K2890" s="516" t="s">
        <v>881</v>
      </c>
      <c r="L2890" s="535">
        <v>18</v>
      </c>
      <c r="M2890" s="532" t="s">
        <v>1700</v>
      </c>
      <c r="N2890" s="514">
        <f t="shared" si="1606"/>
        <v>203.12</v>
      </c>
      <c r="O2890" s="514">
        <f t="shared" si="1628"/>
        <v>0</v>
      </c>
      <c r="P2890" s="680">
        <f>'KB Duct Parts'!$AE$3</f>
        <v>0</v>
      </c>
      <c r="Q2890" s="681">
        <f t="shared" si="1601"/>
        <v>0</v>
      </c>
      <c r="R2890" s="682">
        <f t="shared" si="1602"/>
        <v>0</v>
      </c>
      <c r="S2890" s="716">
        <f t="shared" si="1607"/>
        <v>0.2</v>
      </c>
      <c r="T2890" s="679">
        <f t="shared" si="1603"/>
        <v>0</v>
      </c>
      <c r="U2890" s="679">
        <f t="shared" si="1604"/>
        <v>0</v>
      </c>
      <c r="Y2890" s="120"/>
      <c r="AD2890" s="81"/>
      <c r="AF2890" s="370">
        <v>18</v>
      </c>
      <c r="AG2890" s="374">
        <v>16</v>
      </c>
      <c r="AH2890" s="378">
        <v>14</v>
      </c>
      <c r="AI2890" s="381">
        <v>12</v>
      </c>
      <c r="AJ2890" s="386">
        <v>10</v>
      </c>
      <c r="AK2890" s="391"/>
      <c r="AL2890" s="386"/>
      <c r="AM2890" s="363">
        <f t="shared" si="1605"/>
        <v>1</v>
      </c>
      <c r="AN2890" s="578">
        <v>150.19999999999999</v>
      </c>
      <c r="AO2890" s="78">
        <f t="shared" si="1636"/>
        <v>207.27599999999998</v>
      </c>
      <c r="AP2890" s="78">
        <f t="shared" si="1631"/>
        <v>224.54900000000001</v>
      </c>
      <c r="AQ2890" s="78">
        <f t="shared" si="1632"/>
        <v>241.822</v>
      </c>
      <c r="AR2890" s="78">
        <f t="shared" si="1633"/>
        <v>413.04999999999995</v>
      </c>
      <c r="AS2890" s="78">
        <f t="shared" si="1634"/>
        <v>0</v>
      </c>
      <c r="AT2890" s="78">
        <f t="shared" si="1635"/>
        <v>0</v>
      </c>
      <c r="AU2890" s="363" t="s">
        <v>717</v>
      </c>
      <c r="AV2890" s="393"/>
      <c r="AW2890" s="395"/>
      <c r="AX2890" s="395">
        <v>1.38</v>
      </c>
      <c r="AY2890" s="395">
        <v>1.4950000000000001</v>
      </c>
      <c r="AZ2890" s="395">
        <v>1.61</v>
      </c>
      <c r="BA2890" s="395">
        <v>2.75</v>
      </c>
      <c r="BB2890" s="395">
        <v>0</v>
      </c>
      <c r="BC2890" s="395">
        <v>0</v>
      </c>
      <c r="BD2890" s="115"/>
      <c r="BE2890" s="115"/>
      <c r="BF2890" s="115">
        <v>3</v>
      </c>
      <c r="BG2890" s="115">
        <v>13</v>
      </c>
      <c r="BH2890" s="423">
        <f t="shared" si="1629"/>
        <v>17.64</v>
      </c>
      <c r="BI2890" s="417">
        <f t="shared" si="1630"/>
        <v>52.92</v>
      </c>
      <c r="BJ2890" s="115"/>
      <c r="BK2890" s="115"/>
      <c r="BQ2890" s="74" t="str">
        <f t="shared" si="1608"/>
        <v>24013.3-(16)</v>
      </c>
      <c r="BR2890" s="120" t="str">
        <f t="shared" si="1609"/>
        <v>Flanged 30 deg Branch</v>
      </c>
      <c r="BS2890" s="120">
        <f t="shared" si="1610"/>
        <v>207.27599999999998</v>
      </c>
      <c r="BU2890" s="74" t="str">
        <f t="shared" si="1611"/>
        <v>24013.3-(14)</v>
      </c>
      <c r="BV2890" s="120" t="str">
        <f t="shared" si="1612"/>
        <v>Flanged 30 deg Branch</v>
      </c>
      <c r="BW2890" s="120">
        <f t="shared" si="1613"/>
        <v>224.54900000000001</v>
      </c>
      <c r="BY2890" s="74" t="str">
        <f t="shared" si="1614"/>
        <v>24013.3-(12)</v>
      </c>
      <c r="BZ2890" s="120" t="str">
        <f t="shared" si="1615"/>
        <v>Flanged 30 deg Branch</v>
      </c>
      <c r="CA2890" s="120">
        <f t="shared" si="1616"/>
        <v>241.822</v>
      </c>
      <c r="CC2890" s="115" t="str">
        <f t="shared" si="1617"/>
        <v>24013.3-(10)</v>
      </c>
      <c r="CD2890" s="120" t="str">
        <f t="shared" si="1618"/>
        <v>Flanged 30 deg Branch</v>
      </c>
      <c r="CE2890" s="417">
        <f t="shared" si="1619"/>
        <v>413.04999999999995</v>
      </c>
      <c r="CF2890" s="115"/>
      <c r="CG2890" s="115" t="str">
        <f t="shared" si="1620"/>
        <v xml:space="preserve"> </v>
      </c>
      <c r="CH2890" s="120" t="str">
        <f t="shared" si="1621"/>
        <v xml:space="preserve"> </v>
      </c>
      <c r="CI2890" s="417" t="str">
        <f t="shared" si="1622"/>
        <v xml:space="preserve"> </v>
      </c>
      <c r="CJ2890" s="115"/>
      <c r="CK2890" s="115" t="str">
        <f t="shared" si="1623"/>
        <v xml:space="preserve"> </v>
      </c>
      <c r="CL2890" s="120" t="str">
        <f t="shared" si="1624"/>
        <v xml:space="preserve"> </v>
      </c>
      <c r="CM2890" s="417" t="str">
        <f t="shared" si="1626"/>
        <v xml:space="preserve"> </v>
      </c>
      <c r="IS2890" s="111">
        <v>119</v>
      </c>
    </row>
    <row r="2891" spans="2:253" s="74" customFormat="1" ht="17.100000000000001" hidden="1" customHeight="1" x14ac:dyDescent="0.25">
      <c r="B2891" s="504">
        <f>IF('Flanged Parts'!$AS$4=1,'Flanged Parts'!G17,0)</f>
        <v>0</v>
      </c>
      <c r="C2891" s="525">
        <v>24014.3</v>
      </c>
      <c r="D2891" s="526">
        <f t="shared" si="1627"/>
        <v>24014.3</v>
      </c>
      <c r="E2891" s="504" t="s">
        <v>871</v>
      </c>
      <c r="F2891" s="508" t="str">
        <f t="shared" si="1625"/>
        <v xml:space="preserve"> </v>
      </c>
      <c r="G2891" s="509" t="s">
        <v>465</v>
      </c>
      <c r="H2891" s="504" t="str">
        <f>IF('Flanged Parts'!$BB$6=1,"CS",IF('Flanged Parts'!$BB$6=2,"Glv",0))</f>
        <v>Glv</v>
      </c>
      <c r="I2891" s="1035" t="s">
        <v>888</v>
      </c>
      <c r="J2891" s="1036"/>
      <c r="K2891" s="516" t="s">
        <v>881</v>
      </c>
      <c r="L2891" s="535">
        <v>18</v>
      </c>
      <c r="M2891" s="532" t="s">
        <v>1700</v>
      </c>
      <c r="N2891" s="514">
        <f t="shared" si="1606"/>
        <v>222.78000000000003</v>
      </c>
      <c r="O2891" s="514">
        <f t="shared" si="1628"/>
        <v>0</v>
      </c>
      <c r="P2891" s="680">
        <f>'KB Duct Parts'!$AE$3</f>
        <v>0</v>
      </c>
      <c r="Q2891" s="681">
        <f t="shared" si="1601"/>
        <v>0</v>
      </c>
      <c r="R2891" s="682">
        <f t="shared" si="1602"/>
        <v>0</v>
      </c>
      <c r="S2891" s="716">
        <f t="shared" si="1607"/>
        <v>0.2</v>
      </c>
      <c r="T2891" s="679">
        <f t="shared" si="1603"/>
        <v>0</v>
      </c>
      <c r="U2891" s="679">
        <f t="shared" si="1604"/>
        <v>0</v>
      </c>
      <c r="Y2891" s="120"/>
      <c r="AD2891" s="81"/>
      <c r="AF2891" s="370">
        <v>18</v>
      </c>
      <c r="AG2891" s="374">
        <v>16</v>
      </c>
      <c r="AH2891" s="378">
        <v>14</v>
      </c>
      <c r="AI2891" s="381">
        <v>12</v>
      </c>
      <c r="AJ2891" s="386">
        <v>10</v>
      </c>
      <c r="AK2891" s="391"/>
      <c r="AL2891" s="386"/>
      <c r="AM2891" s="363">
        <f t="shared" si="1605"/>
        <v>1</v>
      </c>
      <c r="AN2891" s="578">
        <v>162.30000000000001</v>
      </c>
      <c r="AO2891" s="78">
        <f t="shared" si="1636"/>
        <v>223.97399999999999</v>
      </c>
      <c r="AP2891" s="78">
        <f t="shared" si="1631"/>
        <v>242.63850000000002</v>
      </c>
      <c r="AQ2891" s="78">
        <f t="shared" si="1632"/>
        <v>261.30300000000005</v>
      </c>
      <c r="AR2891" s="78">
        <f t="shared" si="1633"/>
        <v>446.32500000000005</v>
      </c>
      <c r="AS2891" s="78">
        <f t="shared" si="1634"/>
        <v>0</v>
      </c>
      <c r="AT2891" s="78">
        <f t="shared" si="1635"/>
        <v>0</v>
      </c>
      <c r="AU2891" s="363" t="s">
        <v>717</v>
      </c>
      <c r="AV2891" s="393"/>
      <c r="AW2891" s="395"/>
      <c r="AX2891" s="395">
        <v>1.38</v>
      </c>
      <c r="AY2891" s="395">
        <v>1.4950000000000001</v>
      </c>
      <c r="AZ2891" s="395">
        <v>1.61</v>
      </c>
      <c r="BA2891" s="395">
        <v>2.75</v>
      </c>
      <c r="BB2891" s="395">
        <v>0</v>
      </c>
      <c r="BC2891" s="395">
        <v>0</v>
      </c>
      <c r="BD2891" s="115"/>
      <c r="BE2891" s="115"/>
      <c r="BF2891" s="115">
        <v>3</v>
      </c>
      <c r="BG2891" s="115">
        <v>14</v>
      </c>
      <c r="BH2891" s="423">
        <f t="shared" si="1629"/>
        <v>20.16</v>
      </c>
      <c r="BI2891" s="417">
        <f t="shared" si="1630"/>
        <v>60.480000000000004</v>
      </c>
      <c r="BJ2891" s="115"/>
      <c r="BK2891" s="115"/>
      <c r="BQ2891" s="74" t="str">
        <f t="shared" si="1608"/>
        <v>24014.3-(16)</v>
      </c>
      <c r="BR2891" s="120" t="str">
        <f t="shared" si="1609"/>
        <v>Flanged 30 deg Branch</v>
      </c>
      <c r="BS2891" s="120">
        <f t="shared" si="1610"/>
        <v>223.97399999999999</v>
      </c>
      <c r="BU2891" s="74" t="str">
        <f t="shared" si="1611"/>
        <v>24014.3-(14)</v>
      </c>
      <c r="BV2891" s="120" t="str">
        <f t="shared" si="1612"/>
        <v>Flanged 30 deg Branch</v>
      </c>
      <c r="BW2891" s="120">
        <f t="shared" si="1613"/>
        <v>242.63850000000002</v>
      </c>
      <c r="BY2891" s="74" t="str">
        <f t="shared" si="1614"/>
        <v>24014.3-(12)</v>
      </c>
      <c r="BZ2891" s="120" t="str">
        <f t="shared" si="1615"/>
        <v>Flanged 30 deg Branch</v>
      </c>
      <c r="CA2891" s="120">
        <f t="shared" si="1616"/>
        <v>261.30300000000005</v>
      </c>
      <c r="CC2891" s="115" t="str">
        <f t="shared" si="1617"/>
        <v>24014.3-(10)</v>
      </c>
      <c r="CD2891" s="120" t="str">
        <f t="shared" si="1618"/>
        <v>Flanged 30 deg Branch</v>
      </c>
      <c r="CE2891" s="417">
        <f t="shared" si="1619"/>
        <v>446.32500000000005</v>
      </c>
      <c r="CF2891" s="115"/>
      <c r="CG2891" s="115" t="str">
        <f t="shared" si="1620"/>
        <v xml:space="preserve"> </v>
      </c>
      <c r="CH2891" s="120" t="str">
        <f t="shared" si="1621"/>
        <v xml:space="preserve"> </v>
      </c>
      <c r="CI2891" s="417" t="str">
        <f t="shared" si="1622"/>
        <v xml:space="preserve"> </v>
      </c>
      <c r="CJ2891" s="115"/>
      <c r="CK2891" s="115" t="str">
        <f t="shared" si="1623"/>
        <v xml:space="preserve"> </v>
      </c>
      <c r="CL2891" s="120" t="str">
        <f t="shared" si="1624"/>
        <v xml:space="preserve"> </v>
      </c>
      <c r="CM2891" s="417" t="str">
        <f t="shared" si="1626"/>
        <v xml:space="preserve"> </v>
      </c>
      <c r="IS2891" s="111">
        <v>129.1</v>
      </c>
    </row>
    <row r="2892" spans="2:253" s="74" customFormat="1" ht="17.100000000000001" hidden="1" customHeight="1" x14ac:dyDescent="0.25">
      <c r="B2892" s="504">
        <f>IF('Flanged Parts'!$AS$4=1,'Flanged Parts'!G18,0)</f>
        <v>0</v>
      </c>
      <c r="C2892" s="525">
        <v>24015.3</v>
      </c>
      <c r="D2892" s="526">
        <f t="shared" si="1627"/>
        <v>24015.3</v>
      </c>
      <c r="E2892" s="504" t="s">
        <v>872</v>
      </c>
      <c r="F2892" s="508" t="str">
        <f t="shared" si="1625"/>
        <v xml:space="preserve"> </v>
      </c>
      <c r="G2892" s="509" t="s">
        <v>465</v>
      </c>
      <c r="H2892" s="504" t="str">
        <f>IF('Flanged Parts'!$BB$6=1,"CS",IF('Flanged Parts'!$BB$6=2,"Glv",0))</f>
        <v>Glv</v>
      </c>
      <c r="I2892" s="1035" t="s">
        <v>888</v>
      </c>
      <c r="J2892" s="1036"/>
      <c r="K2892" s="516" t="s">
        <v>881</v>
      </c>
      <c r="L2892" s="535">
        <v>18</v>
      </c>
      <c r="M2892" s="532" t="s">
        <v>1700</v>
      </c>
      <c r="N2892" s="514">
        <f t="shared" si="1606"/>
        <v>240.3</v>
      </c>
      <c r="O2892" s="514">
        <f t="shared" si="1628"/>
        <v>0</v>
      </c>
      <c r="P2892" s="680">
        <f>'KB Duct Parts'!$AE$3</f>
        <v>0</v>
      </c>
      <c r="Q2892" s="681">
        <f t="shared" si="1601"/>
        <v>0</v>
      </c>
      <c r="R2892" s="682">
        <f t="shared" si="1602"/>
        <v>0</v>
      </c>
      <c r="S2892" s="716">
        <f t="shared" si="1607"/>
        <v>0.2</v>
      </c>
      <c r="T2892" s="679">
        <f t="shared" si="1603"/>
        <v>0</v>
      </c>
      <c r="U2892" s="679">
        <f t="shared" si="1604"/>
        <v>0</v>
      </c>
      <c r="Y2892" s="120"/>
      <c r="AD2892" s="81"/>
      <c r="AF2892" s="370">
        <v>18</v>
      </c>
      <c r="AG2892" s="374">
        <v>16</v>
      </c>
      <c r="AH2892" s="378">
        <v>14</v>
      </c>
      <c r="AI2892" s="381">
        <v>12</v>
      </c>
      <c r="AJ2892" s="386">
        <v>10</v>
      </c>
      <c r="AK2892" s="391"/>
      <c r="AL2892" s="386"/>
      <c r="AM2892" s="363">
        <f t="shared" si="1605"/>
        <v>1</v>
      </c>
      <c r="AN2892" s="578">
        <v>174.3</v>
      </c>
      <c r="AO2892" s="78">
        <f t="shared" si="1636"/>
        <v>240.53399999999999</v>
      </c>
      <c r="AP2892" s="78">
        <f t="shared" si="1631"/>
        <v>271.90800000000002</v>
      </c>
      <c r="AQ2892" s="78">
        <f t="shared" si="1632"/>
        <v>292.82400000000001</v>
      </c>
      <c r="AR2892" s="78">
        <f t="shared" si="1633"/>
        <v>479.32500000000005</v>
      </c>
      <c r="AS2892" s="78">
        <f t="shared" si="1634"/>
        <v>0</v>
      </c>
      <c r="AT2892" s="78">
        <f t="shared" si="1635"/>
        <v>0</v>
      </c>
      <c r="AU2892" s="363" t="s">
        <v>717</v>
      </c>
      <c r="AV2892" s="393"/>
      <c r="AW2892" s="395"/>
      <c r="AX2892" s="395">
        <v>1.38</v>
      </c>
      <c r="AY2892" s="395">
        <v>1.56</v>
      </c>
      <c r="AZ2892" s="395">
        <v>1.68</v>
      </c>
      <c r="BA2892" s="395">
        <v>2.75</v>
      </c>
      <c r="BB2892" s="395">
        <v>0</v>
      </c>
      <c r="BC2892" s="395">
        <v>0</v>
      </c>
      <c r="BD2892" s="115"/>
      <c r="BE2892" s="115"/>
      <c r="BF2892" s="115">
        <v>3</v>
      </c>
      <c r="BG2892" s="115">
        <v>15</v>
      </c>
      <c r="BH2892" s="423">
        <f t="shared" si="1629"/>
        <v>22</v>
      </c>
      <c r="BI2892" s="417">
        <f t="shared" si="1630"/>
        <v>66</v>
      </c>
      <c r="BJ2892" s="115"/>
      <c r="BK2892" s="115"/>
      <c r="BQ2892" s="74" t="str">
        <f t="shared" si="1608"/>
        <v>24015.3-(16)</v>
      </c>
      <c r="BR2892" s="120" t="str">
        <f t="shared" si="1609"/>
        <v>Flanged 30 deg Branch</v>
      </c>
      <c r="BS2892" s="120">
        <f t="shared" si="1610"/>
        <v>240.53399999999999</v>
      </c>
      <c r="BU2892" s="74" t="str">
        <f t="shared" si="1611"/>
        <v>24015.3-(14)</v>
      </c>
      <c r="BV2892" s="120" t="str">
        <f t="shared" si="1612"/>
        <v>Flanged 30 deg Branch</v>
      </c>
      <c r="BW2892" s="120">
        <f t="shared" si="1613"/>
        <v>271.90800000000002</v>
      </c>
      <c r="BY2892" s="74" t="str">
        <f t="shared" si="1614"/>
        <v>24015.3-(12)</v>
      </c>
      <c r="BZ2892" s="120" t="str">
        <f t="shared" si="1615"/>
        <v>Flanged 30 deg Branch</v>
      </c>
      <c r="CA2892" s="120">
        <f t="shared" si="1616"/>
        <v>292.82400000000001</v>
      </c>
      <c r="CC2892" s="115" t="str">
        <f t="shared" si="1617"/>
        <v>24015.3-(10)</v>
      </c>
      <c r="CD2892" s="120" t="str">
        <f t="shared" si="1618"/>
        <v>Flanged 30 deg Branch</v>
      </c>
      <c r="CE2892" s="417">
        <f t="shared" si="1619"/>
        <v>479.32500000000005</v>
      </c>
      <c r="CF2892" s="115"/>
      <c r="CG2892" s="115" t="str">
        <f t="shared" si="1620"/>
        <v xml:space="preserve"> </v>
      </c>
      <c r="CH2892" s="120" t="str">
        <f t="shared" si="1621"/>
        <v xml:space="preserve"> </v>
      </c>
      <c r="CI2892" s="417" t="str">
        <f t="shared" si="1622"/>
        <v xml:space="preserve"> </v>
      </c>
      <c r="CJ2892" s="115"/>
      <c r="CK2892" s="115" t="str">
        <f t="shared" si="1623"/>
        <v xml:space="preserve"> </v>
      </c>
      <c r="CL2892" s="120" t="str">
        <f t="shared" si="1624"/>
        <v xml:space="preserve"> </v>
      </c>
      <c r="CM2892" s="417" t="str">
        <f t="shared" si="1626"/>
        <v xml:space="preserve"> </v>
      </c>
      <c r="IS2892" s="111">
        <v>142.19999999999999</v>
      </c>
    </row>
    <row r="2893" spans="2:253" s="74" customFormat="1" ht="17.100000000000001" hidden="1" customHeight="1" x14ac:dyDescent="0.25">
      <c r="B2893" s="504">
        <f>IF('Flanged Parts'!$AS$4=1,'Flanged Parts'!G19,0)</f>
        <v>0</v>
      </c>
      <c r="C2893" s="525">
        <v>24016.3</v>
      </c>
      <c r="D2893" s="526">
        <f t="shared" si="1627"/>
        <v>24016.3</v>
      </c>
      <c r="E2893" s="504" t="s">
        <v>873</v>
      </c>
      <c r="F2893" s="508" t="str">
        <f t="shared" si="1625"/>
        <v xml:space="preserve"> </v>
      </c>
      <c r="G2893" s="509" t="s">
        <v>465</v>
      </c>
      <c r="H2893" s="504" t="str">
        <f>IF('Flanged Parts'!$BB$6=1,"CS",IF('Flanged Parts'!$BB$6=2,"Glv",0))</f>
        <v>Glv</v>
      </c>
      <c r="I2893" s="1035" t="s">
        <v>888</v>
      </c>
      <c r="J2893" s="1036"/>
      <c r="K2893" s="516" t="s">
        <v>881</v>
      </c>
      <c r="L2893" s="535">
        <v>18</v>
      </c>
      <c r="M2893" s="532" t="s">
        <v>1700</v>
      </c>
      <c r="N2893" s="514">
        <f t="shared" si="1606"/>
        <v>267.86</v>
      </c>
      <c r="O2893" s="514">
        <f t="shared" si="1628"/>
        <v>0</v>
      </c>
      <c r="P2893" s="680">
        <f>'KB Duct Parts'!$AE$3</f>
        <v>0</v>
      </c>
      <c r="Q2893" s="681">
        <f t="shared" si="1601"/>
        <v>0</v>
      </c>
      <c r="R2893" s="682">
        <f t="shared" si="1602"/>
        <v>0</v>
      </c>
      <c r="S2893" s="716">
        <f t="shared" si="1607"/>
        <v>0.2</v>
      </c>
      <c r="T2893" s="679">
        <f t="shared" si="1603"/>
        <v>0</v>
      </c>
      <c r="U2893" s="679">
        <f t="shared" si="1604"/>
        <v>0</v>
      </c>
      <c r="Y2893" s="120"/>
      <c r="AD2893" s="81"/>
      <c r="AF2893" s="370">
        <v>18</v>
      </c>
      <c r="AG2893" s="374">
        <v>16</v>
      </c>
      <c r="AH2893" s="378">
        <v>14</v>
      </c>
      <c r="AI2893" s="381">
        <v>12</v>
      </c>
      <c r="AJ2893" s="386">
        <v>10</v>
      </c>
      <c r="AK2893" s="391"/>
      <c r="AL2893" s="386"/>
      <c r="AM2893" s="363">
        <f t="shared" si="1605"/>
        <v>1</v>
      </c>
      <c r="AN2893" s="578">
        <v>186.5</v>
      </c>
      <c r="AO2893" s="78">
        <f t="shared" si="1636"/>
        <v>257.37</v>
      </c>
      <c r="AP2893" s="78">
        <f t="shared" si="1631"/>
        <v>290.94</v>
      </c>
      <c r="AQ2893" s="78">
        <f t="shared" si="1632"/>
        <v>313.32</v>
      </c>
      <c r="AR2893" s="78">
        <f t="shared" si="1633"/>
        <v>512.875</v>
      </c>
      <c r="AS2893" s="78">
        <f t="shared" si="1634"/>
        <v>0</v>
      </c>
      <c r="AT2893" s="78">
        <f t="shared" si="1635"/>
        <v>0</v>
      </c>
      <c r="AU2893" s="363" t="s">
        <v>717</v>
      </c>
      <c r="AV2893" s="393"/>
      <c r="AW2893" s="395"/>
      <c r="AX2893" s="395">
        <v>1.38</v>
      </c>
      <c r="AY2893" s="395">
        <v>1.56</v>
      </c>
      <c r="AZ2893" s="395">
        <v>1.68</v>
      </c>
      <c r="BA2893" s="395">
        <v>2.75</v>
      </c>
      <c r="BB2893" s="395">
        <v>0</v>
      </c>
      <c r="BC2893" s="395">
        <v>0</v>
      </c>
      <c r="BD2893" s="115"/>
      <c r="BE2893" s="115"/>
      <c r="BF2893" s="115">
        <v>3</v>
      </c>
      <c r="BG2893" s="115">
        <v>16</v>
      </c>
      <c r="BH2893" s="423">
        <f t="shared" si="1629"/>
        <v>27.12</v>
      </c>
      <c r="BI2893" s="417">
        <f t="shared" si="1630"/>
        <v>81.36</v>
      </c>
      <c r="BJ2893" s="115"/>
      <c r="BK2893" s="115"/>
      <c r="BQ2893" s="74" t="str">
        <f t="shared" si="1608"/>
        <v>24016.3-(16)</v>
      </c>
      <c r="BR2893" s="120" t="str">
        <f t="shared" si="1609"/>
        <v>Flanged 30 deg Branch</v>
      </c>
      <c r="BS2893" s="120">
        <f t="shared" si="1610"/>
        <v>257.37</v>
      </c>
      <c r="BU2893" s="74" t="str">
        <f t="shared" si="1611"/>
        <v>24016.3-(14)</v>
      </c>
      <c r="BV2893" s="120" t="str">
        <f t="shared" si="1612"/>
        <v>Flanged 30 deg Branch</v>
      </c>
      <c r="BW2893" s="120">
        <f t="shared" si="1613"/>
        <v>290.94</v>
      </c>
      <c r="BY2893" s="74" t="str">
        <f t="shared" si="1614"/>
        <v>24016.3-(12)</v>
      </c>
      <c r="BZ2893" s="120" t="str">
        <f t="shared" si="1615"/>
        <v>Flanged 30 deg Branch</v>
      </c>
      <c r="CA2893" s="120">
        <f t="shared" si="1616"/>
        <v>313.32</v>
      </c>
      <c r="CC2893" s="115" t="str">
        <f t="shared" si="1617"/>
        <v>24016.3-(10)</v>
      </c>
      <c r="CD2893" s="120" t="str">
        <f t="shared" si="1618"/>
        <v>Flanged 30 deg Branch</v>
      </c>
      <c r="CE2893" s="417">
        <f t="shared" si="1619"/>
        <v>512.875</v>
      </c>
      <c r="CF2893" s="115"/>
      <c r="CG2893" s="115" t="str">
        <f t="shared" si="1620"/>
        <v xml:space="preserve"> </v>
      </c>
      <c r="CH2893" s="120" t="str">
        <f t="shared" si="1621"/>
        <v xml:space="preserve"> </v>
      </c>
      <c r="CI2893" s="417" t="str">
        <f t="shared" si="1622"/>
        <v xml:space="preserve"> </v>
      </c>
      <c r="CJ2893" s="115"/>
      <c r="CK2893" s="115" t="str">
        <f t="shared" si="1623"/>
        <v xml:space="preserve"> </v>
      </c>
      <c r="CL2893" s="120" t="str">
        <f t="shared" si="1624"/>
        <v xml:space="preserve"> </v>
      </c>
      <c r="CM2893" s="417" t="str">
        <f t="shared" si="1626"/>
        <v xml:space="preserve"> </v>
      </c>
      <c r="IS2893" s="111">
        <v>152</v>
      </c>
    </row>
    <row r="2894" spans="2:253" s="74" customFormat="1" ht="17.100000000000001" hidden="1" customHeight="1" x14ac:dyDescent="0.25">
      <c r="B2894" s="504">
        <f>IF('Flanged Parts'!$AS$4=1,'Flanged Parts'!G20,0)</f>
        <v>0</v>
      </c>
      <c r="C2894" s="525">
        <v>24017.3</v>
      </c>
      <c r="D2894" s="526">
        <f t="shared" si="1627"/>
        <v>24017.3</v>
      </c>
      <c r="E2894" s="504" t="s">
        <v>874</v>
      </c>
      <c r="F2894" s="508" t="str">
        <f t="shared" si="1625"/>
        <v xml:space="preserve"> </v>
      </c>
      <c r="G2894" s="509" t="s">
        <v>465</v>
      </c>
      <c r="H2894" s="504" t="str">
        <f>IF('Flanged Parts'!$BB$6=1,"CS",IF('Flanged Parts'!$BB$6=2,"Glv",0))</f>
        <v>Glv</v>
      </c>
      <c r="I2894" s="1035" t="s">
        <v>888</v>
      </c>
      <c r="J2894" s="1036"/>
      <c r="K2894" s="516" t="s">
        <v>881</v>
      </c>
      <c r="L2894" s="535">
        <v>18</v>
      </c>
      <c r="M2894" s="532" t="s">
        <v>1700</v>
      </c>
      <c r="N2894" s="514">
        <f t="shared" si="1606"/>
        <v>282.19</v>
      </c>
      <c r="O2894" s="514">
        <f t="shared" si="1628"/>
        <v>0</v>
      </c>
      <c r="P2894" s="680">
        <f>'KB Duct Parts'!$AE$3</f>
        <v>0</v>
      </c>
      <c r="Q2894" s="681">
        <f t="shared" si="1601"/>
        <v>0</v>
      </c>
      <c r="R2894" s="682">
        <f t="shared" si="1602"/>
        <v>0</v>
      </c>
      <c r="S2894" s="716">
        <f t="shared" si="1607"/>
        <v>0.2</v>
      </c>
      <c r="T2894" s="679">
        <f t="shared" si="1603"/>
        <v>0</v>
      </c>
      <c r="U2894" s="679">
        <f t="shared" si="1604"/>
        <v>0</v>
      </c>
      <c r="Y2894" s="120"/>
      <c r="AD2894" s="81"/>
      <c r="AF2894" s="370">
        <v>18</v>
      </c>
      <c r="AG2894" s="374">
        <v>16</v>
      </c>
      <c r="AH2894" s="378">
        <v>14</v>
      </c>
      <c r="AI2894" s="381">
        <v>12</v>
      </c>
      <c r="AJ2894" s="386">
        <v>10</v>
      </c>
      <c r="AK2894" s="391"/>
      <c r="AL2894" s="386"/>
      <c r="AM2894" s="363">
        <f t="shared" si="1605"/>
        <v>1</v>
      </c>
      <c r="AN2894" s="578">
        <v>194.5</v>
      </c>
      <c r="AO2894" s="78">
        <f t="shared" si="1636"/>
        <v>268.40999999999997</v>
      </c>
      <c r="AP2894" s="78">
        <f t="shared" si="1631"/>
        <v>303.42</v>
      </c>
      <c r="AQ2894" s="78">
        <f t="shared" si="1632"/>
        <v>326.76</v>
      </c>
      <c r="AR2894" s="78">
        <f t="shared" si="1633"/>
        <v>534.875</v>
      </c>
      <c r="AS2894" s="78">
        <f t="shared" si="1634"/>
        <v>0</v>
      </c>
      <c r="AT2894" s="78">
        <f t="shared" si="1635"/>
        <v>0</v>
      </c>
      <c r="AU2894" s="363" t="s">
        <v>717</v>
      </c>
      <c r="AV2894" s="393"/>
      <c r="AW2894" s="395"/>
      <c r="AX2894" s="395">
        <v>1.38</v>
      </c>
      <c r="AY2894" s="395">
        <v>1.56</v>
      </c>
      <c r="AZ2894" s="395">
        <v>1.68</v>
      </c>
      <c r="BA2894" s="395">
        <v>2.75</v>
      </c>
      <c r="BB2894" s="395">
        <v>0</v>
      </c>
      <c r="BC2894" s="395">
        <v>0</v>
      </c>
      <c r="BD2894" s="115"/>
      <c r="BE2894" s="115"/>
      <c r="BF2894" s="115">
        <v>3</v>
      </c>
      <c r="BG2894" s="115">
        <v>17</v>
      </c>
      <c r="BH2894" s="423">
        <f t="shared" si="1629"/>
        <v>29.23</v>
      </c>
      <c r="BI2894" s="417">
        <f t="shared" si="1630"/>
        <v>87.69</v>
      </c>
      <c r="BJ2894" s="115"/>
      <c r="BK2894" s="115"/>
      <c r="BQ2894" s="74" t="str">
        <f t="shared" si="1608"/>
        <v>24017.3-(16)</v>
      </c>
      <c r="BR2894" s="120" t="str">
        <f t="shared" si="1609"/>
        <v>Flanged 30 deg Branch</v>
      </c>
      <c r="BS2894" s="120">
        <f t="shared" si="1610"/>
        <v>268.40999999999997</v>
      </c>
      <c r="BU2894" s="74" t="str">
        <f t="shared" si="1611"/>
        <v>24017.3-(14)</v>
      </c>
      <c r="BV2894" s="120" t="str">
        <f t="shared" si="1612"/>
        <v>Flanged 30 deg Branch</v>
      </c>
      <c r="BW2894" s="120">
        <f t="shared" si="1613"/>
        <v>303.42</v>
      </c>
      <c r="BY2894" s="74" t="str">
        <f t="shared" si="1614"/>
        <v>24017.3-(12)</v>
      </c>
      <c r="BZ2894" s="120" t="str">
        <f t="shared" si="1615"/>
        <v>Flanged 30 deg Branch</v>
      </c>
      <c r="CA2894" s="120">
        <f t="shared" si="1616"/>
        <v>326.76</v>
      </c>
      <c r="CC2894" s="115" t="str">
        <f t="shared" si="1617"/>
        <v>24017.3-(10)</v>
      </c>
      <c r="CD2894" s="120" t="str">
        <f t="shared" si="1618"/>
        <v>Flanged 30 deg Branch</v>
      </c>
      <c r="CE2894" s="417">
        <f t="shared" si="1619"/>
        <v>534.875</v>
      </c>
      <c r="CF2894" s="115"/>
      <c r="CG2894" s="115" t="str">
        <f t="shared" si="1620"/>
        <v xml:space="preserve"> </v>
      </c>
      <c r="CH2894" s="120" t="str">
        <f t="shared" si="1621"/>
        <v xml:space="preserve"> </v>
      </c>
      <c r="CI2894" s="417" t="str">
        <f t="shared" si="1622"/>
        <v xml:space="preserve"> </v>
      </c>
      <c r="CJ2894" s="115"/>
      <c r="CK2894" s="115" t="str">
        <f t="shared" si="1623"/>
        <v xml:space="preserve"> </v>
      </c>
      <c r="CL2894" s="120" t="str">
        <f t="shared" si="1624"/>
        <v xml:space="preserve"> </v>
      </c>
      <c r="CM2894" s="417" t="str">
        <f t="shared" si="1626"/>
        <v xml:space="preserve"> </v>
      </c>
      <c r="IS2894" s="111">
        <v>158.4</v>
      </c>
    </row>
    <row r="2895" spans="2:253" s="74" customFormat="1" ht="17.100000000000001" hidden="1" customHeight="1" x14ac:dyDescent="0.25">
      <c r="B2895" s="504">
        <f>IF('Flanged Parts'!$AS$4=1,'Flanged Parts'!G21,0)</f>
        <v>0</v>
      </c>
      <c r="C2895" s="525">
        <v>24018.3</v>
      </c>
      <c r="D2895" s="526">
        <f t="shared" si="1627"/>
        <v>24018.3</v>
      </c>
      <c r="E2895" s="504" t="s">
        <v>875</v>
      </c>
      <c r="F2895" s="508" t="str">
        <f t="shared" si="1625"/>
        <v xml:space="preserve"> </v>
      </c>
      <c r="G2895" s="509" t="s">
        <v>465</v>
      </c>
      <c r="H2895" s="504" t="str">
        <f>IF('Flanged Parts'!$BB$6=1,"CS",IF('Flanged Parts'!$BB$6=2,"Glv",0))</f>
        <v>Glv</v>
      </c>
      <c r="I2895" s="1035" t="s">
        <v>888</v>
      </c>
      <c r="J2895" s="1036"/>
      <c r="K2895" s="516" t="s">
        <v>881</v>
      </c>
      <c r="L2895" s="535">
        <v>18</v>
      </c>
      <c r="M2895" s="532" t="s">
        <v>1700</v>
      </c>
      <c r="N2895" s="514">
        <f t="shared" si="1606"/>
        <v>293.82</v>
      </c>
      <c r="O2895" s="514">
        <f t="shared" si="1628"/>
        <v>0</v>
      </c>
      <c r="P2895" s="680">
        <f>'KB Duct Parts'!$AE$3</f>
        <v>0</v>
      </c>
      <c r="Q2895" s="681">
        <f t="shared" si="1601"/>
        <v>0</v>
      </c>
      <c r="R2895" s="682">
        <f t="shared" si="1602"/>
        <v>0</v>
      </c>
      <c r="S2895" s="716">
        <f t="shared" si="1607"/>
        <v>0.2</v>
      </c>
      <c r="T2895" s="679">
        <f t="shared" si="1603"/>
        <v>0</v>
      </c>
      <c r="U2895" s="679">
        <f t="shared" si="1604"/>
        <v>0</v>
      </c>
      <c r="Y2895" s="120"/>
      <c r="AD2895" s="81"/>
      <c r="AF2895" s="370">
        <v>18</v>
      </c>
      <c r="AG2895" s="374">
        <v>16</v>
      </c>
      <c r="AH2895" s="378">
        <v>14</v>
      </c>
      <c r="AI2895" s="381">
        <v>12</v>
      </c>
      <c r="AJ2895" s="386">
        <v>10</v>
      </c>
      <c r="AK2895" s="391"/>
      <c r="AL2895" s="386"/>
      <c r="AM2895" s="363">
        <f t="shared" si="1605"/>
        <v>1</v>
      </c>
      <c r="AN2895" s="578">
        <v>202.8</v>
      </c>
      <c r="AO2895" s="78">
        <f t="shared" si="1636"/>
        <v>292.03199999999998</v>
      </c>
      <c r="AP2895" s="78">
        <f t="shared" si="1631"/>
        <v>329.55</v>
      </c>
      <c r="AQ2895" s="78">
        <f t="shared" si="1632"/>
        <v>466.44</v>
      </c>
      <c r="AR2895" s="78">
        <f t="shared" si="1633"/>
        <v>557.70000000000005</v>
      </c>
      <c r="AS2895" s="78">
        <f t="shared" si="1634"/>
        <v>0</v>
      </c>
      <c r="AT2895" s="78">
        <f t="shared" si="1635"/>
        <v>0</v>
      </c>
      <c r="AU2895" s="363" t="s">
        <v>717</v>
      </c>
      <c r="AV2895" s="393"/>
      <c r="AW2895" s="395"/>
      <c r="AX2895" s="395">
        <v>1.44</v>
      </c>
      <c r="AY2895" s="395">
        <v>1.625</v>
      </c>
      <c r="AZ2895" s="395">
        <v>2.2999999999999998</v>
      </c>
      <c r="BA2895" s="395">
        <v>2.75</v>
      </c>
      <c r="BB2895" s="395">
        <v>0</v>
      </c>
      <c r="BC2895" s="395">
        <v>0</v>
      </c>
      <c r="BD2895" s="115"/>
      <c r="BE2895" s="115"/>
      <c r="BF2895" s="115">
        <v>3</v>
      </c>
      <c r="BG2895" s="115">
        <v>18</v>
      </c>
      <c r="BH2895" s="423">
        <f t="shared" si="1629"/>
        <v>30.34</v>
      </c>
      <c r="BI2895" s="417">
        <f t="shared" si="1630"/>
        <v>91.02</v>
      </c>
      <c r="BJ2895" s="115"/>
      <c r="BK2895" s="115"/>
      <c r="BQ2895" s="74" t="str">
        <f t="shared" si="1608"/>
        <v>24018.3-(16)</v>
      </c>
      <c r="BR2895" s="120" t="str">
        <f t="shared" si="1609"/>
        <v>Flanged 30 deg Branch</v>
      </c>
      <c r="BS2895" s="120">
        <f t="shared" si="1610"/>
        <v>292.03199999999998</v>
      </c>
      <c r="BU2895" s="74" t="str">
        <f t="shared" si="1611"/>
        <v>24018.3-(14)</v>
      </c>
      <c r="BV2895" s="120" t="str">
        <f t="shared" si="1612"/>
        <v>Flanged 30 deg Branch</v>
      </c>
      <c r="BW2895" s="120">
        <f t="shared" si="1613"/>
        <v>329.55</v>
      </c>
      <c r="BY2895" s="74" t="str">
        <f t="shared" si="1614"/>
        <v>24018.3-(12)</v>
      </c>
      <c r="BZ2895" s="120" t="str">
        <f t="shared" si="1615"/>
        <v>Flanged 30 deg Branch</v>
      </c>
      <c r="CA2895" s="120">
        <f t="shared" si="1616"/>
        <v>466.44</v>
      </c>
      <c r="CC2895" s="115" t="str">
        <f t="shared" si="1617"/>
        <v>24018.3-(10)</v>
      </c>
      <c r="CD2895" s="120" t="str">
        <f t="shared" si="1618"/>
        <v>Flanged 30 deg Branch</v>
      </c>
      <c r="CE2895" s="417">
        <f t="shared" si="1619"/>
        <v>557.70000000000005</v>
      </c>
      <c r="CF2895" s="115"/>
      <c r="CG2895" s="115" t="str">
        <f t="shared" si="1620"/>
        <v xml:space="preserve"> </v>
      </c>
      <c r="CH2895" s="120" t="str">
        <f t="shared" si="1621"/>
        <v xml:space="preserve"> </v>
      </c>
      <c r="CI2895" s="417" t="str">
        <f t="shared" si="1622"/>
        <v xml:space="preserve"> </v>
      </c>
      <c r="CJ2895" s="115"/>
      <c r="CK2895" s="115" t="str">
        <f t="shared" si="1623"/>
        <v xml:space="preserve"> </v>
      </c>
      <c r="CL2895" s="120" t="str">
        <f t="shared" si="1624"/>
        <v xml:space="preserve"> </v>
      </c>
      <c r="CM2895" s="417" t="str">
        <f t="shared" si="1626"/>
        <v xml:space="preserve"> </v>
      </c>
      <c r="IS2895" s="111">
        <v>164.9</v>
      </c>
    </row>
    <row r="2896" spans="2:253" s="74" customFormat="1" ht="17.100000000000001" hidden="1" customHeight="1" x14ac:dyDescent="0.25">
      <c r="B2896" s="504">
        <f>IF('Flanged Parts'!$AS$4=1,'Flanged Parts'!G22,0)</f>
        <v>0</v>
      </c>
      <c r="C2896" s="525">
        <v>24019.3</v>
      </c>
      <c r="D2896" s="526">
        <f t="shared" si="1627"/>
        <v>24019.3</v>
      </c>
      <c r="E2896" s="504" t="s">
        <v>876</v>
      </c>
      <c r="F2896" s="508" t="str">
        <f t="shared" si="1625"/>
        <v xml:space="preserve"> </v>
      </c>
      <c r="G2896" s="509" t="s">
        <v>465</v>
      </c>
      <c r="H2896" s="504" t="str">
        <f>IF('Flanged Parts'!$BB$6=1,"CS",IF('Flanged Parts'!$BB$6=2,"Glv",0))</f>
        <v>Glv</v>
      </c>
      <c r="I2896" s="1035" t="s">
        <v>888</v>
      </c>
      <c r="J2896" s="1036"/>
      <c r="K2896" s="516" t="s">
        <v>881</v>
      </c>
      <c r="L2896" s="535">
        <v>18</v>
      </c>
      <c r="M2896" s="532" t="s">
        <v>1700</v>
      </c>
      <c r="N2896" s="514">
        <f t="shared" si="1606"/>
        <v>315.48</v>
      </c>
      <c r="O2896" s="514">
        <f t="shared" si="1628"/>
        <v>0</v>
      </c>
      <c r="P2896" s="680">
        <f>'KB Duct Parts'!$AE$3</f>
        <v>0</v>
      </c>
      <c r="Q2896" s="681">
        <f t="shared" si="1601"/>
        <v>0</v>
      </c>
      <c r="R2896" s="682">
        <f t="shared" si="1602"/>
        <v>0</v>
      </c>
      <c r="S2896" s="716">
        <f t="shared" si="1607"/>
        <v>0.2</v>
      </c>
      <c r="T2896" s="679">
        <f t="shared" si="1603"/>
        <v>0</v>
      </c>
      <c r="U2896" s="679">
        <f t="shared" si="1604"/>
        <v>0</v>
      </c>
      <c r="Y2896" s="120"/>
      <c r="AD2896" s="81"/>
      <c r="AF2896" s="370">
        <v>18</v>
      </c>
      <c r="AG2896" s="374">
        <v>16</v>
      </c>
      <c r="AH2896" s="378">
        <v>14</v>
      </c>
      <c r="AI2896" s="381">
        <v>12</v>
      </c>
      <c r="AJ2896" s="386">
        <v>10</v>
      </c>
      <c r="AK2896" s="391"/>
      <c r="AL2896" s="386"/>
      <c r="AM2896" s="363">
        <f t="shared" si="1605"/>
        <v>1</v>
      </c>
      <c r="AN2896" s="578">
        <v>223.5</v>
      </c>
      <c r="AO2896" s="78">
        <f t="shared" si="1636"/>
        <v>321.83999999999997</v>
      </c>
      <c r="AP2896" s="78">
        <f t="shared" si="1631"/>
        <v>363.1875</v>
      </c>
      <c r="AQ2896" s="78">
        <f t="shared" si="1632"/>
        <v>514.04999999999995</v>
      </c>
      <c r="AR2896" s="78">
        <f t="shared" si="1633"/>
        <v>614.625</v>
      </c>
      <c r="AS2896" s="78">
        <f t="shared" si="1634"/>
        <v>0</v>
      </c>
      <c r="AT2896" s="78">
        <f t="shared" si="1635"/>
        <v>0</v>
      </c>
      <c r="AU2896" s="363" t="s">
        <v>717</v>
      </c>
      <c r="AV2896" s="393"/>
      <c r="AW2896" s="395"/>
      <c r="AX2896" s="395">
        <v>1.44</v>
      </c>
      <c r="AY2896" s="395">
        <v>1.625</v>
      </c>
      <c r="AZ2896" s="395">
        <v>2.2999999999999998</v>
      </c>
      <c r="BA2896" s="395">
        <v>2.75</v>
      </c>
      <c r="BB2896" s="395">
        <v>0</v>
      </c>
      <c r="BC2896" s="395">
        <v>0</v>
      </c>
      <c r="BD2896" s="115"/>
      <c r="BE2896" s="115"/>
      <c r="BF2896" s="115">
        <v>3</v>
      </c>
      <c r="BG2896" s="115">
        <v>19</v>
      </c>
      <c r="BH2896" s="423">
        <f t="shared" si="1629"/>
        <v>30.66</v>
      </c>
      <c r="BI2896" s="417">
        <f t="shared" si="1630"/>
        <v>91.98</v>
      </c>
      <c r="BJ2896" s="115"/>
      <c r="BK2896" s="115"/>
      <c r="BQ2896" s="74" t="str">
        <f t="shared" si="1608"/>
        <v>24019.3-(16)</v>
      </c>
      <c r="BR2896" s="120" t="str">
        <f t="shared" si="1609"/>
        <v>Flanged 30 deg Branch</v>
      </c>
      <c r="BS2896" s="120">
        <f t="shared" si="1610"/>
        <v>321.83999999999997</v>
      </c>
      <c r="BU2896" s="74" t="str">
        <f t="shared" si="1611"/>
        <v>24019.3-(14)</v>
      </c>
      <c r="BV2896" s="120" t="str">
        <f t="shared" si="1612"/>
        <v>Flanged 30 deg Branch</v>
      </c>
      <c r="BW2896" s="120">
        <f t="shared" si="1613"/>
        <v>363.1875</v>
      </c>
      <c r="BY2896" s="74" t="str">
        <f t="shared" si="1614"/>
        <v>24019.3-(12)</v>
      </c>
      <c r="BZ2896" s="120" t="str">
        <f t="shared" si="1615"/>
        <v>Flanged 30 deg Branch</v>
      </c>
      <c r="CA2896" s="120">
        <f t="shared" si="1616"/>
        <v>514.04999999999995</v>
      </c>
      <c r="CC2896" s="115" t="str">
        <f t="shared" si="1617"/>
        <v>24019.3-(10)</v>
      </c>
      <c r="CD2896" s="120" t="str">
        <f t="shared" si="1618"/>
        <v>Flanged 30 deg Branch</v>
      </c>
      <c r="CE2896" s="417">
        <f t="shared" si="1619"/>
        <v>614.625</v>
      </c>
      <c r="CF2896" s="115"/>
      <c r="CG2896" s="115" t="str">
        <f t="shared" si="1620"/>
        <v xml:space="preserve"> </v>
      </c>
      <c r="CH2896" s="120" t="str">
        <f t="shared" si="1621"/>
        <v xml:space="preserve"> </v>
      </c>
      <c r="CI2896" s="417" t="str">
        <f t="shared" si="1622"/>
        <v xml:space="preserve"> </v>
      </c>
      <c r="CJ2896" s="115"/>
      <c r="CK2896" s="115" t="str">
        <f t="shared" si="1623"/>
        <v xml:space="preserve"> </v>
      </c>
      <c r="CL2896" s="120" t="str">
        <f t="shared" si="1624"/>
        <v xml:space="preserve"> </v>
      </c>
      <c r="CM2896" s="417" t="str">
        <f t="shared" si="1626"/>
        <v xml:space="preserve"> </v>
      </c>
      <c r="IS2896" s="111">
        <v>178.6</v>
      </c>
    </row>
    <row r="2897" spans="2:253" s="74" customFormat="1" ht="17.100000000000001" hidden="1" customHeight="1" x14ac:dyDescent="0.25">
      <c r="B2897" s="504">
        <f>IF('Flanged Parts'!$AS$4=1,'Flanged Parts'!G23,0)</f>
        <v>0</v>
      </c>
      <c r="C2897" s="525">
        <v>24020.3</v>
      </c>
      <c r="D2897" s="526">
        <f t="shared" si="1627"/>
        <v>24020.3</v>
      </c>
      <c r="E2897" s="504" t="s">
        <v>877</v>
      </c>
      <c r="F2897" s="508" t="str">
        <f t="shared" si="1625"/>
        <v xml:space="preserve"> </v>
      </c>
      <c r="G2897" s="509" t="s">
        <v>465</v>
      </c>
      <c r="H2897" s="504" t="str">
        <f>IF('Flanged Parts'!$BB$6=1,"CS",IF('Flanged Parts'!$BB$6=2,"Glv",0))</f>
        <v>Glv</v>
      </c>
      <c r="I2897" s="1035" t="s">
        <v>888</v>
      </c>
      <c r="J2897" s="1036"/>
      <c r="K2897" s="516" t="s">
        <v>881</v>
      </c>
      <c r="L2897" s="535">
        <v>18</v>
      </c>
      <c r="M2897" s="532" t="s">
        <v>1700</v>
      </c>
      <c r="N2897" s="514">
        <f t="shared" si="1606"/>
        <v>345.09000000000003</v>
      </c>
      <c r="O2897" s="514">
        <f t="shared" si="1628"/>
        <v>0</v>
      </c>
      <c r="P2897" s="680">
        <f>'KB Duct Parts'!$AE$3</f>
        <v>0</v>
      </c>
      <c r="Q2897" s="681">
        <f t="shared" si="1601"/>
        <v>0</v>
      </c>
      <c r="R2897" s="682">
        <f t="shared" si="1602"/>
        <v>0</v>
      </c>
      <c r="S2897" s="716">
        <f t="shared" si="1607"/>
        <v>0.2</v>
      </c>
      <c r="T2897" s="679">
        <f t="shared" si="1603"/>
        <v>0</v>
      </c>
      <c r="U2897" s="679">
        <f t="shared" si="1604"/>
        <v>0</v>
      </c>
      <c r="Y2897" s="120"/>
      <c r="AD2897" s="81"/>
      <c r="AF2897" s="370">
        <v>18</v>
      </c>
      <c r="AG2897" s="374">
        <v>16</v>
      </c>
      <c r="AH2897" s="378">
        <v>14</v>
      </c>
      <c r="AI2897" s="381">
        <v>12</v>
      </c>
      <c r="AJ2897" s="386">
        <v>10</v>
      </c>
      <c r="AK2897" s="391"/>
      <c r="AL2897" s="386"/>
      <c r="AM2897" s="363">
        <f t="shared" si="1605"/>
        <v>1</v>
      </c>
      <c r="AN2897" s="578">
        <v>244.5</v>
      </c>
      <c r="AO2897" s="78">
        <f t="shared" si="1636"/>
        <v>352.08</v>
      </c>
      <c r="AP2897" s="78">
        <f t="shared" si="1631"/>
        <v>397.3125</v>
      </c>
      <c r="AQ2897" s="78">
        <f t="shared" si="1632"/>
        <v>562.34999999999991</v>
      </c>
      <c r="AR2897" s="78">
        <f t="shared" si="1633"/>
        <v>672.375</v>
      </c>
      <c r="AS2897" s="78">
        <f t="shared" si="1634"/>
        <v>0</v>
      </c>
      <c r="AT2897" s="78">
        <f t="shared" si="1635"/>
        <v>0</v>
      </c>
      <c r="AU2897" s="363" t="s">
        <v>717</v>
      </c>
      <c r="AV2897" s="393"/>
      <c r="AW2897" s="395"/>
      <c r="AX2897" s="395">
        <v>1.44</v>
      </c>
      <c r="AY2897" s="395">
        <v>1.625</v>
      </c>
      <c r="AZ2897" s="395">
        <v>2.2999999999999998</v>
      </c>
      <c r="BA2897" s="395">
        <v>2.75</v>
      </c>
      <c r="BB2897" s="395">
        <v>0</v>
      </c>
      <c r="BC2897" s="395">
        <v>0</v>
      </c>
      <c r="BD2897" s="115"/>
      <c r="BE2897" s="115"/>
      <c r="BF2897" s="115">
        <v>3</v>
      </c>
      <c r="BG2897" s="115">
        <v>20</v>
      </c>
      <c r="BH2897" s="423">
        <f t="shared" si="1629"/>
        <v>33.53</v>
      </c>
      <c r="BI2897" s="417">
        <f t="shared" si="1630"/>
        <v>100.59</v>
      </c>
      <c r="BJ2897" s="115"/>
      <c r="BK2897" s="115"/>
      <c r="BQ2897" s="74" t="str">
        <f t="shared" si="1608"/>
        <v>24020.3-(16)</v>
      </c>
      <c r="BR2897" s="120" t="str">
        <f t="shared" si="1609"/>
        <v>Flanged 30 deg Branch</v>
      </c>
      <c r="BS2897" s="120">
        <f t="shared" si="1610"/>
        <v>352.08</v>
      </c>
      <c r="BU2897" s="74" t="str">
        <f t="shared" si="1611"/>
        <v>24020.3-(14)</v>
      </c>
      <c r="BV2897" s="120" t="str">
        <f t="shared" si="1612"/>
        <v>Flanged 30 deg Branch</v>
      </c>
      <c r="BW2897" s="120">
        <f t="shared" si="1613"/>
        <v>397.3125</v>
      </c>
      <c r="BY2897" s="74" t="str">
        <f t="shared" si="1614"/>
        <v>24020.3-(12)</v>
      </c>
      <c r="BZ2897" s="120" t="str">
        <f t="shared" si="1615"/>
        <v>Flanged 30 deg Branch</v>
      </c>
      <c r="CA2897" s="120">
        <f t="shared" si="1616"/>
        <v>562.34999999999991</v>
      </c>
      <c r="CC2897" s="115" t="str">
        <f t="shared" si="1617"/>
        <v>24020.3-(10)</v>
      </c>
      <c r="CD2897" s="120" t="str">
        <f t="shared" si="1618"/>
        <v>Flanged 30 deg Branch</v>
      </c>
      <c r="CE2897" s="417">
        <f t="shared" si="1619"/>
        <v>672.375</v>
      </c>
      <c r="CF2897" s="115"/>
      <c r="CG2897" s="115" t="str">
        <f t="shared" si="1620"/>
        <v xml:space="preserve"> </v>
      </c>
      <c r="CH2897" s="120" t="str">
        <f t="shared" si="1621"/>
        <v xml:space="preserve"> </v>
      </c>
      <c r="CI2897" s="417" t="str">
        <f t="shared" si="1622"/>
        <v xml:space="preserve"> </v>
      </c>
      <c r="CJ2897" s="115"/>
      <c r="CK2897" s="115" t="str">
        <f t="shared" si="1623"/>
        <v xml:space="preserve"> </v>
      </c>
      <c r="CL2897" s="120" t="str">
        <f t="shared" si="1624"/>
        <v xml:space="preserve"> </v>
      </c>
      <c r="CM2897" s="417" t="str">
        <f t="shared" si="1626"/>
        <v xml:space="preserve"> </v>
      </c>
      <c r="IS2897" s="111">
        <v>192.7</v>
      </c>
    </row>
    <row r="2898" spans="2:253" s="74" customFormat="1" ht="17.100000000000001" hidden="1" customHeight="1" x14ac:dyDescent="0.25">
      <c r="B2898" s="504">
        <f>IF('Flanged Parts'!$AS$4=1,'Flanged Parts'!G24,0)</f>
        <v>0</v>
      </c>
      <c r="C2898" s="525">
        <v>24022.3</v>
      </c>
      <c r="D2898" s="526">
        <f t="shared" si="1627"/>
        <v>24022.3</v>
      </c>
      <c r="E2898" s="504" t="s">
        <v>878</v>
      </c>
      <c r="F2898" s="508" t="str">
        <f t="shared" si="1625"/>
        <v xml:space="preserve"> </v>
      </c>
      <c r="G2898" s="509" t="s">
        <v>465</v>
      </c>
      <c r="H2898" s="504" t="str">
        <f>IF('Flanged Parts'!$BB$6=1,"CS",IF('Flanged Parts'!$BB$6=2,"Glv",0))</f>
        <v>Glv</v>
      </c>
      <c r="I2898" s="1035" t="s">
        <v>888</v>
      </c>
      <c r="J2898" s="1036"/>
      <c r="K2898" s="516" t="s">
        <v>881</v>
      </c>
      <c r="L2898" s="535">
        <v>18</v>
      </c>
      <c r="M2898" s="532" t="s">
        <v>1700</v>
      </c>
      <c r="N2898" s="514">
        <f t="shared" si="1606"/>
        <v>422.98</v>
      </c>
      <c r="O2898" s="514">
        <f t="shared" si="1628"/>
        <v>0</v>
      </c>
      <c r="P2898" s="680">
        <f>'KB Duct Parts'!$AE$3</f>
        <v>0</v>
      </c>
      <c r="Q2898" s="681">
        <f t="shared" si="1601"/>
        <v>0</v>
      </c>
      <c r="R2898" s="682">
        <f t="shared" si="1602"/>
        <v>0</v>
      </c>
      <c r="S2898" s="716">
        <f t="shared" si="1607"/>
        <v>0.2</v>
      </c>
      <c r="T2898" s="679">
        <f t="shared" si="1603"/>
        <v>0</v>
      </c>
      <c r="U2898" s="679">
        <f t="shared" si="1604"/>
        <v>0</v>
      </c>
      <c r="Y2898" s="120"/>
      <c r="AD2898" s="81"/>
      <c r="AF2898" s="370">
        <v>18</v>
      </c>
      <c r="AG2898" s="374">
        <v>16</v>
      </c>
      <c r="AH2898" s="378">
        <v>14</v>
      </c>
      <c r="AI2898" s="381">
        <v>12</v>
      </c>
      <c r="AJ2898" s="386">
        <v>10</v>
      </c>
      <c r="AK2898" s="391"/>
      <c r="AL2898" s="386"/>
      <c r="AM2898" s="363">
        <f t="shared" si="1605"/>
        <v>1</v>
      </c>
      <c r="AN2898" s="578">
        <v>307</v>
      </c>
      <c r="AO2898" s="78">
        <f t="shared" si="1636"/>
        <v>442.08</v>
      </c>
      <c r="AP2898" s="78">
        <f t="shared" si="1631"/>
        <v>498.875</v>
      </c>
      <c r="AQ2898" s="78">
        <f t="shared" si="1632"/>
        <v>706.09999999999991</v>
      </c>
      <c r="AR2898" s="78">
        <f t="shared" si="1633"/>
        <v>844.25</v>
      </c>
      <c r="AS2898" s="78">
        <f t="shared" si="1634"/>
        <v>0</v>
      </c>
      <c r="AT2898" s="78">
        <f t="shared" si="1635"/>
        <v>0</v>
      </c>
      <c r="AU2898" s="363" t="s">
        <v>717</v>
      </c>
      <c r="AV2898" s="393"/>
      <c r="AW2898" s="395"/>
      <c r="AX2898" s="395">
        <v>1.44</v>
      </c>
      <c r="AY2898" s="395">
        <v>1.625</v>
      </c>
      <c r="AZ2898" s="395">
        <v>2.2999999999999998</v>
      </c>
      <c r="BA2898" s="395">
        <v>2.75</v>
      </c>
      <c r="BB2898" s="395">
        <v>0</v>
      </c>
      <c r="BC2898" s="395">
        <v>0</v>
      </c>
      <c r="BD2898" s="115"/>
      <c r="BE2898" s="115"/>
      <c r="BF2898" s="115">
        <v>3</v>
      </c>
      <c r="BG2898" s="115">
        <v>22</v>
      </c>
      <c r="BH2898" s="423">
        <f t="shared" si="1629"/>
        <v>38.659999999999997</v>
      </c>
      <c r="BI2898" s="417">
        <f t="shared" si="1630"/>
        <v>115.97999999999999</v>
      </c>
      <c r="BJ2898" s="115"/>
      <c r="BK2898" s="115"/>
      <c r="BQ2898" s="74" t="str">
        <f t="shared" si="1608"/>
        <v>24022.3-(16)</v>
      </c>
      <c r="BR2898" s="120" t="str">
        <f t="shared" si="1609"/>
        <v>Flanged 30 deg Branch</v>
      </c>
      <c r="BS2898" s="120">
        <f t="shared" si="1610"/>
        <v>442.08</v>
      </c>
      <c r="BU2898" s="74" t="str">
        <f t="shared" si="1611"/>
        <v>24022.3-(14)</v>
      </c>
      <c r="BV2898" s="120" t="str">
        <f t="shared" si="1612"/>
        <v>Flanged 30 deg Branch</v>
      </c>
      <c r="BW2898" s="120">
        <f t="shared" si="1613"/>
        <v>498.875</v>
      </c>
      <c r="BY2898" s="74" t="str">
        <f t="shared" si="1614"/>
        <v>24022.3-(12)</v>
      </c>
      <c r="BZ2898" s="120" t="str">
        <f t="shared" si="1615"/>
        <v>Flanged 30 deg Branch</v>
      </c>
      <c r="CA2898" s="120">
        <f t="shared" si="1616"/>
        <v>706.09999999999991</v>
      </c>
      <c r="CC2898" s="115" t="str">
        <f t="shared" si="1617"/>
        <v>24022.3-(10)</v>
      </c>
      <c r="CD2898" s="120" t="str">
        <f t="shared" si="1618"/>
        <v>Flanged 30 deg Branch</v>
      </c>
      <c r="CE2898" s="417">
        <f t="shared" si="1619"/>
        <v>844.25</v>
      </c>
      <c r="CF2898" s="115"/>
      <c r="CG2898" s="115" t="str">
        <f t="shared" si="1620"/>
        <v xml:space="preserve"> </v>
      </c>
      <c r="CH2898" s="120" t="str">
        <f t="shared" si="1621"/>
        <v xml:space="preserve"> </v>
      </c>
      <c r="CI2898" s="417" t="str">
        <f t="shared" si="1622"/>
        <v xml:space="preserve"> </v>
      </c>
      <c r="CJ2898" s="115"/>
      <c r="CK2898" s="115" t="str">
        <f t="shared" si="1623"/>
        <v xml:space="preserve"> </v>
      </c>
      <c r="CL2898" s="120" t="str">
        <f t="shared" si="1624"/>
        <v xml:space="preserve"> </v>
      </c>
      <c r="CM2898" s="417" t="str">
        <f t="shared" si="1626"/>
        <v xml:space="preserve"> </v>
      </c>
      <c r="IS2898" s="111">
        <v>233.1</v>
      </c>
    </row>
    <row r="2899" spans="2:253" s="74" customFormat="1" ht="17.100000000000001" hidden="1" customHeight="1" x14ac:dyDescent="0.25">
      <c r="B2899" s="504">
        <f>IF('Flanged Parts'!$AS$4=1,'Flanged Parts'!G25,0)</f>
        <v>0</v>
      </c>
      <c r="C2899" s="525">
        <v>24024.3</v>
      </c>
      <c r="D2899" s="526">
        <f t="shared" si="1627"/>
        <v>24024.3</v>
      </c>
      <c r="E2899" s="504" t="s">
        <v>1338</v>
      </c>
      <c r="F2899" s="508" t="str">
        <f t="shared" si="1625"/>
        <v xml:space="preserve"> </v>
      </c>
      <c r="G2899" s="509" t="s">
        <v>465</v>
      </c>
      <c r="H2899" s="504" t="str">
        <f>IF('Flanged Parts'!$BB$6=1,"CS",IF('Flanged Parts'!$BB$6=2,"Glv",0))</f>
        <v>Glv</v>
      </c>
      <c r="I2899" s="1035" t="s">
        <v>888</v>
      </c>
      <c r="J2899" s="1036"/>
      <c r="K2899" s="516" t="s">
        <v>881</v>
      </c>
      <c r="L2899" s="535">
        <v>18</v>
      </c>
      <c r="M2899" s="532" t="s">
        <v>1700</v>
      </c>
      <c r="N2899" s="514">
        <f t="shared" si="1606"/>
        <v>463.17</v>
      </c>
      <c r="O2899" s="514">
        <f t="shared" si="1628"/>
        <v>0</v>
      </c>
      <c r="P2899" s="680">
        <f>'KB Duct Parts'!$AE$3</f>
        <v>0</v>
      </c>
      <c r="Q2899" s="681">
        <f t="shared" si="1601"/>
        <v>0</v>
      </c>
      <c r="R2899" s="682">
        <f t="shared" si="1602"/>
        <v>0</v>
      </c>
      <c r="S2899" s="716">
        <f t="shared" si="1607"/>
        <v>0.2</v>
      </c>
      <c r="T2899" s="679">
        <f t="shared" si="1603"/>
        <v>0</v>
      </c>
      <c r="U2899" s="679">
        <f t="shared" si="1604"/>
        <v>0</v>
      </c>
      <c r="Y2899" s="120"/>
      <c r="AD2899" s="81"/>
      <c r="AF2899" s="370">
        <v>18</v>
      </c>
      <c r="AG2899" s="374">
        <v>16</v>
      </c>
      <c r="AH2899" s="378">
        <v>14</v>
      </c>
      <c r="AI2899" s="381">
        <v>12</v>
      </c>
      <c r="AJ2899" s="386">
        <v>10</v>
      </c>
      <c r="AK2899" s="391"/>
      <c r="AL2899" s="386"/>
      <c r="AM2899" s="363">
        <f t="shared" si="1605"/>
        <v>1</v>
      </c>
      <c r="AN2899" s="578">
        <v>340.8</v>
      </c>
      <c r="AO2899" s="78">
        <f t="shared" si="1636"/>
        <v>449.85600000000005</v>
      </c>
      <c r="AP2899" s="78">
        <f t="shared" si="1631"/>
        <v>509.49600000000004</v>
      </c>
      <c r="AQ2899" s="78">
        <f t="shared" si="1632"/>
        <v>783.83999999999992</v>
      </c>
      <c r="AR2899" s="78">
        <f t="shared" si="1633"/>
        <v>937.2</v>
      </c>
      <c r="AS2899" s="78">
        <f t="shared" si="1634"/>
        <v>0</v>
      </c>
      <c r="AT2899" s="78">
        <f t="shared" si="1635"/>
        <v>0</v>
      </c>
      <c r="AU2899" s="363" t="s">
        <v>717</v>
      </c>
      <c r="AV2899" s="393"/>
      <c r="AW2899" s="395"/>
      <c r="AX2899" s="395">
        <v>1.32</v>
      </c>
      <c r="AY2899" s="395">
        <v>1.4950000000000001</v>
      </c>
      <c r="AZ2899" s="395">
        <v>2.2999999999999998</v>
      </c>
      <c r="BA2899" s="395">
        <v>2.75</v>
      </c>
      <c r="BB2899" s="395">
        <v>0</v>
      </c>
      <c r="BC2899" s="395">
        <v>0</v>
      </c>
      <c r="BD2899" s="115"/>
      <c r="BE2899" s="115"/>
      <c r="BF2899" s="115">
        <v>3</v>
      </c>
      <c r="BG2899" s="115">
        <v>24</v>
      </c>
      <c r="BH2899" s="423">
        <f t="shared" si="1629"/>
        <v>40.79</v>
      </c>
      <c r="BI2899" s="417">
        <f t="shared" si="1630"/>
        <v>122.37</v>
      </c>
      <c r="BJ2899" s="115"/>
      <c r="BK2899" s="115"/>
      <c r="BQ2899" s="74" t="str">
        <f t="shared" si="1608"/>
        <v>24024.3-(16)</v>
      </c>
      <c r="BR2899" s="120" t="str">
        <f t="shared" si="1609"/>
        <v>Flanged 30 deg Branch</v>
      </c>
      <c r="BS2899" s="120">
        <f t="shared" si="1610"/>
        <v>449.85600000000005</v>
      </c>
      <c r="BU2899" s="74" t="str">
        <f t="shared" si="1611"/>
        <v>24024.3-(14)</v>
      </c>
      <c r="BV2899" s="120" t="str">
        <f t="shared" si="1612"/>
        <v>Flanged 30 deg Branch</v>
      </c>
      <c r="BW2899" s="120">
        <f t="shared" si="1613"/>
        <v>509.49600000000004</v>
      </c>
      <c r="BY2899" s="74" t="str">
        <f t="shared" si="1614"/>
        <v>24024.3-(12)</v>
      </c>
      <c r="BZ2899" s="120" t="str">
        <f t="shared" si="1615"/>
        <v>Flanged 30 deg Branch</v>
      </c>
      <c r="CA2899" s="120">
        <f t="shared" si="1616"/>
        <v>783.83999999999992</v>
      </c>
      <c r="CC2899" s="115" t="str">
        <f t="shared" si="1617"/>
        <v>24024.3-(10)</v>
      </c>
      <c r="CD2899" s="120" t="str">
        <f t="shared" si="1618"/>
        <v>Flanged 30 deg Branch</v>
      </c>
      <c r="CE2899" s="417">
        <f t="shared" si="1619"/>
        <v>937.2</v>
      </c>
      <c r="CF2899" s="115"/>
      <c r="CG2899" s="115" t="str">
        <f t="shared" si="1620"/>
        <v xml:space="preserve"> </v>
      </c>
      <c r="CH2899" s="120" t="str">
        <f t="shared" si="1621"/>
        <v xml:space="preserve"> </v>
      </c>
      <c r="CI2899" s="417" t="str">
        <f t="shared" si="1622"/>
        <v xml:space="preserve"> </v>
      </c>
      <c r="CJ2899" s="115"/>
      <c r="CK2899" s="115" t="str">
        <f t="shared" si="1623"/>
        <v xml:space="preserve"> </v>
      </c>
      <c r="CL2899" s="120" t="str">
        <f t="shared" si="1624"/>
        <v xml:space="preserve"> </v>
      </c>
      <c r="CM2899" s="417" t="str">
        <f t="shared" si="1626"/>
        <v xml:space="preserve"> </v>
      </c>
      <c r="IS2899" s="111">
        <v>251.1</v>
      </c>
    </row>
    <row r="2900" spans="2:253" s="74" customFormat="1" ht="17.100000000000001" hidden="1" customHeight="1" x14ac:dyDescent="0.25">
      <c r="B2900" s="504">
        <f>IF('Flanged Parts'!$AS$4=1,'Flanged Parts'!G26,0)</f>
        <v>0</v>
      </c>
      <c r="C2900" s="525">
        <v>24026.3</v>
      </c>
      <c r="D2900" s="526">
        <f t="shared" si="1627"/>
        <v>24026.3</v>
      </c>
      <c r="E2900" s="504" t="s">
        <v>1339</v>
      </c>
      <c r="F2900" s="508" t="str">
        <f t="shared" si="1625"/>
        <v xml:space="preserve"> </v>
      </c>
      <c r="G2900" s="509" t="s">
        <v>465</v>
      </c>
      <c r="H2900" s="504" t="str">
        <f>IF('Flanged Parts'!$BB$6=1,"CS",IF('Flanged Parts'!$BB$6=2,"Glv",0))</f>
        <v>Glv</v>
      </c>
      <c r="I2900" s="1035" t="s">
        <v>888</v>
      </c>
      <c r="J2900" s="1036"/>
      <c r="K2900" s="516" t="s">
        <v>881</v>
      </c>
      <c r="L2900" s="535">
        <v>16</v>
      </c>
      <c r="M2900" s="532" t="s">
        <v>1700</v>
      </c>
      <c r="N2900" s="514">
        <f t="shared" si="1606"/>
        <v>664.68000000000006</v>
      </c>
      <c r="O2900" s="514">
        <f t="shared" si="1628"/>
        <v>0</v>
      </c>
      <c r="P2900" s="680">
        <f>'KB Duct Parts'!$AE$3</f>
        <v>0</v>
      </c>
      <c r="Q2900" s="681">
        <f t="shared" si="1601"/>
        <v>0</v>
      </c>
      <c r="R2900" s="682">
        <f t="shared" si="1602"/>
        <v>0</v>
      </c>
      <c r="S2900" s="716">
        <f t="shared" si="1607"/>
        <v>0.2</v>
      </c>
      <c r="T2900" s="679">
        <f t="shared" si="1603"/>
        <v>0</v>
      </c>
      <c r="U2900" s="679">
        <f t="shared" si="1604"/>
        <v>0</v>
      </c>
      <c r="Y2900" s="120"/>
      <c r="AD2900" s="81"/>
      <c r="AF2900" s="370">
        <v>16</v>
      </c>
      <c r="AG2900" s="374">
        <v>14</v>
      </c>
      <c r="AH2900" s="378">
        <v>12</v>
      </c>
      <c r="AI2900" s="381">
        <v>10</v>
      </c>
      <c r="AJ2900" s="386"/>
      <c r="AK2900" s="391"/>
      <c r="AL2900" s="386"/>
      <c r="AM2900" s="363">
        <f t="shared" si="1605"/>
        <v>1</v>
      </c>
      <c r="AN2900" s="578">
        <v>480.6</v>
      </c>
      <c r="AO2900" s="78">
        <f t="shared" si="1636"/>
        <v>565.99134396355362</v>
      </c>
      <c r="AP2900" s="78">
        <f t="shared" si="1631"/>
        <v>663.22799999999995</v>
      </c>
      <c r="AQ2900" s="78">
        <f t="shared" si="1632"/>
        <v>759.34800000000007</v>
      </c>
      <c r="AR2900" s="78">
        <f t="shared" si="1633"/>
        <v>0</v>
      </c>
      <c r="AS2900" s="78">
        <f t="shared" si="1634"/>
        <v>0</v>
      </c>
      <c r="AT2900" s="78">
        <f t="shared" si="1635"/>
        <v>0</v>
      </c>
      <c r="AU2900"/>
      <c r="AV2900" s="393"/>
      <c r="AW2900" s="395"/>
      <c r="AX2900" s="395">
        <v>1.1776765375854215</v>
      </c>
      <c r="AY2900" s="395">
        <v>1.38</v>
      </c>
      <c r="AZ2900" s="395">
        <v>1.58</v>
      </c>
      <c r="BA2900" s="395">
        <v>0</v>
      </c>
      <c r="BB2900" s="395">
        <v>0</v>
      </c>
      <c r="BC2900" s="395">
        <v>0</v>
      </c>
      <c r="BD2900" s="115"/>
      <c r="BE2900" s="115"/>
      <c r="BF2900" s="115">
        <v>3</v>
      </c>
      <c r="BG2900" s="115">
        <v>26</v>
      </c>
      <c r="BH2900" s="423">
        <f t="shared" ref="BH2900:BH2931" si="1637">IF(H2900="CS",VLOOKUP(BG2900,$BJ$2344:$BK$2374,2),IF(H2900="Glv",VLOOKUP(BG2900,$BJ$2344:$BL$2374,3),0))</f>
        <v>61.36</v>
      </c>
      <c r="BI2900" s="417">
        <f t="shared" ref="BI2900:BI2931" si="1638">BF2900*BH2900</f>
        <v>184.07999999999998</v>
      </c>
      <c r="BJ2900" s="115"/>
      <c r="BK2900" s="115"/>
      <c r="BQ2900" s="74" t="str">
        <f t="shared" si="1608"/>
        <v>24026.3-(14)</v>
      </c>
      <c r="BR2900" s="120" t="str">
        <f t="shared" si="1609"/>
        <v>Flanged 30 deg Branch</v>
      </c>
      <c r="BS2900" s="120">
        <f t="shared" si="1610"/>
        <v>565.99134396355362</v>
      </c>
      <c r="BU2900" s="74" t="str">
        <f t="shared" si="1611"/>
        <v>24026.3-(12)</v>
      </c>
      <c r="BV2900" s="120" t="str">
        <f t="shared" si="1612"/>
        <v>Flanged 30 deg Branch</v>
      </c>
      <c r="BW2900" s="120">
        <f t="shared" si="1613"/>
        <v>663.22799999999995</v>
      </c>
      <c r="BY2900" s="74" t="str">
        <f t="shared" si="1614"/>
        <v>24026.3-(10)</v>
      </c>
      <c r="BZ2900" s="120" t="str">
        <f t="shared" si="1615"/>
        <v>Flanged 30 deg Branch</v>
      </c>
      <c r="CA2900" s="120">
        <f t="shared" si="1616"/>
        <v>759.34800000000007</v>
      </c>
      <c r="CC2900" s="115" t="str">
        <f t="shared" si="1617"/>
        <v xml:space="preserve"> </v>
      </c>
      <c r="CD2900" s="120" t="str">
        <f t="shared" si="1618"/>
        <v xml:space="preserve"> </v>
      </c>
      <c r="CE2900" s="417" t="str">
        <f t="shared" si="1619"/>
        <v xml:space="preserve"> </v>
      </c>
      <c r="CF2900" s="115"/>
      <c r="CG2900" s="115" t="str">
        <f t="shared" si="1620"/>
        <v xml:space="preserve"> </v>
      </c>
      <c r="CH2900" s="120" t="str">
        <f t="shared" si="1621"/>
        <v xml:space="preserve"> </v>
      </c>
      <c r="CI2900" s="417" t="str">
        <f t="shared" si="1622"/>
        <v xml:space="preserve"> </v>
      </c>
      <c r="CJ2900" s="115"/>
      <c r="CK2900" s="115" t="str">
        <f t="shared" si="1623"/>
        <v xml:space="preserve"> </v>
      </c>
      <c r="CL2900" s="120" t="str">
        <f t="shared" si="1624"/>
        <v xml:space="preserve"> </v>
      </c>
      <c r="CM2900" s="417" t="str">
        <f t="shared" si="1626"/>
        <v xml:space="preserve"> </v>
      </c>
      <c r="IS2900" s="111">
        <v>271.89999999999998</v>
      </c>
    </row>
    <row r="2901" spans="2:253" s="74" customFormat="1" ht="17.100000000000001" hidden="1" customHeight="1" x14ac:dyDescent="0.25">
      <c r="B2901" s="504">
        <f>IF('Flanged Parts'!$AS$4=1,'Flanged Parts'!G27,0)</f>
        <v>0</v>
      </c>
      <c r="C2901" s="525">
        <v>24028.3</v>
      </c>
      <c r="D2901" s="526">
        <f t="shared" si="1627"/>
        <v>24028.3</v>
      </c>
      <c r="E2901" s="504" t="s">
        <v>1340</v>
      </c>
      <c r="F2901" s="508" t="str">
        <f t="shared" si="1625"/>
        <v xml:space="preserve"> </v>
      </c>
      <c r="G2901" s="509" t="s">
        <v>465</v>
      </c>
      <c r="H2901" s="504" t="str">
        <f>IF('Flanged Parts'!$BB$6=1,"CS",IF('Flanged Parts'!$BB$6=2,"Glv",0))</f>
        <v>Glv</v>
      </c>
      <c r="I2901" s="1035" t="s">
        <v>888</v>
      </c>
      <c r="J2901" s="1036"/>
      <c r="K2901" s="516" t="s">
        <v>881</v>
      </c>
      <c r="L2901" s="535">
        <v>16</v>
      </c>
      <c r="M2901" s="532" t="s">
        <v>1700</v>
      </c>
      <c r="N2901" s="514">
        <f t="shared" si="1606"/>
        <v>699.03</v>
      </c>
      <c r="O2901" s="514">
        <f t="shared" si="1628"/>
        <v>0</v>
      </c>
      <c r="P2901" s="680">
        <f>'KB Duct Parts'!$AE$3</f>
        <v>0</v>
      </c>
      <c r="Q2901" s="681">
        <f t="shared" si="1601"/>
        <v>0</v>
      </c>
      <c r="R2901" s="682">
        <f t="shared" si="1602"/>
        <v>0</v>
      </c>
      <c r="S2901" s="716">
        <f t="shared" si="1607"/>
        <v>0.2</v>
      </c>
      <c r="T2901" s="679">
        <f t="shared" si="1603"/>
        <v>0</v>
      </c>
      <c r="U2901" s="679">
        <f t="shared" si="1604"/>
        <v>0</v>
      </c>
      <c r="Y2901" s="120"/>
      <c r="AD2901" s="81"/>
      <c r="AF2901" s="370">
        <v>16</v>
      </c>
      <c r="AG2901" s="374">
        <v>14</v>
      </c>
      <c r="AH2901" s="378">
        <v>12</v>
      </c>
      <c r="AI2901" s="381">
        <v>10</v>
      </c>
      <c r="AJ2901" s="386"/>
      <c r="AK2901" s="391"/>
      <c r="AL2901" s="386"/>
      <c r="AM2901" s="363">
        <f t="shared" si="1605"/>
        <v>1</v>
      </c>
      <c r="AN2901" s="578">
        <v>508.8</v>
      </c>
      <c r="AO2901" s="78">
        <f t="shared" si="1636"/>
        <v>599.20182232346247</v>
      </c>
      <c r="AP2901" s="78">
        <f t="shared" si="1631"/>
        <v>702.14400000000001</v>
      </c>
      <c r="AQ2901" s="78">
        <f t="shared" si="1632"/>
        <v>803.90400000000011</v>
      </c>
      <c r="AR2901" s="78">
        <f t="shared" si="1633"/>
        <v>0</v>
      </c>
      <c r="AS2901" s="78">
        <f t="shared" si="1634"/>
        <v>0</v>
      </c>
      <c r="AT2901" s="78">
        <f t="shared" si="1635"/>
        <v>0</v>
      </c>
      <c r="AU2901"/>
      <c r="AV2901" s="393"/>
      <c r="AW2901" s="395"/>
      <c r="AX2901" s="395">
        <v>1.1776765375854215</v>
      </c>
      <c r="AY2901" s="395">
        <v>1.38</v>
      </c>
      <c r="AZ2901" s="395">
        <v>1.58</v>
      </c>
      <c r="BA2901" s="395">
        <v>0</v>
      </c>
      <c r="BB2901" s="395">
        <v>0</v>
      </c>
      <c r="BC2901" s="395">
        <v>0</v>
      </c>
      <c r="BD2901" s="115"/>
      <c r="BE2901" s="115"/>
      <c r="BF2901" s="115">
        <v>3</v>
      </c>
      <c r="BG2901" s="115">
        <v>28</v>
      </c>
      <c r="BH2901" s="423">
        <f t="shared" si="1637"/>
        <v>63.41</v>
      </c>
      <c r="BI2901" s="417">
        <f t="shared" si="1638"/>
        <v>190.23</v>
      </c>
      <c r="BJ2901" s="115"/>
      <c r="BK2901" s="115"/>
      <c r="BQ2901" s="74" t="str">
        <f t="shared" si="1608"/>
        <v>24028.3-(14)</v>
      </c>
      <c r="BR2901" s="120" t="str">
        <f t="shared" si="1609"/>
        <v>Flanged 30 deg Branch</v>
      </c>
      <c r="BS2901" s="120">
        <f t="shared" si="1610"/>
        <v>599.20182232346247</v>
      </c>
      <c r="BU2901" s="74" t="str">
        <f t="shared" si="1611"/>
        <v>24028.3-(12)</v>
      </c>
      <c r="BV2901" s="120" t="str">
        <f t="shared" si="1612"/>
        <v>Flanged 30 deg Branch</v>
      </c>
      <c r="BW2901" s="120">
        <f t="shared" si="1613"/>
        <v>702.14400000000001</v>
      </c>
      <c r="BY2901" s="74" t="str">
        <f t="shared" si="1614"/>
        <v>24028.3-(10)</v>
      </c>
      <c r="BZ2901" s="120" t="str">
        <f t="shared" si="1615"/>
        <v>Flanged 30 deg Branch</v>
      </c>
      <c r="CA2901" s="120">
        <f t="shared" si="1616"/>
        <v>803.90400000000011</v>
      </c>
      <c r="CC2901" s="115" t="str">
        <f t="shared" si="1617"/>
        <v xml:space="preserve"> </v>
      </c>
      <c r="CD2901" s="120" t="str">
        <f t="shared" si="1618"/>
        <v xml:space="preserve"> </v>
      </c>
      <c r="CE2901" s="417" t="str">
        <f t="shared" si="1619"/>
        <v xml:space="preserve"> </v>
      </c>
      <c r="CF2901" s="115"/>
      <c r="CG2901" s="115" t="str">
        <f t="shared" si="1620"/>
        <v xml:space="preserve"> </v>
      </c>
      <c r="CH2901" s="120" t="str">
        <f t="shared" si="1621"/>
        <v xml:space="preserve"> </v>
      </c>
      <c r="CI2901" s="417" t="str">
        <f t="shared" si="1622"/>
        <v xml:space="preserve"> </v>
      </c>
      <c r="CJ2901" s="115"/>
      <c r="CK2901" s="115" t="str">
        <f t="shared" si="1623"/>
        <v xml:space="preserve"> </v>
      </c>
      <c r="CL2901" s="120" t="str">
        <f t="shared" si="1624"/>
        <v xml:space="preserve"> </v>
      </c>
      <c r="CM2901" s="417" t="str">
        <f t="shared" si="1626"/>
        <v xml:space="preserve"> </v>
      </c>
      <c r="IS2901" s="111">
        <v>292.8</v>
      </c>
    </row>
    <row r="2902" spans="2:253" s="74" customFormat="1" ht="17.100000000000001" hidden="1" customHeight="1" x14ac:dyDescent="0.25">
      <c r="B2902" s="504">
        <f>IF('Flanged Parts'!$AS$4=1,'Flanged Parts'!G28,0)</f>
        <v>0</v>
      </c>
      <c r="C2902" s="525">
        <v>24030.3</v>
      </c>
      <c r="D2902" s="526">
        <f t="shared" si="1627"/>
        <v>24030.3</v>
      </c>
      <c r="E2902" s="504" t="s">
        <v>1341</v>
      </c>
      <c r="F2902" s="508" t="str">
        <f t="shared" si="1625"/>
        <v xml:space="preserve"> </v>
      </c>
      <c r="G2902" s="509" t="s">
        <v>465</v>
      </c>
      <c r="H2902" s="504" t="str">
        <f>IF('Flanged Parts'!$BB$6=1,"CS",IF('Flanged Parts'!$BB$6=2,"Glv",0))</f>
        <v>Glv</v>
      </c>
      <c r="I2902" s="1035" t="s">
        <v>888</v>
      </c>
      <c r="J2902" s="1036"/>
      <c r="K2902" s="516" t="s">
        <v>881</v>
      </c>
      <c r="L2902" s="535">
        <v>16</v>
      </c>
      <c r="M2902" s="532" t="s">
        <v>1700</v>
      </c>
      <c r="N2902" s="514">
        <f t="shared" si="1606"/>
        <v>738.07999999999993</v>
      </c>
      <c r="O2902" s="514">
        <f t="shared" si="1628"/>
        <v>0</v>
      </c>
      <c r="P2902" s="680">
        <f>'KB Duct Parts'!$AE$3</f>
        <v>0</v>
      </c>
      <c r="Q2902" s="681">
        <f t="shared" si="1601"/>
        <v>0</v>
      </c>
      <c r="R2902" s="682">
        <f t="shared" si="1602"/>
        <v>0</v>
      </c>
      <c r="S2902" s="716">
        <f t="shared" si="1607"/>
        <v>0.2</v>
      </c>
      <c r="T2902" s="679">
        <f t="shared" si="1603"/>
        <v>0</v>
      </c>
      <c r="U2902" s="679">
        <f t="shared" si="1604"/>
        <v>0</v>
      </c>
      <c r="Y2902" s="120"/>
      <c r="AD2902" s="81"/>
      <c r="AF2902" s="370">
        <v>16</v>
      </c>
      <c r="AG2902" s="374">
        <v>14</v>
      </c>
      <c r="AH2902" s="378">
        <v>12</v>
      </c>
      <c r="AI2902" s="381">
        <v>10</v>
      </c>
      <c r="AJ2902" s="386"/>
      <c r="AK2902" s="391"/>
      <c r="AL2902" s="386"/>
      <c r="AM2902" s="363">
        <f t="shared" si="1605"/>
        <v>1</v>
      </c>
      <c r="AN2902" s="578">
        <v>534.79999999999995</v>
      </c>
      <c r="AO2902" s="78">
        <f t="shared" si="1636"/>
        <v>629.82141230068339</v>
      </c>
      <c r="AP2902" s="78">
        <f t="shared" si="1631"/>
        <v>738.02399999999989</v>
      </c>
      <c r="AQ2902" s="78">
        <f t="shared" si="1632"/>
        <v>844.98399999999992</v>
      </c>
      <c r="AR2902" s="78">
        <f t="shared" si="1633"/>
        <v>0</v>
      </c>
      <c r="AS2902" s="78">
        <f t="shared" si="1634"/>
        <v>0</v>
      </c>
      <c r="AT2902" s="78">
        <f t="shared" si="1635"/>
        <v>0</v>
      </c>
      <c r="AU2902"/>
      <c r="AV2902" s="393"/>
      <c r="AW2902" s="395"/>
      <c r="AX2902" s="395">
        <v>1.1776765375854215</v>
      </c>
      <c r="AY2902" s="395">
        <v>1.38</v>
      </c>
      <c r="AZ2902" s="395">
        <v>1.58</v>
      </c>
      <c r="BA2902" s="395">
        <v>0</v>
      </c>
      <c r="BB2902" s="395">
        <v>0</v>
      </c>
      <c r="BC2902" s="395">
        <v>0</v>
      </c>
      <c r="BD2902" s="115"/>
      <c r="BE2902" s="115"/>
      <c r="BF2902" s="115">
        <v>3</v>
      </c>
      <c r="BG2902" s="115">
        <v>30</v>
      </c>
      <c r="BH2902" s="423">
        <f t="shared" si="1637"/>
        <v>67.760000000000005</v>
      </c>
      <c r="BI2902" s="417">
        <f t="shared" si="1638"/>
        <v>203.28000000000003</v>
      </c>
      <c r="BJ2902" s="115"/>
      <c r="BK2902" s="115"/>
      <c r="BQ2902" s="74" t="str">
        <f t="shared" si="1608"/>
        <v>24030.3-(14)</v>
      </c>
      <c r="BR2902" s="120" t="str">
        <f t="shared" si="1609"/>
        <v>Flanged 30 deg Branch</v>
      </c>
      <c r="BS2902" s="120">
        <f t="shared" si="1610"/>
        <v>629.82141230068339</v>
      </c>
      <c r="BU2902" s="74" t="str">
        <f t="shared" si="1611"/>
        <v>24030.3-(12)</v>
      </c>
      <c r="BV2902" s="120" t="str">
        <f t="shared" si="1612"/>
        <v>Flanged 30 deg Branch</v>
      </c>
      <c r="BW2902" s="120">
        <f t="shared" si="1613"/>
        <v>738.02399999999989</v>
      </c>
      <c r="BY2902" s="74" t="str">
        <f t="shared" si="1614"/>
        <v>24030.3-(10)</v>
      </c>
      <c r="BZ2902" s="120" t="str">
        <f t="shared" si="1615"/>
        <v>Flanged 30 deg Branch</v>
      </c>
      <c r="CA2902" s="120">
        <f t="shared" si="1616"/>
        <v>844.98399999999992</v>
      </c>
      <c r="CC2902" s="115" t="str">
        <f t="shared" si="1617"/>
        <v xml:space="preserve"> </v>
      </c>
      <c r="CD2902" s="120" t="str">
        <f t="shared" si="1618"/>
        <v xml:space="preserve"> </v>
      </c>
      <c r="CE2902" s="417" t="str">
        <f t="shared" si="1619"/>
        <v xml:space="preserve"> </v>
      </c>
      <c r="CF2902" s="115"/>
      <c r="CG2902" s="115" t="str">
        <f t="shared" si="1620"/>
        <v xml:space="preserve"> </v>
      </c>
      <c r="CH2902" s="120" t="str">
        <f t="shared" si="1621"/>
        <v xml:space="preserve"> </v>
      </c>
      <c r="CI2902" s="417" t="str">
        <f t="shared" si="1622"/>
        <v xml:space="preserve"> </v>
      </c>
      <c r="CJ2902" s="115"/>
      <c r="CK2902" s="115" t="str">
        <f t="shared" si="1623"/>
        <v xml:space="preserve"> </v>
      </c>
      <c r="CL2902" s="120" t="str">
        <f t="shared" si="1624"/>
        <v xml:space="preserve"> </v>
      </c>
      <c r="CM2902" s="417" t="str">
        <f t="shared" si="1626"/>
        <v xml:space="preserve"> </v>
      </c>
      <c r="IS2902" s="111">
        <v>313.8</v>
      </c>
    </row>
    <row r="2903" spans="2:253" s="74" customFormat="1" ht="17.100000000000001" hidden="1" customHeight="1" x14ac:dyDescent="0.25">
      <c r="B2903" s="504">
        <f>IF('Flanged Parts'!$AS$4=1,'Flanged Parts'!G29,0)</f>
        <v>0</v>
      </c>
      <c r="C2903" s="525">
        <v>24032.3</v>
      </c>
      <c r="D2903" s="526">
        <f t="shared" si="1627"/>
        <v>24032.3</v>
      </c>
      <c r="E2903" s="504" t="s">
        <v>1342</v>
      </c>
      <c r="F2903" s="508" t="str">
        <f t="shared" si="1625"/>
        <v xml:space="preserve"> </v>
      </c>
      <c r="G2903" s="509" t="s">
        <v>465</v>
      </c>
      <c r="H2903" s="504" t="str">
        <f>IF('Flanged Parts'!$BB$6=1,"CS",IF('Flanged Parts'!$BB$6=2,"Glv",0))</f>
        <v>Glv</v>
      </c>
      <c r="I2903" s="1035" t="s">
        <v>888</v>
      </c>
      <c r="J2903" s="1036"/>
      <c r="K2903" s="516" t="s">
        <v>881</v>
      </c>
      <c r="L2903" s="535">
        <v>16</v>
      </c>
      <c r="M2903" s="532" t="s">
        <v>1700</v>
      </c>
      <c r="N2903" s="514">
        <f t="shared" si="1606"/>
        <v>859.1400000000001</v>
      </c>
      <c r="O2903" s="514">
        <f t="shared" si="1628"/>
        <v>0</v>
      </c>
      <c r="P2903" s="680">
        <f>'KB Duct Parts'!$AE$3</f>
        <v>0</v>
      </c>
      <c r="Q2903" s="681">
        <f t="shared" si="1601"/>
        <v>0</v>
      </c>
      <c r="R2903" s="682">
        <f t="shared" si="1602"/>
        <v>0</v>
      </c>
      <c r="S2903" s="716">
        <f t="shared" si="1607"/>
        <v>0.2</v>
      </c>
      <c r="T2903" s="679">
        <f t="shared" si="1603"/>
        <v>0</v>
      </c>
      <c r="U2903" s="679">
        <f t="shared" si="1604"/>
        <v>0</v>
      </c>
      <c r="Y2903" s="120"/>
      <c r="AD2903" s="81"/>
      <c r="AF2903" s="370">
        <v>16</v>
      </c>
      <c r="AG2903" s="374">
        <v>14</v>
      </c>
      <c r="AH2903" s="378">
        <v>12</v>
      </c>
      <c r="AI2903" s="381">
        <v>10</v>
      </c>
      <c r="AJ2903" s="386"/>
      <c r="AK2903" s="391"/>
      <c r="AL2903" s="386"/>
      <c r="AM2903" s="363">
        <f t="shared" si="1605"/>
        <v>1</v>
      </c>
      <c r="AN2903" s="578">
        <v>633.6</v>
      </c>
      <c r="AO2903" s="78">
        <f t="shared" si="1636"/>
        <v>746.17585421412309</v>
      </c>
      <c r="AP2903" s="78">
        <f t="shared" si="1631"/>
        <v>874.36799999999994</v>
      </c>
      <c r="AQ2903" s="78">
        <f t="shared" si="1632"/>
        <v>1001.0880000000001</v>
      </c>
      <c r="AR2903" s="78">
        <f t="shared" si="1633"/>
        <v>0</v>
      </c>
      <c r="AS2903" s="78">
        <f t="shared" si="1634"/>
        <v>0</v>
      </c>
      <c r="AT2903" s="78">
        <f t="shared" si="1635"/>
        <v>0</v>
      </c>
      <c r="AU2903"/>
      <c r="AV2903" s="393"/>
      <c r="AW2903" s="395"/>
      <c r="AX2903" s="395">
        <v>1.1776765375854215</v>
      </c>
      <c r="AY2903" s="395">
        <v>1.38</v>
      </c>
      <c r="AZ2903" s="395">
        <v>1.58</v>
      </c>
      <c r="BA2903" s="395">
        <v>0</v>
      </c>
      <c r="BB2903" s="395">
        <v>0</v>
      </c>
      <c r="BC2903" s="395">
        <v>0</v>
      </c>
      <c r="BD2903" s="115"/>
      <c r="BE2903" s="115"/>
      <c r="BF2903" s="115">
        <v>3</v>
      </c>
      <c r="BG2903" s="115">
        <v>32</v>
      </c>
      <c r="BH2903" s="423">
        <f t="shared" si="1637"/>
        <v>75.180000000000007</v>
      </c>
      <c r="BI2903" s="417">
        <f t="shared" si="1638"/>
        <v>225.54000000000002</v>
      </c>
      <c r="BJ2903" s="115"/>
      <c r="BK2903" s="115"/>
      <c r="BQ2903" s="74" t="str">
        <f t="shared" si="1608"/>
        <v>24032.3-(14)</v>
      </c>
      <c r="BR2903" s="120" t="str">
        <f t="shared" si="1609"/>
        <v>Flanged 30 deg Branch</v>
      </c>
      <c r="BS2903" s="120">
        <f t="shared" si="1610"/>
        <v>746.17585421412309</v>
      </c>
      <c r="BU2903" s="74" t="str">
        <f t="shared" si="1611"/>
        <v>24032.3-(12)</v>
      </c>
      <c r="BV2903" s="120" t="str">
        <f t="shared" si="1612"/>
        <v>Flanged 30 deg Branch</v>
      </c>
      <c r="BW2903" s="120">
        <f t="shared" si="1613"/>
        <v>874.36799999999994</v>
      </c>
      <c r="BY2903" s="74" t="str">
        <f t="shared" si="1614"/>
        <v>24032.3-(10)</v>
      </c>
      <c r="BZ2903" s="120" t="str">
        <f t="shared" si="1615"/>
        <v>Flanged 30 deg Branch</v>
      </c>
      <c r="CA2903" s="120">
        <f t="shared" si="1616"/>
        <v>1001.0880000000001</v>
      </c>
      <c r="CC2903" s="115" t="str">
        <f t="shared" si="1617"/>
        <v xml:space="preserve"> </v>
      </c>
      <c r="CD2903" s="120" t="str">
        <f t="shared" si="1618"/>
        <v xml:space="preserve"> </v>
      </c>
      <c r="CE2903" s="417" t="str">
        <f t="shared" si="1619"/>
        <v xml:space="preserve"> </v>
      </c>
      <c r="CF2903" s="115"/>
      <c r="CG2903" s="115" t="str">
        <f t="shared" si="1620"/>
        <v xml:space="preserve"> </v>
      </c>
      <c r="CH2903" s="120" t="str">
        <f t="shared" si="1621"/>
        <v xml:space="preserve"> </v>
      </c>
      <c r="CI2903" s="417" t="str">
        <f t="shared" si="1622"/>
        <v xml:space="preserve"> </v>
      </c>
      <c r="CJ2903" s="115"/>
      <c r="CK2903" s="115" t="str">
        <f t="shared" si="1623"/>
        <v xml:space="preserve"> </v>
      </c>
      <c r="CL2903" s="120" t="str">
        <f t="shared" si="1624"/>
        <v xml:space="preserve"> </v>
      </c>
      <c r="CM2903" s="417" t="str">
        <f t="shared" si="1626"/>
        <v xml:space="preserve"> </v>
      </c>
      <c r="IS2903" s="111">
        <v>334.7</v>
      </c>
    </row>
    <row r="2904" spans="2:253" s="74" customFormat="1" ht="17.100000000000001" hidden="1" customHeight="1" x14ac:dyDescent="0.25">
      <c r="B2904" s="504">
        <f>IF('Flanged Parts'!$AS$4=1,'Flanged Parts'!G30,0)</f>
        <v>0</v>
      </c>
      <c r="C2904" s="525">
        <v>24034.3</v>
      </c>
      <c r="D2904" s="526">
        <f t="shared" si="1627"/>
        <v>24034.3</v>
      </c>
      <c r="E2904" s="504" t="s">
        <v>1343</v>
      </c>
      <c r="F2904" s="508" t="str">
        <f t="shared" si="1625"/>
        <v xml:space="preserve"> </v>
      </c>
      <c r="G2904" s="509" t="s">
        <v>465</v>
      </c>
      <c r="H2904" s="504" t="str">
        <f>IF('Flanged Parts'!$BB$6=1,"CS",IF('Flanged Parts'!$BB$6=2,"Glv",0))</f>
        <v>Glv</v>
      </c>
      <c r="I2904" s="1035" t="s">
        <v>888</v>
      </c>
      <c r="J2904" s="1036"/>
      <c r="K2904" s="516" t="s">
        <v>881</v>
      </c>
      <c r="L2904" s="535">
        <v>16</v>
      </c>
      <c r="M2904" s="532" t="s">
        <v>1700</v>
      </c>
      <c r="N2904" s="514">
        <f t="shared" si="1606"/>
        <v>981.06</v>
      </c>
      <c r="O2904" s="514">
        <f t="shared" si="1628"/>
        <v>0</v>
      </c>
      <c r="P2904" s="680">
        <f>'KB Duct Parts'!$AE$3</f>
        <v>0</v>
      </c>
      <c r="Q2904" s="681">
        <f t="shared" si="1601"/>
        <v>0</v>
      </c>
      <c r="R2904" s="682">
        <f t="shared" si="1602"/>
        <v>0</v>
      </c>
      <c r="S2904" s="716">
        <f t="shared" si="1607"/>
        <v>0.2</v>
      </c>
      <c r="T2904" s="679">
        <f t="shared" si="1603"/>
        <v>0</v>
      </c>
      <c r="U2904" s="679">
        <f t="shared" si="1604"/>
        <v>0</v>
      </c>
      <c r="Y2904" s="120"/>
      <c r="AD2904" s="81"/>
      <c r="AF2904" s="370">
        <v>16</v>
      </c>
      <c r="AG2904" s="374">
        <v>14</v>
      </c>
      <c r="AH2904" s="378">
        <v>12</v>
      </c>
      <c r="AI2904" s="381">
        <v>10</v>
      </c>
      <c r="AJ2904" s="386"/>
      <c r="AK2904" s="391"/>
      <c r="AL2904" s="386"/>
      <c r="AM2904" s="363">
        <f t="shared" si="1605"/>
        <v>1</v>
      </c>
      <c r="AN2904" s="578">
        <v>749.1</v>
      </c>
      <c r="AO2904" s="78">
        <f t="shared" si="1636"/>
        <v>882.19749430523927</v>
      </c>
      <c r="AP2904" s="78">
        <f t="shared" si="1631"/>
        <v>1033.758</v>
      </c>
      <c r="AQ2904" s="78">
        <f t="shared" si="1632"/>
        <v>1183.5780000000002</v>
      </c>
      <c r="AR2904" s="78">
        <f t="shared" si="1633"/>
        <v>0</v>
      </c>
      <c r="AS2904" s="78">
        <f t="shared" si="1634"/>
        <v>0</v>
      </c>
      <c r="AT2904" s="78">
        <f t="shared" si="1635"/>
        <v>0</v>
      </c>
      <c r="AU2904"/>
      <c r="AV2904" s="393"/>
      <c r="AW2904" s="395"/>
      <c r="AX2904" s="395">
        <v>1.1776765375854215</v>
      </c>
      <c r="AY2904" s="395">
        <v>1.38</v>
      </c>
      <c r="AZ2904" s="395">
        <v>1.58</v>
      </c>
      <c r="BA2904" s="395">
        <v>0</v>
      </c>
      <c r="BB2904" s="395">
        <v>0</v>
      </c>
      <c r="BC2904" s="395">
        <v>0</v>
      </c>
      <c r="BD2904" s="115"/>
      <c r="BE2904" s="115"/>
      <c r="BF2904" s="115">
        <v>3</v>
      </c>
      <c r="BG2904" s="115">
        <v>34</v>
      </c>
      <c r="BH2904" s="423">
        <f t="shared" si="1637"/>
        <v>77.319999999999993</v>
      </c>
      <c r="BI2904" s="417">
        <f t="shared" si="1638"/>
        <v>231.95999999999998</v>
      </c>
      <c r="BJ2904" s="115"/>
      <c r="BK2904" s="115"/>
      <c r="BQ2904" s="74" t="str">
        <f t="shared" si="1608"/>
        <v>24034.3-(14)</v>
      </c>
      <c r="BR2904" s="120" t="str">
        <f t="shared" si="1609"/>
        <v>Flanged 30 deg Branch</v>
      </c>
      <c r="BS2904" s="120">
        <f t="shared" si="1610"/>
        <v>882.19749430523927</v>
      </c>
      <c r="BU2904" s="74" t="str">
        <f t="shared" si="1611"/>
        <v>24034.3-(12)</v>
      </c>
      <c r="BV2904" s="120" t="str">
        <f t="shared" si="1612"/>
        <v>Flanged 30 deg Branch</v>
      </c>
      <c r="BW2904" s="120">
        <f t="shared" si="1613"/>
        <v>1033.758</v>
      </c>
      <c r="BY2904" s="74" t="str">
        <f t="shared" si="1614"/>
        <v>24034.3-(10)</v>
      </c>
      <c r="BZ2904" s="120" t="str">
        <f t="shared" si="1615"/>
        <v>Flanged 30 deg Branch</v>
      </c>
      <c r="CA2904" s="120">
        <f t="shared" si="1616"/>
        <v>1183.5780000000002</v>
      </c>
      <c r="CC2904" s="115" t="str">
        <f t="shared" si="1617"/>
        <v xml:space="preserve"> </v>
      </c>
      <c r="CD2904" s="120" t="str">
        <f t="shared" si="1618"/>
        <v xml:space="preserve"> </v>
      </c>
      <c r="CE2904" s="417" t="str">
        <f t="shared" si="1619"/>
        <v xml:space="preserve"> </v>
      </c>
      <c r="CF2904" s="115"/>
      <c r="CG2904" s="115" t="str">
        <f t="shared" si="1620"/>
        <v xml:space="preserve"> </v>
      </c>
      <c r="CH2904" s="120" t="str">
        <f t="shared" si="1621"/>
        <v xml:space="preserve"> </v>
      </c>
      <c r="CI2904" s="417" t="str">
        <f t="shared" si="1622"/>
        <v xml:space="preserve"> </v>
      </c>
      <c r="CJ2904" s="115"/>
      <c r="CK2904" s="115" t="str">
        <f t="shared" si="1623"/>
        <v xml:space="preserve"> </v>
      </c>
      <c r="CL2904" s="120" t="str">
        <f t="shared" si="1624"/>
        <v xml:space="preserve"> </v>
      </c>
      <c r="CM2904" s="417" t="str">
        <f t="shared" si="1626"/>
        <v xml:space="preserve"> </v>
      </c>
      <c r="IS2904" s="111">
        <v>355.6</v>
      </c>
    </row>
    <row r="2905" spans="2:253" s="74" customFormat="1" ht="17.100000000000001" hidden="1" customHeight="1" x14ac:dyDescent="0.25">
      <c r="B2905" s="504">
        <f>IF('Flanged Parts'!$AS$4=1,'Flanged Parts'!G31,0)</f>
        <v>0</v>
      </c>
      <c r="C2905" s="525">
        <v>24036.3</v>
      </c>
      <c r="D2905" s="526">
        <f t="shared" si="1627"/>
        <v>24036.3</v>
      </c>
      <c r="E2905" s="504" t="s">
        <v>1344</v>
      </c>
      <c r="F2905" s="508" t="str">
        <f t="shared" si="1625"/>
        <v xml:space="preserve"> </v>
      </c>
      <c r="G2905" s="509" t="s">
        <v>465</v>
      </c>
      <c r="H2905" s="504" t="str">
        <f>IF('Flanged Parts'!$BB$6=1,"CS",IF('Flanged Parts'!$BB$6=2,"Glv",0))</f>
        <v>Glv</v>
      </c>
      <c r="I2905" s="1035" t="s">
        <v>888</v>
      </c>
      <c r="J2905" s="1036"/>
      <c r="K2905" s="516" t="s">
        <v>881</v>
      </c>
      <c r="L2905" s="535">
        <v>16</v>
      </c>
      <c r="M2905" s="532" t="s">
        <v>1700</v>
      </c>
      <c r="N2905" s="514">
        <f t="shared" si="1606"/>
        <v>1087.1300000000001</v>
      </c>
      <c r="O2905" s="514">
        <f t="shared" si="1628"/>
        <v>0</v>
      </c>
      <c r="P2905" s="680">
        <f>'KB Duct Parts'!$AE$3</f>
        <v>0</v>
      </c>
      <c r="Q2905" s="681">
        <f t="shared" si="1601"/>
        <v>0</v>
      </c>
      <c r="R2905" s="682">
        <f t="shared" si="1602"/>
        <v>0</v>
      </c>
      <c r="S2905" s="716">
        <f t="shared" si="1607"/>
        <v>0.2</v>
      </c>
      <c r="T2905" s="679">
        <f t="shared" si="1603"/>
        <v>0</v>
      </c>
      <c r="U2905" s="679">
        <f t="shared" si="1604"/>
        <v>0</v>
      </c>
      <c r="Y2905" s="120"/>
      <c r="AD2905" s="81"/>
      <c r="AF2905" s="370">
        <v>16</v>
      </c>
      <c r="AG2905" s="374">
        <v>14</v>
      </c>
      <c r="AH2905" s="378">
        <v>12</v>
      </c>
      <c r="AI2905" s="381">
        <v>10</v>
      </c>
      <c r="AJ2905" s="386"/>
      <c r="AK2905" s="391"/>
      <c r="AL2905" s="386"/>
      <c r="AM2905" s="363">
        <f t="shared" si="1605"/>
        <v>1</v>
      </c>
      <c r="AN2905" s="578">
        <v>839.6</v>
      </c>
      <c r="AO2905" s="78">
        <f t="shared" si="1636"/>
        <v>988.77722095671993</v>
      </c>
      <c r="AP2905" s="78">
        <f t="shared" si="1631"/>
        <v>1158.6479999999999</v>
      </c>
      <c r="AQ2905" s="78">
        <f t="shared" si="1632"/>
        <v>1326.568</v>
      </c>
      <c r="AR2905" s="78">
        <f t="shared" si="1633"/>
        <v>0</v>
      </c>
      <c r="AS2905" s="78">
        <f t="shared" si="1634"/>
        <v>0</v>
      </c>
      <c r="AT2905" s="78">
        <f t="shared" si="1635"/>
        <v>0</v>
      </c>
      <c r="AU2905"/>
      <c r="AV2905" s="393"/>
      <c r="AW2905" s="395"/>
      <c r="AX2905" s="395">
        <v>1.1776765375854215</v>
      </c>
      <c r="AY2905" s="395">
        <v>1.38</v>
      </c>
      <c r="AZ2905" s="395">
        <v>1.58</v>
      </c>
      <c r="BA2905" s="395">
        <v>0</v>
      </c>
      <c r="BB2905" s="395">
        <v>0</v>
      </c>
      <c r="BC2905" s="395">
        <v>0</v>
      </c>
      <c r="BD2905" s="115"/>
      <c r="BE2905" s="115"/>
      <c r="BF2905" s="115">
        <v>3</v>
      </c>
      <c r="BG2905" s="115">
        <v>36</v>
      </c>
      <c r="BH2905" s="423">
        <f t="shared" si="1637"/>
        <v>82.51</v>
      </c>
      <c r="BI2905" s="417">
        <f t="shared" si="1638"/>
        <v>247.53000000000003</v>
      </c>
      <c r="BJ2905" s="115"/>
      <c r="BK2905" s="115"/>
      <c r="BQ2905" s="74" t="str">
        <f t="shared" si="1608"/>
        <v>24036.3-(14)</v>
      </c>
      <c r="BR2905" s="120" t="str">
        <f t="shared" si="1609"/>
        <v>Flanged 30 deg Branch</v>
      </c>
      <c r="BS2905" s="120">
        <f t="shared" si="1610"/>
        <v>988.77722095671993</v>
      </c>
      <c r="BU2905" s="74" t="str">
        <f t="shared" si="1611"/>
        <v>24036.3-(12)</v>
      </c>
      <c r="BV2905" s="120" t="str">
        <f t="shared" si="1612"/>
        <v>Flanged 30 deg Branch</v>
      </c>
      <c r="BW2905" s="120">
        <f t="shared" si="1613"/>
        <v>1158.6479999999999</v>
      </c>
      <c r="BY2905" s="74" t="str">
        <f t="shared" si="1614"/>
        <v>24036.3-(10)</v>
      </c>
      <c r="BZ2905" s="120" t="str">
        <f t="shared" si="1615"/>
        <v>Flanged 30 deg Branch</v>
      </c>
      <c r="CA2905" s="120">
        <f t="shared" si="1616"/>
        <v>1326.568</v>
      </c>
      <c r="CC2905" s="115" t="str">
        <f t="shared" si="1617"/>
        <v xml:space="preserve"> </v>
      </c>
      <c r="CD2905" s="120" t="str">
        <f t="shared" si="1618"/>
        <v xml:space="preserve"> </v>
      </c>
      <c r="CE2905" s="417" t="str">
        <f t="shared" si="1619"/>
        <v xml:space="preserve"> </v>
      </c>
      <c r="CF2905" s="115"/>
      <c r="CG2905" s="115" t="str">
        <f t="shared" si="1620"/>
        <v xml:space="preserve"> </v>
      </c>
      <c r="CH2905" s="120" t="str">
        <f t="shared" si="1621"/>
        <v xml:space="preserve"> </v>
      </c>
      <c r="CI2905" s="417" t="str">
        <f t="shared" si="1622"/>
        <v xml:space="preserve"> </v>
      </c>
      <c r="CJ2905" s="115"/>
      <c r="CK2905" s="115" t="str">
        <f t="shared" si="1623"/>
        <v xml:space="preserve"> </v>
      </c>
      <c r="CL2905" s="120" t="str">
        <f t="shared" si="1624"/>
        <v xml:space="preserve"> </v>
      </c>
      <c r="CM2905" s="417" t="str">
        <f t="shared" si="1626"/>
        <v xml:space="preserve"> </v>
      </c>
      <c r="IS2905" s="111">
        <v>376.5</v>
      </c>
    </row>
    <row r="2906" spans="2:253" s="74" customFormat="1" ht="17.100000000000001" hidden="1" customHeight="1" x14ac:dyDescent="0.25">
      <c r="B2906" s="504">
        <f>IF('Flanged Parts'!$AS$4=1,'Flanged Parts'!G32,0)</f>
        <v>0</v>
      </c>
      <c r="C2906" s="525">
        <v>24038.3</v>
      </c>
      <c r="D2906" s="526">
        <f t="shared" si="1627"/>
        <v>24038.3</v>
      </c>
      <c r="E2906" s="504" t="s">
        <v>1345</v>
      </c>
      <c r="F2906" s="508" t="str">
        <f t="shared" si="1625"/>
        <v xml:space="preserve"> </v>
      </c>
      <c r="G2906" s="509" t="s">
        <v>465</v>
      </c>
      <c r="H2906" s="504" t="str">
        <f>IF('Flanged Parts'!$BB$6=1,"CS",IF('Flanged Parts'!$BB$6=2,"Glv",0))</f>
        <v>Glv</v>
      </c>
      <c r="I2906" s="1035" t="s">
        <v>888</v>
      </c>
      <c r="J2906" s="1036"/>
      <c r="K2906" s="516" t="s">
        <v>881</v>
      </c>
      <c r="L2906" s="535">
        <v>16</v>
      </c>
      <c r="M2906" s="532" t="s">
        <v>1700</v>
      </c>
      <c r="N2906" s="514">
        <f t="shared" si="1606"/>
        <v>1493.19</v>
      </c>
      <c r="O2906" s="514">
        <f t="shared" si="1628"/>
        <v>0</v>
      </c>
      <c r="P2906" s="680">
        <f>'KB Duct Parts'!$AE$3</f>
        <v>0</v>
      </c>
      <c r="Q2906" s="681">
        <f t="shared" ref="Q2906:Q2969" si="1639">IF(B2906&gt;0,N2906*(1-P2906),0)</f>
        <v>0</v>
      </c>
      <c r="R2906" s="682">
        <f t="shared" ref="R2906:R2969" si="1640">B2906*Q2906</f>
        <v>0</v>
      </c>
      <c r="S2906" s="716">
        <f t="shared" si="1607"/>
        <v>0.2</v>
      </c>
      <c r="T2906" s="679">
        <f t="shared" ref="T2906:T2969" si="1641">ROUND(IF(B2906&gt;0,((N2906*(1-(1*S2906)))),0),2)</f>
        <v>0</v>
      </c>
      <c r="U2906" s="679">
        <f t="shared" ref="U2906:U2969" si="1642">B2906*T2906</f>
        <v>0</v>
      </c>
      <c r="Y2906" s="120"/>
      <c r="AD2906" s="81"/>
      <c r="AF2906" s="370">
        <v>16</v>
      </c>
      <c r="AG2906" s="374">
        <v>14</v>
      </c>
      <c r="AH2906" s="378">
        <v>12</v>
      </c>
      <c r="AI2906" s="381">
        <v>10</v>
      </c>
      <c r="AJ2906" s="386"/>
      <c r="AK2906" s="391"/>
      <c r="AL2906" s="386"/>
      <c r="AM2906" s="363">
        <f t="shared" si="1605"/>
        <v>1</v>
      </c>
      <c r="AN2906" s="578">
        <v>1236</v>
      </c>
      <c r="AO2906" s="78">
        <f t="shared" si="1636"/>
        <v>1455.608200455581</v>
      </c>
      <c r="AP2906" s="78">
        <f t="shared" si="1631"/>
        <v>1705.6799999999998</v>
      </c>
      <c r="AQ2906" s="78">
        <f t="shared" si="1632"/>
        <v>1952.88</v>
      </c>
      <c r="AR2906" s="78">
        <f t="shared" si="1633"/>
        <v>0</v>
      </c>
      <c r="AS2906" s="78">
        <f t="shared" si="1634"/>
        <v>0</v>
      </c>
      <c r="AT2906" s="78">
        <f t="shared" si="1635"/>
        <v>0</v>
      </c>
      <c r="AU2906"/>
      <c r="AV2906" s="393"/>
      <c r="AW2906" s="395"/>
      <c r="AX2906" s="395">
        <v>1.1776765375854215</v>
      </c>
      <c r="AY2906" s="395">
        <v>1.38</v>
      </c>
      <c r="AZ2906" s="395">
        <v>1.58</v>
      </c>
      <c r="BA2906" s="395">
        <v>0</v>
      </c>
      <c r="BB2906" s="395">
        <v>0</v>
      </c>
      <c r="BC2906" s="395">
        <v>0</v>
      </c>
      <c r="BD2906" s="115"/>
      <c r="BE2906" s="115"/>
      <c r="BF2906" s="115">
        <v>3</v>
      </c>
      <c r="BG2906" s="115">
        <v>38</v>
      </c>
      <c r="BH2906" s="423">
        <f t="shared" si="1637"/>
        <v>85.73</v>
      </c>
      <c r="BI2906" s="417">
        <f t="shared" si="1638"/>
        <v>257.19</v>
      </c>
      <c r="BJ2906" s="115"/>
      <c r="BK2906" s="115"/>
      <c r="BQ2906" s="74" t="str">
        <f t="shared" si="1608"/>
        <v>24038.3-(14)</v>
      </c>
      <c r="BR2906" s="120" t="str">
        <f t="shared" si="1609"/>
        <v>Flanged 30 deg Branch</v>
      </c>
      <c r="BS2906" s="120">
        <f t="shared" si="1610"/>
        <v>1455.608200455581</v>
      </c>
      <c r="BU2906" s="74" t="str">
        <f t="shared" si="1611"/>
        <v>24038.3-(12)</v>
      </c>
      <c r="BV2906" s="120" t="str">
        <f t="shared" si="1612"/>
        <v>Flanged 30 deg Branch</v>
      </c>
      <c r="BW2906" s="120">
        <f t="shared" si="1613"/>
        <v>1705.6799999999998</v>
      </c>
      <c r="BY2906" s="74" t="str">
        <f t="shared" si="1614"/>
        <v>24038.3-(10)</v>
      </c>
      <c r="BZ2906" s="120" t="str">
        <f t="shared" si="1615"/>
        <v>Flanged 30 deg Branch</v>
      </c>
      <c r="CA2906" s="120">
        <f t="shared" si="1616"/>
        <v>1952.88</v>
      </c>
      <c r="CC2906" s="115" t="str">
        <f t="shared" si="1617"/>
        <v xml:space="preserve"> </v>
      </c>
      <c r="CD2906" s="120" t="str">
        <f t="shared" si="1618"/>
        <v xml:space="preserve"> </v>
      </c>
      <c r="CE2906" s="417" t="str">
        <f t="shared" si="1619"/>
        <v xml:space="preserve"> </v>
      </c>
      <c r="CF2906" s="115"/>
      <c r="CG2906" s="115" t="str">
        <f t="shared" si="1620"/>
        <v xml:space="preserve"> </v>
      </c>
      <c r="CH2906" s="120" t="str">
        <f t="shared" si="1621"/>
        <v xml:space="preserve"> </v>
      </c>
      <c r="CI2906" s="417" t="str">
        <f t="shared" si="1622"/>
        <v xml:space="preserve"> </v>
      </c>
      <c r="CJ2906" s="115"/>
      <c r="CK2906" s="115" t="str">
        <f t="shared" si="1623"/>
        <v xml:space="preserve"> </v>
      </c>
      <c r="CL2906" s="120" t="str">
        <f t="shared" si="1624"/>
        <v xml:space="preserve"> </v>
      </c>
      <c r="CM2906" s="417" t="str">
        <f t="shared" si="1626"/>
        <v xml:space="preserve"> </v>
      </c>
      <c r="IS2906" s="111">
        <v>397.4</v>
      </c>
    </row>
    <row r="2907" spans="2:253" s="74" customFormat="1" ht="17.100000000000001" hidden="1" customHeight="1" x14ac:dyDescent="0.25">
      <c r="B2907" s="504">
        <f>IF('Flanged Parts'!$AS$4=1,'Flanged Parts'!G33,0)</f>
        <v>0</v>
      </c>
      <c r="C2907" s="525">
        <v>24040.3</v>
      </c>
      <c r="D2907" s="526">
        <f t="shared" si="1627"/>
        <v>24040.3</v>
      </c>
      <c r="E2907" s="504" t="s">
        <v>1346</v>
      </c>
      <c r="F2907" s="508" t="str">
        <f t="shared" si="1625"/>
        <v xml:space="preserve"> </v>
      </c>
      <c r="G2907" s="509" t="s">
        <v>465</v>
      </c>
      <c r="H2907" s="504" t="str">
        <f>IF('Flanged Parts'!$BB$6=1,"CS",IF('Flanged Parts'!$BB$6=2,"Glv",0))</f>
        <v>Glv</v>
      </c>
      <c r="I2907" s="1035" t="s">
        <v>888</v>
      </c>
      <c r="J2907" s="1036"/>
      <c r="K2907" s="516" t="s">
        <v>881</v>
      </c>
      <c r="L2907" s="535">
        <v>16</v>
      </c>
      <c r="M2907" s="532" t="s">
        <v>1700</v>
      </c>
      <c r="N2907" s="514">
        <f t="shared" si="1606"/>
        <v>1585.47</v>
      </c>
      <c r="O2907" s="514">
        <f t="shared" si="1628"/>
        <v>0</v>
      </c>
      <c r="P2907" s="680">
        <f>'KB Duct Parts'!$AE$3</f>
        <v>0</v>
      </c>
      <c r="Q2907" s="681">
        <f t="shared" si="1639"/>
        <v>0</v>
      </c>
      <c r="R2907" s="682">
        <f t="shared" si="1640"/>
        <v>0</v>
      </c>
      <c r="S2907" s="716">
        <f t="shared" si="1607"/>
        <v>0.2</v>
      </c>
      <c r="T2907" s="679">
        <f t="shared" si="1641"/>
        <v>0</v>
      </c>
      <c r="U2907" s="679">
        <f t="shared" si="1642"/>
        <v>0</v>
      </c>
      <c r="Y2907" s="120"/>
      <c r="AD2907" s="81"/>
      <c r="AF2907" s="370">
        <v>16</v>
      </c>
      <c r="AG2907" s="374">
        <v>14</v>
      </c>
      <c r="AH2907" s="378">
        <v>12</v>
      </c>
      <c r="AI2907" s="381">
        <v>10</v>
      </c>
      <c r="AJ2907" s="386"/>
      <c r="AK2907" s="391"/>
      <c r="AL2907" s="386"/>
      <c r="AM2907" s="363">
        <f t="shared" si="1605"/>
        <v>1</v>
      </c>
      <c r="AN2907" s="578">
        <v>1311.9</v>
      </c>
      <c r="AO2907" s="78">
        <f t="shared" si="1636"/>
        <v>1544.9938496583145</v>
      </c>
      <c r="AP2907" s="78">
        <f t="shared" si="1631"/>
        <v>1810.422</v>
      </c>
      <c r="AQ2907" s="78">
        <f t="shared" si="1632"/>
        <v>2072.8020000000001</v>
      </c>
      <c r="AR2907" s="78">
        <f t="shared" si="1633"/>
        <v>0</v>
      </c>
      <c r="AS2907" s="78">
        <f t="shared" si="1634"/>
        <v>0</v>
      </c>
      <c r="AT2907" s="78">
        <f t="shared" si="1635"/>
        <v>0</v>
      </c>
      <c r="AU2907"/>
      <c r="AV2907" s="393"/>
      <c r="AW2907" s="395"/>
      <c r="AX2907" s="395">
        <v>1.1776765375854215</v>
      </c>
      <c r="AY2907" s="395">
        <v>1.38</v>
      </c>
      <c r="AZ2907" s="395">
        <v>1.58</v>
      </c>
      <c r="BA2907" s="395">
        <v>0</v>
      </c>
      <c r="BB2907" s="395">
        <v>0</v>
      </c>
      <c r="BC2907" s="395">
        <v>0</v>
      </c>
      <c r="BD2907" s="115"/>
      <c r="BE2907" s="115"/>
      <c r="BF2907" s="115">
        <v>3</v>
      </c>
      <c r="BG2907" s="115">
        <v>40</v>
      </c>
      <c r="BH2907" s="423">
        <f t="shared" si="1637"/>
        <v>91.19</v>
      </c>
      <c r="BI2907" s="417">
        <f t="shared" si="1638"/>
        <v>273.57</v>
      </c>
      <c r="BJ2907" s="115"/>
      <c r="BK2907" s="115"/>
      <c r="BQ2907" s="74" t="str">
        <f t="shared" si="1608"/>
        <v>24040.3-(14)</v>
      </c>
      <c r="BR2907" s="120" t="str">
        <f t="shared" si="1609"/>
        <v>Flanged 30 deg Branch</v>
      </c>
      <c r="BS2907" s="120">
        <f t="shared" si="1610"/>
        <v>1544.9938496583145</v>
      </c>
      <c r="BU2907" s="74" t="str">
        <f t="shared" si="1611"/>
        <v>24040.3-(12)</v>
      </c>
      <c r="BV2907" s="120" t="str">
        <f t="shared" si="1612"/>
        <v>Flanged 30 deg Branch</v>
      </c>
      <c r="BW2907" s="120">
        <f t="shared" si="1613"/>
        <v>1810.422</v>
      </c>
      <c r="BY2907" s="74" t="str">
        <f t="shared" si="1614"/>
        <v>24040.3-(10)</v>
      </c>
      <c r="BZ2907" s="120" t="str">
        <f t="shared" si="1615"/>
        <v>Flanged 30 deg Branch</v>
      </c>
      <c r="CA2907" s="120">
        <f t="shared" si="1616"/>
        <v>2072.8020000000001</v>
      </c>
      <c r="CC2907" s="115" t="str">
        <f t="shared" si="1617"/>
        <v xml:space="preserve"> </v>
      </c>
      <c r="CD2907" s="120" t="str">
        <f t="shared" si="1618"/>
        <v xml:space="preserve"> </v>
      </c>
      <c r="CE2907" s="417" t="str">
        <f t="shared" si="1619"/>
        <v xml:space="preserve"> </v>
      </c>
      <c r="CF2907" s="115"/>
      <c r="CG2907" s="115" t="str">
        <f t="shared" si="1620"/>
        <v xml:space="preserve"> </v>
      </c>
      <c r="CH2907" s="120" t="str">
        <f t="shared" si="1621"/>
        <v xml:space="preserve"> </v>
      </c>
      <c r="CI2907" s="417" t="str">
        <f t="shared" si="1622"/>
        <v xml:space="preserve"> </v>
      </c>
      <c r="CJ2907" s="115"/>
      <c r="CK2907" s="115" t="str">
        <f t="shared" si="1623"/>
        <v xml:space="preserve"> </v>
      </c>
      <c r="CL2907" s="120" t="str">
        <f t="shared" si="1624"/>
        <v xml:space="preserve"> </v>
      </c>
      <c r="CM2907" s="417" t="str">
        <f t="shared" si="1626"/>
        <v xml:space="preserve"> </v>
      </c>
      <c r="IS2907" s="111">
        <v>418.4</v>
      </c>
    </row>
    <row r="2908" spans="2:253" s="74" customFormat="1" ht="17.100000000000001" hidden="1" customHeight="1" x14ac:dyDescent="0.25">
      <c r="B2908" s="504">
        <f>IF('Flanged Parts'!$AS$4=1,'Flanged Parts'!G34,0)</f>
        <v>0</v>
      </c>
      <c r="C2908" s="525">
        <v>24042.3</v>
      </c>
      <c r="D2908" s="526">
        <f t="shared" si="1627"/>
        <v>24042.3</v>
      </c>
      <c r="E2908" s="504" t="s">
        <v>1347</v>
      </c>
      <c r="F2908" s="508" t="str">
        <f t="shared" si="1625"/>
        <v xml:space="preserve"> </v>
      </c>
      <c r="G2908" s="509" t="s">
        <v>465</v>
      </c>
      <c r="H2908" s="504" t="s">
        <v>1094</v>
      </c>
      <c r="I2908" s="1035" t="s">
        <v>888</v>
      </c>
      <c r="J2908" s="1036"/>
      <c r="K2908" s="516" t="s">
        <v>881</v>
      </c>
      <c r="L2908" s="535">
        <v>16</v>
      </c>
      <c r="M2908" s="532" t="s">
        <v>1700</v>
      </c>
      <c r="N2908" s="514">
        <f t="shared" si="1606"/>
        <v>1554.5</v>
      </c>
      <c r="O2908" s="514">
        <f t="shared" si="1628"/>
        <v>0</v>
      </c>
      <c r="P2908" s="680">
        <f>'KB Duct Parts'!$AE$3</f>
        <v>0</v>
      </c>
      <c r="Q2908" s="681">
        <f t="shared" si="1639"/>
        <v>0</v>
      </c>
      <c r="R2908" s="682">
        <f t="shared" si="1640"/>
        <v>0</v>
      </c>
      <c r="S2908" s="716">
        <f t="shared" si="1607"/>
        <v>0.2</v>
      </c>
      <c r="T2908" s="679">
        <f t="shared" si="1641"/>
        <v>0</v>
      </c>
      <c r="U2908" s="679">
        <f t="shared" si="1642"/>
        <v>0</v>
      </c>
      <c r="Y2908" s="120"/>
      <c r="AD2908" s="81"/>
      <c r="AF2908" s="370">
        <v>16</v>
      </c>
      <c r="AG2908" s="374">
        <v>14</v>
      </c>
      <c r="AH2908" s="378">
        <v>12</v>
      </c>
      <c r="AI2908" s="381">
        <v>10</v>
      </c>
      <c r="AJ2908" s="386"/>
      <c r="AK2908" s="391"/>
      <c r="AL2908" s="386"/>
      <c r="AM2908" s="363">
        <f t="shared" si="1605"/>
        <v>1</v>
      </c>
      <c r="AN2908" s="578">
        <v>1410.8</v>
      </c>
      <c r="AO2908" s="78">
        <f t="shared" si="1636"/>
        <v>1661.4660592255125</v>
      </c>
      <c r="AP2908" s="78">
        <f t="shared" si="1631"/>
        <v>1946.9039999999998</v>
      </c>
      <c r="AQ2908" s="78">
        <f t="shared" si="1632"/>
        <v>2229.0639999999999</v>
      </c>
      <c r="AR2908" s="78">
        <f t="shared" si="1633"/>
        <v>0</v>
      </c>
      <c r="AS2908" s="78">
        <f t="shared" si="1634"/>
        <v>0</v>
      </c>
      <c r="AT2908" s="78">
        <f t="shared" si="1635"/>
        <v>0</v>
      </c>
      <c r="AU2908"/>
      <c r="AV2908" s="393"/>
      <c r="AW2908" s="395"/>
      <c r="AX2908" s="395">
        <v>1.1776765375854215</v>
      </c>
      <c r="AY2908" s="395">
        <v>1.38</v>
      </c>
      <c r="AZ2908" s="395">
        <v>1.58</v>
      </c>
      <c r="BA2908" s="395">
        <v>0</v>
      </c>
      <c r="BB2908" s="395">
        <v>0</v>
      </c>
      <c r="BC2908" s="395">
        <v>0</v>
      </c>
      <c r="BD2908" s="115"/>
      <c r="BE2908" s="115"/>
      <c r="BF2908" s="115">
        <v>3</v>
      </c>
      <c r="BG2908" s="115">
        <v>42</v>
      </c>
      <c r="BH2908" s="423">
        <f t="shared" si="1637"/>
        <v>47.9</v>
      </c>
      <c r="BI2908" s="417">
        <f t="shared" si="1638"/>
        <v>143.69999999999999</v>
      </c>
      <c r="BJ2908" s="115"/>
      <c r="BK2908" s="115"/>
      <c r="BQ2908" s="74" t="str">
        <f t="shared" si="1608"/>
        <v>24042.3-(14)</v>
      </c>
      <c r="BR2908" s="120" t="str">
        <f t="shared" si="1609"/>
        <v>Flanged 30 deg Branch</v>
      </c>
      <c r="BS2908" s="120">
        <f t="shared" si="1610"/>
        <v>1661.4660592255125</v>
      </c>
      <c r="BU2908" s="74" t="str">
        <f t="shared" si="1611"/>
        <v>24042.3-(12)</v>
      </c>
      <c r="BV2908" s="120" t="str">
        <f t="shared" si="1612"/>
        <v>Flanged 30 deg Branch</v>
      </c>
      <c r="BW2908" s="120">
        <f t="shared" si="1613"/>
        <v>1946.9039999999998</v>
      </c>
      <c r="BY2908" s="74" t="str">
        <f t="shared" si="1614"/>
        <v>24042.3-(10)</v>
      </c>
      <c r="BZ2908" s="120" t="str">
        <f t="shared" si="1615"/>
        <v>Flanged 30 deg Branch</v>
      </c>
      <c r="CA2908" s="120">
        <f t="shared" si="1616"/>
        <v>2229.0639999999999</v>
      </c>
      <c r="CC2908" s="115" t="str">
        <f t="shared" si="1617"/>
        <v xml:space="preserve"> </v>
      </c>
      <c r="CD2908" s="120" t="str">
        <f t="shared" si="1618"/>
        <v xml:space="preserve"> </v>
      </c>
      <c r="CE2908" s="417" t="str">
        <f t="shared" si="1619"/>
        <v xml:space="preserve"> </v>
      </c>
      <c r="CF2908" s="115"/>
      <c r="CG2908" s="115" t="str">
        <f t="shared" si="1620"/>
        <v xml:space="preserve"> </v>
      </c>
      <c r="CH2908" s="120" t="str">
        <f t="shared" si="1621"/>
        <v xml:space="preserve"> </v>
      </c>
      <c r="CI2908" s="417" t="str">
        <f t="shared" si="1622"/>
        <v xml:space="preserve"> </v>
      </c>
      <c r="CJ2908" s="115"/>
      <c r="CK2908" s="115" t="str">
        <f t="shared" si="1623"/>
        <v xml:space="preserve"> </v>
      </c>
      <c r="CL2908" s="120" t="str">
        <f t="shared" si="1624"/>
        <v xml:space="preserve"> </v>
      </c>
      <c r="CM2908" s="417" t="str">
        <f t="shared" si="1626"/>
        <v xml:space="preserve"> </v>
      </c>
      <c r="IS2908" s="111">
        <v>483.7</v>
      </c>
    </row>
    <row r="2909" spans="2:253" s="74" customFormat="1" ht="17.100000000000001" hidden="1" customHeight="1" x14ac:dyDescent="0.25">
      <c r="B2909" s="504">
        <f>IF('Flanged Parts'!$AS$4=1,'Flanged Parts'!G35,0)</f>
        <v>0</v>
      </c>
      <c r="C2909" s="525">
        <v>24044.3</v>
      </c>
      <c r="D2909" s="526">
        <f t="shared" si="1627"/>
        <v>24044.3</v>
      </c>
      <c r="E2909" s="504" t="s">
        <v>1348</v>
      </c>
      <c r="F2909" s="508" t="str">
        <f t="shared" si="1625"/>
        <v xml:space="preserve"> </v>
      </c>
      <c r="G2909" s="509" t="s">
        <v>465</v>
      </c>
      <c r="H2909" s="504" t="s">
        <v>1094</v>
      </c>
      <c r="I2909" s="1035" t="s">
        <v>888</v>
      </c>
      <c r="J2909" s="1036"/>
      <c r="K2909" s="516" t="s">
        <v>881</v>
      </c>
      <c r="L2909" s="535">
        <v>16</v>
      </c>
      <c r="M2909" s="532" t="s">
        <v>1700</v>
      </c>
      <c r="N2909" s="514">
        <f t="shared" si="1606"/>
        <v>1676.3000000000002</v>
      </c>
      <c r="O2909" s="514">
        <f t="shared" si="1628"/>
        <v>0</v>
      </c>
      <c r="P2909" s="680">
        <f>'KB Duct Parts'!$AE$3</f>
        <v>0</v>
      </c>
      <c r="Q2909" s="681">
        <f t="shared" si="1639"/>
        <v>0</v>
      </c>
      <c r="R2909" s="682">
        <f t="shared" si="1640"/>
        <v>0</v>
      </c>
      <c r="S2909" s="716">
        <f t="shared" si="1607"/>
        <v>0.2</v>
      </c>
      <c r="T2909" s="679">
        <f t="shared" si="1641"/>
        <v>0</v>
      </c>
      <c r="U2909" s="679">
        <f t="shared" si="1642"/>
        <v>0</v>
      </c>
      <c r="Y2909" s="120"/>
      <c r="AD2909" s="81"/>
      <c r="AF2909" s="370">
        <v>16</v>
      </c>
      <c r="AG2909" s="374">
        <v>14</v>
      </c>
      <c r="AH2909" s="378">
        <v>12</v>
      </c>
      <c r="AI2909" s="381">
        <v>10</v>
      </c>
      <c r="AJ2909" s="386"/>
      <c r="AK2909" s="391"/>
      <c r="AL2909" s="386"/>
      <c r="AM2909" s="363">
        <f t="shared" si="1605"/>
        <v>1</v>
      </c>
      <c r="AN2909" s="578">
        <v>1524.2</v>
      </c>
      <c r="AO2909" s="78">
        <f t="shared" si="1636"/>
        <v>1795.0145785876994</v>
      </c>
      <c r="AP2909" s="78">
        <f t="shared" si="1631"/>
        <v>2103.3959999999997</v>
      </c>
      <c r="AQ2909" s="78">
        <f t="shared" si="1632"/>
        <v>2408.2360000000003</v>
      </c>
      <c r="AR2909" s="78">
        <f t="shared" si="1633"/>
        <v>0</v>
      </c>
      <c r="AS2909" s="78">
        <f t="shared" si="1634"/>
        <v>0</v>
      </c>
      <c r="AT2909" s="78">
        <f t="shared" si="1635"/>
        <v>0</v>
      </c>
      <c r="AU2909"/>
      <c r="AV2909" s="393"/>
      <c r="AW2909" s="395"/>
      <c r="AX2909" s="395">
        <v>1.1776765375854215</v>
      </c>
      <c r="AY2909" s="395">
        <v>1.38</v>
      </c>
      <c r="AZ2909" s="395">
        <v>1.58</v>
      </c>
      <c r="BA2909" s="395">
        <v>0</v>
      </c>
      <c r="BB2909" s="395">
        <v>0</v>
      </c>
      <c r="BC2909" s="395">
        <v>0</v>
      </c>
      <c r="BD2909" s="115"/>
      <c r="BE2909" s="115"/>
      <c r="BF2909" s="115">
        <v>3</v>
      </c>
      <c r="BG2909" s="115">
        <v>44</v>
      </c>
      <c r="BH2909" s="423">
        <f t="shared" si="1637"/>
        <v>50.7</v>
      </c>
      <c r="BI2909" s="417">
        <f t="shared" si="1638"/>
        <v>152.10000000000002</v>
      </c>
      <c r="BJ2909" s="115"/>
      <c r="BK2909" s="115"/>
      <c r="BQ2909" s="74" t="str">
        <f t="shared" si="1608"/>
        <v>24044.3-(14)</v>
      </c>
      <c r="BR2909" s="120" t="str">
        <f t="shared" si="1609"/>
        <v>Flanged 30 deg Branch</v>
      </c>
      <c r="BS2909" s="120">
        <f t="shared" si="1610"/>
        <v>1795.0145785876994</v>
      </c>
      <c r="BU2909" s="74" t="str">
        <f t="shared" si="1611"/>
        <v>24044.3-(12)</v>
      </c>
      <c r="BV2909" s="120" t="str">
        <f t="shared" si="1612"/>
        <v>Flanged 30 deg Branch</v>
      </c>
      <c r="BW2909" s="120">
        <f t="shared" si="1613"/>
        <v>2103.3959999999997</v>
      </c>
      <c r="BY2909" s="74" t="str">
        <f t="shared" si="1614"/>
        <v>24044.3-(10)</v>
      </c>
      <c r="BZ2909" s="120" t="str">
        <f t="shared" si="1615"/>
        <v>Flanged 30 deg Branch</v>
      </c>
      <c r="CA2909" s="120">
        <f t="shared" si="1616"/>
        <v>2408.2360000000003</v>
      </c>
      <c r="CC2909" s="115" t="str">
        <f t="shared" si="1617"/>
        <v xml:space="preserve"> </v>
      </c>
      <c r="CD2909" s="120" t="str">
        <f t="shared" si="1618"/>
        <v xml:space="preserve"> </v>
      </c>
      <c r="CE2909" s="417" t="str">
        <f t="shared" si="1619"/>
        <v xml:space="preserve"> </v>
      </c>
      <c r="CF2909" s="115"/>
      <c r="CG2909" s="115" t="str">
        <f t="shared" si="1620"/>
        <v xml:space="preserve"> </v>
      </c>
      <c r="CH2909" s="120" t="str">
        <f t="shared" si="1621"/>
        <v xml:space="preserve"> </v>
      </c>
      <c r="CI2909" s="417" t="str">
        <f t="shared" si="1622"/>
        <v xml:space="preserve"> </v>
      </c>
      <c r="CJ2909" s="115"/>
      <c r="CK2909" s="115" t="str">
        <f t="shared" si="1623"/>
        <v xml:space="preserve"> </v>
      </c>
      <c r="CL2909" s="120" t="str">
        <f t="shared" si="1624"/>
        <v xml:space="preserve"> </v>
      </c>
      <c r="CM2909" s="417" t="str">
        <f t="shared" si="1626"/>
        <v xml:space="preserve"> </v>
      </c>
      <c r="IS2909" s="111">
        <v>831.6</v>
      </c>
    </row>
    <row r="2910" spans="2:253" s="74" customFormat="1" ht="17.100000000000001" hidden="1" customHeight="1" x14ac:dyDescent="0.25">
      <c r="B2910" s="504">
        <f>IF('Flanged Parts'!$AS$4=1,'Flanged Parts'!G36,0)</f>
        <v>0</v>
      </c>
      <c r="C2910" s="525">
        <v>24046.3</v>
      </c>
      <c r="D2910" s="526">
        <f t="shared" si="1627"/>
        <v>24046.3</v>
      </c>
      <c r="E2910" s="504" t="s">
        <v>1349</v>
      </c>
      <c r="F2910" s="508" t="str">
        <f t="shared" si="1625"/>
        <v xml:space="preserve"> </v>
      </c>
      <c r="G2910" s="509" t="s">
        <v>465</v>
      </c>
      <c r="H2910" s="504" t="s">
        <v>1094</v>
      </c>
      <c r="I2910" s="1035" t="s">
        <v>888</v>
      </c>
      <c r="J2910" s="1036"/>
      <c r="K2910" s="516" t="s">
        <v>881</v>
      </c>
      <c r="L2910" s="535">
        <v>16</v>
      </c>
      <c r="M2910" s="532" t="s">
        <v>1700</v>
      </c>
      <c r="N2910" s="514">
        <f t="shared" si="1606"/>
        <v>1795.06</v>
      </c>
      <c r="O2910" s="514">
        <f t="shared" si="1628"/>
        <v>0</v>
      </c>
      <c r="P2910" s="680">
        <f>'KB Duct Parts'!$AE$3</f>
        <v>0</v>
      </c>
      <c r="Q2910" s="681">
        <f t="shared" si="1639"/>
        <v>0</v>
      </c>
      <c r="R2910" s="682">
        <f t="shared" si="1640"/>
        <v>0</v>
      </c>
      <c r="S2910" s="716">
        <f t="shared" si="1607"/>
        <v>0.2</v>
      </c>
      <c r="T2910" s="679">
        <f t="shared" si="1641"/>
        <v>0</v>
      </c>
      <c r="U2910" s="679">
        <f t="shared" si="1642"/>
        <v>0</v>
      </c>
      <c r="Y2910" s="120"/>
      <c r="AD2910" s="81"/>
      <c r="AF2910" s="370">
        <v>16</v>
      </c>
      <c r="AG2910" s="374">
        <v>14</v>
      </c>
      <c r="AH2910" s="378">
        <v>12</v>
      </c>
      <c r="AI2910" s="381">
        <v>10</v>
      </c>
      <c r="AJ2910" s="386"/>
      <c r="AK2910" s="391"/>
      <c r="AL2910" s="386"/>
      <c r="AM2910" s="363">
        <f t="shared" si="1605"/>
        <v>1</v>
      </c>
      <c r="AN2910" s="578">
        <v>1643.8</v>
      </c>
      <c r="AO2910" s="78">
        <f t="shared" si="1636"/>
        <v>1935.8646924829156</v>
      </c>
      <c r="AP2910" s="78">
        <f t="shared" si="1631"/>
        <v>2268.444</v>
      </c>
      <c r="AQ2910" s="78">
        <f t="shared" si="1632"/>
        <v>2597.2040000000002</v>
      </c>
      <c r="AR2910" s="78">
        <f t="shared" si="1633"/>
        <v>0</v>
      </c>
      <c r="AS2910" s="78">
        <f t="shared" si="1634"/>
        <v>0</v>
      </c>
      <c r="AT2910" s="78">
        <f t="shared" si="1635"/>
        <v>0</v>
      </c>
      <c r="AU2910"/>
      <c r="AV2910" s="393"/>
      <c r="AW2910" s="395"/>
      <c r="AX2910" s="395">
        <v>1.1776765375854215</v>
      </c>
      <c r="AY2910" s="395">
        <v>1.38</v>
      </c>
      <c r="AZ2910" s="395">
        <v>1.58</v>
      </c>
      <c r="BA2910" s="395">
        <v>0</v>
      </c>
      <c r="BB2910" s="395">
        <v>0</v>
      </c>
      <c r="BC2910" s="395">
        <v>0</v>
      </c>
      <c r="BD2910" s="115"/>
      <c r="BE2910" s="115"/>
      <c r="BF2910" s="115">
        <v>3</v>
      </c>
      <c r="BG2910" s="115">
        <v>46</v>
      </c>
      <c r="BH2910" s="423">
        <f t="shared" si="1637"/>
        <v>50.42</v>
      </c>
      <c r="BI2910" s="417">
        <f t="shared" si="1638"/>
        <v>151.26</v>
      </c>
      <c r="BJ2910" s="115"/>
      <c r="BK2910" s="115"/>
      <c r="BQ2910" s="74" t="str">
        <f t="shared" si="1608"/>
        <v>24046.3-(14)</v>
      </c>
      <c r="BR2910" s="120" t="str">
        <f t="shared" si="1609"/>
        <v>Flanged 30 deg Branch</v>
      </c>
      <c r="BS2910" s="120">
        <f t="shared" si="1610"/>
        <v>1935.8646924829156</v>
      </c>
      <c r="BU2910" s="74" t="str">
        <f t="shared" si="1611"/>
        <v>24046.3-(12)</v>
      </c>
      <c r="BV2910" s="120" t="str">
        <f t="shared" si="1612"/>
        <v>Flanged 30 deg Branch</v>
      </c>
      <c r="BW2910" s="120">
        <f t="shared" si="1613"/>
        <v>2268.444</v>
      </c>
      <c r="BY2910" s="74" t="str">
        <f t="shared" si="1614"/>
        <v>24046.3-(10)</v>
      </c>
      <c r="BZ2910" s="120" t="str">
        <f t="shared" si="1615"/>
        <v>Flanged 30 deg Branch</v>
      </c>
      <c r="CA2910" s="120">
        <f t="shared" si="1616"/>
        <v>2597.2040000000002</v>
      </c>
      <c r="CC2910" s="115" t="str">
        <f t="shared" si="1617"/>
        <v xml:space="preserve"> </v>
      </c>
      <c r="CD2910" s="120" t="str">
        <f t="shared" si="1618"/>
        <v xml:space="preserve"> </v>
      </c>
      <c r="CE2910" s="417" t="str">
        <f t="shared" si="1619"/>
        <v xml:space="preserve"> </v>
      </c>
      <c r="CF2910" s="115"/>
      <c r="CG2910" s="115" t="str">
        <f t="shared" si="1620"/>
        <v xml:space="preserve"> </v>
      </c>
      <c r="CH2910" s="120" t="str">
        <f t="shared" si="1621"/>
        <v xml:space="preserve"> </v>
      </c>
      <c r="CI2910" s="417" t="str">
        <f t="shared" si="1622"/>
        <v xml:space="preserve"> </v>
      </c>
      <c r="CJ2910" s="115"/>
      <c r="CK2910" s="115" t="str">
        <f t="shared" si="1623"/>
        <v xml:space="preserve"> </v>
      </c>
      <c r="CL2910" s="120" t="str">
        <f t="shared" si="1624"/>
        <v xml:space="preserve"> </v>
      </c>
      <c r="CM2910" s="417" t="str">
        <f t="shared" si="1626"/>
        <v xml:space="preserve"> </v>
      </c>
      <c r="IS2910" s="111">
        <v>902.7</v>
      </c>
    </row>
    <row r="2911" spans="2:253" s="74" customFormat="1" ht="17.100000000000001" hidden="1" customHeight="1" x14ac:dyDescent="0.25">
      <c r="B2911" s="504">
        <f>IF('Flanged Parts'!$AS$4=1,'Flanged Parts'!G37,0)</f>
        <v>0</v>
      </c>
      <c r="C2911" s="525">
        <v>24048.3</v>
      </c>
      <c r="D2911" s="526">
        <f t="shared" si="1627"/>
        <v>24048.3</v>
      </c>
      <c r="E2911" s="504" t="s">
        <v>1350</v>
      </c>
      <c r="F2911" s="508" t="str">
        <f t="shared" si="1625"/>
        <v xml:space="preserve"> </v>
      </c>
      <c r="G2911" s="509" t="s">
        <v>465</v>
      </c>
      <c r="H2911" s="504" t="s">
        <v>1094</v>
      </c>
      <c r="I2911" s="1035" t="s">
        <v>888</v>
      </c>
      <c r="J2911" s="1036"/>
      <c r="K2911" s="516" t="s">
        <v>881</v>
      </c>
      <c r="L2911" s="535">
        <v>16</v>
      </c>
      <c r="M2911" s="532" t="s">
        <v>1700</v>
      </c>
      <c r="N2911" s="514">
        <f t="shared" si="1606"/>
        <v>1862.1799999999998</v>
      </c>
      <c r="O2911" s="514">
        <f t="shared" si="1628"/>
        <v>0</v>
      </c>
      <c r="P2911" s="680">
        <f>'KB Duct Parts'!$AE$3</f>
        <v>0</v>
      </c>
      <c r="Q2911" s="681">
        <f t="shared" si="1639"/>
        <v>0</v>
      </c>
      <c r="R2911" s="682">
        <f t="shared" si="1640"/>
        <v>0</v>
      </c>
      <c r="S2911" s="716">
        <f t="shared" si="1607"/>
        <v>0.2</v>
      </c>
      <c r="T2911" s="679">
        <f t="shared" si="1641"/>
        <v>0</v>
      </c>
      <c r="U2911" s="679">
        <f t="shared" si="1642"/>
        <v>0</v>
      </c>
      <c r="Y2911" s="120"/>
      <c r="AD2911" s="81"/>
      <c r="AF2911" s="370">
        <v>16</v>
      </c>
      <c r="AG2911" s="374">
        <v>14</v>
      </c>
      <c r="AH2911" s="378">
        <v>12</v>
      </c>
      <c r="AI2911" s="381">
        <v>10</v>
      </c>
      <c r="AJ2911" s="386"/>
      <c r="AK2911" s="391"/>
      <c r="AL2911" s="386"/>
      <c r="AM2911" s="363">
        <f t="shared" si="1605"/>
        <v>1</v>
      </c>
      <c r="AN2911" s="578">
        <v>1673.6</v>
      </c>
      <c r="AO2911" s="78">
        <f t="shared" si="1636"/>
        <v>1970.9594533029613</v>
      </c>
      <c r="AP2911" s="78">
        <f t="shared" si="1631"/>
        <v>2309.5679999999998</v>
      </c>
      <c r="AQ2911" s="78">
        <f t="shared" si="1632"/>
        <v>2644.288</v>
      </c>
      <c r="AR2911" s="78">
        <f t="shared" si="1633"/>
        <v>0</v>
      </c>
      <c r="AS2911" s="78">
        <f t="shared" si="1634"/>
        <v>0</v>
      </c>
      <c r="AT2911" s="78">
        <f t="shared" si="1635"/>
        <v>0</v>
      </c>
      <c r="AU2911"/>
      <c r="AV2911" s="393"/>
      <c r="AW2911" s="395"/>
      <c r="AX2911" s="395">
        <v>1.1776765375854215</v>
      </c>
      <c r="AY2911" s="395">
        <v>1.38</v>
      </c>
      <c r="AZ2911" s="395">
        <v>1.58</v>
      </c>
      <c r="BA2911" s="395">
        <v>0</v>
      </c>
      <c r="BB2911" s="395">
        <v>0</v>
      </c>
      <c r="BC2911" s="395">
        <v>0</v>
      </c>
      <c r="BD2911" s="115"/>
      <c r="BE2911" s="115"/>
      <c r="BF2911" s="115">
        <v>3</v>
      </c>
      <c r="BG2911" s="115">
        <v>48</v>
      </c>
      <c r="BH2911" s="423">
        <f t="shared" si="1637"/>
        <v>62.86</v>
      </c>
      <c r="BI2911" s="417">
        <f t="shared" si="1638"/>
        <v>188.57999999999998</v>
      </c>
      <c r="BJ2911" s="115"/>
      <c r="BK2911" s="115"/>
      <c r="BQ2911" s="74" t="str">
        <f t="shared" si="1608"/>
        <v>24048.3-(14)</v>
      </c>
      <c r="BR2911" s="120" t="str">
        <f t="shared" si="1609"/>
        <v>Flanged 30 deg Branch</v>
      </c>
      <c r="BS2911" s="120">
        <f t="shared" si="1610"/>
        <v>1970.9594533029613</v>
      </c>
      <c r="BU2911" s="74" t="str">
        <f t="shared" si="1611"/>
        <v>24048.3-(12)</v>
      </c>
      <c r="BV2911" s="120" t="str">
        <f t="shared" si="1612"/>
        <v>Flanged 30 deg Branch</v>
      </c>
      <c r="BW2911" s="120">
        <f t="shared" si="1613"/>
        <v>2309.5679999999998</v>
      </c>
      <c r="BY2911" s="74" t="str">
        <f t="shared" si="1614"/>
        <v>24048.3-(10)</v>
      </c>
      <c r="BZ2911" s="120" t="str">
        <f t="shared" si="1615"/>
        <v>Flanged 30 deg Branch</v>
      </c>
      <c r="CA2911" s="120">
        <f t="shared" si="1616"/>
        <v>2644.288</v>
      </c>
      <c r="CC2911" s="115" t="str">
        <f t="shared" si="1617"/>
        <v xml:space="preserve"> </v>
      </c>
      <c r="CD2911" s="120" t="str">
        <f t="shared" si="1618"/>
        <v xml:space="preserve"> </v>
      </c>
      <c r="CE2911" s="417" t="str">
        <f t="shared" si="1619"/>
        <v xml:space="preserve"> </v>
      </c>
      <c r="CF2911" s="115"/>
      <c r="CG2911" s="115" t="str">
        <f t="shared" si="1620"/>
        <v xml:space="preserve"> </v>
      </c>
      <c r="CH2911" s="120" t="str">
        <f t="shared" si="1621"/>
        <v xml:space="preserve"> </v>
      </c>
      <c r="CI2911" s="417" t="str">
        <f t="shared" si="1622"/>
        <v xml:space="preserve"> </v>
      </c>
      <c r="CJ2911" s="115"/>
      <c r="CK2911" s="115" t="str">
        <f t="shared" si="1623"/>
        <v xml:space="preserve"> </v>
      </c>
      <c r="CL2911" s="120" t="str">
        <f t="shared" si="1624"/>
        <v xml:space="preserve"> </v>
      </c>
      <c r="CM2911" s="417" t="str">
        <f t="shared" si="1626"/>
        <v xml:space="preserve"> </v>
      </c>
      <c r="IS2911" s="111">
        <v>973.8</v>
      </c>
    </row>
    <row r="2912" spans="2:253" s="74" customFormat="1" ht="17.100000000000001" hidden="1" customHeight="1" x14ac:dyDescent="0.25">
      <c r="B2912" s="504">
        <f>IF('Flanged Parts'!$AS$4=1,'Flanged Parts'!H26,0)</f>
        <v>0</v>
      </c>
      <c r="C2912" s="525" t="s">
        <v>285</v>
      </c>
      <c r="D2912" s="526" t="str">
        <f t="shared" ref="D2912:D2923" si="1643">IF(AM2912=1,C2912,(C2912&amp;"  ("&amp;L2912&amp;"ga)"))</f>
        <v>24026.30m</v>
      </c>
      <c r="E2912" s="504" t="s">
        <v>1339</v>
      </c>
      <c r="F2912" s="508" t="str">
        <f t="shared" ref="F2912:F2923" si="1644">IF(AM2912&gt;1,"Non-Std"," ")</f>
        <v xml:space="preserve"> </v>
      </c>
      <c r="G2912" s="509" t="s">
        <v>722</v>
      </c>
      <c r="H2912" s="504" t="str">
        <f>IF('Flanged Parts'!$BB$6=1,"CS",IF('Flanged Parts'!$BB$6=2,"Glv",0))</f>
        <v>Glv</v>
      </c>
      <c r="I2912" s="1035" t="s">
        <v>888</v>
      </c>
      <c r="J2912" s="1036"/>
      <c r="K2912" s="516" t="s">
        <v>881</v>
      </c>
      <c r="L2912" s="535">
        <v>16</v>
      </c>
      <c r="M2912" s="532" t="s">
        <v>1700</v>
      </c>
      <c r="N2912" s="514">
        <f t="shared" si="1606"/>
        <v>664.68000000000006</v>
      </c>
      <c r="O2912" s="514">
        <f t="shared" ref="O2912:O2931" si="1645">IF(B2912&gt;0,N2912*B2912,0)</f>
        <v>0</v>
      </c>
      <c r="P2912" s="680">
        <f>'KB Duct Parts'!$AE$3</f>
        <v>0</v>
      </c>
      <c r="Q2912" s="681">
        <f t="shared" si="1639"/>
        <v>0</v>
      </c>
      <c r="R2912" s="682">
        <f t="shared" si="1640"/>
        <v>0</v>
      </c>
      <c r="S2912" s="716">
        <f t="shared" si="1607"/>
        <v>0.2</v>
      </c>
      <c r="T2912" s="679">
        <f t="shared" si="1641"/>
        <v>0</v>
      </c>
      <c r="U2912" s="679">
        <f t="shared" si="1642"/>
        <v>0</v>
      </c>
      <c r="Y2912" s="120"/>
      <c r="AD2912" s="81"/>
      <c r="AF2912" s="370">
        <v>16</v>
      </c>
      <c r="AG2912" s="374">
        <v>14</v>
      </c>
      <c r="AH2912" s="378">
        <v>12</v>
      </c>
      <c r="AI2912" s="381">
        <v>10</v>
      </c>
      <c r="AJ2912" s="386"/>
      <c r="AK2912" s="391"/>
      <c r="AL2912" s="386"/>
      <c r="AM2912" s="363">
        <f t="shared" ref="AM2912:AM2931" si="1646">IF(L2912=AF2912,1,IF(L2912=AG2912,2,IF(L2912=AH2912,3,IF(L2912=AI2912,4,IF(L2912=AJ2912,5,IF(L2912=AK2912,6,IF(L2912=AL2912,7,0)))))))</f>
        <v>1</v>
      </c>
      <c r="AN2912" s="578">
        <v>480.6</v>
      </c>
      <c r="AO2912" s="78">
        <f t="shared" si="1636"/>
        <v>565.99134396355362</v>
      </c>
      <c r="AP2912" s="78">
        <f t="shared" si="1631"/>
        <v>663.22799999999995</v>
      </c>
      <c r="AQ2912" s="78">
        <f t="shared" si="1632"/>
        <v>759.34800000000007</v>
      </c>
      <c r="AR2912" s="78">
        <f t="shared" si="1633"/>
        <v>0</v>
      </c>
      <c r="AS2912" s="78">
        <f t="shared" si="1634"/>
        <v>0</v>
      </c>
      <c r="AT2912" s="78">
        <f t="shared" si="1635"/>
        <v>0</v>
      </c>
      <c r="AU2912" s="363"/>
      <c r="AV2912" s="393"/>
      <c r="AW2912" s="395"/>
      <c r="AX2912" s="395">
        <v>1.1776765375854215</v>
      </c>
      <c r="AY2912" s="395">
        <v>1.38</v>
      </c>
      <c r="AZ2912" s="395">
        <v>1.58</v>
      </c>
      <c r="BA2912" s="395"/>
      <c r="BB2912" s="395"/>
      <c r="BC2912" s="395"/>
      <c r="BD2912" s="115"/>
      <c r="BE2912" s="115"/>
      <c r="BF2912" s="115">
        <v>3</v>
      </c>
      <c r="BG2912" s="115">
        <v>26</v>
      </c>
      <c r="BH2912" s="423">
        <f t="shared" si="1637"/>
        <v>61.36</v>
      </c>
      <c r="BI2912" s="417">
        <f t="shared" si="1638"/>
        <v>184.07999999999998</v>
      </c>
      <c r="BJ2912" s="115"/>
      <c r="BK2912" s="115"/>
      <c r="BQ2912" s="74" t="str">
        <f t="shared" si="1608"/>
        <v>24026.30m-(14)</v>
      </c>
      <c r="BR2912" s="120" t="str">
        <f t="shared" si="1609"/>
        <v>Flanged 30 deg Branch-Med Size</v>
      </c>
      <c r="BS2912" s="120">
        <f t="shared" si="1610"/>
        <v>565.99134396355362</v>
      </c>
      <c r="BU2912" s="74" t="str">
        <f t="shared" si="1611"/>
        <v>24026.30m-(12)</v>
      </c>
      <c r="BV2912" s="120" t="str">
        <f t="shared" si="1612"/>
        <v>Flanged 30 deg Branch-Med Size</v>
      </c>
      <c r="BW2912" s="120">
        <f t="shared" si="1613"/>
        <v>663.22799999999995</v>
      </c>
      <c r="BY2912" s="74" t="str">
        <f t="shared" si="1614"/>
        <v>24026.30m-(10)</v>
      </c>
      <c r="BZ2912" s="120" t="str">
        <f t="shared" si="1615"/>
        <v>Flanged 30 deg Branch-Med Size</v>
      </c>
      <c r="CA2912" s="120">
        <f t="shared" si="1616"/>
        <v>759.34800000000007</v>
      </c>
      <c r="CC2912" s="115" t="str">
        <f t="shared" si="1617"/>
        <v xml:space="preserve"> </v>
      </c>
      <c r="CD2912" s="120" t="str">
        <f t="shared" si="1618"/>
        <v xml:space="preserve"> </v>
      </c>
      <c r="CE2912" s="417" t="str">
        <f t="shared" si="1619"/>
        <v xml:space="preserve"> </v>
      </c>
      <c r="CF2912" s="115"/>
      <c r="CG2912" s="115" t="str">
        <f t="shared" si="1620"/>
        <v xml:space="preserve"> </v>
      </c>
      <c r="CH2912" s="120" t="str">
        <f t="shared" si="1621"/>
        <v xml:space="preserve"> </v>
      </c>
      <c r="CI2912" s="417" t="str">
        <f t="shared" si="1622"/>
        <v xml:space="preserve"> </v>
      </c>
      <c r="CJ2912" s="115"/>
      <c r="CK2912" s="115" t="str">
        <f t="shared" si="1623"/>
        <v xml:space="preserve"> </v>
      </c>
      <c r="CL2912" s="120" t="str">
        <f t="shared" si="1624"/>
        <v xml:space="preserve"> </v>
      </c>
      <c r="CM2912" s="417" t="str">
        <f t="shared" si="1626"/>
        <v xml:space="preserve"> </v>
      </c>
      <c r="IS2912" s="111"/>
    </row>
    <row r="2913" spans="2:253" s="74" customFormat="1" ht="17.100000000000001" hidden="1" customHeight="1" x14ac:dyDescent="0.25">
      <c r="B2913" s="504">
        <f>IF('Flanged Parts'!$AS$4=1,'Flanged Parts'!H27,0)</f>
        <v>0</v>
      </c>
      <c r="C2913" s="525" t="s">
        <v>284</v>
      </c>
      <c r="D2913" s="526" t="str">
        <f t="shared" si="1643"/>
        <v>24028.30m</v>
      </c>
      <c r="E2913" s="504" t="s">
        <v>1340</v>
      </c>
      <c r="F2913" s="508" t="str">
        <f t="shared" si="1644"/>
        <v xml:space="preserve"> </v>
      </c>
      <c r="G2913" s="509" t="s">
        <v>722</v>
      </c>
      <c r="H2913" s="504" t="str">
        <f>IF('Flanged Parts'!$BB$6=1,"CS",IF('Flanged Parts'!$BB$6=2,"Glv",0))</f>
        <v>Glv</v>
      </c>
      <c r="I2913" s="1035" t="s">
        <v>888</v>
      </c>
      <c r="J2913" s="1036"/>
      <c r="K2913" s="516" t="s">
        <v>881</v>
      </c>
      <c r="L2913" s="535">
        <v>16</v>
      </c>
      <c r="M2913" s="532" t="s">
        <v>1700</v>
      </c>
      <c r="N2913" s="514">
        <f t="shared" si="1606"/>
        <v>723.03</v>
      </c>
      <c r="O2913" s="514">
        <f t="shared" si="1645"/>
        <v>0</v>
      </c>
      <c r="P2913" s="680">
        <f>'KB Duct Parts'!$AE$3</f>
        <v>0</v>
      </c>
      <c r="Q2913" s="681">
        <f t="shared" si="1639"/>
        <v>0</v>
      </c>
      <c r="R2913" s="682">
        <f t="shared" si="1640"/>
        <v>0</v>
      </c>
      <c r="S2913" s="716">
        <f t="shared" si="1607"/>
        <v>0.2</v>
      </c>
      <c r="T2913" s="679">
        <f t="shared" si="1641"/>
        <v>0</v>
      </c>
      <c r="U2913" s="679">
        <f t="shared" si="1642"/>
        <v>0</v>
      </c>
      <c r="Y2913" s="120"/>
      <c r="AD2913" s="81"/>
      <c r="AF2913" s="370">
        <v>16</v>
      </c>
      <c r="AG2913" s="374">
        <v>14</v>
      </c>
      <c r="AH2913" s="378">
        <v>12</v>
      </c>
      <c r="AI2913" s="381">
        <v>10</v>
      </c>
      <c r="AJ2913" s="386"/>
      <c r="AK2913" s="391"/>
      <c r="AL2913" s="386"/>
      <c r="AM2913" s="363">
        <f t="shared" si="1646"/>
        <v>1</v>
      </c>
      <c r="AN2913" s="578">
        <v>532.79999999999995</v>
      </c>
      <c r="AO2913" s="78">
        <f t="shared" si="1636"/>
        <v>627.46605922551248</v>
      </c>
      <c r="AP2913" s="78">
        <f t="shared" si="1631"/>
        <v>735.2639999999999</v>
      </c>
      <c r="AQ2913" s="78">
        <f t="shared" si="1632"/>
        <v>841.82399999999996</v>
      </c>
      <c r="AR2913" s="78">
        <f t="shared" si="1633"/>
        <v>0</v>
      </c>
      <c r="AS2913" s="78">
        <f t="shared" si="1634"/>
        <v>0</v>
      </c>
      <c r="AT2913" s="78">
        <f t="shared" si="1635"/>
        <v>0</v>
      </c>
      <c r="AU2913" s="363"/>
      <c r="AV2913" s="393"/>
      <c r="AW2913" s="395"/>
      <c r="AX2913" s="395">
        <v>1.1776765375854215</v>
      </c>
      <c r="AY2913" s="395">
        <v>1.38</v>
      </c>
      <c r="AZ2913" s="395">
        <v>1.58</v>
      </c>
      <c r="BA2913" s="395"/>
      <c r="BB2913" s="395"/>
      <c r="BC2913" s="395"/>
      <c r="BD2913" s="115"/>
      <c r="BE2913" s="115"/>
      <c r="BF2913" s="115">
        <v>3</v>
      </c>
      <c r="BG2913" s="115">
        <v>28</v>
      </c>
      <c r="BH2913" s="423">
        <f t="shared" si="1637"/>
        <v>63.41</v>
      </c>
      <c r="BI2913" s="417">
        <f t="shared" si="1638"/>
        <v>190.23</v>
      </c>
      <c r="BJ2913" s="115"/>
      <c r="BK2913" s="115"/>
      <c r="BQ2913" s="74" t="str">
        <f t="shared" si="1608"/>
        <v>24028.30m-(14)</v>
      </c>
      <c r="BR2913" s="120" t="str">
        <f t="shared" si="1609"/>
        <v>Flanged 30 deg Branch-Med Size</v>
      </c>
      <c r="BS2913" s="120">
        <f t="shared" si="1610"/>
        <v>627.46605922551248</v>
      </c>
      <c r="BU2913" s="74" t="str">
        <f t="shared" si="1611"/>
        <v>24028.30m-(12)</v>
      </c>
      <c r="BV2913" s="120" t="str">
        <f t="shared" si="1612"/>
        <v>Flanged 30 deg Branch-Med Size</v>
      </c>
      <c r="BW2913" s="120">
        <f t="shared" si="1613"/>
        <v>735.2639999999999</v>
      </c>
      <c r="BY2913" s="74" t="str">
        <f t="shared" si="1614"/>
        <v>24028.30m-(10)</v>
      </c>
      <c r="BZ2913" s="120" t="str">
        <f t="shared" si="1615"/>
        <v>Flanged 30 deg Branch-Med Size</v>
      </c>
      <c r="CA2913" s="120">
        <f t="shared" si="1616"/>
        <v>841.82399999999996</v>
      </c>
      <c r="CC2913" s="115" t="str">
        <f t="shared" si="1617"/>
        <v xml:space="preserve"> </v>
      </c>
      <c r="CD2913" s="120" t="str">
        <f t="shared" si="1618"/>
        <v xml:space="preserve"> </v>
      </c>
      <c r="CE2913" s="417" t="str">
        <f t="shared" si="1619"/>
        <v xml:space="preserve"> </v>
      </c>
      <c r="CF2913" s="115"/>
      <c r="CG2913" s="115" t="str">
        <f t="shared" si="1620"/>
        <v xml:space="preserve"> </v>
      </c>
      <c r="CH2913" s="120" t="str">
        <f t="shared" si="1621"/>
        <v xml:space="preserve"> </v>
      </c>
      <c r="CI2913" s="417" t="str">
        <f t="shared" si="1622"/>
        <v xml:space="preserve"> </v>
      </c>
      <c r="CJ2913" s="115"/>
      <c r="CK2913" s="115" t="str">
        <f t="shared" si="1623"/>
        <v xml:space="preserve"> </v>
      </c>
      <c r="CL2913" s="120" t="str">
        <f t="shared" si="1624"/>
        <v xml:space="preserve"> </v>
      </c>
      <c r="CM2913" s="417" t="str">
        <f t="shared" si="1626"/>
        <v xml:space="preserve"> </v>
      </c>
      <c r="IS2913" s="111"/>
    </row>
    <row r="2914" spans="2:253" s="74" customFormat="1" ht="17.100000000000001" hidden="1" customHeight="1" x14ac:dyDescent="0.25">
      <c r="B2914" s="504">
        <f>IF('Flanged Parts'!$AS$4=1,'Flanged Parts'!H28,0)</f>
        <v>0</v>
      </c>
      <c r="C2914" s="525" t="s">
        <v>286</v>
      </c>
      <c r="D2914" s="526" t="str">
        <f t="shared" si="1643"/>
        <v>24030.30m</v>
      </c>
      <c r="E2914" s="504" t="s">
        <v>1341</v>
      </c>
      <c r="F2914" s="508" t="str">
        <f t="shared" si="1644"/>
        <v xml:space="preserve"> </v>
      </c>
      <c r="G2914" s="509" t="s">
        <v>722</v>
      </c>
      <c r="H2914" s="504" t="str">
        <f>IF('Flanged Parts'!$BB$6=1,"CS",IF('Flanged Parts'!$BB$6=2,"Glv",0))</f>
        <v>Glv</v>
      </c>
      <c r="I2914" s="1035" t="s">
        <v>888</v>
      </c>
      <c r="J2914" s="1036"/>
      <c r="K2914" s="516" t="s">
        <v>881</v>
      </c>
      <c r="L2914" s="535">
        <v>16</v>
      </c>
      <c r="M2914" s="532" t="s">
        <v>1700</v>
      </c>
      <c r="N2914" s="514">
        <f t="shared" si="1606"/>
        <v>790.48</v>
      </c>
      <c r="O2914" s="514">
        <f t="shared" si="1645"/>
        <v>0</v>
      </c>
      <c r="P2914" s="680">
        <f>'KB Duct Parts'!$AE$3</f>
        <v>0</v>
      </c>
      <c r="Q2914" s="681">
        <f t="shared" si="1639"/>
        <v>0</v>
      </c>
      <c r="R2914" s="682">
        <f t="shared" si="1640"/>
        <v>0</v>
      </c>
      <c r="S2914" s="716">
        <f t="shared" si="1607"/>
        <v>0.2</v>
      </c>
      <c r="T2914" s="679">
        <f t="shared" si="1641"/>
        <v>0</v>
      </c>
      <c r="U2914" s="679">
        <f t="shared" si="1642"/>
        <v>0</v>
      </c>
      <c r="Y2914" s="120"/>
      <c r="AD2914" s="81"/>
      <c r="AF2914" s="370">
        <v>16</v>
      </c>
      <c r="AG2914" s="374">
        <v>14</v>
      </c>
      <c r="AH2914" s="378">
        <v>12</v>
      </c>
      <c r="AI2914" s="381">
        <v>10</v>
      </c>
      <c r="AJ2914" s="386"/>
      <c r="AK2914" s="391"/>
      <c r="AL2914" s="386"/>
      <c r="AM2914" s="363">
        <f t="shared" si="1646"/>
        <v>1</v>
      </c>
      <c r="AN2914" s="578">
        <v>587.20000000000005</v>
      </c>
      <c r="AO2914" s="78">
        <f t="shared" si="1636"/>
        <v>691.53166287015949</v>
      </c>
      <c r="AP2914" s="78">
        <f t="shared" si="1631"/>
        <v>810.33600000000001</v>
      </c>
      <c r="AQ2914" s="78">
        <f t="shared" si="1632"/>
        <v>927.77600000000007</v>
      </c>
      <c r="AR2914" s="78">
        <f t="shared" si="1633"/>
        <v>0</v>
      </c>
      <c r="AS2914" s="78">
        <f t="shared" si="1634"/>
        <v>0</v>
      </c>
      <c r="AT2914" s="78">
        <f t="shared" si="1635"/>
        <v>0</v>
      </c>
      <c r="AU2914" s="363"/>
      <c r="AV2914" s="393"/>
      <c r="AW2914" s="395"/>
      <c r="AX2914" s="395">
        <v>1.1776765375854215</v>
      </c>
      <c r="AY2914" s="395">
        <v>1.38</v>
      </c>
      <c r="AZ2914" s="395">
        <v>1.58</v>
      </c>
      <c r="BA2914" s="395"/>
      <c r="BB2914" s="395"/>
      <c r="BC2914" s="395"/>
      <c r="BD2914" s="115"/>
      <c r="BE2914" s="115"/>
      <c r="BF2914" s="115">
        <v>3</v>
      </c>
      <c r="BG2914" s="115">
        <v>30</v>
      </c>
      <c r="BH2914" s="423">
        <f t="shared" si="1637"/>
        <v>67.760000000000005</v>
      </c>
      <c r="BI2914" s="417">
        <f t="shared" si="1638"/>
        <v>203.28000000000003</v>
      </c>
      <c r="BJ2914" s="115"/>
      <c r="BK2914" s="115"/>
      <c r="BQ2914" s="74" t="str">
        <f t="shared" si="1608"/>
        <v>24030.30m-(14)</v>
      </c>
      <c r="BR2914" s="120" t="str">
        <f t="shared" si="1609"/>
        <v>Flanged 30 deg Branch-Med Size</v>
      </c>
      <c r="BS2914" s="120">
        <f t="shared" si="1610"/>
        <v>691.53166287015949</v>
      </c>
      <c r="BU2914" s="74" t="str">
        <f t="shared" si="1611"/>
        <v>24030.30m-(12)</v>
      </c>
      <c r="BV2914" s="120" t="str">
        <f t="shared" si="1612"/>
        <v>Flanged 30 deg Branch-Med Size</v>
      </c>
      <c r="BW2914" s="120">
        <f t="shared" si="1613"/>
        <v>810.33600000000001</v>
      </c>
      <c r="BY2914" s="74" t="str">
        <f t="shared" si="1614"/>
        <v>24030.30m-(10)</v>
      </c>
      <c r="BZ2914" s="120" t="str">
        <f t="shared" si="1615"/>
        <v>Flanged 30 deg Branch-Med Size</v>
      </c>
      <c r="CA2914" s="120">
        <f t="shared" si="1616"/>
        <v>927.77600000000007</v>
      </c>
      <c r="CC2914" s="115" t="str">
        <f t="shared" si="1617"/>
        <v xml:space="preserve"> </v>
      </c>
      <c r="CD2914" s="120" t="str">
        <f t="shared" si="1618"/>
        <v xml:space="preserve"> </v>
      </c>
      <c r="CE2914" s="417" t="str">
        <f t="shared" si="1619"/>
        <v xml:space="preserve"> </v>
      </c>
      <c r="CF2914" s="115"/>
      <c r="CG2914" s="115" t="str">
        <f t="shared" si="1620"/>
        <v xml:space="preserve"> </v>
      </c>
      <c r="CH2914" s="120" t="str">
        <f t="shared" si="1621"/>
        <v xml:space="preserve"> </v>
      </c>
      <c r="CI2914" s="417" t="str">
        <f t="shared" si="1622"/>
        <v xml:space="preserve"> </v>
      </c>
      <c r="CJ2914" s="115"/>
      <c r="CK2914" s="115" t="str">
        <f t="shared" si="1623"/>
        <v xml:space="preserve"> </v>
      </c>
      <c r="CL2914" s="120" t="str">
        <f t="shared" si="1624"/>
        <v xml:space="preserve"> </v>
      </c>
      <c r="CM2914" s="417" t="str">
        <f t="shared" si="1626"/>
        <v xml:space="preserve"> </v>
      </c>
      <c r="IS2914" s="111"/>
    </row>
    <row r="2915" spans="2:253" s="74" customFormat="1" ht="17.100000000000001" hidden="1" customHeight="1" x14ac:dyDescent="0.25">
      <c r="B2915" s="504">
        <f>IF('Flanged Parts'!$AS$4=1,'Flanged Parts'!H29,0)</f>
        <v>0</v>
      </c>
      <c r="C2915" s="525" t="s">
        <v>287</v>
      </c>
      <c r="D2915" s="526" t="str">
        <f t="shared" si="1643"/>
        <v>24032.30m</v>
      </c>
      <c r="E2915" s="504" t="s">
        <v>1342</v>
      </c>
      <c r="F2915" s="508" t="str">
        <f t="shared" si="1644"/>
        <v xml:space="preserve"> </v>
      </c>
      <c r="G2915" s="509" t="s">
        <v>722</v>
      </c>
      <c r="H2915" s="504" t="str">
        <f>IF('Flanged Parts'!$BB$6=1,"CS",IF('Flanged Parts'!$BB$6=2,"Glv",0))</f>
        <v>Glv</v>
      </c>
      <c r="I2915" s="1035" t="s">
        <v>888</v>
      </c>
      <c r="J2915" s="1036"/>
      <c r="K2915" s="516" t="s">
        <v>881</v>
      </c>
      <c r="L2915" s="535">
        <v>16</v>
      </c>
      <c r="M2915" s="532" t="s">
        <v>1700</v>
      </c>
      <c r="N2915" s="514">
        <f t="shared" si="1606"/>
        <v>867.33999999999992</v>
      </c>
      <c r="O2915" s="514">
        <f t="shared" si="1645"/>
        <v>0</v>
      </c>
      <c r="P2915" s="680">
        <f>'KB Duct Parts'!$AE$3</f>
        <v>0</v>
      </c>
      <c r="Q2915" s="681">
        <f t="shared" si="1639"/>
        <v>0</v>
      </c>
      <c r="R2915" s="682">
        <f t="shared" si="1640"/>
        <v>0</v>
      </c>
      <c r="S2915" s="716">
        <f t="shared" si="1607"/>
        <v>0.2</v>
      </c>
      <c r="T2915" s="679">
        <f t="shared" si="1641"/>
        <v>0</v>
      </c>
      <c r="U2915" s="679">
        <f t="shared" si="1642"/>
        <v>0</v>
      </c>
      <c r="Y2915" s="120"/>
      <c r="AD2915" s="81"/>
      <c r="AF2915" s="370">
        <v>16</v>
      </c>
      <c r="AG2915" s="374">
        <v>14</v>
      </c>
      <c r="AH2915" s="378">
        <v>12</v>
      </c>
      <c r="AI2915" s="381">
        <v>10</v>
      </c>
      <c r="AJ2915" s="386"/>
      <c r="AK2915" s="391"/>
      <c r="AL2915" s="386"/>
      <c r="AM2915" s="363">
        <f t="shared" si="1646"/>
        <v>1</v>
      </c>
      <c r="AN2915" s="578">
        <v>641.79999999999995</v>
      </c>
      <c r="AO2915" s="78">
        <f t="shared" si="1636"/>
        <v>755.8328018223234</v>
      </c>
      <c r="AP2915" s="78">
        <f t="shared" si="1631"/>
        <v>885.68399999999986</v>
      </c>
      <c r="AQ2915" s="78">
        <f t="shared" si="1632"/>
        <v>1014.044</v>
      </c>
      <c r="AR2915" s="78">
        <f t="shared" si="1633"/>
        <v>0</v>
      </c>
      <c r="AS2915" s="78">
        <f t="shared" si="1634"/>
        <v>0</v>
      </c>
      <c r="AT2915" s="78">
        <f t="shared" si="1635"/>
        <v>0</v>
      </c>
      <c r="AU2915" s="363"/>
      <c r="AV2915" s="393"/>
      <c r="AW2915" s="395"/>
      <c r="AX2915" s="395">
        <v>1.1776765375854215</v>
      </c>
      <c r="AY2915" s="395">
        <v>1.38</v>
      </c>
      <c r="AZ2915" s="395">
        <v>1.58</v>
      </c>
      <c r="BA2915" s="395"/>
      <c r="BB2915" s="395"/>
      <c r="BC2915" s="395"/>
      <c r="BD2915" s="115"/>
      <c r="BE2915" s="115"/>
      <c r="BF2915" s="115">
        <v>3</v>
      </c>
      <c r="BG2915" s="115">
        <v>32</v>
      </c>
      <c r="BH2915" s="423">
        <f t="shared" si="1637"/>
        <v>75.180000000000007</v>
      </c>
      <c r="BI2915" s="417">
        <f t="shared" si="1638"/>
        <v>225.54000000000002</v>
      </c>
      <c r="BJ2915" s="115"/>
      <c r="BK2915" s="115"/>
      <c r="BQ2915" s="74" t="str">
        <f t="shared" si="1608"/>
        <v>24032.30m-(14)</v>
      </c>
      <c r="BR2915" s="120" t="str">
        <f t="shared" si="1609"/>
        <v>Flanged 30 deg Branch-Med Size</v>
      </c>
      <c r="BS2915" s="120">
        <f t="shared" si="1610"/>
        <v>755.8328018223234</v>
      </c>
      <c r="BU2915" s="74" t="str">
        <f t="shared" si="1611"/>
        <v>24032.30m-(12)</v>
      </c>
      <c r="BV2915" s="120" t="str">
        <f t="shared" si="1612"/>
        <v>Flanged 30 deg Branch-Med Size</v>
      </c>
      <c r="BW2915" s="120">
        <f t="shared" si="1613"/>
        <v>885.68399999999986</v>
      </c>
      <c r="BY2915" s="74" t="str">
        <f t="shared" si="1614"/>
        <v>24032.30m-(10)</v>
      </c>
      <c r="BZ2915" s="120" t="str">
        <f t="shared" si="1615"/>
        <v>Flanged 30 deg Branch-Med Size</v>
      </c>
      <c r="CA2915" s="120">
        <f t="shared" si="1616"/>
        <v>1014.044</v>
      </c>
      <c r="CC2915" s="115" t="str">
        <f t="shared" si="1617"/>
        <v xml:space="preserve"> </v>
      </c>
      <c r="CD2915" s="120" t="str">
        <f t="shared" si="1618"/>
        <v xml:space="preserve"> </v>
      </c>
      <c r="CE2915" s="417" t="str">
        <f t="shared" si="1619"/>
        <v xml:space="preserve"> </v>
      </c>
      <c r="CF2915" s="115"/>
      <c r="CG2915" s="115" t="str">
        <f t="shared" si="1620"/>
        <v xml:space="preserve"> </v>
      </c>
      <c r="CH2915" s="120" t="str">
        <f t="shared" si="1621"/>
        <v xml:space="preserve"> </v>
      </c>
      <c r="CI2915" s="417" t="str">
        <f t="shared" si="1622"/>
        <v xml:space="preserve"> </v>
      </c>
      <c r="CJ2915" s="115"/>
      <c r="CK2915" s="115" t="str">
        <f t="shared" si="1623"/>
        <v xml:space="preserve"> </v>
      </c>
      <c r="CL2915" s="120" t="str">
        <f t="shared" si="1624"/>
        <v xml:space="preserve"> </v>
      </c>
      <c r="CM2915" s="417" t="str">
        <f t="shared" si="1626"/>
        <v xml:space="preserve"> </v>
      </c>
      <c r="IS2915" s="111"/>
    </row>
    <row r="2916" spans="2:253" s="74" customFormat="1" ht="17.100000000000001" hidden="1" customHeight="1" x14ac:dyDescent="0.25">
      <c r="B2916" s="504">
        <f>IF('Flanged Parts'!$AS$4=1,'Flanged Parts'!H30,0)</f>
        <v>0</v>
      </c>
      <c r="C2916" s="525" t="s">
        <v>288</v>
      </c>
      <c r="D2916" s="526" t="str">
        <f t="shared" si="1643"/>
        <v>24034.30m</v>
      </c>
      <c r="E2916" s="504" t="s">
        <v>1343</v>
      </c>
      <c r="F2916" s="508" t="str">
        <f t="shared" si="1644"/>
        <v xml:space="preserve"> </v>
      </c>
      <c r="G2916" s="509" t="s">
        <v>722</v>
      </c>
      <c r="H2916" s="504" t="str">
        <f>IF('Flanged Parts'!$BB$6=1,"CS",IF('Flanged Parts'!$BB$6=2,"Glv",0))</f>
        <v>Glv</v>
      </c>
      <c r="I2916" s="1035" t="s">
        <v>888</v>
      </c>
      <c r="J2916" s="1036"/>
      <c r="K2916" s="516" t="s">
        <v>881</v>
      </c>
      <c r="L2916" s="535">
        <v>16</v>
      </c>
      <c r="M2916" s="532" t="s">
        <v>1700</v>
      </c>
      <c r="N2916" s="514">
        <f t="shared" si="1606"/>
        <v>1132.46</v>
      </c>
      <c r="O2916" s="514">
        <f t="shared" si="1645"/>
        <v>0</v>
      </c>
      <c r="P2916" s="680">
        <f>'KB Duct Parts'!$AE$3</f>
        <v>0</v>
      </c>
      <c r="Q2916" s="681">
        <f t="shared" si="1639"/>
        <v>0</v>
      </c>
      <c r="R2916" s="682">
        <f t="shared" si="1640"/>
        <v>0</v>
      </c>
      <c r="S2916" s="716">
        <f t="shared" si="1607"/>
        <v>0.2</v>
      </c>
      <c r="T2916" s="679">
        <f t="shared" si="1641"/>
        <v>0</v>
      </c>
      <c r="U2916" s="679">
        <f t="shared" si="1642"/>
        <v>0</v>
      </c>
      <c r="Y2916" s="120"/>
      <c r="AD2916" s="81"/>
      <c r="AF2916" s="370">
        <v>16</v>
      </c>
      <c r="AG2916" s="374">
        <v>14</v>
      </c>
      <c r="AH2916" s="378">
        <v>12</v>
      </c>
      <c r="AI2916" s="381">
        <v>10</v>
      </c>
      <c r="AJ2916" s="386"/>
      <c r="AK2916" s="391"/>
      <c r="AL2916" s="386"/>
      <c r="AM2916" s="363">
        <f t="shared" si="1646"/>
        <v>1</v>
      </c>
      <c r="AN2916" s="578">
        <v>900.5</v>
      </c>
      <c r="AO2916" s="78">
        <f t="shared" si="1636"/>
        <v>1060.4977220956721</v>
      </c>
      <c r="AP2916" s="78">
        <f t="shared" si="1631"/>
        <v>1242.6899999999998</v>
      </c>
      <c r="AQ2916" s="78">
        <f t="shared" si="1632"/>
        <v>1422.79</v>
      </c>
      <c r="AR2916" s="78">
        <f t="shared" si="1633"/>
        <v>0</v>
      </c>
      <c r="AS2916" s="78">
        <f t="shared" si="1634"/>
        <v>0</v>
      </c>
      <c r="AT2916" s="78">
        <f t="shared" si="1635"/>
        <v>0</v>
      </c>
      <c r="AU2916" s="363"/>
      <c r="AV2916" s="393"/>
      <c r="AW2916" s="395"/>
      <c r="AX2916" s="395">
        <v>1.1776765375854215</v>
      </c>
      <c r="AY2916" s="395">
        <v>1.38</v>
      </c>
      <c r="AZ2916" s="395">
        <v>1.58</v>
      </c>
      <c r="BA2916" s="395"/>
      <c r="BB2916" s="395"/>
      <c r="BC2916" s="395"/>
      <c r="BD2916" s="115"/>
      <c r="BE2916" s="115"/>
      <c r="BF2916" s="115">
        <v>3</v>
      </c>
      <c r="BG2916" s="115">
        <v>34</v>
      </c>
      <c r="BH2916" s="423">
        <f t="shared" si="1637"/>
        <v>77.319999999999993</v>
      </c>
      <c r="BI2916" s="417">
        <f t="shared" si="1638"/>
        <v>231.95999999999998</v>
      </c>
      <c r="BJ2916" s="115"/>
      <c r="BK2916" s="115"/>
      <c r="BQ2916" s="74" t="str">
        <f t="shared" si="1608"/>
        <v>24034.30m-(14)</v>
      </c>
      <c r="BR2916" s="120" t="str">
        <f t="shared" si="1609"/>
        <v>Flanged 30 deg Branch-Med Size</v>
      </c>
      <c r="BS2916" s="120">
        <f t="shared" si="1610"/>
        <v>1060.4977220956721</v>
      </c>
      <c r="BU2916" s="74" t="str">
        <f t="shared" si="1611"/>
        <v>24034.30m-(12)</v>
      </c>
      <c r="BV2916" s="120" t="str">
        <f t="shared" si="1612"/>
        <v>Flanged 30 deg Branch-Med Size</v>
      </c>
      <c r="BW2916" s="120">
        <f t="shared" si="1613"/>
        <v>1242.6899999999998</v>
      </c>
      <c r="BY2916" s="74" t="str">
        <f t="shared" si="1614"/>
        <v>24034.30m-(10)</v>
      </c>
      <c r="BZ2916" s="120" t="str">
        <f t="shared" si="1615"/>
        <v>Flanged 30 deg Branch-Med Size</v>
      </c>
      <c r="CA2916" s="120">
        <f t="shared" si="1616"/>
        <v>1422.79</v>
      </c>
      <c r="CC2916" s="115" t="str">
        <f t="shared" si="1617"/>
        <v xml:space="preserve"> </v>
      </c>
      <c r="CD2916" s="120" t="str">
        <f t="shared" si="1618"/>
        <v xml:space="preserve"> </v>
      </c>
      <c r="CE2916" s="417" t="str">
        <f t="shared" si="1619"/>
        <v xml:space="preserve"> </v>
      </c>
      <c r="CF2916" s="115"/>
      <c r="CG2916" s="115" t="str">
        <f t="shared" si="1620"/>
        <v xml:space="preserve"> </v>
      </c>
      <c r="CH2916" s="120" t="str">
        <f t="shared" si="1621"/>
        <v xml:space="preserve"> </v>
      </c>
      <c r="CI2916" s="417" t="str">
        <f t="shared" si="1622"/>
        <v xml:space="preserve"> </v>
      </c>
      <c r="CJ2916" s="115"/>
      <c r="CK2916" s="115" t="str">
        <f t="shared" si="1623"/>
        <v xml:space="preserve"> </v>
      </c>
      <c r="CL2916" s="120" t="str">
        <f t="shared" si="1624"/>
        <v xml:space="preserve"> </v>
      </c>
      <c r="CM2916" s="417" t="str">
        <f t="shared" si="1626"/>
        <v xml:space="preserve"> </v>
      </c>
      <c r="IS2916" s="111"/>
    </row>
    <row r="2917" spans="2:253" s="74" customFormat="1" ht="17.100000000000001" hidden="1" customHeight="1" x14ac:dyDescent="0.25">
      <c r="B2917" s="504">
        <f>IF('Flanged Parts'!$AS$4=1,'Flanged Parts'!H31,0)</f>
        <v>0</v>
      </c>
      <c r="C2917" s="525" t="s">
        <v>289</v>
      </c>
      <c r="D2917" s="526" t="str">
        <f t="shared" si="1643"/>
        <v>24036.30m</v>
      </c>
      <c r="E2917" s="504" t="s">
        <v>1344</v>
      </c>
      <c r="F2917" s="508" t="str">
        <f t="shared" si="1644"/>
        <v xml:space="preserve"> </v>
      </c>
      <c r="G2917" s="509" t="s">
        <v>722</v>
      </c>
      <c r="H2917" s="504" t="str">
        <f>IF('Flanged Parts'!$BB$6=1,"CS",IF('Flanged Parts'!$BB$6=2,"Glv",0))</f>
        <v>Glv</v>
      </c>
      <c r="I2917" s="1035" t="s">
        <v>888</v>
      </c>
      <c r="J2917" s="1036"/>
      <c r="K2917" s="516" t="s">
        <v>881</v>
      </c>
      <c r="L2917" s="535">
        <v>16</v>
      </c>
      <c r="M2917" s="532" t="s">
        <v>1700</v>
      </c>
      <c r="N2917" s="514">
        <f t="shared" si="1606"/>
        <v>1252.1300000000001</v>
      </c>
      <c r="O2917" s="514">
        <f t="shared" si="1645"/>
        <v>0</v>
      </c>
      <c r="P2917" s="680">
        <f>'KB Duct Parts'!$AE$3</f>
        <v>0</v>
      </c>
      <c r="Q2917" s="681">
        <f t="shared" si="1639"/>
        <v>0</v>
      </c>
      <c r="R2917" s="682">
        <f t="shared" si="1640"/>
        <v>0</v>
      </c>
      <c r="S2917" s="716">
        <f t="shared" si="1607"/>
        <v>0.2</v>
      </c>
      <c r="T2917" s="679">
        <f t="shared" si="1641"/>
        <v>0</v>
      </c>
      <c r="U2917" s="679">
        <f t="shared" si="1642"/>
        <v>0</v>
      </c>
      <c r="Y2917" s="120"/>
      <c r="AD2917" s="81"/>
      <c r="AF2917" s="370">
        <v>16</v>
      </c>
      <c r="AG2917" s="374">
        <v>14</v>
      </c>
      <c r="AH2917" s="378">
        <v>12</v>
      </c>
      <c r="AI2917" s="381">
        <v>10</v>
      </c>
      <c r="AJ2917" s="386"/>
      <c r="AK2917" s="391"/>
      <c r="AL2917" s="386"/>
      <c r="AM2917" s="363">
        <f t="shared" si="1646"/>
        <v>1</v>
      </c>
      <c r="AN2917" s="578">
        <v>1004.6</v>
      </c>
      <c r="AO2917" s="78">
        <f t="shared" si="1636"/>
        <v>1183.0938496583144</v>
      </c>
      <c r="AP2917" s="78">
        <f t="shared" si="1631"/>
        <v>1386.348</v>
      </c>
      <c r="AQ2917" s="78">
        <f t="shared" si="1632"/>
        <v>1587.268</v>
      </c>
      <c r="AR2917" s="78">
        <f t="shared" si="1633"/>
        <v>0</v>
      </c>
      <c r="AS2917" s="78">
        <f t="shared" si="1634"/>
        <v>0</v>
      </c>
      <c r="AT2917" s="78">
        <f t="shared" si="1635"/>
        <v>0</v>
      </c>
      <c r="AU2917" s="363"/>
      <c r="AV2917" s="393"/>
      <c r="AW2917" s="395"/>
      <c r="AX2917" s="395">
        <v>1.1776765375854215</v>
      </c>
      <c r="AY2917" s="395">
        <v>1.38</v>
      </c>
      <c r="AZ2917" s="395">
        <v>1.58</v>
      </c>
      <c r="BA2917" s="395"/>
      <c r="BB2917" s="395"/>
      <c r="BC2917" s="395"/>
      <c r="BD2917" s="115"/>
      <c r="BE2917" s="115"/>
      <c r="BF2917" s="115">
        <v>3</v>
      </c>
      <c r="BG2917" s="115">
        <v>36</v>
      </c>
      <c r="BH2917" s="423">
        <f t="shared" si="1637"/>
        <v>82.51</v>
      </c>
      <c r="BI2917" s="417">
        <f t="shared" si="1638"/>
        <v>247.53000000000003</v>
      </c>
      <c r="BJ2917" s="115"/>
      <c r="BK2917" s="115"/>
      <c r="BQ2917" s="74" t="str">
        <f t="shared" si="1608"/>
        <v>24036.30m-(14)</v>
      </c>
      <c r="BR2917" s="120" t="str">
        <f t="shared" si="1609"/>
        <v>Flanged 30 deg Branch-Med Size</v>
      </c>
      <c r="BS2917" s="120">
        <f t="shared" si="1610"/>
        <v>1183.0938496583144</v>
      </c>
      <c r="BU2917" s="74" t="str">
        <f t="shared" si="1611"/>
        <v>24036.30m-(12)</v>
      </c>
      <c r="BV2917" s="120" t="str">
        <f t="shared" si="1612"/>
        <v>Flanged 30 deg Branch-Med Size</v>
      </c>
      <c r="BW2917" s="120">
        <f t="shared" si="1613"/>
        <v>1386.348</v>
      </c>
      <c r="BY2917" s="74" t="str">
        <f t="shared" si="1614"/>
        <v>24036.30m-(10)</v>
      </c>
      <c r="BZ2917" s="120" t="str">
        <f t="shared" si="1615"/>
        <v>Flanged 30 deg Branch-Med Size</v>
      </c>
      <c r="CA2917" s="120">
        <f t="shared" si="1616"/>
        <v>1587.268</v>
      </c>
      <c r="CC2917" s="115" t="str">
        <f t="shared" si="1617"/>
        <v xml:space="preserve"> </v>
      </c>
      <c r="CD2917" s="120" t="str">
        <f t="shared" si="1618"/>
        <v xml:space="preserve"> </v>
      </c>
      <c r="CE2917" s="417" t="str">
        <f t="shared" si="1619"/>
        <v xml:space="preserve"> </v>
      </c>
      <c r="CF2917" s="115"/>
      <c r="CG2917" s="115" t="str">
        <f t="shared" si="1620"/>
        <v xml:space="preserve"> </v>
      </c>
      <c r="CH2917" s="120" t="str">
        <f t="shared" si="1621"/>
        <v xml:space="preserve"> </v>
      </c>
      <c r="CI2917" s="417" t="str">
        <f t="shared" si="1622"/>
        <v xml:space="preserve"> </v>
      </c>
      <c r="CJ2917" s="115"/>
      <c r="CK2917" s="115" t="str">
        <f t="shared" si="1623"/>
        <v xml:space="preserve"> </v>
      </c>
      <c r="CL2917" s="120" t="str">
        <f t="shared" si="1624"/>
        <v xml:space="preserve"> </v>
      </c>
      <c r="CM2917" s="417" t="str">
        <f t="shared" si="1626"/>
        <v xml:space="preserve"> </v>
      </c>
      <c r="IS2917" s="111"/>
    </row>
    <row r="2918" spans="2:253" s="74" customFormat="1" ht="17.100000000000001" hidden="1" customHeight="1" x14ac:dyDescent="0.25">
      <c r="B2918" s="504">
        <f>IF('Flanged Parts'!$AS$4=1,'Flanged Parts'!H32,0)</f>
        <v>0</v>
      </c>
      <c r="C2918" s="525" t="s">
        <v>290</v>
      </c>
      <c r="D2918" s="526" t="str">
        <f t="shared" si="1643"/>
        <v>24038.30m</v>
      </c>
      <c r="E2918" s="504" t="s">
        <v>1345</v>
      </c>
      <c r="F2918" s="508" t="str">
        <f t="shared" si="1644"/>
        <v xml:space="preserve"> </v>
      </c>
      <c r="G2918" s="509" t="s">
        <v>722</v>
      </c>
      <c r="H2918" s="504" t="str">
        <f>IF('Flanged Parts'!$BB$6=1,"CS",IF('Flanged Parts'!$BB$6=2,"Glv",0))</f>
        <v>Glv</v>
      </c>
      <c r="I2918" s="1035" t="s">
        <v>888</v>
      </c>
      <c r="J2918" s="1036"/>
      <c r="K2918" s="516" t="s">
        <v>881</v>
      </c>
      <c r="L2918" s="535">
        <v>16</v>
      </c>
      <c r="M2918" s="532" t="s">
        <v>1700</v>
      </c>
      <c r="N2918" s="514">
        <f t="shared" si="1606"/>
        <v>1659.29</v>
      </c>
      <c r="O2918" s="514">
        <f t="shared" si="1645"/>
        <v>0</v>
      </c>
      <c r="P2918" s="680">
        <f>'KB Duct Parts'!$AE$3</f>
        <v>0</v>
      </c>
      <c r="Q2918" s="681">
        <f t="shared" si="1639"/>
        <v>0</v>
      </c>
      <c r="R2918" s="682">
        <f t="shared" si="1640"/>
        <v>0</v>
      </c>
      <c r="S2918" s="716">
        <f t="shared" si="1607"/>
        <v>0.2</v>
      </c>
      <c r="T2918" s="679">
        <f t="shared" si="1641"/>
        <v>0</v>
      </c>
      <c r="U2918" s="679">
        <f t="shared" si="1642"/>
        <v>0</v>
      </c>
      <c r="Y2918" s="120"/>
      <c r="AD2918" s="81"/>
      <c r="AF2918" s="370">
        <v>16</v>
      </c>
      <c r="AG2918" s="374">
        <v>14</v>
      </c>
      <c r="AH2918" s="378">
        <v>12</v>
      </c>
      <c r="AI2918" s="381">
        <v>10</v>
      </c>
      <c r="AJ2918" s="386"/>
      <c r="AK2918" s="391"/>
      <c r="AL2918" s="386"/>
      <c r="AM2918" s="363">
        <f t="shared" si="1646"/>
        <v>1</v>
      </c>
      <c r="AN2918" s="578">
        <v>1402.1</v>
      </c>
      <c r="AO2918" s="78">
        <f t="shared" si="1636"/>
        <v>1651.2202733485194</v>
      </c>
      <c r="AP2918" s="78">
        <f t="shared" si="1631"/>
        <v>1934.8979999999997</v>
      </c>
      <c r="AQ2918" s="78">
        <f t="shared" si="1632"/>
        <v>2215.3179999999998</v>
      </c>
      <c r="AR2918" s="78">
        <f t="shared" si="1633"/>
        <v>0</v>
      </c>
      <c r="AS2918" s="78">
        <f t="shared" si="1634"/>
        <v>0</v>
      </c>
      <c r="AT2918" s="78">
        <f t="shared" si="1635"/>
        <v>0</v>
      </c>
      <c r="AU2918" s="363"/>
      <c r="AV2918" s="393"/>
      <c r="AW2918" s="395"/>
      <c r="AX2918" s="395">
        <v>1.1776765375854215</v>
      </c>
      <c r="AY2918" s="395">
        <v>1.38</v>
      </c>
      <c r="AZ2918" s="395">
        <v>1.58</v>
      </c>
      <c r="BA2918" s="395"/>
      <c r="BB2918" s="395"/>
      <c r="BC2918" s="395"/>
      <c r="BD2918" s="115"/>
      <c r="BE2918" s="115"/>
      <c r="BF2918" s="115">
        <v>3</v>
      </c>
      <c r="BG2918" s="115">
        <v>38</v>
      </c>
      <c r="BH2918" s="423">
        <f t="shared" si="1637"/>
        <v>85.73</v>
      </c>
      <c r="BI2918" s="417">
        <f t="shared" si="1638"/>
        <v>257.19</v>
      </c>
      <c r="BJ2918" s="115"/>
      <c r="BK2918" s="115"/>
      <c r="BQ2918" s="74" t="str">
        <f t="shared" si="1608"/>
        <v>24038.30m-(14)</v>
      </c>
      <c r="BR2918" s="120" t="str">
        <f t="shared" si="1609"/>
        <v>Flanged 30 deg Branch-Med Size</v>
      </c>
      <c r="BS2918" s="120">
        <f t="shared" si="1610"/>
        <v>1651.2202733485194</v>
      </c>
      <c r="BU2918" s="74" t="str">
        <f t="shared" si="1611"/>
        <v>24038.30m-(12)</v>
      </c>
      <c r="BV2918" s="120" t="str">
        <f t="shared" si="1612"/>
        <v>Flanged 30 deg Branch-Med Size</v>
      </c>
      <c r="BW2918" s="120">
        <f t="shared" si="1613"/>
        <v>1934.8979999999997</v>
      </c>
      <c r="BY2918" s="74" t="str">
        <f t="shared" si="1614"/>
        <v>24038.30m-(10)</v>
      </c>
      <c r="BZ2918" s="120" t="str">
        <f t="shared" si="1615"/>
        <v>Flanged 30 deg Branch-Med Size</v>
      </c>
      <c r="CA2918" s="120">
        <f t="shared" si="1616"/>
        <v>2215.3179999999998</v>
      </c>
      <c r="CC2918" s="115" t="str">
        <f t="shared" si="1617"/>
        <v xml:space="preserve"> </v>
      </c>
      <c r="CD2918" s="120" t="str">
        <f t="shared" si="1618"/>
        <v xml:space="preserve"> </v>
      </c>
      <c r="CE2918" s="417" t="str">
        <f t="shared" si="1619"/>
        <v xml:space="preserve"> </v>
      </c>
      <c r="CF2918" s="115"/>
      <c r="CG2918" s="115" t="str">
        <f t="shared" si="1620"/>
        <v xml:space="preserve"> </v>
      </c>
      <c r="CH2918" s="120" t="str">
        <f t="shared" si="1621"/>
        <v xml:space="preserve"> </v>
      </c>
      <c r="CI2918" s="417" t="str">
        <f t="shared" si="1622"/>
        <v xml:space="preserve"> </v>
      </c>
      <c r="CJ2918" s="115"/>
      <c r="CK2918" s="115" t="str">
        <f t="shared" si="1623"/>
        <v xml:space="preserve"> </v>
      </c>
      <c r="CL2918" s="120" t="str">
        <f t="shared" si="1624"/>
        <v xml:space="preserve"> </v>
      </c>
      <c r="CM2918" s="417" t="str">
        <f t="shared" si="1626"/>
        <v xml:space="preserve"> </v>
      </c>
      <c r="IS2918" s="111"/>
    </row>
    <row r="2919" spans="2:253" s="74" customFormat="1" ht="17.100000000000001" hidden="1" customHeight="1" x14ac:dyDescent="0.25">
      <c r="B2919" s="504">
        <f>IF('Flanged Parts'!$AS$4=1,'Flanged Parts'!H33,0)</f>
        <v>0</v>
      </c>
      <c r="C2919" s="525" t="s">
        <v>291</v>
      </c>
      <c r="D2919" s="526" t="str">
        <f t="shared" si="1643"/>
        <v>24040.30m</v>
      </c>
      <c r="E2919" s="504" t="s">
        <v>1346</v>
      </c>
      <c r="F2919" s="508" t="str">
        <f t="shared" si="1644"/>
        <v xml:space="preserve"> </v>
      </c>
      <c r="G2919" s="509" t="s">
        <v>722</v>
      </c>
      <c r="H2919" s="504" t="str">
        <f>IF('Flanged Parts'!$BB$6=1,"CS",IF('Flanged Parts'!$BB$6=2,"Glv",0))</f>
        <v>Glv</v>
      </c>
      <c r="I2919" s="1035" t="s">
        <v>888</v>
      </c>
      <c r="J2919" s="1036"/>
      <c r="K2919" s="516" t="s">
        <v>881</v>
      </c>
      <c r="L2919" s="535">
        <v>16</v>
      </c>
      <c r="M2919" s="532" t="s">
        <v>1700</v>
      </c>
      <c r="N2919" s="514">
        <f t="shared" si="1606"/>
        <v>1776.6699999999998</v>
      </c>
      <c r="O2919" s="514">
        <f t="shared" si="1645"/>
        <v>0</v>
      </c>
      <c r="P2919" s="680">
        <f>'KB Duct Parts'!$AE$3</f>
        <v>0</v>
      </c>
      <c r="Q2919" s="681">
        <f t="shared" si="1639"/>
        <v>0</v>
      </c>
      <c r="R2919" s="682">
        <f t="shared" si="1640"/>
        <v>0</v>
      </c>
      <c r="S2919" s="716">
        <f t="shared" si="1607"/>
        <v>0.2</v>
      </c>
      <c r="T2919" s="679">
        <f t="shared" si="1641"/>
        <v>0</v>
      </c>
      <c r="U2919" s="679">
        <f t="shared" si="1642"/>
        <v>0</v>
      </c>
      <c r="Y2919" s="120"/>
      <c r="AD2919" s="81"/>
      <c r="AF2919" s="370">
        <v>16</v>
      </c>
      <c r="AG2919" s="374">
        <v>14</v>
      </c>
      <c r="AH2919" s="378">
        <v>12</v>
      </c>
      <c r="AI2919" s="381">
        <v>10</v>
      </c>
      <c r="AJ2919" s="386"/>
      <c r="AK2919" s="391"/>
      <c r="AL2919" s="386"/>
      <c r="AM2919" s="363">
        <f t="shared" si="1646"/>
        <v>1</v>
      </c>
      <c r="AN2919" s="578">
        <v>1503.1</v>
      </c>
      <c r="AO2919" s="78">
        <f t="shared" si="1636"/>
        <v>1770.1656036446468</v>
      </c>
      <c r="AP2919" s="78">
        <f t="shared" si="1631"/>
        <v>2074.2779999999998</v>
      </c>
      <c r="AQ2919" s="78">
        <f t="shared" si="1632"/>
        <v>2374.8980000000001</v>
      </c>
      <c r="AR2919" s="78">
        <f t="shared" si="1633"/>
        <v>0</v>
      </c>
      <c r="AS2919" s="78">
        <f t="shared" si="1634"/>
        <v>0</v>
      </c>
      <c r="AT2919" s="78">
        <f t="shared" si="1635"/>
        <v>0</v>
      </c>
      <c r="AU2919" s="363"/>
      <c r="AV2919" s="393"/>
      <c r="AW2919" s="395"/>
      <c r="AX2919" s="395">
        <v>1.1776765375854215</v>
      </c>
      <c r="AY2919" s="395">
        <v>1.38</v>
      </c>
      <c r="AZ2919" s="395">
        <v>1.58</v>
      </c>
      <c r="BA2919" s="395"/>
      <c r="BB2919" s="395"/>
      <c r="BC2919" s="395"/>
      <c r="BD2919" s="115"/>
      <c r="BE2919" s="115"/>
      <c r="BF2919" s="115">
        <v>3</v>
      </c>
      <c r="BG2919" s="115">
        <v>40</v>
      </c>
      <c r="BH2919" s="423">
        <f t="shared" si="1637"/>
        <v>91.19</v>
      </c>
      <c r="BI2919" s="417">
        <f t="shared" si="1638"/>
        <v>273.57</v>
      </c>
      <c r="BJ2919" s="115"/>
      <c r="BK2919" s="115"/>
      <c r="BQ2919" s="74" t="str">
        <f t="shared" si="1608"/>
        <v>24040.30m-(14)</v>
      </c>
      <c r="BR2919" s="120" t="str">
        <f t="shared" si="1609"/>
        <v>Flanged 30 deg Branch-Med Size</v>
      </c>
      <c r="BS2919" s="120">
        <f t="shared" si="1610"/>
        <v>1770.1656036446468</v>
      </c>
      <c r="BU2919" s="74" t="str">
        <f t="shared" si="1611"/>
        <v>24040.30m-(12)</v>
      </c>
      <c r="BV2919" s="120" t="str">
        <f t="shared" si="1612"/>
        <v>Flanged 30 deg Branch-Med Size</v>
      </c>
      <c r="BW2919" s="120">
        <f t="shared" si="1613"/>
        <v>2074.2779999999998</v>
      </c>
      <c r="BY2919" s="74" t="str">
        <f t="shared" si="1614"/>
        <v>24040.30m-(10)</v>
      </c>
      <c r="BZ2919" s="120" t="str">
        <f t="shared" si="1615"/>
        <v>Flanged 30 deg Branch-Med Size</v>
      </c>
      <c r="CA2919" s="120">
        <f t="shared" si="1616"/>
        <v>2374.8980000000001</v>
      </c>
      <c r="CC2919" s="115" t="str">
        <f t="shared" si="1617"/>
        <v xml:space="preserve"> </v>
      </c>
      <c r="CD2919" s="120" t="str">
        <f t="shared" si="1618"/>
        <v xml:space="preserve"> </v>
      </c>
      <c r="CE2919" s="417" t="str">
        <f t="shared" si="1619"/>
        <v xml:space="preserve"> </v>
      </c>
      <c r="CF2919" s="115"/>
      <c r="CG2919" s="115" t="str">
        <f t="shared" si="1620"/>
        <v xml:space="preserve"> </v>
      </c>
      <c r="CH2919" s="120" t="str">
        <f t="shared" si="1621"/>
        <v xml:space="preserve"> </v>
      </c>
      <c r="CI2919" s="417" t="str">
        <f t="shared" si="1622"/>
        <v xml:space="preserve"> </v>
      </c>
      <c r="CJ2919" s="115"/>
      <c r="CK2919" s="115" t="str">
        <f t="shared" si="1623"/>
        <v xml:space="preserve"> </v>
      </c>
      <c r="CL2919" s="120" t="str">
        <f t="shared" si="1624"/>
        <v xml:space="preserve"> </v>
      </c>
      <c r="CM2919" s="417" t="str">
        <f t="shared" si="1626"/>
        <v xml:space="preserve"> </v>
      </c>
      <c r="IS2919" s="111"/>
    </row>
    <row r="2920" spans="2:253" s="74" customFormat="1" ht="17.100000000000001" hidden="1" customHeight="1" x14ac:dyDescent="0.25">
      <c r="B2920" s="504">
        <f>IF('Flanged Parts'!$AS$4=1,'Flanged Parts'!H34,0)</f>
        <v>0</v>
      </c>
      <c r="C2920" s="525" t="s">
        <v>292</v>
      </c>
      <c r="D2920" s="526" t="str">
        <f t="shared" si="1643"/>
        <v>24042.30m</v>
      </c>
      <c r="E2920" s="504" t="s">
        <v>1347</v>
      </c>
      <c r="F2920" s="508" t="str">
        <f t="shared" si="1644"/>
        <v xml:space="preserve"> </v>
      </c>
      <c r="G2920" s="509" t="s">
        <v>722</v>
      </c>
      <c r="H2920" s="504" t="s">
        <v>1094</v>
      </c>
      <c r="I2920" s="1035" t="s">
        <v>888</v>
      </c>
      <c r="J2920" s="1036"/>
      <c r="K2920" s="516" t="s">
        <v>881</v>
      </c>
      <c r="L2920" s="535">
        <v>16</v>
      </c>
      <c r="M2920" s="532" t="s">
        <v>1700</v>
      </c>
      <c r="N2920" s="514">
        <f t="shared" si="1606"/>
        <v>1758.2</v>
      </c>
      <c r="O2920" s="514">
        <f t="shared" si="1645"/>
        <v>0</v>
      </c>
      <c r="P2920" s="680">
        <f>'KB Duct Parts'!$AE$3</f>
        <v>0</v>
      </c>
      <c r="Q2920" s="681">
        <f t="shared" si="1639"/>
        <v>0</v>
      </c>
      <c r="R2920" s="682">
        <f t="shared" si="1640"/>
        <v>0</v>
      </c>
      <c r="S2920" s="716">
        <f t="shared" si="1607"/>
        <v>0.2</v>
      </c>
      <c r="T2920" s="679">
        <f t="shared" si="1641"/>
        <v>0</v>
      </c>
      <c r="U2920" s="679">
        <f t="shared" si="1642"/>
        <v>0</v>
      </c>
      <c r="Y2920" s="120"/>
      <c r="AD2920" s="81"/>
      <c r="AF2920" s="370">
        <v>16</v>
      </c>
      <c r="AG2920" s="374">
        <v>14</v>
      </c>
      <c r="AH2920" s="378">
        <v>12</v>
      </c>
      <c r="AI2920" s="381">
        <v>10</v>
      </c>
      <c r="AJ2920" s="386"/>
      <c r="AK2920" s="391"/>
      <c r="AL2920" s="386"/>
      <c r="AM2920" s="363">
        <f t="shared" si="1646"/>
        <v>1</v>
      </c>
      <c r="AN2920" s="578">
        <v>1614.5</v>
      </c>
      <c r="AO2920" s="78">
        <f t="shared" si="1636"/>
        <v>1901.3587699316629</v>
      </c>
      <c r="AP2920" s="78">
        <f t="shared" si="1631"/>
        <v>2228.0099999999998</v>
      </c>
      <c r="AQ2920" s="78">
        <f t="shared" si="1632"/>
        <v>2550.9100000000003</v>
      </c>
      <c r="AR2920" s="78">
        <f t="shared" si="1633"/>
        <v>0</v>
      </c>
      <c r="AS2920" s="78">
        <f t="shared" si="1634"/>
        <v>0</v>
      </c>
      <c r="AT2920" s="78">
        <f t="shared" si="1635"/>
        <v>0</v>
      </c>
      <c r="AU2920" s="363"/>
      <c r="AV2920" s="393"/>
      <c r="AW2920" s="395"/>
      <c r="AX2920" s="395">
        <v>1.1776765375854215</v>
      </c>
      <c r="AY2920" s="395">
        <v>1.38</v>
      </c>
      <c r="AZ2920" s="395">
        <v>1.58</v>
      </c>
      <c r="BA2920" s="395"/>
      <c r="BB2920" s="395"/>
      <c r="BC2920" s="395"/>
      <c r="BD2920" s="115"/>
      <c r="BE2920" s="115"/>
      <c r="BF2920" s="115">
        <v>3</v>
      </c>
      <c r="BG2920" s="115">
        <v>42</v>
      </c>
      <c r="BH2920" s="423">
        <f t="shared" si="1637"/>
        <v>47.9</v>
      </c>
      <c r="BI2920" s="417">
        <f t="shared" si="1638"/>
        <v>143.69999999999999</v>
      </c>
      <c r="BJ2920" s="115"/>
      <c r="BK2920" s="115"/>
      <c r="BQ2920" s="74" t="str">
        <f t="shared" si="1608"/>
        <v>24042.30m-(14)</v>
      </c>
      <c r="BR2920" s="120" t="str">
        <f t="shared" si="1609"/>
        <v>Flanged 30 deg Branch-Med Size</v>
      </c>
      <c r="BS2920" s="120">
        <f t="shared" si="1610"/>
        <v>1901.3587699316629</v>
      </c>
      <c r="BU2920" s="74" t="str">
        <f t="shared" si="1611"/>
        <v>24042.30m-(12)</v>
      </c>
      <c r="BV2920" s="120" t="str">
        <f t="shared" si="1612"/>
        <v>Flanged 30 deg Branch-Med Size</v>
      </c>
      <c r="BW2920" s="120">
        <f t="shared" si="1613"/>
        <v>2228.0099999999998</v>
      </c>
      <c r="BY2920" s="74" t="str">
        <f t="shared" si="1614"/>
        <v>24042.30m-(10)</v>
      </c>
      <c r="BZ2920" s="120" t="str">
        <f t="shared" si="1615"/>
        <v>Flanged 30 deg Branch-Med Size</v>
      </c>
      <c r="CA2920" s="120">
        <f t="shared" si="1616"/>
        <v>2550.9100000000003</v>
      </c>
      <c r="CC2920" s="115" t="str">
        <f t="shared" si="1617"/>
        <v xml:space="preserve"> </v>
      </c>
      <c r="CD2920" s="120" t="str">
        <f t="shared" si="1618"/>
        <v xml:space="preserve"> </v>
      </c>
      <c r="CE2920" s="417" t="str">
        <f t="shared" si="1619"/>
        <v xml:space="preserve"> </v>
      </c>
      <c r="CF2920" s="115"/>
      <c r="CG2920" s="115" t="str">
        <f t="shared" si="1620"/>
        <v xml:space="preserve"> </v>
      </c>
      <c r="CH2920" s="120" t="str">
        <f t="shared" si="1621"/>
        <v xml:space="preserve"> </v>
      </c>
      <c r="CI2920" s="417" t="str">
        <f t="shared" si="1622"/>
        <v xml:space="preserve"> </v>
      </c>
      <c r="CJ2920" s="115"/>
      <c r="CK2920" s="115" t="str">
        <f t="shared" si="1623"/>
        <v xml:space="preserve"> </v>
      </c>
      <c r="CL2920" s="120" t="str">
        <f t="shared" si="1624"/>
        <v xml:space="preserve"> </v>
      </c>
      <c r="CM2920" s="417" t="str">
        <f t="shared" si="1626"/>
        <v xml:space="preserve"> </v>
      </c>
      <c r="IS2920" s="111"/>
    </row>
    <row r="2921" spans="2:253" s="74" customFormat="1" ht="17.100000000000001" hidden="1" customHeight="1" x14ac:dyDescent="0.25">
      <c r="B2921" s="504">
        <f>IF('Flanged Parts'!$AS$4=1,'Flanged Parts'!H35,0)</f>
        <v>0</v>
      </c>
      <c r="C2921" s="525" t="s">
        <v>293</v>
      </c>
      <c r="D2921" s="526" t="str">
        <f t="shared" si="1643"/>
        <v>24044.30m</v>
      </c>
      <c r="E2921" s="504" t="s">
        <v>1348</v>
      </c>
      <c r="F2921" s="508" t="str">
        <f t="shared" si="1644"/>
        <v xml:space="preserve"> </v>
      </c>
      <c r="G2921" s="509" t="s">
        <v>722</v>
      </c>
      <c r="H2921" s="504" t="s">
        <v>1094</v>
      </c>
      <c r="I2921" s="1035" t="s">
        <v>888</v>
      </c>
      <c r="J2921" s="1036"/>
      <c r="K2921" s="516" t="s">
        <v>881</v>
      </c>
      <c r="L2921" s="535">
        <v>16</v>
      </c>
      <c r="M2921" s="532" t="s">
        <v>1700</v>
      </c>
      <c r="N2921" s="514">
        <f t="shared" ref="N2921:N2984" si="1647">AN2921+BI2921</f>
        <v>1855.1</v>
      </c>
      <c r="O2921" s="514">
        <f t="shared" si="1645"/>
        <v>0</v>
      </c>
      <c r="P2921" s="680">
        <f>'KB Duct Parts'!$AE$3</f>
        <v>0</v>
      </c>
      <c r="Q2921" s="681">
        <f t="shared" si="1639"/>
        <v>0</v>
      </c>
      <c r="R2921" s="682">
        <f t="shared" si="1640"/>
        <v>0</v>
      </c>
      <c r="S2921" s="716">
        <f t="shared" ref="S2921:S2984" si="1648">IF($Y$3904&gt;0.2,0.2,$Y$3904)</f>
        <v>0.2</v>
      </c>
      <c r="T2921" s="679">
        <f t="shared" si="1641"/>
        <v>0</v>
      </c>
      <c r="U2921" s="679">
        <f t="shared" si="1642"/>
        <v>0</v>
      </c>
      <c r="Y2921" s="120"/>
      <c r="AD2921" s="81"/>
      <c r="AF2921" s="370">
        <v>16</v>
      </c>
      <c r="AG2921" s="374">
        <v>14</v>
      </c>
      <c r="AH2921" s="378">
        <v>12</v>
      </c>
      <c r="AI2921" s="381">
        <v>10</v>
      </c>
      <c r="AJ2921" s="386"/>
      <c r="AK2921" s="391"/>
      <c r="AL2921" s="386"/>
      <c r="AM2921" s="363">
        <f t="shared" si="1646"/>
        <v>1</v>
      </c>
      <c r="AN2921" s="578">
        <v>1703</v>
      </c>
      <c r="AO2921" s="78">
        <f t="shared" si="1636"/>
        <v>2005.5831435079726</v>
      </c>
      <c r="AP2921" s="78">
        <f t="shared" si="1631"/>
        <v>2350.14</v>
      </c>
      <c r="AQ2921" s="78">
        <f t="shared" si="1632"/>
        <v>2690.7400000000002</v>
      </c>
      <c r="AR2921" s="78">
        <f t="shared" si="1633"/>
        <v>0</v>
      </c>
      <c r="AS2921" s="78">
        <f t="shared" si="1634"/>
        <v>0</v>
      </c>
      <c r="AT2921" s="78">
        <f t="shared" si="1635"/>
        <v>0</v>
      </c>
      <c r="AU2921" s="363"/>
      <c r="AV2921" s="393"/>
      <c r="AW2921" s="395"/>
      <c r="AX2921" s="395">
        <v>1.1776765375854215</v>
      </c>
      <c r="AY2921" s="395">
        <v>1.38</v>
      </c>
      <c r="AZ2921" s="395">
        <v>1.58</v>
      </c>
      <c r="BA2921" s="395"/>
      <c r="BB2921" s="395"/>
      <c r="BC2921" s="395"/>
      <c r="BD2921" s="115"/>
      <c r="BE2921" s="115"/>
      <c r="BF2921" s="115">
        <v>3</v>
      </c>
      <c r="BG2921" s="115">
        <v>44</v>
      </c>
      <c r="BH2921" s="423">
        <f t="shared" si="1637"/>
        <v>50.7</v>
      </c>
      <c r="BI2921" s="417">
        <f t="shared" si="1638"/>
        <v>152.10000000000002</v>
      </c>
      <c r="BJ2921" s="115"/>
      <c r="BK2921" s="115"/>
      <c r="BQ2921" s="74" t="str">
        <f t="shared" si="1608"/>
        <v>24044.30m-(14)</v>
      </c>
      <c r="BR2921" s="120" t="str">
        <f t="shared" si="1609"/>
        <v>Flanged 30 deg Branch-Med Size</v>
      </c>
      <c r="BS2921" s="120">
        <f t="shared" si="1610"/>
        <v>2005.5831435079726</v>
      </c>
      <c r="BU2921" s="74" t="str">
        <f t="shared" si="1611"/>
        <v>24044.30m-(12)</v>
      </c>
      <c r="BV2921" s="120" t="str">
        <f t="shared" si="1612"/>
        <v>Flanged 30 deg Branch-Med Size</v>
      </c>
      <c r="BW2921" s="120">
        <f t="shared" si="1613"/>
        <v>2350.14</v>
      </c>
      <c r="BY2921" s="74" t="str">
        <f t="shared" si="1614"/>
        <v>24044.30m-(10)</v>
      </c>
      <c r="BZ2921" s="120" t="str">
        <f t="shared" si="1615"/>
        <v>Flanged 30 deg Branch-Med Size</v>
      </c>
      <c r="CA2921" s="120">
        <f t="shared" si="1616"/>
        <v>2690.7400000000002</v>
      </c>
      <c r="CC2921" s="115" t="str">
        <f t="shared" si="1617"/>
        <v xml:space="preserve"> </v>
      </c>
      <c r="CD2921" s="120" t="str">
        <f t="shared" si="1618"/>
        <v xml:space="preserve"> </v>
      </c>
      <c r="CE2921" s="417" t="str">
        <f t="shared" si="1619"/>
        <v xml:space="preserve"> </v>
      </c>
      <c r="CF2921" s="115"/>
      <c r="CG2921" s="115" t="str">
        <f t="shared" si="1620"/>
        <v xml:space="preserve"> </v>
      </c>
      <c r="CH2921" s="120" t="str">
        <f t="shared" si="1621"/>
        <v xml:space="preserve"> </v>
      </c>
      <c r="CI2921" s="417" t="str">
        <f t="shared" si="1622"/>
        <v xml:space="preserve"> </v>
      </c>
      <c r="CJ2921" s="115"/>
      <c r="CK2921" s="115" t="str">
        <f t="shared" si="1623"/>
        <v xml:space="preserve"> </v>
      </c>
      <c r="CL2921" s="120" t="str">
        <f t="shared" si="1624"/>
        <v xml:space="preserve"> </v>
      </c>
      <c r="CM2921" s="417" t="str">
        <f t="shared" si="1626"/>
        <v xml:space="preserve"> </v>
      </c>
      <c r="IS2921" s="111"/>
    </row>
    <row r="2922" spans="2:253" s="74" customFormat="1" ht="17.100000000000001" hidden="1" customHeight="1" x14ac:dyDescent="0.25">
      <c r="B2922" s="504">
        <f>IF('Flanged Parts'!$AS$4=1,'Flanged Parts'!H36,0)</f>
        <v>0</v>
      </c>
      <c r="C2922" s="525" t="s">
        <v>294</v>
      </c>
      <c r="D2922" s="526" t="str">
        <f t="shared" si="1643"/>
        <v>24046.30m</v>
      </c>
      <c r="E2922" s="504" t="s">
        <v>1349</v>
      </c>
      <c r="F2922" s="508" t="str">
        <f t="shared" si="1644"/>
        <v xml:space="preserve"> </v>
      </c>
      <c r="G2922" s="509" t="s">
        <v>722</v>
      </c>
      <c r="H2922" s="504" t="s">
        <v>1094</v>
      </c>
      <c r="I2922" s="1035" t="s">
        <v>888</v>
      </c>
      <c r="J2922" s="1036"/>
      <c r="K2922" s="516" t="s">
        <v>881</v>
      </c>
      <c r="L2922" s="535">
        <v>16</v>
      </c>
      <c r="M2922" s="532" t="s">
        <v>1700</v>
      </c>
      <c r="N2922" s="514">
        <f t="shared" si="1647"/>
        <v>2005.16</v>
      </c>
      <c r="O2922" s="514">
        <f t="shared" si="1645"/>
        <v>0</v>
      </c>
      <c r="P2922" s="680">
        <f>'KB Duct Parts'!$AE$3</f>
        <v>0</v>
      </c>
      <c r="Q2922" s="681">
        <f t="shared" si="1639"/>
        <v>0</v>
      </c>
      <c r="R2922" s="682">
        <f t="shared" si="1640"/>
        <v>0</v>
      </c>
      <c r="S2922" s="716">
        <f t="shared" si="1648"/>
        <v>0.2</v>
      </c>
      <c r="T2922" s="679">
        <f t="shared" si="1641"/>
        <v>0</v>
      </c>
      <c r="U2922" s="679">
        <f t="shared" si="1642"/>
        <v>0</v>
      </c>
      <c r="Y2922" s="120"/>
      <c r="AD2922" s="81"/>
      <c r="AF2922" s="370">
        <v>16</v>
      </c>
      <c r="AG2922" s="374">
        <v>14</v>
      </c>
      <c r="AH2922" s="378">
        <v>12</v>
      </c>
      <c r="AI2922" s="381">
        <v>10</v>
      </c>
      <c r="AJ2922" s="386"/>
      <c r="AK2922" s="391"/>
      <c r="AL2922" s="386"/>
      <c r="AM2922" s="363">
        <f t="shared" si="1646"/>
        <v>1</v>
      </c>
      <c r="AN2922" s="578">
        <v>1853.9</v>
      </c>
      <c r="AO2922" s="78">
        <f t="shared" si="1636"/>
        <v>2183.2945330296129</v>
      </c>
      <c r="AP2922" s="78">
        <f t="shared" si="1631"/>
        <v>2558.3820000000001</v>
      </c>
      <c r="AQ2922" s="78">
        <f t="shared" si="1632"/>
        <v>2929.1620000000003</v>
      </c>
      <c r="AR2922" s="78">
        <f t="shared" si="1633"/>
        <v>0</v>
      </c>
      <c r="AS2922" s="78">
        <f t="shared" si="1634"/>
        <v>0</v>
      </c>
      <c r="AT2922" s="78">
        <f t="shared" si="1635"/>
        <v>0</v>
      </c>
      <c r="AU2922" s="363"/>
      <c r="AV2922" s="393"/>
      <c r="AW2922" s="395"/>
      <c r="AX2922" s="395">
        <v>1.1776765375854215</v>
      </c>
      <c r="AY2922" s="395">
        <v>1.38</v>
      </c>
      <c r="AZ2922" s="395">
        <v>1.58</v>
      </c>
      <c r="BA2922" s="395"/>
      <c r="BB2922" s="395"/>
      <c r="BC2922" s="395"/>
      <c r="BD2922" s="115"/>
      <c r="BE2922" s="115"/>
      <c r="BF2922" s="115">
        <v>3</v>
      </c>
      <c r="BG2922" s="115">
        <v>46</v>
      </c>
      <c r="BH2922" s="423">
        <f t="shared" si="1637"/>
        <v>50.42</v>
      </c>
      <c r="BI2922" s="417">
        <f t="shared" si="1638"/>
        <v>151.26</v>
      </c>
      <c r="BJ2922" s="115"/>
      <c r="BK2922" s="115"/>
      <c r="BQ2922" s="74" t="str">
        <f t="shared" ref="BQ2922:BQ2985" si="1649">IF(AO2922&gt;0,D2922&amp;"-("&amp; AG2922&amp;")"," ")</f>
        <v>24046.30m-(14)</v>
      </c>
      <c r="BR2922" s="120" t="str">
        <f t="shared" ref="BR2922:BR2985" si="1650">IF(AO2922&gt;0,$G2922," ")</f>
        <v>Flanged 30 deg Branch-Med Size</v>
      </c>
      <c r="BS2922" s="120">
        <f t="shared" ref="BS2922:BS2985" si="1651">IF(AO2922&gt;0,AO2922," ")</f>
        <v>2183.2945330296129</v>
      </c>
      <c r="BU2922" s="74" t="str">
        <f t="shared" ref="BU2922:BU2985" si="1652">IF(AP2922&gt;0,D2922&amp;"-("&amp;AH2922&amp;")"," ")</f>
        <v>24046.30m-(12)</v>
      </c>
      <c r="BV2922" s="120" t="str">
        <f t="shared" ref="BV2922:BV2985" si="1653">IF(AP2922&gt;0,$G2922," ")</f>
        <v>Flanged 30 deg Branch-Med Size</v>
      </c>
      <c r="BW2922" s="120">
        <f t="shared" ref="BW2922:BW2985" si="1654">IF(AP2922&gt;0,AP2922,"  ")</f>
        <v>2558.3820000000001</v>
      </c>
      <c r="BY2922" s="74" t="str">
        <f t="shared" ref="BY2922:BY2985" si="1655">IF(AQ2922&gt;0,D2922&amp;"-("&amp;AI2922&amp;")"," ")</f>
        <v>24046.30m-(10)</v>
      </c>
      <c r="BZ2922" s="120" t="str">
        <f t="shared" ref="BZ2922:BZ2985" si="1656">IF(AQ2922&gt;0,$G2922," ")</f>
        <v>Flanged 30 deg Branch-Med Size</v>
      </c>
      <c r="CA2922" s="120">
        <f t="shared" ref="CA2922:CA2985" si="1657">IF(AQ2922&gt;0,AQ2922," ")</f>
        <v>2929.1620000000003</v>
      </c>
      <c r="CC2922" s="115" t="str">
        <f t="shared" ref="CC2922:CC2985" si="1658">IF(AR2922&gt;0,D2922&amp;"-("&amp;AJ2922&amp;")"," ")</f>
        <v xml:space="preserve"> </v>
      </c>
      <c r="CD2922" s="120" t="str">
        <f t="shared" ref="CD2922:CD2985" si="1659">IF(AR2922&gt;0,$G2922," ")</f>
        <v xml:space="preserve"> </v>
      </c>
      <c r="CE2922" s="417" t="str">
        <f t="shared" ref="CE2922:CE2985" si="1660">IF(AR2922&gt;0,AR2922," ")</f>
        <v xml:space="preserve"> </v>
      </c>
      <c r="CF2922" s="115"/>
      <c r="CG2922" s="115" t="str">
        <f t="shared" ref="CG2922:CG2985" si="1661">IF(AS2922&gt;0,D2922&amp;"-("&amp;AK2922&amp;")"," ")</f>
        <v xml:space="preserve"> </v>
      </c>
      <c r="CH2922" s="120" t="str">
        <f t="shared" ref="CH2922:CH2985" si="1662">IF(AS2922&gt;0,$G2922," ")</f>
        <v xml:space="preserve"> </v>
      </c>
      <c r="CI2922" s="417" t="str">
        <f t="shared" ref="CI2922:CI2985" si="1663">IF(AS2922&gt;0,AS2922," ")</f>
        <v xml:space="preserve"> </v>
      </c>
      <c r="CJ2922" s="115"/>
      <c r="CK2922" s="115" t="str">
        <f t="shared" ref="CK2922:CK2985" si="1664">IF(AT2922&gt;0,D2922&amp;"-"&amp;AL2922," ")</f>
        <v xml:space="preserve"> </v>
      </c>
      <c r="CL2922" s="120" t="str">
        <f t="shared" ref="CL2922:CL2985" si="1665">IF(AT2922&gt;0,$G2922," ")</f>
        <v xml:space="preserve"> </v>
      </c>
      <c r="CM2922" s="417" t="str">
        <f t="shared" si="1626"/>
        <v xml:space="preserve"> </v>
      </c>
      <c r="IS2922" s="111"/>
    </row>
    <row r="2923" spans="2:253" s="74" customFormat="1" ht="17.100000000000001" hidden="1" customHeight="1" x14ac:dyDescent="0.25">
      <c r="B2923" s="504">
        <f>IF('Flanged Parts'!$AS$4=1,'Flanged Parts'!H37,0)</f>
        <v>0</v>
      </c>
      <c r="C2923" s="525" t="s">
        <v>295</v>
      </c>
      <c r="D2923" s="526" t="str">
        <f t="shared" si="1643"/>
        <v>24048.30m</v>
      </c>
      <c r="E2923" s="504" t="s">
        <v>1350</v>
      </c>
      <c r="F2923" s="508" t="str">
        <f t="shared" si="1644"/>
        <v xml:space="preserve"> </v>
      </c>
      <c r="G2923" s="509" t="s">
        <v>722</v>
      </c>
      <c r="H2923" s="504" t="s">
        <v>1094</v>
      </c>
      <c r="I2923" s="1035" t="s">
        <v>888</v>
      </c>
      <c r="J2923" s="1036"/>
      <c r="K2923" s="516" t="s">
        <v>881</v>
      </c>
      <c r="L2923" s="535">
        <v>16</v>
      </c>
      <c r="M2923" s="532" t="s">
        <v>1700</v>
      </c>
      <c r="N2923" s="514">
        <f t="shared" si="1647"/>
        <v>2090.6799999999998</v>
      </c>
      <c r="O2923" s="514">
        <f t="shared" si="1645"/>
        <v>0</v>
      </c>
      <c r="P2923" s="680">
        <f>'KB Duct Parts'!$AE$3</f>
        <v>0</v>
      </c>
      <c r="Q2923" s="681">
        <f t="shared" si="1639"/>
        <v>0</v>
      </c>
      <c r="R2923" s="682">
        <f t="shared" si="1640"/>
        <v>0</v>
      </c>
      <c r="S2923" s="716">
        <f t="shared" si="1648"/>
        <v>0.2</v>
      </c>
      <c r="T2923" s="679">
        <f t="shared" si="1641"/>
        <v>0</v>
      </c>
      <c r="U2923" s="679">
        <f t="shared" si="1642"/>
        <v>0</v>
      </c>
      <c r="Y2923" s="120"/>
      <c r="AD2923" s="81"/>
      <c r="AF2923" s="370">
        <v>16</v>
      </c>
      <c r="AG2923" s="374">
        <v>14</v>
      </c>
      <c r="AH2923" s="378">
        <v>12</v>
      </c>
      <c r="AI2923" s="381">
        <v>10</v>
      </c>
      <c r="AJ2923" s="386"/>
      <c r="AK2923" s="391"/>
      <c r="AL2923" s="386"/>
      <c r="AM2923" s="363">
        <f t="shared" si="1646"/>
        <v>1</v>
      </c>
      <c r="AN2923" s="578">
        <v>1902.1</v>
      </c>
      <c r="AO2923" s="78">
        <f t="shared" si="1636"/>
        <v>2240.0585421412302</v>
      </c>
      <c r="AP2923" s="78">
        <f t="shared" si="1631"/>
        <v>2624.8979999999997</v>
      </c>
      <c r="AQ2923" s="78">
        <f t="shared" si="1632"/>
        <v>3005.3180000000002</v>
      </c>
      <c r="AR2923" s="78">
        <f t="shared" si="1633"/>
        <v>0</v>
      </c>
      <c r="AS2923" s="78">
        <f t="shared" si="1634"/>
        <v>0</v>
      </c>
      <c r="AT2923" s="78">
        <f t="shared" si="1635"/>
        <v>0</v>
      </c>
      <c r="AU2923" s="363"/>
      <c r="AV2923" s="393"/>
      <c r="AW2923" s="395"/>
      <c r="AX2923" s="395">
        <v>1.1776765375854215</v>
      </c>
      <c r="AY2923" s="395">
        <v>1.38</v>
      </c>
      <c r="AZ2923" s="395">
        <v>1.58</v>
      </c>
      <c r="BA2923" s="395"/>
      <c r="BB2923" s="395"/>
      <c r="BC2923" s="395"/>
      <c r="BD2923" s="115"/>
      <c r="BE2923" s="115"/>
      <c r="BF2923" s="115">
        <v>3</v>
      </c>
      <c r="BG2923" s="115">
        <v>48</v>
      </c>
      <c r="BH2923" s="423">
        <f t="shared" si="1637"/>
        <v>62.86</v>
      </c>
      <c r="BI2923" s="417">
        <f t="shared" si="1638"/>
        <v>188.57999999999998</v>
      </c>
      <c r="BJ2923" s="115"/>
      <c r="BK2923" s="115"/>
      <c r="BQ2923" s="74" t="str">
        <f t="shared" si="1649"/>
        <v>24048.30m-(14)</v>
      </c>
      <c r="BR2923" s="120" t="str">
        <f t="shared" si="1650"/>
        <v>Flanged 30 deg Branch-Med Size</v>
      </c>
      <c r="BS2923" s="120">
        <f t="shared" si="1651"/>
        <v>2240.0585421412302</v>
      </c>
      <c r="BU2923" s="74" t="str">
        <f t="shared" si="1652"/>
        <v>24048.30m-(12)</v>
      </c>
      <c r="BV2923" s="120" t="str">
        <f t="shared" si="1653"/>
        <v>Flanged 30 deg Branch-Med Size</v>
      </c>
      <c r="BW2923" s="120">
        <f t="shared" si="1654"/>
        <v>2624.8979999999997</v>
      </c>
      <c r="BY2923" s="74" t="str">
        <f t="shared" si="1655"/>
        <v>24048.30m-(10)</v>
      </c>
      <c r="BZ2923" s="120" t="str">
        <f t="shared" si="1656"/>
        <v>Flanged 30 deg Branch-Med Size</v>
      </c>
      <c r="CA2923" s="120">
        <f t="shared" si="1657"/>
        <v>3005.3180000000002</v>
      </c>
      <c r="CC2923" s="115" t="str">
        <f t="shared" si="1658"/>
        <v xml:space="preserve"> </v>
      </c>
      <c r="CD2923" s="120" t="str">
        <f t="shared" si="1659"/>
        <v xml:space="preserve"> </v>
      </c>
      <c r="CE2923" s="417" t="str">
        <f t="shared" si="1660"/>
        <v xml:space="preserve"> </v>
      </c>
      <c r="CF2923" s="115"/>
      <c r="CG2923" s="115" t="str">
        <f t="shared" si="1661"/>
        <v xml:space="preserve"> </v>
      </c>
      <c r="CH2923" s="120" t="str">
        <f t="shared" si="1662"/>
        <v xml:space="preserve"> </v>
      </c>
      <c r="CI2923" s="417" t="str">
        <f t="shared" si="1663"/>
        <v xml:space="preserve"> </v>
      </c>
      <c r="CJ2923" s="115"/>
      <c r="CK2923" s="115" t="str">
        <f t="shared" si="1664"/>
        <v xml:space="preserve"> </v>
      </c>
      <c r="CL2923" s="120" t="str">
        <f t="shared" si="1665"/>
        <v xml:space="preserve"> </v>
      </c>
      <c r="CM2923" s="417" t="str">
        <f t="shared" si="1626"/>
        <v xml:space="preserve"> </v>
      </c>
      <c r="IS2923" s="111"/>
    </row>
    <row r="2924" spans="2:253" s="74" customFormat="1" ht="17.100000000000001" hidden="1" customHeight="1" x14ac:dyDescent="0.25">
      <c r="B2924" s="504">
        <f>IF('Flanged Parts'!$AS$4=1,'Flanged Parts'!I30,0)</f>
        <v>0</v>
      </c>
      <c r="C2924" s="525" t="s">
        <v>296</v>
      </c>
      <c r="D2924" s="526" t="str">
        <f t="shared" ref="D2924:D2931" si="1666">IF(AM2924=1,C2924,(C2924&amp;"  ("&amp;L2924&amp;"ga)"))</f>
        <v>24034.30L</v>
      </c>
      <c r="E2924" s="504" t="s">
        <v>1343</v>
      </c>
      <c r="F2924" s="508" t="str">
        <f t="shared" ref="F2924:F2931" si="1667">IF(AM2924&gt;1,"Non-Std"," ")</f>
        <v xml:space="preserve"> </v>
      </c>
      <c r="G2924" s="509" t="s">
        <v>723</v>
      </c>
      <c r="H2924" s="504" t="str">
        <f>IF('Flanged Parts'!$BB$6=1,"CS",IF('Flanged Parts'!$BB$6=2,"Glv",0))</f>
        <v>Glv</v>
      </c>
      <c r="I2924" s="1035" t="s">
        <v>888</v>
      </c>
      <c r="J2924" s="1036"/>
      <c r="K2924" s="516" t="s">
        <v>881</v>
      </c>
      <c r="L2924" s="535">
        <v>16</v>
      </c>
      <c r="M2924" s="532" t="s">
        <v>1700</v>
      </c>
      <c r="N2924" s="514">
        <f t="shared" si="1647"/>
        <v>1106.8599999999999</v>
      </c>
      <c r="O2924" s="514">
        <f t="shared" si="1645"/>
        <v>0</v>
      </c>
      <c r="P2924" s="680">
        <f>'KB Duct Parts'!$AE$3</f>
        <v>0</v>
      </c>
      <c r="Q2924" s="681">
        <f t="shared" si="1639"/>
        <v>0</v>
      </c>
      <c r="R2924" s="682">
        <f t="shared" si="1640"/>
        <v>0</v>
      </c>
      <c r="S2924" s="716">
        <f t="shared" si="1648"/>
        <v>0.2</v>
      </c>
      <c r="T2924" s="679">
        <f t="shared" si="1641"/>
        <v>0</v>
      </c>
      <c r="U2924" s="679">
        <f t="shared" si="1642"/>
        <v>0</v>
      </c>
      <c r="Y2924" s="120"/>
      <c r="AD2924" s="81"/>
      <c r="AF2924" s="370">
        <v>16</v>
      </c>
      <c r="AG2924" s="374">
        <v>14</v>
      </c>
      <c r="AH2924" s="378">
        <v>12</v>
      </c>
      <c r="AI2924" s="381">
        <v>10</v>
      </c>
      <c r="AJ2924" s="386"/>
      <c r="AK2924" s="391"/>
      <c r="AL2924" s="386"/>
      <c r="AM2924" s="363">
        <f t="shared" si="1646"/>
        <v>1</v>
      </c>
      <c r="AN2924" s="578">
        <v>874.9</v>
      </c>
      <c r="AO2924" s="78">
        <f t="shared" si="1636"/>
        <v>1030.3492027334853</v>
      </c>
      <c r="AP2924" s="78">
        <f t="shared" si="1631"/>
        <v>1207.3619999999999</v>
      </c>
      <c r="AQ2924" s="78">
        <f t="shared" si="1632"/>
        <v>1382.3420000000001</v>
      </c>
      <c r="AR2924" s="78">
        <f t="shared" si="1633"/>
        <v>0</v>
      </c>
      <c r="AS2924" s="78">
        <f t="shared" si="1634"/>
        <v>0</v>
      </c>
      <c r="AT2924" s="78">
        <f t="shared" si="1635"/>
        <v>0</v>
      </c>
      <c r="AU2924" s="363"/>
      <c r="AV2924" s="393"/>
      <c r="AW2924" s="395"/>
      <c r="AX2924" s="395">
        <v>1.1776765375854215</v>
      </c>
      <c r="AY2924" s="395">
        <v>1.38</v>
      </c>
      <c r="AZ2924" s="395">
        <v>1.58</v>
      </c>
      <c r="BA2924" s="395"/>
      <c r="BB2924" s="395"/>
      <c r="BC2924" s="395"/>
      <c r="BD2924" s="115"/>
      <c r="BE2924" s="115"/>
      <c r="BF2924" s="115">
        <v>3</v>
      </c>
      <c r="BG2924" s="115">
        <v>34</v>
      </c>
      <c r="BH2924" s="423">
        <f t="shared" si="1637"/>
        <v>77.319999999999993</v>
      </c>
      <c r="BI2924" s="417">
        <f t="shared" si="1638"/>
        <v>231.95999999999998</v>
      </c>
      <c r="BJ2924" s="115"/>
      <c r="BK2924" s="115"/>
      <c r="BQ2924" s="74" t="str">
        <f t="shared" si="1649"/>
        <v>24034.30L-(14)</v>
      </c>
      <c r="BR2924" s="120" t="str">
        <f t="shared" si="1650"/>
        <v>Flanged 30 deg Branch-Large</v>
      </c>
      <c r="BS2924" s="120">
        <f t="shared" si="1651"/>
        <v>1030.3492027334853</v>
      </c>
      <c r="BU2924" s="74" t="str">
        <f t="shared" si="1652"/>
        <v>24034.30L-(12)</v>
      </c>
      <c r="BV2924" s="120" t="str">
        <f t="shared" si="1653"/>
        <v>Flanged 30 deg Branch-Large</v>
      </c>
      <c r="BW2924" s="120">
        <f t="shared" si="1654"/>
        <v>1207.3619999999999</v>
      </c>
      <c r="BY2924" s="74" t="str">
        <f t="shared" si="1655"/>
        <v>24034.30L-(10)</v>
      </c>
      <c r="BZ2924" s="120" t="str">
        <f t="shared" si="1656"/>
        <v>Flanged 30 deg Branch-Large</v>
      </c>
      <c r="CA2924" s="120">
        <f t="shared" si="1657"/>
        <v>1382.3420000000001</v>
      </c>
      <c r="CC2924" s="115" t="str">
        <f t="shared" si="1658"/>
        <v xml:space="preserve"> </v>
      </c>
      <c r="CD2924" s="120" t="str">
        <f t="shared" si="1659"/>
        <v xml:space="preserve"> </v>
      </c>
      <c r="CE2924" s="417" t="str">
        <f t="shared" si="1660"/>
        <v xml:space="preserve"> </v>
      </c>
      <c r="CF2924" s="115"/>
      <c r="CG2924" s="115" t="str">
        <f t="shared" si="1661"/>
        <v xml:space="preserve"> </v>
      </c>
      <c r="CH2924" s="120" t="str">
        <f t="shared" si="1662"/>
        <v xml:space="preserve"> </v>
      </c>
      <c r="CI2924" s="417" t="str">
        <f t="shared" si="1663"/>
        <v xml:space="preserve"> </v>
      </c>
      <c r="CJ2924" s="115"/>
      <c r="CK2924" s="115" t="str">
        <f t="shared" si="1664"/>
        <v xml:space="preserve"> </v>
      </c>
      <c r="CL2924" s="120" t="str">
        <f t="shared" si="1665"/>
        <v xml:space="preserve"> </v>
      </c>
      <c r="CM2924" s="417" t="str">
        <f t="shared" si="1626"/>
        <v xml:space="preserve"> </v>
      </c>
      <c r="IS2924" s="111"/>
    </row>
    <row r="2925" spans="2:253" s="74" customFormat="1" ht="17.100000000000001" hidden="1" customHeight="1" x14ac:dyDescent="0.25">
      <c r="B2925" s="504">
        <f>IF('Flanged Parts'!$AS$4=1,'Flanged Parts'!I31,0)</f>
        <v>0</v>
      </c>
      <c r="C2925" s="525" t="s">
        <v>297</v>
      </c>
      <c r="D2925" s="526" t="str">
        <f t="shared" si="1666"/>
        <v>24036.30L</v>
      </c>
      <c r="E2925" s="504" t="s">
        <v>1344</v>
      </c>
      <c r="F2925" s="508" t="str">
        <f t="shared" si="1667"/>
        <v xml:space="preserve"> </v>
      </c>
      <c r="G2925" s="509" t="s">
        <v>723</v>
      </c>
      <c r="H2925" s="504" t="str">
        <f>IF('Flanged Parts'!$BB$6=1,"CS",IF('Flanged Parts'!$BB$6=2,"Glv",0))</f>
        <v>Glv</v>
      </c>
      <c r="I2925" s="1035" t="s">
        <v>888</v>
      </c>
      <c r="J2925" s="1036"/>
      <c r="K2925" s="516" t="s">
        <v>881</v>
      </c>
      <c r="L2925" s="535">
        <v>16</v>
      </c>
      <c r="M2925" s="532" t="s">
        <v>1700</v>
      </c>
      <c r="N2925" s="514">
        <f t="shared" si="1647"/>
        <v>1264.1300000000001</v>
      </c>
      <c r="O2925" s="514">
        <f t="shared" si="1645"/>
        <v>0</v>
      </c>
      <c r="P2925" s="680">
        <f>'KB Duct Parts'!$AE$3</f>
        <v>0</v>
      </c>
      <c r="Q2925" s="681">
        <f t="shared" si="1639"/>
        <v>0</v>
      </c>
      <c r="R2925" s="682">
        <f t="shared" si="1640"/>
        <v>0</v>
      </c>
      <c r="S2925" s="716">
        <f t="shared" si="1648"/>
        <v>0.2</v>
      </c>
      <c r="T2925" s="679">
        <f t="shared" si="1641"/>
        <v>0</v>
      </c>
      <c r="U2925" s="679">
        <f t="shared" si="1642"/>
        <v>0</v>
      </c>
      <c r="Y2925" s="120"/>
      <c r="AD2925" s="81"/>
      <c r="AF2925" s="370">
        <v>16</v>
      </c>
      <c r="AG2925" s="374">
        <v>14</v>
      </c>
      <c r="AH2925" s="378">
        <v>12</v>
      </c>
      <c r="AI2925" s="381">
        <v>10</v>
      </c>
      <c r="AJ2925" s="386"/>
      <c r="AK2925" s="391"/>
      <c r="AL2925" s="386"/>
      <c r="AM2925" s="363">
        <f t="shared" si="1646"/>
        <v>1</v>
      </c>
      <c r="AN2925" s="578">
        <v>1016.6</v>
      </c>
      <c r="AO2925" s="78">
        <f t="shared" si="1636"/>
        <v>1197.2259681093394</v>
      </c>
      <c r="AP2925" s="78">
        <f t="shared" si="1631"/>
        <v>1402.9079999999999</v>
      </c>
      <c r="AQ2925" s="78">
        <f t="shared" si="1632"/>
        <v>1606.2280000000001</v>
      </c>
      <c r="AR2925" s="78">
        <f t="shared" si="1633"/>
        <v>0</v>
      </c>
      <c r="AS2925" s="78">
        <f t="shared" si="1634"/>
        <v>0</v>
      </c>
      <c r="AT2925" s="78">
        <f t="shared" si="1635"/>
        <v>0</v>
      </c>
      <c r="AU2925" s="363"/>
      <c r="AV2925" s="393"/>
      <c r="AW2925" s="395"/>
      <c r="AX2925" s="395">
        <v>1.1776765375854215</v>
      </c>
      <c r="AY2925" s="395">
        <v>1.38</v>
      </c>
      <c r="AZ2925" s="395">
        <v>1.58</v>
      </c>
      <c r="BA2925" s="395"/>
      <c r="BB2925" s="395"/>
      <c r="BC2925" s="395"/>
      <c r="BD2925" s="115"/>
      <c r="BE2925" s="115"/>
      <c r="BF2925" s="115">
        <v>3</v>
      </c>
      <c r="BG2925" s="115">
        <v>36</v>
      </c>
      <c r="BH2925" s="423">
        <f t="shared" si="1637"/>
        <v>82.51</v>
      </c>
      <c r="BI2925" s="417">
        <f t="shared" si="1638"/>
        <v>247.53000000000003</v>
      </c>
      <c r="BJ2925" s="115"/>
      <c r="BK2925" s="115"/>
      <c r="BQ2925" s="74" t="str">
        <f t="shared" si="1649"/>
        <v>24036.30L-(14)</v>
      </c>
      <c r="BR2925" s="120" t="str">
        <f t="shared" si="1650"/>
        <v>Flanged 30 deg Branch-Large</v>
      </c>
      <c r="BS2925" s="120">
        <f t="shared" si="1651"/>
        <v>1197.2259681093394</v>
      </c>
      <c r="BU2925" s="74" t="str">
        <f t="shared" si="1652"/>
        <v>24036.30L-(12)</v>
      </c>
      <c r="BV2925" s="120" t="str">
        <f t="shared" si="1653"/>
        <v>Flanged 30 deg Branch-Large</v>
      </c>
      <c r="BW2925" s="120">
        <f t="shared" si="1654"/>
        <v>1402.9079999999999</v>
      </c>
      <c r="BY2925" s="74" t="str">
        <f t="shared" si="1655"/>
        <v>24036.30L-(10)</v>
      </c>
      <c r="BZ2925" s="120" t="str">
        <f t="shared" si="1656"/>
        <v>Flanged 30 deg Branch-Large</v>
      </c>
      <c r="CA2925" s="120">
        <f t="shared" si="1657"/>
        <v>1606.2280000000001</v>
      </c>
      <c r="CC2925" s="115" t="str">
        <f t="shared" si="1658"/>
        <v xml:space="preserve"> </v>
      </c>
      <c r="CD2925" s="120" t="str">
        <f t="shared" si="1659"/>
        <v xml:space="preserve"> </v>
      </c>
      <c r="CE2925" s="417" t="str">
        <f t="shared" si="1660"/>
        <v xml:space="preserve"> </v>
      </c>
      <c r="CF2925" s="115"/>
      <c r="CG2925" s="115" t="str">
        <f t="shared" si="1661"/>
        <v xml:space="preserve"> </v>
      </c>
      <c r="CH2925" s="120" t="str">
        <f t="shared" si="1662"/>
        <v xml:space="preserve"> </v>
      </c>
      <c r="CI2925" s="417" t="str">
        <f t="shared" si="1663"/>
        <v xml:space="preserve"> </v>
      </c>
      <c r="CJ2925" s="115"/>
      <c r="CK2925" s="115" t="str">
        <f t="shared" si="1664"/>
        <v xml:space="preserve"> </v>
      </c>
      <c r="CL2925" s="120" t="str">
        <f t="shared" si="1665"/>
        <v xml:space="preserve"> </v>
      </c>
      <c r="CM2925" s="417" t="str">
        <f t="shared" si="1626"/>
        <v xml:space="preserve"> </v>
      </c>
      <c r="IS2925" s="111"/>
    </row>
    <row r="2926" spans="2:253" s="74" customFormat="1" ht="17.100000000000001" hidden="1" customHeight="1" x14ac:dyDescent="0.25">
      <c r="B2926" s="504">
        <f>IF('Flanged Parts'!$AS$4=1,'Flanged Parts'!I32,0)</f>
        <v>0</v>
      </c>
      <c r="C2926" s="525" t="s">
        <v>298</v>
      </c>
      <c r="D2926" s="526" t="str">
        <f t="shared" si="1666"/>
        <v>24038.30L</v>
      </c>
      <c r="E2926" s="504" t="s">
        <v>1345</v>
      </c>
      <c r="F2926" s="508" t="str">
        <f t="shared" si="1667"/>
        <v xml:space="preserve"> </v>
      </c>
      <c r="G2926" s="509" t="s">
        <v>723</v>
      </c>
      <c r="H2926" s="504" t="str">
        <f>IF('Flanged Parts'!$BB$6=1,"CS",IF('Flanged Parts'!$BB$6=2,"Glv",0))</f>
        <v>Glv</v>
      </c>
      <c r="I2926" s="1035" t="s">
        <v>888</v>
      </c>
      <c r="J2926" s="1036"/>
      <c r="K2926" s="516" t="s">
        <v>881</v>
      </c>
      <c r="L2926" s="535">
        <v>16</v>
      </c>
      <c r="M2926" s="532" t="s">
        <v>1700</v>
      </c>
      <c r="N2926" s="514">
        <f t="shared" si="1647"/>
        <v>1708.49</v>
      </c>
      <c r="O2926" s="514">
        <f t="shared" si="1645"/>
        <v>0</v>
      </c>
      <c r="P2926" s="680">
        <f>'KB Duct Parts'!$AE$3</f>
        <v>0</v>
      </c>
      <c r="Q2926" s="681">
        <f t="shared" si="1639"/>
        <v>0</v>
      </c>
      <c r="R2926" s="682">
        <f t="shared" si="1640"/>
        <v>0</v>
      </c>
      <c r="S2926" s="716">
        <f t="shared" si="1648"/>
        <v>0.2</v>
      </c>
      <c r="T2926" s="679">
        <f t="shared" si="1641"/>
        <v>0</v>
      </c>
      <c r="U2926" s="679">
        <f t="shared" si="1642"/>
        <v>0</v>
      </c>
      <c r="Y2926" s="120"/>
      <c r="AD2926" s="81"/>
      <c r="AF2926" s="370">
        <v>16</v>
      </c>
      <c r="AG2926" s="374">
        <v>14</v>
      </c>
      <c r="AH2926" s="378">
        <v>12</v>
      </c>
      <c r="AI2926" s="381">
        <v>10</v>
      </c>
      <c r="AJ2926" s="386"/>
      <c r="AK2926" s="391"/>
      <c r="AL2926" s="386"/>
      <c r="AM2926" s="363">
        <f t="shared" si="1646"/>
        <v>1</v>
      </c>
      <c r="AN2926" s="578">
        <v>1451.3</v>
      </c>
      <c r="AO2926" s="78">
        <f t="shared" si="1636"/>
        <v>1709.1619589977222</v>
      </c>
      <c r="AP2926" s="78">
        <f t="shared" si="1631"/>
        <v>2002.7939999999999</v>
      </c>
      <c r="AQ2926" s="78">
        <f t="shared" si="1632"/>
        <v>2293.0540000000001</v>
      </c>
      <c r="AR2926" s="78">
        <f t="shared" si="1633"/>
        <v>0</v>
      </c>
      <c r="AS2926" s="78">
        <f t="shared" si="1634"/>
        <v>0</v>
      </c>
      <c r="AT2926" s="78">
        <f t="shared" si="1635"/>
        <v>0</v>
      </c>
      <c r="AU2926" s="363"/>
      <c r="AV2926" s="393"/>
      <c r="AW2926" s="395"/>
      <c r="AX2926" s="395">
        <v>1.1776765375854215</v>
      </c>
      <c r="AY2926" s="395">
        <v>1.38</v>
      </c>
      <c r="AZ2926" s="395">
        <v>1.58</v>
      </c>
      <c r="BA2926" s="395"/>
      <c r="BB2926" s="395"/>
      <c r="BC2926" s="395"/>
      <c r="BD2926" s="115"/>
      <c r="BE2926" s="115"/>
      <c r="BF2926" s="115">
        <v>3</v>
      </c>
      <c r="BG2926" s="115">
        <v>38</v>
      </c>
      <c r="BH2926" s="423">
        <f t="shared" si="1637"/>
        <v>85.73</v>
      </c>
      <c r="BI2926" s="417">
        <f t="shared" si="1638"/>
        <v>257.19</v>
      </c>
      <c r="BJ2926" s="115"/>
      <c r="BK2926" s="115"/>
      <c r="BQ2926" s="74" t="str">
        <f t="shared" si="1649"/>
        <v>24038.30L-(14)</v>
      </c>
      <c r="BR2926" s="120" t="str">
        <f t="shared" si="1650"/>
        <v>Flanged 30 deg Branch-Large</v>
      </c>
      <c r="BS2926" s="120">
        <f t="shared" si="1651"/>
        <v>1709.1619589977222</v>
      </c>
      <c r="BU2926" s="74" t="str">
        <f t="shared" si="1652"/>
        <v>24038.30L-(12)</v>
      </c>
      <c r="BV2926" s="120" t="str">
        <f t="shared" si="1653"/>
        <v>Flanged 30 deg Branch-Large</v>
      </c>
      <c r="BW2926" s="120">
        <f t="shared" si="1654"/>
        <v>2002.7939999999999</v>
      </c>
      <c r="BY2926" s="74" t="str">
        <f t="shared" si="1655"/>
        <v>24038.30L-(10)</v>
      </c>
      <c r="BZ2926" s="120" t="str">
        <f t="shared" si="1656"/>
        <v>Flanged 30 deg Branch-Large</v>
      </c>
      <c r="CA2926" s="120">
        <f t="shared" si="1657"/>
        <v>2293.0540000000001</v>
      </c>
      <c r="CC2926" s="115" t="str">
        <f t="shared" si="1658"/>
        <v xml:space="preserve"> </v>
      </c>
      <c r="CD2926" s="120" t="str">
        <f t="shared" si="1659"/>
        <v xml:space="preserve"> </v>
      </c>
      <c r="CE2926" s="417" t="str">
        <f t="shared" si="1660"/>
        <v xml:space="preserve"> </v>
      </c>
      <c r="CF2926" s="115"/>
      <c r="CG2926" s="115" t="str">
        <f t="shared" si="1661"/>
        <v xml:space="preserve"> </v>
      </c>
      <c r="CH2926" s="120" t="str">
        <f t="shared" si="1662"/>
        <v xml:space="preserve"> </v>
      </c>
      <c r="CI2926" s="417" t="str">
        <f t="shared" si="1663"/>
        <v xml:space="preserve"> </v>
      </c>
      <c r="CJ2926" s="115"/>
      <c r="CK2926" s="115" t="str">
        <f t="shared" si="1664"/>
        <v xml:space="preserve"> </v>
      </c>
      <c r="CL2926" s="120" t="str">
        <f t="shared" si="1665"/>
        <v xml:space="preserve"> </v>
      </c>
      <c r="CM2926" s="417" t="str">
        <f t="shared" si="1626"/>
        <v xml:space="preserve"> </v>
      </c>
      <c r="IS2926" s="111"/>
    </row>
    <row r="2927" spans="2:253" s="74" customFormat="1" ht="17.100000000000001" hidden="1" customHeight="1" x14ac:dyDescent="0.25">
      <c r="B2927" s="504">
        <f>IF('Flanged Parts'!$AS$4=1,'Flanged Parts'!I33,0)</f>
        <v>0</v>
      </c>
      <c r="C2927" s="525" t="s">
        <v>299</v>
      </c>
      <c r="D2927" s="526" t="str">
        <f t="shared" si="1666"/>
        <v>24040.30L</v>
      </c>
      <c r="E2927" s="504" t="s">
        <v>1346</v>
      </c>
      <c r="F2927" s="508" t="str">
        <f t="shared" si="1667"/>
        <v xml:space="preserve"> </v>
      </c>
      <c r="G2927" s="509" t="s">
        <v>723</v>
      </c>
      <c r="H2927" s="504" t="str">
        <f>IF('Flanged Parts'!$BB$6=1,"CS",IF('Flanged Parts'!$BB$6=2,"Glv",0))</f>
        <v>Glv</v>
      </c>
      <c r="I2927" s="1035" t="s">
        <v>888</v>
      </c>
      <c r="J2927" s="1036"/>
      <c r="K2927" s="516" t="s">
        <v>881</v>
      </c>
      <c r="L2927" s="535">
        <v>16</v>
      </c>
      <c r="M2927" s="532" t="s">
        <v>1700</v>
      </c>
      <c r="N2927" s="514">
        <f t="shared" si="1647"/>
        <v>1886.1699999999998</v>
      </c>
      <c r="O2927" s="514">
        <f t="shared" si="1645"/>
        <v>0</v>
      </c>
      <c r="P2927" s="680">
        <f>'KB Duct Parts'!$AE$3</f>
        <v>0</v>
      </c>
      <c r="Q2927" s="681">
        <f t="shared" si="1639"/>
        <v>0</v>
      </c>
      <c r="R2927" s="682">
        <f t="shared" si="1640"/>
        <v>0</v>
      </c>
      <c r="S2927" s="716">
        <f t="shared" si="1648"/>
        <v>0.2</v>
      </c>
      <c r="T2927" s="679">
        <f t="shared" si="1641"/>
        <v>0</v>
      </c>
      <c r="U2927" s="679">
        <f t="shared" si="1642"/>
        <v>0</v>
      </c>
      <c r="Y2927" s="120"/>
      <c r="AD2927" s="81"/>
      <c r="AF2927" s="370">
        <v>16</v>
      </c>
      <c r="AG2927" s="374">
        <v>14</v>
      </c>
      <c r="AH2927" s="378">
        <v>12</v>
      </c>
      <c r="AI2927" s="381">
        <v>10</v>
      </c>
      <c r="AJ2927" s="386"/>
      <c r="AK2927" s="391"/>
      <c r="AL2927" s="386"/>
      <c r="AM2927" s="363">
        <f t="shared" si="1646"/>
        <v>1</v>
      </c>
      <c r="AN2927" s="578">
        <v>1612.6</v>
      </c>
      <c r="AO2927" s="78">
        <f t="shared" si="1636"/>
        <v>1899.1211845102505</v>
      </c>
      <c r="AP2927" s="78">
        <f t="shared" si="1631"/>
        <v>2225.3879999999999</v>
      </c>
      <c r="AQ2927" s="78">
        <f t="shared" si="1632"/>
        <v>2547.9079999999999</v>
      </c>
      <c r="AR2927" s="78">
        <f t="shared" si="1633"/>
        <v>0</v>
      </c>
      <c r="AS2927" s="78">
        <f t="shared" si="1634"/>
        <v>0</v>
      </c>
      <c r="AT2927" s="78">
        <f t="shared" si="1635"/>
        <v>0</v>
      </c>
      <c r="AU2927" s="363"/>
      <c r="AV2927" s="393"/>
      <c r="AW2927" s="395"/>
      <c r="AX2927" s="395">
        <v>1.1776765375854215</v>
      </c>
      <c r="AY2927" s="395">
        <v>1.38</v>
      </c>
      <c r="AZ2927" s="395">
        <v>1.58</v>
      </c>
      <c r="BA2927" s="395"/>
      <c r="BB2927" s="395"/>
      <c r="BC2927" s="395"/>
      <c r="BD2927" s="115"/>
      <c r="BE2927" s="115"/>
      <c r="BF2927" s="115">
        <v>3</v>
      </c>
      <c r="BG2927" s="115">
        <v>40</v>
      </c>
      <c r="BH2927" s="423">
        <f t="shared" si="1637"/>
        <v>91.19</v>
      </c>
      <c r="BI2927" s="417">
        <f t="shared" si="1638"/>
        <v>273.57</v>
      </c>
      <c r="BJ2927" s="115"/>
      <c r="BK2927" s="115"/>
      <c r="BQ2927" s="74" t="str">
        <f t="shared" si="1649"/>
        <v>24040.30L-(14)</v>
      </c>
      <c r="BR2927" s="120" t="str">
        <f t="shared" si="1650"/>
        <v>Flanged 30 deg Branch-Large</v>
      </c>
      <c r="BS2927" s="120">
        <f t="shared" si="1651"/>
        <v>1899.1211845102505</v>
      </c>
      <c r="BU2927" s="74" t="str">
        <f t="shared" si="1652"/>
        <v>24040.30L-(12)</v>
      </c>
      <c r="BV2927" s="120" t="str">
        <f t="shared" si="1653"/>
        <v>Flanged 30 deg Branch-Large</v>
      </c>
      <c r="BW2927" s="120">
        <f t="shared" si="1654"/>
        <v>2225.3879999999999</v>
      </c>
      <c r="BY2927" s="74" t="str">
        <f t="shared" si="1655"/>
        <v>24040.30L-(10)</v>
      </c>
      <c r="BZ2927" s="120" t="str">
        <f t="shared" si="1656"/>
        <v>Flanged 30 deg Branch-Large</v>
      </c>
      <c r="CA2927" s="120">
        <f t="shared" si="1657"/>
        <v>2547.9079999999999</v>
      </c>
      <c r="CC2927" s="115" t="str">
        <f t="shared" si="1658"/>
        <v xml:space="preserve"> </v>
      </c>
      <c r="CD2927" s="120" t="str">
        <f t="shared" si="1659"/>
        <v xml:space="preserve"> </v>
      </c>
      <c r="CE2927" s="417" t="str">
        <f t="shared" si="1660"/>
        <v xml:space="preserve"> </v>
      </c>
      <c r="CF2927" s="115"/>
      <c r="CG2927" s="115" t="str">
        <f t="shared" si="1661"/>
        <v xml:space="preserve"> </v>
      </c>
      <c r="CH2927" s="120" t="str">
        <f t="shared" si="1662"/>
        <v xml:space="preserve"> </v>
      </c>
      <c r="CI2927" s="417" t="str">
        <f t="shared" si="1663"/>
        <v xml:space="preserve"> </v>
      </c>
      <c r="CJ2927" s="115"/>
      <c r="CK2927" s="115" t="str">
        <f t="shared" si="1664"/>
        <v xml:space="preserve"> </v>
      </c>
      <c r="CL2927" s="120" t="str">
        <f t="shared" si="1665"/>
        <v xml:space="preserve"> </v>
      </c>
      <c r="CM2927" s="417" t="str">
        <f t="shared" si="1626"/>
        <v xml:space="preserve"> </v>
      </c>
      <c r="IS2927" s="111"/>
    </row>
    <row r="2928" spans="2:253" s="74" customFormat="1" ht="17.100000000000001" hidden="1" customHeight="1" x14ac:dyDescent="0.25">
      <c r="B2928" s="504">
        <f>IF('Flanged Parts'!$AS$4=1,'Flanged Parts'!I34,0)</f>
        <v>0</v>
      </c>
      <c r="C2928" s="525" t="s">
        <v>300</v>
      </c>
      <c r="D2928" s="526" t="str">
        <f t="shared" si="1666"/>
        <v>24042.30L</v>
      </c>
      <c r="E2928" s="504" t="s">
        <v>1347</v>
      </c>
      <c r="F2928" s="508" t="str">
        <f t="shared" si="1667"/>
        <v xml:space="preserve"> </v>
      </c>
      <c r="G2928" s="509" t="s">
        <v>723</v>
      </c>
      <c r="H2928" s="504" t="s">
        <v>1094</v>
      </c>
      <c r="I2928" s="1035" t="s">
        <v>888</v>
      </c>
      <c r="J2928" s="1036"/>
      <c r="K2928" s="516" t="s">
        <v>881</v>
      </c>
      <c r="L2928" s="535">
        <v>16</v>
      </c>
      <c r="M2928" s="532" t="s">
        <v>1700</v>
      </c>
      <c r="N2928" s="514">
        <f t="shared" si="1647"/>
        <v>1927.5</v>
      </c>
      <c r="O2928" s="514">
        <f t="shared" si="1645"/>
        <v>0</v>
      </c>
      <c r="P2928" s="680">
        <f>'KB Duct Parts'!$AE$3</f>
        <v>0</v>
      </c>
      <c r="Q2928" s="681">
        <f t="shared" si="1639"/>
        <v>0</v>
      </c>
      <c r="R2928" s="682">
        <f t="shared" si="1640"/>
        <v>0</v>
      </c>
      <c r="S2928" s="716">
        <f t="shared" si="1648"/>
        <v>0.2</v>
      </c>
      <c r="T2928" s="679">
        <f t="shared" si="1641"/>
        <v>0</v>
      </c>
      <c r="U2928" s="679">
        <f t="shared" si="1642"/>
        <v>0</v>
      </c>
      <c r="Y2928" s="120"/>
      <c r="AD2928" s="81"/>
      <c r="AF2928" s="370">
        <v>16</v>
      </c>
      <c r="AG2928" s="374">
        <v>14</v>
      </c>
      <c r="AH2928" s="378">
        <v>12</v>
      </c>
      <c r="AI2928" s="381">
        <v>10</v>
      </c>
      <c r="AJ2928" s="386"/>
      <c r="AK2928" s="391"/>
      <c r="AL2928" s="386"/>
      <c r="AM2928" s="363">
        <f t="shared" si="1646"/>
        <v>1</v>
      </c>
      <c r="AN2928" s="578">
        <v>1783.8</v>
      </c>
      <c r="AO2928" s="78">
        <f t="shared" si="1636"/>
        <v>2100.7394077448748</v>
      </c>
      <c r="AP2928" s="78">
        <f t="shared" si="1631"/>
        <v>2461.6439999999998</v>
      </c>
      <c r="AQ2928" s="78">
        <f t="shared" si="1632"/>
        <v>2818.404</v>
      </c>
      <c r="AR2928" s="78">
        <f t="shared" si="1633"/>
        <v>0</v>
      </c>
      <c r="AS2928" s="78">
        <f t="shared" si="1634"/>
        <v>0</v>
      </c>
      <c r="AT2928" s="78">
        <f t="shared" si="1635"/>
        <v>0</v>
      </c>
      <c r="AU2928" s="363"/>
      <c r="AV2928" s="393"/>
      <c r="AW2928" s="395"/>
      <c r="AX2928" s="395">
        <v>1.1776765375854215</v>
      </c>
      <c r="AY2928" s="395">
        <v>1.38</v>
      </c>
      <c r="AZ2928" s="395">
        <v>1.58</v>
      </c>
      <c r="BA2928" s="395"/>
      <c r="BB2928" s="395"/>
      <c r="BC2928" s="395"/>
      <c r="BD2928" s="115"/>
      <c r="BE2928" s="115"/>
      <c r="BF2928" s="115">
        <v>3</v>
      </c>
      <c r="BG2928" s="115">
        <v>42</v>
      </c>
      <c r="BH2928" s="423">
        <f t="shared" si="1637"/>
        <v>47.9</v>
      </c>
      <c r="BI2928" s="417">
        <f t="shared" si="1638"/>
        <v>143.69999999999999</v>
      </c>
      <c r="BJ2928" s="115"/>
      <c r="BK2928" s="115"/>
      <c r="BQ2928" s="74" t="str">
        <f t="shared" si="1649"/>
        <v>24042.30L-(14)</v>
      </c>
      <c r="BR2928" s="120" t="str">
        <f t="shared" si="1650"/>
        <v>Flanged 30 deg Branch-Large</v>
      </c>
      <c r="BS2928" s="120">
        <f t="shared" si="1651"/>
        <v>2100.7394077448748</v>
      </c>
      <c r="BU2928" s="74" t="str">
        <f t="shared" si="1652"/>
        <v>24042.30L-(12)</v>
      </c>
      <c r="BV2928" s="120" t="str">
        <f t="shared" si="1653"/>
        <v>Flanged 30 deg Branch-Large</v>
      </c>
      <c r="BW2928" s="120">
        <f t="shared" si="1654"/>
        <v>2461.6439999999998</v>
      </c>
      <c r="BY2928" s="74" t="str">
        <f t="shared" si="1655"/>
        <v>24042.30L-(10)</v>
      </c>
      <c r="BZ2928" s="120" t="str">
        <f t="shared" si="1656"/>
        <v>Flanged 30 deg Branch-Large</v>
      </c>
      <c r="CA2928" s="120">
        <f t="shared" si="1657"/>
        <v>2818.404</v>
      </c>
      <c r="CC2928" s="115" t="str">
        <f t="shared" si="1658"/>
        <v xml:space="preserve"> </v>
      </c>
      <c r="CD2928" s="120" t="str">
        <f t="shared" si="1659"/>
        <v xml:space="preserve"> </v>
      </c>
      <c r="CE2928" s="417" t="str">
        <f t="shared" si="1660"/>
        <v xml:space="preserve"> </v>
      </c>
      <c r="CF2928" s="115"/>
      <c r="CG2928" s="115" t="str">
        <f t="shared" si="1661"/>
        <v xml:space="preserve"> </v>
      </c>
      <c r="CH2928" s="120" t="str">
        <f t="shared" si="1662"/>
        <v xml:space="preserve"> </v>
      </c>
      <c r="CI2928" s="417" t="str">
        <f t="shared" si="1663"/>
        <v xml:space="preserve"> </v>
      </c>
      <c r="CJ2928" s="115"/>
      <c r="CK2928" s="115" t="str">
        <f t="shared" si="1664"/>
        <v xml:space="preserve"> </v>
      </c>
      <c r="CL2928" s="120" t="str">
        <f t="shared" si="1665"/>
        <v xml:space="preserve"> </v>
      </c>
      <c r="CM2928" s="417" t="str">
        <f t="shared" si="1626"/>
        <v xml:space="preserve"> </v>
      </c>
      <c r="IS2928" s="111"/>
    </row>
    <row r="2929" spans="2:253" s="74" customFormat="1" ht="17.100000000000001" hidden="1" customHeight="1" x14ac:dyDescent="0.25">
      <c r="B2929" s="504">
        <f>IF('Flanged Parts'!$AS$4=1,'Flanged Parts'!I35,0)</f>
        <v>0</v>
      </c>
      <c r="C2929" s="525" t="s">
        <v>301</v>
      </c>
      <c r="D2929" s="526" t="str">
        <f t="shared" si="1666"/>
        <v>24044.30L</v>
      </c>
      <c r="E2929" s="504" t="s">
        <v>1348</v>
      </c>
      <c r="F2929" s="508" t="str">
        <f t="shared" si="1667"/>
        <v xml:space="preserve"> </v>
      </c>
      <c r="G2929" s="509" t="s">
        <v>723</v>
      </c>
      <c r="H2929" s="504" t="s">
        <v>1094</v>
      </c>
      <c r="I2929" s="1035" t="s">
        <v>888</v>
      </c>
      <c r="J2929" s="1036"/>
      <c r="K2929" s="516" t="s">
        <v>881</v>
      </c>
      <c r="L2929" s="535">
        <v>16</v>
      </c>
      <c r="M2929" s="532" t="s">
        <v>1700</v>
      </c>
      <c r="N2929" s="514">
        <f t="shared" si="1647"/>
        <v>2100.1</v>
      </c>
      <c r="O2929" s="514">
        <f t="shared" si="1645"/>
        <v>0</v>
      </c>
      <c r="P2929" s="680">
        <f>'KB Duct Parts'!$AE$3</f>
        <v>0</v>
      </c>
      <c r="Q2929" s="681">
        <f t="shared" si="1639"/>
        <v>0</v>
      </c>
      <c r="R2929" s="682">
        <f t="shared" si="1640"/>
        <v>0</v>
      </c>
      <c r="S2929" s="716">
        <f t="shared" si="1648"/>
        <v>0.2</v>
      </c>
      <c r="T2929" s="679">
        <f t="shared" si="1641"/>
        <v>0</v>
      </c>
      <c r="U2929" s="679">
        <f t="shared" si="1642"/>
        <v>0</v>
      </c>
      <c r="Y2929" s="120"/>
      <c r="AD2929" s="81"/>
      <c r="AF2929" s="370">
        <v>16</v>
      </c>
      <c r="AG2929" s="374">
        <v>14</v>
      </c>
      <c r="AH2929" s="378">
        <v>12</v>
      </c>
      <c r="AI2929" s="381">
        <v>10</v>
      </c>
      <c r="AJ2929" s="386"/>
      <c r="AK2929" s="391"/>
      <c r="AL2929" s="386"/>
      <c r="AM2929" s="363">
        <f t="shared" si="1646"/>
        <v>1</v>
      </c>
      <c r="AN2929" s="578">
        <v>1948</v>
      </c>
      <c r="AO2929" s="78">
        <f t="shared" si="1636"/>
        <v>2294.113895216401</v>
      </c>
      <c r="AP2929" s="78">
        <f t="shared" si="1631"/>
        <v>2688.24</v>
      </c>
      <c r="AQ2929" s="78">
        <f t="shared" si="1632"/>
        <v>3077.84</v>
      </c>
      <c r="AR2929" s="78">
        <f t="shared" si="1633"/>
        <v>0</v>
      </c>
      <c r="AS2929" s="78">
        <f t="shared" si="1634"/>
        <v>0</v>
      </c>
      <c r="AT2929" s="78">
        <f t="shared" si="1635"/>
        <v>0</v>
      </c>
      <c r="AU2929" s="363"/>
      <c r="AV2929" s="393"/>
      <c r="AW2929" s="395"/>
      <c r="AX2929" s="395">
        <v>1.1776765375854215</v>
      </c>
      <c r="AY2929" s="395">
        <v>1.38</v>
      </c>
      <c r="AZ2929" s="395">
        <v>1.58</v>
      </c>
      <c r="BA2929" s="395"/>
      <c r="BB2929" s="395"/>
      <c r="BC2929" s="395"/>
      <c r="BD2929" s="115"/>
      <c r="BE2929" s="115"/>
      <c r="BF2929" s="115">
        <v>3</v>
      </c>
      <c r="BG2929" s="115">
        <v>44</v>
      </c>
      <c r="BH2929" s="423">
        <f t="shared" si="1637"/>
        <v>50.7</v>
      </c>
      <c r="BI2929" s="417">
        <f t="shared" si="1638"/>
        <v>152.10000000000002</v>
      </c>
      <c r="BJ2929" s="115"/>
      <c r="BK2929" s="115"/>
      <c r="BQ2929" s="74" t="str">
        <f t="shared" si="1649"/>
        <v>24044.30L-(14)</v>
      </c>
      <c r="BR2929" s="120" t="str">
        <f t="shared" si="1650"/>
        <v>Flanged 30 deg Branch-Large</v>
      </c>
      <c r="BS2929" s="120">
        <f t="shared" si="1651"/>
        <v>2294.113895216401</v>
      </c>
      <c r="BU2929" s="74" t="str">
        <f t="shared" si="1652"/>
        <v>24044.30L-(12)</v>
      </c>
      <c r="BV2929" s="120" t="str">
        <f t="shared" si="1653"/>
        <v>Flanged 30 deg Branch-Large</v>
      </c>
      <c r="BW2929" s="120">
        <f t="shared" si="1654"/>
        <v>2688.24</v>
      </c>
      <c r="BY2929" s="74" t="str">
        <f t="shared" si="1655"/>
        <v>24044.30L-(10)</v>
      </c>
      <c r="BZ2929" s="120" t="str">
        <f t="shared" si="1656"/>
        <v>Flanged 30 deg Branch-Large</v>
      </c>
      <c r="CA2929" s="120">
        <f t="shared" si="1657"/>
        <v>3077.84</v>
      </c>
      <c r="CC2929" s="115" t="str">
        <f t="shared" si="1658"/>
        <v xml:space="preserve"> </v>
      </c>
      <c r="CD2929" s="120" t="str">
        <f t="shared" si="1659"/>
        <v xml:space="preserve"> </v>
      </c>
      <c r="CE2929" s="417" t="str">
        <f t="shared" si="1660"/>
        <v xml:space="preserve"> </v>
      </c>
      <c r="CF2929" s="115"/>
      <c r="CG2929" s="115" t="str">
        <f t="shared" si="1661"/>
        <v xml:space="preserve"> </v>
      </c>
      <c r="CH2929" s="120" t="str">
        <f t="shared" si="1662"/>
        <v xml:space="preserve"> </v>
      </c>
      <c r="CI2929" s="417" t="str">
        <f t="shared" si="1663"/>
        <v xml:space="preserve"> </v>
      </c>
      <c r="CJ2929" s="115"/>
      <c r="CK2929" s="115" t="str">
        <f t="shared" si="1664"/>
        <v xml:space="preserve"> </v>
      </c>
      <c r="CL2929" s="120" t="str">
        <f t="shared" si="1665"/>
        <v xml:space="preserve"> </v>
      </c>
      <c r="CM2929" s="417" t="str">
        <f t="shared" si="1626"/>
        <v xml:space="preserve"> </v>
      </c>
      <c r="IS2929" s="111"/>
    </row>
    <row r="2930" spans="2:253" s="74" customFormat="1" ht="17.100000000000001" hidden="1" customHeight="1" x14ac:dyDescent="0.25">
      <c r="B2930" s="504">
        <f>IF('Flanged Parts'!$AS$4=1,'Flanged Parts'!I36,0)</f>
        <v>0</v>
      </c>
      <c r="C2930" s="525" t="s">
        <v>302</v>
      </c>
      <c r="D2930" s="526" t="str">
        <f t="shared" si="1666"/>
        <v>24046.30L</v>
      </c>
      <c r="E2930" s="504" t="s">
        <v>1349</v>
      </c>
      <c r="F2930" s="508" t="str">
        <f t="shared" si="1667"/>
        <v xml:space="preserve"> </v>
      </c>
      <c r="G2930" s="509" t="s">
        <v>723</v>
      </c>
      <c r="H2930" s="504" t="s">
        <v>1094</v>
      </c>
      <c r="I2930" s="1035" t="s">
        <v>888</v>
      </c>
      <c r="J2930" s="1036"/>
      <c r="K2930" s="516" t="s">
        <v>881</v>
      </c>
      <c r="L2930" s="535">
        <v>16</v>
      </c>
      <c r="M2930" s="532" t="s">
        <v>1700</v>
      </c>
      <c r="N2930" s="514">
        <f t="shared" si="1647"/>
        <v>2273.3599999999997</v>
      </c>
      <c r="O2930" s="514">
        <f t="shared" si="1645"/>
        <v>0</v>
      </c>
      <c r="P2930" s="680">
        <f>'KB Duct Parts'!$AE$3</f>
        <v>0</v>
      </c>
      <c r="Q2930" s="681">
        <f t="shared" si="1639"/>
        <v>0</v>
      </c>
      <c r="R2930" s="682">
        <f t="shared" si="1640"/>
        <v>0</v>
      </c>
      <c r="S2930" s="716">
        <f t="shared" si="1648"/>
        <v>0.2</v>
      </c>
      <c r="T2930" s="679">
        <f t="shared" si="1641"/>
        <v>0</v>
      </c>
      <c r="U2930" s="679">
        <f t="shared" si="1642"/>
        <v>0</v>
      </c>
      <c r="Y2930" s="120"/>
      <c r="AD2930" s="81"/>
      <c r="AF2930" s="370">
        <v>16</v>
      </c>
      <c r="AG2930" s="374">
        <v>14</v>
      </c>
      <c r="AH2930" s="378">
        <v>12</v>
      </c>
      <c r="AI2930" s="381">
        <v>10</v>
      </c>
      <c r="AJ2930" s="386"/>
      <c r="AK2930" s="391"/>
      <c r="AL2930" s="386"/>
      <c r="AM2930" s="363">
        <f t="shared" si="1646"/>
        <v>1</v>
      </c>
      <c r="AN2930" s="578">
        <v>2122.1</v>
      </c>
      <c r="AO2930" s="78">
        <f t="shared" si="1636"/>
        <v>2499.1473804100228</v>
      </c>
      <c r="AP2930" s="78">
        <f t="shared" si="1631"/>
        <v>2928.4979999999996</v>
      </c>
      <c r="AQ2930" s="78">
        <f t="shared" si="1632"/>
        <v>3352.9180000000001</v>
      </c>
      <c r="AR2930" s="78">
        <f t="shared" si="1633"/>
        <v>0</v>
      </c>
      <c r="AS2930" s="78">
        <f t="shared" si="1634"/>
        <v>0</v>
      </c>
      <c r="AT2930" s="78">
        <f t="shared" si="1635"/>
        <v>0</v>
      </c>
      <c r="AU2930" s="363"/>
      <c r="AV2930" s="393"/>
      <c r="AW2930" s="395"/>
      <c r="AX2930" s="395">
        <v>1.1776765375854215</v>
      </c>
      <c r="AY2930" s="395">
        <v>1.38</v>
      </c>
      <c r="AZ2930" s="395">
        <v>1.58</v>
      </c>
      <c r="BA2930" s="395"/>
      <c r="BB2930" s="395"/>
      <c r="BC2930" s="395"/>
      <c r="BD2930" s="115"/>
      <c r="BE2930" s="115"/>
      <c r="BF2930" s="115">
        <v>3</v>
      </c>
      <c r="BG2930" s="115">
        <v>46</v>
      </c>
      <c r="BH2930" s="423">
        <f t="shared" si="1637"/>
        <v>50.42</v>
      </c>
      <c r="BI2930" s="417">
        <f t="shared" si="1638"/>
        <v>151.26</v>
      </c>
      <c r="BJ2930" s="115"/>
      <c r="BK2930" s="115"/>
      <c r="BQ2930" s="74" t="str">
        <f t="shared" si="1649"/>
        <v>24046.30L-(14)</v>
      </c>
      <c r="BR2930" s="120" t="str">
        <f t="shared" si="1650"/>
        <v>Flanged 30 deg Branch-Large</v>
      </c>
      <c r="BS2930" s="120">
        <f t="shared" si="1651"/>
        <v>2499.1473804100228</v>
      </c>
      <c r="BU2930" s="74" t="str">
        <f t="shared" si="1652"/>
        <v>24046.30L-(12)</v>
      </c>
      <c r="BV2930" s="120" t="str">
        <f t="shared" si="1653"/>
        <v>Flanged 30 deg Branch-Large</v>
      </c>
      <c r="BW2930" s="120">
        <f t="shared" si="1654"/>
        <v>2928.4979999999996</v>
      </c>
      <c r="BY2930" s="74" t="str">
        <f t="shared" si="1655"/>
        <v>24046.30L-(10)</v>
      </c>
      <c r="BZ2930" s="120" t="str">
        <f t="shared" si="1656"/>
        <v>Flanged 30 deg Branch-Large</v>
      </c>
      <c r="CA2930" s="120">
        <f t="shared" si="1657"/>
        <v>3352.9180000000001</v>
      </c>
      <c r="CC2930" s="115" t="str">
        <f t="shared" si="1658"/>
        <v xml:space="preserve"> </v>
      </c>
      <c r="CD2930" s="120" t="str">
        <f t="shared" si="1659"/>
        <v xml:space="preserve"> </v>
      </c>
      <c r="CE2930" s="417" t="str">
        <f t="shared" si="1660"/>
        <v xml:space="preserve"> </v>
      </c>
      <c r="CF2930" s="115"/>
      <c r="CG2930" s="115" t="str">
        <f t="shared" si="1661"/>
        <v xml:space="preserve"> </v>
      </c>
      <c r="CH2930" s="120" t="str">
        <f t="shared" si="1662"/>
        <v xml:space="preserve"> </v>
      </c>
      <c r="CI2930" s="417" t="str">
        <f t="shared" si="1663"/>
        <v xml:space="preserve"> </v>
      </c>
      <c r="CJ2930" s="115"/>
      <c r="CK2930" s="115" t="str">
        <f t="shared" si="1664"/>
        <v xml:space="preserve"> </v>
      </c>
      <c r="CL2930" s="120" t="str">
        <f t="shared" si="1665"/>
        <v xml:space="preserve"> </v>
      </c>
      <c r="CM2930" s="417" t="str">
        <f t="shared" si="1626"/>
        <v xml:space="preserve"> </v>
      </c>
      <c r="IS2930" s="111"/>
    </row>
    <row r="2931" spans="2:253" s="74" customFormat="1" ht="17.100000000000001" hidden="1" customHeight="1" x14ac:dyDescent="0.25">
      <c r="B2931" s="504">
        <f>IF('Flanged Parts'!$AS$4=1,'Flanged Parts'!I37,0)</f>
        <v>0</v>
      </c>
      <c r="C2931" s="525" t="s">
        <v>303</v>
      </c>
      <c r="D2931" s="526" t="str">
        <f t="shared" si="1666"/>
        <v>24048.30L</v>
      </c>
      <c r="E2931" s="504" t="s">
        <v>1350</v>
      </c>
      <c r="F2931" s="508" t="str">
        <f t="shared" si="1667"/>
        <v xml:space="preserve"> </v>
      </c>
      <c r="G2931" s="509" t="s">
        <v>723</v>
      </c>
      <c r="H2931" s="504" t="s">
        <v>1094</v>
      </c>
      <c r="I2931" s="1035" t="s">
        <v>888</v>
      </c>
      <c r="J2931" s="1036"/>
      <c r="K2931" s="516" t="s">
        <v>881</v>
      </c>
      <c r="L2931" s="535">
        <v>16</v>
      </c>
      <c r="M2931" s="532" t="s">
        <v>1700</v>
      </c>
      <c r="N2931" s="514">
        <f t="shared" si="1647"/>
        <v>2477.88</v>
      </c>
      <c r="O2931" s="514">
        <f t="shared" si="1645"/>
        <v>0</v>
      </c>
      <c r="P2931" s="680">
        <f>'KB Duct Parts'!$AE$3</f>
        <v>0</v>
      </c>
      <c r="Q2931" s="681">
        <f t="shared" si="1639"/>
        <v>0</v>
      </c>
      <c r="R2931" s="682">
        <f t="shared" si="1640"/>
        <v>0</v>
      </c>
      <c r="S2931" s="716">
        <f t="shared" si="1648"/>
        <v>0.2</v>
      </c>
      <c r="T2931" s="679">
        <f t="shared" si="1641"/>
        <v>0</v>
      </c>
      <c r="U2931" s="679">
        <f t="shared" si="1642"/>
        <v>0</v>
      </c>
      <c r="Y2931" s="120"/>
      <c r="AD2931" s="81"/>
      <c r="AF2931" s="370">
        <v>16</v>
      </c>
      <c r="AG2931" s="374">
        <v>14</v>
      </c>
      <c r="AH2931" s="378">
        <v>12</v>
      </c>
      <c r="AI2931" s="381">
        <v>10</v>
      </c>
      <c r="AJ2931" s="386"/>
      <c r="AK2931" s="391"/>
      <c r="AL2931" s="386"/>
      <c r="AM2931" s="363">
        <f t="shared" si="1646"/>
        <v>1</v>
      </c>
      <c r="AN2931" s="578">
        <v>2289.3000000000002</v>
      </c>
      <c r="AO2931" s="78">
        <f t="shared" si="1636"/>
        <v>2696.0548974943054</v>
      </c>
      <c r="AP2931" s="78">
        <f t="shared" si="1631"/>
        <v>3159.2339999999999</v>
      </c>
      <c r="AQ2931" s="78">
        <f t="shared" si="1632"/>
        <v>3617.0940000000005</v>
      </c>
      <c r="AR2931" s="78">
        <f t="shared" si="1633"/>
        <v>0</v>
      </c>
      <c r="AS2931" s="78">
        <f t="shared" si="1634"/>
        <v>0</v>
      </c>
      <c r="AT2931" s="78">
        <f t="shared" si="1635"/>
        <v>0</v>
      </c>
      <c r="AU2931" s="363"/>
      <c r="AV2931" s="393"/>
      <c r="AW2931" s="395"/>
      <c r="AX2931" s="395">
        <v>1.1776765375854215</v>
      </c>
      <c r="AY2931" s="395">
        <v>1.38</v>
      </c>
      <c r="AZ2931" s="395">
        <v>1.58</v>
      </c>
      <c r="BA2931" s="395"/>
      <c r="BB2931" s="395"/>
      <c r="BC2931" s="395"/>
      <c r="BD2931" s="115"/>
      <c r="BE2931" s="115"/>
      <c r="BF2931" s="115">
        <v>3</v>
      </c>
      <c r="BG2931" s="115">
        <v>48</v>
      </c>
      <c r="BH2931" s="423">
        <f t="shared" si="1637"/>
        <v>62.86</v>
      </c>
      <c r="BI2931" s="417">
        <f t="shared" si="1638"/>
        <v>188.57999999999998</v>
      </c>
      <c r="BJ2931" s="115"/>
      <c r="BK2931" s="115"/>
      <c r="BQ2931" s="74" t="str">
        <f t="shared" si="1649"/>
        <v>24048.30L-(14)</v>
      </c>
      <c r="BR2931" s="120" t="str">
        <f t="shared" si="1650"/>
        <v>Flanged 30 deg Branch-Large</v>
      </c>
      <c r="BS2931" s="120">
        <f t="shared" si="1651"/>
        <v>2696.0548974943054</v>
      </c>
      <c r="BU2931" s="74" t="str">
        <f t="shared" si="1652"/>
        <v>24048.30L-(12)</v>
      </c>
      <c r="BV2931" s="120" t="str">
        <f t="shared" si="1653"/>
        <v>Flanged 30 deg Branch-Large</v>
      </c>
      <c r="BW2931" s="120">
        <f t="shared" si="1654"/>
        <v>3159.2339999999999</v>
      </c>
      <c r="BY2931" s="74" t="str">
        <f t="shared" si="1655"/>
        <v>24048.30L-(10)</v>
      </c>
      <c r="BZ2931" s="120" t="str">
        <f t="shared" si="1656"/>
        <v>Flanged 30 deg Branch-Large</v>
      </c>
      <c r="CA2931" s="120">
        <f t="shared" si="1657"/>
        <v>3617.0940000000005</v>
      </c>
      <c r="CC2931" s="115" t="str">
        <f t="shared" si="1658"/>
        <v xml:space="preserve"> </v>
      </c>
      <c r="CD2931" s="120" t="str">
        <f t="shared" si="1659"/>
        <v xml:space="preserve"> </v>
      </c>
      <c r="CE2931" s="417" t="str">
        <f t="shared" si="1660"/>
        <v xml:space="preserve"> </v>
      </c>
      <c r="CF2931" s="115"/>
      <c r="CG2931" s="115" t="str">
        <f t="shared" si="1661"/>
        <v xml:space="preserve"> </v>
      </c>
      <c r="CH2931" s="120" t="str">
        <f t="shared" si="1662"/>
        <v xml:space="preserve"> </v>
      </c>
      <c r="CI2931" s="417" t="str">
        <f t="shared" si="1663"/>
        <v xml:space="preserve"> </v>
      </c>
      <c r="CJ2931" s="115"/>
      <c r="CK2931" s="115" t="str">
        <f t="shared" si="1664"/>
        <v xml:space="preserve"> </v>
      </c>
      <c r="CL2931" s="120" t="str">
        <f t="shared" si="1665"/>
        <v xml:space="preserve"> </v>
      </c>
      <c r="CM2931" s="417" t="str">
        <f t="shared" ref="CM2931:CM2994" si="1668">IF(AT2931&gt;0,AT2931," ")</f>
        <v xml:space="preserve"> </v>
      </c>
      <c r="IS2931" s="111"/>
    </row>
    <row r="2932" spans="2:253" s="74" customFormat="1" ht="17.100000000000001" hidden="1" customHeight="1" x14ac:dyDescent="0.25">
      <c r="B2932" s="504">
        <f>IF('Flanged Parts'!$AS$4=2,'Flanged Parts'!G7,0)</f>
        <v>0</v>
      </c>
      <c r="C2932" s="525">
        <v>24004.45</v>
      </c>
      <c r="D2932" s="526">
        <f t="shared" si="1627"/>
        <v>24004.45</v>
      </c>
      <c r="E2932" s="504" t="s">
        <v>861</v>
      </c>
      <c r="F2932" s="508" t="str">
        <f t="shared" si="1625"/>
        <v xml:space="preserve"> </v>
      </c>
      <c r="G2932" s="509" t="s">
        <v>466</v>
      </c>
      <c r="H2932" s="504" t="str">
        <f>IF('Flanged Parts'!$BB$6=1,"CS",IF('Flanged Parts'!$BB$6=2,"Glv",0))</f>
        <v>Glv</v>
      </c>
      <c r="I2932" s="1035" t="s">
        <v>888</v>
      </c>
      <c r="J2932" s="1036"/>
      <c r="K2932" s="516" t="s">
        <v>881</v>
      </c>
      <c r="L2932" s="535">
        <v>18</v>
      </c>
      <c r="M2932" s="532" t="s">
        <v>1700</v>
      </c>
      <c r="N2932" s="514">
        <f t="shared" si="1647"/>
        <v>109.89</v>
      </c>
      <c r="O2932" s="514">
        <f t="shared" si="1628"/>
        <v>0</v>
      </c>
      <c r="P2932" s="680">
        <f>'KB Duct Parts'!$AE$3</f>
        <v>0</v>
      </c>
      <c r="Q2932" s="681">
        <f t="shared" si="1639"/>
        <v>0</v>
      </c>
      <c r="R2932" s="682">
        <f t="shared" si="1640"/>
        <v>0</v>
      </c>
      <c r="S2932" s="716">
        <f t="shared" si="1648"/>
        <v>0.2</v>
      </c>
      <c r="T2932" s="679">
        <f t="shared" si="1641"/>
        <v>0</v>
      </c>
      <c r="U2932" s="679">
        <f t="shared" si="1642"/>
        <v>0</v>
      </c>
      <c r="Y2932" s="120"/>
      <c r="AD2932" s="81"/>
      <c r="AF2932" s="370">
        <v>18</v>
      </c>
      <c r="AG2932" s="374">
        <v>16</v>
      </c>
      <c r="AH2932" s="378"/>
      <c r="AI2932" s="381"/>
      <c r="AJ2932" s="386"/>
      <c r="AK2932" s="391"/>
      <c r="AL2932" s="386"/>
      <c r="AM2932" s="363">
        <f t="shared" si="1605"/>
        <v>1</v>
      </c>
      <c r="AN2932" s="578">
        <v>98.4</v>
      </c>
      <c r="AO2932" s="78">
        <f t="shared" si="1636"/>
        <v>129.88800000000001</v>
      </c>
      <c r="AP2932" s="78">
        <f t="shared" si="1631"/>
        <v>0</v>
      </c>
      <c r="AQ2932" s="78">
        <f t="shared" si="1632"/>
        <v>0</v>
      </c>
      <c r="AR2932" s="78">
        <f t="shared" si="1633"/>
        <v>0</v>
      </c>
      <c r="AS2932" s="78">
        <f t="shared" si="1634"/>
        <v>0</v>
      </c>
      <c r="AT2932" s="78">
        <f t="shared" si="1635"/>
        <v>0</v>
      </c>
      <c r="AU2932" s="363" t="s">
        <v>717</v>
      </c>
      <c r="AV2932" s="393"/>
      <c r="AW2932" s="395"/>
      <c r="AX2932" s="395">
        <v>1.32</v>
      </c>
      <c r="AY2932" s="395">
        <v>0</v>
      </c>
      <c r="AZ2932" s="395">
        <v>0</v>
      </c>
      <c r="BA2932" s="395">
        <v>0</v>
      </c>
      <c r="BB2932" s="395">
        <v>0</v>
      </c>
      <c r="BC2932" s="395">
        <v>0</v>
      </c>
      <c r="BD2932" s="115"/>
      <c r="BE2932" s="115"/>
      <c r="BF2932" s="115">
        <v>3</v>
      </c>
      <c r="BG2932" s="115">
        <v>4</v>
      </c>
      <c r="BH2932" s="423">
        <f t="shared" si="1629"/>
        <v>3.83</v>
      </c>
      <c r="BI2932" s="417">
        <f t="shared" si="1630"/>
        <v>11.49</v>
      </c>
      <c r="BJ2932" s="115"/>
      <c r="BK2932" s="115"/>
      <c r="BQ2932" s="74" t="str">
        <f t="shared" si="1649"/>
        <v>24004.45-(16)</v>
      </c>
      <c r="BR2932" s="120" t="str">
        <f t="shared" si="1650"/>
        <v>Flanged 45 deg Branch</v>
      </c>
      <c r="BS2932" s="120">
        <f t="shared" si="1651"/>
        <v>129.88800000000001</v>
      </c>
      <c r="BU2932" s="74" t="str">
        <f t="shared" si="1652"/>
        <v xml:space="preserve"> </v>
      </c>
      <c r="BV2932" s="120" t="str">
        <f t="shared" si="1653"/>
        <v xml:space="preserve"> </v>
      </c>
      <c r="BW2932" s="120" t="str">
        <f t="shared" si="1654"/>
        <v xml:space="preserve">  </v>
      </c>
      <c r="BY2932" s="74" t="str">
        <f t="shared" si="1655"/>
        <v xml:space="preserve"> </v>
      </c>
      <c r="BZ2932" s="120" t="str">
        <f t="shared" si="1656"/>
        <v xml:space="preserve"> </v>
      </c>
      <c r="CA2932" s="120" t="str">
        <f t="shared" si="1657"/>
        <v xml:space="preserve"> </v>
      </c>
      <c r="CC2932" s="115" t="str">
        <f t="shared" si="1658"/>
        <v xml:space="preserve"> </v>
      </c>
      <c r="CD2932" s="120" t="str">
        <f t="shared" si="1659"/>
        <v xml:space="preserve"> </v>
      </c>
      <c r="CE2932" s="417" t="str">
        <f t="shared" si="1660"/>
        <v xml:space="preserve"> </v>
      </c>
      <c r="CF2932" s="115"/>
      <c r="CG2932" s="115" t="str">
        <f t="shared" si="1661"/>
        <v xml:space="preserve"> </v>
      </c>
      <c r="CH2932" s="120" t="str">
        <f t="shared" si="1662"/>
        <v xml:space="preserve"> </v>
      </c>
      <c r="CI2932" s="417" t="str">
        <f t="shared" si="1663"/>
        <v xml:space="preserve"> </v>
      </c>
      <c r="CJ2932" s="115"/>
      <c r="CK2932" s="115" t="str">
        <f t="shared" si="1664"/>
        <v xml:space="preserve"> </v>
      </c>
      <c r="CL2932" s="120" t="str">
        <f t="shared" si="1665"/>
        <v xml:space="preserve"> </v>
      </c>
      <c r="CM2932" s="417" t="str">
        <f t="shared" si="1668"/>
        <v xml:space="preserve"> </v>
      </c>
      <c r="IS2932" s="111">
        <v>67.7</v>
      </c>
    </row>
    <row r="2933" spans="2:253" s="74" customFormat="1" ht="17.100000000000001" hidden="1" customHeight="1" x14ac:dyDescent="0.25">
      <c r="B2933" s="504">
        <f>IF('Flanged Parts'!$AS$4=2,'Flanged Parts'!G8,0)</f>
        <v>0</v>
      </c>
      <c r="C2933" s="525">
        <v>24005.45</v>
      </c>
      <c r="D2933" s="526">
        <f t="shared" si="1627"/>
        <v>24005.45</v>
      </c>
      <c r="E2933" s="504" t="s">
        <v>862</v>
      </c>
      <c r="F2933" s="508" t="str">
        <f t="shared" si="1625"/>
        <v xml:space="preserve"> </v>
      </c>
      <c r="G2933" s="509" t="s">
        <v>466</v>
      </c>
      <c r="H2933" s="504" t="str">
        <f>IF('Flanged Parts'!$BB$6=1,"CS",IF('Flanged Parts'!$BB$6=2,"Glv",0))</f>
        <v>Glv</v>
      </c>
      <c r="I2933" s="1035" t="s">
        <v>888</v>
      </c>
      <c r="J2933" s="1036"/>
      <c r="K2933" s="516" t="s">
        <v>881</v>
      </c>
      <c r="L2933" s="535">
        <v>18</v>
      </c>
      <c r="M2933" s="532" t="s">
        <v>1700</v>
      </c>
      <c r="N2933" s="514">
        <f t="shared" si="1647"/>
        <v>118.4</v>
      </c>
      <c r="O2933" s="514">
        <f t="shared" si="1628"/>
        <v>0</v>
      </c>
      <c r="P2933" s="680">
        <f>'KB Duct Parts'!$AE$3</f>
        <v>0</v>
      </c>
      <c r="Q2933" s="681">
        <f t="shared" si="1639"/>
        <v>0</v>
      </c>
      <c r="R2933" s="682">
        <f t="shared" si="1640"/>
        <v>0</v>
      </c>
      <c r="S2933" s="716">
        <f t="shared" si="1648"/>
        <v>0.2</v>
      </c>
      <c r="T2933" s="679">
        <f t="shared" si="1641"/>
        <v>0</v>
      </c>
      <c r="U2933" s="679">
        <f t="shared" si="1642"/>
        <v>0</v>
      </c>
      <c r="Y2933" s="120"/>
      <c r="AD2933" s="81"/>
      <c r="AF2933" s="370">
        <v>18</v>
      </c>
      <c r="AG2933" s="374">
        <v>16</v>
      </c>
      <c r="AH2933" s="378"/>
      <c r="AI2933" s="381"/>
      <c r="AJ2933" s="386"/>
      <c r="AK2933" s="391"/>
      <c r="AL2933" s="386"/>
      <c r="AM2933" s="363">
        <f t="shared" si="1605"/>
        <v>1</v>
      </c>
      <c r="AN2933" s="578">
        <v>103.7</v>
      </c>
      <c r="AO2933" s="78">
        <f t="shared" si="1636"/>
        <v>136.88400000000001</v>
      </c>
      <c r="AP2933" s="78">
        <f t="shared" si="1631"/>
        <v>0</v>
      </c>
      <c r="AQ2933" s="78">
        <f t="shared" si="1632"/>
        <v>0</v>
      </c>
      <c r="AR2933" s="78">
        <f t="shared" si="1633"/>
        <v>0</v>
      </c>
      <c r="AS2933" s="78">
        <f t="shared" si="1634"/>
        <v>0</v>
      </c>
      <c r="AT2933" s="78">
        <f t="shared" si="1635"/>
        <v>0</v>
      </c>
      <c r="AU2933" s="363" t="s">
        <v>717</v>
      </c>
      <c r="AV2933" s="393"/>
      <c r="AW2933" s="395"/>
      <c r="AX2933" s="395">
        <v>1.32</v>
      </c>
      <c r="AY2933" s="395">
        <v>0</v>
      </c>
      <c r="AZ2933" s="395">
        <v>0</v>
      </c>
      <c r="BA2933" s="395">
        <v>0</v>
      </c>
      <c r="BB2933" s="395">
        <v>0</v>
      </c>
      <c r="BC2933" s="395">
        <v>0</v>
      </c>
      <c r="BD2933" s="115"/>
      <c r="BE2933" s="115"/>
      <c r="BF2933" s="115">
        <v>3</v>
      </c>
      <c r="BG2933" s="115">
        <v>5</v>
      </c>
      <c r="BH2933" s="423">
        <f t="shared" si="1629"/>
        <v>4.9000000000000004</v>
      </c>
      <c r="BI2933" s="417">
        <f t="shared" si="1630"/>
        <v>14.700000000000001</v>
      </c>
      <c r="BJ2933" s="115"/>
      <c r="BK2933" s="115"/>
      <c r="BQ2933" s="74" t="str">
        <f t="shared" si="1649"/>
        <v>24005.45-(16)</v>
      </c>
      <c r="BR2933" s="120" t="str">
        <f t="shared" si="1650"/>
        <v>Flanged 45 deg Branch</v>
      </c>
      <c r="BS2933" s="120">
        <f t="shared" si="1651"/>
        <v>136.88400000000001</v>
      </c>
      <c r="BU2933" s="74" t="str">
        <f t="shared" si="1652"/>
        <v xml:space="preserve"> </v>
      </c>
      <c r="BV2933" s="120" t="str">
        <f t="shared" si="1653"/>
        <v xml:space="preserve"> </v>
      </c>
      <c r="BW2933" s="120" t="str">
        <f t="shared" si="1654"/>
        <v xml:space="preserve">  </v>
      </c>
      <c r="BY2933" s="74" t="str">
        <f t="shared" si="1655"/>
        <v xml:space="preserve"> </v>
      </c>
      <c r="BZ2933" s="120" t="str">
        <f t="shared" si="1656"/>
        <v xml:space="preserve"> </v>
      </c>
      <c r="CA2933" s="120" t="str">
        <f t="shared" si="1657"/>
        <v xml:space="preserve"> </v>
      </c>
      <c r="CC2933" s="115" t="str">
        <f t="shared" si="1658"/>
        <v xml:space="preserve"> </v>
      </c>
      <c r="CD2933" s="120" t="str">
        <f t="shared" si="1659"/>
        <v xml:space="preserve"> </v>
      </c>
      <c r="CE2933" s="417" t="str">
        <f t="shared" si="1660"/>
        <v xml:space="preserve"> </v>
      </c>
      <c r="CF2933" s="115"/>
      <c r="CG2933" s="115" t="str">
        <f t="shared" si="1661"/>
        <v xml:space="preserve"> </v>
      </c>
      <c r="CH2933" s="120" t="str">
        <f t="shared" si="1662"/>
        <v xml:space="preserve"> </v>
      </c>
      <c r="CI2933" s="417" t="str">
        <f t="shared" si="1663"/>
        <v xml:space="preserve"> </v>
      </c>
      <c r="CJ2933" s="115"/>
      <c r="CK2933" s="115" t="str">
        <f t="shared" si="1664"/>
        <v xml:space="preserve"> </v>
      </c>
      <c r="CL2933" s="120" t="str">
        <f t="shared" si="1665"/>
        <v xml:space="preserve"> </v>
      </c>
      <c r="CM2933" s="417" t="str">
        <f t="shared" si="1668"/>
        <v xml:space="preserve"> </v>
      </c>
      <c r="IS2933" s="111">
        <v>71.2</v>
      </c>
    </row>
    <row r="2934" spans="2:253" s="74" customFormat="1" ht="17.100000000000001" hidden="1" customHeight="1" x14ac:dyDescent="0.25">
      <c r="B2934" s="504">
        <f>IF('Flanged Parts'!$AS$4=2,'Flanged Parts'!G9,0)</f>
        <v>0</v>
      </c>
      <c r="C2934" s="525">
        <v>24006.45</v>
      </c>
      <c r="D2934" s="526">
        <f t="shared" si="1627"/>
        <v>24006.45</v>
      </c>
      <c r="E2934" s="504" t="s">
        <v>863</v>
      </c>
      <c r="F2934" s="508" t="str">
        <f t="shared" si="1625"/>
        <v xml:space="preserve"> </v>
      </c>
      <c r="G2934" s="509" t="s">
        <v>466</v>
      </c>
      <c r="H2934" s="504" t="str">
        <f>IF('Flanged Parts'!$BB$6=1,"CS",IF('Flanged Parts'!$BB$6=2,"Glv",0))</f>
        <v>Glv</v>
      </c>
      <c r="I2934" s="1035" t="s">
        <v>888</v>
      </c>
      <c r="J2934" s="1036"/>
      <c r="K2934" s="516" t="s">
        <v>881</v>
      </c>
      <c r="L2934" s="535">
        <v>18</v>
      </c>
      <c r="M2934" s="532" t="s">
        <v>1700</v>
      </c>
      <c r="N2934" s="514">
        <f t="shared" si="1647"/>
        <v>124.73</v>
      </c>
      <c r="O2934" s="514">
        <f t="shared" si="1628"/>
        <v>0</v>
      </c>
      <c r="P2934" s="680">
        <f>'KB Duct Parts'!$AE$3</f>
        <v>0</v>
      </c>
      <c r="Q2934" s="681">
        <f t="shared" si="1639"/>
        <v>0</v>
      </c>
      <c r="R2934" s="682">
        <f t="shared" si="1640"/>
        <v>0</v>
      </c>
      <c r="S2934" s="716">
        <f t="shared" si="1648"/>
        <v>0.2</v>
      </c>
      <c r="T2934" s="679">
        <f t="shared" si="1641"/>
        <v>0</v>
      </c>
      <c r="U2934" s="679">
        <f t="shared" si="1642"/>
        <v>0</v>
      </c>
      <c r="Y2934" s="120"/>
      <c r="AD2934" s="81"/>
      <c r="AF2934" s="370">
        <v>18</v>
      </c>
      <c r="AG2934" s="374">
        <v>16</v>
      </c>
      <c r="AH2934" s="378">
        <v>14</v>
      </c>
      <c r="AI2934" s="381">
        <v>12</v>
      </c>
      <c r="AJ2934" s="386"/>
      <c r="AK2934" s="391"/>
      <c r="AL2934" s="386"/>
      <c r="AM2934" s="363">
        <f t="shared" ref="AM2934:AM3037" si="1669">IF(L2934=AF2934,1,IF(L2934=AG2934,2,IF(L2934=AH2934,3,IF(L2934=AI2934,4,IF(L2934=AJ2934,5,IF(L2934=AK2934,6,IF(L2934=AL2934,7,0)))))))</f>
        <v>1</v>
      </c>
      <c r="AN2934" s="578">
        <v>107</v>
      </c>
      <c r="AO2934" s="78">
        <f t="shared" si="1636"/>
        <v>141.24</v>
      </c>
      <c r="AP2934" s="78">
        <f t="shared" si="1631"/>
        <v>139.1</v>
      </c>
      <c r="AQ2934" s="78">
        <f t="shared" si="1632"/>
        <v>149.79999999999998</v>
      </c>
      <c r="AR2934" s="78">
        <f t="shared" si="1633"/>
        <v>0</v>
      </c>
      <c r="AS2934" s="78">
        <f t="shared" si="1634"/>
        <v>0</v>
      </c>
      <c r="AT2934" s="78">
        <f t="shared" si="1635"/>
        <v>0</v>
      </c>
      <c r="AU2934" s="363" t="s">
        <v>717</v>
      </c>
      <c r="AV2934" s="393"/>
      <c r="AW2934" s="395"/>
      <c r="AX2934" s="395">
        <v>1.32</v>
      </c>
      <c r="AY2934" s="395">
        <v>1.3</v>
      </c>
      <c r="AZ2934" s="395">
        <v>1.4</v>
      </c>
      <c r="BA2934" s="395">
        <v>0</v>
      </c>
      <c r="BB2934" s="395">
        <v>0</v>
      </c>
      <c r="BC2934" s="395">
        <v>0</v>
      </c>
      <c r="BD2934" s="115"/>
      <c r="BE2934" s="115"/>
      <c r="BF2934" s="115">
        <v>3</v>
      </c>
      <c r="BG2934" s="115">
        <v>6</v>
      </c>
      <c r="BH2934" s="423">
        <f t="shared" si="1629"/>
        <v>5.91</v>
      </c>
      <c r="BI2934" s="417">
        <f t="shared" si="1630"/>
        <v>17.73</v>
      </c>
      <c r="BJ2934" s="115"/>
      <c r="BK2934" s="115"/>
      <c r="BQ2934" s="74" t="str">
        <f t="shared" si="1649"/>
        <v>24006.45-(16)</v>
      </c>
      <c r="BR2934" s="120" t="str">
        <f t="shared" si="1650"/>
        <v>Flanged 45 deg Branch</v>
      </c>
      <c r="BS2934" s="120">
        <f t="shared" si="1651"/>
        <v>141.24</v>
      </c>
      <c r="BU2934" s="74" t="str">
        <f t="shared" si="1652"/>
        <v>24006.45-(14)</v>
      </c>
      <c r="BV2934" s="120" t="str">
        <f t="shared" si="1653"/>
        <v>Flanged 45 deg Branch</v>
      </c>
      <c r="BW2934" s="120">
        <f t="shared" si="1654"/>
        <v>139.1</v>
      </c>
      <c r="BY2934" s="74" t="str">
        <f t="shared" si="1655"/>
        <v>24006.45-(12)</v>
      </c>
      <c r="BZ2934" s="120" t="str">
        <f t="shared" si="1656"/>
        <v>Flanged 45 deg Branch</v>
      </c>
      <c r="CA2934" s="120">
        <f t="shared" si="1657"/>
        <v>149.79999999999998</v>
      </c>
      <c r="CC2934" s="115" t="str">
        <f t="shared" si="1658"/>
        <v xml:space="preserve"> </v>
      </c>
      <c r="CD2934" s="120" t="str">
        <f t="shared" si="1659"/>
        <v xml:space="preserve"> </v>
      </c>
      <c r="CE2934" s="417" t="str">
        <f t="shared" si="1660"/>
        <v xml:space="preserve"> </v>
      </c>
      <c r="CF2934" s="115"/>
      <c r="CG2934" s="115" t="str">
        <f t="shared" si="1661"/>
        <v xml:space="preserve"> </v>
      </c>
      <c r="CH2934" s="120" t="str">
        <f t="shared" si="1662"/>
        <v xml:space="preserve"> </v>
      </c>
      <c r="CI2934" s="417" t="str">
        <f t="shared" si="1663"/>
        <v xml:space="preserve"> </v>
      </c>
      <c r="CJ2934" s="115"/>
      <c r="CK2934" s="115" t="str">
        <f t="shared" si="1664"/>
        <v xml:space="preserve"> </v>
      </c>
      <c r="CL2934" s="120" t="str">
        <f t="shared" si="1665"/>
        <v xml:space="preserve"> </v>
      </c>
      <c r="CM2934" s="417" t="str">
        <f t="shared" si="1668"/>
        <v xml:space="preserve"> </v>
      </c>
      <c r="IS2934" s="111">
        <v>75.5</v>
      </c>
    </row>
    <row r="2935" spans="2:253" s="74" customFormat="1" ht="17.100000000000001" hidden="1" customHeight="1" x14ac:dyDescent="0.25">
      <c r="B2935" s="504">
        <f>IF('Flanged Parts'!$AS$4=2,'Flanged Parts'!G10,0)</f>
        <v>0</v>
      </c>
      <c r="C2935" s="525">
        <v>24007.45</v>
      </c>
      <c r="D2935" s="526">
        <f t="shared" si="1627"/>
        <v>24007.45</v>
      </c>
      <c r="E2935" s="504" t="s">
        <v>864</v>
      </c>
      <c r="F2935" s="508" t="str">
        <f t="shared" si="1625"/>
        <v xml:space="preserve"> </v>
      </c>
      <c r="G2935" s="509" t="s">
        <v>466</v>
      </c>
      <c r="H2935" s="504" t="str">
        <f>IF('Flanged Parts'!$BB$6=1,"CS",IF('Flanged Parts'!$BB$6=2,"Glv",0))</f>
        <v>Glv</v>
      </c>
      <c r="I2935" s="1035" t="s">
        <v>888</v>
      </c>
      <c r="J2935" s="1036"/>
      <c r="K2935" s="516" t="s">
        <v>881</v>
      </c>
      <c r="L2935" s="535">
        <v>18</v>
      </c>
      <c r="M2935" s="532" t="s">
        <v>1700</v>
      </c>
      <c r="N2935" s="514">
        <f t="shared" si="1647"/>
        <v>131.69</v>
      </c>
      <c r="O2935" s="514">
        <f t="shared" si="1628"/>
        <v>0</v>
      </c>
      <c r="P2935" s="680">
        <f>'KB Duct Parts'!$AE$3</f>
        <v>0</v>
      </c>
      <c r="Q2935" s="681">
        <f t="shared" si="1639"/>
        <v>0</v>
      </c>
      <c r="R2935" s="682">
        <f t="shared" si="1640"/>
        <v>0</v>
      </c>
      <c r="S2935" s="716">
        <f t="shared" si="1648"/>
        <v>0.2</v>
      </c>
      <c r="T2935" s="679">
        <f t="shared" si="1641"/>
        <v>0</v>
      </c>
      <c r="U2935" s="679">
        <f t="shared" si="1642"/>
        <v>0</v>
      </c>
      <c r="Y2935" s="120"/>
      <c r="AD2935" s="81"/>
      <c r="AF2935" s="370">
        <v>18</v>
      </c>
      <c r="AG2935" s="374">
        <v>16</v>
      </c>
      <c r="AH2935" s="378">
        <v>14</v>
      </c>
      <c r="AI2935" s="381">
        <v>12</v>
      </c>
      <c r="AJ2935" s="386">
        <v>10</v>
      </c>
      <c r="AK2935" s="391"/>
      <c r="AL2935" s="386"/>
      <c r="AM2935" s="363">
        <f t="shared" si="1669"/>
        <v>1</v>
      </c>
      <c r="AN2935" s="578">
        <v>108.8</v>
      </c>
      <c r="AO2935" s="78">
        <f t="shared" si="1636"/>
        <v>143.61600000000001</v>
      </c>
      <c r="AP2935" s="78">
        <f t="shared" si="1631"/>
        <v>141.44</v>
      </c>
      <c r="AQ2935" s="78">
        <f t="shared" si="1632"/>
        <v>152.32</v>
      </c>
      <c r="AR2935" s="78">
        <f t="shared" si="1633"/>
        <v>228.48</v>
      </c>
      <c r="AS2935" s="78">
        <f t="shared" si="1634"/>
        <v>0</v>
      </c>
      <c r="AT2935" s="78">
        <f t="shared" si="1635"/>
        <v>0</v>
      </c>
      <c r="AU2935" s="363" t="s">
        <v>717</v>
      </c>
      <c r="AV2935" s="393"/>
      <c r="AW2935" s="395"/>
      <c r="AX2935" s="395">
        <v>1.32</v>
      </c>
      <c r="AY2935" s="395">
        <v>1.3</v>
      </c>
      <c r="AZ2935" s="395">
        <v>1.4</v>
      </c>
      <c r="BA2935" s="395">
        <v>2.1</v>
      </c>
      <c r="BB2935" s="395">
        <v>0</v>
      </c>
      <c r="BC2935" s="395">
        <v>0</v>
      </c>
      <c r="BD2935" s="115"/>
      <c r="BE2935" s="115"/>
      <c r="BF2935" s="115">
        <v>3</v>
      </c>
      <c r="BG2935" s="115">
        <v>7</v>
      </c>
      <c r="BH2935" s="423">
        <f t="shared" si="1629"/>
        <v>7.63</v>
      </c>
      <c r="BI2935" s="417">
        <f t="shared" si="1630"/>
        <v>22.89</v>
      </c>
      <c r="BJ2935" s="115"/>
      <c r="BK2935" s="115"/>
      <c r="BQ2935" s="74" t="str">
        <f t="shared" si="1649"/>
        <v>24007.45-(16)</v>
      </c>
      <c r="BR2935" s="120" t="str">
        <f t="shared" si="1650"/>
        <v>Flanged 45 deg Branch</v>
      </c>
      <c r="BS2935" s="120">
        <f t="shared" si="1651"/>
        <v>143.61600000000001</v>
      </c>
      <c r="BU2935" s="74" t="str">
        <f t="shared" si="1652"/>
        <v>24007.45-(14)</v>
      </c>
      <c r="BV2935" s="120" t="str">
        <f t="shared" si="1653"/>
        <v>Flanged 45 deg Branch</v>
      </c>
      <c r="BW2935" s="120">
        <f t="shared" si="1654"/>
        <v>141.44</v>
      </c>
      <c r="BY2935" s="74" t="str">
        <f t="shared" si="1655"/>
        <v>24007.45-(12)</v>
      </c>
      <c r="BZ2935" s="120" t="str">
        <f t="shared" si="1656"/>
        <v>Flanged 45 deg Branch</v>
      </c>
      <c r="CA2935" s="120">
        <f t="shared" si="1657"/>
        <v>152.32</v>
      </c>
      <c r="CC2935" s="115" t="str">
        <f t="shared" si="1658"/>
        <v>24007.45-(10)</v>
      </c>
      <c r="CD2935" s="120" t="str">
        <f t="shared" si="1659"/>
        <v>Flanged 45 deg Branch</v>
      </c>
      <c r="CE2935" s="417">
        <f t="shared" si="1660"/>
        <v>228.48</v>
      </c>
      <c r="CF2935" s="115"/>
      <c r="CG2935" s="115" t="str">
        <f t="shared" si="1661"/>
        <v xml:space="preserve"> </v>
      </c>
      <c r="CH2935" s="120" t="str">
        <f t="shared" si="1662"/>
        <v xml:space="preserve"> </v>
      </c>
      <c r="CI2935" s="417" t="str">
        <f t="shared" si="1663"/>
        <v xml:space="preserve"> </v>
      </c>
      <c r="CJ2935" s="115"/>
      <c r="CK2935" s="115" t="str">
        <f t="shared" si="1664"/>
        <v xml:space="preserve"> </v>
      </c>
      <c r="CL2935" s="120" t="str">
        <f t="shared" si="1665"/>
        <v xml:space="preserve"> </v>
      </c>
      <c r="CM2935" s="417" t="str">
        <f t="shared" si="1668"/>
        <v xml:space="preserve"> </v>
      </c>
      <c r="IS2935" s="111">
        <v>78.7</v>
      </c>
    </row>
    <row r="2936" spans="2:253" s="74" customFormat="1" ht="17.100000000000001" hidden="1" customHeight="1" x14ac:dyDescent="0.25">
      <c r="B2936" s="504">
        <f>IF('Flanged Parts'!$AS$4=2,'Flanged Parts'!G11,0)</f>
        <v>0</v>
      </c>
      <c r="C2936" s="525">
        <v>24008.45</v>
      </c>
      <c r="D2936" s="526">
        <f t="shared" si="1627"/>
        <v>24008.45</v>
      </c>
      <c r="E2936" s="504" t="s">
        <v>865</v>
      </c>
      <c r="F2936" s="508" t="str">
        <f t="shared" si="1625"/>
        <v xml:space="preserve"> </v>
      </c>
      <c r="G2936" s="509" t="s">
        <v>466</v>
      </c>
      <c r="H2936" s="504" t="str">
        <f>IF('Flanged Parts'!$BB$6=1,"CS",IF('Flanged Parts'!$BB$6=2,"Glv",0))</f>
        <v>Glv</v>
      </c>
      <c r="I2936" s="1035" t="s">
        <v>888</v>
      </c>
      <c r="J2936" s="1036"/>
      <c r="K2936" s="516" t="s">
        <v>881</v>
      </c>
      <c r="L2936" s="535">
        <v>18</v>
      </c>
      <c r="M2936" s="532" t="s">
        <v>1700</v>
      </c>
      <c r="N2936" s="514">
        <f t="shared" si="1647"/>
        <v>139.16999999999999</v>
      </c>
      <c r="O2936" s="514">
        <f t="shared" si="1628"/>
        <v>0</v>
      </c>
      <c r="P2936" s="680">
        <f>'KB Duct Parts'!$AE$3</f>
        <v>0</v>
      </c>
      <c r="Q2936" s="681">
        <f t="shared" si="1639"/>
        <v>0</v>
      </c>
      <c r="R2936" s="682">
        <f t="shared" si="1640"/>
        <v>0</v>
      </c>
      <c r="S2936" s="716">
        <f t="shared" si="1648"/>
        <v>0.2</v>
      </c>
      <c r="T2936" s="679">
        <f t="shared" si="1641"/>
        <v>0</v>
      </c>
      <c r="U2936" s="679">
        <f t="shared" si="1642"/>
        <v>0</v>
      </c>
      <c r="Y2936" s="120"/>
      <c r="AD2936" s="81"/>
      <c r="AF2936" s="370">
        <v>18</v>
      </c>
      <c r="AG2936" s="374">
        <v>16</v>
      </c>
      <c r="AH2936" s="378">
        <v>14</v>
      </c>
      <c r="AI2936" s="381">
        <v>12</v>
      </c>
      <c r="AJ2936" s="386">
        <v>10</v>
      </c>
      <c r="AK2936" s="391"/>
      <c r="AL2936" s="386"/>
      <c r="AM2936" s="363">
        <f t="shared" si="1669"/>
        <v>1</v>
      </c>
      <c r="AN2936" s="578">
        <v>111.3</v>
      </c>
      <c r="AO2936" s="78">
        <f t="shared" si="1636"/>
        <v>153.59399999999999</v>
      </c>
      <c r="AP2936" s="78">
        <f t="shared" si="1631"/>
        <v>159.15899999999999</v>
      </c>
      <c r="AQ2936" s="78">
        <f t="shared" si="1632"/>
        <v>155.82</v>
      </c>
      <c r="AR2936" s="78">
        <f t="shared" si="1633"/>
        <v>242.07749999999999</v>
      </c>
      <c r="AS2936" s="78">
        <f t="shared" si="1634"/>
        <v>0</v>
      </c>
      <c r="AT2936" s="78">
        <f t="shared" si="1635"/>
        <v>0</v>
      </c>
      <c r="AU2936" s="363" t="s">
        <v>717</v>
      </c>
      <c r="AV2936" s="393"/>
      <c r="AW2936" s="395"/>
      <c r="AX2936" s="395">
        <v>1.38</v>
      </c>
      <c r="AY2936" s="395">
        <v>1.43</v>
      </c>
      <c r="AZ2936" s="395">
        <v>1.4</v>
      </c>
      <c r="BA2936" s="395">
        <v>2.1749999999999998</v>
      </c>
      <c r="BB2936" s="395">
        <v>0</v>
      </c>
      <c r="BC2936" s="395">
        <v>0</v>
      </c>
      <c r="BD2936" s="115"/>
      <c r="BE2936" s="115"/>
      <c r="BF2936" s="115">
        <v>3</v>
      </c>
      <c r="BG2936" s="115">
        <v>8</v>
      </c>
      <c r="BH2936" s="423">
        <f t="shared" si="1629"/>
        <v>9.2899999999999991</v>
      </c>
      <c r="BI2936" s="417">
        <f t="shared" si="1630"/>
        <v>27.869999999999997</v>
      </c>
      <c r="BJ2936" s="115"/>
      <c r="BK2936" s="115"/>
      <c r="BQ2936" s="74" t="str">
        <f t="shared" si="1649"/>
        <v>24008.45-(16)</v>
      </c>
      <c r="BR2936" s="120" t="str">
        <f t="shared" si="1650"/>
        <v>Flanged 45 deg Branch</v>
      </c>
      <c r="BS2936" s="120">
        <f t="shared" si="1651"/>
        <v>153.59399999999999</v>
      </c>
      <c r="BU2936" s="74" t="str">
        <f t="shared" si="1652"/>
        <v>24008.45-(14)</v>
      </c>
      <c r="BV2936" s="120" t="str">
        <f t="shared" si="1653"/>
        <v>Flanged 45 deg Branch</v>
      </c>
      <c r="BW2936" s="120">
        <f t="shared" si="1654"/>
        <v>159.15899999999999</v>
      </c>
      <c r="BY2936" s="74" t="str">
        <f t="shared" si="1655"/>
        <v>24008.45-(12)</v>
      </c>
      <c r="BZ2936" s="120" t="str">
        <f t="shared" si="1656"/>
        <v>Flanged 45 deg Branch</v>
      </c>
      <c r="CA2936" s="120">
        <f t="shared" si="1657"/>
        <v>155.82</v>
      </c>
      <c r="CC2936" s="115" t="str">
        <f t="shared" si="1658"/>
        <v>24008.45-(10)</v>
      </c>
      <c r="CD2936" s="120" t="str">
        <f t="shared" si="1659"/>
        <v>Flanged 45 deg Branch</v>
      </c>
      <c r="CE2936" s="417">
        <f t="shared" si="1660"/>
        <v>242.07749999999999</v>
      </c>
      <c r="CF2936" s="115"/>
      <c r="CG2936" s="115" t="str">
        <f t="shared" si="1661"/>
        <v xml:space="preserve"> </v>
      </c>
      <c r="CH2936" s="120" t="str">
        <f t="shared" si="1662"/>
        <v xml:space="preserve"> </v>
      </c>
      <c r="CI2936" s="417" t="str">
        <f t="shared" si="1663"/>
        <v xml:space="preserve"> </v>
      </c>
      <c r="CJ2936" s="115"/>
      <c r="CK2936" s="115" t="str">
        <f t="shared" si="1664"/>
        <v xml:space="preserve"> </v>
      </c>
      <c r="CL2936" s="120" t="str">
        <f t="shared" si="1665"/>
        <v xml:space="preserve"> </v>
      </c>
      <c r="CM2936" s="417" t="str">
        <f t="shared" si="1668"/>
        <v xml:space="preserve"> </v>
      </c>
      <c r="IS2936" s="111">
        <v>82.5</v>
      </c>
    </row>
    <row r="2937" spans="2:253" s="74" customFormat="1" ht="17.100000000000001" hidden="1" customHeight="1" x14ac:dyDescent="0.25">
      <c r="B2937" s="504">
        <f>IF('Flanged Parts'!$AS$4=2,'Flanged Parts'!G12,0)</f>
        <v>0</v>
      </c>
      <c r="C2937" s="525">
        <v>24009.45</v>
      </c>
      <c r="D2937" s="526">
        <f t="shared" si="1627"/>
        <v>24009.45</v>
      </c>
      <c r="E2937" s="504" t="s">
        <v>866</v>
      </c>
      <c r="F2937" s="508" t="str">
        <f t="shared" si="1625"/>
        <v xml:space="preserve"> </v>
      </c>
      <c r="G2937" s="509" t="s">
        <v>466</v>
      </c>
      <c r="H2937" s="504" t="str">
        <f>IF('Flanged Parts'!$BB$6=1,"CS",IF('Flanged Parts'!$BB$6=2,"Glv",0))</f>
        <v>Glv</v>
      </c>
      <c r="I2937" s="1035" t="s">
        <v>888</v>
      </c>
      <c r="J2937" s="1036"/>
      <c r="K2937" s="516" t="s">
        <v>881</v>
      </c>
      <c r="L2937" s="535">
        <v>18</v>
      </c>
      <c r="M2937" s="532" t="s">
        <v>1700</v>
      </c>
      <c r="N2937" s="514">
        <f t="shared" si="1647"/>
        <v>145.09</v>
      </c>
      <c r="O2937" s="514">
        <f t="shared" si="1628"/>
        <v>0</v>
      </c>
      <c r="P2937" s="680">
        <f>'KB Duct Parts'!$AE$3</f>
        <v>0</v>
      </c>
      <c r="Q2937" s="681">
        <f t="shared" si="1639"/>
        <v>0</v>
      </c>
      <c r="R2937" s="682">
        <f t="shared" si="1640"/>
        <v>0</v>
      </c>
      <c r="S2937" s="716">
        <f t="shared" si="1648"/>
        <v>0.2</v>
      </c>
      <c r="T2937" s="679">
        <f t="shared" si="1641"/>
        <v>0</v>
      </c>
      <c r="U2937" s="679">
        <f t="shared" si="1642"/>
        <v>0</v>
      </c>
      <c r="Y2937" s="120"/>
      <c r="AD2937" s="81"/>
      <c r="AF2937" s="370">
        <v>18</v>
      </c>
      <c r="AG2937" s="374">
        <v>16</v>
      </c>
      <c r="AH2937" s="378">
        <v>14</v>
      </c>
      <c r="AI2937" s="381">
        <v>12</v>
      </c>
      <c r="AJ2937" s="386">
        <v>10</v>
      </c>
      <c r="AK2937" s="391"/>
      <c r="AL2937" s="386"/>
      <c r="AM2937" s="363">
        <f t="shared" si="1669"/>
        <v>1</v>
      </c>
      <c r="AN2937" s="578">
        <v>116.5</v>
      </c>
      <c r="AO2937" s="78">
        <f t="shared" si="1636"/>
        <v>160.76999999999998</v>
      </c>
      <c r="AP2937" s="78">
        <f t="shared" si="1631"/>
        <v>166.595</v>
      </c>
      <c r="AQ2937" s="78">
        <f t="shared" si="1632"/>
        <v>179.41</v>
      </c>
      <c r="AR2937" s="78">
        <f t="shared" si="1633"/>
        <v>253.38749999999999</v>
      </c>
      <c r="AS2937" s="78">
        <f t="shared" si="1634"/>
        <v>0</v>
      </c>
      <c r="AT2937" s="78">
        <f t="shared" si="1635"/>
        <v>0</v>
      </c>
      <c r="AU2937" s="363" t="s">
        <v>717</v>
      </c>
      <c r="AV2937" s="393"/>
      <c r="AW2937" s="395"/>
      <c r="AX2937" s="395">
        <v>1.38</v>
      </c>
      <c r="AY2937" s="395">
        <v>1.43</v>
      </c>
      <c r="AZ2937" s="395">
        <v>1.54</v>
      </c>
      <c r="BA2937" s="395">
        <v>2.1749999999999998</v>
      </c>
      <c r="BB2937" s="395">
        <v>0</v>
      </c>
      <c r="BC2937" s="395">
        <v>0</v>
      </c>
      <c r="BD2937" s="115"/>
      <c r="BE2937" s="115"/>
      <c r="BF2937" s="115">
        <v>3</v>
      </c>
      <c r="BG2937" s="115">
        <v>9</v>
      </c>
      <c r="BH2937" s="423">
        <f t="shared" si="1629"/>
        <v>9.5299999999999994</v>
      </c>
      <c r="BI2937" s="417">
        <f t="shared" si="1630"/>
        <v>28.589999999999996</v>
      </c>
      <c r="BJ2937" s="115"/>
      <c r="BK2937" s="115"/>
      <c r="BQ2937" s="74" t="str">
        <f t="shared" si="1649"/>
        <v>24009.45-(16)</v>
      </c>
      <c r="BR2937" s="120" t="str">
        <f t="shared" si="1650"/>
        <v>Flanged 45 deg Branch</v>
      </c>
      <c r="BS2937" s="120">
        <f t="shared" si="1651"/>
        <v>160.76999999999998</v>
      </c>
      <c r="BU2937" s="74" t="str">
        <f t="shared" si="1652"/>
        <v>24009.45-(14)</v>
      </c>
      <c r="BV2937" s="120" t="str">
        <f t="shared" si="1653"/>
        <v>Flanged 45 deg Branch</v>
      </c>
      <c r="BW2937" s="120">
        <f t="shared" si="1654"/>
        <v>166.595</v>
      </c>
      <c r="BY2937" s="74" t="str">
        <f t="shared" si="1655"/>
        <v>24009.45-(12)</v>
      </c>
      <c r="BZ2937" s="120" t="str">
        <f t="shared" si="1656"/>
        <v>Flanged 45 deg Branch</v>
      </c>
      <c r="CA2937" s="120">
        <f t="shared" si="1657"/>
        <v>179.41</v>
      </c>
      <c r="CC2937" s="115" t="str">
        <f t="shared" si="1658"/>
        <v>24009.45-(10)</v>
      </c>
      <c r="CD2937" s="120" t="str">
        <f t="shared" si="1659"/>
        <v>Flanged 45 deg Branch</v>
      </c>
      <c r="CE2937" s="417">
        <f t="shared" si="1660"/>
        <v>253.38749999999999</v>
      </c>
      <c r="CF2937" s="115"/>
      <c r="CG2937" s="115" t="str">
        <f t="shared" si="1661"/>
        <v xml:space="preserve"> </v>
      </c>
      <c r="CH2937" s="120" t="str">
        <f t="shared" si="1662"/>
        <v xml:space="preserve"> </v>
      </c>
      <c r="CI2937" s="417" t="str">
        <f t="shared" si="1663"/>
        <v xml:space="preserve"> </v>
      </c>
      <c r="CJ2937" s="115"/>
      <c r="CK2937" s="115" t="str">
        <f t="shared" si="1664"/>
        <v xml:space="preserve"> </v>
      </c>
      <c r="CL2937" s="120" t="str">
        <f t="shared" si="1665"/>
        <v xml:space="preserve"> </v>
      </c>
      <c r="CM2937" s="417" t="str">
        <f t="shared" si="1668"/>
        <v xml:space="preserve"> </v>
      </c>
      <c r="IS2937" s="111">
        <v>87.2</v>
      </c>
    </row>
    <row r="2938" spans="2:253" s="74" customFormat="1" ht="17.100000000000001" hidden="1" customHeight="1" x14ac:dyDescent="0.25">
      <c r="B2938" s="504">
        <f>IF('Flanged Parts'!$AS$4=2,'Flanged Parts'!G13,0)</f>
        <v>0</v>
      </c>
      <c r="C2938" s="525">
        <v>24010.45</v>
      </c>
      <c r="D2938" s="526">
        <f t="shared" si="1627"/>
        <v>24010.45</v>
      </c>
      <c r="E2938" s="504" t="s">
        <v>867</v>
      </c>
      <c r="F2938" s="508" t="str">
        <f t="shared" si="1625"/>
        <v xml:space="preserve"> </v>
      </c>
      <c r="G2938" s="509" t="s">
        <v>466</v>
      </c>
      <c r="H2938" s="504" t="str">
        <f>IF('Flanged Parts'!$BB$6=1,"CS",IF('Flanged Parts'!$BB$6=2,"Glv",0))</f>
        <v>Glv</v>
      </c>
      <c r="I2938" s="1035" t="s">
        <v>888</v>
      </c>
      <c r="J2938" s="1036"/>
      <c r="K2938" s="516" t="s">
        <v>881</v>
      </c>
      <c r="L2938" s="535">
        <v>18</v>
      </c>
      <c r="M2938" s="532" t="s">
        <v>1700</v>
      </c>
      <c r="N2938" s="514">
        <f t="shared" si="1647"/>
        <v>160.81</v>
      </c>
      <c r="O2938" s="514">
        <f t="shared" si="1628"/>
        <v>0</v>
      </c>
      <c r="P2938" s="680">
        <f>'KB Duct Parts'!$AE$3</f>
        <v>0</v>
      </c>
      <c r="Q2938" s="681">
        <f t="shared" si="1639"/>
        <v>0</v>
      </c>
      <c r="R2938" s="682">
        <f t="shared" si="1640"/>
        <v>0</v>
      </c>
      <c r="S2938" s="716">
        <f t="shared" si="1648"/>
        <v>0.2</v>
      </c>
      <c r="T2938" s="679">
        <f t="shared" si="1641"/>
        <v>0</v>
      </c>
      <c r="U2938" s="679">
        <f t="shared" si="1642"/>
        <v>0</v>
      </c>
      <c r="Y2938" s="120"/>
      <c r="AD2938" s="81"/>
      <c r="AF2938" s="370">
        <v>18</v>
      </c>
      <c r="AG2938" s="374">
        <v>16</v>
      </c>
      <c r="AH2938" s="378">
        <v>14</v>
      </c>
      <c r="AI2938" s="381">
        <v>12</v>
      </c>
      <c r="AJ2938" s="386">
        <v>10</v>
      </c>
      <c r="AK2938" s="391"/>
      <c r="AL2938" s="386"/>
      <c r="AM2938" s="363">
        <f t="shared" si="1669"/>
        <v>1</v>
      </c>
      <c r="AN2938" s="578">
        <v>124.3</v>
      </c>
      <c r="AO2938" s="78">
        <f t="shared" si="1636"/>
        <v>171.53399999999999</v>
      </c>
      <c r="AP2938" s="78">
        <f t="shared" si="1631"/>
        <v>185.82850000000002</v>
      </c>
      <c r="AQ2938" s="78">
        <f t="shared" si="1632"/>
        <v>191.422</v>
      </c>
      <c r="AR2938" s="78">
        <f t="shared" si="1633"/>
        <v>270.35249999999996</v>
      </c>
      <c r="AS2938" s="78">
        <f t="shared" si="1634"/>
        <v>0</v>
      </c>
      <c r="AT2938" s="78">
        <f t="shared" si="1635"/>
        <v>0</v>
      </c>
      <c r="AU2938" s="363" t="s">
        <v>717</v>
      </c>
      <c r="AV2938" s="393"/>
      <c r="AW2938" s="395"/>
      <c r="AX2938" s="395">
        <v>1.38</v>
      </c>
      <c r="AY2938" s="395">
        <v>1.4950000000000001</v>
      </c>
      <c r="AZ2938" s="395">
        <v>1.54</v>
      </c>
      <c r="BA2938" s="395">
        <v>2.1749999999999998</v>
      </c>
      <c r="BB2938" s="395">
        <v>0</v>
      </c>
      <c r="BC2938" s="395">
        <v>0</v>
      </c>
      <c r="BD2938" s="115"/>
      <c r="BE2938" s="115"/>
      <c r="BF2938" s="115">
        <v>3</v>
      </c>
      <c r="BG2938" s="115">
        <v>10</v>
      </c>
      <c r="BH2938" s="423">
        <f t="shared" si="1629"/>
        <v>12.17</v>
      </c>
      <c r="BI2938" s="417">
        <f t="shared" si="1630"/>
        <v>36.51</v>
      </c>
      <c r="BJ2938" s="115"/>
      <c r="BK2938" s="115"/>
      <c r="BQ2938" s="74" t="str">
        <f t="shared" si="1649"/>
        <v>24010.45-(16)</v>
      </c>
      <c r="BR2938" s="120" t="str">
        <f t="shared" si="1650"/>
        <v>Flanged 45 deg Branch</v>
      </c>
      <c r="BS2938" s="120">
        <f t="shared" si="1651"/>
        <v>171.53399999999999</v>
      </c>
      <c r="BU2938" s="74" t="str">
        <f t="shared" si="1652"/>
        <v>24010.45-(14)</v>
      </c>
      <c r="BV2938" s="120" t="str">
        <f t="shared" si="1653"/>
        <v>Flanged 45 deg Branch</v>
      </c>
      <c r="BW2938" s="120">
        <f t="shared" si="1654"/>
        <v>185.82850000000002</v>
      </c>
      <c r="BY2938" s="74" t="str">
        <f t="shared" si="1655"/>
        <v>24010.45-(12)</v>
      </c>
      <c r="BZ2938" s="120" t="str">
        <f t="shared" si="1656"/>
        <v>Flanged 45 deg Branch</v>
      </c>
      <c r="CA2938" s="120">
        <f t="shared" si="1657"/>
        <v>191.422</v>
      </c>
      <c r="CC2938" s="115" t="str">
        <f t="shared" si="1658"/>
        <v>24010.45-(10)</v>
      </c>
      <c r="CD2938" s="120" t="str">
        <f t="shared" si="1659"/>
        <v>Flanged 45 deg Branch</v>
      </c>
      <c r="CE2938" s="417">
        <f t="shared" si="1660"/>
        <v>270.35249999999996</v>
      </c>
      <c r="CF2938" s="115"/>
      <c r="CG2938" s="115" t="str">
        <f t="shared" si="1661"/>
        <v xml:space="preserve"> </v>
      </c>
      <c r="CH2938" s="120" t="str">
        <f t="shared" si="1662"/>
        <v xml:space="preserve"> </v>
      </c>
      <c r="CI2938" s="417" t="str">
        <f t="shared" si="1663"/>
        <v xml:space="preserve"> </v>
      </c>
      <c r="CJ2938" s="115"/>
      <c r="CK2938" s="115" t="str">
        <f t="shared" si="1664"/>
        <v xml:space="preserve"> </v>
      </c>
      <c r="CL2938" s="120" t="str">
        <f t="shared" si="1665"/>
        <v xml:space="preserve"> </v>
      </c>
      <c r="CM2938" s="417" t="str">
        <f t="shared" si="1668"/>
        <v xml:space="preserve"> </v>
      </c>
      <c r="IS2938" s="111">
        <v>93.5</v>
      </c>
    </row>
    <row r="2939" spans="2:253" s="74" customFormat="1" ht="17.100000000000001" hidden="1" customHeight="1" x14ac:dyDescent="0.25">
      <c r="B2939" s="504">
        <f>IF('Flanged Parts'!$AS$4=2,'Flanged Parts'!G14,0)</f>
        <v>0</v>
      </c>
      <c r="C2939" s="525">
        <v>24011.45</v>
      </c>
      <c r="D2939" s="526">
        <f t="shared" si="1627"/>
        <v>24011.45</v>
      </c>
      <c r="E2939" s="504" t="s">
        <v>868</v>
      </c>
      <c r="F2939" s="508" t="str">
        <f t="shared" si="1625"/>
        <v xml:space="preserve"> </v>
      </c>
      <c r="G2939" s="509" t="s">
        <v>466</v>
      </c>
      <c r="H2939" s="504" t="str">
        <f>IF('Flanged Parts'!$BB$6=1,"CS",IF('Flanged Parts'!$BB$6=2,"Glv",0))</f>
        <v>Glv</v>
      </c>
      <c r="I2939" s="1035" t="s">
        <v>888</v>
      </c>
      <c r="J2939" s="1036"/>
      <c r="K2939" s="516" t="s">
        <v>881</v>
      </c>
      <c r="L2939" s="535">
        <v>18</v>
      </c>
      <c r="M2939" s="532" t="s">
        <v>1700</v>
      </c>
      <c r="N2939" s="514">
        <f t="shared" si="1647"/>
        <v>173.25</v>
      </c>
      <c r="O2939" s="514">
        <f t="shared" si="1628"/>
        <v>0</v>
      </c>
      <c r="P2939" s="680">
        <f>'KB Duct Parts'!$AE$3</f>
        <v>0</v>
      </c>
      <c r="Q2939" s="681">
        <f t="shared" si="1639"/>
        <v>0</v>
      </c>
      <c r="R2939" s="682">
        <f t="shared" si="1640"/>
        <v>0</v>
      </c>
      <c r="S2939" s="716">
        <f t="shared" si="1648"/>
        <v>0.2</v>
      </c>
      <c r="T2939" s="679">
        <f t="shared" si="1641"/>
        <v>0</v>
      </c>
      <c r="U2939" s="679">
        <f t="shared" si="1642"/>
        <v>0</v>
      </c>
      <c r="Y2939" s="120"/>
      <c r="AD2939" s="81"/>
      <c r="AF2939" s="370">
        <v>18</v>
      </c>
      <c r="AG2939" s="374">
        <v>16</v>
      </c>
      <c r="AH2939" s="378">
        <v>14</v>
      </c>
      <c r="AI2939" s="381">
        <v>12</v>
      </c>
      <c r="AJ2939" s="386">
        <v>10</v>
      </c>
      <c r="AK2939" s="391"/>
      <c r="AL2939" s="386"/>
      <c r="AM2939" s="363">
        <f t="shared" si="1669"/>
        <v>1</v>
      </c>
      <c r="AN2939" s="578">
        <v>131.1</v>
      </c>
      <c r="AO2939" s="78">
        <f t="shared" si="1636"/>
        <v>180.91799999999998</v>
      </c>
      <c r="AP2939" s="78">
        <f t="shared" si="1631"/>
        <v>187.47299999999998</v>
      </c>
      <c r="AQ2939" s="78">
        <f t="shared" si="1632"/>
        <v>201.89400000000001</v>
      </c>
      <c r="AR2939" s="78">
        <f t="shared" si="1633"/>
        <v>285.14249999999998</v>
      </c>
      <c r="AS2939" s="78">
        <f t="shared" si="1634"/>
        <v>0</v>
      </c>
      <c r="AT2939" s="78">
        <f t="shared" si="1635"/>
        <v>0</v>
      </c>
      <c r="AU2939" s="363" t="s">
        <v>717</v>
      </c>
      <c r="AV2939" s="393"/>
      <c r="AW2939" s="395"/>
      <c r="AX2939" s="395">
        <v>1.38</v>
      </c>
      <c r="AY2939" s="395">
        <v>1.43</v>
      </c>
      <c r="AZ2939" s="395">
        <v>1.54</v>
      </c>
      <c r="BA2939" s="395">
        <v>2.1749999999999998</v>
      </c>
      <c r="BB2939" s="395">
        <v>0</v>
      </c>
      <c r="BC2939" s="395">
        <v>0</v>
      </c>
      <c r="BD2939" s="115"/>
      <c r="BE2939" s="115"/>
      <c r="BF2939" s="115">
        <v>3</v>
      </c>
      <c r="BG2939" s="115">
        <v>11</v>
      </c>
      <c r="BH2939" s="423">
        <f t="shared" si="1629"/>
        <v>14.05</v>
      </c>
      <c r="BI2939" s="417">
        <f t="shared" si="1630"/>
        <v>42.150000000000006</v>
      </c>
      <c r="BJ2939" s="115"/>
      <c r="BK2939" s="115"/>
      <c r="BQ2939" s="74" t="str">
        <f t="shared" si="1649"/>
        <v>24011.45-(16)</v>
      </c>
      <c r="BR2939" s="120" t="str">
        <f t="shared" si="1650"/>
        <v>Flanged 45 deg Branch</v>
      </c>
      <c r="BS2939" s="120">
        <f t="shared" si="1651"/>
        <v>180.91799999999998</v>
      </c>
      <c r="BU2939" s="74" t="str">
        <f t="shared" si="1652"/>
        <v>24011.45-(14)</v>
      </c>
      <c r="BV2939" s="120" t="str">
        <f t="shared" si="1653"/>
        <v>Flanged 45 deg Branch</v>
      </c>
      <c r="BW2939" s="120">
        <f t="shared" si="1654"/>
        <v>187.47299999999998</v>
      </c>
      <c r="BY2939" s="74" t="str">
        <f t="shared" si="1655"/>
        <v>24011.45-(12)</v>
      </c>
      <c r="BZ2939" s="120" t="str">
        <f t="shared" si="1656"/>
        <v>Flanged 45 deg Branch</v>
      </c>
      <c r="CA2939" s="120">
        <f t="shared" si="1657"/>
        <v>201.89400000000001</v>
      </c>
      <c r="CC2939" s="115" t="str">
        <f t="shared" si="1658"/>
        <v>24011.45-(10)</v>
      </c>
      <c r="CD2939" s="120" t="str">
        <f t="shared" si="1659"/>
        <v>Flanged 45 deg Branch</v>
      </c>
      <c r="CE2939" s="417">
        <f t="shared" si="1660"/>
        <v>285.14249999999998</v>
      </c>
      <c r="CF2939" s="115"/>
      <c r="CG2939" s="115" t="str">
        <f t="shared" si="1661"/>
        <v xml:space="preserve"> </v>
      </c>
      <c r="CH2939" s="120" t="str">
        <f t="shared" si="1662"/>
        <v xml:space="preserve"> </v>
      </c>
      <c r="CI2939" s="417" t="str">
        <f t="shared" si="1663"/>
        <v xml:space="preserve"> </v>
      </c>
      <c r="CJ2939" s="115"/>
      <c r="CK2939" s="115" t="str">
        <f t="shared" si="1664"/>
        <v xml:space="preserve"> </v>
      </c>
      <c r="CL2939" s="120" t="str">
        <f t="shared" si="1665"/>
        <v xml:space="preserve"> </v>
      </c>
      <c r="CM2939" s="417" t="str">
        <f t="shared" si="1668"/>
        <v xml:space="preserve"> </v>
      </c>
      <c r="IS2939" s="111">
        <v>101.2</v>
      </c>
    </row>
    <row r="2940" spans="2:253" s="74" customFormat="1" ht="17.100000000000001" hidden="1" customHeight="1" x14ac:dyDescent="0.25">
      <c r="B2940" s="504">
        <f>IF('Flanged Parts'!$AS$4=2,'Flanged Parts'!G15,0)</f>
        <v>0</v>
      </c>
      <c r="C2940" s="525">
        <v>24012.45</v>
      </c>
      <c r="D2940" s="526">
        <f t="shared" si="1627"/>
        <v>24012.45</v>
      </c>
      <c r="E2940" s="504" t="s">
        <v>869</v>
      </c>
      <c r="F2940" s="508" t="str">
        <f t="shared" si="1625"/>
        <v xml:space="preserve"> </v>
      </c>
      <c r="G2940" s="509" t="s">
        <v>466</v>
      </c>
      <c r="H2940" s="504" t="str">
        <f>IF('Flanged Parts'!$BB$6=1,"CS",IF('Flanged Parts'!$BB$6=2,"Glv",0))</f>
        <v>Glv</v>
      </c>
      <c r="I2940" s="1035" t="s">
        <v>888</v>
      </c>
      <c r="J2940" s="1036"/>
      <c r="K2940" s="516" t="s">
        <v>881</v>
      </c>
      <c r="L2940" s="535">
        <v>18</v>
      </c>
      <c r="M2940" s="532" t="s">
        <v>1700</v>
      </c>
      <c r="N2940" s="514">
        <f t="shared" si="1647"/>
        <v>183.78</v>
      </c>
      <c r="O2940" s="514">
        <f t="shared" si="1628"/>
        <v>0</v>
      </c>
      <c r="P2940" s="680">
        <f>'KB Duct Parts'!$AE$3</f>
        <v>0</v>
      </c>
      <c r="Q2940" s="681">
        <f t="shared" si="1639"/>
        <v>0</v>
      </c>
      <c r="R2940" s="682">
        <f t="shared" si="1640"/>
        <v>0</v>
      </c>
      <c r="S2940" s="716">
        <f t="shared" si="1648"/>
        <v>0.2</v>
      </c>
      <c r="T2940" s="679">
        <f t="shared" si="1641"/>
        <v>0</v>
      </c>
      <c r="U2940" s="679">
        <f t="shared" si="1642"/>
        <v>0</v>
      </c>
      <c r="Y2940" s="120"/>
      <c r="AD2940" s="81"/>
      <c r="AF2940" s="370">
        <v>18</v>
      </c>
      <c r="AG2940" s="374">
        <v>16</v>
      </c>
      <c r="AH2940" s="378">
        <v>14</v>
      </c>
      <c r="AI2940" s="381">
        <v>12</v>
      </c>
      <c r="AJ2940" s="386">
        <v>10</v>
      </c>
      <c r="AK2940" s="391"/>
      <c r="AL2940" s="386"/>
      <c r="AM2940" s="363">
        <f t="shared" si="1669"/>
        <v>1</v>
      </c>
      <c r="AN2940" s="578">
        <v>138</v>
      </c>
      <c r="AO2940" s="78">
        <f t="shared" si="1636"/>
        <v>190.44</v>
      </c>
      <c r="AP2940" s="78">
        <f t="shared" si="1631"/>
        <v>206.31</v>
      </c>
      <c r="AQ2940" s="78">
        <f t="shared" si="1632"/>
        <v>212.52</v>
      </c>
      <c r="AR2940" s="78">
        <f t="shared" si="1633"/>
        <v>300.14999999999998</v>
      </c>
      <c r="AS2940" s="78">
        <f t="shared" si="1634"/>
        <v>0</v>
      </c>
      <c r="AT2940" s="78">
        <f t="shared" si="1635"/>
        <v>0</v>
      </c>
      <c r="AU2940" s="363" t="s">
        <v>717</v>
      </c>
      <c r="AV2940" s="393"/>
      <c r="AW2940" s="395"/>
      <c r="AX2940" s="395">
        <v>1.38</v>
      </c>
      <c r="AY2940" s="395">
        <v>1.4950000000000001</v>
      </c>
      <c r="AZ2940" s="395">
        <v>1.54</v>
      </c>
      <c r="BA2940" s="395">
        <v>2.1749999999999998</v>
      </c>
      <c r="BB2940" s="395">
        <v>0</v>
      </c>
      <c r="BC2940" s="395">
        <v>0</v>
      </c>
      <c r="BD2940" s="115"/>
      <c r="BE2940" s="115"/>
      <c r="BF2940" s="115">
        <v>3</v>
      </c>
      <c r="BG2940" s="115">
        <v>12</v>
      </c>
      <c r="BH2940" s="423">
        <f t="shared" si="1629"/>
        <v>15.26</v>
      </c>
      <c r="BI2940" s="417">
        <f t="shared" si="1630"/>
        <v>45.78</v>
      </c>
      <c r="BJ2940" s="115"/>
      <c r="BK2940" s="115"/>
      <c r="BQ2940" s="74" t="str">
        <f t="shared" si="1649"/>
        <v>24012.45-(16)</v>
      </c>
      <c r="BR2940" s="120" t="str">
        <f t="shared" si="1650"/>
        <v>Flanged 45 deg Branch</v>
      </c>
      <c r="BS2940" s="120">
        <f t="shared" si="1651"/>
        <v>190.44</v>
      </c>
      <c r="BU2940" s="74" t="str">
        <f t="shared" si="1652"/>
        <v>24012.45-(14)</v>
      </c>
      <c r="BV2940" s="120" t="str">
        <f t="shared" si="1653"/>
        <v>Flanged 45 deg Branch</v>
      </c>
      <c r="BW2940" s="120">
        <f t="shared" si="1654"/>
        <v>206.31</v>
      </c>
      <c r="BY2940" s="74" t="str">
        <f t="shared" si="1655"/>
        <v>24012.45-(12)</v>
      </c>
      <c r="BZ2940" s="120" t="str">
        <f t="shared" si="1656"/>
        <v>Flanged 45 deg Branch</v>
      </c>
      <c r="CA2940" s="120">
        <f t="shared" si="1657"/>
        <v>212.52</v>
      </c>
      <c r="CC2940" s="115" t="str">
        <f t="shared" si="1658"/>
        <v>24012.45-(10)</v>
      </c>
      <c r="CD2940" s="120" t="str">
        <f t="shared" si="1659"/>
        <v>Flanged 45 deg Branch</v>
      </c>
      <c r="CE2940" s="417">
        <f t="shared" si="1660"/>
        <v>300.14999999999998</v>
      </c>
      <c r="CF2940" s="115"/>
      <c r="CG2940" s="115" t="str">
        <f t="shared" si="1661"/>
        <v xml:space="preserve"> </v>
      </c>
      <c r="CH2940" s="120" t="str">
        <f t="shared" si="1662"/>
        <v xml:space="preserve"> </v>
      </c>
      <c r="CI2940" s="417" t="str">
        <f t="shared" si="1663"/>
        <v xml:space="preserve"> </v>
      </c>
      <c r="CJ2940" s="115"/>
      <c r="CK2940" s="115" t="str">
        <f t="shared" si="1664"/>
        <v xml:space="preserve"> </v>
      </c>
      <c r="CL2940" s="120" t="str">
        <f t="shared" si="1665"/>
        <v xml:space="preserve"> </v>
      </c>
      <c r="CM2940" s="417" t="str">
        <f t="shared" si="1668"/>
        <v xml:space="preserve"> </v>
      </c>
      <c r="IS2940" s="111">
        <v>108.5</v>
      </c>
    </row>
    <row r="2941" spans="2:253" s="74" customFormat="1" ht="17.100000000000001" hidden="1" customHeight="1" x14ac:dyDescent="0.25">
      <c r="B2941" s="504">
        <f>IF('Flanged Parts'!$AS$4=2,'Flanged Parts'!G16,0)</f>
        <v>0</v>
      </c>
      <c r="C2941" s="525">
        <v>24013.45</v>
      </c>
      <c r="D2941" s="526">
        <f t="shared" si="1627"/>
        <v>24013.45</v>
      </c>
      <c r="E2941" s="504" t="s">
        <v>870</v>
      </c>
      <c r="F2941" s="508" t="str">
        <f t="shared" si="1625"/>
        <v xml:space="preserve"> </v>
      </c>
      <c r="G2941" s="509" t="s">
        <v>466</v>
      </c>
      <c r="H2941" s="504" t="str">
        <f>IF('Flanged Parts'!$BB$6=1,"CS",IF('Flanged Parts'!$BB$6=2,"Glv",0))</f>
        <v>Glv</v>
      </c>
      <c r="I2941" s="1035" t="s">
        <v>888</v>
      </c>
      <c r="J2941" s="1036"/>
      <c r="K2941" s="516" t="s">
        <v>881</v>
      </c>
      <c r="L2941" s="535">
        <v>18</v>
      </c>
      <c r="M2941" s="532" t="s">
        <v>1700</v>
      </c>
      <c r="N2941" s="514">
        <f t="shared" si="1647"/>
        <v>203.12</v>
      </c>
      <c r="O2941" s="514">
        <f t="shared" si="1628"/>
        <v>0</v>
      </c>
      <c r="P2941" s="680">
        <f>'KB Duct Parts'!$AE$3</f>
        <v>0</v>
      </c>
      <c r="Q2941" s="681">
        <f t="shared" si="1639"/>
        <v>0</v>
      </c>
      <c r="R2941" s="682">
        <f t="shared" si="1640"/>
        <v>0</v>
      </c>
      <c r="S2941" s="716">
        <f t="shared" si="1648"/>
        <v>0.2</v>
      </c>
      <c r="T2941" s="679">
        <f t="shared" si="1641"/>
        <v>0</v>
      </c>
      <c r="U2941" s="679">
        <f t="shared" si="1642"/>
        <v>0</v>
      </c>
      <c r="Y2941" s="120"/>
      <c r="AD2941" s="81"/>
      <c r="AF2941" s="370">
        <v>18</v>
      </c>
      <c r="AG2941" s="374">
        <v>16</v>
      </c>
      <c r="AH2941" s="378">
        <v>14</v>
      </c>
      <c r="AI2941" s="381">
        <v>12</v>
      </c>
      <c r="AJ2941" s="386">
        <v>10</v>
      </c>
      <c r="AK2941" s="391"/>
      <c r="AL2941" s="386"/>
      <c r="AM2941" s="363">
        <f t="shared" si="1669"/>
        <v>1</v>
      </c>
      <c r="AN2941" s="578">
        <v>150.19999999999999</v>
      </c>
      <c r="AO2941" s="78">
        <f t="shared" si="1636"/>
        <v>207.27599999999998</v>
      </c>
      <c r="AP2941" s="78">
        <f t="shared" si="1631"/>
        <v>224.54900000000001</v>
      </c>
      <c r="AQ2941" s="78">
        <f t="shared" si="1632"/>
        <v>241.822</v>
      </c>
      <c r="AR2941" s="78">
        <f t="shared" si="1633"/>
        <v>326.68499999999995</v>
      </c>
      <c r="AS2941" s="78">
        <f t="shared" si="1634"/>
        <v>0</v>
      </c>
      <c r="AT2941" s="78">
        <f t="shared" si="1635"/>
        <v>0</v>
      </c>
      <c r="AU2941" s="363" t="s">
        <v>717</v>
      </c>
      <c r="AV2941" s="393"/>
      <c r="AW2941" s="395"/>
      <c r="AX2941" s="395">
        <v>1.38</v>
      </c>
      <c r="AY2941" s="395">
        <v>1.4950000000000001</v>
      </c>
      <c r="AZ2941" s="395">
        <v>1.61</v>
      </c>
      <c r="BA2941" s="395">
        <v>2.1749999999999998</v>
      </c>
      <c r="BB2941" s="395">
        <v>0</v>
      </c>
      <c r="BC2941" s="395">
        <v>0</v>
      </c>
      <c r="BD2941" s="115"/>
      <c r="BE2941" s="115"/>
      <c r="BF2941" s="115">
        <v>3</v>
      </c>
      <c r="BG2941" s="115">
        <v>13</v>
      </c>
      <c r="BH2941" s="423">
        <f t="shared" si="1629"/>
        <v>17.64</v>
      </c>
      <c r="BI2941" s="417">
        <f t="shared" si="1630"/>
        <v>52.92</v>
      </c>
      <c r="BJ2941" s="115"/>
      <c r="BK2941" s="115"/>
      <c r="BQ2941" s="74" t="str">
        <f t="shared" si="1649"/>
        <v>24013.45-(16)</v>
      </c>
      <c r="BR2941" s="120" t="str">
        <f t="shared" si="1650"/>
        <v>Flanged 45 deg Branch</v>
      </c>
      <c r="BS2941" s="120">
        <f t="shared" si="1651"/>
        <v>207.27599999999998</v>
      </c>
      <c r="BU2941" s="74" t="str">
        <f t="shared" si="1652"/>
        <v>24013.45-(14)</v>
      </c>
      <c r="BV2941" s="120" t="str">
        <f t="shared" si="1653"/>
        <v>Flanged 45 deg Branch</v>
      </c>
      <c r="BW2941" s="120">
        <f t="shared" si="1654"/>
        <v>224.54900000000001</v>
      </c>
      <c r="BY2941" s="74" t="str">
        <f t="shared" si="1655"/>
        <v>24013.45-(12)</v>
      </c>
      <c r="BZ2941" s="120" t="str">
        <f t="shared" si="1656"/>
        <v>Flanged 45 deg Branch</v>
      </c>
      <c r="CA2941" s="120">
        <f t="shared" si="1657"/>
        <v>241.822</v>
      </c>
      <c r="CC2941" s="115" t="str">
        <f t="shared" si="1658"/>
        <v>24013.45-(10)</v>
      </c>
      <c r="CD2941" s="120" t="str">
        <f t="shared" si="1659"/>
        <v>Flanged 45 deg Branch</v>
      </c>
      <c r="CE2941" s="417">
        <f t="shared" si="1660"/>
        <v>326.68499999999995</v>
      </c>
      <c r="CF2941" s="115"/>
      <c r="CG2941" s="115" t="str">
        <f t="shared" si="1661"/>
        <v xml:space="preserve"> </v>
      </c>
      <c r="CH2941" s="120" t="str">
        <f t="shared" si="1662"/>
        <v xml:space="preserve"> </v>
      </c>
      <c r="CI2941" s="417" t="str">
        <f t="shared" si="1663"/>
        <v xml:space="preserve"> </v>
      </c>
      <c r="CJ2941" s="115"/>
      <c r="CK2941" s="115" t="str">
        <f t="shared" si="1664"/>
        <v xml:space="preserve"> </v>
      </c>
      <c r="CL2941" s="120" t="str">
        <f t="shared" si="1665"/>
        <v xml:space="preserve"> </v>
      </c>
      <c r="CM2941" s="417" t="str">
        <f t="shared" si="1668"/>
        <v xml:space="preserve"> </v>
      </c>
      <c r="IS2941" s="111">
        <v>119</v>
      </c>
    </row>
    <row r="2942" spans="2:253" s="74" customFormat="1" ht="17.100000000000001" hidden="1" customHeight="1" x14ac:dyDescent="0.25">
      <c r="B2942" s="504">
        <f>IF('Flanged Parts'!$AS$4=2,'Flanged Parts'!G17,0)</f>
        <v>0</v>
      </c>
      <c r="C2942" s="525">
        <v>24014.45</v>
      </c>
      <c r="D2942" s="526">
        <f t="shared" si="1627"/>
        <v>24014.45</v>
      </c>
      <c r="E2942" s="504" t="s">
        <v>871</v>
      </c>
      <c r="F2942" s="508" t="str">
        <f t="shared" si="1625"/>
        <v xml:space="preserve"> </v>
      </c>
      <c r="G2942" s="509" t="s">
        <v>466</v>
      </c>
      <c r="H2942" s="504" t="str">
        <f>IF('Flanged Parts'!$BB$6=1,"CS",IF('Flanged Parts'!$BB$6=2,"Glv",0))</f>
        <v>Glv</v>
      </c>
      <c r="I2942" s="1035" t="s">
        <v>888</v>
      </c>
      <c r="J2942" s="1036"/>
      <c r="K2942" s="516" t="s">
        <v>881</v>
      </c>
      <c r="L2942" s="535">
        <v>18</v>
      </c>
      <c r="M2942" s="532" t="s">
        <v>1700</v>
      </c>
      <c r="N2942" s="514">
        <f t="shared" si="1647"/>
        <v>222.78000000000003</v>
      </c>
      <c r="O2942" s="514">
        <f t="shared" si="1628"/>
        <v>0</v>
      </c>
      <c r="P2942" s="680">
        <f>'KB Duct Parts'!$AE$3</f>
        <v>0</v>
      </c>
      <c r="Q2942" s="681">
        <f t="shared" si="1639"/>
        <v>0</v>
      </c>
      <c r="R2942" s="682">
        <f t="shared" si="1640"/>
        <v>0</v>
      </c>
      <c r="S2942" s="716">
        <f t="shared" si="1648"/>
        <v>0.2</v>
      </c>
      <c r="T2942" s="679">
        <f t="shared" si="1641"/>
        <v>0</v>
      </c>
      <c r="U2942" s="679">
        <f t="shared" si="1642"/>
        <v>0</v>
      </c>
      <c r="Y2942" s="120"/>
      <c r="AD2942" s="81"/>
      <c r="AF2942" s="370">
        <v>18</v>
      </c>
      <c r="AG2942" s="374">
        <v>16</v>
      </c>
      <c r="AH2942" s="378">
        <v>14</v>
      </c>
      <c r="AI2942" s="381">
        <v>12</v>
      </c>
      <c r="AJ2942" s="386">
        <v>10</v>
      </c>
      <c r="AK2942" s="391"/>
      <c r="AL2942" s="386"/>
      <c r="AM2942" s="363">
        <f t="shared" si="1669"/>
        <v>1</v>
      </c>
      <c r="AN2942" s="578">
        <v>162.30000000000001</v>
      </c>
      <c r="AO2942" s="78">
        <f t="shared" si="1636"/>
        <v>223.97399999999999</v>
      </c>
      <c r="AP2942" s="78">
        <f t="shared" si="1631"/>
        <v>242.63850000000002</v>
      </c>
      <c r="AQ2942" s="78">
        <f t="shared" si="1632"/>
        <v>261.30300000000005</v>
      </c>
      <c r="AR2942" s="78">
        <f t="shared" si="1633"/>
        <v>353.0025</v>
      </c>
      <c r="AS2942" s="78">
        <f t="shared" si="1634"/>
        <v>0</v>
      </c>
      <c r="AT2942" s="78">
        <f t="shared" si="1635"/>
        <v>0</v>
      </c>
      <c r="AU2942" s="363" t="s">
        <v>717</v>
      </c>
      <c r="AV2942" s="393"/>
      <c r="AW2942" s="395"/>
      <c r="AX2942" s="395">
        <v>1.38</v>
      </c>
      <c r="AY2942" s="395">
        <v>1.4950000000000001</v>
      </c>
      <c r="AZ2942" s="395">
        <v>1.61</v>
      </c>
      <c r="BA2942" s="395">
        <v>2.1749999999999998</v>
      </c>
      <c r="BB2942" s="395">
        <v>0</v>
      </c>
      <c r="BC2942" s="395">
        <v>0</v>
      </c>
      <c r="BD2942" s="115"/>
      <c r="BE2942" s="115"/>
      <c r="BF2942" s="115">
        <v>3</v>
      </c>
      <c r="BG2942" s="115">
        <v>14</v>
      </c>
      <c r="BH2942" s="423">
        <f t="shared" si="1629"/>
        <v>20.16</v>
      </c>
      <c r="BI2942" s="417">
        <f t="shared" si="1630"/>
        <v>60.480000000000004</v>
      </c>
      <c r="BJ2942" s="115"/>
      <c r="BK2942" s="115"/>
      <c r="BQ2942" s="74" t="str">
        <f t="shared" si="1649"/>
        <v>24014.45-(16)</v>
      </c>
      <c r="BR2942" s="120" t="str">
        <f t="shared" si="1650"/>
        <v>Flanged 45 deg Branch</v>
      </c>
      <c r="BS2942" s="120">
        <f t="shared" si="1651"/>
        <v>223.97399999999999</v>
      </c>
      <c r="BU2942" s="74" t="str">
        <f t="shared" si="1652"/>
        <v>24014.45-(14)</v>
      </c>
      <c r="BV2942" s="120" t="str">
        <f t="shared" si="1653"/>
        <v>Flanged 45 deg Branch</v>
      </c>
      <c r="BW2942" s="120">
        <f t="shared" si="1654"/>
        <v>242.63850000000002</v>
      </c>
      <c r="BY2942" s="74" t="str">
        <f t="shared" si="1655"/>
        <v>24014.45-(12)</v>
      </c>
      <c r="BZ2942" s="120" t="str">
        <f t="shared" si="1656"/>
        <v>Flanged 45 deg Branch</v>
      </c>
      <c r="CA2942" s="120">
        <f t="shared" si="1657"/>
        <v>261.30300000000005</v>
      </c>
      <c r="CC2942" s="115" t="str">
        <f t="shared" si="1658"/>
        <v>24014.45-(10)</v>
      </c>
      <c r="CD2942" s="120" t="str">
        <f t="shared" si="1659"/>
        <v>Flanged 45 deg Branch</v>
      </c>
      <c r="CE2942" s="417">
        <f t="shared" si="1660"/>
        <v>353.0025</v>
      </c>
      <c r="CF2942" s="115"/>
      <c r="CG2942" s="115" t="str">
        <f t="shared" si="1661"/>
        <v xml:space="preserve"> </v>
      </c>
      <c r="CH2942" s="120" t="str">
        <f t="shared" si="1662"/>
        <v xml:space="preserve"> </v>
      </c>
      <c r="CI2942" s="417" t="str">
        <f t="shared" si="1663"/>
        <v xml:space="preserve"> </v>
      </c>
      <c r="CJ2942" s="115"/>
      <c r="CK2942" s="115" t="str">
        <f t="shared" si="1664"/>
        <v xml:space="preserve"> </v>
      </c>
      <c r="CL2942" s="120" t="str">
        <f t="shared" si="1665"/>
        <v xml:space="preserve"> </v>
      </c>
      <c r="CM2942" s="417" t="str">
        <f t="shared" si="1668"/>
        <v xml:space="preserve"> </v>
      </c>
      <c r="IS2942" s="111">
        <v>129.1</v>
      </c>
    </row>
    <row r="2943" spans="2:253" s="74" customFormat="1" ht="17.100000000000001" hidden="1" customHeight="1" x14ac:dyDescent="0.25">
      <c r="B2943" s="504">
        <f>IF('Flanged Parts'!$AS$4=2,'Flanged Parts'!G18,0)</f>
        <v>0</v>
      </c>
      <c r="C2943" s="525">
        <v>24015.45</v>
      </c>
      <c r="D2943" s="526">
        <f t="shared" si="1627"/>
        <v>24015.45</v>
      </c>
      <c r="E2943" s="504" t="s">
        <v>872</v>
      </c>
      <c r="F2943" s="508" t="str">
        <f t="shared" si="1625"/>
        <v xml:space="preserve"> </v>
      </c>
      <c r="G2943" s="509" t="s">
        <v>466</v>
      </c>
      <c r="H2943" s="504" t="str">
        <f>IF('Flanged Parts'!$BB$6=1,"CS",IF('Flanged Parts'!$BB$6=2,"Glv",0))</f>
        <v>Glv</v>
      </c>
      <c r="I2943" s="1035" t="s">
        <v>888</v>
      </c>
      <c r="J2943" s="1036"/>
      <c r="K2943" s="516" t="s">
        <v>881</v>
      </c>
      <c r="L2943" s="535">
        <v>18</v>
      </c>
      <c r="M2943" s="532" t="s">
        <v>1700</v>
      </c>
      <c r="N2943" s="514">
        <f t="shared" si="1647"/>
        <v>240.3</v>
      </c>
      <c r="O2943" s="514">
        <f t="shared" si="1628"/>
        <v>0</v>
      </c>
      <c r="P2943" s="680">
        <f>'KB Duct Parts'!$AE$3</f>
        <v>0</v>
      </c>
      <c r="Q2943" s="681">
        <f t="shared" si="1639"/>
        <v>0</v>
      </c>
      <c r="R2943" s="682">
        <f t="shared" si="1640"/>
        <v>0</v>
      </c>
      <c r="S2943" s="716">
        <f t="shared" si="1648"/>
        <v>0.2</v>
      </c>
      <c r="T2943" s="679">
        <f t="shared" si="1641"/>
        <v>0</v>
      </c>
      <c r="U2943" s="679">
        <f t="shared" si="1642"/>
        <v>0</v>
      </c>
      <c r="Y2943" s="120"/>
      <c r="AD2943" s="81"/>
      <c r="AF2943" s="370">
        <v>18</v>
      </c>
      <c r="AG2943" s="374">
        <v>16</v>
      </c>
      <c r="AH2943" s="378">
        <v>14</v>
      </c>
      <c r="AI2943" s="381">
        <v>12</v>
      </c>
      <c r="AJ2943" s="386">
        <v>10</v>
      </c>
      <c r="AK2943" s="391"/>
      <c r="AL2943" s="386"/>
      <c r="AM2943" s="363">
        <f t="shared" si="1669"/>
        <v>1</v>
      </c>
      <c r="AN2943" s="578">
        <v>174.3</v>
      </c>
      <c r="AO2943" s="78">
        <f t="shared" si="1636"/>
        <v>240.53399999999999</v>
      </c>
      <c r="AP2943" s="78">
        <f t="shared" si="1631"/>
        <v>271.90800000000002</v>
      </c>
      <c r="AQ2943" s="78">
        <f t="shared" si="1632"/>
        <v>292.82400000000001</v>
      </c>
      <c r="AR2943" s="78">
        <f t="shared" si="1633"/>
        <v>418.32</v>
      </c>
      <c r="AS2943" s="78">
        <f t="shared" si="1634"/>
        <v>0</v>
      </c>
      <c r="AT2943" s="78">
        <f t="shared" si="1635"/>
        <v>0</v>
      </c>
      <c r="AU2943" s="363" t="s">
        <v>717</v>
      </c>
      <c r="AV2943" s="393"/>
      <c r="AW2943" s="395"/>
      <c r="AX2943" s="395">
        <v>1.38</v>
      </c>
      <c r="AY2943" s="395">
        <v>1.56</v>
      </c>
      <c r="AZ2943" s="395">
        <v>1.68</v>
      </c>
      <c r="BA2943" s="395">
        <v>2.4</v>
      </c>
      <c r="BB2943" s="395">
        <v>0</v>
      </c>
      <c r="BC2943" s="395">
        <v>0</v>
      </c>
      <c r="BD2943" s="115"/>
      <c r="BE2943" s="115"/>
      <c r="BF2943" s="115">
        <v>3</v>
      </c>
      <c r="BG2943" s="115">
        <v>15</v>
      </c>
      <c r="BH2943" s="423">
        <f t="shared" si="1629"/>
        <v>22</v>
      </c>
      <c r="BI2943" s="417">
        <f t="shared" si="1630"/>
        <v>66</v>
      </c>
      <c r="BJ2943" s="115"/>
      <c r="BK2943" s="115"/>
      <c r="BQ2943" s="74" t="str">
        <f t="shared" si="1649"/>
        <v>24015.45-(16)</v>
      </c>
      <c r="BR2943" s="120" t="str">
        <f t="shared" si="1650"/>
        <v>Flanged 45 deg Branch</v>
      </c>
      <c r="BS2943" s="120">
        <f t="shared" si="1651"/>
        <v>240.53399999999999</v>
      </c>
      <c r="BU2943" s="74" t="str">
        <f t="shared" si="1652"/>
        <v>24015.45-(14)</v>
      </c>
      <c r="BV2943" s="120" t="str">
        <f t="shared" si="1653"/>
        <v>Flanged 45 deg Branch</v>
      </c>
      <c r="BW2943" s="120">
        <f t="shared" si="1654"/>
        <v>271.90800000000002</v>
      </c>
      <c r="BY2943" s="74" t="str">
        <f t="shared" si="1655"/>
        <v>24015.45-(12)</v>
      </c>
      <c r="BZ2943" s="120" t="str">
        <f t="shared" si="1656"/>
        <v>Flanged 45 deg Branch</v>
      </c>
      <c r="CA2943" s="120">
        <f t="shared" si="1657"/>
        <v>292.82400000000001</v>
      </c>
      <c r="CC2943" s="115" t="str">
        <f t="shared" si="1658"/>
        <v>24015.45-(10)</v>
      </c>
      <c r="CD2943" s="120" t="str">
        <f t="shared" si="1659"/>
        <v>Flanged 45 deg Branch</v>
      </c>
      <c r="CE2943" s="417">
        <f t="shared" si="1660"/>
        <v>418.32</v>
      </c>
      <c r="CF2943" s="115"/>
      <c r="CG2943" s="115" t="str">
        <f t="shared" si="1661"/>
        <v xml:space="preserve"> </v>
      </c>
      <c r="CH2943" s="120" t="str">
        <f t="shared" si="1662"/>
        <v xml:space="preserve"> </v>
      </c>
      <c r="CI2943" s="417" t="str">
        <f t="shared" si="1663"/>
        <v xml:space="preserve"> </v>
      </c>
      <c r="CJ2943" s="115"/>
      <c r="CK2943" s="115" t="str">
        <f t="shared" si="1664"/>
        <v xml:space="preserve"> </v>
      </c>
      <c r="CL2943" s="120" t="str">
        <f t="shared" si="1665"/>
        <v xml:space="preserve"> </v>
      </c>
      <c r="CM2943" s="417" t="str">
        <f t="shared" si="1668"/>
        <v xml:space="preserve"> </v>
      </c>
      <c r="IS2943" s="111">
        <v>142.19999999999999</v>
      </c>
    </row>
    <row r="2944" spans="2:253" s="74" customFormat="1" ht="17.100000000000001" hidden="1" customHeight="1" x14ac:dyDescent="0.25">
      <c r="B2944" s="504">
        <f>IF('Flanged Parts'!$AS$4=2,'Flanged Parts'!G19,0)</f>
        <v>0</v>
      </c>
      <c r="C2944" s="525">
        <v>24016.45</v>
      </c>
      <c r="D2944" s="526">
        <f t="shared" si="1627"/>
        <v>24016.45</v>
      </c>
      <c r="E2944" s="504" t="s">
        <v>873</v>
      </c>
      <c r="F2944" s="508" t="str">
        <f t="shared" si="1625"/>
        <v xml:space="preserve"> </v>
      </c>
      <c r="G2944" s="509" t="s">
        <v>466</v>
      </c>
      <c r="H2944" s="504" t="str">
        <f>IF('Flanged Parts'!$BB$6=1,"CS",IF('Flanged Parts'!$BB$6=2,"Glv",0))</f>
        <v>Glv</v>
      </c>
      <c r="I2944" s="1035" t="s">
        <v>888</v>
      </c>
      <c r="J2944" s="1036"/>
      <c r="K2944" s="516" t="s">
        <v>881</v>
      </c>
      <c r="L2944" s="535">
        <v>18</v>
      </c>
      <c r="M2944" s="532" t="s">
        <v>1700</v>
      </c>
      <c r="N2944" s="514">
        <f t="shared" si="1647"/>
        <v>267.86</v>
      </c>
      <c r="O2944" s="514">
        <f t="shared" si="1628"/>
        <v>0</v>
      </c>
      <c r="P2944" s="680">
        <f>'KB Duct Parts'!$AE$3</f>
        <v>0</v>
      </c>
      <c r="Q2944" s="681">
        <f t="shared" si="1639"/>
        <v>0</v>
      </c>
      <c r="R2944" s="682">
        <f t="shared" si="1640"/>
        <v>0</v>
      </c>
      <c r="S2944" s="716">
        <f t="shared" si="1648"/>
        <v>0.2</v>
      </c>
      <c r="T2944" s="679">
        <f t="shared" si="1641"/>
        <v>0</v>
      </c>
      <c r="U2944" s="679">
        <f t="shared" si="1642"/>
        <v>0</v>
      </c>
      <c r="Y2944" s="120"/>
      <c r="AD2944" s="81"/>
      <c r="AF2944" s="370">
        <v>18</v>
      </c>
      <c r="AG2944" s="374">
        <v>16</v>
      </c>
      <c r="AH2944" s="378">
        <v>14</v>
      </c>
      <c r="AI2944" s="381">
        <v>12</v>
      </c>
      <c r="AJ2944" s="386">
        <v>10</v>
      </c>
      <c r="AK2944" s="391"/>
      <c r="AL2944" s="386"/>
      <c r="AM2944" s="363">
        <f t="shared" si="1669"/>
        <v>1</v>
      </c>
      <c r="AN2944" s="578">
        <v>186.5</v>
      </c>
      <c r="AO2944" s="78">
        <f t="shared" si="1636"/>
        <v>257.37</v>
      </c>
      <c r="AP2944" s="78">
        <f t="shared" si="1631"/>
        <v>290.94</v>
      </c>
      <c r="AQ2944" s="78">
        <f t="shared" si="1632"/>
        <v>313.32</v>
      </c>
      <c r="AR2944" s="78">
        <f t="shared" si="1633"/>
        <v>447.59999999999997</v>
      </c>
      <c r="AS2944" s="78">
        <f t="shared" si="1634"/>
        <v>0</v>
      </c>
      <c r="AT2944" s="78">
        <f t="shared" si="1635"/>
        <v>0</v>
      </c>
      <c r="AU2944" s="363" t="s">
        <v>717</v>
      </c>
      <c r="AV2944" s="393"/>
      <c r="AW2944" s="395"/>
      <c r="AX2944" s="395">
        <v>1.38</v>
      </c>
      <c r="AY2944" s="395">
        <v>1.56</v>
      </c>
      <c r="AZ2944" s="395">
        <v>1.68</v>
      </c>
      <c r="BA2944" s="395">
        <v>2.4</v>
      </c>
      <c r="BB2944" s="395">
        <v>0</v>
      </c>
      <c r="BC2944" s="395">
        <v>0</v>
      </c>
      <c r="BD2944" s="115"/>
      <c r="BE2944" s="115"/>
      <c r="BF2944" s="115">
        <v>3</v>
      </c>
      <c r="BG2944" s="115">
        <v>16</v>
      </c>
      <c r="BH2944" s="423">
        <f t="shared" si="1629"/>
        <v>27.12</v>
      </c>
      <c r="BI2944" s="417">
        <f t="shared" si="1630"/>
        <v>81.36</v>
      </c>
      <c r="BJ2944" s="115"/>
      <c r="BK2944" s="115"/>
      <c r="BQ2944" s="74" t="str">
        <f t="shared" si="1649"/>
        <v>24016.45-(16)</v>
      </c>
      <c r="BR2944" s="120" t="str">
        <f t="shared" si="1650"/>
        <v>Flanged 45 deg Branch</v>
      </c>
      <c r="BS2944" s="120">
        <f t="shared" si="1651"/>
        <v>257.37</v>
      </c>
      <c r="BU2944" s="74" t="str">
        <f t="shared" si="1652"/>
        <v>24016.45-(14)</v>
      </c>
      <c r="BV2944" s="120" t="str">
        <f t="shared" si="1653"/>
        <v>Flanged 45 deg Branch</v>
      </c>
      <c r="BW2944" s="120">
        <f t="shared" si="1654"/>
        <v>290.94</v>
      </c>
      <c r="BY2944" s="74" t="str">
        <f t="shared" si="1655"/>
        <v>24016.45-(12)</v>
      </c>
      <c r="BZ2944" s="120" t="str">
        <f t="shared" si="1656"/>
        <v>Flanged 45 deg Branch</v>
      </c>
      <c r="CA2944" s="120">
        <f t="shared" si="1657"/>
        <v>313.32</v>
      </c>
      <c r="CC2944" s="115" t="str">
        <f t="shared" si="1658"/>
        <v>24016.45-(10)</v>
      </c>
      <c r="CD2944" s="120" t="str">
        <f t="shared" si="1659"/>
        <v>Flanged 45 deg Branch</v>
      </c>
      <c r="CE2944" s="417">
        <f t="shared" si="1660"/>
        <v>447.59999999999997</v>
      </c>
      <c r="CF2944" s="115"/>
      <c r="CG2944" s="115" t="str">
        <f t="shared" si="1661"/>
        <v xml:space="preserve"> </v>
      </c>
      <c r="CH2944" s="120" t="str">
        <f t="shared" si="1662"/>
        <v xml:space="preserve"> </v>
      </c>
      <c r="CI2944" s="417" t="str">
        <f t="shared" si="1663"/>
        <v xml:space="preserve"> </v>
      </c>
      <c r="CJ2944" s="115"/>
      <c r="CK2944" s="115" t="str">
        <f t="shared" si="1664"/>
        <v xml:space="preserve"> </v>
      </c>
      <c r="CL2944" s="120" t="str">
        <f t="shared" si="1665"/>
        <v xml:space="preserve"> </v>
      </c>
      <c r="CM2944" s="417" t="str">
        <f t="shared" si="1668"/>
        <v xml:space="preserve"> </v>
      </c>
      <c r="IS2944" s="111">
        <v>152</v>
      </c>
    </row>
    <row r="2945" spans="2:253" s="74" customFormat="1" ht="17.100000000000001" hidden="1" customHeight="1" x14ac:dyDescent="0.25">
      <c r="B2945" s="504">
        <f>IF('Flanged Parts'!$AS$4=2,'Flanged Parts'!G20,0)</f>
        <v>0</v>
      </c>
      <c r="C2945" s="525">
        <v>24017.45</v>
      </c>
      <c r="D2945" s="526">
        <f t="shared" si="1627"/>
        <v>24017.45</v>
      </c>
      <c r="E2945" s="504" t="s">
        <v>874</v>
      </c>
      <c r="F2945" s="508" t="str">
        <f t="shared" si="1625"/>
        <v xml:space="preserve"> </v>
      </c>
      <c r="G2945" s="509" t="s">
        <v>466</v>
      </c>
      <c r="H2945" s="504" t="str">
        <f>IF('Flanged Parts'!$BB$6=1,"CS",IF('Flanged Parts'!$BB$6=2,"Glv",0))</f>
        <v>Glv</v>
      </c>
      <c r="I2945" s="1035" t="s">
        <v>888</v>
      </c>
      <c r="J2945" s="1036"/>
      <c r="K2945" s="516" t="s">
        <v>881</v>
      </c>
      <c r="L2945" s="535">
        <v>18</v>
      </c>
      <c r="M2945" s="532" t="s">
        <v>1700</v>
      </c>
      <c r="N2945" s="514">
        <f t="shared" si="1647"/>
        <v>282.19</v>
      </c>
      <c r="O2945" s="514">
        <f t="shared" si="1628"/>
        <v>0</v>
      </c>
      <c r="P2945" s="680">
        <f>'KB Duct Parts'!$AE$3</f>
        <v>0</v>
      </c>
      <c r="Q2945" s="681">
        <f t="shared" si="1639"/>
        <v>0</v>
      </c>
      <c r="R2945" s="682">
        <f t="shared" si="1640"/>
        <v>0</v>
      </c>
      <c r="S2945" s="716">
        <f t="shared" si="1648"/>
        <v>0.2</v>
      </c>
      <c r="T2945" s="679">
        <f t="shared" si="1641"/>
        <v>0</v>
      </c>
      <c r="U2945" s="679">
        <f t="shared" si="1642"/>
        <v>0</v>
      </c>
      <c r="Y2945" s="120"/>
      <c r="AD2945" s="81"/>
      <c r="AF2945" s="370">
        <v>18</v>
      </c>
      <c r="AG2945" s="374">
        <v>16</v>
      </c>
      <c r="AH2945" s="378">
        <v>14</v>
      </c>
      <c r="AI2945" s="381">
        <v>12</v>
      </c>
      <c r="AJ2945" s="386">
        <v>10</v>
      </c>
      <c r="AK2945" s="391"/>
      <c r="AL2945" s="386"/>
      <c r="AM2945" s="363">
        <f t="shared" si="1669"/>
        <v>1</v>
      </c>
      <c r="AN2945" s="578">
        <v>194.5</v>
      </c>
      <c r="AO2945" s="78">
        <f t="shared" si="1636"/>
        <v>268.40999999999997</v>
      </c>
      <c r="AP2945" s="78">
        <f t="shared" si="1631"/>
        <v>303.42</v>
      </c>
      <c r="AQ2945" s="78">
        <f t="shared" si="1632"/>
        <v>326.76</v>
      </c>
      <c r="AR2945" s="78">
        <f t="shared" si="1633"/>
        <v>466.79999999999995</v>
      </c>
      <c r="AS2945" s="78">
        <f t="shared" si="1634"/>
        <v>0</v>
      </c>
      <c r="AT2945" s="78">
        <f t="shared" si="1635"/>
        <v>0</v>
      </c>
      <c r="AU2945" s="363" t="s">
        <v>717</v>
      </c>
      <c r="AV2945" s="393"/>
      <c r="AW2945" s="395"/>
      <c r="AX2945" s="395">
        <v>1.38</v>
      </c>
      <c r="AY2945" s="395">
        <v>1.56</v>
      </c>
      <c r="AZ2945" s="395">
        <v>1.68</v>
      </c>
      <c r="BA2945" s="395">
        <v>2.4</v>
      </c>
      <c r="BB2945" s="395">
        <v>0</v>
      </c>
      <c r="BC2945" s="395">
        <v>0</v>
      </c>
      <c r="BD2945" s="115"/>
      <c r="BE2945" s="115"/>
      <c r="BF2945" s="115">
        <v>3</v>
      </c>
      <c r="BG2945" s="115">
        <v>17</v>
      </c>
      <c r="BH2945" s="423">
        <f t="shared" si="1629"/>
        <v>29.23</v>
      </c>
      <c r="BI2945" s="417">
        <f t="shared" si="1630"/>
        <v>87.69</v>
      </c>
      <c r="BJ2945" s="115"/>
      <c r="BK2945" s="115"/>
      <c r="BQ2945" s="74" t="str">
        <f t="shared" si="1649"/>
        <v>24017.45-(16)</v>
      </c>
      <c r="BR2945" s="120" t="str">
        <f t="shared" si="1650"/>
        <v>Flanged 45 deg Branch</v>
      </c>
      <c r="BS2945" s="120">
        <f t="shared" si="1651"/>
        <v>268.40999999999997</v>
      </c>
      <c r="BU2945" s="74" t="str">
        <f t="shared" si="1652"/>
        <v>24017.45-(14)</v>
      </c>
      <c r="BV2945" s="120" t="str">
        <f t="shared" si="1653"/>
        <v>Flanged 45 deg Branch</v>
      </c>
      <c r="BW2945" s="120">
        <f t="shared" si="1654"/>
        <v>303.42</v>
      </c>
      <c r="BY2945" s="74" t="str">
        <f t="shared" si="1655"/>
        <v>24017.45-(12)</v>
      </c>
      <c r="BZ2945" s="120" t="str">
        <f t="shared" si="1656"/>
        <v>Flanged 45 deg Branch</v>
      </c>
      <c r="CA2945" s="120">
        <f t="shared" si="1657"/>
        <v>326.76</v>
      </c>
      <c r="CC2945" s="115" t="str">
        <f t="shared" si="1658"/>
        <v>24017.45-(10)</v>
      </c>
      <c r="CD2945" s="120" t="str">
        <f t="shared" si="1659"/>
        <v>Flanged 45 deg Branch</v>
      </c>
      <c r="CE2945" s="417">
        <f t="shared" si="1660"/>
        <v>466.79999999999995</v>
      </c>
      <c r="CF2945" s="115"/>
      <c r="CG2945" s="115" t="str">
        <f t="shared" si="1661"/>
        <v xml:space="preserve"> </v>
      </c>
      <c r="CH2945" s="120" t="str">
        <f t="shared" si="1662"/>
        <v xml:space="preserve"> </v>
      </c>
      <c r="CI2945" s="417" t="str">
        <f t="shared" si="1663"/>
        <v xml:space="preserve"> </v>
      </c>
      <c r="CJ2945" s="115"/>
      <c r="CK2945" s="115" t="str">
        <f t="shared" si="1664"/>
        <v xml:space="preserve"> </v>
      </c>
      <c r="CL2945" s="120" t="str">
        <f t="shared" si="1665"/>
        <v xml:space="preserve"> </v>
      </c>
      <c r="CM2945" s="417" t="str">
        <f t="shared" si="1668"/>
        <v xml:space="preserve"> </v>
      </c>
      <c r="IS2945" s="111">
        <v>158.4</v>
      </c>
    </row>
    <row r="2946" spans="2:253" s="74" customFormat="1" ht="17.100000000000001" hidden="1" customHeight="1" x14ac:dyDescent="0.25">
      <c r="B2946" s="504">
        <f>IF('Flanged Parts'!$AS$4=2,'Flanged Parts'!G21,0)</f>
        <v>0</v>
      </c>
      <c r="C2946" s="525">
        <v>24018.45</v>
      </c>
      <c r="D2946" s="526">
        <f t="shared" si="1627"/>
        <v>24018.45</v>
      </c>
      <c r="E2946" s="504" t="s">
        <v>875</v>
      </c>
      <c r="F2946" s="508" t="str">
        <f t="shared" si="1625"/>
        <v xml:space="preserve"> </v>
      </c>
      <c r="G2946" s="509" t="s">
        <v>466</v>
      </c>
      <c r="H2946" s="504" t="str">
        <f>IF('Flanged Parts'!$BB$6=1,"CS",IF('Flanged Parts'!$BB$6=2,"Glv",0))</f>
        <v>Glv</v>
      </c>
      <c r="I2946" s="1035" t="s">
        <v>888</v>
      </c>
      <c r="J2946" s="1036"/>
      <c r="K2946" s="516" t="s">
        <v>881</v>
      </c>
      <c r="L2946" s="535">
        <v>18</v>
      </c>
      <c r="M2946" s="532" t="s">
        <v>1700</v>
      </c>
      <c r="N2946" s="514">
        <f t="shared" si="1647"/>
        <v>293.82</v>
      </c>
      <c r="O2946" s="514">
        <f t="shared" si="1628"/>
        <v>0</v>
      </c>
      <c r="P2946" s="680">
        <f>'KB Duct Parts'!$AE$3</f>
        <v>0</v>
      </c>
      <c r="Q2946" s="681">
        <f t="shared" si="1639"/>
        <v>0</v>
      </c>
      <c r="R2946" s="682">
        <f t="shared" si="1640"/>
        <v>0</v>
      </c>
      <c r="S2946" s="716">
        <f t="shared" si="1648"/>
        <v>0.2</v>
      </c>
      <c r="T2946" s="679">
        <f t="shared" si="1641"/>
        <v>0</v>
      </c>
      <c r="U2946" s="679">
        <f t="shared" si="1642"/>
        <v>0</v>
      </c>
      <c r="Y2946" s="120"/>
      <c r="AD2946" s="81"/>
      <c r="AF2946" s="370">
        <v>18</v>
      </c>
      <c r="AG2946" s="374">
        <v>16</v>
      </c>
      <c r="AH2946" s="378">
        <v>14</v>
      </c>
      <c r="AI2946" s="381">
        <v>12</v>
      </c>
      <c r="AJ2946" s="386">
        <v>10</v>
      </c>
      <c r="AK2946" s="391"/>
      <c r="AL2946" s="386"/>
      <c r="AM2946" s="363">
        <f t="shared" si="1669"/>
        <v>1</v>
      </c>
      <c r="AN2946" s="578">
        <v>202.8</v>
      </c>
      <c r="AO2946" s="78">
        <f t="shared" si="1636"/>
        <v>292.03199999999998</v>
      </c>
      <c r="AP2946" s="78">
        <f t="shared" si="1631"/>
        <v>329.55</v>
      </c>
      <c r="AQ2946" s="78">
        <f t="shared" si="1632"/>
        <v>354.90000000000003</v>
      </c>
      <c r="AR2946" s="78">
        <f t="shared" si="1633"/>
        <v>486.72</v>
      </c>
      <c r="AS2946" s="78">
        <f t="shared" si="1634"/>
        <v>0</v>
      </c>
      <c r="AT2946" s="78">
        <f t="shared" si="1635"/>
        <v>0</v>
      </c>
      <c r="AU2946" s="363" t="s">
        <v>717</v>
      </c>
      <c r="AV2946" s="393"/>
      <c r="AW2946" s="395"/>
      <c r="AX2946" s="395">
        <v>1.44</v>
      </c>
      <c r="AY2946" s="395">
        <v>1.625</v>
      </c>
      <c r="AZ2946" s="395">
        <v>1.75</v>
      </c>
      <c r="BA2946" s="395">
        <v>2.4</v>
      </c>
      <c r="BB2946" s="395">
        <v>0</v>
      </c>
      <c r="BC2946" s="395">
        <v>0</v>
      </c>
      <c r="BD2946" s="115"/>
      <c r="BE2946" s="115"/>
      <c r="BF2946" s="115">
        <v>3</v>
      </c>
      <c r="BG2946" s="115">
        <v>18</v>
      </c>
      <c r="BH2946" s="423">
        <f t="shared" si="1629"/>
        <v>30.34</v>
      </c>
      <c r="BI2946" s="417">
        <f t="shared" si="1630"/>
        <v>91.02</v>
      </c>
      <c r="BJ2946" s="115"/>
      <c r="BK2946" s="115"/>
      <c r="BQ2946" s="74" t="str">
        <f t="shared" si="1649"/>
        <v>24018.45-(16)</v>
      </c>
      <c r="BR2946" s="120" t="str">
        <f t="shared" si="1650"/>
        <v>Flanged 45 deg Branch</v>
      </c>
      <c r="BS2946" s="120">
        <f t="shared" si="1651"/>
        <v>292.03199999999998</v>
      </c>
      <c r="BU2946" s="74" t="str">
        <f t="shared" si="1652"/>
        <v>24018.45-(14)</v>
      </c>
      <c r="BV2946" s="120" t="str">
        <f t="shared" si="1653"/>
        <v>Flanged 45 deg Branch</v>
      </c>
      <c r="BW2946" s="120">
        <f t="shared" si="1654"/>
        <v>329.55</v>
      </c>
      <c r="BY2946" s="74" t="str">
        <f t="shared" si="1655"/>
        <v>24018.45-(12)</v>
      </c>
      <c r="BZ2946" s="120" t="str">
        <f t="shared" si="1656"/>
        <v>Flanged 45 deg Branch</v>
      </c>
      <c r="CA2946" s="120">
        <f t="shared" si="1657"/>
        <v>354.90000000000003</v>
      </c>
      <c r="CC2946" s="115" t="str">
        <f t="shared" si="1658"/>
        <v>24018.45-(10)</v>
      </c>
      <c r="CD2946" s="120" t="str">
        <f t="shared" si="1659"/>
        <v>Flanged 45 deg Branch</v>
      </c>
      <c r="CE2946" s="417">
        <f t="shared" si="1660"/>
        <v>486.72</v>
      </c>
      <c r="CF2946" s="115"/>
      <c r="CG2946" s="115" t="str">
        <f t="shared" si="1661"/>
        <v xml:space="preserve"> </v>
      </c>
      <c r="CH2946" s="120" t="str">
        <f t="shared" si="1662"/>
        <v xml:space="preserve"> </v>
      </c>
      <c r="CI2946" s="417" t="str">
        <f t="shared" si="1663"/>
        <v xml:space="preserve"> </v>
      </c>
      <c r="CJ2946" s="115"/>
      <c r="CK2946" s="115" t="str">
        <f t="shared" si="1664"/>
        <v xml:space="preserve"> </v>
      </c>
      <c r="CL2946" s="120" t="str">
        <f t="shared" si="1665"/>
        <v xml:space="preserve"> </v>
      </c>
      <c r="CM2946" s="417" t="str">
        <f t="shared" si="1668"/>
        <v xml:space="preserve"> </v>
      </c>
      <c r="IS2946" s="111">
        <v>164.9</v>
      </c>
    </row>
    <row r="2947" spans="2:253" s="74" customFormat="1" ht="17.100000000000001" hidden="1" customHeight="1" x14ac:dyDescent="0.25">
      <c r="B2947" s="504">
        <f>IF('Flanged Parts'!$AS$4=2,'Flanged Parts'!G22,0)</f>
        <v>0</v>
      </c>
      <c r="C2947" s="525">
        <v>24019.45</v>
      </c>
      <c r="D2947" s="526">
        <f t="shared" si="1627"/>
        <v>24019.45</v>
      </c>
      <c r="E2947" s="504" t="s">
        <v>876</v>
      </c>
      <c r="F2947" s="508" t="str">
        <f t="shared" ref="F2947:F3050" si="1670">IF(AM2947&gt;1,"Non-Std"," ")</f>
        <v xml:space="preserve"> </v>
      </c>
      <c r="G2947" s="509" t="s">
        <v>466</v>
      </c>
      <c r="H2947" s="504" t="str">
        <f>IF('Flanged Parts'!$BB$6=1,"CS",IF('Flanged Parts'!$BB$6=2,"Glv",0))</f>
        <v>Glv</v>
      </c>
      <c r="I2947" s="1035" t="s">
        <v>888</v>
      </c>
      <c r="J2947" s="1036"/>
      <c r="K2947" s="516" t="s">
        <v>881</v>
      </c>
      <c r="L2947" s="535">
        <v>18</v>
      </c>
      <c r="M2947" s="532" t="s">
        <v>1700</v>
      </c>
      <c r="N2947" s="514">
        <f t="shared" si="1647"/>
        <v>315.48</v>
      </c>
      <c r="O2947" s="514">
        <f t="shared" si="1628"/>
        <v>0</v>
      </c>
      <c r="P2947" s="680">
        <f>'KB Duct Parts'!$AE$3</f>
        <v>0</v>
      </c>
      <c r="Q2947" s="681">
        <f t="shared" si="1639"/>
        <v>0</v>
      </c>
      <c r="R2947" s="682">
        <f t="shared" si="1640"/>
        <v>0</v>
      </c>
      <c r="S2947" s="716">
        <f t="shared" si="1648"/>
        <v>0.2</v>
      </c>
      <c r="T2947" s="679">
        <f t="shared" si="1641"/>
        <v>0</v>
      </c>
      <c r="U2947" s="679">
        <f t="shared" si="1642"/>
        <v>0</v>
      </c>
      <c r="Y2947" s="120"/>
      <c r="AD2947" s="81"/>
      <c r="AF2947" s="370">
        <v>18</v>
      </c>
      <c r="AG2947" s="374">
        <v>16</v>
      </c>
      <c r="AH2947" s="378">
        <v>14</v>
      </c>
      <c r="AI2947" s="381">
        <v>12</v>
      </c>
      <c r="AJ2947" s="386">
        <v>10</v>
      </c>
      <c r="AK2947" s="391"/>
      <c r="AL2947" s="386"/>
      <c r="AM2947" s="363">
        <f t="shared" si="1669"/>
        <v>1</v>
      </c>
      <c r="AN2947" s="578">
        <v>223.5</v>
      </c>
      <c r="AO2947" s="78">
        <f t="shared" si="1636"/>
        <v>321.83999999999997</v>
      </c>
      <c r="AP2947" s="78">
        <f t="shared" si="1631"/>
        <v>363.1875</v>
      </c>
      <c r="AQ2947" s="78">
        <f t="shared" si="1632"/>
        <v>391.125</v>
      </c>
      <c r="AR2947" s="78">
        <f t="shared" si="1633"/>
        <v>670.5</v>
      </c>
      <c r="AS2947" s="78">
        <f t="shared" si="1634"/>
        <v>0</v>
      </c>
      <c r="AT2947" s="78">
        <f t="shared" si="1635"/>
        <v>0</v>
      </c>
      <c r="AU2947" s="363" t="s">
        <v>717</v>
      </c>
      <c r="AV2947" s="393"/>
      <c r="AW2947" s="395"/>
      <c r="AX2947" s="395">
        <v>1.44</v>
      </c>
      <c r="AY2947" s="395">
        <v>1.625</v>
      </c>
      <c r="AZ2947" s="395">
        <v>1.75</v>
      </c>
      <c r="BA2947" s="395">
        <v>3</v>
      </c>
      <c r="BB2947" s="395">
        <v>0</v>
      </c>
      <c r="BC2947" s="395">
        <v>0</v>
      </c>
      <c r="BD2947" s="115"/>
      <c r="BE2947" s="115"/>
      <c r="BF2947" s="115">
        <v>3</v>
      </c>
      <c r="BG2947" s="115">
        <v>19</v>
      </c>
      <c r="BH2947" s="423">
        <f t="shared" si="1629"/>
        <v>30.66</v>
      </c>
      <c r="BI2947" s="417">
        <f t="shared" si="1630"/>
        <v>91.98</v>
      </c>
      <c r="BJ2947" s="115"/>
      <c r="BK2947" s="115"/>
      <c r="BQ2947" s="74" t="str">
        <f t="shared" si="1649"/>
        <v>24019.45-(16)</v>
      </c>
      <c r="BR2947" s="120" t="str">
        <f t="shared" si="1650"/>
        <v>Flanged 45 deg Branch</v>
      </c>
      <c r="BS2947" s="120">
        <f t="shared" si="1651"/>
        <v>321.83999999999997</v>
      </c>
      <c r="BU2947" s="74" t="str">
        <f t="shared" si="1652"/>
        <v>24019.45-(14)</v>
      </c>
      <c r="BV2947" s="120" t="str">
        <f t="shared" si="1653"/>
        <v>Flanged 45 deg Branch</v>
      </c>
      <c r="BW2947" s="120">
        <f t="shared" si="1654"/>
        <v>363.1875</v>
      </c>
      <c r="BY2947" s="74" t="str">
        <f t="shared" si="1655"/>
        <v>24019.45-(12)</v>
      </c>
      <c r="BZ2947" s="120" t="str">
        <f t="shared" si="1656"/>
        <v>Flanged 45 deg Branch</v>
      </c>
      <c r="CA2947" s="120">
        <f t="shared" si="1657"/>
        <v>391.125</v>
      </c>
      <c r="CC2947" s="115" t="str">
        <f t="shared" si="1658"/>
        <v>24019.45-(10)</v>
      </c>
      <c r="CD2947" s="120" t="str">
        <f t="shared" si="1659"/>
        <v>Flanged 45 deg Branch</v>
      </c>
      <c r="CE2947" s="417">
        <f t="shared" si="1660"/>
        <v>670.5</v>
      </c>
      <c r="CF2947" s="115"/>
      <c r="CG2947" s="115" t="str">
        <f t="shared" si="1661"/>
        <v xml:space="preserve"> </v>
      </c>
      <c r="CH2947" s="120" t="str">
        <f t="shared" si="1662"/>
        <v xml:space="preserve"> </v>
      </c>
      <c r="CI2947" s="417" t="str">
        <f t="shared" si="1663"/>
        <v xml:space="preserve"> </v>
      </c>
      <c r="CJ2947" s="115"/>
      <c r="CK2947" s="115" t="str">
        <f t="shared" si="1664"/>
        <v xml:space="preserve"> </v>
      </c>
      <c r="CL2947" s="120" t="str">
        <f t="shared" si="1665"/>
        <v xml:space="preserve"> </v>
      </c>
      <c r="CM2947" s="417" t="str">
        <f t="shared" si="1668"/>
        <v xml:space="preserve"> </v>
      </c>
      <c r="IS2947" s="111">
        <v>178.6</v>
      </c>
    </row>
    <row r="2948" spans="2:253" s="74" customFormat="1" ht="17.100000000000001" hidden="1" customHeight="1" x14ac:dyDescent="0.25">
      <c r="B2948" s="504">
        <f>IF('Flanged Parts'!$AS$4=2,'Flanged Parts'!G23,0)</f>
        <v>0</v>
      </c>
      <c r="C2948" s="525">
        <v>24020.45</v>
      </c>
      <c r="D2948" s="526">
        <f t="shared" si="1627"/>
        <v>24020.45</v>
      </c>
      <c r="E2948" s="504" t="s">
        <v>877</v>
      </c>
      <c r="F2948" s="508" t="str">
        <f t="shared" si="1670"/>
        <v xml:space="preserve"> </v>
      </c>
      <c r="G2948" s="509" t="s">
        <v>466</v>
      </c>
      <c r="H2948" s="504" t="str">
        <f>IF('Flanged Parts'!$BB$6=1,"CS",IF('Flanged Parts'!$BB$6=2,"Glv",0))</f>
        <v>Glv</v>
      </c>
      <c r="I2948" s="1035" t="s">
        <v>888</v>
      </c>
      <c r="J2948" s="1036"/>
      <c r="K2948" s="516" t="s">
        <v>881</v>
      </c>
      <c r="L2948" s="535">
        <v>18</v>
      </c>
      <c r="M2948" s="532" t="s">
        <v>1700</v>
      </c>
      <c r="N2948" s="514">
        <f t="shared" si="1647"/>
        <v>345.09000000000003</v>
      </c>
      <c r="O2948" s="514">
        <f t="shared" si="1628"/>
        <v>0</v>
      </c>
      <c r="P2948" s="680">
        <f>'KB Duct Parts'!$AE$3</f>
        <v>0</v>
      </c>
      <c r="Q2948" s="681">
        <f t="shared" si="1639"/>
        <v>0</v>
      </c>
      <c r="R2948" s="682">
        <f t="shared" si="1640"/>
        <v>0</v>
      </c>
      <c r="S2948" s="716">
        <f t="shared" si="1648"/>
        <v>0.2</v>
      </c>
      <c r="T2948" s="679">
        <f t="shared" si="1641"/>
        <v>0</v>
      </c>
      <c r="U2948" s="679">
        <f t="shared" si="1642"/>
        <v>0</v>
      </c>
      <c r="Y2948" s="120"/>
      <c r="AD2948" s="81"/>
      <c r="AF2948" s="370">
        <v>18</v>
      </c>
      <c r="AG2948" s="374">
        <v>16</v>
      </c>
      <c r="AH2948" s="378">
        <v>14</v>
      </c>
      <c r="AI2948" s="381">
        <v>12</v>
      </c>
      <c r="AJ2948" s="386">
        <v>10</v>
      </c>
      <c r="AK2948" s="391"/>
      <c r="AL2948" s="386"/>
      <c r="AM2948" s="363">
        <f t="shared" si="1669"/>
        <v>1</v>
      </c>
      <c r="AN2948" s="578">
        <v>244.5</v>
      </c>
      <c r="AO2948" s="78">
        <f t="shared" si="1636"/>
        <v>352.08</v>
      </c>
      <c r="AP2948" s="78">
        <f t="shared" si="1631"/>
        <v>397.3125</v>
      </c>
      <c r="AQ2948" s="78">
        <f t="shared" si="1632"/>
        <v>427.875</v>
      </c>
      <c r="AR2948" s="78">
        <f t="shared" si="1633"/>
        <v>586.79999999999995</v>
      </c>
      <c r="AS2948" s="78">
        <f t="shared" si="1634"/>
        <v>0</v>
      </c>
      <c r="AT2948" s="78">
        <f t="shared" si="1635"/>
        <v>0</v>
      </c>
      <c r="AU2948" s="363" t="s">
        <v>717</v>
      </c>
      <c r="AV2948" s="393"/>
      <c r="AW2948" s="395"/>
      <c r="AX2948" s="395">
        <v>1.44</v>
      </c>
      <c r="AY2948" s="395">
        <v>1.625</v>
      </c>
      <c r="AZ2948" s="395">
        <v>1.75</v>
      </c>
      <c r="BA2948" s="395">
        <v>2.4</v>
      </c>
      <c r="BB2948" s="395">
        <v>0</v>
      </c>
      <c r="BC2948" s="395">
        <v>0</v>
      </c>
      <c r="BD2948" s="115"/>
      <c r="BE2948" s="115"/>
      <c r="BF2948" s="115">
        <v>3</v>
      </c>
      <c r="BG2948" s="115">
        <v>20</v>
      </c>
      <c r="BH2948" s="423">
        <f t="shared" si="1629"/>
        <v>33.53</v>
      </c>
      <c r="BI2948" s="417">
        <f t="shared" si="1630"/>
        <v>100.59</v>
      </c>
      <c r="BJ2948" s="115"/>
      <c r="BK2948" s="115"/>
      <c r="BQ2948" s="74" t="str">
        <f t="shared" si="1649"/>
        <v>24020.45-(16)</v>
      </c>
      <c r="BR2948" s="120" t="str">
        <f t="shared" si="1650"/>
        <v>Flanged 45 deg Branch</v>
      </c>
      <c r="BS2948" s="120">
        <f t="shared" si="1651"/>
        <v>352.08</v>
      </c>
      <c r="BU2948" s="74" t="str">
        <f t="shared" si="1652"/>
        <v>24020.45-(14)</v>
      </c>
      <c r="BV2948" s="120" t="str">
        <f t="shared" si="1653"/>
        <v>Flanged 45 deg Branch</v>
      </c>
      <c r="BW2948" s="120">
        <f t="shared" si="1654"/>
        <v>397.3125</v>
      </c>
      <c r="BY2948" s="74" t="str">
        <f t="shared" si="1655"/>
        <v>24020.45-(12)</v>
      </c>
      <c r="BZ2948" s="120" t="str">
        <f t="shared" si="1656"/>
        <v>Flanged 45 deg Branch</v>
      </c>
      <c r="CA2948" s="120">
        <f t="shared" si="1657"/>
        <v>427.875</v>
      </c>
      <c r="CC2948" s="115" t="str">
        <f t="shared" si="1658"/>
        <v>24020.45-(10)</v>
      </c>
      <c r="CD2948" s="120" t="str">
        <f t="shared" si="1659"/>
        <v>Flanged 45 deg Branch</v>
      </c>
      <c r="CE2948" s="417">
        <f t="shared" si="1660"/>
        <v>586.79999999999995</v>
      </c>
      <c r="CF2948" s="115"/>
      <c r="CG2948" s="115" t="str">
        <f t="shared" si="1661"/>
        <v xml:space="preserve"> </v>
      </c>
      <c r="CH2948" s="120" t="str">
        <f t="shared" si="1662"/>
        <v xml:space="preserve"> </v>
      </c>
      <c r="CI2948" s="417" t="str">
        <f t="shared" si="1663"/>
        <v xml:space="preserve"> </v>
      </c>
      <c r="CJ2948" s="115"/>
      <c r="CK2948" s="115" t="str">
        <f t="shared" si="1664"/>
        <v xml:space="preserve"> </v>
      </c>
      <c r="CL2948" s="120" t="str">
        <f t="shared" si="1665"/>
        <v xml:space="preserve"> </v>
      </c>
      <c r="CM2948" s="417" t="str">
        <f t="shared" si="1668"/>
        <v xml:space="preserve"> </v>
      </c>
      <c r="IS2948" s="111">
        <v>192.7</v>
      </c>
    </row>
    <row r="2949" spans="2:253" s="74" customFormat="1" ht="17.100000000000001" hidden="1" customHeight="1" x14ac:dyDescent="0.25">
      <c r="B2949" s="504">
        <f>IF('Flanged Parts'!$AS$4=2,'Flanged Parts'!G24,0)</f>
        <v>0</v>
      </c>
      <c r="C2949" s="525">
        <v>24022.45</v>
      </c>
      <c r="D2949" s="526">
        <f t="shared" si="1627"/>
        <v>24022.45</v>
      </c>
      <c r="E2949" s="504" t="s">
        <v>878</v>
      </c>
      <c r="F2949" s="508" t="str">
        <f t="shared" si="1670"/>
        <v xml:space="preserve"> </v>
      </c>
      <c r="G2949" s="509" t="s">
        <v>466</v>
      </c>
      <c r="H2949" s="504" t="str">
        <f>IF('Flanged Parts'!$BB$6=1,"CS",IF('Flanged Parts'!$BB$6=2,"Glv",0))</f>
        <v>Glv</v>
      </c>
      <c r="I2949" s="1035" t="s">
        <v>888</v>
      </c>
      <c r="J2949" s="1036"/>
      <c r="K2949" s="516" t="s">
        <v>881</v>
      </c>
      <c r="L2949" s="535">
        <v>18</v>
      </c>
      <c r="M2949" s="532" t="s">
        <v>1700</v>
      </c>
      <c r="N2949" s="514">
        <f t="shared" si="1647"/>
        <v>422.98</v>
      </c>
      <c r="O2949" s="514">
        <f t="shared" si="1628"/>
        <v>0</v>
      </c>
      <c r="P2949" s="680">
        <f>'KB Duct Parts'!$AE$3</f>
        <v>0</v>
      </c>
      <c r="Q2949" s="681">
        <f t="shared" si="1639"/>
        <v>0</v>
      </c>
      <c r="R2949" s="682">
        <f t="shared" si="1640"/>
        <v>0</v>
      </c>
      <c r="S2949" s="716">
        <f t="shared" si="1648"/>
        <v>0.2</v>
      </c>
      <c r="T2949" s="679">
        <f t="shared" si="1641"/>
        <v>0</v>
      </c>
      <c r="U2949" s="679">
        <f t="shared" si="1642"/>
        <v>0</v>
      </c>
      <c r="Y2949" s="120"/>
      <c r="AD2949" s="81"/>
      <c r="AF2949" s="370">
        <v>18</v>
      </c>
      <c r="AG2949" s="374">
        <v>16</v>
      </c>
      <c r="AH2949" s="378">
        <v>14</v>
      </c>
      <c r="AI2949" s="381">
        <v>12</v>
      </c>
      <c r="AJ2949" s="386">
        <v>10</v>
      </c>
      <c r="AK2949" s="391"/>
      <c r="AL2949" s="386"/>
      <c r="AM2949" s="363">
        <f t="shared" si="1669"/>
        <v>1</v>
      </c>
      <c r="AN2949" s="578">
        <v>307</v>
      </c>
      <c r="AO2949" s="78">
        <f t="shared" si="1636"/>
        <v>442.08</v>
      </c>
      <c r="AP2949" s="78">
        <f t="shared" si="1631"/>
        <v>498.875</v>
      </c>
      <c r="AQ2949" s="78">
        <f t="shared" si="1632"/>
        <v>537.25</v>
      </c>
      <c r="AR2949" s="78">
        <f t="shared" si="1633"/>
        <v>921</v>
      </c>
      <c r="AS2949" s="78">
        <f t="shared" si="1634"/>
        <v>0</v>
      </c>
      <c r="AT2949" s="78">
        <f t="shared" si="1635"/>
        <v>0</v>
      </c>
      <c r="AU2949" s="363" t="s">
        <v>717</v>
      </c>
      <c r="AV2949" s="393"/>
      <c r="AW2949" s="395"/>
      <c r="AX2949" s="395">
        <v>1.44</v>
      </c>
      <c r="AY2949" s="395">
        <v>1.625</v>
      </c>
      <c r="AZ2949" s="395">
        <v>1.75</v>
      </c>
      <c r="BA2949" s="395">
        <v>3</v>
      </c>
      <c r="BB2949" s="395">
        <v>0</v>
      </c>
      <c r="BC2949" s="395">
        <v>0</v>
      </c>
      <c r="BD2949" s="115"/>
      <c r="BE2949" s="115"/>
      <c r="BF2949" s="115">
        <v>3</v>
      </c>
      <c r="BG2949" s="115">
        <v>22</v>
      </c>
      <c r="BH2949" s="423">
        <f t="shared" si="1629"/>
        <v>38.659999999999997</v>
      </c>
      <c r="BI2949" s="417">
        <f t="shared" si="1630"/>
        <v>115.97999999999999</v>
      </c>
      <c r="BJ2949" s="115"/>
      <c r="BK2949" s="115"/>
      <c r="BQ2949" s="74" t="str">
        <f t="shared" si="1649"/>
        <v>24022.45-(16)</v>
      </c>
      <c r="BR2949" s="120" t="str">
        <f t="shared" si="1650"/>
        <v>Flanged 45 deg Branch</v>
      </c>
      <c r="BS2949" s="120">
        <f t="shared" si="1651"/>
        <v>442.08</v>
      </c>
      <c r="BU2949" s="74" t="str">
        <f t="shared" si="1652"/>
        <v>24022.45-(14)</v>
      </c>
      <c r="BV2949" s="120" t="str">
        <f t="shared" si="1653"/>
        <v>Flanged 45 deg Branch</v>
      </c>
      <c r="BW2949" s="120">
        <f t="shared" si="1654"/>
        <v>498.875</v>
      </c>
      <c r="BY2949" s="74" t="str">
        <f t="shared" si="1655"/>
        <v>24022.45-(12)</v>
      </c>
      <c r="BZ2949" s="120" t="str">
        <f t="shared" si="1656"/>
        <v>Flanged 45 deg Branch</v>
      </c>
      <c r="CA2949" s="120">
        <f t="shared" si="1657"/>
        <v>537.25</v>
      </c>
      <c r="CC2949" s="115" t="str">
        <f t="shared" si="1658"/>
        <v>24022.45-(10)</v>
      </c>
      <c r="CD2949" s="120" t="str">
        <f t="shared" si="1659"/>
        <v>Flanged 45 deg Branch</v>
      </c>
      <c r="CE2949" s="417">
        <f t="shared" si="1660"/>
        <v>921</v>
      </c>
      <c r="CF2949" s="115"/>
      <c r="CG2949" s="115" t="str">
        <f t="shared" si="1661"/>
        <v xml:space="preserve"> </v>
      </c>
      <c r="CH2949" s="120" t="str">
        <f t="shared" si="1662"/>
        <v xml:space="preserve"> </v>
      </c>
      <c r="CI2949" s="417" t="str">
        <f t="shared" si="1663"/>
        <v xml:space="preserve"> </v>
      </c>
      <c r="CJ2949" s="115"/>
      <c r="CK2949" s="115" t="str">
        <f t="shared" si="1664"/>
        <v xml:space="preserve"> </v>
      </c>
      <c r="CL2949" s="120" t="str">
        <f t="shared" si="1665"/>
        <v xml:space="preserve"> </v>
      </c>
      <c r="CM2949" s="417" t="str">
        <f t="shared" si="1668"/>
        <v xml:space="preserve"> </v>
      </c>
      <c r="IS2949" s="111">
        <v>233.1</v>
      </c>
    </row>
    <row r="2950" spans="2:253" s="74" customFormat="1" ht="17.100000000000001" hidden="1" customHeight="1" x14ac:dyDescent="0.25">
      <c r="B2950" s="504">
        <f>IF('Flanged Parts'!$AS$4=2,'Flanged Parts'!G25,0)</f>
        <v>0</v>
      </c>
      <c r="C2950" s="525">
        <v>24024.45</v>
      </c>
      <c r="D2950" s="526">
        <f t="shared" si="1627"/>
        <v>24024.45</v>
      </c>
      <c r="E2950" s="504" t="s">
        <v>1338</v>
      </c>
      <c r="F2950" s="508" t="str">
        <f t="shared" si="1670"/>
        <v xml:space="preserve"> </v>
      </c>
      <c r="G2950" s="509" t="s">
        <v>466</v>
      </c>
      <c r="H2950" s="504" t="str">
        <f>IF('Flanged Parts'!$BB$6=1,"CS",IF('Flanged Parts'!$BB$6=2,"Glv",0))</f>
        <v>Glv</v>
      </c>
      <c r="I2950" s="1035" t="s">
        <v>888</v>
      </c>
      <c r="J2950" s="1036"/>
      <c r="K2950" s="516" t="s">
        <v>881</v>
      </c>
      <c r="L2950" s="535">
        <v>18</v>
      </c>
      <c r="M2950" s="532" t="s">
        <v>1700</v>
      </c>
      <c r="N2950" s="514">
        <f t="shared" si="1647"/>
        <v>463.17</v>
      </c>
      <c r="O2950" s="514">
        <f t="shared" si="1628"/>
        <v>0</v>
      </c>
      <c r="P2950" s="680">
        <f>'KB Duct Parts'!$AE$3</f>
        <v>0</v>
      </c>
      <c r="Q2950" s="681">
        <f t="shared" si="1639"/>
        <v>0</v>
      </c>
      <c r="R2950" s="682">
        <f t="shared" si="1640"/>
        <v>0</v>
      </c>
      <c r="S2950" s="716">
        <f t="shared" si="1648"/>
        <v>0.2</v>
      </c>
      <c r="T2950" s="679">
        <f t="shared" si="1641"/>
        <v>0</v>
      </c>
      <c r="U2950" s="679">
        <f t="shared" si="1642"/>
        <v>0</v>
      </c>
      <c r="Y2950" s="120"/>
      <c r="AD2950" s="81"/>
      <c r="AF2950" s="370">
        <v>18</v>
      </c>
      <c r="AG2950" s="374">
        <v>16</v>
      </c>
      <c r="AH2950" s="378">
        <v>14</v>
      </c>
      <c r="AI2950" s="381">
        <v>12</v>
      </c>
      <c r="AJ2950" s="386">
        <v>10</v>
      </c>
      <c r="AK2950" s="391"/>
      <c r="AL2950" s="386"/>
      <c r="AM2950" s="363">
        <f t="shared" si="1669"/>
        <v>1</v>
      </c>
      <c r="AN2950" s="578">
        <v>340.8</v>
      </c>
      <c r="AO2950" s="78">
        <f t="shared" si="1636"/>
        <v>449.85600000000005</v>
      </c>
      <c r="AP2950" s="78">
        <f t="shared" si="1631"/>
        <v>509.49600000000004</v>
      </c>
      <c r="AQ2950" s="78">
        <f t="shared" si="1632"/>
        <v>548.6880000000001</v>
      </c>
      <c r="AR2950" s="78">
        <f t="shared" si="1633"/>
        <v>715.68000000000006</v>
      </c>
      <c r="AS2950" s="78">
        <f t="shared" si="1634"/>
        <v>0</v>
      </c>
      <c r="AT2950" s="78">
        <f t="shared" si="1635"/>
        <v>0</v>
      </c>
      <c r="AU2950" s="363" t="s">
        <v>717</v>
      </c>
      <c r="AV2950" s="393"/>
      <c r="AW2950" s="395"/>
      <c r="AX2950" s="395">
        <v>1.32</v>
      </c>
      <c r="AY2950" s="395">
        <v>1.4950000000000001</v>
      </c>
      <c r="AZ2950" s="395">
        <v>1.61</v>
      </c>
      <c r="BA2950" s="395">
        <v>2.1</v>
      </c>
      <c r="BB2950" s="395">
        <v>0</v>
      </c>
      <c r="BC2950" s="395">
        <v>0</v>
      </c>
      <c r="BD2950" s="115"/>
      <c r="BE2950" s="115"/>
      <c r="BF2950" s="115">
        <v>3</v>
      </c>
      <c r="BG2950" s="115">
        <v>24</v>
      </c>
      <c r="BH2950" s="423">
        <f t="shared" si="1629"/>
        <v>40.79</v>
      </c>
      <c r="BI2950" s="417">
        <f t="shared" si="1630"/>
        <v>122.37</v>
      </c>
      <c r="BJ2950" s="115"/>
      <c r="BK2950" s="115"/>
      <c r="BQ2950" s="74" t="str">
        <f t="shared" si="1649"/>
        <v>24024.45-(16)</v>
      </c>
      <c r="BR2950" s="120" t="str">
        <f t="shared" si="1650"/>
        <v>Flanged 45 deg Branch</v>
      </c>
      <c r="BS2950" s="120">
        <f t="shared" si="1651"/>
        <v>449.85600000000005</v>
      </c>
      <c r="BU2950" s="74" t="str">
        <f t="shared" si="1652"/>
        <v>24024.45-(14)</v>
      </c>
      <c r="BV2950" s="120" t="str">
        <f t="shared" si="1653"/>
        <v>Flanged 45 deg Branch</v>
      </c>
      <c r="BW2950" s="120">
        <f t="shared" si="1654"/>
        <v>509.49600000000004</v>
      </c>
      <c r="BY2950" s="74" t="str">
        <f t="shared" si="1655"/>
        <v>24024.45-(12)</v>
      </c>
      <c r="BZ2950" s="120" t="str">
        <f t="shared" si="1656"/>
        <v>Flanged 45 deg Branch</v>
      </c>
      <c r="CA2950" s="120">
        <f t="shared" si="1657"/>
        <v>548.6880000000001</v>
      </c>
      <c r="CC2950" s="115" t="str">
        <f t="shared" si="1658"/>
        <v>24024.45-(10)</v>
      </c>
      <c r="CD2950" s="120" t="str">
        <f t="shared" si="1659"/>
        <v>Flanged 45 deg Branch</v>
      </c>
      <c r="CE2950" s="417">
        <f t="shared" si="1660"/>
        <v>715.68000000000006</v>
      </c>
      <c r="CF2950" s="115"/>
      <c r="CG2950" s="115" t="str">
        <f t="shared" si="1661"/>
        <v xml:space="preserve"> </v>
      </c>
      <c r="CH2950" s="120" t="str">
        <f t="shared" si="1662"/>
        <v xml:space="preserve"> </v>
      </c>
      <c r="CI2950" s="417" t="str">
        <f t="shared" si="1663"/>
        <v xml:space="preserve"> </v>
      </c>
      <c r="CJ2950" s="115"/>
      <c r="CK2950" s="115" t="str">
        <f t="shared" si="1664"/>
        <v xml:space="preserve"> </v>
      </c>
      <c r="CL2950" s="120" t="str">
        <f t="shared" si="1665"/>
        <v xml:space="preserve"> </v>
      </c>
      <c r="CM2950" s="417" t="str">
        <f t="shared" si="1668"/>
        <v xml:space="preserve"> </v>
      </c>
      <c r="IS2950" s="111">
        <v>251.1</v>
      </c>
    </row>
    <row r="2951" spans="2:253" s="74" customFormat="1" ht="17.100000000000001" hidden="1" customHeight="1" x14ac:dyDescent="0.25">
      <c r="B2951" s="504">
        <f>IF('Flanged Parts'!$AS$4=2,'Flanged Parts'!G26,0)</f>
        <v>0</v>
      </c>
      <c r="C2951" s="525">
        <v>24026.45</v>
      </c>
      <c r="D2951" s="526">
        <f t="shared" si="1627"/>
        <v>24026.45</v>
      </c>
      <c r="E2951" s="504" t="s">
        <v>1339</v>
      </c>
      <c r="F2951" s="508" t="str">
        <f t="shared" si="1670"/>
        <v xml:space="preserve"> </v>
      </c>
      <c r="G2951" s="509" t="s">
        <v>466</v>
      </c>
      <c r="H2951" s="504" t="str">
        <f>IF('Flanged Parts'!$BB$6=1,"CS",IF('Flanged Parts'!$BB$6=2,"Glv",0))</f>
        <v>Glv</v>
      </c>
      <c r="I2951" s="1035" t="s">
        <v>888</v>
      </c>
      <c r="J2951" s="1036"/>
      <c r="K2951" s="516" t="s">
        <v>881</v>
      </c>
      <c r="L2951" s="535">
        <v>16</v>
      </c>
      <c r="M2951" s="532" t="s">
        <v>1700</v>
      </c>
      <c r="N2951" s="514">
        <f t="shared" si="1647"/>
        <v>664.68000000000006</v>
      </c>
      <c r="O2951" s="514">
        <f t="shared" si="1628"/>
        <v>0</v>
      </c>
      <c r="P2951" s="680">
        <f>'KB Duct Parts'!$AE$3</f>
        <v>0</v>
      </c>
      <c r="Q2951" s="681">
        <f t="shared" si="1639"/>
        <v>0</v>
      </c>
      <c r="R2951" s="682">
        <f t="shared" si="1640"/>
        <v>0</v>
      </c>
      <c r="S2951" s="716">
        <f t="shared" si="1648"/>
        <v>0.2</v>
      </c>
      <c r="T2951" s="679">
        <f t="shared" si="1641"/>
        <v>0</v>
      </c>
      <c r="U2951" s="679">
        <f t="shared" si="1642"/>
        <v>0</v>
      </c>
      <c r="Y2951" s="120"/>
      <c r="AD2951" s="81"/>
      <c r="AF2951" s="370">
        <v>16</v>
      </c>
      <c r="AG2951" s="374">
        <v>14</v>
      </c>
      <c r="AH2951" s="378">
        <v>12</v>
      </c>
      <c r="AI2951" s="381">
        <v>10</v>
      </c>
      <c r="AJ2951" s="386"/>
      <c r="AK2951" s="391"/>
      <c r="AL2951" s="386"/>
      <c r="AM2951" s="363">
        <f t="shared" si="1669"/>
        <v>1</v>
      </c>
      <c r="AN2951" s="578">
        <v>480.6</v>
      </c>
      <c r="AO2951" s="78">
        <f t="shared" si="1636"/>
        <v>565.99134396355362</v>
      </c>
      <c r="AP2951" s="78">
        <f t="shared" si="1631"/>
        <v>663.22799999999995</v>
      </c>
      <c r="AQ2951" s="78">
        <f t="shared" si="1632"/>
        <v>759.34800000000007</v>
      </c>
      <c r="AR2951" s="78">
        <f t="shared" si="1633"/>
        <v>0</v>
      </c>
      <c r="AS2951" s="78">
        <f t="shared" si="1634"/>
        <v>0</v>
      </c>
      <c r="AT2951" s="78">
        <f t="shared" si="1635"/>
        <v>0</v>
      </c>
      <c r="AU2951" s="363" t="s">
        <v>717</v>
      </c>
      <c r="AV2951" s="393"/>
      <c r="AW2951" s="395"/>
      <c r="AX2951" s="395">
        <v>1.1776765375854215</v>
      </c>
      <c r="AY2951" s="395">
        <v>1.38</v>
      </c>
      <c r="AZ2951" s="395">
        <v>1.58</v>
      </c>
      <c r="BA2951" s="395">
        <v>0</v>
      </c>
      <c r="BB2951" s="395">
        <v>0</v>
      </c>
      <c r="BC2951" s="395">
        <v>0</v>
      </c>
      <c r="BD2951" s="115"/>
      <c r="BE2951" s="115"/>
      <c r="BF2951" s="115">
        <v>3</v>
      </c>
      <c r="BG2951" s="115">
        <v>26</v>
      </c>
      <c r="BH2951" s="423">
        <f t="shared" si="1629"/>
        <v>61.36</v>
      </c>
      <c r="BI2951" s="417">
        <f t="shared" si="1630"/>
        <v>184.07999999999998</v>
      </c>
      <c r="BJ2951" s="115"/>
      <c r="BK2951" s="115"/>
      <c r="BQ2951" s="74" t="str">
        <f t="shared" si="1649"/>
        <v>24026.45-(14)</v>
      </c>
      <c r="BR2951" s="120" t="str">
        <f t="shared" si="1650"/>
        <v>Flanged 45 deg Branch</v>
      </c>
      <c r="BS2951" s="120">
        <f t="shared" si="1651"/>
        <v>565.99134396355362</v>
      </c>
      <c r="BU2951" s="74" t="str">
        <f t="shared" si="1652"/>
        <v>24026.45-(12)</v>
      </c>
      <c r="BV2951" s="120" t="str">
        <f t="shared" si="1653"/>
        <v>Flanged 45 deg Branch</v>
      </c>
      <c r="BW2951" s="120">
        <f t="shared" si="1654"/>
        <v>663.22799999999995</v>
      </c>
      <c r="BY2951" s="74" t="str">
        <f t="shared" si="1655"/>
        <v>24026.45-(10)</v>
      </c>
      <c r="BZ2951" s="120" t="str">
        <f t="shared" si="1656"/>
        <v>Flanged 45 deg Branch</v>
      </c>
      <c r="CA2951" s="120">
        <f t="shared" si="1657"/>
        <v>759.34800000000007</v>
      </c>
      <c r="CC2951" s="115" t="str">
        <f t="shared" si="1658"/>
        <v xml:space="preserve"> </v>
      </c>
      <c r="CD2951" s="120" t="str">
        <f t="shared" si="1659"/>
        <v xml:space="preserve"> </v>
      </c>
      <c r="CE2951" s="417" t="str">
        <f t="shared" si="1660"/>
        <v xml:space="preserve"> </v>
      </c>
      <c r="CF2951" s="115"/>
      <c r="CG2951" s="115" t="str">
        <f t="shared" si="1661"/>
        <v xml:space="preserve"> </v>
      </c>
      <c r="CH2951" s="120" t="str">
        <f t="shared" si="1662"/>
        <v xml:space="preserve"> </v>
      </c>
      <c r="CI2951" s="417" t="str">
        <f t="shared" si="1663"/>
        <v xml:space="preserve"> </v>
      </c>
      <c r="CJ2951" s="115"/>
      <c r="CK2951" s="115" t="str">
        <f t="shared" si="1664"/>
        <v xml:space="preserve"> </v>
      </c>
      <c r="CL2951" s="120" t="str">
        <f t="shared" si="1665"/>
        <v xml:space="preserve"> </v>
      </c>
      <c r="CM2951" s="417" t="str">
        <f t="shared" si="1668"/>
        <v xml:space="preserve"> </v>
      </c>
      <c r="IS2951" s="111">
        <v>271.89999999999998</v>
      </c>
    </row>
    <row r="2952" spans="2:253" s="74" customFormat="1" ht="17.100000000000001" hidden="1" customHeight="1" x14ac:dyDescent="0.25">
      <c r="B2952" s="504">
        <f>IF('Flanged Parts'!$AS$4=2,'Flanged Parts'!G27,0)</f>
        <v>0</v>
      </c>
      <c r="C2952" s="525">
        <v>24028.45</v>
      </c>
      <c r="D2952" s="526">
        <f t="shared" si="1627"/>
        <v>24028.45</v>
      </c>
      <c r="E2952" s="504" t="s">
        <v>1340</v>
      </c>
      <c r="F2952" s="508" t="str">
        <f t="shared" si="1670"/>
        <v xml:space="preserve"> </v>
      </c>
      <c r="G2952" s="509" t="s">
        <v>466</v>
      </c>
      <c r="H2952" s="504" t="str">
        <f>IF('Flanged Parts'!$BB$6=1,"CS",IF('Flanged Parts'!$BB$6=2,"Glv",0))</f>
        <v>Glv</v>
      </c>
      <c r="I2952" s="1035" t="s">
        <v>888</v>
      </c>
      <c r="J2952" s="1036"/>
      <c r="K2952" s="516" t="s">
        <v>881</v>
      </c>
      <c r="L2952" s="535">
        <v>16</v>
      </c>
      <c r="M2952" s="532" t="s">
        <v>1700</v>
      </c>
      <c r="N2952" s="514">
        <f t="shared" si="1647"/>
        <v>699.03</v>
      </c>
      <c r="O2952" s="514">
        <f t="shared" si="1628"/>
        <v>0</v>
      </c>
      <c r="P2952" s="680">
        <f>'KB Duct Parts'!$AE$3</f>
        <v>0</v>
      </c>
      <c r="Q2952" s="681">
        <f t="shared" si="1639"/>
        <v>0</v>
      </c>
      <c r="R2952" s="682">
        <f t="shared" si="1640"/>
        <v>0</v>
      </c>
      <c r="S2952" s="716">
        <f t="shared" si="1648"/>
        <v>0.2</v>
      </c>
      <c r="T2952" s="679">
        <f t="shared" si="1641"/>
        <v>0</v>
      </c>
      <c r="U2952" s="679">
        <f t="shared" si="1642"/>
        <v>0</v>
      </c>
      <c r="Y2952" s="120"/>
      <c r="AD2952" s="81"/>
      <c r="AF2952" s="370">
        <v>16</v>
      </c>
      <c r="AG2952" s="374">
        <v>14</v>
      </c>
      <c r="AH2952" s="378">
        <v>12</v>
      </c>
      <c r="AI2952" s="381">
        <v>10</v>
      </c>
      <c r="AJ2952" s="386"/>
      <c r="AK2952" s="391"/>
      <c r="AL2952" s="386"/>
      <c r="AM2952" s="363">
        <f t="shared" si="1669"/>
        <v>1</v>
      </c>
      <c r="AN2952" s="578">
        <v>508.8</v>
      </c>
      <c r="AO2952" s="78">
        <f t="shared" si="1636"/>
        <v>599.20182232346247</v>
      </c>
      <c r="AP2952" s="78">
        <f t="shared" si="1631"/>
        <v>702.14400000000001</v>
      </c>
      <c r="AQ2952" s="78">
        <f t="shared" si="1632"/>
        <v>803.90400000000011</v>
      </c>
      <c r="AR2952" s="78">
        <f t="shared" si="1633"/>
        <v>0</v>
      </c>
      <c r="AS2952" s="78">
        <f t="shared" si="1634"/>
        <v>0</v>
      </c>
      <c r="AT2952" s="78">
        <f t="shared" si="1635"/>
        <v>0</v>
      </c>
      <c r="AU2952" s="363" t="s">
        <v>717</v>
      </c>
      <c r="AV2952" s="393"/>
      <c r="AW2952" s="395"/>
      <c r="AX2952" s="395">
        <v>1.1776765375854215</v>
      </c>
      <c r="AY2952" s="395">
        <v>1.38</v>
      </c>
      <c r="AZ2952" s="395">
        <v>1.58</v>
      </c>
      <c r="BA2952" s="395">
        <v>0</v>
      </c>
      <c r="BB2952" s="395">
        <v>0</v>
      </c>
      <c r="BC2952" s="395">
        <v>0</v>
      </c>
      <c r="BD2952" s="115"/>
      <c r="BE2952" s="115"/>
      <c r="BF2952" s="115">
        <v>3</v>
      </c>
      <c r="BG2952" s="115">
        <v>28</v>
      </c>
      <c r="BH2952" s="423">
        <f t="shared" si="1629"/>
        <v>63.41</v>
      </c>
      <c r="BI2952" s="417">
        <f t="shared" si="1630"/>
        <v>190.23</v>
      </c>
      <c r="BJ2952" s="115"/>
      <c r="BK2952" s="115"/>
      <c r="BQ2952" s="74" t="str">
        <f t="shared" si="1649"/>
        <v>24028.45-(14)</v>
      </c>
      <c r="BR2952" s="120" t="str">
        <f t="shared" si="1650"/>
        <v>Flanged 45 deg Branch</v>
      </c>
      <c r="BS2952" s="120">
        <f t="shared" si="1651"/>
        <v>599.20182232346247</v>
      </c>
      <c r="BU2952" s="74" t="str">
        <f t="shared" si="1652"/>
        <v>24028.45-(12)</v>
      </c>
      <c r="BV2952" s="120" t="str">
        <f t="shared" si="1653"/>
        <v>Flanged 45 deg Branch</v>
      </c>
      <c r="BW2952" s="120">
        <f t="shared" si="1654"/>
        <v>702.14400000000001</v>
      </c>
      <c r="BY2952" s="74" t="str">
        <f t="shared" si="1655"/>
        <v>24028.45-(10)</v>
      </c>
      <c r="BZ2952" s="120" t="str">
        <f t="shared" si="1656"/>
        <v>Flanged 45 deg Branch</v>
      </c>
      <c r="CA2952" s="120">
        <f t="shared" si="1657"/>
        <v>803.90400000000011</v>
      </c>
      <c r="CC2952" s="115" t="str">
        <f t="shared" si="1658"/>
        <v xml:space="preserve"> </v>
      </c>
      <c r="CD2952" s="120" t="str">
        <f t="shared" si="1659"/>
        <v xml:space="preserve"> </v>
      </c>
      <c r="CE2952" s="417" t="str">
        <f t="shared" si="1660"/>
        <v xml:space="preserve"> </v>
      </c>
      <c r="CF2952" s="115"/>
      <c r="CG2952" s="115" t="str">
        <f t="shared" si="1661"/>
        <v xml:space="preserve"> </v>
      </c>
      <c r="CH2952" s="120" t="str">
        <f t="shared" si="1662"/>
        <v xml:space="preserve"> </v>
      </c>
      <c r="CI2952" s="417" t="str">
        <f t="shared" si="1663"/>
        <v xml:space="preserve"> </v>
      </c>
      <c r="CJ2952" s="115"/>
      <c r="CK2952" s="115" t="str">
        <f t="shared" si="1664"/>
        <v xml:space="preserve"> </v>
      </c>
      <c r="CL2952" s="120" t="str">
        <f t="shared" si="1665"/>
        <v xml:space="preserve"> </v>
      </c>
      <c r="CM2952" s="417" t="str">
        <f t="shared" si="1668"/>
        <v xml:space="preserve"> </v>
      </c>
      <c r="IS2952" s="111">
        <v>292.8</v>
      </c>
    </row>
    <row r="2953" spans="2:253" s="74" customFormat="1" ht="17.100000000000001" hidden="1" customHeight="1" x14ac:dyDescent="0.25">
      <c r="B2953" s="504">
        <f>IF('Flanged Parts'!$AS$4=2,'Flanged Parts'!G28,0)</f>
        <v>0</v>
      </c>
      <c r="C2953" s="525">
        <v>24030.45</v>
      </c>
      <c r="D2953" s="526">
        <f t="shared" si="1627"/>
        <v>24030.45</v>
      </c>
      <c r="E2953" s="504" t="s">
        <v>1341</v>
      </c>
      <c r="F2953" s="508" t="str">
        <f t="shared" si="1670"/>
        <v xml:space="preserve"> </v>
      </c>
      <c r="G2953" s="509" t="s">
        <v>466</v>
      </c>
      <c r="H2953" s="504" t="str">
        <f>IF('Flanged Parts'!$BB$6=1,"CS",IF('Flanged Parts'!$BB$6=2,"Glv",0))</f>
        <v>Glv</v>
      </c>
      <c r="I2953" s="1035" t="s">
        <v>888</v>
      </c>
      <c r="J2953" s="1036"/>
      <c r="K2953" s="516" t="s">
        <v>881</v>
      </c>
      <c r="L2953" s="535">
        <v>16</v>
      </c>
      <c r="M2953" s="532" t="s">
        <v>1700</v>
      </c>
      <c r="N2953" s="514">
        <f t="shared" si="1647"/>
        <v>738.07999999999993</v>
      </c>
      <c r="O2953" s="514">
        <f t="shared" si="1628"/>
        <v>0</v>
      </c>
      <c r="P2953" s="680">
        <f>'KB Duct Parts'!$AE$3</f>
        <v>0</v>
      </c>
      <c r="Q2953" s="681">
        <f t="shared" si="1639"/>
        <v>0</v>
      </c>
      <c r="R2953" s="682">
        <f t="shared" si="1640"/>
        <v>0</v>
      </c>
      <c r="S2953" s="716">
        <f t="shared" si="1648"/>
        <v>0.2</v>
      </c>
      <c r="T2953" s="679">
        <f t="shared" si="1641"/>
        <v>0</v>
      </c>
      <c r="U2953" s="679">
        <f t="shared" si="1642"/>
        <v>0</v>
      </c>
      <c r="Y2953" s="120"/>
      <c r="AD2953" s="81"/>
      <c r="AF2953" s="370">
        <v>16</v>
      </c>
      <c r="AG2953" s="374">
        <v>14</v>
      </c>
      <c r="AH2953" s="378">
        <v>12</v>
      </c>
      <c r="AI2953" s="381">
        <v>10</v>
      </c>
      <c r="AJ2953" s="386"/>
      <c r="AK2953" s="391"/>
      <c r="AL2953" s="386"/>
      <c r="AM2953" s="363">
        <f t="shared" si="1669"/>
        <v>1</v>
      </c>
      <c r="AN2953" s="578">
        <v>534.79999999999995</v>
      </c>
      <c r="AO2953" s="78">
        <f t="shared" si="1636"/>
        <v>629.82141230068339</v>
      </c>
      <c r="AP2953" s="78">
        <f t="shared" si="1631"/>
        <v>738.02399999999989</v>
      </c>
      <c r="AQ2953" s="78">
        <f t="shared" si="1632"/>
        <v>844.98399999999992</v>
      </c>
      <c r="AR2953" s="78">
        <f t="shared" si="1633"/>
        <v>0</v>
      </c>
      <c r="AS2953" s="78">
        <f t="shared" si="1634"/>
        <v>0</v>
      </c>
      <c r="AT2953" s="78">
        <f t="shared" si="1635"/>
        <v>0</v>
      </c>
      <c r="AU2953" s="363" t="s">
        <v>717</v>
      </c>
      <c r="AV2953" s="393"/>
      <c r="AW2953" s="395"/>
      <c r="AX2953" s="395">
        <v>1.1776765375854215</v>
      </c>
      <c r="AY2953" s="395">
        <v>1.38</v>
      </c>
      <c r="AZ2953" s="395">
        <v>1.58</v>
      </c>
      <c r="BA2953" s="395">
        <v>0</v>
      </c>
      <c r="BB2953" s="395">
        <v>0</v>
      </c>
      <c r="BC2953" s="395">
        <v>0</v>
      </c>
      <c r="BD2953" s="115"/>
      <c r="BE2953" s="115"/>
      <c r="BF2953" s="115">
        <v>3</v>
      </c>
      <c r="BG2953" s="115">
        <v>30</v>
      </c>
      <c r="BH2953" s="423">
        <f t="shared" si="1629"/>
        <v>67.760000000000005</v>
      </c>
      <c r="BI2953" s="417">
        <f t="shared" si="1630"/>
        <v>203.28000000000003</v>
      </c>
      <c r="BJ2953" s="115"/>
      <c r="BK2953" s="115"/>
      <c r="BQ2953" s="74" t="str">
        <f t="shared" si="1649"/>
        <v>24030.45-(14)</v>
      </c>
      <c r="BR2953" s="120" t="str">
        <f t="shared" si="1650"/>
        <v>Flanged 45 deg Branch</v>
      </c>
      <c r="BS2953" s="120">
        <f t="shared" si="1651"/>
        <v>629.82141230068339</v>
      </c>
      <c r="BU2953" s="74" t="str">
        <f t="shared" si="1652"/>
        <v>24030.45-(12)</v>
      </c>
      <c r="BV2953" s="120" t="str">
        <f t="shared" si="1653"/>
        <v>Flanged 45 deg Branch</v>
      </c>
      <c r="BW2953" s="120">
        <f t="shared" si="1654"/>
        <v>738.02399999999989</v>
      </c>
      <c r="BY2953" s="74" t="str">
        <f t="shared" si="1655"/>
        <v>24030.45-(10)</v>
      </c>
      <c r="BZ2953" s="120" t="str">
        <f t="shared" si="1656"/>
        <v>Flanged 45 deg Branch</v>
      </c>
      <c r="CA2953" s="120">
        <f t="shared" si="1657"/>
        <v>844.98399999999992</v>
      </c>
      <c r="CC2953" s="115" t="str">
        <f t="shared" si="1658"/>
        <v xml:space="preserve"> </v>
      </c>
      <c r="CD2953" s="120" t="str">
        <f t="shared" si="1659"/>
        <v xml:space="preserve"> </v>
      </c>
      <c r="CE2953" s="417" t="str">
        <f t="shared" si="1660"/>
        <v xml:space="preserve"> </v>
      </c>
      <c r="CF2953" s="115"/>
      <c r="CG2953" s="115" t="str">
        <f t="shared" si="1661"/>
        <v xml:space="preserve"> </v>
      </c>
      <c r="CH2953" s="120" t="str">
        <f t="shared" si="1662"/>
        <v xml:space="preserve"> </v>
      </c>
      <c r="CI2953" s="417" t="str">
        <f t="shared" si="1663"/>
        <v xml:space="preserve"> </v>
      </c>
      <c r="CJ2953" s="115"/>
      <c r="CK2953" s="115" t="str">
        <f t="shared" si="1664"/>
        <v xml:space="preserve"> </v>
      </c>
      <c r="CL2953" s="120" t="str">
        <f t="shared" si="1665"/>
        <v xml:space="preserve"> </v>
      </c>
      <c r="CM2953" s="417" t="str">
        <f t="shared" si="1668"/>
        <v xml:space="preserve"> </v>
      </c>
      <c r="IS2953" s="111">
        <v>313.8</v>
      </c>
    </row>
    <row r="2954" spans="2:253" s="74" customFormat="1" ht="17.100000000000001" hidden="1" customHeight="1" x14ac:dyDescent="0.25">
      <c r="B2954" s="504">
        <f>IF('Flanged Parts'!$AS$4=2,'Flanged Parts'!G29,0)</f>
        <v>0</v>
      </c>
      <c r="C2954" s="525">
        <v>24032.45</v>
      </c>
      <c r="D2954" s="526">
        <f t="shared" si="1627"/>
        <v>24032.45</v>
      </c>
      <c r="E2954" s="504" t="s">
        <v>1342</v>
      </c>
      <c r="F2954" s="508" t="str">
        <f t="shared" si="1670"/>
        <v xml:space="preserve"> </v>
      </c>
      <c r="G2954" s="509" t="s">
        <v>466</v>
      </c>
      <c r="H2954" s="504" t="str">
        <f>IF('Flanged Parts'!$BB$6=1,"CS",IF('Flanged Parts'!$BB$6=2,"Glv",0))</f>
        <v>Glv</v>
      </c>
      <c r="I2954" s="1035" t="s">
        <v>888</v>
      </c>
      <c r="J2954" s="1036"/>
      <c r="K2954" s="516" t="s">
        <v>881</v>
      </c>
      <c r="L2954" s="535">
        <v>16</v>
      </c>
      <c r="M2954" s="532" t="s">
        <v>1700</v>
      </c>
      <c r="N2954" s="514">
        <f t="shared" si="1647"/>
        <v>859.1400000000001</v>
      </c>
      <c r="O2954" s="514">
        <f t="shared" si="1628"/>
        <v>0</v>
      </c>
      <c r="P2954" s="680">
        <f>'KB Duct Parts'!$AE$3</f>
        <v>0</v>
      </c>
      <c r="Q2954" s="681">
        <f t="shared" si="1639"/>
        <v>0</v>
      </c>
      <c r="R2954" s="682">
        <f t="shared" si="1640"/>
        <v>0</v>
      </c>
      <c r="S2954" s="716">
        <f t="shared" si="1648"/>
        <v>0.2</v>
      </c>
      <c r="T2954" s="679">
        <f t="shared" si="1641"/>
        <v>0</v>
      </c>
      <c r="U2954" s="679">
        <f t="shared" si="1642"/>
        <v>0</v>
      </c>
      <c r="Y2954" s="120"/>
      <c r="AD2954" s="81"/>
      <c r="AF2954" s="370">
        <v>16</v>
      </c>
      <c r="AG2954" s="374">
        <v>14</v>
      </c>
      <c r="AH2954" s="378">
        <v>12</v>
      </c>
      <c r="AI2954" s="381">
        <v>10</v>
      </c>
      <c r="AJ2954" s="386"/>
      <c r="AK2954" s="391"/>
      <c r="AL2954" s="386"/>
      <c r="AM2954" s="363">
        <f t="shared" si="1669"/>
        <v>1</v>
      </c>
      <c r="AN2954" s="578">
        <v>633.6</v>
      </c>
      <c r="AO2954" s="78">
        <f t="shared" si="1636"/>
        <v>746.17585421412309</v>
      </c>
      <c r="AP2954" s="78">
        <f t="shared" si="1631"/>
        <v>874.36799999999994</v>
      </c>
      <c r="AQ2954" s="78">
        <f t="shared" si="1632"/>
        <v>1001.0880000000001</v>
      </c>
      <c r="AR2954" s="78">
        <f t="shared" si="1633"/>
        <v>0</v>
      </c>
      <c r="AS2954" s="78">
        <f t="shared" si="1634"/>
        <v>0</v>
      </c>
      <c r="AT2954" s="78">
        <f t="shared" si="1635"/>
        <v>0</v>
      </c>
      <c r="AU2954" s="363" t="s">
        <v>717</v>
      </c>
      <c r="AV2954" s="393"/>
      <c r="AW2954" s="395"/>
      <c r="AX2954" s="395">
        <v>1.1776765375854215</v>
      </c>
      <c r="AY2954" s="395">
        <v>1.38</v>
      </c>
      <c r="AZ2954" s="395">
        <v>1.58</v>
      </c>
      <c r="BA2954" s="395">
        <v>0</v>
      </c>
      <c r="BB2954" s="395">
        <v>0</v>
      </c>
      <c r="BC2954" s="395">
        <v>0</v>
      </c>
      <c r="BD2954" s="115"/>
      <c r="BE2954" s="115"/>
      <c r="BF2954" s="115">
        <v>3</v>
      </c>
      <c r="BG2954" s="115">
        <v>32</v>
      </c>
      <c r="BH2954" s="423">
        <f t="shared" si="1629"/>
        <v>75.180000000000007</v>
      </c>
      <c r="BI2954" s="417">
        <f t="shared" si="1630"/>
        <v>225.54000000000002</v>
      </c>
      <c r="BJ2954" s="115"/>
      <c r="BK2954" s="115"/>
      <c r="BQ2954" s="74" t="str">
        <f t="shared" si="1649"/>
        <v>24032.45-(14)</v>
      </c>
      <c r="BR2954" s="120" t="str">
        <f t="shared" si="1650"/>
        <v>Flanged 45 deg Branch</v>
      </c>
      <c r="BS2954" s="120">
        <f t="shared" si="1651"/>
        <v>746.17585421412309</v>
      </c>
      <c r="BU2954" s="74" t="str">
        <f t="shared" si="1652"/>
        <v>24032.45-(12)</v>
      </c>
      <c r="BV2954" s="120" t="str">
        <f t="shared" si="1653"/>
        <v>Flanged 45 deg Branch</v>
      </c>
      <c r="BW2954" s="120">
        <f t="shared" si="1654"/>
        <v>874.36799999999994</v>
      </c>
      <c r="BY2954" s="74" t="str">
        <f t="shared" si="1655"/>
        <v>24032.45-(10)</v>
      </c>
      <c r="BZ2954" s="120" t="str">
        <f t="shared" si="1656"/>
        <v>Flanged 45 deg Branch</v>
      </c>
      <c r="CA2954" s="120">
        <f t="shared" si="1657"/>
        <v>1001.0880000000001</v>
      </c>
      <c r="CC2954" s="115" t="str">
        <f t="shared" si="1658"/>
        <v xml:space="preserve"> </v>
      </c>
      <c r="CD2954" s="120" t="str">
        <f t="shared" si="1659"/>
        <v xml:space="preserve"> </v>
      </c>
      <c r="CE2954" s="417" t="str">
        <f t="shared" si="1660"/>
        <v xml:space="preserve"> </v>
      </c>
      <c r="CF2954" s="115"/>
      <c r="CG2954" s="115" t="str">
        <f t="shared" si="1661"/>
        <v xml:space="preserve"> </v>
      </c>
      <c r="CH2954" s="120" t="str">
        <f t="shared" si="1662"/>
        <v xml:space="preserve"> </v>
      </c>
      <c r="CI2954" s="417" t="str">
        <f t="shared" si="1663"/>
        <v xml:space="preserve"> </v>
      </c>
      <c r="CJ2954" s="115"/>
      <c r="CK2954" s="115" t="str">
        <f t="shared" si="1664"/>
        <v xml:space="preserve"> </v>
      </c>
      <c r="CL2954" s="120" t="str">
        <f t="shared" si="1665"/>
        <v xml:space="preserve"> </v>
      </c>
      <c r="CM2954" s="417" t="str">
        <f t="shared" si="1668"/>
        <v xml:space="preserve"> </v>
      </c>
      <c r="IS2954" s="111">
        <v>334.7</v>
      </c>
    </row>
    <row r="2955" spans="2:253" s="74" customFormat="1" ht="17.100000000000001" hidden="1" customHeight="1" x14ac:dyDescent="0.25">
      <c r="B2955" s="504">
        <f>IF('Flanged Parts'!$AS$4=2,'Flanged Parts'!G30,0)</f>
        <v>0</v>
      </c>
      <c r="C2955" s="525">
        <v>24034.45</v>
      </c>
      <c r="D2955" s="526">
        <f t="shared" si="1627"/>
        <v>24034.45</v>
      </c>
      <c r="E2955" s="504" t="s">
        <v>1343</v>
      </c>
      <c r="F2955" s="508" t="str">
        <f t="shared" si="1670"/>
        <v xml:space="preserve"> </v>
      </c>
      <c r="G2955" s="509" t="s">
        <v>466</v>
      </c>
      <c r="H2955" s="504" t="str">
        <f>IF('Flanged Parts'!$BB$6=1,"CS",IF('Flanged Parts'!$BB$6=2,"Glv",0))</f>
        <v>Glv</v>
      </c>
      <c r="I2955" s="1035" t="s">
        <v>888</v>
      </c>
      <c r="J2955" s="1036"/>
      <c r="K2955" s="516" t="s">
        <v>881</v>
      </c>
      <c r="L2955" s="535">
        <v>16</v>
      </c>
      <c r="M2955" s="532" t="s">
        <v>1700</v>
      </c>
      <c r="N2955" s="514">
        <f t="shared" si="1647"/>
        <v>981.06</v>
      </c>
      <c r="O2955" s="514">
        <f t="shared" si="1628"/>
        <v>0</v>
      </c>
      <c r="P2955" s="680">
        <f>'KB Duct Parts'!$AE$3</f>
        <v>0</v>
      </c>
      <c r="Q2955" s="681">
        <f t="shared" si="1639"/>
        <v>0</v>
      </c>
      <c r="R2955" s="682">
        <f t="shared" si="1640"/>
        <v>0</v>
      </c>
      <c r="S2955" s="716">
        <f t="shared" si="1648"/>
        <v>0.2</v>
      </c>
      <c r="T2955" s="679">
        <f t="shared" si="1641"/>
        <v>0</v>
      </c>
      <c r="U2955" s="679">
        <f t="shared" si="1642"/>
        <v>0</v>
      </c>
      <c r="Y2955" s="120"/>
      <c r="AD2955" s="81"/>
      <c r="AF2955" s="370">
        <v>16</v>
      </c>
      <c r="AG2955" s="374">
        <v>14</v>
      </c>
      <c r="AH2955" s="378">
        <v>12</v>
      </c>
      <c r="AI2955" s="381">
        <v>10</v>
      </c>
      <c r="AJ2955" s="386"/>
      <c r="AK2955" s="391"/>
      <c r="AL2955" s="386"/>
      <c r="AM2955" s="363">
        <f t="shared" si="1669"/>
        <v>1</v>
      </c>
      <c r="AN2955" s="578">
        <v>749.1</v>
      </c>
      <c r="AO2955" s="78">
        <f t="shared" si="1636"/>
        <v>882.19749430523927</v>
      </c>
      <c r="AP2955" s="78">
        <f t="shared" si="1631"/>
        <v>1033.758</v>
      </c>
      <c r="AQ2955" s="78">
        <f t="shared" si="1632"/>
        <v>1183.5780000000002</v>
      </c>
      <c r="AR2955" s="78">
        <f t="shared" si="1633"/>
        <v>0</v>
      </c>
      <c r="AS2955" s="78">
        <f t="shared" si="1634"/>
        <v>0</v>
      </c>
      <c r="AT2955" s="78">
        <f t="shared" si="1635"/>
        <v>0</v>
      </c>
      <c r="AU2955" s="363" t="s">
        <v>717</v>
      </c>
      <c r="AV2955" s="393"/>
      <c r="AW2955" s="395"/>
      <c r="AX2955" s="395">
        <v>1.1776765375854215</v>
      </c>
      <c r="AY2955" s="395">
        <v>1.38</v>
      </c>
      <c r="AZ2955" s="395">
        <v>1.58</v>
      </c>
      <c r="BA2955" s="395">
        <v>0</v>
      </c>
      <c r="BB2955" s="395">
        <v>0</v>
      </c>
      <c r="BC2955" s="395">
        <v>0</v>
      </c>
      <c r="BD2955" s="115"/>
      <c r="BE2955" s="115"/>
      <c r="BF2955" s="115">
        <v>3</v>
      </c>
      <c r="BG2955" s="115">
        <v>34</v>
      </c>
      <c r="BH2955" s="423">
        <f t="shared" si="1629"/>
        <v>77.319999999999993</v>
      </c>
      <c r="BI2955" s="417">
        <f t="shared" si="1630"/>
        <v>231.95999999999998</v>
      </c>
      <c r="BJ2955" s="115"/>
      <c r="BK2955" s="115"/>
      <c r="BQ2955" s="74" t="str">
        <f t="shared" si="1649"/>
        <v>24034.45-(14)</v>
      </c>
      <c r="BR2955" s="120" t="str">
        <f t="shared" si="1650"/>
        <v>Flanged 45 deg Branch</v>
      </c>
      <c r="BS2955" s="120">
        <f t="shared" si="1651"/>
        <v>882.19749430523927</v>
      </c>
      <c r="BU2955" s="74" t="str">
        <f t="shared" si="1652"/>
        <v>24034.45-(12)</v>
      </c>
      <c r="BV2955" s="120" t="str">
        <f t="shared" si="1653"/>
        <v>Flanged 45 deg Branch</v>
      </c>
      <c r="BW2955" s="120">
        <f t="shared" si="1654"/>
        <v>1033.758</v>
      </c>
      <c r="BY2955" s="74" t="str">
        <f t="shared" si="1655"/>
        <v>24034.45-(10)</v>
      </c>
      <c r="BZ2955" s="120" t="str">
        <f t="shared" si="1656"/>
        <v>Flanged 45 deg Branch</v>
      </c>
      <c r="CA2955" s="120">
        <f t="shared" si="1657"/>
        <v>1183.5780000000002</v>
      </c>
      <c r="CC2955" s="115" t="str">
        <f t="shared" si="1658"/>
        <v xml:space="preserve"> </v>
      </c>
      <c r="CD2955" s="120" t="str">
        <f t="shared" si="1659"/>
        <v xml:space="preserve"> </v>
      </c>
      <c r="CE2955" s="417" t="str">
        <f t="shared" si="1660"/>
        <v xml:space="preserve"> </v>
      </c>
      <c r="CF2955" s="115"/>
      <c r="CG2955" s="115" t="str">
        <f t="shared" si="1661"/>
        <v xml:space="preserve"> </v>
      </c>
      <c r="CH2955" s="120" t="str">
        <f t="shared" si="1662"/>
        <v xml:space="preserve"> </v>
      </c>
      <c r="CI2955" s="417" t="str">
        <f t="shared" si="1663"/>
        <v xml:space="preserve"> </v>
      </c>
      <c r="CJ2955" s="115"/>
      <c r="CK2955" s="115" t="str">
        <f t="shared" si="1664"/>
        <v xml:space="preserve"> </v>
      </c>
      <c r="CL2955" s="120" t="str">
        <f t="shared" si="1665"/>
        <v xml:space="preserve"> </v>
      </c>
      <c r="CM2955" s="417" t="str">
        <f t="shared" si="1668"/>
        <v xml:space="preserve"> </v>
      </c>
      <c r="IS2955" s="111">
        <v>355.6</v>
      </c>
    </row>
    <row r="2956" spans="2:253" s="74" customFormat="1" ht="17.100000000000001" hidden="1" customHeight="1" x14ac:dyDescent="0.25">
      <c r="B2956" s="504">
        <f>IF('Flanged Parts'!$AS$4=2,'Flanged Parts'!G31,0)</f>
        <v>0</v>
      </c>
      <c r="C2956" s="525">
        <v>24036.45</v>
      </c>
      <c r="D2956" s="526">
        <f t="shared" si="1627"/>
        <v>24036.45</v>
      </c>
      <c r="E2956" s="504" t="s">
        <v>1344</v>
      </c>
      <c r="F2956" s="508" t="str">
        <f t="shared" si="1670"/>
        <v xml:space="preserve"> </v>
      </c>
      <c r="G2956" s="509" t="s">
        <v>466</v>
      </c>
      <c r="H2956" s="504" t="str">
        <f>IF('Flanged Parts'!$BB$6=1,"CS",IF('Flanged Parts'!$BB$6=2,"Glv",0))</f>
        <v>Glv</v>
      </c>
      <c r="I2956" s="1035" t="s">
        <v>888</v>
      </c>
      <c r="J2956" s="1036"/>
      <c r="K2956" s="516" t="s">
        <v>881</v>
      </c>
      <c r="L2956" s="535">
        <v>16</v>
      </c>
      <c r="M2956" s="532" t="s">
        <v>1700</v>
      </c>
      <c r="N2956" s="514">
        <f t="shared" si="1647"/>
        <v>1087.1300000000001</v>
      </c>
      <c r="O2956" s="514">
        <f t="shared" si="1628"/>
        <v>0</v>
      </c>
      <c r="P2956" s="680">
        <f>'KB Duct Parts'!$AE$3</f>
        <v>0</v>
      </c>
      <c r="Q2956" s="681">
        <f t="shared" si="1639"/>
        <v>0</v>
      </c>
      <c r="R2956" s="682">
        <f t="shared" si="1640"/>
        <v>0</v>
      </c>
      <c r="S2956" s="716">
        <f t="shared" si="1648"/>
        <v>0.2</v>
      </c>
      <c r="T2956" s="679">
        <f t="shared" si="1641"/>
        <v>0</v>
      </c>
      <c r="U2956" s="679">
        <f t="shared" si="1642"/>
        <v>0</v>
      </c>
      <c r="Y2956" s="120"/>
      <c r="AD2956" s="81"/>
      <c r="AF2956" s="370">
        <v>16</v>
      </c>
      <c r="AG2956" s="374">
        <v>14</v>
      </c>
      <c r="AH2956" s="378">
        <v>12</v>
      </c>
      <c r="AI2956" s="381">
        <v>10</v>
      </c>
      <c r="AJ2956" s="386"/>
      <c r="AK2956" s="391"/>
      <c r="AL2956" s="386"/>
      <c r="AM2956" s="363">
        <f t="shared" si="1669"/>
        <v>1</v>
      </c>
      <c r="AN2956" s="578">
        <v>839.6</v>
      </c>
      <c r="AO2956" s="78">
        <f t="shared" si="1636"/>
        <v>988.77722095671993</v>
      </c>
      <c r="AP2956" s="78">
        <f t="shared" si="1631"/>
        <v>1158.6479999999999</v>
      </c>
      <c r="AQ2956" s="78">
        <f t="shared" si="1632"/>
        <v>1326.568</v>
      </c>
      <c r="AR2956" s="78">
        <f t="shared" si="1633"/>
        <v>0</v>
      </c>
      <c r="AS2956" s="78">
        <f t="shared" si="1634"/>
        <v>0</v>
      </c>
      <c r="AT2956" s="78">
        <f t="shared" si="1635"/>
        <v>0</v>
      </c>
      <c r="AU2956" s="363" t="s">
        <v>717</v>
      </c>
      <c r="AV2956" s="393"/>
      <c r="AW2956" s="395"/>
      <c r="AX2956" s="395">
        <v>1.1776765375854215</v>
      </c>
      <c r="AY2956" s="395">
        <v>1.38</v>
      </c>
      <c r="AZ2956" s="395">
        <v>1.58</v>
      </c>
      <c r="BA2956" s="395">
        <v>0</v>
      </c>
      <c r="BB2956" s="395">
        <v>0</v>
      </c>
      <c r="BC2956" s="395">
        <v>0</v>
      </c>
      <c r="BD2956" s="115"/>
      <c r="BE2956" s="115"/>
      <c r="BF2956" s="115">
        <v>3</v>
      </c>
      <c r="BG2956" s="115">
        <v>36</v>
      </c>
      <c r="BH2956" s="423">
        <f t="shared" si="1629"/>
        <v>82.51</v>
      </c>
      <c r="BI2956" s="417">
        <f t="shared" si="1630"/>
        <v>247.53000000000003</v>
      </c>
      <c r="BJ2956" s="115"/>
      <c r="BK2956" s="115"/>
      <c r="BQ2956" s="74" t="str">
        <f t="shared" si="1649"/>
        <v>24036.45-(14)</v>
      </c>
      <c r="BR2956" s="120" t="str">
        <f t="shared" si="1650"/>
        <v>Flanged 45 deg Branch</v>
      </c>
      <c r="BS2956" s="120">
        <f t="shared" si="1651"/>
        <v>988.77722095671993</v>
      </c>
      <c r="BU2956" s="74" t="str">
        <f t="shared" si="1652"/>
        <v>24036.45-(12)</v>
      </c>
      <c r="BV2956" s="120" t="str">
        <f t="shared" si="1653"/>
        <v>Flanged 45 deg Branch</v>
      </c>
      <c r="BW2956" s="120">
        <f t="shared" si="1654"/>
        <v>1158.6479999999999</v>
      </c>
      <c r="BY2956" s="74" t="str">
        <f t="shared" si="1655"/>
        <v>24036.45-(10)</v>
      </c>
      <c r="BZ2956" s="120" t="str">
        <f t="shared" si="1656"/>
        <v>Flanged 45 deg Branch</v>
      </c>
      <c r="CA2956" s="120">
        <f t="shared" si="1657"/>
        <v>1326.568</v>
      </c>
      <c r="CC2956" s="115" t="str">
        <f t="shared" si="1658"/>
        <v xml:space="preserve"> </v>
      </c>
      <c r="CD2956" s="120" t="str">
        <f t="shared" si="1659"/>
        <v xml:space="preserve"> </v>
      </c>
      <c r="CE2956" s="417" t="str">
        <f t="shared" si="1660"/>
        <v xml:space="preserve"> </v>
      </c>
      <c r="CF2956" s="115"/>
      <c r="CG2956" s="115" t="str">
        <f t="shared" si="1661"/>
        <v xml:space="preserve"> </v>
      </c>
      <c r="CH2956" s="120" t="str">
        <f t="shared" si="1662"/>
        <v xml:space="preserve"> </v>
      </c>
      <c r="CI2956" s="417" t="str">
        <f t="shared" si="1663"/>
        <v xml:space="preserve"> </v>
      </c>
      <c r="CJ2956" s="115"/>
      <c r="CK2956" s="115" t="str">
        <f t="shared" si="1664"/>
        <v xml:space="preserve"> </v>
      </c>
      <c r="CL2956" s="120" t="str">
        <f t="shared" si="1665"/>
        <v xml:space="preserve"> </v>
      </c>
      <c r="CM2956" s="417" t="str">
        <f t="shared" si="1668"/>
        <v xml:space="preserve"> </v>
      </c>
      <c r="IS2956" s="111">
        <v>376.5</v>
      </c>
    </row>
    <row r="2957" spans="2:253" s="74" customFormat="1" ht="17.100000000000001" hidden="1" customHeight="1" x14ac:dyDescent="0.25">
      <c r="B2957" s="504">
        <f>IF('Flanged Parts'!$AS$4=2,'Flanged Parts'!G32,0)</f>
        <v>0</v>
      </c>
      <c r="C2957" s="525">
        <v>24038.45</v>
      </c>
      <c r="D2957" s="526">
        <f t="shared" si="1627"/>
        <v>24038.45</v>
      </c>
      <c r="E2957" s="504" t="s">
        <v>1345</v>
      </c>
      <c r="F2957" s="508" t="str">
        <f t="shared" si="1670"/>
        <v xml:space="preserve"> </v>
      </c>
      <c r="G2957" s="509" t="s">
        <v>466</v>
      </c>
      <c r="H2957" s="504" t="str">
        <f>IF('Flanged Parts'!$BB$6=1,"CS",IF('Flanged Parts'!$BB$6=2,"Glv",0))</f>
        <v>Glv</v>
      </c>
      <c r="I2957" s="1035" t="s">
        <v>888</v>
      </c>
      <c r="J2957" s="1036"/>
      <c r="K2957" s="516" t="s">
        <v>881</v>
      </c>
      <c r="L2957" s="535">
        <v>16</v>
      </c>
      <c r="M2957" s="532" t="s">
        <v>1700</v>
      </c>
      <c r="N2957" s="514">
        <f t="shared" si="1647"/>
        <v>1493.19</v>
      </c>
      <c r="O2957" s="514">
        <f t="shared" si="1628"/>
        <v>0</v>
      </c>
      <c r="P2957" s="680">
        <f>'KB Duct Parts'!$AE$3</f>
        <v>0</v>
      </c>
      <c r="Q2957" s="681">
        <f t="shared" si="1639"/>
        <v>0</v>
      </c>
      <c r="R2957" s="682">
        <f t="shared" si="1640"/>
        <v>0</v>
      </c>
      <c r="S2957" s="716">
        <f t="shared" si="1648"/>
        <v>0.2</v>
      </c>
      <c r="T2957" s="679">
        <f t="shared" si="1641"/>
        <v>0</v>
      </c>
      <c r="U2957" s="679">
        <f t="shared" si="1642"/>
        <v>0</v>
      </c>
      <c r="Y2957" s="120"/>
      <c r="AD2957" s="81"/>
      <c r="AF2957" s="370">
        <v>16</v>
      </c>
      <c r="AG2957" s="374">
        <v>14</v>
      </c>
      <c r="AH2957" s="378">
        <v>12</v>
      </c>
      <c r="AI2957" s="381">
        <v>10</v>
      </c>
      <c r="AJ2957" s="386"/>
      <c r="AK2957" s="391"/>
      <c r="AL2957" s="386"/>
      <c r="AM2957" s="363">
        <f t="shared" si="1669"/>
        <v>1</v>
      </c>
      <c r="AN2957" s="578">
        <v>1236</v>
      </c>
      <c r="AO2957" s="78">
        <f t="shared" si="1636"/>
        <v>1455.608200455581</v>
      </c>
      <c r="AP2957" s="78">
        <f t="shared" si="1631"/>
        <v>1705.6799999999998</v>
      </c>
      <c r="AQ2957" s="78">
        <f t="shared" si="1632"/>
        <v>1952.88</v>
      </c>
      <c r="AR2957" s="78">
        <f t="shared" si="1633"/>
        <v>0</v>
      </c>
      <c r="AS2957" s="78">
        <f t="shared" si="1634"/>
        <v>0</v>
      </c>
      <c r="AT2957" s="78">
        <f t="shared" si="1635"/>
        <v>0</v>
      </c>
      <c r="AU2957" s="363" t="s">
        <v>717</v>
      </c>
      <c r="AV2957" s="393"/>
      <c r="AW2957" s="395"/>
      <c r="AX2957" s="395">
        <v>1.1776765375854215</v>
      </c>
      <c r="AY2957" s="395">
        <v>1.38</v>
      </c>
      <c r="AZ2957" s="395">
        <v>1.58</v>
      </c>
      <c r="BA2957" s="395">
        <v>0</v>
      </c>
      <c r="BB2957" s="395">
        <v>0</v>
      </c>
      <c r="BC2957" s="395">
        <v>0</v>
      </c>
      <c r="BD2957" s="115"/>
      <c r="BE2957" s="115"/>
      <c r="BF2957" s="115">
        <v>3</v>
      </c>
      <c r="BG2957" s="115">
        <v>38</v>
      </c>
      <c r="BH2957" s="423">
        <f t="shared" si="1629"/>
        <v>85.73</v>
      </c>
      <c r="BI2957" s="417">
        <f t="shared" si="1630"/>
        <v>257.19</v>
      </c>
      <c r="BJ2957" s="115"/>
      <c r="BK2957" s="115"/>
      <c r="BQ2957" s="74" t="str">
        <f t="shared" si="1649"/>
        <v>24038.45-(14)</v>
      </c>
      <c r="BR2957" s="120" t="str">
        <f t="shared" si="1650"/>
        <v>Flanged 45 deg Branch</v>
      </c>
      <c r="BS2957" s="120">
        <f t="shared" si="1651"/>
        <v>1455.608200455581</v>
      </c>
      <c r="BU2957" s="74" t="str">
        <f t="shared" si="1652"/>
        <v>24038.45-(12)</v>
      </c>
      <c r="BV2957" s="120" t="str">
        <f t="shared" si="1653"/>
        <v>Flanged 45 deg Branch</v>
      </c>
      <c r="BW2957" s="120">
        <f t="shared" si="1654"/>
        <v>1705.6799999999998</v>
      </c>
      <c r="BY2957" s="74" t="str">
        <f t="shared" si="1655"/>
        <v>24038.45-(10)</v>
      </c>
      <c r="BZ2957" s="120" t="str">
        <f t="shared" si="1656"/>
        <v>Flanged 45 deg Branch</v>
      </c>
      <c r="CA2957" s="120">
        <f t="shared" si="1657"/>
        <v>1952.88</v>
      </c>
      <c r="CC2957" s="115" t="str">
        <f t="shared" si="1658"/>
        <v xml:space="preserve"> </v>
      </c>
      <c r="CD2957" s="120" t="str">
        <f t="shared" si="1659"/>
        <v xml:space="preserve"> </v>
      </c>
      <c r="CE2957" s="417" t="str">
        <f t="shared" si="1660"/>
        <v xml:space="preserve"> </v>
      </c>
      <c r="CF2957" s="115"/>
      <c r="CG2957" s="115" t="str">
        <f t="shared" si="1661"/>
        <v xml:space="preserve"> </v>
      </c>
      <c r="CH2957" s="120" t="str">
        <f t="shared" si="1662"/>
        <v xml:space="preserve"> </v>
      </c>
      <c r="CI2957" s="417" t="str">
        <f t="shared" si="1663"/>
        <v xml:space="preserve"> </v>
      </c>
      <c r="CJ2957" s="115"/>
      <c r="CK2957" s="115" t="str">
        <f t="shared" si="1664"/>
        <v xml:space="preserve"> </v>
      </c>
      <c r="CL2957" s="120" t="str">
        <f t="shared" si="1665"/>
        <v xml:space="preserve"> </v>
      </c>
      <c r="CM2957" s="417" t="str">
        <f t="shared" si="1668"/>
        <v xml:space="preserve"> </v>
      </c>
      <c r="IS2957" s="111">
        <v>397.4</v>
      </c>
    </row>
    <row r="2958" spans="2:253" s="74" customFormat="1" ht="17.100000000000001" hidden="1" customHeight="1" x14ac:dyDescent="0.25">
      <c r="B2958" s="504">
        <f>IF('Flanged Parts'!$AS$4=2,'Flanged Parts'!G33,0)</f>
        <v>0</v>
      </c>
      <c r="C2958" s="525">
        <v>24040.45</v>
      </c>
      <c r="D2958" s="526">
        <f t="shared" si="1627"/>
        <v>24040.45</v>
      </c>
      <c r="E2958" s="504" t="s">
        <v>1346</v>
      </c>
      <c r="F2958" s="508" t="str">
        <f t="shared" si="1670"/>
        <v xml:space="preserve"> </v>
      </c>
      <c r="G2958" s="509" t="s">
        <v>466</v>
      </c>
      <c r="H2958" s="504" t="str">
        <f>IF('Flanged Parts'!$BB$6=1,"CS",IF('Flanged Parts'!$BB$6=2,"Glv",0))</f>
        <v>Glv</v>
      </c>
      <c r="I2958" s="1035" t="s">
        <v>888</v>
      </c>
      <c r="J2958" s="1036"/>
      <c r="K2958" s="516" t="s">
        <v>881</v>
      </c>
      <c r="L2958" s="535">
        <v>16</v>
      </c>
      <c r="M2958" s="532" t="s">
        <v>1700</v>
      </c>
      <c r="N2958" s="514">
        <f t="shared" si="1647"/>
        <v>1585.47</v>
      </c>
      <c r="O2958" s="514">
        <f t="shared" si="1628"/>
        <v>0</v>
      </c>
      <c r="P2958" s="680">
        <f>'KB Duct Parts'!$AE$3</f>
        <v>0</v>
      </c>
      <c r="Q2958" s="681">
        <f t="shared" si="1639"/>
        <v>0</v>
      </c>
      <c r="R2958" s="682">
        <f t="shared" si="1640"/>
        <v>0</v>
      </c>
      <c r="S2958" s="716">
        <f t="shared" si="1648"/>
        <v>0.2</v>
      </c>
      <c r="T2958" s="679">
        <f t="shared" si="1641"/>
        <v>0</v>
      </c>
      <c r="U2958" s="679">
        <f t="shared" si="1642"/>
        <v>0</v>
      </c>
      <c r="Y2958" s="120"/>
      <c r="AD2958" s="81"/>
      <c r="AF2958" s="370">
        <v>16</v>
      </c>
      <c r="AG2958" s="374">
        <v>14</v>
      </c>
      <c r="AH2958" s="378">
        <v>12</v>
      </c>
      <c r="AI2958" s="381">
        <v>10</v>
      </c>
      <c r="AJ2958" s="386"/>
      <c r="AK2958" s="391"/>
      <c r="AL2958" s="386"/>
      <c r="AM2958" s="363">
        <f t="shared" si="1669"/>
        <v>1</v>
      </c>
      <c r="AN2958" s="578">
        <v>1311.9</v>
      </c>
      <c r="AO2958" s="78">
        <f t="shared" si="1636"/>
        <v>1544.9938496583145</v>
      </c>
      <c r="AP2958" s="78">
        <f t="shared" si="1631"/>
        <v>1810.422</v>
      </c>
      <c r="AQ2958" s="78">
        <f t="shared" si="1632"/>
        <v>2072.8020000000001</v>
      </c>
      <c r="AR2958" s="78">
        <f t="shared" si="1633"/>
        <v>0</v>
      </c>
      <c r="AS2958" s="78">
        <f t="shared" si="1634"/>
        <v>0</v>
      </c>
      <c r="AT2958" s="78">
        <f t="shared" si="1635"/>
        <v>0</v>
      </c>
      <c r="AU2958" s="363" t="s">
        <v>717</v>
      </c>
      <c r="AV2958" s="393"/>
      <c r="AW2958" s="395"/>
      <c r="AX2958" s="395">
        <v>1.1776765375854215</v>
      </c>
      <c r="AY2958" s="395">
        <v>1.38</v>
      </c>
      <c r="AZ2958" s="395">
        <v>1.58</v>
      </c>
      <c r="BA2958" s="395">
        <v>0</v>
      </c>
      <c r="BB2958" s="395">
        <v>0</v>
      </c>
      <c r="BC2958" s="395">
        <v>0</v>
      </c>
      <c r="BD2958" s="115"/>
      <c r="BE2958" s="115"/>
      <c r="BF2958" s="115">
        <v>3</v>
      </c>
      <c r="BG2958" s="115">
        <v>40</v>
      </c>
      <c r="BH2958" s="423">
        <f t="shared" si="1629"/>
        <v>91.19</v>
      </c>
      <c r="BI2958" s="417">
        <f t="shared" si="1630"/>
        <v>273.57</v>
      </c>
      <c r="BJ2958" s="115"/>
      <c r="BK2958" s="115"/>
      <c r="BQ2958" s="74" t="str">
        <f t="shared" si="1649"/>
        <v>24040.45-(14)</v>
      </c>
      <c r="BR2958" s="120" t="str">
        <f t="shared" si="1650"/>
        <v>Flanged 45 deg Branch</v>
      </c>
      <c r="BS2958" s="120">
        <f t="shared" si="1651"/>
        <v>1544.9938496583145</v>
      </c>
      <c r="BU2958" s="74" t="str">
        <f t="shared" si="1652"/>
        <v>24040.45-(12)</v>
      </c>
      <c r="BV2958" s="120" t="str">
        <f t="shared" si="1653"/>
        <v>Flanged 45 deg Branch</v>
      </c>
      <c r="BW2958" s="120">
        <f t="shared" si="1654"/>
        <v>1810.422</v>
      </c>
      <c r="BY2958" s="74" t="str">
        <f t="shared" si="1655"/>
        <v>24040.45-(10)</v>
      </c>
      <c r="BZ2958" s="120" t="str">
        <f t="shared" si="1656"/>
        <v>Flanged 45 deg Branch</v>
      </c>
      <c r="CA2958" s="120">
        <f t="shared" si="1657"/>
        <v>2072.8020000000001</v>
      </c>
      <c r="CC2958" s="115" t="str">
        <f t="shared" si="1658"/>
        <v xml:space="preserve"> </v>
      </c>
      <c r="CD2958" s="120" t="str">
        <f t="shared" si="1659"/>
        <v xml:space="preserve"> </v>
      </c>
      <c r="CE2958" s="417" t="str">
        <f t="shared" si="1660"/>
        <v xml:space="preserve"> </v>
      </c>
      <c r="CF2958" s="115"/>
      <c r="CG2958" s="115" t="str">
        <f t="shared" si="1661"/>
        <v xml:space="preserve"> </v>
      </c>
      <c r="CH2958" s="120" t="str">
        <f t="shared" si="1662"/>
        <v xml:space="preserve"> </v>
      </c>
      <c r="CI2958" s="417" t="str">
        <f t="shared" si="1663"/>
        <v xml:space="preserve"> </v>
      </c>
      <c r="CJ2958" s="115"/>
      <c r="CK2958" s="115" t="str">
        <f t="shared" si="1664"/>
        <v xml:space="preserve"> </v>
      </c>
      <c r="CL2958" s="120" t="str">
        <f t="shared" si="1665"/>
        <v xml:space="preserve"> </v>
      </c>
      <c r="CM2958" s="417" t="str">
        <f t="shared" si="1668"/>
        <v xml:space="preserve"> </v>
      </c>
      <c r="IS2958" s="111">
        <v>418.4</v>
      </c>
    </row>
    <row r="2959" spans="2:253" s="74" customFormat="1" ht="17.100000000000001" hidden="1" customHeight="1" x14ac:dyDescent="0.25">
      <c r="B2959" s="504">
        <f>IF('Flanged Parts'!$AS$4=2,'Flanged Parts'!G34,0)</f>
        <v>0</v>
      </c>
      <c r="C2959" s="525">
        <v>24042.45</v>
      </c>
      <c r="D2959" s="526">
        <f t="shared" si="1627"/>
        <v>24042.45</v>
      </c>
      <c r="E2959" s="504" t="s">
        <v>1347</v>
      </c>
      <c r="F2959" s="508" t="str">
        <f t="shared" si="1670"/>
        <v xml:space="preserve"> </v>
      </c>
      <c r="G2959" s="509" t="s">
        <v>466</v>
      </c>
      <c r="H2959" s="504" t="s">
        <v>1094</v>
      </c>
      <c r="I2959" s="1035" t="s">
        <v>888</v>
      </c>
      <c r="J2959" s="1036"/>
      <c r="K2959" s="516" t="s">
        <v>881</v>
      </c>
      <c r="L2959" s="535">
        <v>16</v>
      </c>
      <c r="M2959" s="532" t="s">
        <v>1700</v>
      </c>
      <c r="N2959" s="514">
        <f t="shared" si="1647"/>
        <v>1554.5</v>
      </c>
      <c r="O2959" s="514">
        <f t="shared" si="1628"/>
        <v>0</v>
      </c>
      <c r="P2959" s="680">
        <f>'KB Duct Parts'!$AE$3</f>
        <v>0</v>
      </c>
      <c r="Q2959" s="681">
        <f t="shared" si="1639"/>
        <v>0</v>
      </c>
      <c r="R2959" s="682">
        <f t="shared" si="1640"/>
        <v>0</v>
      </c>
      <c r="S2959" s="716">
        <f t="shared" si="1648"/>
        <v>0.2</v>
      </c>
      <c r="T2959" s="679">
        <f t="shared" si="1641"/>
        <v>0</v>
      </c>
      <c r="U2959" s="679">
        <f t="shared" si="1642"/>
        <v>0</v>
      </c>
      <c r="Y2959" s="120"/>
      <c r="AD2959" s="81"/>
      <c r="AF2959" s="370">
        <v>16</v>
      </c>
      <c r="AG2959" s="374">
        <v>14</v>
      </c>
      <c r="AH2959" s="378">
        <v>12</v>
      </c>
      <c r="AI2959" s="381">
        <v>10</v>
      </c>
      <c r="AJ2959" s="386"/>
      <c r="AK2959" s="391"/>
      <c r="AL2959" s="386"/>
      <c r="AM2959" s="363">
        <f t="shared" si="1669"/>
        <v>1</v>
      </c>
      <c r="AN2959" s="578">
        <v>1410.8</v>
      </c>
      <c r="AO2959" s="78">
        <f t="shared" si="1636"/>
        <v>1661.4660592255125</v>
      </c>
      <c r="AP2959" s="78">
        <f t="shared" si="1631"/>
        <v>1946.9039999999998</v>
      </c>
      <c r="AQ2959" s="78">
        <f t="shared" si="1632"/>
        <v>2229.0639999999999</v>
      </c>
      <c r="AR2959" s="78">
        <f t="shared" si="1633"/>
        <v>0</v>
      </c>
      <c r="AS2959" s="78">
        <f t="shared" si="1634"/>
        <v>0</v>
      </c>
      <c r="AT2959" s="78">
        <f t="shared" si="1635"/>
        <v>0</v>
      </c>
      <c r="AU2959" s="363" t="s">
        <v>717</v>
      </c>
      <c r="AV2959" s="393"/>
      <c r="AW2959" s="395"/>
      <c r="AX2959" s="395">
        <v>1.1776765375854215</v>
      </c>
      <c r="AY2959" s="395">
        <v>1.38</v>
      </c>
      <c r="AZ2959" s="395">
        <v>1.58</v>
      </c>
      <c r="BA2959" s="395">
        <v>0</v>
      </c>
      <c r="BB2959" s="395">
        <v>0</v>
      </c>
      <c r="BC2959" s="395">
        <v>0</v>
      </c>
      <c r="BD2959" s="115"/>
      <c r="BE2959" s="115"/>
      <c r="BF2959" s="115">
        <v>3</v>
      </c>
      <c r="BG2959" s="115">
        <v>42</v>
      </c>
      <c r="BH2959" s="423">
        <f t="shared" si="1629"/>
        <v>47.9</v>
      </c>
      <c r="BI2959" s="417">
        <f t="shared" si="1630"/>
        <v>143.69999999999999</v>
      </c>
      <c r="BJ2959" s="115"/>
      <c r="BK2959" s="115"/>
      <c r="BQ2959" s="74" t="str">
        <f t="shared" si="1649"/>
        <v>24042.45-(14)</v>
      </c>
      <c r="BR2959" s="120" t="str">
        <f t="shared" si="1650"/>
        <v>Flanged 45 deg Branch</v>
      </c>
      <c r="BS2959" s="120">
        <f t="shared" si="1651"/>
        <v>1661.4660592255125</v>
      </c>
      <c r="BU2959" s="74" t="str">
        <f t="shared" si="1652"/>
        <v>24042.45-(12)</v>
      </c>
      <c r="BV2959" s="120" t="str">
        <f t="shared" si="1653"/>
        <v>Flanged 45 deg Branch</v>
      </c>
      <c r="BW2959" s="120">
        <f t="shared" si="1654"/>
        <v>1946.9039999999998</v>
      </c>
      <c r="BY2959" s="74" t="str">
        <f t="shared" si="1655"/>
        <v>24042.45-(10)</v>
      </c>
      <c r="BZ2959" s="120" t="str">
        <f t="shared" si="1656"/>
        <v>Flanged 45 deg Branch</v>
      </c>
      <c r="CA2959" s="120">
        <f t="shared" si="1657"/>
        <v>2229.0639999999999</v>
      </c>
      <c r="CC2959" s="115" t="str">
        <f t="shared" si="1658"/>
        <v xml:space="preserve"> </v>
      </c>
      <c r="CD2959" s="120" t="str">
        <f t="shared" si="1659"/>
        <v xml:space="preserve"> </v>
      </c>
      <c r="CE2959" s="417" t="str">
        <f t="shared" si="1660"/>
        <v xml:space="preserve"> </v>
      </c>
      <c r="CF2959" s="115"/>
      <c r="CG2959" s="115" t="str">
        <f t="shared" si="1661"/>
        <v xml:space="preserve"> </v>
      </c>
      <c r="CH2959" s="120" t="str">
        <f t="shared" si="1662"/>
        <v xml:space="preserve"> </v>
      </c>
      <c r="CI2959" s="417" t="str">
        <f t="shared" si="1663"/>
        <v xml:space="preserve"> </v>
      </c>
      <c r="CJ2959" s="115"/>
      <c r="CK2959" s="115" t="str">
        <f t="shared" si="1664"/>
        <v xml:space="preserve"> </v>
      </c>
      <c r="CL2959" s="120" t="str">
        <f t="shared" si="1665"/>
        <v xml:space="preserve"> </v>
      </c>
      <c r="CM2959" s="417" t="str">
        <f t="shared" si="1668"/>
        <v xml:space="preserve"> </v>
      </c>
      <c r="IS2959" s="111">
        <v>483.7</v>
      </c>
    </row>
    <row r="2960" spans="2:253" s="74" customFormat="1" ht="17.100000000000001" hidden="1" customHeight="1" x14ac:dyDescent="0.25">
      <c r="B2960" s="504">
        <f>IF('Flanged Parts'!$AS$4=2,'Flanged Parts'!G35,0)</f>
        <v>0</v>
      </c>
      <c r="C2960" s="525">
        <v>24044.45</v>
      </c>
      <c r="D2960" s="526">
        <f t="shared" si="1627"/>
        <v>24044.45</v>
      </c>
      <c r="E2960" s="504" t="s">
        <v>1348</v>
      </c>
      <c r="F2960" s="508" t="str">
        <f t="shared" si="1670"/>
        <v xml:space="preserve"> </v>
      </c>
      <c r="G2960" s="509" t="s">
        <v>466</v>
      </c>
      <c r="H2960" s="504" t="s">
        <v>1094</v>
      </c>
      <c r="I2960" s="1035" t="s">
        <v>888</v>
      </c>
      <c r="J2960" s="1036"/>
      <c r="K2960" s="516" t="s">
        <v>881</v>
      </c>
      <c r="L2960" s="535">
        <v>16</v>
      </c>
      <c r="M2960" s="532" t="s">
        <v>1700</v>
      </c>
      <c r="N2960" s="514">
        <f t="shared" si="1647"/>
        <v>1676.3000000000002</v>
      </c>
      <c r="O2960" s="514">
        <f t="shared" si="1628"/>
        <v>0</v>
      </c>
      <c r="P2960" s="680">
        <f>'KB Duct Parts'!$AE$3</f>
        <v>0</v>
      </c>
      <c r="Q2960" s="681">
        <f t="shared" si="1639"/>
        <v>0</v>
      </c>
      <c r="R2960" s="682">
        <f t="shared" si="1640"/>
        <v>0</v>
      </c>
      <c r="S2960" s="716">
        <f t="shared" si="1648"/>
        <v>0.2</v>
      </c>
      <c r="T2960" s="679">
        <f t="shared" si="1641"/>
        <v>0</v>
      </c>
      <c r="U2960" s="679">
        <f t="shared" si="1642"/>
        <v>0</v>
      </c>
      <c r="Y2960" s="120"/>
      <c r="AD2960" s="81"/>
      <c r="AF2960" s="370">
        <v>16</v>
      </c>
      <c r="AG2960" s="374">
        <v>14</v>
      </c>
      <c r="AH2960" s="378">
        <v>12</v>
      </c>
      <c r="AI2960" s="381">
        <v>10</v>
      </c>
      <c r="AJ2960" s="386"/>
      <c r="AK2960" s="391"/>
      <c r="AL2960" s="386"/>
      <c r="AM2960" s="363">
        <f t="shared" si="1669"/>
        <v>1</v>
      </c>
      <c r="AN2960" s="578">
        <v>1524.2</v>
      </c>
      <c r="AO2960" s="78">
        <f t="shared" si="1636"/>
        <v>1795.0145785876994</v>
      </c>
      <c r="AP2960" s="78">
        <f t="shared" si="1631"/>
        <v>2103.3959999999997</v>
      </c>
      <c r="AQ2960" s="78">
        <f t="shared" si="1632"/>
        <v>2408.2360000000003</v>
      </c>
      <c r="AR2960" s="78">
        <f t="shared" si="1633"/>
        <v>0</v>
      </c>
      <c r="AS2960" s="78">
        <f t="shared" si="1634"/>
        <v>0</v>
      </c>
      <c r="AT2960" s="78">
        <f t="shared" si="1635"/>
        <v>0</v>
      </c>
      <c r="AU2960" s="363" t="s">
        <v>717</v>
      </c>
      <c r="AV2960" s="393"/>
      <c r="AW2960" s="395"/>
      <c r="AX2960" s="395">
        <v>1.1776765375854215</v>
      </c>
      <c r="AY2960" s="395">
        <v>1.38</v>
      </c>
      <c r="AZ2960" s="395">
        <v>1.58</v>
      </c>
      <c r="BA2960" s="395">
        <v>0</v>
      </c>
      <c r="BB2960" s="395">
        <v>0</v>
      </c>
      <c r="BC2960" s="395">
        <v>0</v>
      </c>
      <c r="BD2960" s="115"/>
      <c r="BE2960" s="115"/>
      <c r="BF2960" s="115">
        <v>3</v>
      </c>
      <c r="BG2960" s="115">
        <v>44</v>
      </c>
      <c r="BH2960" s="423">
        <f t="shared" si="1629"/>
        <v>50.7</v>
      </c>
      <c r="BI2960" s="417">
        <f t="shared" si="1630"/>
        <v>152.10000000000002</v>
      </c>
      <c r="BJ2960" s="115"/>
      <c r="BK2960" s="115"/>
      <c r="BQ2960" s="74" t="str">
        <f t="shared" si="1649"/>
        <v>24044.45-(14)</v>
      </c>
      <c r="BR2960" s="120" t="str">
        <f t="shared" si="1650"/>
        <v>Flanged 45 deg Branch</v>
      </c>
      <c r="BS2960" s="120">
        <f t="shared" si="1651"/>
        <v>1795.0145785876994</v>
      </c>
      <c r="BU2960" s="74" t="str">
        <f t="shared" si="1652"/>
        <v>24044.45-(12)</v>
      </c>
      <c r="BV2960" s="120" t="str">
        <f t="shared" si="1653"/>
        <v>Flanged 45 deg Branch</v>
      </c>
      <c r="BW2960" s="120">
        <f t="shared" si="1654"/>
        <v>2103.3959999999997</v>
      </c>
      <c r="BY2960" s="74" t="str">
        <f t="shared" si="1655"/>
        <v>24044.45-(10)</v>
      </c>
      <c r="BZ2960" s="120" t="str">
        <f t="shared" si="1656"/>
        <v>Flanged 45 deg Branch</v>
      </c>
      <c r="CA2960" s="120">
        <f t="shared" si="1657"/>
        <v>2408.2360000000003</v>
      </c>
      <c r="CC2960" s="115" t="str">
        <f t="shared" si="1658"/>
        <v xml:space="preserve"> </v>
      </c>
      <c r="CD2960" s="120" t="str">
        <f t="shared" si="1659"/>
        <v xml:space="preserve"> </v>
      </c>
      <c r="CE2960" s="417" t="str">
        <f t="shared" si="1660"/>
        <v xml:space="preserve"> </v>
      </c>
      <c r="CF2960" s="115"/>
      <c r="CG2960" s="115" t="str">
        <f t="shared" si="1661"/>
        <v xml:space="preserve"> </v>
      </c>
      <c r="CH2960" s="120" t="str">
        <f t="shared" si="1662"/>
        <v xml:space="preserve"> </v>
      </c>
      <c r="CI2960" s="417" t="str">
        <f t="shared" si="1663"/>
        <v xml:space="preserve"> </v>
      </c>
      <c r="CJ2960" s="115"/>
      <c r="CK2960" s="115" t="str">
        <f t="shared" si="1664"/>
        <v xml:space="preserve"> </v>
      </c>
      <c r="CL2960" s="120" t="str">
        <f t="shared" si="1665"/>
        <v xml:space="preserve"> </v>
      </c>
      <c r="CM2960" s="417" t="str">
        <f t="shared" si="1668"/>
        <v xml:space="preserve"> </v>
      </c>
      <c r="IS2960" s="111">
        <v>831.6</v>
      </c>
    </row>
    <row r="2961" spans="2:253" s="74" customFormat="1" ht="17.100000000000001" hidden="1" customHeight="1" x14ac:dyDescent="0.25">
      <c r="B2961" s="504">
        <f>IF('Flanged Parts'!$AS$4=2,'Flanged Parts'!G36,0)</f>
        <v>0</v>
      </c>
      <c r="C2961" s="525">
        <v>24046.45</v>
      </c>
      <c r="D2961" s="526">
        <f t="shared" si="1627"/>
        <v>24046.45</v>
      </c>
      <c r="E2961" s="504" t="s">
        <v>1349</v>
      </c>
      <c r="F2961" s="508" t="str">
        <f t="shared" si="1670"/>
        <v xml:space="preserve"> </v>
      </c>
      <c r="G2961" s="509" t="s">
        <v>466</v>
      </c>
      <c r="H2961" s="504" t="s">
        <v>1094</v>
      </c>
      <c r="I2961" s="1035" t="s">
        <v>888</v>
      </c>
      <c r="J2961" s="1036"/>
      <c r="K2961" s="516" t="s">
        <v>881</v>
      </c>
      <c r="L2961" s="535">
        <v>16</v>
      </c>
      <c r="M2961" s="532" t="s">
        <v>1700</v>
      </c>
      <c r="N2961" s="514">
        <f t="shared" si="1647"/>
        <v>1795.06</v>
      </c>
      <c r="O2961" s="514">
        <f t="shared" si="1628"/>
        <v>0</v>
      </c>
      <c r="P2961" s="680">
        <f>'KB Duct Parts'!$AE$3</f>
        <v>0</v>
      </c>
      <c r="Q2961" s="681">
        <f t="shared" si="1639"/>
        <v>0</v>
      </c>
      <c r="R2961" s="682">
        <f t="shared" si="1640"/>
        <v>0</v>
      </c>
      <c r="S2961" s="716">
        <f t="shared" si="1648"/>
        <v>0.2</v>
      </c>
      <c r="T2961" s="679">
        <f t="shared" si="1641"/>
        <v>0</v>
      </c>
      <c r="U2961" s="679">
        <f t="shared" si="1642"/>
        <v>0</v>
      </c>
      <c r="Y2961" s="120"/>
      <c r="AD2961" s="81"/>
      <c r="AF2961" s="370">
        <v>16</v>
      </c>
      <c r="AG2961" s="374">
        <v>14</v>
      </c>
      <c r="AH2961" s="378">
        <v>12</v>
      </c>
      <c r="AI2961" s="381">
        <v>10</v>
      </c>
      <c r="AJ2961" s="386"/>
      <c r="AK2961" s="391"/>
      <c r="AL2961" s="386"/>
      <c r="AM2961" s="363">
        <f t="shared" si="1669"/>
        <v>1</v>
      </c>
      <c r="AN2961" s="578">
        <v>1643.8</v>
      </c>
      <c r="AO2961" s="78">
        <f t="shared" si="1636"/>
        <v>1935.8646924829156</v>
      </c>
      <c r="AP2961" s="78">
        <f t="shared" si="1631"/>
        <v>2268.444</v>
      </c>
      <c r="AQ2961" s="78">
        <f t="shared" si="1632"/>
        <v>2597.2040000000002</v>
      </c>
      <c r="AR2961" s="78">
        <f t="shared" si="1633"/>
        <v>0</v>
      </c>
      <c r="AS2961" s="78">
        <f t="shared" si="1634"/>
        <v>0</v>
      </c>
      <c r="AT2961" s="78">
        <f t="shared" si="1635"/>
        <v>0</v>
      </c>
      <c r="AU2961" s="363" t="s">
        <v>717</v>
      </c>
      <c r="AV2961" s="393"/>
      <c r="AW2961" s="395"/>
      <c r="AX2961" s="395">
        <v>1.1776765375854215</v>
      </c>
      <c r="AY2961" s="395">
        <v>1.38</v>
      </c>
      <c r="AZ2961" s="395">
        <v>1.58</v>
      </c>
      <c r="BA2961" s="395">
        <v>0</v>
      </c>
      <c r="BB2961" s="395">
        <v>0</v>
      </c>
      <c r="BC2961" s="395">
        <v>0</v>
      </c>
      <c r="BD2961" s="115"/>
      <c r="BE2961" s="115"/>
      <c r="BF2961" s="115">
        <v>3</v>
      </c>
      <c r="BG2961" s="115">
        <v>46</v>
      </c>
      <c r="BH2961" s="423">
        <f t="shared" si="1629"/>
        <v>50.42</v>
      </c>
      <c r="BI2961" s="417">
        <f t="shared" si="1630"/>
        <v>151.26</v>
      </c>
      <c r="BJ2961" s="115"/>
      <c r="BK2961" s="115"/>
      <c r="BQ2961" s="74" t="str">
        <f t="shared" si="1649"/>
        <v>24046.45-(14)</v>
      </c>
      <c r="BR2961" s="120" t="str">
        <f t="shared" si="1650"/>
        <v>Flanged 45 deg Branch</v>
      </c>
      <c r="BS2961" s="120">
        <f t="shared" si="1651"/>
        <v>1935.8646924829156</v>
      </c>
      <c r="BU2961" s="74" t="str">
        <f t="shared" si="1652"/>
        <v>24046.45-(12)</v>
      </c>
      <c r="BV2961" s="120" t="str">
        <f t="shared" si="1653"/>
        <v>Flanged 45 deg Branch</v>
      </c>
      <c r="BW2961" s="120">
        <f t="shared" si="1654"/>
        <v>2268.444</v>
      </c>
      <c r="BY2961" s="74" t="str">
        <f t="shared" si="1655"/>
        <v>24046.45-(10)</v>
      </c>
      <c r="BZ2961" s="120" t="str">
        <f t="shared" si="1656"/>
        <v>Flanged 45 deg Branch</v>
      </c>
      <c r="CA2961" s="120">
        <f t="shared" si="1657"/>
        <v>2597.2040000000002</v>
      </c>
      <c r="CC2961" s="115" t="str">
        <f t="shared" si="1658"/>
        <v xml:space="preserve"> </v>
      </c>
      <c r="CD2961" s="120" t="str">
        <f t="shared" si="1659"/>
        <v xml:space="preserve"> </v>
      </c>
      <c r="CE2961" s="417" t="str">
        <f t="shared" si="1660"/>
        <v xml:space="preserve"> </v>
      </c>
      <c r="CF2961" s="115"/>
      <c r="CG2961" s="115" t="str">
        <f t="shared" si="1661"/>
        <v xml:space="preserve"> </v>
      </c>
      <c r="CH2961" s="120" t="str">
        <f t="shared" si="1662"/>
        <v xml:space="preserve"> </v>
      </c>
      <c r="CI2961" s="417" t="str">
        <f t="shared" si="1663"/>
        <v xml:space="preserve"> </v>
      </c>
      <c r="CJ2961" s="115"/>
      <c r="CK2961" s="115" t="str">
        <f t="shared" si="1664"/>
        <v xml:space="preserve"> </v>
      </c>
      <c r="CL2961" s="120" t="str">
        <f t="shared" si="1665"/>
        <v xml:space="preserve"> </v>
      </c>
      <c r="CM2961" s="417" t="str">
        <f t="shared" si="1668"/>
        <v xml:space="preserve"> </v>
      </c>
      <c r="IS2961" s="111">
        <v>902.7</v>
      </c>
    </row>
    <row r="2962" spans="2:253" s="74" customFormat="1" ht="17.100000000000001" hidden="1" customHeight="1" x14ac:dyDescent="0.25">
      <c r="B2962" s="504">
        <f>IF('Flanged Parts'!$AS$4=2,'Flanged Parts'!G37,0)</f>
        <v>0</v>
      </c>
      <c r="C2962" s="525">
        <v>24048.45</v>
      </c>
      <c r="D2962" s="526">
        <f t="shared" si="1627"/>
        <v>24048.45</v>
      </c>
      <c r="E2962" s="504" t="s">
        <v>1350</v>
      </c>
      <c r="F2962" s="508" t="str">
        <f t="shared" si="1670"/>
        <v xml:space="preserve"> </v>
      </c>
      <c r="G2962" s="509" t="s">
        <v>466</v>
      </c>
      <c r="H2962" s="504" t="s">
        <v>1094</v>
      </c>
      <c r="I2962" s="1035" t="s">
        <v>888</v>
      </c>
      <c r="J2962" s="1036"/>
      <c r="K2962" s="516" t="s">
        <v>881</v>
      </c>
      <c r="L2962" s="535">
        <v>16</v>
      </c>
      <c r="M2962" s="532" t="s">
        <v>1700</v>
      </c>
      <c r="N2962" s="514">
        <f t="shared" si="1647"/>
        <v>1862.1799999999998</v>
      </c>
      <c r="O2962" s="514">
        <f t="shared" si="1628"/>
        <v>0</v>
      </c>
      <c r="P2962" s="680">
        <f>'KB Duct Parts'!$AE$3</f>
        <v>0</v>
      </c>
      <c r="Q2962" s="681">
        <f t="shared" si="1639"/>
        <v>0</v>
      </c>
      <c r="R2962" s="682">
        <f t="shared" si="1640"/>
        <v>0</v>
      </c>
      <c r="S2962" s="716">
        <f t="shared" si="1648"/>
        <v>0.2</v>
      </c>
      <c r="T2962" s="679">
        <f t="shared" si="1641"/>
        <v>0</v>
      </c>
      <c r="U2962" s="679">
        <f t="shared" si="1642"/>
        <v>0</v>
      </c>
      <c r="Y2962" s="120"/>
      <c r="AD2962" s="81"/>
      <c r="AF2962" s="370">
        <v>16</v>
      </c>
      <c r="AG2962" s="374">
        <v>14</v>
      </c>
      <c r="AH2962" s="378">
        <v>12</v>
      </c>
      <c r="AI2962" s="381">
        <v>10</v>
      </c>
      <c r="AJ2962" s="386"/>
      <c r="AK2962" s="391"/>
      <c r="AL2962" s="386"/>
      <c r="AM2962" s="363">
        <f t="shared" si="1669"/>
        <v>1</v>
      </c>
      <c r="AN2962" s="578">
        <v>1673.6</v>
      </c>
      <c r="AO2962" s="78">
        <f t="shared" si="1636"/>
        <v>1970.9594533029613</v>
      </c>
      <c r="AP2962" s="78">
        <f t="shared" si="1631"/>
        <v>2309.5679999999998</v>
      </c>
      <c r="AQ2962" s="78">
        <f t="shared" si="1632"/>
        <v>2644.288</v>
      </c>
      <c r="AR2962" s="78">
        <f t="shared" si="1633"/>
        <v>0</v>
      </c>
      <c r="AS2962" s="78">
        <f t="shared" si="1634"/>
        <v>0</v>
      </c>
      <c r="AT2962" s="78">
        <f t="shared" si="1635"/>
        <v>0</v>
      </c>
      <c r="AU2962" s="363" t="s">
        <v>717</v>
      </c>
      <c r="AV2962" s="393"/>
      <c r="AW2962" s="395"/>
      <c r="AX2962" s="395">
        <v>1.1776765375854215</v>
      </c>
      <c r="AY2962" s="395">
        <v>1.38</v>
      </c>
      <c r="AZ2962" s="395">
        <v>1.58</v>
      </c>
      <c r="BA2962" s="395">
        <v>0</v>
      </c>
      <c r="BB2962" s="395">
        <v>0</v>
      </c>
      <c r="BC2962" s="395">
        <v>0</v>
      </c>
      <c r="BD2962" s="115"/>
      <c r="BE2962" s="115"/>
      <c r="BF2962" s="115">
        <v>3</v>
      </c>
      <c r="BG2962" s="115">
        <v>48</v>
      </c>
      <c r="BH2962" s="423">
        <f t="shared" si="1629"/>
        <v>62.86</v>
      </c>
      <c r="BI2962" s="417">
        <f t="shared" si="1630"/>
        <v>188.57999999999998</v>
      </c>
      <c r="BJ2962" s="115"/>
      <c r="BK2962" s="115"/>
      <c r="BQ2962" s="74" t="str">
        <f t="shared" si="1649"/>
        <v>24048.45-(14)</v>
      </c>
      <c r="BR2962" s="120" t="str">
        <f t="shared" si="1650"/>
        <v>Flanged 45 deg Branch</v>
      </c>
      <c r="BS2962" s="120">
        <f t="shared" si="1651"/>
        <v>1970.9594533029613</v>
      </c>
      <c r="BU2962" s="74" t="str">
        <f t="shared" si="1652"/>
        <v>24048.45-(12)</v>
      </c>
      <c r="BV2962" s="120" t="str">
        <f t="shared" si="1653"/>
        <v>Flanged 45 deg Branch</v>
      </c>
      <c r="BW2962" s="120">
        <f t="shared" si="1654"/>
        <v>2309.5679999999998</v>
      </c>
      <c r="BY2962" s="74" t="str">
        <f t="shared" si="1655"/>
        <v>24048.45-(10)</v>
      </c>
      <c r="BZ2962" s="120" t="str">
        <f t="shared" si="1656"/>
        <v>Flanged 45 deg Branch</v>
      </c>
      <c r="CA2962" s="120">
        <f t="shared" si="1657"/>
        <v>2644.288</v>
      </c>
      <c r="CC2962" s="115" t="str">
        <f t="shared" si="1658"/>
        <v xml:space="preserve"> </v>
      </c>
      <c r="CD2962" s="120" t="str">
        <f t="shared" si="1659"/>
        <v xml:space="preserve"> </v>
      </c>
      <c r="CE2962" s="417" t="str">
        <f t="shared" si="1660"/>
        <v xml:space="preserve"> </v>
      </c>
      <c r="CF2962" s="115"/>
      <c r="CG2962" s="115" t="str">
        <f t="shared" si="1661"/>
        <v xml:space="preserve"> </v>
      </c>
      <c r="CH2962" s="120" t="str">
        <f t="shared" si="1662"/>
        <v xml:space="preserve"> </v>
      </c>
      <c r="CI2962" s="417" t="str">
        <f t="shared" si="1663"/>
        <v xml:space="preserve"> </v>
      </c>
      <c r="CJ2962" s="115"/>
      <c r="CK2962" s="115" t="str">
        <f t="shared" si="1664"/>
        <v xml:space="preserve"> </v>
      </c>
      <c r="CL2962" s="120" t="str">
        <f t="shared" si="1665"/>
        <v xml:space="preserve"> </v>
      </c>
      <c r="CM2962" s="417" t="str">
        <f t="shared" si="1668"/>
        <v xml:space="preserve"> </v>
      </c>
      <c r="IS2962" s="111">
        <v>973.8</v>
      </c>
    </row>
    <row r="2963" spans="2:253" s="74" customFormat="1" ht="17.100000000000001" hidden="1" customHeight="1" x14ac:dyDescent="0.25">
      <c r="B2963" s="504">
        <f>IF('Flanged Parts'!$AS$4=2,'Flanged Parts'!H26,0)</f>
        <v>0</v>
      </c>
      <c r="C2963" s="525" t="s">
        <v>304</v>
      </c>
      <c r="D2963" s="526" t="str">
        <f t="shared" si="1627"/>
        <v>24026.45M</v>
      </c>
      <c r="E2963" s="504" t="s">
        <v>1339</v>
      </c>
      <c r="F2963" s="508" t="str">
        <f t="shared" si="1670"/>
        <v xml:space="preserve"> </v>
      </c>
      <c r="G2963" s="509" t="s">
        <v>724</v>
      </c>
      <c r="H2963" s="504" t="str">
        <f>IF('Flanged Parts'!$BB$6=1,"CS",IF('Flanged Parts'!$BB$6=2,"Glv",0))</f>
        <v>Glv</v>
      </c>
      <c r="I2963" s="1035" t="s">
        <v>888</v>
      </c>
      <c r="J2963" s="1036"/>
      <c r="K2963" s="516" t="s">
        <v>881</v>
      </c>
      <c r="L2963" s="535">
        <v>16</v>
      </c>
      <c r="M2963" s="532" t="s">
        <v>1700</v>
      </c>
      <c r="N2963" s="514">
        <f t="shared" si="1647"/>
        <v>664.68000000000006</v>
      </c>
      <c r="O2963" s="514">
        <f t="shared" ref="O2963:O2982" si="1671">IF(B2963&gt;0,N2963*B2963,0)</f>
        <v>0</v>
      </c>
      <c r="P2963" s="680">
        <f>'KB Duct Parts'!$AE$3</f>
        <v>0</v>
      </c>
      <c r="Q2963" s="681">
        <f t="shared" si="1639"/>
        <v>0</v>
      </c>
      <c r="R2963" s="682">
        <f t="shared" si="1640"/>
        <v>0</v>
      </c>
      <c r="S2963" s="716">
        <f t="shared" si="1648"/>
        <v>0.2</v>
      </c>
      <c r="T2963" s="679">
        <f t="shared" si="1641"/>
        <v>0</v>
      </c>
      <c r="U2963" s="679">
        <f t="shared" si="1642"/>
        <v>0</v>
      </c>
      <c r="Y2963" s="120"/>
      <c r="AD2963" s="81"/>
      <c r="AF2963" s="370">
        <v>16</v>
      </c>
      <c r="AG2963" s="374">
        <v>14</v>
      </c>
      <c r="AH2963" s="378">
        <v>12</v>
      </c>
      <c r="AI2963" s="381">
        <v>10</v>
      </c>
      <c r="AJ2963" s="386"/>
      <c r="AK2963" s="391"/>
      <c r="AL2963" s="386"/>
      <c r="AM2963" s="363">
        <f t="shared" si="1669"/>
        <v>1</v>
      </c>
      <c r="AN2963" s="578">
        <v>480.6</v>
      </c>
      <c r="AO2963" s="78">
        <f t="shared" ref="AO2963:AO2982" si="1672">$AN2963*AX2963</f>
        <v>565.99134396355362</v>
      </c>
      <c r="AP2963" s="78">
        <f t="shared" ref="AP2963:AP2982" si="1673">$AN2963*AY2963</f>
        <v>663.22799999999995</v>
      </c>
      <c r="AQ2963" s="78">
        <f t="shared" ref="AQ2963:AQ2982" si="1674">$AN2963*AZ2963</f>
        <v>759.34800000000007</v>
      </c>
      <c r="AR2963" s="78">
        <f t="shared" ref="AR2963:AR2982" si="1675">$AN2963*BA2963</f>
        <v>0</v>
      </c>
      <c r="AS2963" s="78">
        <f t="shared" ref="AS2963:AS2982" si="1676">$AN2963*BB2963</f>
        <v>0</v>
      </c>
      <c r="AT2963" s="78">
        <f t="shared" ref="AT2963:AT2982" si="1677">$AN2963*BC2963</f>
        <v>0</v>
      </c>
      <c r="AU2963" s="363"/>
      <c r="AV2963" s="393"/>
      <c r="AW2963" s="395"/>
      <c r="AX2963" s="395">
        <v>1.1776765375854215</v>
      </c>
      <c r="AY2963" s="395">
        <v>1.38</v>
      </c>
      <c r="AZ2963" s="395">
        <v>1.58</v>
      </c>
      <c r="BA2963" s="395"/>
      <c r="BB2963" s="395"/>
      <c r="BC2963" s="395"/>
      <c r="BD2963" s="115"/>
      <c r="BE2963" s="115"/>
      <c r="BF2963" s="115">
        <v>3</v>
      </c>
      <c r="BG2963" s="115">
        <v>26</v>
      </c>
      <c r="BH2963" s="423">
        <f t="shared" ref="BH2963:BH2974" si="1678">IF(H2963="CS",VLOOKUP(BG2963,$BJ$2344:$BK$2374,2),IF(H2963="Glv",VLOOKUP(BG2963,$BJ$2344:$BL$2374,3),0))</f>
        <v>61.36</v>
      </c>
      <c r="BI2963" s="417">
        <f t="shared" ref="BI2963:BI2974" si="1679">BF2963*BH2963</f>
        <v>184.07999999999998</v>
      </c>
      <c r="BJ2963" s="115"/>
      <c r="BK2963" s="115"/>
      <c r="BQ2963" s="74" t="str">
        <f t="shared" si="1649"/>
        <v>24026.45M-(14)</v>
      </c>
      <c r="BR2963" s="120" t="str">
        <f t="shared" si="1650"/>
        <v>Flanged 45 deg Branch-Med Size</v>
      </c>
      <c r="BS2963" s="120">
        <f t="shared" si="1651"/>
        <v>565.99134396355362</v>
      </c>
      <c r="BU2963" s="74" t="str">
        <f t="shared" si="1652"/>
        <v>24026.45M-(12)</v>
      </c>
      <c r="BV2963" s="120" t="str">
        <f t="shared" si="1653"/>
        <v>Flanged 45 deg Branch-Med Size</v>
      </c>
      <c r="BW2963" s="120">
        <f t="shared" si="1654"/>
        <v>663.22799999999995</v>
      </c>
      <c r="BY2963" s="74" t="str">
        <f t="shared" si="1655"/>
        <v>24026.45M-(10)</v>
      </c>
      <c r="BZ2963" s="120" t="str">
        <f t="shared" si="1656"/>
        <v>Flanged 45 deg Branch-Med Size</v>
      </c>
      <c r="CA2963" s="120">
        <f t="shared" si="1657"/>
        <v>759.34800000000007</v>
      </c>
      <c r="CC2963" s="115" t="str">
        <f t="shared" si="1658"/>
        <v xml:space="preserve"> </v>
      </c>
      <c r="CD2963" s="120" t="str">
        <f t="shared" si="1659"/>
        <v xml:space="preserve"> </v>
      </c>
      <c r="CE2963" s="417" t="str">
        <f t="shared" si="1660"/>
        <v xml:space="preserve"> </v>
      </c>
      <c r="CF2963" s="115"/>
      <c r="CG2963" s="115" t="str">
        <f t="shared" si="1661"/>
        <v xml:space="preserve"> </v>
      </c>
      <c r="CH2963" s="120" t="str">
        <f t="shared" si="1662"/>
        <v xml:space="preserve"> </v>
      </c>
      <c r="CI2963" s="417" t="str">
        <f t="shared" si="1663"/>
        <v xml:space="preserve"> </v>
      </c>
      <c r="CJ2963" s="115"/>
      <c r="CK2963" s="115" t="str">
        <f t="shared" si="1664"/>
        <v xml:space="preserve"> </v>
      </c>
      <c r="CL2963" s="120" t="str">
        <f t="shared" si="1665"/>
        <v xml:space="preserve"> </v>
      </c>
      <c r="CM2963" s="417" t="str">
        <f t="shared" si="1668"/>
        <v xml:space="preserve"> </v>
      </c>
      <c r="IS2963" s="111"/>
    </row>
    <row r="2964" spans="2:253" s="74" customFormat="1" ht="17.100000000000001" hidden="1" customHeight="1" x14ac:dyDescent="0.25">
      <c r="B2964" s="504">
        <f>IF('Flanged Parts'!$AS$4=2,'Flanged Parts'!H27,0)</f>
        <v>0</v>
      </c>
      <c r="C2964" s="525" t="s">
        <v>305</v>
      </c>
      <c r="D2964" s="526" t="str">
        <f t="shared" si="1627"/>
        <v>24028.45M</v>
      </c>
      <c r="E2964" s="504" t="s">
        <v>1340</v>
      </c>
      <c r="F2964" s="508" t="str">
        <f t="shared" si="1670"/>
        <v xml:space="preserve"> </v>
      </c>
      <c r="G2964" s="509" t="s">
        <v>724</v>
      </c>
      <c r="H2964" s="504" t="str">
        <f>IF('Flanged Parts'!$BB$6=1,"CS",IF('Flanged Parts'!$BB$6=2,"Glv",0))</f>
        <v>Glv</v>
      </c>
      <c r="I2964" s="1035" t="s">
        <v>888</v>
      </c>
      <c r="J2964" s="1036"/>
      <c r="K2964" s="516" t="s">
        <v>881</v>
      </c>
      <c r="L2964" s="535">
        <v>16</v>
      </c>
      <c r="M2964" s="532" t="s">
        <v>1700</v>
      </c>
      <c r="N2964" s="514">
        <f t="shared" si="1647"/>
        <v>723.03</v>
      </c>
      <c r="O2964" s="514">
        <f t="shared" si="1671"/>
        <v>0</v>
      </c>
      <c r="P2964" s="680">
        <f>'KB Duct Parts'!$AE$3</f>
        <v>0</v>
      </c>
      <c r="Q2964" s="681">
        <f t="shared" si="1639"/>
        <v>0</v>
      </c>
      <c r="R2964" s="682">
        <f t="shared" si="1640"/>
        <v>0</v>
      </c>
      <c r="S2964" s="716">
        <f t="shared" si="1648"/>
        <v>0.2</v>
      </c>
      <c r="T2964" s="679">
        <f t="shared" si="1641"/>
        <v>0</v>
      </c>
      <c r="U2964" s="679">
        <f t="shared" si="1642"/>
        <v>0</v>
      </c>
      <c r="Y2964" s="120"/>
      <c r="AD2964" s="81"/>
      <c r="AF2964" s="370">
        <v>16</v>
      </c>
      <c r="AG2964" s="374">
        <v>14</v>
      </c>
      <c r="AH2964" s="378">
        <v>12</v>
      </c>
      <c r="AI2964" s="381">
        <v>10</v>
      </c>
      <c r="AJ2964" s="386"/>
      <c r="AK2964" s="391"/>
      <c r="AL2964" s="386"/>
      <c r="AM2964" s="363">
        <f t="shared" ref="AM2964:AM2982" si="1680">IF(L2964=AF2964,1,IF(L2964=AG2964,2,IF(L2964=AH2964,3,IF(L2964=AI2964,4,IF(L2964=AJ2964,5,IF(L2964=AK2964,6,IF(L2964=AL2964,7,0)))))))</f>
        <v>1</v>
      </c>
      <c r="AN2964" s="578">
        <v>532.79999999999995</v>
      </c>
      <c r="AO2964" s="78">
        <f t="shared" si="1672"/>
        <v>627.46605922551248</v>
      </c>
      <c r="AP2964" s="78">
        <f t="shared" si="1673"/>
        <v>735.2639999999999</v>
      </c>
      <c r="AQ2964" s="78">
        <f t="shared" si="1674"/>
        <v>841.82399999999996</v>
      </c>
      <c r="AR2964" s="78">
        <f t="shared" si="1675"/>
        <v>0</v>
      </c>
      <c r="AS2964" s="78">
        <f t="shared" si="1676"/>
        <v>0</v>
      </c>
      <c r="AT2964" s="78">
        <f t="shared" si="1677"/>
        <v>0</v>
      </c>
      <c r="AU2964" s="363"/>
      <c r="AV2964" s="393"/>
      <c r="AW2964" s="395"/>
      <c r="AX2964" s="395">
        <v>1.1776765375854215</v>
      </c>
      <c r="AY2964" s="395">
        <v>1.38</v>
      </c>
      <c r="AZ2964" s="395">
        <v>1.58</v>
      </c>
      <c r="BA2964" s="395"/>
      <c r="BB2964" s="395"/>
      <c r="BC2964" s="395"/>
      <c r="BD2964" s="115"/>
      <c r="BE2964" s="115"/>
      <c r="BF2964" s="115">
        <v>3</v>
      </c>
      <c r="BG2964" s="115">
        <v>28</v>
      </c>
      <c r="BH2964" s="423">
        <f t="shared" si="1678"/>
        <v>63.41</v>
      </c>
      <c r="BI2964" s="417">
        <f t="shared" si="1679"/>
        <v>190.23</v>
      </c>
      <c r="BJ2964" s="115"/>
      <c r="BK2964" s="115"/>
      <c r="BQ2964" s="74" t="str">
        <f t="shared" si="1649"/>
        <v>24028.45M-(14)</v>
      </c>
      <c r="BR2964" s="120" t="str">
        <f t="shared" si="1650"/>
        <v>Flanged 45 deg Branch-Med Size</v>
      </c>
      <c r="BS2964" s="120">
        <f t="shared" si="1651"/>
        <v>627.46605922551248</v>
      </c>
      <c r="BU2964" s="74" t="str">
        <f t="shared" si="1652"/>
        <v>24028.45M-(12)</v>
      </c>
      <c r="BV2964" s="120" t="str">
        <f t="shared" si="1653"/>
        <v>Flanged 45 deg Branch-Med Size</v>
      </c>
      <c r="BW2964" s="120">
        <f t="shared" si="1654"/>
        <v>735.2639999999999</v>
      </c>
      <c r="BY2964" s="74" t="str">
        <f t="shared" si="1655"/>
        <v>24028.45M-(10)</v>
      </c>
      <c r="BZ2964" s="120" t="str">
        <f t="shared" si="1656"/>
        <v>Flanged 45 deg Branch-Med Size</v>
      </c>
      <c r="CA2964" s="120">
        <f t="shared" si="1657"/>
        <v>841.82399999999996</v>
      </c>
      <c r="CC2964" s="115" t="str">
        <f t="shared" si="1658"/>
        <v xml:space="preserve"> </v>
      </c>
      <c r="CD2964" s="120" t="str">
        <f t="shared" si="1659"/>
        <v xml:space="preserve"> </v>
      </c>
      <c r="CE2964" s="417" t="str">
        <f t="shared" si="1660"/>
        <v xml:space="preserve"> </v>
      </c>
      <c r="CF2964" s="115"/>
      <c r="CG2964" s="115" t="str">
        <f t="shared" si="1661"/>
        <v xml:space="preserve"> </v>
      </c>
      <c r="CH2964" s="120" t="str">
        <f t="shared" si="1662"/>
        <v xml:space="preserve"> </v>
      </c>
      <c r="CI2964" s="417" t="str">
        <f t="shared" si="1663"/>
        <v xml:space="preserve"> </v>
      </c>
      <c r="CJ2964" s="115"/>
      <c r="CK2964" s="115" t="str">
        <f t="shared" si="1664"/>
        <v xml:space="preserve"> </v>
      </c>
      <c r="CL2964" s="120" t="str">
        <f t="shared" si="1665"/>
        <v xml:space="preserve"> </v>
      </c>
      <c r="CM2964" s="417" t="str">
        <f t="shared" si="1668"/>
        <v xml:space="preserve"> </v>
      </c>
      <c r="IS2964" s="111"/>
    </row>
    <row r="2965" spans="2:253" s="74" customFormat="1" ht="17.100000000000001" hidden="1" customHeight="1" x14ac:dyDescent="0.25">
      <c r="B2965" s="504">
        <f>IF('Flanged Parts'!$AS$4=2,'Flanged Parts'!H28,0)</f>
        <v>0</v>
      </c>
      <c r="C2965" s="525" t="s">
        <v>306</v>
      </c>
      <c r="D2965" s="526" t="str">
        <f t="shared" si="1627"/>
        <v>24030.45M</v>
      </c>
      <c r="E2965" s="504" t="s">
        <v>1341</v>
      </c>
      <c r="F2965" s="508" t="str">
        <f t="shared" si="1670"/>
        <v xml:space="preserve"> </v>
      </c>
      <c r="G2965" s="509" t="s">
        <v>724</v>
      </c>
      <c r="H2965" s="504" t="str">
        <f>IF('Flanged Parts'!$BB$6=1,"CS",IF('Flanged Parts'!$BB$6=2,"Glv",0))</f>
        <v>Glv</v>
      </c>
      <c r="I2965" s="1035" t="s">
        <v>888</v>
      </c>
      <c r="J2965" s="1036"/>
      <c r="K2965" s="516" t="s">
        <v>881</v>
      </c>
      <c r="L2965" s="535">
        <v>16</v>
      </c>
      <c r="M2965" s="532" t="s">
        <v>1700</v>
      </c>
      <c r="N2965" s="514">
        <f t="shared" si="1647"/>
        <v>790.48</v>
      </c>
      <c r="O2965" s="514">
        <f t="shared" si="1671"/>
        <v>0</v>
      </c>
      <c r="P2965" s="680">
        <f>'KB Duct Parts'!$AE$3</f>
        <v>0</v>
      </c>
      <c r="Q2965" s="681">
        <f t="shared" si="1639"/>
        <v>0</v>
      </c>
      <c r="R2965" s="682">
        <f t="shared" si="1640"/>
        <v>0</v>
      </c>
      <c r="S2965" s="716">
        <f t="shared" si="1648"/>
        <v>0.2</v>
      </c>
      <c r="T2965" s="679">
        <f t="shared" si="1641"/>
        <v>0</v>
      </c>
      <c r="U2965" s="679">
        <f t="shared" si="1642"/>
        <v>0</v>
      </c>
      <c r="Y2965" s="120"/>
      <c r="AD2965" s="81"/>
      <c r="AF2965" s="370">
        <v>16</v>
      </c>
      <c r="AG2965" s="374">
        <v>14</v>
      </c>
      <c r="AH2965" s="378">
        <v>12</v>
      </c>
      <c r="AI2965" s="381">
        <v>10</v>
      </c>
      <c r="AJ2965" s="386"/>
      <c r="AK2965" s="391"/>
      <c r="AL2965" s="386"/>
      <c r="AM2965" s="363">
        <f t="shared" si="1680"/>
        <v>1</v>
      </c>
      <c r="AN2965" s="578">
        <v>587.20000000000005</v>
      </c>
      <c r="AO2965" s="78">
        <f t="shared" si="1672"/>
        <v>691.53166287015949</v>
      </c>
      <c r="AP2965" s="78">
        <f t="shared" si="1673"/>
        <v>810.33600000000001</v>
      </c>
      <c r="AQ2965" s="78">
        <f t="shared" si="1674"/>
        <v>927.77600000000007</v>
      </c>
      <c r="AR2965" s="78">
        <f t="shared" si="1675"/>
        <v>0</v>
      </c>
      <c r="AS2965" s="78">
        <f t="shared" si="1676"/>
        <v>0</v>
      </c>
      <c r="AT2965" s="78">
        <f t="shared" si="1677"/>
        <v>0</v>
      </c>
      <c r="AU2965" s="363"/>
      <c r="AV2965" s="393"/>
      <c r="AW2965" s="395"/>
      <c r="AX2965" s="395">
        <v>1.1776765375854215</v>
      </c>
      <c r="AY2965" s="395">
        <v>1.38</v>
      </c>
      <c r="AZ2965" s="395">
        <v>1.58</v>
      </c>
      <c r="BA2965" s="395"/>
      <c r="BB2965" s="395"/>
      <c r="BC2965" s="395"/>
      <c r="BD2965" s="115"/>
      <c r="BE2965" s="115"/>
      <c r="BF2965" s="115">
        <v>3</v>
      </c>
      <c r="BG2965" s="115">
        <v>30</v>
      </c>
      <c r="BH2965" s="423">
        <f t="shared" si="1678"/>
        <v>67.760000000000005</v>
      </c>
      <c r="BI2965" s="417">
        <f t="shared" si="1679"/>
        <v>203.28000000000003</v>
      </c>
      <c r="BJ2965" s="115"/>
      <c r="BK2965" s="115"/>
      <c r="BQ2965" s="74" t="str">
        <f t="shared" si="1649"/>
        <v>24030.45M-(14)</v>
      </c>
      <c r="BR2965" s="120" t="str">
        <f t="shared" si="1650"/>
        <v>Flanged 45 deg Branch-Med Size</v>
      </c>
      <c r="BS2965" s="120">
        <f t="shared" si="1651"/>
        <v>691.53166287015949</v>
      </c>
      <c r="BU2965" s="74" t="str">
        <f t="shared" si="1652"/>
        <v>24030.45M-(12)</v>
      </c>
      <c r="BV2965" s="120" t="str">
        <f t="shared" si="1653"/>
        <v>Flanged 45 deg Branch-Med Size</v>
      </c>
      <c r="BW2965" s="120">
        <f t="shared" si="1654"/>
        <v>810.33600000000001</v>
      </c>
      <c r="BY2965" s="74" t="str">
        <f t="shared" si="1655"/>
        <v>24030.45M-(10)</v>
      </c>
      <c r="BZ2965" s="120" t="str">
        <f t="shared" si="1656"/>
        <v>Flanged 45 deg Branch-Med Size</v>
      </c>
      <c r="CA2965" s="120">
        <f t="shared" si="1657"/>
        <v>927.77600000000007</v>
      </c>
      <c r="CC2965" s="115" t="str">
        <f t="shared" si="1658"/>
        <v xml:space="preserve"> </v>
      </c>
      <c r="CD2965" s="120" t="str">
        <f t="shared" si="1659"/>
        <v xml:space="preserve"> </v>
      </c>
      <c r="CE2965" s="417" t="str">
        <f t="shared" si="1660"/>
        <v xml:space="preserve"> </v>
      </c>
      <c r="CF2965" s="115"/>
      <c r="CG2965" s="115" t="str">
        <f t="shared" si="1661"/>
        <v xml:space="preserve"> </v>
      </c>
      <c r="CH2965" s="120" t="str">
        <f t="shared" si="1662"/>
        <v xml:space="preserve"> </v>
      </c>
      <c r="CI2965" s="417" t="str">
        <f t="shared" si="1663"/>
        <v xml:space="preserve"> </v>
      </c>
      <c r="CJ2965" s="115"/>
      <c r="CK2965" s="115" t="str">
        <f t="shared" si="1664"/>
        <v xml:space="preserve"> </v>
      </c>
      <c r="CL2965" s="120" t="str">
        <f t="shared" si="1665"/>
        <v xml:space="preserve"> </v>
      </c>
      <c r="CM2965" s="417" t="str">
        <f t="shared" si="1668"/>
        <v xml:space="preserve"> </v>
      </c>
      <c r="IS2965" s="111"/>
    </row>
    <row r="2966" spans="2:253" s="74" customFormat="1" ht="17.100000000000001" hidden="1" customHeight="1" x14ac:dyDescent="0.25">
      <c r="B2966" s="504">
        <f>IF('Flanged Parts'!$AS$4=2,'Flanged Parts'!H29,0)</f>
        <v>0</v>
      </c>
      <c r="C2966" s="525" t="s">
        <v>307</v>
      </c>
      <c r="D2966" s="526" t="str">
        <f t="shared" si="1627"/>
        <v>24032.45M</v>
      </c>
      <c r="E2966" s="504" t="s">
        <v>1342</v>
      </c>
      <c r="F2966" s="508" t="str">
        <f t="shared" si="1670"/>
        <v xml:space="preserve"> </v>
      </c>
      <c r="G2966" s="509" t="s">
        <v>724</v>
      </c>
      <c r="H2966" s="504" t="str">
        <f>IF('Flanged Parts'!$BB$6=1,"CS",IF('Flanged Parts'!$BB$6=2,"Glv",0))</f>
        <v>Glv</v>
      </c>
      <c r="I2966" s="1035" t="s">
        <v>2114</v>
      </c>
      <c r="J2966" s="1036"/>
      <c r="K2966" s="516" t="s">
        <v>881</v>
      </c>
      <c r="L2966" s="535">
        <v>16</v>
      </c>
      <c r="M2966" s="532" t="s">
        <v>1700</v>
      </c>
      <c r="N2966" s="514">
        <f t="shared" si="1647"/>
        <v>867.33999999999992</v>
      </c>
      <c r="O2966" s="514">
        <f t="shared" si="1671"/>
        <v>0</v>
      </c>
      <c r="P2966" s="680">
        <f>'KB Duct Parts'!$AE$3</f>
        <v>0</v>
      </c>
      <c r="Q2966" s="681">
        <f t="shared" si="1639"/>
        <v>0</v>
      </c>
      <c r="R2966" s="682">
        <f t="shared" si="1640"/>
        <v>0</v>
      </c>
      <c r="S2966" s="716">
        <f t="shared" si="1648"/>
        <v>0.2</v>
      </c>
      <c r="T2966" s="679">
        <f t="shared" si="1641"/>
        <v>0</v>
      </c>
      <c r="U2966" s="679">
        <f t="shared" si="1642"/>
        <v>0</v>
      </c>
      <c r="Y2966" s="120"/>
      <c r="AD2966" s="81"/>
      <c r="AF2966" s="370">
        <v>16</v>
      </c>
      <c r="AG2966" s="374">
        <v>14</v>
      </c>
      <c r="AH2966" s="378">
        <v>12</v>
      </c>
      <c r="AI2966" s="381">
        <v>10</v>
      </c>
      <c r="AJ2966" s="386"/>
      <c r="AK2966" s="391"/>
      <c r="AL2966" s="386"/>
      <c r="AM2966" s="363">
        <f t="shared" si="1680"/>
        <v>1</v>
      </c>
      <c r="AN2966" s="578">
        <v>641.79999999999995</v>
      </c>
      <c r="AO2966" s="78">
        <f t="shared" si="1672"/>
        <v>755.8328018223234</v>
      </c>
      <c r="AP2966" s="78">
        <f t="shared" si="1673"/>
        <v>885.68399999999986</v>
      </c>
      <c r="AQ2966" s="78">
        <f t="shared" si="1674"/>
        <v>1014.044</v>
      </c>
      <c r="AR2966" s="78">
        <f t="shared" si="1675"/>
        <v>0</v>
      </c>
      <c r="AS2966" s="78">
        <f t="shared" si="1676"/>
        <v>0</v>
      </c>
      <c r="AT2966" s="78">
        <f t="shared" si="1677"/>
        <v>0</v>
      </c>
      <c r="AU2966" s="363"/>
      <c r="AV2966" s="393"/>
      <c r="AW2966" s="395"/>
      <c r="AX2966" s="395">
        <v>1.1776765375854215</v>
      </c>
      <c r="AY2966" s="395">
        <v>1.38</v>
      </c>
      <c r="AZ2966" s="395">
        <v>1.58</v>
      </c>
      <c r="BA2966" s="395"/>
      <c r="BB2966" s="395"/>
      <c r="BC2966" s="395"/>
      <c r="BD2966" s="115"/>
      <c r="BE2966" s="115"/>
      <c r="BF2966" s="115">
        <v>3</v>
      </c>
      <c r="BG2966" s="115">
        <v>32</v>
      </c>
      <c r="BH2966" s="423">
        <f t="shared" si="1678"/>
        <v>75.180000000000007</v>
      </c>
      <c r="BI2966" s="417">
        <f t="shared" si="1679"/>
        <v>225.54000000000002</v>
      </c>
      <c r="BJ2966" s="115"/>
      <c r="BK2966" s="115"/>
      <c r="BQ2966" s="74" t="str">
        <f t="shared" si="1649"/>
        <v>24032.45M-(14)</v>
      </c>
      <c r="BR2966" s="120" t="str">
        <f t="shared" si="1650"/>
        <v>Flanged 45 deg Branch-Med Size</v>
      </c>
      <c r="BS2966" s="120">
        <f t="shared" si="1651"/>
        <v>755.8328018223234</v>
      </c>
      <c r="BU2966" s="74" t="str">
        <f t="shared" si="1652"/>
        <v>24032.45M-(12)</v>
      </c>
      <c r="BV2966" s="120" t="str">
        <f t="shared" si="1653"/>
        <v>Flanged 45 deg Branch-Med Size</v>
      </c>
      <c r="BW2966" s="120">
        <f t="shared" si="1654"/>
        <v>885.68399999999986</v>
      </c>
      <c r="BY2966" s="74" t="str">
        <f t="shared" si="1655"/>
        <v>24032.45M-(10)</v>
      </c>
      <c r="BZ2966" s="120" t="str">
        <f t="shared" si="1656"/>
        <v>Flanged 45 deg Branch-Med Size</v>
      </c>
      <c r="CA2966" s="120">
        <f t="shared" si="1657"/>
        <v>1014.044</v>
      </c>
      <c r="CC2966" s="115" t="str">
        <f t="shared" si="1658"/>
        <v xml:space="preserve"> </v>
      </c>
      <c r="CD2966" s="120" t="str">
        <f t="shared" si="1659"/>
        <v xml:space="preserve"> </v>
      </c>
      <c r="CE2966" s="417" t="str">
        <f t="shared" si="1660"/>
        <v xml:space="preserve"> </v>
      </c>
      <c r="CF2966" s="115"/>
      <c r="CG2966" s="115" t="str">
        <f t="shared" si="1661"/>
        <v xml:space="preserve"> </v>
      </c>
      <c r="CH2966" s="120" t="str">
        <f t="shared" si="1662"/>
        <v xml:space="preserve"> </v>
      </c>
      <c r="CI2966" s="417" t="str">
        <f t="shared" si="1663"/>
        <v xml:space="preserve"> </v>
      </c>
      <c r="CJ2966" s="115"/>
      <c r="CK2966" s="115" t="str">
        <f t="shared" si="1664"/>
        <v xml:space="preserve"> </v>
      </c>
      <c r="CL2966" s="120" t="str">
        <f t="shared" si="1665"/>
        <v xml:space="preserve"> </v>
      </c>
      <c r="CM2966" s="417" t="str">
        <f t="shared" si="1668"/>
        <v xml:space="preserve"> </v>
      </c>
      <c r="IS2966" s="111"/>
    </row>
    <row r="2967" spans="2:253" s="74" customFormat="1" ht="17.100000000000001" hidden="1" customHeight="1" x14ac:dyDescent="0.25">
      <c r="B2967" s="504">
        <f>IF('Flanged Parts'!$AS$4=2,'Flanged Parts'!H30,0)</f>
        <v>0</v>
      </c>
      <c r="C2967" s="525" t="s">
        <v>308</v>
      </c>
      <c r="D2967" s="526" t="str">
        <f t="shared" si="1627"/>
        <v>24034.45M</v>
      </c>
      <c r="E2967" s="504" t="s">
        <v>1343</v>
      </c>
      <c r="F2967" s="508" t="str">
        <f t="shared" si="1670"/>
        <v xml:space="preserve"> </v>
      </c>
      <c r="G2967" s="509" t="s">
        <v>724</v>
      </c>
      <c r="H2967" s="504" t="str">
        <f>IF('Flanged Parts'!$BB$6=1,"CS",IF('Flanged Parts'!$BB$6=2,"Glv",0))</f>
        <v>Glv</v>
      </c>
      <c r="I2967" s="1035" t="s">
        <v>888</v>
      </c>
      <c r="J2967" s="1036"/>
      <c r="K2967" s="516" t="s">
        <v>881</v>
      </c>
      <c r="L2967" s="535">
        <v>16</v>
      </c>
      <c r="M2967" s="532" t="s">
        <v>1700</v>
      </c>
      <c r="N2967" s="514">
        <f t="shared" si="1647"/>
        <v>1132.46</v>
      </c>
      <c r="O2967" s="514">
        <f t="shared" si="1671"/>
        <v>0</v>
      </c>
      <c r="P2967" s="680">
        <f>'KB Duct Parts'!$AE$3</f>
        <v>0</v>
      </c>
      <c r="Q2967" s="681">
        <f t="shared" si="1639"/>
        <v>0</v>
      </c>
      <c r="R2967" s="682">
        <f t="shared" si="1640"/>
        <v>0</v>
      </c>
      <c r="S2967" s="716">
        <f t="shared" si="1648"/>
        <v>0.2</v>
      </c>
      <c r="T2967" s="679">
        <f t="shared" si="1641"/>
        <v>0</v>
      </c>
      <c r="U2967" s="679">
        <f t="shared" si="1642"/>
        <v>0</v>
      </c>
      <c r="Y2967" s="120"/>
      <c r="AD2967" s="81"/>
      <c r="AF2967" s="370">
        <v>16</v>
      </c>
      <c r="AG2967" s="374">
        <v>14</v>
      </c>
      <c r="AH2967" s="378">
        <v>12</v>
      </c>
      <c r="AI2967" s="381">
        <v>10</v>
      </c>
      <c r="AJ2967" s="386"/>
      <c r="AK2967" s="391"/>
      <c r="AL2967" s="386"/>
      <c r="AM2967" s="363">
        <f t="shared" si="1680"/>
        <v>1</v>
      </c>
      <c r="AN2967" s="578">
        <v>900.5</v>
      </c>
      <c r="AO2967" s="78">
        <f t="shared" si="1672"/>
        <v>1060.4977220956721</v>
      </c>
      <c r="AP2967" s="78">
        <f t="shared" si="1673"/>
        <v>1242.6899999999998</v>
      </c>
      <c r="AQ2967" s="78">
        <f t="shared" si="1674"/>
        <v>1422.79</v>
      </c>
      <c r="AR2967" s="78">
        <f t="shared" si="1675"/>
        <v>0</v>
      </c>
      <c r="AS2967" s="78">
        <f t="shared" si="1676"/>
        <v>0</v>
      </c>
      <c r="AT2967" s="78">
        <f t="shared" si="1677"/>
        <v>0</v>
      </c>
      <c r="AU2967" s="363"/>
      <c r="AV2967" s="393"/>
      <c r="AW2967" s="395"/>
      <c r="AX2967" s="395">
        <v>1.1776765375854215</v>
      </c>
      <c r="AY2967" s="395">
        <v>1.38</v>
      </c>
      <c r="AZ2967" s="395">
        <v>1.58</v>
      </c>
      <c r="BA2967" s="395"/>
      <c r="BB2967" s="395"/>
      <c r="BC2967" s="395"/>
      <c r="BD2967" s="115"/>
      <c r="BE2967" s="115"/>
      <c r="BF2967" s="115">
        <v>3</v>
      </c>
      <c r="BG2967" s="115">
        <v>34</v>
      </c>
      <c r="BH2967" s="423">
        <f t="shared" si="1678"/>
        <v>77.319999999999993</v>
      </c>
      <c r="BI2967" s="417">
        <f t="shared" si="1679"/>
        <v>231.95999999999998</v>
      </c>
      <c r="BJ2967" s="115"/>
      <c r="BK2967" s="115"/>
      <c r="BQ2967" s="74" t="str">
        <f t="shared" si="1649"/>
        <v>24034.45M-(14)</v>
      </c>
      <c r="BR2967" s="120" t="str">
        <f t="shared" si="1650"/>
        <v>Flanged 45 deg Branch-Med Size</v>
      </c>
      <c r="BS2967" s="120">
        <f t="shared" si="1651"/>
        <v>1060.4977220956721</v>
      </c>
      <c r="BU2967" s="74" t="str">
        <f t="shared" si="1652"/>
        <v>24034.45M-(12)</v>
      </c>
      <c r="BV2967" s="120" t="str">
        <f t="shared" si="1653"/>
        <v>Flanged 45 deg Branch-Med Size</v>
      </c>
      <c r="BW2967" s="120">
        <f t="shared" si="1654"/>
        <v>1242.6899999999998</v>
      </c>
      <c r="BY2967" s="74" t="str">
        <f t="shared" si="1655"/>
        <v>24034.45M-(10)</v>
      </c>
      <c r="BZ2967" s="120" t="str">
        <f t="shared" si="1656"/>
        <v>Flanged 45 deg Branch-Med Size</v>
      </c>
      <c r="CA2967" s="120">
        <f t="shared" si="1657"/>
        <v>1422.79</v>
      </c>
      <c r="CC2967" s="115" t="str">
        <f t="shared" si="1658"/>
        <v xml:space="preserve"> </v>
      </c>
      <c r="CD2967" s="120" t="str">
        <f t="shared" si="1659"/>
        <v xml:space="preserve"> </v>
      </c>
      <c r="CE2967" s="417" t="str">
        <f t="shared" si="1660"/>
        <v xml:space="preserve"> </v>
      </c>
      <c r="CF2967" s="115"/>
      <c r="CG2967" s="115" t="str">
        <f t="shared" si="1661"/>
        <v xml:space="preserve"> </v>
      </c>
      <c r="CH2967" s="120" t="str">
        <f t="shared" si="1662"/>
        <v xml:space="preserve"> </v>
      </c>
      <c r="CI2967" s="417" t="str">
        <f t="shared" si="1663"/>
        <v xml:space="preserve"> </v>
      </c>
      <c r="CJ2967" s="115"/>
      <c r="CK2967" s="115" t="str">
        <f t="shared" si="1664"/>
        <v xml:space="preserve"> </v>
      </c>
      <c r="CL2967" s="120" t="str">
        <f t="shared" si="1665"/>
        <v xml:space="preserve"> </v>
      </c>
      <c r="CM2967" s="417" t="str">
        <f t="shared" si="1668"/>
        <v xml:space="preserve"> </v>
      </c>
      <c r="IS2967" s="111"/>
    </row>
    <row r="2968" spans="2:253" s="74" customFormat="1" ht="17.100000000000001" hidden="1" customHeight="1" x14ac:dyDescent="0.25">
      <c r="B2968" s="504">
        <f>IF('Flanged Parts'!$AS$4=2,'Flanged Parts'!H31,0)</f>
        <v>0</v>
      </c>
      <c r="C2968" s="525" t="s">
        <v>309</v>
      </c>
      <c r="D2968" s="526" t="str">
        <f t="shared" si="1627"/>
        <v>24036.45M</v>
      </c>
      <c r="E2968" s="504" t="s">
        <v>1344</v>
      </c>
      <c r="F2968" s="508" t="str">
        <f t="shared" si="1670"/>
        <v xml:space="preserve"> </v>
      </c>
      <c r="G2968" s="509" t="s">
        <v>724</v>
      </c>
      <c r="H2968" s="504" t="str">
        <f>IF('Flanged Parts'!$BB$6=1,"CS",IF('Flanged Parts'!$BB$6=2,"Glv",0))</f>
        <v>Glv</v>
      </c>
      <c r="I2968" s="1035" t="s">
        <v>888</v>
      </c>
      <c r="J2968" s="1036"/>
      <c r="K2968" s="516" t="s">
        <v>881</v>
      </c>
      <c r="L2968" s="535">
        <v>16</v>
      </c>
      <c r="M2968" s="532" t="s">
        <v>1700</v>
      </c>
      <c r="N2968" s="514">
        <f t="shared" si="1647"/>
        <v>1252.1300000000001</v>
      </c>
      <c r="O2968" s="514">
        <f t="shared" si="1671"/>
        <v>0</v>
      </c>
      <c r="P2968" s="680">
        <f>'KB Duct Parts'!$AE$3</f>
        <v>0</v>
      </c>
      <c r="Q2968" s="681">
        <f t="shared" si="1639"/>
        <v>0</v>
      </c>
      <c r="R2968" s="682">
        <f t="shared" si="1640"/>
        <v>0</v>
      </c>
      <c r="S2968" s="716">
        <f t="shared" si="1648"/>
        <v>0.2</v>
      </c>
      <c r="T2968" s="679">
        <f t="shared" si="1641"/>
        <v>0</v>
      </c>
      <c r="U2968" s="679">
        <f t="shared" si="1642"/>
        <v>0</v>
      </c>
      <c r="Y2968" s="120"/>
      <c r="AD2968" s="81"/>
      <c r="AF2968" s="370">
        <v>16</v>
      </c>
      <c r="AG2968" s="374">
        <v>14</v>
      </c>
      <c r="AH2968" s="378">
        <v>12</v>
      </c>
      <c r="AI2968" s="381">
        <v>10</v>
      </c>
      <c r="AJ2968" s="386"/>
      <c r="AK2968" s="391"/>
      <c r="AL2968" s="386"/>
      <c r="AM2968" s="363">
        <f t="shared" si="1680"/>
        <v>1</v>
      </c>
      <c r="AN2968" s="578">
        <v>1004.6</v>
      </c>
      <c r="AO2968" s="78">
        <f t="shared" si="1672"/>
        <v>1183.0938496583144</v>
      </c>
      <c r="AP2968" s="78">
        <f t="shared" si="1673"/>
        <v>1386.348</v>
      </c>
      <c r="AQ2968" s="78">
        <f t="shared" si="1674"/>
        <v>1587.268</v>
      </c>
      <c r="AR2968" s="78">
        <f t="shared" si="1675"/>
        <v>0</v>
      </c>
      <c r="AS2968" s="78">
        <f t="shared" si="1676"/>
        <v>0</v>
      </c>
      <c r="AT2968" s="78">
        <f t="shared" si="1677"/>
        <v>0</v>
      </c>
      <c r="AU2968" s="363"/>
      <c r="AV2968" s="393"/>
      <c r="AW2968" s="395"/>
      <c r="AX2968" s="395">
        <v>1.1776765375854215</v>
      </c>
      <c r="AY2968" s="395">
        <v>1.38</v>
      </c>
      <c r="AZ2968" s="395">
        <v>1.58</v>
      </c>
      <c r="BA2968" s="395"/>
      <c r="BB2968" s="395"/>
      <c r="BC2968" s="395"/>
      <c r="BD2968" s="115"/>
      <c r="BE2968" s="115"/>
      <c r="BF2968" s="115">
        <v>3</v>
      </c>
      <c r="BG2968" s="115">
        <v>36</v>
      </c>
      <c r="BH2968" s="423">
        <f t="shared" si="1678"/>
        <v>82.51</v>
      </c>
      <c r="BI2968" s="417">
        <f t="shared" si="1679"/>
        <v>247.53000000000003</v>
      </c>
      <c r="BJ2968" s="115"/>
      <c r="BK2968" s="115"/>
      <c r="BQ2968" s="74" t="str">
        <f t="shared" si="1649"/>
        <v>24036.45M-(14)</v>
      </c>
      <c r="BR2968" s="120" t="str">
        <f t="shared" si="1650"/>
        <v>Flanged 45 deg Branch-Med Size</v>
      </c>
      <c r="BS2968" s="120">
        <f t="shared" si="1651"/>
        <v>1183.0938496583144</v>
      </c>
      <c r="BU2968" s="74" t="str">
        <f t="shared" si="1652"/>
        <v>24036.45M-(12)</v>
      </c>
      <c r="BV2968" s="120" t="str">
        <f t="shared" si="1653"/>
        <v>Flanged 45 deg Branch-Med Size</v>
      </c>
      <c r="BW2968" s="120">
        <f t="shared" si="1654"/>
        <v>1386.348</v>
      </c>
      <c r="BY2968" s="74" t="str">
        <f t="shared" si="1655"/>
        <v>24036.45M-(10)</v>
      </c>
      <c r="BZ2968" s="120" t="str">
        <f t="shared" si="1656"/>
        <v>Flanged 45 deg Branch-Med Size</v>
      </c>
      <c r="CA2968" s="120">
        <f t="shared" si="1657"/>
        <v>1587.268</v>
      </c>
      <c r="CC2968" s="115" t="str">
        <f t="shared" si="1658"/>
        <v xml:space="preserve"> </v>
      </c>
      <c r="CD2968" s="120" t="str">
        <f t="shared" si="1659"/>
        <v xml:space="preserve"> </v>
      </c>
      <c r="CE2968" s="417" t="str">
        <f t="shared" si="1660"/>
        <v xml:space="preserve"> </v>
      </c>
      <c r="CF2968" s="115"/>
      <c r="CG2968" s="115" t="str">
        <f t="shared" si="1661"/>
        <v xml:space="preserve"> </v>
      </c>
      <c r="CH2968" s="120" t="str">
        <f t="shared" si="1662"/>
        <v xml:space="preserve"> </v>
      </c>
      <c r="CI2968" s="417" t="str">
        <f t="shared" si="1663"/>
        <v xml:space="preserve"> </v>
      </c>
      <c r="CJ2968" s="115"/>
      <c r="CK2968" s="115" t="str">
        <f t="shared" si="1664"/>
        <v xml:space="preserve"> </v>
      </c>
      <c r="CL2968" s="120" t="str">
        <f t="shared" si="1665"/>
        <v xml:space="preserve"> </v>
      </c>
      <c r="CM2968" s="417" t="str">
        <f t="shared" si="1668"/>
        <v xml:space="preserve"> </v>
      </c>
      <c r="IS2968" s="111"/>
    </row>
    <row r="2969" spans="2:253" s="74" customFormat="1" ht="17.100000000000001" hidden="1" customHeight="1" x14ac:dyDescent="0.25">
      <c r="B2969" s="504">
        <f>IF('Flanged Parts'!$AS$4=2,'Flanged Parts'!H32,0)</f>
        <v>0</v>
      </c>
      <c r="C2969" s="525" t="s">
        <v>310</v>
      </c>
      <c r="D2969" s="526" t="str">
        <f t="shared" si="1627"/>
        <v>24038.45M</v>
      </c>
      <c r="E2969" s="504" t="s">
        <v>1345</v>
      </c>
      <c r="F2969" s="508" t="str">
        <f t="shared" si="1670"/>
        <v xml:space="preserve"> </v>
      </c>
      <c r="G2969" s="509" t="s">
        <v>724</v>
      </c>
      <c r="H2969" s="504" t="str">
        <f>IF('Flanged Parts'!$BB$6=1,"CS",IF('Flanged Parts'!$BB$6=2,"Glv",0))</f>
        <v>Glv</v>
      </c>
      <c r="I2969" s="1035" t="s">
        <v>888</v>
      </c>
      <c r="J2969" s="1036"/>
      <c r="K2969" s="516" t="s">
        <v>881</v>
      </c>
      <c r="L2969" s="535">
        <v>16</v>
      </c>
      <c r="M2969" s="532" t="s">
        <v>1700</v>
      </c>
      <c r="N2969" s="514">
        <f t="shared" si="1647"/>
        <v>1659.29</v>
      </c>
      <c r="O2969" s="514">
        <f t="shared" si="1671"/>
        <v>0</v>
      </c>
      <c r="P2969" s="680">
        <f>'KB Duct Parts'!$AE$3</f>
        <v>0</v>
      </c>
      <c r="Q2969" s="681">
        <f t="shared" si="1639"/>
        <v>0</v>
      </c>
      <c r="R2969" s="682">
        <f t="shared" si="1640"/>
        <v>0</v>
      </c>
      <c r="S2969" s="716">
        <f t="shared" si="1648"/>
        <v>0.2</v>
      </c>
      <c r="T2969" s="679">
        <f t="shared" si="1641"/>
        <v>0</v>
      </c>
      <c r="U2969" s="679">
        <f t="shared" si="1642"/>
        <v>0</v>
      </c>
      <c r="Y2969" s="120"/>
      <c r="AD2969" s="81"/>
      <c r="AF2969" s="370">
        <v>16</v>
      </c>
      <c r="AG2969" s="374">
        <v>14</v>
      </c>
      <c r="AH2969" s="378">
        <v>12</v>
      </c>
      <c r="AI2969" s="381">
        <v>10</v>
      </c>
      <c r="AJ2969" s="386"/>
      <c r="AK2969" s="391"/>
      <c r="AL2969" s="386"/>
      <c r="AM2969" s="363">
        <f t="shared" si="1680"/>
        <v>1</v>
      </c>
      <c r="AN2969" s="578">
        <v>1402.1</v>
      </c>
      <c r="AO2969" s="78">
        <f t="shared" si="1672"/>
        <v>1651.2202733485194</v>
      </c>
      <c r="AP2969" s="78">
        <f t="shared" si="1673"/>
        <v>1934.8979999999997</v>
      </c>
      <c r="AQ2969" s="78">
        <f t="shared" si="1674"/>
        <v>2215.3179999999998</v>
      </c>
      <c r="AR2969" s="78">
        <f t="shared" si="1675"/>
        <v>0</v>
      </c>
      <c r="AS2969" s="78">
        <f t="shared" si="1676"/>
        <v>0</v>
      </c>
      <c r="AT2969" s="78">
        <f t="shared" si="1677"/>
        <v>0</v>
      </c>
      <c r="AU2969" s="363"/>
      <c r="AV2969" s="393"/>
      <c r="AW2969" s="395"/>
      <c r="AX2969" s="395">
        <v>1.1776765375854215</v>
      </c>
      <c r="AY2969" s="395">
        <v>1.38</v>
      </c>
      <c r="AZ2969" s="395">
        <v>1.58</v>
      </c>
      <c r="BA2969" s="395"/>
      <c r="BB2969" s="395"/>
      <c r="BC2969" s="395"/>
      <c r="BD2969" s="115"/>
      <c r="BE2969" s="115"/>
      <c r="BF2969" s="115">
        <v>3</v>
      </c>
      <c r="BG2969" s="115">
        <v>38</v>
      </c>
      <c r="BH2969" s="423">
        <f t="shared" si="1678"/>
        <v>85.73</v>
      </c>
      <c r="BI2969" s="417">
        <f t="shared" si="1679"/>
        <v>257.19</v>
      </c>
      <c r="BJ2969" s="115"/>
      <c r="BK2969" s="115"/>
      <c r="BQ2969" s="74" t="str">
        <f t="shared" si="1649"/>
        <v>24038.45M-(14)</v>
      </c>
      <c r="BR2969" s="120" t="str">
        <f t="shared" si="1650"/>
        <v>Flanged 45 deg Branch-Med Size</v>
      </c>
      <c r="BS2969" s="120">
        <f t="shared" si="1651"/>
        <v>1651.2202733485194</v>
      </c>
      <c r="BU2969" s="74" t="str">
        <f t="shared" si="1652"/>
        <v>24038.45M-(12)</v>
      </c>
      <c r="BV2969" s="120" t="str">
        <f t="shared" si="1653"/>
        <v>Flanged 45 deg Branch-Med Size</v>
      </c>
      <c r="BW2969" s="120">
        <f t="shared" si="1654"/>
        <v>1934.8979999999997</v>
      </c>
      <c r="BY2969" s="74" t="str">
        <f t="shared" si="1655"/>
        <v>24038.45M-(10)</v>
      </c>
      <c r="BZ2969" s="120" t="str">
        <f t="shared" si="1656"/>
        <v>Flanged 45 deg Branch-Med Size</v>
      </c>
      <c r="CA2969" s="120">
        <f t="shared" si="1657"/>
        <v>2215.3179999999998</v>
      </c>
      <c r="CC2969" s="115" t="str">
        <f t="shared" si="1658"/>
        <v xml:space="preserve"> </v>
      </c>
      <c r="CD2969" s="120" t="str">
        <f t="shared" si="1659"/>
        <v xml:space="preserve"> </v>
      </c>
      <c r="CE2969" s="417" t="str">
        <f t="shared" si="1660"/>
        <v xml:space="preserve"> </v>
      </c>
      <c r="CF2969" s="115"/>
      <c r="CG2969" s="115" t="str">
        <f t="shared" si="1661"/>
        <v xml:space="preserve"> </v>
      </c>
      <c r="CH2969" s="120" t="str">
        <f t="shared" si="1662"/>
        <v xml:space="preserve"> </v>
      </c>
      <c r="CI2969" s="417" t="str">
        <f t="shared" si="1663"/>
        <v xml:space="preserve"> </v>
      </c>
      <c r="CJ2969" s="115"/>
      <c r="CK2969" s="115" t="str">
        <f t="shared" si="1664"/>
        <v xml:space="preserve"> </v>
      </c>
      <c r="CL2969" s="120" t="str">
        <f t="shared" si="1665"/>
        <v xml:space="preserve"> </v>
      </c>
      <c r="CM2969" s="417" t="str">
        <f t="shared" si="1668"/>
        <v xml:space="preserve"> </v>
      </c>
      <c r="IS2969" s="111"/>
    </row>
    <row r="2970" spans="2:253" s="74" customFormat="1" ht="17.100000000000001" hidden="1" customHeight="1" x14ac:dyDescent="0.25">
      <c r="B2970" s="504">
        <f>IF('Flanged Parts'!$AS$4=2,'Flanged Parts'!H33,0)</f>
        <v>0</v>
      </c>
      <c r="C2970" s="525" t="s">
        <v>311</v>
      </c>
      <c r="D2970" s="526" t="str">
        <f t="shared" si="1627"/>
        <v>24040.45M</v>
      </c>
      <c r="E2970" s="504" t="s">
        <v>1346</v>
      </c>
      <c r="F2970" s="508" t="str">
        <f t="shared" si="1670"/>
        <v xml:space="preserve"> </v>
      </c>
      <c r="G2970" s="509" t="s">
        <v>724</v>
      </c>
      <c r="H2970" s="504" t="str">
        <f>IF('Flanged Parts'!$BB$6=1,"CS",IF('Flanged Parts'!$BB$6=2,"Glv",0))</f>
        <v>Glv</v>
      </c>
      <c r="I2970" s="1035" t="s">
        <v>888</v>
      </c>
      <c r="J2970" s="1036"/>
      <c r="K2970" s="516" t="s">
        <v>881</v>
      </c>
      <c r="L2970" s="535">
        <v>16</v>
      </c>
      <c r="M2970" s="532" t="s">
        <v>1700</v>
      </c>
      <c r="N2970" s="514">
        <f t="shared" si="1647"/>
        <v>1776.6699999999998</v>
      </c>
      <c r="O2970" s="514">
        <f t="shared" si="1671"/>
        <v>0</v>
      </c>
      <c r="P2970" s="680">
        <f>'KB Duct Parts'!$AE$3</f>
        <v>0</v>
      </c>
      <c r="Q2970" s="681">
        <f t="shared" ref="Q2970:Q3033" si="1681">IF(B2970&gt;0,N2970*(1-P2970),0)</f>
        <v>0</v>
      </c>
      <c r="R2970" s="682">
        <f t="shared" ref="R2970:R3033" si="1682">B2970*Q2970</f>
        <v>0</v>
      </c>
      <c r="S2970" s="716">
        <f t="shared" si="1648"/>
        <v>0.2</v>
      </c>
      <c r="T2970" s="679">
        <f t="shared" ref="T2970:T3033" si="1683">ROUND(IF(B2970&gt;0,((N2970*(1-(1*S2970)))),0),2)</f>
        <v>0</v>
      </c>
      <c r="U2970" s="679">
        <f t="shared" ref="U2970:U3033" si="1684">B2970*T2970</f>
        <v>0</v>
      </c>
      <c r="Y2970" s="120"/>
      <c r="AD2970" s="81"/>
      <c r="AF2970" s="370">
        <v>16</v>
      </c>
      <c r="AG2970" s="374">
        <v>14</v>
      </c>
      <c r="AH2970" s="378">
        <v>12</v>
      </c>
      <c r="AI2970" s="381">
        <v>10</v>
      </c>
      <c r="AJ2970" s="386"/>
      <c r="AK2970" s="391"/>
      <c r="AL2970" s="386"/>
      <c r="AM2970" s="363">
        <f t="shared" si="1680"/>
        <v>1</v>
      </c>
      <c r="AN2970" s="578">
        <v>1503.1</v>
      </c>
      <c r="AO2970" s="78">
        <f t="shared" si="1672"/>
        <v>1770.1656036446468</v>
      </c>
      <c r="AP2970" s="78">
        <f t="shared" si="1673"/>
        <v>2074.2779999999998</v>
      </c>
      <c r="AQ2970" s="78">
        <f t="shared" si="1674"/>
        <v>2374.8980000000001</v>
      </c>
      <c r="AR2970" s="78">
        <f t="shared" si="1675"/>
        <v>0</v>
      </c>
      <c r="AS2970" s="78">
        <f t="shared" si="1676"/>
        <v>0</v>
      </c>
      <c r="AT2970" s="78">
        <f t="shared" si="1677"/>
        <v>0</v>
      </c>
      <c r="AU2970" s="363"/>
      <c r="AV2970" s="393"/>
      <c r="AW2970" s="395"/>
      <c r="AX2970" s="395">
        <v>1.1776765375854215</v>
      </c>
      <c r="AY2970" s="395">
        <v>1.38</v>
      </c>
      <c r="AZ2970" s="395">
        <v>1.58</v>
      </c>
      <c r="BA2970" s="395"/>
      <c r="BB2970" s="395"/>
      <c r="BC2970" s="395"/>
      <c r="BD2970" s="115"/>
      <c r="BE2970" s="115"/>
      <c r="BF2970" s="115">
        <v>3</v>
      </c>
      <c r="BG2970" s="115">
        <v>40</v>
      </c>
      <c r="BH2970" s="423">
        <f t="shared" si="1678"/>
        <v>91.19</v>
      </c>
      <c r="BI2970" s="417">
        <f t="shared" si="1679"/>
        <v>273.57</v>
      </c>
      <c r="BJ2970" s="115"/>
      <c r="BK2970" s="115"/>
      <c r="BQ2970" s="74" t="str">
        <f t="shared" si="1649"/>
        <v>24040.45M-(14)</v>
      </c>
      <c r="BR2970" s="120" t="str">
        <f t="shared" si="1650"/>
        <v>Flanged 45 deg Branch-Med Size</v>
      </c>
      <c r="BS2970" s="120">
        <f t="shared" si="1651"/>
        <v>1770.1656036446468</v>
      </c>
      <c r="BU2970" s="74" t="str">
        <f t="shared" si="1652"/>
        <v>24040.45M-(12)</v>
      </c>
      <c r="BV2970" s="120" t="str">
        <f t="shared" si="1653"/>
        <v>Flanged 45 deg Branch-Med Size</v>
      </c>
      <c r="BW2970" s="120">
        <f t="shared" si="1654"/>
        <v>2074.2779999999998</v>
      </c>
      <c r="BY2970" s="74" t="str">
        <f t="shared" si="1655"/>
        <v>24040.45M-(10)</v>
      </c>
      <c r="BZ2970" s="120" t="str">
        <f t="shared" si="1656"/>
        <v>Flanged 45 deg Branch-Med Size</v>
      </c>
      <c r="CA2970" s="120">
        <f t="shared" si="1657"/>
        <v>2374.8980000000001</v>
      </c>
      <c r="CC2970" s="115" t="str">
        <f t="shared" si="1658"/>
        <v xml:space="preserve"> </v>
      </c>
      <c r="CD2970" s="120" t="str">
        <f t="shared" si="1659"/>
        <v xml:space="preserve"> </v>
      </c>
      <c r="CE2970" s="417" t="str">
        <f t="shared" si="1660"/>
        <v xml:space="preserve"> </v>
      </c>
      <c r="CF2970" s="115"/>
      <c r="CG2970" s="115" t="str">
        <f t="shared" si="1661"/>
        <v xml:space="preserve"> </v>
      </c>
      <c r="CH2970" s="120" t="str">
        <f t="shared" si="1662"/>
        <v xml:space="preserve"> </v>
      </c>
      <c r="CI2970" s="417" t="str">
        <f t="shared" si="1663"/>
        <v xml:space="preserve"> </v>
      </c>
      <c r="CJ2970" s="115"/>
      <c r="CK2970" s="115" t="str">
        <f t="shared" si="1664"/>
        <v xml:space="preserve"> </v>
      </c>
      <c r="CL2970" s="120" t="str">
        <f t="shared" si="1665"/>
        <v xml:space="preserve"> </v>
      </c>
      <c r="CM2970" s="417" t="str">
        <f t="shared" si="1668"/>
        <v xml:space="preserve"> </v>
      </c>
      <c r="IS2970" s="111"/>
    </row>
    <row r="2971" spans="2:253" s="74" customFormat="1" ht="17.100000000000001" hidden="1" customHeight="1" x14ac:dyDescent="0.25">
      <c r="B2971" s="504">
        <f>IF('Flanged Parts'!$AS$4=2,'Flanged Parts'!H34,0)</f>
        <v>0</v>
      </c>
      <c r="C2971" s="525" t="s">
        <v>312</v>
      </c>
      <c r="D2971" s="526" t="str">
        <f t="shared" si="1627"/>
        <v>24042.45M</v>
      </c>
      <c r="E2971" s="504" t="s">
        <v>1347</v>
      </c>
      <c r="F2971" s="508" t="str">
        <f t="shared" si="1670"/>
        <v xml:space="preserve"> </v>
      </c>
      <c r="G2971" s="509" t="s">
        <v>724</v>
      </c>
      <c r="H2971" s="504" t="s">
        <v>1094</v>
      </c>
      <c r="I2971" s="1035" t="s">
        <v>888</v>
      </c>
      <c r="J2971" s="1036"/>
      <c r="K2971" s="516" t="s">
        <v>881</v>
      </c>
      <c r="L2971" s="535">
        <v>16</v>
      </c>
      <c r="M2971" s="532" t="s">
        <v>1700</v>
      </c>
      <c r="N2971" s="514">
        <f t="shared" si="1647"/>
        <v>1758.2</v>
      </c>
      <c r="O2971" s="514">
        <f t="shared" si="1671"/>
        <v>0</v>
      </c>
      <c r="P2971" s="680">
        <f>'KB Duct Parts'!$AE$3</f>
        <v>0</v>
      </c>
      <c r="Q2971" s="681">
        <f t="shared" si="1681"/>
        <v>0</v>
      </c>
      <c r="R2971" s="682">
        <f t="shared" si="1682"/>
        <v>0</v>
      </c>
      <c r="S2971" s="716">
        <f t="shared" si="1648"/>
        <v>0.2</v>
      </c>
      <c r="T2971" s="679">
        <f t="shared" si="1683"/>
        <v>0</v>
      </c>
      <c r="U2971" s="679">
        <f t="shared" si="1684"/>
        <v>0</v>
      </c>
      <c r="Y2971" s="120"/>
      <c r="AD2971" s="81"/>
      <c r="AF2971" s="370">
        <v>16</v>
      </c>
      <c r="AG2971" s="374">
        <v>14</v>
      </c>
      <c r="AH2971" s="378">
        <v>12</v>
      </c>
      <c r="AI2971" s="381">
        <v>10</v>
      </c>
      <c r="AJ2971" s="386"/>
      <c r="AK2971" s="391"/>
      <c r="AL2971" s="386"/>
      <c r="AM2971" s="363">
        <f t="shared" si="1680"/>
        <v>1</v>
      </c>
      <c r="AN2971" s="578">
        <v>1614.5</v>
      </c>
      <c r="AO2971" s="78">
        <f t="shared" si="1672"/>
        <v>1901.3587699316629</v>
      </c>
      <c r="AP2971" s="78">
        <f t="shared" si="1673"/>
        <v>2228.0099999999998</v>
      </c>
      <c r="AQ2971" s="78">
        <f t="shared" si="1674"/>
        <v>2550.9100000000003</v>
      </c>
      <c r="AR2971" s="78">
        <f t="shared" si="1675"/>
        <v>0</v>
      </c>
      <c r="AS2971" s="78">
        <f t="shared" si="1676"/>
        <v>0</v>
      </c>
      <c r="AT2971" s="78">
        <f t="shared" si="1677"/>
        <v>0</v>
      </c>
      <c r="AU2971" s="363"/>
      <c r="AV2971" s="393"/>
      <c r="AW2971" s="395"/>
      <c r="AX2971" s="395">
        <v>1.1776765375854215</v>
      </c>
      <c r="AY2971" s="395">
        <v>1.38</v>
      </c>
      <c r="AZ2971" s="395">
        <v>1.58</v>
      </c>
      <c r="BA2971" s="395"/>
      <c r="BB2971" s="395"/>
      <c r="BC2971" s="395"/>
      <c r="BD2971" s="115"/>
      <c r="BE2971" s="115"/>
      <c r="BF2971" s="115">
        <v>3</v>
      </c>
      <c r="BG2971" s="115">
        <v>42</v>
      </c>
      <c r="BH2971" s="423">
        <f t="shared" si="1678"/>
        <v>47.9</v>
      </c>
      <c r="BI2971" s="417">
        <f t="shared" si="1679"/>
        <v>143.69999999999999</v>
      </c>
      <c r="BJ2971" s="115"/>
      <c r="BK2971" s="115"/>
      <c r="BQ2971" s="74" t="str">
        <f t="shared" si="1649"/>
        <v>24042.45M-(14)</v>
      </c>
      <c r="BR2971" s="120" t="str">
        <f t="shared" si="1650"/>
        <v>Flanged 45 deg Branch-Med Size</v>
      </c>
      <c r="BS2971" s="120">
        <f t="shared" si="1651"/>
        <v>1901.3587699316629</v>
      </c>
      <c r="BU2971" s="74" t="str">
        <f t="shared" si="1652"/>
        <v>24042.45M-(12)</v>
      </c>
      <c r="BV2971" s="120" t="str">
        <f t="shared" si="1653"/>
        <v>Flanged 45 deg Branch-Med Size</v>
      </c>
      <c r="BW2971" s="120">
        <f t="shared" si="1654"/>
        <v>2228.0099999999998</v>
      </c>
      <c r="BY2971" s="74" t="str">
        <f t="shared" si="1655"/>
        <v>24042.45M-(10)</v>
      </c>
      <c r="BZ2971" s="120" t="str">
        <f t="shared" si="1656"/>
        <v>Flanged 45 deg Branch-Med Size</v>
      </c>
      <c r="CA2971" s="120">
        <f t="shared" si="1657"/>
        <v>2550.9100000000003</v>
      </c>
      <c r="CC2971" s="115" t="str">
        <f t="shared" si="1658"/>
        <v xml:space="preserve"> </v>
      </c>
      <c r="CD2971" s="120" t="str">
        <f t="shared" si="1659"/>
        <v xml:space="preserve"> </v>
      </c>
      <c r="CE2971" s="417" t="str">
        <f t="shared" si="1660"/>
        <v xml:space="preserve"> </v>
      </c>
      <c r="CF2971" s="115"/>
      <c r="CG2971" s="115" t="str">
        <f t="shared" si="1661"/>
        <v xml:space="preserve"> </v>
      </c>
      <c r="CH2971" s="120" t="str">
        <f t="shared" si="1662"/>
        <v xml:space="preserve"> </v>
      </c>
      <c r="CI2971" s="417" t="str">
        <f t="shared" si="1663"/>
        <v xml:space="preserve"> </v>
      </c>
      <c r="CJ2971" s="115"/>
      <c r="CK2971" s="115" t="str">
        <f t="shared" si="1664"/>
        <v xml:space="preserve"> </v>
      </c>
      <c r="CL2971" s="120" t="str">
        <f t="shared" si="1665"/>
        <v xml:space="preserve"> </v>
      </c>
      <c r="CM2971" s="417" t="str">
        <f t="shared" si="1668"/>
        <v xml:space="preserve"> </v>
      </c>
      <c r="IS2971" s="111"/>
    </row>
    <row r="2972" spans="2:253" s="74" customFormat="1" ht="17.100000000000001" hidden="1" customHeight="1" x14ac:dyDescent="0.25">
      <c r="B2972" s="504">
        <f>IF('Flanged Parts'!$AS$4=2,'Flanged Parts'!H35,0)</f>
        <v>0</v>
      </c>
      <c r="C2972" s="525" t="s">
        <v>313</v>
      </c>
      <c r="D2972" s="526" t="str">
        <f t="shared" si="1627"/>
        <v>24044.45M</v>
      </c>
      <c r="E2972" s="504" t="s">
        <v>1348</v>
      </c>
      <c r="F2972" s="508" t="str">
        <f t="shared" si="1670"/>
        <v xml:space="preserve"> </v>
      </c>
      <c r="G2972" s="509" t="s">
        <v>724</v>
      </c>
      <c r="H2972" s="504" t="s">
        <v>1094</v>
      </c>
      <c r="I2972" s="1035" t="s">
        <v>888</v>
      </c>
      <c r="J2972" s="1036"/>
      <c r="K2972" s="516" t="s">
        <v>881</v>
      </c>
      <c r="L2972" s="535">
        <v>16</v>
      </c>
      <c r="M2972" s="532" t="s">
        <v>1700</v>
      </c>
      <c r="N2972" s="514">
        <f t="shared" si="1647"/>
        <v>1855.1</v>
      </c>
      <c r="O2972" s="514">
        <f t="shared" si="1671"/>
        <v>0</v>
      </c>
      <c r="P2972" s="680">
        <f>'KB Duct Parts'!$AE$3</f>
        <v>0</v>
      </c>
      <c r="Q2972" s="681">
        <f t="shared" si="1681"/>
        <v>0</v>
      </c>
      <c r="R2972" s="682">
        <f t="shared" si="1682"/>
        <v>0</v>
      </c>
      <c r="S2972" s="716">
        <f t="shared" si="1648"/>
        <v>0.2</v>
      </c>
      <c r="T2972" s="679">
        <f t="shared" si="1683"/>
        <v>0</v>
      </c>
      <c r="U2972" s="679">
        <f t="shared" si="1684"/>
        <v>0</v>
      </c>
      <c r="Y2972" s="120"/>
      <c r="AD2972" s="81"/>
      <c r="AF2972" s="370">
        <v>16</v>
      </c>
      <c r="AG2972" s="374">
        <v>14</v>
      </c>
      <c r="AH2972" s="378">
        <v>12</v>
      </c>
      <c r="AI2972" s="381">
        <v>10</v>
      </c>
      <c r="AJ2972" s="386"/>
      <c r="AK2972" s="391"/>
      <c r="AL2972" s="386"/>
      <c r="AM2972" s="363">
        <f t="shared" si="1680"/>
        <v>1</v>
      </c>
      <c r="AN2972" s="578">
        <v>1703</v>
      </c>
      <c r="AO2972" s="78">
        <f t="shared" si="1672"/>
        <v>2005.5831435079726</v>
      </c>
      <c r="AP2972" s="78">
        <f t="shared" si="1673"/>
        <v>2350.14</v>
      </c>
      <c r="AQ2972" s="78">
        <f t="shared" si="1674"/>
        <v>2690.7400000000002</v>
      </c>
      <c r="AR2972" s="78">
        <f t="shared" si="1675"/>
        <v>0</v>
      </c>
      <c r="AS2972" s="78">
        <f t="shared" si="1676"/>
        <v>0</v>
      </c>
      <c r="AT2972" s="78">
        <f t="shared" si="1677"/>
        <v>0</v>
      </c>
      <c r="AU2972" s="363"/>
      <c r="AV2972" s="393"/>
      <c r="AW2972" s="395"/>
      <c r="AX2972" s="395">
        <v>1.1776765375854215</v>
      </c>
      <c r="AY2972" s="395">
        <v>1.38</v>
      </c>
      <c r="AZ2972" s="395">
        <v>1.58</v>
      </c>
      <c r="BA2972" s="395"/>
      <c r="BB2972" s="395"/>
      <c r="BC2972" s="395"/>
      <c r="BD2972" s="115"/>
      <c r="BE2972" s="115"/>
      <c r="BF2972" s="115">
        <v>3</v>
      </c>
      <c r="BG2972" s="115">
        <v>44</v>
      </c>
      <c r="BH2972" s="423">
        <f t="shared" si="1678"/>
        <v>50.7</v>
      </c>
      <c r="BI2972" s="417">
        <f t="shared" si="1679"/>
        <v>152.10000000000002</v>
      </c>
      <c r="BJ2972" s="115"/>
      <c r="BK2972" s="115"/>
      <c r="BQ2972" s="74" t="str">
        <f t="shared" si="1649"/>
        <v>24044.45M-(14)</v>
      </c>
      <c r="BR2972" s="120" t="str">
        <f t="shared" si="1650"/>
        <v>Flanged 45 deg Branch-Med Size</v>
      </c>
      <c r="BS2972" s="120">
        <f t="shared" si="1651"/>
        <v>2005.5831435079726</v>
      </c>
      <c r="BU2972" s="74" t="str">
        <f t="shared" si="1652"/>
        <v>24044.45M-(12)</v>
      </c>
      <c r="BV2972" s="120" t="str">
        <f t="shared" si="1653"/>
        <v>Flanged 45 deg Branch-Med Size</v>
      </c>
      <c r="BW2972" s="120">
        <f t="shared" si="1654"/>
        <v>2350.14</v>
      </c>
      <c r="BY2972" s="74" t="str">
        <f t="shared" si="1655"/>
        <v>24044.45M-(10)</v>
      </c>
      <c r="BZ2972" s="120" t="str">
        <f t="shared" si="1656"/>
        <v>Flanged 45 deg Branch-Med Size</v>
      </c>
      <c r="CA2972" s="120">
        <f t="shared" si="1657"/>
        <v>2690.7400000000002</v>
      </c>
      <c r="CC2972" s="115" t="str">
        <f t="shared" si="1658"/>
        <v xml:space="preserve"> </v>
      </c>
      <c r="CD2972" s="120" t="str">
        <f t="shared" si="1659"/>
        <v xml:space="preserve"> </v>
      </c>
      <c r="CE2972" s="417" t="str">
        <f t="shared" si="1660"/>
        <v xml:space="preserve"> </v>
      </c>
      <c r="CF2972" s="115"/>
      <c r="CG2972" s="115" t="str">
        <f t="shared" si="1661"/>
        <v xml:space="preserve"> </v>
      </c>
      <c r="CH2972" s="120" t="str">
        <f t="shared" si="1662"/>
        <v xml:space="preserve"> </v>
      </c>
      <c r="CI2972" s="417" t="str">
        <f t="shared" si="1663"/>
        <v xml:space="preserve"> </v>
      </c>
      <c r="CJ2972" s="115"/>
      <c r="CK2972" s="115" t="str">
        <f t="shared" si="1664"/>
        <v xml:space="preserve"> </v>
      </c>
      <c r="CL2972" s="120" t="str">
        <f t="shared" si="1665"/>
        <v xml:space="preserve"> </v>
      </c>
      <c r="CM2972" s="417" t="str">
        <f t="shared" si="1668"/>
        <v xml:space="preserve"> </v>
      </c>
      <c r="IS2972" s="111"/>
    </row>
    <row r="2973" spans="2:253" s="74" customFormat="1" ht="17.100000000000001" hidden="1" customHeight="1" x14ac:dyDescent="0.25">
      <c r="B2973" s="504">
        <f>IF('Flanged Parts'!$AS$4=2,'Flanged Parts'!H36,0)</f>
        <v>0</v>
      </c>
      <c r="C2973" s="525" t="s">
        <v>314</v>
      </c>
      <c r="D2973" s="526" t="str">
        <f t="shared" si="1627"/>
        <v>24046.45M</v>
      </c>
      <c r="E2973" s="504" t="s">
        <v>1349</v>
      </c>
      <c r="F2973" s="508" t="str">
        <f t="shared" si="1670"/>
        <v xml:space="preserve"> </v>
      </c>
      <c r="G2973" s="509" t="s">
        <v>724</v>
      </c>
      <c r="H2973" s="504" t="s">
        <v>1094</v>
      </c>
      <c r="I2973" s="1035" t="s">
        <v>888</v>
      </c>
      <c r="J2973" s="1036"/>
      <c r="K2973" s="516" t="s">
        <v>881</v>
      </c>
      <c r="L2973" s="535">
        <v>16</v>
      </c>
      <c r="M2973" s="532" t="s">
        <v>1700</v>
      </c>
      <c r="N2973" s="514">
        <f t="shared" si="1647"/>
        <v>2005.16</v>
      </c>
      <c r="O2973" s="514">
        <f t="shared" si="1671"/>
        <v>0</v>
      </c>
      <c r="P2973" s="680">
        <f>'KB Duct Parts'!$AE$3</f>
        <v>0</v>
      </c>
      <c r="Q2973" s="681">
        <f t="shared" si="1681"/>
        <v>0</v>
      </c>
      <c r="R2973" s="682">
        <f t="shared" si="1682"/>
        <v>0</v>
      </c>
      <c r="S2973" s="716">
        <f t="shared" si="1648"/>
        <v>0.2</v>
      </c>
      <c r="T2973" s="679">
        <f t="shared" si="1683"/>
        <v>0</v>
      </c>
      <c r="U2973" s="679">
        <f t="shared" si="1684"/>
        <v>0</v>
      </c>
      <c r="Y2973" s="120"/>
      <c r="AD2973" s="81"/>
      <c r="AF2973" s="370">
        <v>16</v>
      </c>
      <c r="AG2973" s="374">
        <v>14</v>
      </c>
      <c r="AH2973" s="378">
        <v>12</v>
      </c>
      <c r="AI2973" s="381">
        <v>10</v>
      </c>
      <c r="AJ2973" s="386"/>
      <c r="AK2973" s="391"/>
      <c r="AL2973" s="386"/>
      <c r="AM2973" s="363">
        <f t="shared" si="1680"/>
        <v>1</v>
      </c>
      <c r="AN2973" s="578">
        <v>1853.9</v>
      </c>
      <c r="AO2973" s="78">
        <f t="shared" si="1672"/>
        <v>2183.2945330296129</v>
      </c>
      <c r="AP2973" s="78">
        <f t="shared" si="1673"/>
        <v>2558.3820000000001</v>
      </c>
      <c r="AQ2973" s="78">
        <f t="shared" si="1674"/>
        <v>2929.1620000000003</v>
      </c>
      <c r="AR2973" s="78">
        <f t="shared" si="1675"/>
        <v>0</v>
      </c>
      <c r="AS2973" s="78">
        <f t="shared" si="1676"/>
        <v>0</v>
      </c>
      <c r="AT2973" s="78">
        <f t="shared" si="1677"/>
        <v>0</v>
      </c>
      <c r="AU2973" s="363"/>
      <c r="AV2973" s="393"/>
      <c r="AW2973" s="395"/>
      <c r="AX2973" s="395">
        <v>1.1776765375854215</v>
      </c>
      <c r="AY2973" s="395">
        <v>1.38</v>
      </c>
      <c r="AZ2973" s="395">
        <v>1.58</v>
      </c>
      <c r="BA2973" s="395"/>
      <c r="BB2973" s="395"/>
      <c r="BC2973" s="395"/>
      <c r="BD2973" s="115"/>
      <c r="BE2973" s="115"/>
      <c r="BF2973" s="115">
        <v>3</v>
      </c>
      <c r="BG2973" s="115">
        <v>46</v>
      </c>
      <c r="BH2973" s="423">
        <f t="shared" si="1678"/>
        <v>50.42</v>
      </c>
      <c r="BI2973" s="417">
        <f t="shared" si="1679"/>
        <v>151.26</v>
      </c>
      <c r="BJ2973" s="115"/>
      <c r="BK2973" s="115"/>
      <c r="BQ2973" s="74" t="str">
        <f t="shared" si="1649"/>
        <v>24046.45M-(14)</v>
      </c>
      <c r="BR2973" s="120" t="str">
        <f t="shared" si="1650"/>
        <v>Flanged 45 deg Branch-Med Size</v>
      </c>
      <c r="BS2973" s="120">
        <f t="shared" si="1651"/>
        <v>2183.2945330296129</v>
      </c>
      <c r="BU2973" s="74" t="str">
        <f t="shared" si="1652"/>
        <v>24046.45M-(12)</v>
      </c>
      <c r="BV2973" s="120" t="str">
        <f t="shared" si="1653"/>
        <v>Flanged 45 deg Branch-Med Size</v>
      </c>
      <c r="BW2973" s="120">
        <f t="shared" si="1654"/>
        <v>2558.3820000000001</v>
      </c>
      <c r="BY2973" s="74" t="str">
        <f t="shared" si="1655"/>
        <v>24046.45M-(10)</v>
      </c>
      <c r="BZ2973" s="120" t="str">
        <f t="shared" si="1656"/>
        <v>Flanged 45 deg Branch-Med Size</v>
      </c>
      <c r="CA2973" s="120">
        <f t="shared" si="1657"/>
        <v>2929.1620000000003</v>
      </c>
      <c r="CC2973" s="115" t="str">
        <f t="shared" si="1658"/>
        <v xml:space="preserve"> </v>
      </c>
      <c r="CD2973" s="120" t="str">
        <f t="shared" si="1659"/>
        <v xml:space="preserve"> </v>
      </c>
      <c r="CE2973" s="417" t="str">
        <f t="shared" si="1660"/>
        <v xml:space="preserve"> </v>
      </c>
      <c r="CF2973" s="115"/>
      <c r="CG2973" s="115" t="str">
        <f t="shared" si="1661"/>
        <v xml:space="preserve"> </v>
      </c>
      <c r="CH2973" s="120" t="str">
        <f t="shared" si="1662"/>
        <v xml:space="preserve"> </v>
      </c>
      <c r="CI2973" s="417" t="str">
        <f t="shared" si="1663"/>
        <v xml:space="preserve"> </v>
      </c>
      <c r="CJ2973" s="115"/>
      <c r="CK2973" s="115" t="str">
        <f t="shared" si="1664"/>
        <v xml:space="preserve"> </v>
      </c>
      <c r="CL2973" s="120" t="str">
        <f t="shared" si="1665"/>
        <v xml:space="preserve"> </v>
      </c>
      <c r="CM2973" s="417" t="str">
        <f t="shared" si="1668"/>
        <v xml:space="preserve"> </v>
      </c>
      <c r="IS2973" s="111"/>
    </row>
    <row r="2974" spans="2:253" s="74" customFormat="1" ht="17.100000000000001" hidden="1" customHeight="1" x14ac:dyDescent="0.25">
      <c r="B2974" s="504">
        <f>IF('Flanged Parts'!$AS$4=2,'Flanged Parts'!H37,0)</f>
        <v>0</v>
      </c>
      <c r="C2974" s="525" t="s">
        <v>315</v>
      </c>
      <c r="D2974" s="526" t="str">
        <f t="shared" si="1627"/>
        <v>24048.45M</v>
      </c>
      <c r="E2974" s="504" t="s">
        <v>1350</v>
      </c>
      <c r="F2974" s="508" t="str">
        <f t="shared" si="1670"/>
        <v xml:space="preserve"> </v>
      </c>
      <c r="G2974" s="509" t="s">
        <v>724</v>
      </c>
      <c r="H2974" s="504" t="s">
        <v>1094</v>
      </c>
      <c r="I2974" s="1035" t="s">
        <v>888</v>
      </c>
      <c r="J2974" s="1036"/>
      <c r="K2974" s="516" t="s">
        <v>881</v>
      </c>
      <c r="L2974" s="535">
        <v>16</v>
      </c>
      <c r="M2974" s="532" t="s">
        <v>1700</v>
      </c>
      <c r="N2974" s="514">
        <f t="shared" si="1647"/>
        <v>2090.6799999999998</v>
      </c>
      <c r="O2974" s="514">
        <f t="shared" si="1671"/>
        <v>0</v>
      </c>
      <c r="P2974" s="680">
        <f>'KB Duct Parts'!$AE$3</f>
        <v>0</v>
      </c>
      <c r="Q2974" s="681">
        <f t="shared" si="1681"/>
        <v>0</v>
      </c>
      <c r="R2974" s="682">
        <f t="shared" si="1682"/>
        <v>0</v>
      </c>
      <c r="S2974" s="716">
        <f t="shared" si="1648"/>
        <v>0.2</v>
      </c>
      <c r="T2974" s="679">
        <f t="shared" si="1683"/>
        <v>0</v>
      </c>
      <c r="U2974" s="679">
        <f t="shared" si="1684"/>
        <v>0</v>
      </c>
      <c r="Y2974" s="120"/>
      <c r="AD2974" s="81"/>
      <c r="AF2974" s="370">
        <v>16</v>
      </c>
      <c r="AG2974" s="374">
        <v>14</v>
      </c>
      <c r="AH2974" s="378">
        <v>12</v>
      </c>
      <c r="AI2974" s="381">
        <v>10</v>
      </c>
      <c r="AJ2974" s="386"/>
      <c r="AK2974" s="391"/>
      <c r="AL2974" s="386"/>
      <c r="AM2974" s="363">
        <f t="shared" si="1680"/>
        <v>1</v>
      </c>
      <c r="AN2974" s="578">
        <v>1902.1</v>
      </c>
      <c r="AO2974" s="78">
        <f t="shared" si="1672"/>
        <v>2240.0585421412302</v>
      </c>
      <c r="AP2974" s="78">
        <f t="shared" si="1673"/>
        <v>2624.8979999999997</v>
      </c>
      <c r="AQ2974" s="78">
        <f t="shared" si="1674"/>
        <v>3005.3180000000002</v>
      </c>
      <c r="AR2974" s="78">
        <f t="shared" si="1675"/>
        <v>0</v>
      </c>
      <c r="AS2974" s="78">
        <f t="shared" si="1676"/>
        <v>0</v>
      </c>
      <c r="AT2974" s="78">
        <f t="shared" si="1677"/>
        <v>0</v>
      </c>
      <c r="AU2974" s="363"/>
      <c r="AV2974" s="393"/>
      <c r="AW2974" s="395"/>
      <c r="AX2974" s="395">
        <v>1.1776765375854215</v>
      </c>
      <c r="AY2974" s="395">
        <v>1.38</v>
      </c>
      <c r="AZ2974" s="395">
        <v>1.58</v>
      </c>
      <c r="BA2974" s="395"/>
      <c r="BB2974" s="395"/>
      <c r="BC2974" s="395"/>
      <c r="BD2974" s="115"/>
      <c r="BE2974" s="115"/>
      <c r="BF2974" s="115">
        <v>3</v>
      </c>
      <c r="BG2974" s="115">
        <v>48</v>
      </c>
      <c r="BH2974" s="423">
        <f t="shared" si="1678"/>
        <v>62.86</v>
      </c>
      <c r="BI2974" s="417">
        <f t="shared" si="1679"/>
        <v>188.57999999999998</v>
      </c>
      <c r="BJ2974" s="115"/>
      <c r="BK2974" s="115"/>
      <c r="BQ2974" s="74" t="str">
        <f t="shared" si="1649"/>
        <v>24048.45M-(14)</v>
      </c>
      <c r="BR2974" s="120" t="str">
        <f t="shared" si="1650"/>
        <v>Flanged 45 deg Branch-Med Size</v>
      </c>
      <c r="BS2974" s="120">
        <f t="shared" si="1651"/>
        <v>2240.0585421412302</v>
      </c>
      <c r="BU2974" s="74" t="str">
        <f t="shared" si="1652"/>
        <v>24048.45M-(12)</v>
      </c>
      <c r="BV2974" s="120" t="str">
        <f t="shared" si="1653"/>
        <v>Flanged 45 deg Branch-Med Size</v>
      </c>
      <c r="BW2974" s="120">
        <f t="shared" si="1654"/>
        <v>2624.8979999999997</v>
      </c>
      <c r="BY2974" s="74" t="str">
        <f t="shared" si="1655"/>
        <v>24048.45M-(10)</v>
      </c>
      <c r="BZ2974" s="120" t="str">
        <f t="shared" si="1656"/>
        <v>Flanged 45 deg Branch-Med Size</v>
      </c>
      <c r="CA2974" s="120">
        <f t="shared" si="1657"/>
        <v>3005.3180000000002</v>
      </c>
      <c r="CC2974" s="115" t="str">
        <f t="shared" si="1658"/>
        <v xml:space="preserve"> </v>
      </c>
      <c r="CD2974" s="120" t="str">
        <f t="shared" si="1659"/>
        <v xml:space="preserve"> </v>
      </c>
      <c r="CE2974" s="417" t="str">
        <f t="shared" si="1660"/>
        <v xml:space="preserve"> </v>
      </c>
      <c r="CF2974" s="115"/>
      <c r="CG2974" s="115" t="str">
        <f t="shared" si="1661"/>
        <v xml:space="preserve"> </v>
      </c>
      <c r="CH2974" s="120" t="str">
        <f t="shared" si="1662"/>
        <v xml:space="preserve"> </v>
      </c>
      <c r="CI2974" s="417" t="str">
        <f t="shared" si="1663"/>
        <v xml:space="preserve"> </v>
      </c>
      <c r="CJ2974" s="115"/>
      <c r="CK2974" s="115" t="str">
        <f t="shared" si="1664"/>
        <v xml:space="preserve"> </v>
      </c>
      <c r="CL2974" s="120" t="str">
        <f t="shared" si="1665"/>
        <v xml:space="preserve"> </v>
      </c>
      <c r="CM2974" s="417" t="str">
        <f t="shared" si="1668"/>
        <v xml:space="preserve"> </v>
      </c>
      <c r="IS2974" s="111"/>
    </row>
    <row r="2975" spans="2:253" s="74" customFormat="1" ht="17.100000000000001" hidden="1" customHeight="1" x14ac:dyDescent="0.25">
      <c r="B2975" s="504">
        <f>IF('Flanged Parts'!$AS$4=2,'Flanged Parts'!I30,0)</f>
        <v>0</v>
      </c>
      <c r="C2975" s="525" t="s">
        <v>316</v>
      </c>
      <c r="D2975" s="526" t="str">
        <f t="shared" si="1627"/>
        <v>24034.45L</v>
      </c>
      <c r="E2975" s="504" t="s">
        <v>1343</v>
      </c>
      <c r="F2975" s="508" t="str">
        <f t="shared" si="1670"/>
        <v xml:space="preserve"> </v>
      </c>
      <c r="G2975" s="509" t="s">
        <v>725</v>
      </c>
      <c r="H2975" s="504" t="str">
        <f>IF('Flanged Parts'!$BB$6=1,"CS",IF('Flanged Parts'!$BB$6=2,"Glv",0))</f>
        <v>Glv</v>
      </c>
      <c r="I2975" s="1035" t="s">
        <v>888</v>
      </c>
      <c r="J2975" s="1036"/>
      <c r="K2975" s="516" t="s">
        <v>881</v>
      </c>
      <c r="L2975" s="535">
        <v>16</v>
      </c>
      <c r="M2975" s="532" t="s">
        <v>1700</v>
      </c>
      <c r="N2975" s="514">
        <f t="shared" si="1647"/>
        <v>1106.8599999999999</v>
      </c>
      <c r="O2975" s="514">
        <f t="shared" si="1671"/>
        <v>0</v>
      </c>
      <c r="P2975" s="680">
        <f>'KB Duct Parts'!$AE$3</f>
        <v>0</v>
      </c>
      <c r="Q2975" s="681">
        <f t="shared" si="1681"/>
        <v>0</v>
      </c>
      <c r="R2975" s="682">
        <f t="shared" si="1682"/>
        <v>0</v>
      </c>
      <c r="S2975" s="716">
        <f t="shared" si="1648"/>
        <v>0.2</v>
      </c>
      <c r="T2975" s="679">
        <f t="shared" si="1683"/>
        <v>0</v>
      </c>
      <c r="U2975" s="679">
        <f t="shared" si="1684"/>
        <v>0</v>
      </c>
      <c r="Y2975" s="120"/>
      <c r="AD2975" s="81"/>
      <c r="AF2975" s="370">
        <v>16</v>
      </c>
      <c r="AG2975" s="374">
        <v>14</v>
      </c>
      <c r="AH2975" s="378">
        <v>12</v>
      </c>
      <c r="AI2975" s="381">
        <v>10</v>
      </c>
      <c r="AJ2975" s="386"/>
      <c r="AK2975" s="391"/>
      <c r="AL2975" s="386"/>
      <c r="AM2975" s="363">
        <f t="shared" si="1680"/>
        <v>1</v>
      </c>
      <c r="AN2975" s="578">
        <v>874.9</v>
      </c>
      <c r="AO2975" s="78">
        <f t="shared" si="1672"/>
        <v>1030.3492027334853</v>
      </c>
      <c r="AP2975" s="78">
        <f t="shared" si="1673"/>
        <v>1207.3619999999999</v>
      </c>
      <c r="AQ2975" s="78">
        <f t="shared" si="1674"/>
        <v>1382.3420000000001</v>
      </c>
      <c r="AR2975" s="78">
        <f t="shared" si="1675"/>
        <v>0</v>
      </c>
      <c r="AS2975" s="78">
        <f t="shared" si="1676"/>
        <v>0</v>
      </c>
      <c r="AT2975" s="78">
        <f t="shared" si="1677"/>
        <v>0</v>
      </c>
      <c r="AU2975" s="363"/>
      <c r="AV2975" s="393"/>
      <c r="AW2975" s="395"/>
      <c r="AX2975" s="395">
        <v>1.1776765375854215</v>
      </c>
      <c r="AY2975" s="395">
        <v>1.38</v>
      </c>
      <c r="AZ2975" s="395">
        <v>1.58</v>
      </c>
      <c r="BA2975" s="395"/>
      <c r="BB2975" s="395"/>
      <c r="BC2975" s="395"/>
      <c r="BD2975" s="115"/>
      <c r="BE2975" s="115"/>
      <c r="BF2975" s="115">
        <v>3</v>
      </c>
      <c r="BG2975" s="115">
        <v>34</v>
      </c>
      <c r="BH2975" s="423">
        <f t="shared" ref="BH2975:BH2982" si="1685">IF(H2975="CS",VLOOKUP(BG2975,$BJ$2344:$BK$2374,2),IF(H2975="Glv",VLOOKUP(BG2975,$BJ$2344:$BL$2374,3),0))</f>
        <v>77.319999999999993</v>
      </c>
      <c r="BI2975" s="417">
        <f t="shared" ref="BI2975:BI2982" si="1686">BF2975*BH2975</f>
        <v>231.95999999999998</v>
      </c>
      <c r="BJ2975" s="115"/>
      <c r="BK2975" s="115"/>
      <c r="BQ2975" s="74" t="str">
        <f t="shared" si="1649"/>
        <v>24034.45L-(14)</v>
      </c>
      <c r="BR2975" s="120" t="str">
        <f t="shared" si="1650"/>
        <v>Flanged 45 deg Branch-Large</v>
      </c>
      <c r="BS2975" s="120">
        <f t="shared" si="1651"/>
        <v>1030.3492027334853</v>
      </c>
      <c r="BU2975" s="74" t="str">
        <f t="shared" si="1652"/>
        <v>24034.45L-(12)</v>
      </c>
      <c r="BV2975" s="120" t="str">
        <f t="shared" si="1653"/>
        <v>Flanged 45 deg Branch-Large</v>
      </c>
      <c r="BW2975" s="120">
        <f t="shared" si="1654"/>
        <v>1207.3619999999999</v>
      </c>
      <c r="BY2975" s="74" t="str">
        <f t="shared" si="1655"/>
        <v>24034.45L-(10)</v>
      </c>
      <c r="BZ2975" s="120" t="str">
        <f t="shared" si="1656"/>
        <v>Flanged 45 deg Branch-Large</v>
      </c>
      <c r="CA2975" s="120">
        <f t="shared" si="1657"/>
        <v>1382.3420000000001</v>
      </c>
      <c r="CC2975" s="115" t="str">
        <f t="shared" si="1658"/>
        <v xml:space="preserve"> </v>
      </c>
      <c r="CD2975" s="120" t="str">
        <f t="shared" si="1659"/>
        <v xml:space="preserve"> </v>
      </c>
      <c r="CE2975" s="417" t="str">
        <f t="shared" si="1660"/>
        <v xml:space="preserve"> </v>
      </c>
      <c r="CF2975" s="115"/>
      <c r="CG2975" s="115" t="str">
        <f t="shared" si="1661"/>
        <v xml:space="preserve"> </v>
      </c>
      <c r="CH2975" s="120" t="str">
        <f t="shared" si="1662"/>
        <v xml:space="preserve"> </v>
      </c>
      <c r="CI2975" s="417" t="str">
        <f t="shared" si="1663"/>
        <v xml:space="preserve"> </v>
      </c>
      <c r="CJ2975" s="115"/>
      <c r="CK2975" s="115" t="str">
        <f t="shared" si="1664"/>
        <v xml:space="preserve"> </v>
      </c>
      <c r="CL2975" s="120" t="str">
        <f t="shared" si="1665"/>
        <v xml:space="preserve"> </v>
      </c>
      <c r="CM2975" s="417" t="str">
        <f t="shared" si="1668"/>
        <v xml:space="preserve"> </v>
      </c>
      <c r="IS2975" s="111"/>
    </row>
    <row r="2976" spans="2:253" s="74" customFormat="1" ht="17.100000000000001" hidden="1" customHeight="1" x14ac:dyDescent="0.25">
      <c r="B2976" s="504">
        <f>IF('Flanged Parts'!$AS$4=2,'Flanged Parts'!I31,0)</f>
        <v>0</v>
      </c>
      <c r="C2976" s="525" t="s">
        <v>317</v>
      </c>
      <c r="D2976" s="526" t="str">
        <f t="shared" si="1627"/>
        <v>24036.45L</v>
      </c>
      <c r="E2976" s="504" t="s">
        <v>1344</v>
      </c>
      <c r="F2976" s="508" t="str">
        <f t="shared" si="1670"/>
        <v xml:space="preserve"> </v>
      </c>
      <c r="G2976" s="509" t="s">
        <v>725</v>
      </c>
      <c r="H2976" s="504" t="str">
        <f>IF('Flanged Parts'!$BB$6=1,"CS",IF('Flanged Parts'!$BB$6=2,"Glv",0))</f>
        <v>Glv</v>
      </c>
      <c r="I2976" s="1035" t="s">
        <v>2113</v>
      </c>
      <c r="J2976" s="1036"/>
      <c r="K2976" s="516" t="s">
        <v>881</v>
      </c>
      <c r="L2976" s="535">
        <v>16</v>
      </c>
      <c r="M2976" s="532" t="s">
        <v>1700</v>
      </c>
      <c r="N2976" s="514">
        <f t="shared" si="1647"/>
        <v>1264.1300000000001</v>
      </c>
      <c r="O2976" s="514">
        <f t="shared" si="1671"/>
        <v>0</v>
      </c>
      <c r="P2976" s="680">
        <f>'KB Duct Parts'!$AE$3</f>
        <v>0</v>
      </c>
      <c r="Q2976" s="681">
        <f t="shared" si="1681"/>
        <v>0</v>
      </c>
      <c r="R2976" s="682">
        <f t="shared" si="1682"/>
        <v>0</v>
      </c>
      <c r="S2976" s="716">
        <f t="shared" si="1648"/>
        <v>0.2</v>
      </c>
      <c r="T2976" s="679">
        <f t="shared" si="1683"/>
        <v>0</v>
      </c>
      <c r="U2976" s="679">
        <f t="shared" si="1684"/>
        <v>0</v>
      </c>
      <c r="Y2976" s="120"/>
      <c r="AD2976" s="81"/>
      <c r="AF2976" s="370">
        <v>16</v>
      </c>
      <c r="AG2976" s="374">
        <v>14</v>
      </c>
      <c r="AH2976" s="378">
        <v>12</v>
      </c>
      <c r="AI2976" s="381">
        <v>10</v>
      </c>
      <c r="AJ2976" s="386"/>
      <c r="AK2976" s="391"/>
      <c r="AL2976" s="386"/>
      <c r="AM2976" s="363">
        <f t="shared" si="1680"/>
        <v>1</v>
      </c>
      <c r="AN2976" s="578">
        <v>1016.6</v>
      </c>
      <c r="AO2976" s="78">
        <f t="shared" si="1672"/>
        <v>1197.2259681093394</v>
      </c>
      <c r="AP2976" s="78">
        <f t="shared" si="1673"/>
        <v>1402.9079999999999</v>
      </c>
      <c r="AQ2976" s="78">
        <f t="shared" si="1674"/>
        <v>1606.2280000000001</v>
      </c>
      <c r="AR2976" s="78">
        <f t="shared" si="1675"/>
        <v>0</v>
      </c>
      <c r="AS2976" s="78">
        <f t="shared" si="1676"/>
        <v>0</v>
      </c>
      <c r="AT2976" s="78">
        <f t="shared" si="1677"/>
        <v>0</v>
      </c>
      <c r="AU2976" s="363"/>
      <c r="AV2976" s="393"/>
      <c r="AW2976" s="395"/>
      <c r="AX2976" s="395">
        <v>1.1776765375854215</v>
      </c>
      <c r="AY2976" s="395">
        <v>1.38</v>
      </c>
      <c r="AZ2976" s="395">
        <v>1.58</v>
      </c>
      <c r="BA2976" s="395"/>
      <c r="BB2976" s="395"/>
      <c r="BC2976" s="395"/>
      <c r="BD2976" s="115"/>
      <c r="BE2976" s="115"/>
      <c r="BF2976" s="115">
        <v>3</v>
      </c>
      <c r="BG2976" s="115">
        <v>36</v>
      </c>
      <c r="BH2976" s="423">
        <f t="shared" si="1685"/>
        <v>82.51</v>
      </c>
      <c r="BI2976" s="417">
        <f t="shared" si="1686"/>
        <v>247.53000000000003</v>
      </c>
      <c r="BJ2976" s="115"/>
      <c r="BK2976" s="115"/>
      <c r="BQ2976" s="74" t="str">
        <f t="shared" si="1649"/>
        <v>24036.45L-(14)</v>
      </c>
      <c r="BR2976" s="120" t="str">
        <f t="shared" si="1650"/>
        <v>Flanged 45 deg Branch-Large</v>
      </c>
      <c r="BS2976" s="120">
        <f t="shared" si="1651"/>
        <v>1197.2259681093394</v>
      </c>
      <c r="BU2976" s="74" t="str">
        <f t="shared" si="1652"/>
        <v>24036.45L-(12)</v>
      </c>
      <c r="BV2976" s="120" t="str">
        <f t="shared" si="1653"/>
        <v>Flanged 45 deg Branch-Large</v>
      </c>
      <c r="BW2976" s="120">
        <f t="shared" si="1654"/>
        <v>1402.9079999999999</v>
      </c>
      <c r="BY2976" s="74" t="str">
        <f t="shared" si="1655"/>
        <v>24036.45L-(10)</v>
      </c>
      <c r="BZ2976" s="120" t="str">
        <f t="shared" si="1656"/>
        <v>Flanged 45 deg Branch-Large</v>
      </c>
      <c r="CA2976" s="120">
        <f t="shared" si="1657"/>
        <v>1606.2280000000001</v>
      </c>
      <c r="CC2976" s="115" t="str">
        <f t="shared" si="1658"/>
        <v xml:space="preserve"> </v>
      </c>
      <c r="CD2976" s="120" t="str">
        <f t="shared" si="1659"/>
        <v xml:space="preserve"> </v>
      </c>
      <c r="CE2976" s="417" t="str">
        <f t="shared" si="1660"/>
        <v xml:space="preserve"> </v>
      </c>
      <c r="CF2976" s="115"/>
      <c r="CG2976" s="115" t="str">
        <f t="shared" si="1661"/>
        <v xml:space="preserve"> </v>
      </c>
      <c r="CH2976" s="120" t="str">
        <f t="shared" si="1662"/>
        <v xml:space="preserve"> </v>
      </c>
      <c r="CI2976" s="417" t="str">
        <f t="shared" si="1663"/>
        <v xml:space="preserve"> </v>
      </c>
      <c r="CJ2976" s="115"/>
      <c r="CK2976" s="115" t="str">
        <f t="shared" si="1664"/>
        <v xml:space="preserve"> </v>
      </c>
      <c r="CL2976" s="120" t="str">
        <f t="shared" si="1665"/>
        <v xml:space="preserve"> </v>
      </c>
      <c r="CM2976" s="417" t="str">
        <f t="shared" si="1668"/>
        <v xml:space="preserve"> </v>
      </c>
      <c r="IS2976" s="111"/>
    </row>
    <row r="2977" spans="2:253" s="74" customFormat="1" ht="17.100000000000001" hidden="1" customHeight="1" x14ac:dyDescent="0.25">
      <c r="B2977" s="504">
        <f>IF('Flanged Parts'!$AS$4=2,'Flanged Parts'!I32,0)</f>
        <v>0</v>
      </c>
      <c r="C2977" s="525" t="s">
        <v>318</v>
      </c>
      <c r="D2977" s="526" t="str">
        <f t="shared" si="1627"/>
        <v>24038.45L</v>
      </c>
      <c r="E2977" s="504" t="s">
        <v>1345</v>
      </c>
      <c r="F2977" s="508" t="str">
        <f t="shared" si="1670"/>
        <v xml:space="preserve"> </v>
      </c>
      <c r="G2977" s="509" t="s">
        <v>725</v>
      </c>
      <c r="H2977" s="504" t="str">
        <f>IF('Flanged Parts'!$BB$6=1,"CS",IF('Flanged Parts'!$BB$6=2,"Glv",0))</f>
        <v>Glv</v>
      </c>
      <c r="I2977" s="1035" t="s">
        <v>888</v>
      </c>
      <c r="J2977" s="1036"/>
      <c r="K2977" s="516" t="s">
        <v>881</v>
      </c>
      <c r="L2977" s="535">
        <v>16</v>
      </c>
      <c r="M2977" s="532" t="s">
        <v>1700</v>
      </c>
      <c r="N2977" s="514">
        <f t="shared" si="1647"/>
        <v>1708.49</v>
      </c>
      <c r="O2977" s="514">
        <f t="shared" si="1671"/>
        <v>0</v>
      </c>
      <c r="P2977" s="680">
        <f>'KB Duct Parts'!$AE$3</f>
        <v>0</v>
      </c>
      <c r="Q2977" s="681">
        <f t="shared" si="1681"/>
        <v>0</v>
      </c>
      <c r="R2977" s="682">
        <f t="shared" si="1682"/>
        <v>0</v>
      </c>
      <c r="S2977" s="716">
        <f t="shared" si="1648"/>
        <v>0.2</v>
      </c>
      <c r="T2977" s="679">
        <f t="shared" si="1683"/>
        <v>0</v>
      </c>
      <c r="U2977" s="679">
        <f t="shared" si="1684"/>
        <v>0</v>
      </c>
      <c r="Y2977" s="120"/>
      <c r="AD2977" s="81"/>
      <c r="AF2977" s="370">
        <v>16</v>
      </c>
      <c r="AG2977" s="374">
        <v>14</v>
      </c>
      <c r="AH2977" s="378">
        <v>12</v>
      </c>
      <c r="AI2977" s="381">
        <v>10</v>
      </c>
      <c r="AJ2977" s="386"/>
      <c r="AK2977" s="391"/>
      <c r="AL2977" s="386"/>
      <c r="AM2977" s="363">
        <f t="shared" si="1680"/>
        <v>1</v>
      </c>
      <c r="AN2977" s="578">
        <v>1451.3</v>
      </c>
      <c r="AO2977" s="78">
        <f t="shared" si="1672"/>
        <v>1709.1619589977222</v>
      </c>
      <c r="AP2977" s="78">
        <f t="shared" si="1673"/>
        <v>2002.7939999999999</v>
      </c>
      <c r="AQ2977" s="78">
        <f t="shared" si="1674"/>
        <v>2293.0540000000001</v>
      </c>
      <c r="AR2977" s="78">
        <f t="shared" si="1675"/>
        <v>0</v>
      </c>
      <c r="AS2977" s="78">
        <f t="shared" si="1676"/>
        <v>0</v>
      </c>
      <c r="AT2977" s="78">
        <f t="shared" si="1677"/>
        <v>0</v>
      </c>
      <c r="AU2977" s="363"/>
      <c r="AV2977" s="393"/>
      <c r="AW2977" s="395"/>
      <c r="AX2977" s="395">
        <v>1.1776765375854215</v>
      </c>
      <c r="AY2977" s="395">
        <v>1.38</v>
      </c>
      <c r="AZ2977" s="395">
        <v>1.58</v>
      </c>
      <c r="BA2977" s="395"/>
      <c r="BB2977" s="395"/>
      <c r="BC2977" s="395"/>
      <c r="BD2977" s="115"/>
      <c r="BE2977" s="115"/>
      <c r="BF2977" s="115">
        <v>3</v>
      </c>
      <c r="BG2977" s="115">
        <v>38</v>
      </c>
      <c r="BH2977" s="423">
        <f t="shared" si="1685"/>
        <v>85.73</v>
      </c>
      <c r="BI2977" s="417">
        <f t="shared" si="1686"/>
        <v>257.19</v>
      </c>
      <c r="BJ2977" s="115"/>
      <c r="BK2977" s="115"/>
      <c r="BQ2977" s="74" t="str">
        <f t="shared" si="1649"/>
        <v>24038.45L-(14)</v>
      </c>
      <c r="BR2977" s="120" t="str">
        <f t="shared" si="1650"/>
        <v>Flanged 45 deg Branch-Large</v>
      </c>
      <c r="BS2977" s="120">
        <f t="shared" si="1651"/>
        <v>1709.1619589977222</v>
      </c>
      <c r="BU2977" s="74" t="str">
        <f t="shared" si="1652"/>
        <v>24038.45L-(12)</v>
      </c>
      <c r="BV2977" s="120" t="str">
        <f t="shared" si="1653"/>
        <v>Flanged 45 deg Branch-Large</v>
      </c>
      <c r="BW2977" s="120">
        <f t="shared" si="1654"/>
        <v>2002.7939999999999</v>
      </c>
      <c r="BY2977" s="74" t="str">
        <f t="shared" si="1655"/>
        <v>24038.45L-(10)</v>
      </c>
      <c r="BZ2977" s="120" t="str">
        <f t="shared" si="1656"/>
        <v>Flanged 45 deg Branch-Large</v>
      </c>
      <c r="CA2977" s="120">
        <f t="shared" si="1657"/>
        <v>2293.0540000000001</v>
      </c>
      <c r="CC2977" s="115" t="str">
        <f t="shared" si="1658"/>
        <v xml:space="preserve"> </v>
      </c>
      <c r="CD2977" s="120" t="str">
        <f t="shared" si="1659"/>
        <v xml:space="preserve"> </v>
      </c>
      <c r="CE2977" s="417" t="str">
        <f t="shared" si="1660"/>
        <v xml:space="preserve"> </v>
      </c>
      <c r="CF2977" s="115"/>
      <c r="CG2977" s="115" t="str">
        <f t="shared" si="1661"/>
        <v xml:space="preserve"> </v>
      </c>
      <c r="CH2977" s="120" t="str">
        <f t="shared" si="1662"/>
        <v xml:space="preserve"> </v>
      </c>
      <c r="CI2977" s="417" t="str">
        <f t="shared" si="1663"/>
        <v xml:space="preserve"> </v>
      </c>
      <c r="CJ2977" s="115"/>
      <c r="CK2977" s="115" t="str">
        <f t="shared" si="1664"/>
        <v xml:space="preserve"> </v>
      </c>
      <c r="CL2977" s="120" t="str">
        <f t="shared" si="1665"/>
        <v xml:space="preserve"> </v>
      </c>
      <c r="CM2977" s="417" t="str">
        <f t="shared" si="1668"/>
        <v xml:space="preserve"> </v>
      </c>
      <c r="IS2977" s="111"/>
    </row>
    <row r="2978" spans="2:253" s="74" customFormat="1" ht="17.100000000000001" hidden="1" customHeight="1" x14ac:dyDescent="0.25">
      <c r="B2978" s="504">
        <f>IF('Flanged Parts'!$AS$4=2,'Flanged Parts'!I33,0)</f>
        <v>0</v>
      </c>
      <c r="C2978" s="525" t="s">
        <v>319</v>
      </c>
      <c r="D2978" s="526" t="str">
        <f t="shared" si="1627"/>
        <v>24040.45L</v>
      </c>
      <c r="E2978" s="504" t="s">
        <v>1346</v>
      </c>
      <c r="F2978" s="508" t="str">
        <f t="shared" si="1670"/>
        <v xml:space="preserve"> </v>
      </c>
      <c r="G2978" s="509" t="s">
        <v>725</v>
      </c>
      <c r="H2978" s="504" t="str">
        <f>IF('Flanged Parts'!$BB$6=1,"CS",IF('Flanged Parts'!$BB$6=2,"Glv",0))</f>
        <v>Glv</v>
      </c>
      <c r="I2978" s="1035" t="s">
        <v>888</v>
      </c>
      <c r="J2978" s="1036"/>
      <c r="K2978" s="516" t="s">
        <v>881</v>
      </c>
      <c r="L2978" s="535">
        <v>16</v>
      </c>
      <c r="M2978" s="532" t="s">
        <v>1700</v>
      </c>
      <c r="N2978" s="514">
        <f t="shared" si="1647"/>
        <v>1886.1699999999998</v>
      </c>
      <c r="O2978" s="514">
        <f t="shared" si="1671"/>
        <v>0</v>
      </c>
      <c r="P2978" s="680">
        <f>'KB Duct Parts'!$AE$3</f>
        <v>0</v>
      </c>
      <c r="Q2978" s="681">
        <f t="shared" si="1681"/>
        <v>0</v>
      </c>
      <c r="R2978" s="682">
        <f t="shared" si="1682"/>
        <v>0</v>
      </c>
      <c r="S2978" s="716">
        <f t="shared" si="1648"/>
        <v>0.2</v>
      </c>
      <c r="T2978" s="679">
        <f t="shared" si="1683"/>
        <v>0</v>
      </c>
      <c r="U2978" s="679">
        <f t="shared" si="1684"/>
        <v>0</v>
      </c>
      <c r="Y2978" s="120"/>
      <c r="AD2978" s="81"/>
      <c r="AF2978" s="370">
        <v>16</v>
      </c>
      <c r="AG2978" s="374">
        <v>14</v>
      </c>
      <c r="AH2978" s="378">
        <v>12</v>
      </c>
      <c r="AI2978" s="381">
        <v>10</v>
      </c>
      <c r="AJ2978" s="386"/>
      <c r="AK2978" s="391"/>
      <c r="AL2978" s="386"/>
      <c r="AM2978" s="363">
        <f t="shared" si="1680"/>
        <v>1</v>
      </c>
      <c r="AN2978" s="578">
        <v>1612.6</v>
      </c>
      <c r="AO2978" s="78">
        <f t="shared" si="1672"/>
        <v>1899.1211845102505</v>
      </c>
      <c r="AP2978" s="78">
        <f t="shared" si="1673"/>
        <v>2225.3879999999999</v>
      </c>
      <c r="AQ2978" s="78">
        <f t="shared" si="1674"/>
        <v>2547.9079999999999</v>
      </c>
      <c r="AR2978" s="78">
        <f t="shared" si="1675"/>
        <v>0</v>
      </c>
      <c r="AS2978" s="78">
        <f t="shared" si="1676"/>
        <v>0</v>
      </c>
      <c r="AT2978" s="78">
        <f t="shared" si="1677"/>
        <v>0</v>
      </c>
      <c r="AU2978" s="363"/>
      <c r="AV2978" s="393"/>
      <c r="AW2978" s="395"/>
      <c r="AX2978" s="395">
        <v>1.1776765375854215</v>
      </c>
      <c r="AY2978" s="395">
        <v>1.38</v>
      </c>
      <c r="AZ2978" s="395">
        <v>1.58</v>
      </c>
      <c r="BA2978" s="395"/>
      <c r="BB2978" s="395"/>
      <c r="BC2978" s="395"/>
      <c r="BD2978" s="115"/>
      <c r="BE2978" s="115"/>
      <c r="BF2978" s="115">
        <v>3</v>
      </c>
      <c r="BG2978" s="115">
        <v>40</v>
      </c>
      <c r="BH2978" s="423">
        <f t="shared" si="1685"/>
        <v>91.19</v>
      </c>
      <c r="BI2978" s="417">
        <f t="shared" si="1686"/>
        <v>273.57</v>
      </c>
      <c r="BJ2978" s="115"/>
      <c r="BK2978" s="115"/>
      <c r="BQ2978" s="74" t="str">
        <f t="shared" si="1649"/>
        <v>24040.45L-(14)</v>
      </c>
      <c r="BR2978" s="120" t="str">
        <f t="shared" si="1650"/>
        <v>Flanged 45 deg Branch-Large</v>
      </c>
      <c r="BS2978" s="120">
        <f t="shared" si="1651"/>
        <v>1899.1211845102505</v>
      </c>
      <c r="BU2978" s="74" t="str">
        <f t="shared" si="1652"/>
        <v>24040.45L-(12)</v>
      </c>
      <c r="BV2978" s="120" t="str">
        <f t="shared" si="1653"/>
        <v>Flanged 45 deg Branch-Large</v>
      </c>
      <c r="BW2978" s="120">
        <f t="shared" si="1654"/>
        <v>2225.3879999999999</v>
      </c>
      <c r="BY2978" s="74" t="str">
        <f t="shared" si="1655"/>
        <v>24040.45L-(10)</v>
      </c>
      <c r="BZ2978" s="120" t="str">
        <f t="shared" si="1656"/>
        <v>Flanged 45 deg Branch-Large</v>
      </c>
      <c r="CA2978" s="120">
        <f t="shared" si="1657"/>
        <v>2547.9079999999999</v>
      </c>
      <c r="CC2978" s="115" t="str">
        <f t="shared" si="1658"/>
        <v xml:space="preserve"> </v>
      </c>
      <c r="CD2978" s="120" t="str">
        <f t="shared" si="1659"/>
        <v xml:space="preserve"> </v>
      </c>
      <c r="CE2978" s="417" t="str">
        <f t="shared" si="1660"/>
        <v xml:space="preserve"> </v>
      </c>
      <c r="CF2978" s="115"/>
      <c r="CG2978" s="115" t="str">
        <f t="shared" si="1661"/>
        <v xml:space="preserve"> </v>
      </c>
      <c r="CH2978" s="120" t="str">
        <f t="shared" si="1662"/>
        <v xml:space="preserve"> </v>
      </c>
      <c r="CI2978" s="417" t="str">
        <f t="shared" si="1663"/>
        <v xml:space="preserve"> </v>
      </c>
      <c r="CJ2978" s="115"/>
      <c r="CK2978" s="115" t="str">
        <f t="shared" si="1664"/>
        <v xml:space="preserve"> </v>
      </c>
      <c r="CL2978" s="120" t="str">
        <f t="shared" si="1665"/>
        <v xml:space="preserve"> </v>
      </c>
      <c r="CM2978" s="417" t="str">
        <f t="shared" si="1668"/>
        <v xml:space="preserve"> </v>
      </c>
      <c r="IS2978" s="111"/>
    </row>
    <row r="2979" spans="2:253" s="74" customFormat="1" ht="17.100000000000001" hidden="1" customHeight="1" x14ac:dyDescent="0.25">
      <c r="B2979" s="504">
        <f>IF('Flanged Parts'!$AS$4=2,'Flanged Parts'!I34,0)</f>
        <v>0</v>
      </c>
      <c r="C2979" s="525" t="s">
        <v>320</v>
      </c>
      <c r="D2979" s="526" t="str">
        <f t="shared" si="1627"/>
        <v>24042.45L</v>
      </c>
      <c r="E2979" s="504" t="s">
        <v>1347</v>
      </c>
      <c r="F2979" s="508" t="str">
        <f t="shared" si="1670"/>
        <v xml:space="preserve"> </v>
      </c>
      <c r="G2979" s="509" t="s">
        <v>725</v>
      </c>
      <c r="H2979" s="504" t="s">
        <v>1094</v>
      </c>
      <c r="I2979" s="1035" t="s">
        <v>888</v>
      </c>
      <c r="J2979" s="1036"/>
      <c r="K2979" s="516" t="s">
        <v>881</v>
      </c>
      <c r="L2979" s="535">
        <v>16</v>
      </c>
      <c r="M2979" s="532" t="s">
        <v>1700</v>
      </c>
      <c r="N2979" s="514">
        <f t="shared" si="1647"/>
        <v>1927.5</v>
      </c>
      <c r="O2979" s="514">
        <f t="shared" si="1671"/>
        <v>0</v>
      </c>
      <c r="P2979" s="680">
        <f>'KB Duct Parts'!$AE$3</f>
        <v>0</v>
      </c>
      <c r="Q2979" s="681">
        <f t="shared" si="1681"/>
        <v>0</v>
      </c>
      <c r="R2979" s="682">
        <f t="shared" si="1682"/>
        <v>0</v>
      </c>
      <c r="S2979" s="716">
        <f t="shared" si="1648"/>
        <v>0.2</v>
      </c>
      <c r="T2979" s="679">
        <f t="shared" si="1683"/>
        <v>0</v>
      </c>
      <c r="U2979" s="679">
        <f t="shared" si="1684"/>
        <v>0</v>
      </c>
      <c r="Y2979" s="120"/>
      <c r="AD2979" s="81"/>
      <c r="AF2979" s="370">
        <v>16</v>
      </c>
      <c r="AG2979" s="374">
        <v>14</v>
      </c>
      <c r="AH2979" s="378">
        <v>12</v>
      </c>
      <c r="AI2979" s="381">
        <v>10</v>
      </c>
      <c r="AJ2979" s="386"/>
      <c r="AK2979" s="391"/>
      <c r="AL2979" s="386"/>
      <c r="AM2979" s="363">
        <f t="shared" si="1680"/>
        <v>1</v>
      </c>
      <c r="AN2979" s="578">
        <v>1783.8</v>
      </c>
      <c r="AO2979" s="78">
        <f t="shared" si="1672"/>
        <v>2100.7394077448748</v>
      </c>
      <c r="AP2979" s="78">
        <f t="shared" si="1673"/>
        <v>2461.6439999999998</v>
      </c>
      <c r="AQ2979" s="78">
        <f t="shared" si="1674"/>
        <v>2818.404</v>
      </c>
      <c r="AR2979" s="78">
        <f t="shared" si="1675"/>
        <v>0</v>
      </c>
      <c r="AS2979" s="78">
        <f t="shared" si="1676"/>
        <v>0</v>
      </c>
      <c r="AT2979" s="78">
        <f t="shared" si="1677"/>
        <v>0</v>
      </c>
      <c r="AU2979" s="363"/>
      <c r="AV2979" s="393"/>
      <c r="AW2979" s="395"/>
      <c r="AX2979" s="395">
        <v>1.1776765375854215</v>
      </c>
      <c r="AY2979" s="395">
        <v>1.38</v>
      </c>
      <c r="AZ2979" s="395">
        <v>1.58</v>
      </c>
      <c r="BA2979" s="395"/>
      <c r="BB2979" s="395"/>
      <c r="BC2979" s="395"/>
      <c r="BD2979" s="115"/>
      <c r="BE2979" s="115"/>
      <c r="BF2979" s="115">
        <v>3</v>
      </c>
      <c r="BG2979" s="115">
        <v>42</v>
      </c>
      <c r="BH2979" s="423">
        <f t="shared" si="1685"/>
        <v>47.9</v>
      </c>
      <c r="BI2979" s="417">
        <f t="shared" si="1686"/>
        <v>143.69999999999999</v>
      </c>
      <c r="BJ2979" s="115"/>
      <c r="BK2979" s="115"/>
      <c r="BQ2979" s="74" t="str">
        <f t="shared" si="1649"/>
        <v>24042.45L-(14)</v>
      </c>
      <c r="BR2979" s="120" t="str">
        <f t="shared" si="1650"/>
        <v>Flanged 45 deg Branch-Large</v>
      </c>
      <c r="BS2979" s="120">
        <f t="shared" si="1651"/>
        <v>2100.7394077448748</v>
      </c>
      <c r="BU2979" s="74" t="str">
        <f t="shared" si="1652"/>
        <v>24042.45L-(12)</v>
      </c>
      <c r="BV2979" s="120" t="str">
        <f t="shared" si="1653"/>
        <v>Flanged 45 deg Branch-Large</v>
      </c>
      <c r="BW2979" s="120">
        <f t="shared" si="1654"/>
        <v>2461.6439999999998</v>
      </c>
      <c r="BY2979" s="74" t="str">
        <f t="shared" si="1655"/>
        <v>24042.45L-(10)</v>
      </c>
      <c r="BZ2979" s="120" t="str">
        <f t="shared" si="1656"/>
        <v>Flanged 45 deg Branch-Large</v>
      </c>
      <c r="CA2979" s="120">
        <f t="shared" si="1657"/>
        <v>2818.404</v>
      </c>
      <c r="CC2979" s="115" t="str">
        <f t="shared" si="1658"/>
        <v xml:space="preserve"> </v>
      </c>
      <c r="CD2979" s="120" t="str">
        <f t="shared" si="1659"/>
        <v xml:space="preserve"> </v>
      </c>
      <c r="CE2979" s="417" t="str">
        <f t="shared" si="1660"/>
        <v xml:space="preserve"> </v>
      </c>
      <c r="CF2979" s="115"/>
      <c r="CG2979" s="115" t="str">
        <f t="shared" si="1661"/>
        <v xml:space="preserve"> </v>
      </c>
      <c r="CH2979" s="120" t="str">
        <f t="shared" si="1662"/>
        <v xml:space="preserve"> </v>
      </c>
      <c r="CI2979" s="417" t="str">
        <f t="shared" si="1663"/>
        <v xml:space="preserve"> </v>
      </c>
      <c r="CJ2979" s="115"/>
      <c r="CK2979" s="115" t="str">
        <f t="shared" si="1664"/>
        <v xml:space="preserve"> </v>
      </c>
      <c r="CL2979" s="120" t="str">
        <f t="shared" si="1665"/>
        <v xml:space="preserve"> </v>
      </c>
      <c r="CM2979" s="417" t="str">
        <f t="shared" si="1668"/>
        <v xml:space="preserve"> </v>
      </c>
      <c r="IS2979" s="111"/>
    </row>
    <row r="2980" spans="2:253" s="74" customFormat="1" ht="17.100000000000001" hidden="1" customHeight="1" x14ac:dyDescent="0.25">
      <c r="B2980" s="504">
        <f>IF('Flanged Parts'!$AS$4=2,'Flanged Parts'!I35,0)</f>
        <v>0</v>
      </c>
      <c r="C2980" s="525" t="s">
        <v>321</v>
      </c>
      <c r="D2980" s="526" t="str">
        <f t="shared" si="1627"/>
        <v>24044.45L</v>
      </c>
      <c r="E2980" s="504" t="s">
        <v>1348</v>
      </c>
      <c r="F2980" s="508" t="str">
        <f t="shared" si="1670"/>
        <v xml:space="preserve"> </v>
      </c>
      <c r="G2980" s="509" t="s">
        <v>725</v>
      </c>
      <c r="H2980" s="504" t="s">
        <v>1094</v>
      </c>
      <c r="I2980" s="1035" t="s">
        <v>888</v>
      </c>
      <c r="J2980" s="1036"/>
      <c r="K2980" s="516" t="s">
        <v>881</v>
      </c>
      <c r="L2980" s="535">
        <v>16</v>
      </c>
      <c r="M2980" s="532" t="s">
        <v>1700</v>
      </c>
      <c r="N2980" s="514">
        <f t="shared" si="1647"/>
        <v>2100.1</v>
      </c>
      <c r="O2980" s="514">
        <f t="shared" si="1671"/>
        <v>0</v>
      </c>
      <c r="P2980" s="680">
        <f>'KB Duct Parts'!$AE$3</f>
        <v>0</v>
      </c>
      <c r="Q2980" s="681">
        <f t="shared" si="1681"/>
        <v>0</v>
      </c>
      <c r="R2980" s="682">
        <f t="shared" si="1682"/>
        <v>0</v>
      </c>
      <c r="S2980" s="716">
        <f t="shared" si="1648"/>
        <v>0.2</v>
      </c>
      <c r="T2980" s="679">
        <f t="shared" si="1683"/>
        <v>0</v>
      </c>
      <c r="U2980" s="679">
        <f t="shared" si="1684"/>
        <v>0</v>
      </c>
      <c r="Y2980" s="120"/>
      <c r="AD2980" s="81"/>
      <c r="AF2980" s="370">
        <v>16</v>
      </c>
      <c r="AG2980" s="374">
        <v>14</v>
      </c>
      <c r="AH2980" s="378">
        <v>12</v>
      </c>
      <c r="AI2980" s="381">
        <v>10</v>
      </c>
      <c r="AJ2980" s="386"/>
      <c r="AK2980" s="391"/>
      <c r="AL2980" s="386"/>
      <c r="AM2980" s="363">
        <f t="shared" si="1680"/>
        <v>1</v>
      </c>
      <c r="AN2980" s="578">
        <v>1948</v>
      </c>
      <c r="AO2980" s="78">
        <f t="shared" si="1672"/>
        <v>2294.113895216401</v>
      </c>
      <c r="AP2980" s="78">
        <f t="shared" si="1673"/>
        <v>2688.24</v>
      </c>
      <c r="AQ2980" s="78">
        <f t="shared" si="1674"/>
        <v>3077.84</v>
      </c>
      <c r="AR2980" s="78">
        <f t="shared" si="1675"/>
        <v>0</v>
      </c>
      <c r="AS2980" s="78">
        <f t="shared" si="1676"/>
        <v>0</v>
      </c>
      <c r="AT2980" s="78">
        <f t="shared" si="1677"/>
        <v>0</v>
      </c>
      <c r="AU2980" s="363"/>
      <c r="AV2980" s="393"/>
      <c r="AW2980" s="395"/>
      <c r="AX2980" s="395">
        <v>1.1776765375854215</v>
      </c>
      <c r="AY2980" s="395">
        <v>1.38</v>
      </c>
      <c r="AZ2980" s="395">
        <v>1.58</v>
      </c>
      <c r="BA2980" s="395"/>
      <c r="BB2980" s="395"/>
      <c r="BC2980" s="395"/>
      <c r="BD2980" s="115"/>
      <c r="BE2980" s="115"/>
      <c r="BF2980" s="115">
        <v>3</v>
      </c>
      <c r="BG2980" s="115">
        <v>44</v>
      </c>
      <c r="BH2980" s="423">
        <f t="shared" si="1685"/>
        <v>50.7</v>
      </c>
      <c r="BI2980" s="417">
        <f t="shared" si="1686"/>
        <v>152.10000000000002</v>
      </c>
      <c r="BJ2980" s="115"/>
      <c r="BK2980" s="115"/>
      <c r="BQ2980" s="74" t="str">
        <f t="shared" si="1649"/>
        <v>24044.45L-(14)</v>
      </c>
      <c r="BR2980" s="120" t="str">
        <f t="shared" si="1650"/>
        <v>Flanged 45 deg Branch-Large</v>
      </c>
      <c r="BS2980" s="120">
        <f t="shared" si="1651"/>
        <v>2294.113895216401</v>
      </c>
      <c r="BU2980" s="74" t="str">
        <f t="shared" si="1652"/>
        <v>24044.45L-(12)</v>
      </c>
      <c r="BV2980" s="120" t="str">
        <f t="shared" si="1653"/>
        <v>Flanged 45 deg Branch-Large</v>
      </c>
      <c r="BW2980" s="120">
        <f t="shared" si="1654"/>
        <v>2688.24</v>
      </c>
      <c r="BY2980" s="74" t="str">
        <f t="shared" si="1655"/>
        <v>24044.45L-(10)</v>
      </c>
      <c r="BZ2980" s="120" t="str">
        <f t="shared" si="1656"/>
        <v>Flanged 45 deg Branch-Large</v>
      </c>
      <c r="CA2980" s="120">
        <f t="shared" si="1657"/>
        <v>3077.84</v>
      </c>
      <c r="CC2980" s="115" t="str">
        <f t="shared" si="1658"/>
        <v xml:space="preserve"> </v>
      </c>
      <c r="CD2980" s="120" t="str">
        <f t="shared" si="1659"/>
        <v xml:space="preserve"> </v>
      </c>
      <c r="CE2980" s="417" t="str">
        <f t="shared" si="1660"/>
        <v xml:space="preserve"> </v>
      </c>
      <c r="CF2980" s="115"/>
      <c r="CG2980" s="115" t="str">
        <f t="shared" si="1661"/>
        <v xml:space="preserve"> </v>
      </c>
      <c r="CH2980" s="120" t="str">
        <f t="shared" si="1662"/>
        <v xml:space="preserve"> </v>
      </c>
      <c r="CI2980" s="417" t="str">
        <f t="shared" si="1663"/>
        <v xml:space="preserve"> </v>
      </c>
      <c r="CJ2980" s="115"/>
      <c r="CK2980" s="115" t="str">
        <f t="shared" si="1664"/>
        <v xml:space="preserve"> </v>
      </c>
      <c r="CL2980" s="120" t="str">
        <f t="shared" si="1665"/>
        <v xml:space="preserve"> </v>
      </c>
      <c r="CM2980" s="417" t="str">
        <f t="shared" si="1668"/>
        <v xml:space="preserve"> </v>
      </c>
      <c r="IS2980" s="111"/>
    </row>
    <row r="2981" spans="2:253" s="74" customFormat="1" ht="17.100000000000001" hidden="1" customHeight="1" x14ac:dyDescent="0.25">
      <c r="B2981" s="504">
        <f>IF('Flanged Parts'!$AS$4=2,'Flanged Parts'!I36,0)</f>
        <v>0</v>
      </c>
      <c r="C2981" s="525" t="s">
        <v>322</v>
      </c>
      <c r="D2981" s="526" t="str">
        <f t="shared" si="1627"/>
        <v>24046.45L</v>
      </c>
      <c r="E2981" s="504" t="s">
        <v>1349</v>
      </c>
      <c r="F2981" s="508" t="str">
        <f t="shared" si="1670"/>
        <v xml:space="preserve"> </v>
      </c>
      <c r="G2981" s="509" t="s">
        <v>725</v>
      </c>
      <c r="H2981" s="504" t="s">
        <v>1094</v>
      </c>
      <c r="I2981" s="1035" t="s">
        <v>888</v>
      </c>
      <c r="J2981" s="1036"/>
      <c r="K2981" s="516" t="s">
        <v>881</v>
      </c>
      <c r="L2981" s="535">
        <v>16</v>
      </c>
      <c r="M2981" s="532" t="s">
        <v>1700</v>
      </c>
      <c r="N2981" s="514">
        <f t="shared" si="1647"/>
        <v>2273.3599999999997</v>
      </c>
      <c r="O2981" s="514">
        <f t="shared" si="1671"/>
        <v>0</v>
      </c>
      <c r="P2981" s="680">
        <f>'KB Duct Parts'!$AE$3</f>
        <v>0</v>
      </c>
      <c r="Q2981" s="681">
        <f t="shared" si="1681"/>
        <v>0</v>
      </c>
      <c r="R2981" s="682">
        <f t="shared" si="1682"/>
        <v>0</v>
      </c>
      <c r="S2981" s="716">
        <f t="shared" si="1648"/>
        <v>0.2</v>
      </c>
      <c r="T2981" s="679">
        <f t="shared" si="1683"/>
        <v>0</v>
      </c>
      <c r="U2981" s="679">
        <f t="shared" si="1684"/>
        <v>0</v>
      </c>
      <c r="Y2981" s="120"/>
      <c r="AD2981" s="81"/>
      <c r="AF2981" s="370">
        <v>16</v>
      </c>
      <c r="AG2981" s="374">
        <v>14</v>
      </c>
      <c r="AH2981" s="378">
        <v>12</v>
      </c>
      <c r="AI2981" s="381">
        <v>10</v>
      </c>
      <c r="AJ2981" s="386"/>
      <c r="AK2981" s="391"/>
      <c r="AL2981" s="386"/>
      <c r="AM2981" s="363">
        <f t="shared" si="1680"/>
        <v>1</v>
      </c>
      <c r="AN2981" s="578">
        <v>2122.1</v>
      </c>
      <c r="AO2981" s="78">
        <f t="shared" si="1672"/>
        <v>2499.1473804100228</v>
      </c>
      <c r="AP2981" s="78">
        <f t="shared" si="1673"/>
        <v>2928.4979999999996</v>
      </c>
      <c r="AQ2981" s="78">
        <f t="shared" si="1674"/>
        <v>3352.9180000000001</v>
      </c>
      <c r="AR2981" s="78">
        <f t="shared" si="1675"/>
        <v>0</v>
      </c>
      <c r="AS2981" s="78">
        <f t="shared" si="1676"/>
        <v>0</v>
      </c>
      <c r="AT2981" s="78">
        <f t="shared" si="1677"/>
        <v>0</v>
      </c>
      <c r="AU2981" s="363"/>
      <c r="AV2981" s="393"/>
      <c r="AW2981" s="395"/>
      <c r="AX2981" s="395">
        <v>1.1776765375854215</v>
      </c>
      <c r="AY2981" s="395">
        <v>1.38</v>
      </c>
      <c r="AZ2981" s="395">
        <v>1.58</v>
      </c>
      <c r="BA2981" s="395"/>
      <c r="BB2981" s="395"/>
      <c r="BC2981" s="395"/>
      <c r="BD2981" s="115"/>
      <c r="BE2981" s="115"/>
      <c r="BF2981" s="115">
        <v>3</v>
      </c>
      <c r="BG2981" s="115">
        <v>46</v>
      </c>
      <c r="BH2981" s="423">
        <f t="shared" si="1685"/>
        <v>50.42</v>
      </c>
      <c r="BI2981" s="417">
        <f t="shared" si="1686"/>
        <v>151.26</v>
      </c>
      <c r="BJ2981" s="115"/>
      <c r="BK2981" s="115"/>
      <c r="BQ2981" s="74" t="str">
        <f t="shared" si="1649"/>
        <v>24046.45L-(14)</v>
      </c>
      <c r="BR2981" s="120" t="str">
        <f t="shared" si="1650"/>
        <v>Flanged 45 deg Branch-Large</v>
      </c>
      <c r="BS2981" s="120">
        <f t="shared" si="1651"/>
        <v>2499.1473804100228</v>
      </c>
      <c r="BU2981" s="74" t="str">
        <f t="shared" si="1652"/>
        <v>24046.45L-(12)</v>
      </c>
      <c r="BV2981" s="120" t="str">
        <f t="shared" si="1653"/>
        <v>Flanged 45 deg Branch-Large</v>
      </c>
      <c r="BW2981" s="120">
        <f t="shared" si="1654"/>
        <v>2928.4979999999996</v>
      </c>
      <c r="BY2981" s="74" t="str">
        <f t="shared" si="1655"/>
        <v>24046.45L-(10)</v>
      </c>
      <c r="BZ2981" s="120" t="str">
        <f t="shared" si="1656"/>
        <v>Flanged 45 deg Branch-Large</v>
      </c>
      <c r="CA2981" s="120">
        <f t="shared" si="1657"/>
        <v>3352.9180000000001</v>
      </c>
      <c r="CC2981" s="115" t="str">
        <f t="shared" si="1658"/>
        <v xml:space="preserve"> </v>
      </c>
      <c r="CD2981" s="120" t="str">
        <f t="shared" si="1659"/>
        <v xml:space="preserve"> </v>
      </c>
      <c r="CE2981" s="417" t="str">
        <f t="shared" si="1660"/>
        <v xml:space="preserve"> </v>
      </c>
      <c r="CF2981" s="115"/>
      <c r="CG2981" s="115" t="str">
        <f t="shared" si="1661"/>
        <v xml:space="preserve"> </v>
      </c>
      <c r="CH2981" s="120" t="str">
        <f t="shared" si="1662"/>
        <v xml:space="preserve"> </v>
      </c>
      <c r="CI2981" s="417" t="str">
        <f t="shared" si="1663"/>
        <v xml:space="preserve"> </v>
      </c>
      <c r="CJ2981" s="115"/>
      <c r="CK2981" s="115" t="str">
        <f t="shared" si="1664"/>
        <v xml:space="preserve"> </v>
      </c>
      <c r="CL2981" s="120" t="str">
        <f t="shared" si="1665"/>
        <v xml:space="preserve"> </v>
      </c>
      <c r="CM2981" s="417" t="str">
        <f t="shared" si="1668"/>
        <v xml:space="preserve"> </v>
      </c>
      <c r="IS2981" s="111"/>
    </row>
    <row r="2982" spans="2:253" s="74" customFormat="1" ht="17.100000000000001" hidden="1" customHeight="1" x14ac:dyDescent="0.25">
      <c r="B2982" s="504">
        <f>IF('Flanged Parts'!$AS$4=2,'Flanged Parts'!I37,0)</f>
        <v>0</v>
      </c>
      <c r="C2982" s="525" t="s">
        <v>323</v>
      </c>
      <c r="D2982" s="526" t="str">
        <f t="shared" si="1627"/>
        <v>24048.45L</v>
      </c>
      <c r="E2982" s="504" t="s">
        <v>1350</v>
      </c>
      <c r="F2982" s="508" t="str">
        <f t="shared" si="1670"/>
        <v xml:space="preserve"> </v>
      </c>
      <c r="G2982" s="509" t="s">
        <v>725</v>
      </c>
      <c r="H2982" s="504" t="s">
        <v>1094</v>
      </c>
      <c r="I2982" s="1035" t="s">
        <v>888</v>
      </c>
      <c r="J2982" s="1036"/>
      <c r="K2982" s="516" t="s">
        <v>881</v>
      </c>
      <c r="L2982" s="535">
        <v>16</v>
      </c>
      <c r="M2982" s="532" t="s">
        <v>1700</v>
      </c>
      <c r="N2982" s="514">
        <f t="shared" si="1647"/>
        <v>2477.88</v>
      </c>
      <c r="O2982" s="514">
        <f t="shared" si="1671"/>
        <v>0</v>
      </c>
      <c r="P2982" s="680">
        <f>'KB Duct Parts'!$AE$3</f>
        <v>0</v>
      </c>
      <c r="Q2982" s="681">
        <f t="shared" si="1681"/>
        <v>0</v>
      </c>
      <c r="R2982" s="682">
        <f t="shared" si="1682"/>
        <v>0</v>
      </c>
      <c r="S2982" s="716">
        <f t="shared" si="1648"/>
        <v>0.2</v>
      </c>
      <c r="T2982" s="679">
        <f t="shared" si="1683"/>
        <v>0</v>
      </c>
      <c r="U2982" s="679">
        <f t="shared" si="1684"/>
        <v>0</v>
      </c>
      <c r="Y2982" s="120"/>
      <c r="AD2982" s="81"/>
      <c r="AF2982" s="370">
        <v>16</v>
      </c>
      <c r="AG2982" s="374">
        <v>14</v>
      </c>
      <c r="AH2982" s="378">
        <v>12</v>
      </c>
      <c r="AI2982" s="381">
        <v>10</v>
      </c>
      <c r="AJ2982" s="386"/>
      <c r="AK2982" s="391"/>
      <c r="AL2982" s="386"/>
      <c r="AM2982" s="363">
        <f t="shared" si="1680"/>
        <v>1</v>
      </c>
      <c r="AN2982" s="578">
        <v>2289.3000000000002</v>
      </c>
      <c r="AO2982" s="78">
        <f t="shared" si="1672"/>
        <v>2696.0548974943054</v>
      </c>
      <c r="AP2982" s="78">
        <f t="shared" si="1673"/>
        <v>3159.2339999999999</v>
      </c>
      <c r="AQ2982" s="78">
        <f t="shared" si="1674"/>
        <v>3617.0940000000005</v>
      </c>
      <c r="AR2982" s="78">
        <f t="shared" si="1675"/>
        <v>0</v>
      </c>
      <c r="AS2982" s="78">
        <f t="shared" si="1676"/>
        <v>0</v>
      </c>
      <c r="AT2982" s="78">
        <f t="shared" si="1677"/>
        <v>0</v>
      </c>
      <c r="AU2982" s="363"/>
      <c r="AV2982" s="393"/>
      <c r="AW2982" s="395"/>
      <c r="AX2982" s="395">
        <v>1.1776765375854215</v>
      </c>
      <c r="AY2982" s="395">
        <v>1.38</v>
      </c>
      <c r="AZ2982" s="395">
        <v>1.58</v>
      </c>
      <c r="BA2982" s="395"/>
      <c r="BB2982" s="395"/>
      <c r="BC2982" s="395"/>
      <c r="BD2982" s="115"/>
      <c r="BE2982" s="115"/>
      <c r="BF2982" s="115">
        <v>3</v>
      </c>
      <c r="BG2982" s="115">
        <v>48</v>
      </c>
      <c r="BH2982" s="423">
        <f t="shared" si="1685"/>
        <v>62.86</v>
      </c>
      <c r="BI2982" s="417">
        <f t="shared" si="1686"/>
        <v>188.57999999999998</v>
      </c>
      <c r="BJ2982" s="115"/>
      <c r="BK2982" s="115"/>
      <c r="BQ2982" s="74" t="str">
        <f t="shared" si="1649"/>
        <v>24048.45L-(14)</v>
      </c>
      <c r="BR2982" s="120" t="str">
        <f t="shared" si="1650"/>
        <v>Flanged 45 deg Branch-Large</v>
      </c>
      <c r="BS2982" s="120">
        <f t="shared" si="1651"/>
        <v>2696.0548974943054</v>
      </c>
      <c r="BU2982" s="74" t="str">
        <f t="shared" si="1652"/>
        <v>24048.45L-(12)</v>
      </c>
      <c r="BV2982" s="120" t="str">
        <f t="shared" si="1653"/>
        <v>Flanged 45 deg Branch-Large</v>
      </c>
      <c r="BW2982" s="120">
        <f t="shared" si="1654"/>
        <v>3159.2339999999999</v>
      </c>
      <c r="BY2982" s="74" t="str">
        <f t="shared" si="1655"/>
        <v>24048.45L-(10)</v>
      </c>
      <c r="BZ2982" s="120" t="str">
        <f t="shared" si="1656"/>
        <v>Flanged 45 deg Branch-Large</v>
      </c>
      <c r="CA2982" s="120">
        <f t="shared" si="1657"/>
        <v>3617.0940000000005</v>
      </c>
      <c r="CC2982" s="115" t="str">
        <f t="shared" si="1658"/>
        <v xml:space="preserve"> </v>
      </c>
      <c r="CD2982" s="120" t="str">
        <f t="shared" si="1659"/>
        <v xml:space="preserve"> </v>
      </c>
      <c r="CE2982" s="417" t="str">
        <f t="shared" si="1660"/>
        <v xml:space="preserve"> </v>
      </c>
      <c r="CF2982" s="115"/>
      <c r="CG2982" s="115" t="str">
        <f t="shared" si="1661"/>
        <v xml:space="preserve"> </v>
      </c>
      <c r="CH2982" s="120" t="str">
        <f t="shared" si="1662"/>
        <v xml:space="preserve"> </v>
      </c>
      <c r="CI2982" s="417" t="str">
        <f t="shared" si="1663"/>
        <v xml:space="preserve"> </v>
      </c>
      <c r="CJ2982" s="115"/>
      <c r="CK2982" s="115" t="str">
        <f t="shared" si="1664"/>
        <v xml:space="preserve"> </v>
      </c>
      <c r="CL2982" s="120" t="str">
        <f t="shared" si="1665"/>
        <v xml:space="preserve"> </v>
      </c>
      <c r="CM2982" s="417" t="str">
        <f t="shared" si="1668"/>
        <v xml:space="preserve"> </v>
      </c>
      <c r="IS2982" s="111"/>
    </row>
    <row r="2983" spans="2:253" s="74" customFormat="1" ht="17.100000000000001" hidden="1" customHeight="1" x14ac:dyDescent="0.25">
      <c r="B2983" s="504">
        <f>IF('Flanged Parts'!$AS$4=1,'Flanged Parts'!J7,0)</f>
        <v>0</v>
      </c>
      <c r="C2983" s="525">
        <v>24104.3</v>
      </c>
      <c r="D2983" s="526">
        <f t="shared" si="1627"/>
        <v>24104.3</v>
      </c>
      <c r="E2983" s="504" t="s">
        <v>861</v>
      </c>
      <c r="F2983" s="508" t="str">
        <f t="shared" si="1670"/>
        <v xml:space="preserve"> </v>
      </c>
      <c r="G2983" s="509" t="s">
        <v>467</v>
      </c>
      <c r="H2983" s="504" t="str">
        <f>IF('Flanged Parts'!$BB$6=1,"CS",IF('Flanged Parts'!$BB$6=2,"Glv",0))</f>
        <v>Glv</v>
      </c>
      <c r="I2983" s="1035" t="s">
        <v>59</v>
      </c>
      <c r="J2983" s="1036"/>
      <c r="K2983" s="516" t="s">
        <v>881</v>
      </c>
      <c r="L2983" s="535">
        <v>18</v>
      </c>
      <c r="M2983" s="532" t="s">
        <v>1700</v>
      </c>
      <c r="N2983" s="514">
        <f t="shared" si="1647"/>
        <v>139.62</v>
      </c>
      <c r="O2983" s="514">
        <f t="shared" si="1628"/>
        <v>0</v>
      </c>
      <c r="P2983" s="680">
        <f>'KB Duct Parts'!$AE$3</f>
        <v>0</v>
      </c>
      <c r="Q2983" s="681">
        <f t="shared" si="1681"/>
        <v>0</v>
      </c>
      <c r="R2983" s="682">
        <f t="shared" si="1682"/>
        <v>0</v>
      </c>
      <c r="S2983" s="716">
        <f t="shared" si="1648"/>
        <v>0.2</v>
      </c>
      <c r="T2983" s="679">
        <f t="shared" si="1683"/>
        <v>0</v>
      </c>
      <c r="U2983" s="679">
        <f t="shared" si="1684"/>
        <v>0</v>
      </c>
      <c r="Y2983" s="120"/>
      <c r="AD2983" s="81"/>
      <c r="AF2983" s="370">
        <v>18</v>
      </c>
      <c r="AG2983" s="374">
        <v>16</v>
      </c>
      <c r="AH2983" s="378"/>
      <c r="AI2983" s="381"/>
      <c r="AJ2983" s="386"/>
      <c r="AK2983" s="391"/>
      <c r="AL2983" s="386"/>
      <c r="AM2983" s="363">
        <f t="shared" si="1669"/>
        <v>1</v>
      </c>
      <c r="AN2983" s="578">
        <v>124.3</v>
      </c>
      <c r="AO2983" s="78">
        <f t="shared" si="1636"/>
        <v>186.45</v>
      </c>
      <c r="AP2983" s="78">
        <f t="shared" si="1631"/>
        <v>0</v>
      </c>
      <c r="AQ2983" s="78">
        <f t="shared" si="1632"/>
        <v>0</v>
      </c>
      <c r="AR2983" s="78">
        <f t="shared" si="1633"/>
        <v>0</v>
      </c>
      <c r="AS2983" s="78">
        <f t="shared" si="1634"/>
        <v>0</v>
      </c>
      <c r="AT2983" s="78">
        <f t="shared" si="1635"/>
        <v>0</v>
      </c>
      <c r="AU2983" s="363" t="s">
        <v>717</v>
      </c>
      <c r="AV2983" s="393"/>
      <c r="AW2983" s="395"/>
      <c r="AX2983" s="395">
        <v>1.5</v>
      </c>
      <c r="AY2983" s="395">
        <v>0</v>
      </c>
      <c r="AZ2983" s="395">
        <v>0</v>
      </c>
      <c r="BA2983" s="395">
        <v>0</v>
      </c>
      <c r="BB2983" s="395">
        <v>0</v>
      </c>
      <c r="BC2983" s="395">
        <v>0</v>
      </c>
      <c r="BD2983" s="115"/>
      <c r="BE2983" s="115"/>
      <c r="BF2983" s="115">
        <v>4</v>
      </c>
      <c r="BG2983" s="115">
        <v>4</v>
      </c>
      <c r="BH2983" s="423">
        <f t="shared" si="1629"/>
        <v>3.83</v>
      </c>
      <c r="BI2983" s="417">
        <f t="shared" si="1630"/>
        <v>15.32</v>
      </c>
      <c r="BJ2983" s="115"/>
      <c r="BK2983" s="115"/>
      <c r="BQ2983" s="74" t="str">
        <f t="shared" si="1649"/>
        <v>24104.3-(16)</v>
      </c>
      <c r="BR2983" s="120" t="str">
        <f t="shared" si="1650"/>
        <v>Flanged 30 deg Dbl Branch</v>
      </c>
      <c r="BS2983" s="120">
        <f t="shared" si="1651"/>
        <v>186.45</v>
      </c>
      <c r="BU2983" s="74" t="str">
        <f t="shared" si="1652"/>
        <v xml:space="preserve"> </v>
      </c>
      <c r="BV2983" s="120" t="str">
        <f t="shared" si="1653"/>
        <v xml:space="preserve"> </v>
      </c>
      <c r="BW2983" s="120" t="str">
        <f t="shared" si="1654"/>
        <v xml:space="preserve">  </v>
      </c>
      <c r="BY2983" s="74" t="str">
        <f t="shared" si="1655"/>
        <v xml:space="preserve"> </v>
      </c>
      <c r="BZ2983" s="120" t="str">
        <f t="shared" si="1656"/>
        <v xml:space="preserve"> </v>
      </c>
      <c r="CA2983" s="120" t="str">
        <f t="shared" si="1657"/>
        <v xml:space="preserve"> </v>
      </c>
      <c r="CC2983" s="115" t="str">
        <f t="shared" si="1658"/>
        <v xml:space="preserve"> </v>
      </c>
      <c r="CD2983" s="120" t="str">
        <f t="shared" si="1659"/>
        <v xml:space="preserve"> </v>
      </c>
      <c r="CE2983" s="417" t="str">
        <f t="shared" si="1660"/>
        <v xml:space="preserve"> </v>
      </c>
      <c r="CF2983" s="115"/>
      <c r="CG2983" s="115" t="str">
        <f t="shared" si="1661"/>
        <v xml:space="preserve"> </v>
      </c>
      <c r="CH2983" s="120" t="str">
        <f t="shared" si="1662"/>
        <v xml:space="preserve"> </v>
      </c>
      <c r="CI2983" s="417" t="str">
        <f t="shared" si="1663"/>
        <v xml:space="preserve"> </v>
      </c>
      <c r="CJ2983" s="115"/>
      <c r="CK2983" s="115" t="str">
        <f t="shared" si="1664"/>
        <v xml:space="preserve"> </v>
      </c>
      <c r="CL2983" s="120" t="str">
        <f t="shared" si="1665"/>
        <v xml:space="preserve"> </v>
      </c>
      <c r="CM2983" s="417" t="str">
        <f t="shared" si="1668"/>
        <v xml:space="preserve"> </v>
      </c>
      <c r="IS2983" s="111">
        <v>86</v>
      </c>
    </row>
    <row r="2984" spans="2:253" s="74" customFormat="1" ht="17.100000000000001" hidden="1" customHeight="1" x14ac:dyDescent="0.25">
      <c r="B2984" s="504">
        <f>IF('Flanged Parts'!$AS$4=1,'Flanged Parts'!J8,0)</f>
        <v>0</v>
      </c>
      <c r="C2984" s="525">
        <v>24105.3</v>
      </c>
      <c r="D2984" s="526">
        <f t="shared" si="1627"/>
        <v>24105.3</v>
      </c>
      <c r="E2984" s="504" t="s">
        <v>862</v>
      </c>
      <c r="F2984" s="508" t="str">
        <f t="shared" si="1670"/>
        <v xml:space="preserve"> </v>
      </c>
      <c r="G2984" s="509" t="s">
        <v>467</v>
      </c>
      <c r="H2984" s="504" t="str">
        <f>IF('Flanged Parts'!$BB$6=1,"CS",IF('Flanged Parts'!$BB$6=2,"Glv",0))</f>
        <v>Glv</v>
      </c>
      <c r="I2984" s="1035" t="s">
        <v>59</v>
      </c>
      <c r="J2984" s="1036"/>
      <c r="K2984" s="516" t="s">
        <v>881</v>
      </c>
      <c r="L2984" s="535">
        <v>18</v>
      </c>
      <c r="M2984" s="532" t="s">
        <v>1700</v>
      </c>
      <c r="N2984" s="514">
        <f t="shared" si="1647"/>
        <v>150.19999999999999</v>
      </c>
      <c r="O2984" s="514">
        <f t="shared" si="1628"/>
        <v>0</v>
      </c>
      <c r="P2984" s="680">
        <f>'KB Duct Parts'!$AE$3</f>
        <v>0</v>
      </c>
      <c r="Q2984" s="681">
        <f t="shared" si="1681"/>
        <v>0</v>
      </c>
      <c r="R2984" s="682">
        <f t="shared" si="1682"/>
        <v>0</v>
      </c>
      <c r="S2984" s="716">
        <f t="shared" si="1648"/>
        <v>0.2</v>
      </c>
      <c r="T2984" s="679">
        <f t="shared" si="1683"/>
        <v>0</v>
      </c>
      <c r="U2984" s="679">
        <f t="shared" si="1684"/>
        <v>0</v>
      </c>
      <c r="Y2984" s="120"/>
      <c r="AD2984" s="81"/>
      <c r="AF2984" s="370">
        <v>18</v>
      </c>
      <c r="AG2984" s="374">
        <v>16</v>
      </c>
      <c r="AH2984" s="378"/>
      <c r="AI2984" s="381"/>
      <c r="AJ2984" s="386"/>
      <c r="AK2984" s="391"/>
      <c r="AL2984" s="386"/>
      <c r="AM2984" s="363">
        <f t="shared" si="1669"/>
        <v>1</v>
      </c>
      <c r="AN2984" s="578">
        <v>130.6</v>
      </c>
      <c r="AO2984" s="78">
        <f t="shared" si="1636"/>
        <v>195.89999999999998</v>
      </c>
      <c r="AP2984" s="78">
        <f t="shared" si="1631"/>
        <v>0</v>
      </c>
      <c r="AQ2984" s="78">
        <f t="shared" si="1632"/>
        <v>0</v>
      </c>
      <c r="AR2984" s="78">
        <f t="shared" si="1633"/>
        <v>0</v>
      </c>
      <c r="AS2984" s="78">
        <f t="shared" si="1634"/>
        <v>0</v>
      </c>
      <c r="AT2984" s="78">
        <f t="shared" si="1635"/>
        <v>0</v>
      </c>
      <c r="AU2984" s="363" t="s">
        <v>717</v>
      </c>
      <c r="AV2984" s="393"/>
      <c r="AW2984" s="395"/>
      <c r="AX2984" s="395">
        <v>1.5</v>
      </c>
      <c r="AY2984" s="395">
        <v>0</v>
      </c>
      <c r="AZ2984" s="395">
        <v>0</v>
      </c>
      <c r="BA2984" s="395">
        <v>0</v>
      </c>
      <c r="BB2984" s="395">
        <v>0</v>
      </c>
      <c r="BC2984" s="395">
        <v>0</v>
      </c>
      <c r="BD2984" s="115"/>
      <c r="BE2984" s="115"/>
      <c r="BF2984" s="115">
        <v>4</v>
      </c>
      <c r="BG2984" s="115">
        <v>5</v>
      </c>
      <c r="BH2984" s="423">
        <f t="shared" si="1629"/>
        <v>4.9000000000000004</v>
      </c>
      <c r="BI2984" s="417">
        <f t="shared" si="1630"/>
        <v>19.600000000000001</v>
      </c>
      <c r="BJ2984" s="115"/>
      <c r="BK2984" s="115"/>
      <c r="BQ2984" s="74" t="str">
        <f t="shared" si="1649"/>
        <v>24105.3-(16)</v>
      </c>
      <c r="BR2984" s="120" t="str">
        <f t="shared" si="1650"/>
        <v>Flanged 30 deg Dbl Branch</v>
      </c>
      <c r="BS2984" s="120">
        <f t="shared" si="1651"/>
        <v>195.89999999999998</v>
      </c>
      <c r="BU2984" s="74" t="str">
        <f t="shared" si="1652"/>
        <v xml:space="preserve"> </v>
      </c>
      <c r="BV2984" s="120" t="str">
        <f t="shared" si="1653"/>
        <v xml:space="preserve"> </v>
      </c>
      <c r="BW2984" s="120" t="str">
        <f t="shared" si="1654"/>
        <v xml:space="preserve">  </v>
      </c>
      <c r="BY2984" s="74" t="str">
        <f t="shared" si="1655"/>
        <v xml:space="preserve"> </v>
      </c>
      <c r="BZ2984" s="120" t="str">
        <f t="shared" si="1656"/>
        <v xml:space="preserve"> </v>
      </c>
      <c r="CA2984" s="120" t="str">
        <f t="shared" si="1657"/>
        <v xml:space="preserve"> </v>
      </c>
      <c r="CC2984" s="115" t="str">
        <f t="shared" si="1658"/>
        <v xml:space="preserve"> </v>
      </c>
      <c r="CD2984" s="120" t="str">
        <f t="shared" si="1659"/>
        <v xml:space="preserve"> </v>
      </c>
      <c r="CE2984" s="417" t="str">
        <f t="shared" si="1660"/>
        <v xml:space="preserve"> </v>
      </c>
      <c r="CF2984" s="115"/>
      <c r="CG2984" s="115" t="str">
        <f t="shared" si="1661"/>
        <v xml:space="preserve"> </v>
      </c>
      <c r="CH2984" s="120" t="str">
        <f t="shared" si="1662"/>
        <v xml:space="preserve"> </v>
      </c>
      <c r="CI2984" s="417" t="str">
        <f t="shared" si="1663"/>
        <v xml:space="preserve"> </v>
      </c>
      <c r="CJ2984" s="115"/>
      <c r="CK2984" s="115" t="str">
        <f t="shared" si="1664"/>
        <v xml:space="preserve"> </v>
      </c>
      <c r="CL2984" s="120" t="str">
        <f t="shared" si="1665"/>
        <v xml:space="preserve"> </v>
      </c>
      <c r="CM2984" s="417" t="str">
        <f t="shared" si="1668"/>
        <v xml:space="preserve"> </v>
      </c>
      <c r="IS2984" s="111">
        <v>90.6</v>
      </c>
    </row>
    <row r="2985" spans="2:253" s="74" customFormat="1" ht="17.100000000000001" hidden="1" customHeight="1" x14ac:dyDescent="0.25">
      <c r="B2985" s="504">
        <f>IF('Flanged Parts'!$AS$4=1,'Flanged Parts'!J9,0)</f>
        <v>0</v>
      </c>
      <c r="C2985" s="525">
        <v>24106.3</v>
      </c>
      <c r="D2985" s="526">
        <f t="shared" ref="D2985:D3088" si="1687">IF(AM2985=1,C2985,(C2985&amp;"  ("&amp;L2985&amp;"ga)"))</f>
        <v>24106.3</v>
      </c>
      <c r="E2985" s="504" t="s">
        <v>863</v>
      </c>
      <c r="F2985" s="508" t="str">
        <f t="shared" si="1670"/>
        <v xml:space="preserve"> </v>
      </c>
      <c r="G2985" s="509" t="s">
        <v>467</v>
      </c>
      <c r="H2985" s="504" t="str">
        <f>IF('Flanged Parts'!$BB$6=1,"CS",IF('Flanged Parts'!$BB$6=2,"Glv",0))</f>
        <v>Glv</v>
      </c>
      <c r="I2985" s="1035" t="s">
        <v>59</v>
      </c>
      <c r="J2985" s="1036"/>
      <c r="K2985" s="516" t="s">
        <v>881</v>
      </c>
      <c r="L2985" s="535">
        <v>18</v>
      </c>
      <c r="M2985" s="532" t="s">
        <v>1700</v>
      </c>
      <c r="N2985" s="514">
        <f t="shared" ref="N2985:N3048" si="1688">AN2985+BI2985</f>
        <v>160.13999999999999</v>
      </c>
      <c r="O2985" s="514">
        <f t="shared" ref="O2985:O3088" si="1689">IF(B2985&gt;0,N2985*B2985,0)</f>
        <v>0</v>
      </c>
      <c r="P2985" s="680">
        <f>'KB Duct Parts'!$AE$3</f>
        <v>0</v>
      </c>
      <c r="Q2985" s="681">
        <f t="shared" si="1681"/>
        <v>0</v>
      </c>
      <c r="R2985" s="682">
        <f t="shared" si="1682"/>
        <v>0</v>
      </c>
      <c r="S2985" s="716">
        <f t="shared" ref="S2985:S3048" si="1690">IF($Y$3904&gt;0.2,0.2,$Y$3904)</f>
        <v>0.2</v>
      </c>
      <c r="T2985" s="679">
        <f t="shared" si="1683"/>
        <v>0</v>
      </c>
      <c r="U2985" s="679">
        <f t="shared" si="1684"/>
        <v>0</v>
      </c>
      <c r="Y2985" s="120"/>
      <c r="AD2985" s="81"/>
      <c r="AF2985" s="370">
        <v>18</v>
      </c>
      <c r="AG2985" s="374">
        <v>16</v>
      </c>
      <c r="AH2985" s="378">
        <v>14</v>
      </c>
      <c r="AI2985" s="381">
        <v>12</v>
      </c>
      <c r="AJ2985" s="386"/>
      <c r="AK2985" s="391"/>
      <c r="AL2985" s="386"/>
      <c r="AM2985" s="363">
        <f t="shared" si="1669"/>
        <v>1</v>
      </c>
      <c r="AN2985" s="578">
        <v>136.5</v>
      </c>
      <c r="AO2985" s="78">
        <f t="shared" si="1636"/>
        <v>204.75</v>
      </c>
      <c r="AP2985" s="78">
        <f t="shared" si="1631"/>
        <v>177.45000000000002</v>
      </c>
      <c r="AQ2985" s="78">
        <f t="shared" si="1632"/>
        <v>191.1</v>
      </c>
      <c r="AR2985" s="78">
        <f t="shared" si="1633"/>
        <v>0</v>
      </c>
      <c r="AS2985" s="78">
        <f t="shared" si="1634"/>
        <v>0</v>
      </c>
      <c r="AT2985" s="78">
        <f t="shared" si="1635"/>
        <v>0</v>
      </c>
      <c r="AU2985" s="363" t="s">
        <v>717</v>
      </c>
      <c r="AV2985" s="393"/>
      <c r="AW2985" s="395"/>
      <c r="AX2985" s="395">
        <v>1.5</v>
      </c>
      <c r="AY2985" s="395">
        <v>1.3</v>
      </c>
      <c r="AZ2985" s="395">
        <v>1.4</v>
      </c>
      <c r="BA2985" s="395">
        <v>0</v>
      </c>
      <c r="BB2985" s="395">
        <v>0</v>
      </c>
      <c r="BC2985" s="395">
        <v>0</v>
      </c>
      <c r="BD2985" s="115"/>
      <c r="BE2985" s="115"/>
      <c r="BF2985" s="115">
        <v>4</v>
      </c>
      <c r="BG2985" s="115">
        <v>6</v>
      </c>
      <c r="BH2985" s="423">
        <f t="shared" ref="BH2985:BH3088" si="1691">IF(H2985="CS",VLOOKUP(BG2985,$BJ$2344:$BK$2374,2),IF(H2985="Glv",VLOOKUP(BG2985,$BJ$2344:$BL$2374,3),0))</f>
        <v>5.91</v>
      </c>
      <c r="BI2985" s="417">
        <f t="shared" ref="BI2985:BI3088" si="1692">BF2985*BH2985</f>
        <v>23.64</v>
      </c>
      <c r="BJ2985" s="115"/>
      <c r="BK2985" s="115"/>
      <c r="BQ2985" s="74" t="str">
        <f t="shared" si="1649"/>
        <v>24106.3-(16)</v>
      </c>
      <c r="BR2985" s="120" t="str">
        <f t="shared" si="1650"/>
        <v>Flanged 30 deg Dbl Branch</v>
      </c>
      <c r="BS2985" s="120">
        <f t="shared" si="1651"/>
        <v>204.75</v>
      </c>
      <c r="BU2985" s="74" t="str">
        <f t="shared" si="1652"/>
        <v>24106.3-(14)</v>
      </c>
      <c r="BV2985" s="120" t="str">
        <f t="shared" si="1653"/>
        <v>Flanged 30 deg Dbl Branch</v>
      </c>
      <c r="BW2985" s="120">
        <f t="shared" si="1654"/>
        <v>177.45000000000002</v>
      </c>
      <c r="BY2985" s="74" t="str">
        <f t="shared" si="1655"/>
        <v>24106.3-(12)</v>
      </c>
      <c r="BZ2985" s="120" t="str">
        <f t="shared" si="1656"/>
        <v>Flanged 30 deg Dbl Branch</v>
      </c>
      <c r="CA2985" s="120">
        <f t="shared" si="1657"/>
        <v>191.1</v>
      </c>
      <c r="CC2985" s="115" t="str">
        <f t="shared" si="1658"/>
        <v xml:space="preserve"> </v>
      </c>
      <c r="CD2985" s="120" t="str">
        <f t="shared" si="1659"/>
        <v xml:space="preserve"> </v>
      </c>
      <c r="CE2985" s="417" t="str">
        <f t="shared" si="1660"/>
        <v xml:space="preserve"> </v>
      </c>
      <c r="CF2985" s="115"/>
      <c r="CG2985" s="115" t="str">
        <f t="shared" si="1661"/>
        <v xml:space="preserve"> </v>
      </c>
      <c r="CH2985" s="120" t="str">
        <f t="shared" si="1662"/>
        <v xml:space="preserve"> </v>
      </c>
      <c r="CI2985" s="417" t="str">
        <f t="shared" si="1663"/>
        <v xml:space="preserve"> </v>
      </c>
      <c r="CJ2985" s="115"/>
      <c r="CK2985" s="115" t="str">
        <f t="shared" si="1664"/>
        <v xml:space="preserve"> </v>
      </c>
      <c r="CL2985" s="120" t="str">
        <f t="shared" si="1665"/>
        <v xml:space="preserve"> </v>
      </c>
      <c r="CM2985" s="417" t="str">
        <f t="shared" si="1668"/>
        <v xml:space="preserve"> </v>
      </c>
      <c r="IS2985" s="111">
        <v>96.8</v>
      </c>
    </row>
    <row r="2986" spans="2:253" s="74" customFormat="1" ht="17.100000000000001" hidden="1" customHeight="1" x14ac:dyDescent="0.25">
      <c r="B2986" s="504">
        <f>IF('Flanged Parts'!$AS$4=1,'Flanged Parts'!J10,0)</f>
        <v>0</v>
      </c>
      <c r="C2986" s="525">
        <v>24107.3</v>
      </c>
      <c r="D2986" s="526">
        <f t="shared" si="1687"/>
        <v>24107.3</v>
      </c>
      <c r="E2986" s="504" t="s">
        <v>864</v>
      </c>
      <c r="F2986" s="508" t="str">
        <f t="shared" si="1670"/>
        <v xml:space="preserve"> </v>
      </c>
      <c r="G2986" s="509" t="s">
        <v>467</v>
      </c>
      <c r="H2986" s="504" t="str">
        <f>IF('Flanged Parts'!$BB$6=1,"CS",IF('Flanged Parts'!$BB$6=2,"Glv",0))</f>
        <v>Glv</v>
      </c>
      <c r="I2986" s="1035" t="s">
        <v>59</v>
      </c>
      <c r="J2986" s="1036"/>
      <c r="K2986" s="516" t="s">
        <v>881</v>
      </c>
      <c r="L2986" s="535">
        <v>18</v>
      </c>
      <c r="M2986" s="532" t="s">
        <v>1700</v>
      </c>
      <c r="N2986" s="514">
        <f t="shared" si="1688"/>
        <v>170.92000000000002</v>
      </c>
      <c r="O2986" s="514">
        <f t="shared" si="1689"/>
        <v>0</v>
      </c>
      <c r="P2986" s="680">
        <f>'KB Duct Parts'!$AE$3</f>
        <v>0</v>
      </c>
      <c r="Q2986" s="681">
        <f t="shared" si="1681"/>
        <v>0</v>
      </c>
      <c r="R2986" s="682">
        <f t="shared" si="1682"/>
        <v>0</v>
      </c>
      <c r="S2986" s="716">
        <f t="shared" si="1690"/>
        <v>0.2</v>
      </c>
      <c r="T2986" s="679">
        <f t="shared" si="1683"/>
        <v>0</v>
      </c>
      <c r="U2986" s="679">
        <f t="shared" si="1684"/>
        <v>0</v>
      </c>
      <c r="Y2986" s="120"/>
      <c r="AD2986" s="81"/>
      <c r="AF2986" s="370">
        <v>18</v>
      </c>
      <c r="AG2986" s="374">
        <v>16</v>
      </c>
      <c r="AH2986" s="378">
        <v>14</v>
      </c>
      <c r="AI2986" s="381">
        <v>12</v>
      </c>
      <c r="AJ2986" s="386">
        <v>10</v>
      </c>
      <c r="AK2986" s="391"/>
      <c r="AL2986" s="386"/>
      <c r="AM2986" s="363">
        <f t="shared" si="1669"/>
        <v>1</v>
      </c>
      <c r="AN2986" s="578">
        <v>140.4</v>
      </c>
      <c r="AO2986" s="78">
        <f t="shared" si="1636"/>
        <v>210.60000000000002</v>
      </c>
      <c r="AP2986" s="78">
        <f t="shared" si="1631"/>
        <v>182.52</v>
      </c>
      <c r="AQ2986" s="78">
        <f t="shared" si="1632"/>
        <v>196.56</v>
      </c>
      <c r="AR2986" s="78">
        <f t="shared" si="1633"/>
        <v>308.88000000000005</v>
      </c>
      <c r="AS2986" s="78">
        <f t="shared" si="1634"/>
        <v>0</v>
      </c>
      <c r="AT2986" s="78">
        <f t="shared" si="1635"/>
        <v>0</v>
      </c>
      <c r="AU2986" s="363" t="s">
        <v>717</v>
      </c>
      <c r="AV2986" s="393"/>
      <c r="AW2986" s="395"/>
      <c r="AX2986" s="395">
        <v>1.5</v>
      </c>
      <c r="AY2986" s="395">
        <v>1.3</v>
      </c>
      <c r="AZ2986" s="395">
        <v>1.4</v>
      </c>
      <c r="BA2986" s="395">
        <v>2.2000000000000002</v>
      </c>
      <c r="BB2986" s="395">
        <v>0</v>
      </c>
      <c r="BC2986" s="395">
        <v>0</v>
      </c>
      <c r="BD2986" s="115"/>
      <c r="BE2986" s="115"/>
      <c r="BF2986" s="115">
        <v>4</v>
      </c>
      <c r="BG2986" s="115">
        <v>7</v>
      </c>
      <c r="BH2986" s="423">
        <f t="shared" si="1691"/>
        <v>7.63</v>
      </c>
      <c r="BI2986" s="417">
        <f t="shared" si="1692"/>
        <v>30.52</v>
      </c>
      <c r="BJ2986" s="115"/>
      <c r="BK2986" s="115"/>
      <c r="BQ2986" s="74" t="str">
        <f t="shared" ref="BQ2986:BQ3049" si="1693">IF(AO2986&gt;0,D2986&amp;"-("&amp; AG2986&amp;")"," ")</f>
        <v>24107.3-(16)</v>
      </c>
      <c r="BR2986" s="120" t="str">
        <f t="shared" ref="BR2986:BR3049" si="1694">IF(AO2986&gt;0,$G2986," ")</f>
        <v>Flanged 30 deg Dbl Branch</v>
      </c>
      <c r="BS2986" s="120">
        <f t="shared" ref="BS2986:BS3049" si="1695">IF(AO2986&gt;0,AO2986," ")</f>
        <v>210.60000000000002</v>
      </c>
      <c r="BU2986" s="74" t="str">
        <f t="shared" ref="BU2986:BU3049" si="1696">IF(AP2986&gt;0,D2986&amp;"-("&amp;AH2986&amp;")"," ")</f>
        <v>24107.3-(14)</v>
      </c>
      <c r="BV2986" s="120" t="str">
        <f t="shared" ref="BV2986:BV3049" si="1697">IF(AP2986&gt;0,$G2986," ")</f>
        <v>Flanged 30 deg Dbl Branch</v>
      </c>
      <c r="BW2986" s="120">
        <f t="shared" ref="BW2986:BW3049" si="1698">IF(AP2986&gt;0,AP2986,"  ")</f>
        <v>182.52</v>
      </c>
      <c r="BY2986" s="74" t="str">
        <f t="shared" ref="BY2986:BY3049" si="1699">IF(AQ2986&gt;0,D2986&amp;"-("&amp;AI2986&amp;")"," ")</f>
        <v>24107.3-(12)</v>
      </c>
      <c r="BZ2986" s="120" t="str">
        <f t="shared" ref="BZ2986:BZ3049" si="1700">IF(AQ2986&gt;0,$G2986," ")</f>
        <v>Flanged 30 deg Dbl Branch</v>
      </c>
      <c r="CA2986" s="120">
        <f t="shared" ref="CA2986:CA3049" si="1701">IF(AQ2986&gt;0,AQ2986," ")</f>
        <v>196.56</v>
      </c>
      <c r="CC2986" s="115" t="str">
        <f t="shared" ref="CC2986:CC3049" si="1702">IF(AR2986&gt;0,D2986&amp;"-("&amp;AJ2986&amp;")"," ")</f>
        <v>24107.3-(10)</v>
      </c>
      <c r="CD2986" s="120" t="str">
        <f t="shared" ref="CD2986:CD3049" si="1703">IF(AR2986&gt;0,$G2986," ")</f>
        <v>Flanged 30 deg Dbl Branch</v>
      </c>
      <c r="CE2986" s="417">
        <f t="shared" ref="CE2986:CE3049" si="1704">IF(AR2986&gt;0,AR2986," ")</f>
        <v>308.88000000000005</v>
      </c>
      <c r="CF2986" s="115"/>
      <c r="CG2986" s="115" t="str">
        <f t="shared" ref="CG2986:CG3049" si="1705">IF(AS2986&gt;0,D2986&amp;"-("&amp;AK2986&amp;")"," ")</f>
        <v xml:space="preserve"> </v>
      </c>
      <c r="CH2986" s="120" t="str">
        <f t="shared" ref="CH2986:CH3049" si="1706">IF(AS2986&gt;0,$G2986," ")</f>
        <v xml:space="preserve"> </v>
      </c>
      <c r="CI2986" s="417" t="str">
        <f t="shared" ref="CI2986:CI3049" si="1707">IF(AS2986&gt;0,AS2986," ")</f>
        <v xml:space="preserve"> </v>
      </c>
      <c r="CJ2986" s="115"/>
      <c r="CK2986" s="115" t="str">
        <f t="shared" ref="CK2986:CK3049" si="1708">IF(AT2986&gt;0,D2986&amp;"-"&amp;AL2986," ")</f>
        <v xml:space="preserve"> </v>
      </c>
      <c r="CL2986" s="120" t="str">
        <f t="shared" ref="CL2986:CL3049" si="1709">IF(AT2986&gt;0,$G2986," ")</f>
        <v xml:space="preserve"> </v>
      </c>
      <c r="CM2986" s="417" t="str">
        <f t="shared" si="1668"/>
        <v xml:space="preserve"> </v>
      </c>
      <c r="IS2986" s="111">
        <v>102.2</v>
      </c>
    </row>
    <row r="2987" spans="2:253" s="74" customFormat="1" ht="17.100000000000001" hidden="1" customHeight="1" x14ac:dyDescent="0.25">
      <c r="B2987" s="504">
        <f>IF('Flanged Parts'!$AS$4=1,'Flanged Parts'!J11,0)</f>
        <v>0</v>
      </c>
      <c r="C2987" s="525">
        <v>24108.3</v>
      </c>
      <c r="D2987" s="526">
        <f t="shared" si="1687"/>
        <v>24108.3</v>
      </c>
      <c r="E2987" s="504" t="s">
        <v>865</v>
      </c>
      <c r="F2987" s="508" t="str">
        <f t="shared" si="1670"/>
        <v xml:space="preserve"> </v>
      </c>
      <c r="G2987" s="509" t="s">
        <v>467</v>
      </c>
      <c r="H2987" s="504" t="str">
        <f>IF('Flanged Parts'!$BB$6=1,"CS",IF('Flanged Parts'!$BB$6=2,"Glv",0))</f>
        <v>Glv</v>
      </c>
      <c r="I2987" s="1035" t="s">
        <v>59</v>
      </c>
      <c r="J2987" s="1036"/>
      <c r="K2987" s="516" t="s">
        <v>881</v>
      </c>
      <c r="L2987" s="535">
        <v>18</v>
      </c>
      <c r="M2987" s="532" t="s">
        <v>1700</v>
      </c>
      <c r="N2987" s="514">
        <f t="shared" si="1688"/>
        <v>183.85999999999999</v>
      </c>
      <c r="O2987" s="514">
        <f t="shared" si="1689"/>
        <v>0</v>
      </c>
      <c r="P2987" s="680">
        <f>'KB Duct Parts'!$AE$3</f>
        <v>0</v>
      </c>
      <c r="Q2987" s="681">
        <f t="shared" si="1681"/>
        <v>0</v>
      </c>
      <c r="R2987" s="682">
        <f t="shared" si="1682"/>
        <v>0</v>
      </c>
      <c r="S2987" s="716">
        <f t="shared" si="1690"/>
        <v>0.2</v>
      </c>
      <c r="T2987" s="679">
        <f t="shared" si="1683"/>
        <v>0</v>
      </c>
      <c r="U2987" s="679">
        <f t="shared" si="1684"/>
        <v>0</v>
      </c>
      <c r="Y2987" s="120"/>
      <c r="AD2987" s="81"/>
      <c r="AF2987" s="370">
        <v>18</v>
      </c>
      <c r="AG2987" s="374">
        <v>16</v>
      </c>
      <c r="AH2987" s="378">
        <v>14</v>
      </c>
      <c r="AI2987" s="381">
        <v>12</v>
      </c>
      <c r="AJ2987" s="386">
        <v>10</v>
      </c>
      <c r="AK2987" s="391"/>
      <c r="AL2987" s="386"/>
      <c r="AM2987" s="363">
        <f t="shared" si="1669"/>
        <v>1</v>
      </c>
      <c r="AN2987" s="578">
        <v>146.69999999999999</v>
      </c>
      <c r="AO2987" s="78">
        <f t="shared" si="1636"/>
        <v>220.04999999999998</v>
      </c>
      <c r="AP2987" s="78">
        <f t="shared" si="1631"/>
        <v>190.70999999999998</v>
      </c>
      <c r="AQ2987" s="78">
        <f t="shared" si="1632"/>
        <v>205.37999999999997</v>
      </c>
      <c r="AR2987" s="78">
        <f t="shared" si="1633"/>
        <v>322.74</v>
      </c>
      <c r="AS2987" s="78">
        <f t="shared" si="1634"/>
        <v>0</v>
      </c>
      <c r="AT2987" s="78">
        <f t="shared" si="1635"/>
        <v>0</v>
      </c>
      <c r="AU2987" s="363" t="s">
        <v>717</v>
      </c>
      <c r="AV2987" s="393"/>
      <c r="AW2987" s="395"/>
      <c r="AX2987" s="395">
        <v>1.5</v>
      </c>
      <c r="AY2987" s="395">
        <v>1.3</v>
      </c>
      <c r="AZ2987" s="395">
        <v>1.4</v>
      </c>
      <c r="BA2987" s="395">
        <v>2.2000000000000002</v>
      </c>
      <c r="BB2987" s="395">
        <v>0</v>
      </c>
      <c r="BC2987" s="395">
        <v>0</v>
      </c>
      <c r="BD2987" s="115"/>
      <c r="BE2987" s="115"/>
      <c r="BF2987" s="115">
        <v>4</v>
      </c>
      <c r="BG2987" s="115">
        <v>8</v>
      </c>
      <c r="BH2987" s="423">
        <f t="shared" si="1691"/>
        <v>9.2899999999999991</v>
      </c>
      <c r="BI2987" s="417">
        <f t="shared" si="1692"/>
        <v>37.159999999999997</v>
      </c>
      <c r="BJ2987" s="115"/>
      <c r="BK2987" s="115"/>
      <c r="BQ2987" s="74" t="str">
        <f t="shared" si="1693"/>
        <v>24108.3-(16)</v>
      </c>
      <c r="BR2987" s="120" t="str">
        <f t="shared" si="1694"/>
        <v>Flanged 30 deg Dbl Branch</v>
      </c>
      <c r="BS2987" s="120">
        <f t="shared" si="1695"/>
        <v>220.04999999999998</v>
      </c>
      <c r="BU2987" s="74" t="str">
        <f t="shared" si="1696"/>
        <v>24108.3-(14)</v>
      </c>
      <c r="BV2987" s="120" t="str">
        <f t="shared" si="1697"/>
        <v>Flanged 30 deg Dbl Branch</v>
      </c>
      <c r="BW2987" s="120">
        <f t="shared" si="1698"/>
        <v>190.70999999999998</v>
      </c>
      <c r="BY2987" s="74" t="str">
        <f t="shared" si="1699"/>
        <v>24108.3-(12)</v>
      </c>
      <c r="BZ2987" s="120" t="str">
        <f t="shared" si="1700"/>
        <v>Flanged 30 deg Dbl Branch</v>
      </c>
      <c r="CA2987" s="120">
        <f t="shared" si="1701"/>
        <v>205.37999999999997</v>
      </c>
      <c r="CC2987" s="115" t="str">
        <f t="shared" si="1702"/>
        <v>24108.3-(10)</v>
      </c>
      <c r="CD2987" s="120" t="str">
        <f t="shared" si="1703"/>
        <v>Flanged 30 deg Dbl Branch</v>
      </c>
      <c r="CE2987" s="417">
        <f t="shared" si="1704"/>
        <v>322.74</v>
      </c>
      <c r="CF2987" s="115"/>
      <c r="CG2987" s="115" t="str">
        <f t="shared" si="1705"/>
        <v xml:space="preserve"> </v>
      </c>
      <c r="CH2987" s="120" t="str">
        <f t="shared" si="1706"/>
        <v xml:space="preserve"> </v>
      </c>
      <c r="CI2987" s="417" t="str">
        <f t="shared" si="1707"/>
        <v xml:space="preserve"> </v>
      </c>
      <c r="CJ2987" s="115"/>
      <c r="CK2987" s="115" t="str">
        <f t="shared" si="1708"/>
        <v xml:space="preserve"> </v>
      </c>
      <c r="CL2987" s="120" t="str">
        <f t="shared" si="1709"/>
        <v xml:space="preserve"> </v>
      </c>
      <c r="CM2987" s="417" t="str">
        <f t="shared" si="1668"/>
        <v xml:space="preserve"> </v>
      </c>
      <c r="IS2987" s="111">
        <v>108.9</v>
      </c>
    </row>
    <row r="2988" spans="2:253" s="74" customFormat="1" ht="17.100000000000001" hidden="1" customHeight="1" x14ac:dyDescent="0.25">
      <c r="B2988" s="504">
        <f>IF('Flanged Parts'!$AS$4=1,'Flanged Parts'!J12,0)</f>
        <v>0</v>
      </c>
      <c r="C2988" s="525">
        <v>24109.3</v>
      </c>
      <c r="D2988" s="526">
        <f t="shared" si="1687"/>
        <v>24109.3</v>
      </c>
      <c r="E2988" s="504" t="s">
        <v>866</v>
      </c>
      <c r="F2988" s="508" t="str">
        <f t="shared" si="1670"/>
        <v xml:space="preserve"> </v>
      </c>
      <c r="G2988" s="509" t="s">
        <v>467</v>
      </c>
      <c r="H2988" s="504" t="str">
        <f>IF('Flanged Parts'!$BB$6=1,"CS",IF('Flanged Parts'!$BB$6=2,"Glv",0))</f>
        <v>Glv</v>
      </c>
      <c r="I2988" s="1035" t="s">
        <v>59</v>
      </c>
      <c r="J2988" s="1036"/>
      <c r="K2988" s="516" t="s">
        <v>881</v>
      </c>
      <c r="L2988" s="535">
        <v>18</v>
      </c>
      <c r="M2988" s="532" t="s">
        <v>1700</v>
      </c>
      <c r="N2988" s="514">
        <f t="shared" si="1688"/>
        <v>192.12</v>
      </c>
      <c r="O2988" s="514">
        <f t="shared" si="1689"/>
        <v>0</v>
      </c>
      <c r="P2988" s="680">
        <f>'KB Duct Parts'!$AE$3</f>
        <v>0</v>
      </c>
      <c r="Q2988" s="681">
        <f t="shared" si="1681"/>
        <v>0</v>
      </c>
      <c r="R2988" s="682">
        <f t="shared" si="1682"/>
        <v>0</v>
      </c>
      <c r="S2988" s="716">
        <f t="shared" si="1690"/>
        <v>0.2</v>
      </c>
      <c r="T2988" s="679">
        <f t="shared" si="1683"/>
        <v>0</v>
      </c>
      <c r="U2988" s="679">
        <f t="shared" si="1684"/>
        <v>0</v>
      </c>
      <c r="Y2988" s="120"/>
      <c r="AD2988" s="81"/>
      <c r="AF2988" s="370">
        <v>18</v>
      </c>
      <c r="AG2988" s="374">
        <v>16</v>
      </c>
      <c r="AH2988" s="378">
        <v>14</v>
      </c>
      <c r="AI2988" s="381">
        <v>12</v>
      </c>
      <c r="AJ2988" s="386">
        <v>10</v>
      </c>
      <c r="AK2988" s="391"/>
      <c r="AL2988" s="386"/>
      <c r="AM2988" s="363">
        <f t="shared" si="1669"/>
        <v>1</v>
      </c>
      <c r="AN2988" s="578">
        <v>154</v>
      </c>
      <c r="AO2988" s="78">
        <f t="shared" si="1636"/>
        <v>231</v>
      </c>
      <c r="AP2988" s="78">
        <f t="shared" si="1631"/>
        <v>200.20000000000002</v>
      </c>
      <c r="AQ2988" s="78">
        <f t="shared" si="1632"/>
        <v>215.6</v>
      </c>
      <c r="AR2988" s="78">
        <f t="shared" si="1633"/>
        <v>338.8</v>
      </c>
      <c r="AS2988" s="78">
        <f t="shared" si="1634"/>
        <v>0</v>
      </c>
      <c r="AT2988" s="78">
        <f t="shared" si="1635"/>
        <v>0</v>
      </c>
      <c r="AU2988" s="363" t="s">
        <v>717</v>
      </c>
      <c r="AV2988" s="393"/>
      <c r="AW2988" s="395"/>
      <c r="AX2988" s="395">
        <v>1.5</v>
      </c>
      <c r="AY2988" s="395">
        <v>1.3</v>
      </c>
      <c r="AZ2988" s="395">
        <v>1.4</v>
      </c>
      <c r="BA2988" s="395">
        <v>2.2000000000000002</v>
      </c>
      <c r="BB2988" s="395">
        <v>0</v>
      </c>
      <c r="BC2988" s="395">
        <v>0</v>
      </c>
      <c r="BD2988" s="115"/>
      <c r="BE2988" s="115"/>
      <c r="BF2988" s="115">
        <v>4</v>
      </c>
      <c r="BG2988" s="115">
        <v>9</v>
      </c>
      <c r="BH2988" s="423">
        <f t="shared" si="1691"/>
        <v>9.5299999999999994</v>
      </c>
      <c r="BI2988" s="417">
        <f t="shared" si="1692"/>
        <v>38.119999999999997</v>
      </c>
      <c r="BJ2988" s="115"/>
      <c r="BK2988" s="115"/>
      <c r="BQ2988" s="74" t="str">
        <f t="shared" si="1693"/>
        <v>24109.3-(16)</v>
      </c>
      <c r="BR2988" s="120" t="str">
        <f t="shared" si="1694"/>
        <v>Flanged 30 deg Dbl Branch</v>
      </c>
      <c r="BS2988" s="120">
        <f t="shared" si="1695"/>
        <v>231</v>
      </c>
      <c r="BU2988" s="74" t="str">
        <f t="shared" si="1696"/>
        <v>24109.3-(14)</v>
      </c>
      <c r="BV2988" s="120" t="str">
        <f t="shared" si="1697"/>
        <v>Flanged 30 deg Dbl Branch</v>
      </c>
      <c r="BW2988" s="120">
        <f t="shared" si="1698"/>
        <v>200.20000000000002</v>
      </c>
      <c r="BY2988" s="74" t="str">
        <f t="shared" si="1699"/>
        <v>24109.3-(12)</v>
      </c>
      <c r="BZ2988" s="120" t="str">
        <f t="shared" si="1700"/>
        <v>Flanged 30 deg Dbl Branch</v>
      </c>
      <c r="CA2988" s="120">
        <f t="shared" si="1701"/>
        <v>215.6</v>
      </c>
      <c r="CC2988" s="115" t="str">
        <f t="shared" si="1702"/>
        <v>24109.3-(10)</v>
      </c>
      <c r="CD2988" s="120" t="str">
        <f t="shared" si="1703"/>
        <v>Flanged 30 deg Dbl Branch</v>
      </c>
      <c r="CE2988" s="417">
        <f t="shared" si="1704"/>
        <v>338.8</v>
      </c>
      <c r="CF2988" s="115"/>
      <c r="CG2988" s="115" t="str">
        <f t="shared" si="1705"/>
        <v xml:space="preserve"> </v>
      </c>
      <c r="CH2988" s="120" t="str">
        <f t="shared" si="1706"/>
        <v xml:space="preserve"> </v>
      </c>
      <c r="CI2988" s="417" t="str">
        <f t="shared" si="1707"/>
        <v xml:space="preserve"> </v>
      </c>
      <c r="CJ2988" s="115"/>
      <c r="CK2988" s="115" t="str">
        <f t="shared" si="1708"/>
        <v xml:space="preserve"> </v>
      </c>
      <c r="CL2988" s="120" t="str">
        <f t="shared" si="1709"/>
        <v xml:space="preserve"> </v>
      </c>
      <c r="CM2988" s="417" t="str">
        <f t="shared" si="1668"/>
        <v xml:space="preserve"> </v>
      </c>
      <c r="IS2988" s="111">
        <v>115.5</v>
      </c>
    </row>
    <row r="2989" spans="2:253" s="74" customFormat="1" ht="17.100000000000001" hidden="1" customHeight="1" x14ac:dyDescent="0.25">
      <c r="B2989" s="504">
        <f>IF('Flanged Parts'!$AS$4=1,'Flanged Parts'!J13,0)</f>
        <v>0</v>
      </c>
      <c r="C2989" s="525">
        <v>24110.3</v>
      </c>
      <c r="D2989" s="526">
        <f t="shared" si="1687"/>
        <v>24110.3</v>
      </c>
      <c r="E2989" s="504" t="s">
        <v>867</v>
      </c>
      <c r="F2989" s="508" t="str">
        <f t="shared" si="1670"/>
        <v xml:space="preserve"> </v>
      </c>
      <c r="G2989" s="509" t="s">
        <v>467</v>
      </c>
      <c r="H2989" s="504" t="str">
        <f>IF('Flanged Parts'!$BB$6=1,"CS",IF('Flanged Parts'!$BB$6=2,"Glv",0))</f>
        <v>Glv</v>
      </c>
      <c r="I2989" s="1035" t="s">
        <v>59</v>
      </c>
      <c r="J2989" s="1036"/>
      <c r="K2989" s="516" t="s">
        <v>881</v>
      </c>
      <c r="L2989" s="535">
        <v>18</v>
      </c>
      <c r="M2989" s="532" t="s">
        <v>1700</v>
      </c>
      <c r="N2989" s="514">
        <f t="shared" si="1688"/>
        <v>205.88</v>
      </c>
      <c r="O2989" s="514">
        <f t="shared" si="1689"/>
        <v>0</v>
      </c>
      <c r="P2989" s="680">
        <f>'KB Duct Parts'!$AE$3</f>
        <v>0</v>
      </c>
      <c r="Q2989" s="681">
        <f t="shared" si="1681"/>
        <v>0</v>
      </c>
      <c r="R2989" s="682">
        <f t="shared" si="1682"/>
        <v>0</v>
      </c>
      <c r="S2989" s="716">
        <f t="shared" si="1690"/>
        <v>0.2</v>
      </c>
      <c r="T2989" s="679">
        <f t="shared" si="1683"/>
        <v>0</v>
      </c>
      <c r="U2989" s="679">
        <f t="shared" si="1684"/>
        <v>0</v>
      </c>
      <c r="Y2989" s="120"/>
      <c r="AD2989" s="81"/>
      <c r="AF2989" s="370">
        <v>18</v>
      </c>
      <c r="AG2989" s="374">
        <v>16</v>
      </c>
      <c r="AH2989" s="378">
        <v>14</v>
      </c>
      <c r="AI2989" s="381">
        <v>12</v>
      </c>
      <c r="AJ2989" s="386">
        <v>10</v>
      </c>
      <c r="AK2989" s="391"/>
      <c r="AL2989" s="386"/>
      <c r="AM2989" s="363">
        <f t="shared" si="1669"/>
        <v>1</v>
      </c>
      <c r="AN2989" s="578">
        <v>157.19999999999999</v>
      </c>
      <c r="AO2989" s="78">
        <f t="shared" si="1636"/>
        <v>235.79999999999998</v>
      </c>
      <c r="AP2989" s="78">
        <f t="shared" si="1631"/>
        <v>224.79599999999996</v>
      </c>
      <c r="AQ2989" s="78">
        <f t="shared" si="1632"/>
        <v>220.07999999999998</v>
      </c>
      <c r="AR2989" s="78">
        <f t="shared" si="1633"/>
        <v>345.84</v>
      </c>
      <c r="AS2989" s="78">
        <f t="shared" si="1634"/>
        <v>0</v>
      </c>
      <c r="AT2989" s="78">
        <f t="shared" si="1635"/>
        <v>0</v>
      </c>
      <c r="AU2989" s="363" t="s">
        <v>717</v>
      </c>
      <c r="AV2989" s="393"/>
      <c r="AW2989" s="395"/>
      <c r="AX2989" s="395">
        <v>1.5</v>
      </c>
      <c r="AY2989" s="395">
        <v>1.43</v>
      </c>
      <c r="AZ2989" s="395">
        <v>1.4</v>
      </c>
      <c r="BA2989" s="395">
        <v>2.2000000000000002</v>
      </c>
      <c r="BB2989" s="395">
        <v>0</v>
      </c>
      <c r="BC2989" s="395">
        <v>0</v>
      </c>
      <c r="BD2989" s="115"/>
      <c r="BE2989" s="115"/>
      <c r="BF2989" s="115">
        <v>4</v>
      </c>
      <c r="BG2989" s="115">
        <v>10</v>
      </c>
      <c r="BH2989" s="423">
        <f t="shared" si="1691"/>
        <v>12.17</v>
      </c>
      <c r="BI2989" s="417">
        <f t="shared" si="1692"/>
        <v>48.68</v>
      </c>
      <c r="BJ2989" s="115"/>
      <c r="BK2989" s="115"/>
      <c r="BQ2989" s="74" t="str">
        <f t="shared" si="1693"/>
        <v>24110.3-(16)</v>
      </c>
      <c r="BR2989" s="120" t="str">
        <f t="shared" si="1694"/>
        <v>Flanged 30 deg Dbl Branch</v>
      </c>
      <c r="BS2989" s="120">
        <f t="shared" si="1695"/>
        <v>235.79999999999998</v>
      </c>
      <c r="BU2989" s="74" t="str">
        <f t="shared" si="1696"/>
        <v>24110.3-(14)</v>
      </c>
      <c r="BV2989" s="120" t="str">
        <f t="shared" si="1697"/>
        <v>Flanged 30 deg Dbl Branch</v>
      </c>
      <c r="BW2989" s="120">
        <f t="shared" si="1698"/>
        <v>224.79599999999996</v>
      </c>
      <c r="BY2989" s="74" t="str">
        <f t="shared" si="1699"/>
        <v>24110.3-(12)</v>
      </c>
      <c r="BZ2989" s="120" t="str">
        <f t="shared" si="1700"/>
        <v>Flanged 30 deg Dbl Branch</v>
      </c>
      <c r="CA2989" s="120">
        <f t="shared" si="1701"/>
        <v>220.07999999999998</v>
      </c>
      <c r="CC2989" s="115" t="str">
        <f t="shared" si="1702"/>
        <v>24110.3-(10)</v>
      </c>
      <c r="CD2989" s="120" t="str">
        <f t="shared" si="1703"/>
        <v>Flanged 30 deg Dbl Branch</v>
      </c>
      <c r="CE2989" s="417">
        <f t="shared" si="1704"/>
        <v>345.84</v>
      </c>
      <c r="CF2989" s="115"/>
      <c r="CG2989" s="115" t="str">
        <f t="shared" si="1705"/>
        <v xml:space="preserve"> </v>
      </c>
      <c r="CH2989" s="120" t="str">
        <f t="shared" si="1706"/>
        <v xml:space="preserve"> </v>
      </c>
      <c r="CI2989" s="417" t="str">
        <f t="shared" si="1707"/>
        <v xml:space="preserve"> </v>
      </c>
      <c r="CJ2989" s="115"/>
      <c r="CK2989" s="115" t="str">
        <f t="shared" si="1708"/>
        <v xml:space="preserve"> </v>
      </c>
      <c r="CL2989" s="120" t="str">
        <f t="shared" si="1709"/>
        <v xml:space="preserve"> </v>
      </c>
      <c r="CM2989" s="417" t="str">
        <f t="shared" si="1668"/>
        <v xml:space="preserve"> </v>
      </c>
      <c r="IS2989" s="111">
        <v>119.5</v>
      </c>
    </row>
    <row r="2990" spans="2:253" s="74" customFormat="1" ht="17.100000000000001" hidden="1" customHeight="1" x14ac:dyDescent="0.25">
      <c r="B2990" s="504">
        <f>IF('Flanged Parts'!$AS$4=1,'Flanged Parts'!J14,0)</f>
        <v>0</v>
      </c>
      <c r="C2990" s="525">
        <v>24111.3</v>
      </c>
      <c r="D2990" s="526">
        <f t="shared" si="1687"/>
        <v>24111.3</v>
      </c>
      <c r="E2990" s="504" t="s">
        <v>868</v>
      </c>
      <c r="F2990" s="508" t="str">
        <f t="shared" si="1670"/>
        <v xml:space="preserve"> </v>
      </c>
      <c r="G2990" s="509" t="s">
        <v>467</v>
      </c>
      <c r="H2990" s="504" t="str">
        <f>IF('Flanged Parts'!$BB$6=1,"CS",IF('Flanged Parts'!$BB$6=2,"Glv",0))</f>
        <v>Glv</v>
      </c>
      <c r="I2990" s="1035" t="s">
        <v>59</v>
      </c>
      <c r="J2990" s="1036"/>
      <c r="K2990" s="516" t="s">
        <v>881</v>
      </c>
      <c r="L2990" s="535">
        <v>18</v>
      </c>
      <c r="M2990" s="532" t="s">
        <v>1700</v>
      </c>
      <c r="N2990" s="514">
        <f t="shared" si="1688"/>
        <v>225</v>
      </c>
      <c r="O2990" s="514">
        <f t="shared" si="1689"/>
        <v>0</v>
      </c>
      <c r="P2990" s="680">
        <f>'KB Duct Parts'!$AE$3</f>
        <v>0</v>
      </c>
      <c r="Q2990" s="681">
        <f t="shared" si="1681"/>
        <v>0</v>
      </c>
      <c r="R2990" s="682">
        <f t="shared" si="1682"/>
        <v>0</v>
      </c>
      <c r="S2990" s="716">
        <f t="shared" si="1690"/>
        <v>0.2</v>
      </c>
      <c r="T2990" s="679">
        <f t="shared" si="1683"/>
        <v>0</v>
      </c>
      <c r="U2990" s="679">
        <f t="shared" si="1684"/>
        <v>0</v>
      </c>
      <c r="Y2990" s="120"/>
      <c r="AD2990" s="81"/>
      <c r="AF2990" s="370">
        <v>18</v>
      </c>
      <c r="AG2990" s="374">
        <v>16</v>
      </c>
      <c r="AH2990" s="378">
        <v>14</v>
      </c>
      <c r="AI2990" s="381">
        <v>12</v>
      </c>
      <c r="AJ2990" s="386">
        <v>10</v>
      </c>
      <c r="AK2990" s="391"/>
      <c r="AL2990" s="386"/>
      <c r="AM2990" s="363">
        <f t="shared" si="1669"/>
        <v>1</v>
      </c>
      <c r="AN2990" s="578">
        <v>168.8</v>
      </c>
      <c r="AO2990" s="78">
        <f t="shared" si="1636"/>
        <v>253.20000000000002</v>
      </c>
      <c r="AP2990" s="78">
        <f t="shared" si="1631"/>
        <v>219.44000000000003</v>
      </c>
      <c r="AQ2990" s="78">
        <f t="shared" si="1632"/>
        <v>236.32</v>
      </c>
      <c r="AR2990" s="78">
        <f t="shared" si="1633"/>
        <v>371.36000000000007</v>
      </c>
      <c r="AS2990" s="78">
        <f t="shared" si="1634"/>
        <v>0</v>
      </c>
      <c r="AT2990" s="78">
        <f t="shared" si="1635"/>
        <v>0</v>
      </c>
      <c r="AU2990" s="363" t="s">
        <v>717</v>
      </c>
      <c r="AV2990" s="393"/>
      <c r="AW2990" s="395"/>
      <c r="AX2990" s="395">
        <v>1.5</v>
      </c>
      <c r="AY2990" s="395">
        <v>1.3</v>
      </c>
      <c r="AZ2990" s="395">
        <v>1.4</v>
      </c>
      <c r="BA2990" s="395">
        <v>2.2000000000000002</v>
      </c>
      <c r="BB2990" s="395">
        <v>0</v>
      </c>
      <c r="BC2990" s="395">
        <v>0</v>
      </c>
      <c r="BD2990" s="115"/>
      <c r="BE2990" s="115"/>
      <c r="BF2990" s="115">
        <v>4</v>
      </c>
      <c r="BG2990" s="115">
        <v>11</v>
      </c>
      <c r="BH2990" s="423">
        <f t="shared" si="1691"/>
        <v>14.05</v>
      </c>
      <c r="BI2990" s="417">
        <f t="shared" si="1692"/>
        <v>56.2</v>
      </c>
      <c r="BJ2990" s="115"/>
      <c r="BK2990" s="115"/>
      <c r="BQ2990" s="74" t="str">
        <f t="shared" si="1693"/>
        <v>24111.3-(16)</v>
      </c>
      <c r="BR2990" s="120" t="str">
        <f t="shared" si="1694"/>
        <v>Flanged 30 deg Dbl Branch</v>
      </c>
      <c r="BS2990" s="120">
        <f t="shared" si="1695"/>
        <v>253.20000000000002</v>
      </c>
      <c r="BU2990" s="74" t="str">
        <f t="shared" si="1696"/>
        <v>24111.3-(14)</v>
      </c>
      <c r="BV2990" s="120" t="str">
        <f t="shared" si="1697"/>
        <v>Flanged 30 deg Dbl Branch</v>
      </c>
      <c r="BW2990" s="120">
        <f t="shared" si="1698"/>
        <v>219.44000000000003</v>
      </c>
      <c r="BY2990" s="74" t="str">
        <f t="shared" si="1699"/>
        <v>24111.3-(12)</v>
      </c>
      <c r="BZ2990" s="120" t="str">
        <f t="shared" si="1700"/>
        <v>Flanged 30 deg Dbl Branch</v>
      </c>
      <c r="CA2990" s="120">
        <f t="shared" si="1701"/>
        <v>236.32</v>
      </c>
      <c r="CC2990" s="115" t="str">
        <f t="shared" si="1702"/>
        <v>24111.3-(10)</v>
      </c>
      <c r="CD2990" s="120" t="str">
        <f t="shared" si="1703"/>
        <v>Flanged 30 deg Dbl Branch</v>
      </c>
      <c r="CE2990" s="417">
        <f t="shared" si="1704"/>
        <v>371.36000000000007</v>
      </c>
      <c r="CF2990" s="115"/>
      <c r="CG2990" s="115" t="str">
        <f t="shared" si="1705"/>
        <v xml:space="preserve"> </v>
      </c>
      <c r="CH2990" s="120" t="str">
        <f t="shared" si="1706"/>
        <v xml:space="preserve"> </v>
      </c>
      <c r="CI2990" s="417" t="str">
        <f t="shared" si="1707"/>
        <v xml:space="preserve"> </v>
      </c>
      <c r="CJ2990" s="115"/>
      <c r="CK2990" s="115" t="str">
        <f t="shared" si="1708"/>
        <v xml:space="preserve"> </v>
      </c>
      <c r="CL2990" s="120" t="str">
        <f t="shared" si="1709"/>
        <v xml:space="preserve"> </v>
      </c>
      <c r="CM2990" s="417" t="str">
        <f t="shared" si="1668"/>
        <v xml:space="preserve"> </v>
      </c>
      <c r="IS2990" s="111">
        <v>131.19999999999999</v>
      </c>
    </row>
    <row r="2991" spans="2:253" s="74" customFormat="1" ht="17.100000000000001" hidden="1" customHeight="1" x14ac:dyDescent="0.25">
      <c r="B2991" s="504">
        <f>IF('Flanged Parts'!$AS$4=1,'Flanged Parts'!J15,0)</f>
        <v>0</v>
      </c>
      <c r="C2991" s="525">
        <v>24112.3</v>
      </c>
      <c r="D2991" s="526">
        <f t="shared" si="1687"/>
        <v>24112.3</v>
      </c>
      <c r="E2991" s="504" t="s">
        <v>869</v>
      </c>
      <c r="F2991" s="508" t="str">
        <f t="shared" si="1670"/>
        <v xml:space="preserve"> </v>
      </c>
      <c r="G2991" s="509" t="s">
        <v>467</v>
      </c>
      <c r="H2991" s="504" t="str">
        <f>IF('Flanged Parts'!$BB$6=1,"CS",IF('Flanged Parts'!$BB$6=2,"Glv",0))</f>
        <v>Glv</v>
      </c>
      <c r="I2991" s="1035" t="s">
        <v>59</v>
      </c>
      <c r="J2991" s="1036"/>
      <c r="K2991" s="516" t="s">
        <v>881</v>
      </c>
      <c r="L2991" s="535">
        <v>18</v>
      </c>
      <c r="M2991" s="532" t="s">
        <v>1700</v>
      </c>
      <c r="N2991" s="514">
        <f t="shared" si="1688"/>
        <v>241.44</v>
      </c>
      <c r="O2991" s="514">
        <f t="shared" si="1689"/>
        <v>0</v>
      </c>
      <c r="P2991" s="680">
        <f>'KB Duct Parts'!$AE$3</f>
        <v>0</v>
      </c>
      <c r="Q2991" s="681">
        <f t="shared" si="1681"/>
        <v>0</v>
      </c>
      <c r="R2991" s="682">
        <f t="shared" si="1682"/>
        <v>0</v>
      </c>
      <c r="S2991" s="716">
        <f t="shared" si="1690"/>
        <v>0.2</v>
      </c>
      <c r="T2991" s="679">
        <f t="shared" si="1683"/>
        <v>0</v>
      </c>
      <c r="U2991" s="679">
        <f t="shared" si="1684"/>
        <v>0</v>
      </c>
      <c r="Y2991" s="120"/>
      <c r="AD2991" s="81"/>
      <c r="AF2991" s="370">
        <v>18</v>
      </c>
      <c r="AG2991" s="374">
        <v>16</v>
      </c>
      <c r="AH2991" s="378">
        <v>14</v>
      </c>
      <c r="AI2991" s="381">
        <v>12</v>
      </c>
      <c r="AJ2991" s="386">
        <v>10</v>
      </c>
      <c r="AK2991" s="391"/>
      <c r="AL2991" s="386"/>
      <c r="AM2991" s="363">
        <f t="shared" si="1669"/>
        <v>1</v>
      </c>
      <c r="AN2991" s="578">
        <v>180.4</v>
      </c>
      <c r="AO2991" s="78">
        <f t="shared" si="1636"/>
        <v>270.60000000000002</v>
      </c>
      <c r="AP2991" s="78">
        <f t="shared" si="1631"/>
        <v>257.97199999999998</v>
      </c>
      <c r="AQ2991" s="78">
        <f t="shared" si="1632"/>
        <v>252.56</v>
      </c>
      <c r="AR2991" s="78">
        <f t="shared" si="1633"/>
        <v>396.88000000000005</v>
      </c>
      <c r="AS2991" s="78">
        <f t="shared" si="1634"/>
        <v>0</v>
      </c>
      <c r="AT2991" s="78">
        <f t="shared" si="1635"/>
        <v>0</v>
      </c>
      <c r="AU2991" s="363" t="s">
        <v>717</v>
      </c>
      <c r="AV2991" s="393"/>
      <c r="AW2991" s="395"/>
      <c r="AX2991" s="395">
        <v>1.5</v>
      </c>
      <c r="AY2991" s="395">
        <v>1.43</v>
      </c>
      <c r="AZ2991" s="395">
        <v>1.4</v>
      </c>
      <c r="BA2991" s="395">
        <v>2.2000000000000002</v>
      </c>
      <c r="BB2991" s="395">
        <v>0</v>
      </c>
      <c r="BC2991" s="395">
        <v>0</v>
      </c>
      <c r="BD2991" s="115"/>
      <c r="BE2991" s="115"/>
      <c r="BF2991" s="115">
        <v>4</v>
      </c>
      <c r="BG2991" s="115">
        <v>12</v>
      </c>
      <c r="BH2991" s="423">
        <f t="shared" si="1691"/>
        <v>15.26</v>
      </c>
      <c r="BI2991" s="417">
        <f t="shared" si="1692"/>
        <v>61.04</v>
      </c>
      <c r="BJ2991" s="115"/>
      <c r="BK2991" s="115"/>
      <c r="BQ2991" s="74" t="str">
        <f t="shared" si="1693"/>
        <v>24112.3-(16)</v>
      </c>
      <c r="BR2991" s="120" t="str">
        <f t="shared" si="1694"/>
        <v>Flanged 30 deg Dbl Branch</v>
      </c>
      <c r="BS2991" s="120">
        <f t="shared" si="1695"/>
        <v>270.60000000000002</v>
      </c>
      <c r="BU2991" s="74" t="str">
        <f t="shared" si="1696"/>
        <v>24112.3-(14)</v>
      </c>
      <c r="BV2991" s="120" t="str">
        <f t="shared" si="1697"/>
        <v>Flanged 30 deg Dbl Branch</v>
      </c>
      <c r="BW2991" s="120">
        <f t="shared" si="1698"/>
        <v>257.97199999999998</v>
      </c>
      <c r="BY2991" s="74" t="str">
        <f t="shared" si="1699"/>
        <v>24112.3-(12)</v>
      </c>
      <c r="BZ2991" s="120" t="str">
        <f t="shared" si="1700"/>
        <v>Flanged 30 deg Dbl Branch</v>
      </c>
      <c r="CA2991" s="120">
        <f t="shared" si="1701"/>
        <v>252.56</v>
      </c>
      <c r="CC2991" s="115" t="str">
        <f t="shared" si="1702"/>
        <v>24112.3-(10)</v>
      </c>
      <c r="CD2991" s="120" t="str">
        <f t="shared" si="1703"/>
        <v>Flanged 30 deg Dbl Branch</v>
      </c>
      <c r="CE2991" s="417">
        <f t="shared" si="1704"/>
        <v>396.88000000000005</v>
      </c>
      <c r="CF2991" s="115"/>
      <c r="CG2991" s="115" t="str">
        <f t="shared" si="1705"/>
        <v xml:space="preserve"> </v>
      </c>
      <c r="CH2991" s="120" t="str">
        <f t="shared" si="1706"/>
        <v xml:space="preserve"> </v>
      </c>
      <c r="CI2991" s="417" t="str">
        <f t="shared" si="1707"/>
        <v xml:space="preserve"> </v>
      </c>
      <c r="CJ2991" s="115"/>
      <c r="CK2991" s="115" t="str">
        <f t="shared" si="1708"/>
        <v xml:space="preserve"> </v>
      </c>
      <c r="CL2991" s="120" t="str">
        <f t="shared" si="1709"/>
        <v xml:space="preserve"> </v>
      </c>
      <c r="CM2991" s="417" t="str">
        <f t="shared" si="1668"/>
        <v xml:space="preserve"> </v>
      </c>
      <c r="IS2991" s="111">
        <v>142.4</v>
      </c>
    </row>
    <row r="2992" spans="2:253" s="74" customFormat="1" ht="17.100000000000001" hidden="1" customHeight="1" x14ac:dyDescent="0.25">
      <c r="B2992" s="504">
        <f>IF('Flanged Parts'!$AS$4=1,'Flanged Parts'!J16,0)</f>
        <v>0</v>
      </c>
      <c r="C2992" s="525">
        <v>24113.3</v>
      </c>
      <c r="D2992" s="526">
        <f t="shared" si="1687"/>
        <v>24113.3</v>
      </c>
      <c r="E2992" s="504" t="s">
        <v>870</v>
      </c>
      <c r="F2992" s="508" t="str">
        <f t="shared" si="1670"/>
        <v xml:space="preserve"> </v>
      </c>
      <c r="G2992" s="509" t="s">
        <v>467</v>
      </c>
      <c r="H2992" s="504" t="str">
        <f>IF('Flanged Parts'!$BB$6=1,"CS",IF('Flanged Parts'!$BB$6=2,"Glv",0))</f>
        <v>Glv</v>
      </c>
      <c r="I2992" s="1035" t="s">
        <v>59</v>
      </c>
      <c r="J2992" s="1036"/>
      <c r="K2992" s="516" t="s">
        <v>881</v>
      </c>
      <c r="L2992" s="535">
        <v>18</v>
      </c>
      <c r="M2992" s="532" t="s">
        <v>1700</v>
      </c>
      <c r="N2992" s="514">
        <f t="shared" si="1688"/>
        <v>269.36</v>
      </c>
      <c r="O2992" s="514">
        <f t="shared" si="1689"/>
        <v>0</v>
      </c>
      <c r="P2992" s="680">
        <f>'KB Duct Parts'!$AE$3</f>
        <v>0</v>
      </c>
      <c r="Q2992" s="681">
        <f t="shared" si="1681"/>
        <v>0</v>
      </c>
      <c r="R2992" s="682">
        <f t="shared" si="1682"/>
        <v>0</v>
      </c>
      <c r="S2992" s="716">
        <f t="shared" si="1690"/>
        <v>0.2</v>
      </c>
      <c r="T2992" s="679">
        <f t="shared" si="1683"/>
        <v>0</v>
      </c>
      <c r="U2992" s="679">
        <f t="shared" si="1684"/>
        <v>0</v>
      </c>
      <c r="Y2992" s="120"/>
      <c r="AD2992" s="81"/>
      <c r="AF2992" s="370">
        <v>18</v>
      </c>
      <c r="AG2992" s="374">
        <v>16</v>
      </c>
      <c r="AH2992" s="378">
        <v>14</v>
      </c>
      <c r="AI2992" s="381">
        <v>12</v>
      </c>
      <c r="AJ2992" s="386">
        <v>10</v>
      </c>
      <c r="AK2992" s="391"/>
      <c r="AL2992" s="386"/>
      <c r="AM2992" s="363">
        <f t="shared" si="1669"/>
        <v>1</v>
      </c>
      <c r="AN2992" s="578">
        <v>198.8</v>
      </c>
      <c r="AO2992" s="78">
        <f t="shared" si="1636"/>
        <v>298.20000000000005</v>
      </c>
      <c r="AP2992" s="78">
        <f t="shared" ref="AP2992:AP3095" si="1710">$AN2992*AY2992</f>
        <v>258.44</v>
      </c>
      <c r="AQ2992" s="78">
        <f t="shared" ref="AQ2992:AQ3095" si="1711">$AN2992*AZ2992</f>
        <v>278.32</v>
      </c>
      <c r="AR2992" s="78">
        <f t="shared" ref="AR2992:AR3095" si="1712">$AN2992*BA2992</f>
        <v>437.36000000000007</v>
      </c>
      <c r="AS2992" s="78">
        <f t="shared" ref="AS2992:AS3095" si="1713">$AN2992*BB2992</f>
        <v>0</v>
      </c>
      <c r="AT2992" s="78">
        <f t="shared" ref="AT2992:AT3095" si="1714">$AN2992*BC2992</f>
        <v>0</v>
      </c>
      <c r="AU2992" s="363" t="s">
        <v>717</v>
      </c>
      <c r="AV2992" s="393"/>
      <c r="AW2992" s="395"/>
      <c r="AX2992" s="395">
        <v>1.5</v>
      </c>
      <c r="AY2992" s="395">
        <v>1.3</v>
      </c>
      <c r="AZ2992" s="395">
        <v>1.4</v>
      </c>
      <c r="BA2992" s="395">
        <v>2.2000000000000002</v>
      </c>
      <c r="BB2992" s="395">
        <v>0</v>
      </c>
      <c r="BC2992" s="395">
        <v>0</v>
      </c>
      <c r="BD2992" s="115"/>
      <c r="BE2992" s="115"/>
      <c r="BF2992" s="115">
        <v>4</v>
      </c>
      <c r="BG2992" s="115">
        <v>13</v>
      </c>
      <c r="BH2992" s="423">
        <f t="shared" si="1691"/>
        <v>17.64</v>
      </c>
      <c r="BI2992" s="417">
        <f t="shared" si="1692"/>
        <v>70.56</v>
      </c>
      <c r="BJ2992" s="115"/>
      <c r="BK2992" s="115"/>
      <c r="BQ2992" s="74" t="str">
        <f t="shared" si="1693"/>
        <v>24113.3-(16)</v>
      </c>
      <c r="BR2992" s="120" t="str">
        <f t="shared" si="1694"/>
        <v>Flanged 30 deg Dbl Branch</v>
      </c>
      <c r="BS2992" s="120">
        <f t="shared" si="1695"/>
        <v>298.20000000000005</v>
      </c>
      <c r="BU2992" s="74" t="str">
        <f t="shared" si="1696"/>
        <v>24113.3-(14)</v>
      </c>
      <c r="BV2992" s="120" t="str">
        <f t="shared" si="1697"/>
        <v>Flanged 30 deg Dbl Branch</v>
      </c>
      <c r="BW2992" s="120">
        <f t="shared" si="1698"/>
        <v>258.44</v>
      </c>
      <c r="BY2992" s="74" t="str">
        <f t="shared" si="1699"/>
        <v>24113.3-(12)</v>
      </c>
      <c r="BZ2992" s="120" t="str">
        <f t="shared" si="1700"/>
        <v>Flanged 30 deg Dbl Branch</v>
      </c>
      <c r="CA2992" s="120">
        <f t="shared" si="1701"/>
        <v>278.32</v>
      </c>
      <c r="CC2992" s="115" t="str">
        <f t="shared" si="1702"/>
        <v>24113.3-(10)</v>
      </c>
      <c r="CD2992" s="120" t="str">
        <f t="shared" si="1703"/>
        <v>Flanged 30 deg Dbl Branch</v>
      </c>
      <c r="CE2992" s="417">
        <f t="shared" si="1704"/>
        <v>437.36000000000007</v>
      </c>
      <c r="CF2992" s="115"/>
      <c r="CG2992" s="115" t="str">
        <f t="shared" si="1705"/>
        <v xml:space="preserve"> </v>
      </c>
      <c r="CH2992" s="120" t="str">
        <f t="shared" si="1706"/>
        <v xml:space="preserve"> </v>
      </c>
      <c r="CI2992" s="417" t="str">
        <f t="shared" si="1707"/>
        <v xml:space="preserve"> </v>
      </c>
      <c r="CJ2992" s="115"/>
      <c r="CK2992" s="115" t="str">
        <f t="shared" si="1708"/>
        <v xml:space="preserve"> </v>
      </c>
      <c r="CL2992" s="120" t="str">
        <f t="shared" si="1709"/>
        <v xml:space="preserve"> </v>
      </c>
      <c r="CM2992" s="417" t="str">
        <f t="shared" si="1668"/>
        <v xml:space="preserve"> </v>
      </c>
      <c r="IS2992" s="111">
        <v>157.9</v>
      </c>
    </row>
    <row r="2993" spans="2:253" s="74" customFormat="1" ht="17.100000000000001" hidden="1" customHeight="1" x14ac:dyDescent="0.25">
      <c r="B2993" s="504">
        <f>IF('Flanged Parts'!$AS$4=1,'Flanged Parts'!J17,0)</f>
        <v>0</v>
      </c>
      <c r="C2993" s="525">
        <v>24114.3</v>
      </c>
      <c r="D2993" s="526">
        <f t="shared" si="1687"/>
        <v>24114.3</v>
      </c>
      <c r="E2993" s="504" t="s">
        <v>871</v>
      </c>
      <c r="F2993" s="508" t="str">
        <f t="shared" si="1670"/>
        <v xml:space="preserve"> </v>
      </c>
      <c r="G2993" s="509" t="s">
        <v>467</v>
      </c>
      <c r="H2993" s="504" t="str">
        <f>IF('Flanged Parts'!$BB$6=1,"CS",IF('Flanged Parts'!$BB$6=2,"Glv",0))</f>
        <v>Glv</v>
      </c>
      <c r="I2993" s="1035" t="s">
        <v>59</v>
      </c>
      <c r="J2993" s="1036"/>
      <c r="K2993" s="516" t="s">
        <v>881</v>
      </c>
      <c r="L2993" s="535">
        <v>18</v>
      </c>
      <c r="M2993" s="532" t="s">
        <v>1700</v>
      </c>
      <c r="N2993" s="514">
        <f t="shared" si="1688"/>
        <v>297.94</v>
      </c>
      <c r="O2993" s="514">
        <f t="shared" si="1689"/>
        <v>0</v>
      </c>
      <c r="P2993" s="680">
        <f>'KB Duct Parts'!$AE$3</f>
        <v>0</v>
      </c>
      <c r="Q2993" s="681">
        <f t="shared" si="1681"/>
        <v>0</v>
      </c>
      <c r="R2993" s="682">
        <f t="shared" si="1682"/>
        <v>0</v>
      </c>
      <c r="S2993" s="716">
        <f t="shared" si="1690"/>
        <v>0.2</v>
      </c>
      <c r="T2993" s="679">
        <f t="shared" si="1683"/>
        <v>0</v>
      </c>
      <c r="U2993" s="679">
        <f t="shared" si="1684"/>
        <v>0</v>
      </c>
      <c r="Y2993" s="120"/>
      <c r="AD2993" s="81"/>
      <c r="AF2993" s="370">
        <v>18</v>
      </c>
      <c r="AG2993" s="374">
        <v>16</v>
      </c>
      <c r="AH2993" s="378">
        <v>14</v>
      </c>
      <c r="AI2993" s="381">
        <v>12</v>
      </c>
      <c r="AJ2993" s="386">
        <v>10</v>
      </c>
      <c r="AK2993" s="391"/>
      <c r="AL2993" s="386"/>
      <c r="AM2993" s="363">
        <f t="shared" si="1669"/>
        <v>1</v>
      </c>
      <c r="AN2993" s="578">
        <v>217.3</v>
      </c>
      <c r="AO2993" s="78">
        <f t="shared" ref="AO2993:AO3096" si="1715">$AN2993*AX2993</f>
        <v>260.76</v>
      </c>
      <c r="AP2993" s="78">
        <f t="shared" si="1710"/>
        <v>282.49</v>
      </c>
      <c r="AQ2993" s="78">
        <f t="shared" si="1711"/>
        <v>304.21999999999997</v>
      </c>
      <c r="AR2993" s="78">
        <f t="shared" si="1712"/>
        <v>478.06000000000006</v>
      </c>
      <c r="AS2993" s="78">
        <f t="shared" si="1713"/>
        <v>0</v>
      </c>
      <c r="AT2993" s="78">
        <f t="shared" si="1714"/>
        <v>0</v>
      </c>
      <c r="AU2993" s="363" t="s">
        <v>717</v>
      </c>
      <c r="AV2993" s="393"/>
      <c r="AW2993" s="395"/>
      <c r="AX2993" s="395">
        <v>1.2</v>
      </c>
      <c r="AY2993" s="395">
        <v>1.3</v>
      </c>
      <c r="AZ2993" s="395">
        <v>1.4</v>
      </c>
      <c r="BA2993" s="395">
        <v>2.2000000000000002</v>
      </c>
      <c r="BB2993" s="395">
        <v>0</v>
      </c>
      <c r="BC2993" s="395">
        <v>0</v>
      </c>
      <c r="BD2993" s="115"/>
      <c r="BE2993" s="115"/>
      <c r="BF2993" s="115">
        <v>4</v>
      </c>
      <c r="BG2993" s="115">
        <v>14</v>
      </c>
      <c r="BH2993" s="423">
        <f t="shared" si="1691"/>
        <v>20.16</v>
      </c>
      <c r="BI2993" s="417">
        <f t="shared" si="1692"/>
        <v>80.64</v>
      </c>
      <c r="BJ2993" s="115"/>
      <c r="BK2993" s="115"/>
      <c r="BQ2993" s="74" t="str">
        <f t="shared" si="1693"/>
        <v>24114.3-(16)</v>
      </c>
      <c r="BR2993" s="120" t="str">
        <f t="shared" si="1694"/>
        <v>Flanged 30 deg Dbl Branch</v>
      </c>
      <c r="BS2993" s="120">
        <f t="shared" si="1695"/>
        <v>260.76</v>
      </c>
      <c r="BU2993" s="74" t="str">
        <f t="shared" si="1696"/>
        <v>24114.3-(14)</v>
      </c>
      <c r="BV2993" s="120" t="str">
        <f t="shared" si="1697"/>
        <v>Flanged 30 deg Dbl Branch</v>
      </c>
      <c r="BW2993" s="120">
        <f t="shared" si="1698"/>
        <v>282.49</v>
      </c>
      <c r="BY2993" s="74" t="str">
        <f t="shared" si="1699"/>
        <v>24114.3-(12)</v>
      </c>
      <c r="BZ2993" s="120" t="str">
        <f t="shared" si="1700"/>
        <v>Flanged 30 deg Dbl Branch</v>
      </c>
      <c r="CA2993" s="120">
        <f t="shared" si="1701"/>
        <v>304.21999999999997</v>
      </c>
      <c r="CC2993" s="115" t="str">
        <f t="shared" si="1702"/>
        <v>24114.3-(10)</v>
      </c>
      <c r="CD2993" s="120" t="str">
        <f t="shared" si="1703"/>
        <v>Flanged 30 deg Dbl Branch</v>
      </c>
      <c r="CE2993" s="417">
        <f t="shared" si="1704"/>
        <v>478.06000000000006</v>
      </c>
      <c r="CF2993" s="115"/>
      <c r="CG2993" s="115" t="str">
        <f t="shared" si="1705"/>
        <v xml:space="preserve"> </v>
      </c>
      <c r="CH2993" s="120" t="str">
        <f t="shared" si="1706"/>
        <v xml:space="preserve"> </v>
      </c>
      <c r="CI2993" s="417" t="str">
        <f t="shared" si="1707"/>
        <v xml:space="preserve"> </v>
      </c>
      <c r="CJ2993" s="115"/>
      <c r="CK2993" s="115" t="str">
        <f t="shared" si="1708"/>
        <v xml:space="preserve"> </v>
      </c>
      <c r="CL2993" s="120" t="str">
        <f t="shared" si="1709"/>
        <v xml:space="preserve"> </v>
      </c>
      <c r="CM2993" s="417" t="str">
        <f t="shared" si="1668"/>
        <v xml:space="preserve"> </v>
      </c>
      <c r="IS2993" s="111">
        <v>172.7</v>
      </c>
    </row>
    <row r="2994" spans="2:253" s="74" customFormat="1" ht="17.100000000000001" hidden="1" customHeight="1" x14ac:dyDescent="0.25">
      <c r="B2994" s="504">
        <f>IF('Flanged Parts'!$AS$4=1,'Flanged Parts'!J18,0)</f>
        <v>0</v>
      </c>
      <c r="C2994" s="525">
        <v>24115.3</v>
      </c>
      <c r="D2994" s="526">
        <f t="shared" si="1687"/>
        <v>24115.3</v>
      </c>
      <c r="E2994" s="504" t="s">
        <v>872</v>
      </c>
      <c r="F2994" s="508" t="str">
        <f t="shared" si="1670"/>
        <v xml:space="preserve"> </v>
      </c>
      <c r="G2994" s="509" t="s">
        <v>467</v>
      </c>
      <c r="H2994" s="504" t="str">
        <f>IF('Flanged Parts'!$BB$6=1,"CS",IF('Flanged Parts'!$BB$6=2,"Glv",0))</f>
        <v>Glv</v>
      </c>
      <c r="I2994" s="1035" t="s">
        <v>59</v>
      </c>
      <c r="J2994" s="1036"/>
      <c r="K2994" s="516" t="s">
        <v>881</v>
      </c>
      <c r="L2994" s="535">
        <v>18</v>
      </c>
      <c r="M2994" s="532" t="s">
        <v>1700</v>
      </c>
      <c r="N2994" s="514">
        <f t="shared" si="1688"/>
        <v>317.3</v>
      </c>
      <c r="O2994" s="514">
        <f t="shared" si="1689"/>
        <v>0</v>
      </c>
      <c r="P2994" s="680">
        <f>'KB Duct Parts'!$AE$3</f>
        <v>0</v>
      </c>
      <c r="Q2994" s="681">
        <f t="shared" si="1681"/>
        <v>0</v>
      </c>
      <c r="R2994" s="682">
        <f t="shared" si="1682"/>
        <v>0</v>
      </c>
      <c r="S2994" s="716">
        <f t="shared" si="1690"/>
        <v>0.2</v>
      </c>
      <c r="T2994" s="679">
        <f t="shared" si="1683"/>
        <v>0</v>
      </c>
      <c r="U2994" s="679">
        <f t="shared" si="1684"/>
        <v>0</v>
      </c>
      <c r="Y2994" s="120"/>
      <c r="AD2994" s="81"/>
      <c r="AF2994" s="370">
        <v>18</v>
      </c>
      <c r="AG2994" s="374">
        <v>16</v>
      </c>
      <c r="AH2994" s="378">
        <v>14</v>
      </c>
      <c r="AI2994" s="381">
        <v>12</v>
      </c>
      <c r="AJ2994" s="386">
        <v>10</v>
      </c>
      <c r="AK2994" s="391"/>
      <c r="AL2994" s="386"/>
      <c r="AM2994" s="363">
        <f t="shared" si="1669"/>
        <v>1</v>
      </c>
      <c r="AN2994" s="578">
        <v>229.3</v>
      </c>
      <c r="AO2994" s="78">
        <f t="shared" si="1715"/>
        <v>275.16000000000003</v>
      </c>
      <c r="AP2994" s="78">
        <f t="shared" si="1710"/>
        <v>327.899</v>
      </c>
      <c r="AQ2994" s="78">
        <f t="shared" si="1711"/>
        <v>353.12200000000001</v>
      </c>
      <c r="AR2994" s="78">
        <f t="shared" si="1712"/>
        <v>504.46000000000009</v>
      </c>
      <c r="AS2994" s="78">
        <f t="shared" si="1713"/>
        <v>0</v>
      </c>
      <c r="AT2994" s="78">
        <f t="shared" si="1714"/>
        <v>0</v>
      </c>
      <c r="AU2994" s="363" t="s">
        <v>717</v>
      </c>
      <c r="AV2994" s="393"/>
      <c r="AW2994" s="395"/>
      <c r="AX2994" s="395">
        <v>1.2</v>
      </c>
      <c r="AY2994" s="395">
        <v>1.43</v>
      </c>
      <c r="AZ2994" s="395">
        <v>1.54</v>
      </c>
      <c r="BA2994" s="395">
        <v>2.2000000000000002</v>
      </c>
      <c r="BB2994" s="395">
        <v>0</v>
      </c>
      <c r="BC2994" s="395">
        <v>0</v>
      </c>
      <c r="BD2994" s="115"/>
      <c r="BE2994" s="115"/>
      <c r="BF2994" s="115">
        <v>4</v>
      </c>
      <c r="BG2994" s="115">
        <v>15</v>
      </c>
      <c r="BH2994" s="423">
        <f t="shared" si="1691"/>
        <v>22</v>
      </c>
      <c r="BI2994" s="417">
        <f t="shared" si="1692"/>
        <v>88</v>
      </c>
      <c r="BJ2994" s="115"/>
      <c r="BK2994" s="115"/>
      <c r="BQ2994" s="74" t="str">
        <f t="shared" si="1693"/>
        <v>24115.3-(16)</v>
      </c>
      <c r="BR2994" s="120" t="str">
        <f t="shared" si="1694"/>
        <v>Flanged 30 deg Dbl Branch</v>
      </c>
      <c r="BS2994" s="120">
        <f t="shared" si="1695"/>
        <v>275.16000000000003</v>
      </c>
      <c r="BU2994" s="74" t="str">
        <f t="shared" si="1696"/>
        <v>24115.3-(14)</v>
      </c>
      <c r="BV2994" s="120" t="str">
        <f t="shared" si="1697"/>
        <v>Flanged 30 deg Dbl Branch</v>
      </c>
      <c r="BW2994" s="120">
        <f t="shared" si="1698"/>
        <v>327.899</v>
      </c>
      <c r="BY2994" s="74" t="str">
        <f t="shared" si="1699"/>
        <v>24115.3-(12)</v>
      </c>
      <c r="BZ2994" s="120" t="str">
        <f t="shared" si="1700"/>
        <v>Flanged 30 deg Dbl Branch</v>
      </c>
      <c r="CA2994" s="120">
        <f t="shared" si="1701"/>
        <v>353.12200000000001</v>
      </c>
      <c r="CC2994" s="115" t="str">
        <f t="shared" si="1702"/>
        <v>24115.3-(10)</v>
      </c>
      <c r="CD2994" s="120" t="str">
        <f t="shared" si="1703"/>
        <v>Flanged 30 deg Dbl Branch</v>
      </c>
      <c r="CE2994" s="417">
        <f t="shared" si="1704"/>
        <v>504.46000000000009</v>
      </c>
      <c r="CF2994" s="115"/>
      <c r="CG2994" s="115" t="str">
        <f t="shared" si="1705"/>
        <v xml:space="preserve"> </v>
      </c>
      <c r="CH2994" s="120" t="str">
        <f t="shared" si="1706"/>
        <v xml:space="preserve"> </v>
      </c>
      <c r="CI2994" s="417" t="str">
        <f t="shared" si="1707"/>
        <v xml:space="preserve"> </v>
      </c>
      <c r="CJ2994" s="115"/>
      <c r="CK2994" s="115" t="str">
        <f t="shared" si="1708"/>
        <v xml:space="preserve"> </v>
      </c>
      <c r="CL2994" s="120" t="str">
        <f t="shared" si="1709"/>
        <v xml:space="preserve"> </v>
      </c>
      <c r="CM2994" s="417" t="str">
        <f t="shared" si="1668"/>
        <v xml:space="preserve"> </v>
      </c>
      <c r="IS2994" s="111">
        <v>187.8</v>
      </c>
    </row>
    <row r="2995" spans="2:253" s="74" customFormat="1" ht="17.100000000000001" hidden="1" customHeight="1" x14ac:dyDescent="0.25">
      <c r="B2995" s="504">
        <f>IF('Flanged Parts'!$AS$4=1,'Flanged Parts'!J19,0)</f>
        <v>0</v>
      </c>
      <c r="C2995" s="525">
        <v>24116.3</v>
      </c>
      <c r="D2995" s="526">
        <f t="shared" si="1687"/>
        <v>24116.3</v>
      </c>
      <c r="E2995" s="504" t="s">
        <v>873</v>
      </c>
      <c r="F2995" s="508" t="str">
        <f t="shared" si="1670"/>
        <v xml:space="preserve"> </v>
      </c>
      <c r="G2995" s="509" t="s">
        <v>467</v>
      </c>
      <c r="H2995" s="504" t="str">
        <f>IF('Flanged Parts'!$BB$6=1,"CS",IF('Flanged Parts'!$BB$6=2,"Glv",0))</f>
        <v>Glv</v>
      </c>
      <c r="I2995" s="1035" t="s">
        <v>59</v>
      </c>
      <c r="J2995" s="1036"/>
      <c r="K2995" s="516" t="s">
        <v>881</v>
      </c>
      <c r="L2995" s="535">
        <v>18</v>
      </c>
      <c r="M2995" s="532" t="s">
        <v>1700</v>
      </c>
      <c r="N2995" s="514">
        <f t="shared" si="1688"/>
        <v>349.98</v>
      </c>
      <c r="O2995" s="514">
        <f t="shared" si="1689"/>
        <v>0</v>
      </c>
      <c r="P2995" s="680">
        <f>'KB Duct Parts'!$AE$3</f>
        <v>0</v>
      </c>
      <c r="Q2995" s="681">
        <f t="shared" si="1681"/>
        <v>0</v>
      </c>
      <c r="R2995" s="682">
        <f t="shared" si="1682"/>
        <v>0</v>
      </c>
      <c r="S2995" s="716">
        <f t="shared" si="1690"/>
        <v>0.2</v>
      </c>
      <c r="T2995" s="679">
        <f t="shared" si="1683"/>
        <v>0</v>
      </c>
      <c r="U2995" s="679">
        <f t="shared" si="1684"/>
        <v>0</v>
      </c>
      <c r="Y2995" s="120"/>
      <c r="AD2995" s="81"/>
      <c r="AF2995" s="370">
        <v>18</v>
      </c>
      <c r="AG2995" s="374">
        <v>16</v>
      </c>
      <c r="AH2995" s="378">
        <v>14</v>
      </c>
      <c r="AI2995" s="381">
        <v>12</v>
      </c>
      <c r="AJ2995" s="386">
        <v>10</v>
      </c>
      <c r="AK2995" s="391"/>
      <c r="AL2995" s="386"/>
      <c r="AM2995" s="363">
        <f t="shared" si="1669"/>
        <v>1</v>
      </c>
      <c r="AN2995" s="578">
        <v>241.5</v>
      </c>
      <c r="AO2995" s="78">
        <f t="shared" si="1715"/>
        <v>318.78000000000003</v>
      </c>
      <c r="AP2995" s="78">
        <f t="shared" si="1710"/>
        <v>361.04250000000002</v>
      </c>
      <c r="AQ2995" s="78">
        <f t="shared" si="1711"/>
        <v>388.815</v>
      </c>
      <c r="AR2995" s="78">
        <f t="shared" si="1712"/>
        <v>531.30000000000007</v>
      </c>
      <c r="AS2995" s="78">
        <f t="shared" si="1713"/>
        <v>0</v>
      </c>
      <c r="AT2995" s="78">
        <f t="shared" si="1714"/>
        <v>0</v>
      </c>
      <c r="AU2995" s="363" t="s">
        <v>717</v>
      </c>
      <c r="AV2995" s="393"/>
      <c r="AW2995" s="395"/>
      <c r="AX2995" s="395">
        <v>1.32</v>
      </c>
      <c r="AY2995" s="395">
        <v>1.4950000000000001</v>
      </c>
      <c r="AZ2995" s="395">
        <v>1.61</v>
      </c>
      <c r="BA2995" s="395">
        <v>2.2000000000000002</v>
      </c>
      <c r="BB2995" s="395">
        <v>0</v>
      </c>
      <c r="BC2995" s="395">
        <v>0</v>
      </c>
      <c r="BD2995" s="115"/>
      <c r="BE2995" s="115"/>
      <c r="BF2995" s="115">
        <v>4</v>
      </c>
      <c r="BG2995" s="115">
        <v>16</v>
      </c>
      <c r="BH2995" s="423">
        <f t="shared" si="1691"/>
        <v>27.12</v>
      </c>
      <c r="BI2995" s="417">
        <f t="shared" si="1692"/>
        <v>108.48</v>
      </c>
      <c r="BJ2995" s="115"/>
      <c r="BK2995" s="115"/>
      <c r="BQ2995" s="74" t="str">
        <f t="shared" si="1693"/>
        <v>24116.3-(16)</v>
      </c>
      <c r="BR2995" s="120" t="str">
        <f t="shared" si="1694"/>
        <v>Flanged 30 deg Dbl Branch</v>
      </c>
      <c r="BS2995" s="120">
        <f t="shared" si="1695"/>
        <v>318.78000000000003</v>
      </c>
      <c r="BU2995" s="74" t="str">
        <f t="shared" si="1696"/>
        <v>24116.3-(14)</v>
      </c>
      <c r="BV2995" s="120" t="str">
        <f t="shared" si="1697"/>
        <v>Flanged 30 deg Dbl Branch</v>
      </c>
      <c r="BW2995" s="120">
        <f t="shared" si="1698"/>
        <v>361.04250000000002</v>
      </c>
      <c r="BY2995" s="74" t="str">
        <f t="shared" si="1699"/>
        <v>24116.3-(12)</v>
      </c>
      <c r="BZ2995" s="120" t="str">
        <f t="shared" si="1700"/>
        <v>Flanged 30 deg Dbl Branch</v>
      </c>
      <c r="CA2995" s="120">
        <f t="shared" si="1701"/>
        <v>388.815</v>
      </c>
      <c r="CC2995" s="115" t="str">
        <f t="shared" si="1702"/>
        <v>24116.3-(10)</v>
      </c>
      <c r="CD2995" s="120" t="str">
        <f t="shared" si="1703"/>
        <v>Flanged 30 deg Dbl Branch</v>
      </c>
      <c r="CE2995" s="417">
        <f t="shared" si="1704"/>
        <v>531.30000000000007</v>
      </c>
      <c r="CF2995" s="115"/>
      <c r="CG2995" s="115" t="str">
        <f t="shared" si="1705"/>
        <v xml:space="preserve"> </v>
      </c>
      <c r="CH2995" s="120" t="str">
        <f t="shared" si="1706"/>
        <v xml:space="preserve"> </v>
      </c>
      <c r="CI2995" s="417" t="str">
        <f t="shared" si="1707"/>
        <v xml:space="preserve"> </v>
      </c>
      <c r="CJ2995" s="115"/>
      <c r="CK2995" s="115" t="str">
        <f t="shared" si="1708"/>
        <v xml:space="preserve"> </v>
      </c>
      <c r="CL2995" s="120" t="str">
        <f t="shared" si="1709"/>
        <v xml:space="preserve"> </v>
      </c>
      <c r="CM2995" s="417" t="str">
        <f t="shared" ref="CM2995:CM3058" si="1716">IF(AT2995&gt;0,AT2995," ")</f>
        <v xml:space="preserve"> </v>
      </c>
      <c r="IS2995" s="111">
        <v>198.5</v>
      </c>
    </row>
    <row r="2996" spans="2:253" s="74" customFormat="1" ht="17.100000000000001" hidden="1" customHeight="1" x14ac:dyDescent="0.25">
      <c r="B2996" s="504">
        <f>IF('Flanged Parts'!$AS$4=1,'Flanged Parts'!J20,0)</f>
        <v>0</v>
      </c>
      <c r="C2996" s="525">
        <v>24117.3</v>
      </c>
      <c r="D2996" s="526">
        <f t="shared" si="1687"/>
        <v>24117.3</v>
      </c>
      <c r="E2996" s="504" t="s">
        <v>874</v>
      </c>
      <c r="F2996" s="508" t="str">
        <f t="shared" si="1670"/>
        <v xml:space="preserve"> </v>
      </c>
      <c r="G2996" s="509" t="s">
        <v>467</v>
      </c>
      <c r="H2996" s="504" t="str">
        <f>IF('Flanged Parts'!$BB$6=1,"CS",IF('Flanged Parts'!$BB$6=2,"Glv",0))</f>
        <v>Glv</v>
      </c>
      <c r="I2996" s="1035" t="s">
        <v>59</v>
      </c>
      <c r="J2996" s="1036"/>
      <c r="K2996" s="516" t="s">
        <v>881</v>
      </c>
      <c r="L2996" s="535">
        <v>18</v>
      </c>
      <c r="M2996" s="532" t="s">
        <v>1700</v>
      </c>
      <c r="N2996" s="514">
        <f t="shared" si="1688"/>
        <v>371.92</v>
      </c>
      <c r="O2996" s="514">
        <f t="shared" si="1689"/>
        <v>0</v>
      </c>
      <c r="P2996" s="680">
        <f>'KB Duct Parts'!$AE$3</f>
        <v>0</v>
      </c>
      <c r="Q2996" s="681">
        <f t="shared" si="1681"/>
        <v>0</v>
      </c>
      <c r="R2996" s="682">
        <f t="shared" si="1682"/>
        <v>0</v>
      </c>
      <c r="S2996" s="716">
        <f t="shared" si="1690"/>
        <v>0.2</v>
      </c>
      <c r="T2996" s="679">
        <f t="shared" si="1683"/>
        <v>0</v>
      </c>
      <c r="U2996" s="679">
        <f t="shared" si="1684"/>
        <v>0</v>
      </c>
      <c r="Y2996" s="120"/>
      <c r="AD2996" s="81"/>
      <c r="AF2996" s="370">
        <v>18</v>
      </c>
      <c r="AG2996" s="374">
        <v>16</v>
      </c>
      <c r="AH2996" s="378">
        <v>14</v>
      </c>
      <c r="AI2996" s="381">
        <v>12</v>
      </c>
      <c r="AJ2996" s="386">
        <v>10</v>
      </c>
      <c r="AK2996" s="391"/>
      <c r="AL2996" s="386"/>
      <c r="AM2996" s="363">
        <f t="shared" si="1669"/>
        <v>1</v>
      </c>
      <c r="AN2996" s="578">
        <v>255</v>
      </c>
      <c r="AO2996" s="78">
        <f t="shared" si="1715"/>
        <v>336.6</v>
      </c>
      <c r="AP2996" s="78">
        <f t="shared" si="1710"/>
        <v>381.22500000000002</v>
      </c>
      <c r="AQ2996" s="78">
        <f t="shared" si="1711"/>
        <v>410.55</v>
      </c>
      <c r="AR2996" s="78">
        <f t="shared" si="1712"/>
        <v>561</v>
      </c>
      <c r="AS2996" s="78">
        <f t="shared" si="1713"/>
        <v>0</v>
      </c>
      <c r="AT2996" s="78">
        <f t="shared" si="1714"/>
        <v>0</v>
      </c>
      <c r="AU2996" s="363" t="s">
        <v>717</v>
      </c>
      <c r="AV2996" s="393"/>
      <c r="AW2996" s="395"/>
      <c r="AX2996" s="395">
        <v>1.32</v>
      </c>
      <c r="AY2996" s="395">
        <v>1.4950000000000001</v>
      </c>
      <c r="AZ2996" s="395">
        <v>1.61</v>
      </c>
      <c r="BA2996" s="395">
        <v>2.2000000000000002</v>
      </c>
      <c r="BB2996" s="395">
        <v>0</v>
      </c>
      <c r="BC2996" s="395">
        <v>0</v>
      </c>
      <c r="BD2996" s="115"/>
      <c r="BE2996" s="115"/>
      <c r="BF2996" s="115">
        <v>4</v>
      </c>
      <c r="BG2996" s="115">
        <v>17</v>
      </c>
      <c r="BH2996" s="423">
        <f t="shared" si="1691"/>
        <v>29.23</v>
      </c>
      <c r="BI2996" s="417">
        <f t="shared" si="1692"/>
        <v>116.92</v>
      </c>
      <c r="BJ2996" s="115"/>
      <c r="BK2996" s="115"/>
      <c r="BQ2996" s="74" t="str">
        <f t="shared" si="1693"/>
        <v>24117.3-(16)</v>
      </c>
      <c r="BR2996" s="120" t="str">
        <f t="shared" si="1694"/>
        <v>Flanged 30 deg Dbl Branch</v>
      </c>
      <c r="BS2996" s="120">
        <f t="shared" si="1695"/>
        <v>336.6</v>
      </c>
      <c r="BU2996" s="74" t="str">
        <f t="shared" si="1696"/>
        <v>24117.3-(14)</v>
      </c>
      <c r="BV2996" s="120" t="str">
        <f t="shared" si="1697"/>
        <v>Flanged 30 deg Dbl Branch</v>
      </c>
      <c r="BW2996" s="120">
        <f t="shared" si="1698"/>
        <v>381.22500000000002</v>
      </c>
      <c r="BY2996" s="74" t="str">
        <f t="shared" si="1699"/>
        <v>24117.3-(12)</v>
      </c>
      <c r="BZ2996" s="120" t="str">
        <f t="shared" si="1700"/>
        <v>Flanged 30 deg Dbl Branch</v>
      </c>
      <c r="CA2996" s="120">
        <f t="shared" si="1701"/>
        <v>410.55</v>
      </c>
      <c r="CC2996" s="115" t="str">
        <f t="shared" si="1702"/>
        <v>24117.3-(10)</v>
      </c>
      <c r="CD2996" s="120" t="str">
        <f t="shared" si="1703"/>
        <v>Flanged 30 deg Dbl Branch</v>
      </c>
      <c r="CE2996" s="417">
        <f t="shared" si="1704"/>
        <v>561</v>
      </c>
      <c r="CF2996" s="115"/>
      <c r="CG2996" s="115" t="str">
        <f t="shared" si="1705"/>
        <v xml:space="preserve"> </v>
      </c>
      <c r="CH2996" s="120" t="str">
        <f t="shared" si="1706"/>
        <v xml:space="preserve"> </v>
      </c>
      <c r="CI2996" s="417" t="str">
        <f t="shared" si="1707"/>
        <v xml:space="preserve"> </v>
      </c>
      <c r="CJ2996" s="115"/>
      <c r="CK2996" s="115" t="str">
        <f t="shared" si="1708"/>
        <v xml:space="preserve"> </v>
      </c>
      <c r="CL2996" s="120" t="str">
        <f t="shared" si="1709"/>
        <v xml:space="preserve"> </v>
      </c>
      <c r="CM2996" s="417" t="str">
        <f t="shared" si="1716"/>
        <v xml:space="preserve"> </v>
      </c>
      <c r="IS2996" s="111">
        <v>208.4</v>
      </c>
    </row>
    <row r="2997" spans="2:253" s="74" customFormat="1" ht="17.100000000000001" hidden="1" customHeight="1" x14ac:dyDescent="0.25">
      <c r="B2997" s="504">
        <f>IF('Flanged Parts'!$AS$4=1,'Flanged Parts'!J21,0)</f>
        <v>0</v>
      </c>
      <c r="C2997" s="525">
        <v>24118.3</v>
      </c>
      <c r="D2997" s="526">
        <f t="shared" si="1687"/>
        <v>24118.3</v>
      </c>
      <c r="E2997" s="504" t="s">
        <v>875</v>
      </c>
      <c r="F2997" s="508" t="str">
        <f t="shared" si="1670"/>
        <v xml:space="preserve"> </v>
      </c>
      <c r="G2997" s="509" t="s">
        <v>467</v>
      </c>
      <c r="H2997" s="504" t="str">
        <f>IF('Flanged Parts'!$BB$6=1,"CS",IF('Flanged Parts'!$BB$6=2,"Glv",0))</f>
        <v>Glv</v>
      </c>
      <c r="I2997" s="1035" t="s">
        <v>59</v>
      </c>
      <c r="J2997" s="1036"/>
      <c r="K2997" s="516" t="s">
        <v>881</v>
      </c>
      <c r="L2997" s="535">
        <v>18</v>
      </c>
      <c r="M2997" s="532" t="s">
        <v>1700</v>
      </c>
      <c r="N2997" s="514">
        <f t="shared" si="1688"/>
        <v>389.96000000000004</v>
      </c>
      <c r="O2997" s="514">
        <f t="shared" si="1689"/>
        <v>0</v>
      </c>
      <c r="P2997" s="680">
        <f>'KB Duct Parts'!$AE$3</f>
        <v>0</v>
      </c>
      <c r="Q2997" s="681">
        <f t="shared" si="1681"/>
        <v>0</v>
      </c>
      <c r="R2997" s="682">
        <f t="shared" si="1682"/>
        <v>0</v>
      </c>
      <c r="S2997" s="716">
        <f t="shared" si="1690"/>
        <v>0.2</v>
      </c>
      <c r="T2997" s="679">
        <f t="shared" si="1683"/>
        <v>0</v>
      </c>
      <c r="U2997" s="679">
        <f t="shared" si="1684"/>
        <v>0</v>
      </c>
      <c r="Y2997" s="120"/>
      <c r="AD2997" s="81"/>
      <c r="AF2997" s="370">
        <v>18</v>
      </c>
      <c r="AG2997" s="374">
        <v>16</v>
      </c>
      <c r="AH2997" s="378">
        <v>14</v>
      </c>
      <c r="AI2997" s="381">
        <v>12</v>
      </c>
      <c r="AJ2997" s="386">
        <v>10</v>
      </c>
      <c r="AK2997" s="391"/>
      <c r="AL2997" s="386"/>
      <c r="AM2997" s="363">
        <f t="shared" si="1669"/>
        <v>1</v>
      </c>
      <c r="AN2997" s="578">
        <v>268.60000000000002</v>
      </c>
      <c r="AO2997" s="78">
        <f t="shared" si="1715"/>
        <v>354.55200000000002</v>
      </c>
      <c r="AP2997" s="78">
        <f t="shared" si="1710"/>
        <v>401.55700000000007</v>
      </c>
      <c r="AQ2997" s="78">
        <f t="shared" si="1711"/>
        <v>432.44600000000008</v>
      </c>
      <c r="AR2997" s="78">
        <f t="shared" si="1712"/>
        <v>590.92000000000007</v>
      </c>
      <c r="AS2997" s="78">
        <f t="shared" si="1713"/>
        <v>0</v>
      </c>
      <c r="AT2997" s="78">
        <f t="shared" si="1714"/>
        <v>0</v>
      </c>
      <c r="AU2997" s="363" t="s">
        <v>717</v>
      </c>
      <c r="AV2997" s="393"/>
      <c r="AW2997" s="395"/>
      <c r="AX2997" s="395">
        <v>1.32</v>
      </c>
      <c r="AY2997" s="395">
        <v>1.4950000000000001</v>
      </c>
      <c r="AZ2997" s="395">
        <v>1.61</v>
      </c>
      <c r="BA2997" s="395">
        <v>2.2000000000000002</v>
      </c>
      <c r="BB2997" s="395">
        <v>0</v>
      </c>
      <c r="BC2997" s="395">
        <v>0</v>
      </c>
      <c r="BD2997" s="115"/>
      <c r="BE2997" s="115"/>
      <c r="BF2997" s="115">
        <v>4</v>
      </c>
      <c r="BG2997" s="115">
        <v>18</v>
      </c>
      <c r="BH2997" s="423">
        <f t="shared" si="1691"/>
        <v>30.34</v>
      </c>
      <c r="BI2997" s="417">
        <f t="shared" si="1692"/>
        <v>121.36</v>
      </c>
      <c r="BJ2997" s="115"/>
      <c r="BK2997" s="115"/>
      <c r="BQ2997" s="74" t="str">
        <f t="shared" si="1693"/>
        <v>24118.3-(16)</v>
      </c>
      <c r="BR2997" s="120" t="str">
        <f t="shared" si="1694"/>
        <v>Flanged 30 deg Dbl Branch</v>
      </c>
      <c r="BS2997" s="120">
        <f t="shared" si="1695"/>
        <v>354.55200000000002</v>
      </c>
      <c r="BU2997" s="74" t="str">
        <f t="shared" si="1696"/>
        <v>24118.3-(14)</v>
      </c>
      <c r="BV2997" s="120" t="str">
        <f t="shared" si="1697"/>
        <v>Flanged 30 deg Dbl Branch</v>
      </c>
      <c r="BW2997" s="120">
        <f t="shared" si="1698"/>
        <v>401.55700000000007</v>
      </c>
      <c r="BY2997" s="74" t="str">
        <f t="shared" si="1699"/>
        <v>24118.3-(12)</v>
      </c>
      <c r="BZ2997" s="120" t="str">
        <f t="shared" si="1700"/>
        <v>Flanged 30 deg Dbl Branch</v>
      </c>
      <c r="CA2997" s="120">
        <f t="shared" si="1701"/>
        <v>432.44600000000008</v>
      </c>
      <c r="CC2997" s="115" t="str">
        <f t="shared" si="1702"/>
        <v>24118.3-(10)</v>
      </c>
      <c r="CD2997" s="120" t="str">
        <f t="shared" si="1703"/>
        <v>Flanged 30 deg Dbl Branch</v>
      </c>
      <c r="CE2997" s="417">
        <f t="shared" si="1704"/>
        <v>590.92000000000007</v>
      </c>
      <c r="CF2997" s="115"/>
      <c r="CG2997" s="115" t="str">
        <f t="shared" si="1705"/>
        <v xml:space="preserve"> </v>
      </c>
      <c r="CH2997" s="120" t="str">
        <f t="shared" si="1706"/>
        <v xml:space="preserve"> </v>
      </c>
      <c r="CI2997" s="417" t="str">
        <f t="shared" si="1707"/>
        <v xml:space="preserve"> </v>
      </c>
      <c r="CJ2997" s="115"/>
      <c r="CK2997" s="115" t="str">
        <f t="shared" si="1708"/>
        <v xml:space="preserve"> </v>
      </c>
      <c r="CL2997" s="120" t="str">
        <f t="shared" si="1709"/>
        <v xml:space="preserve"> </v>
      </c>
      <c r="CM2997" s="417" t="str">
        <f t="shared" si="1716"/>
        <v xml:space="preserve"> </v>
      </c>
      <c r="IS2997" s="111">
        <v>218.6</v>
      </c>
    </row>
    <row r="2998" spans="2:253" s="74" customFormat="1" ht="17.100000000000001" hidden="1" customHeight="1" x14ac:dyDescent="0.25">
      <c r="B2998" s="504">
        <f>IF('Flanged Parts'!$AS$4=1,'Flanged Parts'!J22,0)</f>
        <v>0</v>
      </c>
      <c r="C2998" s="525">
        <v>24119.3</v>
      </c>
      <c r="D2998" s="526">
        <f t="shared" si="1687"/>
        <v>24119.3</v>
      </c>
      <c r="E2998" s="504" t="s">
        <v>876</v>
      </c>
      <c r="F2998" s="508" t="str">
        <f t="shared" si="1670"/>
        <v xml:space="preserve"> </v>
      </c>
      <c r="G2998" s="509" t="s">
        <v>467</v>
      </c>
      <c r="H2998" s="504" t="str">
        <f>IF('Flanged Parts'!$BB$6=1,"CS",IF('Flanged Parts'!$BB$6=2,"Glv",0))</f>
        <v>Glv</v>
      </c>
      <c r="I2998" s="1035" t="s">
        <v>59</v>
      </c>
      <c r="J2998" s="1036"/>
      <c r="K2998" s="516" t="s">
        <v>881</v>
      </c>
      <c r="L2998" s="535">
        <v>18</v>
      </c>
      <c r="M2998" s="532" t="s">
        <v>1700</v>
      </c>
      <c r="N2998" s="514">
        <f t="shared" si="1688"/>
        <v>416.34</v>
      </c>
      <c r="O2998" s="514">
        <f t="shared" si="1689"/>
        <v>0</v>
      </c>
      <c r="P2998" s="680">
        <f>'KB Duct Parts'!$AE$3</f>
        <v>0</v>
      </c>
      <c r="Q2998" s="681">
        <f t="shared" si="1681"/>
        <v>0</v>
      </c>
      <c r="R2998" s="682">
        <f t="shared" si="1682"/>
        <v>0</v>
      </c>
      <c r="S2998" s="716">
        <f t="shared" si="1690"/>
        <v>0.2</v>
      </c>
      <c r="T2998" s="679">
        <f t="shared" si="1683"/>
        <v>0</v>
      </c>
      <c r="U2998" s="679">
        <f t="shared" si="1684"/>
        <v>0</v>
      </c>
      <c r="Y2998" s="120"/>
      <c r="AD2998" s="81"/>
      <c r="AF2998" s="370">
        <v>18</v>
      </c>
      <c r="AG2998" s="374">
        <v>16</v>
      </c>
      <c r="AH2998" s="378">
        <v>14</v>
      </c>
      <c r="AI2998" s="381">
        <v>12</v>
      </c>
      <c r="AJ2998" s="386">
        <v>10</v>
      </c>
      <c r="AK2998" s="391"/>
      <c r="AL2998" s="386"/>
      <c r="AM2998" s="363">
        <f t="shared" si="1669"/>
        <v>1</v>
      </c>
      <c r="AN2998" s="578">
        <v>293.7</v>
      </c>
      <c r="AO2998" s="78">
        <f t="shared" si="1715"/>
        <v>387.68400000000003</v>
      </c>
      <c r="AP2998" s="78">
        <f t="shared" si="1710"/>
        <v>439.08150000000001</v>
      </c>
      <c r="AQ2998" s="78">
        <f t="shared" si="1711"/>
        <v>472.85700000000003</v>
      </c>
      <c r="AR2998" s="78">
        <f t="shared" si="1712"/>
        <v>646.14</v>
      </c>
      <c r="AS2998" s="78">
        <f t="shared" si="1713"/>
        <v>0</v>
      </c>
      <c r="AT2998" s="78">
        <f t="shared" si="1714"/>
        <v>0</v>
      </c>
      <c r="AU2998" s="363" t="s">
        <v>717</v>
      </c>
      <c r="AV2998" s="393"/>
      <c r="AW2998" s="395"/>
      <c r="AX2998" s="395">
        <v>1.32</v>
      </c>
      <c r="AY2998" s="395">
        <v>1.4950000000000001</v>
      </c>
      <c r="AZ2998" s="395">
        <v>1.61</v>
      </c>
      <c r="BA2998" s="395">
        <v>2.2000000000000002</v>
      </c>
      <c r="BB2998" s="395">
        <v>0</v>
      </c>
      <c r="BC2998" s="395">
        <v>0</v>
      </c>
      <c r="BD2998" s="115"/>
      <c r="BE2998" s="115"/>
      <c r="BF2998" s="115">
        <v>4</v>
      </c>
      <c r="BG2998" s="115">
        <v>19</v>
      </c>
      <c r="BH2998" s="423">
        <f t="shared" si="1691"/>
        <v>30.66</v>
      </c>
      <c r="BI2998" s="417">
        <f t="shared" si="1692"/>
        <v>122.64</v>
      </c>
      <c r="BJ2998" s="115"/>
      <c r="BK2998" s="115"/>
      <c r="BQ2998" s="74" t="str">
        <f t="shared" si="1693"/>
        <v>24119.3-(16)</v>
      </c>
      <c r="BR2998" s="120" t="str">
        <f t="shared" si="1694"/>
        <v>Flanged 30 deg Dbl Branch</v>
      </c>
      <c r="BS2998" s="120">
        <f t="shared" si="1695"/>
        <v>387.68400000000003</v>
      </c>
      <c r="BU2998" s="74" t="str">
        <f t="shared" si="1696"/>
        <v>24119.3-(14)</v>
      </c>
      <c r="BV2998" s="120" t="str">
        <f t="shared" si="1697"/>
        <v>Flanged 30 deg Dbl Branch</v>
      </c>
      <c r="BW2998" s="120">
        <f t="shared" si="1698"/>
        <v>439.08150000000001</v>
      </c>
      <c r="BY2998" s="74" t="str">
        <f t="shared" si="1699"/>
        <v>24119.3-(12)</v>
      </c>
      <c r="BZ2998" s="120" t="str">
        <f t="shared" si="1700"/>
        <v>Flanged 30 deg Dbl Branch</v>
      </c>
      <c r="CA2998" s="120">
        <f t="shared" si="1701"/>
        <v>472.85700000000003</v>
      </c>
      <c r="CC2998" s="115" t="str">
        <f t="shared" si="1702"/>
        <v>24119.3-(10)</v>
      </c>
      <c r="CD2998" s="120" t="str">
        <f t="shared" si="1703"/>
        <v>Flanged 30 deg Dbl Branch</v>
      </c>
      <c r="CE2998" s="417">
        <f t="shared" si="1704"/>
        <v>646.14</v>
      </c>
      <c r="CF2998" s="115"/>
      <c r="CG2998" s="115" t="str">
        <f t="shared" si="1705"/>
        <v xml:space="preserve"> </v>
      </c>
      <c r="CH2998" s="120" t="str">
        <f t="shared" si="1706"/>
        <v xml:space="preserve"> </v>
      </c>
      <c r="CI2998" s="417" t="str">
        <f t="shared" si="1707"/>
        <v xml:space="preserve"> </v>
      </c>
      <c r="CJ2998" s="115"/>
      <c r="CK2998" s="115" t="str">
        <f t="shared" si="1708"/>
        <v xml:space="preserve"> </v>
      </c>
      <c r="CL2998" s="120" t="str">
        <f t="shared" si="1709"/>
        <v xml:space="preserve"> </v>
      </c>
      <c r="CM2998" s="417" t="str">
        <f t="shared" si="1716"/>
        <v xml:space="preserve"> </v>
      </c>
      <c r="IS2998" s="111">
        <v>235.5</v>
      </c>
    </row>
    <row r="2999" spans="2:253" s="74" customFormat="1" ht="17.100000000000001" hidden="1" customHeight="1" x14ac:dyDescent="0.25">
      <c r="B2999" s="504">
        <f>IF('Flanged Parts'!$AS$4=1,'Flanged Parts'!J23,0)</f>
        <v>0</v>
      </c>
      <c r="C2999" s="525">
        <v>24120.3</v>
      </c>
      <c r="D2999" s="526">
        <f t="shared" si="1687"/>
        <v>24120.3</v>
      </c>
      <c r="E2999" s="504" t="s">
        <v>877</v>
      </c>
      <c r="F2999" s="508" t="str">
        <f t="shared" si="1670"/>
        <v xml:space="preserve"> </v>
      </c>
      <c r="G2999" s="509" t="s">
        <v>467</v>
      </c>
      <c r="H2999" s="504" t="str">
        <f>IF('Flanged Parts'!$BB$6=1,"CS",IF('Flanged Parts'!$BB$6=2,"Glv",0))</f>
        <v>Glv</v>
      </c>
      <c r="I2999" s="1035" t="s">
        <v>59</v>
      </c>
      <c r="J2999" s="1036"/>
      <c r="K2999" s="516" t="s">
        <v>881</v>
      </c>
      <c r="L2999" s="535">
        <v>18</v>
      </c>
      <c r="M2999" s="532" t="s">
        <v>1700</v>
      </c>
      <c r="N2999" s="514">
        <f t="shared" si="1688"/>
        <v>453.22</v>
      </c>
      <c r="O2999" s="514">
        <f t="shared" si="1689"/>
        <v>0</v>
      </c>
      <c r="P2999" s="680">
        <f>'KB Duct Parts'!$AE$3</f>
        <v>0</v>
      </c>
      <c r="Q2999" s="681">
        <f t="shared" si="1681"/>
        <v>0</v>
      </c>
      <c r="R2999" s="682">
        <f t="shared" si="1682"/>
        <v>0</v>
      </c>
      <c r="S2999" s="716">
        <f t="shared" si="1690"/>
        <v>0.2</v>
      </c>
      <c r="T2999" s="679">
        <f t="shared" si="1683"/>
        <v>0</v>
      </c>
      <c r="U2999" s="679">
        <f t="shared" si="1684"/>
        <v>0</v>
      </c>
      <c r="Y2999" s="120"/>
      <c r="AD2999" s="81"/>
      <c r="AF2999" s="370">
        <v>18</v>
      </c>
      <c r="AG2999" s="374">
        <v>16</v>
      </c>
      <c r="AH2999" s="378">
        <v>14</v>
      </c>
      <c r="AI2999" s="381">
        <v>12</v>
      </c>
      <c r="AJ2999" s="386">
        <v>10</v>
      </c>
      <c r="AK2999" s="391"/>
      <c r="AL2999" s="386"/>
      <c r="AM2999" s="363">
        <f t="shared" si="1669"/>
        <v>1</v>
      </c>
      <c r="AN2999" s="578">
        <v>319.10000000000002</v>
      </c>
      <c r="AO2999" s="78">
        <f t="shared" si="1715"/>
        <v>421.21200000000005</v>
      </c>
      <c r="AP2999" s="78">
        <f t="shared" si="1710"/>
        <v>477.05450000000008</v>
      </c>
      <c r="AQ2999" s="78">
        <f t="shared" si="1711"/>
        <v>513.75100000000009</v>
      </c>
      <c r="AR2999" s="78">
        <f t="shared" si="1712"/>
        <v>702.0200000000001</v>
      </c>
      <c r="AS2999" s="78">
        <f t="shared" si="1713"/>
        <v>0</v>
      </c>
      <c r="AT2999" s="78">
        <f t="shared" si="1714"/>
        <v>0</v>
      </c>
      <c r="AU2999" s="363" t="s">
        <v>717</v>
      </c>
      <c r="AV2999" s="393"/>
      <c r="AW2999" s="395"/>
      <c r="AX2999" s="395">
        <v>1.32</v>
      </c>
      <c r="AY2999" s="395">
        <v>1.4950000000000001</v>
      </c>
      <c r="AZ2999" s="395">
        <v>1.61</v>
      </c>
      <c r="BA2999" s="395">
        <v>2.2000000000000002</v>
      </c>
      <c r="BB2999" s="395">
        <v>0</v>
      </c>
      <c r="BC2999" s="395">
        <v>0</v>
      </c>
      <c r="BD2999" s="115"/>
      <c r="BE2999" s="115"/>
      <c r="BF2999" s="115">
        <v>4</v>
      </c>
      <c r="BG2999" s="115">
        <v>20</v>
      </c>
      <c r="BH2999" s="423">
        <f t="shared" si="1691"/>
        <v>33.53</v>
      </c>
      <c r="BI2999" s="417">
        <f t="shared" si="1692"/>
        <v>134.12</v>
      </c>
      <c r="BJ2999" s="115"/>
      <c r="BK2999" s="115"/>
      <c r="BQ2999" s="74" t="str">
        <f t="shared" si="1693"/>
        <v>24120.3-(16)</v>
      </c>
      <c r="BR2999" s="120" t="str">
        <f t="shared" si="1694"/>
        <v>Flanged 30 deg Dbl Branch</v>
      </c>
      <c r="BS2999" s="120">
        <f t="shared" si="1695"/>
        <v>421.21200000000005</v>
      </c>
      <c r="BU2999" s="74" t="str">
        <f t="shared" si="1696"/>
        <v>24120.3-(14)</v>
      </c>
      <c r="BV2999" s="120" t="str">
        <f t="shared" si="1697"/>
        <v>Flanged 30 deg Dbl Branch</v>
      </c>
      <c r="BW2999" s="120">
        <f t="shared" si="1698"/>
        <v>477.05450000000008</v>
      </c>
      <c r="BY2999" s="74" t="str">
        <f t="shared" si="1699"/>
        <v>24120.3-(12)</v>
      </c>
      <c r="BZ2999" s="120" t="str">
        <f t="shared" si="1700"/>
        <v>Flanged 30 deg Dbl Branch</v>
      </c>
      <c r="CA2999" s="120">
        <f t="shared" si="1701"/>
        <v>513.75100000000009</v>
      </c>
      <c r="CC2999" s="115" t="str">
        <f t="shared" si="1702"/>
        <v>24120.3-(10)</v>
      </c>
      <c r="CD2999" s="120" t="str">
        <f t="shared" si="1703"/>
        <v>Flanged 30 deg Dbl Branch</v>
      </c>
      <c r="CE2999" s="417">
        <f t="shared" si="1704"/>
        <v>702.0200000000001</v>
      </c>
      <c r="CF2999" s="115"/>
      <c r="CG2999" s="115" t="str">
        <f t="shared" si="1705"/>
        <v xml:space="preserve"> </v>
      </c>
      <c r="CH2999" s="120" t="str">
        <f t="shared" si="1706"/>
        <v xml:space="preserve"> </v>
      </c>
      <c r="CI2999" s="417" t="str">
        <f t="shared" si="1707"/>
        <v xml:space="preserve"> </v>
      </c>
      <c r="CJ2999" s="115"/>
      <c r="CK2999" s="115" t="str">
        <f t="shared" si="1708"/>
        <v xml:space="preserve"> </v>
      </c>
      <c r="CL2999" s="120" t="str">
        <f t="shared" si="1709"/>
        <v xml:space="preserve"> </v>
      </c>
      <c r="CM2999" s="417" t="str">
        <f t="shared" si="1716"/>
        <v xml:space="preserve"> </v>
      </c>
      <c r="IS2999" s="111">
        <v>253</v>
      </c>
    </row>
    <row r="3000" spans="2:253" s="74" customFormat="1" ht="17.100000000000001" hidden="1" customHeight="1" x14ac:dyDescent="0.25">
      <c r="B3000" s="504">
        <f>IF('Flanged Parts'!$AS$4=1,'Flanged Parts'!J24,0)</f>
        <v>0</v>
      </c>
      <c r="C3000" s="525">
        <v>24122.3</v>
      </c>
      <c r="D3000" s="526">
        <f t="shared" si="1687"/>
        <v>24122.3</v>
      </c>
      <c r="E3000" s="504" t="s">
        <v>878</v>
      </c>
      <c r="F3000" s="508" t="str">
        <f t="shared" si="1670"/>
        <v xml:space="preserve"> </v>
      </c>
      <c r="G3000" s="509" t="s">
        <v>467</v>
      </c>
      <c r="H3000" s="504" t="str">
        <f>IF('Flanged Parts'!$BB$6=1,"CS",IF('Flanged Parts'!$BB$6=2,"Glv",0))</f>
        <v>Glv</v>
      </c>
      <c r="I3000" s="1035" t="s">
        <v>59</v>
      </c>
      <c r="J3000" s="1036"/>
      <c r="K3000" s="516" t="s">
        <v>881</v>
      </c>
      <c r="L3000" s="535">
        <v>18</v>
      </c>
      <c r="M3000" s="532" t="s">
        <v>1700</v>
      </c>
      <c r="N3000" s="514">
        <f t="shared" si="1688"/>
        <v>521.44000000000005</v>
      </c>
      <c r="O3000" s="514">
        <f t="shared" si="1689"/>
        <v>0</v>
      </c>
      <c r="P3000" s="680">
        <f>'KB Duct Parts'!$AE$3</f>
        <v>0</v>
      </c>
      <c r="Q3000" s="681">
        <f t="shared" si="1681"/>
        <v>0</v>
      </c>
      <c r="R3000" s="682">
        <f t="shared" si="1682"/>
        <v>0</v>
      </c>
      <c r="S3000" s="716">
        <f t="shared" si="1690"/>
        <v>0.2</v>
      </c>
      <c r="T3000" s="679">
        <f t="shared" si="1683"/>
        <v>0</v>
      </c>
      <c r="U3000" s="679">
        <f t="shared" si="1684"/>
        <v>0</v>
      </c>
      <c r="Y3000" s="120"/>
      <c r="AD3000" s="81"/>
      <c r="AF3000" s="370">
        <v>18</v>
      </c>
      <c r="AG3000" s="374">
        <v>16</v>
      </c>
      <c r="AH3000" s="378">
        <v>14</v>
      </c>
      <c r="AI3000" s="381">
        <v>12</v>
      </c>
      <c r="AJ3000" s="386">
        <v>10</v>
      </c>
      <c r="AK3000" s="391"/>
      <c r="AL3000" s="386"/>
      <c r="AM3000" s="363">
        <f t="shared" si="1669"/>
        <v>1</v>
      </c>
      <c r="AN3000" s="578">
        <v>366.8</v>
      </c>
      <c r="AO3000" s="78">
        <f t="shared" si="1715"/>
        <v>484.17600000000004</v>
      </c>
      <c r="AP3000" s="78">
        <f t="shared" si="1710"/>
        <v>524.524</v>
      </c>
      <c r="AQ3000" s="78">
        <f t="shared" si="1711"/>
        <v>564.87200000000007</v>
      </c>
      <c r="AR3000" s="78">
        <f t="shared" si="1712"/>
        <v>806.96</v>
      </c>
      <c r="AS3000" s="78">
        <f t="shared" si="1713"/>
        <v>0</v>
      </c>
      <c r="AT3000" s="78">
        <f t="shared" si="1714"/>
        <v>0</v>
      </c>
      <c r="AU3000" s="363" t="s">
        <v>717</v>
      </c>
      <c r="AV3000" s="393"/>
      <c r="AW3000" s="395"/>
      <c r="AX3000" s="395">
        <v>1.32</v>
      </c>
      <c r="AY3000" s="395">
        <v>1.43</v>
      </c>
      <c r="AZ3000" s="395">
        <v>1.54</v>
      </c>
      <c r="BA3000" s="395">
        <v>2.2000000000000002</v>
      </c>
      <c r="BB3000" s="395">
        <v>0</v>
      </c>
      <c r="BC3000" s="395">
        <v>0</v>
      </c>
      <c r="BD3000" s="115"/>
      <c r="BE3000" s="115"/>
      <c r="BF3000" s="115">
        <v>4</v>
      </c>
      <c r="BG3000" s="115">
        <v>22</v>
      </c>
      <c r="BH3000" s="423">
        <f t="shared" si="1691"/>
        <v>38.659999999999997</v>
      </c>
      <c r="BI3000" s="417">
        <f t="shared" si="1692"/>
        <v>154.63999999999999</v>
      </c>
      <c r="BJ3000" s="115"/>
      <c r="BK3000" s="115"/>
      <c r="BQ3000" s="74" t="str">
        <f t="shared" si="1693"/>
        <v>24122.3-(16)</v>
      </c>
      <c r="BR3000" s="120" t="str">
        <f t="shared" si="1694"/>
        <v>Flanged 30 deg Dbl Branch</v>
      </c>
      <c r="BS3000" s="120">
        <f t="shared" si="1695"/>
        <v>484.17600000000004</v>
      </c>
      <c r="BU3000" s="74" t="str">
        <f t="shared" si="1696"/>
        <v>24122.3-(14)</v>
      </c>
      <c r="BV3000" s="120" t="str">
        <f t="shared" si="1697"/>
        <v>Flanged 30 deg Dbl Branch</v>
      </c>
      <c r="BW3000" s="120">
        <f t="shared" si="1698"/>
        <v>524.524</v>
      </c>
      <c r="BY3000" s="74" t="str">
        <f t="shared" si="1699"/>
        <v>24122.3-(12)</v>
      </c>
      <c r="BZ3000" s="120" t="str">
        <f t="shared" si="1700"/>
        <v>Flanged 30 deg Dbl Branch</v>
      </c>
      <c r="CA3000" s="120">
        <f t="shared" si="1701"/>
        <v>564.87200000000007</v>
      </c>
      <c r="CC3000" s="115" t="str">
        <f t="shared" si="1702"/>
        <v>24122.3-(10)</v>
      </c>
      <c r="CD3000" s="120" t="str">
        <f t="shared" si="1703"/>
        <v>Flanged 30 deg Dbl Branch</v>
      </c>
      <c r="CE3000" s="417">
        <f t="shared" si="1704"/>
        <v>806.96</v>
      </c>
      <c r="CF3000" s="115"/>
      <c r="CG3000" s="115" t="str">
        <f t="shared" si="1705"/>
        <v xml:space="preserve"> </v>
      </c>
      <c r="CH3000" s="120" t="str">
        <f t="shared" si="1706"/>
        <v xml:space="preserve"> </v>
      </c>
      <c r="CI3000" s="417" t="str">
        <f t="shared" si="1707"/>
        <v xml:space="preserve"> </v>
      </c>
      <c r="CJ3000" s="115"/>
      <c r="CK3000" s="115" t="str">
        <f t="shared" si="1708"/>
        <v xml:space="preserve"> </v>
      </c>
      <c r="CL3000" s="120" t="str">
        <f t="shared" si="1709"/>
        <v xml:space="preserve"> </v>
      </c>
      <c r="CM3000" s="417" t="str">
        <f t="shared" si="1716"/>
        <v xml:space="preserve"> </v>
      </c>
      <c r="IS3000" s="111">
        <v>284.89999999999998</v>
      </c>
    </row>
    <row r="3001" spans="2:253" s="74" customFormat="1" ht="17.100000000000001" hidden="1" customHeight="1" x14ac:dyDescent="0.25">
      <c r="B3001" s="504">
        <f>IF('Flanged Parts'!$AS$4=1,'Flanged Parts'!J25,0)</f>
        <v>0</v>
      </c>
      <c r="C3001" s="525">
        <v>24124.3</v>
      </c>
      <c r="D3001" s="526">
        <f t="shared" si="1687"/>
        <v>24124.3</v>
      </c>
      <c r="E3001" s="504" t="s">
        <v>1338</v>
      </c>
      <c r="F3001" s="508" t="str">
        <f t="shared" si="1670"/>
        <v xml:space="preserve"> </v>
      </c>
      <c r="G3001" s="509" t="s">
        <v>467</v>
      </c>
      <c r="H3001" s="504" t="str">
        <f>IF('Flanged Parts'!$BB$6=1,"CS",IF('Flanged Parts'!$BB$6=2,"Glv",0))</f>
        <v>Glv</v>
      </c>
      <c r="I3001" s="1035" t="s">
        <v>59</v>
      </c>
      <c r="J3001" s="1036"/>
      <c r="K3001" s="516" t="s">
        <v>881</v>
      </c>
      <c r="L3001" s="535">
        <v>18</v>
      </c>
      <c r="M3001" s="532" t="s">
        <v>1700</v>
      </c>
      <c r="N3001" s="514">
        <f t="shared" si="1688"/>
        <v>564.05999999999995</v>
      </c>
      <c r="O3001" s="514">
        <f t="shared" si="1689"/>
        <v>0</v>
      </c>
      <c r="P3001" s="680">
        <f>'KB Duct Parts'!$AE$3</f>
        <v>0</v>
      </c>
      <c r="Q3001" s="681">
        <f t="shared" si="1681"/>
        <v>0</v>
      </c>
      <c r="R3001" s="682">
        <f t="shared" si="1682"/>
        <v>0</v>
      </c>
      <c r="S3001" s="716">
        <f t="shared" si="1690"/>
        <v>0.2</v>
      </c>
      <c r="T3001" s="679">
        <f t="shared" si="1683"/>
        <v>0</v>
      </c>
      <c r="U3001" s="679">
        <f t="shared" si="1684"/>
        <v>0</v>
      </c>
      <c r="Y3001" s="120"/>
      <c r="AD3001" s="81"/>
      <c r="AF3001" s="370">
        <v>18</v>
      </c>
      <c r="AG3001" s="374">
        <v>16</v>
      </c>
      <c r="AH3001" s="378">
        <v>14</v>
      </c>
      <c r="AI3001" s="381">
        <v>12</v>
      </c>
      <c r="AJ3001" s="386">
        <v>10</v>
      </c>
      <c r="AK3001" s="391"/>
      <c r="AL3001" s="386"/>
      <c r="AM3001" s="363">
        <f t="shared" si="1669"/>
        <v>1</v>
      </c>
      <c r="AN3001" s="578">
        <v>400.9</v>
      </c>
      <c r="AO3001" s="78">
        <f t="shared" si="1715"/>
        <v>529.18799999999999</v>
      </c>
      <c r="AP3001" s="78">
        <f t="shared" si="1710"/>
        <v>573.28699999999992</v>
      </c>
      <c r="AQ3001" s="78">
        <f t="shared" si="1711"/>
        <v>645.44899999999996</v>
      </c>
      <c r="AR3001" s="78">
        <f t="shared" si="1712"/>
        <v>881.98</v>
      </c>
      <c r="AS3001" s="78">
        <f t="shared" si="1713"/>
        <v>0</v>
      </c>
      <c r="AT3001" s="78">
        <f t="shared" si="1714"/>
        <v>0</v>
      </c>
      <c r="AU3001" s="363" t="s">
        <v>717</v>
      </c>
      <c r="AV3001" s="393"/>
      <c r="AW3001" s="395"/>
      <c r="AX3001" s="395">
        <v>1.32</v>
      </c>
      <c r="AY3001" s="395">
        <v>1.43</v>
      </c>
      <c r="AZ3001" s="395">
        <v>1.61</v>
      </c>
      <c r="BA3001" s="395">
        <v>2.2000000000000002</v>
      </c>
      <c r="BB3001" s="395">
        <v>0</v>
      </c>
      <c r="BC3001" s="395">
        <v>0</v>
      </c>
      <c r="BD3001" s="115"/>
      <c r="BE3001" s="115"/>
      <c r="BF3001" s="115">
        <v>4</v>
      </c>
      <c r="BG3001" s="115">
        <v>24</v>
      </c>
      <c r="BH3001" s="423">
        <f t="shared" si="1691"/>
        <v>40.79</v>
      </c>
      <c r="BI3001" s="417">
        <f t="shared" si="1692"/>
        <v>163.16</v>
      </c>
      <c r="BJ3001" s="115"/>
      <c r="BK3001" s="115"/>
      <c r="BQ3001" s="74" t="str">
        <f t="shared" si="1693"/>
        <v>24124.3-(16)</v>
      </c>
      <c r="BR3001" s="120" t="str">
        <f t="shared" si="1694"/>
        <v>Flanged 30 deg Dbl Branch</v>
      </c>
      <c r="BS3001" s="120">
        <f t="shared" si="1695"/>
        <v>529.18799999999999</v>
      </c>
      <c r="BU3001" s="74" t="str">
        <f t="shared" si="1696"/>
        <v>24124.3-(14)</v>
      </c>
      <c r="BV3001" s="120" t="str">
        <f t="shared" si="1697"/>
        <v>Flanged 30 deg Dbl Branch</v>
      </c>
      <c r="BW3001" s="120">
        <f t="shared" si="1698"/>
        <v>573.28699999999992</v>
      </c>
      <c r="BY3001" s="74" t="str">
        <f t="shared" si="1699"/>
        <v>24124.3-(12)</v>
      </c>
      <c r="BZ3001" s="120" t="str">
        <f t="shared" si="1700"/>
        <v>Flanged 30 deg Dbl Branch</v>
      </c>
      <c r="CA3001" s="120">
        <f t="shared" si="1701"/>
        <v>645.44899999999996</v>
      </c>
      <c r="CC3001" s="115" t="str">
        <f t="shared" si="1702"/>
        <v>24124.3-(10)</v>
      </c>
      <c r="CD3001" s="120" t="str">
        <f t="shared" si="1703"/>
        <v>Flanged 30 deg Dbl Branch</v>
      </c>
      <c r="CE3001" s="417">
        <f t="shared" si="1704"/>
        <v>881.98</v>
      </c>
      <c r="CF3001" s="115"/>
      <c r="CG3001" s="115" t="str">
        <f t="shared" si="1705"/>
        <v xml:space="preserve"> </v>
      </c>
      <c r="CH3001" s="120" t="str">
        <f t="shared" si="1706"/>
        <v xml:space="preserve"> </v>
      </c>
      <c r="CI3001" s="417" t="str">
        <f t="shared" si="1707"/>
        <v xml:space="preserve"> </v>
      </c>
      <c r="CJ3001" s="115"/>
      <c r="CK3001" s="115" t="str">
        <f t="shared" si="1708"/>
        <v xml:space="preserve"> </v>
      </c>
      <c r="CL3001" s="120" t="str">
        <f t="shared" si="1709"/>
        <v xml:space="preserve"> </v>
      </c>
      <c r="CM3001" s="417" t="str">
        <f t="shared" si="1716"/>
        <v xml:space="preserve"> </v>
      </c>
      <c r="IS3001" s="111">
        <v>306.89999999999998</v>
      </c>
    </row>
    <row r="3002" spans="2:253" s="74" customFormat="1" ht="17.100000000000001" hidden="1" customHeight="1" x14ac:dyDescent="0.25">
      <c r="B3002" s="504">
        <f>IF('Flanged Parts'!$AS$4=1,'Flanged Parts'!J26,0)</f>
        <v>0</v>
      </c>
      <c r="C3002" s="525">
        <v>24126.3</v>
      </c>
      <c r="D3002" s="526">
        <f t="shared" si="1687"/>
        <v>24126.3</v>
      </c>
      <c r="E3002" s="504" t="s">
        <v>1339</v>
      </c>
      <c r="F3002" s="508" t="str">
        <f t="shared" si="1670"/>
        <v xml:space="preserve"> </v>
      </c>
      <c r="G3002" s="509" t="s">
        <v>467</v>
      </c>
      <c r="H3002" s="504" t="str">
        <f>IF('Flanged Parts'!$BB$6=1,"CS",IF('Flanged Parts'!$BB$6=2,"Glv",0))</f>
        <v>Glv</v>
      </c>
      <c r="I3002" s="1035" t="s">
        <v>59</v>
      </c>
      <c r="J3002" s="1036"/>
      <c r="K3002" s="516" t="s">
        <v>881</v>
      </c>
      <c r="L3002" s="535">
        <v>16</v>
      </c>
      <c r="M3002" s="532" t="s">
        <v>1700</v>
      </c>
      <c r="N3002" s="514">
        <f t="shared" si="1688"/>
        <v>884.6400000000001</v>
      </c>
      <c r="O3002" s="514">
        <f t="shared" si="1689"/>
        <v>0</v>
      </c>
      <c r="P3002" s="680">
        <f>'KB Duct Parts'!$AE$3</f>
        <v>0</v>
      </c>
      <c r="Q3002" s="681">
        <f t="shared" si="1681"/>
        <v>0</v>
      </c>
      <c r="R3002" s="682">
        <f t="shared" si="1682"/>
        <v>0</v>
      </c>
      <c r="S3002" s="716">
        <f t="shared" si="1690"/>
        <v>0.2</v>
      </c>
      <c r="T3002" s="679">
        <f t="shared" si="1683"/>
        <v>0</v>
      </c>
      <c r="U3002" s="679">
        <f t="shared" si="1684"/>
        <v>0</v>
      </c>
      <c r="Y3002" s="120"/>
      <c r="AD3002" s="81"/>
      <c r="AF3002" s="370">
        <v>16</v>
      </c>
      <c r="AG3002" s="374">
        <v>14</v>
      </c>
      <c r="AH3002" s="378">
        <v>12</v>
      </c>
      <c r="AI3002" s="381">
        <v>10</v>
      </c>
      <c r="AJ3002" s="386"/>
      <c r="AK3002" s="391"/>
      <c r="AL3002" s="386"/>
      <c r="AM3002" s="363">
        <f t="shared" si="1669"/>
        <v>1</v>
      </c>
      <c r="AN3002" s="578">
        <v>639.20000000000005</v>
      </c>
      <c r="AO3002" s="78">
        <f t="shared" si="1715"/>
        <v>752.77084282460146</v>
      </c>
      <c r="AP3002" s="78">
        <f t="shared" si="1710"/>
        <v>882.096</v>
      </c>
      <c r="AQ3002" s="78">
        <f t="shared" si="1711"/>
        <v>1009.9360000000001</v>
      </c>
      <c r="AR3002" s="78">
        <f t="shared" si="1712"/>
        <v>0</v>
      </c>
      <c r="AS3002" s="78">
        <f t="shared" si="1713"/>
        <v>0</v>
      </c>
      <c r="AT3002" s="78">
        <f t="shared" si="1714"/>
        <v>0</v>
      </c>
      <c r="AU3002" s="363" t="s">
        <v>717</v>
      </c>
      <c r="AV3002" s="393"/>
      <c r="AW3002" s="395"/>
      <c r="AX3002" s="395">
        <v>1.1776765375854215</v>
      </c>
      <c r="AY3002" s="395">
        <v>1.38</v>
      </c>
      <c r="AZ3002" s="395">
        <v>1.58</v>
      </c>
      <c r="BA3002" s="395">
        <v>0</v>
      </c>
      <c r="BB3002" s="395">
        <v>0</v>
      </c>
      <c r="BC3002" s="395">
        <v>0</v>
      </c>
      <c r="BD3002" s="115"/>
      <c r="BE3002" s="115"/>
      <c r="BF3002" s="115">
        <v>4</v>
      </c>
      <c r="BG3002" s="115">
        <v>26</v>
      </c>
      <c r="BH3002" s="423">
        <f t="shared" si="1691"/>
        <v>61.36</v>
      </c>
      <c r="BI3002" s="417">
        <f t="shared" si="1692"/>
        <v>245.44</v>
      </c>
      <c r="BJ3002" s="115"/>
      <c r="BK3002" s="115"/>
      <c r="BQ3002" s="74" t="str">
        <f t="shared" si="1693"/>
        <v>24126.3-(14)</v>
      </c>
      <c r="BR3002" s="120" t="str">
        <f t="shared" si="1694"/>
        <v>Flanged 30 deg Dbl Branch</v>
      </c>
      <c r="BS3002" s="120">
        <f t="shared" si="1695"/>
        <v>752.77084282460146</v>
      </c>
      <c r="BU3002" s="74" t="str">
        <f t="shared" si="1696"/>
        <v>24126.3-(12)</v>
      </c>
      <c r="BV3002" s="120" t="str">
        <f t="shared" si="1697"/>
        <v>Flanged 30 deg Dbl Branch</v>
      </c>
      <c r="BW3002" s="120">
        <f t="shared" si="1698"/>
        <v>882.096</v>
      </c>
      <c r="BY3002" s="74" t="str">
        <f t="shared" si="1699"/>
        <v>24126.3-(10)</v>
      </c>
      <c r="BZ3002" s="120" t="str">
        <f t="shared" si="1700"/>
        <v>Flanged 30 deg Dbl Branch</v>
      </c>
      <c r="CA3002" s="120">
        <f t="shared" si="1701"/>
        <v>1009.9360000000001</v>
      </c>
      <c r="CC3002" s="115" t="str">
        <f t="shared" si="1702"/>
        <v xml:space="preserve"> </v>
      </c>
      <c r="CD3002" s="120" t="str">
        <f t="shared" si="1703"/>
        <v xml:space="preserve"> </v>
      </c>
      <c r="CE3002" s="417" t="str">
        <f t="shared" si="1704"/>
        <v xml:space="preserve"> </v>
      </c>
      <c r="CF3002" s="115"/>
      <c r="CG3002" s="115" t="str">
        <f t="shared" si="1705"/>
        <v xml:space="preserve"> </v>
      </c>
      <c r="CH3002" s="120" t="str">
        <f t="shared" si="1706"/>
        <v xml:space="preserve"> </v>
      </c>
      <c r="CI3002" s="417" t="str">
        <f t="shared" si="1707"/>
        <v xml:space="preserve"> </v>
      </c>
      <c r="CJ3002" s="115"/>
      <c r="CK3002" s="115" t="str">
        <f t="shared" si="1708"/>
        <v xml:space="preserve"> </v>
      </c>
      <c r="CL3002" s="120" t="str">
        <f t="shared" si="1709"/>
        <v xml:space="preserve"> </v>
      </c>
      <c r="CM3002" s="417" t="str">
        <f t="shared" si="1716"/>
        <v xml:space="preserve"> </v>
      </c>
      <c r="IS3002" s="111">
        <v>332.5</v>
      </c>
    </row>
    <row r="3003" spans="2:253" s="74" customFormat="1" ht="17.100000000000001" hidden="1" customHeight="1" x14ac:dyDescent="0.25">
      <c r="B3003" s="504">
        <f>IF('Flanged Parts'!$AS$4=1,'Flanged Parts'!J27,0)</f>
        <v>0</v>
      </c>
      <c r="C3003" s="525">
        <v>24128.3</v>
      </c>
      <c r="D3003" s="526">
        <f t="shared" si="1687"/>
        <v>24128.3</v>
      </c>
      <c r="E3003" s="504" t="s">
        <v>1340</v>
      </c>
      <c r="F3003" s="508" t="str">
        <f t="shared" si="1670"/>
        <v xml:space="preserve"> </v>
      </c>
      <c r="G3003" s="509" t="s">
        <v>467</v>
      </c>
      <c r="H3003" s="504" t="str">
        <f>IF('Flanged Parts'!$BB$6=1,"CS",IF('Flanged Parts'!$BB$6=2,"Glv",0))</f>
        <v>Glv</v>
      </c>
      <c r="I3003" s="1035" t="s">
        <v>59</v>
      </c>
      <c r="J3003" s="1036"/>
      <c r="K3003" s="516" t="s">
        <v>881</v>
      </c>
      <c r="L3003" s="535">
        <v>16</v>
      </c>
      <c r="M3003" s="532" t="s">
        <v>1700</v>
      </c>
      <c r="N3003" s="514">
        <f t="shared" si="1688"/>
        <v>930.24</v>
      </c>
      <c r="O3003" s="514">
        <f t="shared" si="1689"/>
        <v>0</v>
      </c>
      <c r="P3003" s="680">
        <f>'KB Duct Parts'!$AE$3</f>
        <v>0</v>
      </c>
      <c r="Q3003" s="681">
        <f t="shared" si="1681"/>
        <v>0</v>
      </c>
      <c r="R3003" s="682">
        <f t="shared" si="1682"/>
        <v>0</v>
      </c>
      <c r="S3003" s="716">
        <f t="shared" si="1690"/>
        <v>0.2</v>
      </c>
      <c r="T3003" s="679">
        <f t="shared" si="1683"/>
        <v>0</v>
      </c>
      <c r="U3003" s="679">
        <f t="shared" si="1684"/>
        <v>0</v>
      </c>
      <c r="Y3003" s="120"/>
      <c r="AD3003" s="81"/>
      <c r="AF3003" s="370">
        <v>16</v>
      </c>
      <c r="AG3003" s="374">
        <v>14</v>
      </c>
      <c r="AH3003" s="378">
        <v>12</v>
      </c>
      <c r="AI3003" s="381">
        <v>10</v>
      </c>
      <c r="AJ3003" s="386"/>
      <c r="AK3003" s="391"/>
      <c r="AL3003" s="386"/>
      <c r="AM3003" s="363">
        <f t="shared" si="1669"/>
        <v>1</v>
      </c>
      <c r="AN3003" s="578">
        <v>676.6</v>
      </c>
      <c r="AO3003" s="78">
        <f t="shared" si="1715"/>
        <v>796.81594533029613</v>
      </c>
      <c r="AP3003" s="78">
        <f t="shared" si="1710"/>
        <v>933.70799999999997</v>
      </c>
      <c r="AQ3003" s="78">
        <f t="shared" si="1711"/>
        <v>1069.028</v>
      </c>
      <c r="AR3003" s="78">
        <f t="shared" si="1712"/>
        <v>0</v>
      </c>
      <c r="AS3003" s="78">
        <f t="shared" si="1713"/>
        <v>0</v>
      </c>
      <c r="AT3003" s="78">
        <f t="shared" si="1714"/>
        <v>0</v>
      </c>
      <c r="AU3003" s="363" t="s">
        <v>717</v>
      </c>
      <c r="AV3003" s="393"/>
      <c r="AW3003" s="395"/>
      <c r="AX3003" s="395">
        <v>1.1776765375854215</v>
      </c>
      <c r="AY3003" s="395">
        <v>1.38</v>
      </c>
      <c r="AZ3003" s="395">
        <v>1.58</v>
      </c>
      <c r="BA3003" s="395">
        <v>0</v>
      </c>
      <c r="BB3003" s="395">
        <v>0</v>
      </c>
      <c r="BC3003" s="395">
        <v>0</v>
      </c>
      <c r="BD3003" s="115"/>
      <c r="BE3003" s="115"/>
      <c r="BF3003" s="115">
        <v>4</v>
      </c>
      <c r="BG3003" s="115">
        <v>28</v>
      </c>
      <c r="BH3003" s="423">
        <f t="shared" si="1691"/>
        <v>63.41</v>
      </c>
      <c r="BI3003" s="417">
        <f t="shared" si="1692"/>
        <v>253.64</v>
      </c>
      <c r="BJ3003" s="115"/>
      <c r="BK3003" s="115"/>
      <c r="BQ3003" s="74" t="str">
        <f t="shared" si="1693"/>
        <v>24128.3-(14)</v>
      </c>
      <c r="BR3003" s="120" t="str">
        <f t="shared" si="1694"/>
        <v>Flanged 30 deg Dbl Branch</v>
      </c>
      <c r="BS3003" s="120">
        <f t="shared" si="1695"/>
        <v>796.81594533029613</v>
      </c>
      <c r="BU3003" s="74" t="str">
        <f t="shared" si="1696"/>
        <v>24128.3-(12)</v>
      </c>
      <c r="BV3003" s="120" t="str">
        <f t="shared" si="1697"/>
        <v>Flanged 30 deg Dbl Branch</v>
      </c>
      <c r="BW3003" s="120">
        <f t="shared" si="1698"/>
        <v>933.70799999999997</v>
      </c>
      <c r="BY3003" s="74" t="str">
        <f t="shared" si="1699"/>
        <v>24128.3-(10)</v>
      </c>
      <c r="BZ3003" s="120" t="str">
        <f t="shared" si="1700"/>
        <v>Flanged 30 deg Dbl Branch</v>
      </c>
      <c r="CA3003" s="120">
        <f t="shared" si="1701"/>
        <v>1069.028</v>
      </c>
      <c r="CC3003" s="115" t="str">
        <f t="shared" si="1702"/>
        <v xml:space="preserve"> </v>
      </c>
      <c r="CD3003" s="120" t="str">
        <f t="shared" si="1703"/>
        <v xml:space="preserve"> </v>
      </c>
      <c r="CE3003" s="417" t="str">
        <f t="shared" si="1704"/>
        <v xml:space="preserve"> </v>
      </c>
      <c r="CF3003" s="115"/>
      <c r="CG3003" s="115" t="str">
        <f t="shared" si="1705"/>
        <v xml:space="preserve"> </v>
      </c>
      <c r="CH3003" s="120" t="str">
        <f t="shared" si="1706"/>
        <v xml:space="preserve"> </v>
      </c>
      <c r="CI3003" s="417" t="str">
        <f t="shared" si="1707"/>
        <v xml:space="preserve"> </v>
      </c>
      <c r="CJ3003" s="115"/>
      <c r="CK3003" s="115" t="str">
        <f t="shared" si="1708"/>
        <v xml:space="preserve"> </v>
      </c>
      <c r="CL3003" s="120" t="str">
        <f t="shared" si="1709"/>
        <v xml:space="preserve"> </v>
      </c>
      <c r="CM3003" s="417" t="str">
        <f t="shared" si="1716"/>
        <v xml:space="preserve"> </v>
      </c>
      <c r="IS3003" s="111">
        <v>358.1</v>
      </c>
    </row>
    <row r="3004" spans="2:253" s="74" customFormat="1" ht="17.100000000000001" hidden="1" customHeight="1" x14ac:dyDescent="0.25">
      <c r="B3004" s="504">
        <f>IF('Flanged Parts'!$AS$4=1,'Flanged Parts'!J28,0)</f>
        <v>0</v>
      </c>
      <c r="C3004" s="525">
        <v>24130.3</v>
      </c>
      <c r="D3004" s="526">
        <f t="shared" si="1687"/>
        <v>24130.3</v>
      </c>
      <c r="E3004" s="504" t="s">
        <v>1341</v>
      </c>
      <c r="F3004" s="508" t="str">
        <f t="shared" si="1670"/>
        <v xml:space="preserve"> </v>
      </c>
      <c r="G3004" s="509" t="s">
        <v>467</v>
      </c>
      <c r="H3004" s="504" t="str">
        <f>IF('Flanged Parts'!$BB$6=1,"CS",IF('Flanged Parts'!$BB$6=2,"Glv",0))</f>
        <v>Glv</v>
      </c>
      <c r="I3004" s="1035" t="s">
        <v>59</v>
      </c>
      <c r="J3004" s="1036"/>
      <c r="K3004" s="516" t="s">
        <v>881</v>
      </c>
      <c r="L3004" s="535">
        <v>16</v>
      </c>
      <c r="M3004" s="532" t="s">
        <v>1700</v>
      </c>
      <c r="N3004" s="514">
        <f t="shared" si="1688"/>
        <v>982.24</v>
      </c>
      <c r="O3004" s="514">
        <f t="shared" si="1689"/>
        <v>0</v>
      </c>
      <c r="P3004" s="680">
        <f>'KB Duct Parts'!$AE$3</f>
        <v>0</v>
      </c>
      <c r="Q3004" s="681">
        <f t="shared" si="1681"/>
        <v>0</v>
      </c>
      <c r="R3004" s="682">
        <f t="shared" si="1682"/>
        <v>0</v>
      </c>
      <c r="S3004" s="716">
        <f t="shared" si="1690"/>
        <v>0.2</v>
      </c>
      <c r="T3004" s="679">
        <f t="shared" si="1683"/>
        <v>0</v>
      </c>
      <c r="U3004" s="679">
        <f t="shared" si="1684"/>
        <v>0</v>
      </c>
      <c r="Y3004" s="120"/>
      <c r="AD3004" s="81"/>
      <c r="AF3004" s="370">
        <v>16</v>
      </c>
      <c r="AG3004" s="374">
        <v>14</v>
      </c>
      <c r="AH3004" s="378">
        <v>12</v>
      </c>
      <c r="AI3004" s="381">
        <v>10</v>
      </c>
      <c r="AJ3004" s="386"/>
      <c r="AK3004" s="391"/>
      <c r="AL3004" s="386"/>
      <c r="AM3004" s="363">
        <f t="shared" si="1669"/>
        <v>1</v>
      </c>
      <c r="AN3004" s="578">
        <v>711.2</v>
      </c>
      <c r="AO3004" s="78">
        <f t="shared" si="1715"/>
        <v>837.56355353075185</v>
      </c>
      <c r="AP3004" s="78">
        <f t="shared" si="1710"/>
        <v>981.45600000000002</v>
      </c>
      <c r="AQ3004" s="78">
        <f t="shared" si="1711"/>
        <v>1123.6960000000001</v>
      </c>
      <c r="AR3004" s="78">
        <f t="shared" si="1712"/>
        <v>0</v>
      </c>
      <c r="AS3004" s="78">
        <f t="shared" si="1713"/>
        <v>0</v>
      </c>
      <c r="AT3004" s="78">
        <f t="shared" si="1714"/>
        <v>0</v>
      </c>
      <c r="AU3004" s="363" t="s">
        <v>717</v>
      </c>
      <c r="AV3004" s="393"/>
      <c r="AW3004" s="395"/>
      <c r="AX3004" s="395">
        <v>1.1776765375854215</v>
      </c>
      <c r="AY3004" s="395">
        <v>1.38</v>
      </c>
      <c r="AZ3004" s="395">
        <v>1.58</v>
      </c>
      <c r="BA3004" s="395">
        <v>0</v>
      </c>
      <c r="BB3004" s="395">
        <v>0</v>
      </c>
      <c r="BC3004" s="395">
        <v>0</v>
      </c>
      <c r="BD3004" s="115"/>
      <c r="BE3004" s="115"/>
      <c r="BF3004" s="115">
        <v>4</v>
      </c>
      <c r="BG3004" s="115">
        <v>30</v>
      </c>
      <c r="BH3004" s="423">
        <f t="shared" si="1691"/>
        <v>67.760000000000005</v>
      </c>
      <c r="BI3004" s="417">
        <f t="shared" si="1692"/>
        <v>271.04000000000002</v>
      </c>
      <c r="BJ3004" s="115"/>
      <c r="BK3004" s="115"/>
      <c r="BQ3004" s="74" t="str">
        <f t="shared" si="1693"/>
        <v>24130.3-(14)</v>
      </c>
      <c r="BR3004" s="120" t="str">
        <f t="shared" si="1694"/>
        <v>Flanged 30 deg Dbl Branch</v>
      </c>
      <c r="BS3004" s="120">
        <f t="shared" si="1695"/>
        <v>837.56355353075185</v>
      </c>
      <c r="BU3004" s="74" t="str">
        <f t="shared" si="1696"/>
        <v>24130.3-(12)</v>
      </c>
      <c r="BV3004" s="120" t="str">
        <f t="shared" si="1697"/>
        <v>Flanged 30 deg Dbl Branch</v>
      </c>
      <c r="BW3004" s="120">
        <f t="shared" si="1698"/>
        <v>981.45600000000002</v>
      </c>
      <c r="BY3004" s="74" t="str">
        <f t="shared" si="1699"/>
        <v>24130.3-(10)</v>
      </c>
      <c r="BZ3004" s="120" t="str">
        <f t="shared" si="1700"/>
        <v>Flanged 30 deg Dbl Branch</v>
      </c>
      <c r="CA3004" s="120">
        <f t="shared" si="1701"/>
        <v>1123.6960000000001</v>
      </c>
      <c r="CC3004" s="115" t="str">
        <f t="shared" si="1702"/>
        <v xml:space="preserve"> </v>
      </c>
      <c r="CD3004" s="120" t="str">
        <f t="shared" si="1703"/>
        <v xml:space="preserve"> </v>
      </c>
      <c r="CE3004" s="417" t="str">
        <f t="shared" si="1704"/>
        <v xml:space="preserve"> </v>
      </c>
      <c r="CF3004" s="115"/>
      <c r="CG3004" s="115" t="str">
        <f t="shared" si="1705"/>
        <v xml:space="preserve"> </v>
      </c>
      <c r="CH3004" s="120" t="str">
        <f t="shared" si="1706"/>
        <v xml:space="preserve"> </v>
      </c>
      <c r="CI3004" s="417" t="str">
        <f t="shared" si="1707"/>
        <v xml:space="preserve"> </v>
      </c>
      <c r="CJ3004" s="115"/>
      <c r="CK3004" s="115" t="str">
        <f t="shared" si="1708"/>
        <v xml:space="preserve"> </v>
      </c>
      <c r="CL3004" s="120" t="str">
        <f t="shared" si="1709"/>
        <v xml:space="preserve"> </v>
      </c>
      <c r="CM3004" s="417" t="str">
        <f t="shared" si="1716"/>
        <v xml:space="preserve"> </v>
      </c>
      <c r="IS3004" s="111">
        <v>373</v>
      </c>
    </row>
    <row r="3005" spans="2:253" s="74" customFormat="1" ht="17.100000000000001" hidden="1" customHeight="1" x14ac:dyDescent="0.25">
      <c r="B3005" s="504">
        <f>IF('Flanged Parts'!$AS$4=1,'Flanged Parts'!J29,0)</f>
        <v>0</v>
      </c>
      <c r="C3005" s="525">
        <v>24132.3</v>
      </c>
      <c r="D3005" s="526">
        <f t="shared" si="1687"/>
        <v>24132.3</v>
      </c>
      <c r="E3005" s="504" t="s">
        <v>1342</v>
      </c>
      <c r="F3005" s="508" t="str">
        <f t="shared" si="1670"/>
        <v xml:space="preserve"> </v>
      </c>
      <c r="G3005" s="509" t="s">
        <v>467</v>
      </c>
      <c r="H3005" s="504" t="str">
        <f>IF('Flanged Parts'!$BB$6=1,"CS",IF('Flanged Parts'!$BB$6=2,"Glv",0))</f>
        <v>Glv</v>
      </c>
      <c r="I3005" s="1035" t="s">
        <v>59</v>
      </c>
      <c r="J3005" s="1036"/>
      <c r="K3005" s="516" t="s">
        <v>881</v>
      </c>
      <c r="L3005" s="535">
        <v>16</v>
      </c>
      <c r="M3005" s="532" t="s">
        <v>1700</v>
      </c>
      <c r="N3005" s="514">
        <f t="shared" si="1688"/>
        <v>1143.42</v>
      </c>
      <c r="O3005" s="514">
        <f t="shared" si="1689"/>
        <v>0</v>
      </c>
      <c r="P3005" s="680">
        <f>'KB Duct Parts'!$AE$3</f>
        <v>0</v>
      </c>
      <c r="Q3005" s="681">
        <f t="shared" si="1681"/>
        <v>0</v>
      </c>
      <c r="R3005" s="682">
        <f t="shared" si="1682"/>
        <v>0</v>
      </c>
      <c r="S3005" s="716">
        <f t="shared" si="1690"/>
        <v>0.2</v>
      </c>
      <c r="T3005" s="679">
        <f t="shared" si="1683"/>
        <v>0</v>
      </c>
      <c r="U3005" s="679">
        <f t="shared" si="1684"/>
        <v>0</v>
      </c>
      <c r="Y3005" s="120"/>
      <c r="AD3005" s="81"/>
      <c r="AF3005" s="370">
        <v>16</v>
      </c>
      <c r="AG3005" s="374">
        <v>14</v>
      </c>
      <c r="AH3005" s="378">
        <v>12</v>
      </c>
      <c r="AI3005" s="381">
        <v>10</v>
      </c>
      <c r="AJ3005" s="386"/>
      <c r="AK3005" s="391"/>
      <c r="AL3005" s="386"/>
      <c r="AM3005" s="363">
        <f t="shared" si="1669"/>
        <v>1</v>
      </c>
      <c r="AN3005" s="578">
        <v>842.7</v>
      </c>
      <c r="AO3005" s="78">
        <f t="shared" si="1715"/>
        <v>992.42801822323474</v>
      </c>
      <c r="AP3005" s="78">
        <f t="shared" si="1710"/>
        <v>1162.9259999999999</v>
      </c>
      <c r="AQ3005" s="78">
        <f t="shared" si="1711"/>
        <v>1331.4660000000001</v>
      </c>
      <c r="AR3005" s="78">
        <f t="shared" si="1712"/>
        <v>0</v>
      </c>
      <c r="AS3005" s="78">
        <f t="shared" si="1713"/>
        <v>0</v>
      </c>
      <c r="AT3005" s="78">
        <f t="shared" si="1714"/>
        <v>0</v>
      </c>
      <c r="AU3005" s="363" t="s">
        <v>717</v>
      </c>
      <c r="AV3005" s="393"/>
      <c r="AW3005" s="395"/>
      <c r="AX3005" s="395">
        <v>1.1776765375854215</v>
      </c>
      <c r="AY3005" s="395">
        <v>1.38</v>
      </c>
      <c r="AZ3005" s="395">
        <v>1.58</v>
      </c>
      <c r="BA3005" s="395">
        <v>0</v>
      </c>
      <c r="BB3005" s="395">
        <v>0</v>
      </c>
      <c r="BC3005" s="395">
        <v>0</v>
      </c>
      <c r="BD3005" s="115"/>
      <c r="BE3005" s="115"/>
      <c r="BF3005" s="115">
        <v>4</v>
      </c>
      <c r="BG3005" s="115">
        <v>32</v>
      </c>
      <c r="BH3005" s="423">
        <f t="shared" si="1691"/>
        <v>75.180000000000007</v>
      </c>
      <c r="BI3005" s="417">
        <f t="shared" si="1692"/>
        <v>300.72000000000003</v>
      </c>
      <c r="BJ3005" s="115"/>
      <c r="BK3005" s="115"/>
      <c r="BQ3005" s="74" t="str">
        <f t="shared" si="1693"/>
        <v>24132.3-(14)</v>
      </c>
      <c r="BR3005" s="120" t="str">
        <f t="shared" si="1694"/>
        <v>Flanged 30 deg Dbl Branch</v>
      </c>
      <c r="BS3005" s="120">
        <f t="shared" si="1695"/>
        <v>992.42801822323474</v>
      </c>
      <c r="BU3005" s="74" t="str">
        <f t="shared" si="1696"/>
        <v>24132.3-(12)</v>
      </c>
      <c r="BV3005" s="120" t="str">
        <f t="shared" si="1697"/>
        <v>Flanged 30 deg Dbl Branch</v>
      </c>
      <c r="BW3005" s="120">
        <f t="shared" si="1698"/>
        <v>1162.9259999999999</v>
      </c>
      <c r="BY3005" s="74" t="str">
        <f t="shared" si="1699"/>
        <v>24132.3-(10)</v>
      </c>
      <c r="BZ3005" s="120" t="str">
        <f t="shared" si="1700"/>
        <v>Flanged 30 deg Dbl Branch</v>
      </c>
      <c r="CA3005" s="120">
        <f t="shared" si="1701"/>
        <v>1331.4660000000001</v>
      </c>
      <c r="CC3005" s="115" t="str">
        <f t="shared" si="1702"/>
        <v xml:space="preserve"> </v>
      </c>
      <c r="CD3005" s="120" t="str">
        <f t="shared" si="1703"/>
        <v xml:space="preserve"> </v>
      </c>
      <c r="CE3005" s="417" t="str">
        <f t="shared" si="1704"/>
        <v xml:space="preserve"> </v>
      </c>
      <c r="CF3005" s="115"/>
      <c r="CG3005" s="115" t="str">
        <f t="shared" si="1705"/>
        <v xml:space="preserve"> </v>
      </c>
      <c r="CH3005" s="120" t="str">
        <f t="shared" si="1706"/>
        <v xml:space="preserve"> </v>
      </c>
      <c r="CI3005" s="417" t="str">
        <f t="shared" si="1707"/>
        <v xml:space="preserve"> </v>
      </c>
      <c r="CJ3005" s="115"/>
      <c r="CK3005" s="115" t="str">
        <f t="shared" si="1708"/>
        <v xml:space="preserve"> </v>
      </c>
      <c r="CL3005" s="120" t="str">
        <f t="shared" si="1709"/>
        <v xml:space="preserve"> </v>
      </c>
      <c r="CM3005" s="417" t="str">
        <f t="shared" si="1716"/>
        <v xml:space="preserve"> </v>
      </c>
      <c r="IS3005" s="111">
        <v>409.3</v>
      </c>
    </row>
    <row r="3006" spans="2:253" s="74" customFormat="1" ht="17.100000000000001" hidden="1" customHeight="1" x14ac:dyDescent="0.25">
      <c r="B3006" s="504">
        <f>IF('Flanged Parts'!$AS$4=1,'Flanged Parts'!J30,0)</f>
        <v>0</v>
      </c>
      <c r="C3006" s="525">
        <v>24134.3</v>
      </c>
      <c r="D3006" s="526">
        <f t="shared" si="1687"/>
        <v>24134.3</v>
      </c>
      <c r="E3006" s="504" t="s">
        <v>1343</v>
      </c>
      <c r="F3006" s="508" t="str">
        <f t="shared" si="1670"/>
        <v xml:space="preserve"> </v>
      </c>
      <c r="G3006" s="509" t="s">
        <v>467</v>
      </c>
      <c r="H3006" s="504" t="str">
        <f>IF('Flanged Parts'!$BB$6=1,"CS",IF('Flanged Parts'!$BB$6=2,"Glv",0))</f>
        <v>Glv</v>
      </c>
      <c r="I3006" s="1035" t="s">
        <v>59</v>
      </c>
      <c r="J3006" s="1036"/>
      <c r="K3006" s="516" t="s">
        <v>881</v>
      </c>
      <c r="L3006" s="535">
        <v>16</v>
      </c>
      <c r="M3006" s="532" t="s">
        <v>1700</v>
      </c>
      <c r="N3006" s="514">
        <f t="shared" si="1688"/>
        <v>1305.58</v>
      </c>
      <c r="O3006" s="514">
        <f t="shared" si="1689"/>
        <v>0</v>
      </c>
      <c r="P3006" s="680">
        <f>'KB Duct Parts'!$AE$3</f>
        <v>0</v>
      </c>
      <c r="Q3006" s="681">
        <f t="shared" si="1681"/>
        <v>0</v>
      </c>
      <c r="R3006" s="682">
        <f t="shared" si="1682"/>
        <v>0</v>
      </c>
      <c r="S3006" s="716">
        <f t="shared" si="1690"/>
        <v>0.2</v>
      </c>
      <c r="T3006" s="679">
        <f t="shared" si="1683"/>
        <v>0</v>
      </c>
      <c r="U3006" s="679">
        <f t="shared" si="1684"/>
        <v>0</v>
      </c>
      <c r="Y3006" s="120"/>
      <c r="AD3006" s="81"/>
      <c r="AF3006" s="370">
        <v>16</v>
      </c>
      <c r="AG3006" s="374">
        <v>14</v>
      </c>
      <c r="AH3006" s="378">
        <v>12</v>
      </c>
      <c r="AI3006" s="381">
        <v>10</v>
      </c>
      <c r="AJ3006" s="386"/>
      <c r="AK3006" s="391"/>
      <c r="AL3006" s="386"/>
      <c r="AM3006" s="363">
        <f t="shared" si="1669"/>
        <v>1</v>
      </c>
      <c r="AN3006" s="578">
        <v>996.3</v>
      </c>
      <c r="AO3006" s="78">
        <f t="shared" si="1715"/>
        <v>1173.3191343963554</v>
      </c>
      <c r="AP3006" s="78">
        <f t="shared" si="1710"/>
        <v>1374.8939999999998</v>
      </c>
      <c r="AQ3006" s="78">
        <f t="shared" si="1711"/>
        <v>1574.154</v>
      </c>
      <c r="AR3006" s="78">
        <f t="shared" si="1712"/>
        <v>0</v>
      </c>
      <c r="AS3006" s="78">
        <f t="shared" si="1713"/>
        <v>0</v>
      </c>
      <c r="AT3006" s="78">
        <f t="shared" si="1714"/>
        <v>0</v>
      </c>
      <c r="AU3006" s="363" t="s">
        <v>717</v>
      </c>
      <c r="AV3006" s="393"/>
      <c r="AW3006" s="395"/>
      <c r="AX3006" s="395">
        <v>1.1776765375854215</v>
      </c>
      <c r="AY3006" s="395">
        <v>1.38</v>
      </c>
      <c r="AZ3006" s="395">
        <v>1.58</v>
      </c>
      <c r="BA3006" s="395">
        <v>0</v>
      </c>
      <c r="BB3006" s="395">
        <v>0</v>
      </c>
      <c r="BC3006" s="395">
        <v>0</v>
      </c>
      <c r="BD3006" s="115"/>
      <c r="BE3006" s="115"/>
      <c r="BF3006" s="115">
        <v>4</v>
      </c>
      <c r="BG3006" s="115">
        <v>34</v>
      </c>
      <c r="BH3006" s="423">
        <f t="shared" si="1691"/>
        <v>77.319999999999993</v>
      </c>
      <c r="BI3006" s="417">
        <f t="shared" si="1692"/>
        <v>309.27999999999997</v>
      </c>
      <c r="BJ3006" s="115"/>
      <c r="BK3006" s="115"/>
      <c r="BQ3006" s="74" t="str">
        <f t="shared" si="1693"/>
        <v>24134.3-(14)</v>
      </c>
      <c r="BR3006" s="120" t="str">
        <f t="shared" si="1694"/>
        <v>Flanged 30 deg Dbl Branch</v>
      </c>
      <c r="BS3006" s="120">
        <f t="shared" si="1695"/>
        <v>1173.3191343963554</v>
      </c>
      <c r="BU3006" s="74" t="str">
        <f t="shared" si="1696"/>
        <v>24134.3-(12)</v>
      </c>
      <c r="BV3006" s="120" t="str">
        <f t="shared" si="1697"/>
        <v>Flanged 30 deg Dbl Branch</v>
      </c>
      <c r="BW3006" s="120">
        <f t="shared" si="1698"/>
        <v>1374.8939999999998</v>
      </c>
      <c r="BY3006" s="74" t="str">
        <f t="shared" si="1699"/>
        <v>24134.3-(10)</v>
      </c>
      <c r="BZ3006" s="120" t="str">
        <f t="shared" si="1700"/>
        <v>Flanged 30 deg Dbl Branch</v>
      </c>
      <c r="CA3006" s="120">
        <f t="shared" si="1701"/>
        <v>1574.154</v>
      </c>
      <c r="CC3006" s="115" t="str">
        <f t="shared" si="1702"/>
        <v xml:space="preserve"> </v>
      </c>
      <c r="CD3006" s="120" t="str">
        <f t="shared" si="1703"/>
        <v xml:space="preserve"> </v>
      </c>
      <c r="CE3006" s="417" t="str">
        <f t="shared" si="1704"/>
        <v xml:space="preserve"> </v>
      </c>
      <c r="CF3006" s="115"/>
      <c r="CG3006" s="115" t="str">
        <f t="shared" si="1705"/>
        <v xml:space="preserve"> </v>
      </c>
      <c r="CH3006" s="120" t="str">
        <f t="shared" si="1706"/>
        <v xml:space="preserve"> </v>
      </c>
      <c r="CI3006" s="417" t="str">
        <f t="shared" si="1707"/>
        <v xml:space="preserve"> </v>
      </c>
      <c r="CJ3006" s="115"/>
      <c r="CK3006" s="115" t="str">
        <f t="shared" si="1708"/>
        <v xml:space="preserve"> </v>
      </c>
      <c r="CL3006" s="120" t="str">
        <f t="shared" si="1709"/>
        <v xml:space="preserve"> </v>
      </c>
      <c r="CM3006" s="417" t="str">
        <f t="shared" si="1716"/>
        <v xml:space="preserve"> </v>
      </c>
      <c r="IS3006" s="111">
        <v>434.8</v>
      </c>
    </row>
    <row r="3007" spans="2:253" s="74" customFormat="1" ht="17.100000000000001" hidden="1" customHeight="1" x14ac:dyDescent="0.25">
      <c r="B3007" s="504">
        <f>IF('Flanged Parts'!$AS$4=1,'Flanged Parts'!J31,0)</f>
        <v>0</v>
      </c>
      <c r="C3007" s="525">
        <v>24136.3</v>
      </c>
      <c r="D3007" s="526">
        <f t="shared" si="1687"/>
        <v>24136.3</v>
      </c>
      <c r="E3007" s="504" t="s">
        <v>1344</v>
      </c>
      <c r="F3007" s="508" t="str">
        <f t="shared" si="1670"/>
        <v xml:space="preserve"> </v>
      </c>
      <c r="G3007" s="509" t="s">
        <v>467</v>
      </c>
      <c r="H3007" s="504" t="str">
        <f>IF('Flanged Parts'!$BB$6=1,"CS",IF('Flanged Parts'!$BB$6=2,"Glv",0))</f>
        <v>Glv</v>
      </c>
      <c r="I3007" s="1035" t="s">
        <v>59</v>
      </c>
      <c r="J3007" s="1036"/>
      <c r="K3007" s="516" t="s">
        <v>881</v>
      </c>
      <c r="L3007" s="535">
        <v>16</v>
      </c>
      <c r="M3007" s="532" t="s">
        <v>1700</v>
      </c>
      <c r="N3007" s="514">
        <f t="shared" si="1688"/>
        <v>1446.74</v>
      </c>
      <c r="O3007" s="514">
        <f t="shared" si="1689"/>
        <v>0</v>
      </c>
      <c r="P3007" s="680">
        <f>'KB Duct Parts'!$AE$3</f>
        <v>0</v>
      </c>
      <c r="Q3007" s="681">
        <f t="shared" si="1681"/>
        <v>0</v>
      </c>
      <c r="R3007" s="682">
        <f t="shared" si="1682"/>
        <v>0</v>
      </c>
      <c r="S3007" s="716">
        <f t="shared" si="1690"/>
        <v>0.2</v>
      </c>
      <c r="T3007" s="679">
        <f t="shared" si="1683"/>
        <v>0</v>
      </c>
      <c r="U3007" s="679">
        <f t="shared" si="1684"/>
        <v>0</v>
      </c>
      <c r="Y3007" s="120"/>
      <c r="AD3007" s="81"/>
      <c r="AF3007" s="370">
        <v>16</v>
      </c>
      <c r="AG3007" s="374">
        <v>14</v>
      </c>
      <c r="AH3007" s="378">
        <v>12</v>
      </c>
      <c r="AI3007" s="381">
        <v>10</v>
      </c>
      <c r="AJ3007" s="386"/>
      <c r="AK3007" s="391"/>
      <c r="AL3007" s="386"/>
      <c r="AM3007" s="363">
        <f t="shared" si="1669"/>
        <v>1</v>
      </c>
      <c r="AN3007" s="578">
        <v>1116.7</v>
      </c>
      <c r="AO3007" s="78">
        <f t="shared" si="1715"/>
        <v>1315.1113895216401</v>
      </c>
      <c r="AP3007" s="78">
        <f t="shared" si="1710"/>
        <v>1541.046</v>
      </c>
      <c r="AQ3007" s="78">
        <f t="shared" si="1711"/>
        <v>1764.3860000000002</v>
      </c>
      <c r="AR3007" s="78">
        <f t="shared" si="1712"/>
        <v>0</v>
      </c>
      <c r="AS3007" s="78">
        <f t="shared" si="1713"/>
        <v>0</v>
      </c>
      <c r="AT3007" s="78">
        <f t="shared" si="1714"/>
        <v>0</v>
      </c>
      <c r="AU3007" s="363" t="s">
        <v>717</v>
      </c>
      <c r="AV3007" s="393"/>
      <c r="AW3007" s="395"/>
      <c r="AX3007" s="395">
        <v>1.1776765375854215</v>
      </c>
      <c r="AY3007" s="395">
        <v>1.38</v>
      </c>
      <c r="AZ3007" s="395">
        <v>1.58</v>
      </c>
      <c r="BA3007" s="395">
        <v>0</v>
      </c>
      <c r="BB3007" s="395">
        <v>0</v>
      </c>
      <c r="BC3007" s="395">
        <v>0</v>
      </c>
      <c r="BD3007" s="115"/>
      <c r="BE3007" s="115"/>
      <c r="BF3007" s="115">
        <v>4</v>
      </c>
      <c r="BG3007" s="115">
        <v>36</v>
      </c>
      <c r="BH3007" s="423">
        <f t="shared" si="1691"/>
        <v>82.51</v>
      </c>
      <c r="BI3007" s="417">
        <f t="shared" si="1692"/>
        <v>330.04</v>
      </c>
      <c r="BJ3007" s="115"/>
      <c r="BK3007" s="115"/>
      <c r="BQ3007" s="74" t="str">
        <f t="shared" si="1693"/>
        <v>24136.3-(14)</v>
      </c>
      <c r="BR3007" s="120" t="str">
        <f t="shared" si="1694"/>
        <v>Flanged 30 deg Dbl Branch</v>
      </c>
      <c r="BS3007" s="120">
        <f t="shared" si="1695"/>
        <v>1315.1113895216401</v>
      </c>
      <c r="BU3007" s="74" t="str">
        <f t="shared" si="1696"/>
        <v>24136.3-(12)</v>
      </c>
      <c r="BV3007" s="120" t="str">
        <f t="shared" si="1697"/>
        <v>Flanged 30 deg Dbl Branch</v>
      </c>
      <c r="BW3007" s="120">
        <f t="shared" si="1698"/>
        <v>1541.046</v>
      </c>
      <c r="BY3007" s="74" t="str">
        <f t="shared" si="1699"/>
        <v>24136.3-(10)</v>
      </c>
      <c r="BZ3007" s="120" t="str">
        <f t="shared" si="1700"/>
        <v>Flanged 30 deg Dbl Branch</v>
      </c>
      <c r="CA3007" s="120">
        <f t="shared" si="1701"/>
        <v>1764.3860000000002</v>
      </c>
      <c r="CC3007" s="115" t="str">
        <f t="shared" si="1702"/>
        <v xml:space="preserve"> </v>
      </c>
      <c r="CD3007" s="120" t="str">
        <f t="shared" si="1703"/>
        <v xml:space="preserve"> </v>
      </c>
      <c r="CE3007" s="417" t="str">
        <f t="shared" si="1704"/>
        <v xml:space="preserve"> </v>
      </c>
      <c r="CF3007" s="115"/>
      <c r="CG3007" s="115" t="str">
        <f t="shared" si="1705"/>
        <v xml:space="preserve"> </v>
      </c>
      <c r="CH3007" s="120" t="str">
        <f t="shared" si="1706"/>
        <v xml:space="preserve"> </v>
      </c>
      <c r="CI3007" s="417" t="str">
        <f t="shared" si="1707"/>
        <v xml:space="preserve"> </v>
      </c>
      <c r="CJ3007" s="115"/>
      <c r="CK3007" s="115" t="str">
        <f t="shared" si="1708"/>
        <v xml:space="preserve"> </v>
      </c>
      <c r="CL3007" s="120" t="str">
        <f t="shared" si="1709"/>
        <v xml:space="preserve"> </v>
      </c>
      <c r="CM3007" s="417" t="str">
        <f t="shared" si="1716"/>
        <v xml:space="preserve"> </v>
      </c>
      <c r="IS3007" s="111">
        <v>460.4</v>
      </c>
    </row>
    <row r="3008" spans="2:253" s="74" customFormat="1" ht="17.100000000000001" hidden="1" customHeight="1" x14ac:dyDescent="0.25">
      <c r="B3008" s="504">
        <f>IF('Flanged Parts'!$AS$4=1,'Flanged Parts'!J32,0)</f>
        <v>0</v>
      </c>
      <c r="C3008" s="525">
        <v>24138.3</v>
      </c>
      <c r="D3008" s="526">
        <f t="shared" si="1687"/>
        <v>24138.3</v>
      </c>
      <c r="E3008" s="504" t="s">
        <v>1345</v>
      </c>
      <c r="F3008" s="508" t="str">
        <f t="shared" si="1670"/>
        <v xml:space="preserve"> </v>
      </c>
      <c r="G3008" s="509" t="s">
        <v>467</v>
      </c>
      <c r="H3008" s="504" t="str">
        <f>IF('Flanged Parts'!$BB$6=1,"CS",IF('Flanged Parts'!$BB$6=2,"Glv",0))</f>
        <v>Glv</v>
      </c>
      <c r="I3008" s="1035" t="s">
        <v>59</v>
      </c>
      <c r="J3008" s="1036"/>
      <c r="K3008" s="516" t="s">
        <v>881</v>
      </c>
      <c r="L3008" s="535">
        <v>16</v>
      </c>
      <c r="M3008" s="532" t="s">
        <v>1700</v>
      </c>
      <c r="N3008" s="514">
        <f t="shared" si="1688"/>
        <v>1986.72</v>
      </c>
      <c r="O3008" s="514">
        <f t="shared" si="1689"/>
        <v>0</v>
      </c>
      <c r="P3008" s="680">
        <f>'KB Duct Parts'!$AE$3</f>
        <v>0</v>
      </c>
      <c r="Q3008" s="681">
        <f t="shared" si="1681"/>
        <v>0</v>
      </c>
      <c r="R3008" s="682">
        <f t="shared" si="1682"/>
        <v>0</v>
      </c>
      <c r="S3008" s="716">
        <f t="shared" si="1690"/>
        <v>0.2</v>
      </c>
      <c r="T3008" s="679">
        <f t="shared" si="1683"/>
        <v>0</v>
      </c>
      <c r="U3008" s="679">
        <f t="shared" si="1684"/>
        <v>0</v>
      </c>
      <c r="Y3008" s="120"/>
      <c r="AD3008" s="81"/>
      <c r="AF3008" s="370">
        <v>16</v>
      </c>
      <c r="AG3008" s="374">
        <v>14</v>
      </c>
      <c r="AH3008" s="378">
        <v>12</v>
      </c>
      <c r="AI3008" s="381">
        <v>10</v>
      </c>
      <c r="AJ3008" s="386"/>
      <c r="AK3008" s="391"/>
      <c r="AL3008" s="386"/>
      <c r="AM3008" s="363">
        <f t="shared" si="1669"/>
        <v>1</v>
      </c>
      <c r="AN3008" s="578">
        <v>1643.8</v>
      </c>
      <c r="AO3008" s="78">
        <f t="shared" si="1715"/>
        <v>1935.8646924829156</v>
      </c>
      <c r="AP3008" s="78">
        <f t="shared" si="1710"/>
        <v>2268.444</v>
      </c>
      <c r="AQ3008" s="78">
        <f t="shared" si="1711"/>
        <v>2597.2040000000002</v>
      </c>
      <c r="AR3008" s="78">
        <f t="shared" si="1712"/>
        <v>0</v>
      </c>
      <c r="AS3008" s="78">
        <f t="shared" si="1713"/>
        <v>0</v>
      </c>
      <c r="AT3008" s="78">
        <f t="shared" si="1714"/>
        <v>0</v>
      </c>
      <c r="AU3008" s="363" t="s">
        <v>717</v>
      </c>
      <c r="AV3008" s="393"/>
      <c r="AW3008" s="395"/>
      <c r="AX3008" s="395">
        <v>1.1776765375854215</v>
      </c>
      <c r="AY3008" s="395">
        <v>1.38</v>
      </c>
      <c r="AZ3008" s="395">
        <v>1.58</v>
      </c>
      <c r="BA3008" s="395">
        <v>0</v>
      </c>
      <c r="BB3008" s="395">
        <v>0</v>
      </c>
      <c r="BC3008" s="395">
        <v>0</v>
      </c>
      <c r="BD3008" s="115"/>
      <c r="BE3008" s="115"/>
      <c r="BF3008" s="115">
        <v>4</v>
      </c>
      <c r="BG3008" s="115">
        <v>38</v>
      </c>
      <c r="BH3008" s="423">
        <f t="shared" si="1691"/>
        <v>85.73</v>
      </c>
      <c r="BI3008" s="417">
        <f t="shared" si="1692"/>
        <v>342.92</v>
      </c>
      <c r="BJ3008" s="115"/>
      <c r="BK3008" s="115"/>
      <c r="BQ3008" s="74" t="str">
        <f t="shared" si="1693"/>
        <v>24138.3-(14)</v>
      </c>
      <c r="BR3008" s="120" t="str">
        <f t="shared" si="1694"/>
        <v>Flanged 30 deg Dbl Branch</v>
      </c>
      <c r="BS3008" s="120">
        <f t="shared" si="1695"/>
        <v>1935.8646924829156</v>
      </c>
      <c r="BU3008" s="74" t="str">
        <f t="shared" si="1696"/>
        <v>24138.3-(12)</v>
      </c>
      <c r="BV3008" s="120" t="str">
        <f t="shared" si="1697"/>
        <v>Flanged 30 deg Dbl Branch</v>
      </c>
      <c r="BW3008" s="120">
        <f t="shared" si="1698"/>
        <v>2268.444</v>
      </c>
      <c r="BY3008" s="74" t="str">
        <f t="shared" si="1699"/>
        <v>24138.3-(10)</v>
      </c>
      <c r="BZ3008" s="120" t="str">
        <f t="shared" si="1700"/>
        <v>Flanged 30 deg Dbl Branch</v>
      </c>
      <c r="CA3008" s="120">
        <f t="shared" si="1701"/>
        <v>2597.2040000000002</v>
      </c>
      <c r="CC3008" s="115" t="str">
        <f t="shared" si="1702"/>
        <v xml:space="preserve"> </v>
      </c>
      <c r="CD3008" s="120" t="str">
        <f t="shared" si="1703"/>
        <v xml:space="preserve"> </v>
      </c>
      <c r="CE3008" s="417" t="str">
        <f t="shared" si="1704"/>
        <v xml:space="preserve"> </v>
      </c>
      <c r="CF3008" s="115"/>
      <c r="CG3008" s="115" t="str">
        <f t="shared" si="1705"/>
        <v xml:space="preserve"> </v>
      </c>
      <c r="CH3008" s="120" t="str">
        <f t="shared" si="1706"/>
        <v xml:space="preserve"> </v>
      </c>
      <c r="CI3008" s="417" t="str">
        <f t="shared" si="1707"/>
        <v xml:space="preserve"> </v>
      </c>
      <c r="CJ3008" s="115"/>
      <c r="CK3008" s="115" t="str">
        <f t="shared" si="1708"/>
        <v xml:space="preserve"> </v>
      </c>
      <c r="CL3008" s="120" t="str">
        <f t="shared" si="1709"/>
        <v xml:space="preserve"> </v>
      </c>
      <c r="CM3008" s="417" t="str">
        <f t="shared" si="1716"/>
        <v xml:space="preserve"> </v>
      </c>
      <c r="IS3008" s="111">
        <v>486</v>
      </c>
    </row>
    <row r="3009" spans="2:253" s="74" customFormat="1" ht="17.100000000000001" hidden="1" customHeight="1" x14ac:dyDescent="0.25">
      <c r="B3009" s="504">
        <f>IF('Flanged Parts'!$AS$4=1,'Flanged Parts'!J33,0)</f>
        <v>0</v>
      </c>
      <c r="C3009" s="525">
        <v>24140.3</v>
      </c>
      <c r="D3009" s="526">
        <f t="shared" si="1687"/>
        <v>24140.3</v>
      </c>
      <c r="E3009" s="504" t="s">
        <v>1346</v>
      </c>
      <c r="F3009" s="508" t="str">
        <f t="shared" si="1670"/>
        <v xml:space="preserve"> </v>
      </c>
      <c r="G3009" s="509" t="s">
        <v>467</v>
      </c>
      <c r="H3009" s="504" t="str">
        <f>IF('Flanged Parts'!$BB$6=1,"CS",IF('Flanged Parts'!$BB$6=2,"Glv",0))</f>
        <v>Glv</v>
      </c>
      <c r="I3009" s="1035" t="s">
        <v>59</v>
      </c>
      <c r="J3009" s="1036"/>
      <c r="K3009" s="516" t="s">
        <v>881</v>
      </c>
      <c r="L3009" s="535">
        <v>16</v>
      </c>
      <c r="M3009" s="532" t="s">
        <v>1700</v>
      </c>
      <c r="N3009" s="514">
        <f t="shared" si="1688"/>
        <v>2109.56</v>
      </c>
      <c r="O3009" s="514">
        <f t="shared" si="1689"/>
        <v>0</v>
      </c>
      <c r="P3009" s="680">
        <f>'KB Duct Parts'!$AE$3</f>
        <v>0</v>
      </c>
      <c r="Q3009" s="681">
        <f t="shared" si="1681"/>
        <v>0</v>
      </c>
      <c r="R3009" s="682">
        <f t="shared" si="1682"/>
        <v>0</v>
      </c>
      <c r="S3009" s="716">
        <f t="shared" si="1690"/>
        <v>0.2</v>
      </c>
      <c r="T3009" s="679">
        <f t="shared" si="1683"/>
        <v>0</v>
      </c>
      <c r="U3009" s="679">
        <f t="shared" si="1684"/>
        <v>0</v>
      </c>
      <c r="Y3009" s="120"/>
      <c r="AD3009" s="81"/>
      <c r="AF3009" s="370">
        <v>16</v>
      </c>
      <c r="AG3009" s="374">
        <v>14</v>
      </c>
      <c r="AH3009" s="378">
        <v>12</v>
      </c>
      <c r="AI3009" s="381">
        <v>10</v>
      </c>
      <c r="AJ3009" s="386"/>
      <c r="AK3009" s="391"/>
      <c r="AL3009" s="386"/>
      <c r="AM3009" s="363">
        <f t="shared" si="1669"/>
        <v>1</v>
      </c>
      <c r="AN3009" s="578">
        <v>1744.8</v>
      </c>
      <c r="AO3009" s="78">
        <f t="shared" si="1715"/>
        <v>2054.8100227790433</v>
      </c>
      <c r="AP3009" s="78">
        <f t="shared" si="1710"/>
        <v>2407.8239999999996</v>
      </c>
      <c r="AQ3009" s="78">
        <f t="shared" si="1711"/>
        <v>2756.7840000000001</v>
      </c>
      <c r="AR3009" s="78">
        <f t="shared" si="1712"/>
        <v>0</v>
      </c>
      <c r="AS3009" s="78">
        <f t="shared" si="1713"/>
        <v>0</v>
      </c>
      <c r="AT3009" s="78">
        <f t="shared" si="1714"/>
        <v>0</v>
      </c>
      <c r="AU3009" s="363" t="s">
        <v>717</v>
      </c>
      <c r="AV3009" s="393"/>
      <c r="AW3009" s="395"/>
      <c r="AX3009" s="395">
        <v>1.1776765375854215</v>
      </c>
      <c r="AY3009" s="395">
        <v>1.38</v>
      </c>
      <c r="AZ3009" s="395">
        <v>1.58</v>
      </c>
      <c r="BA3009" s="395">
        <v>0</v>
      </c>
      <c r="BB3009" s="395">
        <v>0</v>
      </c>
      <c r="BC3009" s="395">
        <v>0</v>
      </c>
      <c r="BD3009" s="115"/>
      <c r="BE3009" s="115"/>
      <c r="BF3009" s="115">
        <v>4</v>
      </c>
      <c r="BG3009" s="115">
        <v>40</v>
      </c>
      <c r="BH3009" s="423">
        <f t="shared" si="1691"/>
        <v>91.19</v>
      </c>
      <c r="BI3009" s="417">
        <f t="shared" si="1692"/>
        <v>364.76</v>
      </c>
      <c r="BJ3009" s="115"/>
      <c r="BK3009" s="115"/>
      <c r="BQ3009" s="74" t="str">
        <f t="shared" si="1693"/>
        <v>24140.3-(14)</v>
      </c>
      <c r="BR3009" s="120" t="str">
        <f t="shared" si="1694"/>
        <v>Flanged 30 deg Dbl Branch</v>
      </c>
      <c r="BS3009" s="120">
        <f t="shared" si="1695"/>
        <v>2054.8100227790433</v>
      </c>
      <c r="BU3009" s="74" t="str">
        <f t="shared" si="1696"/>
        <v>24140.3-(12)</v>
      </c>
      <c r="BV3009" s="120" t="str">
        <f t="shared" si="1697"/>
        <v>Flanged 30 deg Dbl Branch</v>
      </c>
      <c r="BW3009" s="120">
        <f t="shared" si="1698"/>
        <v>2407.8239999999996</v>
      </c>
      <c r="BY3009" s="74" t="str">
        <f t="shared" si="1699"/>
        <v>24140.3-(10)</v>
      </c>
      <c r="BZ3009" s="120" t="str">
        <f t="shared" si="1700"/>
        <v>Flanged 30 deg Dbl Branch</v>
      </c>
      <c r="CA3009" s="120">
        <f t="shared" si="1701"/>
        <v>2756.7840000000001</v>
      </c>
      <c r="CC3009" s="115" t="str">
        <f t="shared" si="1702"/>
        <v xml:space="preserve"> </v>
      </c>
      <c r="CD3009" s="120" t="str">
        <f t="shared" si="1703"/>
        <v xml:space="preserve"> </v>
      </c>
      <c r="CE3009" s="417" t="str">
        <f t="shared" si="1704"/>
        <v xml:space="preserve"> </v>
      </c>
      <c r="CF3009" s="115"/>
      <c r="CG3009" s="115" t="str">
        <f t="shared" si="1705"/>
        <v xml:space="preserve"> </v>
      </c>
      <c r="CH3009" s="120" t="str">
        <f t="shared" si="1706"/>
        <v xml:space="preserve"> </v>
      </c>
      <c r="CI3009" s="417" t="str">
        <f t="shared" si="1707"/>
        <v xml:space="preserve"> </v>
      </c>
      <c r="CJ3009" s="115"/>
      <c r="CK3009" s="115" t="str">
        <f t="shared" si="1708"/>
        <v xml:space="preserve"> </v>
      </c>
      <c r="CL3009" s="120" t="str">
        <f t="shared" si="1709"/>
        <v xml:space="preserve"> </v>
      </c>
      <c r="CM3009" s="417" t="str">
        <f t="shared" si="1716"/>
        <v xml:space="preserve"> </v>
      </c>
      <c r="IS3009" s="111">
        <v>511.6</v>
      </c>
    </row>
    <row r="3010" spans="2:253" s="74" customFormat="1" ht="17.100000000000001" hidden="1" customHeight="1" x14ac:dyDescent="0.25">
      <c r="B3010" s="504">
        <f>IF('Flanged Parts'!$AS$4=1,'Flanged Parts'!J34,0)</f>
        <v>0</v>
      </c>
      <c r="C3010" s="525">
        <v>24142.3</v>
      </c>
      <c r="D3010" s="526">
        <f t="shared" si="1687"/>
        <v>24142.3</v>
      </c>
      <c r="E3010" s="504" t="s">
        <v>1347</v>
      </c>
      <c r="F3010" s="508" t="str">
        <f t="shared" si="1670"/>
        <v xml:space="preserve"> </v>
      </c>
      <c r="G3010" s="509" t="s">
        <v>467</v>
      </c>
      <c r="H3010" s="504" t="s">
        <v>1094</v>
      </c>
      <c r="I3010" s="1035" t="s">
        <v>59</v>
      </c>
      <c r="J3010" s="1036"/>
      <c r="K3010" s="516" t="s">
        <v>881</v>
      </c>
      <c r="L3010" s="535">
        <v>16</v>
      </c>
      <c r="M3010" s="532" t="s">
        <v>1700</v>
      </c>
      <c r="N3010" s="514">
        <f t="shared" si="1688"/>
        <v>2067.9</v>
      </c>
      <c r="O3010" s="514">
        <f t="shared" si="1689"/>
        <v>0</v>
      </c>
      <c r="P3010" s="680">
        <f>'KB Duct Parts'!$AE$3</f>
        <v>0</v>
      </c>
      <c r="Q3010" s="681">
        <f t="shared" si="1681"/>
        <v>0</v>
      </c>
      <c r="R3010" s="682">
        <f t="shared" si="1682"/>
        <v>0</v>
      </c>
      <c r="S3010" s="716">
        <f t="shared" si="1690"/>
        <v>0.2</v>
      </c>
      <c r="T3010" s="679">
        <f t="shared" si="1683"/>
        <v>0</v>
      </c>
      <c r="U3010" s="679">
        <f t="shared" si="1684"/>
        <v>0</v>
      </c>
      <c r="Y3010" s="120"/>
      <c r="AD3010" s="81"/>
      <c r="AF3010" s="370">
        <v>16</v>
      </c>
      <c r="AG3010" s="374">
        <v>14</v>
      </c>
      <c r="AH3010" s="378">
        <v>12</v>
      </c>
      <c r="AI3010" s="381">
        <v>10</v>
      </c>
      <c r="AJ3010" s="386"/>
      <c r="AK3010" s="391"/>
      <c r="AL3010" s="386"/>
      <c r="AM3010" s="363">
        <f t="shared" si="1669"/>
        <v>1</v>
      </c>
      <c r="AN3010" s="578">
        <v>1876.3</v>
      </c>
      <c r="AO3010" s="78">
        <f t="shared" si="1715"/>
        <v>2209.6744874715264</v>
      </c>
      <c r="AP3010" s="78">
        <f t="shared" si="1710"/>
        <v>2589.2939999999999</v>
      </c>
      <c r="AQ3010" s="78">
        <f t="shared" si="1711"/>
        <v>2964.5540000000001</v>
      </c>
      <c r="AR3010" s="78">
        <f t="shared" si="1712"/>
        <v>0</v>
      </c>
      <c r="AS3010" s="78">
        <f t="shared" si="1713"/>
        <v>0</v>
      </c>
      <c r="AT3010" s="78">
        <f t="shared" si="1714"/>
        <v>0</v>
      </c>
      <c r="AU3010" s="363" t="s">
        <v>717</v>
      </c>
      <c r="AV3010" s="393"/>
      <c r="AW3010" s="395"/>
      <c r="AX3010" s="395">
        <v>1.1776765375854215</v>
      </c>
      <c r="AY3010" s="395">
        <v>1.38</v>
      </c>
      <c r="AZ3010" s="395">
        <v>1.58</v>
      </c>
      <c r="BA3010" s="395">
        <v>0</v>
      </c>
      <c r="BB3010" s="395">
        <v>0</v>
      </c>
      <c r="BC3010" s="395">
        <v>0</v>
      </c>
      <c r="BD3010" s="115"/>
      <c r="BE3010" s="115"/>
      <c r="BF3010" s="115">
        <v>4</v>
      </c>
      <c r="BG3010" s="115">
        <v>42</v>
      </c>
      <c r="BH3010" s="423">
        <f t="shared" si="1691"/>
        <v>47.9</v>
      </c>
      <c r="BI3010" s="417">
        <f t="shared" si="1692"/>
        <v>191.6</v>
      </c>
      <c r="BJ3010" s="115"/>
      <c r="BK3010" s="115"/>
      <c r="BQ3010" s="74" t="str">
        <f t="shared" si="1693"/>
        <v>24142.3-(14)</v>
      </c>
      <c r="BR3010" s="120" t="str">
        <f t="shared" si="1694"/>
        <v>Flanged 30 deg Dbl Branch</v>
      </c>
      <c r="BS3010" s="120">
        <f t="shared" si="1695"/>
        <v>2209.6744874715264</v>
      </c>
      <c r="BU3010" s="74" t="str">
        <f t="shared" si="1696"/>
        <v>24142.3-(12)</v>
      </c>
      <c r="BV3010" s="120" t="str">
        <f t="shared" si="1697"/>
        <v>Flanged 30 deg Dbl Branch</v>
      </c>
      <c r="BW3010" s="120">
        <f t="shared" si="1698"/>
        <v>2589.2939999999999</v>
      </c>
      <c r="BY3010" s="74" t="str">
        <f t="shared" si="1699"/>
        <v>24142.3-(10)</v>
      </c>
      <c r="BZ3010" s="120" t="str">
        <f t="shared" si="1700"/>
        <v>Flanged 30 deg Dbl Branch</v>
      </c>
      <c r="CA3010" s="120">
        <f t="shared" si="1701"/>
        <v>2964.5540000000001</v>
      </c>
      <c r="CC3010" s="115" t="str">
        <f t="shared" si="1702"/>
        <v xml:space="preserve"> </v>
      </c>
      <c r="CD3010" s="120" t="str">
        <f t="shared" si="1703"/>
        <v xml:space="preserve"> </v>
      </c>
      <c r="CE3010" s="417" t="str">
        <f t="shared" si="1704"/>
        <v xml:space="preserve"> </v>
      </c>
      <c r="CF3010" s="115"/>
      <c r="CG3010" s="115" t="str">
        <f t="shared" si="1705"/>
        <v xml:space="preserve"> </v>
      </c>
      <c r="CH3010" s="120" t="str">
        <f t="shared" si="1706"/>
        <v xml:space="preserve"> </v>
      </c>
      <c r="CI3010" s="417" t="str">
        <f t="shared" si="1707"/>
        <v xml:space="preserve"> </v>
      </c>
      <c r="CJ3010" s="115"/>
      <c r="CK3010" s="115" t="str">
        <f t="shared" si="1708"/>
        <v xml:space="preserve"> </v>
      </c>
      <c r="CL3010" s="120" t="str">
        <f t="shared" si="1709"/>
        <v xml:space="preserve"> </v>
      </c>
      <c r="CM3010" s="417" t="str">
        <f t="shared" si="1716"/>
        <v xml:space="preserve"> </v>
      </c>
      <c r="IS3010" s="111">
        <v>537.20000000000005</v>
      </c>
    </row>
    <row r="3011" spans="2:253" s="74" customFormat="1" ht="17.100000000000001" hidden="1" customHeight="1" x14ac:dyDescent="0.25">
      <c r="B3011" s="504">
        <f>IF('Flanged Parts'!$AS$4=1,'Flanged Parts'!J35,0)</f>
        <v>0</v>
      </c>
      <c r="C3011" s="525">
        <v>24144.3</v>
      </c>
      <c r="D3011" s="526">
        <f t="shared" si="1687"/>
        <v>24144.3</v>
      </c>
      <c r="E3011" s="504" t="s">
        <v>1348</v>
      </c>
      <c r="F3011" s="508" t="str">
        <f t="shared" si="1670"/>
        <v xml:space="preserve"> </v>
      </c>
      <c r="G3011" s="509" t="s">
        <v>467</v>
      </c>
      <c r="H3011" s="504" t="s">
        <v>1094</v>
      </c>
      <c r="I3011" s="1035" t="s">
        <v>59</v>
      </c>
      <c r="J3011" s="1036"/>
      <c r="K3011" s="516" t="s">
        <v>881</v>
      </c>
      <c r="L3011" s="535">
        <v>16</v>
      </c>
      <c r="M3011" s="532" t="s">
        <v>1700</v>
      </c>
      <c r="N3011" s="514">
        <f t="shared" si="1688"/>
        <v>2229.9</v>
      </c>
      <c r="O3011" s="514">
        <f t="shared" si="1689"/>
        <v>0</v>
      </c>
      <c r="P3011" s="680">
        <f>'KB Duct Parts'!$AE$3</f>
        <v>0</v>
      </c>
      <c r="Q3011" s="681">
        <f t="shared" si="1681"/>
        <v>0</v>
      </c>
      <c r="R3011" s="682">
        <f t="shared" si="1682"/>
        <v>0</v>
      </c>
      <c r="S3011" s="716">
        <f t="shared" si="1690"/>
        <v>0.2</v>
      </c>
      <c r="T3011" s="679">
        <f t="shared" si="1683"/>
        <v>0</v>
      </c>
      <c r="U3011" s="679">
        <f t="shared" si="1684"/>
        <v>0</v>
      </c>
      <c r="Y3011" s="120"/>
      <c r="AD3011" s="81"/>
      <c r="AF3011" s="370">
        <v>16</v>
      </c>
      <c r="AG3011" s="374">
        <v>14</v>
      </c>
      <c r="AH3011" s="378">
        <v>12</v>
      </c>
      <c r="AI3011" s="381">
        <v>10</v>
      </c>
      <c r="AJ3011" s="386"/>
      <c r="AK3011" s="391"/>
      <c r="AL3011" s="386"/>
      <c r="AM3011" s="363">
        <f t="shared" si="1669"/>
        <v>1</v>
      </c>
      <c r="AN3011" s="578">
        <v>2027.1</v>
      </c>
      <c r="AO3011" s="78">
        <f t="shared" si="1715"/>
        <v>2387.2681093394076</v>
      </c>
      <c r="AP3011" s="78">
        <f t="shared" si="1710"/>
        <v>2797.3979999999997</v>
      </c>
      <c r="AQ3011" s="78">
        <f t="shared" si="1711"/>
        <v>3202.8180000000002</v>
      </c>
      <c r="AR3011" s="78">
        <f t="shared" si="1712"/>
        <v>0</v>
      </c>
      <c r="AS3011" s="78">
        <f t="shared" si="1713"/>
        <v>0</v>
      </c>
      <c r="AT3011" s="78">
        <f t="shared" si="1714"/>
        <v>0</v>
      </c>
      <c r="AU3011" s="363" t="s">
        <v>717</v>
      </c>
      <c r="AV3011" s="393"/>
      <c r="AW3011" s="395"/>
      <c r="AX3011" s="395">
        <v>1.1776765375854215</v>
      </c>
      <c r="AY3011" s="395">
        <v>1.38</v>
      </c>
      <c r="AZ3011" s="395">
        <v>1.58</v>
      </c>
      <c r="BA3011" s="395">
        <v>0</v>
      </c>
      <c r="BB3011" s="395">
        <v>0</v>
      </c>
      <c r="BC3011" s="395">
        <v>0</v>
      </c>
      <c r="BD3011" s="115"/>
      <c r="BE3011" s="115"/>
      <c r="BF3011" s="115">
        <v>4</v>
      </c>
      <c r="BG3011" s="115">
        <v>44</v>
      </c>
      <c r="BH3011" s="423">
        <f t="shared" si="1691"/>
        <v>50.7</v>
      </c>
      <c r="BI3011" s="417">
        <f t="shared" si="1692"/>
        <v>202.8</v>
      </c>
      <c r="BJ3011" s="115"/>
      <c r="BK3011" s="115"/>
      <c r="BQ3011" s="74" t="str">
        <f t="shared" si="1693"/>
        <v>24144.3-(14)</v>
      </c>
      <c r="BR3011" s="120" t="str">
        <f t="shared" si="1694"/>
        <v>Flanged 30 deg Dbl Branch</v>
      </c>
      <c r="BS3011" s="120">
        <f t="shared" si="1695"/>
        <v>2387.2681093394076</v>
      </c>
      <c r="BU3011" s="74" t="str">
        <f t="shared" si="1696"/>
        <v>24144.3-(12)</v>
      </c>
      <c r="BV3011" s="120" t="str">
        <f t="shared" si="1697"/>
        <v>Flanged 30 deg Dbl Branch</v>
      </c>
      <c r="BW3011" s="120">
        <f t="shared" si="1698"/>
        <v>2797.3979999999997</v>
      </c>
      <c r="BY3011" s="74" t="str">
        <f t="shared" si="1699"/>
        <v>24144.3-(10)</v>
      </c>
      <c r="BZ3011" s="120" t="str">
        <f t="shared" si="1700"/>
        <v>Flanged 30 deg Dbl Branch</v>
      </c>
      <c r="CA3011" s="120">
        <f t="shared" si="1701"/>
        <v>3202.8180000000002</v>
      </c>
      <c r="CC3011" s="115" t="str">
        <f t="shared" si="1702"/>
        <v xml:space="preserve"> </v>
      </c>
      <c r="CD3011" s="120" t="str">
        <f t="shared" si="1703"/>
        <v xml:space="preserve"> </v>
      </c>
      <c r="CE3011" s="417" t="str">
        <f t="shared" si="1704"/>
        <v xml:space="preserve"> </v>
      </c>
      <c r="CF3011" s="115"/>
      <c r="CG3011" s="115" t="str">
        <f t="shared" si="1705"/>
        <v xml:space="preserve"> </v>
      </c>
      <c r="CH3011" s="120" t="str">
        <f t="shared" si="1706"/>
        <v xml:space="preserve"> </v>
      </c>
      <c r="CI3011" s="417" t="str">
        <f t="shared" si="1707"/>
        <v xml:space="preserve"> </v>
      </c>
      <c r="CJ3011" s="115"/>
      <c r="CK3011" s="115" t="str">
        <f t="shared" si="1708"/>
        <v xml:space="preserve"> </v>
      </c>
      <c r="CL3011" s="120" t="str">
        <f t="shared" si="1709"/>
        <v xml:space="preserve"> </v>
      </c>
      <c r="CM3011" s="417" t="str">
        <f t="shared" si="1716"/>
        <v xml:space="preserve"> </v>
      </c>
      <c r="IS3011" s="111">
        <v>562.70000000000005</v>
      </c>
    </row>
    <row r="3012" spans="2:253" s="74" customFormat="1" ht="17.100000000000001" hidden="1" customHeight="1" x14ac:dyDescent="0.25">
      <c r="B3012" s="504">
        <f>IF('Flanged Parts'!$AS$4=1,'Flanged Parts'!J36,0)</f>
        <v>0</v>
      </c>
      <c r="C3012" s="525">
        <v>24146.3</v>
      </c>
      <c r="D3012" s="526">
        <f t="shared" si="1687"/>
        <v>24146.3</v>
      </c>
      <c r="E3012" s="504" t="s">
        <v>1349</v>
      </c>
      <c r="F3012" s="508" t="str">
        <f t="shared" si="1670"/>
        <v xml:space="preserve"> </v>
      </c>
      <c r="G3012" s="509" t="s">
        <v>467</v>
      </c>
      <c r="H3012" s="504" t="s">
        <v>1094</v>
      </c>
      <c r="I3012" s="1035" t="s">
        <v>59</v>
      </c>
      <c r="J3012" s="1036"/>
      <c r="K3012" s="516" t="s">
        <v>881</v>
      </c>
      <c r="L3012" s="535">
        <v>16</v>
      </c>
      <c r="M3012" s="532" t="s">
        <v>1700</v>
      </c>
      <c r="N3012" s="514">
        <f t="shared" si="1688"/>
        <v>2387.8799999999997</v>
      </c>
      <c r="O3012" s="514">
        <f t="shared" si="1689"/>
        <v>0</v>
      </c>
      <c r="P3012" s="680">
        <f>'KB Duct Parts'!$AE$3</f>
        <v>0</v>
      </c>
      <c r="Q3012" s="681">
        <f t="shared" si="1681"/>
        <v>0</v>
      </c>
      <c r="R3012" s="682">
        <f t="shared" si="1682"/>
        <v>0</v>
      </c>
      <c r="S3012" s="716">
        <f t="shared" si="1690"/>
        <v>0.2</v>
      </c>
      <c r="T3012" s="679">
        <f t="shared" si="1683"/>
        <v>0</v>
      </c>
      <c r="U3012" s="679">
        <f t="shared" si="1684"/>
        <v>0</v>
      </c>
      <c r="Y3012" s="120"/>
      <c r="AD3012" s="81"/>
      <c r="AF3012" s="370">
        <v>16</v>
      </c>
      <c r="AG3012" s="374">
        <v>14</v>
      </c>
      <c r="AH3012" s="378">
        <v>12</v>
      </c>
      <c r="AI3012" s="381">
        <v>10</v>
      </c>
      <c r="AJ3012" s="386"/>
      <c r="AK3012" s="391"/>
      <c r="AL3012" s="386"/>
      <c r="AM3012" s="363">
        <f t="shared" si="1669"/>
        <v>1</v>
      </c>
      <c r="AN3012" s="578">
        <v>2186.1999999999998</v>
      </c>
      <c r="AO3012" s="78">
        <f t="shared" si="1715"/>
        <v>2574.6364464692483</v>
      </c>
      <c r="AP3012" s="78">
        <f t="shared" si="1710"/>
        <v>3016.9559999999997</v>
      </c>
      <c r="AQ3012" s="78">
        <f t="shared" si="1711"/>
        <v>3454.1959999999999</v>
      </c>
      <c r="AR3012" s="78">
        <f t="shared" si="1712"/>
        <v>0</v>
      </c>
      <c r="AS3012" s="78">
        <f t="shared" si="1713"/>
        <v>0</v>
      </c>
      <c r="AT3012" s="78">
        <f t="shared" si="1714"/>
        <v>0</v>
      </c>
      <c r="AU3012" s="363" t="s">
        <v>717</v>
      </c>
      <c r="AV3012" s="393"/>
      <c r="AW3012" s="395"/>
      <c r="AX3012" s="395">
        <v>1.1776765375854215</v>
      </c>
      <c r="AY3012" s="395">
        <v>1.38</v>
      </c>
      <c r="AZ3012" s="395">
        <v>1.58</v>
      </c>
      <c r="BA3012" s="395">
        <v>0</v>
      </c>
      <c r="BB3012" s="395">
        <v>0</v>
      </c>
      <c r="BC3012" s="395">
        <v>0</v>
      </c>
      <c r="BD3012" s="115"/>
      <c r="BE3012" s="115"/>
      <c r="BF3012" s="115">
        <v>4</v>
      </c>
      <c r="BG3012" s="115">
        <v>46</v>
      </c>
      <c r="BH3012" s="423">
        <f t="shared" si="1691"/>
        <v>50.42</v>
      </c>
      <c r="BI3012" s="417">
        <f t="shared" si="1692"/>
        <v>201.68</v>
      </c>
      <c r="BJ3012" s="115"/>
      <c r="BK3012" s="115"/>
      <c r="BQ3012" s="74" t="str">
        <f t="shared" si="1693"/>
        <v>24146.3-(14)</v>
      </c>
      <c r="BR3012" s="120" t="str">
        <f t="shared" si="1694"/>
        <v>Flanged 30 deg Dbl Branch</v>
      </c>
      <c r="BS3012" s="120">
        <f t="shared" si="1695"/>
        <v>2574.6364464692483</v>
      </c>
      <c r="BU3012" s="74" t="str">
        <f t="shared" si="1696"/>
        <v>24146.3-(12)</v>
      </c>
      <c r="BV3012" s="120" t="str">
        <f t="shared" si="1697"/>
        <v>Flanged 30 deg Dbl Branch</v>
      </c>
      <c r="BW3012" s="120">
        <f t="shared" si="1698"/>
        <v>3016.9559999999997</v>
      </c>
      <c r="BY3012" s="74" t="str">
        <f t="shared" si="1699"/>
        <v>24146.3-(10)</v>
      </c>
      <c r="BZ3012" s="120" t="str">
        <f t="shared" si="1700"/>
        <v>Flanged 30 deg Dbl Branch</v>
      </c>
      <c r="CA3012" s="120">
        <f t="shared" si="1701"/>
        <v>3454.1959999999999</v>
      </c>
      <c r="CC3012" s="115" t="str">
        <f t="shared" si="1702"/>
        <v xml:space="preserve"> </v>
      </c>
      <c r="CD3012" s="120" t="str">
        <f t="shared" si="1703"/>
        <v xml:space="preserve"> </v>
      </c>
      <c r="CE3012" s="417" t="str">
        <f t="shared" si="1704"/>
        <v xml:space="preserve"> </v>
      </c>
      <c r="CF3012" s="115"/>
      <c r="CG3012" s="115" t="str">
        <f t="shared" si="1705"/>
        <v xml:space="preserve"> </v>
      </c>
      <c r="CH3012" s="120" t="str">
        <f t="shared" si="1706"/>
        <v xml:space="preserve"> </v>
      </c>
      <c r="CI3012" s="417" t="str">
        <f t="shared" si="1707"/>
        <v xml:space="preserve"> </v>
      </c>
      <c r="CJ3012" s="115"/>
      <c r="CK3012" s="115" t="str">
        <f t="shared" si="1708"/>
        <v xml:space="preserve"> </v>
      </c>
      <c r="CL3012" s="120" t="str">
        <f t="shared" si="1709"/>
        <v xml:space="preserve"> </v>
      </c>
      <c r="CM3012" s="417" t="str">
        <f t="shared" si="1716"/>
        <v xml:space="preserve"> </v>
      </c>
      <c r="IS3012" s="111">
        <v>588.29999999999995</v>
      </c>
    </row>
    <row r="3013" spans="2:253" s="74" customFormat="1" ht="17.100000000000001" hidden="1" customHeight="1" x14ac:dyDescent="0.25">
      <c r="B3013" s="504">
        <f>IF('Flanged Parts'!$AS$4=1,'Flanged Parts'!J37,0)</f>
        <v>0</v>
      </c>
      <c r="C3013" s="525">
        <v>24148.3</v>
      </c>
      <c r="D3013" s="526">
        <f t="shared" si="1687"/>
        <v>24148.3</v>
      </c>
      <c r="E3013" s="504" t="s">
        <v>1350</v>
      </c>
      <c r="F3013" s="508" t="str">
        <f t="shared" si="1670"/>
        <v xml:space="preserve"> </v>
      </c>
      <c r="G3013" s="509" t="s">
        <v>467</v>
      </c>
      <c r="H3013" s="504" t="s">
        <v>1094</v>
      </c>
      <c r="I3013" s="1035" t="s">
        <v>59</v>
      </c>
      <c r="J3013" s="1036"/>
      <c r="K3013" s="516" t="s">
        <v>881</v>
      </c>
      <c r="L3013" s="535">
        <v>16</v>
      </c>
      <c r="M3013" s="532" t="s">
        <v>1700</v>
      </c>
      <c r="N3013" s="514">
        <f t="shared" si="1688"/>
        <v>2477.2400000000002</v>
      </c>
      <c r="O3013" s="514">
        <f t="shared" si="1689"/>
        <v>0</v>
      </c>
      <c r="P3013" s="680">
        <f>'KB Duct Parts'!$AE$3</f>
        <v>0</v>
      </c>
      <c r="Q3013" s="681">
        <f t="shared" si="1681"/>
        <v>0</v>
      </c>
      <c r="R3013" s="682">
        <f t="shared" si="1682"/>
        <v>0</v>
      </c>
      <c r="S3013" s="716">
        <f t="shared" si="1690"/>
        <v>0.2</v>
      </c>
      <c r="T3013" s="679">
        <f t="shared" si="1683"/>
        <v>0</v>
      </c>
      <c r="U3013" s="679">
        <f t="shared" si="1684"/>
        <v>0</v>
      </c>
      <c r="Y3013" s="120"/>
      <c r="AD3013" s="81"/>
      <c r="AF3013" s="370">
        <v>16</v>
      </c>
      <c r="AG3013" s="374">
        <v>14</v>
      </c>
      <c r="AH3013" s="378">
        <v>12</v>
      </c>
      <c r="AI3013" s="381">
        <v>10</v>
      </c>
      <c r="AJ3013" s="386"/>
      <c r="AK3013" s="391"/>
      <c r="AL3013" s="386"/>
      <c r="AM3013" s="363">
        <f t="shared" si="1669"/>
        <v>1</v>
      </c>
      <c r="AN3013" s="578">
        <v>2225.8000000000002</v>
      </c>
      <c r="AO3013" s="78">
        <f t="shared" si="1715"/>
        <v>2621.2724373576311</v>
      </c>
      <c r="AP3013" s="78">
        <f t="shared" si="1710"/>
        <v>3071.6039999999998</v>
      </c>
      <c r="AQ3013" s="78">
        <f t="shared" si="1711"/>
        <v>3516.7640000000006</v>
      </c>
      <c r="AR3013" s="78">
        <f t="shared" si="1712"/>
        <v>0</v>
      </c>
      <c r="AS3013" s="78">
        <f t="shared" si="1713"/>
        <v>0</v>
      </c>
      <c r="AT3013" s="78">
        <f t="shared" si="1714"/>
        <v>0</v>
      </c>
      <c r="AU3013" s="363" t="s">
        <v>717</v>
      </c>
      <c r="AV3013" s="393"/>
      <c r="AW3013" s="395"/>
      <c r="AX3013" s="395">
        <v>1.1776765375854215</v>
      </c>
      <c r="AY3013" s="395">
        <v>1.38</v>
      </c>
      <c r="AZ3013" s="395">
        <v>1.58</v>
      </c>
      <c r="BA3013" s="395">
        <v>0</v>
      </c>
      <c r="BB3013" s="395">
        <v>0</v>
      </c>
      <c r="BC3013" s="395">
        <v>0</v>
      </c>
      <c r="BD3013" s="115"/>
      <c r="BE3013" s="115"/>
      <c r="BF3013" s="115">
        <v>4</v>
      </c>
      <c r="BG3013" s="115">
        <v>48</v>
      </c>
      <c r="BH3013" s="423">
        <f t="shared" si="1691"/>
        <v>62.86</v>
      </c>
      <c r="BI3013" s="417">
        <f t="shared" si="1692"/>
        <v>251.44</v>
      </c>
      <c r="BJ3013" s="115"/>
      <c r="BK3013" s="115"/>
      <c r="BQ3013" s="74" t="str">
        <f t="shared" si="1693"/>
        <v>24148.3-(14)</v>
      </c>
      <c r="BR3013" s="120" t="str">
        <f t="shared" si="1694"/>
        <v>Flanged 30 deg Dbl Branch</v>
      </c>
      <c r="BS3013" s="120">
        <f t="shared" si="1695"/>
        <v>2621.2724373576311</v>
      </c>
      <c r="BU3013" s="74" t="str">
        <f t="shared" si="1696"/>
        <v>24148.3-(12)</v>
      </c>
      <c r="BV3013" s="120" t="str">
        <f t="shared" si="1697"/>
        <v>Flanged 30 deg Dbl Branch</v>
      </c>
      <c r="BW3013" s="120">
        <f t="shared" si="1698"/>
        <v>3071.6039999999998</v>
      </c>
      <c r="BY3013" s="74" t="str">
        <f t="shared" si="1699"/>
        <v>24148.3-(10)</v>
      </c>
      <c r="BZ3013" s="120" t="str">
        <f t="shared" si="1700"/>
        <v>Flanged 30 deg Dbl Branch</v>
      </c>
      <c r="CA3013" s="120">
        <f t="shared" si="1701"/>
        <v>3516.7640000000006</v>
      </c>
      <c r="CC3013" s="115" t="str">
        <f t="shared" si="1702"/>
        <v xml:space="preserve"> </v>
      </c>
      <c r="CD3013" s="120" t="str">
        <f t="shared" si="1703"/>
        <v xml:space="preserve"> </v>
      </c>
      <c r="CE3013" s="417" t="str">
        <f t="shared" si="1704"/>
        <v xml:space="preserve"> </v>
      </c>
      <c r="CF3013" s="115"/>
      <c r="CG3013" s="115" t="str">
        <f t="shared" si="1705"/>
        <v xml:space="preserve"> </v>
      </c>
      <c r="CH3013" s="120" t="str">
        <f t="shared" si="1706"/>
        <v xml:space="preserve"> </v>
      </c>
      <c r="CI3013" s="417" t="str">
        <f t="shared" si="1707"/>
        <v xml:space="preserve"> </v>
      </c>
      <c r="CJ3013" s="115"/>
      <c r="CK3013" s="115" t="str">
        <f t="shared" si="1708"/>
        <v xml:space="preserve"> </v>
      </c>
      <c r="CL3013" s="120" t="str">
        <f t="shared" si="1709"/>
        <v xml:space="preserve"> </v>
      </c>
      <c r="CM3013" s="417" t="str">
        <f t="shared" si="1716"/>
        <v xml:space="preserve"> </v>
      </c>
      <c r="IS3013" s="111">
        <v>613.9</v>
      </c>
    </row>
    <row r="3014" spans="2:253" s="74" customFormat="1" ht="17.100000000000001" hidden="1" customHeight="1" x14ac:dyDescent="0.25">
      <c r="B3014" s="504">
        <f>IF('Flanged Parts'!$AS$4=1,'Flanged Parts'!K26,0)</f>
        <v>0</v>
      </c>
      <c r="C3014" s="525" t="s">
        <v>324</v>
      </c>
      <c r="D3014" s="526" t="str">
        <f t="shared" si="1687"/>
        <v>24126.30M</v>
      </c>
      <c r="E3014" s="504" t="s">
        <v>1339</v>
      </c>
      <c r="F3014" s="508" t="str">
        <f t="shared" ref="F3014:F3033" si="1717">IF(AM3014&gt;1,"Non-Std"," ")</f>
        <v xml:space="preserve"> </v>
      </c>
      <c r="G3014" s="509" t="s">
        <v>726</v>
      </c>
      <c r="H3014" s="504" t="str">
        <f>IF('Flanged Parts'!$BB$6=1,"CS",IF('Flanged Parts'!$BB$6=2,"Glv",0))</f>
        <v>Glv</v>
      </c>
      <c r="I3014" s="1035" t="s">
        <v>59</v>
      </c>
      <c r="J3014" s="1036"/>
      <c r="K3014" s="516" t="s">
        <v>881</v>
      </c>
      <c r="L3014" s="535">
        <v>16</v>
      </c>
      <c r="M3014" s="532" t="s">
        <v>1700</v>
      </c>
      <c r="N3014" s="514">
        <f t="shared" si="1688"/>
        <v>884.6400000000001</v>
      </c>
      <c r="O3014" s="514">
        <f t="shared" ref="O3014:O3033" si="1718">IF(B3014&gt;0,N3014*B3014,0)</f>
        <v>0</v>
      </c>
      <c r="P3014" s="680">
        <f>'KB Duct Parts'!$AE$3</f>
        <v>0</v>
      </c>
      <c r="Q3014" s="681">
        <f t="shared" si="1681"/>
        <v>0</v>
      </c>
      <c r="R3014" s="682">
        <f t="shared" si="1682"/>
        <v>0</v>
      </c>
      <c r="S3014" s="716">
        <f t="shared" si="1690"/>
        <v>0.2</v>
      </c>
      <c r="T3014" s="679">
        <f t="shared" si="1683"/>
        <v>0</v>
      </c>
      <c r="U3014" s="679">
        <f t="shared" si="1684"/>
        <v>0</v>
      </c>
      <c r="Y3014" s="120"/>
      <c r="AD3014" s="81"/>
      <c r="AF3014" s="370">
        <v>16</v>
      </c>
      <c r="AG3014" s="374">
        <v>14</v>
      </c>
      <c r="AH3014" s="378">
        <v>12</v>
      </c>
      <c r="AI3014" s="381">
        <v>10</v>
      </c>
      <c r="AJ3014" s="386"/>
      <c r="AK3014" s="391"/>
      <c r="AL3014" s="386"/>
      <c r="AM3014" s="363">
        <f t="shared" si="1669"/>
        <v>1</v>
      </c>
      <c r="AN3014" s="578">
        <v>639.20000000000005</v>
      </c>
      <c r="AO3014" s="78">
        <f t="shared" si="1715"/>
        <v>752.77084282460146</v>
      </c>
      <c r="AP3014" s="78">
        <f t="shared" si="1710"/>
        <v>882.096</v>
      </c>
      <c r="AQ3014" s="78">
        <f t="shared" si="1711"/>
        <v>1009.9360000000001</v>
      </c>
      <c r="AR3014" s="78">
        <f t="shared" si="1712"/>
        <v>0</v>
      </c>
      <c r="AS3014" s="78">
        <f t="shared" si="1713"/>
        <v>0</v>
      </c>
      <c r="AT3014" s="78">
        <f t="shared" si="1714"/>
        <v>0</v>
      </c>
      <c r="AU3014" s="363"/>
      <c r="AV3014" s="393"/>
      <c r="AW3014" s="395"/>
      <c r="AX3014" s="395">
        <v>1.1776765375854215</v>
      </c>
      <c r="AY3014" s="395">
        <v>1.38</v>
      </c>
      <c r="AZ3014" s="395">
        <v>1.58</v>
      </c>
      <c r="BA3014" s="395"/>
      <c r="BB3014" s="395"/>
      <c r="BC3014" s="395"/>
      <c r="BD3014" s="115"/>
      <c r="BE3014" s="115"/>
      <c r="BF3014" s="115">
        <v>4</v>
      </c>
      <c r="BG3014" s="115">
        <v>26</v>
      </c>
      <c r="BH3014" s="423">
        <f t="shared" ref="BH3014:BH3025" si="1719">IF(H3014="CS",VLOOKUP(BG3014,$BJ$2344:$BK$2374,2),IF(H3014="Glv",VLOOKUP(BG3014,$BJ$2344:$BL$2374,3),0))</f>
        <v>61.36</v>
      </c>
      <c r="BI3014" s="417">
        <f t="shared" ref="BI3014:BI3025" si="1720">BF3014*BH3014</f>
        <v>245.44</v>
      </c>
      <c r="BJ3014" s="115"/>
      <c r="BK3014" s="115"/>
      <c r="BQ3014" s="74" t="str">
        <f t="shared" si="1693"/>
        <v>24126.30M-(14)</v>
      </c>
      <c r="BR3014" s="120" t="str">
        <f t="shared" si="1694"/>
        <v>Flanged 30 deg Dbl Branch-Med</v>
      </c>
      <c r="BS3014" s="120">
        <f t="shared" si="1695"/>
        <v>752.77084282460146</v>
      </c>
      <c r="BU3014" s="74" t="str">
        <f t="shared" si="1696"/>
        <v>24126.30M-(12)</v>
      </c>
      <c r="BV3014" s="120" t="str">
        <f t="shared" si="1697"/>
        <v>Flanged 30 deg Dbl Branch-Med</v>
      </c>
      <c r="BW3014" s="120">
        <f t="shared" si="1698"/>
        <v>882.096</v>
      </c>
      <c r="BY3014" s="74" t="str">
        <f t="shared" si="1699"/>
        <v>24126.30M-(10)</v>
      </c>
      <c r="BZ3014" s="120" t="str">
        <f t="shared" si="1700"/>
        <v>Flanged 30 deg Dbl Branch-Med</v>
      </c>
      <c r="CA3014" s="120">
        <f t="shared" si="1701"/>
        <v>1009.9360000000001</v>
      </c>
      <c r="CC3014" s="115" t="str">
        <f t="shared" si="1702"/>
        <v xml:space="preserve"> </v>
      </c>
      <c r="CD3014" s="120" t="str">
        <f t="shared" si="1703"/>
        <v xml:space="preserve"> </v>
      </c>
      <c r="CE3014" s="417" t="str">
        <f t="shared" si="1704"/>
        <v xml:space="preserve"> </v>
      </c>
      <c r="CF3014" s="115"/>
      <c r="CG3014" s="115" t="str">
        <f t="shared" si="1705"/>
        <v xml:space="preserve"> </v>
      </c>
      <c r="CH3014" s="120" t="str">
        <f t="shared" si="1706"/>
        <v xml:space="preserve"> </v>
      </c>
      <c r="CI3014" s="417" t="str">
        <f t="shared" si="1707"/>
        <v xml:space="preserve"> </v>
      </c>
      <c r="CJ3014" s="115"/>
      <c r="CK3014" s="115" t="str">
        <f t="shared" si="1708"/>
        <v xml:space="preserve"> </v>
      </c>
      <c r="CL3014" s="120" t="str">
        <f t="shared" si="1709"/>
        <v xml:space="preserve"> </v>
      </c>
      <c r="CM3014" s="417" t="str">
        <f t="shared" si="1716"/>
        <v xml:space="preserve"> </v>
      </c>
      <c r="IS3014" s="111"/>
    </row>
    <row r="3015" spans="2:253" s="74" customFormat="1" ht="17.100000000000001" hidden="1" customHeight="1" x14ac:dyDescent="0.25">
      <c r="B3015" s="504">
        <f>IF('Flanged Parts'!$AS$4=1,'Flanged Parts'!K27,0)</f>
        <v>0</v>
      </c>
      <c r="C3015" s="525" t="s">
        <v>325</v>
      </c>
      <c r="D3015" s="526" t="str">
        <f t="shared" si="1687"/>
        <v>24128.30M</v>
      </c>
      <c r="E3015" s="504" t="s">
        <v>1340</v>
      </c>
      <c r="F3015" s="508" t="str">
        <f t="shared" si="1717"/>
        <v xml:space="preserve"> </v>
      </c>
      <c r="G3015" s="509" t="s">
        <v>726</v>
      </c>
      <c r="H3015" s="504" t="str">
        <f>IF('Flanged Parts'!$BB$6=1,"CS",IF('Flanged Parts'!$BB$6=2,"Glv",0))</f>
        <v>Glv</v>
      </c>
      <c r="I3015" s="1035" t="s">
        <v>59</v>
      </c>
      <c r="J3015" s="1036"/>
      <c r="K3015" s="516" t="s">
        <v>881</v>
      </c>
      <c r="L3015" s="535">
        <v>16</v>
      </c>
      <c r="M3015" s="532" t="s">
        <v>1700</v>
      </c>
      <c r="N3015" s="514">
        <f t="shared" si="1688"/>
        <v>962.43999999999994</v>
      </c>
      <c r="O3015" s="514">
        <f t="shared" si="1718"/>
        <v>0</v>
      </c>
      <c r="P3015" s="680">
        <f>'KB Duct Parts'!$AE$3</f>
        <v>0</v>
      </c>
      <c r="Q3015" s="681">
        <f t="shared" si="1681"/>
        <v>0</v>
      </c>
      <c r="R3015" s="682">
        <f t="shared" si="1682"/>
        <v>0</v>
      </c>
      <c r="S3015" s="716">
        <f t="shared" si="1690"/>
        <v>0.2</v>
      </c>
      <c r="T3015" s="679">
        <f t="shared" si="1683"/>
        <v>0</v>
      </c>
      <c r="U3015" s="679">
        <f t="shared" si="1684"/>
        <v>0</v>
      </c>
      <c r="Y3015" s="120"/>
      <c r="AD3015" s="81"/>
      <c r="AF3015" s="370">
        <v>16</v>
      </c>
      <c r="AG3015" s="374">
        <v>14</v>
      </c>
      <c r="AH3015" s="378">
        <v>12</v>
      </c>
      <c r="AI3015" s="381">
        <v>10</v>
      </c>
      <c r="AJ3015" s="386"/>
      <c r="AK3015" s="391"/>
      <c r="AL3015" s="386"/>
      <c r="AM3015" s="363">
        <f t="shared" si="1669"/>
        <v>1</v>
      </c>
      <c r="AN3015" s="578">
        <v>708.8</v>
      </c>
      <c r="AO3015" s="78">
        <f t="shared" si="1715"/>
        <v>834.73712984054669</v>
      </c>
      <c r="AP3015" s="78">
        <f t="shared" si="1710"/>
        <v>978.14399999999989</v>
      </c>
      <c r="AQ3015" s="78">
        <f t="shared" si="1711"/>
        <v>1119.904</v>
      </c>
      <c r="AR3015" s="78">
        <f t="shared" si="1712"/>
        <v>0</v>
      </c>
      <c r="AS3015" s="78">
        <f t="shared" si="1713"/>
        <v>0</v>
      </c>
      <c r="AT3015" s="78">
        <f t="shared" si="1714"/>
        <v>0</v>
      </c>
      <c r="AU3015" s="363"/>
      <c r="AV3015" s="393"/>
      <c r="AW3015" s="395"/>
      <c r="AX3015" s="395">
        <v>1.1776765375854215</v>
      </c>
      <c r="AY3015" s="395">
        <v>1.38</v>
      </c>
      <c r="AZ3015" s="395">
        <v>1.58</v>
      </c>
      <c r="BA3015" s="395"/>
      <c r="BB3015" s="395"/>
      <c r="BC3015" s="395"/>
      <c r="BD3015" s="115"/>
      <c r="BE3015" s="115"/>
      <c r="BF3015" s="115">
        <v>4</v>
      </c>
      <c r="BG3015" s="115">
        <v>28</v>
      </c>
      <c r="BH3015" s="423">
        <f t="shared" si="1719"/>
        <v>63.41</v>
      </c>
      <c r="BI3015" s="417">
        <f t="shared" si="1720"/>
        <v>253.64</v>
      </c>
      <c r="BJ3015" s="115"/>
      <c r="BK3015" s="115"/>
      <c r="BQ3015" s="74" t="str">
        <f t="shared" si="1693"/>
        <v>24128.30M-(14)</v>
      </c>
      <c r="BR3015" s="120" t="str">
        <f t="shared" si="1694"/>
        <v>Flanged 30 deg Dbl Branch-Med</v>
      </c>
      <c r="BS3015" s="120">
        <f t="shared" si="1695"/>
        <v>834.73712984054669</v>
      </c>
      <c r="BU3015" s="74" t="str">
        <f t="shared" si="1696"/>
        <v>24128.30M-(12)</v>
      </c>
      <c r="BV3015" s="120" t="str">
        <f t="shared" si="1697"/>
        <v>Flanged 30 deg Dbl Branch-Med</v>
      </c>
      <c r="BW3015" s="120">
        <f t="shared" si="1698"/>
        <v>978.14399999999989</v>
      </c>
      <c r="BY3015" s="74" t="str">
        <f t="shared" si="1699"/>
        <v>24128.30M-(10)</v>
      </c>
      <c r="BZ3015" s="120" t="str">
        <f t="shared" si="1700"/>
        <v>Flanged 30 deg Dbl Branch-Med</v>
      </c>
      <c r="CA3015" s="120">
        <f t="shared" si="1701"/>
        <v>1119.904</v>
      </c>
      <c r="CC3015" s="115" t="str">
        <f t="shared" si="1702"/>
        <v xml:space="preserve"> </v>
      </c>
      <c r="CD3015" s="120" t="str">
        <f t="shared" si="1703"/>
        <v xml:space="preserve"> </v>
      </c>
      <c r="CE3015" s="417" t="str">
        <f t="shared" si="1704"/>
        <v xml:space="preserve"> </v>
      </c>
      <c r="CF3015" s="115"/>
      <c r="CG3015" s="115" t="str">
        <f t="shared" si="1705"/>
        <v xml:space="preserve"> </v>
      </c>
      <c r="CH3015" s="120" t="str">
        <f t="shared" si="1706"/>
        <v xml:space="preserve"> </v>
      </c>
      <c r="CI3015" s="417" t="str">
        <f t="shared" si="1707"/>
        <v xml:space="preserve"> </v>
      </c>
      <c r="CJ3015" s="115"/>
      <c r="CK3015" s="115" t="str">
        <f t="shared" si="1708"/>
        <v xml:space="preserve"> </v>
      </c>
      <c r="CL3015" s="120" t="str">
        <f t="shared" si="1709"/>
        <v xml:space="preserve"> </v>
      </c>
      <c r="CM3015" s="417" t="str">
        <f t="shared" si="1716"/>
        <v xml:space="preserve"> </v>
      </c>
      <c r="IS3015" s="111"/>
    </row>
    <row r="3016" spans="2:253" s="74" customFormat="1" ht="17.100000000000001" hidden="1" customHeight="1" x14ac:dyDescent="0.25">
      <c r="B3016" s="504">
        <f>IF('Flanged Parts'!$AS$4=1,'Flanged Parts'!K28,0)</f>
        <v>0</v>
      </c>
      <c r="C3016" s="525" t="s">
        <v>326</v>
      </c>
      <c r="D3016" s="526" t="str">
        <f t="shared" si="1687"/>
        <v>24130.30M</v>
      </c>
      <c r="E3016" s="504" t="s">
        <v>1341</v>
      </c>
      <c r="F3016" s="508" t="str">
        <f t="shared" si="1717"/>
        <v xml:space="preserve"> </v>
      </c>
      <c r="G3016" s="509" t="s">
        <v>726</v>
      </c>
      <c r="H3016" s="504" t="str">
        <f>IF('Flanged Parts'!$BB$6=1,"CS",IF('Flanged Parts'!$BB$6=2,"Glv",0))</f>
        <v>Glv</v>
      </c>
      <c r="I3016" s="1035" t="s">
        <v>59</v>
      </c>
      <c r="J3016" s="1036"/>
      <c r="K3016" s="516" t="s">
        <v>881</v>
      </c>
      <c r="L3016" s="535">
        <v>16</v>
      </c>
      <c r="M3016" s="532" t="s">
        <v>1700</v>
      </c>
      <c r="N3016" s="514">
        <f t="shared" si="1688"/>
        <v>1051.94</v>
      </c>
      <c r="O3016" s="514">
        <f t="shared" si="1718"/>
        <v>0</v>
      </c>
      <c r="P3016" s="680">
        <f>'KB Duct Parts'!$AE$3</f>
        <v>0</v>
      </c>
      <c r="Q3016" s="681">
        <f t="shared" si="1681"/>
        <v>0</v>
      </c>
      <c r="R3016" s="682">
        <f t="shared" si="1682"/>
        <v>0</v>
      </c>
      <c r="S3016" s="716">
        <f t="shared" si="1690"/>
        <v>0.2</v>
      </c>
      <c r="T3016" s="679">
        <f t="shared" si="1683"/>
        <v>0</v>
      </c>
      <c r="U3016" s="679">
        <f t="shared" si="1684"/>
        <v>0</v>
      </c>
      <c r="Y3016" s="120"/>
      <c r="AD3016" s="81"/>
      <c r="AF3016" s="370">
        <v>16</v>
      </c>
      <c r="AG3016" s="374">
        <v>14</v>
      </c>
      <c r="AH3016" s="378">
        <v>12</v>
      </c>
      <c r="AI3016" s="381">
        <v>10</v>
      </c>
      <c r="AJ3016" s="386"/>
      <c r="AK3016" s="391"/>
      <c r="AL3016" s="386"/>
      <c r="AM3016" s="363">
        <f t="shared" si="1669"/>
        <v>1</v>
      </c>
      <c r="AN3016" s="578">
        <v>780.9</v>
      </c>
      <c r="AO3016" s="78">
        <f t="shared" si="1715"/>
        <v>919.64760820045558</v>
      </c>
      <c r="AP3016" s="78">
        <f t="shared" si="1710"/>
        <v>1077.6419999999998</v>
      </c>
      <c r="AQ3016" s="78">
        <f t="shared" si="1711"/>
        <v>1233.8220000000001</v>
      </c>
      <c r="AR3016" s="78">
        <f t="shared" si="1712"/>
        <v>0</v>
      </c>
      <c r="AS3016" s="78">
        <f t="shared" si="1713"/>
        <v>0</v>
      </c>
      <c r="AT3016" s="78">
        <f t="shared" si="1714"/>
        <v>0</v>
      </c>
      <c r="AU3016" s="363"/>
      <c r="AV3016" s="393"/>
      <c r="AW3016" s="395"/>
      <c r="AX3016" s="395">
        <v>1.1776765375854215</v>
      </c>
      <c r="AY3016" s="395">
        <v>1.38</v>
      </c>
      <c r="AZ3016" s="395">
        <v>1.58</v>
      </c>
      <c r="BA3016" s="395"/>
      <c r="BB3016" s="395"/>
      <c r="BC3016" s="395"/>
      <c r="BD3016" s="115"/>
      <c r="BE3016" s="115"/>
      <c r="BF3016" s="115">
        <v>4</v>
      </c>
      <c r="BG3016" s="115">
        <v>30</v>
      </c>
      <c r="BH3016" s="423">
        <f t="shared" si="1719"/>
        <v>67.760000000000005</v>
      </c>
      <c r="BI3016" s="417">
        <f t="shared" si="1720"/>
        <v>271.04000000000002</v>
      </c>
      <c r="BJ3016" s="115"/>
      <c r="BK3016" s="115"/>
      <c r="BQ3016" s="74" t="str">
        <f t="shared" si="1693"/>
        <v>24130.30M-(14)</v>
      </c>
      <c r="BR3016" s="120" t="str">
        <f t="shared" si="1694"/>
        <v>Flanged 30 deg Dbl Branch-Med</v>
      </c>
      <c r="BS3016" s="120">
        <f t="shared" si="1695"/>
        <v>919.64760820045558</v>
      </c>
      <c r="BU3016" s="74" t="str">
        <f t="shared" si="1696"/>
        <v>24130.30M-(12)</v>
      </c>
      <c r="BV3016" s="120" t="str">
        <f t="shared" si="1697"/>
        <v>Flanged 30 deg Dbl Branch-Med</v>
      </c>
      <c r="BW3016" s="120">
        <f t="shared" si="1698"/>
        <v>1077.6419999999998</v>
      </c>
      <c r="BY3016" s="74" t="str">
        <f t="shared" si="1699"/>
        <v>24130.30M-(10)</v>
      </c>
      <c r="BZ3016" s="120" t="str">
        <f t="shared" si="1700"/>
        <v>Flanged 30 deg Dbl Branch-Med</v>
      </c>
      <c r="CA3016" s="120">
        <f t="shared" si="1701"/>
        <v>1233.8220000000001</v>
      </c>
      <c r="CC3016" s="115" t="str">
        <f t="shared" si="1702"/>
        <v xml:space="preserve"> </v>
      </c>
      <c r="CD3016" s="120" t="str">
        <f t="shared" si="1703"/>
        <v xml:space="preserve"> </v>
      </c>
      <c r="CE3016" s="417" t="str">
        <f t="shared" si="1704"/>
        <v xml:space="preserve"> </v>
      </c>
      <c r="CF3016" s="115"/>
      <c r="CG3016" s="115" t="str">
        <f t="shared" si="1705"/>
        <v xml:space="preserve"> </v>
      </c>
      <c r="CH3016" s="120" t="str">
        <f t="shared" si="1706"/>
        <v xml:space="preserve"> </v>
      </c>
      <c r="CI3016" s="417" t="str">
        <f t="shared" si="1707"/>
        <v xml:space="preserve"> </v>
      </c>
      <c r="CJ3016" s="115"/>
      <c r="CK3016" s="115" t="str">
        <f t="shared" si="1708"/>
        <v xml:space="preserve"> </v>
      </c>
      <c r="CL3016" s="120" t="str">
        <f t="shared" si="1709"/>
        <v xml:space="preserve"> </v>
      </c>
      <c r="CM3016" s="417" t="str">
        <f t="shared" si="1716"/>
        <v xml:space="preserve"> </v>
      </c>
      <c r="IS3016" s="111"/>
    </row>
    <row r="3017" spans="2:253" s="74" customFormat="1" ht="17.100000000000001" hidden="1" customHeight="1" x14ac:dyDescent="0.25">
      <c r="B3017" s="504">
        <f>IF('Flanged Parts'!$AS$4=1,'Flanged Parts'!K29,0)</f>
        <v>0</v>
      </c>
      <c r="C3017" s="525" t="s">
        <v>327</v>
      </c>
      <c r="D3017" s="526" t="str">
        <f t="shared" si="1687"/>
        <v>24132.30M</v>
      </c>
      <c r="E3017" s="504" t="s">
        <v>1342</v>
      </c>
      <c r="F3017" s="508" t="str">
        <f t="shared" si="1717"/>
        <v xml:space="preserve"> </v>
      </c>
      <c r="G3017" s="509" t="s">
        <v>726</v>
      </c>
      <c r="H3017" s="504" t="str">
        <f>IF('Flanged Parts'!$BB$6=1,"CS",IF('Flanged Parts'!$BB$6=2,"Glv",0))</f>
        <v>Glv</v>
      </c>
      <c r="I3017" s="1035" t="s">
        <v>59</v>
      </c>
      <c r="J3017" s="1036"/>
      <c r="K3017" s="516" t="s">
        <v>881</v>
      </c>
      <c r="L3017" s="535">
        <v>16</v>
      </c>
      <c r="M3017" s="532" t="s">
        <v>1700</v>
      </c>
      <c r="N3017" s="514">
        <f t="shared" si="1688"/>
        <v>1154.22</v>
      </c>
      <c r="O3017" s="514">
        <f t="shared" si="1718"/>
        <v>0</v>
      </c>
      <c r="P3017" s="680">
        <f>'KB Duct Parts'!$AE$3</f>
        <v>0</v>
      </c>
      <c r="Q3017" s="681">
        <f t="shared" si="1681"/>
        <v>0</v>
      </c>
      <c r="R3017" s="682">
        <f t="shared" si="1682"/>
        <v>0</v>
      </c>
      <c r="S3017" s="716">
        <f t="shared" si="1690"/>
        <v>0.2</v>
      </c>
      <c r="T3017" s="679">
        <f t="shared" si="1683"/>
        <v>0</v>
      </c>
      <c r="U3017" s="679">
        <f t="shared" si="1684"/>
        <v>0</v>
      </c>
      <c r="Y3017" s="120"/>
      <c r="AD3017" s="81"/>
      <c r="AF3017" s="370">
        <v>16</v>
      </c>
      <c r="AG3017" s="374">
        <v>14</v>
      </c>
      <c r="AH3017" s="378">
        <v>12</v>
      </c>
      <c r="AI3017" s="381">
        <v>10</v>
      </c>
      <c r="AJ3017" s="386"/>
      <c r="AK3017" s="391"/>
      <c r="AL3017" s="386"/>
      <c r="AM3017" s="363">
        <f t="shared" si="1669"/>
        <v>1</v>
      </c>
      <c r="AN3017" s="578">
        <v>853.5</v>
      </c>
      <c r="AO3017" s="78">
        <f t="shared" si="1715"/>
        <v>1005.1469248291572</v>
      </c>
      <c r="AP3017" s="78">
        <f t="shared" si="1710"/>
        <v>1177.83</v>
      </c>
      <c r="AQ3017" s="78">
        <f t="shared" si="1711"/>
        <v>1348.53</v>
      </c>
      <c r="AR3017" s="78">
        <f t="shared" si="1712"/>
        <v>0</v>
      </c>
      <c r="AS3017" s="78">
        <f t="shared" si="1713"/>
        <v>0</v>
      </c>
      <c r="AT3017" s="78">
        <f t="shared" si="1714"/>
        <v>0</v>
      </c>
      <c r="AU3017" s="363"/>
      <c r="AV3017" s="393"/>
      <c r="AW3017" s="395"/>
      <c r="AX3017" s="395">
        <v>1.1776765375854215</v>
      </c>
      <c r="AY3017" s="395">
        <v>1.38</v>
      </c>
      <c r="AZ3017" s="395">
        <v>1.58</v>
      </c>
      <c r="BA3017" s="395"/>
      <c r="BB3017" s="395"/>
      <c r="BC3017" s="395"/>
      <c r="BD3017" s="115"/>
      <c r="BE3017" s="115"/>
      <c r="BF3017" s="115">
        <v>4</v>
      </c>
      <c r="BG3017" s="115">
        <v>32</v>
      </c>
      <c r="BH3017" s="423">
        <f t="shared" si="1719"/>
        <v>75.180000000000007</v>
      </c>
      <c r="BI3017" s="417">
        <f t="shared" si="1720"/>
        <v>300.72000000000003</v>
      </c>
      <c r="BJ3017" s="115"/>
      <c r="BK3017" s="115"/>
      <c r="BQ3017" s="74" t="str">
        <f t="shared" si="1693"/>
        <v>24132.30M-(14)</v>
      </c>
      <c r="BR3017" s="120" t="str">
        <f t="shared" si="1694"/>
        <v>Flanged 30 deg Dbl Branch-Med</v>
      </c>
      <c r="BS3017" s="120">
        <f t="shared" si="1695"/>
        <v>1005.1469248291572</v>
      </c>
      <c r="BU3017" s="74" t="str">
        <f t="shared" si="1696"/>
        <v>24132.30M-(12)</v>
      </c>
      <c r="BV3017" s="120" t="str">
        <f t="shared" si="1697"/>
        <v>Flanged 30 deg Dbl Branch-Med</v>
      </c>
      <c r="BW3017" s="120">
        <f t="shared" si="1698"/>
        <v>1177.83</v>
      </c>
      <c r="BY3017" s="74" t="str">
        <f t="shared" si="1699"/>
        <v>24132.30M-(10)</v>
      </c>
      <c r="BZ3017" s="120" t="str">
        <f t="shared" si="1700"/>
        <v>Flanged 30 deg Dbl Branch-Med</v>
      </c>
      <c r="CA3017" s="120">
        <f t="shared" si="1701"/>
        <v>1348.53</v>
      </c>
      <c r="CC3017" s="115" t="str">
        <f t="shared" si="1702"/>
        <v xml:space="preserve"> </v>
      </c>
      <c r="CD3017" s="120" t="str">
        <f t="shared" si="1703"/>
        <v xml:space="preserve"> </v>
      </c>
      <c r="CE3017" s="417" t="str">
        <f t="shared" si="1704"/>
        <v xml:space="preserve"> </v>
      </c>
      <c r="CF3017" s="115"/>
      <c r="CG3017" s="115" t="str">
        <f t="shared" si="1705"/>
        <v xml:space="preserve"> </v>
      </c>
      <c r="CH3017" s="120" t="str">
        <f t="shared" si="1706"/>
        <v xml:space="preserve"> </v>
      </c>
      <c r="CI3017" s="417" t="str">
        <f t="shared" si="1707"/>
        <v xml:space="preserve"> </v>
      </c>
      <c r="CJ3017" s="115"/>
      <c r="CK3017" s="115" t="str">
        <f t="shared" si="1708"/>
        <v xml:space="preserve"> </v>
      </c>
      <c r="CL3017" s="120" t="str">
        <f t="shared" si="1709"/>
        <v xml:space="preserve"> </v>
      </c>
      <c r="CM3017" s="417" t="str">
        <f t="shared" si="1716"/>
        <v xml:space="preserve"> </v>
      </c>
      <c r="IS3017" s="111"/>
    </row>
    <row r="3018" spans="2:253" s="74" customFormat="1" ht="17.100000000000001" hidden="1" customHeight="1" x14ac:dyDescent="0.25">
      <c r="B3018" s="504">
        <f>IF('Flanged Parts'!$AS$4=1,'Flanged Parts'!K30,0)</f>
        <v>0</v>
      </c>
      <c r="C3018" s="525" t="s">
        <v>328</v>
      </c>
      <c r="D3018" s="526" t="str">
        <f t="shared" si="1687"/>
        <v>24134.30M</v>
      </c>
      <c r="E3018" s="504" t="s">
        <v>1343</v>
      </c>
      <c r="F3018" s="508" t="str">
        <f t="shared" si="1717"/>
        <v xml:space="preserve"> </v>
      </c>
      <c r="G3018" s="509" t="s">
        <v>726</v>
      </c>
      <c r="H3018" s="504" t="str">
        <f>IF('Flanged Parts'!$BB$6=1,"CS",IF('Flanged Parts'!$BB$6=2,"Glv",0))</f>
        <v>Glv</v>
      </c>
      <c r="I3018" s="1035" t="s">
        <v>59</v>
      </c>
      <c r="J3018" s="1036"/>
      <c r="K3018" s="516" t="s">
        <v>881</v>
      </c>
      <c r="L3018" s="535">
        <v>16</v>
      </c>
      <c r="M3018" s="532" t="s">
        <v>1700</v>
      </c>
      <c r="N3018" s="514">
        <f t="shared" si="1688"/>
        <v>1506.8799999999999</v>
      </c>
      <c r="O3018" s="514">
        <f t="shared" si="1718"/>
        <v>0</v>
      </c>
      <c r="P3018" s="680">
        <f>'KB Duct Parts'!$AE$3</f>
        <v>0</v>
      </c>
      <c r="Q3018" s="681">
        <f t="shared" si="1681"/>
        <v>0</v>
      </c>
      <c r="R3018" s="682">
        <f t="shared" si="1682"/>
        <v>0</v>
      </c>
      <c r="S3018" s="716">
        <f t="shared" si="1690"/>
        <v>0.2</v>
      </c>
      <c r="T3018" s="679">
        <f t="shared" si="1683"/>
        <v>0</v>
      </c>
      <c r="U3018" s="679">
        <f t="shared" si="1684"/>
        <v>0</v>
      </c>
      <c r="Y3018" s="120"/>
      <c r="AD3018" s="81"/>
      <c r="AF3018" s="370">
        <v>16</v>
      </c>
      <c r="AG3018" s="374">
        <v>14</v>
      </c>
      <c r="AH3018" s="378">
        <v>12</v>
      </c>
      <c r="AI3018" s="381">
        <v>10</v>
      </c>
      <c r="AJ3018" s="386"/>
      <c r="AK3018" s="391"/>
      <c r="AL3018" s="386"/>
      <c r="AM3018" s="363">
        <f t="shared" si="1669"/>
        <v>1</v>
      </c>
      <c r="AN3018" s="578">
        <v>1197.5999999999999</v>
      </c>
      <c r="AO3018" s="78">
        <f t="shared" si="1715"/>
        <v>1410.3854214123007</v>
      </c>
      <c r="AP3018" s="78">
        <f t="shared" si="1710"/>
        <v>1652.6879999999996</v>
      </c>
      <c r="AQ3018" s="78">
        <f t="shared" si="1711"/>
        <v>1892.2079999999999</v>
      </c>
      <c r="AR3018" s="78">
        <f t="shared" si="1712"/>
        <v>0</v>
      </c>
      <c r="AS3018" s="78">
        <f t="shared" si="1713"/>
        <v>0</v>
      </c>
      <c r="AT3018" s="78">
        <f t="shared" si="1714"/>
        <v>0</v>
      </c>
      <c r="AU3018" s="363"/>
      <c r="AV3018" s="393"/>
      <c r="AW3018" s="395"/>
      <c r="AX3018" s="395">
        <v>1.1776765375854215</v>
      </c>
      <c r="AY3018" s="395">
        <v>1.38</v>
      </c>
      <c r="AZ3018" s="395">
        <v>1.58</v>
      </c>
      <c r="BA3018" s="395"/>
      <c r="BB3018" s="395"/>
      <c r="BC3018" s="395"/>
      <c r="BD3018" s="115"/>
      <c r="BE3018" s="115"/>
      <c r="BF3018" s="115">
        <v>4</v>
      </c>
      <c r="BG3018" s="115">
        <v>34</v>
      </c>
      <c r="BH3018" s="423">
        <f t="shared" si="1719"/>
        <v>77.319999999999993</v>
      </c>
      <c r="BI3018" s="417">
        <f t="shared" si="1720"/>
        <v>309.27999999999997</v>
      </c>
      <c r="BJ3018" s="115"/>
      <c r="BK3018" s="115"/>
      <c r="BQ3018" s="74" t="str">
        <f t="shared" si="1693"/>
        <v>24134.30M-(14)</v>
      </c>
      <c r="BR3018" s="120" t="str">
        <f t="shared" si="1694"/>
        <v>Flanged 30 deg Dbl Branch-Med</v>
      </c>
      <c r="BS3018" s="120">
        <f t="shared" si="1695"/>
        <v>1410.3854214123007</v>
      </c>
      <c r="BU3018" s="74" t="str">
        <f t="shared" si="1696"/>
        <v>24134.30M-(12)</v>
      </c>
      <c r="BV3018" s="120" t="str">
        <f t="shared" si="1697"/>
        <v>Flanged 30 deg Dbl Branch-Med</v>
      </c>
      <c r="BW3018" s="120">
        <f t="shared" si="1698"/>
        <v>1652.6879999999996</v>
      </c>
      <c r="BY3018" s="74" t="str">
        <f t="shared" si="1699"/>
        <v>24134.30M-(10)</v>
      </c>
      <c r="BZ3018" s="120" t="str">
        <f t="shared" si="1700"/>
        <v>Flanged 30 deg Dbl Branch-Med</v>
      </c>
      <c r="CA3018" s="120">
        <f t="shared" si="1701"/>
        <v>1892.2079999999999</v>
      </c>
      <c r="CC3018" s="115" t="str">
        <f t="shared" si="1702"/>
        <v xml:space="preserve"> </v>
      </c>
      <c r="CD3018" s="120" t="str">
        <f t="shared" si="1703"/>
        <v xml:space="preserve"> </v>
      </c>
      <c r="CE3018" s="417" t="str">
        <f t="shared" si="1704"/>
        <v xml:space="preserve"> </v>
      </c>
      <c r="CF3018" s="115"/>
      <c r="CG3018" s="115" t="str">
        <f t="shared" si="1705"/>
        <v xml:space="preserve"> </v>
      </c>
      <c r="CH3018" s="120" t="str">
        <f t="shared" si="1706"/>
        <v xml:space="preserve"> </v>
      </c>
      <c r="CI3018" s="417" t="str">
        <f t="shared" si="1707"/>
        <v xml:space="preserve"> </v>
      </c>
      <c r="CJ3018" s="115"/>
      <c r="CK3018" s="115" t="str">
        <f t="shared" si="1708"/>
        <v xml:space="preserve"> </v>
      </c>
      <c r="CL3018" s="120" t="str">
        <f t="shared" si="1709"/>
        <v xml:space="preserve"> </v>
      </c>
      <c r="CM3018" s="417" t="str">
        <f t="shared" si="1716"/>
        <v xml:space="preserve"> </v>
      </c>
      <c r="IS3018" s="111"/>
    </row>
    <row r="3019" spans="2:253" s="74" customFormat="1" ht="17.100000000000001" hidden="1" customHeight="1" x14ac:dyDescent="0.25">
      <c r="B3019" s="504">
        <f>IF('Flanged Parts'!$AS$4=1,'Flanged Parts'!K31,0)</f>
        <v>0</v>
      </c>
      <c r="C3019" s="525" t="s">
        <v>329</v>
      </c>
      <c r="D3019" s="526" t="str">
        <f t="shared" si="1687"/>
        <v>24136.30M</v>
      </c>
      <c r="E3019" s="504" t="s">
        <v>1344</v>
      </c>
      <c r="F3019" s="508" t="str">
        <f t="shared" si="1717"/>
        <v xml:space="preserve"> </v>
      </c>
      <c r="G3019" s="509" t="s">
        <v>726</v>
      </c>
      <c r="H3019" s="504" t="str">
        <f>IF('Flanged Parts'!$BB$6=1,"CS",IF('Flanged Parts'!$BB$6=2,"Glv",0))</f>
        <v>Glv</v>
      </c>
      <c r="I3019" s="1035" t="s">
        <v>59</v>
      </c>
      <c r="J3019" s="1036"/>
      <c r="K3019" s="516" t="s">
        <v>881</v>
      </c>
      <c r="L3019" s="535">
        <v>16</v>
      </c>
      <c r="M3019" s="532" t="s">
        <v>1700</v>
      </c>
      <c r="N3019" s="514">
        <f t="shared" si="1688"/>
        <v>1666.1399999999999</v>
      </c>
      <c r="O3019" s="514">
        <f t="shared" si="1718"/>
        <v>0</v>
      </c>
      <c r="P3019" s="680">
        <f>'KB Duct Parts'!$AE$3</f>
        <v>0</v>
      </c>
      <c r="Q3019" s="681">
        <f t="shared" si="1681"/>
        <v>0</v>
      </c>
      <c r="R3019" s="682">
        <f t="shared" si="1682"/>
        <v>0</v>
      </c>
      <c r="S3019" s="716">
        <f t="shared" si="1690"/>
        <v>0.2</v>
      </c>
      <c r="T3019" s="679">
        <f t="shared" si="1683"/>
        <v>0</v>
      </c>
      <c r="U3019" s="679">
        <f t="shared" si="1684"/>
        <v>0</v>
      </c>
      <c r="Y3019" s="120"/>
      <c r="AD3019" s="81"/>
      <c r="AF3019" s="370">
        <v>16</v>
      </c>
      <c r="AG3019" s="374">
        <v>14</v>
      </c>
      <c r="AH3019" s="378">
        <v>12</v>
      </c>
      <c r="AI3019" s="381">
        <v>10</v>
      </c>
      <c r="AJ3019" s="386"/>
      <c r="AK3019" s="391"/>
      <c r="AL3019" s="386"/>
      <c r="AM3019" s="363">
        <f t="shared" si="1669"/>
        <v>1</v>
      </c>
      <c r="AN3019" s="578">
        <v>1336.1</v>
      </c>
      <c r="AO3019" s="78">
        <f t="shared" si="1715"/>
        <v>1573.4936218678815</v>
      </c>
      <c r="AP3019" s="78">
        <f t="shared" si="1710"/>
        <v>1843.8179999999998</v>
      </c>
      <c r="AQ3019" s="78">
        <f t="shared" si="1711"/>
        <v>2111.038</v>
      </c>
      <c r="AR3019" s="78">
        <f t="shared" si="1712"/>
        <v>0</v>
      </c>
      <c r="AS3019" s="78">
        <f t="shared" si="1713"/>
        <v>0</v>
      </c>
      <c r="AT3019" s="78">
        <f t="shared" si="1714"/>
        <v>0</v>
      </c>
      <c r="AU3019" s="363"/>
      <c r="AV3019" s="393"/>
      <c r="AW3019" s="395"/>
      <c r="AX3019" s="395">
        <v>1.1776765375854215</v>
      </c>
      <c r="AY3019" s="395">
        <v>1.38</v>
      </c>
      <c r="AZ3019" s="395">
        <v>1.58</v>
      </c>
      <c r="BA3019" s="395"/>
      <c r="BB3019" s="395"/>
      <c r="BC3019" s="395"/>
      <c r="BD3019" s="115"/>
      <c r="BE3019" s="115"/>
      <c r="BF3019" s="115">
        <v>4</v>
      </c>
      <c r="BG3019" s="115">
        <v>36</v>
      </c>
      <c r="BH3019" s="423">
        <f t="shared" si="1719"/>
        <v>82.51</v>
      </c>
      <c r="BI3019" s="417">
        <f t="shared" si="1720"/>
        <v>330.04</v>
      </c>
      <c r="BJ3019" s="115"/>
      <c r="BK3019" s="115"/>
      <c r="BQ3019" s="74" t="str">
        <f t="shared" si="1693"/>
        <v>24136.30M-(14)</v>
      </c>
      <c r="BR3019" s="120" t="str">
        <f t="shared" si="1694"/>
        <v>Flanged 30 deg Dbl Branch-Med</v>
      </c>
      <c r="BS3019" s="120">
        <f t="shared" si="1695"/>
        <v>1573.4936218678815</v>
      </c>
      <c r="BU3019" s="74" t="str">
        <f t="shared" si="1696"/>
        <v>24136.30M-(12)</v>
      </c>
      <c r="BV3019" s="120" t="str">
        <f t="shared" si="1697"/>
        <v>Flanged 30 deg Dbl Branch-Med</v>
      </c>
      <c r="BW3019" s="120">
        <f t="shared" si="1698"/>
        <v>1843.8179999999998</v>
      </c>
      <c r="BY3019" s="74" t="str">
        <f t="shared" si="1699"/>
        <v>24136.30M-(10)</v>
      </c>
      <c r="BZ3019" s="120" t="str">
        <f t="shared" si="1700"/>
        <v>Flanged 30 deg Dbl Branch-Med</v>
      </c>
      <c r="CA3019" s="120">
        <f t="shared" si="1701"/>
        <v>2111.038</v>
      </c>
      <c r="CC3019" s="115" t="str">
        <f t="shared" si="1702"/>
        <v xml:space="preserve"> </v>
      </c>
      <c r="CD3019" s="120" t="str">
        <f t="shared" si="1703"/>
        <v xml:space="preserve"> </v>
      </c>
      <c r="CE3019" s="417" t="str">
        <f t="shared" si="1704"/>
        <v xml:space="preserve"> </v>
      </c>
      <c r="CF3019" s="115"/>
      <c r="CG3019" s="115" t="str">
        <f t="shared" si="1705"/>
        <v xml:space="preserve"> </v>
      </c>
      <c r="CH3019" s="120" t="str">
        <f t="shared" si="1706"/>
        <v xml:space="preserve"> </v>
      </c>
      <c r="CI3019" s="417" t="str">
        <f t="shared" si="1707"/>
        <v xml:space="preserve"> </v>
      </c>
      <c r="CJ3019" s="115"/>
      <c r="CK3019" s="115" t="str">
        <f t="shared" si="1708"/>
        <v xml:space="preserve"> </v>
      </c>
      <c r="CL3019" s="120" t="str">
        <f t="shared" si="1709"/>
        <v xml:space="preserve"> </v>
      </c>
      <c r="CM3019" s="417" t="str">
        <f t="shared" si="1716"/>
        <v xml:space="preserve"> </v>
      </c>
      <c r="IS3019" s="111"/>
    </row>
    <row r="3020" spans="2:253" s="74" customFormat="1" ht="17.100000000000001" hidden="1" customHeight="1" x14ac:dyDescent="0.25">
      <c r="B3020" s="504">
        <f>IF('Flanged Parts'!$AS$4=1,'Flanged Parts'!K32,0)</f>
        <v>0</v>
      </c>
      <c r="C3020" s="525" t="s">
        <v>330</v>
      </c>
      <c r="D3020" s="526" t="str">
        <f t="shared" si="1687"/>
        <v>24138.30M</v>
      </c>
      <c r="E3020" s="504" t="s">
        <v>1345</v>
      </c>
      <c r="F3020" s="508" t="str">
        <f t="shared" si="1717"/>
        <v xml:space="preserve"> </v>
      </c>
      <c r="G3020" s="509" t="s">
        <v>726</v>
      </c>
      <c r="H3020" s="504" t="str">
        <f>IF('Flanged Parts'!$BB$6=1,"CS",IF('Flanged Parts'!$BB$6=2,"Glv",0))</f>
        <v>Glv</v>
      </c>
      <c r="I3020" s="1035" t="s">
        <v>59</v>
      </c>
      <c r="J3020" s="1036"/>
      <c r="K3020" s="516" t="s">
        <v>881</v>
      </c>
      <c r="L3020" s="535">
        <v>16</v>
      </c>
      <c r="M3020" s="532" t="s">
        <v>1700</v>
      </c>
      <c r="N3020" s="514">
        <f t="shared" si="1688"/>
        <v>2207.62</v>
      </c>
      <c r="O3020" s="514">
        <f t="shared" si="1718"/>
        <v>0</v>
      </c>
      <c r="P3020" s="680">
        <f>'KB Duct Parts'!$AE$3</f>
        <v>0</v>
      </c>
      <c r="Q3020" s="681">
        <f t="shared" si="1681"/>
        <v>0</v>
      </c>
      <c r="R3020" s="682">
        <f t="shared" si="1682"/>
        <v>0</v>
      </c>
      <c r="S3020" s="716">
        <f t="shared" si="1690"/>
        <v>0.2</v>
      </c>
      <c r="T3020" s="679">
        <f t="shared" si="1683"/>
        <v>0</v>
      </c>
      <c r="U3020" s="679">
        <f t="shared" si="1684"/>
        <v>0</v>
      </c>
      <c r="Y3020" s="120"/>
      <c r="AD3020" s="81"/>
      <c r="AF3020" s="370">
        <v>16</v>
      </c>
      <c r="AG3020" s="374">
        <v>14</v>
      </c>
      <c r="AH3020" s="378">
        <v>12</v>
      </c>
      <c r="AI3020" s="381">
        <v>10</v>
      </c>
      <c r="AJ3020" s="386"/>
      <c r="AK3020" s="391"/>
      <c r="AL3020" s="386"/>
      <c r="AM3020" s="363">
        <f t="shared" si="1669"/>
        <v>1</v>
      </c>
      <c r="AN3020" s="578">
        <v>1864.7</v>
      </c>
      <c r="AO3020" s="78">
        <f t="shared" si="1715"/>
        <v>2196.0134396355356</v>
      </c>
      <c r="AP3020" s="78">
        <f t="shared" si="1710"/>
        <v>2573.2860000000001</v>
      </c>
      <c r="AQ3020" s="78">
        <f t="shared" si="1711"/>
        <v>2946.2260000000001</v>
      </c>
      <c r="AR3020" s="78">
        <f t="shared" si="1712"/>
        <v>0</v>
      </c>
      <c r="AS3020" s="78">
        <f t="shared" si="1713"/>
        <v>0</v>
      </c>
      <c r="AT3020" s="78">
        <f t="shared" si="1714"/>
        <v>0</v>
      </c>
      <c r="AU3020" s="363"/>
      <c r="AV3020" s="393"/>
      <c r="AW3020" s="395"/>
      <c r="AX3020" s="395">
        <v>1.1776765375854215</v>
      </c>
      <c r="AY3020" s="395">
        <v>1.38</v>
      </c>
      <c r="AZ3020" s="395">
        <v>1.58</v>
      </c>
      <c r="BA3020" s="395"/>
      <c r="BB3020" s="395"/>
      <c r="BC3020" s="395"/>
      <c r="BD3020" s="115"/>
      <c r="BE3020" s="115"/>
      <c r="BF3020" s="115">
        <v>4</v>
      </c>
      <c r="BG3020" s="115">
        <v>38</v>
      </c>
      <c r="BH3020" s="423">
        <f t="shared" si="1719"/>
        <v>85.73</v>
      </c>
      <c r="BI3020" s="417">
        <f t="shared" si="1720"/>
        <v>342.92</v>
      </c>
      <c r="BJ3020" s="115"/>
      <c r="BK3020" s="115"/>
      <c r="BQ3020" s="74" t="str">
        <f t="shared" si="1693"/>
        <v>24138.30M-(14)</v>
      </c>
      <c r="BR3020" s="120" t="str">
        <f t="shared" si="1694"/>
        <v>Flanged 30 deg Dbl Branch-Med</v>
      </c>
      <c r="BS3020" s="120">
        <f t="shared" si="1695"/>
        <v>2196.0134396355356</v>
      </c>
      <c r="BU3020" s="74" t="str">
        <f t="shared" si="1696"/>
        <v>24138.30M-(12)</v>
      </c>
      <c r="BV3020" s="120" t="str">
        <f t="shared" si="1697"/>
        <v>Flanged 30 deg Dbl Branch-Med</v>
      </c>
      <c r="BW3020" s="120">
        <f t="shared" si="1698"/>
        <v>2573.2860000000001</v>
      </c>
      <c r="BY3020" s="74" t="str">
        <f t="shared" si="1699"/>
        <v>24138.30M-(10)</v>
      </c>
      <c r="BZ3020" s="120" t="str">
        <f t="shared" si="1700"/>
        <v>Flanged 30 deg Dbl Branch-Med</v>
      </c>
      <c r="CA3020" s="120">
        <f t="shared" si="1701"/>
        <v>2946.2260000000001</v>
      </c>
      <c r="CC3020" s="115" t="str">
        <f t="shared" si="1702"/>
        <v xml:space="preserve"> </v>
      </c>
      <c r="CD3020" s="120" t="str">
        <f t="shared" si="1703"/>
        <v xml:space="preserve"> </v>
      </c>
      <c r="CE3020" s="417" t="str">
        <f t="shared" si="1704"/>
        <v xml:space="preserve"> </v>
      </c>
      <c r="CF3020" s="115"/>
      <c r="CG3020" s="115" t="str">
        <f t="shared" si="1705"/>
        <v xml:space="preserve"> </v>
      </c>
      <c r="CH3020" s="120" t="str">
        <f t="shared" si="1706"/>
        <v xml:space="preserve"> </v>
      </c>
      <c r="CI3020" s="417" t="str">
        <f t="shared" si="1707"/>
        <v xml:space="preserve"> </v>
      </c>
      <c r="CJ3020" s="115"/>
      <c r="CK3020" s="115" t="str">
        <f t="shared" si="1708"/>
        <v xml:space="preserve"> </v>
      </c>
      <c r="CL3020" s="120" t="str">
        <f t="shared" si="1709"/>
        <v xml:space="preserve"> </v>
      </c>
      <c r="CM3020" s="417" t="str">
        <f t="shared" si="1716"/>
        <v xml:space="preserve"> </v>
      </c>
      <c r="IS3020" s="111"/>
    </row>
    <row r="3021" spans="2:253" s="74" customFormat="1" ht="17.100000000000001" hidden="1" customHeight="1" x14ac:dyDescent="0.25">
      <c r="B3021" s="504">
        <f>IF('Flanged Parts'!$AS$4=1,'Flanged Parts'!K33,0)</f>
        <v>0</v>
      </c>
      <c r="C3021" s="525" t="s">
        <v>331</v>
      </c>
      <c r="D3021" s="526" t="str">
        <f t="shared" si="1687"/>
        <v>24140.30M</v>
      </c>
      <c r="E3021" s="504" t="s">
        <v>1346</v>
      </c>
      <c r="F3021" s="508" t="str">
        <f t="shared" si="1717"/>
        <v xml:space="preserve"> </v>
      </c>
      <c r="G3021" s="509" t="s">
        <v>726</v>
      </c>
      <c r="H3021" s="504" t="str">
        <f>IF('Flanged Parts'!$BB$6=1,"CS",IF('Flanged Parts'!$BB$6=2,"Glv",0))</f>
        <v>Glv</v>
      </c>
      <c r="I3021" s="1035" t="s">
        <v>59</v>
      </c>
      <c r="J3021" s="1036"/>
      <c r="K3021" s="516" t="s">
        <v>881</v>
      </c>
      <c r="L3021" s="535">
        <v>16</v>
      </c>
      <c r="M3021" s="532" t="s">
        <v>1700</v>
      </c>
      <c r="N3021" s="514">
        <f t="shared" si="1688"/>
        <v>2363.7600000000002</v>
      </c>
      <c r="O3021" s="514">
        <f t="shared" si="1718"/>
        <v>0</v>
      </c>
      <c r="P3021" s="680">
        <f>'KB Duct Parts'!$AE$3</f>
        <v>0</v>
      </c>
      <c r="Q3021" s="681">
        <f t="shared" si="1681"/>
        <v>0</v>
      </c>
      <c r="R3021" s="682">
        <f t="shared" si="1682"/>
        <v>0</v>
      </c>
      <c r="S3021" s="716">
        <f t="shared" si="1690"/>
        <v>0.2</v>
      </c>
      <c r="T3021" s="679">
        <f t="shared" si="1683"/>
        <v>0</v>
      </c>
      <c r="U3021" s="679">
        <f t="shared" si="1684"/>
        <v>0</v>
      </c>
      <c r="Y3021" s="120"/>
      <c r="AD3021" s="81"/>
      <c r="AF3021" s="370">
        <v>16</v>
      </c>
      <c r="AG3021" s="374">
        <v>14</v>
      </c>
      <c r="AH3021" s="378">
        <v>12</v>
      </c>
      <c r="AI3021" s="381">
        <v>10</v>
      </c>
      <c r="AJ3021" s="386"/>
      <c r="AK3021" s="391"/>
      <c r="AL3021" s="386"/>
      <c r="AM3021" s="363">
        <f t="shared" si="1669"/>
        <v>1</v>
      </c>
      <c r="AN3021" s="578">
        <v>1999</v>
      </c>
      <c r="AO3021" s="78">
        <f t="shared" si="1715"/>
        <v>2354.1753986332574</v>
      </c>
      <c r="AP3021" s="78">
        <f t="shared" si="1710"/>
        <v>2758.62</v>
      </c>
      <c r="AQ3021" s="78">
        <f t="shared" si="1711"/>
        <v>3158.42</v>
      </c>
      <c r="AR3021" s="78">
        <f t="shared" si="1712"/>
        <v>0</v>
      </c>
      <c r="AS3021" s="78">
        <f t="shared" si="1713"/>
        <v>0</v>
      </c>
      <c r="AT3021" s="78">
        <f t="shared" si="1714"/>
        <v>0</v>
      </c>
      <c r="AU3021" s="363"/>
      <c r="AV3021" s="393"/>
      <c r="AW3021" s="395"/>
      <c r="AX3021" s="395">
        <v>1.1776765375854215</v>
      </c>
      <c r="AY3021" s="395">
        <v>1.38</v>
      </c>
      <c r="AZ3021" s="395">
        <v>1.58</v>
      </c>
      <c r="BA3021" s="395"/>
      <c r="BB3021" s="395"/>
      <c r="BC3021" s="395"/>
      <c r="BD3021" s="115"/>
      <c r="BE3021" s="115"/>
      <c r="BF3021" s="115">
        <v>4</v>
      </c>
      <c r="BG3021" s="115">
        <v>40</v>
      </c>
      <c r="BH3021" s="423">
        <f t="shared" si="1719"/>
        <v>91.19</v>
      </c>
      <c r="BI3021" s="417">
        <f t="shared" si="1720"/>
        <v>364.76</v>
      </c>
      <c r="BJ3021" s="115"/>
      <c r="BK3021" s="115"/>
      <c r="BQ3021" s="74" t="str">
        <f t="shared" si="1693"/>
        <v>24140.30M-(14)</v>
      </c>
      <c r="BR3021" s="120" t="str">
        <f t="shared" si="1694"/>
        <v>Flanged 30 deg Dbl Branch-Med</v>
      </c>
      <c r="BS3021" s="120">
        <f t="shared" si="1695"/>
        <v>2354.1753986332574</v>
      </c>
      <c r="BU3021" s="74" t="str">
        <f t="shared" si="1696"/>
        <v>24140.30M-(12)</v>
      </c>
      <c r="BV3021" s="120" t="str">
        <f t="shared" si="1697"/>
        <v>Flanged 30 deg Dbl Branch-Med</v>
      </c>
      <c r="BW3021" s="120">
        <f t="shared" si="1698"/>
        <v>2758.62</v>
      </c>
      <c r="BY3021" s="74" t="str">
        <f t="shared" si="1699"/>
        <v>24140.30M-(10)</v>
      </c>
      <c r="BZ3021" s="120" t="str">
        <f t="shared" si="1700"/>
        <v>Flanged 30 deg Dbl Branch-Med</v>
      </c>
      <c r="CA3021" s="120">
        <f t="shared" si="1701"/>
        <v>3158.42</v>
      </c>
      <c r="CC3021" s="115" t="str">
        <f t="shared" si="1702"/>
        <v xml:space="preserve"> </v>
      </c>
      <c r="CD3021" s="120" t="str">
        <f t="shared" si="1703"/>
        <v xml:space="preserve"> </v>
      </c>
      <c r="CE3021" s="417" t="str">
        <f t="shared" si="1704"/>
        <v xml:space="preserve"> </v>
      </c>
      <c r="CF3021" s="115"/>
      <c r="CG3021" s="115" t="str">
        <f t="shared" si="1705"/>
        <v xml:space="preserve"> </v>
      </c>
      <c r="CH3021" s="120" t="str">
        <f t="shared" si="1706"/>
        <v xml:space="preserve"> </v>
      </c>
      <c r="CI3021" s="417" t="str">
        <f t="shared" si="1707"/>
        <v xml:space="preserve"> </v>
      </c>
      <c r="CJ3021" s="115"/>
      <c r="CK3021" s="115" t="str">
        <f t="shared" si="1708"/>
        <v xml:space="preserve"> </v>
      </c>
      <c r="CL3021" s="120" t="str">
        <f t="shared" si="1709"/>
        <v xml:space="preserve"> </v>
      </c>
      <c r="CM3021" s="417" t="str">
        <f t="shared" si="1716"/>
        <v xml:space="preserve"> </v>
      </c>
      <c r="IS3021" s="111"/>
    </row>
    <row r="3022" spans="2:253" s="74" customFormat="1" ht="17.100000000000001" hidden="1" customHeight="1" x14ac:dyDescent="0.25">
      <c r="B3022" s="504">
        <f>IF('Flanged Parts'!$AS$4=1,'Flanged Parts'!K34,0)</f>
        <v>0</v>
      </c>
      <c r="C3022" s="525" t="s">
        <v>332</v>
      </c>
      <c r="D3022" s="526" t="str">
        <f t="shared" si="1687"/>
        <v>24142.30M</v>
      </c>
      <c r="E3022" s="504" t="s">
        <v>1347</v>
      </c>
      <c r="F3022" s="508" t="str">
        <f t="shared" si="1717"/>
        <v xml:space="preserve"> </v>
      </c>
      <c r="G3022" s="509" t="s">
        <v>726</v>
      </c>
      <c r="H3022" s="504" t="s">
        <v>1094</v>
      </c>
      <c r="I3022" s="1035" t="s">
        <v>59</v>
      </c>
      <c r="J3022" s="1036"/>
      <c r="K3022" s="516" t="s">
        <v>881</v>
      </c>
      <c r="L3022" s="535">
        <v>16</v>
      </c>
      <c r="M3022" s="532" t="s">
        <v>1700</v>
      </c>
      <c r="N3022" s="514">
        <f t="shared" si="1688"/>
        <v>2338.9</v>
      </c>
      <c r="O3022" s="514">
        <f t="shared" si="1718"/>
        <v>0</v>
      </c>
      <c r="P3022" s="680">
        <f>'KB Duct Parts'!$AE$3</f>
        <v>0</v>
      </c>
      <c r="Q3022" s="681">
        <f t="shared" si="1681"/>
        <v>0</v>
      </c>
      <c r="R3022" s="682">
        <f t="shared" si="1682"/>
        <v>0</v>
      </c>
      <c r="S3022" s="716">
        <f t="shared" si="1690"/>
        <v>0.2</v>
      </c>
      <c r="T3022" s="679">
        <f t="shared" si="1683"/>
        <v>0</v>
      </c>
      <c r="U3022" s="679">
        <f t="shared" si="1684"/>
        <v>0</v>
      </c>
      <c r="Y3022" s="120"/>
      <c r="AD3022" s="81"/>
      <c r="AF3022" s="370">
        <v>16</v>
      </c>
      <c r="AG3022" s="374">
        <v>14</v>
      </c>
      <c r="AH3022" s="378">
        <v>12</v>
      </c>
      <c r="AI3022" s="381">
        <v>10</v>
      </c>
      <c r="AJ3022" s="386"/>
      <c r="AK3022" s="391"/>
      <c r="AL3022" s="386"/>
      <c r="AM3022" s="363">
        <f t="shared" si="1669"/>
        <v>1</v>
      </c>
      <c r="AN3022" s="578">
        <v>2147.3000000000002</v>
      </c>
      <c r="AO3022" s="78">
        <f t="shared" si="1715"/>
        <v>2528.8248291571758</v>
      </c>
      <c r="AP3022" s="78">
        <f t="shared" si="1710"/>
        <v>2963.2739999999999</v>
      </c>
      <c r="AQ3022" s="78">
        <f t="shared" si="1711"/>
        <v>3392.7340000000004</v>
      </c>
      <c r="AR3022" s="78">
        <f t="shared" si="1712"/>
        <v>0</v>
      </c>
      <c r="AS3022" s="78">
        <f t="shared" si="1713"/>
        <v>0</v>
      </c>
      <c r="AT3022" s="78">
        <f t="shared" si="1714"/>
        <v>0</v>
      </c>
      <c r="AU3022" s="363"/>
      <c r="AV3022" s="393"/>
      <c r="AW3022" s="395"/>
      <c r="AX3022" s="395">
        <v>1.1776765375854215</v>
      </c>
      <c r="AY3022" s="395">
        <v>1.38</v>
      </c>
      <c r="AZ3022" s="395">
        <v>1.58</v>
      </c>
      <c r="BA3022" s="395"/>
      <c r="BB3022" s="395"/>
      <c r="BC3022" s="395"/>
      <c r="BD3022" s="115"/>
      <c r="BE3022" s="115"/>
      <c r="BF3022" s="115">
        <v>4</v>
      </c>
      <c r="BG3022" s="115">
        <v>42</v>
      </c>
      <c r="BH3022" s="423">
        <f t="shared" si="1719"/>
        <v>47.9</v>
      </c>
      <c r="BI3022" s="417">
        <f t="shared" si="1720"/>
        <v>191.6</v>
      </c>
      <c r="BJ3022" s="115"/>
      <c r="BK3022" s="115"/>
      <c r="BQ3022" s="74" t="str">
        <f t="shared" si="1693"/>
        <v>24142.30M-(14)</v>
      </c>
      <c r="BR3022" s="120" t="str">
        <f t="shared" si="1694"/>
        <v>Flanged 30 deg Dbl Branch-Med</v>
      </c>
      <c r="BS3022" s="120">
        <f t="shared" si="1695"/>
        <v>2528.8248291571758</v>
      </c>
      <c r="BU3022" s="74" t="str">
        <f t="shared" si="1696"/>
        <v>24142.30M-(12)</v>
      </c>
      <c r="BV3022" s="120" t="str">
        <f t="shared" si="1697"/>
        <v>Flanged 30 deg Dbl Branch-Med</v>
      </c>
      <c r="BW3022" s="120">
        <f t="shared" si="1698"/>
        <v>2963.2739999999999</v>
      </c>
      <c r="BY3022" s="74" t="str">
        <f t="shared" si="1699"/>
        <v>24142.30M-(10)</v>
      </c>
      <c r="BZ3022" s="120" t="str">
        <f t="shared" si="1700"/>
        <v>Flanged 30 deg Dbl Branch-Med</v>
      </c>
      <c r="CA3022" s="120">
        <f t="shared" si="1701"/>
        <v>3392.7340000000004</v>
      </c>
      <c r="CC3022" s="115" t="str">
        <f t="shared" si="1702"/>
        <v xml:space="preserve"> </v>
      </c>
      <c r="CD3022" s="120" t="str">
        <f t="shared" si="1703"/>
        <v xml:space="preserve"> </v>
      </c>
      <c r="CE3022" s="417" t="str">
        <f t="shared" si="1704"/>
        <v xml:space="preserve"> </v>
      </c>
      <c r="CF3022" s="115"/>
      <c r="CG3022" s="115" t="str">
        <f t="shared" si="1705"/>
        <v xml:space="preserve"> </v>
      </c>
      <c r="CH3022" s="120" t="str">
        <f t="shared" si="1706"/>
        <v xml:space="preserve"> </v>
      </c>
      <c r="CI3022" s="417" t="str">
        <f t="shared" si="1707"/>
        <v xml:space="preserve"> </v>
      </c>
      <c r="CJ3022" s="115"/>
      <c r="CK3022" s="115" t="str">
        <f t="shared" si="1708"/>
        <v xml:space="preserve"> </v>
      </c>
      <c r="CL3022" s="120" t="str">
        <f t="shared" si="1709"/>
        <v xml:space="preserve"> </v>
      </c>
      <c r="CM3022" s="417" t="str">
        <f t="shared" si="1716"/>
        <v xml:space="preserve"> </v>
      </c>
      <c r="IS3022" s="111"/>
    </row>
    <row r="3023" spans="2:253" s="74" customFormat="1" ht="17.100000000000001" hidden="1" customHeight="1" x14ac:dyDescent="0.25">
      <c r="B3023" s="504">
        <f>IF('Flanged Parts'!$AS$4=1,'Flanged Parts'!K35,0)</f>
        <v>0</v>
      </c>
      <c r="C3023" s="525" t="s">
        <v>333</v>
      </c>
      <c r="D3023" s="526" t="str">
        <f t="shared" si="1687"/>
        <v>24144.30M</v>
      </c>
      <c r="E3023" s="504" t="s">
        <v>1348</v>
      </c>
      <c r="F3023" s="508" t="str">
        <f t="shared" si="1717"/>
        <v xml:space="preserve"> </v>
      </c>
      <c r="G3023" s="509" t="s">
        <v>726</v>
      </c>
      <c r="H3023" s="504" t="s">
        <v>1094</v>
      </c>
      <c r="I3023" s="1035" t="s">
        <v>59</v>
      </c>
      <c r="J3023" s="1036"/>
      <c r="K3023" s="516" t="s">
        <v>881</v>
      </c>
      <c r="L3023" s="535">
        <v>16</v>
      </c>
      <c r="M3023" s="532" t="s">
        <v>1700</v>
      </c>
      <c r="N3023" s="514">
        <f t="shared" si="1688"/>
        <v>2467.7000000000003</v>
      </c>
      <c r="O3023" s="514">
        <f t="shared" si="1718"/>
        <v>0</v>
      </c>
      <c r="P3023" s="680">
        <f>'KB Duct Parts'!$AE$3</f>
        <v>0</v>
      </c>
      <c r="Q3023" s="681">
        <f t="shared" si="1681"/>
        <v>0</v>
      </c>
      <c r="R3023" s="682">
        <f t="shared" si="1682"/>
        <v>0</v>
      </c>
      <c r="S3023" s="716">
        <f t="shared" si="1690"/>
        <v>0.2</v>
      </c>
      <c r="T3023" s="679">
        <f t="shared" si="1683"/>
        <v>0</v>
      </c>
      <c r="U3023" s="679">
        <f t="shared" si="1684"/>
        <v>0</v>
      </c>
      <c r="Y3023" s="120"/>
      <c r="AD3023" s="81"/>
      <c r="AF3023" s="370">
        <v>16</v>
      </c>
      <c r="AG3023" s="374">
        <v>14</v>
      </c>
      <c r="AH3023" s="378">
        <v>12</v>
      </c>
      <c r="AI3023" s="381">
        <v>10</v>
      </c>
      <c r="AJ3023" s="386"/>
      <c r="AK3023" s="391"/>
      <c r="AL3023" s="386"/>
      <c r="AM3023" s="363">
        <f t="shared" si="1669"/>
        <v>1</v>
      </c>
      <c r="AN3023" s="578">
        <v>2264.9</v>
      </c>
      <c r="AO3023" s="78">
        <f t="shared" si="1715"/>
        <v>2667.3195899772213</v>
      </c>
      <c r="AP3023" s="78">
        <f t="shared" si="1710"/>
        <v>3125.5619999999999</v>
      </c>
      <c r="AQ3023" s="78">
        <f t="shared" si="1711"/>
        <v>3578.5420000000004</v>
      </c>
      <c r="AR3023" s="78">
        <f t="shared" si="1712"/>
        <v>0</v>
      </c>
      <c r="AS3023" s="78">
        <f t="shared" si="1713"/>
        <v>0</v>
      </c>
      <c r="AT3023" s="78">
        <f t="shared" si="1714"/>
        <v>0</v>
      </c>
      <c r="AU3023" s="363"/>
      <c r="AV3023" s="393"/>
      <c r="AW3023" s="395"/>
      <c r="AX3023" s="395">
        <v>1.1776765375854215</v>
      </c>
      <c r="AY3023" s="395">
        <v>1.38</v>
      </c>
      <c r="AZ3023" s="395">
        <v>1.58</v>
      </c>
      <c r="BA3023" s="395"/>
      <c r="BB3023" s="395"/>
      <c r="BC3023" s="395"/>
      <c r="BD3023" s="115"/>
      <c r="BE3023" s="115"/>
      <c r="BF3023" s="115">
        <v>4</v>
      </c>
      <c r="BG3023" s="115">
        <v>44</v>
      </c>
      <c r="BH3023" s="423">
        <f t="shared" si="1719"/>
        <v>50.7</v>
      </c>
      <c r="BI3023" s="417">
        <f t="shared" si="1720"/>
        <v>202.8</v>
      </c>
      <c r="BJ3023" s="115"/>
      <c r="BK3023" s="115"/>
      <c r="BQ3023" s="74" t="str">
        <f t="shared" si="1693"/>
        <v>24144.30M-(14)</v>
      </c>
      <c r="BR3023" s="120" t="str">
        <f t="shared" si="1694"/>
        <v>Flanged 30 deg Dbl Branch-Med</v>
      </c>
      <c r="BS3023" s="120">
        <f t="shared" si="1695"/>
        <v>2667.3195899772213</v>
      </c>
      <c r="BU3023" s="74" t="str">
        <f t="shared" si="1696"/>
        <v>24144.30M-(12)</v>
      </c>
      <c r="BV3023" s="120" t="str">
        <f t="shared" si="1697"/>
        <v>Flanged 30 deg Dbl Branch-Med</v>
      </c>
      <c r="BW3023" s="120">
        <f t="shared" si="1698"/>
        <v>3125.5619999999999</v>
      </c>
      <c r="BY3023" s="74" t="str">
        <f t="shared" si="1699"/>
        <v>24144.30M-(10)</v>
      </c>
      <c r="BZ3023" s="120" t="str">
        <f t="shared" si="1700"/>
        <v>Flanged 30 deg Dbl Branch-Med</v>
      </c>
      <c r="CA3023" s="120">
        <f t="shared" si="1701"/>
        <v>3578.5420000000004</v>
      </c>
      <c r="CC3023" s="115" t="str">
        <f t="shared" si="1702"/>
        <v xml:space="preserve"> </v>
      </c>
      <c r="CD3023" s="120" t="str">
        <f t="shared" si="1703"/>
        <v xml:space="preserve"> </v>
      </c>
      <c r="CE3023" s="417" t="str">
        <f t="shared" si="1704"/>
        <v xml:space="preserve"> </v>
      </c>
      <c r="CF3023" s="115"/>
      <c r="CG3023" s="115" t="str">
        <f t="shared" si="1705"/>
        <v xml:space="preserve"> </v>
      </c>
      <c r="CH3023" s="120" t="str">
        <f t="shared" si="1706"/>
        <v xml:space="preserve"> </v>
      </c>
      <c r="CI3023" s="417" t="str">
        <f t="shared" si="1707"/>
        <v xml:space="preserve"> </v>
      </c>
      <c r="CJ3023" s="115"/>
      <c r="CK3023" s="115" t="str">
        <f t="shared" si="1708"/>
        <v xml:space="preserve"> </v>
      </c>
      <c r="CL3023" s="120" t="str">
        <f t="shared" si="1709"/>
        <v xml:space="preserve"> </v>
      </c>
      <c r="CM3023" s="417" t="str">
        <f t="shared" si="1716"/>
        <v xml:space="preserve"> </v>
      </c>
      <c r="IS3023" s="111"/>
    </row>
    <row r="3024" spans="2:253" s="74" customFormat="1" ht="17.100000000000001" hidden="1" customHeight="1" x14ac:dyDescent="0.25">
      <c r="B3024" s="504">
        <f>IF('Flanged Parts'!$AS$4=1,'Flanged Parts'!K36,0)</f>
        <v>0</v>
      </c>
      <c r="C3024" s="525" t="s">
        <v>334</v>
      </c>
      <c r="D3024" s="526" t="str">
        <f t="shared" si="1687"/>
        <v>24146.30M</v>
      </c>
      <c r="E3024" s="504" t="s">
        <v>1349</v>
      </c>
      <c r="F3024" s="508" t="str">
        <f t="shared" si="1717"/>
        <v xml:space="preserve"> </v>
      </c>
      <c r="G3024" s="509" t="s">
        <v>726</v>
      </c>
      <c r="H3024" s="504" t="s">
        <v>1094</v>
      </c>
      <c r="I3024" s="1035" t="s">
        <v>59</v>
      </c>
      <c r="J3024" s="1036"/>
      <c r="K3024" s="516" t="s">
        <v>881</v>
      </c>
      <c r="L3024" s="535">
        <v>16</v>
      </c>
      <c r="M3024" s="532" t="s">
        <v>1700</v>
      </c>
      <c r="N3024" s="514">
        <f t="shared" si="1688"/>
        <v>2667.3799999999997</v>
      </c>
      <c r="O3024" s="514">
        <f t="shared" si="1718"/>
        <v>0</v>
      </c>
      <c r="P3024" s="680">
        <f>'KB Duct Parts'!$AE$3</f>
        <v>0</v>
      </c>
      <c r="Q3024" s="681">
        <f t="shared" si="1681"/>
        <v>0</v>
      </c>
      <c r="R3024" s="682">
        <f t="shared" si="1682"/>
        <v>0</v>
      </c>
      <c r="S3024" s="716">
        <f t="shared" si="1690"/>
        <v>0.2</v>
      </c>
      <c r="T3024" s="679">
        <f t="shared" si="1683"/>
        <v>0</v>
      </c>
      <c r="U3024" s="679">
        <f t="shared" si="1684"/>
        <v>0</v>
      </c>
      <c r="Y3024" s="120"/>
      <c r="AD3024" s="81"/>
      <c r="AF3024" s="370">
        <v>16</v>
      </c>
      <c r="AG3024" s="374">
        <v>14</v>
      </c>
      <c r="AH3024" s="378">
        <v>12</v>
      </c>
      <c r="AI3024" s="381">
        <v>10</v>
      </c>
      <c r="AJ3024" s="386"/>
      <c r="AK3024" s="391"/>
      <c r="AL3024" s="386"/>
      <c r="AM3024" s="363">
        <f t="shared" si="1669"/>
        <v>1</v>
      </c>
      <c r="AN3024" s="578">
        <v>2465.6999999999998</v>
      </c>
      <c r="AO3024" s="78">
        <f t="shared" si="1715"/>
        <v>2903.7970387243736</v>
      </c>
      <c r="AP3024" s="78">
        <f t="shared" si="1710"/>
        <v>3402.6659999999997</v>
      </c>
      <c r="AQ3024" s="78">
        <f t="shared" si="1711"/>
        <v>3895.806</v>
      </c>
      <c r="AR3024" s="78">
        <f t="shared" si="1712"/>
        <v>0</v>
      </c>
      <c r="AS3024" s="78">
        <f t="shared" si="1713"/>
        <v>0</v>
      </c>
      <c r="AT3024" s="78">
        <f t="shared" si="1714"/>
        <v>0</v>
      </c>
      <c r="AU3024" s="363"/>
      <c r="AV3024" s="393"/>
      <c r="AW3024" s="395"/>
      <c r="AX3024" s="395">
        <v>1.1776765375854215</v>
      </c>
      <c r="AY3024" s="395">
        <v>1.38</v>
      </c>
      <c r="AZ3024" s="395">
        <v>1.58</v>
      </c>
      <c r="BA3024" s="395"/>
      <c r="BB3024" s="395"/>
      <c r="BC3024" s="395"/>
      <c r="BD3024" s="115"/>
      <c r="BE3024" s="115"/>
      <c r="BF3024" s="115">
        <v>4</v>
      </c>
      <c r="BG3024" s="115">
        <v>46</v>
      </c>
      <c r="BH3024" s="423">
        <f t="shared" si="1719"/>
        <v>50.42</v>
      </c>
      <c r="BI3024" s="417">
        <f t="shared" si="1720"/>
        <v>201.68</v>
      </c>
      <c r="BJ3024" s="115"/>
      <c r="BK3024" s="115"/>
      <c r="BQ3024" s="74" t="str">
        <f t="shared" si="1693"/>
        <v>24146.30M-(14)</v>
      </c>
      <c r="BR3024" s="120" t="str">
        <f t="shared" si="1694"/>
        <v>Flanged 30 deg Dbl Branch-Med</v>
      </c>
      <c r="BS3024" s="120">
        <f t="shared" si="1695"/>
        <v>2903.7970387243736</v>
      </c>
      <c r="BU3024" s="74" t="str">
        <f t="shared" si="1696"/>
        <v>24146.30M-(12)</v>
      </c>
      <c r="BV3024" s="120" t="str">
        <f t="shared" si="1697"/>
        <v>Flanged 30 deg Dbl Branch-Med</v>
      </c>
      <c r="BW3024" s="120">
        <f t="shared" si="1698"/>
        <v>3402.6659999999997</v>
      </c>
      <c r="BY3024" s="74" t="str">
        <f t="shared" si="1699"/>
        <v>24146.30M-(10)</v>
      </c>
      <c r="BZ3024" s="120" t="str">
        <f t="shared" si="1700"/>
        <v>Flanged 30 deg Dbl Branch-Med</v>
      </c>
      <c r="CA3024" s="120">
        <f t="shared" si="1701"/>
        <v>3895.806</v>
      </c>
      <c r="CC3024" s="115" t="str">
        <f t="shared" si="1702"/>
        <v xml:space="preserve"> </v>
      </c>
      <c r="CD3024" s="120" t="str">
        <f t="shared" si="1703"/>
        <v xml:space="preserve"> </v>
      </c>
      <c r="CE3024" s="417" t="str">
        <f t="shared" si="1704"/>
        <v xml:space="preserve"> </v>
      </c>
      <c r="CF3024" s="115"/>
      <c r="CG3024" s="115" t="str">
        <f t="shared" si="1705"/>
        <v xml:space="preserve"> </v>
      </c>
      <c r="CH3024" s="120" t="str">
        <f t="shared" si="1706"/>
        <v xml:space="preserve"> </v>
      </c>
      <c r="CI3024" s="417" t="str">
        <f t="shared" si="1707"/>
        <v xml:space="preserve"> </v>
      </c>
      <c r="CJ3024" s="115"/>
      <c r="CK3024" s="115" t="str">
        <f t="shared" si="1708"/>
        <v xml:space="preserve"> </v>
      </c>
      <c r="CL3024" s="120" t="str">
        <f t="shared" si="1709"/>
        <v xml:space="preserve"> </v>
      </c>
      <c r="CM3024" s="417" t="str">
        <f t="shared" si="1716"/>
        <v xml:space="preserve"> </v>
      </c>
      <c r="IS3024" s="111"/>
    </row>
    <row r="3025" spans="2:253" s="74" customFormat="1" ht="17.100000000000001" hidden="1" customHeight="1" x14ac:dyDescent="0.25">
      <c r="B3025" s="504">
        <f>IF('Flanged Parts'!$AS$4=1,'Flanged Parts'!K37,0)</f>
        <v>0</v>
      </c>
      <c r="C3025" s="525" t="s">
        <v>335</v>
      </c>
      <c r="D3025" s="526" t="str">
        <f t="shared" si="1687"/>
        <v>24148.30M</v>
      </c>
      <c r="E3025" s="504" t="s">
        <v>1350</v>
      </c>
      <c r="F3025" s="508" t="str">
        <f t="shared" si="1717"/>
        <v xml:space="preserve"> </v>
      </c>
      <c r="G3025" s="509" t="s">
        <v>726</v>
      </c>
      <c r="H3025" s="504" t="s">
        <v>1094</v>
      </c>
      <c r="I3025" s="1035" t="s">
        <v>59</v>
      </c>
      <c r="J3025" s="1036"/>
      <c r="K3025" s="516" t="s">
        <v>881</v>
      </c>
      <c r="L3025" s="535">
        <v>16</v>
      </c>
      <c r="M3025" s="532" t="s">
        <v>1700</v>
      </c>
      <c r="N3025" s="514">
        <f t="shared" si="1688"/>
        <v>2781.14</v>
      </c>
      <c r="O3025" s="514">
        <f t="shared" si="1718"/>
        <v>0</v>
      </c>
      <c r="P3025" s="680">
        <f>'KB Duct Parts'!$AE$3</f>
        <v>0</v>
      </c>
      <c r="Q3025" s="681">
        <f t="shared" si="1681"/>
        <v>0</v>
      </c>
      <c r="R3025" s="682">
        <f t="shared" si="1682"/>
        <v>0</v>
      </c>
      <c r="S3025" s="716">
        <f t="shared" si="1690"/>
        <v>0.2</v>
      </c>
      <c r="T3025" s="679">
        <f t="shared" si="1683"/>
        <v>0</v>
      </c>
      <c r="U3025" s="679">
        <f t="shared" si="1684"/>
        <v>0</v>
      </c>
      <c r="Y3025" s="120"/>
      <c r="AD3025" s="81"/>
      <c r="AF3025" s="370">
        <v>16</v>
      </c>
      <c r="AG3025" s="374">
        <v>14</v>
      </c>
      <c r="AH3025" s="378">
        <v>12</v>
      </c>
      <c r="AI3025" s="381">
        <v>10</v>
      </c>
      <c r="AJ3025" s="386"/>
      <c r="AK3025" s="391"/>
      <c r="AL3025" s="386"/>
      <c r="AM3025" s="363">
        <f t="shared" si="1669"/>
        <v>1</v>
      </c>
      <c r="AN3025" s="578">
        <v>2529.6999999999998</v>
      </c>
      <c r="AO3025" s="78">
        <f t="shared" si="1715"/>
        <v>2979.1683371298404</v>
      </c>
      <c r="AP3025" s="78">
        <f t="shared" si="1710"/>
        <v>3490.9859999999994</v>
      </c>
      <c r="AQ3025" s="78">
        <f t="shared" si="1711"/>
        <v>3996.9259999999999</v>
      </c>
      <c r="AR3025" s="78">
        <f t="shared" si="1712"/>
        <v>0</v>
      </c>
      <c r="AS3025" s="78">
        <f t="shared" si="1713"/>
        <v>0</v>
      </c>
      <c r="AT3025" s="78">
        <f t="shared" si="1714"/>
        <v>0</v>
      </c>
      <c r="AU3025" s="363"/>
      <c r="AV3025" s="393"/>
      <c r="AW3025" s="395"/>
      <c r="AX3025" s="395">
        <v>1.1776765375854215</v>
      </c>
      <c r="AY3025" s="395">
        <v>1.38</v>
      </c>
      <c r="AZ3025" s="395">
        <v>1.58</v>
      </c>
      <c r="BA3025" s="395"/>
      <c r="BB3025" s="395"/>
      <c r="BC3025" s="395"/>
      <c r="BD3025" s="115"/>
      <c r="BE3025" s="115"/>
      <c r="BF3025" s="115">
        <v>4</v>
      </c>
      <c r="BG3025" s="115">
        <v>48</v>
      </c>
      <c r="BH3025" s="423">
        <f t="shared" si="1719"/>
        <v>62.86</v>
      </c>
      <c r="BI3025" s="417">
        <f t="shared" si="1720"/>
        <v>251.44</v>
      </c>
      <c r="BJ3025" s="115"/>
      <c r="BK3025" s="115"/>
      <c r="BQ3025" s="74" t="str">
        <f t="shared" si="1693"/>
        <v>24148.30M-(14)</v>
      </c>
      <c r="BR3025" s="120" t="str">
        <f t="shared" si="1694"/>
        <v>Flanged 30 deg Dbl Branch-Med</v>
      </c>
      <c r="BS3025" s="120">
        <f t="shared" si="1695"/>
        <v>2979.1683371298404</v>
      </c>
      <c r="BU3025" s="74" t="str">
        <f t="shared" si="1696"/>
        <v>24148.30M-(12)</v>
      </c>
      <c r="BV3025" s="120" t="str">
        <f t="shared" si="1697"/>
        <v>Flanged 30 deg Dbl Branch-Med</v>
      </c>
      <c r="BW3025" s="120">
        <f t="shared" si="1698"/>
        <v>3490.9859999999994</v>
      </c>
      <c r="BY3025" s="74" t="str">
        <f t="shared" si="1699"/>
        <v>24148.30M-(10)</v>
      </c>
      <c r="BZ3025" s="120" t="str">
        <f t="shared" si="1700"/>
        <v>Flanged 30 deg Dbl Branch-Med</v>
      </c>
      <c r="CA3025" s="120">
        <f t="shared" si="1701"/>
        <v>3996.9259999999999</v>
      </c>
      <c r="CC3025" s="115" t="str">
        <f t="shared" si="1702"/>
        <v xml:space="preserve"> </v>
      </c>
      <c r="CD3025" s="120" t="str">
        <f t="shared" si="1703"/>
        <v xml:space="preserve"> </v>
      </c>
      <c r="CE3025" s="417" t="str">
        <f t="shared" si="1704"/>
        <v xml:space="preserve"> </v>
      </c>
      <c r="CF3025" s="115"/>
      <c r="CG3025" s="115" t="str">
        <f t="shared" si="1705"/>
        <v xml:space="preserve"> </v>
      </c>
      <c r="CH3025" s="120" t="str">
        <f t="shared" si="1706"/>
        <v xml:space="preserve"> </v>
      </c>
      <c r="CI3025" s="417" t="str">
        <f t="shared" si="1707"/>
        <v xml:space="preserve"> </v>
      </c>
      <c r="CJ3025" s="115"/>
      <c r="CK3025" s="115" t="str">
        <f t="shared" si="1708"/>
        <v xml:space="preserve"> </v>
      </c>
      <c r="CL3025" s="120" t="str">
        <f t="shared" si="1709"/>
        <v xml:space="preserve"> </v>
      </c>
      <c r="CM3025" s="417" t="str">
        <f t="shared" si="1716"/>
        <v xml:space="preserve"> </v>
      </c>
      <c r="IS3025" s="111"/>
    </row>
    <row r="3026" spans="2:253" s="74" customFormat="1" ht="17.100000000000001" hidden="1" customHeight="1" x14ac:dyDescent="0.25">
      <c r="B3026" s="504">
        <f>IF('Flanged Parts'!$AS$4=1,'Flanged Parts'!L30,0)</f>
        <v>0</v>
      </c>
      <c r="C3026" s="525" t="s">
        <v>336</v>
      </c>
      <c r="D3026" s="526" t="str">
        <f t="shared" si="1687"/>
        <v>24134.30L</v>
      </c>
      <c r="E3026" s="504" t="s">
        <v>1343</v>
      </c>
      <c r="F3026" s="508" t="str">
        <f t="shared" si="1717"/>
        <v xml:space="preserve"> </v>
      </c>
      <c r="G3026" s="509" t="s">
        <v>727</v>
      </c>
      <c r="H3026" s="504" t="str">
        <f>IF('Flanged Parts'!$BB$6=1,"CS",IF('Flanged Parts'!$BB$6=2,"Glv",0))</f>
        <v>Glv</v>
      </c>
      <c r="I3026" s="1035" t="s">
        <v>59</v>
      </c>
      <c r="J3026" s="1036"/>
      <c r="K3026" s="516" t="s">
        <v>881</v>
      </c>
      <c r="L3026" s="535">
        <v>16</v>
      </c>
      <c r="M3026" s="532" t="s">
        <v>1700</v>
      </c>
      <c r="N3026" s="514">
        <f t="shared" si="1688"/>
        <v>1472.8799999999999</v>
      </c>
      <c r="O3026" s="514">
        <f t="shared" si="1718"/>
        <v>0</v>
      </c>
      <c r="P3026" s="680">
        <f>'KB Duct Parts'!$AE$3</f>
        <v>0</v>
      </c>
      <c r="Q3026" s="681">
        <f t="shared" si="1681"/>
        <v>0</v>
      </c>
      <c r="R3026" s="682">
        <f t="shared" si="1682"/>
        <v>0</v>
      </c>
      <c r="S3026" s="716">
        <f t="shared" si="1690"/>
        <v>0.2</v>
      </c>
      <c r="T3026" s="679">
        <f t="shared" si="1683"/>
        <v>0</v>
      </c>
      <c r="U3026" s="679">
        <f t="shared" si="1684"/>
        <v>0</v>
      </c>
      <c r="Y3026" s="120"/>
      <c r="AD3026" s="81"/>
      <c r="AF3026" s="370">
        <v>16</v>
      </c>
      <c r="AG3026" s="374">
        <v>14</v>
      </c>
      <c r="AH3026" s="378">
        <v>12</v>
      </c>
      <c r="AI3026" s="381">
        <v>10</v>
      </c>
      <c r="AJ3026" s="386"/>
      <c r="AK3026" s="391"/>
      <c r="AL3026" s="386"/>
      <c r="AM3026" s="363">
        <f t="shared" si="1669"/>
        <v>1</v>
      </c>
      <c r="AN3026" s="578">
        <v>1163.5999999999999</v>
      </c>
      <c r="AO3026" s="78">
        <f t="shared" si="1715"/>
        <v>1370.3444191343963</v>
      </c>
      <c r="AP3026" s="78">
        <f t="shared" si="1710"/>
        <v>1605.7679999999998</v>
      </c>
      <c r="AQ3026" s="78">
        <f t="shared" si="1711"/>
        <v>1838.4879999999998</v>
      </c>
      <c r="AR3026" s="78">
        <f t="shared" si="1712"/>
        <v>0</v>
      </c>
      <c r="AS3026" s="78">
        <f t="shared" si="1713"/>
        <v>0</v>
      </c>
      <c r="AT3026" s="78">
        <f t="shared" si="1714"/>
        <v>0</v>
      </c>
      <c r="AU3026" s="363"/>
      <c r="AV3026" s="393"/>
      <c r="AW3026" s="395"/>
      <c r="AX3026" s="395">
        <v>1.1776765375854215</v>
      </c>
      <c r="AY3026" s="395">
        <v>1.38</v>
      </c>
      <c r="AZ3026" s="395">
        <v>1.58</v>
      </c>
      <c r="BA3026" s="395"/>
      <c r="BB3026" s="395"/>
      <c r="BC3026" s="395"/>
      <c r="BD3026" s="115"/>
      <c r="BE3026" s="115"/>
      <c r="BF3026" s="115">
        <v>4</v>
      </c>
      <c r="BG3026" s="115">
        <v>34</v>
      </c>
      <c r="BH3026" s="423">
        <f t="shared" ref="BH3026:BH3033" si="1721">IF(H3026="CS",VLOOKUP(BG3026,$BJ$2344:$BK$2374,2),IF(H3026="Glv",VLOOKUP(BG3026,$BJ$2344:$BL$2374,3),0))</f>
        <v>77.319999999999993</v>
      </c>
      <c r="BI3026" s="417">
        <f t="shared" ref="BI3026:BI3033" si="1722">BF3026*BH3026</f>
        <v>309.27999999999997</v>
      </c>
      <c r="BJ3026" s="115"/>
      <c r="BK3026" s="115"/>
      <c r="BQ3026" s="74" t="str">
        <f t="shared" si="1693"/>
        <v>24134.30L-(14)</v>
      </c>
      <c r="BR3026" s="120" t="str">
        <f t="shared" si="1694"/>
        <v>Flanged 30 deg Dbl Branch-Large</v>
      </c>
      <c r="BS3026" s="120">
        <f t="shared" si="1695"/>
        <v>1370.3444191343963</v>
      </c>
      <c r="BU3026" s="74" t="str">
        <f t="shared" si="1696"/>
        <v>24134.30L-(12)</v>
      </c>
      <c r="BV3026" s="120" t="str">
        <f t="shared" si="1697"/>
        <v>Flanged 30 deg Dbl Branch-Large</v>
      </c>
      <c r="BW3026" s="120">
        <f t="shared" si="1698"/>
        <v>1605.7679999999998</v>
      </c>
      <c r="BY3026" s="74" t="str">
        <f t="shared" si="1699"/>
        <v>24134.30L-(10)</v>
      </c>
      <c r="BZ3026" s="120" t="str">
        <f t="shared" si="1700"/>
        <v>Flanged 30 deg Dbl Branch-Large</v>
      </c>
      <c r="CA3026" s="120">
        <f t="shared" si="1701"/>
        <v>1838.4879999999998</v>
      </c>
      <c r="CC3026" s="115" t="str">
        <f t="shared" si="1702"/>
        <v xml:space="preserve"> </v>
      </c>
      <c r="CD3026" s="120" t="str">
        <f t="shared" si="1703"/>
        <v xml:space="preserve"> </v>
      </c>
      <c r="CE3026" s="417" t="str">
        <f t="shared" si="1704"/>
        <v xml:space="preserve"> </v>
      </c>
      <c r="CF3026" s="115"/>
      <c r="CG3026" s="115" t="str">
        <f t="shared" si="1705"/>
        <v xml:space="preserve"> </v>
      </c>
      <c r="CH3026" s="120" t="str">
        <f t="shared" si="1706"/>
        <v xml:space="preserve"> </v>
      </c>
      <c r="CI3026" s="417" t="str">
        <f t="shared" si="1707"/>
        <v xml:space="preserve"> </v>
      </c>
      <c r="CJ3026" s="115"/>
      <c r="CK3026" s="115" t="str">
        <f t="shared" si="1708"/>
        <v xml:space="preserve"> </v>
      </c>
      <c r="CL3026" s="120" t="str">
        <f t="shared" si="1709"/>
        <v xml:space="preserve"> </v>
      </c>
      <c r="CM3026" s="417" t="str">
        <f t="shared" si="1716"/>
        <v xml:space="preserve"> </v>
      </c>
      <c r="IS3026" s="111"/>
    </row>
    <row r="3027" spans="2:253" s="74" customFormat="1" ht="17.100000000000001" hidden="1" customHeight="1" x14ac:dyDescent="0.25">
      <c r="B3027" s="504">
        <f>IF('Flanged Parts'!$AS$4=1,'Flanged Parts'!L31,0)</f>
        <v>0</v>
      </c>
      <c r="C3027" s="525" t="s">
        <v>337</v>
      </c>
      <c r="D3027" s="526" t="str">
        <f t="shared" si="1687"/>
        <v>24136.30L</v>
      </c>
      <c r="E3027" s="504" t="s">
        <v>1344</v>
      </c>
      <c r="F3027" s="508" t="str">
        <f t="shared" si="1717"/>
        <v xml:space="preserve"> </v>
      </c>
      <c r="G3027" s="509" t="s">
        <v>727</v>
      </c>
      <c r="H3027" s="504" t="str">
        <f>IF('Flanged Parts'!$BB$6=1,"CS",IF('Flanged Parts'!$BB$6=2,"Glv",0))</f>
        <v>Glv</v>
      </c>
      <c r="I3027" s="1035" t="s">
        <v>59</v>
      </c>
      <c r="J3027" s="1036"/>
      <c r="K3027" s="516" t="s">
        <v>881</v>
      </c>
      <c r="L3027" s="535">
        <v>16</v>
      </c>
      <c r="M3027" s="532" t="s">
        <v>1700</v>
      </c>
      <c r="N3027" s="514">
        <f t="shared" si="1688"/>
        <v>1682.1399999999999</v>
      </c>
      <c r="O3027" s="514">
        <f t="shared" si="1718"/>
        <v>0</v>
      </c>
      <c r="P3027" s="680">
        <f>'KB Duct Parts'!$AE$3</f>
        <v>0</v>
      </c>
      <c r="Q3027" s="681">
        <f t="shared" si="1681"/>
        <v>0</v>
      </c>
      <c r="R3027" s="682">
        <f t="shared" si="1682"/>
        <v>0</v>
      </c>
      <c r="S3027" s="716">
        <f t="shared" si="1690"/>
        <v>0.2</v>
      </c>
      <c r="T3027" s="679">
        <f t="shared" si="1683"/>
        <v>0</v>
      </c>
      <c r="U3027" s="679">
        <f t="shared" si="1684"/>
        <v>0</v>
      </c>
      <c r="Y3027" s="120"/>
      <c r="AD3027" s="81"/>
      <c r="AF3027" s="370">
        <v>16</v>
      </c>
      <c r="AG3027" s="374">
        <v>14</v>
      </c>
      <c r="AH3027" s="378">
        <v>12</v>
      </c>
      <c r="AI3027" s="381">
        <v>10</v>
      </c>
      <c r="AJ3027" s="386"/>
      <c r="AK3027" s="391"/>
      <c r="AL3027" s="386"/>
      <c r="AM3027" s="363">
        <f t="shared" si="1669"/>
        <v>1</v>
      </c>
      <c r="AN3027" s="578">
        <v>1352.1</v>
      </c>
      <c r="AO3027" s="78">
        <f t="shared" si="1715"/>
        <v>1592.3364464692484</v>
      </c>
      <c r="AP3027" s="78">
        <f t="shared" si="1710"/>
        <v>1865.8979999999997</v>
      </c>
      <c r="AQ3027" s="78">
        <f t="shared" si="1711"/>
        <v>2136.3179999999998</v>
      </c>
      <c r="AR3027" s="78">
        <f t="shared" si="1712"/>
        <v>0</v>
      </c>
      <c r="AS3027" s="78">
        <f t="shared" si="1713"/>
        <v>0</v>
      </c>
      <c r="AT3027" s="78">
        <f t="shared" si="1714"/>
        <v>0</v>
      </c>
      <c r="AU3027" s="363"/>
      <c r="AV3027" s="393"/>
      <c r="AW3027" s="395"/>
      <c r="AX3027" s="395">
        <v>1.1776765375854215</v>
      </c>
      <c r="AY3027" s="395">
        <v>1.38</v>
      </c>
      <c r="AZ3027" s="395">
        <v>1.58</v>
      </c>
      <c r="BA3027" s="395"/>
      <c r="BB3027" s="395"/>
      <c r="BC3027" s="395"/>
      <c r="BD3027" s="115"/>
      <c r="BE3027" s="115"/>
      <c r="BF3027" s="115">
        <v>4</v>
      </c>
      <c r="BG3027" s="115">
        <v>36</v>
      </c>
      <c r="BH3027" s="423">
        <f t="shared" si="1721"/>
        <v>82.51</v>
      </c>
      <c r="BI3027" s="417">
        <f t="shared" si="1722"/>
        <v>330.04</v>
      </c>
      <c r="BJ3027" s="115"/>
      <c r="BK3027" s="115"/>
      <c r="BQ3027" s="74" t="str">
        <f t="shared" si="1693"/>
        <v>24136.30L-(14)</v>
      </c>
      <c r="BR3027" s="120" t="str">
        <f t="shared" si="1694"/>
        <v>Flanged 30 deg Dbl Branch-Large</v>
      </c>
      <c r="BS3027" s="120">
        <f t="shared" si="1695"/>
        <v>1592.3364464692484</v>
      </c>
      <c r="BU3027" s="74" t="str">
        <f t="shared" si="1696"/>
        <v>24136.30L-(12)</v>
      </c>
      <c r="BV3027" s="120" t="str">
        <f t="shared" si="1697"/>
        <v>Flanged 30 deg Dbl Branch-Large</v>
      </c>
      <c r="BW3027" s="120">
        <f t="shared" si="1698"/>
        <v>1865.8979999999997</v>
      </c>
      <c r="BY3027" s="74" t="str">
        <f t="shared" si="1699"/>
        <v>24136.30L-(10)</v>
      </c>
      <c r="BZ3027" s="120" t="str">
        <f t="shared" si="1700"/>
        <v>Flanged 30 deg Dbl Branch-Large</v>
      </c>
      <c r="CA3027" s="120">
        <f t="shared" si="1701"/>
        <v>2136.3179999999998</v>
      </c>
      <c r="CC3027" s="115" t="str">
        <f t="shared" si="1702"/>
        <v xml:space="preserve"> </v>
      </c>
      <c r="CD3027" s="120" t="str">
        <f t="shared" si="1703"/>
        <v xml:space="preserve"> </v>
      </c>
      <c r="CE3027" s="417" t="str">
        <f t="shared" si="1704"/>
        <v xml:space="preserve"> </v>
      </c>
      <c r="CF3027" s="115"/>
      <c r="CG3027" s="115" t="str">
        <f t="shared" si="1705"/>
        <v xml:space="preserve"> </v>
      </c>
      <c r="CH3027" s="120" t="str">
        <f t="shared" si="1706"/>
        <v xml:space="preserve"> </v>
      </c>
      <c r="CI3027" s="417" t="str">
        <f t="shared" si="1707"/>
        <v xml:space="preserve"> </v>
      </c>
      <c r="CJ3027" s="115"/>
      <c r="CK3027" s="115" t="str">
        <f t="shared" si="1708"/>
        <v xml:space="preserve"> </v>
      </c>
      <c r="CL3027" s="120" t="str">
        <f t="shared" si="1709"/>
        <v xml:space="preserve"> </v>
      </c>
      <c r="CM3027" s="417" t="str">
        <f t="shared" si="1716"/>
        <v xml:space="preserve"> </v>
      </c>
      <c r="IS3027" s="111"/>
    </row>
    <row r="3028" spans="2:253" s="74" customFormat="1" ht="17.100000000000001" hidden="1" customHeight="1" x14ac:dyDescent="0.25">
      <c r="B3028" s="504">
        <f>IF('Flanged Parts'!$AS$4=1,'Flanged Parts'!L32,0)</f>
        <v>0</v>
      </c>
      <c r="C3028" s="525" t="s">
        <v>338</v>
      </c>
      <c r="D3028" s="526" t="str">
        <f t="shared" si="1687"/>
        <v>24138.30L</v>
      </c>
      <c r="E3028" s="504" t="s">
        <v>1345</v>
      </c>
      <c r="F3028" s="508" t="str">
        <f t="shared" si="1717"/>
        <v xml:space="preserve"> </v>
      </c>
      <c r="G3028" s="509" t="s">
        <v>727</v>
      </c>
      <c r="H3028" s="504" t="str">
        <f>IF('Flanged Parts'!$BB$6=1,"CS",IF('Flanged Parts'!$BB$6=2,"Glv",0))</f>
        <v>Glv</v>
      </c>
      <c r="I3028" s="1035" t="s">
        <v>59</v>
      </c>
      <c r="J3028" s="1036"/>
      <c r="K3028" s="516" t="s">
        <v>881</v>
      </c>
      <c r="L3028" s="535">
        <v>16</v>
      </c>
      <c r="M3028" s="532" t="s">
        <v>1700</v>
      </c>
      <c r="N3028" s="514">
        <f t="shared" si="1688"/>
        <v>2273.02</v>
      </c>
      <c r="O3028" s="514">
        <f t="shared" si="1718"/>
        <v>0</v>
      </c>
      <c r="P3028" s="680">
        <f>'KB Duct Parts'!$AE$3</f>
        <v>0</v>
      </c>
      <c r="Q3028" s="681">
        <f t="shared" si="1681"/>
        <v>0</v>
      </c>
      <c r="R3028" s="682">
        <f t="shared" si="1682"/>
        <v>0</v>
      </c>
      <c r="S3028" s="716">
        <f t="shared" si="1690"/>
        <v>0.2</v>
      </c>
      <c r="T3028" s="679">
        <f t="shared" si="1683"/>
        <v>0</v>
      </c>
      <c r="U3028" s="679">
        <f t="shared" si="1684"/>
        <v>0</v>
      </c>
      <c r="Y3028" s="120"/>
      <c r="AD3028" s="81"/>
      <c r="AF3028" s="370">
        <v>16</v>
      </c>
      <c r="AG3028" s="374">
        <v>14</v>
      </c>
      <c r="AH3028" s="378">
        <v>12</v>
      </c>
      <c r="AI3028" s="381">
        <v>10</v>
      </c>
      <c r="AJ3028" s="386"/>
      <c r="AK3028" s="391"/>
      <c r="AL3028" s="386"/>
      <c r="AM3028" s="363">
        <f t="shared" si="1669"/>
        <v>1</v>
      </c>
      <c r="AN3028" s="578">
        <v>1930.1</v>
      </c>
      <c r="AO3028" s="78">
        <f t="shared" si="1715"/>
        <v>2273.0334851936218</v>
      </c>
      <c r="AP3028" s="78">
        <f t="shared" si="1710"/>
        <v>2663.5379999999996</v>
      </c>
      <c r="AQ3028" s="78">
        <f t="shared" si="1711"/>
        <v>3049.558</v>
      </c>
      <c r="AR3028" s="78">
        <f t="shared" si="1712"/>
        <v>0</v>
      </c>
      <c r="AS3028" s="78">
        <f t="shared" si="1713"/>
        <v>0</v>
      </c>
      <c r="AT3028" s="78">
        <f t="shared" si="1714"/>
        <v>0</v>
      </c>
      <c r="AU3028" s="363"/>
      <c r="AV3028" s="393"/>
      <c r="AW3028" s="395"/>
      <c r="AX3028" s="395">
        <v>1.1776765375854215</v>
      </c>
      <c r="AY3028" s="395">
        <v>1.38</v>
      </c>
      <c r="AZ3028" s="395">
        <v>1.58</v>
      </c>
      <c r="BA3028" s="395"/>
      <c r="BB3028" s="395"/>
      <c r="BC3028" s="395"/>
      <c r="BD3028" s="115"/>
      <c r="BE3028" s="115"/>
      <c r="BF3028" s="115">
        <v>4</v>
      </c>
      <c r="BG3028" s="115">
        <v>38</v>
      </c>
      <c r="BH3028" s="423">
        <f t="shared" si="1721"/>
        <v>85.73</v>
      </c>
      <c r="BI3028" s="417">
        <f t="shared" si="1722"/>
        <v>342.92</v>
      </c>
      <c r="BJ3028" s="115"/>
      <c r="BK3028" s="115"/>
      <c r="BQ3028" s="74" t="str">
        <f t="shared" si="1693"/>
        <v>24138.30L-(14)</v>
      </c>
      <c r="BR3028" s="120" t="str">
        <f t="shared" si="1694"/>
        <v>Flanged 30 deg Dbl Branch-Large</v>
      </c>
      <c r="BS3028" s="120">
        <f t="shared" si="1695"/>
        <v>2273.0334851936218</v>
      </c>
      <c r="BU3028" s="74" t="str">
        <f t="shared" si="1696"/>
        <v>24138.30L-(12)</v>
      </c>
      <c r="BV3028" s="120" t="str">
        <f t="shared" si="1697"/>
        <v>Flanged 30 deg Dbl Branch-Large</v>
      </c>
      <c r="BW3028" s="120">
        <f t="shared" si="1698"/>
        <v>2663.5379999999996</v>
      </c>
      <c r="BY3028" s="74" t="str">
        <f t="shared" si="1699"/>
        <v>24138.30L-(10)</v>
      </c>
      <c r="BZ3028" s="120" t="str">
        <f t="shared" si="1700"/>
        <v>Flanged 30 deg Dbl Branch-Large</v>
      </c>
      <c r="CA3028" s="120">
        <f t="shared" si="1701"/>
        <v>3049.558</v>
      </c>
      <c r="CC3028" s="115" t="str">
        <f t="shared" si="1702"/>
        <v xml:space="preserve"> </v>
      </c>
      <c r="CD3028" s="120" t="str">
        <f t="shared" si="1703"/>
        <v xml:space="preserve"> </v>
      </c>
      <c r="CE3028" s="417" t="str">
        <f t="shared" si="1704"/>
        <v xml:space="preserve"> </v>
      </c>
      <c r="CF3028" s="115"/>
      <c r="CG3028" s="115" t="str">
        <f t="shared" si="1705"/>
        <v xml:space="preserve"> </v>
      </c>
      <c r="CH3028" s="120" t="str">
        <f t="shared" si="1706"/>
        <v xml:space="preserve"> </v>
      </c>
      <c r="CI3028" s="417" t="str">
        <f t="shared" si="1707"/>
        <v xml:space="preserve"> </v>
      </c>
      <c r="CJ3028" s="115"/>
      <c r="CK3028" s="115" t="str">
        <f t="shared" si="1708"/>
        <v xml:space="preserve"> </v>
      </c>
      <c r="CL3028" s="120" t="str">
        <f t="shared" si="1709"/>
        <v xml:space="preserve"> </v>
      </c>
      <c r="CM3028" s="417" t="str">
        <f t="shared" si="1716"/>
        <v xml:space="preserve"> </v>
      </c>
      <c r="IS3028" s="111"/>
    </row>
    <row r="3029" spans="2:253" s="74" customFormat="1" ht="17.100000000000001" hidden="1" customHeight="1" x14ac:dyDescent="0.25">
      <c r="B3029" s="504">
        <f>IF('Flanged Parts'!$AS$4=1,'Flanged Parts'!L33,0)</f>
        <v>0</v>
      </c>
      <c r="C3029" s="525" t="s">
        <v>339</v>
      </c>
      <c r="D3029" s="526" t="str">
        <f t="shared" si="1687"/>
        <v>24140.30L</v>
      </c>
      <c r="E3029" s="504" t="s">
        <v>1346</v>
      </c>
      <c r="F3029" s="508" t="str">
        <f t="shared" si="1717"/>
        <v xml:space="preserve"> </v>
      </c>
      <c r="G3029" s="509" t="s">
        <v>727</v>
      </c>
      <c r="H3029" s="504" t="str">
        <f>IF('Flanged Parts'!$BB$6=1,"CS",IF('Flanged Parts'!$BB$6=2,"Glv",0))</f>
        <v>Glv</v>
      </c>
      <c r="I3029" s="1035" t="s">
        <v>59</v>
      </c>
      <c r="J3029" s="1036"/>
      <c r="K3029" s="516" t="s">
        <v>881</v>
      </c>
      <c r="L3029" s="535">
        <v>16</v>
      </c>
      <c r="M3029" s="532" t="s">
        <v>1700</v>
      </c>
      <c r="N3029" s="514">
        <f t="shared" si="1688"/>
        <v>2509.5600000000004</v>
      </c>
      <c r="O3029" s="514">
        <f t="shared" si="1718"/>
        <v>0</v>
      </c>
      <c r="P3029" s="680">
        <f>'KB Duct Parts'!$AE$3</f>
        <v>0</v>
      </c>
      <c r="Q3029" s="681">
        <f t="shared" si="1681"/>
        <v>0</v>
      </c>
      <c r="R3029" s="682">
        <f t="shared" si="1682"/>
        <v>0</v>
      </c>
      <c r="S3029" s="716">
        <f t="shared" si="1690"/>
        <v>0.2</v>
      </c>
      <c r="T3029" s="679">
        <f t="shared" si="1683"/>
        <v>0</v>
      </c>
      <c r="U3029" s="679">
        <f t="shared" si="1684"/>
        <v>0</v>
      </c>
      <c r="Y3029" s="120"/>
      <c r="AD3029" s="81"/>
      <c r="AF3029" s="370">
        <v>16</v>
      </c>
      <c r="AG3029" s="374">
        <v>14</v>
      </c>
      <c r="AH3029" s="378">
        <v>12</v>
      </c>
      <c r="AI3029" s="381">
        <v>10</v>
      </c>
      <c r="AJ3029" s="386"/>
      <c r="AK3029" s="391"/>
      <c r="AL3029" s="386"/>
      <c r="AM3029" s="363">
        <f t="shared" si="1669"/>
        <v>1</v>
      </c>
      <c r="AN3029" s="578">
        <v>2144.8000000000002</v>
      </c>
      <c r="AO3029" s="78">
        <f t="shared" si="1715"/>
        <v>2525.8806378132122</v>
      </c>
      <c r="AP3029" s="78">
        <f t="shared" si="1710"/>
        <v>2959.8240000000001</v>
      </c>
      <c r="AQ3029" s="78">
        <f t="shared" si="1711"/>
        <v>3388.7840000000006</v>
      </c>
      <c r="AR3029" s="78">
        <f t="shared" si="1712"/>
        <v>0</v>
      </c>
      <c r="AS3029" s="78">
        <f t="shared" si="1713"/>
        <v>0</v>
      </c>
      <c r="AT3029" s="78">
        <f t="shared" si="1714"/>
        <v>0</v>
      </c>
      <c r="AU3029" s="363"/>
      <c r="AV3029" s="393"/>
      <c r="AW3029" s="395"/>
      <c r="AX3029" s="395">
        <v>1.1776765375854215</v>
      </c>
      <c r="AY3029" s="395">
        <v>1.38</v>
      </c>
      <c r="AZ3029" s="395">
        <v>1.58</v>
      </c>
      <c r="BA3029" s="395"/>
      <c r="BB3029" s="395"/>
      <c r="BC3029" s="395"/>
      <c r="BD3029" s="115"/>
      <c r="BE3029" s="115"/>
      <c r="BF3029" s="115">
        <v>4</v>
      </c>
      <c r="BG3029" s="115">
        <v>40</v>
      </c>
      <c r="BH3029" s="423">
        <f t="shared" si="1721"/>
        <v>91.19</v>
      </c>
      <c r="BI3029" s="417">
        <f t="shared" si="1722"/>
        <v>364.76</v>
      </c>
      <c r="BJ3029" s="115"/>
      <c r="BK3029" s="115"/>
      <c r="BQ3029" s="74" t="str">
        <f t="shared" si="1693"/>
        <v>24140.30L-(14)</v>
      </c>
      <c r="BR3029" s="120" t="str">
        <f t="shared" si="1694"/>
        <v>Flanged 30 deg Dbl Branch-Large</v>
      </c>
      <c r="BS3029" s="120">
        <f t="shared" si="1695"/>
        <v>2525.8806378132122</v>
      </c>
      <c r="BU3029" s="74" t="str">
        <f t="shared" si="1696"/>
        <v>24140.30L-(12)</v>
      </c>
      <c r="BV3029" s="120" t="str">
        <f t="shared" si="1697"/>
        <v>Flanged 30 deg Dbl Branch-Large</v>
      </c>
      <c r="BW3029" s="120">
        <f t="shared" si="1698"/>
        <v>2959.8240000000001</v>
      </c>
      <c r="BY3029" s="74" t="str">
        <f t="shared" si="1699"/>
        <v>24140.30L-(10)</v>
      </c>
      <c r="BZ3029" s="120" t="str">
        <f t="shared" si="1700"/>
        <v>Flanged 30 deg Dbl Branch-Large</v>
      </c>
      <c r="CA3029" s="120">
        <f t="shared" si="1701"/>
        <v>3388.7840000000006</v>
      </c>
      <c r="CC3029" s="115" t="str">
        <f t="shared" si="1702"/>
        <v xml:space="preserve"> </v>
      </c>
      <c r="CD3029" s="120" t="str">
        <f t="shared" si="1703"/>
        <v xml:space="preserve"> </v>
      </c>
      <c r="CE3029" s="417" t="str">
        <f t="shared" si="1704"/>
        <v xml:space="preserve"> </v>
      </c>
      <c r="CF3029" s="115"/>
      <c r="CG3029" s="115" t="str">
        <f t="shared" si="1705"/>
        <v xml:space="preserve"> </v>
      </c>
      <c r="CH3029" s="120" t="str">
        <f t="shared" si="1706"/>
        <v xml:space="preserve"> </v>
      </c>
      <c r="CI3029" s="417" t="str">
        <f t="shared" si="1707"/>
        <v xml:space="preserve"> </v>
      </c>
      <c r="CJ3029" s="115"/>
      <c r="CK3029" s="115" t="str">
        <f t="shared" si="1708"/>
        <v xml:space="preserve"> </v>
      </c>
      <c r="CL3029" s="120" t="str">
        <f t="shared" si="1709"/>
        <v xml:space="preserve"> </v>
      </c>
      <c r="CM3029" s="417" t="str">
        <f t="shared" si="1716"/>
        <v xml:space="preserve"> </v>
      </c>
      <c r="IS3029" s="111"/>
    </row>
    <row r="3030" spans="2:253" s="74" customFormat="1" ht="17.100000000000001" hidden="1" customHeight="1" x14ac:dyDescent="0.25">
      <c r="B3030" s="504">
        <f>IF('Flanged Parts'!$AS$4=1,'Flanged Parts'!L34,0)</f>
        <v>0</v>
      </c>
      <c r="C3030" s="525" t="s">
        <v>340</v>
      </c>
      <c r="D3030" s="526" t="str">
        <f t="shared" si="1687"/>
        <v>24142.30L</v>
      </c>
      <c r="E3030" s="504" t="s">
        <v>1347</v>
      </c>
      <c r="F3030" s="508" t="str">
        <f t="shared" si="1717"/>
        <v xml:space="preserve"> </v>
      </c>
      <c r="G3030" s="509" t="s">
        <v>727</v>
      </c>
      <c r="H3030" s="504" t="s">
        <v>1094</v>
      </c>
      <c r="I3030" s="1035" t="s">
        <v>59</v>
      </c>
      <c r="J3030" s="1036"/>
      <c r="K3030" s="516" t="s">
        <v>881</v>
      </c>
      <c r="L3030" s="535">
        <v>16</v>
      </c>
      <c r="M3030" s="532" t="s">
        <v>1700</v>
      </c>
      <c r="N3030" s="514">
        <f t="shared" si="1688"/>
        <v>2564</v>
      </c>
      <c r="O3030" s="514">
        <f t="shared" si="1718"/>
        <v>0</v>
      </c>
      <c r="P3030" s="680">
        <f>'KB Duct Parts'!$AE$3</f>
        <v>0</v>
      </c>
      <c r="Q3030" s="681">
        <f t="shared" si="1681"/>
        <v>0</v>
      </c>
      <c r="R3030" s="682">
        <f t="shared" si="1682"/>
        <v>0</v>
      </c>
      <c r="S3030" s="716">
        <f t="shared" si="1690"/>
        <v>0.2</v>
      </c>
      <c r="T3030" s="679">
        <f t="shared" si="1683"/>
        <v>0</v>
      </c>
      <c r="U3030" s="679">
        <f t="shared" si="1684"/>
        <v>0</v>
      </c>
      <c r="Y3030" s="120"/>
      <c r="AD3030" s="81"/>
      <c r="AF3030" s="370">
        <v>16</v>
      </c>
      <c r="AG3030" s="374">
        <v>14</v>
      </c>
      <c r="AH3030" s="378">
        <v>12</v>
      </c>
      <c r="AI3030" s="381">
        <v>10</v>
      </c>
      <c r="AJ3030" s="386"/>
      <c r="AK3030" s="391"/>
      <c r="AL3030" s="386"/>
      <c r="AM3030" s="363">
        <f t="shared" si="1669"/>
        <v>1</v>
      </c>
      <c r="AN3030" s="578">
        <v>2372.4</v>
      </c>
      <c r="AO3030" s="78">
        <f t="shared" si="1715"/>
        <v>2793.919817767654</v>
      </c>
      <c r="AP3030" s="78">
        <f t="shared" si="1710"/>
        <v>3273.9119999999998</v>
      </c>
      <c r="AQ3030" s="78">
        <f t="shared" si="1711"/>
        <v>3748.3920000000003</v>
      </c>
      <c r="AR3030" s="78">
        <f t="shared" si="1712"/>
        <v>0</v>
      </c>
      <c r="AS3030" s="78">
        <f t="shared" si="1713"/>
        <v>0</v>
      </c>
      <c r="AT3030" s="78">
        <f t="shared" si="1714"/>
        <v>0</v>
      </c>
      <c r="AU3030" s="363"/>
      <c r="AV3030" s="393"/>
      <c r="AW3030" s="395"/>
      <c r="AX3030" s="395">
        <v>1.1776765375854215</v>
      </c>
      <c r="AY3030" s="395">
        <v>1.38</v>
      </c>
      <c r="AZ3030" s="395">
        <v>1.58</v>
      </c>
      <c r="BA3030" s="395"/>
      <c r="BB3030" s="395"/>
      <c r="BC3030" s="395"/>
      <c r="BD3030" s="115"/>
      <c r="BE3030" s="115"/>
      <c r="BF3030" s="115">
        <v>4</v>
      </c>
      <c r="BG3030" s="115">
        <v>42</v>
      </c>
      <c r="BH3030" s="423">
        <f t="shared" si="1721"/>
        <v>47.9</v>
      </c>
      <c r="BI3030" s="417">
        <f t="shared" si="1722"/>
        <v>191.6</v>
      </c>
      <c r="BJ3030" s="115"/>
      <c r="BK3030" s="115"/>
      <c r="BQ3030" s="74" t="str">
        <f t="shared" si="1693"/>
        <v>24142.30L-(14)</v>
      </c>
      <c r="BR3030" s="120" t="str">
        <f t="shared" si="1694"/>
        <v>Flanged 30 deg Dbl Branch-Large</v>
      </c>
      <c r="BS3030" s="120">
        <f t="shared" si="1695"/>
        <v>2793.919817767654</v>
      </c>
      <c r="BU3030" s="74" t="str">
        <f t="shared" si="1696"/>
        <v>24142.30L-(12)</v>
      </c>
      <c r="BV3030" s="120" t="str">
        <f t="shared" si="1697"/>
        <v>Flanged 30 deg Dbl Branch-Large</v>
      </c>
      <c r="BW3030" s="120">
        <f t="shared" si="1698"/>
        <v>3273.9119999999998</v>
      </c>
      <c r="BY3030" s="74" t="str">
        <f t="shared" si="1699"/>
        <v>24142.30L-(10)</v>
      </c>
      <c r="BZ3030" s="120" t="str">
        <f t="shared" si="1700"/>
        <v>Flanged 30 deg Dbl Branch-Large</v>
      </c>
      <c r="CA3030" s="120">
        <f t="shared" si="1701"/>
        <v>3748.3920000000003</v>
      </c>
      <c r="CC3030" s="115" t="str">
        <f t="shared" si="1702"/>
        <v xml:space="preserve"> </v>
      </c>
      <c r="CD3030" s="120" t="str">
        <f t="shared" si="1703"/>
        <v xml:space="preserve"> </v>
      </c>
      <c r="CE3030" s="417" t="str">
        <f t="shared" si="1704"/>
        <v xml:space="preserve"> </v>
      </c>
      <c r="CF3030" s="115"/>
      <c r="CG3030" s="115" t="str">
        <f t="shared" si="1705"/>
        <v xml:space="preserve"> </v>
      </c>
      <c r="CH3030" s="120" t="str">
        <f t="shared" si="1706"/>
        <v xml:space="preserve"> </v>
      </c>
      <c r="CI3030" s="417" t="str">
        <f t="shared" si="1707"/>
        <v xml:space="preserve"> </v>
      </c>
      <c r="CJ3030" s="115"/>
      <c r="CK3030" s="115" t="str">
        <f t="shared" si="1708"/>
        <v xml:space="preserve"> </v>
      </c>
      <c r="CL3030" s="120" t="str">
        <f t="shared" si="1709"/>
        <v xml:space="preserve"> </v>
      </c>
      <c r="CM3030" s="417" t="str">
        <f t="shared" si="1716"/>
        <v xml:space="preserve"> </v>
      </c>
      <c r="IS3030" s="111"/>
    </row>
    <row r="3031" spans="2:253" s="74" customFormat="1" ht="17.100000000000001" hidden="1" customHeight="1" x14ac:dyDescent="0.25">
      <c r="B3031" s="504">
        <f>IF('Flanged Parts'!$AS$4=1,'Flanged Parts'!L35,0)</f>
        <v>0</v>
      </c>
      <c r="C3031" s="525" t="s">
        <v>341</v>
      </c>
      <c r="D3031" s="526" t="str">
        <f t="shared" si="1687"/>
        <v>24144.30L</v>
      </c>
      <c r="E3031" s="504" t="s">
        <v>1348</v>
      </c>
      <c r="F3031" s="508" t="str">
        <f t="shared" si="1717"/>
        <v xml:space="preserve"> </v>
      </c>
      <c r="G3031" s="509" t="s">
        <v>727</v>
      </c>
      <c r="H3031" s="504" t="s">
        <v>1094</v>
      </c>
      <c r="I3031" s="1035" t="s">
        <v>59</v>
      </c>
      <c r="J3031" s="1036"/>
      <c r="K3031" s="516" t="s">
        <v>881</v>
      </c>
      <c r="L3031" s="535">
        <v>16</v>
      </c>
      <c r="M3031" s="532" t="s">
        <v>1700</v>
      </c>
      <c r="N3031" s="514">
        <f t="shared" si="1688"/>
        <v>2793.7000000000003</v>
      </c>
      <c r="O3031" s="514">
        <f t="shared" si="1718"/>
        <v>0</v>
      </c>
      <c r="P3031" s="680">
        <f>'KB Duct Parts'!$AE$3</f>
        <v>0</v>
      </c>
      <c r="Q3031" s="681">
        <f t="shared" si="1681"/>
        <v>0</v>
      </c>
      <c r="R3031" s="682">
        <f t="shared" si="1682"/>
        <v>0</v>
      </c>
      <c r="S3031" s="716">
        <f t="shared" si="1690"/>
        <v>0.2</v>
      </c>
      <c r="T3031" s="679">
        <f t="shared" si="1683"/>
        <v>0</v>
      </c>
      <c r="U3031" s="679">
        <f t="shared" si="1684"/>
        <v>0</v>
      </c>
      <c r="Y3031" s="120"/>
      <c r="AD3031" s="81"/>
      <c r="AF3031" s="370">
        <v>16</v>
      </c>
      <c r="AG3031" s="374">
        <v>14</v>
      </c>
      <c r="AH3031" s="378">
        <v>12</v>
      </c>
      <c r="AI3031" s="381">
        <v>10</v>
      </c>
      <c r="AJ3031" s="386"/>
      <c r="AK3031" s="391"/>
      <c r="AL3031" s="386"/>
      <c r="AM3031" s="363">
        <f t="shared" si="1669"/>
        <v>1</v>
      </c>
      <c r="AN3031" s="578">
        <v>2590.9</v>
      </c>
      <c r="AO3031" s="78">
        <f t="shared" si="1715"/>
        <v>3051.2421412300687</v>
      </c>
      <c r="AP3031" s="78">
        <f t="shared" si="1710"/>
        <v>3575.442</v>
      </c>
      <c r="AQ3031" s="78">
        <f t="shared" si="1711"/>
        <v>4093.6220000000003</v>
      </c>
      <c r="AR3031" s="78">
        <f t="shared" si="1712"/>
        <v>0</v>
      </c>
      <c r="AS3031" s="78">
        <f t="shared" si="1713"/>
        <v>0</v>
      </c>
      <c r="AT3031" s="78">
        <f t="shared" si="1714"/>
        <v>0</v>
      </c>
      <c r="AU3031" s="363"/>
      <c r="AV3031" s="393"/>
      <c r="AW3031" s="395"/>
      <c r="AX3031" s="395">
        <v>1.1776765375854215</v>
      </c>
      <c r="AY3031" s="395">
        <v>1.38</v>
      </c>
      <c r="AZ3031" s="395">
        <v>1.58</v>
      </c>
      <c r="BA3031" s="395"/>
      <c r="BB3031" s="395"/>
      <c r="BC3031" s="395"/>
      <c r="BD3031" s="115"/>
      <c r="BE3031" s="115"/>
      <c r="BF3031" s="115">
        <v>4</v>
      </c>
      <c r="BG3031" s="115">
        <v>44</v>
      </c>
      <c r="BH3031" s="423">
        <f t="shared" si="1721"/>
        <v>50.7</v>
      </c>
      <c r="BI3031" s="417">
        <f t="shared" si="1722"/>
        <v>202.8</v>
      </c>
      <c r="BJ3031" s="115"/>
      <c r="BK3031" s="115"/>
      <c r="BQ3031" s="74" t="str">
        <f t="shared" si="1693"/>
        <v>24144.30L-(14)</v>
      </c>
      <c r="BR3031" s="120" t="str">
        <f t="shared" si="1694"/>
        <v>Flanged 30 deg Dbl Branch-Large</v>
      </c>
      <c r="BS3031" s="120">
        <f t="shared" si="1695"/>
        <v>3051.2421412300687</v>
      </c>
      <c r="BU3031" s="74" t="str">
        <f t="shared" si="1696"/>
        <v>24144.30L-(12)</v>
      </c>
      <c r="BV3031" s="120" t="str">
        <f t="shared" si="1697"/>
        <v>Flanged 30 deg Dbl Branch-Large</v>
      </c>
      <c r="BW3031" s="120">
        <f t="shared" si="1698"/>
        <v>3575.442</v>
      </c>
      <c r="BY3031" s="74" t="str">
        <f t="shared" si="1699"/>
        <v>24144.30L-(10)</v>
      </c>
      <c r="BZ3031" s="120" t="str">
        <f t="shared" si="1700"/>
        <v>Flanged 30 deg Dbl Branch-Large</v>
      </c>
      <c r="CA3031" s="120">
        <f t="shared" si="1701"/>
        <v>4093.6220000000003</v>
      </c>
      <c r="CC3031" s="115" t="str">
        <f t="shared" si="1702"/>
        <v xml:space="preserve"> </v>
      </c>
      <c r="CD3031" s="120" t="str">
        <f t="shared" si="1703"/>
        <v xml:space="preserve"> </v>
      </c>
      <c r="CE3031" s="417" t="str">
        <f t="shared" si="1704"/>
        <v xml:space="preserve"> </v>
      </c>
      <c r="CF3031" s="115"/>
      <c r="CG3031" s="115" t="str">
        <f t="shared" si="1705"/>
        <v xml:space="preserve"> </v>
      </c>
      <c r="CH3031" s="120" t="str">
        <f t="shared" si="1706"/>
        <v xml:space="preserve"> </v>
      </c>
      <c r="CI3031" s="417" t="str">
        <f t="shared" si="1707"/>
        <v xml:space="preserve"> </v>
      </c>
      <c r="CJ3031" s="115"/>
      <c r="CK3031" s="115" t="str">
        <f t="shared" si="1708"/>
        <v xml:space="preserve"> </v>
      </c>
      <c r="CL3031" s="120" t="str">
        <f t="shared" si="1709"/>
        <v xml:space="preserve"> </v>
      </c>
      <c r="CM3031" s="417" t="str">
        <f t="shared" si="1716"/>
        <v xml:space="preserve"> </v>
      </c>
      <c r="IS3031" s="111"/>
    </row>
    <row r="3032" spans="2:253" s="74" customFormat="1" ht="17.100000000000001" hidden="1" customHeight="1" x14ac:dyDescent="0.25">
      <c r="B3032" s="504">
        <f>IF('Flanged Parts'!$AS$4=1,'Flanged Parts'!L36,0)</f>
        <v>0</v>
      </c>
      <c r="C3032" s="525" t="s">
        <v>342</v>
      </c>
      <c r="D3032" s="526" t="str">
        <f t="shared" si="1687"/>
        <v>24146.30L</v>
      </c>
      <c r="E3032" s="504" t="s">
        <v>1349</v>
      </c>
      <c r="F3032" s="508" t="str">
        <f t="shared" si="1717"/>
        <v xml:space="preserve"> </v>
      </c>
      <c r="G3032" s="509" t="s">
        <v>727</v>
      </c>
      <c r="H3032" s="504" t="s">
        <v>1094</v>
      </c>
      <c r="I3032" s="1035" t="s">
        <v>59</v>
      </c>
      <c r="J3032" s="1036"/>
      <c r="K3032" s="516" t="s">
        <v>881</v>
      </c>
      <c r="L3032" s="535">
        <v>16</v>
      </c>
      <c r="M3032" s="532" t="s">
        <v>1700</v>
      </c>
      <c r="N3032" s="514">
        <f t="shared" si="1688"/>
        <v>3023.98</v>
      </c>
      <c r="O3032" s="514">
        <f t="shared" si="1718"/>
        <v>0</v>
      </c>
      <c r="P3032" s="680">
        <f>'KB Duct Parts'!$AE$3</f>
        <v>0</v>
      </c>
      <c r="Q3032" s="681">
        <f t="shared" si="1681"/>
        <v>0</v>
      </c>
      <c r="R3032" s="682">
        <f t="shared" si="1682"/>
        <v>0</v>
      </c>
      <c r="S3032" s="716">
        <f t="shared" si="1690"/>
        <v>0.2</v>
      </c>
      <c r="T3032" s="679">
        <f t="shared" si="1683"/>
        <v>0</v>
      </c>
      <c r="U3032" s="679">
        <f t="shared" si="1684"/>
        <v>0</v>
      </c>
      <c r="Y3032" s="120"/>
      <c r="AD3032" s="81"/>
      <c r="AF3032" s="370">
        <v>16</v>
      </c>
      <c r="AG3032" s="374">
        <v>14</v>
      </c>
      <c r="AH3032" s="378">
        <v>12</v>
      </c>
      <c r="AI3032" s="381">
        <v>10</v>
      </c>
      <c r="AJ3032" s="386"/>
      <c r="AK3032" s="391"/>
      <c r="AL3032" s="386"/>
      <c r="AM3032" s="363">
        <f t="shared" si="1669"/>
        <v>1</v>
      </c>
      <c r="AN3032" s="578">
        <v>2822.3</v>
      </c>
      <c r="AO3032" s="78">
        <f t="shared" si="1715"/>
        <v>3323.7564920273353</v>
      </c>
      <c r="AP3032" s="78">
        <f t="shared" si="1710"/>
        <v>3894.7739999999999</v>
      </c>
      <c r="AQ3032" s="78">
        <f t="shared" si="1711"/>
        <v>4459.2340000000004</v>
      </c>
      <c r="AR3032" s="78">
        <f t="shared" si="1712"/>
        <v>0</v>
      </c>
      <c r="AS3032" s="78">
        <f t="shared" si="1713"/>
        <v>0</v>
      </c>
      <c r="AT3032" s="78">
        <f t="shared" si="1714"/>
        <v>0</v>
      </c>
      <c r="AU3032" s="363"/>
      <c r="AV3032" s="393"/>
      <c r="AW3032" s="395"/>
      <c r="AX3032" s="395">
        <v>1.1776765375854215</v>
      </c>
      <c r="AY3032" s="395">
        <v>1.38</v>
      </c>
      <c r="AZ3032" s="395">
        <v>1.58</v>
      </c>
      <c r="BA3032" s="395"/>
      <c r="BB3032" s="395"/>
      <c r="BC3032" s="395"/>
      <c r="BD3032" s="115"/>
      <c r="BE3032" s="115"/>
      <c r="BF3032" s="115">
        <v>4</v>
      </c>
      <c r="BG3032" s="115">
        <v>46</v>
      </c>
      <c r="BH3032" s="423">
        <f t="shared" si="1721"/>
        <v>50.42</v>
      </c>
      <c r="BI3032" s="417">
        <f t="shared" si="1722"/>
        <v>201.68</v>
      </c>
      <c r="BJ3032" s="115"/>
      <c r="BK3032" s="115"/>
      <c r="BQ3032" s="74" t="str">
        <f t="shared" si="1693"/>
        <v>24146.30L-(14)</v>
      </c>
      <c r="BR3032" s="120" t="str">
        <f t="shared" si="1694"/>
        <v>Flanged 30 deg Dbl Branch-Large</v>
      </c>
      <c r="BS3032" s="120">
        <f t="shared" si="1695"/>
        <v>3323.7564920273353</v>
      </c>
      <c r="BU3032" s="74" t="str">
        <f t="shared" si="1696"/>
        <v>24146.30L-(12)</v>
      </c>
      <c r="BV3032" s="120" t="str">
        <f t="shared" si="1697"/>
        <v>Flanged 30 deg Dbl Branch-Large</v>
      </c>
      <c r="BW3032" s="120">
        <f t="shared" si="1698"/>
        <v>3894.7739999999999</v>
      </c>
      <c r="BY3032" s="74" t="str">
        <f t="shared" si="1699"/>
        <v>24146.30L-(10)</v>
      </c>
      <c r="BZ3032" s="120" t="str">
        <f t="shared" si="1700"/>
        <v>Flanged 30 deg Dbl Branch-Large</v>
      </c>
      <c r="CA3032" s="120">
        <f t="shared" si="1701"/>
        <v>4459.2340000000004</v>
      </c>
      <c r="CC3032" s="115" t="str">
        <f t="shared" si="1702"/>
        <v xml:space="preserve"> </v>
      </c>
      <c r="CD3032" s="120" t="str">
        <f t="shared" si="1703"/>
        <v xml:space="preserve"> </v>
      </c>
      <c r="CE3032" s="417" t="str">
        <f t="shared" si="1704"/>
        <v xml:space="preserve"> </v>
      </c>
      <c r="CF3032" s="115"/>
      <c r="CG3032" s="115" t="str">
        <f t="shared" si="1705"/>
        <v xml:space="preserve"> </v>
      </c>
      <c r="CH3032" s="120" t="str">
        <f t="shared" si="1706"/>
        <v xml:space="preserve"> </v>
      </c>
      <c r="CI3032" s="417" t="str">
        <f t="shared" si="1707"/>
        <v xml:space="preserve"> </v>
      </c>
      <c r="CJ3032" s="115"/>
      <c r="CK3032" s="115" t="str">
        <f t="shared" si="1708"/>
        <v xml:space="preserve"> </v>
      </c>
      <c r="CL3032" s="120" t="str">
        <f t="shared" si="1709"/>
        <v xml:space="preserve"> </v>
      </c>
      <c r="CM3032" s="417" t="str">
        <f t="shared" si="1716"/>
        <v xml:space="preserve"> </v>
      </c>
      <c r="IS3032" s="111"/>
    </row>
    <row r="3033" spans="2:253" s="74" customFormat="1" ht="17.100000000000001" hidden="1" customHeight="1" x14ac:dyDescent="0.25">
      <c r="B3033" s="504">
        <f>IF('Flanged Parts'!$AS$4=1,'Flanged Parts'!L37,0)</f>
        <v>0</v>
      </c>
      <c r="C3033" s="525" t="s">
        <v>343</v>
      </c>
      <c r="D3033" s="526" t="str">
        <f t="shared" si="1687"/>
        <v>24148.30L</v>
      </c>
      <c r="E3033" s="504" t="s">
        <v>1350</v>
      </c>
      <c r="F3033" s="508" t="str">
        <f t="shared" si="1717"/>
        <v xml:space="preserve"> </v>
      </c>
      <c r="G3033" s="509" t="s">
        <v>727</v>
      </c>
      <c r="H3033" s="504" t="s">
        <v>1094</v>
      </c>
      <c r="I3033" s="1035" t="s">
        <v>59</v>
      </c>
      <c r="J3033" s="1036"/>
      <c r="K3033" s="516" t="s">
        <v>881</v>
      </c>
      <c r="L3033" s="535">
        <v>16</v>
      </c>
      <c r="M3033" s="532" t="s">
        <v>1700</v>
      </c>
      <c r="N3033" s="514">
        <f t="shared" si="1688"/>
        <v>3296.14</v>
      </c>
      <c r="O3033" s="514">
        <f t="shared" si="1718"/>
        <v>0</v>
      </c>
      <c r="P3033" s="680">
        <f>'KB Duct Parts'!$AE$3</f>
        <v>0</v>
      </c>
      <c r="Q3033" s="681">
        <f t="shared" si="1681"/>
        <v>0</v>
      </c>
      <c r="R3033" s="682">
        <f t="shared" si="1682"/>
        <v>0</v>
      </c>
      <c r="S3033" s="716">
        <f t="shared" si="1690"/>
        <v>0.2</v>
      </c>
      <c r="T3033" s="679">
        <f t="shared" si="1683"/>
        <v>0</v>
      </c>
      <c r="U3033" s="679">
        <f t="shared" si="1684"/>
        <v>0</v>
      </c>
      <c r="Y3033" s="120"/>
      <c r="AD3033" s="81"/>
      <c r="AF3033" s="370">
        <v>16</v>
      </c>
      <c r="AG3033" s="374">
        <v>14</v>
      </c>
      <c r="AH3033" s="378">
        <v>12</v>
      </c>
      <c r="AI3033" s="381">
        <v>10</v>
      </c>
      <c r="AJ3033" s="386"/>
      <c r="AK3033" s="391"/>
      <c r="AL3033" s="386"/>
      <c r="AM3033" s="363">
        <f t="shared" si="1669"/>
        <v>1</v>
      </c>
      <c r="AN3033" s="578">
        <v>3044.7</v>
      </c>
      <c r="AO3033" s="78">
        <f t="shared" si="1715"/>
        <v>3585.6717539863325</v>
      </c>
      <c r="AP3033" s="78">
        <f t="shared" si="1710"/>
        <v>4201.6859999999997</v>
      </c>
      <c r="AQ3033" s="78">
        <f t="shared" si="1711"/>
        <v>4810.6260000000002</v>
      </c>
      <c r="AR3033" s="78">
        <f t="shared" si="1712"/>
        <v>0</v>
      </c>
      <c r="AS3033" s="78">
        <f t="shared" si="1713"/>
        <v>0</v>
      </c>
      <c r="AT3033" s="78">
        <f t="shared" si="1714"/>
        <v>0</v>
      </c>
      <c r="AU3033" s="363"/>
      <c r="AV3033" s="393"/>
      <c r="AW3033" s="395"/>
      <c r="AX3033" s="395">
        <v>1.1776765375854215</v>
      </c>
      <c r="AY3033" s="395">
        <v>1.38</v>
      </c>
      <c r="AZ3033" s="395">
        <v>1.58</v>
      </c>
      <c r="BA3033" s="395"/>
      <c r="BB3033" s="395"/>
      <c r="BC3033" s="395"/>
      <c r="BD3033" s="115"/>
      <c r="BE3033" s="115"/>
      <c r="BF3033" s="115">
        <v>4</v>
      </c>
      <c r="BG3033" s="115">
        <v>48</v>
      </c>
      <c r="BH3033" s="423">
        <f t="shared" si="1721"/>
        <v>62.86</v>
      </c>
      <c r="BI3033" s="417">
        <f t="shared" si="1722"/>
        <v>251.44</v>
      </c>
      <c r="BJ3033" s="115"/>
      <c r="BK3033" s="115"/>
      <c r="BQ3033" s="74" t="str">
        <f t="shared" si="1693"/>
        <v>24148.30L-(14)</v>
      </c>
      <c r="BR3033" s="120" t="str">
        <f t="shared" si="1694"/>
        <v>Flanged 30 deg Dbl Branch-Large</v>
      </c>
      <c r="BS3033" s="120">
        <f t="shared" si="1695"/>
        <v>3585.6717539863325</v>
      </c>
      <c r="BU3033" s="74" t="str">
        <f t="shared" si="1696"/>
        <v>24148.30L-(12)</v>
      </c>
      <c r="BV3033" s="120" t="str">
        <f t="shared" si="1697"/>
        <v>Flanged 30 deg Dbl Branch-Large</v>
      </c>
      <c r="BW3033" s="120">
        <f t="shared" si="1698"/>
        <v>4201.6859999999997</v>
      </c>
      <c r="BY3033" s="74" t="str">
        <f t="shared" si="1699"/>
        <v>24148.30L-(10)</v>
      </c>
      <c r="BZ3033" s="120" t="str">
        <f t="shared" si="1700"/>
        <v>Flanged 30 deg Dbl Branch-Large</v>
      </c>
      <c r="CA3033" s="120">
        <f t="shared" si="1701"/>
        <v>4810.6260000000002</v>
      </c>
      <c r="CC3033" s="115" t="str">
        <f t="shared" si="1702"/>
        <v xml:space="preserve"> </v>
      </c>
      <c r="CD3033" s="120" t="str">
        <f t="shared" si="1703"/>
        <v xml:space="preserve"> </v>
      </c>
      <c r="CE3033" s="417" t="str">
        <f t="shared" si="1704"/>
        <v xml:space="preserve"> </v>
      </c>
      <c r="CF3033" s="115"/>
      <c r="CG3033" s="115" t="str">
        <f t="shared" si="1705"/>
        <v xml:space="preserve"> </v>
      </c>
      <c r="CH3033" s="120" t="str">
        <f t="shared" si="1706"/>
        <v xml:space="preserve"> </v>
      </c>
      <c r="CI3033" s="417" t="str">
        <f t="shared" si="1707"/>
        <v xml:space="preserve"> </v>
      </c>
      <c r="CJ3033" s="115"/>
      <c r="CK3033" s="115" t="str">
        <f t="shared" si="1708"/>
        <v xml:space="preserve"> </v>
      </c>
      <c r="CL3033" s="120" t="str">
        <f t="shared" si="1709"/>
        <v xml:space="preserve"> </v>
      </c>
      <c r="CM3033" s="417" t="str">
        <f t="shared" si="1716"/>
        <v xml:space="preserve"> </v>
      </c>
      <c r="IS3033" s="111"/>
    </row>
    <row r="3034" spans="2:253" s="74" customFormat="1" ht="17.100000000000001" hidden="1" customHeight="1" x14ac:dyDescent="0.25">
      <c r="B3034" s="504">
        <f>IF('Flanged Parts'!$AS$4=2,'Flanged Parts'!J7,0)</f>
        <v>0</v>
      </c>
      <c r="C3034" s="508">
        <v>24104.45</v>
      </c>
      <c r="D3034" s="526">
        <f t="shared" si="1687"/>
        <v>24104.45</v>
      </c>
      <c r="E3034" s="504" t="s">
        <v>861</v>
      </c>
      <c r="F3034" s="508" t="str">
        <f t="shared" si="1670"/>
        <v xml:space="preserve"> </v>
      </c>
      <c r="G3034" s="509" t="s">
        <v>468</v>
      </c>
      <c r="H3034" s="504" t="str">
        <f>IF('Flanged Parts'!$BB$6=1,"CS",IF('Flanged Parts'!$BB$6=2,"Glv",0))</f>
        <v>Glv</v>
      </c>
      <c r="I3034" s="1035" t="s">
        <v>59</v>
      </c>
      <c r="J3034" s="1036"/>
      <c r="K3034" s="516" t="s">
        <v>881</v>
      </c>
      <c r="L3034" s="535">
        <v>18</v>
      </c>
      <c r="M3034" s="532" t="s">
        <v>1700</v>
      </c>
      <c r="N3034" s="514">
        <f t="shared" si="1688"/>
        <v>139.62</v>
      </c>
      <c r="O3034" s="514">
        <f t="shared" si="1689"/>
        <v>0</v>
      </c>
      <c r="P3034" s="680">
        <f>'KB Duct Parts'!$AE$3</f>
        <v>0</v>
      </c>
      <c r="Q3034" s="681">
        <f t="shared" ref="Q3034:Q3097" si="1723">IF(B3034&gt;0,N3034*(1-P3034),0)</f>
        <v>0</v>
      </c>
      <c r="R3034" s="682">
        <f t="shared" ref="R3034:R3097" si="1724">B3034*Q3034</f>
        <v>0</v>
      </c>
      <c r="S3034" s="716">
        <f t="shared" si="1690"/>
        <v>0.2</v>
      </c>
      <c r="T3034" s="679">
        <f t="shared" ref="T3034:T3097" si="1725">ROUND(IF(B3034&gt;0,((N3034*(1-(1*S3034)))),0),2)</f>
        <v>0</v>
      </c>
      <c r="U3034" s="679">
        <f t="shared" ref="U3034:U3097" si="1726">B3034*T3034</f>
        <v>0</v>
      </c>
      <c r="Y3034" s="120"/>
      <c r="AD3034" s="81"/>
      <c r="AF3034" s="370">
        <v>18</v>
      </c>
      <c r="AG3034" s="374">
        <v>16</v>
      </c>
      <c r="AH3034" s="378"/>
      <c r="AI3034" s="381"/>
      <c r="AJ3034" s="386"/>
      <c r="AK3034" s="391"/>
      <c r="AL3034" s="386"/>
      <c r="AM3034" s="363">
        <f t="shared" si="1669"/>
        <v>1</v>
      </c>
      <c r="AN3034" s="578">
        <v>124.3</v>
      </c>
      <c r="AO3034" s="78">
        <f t="shared" si="1715"/>
        <v>186.45</v>
      </c>
      <c r="AP3034" s="78">
        <f t="shared" si="1710"/>
        <v>0</v>
      </c>
      <c r="AQ3034" s="78">
        <f t="shared" si="1711"/>
        <v>0</v>
      </c>
      <c r="AR3034" s="78">
        <f t="shared" si="1712"/>
        <v>0</v>
      </c>
      <c r="AS3034" s="78">
        <f t="shared" si="1713"/>
        <v>0</v>
      </c>
      <c r="AT3034" s="78">
        <f t="shared" si="1714"/>
        <v>0</v>
      </c>
      <c r="AU3034" s="363" t="s">
        <v>717</v>
      </c>
      <c r="AV3034" s="393"/>
      <c r="AW3034" s="395"/>
      <c r="AX3034" s="395">
        <v>1.5</v>
      </c>
      <c r="AY3034" s="395">
        <v>0</v>
      </c>
      <c r="AZ3034" s="395">
        <v>0</v>
      </c>
      <c r="BA3034" s="395">
        <v>0</v>
      </c>
      <c r="BB3034" s="395">
        <v>0</v>
      </c>
      <c r="BC3034" s="395">
        <v>0</v>
      </c>
      <c r="BD3034" s="115"/>
      <c r="BE3034" s="115"/>
      <c r="BF3034" s="115">
        <v>4</v>
      </c>
      <c r="BG3034" s="115">
        <v>4</v>
      </c>
      <c r="BH3034" s="423">
        <f t="shared" si="1691"/>
        <v>3.83</v>
      </c>
      <c r="BI3034" s="417">
        <f t="shared" si="1692"/>
        <v>15.32</v>
      </c>
      <c r="BJ3034" s="115"/>
      <c r="BK3034" s="115"/>
      <c r="BQ3034" s="74" t="str">
        <f t="shared" si="1693"/>
        <v>24104.45-(16)</v>
      </c>
      <c r="BR3034" s="120" t="str">
        <f t="shared" si="1694"/>
        <v>Flanged 45 deg Dbl Branch</v>
      </c>
      <c r="BS3034" s="120">
        <f t="shared" si="1695"/>
        <v>186.45</v>
      </c>
      <c r="BU3034" s="74" t="str">
        <f t="shared" si="1696"/>
        <v xml:space="preserve"> </v>
      </c>
      <c r="BV3034" s="120" t="str">
        <f t="shared" si="1697"/>
        <v xml:space="preserve"> </v>
      </c>
      <c r="BW3034" s="120" t="str">
        <f t="shared" si="1698"/>
        <v xml:space="preserve">  </v>
      </c>
      <c r="BY3034" s="74" t="str">
        <f t="shared" si="1699"/>
        <v xml:space="preserve"> </v>
      </c>
      <c r="BZ3034" s="120" t="str">
        <f t="shared" si="1700"/>
        <v xml:space="preserve"> </v>
      </c>
      <c r="CA3034" s="120" t="str">
        <f t="shared" si="1701"/>
        <v xml:space="preserve"> </v>
      </c>
      <c r="CC3034" s="115" t="str">
        <f t="shared" si="1702"/>
        <v xml:space="preserve"> </v>
      </c>
      <c r="CD3034" s="120" t="str">
        <f t="shared" si="1703"/>
        <v xml:space="preserve"> </v>
      </c>
      <c r="CE3034" s="417" t="str">
        <f t="shared" si="1704"/>
        <v xml:space="preserve"> </v>
      </c>
      <c r="CF3034" s="115"/>
      <c r="CG3034" s="115" t="str">
        <f t="shared" si="1705"/>
        <v xml:space="preserve"> </v>
      </c>
      <c r="CH3034" s="120" t="str">
        <f t="shared" si="1706"/>
        <v xml:space="preserve"> </v>
      </c>
      <c r="CI3034" s="417" t="str">
        <f t="shared" si="1707"/>
        <v xml:space="preserve"> </v>
      </c>
      <c r="CJ3034" s="115"/>
      <c r="CK3034" s="115" t="str">
        <f t="shared" si="1708"/>
        <v xml:space="preserve"> </v>
      </c>
      <c r="CL3034" s="120" t="str">
        <f t="shared" si="1709"/>
        <v xml:space="preserve"> </v>
      </c>
      <c r="CM3034" s="417" t="str">
        <f t="shared" si="1716"/>
        <v xml:space="preserve"> </v>
      </c>
      <c r="IS3034" s="111">
        <v>306.89999999999998</v>
      </c>
    </row>
    <row r="3035" spans="2:253" s="74" customFormat="1" ht="17.100000000000001" hidden="1" customHeight="1" x14ac:dyDescent="0.25">
      <c r="B3035" s="504">
        <f>IF('Flanged Parts'!$AS$4=2,'Flanged Parts'!J8,0)</f>
        <v>0</v>
      </c>
      <c r="C3035" s="508">
        <v>24105.45</v>
      </c>
      <c r="D3035" s="526">
        <f t="shared" si="1687"/>
        <v>24105.45</v>
      </c>
      <c r="E3035" s="504" t="s">
        <v>862</v>
      </c>
      <c r="F3035" s="508" t="str">
        <f t="shared" si="1670"/>
        <v xml:space="preserve"> </v>
      </c>
      <c r="G3035" s="509" t="s">
        <v>468</v>
      </c>
      <c r="H3035" s="504" t="str">
        <f>IF('Flanged Parts'!$BB$6=1,"CS",IF('Flanged Parts'!$BB$6=2,"Glv",0))</f>
        <v>Glv</v>
      </c>
      <c r="I3035" s="1035" t="s">
        <v>59</v>
      </c>
      <c r="J3035" s="1036"/>
      <c r="K3035" s="516" t="s">
        <v>881</v>
      </c>
      <c r="L3035" s="535">
        <v>18</v>
      </c>
      <c r="M3035" s="532" t="s">
        <v>1700</v>
      </c>
      <c r="N3035" s="514">
        <f t="shared" si="1688"/>
        <v>150.19999999999999</v>
      </c>
      <c r="O3035" s="514">
        <f t="shared" si="1689"/>
        <v>0</v>
      </c>
      <c r="P3035" s="680">
        <f>'KB Duct Parts'!$AE$3</f>
        <v>0</v>
      </c>
      <c r="Q3035" s="681">
        <f t="shared" si="1723"/>
        <v>0</v>
      </c>
      <c r="R3035" s="682">
        <f t="shared" si="1724"/>
        <v>0</v>
      </c>
      <c r="S3035" s="716">
        <f t="shared" si="1690"/>
        <v>0.2</v>
      </c>
      <c r="T3035" s="679">
        <f t="shared" si="1725"/>
        <v>0</v>
      </c>
      <c r="U3035" s="679">
        <f t="shared" si="1726"/>
        <v>0</v>
      </c>
      <c r="Y3035" s="120"/>
      <c r="AD3035" s="81"/>
      <c r="AF3035" s="370">
        <v>18</v>
      </c>
      <c r="AG3035" s="374">
        <v>16</v>
      </c>
      <c r="AH3035" s="378"/>
      <c r="AI3035" s="381"/>
      <c r="AJ3035" s="386"/>
      <c r="AK3035" s="391"/>
      <c r="AL3035" s="386"/>
      <c r="AM3035" s="363">
        <f t="shared" si="1669"/>
        <v>1</v>
      </c>
      <c r="AN3035" s="578">
        <v>130.6</v>
      </c>
      <c r="AO3035" s="78">
        <f t="shared" si="1715"/>
        <v>195.89999999999998</v>
      </c>
      <c r="AP3035" s="78">
        <f t="shared" si="1710"/>
        <v>0</v>
      </c>
      <c r="AQ3035" s="78">
        <f t="shared" si="1711"/>
        <v>0</v>
      </c>
      <c r="AR3035" s="78">
        <f t="shared" si="1712"/>
        <v>0</v>
      </c>
      <c r="AS3035" s="78">
        <f t="shared" si="1713"/>
        <v>0</v>
      </c>
      <c r="AT3035" s="78">
        <f t="shared" si="1714"/>
        <v>0</v>
      </c>
      <c r="AU3035" s="363" t="s">
        <v>717</v>
      </c>
      <c r="AV3035" s="393"/>
      <c r="AW3035" s="395"/>
      <c r="AX3035" s="395">
        <v>1.5</v>
      </c>
      <c r="AY3035" s="395">
        <v>0</v>
      </c>
      <c r="AZ3035" s="395">
        <v>0</v>
      </c>
      <c r="BA3035" s="395">
        <v>0</v>
      </c>
      <c r="BB3035" s="395">
        <v>0</v>
      </c>
      <c r="BC3035" s="395">
        <v>0</v>
      </c>
      <c r="BD3035" s="115"/>
      <c r="BE3035" s="115"/>
      <c r="BF3035" s="115">
        <v>4</v>
      </c>
      <c r="BG3035" s="115">
        <v>5</v>
      </c>
      <c r="BH3035" s="423">
        <f t="shared" si="1691"/>
        <v>4.9000000000000004</v>
      </c>
      <c r="BI3035" s="417">
        <f t="shared" si="1692"/>
        <v>19.600000000000001</v>
      </c>
      <c r="BJ3035" s="115"/>
      <c r="BK3035" s="115"/>
      <c r="BQ3035" s="74" t="str">
        <f t="shared" si="1693"/>
        <v>24105.45-(16)</v>
      </c>
      <c r="BR3035" s="120" t="str">
        <f t="shared" si="1694"/>
        <v>Flanged 45 deg Dbl Branch</v>
      </c>
      <c r="BS3035" s="120">
        <f t="shared" si="1695"/>
        <v>195.89999999999998</v>
      </c>
      <c r="BU3035" s="74" t="str">
        <f t="shared" si="1696"/>
        <v xml:space="preserve"> </v>
      </c>
      <c r="BV3035" s="120" t="str">
        <f t="shared" si="1697"/>
        <v xml:space="preserve"> </v>
      </c>
      <c r="BW3035" s="120" t="str">
        <f t="shared" si="1698"/>
        <v xml:space="preserve">  </v>
      </c>
      <c r="BY3035" s="74" t="str">
        <f t="shared" si="1699"/>
        <v xml:space="preserve"> </v>
      </c>
      <c r="BZ3035" s="120" t="str">
        <f t="shared" si="1700"/>
        <v xml:space="preserve"> </v>
      </c>
      <c r="CA3035" s="120" t="str">
        <f t="shared" si="1701"/>
        <v xml:space="preserve"> </v>
      </c>
      <c r="CC3035" s="115" t="str">
        <f t="shared" si="1702"/>
        <v xml:space="preserve"> </v>
      </c>
      <c r="CD3035" s="120" t="str">
        <f t="shared" si="1703"/>
        <v xml:space="preserve"> </v>
      </c>
      <c r="CE3035" s="417" t="str">
        <f t="shared" si="1704"/>
        <v xml:space="preserve"> </v>
      </c>
      <c r="CF3035" s="115"/>
      <c r="CG3035" s="115" t="str">
        <f t="shared" si="1705"/>
        <v xml:space="preserve"> </v>
      </c>
      <c r="CH3035" s="120" t="str">
        <f t="shared" si="1706"/>
        <v xml:space="preserve"> </v>
      </c>
      <c r="CI3035" s="417" t="str">
        <f t="shared" si="1707"/>
        <v xml:space="preserve"> </v>
      </c>
      <c r="CJ3035" s="115"/>
      <c r="CK3035" s="115" t="str">
        <f t="shared" si="1708"/>
        <v xml:space="preserve"> </v>
      </c>
      <c r="CL3035" s="120" t="str">
        <f t="shared" si="1709"/>
        <v xml:space="preserve"> </v>
      </c>
      <c r="CM3035" s="417" t="str">
        <f t="shared" si="1716"/>
        <v xml:space="preserve"> </v>
      </c>
      <c r="IS3035" s="111">
        <v>332.5</v>
      </c>
    </row>
    <row r="3036" spans="2:253" s="74" customFormat="1" ht="17.100000000000001" hidden="1" customHeight="1" x14ac:dyDescent="0.25">
      <c r="B3036" s="504">
        <f>IF('Flanged Parts'!$AS$4=2,'Flanged Parts'!J9,0)</f>
        <v>0</v>
      </c>
      <c r="C3036" s="508">
        <v>24106.45</v>
      </c>
      <c r="D3036" s="526">
        <f t="shared" si="1687"/>
        <v>24106.45</v>
      </c>
      <c r="E3036" s="504" t="s">
        <v>863</v>
      </c>
      <c r="F3036" s="508" t="str">
        <f t="shared" si="1670"/>
        <v xml:space="preserve"> </v>
      </c>
      <c r="G3036" s="509" t="s">
        <v>468</v>
      </c>
      <c r="H3036" s="504" t="str">
        <f>IF('Flanged Parts'!$BB$6=1,"CS",IF('Flanged Parts'!$BB$6=2,"Glv",0))</f>
        <v>Glv</v>
      </c>
      <c r="I3036" s="1035" t="s">
        <v>59</v>
      </c>
      <c r="J3036" s="1036"/>
      <c r="K3036" s="516" t="s">
        <v>881</v>
      </c>
      <c r="L3036" s="535">
        <v>18</v>
      </c>
      <c r="M3036" s="532" t="s">
        <v>1700</v>
      </c>
      <c r="N3036" s="514">
        <f t="shared" si="1688"/>
        <v>160.13999999999999</v>
      </c>
      <c r="O3036" s="514">
        <f t="shared" si="1689"/>
        <v>0</v>
      </c>
      <c r="P3036" s="680">
        <f>'KB Duct Parts'!$AE$3</f>
        <v>0</v>
      </c>
      <c r="Q3036" s="681">
        <f t="shared" si="1723"/>
        <v>0</v>
      </c>
      <c r="R3036" s="682">
        <f t="shared" si="1724"/>
        <v>0</v>
      </c>
      <c r="S3036" s="716">
        <f t="shared" si="1690"/>
        <v>0.2</v>
      </c>
      <c r="T3036" s="679">
        <f t="shared" si="1725"/>
        <v>0</v>
      </c>
      <c r="U3036" s="679">
        <f t="shared" si="1726"/>
        <v>0</v>
      </c>
      <c r="Y3036" s="120"/>
      <c r="AD3036" s="81"/>
      <c r="AF3036" s="370">
        <v>18</v>
      </c>
      <c r="AG3036" s="374">
        <v>16</v>
      </c>
      <c r="AH3036" s="378">
        <v>14</v>
      </c>
      <c r="AI3036" s="381">
        <v>12</v>
      </c>
      <c r="AJ3036" s="386"/>
      <c r="AK3036" s="391"/>
      <c r="AL3036" s="386"/>
      <c r="AM3036" s="363">
        <f t="shared" si="1669"/>
        <v>1</v>
      </c>
      <c r="AN3036" s="578">
        <v>136.5</v>
      </c>
      <c r="AO3036" s="78">
        <f t="shared" si="1715"/>
        <v>204.75</v>
      </c>
      <c r="AP3036" s="78">
        <f t="shared" si="1710"/>
        <v>225.22499999999999</v>
      </c>
      <c r="AQ3036" s="78">
        <f t="shared" si="1711"/>
        <v>191.1</v>
      </c>
      <c r="AR3036" s="78">
        <f t="shared" si="1712"/>
        <v>0</v>
      </c>
      <c r="AS3036" s="78">
        <f t="shared" si="1713"/>
        <v>0</v>
      </c>
      <c r="AT3036" s="78">
        <f t="shared" si="1714"/>
        <v>0</v>
      </c>
      <c r="AU3036" s="363" t="s">
        <v>717</v>
      </c>
      <c r="AV3036" s="393"/>
      <c r="AW3036" s="395"/>
      <c r="AX3036" s="395">
        <v>1.5</v>
      </c>
      <c r="AY3036" s="395">
        <v>1.65</v>
      </c>
      <c r="AZ3036" s="395">
        <v>1.4</v>
      </c>
      <c r="BA3036" s="395">
        <v>0</v>
      </c>
      <c r="BB3036" s="395">
        <v>0</v>
      </c>
      <c r="BC3036" s="395">
        <v>0</v>
      </c>
      <c r="BD3036" s="115"/>
      <c r="BE3036" s="115"/>
      <c r="BF3036" s="115">
        <v>4</v>
      </c>
      <c r="BG3036" s="115">
        <v>6</v>
      </c>
      <c r="BH3036" s="423">
        <f t="shared" si="1691"/>
        <v>5.91</v>
      </c>
      <c r="BI3036" s="417">
        <f t="shared" si="1692"/>
        <v>23.64</v>
      </c>
      <c r="BJ3036" s="115"/>
      <c r="BK3036" s="115"/>
      <c r="BQ3036" s="74" t="str">
        <f t="shared" si="1693"/>
        <v>24106.45-(16)</v>
      </c>
      <c r="BR3036" s="120" t="str">
        <f t="shared" si="1694"/>
        <v>Flanged 45 deg Dbl Branch</v>
      </c>
      <c r="BS3036" s="120">
        <f t="shared" si="1695"/>
        <v>204.75</v>
      </c>
      <c r="BU3036" s="74" t="str">
        <f t="shared" si="1696"/>
        <v>24106.45-(14)</v>
      </c>
      <c r="BV3036" s="120" t="str">
        <f t="shared" si="1697"/>
        <v>Flanged 45 deg Dbl Branch</v>
      </c>
      <c r="BW3036" s="120">
        <f t="shared" si="1698"/>
        <v>225.22499999999999</v>
      </c>
      <c r="BY3036" s="74" t="str">
        <f t="shared" si="1699"/>
        <v>24106.45-(12)</v>
      </c>
      <c r="BZ3036" s="120" t="str">
        <f t="shared" si="1700"/>
        <v>Flanged 45 deg Dbl Branch</v>
      </c>
      <c r="CA3036" s="120">
        <f t="shared" si="1701"/>
        <v>191.1</v>
      </c>
      <c r="CC3036" s="115" t="str">
        <f t="shared" si="1702"/>
        <v xml:space="preserve"> </v>
      </c>
      <c r="CD3036" s="120" t="str">
        <f t="shared" si="1703"/>
        <v xml:space="preserve"> </v>
      </c>
      <c r="CE3036" s="417" t="str">
        <f t="shared" si="1704"/>
        <v xml:space="preserve"> </v>
      </c>
      <c r="CF3036" s="115"/>
      <c r="CG3036" s="115" t="str">
        <f t="shared" si="1705"/>
        <v xml:space="preserve"> </v>
      </c>
      <c r="CH3036" s="120" t="str">
        <f t="shared" si="1706"/>
        <v xml:space="preserve"> </v>
      </c>
      <c r="CI3036" s="417" t="str">
        <f t="shared" si="1707"/>
        <v xml:space="preserve"> </v>
      </c>
      <c r="CJ3036" s="115"/>
      <c r="CK3036" s="115" t="str">
        <f t="shared" si="1708"/>
        <v xml:space="preserve"> </v>
      </c>
      <c r="CL3036" s="120" t="str">
        <f t="shared" si="1709"/>
        <v xml:space="preserve"> </v>
      </c>
      <c r="CM3036" s="417" t="str">
        <f t="shared" si="1716"/>
        <v xml:space="preserve"> </v>
      </c>
      <c r="IS3036" s="111">
        <v>358.1</v>
      </c>
    </row>
    <row r="3037" spans="2:253" s="74" customFormat="1" ht="17.100000000000001" hidden="1" customHeight="1" x14ac:dyDescent="0.25">
      <c r="B3037" s="504">
        <f>IF('Flanged Parts'!$AS$4=2,'Flanged Parts'!J10,0)</f>
        <v>0</v>
      </c>
      <c r="C3037" s="508">
        <v>24107.45</v>
      </c>
      <c r="D3037" s="526">
        <f t="shared" si="1687"/>
        <v>24107.45</v>
      </c>
      <c r="E3037" s="504" t="s">
        <v>864</v>
      </c>
      <c r="F3037" s="508" t="str">
        <f t="shared" si="1670"/>
        <v xml:space="preserve"> </v>
      </c>
      <c r="G3037" s="509" t="s">
        <v>468</v>
      </c>
      <c r="H3037" s="504" t="str">
        <f>IF('Flanged Parts'!$BB$6=1,"CS",IF('Flanged Parts'!$BB$6=2,"Glv",0))</f>
        <v>Glv</v>
      </c>
      <c r="I3037" s="1035" t="s">
        <v>59</v>
      </c>
      <c r="J3037" s="1036"/>
      <c r="K3037" s="516" t="s">
        <v>881</v>
      </c>
      <c r="L3037" s="535">
        <v>18</v>
      </c>
      <c r="M3037" s="532" t="s">
        <v>1700</v>
      </c>
      <c r="N3037" s="514">
        <f t="shared" si="1688"/>
        <v>170.92000000000002</v>
      </c>
      <c r="O3037" s="514">
        <f t="shared" si="1689"/>
        <v>0</v>
      </c>
      <c r="P3037" s="680">
        <f>'KB Duct Parts'!$AE$3</f>
        <v>0</v>
      </c>
      <c r="Q3037" s="681">
        <f t="shared" si="1723"/>
        <v>0</v>
      </c>
      <c r="R3037" s="682">
        <f t="shared" si="1724"/>
        <v>0</v>
      </c>
      <c r="S3037" s="716">
        <f t="shared" si="1690"/>
        <v>0.2</v>
      </c>
      <c r="T3037" s="679">
        <f t="shared" si="1725"/>
        <v>0</v>
      </c>
      <c r="U3037" s="679">
        <f t="shared" si="1726"/>
        <v>0</v>
      </c>
      <c r="Y3037" s="120"/>
      <c r="AD3037" s="81"/>
      <c r="AF3037" s="370">
        <v>18</v>
      </c>
      <c r="AG3037" s="374">
        <v>16</v>
      </c>
      <c r="AH3037" s="378">
        <v>14</v>
      </c>
      <c r="AI3037" s="381">
        <v>12</v>
      </c>
      <c r="AJ3037" s="386">
        <v>10</v>
      </c>
      <c r="AK3037" s="391"/>
      <c r="AL3037" s="386"/>
      <c r="AM3037" s="363">
        <f t="shared" si="1669"/>
        <v>1</v>
      </c>
      <c r="AN3037" s="578">
        <v>140.4</v>
      </c>
      <c r="AO3037" s="78">
        <f t="shared" si="1715"/>
        <v>210.60000000000002</v>
      </c>
      <c r="AP3037" s="78">
        <f t="shared" si="1710"/>
        <v>182.52</v>
      </c>
      <c r="AQ3037" s="78">
        <f t="shared" si="1711"/>
        <v>196.56</v>
      </c>
      <c r="AR3037" s="78">
        <f t="shared" si="1712"/>
        <v>308.88000000000005</v>
      </c>
      <c r="AS3037" s="78">
        <f t="shared" si="1713"/>
        <v>0</v>
      </c>
      <c r="AT3037" s="78">
        <f t="shared" si="1714"/>
        <v>0</v>
      </c>
      <c r="AU3037" s="363" t="s">
        <v>717</v>
      </c>
      <c r="AV3037" s="393"/>
      <c r="AW3037" s="395"/>
      <c r="AX3037" s="395">
        <v>1.5</v>
      </c>
      <c r="AY3037" s="395">
        <v>1.3</v>
      </c>
      <c r="AZ3037" s="395">
        <v>1.4</v>
      </c>
      <c r="BA3037" s="395">
        <v>2.2000000000000002</v>
      </c>
      <c r="BB3037" s="395">
        <v>0</v>
      </c>
      <c r="BC3037" s="395">
        <v>0</v>
      </c>
      <c r="BD3037" s="115"/>
      <c r="BE3037" s="115"/>
      <c r="BF3037" s="115">
        <v>4</v>
      </c>
      <c r="BG3037" s="115">
        <v>7</v>
      </c>
      <c r="BH3037" s="423">
        <f t="shared" si="1691"/>
        <v>7.63</v>
      </c>
      <c r="BI3037" s="417">
        <f t="shared" si="1692"/>
        <v>30.52</v>
      </c>
      <c r="BJ3037" s="115"/>
      <c r="BK3037" s="115"/>
      <c r="BQ3037" s="74" t="str">
        <f t="shared" si="1693"/>
        <v>24107.45-(16)</v>
      </c>
      <c r="BR3037" s="120" t="str">
        <f t="shared" si="1694"/>
        <v>Flanged 45 deg Dbl Branch</v>
      </c>
      <c r="BS3037" s="120">
        <f t="shared" si="1695"/>
        <v>210.60000000000002</v>
      </c>
      <c r="BU3037" s="74" t="str">
        <f t="shared" si="1696"/>
        <v>24107.45-(14)</v>
      </c>
      <c r="BV3037" s="120" t="str">
        <f t="shared" si="1697"/>
        <v>Flanged 45 deg Dbl Branch</v>
      </c>
      <c r="BW3037" s="120">
        <f t="shared" si="1698"/>
        <v>182.52</v>
      </c>
      <c r="BY3037" s="74" t="str">
        <f t="shared" si="1699"/>
        <v>24107.45-(12)</v>
      </c>
      <c r="BZ3037" s="120" t="str">
        <f t="shared" si="1700"/>
        <v>Flanged 45 deg Dbl Branch</v>
      </c>
      <c r="CA3037" s="120">
        <f t="shared" si="1701"/>
        <v>196.56</v>
      </c>
      <c r="CC3037" s="115" t="str">
        <f t="shared" si="1702"/>
        <v>24107.45-(10)</v>
      </c>
      <c r="CD3037" s="120" t="str">
        <f t="shared" si="1703"/>
        <v>Flanged 45 deg Dbl Branch</v>
      </c>
      <c r="CE3037" s="417">
        <f t="shared" si="1704"/>
        <v>308.88000000000005</v>
      </c>
      <c r="CF3037" s="115"/>
      <c r="CG3037" s="115" t="str">
        <f t="shared" si="1705"/>
        <v xml:space="preserve"> </v>
      </c>
      <c r="CH3037" s="120" t="str">
        <f t="shared" si="1706"/>
        <v xml:space="preserve"> </v>
      </c>
      <c r="CI3037" s="417" t="str">
        <f t="shared" si="1707"/>
        <v xml:space="preserve"> </v>
      </c>
      <c r="CJ3037" s="115"/>
      <c r="CK3037" s="115" t="str">
        <f t="shared" si="1708"/>
        <v xml:space="preserve"> </v>
      </c>
      <c r="CL3037" s="120" t="str">
        <f t="shared" si="1709"/>
        <v xml:space="preserve"> </v>
      </c>
      <c r="CM3037" s="417" t="str">
        <f t="shared" si="1716"/>
        <v xml:space="preserve"> </v>
      </c>
      <c r="IS3037" s="111">
        <v>373</v>
      </c>
    </row>
    <row r="3038" spans="2:253" s="74" customFormat="1" ht="17.100000000000001" hidden="1" customHeight="1" x14ac:dyDescent="0.25">
      <c r="B3038" s="504">
        <f>IF('Flanged Parts'!$AS$4=2,'Flanged Parts'!J11,0)</f>
        <v>0</v>
      </c>
      <c r="C3038" s="508">
        <v>24108.45</v>
      </c>
      <c r="D3038" s="526">
        <f t="shared" si="1687"/>
        <v>24108.45</v>
      </c>
      <c r="E3038" s="504" t="s">
        <v>865</v>
      </c>
      <c r="F3038" s="508" t="str">
        <f t="shared" si="1670"/>
        <v xml:space="preserve"> </v>
      </c>
      <c r="G3038" s="509" t="s">
        <v>468</v>
      </c>
      <c r="H3038" s="504" t="str">
        <f>IF('Flanged Parts'!$BB$6=1,"CS",IF('Flanged Parts'!$BB$6=2,"Glv",0))</f>
        <v>Glv</v>
      </c>
      <c r="I3038" s="1035" t="s">
        <v>59</v>
      </c>
      <c r="J3038" s="1036"/>
      <c r="K3038" s="516" t="s">
        <v>881</v>
      </c>
      <c r="L3038" s="535">
        <v>18</v>
      </c>
      <c r="M3038" s="532" t="s">
        <v>1700</v>
      </c>
      <c r="N3038" s="514">
        <f t="shared" si="1688"/>
        <v>183.85999999999999</v>
      </c>
      <c r="O3038" s="514">
        <f t="shared" si="1689"/>
        <v>0</v>
      </c>
      <c r="P3038" s="680">
        <f>'KB Duct Parts'!$AE$3</f>
        <v>0</v>
      </c>
      <c r="Q3038" s="681">
        <f t="shared" si="1723"/>
        <v>0</v>
      </c>
      <c r="R3038" s="682">
        <f t="shared" si="1724"/>
        <v>0</v>
      </c>
      <c r="S3038" s="716">
        <f t="shared" si="1690"/>
        <v>0.2</v>
      </c>
      <c r="T3038" s="679">
        <f t="shared" si="1725"/>
        <v>0</v>
      </c>
      <c r="U3038" s="679">
        <f t="shared" si="1726"/>
        <v>0</v>
      </c>
      <c r="Y3038" s="120"/>
      <c r="AD3038" s="81"/>
      <c r="AF3038" s="370">
        <v>18</v>
      </c>
      <c r="AG3038" s="374">
        <v>16</v>
      </c>
      <c r="AH3038" s="378">
        <v>14</v>
      </c>
      <c r="AI3038" s="381">
        <v>12</v>
      </c>
      <c r="AJ3038" s="386">
        <v>10</v>
      </c>
      <c r="AK3038" s="391"/>
      <c r="AL3038" s="386"/>
      <c r="AM3038" s="363">
        <f t="shared" ref="AM3038:AM3121" si="1727">IF(L3038=AF3038,1,IF(L3038=AG3038,2,IF(L3038=AH3038,3,IF(L3038=AI3038,4,IF(L3038=AJ3038,5,IF(L3038=AK3038,6,IF(L3038=AL3038,7,0)))))))</f>
        <v>1</v>
      </c>
      <c r="AN3038" s="578">
        <v>146.69999999999999</v>
      </c>
      <c r="AO3038" s="78">
        <f t="shared" si="1715"/>
        <v>220.04999999999998</v>
      </c>
      <c r="AP3038" s="78">
        <f t="shared" si="1710"/>
        <v>247.92299999999997</v>
      </c>
      <c r="AQ3038" s="78">
        <f t="shared" si="1711"/>
        <v>266.99399999999997</v>
      </c>
      <c r="AR3038" s="78">
        <f t="shared" si="1712"/>
        <v>322.74</v>
      </c>
      <c r="AS3038" s="78">
        <f t="shared" si="1713"/>
        <v>0</v>
      </c>
      <c r="AT3038" s="78">
        <f t="shared" si="1714"/>
        <v>0</v>
      </c>
      <c r="AU3038" s="363" t="s">
        <v>717</v>
      </c>
      <c r="AV3038" s="393"/>
      <c r="AW3038" s="395"/>
      <c r="AX3038" s="395">
        <v>1.5</v>
      </c>
      <c r="AY3038" s="395">
        <v>1.69</v>
      </c>
      <c r="AZ3038" s="395">
        <v>1.82</v>
      </c>
      <c r="BA3038" s="395">
        <v>2.2000000000000002</v>
      </c>
      <c r="BB3038" s="395">
        <v>0</v>
      </c>
      <c r="BC3038" s="395">
        <v>0</v>
      </c>
      <c r="BD3038" s="115"/>
      <c r="BE3038" s="115"/>
      <c r="BF3038" s="115">
        <v>4</v>
      </c>
      <c r="BG3038" s="115">
        <v>8</v>
      </c>
      <c r="BH3038" s="423">
        <f t="shared" si="1691"/>
        <v>9.2899999999999991</v>
      </c>
      <c r="BI3038" s="417">
        <f t="shared" si="1692"/>
        <v>37.159999999999997</v>
      </c>
      <c r="BJ3038" s="115"/>
      <c r="BK3038" s="115"/>
      <c r="BQ3038" s="74" t="str">
        <f t="shared" si="1693"/>
        <v>24108.45-(16)</v>
      </c>
      <c r="BR3038" s="120" t="str">
        <f t="shared" si="1694"/>
        <v>Flanged 45 deg Dbl Branch</v>
      </c>
      <c r="BS3038" s="120">
        <f t="shared" si="1695"/>
        <v>220.04999999999998</v>
      </c>
      <c r="BU3038" s="74" t="str">
        <f t="shared" si="1696"/>
        <v>24108.45-(14)</v>
      </c>
      <c r="BV3038" s="120" t="str">
        <f t="shared" si="1697"/>
        <v>Flanged 45 deg Dbl Branch</v>
      </c>
      <c r="BW3038" s="120">
        <f t="shared" si="1698"/>
        <v>247.92299999999997</v>
      </c>
      <c r="BY3038" s="74" t="str">
        <f t="shared" si="1699"/>
        <v>24108.45-(12)</v>
      </c>
      <c r="BZ3038" s="120" t="str">
        <f t="shared" si="1700"/>
        <v>Flanged 45 deg Dbl Branch</v>
      </c>
      <c r="CA3038" s="120">
        <f t="shared" si="1701"/>
        <v>266.99399999999997</v>
      </c>
      <c r="CC3038" s="115" t="str">
        <f t="shared" si="1702"/>
        <v>24108.45-(10)</v>
      </c>
      <c r="CD3038" s="120" t="str">
        <f t="shared" si="1703"/>
        <v>Flanged 45 deg Dbl Branch</v>
      </c>
      <c r="CE3038" s="417">
        <f t="shared" si="1704"/>
        <v>322.74</v>
      </c>
      <c r="CF3038" s="115"/>
      <c r="CG3038" s="115" t="str">
        <f t="shared" si="1705"/>
        <v xml:space="preserve"> </v>
      </c>
      <c r="CH3038" s="120" t="str">
        <f t="shared" si="1706"/>
        <v xml:space="preserve"> </v>
      </c>
      <c r="CI3038" s="417" t="str">
        <f t="shared" si="1707"/>
        <v xml:space="preserve"> </v>
      </c>
      <c r="CJ3038" s="115"/>
      <c r="CK3038" s="115" t="str">
        <f t="shared" si="1708"/>
        <v xml:space="preserve"> </v>
      </c>
      <c r="CL3038" s="120" t="str">
        <f t="shared" si="1709"/>
        <v xml:space="preserve"> </v>
      </c>
      <c r="CM3038" s="417" t="str">
        <f t="shared" si="1716"/>
        <v xml:space="preserve"> </v>
      </c>
      <c r="IS3038" s="111">
        <v>409.3</v>
      </c>
    </row>
    <row r="3039" spans="2:253" s="74" customFormat="1" ht="17.100000000000001" hidden="1" customHeight="1" x14ac:dyDescent="0.25">
      <c r="B3039" s="504">
        <f>IF('Flanged Parts'!$AS$4=2,'Flanged Parts'!J12,0)</f>
        <v>0</v>
      </c>
      <c r="C3039" s="508">
        <v>24109.45</v>
      </c>
      <c r="D3039" s="526">
        <f t="shared" si="1687"/>
        <v>24109.45</v>
      </c>
      <c r="E3039" s="504" t="s">
        <v>866</v>
      </c>
      <c r="F3039" s="508" t="str">
        <f t="shared" si="1670"/>
        <v xml:space="preserve"> </v>
      </c>
      <c r="G3039" s="509" t="s">
        <v>468</v>
      </c>
      <c r="H3039" s="504" t="str">
        <f>IF('Flanged Parts'!$BB$6=1,"CS",IF('Flanged Parts'!$BB$6=2,"Glv",0))</f>
        <v>Glv</v>
      </c>
      <c r="I3039" s="1035" t="s">
        <v>59</v>
      </c>
      <c r="J3039" s="1036"/>
      <c r="K3039" s="516" t="s">
        <v>881</v>
      </c>
      <c r="L3039" s="535">
        <v>18</v>
      </c>
      <c r="M3039" s="532" t="s">
        <v>1700</v>
      </c>
      <c r="N3039" s="514">
        <f t="shared" si="1688"/>
        <v>192.12</v>
      </c>
      <c r="O3039" s="514">
        <f t="shared" si="1689"/>
        <v>0</v>
      </c>
      <c r="P3039" s="680">
        <f>'KB Duct Parts'!$AE$3</f>
        <v>0</v>
      </c>
      <c r="Q3039" s="681">
        <f t="shared" si="1723"/>
        <v>0</v>
      </c>
      <c r="R3039" s="682">
        <f t="shared" si="1724"/>
        <v>0</v>
      </c>
      <c r="S3039" s="716">
        <f t="shared" si="1690"/>
        <v>0.2</v>
      </c>
      <c r="T3039" s="679">
        <f t="shared" si="1725"/>
        <v>0</v>
      </c>
      <c r="U3039" s="679">
        <f t="shared" si="1726"/>
        <v>0</v>
      </c>
      <c r="Y3039" s="120"/>
      <c r="AD3039" s="81"/>
      <c r="AF3039" s="370">
        <v>18</v>
      </c>
      <c r="AG3039" s="374">
        <v>16</v>
      </c>
      <c r="AH3039" s="378">
        <v>14</v>
      </c>
      <c r="AI3039" s="381">
        <v>12</v>
      </c>
      <c r="AJ3039" s="386">
        <v>10</v>
      </c>
      <c r="AK3039" s="391"/>
      <c r="AL3039" s="386"/>
      <c r="AM3039" s="363">
        <f t="shared" si="1727"/>
        <v>1</v>
      </c>
      <c r="AN3039" s="578">
        <v>154</v>
      </c>
      <c r="AO3039" s="78">
        <f t="shared" si="1715"/>
        <v>231</v>
      </c>
      <c r="AP3039" s="78">
        <f t="shared" si="1710"/>
        <v>260.26</v>
      </c>
      <c r="AQ3039" s="78">
        <f t="shared" si="1711"/>
        <v>280.28000000000003</v>
      </c>
      <c r="AR3039" s="78">
        <f t="shared" si="1712"/>
        <v>338.8</v>
      </c>
      <c r="AS3039" s="78">
        <f t="shared" si="1713"/>
        <v>0</v>
      </c>
      <c r="AT3039" s="78">
        <f t="shared" si="1714"/>
        <v>0</v>
      </c>
      <c r="AU3039" s="363" t="s">
        <v>717</v>
      </c>
      <c r="AV3039" s="393"/>
      <c r="AW3039" s="395"/>
      <c r="AX3039" s="395">
        <v>1.5</v>
      </c>
      <c r="AY3039" s="395">
        <v>1.69</v>
      </c>
      <c r="AZ3039" s="395">
        <v>1.82</v>
      </c>
      <c r="BA3039" s="395">
        <v>2.2000000000000002</v>
      </c>
      <c r="BB3039" s="395">
        <v>0</v>
      </c>
      <c r="BC3039" s="395">
        <v>0</v>
      </c>
      <c r="BD3039" s="115"/>
      <c r="BE3039" s="115"/>
      <c r="BF3039" s="115">
        <v>4</v>
      </c>
      <c r="BG3039" s="115">
        <v>9</v>
      </c>
      <c r="BH3039" s="423">
        <f t="shared" si="1691"/>
        <v>9.5299999999999994</v>
      </c>
      <c r="BI3039" s="417">
        <f t="shared" si="1692"/>
        <v>38.119999999999997</v>
      </c>
      <c r="BJ3039" s="115"/>
      <c r="BK3039" s="115"/>
      <c r="BQ3039" s="74" t="str">
        <f t="shared" si="1693"/>
        <v>24109.45-(16)</v>
      </c>
      <c r="BR3039" s="120" t="str">
        <f t="shared" si="1694"/>
        <v>Flanged 45 deg Dbl Branch</v>
      </c>
      <c r="BS3039" s="120">
        <f t="shared" si="1695"/>
        <v>231</v>
      </c>
      <c r="BU3039" s="74" t="str">
        <f t="shared" si="1696"/>
        <v>24109.45-(14)</v>
      </c>
      <c r="BV3039" s="120" t="str">
        <f t="shared" si="1697"/>
        <v>Flanged 45 deg Dbl Branch</v>
      </c>
      <c r="BW3039" s="120">
        <f t="shared" si="1698"/>
        <v>260.26</v>
      </c>
      <c r="BY3039" s="74" t="str">
        <f t="shared" si="1699"/>
        <v>24109.45-(12)</v>
      </c>
      <c r="BZ3039" s="120" t="str">
        <f t="shared" si="1700"/>
        <v>Flanged 45 deg Dbl Branch</v>
      </c>
      <c r="CA3039" s="120">
        <f t="shared" si="1701"/>
        <v>280.28000000000003</v>
      </c>
      <c r="CC3039" s="115" t="str">
        <f t="shared" si="1702"/>
        <v>24109.45-(10)</v>
      </c>
      <c r="CD3039" s="120" t="str">
        <f t="shared" si="1703"/>
        <v>Flanged 45 deg Dbl Branch</v>
      </c>
      <c r="CE3039" s="417">
        <f t="shared" si="1704"/>
        <v>338.8</v>
      </c>
      <c r="CF3039" s="115"/>
      <c r="CG3039" s="115" t="str">
        <f t="shared" si="1705"/>
        <v xml:space="preserve"> </v>
      </c>
      <c r="CH3039" s="120" t="str">
        <f t="shared" si="1706"/>
        <v xml:space="preserve"> </v>
      </c>
      <c r="CI3039" s="417" t="str">
        <f t="shared" si="1707"/>
        <v xml:space="preserve"> </v>
      </c>
      <c r="CJ3039" s="115"/>
      <c r="CK3039" s="115" t="str">
        <f t="shared" si="1708"/>
        <v xml:space="preserve"> </v>
      </c>
      <c r="CL3039" s="120" t="str">
        <f t="shared" si="1709"/>
        <v xml:space="preserve"> </v>
      </c>
      <c r="CM3039" s="417" t="str">
        <f t="shared" si="1716"/>
        <v xml:space="preserve"> </v>
      </c>
      <c r="IS3039" s="111">
        <v>434.8</v>
      </c>
    </row>
    <row r="3040" spans="2:253" s="74" customFormat="1" ht="17.100000000000001" hidden="1" customHeight="1" x14ac:dyDescent="0.25">
      <c r="B3040" s="504">
        <f>IF('Flanged Parts'!$AS$4=2,'Flanged Parts'!J13,0)</f>
        <v>0</v>
      </c>
      <c r="C3040" s="508">
        <v>24110.45</v>
      </c>
      <c r="D3040" s="526">
        <f t="shared" si="1687"/>
        <v>24110.45</v>
      </c>
      <c r="E3040" s="504" t="s">
        <v>867</v>
      </c>
      <c r="F3040" s="508" t="str">
        <f t="shared" si="1670"/>
        <v xml:space="preserve"> </v>
      </c>
      <c r="G3040" s="509" t="s">
        <v>468</v>
      </c>
      <c r="H3040" s="504" t="str">
        <f>IF('Flanged Parts'!$BB$6=1,"CS",IF('Flanged Parts'!$BB$6=2,"Glv",0))</f>
        <v>Glv</v>
      </c>
      <c r="I3040" s="1035" t="s">
        <v>59</v>
      </c>
      <c r="J3040" s="1036"/>
      <c r="K3040" s="516" t="s">
        <v>881</v>
      </c>
      <c r="L3040" s="535">
        <v>18</v>
      </c>
      <c r="M3040" s="532" t="s">
        <v>1700</v>
      </c>
      <c r="N3040" s="514">
        <f t="shared" si="1688"/>
        <v>205.88</v>
      </c>
      <c r="O3040" s="514">
        <f t="shared" si="1689"/>
        <v>0</v>
      </c>
      <c r="P3040" s="680">
        <f>'KB Duct Parts'!$AE$3</f>
        <v>0</v>
      </c>
      <c r="Q3040" s="681">
        <f t="shared" si="1723"/>
        <v>0</v>
      </c>
      <c r="R3040" s="682">
        <f t="shared" si="1724"/>
        <v>0</v>
      </c>
      <c r="S3040" s="716">
        <f t="shared" si="1690"/>
        <v>0.2</v>
      </c>
      <c r="T3040" s="679">
        <f t="shared" si="1725"/>
        <v>0</v>
      </c>
      <c r="U3040" s="679">
        <f t="shared" si="1726"/>
        <v>0</v>
      </c>
      <c r="Y3040" s="120"/>
      <c r="AD3040" s="81"/>
      <c r="AF3040" s="370">
        <v>18</v>
      </c>
      <c r="AG3040" s="374">
        <v>16</v>
      </c>
      <c r="AH3040" s="378">
        <v>14</v>
      </c>
      <c r="AI3040" s="381">
        <v>12</v>
      </c>
      <c r="AJ3040" s="386">
        <v>10</v>
      </c>
      <c r="AK3040" s="391"/>
      <c r="AL3040" s="386"/>
      <c r="AM3040" s="363">
        <f t="shared" si="1727"/>
        <v>1</v>
      </c>
      <c r="AN3040" s="578">
        <v>157.19999999999999</v>
      </c>
      <c r="AO3040" s="78">
        <f t="shared" si="1715"/>
        <v>235.79999999999998</v>
      </c>
      <c r="AP3040" s="78">
        <f t="shared" si="1710"/>
        <v>265.66799999999995</v>
      </c>
      <c r="AQ3040" s="78">
        <f t="shared" si="1711"/>
        <v>286.10399999999998</v>
      </c>
      <c r="AR3040" s="78">
        <f t="shared" si="1712"/>
        <v>345.84</v>
      </c>
      <c r="AS3040" s="78">
        <f t="shared" si="1713"/>
        <v>0</v>
      </c>
      <c r="AT3040" s="78">
        <f t="shared" si="1714"/>
        <v>0</v>
      </c>
      <c r="AU3040" s="363" t="s">
        <v>717</v>
      </c>
      <c r="AV3040" s="393"/>
      <c r="AW3040" s="395"/>
      <c r="AX3040" s="395">
        <v>1.5</v>
      </c>
      <c r="AY3040" s="395">
        <v>1.69</v>
      </c>
      <c r="AZ3040" s="395">
        <v>1.82</v>
      </c>
      <c r="BA3040" s="395">
        <v>2.2000000000000002</v>
      </c>
      <c r="BB3040" s="395">
        <v>0</v>
      </c>
      <c r="BC3040" s="395">
        <v>0</v>
      </c>
      <c r="BD3040" s="115"/>
      <c r="BE3040" s="115"/>
      <c r="BF3040" s="115">
        <v>4</v>
      </c>
      <c r="BG3040" s="115">
        <v>10</v>
      </c>
      <c r="BH3040" s="423">
        <f t="shared" si="1691"/>
        <v>12.17</v>
      </c>
      <c r="BI3040" s="417">
        <f t="shared" si="1692"/>
        <v>48.68</v>
      </c>
      <c r="BJ3040" s="115"/>
      <c r="BK3040" s="115"/>
      <c r="BQ3040" s="74" t="str">
        <f t="shared" si="1693"/>
        <v>24110.45-(16)</v>
      </c>
      <c r="BR3040" s="120" t="str">
        <f t="shared" si="1694"/>
        <v>Flanged 45 deg Dbl Branch</v>
      </c>
      <c r="BS3040" s="120">
        <f t="shared" si="1695"/>
        <v>235.79999999999998</v>
      </c>
      <c r="BU3040" s="74" t="str">
        <f t="shared" si="1696"/>
        <v>24110.45-(14)</v>
      </c>
      <c r="BV3040" s="120" t="str">
        <f t="shared" si="1697"/>
        <v>Flanged 45 deg Dbl Branch</v>
      </c>
      <c r="BW3040" s="120">
        <f t="shared" si="1698"/>
        <v>265.66799999999995</v>
      </c>
      <c r="BY3040" s="74" t="str">
        <f t="shared" si="1699"/>
        <v>24110.45-(12)</v>
      </c>
      <c r="BZ3040" s="120" t="str">
        <f t="shared" si="1700"/>
        <v>Flanged 45 deg Dbl Branch</v>
      </c>
      <c r="CA3040" s="120">
        <f t="shared" si="1701"/>
        <v>286.10399999999998</v>
      </c>
      <c r="CC3040" s="115" t="str">
        <f t="shared" si="1702"/>
        <v>24110.45-(10)</v>
      </c>
      <c r="CD3040" s="120" t="str">
        <f t="shared" si="1703"/>
        <v>Flanged 45 deg Dbl Branch</v>
      </c>
      <c r="CE3040" s="417">
        <f t="shared" si="1704"/>
        <v>345.84</v>
      </c>
      <c r="CF3040" s="115"/>
      <c r="CG3040" s="115" t="str">
        <f t="shared" si="1705"/>
        <v xml:space="preserve"> </v>
      </c>
      <c r="CH3040" s="120" t="str">
        <f t="shared" si="1706"/>
        <v xml:space="preserve"> </v>
      </c>
      <c r="CI3040" s="417" t="str">
        <f t="shared" si="1707"/>
        <v xml:space="preserve"> </v>
      </c>
      <c r="CJ3040" s="115"/>
      <c r="CK3040" s="115" t="str">
        <f t="shared" si="1708"/>
        <v xml:space="preserve"> </v>
      </c>
      <c r="CL3040" s="120" t="str">
        <f t="shared" si="1709"/>
        <v xml:space="preserve"> </v>
      </c>
      <c r="CM3040" s="417" t="str">
        <f t="shared" si="1716"/>
        <v xml:space="preserve"> </v>
      </c>
      <c r="IS3040" s="111">
        <v>460.4</v>
      </c>
    </row>
    <row r="3041" spans="2:253" s="74" customFormat="1" ht="17.100000000000001" hidden="1" customHeight="1" x14ac:dyDescent="0.25">
      <c r="B3041" s="504">
        <f>IF('Flanged Parts'!$AS$4=2,'Flanged Parts'!J14,0)</f>
        <v>0</v>
      </c>
      <c r="C3041" s="508">
        <v>24111.45</v>
      </c>
      <c r="D3041" s="526">
        <f t="shared" si="1687"/>
        <v>24111.45</v>
      </c>
      <c r="E3041" s="504" t="s">
        <v>868</v>
      </c>
      <c r="F3041" s="508" t="str">
        <f t="shared" si="1670"/>
        <v xml:space="preserve"> </v>
      </c>
      <c r="G3041" s="509" t="s">
        <v>468</v>
      </c>
      <c r="H3041" s="504" t="str">
        <f>IF('Flanged Parts'!$BB$6=1,"CS",IF('Flanged Parts'!$BB$6=2,"Glv",0))</f>
        <v>Glv</v>
      </c>
      <c r="I3041" s="1035" t="s">
        <v>59</v>
      </c>
      <c r="J3041" s="1036"/>
      <c r="K3041" s="516" t="s">
        <v>881</v>
      </c>
      <c r="L3041" s="535">
        <v>18</v>
      </c>
      <c r="M3041" s="532" t="s">
        <v>1700</v>
      </c>
      <c r="N3041" s="514">
        <f t="shared" si="1688"/>
        <v>225</v>
      </c>
      <c r="O3041" s="514">
        <f t="shared" si="1689"/>
        <v>0</v>
      </c>
      <c r="P3041" s="680">
        <f>'KB Duct Parts'!$AE$3</f>
        <v>0</v>
      </c>
      <c r="Q3041" s="681">
        <f t="shared" si="1723"/>
        <v>0</v>
      </c>
      <c r="R3041" s="682">
        <f t="shared" si="1724"/>
        <v>0</v>
      </c>
      <c r="S3041" s="716">
        <f t="shared" si="1690"/>
        <v>0.2</v>
      </c>
      <c r="T3041" s="679">
        <f t="shared" si="1725"/>
        <v>0</v>
      </c>
      <c r="U3041" s="679">
        <f t="shared" si="1726"/>
        <v>0</v>
      </c>
      <c r="Y3041" s="120"/>
      <c r="AD3041" s="81"/>
      <c r="AF3041" s="370">
        <v>18</v>
      </c>
      <c r="AG3041" s="374">
        <v>16</v>
      </c>
      <c r="AH3041" s="378">
        <v>14</v>
      </c>
      <c r="AI3041" s="381">
        <v>12</v>
      </c>
      <c r="AJ3041" s="386">
        <v>10</v>
      </c>
      <c r="AK3041" s="391"/>
      <c r="AL3041" s="386"/>
      <c r="AM3041" s="363">
        <f t="shared" si="1727"/>
        <v>1</v>
      </c>
      <c r="AN3041" s="578">
        <v>168.8</v>
      </c>
      <c r="AO3041" s="78">
        <f t="shared" si="1715"/>
        <v>253.20000000000002</v>
      </c>
      <c r="AP3041" s="78">
        <f t="shared" si="1710"/>
        <v>285.27199999999999</v>
      </c>
      <c r="AQ3041" s="78">
        <f t="shared" si="1711"/>
        <v>307.21600000000001</v>
      </c>
      <c r="AR3041" s="78">
        <f t="shared" si="1712"/>
        <v>371.36000000000007</v>
      </c>
      <c r="AS3041" s="78">
        <f t="shared" si="1713"/>
        <v>0</v>
      </c>
      <c r="AT3041" s="78">
        <f t="shared" si="1714"/>
        <v>0</v>
      </c>
      <c r="AU3041" s="363" t="s">
        <v>717</v>
      </c>
      <c r="AV3041" s="393"/>
      <c r="AW3041" s="395"/>
      <c r="AX3041" s="395">
        <v>1.5</v>
      </c>
      <c r="AY3041" s="395">
        <v>1.69</v>
      </c>
      <c r="AZ3041" s="395">
        <v>1.82</v>
      </c>
      <c r="BA3041" s="395">
        <v>2.2000000000000002</v>
      </c>
      <c r="BB3041" s="395">
        <v>0</v>
      </c>
      <c r="BC3041" s="395">
        <v>0</v>
      </c>
      <c r="BD3041" s="115"/>
      <c r="BE3041" s="115"/>
      <c r="BF3041" s="115">
        <v>4</v>
      </c>
      <c r="BG3041" s="115">
        <v>11</v>
      </c>
      <c r="BH3041" s="423">
        <f t="shared" si="1691"/>
        <v>14.05</v>
      </c>
      <c r="BI3041" s="417">
        <f t="shared" si="1692"/>
        <v>56.2</v>
      </c>
      <c r="BJ3041" s="115"/>
      <c r="BK3041" s="115"/>
      <c r="BQ3041" s="74" t="str">
        <f t="shared" si="1693"/>
        <v>24111.45-(16)</v>
      </c>
      <c r="BR3041" s="120" t="str">
        <f t="shared" si="1694"/>
        <v>Flanged 45 deg Dbl Branch</v>
      </c>
      <c r="BS3041" s="120">
        <f t="shared" si="1695"/>
        <v>253.20000000000002</v>
      </c>
      <c r="BU3041" s="74" t="str">
        <f t="shared" si="1696"/>
        <v>24111.45-(14)</v>
      </c>
      <c r="BV3041" s="120" t="str">
        <f t="shared" si="1697"/>
        <v>Flanged 45 deg Dbl Branch</v>
      </c>
      <c r="BW3041" s="120">
        <f t="shared" si="1698"/>
        <v>285.27199999999999</v>
      </c>
      <c r="BY3041" s="74" t="str">
        <f t="shared" si="1699"/>
        <v>24111.45-(12)</v>
      </c>
      <c r="BZ3041" s="120" t="str">
        <f t="shared" si="1700"/>
        <v>Flanged 45 deg Dbl Branch</v>
      </c>
      <c r="CA3041" s="120">
        <f t="shared" si="1701"/>
        <v>307.21600000000001</v>
      </c>
      <c r="CC3041" s="115" t="str">
        <f t="shared" si="1702"/>
        <v>24111.45-(10)</v>
      </c>
      <c r="CD3041" s="120" t="str">
        <f t="shared" si="1703"/>
        <v>Flanged 45 deg Dbl Branch</v>
      </c>
      <c r="CE3041" s="417">
        <f t="shared" si="1704"/>
        <v>371.36000000000007</v>
      </c>
      <c r="CF3041" s="115"/>
      <c r="CG3041" s="115" t="str">
        <f t="shared" si="1705"/>
        <v xml:space="preserve"> </v>
      </c>
      <c r="CH3041" s="120" t="str">
        <f t="shared" si="1706"/>
        <v xml:space="preserve"> </v>
      </c>
      <c r="CI3041" s="417" t="str">
        <f t="shared" si="1707"/>
        <v xml:space="preserve"> </v>
      </c>
      <c r="CJ3041" s="115"/>
      <c r="CK3041" s="115" t="str">
        <f t="shared" si="1708"/>
        <v xml:space="preserve"> </v>
      </c>
      <c r="CL3041" s="120" t="str">
        <f t="shared" si="1709"/>
        <v xml:space="preserve"> </v>
      </c>
      <c r="CM3041" s="417" t="str">
        <f t="shared" si="1716"/>
        <v xml:space="preserve"> </v>
      </c>
      <c r="IS3041" s="111">
        <v>486</v>
      </c>
    </row>
    <row r="3042" spans="2:253" s="74" customFormat="1" ht="17.100000000000001" hidden="1" customHeight="1" x14ac:dyDescent="0.25">
      <c r="B3042" s="504">
        <f>IF('Flanged Parts'!$AS$4=2,'Flanged Parts'!J15,0)</f>
        <v>0</v>
      </c>
      <c r="C3042" s="508">
        <v>24112.45</v>
      </c>
      <c r="D3042" s="526">
        <f t="shared" si="1687"/>
        <v>24112.45</v>
      </c>
      <c r="E3042" s="504" t="s">
        <v>869</v>
      </c>
      <c r="F3042" s="508" t="str">
        <f t="shared" si="1670"/>
        <v xml:space="preserve"> </v>
      </c>
      <c r="G3042" s="509" t="s">
        <v>468</v>
      </c>
      <c r="H3042" s="504" t="str">
        <f>IF('Flanged Parts'!$BB$6=1,"CS",IF('Flanged Parts'!$BB$6=2,"Glv",0))</f>
        <v>Glv</v>
      </c>
      <c r="I3042" s="1035" t="s">
        <v>59</v>
      </c>
      <c r="J3042" s="1036"/>
      <c r="K3042" s="516" t="s">
        <v>881</v>
      </c>
      <c r="L3042" s="535">
        <v>18</v>
      </c>
      <c r="M3042" s="532" t="s">
        <v>1700</v>
      </c>
      <c r="N3042" s="514">
        <f t="shared" si="1688"/>
        <v>241.44</v>
      </c>
      <c r="O3042" s="514">
        <f t="shared" si="1689"/>
        <v>0</v>
      </c>
      <c r="P3042" s="680">
        <f>'KB Duct Parts'!$AE$3</f>
        <v>0</v>
      </c>
      <c r="Q3042" s="681">
        <f t="shared" si="1723"/>
        <v>0</v>
      </c>
      <c r="R3042" s="682">
        <f t="shared" si="1724"/>
        <v>0</v>
      </c>
      <c r="S3042" s="716">
        <f t="shared" si="1690"/>
        <v>0.2</v>
      </c>
      <c r="T3042" s="679">
        <f t="shared" si="1725"/>
        <v>0</v>
      </c>
      <c r="U3042" s="679">
        <f t="shared" si="1726"/>
        <v>0</v>
      </c>
      <c r="Y3042" s="120"/>
      <c r="AD3042" s="81"/>
      <c r="AF3042" s="370">
        <v>18</v>
      </c>
      <c r="AG3042" s="374">
        <v>16</v>
      </c>
      <c r="AH3042" s="378">
        <v>14</v>
      </c>
      <c r="AI3042" s="381">
        <v>12</v>
      </c>
      <c r="AJ3042" s="386">
        <v>10</v>
      </c>
      <c r="AK3042" s="391"/>
      <c r="AL3042" s="386"/>
      <c r="AM3042" s="363">
        <f t="shared" si="1727"/>
        <v>1</v>
      </c>
      <c r="AN3042" s="578">
        <v>180.4</v>
      </c>
      <c r="AO3042" s="78">
        <f t="shared" si="1715"/>
        <v>270.60000000000002</v>
      </c>
      <c r="AP3042" s="78">
        <f t="shared" si="1710"/>
        <v>304.87599999999998</v>
      </c>
      <c r="AQ3042" s="78">
        <f t="shared" si="1711"/>
        <v>328.32800000000003</v>
      </c>
      <c r="AR3042" s="78">
        <f t="shared" si="1712"/>
        <v>396.88000000000005</v>
      </c>
      <c r="AS3042" s="78">
        <f t="shared" si="1713"/>
        <v>0</v>
      </c>
      <c r="AT3042" s="78">
        <f t="shared" si="1714"/>
        <v>0</v>
      </c>
      <c r="AU3042" s="363" t="s">
        <v>717</v>
      </c>
      <c r="AV3042" s="393"/>
      <c r="AW3042" s="395"/>
      <c r="AX3042" s="395">
        <v>1.5</v>
      </c>
      <c r="AY3042" s="395">
        <v>1.69</v>
      </c>
      <c r="AZ3042" s="395">
        <v>1.82</v>
      </c>
      <c r="BA3042" s="395">
        <v>2.2000000000000002</v>
      </c>
      <c r="BB3042" s="395">
        <v>0</v>
      </c>
      <c r="BC3042" s="395">
        <v>0</v>
      </c>
      <c r="BD3042" s="115"/>
      <c r="BE3042" s="115"/>
      <c r="BF3042" s="115">
        <v>4</v>
      </c>
      <c r="BG3042" s="115">
        <v>12</v>
      </c>
      <c r="BH3042" s="423">
        <f t="shared" si="1691"/>
        <v>15.26</v>
      </c>
      <c r="BI3042" s="417">
        <f t="shared" si="1692"/>
        <v>61.04</v>
      </c>
      <c r="BJ3042" s="115"/>
      <c r="BK3042" s="115"/>
      <c r="BQ3042" s="74" t="str">
        <f t="shared" si="1693"/>
        <v>24112.45-(16)</v>
      </c>
      <c r="BR3042" s="120" t="str">
        <f t="shared" si="1694"/>
        <v>Flanged 45 deg Dbl Branch</v>
      </c>
      <c r="BS3042" s="120">
        <f t="shared" si="1695"/>
        <v>270.60000000000002</v>
      </c>
      <c r="BU3042" s="74" t="str">
        <f t="shared" si="1696"/>
        <v>24112.45-(14)</v>
      </c>
      <c r="BV3042" s="120" t="str">
        <f t="shared" si="1697"/>
        <v>Flanged 45 deg Dbl Branch</v>
      </c>
      <c r="BW3042" s="120">
        <f t="shared" si="1698"/>
        <v>304.87599999999998</v>
      </c>
      <c r="BY3042" s="74" t="str">
        <f t="shared" si="1699"/>
        <v>24112.45-(12)</v>
      </c>
      <c r="BZ3042" s="120" t="str">
        <f t="shared" si="1700"/>
        <v>Flanged 45 deg Dbl Branch</v>
      </c>
      <c r="CA3042" s="120">
        <f t="shared" si="1701"/>
        <v>328.32800000000003</v>
      </c>
      <c r="CC3042" s="115" t="str">
        <f t="shared" si="1702"/>
        <v>24112.45-(10)</v>
      </c>
      <c r="CD3042" s="120" t="str">
        <f t="shared" si="1703"/>
        <v>Flanged 45 deg Dbl Branch</v>
      </c>
      <c r="CE3042" s="417">
        <f t="shared" si="1704"/>
        <v>396.88000000000005</v>
      </c>
      <c r="CF3042" s="115"/>
      <c r="CG3042" s="115" t="str">
        <f t="shared" si="1705"/>
        <v xml:space="preserve"> </v>
      </c>
      <c r="CH3042" s="120" t="str">
        <f t="shared" si="1706"/>
        <v xml:space="preserve"> </v>
      </c>
      <c r="CI3042" s="417" t="str">
        <f t="shared" si="1707"/>
        <v xml:space="preserve"> </v>
      </c>
      <c r="CJ3042" s="115"/>
      <c r="CK3042" s="115" t="str">
        <f t="shared" si="1708"/>
        <v xml:space="preserve"> </v>
      </c>
      <c r="CL3042" s="120" t="str">
        <f t="shared" si="1709"/>
        <v xml:space="preserve"> </v>
      </c>
      <c r="CM3042" s="417" t="str">
        <f t="shared" si="1716"/>
        <v xml:space="preserve"> </v>
      </c>
      <c r="IS3042" s="111">
        <v>511.6</v>
      </c>
    </row>
    <row r="3043" spans="2:253" s="74" customFormat="1" ht="17.100000000000001" hidden="1" customHeight="1" x14ac:dyDescent="0.25">
      <c r="B3043" s="504">
        <f>IF('Flanged Parts'!$AS$4=2,'Flanged Parts'!J16,0)</f>
        <v>0</v>
      </c>
      <c r="C3043" s="508">
        <v>24113.45</v>
      </c>
      <c r="D3043" s="526">
        <f t="shared" si="1687"/>
        <v>24113.45</v>
      </c>
      <c r="E3043" s="504" t="s">
        <v>870</v>
      </c>
      <c r="F3043" s="508" t="str">
        <f t="shared" si="1670"/>
        <v xml:space="preserve"> </v>
      </c>
      <c r="G3043" s="509" t="s">
        <v>468</v>
      </c>
      <c r="H3043" s="504" t="str">
        <f>IF('Flanged Parts'!$BB$6=1,"CS",IF('Flanged Parts'!$BB$6=2,"Glv",0))</f>
        <v>Glv</v>
      </c>
      <c r="I3043" s="1035" t="s">
        <v>59</v>
      </c>
      <c r="J3043" s="1036"/>
      <c r="K3043" s="516" t="s">
        <v>881</v>
      </c>
      <c r="L3043" s="535">
        <v>18</v>
      </c>
      <c r="M3043" s="532" t="s">
        <v>1700</v>
      </c>
      <c r="N3043" s="514">
        <f t="shared" si="1688"/>
        <v>269.36</v>
      </c>
      <c r="O3043" s="514">
        <f t="shared" si="1689"/>
        <v>0</v>
      </c>
      <c r="P3043" s="680">
        <f>'KB Duct Parts'!$AE$3</f>
        <v>0</v>
      </c>
      <c r="Q3043" s="681">
        <f t="shared" si="1723"/>
        <v>0</v>
      </c>
      <c r="R3043" s="682">
        <f t="shared" si="1724"/>
        <v>0</v>
      </c>
      <c r="S3043" s="716">
        <f t="shared" si="1690"/>
        <v>0.2</v>
      </c>
      <c r="T3043" s="679">
        <f t="shared" si="1725"/>
        <v>0</v>
      </c>
      <c r="U3043" s="679">
        <f t="shared" si="1726"/>
        <v>0</v>
      </c>
      <c r="Y3043" s="120"/>
      <c r="AD3043" s="81"/>
      <c r="AF3043" s="370">
        <v>18</v>
      </c>
      <c r="AG3043" s="374">
        <v>16</v>
      </c>
      <c r="AH3043" s="378">
        <v>14</v>
      </c>
      <c r="AI3043" s="381">
        <v>12</v>
      </c>
      <c r="AJ3043" s="386">
        <v>10</v>
      </c>
      <c r="AK3043" s="391"/>
      <c r="AL3043" s="386"/>
      <c r="AM3043" s="363">
        <f t="shared" si="1727"/>
        <v>1</v>
      </c>
      <c r="AN3043" s="578">
        <v>198.8</v>
      </c>
      <c r="AO3043" s="78">
        <f t="shared" si="1715"/>
        <v>298.20000000000005</v>
      </c>
      <c r="AP3043" s="78">
        <f t="shared" si="1710"/>
        <v>335.97200000000004</v>
      </c>
      <c r="AQ3043" s="78">
        <f t="shared" si="1711"/>
        <v>361.81600000000003</v>
      </c>
      <c r="AR3043" s="78">
        <f t="shared" si="1712"/>
        <v>437.36000000000007</v>
      </c>
      <c r="AS3043" s="78">
        <f t="shared" si="1713"/>
        <v>0</v>
      </c>
      <c r="AT3043" s="78">
        <f t="shared" si="1714"/>
        <v>0</v>
      </c>
      <c r="AU3043" s="363" t="s">
        <v>717</v>
      </c>
      <c r="AV3043" s="393"/>
      <c r="AW3043" s="395"/>
      <c r="AX3043" s="395">
        <v>1.5</v>
      </c>
      <c r="AY3043" s="395">
        <v>1.69</v>
      </c>
      <c r="AZ3043" s="395">
        <v>1.82</v>
      </c>
      <c r="BA3043" s="395">
        <v>2.2000000000000002</v>
      </c>
      <c r="BB3043" s="395">
        <v>0</v>
      </c>
      <c r="BC3043" s="395">
        <v>0</v>
      </c>
      <c r="BD3043" s="115"/>
      <c r="BE3043" s="115"/>
      <c r="BF3043" s="115">
        <v>4</v>
      </c>
      <c r="BG3043" s="115">
        <v>13</v>
      </c>
      <c r="BH3043" s="423">
        <f t="shared" si="1691"/>
        <v>17.64</v>
      </c>
      <c r="BI3043" s="417">
        <f t="shared" si="1692"/>
        <v>70.56</v>
      </c>
      <c r="BJ3043" s="115"/>
      <c r="BK3043" s="115"/>
      <c r="BQ3043" s="74" t="str">
        <f t="shared" si="1693"/>
        <v>24113.45-(16)</v>
      </c>
      <c r="BR3043" s="120" t="str">
        <f t="shared" si="1694"/>
        <v>Flanged 45 deg Dbl Branch</v>
      </c>
      <c r="BS3043" s="120">
        <f t="shared" si="1695"/>
        <v>298.20000000000005</v>
      </c>
      <c r="BU3043" s="74" t="str">
        <f t="shared" si="1696"/>
        <v>24113.45-(14)</v>
      </c>
      <c r="BV3043" s="120" t="str">
        <f t="shared" si="1697"/>
        <v>Flanged 45 deg Dbl Branch</v>
      </c>
      <c r="BW3043" s="120">
        <f t="shared" si="1698"/>
        <v>335.97200000000004</v>
      </c>
      <c r="BY3043" s="74" t="str">
        <f t="shared" si="1699"/>
        <v>24113.45-(12)</v>
      </c>
      <c r="BZ3043" s="120" t="str">
        <f t="shared" si="1700"/>
        <v>Flanged 45 deg Dbl Branch</v>
      </c>
      <c r="CA3043" s="120">
        <f t="shared" si="1701"/>
        <v>361.81600000000003</v>
      </c>
      <c r="CC3043" s="115" t="str">
        <f t="shared" si="1702"/>
        <v>24113.45-(10)</v>
      </c>
      <c r="CD3043" s="120" t="str">
        <f t="shared" si="1703"/>
        <v>Flanged 45 deg Dbl Branch</v>
      </c>
      <c r="CE3043" s="417">
        <f t="shared" si="1704"/>
        <v>437.36000000000007</v>
      </c>
      <c r="CF3043" s="115"/>
      <c r="CG3043" s="115" t="str">
        <f t="shared" si="1705"/>
        <v xml:space="preserve"> </v>
      </c>
      <c r="CH3043" s="120" t="str">
        <f t="shared" si="1706"/>
        <v xml:space="preserve"> </v>
      </c>
      <c r="CI3043" s="417" t="str">
        <f t="shared" si="1707"/>
        <v xml:space="preserve"> </v>
      </c>
      <c r="CJ3043" s="115"/>
      <c r="CK3043" s="115" t="str">
        <f t="shared" si="1708"/>
        <v xml:space="preserve"> </v>
      </c>
      <c r="CL3043" s="120" t="str">
        <f t="shared" si="1709"/>
        <v xml:space="preserve"> </v>
      </c>
      <c r="CM3043" s="417" t="str">
        <f t="shared" si="1716"/>
        <v xml:space="preserve"> </v>
      </c>
      <c r="IS3043" s="111">
        <v>537.20000000000005</v>
      </c>
    </row>
    <row r="3044" spans="2:253" s="74" customFormat="1" ht="17.100000000000001" hidden="1" customHeight="1" x14ac:dyDescent="0.25">
      <c r="B3044" s="504">
        <f>IF('Flanged Parts'!$AS$4=2,'Flanged Parts'!J17,0)</f>
        <v>0</v>
      </c>
      <c r="C3044" s="508">
        <v>24114.45</v>
      </c>
      <c r="D3044" s="526">
        <f t="shared" si="1687"/>
        <v>24114.45</v>
      </c>
      <c r="E3044" s="504" t="s">
        <v>871</v>
      </c>
      <c r="F3044" s="508" t="str">
        <f t="shared" si="1670"/>
        <v xml:space="preserve"> </v>
      </c>
      <c r="G3044" s="509" t="s">
        <v>468</v>
      </c>
      <c r="H3044" s="504" t="str">
        <f>IF('Flanged Parts'!$BB$6=1,"CS",IF('Flanged Parts'!$BB$6=2,"Glv",0))</f>
        <v>Glv</v>
      </c>
      <c r="I3044" s="1035" t="s">
        <v>59</v>
      </c>
      <c r="J3044" s="1036"/>
      <c r="K3044" s="516" t="s">
        <v>881</v>
      </c>
      <c r="L3044" s="535">
        <v>18</v>
      </c>
      <c r="M3044" s="532" t="s">
        <v>1700</v>
      </c>
      <c r="N3044" s="514">
        <f t="shared" si="1688"/>
        <v>297.94</v>
      </c>
      <c r="O3044" s="514">
        <f t="shared" si="1689"/>
        <v>0</v>
      </c>
      <c r="P3044" s="680">
        <f>'KB Duct Parts'!$AE$3</f>
        <v>0</v>
      </c>
      <c r="Q3044" s="681">
        <f t="shared" si="1723"/>
        <v>0</v>
      </c>
      <c r="R3044" s="682">
        <f t="shared" si="1724"/>
        <v>0</v>
      </c>
      <c r="S3044" s="716">
        <f t="shared" si="1690"/>
        <v>0.2</v>
      </c>
      <c r="T3044" s="679">
        <f t="shared" si="1725"/>
        <v>0</v>
      </c>
      <c r="U3044" s="679">
        <f t="shared" si="1726"/>
        <v>0</v>
      </c>
      <c r="Y3044" s="120"/>
      <c r="AD3044" s="81"/>
      <c r="AF3044" s="370">
        <v>18</v>
      </c>
      <c r="AG3044" s="374">
        <v>16</v>
      </c>
      <c r="AH3044" s="378">
        <v>14</v>
      </c>
      <c r="AI3044" s="381">
        <v>12</v>
      </c>
      <c r="AJ3044" s="386">
        <v>10</v>
      </c>
      <c r="AK3044" s="391"/>
      <c r="AL3044" s="386"/>
      <c r="AM3044" s="363">
        <f t="shared" si="1727"/>
        <v>1</v>
      </c>
      <c r="AN3044" s="578">
        <v>217.3</v>
      </c>
      <c r="AO3044" s="78">
        <f t="shared" si="1715"/>
        <v>325.95000000000005</v>
      </c>
      <c r="AP3044" s="78">
        <f t="shared" si="1710"/>
        <v>367.23700000000002</v>
      </c>
      <c r="AQ3044" s="78">
        <f t="shared" si="1711"/>
        <v>395.48600000000005</v>
      </c>
      <c r="AR3044" s="78">
        <f t="shared" si="1712"/>
        <v>478.06000000000006</v>
      </c>
      <c r="AS3044" s="78">
        <f t="shared" si="1713"/>
        <v>0</v>
      </c>
      <c r="AT3044" s="78">
        <f t="shared" si="1714"/>
        <v>0</v>
      </c>
      <c r="AU3044" s="363" t="s">
        <v>717</v>
      </c>
      <c r="AV3044" s="393"/>
      <c r="AW3044" s="395"/>
      <c r="AX3044" s="395">
        <v>1.5</v>
      </c>
      <c r="AY3044" s="395">
        <v>1.69</v>
      </c>
      <c r="AZ3044" s="395">
        <v>1.82</v>
      </c>
      <c r="BA3044" s="395">
        <v>2.2000000000000002</v>
      </c>
      <c r="BB3044" s="395">
        <v>0</v>
      </c>
      <c r="BC3044" s="395">
        <v>0</v>
      </c>
      <c r="BD3044" s="115"/>
      <c r="BE3044" s="115"/>
      <c r="BF3044" s="115">
        <v>4</v>
      </c>
      <c r="BG3044" s="115">
        <v>14</v>
      </c>
      <c r="BH3044" s="423">
        <f t="shared" si="1691"/>
        <v>20.16</v>
      </c>
      <c r="BI3044" s="417">
        <f t="shared" si="1692"/>
        <v>80.64</v>
      </c>
      <c r="BJ3044" s="115"/>
      <c r="BK3044" s="115"/>
      <c r="BQ3044" s="74" t="str">
        <f t="shared" si="1693"/>
        <v>24114.45-(16)</v>
      </c>
      <c r="BR3044" s="120" t="str">
        <f t="shared" si="1694"/>
        <v>Flanged 45 deg Dbl Branch</v>
      </c>
      <c r="BS3044" s="120">
        <f t="shared" si="1695"/>
        <v>325.95000000000005</v>
      </c>
      <c r="BU3044" s="74" t="str">
        <f t="shared" si="1696"/>
        <v>24114.45-(14)</v>
      </c>
      <c r="BV3044" s="120" t="str">
        <f t="shared" si="1697"/>
        <v>Flanged 45 deg Dbl Branch</v>
      </c>
      <c r="BW3044" s="120">
        <f t="shared" si="1698"/>
        <v>367.23700000000002</v>
      </c>
      <c r="BY3044" s="74" t="str">
        <f t="shared" si="1699"/>
        <v>24114.45-(12)</v>
      </c>
      <c r="BZ3044" s="120" t="str">
        <f t="shared" si="1700"/>
        <v>Flanged 45 deg Dbl Branch</v>
      </c>
      <c r="CA3044" s="120">
        <f t="shared" si="1701"/>
        <v>395.48600000000005</v>
      </c>
      <c r="CC3044" s="115" t="str">
        <f t="shared" si="1702"/>
        <v>24114.45-(10)</v>
      </c>
      <c r="CD3044" s="120" t="str">
        <f t="shared" si="1703"/>
        <v>Flanged 45 deg Dbl Branch</v>
      </c>
      <c r="CE3044" s="417">
        <f t="shared" si="1704"/>
        <v>478.06000000000006</v>
      </c>
      <c r="CF3044" s="115"/>
      <c r="CG3044" s="115" t="str">
        <f t="shared" si="1705"/>
        <v xml:space="preserve"> </v>
      </c>
      <c r="CH3044" s="120" t="str">
        <f t="shared" si="1706"/>
        <v xml:space="preserve"> </v>
      </c>
      <c r="CI3044" s="417" t="str">
        <f t="shared" si="1707"/>
        <v xml:space="preserve"> </v>
      </c>
      <c r="CJ3044" s="115"/>
      <c r="CK3044" s="115" t="str">
        <f t="shared" si="1708"/>
        <v xml:space="preserve"> </v>
      </c>
      <c r="CL3044" s="120" t="str">
        <f t="shared" si="1709"/>
        <v xml:space="preserve"> </v>
      </c>
      <c r="CM3044" s="417" t="str">
        <f t="shared" si="1716"/>
        <v xml:space="preserve"> </v>
      </c>
      <c r="IS3044" s="111">
        <v>562.70000000000005</v>
      </c>
    </row>
    <row r="3045" spans="2:253" s="74" customFormat="1" ht="17.100000000000001" hidden="1" customHeight="1" x14ac:dyDescent="0.25">
      <c r="B3045" s="504">
        <f>IF('Flanged Parts'!$AS$4=2,'Flanged Parts'!J18,0)</f>
        <v>0</v>
      </c>
      <c r="C3045" s="508">
        <v>24115.45</v>
      </c>
      <c r="D3045" s="526">
        <f t="shared" si="1687"/>
        <v>24115.45</v>
      </c>
      <c r="E3045" s="504" t="s">
        <v>872</v>
      </c>
      <c r="F3045" s="508" t="str">
        <f t="shared" si="1670"/>
        <v xml:space="preserve"> </v>
      </c>
      <c r="G3045" s="509" t="s">
        <v>468</v>
      </c>
      <c r="H3045" s="504" t="str">
        <f>IF('Flanged Parts'!$BB$6=1,"CS",IF('Flanged Parts'!$BB$6=2,"Glv",0))</f>
        <v>Glv</v>
      </c>
      <c r="I3045" s="1035" t="s">
        <v>59</v>
      </c>
      <c r="J3045" s="1036"/>
      <c r="K3045" s="516" t="s">
        <v>881</v>
      </c>
      <c r="L3045" s="535">
        <v>18</v>
      </c>
      <c r="M3045" s="532" t="s">
        <v>1700</v>
      </c>
      <c r="N3045" s="514">
        <f t="shared" si="1688"/>
        <v>317.3</v>
      </c>
      <c r="O3045" s="514">
        <f t="shared" si="1689"/>
        <v>0</v>
      </c>
      <c r="P3045" s="680">
        <f>'KB Duct Parts'!$AE$3</f>
        <v>0</v>
      </c>
      <c r="Q3045" s="681">
        <f t="shared" si="1723"/>
        <v>0</v>
      </c>
      <c r="R3045" s="682">
        <f t="shared" si="1724"/>
        <v>0</v>
      </c>
      <c r="S3045" s="716">
        <f t="shared" si="1690"/>
        <v>0.2</v>
      </c>
      <c r="T3045" s="679">
        <f t="shared" si="1725"/>
        <v>0</v>
      </c>
      <c r="U3045" s="679">
        <f t="shared" si="1726"/>
        <v>0</v>
      </c>
      <c r="Y3045" s="120"/>
      <c r="AD3045" s="81"/>
      <c r="AF3045" s="370">
        <v>18</v>
      </c>
      <c r="AG3045" s="374">
        <v>16</v>
      </c>
      <c r="AH3045" s="378">
        <v>14</v>
      </c>
      <c r="AI3045" s="381">
        <v>12</v>
      </c>
      <c r="AJ3045" s="386">
        <v>10</v>
      </c>
      <c r="AK3045" s="391"/>
      <c r="AL3045" s="386"/>
      <c r="AM3045" s="363">
        <f t="shared" si="1727"/>
        <v>1</v>
      </c>
      <c r="AN3045" s="578">
        <v>229.3</v>
      </c>
      <c r="AO3045" s="78">
        <f t="shared" si="1715"/>
        <v>343.95000000000005</v>
      </c>
      <c r="AP3045" s="78">
        <f t="shared" si="1710"/>
        <v>387.517</v>
      </c>
      <c r="AQ3045" s="78">
        <f t="shared" si="1711"/>
        <v>417.32600000000002</v>
      </c>
      <c r="AR3045" s="78">
        <f t="shared" si="1712"/>
        <v>504.46000000000009</v>
      </c>
      <c r="AS3045" s="78">
        <f t="shared" si="1713"/>
        <v>0</v>
      </c>
      <c r="AT3045" s="78">
        <f t="shared" si="1714"/>
        <v>0</v>
      </c>
      <c r="AU3045" s="363" t="s">
        <v>717</v>
      </c>
      <c r="AV3045" s="393"/>
      <c r="AW3045" s="395"/>
      <c r="AX3045" s="395">
        <v>1.5</v>
      </c>
      <c r="AY3045" s="395">
        <v>1.69</v>
      </c>
      <c r="AZ3045" s="395">
        <v>1.82</v>
      </c>
      <c r="BA3045" s="395">
        <v>2.2000000000000002</v>
      </c>
      <c r="BB3045" s="395">
        <v>0</v>
      </c>
      <c r="BC3045" s="395">
        <v>0</v>
      </c>
      <c r="BD3045" s="115"/>
      <c r="BE3045" s="115"/>
      <c r="BF3045" s="115">
        <v>4</v>
      </c>
      <c r="BG3045" s="115">
        <v>15</v>
      </c>
      <c r="BH3045" s="423">
        <f t="shared" si="1691"/>
        <v>22</v>
      </c>
      <c r="BI3045" s="417">
        <f t="shared" si="1692"/>
        <v>88</v>
      </c>
      <c r="BJ3045" s="115"/>
      <c r="BK3045" s="115"/>
      <c r="BQ3045" s="74" t="str">
        <f t="shared" si="1693"/>
        <v>24115.45-(16)</v>
      </c>
      <c r="BR3045" s="120" t="str">
        <f t="shared" si="1694"/>
        <v>Flanged 45 deg Dbl Branch</v>
      </c>
      <c r="BS3045" s="120">
        <f t="shared" si="1695"/>
        <v>343.95000000000005</v>
      </c>
      <c r="BU3045" s="74" t="str">
        <f t="shared" si="1696"/>
        <v>24115.45-(14)</v>
      </c>
      <c r="BV3045" s="120" t="str">
        <f t="shared" si="1697"/>
        <v>Flanged 45 deg Dbl Branch</v>
      </c>
      <c r="BW3045" s="120">
        <f t="shared" si="1698"/>
        <v>387.517</v>
      </c>
      <c r="BY3045" s="74" t="str">
        <f t="shared" si="1699"/>
        <v>24115.45-(12)</v>
      </c>
      <c r="BZ3045" s="120" t="str">
        <f t="shared" si="1700"/>
        <v>Flanged 45 deg Dbl Branch</v>
      </c>
      <c r="CA3045" s="120">
        <f t="shared" si="1701"/>
        <v>417.32600000000002</v>
      </c>
      <c r="CC3045" s="115" t="str">
        <f t="shared" si="1702"/>
        <v>24115.45-(10)</v>
      </c>
      <c r="CD3045" s="120" t="str">
        <f t="shared" si="1703"/>
        <v>Flanged 45 deg Dbl Branch</v>
      </c>
      <c r="CE3045" s="417">
        <f t="shared" si="1704"/>
        <v>504.46000000000009</v>
      </c>
      <c r="CF3045" s="115"/>
      <c r="CG3045" s="115" t="str">
        <f t="shared" si="1705"/>
        <v xml:space="preserve"> </v>
      </c>
      <c r="CH3045" s="120" t="str">
        <f t="shared" si="1706"/>
        <v xml:space="preserve"> </v>
      </c>
      <c r="CI3045" s="417" t="str">
        <f t="shared" si="1707"/>
        <v xml:space="preserve"> </v>
      </c>
      <c r="CJ3045" s="115"/>
      <c r="CK3045" s="115" t="str">
        <f t="shared" si="1708"/>
        <v xml:space="preserve"> </v>
      </c>
      <c r="CL3045" s="120" t="str">
        <f t="shared" si="1709"/>
        <v xml:space="preserve"> </v>
      </c>
      <c r="CM3045" s="417" t="str">
        <f t="shared" si="1716"/>
        <v xml:space="preserve"> </v>
      </c>
      <c r="IS3045" s="111">
        <v>588.29999999999995</v>
      </c>
    </row>
    <row r="3046" spans="2:253" s="74" customFormat="1" ht="17.100000000000001" hidden="1" customHeight="1" x14ac:dyDescent="0.25">
      <c r="B3046" s="504">
        <f>IF('Flanged Parts'!$AS$4=2,'Flanged Parts'!J19,0)</f>
        <v>0</v>
      </c>
      <c r="C3046" s="508">
        <v>24116.45</v>
      </c>
      <c r="D3046" s="526">
        <f t="shared" si="1687"/>
        <v>24116.45</v>
      </c>
      <c r="E3046" s="504" t="s">
        <v>873</v>
      </c>
      <c r="F3046" s="508" t="str">
        <f t="shared" si="1670"/>
        <v xml:space="preserve"> </v>
      </c>
      <c r="G3046" s="509" t="s">
        <v>468</v>
      </c>
      <c r="H3046" s="504" t="str">
        <f>IF('Flanged Parts'!$BB$6=1,"CS",IF('Flanged Parts'!$BB$6=2,"Glv",0))</f>
        <v>Glv</v>
      </c>
      <c r="I3046" s="1035" t="s">
        <v>59</v>
      </c>
      <c r="J3046" s="1036"/>
      <c r="K3046" s="516" t="s">
        <v>881</v>
      </c>
      <c r="L3046" s="535">
        <v>18</v>
      </c>
      <c r="M3046" s="532" t="s">
        <v>1700</v>
      </c>
      <c r="N3046" s="514">
        <f t="shared" si="1688"/>
        <v>349.98</v>
      </c>
      <c r="O3046" s="514">
        <f t="shared" si="1689"/>
        <v>0</v>
      </c>
      <c r="P3046" s="680">
        <f>'KB Duct Parts'!$AE$3</f>
        <v>0</v>
      </c>
      <c r="Q3046" s="681">
        <f t="shared" si="1723"/>
        <v>0</v>
      </c>
      <c r="R3046" s="682">
        <f t="shared" si="1724"/>
        <v>0</v>
      </c>
      <c r="S3046" s="716">
        <f t="shared" si="1690"/>
        <v>0.2</v>
      </c>
      <c r="T3046" s="679">
        <f t="shared" si="1725"/>
        <v>0</v>
      </c>
      <c r="U3046" s="679">
        <f t="shared" si="1726"/>
        <v>0</v>
      </c>
      <c r="Y3046" s="120"/>
      <c r="AD3046" s="81"/>
      <c r="AF3046" s="370">
        <v>18</v>
      </c>
      <c r="AG3046" s="374">
        <v>16</v>
      </c>
      <c r="AH3046" s="378">
        <v>14</v>
      </c>
      <c r="AI3046" s="381">
        <v>12</v>
      </c>
      <c r="AJ3046" s="386">
        <v>10</v>
      </c>
      <c r="AK3046" s="391"/>
      <c r="AL3046" s="386"/>
      <c r="AM3046" s="363">
        <f t="shared" si="1727"/>
        <v>1</v>
      </c>
      <c r="AN3046" s="578">
        <v>241.5</v>
      </c>
      <c r="AO3046" s="78">
        <f t="shared" si="1715"/>
        <v>362.25</v>
      </c>
      <c r="AP3046" s="78">
        <f t="shared" si="1710"/>
        <v>408.13499999999999</v>
      </c>
      <c r="AQ3046" s="78">
        <f t="shared" si="1711"/>
        <v>439.53000000000003</v>
      </c>
      <c r="AR3046" s="78">
        <f t="shared" si="1712"/>
        <v>531.30000000000007</v>
      </c>
      <c r="AS3046" s="78">
        <f t="shared" si="1713"/>
        <v>0</v>
      </c>
      <c r="AT3046" s="78">
        <f t="shared" si="1714"/>
        <v>0</v>
      </c>
      <c r="AU3046" s="363" t="s">
        <v>717</v>
      </c>
      <c r="AV3046" s="393"/>
      <c r="AW3046" s="395"/>
      <c r="AX3046" s="395">
        <v>1.5</v>
      </c>
      <c r="AY3046" s="395">
        <v>1.69</v>
      </c>
      <c r="AZ3046" s="395">
        <v>1.82</v>
      </c>
      <c r="BA3046" s="395">
        <v>2.2000000000000002</v>
      </c>
      <c r="BB3046" s="395">
        <v>0</v>
      </c>
      <c r="BC3046" s="395">
        <v>0</v>
      </c>
      <c r="BD3046" s="115"/>
      <c r="BE3046" s="115"/>
      <c r="BF3046" s="115">
        <v>4</v>
      </c>
      <c r="BG3046" s="115">
        <v>16</v>
      </c>
      <c r="BH3046" s="423">
        <f t="shared" si="1691"/>
        <v>27.12</v>
      </c>
      <c r="BI3046" s="417">
        <f t="shared" si="1692"/>
        <v>108.48</v>
      </c>
      <c r="BJ3046" s="115"/>
      <c r="BK3046" s="115"/>
      <c r="BQ3046" s="74" t="str">
        <f t="shared" si="1693"/>
        <v>24116.45-(16)</v>
      </c>
      <c r="BR3046" s="120" t="str">
        <f t="shared" si="1694"/>
        <v>Flanged 45 deg Dbl Branch</v>
      </c>
      <c r="BS3046" s="120">
        <f t="shared" si="1695"/>
        <v>362.25</v>
      </c>
      <c r="BU3046" s="74" t="str">
        <f t="shared" si="1696"/>
        <v>24116.45-(14)</v>
      </c>
      <c r="BV3046" s="120" t="str">
        <f t="shared" si="1697"/>
        <v>Flanged 45 deg Dbl Branch</v>
      </c>
      <c r="BW3046" s="120">
        <f t="shared" si="1698"/>
        <v>408.13499999999999</v>
      </c>
      <c r="BY3046" s="74" t="str">
        <f t="shared" si="1699"/>
        <v>24116.45-(12)</v>
      </c>
      <c r="BZ3046" s="120" t="str">
        <f t="shared" si="1700"/>
        <v>Flanged 45 deg Dbl Branch</v>
      </c>
      <c r="CA3046" s="120">
        <f t="shared" si="1701"/>
        <v>439.53000000000003</v>
      </c>
      <c r="CC3046" s="115" t="str">
        <f t="shared" si="1702"/>
        <v>24116.45-(10)</v>
      </c>
      <c r="CD3046" s="120" t="str">
        <f t="shared" si="1703"/>
        <v>Flanged 45 deg Dbl Branch</v>
      </c>
      <c r="CE3046" s="417">
        <f t="shared" si="1704"/>
        <v>531.30000000000007</v>
      </c>
      <c r="CF3046" s="115"/>
      <c r="CG3046" s="115" t="str">
        <f t="shared" si="1705"/>
        <v xml:space="preserve"> </v>
      </c>
      <c r="CH3046" s="120" t="str">
        <f t="shared" si="1706"/>
        <v xml:space="preserve"> </v>
      </c>
      <c r="CI3046" s="417" t="str">
        <f t="shared" si="1707"/>
        <v xml:space="preserve"> </v>
      </c>
      <c r="CJ3046" s="115"/>
      <c r="CK3046" s="115" t="str">
        <f t="shared" si="1708"/>
        <v xml:space="preserve"> </v>
      </c>
      <c r="CL3046" s="120" t="str">
        <f t="shared" si="1709"/>
        <v xml:space="preserve"> </v>
      </c>
      <c r="CM3046" s="417" t="str">
        <f t="shared" si="1716"/>
        <v xml:space="preserve"> </v>
      </c>
      <c r="IS3046" s="111">
        <v>613.9</v>
      </c>
    </row>
    <row r="3047" spans="2:253" s="74" customFormat="1" ht="17.100000000000001" hidden="1" customHeight="1" x14ac:dyDescent="0.25">
      <c r="B3047" s="504">
        <f>IF('Flanged Parts'!$AS$4=2,'Flanged Parts'!J20,0)</f>
        <v>0</v>
      </c>
      <c r="C3047" s="508">
        <v>24117.45</v>
      </c>
      <c r="D3047" s="526">
        <f t="shared" si="1687"/>
        <v>24117.45</v>
      </c>
      <c r="E3047" s="504" t="s">
        <v>874</v>
      </c>
      <c r="F3047" s="508" t="str">
        <f t="shared" si="1670"/>
        <v xml:space="preserve"> </v>
      </c>
      <c r="G3047" s="509" t="s">
        <v>468</v>
      </c>
      <c r="H3047" s="504" t="str">
        <f>IF('Flanged Parts'!$BB$6=1,"CS",IF('Flanged Parts'!$BB$6=2,"Glv",0))</f>
        <v>Glv</v>
      </c>
      <c r="I3047" s="1035" t="s">
        <v>59</v>
      </c>
      <c r="J3047" s="1036"/>
      <c r="K3047" s="516" t="s">
        <v>881</v>
      </c>
      <c r="L3047" s="535">
        <v>18</v>
      </c>
      <c r="M3047" s="532" t="s">
        <v>1700</v>
      </c>
      <c r="N3047" s="514">
        <f t="shared" si="1688"/>
        <v>371.92</v>
      </c>
      <c r="O3047" s="514">
        <f t="shared" si="1689"/>
        <v>0</v>
      </c>
      <c r="P3047" s="680">
        <f>'KB Duct Parts'!$AE$3</f>
        <v>0</v>
      </c>
      <c r="Q3047" s="681">
        <f t="shared" si="1723"/>
        <v>0</v>
      </c>
      <c r="R3047" s="682">
        <f t="shared" si="1724"/>
        <v>0</v>
      </c>
      <c r="S3047" s="716">
        <f t="shared" si="1690"/>
        <v>0.2</v>
      </c>
      <c r="T3047" s="679">
        <f t="shared" si="1725"/>
        <v>0</v>
      </c>
      <c r="U3047" s="679">
        <f t="shared" si="1726"/>
        <v>0</v>
      </c>
      <c r="Y3047" s="120"/>
      <c r="AD3047" s="81"/>
      <c r="AF3047" s="370">
        <v>18</v>
      </c>
      <c r="AG3047" s="374">
        <v>16</v>
      </c>
      <c r="AH3047" s="378">
        <v>14</v>
      </c>
      <c r="AI3047" s="381">
        <v>12</v>
      </c>
      <c r="AJ3047" s="386">
        <v>10</v>
      </c>
      <c r="AK3047" s="391"/>
      <c r="AL3047" s="386"/>
      <c r="AM3047" s="363">
        <f t="shared" si="1727"/>
        <v>1</v>
      </c>
      <c r="AN3047" s="578">
        <v>255</v>
      </c>
      <c r="AO3047" s="78">
        <f t="shared" si="1715"/>
        <v>382.5</v>
      </c>
      <c r="AP3047" s="78">
        <f t="shared" si="1710"/>
        <v>430.95</v>
      </c>
      <c r="AQ3047" s="78">
        <f t="shared" si="1711"/>
        <v>464.1</v>
      </c>
      <c r="AR3047" s="78">
        <f t="shared" si="1712"/>
        <v>561</v>
      </c>
      <c r="AS3047" s="78">
        <f t="shared" si="1713"/>
        <v>0</v>
      </c>
      <c r="AT3047" s="78">
        <f t="shared" si="1714"/>
        <v>0</v>
      </c>
      <c r="AU3047" s="363" t="s">
        <v>717</v>
      </c>
      <c r="AV3047" s="393"/>
      <c r="AW3047" s="395"/>
      <c r="AX3047" s="395">
        <v>1.5</v>
      </c>
      <c r="AY3047" s="395">
        <v>1.69</v>
      </c>
      <c r="AZ3047" s="395">
        <v>1.82</v>
      </c>
      <c r="BA3047" s="395">
        <v>2.2000000000000002</v>
      </c>
      <c r="BB3047" s="395">
        <v>0</v>
      </c>
      <c r="BC3047" s="395">
        <v>0</v>
      </c>
      <c r="BD3047" s="115"/>
      <c r="BE3047" s="115"/>
      <c r="BF3047" s="115">
        <v>4</v>
      </c>
      <c r="BG3047" s="115">
        <v>17</v>
      </c>
      <c r="BH3047" s="423">
        <f t="shared" si="1691"/>
        <v>29.23</v>
      </c>
      <c r="BI3047" s="417">
        <f t="shared" si="1692"/>
        <v>116.92</v>
      </c>
      <c r="BJ3047" s="115"/>
      <c r="BK3047" s="115"/>
      <c r="BQ3047" s="74" t="str">
        <f t="shared" si="1693"/>
        <v>24117.45-(16)</v>
      </c>
      <c r="BR3047" s="120" t="str">
        <f t="shared" si="1694"/>
        <v>Flanged 45 deg Dbl Branch</v>
      </c>
      <c r="BS3047" s="120">
        <f t="shared" si="1695"/>
        <v>382.5</v>
      </c>
      <c r="BU3047" s="74" t="str">
        <f t="shared" si="1696"/>
        <v>24117.45-(14)</v>
      </c>
      <c r="BV3047" s="120" t="str">
        <f t="shared" si="1697"/>
        <v>Flanged 45 deg Dbl Branch</v>
      </c>
      <c r="BW3047" s="120">
        <f t="shared" si="1698"/>
        <v>430.95</v>
      </c>
      <c r="BY3047" s="74" t="str">
        <f t="shared" si="1699"/>
        <v>24117.45-(12)</v>
      </c>
      <c r="BZ3047" s="120" t="str">
        <f t="shared" si="1700"/>
        <v>Flanged 45 deg Dbl Branch</v>
      </c>
      <c r="CA3047" s="120">
        <f t="shared" si="1701"/>
        <v>464.1</v>
      </c>
      <c r="CC3047" s="115" t="str">
        <f t="shared" si="1702"/>
        <v>24117.45-(10)</v>
      </c>
      <c r="CD3047" s="120" t="str">
        <f t="shared" si="1703"/>
        <v>Flanged 45 deg Dbl Branch</v>
      </c>
      <c r="CE3047" s="417">
        <f t="shared" si="1704"/>
        <v>561</v>
      </c>
      <c r="CF3047" s="115"/>
      <c r="CG3047" s="115" t="str">
        <f t="shared" si="1705"/>
        <v xml:space="preserve"> </v>
      </c>
      <c r="CH3047" s="120" t="str">
        <f t="shared" si="1706"/>
        <v xml:space="preserve"> </v>
      </c>
      <c r="CI3047" s="417" t="str">
        <f t="shared" si="1707"/>
        <v xml:space="preserve"> </v>
      </c>
      <c r="CJ3047" s="115"/>
      <c r="CK3047" s="115" t="str">
        <f t="shared" si="1708"/>
        <v xml:space="preserve"> </v>
      </c>
      <c r="CL3047" s="120" t="str">
        <f t="shared" si="1709"/>
        <v xml:space="preserve"> </v>
      </c>
      <c r="CM3047" s="417" t="str">
        <f t="shared" si="1716"/>
        <v xml:space="preserve"> </v>
      </c>
      <c r="IS3047" s="111">
        <v>208.4</v>
      </c>
    </row>
    <row r="3048" spans="2:253" s="74" customFormat="1" ht="17.100000000000001" hidden="1" customHeight="1" x14ac:dyDescent="0.25">
      <c r="B3048" s="504">
        <f>IF('Flanged Parts'!$AS$4=2,'Flanged Parts'!J21,0)</f>
        <v>0</v>
      </c>
      <c r="C3048" s="508">
        <v>24118.45</v>
      </c>
      <c r="D3048" s="526">
        <f t="shared" si="1687"/>
        <v>24118.45</v>
      </c>
      <c r="E3048" s="504" t="s">
        <v>875</v>
      </c>
      <c r="F3048" s="508" t="str">
        <f t="shared" si="1670"/>
        <v xml:space="preserve"> </v>
      </c>
      <c r="G3048" s="509" t="s">
        <v>468</v>
      </c>
      <c r="H3048" s="504" t="str">
        <f>IF('Flanged Parts'!$BB$6=1,"CS",IF('Flanged Parts'!$BB$6=2,"Glv",0))</f>
        <v>Glv</v>
      </c>
      <c r="I3048" s="1035" t="s">
        <v>59</v>
      </c>
      <c r="J3048" s="1036"/>
      <c r="K3048" s="516" t="s">
        <v>881</v>
      </c>
      <c r="L3048" s="535">
        <v>18</v>
      </c>
      <c r="M3048" s="532" t="s">
        <v>1700</v>
      </c>
      <c r="N3048" s="514">
        <f t="shared" si="1688"/>
        <v>389.96000000000004</v>
      </c>
      <c r="O3048" s="514">
        <f t="shared" si="1689"/>
        <v>0</v>
      </c>
      <c r="P3048" s="680">
        <f>'KB Duct Parts'!$AE$3</f>
        <v>0</v>
      </c>
      <c r="Q3048" s="681">
        <f t="shared" si="1723"/>
        <v>0</v>
      </c>
      <c r="R3048" s="682">
        <f t="shared" si="1724"/>
        <v>0</v>
      </c>
      <c r="S3048" s="716">
        <f t="shared" si="1690"/>
        <v>0.2</v>
      </c>
      <c r="T3048" s="679">
        <f t="shared" si="1725"/>
        <v>0</v>
      </c>
      <c r="U3048" s="679">
        <f t="shared" si="1726"/>
        <v>0</v>
      </c>
      <c r="Y3048" s="120"/>
      <c r="AD3048" s="81"/>
      <c r="AF3048" s="370">
        <v>18</v>
      </c>
      <c r="AG3048" s="374">
        <v>16</v>
      </c>
      <c r="AH3048" s="378">
        <v>14</v>
      </c>
      <c r="AI3048" s="381">
        <v>12</v>
      </c>
      <c r="AJ3048" s="386">
        <v>10</v>
      </c>
      <c r="AK3048" s="391"/>
      <c r="AL3048" s="386"/>
      <c r="AM3048" s="363">
        <f t="shared" si="1727"/>
        <v>1</v>
      </c>
      <c r="AN3048" s="578">
        <v>268.60000000000002</v>
      </c>
      <c r="AO3048" s="78">
        <f t="shared" si="1715"/>
        <v>402.90000000000003</v>
      </c>
      <c r="AP3048" s="78">
        <f t="shared" si="1710"/>
        <v>453.93400000000003</v>
      </c>
      <c r="AQ3048" s="78">
        <f t="shared" si="1711"/>
        <v>488.85200000000003</v>
      </c>
      <c r="AR3048" s="78">
        <f t="shared" si="1712"/>
        <v>590.92000000000007</v>
      </c>
      <c r="AS3048" s="78">
        <f t="shared" si="1713"/>
        <v>0</v>
      </c>
      <c r="AT3048" s="78">
        <f t="shared" si="1714"/>
        <v>0</v>
      </c>
      <c r="AU3048" s="363" t="s">
        <v>717</v>
      </c>
      <c r="AV3048" s="393"/>
      <c r="AW3048" s="395"/>
      <c r="AX3048" s="395">
        <v>1.5</v>
      </c>
      <c r="AY3048" s="395">
        <v>1.69</v>
      </c>
      <c r="AZ3048" s="395">
        <v>1.82</v>
      </c>
      <c r="BA3048" s="395">
        <v>2.2000000000000002</v>
      </c>
      <c r="BB3048" s="395">
        <v>0</v>
      </c>
      <c r="BC3048" s="395">
        <v>0</v>
      </c>
      <c r="BD3048" s="115"/>
      <c r="BE3048" s="115"/>
      <c r="BF3048" s="115">
        <v>4</v>
      </c>
      <c r="BG3048" s="115">
        <v>18</v>
      </c>
      <c r="BH3048" s="423">
        <f t="shared" si="1691"/>
        <v>30.34</v>
      </c>
      <c r="BI3048" s="417">
        <f t="shared" si="1692"/>
        <v>121.36</v>
      </c>
      <c r="BJ3048" s="115"/>
      <c r="BK3048" s="115"/>
      <c r="BQ3048" s="74" t="str">
        <f t="shared" si="1693"/>
        <v>24118.45-(16)</v>
      </c>
      <c r="BR3048" s="120" t="str">
        <f t="shared" si="1694"/>
        <v>Flanged 45 deg Dbl Branch</v>
      </c>
      <c r="BS3048" s="120">
        <f t="shared" si="1695"/>
        <v>402.90000000000003</v>
      </c>
      <c r="BU3048" s="74" t="str">
        <f t="shared" si="1696"/>
        <v>24118.45-(14)</v>
      </c>
      <c r="BV3048" s="120" t="str">
        <f t="shared" si="1697"/>
        <v>Flanged 45 deg Dbl Branch</v>
      </c>
      <c r="BW3048" s="120">
        <f t="shared" si="1698"/>
        <v>453.93400000000003</v>
      </c>
      <c r="BY3048" s="74" t="str">
        <f t="shared" si="1699"/>
        <v>24118.45-(12)</v>
      </c>
      <c r="BZ3048" s="120" t="str">
        <f t="shared" si="1700"/>
        <v>Flanged 45 deg Dbl Branch</v>
      </c>
      <c r="CA3048" s="120">
        <f t="shared" si="1701"/>
        <v>488.85200000000003</v>
      </c>
      <c r="CC3048" s="115" t="str">
        <f t="shared" si="1702"/>
        <v>24118.45-(10)</v>
      </c>
      <c r="CD3048" s="120" t="str">
        <f t="shared" si="1703"/>
        <v>Flanged 45 deg Dbl Branch</v>
      </c>
      <c r="CE3048" s="417">
        <f t="shared" si="1704"/>
        <v>590.92000000000007</v>
      </c>
      <c r="CF3048" s="115"/>
      <c r="CG3048" s="115" t="str">
        <f t="shared" si="1705"/>
        <v xml:space="preserve"> </v>
      </c>
      <c r="CH3048" s="120" t="str">
        <f t="shared" si="1706"/>
        <v xml:space="preserve"> </v>
      </c>
      <c r="CI3048" s="417" t="str">
        <f t="shared" si="1707"/>
        <v xml:space="preserve"> </v>
      </c>
      <c r="CJ3048" s="115"/>
      <c r="CK3048" s="115" t="str">
        <f t="shared" si="1708"/>
        <v xml:space="preserve"> </v>
      </c>
      <c r="CL3048" s="120" t="str">
        <f t="shared" si="1709"/>
        <v xml:space="preserve"> </v>
      </c>
      <c r="CM3048" s="417" t="str">
        <f t="shared" si="1716"/>
        <v xml:space="preserve"> </v>
      </c>
      <c r="IS3048" s="111">
        <v>218.6</v>
      </c>
    </row>
    <row r="3049" spans="2:253" s="74" customFormat="1" ht="17.100000000000001" hidden="1" customHeight="1" x14ac:dyDescent="0.25">
      <c r="B3049" s="504">
        <f>IF('Flanged Parts'!$AS$4=2,'Flanged Parts'!J22,0)</f>
        <v>0</v>
      </c>
      <c r="C3049" s="508">
        <v>24119.45</v>
      </c>
      <c r="D3049" s="526">
        <f t="shared" si="1687"/>
        <v>24119.45</v>
      </c>
      <c r="E3049" s="504" t="s">
        <v>876</v>
      </c>
      <c r="F3049" s="508" t="str">
        <f t="shared" si="1670"/>
        <v xml:space="preserve"> </v>
      </c>
      <c r="G3049" s="509" t="s">
        <v>468</v>
      </c>
      <c r="H3049" s="504" t="str">
        <f>IF('Flanged Parts'!$BB$6=1,"CS",IF('Flanged Parts'!$BB$6=2,"Glv",0))</f>
        <v>Glv</v>
      </c>
      <c r="I3049" s="1035" t="s">
        <v>59</v>
      </c>
      <c r="J3049" s="1036"/>
      <c r="K3049" s="516" t="s">
        <v>881</v>
      </c>
      <c r="L3049" s="535">
        <v>18</v>
      </c>
      <c r="M3049" s="532" t="s">
        <v>1700</v>
      </c>
      <c r="N3049" s="514">
        <f t="shared" ref="N3049:N3112" si="1728">AN3049+BI3049</f>
        <v>416.34</v>
      </c>
      <c r="O3049" s="514">
        <f t="shared" si="1689"/>
        <v>0</v>
      </c>
      <c r="P3049" s="680">
        <f>'KB Duct Parts'!$AE$3</f>
        <v>0</v>
      </c>
      <c r="Q3049" s="681">
        <f t="shared" si="1723"/>
        <v>0</v>
      </c>
      <c r="R3049" s="682">
        <f t="shared" si="1724"/>
        <v>0</v>
      </c>
      <c r="S3049" s="716">
        <f t="shared" ref="S3049:S3112" si="1729">IF($Y$3904&gt;0.2,0.2,$Y$3904)</f>
        <v>0.2</v>
      </c>
      <c r="T3049" s="679">
        <f t="shared" si="1725"/>
        <v>0</v>
      </c>
      <c r="U3049" s="679">
        <f t="shared" si="1726"/>
        <v>0</v>
      </c>
      <c r="Y3049" s="120"/>
      <c r="AD3049" s="81"/>
      <c r="AF3049" s="370">
        <v>18</v>
      </c>
      <c r="AG3049" s="374">
        <v>16</v>
      </c>
      <c r="AH3049" s="378">
        <v>14</v>
      </c>
      <c r="AI3049" s="381">
        <v>12</v>
      </c>
      <c r="AJ3049" s="386">
        <v>10</v>
      </c>
      <c r="AK3049" s="391"/>
      <c r="AL3049" s="386"/>
      <c r="AM3049" s="363">
        <f t="shared" si="1727"/>
        <v>1</v>
      </c>
      <c r="AN3049" s="578">
        <v>293.7</v>
      </c>
      <c r="AO3049" s="78">
        <f t="shared" si="1715"/>
        <v>440.54999999999995</v>
      </c>
      <c r="AP3049" s="78">
        <f t="shared" si="1710"/>
        <v>496.35299999999995</v>
      </c>
      <c r="AQ3049" s="78">
        <f t="shared" si="1711"/>
        <v>534.53399999999999</v>
      </c>
      <c r="AR3049" s="78">
        <f t="shared" si="1712"/>
        <v>646.14</v>
      </c>
      <c r="AS3049" s="78">
        <f t="shared" si="1713"/>
        <v>0</v>
      </c>
      <c r="AT3049" s="78">
        <f t="shared" si="1714"/>
        <v>0</v>
      </c>
      <c r="AU3049" s="363" t="s">
        <v>717</v>
      </c>
      <c r="AV3049" s="393"/>
      <c r="AW3049" s="395"/>
      <c r="AX3049" s="395">
        <v>1.5</v>
      </c>
      <c r="AY3049" s="395">
        <v>1.69</v>
      </c>
      <c r="AZ3049" s="395">
        <v>1.82</v>
      </c>
      <c r="BA3049" s="395">
        <v>2.2000000000000002</v>
      </c>
      <c r="BB3049" s="395">
        <v>0</v>
      </c>
      <c r="BC3049" s="395">
        <v>0</v>
      </c>
      <c r="BD3049" s="115"/>
      <c r="BE3049" s="115"/>
      <c r="BF3049" s="115">
        <v>4</v>
      </c>
      <c r="BG3049" s="115">
        <v>19</v>
      </c>
      <c r="BH3049" s="423">
        <f t="shared" si="1691"/>
        <v>30.66</v>
      </c>
      <c r="BI3049" s="417">
        <f t="shared" si="1692"/>
        <v>122.64</v>
      </c>
      <c r="BJ3049" s="115"/>
      <c r="BK3049" s="115"/>
      <c r="BQ3049" s="74" t="str">
        <f t="shared" si="1693"/>
        <v>24119.45-(16)</v>
      </c>
      <c r="BR3049" s="120" t="str">
        <f t="shared" si="1694"/>
        <v>Flanged 45 deg Dbl Branch</v>
      </c>
      <c r="BS3049" s="120">
        <f t="shared" si="1695"/>
        <v>440.54999999999995</v>
      </c>
      <c r="BU3049" s="74" t="str">
        <f t="shared" si="1696"/>
        <v>24119.45-(14)</v>
      </c>
      <c r="BV3049" s="120" t="str">
        <f t="shared" si="1697"/>
        <v>Flanged 45 deg Dbl Branch</v>
      </c>
      <c r="BW3049" s="120">
        <f t="shared" si="1698"/>
        <v>496.35299999999995</v>
      </c>
      <c r="BY3049" s="74" t="str">
        <f t="shared" si="1699"/>
        <v>24119.45-(12)</v>
      </c>
      <c r="BZ3049" s="120" t="str">
        <f t="shared" si="1700"/>
        <v>Flanged 45 deg Dbl Branch</v>
      </c>
      <c r="CA3049" s="120">
        <f t="shared" si="1701"/>
        <v>534.53399999999999</v>
      </c>
      <c r="CC3049" s="115" t="str">
        <f t="shared" si="1702"/>
        <v>24119.45-(10)</v>
      </c>
      <c r="CD3049" s="120" t="str">
        <f t="shared" si="1703"/>
        <v>Flanged 45 deg Dbl Branch</v>
      </c>
      <c r="CE3049" s="417">
        <f t="shared" si="1704"/>
        <v>646.14</v>
      </c>
      <c r="CF3049" s="115"/>
      <c r="CG3049" s="115" t="str">
        <f t="shared" si="1705"/>
        <v xml:space="preserve"> </v>
      </c>
      <c r="CH3049" s="120" t="str">
        <f t="shared" si="1706"/>
        <v xml:space="preserve"> </v>
      </c>
      <c r="CI3049" s="417" t="str">
        <f t="shared" si="1707"/>
        <v xml:space="preserve"> </v>
      </c>
      <c r="CJ3049" s="115"/>
      <c r="CK3049" s="115" t="str">
        <f t="shared" si="1708"/>
        <v xml:space="preserve"> </v>
      </c>
      <c r="CL3049" s="120" t="str">
        <f t="shared" si="1709"/>
        <v xml:space="preserve"> </v>
      </c>
      <c r="CM3049" s="417" t="str">
        <f t="shared" si="1716"/>
        <v xml:space="preserve"> </v>
      </c>
      <c r="IS3049" s="111">
        <v>235.5</v>
      </c>
    </row>
    <row r="3050" spans="2:253" s="74" customFormat="1" ht="17.100000000000001" hidden="1" customHeight="1" x14ac:dyDescent="0.25">
      <c r="B3050" s="504">
        <f>IF('Flanged Parts'!$AS$4=2,'Flanged Parts'!J23,0)</f>
        <v>0</v>
      </c>
      <c r="C3050" s="508">
        <v>24120.45</v>
      </c>
      <c r="D3050" s="526">
        <f t="shared" si="1687"/>
        <v>24120.45</v>
      </c>
      <c r="E3050" s="504" t="s">
        <v>877</v>
      </c>
      <c r="F3050" s="508" t="str">
        <f t="shared" si="1670"/>
        <v xml:space="preserve"> </v>
      </c>
      <c r="G3050" s="509" t="s">
        <v>468</v>
      </c>
      <c r="H3050" s="504" t="str">
        <f>IF('Flanged Parts'!$BB$6=1,"CS",IF('Flanged Parts'!$BB$6=2,"Glv",0))</f>
        <v>Glv</v>
      </c>
      <c r="I3050" s="1035" t="s">
        <v>59</v>
      </c>
      <c r="J3050" s="1036"/>
      <c r="K3050" s="516" t="s">
        <v>881</v>
      </c>
      <c r="L3050" s="535">
        <v>18</v>
      </c>
      <c r="M3050" s="532" t="s">
        <v>1700</v>
      </c>
      <c r="N3050" s="514">
        <f t="shared" si="1728"/>
        <v>453.22</v>
      </c>
      <c r="O3050" s="514">
        <f t="shared" si="1689"/>
        <v>0</v>
      </c>
      <c r="P3050" s="680">
        <f>'KB Duct Parts'!$AE$3</f>
        <v>0</v>
      </c>
      <c r="Q3050" s="681">
        <f t="shared" si="1723"/>
        <v>0</v>
      </c>
      <c r="R3050" s="682">
        <f t="shared" si="1724"/>
        <v>0</v>
      </c>
      <c r="S3050" s="716">
        <f t="shared" si="1729"/>
        <v>0.2</v>
      </c>
      <c r="T3050" s="679">
        <f t="shared" si="1725"/>
        <v>0</v>
      </c>
      <c r="U3050" s="679">
        <f t="shared" si="1726"/>
        <v>0</v>
      </c>
      <c r="Y3050" s="120"/>
      <c r="AD3050" s="81"/>
      <c r="AF3050" s="370">
        <v>18</v>
      </c>
      <c r="AG3050" s="374">
        <v>16</v>
      </c>
      <c r="AH3050" s="378">
        <v>14</v>
      </c>
      <c r="AI3050" s="381">
        <v>12</v>
      </c>
      <c r="AJ3050" s="386">
        <v>10</v>
      </c>
      <c r="AK3050" s="391"/>
      <c r="AL3050" s="386"/>
      <c r="AM3050" s="363">
        <f t="shared" si="1727"/>
        <v>1</v>
      </c>
      <c r="AN3050" s="578">
        <v>319.10000000000002</v>
      </c>
      <c r="AO3050" s="78">
        <f t="shared" si="1715"/>
        <v>478.65000000000003</v>
      </c>
      <c r="AP3050" s="78">
        <f t="shared" si="1710"/>
        <v>539.279</v>
      </c>
      <c r="AQ3050" s="78">
        <f t="shared" si="1711"/>
        <v>580.76200000000006</v>
      </c>
      <c r="AR3050" s="78">
        <f t="shared" si="1712"/>
        <v>702.0200000000001</v>
      </c>
      <c r="AS3050" s="78">
        <f t="shared" si="1713"/>
        <v>0</v>
      </c>
      <c r="AT3050" s="78">
        <f t="shared" si="1714"/>
        <v>0</v>
      </c>
      <c r="AU3050" s="363" t="s">
        <v>717</v>
      </c>
      <c r="AV3050" s="393"/>
      <c r="AW3050" s="395"/>
      <c r="AX3050" s="395">
        <v>1.5</v>
      </c>
      <c r="AY3050" s="395">
        <v>1.69</v>
      </c>
      <c r="AZ3050" s="395">
        <v>1.82</v>
      </c>
      <c r="BA3050" s="395">
        <v>2.2000000000000002</v>
      </c>
      <c r="BB3050" s="395">
        <v>0</v>
      </c>
      <c r="BC3050" s="395">
        <v>0</v>
      </c>
      <c r="BD3050" s="115"/>
      <c r="BE3050" s="115"/>
      <c r="BF3050" s="115">
        <v>4</v>
      </c>
      <c r="BG3050" s="115">
        <v>20</v>
      </c>
      <c r="BH3050" s="423">
        <f t="shared" si="1691"/>
        <v>33.53</v>
      </c>
      <c r="BI3050" s="417">
        <f t="shared" si="1692"/>
        <v>134.12</v>
      </c>
      <c r="BJ3050" s="115"/>
      <c r="BK3050" s="115"/>
      <c r="BQ3050" s="74" t="str">
        <f t="shared" ref="BQ3050:BQ3113" si="1730">IF(AO3050&gt;0,D3050&amp;"-("&amp; AG3050&amp;")"," ")</f>
        <v>24120.45-(16)</v>
      </c>
      <c r="BR3050" s="120" t="str">
        <f t="shared" ref="BR3050:BR3113" si="1731">IF(AO3050&gt;0,$G3050," ")</f>
        <v>Flanged 45 deg Dbl Branch</v>
      </c>
      <c r="BS3050" s="120">
        <f t="shared" ref="BS3050:BS3113" si="1732">IF(AO3050&gt;0,AO3050," ")</f>
        <v>478.65000000000003</v>
      </c>
      <c r="BU3050" s="74" t="str">
        <f t="shared" ref="BU3050:BU3113" si="1733">IF(AP3050&gt;0,D3050&amp;"-("&amp;AH3050&amp;")"," ")</f>
        <v>24120.45-(14)</v>
      </c>
      <c r="BV3050" s="120" t="str">
        <f t="shared" ref="BV3050:BV3113" si="1734">IF(AP3050&gt;0,$G3050," ")</f>
        <v>Flanged 45 deg Dbl Branch</v>
      </c>
      <c r="BW3050" s="120">
        <f t="shared" ref="BW3050:BW3113" si="1735">IF(AP3050&gt;0,AP3050,"  ")</f>
        <v>539.279</v>
      </c>
      <c r="BY3050" s="74" t="str">
        <f t="shared" ref="BY3050:BY3113" si="1736">IF(AQ3050&gt;0,D3050&amp;"-("&amp;AI3050&amp;")"," ")</f>
        <v>24120.45-(12)</v>
      </c>
      <c r="BZ3050" s="120" t="str">
        <f t="shared" ref="BZ3050:BZ3113" si="1737">IF(AQ3050&gt;0,$G3050," ")</f>
        <v>Flanged 45 deg Dbl Branch</v>
      </c>
      <c r="CA3050" s="120">
        <f t="shared" ref="CA3050:CA3113" si="1738">IF(AQ3050&gt;0,AQ3050," ")</f>
        <v>580.76200000000006</v>
      </c>
      <c r="CC3050" s="115" t="str">
        <f t="shared" ref="CC3050:CC3113" si="1739">IF(AR3050&gt;0,D3050&amp;"-("&amp;AJ3050&amp;")"," ")</f>
        <v>24120.45-(10)</v>
      </c>
      <c r="CD3050" s="120" t="str">
        <f t="shared" ref="CD3050:CD3113" si="1740">IF(AR3050&gt;0,$G3050," ")</f>
        <v>Flanged 45 deg Dbl Branch</v>
      </c>
      <c r="CE3050" s="417">
        <f t="shared" ref="CE3050:CE3113" si="1741">IF(AR3050&gt;0,AR3050," ")</f>
        <v>702.0200000000001</v>
      </c>
      <c r="CF3050" s="115"/>
      <c r="CG3050" s="115" t="str">
        <f t="shared" ref="CG3050:CG3113" si="1742">IF(AS3050&gt;0,D3050&amp;"-("&amp;AK3050&amp;")"," ")</f>
        <v xml:space="preserve"> </v>
      </c>
      <c r="CH3050" s="120" t="str">
        <f t="shared" ref="CH3050:CH3113" si="1743">IF(AS3050&gt;0,$G3050," ")</f>
        <v xml:space="preserve"> </v>
      </c>
      <c r="CI3050" s="417" t="str">
        <f t="shared" ref="CI3050:CI3113" si="1744">IF(AS3050&gt;0,AS3050," ")</f>
        <v xml:space="preserve"> </v>
      </c>
      <c r="CJ3050" s="115"/>
      <c r="CK3050" s="115" t="str">
        <f t="shared" ref="CK3050:CK3113" si="1745">IF(AT3050&gt;0,D3050&amp;"-"&amp;AL3050," ")</f>
        <v xml:space="preserve"> </v>
      </c>
      <c r="CL3050" s="120" t="str">
        <f t="shared" ref="CL3050:CL3113" si="1746">IF(AT3050&gt;0,$G3050," ")</f>
        <v xml:space="preserve"> </v>
      </c>
      <c r="CM3050" s="417" t="str">
        <f t="shared" si="1716"/>
        <v xml:space="preserve"> </v>
      </c>
      <c r="IS3050" s="111">
        <v>253</v>
      </c>
    </row>
    <row r="3051" spans="2:253" s="74" customFormat="1" ht="17.100000000000001" hidden="1" customHeight="1" x14ac:dyDescent="0.25">
      <c r="B3051" s="504">
        <f>IF('Flanged Parts'!$AS$4=2,'Flanged Parts'!J24,0)</f>
        <v>0</v>
      </c>
      <c r="C3051" s="508">
        <v>24121.45</v>
      </c>
      <c r="D3051" s="526">
        <f t="shared" si="1687"/>
        <v>24121.45</v>
      </c>
      <c r="E3051" s="504" t="s">
        <v>878</v>
      </c>
      <c r="F3051" s="508" t="str">
        <f t="shared" ref="F3051:F3134" si="1747">IF(AM3051&gt;1,"Non-Std"," ")</f>
        <v xml:space="preserve"> </v>
      </c>
      <c r="G3051" s="509" t="s">
        <v>468</v>
      </c>
      <c r="H3051" s="504" t="str">
        <f>IF('Flanged Parts'!$BB$6=1,"CS",IF('Flanged Parts'!$BB$6=2,"Glv",0))</f>
        <v>Glv</v>
      </c>
      <c r="I3051" s="1035" t="s">
        <v>59</v>
      </c>
      <c r="J3051" s="1036"/>
      <c r="K3051" s="516" t="s">
        <v>881</v>
      </c>
      <c r="L3051" s="535">
        <v>18</v>
      </c>
      <c r="M3051" s="532" t="s">
        <v>1700</v>
      </c>
      <c r="N3051" s="514">
        <f t="shared" si="1728"/>
        <v>521.44000000000005</v>
      </c>
      <c r="O3051" s="514">
        <f t="shared" si="1689"/>
        <v>0</v>
      </c>
      <c r="P3051" s="680">
        <f>'KB Duct Parts'!$AE$3</f>
        <v>0</v>
      </c>
      <c r="Q3051" s="681">
        <f t="shared" si="1723"/>
        <v>0</v>
      </c>
      <c r="R3051" s="682">
        <f t="shared" si="1724"/>
        <v>0</v>
      </c>
      <c r="S3051" s="716">
        <f t="shared" si="1729"/>
        <v>0.2</v>
      </c>
      <c r="T3051" s="679">
        <f t="shared" si="1725"/>
        <v>0</v>
      </c>
      <c r="U3051" s="679">
        <f t="shared" si="1726"/>
        <v>0</v>
      </c>
      <c r="Y3051" s="120"/>
      <c r="AD3051" s="81"/>
      <c r="AF3051" s="370">
        <v>18</v>
      </c>
      <c r="AG3051" s="374">
        <v>16</v>
      </c>
      <c r="AH3051" s="378">
        <v>14</v>
      </c>
      <c r="AI3051" s="381">
        <v>12</v>
      </c>
      <c r="AJ3051" s="386">
        <v>10</v>
      </c>
      <c r="AK3051" s="391"/>
      <c r="AL3051" s="386"/>
      <c r="AM3051" s="363">
        <f t="shared" si="1727"/>
        <v>1</v>
      </c>
      <c r="AN3051" s="578">
        <v>366.8</v>
      </c>
      <c r="AO3051" s="78">
        <f t="shared" si="1715"/>
        <v>550.20000000000005</v>
      </c>
      <c r="AP3051" s="78">
        <f t="shared" si="1710"/>
        <v>619.89200000000005</v>
      </c>
      <c r="AQ3051" s="78">
        <f t="shared" si="1711"/>
        <v>667.57600000000002</v>
      </c>
      <c r="AR3051" s="78">
        <f t="shared" si="1712"/>
        <v>806.96</v>
      </c>
      <c r="AS3051" s="78">
        <f t="shared" si="1713"/>
        <v>0</v>
      </c>
      <c r="AT3051" s="78">
        <f t="shared" si="1714"/>
        <v>0</v>
      </c>
      <c r="AU3051" s="363" t="s">
        <v>717</v>
      </c>
      <c r="AV3051" s="393"/>
      <c r="AW3051" s="395"/>
      <c r="AX3051" s="395">
        <v>1.5</v>
      </c>
      <c r="AY3051" s="395">
        <v>1.69</v>
      </c>
      <c r="AZ3051" s="395">
        <v>1.82</v>
      </c>
      <c r="BA3051" s="395">
        <v>2.2000000000000002</v>
      </c>
      <c r="BB3051" s="395">
        <v>0</v>
      </c>
      <c r="BC3051" s="395">
        <v>0</v>
      </c>
      <c r="BD3051" s="115"/>
      <c r="BE3051" s="115"/>
      <c r="BF3051" s="115">
        <v>4</v>
      </c>
      <c r="BG3051" s="115">
        <v>22</v>
      </c>
      <c r="BH3051" s="423">
        <f t="shared" si="1691"/>
        <v>38.659999999999997</v>
      </c>
      <c r="BI3051" s="417">
        <f t="shared" si="1692"/>
        <v>154.63999999999999</v>
      </c>
      <c r="BJ3051" s="115"/>
      <c r="BK3051" s="115"/>
      <c r="BQ3051" s="74" t="str">
        <f t="shared" si="1730"/>
        <v>24121.45-(16)</v>
      </c>
      <c r="BR3051" s="120" t="str">
        <f t="shared" si="1731"/>
        <v>Flanged 45 deg Dbl Branch</v>
      </c>
      <c r="BS3051" s="120">
        <f t="shared" si="1732"/>
        <v>550.20000000000005</v>
      </c>
      <c r="BU3051" s="74" t="str">
        <f t="shared" si="1733"/>
        <v>24121.45-(14)</v>
      </c>
      <c r="BV3051" s="120" t="str">
        <f t="shared" si="1734"/>
        <v>Flanged 45 deg Dbl Branch</v>
      </c>
      <c r="BW3051" s="120">
        <f t="shared" si="1735"/>
        <v>619.89200000000005</v>
      </c>
      <c r="BY3051" s="74" t="str">
        <f t="shared" si="1736"/>
        <v>24121.45-(12)</v>
      </c>
      <c r="BZ3051" s="120" t="str">
        <f t="shared" si="1737"/>
        <v>Flanged 45 deg Dbl Branch</v>
      </c>
      <c r="CA3051" s="120">
        <f t="shared" si="1738"/>
        <v>667.57600000000002</v>
      </c>
      <c r="CC3051" s="115" t="str">
        <f t="shared" si="1739"/>
        <v>24121.45-(10)</v>
      </c>
      <c r="CD3051" s="120" t="str">
        <f t="shared" si="1740"/>
        <v>Flanged 45 deg Dbl Branch</v>
      </c>
      <c r="CE3051" s="417">
        <f t="shared" si="1741"/>
        <v>806.96</v>
      </c>
      <c r="CF3051" s="115"/>
      <c r="CG3051" s="115" t="str">
        <f t="shared" si="1742"/>
        <v xml:space="preserve"> </v>
      </c>
      <c r="CH3051" s="120" t="str">
        <f t="shared" si="1743"/>
        <v xml:space="preserve"> </v>
      </c>
      <c r="CI3051" s="417" t="str">
        <f t="shared" si="1744"/>
        <v xml:space="preserve"> </v>
      </c>
      <c r="CJ3051" s="115"/>
      <c r="CK3051" s="115" t="str">
        <f t="shared" si="1745"/>
        <v xml:space="preserve"> </v>
      </c>
      <c r="CL3051" s="120" t="str">
        <f t="shared" si="1746"/>
        <v xml:space="preserve"> </v>
      </c>
      <c r="CM3051" s="417" t="str">
        <f t="shared" si="1716"/>
        <v xml:space="preserve"> </v>
      </c>
      <c r="IS3051" s="111">
        <v>284.89999999999998</v>
      </c>
    </row>
    <row r="3052" spans="2:253" s="74" customFormat="1" ht="17.100000000000001" hidden="1" customHeight="1" x14ac:dyDescent="0.25">
      <c r="B3052" s="504">
        <f>IF('Flanged Parts'!$AS$4=2,'Flanged Parts'!J25,0)</f>
        <v>0</v>
      </c>
      <c r="C3052" s="508">
        <v>24124.45</v>
      </c>
      <c r="D3052" s="526">
        <f t="shared" si="1687"/>
        <v>24124.45</v>
      </c>
      <c r="E3052" s="504" t="s">
        <v>1338</v>
      </c>
      <c r="F3052" s="508" t="str">
        <f t="shared" si="1747"/>
        <v xml:space="preserve"> </v>
      </c>
      <c r="G3052" s="509" t="s">
        <v>468</v>
      </c>
      <c r="H3052" s="504" t="str">
        <f>IF('Flanged Parts'!$BB$6=1,"CS",IF('Flanged Parts'!$BB$6=2,"Glv",0))</f>
        <v>Glv</v>
      </c>
      <c r="I3052" s="1035" t="s">
        <v>59</v>
      </c>
      <c r="J3052" s="1036"/>
      <c r="K3052" s="516" t="s">
        <v>881</v>
      </c>
      <c r="L3052" s="535">
        <v>18</v>
      </c>
      <c r="M3052" s="532" t="s">
        <v>1700</v>
      </c>
      <c r="N3052" s="514">
        <f t="shared" si="1728"/>
        <v>564.05999999999995</v>
      </c>
      <c r="O3052" s="514">
        <f t="shared" si="1689"/>
        <v>0</v>
      </c>
      <c r="P3052" s="680">
        <f>'KB Duct Parts'!$AE$3</f>
        <v>0</v>
      </c>
      <c r="Q3052" s="681">
        <f t="shared" si="1723"/>
        <v>0</v>
      </c>
      <c r="R3052" s="682">
        <f t="shared" si="1724"/>
        <v>0</v>
      </c>
      <c r="S3052" s="716">
        <f t="shared" si="1729"/>
        <v>0.2</v>
      </c>
      <c r="T3052" s="679">
        <f t="shared" si="1725"/>
        <v>0</v>
      </c>
      <c r="U3052" s="679">
        <f t="shared" si="1726"/>
        <v>0</v>
      </c>
      <c r="Y3052" s="120"/>
      <c r="AD3052" s="81"/>
      <c r="AF3052" s="370">
        <v>18</v>
      </c>
      <c r="AG3052" s="374">
        <v>16</v>
      </c>
      <c r="AH3052" s="378">
        <v>14</v>
      </c>
      <c r="AI3052" s="381">
        <v>12</v>
      </c>
      <c r="AJ3052" s="386">
        <v>10</v>
      </c>
      <c r="AK3052" s="391"/>
      <c r="AL3052" s="386"/>
      <c r="AM3052" s="363">
        <f t="shared" si="1727"/>
        <v>1</v>
      </c>
      <c r="AN3052" s="578">
        <v>400.9</v>
      </c>
      <c r="AO3052" s="78">
        <f t="shared" si="1715"/>
        <v>601.34999999999991</v>
      </c>
      <c r="AP3052" s="78">
        <f t="shared" si="1710"/>
        <v>677.52099999999996</v>
      </c>
      <c r="AQ3052" s="78">
        <f t="shared" si="1711"/>
        <v>729.63800000000003</v>
      </c>
      <c r="AR3052" s="78">
        <f t="shared" si="1712"/>
        <v>881.98</v>
      </c>
      <c r="AS3052" s="78">
        <f t="shared" si="1713"/>
        <v>0</v>
      </c>
      <c r="AT3052" s="78">
        <f t="shared" si="1714"/>
        <v>0</v>
      </c>
      <c r="AU3052" s="363" t="s">
        <v>717</v>
      </c>
      <c r="AV3052" s="393"/>
      <c r="AW3052" s="395"/>
      <c r="AX3052" s="395">
        <v>1.5</v>
      </c>
      <c r="AY3052" s="395">
        <v>1.69</v>
      </c>
      <c r="AZ3052" s="395">
        <v>1.82</v>
      </c>
      <c r="BA3052" s="395">
        <v>2.2000000000000002</v>
      </c>
      <c r="BB3052" s="395">
        <v>0</v>
      </c>
      <c r="BC3052" s="395">
        <v>0</v>
      </c>
      <c r="BD3052" s="115"/>
      <c r="BE3052" s="115"/>
      <c r="BF3052" s="115">
        <v>4</v>
      </c>
      <c r="BG3052" s="115">
        <v>24</v>
      </c>
      <c r="BH3052" s="423">
        <f t="shared" si="1691"/>
        <v>40.79</v>
      </c>
      <c r="BI3052" s="417">
        <f t="shared" si="1692"/>
        <v>163.16</v>
      </c>
      <c r="BJ3052" s="115"/>
      <c r="BK3052" s="115"/>
      <c r="BQ3052" s="74" t="str">
        <f t="shared" si="1730"/>
        <v>24124.45-(16)</v>
      </c>
      <c r="BR3052" s="120" t="str">
        <f t="shared" si="1731"/>
        <v>Flanged 45 deg Dbl Branch</v>
      </c>
      <c r="BS3052" s="120">
        <f t="shared" si="1732"/>
        <v>601.34999999999991</v>
      </c>
      <c r="BU3052" s="74" t="str">
        <f t="shared" si="1733"/>
        <v>24124.45-(14)</v>
      </c>
      <c r="BV3052" s="120" t="str">
        <f t="shared" si="1734"/>
        <v>Flanged 45 deg Dbl Branch</v>
      </c>
      <c r="BW3052" s="120">
        <f t="shared" si="1735"/>
        <v>677.52099999999996</v>
      </c>
      <c r="BY3052" s="74" t="str">
        <f t="shared" si="1736"/>
        <v>24124.45-(12)</v>
      </c>
      <c r="BZ3052" s="120" t="str">
        <f t="shared" si="1737"/>
        <v>Flanged 45 deg Dbl Branch</v>
      </c>
      <c r="CA3052" s="120">
        <f t="shared" si="1738"/>
        <v>729.63800000000003</v>
      </c>
      <c r="CC3052" s="115" t="str">
        <f t="shared" si="1739"/>
        <v>24124.45-(10)</v>
      </c>
      <c r="CD3052" s="120" t="str">
        <f t="shared" si="1740"/>
        <v>Flanged 45 deg Dbl Branch</v>
      </c>
      <c r="CE3052" s="417">
        <f t="shared" si="1741"/>
        <v>881.98</v>
      </c>
      <c r="CF3052" s="115"/>
      <c r="CG3052" s="115" t="str">
        <f t="shared" si="1742"/>
        <v xml:space="preserve"> </v>
      </c>
      <c r="CH3052" s="120" t="str">
        <f t="shared" si="1743"/>
        <v xml:space="preserve"> </v>
      </c>
      <c r="CI3052" s="417" t="str">
        <f t="shared" si="1744"/>
        <v xml:space="preserve"> </v>
      </c>
      <c r="CJ3052" s="115"/>
      <c r="CK3052" s="115" t="str">
        <f t="shared" si="1745"/>
        <v xml:space="preserve"> </v>
      </c>
      <c r="CL3052" s="120" t="str">
        <f t="shared" si="1746"/>
        <v xml:space="preserve"> </v>
      </c>
      <c r="CM3052" s="417" t="str">
        <f t="shared" si="1716"/>
        <v xml:space="preserve"> </v>
      </c>
      <c r="IS3052" s="111">
        <v>306.89999999999998</v>
      </c>
    </row>
    <row r="3053" spans="2:253" s="74" customFormat="1" ht="17.100000000000001" hidden="1" customHeight="1" x14ac:dyDescent="0.25">
      <c r="B3053" s="504">
        <f>IF('Flanged Parts'!$AS$4=2,'Flanged Parts'!J26,0)</f>
        <v>0</v>
      </c>
      <c r="C3053" s="508">
        <v>24126.45</v>
      </c>
      <c r="D3053" s="526">
        <f t="shared" si="1687"/>
        <v>24126.45</v>
      </c>
      <c r="E3053" s="504" t="s">
        <v>1339</v>
      </c>
      <c r="F3053" s="508" t="str">
        <f t="shared" si="1747"/>
        <v xml:space="preserve"> </v>
      </c>
      <c r="G3053" s="509" t="s">
        <v>468</v>
      </c>
      <c r="H3053" s="504" t="str">
        <f>IF('Flanged Parts'!$BB$6=1,"CS",IF('Flanged Parts'!$BB$6=2,"Glv",0))</f>
        <v>Glv</v>
      </c>
      <c r="I3053" s="1035" t="s">
        <v>59</v>
      </c>
      <c r="J3053" s="1036"/>
      <c r="K3053" s="516" t="s">
        <v>881</v>
      </c>
      <c r="L3053" s="535">
        <v>16</v>
      </c>
      <c r="M3053" s="532" t="s">
        <v>1700</v>
      </c>
      <c r="N3053" s="514">
        <f t="shared" si="1728"/>
        <v>649.04</v>
      </c>
      <c r="O3053" s="514">
        <f t="shared" si="1689"/>
        <v>0</v>
      </c>
      <c r="P3053" s="680">
        <f>'KB Duct Parts'!$AE$3</f>
        <v>0</v>
      </c>
      <c r="Q3053" s="681">
        <f t="shared" si="1723"/>
        <v>0</v>
      </c>
      <c r="R3053" s="682">
        <f t="shared" si="1724"/>
        <v>0</v>
      </c>
      <c r="S3053" s="716">
        <f t="shared" si="1729"/>
        <v>0.2</v>
      </c>
      <c r="T3053" s="679">
        <f t="shared" si="1725"/>
        <v>0</v>
      </c>
      <c r="U3053" s="679">
        <f t="shared" si="1726"/>
        <v>0</v>
      </c>
      <c r="Y3053" s="120"/>
      <c r="AD3053" s="81"/>
      <c r="AF3053" s="370">
        <v>16</v>
      </c>
      <c r="AG3053" s="374">
        <v>14</v>
      </c>
      <c r="AH3053" s="378">
        <v>12</v>
      </c>
      <c r="AI3053" s="381">
        <v>10</v>
      </c>
      <c r="AJ3053" s="386"/>
      <c r="AK3053" s="391"/>
      <c r="AL3053" s="386"/>
      <c r="AM3053" s="363">
        <f t="shared" si="1727"/>
        <v>1</v>
      </c>
      <c r="AN3053" s="578">
        <v>403.6</v>
      </c>
      <c r="AO3053" s="78">
        <f t="shared" si="1715"/>
        <v>475.31025056947612</v>
      </c>
      <c r="AP3053" s="78">
        <f t="shared" si="1710"/>
        <v>556.96799999999996</v>
      </c>
      <c r="AQ3053" s="78">
        <f t="shared" si="1711"/>
        <v>637.6880000000001</v>
      </c>
      <c r="AR3053" s="78">
        <f t="shared" si="1712"/>
        <v>0</v>
      </c>
      <c r="AS3053" s="78">
        <f t="shared" si="1713"/>
        <v>0</v>
      </c>
      <c r="AT3053" s="78">
        <f t="shared" si="1714"/>
        <v>0</v>
      </c>
      <c r="AU3053" s="363" t="s">
        <v>717</v>
      </c>
      <c r="AV3053" s="393"/>
      <c r="AW3053" s="395"/>
      <c r="AX3053" s="395">
        <v>1.1776765375854215</v>
      </c>
      <c r="AY3053" s="395">
        <v>1.38</v>
      </c>
      <c r="AZ3053" s="395">
        <v>1.58</v>
      </c>
      <c r="BA3053" s="395">
        <v>0</v>
      </c>
      <c r="BB3053" s="395">
        <v>0</v>
      </c>
      <c r="BC3053" s="395">
        <v>0</v>
      </c>
      <c r="BD3053" s="115"/>
      <c r="BE3053" s="115"/>
      <c r="BF3053" s="115">
        <v>4</v>
      </c>
      <c r="BG3053" s="115">
        <v>26</v>
      </c>
      <c r="BH3053" s="423">
        <f t="shared" si="1691"/>
        <v>61.36</v>
      </c>
      <c r="BI3053" s="417">
        <f t="shared" si="1692"/>
        <v>245.44</v>
      </c>
      <c r="BJ3053" s="115"/>
      <c r="BK3053" s="115"/>
      <c r="BQ3053" s="74" t="str">
        <f t="shared" si="1730"/>
        <v>24126.45-(14)</v>
      </c>
      <c r="BR3053" s="120" t="str">
        <f t="shared" si="1731"/>
        <v>Flanged 45 deg Dbl Branch</v>
      </c>
      <c r="BS3053" s="120">
        <f t="shared" si="1732"/>
        <v>475.31025056947612</v>
      </c>
      <c r="BU3053" s="74" t="str">
        <f t="shared" si="1733"/>
        <v>24126.45-(12)</v>
      </c>
      <c r="BV3053" s="120" t="str">
        <f t="shared" si="1734"/>
        <v>Flanged 45 deg Dbl Branch</v>
      </c>
      <c r="BW3053" s="120">
        <f t="shared" si="1735"/>
        <v>556.96799999999996</v>
      </c>
      <c r="BY3053" s="74" t="str">
        <f t="shared" si="1736"/>
        <v>24126.45-(10)</v>
      </c>
      <c r="BZ3053" s="120" t="str">
        <f t="shared" si="1737"/>
        <v>Flanged 45 deg Dbl Branch</v>
      </c>
      <c r="CA3053" s="120">
        <f t="shared" si="1738"/>
        <v>637.6880000000001</v>
      </c>
      <c r="CC3053" s="115" t="str">
        <f t="shared" si="1739"/>
        <v xml:space="preserve"> </v>
      </c>
      <c r="CD3053" s="120" t="str">
        <f t="shared" si="1740"/>
        <v xml:space="preserve"> </v>
      </c>
      <c r="CE3053" s="417" t="str">
        <f t="shared" si="1741"/>
        <v xml:space="preserve"> </v>
      </c>
      <c r="CF3053" s="115"/>
      <c r="CG3053" s="115" t="str">
        <f t="shared" si="1742"/>
        <v xml:space="preserve"> </v>
      </c>
      <c r="CH3053" s="120" t="str">
        <f t="shared" si="1743"/>
        <v xml:space="preserve"> </v>
      </c>
      <c r="CI3053" s="417" t="str">
        <f t="shared" si="1744"/>
        <v xml:space="preserve"> </v>
      </c>
      <c r="CJ3053" s="115"/>
      <c r="CK3053" s="115" t="str">
        <f t="shared" si="1745"/>
        <v xml:space="preserve"> </v>
      </c>
      <c r="CL3053" s="120" t="str">
        <f t="shared" si="1746"/>
        <v xml:space="preserve"> </v>
      </c>
      <c r="CM3053" s="417" t="str">
        <f t="shared" si="1716"/>
        <v xml:space="preserve"> </v>
      </c>
      <c r="IS3053" s="111">
        <v>332.5</v>
      </c>
    </row>
    <row r="3054" spans="2:253" s="74" customFormat="1" ht="17.100000000000001" hidden="1" customHeight="1" x14ac:dyDescent="0.25">
      <c r="B3054" s="504">
        <f>IF('Flanged Parts'!$AS$4=2,'Flanged Parts'!J27,0)</f>
        <v>0</v>
      </c>
      <c r="C3054" s="508">
        <v>24128.45</v>
      </c>
      <c r="D3054" s="526">
        <f t="shared" si="1687"/>
        <v>24128.45</v>
      </c>
      <c r="E3054" s="504" t="s">
        <v>1340</v>
      </c>
      <c r="F3054" s="508" t="str">
        <f t="shared" si="1747"/>
        <v xml:space="preserve"> </v>
      </c>
      <c r="G3054" s="509" t="s">
        <v>468</v>
      </c>
      <c r="H3054" s="504" t="str">
        <f>IF('Flanged Parts'!$BB$6=1,"CS",IF('Flanged Parts'!$BB$6=2,"Glv",0))</f>
        <v>Glv</v>
      </c>
      <c r="I3054" s="1035" t="s">
        <v>59</v>
      </c>
      <c r="J3054" s="1036"/>
      <c r="K3054" s="516" t="s">
        <v>881</v>
      </c>
      <c r="L3054" s="535">
        <v>16</v>
      </c>
      <c r="M3054" s="532" t="s">
        <v>1700</v>
      </c>
      <c r="N3054" s="514">
        <f t="shared" si="1728"/>
        <v>690.64</v>
      </c>
      <c r="O3054" s="514">
        <f t="shared" si="1689"/>
        <v>0</v>
      </c>
      <c r="P3054" s="680">
        <f>'KB Duct Parts'!$AE$3</f>
        <v>0</v>
      </c>
      <c r="Q3054" s="681">
        <f t="shared" si="1723"/>
        <v>0</v>
      </c>
      <c r="R3054" s="682">
        <f t="shared" si="1724"/>
        <v>0</v>
      </c>
      <c r="S3054" s="716">
        <f t="shared" si="1729"/>
        <v>0.2</v>
      </c>
      <c r="T3054" s="679">
        <f t="shared" si="1725"/>
        <v>0</v>
      </c>
      <c r="U3054" s="679">
        <f t="shared" si="1726"/>
        <v>0</v>
      </c>
      <c r="Y3054" s="120"/>
      <c r="AD3054" s="81"/>
      <c r="AF3054" s="370">
        <v>16</v>
      </c>
      <c r="AG3054" s="374">
        <v>14</v>
      </c>
      <c r="AH3054" s="378">
        <v>12</v>
      </c>
      <c r="AI3054" s="381">
        <v>10</v>
      </c>
      <c r="AJ3054" s="386"/>
      <c r="AK3054" s="391"/>
      <c r="AL3054" s="386"/>
      <c r="AM3054" s="363">
        <f t="shared" si="1727"/>
        <v>1</v>
      </c>
      <c r="AN3054" s="578">
        <v>437</v>
      </c>
      <c r="AO3054" s="78">
        <f t="shared" si="1715"/>
        <v>514.6446469248292</v>
      </c>
      <c r="AP3054" s="78">
        <f t="shared" si="1710"/>
        <v>603.05999999999995</v>
      </c>
      <c r="AQ3054" s="78">
        <f t="shared" si="1711"/>
        <v>690.46</v>
      </c>
      <c r="AR3054" s="78">
        <f t="shared" si="1712"/>
        <v>0</v>
      </c>
      <c r="AS3054" s="78">
        <f t="shared" si="1713"/>
        <v>0</v>
      </c>
      <c r="AT3054" s="78">
        <f t="shared" si="1714"/>
        <v>0</v>
      </c>
      <c r="AU3054" s="363" t="s">
        <v>717</v>
      </c>
      <c r="AV3054" s="393"/>
      <c r="AW3054" s="395"/>
      <c r="AX3054" s="395">
        <v>1.1776765375854215</v>
      </c>
      <c r="AY3054" s="395">
        <v>1.38</v>
      </c>
      <c r="AZ3054" s="395">
        <v>1.58</v>
      </c>
      <c r="BA3054" s="395">
        <v>0</v>
      </c>
      <c r="BB3054" s="395">
        <v>0</v>
      </c>
      <c r="BC3054" s="395">
        <v>0</v>
      </c>
      <c r="BD3054" s="115"/>
      <c r="BE3054" s="115"/>
      <c r="BF3054" s="115">
        <v>4</v>
      </c>
      <c r="BG3054" s="115">
        <v>28</v>
      </c>
      <c r="BH3054" s="423">
        <f t="shared" si="1691"/>
        <v>63.41</v>
      </c>
      <c r="BI3054" s="417">
        <f t="shared" si="1692"/>
        <v>253.64</v>
      </c>
      <c r="BJ3054" s="115"/>
      <c r="BK3054" s="115"/>
      <c r="BQ3054" s="74" t="str">
        <f t="shared" si="1730"/>
        <v>24128.45-(14)</v>
      </c>
      <c r="BR3054" s="120" t="str">
        <f t="shared" si="1731"/>
        <v>Flanged 45 deg Dbl Branch</v>
      </c>
      <c r="BS3054" s="120">
        <f t="shared" si="1732"/>
        <v>514.6446469248292</v>
      </c>
      <c r="BU3054" s="74" t="str">
        <f t="shared" si="1733"/>
        <v>24128.45-(12)</v>
      </c>
      <c r="BV3054" s="120" t="str">
        <f t="shared" si="1734"/>
        <v>Flanged 45 deg Dbl Branch</v>
      </c>
      <c r="BW3054" s="120">
        <f t="shared" si="1735"/>
        <v>603.05999999999995</v>
      </c>
      <c r="BY3054" s="74" t="str">
        <f t="shared" si="1736"/>
        <v>24128.45-(10)</v>
      </c>
      <c r="BZ3054" s="120" t="str">
        <f t="shared" si="1737"/>
        <v>Flanged 45 deg Dbl Branch</v>
      </c>
      <c r="CA3054" s="120">
        <f t="shared" si="1738"/>
        <v>690.46</v>
      </c>
      <c r="CC3054" s="115" t="str">
        <f t="shared" si="1739"/>
        <v xml:space="preserve"> </v>
      </c>
      <c r="CD3054" s="120" t="str">
        <f t="shared" si="1740"/>
        <v xml:space="preserve"> </v>
      </c>
      <c r="CE3054" s="417" t="str">
        <f t="shared" si="1741"/>
        <v xml:space="preserve"> </v>
      </c>
      <c r="CF3054" s="115"/>
      <c r="CG3054" s="115" t="str">
        <f t="shared" si="1742"/>
        <v xml:space="preserve"> </v>
      </c>
      <c r="CH3054" s="120" t="str">
        <f t="shared" si="1743"/>
        <v xml:space="preserve"> </v>
      </c>
      <c r="CI3054" s="417" t="str">
        <f t="shared" si="1744"/>
        <v xml:space="preserve"> </v>
      </c>
      <c r="CJ3054" s="115"/>
      <c r="CK3054" s="115" t="str">
        <f t="shared" si="1745"/>
        <v xml:space="preserve"> </v>
      </c>
      <c r="CL3054" s="120" t="str">
        <f t="shared" si="1746"/>
        <v xml:space="preserve"> </v>
      </c>
      <c r="CM3054" s="417" t="str">
        <f t="shared" si="1716"/>
        <v xml:space="preserve"> </v>
      </c>
      <c r="IS3054" s="111">
        <v>358.1</v>
      </c>
    </row>
    <row r="3055" spans="2:253" s="74" customFormat="1" ht="17.100000000000001" hidden="1" customHeight="1" x14ac:dyDescent="0.25">
      <c r="B3055" s="504">
        <f>IF('Flanged Parts'!$AS$4=2,'Flanged Parts'!J28,0)</f>
        <v>0</v>
      </c>
      <c r="C3055" s="508">
        <v>24130.45</v>
      </c>
      <c r="D3055" s="526">
        <f t="shared" si="1687"/>
        <v>24130.45</v>
      </c>
      <c r="E3055" s="504" t="s">
        <v>1341</v>
      </c>
      <c r="F3055" s="508" t="str">
        <f t="shared" si="1747"/>
        <v xml:space="preserve"> </v>
      </c>
      <c r="G3055" s="509" t="s">
        <v>468</v>
      </c>
      <c r="H3055" s="504" t="str">
        <f>IF('Flanged Parts'!$BB$6=1,"CS",IF('Flanged Parts'!$BB$6=2,"Glv",0))</f>
        <v>Glv</v>
      </c>
      <c r="I3055" s="1035" t="s">
        <v>59</v>
      </c>
      <c r="J3055" s="1036"/>
      <c r="K3055" s="516" t="s">
        <v>881</v>
      </c>
      <c r="L3055" s="535">
        <v>16</v>
      </c>
      <c r="M3055" s="532" t="s">
        <v>1700</v>
      </c>
      <c r="N3055" s="514">
        <f t="shared" si="1728"/>
        <v>721.24</v>
      </c>
      <c r="O3055" s="514">
        <f t="shared" si="1689"/>
        <v>0</v>
      </c>
      <c r="P3055" s="680">
        <f>'KB Duct Parts'!$AE$3</f>
        <v>0</v>
      </c>
      <c r="Q3055" s="681">
        <f t="shared" si="1723"/>
        <v>0</v>
      </c>
      <c r="R3055" s="682">
        <f t="shared" si="1724"/>
        <v>0</v>
      </c>
      <c r="S3055" s="716">
        <f t="shared" si="1729"/>
        <v>0.2</v>
      </c>
      <c r="T3055" s="679">
        <f t="shared" si="1725"/>
        <v>0</v>
      </c>
      <c r="U3055" s="679">
        <f t="shared" si="1726"/>
        <v>0</v>
      </c>
      <c r="Y3055" s="120"/>
      <c r="AD3055" s="81"/>
      <c r="AF3055" s="370">
        <v>16</v>
      </c>
      <c r="AG3055" s="374">
        <v>14</v>
      </c>
      <c r="AH3055" s="378">
        <v>12</v>
      </c>
      <c r="AI3055" s="381">
        <v>10</v>
      </c>
      <c r="AJ3055" s="386"/>
      <c r="AK3055" s="391"/>
      <c r="AL3055" s="386"/>
      <c r="AM3055" s="363">
        <f t="shared" si="1727"/>
        <v>1</v>
      </c>
      <c r="AN3055" s="578">
        <v>450.2</v>
      </c>
      <c r="AO3055" s="78">
        <f t="shared" si="1715"/>
        <v>530.18997722095673</v>
      </c>
      <c r="AP3055" s="78">
        <f t="shared" si="1710"/>
        <v>621.27599999999995</v>
      </c>
      <c r="AQ3055" s="78">
        <f t="shared" si="1711"/>
        <v>711.31600000000003</v>
      </c>
      <c r="AR3055" s="78">
        <f t="shared" si="1712"/>
        <v>0</v>
      </c>
      <c r="AS3055" s="78">
        <f t="shared" si="1713"/>
        <v>0</v>
      </c>
      <c r="AT3055" s="78">
        <f t="shared" si="1714"/>
        <v>0</v>
      </c>
      <c r="AU3055" s="363" t="s">
        <v>717</v>
      </c>
      <c r="AV3055" s="393"/>
      <c r="AW3055" s="395"/>
      <c r="AX3055" s="395">
        <v>1.1776765375854215</v>
      </c>
      <c r="AY3055" s="395">
        <v>1.38</v>
      </c>
      <c r="AZ3055" s="395">
        <v>1.58</v>
      </c>
      <c r="BA3055" s="395">
        <v>0</v>
      </c>
      <c r="BB3055" s="395">
        <v>0</v>
      </c>
      <c r="BC3055" s="395">
        <v>0</v>
      </c>
      <c r="BD3055" s="115"/>
      <c r="BE3055" s="115"/>
      <c r="BF3055" s="115">
        <v>4</v>
      </c>
      <c r="BG3055" s="115">
        <v>30</v>
      </c>
      <c r="BH3055" s="423">
        <f t="shared" si="1691"/>
        <v>67.760000000000005</v>
      </c>
      <c r="BI3055" s="417">
        <f t="shared" si="1692"/>
        <v>271.04000000000002</v>
      </c>
      <c r="BJ3055" s="115"/>
      <c r="BK3055" s="115"/>
      <c r="BQ3055" s="74" t="str">
        <f t="shared" si="1730"/>
        <v>24130.45-(14)</v>
      </c>
      <c r="BR3055" s="120" t="str">
        <f t="shared" si="1731"/>
        <v>Flanged 45 deg Dbl Branch</v>
      </c>
      <c r="BS3055" s="120">
        <f t="shared" si="1732"/>
        <v>530.18997722095673</v>
      </c>
      <c r="BU3055" s="74" t="str">
        <f t="shared" si="1733"/>
        <v>24130.45-(12)</v>
      </c>
      <c r="BV3055" s="120" t="str">
        <f t="shared" si="1734"/>
        <v>Flanged 45 deg Dbl Branch</v>
      </c>
      <c r="BW3055" s="120">
        <f t="shared" si="1735"/>
        <v>621.27599999999995</v>
      </c>
      <c r="BY3055" s="74" t="str">
        <f t="shared" si="1736"/>
        <v>24130.45-(10)</v>
      </c>
      <c r="BZ3055" s="120" t="str">
        <f t="shared" si="1737"/>
        <v>Flanged 45 deg Dbl Branch</v>
      </c>
      <c r="CA3055" s="120">
        <f t="shared" si="1738"/>
        <v>711.31600000000003</v>
      </c>
      <c r="CC3055" s="115" t="str">
        <f t="shared" si="1739"/>
        <v xml:space="preserve"> </v>
      </c>
      <c r="CD3055" s="120" t="str">
        <f t="shared" si="1740"/>
        <v xml:space="preserve"> </v>
      </c>
      <c r="CE3055" s="417" t="str">
        <f t="shared" si="1741"/>
        <v xml:space="preserve"> </v>
      </c>
      <c r="CF3055" s="115"/>
      <c r="CG3055" s="115" t="str">
        <f t="shared" si="1742"/>
        <v xml:space="preserve"> </v>
      </c>
      <c r="CH3055" s="120" t="str">
        <f t="shared" si="1743"/>
        <v xml:space="preserve"> </v>
      </c>
      <c r="CI3055" s="417" t="str">
        <f t="shared" si="1744"/>
        <v xml:space="preserve"> </v>
      </c>
      <c r="CJ3055" s="115"/>
      <c r="CK3055" s="115" t="str">
        <f t="shared" si="1745"/>
        <v xml:space="preserve"> </v>
      </c>
      <c r="CL3055" s="120" t="str">
        <f t="shared" si="1746"/>
        <v xml:space="preserve"> </v>
      </c>
      <c r="CM3055" s="417" t="str">
        <f t="shared" si="1716"/>
        <v xml:space="preserve"> </v>
      </c>
      <c r="IS3055" s="111">
        <v>373</v>
      </c>
    </row>
    <row r="3056" spans="2:253" s="74" customFormat="1" ht="17.100000000000001" hidden="1" customHeight="1" x14ac:dyDescent="0.25">
      <c r="B3056" s="504">
        <f>IF('Flanged Parts'!$AS$4=2,'Flanged Parts'!J29,0)</f>
        <v>0</v>
      </c>
      <c r="C3056" s="508">
        <v>24132.45</v>
      </c>
      <c r="D3056" s="526">
        <f t="shared" si="1687"/>
        <v>24132.45</v>
      </c>
      <c r="E3056" s="504" t="s">
        <v>1342</v>
      </c>
      <c r="F3056" s="508" t="str">
        <f t="shared" si="1747"/>
        <v xml:space="preserve"> </v>
      </c>
      <c r="G3056" s="509" t="s">
        <v>468</v>
      </c>
      <c r="H3056" s="504" t="str">
        <f>IF('Flanged Parts'!$BB$6=1,"CS",IF('Flanged Parts'!$BB$6=2,"Glv",0))</f>
        <v>Glv</v>
      </c>
      <c r="I3056" s="1035" t="s">
        <v>59</v>
      </c>
      <c r="J3056" s="1036"/>
      <c r="K3056" s="516" t="s">
        <v>881</v>
      </c>
      <c r="L3056" s="535">
        <v>16</v>
      </c>
      <c r="M3056" s="532" t="s">
        <v>1700</v>
      </c>
      <c r="N3056" s="514">
        <f t="shared" si="1728"/>
        <v>800.52</v>
      </c>
      <c r="O3056" s="514">
        <f t="shared" si="1689"/>
        <v>0</v>
      </c>
      <c r="P3056" s="680">
        <f>'KB Duct Parts'!$AE$3</f>
        <v>0</v>
      </c>
      <c r="Q3056" s="681">
        <f t="shared" si="1723"/>
        <v>0</v>
      </c>
      <c r="R3056" s="682">
        <f t="shared" si="1724"/>
        <v>0</v>
      </c>
      <c r="S3056" s="716">
        <f t="shared" si="1729"/>
        <v>0.2</v>
      </c>
      <c r="T3056" s="679">
        <f t="shared" si="1725"/>
        <v>0</v>
      </c>
      <c r="U3056" s="679">
        <f t="shared" si="1726"/>
        <v>0</v>
      </c>
      <c r="Y3056" s="120"/>
      <c r="AD3056" s="81"/>
      <c r="AF3056" s="370">
        <v>16</v>
      </c>
      <c r="AG3056" s="374">
        <v>14</v>
      </c>
      <c r="AH3056" s="378">
        <v>12</v>
      </c>
      <c r="AI3056" s="381">
        <v>10</v>
      </c>
      <c r="AJ3056" s="386"/>
      <c r="AK3056" s="391"/>
      <c r="AL3056" s="386"/>
      <c r="AM3056" s="363">
        <f t="shared" si="1727"/>
        <v>1</v>
      </c>
      <c r="AN3056" s="578">
        <v>499.8</v>
      </c>
      <c r="AO3056" s="78">
        <f t="shared" si="1715"/>
        <v>588.60273348519365</v>
      </c>
      <c r="AP3056" s="78">
        <f t="shared" si="1710"/>
        <v>689.72399999999993</v>
      </c>
      <c r="AQ3056" s="78">
        <f t="shared" si="1711"/>
        <v>789.68400000000008</v>
      </c>
      <c r="AR3056" s="78">
        <f t="shared" si="1712"/>
        <v>0</v>
      </c>
      <c r="AS3056" s="78">
        <f t="shared" si="1713"/>
        <v>0</v>
      </c>
      <c r="AT3056" s="78">
        <f t="shared" si="1714"/>
        <v>0</v>
      </c>
      <c r="AU3056" s="363" t="s">
        <v>717</v>
      </c>
      <c r="AV3056" s="393"/>
      <c r="AW3056" s="395"/>
      <c r="AX3056" s="395">
        <v>1.1776765375854215</v>
      </c>
      <c r="AY3056" s="395">
        <v>1.38</v>
      </c>
      <c r="AZ3056" s="395">
        <v>1.58</v>
      </c>
      <c r="BA3056" s="395">
        <v>0</v>
      </c>
      <c r="BB3056" s="395">
        <v>0</v>
      </c>
      <c r="BC3056" s="395">
        <v>0</v>
      </c>
      <c r="BD3056" s="115"/>
      <c r="BE3056" s="115"/>
      <c r="BF3056" s="115">
        <v>4</v>
      </c>
      <c r="BG3056" s="115">
        <v>32</v>
      </c>
      <c r="BH3056" s="423">
        <f t="shared" si="1691"/>
        <v>75.180000000000007</v>
      </c>
      <c r="BI3056" s="417">
        <f t="shared" si="1692"/>
        <v>300.72000000000003</v>
      </c>
      <c r="BJ3056" s="115"/>
      <c r="BK3056" s="115"/>
      <c r="BQ3056" s="74" t="str">
        <f t="shared" si="1730"/>
        <v>24132.45-(14)</v>
      </c>
      <c r="BR3056" s="120" t="str">
        <f t="shared" si="1731"/>
        <v>Flanged 45 deg Dbl Branch</v>
      </c>
      <c r="BS3056" s="120">
        <f t="shared" si="1732"/>
        <v>588.60273348519365</v>
      </c>
      <c r="BU3056" s="74" t="str">
        <f t="shared" si="1733"/>
        <v>24132.45-(12)</v>
      </c>
      <c r="BV3056" s="120" t="str">
        <f t="shared" si="1734"/>
        <v>Flanged 45 deg Dbl Branch</v>
      </c>
      <c r="BW3056" s="120">
        <f t="shared" si="1735"/>
        <v>689.72399999999993</v>
      </c>
      <c r="BY3056" s="74" t="str">
        <f t="shared" si="1736"/>
        <v>24132.45-(10)</v>
      </c>
      <c r="BZ3056" s="120" t="str">
        <f t="shared" si="1737"/>
        <v>Flanged 45 deg Dbl Branch</v>
      </c>
      <c r="CA3056" s="120">
        <f t="shared" si="1738"/>
        <v>789.68400000000008</v>
      </c>
      <c r="CC3056" s="115" t="str">
        <f t="shared" si="1739"/>
        <v xml:space="preserve"> </v>
      </c>
      <c r="CD3056" s="120" t="str">
        <f t="shared" si="1740"/>
        <v xml:space="preserve"> </v>
      </c>
      <c r="CE3056" s="417" t="str">
        <f t="shared" si="1741"/>
        <v xml:space="preserve"> </v>
      </c>
      <c r="CF3056" s="115"/>
      <c r="CG3056" s="115" t="str">
        <f t="shared" si="1742"/>
        <v xml:space="preserve"> </v>
      </c>
      <c r="CH3056" s="120" t="str">
        <f t="shared" si="1743"/>
        <v xml:space="preserve"> </v>
      </c>
      <c r="CI3056" s="417" t="str">
        <f t="shared" si="1744"/>
        <v xml:space="preserve"> </v>
      </c>
      <c r="CJ3056" s="115"/>
      <c r="CK3056" s="115" t="str">
        <f t="shared" si="1745"/>
        <v xml:space="preserve"> </v>
      </c>
      <c r="CL3056" s="120" t="str">
        <f t="shared" si="1746"/>
        <v xml:space="preserve"> </v>
      </c>
      <c r="CM3056" s="417" t="str">
        <f t="shared" si="1716"/>
        <v xml:space="preserve"> </v>
      </c>
      <c r="IS3056" s="111">
        <v>409.3</v>
      </c>
    </row>
    <row r="3057" spans="2:253" s="74" customFormat="1" ht="17.100000000000001" hidden="1" customHeight="1" x14ac:dyDescent="0.25">
      <c r="B3057" s="504">
        <f>IF('Flanged Parts'!$AS$4=2,'Flanged Parts'!J30,0)</f>
        <v>0</v>
      </c>
      <c r="C3057" s="508">
        <v>24134.45</v>
      </c>
      <c r="D3057" s="526">
        <f t="shared" si="1687"/>
        <v>24134.45</v>
      </c>
      <c r="E3057" s="504" t="s">
        <v>1343</v>
      </c>
      <c r="F3057" s="508" t="str">
        <f t="shared" si="1747"/>
        <v xml:space="preserve"> </v>
      </c>
      <c r="G3057" s="509" t="s">
        <v>468</v>
      </c>
      <c r="H3057" s="504" t="str">
        <f>IF('Flanged Parts'!$BB$6=1,"CS",IF('Flanged Parts'!$BB$6=2,"Glv",0))</f>
        <v>Glv</v>
      </c>
      <c r="I3057" s="1035" t="s">
        <v>59</v>
      </c>
      <c r="J3057" s="1036"/>
      <c r="K3057" s="516" t="s">
        <v>881</v>
      </c>
      <c r="L3057" s="535">
        <v>16</v>
      </c>
      <c r="M3057" s="532" t="s">
        <v>1700</v>
      </c>
      <c r="N3057" s="514">
        <f t="shared" si="1728"/>
        <v>841.07999999999993</v>
      </c>
      <c r="O3057" s="514">
        <f t="shared" si="1689"/>
        <v>0</v>
      </c>
      <c r="P3057" s="680">
        <f>'KB Duct Parts'!$AE$3</f>
        <v>0</v>
      </c>
      <c r="Q3057" s="681">
        <f t="shared" si="1723"/>
        <v>0</v>
      </c>
      <c r="R3057" s="682">
        <f t="shared" si="1724"/>
        <v>0</v>
      </c>
      <c r="S3057" s="716">
        <f t="shared" si="1729"/>
        <v>0.2</v>
      </c>
      <c r="T3057" s="679">
        <f t="shared" si="1725"/>
        <v>0</v>
      </c>
      <c r="U3057" s="679">
        <f t="shared" si="1726"/>
        <v>0</v>
      </c>
      <c r="Y3057" s="120"/>
      <c r="AD3057" s="81"/>
      <c r="AF3057" s="370">
        <v>16</v>
      </c>
      <c r="AG3057" s="374">
        <v>14</v>
      </c>
      <c r="AH3057" s="378">
        <v>12</v>
      </c>
      <c r="AI3057" s="381">
        <v>10</v>
      </c>
      <c r="AJ3057" s="386"/>
      <c r="AK3057" s="391"/>
      <c r="AL3057" s="386"/>
      <c r="AM3057" s="363">
        <f t="shared" si="1727"/>
        <v>1</v>
      </c>
      <c r="AN3057" s="578">
        <v>531.79999999999995</v>
      </c>
      <c r="AO3057" s="78">
        <f t="shared" si="1715"/>
        <v>626.28838268792708</v>
      </c>
      <c r="AP3057" s="78">
        <f t="shared" si="1710"/>
        <v>733.8839999999999</v>
      </c>
      <c r="AQ3057" s="78">
        <f t="shared" si="1711"/>
        <v>840.24399999999991</v>
      </c>
      <c r="AR3057" s="78">
        <f t="shared" si="1712"/>
        <v>0</v>
      </c>
      <c r="AS3057" s="78">
        <f t="shared" si="1713"/>
        <v>0</v>
      </c>
      <c r="AT3057" s="78">
        <f t="shared" si="1714"/>
        <v>0</v>
      </c>
      <c r="AU3057" s="363" t="s">
        <v>717</v>
      </c>
      <c r="AV3057" s="393"/>
      <c r="AW3057" s="395"/>
      <c r="AX3057" s="395">
        <v>1.1776765375854215</v>
      </c>
      <c r="AY3057" s="395">
        <v>1.38</v>
      </c>
      <c r="AZ3057" s="395">
        <v>1.58</v>
      </c>
      <c r="BA3057" s="395">
        <v>0</v>
      </c>
      <c r="BB3057" s="395">
        <v>0</v>
      </c>
      <c r="BC3057" s="395">
        <v>0</v>
      </c>
      <c r="BD3057" s="115"/>
      <c r="BE3057" s="115"/>
      <c r="BF3057" s="115">
        <v>4</v>
      </c>
      <c r="BG3057" s="115">
        <v>34</v>
      </c>
      <c r="BH3057" s="423">
        <f t="shared" si="1691"/>
        <v>77.319999999999993</v>
      </c>
      <c r="BI3057" s="417">
        <f t="shared" si="1692"/>
        <v>309.27999999999997</v>
      </c>
      <c r="BJ3057" s="115"/>
      <c r="BK3057" s="115"/>
      <c r="BQ3057" s="74" t="str">
        <f t="shared" si="1730"/>
        <v>24134.45-(14)</v>
      </c>
      <c r="BR3057" s="120" t="str">
        <f t="shared" si="1731"/>
        <v>Flanged 45 deg Dbl Branch</v>
      </c>
      <c r="BS3057" s="120">
        <f t="shared" si="1732"/>
        <v>626.28838268792708</v>
      </c>
      <c r="BU3057" s="74" t="str">
        <f t="shared" si="1733"/>
        <v>24134.45-(12)</v>
      </c>
      <c r="BV3057" s="120" t="str">
        <f t="shared" si="1734"/>
        <v>Flanged 45 deg Dbl Branch</v>
      </c>
      <c r="BW3057" s="120">
        <f t="shared" si="1735"/>
        <v>733.8839999999999</v>
      </c>
      <c r="BY3057" s="74" t="str">
        <f t="shared" si="1736"/>
        <v>24134.45-(10)</v>
      </c>
      <c r="BZ3057" s="120" t="str">
        <f t="shared" si="1737"/>
        <v>Flanged 45 deg Dbl Branch</v>
      </c>
      <c r="CA3057" s="120">
        <f t="shared" si="1738"/>
        <v>840.24399999999991</v>
      </c>
      <c r="CC3057" s="115" t="str">
        <f t="shared" si="1739"/>
        <v xml:space="preserve"> </v>
      </c>
      <c r="CD3057" s="120" t="str">
        <f t="shared" si="1740"/>
        <v xml:space="preserve"> </v>
      </c>
      <c r="CE3057" s="417" t="str">
        <f t="shared" si="1741"/>
        <v xml:space="preserve"> </v>
      </c>
      <c r="CF3057" s="115"/>
      <c r="CG3057" s="115" t="str">
        <f t="shared" si="1742"/>
        <v xml:space="preserve"> </v>
      </c>
      <c r="CH3057" s="120" t="str">
        <f t="shared" si="1743"/>
        <v xml:space="preserve"> </v>
      </c>
      <c r="CI3057" s="417" t="str">
        <f t="shared" si="1744"/>
        <v xml:space="preserve"> </v>
      </c>
      <c r="CJ3057" s="115"/>
      <c r="CK3057" s="115" t="str">
        <f t="shared" si="1745"/>
        <v xml:space="preserve"> </v>
      </c>
      <c r="CL3057" s="120" t="str">
        <f t="shared" si="1746"/>
        <v xml:space="preserve"> </v>
      </c>
      <c r="CM3057" s="417" t="str">
        <f t="shared" si="1716"/>
        <v xml:space="preserve"> </v>
      </c>
      <c r="IS3057" s="111">
        <v>434.8</v>
      </c>
    </row>
    <row r="3058" spans="2:253" s="74" customFormat="1" ht="17.100000000000001" hidden="1" customHeight="1" x14ac:dyDescent="0.25">
      <c r="B3058" s="504">
        <f>IF('Flanged Parts'!$AS$4=2,'Flanged Parts'!J31,0)</f>
        <v>0</v>
      </c>
      <c r="C3058" s="508">
        <v>24136.45</v>
      </c>
      <c r="D3058" s="526">
        <f t="shared" si="1687"/>
        <v>24136.45</v>
      </c>
      <c r="E3058" s="504" t="s">
        <v>1344</v>
      </c>
      <c r="F3058" s="508" t="str">
        <f t="shared" si="1747"/>
        <v xml:space="preserve"> </v>
      </c>
      <c r="G3058" s="509" t="s">
        <v>468</v>
      </c>
      <c r="H3058" s="504" t="str">
        <f>IF('Flanged Parts'!$BB$6=1,"CS",IF('Flanged Parts'!$BB$6=2,"Glv",0))</f>
        <v>Glv</v>
      </c>
      <c r="I3058" s="1035" t="s">
        <v>59</v>
      </c>
      <c r="J3058" s="1036"/>
      <c r="K3058" s="516" t="s">
        <v>881</v>
      </c>
      <c r="L3058" s="535">
        <v>16</v>
      </c>
      <c r="M3058" s="532" t="s">
        <v>1700</v>
      </c>
      <c r="N3058" s="514">
        <f t="shared" si="1728"/>
        <v>897.74</v>
      </c>
      <c r="O3058" s="514">
        <f t="shared" si="1689"/>
        <v>0</v>
      </c>
      <c r="P3058" s="680">
        <f>'KB Duct Parts'!$AE$3</f>
        <v>0</v>
      </c>
      <c r="Q3058" s="681">
        <f t="shared" si="1723"/>
        <v>0</v>
      </c>
      <c r="R3058" s="682">
        <f t="shared" si="1724"/>
        <v>0</v>
      </c>
      <c r="S3058" s="716">
        <f t="shared" si="1729"/>
        <v>0.2</v>
      </c>
      <c r="T3058" s="679">
        <f t="shared" si="1725"/>
        <v>0</v>
      </c>
      <c r="U3058" s="679">
        <f t="shared" si="1726"/>
        <v>0</v>
      </c>
      <c r="Y3058" s="120"/>
      <c r="AD3058" s="81"/>
      <c r="AF3058" s="370">
        <v>16</v>
      </c>
      <c r="AG3058" s="374">
        <v>14</v>
      </c>
      <c r="AH3058" s="378">
        <v>12</v>
      </c>
      <c r="AI3058" s="381">
        <v>10</v>
      </c>
      <c r="AJ3058" s="386"/>
      <c r="AK3058" s="391"/>
      <c r="AL3058" s="386"/>
      <c r="AM3058" s="363">
        <f t="shared" si="1727"/>
        <v>1</v>
      </c>
      <c r="AN3058" s="578">
        <v>567.70000000000005</v>
      </c>
      <c r="AO3058" s="78">
        <f t="shared" si="1715"/>
        <v>668.56697038724383</v>
      </c>
      <c r="AP3058" s="78">
        <f t="shared" si="1710"/>
        <v>783.42600000000004</v>
      </c>
      <c r="AQ3058" s="78">
        <f t="shared" si="1711"/>
        <v>896.96600000000012</v>
      </c>
      <c r="AR3058" s="78">
        <f t="shared" si="1712"/>
        <v>0</v>
      </c>
      <c r="AS3058" s="78">
        <f t="shared" si="1713"/>
        <v>0</v>
      </c>
      <c r="AT3058" s="78">
        <f t="shared" si="1714"/>
        <v>0</v>
      </c>
      <c r="AU3058" s="363" t="s">
        <v>717</v>
      </c>
      <c r="AV3058" s="393"/>
      <c r="AW3058" s="395"/>
      <c r="AX3058" s="395">
        <v>1.1776765375854215</v>
      </c>
      <c r="AY3058" s="395">
        <v>1.38</v>
      </c>
      <c r="AZ3058" s="395">
        <v>1.58</v>
      </c>
      <c r="BA3058" s="395">
        <v>0</v>
      </c>
      <c r="BB3058" s="395">
        <v>0</v>
      </c>
      <c r="BC3058" s="395">
        <v>0</v>
      </c>
      <c r="BD3058" s="115"/>
      <c r="BE3058" s="115"/>
      <c r="BF3058" s="115">
        <v>4</v>
      </c>
      <c r="BG3058" s="115">
        <v>36</v>
      </c>
      <c r="BH3058" s="423">
        <f t="shared" si="1691"/>
        <v>82.51</v>
      </c>
      <c r="BI3058" s="417">
        <f t="shared" si="1692"/>
        <v>330.04</v>
      </c>
      <c r="BJ3058" s="115"/>
      <c r="BK3058" s="115"/>
      <c r="BQ3058" s="74" t="str">
        <f t="shared" si="1730"/>
        <v>24136.45-(14)</v>
      </c>
      <c r="BR3058" s="120" t="str">
        <f t="shared" si="1731"/>
        <v>Flanged 45 deg Dbl Branch</v>
      </c>
      <c r="BS3058" s="120">
        <f t="shared" si="1732"/>
        <v>668.56697038724383</v>
      </c>
      <c r="BU3058" s="74" t="str">
        <f t="shared" si="1733"/>
        <v>24136.45-(12)</v>
      </c>
      <c r="BV3058" s="120" t="str">
        <f t="shared" si="1734"/>
        <v>Flanged 45 deg Dbl Branch</v>
      </c>
      <c r="BW3058" s="120">
        <f t="shared" si="1735"/>
        <v>783.42600000000004</v>
      </c>
      <c r="BY3058" s="74" t="str">
        <f t="shared" si="1736"/>
        <v>24136.45-(10)</v>
      </c>
      <c r="BZ3058" s="120" t="str">
        <f t="shared" si="1737"/>
        <v>Flanged 45 deg Dbl Branch</v>
      </c>
      <c r="CA3058" s="120">
        <f t="shared" si="1738"/>
        <v>896.96600000000012</v>
      </c>
      <c r="CC3058" s="115" t="str">
        <f t="shared" si="1739"/>
        <v xml:space="preserve"> </v>
      </c>
      <c r="CD3058" s="120" t="str">
        <f t="shared" si="1740"/>
        <v xml:space="preserve"> </v>
      </c>
      <c r="CE3058" s="417" t="str">
        <f t="shared" si="1741"/>
        <v xml:space="preserve"> </v>
      </c>
      <c r="CF3058" s="115"/>
      <c r="CG3058" s="115" t="str">
        <f t="shared" si="1742"/>
        <v xml:space="preserve"> </v>
      </c>
      <c r="CH3058" s="120" t="str">
        <f t="shared" si="1743"/>
        <v xml:space="preserve"> </v>
      </c>
      <c r="CI3058" s="417" t="str">
        <f t="shared" si="1744"/>
        <v xml:space="preserve"> </v>
      </c>
      <c r="CJ3058" s="115"/>
      <c r="CK3058" s="115" t="str">
        <f t="shared" si="1745"/>
        <v xml:space="preserve"> </v>
      </c>
      <c r="CL3058" s="120" t="str">
        <f t="shared" si="1746"/>
        <v xml:space="preserve"> </v>
      </c>
      <c r="CM3058" s="417" t="str">
        <f t="shared" si="1716"/>
        <v xml:space="preserve"> </v>
      </c>
      <c r="IS3058" s="111">
        <v>460.4</v>
      </c>
    </row>
    <row r="3059" spans="2:253" s="74" customFormat="1" ht="17.100000000000001" hidden="1" customHeight="1" x14ac:dyDescent="0.25">
      <c r="B3059" s="504">
        <f>IF('Flanged Parts'!$AS$4=2,'Flanged Parts'!J32,0)</f>
        <v>0</v>
      </c>
      <c r="C3059" s="508">
        <v>24138.45</v>
      </c>
      <c r="D3059" s="526">
        <f t="shared" si="1687"/>
        <v>24138.45</v>
      </c>
      <c r="E3059" s="504" t="s">
        <v>1345</v>
      </c>
      <c r="F3059" s="508" t="str">
        <f t="shared" si="1747"/>
        <v xml:space="preserve"> </v>
      </c>
      <c r="G3059" s="509" t="s">
        <v>468</v>
      </c>
      <c r="H3059" s="504" t="str">
        <f>IF('Flanged Parts'!$BB$6=1,"CS",IF('Flanged Parts'!$BB$6=2,"Glv",0))</f>
        <v>Glv</v>
      </c>
      <c r="I3059" s="1035" t="s">
        <v>59</v>
      </c>
      <c r="J3059" s="1036"/>
      <c r="K3059" s="516" t="s">
        <v>881</v>
      </c>
      <c r="L3059" s="535">
        <v>16</v>
      </c>
      <c r="M3059" s="532" t="s">
        <v>1700</v>
      </c>
      <c r="N3059" s="514">
        <f t="shared" si="1728"/>
        <v>943.02</v>
      </c>
      <c r="O3059" s="514">
        <f t="shared" si="1689"/>
        <v>0</v>
      </c>
      <c r="P3059" s="680">
        <f>'KB Duct Parts'!$AE$3</f>
        <v>0</v>
      </c>
      <c r="Q3059" s="681">
        <f t="shared" si="1723"/>
        <v>0</v>
      </c>
      <c r="R3059" s="682">
        <f t="shared" si="1724"/>
        <v>0</v>
      </c>
      <c r="S3059" s="716">
        <f t="shared" si="1729"/>
        <v>0.2</v>
      </c>
      <c r="T3059" s="679">
        <f t="shared" si="1725"/>
        <v>0</v>
      </c>
      <c r="U3059" s="679">
        <f t="shared" si="1726"/>
        <v>0</v>
      </c>
      <c r="Y3059" s="120"/>
      <c r="AD3059" s="81"/>
      <c r="AF3059" s="370">
        <v>16</v>
      </c>
      <c r="AG3059" s="374">
        <v>14</v>
      </c>
      <c r="AH3059" s="378">
        <v>12</v>
      </c>
      <c r="AI3059" s="381">
        <v>10</v>
      </c>
      <c r="AJ3059" s="386"/>
      <c r="AK3059" s="391"/>
      <c r="AL3059" s="386"/>
      <c r="AM3059" s="363">
        <f t="shared" si="1727"/>
        <v>1</v>
      </c>
      <c r="AN3059" s="578">
        <v>600.1</v>
      </c>
      <c r="AO3059" s="78">
        <f t="shared" si="1715"/>
        <v>706.72369020501139</v>
      </c>
      <c r="AP3059" s="78">
        <f t="shared" si="1710"/>
        <v>828.13799999999992</v>
      </c>
      <c r="AQ3059" s="78">
        <f t="shared" si="1711"/>
        <v>948.15800000000013</v>
      </c>
      <c r="AR3059" s="78">
        <f t="shared" si="1712"/>
        <v>0</v>
      </c>
      <c r="AS3059" s="78">
        <f t="shared" si="1713"/>
        <v>0</v>
      </c>
      <c r="AT3059" s="78">
        <f t="shared" si="1714"/>
        <v>0</v>
      </c>
      <c r="AU3059" s="363" t="s">
        <v>717</v>
      </c>
      <c r="AV3059" s="393"/>
      <c r="AW3059" s="395"/>
      <c r="AX3059" s="395">
        <v>1.1776765375854215</v>
      </c>
      <c r="AY3059" s="395">
        <v>1.38</v>
      </c>
      <c r="AZ3059" s="395">
        <v>1.58</v>
      </c>
      <c r="BA3059" s="395">
        <v>0</v>
      </c>
      <c r="BB3059" s="395">
        <v>0</v>
      </c>
      <c r="BC3059" s="395">
        <v>0</v>
      </c>
      <c r="BD3059" s="115"/>
      <c r="BE3059" s="115"/>
      <c r="BF3059" s="115">
        <v>4</v>
      </c>
      <c r="BG3059" s="115">
        <v>38</v>
      </c>
      <c r="BH3059" s="423">
        <f t="shared" si="1691"/>
        <v>85.73</v>
      </c>
      <c r="BI3059" s="417">
        <f t="shared" si="1692"/>
        <v>342.92</v>
      </c>
      <c r="BJ3059" s="115"/>
      <c r="BK3059" s="115"/>
      <c r="BQ3059" s="74" t="str">
        <f t="shared" si="1730"/>
        <v>24138.45-(14)</v>
      </c>
      <c r="BR3059" s="120" t="str">
        <f t="shared" si="1731"/>
        <v>Flanged 45 deg Dbl Branch</v>
      </c>
      <c r="BS3059" s="120">
        <f t="shared" si="1732"/>
        <v>706.72369020501139</v>
      </c>
      <c r="BU3059" s="74" t="str">
        <f t="shared" si="1733"/>
        <v>24138.45-(12)</v>
      </c>
      <c r="BV3059" s="120" t="str">
        <f t="shared" si="1734"/>
        <v>Flanged 45 deg Dbl Branch</v>
      </c>
      <c r="BW3059" s="120">
        <f t="shared" si="1735"/>
        <v>828.13799999999992</v>
      </c>
      <c r="BY3059" s="74" t="str">
        <f t="shared" si="1736"/>
        <v>24138.45-(10)</v>
      </c>
      <c r="BZ3059" s="120" t="str">
        <f t="shared" si="1737"/>
        <v>Flanged 45 deg Dbl Branch</v>
      </c>
      <c r="CA3059" s="120">
        <f t="shared" si="1738"/>
        <v>948.15800000000013</v>
      </c>
      <c r="CC3059" s="115" t="str">
        <f t="shared" si="1739"/>
        <v xml:space="preserve"> </v>
      </c>
      <c r="CD3059" s="120" t="str">
        <f t="shared" si="1740"/>
        <v xml:space="preserve"> </v>
      </c>
      <c r="CE3059" s="417" t="str">
        <f t="shared" si="1741"/>
        <v xml:space="preserve"> </v>
      </c>
      <c r="CF3059" s="115"/>
      <c r="CG3059" s="115" t="str">
        <f t="shared" si="1742"/>
        <v xml:space="preserve"> </v>
      </c>
      <c r="CH3059" s="120" t="str">
        <f t="shared" si="1743"/>
        <v xml:space="preserve"> </v>
      </c>
      <c r="CI3059" s="417" t="str">
        <f t="shared" si="1744"/>
        <v xml:space="preserve"> </v>
      </c>
      <c r="CJ3059" s="115"/>
      <c r="CK3059" s="115" t="str">
        <f t="shared" si="1745"/>
        <v xml:space="preserve"> </v>
      </c>
      <c r="CL3059" s="120" t="str">
        <f t="shared" si="1746"/>
        <v xml:space="preserve"> </v>
      </c>
      <c r="CM3059" s="417" t="str">
        <f t="shared" ref="CM3059:CM3122" si="1748">IF(AT3059&gt;0,AT3059," ")</f>
        <v xml:space="preserve"> </v>
      </c>
      <c r="IS3059" s="111">
        <v>486</v>
      </c>
    </row>
    <row r="3060" spans="2:253" s="74" customFormat="1" ht="17.100000000000001" hidden="1" customHeight="1" x14ac:dyDescent="0.25">
      <c r="B3060" s="504">
        <f>IF('Flanged Parts'!$AS$4=2,'Flanged Parts'!J33,0)</f>
        <v>0</v>
      </c>
      <c r="C3060" s="508">
        <v>24140.45</v>
      </c>
      <c r="D3060" s="526">
        <f t="shared" si="1687"/>
        <v>24140.45</v>
      </c>
      <c r="E3060" s="504" t="s">
        <v>1346</v>
      </c>
      <c r="F3060" s="508" t="str">
        <f t="shared" si="1747"/>
        <v xml:space="preserve"> </v>
      </c>
      <c r="G3060" s="509" t="s">
        <v>468</v>
      </c>
      <c r="H3060" s="504" t="str">
        <f>IF('Flanged Parts'!$BB$6=1,"CS",IF('Flanged Parts'!$BB$6=2,"Glv",0))</f>
        <v>Glv</v>
      </c>
      <c r="I3060" s="1035" t="s">
        <v>59</v>
      </c>
      <c r="J3060" s="1036"/>
      <c r="K3060" s="516" t="s">
        <v>881</v>
      </c>
      <c r="L3060" s="535">
        <v>16</v>
      </c>
      <c r="M3060" s="532" t="s">
        <v>1700</v>
      </c>
      <c r="N3060" s="514">
        <f t="shared" si="1728"/>
        <v>992.86</v>
      </c>
      <c r="O3060" s="514">
        <f t="shared" si="1689"/>
        <v>0</v>
      </c>
      <c r="P3060" s="680">
        <f>'KB Duct Parts'!$AE$3</f>
        <v>0</v>
      </c>
      <c r="Q3060" s="681">
        <f t="shared" si="1723"/>
        <v>0</v>
      </c>
      <c r="R3060" s="682">
        <f t="shared" si="1724"/>
        <v>0</v>
      </c>
      <c r="S3060" s="716">
        <f t="shared" si="1729"/>
        <v>0.2</v>
      </c>
      <c r="T3060" s="679">
        <f t="shared" si="1725"/>
        <v>0</v>
      </c>
      <c r="U3060" s="679">
        <f t="shared" si="1726"/>
        <v>0</v>
      </c>
      <c r="Y3060" s="120"/>
      <c r="AD3060" s="81"/>
      <c r="AF3060" s="370">
        <v>16</v>
      </c>
      <c r="AG3060" s="374">
        <v>14</v>
      </c>
      <c r="AH3060" s="378">
        <v>12</v>
      </c>
      <c r="AI3060" s="381">
        <v>10</v>
      </c>
      <c r="AJ3060" s="386"/>
      <c r="AK3060" s="391"/>
      <c r="AL3060" s="386"/>
      <c r="AM3060" s="363">
        <f t="shared" si="1727"/>
        <v>1</v>
      </c>
      <c r="AN3060" s="578">
        <v>628.1</v>
      </c>
      <c r="AO3060" s="78">
        <f t="shared" si="1715"/>
        <v>739.69863325740323</v>
      </c>
      <c r="AP3060" s="78">
        <f t="shared" si="1710"/>
        <v>866.77800000000002</v>
      </c>
      <c r="AQ3060" s="78">
        <f t="shared" si="1711"/>
        <v>992.39800000000002</v>
      </c>
      <c r="AR3060" s="78">
        <f t="shared" si="1712"/>
        <v>0</v>
      </c>
      <c r="AS3060" s="78">
        <f t="shared" si="1713"/>
        <v>0</v>
      </c>
      <c r="AT3060" s="78">
        <f t="shared" si="1714"/>
        <v>0</v>
      </c>
      <c r="AU3060" s="363" t="s">
        <v>717</v>
      </c>
      <c r="AV3060" s="393"/>
      <c r="AW3060" s="395"/>
      <c r="AX3060" s="395">
        <v>1.1776765375854215</v>
      </c>
      <c r="AY3060" s="395">
        <v>1.38</v>
      </c>
      <c r="AZ3060" s="395">
        <v>1.58</v>
      </c>
      <c r="BA3060" s="395">
        <v>0</v>
      </c>
      <c r="BB3060" s="395">
        <v>0</v>
      </c>
      <c r="BC3060" s="395">
        <v>0</v>
      </c>
      <c r="BD3060" s="115"/>
      <c r="BE3060" s="115"/>
      <c r="BF3060" s="115">
        <v>4</v>
      </c>
      <c r="BG3060" s="115">
        <v>40</v>
      </c>
      <c r="BH3060" s="423">
        <f t="shared" si="1691"/>
        <v>91.19</v>
      </c>
      <c r="BI3060" s="417">
        <f t="shared" si="1692"/>
        <v>364.76</v>
      </c>
      <c r="BJ3060" s="115"/>
      <c r="BK3060" s="115"/>
      <c r="BQ3060" s="74" t="str">
        <f t="shared" si="1730"/>
        <v>24140.45-(14)</v>
      </c>
      <c r="BR3060" s="120" t="str">
        <f t="shared" si="1731"/>
        <v>Flanged 45 deg Dbl Branch</v>
      </c>
      <c r="BS3060" s="120">
        <f t="shared" si="1732"/>
        <v>739.69863325740323</v>
      </c>
      <c r="BU3060" s="74" t="str">
        <f t="shared" si="1733"/>
        <v>24140.45-(12)</v>
      </c>
      <c r="BV3060" s="120" t="str">
        <f t="shared" si="1734"/>
        <v>Flanged 45 deg Dbl Branch</v>
      </c>
      <c r="BW3060" s="120">
        <f t="shared" si="1735"/>
        <v>866.77800000000002</v>
      </c>
      <c r="BY3060" s="74" t="str">
        <f t="shared" si="1736"/>
        <v>24140.45-(10)</v>
      </c>
      <c r="BZ3060" s="120" t="str">
        <f t="shared" si="1737"/>
        <v>Flanged 45 deg Dbl Branch</v>
      </c>
      <c r="CA3060" s="120">
        <f t="shared" si="1738"/>
        <v>992.39800000000002</v>
      </c>
      <c r="CC3060" s="115" t="str">
        <f t="shared" si="1739"/>
        <v xml:space="preserve"> </v>
      </c>
      <c r="CD3060" s="120" t="str">
        <f t="shared" si="1740"/>
        <v xml:space="preserve"> </v>
      </c>
      <c r="CE3060" s="417" t="str">
        <f t="shared" si="1741"/>
        <v xml:space="preserve"> </v>
      </c>
      <c r="CF3060" s="115"/>
      <c r="CG3060" s="115" t="str">
        <f t="shared" si="1742"/>
        <v xml:space="preserve"> </v>
      </c>
      <c r="CH3060" s="120" t="str">
        <f t="shared" si="1743"/>
        <v xml:space="preserve"> </v>
      </c>
      <c r="CI3060" s="417" t="str">
        <f t="shared" si="1744"/>
        <v xml:space="preserve"> </v>
      </c>
      <c r="CJ3060" s="115"/>
      <c r="CK3060" s="115" t="str">
        <f t="shared" si="1745"/>
        <v xml:space="preserve"> </v>
      </c>
      <c r="CL3060" s="120" t="str">
        <f t="shared" si="1746"/>
        <v xml:space="preserve"> </v>
      </c>
      <c r="CM3060" s="417" t="str">
        <f t="shared" si="1748"/>
        <v xml:space="preserve"> </v>
      </c>
      <c r="IS3060" s="111">
        <v>511.6</v>
      </c>
    </row>
    <row r="3061" spans="2:253" s="74" customFormat="1" ht="17.100000000000001" hidden="1" customHeight="1" x14ac:dyDescent="0.25">
      <c r="B3061" s="504">
        <f>IF('Flanged Parts'!$AS$4=2,'Flanged Parts'!J34,0)</f>
        <v>0</v>
      </c>
      <c r="C3061" s="508">
        <v>24142.45</v>
      </c>
      <c r="D3061" s="526">
        <f t="shared" si="1687"/>
        <v>24142.45</v>
      </c>
      <c r="E3061" s="504" t="s">
        <v>1347</v>
      </c>
      <c r="F3061" s="508" t="str">
        <f t="shared" si="1747"/>
        <v xml:space="preserve"> </v>
      </c>
      <c r="G3061" s="509" t="s">
        <v>468</v>
      </c>
      <c r="H3061" s="504" t="s">
        <v>1094</v>
      </c>
      <c r="I3061" s="1035" t="s">
        <v>59</v>
      </c>
      <c r="J3061" s="1036"/>
      <c r="K3061" s="516" t="s">
        <v>881</v>
      </c>
      <c r="L3061" s="535">
        <v>16</v>
      </c>
      <c r="M3061" s="532" t="s">
        <v>1700</v>
      </c>
      <c r="N3061" s="514">
        <f t="shared" si="1728"/>
        <v>1097.8999999999999</v>
      </c>
      <c r="O3061" s="514">
        <f t="shared" si="1689"/>
        <v>0</v>
      </c>
      <c r="P3061" s="680">
        <f>'KB Duct Parts'!$AE$3</f>
        <v>0</v>
      </c>
      <c r="Q3061" s="681">
        <f t="shared" si="1723"/>
        <v>0</v>
      </c>
      <c r="R3061" s="682">
        <f t="shared" si="1724"/>
        <v>0</v>
      </c>
      <c r="S3061" s="716">
        <f t="shared" si="1729"/>
        <v>0.2</v>
      </c>
      <c r="T3061" s="679">
        <f t="shared" si="1725"/>
        <v>0</v>
      </c>
      <c r="U3061" s="679">
        <f t="shared" si="1726"/>
        <v>0</v>
      </c>
      <c r="Y3061" s="120"/>
      <c r="AD3061" s="81"/>
      <c r="AF3061" s="370">
        <v>16</v>
      </c>
      <c r="AG3061" s="374">
        <v>14</v>
      </c>
      <c r="AH3061" s="378">
        <v>12</v>
      </c>
      <c r="AI3061" s="381">
        <v>10</v>
      </c>
      <c r="AJ3061" s="386"/>
      <c r="AK3061" s="391"/>
      <c r="AL3061" s="386"/>
      <c r="AM3061" s="363">
        <f t="shared" si="1727"/>
        <v>1</v>
      </c>
      <c r="AN3061" s="578">
        <v>906.3</v>
      </c>
      <c r="AO3061" s="78">
        <f t="shared" si="1715"/>
        <v>1067.3282460136675</v>
      </c>
      <c r="AP3061" s="78">
        <f t="shared" si="1710"/>
        <v>1250.6939999999997</v>
      </c>
      <c r="AQ3061" s="78">
        <f t="shared" si="1711"/>
        <v>1431.954</v>
      </c>
      <c r="AR3061" s="78">
        <f t="shared" si="1712"/>
        <v>0</v>
      </c>
      <c r="AS3061" s="78">
        <f t="shared" si="1713"/>
        <v>0</v>
      </c>
      <c r="AT3061" s="78">
        <f t="shared" si="1714"/>
        <v>0</v>
      </c>
      <c r="AU3061" s="363" t="s">
        <v>717</v>
      </c>
      <c r="AV3061" s="393"/>
      <c r="AW3061" s="395"/>
      <c r="AX3061" s="395">
        <v>1.1776765375854215</v>
      </c>
      <c r="AY3061" s="395">
        <v>1.38</v>
      </c>
      <c r="AZ3061" s="395">
        <v>1.58</v>
      </c>
      <c r="BA3061" s="395">
        <v>0</v>
      </c>
      <c r="BB3061" s="395">
        <v>0</v>
      </c>
      <c r="BC3061" s="395">
        <v>0</v>
      </c>
      <c r="BD3061" s="115"/>
      <c r="BE3061" s="115"/>
      <c r="BF3061" s="115">
        <v>4</v>
      </c>
      <c r="BG3061" s="115">
        <v>42</v>
      </c>
      <c r="BH3061" s="423">
        <f t="shared" si="1691"/>
        <v>47.9</v>
      </c>
      <c r="BI3061" s="417">
        <f t="shared" si="1692"/>
        <v>191.6</v>
      </c>
      <c r="BJ3061" s="115"/>
      <c r="BK3061" s="115"/>
      <c r="BQ3061" s="74" t="str">
        <f t="shared" si="1730"/>
        <v>24142.45-(14)</v>
      </c>
      <c r="BR3061" s="120" t="str">
        <f t="shared" si="1731"/>
        <v>Flanged 45 deg Dbl Branch</v>
      </c>
      <c r="BS3061" s="120">
        <f t="shared" si="1732"/>
        <v>1067.3282460136675</v>
      </c>
      <c r="BU3061" s="74" t="str">
        <f t="shared" si="1733"/>
        <v>24142.45-(12)</v>
      </c>
      <c r="BV3061" s="120" t="str">
        <f t="shared" si="1734"/>
        <v>Flanged 45 deg Dbl Branch</v>
      </c>
      <c r="BW3061" s="120">
        <f t="shared" si="1735"/>
        <v>1250.6939999999997</v>
      </c>
      <c r="BY3061" s="74" t="str">
        <f t="shared" si="1736"/>
        <v>24142.45-(10)</v>
      </c>
      <c r="BZ3061" s="120" t="str">
        <f t="shared" si="1737"/>
        <v>Flanged 45 deg Dbl Branch</v>
      </c>
      <c r="CA3061" s="120">
        <f t="shared" si="1738"/>
        <v>1431.954</v>
      </c>
      <c r="CC3061" s="115" t="str">
        <f t="shared" si="1739"/>
        <v xml:space="preserve"> </v>
      </c>
      <c r="CD3061" s="120" t="str">
        <f t="shared" si="1740"/>
        <v xml:space="preserve"> </v>
      </c>
      <c r="CE3061" s="417" t="str">
        <f t="shared" si="1741"/>
        <v xml:space="preserve"> </v>
      </c>
      <c r="CF3061" s="115"/>
      <c r="CG3061" s="115" t="str">
        <f t="shared" si="1742"/>
        <v xml:space="preserve"> </v>
      </c>
      <c r="CH3061" s="120" t="str">
        <f t="shared" si="1743"/>
        <v xml:space="preserve"> </v>
      </c>
      <c r="CI3061" s="417" t="str">
        <f t="shared" si="1744"/>
        <v xml:space="preserve"> </v>
      </c>
      <c r="CJ3061" s="115"/>
      <c r="CK3061" s="115" t="str">
        <f t="shared" si="1745"/>
        <v xml:space="preserve"> </v>
      </c>
      <c r="CL3061" s="120" t="str">
        <f t="shared" si="1746"/>
        <v xml:space="preserve"> </v>
      </c>
      <c r="CM3061" s="417" t="str">
        <f t="shared" si="1748"/>
        <v xml:space="preserve"> </v>
      </c>
      <c r="IS3061" s="111">
        <v>537.20000000000005</v>
      </c>
    </row>
    <row r="3062" spans="2:253" s="74" customFormat="1" ht="17.100000000000001" hidden="1" customHeight="1" x14ac:dyDescent="0.25">
      <c r="B3062" s="504">
        <f>IF('Flanged Parts'!$AS$4=2,'Flanged Parts'!J35,0)</f>
        <v>0</v>
      </c>
      <c r="C3062" s="508">
        <v>24144.45</v>
      </c>
      <c r="D3062" s="526">
        <f t="shared" si="1687"/>
        <v>24144.45</v>
      </c>
      <c r="E3062" s="504" t="s">
        <v>1348</v>
      </c>
      <c r="F3062" s="508" t="str">
        <f t="shared" si="1747"/>
        <v xml:space="preserve"> </v>
      </c>
      <c r="G3062" s="509" t="s">
        <v>468</v>
      </c>
      <c r="H3062" s="504" t="s">
        <v>1094</v>
      </c>
      <c r="I3062" s="1035" t="s">
        <v>59</v>
      </c>
      <c r="J3062" s="1036"/>
      <c r="K3062" s="516" t="s">
        <v>881</v>
      </c>
      <c r="L3062" s="535">
        <v>16</v>
      </c>
      <c r="M3062" s="532" t="s">
        <v>1700</v>
      </c>
      <c r="N3062" s="514">
        <f t="shared" si="1728"/>
        <v>1151.9000000000001</v>
      </c>
      <c r="O3062" s="514">
        <f t="shared" si="1689"/>
        <v>0</v>
      </c>
      <c r="P3062" s="680">
        <f>'KB Duct Parts'!$AE$3</f>
        <v>0</v>
      </c>
      <c r="Q3062" s="681">
        <f t="shared" si="1723"/>
        <v>0</v>
      </c>
      <c r="R3062" s="682">
        <f t="shared" si="1724"/>
        <v>0</v>
      </c>
      <c r="S3062" s="716">
        <f t="shared" si="1729"/>
        <v>0.2</v>
      </c>
      <c r="T3062" s="679">
        <f t="shared" si="1725"/>
        <v>0</v>
      </c>
      <c r="U3062" s="679">
        <f t="shared" si="1726"/>
        <v>0</v>
      </c>
      <c r="Y3062" s="120"/>
      <c r="AD3062" s="81"/>
      <c r="AF3062" s="370">
        <v>16</v>
      </c>
      <c r="AG3062" s="374">
        <v>14</v>
      </c>
      <c r="AH3062" s="378">
        <v>12</v>
      </c>
      <c r="AI3062" s="381">
        <v>10</v>
      </c>
      <c r="AJ3062" s="386"/>
      <c r="AK3062" s="391"/>
      <c r="AL3062" s="386"/>
      <c r="AM3062" s="363">
        <f t="shared" si="1727"/>
        <v>1</v>
      </c>
      <c r="AN3062" s="578">
        <v>949.1</v>
      </c>
      <c r="AO3062" s="78">
        <f t="shared" si="1715"/>
        <v>1117.7328018223236</v>
      </c>
      <c r="AP3062" s="78">
        <f t="shared" si="1710"/>
        <v>1309.758</v>
      </c>
      <c r="AQ3062" s="78">
        <f t="shared" si="1711"/>
        <v>1499.5780000000002</v>
      </c>
      <c r="AR3062" s="78">
        <f t="shared" si="1712"/>
        <v>0</v>
      </c>
      <c r="AS3062" s="78">
        <f t="shared" si="1713"/>
        <v>0</v>
      </c>
      <c r="AT3062" s="78">
        <f t="shared" si="1714"/>
        <v>0</v>
      </c>
      <c r="AU3062" s="363" t="s">
        <v>717</v>
      </c>
      <c r="AV3062" s="393"/>
      <c r="AW3062" s="395"/>
      <c r="AX3062" s="395">
        <v>1.1776765375854215</v>
      </c>
      <c r="AY3062" s="395">
        <v>1.38</v>
      </c>
      <c r="AZ3062" s="395">
        <v>1.58</v>
      </c>
      <c r="BA3062" s="395">
        <v>0</v>
      </c>
      <c r="BB3062" s="395">
        <v>0</v>
      </c>
      <c r="BC3062" s="395">
        <v>0</v>
      </c>
      <c r="BD3062" s="115"/>
      <c r="BE3062" s="115"/>
      <c r="BF3062" s="115">
        <v>4</v>
      </c>
      <c r="BG3062" s="115">
        <v>44</v>
      </c>
      <c r="BH3062" s="423">
        <f t="shared" si="1691"/>
        <v>50.7</v>
      </c>
      <c r="BI3062" s="417">
        <f t="shared" si="1692"/>
        <v>202.8</v>
      </c>
      <c r="BJ3062" s="115"/>
      <c r="BK3062" s="115"/>
      <c r="BQ3062" s="74" t="str">
        <f t="shared" si="1730"/>
        <v>24144.45-(14)</v>
      </c>
      <c r="BR3062" s="120" t="str">
        <f t="shared" si="1731"/>
        <v>Flanged 45 deg Dbl Branch</v>
      </c>
      <c r="BS3062" s="120">
        <f t="shared" si="1732"/>
        <v>1117.7328018223236</v>
      </c>
      <c r="BU3062" s="74" t="str">
        <f t="shared" si="1733"/>
        <v>24144.45-(12)</v>
      </c>
      <c r="BV3062" s="120" t="str">
        <f t="shared" si="1734"/>
        <v>Flanged 45 deg Dbl Branch</v>
      </c>
      <c r="BW3062" s="120">
        <f t="shared" si="1735"/>
        <v>1309.758</v>
      </c>
      <c r="BY3062" s="74" t="str">
        <f t="shared" si="1736"/>
        <v>24144.45-(10)</v>
      </c>
      <c r="BZ3062" s="120" t="str">
        <f t="shared" si="1737"/>
        <v>Flanged 45 deg Dbl Branch</v>
      </c>
      <c r="CA3062" s="120">
        <f t="shared" si="1738"/>
        <v>1499.5780000000002</v>
      </c>
      <c r="CC3062" s="115" t="str">
        <f t="shared" si="1739"/>
        <v xml:space="preserve"> </v>
      </c>
      <c r="CD3062" s="120" t="str">
        <f t="shared" si="1740"/>
        <v xml:space="preserve"> </v>
      </c>
      <c r="CE3062" s="417" t="str">
        <f t="shared" si="1741"/>
        <v xml:space="preserve"> </v>
      </c>
      <c r="CF3062" s="115"/>
      <c r="CG3062" s="115" t="str">
        <f t="shared" si="1742"/>
        <v xml:space="preserve"> </v>
      </c>
      <c r="CH3062" s="120" t="str">
        <f t="shared" si="1743"/>
        <v xml:space="preserve"> </v>
      </c>
      <c r="CI3062" s="417" t="str">
        <f t="shared" si="1744"/>
        <v xml:space="preserve"> </v>
      </c>
      <c r="CJ3062" s="115"/>
      <c r="CK3062" s="115" t="str">
        <f t="shared" si="1745"/>
        <v xml:space="preserve"> </v>
      </c>
      <c r="CL3062" s="120" t="str">
        <f t="shared" si="1746"/>
        <v xml:space="preserve"> </v>
      </c>
      <c r="CM3062" s="417" t="str">
        <f t="shared" si="1748"/>
        <v xml:space="preserve"> </v>
      </c>
      <c r="IS3062" s="111">
        <v>562.70000000000005</v>
      </c>
    </row>
    <row r="3063" spans="2:253" s="74" customFormat="1" ht="17.100000000000001" hidden="1" customHeight="1" x14ac:dyDescent="0.25">
      <c r="B3063" s="504">
        <f>IF('Flanged Parts'!$AS$4=2,'Flanged Parts'!J36,0)</f>
        <v>0</v>
      </c>
      <c r="C3063" s="508">
        <v>24146.45</v>
      </c>
      <c r="D3063" s="526">
        <f t="shared" si="1687"/>
        <v>24146.45</v>
      </c>
      <c r="E3063" s="504" t="s">
        <v>1349</v>
      </c>
      <c r="F3063" s="508" t="str">
        <f t="shared" si="1747"/>
        <v xml:space="preserve"> </v>
      </c>
      <c r="G3063" s="509" t="s">
        <v>468</v>
      </c>
      <c r="H3063" s="504" t="s">
        <v>1094</v>
      </c>
      <c r="I3063" s="1035" t="s">
        <v>59</v>
      </c>
      <c r="J3063" s="1036"/>
      <c r="K3063" s="516" t="s">
        <v>881</v>
      </c>
      <c r="L3063" s="535">
        <v>16</v>
      </c>
      <c r="M3063" s="532" t="s">
        <v>1700</v>
      </c>
      <c r="N3063" s="514">
        <f t="shared" si="1728"/>
        <v>1194.28</v>
      </c>
      <c r="O3063" s="514">
        <f t="shared" si="1689"/>
        <v>0</v>
      </c>
      <c r="P3063" s="680">
        <f>'KB Duct Parts'!$AE$3</f>
        <v>0</v>
      </c>
      <c r="Q3063" s="681">
        <f t="shared" si="1723"/>
        <v>0</v>
      </c>
      <c r="R3063" s="682">
        <f t="shared" si="1724"/>
        <v>0</v>
      </c>
      <c r="S3063" s="716">
        <f t="shared" si="1729"/>
        <v>0.2</v>
      </c>
      <c r="T3063" s="679">
        <f t="shared" si="1725"/>
        <v>0</v>
      </c>
      <c r="U3063" s="679">
        <f t="shared" si="1726"/>
        <v>0</v>
      </c>
      <c r="Y3063" s="120"/>
      <c r="AD3063" s="81"/>
      <c r="AF3063" s="370">
        <v>16</v>
      </c>
      <c r="AG3063" s="374">
        <v>14</v>
      </c>
      <c r="AH3063" s="378">
        <v>12</v>
      </c>
      <c r="AI3063" s="381">
        <v>10</v>
      </c>
      <c r="AJ3063" s="386"/>
      <c r="AK3063" s="391"/>
      <c r="AL3063" s="386"/>
      <c r="AM3063" s="363">
        <f t="shared" si="1727"/>
        <v>1</v>
      </c>
      <c r="AN3063" s="578">
        <v>992.6</v>
      </c>
      <c r="AO3063" s="78">
        <f t="shared" si="1715"/>
        <v>1168.9617312072894</v>
      </c>
      <c r="AP3063" s="78">
        <f t="shared" si="1710"/>
        <v>1369.788</v>
      </c>
      <c r="AQ3063" s="78">
        <f t="shared" si="1711"/>
        <v>1568.308</v>
      </c>
      <c r="AR3063" s="78">
        <f t="shared" si="1712"/>
        <v>0</v>
      </c>
      <c r="AS3063" s="78">
        <f t="shared" si="1713"/>
        <v>0</v>
      </c>
      <c r="AT3063" s="78">
        <f t="shared" si="1714"/>
        <v>0</v>
      </c>
      <c r="AU3063" s="363" t="s">
        <v>717</v>
      </c>
      <c r="AV3063" s="393"/>
      <c r="AW3063" s="395"/>
      <c r="AX3063" s="395">
        <v>1.1776765375854215</v>
      </c>
      <c r="AY3063" s="395">
        <v>1.38</v>
      </c>
      <c r="AZ3063" s="395">
        <v>1.58</v>
      </c>
      <c r="BA3063" s="395">
        <v>0</v>
      </c>
      <c r="BB3063" s="395">
        <v>0</v>
      </c>
      <c r="BC3063" s="395">
        <v>0</v>
      </c>
      <c r="BD3063" s="115"/>
      <c r="BE3063" s="115"/>
      <c r="BF3063" s="115">
        <v>4</v>
      </c>
      <c r="BG3063" s="115">
        <v>46</v>
      </c>
      <c r="BH3063" s="423">
        <f t="shared" si="1691"/>
        <v>50.42</v>
      </c>
      <c r="BI3063" s="417">
        <f t="shared" si="1692"/>
        <v>201.68</v>
      </c>
      <c r="BJ3063" s="115"/>
      <c r="BK3063" s="115"/>
      <c r="BQ3063" s="74" t="str">
        <f t="shared" si="1730"/>
        <v>24146.45-(14)</v>
      </c>
      <c r="BR3063" s="120" t="str">
        <f t="shared" si="1731"/>
        <v>Flanged 45 deg Dbl Branch</v>
      </c>
      <c r="BS3063" s="120">
        <f t="shared" si="1732"/>
        <v>1168.9617312072894</v>
      </c>
      <c r="BU3063" s="74" t="str">
        <f t="shared" si="1733"/>
        <v>24146.45-(12)</v>
      </c>
      <c r="BV3063" s="120" t="str">
        <f t="shared" si="1734"/>
        <v>Flanged 45 deg Dbl Branch</v>
      </c>
      <c r="BW3063" s="120">
        <f t="shared" si="1735"/>
        <v>1369.788</v>
      </c>
      <c r="BY3063" s="74" t="str">
        <f t="shared" si="1736"/>
        <v>24146.45-(10)</v>
      </c>
      <c r="BZ3063" s="120" t="str">
        <f t="shared" si="1737"/>
        <v>Flanged 45 deg Dbl Branch</v>
      </c>
      <c r="CA3063" s="120">
        <f t="shared" si="1738"/>
        <v>1568.308</v>
      </c>
      <c r="CC3063" s="115" t="str">
        <f t="shared" si="1739"/>
        <v xml:space="preserve"> </v>
      </c>
      <c r="CD3063" s="120" t="str">
        <f t="shared" si="1740"/>
        <v xml:space="preserve"> </v>
      </c>
      <c r="CE3063" s="417" t="str">
        <f t="shared" si="1741"/>
        <v xml:space="preserve"> </v>
      </c>
      <c r="CF3063" s="115"/>
      <c r="CG3063" s="115" t="str">
        <f t="shared" si="1742"/>
        <v xml:space="preserve"> </v>
      </c>
      <c r="CH3063" s="120" t="str">
        <f t="shared" si="1743"/>
        <v xml:space="preserve"> </v>
      </c>
      <c r="CI3063" s="417" t="str">
        <f t="shared" si="1744"/>
        <v xml:space="preserve"> </v>
      </c>
      <c r="CJ3063" s="115"/>
      <c r="CK3063" s="115" t="str">
        <f t="shared" si="1745"/>
        <v xml:space="preserve"> </v>
      </c>
      <c r="CL3063" s="120" t="str">
        <f t="shared" si="1746"/>
        <v xml:space="preserve"> </v>
      </c>
      <c r="CM3063" s="417" t="str">
        <f t="shared" si="1748"/>
        <v xml:space="preserve"> </v>
      </c>
      <c r="IS3063" s="111">
        <v>588.29999999999995</v>
      </c>
    </row>
    <row r="3064" spans="2:253" s="74" customFormat="1" ht="17.100000000000001" hidden="1" customHeight="1" x14ac:dyDescent="0.25">
      <c r="B3064" s="504">
        <f>IF('Flanged Parts'!$AS$4=2,'Flanged Parts'!J37,0)</f>
        <v>0</v>
      </c>
      <c r="C3064" s="508">
        <v>24148.45</v>
      </c>
      <c r="D3064" s="526">
        <f t="shared" si="1687"/>
        <v>24148.45</v>
      </c>
      <c r="E3064" s="504" t="s">
        <v>1350</v>
      </c>
      <c r="F3064" s="508" t="str">
        <f t="shared" si="1747"/>
        <v xml:space="preserve"> </v>
      </c>
      <c r="G3064" s="509" t="s">
        <v>468</v>
      </c>
      <c r="H3064" s="504" t="s">
        <v>1094</v>
      </c>
      <c r="I3064" s="1035" t="s">
        <v>59</v>
      </c>
      <c r="J3064" s="1036"/>
      <c r="K3064" s="516" t="s">
        <v>881</v>
      </c>
      <c r="L3064" s="535">
        <v>16</v>
      </c>
      <c r="M3064" s="532" t="s">
        <v>1700</v>
      </c>
      <c r="N3064" s="514">
        <f t="shared" si="1728"/>
        <v>1286.94</v>
      </c>
      <c r="O3064" s="514">
        <f t="shared" si="1689"/>
        <v>0</v>
      </c>
      <c r="P3064" s="680">
        <f>'KB Duct Parts'!$AE$3</f>
        <v>0</v>
      </c>
      <c r="Q3064" s="681">
        <f t="shared" si="1723"/>
        <v>0</v>
      </c>
      <c r="R3064" s="682">
        <f t="shared" si="1724"/>
        <v>0</v>
      </c>
      <c r="S3064" s="716">
        <f t="shared" si="1729"/>
        <v>0.2</v>
      </c>
      <c r="T3064" s="679">
        <f t="shared" si="1725"/>
        <v>0</v>
      </c>
      <c r="U3064" s="679">
        <f t="shared" si="1726"/>
        <v>0</v>
      </c>
      <c r="Y3064" s="120"/>
      <c r="AD3064" s="81"/>
      <c r="AF3064" s="370">
        <v>16</v>
      </c>
      <c r="AG3064" s="374">
        <v>14</v>
      </c>
      <c r="AH3064" s="378">
        <v>12</v>
      </c>
      <c r="AI3064" s="381">
        <v>10</v>
      </c>
      <c r="AJ3064" s="386"/>
      <c r="AK3064" s="391"/>
      <c r="AL3064" s="386"/>
      <c r="AM3064" s="363">
        <f t="shared" si="1727"/>
        <v>1</v>
      </c>
      <c r="AN3064" s="578">
        <v>1035.5</v>
      </c>
      <c r="AO3064" s="78">
        <f t="shared" si="1715"/>
        <v>1219.4840546697039</v>
      </c>
      <c r="AP3064" s="78">
        <f t="shared" si="1710"/>
        <v>1428.9899999999998</v>
      </c>
      <c r="AQ3064" s="78">
        <f t="shared" si="1711"/>
        <v>1636.0900000000001</v>
      </c>
      <c r="AR3064" s="78">
        <f t="shared" si="1712"/>
        <v>0</v>
      </c>
      <c r="AS3064" s="78">
        <f t="shared" si="1713"/>
        <v>0</v>
      </c>
      <c r="AT3064" s="78">
        <f t="shared" si="1714"/>
        <v>0</v>
      </c>
      <c r="AU3064" s="363" t="s">
        <v>717</v>
      </c>
      <c r="AV3064" s="393"/>
      <c r="AW3064" s="395"/>
      <c r="AX3064" s="395">
        <v>1.1776765375854215</v>
      </c>
      <c r="AY3064" s="395">
        <v>1.38</v>
      </c>
      <c r="AZ3064" s="395">
        <v>1.58</v>
      </c>
      <c r="BA3064" s="395">
        <v>0</v>
      </c>
      <c r="BB3064" s="395">
        <v>0</v>
      </c>
      <c r="BC3064" s="395">
        <v>0</v>
      </c>
      <c r="BD3064" s="115"/>
      <c r="BE3064" s="115"/>
      <c r="BF3064" s="115">
        <v>4</v>
      </c>
      <c r="BG3064" s="115">
        <v>48</v>
      </c>
      <c r="BH3064" s="423">
        <f t="shared" si="1691"/>
        <v>62.86</v>
      </c>
      <c r="BI3064" s="417">
        <f t="shared" si="1692"/>
        <v>251.44</v>
      </c>
      <c r="BJ3064" s="115"/>
      <c r="BK3064" s="115"/>
      <c r="BQ3064" s="74" t="str">
        <f t="shared" si="1730"/>
        <v>24148.45-(14)</v>
      </c>
      <c r="BR3064" s="120" t="str">
        <f t="shared" si="1731"/>
        <v>Flanged 45 deg Dbl Branch</v>
      </c>
      <c r="BS3064" s="120">
        <f t="shared" si="1732"/>
        <v>1219.4840546697039</v>
      </c>
      <c r="BU3064" s="74" t="str">
        <f t="shared" si="1733"/>
        <v>24148.45-(12)</v>
      </c>
      <c r="BV3064" s="120" t="str">
        <f t="shared" si="1734"/>
        <v>Flanged 45 deg Dbl Branch</v>
      </c>
      <c r="BW3064" s="120">
        <f t="shared" si="1735"/>
        <v>1428.9899999999998</v>
      </c>
      <c r="BY3064" s="74" t="str">
        <f t="shared" si="1736"/>
        <v>24148.45-(10)</v>
      </c>
      <c r="BZ3064" s="120" t="str">
        <f t="shared" si="1737"/>
        <v>Flanged 45 deg Dbl Branch</v>
      </c>
      <c r="CA3064" s="120">
        <f t="shared" si="1738"/>
        <v>1636.0900000000001</v>
      </c>
      <c r="CC3064" s="115" t="str">
        <f t="shared" si="1739"/>
        <v xml:space="preserve"> </v>
      </c>
      <c r="CD3064" s="120" t="str">
        <f t="shared" si="1740"/>
        <v xml:space="preserve"> </v>
      </c>
      <c r="CE3064" s="417" t="str">
        <f t="shared" si="1741"/>
        <v xml:space="preserve"> </v>
      </c>
      <c r="CF3064" s="115"/>
      <c r="CG3064" s="115" t="str">
        <f t="shared" si="1742"/>
        <v xml:space="preserve"> </v>
      </c>
      <c r="CH3064" s="120" t="str">
        <f t="shared" si="1743"/>
        <v xml:space="preserve"> </v>
      </c>
      <c r="CI3064" s="417" t="str">
        <f t="shared" si="1744"/>
        <v xml:space="preserve"> </v>
      </c>
      <c r="CJ3064" s="115"/>
      <c r="CK3064" s="115" t="str">
        <f t="shared" si="1745"/>
        <v xml:space="preserve"> </v>
      </c>
      <c r="CL3064" s="120" t="str">
        <f t="shared" si="1746"/>
        <v xml:space="preserve"> </v>
      </c>
      <c r="CM3064" s="417" t="str">
        <f t="shared" si="1748"/>
        <v xml:space="preserve"> </v>
      </c>
      <c r="IS3064" s="111">
        <v>613.9</v>
      </c>
    </row>
    <row r="3065" spans="2:253" s="74" customFormat="1" ht="17.100000000000001" hidden="1" customHeight="1" x14ac:dyDescent="0.25">
      <c r="B3065" s="504">
        <f>IF('Flanged Parts'!$AS$4=2,'Flanged Parts'!K26,0)</f>
        <v>0</v>
      </c>
      <c r="C3065" s="525" t="s">
        <v>344</v>
      </c>
      <c r="D3065" s="526" t="str">
        <f t="shared" ref="D3065:D3084" si="1749">IF(AM3065=1,C3065,(C3065&amp;"  ("&amp;L3065&amp;"ga)"))</f>
        <v>24126.45M</v>
      </c>
      <c r="E3065" s="504" t="s">
        <v>1339</v>
      </c>
      <c r="F3065" s="508" t="str">
        <f t="shared" si="1747"/>
        <v xml:space="preserve"> </v>
      </c>
      <c r="G3065" s="509" t="s">
        <v>728</v>
      </c>
      <c r="H3065" s="504" t="str">
        <f>IF('Flanged Parts'!$BB$6=1,"CS",IF('Flanged Parts'!$BB$6=2,"Glv",0))</f>
        <v>Glv</v>
      </c>
      <c r="I3065" s="1035" t="s">
        <v>59</v>
      </c>
      <c r="J3065" s="1036"/>
      <c r="K3065" s="516" t="s">
        <v>881</v>
      </c>
      <c r="L3065" s="535">
        <v>16</v>
      </c>
      <c r="M3065" s="532" t="s">
        <v>1700</v>
      </c>
      <c r="N3065" s="514">
        <f t="shared" si="1728"/>
        <v>649.04</v>
      </c>
      <c r="O3065" s="514">
        <f t="shared" ref="O3065:O3084" si="1750">IF(B3065&gt;0,N3065*B3065,0)</f>
        <v>0</v>
      </c>
      <c r="P3065" s="680">
        <f>'KB Duct Parts'!$AE$3</f>
        <v>0</v>
      </c>
      <c r="Q3065" s="681">
        <f t="shared" si="1723"/>
        <v>0</v>
      </c>
      <c r="R3065" s="682">
        <f t="shared" si="1724"/>
        <v>0</v>
      </c>
      <c r="S3065" s="716">
        <f t="shared" si="1729"/>
        <v>0.2</v>
      </c>
      <c r="T3065" s="679">
        <f t="shared" si="1725"/>
        <v>0</v>
      </c>
      <c r="U3065" s="679">
        <f t="shared" si="1726"/>
        <v>0</v>
      </c>
      <c r="Y3065" s="120"/>
      <c r="AD3065" s="81"/>
      <c r="AF3065" s="370">
        <v>16</v>
      </c>
      <c r="AG3065" s="374">
        <v>14</v>
      </c>
      <c r="AH3065" s="378">
        <v>12</v>
      </c>
      <c r="AI3065" s="381">
        <v>10</v>
      </c>
      <c r="AJ3065" s="386"/>
      <c r="AK3065" s="391"/>
      <c r="AL3065" s="386"/>
      <c r="AM3065" s="363">
        <f t="shared" si="1727"/>
        <v>1</v>
      </c>
      <c r="AN3065" s="578">
        <v>403.6</v>
      </c>
      <c r="AO3065" s="78">
        <f t="shared" si="1715"/>
        <v>475.31025056947612</v>
      </c>
      <c r="AP3065" s="78">
        <f t="shared" si="1710"/>
        <v>556.96799999999996</v>
      </c>
      <c r="AQ3065" s="78">
        <f t="shared" si="1711"/>
        <v>637.6880000000001</v>
      </c>
      <c r="AR3065" s="78">
        <f t="shared" si="1712"/>
        <v>0</v>
      </c>
      <c r="AS3065" s="78">
        <f t="shared" si="1713"/>
        <v>0</v>
      </c>
      <c r="AT3065" s="78">
        <f t="shared" si="1714"/>
        <v>0</v>
      </c>
      <c r="AU3065" s="363"/>
      <c r="AV3065" s="393"/>
      <c r="AW3065" s="395"/>
      <c r="AX3065" s="395">
        <v>1.1776765375854215</v>
      </c>
      <c r="AY3065" s="395">
        <v>1.38</v>
      </c>
      <c r="AZ3065" s="395">
        <v>1.58</v>
      </c>
      <c r="BA3065" s="395"/>
      <c r="BB3065" s="395"/>
      <c r="BC3065" s="395"/>
      <c r="BD3065" s="115"/>
      <c r="BE3065" s="115"/>
      <c r="BF3065" s="115">
        <v>4</v>
      </c>
      <c r="BG3065" s="115">
        <v>26</v>
      </c>
      <c r="BH3065" s="423">
        <f t="shared" ref="BH3065:BH3076" si="1751">IF(H3065="CS",VLOOKUP(BG3065,$BJ$2344:$BK$2374,2),IF(H3065="Glv",VLOOKUP(BG3065,$BJ$2344:$BL$2374,3),0))</f>
        <v>61.36</v>
      </c>
      <c r="BI3065" s="417">
        <f t="shared" ref="BI3065:BI3076" si="1752">BF3065*BH3065</f>
        <v>245.44</v>
      </c>
      <c r="BJ3065" s="115"/>
      <c r="BK3065" s="115"/>
      <c r="BQ3065" s="74" t="str">
        <f t="shared" si="1730"/>
        <v>24126.45M-(14)</v>
      </c>
      <c r="BR3065" s="120" t="str">
        <f t="shared" si="1731"/>
        <v>Flanged 45 deg Dbl Branch-Med</v>
      </c>
      <c r="BS3065" s="120">
        <f t="shared" si="1732"/>
        <v>475.31025056947612</v>
      </c>
      <c r="BU3065" s="74" t="str">
        <f t="shared" si="1733"/>
        <v>24126.45M-(12)</v>
      </c>
      <c r="BV3065" s="120" t="str">
        <f t="shared" si="1734"/>
        <v>Flanged 45 deg Dbl Branch-Med</v>
      </c>
      <c r="BW3065" s="120">
        <f t="shared" si="1735"/>
        <v>556.96799999999996</v>
      </c>
      <c r="BY3065" s="74" t="str">
        <f t="shared" si="1736"/>
        <v>24126.45M-(10)</v>
      </c>
      <c r="BZ3065" s="120" t="str">
        <f t="shared" si="1737"/>
        <v>Flanged 45 deg Dbl Branch-Med</v>
      </c>
      <c r="CA3065" s="120">
        <f t="shared" si="1738"/>
        <v>637.6880000000001</v>
      </c>
      <c r="CC3065" s="115" t="str">
        <f t="shared" si="1739"/>
        <v xml:space="preserve"> </v>
      </c>
      <c r="CD3065" s="120" t="str">
        <f t="shared" si="1740"/>
        <v xml:space="preserve"> </v>
      </c>
      <c r="CE3065" s="417" t="str">
        <f t="shared" si="1741"/>
        <v xml:space="preserve"> </v>
      </c>
      <c r="CF3065" s="115"/>
      <c r="CG3065" s="115" t="str">
        <f t="shared" si="1742"/>
        <v xml:space="preserve"> </v>
      </c>
      <c r="CH3065" s="120" t="str">
        <f t="shared" si="1743"/>
        <v xml:space="preserve"> </v>
      </c>
      <c r="CI3065" s="417" t="str">
        <f t="shared" si="1744"/>
        <v xml:space="preserve"> </v>
      </c>
      <c r="CJ3065" s="115"/>
      <c r="CK3065" s="115" t="str">
        <f t="shared" si="1745"/>
        <v xml:space="preserve"> </v>
      </c>
      <c r="CL3065" s="120" t="str">
        <f t="shared" si="1746"/>
        <v xml:space="preserve"> </v>
      </c>
      <c r="CM3065" s="417" t="str">
        <f t="shared" si="1748"/>
        <v xml:space="preserve"> </v>
      </c>
      <c r="IS3065" s="111"/>
    </row>
    <row r="3066" spans="2:253" s="74" customFormat="1" ht="17.100000000000001" hidden="1" customHeight="1" x14ac:dyDescent="0.25">
      <c r="B3066" s="504">
        <f>IF('Flanged Parts'!$AS$4=2,'Flanged Parts'!K27,0)</f>
        <v>0</v>
      </c>
      <c r="C3066" s="525" t="s">
        <v>345</v>
      </c>
      <c r="D3066" s="526" t="str">
        <f t="shared" si="1749"/>
        <v>24128.45M</v>
      </c>
      <c r="E3066" s="504" t="s">
        <v>1340</v>
      </c>
      <c r="F3066" s="508" t="str">
        <f t="shared" si="1747"/>
        <v xml:space="preserve"> </v>
      </c>
      <c r="G3066" s="509" t="s">
        <v>728</v>
      </c>
      <c r="H3066" s="504" t="str">
        <f>IF('Flanged Parts'!$BB$6=1,"CS",IF('Flanged Parts'!$BB$6=2,"Glv",0))</f>
        <v>Glv</v>
      </c>
      <c r="I3066" s="1035" t="s">
        <v>59</v>
      </c>
      <c r="J3066" s="1036"/>
      <c r="K3066" s="516" t="s">
        <v>881</v>
      </c>
      <c r="L3066" s="535">
        <v>16</v>
      </c>
      <c r="M3066" s="532" t="s">
        <v>1700</v>
      </c>
      <c r="N3066" s="514">
        <f t="shared" si="1728"/>
        <v>690.64</v>
      </c>
      <c r="O3066" s="514">
        <f t="shared" si="1750"/>
        <v>0</v>
      </c>
      <c r="P3066" s="680">
        <f>'KB Duct Parts'!$AE$3</f>
        <v>0</v>
      </c>
      <c r="Q3066" s="681">
        <f t="shared" si="1723"/>
        <v>0</v>
      </c>
      <c r="R3066" s="682">
        <f t="shared" si="1724"/>
        <v>0</v>
      </c>
      <c r="S3066" s="716">
        <f t="shared" si="1729"/>
        <v>0.2</v>
      </c>
      <c r="T3066" s="679">
        <f t="shared" si="1725"/>
        <v>0</v>
      </c>
      <c r="U3066" s="679">
        <f t="shared" si="1726"/>
        <v>0</v>
      </c>
      <c r="Y3066" s="120"/>
      <c r="AD3066" s="81"/>
      <c r="AF3066" s="370">
        <v>16</v>
      </c>
      <c r="AG3066" s="374">
        <v>14</v>
      </c>
      <c r="AH3066" s="378">
        <v>12</v>
      </c>
      <c r="AI3066" s="381">
        <v>10</v>
      </c>
      <c r="AJ3066" s="386"/>
      <c r="AK3066" s="391"/>
      <c r="AL3066" s="386"/>
      <c r="AM3066" s="363">
        <f t="shared" si="1727"/>
        <v>1</v>
      </c>
      <c r="AN3066" s="578">
        <v>437</v>
      </c>
      <c r="AO3066" s="78">
        <f t="shared" si="1715"/>
        <v>514.6446469248292</v>
      </c>
      <c r="AP3066" s="78">
        <f t="shared" si="1710"/>
        <v>603.05999999999995</v>
      </c>
      <c r="AQ3066" s="78">
        <f t="shared" si="1711"/>
        <v>690.46</v>
      </c>
      <c r="AR3066" s="78">
        <f t="shared" si="1712"/>
        <v>0</v>
      </c>
      <c r="AS3066" s="78">
        <f t="shared" si="1713"/>
        <v>0</v>
      </c>
      <c r="AT3066" s="78">
        <f t="shared" si="1714"/>
        <v>0</v>
      </c>
      <c r="AU3066" s="363"/>
      <c r="AV3066" s="393"/>
      <c r="AW3066" s="395"/>
      <c r="AX3066" s="395">
        <v>1.1776765375854215</v>
      </c>
      <c r="AY3066" s="395">
        <v>1.38</v>
      </c>
      <c r="AZ3066" s="395">
        <v>1.58</v>
      </c>
      <c r="BA3066" s="395"/>
      <c r="BB3066" s="395"/>
      <c r="BC3066" s="395"/>
      <c r="BD3066" s="115"/>
      <c r="BE3066" s="115"/>
      <c r="BF3066" s="115">
        <v>4</v>
      </c>
      <c r="BG3066" s="115">
        <v>28</v>
      </c>
      <c r="BH3066" s="423">
        <f t="shared" si="1751"/>
        <v>63.41</v>
      </c>
      <c r="BI3066" s="417">
        <f t="shared" si="1752"/>
        <v>253.64</v>
      </c>
      <c r="BJ3066" s="115"/>
      <c r="BK3066" s="115"/>
      <c r="BQ3066" s="74" t="str">
        <f t="shared" si="1730"/>
        <v>24128.45M-(14)</v>
      </c>
      <c r="BR3066" s="120" t="str">
        <f t="shared" si="1731"/>
        <v>Flanged 45 deg Dbl Branch-Med</v>
      </c>
      <c r="BS3066" s="120">
        <f t="shared" si="1732"/>
        <v>514.6446469248292</v>
      </c>
      <c r="BU3066" s="74" t="str">
        <f t="shared" si="1733"/>
        <v>24128.45M-(12)</v>
      </c>
      <c r="BV3066" s="120" t="str">
        <f t="shared" si="1734"/>
        <v>Flanged 45 deg Dbl Branch-Med</v>
      </c>
      <c r="BW3066" s="120">
        <f t="shared" si="1735"/>
        <v>603.05999999999995</v>
      </c>
      <c r="BY3066" s="74" t="str">
        <f t="shared" si="1736"/>
        <v>24128.45M-(10)</v>
      </c>
      <c r="BZ3066" s="120" t="str">
        <f t="shared" si="1737"/>
        <v>Flanged 45 deg Dbl Branch-Med</v>
      </c>
      <c r="CA3066" s="120">
        <f t="shared" si="1738"/>
        <v>690.46</v>
      </c>
      <c r="CC3066" s="115" t="str">
        <f t="shared" si="1739"/>
        <v xml:space="preserve"> </v>
      </c>
      <c r="CD3066" s="120" t="str">
        <f t="shared" si="1740"/>
        <v xml:space="preserve"> </v>
      </c>
      <c r="CE3066" s="417" t="str">
        <f t="shared" si="1741"/>
        <v xml:space="preserve"> </v>
      </c>
      <c r="CF3066" s="115"/>
      <c r="CG3066" s="115" t="str">
        <f t="shared" si="1742"/>
        <v xml:space="preserve"> </v>
      </c>
      <c r="CH3066" s="120" t="str">
        <f t="shared" si="1743"/>
        <v xml:space="preserve"> </v>
      </c>
      <c r="CI3066" s="417" t="str">
        <f t="shared" si="1744"/>
        <v xml:space="preserve"> </v>
      </c>
      <c r="CJ3066" s="115"/>
      <c r="CK3066" s="115" t="str">
        <f t="shared" si="1745"/>
        <v xml:space="preserve"> </v>
      </c>
      <c r="CL3066" s="120" t="str">
        <f t="shared" si="1746"/>
        <v xml:space="preserve"> </v>
      </c>
      <c r="CM3066" s="417" t="str">
        <f t="shared" si="1748"/>
        <v xml:space="preserve"> </v>
      </c>
      <c r="IS3066" s="111"/>
    </row>
    <row r="3067" spans="2:253" s="74" customFormat="1" ht="17.100000000000001" hidden="1" customHeight="1" x14ac:dyDescent="0.25">
      <c r="B3067" s="504">
        <f>IF('Flanged Parts'!$AS$4=2,'Flanged Parts'!K28,0)</f>
        <v>0</v>
      </c>
      <c r="C3067" s="525" t="s">
        <v>346</v>
      </c>
      <c r="D3067" s="526" t="str">
        <f t="shared" si="1749"/>
        <v>24130.45M</v>
      </c>
      <c r="E3067" s="504" t="s">
        <v>1341</v>
      </c>
      <c r="F3067" s="508" t="str">
        <f t="shared" si="1747"/>
        <v xml:space="preserve"> </v>
      </c>
      <c r="G3067" s="509" t="s">
        <v>728</v>
      </c>
      <c r="H3067" s="504" t="str">
        <f>IF('Flanged Parts'!$BB$6=1,"CS",IF('Flanged Parts'!$BB$6=2,"Glv",0))</f>
        <v>Glv</v>
      </c>
      <c r="I3067" s="1035" t="s">
        <v>59</v>
      </c>
      <c r="J3067" s="1036"/>
      <c r="K3067" s="516" t="s">
        <v>881</v>
      </c>
      <c r="L3067" s="535">
        <v>16</v>
      </c>
      <c r="M3067" s="532" t="s">
        <v>1700</v>
      </c>
      <c r="N3067" s="514">
        <f t="shared" si="1728"/>
        <v>721.24</v>
      </c>
      <c r="O3067" s="514">
        <f t="shared" si="1750"/>
        <v>0</v>
      </c>
      <c r="P3067" s="680">
        <f>'KB Duct Parts'!$AE$3</f>
        <v>0</v>
      </c>
      <c r="Q3067" s="681">
        <f t="shared" si="1723"/>
        <v>0</v>
      </c>
      <c r="R3067" s="682">
        <f t="shared" si="1724"/>
        <v>0</v>
      </c>
      <c r="S3067" s="716">
        <f t="shared" si="1729"/>
        <v>0.2</v>
      </c>
      <c r="T3067" s="679">
        <f t="shared" si="1725"/>
        <v>0</v>
      </c>
      <c r="U3067" s="679">
        <f t="shared" si="1726"/>
        <v>0</v>
      </c>
      <c r="Y3067" s="120"/>
      <c r="AD3067" s="81"/>
      <c r="AF3067" s="370">
        <v>16</v>
      </c>
      <c r="AG3067" s="374">
        <v>14</v>
      </c>
      <c r="AH3067" s="378">
        <v>12</v>
      </c>
      <c r="AI3067" s="381">
        <v>10</v>
      </c>
      <c r="AJ3067" s="386"/>
      <c r="AK3067" s="391"/>
      <c r="AL3067" s="386"/>
      <c r="AM3067" s="363">
        <f t="shared" si="1727"/>
        <v>1</v>
      </c>
      <c r="AN3067" s="578">
        <v>450.2</v>
      </c>
      <c r="AO3067" s="78">
        <f t="shared" si="1715"/>
        <v>530.18997722095673</v>
      </c>
      <c r="AP3067" s="78">
        <f t="shared" si="1710"/>
        <v>621.27599999999995</v>
      </c>
      <c r="AQ3067" s="78">
        <f t="shared" si="1711"/>
        <v>711.31600000000003</v>
      </c>
      <c r="AR3067" s="78">
        <f t="shared" si="1712"/>
        <v>0</v>
      </c>
      <c r="AS3067" s="78">
        <f t="shared" si="1713"/>
        <v>0</v>
      </c>
      <c r="AT3067" s="78">
        <f t="shared" si="1714"/>
        <v>0</v>
      </c>
      <c r="AU3067" s="363"/>
      <c r="AV3067" s="393"/>
      <c r="AW3067" s="395"/>
      <c r="AX3067" s="395">
        <v>1.1776765375854215</v>
      </c>
      <c r="AY3067" s="395">
        <v>1.38</v>
      </c>
      <c r="AZ3067" s="395">
        <v>1.58</v>
      </c>
      <c r="BA3067" s="395"/>
      <c r="BB3067" s="395"/>
      <c r="BC3067" s="395"/>
      <c r="BD3067" s="115"/>
      <c r="BE3067" s="115"/>
      <c r="BF3067" s="115">
        <v>4</v>
      </c>
      <c r="BG3067" s="115">
        <v>30</v>
      </c>
      <c r="BH3067" s="423">
        <f t="shared" si="1751"/>
        <v>67.760000000000005</v>
      </c>
      <c r="BI3067" s="417">
        <f t="shared" si="1752"/>
        <v>271.04000000000002</v>
      </c>
      <c r="BJ3067" s="115"/>
      <c r="BK3067" s="115"/>
      <c r="BQ3067" s="74" t="str">
        <f t="shared" si="1730"/>
        <v>24130.45M-(14)</v>
      </c>
      <c r="BR3067" s="120" t="str">
        <f t="shared" si="1731"/>
        <v>Flanged 45 deg Dbl Branch-Med</v>
      </c>
      <c r="BS3067" s="120">
        <f t="shared" si="1732"/>
        <v>530.18997722095673</v>
      </c>
      <c r="BU3067" s="74" t="str">
        <f t="shared" si="1733"/>
        <v>24130.45M-(12)</v>
      </c>
      <c r="BV3067" s="120" t="str">
        <f t="shared" si="1734"/>
        <v>Flanged 45 deg Dbl Branch-Med</v>
      </c>
      <c r="BW3067" s="120">
        <f t="shared" si="1735"/>
        <v>621.27599999999995</v>
      </c>
      <c r="BY3067" s="74" t="str">
        <f t="shared" si="1736"/>
        <v>24130.45M-(10)</v>
      </c>
      <c r="BZ3067" s="120" t="str">
        <f t="shared" si="1737"/>
        <v>Flanged 45 deg Dbl Branch-Med</v>
      </c>
      <c r="CA3067" s="120">
        <f t="shared" si="1738"/>
        <v>711.31600000000003</v>
      </c>
      <c r="CC3067" s="115" t="str">
        <f t="shared" si="1739"/>
        <v xml:space="preserve"> </v>
      </c>
      <c r="CD3067" s="120" t="str">
        <f t="shared" si="1740"/>
        <v xml:space="preserve"> </v>
      </c>
      <c r="CE3067" s="417" t="str">
        <f t="shared" si="1741"/>
        <v xml:space="preserve"> </v>
      </c>
      <c r="CF3067" s="115"/>
      <c r="CG3067" s="115" t="str">
        <f t="shared" si="1742"/>
        <v xml:space="preserve"> </v>
      </c>
      <c r="CH3067" s="120" t="str">
        <f t="shared" si="1743"/>
        <v xml:space="preserve"> </v>
      </c>
      <c r="CI3067" s="417" t="str">
        <f t="shared" si="1744"/>
        <v xml:space="preserve"> </v>
      </c>
      <c r="CJ3067" s="115"/>
      <c r="CK3067" s="115" t="str">
        <f t="shared" si="1745"/>
        <v xml:space="preserve"> </v>
      </c>
      <c r="CL3067" s="120" t="str">
        <f t="shared" si="1746"/>
        <v xml:space="preserve"> </v>
      </c>
      <c r="CM3067" s="417" t="str">
        <f t="shared" si="1748"/>
        <v xml:space="preserve"> </v>
      </c>
      <c r="IS3067" s="111"/>
    </row>
    <row r="3068" spans="2:253" s="74" customFormat="1" ht="17.100000000000001" hidden="1" customHeight="1" x14ac:dyDescent="0.25">
      <c r="B3068" s="504">
        <f>IF('Flanged Parts'!$AS$4=2,'Flanged Parts'!K29,0)</f>
        <v>0</v>
      </c>
      <c r="C3068" s="525" t="s">
        <v>347</v>
      </c>
      <c r="D3068" s="526" t="str">
        <f t="shared" si="1749"/>
        <v>24132.45M</v>
      </c>
      <c r="E3068" s="504" t="s">
        <v>1342</v>
      </c>
      <c r="F3068" s="508" t="str">
        <f t="shared" si="1747"/>
        <v xml:space="preserve"> </v>
      </c>
      <c r="G3068" s="509" t="s">
        <v>728</v>
      </c>
      <c r="H3068" s="504" t="str">
        <f>IF('Flanged Parts'!$BB$6=1,"CS",IF('Flanged Parts'!$BB$6=2,"Glv",0))</f>
        <v>Glv</v>
      </c>
      <c r="I3068" s="1035" t="s">
        <v>59</v>
      </c>
      <c r="J3068" s="1036"/>
      <c r="K3068" s="516" t="s">
        <v>881</v>
      </c>
      <c r="L3068" s="535">
        <v>16</v>
      </c>
      <c r="M3068" s="532" t="s">
        <v>1700</v>
      </c>
      <c r="N3068" s="514">
        <f t="shared" si="1728"/>
        <v>800.52</v>
      </c>
      <c r="O3068" s="514">
        <f t="shared" si="1750"/>
        <v>0</v>
      </c>
      <c r="P3068" s="680">
        <f>'KB Duct Parts'!$AE$3</f>
        <v>0</v>
      </c>
      <c r="Q3068" s="681">
        <f t="shared" si="1723"/>
        <v>0</v>
      </c>
      <c r="R3068" s="682">
        <f t="shared" si="1724"/>
        <v>0</v>
      </c>
      <c r="S3068" s="716">
        <f t="shared" si="1729"/>
        <v>0.2</v>
      </c>
      <c r="T3068" s="679">
        <f t="shared" si="1725"/>
        <v>0</v>
      </c>
      <c r="U3068" s="679">
        <f t="shared" si="1726"/>
        <v>0</v>
      </c>
      <c r="Y3068" s="120"/>
      <c r="AD3068" s="81"/>
      <c r="AF3068" s="370">
        <v>16</v>
      </c>
      <c r="AG3068" s="374">
        <v>14</v>
      </c>
      <c r="AH3068" s="378">
        <v>12</v>
      </c>
      <c r="AI3068" s="381">
        <v>10</v>
      </c>
      <c r="AJ3068" s="386"/>
      <c r="AK3068" s="391"/>
      <c r="AL3068" s="386"/>
      <c r="AM3068" s="363">
        <f t="shared" si="1727"/>
        <v>1</v>
      </c>
      <c r="AN3068" s="578">
        <v>499.8</v>
      </c>
      <c r="AO3068" s="78">
        <f t="shared" si="1715"/>
        <v>588.60273348519365</v>
      </c>
      <c r="AP3068" s="78">
        <f t="shared" si="1710"/>
        <v>689.72399999999993</v>
      </c>
      <c r="AQ3068" s="78">
        <f t="shared" si="1711"/>
        <v>789.68400000000008</v>
      </c>
      <c r="AR3068" s="78">
        <f t="shared" si="1712"/>
        <v>0</v>
      </c>
      <c r="AS3068" s="78">
        <f t="shared" si="1713"/>
        <v>0</v>
      </c>
      <c r="AT3068" s="78">
        <f t="shared" si="1714"/>
        <v>0</v>
      </c>
      <c r="AU3068" s="363"/>
      <c r="AV3068" s="393"/>
      <c r="AW3068" s="395"/>
      <c r="AX3068" s="395">
        <v>1.1776765375854215</v>
      </c>
      <c r="AY3068" s="395">
        <v>1.38</v>
      </c>
      <c r="AZ3068" s="395">
        <v>1.58</v>
      </c>
      <c r="BA3068" s="395"/>
      <c r="BB3068" s="395"/>
      <c r="BC3068" s="395"/>
      <c r="BD3068" s="115"/>
      <c r="BE3068" s="115"/>
      <c r="BF3068" s="115">
        <v>4</v>
      </c>
      <c r="BG3068" s="115">
        <v>32</v>
      </c>
      <c r="BH3068" s="423">
        <f t="shared" si="1751"/>
        <v>75.180000000000007</v>
      </c>
      <c r="BI3068" s="417">
        <f t="shared" si="1752"/>
        <v>300.72000000000003</v>
      </c>
      <c r="BJ3068" s="115"/>
      <c r="BK3068" s="115"/>
      <c r="BQ3068" s="74" t="str">
        <f t="shared" si="1730"/>
        <v>24132.45M-(14)</v>
      </c>
      <c r="BR3068" s="120" t="str">
        <f t="shared" si="1731"/>
        <v>Flanged 45 deg Dbl Branch-Med</v>
      </c>
      <c r="BS3068" s="120">
        <f t="shared" si="1732"/>
        <v>588.60273348519365</v>
      </c>
      <c r="BU3068" s="74" t="str">
        <f t="shared" si="1733"/>
        <v>24132.45M-(12)</v>
      </c>
      <c r="BV3068" s="120" t="str">
        <f t="shared" si="1734"/>
        <v>Flanged 45 deg Dbl Branch-Med</v>
      </c>
      <c r="BW3068" s="120">
        <f t="shared" si="1735"/>
        <v>689.72399999999993</v>
      </c>
      <c r="BY3068" s="74" t="str">
        <f t="shared" si="1736"/>
        <v>24132.45M-(10)</v>
      </c>
      <c r="BZ3068" s="120" t="str">
        <f t="shared" si="1737"/>
        <v>Flanged 45 deg Dbl Branch-Med</v>
      </c>
      <c r="CA3068" s="120">
        <f t="shared" si="1738"/>
        <v>789.68400000000008</v>
      </c>
      <c r="CC3068" s="115" t="str">
        <f t="shared" si="1739"/>
        <v xml:space="preserve"> </v>
      </c>
      <c r="CD3068" s="120" t="str">
        <f t="shared" si="1740"/>
        <v xml:space="preserve"> </v>
      </c>
      <c r="CE3068" s="417" t="str">
        <f t="shared" si="1741"/>
        <v xml:space="preserve"> </v>
      </c>
      <c r="CF3068" s="115"/>
      <c r="CG3068" s="115" t="str">
        <f t="shared" si="1742"/>
        <v xml:space="preserve"> </v>
      </c>
      <c r="CH3068" s="120" t="str">
        <f t="shared" si="1743"/>
        <v xml:space="preserve"> </v>
      </c>
      <c r="CI3068" s="417" t="str">
        <f t="shared" si="1744"/>
        <v xml:space="preserve"> </v>
      </c>
      <c r="CJ3068" s="115"/>
      <c r="CK3068" s="115" t="str">
        <f t="shared" si="1745"/>
        <v xml:space="preserve"> </v>
      </c>
      <c r="CL3068" s="120" t="str">
        <f t="shared" si="1746"/>
        <v xml:space="preserve"> </v>
      </c>
      <c r="CM3068" s="417" t="str">
        <f t="shared" si="1748"/>
        <v xml:space="preserve"> </v>
      </c>
      <c r="IS3068" s="111"/>
    </row>
    <row r="3069" spans="2:253" s="74" customFormat="1" ht="17.100000000000001" hidden="1" customHeight="1" x14ac:dyDescent="0.25">
      <c r="B3069" s="504">
        <f>IF('Flanged Parts'!$AS$4=2,'Flanged Parts'!K30,0)</f>
        <v>0</v>
      </c>
      <c r="C3069" s="525" t="s">
        <v>348</v>
      </c>
      <c r="D3069" s="526" t="str">
        <f t="shared" si="1749"/>
        <v>24134.45M</v>
      </c>
      <c r="E3069" s="504" t="s">
        <v>1343</v>
      </c>
      <c r="F3069" s="508" t="str">
        <f t="shared" si="1747"/>
        <v xml:space="preserve"> </v>
      </c>
      <c r="G3069" s="509" t="s">
        <v>728</v>
      </c>
      <c r="H3069" s="504" t="str">
        <f>IF('Flanged Parts'!$BB$6=1,"CS",IF('Flanged Parts'!$BB$6=2,"Glv",0))</f>
        <v>Glv</v>
      </c>
      <c r="I3069" s="1035" t="s">
        <v>59</v>
      </c>
      <c r="J3069" s="1036"/>
      <c r="K3069" s="516" t="s">
        <v>881</v>
      </c>
      <c r="L3069" s="535">
        <v>16</v>
      </c>
      <c r="M3069" s="532" t="s">
        <v>1700</v>
      </c>
      <c r="N3069" s="514">
        <f t="shared" si="1728"/>
        <v>841.07999999999993</v>
      </c>
      <c r="O3069" s="514">
        <f t="shared" si="1750"/>
        <v>0</v>
      </c>
      <c r="P3069" s="680">
        <f>'KB Duct Parts'!$AE$3</f>
        <v>0</v>
      </c>
      <c r="Q3069" s="681">
        <f t="shared" si="1723"/>
        <v>0</v>
      </c>
      <c r="R3069" s="682">
        <f t="shared" si="1724"/>
        <v>0</v>
      </c>
      <c r="S3069" s="716">
        <f t="shared" si="1729"/>
        <v>0.2</v>
      </c>
      <c r="T3069" s="679">
        <f t="shared" si="1725"/>
        <v>0</v>
      </c>
      <c r="U3069" s="679">
        <f t="shared" si="1726"/>
        <v>0</v>
      </c>
      <c r="Y3069" s="120"/>
      <c r="AD3069" s="81"/>
      <c r="AF3069" s="370">
        <v>16</v>
      </c>
      <c r="AG3069" s="374">
        <v>14</v>
      </c>
      <c r="AH3069" s="378">
        <v>12</v>
      </c>
      <c r="AI3069" s="381">
        <v>10</v>
      </c>
      <c r="AJ3069" s="386"/>
      <c r="AK3069" s="391"/>
      <c r="AL3069" s="386"/>
      <c r="AM3069" s="363">
        <f t="shared" si="1727"/>
        <v>1</v>
      </c>
      <c r="AN3069" s="578">
        <v>531.79999999999995</v>
      </c>
      <c r="AO3069" s="78">
        <f t="shared" si="1715"/>
        <v>626.28838268792708</v>
      </c>
      <c r="AP3069" s="78">
        <f t="shared" si="1710"/>
        <v>733.8839999999999</v>
      </c>
      <c r="AQ3069" s="78">
        <f t="shared" si="1711"/>
        <v>840.24399999999991</v>
      </c>
      <c r="AR3069" s="78">
        <f t="shared" si="1712"/>
        <v>0</v>
      </c>
      <c r="AS3069" s="78">
        <f t="shared" si="1713"/>
        <v>0</v>
      </c>
      <c r="AT3069" s="78">
        <f t="shared" si="1714"/>
        <v>0</v>
      </c>
      <c r="AU3069" s="363"/>
      <c r="AV3069" s="393"/>
      <c r="AW3069" s="395"/>
      <c r="AX3069" s="395">
        <v>1.1776765375854215</v>
      </c>
      <c r="AY3069" s="395">
        <v>1.38</v>
      </c>
      <c r="AZ3069" s="395">
        <v>1.58</v>
      </c>
      <c r="BA3069" s="395"/>
      <c r="BB3069" s="395"/>
      <c r="BC3069" s="395"/>
      <c r="BD3069" s="115"/>
      <c r="BE3069" s="115"/>
      <c r="BF3069" s="115">
        <v>4</v>
      </c>
      <c r="BG3069" s="115">
        <v>34</v>
      </c>
      <c r="BH3069" s="423">
        <f t="shared" si="1751"/>
        <v>77.319999999999993</v>
      </c>
      <c r="BI3069" s="417">
        <f t="shared" si="1752"/>
        <v>309.27999999999997</v>
      </c>
      <c r="BJ3069" s="115"/>
      <c r="BK3069" s="115"/>
      <c r="BQ3069" s="74" t="str">
        <f t="shared" si="1730"/>
        <v>24134.45M-(14)</v>
      </c>
      <c r="BR3069" s="120" t="str">
        <f t="shared" si="1731"/>
        <v>Flanged 45 deg Dbl Branch-Med</v>
      </c>
      <c r="BS3069" s="120">
        <f t="shared" si="1732"/>
        <v>626.28838268792708</v>
      </c>
      <c r="BU3069" s="74" t="str">
        <f t="shared" si="1733"/>
        <v>24134.45M-(12)</v>
      </c>
      <c r="BV3069" s="120" t="str">
        <f t="shared" si="1734"/>
        <v>Flanged 45 deg Dbl Branch-Med</v>
      </c>
      <c r="BW3069" s="120">
        <f t="shared" si="1735"/>
        <v>733.8839999999999</v>
      </c>
      <c r="BY3069" s="74" t="str">
        <f t="shared" si="1736"/>
        <v>24134.45M-(10)</v>
      </c>
      <c r="BZ3069" s="120" t="str">
        <f t="shared" si="1737"/>
        <v>Flanged 45 deg Dbl Branch-Med</v>
      </c>
      <c r="CA3069" s="120">
        <f t="shared" si="1738"/>
        <v>840.24399999999991</v>
      </c>
      <c r="CC3069" s="115" t="str">
        <f t="shared" si="1739"/>
        <v xml:space="preserve"> </v>
      </c>
      <c r="CD3069" s="120" t="str">
        <f t="shared" si="1740"/>
        <v xml:space="preserve"> </v>
      </c>
      <c r="CE3069" s="417" t="str">
        <f t="shared" si="1741"/>
        <v xml:space="preserve"> </v>
      </c>
      <c r="CF3069" s="115"/>
      <c r="CG3069" s="115" t="str">
        <f t="shared" si="1742"/>
        <v xml:space="preserve"> </v>
      </c>
      <c r="CH3069" s="120" t="str">
        <f t="shared" si="1743"/>
        <v xml:space="preserve"> </v>
      </c>
      <c r="CI3069" s="417" t="str">
        <f t="shared" si="1744"/>
        <v xml:space="preserve"> </v>
      </c>
      <c r="CJ3069" s="115"/>
      <c r="CK3069" s="115" t="str">
        <f t="shared" si="1745"/>
        <v xml:space="preserve"> </v>
      </c>
      <c r="CL3069" s="120" t="str">
        <f t="shared" si="1746"/>
        <v xml:space="preserve"> </v>
      </c>
      <c r="CM3069" s="417" t="str">
        <f t="shared" si="1748"/>
        <v xml:space="preserve"> </v>
      </c>
      <c r="IS3069" s="111"/>
    </row>
    <row r="3070" spans="2:253" s="74" customFormat="1" ht="17.100000000000001" hidden="1" customHeight="1" x14ac:dyDescent="0.25">
      <c r="B3070" s="504">
        <f>IF('Flanged Parts'!$AS$4=2,'Flanged Parts'!K31,0)</f>
        <v>0</v>
      </c>
      <c r="C3070" s="525" t="s">
        <v>349</v>
      </c>
      <c r="D3070" s="526" t="str">
        <f t="shared" si="1749"/>
        <v>24136.45M</v>
      </c>
      <c r="E3070" s="504" t="s">
        <v>1344</v>
      </c>
      <c r="F3070" s="508" t="str">
        <f t="shared" si="1747"/>
        <v xml:space="preserve"> </v>
      </c>
      <c r="G3070" s="509" t="s">
        <v>728</v>
      </c>
      <c r="H3070" s="504" t="str">
        <f>IF('Flanged Parts'!$BB$6=1,"CS",IF('Flanged Parts'!$BB$6=2,"Glv",0))</f>
        <v>Glv</v>
      </c>
      <c r="I3070" s="1035" t="s">
        <v>59</v>
      </c>
      <c r="J3070" s="1036"/>
      <c r="K3070" s="516" t="s">
        <v>881</v>
      </c>
      <c r="L3070" s="535">
        <v>16</v>
      </c>
      <c r="M3070" s="532" t="s">
        <v>1700</v>
      </c>
      <c r="N3070" s="514">
        <f t="shared" si="1728"/>
        <v>897.74</v>
      </c>
      <c r="O3070" s="514">
        <f t="shared" si="1750"/>
        <v>0</v>
      </c>
      <c r="P3070" s="680">
        <f>'KB Duct Parts'!$AE$3</f>
        <v>0</v>
      </c>
      <c r="Q3070" s="681">
        <f t="shared" si="1723"/>
        <v>0</v>
      </c>
      <c r="R3070" s="682">
        <f t="shared" si="1724"/>
        <v>0</v>
      </c>
      <c r="S3070" s="716">
        <f t="shared" si="1729"/>
        <v>0.2</v>
      </c>
      <c r="T3070" s="679">
        <f t="shared" si="1725"/>
        <v>0</v>
      </c>
      <c r="U3070" s="679">
        <f t="shared" si="1726"/>
        <v>0</v>
      </c>
      <c r="Y3070" s="120"/>
      <c r="AD3070" s="81"/>
      <c r="AF3070" s="370">
        <v>16</v>
      </c>
      <c r="AG3070" s="374">
        <v>14</v>
      </c>
      <c r="AH3070" s="378">
        <v>12</v>
      </c>
      <c r="AI3070" s="381">
        <v>10</v>
      </c>
      <c r="AJ3070" s="386"/>
      <c r="AK3070" s="391"/>
      <c r="AL3070" s="386"/>
      <c r="AM3070" s="363">
        <f t="shared" si="1727"/>
        <v>1</v>
      </c>
      <c r="AN3070" s="578">
        <v>567.70000000000005</v>
      </c>
      <c r="AO3070" s="78">
        <f t="shared" si="1715"/>
        <v>668.56697038724383</v>
      </c>
      <c r="AP3070" s="78">
        <f t="shared" si="1710"/>
        <v>783.42600000000004</v>
      </c>
      <c r="AQ3070" s="78">
        <f t="shared" si="1711"/>
        <v>896.96600000000012</v>
      </c>
      <c r="AR3070" s="78">
        <f t="shared" si="1712"/>
        <v>0</v>
      </c>
      <c r="AS3070" s="78">
        <f t="shared" si="1713"/>
        <v>0</v>
      </c>
      <c r="AT3070" s="78">
        <f t="shared" si="1714"/>
        <v>0</v>
      </c>
      <c r="AU3070" s="363"/>
      <c r="AV3070" s="393"/>
      <c r="AW3070" s="395"/>
      <c r="AX3070" s="395">
        <v>1.1776765375854215</v>
      </c>
      <c r="AY3070" s="395">
        <v>1.38</v>
      </c>
      <c r="AZ3070" s="395">
        <v>1.58</v>
      </c>
      <c r="BA3070" s="395"/>
      <c r="BB3070" s="395"/>
      <c r="BC3070" s="395"/>
      <c r="BD3070" s="115"/>
      <c r="BE3070" s="115"/>
      <c r="BF3070" s="115">
        <v>4</v>
      </c>
      <c r="BG3070" s="115">
        <v>36</v>
      </c>
      <c r="BH3070" s="423">
        <f t="shared" si="1751"/>
        <v>82.51</v>
      </c>
      <c r="BI3070" s="417">
        <f t="shared" si="1752"/>
        <v>330.04</v>
      </c>
      <c r="BJ3070" s="115"/>
      <c r="BK3070" s="115"/>
      <c r="BQ3070" s="74" t="str">
        <f t="shared" si="1730"/>
        <v>24136.45M-(14)</v>
      </c>
      <c r="BR3070" s="120" t="str">
        <f t="shared" si="1731"/>
        <v>Flanged 45 deg Dbl Branch-Med</v>
      </c>
      <c r="BS3070" s="120">
        <f t="shared" si="1732"/>
        <v>668.56697038724383</v>
      </c>
      <c r="BU3070" s="74" t="str">
        <f t="shared" si="1733"/>
        <v>24136.45M-(12)</v>
      </c>
      <c r="BV3070" s="120" t="str">
        <f t="shared" si="1734"/>
        <v>Flanged 45 deg Dbl Branch-Med</v>
      </c>
      <c r="BW3070" s="120">
        <f t="shared" si="1735"/>
        <v>783.42600000000004</v>
      </c>
      <c r="BY3070" s="74" t="str">
        <f t="shared" si="1736"/>
        <v>24136.45M-(10)</v>
      </c>
      <c r="BZ3070" s="120" t="str">
        <f t="shared" si="1737"/>
        <v>Flanged 45 deg Dbl Branch-Med</v>
      </c>
      <c r="CA3070" s="120">
        <f t="shared" si="1738"/>
        <v>896.96600000000012</v>
      </c>
      <c r="CC3070" s="115" t="str">
        <f t="shared" si="1739"/>
        <v xml:space="preserve"> </v>
      </c>
      <c r="CD3070" s="120" t="str">
        <f t="shared" si="1740"/>
        <v xml:space="preserve"> </v>
      </c>
      <c r="CE3070" s="417" t="str">
        <f t="shared" si="1741"/>
        <v xml:space="preserve"> </v>
      </c>
      <c r="CF3070" s="115"/>
      <c r="CG3070" s="115" t="str">
        <f t="shared" si="1742"/>
        <v xml:space="preserve"> </v>
      </c>
      <c r="CH3070" s="120" t="str">
        <f t="shared" si="1743"/>
        <v xml:space="preserve"> </v>
      </c>
      <c r="CI3070" s="417" t="str">
        <f t="shared" si="1744"/>
        <v xml:space="preserve"> </v>
      </c>
      <c r="CJ3070" s="115"/>
      <c r="CK3070" s="115" t="str">
        <f t="shared" si="1745"/>
        <v xml:space="preserve"> </v>
      </c>
      <c r="CL3070" s="120" t="str">
        <f t="shared" si="1746"/>
        <v xml:space="preserve"> </v>
      </c>
      <c r="CM3070" s="417" t="str">
        <f t="shared" si="1748"/>
        <v xml:space="preserve"> </v>
      </c>
      <c r="IS3070" s="111"/>
    </row>
    <row r="3071" spans="2:253" s="74" customFormat="1" ht="17.100000000000001" hidden="1" customHeight="1" x14ac:dyDescent="0.25">
      <c r="B3071" s="504">
        <f>IF('Flanged Parts'!$AS$4=2,'Flanged Parts'!K32,0)</f>
        <v>0</v>
      </c>
      <c r="C3071" s="525" t="s">
        <v>350</v>
      </c>
      <c r="D3071" s="526" t="str">
        <f t="shared" si="1749"/>
        <v>24138.45M</v>
      </c>
      <c r="E3071" s="504" t="s">
        <v>1345</v>
      </c>
      <c r="F3071" s="508" t="str">
        <f t="shared" si="1747"/>
        <v xml:space="preserve"> </v>
      </c>
      <c r="G3071" s="509" t="s">
        <v>728</v>
      </c>
      <c r="H3071" s="504" t="str">
        <f>IF('Flanged Parts'!$BB$6=1,"CS",IF('Flanged Parts'!$BB$6=2,"Glv",0))</f>
        <v>Glv</v>
      </c>
      <c r="I3071" s="1035" t="s">
        <v>59</v>
      </c>
      <c r="J3071" s="1036"/>
      <c r="K3071" s="516" t="s">
        <v>881</v>
      </c>
      <c r="L3071" s="535">
        <v>16</v>
      </c>
      <c r="M3071" s="532" t="s">
        <v>1700</v>
      </c>
      <c r="N3071" s="514">
        <f t="shared" si="1728"/>
        <v>943.02</v>
      </c>
      <c r="O3071" s="514">
        <f t="shared" si="1750"/>
        <v>0</v>
      </c>
      <c r="P3071" s="680">
        <f>'KB Duct Parts'!$AE$3</f>
        <v>0</v>
      </c>
      <c r="Q3071" s="681">
        <f t="shared" si="1723"/>
        <v>0</v>
      </c>
      <c r="R3071" s="682">
        <f t="shared" si="1724"/>
        <v>0</v>
      </c>
      <c r="S3071" s="716">
        <f t="shared" si="1729"/>
        <v>0.2</v>
      </c>
      <c r="T3071" s="679">
        <f t="shared" si="1725"/>
        <v>0</v>
      </c>
      <c r="U3071" s="679">
        <f t="shared" si="1726"/>
        <v>0</v>
      </c>
      <c r="Y3071" s="120"/>
      <c r="AD3071" s="81"/>
      <c r="AF3071" s="370">
        <v>16</v>
      </c>
      <c r="AG3071" s="374">
        <v>14</v>
      </c>
      <c r="AH3071" s="378">
        <v>12</v>
      </c>
      <c r="AI3071" s="381">
        <v>10</v>
      </c>
      <c r="AJ3071" s="386"/>
      <c r="AK3071" s="391"/>
      <c r="AL3071" s="386"/>
      <c r="AM3071" s="363">
        <f t="shared" si="1727"/>
        <v>1</v>
      </c>
      <c r="AN3071" s="578">
        <v>600.1</v>
      </c>
      <c r="AO3071" s="78">
        <f t="shared" si="1715"/>
        <v>706.72369020501139</v>
      </c>
      <c r="AP3071" s="78">
        <f t="shared" si="1710"/>
        <v>828.13799999999992</v>
      </c>
      <c r="AQ3071" s="78">
        <f t="shared" si="1711"/>
        <v>948.15800000000013</v>
      </c>
      <c r="AR3071" s="78">
        <f t="shared" si="1712"/>
        <v>0</v>
      </c>
      <c r="AS3071" s="78">
        <f t="shared" si="1713"/>
        <v>0</v>
      </c>
      <c r="AT3071" s="78">
        <f t="shared" si="1714"/>
        <v>0</v>
      </c>
      <c r="AU3071" s="363"/>
      <c r="AV3071" s="393"/>
      <c r="AW3071" s="395"/>
      <c r="AX3071" s="395">
        <v>1.1776765375854215</v>
      </c>
      <c r="AY3071" s="395">
        <v>1.38</v>
      </c>
      <c r="AZ3071" s="395">
        <v>1.58</v>
      </c>
      <c r="BA3071" s="395"/>
      <c r="BB3071" s="395"/>
      <c r="BC3071" s="395"/>
      <c r="BD3071" s="115"/>
      <c r="BE3071" s="115"/>
      <c r="BF3071" s="115">
        <v>4</v>
      </c>
      <c r="BG3071" s="115">
        <v>38</v>
      </c>
      <c r="BH3071" s="423">
        <f t="shared" si="1751"/>
        <v>85.73</v>
      </c>
      <c r="BI3071" s="417">
        <f t="shared" si="1752"/>
        <v>342.92</v>
      </c>
      <c r="BJ3071" s="115"/>
      <c r="BK3071" s="115"/>
      <c r="BQ3071" s="74" t="str">
        <f t="shared" si="1730"/>
        <v>24138.45M-(14)</v>
      </c>
      <c r="BR3071" s="120" t="str">
        <f t="shared" si="1731"/>
        <v>Flanged 45 deg Dbl Branch-Med</v>
      </c>
      <c r="BS3071" s="120">
        <f t="shared" si="1732"/>
        <v>706.72369020501139</v>
      </c>
      <c r="BU3071" s="74" t="str">
        <f t="shared" si="1733"/>
        <v>24138.45M-(12)</v>
      </c>
      <c r="BV3071" s="120" t="str">
        <f t="shared" si="1734"/>
        <v>Flanged 45 deg Dbl Branch-Med</v>
      </c>
      <c r="BW3071" s="120">
        <f t="shared" si="1735"/>
        <v>828.13799999999992</v>
      </c>
      <c r="BY3071" s="74" t="str">
        <f t="shared" si="1736"/>
        <v>24138.45M-(10)</v>
      </c>
      <c r="BZ3071" s="120" t="str">
        <f t="shared" si="1737"/>
        <v>Flanged 45 deg Dbl Branch-Med</v>
      </c>
      <c r="CA3071" s="120">
        <f t="shared" si="1738"/>
        <v>948.15800000000013</v>
      </c>
      <c r="CC3071" s="115" t="str">
        <f t="shared" si="1739"/>
        <v xml:space="preserve"> </v>
      </c>
      <c r="CD3071" s="120" t="str">
        <f t="shared" si="1740"/>
        <v xml:space="preserve"> </v>
      </c>
      <c r="CE3071" s="417" t="str">
        <f t="shared" si="1741"/>
        <v xml:space="preserve"> </v>
      </c>
      <c r="CF3071" s="115"/>
      <c r="CG3071" s="115" t="str">
        <f t="shared" si="1742"/>
        <v xml:space="preserve"> </v>
      </c>
      <c r="CH3071" s="120" t="str">
        <f t="shared" si="1743"/>
        <v xml:space="preserve"> </v>
      </c>
      <c r="CI3071" s="417" t="str">
        <f t="shared" si="1744"/>
        <v xml:space="preserve"> </v>
      </c>
      <c r="CJ3071" s="115"/>
      <c r="CK3071" s="115" t="str">
        <f t="shared" si="1745"/>
        <v xml:space="preserve"> </v>
      </c>
      <c r="CL3071" s="120" t="str">
        <f t="shared" si="1746"/>
        <v xml:space="preserve"> </v>
      </c>
      <c r="CM3071" s="417" t="str">
        <f t="shared" si="1748"/>
        <v xml:space="preserve"> </v>
      </c>
      <c r="IS3071" s="111"/>
    </row>
    <row r="3072" spans="2:253" s="74" customFormat="1" ht="17.100000000000001" hidden="1" customHeight="1" x14ac:dyDescent="0.25">
      <c r="B3072" s="504">
        <f>IF('Flanged Parts'!$AS$4=2,'Flanged Parts'!K33,0)</f>
        <v>0</v>
      </c>
      <c r="C3072" s="525" t="s">
        <v>351</v>
      </c>
      <c r="D3072" s="526" t="str">
        <f t="shared" si="1749"/>
        <v>24140.45M</v>
      </c>
      <c r="E3072" s="504" t="s">
        <v>1346</v>
      </c>
      <c r="F3072" s="508" t="str">
        <f t="shared" si="1747"/>
        <v xml:space="preserve"> </v>
      </c>
      <c r="G3072" s="509" t="s">
        <v>728</v>
      </c>
      <c r="H3072" s="504" t="str">
        <f>IF('Flanged Parts'!$BB$6=1,"CS",IF('Flanged Parts'!$BB$6=2,"Glv",0))</f>
        <v>Glv</v>
      </c>
      <c r="I3072" s="1035" t="s">
        <v>59</v>
      </c>
      <c r="J3072" s="1036"/>
      <c r="K3072" s="516" t="s">
        <v>881</v>
      </c>
      <c r="L3072" s="535">
        <v>16</v>
      </c>
      <c r="M3072" s="532" t="s">
        <v>1700</v>
      </c>
      <c r="N3072" s="514">
        <f t="shared" si="1728"/>
        <v>992.86</v>
      </c>
      <c r="O3072" s="514">
        <f t="shared" si="1750"/>
        <v>0</v>
      </c>
      <c r="P3072" s="680">
        <f>'KB Duct Parts'!$AE$3</f>
        <v>0</v>
      </c>
      <c r="Q3072" s="681">
        <f t="shared" si="1723"/>
        <v>0</v>
      </c>
      <c r="R3072" s="682">
        <f t="shared" si="1724"/>
        <v>0</v>
      </c>
      <c r="S3072" s="716">
        <f t="shared" si="1729"/>
        <v>0.2</v>
      </c>
      <c r="T3072" s="679">
        <f t="shared" si="1725"/>
        <v>0</v>
      </c>
      <c r="U3072" s="679">
        <f t="shared" si="1726"/>
        <v>0</v>
      </c>
      <c r="Y3072" s="120"/>
      <c r="AD3072" s="81"/>
      <c r="AF3072" s="370">
        <v>16</v>
      </c>
      <c r="AG3072" s="374">
        <v>14</v>
      </c>
      <c r="AH3072" s="378">
        <v>12</v>
      </c>
      <c r="AI3072" s="381">
        <v>10</v>
      </c>
      <c r="AJ3072" s="386"/>
      <c r="AK3072" s="391"/>
      <c r="AL3072" s="386"/>
      <c r="AM3072" s="363">
        <f t="shared" si="1727"/>
        <v>1</v>
      </c>
      <c r="AN3072" s="578">
        <v>628.1</v>
      </c>
      <c r="AO3072" s="78">
        <f t="shared" si="1715"/>
        <v>739.69863325740323</v>
      </c>
      <c r="AP3072" s="78">
        <f t="shared" si="1710"/>
        <v>866.77800000000002</v>
      </c>
      <c r="AQ3072" s="78">
        <f t="shared" si="1711"/>
        <v>992.39800000000002</v>
      </c>
      <c r="AR3072" s="78">
        <f t="shared" si="1712"/>
        <v>0</v>
      </c>
      <c r="AS3072" s="78">
        <f t="shared" si="1713"/>
        <v>0</v>
      </c>
      <c r="AT3072" s="78">
        <f t="shared" si="1714"/>
        <v>0</v>
      </c>
      <c r="AU3072" s="363"/>
      <c r="AV3072" s="393"/>
      <c r="AW3072" s="395"/>
      <c r="AX3072" s="395">
        <v>1.1776765375854215</v>
      </c>
      <c r="AY3072" s="395">
        <v>1.38</v>
      </c>
      <c r="AZ3072" s="395">
        <v>1.58</v>
      </c>
      <c r="BA3072" s="395"/>
      <c r="BB3072" s="395"/>
      <c r="BC3072" s="395"/>
      <c r="BD3072" s="115"/>
      <c r="BE3072" s="115"/>
      <c r="BF3072" s="115">
        <v>4</v>
      </c>
      <c r="BG3072" s="115">
        <v>40</v>
      </c>
      <c r="BH3072" s="423">
        <f t="shared" si="1751"/>
        <v>91.19</v>
      </c>
      <c r="BI3072" s="417">
        <f t="shared" si="1752"/>
        <v>364.76</v>
      </c>
      <c r="BJ3072" s="115"/>
      <c r="BK3072" s="115"/>
      <c r="BQ3072" s="74" t="str">
        <f t="shared" si="1730"/>
        <v>24140.45M-(14)</v>
      </c>
      <c r="BR3072" s="120" t="str">
        <f t="shared" si="1731"/>
        <v>Flanged 45 deg Dbl Branch-Med</v>
      </c>
      <c r="BS3072" s="120">
        <f t="shared" si="1732"/>
        <v>739.69863325740323</v>
      </c>
      <c r="BU3072" s="74" t="str">
        <f t="shared" si="1733"/>
        <v>24140.45M-(12)</v>
      </c>
      <c r="BV3072" s="120" t="str">
        <f t="shared" si="1734"/>
        <v>Flanged 45 deg Dbl Branch-Med</v>
      </c>
      <c r="BW3072" s="120">
        <f t="shared" si="1735"/>
        <v>866.77800000000002</v>
      </c>
      <c r="BY3072" s="74" t="str">
        <f t="shared" si="1736"/>
        <v>24140.45M-(10)</v>
      </c>
      <c r="BZ3072" s="120" t="str">
        <f t="shared" si="1737"/>
        <v>Flanged 45 deg Dbl Branch-Med</v>
      </c>
      <c r="CA3072" s="120">
        <f t="shared" si="1738"/>
        <v>992.39800000000002</v>
      </c>
      <c r="CC3072" s="115" t="str">
        <f t="shared" si="1739"/>
        <v xml:space="preserve"> </v>
      </c>
      <c r="CD3072" s="120" t="str">
        <f t="shared" si="1740"/>
        <v xml:space="preserve"> </v>
      </c>
      <c r="CE3072" s="417" t="str">
        <f t="shared" si="1741"/>
        <v xml:space="preserve"> </v>
      </c>
      <c r="CF3072" s="115"/>
      <c r="CG3072" s="115" t="str">
        <f t="shared" si="1742"/>
        <v xml:space="preserve"> </v>
      </c>
      <c r="CH3072" s="120" t="str">
        <f t="shared" si="1743"/>
        <v xml:space="preserve"> </v>
      </c>
      <c r="CI3072" s="417" t="str">
        <f t="shared" si="1744"/>
        <v xml:space="preserve"> </v>
      </c>
      <c r="CJ3072" s="115"/>
      <c r="CK3072" s="115" t="str">
        <f t="shared" si="1745"/>
        <v xml:space="preserve"> </v>
      </c>
      <c r="CL3072" s="120" t="str">
        <f t="shared" si="1746"/>
        <v xml:space="preserve"> </v>
      </c>
      <c r="CM3072" s="417" t="str">
        <f t="shared" si="1748"/>
        <v xml:space="preserve"> </v>
      </c>
      <c r="IS3072" s="111"/>
    </row>
    <row r="3073" spans="2:253" s="74" customFormat="1" ht="17.100000000000001" hidden="1" customHeight="1" x14ac:dyDescent="0.25">
      <c r="B3073" s="504">
        <f>IF('Flanged Parts'!$AS$4=2,'Flanged Parts'!K34,0)</f>
        <v>0</v>
      </c>
      <c r="C3073" s="525" t="s">
        <v>352</v>
      </c>
      <c r="D3073" s="526" t="str">
        <f t="shared" si="1749"/>
        <v>24142.45M</v>
      </c>
      <c r="E3073" s="504" t="s">
        <v>1347</v>
      </c>
      <c r="F3073" s="508" t="str">
        <f t="shared" si="1747"/>
        <v xml:space="preserve"> </v>
      </c>
      <c r="G3073" s="509" t="s">
        <v>728</v>
      </c>
      <c r="H3073" s="504" t="s">
        <v>1094</v>
      </c>
      <c r="I3073" s="1035" t="s">
        <v>59</v>
      </c>
      <c r="J3073" s="1036"/>
      <c r="K3073" s="516" t="s">
        <v>881</v>
      </c>
      <c r="L3073" s="535">
        <v>16</v>
      </c>
      <c r="M3073" s="532" t="s">
        <v>1700</v>
      </c>
      <c r="N3073" s="514">
        <f t="shared" si="1728"/>
        <v>1097.8999999999999</v>
      </c>
      <c r="O3073" s="514">
        <f t="shared" si="1750"/>
        <v>0</v>
      </c>
      <c r="P3073" s="680">
        <f>'KB Duct Parts'!$AE$3</f>
        <v>0</v>
      </c>
      <c r="Q3073" s="681">
        <f t="shared" si="1723"/>
        <v>0</v>
      </c>
      <c r="R3073" s="682">
        <f t="shared" si="1724"/>
        <v>0</v>
      </c>
      <c r="S3073" s="716">
        <f t="shared" si="1729"/>
        <v>0.2</v>
      </c>
      <c r="T3073" s="679">
        <f t="shared" si="1725"/>
        <v>0</v>
      </c>
      <c r="U3073" s="679">
        <f t="shared" si="1726"/>
        <v>0</v>
      </c>
      <c r="Y3073" s="120"/>
      <c r="AD3073" s="81"/>
      <c r="AF3073" s="370">
        <v>16</v>
      </c>
      <c r="AG3073" s="374">
        <v>14</v>
      </c>
      <c r="AH3073" s="378">
        <v>12</v>
      </c>
      <c r="AI3073" s="381">
        <v>10</v>
      </c>
      <c r="AJ3073" s="386"/>
      <c r="AK3073" s="391"/>
      <c r="AL3073" s="386"/>
      <c r="AM3073" s="363">
        <f t="shared" si="1727"/>
        <v>1</v>
      </c>
      <c r="AN3073" s="578">
        <v>906.3</v>
      </c>
      <c r="AO3073" s="78">
        <f t="shared" si="1715"/>
        <v>1067.3282460136675</v>
      </c>
      <c r="AP3073" s="78">
        <f t="shared" si="1710"/>
        <v>1250.6939999999997</v>
      </c>
      <c r="AQ3073" s="78">
        <f t="shared" si="1711"/>
        <v>1431.954</v>
      </c>
      <c r="AR3073" s="78">
        <f t="shared" si="1712"/>
        <v>0</v>
      </c>
      <c r="AS3073" s="78">
        <f t="shared" si="1713"/>
        <v>0</v>
      </c>
      <c r="AT3073" s="78">
        <f t="shared" si="1714"/>
        <v>0</v>
      </c>
      <c r="AU3073" s="363"/>
      <c r="AV3073" s="393"/>
      <c r="AW3073" s="395"/>
      <c r="AX3073" s="395">
        <v>1.1776765375854215</v>
      </c>
      <c r="AY3073" s="395">
        <v>1.38</v>
      </c>
      <c r="AZ3073" s="395">
        <v>1.58</v>
      </c>
      <c r="BA3073" s="395"/>
      <c r="BB3073" s="395"/>
      <c r="BC3073" s="395"/>
      <c r="BD3073" s="115"/>
      <c r="BE3073" s="115"/>
      <c r="BF3073" s="115">
        <v>4</v>
      </c>
      <c r="BG3073" s="115">
        <v>42</v>
      </c>
      <c r="BH3073" s="423">
        <f t="shared" si="1751"/>
        <v>47.9</v>
      </c>
      <c r="BI3073" s="417">
        <f t="shared" si="1752"/>
        <v>191.6</v>
      </c>
      <c r="BJ3073" s="115"/>
      <c r="BK3073" s="115"/>
      <c r="BQ3073" s="74" t="str">
        <f t="shared" si="1730"/>
        <v>24142.45M-(14)</v>
      </c>
      <c r="BR3073" s="120" t="str">
        <f t="shared" si="1731"/>
        <v>Flanged 45 deg Dbl Branch-Med</v>
      </c>
      <c r="BS3073" s="120">
        <f t="shared" si="1732"/>
        <v>1067.3282460136675</v>
      </c>
      <c r="BU3073" s="74" t="str">
        <f t="shared" si="1733"/>
        <v>24142.45M-(12)</v>
      </c>
      <c r="BV3073" s="120" t="str">
        <f t="shared" si="1734"/>
        <v>Flanged 45 deg Dbl Branch-Med</v>
      </c>
      <c r="BW3073" s="120">
        <f t="shared" si="1735"/>
        <v>1250.6939999999997</v>
      </c>
      <c r="BY3073" s="74" t="str">
        <f t="shared" si="1736"/>
        <v>24142.45M-(10)</v>
      </c>
      <c r="BZ3073" s="120" t="str">
        <f t="shared" si="1737"/>
        <v>Flanged 45 deg Dbl Branch-Med</v>
      </c>
      <c r="CA3073" s="120">
        <f t="shared" si="1738"/>
        <v>1431.954</v>
      </c>
      <c r="CC3073" s="115" t="str">
        <f t="shared" si="1739"/>
        <v xml:space="preserve"> </v>
      </c>
      <c r="CD3073" s="120" t="str">
        <f t="shared" si="1740"/>
        <v xml:space="preserve"> </v>
      </c>
      <c r="CE3073" s="417" t="str">
        <f t="shared" si="1741"/>
        <v xml:space="preserve"> </v>
      </c>
      <c r="CF3073" s="115"/>
      <c r="CG3073" s="115" t="str">
        <f t="shared" si="1742"/>
        <v xml:space="preserve"> </v>
      </c>
      <c r="CH3073" s="120" t="str">
        <f t="shared" si="1743"/>
        <v xml:space="preserve"> </v>
      </c>
      <c r="CI3073" s="417" t="str">
        <f t="shared" si="1744"/>
        <v xml:space="preserve"> </v>
      </c>
      <c r="CJ3073" s="115"/>
      <c r="CK3073" s="115" t="str">
        <f t="shared" si="1745"/>
        <v xml:space="preserve"> </v>
      </c>
      <c r="CL3073" s="120" t="str">
        <f t="shared" si="1746"/>
        <v xml:space="preserve"> </v>
      </c>
      <c r="CM3073" s="417" t="str">
        <f t="shared" si="1748"/>
        <v xml:space="preserve"> </v>
      </c>
      <c r="IS3073" s="111"/>
    </row>
    <row r="3074" spans="2:253" s="74" customFormat="1" ht="17.100000000000001" hidden="1" customHeight="1" x14ac:dyDescent="0.25">
      <c r="B3074" s="504">
        <f>IF('Flanged Parts'!$AS$4=2,'Flanged Parts'!K35,0)</f>
        <v>0</v>
      </c>
      <c r="C3074" s="525" t="s">
        <v>353</v>
      </c>
      <c r="D3074" s="526" t="str">
        <f t="shared" si="1749"/>
        <v>24144.45M</v>
      </c>
      <c r="E3074" s="504" t="s">
        <v>1348</v>
      </c>
      <c r="F3074" s="508" t="str">
        <f t="shared" si="1747"/>
        <v xml:space="preserve"> </v>
      </c>
      <c r="G3074" s="509" t="s">
        <v>728</v>
      </c>
      <c r="H3074" s="504" t="s">
        <v>1094</v>
      </c>
      <c r="I3074" s="1035" t="s">
        <v>59</v>
      </c>
      <c r="J3074" s="1036"/>
      <c r="K3074" s="516" t="s">
        <v>881</v>
      </c>
      <c r="L3074" s="535">
        <v>16</v>
      </c>
      <c r="M3074" s="532" t="s">
        <v>1700</v>
      </c>
      <c r="N3074" s="514">
        <f t="shared" si="1728"/>
        <v>1151.9000000000001</v>
      </c>
      <c r="O3074" s="514">
        <f t="shared" si="1750"/>
        <v>0</v>
      </c>
      <c r="P3074" s="680">
        <f>'KB Duct Parts'!$AE$3</f>
        <v>0</v>
      </c>
      <c r="Q3074" s="681">
        <f t="shared" si="1723"/>
        <v>0</v>
      </c>
      <c r="R3074" s="682">
        <f t="shared" si="1724"/>
        <v>0</v>
      </c>
      <c r="S3074" s="716">
        <f t="shared" si="1729"/>
        <v>0.2</v>
      </c>
      <c r="T3074" s="679">
        <f t="shared" si="1725"/>
        <v>0</v>
      </c>
      <c r="U3074" s="679">
        <f t="shared" si="1726"/>
        <v>0</v>
      </c>
      <c r="Y3074" s="120"/>
      <c r="AD3074" s="81"/>
      <c r="AF3074" s="370">
        <v>16</v>
      </c>
      <c r="AG3074" s="374">
        <v>14</v>
      </c>
      <c r="AH3074" s="378">
        <v>12</v>
      </c>
      <c r="AI3074" s="381">
        <v>10</v>
      </c>
      <c r="AJ3074" s="386"/>
      <c r="AK3074" s="391"/>
      <c r="AL3074" s="386"/>
      <c r="AM3074" s="363">
        <f t="shared" si="1727"/>
        <v>1</v>
      </c>
      <c r="AN3074" s="578">
        <v>949.1</v>
      </c>
      <c r="AO3074" s="78">
        <f t="shared" si="1715"/>
        <v>1117.7328018223236</v>
      </c>
      <c r="AP3074" s="78">
        <f t="shared" si="1710"/>
        <v>1309.758</v>
      </c>
      <c r="AQ3074" s="78">
        <f t="shared" si="1711"/>
        <v>1499.5780000000002</v>
      </c>
      <c r="AR3074" s="78">
        <f t="shared" si="1712"/>
        <v>0</v>
      </c>
      <c r="AS3074" s="78">
        <f t="shared" si="1713"/>
        <v>0</v>
      </c>
      <c r="AT3074" s="78">
        <f t="shared" si="1714"/>
        <v>0</v>
      </c>
      <c r="AU3074" s="363"/>
      <c r="AV3074" s="393"/>
      <c r="AW3074" s="395"/>
      <c r="AX3074" s="395">
        <v>1.1776765375854215</v>
      </c>
      <c r="AY3074" s="395">
        <v>1.38</v>
      </c>
      <c r="AZ3074" s="395">
        <v>1.58</v>
      </c>
      <c r="BA3074" s="395"/>
      <c r="BB3074" s="395"/>
      <c r="BC3074" s="395"/>
      <c r="BD3074" s="115"/>
      <c r="BE3074" s="115"/>
      <c r="BF3074" s="115">
        <v>4</v>
      </c>
      <c r="BG3074" s="115">
        <v>44</v>
      </c>
      <c r="BH3074" s="423">
        <f t="shared" si="1751"/>
        <v>50.7</v>
      </c>
      <c r="BI3074" s="417">
        <f t="shared" si="1752"/>
        <v>202.8</v>
      </c>
      <c r="BJ3074" s="115"/>
      <c r="BK3074" s="115"/>
      <c r="BQ3074" s="74" t="str">
        <f t="shared" si="1730"/>
        <v>24144.45M-(14)</v>
      </c>
      <c r="BR3074" s="120" t="str">
        <f t="shared" si="1731"/>
        <v>Flanged 45 deg Dbl Branch-Med</v>
      </c>
      <c r="BS3074" s="120">
        <f t="shared" si="1732"/>
        <v>1117.7328018223236</v>
      </c>
      <c r="BU3074" s="74" t="str">
        <f t="shared" si="1733"/>
        <v>24144.45M-(12)</v>
      </c>
      <c r="BV3074" s="120" t="str">
        <f t="shared" si="1734"/>
        <v>Flanged 45 deg Dbl Branch-Med</v>
      </c>
      <c r="BW3074" s="120">
        <f t="shared" si="1735"/>
        <v>1309.758</v>
      </c>
      <c r="BY3074" s="74" t="str">
        <f t="shared" si="1736"/>
        <v>24144.45M-(10)</v>
      </c>
      <c r="BZ3074" s="120" t="str">
        <f t="shared" si="1737"/>
        <v>Flanged 45 deg Dbl Branch-Med</v>
      </c>
      <c r="CA3074" s="120">
        <f t="shared" si="1738"/>
        <v>1499.5780000000002</v>
      </c>
      <c r="CC3074" s="115" t="str">
        <f t="shared" si="1739"/>
        <v xml:space="preserve"> </v>
      </c>
      <c r="CD3074" s="120" t="str">
        <f t="shared" si="1740"/>
        <v xml:space="preserve"> </v>
      </c>
      <c r="CE3074" s="417" t="str">
        <f t="shared" si="1741"/>
        <v xml:space="preserve"> </v>
      </c>
      <c r="CF3074" s="115"/>
      <c r="CG3074" s="115" t="str">
        <f t="shared" si="1742"/>
        <v xml:space="preserve"> </v>
      </c>
      <c r="CH3074" s="120" t="str">
        <f t="shared" si="1743"/>
        <v xml:space="preserve"> </v>
      </c>
      <c r="CI3074" s="417" t="str">
        <f t="shared" si="1744"/>
        <v xml:space="preserve"> </v>
      </c>
      <c r="CJ3074" s="115"/>
      <c r="CK3074" s="115" t="str">
        <f t="shared" si="1745"/>
        <v xml:space="preserve"> </v>
      </c>
      <c r="CL3074" s="120" t="str">
        <f t="shared" si="1746"/>
        <v xml:space="preserve"> </v>
      </c>
      <c r="CM3074" s="417" t="str">
        <f t="shared" si="1748"/>
        <v xml:space="preserve"> </v>
      </c>
      <c r="IS3074" s="111"/>
    </row>
    <row r="3075" spans="2:253" s="74" customFormat="1" ht="17.100000000000001" hidden="1" customHeight="1" x14ac:dyDescent="0.25">
      <c r="B3075" s="504">
        <f>IF('Flanged Parts'!$AS$4=2,'Flanged Parts'!K36,0)</f>
        <v>0</v>
      </c>
      <c r="C3075" s="525" t="s">
        <v>354</v>
      </c>
      <c r="D3075" s="526" t="str">
        <f t="shared" si="1749"/>
        <v>24146.45M</v>
      </c>
      <c r="E3075" s="504" t="s">
        <v>1349</v>
      </c>
      <c r="F3075" s="508" t="str">
        <f t="shared" si="1747"/>
        <v xml:space="preserve"> </v>
      </c>
      <c r="G3075" s="509" t="s">
        <v>728</v>
      </c>
      <c r="H3075" s="504" t="s">
        <v>1094</v>
      </c>
      <c r="I3075" s="1035" t="s">
        <v>59</v>
      </c>
      <c r="J3075" s="1036"/>
      <c r="K3075" s="516" t="s">
        <v>881</v>
      </c>
      <c r="L3075" s="535">
        <v>16</v>
      </c>
      <c r="M3075" s="532" t="s">
        <v>1700</v>
      </c>
      <c r="N3075" s="514">
        <f t="shared" si="1728"/>
        <v>1194.28</v>
      </c>
      <c r="O3075" s="514">
        <f t="shared" si="1750"/>
        <v>0</v>
      </c>
      <c r="P3075" s="680">
        <f>'KB Duct Parts'!$AE$3</f>
        <v>0</v>
      </c>
      <c r="Q3075" s="681">
        <f t="shared" si="1723"/>
        <v>0</v>
      </c>
      <c r="R3075" s="682">
        <f t="shared" si="1724"/>
        <v>0</v>
      </c>
      <c r="S3075" s="716">
        <f t="shared" si="1729"/>
        <v>0.2</v>
      </c>
      <c r="T3075" s="679">
        <f t="shared" si="1725"/>
        <v>0</v>
      </c>
      <c r="U3075" s="679">
        <f t="shared" si="1726"/>
        <v>0</v>
      </c>
      <c r="Y3075" s="120"/>
      <c r="AD3075" s="81"/>
      <c r="AF3075" s="370">
        <v>16</v>
      </c>
      <c r="AG3075" s="374">
        <v>14</v>
      </c>
      <c r="AH3075" s="378">
        <v>12</v>
      </c>
      <c r="AI3075" s="381">
        <v>10</v>
      </c>
      <c r="AJ3075" s="386"/>
      <c r="AK3075" s="391"/>
      <c r="AL3075" s="386"/>
      <c r="AM3075" s="363">
        <f t="shared" si="1727"/>
        <v>1</v>
      </c>
      <c r="AN3075" s="578">
        <v>992.6</v>
      </c>
      <c r="AO3075" s="78">
        <f t="shared" si="1715"/>
        <v>1168.9617312072894</v>
      </c>
      <c r="AP3075" s="78">
        <f t="shared" si="1710"/>
        <v>1369.788</v>
      </c>
      <c r="AQ3075" s="78">
        <f t="shared" si="1711"/>
        <v>1568.308</v>
      </c>
      <c r="AR3075" s="78">
        <f t="shared" si="1712"/>
        <v>0</v>
      </c>
      <c r="AS3075" s="78">
        <f t="shared" si="1713"/>
        <v>0</v>
      </c>
      <c r="AT3075" s="78">
        <f t="shared" si="1714"/>
        <v>0</v>
      </c>
      <c r="AU3075" s="363"/>
      <c r="AV3075" s="393"/>
      <c r="AW3075" s="395"/>
      <c r="AX3075" s="395">
        <v>1.1776765375854215</v>
      </c>
      <c r="AY3075" s="395">
        <v>1.38</v>
      </c>
      <c r="AZ3075" s="395">
        <v>1.58</v>
      </c>
      <c r="BA3075" s="395"/>
      <c r="BB3075" s="395"/>
      <c r="BC3075" s="395"/>
      <c r="BD3075" s="115"/>
      <c r="BE3075" s="115"/>
      <c r="BF3075" s="115">
        <v>4</v>
      </c>
      <c r="BG3075" s="115">
        <v>46</v>
      </c>
      <c r="BH3075" s="423">
        <f t="shared" si="1751"/>
        <v>50.42</v>
      </c>
      <c r="BI3075" s="417">
        <f t="shared" si="1752"/>
        <v>201.68</v>
      </c>
      <c r="BJ3075" s="115"/>
      <c r="BK3075" s="115"/>
      <c r="BQ3075" s="74" t="str">
        <f t="shared" si="1730"/>
        <v>24146.45M-(14)</v>
      </c>
      <c r="BR3075" s="120" t="str">
        <f t="shared" si="1731"/>
        <v>Flanged 45 deg Dbl Branch-Med</v>
      </c>
      <c r="BS3075" s="120">
        <f t="shared" si="1732"/>
        <v>1168.9617312072894</v>
      </c>
      <c r="BU3075" s="74" t="str">
        <f t="shared" si="1733"/>
        <v>24146.45M-(12)</v>
      </c>
      <c r="BV3075" s="120" t="str">
        <f t="shared" si="1734"/>
        <v>Flanged 45 deg Dbl Branch-Med</v>
      </c>
      <c r="BW3075" s="120">
        <f t="shared" si="1735"/>
        <v>1369.788</v>
      </c>
      <c r="BY3075" s="74" t="str">
        <f t="shared" si="1736"/>
        <v>24146.45M-(10)</v>
      </c>
      <c r="BZ3075" s="120" t="str">
        <f t="shared" si="1737"/>
        <v>Flanged 45 deg Dbl Branch-Med</v>
      </c>
      <c r="CA3075" s="120">
        <f t="shared" si="1738"/>
        <v>1568.308</v>
      </c>
      <c r="CC3075" s="115" t="str">
        <f t="shared" si="1739"/>
        <v xml:space="preserve"> </v>
      </c>
      <c r="CD3075" s="120" t="str">
        <f t="shared" si="1740"/>
        <v xml:space="preserve"> </v>
      </c>
      <c r="CE3075" s="417" t="str">
        <f t="shared" si="1741"/>
        <v xml:space="preserve"> </v>
      </c>
      <c r="CF3075" s="115"/>
      <c r="CG3075" s="115" t="str">
        <f t="shared" si="1742"/>
        <v xml:space="preserve"> </v>
      </c>
      <c r="CH3075" s="120" t="str">
        <f t="shared" si="1743"/>
        <v xml:space="preserve"> </v>
      </c>
      <c r="CI3075" s="417" t="str">
        <f t="shared" si="1744"/>
        <v xml:space="preserve"> </v>
      </c>
      <c r="CJ3075" s="115"/>
      <c r="CK3075" s="115" t="str">
        <f t="shared" si="1745"/>
        <v xml:space="preserve"> </v>
      </c>
      <c r="CL3075" s="120" t="str">
        <f t="shared" si="1746"/>
        <v xml:space="preserve"> </v>
      </c>
      <c r="CM3075" s="417" t="str">
        <f t="shared" si="1748"/>
        <v xml:space="preserve"> </v>
      </c>
      <c r="IS3075" s="111"/>
    </row>
    <row r="3076" spans="2:253" s="74" customFormat="1" ht="17.100000000000001" hidden="1" customHeight="1" x14ac:dyDescent="0.25">
      <c r="B3076" s="504">
        <f>IF('Flanged Parts'!$AS$4=2,'Flanged Parts'!K37,0)</f>
        <v>0</v>
      </c>
      <c r="C3076" s="525" t="s">
        <v>355</v>
      </c>
      <c r="D3076" s="526" t="str">
        <f t="shared" si="1749"/>
        <v>24148.45M</v>
      </c>
      <c r="E3076" s="504" t="s">
        <v>1350</v>
      </c>
      <c r="F3076" s="508" t="str">
        <f t="shared" si="1747"/>
        <v xml:space="preserve"> </v>
      </c>
      <c r="G3076" s="509" t="s">
        <v>728</v>
      </c>
      <c r="H3076" s="504" t="s">
        <v>1094</v>
      </c>
      <c r="I3076" s="1035" t="s">
        <v>59</v>
      </c>
      <c r="J3076" s="1036"/>
      <c r="K3076" s="516" t="s">
        <v>881</v>
      </c>
      <c r="L3076" s="535">
        <v>16</v>
      </c>
      <c r="M3076" s="532" t="s">
        <v>1700</v>
      </c>
      <c r="N3076" s="514">
        <f t="shared" si="1728"/>
        <v>1286.94</v>
      </c>
      <c r="O3076" s="514">
        <f t="shared" si="1750"/>
        <v>0</v>
      </c>
      <c r="P3076" s="680">
        <f>'KB Duct Parts'!$AE$3</f>
        <v>0</v>
      </c>
      <c r="Q3076" s="681">
        <f t="shared" si="1723"/>
        <v>0</v>
      </c>
      <c r="R3076" s="682">
        <f t="shared" si="1724"/>
        <v>0</v>
      </c>
      <c r="S3076" s="716">
        <f t="shared" si="1729"/>
        <v>0.2</v>
      </c>
      <c r="T3076" s="679">
        <f t="shared" si="1725"/>
        <v>0</v>
      </c>
      <c r="U3076" s="679">
        <f t="shared" si="1726"/>
        <v>0</v>
      </c>
      <c r="Y3076" s="120"/>
      <c r="AD3076" s="81"/>
      <c r="AF3076" s="370">
        <v>16</v>
      </c>
      <c r="AG3076" s="374">
        <v>14</v>
      </c>
      <c r="AH3076" s="378">
        <v>12</v>
      </c>
      <c r="AI3076" s="381">
        <v>10</v>
      </c>
      <c r="AJ3076" s="386"/>
      <c r="AK3076" s="391"/>
      <c r="AL3076" s="386"/>
      <c r="AM3076" s="363">
        <f t="shared" si="1727"/>
        <v>1</v>
      </c>
      <c r="AN3076" s="578">
        <v>1035.5</v>
      </c>
      <c r="AO3076" s="78">
        <f t="shared" si="1715"/>
        <v>1219.4840546697039</v>
      </c>
      <c r="AP3076" s="78">
        <f t="shared" si="1710"/>
        <v>1428.9899999999998</v>
      </c>
      <c r="AQ3076" s="78">
        <f t="shared" si="1711"/>
        <v>1636.0900000000001</v>
      </c>
      <c r="AR3076" s="78">
        <f t="shared" si="1712"/>
        <v>0</v>
      </c>
      <c r="AS3076" s="78">
        <f t="shared" si="1713"/>
        <v>0</v>
      </c>
      <c r="AT3076" s="78">
        <f t="shared" si="1714"/>
        <v>0</v>
      </c>
      <c r="AU3076" s="363"/>
      <c r="AV3076" s="393"/>
      <c r="AW3076" s="395"/>
      <c r="AX3076" s="395">
        <v>1.1776765375854215</v>
      </c>
      <c r="AY3076" s="395">
        <v>1.38</v>
      </c>
      <c r="AZ3076" s="395">
        <v>1.58</v>
      </c>
      <c r="BA3076" s="395"/>
      <c r="BB3076" s="395"/>
      <c r="BC3076" s="395"/>
      <c r="BD3076" s="115"/>
      <c r="BE3076" s="115"/>
      <c r="BF3076" s="115">
        <v>4</v>
      </c>
      <c r="BG3076" s="115">
        <v>48</v>
      </c>
      <c r="BH3076" s="423">
        <f t="shared" si="1751"/>
        <v>62.86</v>
      </c>
      <c r="BI3076" s="417">
        <f t="shared" si="1752"/>
        <v>251.44</v>
      </c>
      <c r="BJ3076" s="115"/>
      <c r="BK3076" s="115"/>
      <c r="BQ3076" s="74" t="str">
        <f t="shared" si="1730"/>
        <v>24148.45M-(14)</v>
      </c>
      <c r="BR3076" s="120" t="str">
        <f t="shared" si="1731"/>
        <v>Flanged 45 deg Dbl Branch-Med</v>
      </c>
      <c r="BS3076" s="120">
        <f t="shared" si="1732"/>
        <v>1219.4840546697039</v>
      </c>
      <c r="BU3076" s="74" t="str">
        <f t="shared" si="1733"/>
        <v>24148.45M-(12)</v>
      </c>
      <c r="BV3076" s="120" t="str">
        <f t="shared" si="1734"/>
        <v>Flanged 45 deg Dbl Branch-Med</v>
      </c>
      <c r="BW3076" s="120">
        <f t="shared" si="1735"/>
        <v>1428.9899999999998</v>
      </c>
      <c r="BY3076" s="74" t="str">
        <f t="shared" si="1736"/>
        <v>24148.45M-(10)</v>
      </c>
      <c r="BZ3076" s="120" t="str">
        <f t="shared" si="1737"/>
        <v>Flanged 45 deg Dbl Branch-Med</v>
      </c>
      <c r="CA3076" s="120">
        <f t="shared" si="1738"/>
        <v>1636.0900000000001</v>
      </c>
      <c r="CC3076" s="115" t="str">
        <f t="shared" si="1739"/>
        <v xml:space="preserve"> </v>
      </c>
      <c r="CD3076" s="120" t="str">
        <f t="shared" si="1740"/>
        <v xml:space="preserve"> </v>
      </c>
      <c r="CE3076" s="417" t="str">
        <f t="shared" si="1741"/>
        <v xml:space="preserve"> </v>
      </c>
      <c r="CF3076" s="115"/>
      <c r="CG3076" s="115" t="str">
        <f t="shared" si="1742"/>
        <v xml:space="preserve"> </v>
      </c>
      <c r="CH3076" s="120" t="str">
        <f t="shared" si="1743"/>
        <v xml:space="preserve"> </v>
      </c>
      <c r="CI3076" s="417" t="str">
        <f t="shared" si="1744"/>
        <v xml:space="preserve"> </v>
      </c>
      <c r="CJ3076" s="115"/>
      <c r="CK3076" s="115" t="str">
        <f t="shared" si="1745"/>
        <v xml:space="preserve"> </v>
      </c>
      <c r="CL3076" s="120" t="str">
        <f t="shared" si="1746"/>
        <v xml:space="preserve"> </v>
      </c>
      <c r="CM3076" s="417" t="str">
        <f t="shared" si="1748"/>
        <v xml:space="preserve"> </v>
      </c>
      <c r="IS3076" s="111"/>
    </row>
    <row r="3077" spans="2:253" s="74" customFormat="1" ht="17.100000000000001" hidden="1" customHeight="1" x14ac:dyDescent="0.25">
      <c r="B3077" s="504">
        <f>IF('Flanged Parts'!$AS$4=2,'Flanged Parts'!L30,0)</f>
        <v>0</v>
      </c>
      <c r="C3077" s="525" t="s">
        <v>356</v>
      </c>
      <c r="D3077" s="526" t="str">
        <f t="shared" si="1749"/>
        <v>24134.45L</v>
      </c>
      <c r="E3077" s="504" t="s">
        <v>1343</v>
      </c>
      <c r="F3077" s="508" t="str">
        <f t="shared" si="1747"/>
        <v xml:space="preserve"> </v>
      </c>
      <c r="G3077" s="509" t="s">
        <v>729</v>
      </c>
      <c r="H3077" s="504" t="str">
        <f>IF('Flanged Parts'!$BB$6=1,"CS",IF('Flanged Parts'!$BB$6=2,"Glv",0))</f>
        <v>Glv</v>
      </c>
      <c r="I3077" s="1035" t="s">
        <v>59</v>
      </c>
      <c r="J3077" s="1036"/>
      <c r="K3077" s="516" t="s">
        <v>881</v>
      </c>
      <c r="L3077" s="535">
        <v>16</v>
      </c>
      <c r="M3077" s="532" t="s">
        <v>1700</v>
      </c>
      <c r="N3077" s="514">
        <f t="shared" si="1728"/>
        <v>841.07999999999993</v>
      </c>
      <c r="O3077" s="514">
        <f t="shared" si="1750"/>
        <v>0</v>
      </c>
      <c r="P3077" s="680">
        <f>'KB Duct Parts'!$AE$3</f>
        <v>0</v>
      </c>
      <c r="Q3077" s="681">
        <f t="shared" si="1723"/>
        <v>0</v>
      </c>
      <c r="R3077" s="682">
        <f t="shared" si="1724"/>
        <v>0</v>
      </c>
      <c r="S3077" s="716">
        <f t="shared" si="1729"/>
        <v>0.2</v>
      </c>
      <c r="T3077" s="679">
        <f t="shared" si="1725"/>
        <v>0</v>
      </c>
      <c r="U3077" s="679">
        <f t="shared" si="1726"/>
        <v>0</v>
      </c>
      <c r="Y3077" s="120"/>
      <c r="AD3077" s="81"/>
      <c r="AF3077" s="370">
        <v>16</v>
      </c>
      <c r="AG3077" s="374">
        <v>14</v>
      </c>
      <c r="AH3077" s="378">
        <v>12</v>
      </c>
      <c r="AI3077" s="381">
        <v>10</v>
      </c>
      <c r="AJ3077" s="386"/>
      <c r="AK3077" s="391"/>
      <c r="AL3077" s="386"/>
      <c r="AM3077" s="363">
        <f t="shared" si="1727"/>
        <v>1</v>
      </c>
      <c r="AN3077" s="578">
        <v>531.79999999999995</v>
      </c>
      <c r="AO3077" s="78">
        <f t="shared" si="1715"/>
        <v>626.28838268792708</v>
      </c>
      <c r="AP3077" s="78">
        <f t="shared" si="1710"/>
        <v>733.8839999999999</v>
      </c>
      <c r="AQ3077" s="78">
        <f t="shared" si="1711"/>
        <v>840.24399999999991</v>
      </c>
      <c r="AR3077" s="78">
        <f t="shared" si="1712"/>
        <v>0</v>
      </c>
      <c r="AS3077" s="78">
        <f t="shared" si="1713"/>
        <v>0</v>
      </c>
      <c r="AT3077" s="78">
        <f t="shared" si="1714"/>
        <v>0</v>
      </c>
      <c r="AU3077" s="363"/>
      <c r="AV3077" s="393"/>
      <c r="AW3077" s="395"/>
      <c r="AX3077" s="395">
        <v>1.1776765375854215</v>
      </c>
      <c r="AY3077" s="395">
        <v>1.38</v>
      </c>
      <c r="AZ3077" s="395">
        <v>1.58</v>
      </c>
      <c r="BA3077" s="395"/>
      <c r="BB3077" s="395"/>
      <c r="BC3077" s="395"/>
      <c r="BD3077" s="115"/>
      <c r="BE3077" s="115"/>
      <c r="BF3077" s="115">
        <v>4</v>
      </c>
      <c r="BG3077" s="115">
        <v>34</v>
      </c>
      <c r="BH3077" s="423">
        <f t="shared" ref="BH3077:BH3084" si="1753">IF(H3077="CS",VLOOKUP(BG3077,$BJ$2344:$BK$2374,2),IF(H3077="Glv",VLOOKUP(BG3077,$BJ$2344:$BL$2374,3),0))</f>
        <v>77.319999999999993</v>
      </c>
      <c r="BI3077" s="417">
        <f t="shared" ref="BI3077:BI3084" si="1754">BF3077*BH3077</f>
        <v>309.27999999999997</v>
      </c>
      <c r="BJ3077" s="115"/>
      <c r="BK3077" s="115"/>
      <c r="BQ3077" s="74" t="str">
        <f t="shared" si="1730"/>
        <v>24134.45L-(14)</v>
      </c>
      <c r="BR3077" s="120" t="str">
        <f t="shared" si="1731"/>
        <v>Flanged 45 deg Dbl Branch-Large</v>
      </c>
      <c r="BS3077" s="120">
        <f t="shared" si="1732"/>
        <v>626.28838268792708</v>
      </c>
      <c r="BU3077" s="74" t="str">
        <f t="shared" si="1733"/>
        <v>24134.45L-(12)</v>
      </c>
      <c r="BV3077" s="120" t="str">
        <f t="shared" si="1734"/>
        <v>Flanged 45 deg Dbl Branch-Large</v>
      </c>
      <c r="BW3077" s="120">
        <f t="shared" si="1735"/>
        <v>733.8839999999999</v>
      </c>
      <c r="BY3077" s="74" t="str">
        <f t="shared" si="1736"/>
        <v>24134.45L-(10)</v>
      </c>
      <c r="BZ3077" s="120" t="str">
        <f t="shared" si="1737"/>
        <v>Flanged 45 deg Dbl Branch-Large</v>
      </c>
      <c r="CA3077" s="120">
        <f t="shared" si="1738"/>
        <v>840.24399999999991</v>
      </c>
      <c r="CC3077" s="115" t="str">
        <f t="shared" si="1739"/>
        <v xml:space="preserve"> </v>
      </c>
      <c r="CD3077" s="120" t="str">
        <f t="shared" si="1740"/>
        <v xml:space="preserve"> </v>
      </c>
      <c r="CE3077" s="417" t="str">
        <f t="shared" si="1741"/>
        <v xml:space="preserve"> </v>
      </c>
      <c r="CF3077" s="115"/>
      <c r="CG3077" s="115" t="str">
        <f t="shared" si="1742"/>
        <v xml:space="preserve"> </v>
      </c>
      <c r="CH3077" s="120" t="str">
        <f t="shared" si="1743"/>
        <v xml:space="preserve"> </v>
      </c>
      <c r="CI3077" s="417" t="str">
        <f t="shared" si="1744"/>
        <v xml:space="preserve"> </v>
      </c>
      <c r="CJ3077" s="115"/>
      <c r="CK3077" s="115" t="str">
        <f t="shared" si="1745"/>
        <v xml:space="preserve"> </v>
      </c>
      <c r="CL3077" s="120" t="str">
        <f t="shared" si="1746"/>
        <v xml:space="preserve"> </v>
      </c>
      <c r="CM3077" s="417" t="str">
        <f t="shared" si="1748"/>
        <v xml:space="preserve"> </v>
      </c>
      <c r="IS3077" s="111"/>
    </row>
    <row r="3078" spans="2:253" s="74" customFormat="1" ht="17.100000000000001" hidden="1" customHeight="1" x14ac:dyDescent="0.25">
      <c r="B3078" s="504">
        <f>IF('Flanged Parts'!$AS$4=2,'Flanged Parts'!L31,0)</f>
        <v>0</v>
      </c>
      <c r="C3078" s="525" t="s">
        <v>357</v>
      </c>
      <c r="D3078" s="526" t="str">
        <f t="shared" si="1749"/>
        <v>24136.45L</v>
      </c>
      <c r="E3078" s="504" t="s">
        <v>1344</v>
      </c>
      <c r="F3078" s="508" t="str">
        <f t="shared" si="1747"/>
        <v xml:space="preserve"> </v>
      </c>
      <c r="G3078" s="509" t="s">
        <v>729</v>
      </c>
      <c r="H3078" s="504" t="str">
        <f>IF('Flanged Parts'!$BB$6=1,"CS",IF('Flanged Parts'!$BB$6=2,"Glv",0))</f>
        <v>Glv</v>
      </c>
      <c r="I3078" s="1035" t="s">
        <v>59</v>
      </c>
      <c r="J3078" s="1036"/>
      <c r="K3078" s="516" t="s">
        <v>881</v>
      </c>
      <c r="L3078" s="535">
        <v>16</v>
      </c>
      <c r="M3078" s="532" t="s">
        <v>1700</v>
      </c>
      <c r="N3078" s="514">
        <f t="shared" si="1728"/>
        <v>897.74</v>
      </c>
      <c r="O3078" s="514">
        <f t="shared" si="1750"/>
        <v>0</v>
      </c>
      <c r="P3078" s="680">
        <f>'KB Duct Parts'!$AE$3</f>
        <v>0</v>
      </c>
      <c r="Q3078" s="681">
        <f t="shared" si="1723"/>
        <v>0</v>
      </c>
      <c r="R3078" s="682">
        <f t="shared" si="1724"/>
        <v>0</v>
      </c>
      <c r="S3078" s="716">
        <f t="shared" si="1729"/>
        <v>0.2</v>
      </c>
      <c r="T3078" s="679">
        <f t="shared" si="1725"/>
        <v>0</v>
      </c>
      <c r="U3078" s="679">
        <f t="shared" si="1726"/>
        <v>0</v>
      </c>
      <c r="Y3078" s="120"/>
      <c r="AD3078" s="81"/>
      <c r="AF3078" s="370">
        <v>16</v>
      </c>
      <c r="AG3078" s="374">
        <v>14</v>
      </c>
      <c r="AH3078" s="378">
        <v>12</v>
      </c>
      <c r="AI3078" s="381">
        <v>10</v>
      </c>
      <c r="AJ3078" s="386"/>
      <c r="AK3078" s="391"/>
      <c r="AL3078" s="386"/>
      <c r="AM3078" s="363">
        <f t="shared" si="1727"/>
        <v>1</v>
      </c>
      <c r="AN3078" s="578">
        <v>567.70000000000005</v>
      </c>
      <c r="AO3078" s="78">
        <f t="shared" si="1715"/>
        <v>668.56697038724383</v>
      </c>
      <c r="AP3078" s="78">
        <f t="shared" si="1710"/>
        <v>783.42600000000004</v>
      </c>
      <c r="AQ3078" s="78">
        <f t="shared" si="1711"/>
        <v>896.96600000000012</v>
      </c>
      <c r="AR3078" s="78">
        <f t="shared" si="1712"/>
        <v>0</v>
      </c>
      <c r="AS3078" s="78">
        <f t="shared" si="1713"/>
        <v>0</v>
      </c>
      <c r="AT3078" s="78">
        <f t="shared" si="1714"/>
        <v>0</v>
      </c>
      <c r="AU3078" s="363"/>
      <c r="AV3078" s="393"/>
      <c r="AW3078" s="395"/>
      <c r="AX3078" s="395">
        <v>1.1776765375854215</v>
      </c>
      <c r="AY3078" s="395">
        <v>1.38</v>
      </c>
      <c r="AZ3078" s="395">
        <v>1.58</v>
      </c>
      <c r="BA3078" s="395"/>
      <c r="BB3078" s="395"/>
      <c r="BC3078" s="395"/>
      <c r="BD3078" s="115"/>
      <c r="BE3078" s="115"/>
      <c r="BF3078" s="115">
        <v>4</v>
      </c>
      <c r="BG3078" s="115">
        <v>36</v>
      </c>
      <c r="BH3078" s="423">
        <f t="shared" si="1753"/>
        <v>82.51</v>
      </c>
      <c r="BI3078" s="417">
        <f t="shared" si="1754"/>
        <v>330.04</v>
      </c>
      <c r="BJ3078" s="115"/>
      <c r="BK3078" s="115"/>
      <c r="BQ3078" s="74" t="str">
        <f t="shared" si="1730"/>
        <v>24136.45L-(14)</v>
      </c>
      <c r="BR3078" s="120" t="str">
        <f t="shared" si="1731"/>
        <v>Flanged 45 deg Dbl Branch-Large</v>
      </c>
      <c r="BS3078" s="120">
        <f t="shared" si="1732"/>
        <v>668.56697038724383</v>
      </c>
      <c r="BU3078" s="74" t="str">
        <f t="shared" si="1733"/>
        <v>24136.45L-(12)</v>
      </c>
      <c r="BV3078" s="120" t="str">
        <f t="shared" si="1734"/>
        <v>Flanged 45 deg Dbl Branch-Large</v>
      </c>
      <c r="BW3078" s="120">
        <f t="shared" si="1735"/>
        <v>783.42600000000004</v>
      </c>
      <c r="BY3078" s="74" t="str">
        <f t="shared" si="1736"/>
        <v>24136.45L-(10)</v>
      </c>
      <c r="BZ3078" s="120" t="str">
        <f t="shared" si="1737"/>
        <v>Flanged 45 deg Dbl Branch-Large</v>
      </c>
      <c r="CA3078" s="120">
        <f t="shared" si="1738"/>
        <v>896.96600000000012</v>
      </c>
      <c r="CC3078" s="115" t="str">
        <f t="shared" si="1739"/>
        <v xml:space="preserve"> </v>
      </c>
      <c r="CD3078" s="120" t="str">
        <f t="shared" si="1740"/>
        <v xml:space="preserve"> </v>
      </c>
      <c r="CE3078" s="417" t="str">
        <f t="shared" si="1741"/>
        <v xml:space="preserve"> </v>
      </c>
      <c r="CF3078" s="115"/>
      <c r="CG3078" s="115" t="str">
        <f t="shared" si="1742"/>
        <v xml:space="preserve"> </v>
      </c>
      <c r="CH3078" s="120" t="str">
        <f t="shared" si="1743"/>
        <v xml:space="preserve"> </v>
      </c>
      <c r="CI3078" s="417" t="str">
        <f t="shared" si="1744"/>
        <v xml:space="preserve"> </v>
      </c>
      <c r="CJ3078" s="115"/>
      <c r="CK3078" s="115" t="str">
        <f t="shared" si="1745"/>
        <v xml:space="preserve"> </v>
      </c>
      <c r="CL3078" s="120" t="str">
        <f t="shared" si="1746"/>
        <v xml:space="preserve"> </v>
      </c>
      <c r="CM3078" s="417" t="str">
        <f t="shared" si="1748"/>
        <v xml:space="preserve"> </v>
      </c>
      <c r="IS3078" s="111"/>
    </row>
    <row r="3079" spans="2:253" s="74" customFormat="1" ht="17.100000000000001" hidden="1" customHeight="1" x14ac:dyDescent="0.25">
      <c r="B3079" s="504">
        <f>IF('Flanged Parts'!$AS$4=2,'Flanged Parts'!L32,0)</f>
        <v>0</v>
      </c>
      <c r="C3079" s="525" t="s">
        <v>358</v>
      </c>
      <c r="D3079" s="526" t="str">
        <f t="shared" si="1749"/>
        <v>24138.45L</v>
      </c>
      <c r="E3079" s="504" t="s">
        <v>1345</v>
      </c>
      <c r="F3079" s="508" t="str">
        <f t="shared" si="1747"/>
        <v xml:space="preserve"> </v>
      </c>
      <c r="G3079" s="509" t="s">
        <v>729</v>
      </c>
      <c r="H3079" s="504" t="str">
        <f>IF('Flanged Parts'!$BB$6=1,"CS",IF('Flanged Parts'!$BB$6=2,"Glv",0))</f>
        <v>Glv</v>
      </c>
      <c r="I3079" s="1035" t="s">
        <v>59</v>
      </c>
      <c r="J3079" s="1036"/>
      <c r="K3079" s="516" t="s">
        <v>881</v>
      </c>
      <c r="L3079" s="535">
        <v>16</v>
      </c>
      <c r="M3079" s="532" t="s">
        <v>1700</v>
      </c>
      <c r="N3079" s="514">
        <f t="shared" si="1728"/>
        <v>943.02</v>
      </c>
      <c r="O3079" s="514">
        <f t="shared" si="1750"/>
        <v>0</v>
      </c>
      <c r="P3079" s="680">
        <f>'KB Duct Parts'!$AE$3</f>
        <v>0</v>
      </c>
      <c r="Q3079" s="681">
        <f t="shared" si="1723"/>
        <v>0</v>
      </c>
      <c r="R3079" s="682">
        <f t="shared" si="1724"/>
        <v>0</v>
      </c>
      <c r="S3079" s="716">
        <f t="shared" si="1729"/>
        <v>0.2</v>
      </c>
      <c r="T3079" s="679">
        <f t="shared" si="1725"/>
        <v>0</v>
      </c>
      <c r="U3079" s="679">
        <f t="shared" si="1726"/>
        <v>0</v>
      </c>
      <c r="Y3079" s="120"/>
      <c r="AD3079" s="81"/>
      <c r="AF3079" s="370">
        <v>16</v>
      </c>
      <c r="AG3079" s="374">
        <v>14</v>
      </c>
      <c r="AH3079" s="378">
        <v>12</v>
      </c>
      <c r="AI3079" s="381">
        <v>10</v>
      </c>
      <c r="AJ3079" s="386"/>
      <c r="AK3079" s="391"/>
      <c r="AL3079" s="386"/>
      <c r="AM3079" s="363">
        <f t="shared" si="1727"/>
        <v>1</v>
      </c>
      <c r="AN3079" s="578">
        <v>600.1</v>
      </c>
      <c r="AO3079" s="78">
        <f t="shared" si="1715"/>
        <v>706.72369020501139</v>
      </c>
      <c r="AP3079" s="78">
        <f t="shared" si="1710"/>
        <v>828.13799999999992</v>
      </c>
      <c r="AQ3079" s="78">
        <f t="shared" si="1711"/>
        <v>948.15800000000013</v>
      </c>
      <c r="AR3079" s="78">
        <f t="shared" si="1712"/>
        <v>0</v>
      </c>
      <c r="AS3079" s="78">
        <f t="shared" si="1713"/>
        <v>0</v>
      </c>
      <c r="AT3079" s="78">
        <f t="shared" si="1714"/>
        <v>0</v>
      </c>
      <c r="AU3079" s="363"/>
      <c r="AV3079" s="393"/>
      <c r="AW3079" s="395"/>
      <c r="AX3079" s="395">
        <v>1.1776765375854215</v>
      </c>
      <c r="AY3079" s="395">
        <v>1.38</v>
      </c>
      <c r="AZ3079" s="395">
        <v>1.58</v>
      </c>
      <c r="BA3079" s="395"/>
      <c r="BB3079" s="395"/>
      <c r="BC3079" s="395"/>
      <c r="BD3079" s="115"/>
      <c r="BE3079" s="115"/>
      <c r="BF3079" s="115">
        <v>4</v>
      </c>
      <c r="BG3079" s="115">
        <v>38</v>
      </c>
      <c r="BH3079" s="423">
        <f t="shared" si="1753"/>
        <v>85.73</v>
      </c>
      <c r="BI3079" s="417">
        <f t="shared" si="1754"/>
        <v>342.92</v>
      </c>
      <c r="BJ3079" s="115"/>
      <c r="BK3079" s="115"/>
      <c r="BQ3079" s="74" t="str">
        <f t="shared" si="1730"/>
        <v>24138.45L-(14)</v>
      </c>
      <c r="BR3079" s="120" t="str">
        <f t="shared" si="1731"/>
        <v>Flanged 45 deg Dbl Branch-Large</v>
      </c>
      <c r="BS3079" s="120">
        <f t="shared" si="1732"/>
        <v>706.72369020501139</v>
      </c>
      <c r="BU3079" s="74" t="str">
        <f t="shared" si="1733"/>
        <v>24138.45L-(12)</v>
      </c>
      <c r="BV3079" s="120" t="str">
        <f t="shared" si="1734"/>
        <v>Flanged 45 deg Dbl Branch-Large</v>
      </c>
      <c r="BW3079" s="120">
        <f t="shared" si="1735"/>
        <v>828.13799999999992</v>
      </c>
      <c r="BY3079" s="74" t="str">
        <f t="shared" si="1736"/>
        <v>24138.45L-(10)</v>
      </c>
      <c r="BZ3079" s="120" t="str">
        <f t="shared" si="1737"/>
        <v>Flanged 45 deg Dbl Branch-Large</v>
      </c>
      <c r="CA3079" s="120">
        <f t="shared" si="1738"/>
        <v>948.15800000000013</v>
      </c>
      <c r="CC3079" s="115" t="str">
        <f t="shared" si="1739"/>
        <v xml:space="preserve"> </v>
      </c>
      <c r="CD3079" s="120" t="str">
        <f t="shared" si="1740"/>
        <v xml:space="preserve"> </v>
      </c>
      <c r="CE3079" s="417" t="str">
        <f t="shared" si="1741"/>
        <v xml:space="preserve"> </v>
      </c>
      <c r="CF3079" s="115"/>
      <c r="CG3079" s="115" t="str">
        <f t="shared" si="1742"/>
        <v xml:space="preserve"> </v>
      </c>
      <c r="CH3079" s="120" t="str">
        <f t="shared" si="1743"/>
        <v xml:space="preserve"> </v>
      </c>
      <c r="CI3079" s="417" t="str">
        <f t="shared" si="1744"/>
        <v xml:space="preserve"> </v>
      </c>
      <c r="CJ3079" s="115"/>
      <c r="CK3079" s="115" t="str">
        <f t="shared" si="1745"/>
        <v xml:space="preserve"> </v>
      </c>
      <c r="CL3079" s="120" t="str">
        <f t="shared" si="1746"/>
        <v xml:space="preserve"> </v>
      </c>
      <c r="CM3079" s="417" t="str">
        <f t="shared" si="1748"/>
        <v xml:space="preserve"> </v>
      </c>
      <c r="IS3079" s="111"/>
    </row>
    <row r="3080" spans="2:253" s="74" customFormat="1" ht="17.100000000000001" hidden="1" customHeight="1" x14ac:dyDescent="0.25">
      <c r="B3080" s="504">
        <f>IF('Flanged Parts'!$AS$4=2,'Flanged Parts'!L33,0)</f>
        <v>0</v>
      </c>
      <c r="C3080" s="525" t="s">
        <v>359</v>
      </c>
      <c r="D3080" s="526" t="str">
        <f t="shared" si="1749"/>
        <v>24140.45L</v>
      </c>
      <c r="E3080" s="504" t="s">
        <v>1346</v>
      </c>
      <c r="F3080" s="508" t="str">
        <f t="shared" si="1747"/>
        <v xml:space="preserve"> </v>
      </c>
      <c r="G3080" s="509" t="s">
        <v>729</v>
      </c>
      <c r="H3080" s="504" t="str">
        <f>IF('Flanged Parts'!$BB$6=1,"CS",IF('Flanged Parts'!$BB$6=2,"Glv",0))</f>
        <v>Glv</v>
      </c>
      <c r="I3080" s="1035" t="s">
        <v>59</v>
      </c>
      <c r="J3080" s="1036"/>
      <c r="K3080" s="516" t="s">
        <v>881</v>
      </c>
      <c r="L3080" s="535">
        <v>16</v>
      </c>
      <c r="M3080" s="532" t="s">
        <v>1700</v>
      </c>
      <c r="N3080" s="514">
        <f t="shared" si="1728"/>
        <v>992.86</v>
      </c>
      <c r="O3080" s="514">
        <f t="shared" si="1750"/>
        <v>0</v>
      </c>
      <c r="P3080" s="680">
        <f>'KB Duct Parts'!$AE$3</f>
        <v>0</v>
      </c>
      <c r="Q3080" s="681">
        <f t="shared" si="1723"/>
        <v>0</v>
      </c>
      <c r="R3080" s="682">
        <f t="shared" si="1724"/>
        <v>0</v>
      </c>
      <c r="S3080" s="716">
        <f t="shared" si="1729"/>
        <v>0.2</v>
      </c>
      <c r="T3080" s="679">
        <f t="shared" si="1725"/>
        <v>0</v>
      </c>
      <c r="U3080" s="679">
        <f t="shared" si="1726"/>
        <v>0</v>
      </c>
      <c r="Y3080" s="120"/>
      <c r="AD3080" s="81"/>
      <c r="AF3080" s="370">
        <v>16</v>
      </c>
      <c r="AG3080" s="374">
        <v>14</v>
      </c>
      <c r="AH3080" s="378">
        <v>12</v>
      </c>
      <c r="AI3080" s="381">
        <v>10</v>
      </c>
      <c r="AJ3080" s="386"/>
      <c r="AK3080" s="391"/>
      <c r="AL3080" s="386"/>
      <c r="AM3080" s="363">
        <f t="shared" si="1727"/>
        <v>1</v>
      </c>
      <c r="AN3080" s="578">
        <v>628.1</v>
      </c>
      <c r="AO3080" s="78">
        <f t="shared" si="1715"/>
        <v>739.69863325740323</v>
      </c>
      <c r="AP3080" s="78">
        <f t="shared" si="1710"/>
        <v>866.77800000000002</v>
      </c>
      <c r="AQ3080" s="78">
        <f t="shared" si="1711"/>
        <v>992.39800000000002</v>
      </c>
      <c r="AR3080" s="78">
        <f t="shared" si="1712"/>
        <v>0</v>
      </c>
      <c r="AS3080" s="78">
        <f t="shared" si="1713"/>
        <v>0</v>
      </c>
      <c r="AT3080" s="78">
        <f t="shared" si="1714"/>
        <v>0</v>
      </c>
      <c r="AU3080" s="363"/>
      <c r="AV3080" s="393"/>
      <c r="AW3080" s="395"/>
      <c r="AX3080" s="395">
        <v>1.1776765375854215</v>
      </c>
      <c r="AY3080" s="395">
        <v>1.38</v>
      </c>
      <c r="AZ3080" s="395">
        <v>1.58</v>
      </c>
      <c r="BA3080" s="395"/>
      <c r="BB3080" s="395"/>
      <c r="BC3080" s="395"/>
      <c r="BD3080" s="115"/>
      <c r="BE3080" s="115"/>
      <c r="BF3080" s="115">
        <v>4</v>
      </c>
      <c r="BG3080" s="115">
        <v>40</v>
      </c>
      <c r="BH3080" s="423">
        <f t="shared" si="1753"/>
        <v>91.19</v>
      </c>
      <c r="BI3080" s="417">
        <f t="shared" si="1754"/>
        <v>364.76</v>
      </c>
      <c r="BJ3080" s="115"/>
      <c r="BK3080" s="115"/>
      <c r="BQ3080" s="74" t="str">
        <f t="shared" si="1730"/>
        <v>24140.45L-(14)</v>
      </c>
      <c r="BR3080" s="120" t="str">
        <f t="shared" si="1731"/>
        <v>Flanged 45 deg Dbl Branch-Large</v>
      </c>
      <c r="BS3080" s="120">
        <f t="shared" si="1732"/>
        <v>739.69863325740323</v>
      </c>
      <c r="BU3080" s="74" t="str">
        <f t="shared" si="1733"/>
        <v>24140.45L-(12)</v>
      </c>
      <c r="BV3080" s="120" t="str">
        <f t="shared" si="1734"/>
        <v>Flanged 45 deg Dbl Branch-Large</v>
      </c>
      <c r="BW3080" s="120">
        <f t="shared" si="1735"/>
        <v>866.77800000000002</v>
      </c>
      <c r="BY3080" s="74" t="str">
        <f t="shared" si="1736"/>
        <v>24140.45L-(10)</v>
      </c>
      <c r="BZ3080" s="120" t="str">
        <f t="shared" si="1737"/>
        <v>Flanged 45 deg Dbl Branch-Large</v>
      </c>
      <c r="CA3080" s="120">
        <f t="shared" si="1738"/>
        <v>992.39800000000002</v>
      </c>
      <c r="CC3080" s="115" t="str">
        <f t="shared" si="1739"/>
        <v xml:space="preserve"> </v>
      </c>
      <c r="CD3080" s="120" t="str">
        <f t="shared" si="1740"/>
        <v xml:space="preserve"> </v>
      </c>
      <c r="CE3080" s="417" t="str">
        <f t="shared" si="1741"/>
        <v xml:space="preserve"> </v>
      </c>
      <c r="CF3080" s="115"/>
      <c r="CG3080" s="115" t="str">
        <f t="shared" si="1742"/>
        <v xml:space="preserve"> </v>
      </c>
      <c r="CH3080" s="120" t="str">
        <f t="shared" si="1743"/>
        <v xml:space="preserve"> </v>
      </c>
      <c r="CI3080" s="417" t="str">
        <f t="shared" si="1744"/>
        <v xml:space="preserve"> </v>
      </c>
      <c r="CJ3080" s="115"/>
      <c r="CK3080" s="115" t="str">
        <f t="shared" si="1745"/>
        <v xml:space="preserve"> </v>
      </c>
      <c r="CL3080" s="120" t="str">
        <f t="shared" si="1746"/>
        <v xml:space="preserve"> </v>
      </c>
      <c r="CM3080" s="417" t="str">
        <f t="shared" si="1748"/>
        <v xml:space="preserve"> </v>
      </c>
      <c r="IS3080" s="111"/>
    </row>
    <row r="3081" spans="2:253" s="74" customFormat="1" ht="17.100000000000001" hidden="1" customHeight="1" x14ac:dyDescent="0.25">
      <c r="B3081" s="504">
        <f>IF('Flanged Parts'!$AS$4=2,'Flanged Parts'!L34,0)</f>
        <v>0</v>
      </c>
      <c r="C3081" s="525" t="s">
        <v>360</v>
      </c>
      <c r="D3081" s="526" t="str">
        <f t="shared" si="1749"/>
        <v>24142.45L</v>
      </c>
      <c r="E3081" s="504" t="s">
        <v>1347</v>
      </c>
      <c r="F3081" s="508" t="str">
        <f t="shared" si="1747"/>
        <v xml:space="preserve"> </v>
      </c>
      <c r="G3081" s="509" t="s">
        <v>729</v>
      </c>
      <c r="H3081" s="504" t="s">
        <v>1094</v>
      </c>
      <c r="I3081" s="1035" t="s">
        <v>59</v>
      </c>
      <c r="J3081" s="1036"/>
      <c r="K3081" s="516" t="s">
        <v>881</v>
      </c>
      <c r="L3081" s="535">
        <v>16</v>
      </c>
      <c r="M3081" s="532" t="s">
        <v>1700</v>
      </c>
      <c r="N3081" s="514">
        <f t="shared" si="1728"/>
        <v>1097.8999999999999</v>
      </c>
      <c r="O3081" s="514">
        <f t="shared" si="1750"/>
        <v>0</v>
      </c>
      <c r="P3081" s="680">
        <f>'KB Duct Parts'!$AE$3</f>
        <v>0</v>
      </c>
      <c r="Q3081" s="681">
        <f t="shared" si="1723"/>
        <v>0</v>
      </c>
      <c r="R3081" s="682">
        <f t="shared" si="1724"/>
        <v>0</v>
      </c>
      <c r="S3081" s="716">
        <f t="shared" si="1729"/>
        <v>0.2</v>
      </c>
      <c r="T3081" s="679">
        <f t="shared" si="1725"/>
        <v>0</v>
      </c>
      <c r="U3081" s="679">
        <f t="shared" si="1726"/>
        <v>0</v>
      </c>
      <c r="Y3081" s="120"/>
      <c r="AD3081" s="81"/>
      <c r="AF3081" s="370">
        <v>16</v>
      </c>
      <c r="AG3081" s="374">
        <v>14</v>
      </c>
      <c r="AH3081" s="378">
        <v>12</v>
      </c>
      <c r="AI3081" s="381">
        <v>10</v>
      </c>
      <c r="AJ3081" s="386"/>
      <c r="AK3081" s="391"/>
      <c r="AL3081" s="386"/>
      <c r="AM3081" s="363">
        <f>IF(L3081=AF3081,1,IF(L3081=AG3081,2,IF(L3081=AH3081,3,IF(L3081=AI3081,4,IF(L3081=AJ3081,5,IF(L3081=AK3081,6,IF(L3081=AL3081,7,0)))))))</f>
        <v>1</v>
      </c>
      <c r="AN3081" s="578">
        <v>906.3</v>
      </c>
      <c r="AO3081" s="78">
        <f t="shared" si="1715"/>
        <v>1067.3282460136675</v>
      </c>
      <c r="AP3081" s="78">
        <f t="shared" si="1710"/>
        <v>1250.6939999999997</v>
      </c>
      <c r="AQ3081" s="78">
        <f t="shared" si="1711"/>
        <v>1431.954</v>
      </c>
      <c r="AR3081" s="78">
        <f t="shared" si="1712"/>
        <v>0</v>
      </c>
      <c r="AS3081" s="78">
        <f t="shared" si="1713"/>
        <v>0</v>
      </c>
      <c r="AT3081" s="78">
        <f t="shared" si="1714"/>
        <v>0</v>
      </c>
      <c r="AU3081" s="363"/>
      <c r="AV3081" s="393"/>
      <c r="AW3081" s="395"/>
      <c r="AX3081" s="395">
        <v>1.1776765375854215</v>
      </c>
      <c r="AY3081" s="395">
        <v>1.38</v>
      </c>
      <c r="AZ3081" s="395">
        <v>1.58</v>
      </c>
      <c r="BA3081" s="395"/>
      <c r="BB3081" s="395"/>
      <c r="BC3081" s="395"/>
      <c r="BD3081" s="115"/>
      <c r="BE3081" s="115"/>
      <c r="BF3081" s="115">
        <v>4</v>
      </c>
      <c r="BG3081" s="115">
        <v>42</v>
      </c>
      <c r="BH3081" s="423">
        <f t="shared" si="1753"/>
        <v>47.9</v>
      </c>
      <c r="BI3081" s="417">
        <f t="shared" si="1754"/>
        <v>191.6</v>
      </c>
      <c r="BJ3081" s="115"/>
      <c r="BK3081" s="115"/>
      <c r="BQ3081" s="74" t="str">
        <f t="shared" si="1730"/>
        <v>24142.45L-(14)</v>
      </c>
      <c r="BR3081" s="120" t="str">
        <f t="shared" si="1731"/>
        <v>Flanged 45 deg Dbl Branch-Large</v>
      </c>
      <c r="BS3081" s="120">
        <f t="shared" si="1732"/>
        <v>1067.3282460136675</v>
      </c>
      <c r="BU3081" s="74" t="str">
        <f t="shared" si="1733"/>
        <v>24142.45L-(12)</v>
      </c>
      <c r="BV3081" s="120" t="str">
        <f t="shared" si="1734"/>
        <v>Flanged 45 deg Dbl Branch-Large</v>
      </c>
      <c r="BW3081" s="120">
        <f t="shared" si="1735"/>
        <v>1250.6939999999997</v>
      </c>
      <c r="BY3081" s="74" t="str">
        <f t="shared" si="1736"/>
        <v>24142.45L-(10)</v>
      </c>
      <c r="BZ3081" s="120" t="str">
        <f t="shared" si="1737"/>
        <v>Flanged 45 deg Dbl Branch-Large</v>
      </c>
      <c r="CA3081" s="120">
        <f t="shared" si="1738"/>
        <v>1431.954</v>
      </c>
      <c r="CC3081" s="115" t="str">
        <f t="shared" si="1739"/>
        <v xml:space="preserve"> </v>
      </c>
      <c r="CD3081" s="120" t="str">
        <f t="shared" si="1740"/>
        <v xml:space="preserve"> </v>
      </c>
      <c r="CE3081" s="417" t="str">
        <f t="shared" si="1741"/>
        <v xml:space="preserve"> </v>
      </c>
      <c r="CF3081" s="115"/>
      <c r="CG3081" s="115" t="str">
        <f t="shared" si="1742"/>
        <v xml:space="preserve"> </v>
      </c>
      <c r="CH3081" s="120" t="str">
        <f t="shared" si="1743"/>
        <v xml:space="preserve"> </v>
      </c>
      <c r="CI3081" s="417" t="str">
        <f t="shared" si="1744"/>
        <v xml:space="preserve"> </v>
      </c>
      <c r="CJ3081" s="115"/>
      <c r="CK3081" s="115" t="str">
        <f t="shared" si="1745"/>
        <v xml:space="preserve"> </v>
      </c>
      <c r="CL3081" s="120" t="str">
        <f t="shared" si="1746"/>
        <v xml:space="preserve"> </v>
      </c>
      <c r="CM3081" s="417" t="str">
        <f t="shared" si="1748"/>
        <v xml:space="preserve"> </v>
      </c>
      <c r="IS3081" s="111"/>
    </row>
    <row r="3082" spans="2:253" s="74" customFormat="1" ht="17.100000000000001" hidden="1" customHeight="1" x14ac:dyDescent="0.25">
      <c r="B3082" s="504">
        <f>IF('Flanged Parts'!$AS$4=2,'Flanged Parts'!L35,0)</f>
        <v>0</v>
      </c>
      <c r="C3082" s="525" t="s">
        <v>361</v>
      </c>
      <c r="D3082" s="526" t="str">
        <f t="shared" si="1749"/>
        <v>24144.45L</v>
      </c>
      <c r="E3082" s="504" t="s">
        <v>1348</v>
      </c>
      <c r="F3082" s="508" t="str">
        <f t="shared" si="1747"/>
        <v xml:space="preserve"> </v>
      </c>
      <c r="G3082" s="509" t="s">
        <v>729</v>
      </c>
      <c r="H3082" s="504" t="s">
        <v>1094</v>
      </c>
      <c r="I3082" s="1035" t="s">
        <v>59</v>
      </c>
      <c r="J3082" s="1036"/>
      <c r="K3082" s="516" t="s">
        <v>881</v>
      </c>
      <c r="L3082" s="535">
        <v>16</v>
      </c>
      <c r="M3082" s="532" t="s">
        <v>1700</v>
      </c>
      <c r="N3082" s="514">
        <f t="shared" si="1728"/>
        <v>1151.9000000000001</v>
      </c>
      <c r="O3082" s="514">
        <f t="shared" si="1750"/>
        <v>0</v>
      </c>
      <c r="P3082" s="680">
        <f>'KB Duct Parts'!$AE$3</f>
        <v>0</v>
      </c>
      <c r="Q3082" s="681">
        <f t="shared" si="1723"/>
        <v>0</v>
      </c>
      <c r="R3082" s="682">
        <f t="shared" si="1724"/>
        <v>0</v>
      </c>
      <c r="S3082" s="716">
        <f t="shared" si="1729"/>
        <v>0.2</v>
      </c>
      <c r="T3082" s="679">
        <f t="shared" si="1725"/>
        <v>0</v>
      </c>
      <c r="U3082" s="679">
        <f t="shared" si="1726"/>
        <v>0</v>
      </c>
      <c r="Y3082" s="120"/>
      <c r="AD3082" s="81"/>
      <c r="AF3082" s="370">
        <v>16</v>
      </c>
      <c r="AG3082" s="374">
        <v>14</v>
      </c>
      <c r="AH3082" s="378">
        <v>12</v>
      </c>
      <c r="AI3082" s="381">
        <v>10</v>
      </c>
      <c r="AJ3082" s="386"/>
      <c r="AK3082" s="391"/>
      <c r="AL3082" s="386"/>
      <c r="AM3082" s="363">
        <f>IF(L3082=AF3082,1,IF(L3082=AG3082,2,IF(L3082=AH3082,3,IF(L3082=AI3082,4,IF(L3082=AJ3082,5,IF(L3082=AK3082,6,IF(L3082=AL3082,7,0)))))))</f>
        <v>1</v>
      </c>
      <c r="AN3082" s="578">
        <v>949.1</v>
      </c>
      <c r="AO3082" s="78">
        <f t="shared" si="1715"/>
        <v>1117.7328018223236</v>
      </c>
      <c r="AP3082" s="78">
        <f t="shared" si="1710"/>
        <v>1309.758</v>
      </c>
      <c r="AQ3082" s="78">
        <f t="shared" si="1711"/>
        <v>1499.5780000000002</v>
      </c>
      <c r="AR3082" s="78">
        <f t="shared" si="1712"/>
        <v>0</v>
      </c>
      <c r="AS3082" s="78">
        <f t="shared" si="1713"/>
        <v>0</v>
      </c>
      <c r="AT3082" s="78">
        <f t="shared" si="1714"/>
        <v>0</v>
      </c>
      <c r="AU3082" s="363"/>
      <c r="AV3082" s="393"/>
      <c r="AW3082" s="395"/>
      <c r="AX3082" s="395">
        <v>1.1776765375854215</v>
      </c>
      <c r="AY3082" s="395">
        <v>1.38</v>
      </c>
      <c r="AZ3082" s="395">
        <v>1.58</v>
      </c>
      <c r="BA3082" s="395"/>
      <c r="BB3082" s="395"/>
      <c r="BC3082" s="395"/>
      <c r="BD3082" s="115"/>
      <c r="BE3082" s="115"/>
      <c r="BF3082" s="115">
        <v>4</v>
      </c>
      <c r="BG3082" s="115">
        <v>44</v>
      </c>
      <c r="BH3082" s="423">
        <f t="shared" si="1753"/>
        <v>50.7</v>
      </c>
      <c r="BI3082" s="417">
        <f t="shared" si="1754"/>
        <v>202.8</v>
      </c>
      <c r="BJ3082" s="115"/>
      <c r="BK3082" s="115"/>
      <c r="BQ3082" s="74" t="str">
        <f t="shared" si="1730"/>
        <v>24144.45L-(14)</v>
      </c>
      <c r="BR3082" s="120" t="str">
        <f t="shared" si="1731"/>
        <v>Flanged 45 deg Dbl Branch-Large</v>
      </c>
      <c r="BS3082" s="120">
        <f t="shared" si="1732"/>
        <v>1117.7328018223236</v>
      </c>
      <c r="BU3082" s="74" t="str">
        <f t="shared" si="1733"/>
        <v>24144.45L-(12)</v>
      </c>
      <c r="BV3082" s="120" t="str">
        <f t="shared" si="1734"/>
        <v>Flanged 45 deg Dbl Branch-Large</v>
      </c>
      <c r="BW3082" s="120">
        <f t="shared" si="1735"/>
        <v>1309.758</v>
      </c>
      <c r="BY3082" s="74" t="str">
        <f t="shared" si="1736"/>
        <v>24144.45L-(10)</v>
      </c>
      <c r="BZ3082" s="120" t="str">
        <f t="shared" si="1737"/>
        <v>Flanged 45 deg Dbl Branch-Large</v>
      </c>
      <c r="CA3082" s="120">
        <f t="shared" si="1738"/>
        <v>1499.5780000000002</v>
      </c>
      <c r="CC3082" s="115" t="str">
        <f t="shared" si="1739"/>
        <v xml:space="preserve"> </v>
      </c>
      <c r="CD3082" s="120" t="str">
        <f t="shared" si="1740"/>
        <v xml:space="preserve"> </v>
      </c>
      <c r="CE3082" s="417" t="str">
        <f t="shared" si="1741"/>
        <v xml:space="preserve"> </v>
      </c>
      <c r="CF3082" s="115"/>
      <c r="CG3082" s="115" t="str">
        <f t="shared" si="1742"/>
        <v xml:space="preserve"> </v>
      </c>
      <c r="CH3082" s="120" t="str">
        <f t="shared" si="1743"/>
        <v xml:space="preserve"> </v>
      </c>
      <c r="CI3082" s="417" t="str">
        <f t="shared" si="1744"/>
        <v xml:space="preserve"> </v>
      </c>
      <c r="CJ3082" s="115"/>
      <c r="CK3082" s="115" t="str">
        <f t="shared" si="1745"/>
        <v xml:space="preserve"> </v>
      </c>
      <c r="CL3082" s="120" t="str">
        <f t="shared" si="1746"/>
        <v xml:space="preserve"> </v>
      </c>
      <c r="CM3082" s="417" t="str">
        <f t="shared" si="1748"/>
        <v xml:space="preserve"> </v>
      </c>
      <c r="IS3082" s="111"/>
    </row>
    <row r="3083" spans="2:253" s="74" customFormat="1" ht="17.100000000000001" hidden="1" customHeight="1" x14ac:dyDescent="0.25">
      <c r="B3083" s="504">
        <f>IF('Flanged Parts'!$AS$4=2,'Flanged Parts'!L36,0)</f>
        <v>0</v>
      </c>
      <c r="C3083" s="525" t="s">
        <v>362</v>
      </c>
      <c r="D3083" s="526" t="str">
        <f t="shared" si="1749"/>
        <v>24146.45L</v>
      </c>
      <c r="E3083" s="504" t="s">
        <v>1349</v>
      </c>
      <c r="F3083" s="508" t="str">
        <f t="shared" si="1747"/>
        <v xml:space="preserve"> </v>
      </c>
      <c r="G3083" s="509" t="s">
        <v>729</v>
      </c>
      <c r="H3083" s="504" t="s">
        <v>1094</v>
      </c>
      <c r="I3083" s="1035" t="s">
        <v>59</v>
      </c>
      <c r="J3083" s="1036"/>
      <c r="K3083" s="516" t="s">
        <v>881</v>
      </c>
      <c r="L3083" s="535">
        <v>16</v>
      </c>
      <c r="M3083" s="532" t="s">
        <v>1700</v>
      </c>
      <c r="N3083" s="514">
        <f t="shared" si="1728"/>
        <v>1194.28</v>
      </c>
      <c r="O3083" s="514">
        <f t="shared" si="1750"/>
        <v>0</v>
      </c>
      <c r="P3083" s="680">
        <f>'KB Duct Parts'!$AE$3</f>
        <v>0</v>
      </c>
      <c r="Q3083" s="681">
        <f t="shared" si="1723"/>
        <v>0</v>
      </c>
      <c r="R3083" s="682">
        <f t="shared" si="1724"/>
        <v>0</v>
      </c>
      <c r="S3083" s="716">
        <f t="shared" si="1729"/>
        <v>0.2</v>
      </c>
      <c r="T3083" s="679">
        <f t="shared" si="1725"/>
        <v>0</v>
      </c>
      <c r="U3083" s="679">
        <f t="shared" si="1726"/>
        <v>0</v>
      </c>
      <c r="Y3083" s="120"/>
      <c r="AD3083" s="81"/>
      <c r="AF3083" s="370">
        <v>16</v>
      </c>
      <c r="AG3083" s="374">
        <v>14</v>
      </c>
      <c r="AH3083" s="378">
        <v>12</v>
      </c>
      <c r="AI3083" s="381">
        <v>10</v>
      </c>
      <c r="AJ3083" s="386"/>
      <c r="AK3083" s="391"/>
      <c r="AL3083" s="386"/>
      <c r="AM3083" s="363">
        <f>IF(L3083=AF3083,1,IF(L3083=AG3083,2,IF(L3083=AH3083,3,IF(L3083=AI3083,4,IF(L3083=AJ3083,5,IF(L3083=AK3083,6,IF(L3083=AL3083,7,0)))))))</f>
        <v>1</v>
      </c>
      <c r="AN3083" s="578">
        <v>992.6</v>
      </c>
      <c r="AO3083" s="78">
        <f t="shared" si="1715"/>
        <v>1168.9617312072894</v>
      </c>
      <c r="AP3083" s="78">
        <f t="shared" si="1710"/>
        <v>1369.788</v>
      </c>
      <c r="AQ3083" s="78">
        <f t="shared" si="1711"/>
        <v>1568.308</v>
      </c>
      <c r="AR3083" s="78">
        <f t="shared" si="1712"/>
        <v>0</v>
      </c>
      <c r="AS3083" s="78">
        <f t="shared" si="1713"/>
        <v>0</v>
      </c>
      <c r="AT3083" s="78">
        <f t="shared" si="1714"/>
        <v>0</v>
      </c>
      <c r="AU3083" s="363"/>
      <c r="AV3083" s="393"/>
      <c r="AW3083" s="395"/>
      <c r="AX3083" s="395">
        <v>1.1776765375854215</v>
      </c>
      <c r="AY3083" s="395">
        <v>1.38</v>
      </c>
      <c r="AZ3083" s="395">
        <v>1.58</v>
      </c>
      <c r="BA3083" s="395"/>
      <c r="BB3083" s="395"/>
      <c r="BC3083" s="395"/>
      <c r="BD3083" s="115"/>
      <c r="BE3083" s="115"/>
      <c r="BF3083" s="115">
        <v>4</v>
      </c>
      <c r="BG3083" s="115">
        <v>46</v>
      </c>
      <c r="BH3083" s="423">
        <f t="shared" si="1753"/>
        <v>50.42</v>
      </c>
      <c r="BI3083" s="417">
        <f t="shared" si="1754"/>
        <v>201.68</v>
      </c>
      <c r="BJ3083" s="115"/>
      <c r="BK3083" s="115"/>
      <c r="BQ3083" s="74" t="str">
        <f t="shared" si="1730"/>
        <v>24146.45L-(14)</v>
      </c>
      <c r="BR3083" s="120" t="str">
        <f t="shared" si="1731"/>
        <v>Flanged 45 deg Dbl Branch-Large</v>
      </c>
      <c r="BS3083" s="120">
        <f t="shared" si="1732"/>
        <v>1168.9617312072894</v>
      </c>
      <c r="BU3083" s="74" t="str">
        <f t="shared" si="1733"/>
        <v>24146.45L-(12)</v>
      </c>
      <c r="BV3083" s="120" t="str">
        <f t="shared" si="1734"/>
        <v>Flanged 45 deg Dbl Branch-Large</v>
      </c>
      <c r="BW3083" s="120">
        <f t="shared" si="1735"/>
        <v>1369.788</v>
      </c>
      <c r="BY3083" s="74" t="str">
        <f t="shared" si="1736"/>
        <v>24146.45L-(10)</v>
      </c>
      <c r="BZ3083" s="120" t="str">
        <f t="shared" si="1737"/>
        <v>Flanged 45 deg Dbl Branch-Large</v>
      </c>
      <c r="CA3083" s="120">
        <f t="shared" si="1738"/>
        <v>1568.308</v>
      </c>
      <c r="CC3083" s="115" t="str">
        <f t="shared" si="1739"/>
        <v xml:space="preserve"> </v>
      </c>
      <c r="CD3083" s="120" t="str">
        <f t="shared" si="1740"/>
        <v xml:space="preserve"> </v>
      </c>
      <c r="CE3083" s="417" t="str">
        <f t="shared" si="1741"/>
        <v xml:space="preserve"> </v>
      </c>
      <c r="CF3083" s="115"/>
      <c r="CG3083" s="115" t="str">
        <f t="shared" si="1742"/>
        <v xml:space="preserve"> </v>
      </c>
      <c r="CH3083" s="120" t="str">
        <f t="shared" si="1743"/>
        <v xml:space="preserve"> </v>
      </c>
      <c r="CI3083" s="417" t="str">
        <f t="shared" si="1744"/>
        <v xml:space="preserve"> </v>
      </c>
      <c r="CJ3083" s="115"/>
      <c r="CK3083" s="115" t="str">
        <f t="shared" si="1745"/>
        <v xml:space="preserve"> </v>
      </c>
      <c r="CL3083" s="120" t="str">
        <f t="shared" si="1746"/>
        <v xml:space="preserve"> </v>
      </c>
      <c r="CM3083" s="417" t="str">
        <f t="shared" si="1748"/>
        <v xml:space="preserve"> </v>
      </c>
      <c r="IS3083" s="111"/>
    </row>
    <row r="3084" spans="2:253" s="74" customFormat="1" ht="17.100000000000001" hidden="1" customHeight="1" x14ac:dyDescent="0.25">
      <c r="B3084" s="504">
        <f>IF('Flanged Parts'!$AS$4=2,'Flanged Parts'!L37,0)</f>
        <v>0</v>
      </c>
      <c r="C3084" s="525" t="s">
        <v>363</v>
      </c>
      <c r="D3084" s="526" t="str">
        <f t="shared" si="1749"/>
        <v>24148.45L</v>
      </c>
      <c r="E3084" s="504" t="s">
        <v>1350</v>
      </c>
      <c r="F3084" s="508" t="str">
        <f t="shared" si="1747"/>
        <v xml:space="preserve"> </v>
      </c>
      <c r="G3084" s="509" t="s">
        <v>729</v>
      </c>
      <c r="H3084" s="504" t="s">
        <v>1094</v>
      </c>
      <c r="I3084" s="1035" t="s">
        <v>59</v>
      </c>
      <c r="J3084" s="1036"/>
      <c r="K3084" s="516" t="s">
        <v>881</v>
      </c>
      <c r="L3084" s="535">
        <v>16</v>
      </c>
      <c r="M3084" s="532" t="s">
        <v>1700</v>
      </c>
      <c r="N3084" s="514">
        <f t="shared" si="1728"/>
        <v>1286.94</v>
      </c>
      <c r="O3084" s="514">
        <f t="shared" si="1750"/>
        <v>0</v>
      </c>
      <c r="P3084" s="680">
        <f>'KB Duct Parts'!$AE$3</f>
        <v>0</v>
      </c>
      <c r="Q3084" s="681">
        <f t="shared" si="1723"/>
        <v>0</v>
      </c>
      <c r="R3084" s="682">
        <f t="shared" si="1724"/>
        <v>0</v>
      </c>
      <c r="S3084" s="716">
        <f t="shared" si="1729"/>
        <v>0.2</v>
      </c>
      <c r="T3084" s="679">
        <f t="shared" si="1725"/>
        <v>0</v>
      </c>
      <c r="U3084" s="679">
        <f t="shared" si="1726"/>
        <v>0</v>
      </c>
      <c r="Y3084" s="120"/>
      <c r="AD3084" s="81"/>
      <c r="AF3084" s="370">
        <v>16</v>
      </c>
      <c r="AG3084" s="374">
        <v>14</v>
      </c>
      <c r="AH3084" s="378">
        <v>12</v>
      </c>
      <c r="AI3084" s="381">
        <v>10</v>
      </c>
      <c r="AJ3084" s="386"/>
      <c r="AK3084" s="391"/>
      <c r="AL3084" s="386"/>
      <c r="AM3084" s="363">
        <f>IF(L3084=AF3084,1,IF(L3084=AG3084,2,IF(L3084=AH3084,3,IF(L3084=AI3084,4,IF(L3084=AJ3084,5,IF(L3084=AK3084,6,IF(L3084=AL3084,7,0)))))))</f>
        <v>1</v>
      </c>
      <c r="AN3084" s="578">
        <v>1035.5</v>
      </c>
      <c r="AO3084" s="78">
        <f t="shared" si="1715"/>
        <v>1219.4840546697039</v>
      </c>
      <c r="AP3084" s="78">
        <f t="shared" si="1710"/>
        <v>1428.9899999999998</v>
      </c>
      <c r="AQ3084" s="78">
        <f t="shared" si="1711"/>
        <v>1636.0900000000001</v>
      </c>
      <c r="AR3084" s="78">
        <f t="shared" si="1712"/>
        <v>0</v>
      </c>
      <c r="AS3084" s="78">
        <f t="shared" si="1713"/>
        <v>0</v>
      </c>
      <c r="AT3084" s="78">
        <f t="shared" si="1714"/>
        <v>0</v>
      </c>
      <c r="AU3084" s="363"/>
      <c r="AV3084" s="393"/>
      <c r="AW3084" s="395"/>
      <c r="AX3084" s="395">
        <v>1.1776765375854215</v>
      </c>
      <c r="AY3084" s="395">
        <v>1.38</v>
      </c>
      <c r="AZ3084" s="395">
        <v>1.58</v>
      </c>
      <c r="BA3084" s="395"/>
      <c r="BB3084" s="395"/>
      <c r="BC3084" s="395"/>
      <c r="BD3084" s="115"/>
      <c r="BE3084" s="115"/>
      <c r="BF3084" s="115">
        <v>4</v>
      </c>
      <c r="BG3084" s="115">
        <v>48</v>
      </c>
      <c r="BH3084" s="423">
        <f t="shared" si="1753"/>
        <v>62.86</v>
      </c>
      <c r="BI3084" s="417">
        <f t="shared" si="1754"/>
        <v>251.44</v>
      </c>
      <c r="BJ3084" s="115"/>
      <c r="BK3084" s="115"/>
      <c r="BQ3084" s="74" t="str">
        <f t="shared" si="1730"/>
        <v>24148.45L-(14)</v>
      </c>
      <c r="BR3084" s="120" t="str">
        <f t="shared" si="1731"/>
        <v>Flanged 45 deg Dbl Branch-Large</v>
      </c>
      <c r="BS3084" s="120">
        <f t="shared" si="1732"/>
        <v>1219.4840546697039</v>
      </c>
      <c r="BU3084" s="74" t="str">
        <f t="shared" si="1733"/>
        <v>24148.45L-(12)</v>
      </c>
      <c r="BV3084" s="120" t="str">
        <f t="shared" si="1734"/>
        <v>Flanged 45 deg Dbl Branch-Large</v>
      </c>
      <c r="BW3084" s="120">
        <f t="shared" si="1735"/>
        <v>1428.9899999999998</v>
      </c>
      <c r="BY3084" s="74" t="str">
        <f t="shared" si="1736"/>
        <v>24148.45L-(10)</v>
      </c>
      <c r="BZ3084" s="120" t="str">
        <f t="shared" si="1737"/>
        <v>Flanged 45 deg Dbl Branch-Large</v>
      </c>
      <c r="CA3084" s="120">
        <f t="shared" si="1738"/>
        <v>1636.0900000000001</v>
      </c>
      <c r="CC3084" s="115" t="str">
        <f t="shared" si="1739"/>
        <v xml:space="preserve"> </v>
      </c>
      <c r="CD3084" s="120" t="str">
        <f t="shared" si="1740"/>
        <v xml:space="preserve"> </v>
      </c>
      <c r="CE3084" s="417" t="str">
        <f t="shared" si="1741"/>
        <v xml:space="preserve"> </v>
      </c>
      <c r="CF3084" s="115"/>
      <c r="CG3084" s="115" t="str">
        <f t="shared" si="1742"/>
        <v xml:space="preserve"> </v>
      </c>
      <c r="CH3084" s="120" t="str">
        <f t="shared" si="1743"/>
        <v xml:space="preserve"> </v>
      </c>
      <c r="CI3084" s="417" t="str">
        <f t="shared" si="1744"/>
        <v xml:space="preserve"> </v>
      </c>
      <c r="CJ3084" s="115"/>
      <c r="CK3084" s="115" t="str">
        <f t="shared" si="1745"/>
        <v xml:space="preserve"> </v>
      </c>
      <c r="CL3084" s="120" t="str">
        <f t="shared" si="1746"/>
        <v xml:space="preserve"> </v>
      </c>
      <c r="CM3084" s="417" t="str">
        <f t="shared" si="1748"/>
        <v xml:space="preserve"> </v>
      </c>
      <c r="IS3084" s="111"/>
    </row>
    <row r="3085" spans="2:253" s="74" customFormat="1" ht="17.100000000000001" hidden="1" customHeight="1" x14ac:dyDescent="0.25">
      <c r="B3085" s="504">
        <f>IF('Flanged Parts'!$AS$4=1,'Flanged Parts'!M7,0)</f>
        <v>0</v>
      </c>
      <c r="C3085" s="508">
        <v>24204.3</v>
      </c>
      <c r="D3085" s="526">
        <f t="shared" si="1687"/>
        <v>24204.3</v>
      </c>
      <c r="E3085" s="504" t="s">
        <v>861</v>
      </c>
      <c r="F3085" s="508" t="str">
        <f t="shared" si="1747"/>
        <v xml:space="preserve"> </v>
      </c>
      <c r="G3085" s="509" t="s">
        <v>850</v>
      </c>
      <c r="H3085" s="504" t="str">
        <f>IF('Flanged Parts'!$BB$6=1,"CS",IF('Flanged Parts'!$BB$6=2,"Glv",0))</f>
        <v>Glv</v>
      </c>
      <c r="I3085" s="1035" t="s">
        <v>888</v>
      </c>
      <c r="J3085" s="1036"/>
      <c r="K3085" s="516" t="s">
        <v>881</v>
      </c>
      <c r="L3085" s="535">
        <v>18</v>
      </c>
      <c r="M3085" s="532" t="s">
        <v>1700</v>
      </c>
      <c r="N3085" s="514">
        <f t="shared" si="1728"/>
        <v>138.59</v>
      </c>
      <c r="O3085" s="514">
        <f t="shared" si="1689"/>
        <v>0</v>
      </c>
      <c r="P3085" s="680">
        <f>'KB Duct Parts'!$AE$3</f>
        <v>0</v>
      </c>
      <c r="Q3085" s="681">
        <f t="shared" si="1723"/>
        <v>0</v>
      </c>
      <c r="R3085" s="682">
        <f t="shared" si="1724"/>
        <v>0</v>
      </c>
      <c r="S3085" s="716">
        <f t="shared" si="1729"/>
        <v>0.2</v>
      </c>
      <c r="T3085" s="679">
        <f t="shared" si="1725"/>
        <v>0</v>
      </c>
      <c r="U3085" s="679">
        <f t="shared" si="1726"/>
        <v>0</v>
      </c>
      <c r="Y3085" s="120"/>
      <c r="AD3085" s="81"/>
      <c r="AF3085" s="370">
        <v>18</v>
      </c>
      <c r="AG3085" s="374">
        <v>16</v>
      </c>
      <c r="AH3085" s="378"/>
      <c r="AI3085" s="381"/>
      <c r="AJ3085" s="386"/>
      <c r="AK3085" s="391"/>
      <c r="AL3085" s="386"/>
      <c r="AM3085" s="363">
        <f t="shared" si="1727"/>
        <v>1</v>
      </c>
      <c r="AN3085" s="578">
        <v>127.1</v>
      </c>
      <c r="AO3085" s="78">
        <f t="shared" si="1715"/>
        <v>190.64999999999998</v>
      </c>
      <c r="AP3085" s="78">
        <f t="shared" si="1710"/>
        <v>0</v>
      </c>
      <c r="AQ3085" s="78">
        <f t="shared" si="1711"/>
        <v>0</v>
      </c>
      <c r="AR3085" s="78">
        <f t="shared" si="1712"/>
        <v>0</v>
      </c>
      <c r="AS3085" s="78">
        <f t="shared" si="1713"/>
        <v>0</v>
      </c>
      <c r="AT3085" s="78">
        <f t="shared" si="1714"/>
        <v>0</v>
      </c>
      <c r="AU3085" s="363" t="s">
        <v>717</v>
      </c>
      <c r="AV3085" s="393"/>
      <c r="AW3085" s="395"/>
      <c r="AX3085" s="395">
        <v>1.5</v>
      </c>
      <c r="AY3085" s="395">
        <v>0</v>
      </c>
      <c r="AZ3085" s="395">
        <v>0</v>
      </c>
      <c r="BA3085" s="395">
        <v>0</v>
      </c>
      <c r="BB3085" s="395">
        <v>0</v>
      </c>
      <c r="BC3085" s="395">
        <v>0</v>
      </c>
      <c r="BD3085" s="115"/>
      <c r="BE3085" s="115"/>
      <c r="BF3085" s="115">
        <v>3</v>
      </c>
      <c r="BG3085" s="115">
        <v>4</v>
      </c>
      <c r="BH3085" s="423">
        <f t="shared" si="1691"/>
        <v>3.83</v>
      </c>
      <c r="BI3085" s="417">
        <f t="shared" si="1692"/>
        <v>11.49</v>
      </c>
      <c r="BJ3085" s="115"/>
      <c r="BK3085" s="115"/>
      <c r="BQ3085" s="74" t="str">
        <f t="shared" si="1730"/>
        <v>24204.3-(16)</v>
      </c>
      <c r="BR3085" s="120" t="str">
        <f t="shared" si="1731"/>
        <v>Flanged Y-Branch-30 deg</v>
      </c>
      <c r="BS3085" s="120">
        <f t="shared" si="1732"/>
        <v>190.64999999999998</v>
      </c>
      <c r="BU3085" s="74" t="str">
        <f t="shared" si="1733"/>
        <v xml:space="preserve"> </v>
      </c>
      <c r="BV3085" s="120" t="str">
        <f t="shared" si="1734"/>
        <v xml:space="preserve"> </v>
      </c>
      <c r="BW3085" s="120" t="str">
        <f t="shared" si="1735"/>
        <v xml:space="preserve">  </v>
      </c>
      <c r="BY3085" s="74" t="str">
        <f t="shared" si="1736"/>
        <v xml:space="preserve"> </v>
      </c>
      <c r="BZ3085" s="120" t="str">
        <f t="shared" si="1737"/>
        <v xml:space="preserve"> </v>
      </c>
      <c r="CA3085" s="120" t="str">
        <f t="shared" si="1738"/>
        <v xml:space="preserve"> </v>
      </c>
      <c r="CC3085" s="115" t="str">
        <f t="shared" si="1739"/>
        <v xml:space="preserve"> </v>
      </c>
      <c r="CD3085" s="120" t="str">
        <f t="shared" si="1740"/>
        <v xml:space="preserve"> </v>
      </c>
      <c r="CE3085" s="417" t="str">
        <f t="shared" si="1741"/>
        <v xml:space="preserve"> </v>
      </c>
      <c r="CF3085" s="115"/>
      <c r="CG3085" s="115" t="str">
        <f t="shared" si="1742"/>
        <v xml:space="preserve"> </v>
      </c>
      <c r="CH3085" s="120" t="str">
        <f t="shared" si="1743"/>
        <v xml:space="preserve"> </v>
      </c>
      <c r="CI3085" s="417" t="str">
        <f t="shared" si="1744"/>
        <v xml:space="preserve"> </v>
      </c>
      <c r="CJ3085" s="115"/>
      <c r="CK3085" s="115" t="str">
        <f t="shared" si="1745"/>
        <v xml:space="preserve"> </v>
      </c>
      <c r="CL3085" s="120" t="str">
        <f t="shared" si="1746"/>
        <v xml:space="preserve"> </v>
      </c>
      <c r="CM3085" s="417" t="str">
        <f t="shared" si="1748"/>
        <v xml:space="preserve"> </v>
      </c>
      <c r="IS3085" s="111">
        <v>83.3</v>
      </c>
    </row>
    <row r="3086" spans="2:253" s="74" customFormat="1" ht="17.100000000000001" hidden="1" customHeight="1" x14ac:dyDescent="0.25">
      <c r="B3086" s="504">
        <f>IF('Flanged Parts'!$AS$4=1,'Flanged Parts'!M8,0)</f>
        <v>0</v>
      </c>
      <c r="C3086" s="508">
        <v>24205.3</v>
      </c>
      <c r="D3086" s="526">
        <f t="shared" si="1687"/>
        <v>24205.3</v>
      </c>
      <c r="E3086" s="504" t="s">
        <v>862</v>
      </c>
      <c r="F3086" s="508" t="str">
        <f t="shared" si="1747"/>
        <v xml:space="preserve"> </v>
      </c>
      <c r="G3086" s="509" t="s">
        <v>850</v>
      </c>
      <c r="H3086" s="504" t="str">
        <f>IF('Flanged Parts'!$BB$6=1,"CS",IF('Flanged Parts'!$BB$6=2,"Glv",0))</f>
        <v>Glv</v>
      </c>
      <c r="I3086" s="1035" t="s">
        <v>888</v>
      </c>
      <c r="J3086" s="1036"/>
      <c r="K3086" s="516" t="s">
        <v>881</v>
      </c>
      <c r="L3086" s="535">
        <v>18</v>
      </c>
      <c r="M3086" s="532" t="s">
        <v>1700</v>
      </c>
      <c r="N3086" s="514">
        <f t="shared" si="1728"/>
        <v>146.5</v>
      </c>
      <c r="O3086" s="514">
        <f t="shared" si="1689"/>
        <v>0</v>
      </c>
      <c r="P3086" s="680">
        <f>'KB Duct Parts'!$AE$3</f>
        <v>0</v>
      </c>
      <c r="Q3086" s="681">
        <f t="shared" si="1723"/>
        <v>0</v>
      </c>
      <c r="R3086" s="682">
        <f t="shared" si="1724"/>
        <v>0</v>
      </c>
      <c r="S3086" s="716">
        <f t="shared" si="1729"/>
        <v>0.2</v>
      </c>
      <c r="T3086" s="679">
        <f t="shared" si="1725"/>
        <v>0</v>
      </c>
      <c r="U3086" s="679">
        <f t="shared" si="1726"/>
        <v>0</v>
      </c>
      <c r="Y3086" s="120"/>
      <c r="AD3086" s="81"/>
      <c r="AF3086" s="370">
        <v>18</v>
      </c>
      <c r="AG3086" s="374">
        <v>16</v>
      </c>
      <c r="AH3086" s="378"/>
      <c r="AI3086" s="381"/>
      <c r="AJ3086" s="386"/>
      <c r="AK3086" s="391"/>
      <c r="AL3086" s="386"/>
      <c r="AM3086" s="363">
        <f t="shared" si="1727"/>
        <v>1</v>
      </c>
      <c r="AN3086" s="578">
        <v>131.80000000000001</v>
      </c>
      <c r="AO3086" s="78">
        <f t="shared" si="1715"/>
        <v>197.70000000000002</v>
      </c>
      <c r="AP3086" s="78">
        <f t="shared" si="1710"/>
        <v>0</v>
      </c>
      <c r="AQ3086" s="78">
        <f t="shared" si="1711"/>
        <v>0</v>
      </c>
      <c r="AR3086" s="78">
        <f t="shared" si="1712"/>
        <v>0</v>
      </c>
      <c r="AS3086" s="78">
        <f t="shared" si="1713"/>
        <v>0</v>
      </c>
      <c r="AT3086" s="78">
        <f t="shared" si="1714"/>
        <v>0</v>
      </c>
      <c r="AU3086" s="363" t="s">
        <v>717</v>
      </c>
      <c r="AV3086" s="393"/>
      <c r="AW3086" s="395"/>
      <c r="AX3086" s="395">
        <v>1.5</v>
      </c>
      <c r="AY3086" s="395">
        <v>0</v>
      </c>
      <c r="AZ3086" s="395">
        <v>0</v>
      </c>
      <c r="BA3086" s="395">
        <v>0</v>
      </c>
      <c r="BB3086" s="395">
        <v>0</v>
      </c>
      <c r="BC3086" s="395">
        <v>0</v>
      </c>
      <c r="BD3086" s="115"/>
      <c r="BE3086" s="115"/>
      <c r="BF3086" s="115">
        <v>3</v>
      </c>
      <c r="BG3086" s="115">
        <v>5</v>
      </c>
      <c r="BH3086" s="423">
        <f t="shared" si="1691"/>
        <v>4.9000000000000004</v>
      </c>
      <c r="BI3086" s="417">
        <f t="shared" si="1692"/>
        <v>14.700000000000001</v>
      </c>
      <c r="BJ3086" s="115"/>
      <c r="BK3086" s="115"/>
      <c r="BQ3086" s="74" t="str">
        <f t="shared" si="1730"/>
        <v>24205.3-(16)</v>
      </c>
      <c r="BR3086" s="120" t="str">
        <f t="shared" si="1731"/>
        <v>Flanged Y-Branch-30 deg</v>
      </c>
      <c r="BS3086" s="120">
        <f t="shared" si="1732"/>
        <v>197.70000000000002</v>
      </c>
      <c r="BU3086" s="74" t="str">
        <f t="shared" si="1733"/>
        <v xml:space="preserve"> </v>
      </c>
      <c r="BV3086" s="120" t="str">
        <f t="shared" si="1734"/>
        <v xml:space="preserve"> </v>
      </c>
      <c r="BW3086" s="120" t="str">
        <f t="shared" si="1735"/>
        <v xml:space="preserve">  </v>
      </c>
      <c r="BY3086" s="74" t="str">
        <f t="shared" si="1736"/>
        <v xml:space="preserve"> </v>
      </c>
      <c r="BZ3086" s="120" t="str">
        <f t="shared" si="1737"/>
        <v xml:space="preserve"> </v>
      </c>
      <c r="CA3086" s="120" t="str">
        <f t="shared" si="1738"/>
        <v xml:space="preserve"> </v>
      </c>
      <c r="CC3086" s="115" t="str">
        <f t="shared" si="1739"/>
        <v xml:space="preserve"> </v>
      </c>
      <c r="CD3086" s="120" t="str">
        <f t="shared" si="1740"/>
        <v xml:space="preserve"> </v>
      </c>
      <c r="CE3086" s="417" t="str">
        <f t="shared" si="1741"/>
        <v xml:space="preserve"> </v>
      </c>
      <c r="CF3086" s="115"/>
      <c r="CG3086" s="115" t="str">
        <f t="shared" si="1742"/>
        <v xml:space="preserve"> </v>
      </c>
      <c r="CH3086" s="120" t="str">
        <f t="shared" si="1743"/>
        <v xml:space="preserve"> </v>
      </c>
      <c r="CI3086" s="417" t="str">
        <f t="shared" si="1744"/>
        <v xml:space="preserve"> </v>
      </c>
      <c r="CJ3086" s="115"/>
      <c r="CK3086" s="115" t="str">
        <f t="shared" si="1745"/>
        <v xml:space="preserve"> </v>
      </c>
      <c r="CL3086" s="120" t="str">
        <f t="shared" si="1746"/>
        <v xml:space="preserve"> </v>
      </c>
      <c r="CM3086" s="417" t="str">
        <f t="shared" si="1748"/>
        <v xml:space="preserve"> </v>
      </c>
      <c r="IS3086" s="111">
        <v>87.5</v>
      </c>
    </row>
    <row r="3087" spans="2:253" s="74" customFormat="1" ht="17.100000000000001" hidden="1" customHeight="1" x14ac:dyDescent="0.25">
      <c r="B3087" s="504">
        <f>IF('Flanged Parts'!$AS$4=1,'Flanged Parts'!M9,0)</f>
        <v>0</v>
      </c>
      <c r="C3087" s="508">
        <v>24206.3</v>
      </c>
      <c r="D3087" s="526">
        <f t="shared" si="1687"/>
        <v>24206.3</v>
      </c>
      <c r="E3087" s="504" t="s">
        <v>863</v>
      </c>
      <c r="F3087" s="508" t="str">
        <f t="shared" si="1747"/>
        <v xml:space="preserve"> </v>
      </c>
      <c r="G3087" s="509" t="s">
        <v>850</v>
      </c>
      <c r="H3087" s="504" t="str">
        <f>IF('Flanged Parts'!$BB$6=1,"CS",IF('Flanged Parts'!$BB$6=2,"Glv",0))</f>
        <v>Glv</v>
      </c>
      <c r="I3087" s="1035" t="s">
        <v>888</v>
      </c>
      <c r="J3087" s="1036"/>
      <c r="K3087" s="516" t="s">
        <v>881</v>
      </c>
      <c r="L3087" s="535">
        <v>18</v>
      </c>
      <c r="M3087" s="532" t="s">
        <v>1700</v>
      </c>
      <c r="N3087" s="514">
        <f t="shared" si="1728"/>
        <v>153.82999999999998</v>
      </c>
      <c r="O3087" s="514">
        <f t="shared" si="1689"/>
        <v>0</v>
      </c>
      <c r="P3087" s="680">
        <f>'KB Duct Parts'!$AE$3</f>
        <v>0</v>
      </c>
      <c r="Q3087" s="681">
        <f t="shared" si="1723"/>
        <v>0</v>
      </c>
      <c r="R3087" s="682">
        <f t="shared" si="1724"/>
        <v>0</v>
      </c>
      <c r="S3087" s="716">
        <f t="shared" si="1729"/>
        <v>0.2</v>
      </c>
      <c r="T3087" s="679">
        <f t="shared" si="1725"/>
        <v>0</v>
      </c>
      <c r="U3087" s="679">
        <f t="shared" si="1726"/>
        <v>0</v>
      </c>
      <c r="Y3087" s="120"/>
      <c r="AD3087" s="81"/>
      <c r="AF3087" s="370">
        <v>18</v>
      </c>
      <c r="AG3087" s="374">
        <v>16</v>
      </c>
      <c r="AH3087" s="378">
        <v>14</v>
      </c>
      <c r="AI3087" s="381">
        <v>12</v>
      </c>
      <c r="AJ3087" s="386"/>
      <c r="AK3087" s="391"/>
      <c r="AL3087" s="386"/>
      <c r="AM3087" s="363">
        <f t="shared" si="1727"/>
        <v>1</v>
      </c>
      <c r="AN3087" s="578">
        <v>136.1</v>
      </c>
      <c r="AO3087" s="78">
        <f t="shared" si="1715"/>
        <v>204.14999999999998</v>
      </c>
      <c r="AP3087" s="78">
        <f t="shared" si="1710"/>
        <v>224.56499999999997</v>
      </c>
      <c r="AQ3087" s="78">
        <f t="shared" si="1711"/>
        <v>190.54</v>
      </c>
      <c r="AR3087" s="78">
        <f t="shared" si="1712"/>
        <v>0</v>
      </c>
      <c r="AS3087" s="78">
        <f t="shared" si="1713"/>
        <v>0</v>
      </c>
      <c r="AT3087" s="78">
        <f t="shared" si="1714"/>
        <v>0</v>
      </c>
      <c r="AU3087" s="363" t="s">
        <v>717</v>
      </c>
      <c r="AV3087" s="393"/>
      <c r="AW3087" s="395"/>
      <c r="AX3087" s="395">
        <v>1.5</v>
      </c>
      <c r="AY3087" s="395">
        <v>1.65</v>
      </c>
      <c r="AZ3087" s="395">
        <v>1.4</v>
      </c>
      <c r="BA3087" s="395">
        <v>0</v>
      </c>
      <c r="BB3087" s="395">
        <v>0</v>
      </c>
      <c r="BC3087" s="395">
        <v>0</v>
      </c>
      <c r="BD3087" s="115"/>
      <c r="BE3087" s="115"/>
      <c r="BF3087" s="115">
        <v>3</v>
      </c>
      <c r="BG3087" s="115">
        <v>6</v>
      </c>
      <c r="BH3087" s="423">
        <f t="shared" si="1691"/>
        <v>5.91</v>
      </c>
      <c r="BI3087" s="417">
        <f t="shared" si="1692"/>
        <v>17.73</v>
      </c>
      <c r="BJ3087" s="115"/>
      <c r="BK3087" s="115"/>
      <c r="BQ3087" s="74" t="str">
        <f t="shared" si="1730"/>
        <v>24206.3-(16)</v>
      </c>
      <c r="BR3087" s="120" t="str">
        <f t="shared" si="1731"/>
        <v>Flanged Y-Branch-30 deg</v>
      </c>
      <c r="BS3087" s="120">
        <f t="shared" si="1732"/>
        <v>204.14999999999998</v>
      </c>
      <c r="BU3087" s="74" t="str">
        <f t="shared" si="1733"/>
        <v>24206.3-(14)</v>
      </c>
      <c r="BV3087" s="120" t="str">
        <f t="shared" si="1734"/>
        <v>Flanged Y-Branch-30 deg</v>
      </c>
      <c r="BW3087" s="120">
        <f t="shared" si="1735"/>
        <v>224.56499999999997</v>
      </c>
      <c r="BY3087" s="74" t="str">
        <f t="shared" si="1736"/>
        <v>24206.3-(12)</v>
      </c>
      <c r="BZ3087" s="120" t="str">
        <f t="shared" si="1737"/>
        <v>Flanged Y-Branch-30 deg</v>
      </c>
      <c r="CA3087" s="120">
        <f t="shared" si="1738"/>
        <v>190.54</v>
      </c>
      <c r="CC3087" s="115" t="str">
        <f t="shared" si="1739"/>
        <v xml:space="preserve"> </v>
      </c>
      <c r="CD3087" s="120" t="str">
        <f t="shared" si="1740"/>
        <v xml:space="preserve"> </v>
      </c>
      <c r="CE3087" s="417" t="str">
        <f t="shared" si="1741"/>
        <v xml:space="preserve"> </v>
      </c>
      <c r="CF3087" s="115"/>
      <c r="CG3087" s="115" t="str">
        <f t="shared" si="1742"/>
        <v xml:space="preserve"> </v>
      </c>
      <c r="CH3087" s="120" t="str">
        <f t="shared" si="1743"/>
        <v xml:space="preserve"> </v>
      </c>
      <c r="CI3087" s="417" t="str">
        <f t="shared" si="1744"/>
        <v xml:space="preserve"> </v>
      </c>
      <c r="CJ3087" s="115"/>
      <c r="CK3087" s="115" t="str">
        <f t="shared" si="1745"/>
        <v xml:space="preserve"> </v>
      </c>
      <c r="CL3087" s="120" t="str">
        <f t="shared" si="1746"/>
        <v xml:space="preserve"> </v>
      </c>
      <c r="CM3087" s="417" t="str">
        <f t="shared" si="1748"/>
        <v xml:space="preserve"> </v>
      </c>
      <c r="IS3087" s="111">
        <v>93.3</v>
      </c>
    </row>
    <row r="3088" spans="2:253" s="74" customFormat="1" ht="17.100000000000001" hidden="1" customHeight="1" x14ac:dyDescent="0.25">
      <c r="B3088" s="504">
        <f>IF('Flanged Parts'!$AS$4=1,'Flanged Parts'!M10,0)</f>
        <v>0</v>
      </c>
      <c r="C3088" s="508">
        <v>24207.3</v>
      </c>
      <c r="D3088" s="526">
        <f t="shared" si="1687"/>
        <v>24207.3</v>
      </c>
      <c r="E3088" s="504" t="s">
        <v>864</v>
      </c>
      <c r="F3088" s="508" t="str">
        <f t="shared" si="1747"/>
        <v xml:space="preserve"> </v>
      </c>
      <c r="G3088" s="509" t="s">
        <v>850</v>
      </c>
      <c r="H3088" s="504" t="str">
        <f>IF('Flanged Parts'!$BB$6=1,"CS",IF('Flanged Parts'!$BB$6=2,"Glv",0))</f>
        <v>Glv</v>
      </c>
      <c r="I3088" s="1035" t="s">
        <v>888</v>
      </c>
      <c r="J3088" s="1036"/>
      <c r="K3088" s="516" t="s">
        <v>881</v>
      </c>
      <c r="L3088" s="535">
        <v>18</v>
      </c>
      <c r="M3088" s="532" t="s">
        <v>1700</v>
      </c>
      <c r="N3088" s="514">
        <f t="shared" si="1728"/>
        <v>159.58999999999997</v>
      </c>
      <c r="O3088" s="514">
        <f t="shared" si="1689"/>
        <v>0</v>
      </c>
      <c r="P3088" s="680">
        <f>'KB Duct Parts'!$AE$3</f>
        <v>0</v>
      </c>
      <c r="Q3088" s="681">
        <f t="shared" si="1723"/>
        <v>0</v>
      </c>
      <c r="R3088" s="682">
        <f t="shared" si="1724"/>
        <v>0</v>
      </c>
      <c r="S3088" s="716">
        <f t="shared" si="1729"/>
        <v>0.2</v>
      </c>
      <c r="T3088" s="679">
        <f t="shared" si="1725"/>
        <v>0</v>
      </c>
      <c r="U3088" s="679">
        <f t="shared" si="1726"/>
        <v>0</v>
      </c>
      <c r="Y3088" s="120"/>
      <c r="AD3088" s="81"/>
      <c r="AF3088" s="370">
        <v>18</v>
      </c>
      <c r="AG3088" s="374">
        <v>16</v>
      </c>
      <c r="AH3088" s="378">
        <v>14</v>
      </c>
      <c r="AI3088" s="381">
        <v>12</v>
      </c>
      <c r="AJ3088" s="386">
        <v>10</v>
      </c>
      <c r="AK3088" s="391"/>
      <c r="AL3088" s="386"/>
      <c r="AM3088" s="363">
        <f t="shared" si="1727"/>
        <v>1</v>
      </c>
      <c r="AN3088" s="578">
        <v>136.69999999999999</v>
      </c>
      <c r="AO3088" s="78">
        <f t="shared" si="1715"/>
        <v>205.04999999999998</v>
      </c>
      <c r="AP3088" s="78">
        <f t="shared" si="1710"/>
        <v>195.48099999999997</v>
      </c>
      <c r="AQ3088" s="78">
        <f t="shared" si="1711"/>
        <v>191.37999999999997</v>
      </c>
      <c r="AR3088" s="78">
        <f t="shared" si="1712"/>
        <v>300.74</v>
      </c>
      <c r="AS3088" s="78">
        <f t="shared" si="1713"/>
        <v>0</v>
      </c>
      <c r="AT3088" s="78">
        <f t="shared" si="1714"/>
        <v>0</v>
      </c>
      <c r="AU3088" s="363" t="s">
        <v>717</v>
      </c>
      <c r="AV3088" s="393"/>
      <c r="AW3088" s="395"/>
      <c r="AX3088" s="395">
        <v>1.5</v>
      </c>
      <c r="AY3088" s="395">
        <v>1.43</v>
      </c>
      <c r="AZ3088" s="395">
        <v>1.4</v>
      </c>
      <c r="BA3088" s="395">
        <v>2.2000000000000002</v>
      </c>
      <c r="BB3088" s="395">
        <v>0</v>
      </c>
      <c r="BC3088" s="395">
        <v>0</v>
      </c>
      <c r="BD3088" s="115"/>
      <c r="BE3088" s="115"/>
      <c r="BF3088" s="115">
        <v>3</v>
      </c>
      <c r="BG3088" s="115">
        <v>7</v>
      </c>
      <c r="BH3088" s="423">
        <f t="shared" si="1691"/>
        <v>7.63</v>
      </c>
      <c r="BI3088" s="417">
        <f t="shared" si="1692"/>
        <v>22.89</v>
      </c>
      <c r="BJ3088" s="115"/>
      <c r="BK3088" s="115"/>
      <c r="BQ3088" s="74" t="str">
        <f t="shared" si="1730"/>
        <v>24207.3-(16)</v>
      </c>
      <c r="BR3088" s="120" t="str">
        <f t="shared" si="1731"/>
        <v>Flanged Y-Branch-30 deg</v>
      </c>
      <c r="BS3088" s="120">
        <f t="shared" si="1732"/>
        <v>205.04999999999998</v>
      </c>
      <c r="BU3088" s="74" t="str">
        <f t="shared" si="1733"/>
        <v>24207.3-(14)</v>
      </c>
      <c r="BV3088" s="120" t="str">
        <f t="shared" si="1734"/>
        <v>Flanged Y-Branch-30 deg</v>
      </c>
      <c r="BW3088" s="120">
        <f t="shared" si="1735"/>
        <v>195.48099999999997</v>
      </c>
      <c r="BY3088" s="74" t="str">
        <f t="shared" si="1736"/>
        <v>24207.3-(12)</v>
      </c>
      <c r="BZ3088" s="120" t="str">
        <f t="shared" si="1737"/>
        <v>Flanged Y-Branch-30 deg</v>
      </c>
      <c r="CA3088" s="120">
        <f t="shared" si="1738"/>
        <v>191.37999999999997</v>
      </c>
      <c r="CC3088" s="115" t="str">
        <f t="shared" si="1739"/>
        <v>24207.3-(10)</v>
      </c>
      <c r="CD3088" s="120" t="str">
        <f t="shared" si="1740"/>
        <v>Flanged Y-Branch-30 deg</v>
      </c>
      <c r="CE3088" s="417">
        <f t="shared" si="1741"/>
        <v>300.74</v>
      </c>
      <c r="CF3088" s="115"/>
      <c r="CG3088" s="115" t="str">
        <f t="shared" si="1742"/>
        <v xml:space="preserve"> </v>
      </c>
      <c r="CH3088" s="120" t="str">
        <f t="shared" si="1743"/>
        <v xml:space="preserve"> </v>
      </c>
      <c r="CI3088" s="417" t="str">
        <f t="shared" si="1744"/>
        <v xml:space="preserve"> </v>
      </c>
      <c r="CJ3088" s="115"/>
      <c r="CK3088" s="115" t="str">
        <f t="shared" si="1745"/>
        <v xml:space="preserve"> </v>
      </c>
      <c r="CL3088" s="120" t="str">
        <f t="shared" si="1746"/>
        <v xml:space="preserve"> </v>
      </c>
      <c r="CM3088" s="417" t="str">
        <f t="shared" si="1748"/>
        <v xml:space="preserve"> </v>
      </c>
      <c r="IS3088" s="111">
        <v>97.9</v>
      </c>
    </row>
    <row r="3089" spans="2:253" s="74" customFormat="1" ht="17.100000000000001" hidden="1" customHeight="1" x14ac:dyDescent="0.25">
      <c r="B3089" s="504">
        <f>IF('Flanged Parts'!$AS$4=1,'Flanged Parts'!M11,0)</f>
        <v>0</v>
      </c>
      <c r="C3089" s="508">
        <v>24208.3</v>
      </c>
      <c r="D3089" s="526">
        <f t="shared" ref="D3089:D3152" si="1755">IF(AM3089=1,C3089,(C3089&amp;"  ("&amp;L3089&amp;"ga)"))</f>
        <v>24208.3</v>
      </c>
      <c r="E3089" s="504" t="s">
        <v>865</v>
      </c>
      <c r="F3089" s="508" t="str">
        <f t="shared" si="1747"/>
        <v xml:space="preserve"> </v>
      </c>
      <c r="G3089" s="509" t="s">
        <v>850</v>
      </c>
      <c r="H3089" s="504" t="str">
        <f>IF('Flanged Parts'!$BB$6=1,"CS",IF('Flanged Parts'!$BB$6=2,"Glv",0))</f>
        <v>Glv</v>
      </c>
      <c r="I3089" s="1035" t="s">
        <v>888</v>
      </c>
      <c r="J3089" s="1036"/>
      <c r="K3089" s="516" t="s">
        <v>881</v>
      </c>
      <c r="L3089" s="535">
        <v>18</v>
      </c>
      <c r="M3089" s="532" t="s">
        <v>1700</v>
      </c>
      <c r="N3089" s="514">
        <f t="shared" si="1728"/>
        <v>174.67000000000002</v>
      </c>
      <c r="O3089" s="514">
        <f t="shared" ref="O3089:O3152" si="1756">IF(B3089&gt;0,N3089*B3089,0)</f>
        <v>0</v>
      </c>
      <c r="P3089" s="680">
        <f>'KB Duct Parts'!$AE$3</f>
        <v>0</v>
      </c>
      <c r="Q3089" s="681">
        <f t="shared" si="1723"/>
        <v>0</v>
      </c>
      <c r="R3089" s="682">
        <f t="shared" si="1724"/>
        <v>0</v>
      </c>
      <c r="S3089" s="716">
        <f t="shared" si="1729"/>
        <v>0.2</v>
      </c>
      <c r="T3089" s="679">
        <f t="shared" si="1725"/>
        <v>0</v>
      </c>
      <c r="U3089" s="679">
        <f t="shared" si="1726"/>
        <v>0</v>
      </c>
      <c r="Y3089" s="120"/>
      <c r="AD3089" s="81"/>
      <c r="AF3089" s="370">
        <v>18</v>
      </c>
      <c r="AG3089" s="374">
        <v>16</v>
      </c>
      <c r="AH3089" s="378">
        <v>14</v>
      </c>
      <c r="AI3089" s="381">
        <v>12</v>
      </c>
      <c r="AJ3089" s="386">
        <v>10</v>
      </c>
      <c r="AK3089" s="391"/>
      <c r="AL3089" s="386"/>
      <c r="AM3089" s="363">
        <f t="shared" si="1727"/>
        <v>1</v>
      </c>
      <c r="AN3089" s="578">
        <v>146.80000000000001</v>
      </c>
      <c r="AO3089" s="78">
        <f t="shared" si="1715"/>
        <v>220.20000000000002</v>
      </c>
      <c r="AP3089" s="78">
        <f t="shared" si="1710"/>
        <v>248.09200000000001</v>
      </c>
      <c r="AQ3089" s="78">
        <f t="shared" si="1711"/>
        <v>267.17600000000004</v>
      </c>
      <c r="AR3089" s="78">
        <f t="shared" si="1712"/>
        <v>322.96000000000004</v>
      </c>
      <c r="AS3089" s="78">
        <f t="shared" si="1713"/>
        <v>0</v>
      </c>
      <c r="AT3089" s="78">
        <f t="shared" si="1714"/>
        <v>0</v>
      </c>
      <c r="AU3089" s="363" t="s">
        <v>717</v>
      </c>
      <c r="AV3089" s="393"/>
      <c r="AW3089" s="395"/>
      <c r="AX3089" s="395">
        <v>1.5</v>
      </c>
      <c r="AY3089" s="395">
        <v>1.69</v>
      </c>
      <c r="AZ3089" s="395">
        <v>1.82</v>
      </c>
      <c r="BA3089" s="395">
        <v>2.2000000000000002</v>
      </c>
      <c r="BB3089" s="395">
        <v>0</v>
      </c>
      <c r="BC3089" s="395">
        <v>0</v>
      </c>
      <c r="BD3089" s="115"/>
      <c r="BE3089" s="115"/>
      <c r="BF3089" s="115">
        <v>3</v>
      </c>
      <c r="BG3089" s="115">
        <v>8</v>
      </c>
      <c r="BH3089" s="423">
        <f t="shared" ref="BH3089:BH3152" si="1757">IF(H3089="CS",VLOOKUP(BG3089,$BJ$2344:$BK$2374,2),IF(H3089="Glv",VLOOKUP(BG3089,$BJ$2344:$BL$2374,3),0))</f>
        <v>9.2899999999999991</v>
      </c>
      <c r="BI3089" s="417">
        <f t="shared" ref="BI3089:BI3152" si="1758">BF3089*BH3089</f>
        <v>27.869999999999997</v>
      </c>
      <c r="BJ3089" s="115"/>
      <c r="BK3089" s="115"/>
      <c r="BQ3089" s="74" t="str">
        <f t="shared" si="1730"/>
        <v>24208.3-(16)</v>
      </c>
      <c r="BR3089" s="120" t="str">
        <f t="shared" si="1731"/>
        <v>Flanged Y-Branch-30 deg</v>
      </c>
      <c r="BS3089" s="120">
        <f t="shared" si="1732"/>
        <v>220.20000000000002</v>
      </c>
      <c r="BU3089" s="74" t="str">
        <f t="shared" si="1733"/>
        <v>24208.3-(14)</v>
      </c>
      <c r="BV3089" s="120" t="str">
        <f t="shared" si="1734"/>
        <v>Flanged Y-Branch-30 deg</v>
      </c>
      <c r="BW3089" s="120">
        <f t="shared" si="1735"/>
        <v>248.09200000000001</v>
      </c>
      <c r="BY3089" s="74" t="str">
        <f t="shared" si="1736"/>
        <v>24208.3-(12)</v>
      </c>
      <c r="BZ3089" s="120" t="str">
        <f t="shared" si="1737"/>
        <v>Flanged Y-Branch-30 deg</v>
      </c>
      <c r="CA3089" s="120">
        <f t="shared" si="1738"/>
        <v>267.17600000000004</v>
      </c>
      <c r="CC3089" s="115" t="str">
        <f t="shared" si="1739"/>
        <v>24208.3-(10)</v>
      </c>
      <c r="CD3089" s="120" t="str">
        <f t="shared" si="1740"/>
        <v>Flanged Y-Branch-30 deg</v>
      </c>
      <c r="CE3089" s="417">
        <f t="shared" si="1741"/>
        <v>322.96000000000004</v>
      </c>
      <c r="CF3089" s="115"/>
      <c r="CG3089" s="115" t="str">
        <f t="shared" si="1742"/>
        <v xml:space="preserve"> </v>
      </c>
      <c r="CH3089" s="120" t="str">
        <f t="shared" si="1743"/>
        <v xml:space="preserve"> </v>
      </c>
      <c r="CI3089" s="417" t="str">
        <f t="shared" si="1744"/>
        <v xml:space="preserve"> </v>
      </c>
      <c r="CJ3089" s="115"/>
      <c r="CK3089" s="115" t="str">
        <f t="shared" si="1745"/>
        <v xml:space="preserve"> </v>
      </c>
      <c r="CL3089" s="120" t="str">
        <f t="shared" si="1746"/>
        <v xml:space="preserve"> </v>
      </c>
      <c r="CM3089" s="417" t="str">
        <f t="shared" si="1748"/>
        <v xml:space="preserve"> </v>
      </c>
      <c r="IS3089" s="111">
        <v>114.9</v>
      </c>
    </row>
    <row r="3090" spans="2:253" s="74" customFormat="1" ht="17.100000000000001" hidden="1" customHeight="1" x14ac:dyDescent="0.25">
      <c r="B3090" s="504">
        <f>IF('Flanged Parts'!$AS$4=1,'Flanged Parts'!M12,0)</f>
        <v>0</v>
      </c>
      <c r="C3090" s="508">
        <v>24209.3</v>
      </c>
      <c r="D3090" s="526">
        <f t="shared" si="1755"/>
        <v>24209.3</v>
      </c>
      <c r="E3090" s="504" t="s">
        <v>866</v>
      </c>
      <c r="F3090" s="508" t="str">
        <f t="shared" si="1747"/>
        <v xml:space="preserve"> </v>
      </c>
      <c r="G3090" s="509" t="s">
        <v>850</v>
      </c>
      <c r="H3090" s="504" t="str">
        <f>IF('Flanged Parts'!$BB$6=1,"CS",IF('Flanged Parts'!$BB$6=2,"Glv",0))</f>
        <v>Glv</v>
      </c>
      <c r="I3090" s="1035" t="s">
        <v>888</v>
      </c>
      <c r="J3090" s="1036"/>
      <c r="K3090" s="516" t="s">
        <v>881</v>
      </c>
      <c r="L3090" s="535">
        <v>18</v>
      </c>
      <c r="M3090" s="532" t="s">
        <v>1700</v>
      </c>
      <c r="N3090" s="514">
        <f t="shared" si="1728"/>
        <v>172.99</v>
      </c>
      <c r="O3090" s="514">
        <f t="shared" si="1756"/>
        <v>0</v>
      </c>
      <c r="P3090" s="680">
        <f>'KB Duct Parts'!$AE$3</f>
        <v>0</v>
      </c>
      <c r="Q3090" s="681">
        <f t="shared" si="1723"/>
        <v>0</v>
      </c>
      <c r="R3090" s="682">
        <f t="shared" si="1724"/>
        <v>0</v>
      </c>
      <c r="S3090" s="716">
        <f t="shared" si="1729"/>
        <v>0.2</v>
      </c>
      <c r="T3090" s="679">
        <f t="shared" si="1725"/>
        <v>0</v>
      </c>
      <c r="U3090" s="679">
        <f t="shared" si="1726"/>
        <v>0</v>
      </c>
      <c r="Y3090" s="120"/>
      <c r="AD3090" s="81"/>
      <c r="AF3090" s="370">
        <v>18</v>
      </c>
      <c r="AG3090" s="374">
        <v>16</v>
      </c>
      <c r="AH3090" s="378">
        <v>14</v>
      </c>
      <c r="AI3090" s="381">
        <v>12</v>
      </c>
      <c r="AJ3090" s="386">
        <v>10</v>
      </c>
      <c r="AK3090" s="391"/>
      <c r="AL3090" s="386"/>
      <c r="AM3090" s="363">
        <f t="shared" si="1727"/>
        <v>1</v>
      </c>
      <c r="AN3090" s="578">
        <v>144.4</v>
      </c>
      <c r="AO3090" s="78">
        <f t="shared" si="1715"/>
        <v>216.60000000000002</v>
      </c>
      <c r="AP3090" s="78">
        <f t="shared" si="1710"/>
        <v>244.036</v>
      </c>
      <c r="AQ3090" s="78">
        <f t="shared" si="1711"/>
        <v>262.80799999999999</v>
      </c>
      <c r="AR3090" s="78">
        <f t="shared" si="1712"/>
        <v>317.68000000000006</v>
      </c>
      <c r="AS3090" s="78">
        <f t="shared" si="1713"/>
        <v>0</v>
      </c>
      <c r="AT3090" s="78">
        <f t="shared" si="1714"/>
        <v>0</v>
      </c>
      <c r="AU3090" s="363" t="s">
        <v>717</v>
      </c>
      <c r="AV3090" s="393"/>
      <c r="AW3090" s="395"/>
      <c r="AX3090" s="395">
        <v>1.5</v>
      </c>
      <c r="AY3090" s="395">
        <v>1.69</v>
      </c>
      <c r="AZ3090" s="395">
        <v>1.82</v>
      </c>
      <c r="BA3090" s="395">
        <v>2.2000000000000002</v>
      </c>
      <c r="BB3090" s="395">
        <v>0</v>
      </c>
      <c r="BC3090" s="395">
        <v>0</v>
      </c>
      <c r="BD3090" s="115"/>
      <c r="BE3090" s="115"/>
      <c r="BF3090" s="115">
        <v>3</v>
      </c>
      <c r="BG3090" s="115">
        <v>9</v>
      </c>
      <c r="BH3090" s="423">
        <f t="shared" si="1757"/>
        <v>9.5299999999999994</v>
      </c>
      <c r="BI3090" s="417">
        <f t="shared" si="1758"/>
        <v>28.589999999999996</v>
      </c>
      <c r="BJ3090" s="115"/>
      <c r="BK3090" s="115"/>
      <c r="BQ3090" s="74" t="str">
        <f t="shared" si="1730"/>
        <v>24209.3-(16)</v>
      </c>
      <c r="BR3090" s="120" t="str">
        <f t="shared" si="1731"/>
        <v>Flanged Y-Branch-30 deg</v>
      </c>
      <c r="BS3090" s="120">
        <f t="shared" si="1732"/>
        <v>216.60000000000002</v>
      </c>
      <c r="BU3090" s="74" t="str">
        <f t="shared" si="1733"/>
        <v>24209.3-(14)</v>
      </c>
      <c r="BV3090" s="120" t="str">
        <f t="shared" si="1734"/>
        <v>Flanged Y-Branch-30 deg</v>
      </c>
      <c r="BW3090" s="120">
        <f t="shared" si="1735"/>
        <v>244.036</v>
      </c>
      <c r="BY3090" s="74" t="str">
        <f t="shared" si="1736"/>
        <v>24209.3-(12)</v>
      </c>
      <c r="BZ3090" s="120" t="str">
        <f t="shared" si="1737"/>
        <v>Flanged Y-Branch-30 deg</v>
      </c>
      <c r="CA3090" s="120">
        <f t="shared" si="1738"/>
        <v>262.80799999999999</v>
      </c>
      <c r="CC3090" s="115" t="str">
        <f t="shared" si="1739"/>
        <v>24209.3-(10)</v>
      </c>
      <c r="CD3090" s="120" t="str">
        <f t="shared" si="1740"/>
        <v>Flanged Y-Branch-30 deg</v>
      </c>
      <c r="CE3090" s="417">
        <f t="shared" si="1741"/>
        <v>317.68000000000006</v>
      </c>
      <c r="CF3090" s="115"/>
      <c r="CG3090" s="115" t="str">
        <f t="shared" si="1742"/>
        <v xml:space="preserve"> </v>
      </c>
      <c r="CH3090" s="120" t="str">
        <f t="shared" si="1743"/>
        <v xml:space="preserve"> </v>
      </c>
      <c r="CI3090" s="417" t="str">
        <f t="shared" si="1744"/>
        <v xml:space="preserve"> </v>
      </c>
      <c r="CJ3090" s="115"/>
      <c r="CK3090" s="115" t="str">
        <f t="shared" si="1745"/>
        <v xml:space="preserve"> </v>
      </c>
      <c r="CL3090" s="120" t="str">
        <f t="shared" si="1746"/>
        <v xml:space="preserve"> </v>
      </c>
      <c r="CM3090" s="417" t="str">
        <f t="shared" si="1748"/>
        <v xml:space="preserve"> </v>
      </c>
      <c r="IS3090" s="111">
        <v>110</v>
      </c>
    </row>
    <row r="3091" spans="2:253" s="74" customFormat="1" ht="17.100000000000001" hidden="1" customHeight="1" x14ac:dyDescent="0.25">
      <c r="B3091" s="504">
        <f>IF('Flanged Parts'!$AS$4=1,'Flanged Parts'!M13,0)</f>
        <v>0</v>
      </c>
      <c r="C3091" s="508">
        <v>24210.3</v>
      </c>
      <c r="D3091" s="526">
        <f t="shared" si="1755"/>
        <v>24210.3</v>
      </c>
      <c r="E3091" s="504" t="s">
        <v>867</v>
      </c>
      <c r="F3091" s="508" t="str">
        <f t="shared" si="1747"/>
        <v xml:space="preserve"> </v>
      </c>
      <c r="G3091" s="509" t="s">
        <v>850</v>
      </c>
      <c r="H3091" s="504" t="str">
        <f>IF('Flanged Parts'!$BB$6=1,"CS",IF('Flanged Parts'!$BB$6=2,"Glv",0))</f>
        <v>Glv</v>
      </c>
      <c r="I3091" s="1035" t="s">
        <v>888</v>
      </c>
      <c r="J3091" s="1036"/>
      <c r="K3091" s="516" t="s">
        <v>881</v>
      </c>
      <c r="L3091" s="535">
        <v>18</v>
      </c>
      <c r="M3091" s="532" t="s">
        <v>1700</v>
      </c>
      <c r="N3091" s="514">
        <f t="shared" si="1728"/>
        <v>180.91</v>
      </c>
      <c r="O3091" s="514">
        <f t="shared" si="1756"/>
        <v>0</v>
      </c>
      <c r="P3091" s="680">
        <f>'KB Duct Parts'!$AE$3</f>
        <v>0</v>
      </c>
      <c r="Q3091" s="681">
        <f t="shared" si="1723"/>
        <v>0</v>
      </c>
      <c r="R3091" s="682">
        <f t="shared" si="1724"/>
        <v>0</v>
      </c>
      <c r="S3091" s="716">
        <f t="shared" si="1729"/>
        <v>0.2</v>
      </c>
      <c r="T3091" s="679">
        <f t="shared" si="1725"/>
        <v>0</v>
      </c>
      <c r="U3091" s="679">
        <f t="shared" si="1726"/>
        <v>0</v>
      </c>
      <c r="Y3091" s="120"/>
      <c r="AD3091" s="81"/>
      <c r="AF3091" s="370">
        <v>18</v>
      </c>
      <c r="AG3091" s="374">
        <v>16</v>
      </c>
      <c r="AH3091" s="378">
        <v>14</v>
      </c>
      <c r="AI3091" s="381">
        <v>12</v>
      </c>
      <c r="AJ3091" s="386">
        <v>10</v>
      </c>
      <c r="AK3091" s="391"/>
      <c r="AL3091" s="386"/>
      <c r="AM3091" s="363">
        <f t="shared" si="1727"/>
        <v>1</v>
      </c>
      <c r="AN3091" s="578">
        <v>144.4</v>
      </c>
      <c r="AO3091" s="78">
        <f t="shared" si="1715"/>
        <v>216.60000000000002</v>
      </c>
      <c r="AP3091" s="78">
        <f t="shared" si="1710"/>
        <v>244.036</v>
      </c>
      <c r="AQ3091" s="78">
        <f t="shared" si="1711"/>
        <v>262.80799999999999</v>
      </c>
      <c r="AR3091" s="78">
        <f t="shared" si="1712"/>
        <v>317.68000000000006</v>
      </c>
      <c r="AS3091" s="78">
        <f t="shared" si="1713"/>
        <v>0</v>
      </c>
      <c r="AT3091" s="78">
        <f t="shared" si="1714"/>
        <v>0</v>
      </c>
      <c r="AU3091" s="363" t="s">
        <v>717</v>
      </c>
      <c r="AV3091" s="393"/>
      <c r="AW3091" s="395"/>
      <c r="AX3091" s="395">
        <v>1.5</v>
      </c>
      <c r="AY3091" s="395">
        <v>1.69</v>
      </c>
      <c r="AZ3091" s="395">
        <v>1.82</v>
      </c>
      <c r="BA3091" s="395">
        <v>2.2000000000000002</v>
      </c>
      <c r="BB3091" s="395">
        <v>0</v>
      </c>
      <c r="BC3091" s="395">
        <v>0</v>
      </c>
      <c r="BD3091" s="115"/>
      <c r="BE3091" s="115"/>
      <c r="BF3091" s="115">
        <v>3</v>
      </c>
      <c r="BG3091" s="115">
        <v>10</v>
      </c>
      <c r="BH3091" s="423">
        <f t="shared" si="1757"/>
        <v>12.17</v>
      </c>
      <c r="BI3091" s="417">
        <f t="shared" si="1758"/>
        <v>36.51</v>
      </c>
      <c r="BJ3091" s="115"/>
      <c r="BK3091" s="115"/>
      <c r="BQ3091" s="74" t="str">
        <f t="shared" si="1730"/>
        <v>24210.3-(16)</v>
      </c>
      <c r="BR3091" s="120" t="str">
        <f t="shared" si="1731"/>
        <v>Flanged Y-Branch-30 deg</v>
      </c>
      <c r="BS3091" s="120">
        <f t="shared" si="1732"/>
        <v>216.60000000000002</v>
      </c>
      <c r="BU3091" s="74" t="str">
        <f t="shared" si="1733"/>
        <v>24210.3-(14)</v>
      </c>
      <c r="BV3091" s="120" t="str">
        <f t="shared" si="1734"/>
        <v>Flanged Y-Branch-30 deg</v>
      </c>
      <c r="BW3091" s="120">
        <f t="shared" si="1735"/>
        <v>244.036</v>
      </c>
      <c r="BY3091" s="74" t="str">
        <f t="shared" si="1736"/>
        <v>24210.3-(12)</v>
      </c>
      <c r="BZ3091" s="120" t="str">
        <f t="shared" si="1737"/>
        <v>Flanged Y-Branch-30 deg</v>
      </c>
      <c r="CA3091" s="120">
        <f t="shared" si="1738"/>
        <v>262.80799999999999</v>
      </c>
      <c r="CC3091" s="115" t="str">
        <f t="shared" si="1739"/>
        <v>24210.3-(10)</v>
      </c>
      <c r="CD3091" s="120" t="str">
        <f t="shared" si="1740"/>
        <v>Flanged Y-Branch-30 deg</v>
      </c>
      <c r="CE3091" s="417">
        <f t="shared" si="1741"/>
        <v>317.68000000000006</v>
      </c>
      <c r="CF3091" s="115"/>
      <c r="CG3091" s="115" t="str">
        <f t="shared" si="1742"/>
        <v xml:space="preserve"> </v>
      </c>
      <c r="CH3091" s="120" t="str">
        <f t="shared" si="1743"/>
        <v xml:space="preserve"> </v>
      </c>
      <c r="CI3091" s="417" t="str">
        <f t="shared" si="1744"/>
        <v xml:space="preserve"> </v>
      </c>
      <c r="CJ3091" s="115"/>
      <c r="CK3091" s="115" t="str">
        <f t="shared" si="1745"/>
        <v xml:space="preserve"> </v>
      </c>
      <c r="CL3091" s="120" t="str">
        <f t="shared" si="1746"/>
        <v xml:space="preserve"> </v>
      </c>
      <c r="CM3091" s="417" t="str">
        <f t="shared" si="1748"/>
        <v xml:space="preserve"> </v>
      </c>
      <c r="IS3091" s="111">
        <v>113.4</v>
      </c>
    </row>
    <row r="3092" spans="2:253" s="74" customFormat="1" ht="17.100000000000001" hidden="1" customHeight="1" x14ac:dyDescent="0.25">
      <c r="B3092" s="504">
        <f>IF('Flanged Parts'!$AS$4=1,'Flanged Parts'!M14,0)</f>
        <v>0</v>
      </c>
      <c r="C3092" s="508">
        <v>24211.3</v>
      </c>
      <c r="D3092" s="526">
        <f t="shared" si="1755"/>
        <v>24211.3</v>
      </c>
      <c r="E3092" s="504" t="s">
        <v>868</v>
      </c>
      <c r="F3092" s="508" t="str">
        <f t="shared" si="1747"/>
        <v xml:space="preserve"> </v>
      </c>
      <c r="G3092" s="509" t="s">
        <v>850</v>
      </c>
      <c r="H3092" s="504" t="str">
        <f>IF('Flanged Parts'!$BB$6=1,"CS",IF('Flanged Parts'!$BB$6=2,"Glv",0))</f>
        <v>Glv</v>
      </c>
      <c r="I3092" s="1035" t="s">
        <v>888</v>
      </c>
      <c r="J3092" s="1036"/>
      <c r="K3092" s="516" t="s">
        <v>881</v>
      </c>
      <c r="L3092" s="535">
        <v>18</v>
      </c>
      <c r="M3092" s="532" t="s">
        <v>1700</v>
      </c>
      <c r="N3092" s="514">
        <f t="shared" si="1728"/>
        <v>195.45000000000002</v>
      </c>
      <c r="O3092" s="514">
        <f t="shared" si="1756"/>
        <v>0</v>
      </c>
      <c r="P3092" s="680">
        <f>'KB Duct Parts'!$AE$3</f>
        <v>0</v>
      </c>
      <c r="Q3092" s="681">
        <f t="shared" si="1723"/>
        <v>0</v>
      </c>
      <c r="R3092" s="682">
        <f t="shared" si="1724"/>
        <v>0</v>
      </c>
      <c r="S3092" s="716">
        <f t="shared" si="1729"/>
        <v>0.2</v>
      </c>
      <c r="T3092" s="679">
        <f t="shared" si="1725"/>
        <v>0</v>
      </c>
      <c r="U3092" s="679">
        <f t="shared" si="1726"/>
        <v>0</v>
      </c>
      <c r="Y3092" s="120"/>
      <c r="AD3092" s="81"/>
      <c r="AF3092" s="370">
        <v>18</v>
      </c>
      <c r="AG3092" s="374">
        <v>16</v>
      </c>
      <c r="AH3092" s="378">
        <v>14</v>
      </c>
      <c r="AI3092" s="381">
        <v>12</v>
      </c>
      <c r="AJ3092" s="386">
        <v>10</v>
      </c>
      <c r="AK3092" s="391"/>
      <c r="AL3092" s="386"/>
      <c r="AM3092" s="363">
        <f t="shared" si="1727"/>
        <v>1</v>
      </c>
      <c r="AN3092" s="578">
        <v>153.30000000000001</v>
      </c>
      <c r="AO3092" s="78">
        <f t="shared" si="1715"/>
        <v>229.95000000000002</v>
      </c>
      <c r="AP3092" s="78">
        <f t="shared" si="1710"/>
        <v>259.077</v>
      </c>
      <c r="AQ3092" s="78">
        <f t="shared" si="1711"/>
        <v>279.00600000000003</v>
      </c>
      <c r="AR3092" s="78">
        <f t="shared" si="1712"/>
        <v>337.26000000000005</v>
      </c>
      <c r="AS3092" s="78">
        <f t="shared" si="1713"/>
        <v>0</v>
      </c>
      <c r="AT3092" s="78">
        <f t="shared" si="1714"/>
        <v>0</v>
      </c>
      <c r="AU3092" s="363" t="s">
        <v>717</v>
      </c>
      <c r="AV3092" s="393"/>
      <c r="AW3092" s="395"/>
      <c r="AX3092" s="395">
        <v>1.5</v>
      </c>
      <c r="AY3092" s="395">
        <v>1.69</v>
      </c>
      <c r="AZ3092" s="395">
        <v>1.82</v>
      </c>
      <c r="BA3092" s="395">
        <v>2.2000000000000002</v>
      </c>
      <c r="BB3092" s="395">
        <v>0</v>
      </c>
      <c r="BC3092" s="395">
        <v>0</v>
      </c>
      <c r="BD3092" s="115"/>
      <c r="BE3092" s="115"/>
      <c r="BF3092" s="115">
        <v>3</v>
      </c>
      <c r="BG3092" s="115">
        <v>11</v>
      </c>
      <c r="BH3092" s="423">
        <f t="shared" si="1757"/>
        <v>14.05</v>
      </c>
      <c r="BI3092" s="417">
        <f t="shared" si="1758"/>
        <v>42.150000000000006</v>
      </c>
      <c r="BJ3092" s="115"/>
      <c r="BK3092" s="115"/>
      <c r="BQ3092" s="74" t="str">
        <f t="shared" si="1730"/>
        <v>24211.3-(16)</v>
      </c>
      <c r="BR3092" s="120" t="str">
        <f t="shared" si="1731"/>
        <v>Flanged Y-Branch-30 deg</v>
      </c>
      <c r="BS3092" s="120">
        <f t="shared" si="1732"/>
        <v>229.95000000000002</v>
      </c>
      <c r="BU3092" s="74" t="str">
        <f t="shared" si="1733"/>
        <v>24211.3-(14)</v>
      </c>
      <c r="BV3092" s="120" t="str">
        <f t="shared" si="1734"/>
        <v>Flanged Y-Branch-30 deg</v>
      </c>
      <c r="BW3092" s="120">
        <f t="shared" si="1735"/>
        <v>259.077</v>
      </c>
      <c r="BY3092" s="74" t="str">
        <f t="shared" si="1736"/>
        <v>24211.3-(12)</v>
      </c>
      <c r="BZ3092" s="120" t="str">
        <f t="shared" si="1737"/>
        <v>Flanged Y-Branch-30 deg</v>
      </c>
      <c r="CA3092" s="120">
        <f t="shared" si="1738"/>
        <v>279.00600000000003</v>
      </c>
      <c r="CC3092" s="115" t="str">
        <f t="shared" si="1739"/>
        <v>24211.3-(10)</v>
      </c>
      <c r="CD3092" s="120" t="str">
        <f t="shared" si="1740"/>
        <v>Flanged Y-Branch-30 deg</v>
      </c>
      <c r="CE3092" s="417">
        <f t="shared" si="1741"/>
        <v>337.26000000000005</v>
      </c>
      <c r="CF3092" s="115"/>
      <c r="CG3092" s="115" t="str">
        <f t="shared" si="1742"/>
        <v xml:space="preserve"> </v>
      </c>
      <c r="CH3092" s="120" t="str">
        <f t="shared" si="1743"/>
        <v xml:space="preserve"> </v>
      </c>
      <c r="CI3092" s="417" t="str">
        <f t="shared" si="1744"/>
        <v xml:space="preserve"> </v>
      </c>
      <c r="CJ3092" s="115"/>
      <c r="CK3092" s="115" t="str">
        <f t="shared" si="1745"/>
        <v xml:space="preserve"> </v>
      </c>
      <c r="CL3092" s="120" t="str">
        <f t="shared" si="1746"/>
        <v xml:space="preserve"> </v>
      </c>
      <c r="CM3092" s="417" t="str">
        <f t="shared" si="1748"/>
        <v xml:space="preserve"> </v>
      </c>
      <c r="IS3092" s="111">
        <v>124</v>
      </c>
    </row>
    <row r="3093" spans="2:253" s="74" customFormat="1" ht="17.100000000000001" hidden="1" customHeight="1" x14ac:dyDescent="0.25">
      <c r="B3093" s="504">
        <f>IF('Flanged Parts'!$AS$4=1,'Flanged Parts'!M15,0)</f>
        <v>0</v>
      </c>
      <c r="C3093" s="508">
        <v>24212.3</v>
      </c>
      <c r="D3093" s="526">
        <f t="shared" si="1755"/>
        <v>24212.3</v>
      </c>
      <c r="E3093" s="504" t="s">
        <v>869</v>
      </c>
      <c r="F3093" s="508" t="str">
        <f t="shared" si="1747"/>
        <v xml:space="preserve"> </v>
      </c>
      <c r="G3093" s="509" t="s">
        <v>850</v>
      </c>
      <c r="H3093" s="504" t="str">
        <f>IF('Flanged Parts'!$BB$6=1,"CS",IF('Flanged Parts'!$BB$6=2,"Glv",0))</f>
        <v>Glv</v>
      </c>
      <c r="I3093" s="1035" t="s">
        <v>888</v>
      </c>
      <c r="J3093" s="1036"/>
      <c r="K3093" s="516" t="s">
        <v>881</v>
      </c>
      <c r="L3093" s="535">
        <v>18</v>
      </c>
      <c r="M3093" s="532" t="s">
        <v>1700</v>
      </c>
      <c r="N3093" s="514">
        <f t="shared" si="1728"/>
        <v>206.28</v>
      </c>
      <c r="O3093" s="514">
        <f t="shared" si="1756"/>
        <v>0</v>
      </c>
      <c r="P3093" s="680">
        <f>'KB Duct Parts'!$AE$3</f>
        <v>0</v>
      </c>
      <c r="Q3093" s="681">
        <f t="shared" si="1723"/>
        <v>0</v>
      </c>
      <c r="R3093" s="682">
        <f t="shared" si="1724"/>
        <v>0</v>
      </c>
      <c r="S3093" s="716">
        <f t="shared" si="1729"/>
        <v>0.2</v>
      </c>
      <c r="T3093" s="679">
        <f t="shared" si="1725"/>
        <v>0</v>
      </c>
      <c r="U3093" s="679">
        <f t="shared" si="1726"/>
        <v>0</v>
      </c>
      <c r="Y3093" s="120"/>
      <c r="AD3093" s="81"/>
      <c r="AF3093" s="370">
        <v>18</v>
      </c>
      <c r="AG3093" s="374">
        <v>16</v>
      </c>
      <c r="AH3093" s="378">
        <v>14</v>
      </c>
      <c r="AI3093" s="381">
        <v>12</v>
      </c>
      <c r="AJ3093" s="386">
        <v>10</v>
      </c>
      <c r="AK3093" s="391"/>
      <c r="AL3093" s="386"/>
      <c r="AM3093" s="363">
        <f t="shared" si="1727"/>
        <v>1</v>
      </c>
      <c r="AN3093" s="578">
        <v>160.5</v>
      </c>
      <c r="AO3093" s="78">
        <f t="shared" si="1715"/>
        <v>240.75</v>
      </c>
      <c r="AP3093" s="78">
        <f t="shared" si="1710"/>
        <v>271.245</v>
      </c>
      <c r="AQ3093" s="78">
        <f t="shared" si="1711"/>
        <v>292.11</v>
      </c>
      <c r="AR3093" s="78">
        <f t="shared" si="1712"/>
        <v>353.1</v>
      </c>
      <c r="AS3093" s="78">
        <f t="shared" si="1713"/>
        <v>0</v>
      </c>
      <c r="AT3093" s="78">
        <f t="shared" si="1714"/>
        <v>0</v>
      </c>
      <c r="AU3093" s="363" t="s">
        <v>717</v>
      </c>
      <c r="AV3093" s="393"/>
      <c r="AW3093" s="395"/>
      <c r="AX3093" s="395">
        <v>1.5</v>
      </c>
      <c r="AY3093" s="395">
        <v>1.69</v>
      </c>
      <c r="AZ3093" s="395">
        <v>1.82</v>
      </c>
      <c r="BA3093" s="395">
        <v>2.2000000000000002</v>
      </c>
      <c r="BB3093" s="395">
        <v>0</v>
      </c>
      <c r="BC3093" s="395">
        <v>0</v>
      </c>
      <c r="BD3093" s="115"/>
      <c r="BE3093" s="115"/>
      <c r="BF3093" s="115">
        <v>3</v>
      </c>
      <c r="BG3093" s="115">
        <v>12</v>
      </c>
      <c r="BH3093" s="423">
        <f t="shared" si="1757"/>
        <v>15.26</v>
      </c>
      <c r="BI3093" s="417">
        <f t="shared" si="1758"/>
        <v>45.78</v>
      </c>
      <c r="BJ3093" s="115"/>
      <c r="BK3093" s="115"/>
      <c r="BQ3093" s="74" t="str">
        <f t="shared" si="1730"/>
        <v>24212.3-(16)</v>
      </c>
      <c r="BR3093" s="120" t="str">
        <f t="shared" si="1731"/>
        <v>Flanged Y-Branch-30 deg</v>
      </c>
      <c r="BS3093" s="120">
        <f t="shared" si="1732"/>
        <v>240.75</v>
      </c>
      <c r="BU3093" s="74" t="str">
        <f t="shared" si="1733"/>
        <v>24212.3-(14)</v>
      </c>
      <c r="BV3093" s="120" t="str">
        <f t="shared" si="1734"/>
        <v>Flanged Y-Branch-30 deg</v>
      </c>
      <c r="BW3093" s="120">
        <f t="shared" si="1735"/>
        <v>271.245</v>
      </c>
      <c r="BY3093" s="74" t="str">
        <f t="shared" si="1736"/>
        <v>24212.3-(12)</v>
      </c>
      <c r="BZ3093" s="120" t="str">
        <f t="shared" si="1737"/>
        <v>Flanged Y-Branch-30 deg</v>
      </c>
      <c r="CA3093" s="120">
        <f t="shared" si="1738"/>
        <v>292.11</v>
      </c>
      <c r="CC3093" s="115" t="str">
        <f t="shared" si="1739"/>
        <v>24212.3-(10)</v>
      </c>
      <c r="CD3093" s="120" t="str">
        <f t="shared" si="1740"/>
        <v>Flanged Y-Branch-30 deg</v>
      </c>
      <c r="CE3093" s="417">
        <f t="shared" si="1741"/>
        <v>353.1</v>
      </c>
      <c r="CF3093" s="115"/>
      <c r="CG3093" s="115" t="str">
        <f t="shared" si="1742"/>
        <v xml:space="preserve"> </v>
      </c>
      <c r="CH3093" s="120" t="str">
        <f t="shared" si="1743"/>
        <v xml:space="preserve"> </v>
      </c>
      <c r="CI3093" s="417" t="str">
        <f t="shared" si="1744"/>
        <v xml:space="preserve"> </v>
      </c>
      <c r="CJ3093" s="115"/>
      <c r="CK3093" s="115" t="str">
        <f t="shared" si="1745"/>
        <v xml:space="preserve"> </v>
      </c>
      <c r="CL3093" s="120" t="str">
        <f t="shared" si="1746"/>
        <v xml:space="preserve"> </v>
      </c>
      <c r="CM3093" s="417" t="str">
        <f t="shared" si="1748"/>
        <v xml:space="preserve"> </v>
      </c>
      <c r="IS3093" s="111">
        <v>134.1</v>
      </c>
    </row>
    <row r="3094" spans="2:253" s="74" customFormat="1" ht="17.100000000000001" hidden="1" customHeight="1" x14ac:dyDescent="0.25">
      <c r="B3094" s="504">
        <f>IF('Flanged Parts'!$AS$4=1,'Flanged Parts'!M16,0)</f>
        <v>0</v>
      </c>
      <c r="C3094" s="508">
        <v>24213.3</v>
      </c>
      <c r="D3094" s="526">
        <f t="shared" si="1755"/>
        <v>24213.3</v>
      </c>
      <c r="E3094" s="504" t="s">
        <v>870</v>
      </c>
      <c r="F3094" s="508" t="str">
        <f t="shared" si="1747"/>
        <v xml:space="preserve"> </v>
      </c>
      <c r="G3094" s="509" t="s">
        <v>850</v>
      </c>
      <c r="H3094" s="504" t="str">
        <f>IF('Flanged Parts'!$BB$6=1,"CS",IF('Flanged Parts'!$BB$6=2,"Glv",0))</f>
        <v>Glv</v>
      </c>
      <c r="I3094" s="1035" t="s">
        <v>888</v>
      </c>
      <c r="J3094" s="1036"/>
      <c r="K3094" s="516" t="s">
        <v>881</v>
      </c>
      <c r="L3094" s="535">
        <v>18</v>
      </c>
      <c r="M3094" s="532" t="s">
        <v>1700</v>
      </c>
      <c r="N3094" s="514">
        <f t="shared" si="1728"/>
        <v>229.51999999999998</v>
      </c>
      <c r="O3094" s="514">
        <f t="shared" si="1756"/>
        <v>0</v>
      </c>
      <c r="P3094" s="680">
        <f>'KB Duct Parts'!$AE$3</f>
        <v>0</v>
      </c>
      <c r="Q3094" s="681">
        <f t="shared" si="1723"/>
        <v>0</v>
      </c>
      <c r="R3094" s="682">
        <f t="shared" si="1724"/>
        <v>0</v>
      </c>
      <c r="S3094" s="716">
        <f t="shared" si="1729"/>
        <v>0.2</v>
      </c>
      <c r="T3094" s="679">
        <f t="shared" si="1725"/>
        <v>0</v>
      </c>
      <c r="U3094" s="679">
        <f t="shared" si="1726"/>
        <v>0</v>
      </c>
      <c r="Y3094" s="120"/>
      <c r="AD3094" s="81"/>
      <c r="AF3094" s="370">
        <v>18</v>
      </c>
      <c r="AG3094" s="374">
        <v>16</v>
      </c>
      <c r="AH3094" s="378">
        <v>14</v>
      </c>
      <c r="AI3094" s="381">
        <v>12</v>
      </c>
      <c r="AJ3094" s="386">
        <v>10</v>
      </c>
      <c r="AK3094" s="391"/>
      <c r="AL3094" s="386"/>
      <c r="AM3094" s="363">
        <f t="shared" si="1727"/>
        <v>1</v>
      </c>
      <c r="AN3094" s="578">
        <v>176.6</v>
      </c>
      <c r="AO3094" s="78">
        <f t="shared" si="1715"/>
        <v>264.89999999999998</v>
      </c>
      <c r="AP3094" s="78">
        <f t="shared" si="1710"/>
        <v>298.45400000000001</v>
      </c>
      <c r="AQ3094" s="78">
        <f t="shared" si="1711"/>
        <v>321.41199999999998</v>
      </c>
      <c r="AR3094" s="78">
        <f t="shared" si="1712"/>
        <v>388.52000000000004</v>
      </c>
      <c r="AS3094" s="78">
        <f t="shared" si="1713"/>
        <v>0</v>
      </c>
      <c r="AT3094" s="78">
        <f t="shared" si="1714"/>
        <v>0</v>
      </c>
      <c r="AU3094" s="363" t="s">
        <v>717</v>
      </c>
      <c r="AV3094" s="393"/>
      <c r="AW3094" s="395"/>
      <c r="AX3094" s="395">
        <v>1.5</v>
      </c>
      <c r="AY3094" s="395">
        <v>1.69</v>
      </c>
      <c r="AZ3094" s="395">
        <v>1.82</v>
      </c>
      <c r="BA3094" s="395">
        <v>2.2000000000000002</v>
      </c>
      <c r="BB3094" s="395">
        <v>0</v>
      </c>
      <c r="BC3094" s="395">
        <v>0</v>
      </c>
      <c r="BD3094" s="115"/>
      <c r="BE3094" s="115"/>
      <c r="BF3094" s="115">
        <v>3</v>
      </c>
      <c r="BG3094" s="115">
        <v>13</v>
      </c>
      <c r="BH3094" s="423">
        <f t="shared" si="1757"/>
        <v>17.64</v>
      </c>
      <c r="BI3094" s="417">
        <f t="shared" si="1758"/>
        <v>52.92</v>
      </c>
      <c r="BJ3094" s="115"/>
      <c r="BK3094" s="115"/>
      <c r="BQ3094" s="74" t="str">
        <f t="shared" si="1730"/>
        <v>24213.3-(16)</v>
      </c>
      <c r="BR3094" s="120" t="str">
        <f t="shared" si="1731"/>
        <v>Flanged Y-Branch-30 deg</v>
      </c>
      <c r="BS3094" s="120">
        <f t="shared" si="1732"/>
        <v>264.89999999999998</v>
      </c>
      <c r="BU3094" s="74" t="str">
        <f t="shared" si="1733"/>
        <v>24213.3-(14)</v>
      </c>
      <c r="BV3094" s="120" t="str">
        <f t="shared" si="1734"/>
        <v>Flanged Y-Branch-30 deg</v>
      </c>
      <c r="BW3094" s="120">
        <f t="shared" si="1735"/>
        <v>298.45400000000001</v>
      </c>
      <c r="BY3094" s="74" t="str">
        <f t="shared" si="1736"/>
        <v>24213.3-(12)</v>
      </c>
      <c r="BZ3094" s="120" t="str">
        <f t="shared" si="1737"/>
        <v>Flanged Y-Branch-30 deg</v>
      </c>
      <c r="CA3094" s="120">
        <f t="shared" si="1738"/>
        <v>321.41199999999998</v>
      </c>
      <c r="CC3094" s="115" t="str">
        <f t="shared" si="1739"/>
        <v>24213.3-(10)</v>
      </c>
      <c r="CD3094" s="120" t="str">
        <f t="shared" si="1740"/>
        <v>Flanged Y-Branch-30 deg</v>
      </c>
      <c r="CE3094" s="417">
        <f t="shared" si="1741"/>
        <v>388.52000000000004</v>
      </c>
      <c r="CF3094" s="115"/>
      <c r="CG3094" s="115" t="str">
        <f t="shared" si="1742"/>
        <v xml:space="preserve"> </v>
      </c>
      <c r="CH3094" s="120" t="str">
        <f t="shared" si="1743"/>
        <v xml:space="preserve"> </v>
      </c>
      <c r="CI3094" s="417" t="str">
        <f t="shared" si="1744"/>
        <v xml:space="preserve"> </v>
      </c>
      <c r="CJ3094" s="115"/>
      <c r="CK3094" s="115" t="str">
        <f t="shared" si="1745"/>
        <v xml:space="preserve"> </v>
      </c>
      <c r="CL3094" s="120" t="str">
        <f t="shared" si="1746"/>
        <v xml:space="preserve"> </v>
      </c>
      <c r="CM3094" s="417" t="str">
        <f t="shared" si="1748"/>
        <v xml:space="preserve"> </v>
      </c>
      <c r="IS3094" s="111">
        <v>148.5</v>
      </c>
    </row>
    <row r="3095" spans="2:253" s="74" customFormat="1" ht="17.100000000000001" hidden="1" customHeight="1" x14ac:dyDescent="0.25">
      <c r="B3095" s="504">
        <f>IF('Flanged Parts'!$AS$4=1,'Flanged Parts'!M17,0)</f>
        <v>0</v>
      </c>
      <c r="C3095" s="508">
        <v>24214.3</v>
      </c>
      <c r="D3095" s="526">
        <f t="shared" si="1755"/>
        <v>24214.3</v>
      </c>
      <c r="E3095" s="504" t="s">
        <v>871</v>
      </c>
      <c r="F3095" s="508" t="str">
        <f t="shared" si="1747"/>
        <v xml:space="preserve"> </v>
      </c>
      <c r="G3095" s="509" t="s">
        <v>850</v>
      </c>
      <c r="H3095" s="504" t="str">
        <f>IF('Flanged Parts'!$BB$6=1,"CS",IF('Flanged Parts'!$BB$6=2,"Glv",0))</f>
        <v>Glv</v>
      </c>
      <c r="I3095" s="1035" t="s">
        <v>888</v>
      </c>
      <c r="J3095" s="1036"/>
      <c r="K3095" s="516" t="s">
        <v>881</v>
      </c>
      <c r="L3095" s="535">
        <v>18</v>
      </c>
      <c r="M3095" s="532" t="s">
        <v>1700</v>
      </c>
      <c r="N3095" s="514">
        <f t="shared" si="1728"/>
        <v>252.78000000000003</v>
      </c>
      <c r="O3095" s="514">
        <f t="shared" si="1756"/>
        <v>0</v>
      </c>
      <c r="P3095" s="680">
        <f>'KB Duct Parts'!$AE$3</f>
        <v>0</v>
      </c>
      <c r="Q3095" s="681">
        <f t="shared" si="1723"/>
        <v>0</v>
      </c>
      <c r="R3095" s="682">
        <f t="shared" si="1724"/>
        <v>0</v>
      </c>
      <c r="S3095" s="716">
        <f t="shared" si="1729"/>
        <v>0.2</v>
      </c>
      <c r="T3095" s="679">
        <f t="shared" si="1725"/>
        <v>0</v>
      </c>
      <c r="U3095" s="679">
        <f t="shared" si="1726"/>
        <v>0</v>
      </c>
      <c r="Y3095" s="120"/>
      <c r="AD3095" s="81"/>
      <c r="AF3095" s="370">
        <v>18</v>
      </c>
      <c r="AG3095" s="374">
        <v>16</v>
      </c>
      <c r="AH3095" s="378">
        <v>14</v>
      </c>
      <c r="AI3095" s="381">
        <v>12</v>
      </c>
      <c r="AJ3095" s="386">
        <v>10</v>
      </c>
      <c r="AK3095" s="391"/>
      <c r="AL3095" s="386"/>
      <c r="AM3095" s="363">
        <f t="shared" si="1727"/>
        <v>1</v>
      </c>
      <c r="AN3095" s="578">
        <v>192.3</v>
      </c>
      <c r="AO3095" s="78">
        <f t="shared" si="1715"/>
        <v>288.45000000000005</v>
      </c>
      <c r="AP3095" s="78">
        <f t="shared" si="1710"/>
        <v>324.98700000000002</v>
      </c>
      <c r="AQ3095" s="78">
        <f t="shared" si="1711"/>
        <v>349.98600000000005</v>
      </c>
      <c r="AR3095" s="78">
        <f t="shared" si="1712"/>
        <v>423.06000000000006</v>
      </c>
      <c r="AS3095" s="78">
        <f t="shared" si="1713"/>
        <v>0</v>
      </c>
      <c r="AT3095" s="78">
        <f t="shared" si="1714"/>
        <v>0</v>
      </c>
      <c r="AU3095" s="363" t="s">
        <v>717</v>
      </c>
      <c r="AV3095" s="393"/>
      <c r="AW3095" s="395"/>
      <c r="AX3095" s="395">
        <v>1.5</v>
      </c>
      <c r="AY3095" s="395">
        <v>1.69</v>
      </c>
      <c r="AZ3095" s="395">
        <v>1.82</v>
      </c>
      <c r="BA3095" s="395">
        <v>2.2000000000000002</v>
      </c>
      <c r="BB3095" s="395">
        <v>0</v>
      </c>
      <c r="BC3095" s="395">
        <v>0</v>
      </c>
      <c r="BD3095" s="115"/>
      <c r="BE3095" s="115"/>
      <c r="BF3095" s="115">
        <v>3</v>
      </c>
      <c r="BG3095" s="115">
        <v>14</v>
      </c>
      <c r="BH3095" s="423">
        <f t="shared" si="1757"/>
        <v>20.16</v>
      </c>
      <c r="BI3095" s="417">
        <f t="shared" si="1758"/>
        <v>60.480000000000004</v>
      </c>
      <c r="BJ3095" s="115"/>
      <c r="BK3095" s="115"/>
      <c r="BQ3095" s="74" t="str">
        <f t="shared" si="1730"/>
        <v>24214.3-(16)</v>
      </c>
      <c r="BR3095" s="120" t="str">
        <f t="shared" si="1731"/>
        <v>Flanged Y-Branch-30 deg</v>
      </c>
      <c r="BS3095" s="120">
        <f t="shared" si="1732"/>
        <v>288.45000000000005</v>
      </c>
      <c r="BU3095" s="74" t="str">
        <f t="shared" si="1733"/>
        <v>24214.3-(14)</v>
      </c>
      <c r="BV3095" s="120" t="str">
        <f t="shared" si="1734"/>
        <v>Flanged Y-Branch-30 deg</v>
      </c>
      <c r="BW3095" s="120">
        <f t="shared" si="1735"/>
        <v>324.98700000000002</v>
      </c>
      <c r="BY3095" s="74" t="str">
        <f t="shared" si="1736"/>
        <v>24214.3-(12)</v>
      </c>
      <c r="BZ3095" s="120" t="str">
        <f t="shared" si="1737"/>
        <v>Flanged Y-Branch-30 deg</v>
      </c>
      <c r="CA3095" s="120">
        <f t="shared" si="1738"/>
        <v>349.98600000000005</v>
      </c>
      <c r="CC3095" s="115" t="str">
        <f t="shared" si="1739"/>
        <v>24214.3-(10)</v>
      </c>
      <c r="CD3095" s="120" t="str">
        <f t="shared" si="1740"/>
        <v>Flanged Y-Branch-30 deg</v>
      </c>
      <c r="CE3095" s="417">
        <f t="shared" si="1741"/>
        <v>423.06000000000006</v>
      </c>
      <c r="CF3095" s="115"/>
      <c r="CG3095" s="115" t="str">
        <f t="shared" si="1742"/>
        <v xml:space="preserve"> </v>
      </c>
      <c r="CH3095" s="120" t="str">
        <f t="shared" si="1743"/>
        <v xml:space="preserve"> </v>
      </c>
      <c r="CI3095" s="417" t="str">
        <f t="shared" si="1744"/>
        <v xml:space="preserve"> </v>
      </c>
      <c r="CJ3095" s="115"/>
      <c r="CK3095" s="115" t="str">
        <f t="shared" si="1745"/>
        <v xml:space="preserve"> </v>
      </c>
      <c r="CL3095" s="120" t="str">
        <f t="shared" si="1746"/>
        <v xml:space="preserve"> </v>
      </c>
      <c r="CM3095" s="417" t="str">
        <f t="shared" si="1748"/>
        <v xml:space="preserve"> </v>
      </c>
      <c r="IS3095" s="111">
        <v>162.4</v>
      </c>
    </row>
    <row r="3096" spans="2:253" s="74" customFormat="1" ht="17.100000000000001" hidden="1" customHeight="1" x14ac:dyDescent="0.25">
      <c r="B3096" s="504">
        <f>IF('Flanged Parts'!$AS$4=1,'Flanged Parts'!M18,0)</f>
        <v>0</v>
      </c>
      <c r="C3096" s="508">
        <v>24215.3</v>
      </c>
      <c r="D3096" s="526">
        <f t="shared" si="1755"/>
        <v>24215.3</v>
      </c>
      <c r="E3096" s="504" t="s">
        <v>872</v>
      </c>
      <c r="F3096" s="508" t="str">
        <f t="shared" si="1747"/>
        <v xml:space="preserve"> </v>
      </c>
      <c r="G3096" s="509" t="s">
        <v>850</v>
      </c>
      <c r="H3096" s="504" t="str">
        <f>IF('Flanged Parts'!$BB$6=1,"CS",IF('Flanged Parts'!$BB$6=2,"Glv",0))</f>
        <v>Glv</v>
      </c>
      <c r="I3096" s="1035" t="s">
        <v>888</v>
      </c>
      <c r="J3096" s="1036"/>
      <c r="K3096" s="516" t="s">
        <v>881</v>
      </c>
      <c r="L3096" s="535">
        <v>18</v>
      </c>
      <c r="M3096" s="532" t="s">
        <v>1700</v>
      </c>
      <c r="N3096" s="514">
        <f t="shared" si="1728"/>
        <v>264.3</v>
      </c>
      <c r="O3096" s="514">
        <f t="shared" si="1756"/>
        <v>0</v>
      </c>
      <c r="P3096" s="680">
        <f>'KB Duct Parts'!$AE$3</f>
        <v>0</v>
      </c>
      <c r="Q3096" s="681">
        <f t="shared" si="1723"/>
        <v>0</v>
      </c>
      <c r="R3096" s="682">
        <f t="shared" si="1724"/>
        <v>0</v>
      </c>
      <c r="S3096" s="716">
        <f t="shared" si="1729"/>
        <v>0.2</v>
      </c>
      <c r="T3096" s="679">
        <f t="shared" si="1725"/>
        <v>0</v>
      </c>
      <c r="U3096" s="679">
        <f t="shared" si="1726"/>
        <v>0</v>
      </c>
      <c r="Y3096" s="120"/>
      <c r="AD3096" s="81"/>
      <c r="AF3096" s="370">
        <v>18</v>
      </c>
      <c r="AG3096" s="374">
        <v>16</v>
      </c>
      <c r="AH3096" s="378">
        <v>14</v>
      </c>
      <c r="AI3096" s="381">
        <v>12</v>
      </c>
      <c r="AJ3096" s="386">
        <v>10</v>
      </c>
      <c r="AK3096" s="391"/>
      <c r="AL3096" s="386"/>
      <c r="AM3096" s="363">
        <f t="shared" si="1727"/>
        <v>1</v>
      </c>
      <c r="AN3096" s="578">
        <v>198.3</v>
      </c>
      <c r="AO3096" s="78">
        <f t="shared" si="1715"/>
        <v>297.45000000000005</v>
      </c>
      <c r="AP3096" s="78">
        <f t="shared" ref="AP3096:AP3159" si="1759">$AN3096*AY3096</f>
        <v>335.12700000000001</v>
      </c>
      <c r="AQ3096" s="78">
        <f t="shared" ref="AQ3096:AQ3159" si="1760">$AN3096*AZ3096</f>
        <v>360.90600000000001</v>
      </c>
      <c r="AR3096" s="78">
        <f t="shared" ref="AR3096:AR3159" si="1761">$AN3096*BA3096</f>
        <v>436.26000000000005</v>
      </c>
      <c r="AS3096" s="78">
        <f t="shared" ref="AS3096:AS3159" si="1762">$AN3096*BB3096</f>
        <v>0</v>
      </c>
      <c r="AT3096" s="78">
        <f t="shared" ref="AT3096:AT3159" si="1763">$AN3096*BC3096</f>
        <v>0</v>
      </c>
      <c r="AU3096" s="363" t="s">
        <v>717</v>
      </c>
      <c r="AV3096" s="393"/>
      <c r="AW3096" s="395"/>
      <c r="AX3096" s="395">
        <v>1.5</v>
      </c>
      <c r="AY3096" s="395">
        <v>1.69</v>
      </c>
      <c r="AZ3096" s="395">
        <v>1.82</v>
      </c>
      <c r="BA3096" s="395">
        <v>2.2000000000000002</v>
      </c>
      <c r="BB3096" s="395">
        <v>0</v>
      </c>
      <c r="BC3096" s="395">
        <v>0</v>
      </c>
      <c r="BD3096" s="115"/>
      <c r="BE3096" s="115"/>
      <c r="BF3096" s="115">
        <v>3</v>
      </c>
      <c r="BG3096" s="115">
        <v>15</v>
      </c>
      <c r="BH3096" s="423">
        <f t="shared" si="1757"/>
        <v>22</v>
      </c>
      <c r="BI3096" s="417">
        <f t="shared" si="1758"/>
        <v>66</v>
      </c>
      <c r="BJ3096" s="115"/>
      <c r="BK3096" s="115"/>
      <c r="BQ3096" s="74" t="str">
        <f t="shared" si="1730"/>
        <v>24215.3-(16)</v>
      </c>
      <c r="BR3096" s="120" t="str">
        <f t="shared" si="1731"/>
        <v>Flanged Y-Branch-30 deg</v>
      </c>
      <c r="BS3096" s="120">
        <f t="shared" si="1732"/>
        <v>297.45000000000005</v>
      </c>
      <c r="BU3096" s="74" t="str">
        <f t="shared" si="1733"/>
        <v>24215.3-(14)</v>
      </c>
      <c r="BV3096" s="120" t="str">
        <f t="shared" si="1734"/>
        <v>Flanged Y-Branch-30 deg</v>
      </c>
      <c r="BW3096" s="120">
        <f t="shared" si="1735"/>
        <v>335.12700000000001</v>
      </c>
      <c r="BY3096" s="74" t="str">
        <f t="shared" si="1736"/>
        <v>24215.3-(12)</v>
      </c>
      <c r="BZ3096" s="120" t="str">
        <f t="shared" si="1737"/>
        <v>Flanged Y-Branch-30 deg</v>
      </c>
      <c r="CA3096" s="120">
        <f t="shared" si="1738"/>
        <v>360.90600000000001</v>
      </c>
      <c r="CC3096" s="115" t="str">
        <f t="shared" si="1739"/>
        <v>24215.3-(10)</v>
      </c>
      <c r="CD3096" s="120" t="str">
        <f t="shared" si="1740"/>
        <v>Flanged Y-Branch-30 deg</v>
      </c>
      <c r="CE3096" s="417">
        <f t="shared" si="1741"/>
        <v>436.26000000000005</v>
      </c>
      <c r="CF3096" s="115"/>
      <c r="CG3096" s="115" t="str">
        <f t="shared" si="1742"/>
        <v xml:space="preserve"> </v>
      </c>
      <c r="CH3096" s="120" t="str">
        <f t="shared" si="1743"/>
        <v xml:space="preserve"> </v>
      </c>
      <c r="CI3096" s="417" t="str">
        <f t="shared" si="1744"/>
        <v xml:space="preserve"> </v>
      </c>
      <c r="CJ3096" s="115"/>
      <c r="CK3096" s="115" t="str">
        <f t="shared" si="1745"/>
        <v xml:space="preserve"> </v>
      </c>
      <c r="CL3096" s="120" t="str">
        <f t="shared" si="1746"/>
        <v xml:space="preserve"> </v>
      </c>
      <c r="CM3096" s="417" t="str">
        <f t="shared" si="1748"/>
        <v xml:space="preserve"> </v>
      </c>
      <c r="IS3096" s="111">
        <v>175.6</v>
      </c>
    </row>
    <row r="3097" spans="2:253" s="74" customFormat="1" ht="17.100000000000001" hidden="1" customHeight="1" x14ac:dyDescent="0.25">
      <c r="B3097" s="504">
        <f>IF('Flanged Parts'!$AS$4=1,'Flanged Parts'!M19,0)</f>
        <v>0</v>
      </c>
      <c r="C3097" s="508">
        <v>24216.3</v>
      </c>
      <c r="D3097" s="526">
        <f t="shared" si="1755"/>
        <v>24216.3</v>
      </c>
      <c r="E3097" s="504" t="s">
        <v>873</v>
      </c>
      <c r="F3097" s="508" t="str">
        <f t="shared" si="1747"/>
        <v xml:space="preserve"> </v>
      </c>
      <c r="G3097" s="509" t="s">
        <v>850</v>
      </c>
      <c r="H3097" s="504" t="str">
        <f>IF('Flanged Parts'!$BB$6=1,"CS",IF('Flanged Parts'!$BB$6=2,"Glv",0))</f>
        <v>Glv</v>
      </c>
      <c r="I3097" s="1035" t="s">
        <v>888</v>
      </c>
      <c r="J3097" s="1036"/>
      <c r="K3097" s="516" t="s">
        <v>881</v>
      </c>
      <c r="L3097" s="535">
        <v>18</v>
      </c>
      <c r="M3097" s="532" t="s">
        <v>1700</v>
      </c>
      <c r="N3097" s="514">
        <f t="shared" si="1728"/>
        <v>288.56</v>
      </c>
      <c r="O3097" s="514">
        <f t="shared" si="1756"/>
        <v>0</v>
      </c>
      <c r="P3097" s="680">
        <f>'KB Duct Parts'!$AE$3</f>
        <v>0</v>
      </c>
      <c r="Q3097" s="681">
        <f t="shared" si="1723"/>
        <v>0</v>
      </c>
      <c r="R3097" s="682">
        <f t="shared" si="1724"/>
        <v>0</v>
      </c>
      <c r="S3097" s="716">
        <f t="shared" si="1729"/>
        <v>0.2</v>
      </c>
      <c r="T3097" s="679">
        <f t="shared" si="1725"/>
        <v>0</v>
      </c>
      <c r="U3097" s="679">
        <f t="shared" si="1726"/>
        <v>0</v>
      </c>
      <c r="Y3097" s="120"/>
      <c r="AD3097" s="81"/>
      <c r="AF3097" s="370">
        <v>18</v>
      </c>
      <c r="AG3097" s="374">
        <v>16</v>
      </c>
      <c r="AH3097" s="378">
        <v>14</v>
      </c>
      <c r="AI3097" s="381">
        <v>12</v>
      </c>
      <c r="AJ3097" s="386">
        <v>10</v>
      </c>
      <c r="AK3097" s="391"/>
      <c r="AL3097" s="386"/>
      <c r="AM3097" s="363">
        <f t="shared" si="1727"/>
        <v>1</v>
      </c>
      <c r="AN3097" s="578">
        <v>207.2</v>
      </c>
      <c r="AO3097" s="78">
        <f t="shared" ref="AO3097:AO3160" si="1764">$AN3097*AX3097</f>
        <v>310.79999999999995</v>
      </c>
      <c r="AP3097" s="78">
        <f t="shared" si="1759"/>
        <v>350.16799999999995</v>
      </c>
      <c r="AQ3097" s="78">
        <f t="shared" si="1760"/>
        <v>377.10399999999998</v>
      </c>
      <c r="AR3097" s="78">
        <f t="shared" si="1761"/>
        <v>455.84000000000003</v>
      </c>
      <c r="AS3097" s="78">
        <f t="shared" si="1762"/>
        <v>0</v>
      </c>
      <c r="AT3097" s="78">
        <f t="shared" si="1763"/>
        <v>0</v>
      </c>
      <c r="AU3097" s="363" t="s">
        <v>717</v>
      </c>
      <c r="AV3097" s="393"/>
      <c r="AW3097" s="395"/>
      <c r="AX3097" s="395">
        <v>1.5</v>
      </c>
      <c r="AY3097" s="395">
        <v>1.69</v>
      </c>
      <c r="AZ3097" s="395">
        <v>1.82</v>
      </c>
      <c r="BA3097" s="395">
        <v>2.2000000000000002</v>
      </c>
      <c r="BB3097" s="395">
        <v>0</v>
      </c>
      <c r="BC3097" s="395">
        <v>0</v>
      </c>
      <c r="BD3097" s="115"/>
      <c r="BE3097" s="115"/>
      <c r="BF3097" s="115">
        <v>3</v>
      </c>
      <c r="BG3097" s="115">
        <v>16</v>
      </c>
      <c r="BH3097" s="423">
        <f t="shared" si="1757"/>
        <v>27.12</v>
      </c>
      <c r="BI3097" s="417">
        <f t="shared" si="1758"/>
        <v>81.36</v>
      </c>
      <c r="BJ3097" s="115"/>
      <c r="BK3097" s="115"/>
      <c r="BQ3097" s="74" t="str">
        <f t="shared" si="1730"/>
        <v>24216.3-(16)</v>
      </c>
      <c r="BR3097" s="120" t="str">
        <f t="shared" si="1731"/>
        <v>Flanged Y-Branch-30 deg</v>
      </c>
      <c r="BS3097" s="120">
        <f t="shared" si="1732"/>
        <v>310.79999999999995</v>
      </c>
      <c r="BU3097" s="74" t="str">
        <f t="shared" si="1733"/>
        <v>24216.3-(14)</v>
      </c>
      <c r="BV3097" s="120" t="str">
        <f t="shared" si="1734"/>
        <v>Flanged Y-Branch-30 deg</v>
      </c>
      <c r="BW3097" s="120">
        <f t="shared" si="1735"/>
        <v>350.16799999999995</v>
      </c>
      <c r="BY3097" s="74" t="str">
        <f t="shared" si="1736"/>
        <v>24216.3-(12)</v>
      </c>
      <c r="BZ3097" s="120" t="str">
        <f t="shared" si="1737"/>
        <v>Flanged Y-Branch-30 deg</v>
      </c>
      <c r="CA3097" s="120">
        <f t="shared" si="1738"/>
        <v>377.10399999999998</v>
      </c>
      <c r="CC3097" s="115" t="str">
        <f t="shared" si="1739"/>
        <v>24216.3-(10)</v>
      </c>
      <c r="CD3097" s="120" t="str">
        <f t="shared" si="1740"/>
        <v>Flanged Y-Branch-30 deg</v>
      </c>
      <c r="CE3097" s="417">
        <f t="shared" si="1741"/>
        <v>455.84000000000003</v>
      </c>
      <c r="CF3097" s="115"/>
      <c r="CG3097" s="115" t="str">
        <f t="shared" si="1742"/>
        <v xml:space="preserve"> </v>
      </c>
      <c r="CH3097" s="120" t="str">
        <f t="shared" si="1743"/>
        <v xml:space="preserve"> </v>
      </c>
      <c r="CI3097" s="417" t="str">
        <f t="shared" si="1744"/>
        <v xml:space="preserve"> </v>
      </c>
      <c r="CJ3097" s="115"/>
      <c r="CK3097" s="115" t="str">
        <f t="shared" si="1745"/>
        <v xml:space="preserve"> </v>
      </c>
      <c r="CL3097" s="120" t="str">
        <f t="shared" si="1746"/>
        <v xml:space="preserve"> </v>
      </c>
      <c r="CM3097" s="417" t="str">
        <f t="shared" si="1748"/>
        <v xml:space="preserve"> </v>
      </c>
      <c r="IS3097" s="111">
        <v>185.4</v>
      </c>
    </row>
    <row r="3098" spans="2:253" s="74" customFormat="1" ht="17.100000000000001" hidden="1" customHeight="1" x14ac:dyDescent="0.25">
      <c r="B3098" s="504">
        <f>IF('Flanged Parts'!$AS$4=1,'Flanged Parts'!M20,0)</f>
        <v>0</v>
      </c>
      <c r="C3098" s="508">
        <v>24217.3</v>
      </c>
      <c r="D3098" s="526">
        <f t="shared" si="1755"/>
        <v>24217.3</v>
      </c>
      <c r="E3098" s="504" t="s">
        <v>874</v>
      </c>
      <c r="F3098" s="508" t="str">
        <f t="shared" si="1747"/>
        <v xml:space="preserve"> </v>
      </c>
      <c r="G3098" s="509" t="s">
        <v>850</v>
      </c>
      <c r="H3098" s="504" t="str">
        <f>IF('Flanged Parts'!$BB$6=1,"CS",IF('Flanged Parts'!$BB$6=2,"Glv",0))</f>
        <v>Glv</v>
      </c>
      <c r="I3098" s="1035" t="s">
        <v>888</v>
      </c>
      <c r="J3098" s="1036"/>
      <c r="K3098" s="516" t="s">
        <v>881</v>
      </c>
      <c r="L3098" s="535">
        <v>18</v>
      </c>
      <c r="M3098" s="532" t="s">
        <v>1700</v>
      </c>
      <c r="N3098" s="514">
        <f t="shared" si="1728"/>
        <v>307.49</v>
      </c>
      <c r="O3098" s="514">
        <f t="shared" si="1756"/>
        <v>0</v>
      </c>
      <c r="P3098" s="680">
        <f>'KB Duct Parts'!$AE$3</f>
        <v>0</v>
      </c>
      <c r="Q3098" s="681">
        <f t="shared" ref="Q3098:Q3161" si="1765">IF(B3098&gt;0,N3098*(1-P3098),0)</f>
        <v>0</v>
      </c>
      <c r="R3098" s="682">
        <f t="shared" ref="R3098:R3161" si="1766">B3098*Q3098</f>
        <v>0</v>
      </c>
      <c r="S3098" s="716">
        <f t="shared" si="1729"/>
        <v>0.2</v>
      </c>
      <c r="T3098" s="679">
        <f t="shared" ref="T3098:T3161" si="1767">ROUND(IF(B3098&gt;0,((N3098*(1-(1*S3098)))),0),2)</f>
        <v>0</v>
      </c>
      <c r="U3098" s="679">
        <f t="shared" ref="U3098:U3161" si="1768">B3098*T3098</f>
        <v>0</v>
      </c>
      <c r="Y3098" s="120"/>
      <c r="AD3098" s="81"/>
      <c r="AF3098" s="370">
        <v>18</v>
      </c>
      <c r="AG3098" s="374">
        <v>16</v>
      </c>
      <c r="AH3098" s="378">
        <v>14</v>
      </c>
      <c r="AI3098" s="381">
        <v>12</v>
      </c>
      <c r="AJ3098" s="386">
        <v>10</v>
      </c>
      <c r="AK3098" s="391"/>
      <c r="AL3098" s="386"/>
      <c r="AM3098" s="363">
        <f t="shared" si="1727"/>
        <v>1</v>
      </c>
      <c r="AN3098" s="578">
        <v>219.8</v>
      </c>
      <c r="AO3098" s="78">
        <f t="shared" si="1764"/>
        <v>329.70000000000005</v>
      </c>
      <c r="AP3098" s="78">
        <f t="shared" si="1759"/>
        <v>371.46199999999999</v>
      </c>
      <c r="AQ3098" s="78">
        <f t="shared" si="1760"/>
        <v>400.03600000000006</v>
      </c>
      <c r="AR3098" s="78">
        <f t="shared" si="1761"/>
        <v>483.56000000000006</v>
      </c>
      <c r="AS3098" s="78">
        <f t="shared" si="1762"/>
        <v>0</v>
      </c>
      <c r="AT3098" s="78">
        <f t="shared" si="1763"/>
        <v>0</v>
      </c>
      <c r="AU3098" s="363" t="s">
        <v>717</v>
      </c>
      <c r="AV3098" s="393"/>
      <c r="AW3098" s="395"/>
      <c r="AX3098" s="395">
        <v>1.5</v>
      </c>
      <c r="AY3098" s="395">
        <v>1.69</v>
      </c>
      <c r="AZ3098" s="395">
        <v>1.82</v>
      </c>
      <c r="BA3098" s="395">
        <v>2.2000000000000002</v>
      </c>
      <c r="BB3098" s="395">
        <v>0</v>
      </c>
      <c r="BC3098" s="395">
        <v>0</v>
      </c>
      <c r="BD3098" s="115"/>
      <c r="BE3098" s="115"/>
      <c r="BF3098" s="115">
        <v>3</v>
      </c>
      <c r="BG3098" s="115">
        <v>17</v>
      </c>
      <c r="BH3098" s="423">
        <f t="shared" si="1757"/>
        <v>29.23</v>
      </c>
      <c r="BI3098" s="417">
        <f t="shared" si="1758"/>
        <v>87.69</v>
      </c>
      <c r="BJ3098" s="115"/>
      <c r="BK3098" s="115"/>
      <c r="BQ3098" s="74" t="str">
        <f t="shared" si="1730"/>
        <v>24217.3-(16)</v>
      </c>
      <c r="BR3098" s="120" t="str">
        <f t="shared" si="1731"/>
        <v>Flanged Y-Branch-30 deg</v>
      </c>
      <c r="BS3098" s="120">
        <f t="shared" si="1732"/>
        <v>329.70000000000005</v>
      </c>
      <c r="BU3098" s="74" t="str">
        <f t="shared" si="1733"/>
        <v>24217.3-(14)</v>
      </c>
      <c r="BV3098" s="120" t="str">
        <f t="shared" si="1734"/>
        <v>Flanged Y-Branch-30 deg</v>
      </c>
      <c r="BW3098" s="120">
        <f t="shared" si="1735"/>
        <v>371.46199999999999</v>
      </c>
      <c r="BY3098" s="74" t="str">
        <f t="shared" si="1736"/>
        <v>24217.3-(12)</v>
      </c>
      <c r="BZ3098" s="120" t="str">
        <f t="shared" si="1737"/>
        <v>Flanged Y-Branch-30 deg</v>
      </c>
      <c r="CA3098" s="120">
        <f t="shared" si="1738"/>
        <v>400.03600000000006</v>
      </c>
      <c r="CC3098" s="115" t="str">
        <f t="shared" si="1739"/>
        <v>24217.3-(10)</v>
      </c>
      <c r="CD3098" s="120" t="str">
        <f t="shared" si="1740"/>
        <v>Flanged Y-Branch-30 deg</v>
      </c>
      <c r="CE3098" s="417">
        <f t="shared" si="1741"/>
        <v>483.56000000000006</v>
      </c>
      <c r="CF3098" s="115"/>
      <c r="CG3098" s="115" t="str">
        <f t="shared" si="1742"/>
        <v xml:space="preserve"> </v>
      </c>
      <c r="CH3098" s="120" t="str">
        <f t="shared" si="1743"/>
        <v xml:space="preserve"> </v>
      </c>
      <c r="CI3098" s="417" t="str">
        <f t="shared" si="1744"/>
        <v xml:space="preserve"> </v>
      </c>
      <c r="CJ3098" s="115"/>
      <c r="CK3098" s="115" t="str">
        <f t="shared" si="1745"/>
        <v xml:space="preserve"> </v>
      </c>
      <c r="CL3098" s="120" t="str">
        <f t="shared" si="1746"/>
        <v xml:space="preserve"> </v>
      </c>
      <c r="CM3098" s="417" t="str">
        <f t="shared" si="1748"/>
        <v xml:space="preserve"> </v>
      </c>
      <c r="IS3098" s="111">
        <v>194.9</v>
      </c>
    </row>
    <row r="3099" spans="2:253" s="74" customFormat="1" ht="17.100000000000001" hidden="1" customHeight="1" x14ac:dyDescent="0.25">
      <c r="B3099" s="504">
        <f>IF('Flanged Parts'!$AS$4=1,'Flanged Parts'!M21,0)</f>
        <v>0</v>
      </c>
      <c r="C3099" s="508">
        <v>24218.3</v>
      </c>
      <c r="D3099" s="526">
        <f t="shared" si="1755"/>
        <v>24218.3</v>
      </c>
      <c r="E3099" s="504" t="s">
        <v>875</v>
      </c>
      <c r="F3099" s="508" t="str">
        <f t="shared" si="1747"/>
        <v xml:space="preserve"> </v>
      </c>
      <c r="G3099" s="509" t="s">
        <v>850</v>
      </c>
      <c r="H3099" s="504" t="str">
        <f>IF('Flanged Parts'!$BB$6=1,"CS",IF('Flanged Parts'!$BB$6=2,"Glv",0))</f>
        <v>Glv</v>
      </c>
      <c r="I3099" s="1035" t="s">
        <v>888</v>
      </c>
      <c r="J3099" s="1036"/>
      <c r="K3099" s="516" t="s">
        <v>881</v>
      </c>
      <c r="L3099" s="535">
        <v>18</v>
      </c>
      <c r="M3099" s="532" t="s">
        <v>1700</v>
      </c>
      <c r="N3099" s="514">
        <f t="shared" si="1728"/>
        <v>323.82</v>
      </c>
      <c r="O3099" s="514">
        <f t="shared" si="1756"/>
        <v>0</v>
      </c>
      <c r="P3099" s="680">
        <f>'KB Duct Parts'!$AE$3</f>
        <v>0</v>
      </c>
      <c r="Q3099" s="681">
        <f t="shared" si="1765"/>
        <v>0</v>
      </c>
      <c r="R3099" s="682">
        <f t="shared" si="1766"/>
        <v>0</v>
      </c>
      <c r="S3099" s="716">
        <f t="shared" si="1729"/>
        <v>0.2</v>
      </c>
      <c r="T3099" s="679">
        <f t="shared" si="1767"/>
        <v>0</v>
      </c>
      <c r="U3099" s="679">
        <f t="shared" si="1768"/>
        <v>0</v>
      </c>
      <c r="Y3099" s="120"/>
      <c r="AD3099" s="81"/>
      <c r="AF3099" s="370">
        <v>18</v>
      </c>
      <c r="AG3099" s="374">
        <v>16</v>
      </c>
      <c r="AH3099" s="378">
        <v>14</v>
      </c>
      <c r="AI3099" s="381">
        <v>12</v>
      </c>
      <c r="AJ3099" s="386">
        <v>10</v>
      </c>
      <c r="AK3099" s="391"/>
      <c r="AL3099" s="386"/>
      <c r="AM3099" s="363">
        <f t="shared" si="1727"/>
        <v>1</v>
      </c>
      <c r="AN3099" s="578">
        <v>232.8</v>
      </c>
      <c r="AO3099" s="78">
        <f t="shared" si="1764"/>
        <v>349.20000000000005</v>
      </c>
      <c r="AP3099" s="78">
        <f t="shared" si="1759"/>
        <v>393.43200000000002</v>
      </c>
      <c r="AQ3099" s="78">
        <f t="shared" si="1760"/>
        <v>423.69600000000003</v>
      </c>
      <c r="AR3099" s="78">
        <f t="shared" si="1761"/>
        <v>512.16000000000008</v>
      </c>
      <c r="AS3099" s="78">
        <f t="shared" si="1762"/>
        <v>0</v>
      </c>
      <c r="AT3099" s="78">
        <f t="shared" si="1763"/>
        <v>0</v>
      </c>
      <c r="AU3099" s="363" t="s">
        <v>717</v>
      </c>
      <c r="AV3099" s="393"/>
      <c r="AW3099" s="395"/>
      <c r="AX3099" s="395">
        <v>1.5</v>
      </c>
      <c r="AY3099" s="395">
        <v>1.69</v>
      </c>
      <c r="AZ3099" s="395">
        <v>1.82</v>
      </c>
      <c r="BA3099" s="395">
        <v>2.2000000000000002</v>
      </c>
      <c r="BB3099" s="395">
        <v>0</v>
      </c>
      <c r="BC3099" s="395">
        <v>0</v>
      </c>
      <c r="BD3099" s="115"/>
      <c r="BE3099" s="115"/>
      <c r="BF3099" s="115">
        <v>3</v>
      </c>
      <c r="BG3099" s="115">
        <v>18</v>
      </c>
      <c r="BH3099" s="423">
        <f t="shared" si="1757"/>
        <v>30.34</v>
      </c>
      <c r="BI3099" s="417">
        <f t="shared" si="1758"/>
        <v>91.02</v>
      </c>
      <c r="BJ3099" s="115"/>
      <c r="BK3099" s="115"/>
      <c r="BQ3099" s="74" t="str">
        <f t="shared" si="1730"/>
        <v>24218.3-(16)</v>
      </c>
      <c r="BR3099" s="120" t="str">
        <f t="shared" si="1731"/>
        <v>Flanged Y-Branch-30 deg</v>
      </c>
      <c r="BS3099" s="120">
        <f t="shared" si="1732"/>
        <v>349.20000000000005</v>
      </c>
      <c r="BU3099" s="74" t="str">
        <f t="shared" si="1733"/>
        <v>24218.3-(14)</v>
      </c>
      <c r="BV3099" s="120" t="str">
        <f t="shared" si="1734"/>
        <v>Flanged Y-Branch-30 deg</v>
      </c>
      <c r="BW3099" s="120">
        <f t="shared" si="1735"/>
        <v>393.43200000000002</v>
      </c>
      <c r="BY3099" s="74" t="str">
        <f t="shared" si="1736"/>
        <v>24218.3-(12)</v>
      </c>
      <c r="BZ3099" s="120" t="str">
        <f t="shared" si="1737"/>
        <v>Flanged Y-Branch-30 deg</v>
      </c>
      <c r="CA3099" s="120">
        <f t="shared" si="1738"/>
        <v>423.69600000000003</v>
      </c>
      <c r="CC3099" s="115" t="str">
        <f t="shared" si="1739"/>
        <v>24218.3-(10)</v>
      </c>
      <c r="CD3099" s="120" t="str">
        <f t="shared" si="1740"/>
        <v>Flanged Y-Branch-30 deg</v>
      </c>
      <c r="CE3099" s="417">
        <f t="shared" si="1741"/>
        <v>512.16000000000008</v>
      </c>
      <c r="CF3099" s="115"/>
      <c r="CG3099" s="115" t="str">
        <f t="shared" si="1742"/>
        <v xml:space="preserve"> </v>
      </c>
      <c r="CH3099" s="120" t="str">
        <f t="shared" si="1743"/>
        <v xml:space="preserve"> </v>
      </c>
      <c r="CI3099" s="417" t="str">
        <f t="shared" si="1744"/>
        <v xml:space="preserve"> </v>
      </c>
      <c r="CJ3099" s="115"/>
      <c r="CK3099" s="115" t="str">
        <f t="shared" si="1745"/>
        <v xml:space="preserve"> </v>
      </c>
      <c r="CL3099" s="120" t="str">
        <f t="shared" si="1746"/>
        <v xml:space="preserve"> </v>
      </c>
      <c r="CM3099" s="417" t="str">
        <f t="shared" si="1748"/>
        <v xml:space="preserve"> </v>
      </c>
      <c r="IS3099" s="111">
        <v>204.6</v>
      </c>
    </row>
    <row r="3100" spans="2:253" s="74" customFormat="1" ht="17.100000000000001" hidden="1" customHeight="1" x14ac:dyDescent="0.25">
      <c r="B3100" s="504">
        <f>IF('Flanged Parts'!$AS$4=1,'Flanged Parts'!M22,0)</f>
        <v>0</v>
      </c>
      <c r="C3100" s="508">
        <v>24219.3</v>
      </c>
      <c r="D3100" s="526">
        <f t="shared" si="1755"/>
        <v>24219.3</v>
      </c>
      <c r="E3100" s="504" t="s">
        <v>876</v>
      </c>
      <c r="F3100" s="508" t="str">
        <f t="shared" si="1747"/>
        <v xml:space="preserve"> </v>
      </c>
      <c r="G3100" s="509" t="s">
        <v>850</v>
      </c>
      <c r="H3100" s="504" t="str">
        <f>IF('Flanged Parts'!$BB$6=1,"CS",IF('Flanged Parts'!$BB$6=2,"Glv",0))</f>
        <v>Glv</v>
      </c>
      <c r="I3100" s="1035" t="s">
        <v>888</v>
      </c>
      <c r="J3100" s="1036"/>
      <c r="K3100" s="516" t="s">
        <v>881</v>
      </c>
      <c r="L3100" s="535">
        <v>18</v>
      </c>
      <c r="M3100" s="532" t="s">
        <v>1700</v>
      </c>
      <c r="N3100" s="514">
        <f t="shared" si="1728"/>
        <v>351.48</v>
      </c>
      <c r="O3100" s="514">
        <f t="shared" si="1756"/>
        <v>0</v>
      </c>
      <c r="P3100" s="680">
        <f>'KB Duct Parts'!$AE$3</f>
        <v>0</v>
      </c>
      <c r="Q3100" s="681">
        <f t="shared" si="1765"/>
        <v>0</v>
      </c>
      <c r="R3100" s="682">
        <f t="shared" si="1766"/>
        <v>0</v>
      </c>
      <c r="S3100" s="716">
        <f t="shared" si="1729"/>
        <v>0.2</v>
      </c>
      <c r="T3100" s="679">
        <f t="shared" si="1767"/>
        <v>0</v>
      </c>
      <c r="U3100" s="679">
        <f t="shared" si="1768"/>
        <v>0</v>
      </c>
      <c r="Y3100" s="120"/>
      <c r="AD3100" s="81"/>
      <c r="AF3100" s="370">
        <v>18</v>
      </c>
      <c r="AG3100" s="374">
        <v>16</v>
      </c>
      <c r="AH3100" s="378">
        <v>14</v>
      </c>
      <c r="AI3100" s="381">
        <v>12</v>
      </c>
      <c r="AJ3100" s="386">
        <v>10</v>
      </c>
      <c r="AK3100" s="391"/>
      <c r="AL3100" s="386"/>
      <c r="AM3100" s="363">
        <f t="shared" si="1727"/>
        <v>1</v>
      </c>
      <c r="AN3100" s="578">
        <v>259.5</v>
      </c>
      <c r="AO3100" s="78">
        <f t="shared" si="1764"/>
        <v>389.25</v>
      </c>
      <c r="AP3100" s="78">
        <f t="shared" si="1759"/>
        <v>438.55500000000001</v>
      </c>
      <c r="AQ3100" s="78">
        <f t="shared" si="1760"/>
        <v>472.29</v>
      </c>
      <c r="AR3100" s="78">
        <f t="shared" si="1761"/>
        <v>570.90000000000009</v>
      </c>
      <c r="AS3100" s="78">
        <f t="shared" si="1762"/>
        <v>0</v>
      </c>
      <c r="AT3100" s="78">
        <f t="shared" si="1763"/>
        <v>0</v>
      </c>
      <c r="AU3100" s="363" t="s">
        <v>717</v>
      </c>
      <c r="AV3100" s="393"/>
      <c r="AW3100" s="395"/>
      <c r="AX3100" s="395">
        <v>1.5</v>
      </c>
      <c r="AY3100" s="395">
        <v>1.69</v>
      </c>
      <c r="AZ3100" s="395">
        <v>1.82</v>
      </c>
      <c r="BA3100" s="395">
        <v>2.2000000000000002</v>
      </c>
      <c r="BB3100" s="395">
        <v>0</v>
      </c>
      <c r="BC3100" s="395">
        <v>0</v>
      </c>
      <c r="BD3100" s="115"/>
      <c r="BE3100" s="115"/>
      <c r="BF3100" s="115">
        <v>3</v>
      </c>
      <c r="BG3100" s="115">
        <v>19</v>
      </c>
      <c r="BH3100" s="423">
        <f t="shared" si="1757"/>
        <v>30.66</v>
      </c>
      <c r="BI3100" s="417">
        <f t="shared" si="1758"/>
        <v>91.98</v>
      </c>
      <c r="BJ3100" s="115"/>
      <c r="BK3100" s="115"/>
      <c r="BQ3100" s="74" t="str">
        <f t="shared" si="1730"/>
        <v>24219.3-(16)</v>
      </c>
      <c r="BR3100" s="120" t="str">
        <f t="shared" si="1731"/>
        <v>Flanged Y-Branch-30 deg</v>
      </c>
      <c r="BS3100" s="120">
        <f t="shared" si="1732"/>
        <v>389.25</v>
      </c>
      <c r="BU3100" s="74" t="str">
        <f t="shared" si="1733"/>
        <v>24219.3-(14)</v>
      </c>
      <c r="BV3100" s="120" t="str">
        <f t="shared" si="1734"/>
        <v>Flanged Y-Branch-30 deg</v>
      </c>
      <c r="BW3100" s="120">
        <f t="shared" si="1735"/>
        <v>438.55500000000001</v>
      </c>
      <c r="BY3100" s="74" t="str">
        <f t="shared" si="1736"/>
        <v>24219.3-(12)</v>
      </c>
      <c r="BZ3100" s="120" t="str">
        <f t="shared" si="1737"/>
        <v>Flanged Y-Branch-30 deg</v>
      </c>
      <c r="CA3100" s="120">
        <f t="shared" si="1738"/>
        <v>472.29</v>
      </c>
      <c r="CC3100" s="115" t="str">
        <f t="shared" si="1739"/>
        <v>24219.3-(10)</v>
      </c>
      <c r="CD3100" s="120" t="str">
        <f t="shared" si="1740"/>
        <v>Flanged Y-Branch-30 deg</v>
      </c>
      <c r="CE3100" s="417">
        <f t="shared" si="1741"/>
        <v>570.90000000000009</v>
      </c>
      <c r="CF3100" s="115"/>
      <c r="CG3100" s="115" t="str">
        <f t="shared" si="1742"/>
        <v xml:space="preserve"> </v>
      </c>
      <c r="CH3100" s="120" t="str">
        <f t="shared" si="1743"/>
        <v xml:space="preserve"> </v>
      </c>
      <c r="CI3100" s="417" t="str">
        <f t="shared" si="1744"/>
        <v xml:space="preserve"> </v>
      </c>
      <c r="CJ3100" s="115"/>
      <c r="CK3100" s="115" t="str">
        <f t="shared" si="1745"/>
        <v xml:space="preserve"> </v>
      </c>
      <c r="CL3100" s="120" t="str">
        <f t="shared" si="1746"/>
        <v xml:space="preserve"> </v>
      </c>
      <c r="CM3100" s="417" t="str">
        <f t="shared" si="1748"/>
        <v xml:space="preserve"> </v>
      </c>
      <c r="IS3100" s="111">
        <v>221.4</v>
      </c>
    </row>
    <row r="3101" spans="2:253" s="74" customFormat="1" ht="17.100000000000001" hidden="1" customHeight="1" x14ac:dyDescent="0.25">
      <c r="B3101" s="504">
        <f>IF('Flanged Parts'!$AS$4=1,'Flanged Parts'!M23,0)</f>
        <v>0</v>
      </c>
      <c r="C3101" s="508">
        <v>24220.3</v>
      </c>
      <c r="D3101" s="526">
        <f t="shared" si="1755"/>
        <v>24220.3</v>
      </c>
      <c r="E3101" s="504" t="s">
        <v>877</v>
      </c>
      <c r="F3101" s="508" t="str">
        <f t="shared" si="1747"/>
        <v xml:space="preserve"> </v>
      </c>
      <c r="G3101" s="509" t="s">
        <v>850</v>
      </c>
      <c r="H3101" s="504" t="str">
        <f>IF('Flanged Parts'!$BB$6=1,"CS",IF('Flanged Parts'!$BB$6=2,"Glv",0))</f>
        <v>Glv</v>
      </c>
      <c r="I3101" s="1035" t="s">
        <v>888</v>
      </c>
      <c r="J3101" s="1036"/>
      <c r="K3101" s="516" t="s">
        <v>881</v>
      </c>
      <c r="L3101" s="535">
        <v>18</v>
      </c>
      <c r="M3101" s="532" t="s">
        <v>1700</v>
      </c>
      <c r="N3101" s="514">
        <f t="shared" si="1728"/>
        <v>384.28999999999996</v>
      </c>
      <c r="O3101" s="514">
        <f t="shared" si="1756"/>
        <v>0</v>
      </c>
      <c r="P3101" s="680">
        <f>'KB Duct Parts'!$AE$3</f>
        <v>0</v>
      </c>
      <c r="Q3101" s="681">
        <f t="shared" si="1765"/>
        <v>0</v>
      </c>
      <c r="R3101" s="682">
        <f t="shared" si="1766"/>
        <v>0</v>
      </c>
      <c r="S3101" s="716">
        <f t="shared" si="1729"/>
        <v>0.2</v>
      </c>
      <c r="T3101" s="679">
        <f t="shared" si="1767"/>
        <v>0</v>
      </c>
      <c r="U3101" s="679">
        <f t="shared" si="1768"/>
        <v>0</v>
      </c>
      <c r="Y3101" s="120"/>
      <c r="AD3101" s="81"/>
      <c r="AF3101" s="370">
        <v>18</v>
      </c>
      <c r="AG3101" s="374">
        <v>16</v>
      </c>
      <c r="AH3101" s="378">
        <v>14</v>
      </c>
      <c r="AI3101" s="381">
        <v>12</v>
      </c>
      <c r="AJ3101" s="386">
        <v>10</v>
      </c>
      <c r="AK3101" s="391"/>
      <c r="AL3101" s="386"/>
      <c r="AM3101" s="363">
        <f t="shared" si="1727"/>
        <v>1</v>
      </c>
      <c r="AN3101" s="578">
        <v>283.7</v>
      </c>
      <c r="AO3101" s="78">
        <f t="shared" si="1764"/>
        <v>425.54999999999995</v>
      </c>
      <c r="AP3101" s="78">
        <f t="shared" si="1759"/>
        <v>479.45299999999997</v>
      </c>
      <c r="AQ3101" s="78">
        <f t="shared" si="1760"/>
        <v>516.33399999999995</v>
      </c>
      <c r="AR3101" s="78">
        <f t="shared" si="1761"/>
        <v>624.14</v>
      </c>
      <c r="AS3101" s="78">
        <f t="shared" si="1762"/>
        <v>0</v>
      </c>
      <c r="AT3101" s="78">
        <f t="shared" si="1763"/>
        <v>0</v>
      </c>
      <c r="AU3101" s="363" t="s">
        <v>717</v>
      </c>
      <c r="AV3101" s="393"/>
      <c r="AW3101" s="395"/>
      <c r="AX3101" s="395">
        <v>1.5</v>
      </c>
      <c r="AY3101" s="395">
        <v>1.69</v>
      </c>
      <c r="AZ3101" s="395">
        <v>1.82</v>
      </c>
      <c r="BA3101" s="395">
        <v>2.2000000000000002</v>
      </c>
      <c r="BB3101" s="395">
        <v>0</v>
      </c>
      <c r="BC3101" s="395">
        <v>0</v>
      </c>
      <c r="BD3101" s="115"/>
      <c r="BE3101" s="115"/>
      <c r="BF3101" s="115">
        <v>3</v>
      </c>
      <c r="BG3101" s="115">
        <v>20</v>
      </c>
      <c r="BH3101" s="423">
        <f t="shared" si="1757"/>
        <v>33.53</v>
      </c>
      <c r="BI3101" s="417">
        <f t="shared" si="1758"/>
        <v>100.59</v>
      </c>
      <c r="BJ3101" s="115"/>
      <c r="BK3101" s="115"/>
      <c r="BQ3101" s="74" t="str">
        <f t="shared" si="1730"/>
        <v>24220.3-(16)</v>
      </c>
      <c r="BR3101" s="120" t="str">
        <f t="shared" si="1731"/>
        <v>Flanged Y-Branch-30 deg</v>
      </c>
      <c r="BS3101" s="120">
        <f t="shared" si="1732"/>
        <v>425.54999999999995</v>
      </c>
      <c r="BU3101" s="74" t="str">
        <f t="shared" si="1733"/>
        <v>24220.3-(14)</v>
      </c>
      <c r="BV3101" s="120" t="str">
        <f t="shared" si="1734"/>
        <v>Flanged Y-Branch-30 deg</v>
      </c>
      <c r="BW3101" s="120">
        <f t="shared" si="1735"/>
        <v>479.45299999999997</v>
      </c>
      <c r="BY3101" s="74" t="str">
        <f t="shared" si="1736"/>
        <v>24220.3-(12)</v>
      </c>
      <c r="BZ3101" s="120" t="str">
        <f t="shared" si="1737"/>
        <v>Flanged Y-Branch-30 deg</v>
      </c>
      <c r="CA3101" s="120">
        <f t="shared" si="1738"/>
        <v>516.33399999999995</v>
      </c>
      <c r="CC3101" s="115" t="str">
        <f t="shared" si="1739"/>
        <v>24220.3-(10)</v>
      </c>
      <c r="CD3101" s="120" t="str">
        <f t="shared" si="1740"/>
        <v>Flanged Y-Branch-30 deg</v>
      </c>
      <c r="CE3101" s="417">
        <f t="shared" si="1741"/>
        <v>624.14</v>
      </c>
      <c r="CF3101" s="115"/>
      <c r="CG3101" s="115" t="str">
        <f t="shared" si="1742"/>
        <v xml:space="preserve"> </v>
      </c>
      <c r="CH3101" s="120" t="str">
        <f t="shared" si="1743"/>
        <v xml:space="preserve"> </v>
      </c>
      <c r="CI3101" s="417" t="str">
        <f t="shared" si="1744"/>
        <v xml:space="preserve"> </v>
      </c>
      <c r="CJ3101" s="115"/>
      <c r="CK3101" s="115" t="str">
        <f t="shared" si="1745"/>
        <v xml:space="preserve"> </v>
      </c>
      <c r="CL3101" s="120" t="str">
        <f t="shared" si="1746"/>
        <v xml:space="preserve"> </v>
      </c>
      <c r="CM3101" s="417" t="str">
        <f t="shared" si="1748"/>
        <v xml:space="preserve"> </v>
      </c>
      <c r="IS3101" s="111">
        <v>238.7</v>
      </c>
    </row>
    <row r="3102" spans="2:253" s="74" customFormat="1" ht="17.100000000000001" hidden="1" customHeight="1" x14ac:dyDescent="0.25">
      <c r="B3102" s="504">
        <f>IF('Flanged Parts'!$AS$4=1,'Flanged Parts'!M24,0)</f>
        <v>0</v>
      </c>
      <c r="C3102" s="508">
        <v>24222.3</v>
      </c>
      <c r="D3102" s="526">
        <f t="shared" si="1755"/>
        <v>24222.3</v>
      </c>
      <c r="E3102" s="504" t="s">
        <v>878</v>
      </c>
      <c r="F3102" s="508" t="str">
        <f t="shared" si="1747"/>
        <v xml:space="preserve"> </v>
      </c>
      <c r="G3102" s="509" t="s">
        <v>850</v>
      </c>
      <c r="H3102" s="504" t="str">
        <f>IF('Flanged Parts'!$BB$6=1,"CS",IF('Flanged Parts'!$BB$6=2,"Glv",0))</f>
        <v>Glv</v>
      </c>
      <c r="I3102" s="1035" t="s">
        <v>888</v>
      </c>
      <c r="J3102" s="1036"/>
      <c r="K3102" s="516" t="s">
        <v>881</v>
      </c>
      <c r="L3102" s="535">
        <v>18</v>
      </c>
      <c r="M3102" s="532" t="s">
        <v>1700</v>
      </c>
      <c r="N3102" s="514">
        <f t="shared" si="1728"/>
        <v>445.48</v>
      </c>
      <c r="O3102" s="514">
        <f t="shared" si="1756"/>
        <v>0</v>
      </c>
      <c r="P3102" s="680">
        <f>'KB Duct Parts'!$AE$3</f>
        <v>0</v>
      </c>
      <c r="Q3102" s="681">
        <f t="shared" si="1765"/>
        <v>0</v>
      </c>
      <c r="R3102" s="682">
        <f t="shared" si="1766"/>
        <v>0</v>
      </c>
      <c r="S3102" s="716">
        <f t="shared" si="1729"/>
        <v>0.2</v>
      </c>
      <c r="T3102" s="679">
        <f t="shared" si="1767"/>
        <v>0</v>
      </c>
      <c r="U3102" s="679">
        <f t="shared" si="1768"/>
        <v>0</v>
      </c>
      <c r="Y3102" s="120"/>
      <c r="AD3102" s="81"/>
      <c r="AF3102" s="370">
        <v>18</v>
      </c>
      <c r="AG3102" s="374">
        <v>16</v>
      </c>
      <c r="AH3102" s="378">
        <v>14</v>
      </c>
      <c r="AI3102" s="381">
        <v>12</v>
      </c>
      <c r="AJ3102" s="386">
        <v>10</v>
      </c>
      <c r="AK3102" s="391"/>
      <c r="AL3102" s="386"/>
      <c r="AM3102" s="363">
        <f t="shared" si="1727"/>
        <v>1</v>
      </c>
      <c r="AN3102" s="578">
        <v>329.5</v>
      </c>
      <c r="AO3102" s="78">
        <f t="shared" si="1764"/>
        <v>494.25</v>
      </c>
      <c r="AP3102" s="78">
        <f t="shared" si="1759"/>
        <v>556.85500000000002</v>
      </c>
      <c r="AQ3102" s="78">
        <f t="shared" si="1760"/>
        <v>599.69000000000005</v>
      </c>
      <c r="AR3102" s="78">
        <f t="shared" si="1761"/>
        <v>724.90000000000009</v>
      </c>
      <c r="AS3102" s="78">
        <f t="shared" si="1762"/>
        <v>0</v>
      </c>
      <c r="AT3102" s="78">
        <f t="shared" si="1763"/>
        <v>0</v>
      </c>
      <c r="AU3102" s="363" t="s">
        <v>717</v>
      </c>
      <c r="AV3102" s="393"/>
      <c r="AW3102" s="395"/>
      <c r="AX3102" s="395">
        <v>1.5</v>
      </c>
      <c r="AY3102" s="395">
        <v>1.69</v>
      </c>
      <c r="AZ3102" s="395">
        <v>1.82</v>
      </c>
      <c r="BA3102" s="395">
        <v>2.2000000000000002</v>
      </c>
      <c r="BB3102" s="395">
        <v>0</v>
      </c>
      <c r="BC3102" s="395">
        <v>0</v>
      </c>
      <c r="BD3102" s="115"/>
      <c r="BE3102" s="115"/>
      <c r="BF3102" s="115">
        <v>3</v>
      </c>
      <c r="BG3102" s="115">
        <v>22</v>
      </c>
      <c r="BH3102" s="423">
        <f t="shared" si="1757"/>
        <v>38.659999999999997</v>
      </c>
      <c r="BI3102" s="417">
        <f t="shared" si="1758"/>
        <v>115.97999999999999</v>
      </c>
      <c r="BJ3102" s="115"/>
      <c r="BK3102" s="115"/>
      <c r="BQ3102" s="74" t="str">
        <f t="shared" si="1730"/>
        <v>24222.3-(16)</v>
      </c>
      <c r="BR3102" s="120" t="str">
        <f t="shared" si="1731"/>
        <v>Flanged Y-Branch-30 deg</v>
      </c>
      <c r="BS3102" s="120">
        <f t="shared" si="1732"/>
        <v>494.25</v>
      </c>
      <c r="BU3102" s="74" t="str">
        <f t="shared" si="1733"/>
        <v>24222.3-(14)</v>
      </c>
      <c r="BV3102" s="120" t="str">
        <f t="shared" si="1734"/>
        <v>Flanged Y-Branch-30 deg</v>
      </c>
      <c r="BW3102" s="120">
        <f t="shared" si="1735"/>
        <v>556.85500000000002</v>
      </c>
      <c r="BY3102" s="74" t="str">
        <f t="shared" si="1736"/>
        <v>24222.3-(12)</v>
      </c>
      <c r="BZ3102" s="120" t="str">
        <f t="shared" si="1737"/>
        <v>Flanged Y-Branch-30 deg</v>
      </c>
      <c r="CA3102" s="120">
        <f t="shared" si="1738"/>
        <v>599.69000000000005</v>
      </c>
      <c r="CC3102" s="115" t="str">
        <f t="shared" si="1739"/>
        <v>24222.3-(10)</v>
      </c>
      <c r="CD3102" s="120" t="str">
        <f t="shared" si="1740"/>
        <v>Flanged Y-Branch-30 deg</v>
      </c>
      <c r="CE3102" s="417">
        <f t="shared" si="1741"/>
        <v>724.90000000000009</v>
      </c>
      <c r="CF3102" s="115"/>
      <c r="CG3102" s="115" t="str">
        <f t="shared" si="1742"/>
        <v xml:space="preserve"> </v>
      </c>
      <c r="CH3102" s="120" t="str">
        <f t="shared" si="1743"/>
        <v xml:space="preserve"> </v>
      </c>
      <c r="CI3102" s="417" t="str">
        <f t="shared" si="1744"/>
        <v xml:space="preserve"> </v>
      </c>
      <c r="CJ3102" s="115"/>
      <c r="CK3102" s="115" t="str">
        <f t="shared" si="1745"/>
        <v xml:space="preserve"> </v>
      </c>
      <c r="CL3102" s="120" t="str">
        <f t="shared" si="1746"/>
        <v xml:space="preserve"> </v>
      </c>
      <c r="CM3102" s="417" t="str">
        <f t="shared" si="1748"/>
        <v xml:space="preserve"> </v>
      </c>
      <c r="IS3102" s="111">
        <v>269.2</v>
      </c>
    </row>
    <row r="3103" spans="2:253" s="74" customFormat="1" ht="17.100000000000001" hidden="1" customHeight="1" x14ac:dyDescent="0.25">
      <c r="B3103" s="504">
        <f>IF('Flanged Parts'!$AS$4=1,'Flanged Parts'!M25,0)</f>
        <v>0</v>
      </c>
      <c r="C3103" s="508">
        <v>24224.3</v>
      </c>
      <c r="D3103" s="526">
        <f t="shared" si="1755"/>
        <v>24224.3</v>
      </c>
      <c r="E3103" s="504" t="s">
        <v>1338</v>
      </c>
      <c r="F3103" s="508" t="str">
        <f t="shared" si="1747"/>
        <v xml:space="preserve"> </v>
      </c>
      <c r="G3103" s="509" t="s">
        <v>850</v>
      </c>
      <c r="H3103" s="504" t="str">
        <f>IF('Flanged Parts'!$BB$6=1,"CS",IF('Flanged Parts'!$BB$6=2,"Glv",0))</f>
        <v>Glv</v>
      </c>
      <c r="I3103" s="1035" t="s">
        <v>888</v>
      </c>
      <c r="J3103" s="1036"/>
      <c r="K3103" s="516" t="s">
        <v>881</v>
      </c>
      <c r="L3103" s="535">
        <v>18</v>
      </c>
      <c r="M3103" s="532" t="s">
        <v>1700</v>
      </c>
      <c r="N3103" s="514">
        <f t="shared" si="1728"/>
        <v>484.37</v>
      </c>
      <c r="O3103" s="514">
        <f t="shared" si="1756"/>
        <v>0</v>
      </c>
      <c r="P3103" s="680">
        <f>'KB Duct Parts'!$AE$3</f>
        <v>0</v>
      </c>
      <c r="Q3103" s="681">
        <f t="shared" si="1765"/>
        <v>0</v>
      </c>
      <c r="R3103" s="682">
        <f t="shared" si="1766"/>
        <v>0</v>
      </c>
      <c r="S3103" s="716">
        <f t="shared" si="1729"/>
        <v>0.2</v>
      </c>
      <c r="T3103" s="679">
        <f t="shared" si="1767"/>
        <v>0</v>
      </c>
      <c r="U3103" s="679">
        <f t="shared" si="1768"/>
        <v>0</v>
      </c>
      <c r="Y3103" s="120"/>
      <c r="AD3103" s="81"/>
      <c r="AF3103" s="370">
        <v>18</v>
      </c>
      <c r="AG3103" s="374">
        <v>16</v>
      </c>
      <c r="AH3103" s="378">
        <v>14</v>
      </c>
      <c r="AI3103" s="381">
        <v>12</v>
      </c>
      <c r="AJ3103" s="386">
        <v>10</v>
      </c>
      <c r="AK3103" s="391"/>
      <c r="AL3103" s="386"/>
      <c r="AM3103" s="363">
        <f t="shared" si="1727"/>
        <v>1</v>
      </c>
      <c r="AN3103" s="578">
        <v>362</v>
      </c>
      <c r="AO3103" s="78">
        <f t="shared" si="1764"/>
        <v>543</v>
      </c>
      <c r="AP3103" s="78">
        <f t="shared" si="1759"/>
        <v>611.78</v>
      </c>
      <c r="AQ3103" s="78">
        <f t="shared" si="1760"/>
        <v>658.84</v>
      </c>
      <c r="AR3103" s="78">
        <f t="shared" si="1761"/>
        <v>796.40000000000009</v>
      </c>
      <c r="AS3103" s="78">
        <f t="shared" si="1762"/>
        <v>0</v>
      </c>
      <c r="AT3103" s="78">
        <f t="shared" si="1763"/>
        <v>0</v>
      </c>
      <c r="AU3103" s="363" t="s">
        <v>717</v>
      </c>
      <c r="AV3103" s="393"/>
      <c r="AW3103" s="395"/>
      <c r="AX3103" s="395">
        <v>1.5</v>
      </c>
      <c r="AY3103" s="395">
        <v>1.69</v>
      </c>
      <c r="AZ3103" s="395">
        <v>1.82</v>
      </c>
      <c r="BA3103" s="395">
        <v>2.2000000000000002</v>
      </c>
      <c r="BB3103" s="395">
        <v>0</v>
      </c>
      <c r="BC3103" s="395">
        <v>0</v>
      </c>
      <c r="BD3103" s="115"/>
      <c r="BE3103" s="115"/>
      <c r="BF3103" s="115">
        <v>3</v>
      </c>
      <c r="BG3103" s="115">
        <v>24</v>
      </c>
      <c r="BH3103" s="423">
        <f t="shared" si="1757"/>
        <v>40.79</v>
      </c>
      <c r="BI3103" s="417">
        <f t="shared" si="1758"/>
        <v>122.37</v>
      </c>
      <c r="BJ3103" s="115"/>
      <c r="BK3103" s="115"/>
      <c r="BQ3103" s="74" t="str">
        <f t="shared" si="1730"/>
        <v>24224.3-(16)</v>
      </c>
      <c r="BR3103" s="120" t="str">
        <f t="shared" si="1731"/>
        <v>Flanged Y-Branch-30 deg</v>
      </c>
      <c r="BS3103" s="120">
        <f t="shared" si="1732"/>
        <v>543</v>
      </c>
      <c r="BU3103" s="74" t="str">
        <f t="shared" si="1733"/>
        <v>24224.3-(14)</v>
      </c>
      <c r="BV3103" s="120" t="str">
        <f t="shared" si="1734"/>
        <v>Flanged Y-Branch-30 deg</v>
      </c>
      <c r="BW3103" s="120">
        <f t="shared" si="1735"/>
        <v>611.78</v>
      </c>
      <c r="BY3103" s="74" t="str">
        <f t="shared" si="1736"/>
        <v>24224.3-(12)</v>
      </c>
      <c r="BZ3103" s="120" t="str">
        <f t="shared" si="1737"/>
        <v>Flanged Y-Branch-30 deg</v>
      </c>
      <c r="CA3103" s="120">
        <f t="shared" si="1738"/>
        <v>658.84</v>
      </c>
      <c r="CC3103" s="115" t="str">
        <f t="shared" si="1739"/>
        <v>24224.3-(10)</v>
      </c>
      <c r="CD3103" s="120" t="str">
        <f t="shared" si="1740"/>
        <v>Flanged Y-Branch-30 deg</v>
      </c>
      <c r="CE3103" s="417">
        <f t="shared" si="1741"/>
        <v>796.40000000000009</v>
      </c>
      <c r="CF3103" s="115"/>
      <c r="CG3103" s="115" t="str">
        <f t="shared" si="1742"/>
        <v xml:space="preserve"> </v>
      </c>
      <c r="CH3103" s="120" t="str">
        <f t="shared" si="1743"/>
        <v xml:space="preserve"> </v>
      </c>
      <c r="CI3103" s="417" t="str">
        <f t="shared" si="1744"/>
        <v xml:space="preserve"> </v>
      </c>
      <c r="CJ3103" s="115"/>
      <c r="CK3103" s="115" t="str">
        <f t="shared" si="1745"/>
        <v xml:space="preserve"> </v>
      </c>
      <c r="CL3103" s="120" t="str">
        <f t="shared" si="1746"/>
        <v xml:space="preserve"> </v>
      </c>
      <c r="CM3103" s="417" t="str">
        <f t="shared" si="1748"/>
        <v xml:space="preserve"> </v>
      </c>
      <c r="IS3103" s="111">
        <v>290.10000000000002</v>
      </c>
    </row>
    <row r="3104" spans="2:253" s="74" customFormat="1" ht="17.100000000000001" hidden="1" customHeight="1" x14ac:dyDescent="0.25">
      <c r="B3104" s="504">
        <f>IF('Flanged Parts'!$AS$4=1,'Flanged Parts'!M26,0)</f>
        <v>0</v>
      </c>
      <c r="C3104" s="508">
        <v>24226.3</v>
      </c>
      <c r="D3104" s="526">
        <f t="shared" si="1755"/>
        <v>24226.3</v>
      </c>
      <c r="E3104" s="504" t="s">
        <v>1339</v>
      </c>
      <c r="F3104" s="508" t="str">
        <f t="shared" si="1747"/>
        <v xml:space="preserve"> </v>
      </c>
      <c r="G3104" s="509" t="s">
        <v>850</v>
      </c>
      <c r="H3104" s="504" t="str">
        <f>IF('Flanged Parts'!$BB$6=1,"CS",IF('Flanged Parts'!$BB$6=2,"Glv",0))</f>
        <v>Glv</v>
      </c>
      <c r="I3104" s="1035" t="s">
        <v>888</v>
      </c>
      <c r="J3104" s="1036"/>
      <c r="K3104" s="516" t="s">
        <v>881</v>
      </c>
      <c r="L3104" s="535">
        <v>16</v>
      </c>
      <c r="M3104" s="532" t="s">
        <v>1700</v>
      </c>
      <c r="N3104" s="514">
        <f t="shared" si="1728"/>
        <v>596.48</v>
      </c>
      <c r="O3104" s="514">
        <f t="shared" si="1756"/>
        <v>0</v>
      </c>
      <c r="P3104" s="680">
        <f>'KB Duct Parts'!$AE$3</f>
        <v>0</v>
      </c>
      <c r="Q3104" s="681">
        <f t="shared" si="1765"/>
        <v>0</v>
      </c>
      <c r="R3104" s="682">
        <f t="shared" si="1766"/>
        <v>0</v>
      </c>
      <c r="S3104" s="716">
        <f t="shared" si="1729"/>
        <v>0.2</v>
      </c>
      <c r="T3104" s="679">
        <f t="shared" si="1767"/>
        <v>0</v>
      </c>
      <c r="U3104" s="679">
        <f t="shared" si="1768"/>
        <v>0</v>
      </c>
      <c r="Y3104" s="120"/>
      <c r="AD3104" s="81"/>
      <c r="AF3104" s="370">
        <v>16</v>
      </c>
      <c r="AG3104" s="374">
        <v>14</v>
      </c>
      <c r="AH3104" s="378">
        <v>12</v>
      </c>
      <c r="AI3104" s="381">
        <v>10</v>
      </c>
      <c r="AJ3104" s="386"/>
      <c r="AK3104" s="391"/>
      <c r="AL3104" s="386"/>
      <c r="AM3104" s="363">
        <f t="shared" si="1727"/>
        <v>1</v>
      </c>
      <c r="AN3104" s="578">
        <v>412.4</v>
      </c>
      <c r="AO3104" s="78">
        <f t="shared" si="1764"/>
        <v>485.67380410022776</v>
      </c>
      <c r="AP3104" s="78">
        <f t="shared" si="1759"/>
        <v>569.11199999999997</v>
      </c>
      <c r="AQ3104" s="78">
        <f t="shared" si="1760"/>
        <v>651.59199999999998</v>
      </c>
      <c r="AR3104" s="78">
        <f t="shared" si="1761"/>
        <v>0</v>
      </c>
      <c r="AS3104" s="78">
        <f t="shared" si="1762"/>
        <v>0</v>
      </c>
      <c r="AT3104" s="78">
        <f t="shared" si="1763"/>
        <v>0</v>
      </c>
      <c r="AU3104" s="363" t="s">
        <v>717</v>
      </c>
      <c r="AV3104" s="393"/>
      <c r="AW3104" s="395"/>
      <c r="AX3104" s="395">
        <v>1.1776765375854215</v>
      </c>
      <c r="AY3104" s="395">
        <v>1.38</v>
      </c>
      <c r="AZ3104" s="395">
        <v>1.58</v>
      </c>
      <c r="BA3104" s="395">
        <v>0</v>
      </c>
      <c r="BB3104" s="395">
        <v>0</v>
      </c>
      <c r="BC3104" s="395">
        <v>0</v>
      </c>
      <c r="BD3104" s="115"/>
      <c r="BE3104" s="115"/>
      <c r="BF3104" s="115">
        <v>3</v>
      </c>
      <c r="BG3104" s="115">
        <v>26</v>
      </c>
      <c r="BH3104" s="423">
        <f t="shared" si="1757"/>
        <v>61.36</v>
      </c>
      <c r="BI3104" s="417">
        <f t="shared" si="1758"/>
        <v>184.07999999999998</v>
      </c>
      <c r="BJ3104" s="115"/>
      <c r="BK3104" s="115"/>
      <c r="BQ3104" s="74" t="str">
        <f t="shared" si="1730"/>
        <v>24226.3-(14)</v>
      </c>
      <c r="BR3104" s="120" t="str">
        <f t="shared" si="1731"/>
        <v>Flanged Y-Branch-30 deg</v>
      </c>
      <c r="BS3104" s="120">
        <f t="shared" si="1732"/>
        <v>485.67380410022776</v>
      </c>
      <c r="BU3104" s="74" t="str">
        <f t="shared" si="1733"/>
        <v>24226.3-(12)</v>
      </c>
      <c r="BV3104" s="120" t="str">
        <f t="shared" si="1734"/>
        <v>Flanged Y-Branch-30 deg</v>
      </c>
      <c r="BW3104" s="120">
        <f t="shared" si="1735"/>
        <v>569.11199999999997</v>
      </c>
      <c r="BY3104" s="74" t="str">
        <f t="shared" si="1736"/>
        <v>24226.3-(10)</v>
      </c>
      <c r="BZ3104" s="120" t="str">
        <f t="shared" si="1737"/>
        <v>Flanged Y-Branch-30 deg</v>
      </c>
      <c r="CA3104" s="120">
        <f t="shared" si="1738"/>
        <v>651.59199999999998</v>
      </c>
      <c r="CC3104" s="115" t="str">
        <f t="shared" si="1739"/>
        <v xml:space="preserve"> </v>
      </c>
      <c r="CD3104" s="120" t="str">
        <f t="shared" si="1740"/>
        <v xml:space="preserve"> </v>
      </c>
      <c r="CE3104" s="417" t="str">
        <f t="shared" si="1741"/>
        <v xml:space="preserve"> </v>
      </c>
      <c r="CF3104" s="115"/>
      <c r="CG3104" s="115" t="str">
        <f t="shared" si="1742"/>
        <v xml:space="preserve"> </v>
      </c>
      <c r="CH3104" s="120" t="str">
        <f t="shared" si="1743"/>
        <v xml:space="preserve"> </v>
      </c>
      <c r="CI3104" s="417" t="str">
        <f t="shared" si="1744"/>
        <v xml:space="preserve"> </v>
      </c>
      <c r="CJ3104" s="115"/>
      <c r="CK3104" s="115" t="str">
        <f t="shared" si="1745"/>
        <v xml:space="preserve"> </v>
      </c>
      <c r="CL3104" s="120" t="str">
        <f t="shared" si="1746"/>
        <v xml:space="preserve"> </v>
      </c>
      <c r="CM3104" s="417" t="str">
        <f t="shared" si="1748"/>
        <v xml:space="preserve"> </v>
      </c>
      <c r="IS3104" s="111">
        <v>314.3</v>
      </c>
    </row>
    <row r="3105" spans="2:253" s="74" customFormat="1" ht="17.100000000000001" hidden="1" customHeight="1" x14ac:dyDescent="0.25">
      <c r="B3105" s="504">
        <f>IF('Flanged Parts'!$AS$4=1,'Flanged Parts'!M27,0)</f>
        <v>0</v>
      </c>
      <c r="C3105" s="508">
        <v>24228.3</v>
      </c>
      <c r="D3105" s="526">
        <f t="shared" si="1755"/>
        <v>24228.3</v>
      </c>
      <c r="E3105" s="504" t="s">
        <v>1340</v>
      </c>
      <c r="F3105" s="508" t="str">
        <f t="shared" si="1747"/>
        <v xml:space="preserve"> </v>
      </c>
      <c r="G3105" s="509" t="s">
        <v>850</v>
      </c>
      <c r="H3105" s="504" t="str">
        <f>IF('Flanged Parts'!$BB$6=1,"CS",IF('Flanged Parts'!$BB$6=2,"Glv",0))</f>
        <v>Glv</v>
      </c>
      <c r="I3105" s="1035" t="s">
        <v>888</v>
      </c>
      <c r="J3105" s="1036"/>
      <c r="K3105" s="516" t="s">
        <v>881</v>
      </c>
      <c r="L3105" s="535">
        <v>16</v>
      </c>
      <c r="M3105" s="532" t="s">
        <v>1700</v>
      </c>
      <c r="N3105" s="514">
        <f t="shared" si="1728"/>
        <v>635.83000000000004</v>
      </c>
      <c r="O3105" s="514">
        <f t="shared" si="1756"/>
        <v>0</v>
      </c>
      <c r="P3105" s="680">
        <f>'KB Duct Parts'!$AE$3</f>
        <v>0</v>
      </c>
      <c r="Q3105" s="681">
        <f t="shared" si="1765"/>
        <v>0</v>
      </c>
      <c r="R3105" s="682">
        <f t="shared" si="1766"/>
        <v>0</v>
      </c>
      <c r="S3105" s="716">
        <f t="shared" si="1729"/>
        <v>0.2</v>
      </c>
      <c r="T3105" s="679">
        <f t="shared" si="1767"/>
        <v>0</v>
      </c>
      <c r="U3105" s="679">
        <f t="shared" si="1768"/>
        <v>0</v>
      </c>
      <c r="Y3105" s="120"/>
      <c r="AD3105" s="81"/>
      <c r="AF3105" s="370">
        <v>16</v>
      </c>
      <c r="AG3105" s="374">
        <v>14</v>
      </c>
      <c r="AH3105" s="378">
        <v>12</v>
      </c>
      <c r="AI3105" s="381">
        <v>10</v>
      </c>
      <c r="AJ3105" s="386"/>
      <c r="AK3105" s="391"/>
      <c r="AL3105" s="386"/>
      <c r="AM3105" s="363">
        <f t="shared" si="1727"/>
        <v>1</v>
      </c>
      <c r="AN3105" s="578">
        <v>445.6</v>
      </c>
      <c r="AO3105" s="78">
        <f t="shared" si="1764"/>
        <v>524.77266514806388</v>
      </c>
      <c r="AP3105" s="78">
        <f t="shared" si="1759"/>
        <v>614.928</v>
      </c>
      <c r="AQ3105" s="78">
        <f t="shared" si="1760"/>
        <v>704.04800000000012</v>
      </c>
      <c r="AR3105" s="78">
        <f t="shared" si="1761"/>
        <v>0</v>
      </c>
      <c r="AS3105" s="78">
        <f t="shared" si="1762"/>
        <v>0</v>
      </c>
      <c r="AT3105" s="78">
        <f t="shared" si="1763"/>
        <v>0</v>
      </c>
      <c r="AU3105" s="363" t="s">
        <v>717</v>
      </c>
      <c r="AV3105" s="393"/>
      <c r="AW3105" s="395"/>
      <c r="AX3105" s="395">
        <v>1.1776765375854215</v>
      </c>
      <c r="AY3105" s="395">
        <v>1.38</v>
      </c>
      <c r="AZ3105" s="395">
        <v>1.58</v>
      </c>
      <c r="BA3105" s="395">
        <v>0</v>
      </c>
      <c r="BB3105" s="395">
        <v>0</v>
      </c>
      <c r="BC3105" s="395">
        <v>0</v>
      </c>
      <c r="BD3105" s="115"/>
      <c r="BE3105" s="115"/>
      <c r="BF3105" s="115">
        <v>3</v>
      </c>
      <c r="BG3105" s="115">
        <v>28</v>
      </c>
      <c r="BH3105" s="423">
        <f t="shared" si="1757"/>
        <v>63.41</v>
      </c>
      <c r="BI3105" s="417">
        <f t="shared" si="1758"/>
        <v>190.23</v>
      </c>
      <c r="BJ3105" s="115"/>
      <c r="BK3105" s="115"/>
      <c r="BQ3105" s="74" t="str">
        <f t="shared" si="1730"/>
        <v>24228.3-(14)</v>
      </c>
      <c r="BR3105" s="120" t="str">
        <f t="shared" si="1731"/>
        <v>Flanged Y-Branch-30 deg</v>
      </c>
      <c r="BS3105" s="120">
        <f t="shared" si="1732"/>
        <v>524.77266514806388</v>
      </c>
      <c r="BU3105" s="74" t="str">
        <f t="shared" si="1733"/>
        <v>24228.3-(12)</v>
      </c>
      <c r="BV3105" s="120" t="str">
        <f t="shared" si="1734"/>
        <v>Flanged Y-Branch-30 deg</v>
      </c>
      <c r="BW3105" s="120">
        <f t="shared" si="1735"/>
        <v>614.928</v>
      </c>
      <c r="BY3105" s="74" t="str">
        <f t="shared" si="1736"/>
        <v>24228.3-(10)</v>
      </c>
      <c r="BZ3105" s="120" t="str">
        <f t="shared" si="1737"/>
        <v>Flanged Y-Branch-30 deg</v>
      </c>
      <c r="CA3105" s="120">
        <f t="shared" si="1738"/>
        <v>704.04800000000012</v>
      </c>
      <c r="CC3105" s="115" t="str">
        <f t="shared" si="1739"/>
        <v xml:space="preserve"> </v>
      </c>
      <c r="CD3105" s="120" t="str">
        <f t="shared" si="1740"/>
        <v xml:space="preserve"> </v>
      </c>
      <c r="CE3105" s="417" t="str">
        <f t="shared" si="1741"/>
        <v xml:space="preserve"> </v>
      </c>
      <c r="CF3105" s="115"/>
      <c r="CG3105" s="115" t="str">
        <f t="shared" si="1742"/>
        <v xml:space="preserve"> </v>
      </c>
      <c r="CH3105" s="120" t="str">
        <f t="shared" si="1743"/>
        <v xml:space="preserve"> </v>
      </c>
      <c r="CI3105" s="417" t="str">
        <f t="shared" si="1744"/>
        <v xml:space="preserve"> </v>
      </c>
      <c r="CJ3105" s="115"/>
      <c r="CK3105" s="115" t="str">
        <f t="shared" si="1745"/>
        <v xml:space="preserve"> </v>
      </c>
      <c r="CL3105" s="120" t="str">
        <f t="shared" si="1746"/>
        <v xml:space="preserve"> </v>
      </c>
      <c r="CM3105" s="417" t="str">
        <f t="shared" si="1748"/>
        <v xml:space="preserve"> </v>
      </c>
      <c r="IS3105" s="111">
        <v>338.5</v>
      </c>
    </row>
    <row r="3106" spans="2:253" s="74" customFormat="1" ht="17.100000000000001" hidden="1" customHeight="1" x14ac:dyDescent="0.25">
      <c r="B3106" s="504">
        <f>IF('Flanged Parts'!$AS$4=1,'Flanged Parts'!M28,0)</f>
        <v>0</v>
      </c>
      <c r="C3106" s="508">
        <v>24230.3</v>
      </c>
      <c r="D3106" s="526">
        <f t="shared" si="1755"/>
        <v>24230.3</v>
      </c>
      <c r="E3106" s="504" t="s">
        <v>1341</v>
      </c>
      <c r="F3106" s="508" t="str">
        <f t="shared" si="1747"/>
        <v xml:space="preserve"> </v>
      </c>
      <c r="G3106" s="509" t="s">
        <v>850</v>
      </c>
      <c r="H3106" s="504" t="str">
        <f>IF('Flanged Parts'!$BB$6=1,"CS",IF('Flanged Parts'!$BB$6=2,"Glv",0))</f>
        <v>Glv</v>
      </c>
      <c r="I3106" s="1035" t="s">
        <v>888</v>
      </c>
      <c r="J3106" s="1036"/>
      <c r="K3106" s="516" t="s">
        <v>881</v>
      </c>
      <c r="L3106" s="535">
        <v>16</v>
      </c>
      <c r="M3106" s="532" t="s">
        <v>1700</v>
      </c>
      <c r="N3106" s="514">
        <f t="shared" si="1728"/>
        <v>705.48</v>
      </c>
      <c r="O3106" s="514">
        <f t="shared" si="1756"/>
        <v>0</v>
      </c>
      <c r="P3106" s="680">
        <f>'KB Duct Parts'!$AE$3</f>
        <v>0</v>
      </c>
      <c r="Q3106" s="681">
        <f t="shared" si="1765"/>
        <v>0</v>
      </c>
      <c r="R3106" s="682">
        <f t="shared" si="1766"/>
        <v>0</v>
      </c>
      <c r="S3106" s="716">
        <f t="shared" si="1729"/>
        <v>0.2</v>
      </c>
      <c r="T3106" s="679">
        <f t="shared" si="1767"/>
        <v>0</v>
      </c>
      <c r="U3106" s="679">
        <f t="shared" si="1768"/>
        <v>0</v>
      </c>
      <c r="Y3106" s="120"/>
      <c r="AD3106" s="81"/>
      <c r="AF3106" s="370">
        <v>16</v>
      </c>
      <c r="AG3106" s="374">
        <v>14</v>
      </c>
      <c r="AH3106" s="378">
        <v>12</v>
      </c>
      <c r="AI3106" s="381">
        <v>10</v>
      </c>
      <c r="AJ3106" s="386"/>
      <c r="AK3106" s="391"/>
      <c r="AL3106" s="386"/>
      <c r="AM3106" s="363">
        <f t="shared" si="1727"/>
        <v>1</v>
      </c>
      <c r="AN3106" s="578">
        <v>502.2</v>
      </c>
      <c r="AO3106" s="78">
        <f t="shared" si="1764"/>
        <v>591.42915717539859</v>
      </c>
      <c r="AP3106" s="78">
        <f t="shared" si="1759"/>
        <v>693.03599999999994</v>
      </c>
      <c r="AQ3106" s="78">
        <f t="shared" si="1760"/>
        <v>793.476</v>
      </c>
      <c r="AR3106" s="78">
        <f t="shared" si="1761"/>
        <v>0</v>
      </c>
      <c r="AS3106" s="78">
        <f t="shared" si="1762"/>
        <v>0</v>
      </c>
      <c r="AT3106" s="78">
        <f t="shared" si="1763"/>
        <v>0</v>
      </c>
      <c r="AU3106" s="363" t="s">
        <v>717</v>
      </c>
      <c r="AV3106" s="393"/>
      <c r="AW3106" s="395"/>
      <c r="AX3106" s="395">
        <v>1.1776765375854215</v>
      </c>
      <c r="AY3106" s="395">
        <v>1.38</v>
      </c>
      <c r="AZ3106" s="395">
        <v>1.58</v>
      </c>
      <c r="BA3106" s="395">
        <v>0</v>
      </c>
      <c r="BB3106" s="395">
        <v>0</v>
      </c>
      <c r="BC3106" s="395">
        <v>0</v>
      </c>
      <c r="BD3106" s="115"/>
      <c r="BE3106" s="115"/>
      <c r="BF3106" s="115">
        <v>3</v>
      </c>
      <c r="BG3106" s="115">
        <v>30</v>
      </c>
      <c r="BH3106" s="423">
        <f t="shared" si="1757"/>
        <v>67.760000000000005</v>
      </c>
      <c r="BI3106" s="417">
        <f t="shared" si="1758"/>
        <v>203.28000000000003</v>
      </c>
      <c r="BJ3106" s="115"/>
      <c r="BK3106" s="115"/>
      <c r="BQ3106" s="74" t="str">
        <f t="shared" si="1730"/>
        <v>24230.3-(14)</v>
      </c>
      <c r="BR3106" s="120" t="str">
        <f t="shared" si="1731"/>
        <v>Flanged Y-Branch-30 deg</v>
      </c>
      <c r="BS3106" s="120">
        <f t="shared" si="1732"/>
        <v>591.42915717539859</v>
      </c>
      <c r="BU3106" s="74" t="str">
        <f t="shared" si="1733"/>
        <v>24230.3-(12)</v>
      </c>
      <c r="BV3106" s="120" t="str">
        <f t="shared" si="1734"/>
        <v>Flanged Y-Branch-30 deg</v>
      </c>
      <c r="BW3106" s="120">
        <f t="shared" si="1735"/>
        <v>693.03599999999994</v>
      </c>
      <c r="BY3106" s="74" t="str">
        <f t="shared" si="1736"/>
        <v>24230.3-(10)</v>
      </c>
      <c r="BZ3106" s="120" t="str">
        <f t="shared" si="1737"/>
        <v>Flanged Y-Branch-30 deg</v>
      </c>
      <c r="CA3106" s="120">
        <f t="shared" si="1738"/>
        <v>793.476</v>
      </c>
      <c r="CC3106" s="115" t="str">
        <f t="shared" si="1739"/>
        <v xml:space="preserve"> </v>
      </c>
      <c r="CD3106" s="120" t="str">
        <f t="shared" si="1740"/>
        <v xml:space="preserve"> </v>
      </c>
      <c r="CE3106" s="417" t="str">
        <f t="shared" si="1741"/>
        <v xml:space="preserve"> </v>
      </c>
      <c r="CF3106" s="115"/>
      <c r="CG3106" s="115" t="str">
        <f t="shared" si="1742"/>
        <v xml:space="preserve"> </v>
      </c>
      <c r="CH3106" s="120" t="str">
        <f t="shared" si="1743"/>
        <v xml:space="preserve"> </v>
      </c>
      <c r="CI3106" s="417" t="str">
        <f t="shared" si="1744"/>
        <v xml:space="preserve"> </v>
      </c>
      <c r="CJ3106" s="115"/>
      <c r="CK3106" s="115" t="str">
        <f t="shared" si="1745"/>
        <v xml:space="preserve"> </v>
      </c>
      <c r="CL3106" s="120" t="str">
        <f t="shared" si="1746"/>
        <v xml:space="preserve"> </v>
      </c>
      <c r="CM3106" s="417" t="str">
        <f t="shared" si="1748"/>
        <v xml:space="preserve"> </v>
      </c>
      <c r="IS3106" s="111">
        <v>377.3</v>
      </c>
    </row>
    <row r="3107" spans="2:253" s="74" customFormat="1" ht="17.100000000000001" hidden="1" customHeight="1" x14ac:dyDescent="0.25">
      <c r="B3107" s="504">
        <f>IF('Flanged Parts'!$AS$4=1,'Flanged Parts'!M29,0)</f>
        <v>0</v>
      </c>
      <c r="C3107" s="508">
        <v>24232.3</v>
      </c>
      <c r="D3107" s="526">
        <f t="shared" si="1755"/>
        <v>24232.3</v>
      </c>
      <c r="E3107" s="504" t="s">
        <v>1342</v>
      </c>
      <c r="F3107" s="508" t="str">
        <f t="shared" si="1747"/>
        <v xml:space="preserve"> </v>
      </c>
      <c r="G3107" s="509" t="s">
        <v>850</v>
      </c>
      <c r="H3107" s="504" t="str">
        <f>IF('Flanged Parts'!$BB$6=1,"CS",IF('Flanged Parts'!$BB$6=2,"Glv",0))</f>
        <v>Glv</v>
      </c>
      <c r="I3107" s="1035" t="s">
        <v>888</v>
      </c>
      <c r="J3107" s="1036"/>
      <c r="K3107" s="516" t="s">
        <v>881</v>
      </c>
      <c r="L3107" s="535">
        <v>16</v>
      </c>
      <c r="M3107" s="532" t="s">
        <v>1700</v>
      </c>
      <c r="N3107" s="514">
        <f t="shared" si="1728"/>
        <v>775.1400000000001</v>
      </c>
      <c r="O3107" s="514">
        <f t="shared" si="1756"/>
        <v>0</v>
      </c>
      <c r="P3107" s="680">
        <f>'KB Duct Parts'!$AE$3</f>
        <v>0</v>
      </c>
      <c r="Q3107" s="681">
        <f t="shared" si="1765"/>
        <v>0</v>
      </c>
      <c r="R3107" s="682">
        <f t="shared" si="1766"/>
        <v>0</v>
      </c>
      <c r="S3107" s="716">
        <f t="shared" si="1729"/>
        <v>0.2</v>
      </c>
      <c r="T3107" s="679">
        <f t="shared" si="1767"/>
        <v>0</v>
      </c>
      <c r="U3107" s="679">
        <f t="shared" si="1768"/>
        <v>0</v>
      </c>
      <c r="Y3107" s="120"/>
      <c r="AD3107" s="81"/>
      <c r="AF3107" s="370">
        <v>16</v>
      </c>
      <c r="AG3107" s="374">
        <v>14</v>
      </c>
      <c r="AH3107" s="378">
        <v>12</v>
      </c>
      <c r="AI3107" s="381">
        <v>10</v>
      </c>
      <c r="AJ3107" s="386"/>
      <c r="AK3107" s="391"/>
      <c r="AL3107" s="386"/>
      <c r="AM3107" s="363">
        <f t="shared" si="1727"/>
        <v>1</v>
      </c>
      <c r="AN3107" s="578">
        <v>549.6</v>
      </c>
      <c r="AO3107" s="78">
        <f t="shared" si="1764"/>
        <v>647.2510250569477</v>
      </c>
      <c r="AP3107" s="78">
        <f t="shared" si="1759"/>
        <v>758.44799999999998</v>
      </c>
      <c r="AQ3107" s="78">
        <f t="shared" si="1760"/>
        <v>868.36800000000005</v>
      </c>
      <c r="AR3107" s="78">
        <f t="shared" si="1761"/>
        <v>0</v>
      </c>
      <c r="AS3107" s="78">
        <f t="shared" si="1762"/>
        <v>0</v>
      </c>
      <c r="AT3107" s="78">
        <f t="shared" si="1763"/>
        <v>0</v>
      </c>
      <c r="AU3107" s="363" t="s">
        <v>717</v>
      </c>
      <c r="AV3107" s="393"/>
      <c r="AW3107" s="395"/>
      <c r="AX3107" s="395">
        <v>1.1776765375854215</v>
      </c>
      <c r="AY3107" s="395">
        <v>1.38</v>
      </c>
      <c r="AZ3107" s="395">
        <v>1.58</v>
      </c>
      <c r="BA3107" s="395">
        <v>0</v>
      </c>
      <c r="BB3107" s="395">
        <v>0</v>
      </c>
      <c r="BC3107" s="395">
        <v>0</v>
      </c>
      <c r="BD3107" s="115"/>
      <c r="BE3107" s="115"/>
      <c r="BF3107" s="115">
        <v>3</v>
      </c>
      <c r="BG3107" s="115">
        <v>32</v>
      </c>
      <c r="BH3107" s="423">
        <f t="shared" si="1757"/>
        <v>75.180000000000007</v>
      </c>
      <c r="BI3107" s="417">
        <f t="shared" si="1758"/>
        <v>225.54000000000002</v>
      </c>
      <c r="BJ3107" s="115"/>
      <c r="BK3107" s="115"/>
      <c r="BQ3107" s="74" t="str">
        <f t="shared" si="1730"/>
        <v>24232.3-(14)</v>
      </c>
      <c r="BR3107" s="120" t="str">
        <f t="shared" si="1731"/>
        <v>Flanged Y-Branch-30 deg</v>
      </c>
      <c r="BS3107" s="120">
        <f t="shared" si="1732"/>
        <v>647.2510250569477</v>
      </c>
      <c r="BU3107" s="74" t="str">
        <f t="shared" si="1733"/>
        <v>24232.3-(12)</v>
      </c>
      <c r="BV3107" s="120" t="str">
        <f t="shared" si="1734"/>
        <v>Flanged Y-Branch-30 deg</v>
      </c>
      <c r="BW3107" s="120">
        <f t="shared" si="1735"/>
        <v>758.44799999999998</v>
      </c>
      <c r="BY3107" s="74" t="str">
        <f t="shared" si="1736"/>
        <v>24232.3-(10)</v>
      </c>
      <c r="BZ3107" s="120" t="str">
        <f t="shared" si="1737"/>
        <v>Flanged Y-Branch-30 deg</v>
      </c>
      <c r="CA3107" s="120">
        <f t="shared" si="1738"/>
        <v>868.36800000000005</v>
      </c>
      <c r="CC3107" s="115" t="str">
        <f t="shared" si="1739"/>
        <v xml:space="preserve"> </v>
      </c>
      <c r="CD3107" s="120" t="str">
        <f t="shared" si="1740"/>
        <v xml:space="preserve"> </v>
      </c>
      <c r="CE3107" s="417" t="str">
        <f t="shared" si="1741"/>
        <v xml:space="preserve"> </v>
      </c>
      <c r="CF3107" s="115"/>
      <c r="CG3107" s="115" t="str">
        <f t="shared" si="1742"/>
        <v xml:space="preserve"> </v>
      </c>
      <c r="CH3107" s="120" t="str">
        <f t="shared" si="1743"/>
        <v xml:space="preserve"> </v>
      </c>
      <c r="CI3107" s="417" t="str">
        <f t="shared" si="1744"/>
        <v xml:space="preserve"> </v>
      </c>
      <c r="CJ3107" s="115"/>
      <c r="CK3107" s="115" t="str">
        <f t="shared" si="1745"/>
        <v xml:space="preserve"> </v>
      </c>
      <c r="CL3107" s="120" t="str">
        <f t="shared" si="1746"/>
        <v xml:space="preserve"> </v>
      </c>
      <c r="CM3107" s="417" t="str">
        <f t="shared" si="1748"/>
        <v xml:space="preserve"> </v>
      </c>
      <c r="IS3107" s="111">
        <v>410.6</v>
      </c>
    </row>
    <row r="3108" spans="2:253" s="74" customFormat="1" ht="17.100000000000001" hidden="1" customHeight="1" x14ac:dyDescent="0.25">
      <c r="B3108" s="504">
        <f>IF('Flanged Parts'!$AS$4=1,'Flanged Parts'!M30,0)</f>
        <v>0</v>
      </c>
      <c r="C3108" s="508">
        <v>24234.3</v>
      </c>
      <c r="D3108" s="526">
        <f t="shared" si="1755"/>
        <v>24234.3</v>
      </c>
      <c r="E3108" s="504" t="s">
        <v>1343</v>
      </c>
      <c r="F3108" s="508" t="str">
        <f t="shared" si="1747"/>
        <v xml:space="preserve"> </v>
      </c>
      <c r="G3108" s="509" t="s">
        <v>850</v>
      </c>
      <c r="H3108" s="504" t="str">
        <f>IF('Flanged Parts'!$BB$6=1,"CS",IF('Flanged Parts'!$BB$6=2,"Glv",0))</f>
        <v>Glv</v>
      </c>
      <c r="I3108" s="1035" t="s">
        <v>888</v>
      </c>
      <c r="J3108" s="1036"/>
      <c r="K3108" s="516" t="s">
        <v>881</v>
      </c>
      <c r="L3108" s="535">
        <v>16</v>
      </c>
      <c r="M3108" s="532" t="s">
        <v>1700</v>
      </c>
      <c r="N3108" s="514">
        <f t="shared" si="1728"/>
        <v>847.16000000000008</v>
      </c>
      <c r="O3108" s="514">
        <f t="shared" si="1756"/>
        <v>0</v>
      </c>
      <c r="P3108" s="680">
        <f>'KB Duct Parts'!$AE$3</f>
        <v>0</v>
      </c>
      <c r="Q3108" s="681">
        <f t="shared" si="1765"/>
        <v>0</v>
      </c>
      <c r="R3108" s="682">
        <f t="shared" si="1766"/>
        <v>0</v>
      </c>
      <c r="S3108" s="716">
        <f t="shared" si="1729"/>
        <v>0.2</v>
      </c>
      <c r="T3108" s="679">
        <f t="shared" si="1767"/>
        <v>0</v>
      </c>
      <c r="U3108" s="679">
        <f t="shared" si="1768"/>
        <v>0</v>
      </c>
      <c r="Y3108" s="120"/>
      <c r="AD3108" s="81"/>
      <c r="AF3108" s="370">
        <v>16</v>
      </c>
      <c r="AG3108" s="374">
        <v>14</v>
      </c>
      <c r="AH3108" s="378">
        <v>12</v>
      </c>
      <c r="AI3108" s="381">
        <v>10</v>
      </c>
      <c r="AJ3108" s="386"/>
      <c r="AK3108" s="391"/>
      <c r="AL3108" s="386"/>
      <c r="AM3108" s="363">
        <f t="shared" si="1727"/>
        <v>1</v>
      </c>
      <c r="AN3108" s="578">
        <v>615.20000000000005</v>
      </c>
      <c r="AO3108" s="78">
        <f t="shared" si="1764"/>
        <v>724.50660592255133</v>
      </c>
      <c r="AP3108" s="78">
        <f t="shared" si="1759"/>
        <v>848.976</v>
      </c>
      <c r="AQ3108" s="78">
        <f t="shared" si="1760"/>
        <v>972.01600000000008</v>
      </c>
      <c r="AR3108" s="78">
        <f t="shared" si="1761"/>
        <v>0</v>
      </c>
      <c r="AS3108" s="78">
        <f t="shared" si="1762"/>
        <v>0</v>
      </c>
      <c r="AT3108" s="78">
        <f t="shared" si="1763"/>
        <v>0</v>
      </c>
      <c r="AU3108" s="363" t="s">
        <v>717</v>
      </c>
      <c r="AV3108" s="393"/>
      <c r="AW3108" s="395"/>
      <c r="AX3108" s="395">
        <v>1.1776765375854215</v>
      </c>
      <c r="AY3108" s="395">
        <v>1.38</v>
      </c>
      <c r="AZ3108" s="395">
        <v>1.58</v>
      </c>
      <c r="BA3108" s="395">
        <v>0</v>
      </c>
      <c r="BB3108" s="395">
        <v>0</v>
      </c>
      <c r="BC3108" s="395">
        <v>0</v>
      </c>
      <c r="BD3108" s="115"/>
      <c r="BE3108" s="115"/>
      <c r="BF3108" s="115">
        <v>3</v>
      </c>
      <c r="BG3108" s="115">
        <v>34</v>
      </c>
      <c r="BH3108" s="423">
        <f t="shared" si="1757"/>
        <v>77.319999999999993</v>
      </c>
      <c r="BI3108" s="417">
        <f t="shared" si="1758"/>
        <v>231.95999999999998</v>
      </c>
      <c r="BJ3108" s="115"/>
      <c r="BK3108" s="115"/>
      <c r="BQ3108" s="74" t="str">
        <f t="shared" si="1730"/>
        <v>24234.3-(14)</v>
      </c>
      <c r="BR3108" s="120" t="str">
        <f t="shared" si="1731"/>
        <v>Flanged Y-Branch-30 deg</v>
      </c>
      <c r="BS3108" s="120">
        <f t="shared" si="1732"/>
        <v>724.50660592255133</v>
      </c>
      <c r="BU3108" s="74" t="str">
        <f t="shared" si="1733"/>
        <v>24234.3-(12)</v>
      </c>
      <c r="BV3108" s="120" t="str">
        <f t="shared" si="1734"/>
        <v>Flanged Y-Branch-30 deg</v>
      </c>
      <c r="BW3108" s="120">
        <f t="shared" si="1735"/>
        <v>848.976</v>
      </c>
      <c r="BY3108" s="74" t="str">
        <f t="shared" si="1736"/>
        <v>24234.3-(10)</v>
      </c>
      <c r="BZ3108" s="120" t="str">
        <f t="shared" si="1737"/>
        <v>Flanged Y-Branch-30 deg</v>
      </c>
      <c r="CA3108" s="120">
        <f t="shared" si="1738"/>
        <v>972.01600000000008</v>
      </c>
      <c r="CC3108" s="115" t="str">
        <f t="shared" si="1739"/>
        <v xml:space="preserve"> </v>
      </c>
      <c r="CD3108" s="120" t="str">
        <f t="shared" si="1740"/>
        <v xml:space="preserve"> </v>
      </c>
      <c r="CE3108" s="417" t="str">
        <f t="shared" si="1741"/>
        <v xml:space="preserve"> </v>
      </c>
      <c r="CF3108" s="115"/>
      <c r="CG3108" s="115" t="str">
        <f t="shared" si="1742"/>
        <v xml:space="preserve"> </v>
      </c>
      <c r="CH3108" s="120" t="str">
        <f t="shared" si="1743"/>
        <v xml:space="preserve"> </v>
      </c>
      <c r="CI3108" s="417" t="str">
        <f t="shared" si="1744"/>
        <v xml:space="preserve"> </v>
      </c>
      <c r="CJ3108" s="115"/>
      <c r="CK3108" s="115" t="str">
        <f t="shared" si="1745"/>
        <v xml:space="preserve"> </v>
      </c>
      <c r="CL3108" s="120" t="str">
        <f t="shared" si="1746"/>
        <v xml:space="preserve"> </v>
      </c>
      <c r="CM3108" s="417" t="str">
        <f t="shared" si="1748"/>
        <v xml:space="preserve"> </v>
      </c>
      <c r="IS3108" s="111">
        <v>454.3</v>
      </c>
    </row>
    <row r="3109" spans="2:253" s="74" customFormat="1" ht="17.100000000000001" hidden="1" customHeight="1" x14ac:dyDescent="0.25">
      <c r="B3109" s="504">
        <f>IF('Flanged Parts'!$AS$4=1,'Flanged Parts'!M31,0)</f>
        <v>0</v>
      </c>
      <c r="C3109" s="508">
        <v>24236.3</v>
      </c>
      <c r="D3109" s="526">
        <f t="shared" si="1755"/>
        <v>24236.3</v>
      </c>
      <c r="E3109" s="504" t="s">
        <v>1344</v>
      </c>
      <c r="F3109" s="508" t="str">
        <f t="shared" si="1747"/>
        <v xml:space="preserve"> </v>
      </c>
      <c r="G3109" s="509" t="s">
        <v>850</v>
      </c>
      <c r="H3109" s="504" t="str">
        <f>IF('Flanged Parts'!$BB$6=1,"CS",IF('Flanged Parts'!$BB$6=2,"Glv",0))</f>
        <v>Glv</v>
      </c>
      <c r="I3109" s="1035" t="s">
        <v>888</v>
      </c>
      <c r="J3109" s="1036"/>
      <c r="K3109" s="516" t="s">
        <v>881</v>
      </c>
      <c r="L3109" s="535">
        <v>16</v>
      </c>
      <c r="M3109" s="532" t="s">
        <v>1700</v>
      </c>
      <c r="N3109" s="514">
        <f t="shared" si="1728"/>
        <v>940.43000000000006</v>
      </c>
      <c r="O3109" s="514">
        <f t="shared" si="1756"/>
        <v>0</v>
      </c>
      <c r="P3109" s="680">
        <f>'KB Duct Parts'!$AE$3</f>
        <v>0</v>
      </c>
      <c r="Q3109" s="681">
        <f t="shared" si="1765"/>
        <v>0</v>
      </c>
      <c r="R3109" s="682">
        <f t="shared" si="1766"/>
        <v>0</v>
      </c>
      <c r="S3109" s="716">
        <f t="shared" si="1729"/>
        <v>0.2</v>
      </c>
      <c r="T3109" s="679">
        <f t="shared" si="1767"/>
        <v>0</v>
      </c>
      <c r="U3109" s="679">
        <f t="shared" si="1768"/>
        <v>0</v>
      </c>
      <c r="Y3109" s="120"/>
      <c r="AD3109" s="81"/>
      <c r="AF3109" s="370">
        <v>16</v>
      </c>
      <c r="AG3109" s="374">
        <v>14</v>
      </c>
      <c r="AH3109" s="378">
        <v>12</v>
      </c>
      <c r="AI3109" s="381">
        <v>10</v>
      </c>
      <c r="AJ3109" s="386"/>
      <c r="AK3109" s="391"/>
      <c r="AL3109" s="386"/>
      <c r="AM3109" s="363">
        <f t="shared" si="1727"/>
        <v>1</v>
      </c>
      <c r="AN3109" s="578">
        <v>692.9</v>
      </c>
      <c r="AO3109" s="78">
        <f t="shared" si="1764"/>
        <v>816.01207289293848</v>
      </c>
      <c r="AP3109" s="78">
        <f t="shared" si="1759"/>
        <v>956.20199999999988</v>
      </c>
      <c r="AQ3109" s="78">
        <f t="shared" si="1760"/>
        <v>1094.7819999999999</v>
      </c>
      <c r="AR3109" s="78">
        <f t="shared" si="1761"/>
        <v>0</v>
      </c>
      <c r="AS3109" s="78">
        <f t="shared" si="1762"/>
        <v>0</v>
      </c>
      <c r="AT3109" s="78">
        <f t="shared" si="1763"/>
        <v>0</v>
      </c>
      <c r="AU3109" s="363" t="s">
        <v>717</v>
      </c>
      <c r="AV3109" s="393"/>
      <c r="AW3109" s="395"/>
      <c r="AX3109" s="395">
        <v>1.1776765375854215</v>
      </c>
      <c r="AY3109" s="395">
        <v>1.38</v>
      </c>
      <c r="AZ3109" s="395">
        <v>1.58</v>
      </c>
      <c r="BA3109" s="395">
        <v>0</v>
      </c>
      <c r="BB3109" s="395">
        <v>0</v>
      </c>
      <c r="BC3109" s="395">
        <v>0</v>
      </c>
      <c r="BD3109" s="115"/>
      <c r="BE3109" s="115"/>
      <c r="BF3109" s="115">
        <v>3</v>
      </c>
      <c r="BG3109" s="115">
        <v>36</v>
      </c>
      <c r="BH3109" s="423">
        <f t="shared" si="1757"/>
        <v>82.51</v>
      </c>
      <c r="BI3109" s="417">
        <f t="shared" si="1758"/>
        <v>247.53000000000003</v>
      </c>
      <c r="BJ3109" s="115"/>
      <c r="BK3109" s="115"/>
      <c r="BQ3109" s="74" t="str">
        <f t="shared" si="1730"/>
        <v>24236.3-(14)</v>
      </c>
      <c r="BR3109" s="120" t="str">
        <f t="shared" si="1731"/>
        <v>Flanged Y-Branch-30 deg</v>
      </c>
      <c r="BS3109" s="120">
        <f t="shared" si="1732"/>
        <v>816.01207289293848</v>
      </c>
      <c r="BU3109" s="74" t="str">
        <f t="shared" si="1733"/>
        <v>24236.3-(12)</v>
      </c>
      <c r="BV3109" s="120" t="str">
        <f t="shared" si="1734"/>
        <v>Flanged Y-Branch-30 deg</v>
      </c>
      <c r="BW3109" s="120">
        <f t="shared" si="1735"/>
        <v>956.20199999999988</v>
      </c>
      <c r="BY3109" s="74" t="str">
        <f t="shared" si="1736"/>
        <v>24236.3-(10)</v>
      </c>
      <c r="BZ3109" s="120" t="str">
        <f t="shared" si="1737"/>
        <v>Flanged Y-Branch-30 deg</v>
      </c>
      <c r="CA3109" s="120">
        <f t="shared" si="1738"/>
        <v>1094.7819999999999</v>
      </c>
      <c r="CC3109" s="115" t="str">
        <f t="shared" si="1739"/>
        <v xml:space="preserve"> </v>
      </c>
      <c r="CD3109" s="120" t="str">
        <f t="shared" si="1740"/>
        <v xml:space="preserve"> </v>
      </c>
      <c r="CE3109" s="417" t="str">
        <f t="shared" si="1741"/>
        <v xml:space="preserve"> </v>
      </c>
      <c r="CF3109" s="115"/>
      <c r="CG3109" s="115" t="str">
        <f t="shared" si="1742"/>
        <v xml:space="preserve"> </v>
      </c>
      <c r="CH3109" s="120" t="str">
        <f t="shared" si="1743"/>
        <v xml:space="preserve"> </v>
      </c>
      <c r="CI3109" s="417" t="str">
        <f t="shared" si="1744"/>
        <v xml:space="preserve"> </v>
      </c>
      <c r="CJ3109" s="115"/>
      <c r="CK3109" s="115" t="str">
        <f t="shared" si="1745"/>
        <v xml:space="preserve"> </v>
      </c>
      <c r="CL3109" s="120" t="str">
        <f t="shared" si="1746"/>
        <v xml:space="preserve"> </v>
      </c>
      <c r="CM3109" s="417" t="str">
        <f t="shared" si="1748"/>
        <v xml:space="preserve"> </v>
      </c>
      <c r="IS3109" s="111">
        <v>503.7</v>
      </c>
    </row>
    <row r="3110" spans="2:253" s="74" customFormat="1" ht="17.100000000000001" hidden="1" customHeight="1" x14ac:dyDescent="0.25">
      <c r="B3110" s="504">
        <f>IF('Flanged Parts'!$AS$4=1,'Flanged Parts'!M32,0)</f>
        <v>0</v>
      </c>
      <c r="C3110" s="508">
        <v>24238.3</v>
      </c>
      <c r="D3110" s="526">
        <f t="shared" si="1755"/>
        <v>24238.3</v>
      </c>
      <c r="E3110" s="504" t="s">
        <v>1345</v>
      </c>
      <c r="F3110" s="508" t="str">
        <f t="shared" si="1747"/>
        <v xml:space="preserve"> </v>
      </c>
      <c r="G3110" s="509" t="s">
        <v>850</v>
      </c>
      <c r="H3110" s="504" t="str">
        <f>IF('Flanged Parts'!$BB$6=1,"CS",IF('Flanged Parts'!$BB$6=2,"Glv",0))</f>
        <v>Glv</v>
      </c>
      <c r="I3110" s="1035" t="s">
        <v>888</v>
      </c>
      <c r="J3110" s="1036"/>
      <c r="K3110" s="516" t="s">
        <v>881</v>
      </c>
      <c r="L3110" s="535">
        <v>16</v>
      </c>
      <c r="M3110" s="532" t="s">
        <v>1700</v>
      </c>
      <c r="N3110" s="514">
        <f t="shared" si="1728"/>
        <v>1025.5899999999999</v>
      </c>
      <c r="O3110" s="514">
        <f t="shared" si="1756"/>
        <v>0</v>
      </c>
      <c r="P3110" s="680">
        <f>'KB Duct Parts'!$AE$3</f>
        <v>0</v>
      </c>
      <c r="Q3110" s="681">
        <f t="shared" si="1765"/>
        <v>0</v>
      </c>
      <c r="R3110" s="682">
        <f t="shared" si="1766"/>
        <v>0</v>
      </c>
      <c r="S3110" s="716">
        <f t="shared" si="1729"/>
        <v>0.2</v>
      </c>
      <c r="T3110" s="679">
        <f t="shared" si="1767"/>
        <v>0</v>
      </c>
      <c r="U3110" s="679">
        <f t="shared" si="1768"/>
        <v>0</v>
      </c>
      <c r="Y3110" s="120"/>
      <c r="AD3110" s="81"/>
      <c r="AF3110" s="370">
        <v>16</v>
      </c>
      <c r="AG3110" s="374">
        <v>14</v>
      </c>
      <c r="AH3110" s="378">
        <v>12</v>
      </c>
      <c r="AI3110" s="381">
        <v>10</v>
      </c>
      <c r="AJ3110" s="386"/>
      <c r="AK3110" s="391"/>
      <c r="AL3110" s="386"/>
      <c r="AM3110" s="363">
        <f t="shared" si="1727"/>
        <v>1</v>
      </c>
      <c r="AN3110" s="578">
        <v>768.4</v>
      </c>
      <c r="AO3110" s="78">
        <f t="shared" si="1764"/>
        <v>904.92665148063782</v>
      </c>
      <c r="AP3110" s="78">
        <f t="shared" si="1759"/>
        <v>1060.3919999999998</v>
      </c>
      <c r="AQ3110" s="78">
        <f t="shared" si="1760"/>
        <v>1214.0720000000001</v>
      </c>
      <c r="AR3110" s="78">
        <f t="shared" si="1761"/>
        <v>0</v>
      </c>
      <c r="AS3110" s="78">
        <f t="shared" si="1762"/>
        <v>0</v>
      </c>
      <c r="AT3110" s="78">
        <f t="shared" si="1763"/>
        <v>0</v>
      </c>
      <c r="AU3110" s="363" t="s">
        <v>717</v>
      </c>
      <c r="AV3110" s="393"/>
      <c r="AW3110" s="395"/>
      <c r="AX3110" s="395">
        <v>1.1776765375854215</v>
      </c>
      <c r="AY3110" s="395">
        <v>1.38</v>
      </c>
      <c r="AZ3110" s="395">
        <v>1.58</v>
      </c>
      <c r="BA3110" s="395">
        <v>0</v>
      </c>
      <c r="BB3110" s="395">
        <v>0</v>
      </c>
      <c r="BC3110" s="395">
        <v>0</v>
      </c>
      <c r="BD3110" s="115"/>
      <c r="BE3110" s="115"/>
      <c r="BF3110" s="115">
        <v>3</v>
      </c>
      <c r="BG3110" s="115">
        <v>38</v>
      </c>
      <c r="BH3110" s="423">
        <f t="shared" si="1757"/>
        <v>85.73</v>
      </c>
      <c r="BI3110" s="417">
        <f t="shared" si="1758"/>
        <v>257.19</v>
      </c>
      <c r="BJ3110" s="115"/>
      <c r="BK3110" s="115"/>
      <c r="BQ3110" s="74" t="str">
        <f t="shared" si="1730"/>
        <v>24238.3-(14)</v>
      </c>
      <c r="BR3110" s="120" t="str">
        <f t="shared" si="1731"/>
        <v>Flanged Y-Branch-30 deg</v>
      </c>
      <c r="BS3110" s="120">
        <f t="shared" si="1732"/>
        <v>904.92665148063782</v>
      </c>
      <c r="BU3110" s="74" t="str">
        <f t="shared" si="1733"/>
        <v>24238.3-(12)</v>
      </c>
      <c r="BV3110" s="120" t="str">
        <f t="shared" si="1734"/>
        <v>Flanged Y-Branch-30 deg</v>
      </c>
      <c r="BW3110" s="120">
        <f t="shared" si="1735"/>
        <v>1060.3919999999998</v>
      </c>
      <c r="BY3110" s="74" t="str">
        <f t="shared" si="1736"/>
        <v>24238.3-(10)</v>
      </c>
      <c r="BZ3110" s="120" t="str">
        <f t="shared" si="1737"/>
        <v>Flanged Y-Branch-30 deg</v>
      </c>
      <c r="CA3110" s="120">
        <f t="shared" si="1738"/>
        <v>1214.0720000000001</v>
      </c>
      <c r="CC3110" s="115" t="str">
        <f t="shared" si="1739"/>
        <v xml:space="preserve"> </v>
      </c>
      <c r="CD3110" s="120" t="str">
        <f t="shared" si="1740"/>
        <v xml:space="preserve"> </v>
      </c>
      <c r="CE3110" s="417" t="str">
        <f t="shared" si="1741"/>
        <v xml:space="preserve"> </v>
      </c>
      <c r="CF3110" s="115"/>
      <c r="CG3110" s="115" t="str">
        <f t="shared" si="1742"/>
        <v xml:space="preserve"> </v>
      </c>
      <c r="CH3110" s="120" t="str">
        <f t="shared" si="1743"/>
        <v xml:space="preserve"> </v>
      </c>
      <c r="CI3110" s="417" t="str">
        <f t="shared" si="1744"/>
        <v xml:space="preserve"> </v>
      </c>
      <c r="CJ3110" s="115"/>
      <c r="CK3110" s="115" t="str">
        <f t="shared" si="1745"/>
        <v xml:space="preserve"> </v>
      </c>
      <c r="CL3110" s="120" t="str">
        <f t="shared" si="1746"/>
        <v xml:space="preserve"> </v>
      </c>
      <c r="CM3110" s="417" t="str">
        <f t="shared" si="1748"/>
        <v xml:space="preserve"> </v>
      </c>
      <c r="IS3110" s="111">
        <v>553.1</v>
      </c>
    </row>
    <row r="3111" spans="2:253" s="74" customFormat="1" ht="17.100000000000001" hidden="1" customHeight="1" x14ac:dyDescent="0.25">
      <c r="B3111" s="504">
        <f>IF('Flanged Parts'!$AS$4=1,'Flanged Parts'!M33,0)</f>
        <v>0</v>
      </c>
      <c r="C3111" s="508">
        <v>24240.3</v>
      </c>
      <c r="D3111" s="526">
        <f t="shared" si="1755"/>
        <v>24240.3</v>
      </c>
      <c r="E3111" s="504" t="s">
        <v>1346</v>
      </c>
      <c r="F3111" s="508" t="str">
        <f t="shared" si="1747"/>
        <v xml:space="preserve"> </v>
      </c>
      <c r="G3111" s="509" t="s">
        <v>850</v>
      </c>
      <c r="H3111" s="504" t="str">
        <f>IF('Flanged Parts'!$BB$6=1,"CS",IF('Flanged Parts'!$BB$6=2,"Glv",0))</f>
        <v>Glv</v>
      </c>
      <c r="I3111" s="1035" t="s">
        <v>888</v>
      </c>
      <c r="J3111" s="1036"/>
      <c r="K3111" s="516" t="s">
        <v>881</v>
      </c>
      <c r="L3111" s="535">
        <v>16</v>
      </c>
      <c r="M3111" s="532" t="s">
        <v>1700</v>
      </c>
      <c r="N3111" s="514">
        <f t="shared" si="1728"/>
        <v>1113.77</v>
      </c>
      <c r="O3111" s="514">
        <f t="shared" si="1756"/>
        <v>0</v>
      </c>
      <c r="P3111" s="680">
        <f>'KB Duct Parts'!$AE$3</f>
        <v>0</v>
      </c>
      <c r="Q3111" s="681">
        <f t="shared" si="1765"/>
        <v>0</v>
      </c>
      <c r="R3111" s="682">
        <f t="shared" si="1766"/>
        <v>0</v>
      </c>
      <c r="S3111" s="716">
        <f t="shared" si="1729"/>
        <v>0.2</v>
      </c>
      <c r="T3111" s="679">
        <f t="shared" si="1767"/>
        <v>0</v>
      </c>
      <c r="U3111" s="679">
        <f t="shared" si="1768"/>
        <v>0</v>
      </c>
      <c r="Y3111" s="120"/>
      <c r="AD3111" s="81"/>
      <c r="AF3111" s="370">
        <v>16</v>
      </c>
      <c r="AG3111" s="374">
        <v>14</v>
      </c>
      <c r="AH3111" s="378">
        <v>12</v>
      </c>
      <c r="AI3111" s="381">
        <v>10</v>
      </c>
      <c r="AJ3111" s="386"/>
      <c r="AK3111" s="391"/>
      <c r="AL3111" s="386"/>
      <c r="AM3111" s="363">
        <f t="shared" si="1727"/>
        <v>1</v>
      </c>
      <c r="AN3111" s="578">
        <v>840.2</v>
      </c>
      <c r="AO3111" s="78">
        <f t="shared" si="1764"/>
        <v>989.48382687927119</v>
      </c>
      <c r="AP3111" s="78">
        <f t="shared" si="1759"/>
        <v>1159.4759999999999</v>
      </c>
      <c r="AQ3111" s="78">
        <f t="shared" si="1760"/>
        <v>1327.5160000000001</v>
      </c>
      <c r="AR3111" s="78">
        <f t="shared" si="1761"/>
        <v>0</v>
      </c>
      <c r="AS3111" s="78">
        <f t="shared" si="1762"/>
        <v>0</v>
      </c>
      <c r="AT3111" s="78">
        <f t="shared" si="1763"/>
        <v>0</v>
      </c>
      <c r="AU3111" s="363" t="s">
        <v>717</v>
      </c>
      <c r="AV3111" s="393"/>
      <c r="AW3111" s="395"/>
      <c r="AX3111" s="395">
        <v>1.1776765375854215</v>
      </c>
      <c r="AY3111" s="395">
        <v>1.38</v>
      </c>
      <c r="AZ3111" s="395">
        <v>1.58</v>
      </c>
      <c r="BA3111" s="395">
        <v>0</v>
      </c>
      <c r="BB3111" s="395">
        <v>0</v>
      </c>
      <c r="BC3111" s="395">
        <v>0</v>
      </c>
      <c r="BD3111" s="115"/>
      <c r="BE3111" s="115"/>
      <c r="BF3111" s="115">
        <v>3</v>
      </c>
      <c r="BG3111" s="115">
        <v>40</v>
      </c>
      <c r="BH3111" s="423">
        <f t="shared" si="1757"/>
        <v>91.19</v>
      </c>
      <c r="BI3111" s="417">
        <f t="shared" si="1758"/>
        <v>273.57</v>
      </c>
      <c r="BJ3111" s="115"/>
      <c r="BK3111" s="115"/>
      <c r="BQ3111" s="74" t="str">
        <f t="shared" si="1730"/>
        <v>24240.3-(14)</v>
      </c>
      <c r="BR3111" s="120" t="str">
        <f t="shared" si="1731"/>
        <v>Flanged Y-Branch-30 deg</v>
      </c>
      <c r="BS3111" s="120">
        <f t="shared" si="1732"/>
        <v>989.48382687927119</v>
      </c>
      <c r="BU3111" s="74" t="str">
        <f t="shared" si="1733"/>
        <v>24240.3-(12)</v>
      </c>
      <c r="BV3111" s="120" t="str">
        <f t="shared" si="1734"/>
        <v>Flanged Y-Branch-30 deg</v>
      </c>
      <c r="BW3111" s="120">
        <f t="shared" si="1735"/>
        <v>1159.4759999999999</v>
      </c>
      <c r="BY3111" s="74" t="str">
        <f t="shared" si="1736"/>
        <v>24240.3-(10)</v>
      </c>
      <c r="BZ3111" s="120" t="str">
        <f t="shared" si="1737"/>
        <v>Flanged Y-Branch-30 deg</v>
      </c>
      <c r="CA3111" s="120">
        <f t="shared" si="1738"/>
        <v>1327.5160000000001</v>
      </c>
      <c r="CC3111" s="115" t="str">
        <f t="shared" si="1739"/>
        <v xml:space="preserve"> </v>
      </c>
      <c r="CD3111" s="120" t="str">
        <f t="shared" si="1740"/>
        <v xml:space="preserve"> </v>
      </c>
      <c r="CE3111" s="417" t="str">
        <f t="shared" si="1741"/>
        <v xml:space="preserve"> </v>
      </c>
      <c r="CF3111" s="115"/>
      <c r="CG3111" s="115" t="str">
        <f t="shared" si="1742"/>
        <v xml:space="preserve"> </v>
      </c>
      <c r="CH3111" s="120" t="str">
        <f t="shared" si="1743"/>
        <v xml:space="preserve"> </v>
      </c>
      <c r="CI3111" s="417" t="str">
        <f t="shared" si="1744"/>
        <v xml:space="preserve"> </v>
      </c>
      <c r="CJ3111" s="115"/>
      <c r="CK3111" s="115" t="str">
        <f t="shared" si="1745"/>
        <v xml:space="preserve"> </v>
      </c>
      <c r="CL3111" s="120" t="str">
        <f t="shared" si="1746"/>
        <v xml:space="preserve"> </v>
      </c>
      <c r="CM3111" s="417" t="str">
        <f t="shared" si="1748"/>
        <v xml:space="preserve"> </v>
      </c>
      <c r="IS3111" s="111">
        <v>602.4</v>
      </c>
    </row>
    <row r="3112" spans="2:253" s="74" customFormat="1" ht="17.100000000000001" hidden="1" customHeight="1" x14ac:dyDescent="0.25">
      <c r="B3112" s="504">
        <f>IF('Flanged Parts'!$AS$4=1,'Flanged Parts'!M34,0)</f>
        <v>0</v>
      </c>
      <c r="C3112" s="508">
        <v>24242.3</v>
      </c>
      <c r="D3112" s="526">
        <f t="shared" si="1755"/>
        <v>24242.3</v>
      </c>
      <c r="E3112" s="504" t="s">
        <v>1347</v>
      </c>
      <c r="F3112" s="508" t="str">
        <f t="shared" si="1747"/>
        <v xml:space="preserve"> </v>
      </c>
      <c r="G3112" s="509" t="s">
        <v>850</v>
      </c>
      <c r="H3112" s="504" t="s">
        <v>1094</v>
      </c>
      <c r="I3112" s="1035" t="s">
        <v>888</v>
      </c>
      <c r="J3112" s="1036"/>
      <c r="K3112" s="516" t="s">
        <v>881</v>
      </c>
      <c r="L3112" s="535">
        <v>16</v>
      </c>
      <c r="M3112" s="532" t="s">
        <v>1700</v>
      </c>
      <c r="N3112" s="514">
        <f t="shared" si="1728"/>
        <v>1210.6000000000001</v>
      </c>
      <c r="O3112" s="514">
        <f t="shared" si="1756"/>
        <v>0</v>
      </c>
      <c r="P3112" s="680">
        <f>'KB Duct Parts'!$AE$3</f>
        <v>0</v>
      </c>
      <c r="Q3112" s="681">
        <f t="shared" si="1765"/>
        <v>0</v>
      </c>
      <c r="R3112" s="682">
        <f t="shared" si="1766"/>
        <v>0</v>
      </c>
      <c r="S3112" s="716">
        <f t="shared" si="1729"/>
        <v>0.2</v>
      </c>
      <c r="T3112" s="679">
        <f t="shared" si="1767"/>
        <v>0</v>
      </c>
      <c r="U3112" s="679">
        <f t="shared" si="1768"/>
        <v>0</v>
      </c>
      <c r="Y3112" s="120"/>
      <c r="AD3112" s="81"/>
      <c r="AF3112" s="370">
        <v>16</v>
      </c>
      <c r="AG3112" s="374">
        <v>14</v>
      </c>
      <c r="AH3112" s="378">
        <v>12</v>
      </c>
      <c r="AI3112" s="381">
        <v>10</v>
      </c>
      <c r="AJ3112" s="386"/>
      <c r="AK3112" s="391"/>
      <c r="AL3112" s="386"/>
      <c r="AM3112" s="363">
        <f t="shared" si="1727"/>
        <v>1</v>
      </c>
      <c r="AN3112" s="578">
        <v>1066.9000000000001</v>
      </c>
      <c r="AO3112" s="78">
        <f t="shared" si="1764"/>
        <v>1256.4630979498863</v>
      </c>
      <c r="AP3112" s="78">
        <f t="shared" si="1759"/>
        <v>1472.3220000000001</v>
      </c>
      <c r="AQ3112" s="78">
        <f t="shared" si="1760"/>
        <v>1685.7020000000002</v>
      </c>
      <c r="AR3112" s="78">
        <f t="shared" si="1761"/>
        <v>0</v>
      </c>
      <c r="AS3112" s="78">
        <f t="shared" si="1762"/>
        <v>0</v>
      </c>
      <c r="AT3112" s="78">
        <f t="shared" si="1763"/>
        <v>0</v>
      </c>
      <c r="AU3112" s="363" t="s">
        <v>717</v>
      </c>
      <c r="AV3112" s="393"/>
      <c r="AW3112" s="395"/>
      <c r="AX3112" s="395">
        <v>1.1776765375854215</v>
      </c>
      <c r="AY3112" s="395">
        <v>1.38</v>
      </c>
      <c r="AZ3112" s="395">
        <v>1.58</v>
      </c>
      <c r="BA3112" s="395">
        <v>0</v>
      </c>
      <c r="BB3112" s="395">
        <v>0</v>
      </c>
      <c r="BC3112" s="395">
        <v>0</v>
      </c>
      <c r="BD3112" s="115"/>
      <c r="BE3112" s="115"/>
      <c r="BF3112" s="115">
        <v>3</v>
      </c>
      <c r="BG3112" s="115">
        <v>42</v>
      </c>
      <c r="BH3112" s="423">
        <f t="shared" si="1757"/>
        <v>47.9</v>
      </c>
      <c r="BI3112" s="417">
        <f t="shared" si="1758"/>
        <v>143.69999999999999</v>
      </c>
      <c r="BJ3112" s="115"/>
      <c r="BK3112" s="115"/>
      <c r="BQ3112" s="74" t="str">
        <f t="shared" si="1730"/>
        <v>24242.3-(14)</v>
      </c>
      <c r="BR3112" s="120" t="str">
        <f t="shared" si="1731"/>
        <v>Flanged Y-Branch-30 deg</v>
      </c>
      <c r="BS3112" s="120">
        <f t="shared" si="1732"/>
        <v>1256.4630979498863</v>
      </c>
      <c r="BU3112" s="74" t="str">
        <f t="shared" si="1733"/>
        <v>24242.3-(12)</v>
      </c>
      <c r="BV3112" s="120" t="str">
        <f t="shared" si="1734"/>
        <v>Flanged Y-Branch-30 deg</v>
      </c>
      <c r="BW3112" s="120">
        <f t="shared" si="1735"/>
        <v>1472.3220000000001</v>
      </c>
      <c r="BY3112" s="74" t="str">
        <f t="shared" si="1736"/>
        <v>24242.3-(10)</v>
      </c>
      <c r="BZ3112" s="120" t="str">
        <f t="shared" si="1737"/>
        <v>Flanged Y-Branch-30 deg</v>
      </c>
      <c r="CA3112" s="120">
        <f t="shared" si="1738"/>
        <v>1685.7020000000002</v>
      </c>
      <c r="CC3112" s="115" t="str">
        <f t="shared" si="1739"/>
        <v xml:space="preserve"> </v>
      </c>
      <c r="CD3112" s="120" t="str">
        <f t="shared" si="1740"/>
        <v xml:space="preserve"> </v>
      </c>
      <c r="CE3112" s="417" t="str">
        <f t="shared" si="1741"/>
        <v xml:space="preserve"> </v>
      </c>
      <c r="CF3112" s="115"/>
      <c r="CG3112" s="115" t="str">
        <f t="shared" si="1742"/>
        <v xml:space="preserve"> </v>
      </c>
      <c r="CH3112" s="120" t="str">
        <f t="shared" si="1743"/>
        <v xml:space="preserve"> </v>
      </c>
      <c r="CI3112" s="417" t="str">
        <f t="shared" si="1744"/>
        <v xml:space="preserve"> </v>
      </c>
      <c r="CJ3112" s="115"/>
      <c r="CK3112" s="115" t="str">
        <f t="shared" si="1745"/>
        <v xml:space="preserve"> </v>
      </c>
      <c r="CL3112" s="120" t="str">
        <f t="shared" si="1746"/>
        <v xml:space="preserve"> </v>
      </c>
      <c r="CM3112" s="417" t="str">
        <f t="shared" si="1748"/>
        <v xml:space="preserve"> </v>
      </c>
      <c r="IS3112" s="111">
        <v>632.6</v>
      </c>
    </row>
    <row r="3113" spans="2:253" s="74" customFormat="1" ht="17.100000000000001" hidden="1" customHeight="1" x14ac:dyDescent="0.25">
      <c r="B3113" s="504">
        <f>IF('Flanged Parts'!$AS$4=1,'Flanged Parts'!M35,0)</f>
        <v>0</v>
      </c>
      <c r="C3113" s="508">
        <v>24244.3</v>
      </c>
      <c r="D3113" s="526">
        <f t="shared" si="1755"/>
        <v>24244.3</v>
      </c>
      <c r="E3113" s="504" t="s">
        <v>1348</v>
      </c>
      <c r="F3113" s="508" t="str">
        <f t="shared" si="1747"/>
        <v xml:space="preserve"> </v>
      </c>
      <c r="G3113" s="509" t="s">
        <v>850</v>
      </c>
      <c r="H3113" s="504" t="s">
        <v>1094</v>
      </c>
      <c r="I3113" s="1035" t="s">
        <v>888</v>
      </c>
      <c r="J3113" s="1036"/>
      <c r="K3113" s="516" t="s">
        <v>881</v>
      </c>
      <c r="L3113" s="535">
        <v>16</v>
      </c>
      <c r="M3113" s="532" t="s">
        <v>1700</v>
      </c>
      <c r="N3113" s="514">
        <f t="shared" ref="N3113:N3176" si="1769">AN3113+BI3113</f>
        <v>1269.9000000000001</v>
      </c>
      <c r="O3113" s="514">
        <f t="shared" si="1756"/>
        <v>0</v>
      </c>
      <c r="P3113" s="680">
        <f>'KB Duct Parts'!$AE$3</f>
        <v>0</v>
      </c>
      <c r="Q3113" s="681">
        <f t="shared" si="1765"/>
        <v>0</v>
      </c>
      <c r="R3113" s="682">
        <f t="shared" si="1766"/>
        <v>0</v>
      </c>
      <c r="S3113" s="716">
        <f t="shared" ref="S3113:S3176" si="1770">IF($Y$3904&gt;0.2,0.2,$Y$3904)</f>
        <v>0.2</v>
      </c>
      <c r="T3113" s="679">
        <f t="shared" si="1767"/>
        <v>0</v>
      </c>
      <c r="U3113" s="679">
        <f t="shared" si="1768"/>
        <v>0</v>
      </c>
      <c r="Y3113" s="120"/>
      <c r="AD3113" s="81"/>
      <c r="AF3113" s="370">
        <v>16</v>
      </c>
      <c r="AG3113" s="374">
        <v>14</v>
      </c>
      <c r="AH3113" s="378">
        <v>12</v>
      </c>
      <c r="AI3113" s="381">
        <v>10</v>
      </c>
      <c r="AJ3113" s="386"/>
      <c r="AK3113" s="391"/>
      <c r="AL3113" s="386"/>
      <c r="AM3113" s="363">
        <f t="shared" si="1727"/>
        <v>1</v>
      </c>
      <c r="AN3113" s="578">
        <v>1117.8</v>
      </c>
      <c r="AO3113" s="78">
        <f t="shared" si="1764"/>
        <v>1316.4068337129841</v>
      </c>
      <c r="AP3113" s="78">
        <f t="shared" si="1759"/>
        <v>1542.5639999999999</v>
      </c>
      <c r="AQ3113" s="78">
        <f t="shared" si="1760"/>
        <v>1766.124</v>
      </c>
      <c r="AR3113" s="78">
        <f t="shared" si="1761"/>
        <v>0</v>
      </c>
      <c r="AS3113" s="78">
        <f t="shared" si="1762"/>
        <v>0</v>
      </c>
      <c r="AT3113" s="78">
        <f t="shared" si="1763"/>
        <v>0</v>
      </c>
      <c r="AU3113" s="363" t="s">
        <v>717</v>
      </c>
      <c r="AV3113" s="393"/>
      <c r="AW3113" s="395"/>
      <c r="AX3113" s="395">
        <v>1.1776765375854215</v>
      </c>
      <c r="AY3113" s="395">
        <v>1.38</v>
      </c>
      <c r="AZ3113" s="395">
        <v>1.58</v>
      </c>
      <c r="BA3113" s="395">
        <v>0</v>
      </c>
      <c r="BB3113" s="395">
        <v>0</v>
      </c>
      <c r="BC3113" s="395">
        <v>0</v>
      </c>
      <c r="BD3113" s="115"/>
      <c r="BE3113" s="115"/>
      <c r="BF3113" s="115">
        <v>3</v>
      </c>
      <c r="BG3113" s="115">
        <v>44</v>
      </c>
      <c r="BH3113" s="423">
        <f t="shared" si="1757"/>
        <v>50.7</v>
      </c>
      <c r="BI3113" s="417">
        <f t="shared" si="1758"/>
        <v>152.10000000000002</v>
      </c>
      <c r="BJ3113" s="115"/>
      <c r="BK3113" s="115"/>
      <c r="BQ3113" s="74" t="str">
        <f t="shared" si="1730"/>
        <v>24244.3-(14)</v>
      </c>
      <c r="BR3113" s="120" t="str">
        <f t="shared" si="1731"/>
        <v>Flanged Y-Branch-30 deg</v>
      </c>
      <c r="BS3113" s="120">
        <f t="shared" si="1732"/>
        <v>1316.4068337129841</v>
      </c>
      <c r="BU3113" s="74" t="str">
        <f t="shared" si="1733"/>
        <v>24244.3-(12)</v>
      </c>
      <c r="BV3113" s="120" t="str">
        <f t="shared" si="1734"/>
        <v>Flanged Y-Branch-30 deg</v>
      </c>
      <c r="BW3113" s="120">
        <f t="shared" si="1735"/>
        <v>1542.5639999999999</v>
      </c>
      <c r="BY3113" s="74" t="str">
        <f t="shared" si="1736"/>
        <v>24244.3-(10)</v>
      </c>
      <c r="BZ3113" s="120" t="str">
        <f t="shared" si="1737"/>
        <v>Flanged Y-Branch-30 deg</v>
      </c>
      <c r="CA3113" s="120">
        <f t="shared" si="1738"/>
        <v>1766.124</v>
      </c>
      <c r="CC3113" s="115" t="str">
        <f t="shared" si="1739"/>
        <v xml:space="preserve"> </v>
      </c>
      <c r="CD3113" s="120" t="str">
        <f t="shared" si="1740"/>
        <v xml:space="preserve"> </v>
      </c>
      <c r="CE3113" s="417" t="str">
        <f t="shared" si="1741"/>
        <v xml:space="preserve"> </v>
      </c>
      <c r="CF3113" s="115"/>
      <c r="CG3113" s="115" t="str">
        <f t="shared" si="1742"/>
        <v xml:space="preserve"> </v>
      </c>
      <c r="CH3113" s="120" t="str">
        <f t="shared" si="1743"/>
        <v xml:space="preserve"> </v>
      </c>
      <c r="CI3113" s="417" t="str">
        <f t="shared" si="1744"/>
        <v xml:space="preserve"> </v>
      </c>
      <c r="CJ3113" s="115"/>
      <c r="CK3113" s="115" t="str">
        <f t="shared" si="1745"/>
        <v xml:space="preserve"> </v>
      </c>
      <c r="CL3113" s="120" t="str">
        <f t="shared" si="1746"/>
        <v xml:space="preserve"> </v>
      </c>
      <c r="CM3113" s="417" t="str">
        <f t="shared" si="1748"/>
        <v xml:space="preserve"> </v>
      </c>
      <c r="IS3113" s="111">
        <v>662.7</v>
      </c>
    </row>
    <row r="3114" spans="2:253" s="74" customFormat="1" ht="17.100000000000001" hidden="1" customHeight="1" x14ac:dyDescent="0.25">
      <c r="B3114" s="504">
        <f>IF('Flanged Parts'!$AS$4=1,'Flanged Parts'!M36,0)</f>
        <v>0</v>
      </c>
      <c r="C3114" s="508">
        <v>24246.3</v>
      </c>
      <c r="D3114" s="526">
        <f t="shared" si="1755"/>
        <v>24246.3</v>
      </c>
      <c r="E3114" s="504" t="s">
        <v>1349</v>
      </c>
      <c r="F3114" s="508" t="str">
        <f t="shared" si="1747"/>
        <v xml:space="preserve"> </v>
      </c>
      <c r="G3114" s="509" t="s">
        <v>850</v>
      </c>
      <c r="H3114" s="504" t="s">
        <v>1094</v>
      </c>
      <c r="I3114" s="1035" t="s">
        <v>888</v>
      </c>
      <c r="J3114" s="1036"/>
      <c r="K3114" s="516" t="s">
        <v>881</v>
      </c>
      <c r="L3114" s="535">
        <v>16</v>
      </c>
      <c r="M3114" s="532" t="s">
        <v>1700</v>
      </c>
      <c r="N3114" s="514">
        <f t="shared" si="1769"/>
        <v>1319.96</v>
      </c>
      <c r="O3114" s="514">
        <f t="shared" si="1756"/>
        <v>0</v>
      </c>
      <c r="P3114" s="680">
        <f>'KB Duct Parts'!$AE$3</f>
        <v>0</v>
      </c>
      <c r="Q3114" s="681">
        <f t="shared" si="1765"/>
        <v>0</v>
      </c>
      <c r="R3114" s="682">
        <f t="shared" si="1766"/>
        <v>0</v>
      </c>
      <c r="S3114" s="716">
        <f t="shared" si="1770"/>
        <v>0.2</v>
      </c>
      <c r="T3114" s="679">
        <f t="shared" si="1767"/>
        <v>0</v>
      </c>
      <c r="U3114" s="679">
        <f t="shared" si="1768"/>
        <v>0</v>
      </c>
      <c r="Y3114" s="120"/>
      <c r="AD3114" s="81"/>
      <c r="AF3114" s="370">
        <v>16</v>
      </c>
      <c r="AG3114" s="374">
        <v>14</v>
      </c>
      <c r="AH3114" s="378">
        <v>12</v>
      </c>
      <c r="AI3114" s="381">
        <v>10</v>
      </c>
      <c r="AJ3114" s="386"/>
      <c r="AK3114" s="391"/>
      <c r="AL3114" s="386"/>
      <c r="AM3114" s="363">
        <f t="shared" si="1727"/>
        <v>1</v>
      </c>
      <c r="AN3114" s="578">
        <v>1168.7</v>
      </c>
      <c r="AO3114" s="78">
        <f t="shared" si="1764"/>
        <v>1376.350569476082</v>
      </c>
      <c r="AP3114" s="78">
        <f t="shared" si="1759"/>
        <v>1612.806</v>
      </c>
      <c r="AQ3114" s="78">
        <f t="shared" si="1760"/>
        <v>1846.546</v>
      </c>
      <c r="AR3114" s="78">
        <f t="shared" si="1761"/>
        <v>0</v>
      </c>
      <c r="AS3114" s="78">
        <f t="shared" si="1762"/>
        <v>0</v>
      </c>
      <c r="AT3114" s="78">
        <f t="shared" si="1763"/>
        <v>0</v>
      </c>
      <c r="AU3114" s="363" t="s">
        <v>717</v>
      </c>
      <c r="AV3114" s="393"/>
      <c r="AW3114" s="395"/>
      <c r="AX3114" s="395">
        <v>1.1776765375854215</v>
      </c>
      <c r="AY3114" s="395">
        <v>1.38</v>
      </c>
      <c r="AZ3114" s="395">
        <v>1.58</v>
      </c>
      <c r="BA3114" s="395">
        <v>0</v>
      </c>
      <c r="BB3114" s="395">
        <v>0</v>
      </c>
      <c r="BC3114" s="395">
        <v>0</v>
      </c>
      <c r="BD3114" s="115"/>
      <c r="BE3114" s="115"/>
      <c r="BF3114" s="115">
        <v>3</v>
      </c>
      <c r="BG3114" s="115">
        <v>46</v>
      </c>
      <c r="BH3114" s="423">
        <f t="shared" si="1757"/>
        <v>50.42</v>
      </c>
      <c r="BI3114" s="417">
        <f t="shared" si="1758"/>
        <v>151.26</v>
      </c>
      <c r="BJ3114" s="115"/>
      <c r="BK3114" s="115"/>
      <c r="BQ3114" s="74" t="str">
        <f t="shared" ref="BQ3114:BQ3177" si="1771">IF(AO3114&gt;0,D3114&amp;"-("&amp; AG3114&amp;")"," ")</f>
        <v>24246.3-(14)</v>
      </c>
      <c r="BR3114" s="120" t="str">
        <f t="shared" ref="BR3114:BR3177" si="1772">IF(AO3114&gt;0,$G3114," ")</f>
        <v>Flanged Y-Branch-30 deg</v>
      </c>
      <c r="BS3114" s="120">
        <f t="shared" ref="BS3114:BS3177" si="1773">IF(AO3114&gt;0,AO3114," ")</f>
        <v>1376.350569476082</v>
      </c>
      <c r="BU3114" s="74" t="str">
        <f t="shared" ref="BU3114:BU3177" si="1774">IF(AP3114&gt;0,D3114&amp;"-("&amp;AH3114&amp;")"," ")</f>
        <v>24246.3-(12)</v>
      </c>
      <c r="BV3114" s="120" t="str">
        <f t="shared" ref="BV3114:BV3177" si="1775">IF(AP3114&gt;0,$G3114," ")</f>
        <v>Flanged Y-Branch-30 deg</v>
      </c>
      <c r="BW3114" s="120">
        <f t="shared" ref="BW3114:BW3177" si="1776">IF(AP3114&gt;0,AP3114,"  ")</f>
        <v>1612.806</v>
      </c>
      <c r="BY3114" s="74" t="str">
        <f t="shared" ref="BY3114:BY3177" si="1777">IF(AQ3114&gt;0,D3114&amp;"-("&amp;AI3114&amp;")"," ")</f>
        <v>24246.3-(10)</v>
      </c>
      <c r="BZ3114" s="120" t="str">
        <f t="shared" ref="BZ3114:BZ3177" si="1778">IF(AQ3114&gt;0,$G3114," ")</f>
        <v>Flanged Y-Branch-30 deg</v>
      </c>
      <c r="CA3114" s="120">
        <f t="shared" ref="CA3114:CA3177" si="1779">IF(AQ3114&gt;0,AQ3114," ")</f>
        <v>1846.546</v>
      </c>
      <c r="CC3114" s="115" t="str">
        <f t="shared" ref="CC3114:CC3177" si="1780">IF(AR3114&gt;0,D3114&amp;"-("&amp;AJ3114&amp;")"," ")</f>
        <v xml:space="preserve"> </v>
      </c>
      <c r="CD3114" s="120" t="str">
        <f t="shared" ref="CD3114:CD3177" si="1781">IF(AR3114&gt;0,$G3114," ")</f>
        <v xml:space="preserve"> </v>
      </c>
      <c r="CE3114" s="417" t="str">
        <f t="shared" ref="CE3114:CE3177" si="1782">IF(AR3114&gt;0,AR3114," ")</f>
        <v xml:space="preserve"> </v>
      </c>
      <c r="CF3114" s="115"/>
      <c r="CG3114" s="115" t="str">
        <f t="shared" ref="CG3114:CG3177" si="1783">IF(AS3114&gt;0,D3114&amp;"-("&amp;AK3114&amp;")"," ")</f>
        <v xml:space="preserve"> </v>
      </c>
      <c r="CH3114" s="120" t="str">
        <f t="shared" ref="CH3114:CH3177" si="1784">IF(AS3114&gt;0,$G3114," ")</f>
        <v xml:space="preserve"> </v>
      </c>
      <c r="CI3114" s="417" t="str">
        <f t="shared" ref="CI3114:CI3177" si="1785">IF(AS3114&gt;0,AS3114," ")</f>
        <v xml:space="preserve"> </v>
      </c>
      <c r="CJ3114" s="115"/>
      <c r="CK3114" s="115" t="str">
        <f t="shared" ref="CK3114:CK3177" si="1786">IF(AT3114&gt;0,D3114&amp;"-"&amp;AL3114," ")</f>
        <v xml:space="preserve"> </v>
      </c>
      <c r="CL3114" s="120" t="str">
        <f t="shared" ref="CL3114:CL3177" si="1787">IF(AT3114&gt;0,$G3114," ")</f>
        <v xml:space="preserve"> </v>
      </c>
      <c r="CM3114" s="417" t="str">
        <f t="shared" si="1748"/>
        <v xml:space="preserve"> </v>
      </c>
      <c r="IS3114" s="111">
        <v>692.8</v>
      </c>
    </row>
    <row r="3115" spans="2:253" s="74" customFormat="1" ht="17.100000000000001" hidden="1" customHeight="1" x14ac:dyDescent="0.25">
      <c r="B3115" s="504">
        <f>IF('Flanged Parts'!$AS$4=1,'Flanged Parts'!M37,0)</f>
        <v>0</v>
      </c>
      <c r="C3115" s="508">
        <v>24248.3</v>
      </c>
      <c r="D3115" s="526">
        <f t="shared" si="1755"/>
        <v>24248.3</v>
      </c>
      <c r="E3115" s="504" t="s">
        <v>1350</v>
      </c>
      <c r="F3115" s="508" t="str">
        <f t="shared" si="1747"/>
        <v xml:space="preserve"> </v>
      </c>
      <c r="G3115" s="509" t="s">
        <v>850</v>
      </c>
      <c r="H3115" s="504" t="s">
        <v>1094</v>
      </c>
      <c r="I3115" s="1035" t="s">
        <v>888</v>
      </c>
      <c r="J3115" s="1036"/>
      <c r="K3115" s="516" t="s">
        <v>881</v>
      </c>
      <c r="L3115" s="535">
        <v>16</v>
      </c>
      <c r="M3115" s="532" t="s">
        <v>1700</v>
      </c>
      <c r="N3115" s="514">
        <f t="shared" si="1769"/>
        <v>1408.1799999999998</v>
      </c>
      <c r="O3115" s="514">
        <f t="shared" si="1756"/>
        <v>0</v>
      </c>
      <c r="P3115" s="680">
        <f>'KB Duct Parts'!$AE$3</f>
        <v>0</v>
      </c>
      <c r="Q3115" s="681">
        <f t="shared" si="1765"/>
        <v>0</v>
      </c>
      <c r="R3115" s="682">
        <f t="shared" si="1766"/>
        <v>0</v>
      </c>
      <c r="S3115" s="716">
        <f t="shared" si="1770"/>
        <v>0.2</v>
      </c>
      <c r="T3115" s="679">
        <f t="shared" si="1767"/>
        <v>0</v>
      </c>
      <c r="U3115" s="679">
        <f t="shared" si="1768"/>
        <v>0</v>
      </c>
      <c r="Y3115" s="120"/>
      <c r="AD3115" s="81"/>
      <c r="AF3115" s="370">
        <v>16</v>
      </c>
      <c r="AG3115" s="374">
        <v>14</v>
      </c>
      <c r="AH3115" s="378">
        <v>12</v>
      </c>
      <c r="AI3115" s="381">
        <v>10</v>
      </c>
      <c r="AJ3115" s="386"/>
      <c r="AK3115" s="391"/>
      <c r="AL3115" s="386"/>
      <c r="AM3115" s="363">
        <f t="shared" si="1727"/>
        <v>1</v>
      </c>
      <c r="AN3115" s="578">
        <v>1219.5999999999999</v>
      </c>
      <c r="AO3115" s="78">
        <f t="shared" si="1764"/>
        <v>1436.2943052391799</v>
      </c>
      <c r="AP3115" s="78">
        <f t="shared" si="1759"/>
        <v>1683.0479999999998</v>
      </c>
      <c r="AQ3115" s="78">
        <f t="shared" si="1760"/>
        <v>1926.9679999999998</v>
      </c>
      <c r="AR3115" s="78">
        <f t="shared" si="1761"/>
        <v>0</v>
      </c>
      <c r="AS3115" s="78">
        <f t="shared" si="1762"/>
        <v>0</v>
      </c>
      <c r="AT3115" s="78">
        <f t="shared" si="1763"/>
        <v>0</v>
      </c>
      <c r="AU3115" s="363" t="s">
        <v>717</v>
      </c>
      <c r="AV3115" s="393"/>
      <c r="AW3115" s="395"/>
      <c r="AX3115" s="395">
        <v>1.1776765375854215</v>
      </c>
      <c r="AY3115" s="395">
        <v>1.38</v>
      </c>
      <c r="AZ3115" s="395">
        <v>1.58</v>
      </c>
      <c r="BA3115" s="395">
        <v>0</v>
      </c>
      <c r="BB3115" s="395">
        <v>0</v>
      </c>
      <c r="BC3115" s="395">
        <v>0</v>
      </c>
      <c r="BD3115" s="115"/>
      <c r="BE3115" s="115"/>
      <c r="BF3115" s="115">
        <v>3</v>
      </c>
      <c r="BG3115" s="115">
        <v>48</v>
      </c>
      <c r="BH3115" s="423">
        <f t="shared" si="1757"/>
        <v>62.86</v>
      </c>
      <c r="BI3115" s="417">
        <f t="shared" si="1758"/>
        <v>188.57999999999998</v>
      </c>
      <c r="BJ3115" s="115"/>
      <c r="BK3115" s="115"/>
      <c r="BQ3115" s="74" t="str">
        <f t="shared" si="1771"/>
        <v>24248.3-(14)</v>
      </c>
      <c r="BR3115" s="120" t="str">
        <f t="shared" si="1772"/>
        <v>Flanged Y-Branch-30 deg</v>
      </c>
      <c r="BS3115" s="120">
        <f t="shared" si="1773"/>
        <v>1436.2943052391799</v>
      </c>
      <c r="BU3115" s="74" t="str">
        <f t="shared" si="1774"/>
        <v>24248.3-(12)</v>
      </c>
      <c r="BV3115" s="120" t="str">
        <f t="shared" si="1775"/>
        <v>Flanged Y-Branch-30 deg</v>
      </c>
      <c r="BW3115" s="120">
        <f t="shared" si="1776"/>
        <v>1683.0479999999998</v>
      </c>
      <c r="BY3115" s="74" t="str">
        <f t="shared" si="1777"/>
        <v>24248.3-(10)</v>
      </c>
      <c r="BZ3115" s="120" t="str">
        <f t="shared" si="1778"/>
        <v>Flanged Y-Branch-30 deg</v>
      </c>
      <c r="CA3115" s="120">
        <f t="shared" si="1779"/>
        <v>1926.9679999999998</v>
      </c>
      <c r="CC3115" s="115" t="str">
        <f t="shared" si="1780"/>
        <v xml:space="preserve"> </v>
      </c>
      <c r="CD3115" s="120" t="str">
        <f t="shared" si="1781"/>
        <v xml:space="preserve"> </v>
      </c>
      <c r="CE3115" s="417" t="str">
        <f t="shared" si="1782"/>
        <v xml:space="preserve"> </v>
      </c>
      <c r="CF3115" s="115"/>
      <c r="CG3115" s="115" t="str">
        <f t="shared" si="1783"/>
        <v xml:space="preserve"> </v>
      </c>
      <c r="CH3115" s="120" t="str">
        <f t="shared" si="1784"/>
        <v xml:space="preserve"> </v>
      </c>
      <c r="CI3115" s="417" t="str">
        <f t="shared" si="1785"/>
        <v xml:space="preserve"> </v>
      </c>
      <c r="CJ3115" s="115"/>
      <c r="CK3115" s="115" t="str">
        <f t="shared" si="1786"/>
        <v xml:space="preserve"> </v>
      </c>
      <c r="CL3115" s="120" t="str">
        <f t="shared" si="1787"/>
        <v xml:space="preserve"> </v>
      </c>
      <c r="CM3115" s="417" t="str">
        <f t="shared" si="1748"/>
        <v xml:space="preserve"> </v>
      </c>
      <c r="IS3115" s="111">
        <v>722.9</v>
      </c>
    </row>
    <row r="3116" spans="2:253" s="74" customFormat="1" ht="17.100000000000001" hidden="1" customHeight="1" x14ac:dyDescent="0.25">
      <c r="B3116" s="504">
        <f>IF('Flanged Parts'!$AS$4=2,'Flanged Parts'!M7,0)</f>
        <v>0</v>
      </c>
      <c r="C3116" s="508">
        <v>24204.45</v>
      </c>
      <c r="D3116" s="526">
        <f t="shared" si="1755"/>
        <v>24204.45</v>
      </c>
      <c r="E3116" s="504" t="s">
        <v>861</v>
      </c>
      <c r="F3116" s="508" t="str">
        <f t="shared" si="1747"/>
        <v xml:space="preserve"> </v>
      </c>
      <c r="G3116" s="509" t="s">
        <v>851</v>
      </c>
      <c r="H3116" s="504" t="str">
        <f>IF('Flanged Parts'!$BB$6=1,"CS",IF('Flanged Parts'!$BB$6=2,"Glv",0))</f>
        <v>Glv</v>
      </c>
      <c r="I3116" s="1035" t="s">
        <v>888</v>
      </c>
      <c r="J3116" s="1036"/>
      <c r="K3116" s="516" t="s">
        <v>881</v>
      </c>
      <c r="L3116" s="535">
        <v>18</v>
      </c>
      <c r="M3116" s="532" t="s">
        <v>1700</v>
      </c>
      <c r="N3116" s="514">
        <f t="shared" si="1769"/>
        <v>138.59</v>
      </c>
      <c r="O3116" s="514">
        <f t="shared" si="1756"/>
        <v>0</v>
      </c>
      <c r="P3116" s="680">
        <f>'KB Duct Parts'!$AE$3</f>
        <v>0</v>
      </c>
      <c r="Q3116" s="681">
        <f t="shared" si="1765"/>
        <v>0</v>
      </c>
      <c r="R3116" s="682">
        <f t="shared" si="1766"/>
        <v>0</v>
      </c>
      <c r="S3116" s="716">
        <f t="shared" si="1770"/>
        <v>0.2</v>
      </c>
      <c r="T3116" s="679">
        <f t="shared" si="1767"/>
        <v>0</v>
      </c>
      <c r="U3116" s="679">
        <f t="shared" si="1768"/>
        <v>0</v>
      </c>
      <c r="Y3116" s="120"/>
      <c r="AD3116" s="81"/>
      <c r="AF3116" s="370">
        <v>18</v>
      </c>
      <c r="AG3116" s="374">
        <v>16</v>
      </c>
      <c r="AH3116" s="378"/>
      <c r="AI3116" s="381"/>
      <c r="AJ3116" s="386"/>
      <c r="AK3116" s="391"/>
      <c r="AL3116" s="386"/>
      <c r="AM3116" s="363">
        <f t="shared" si="1727"/>
        <v>1</v>
      </c>
      <c r="AN3116" s="578">
        <v>127.1</v>
      </c>
      <c r="AO3116" s="78">
        <f t="shared" si="1764"/>
        <v>175.39799999999997</v>
      </c>
      <c r="AP3116" s="78">
        <f t="shared" si="1759"/>
        <v>0</v>
      </c>
      <c r="AQ3116" s="78">
        <f t="shared" si="1760"/>
        <v>0</v>
      </c>
      <c r="AR3116" s="78">
        <f t="shared" si="1761"/>
        <v>0</v>
      </c>
      <c r="AS3116" s="78">
        <f t="shared" si="1762"/>
        <v>0</v>
      </c>
      <c r="AT3116" s="78">
        <f t="shared" si="1763"/>
        <v>0</v>
      </c>
      <c r="AU3116" s="363" t="s">
        <v>717</v>
      </c>
      <c r="AV3116" s="393"/>
      <c r="AW3116" s="395"/>
      <c r="AX3116" s="395">
        <v>1.38</v>
      </c>
      <c r="AY3116" s="395">
        <v>0</v>
      </c>
      <c r="AZ3116" s="395">
        <v>0</v>
      </c>
      <c r="BA3116" s="395">
        <v>0</v>
      </c>
      <c r="BB3116" s="395">
        <v>0</v>
      </c>
      <c r="BC3116" s="395">
        <v>0</v>
      </c>
      <c r="BD3116" s="115"/>
      <c r="BE3116" s="115"/>
      <c r="BF3116" s="115">
        <v>3</v>
      </c>
      <c r="BG3116" s="115">
        <v>4</v>
      </c>
      <c r="BH3116" s="423">
        <f t="shared" si="1757"/>
        <v>3.83</v>
      </c>
      <c r="BI3116" s="417">
        <f t="shared" si="1758"/>
        <v>11.49</v>
      </c>
      <c r="BJ3116" s="115"/>
      <c r="BK3116" s="115"/>
      <c r="BQ3116" s="74" t="str">
        <f t="shared" si="1771"/>
        <v>24204.45-(16)</v>
      </c>
      <c r="BR3116" s="120" t="str">
        <f t="shared" si="1772"/>
        <v>Flanged Y-Branch-45 deg</v>
      </c>
      <c r="BS3116" s="120">
        <f t="shared" si="1773"/>
        <v>175.39799999999997</v>
      </c>
      <c r="BU3116" s="74" t="str">
        <f t="shared" si="1774"/>
        <v xml:space="preserve"> </v>
      </c>
      <c r="BV3116" s="120" t="str">
        <f t="shared" si="1775"/>
        <v xml:space="preserve"> </v>
      </c>
      <c r="BW3116" s="120" t="str">
        <f t="shared" si="1776"/>
        <v xml:space="preserve">  </v>
      </c>
      <c r="BY3116" s="74" t="str">
        <f t="shared" si="1777"/>
        <v xml:space="preserve"> </v>
      </c>
      <c r="BZ3116" s="120" t="str">
        <f t="shared" si="1778"/>
        <v xml:space="preserve"> </v>
      </c>
      <c r="CA3116" s="120" t="str">
        <f t="shared" si="1779"/>
        <v xml:space="preserve"> </v>
      </c>
      <c r="CC3116" s="115" t="str">
        <f t="shared" si="1780"/>
        <v xml:space="preserve"> </v>
      </c>
      <c r="CD3116" s="120" t="str">
        <f t="shared" si="1781"/>
        <v xml:space="preserve"> </v>
      </c>
      <c r="CE3116" s="417" t="str">
        <f t="shared" si="1782"/>
        <v xml:space="preserve"> </v>
      </c>
      <c r="CF3116" s="115"/>
      <c r="CG3116" s="115" t="str">
        <f t="shared" si="1783"/>
        <v xml:space="preserve"> </v>
      </c>
      <c r="CH3116" s="120" t="str">
        <f t="shared" si="1784"/>
        <v xml:space="preserve"> </v>
      </c>
      <c r="CI3116" s="417" t="str">
        <f t="shared" si="1785"/>
        <v xml:space="preserve"> </v>
      </c>
      <c r="CJ3116" s="115"/>
      <c r="CK3116" s="115" t="str">
        <f t="shared" si="1786"/>
        <v xml:space="preserve"> </v>
      </c>
      <c r="CL3116" s="120" t="str">
        <f t="shared" si="1787"/>
        <v xml:space="preserve"> </v>
      </c>
      <c r="CM3116" s="417" t="str">
        <f t="shared" si="1748"/>
        <v xml:space="preserve"> </v>
      </c>
      <c r="IS3116" s="111">
        <v>83.3</v>
      </c>
    </row>
    <row r="3117" spans="2:253" s="74" customFormat="1" ht="17.100000000000001" hidden="1" customHeight="1" x14ac:dyDescent="0.25">
      <c r="B3117" s="504">
        <f>IF('Flanged Parts'!$AS$4=2,'Flanged Parts'!M8,0)</f>
        <v>0</v>
      </c>
      <c r="C3117" s="508">
        <v>24205.45</v>
      </c>
      <c r="D3117" s="526">
        <f t="shared" si="1755"/>
        <v>24205.45</v>
      </c>
      <c r="E3117" s="504" t="s">
        <v>862</v>
      </c>
      <c r="F3117" s="508" t="str">
        <f t="shared" si="1747"/>
        <v xml:space="preserve"> </v>
      </c>
      <c r="G3117" s="509" t="s">
        <v>851</v>
      </c>
      <c r="H3117" s="504" t="str">
        <f>IF('Flanged Parts'!$BB$6=1,"CS",IF('Flanged Parts'!$BB$6=2,"Glv",0))</f>
        <v>Glv</v>
      </c>
      <c r="I3117" s="1035" t="s">
        <v>888</v>
      </c>
      <c r="J3117" s="1036"/>
      <c r="K3117" s="516" t="s">
        <v>881</v>
      </c>
      <c r="L3117" s="535">
        <v>18</v>
      </c>
      <c r="M3117" s="532" t="s">
        <v>1700</v>
      </c>
      <c r="N3117" s="514">
        <f t="shared" si="1769"/>
        <v>146.5</v>
      </c>
      <c r="O3117" s="514">
        <f t="shared" si="1756"/>
        <v>0</v>
      </c>
      <c r="P3117" s="680">
        <f>'KB Duct Parts'!$AE$3</f>
        <v>0</v>
      </c>
      <c r="Q3117" s="681">
        <f t="shared" si="1765"/>
        <v>0</v>
      </c>
      <c r="R3117" s="682">
        <f t="shared" si="1766"/>
        <v>0</v>
      </c>
      <c r="S3117" s="716">
        <f t="shared" si="1770"/>
        <v>0.2</v>
      </c>
      <c r="T3117" s="679">
        <f t="shared" si="1767"/>
        <v>0</v>
      </c>
      <c r="U3117" s="679">
        <f t="shared" si="1768"/>
        <v>0</v>
      </c>
      <c r="Y3117" s="120"/>
      <c r="AD3117" s="81"/>
      <c r="AF3117" s="370">
        <v>18</v>
      </c>
      <c r="AG3117" s="374">
        <v>16</v>
      </c>
      <c r="AH3117" s="378"/>
      <c r="AI3117" s="381"/>
      <c r="AJ3117" s="386"/>
      <c r="AK3117" s="391"/>
      <c r="AL3117" s="386"/>
      <c r="AM3117" s="363">
        <f t="shared" si="1727"/>
        <v>1</v>
      </c>
      <c r="AN3117" s="578">
        <v>131.80000000000001</v>
      </c>
      <c r="AO3117" s="78">
        <f t="shared" si="1764"/>
        <v>181.88400000000001</v>
      </c>
      <c r="AP3117" s="78">
        <f t="shared" si="1759"/>
        <v>0</v>
      </c>
      <c r="AQ3117" s="78">
        <f t="shared" si="1760"/>
        <v>0</v>
      </c>
      <c r="AR3117" s="78">
        <f t="shared" si="1761"/>
        <v>0</v>
      </c>
      <c r="AS3117" s="78">
        <f t="shared" si="1762"/>
        <v>0</v>
      </c>
      <c r="AT3117" s="78">
        <f t="shared" si="1763"/>
        <v>0</v>
      </c>
      <c r="AU3117" s="363" t="s">
        <v>717</v>
      </c>
      <c r="AV3117" s="393"/>
      <c r="AW3117" s="395"/>
      <c r="AX3117" s="395">
        <v>1.38</v>
      </c>
      <c r="AY3117" s="395">
        <v>0</v>
      </c>
      <c r="AZ3117" s="395">
        <v>0</v>
      </c>
      <c r="BA3117" s="395">
        <v>0</v>
      </c>
      <c r="BB3117" s="395">
        <v>0</v>
      </c>
      <c r="BC3117" s="395">
        <v>0</v>
      </c>
      <c r="BD3117" s="115"/>
      <c r="BE3117" s="115"/>
      <c r="BF3117" s="115">
        <v>3</v>
      </c>
      <c r="BG3117" s="115">
        <v>5</v>
      </c>
      <c r="BH3117" s="423">
        <f t="shared" si="1757"/>
        <v>4.9000000000000004</v>
      </c>
      <c r="BI3117" s="417">
        <f t="shared" si="1758"/>
        <v>14.700000000000001</v>
      </c>
      <c r="BJ3117" s="115"/>
      <c r="BK3117" s="115"/>
      <c r="BQ3117" s="74" t="str">
        <f t="shared" si="1771"/>
        <v>24205.45-(16)</v>
      </c>
      <c r="BR3117" s="120" t="str">
        <f t="shared" si="1772"/>
        <v>Flanged Y-Branch-45 deg</v>
      </c>
      <c r="BS3117" s="120">
        <f t="shared" si="1773"/>
        <v>181.88400000000001</v>
      </c>
      <c r="BU3117" s="74" t="str">
        <f t="shared" si="1774"/>
        <v xml:space="preserve"> </v>
      </c>
      <c r="BV3117" s="120" t="str">
        <f t="shared" si="1775"/>
        <v xml:space="preserve"> </v>
      </c>
      <c r="BW3117" s="120" t="str">
        <f t="shared" si="1776"/>
        <v xml:space="preserve">  </v>
      </c>
      <c r="BY3117" s="74" t="str">
        <f t="shared" si="1777"/>
        <v xml:space="preserve"> </v>
      </c>
      <c r="BZ3117" s="120" t="str">
        <f t="shared" si="1778"/>
        <v xml:space="preserve"> </v>
      </c>
      <c r="CA3117" s="120" t="str">
        <f t="shared" si="1779"/>
        <v xml:space="preserve"> </v>
      </c>
      <c r="CC3117" s="115" t="str">
        <f t="shared" si="1780"/>
        <v xml:space="preserve"> </v>
      </c>
      <c r="CD3117" s="120" t="str">
        <f t="shared" si="1781"/>
        <v xml:space="preserve"> </v>
      </c>
      <c r="CE3117" s="417" t="str">
        <f t="shared" si="1782"/>
        <v xml:space="preserve"> </v>
      </c>
      <c r="CF3117" s="115"/>
      <c r="CG3117" s="115" t="str">
        <f t="shared" si="1783"/>
        <v xml:space="preserve"> </v>
      </c>
      <c r="CH3117" s="120" t="str">
        <f t="shared" si="1784"/>
        <v xml:space="preserve"> </v>
      </c>
      <c r="CI3117" s="417" t="str">
        <f t="shared" si="1785"/>
        <v xml:space="preserve"> </v>
      </c>
      <c r="CJ3117" s="115"/>
      <c r="CK3117" s="115" t="str">
        <f t="shared" si="1786"/>
        <v xml:space="preserve"> </v>
      </c>
      <c r="CL3117" s="120" t="str">
        <f t="shared" si="1787"/>
        <v xml:space="preserve"> </v>
      </c>
      <c r="CM3117" s="417" t="str">
        <f t="shared" si="1748"/>
        <v xml:space="preserve"> </v>
      </c>
      <c r="IS3117" s="111">
        <v>87.5</v>
      </c>
    </row>
    <row r="3118" spans="2:253" s="74" customFormat="1" ht="17.100000000000001" hidden="1" customHeight="1" x14ac:dyDescent="0.25">
      <c r="B3118" s="504">
        <f>IF('Flanged Parts'!$AS$4=2,'Flanged Parts'!M9,0)</f>
        <v>0</v>
      </c>
      <c r="C3118" s="508">
        <v>24206.45</v>
      </c>
      <c r="D3118" s="526">
        <f t="shared" si="1755"/>
        <v>24206.45</v>
      </c>
      <c r="E3118" s="504" t="s">
        <v>863</v>
      </c>
      <c r="F3118" s="508" t="str">
        <f t="shared" si="1747"/>
        <v xml:space="preserve"> </v>
      </c>
      <c r="G3118" s="509" t="s">
        <v>851</v>
      </c>
      <c r="H3118" s="504" t="str">
        <f>IF('Flanged Parts'!$BB$6=1,"CS",IF('Flanged Parts'!$BB$6=2,"Glv",0))</f>
        <v>Glv</v>
      </c>
      <c r="I3118" s="1035" t="s">
        <v>888</v>
      </c>
      <c r="J3118" s="1036"/>
      <c r="K3118" s="516" t="s">
        <v>881</v>
      </c>
      <c r="L3118" s="535">
        <v>18</v>
      </c>
      <c r="M3118" s="532" t="s">
        <v>1700</v>
      </c>
      <c r="N3118" s="514">
        <f t="shared" si="1769"/>
        <v>153.82999999999998</v>
      </c>
      <c r="O3118" s="514">
        <f t="shared" si="1756"/>
        <v>0</v>
      </c>
      <c r="P3118" s="680">
        <f>'KB Duct Parts'!$AE$3</f>
        <v>0</v>
      </c>
      <c r="Q3118" s="681">
        <f t="shared" si="1765"/>
        <v>0</v>
      </c>
      <c r="R3118" s="682">
        <f t="shared" si="1766"/>
        <v>0</v>
      </c>
      <c r="S3118" s="716">
        <f t="shared" si="1770"/>
        <v>0.2</v>
      </c>
      <c r="T3118" s="679">
        <f t="shared" si="1767"/>
        <v>0</v>
      </c>
      <c r="U3118" s="679">
        <f t="shared" si="1768"/>
        <v>0</v>
      </c>
      <c r="Y3118" s="120"/>
      <c r="AD3118" s="81"/>
      <c r="AF3118" s="370">
        <v>18</v>
      </c>
      <c r="AG3118" s="374">
        <v>16</v>
      </c>
      <c r="AH3118" s="378">
        <v>14</v>
      </c>
      <c r="AI3118" s="381">
        <v>12</v>
      </c>
      <c r="AJ3118" s="386"/>
      <c r="AK3118" s="391"/>
      <c r="AL3118" s="386"/>
      <c r="AM3118" s="363">
        <f t="shared" si="1727"/>
        <v>1</v>
      </c>
      <c r="AN3118" s="578">
        <v>136.1</v>
      </c>
      <c r="AO3118" s="78">
        <f t="shared" si="1764"/>
        <v>187.81799999999998</v>
      </c>
      <c r="AP3118" s="78">
        <f t="shared" si="1759"/>
        <v>194.62299999999999</v>
      </c>
      <c r="AQ3118" s="78">
        <f t="shared" si="1760"/>
        <v>190.54</v>
      </c>
      <c r="AR3118" s="78">
        <f t="shared" si="1761"/>
        <v>0</v>
      </c>
      <c r="AS3118" s="78">
        <f t="shared" si="1762"/>
        <v>0</v>
      </c>
      <c r="AT3118" s="78">
        <f t="shared" si="1763"/>
        <v>0</v>
      </c>
      <c r="AU3118" s="363" t="s">
        <v>717</v>
      </c>
      <c r="AV3118" s="393"/>
      <c r="AW3118" s="395"/>
      <c r="AX3118" s="395">
        <v>1.38</v>
      </c>
      <c r="AY3118" s="395">
        <v>1.43</v>
      </c>
      <c r="AZ3118" s="395">
        <v>1.4</v>
      </c>
      <c r="BA3118" s="395">
        <v>0</v>
      </c>
      <c r="BB3118" s="395">
        <v>0</v>
      </c>
      <c r="BC3118" s="395">
        <v>0</v>
      </c>
      <c r="BD3118" s="115"/>
      <c r="BE3118" s="115"/>
      <c r="BF3118" s="115">
        <v>3</v>
      </c>
      <c r="BG3118" s="115">
        <v>6</v>
      </c>
      <c r="BH3118" s="423">
        <f t="shared" si="1757"/>
        <v>5.91</v>
      </c>
      <c r="BI3118" s="417">
        <f t="shared" si="1758"/>
        <v>17.73</v>
      </c>
      <c r="BJ3118" s="115"/>
      <c r="BK3118" s="115"/>
      <c r="BQ3118" s="74" t="str">
        <f t="shared" si="1771"/>
        <v>24206.45-(16)</v>
      </c>
      <c r="BR3118" s="120" t="str">
        <f t="shared" si="1772"/>
        <v>Flanged Y-Branch-45 deg</v>
      </c>
      <c r="BS3118" s="120">
        <f t="shared" si="1773"/>
        <v>187.81799999999998</v>
      </c>
      <c r="BU3118" s="74" t="str">
        <f t="shared" si="1774"/>
        <v>24206.45-(14)</v>
      </c>
      <c r="BV3118" s="120" t="str">
        <f t="shared" si="1775"/>
        <v>Flanged Y-Branch-45 deg</v>
      </c>
      <c r="BW3118" s="120">
        <f t="shared" si="1776"/>
        <v>194.62299999999999</v>
      </c>
      <c r="BY3118" s="74" t="str">
        <f t="shared" si="1777"/>
        <v>24206.45-(12)</v>
      </c>
      <c r="BZ3118" s="120" t="str">
        <f t="shared" si="1778"/>
        <v>Flanged Y-Branch-45 deg</v>
      </c>
      <c r="CA3118" s="120">
        <f t="shared" si="1779"/>
        <v>190.54</v>
      </c>
      <c r="CC3118" s="115" t="str">
        <f t="shared" si="1780"/>
        <v xml:space="preserve"> </v>
      </c>
      <c r="CD3118" s="120" t="str">
        <f t="shared" si="1781"/>
        <v xml:space="preserve"> </v>
      </c>
      <c r="CE3118" s="417" t="str">
        <f t="shared" si="1782"/>
        <v xml:space="preserve"> </v>
      </c>
      <c r="CF3118" s="115"/>
      <c r="CG3118" s="115" t="str">
        <f t="shared" si="1783"/>
        <v xml:space="preserve"> </v>
      </c>
      <c r="CH3118" s="120" t="str">
        <f t="shared" si="1784"/>
        <v xml:space="preserve"> </v>
      </c>
      <c r="CI3118" s="417" t="str">
        <f t="shared" si="1785"/>
        <v xml:space="preserve"> </v>
      </c>
      <c r="CJ3118" s="115"/>
      <c r="CK3118" s="115" t="str">
        <f t="shared" si="1786"/>
        <v xml:space="preserve"> </v>
      </c>
      <c r="CL3118" s="120" t="str">
        <f t="shared" si="1787"/>
        <v xml:space="preserve"> </v>
      </c>
      <c r="CM3118" s="417" t="str">
        <f t="shared" si="1748"/>
        <v xml:space="preserve"> </v>
      </c>
      <c r="IS3118" s="111">
        <v>93.3</v>
      </c>
    </row>
    <row r="3119" spans="2:253" s="74" customFormat="1" ht="17.100000000000001" hidden="1" customHeight="1" x14ac:dyDescent="0.25">
      <c r="B3119" s="504">
        <f>IF('Flanged Parts'!$AS$4=2,'Flanged Parts'!M10,0)</f>
        <v>0</v>
      </c>
      <c r="C3119" s="508">
        <v>24207.45</v>
      </c>
      <c r="D3119" s="526">
        <f t="shared" si="1755"/>
        <v>24207.45</v>
      </c>
      <c r="E3119" s="504" t="s">
        <v>864</v>
      </c>
      <c r="F3119" s="508" t="str">
        <f t="shared" si="1747"/>
        <v xml:space="preserve"> </v>
      </c>
      <c r="G3119" s="509" t="s">
        <v>851</v>
      </c>
      <c r="H3119" s="504" t="str">
        <f>IF('Flanged Parts'!$BB$6=1,"CS",IF('Flanged Parts'!$BB$6=2,"Glv",0))</f>
        <v>Glv</v>
      </c>
      <c r="I3119" s="1035" t="s">
        <v>888</v>
      </c>
      <c r="J3119" s="1036"/>
      <c r="K3119" s="516" t="s">
        <v>881</v>
      </c>
      <c r="L3119" s="535">
        <v>18</v>
      </c>
      <c r="M3119" s="532" t="s">
        <v>1700</v>
      </c>
      <c r="N3119" s="514">
        <f t="shared" si="1769"/>
        <v>159.58999999999997</v>
      </c>
      <c r="O3119" s="514">
        <f t="shared" si="1756"/>
        <v>0</v>
      </c>
      <c r="P3119" s="680">
        <f>'KB Duct Parts'!$AE$3</f>
        <v>0</v>
      </c>
      <c r="Q3119" s="681">
        <f t="shared" si="1765"/>
        <v>0</v>
      </c>
      <c r="R3119" s="682">
        <f t="shared" si="1766"/>
        <v>0</v>
      </c>
      <c r="S3119" s="716">
        <f t="shared" si="1770"/>
        <v>0.2</v>
      </c>
      <c r="T3119" s="679">
        <f t="shared" si="1767"/>
        <v>0</v>
      </c>
      <c r="U3119" s="679">
        <f t="shared" si="1768"/>
        <v>0</v>
      </c>
      <c r="Y3119" s="120"/>
      <c r="AD3119" s="81"/>
      <c r="AF3119" s="370">
        <v>18</v>
      </c>
      <c r="AG3119" s="374">
        <v>16</v>
      </c>
      <c r="AH3119" s="378">
        <v>14</v>
      </c>
      <c r="AI3119" s="381">
        <v>12</v>
      </c>
      <c r="AJ3119" s="386">
        <v>10</v>
      </c>
      <c r="AK3119" s="391"/>
      <c r="AL3119" s="386"/>
      <c r="AM3119" s="363">
        <f t="shared" si="1727"/>
        <v>1</v>
      </c>
      <c r="AN3119" s="578">
        <v>136.69999999999999</v>
      </c>
      <c r="AO3119" s="78">
        <f t="shared" si="1764"/>
        <v>188.64599999999996</v>
      </c>
      <c r="AP3119" s="78">
        <f t="shared" si="1759"/>
        <v>195.48099999999997</v>
      </c>
      <c r="AQ3119" s="78">
        <f t="shared" si="1760"/>
        <v>191.37999999999997</v>
      </c>
      <c r="AR3119" s="78">
        <f t="shared" si="1761"/>
        <v>328.08</v>
      </c>
      <c r="AS3119" s="78">
        <f t="shared" si="1762"/>
        <v>0</v>
      </c>
      <c r="AT3119" s="78">
        <f t="shared" si="1763"/>
        <v>0</v>
      </c>
      <c r="AU3119" s="363" t="s">
        <v>717</v>
      </c>
      <c r="AV3119" s="393"/>
      <c r="AW3119" s="395"/>
      <c r="AX3119" s="395">
        <v>1.38</v>
      </c>
      <c r="AY3119" s="395">
        <v>1.43</v>
      </c>
      <c r="AZ3119" s="395">
        <v>1.4</v>
      </c>
      <c r="BA3119" s="395">
        <v>2.4</v>
      </c>
      <c r="BB3119" s="395">
        <v>0</v>
      </c>
      <c r="BC3119" s="395">
        <v>0</v>
      </c>
      <c r="BD3119" s="115"/>
      <c r="BE3119" s="115"/>
      <c r="BF3119" s="115">
        <v>3</v>
      </c>
      <c r="BG3119" s="115">
        <v>7</v>
      </c>
      <c r="BH3119" s="423">
        <f t="shared" si="1757"/>
        <v>7.63</v>
      </c>
      <c r="BI3119" s="417">
        <f t="shared" si="1758"/>
        <v>22.89</v>
      </c>
      <c r="BJ3119" s="115"/>
      <c r="BK3119" s="115"/>
      <c r="BQ3119" s="74" t="str">
        <f t="shared" si="1771"/>
        <v>24207.45-(16)</v>
      </c>
      <c r="BR3119" s="120" t="str">
        <f t="shared" si="1772"/>
        <v>Flanged Y-Branch-45 deg</v>
      </c>
      <c r="BS3119" s="120">
        <f t="shared" si="1773"/>
        <v>188.64599999999996</v>
      </c>
      <c r="BU3119" s="74" t="str">
        <f t="shared" si="1774"/>
        <v>24207.45-(14)</v>
      </c>
      <c r="BV3119" s="120" t="str">
        <f t="shared" si="1775"/>
        <v>Flanged Y-Branch-45 deg</v>
      </c>
      <c r="BW3119" s="120">
        <f t="shared" si="1776"/>
        <v>195.48099999999997</v>
      </c>
      <c r="BY3119" s="74" t="str">
        <f t="shared" si="1777"/>
        <v>24207.45-(12)</v>
      </c>
      <c r="BZ3119" s="120" t="str">
        <f t="shared" si="1778"/>
        <v>Flanged Y-Branch-45 deg</v>
      </c>
      <c r="CA3119" s="120">
        <f t="shared" si="1779"/>
        <v>191.37999999999997</v>
      </c>
      <c r="CC3119" s="115" t="str">
        <f t="shared" si="1780"/>
        <v>24207.45-(10)</v>
      </c>
      <c r="CD3119" s="120" t="str">
        <f t="shared" si="1781"/>
        <v>Flanged Y-Branch-45 deg</v>
      </c>
      <c r="CE3119" s="417">
        <f t="shared" si="1782"/>
        <v>328.08</v>
      </c>
      <c r="CF3119" s="115"/>
      <c r="CG3119" s="115" t="str">
        <f t="shared" si="1783"/>
        <v xml:space="preserve"> </v>
      </c>
      <c r="CH3119" s="120" t="str">
        <f t="shared" si="1784"/>
        <v xml:space="preserve"> </v>
      </c>
      <c r="CI3119" s="417" t="str">
        <f t="shared" si="1785"/>
        <v xml:space="preserve"> </v>
      </c>
      <c r="CJ3119" s="115"/>
      <c r="CK3119" s="115" t="str">
        <f t="shared" si="1786"/>
        <v xml:space="preserve"> </v>
      </c>
      <c r="CL3119" s="120" t="str">
        <f t="shared" si="1787"/>
        <v xml:space="preserve"> </v>
      </c>
      <c r="CM3119" s="417" t="str">
        <f t="shared" si="1748"/>
        <v xml:space="preserve"> </v>
      </c>
      <c r="IS3119" s="111">
        <v>97.9</v>
      </c>
    </row>
    <row r="3120" spans="2:253" s="74" customFormat="1" ht="17.100000000000001" hidden="1" customHeight="1" x14ac:dyDescent="0.25">
      <c r="B3120" s="504">
        <f>IF('Flanged Parts'!$AS$4=2,'Flanged Parts'!M11,0)</f>
        <v>0</v>
      </c>
      <c r="C3120" s="508">
        <v>24208.45</v>
      </c>
      <c r="D3120" s="526">
        <f t="shared" si="1755"/>
        <v>24208.45</v>
      </c>
      <c r="E3120" s="504" t="s">
        <v>865</v>
      </c>
      <c r="F3120" s="508" t="str">
        <f t="shared" si="1747"/>
        <v xml:space="preserve"> </v>
      </c>
      <c r="G3120" s="509" t="s">
        <v>851</v>
      </c>
      <c r="H3120" s="504" t="str">
        <f>IF('Flanged Parts'!$BB$6=1,"CS",IF('Flanged Parts'!$BB$6=2,"Glv",0))</f>
        <v>Glv</v>
      </c>
      <c r="I3120" s="1035" t="s">
        <v>888</v>
      </c>
      <c r="J3120" s="1036"/>
      <c r="K3120" s="516" t="s">
        <v>881</v>
      </c>
      <c r="L3120" s="535">
        <v>18</v>
      </c>
      <c r="M3120" s="532" t="s">
        <v>1700</v>
      </c>
      <c r="N3120" s="514">
        <f t="shared" si="1769"/>
        <v>174.67000000000002</v>
      </c>
      <c r="O3120" s="514">
        <f t="shared" si="1756"/>
        <v>0</v>
      </c>
      <c r="P3120" s="680">
        <f>'KB Duct Parts'!$AE$3</f>
        <v>0</v>
      </c>
      <c r="Q3120" s="681">
        <f t="shared" si="1765"/>
        <v>0</v>
      </c>
      <c r="R3120" s="682">
        <f t="shared" si="1766"/>
        <v>0</v>
      </c>
      <c r="S3120" s="716">
        <f t="shared" si="1770"/>
        <v>0.2</v>
      </c>
      <c r="T3120" s="679">
        <f t="shared" si="1767"/>
        <v>0</v>
      </c>
      <c r="U3120" s="679">
        <f t="shared" si="1768"/>
        <v>0</v>
      </c>
      <c r="Y3120" s="120"/>
      <c r="AD3120" s="81"/>
      <c r="AF3120" s="370">
        <v>18</v>
      </c>
      <c r="AG3120" s="374">
        <v>16</v>
      </c>
      <c r="AH3120" s="378">
        <v>14</v>
      </c>
      <c r="AI3120" s="381">
        <v>12</v>
      </c>
      <c r="AJ3120" s="386">
        <v>10</v>
      </c>
      <c r="AK3120" s="391"/>
      <c r="AL3120" s="386"/>
      <c r="AM3120" s="363">
        <f t="shared" si="1727"/>
        <v>1</v>
      </c>
      <c r="AN3120" s="578">
        <v>146.80000000000001</v>
      </c>
      <c r="AO3120" s="78">
        <f t="shared" si="1764"/>
        <v>193.77600000000001</v>
      </c>
      <c r="AP3120" s="78">
        <f t="shared" si="1759"/>
        <v>190.84000000000003</v>
      </c>
      <c r="AQ3120" s="78">
        <f t="shared" si="1760"/>
        <v>205.52</v>
      </c>
      <c r="AR3120" s="78">
        <f t="shared" si="1761"/>
        <v>319.29000000000002</v>
      </c>
      <c r="AS3120" s="78">
        <f t="shared" si="1762"/>
        <v>0</v>
      </c>
      <c r="AT3120" s="78">
        <f t="shared" si="1763"/>
        <v>0</v>
      </c>
      <c r="AU3120" s="363" t="s">
        <v>717</v>
      </c>
      <c r="AV3120" s="393"/>
      <c r="AW3120" s="395"/>
      <c r="AX3120" s="395">
        <v>1.32</v>
      </c>
      <c r="AY3120" s="395">
        <v>1.3</v>
      </c>
      <c r="AZ3120" s="395">
        <v>1.4</v>
      </c>
      <c r="BA3120" s="395">
        <v>2.1749999999999998</v>
      </c>
      <c r="BB3120" s="395">
        <v>0</v>
      </c>
      <c r="BC3120" s="395">
        <v>0</v>
      </c>
      <c r="BD3120" s="115"/>
      <c r="BE3120" s="115"/>
      <c r="BF3120" s="115">
        <v>3</v>
      </c>
      <c r="BG3120" s="115">
        <v>8</v>
      </c>
      <c r="BH3120" s="423">
        <f t="shared" si="1757"/>
        <v>9.2899999999999991</v>
      </c>
      <c r="BI3120" s="417">
        <f t="shared" si="1758"/>
        <v>27.869999999999997</v>
      </c>
      <c r="BJ3120" s="115"/>
      <c r="BK3120" s="115"/>
      <c r="BQ3120" s="74" t="str">
        <f t="shared" si="1771"/>
        <v>24208.45-(16)</v>
      </c>
      <c r="BR3120" s="120" t="str">
        <f t="shared" si="1772"/>
        <v>Flanged Y-Branch-45 deg</v>
      </c>
      <c r="BS3120" s="120">
        <f t="shared" si="1773"/>
        <v>193.77600000000001</v>
      </c>
      <c r="BU3120" s="74" t="str">
        <f t="shared" si="1774"/>
        <v>24208.45-(14)</v>
      </c>
      <c r="BV3120" s="120" t="str">
        <f t="shared" si="1775"/>
        <v>Flanged Y-Branch-45 deg</v>
      </c>
      <c r="BW3120" s="120">
        <f t="shared" si="1776"/>
        <v>190.84000000000003</v>
      </c>
      <c r="BY3120" s="74" t="str">
        <f t="shared" si="1777"/>
        <v>24208.45-(12)</v>
      </c>
      <c r="BZ3120" s="120" t="str">
        <f t="shared" si="1778"/>
        <v>Flanged Y-Branch-45 deg</v>
      </c>
      <c r="CA3120" s="120">
        <f t="shared" si="1779"/>
        <v>205.52</v>
      </c>
      <c r="CC3120" s="115" t="str">
        <f t="shared" si="1780"/>
        <v>24208.45-(10)</v>
      </c>
      <c r="CD3120" s="120" t="str">
        <f t="shared" si="1781"/>
        <v>Flanged Y-Branch-45 deg</v>
      </c>
      <c r="CE3120" s="417">
        <f t="shared" si="1782"/>
        <v>319.29000000000002</v>
      </c>
      <c r="CF3120" s="115"/>
      <c r="CG3120" s="115" t="str">
        <f t="shared" si="1783"/>
        <v xml:space="preserve"> </v>
      </c>
      <c r="CH3120" s="120" t="str">
        <f t="shared" si="1784"/>
        <v xml:space="preserve"> </v>
      </c>
      <c r="CI3120" s="417" t="str">
        <f t="shared" si="1785"/>
        <v xml:space="preserve"> </v>
      </c>
      <c r="CJ3120" s="115"/>
      <c r="CK3120" s="115" t="str">
        <f t="shared" si="1786"/>
        <v xml:space="preserve"> </v>
      </c>
      <c r="CL3120" s="120" t="str">
        <f t="shared" si="1787"/>
        <v xml:space="preserve"> </v>
      </c>
      <c r="CM3120" s="417" t="str">
        <f t="shared" si="1748"/>
        <v xml:space="preserve"> </v>
      </c>
      <c r="IS3120" s="111">
        <v>114.9</v>
      </c>
    </row>
    <row r="3121" spans="2:253" s="74" customFormat="1" ht="17.100000000000001" hidden="1" customHeight="1" x14ac:dyDescent="0.25">
      <c r="B3121" s="504">
        <f>IF('Flanged Parts'!$AS$4=2,'Flanged Parts'!M12,0)</f>
        <v>0</v>
      </c>
      <c r="C3121" s="508">
        <v>24209.45</v>
      </c>
      <c r="D3121" s="526">
        <f t="shared" si="1755"/>
        <v>24209.45</v>
      </c>
      <c r="E3121" s="504" t="s">
        <v>866</v>
      </c>
      <c r="F3121" s="508" t="str">
        <f t="shared" si="1747"/>
        <v xml:space="preserve"> </v>
      </c>
      <c r="G3121" s="509" t="s">
        <v>851</v>
      </c>
      <c r="H3121" s="504" t="str">
        <f>IF('Flanged Parts'!$BB$6=1,"CS",IF('Flanged Parts'!$BB$6=2,"Glv",0))</f>
        <v>Glv</v>
      </c>
      <c r="I3121" s="1035" t="s">
        <v>888</v>
      </c>
      <c r="J3121" s="1036"/>
      <c r="K3121" s="516" t="s">
        <v>881</v>
      </c>
      <c r="L3121" s="535">
        <v>18</v>
      </c>
      <c r="M3121" s="532" t="s">
        <v>1700</v>
      </c>
      <c r="N3121" s="514">
        <f t="shared" si="1769"/>
        <v>172.99</v>
      </c>
      <c r="O3121" s="514">
        <f t="shared" si="1756"/>
        <v>0</v>
      </c>
      <c r="P3121" s="680">
        <f>'KB Duct Parts'!$AE$3</f>
        <v>0</v>
      </c>
      <c r="Q3121" s="681">
        <f t="shared" si="1765"/>
        <v>0</v>
      </c>
      <c r="R3121" s="682">
        <f t="shared" si="1766"/>
        <v>0</v>
      </c>
      <c r="S3121" s="716">
        <f t="shared" si="1770"/>
        <v>0.2</v>
      </c>
      <c r="T3121" s="679">
        <f t="shared" si="1767"/>
        <v>0</v>
      </c>
      <c r="U3121" s="679">
        <f t="shared" si="1768"/>
        <v>0</v>
      </c>
      <c r="Y3121" s="120"/>
      <c r="AD3121" s="81"/>
      <c r="AF3121" s="370">
        <v>18</v>
      </c>
      <c r="AG3121" s="374">
        <v>16</v>
      </c>
      <c r="AH3121" s="378">
        <v>14</v>
      </c>
      <c r="AI3121" s="381">
        <v>12</v>
      </c>
      <c r="AJ3121" s="386">
        <v>10</v>
      </c>
      <c r="AK3121" s="391"/>
      <c r="AL3121" s="386"/>
      <c r="AM3121" s="363">
        <f t="shared" si="1727"/>
        <v>1</v>
      </c>
      <c r="AN3121" s="578">
        <v>144.4</v>
      </c>
      <c r="AO3121" s="78">
        <f t="shared" si="1764"/>
        <v>199.27199999999999</v>
      </c>
      <c r="AP3121" s="78">
        <f t="shared" si="1759"/>
        <v>206.49199999999999</v>
      </c>
      <c r="AQ3121" s="78">
        <f t="shared" si="1760"/>
        <v>202.16</v>
      </c>
      <c r="AR3121" s="78">
        <f t="shared" si="1761"/>
        <v>314.07</v>
      </c>
      <c r="AS3121" s="78">
        <f t="shared" si="1762"/>
        <v>0</v>
      </c>
      <c r="AT3121" s="78">
        <f t="shared" si="1763"/>
        <v>0</v>
      </c>
      <c r="AU3121" s="363" t="s">
        <v>717</v>
      </c>
      <c r="AV3121" s="393"/>
      <c r="AW3121" s="395"/>
      <c r="AX3121" s="395">
        <v>1.38</v>
      </c>
      <c r="AY3121" s="395">
        <v>1.43</v>
      </c>
      <c r="AZ3121" s="395">
        <v>1.4</v>
      </c>
      <c r="BA3121" s="395">
        <v>2.1749999999999998</v>
      </c>
      <c r="BB3121" s="395">
        <v>0</v>
      </c>
      <c r="BC3121" s="395">
        <v>0</v>
      </c>
      <c r="BD3121" s="115"/>
      <c r="BE3121" s="115"/>
      <c r="BF3121" s="115">
        <v>3</v>
      </c>
      <c r="BG3121" s="115">
        <v>9</v>
      </c>
      <c r="BH3121" s="423">
        <f t="shared" si="1757"/>
        <v>9.5299999999999994</v>
      </c>
      <c r="BI3121" s="417">
        <f t="shared" si="1758"/>
        <v>28.589999999999996</v>
      </c>
      <c r="BJ3121" s="115"/>
      <c r="BK3121" s="115"/>
      <c r="BQ3121" s="74" t="str">
        <f t="shared" si="1771"/>
        <v>24209.45-(16)</v>
      </c>
      <c r="BR3121" s="120" t="str">
        <f t="shared" si="1772"/>
        <v>Flanged Y-Branch-45 deg</v>
      </c>
      <c r="BS3121" s="120">
        <f t="shared" si="1773"/>
        <v>199.27199999999999</v>
      </c>
      <c r="BU3121" s="74" t="str">
        <f t="shared" si="1774"/>
        <v>24209.45-(14)</v>
      </c>
      <c r="BV3121" s="120" t="str">
        <f t="shared" si="1775"/>
        <v>Flanged Y-Branch-45 deg</v>
      </c>
      <c r="BW3121" s="120">
        <f t="shared" si="1776"/>
        <v>206.49199999999999</v>
      </c>
      <c r="BY3121" s="74" t="str">
        <f t="shared" si="1777"/>
        <v>24209.45-(12)</v>
      </c>
      <c r="BZ3121" s="120" t="str">
        <f t="shared" si="1778"/>
        <v>Flanged Y-Branch-45 deg</v>
      </c>
      <c r="CA3121" s="120">
        <f t="shared" si="1779"/>
        <v>202.16</v>
      </c>
      <c r="CC3121" s="115" t="str">
        <f t="shared" si="1780"/>
        <v>24209.45-(10)</v>
      </c>
      <c r="CD3121" s="120" t="str">
        <f t="shared" si="1781"/>
        <v>Flanged Y-Branch-45 deg</v>
      </c>
      <c r="CE3121" s="417">
        <f t="shared" si="1782"/>
        <v>314.07</v>
      </c>
      <c r="CF3121" s="115"/>
      <c r="CG3121" s="115" t="str">
        <f t="shared" si="1783"/>
        <v xml:space="preserve"> </v>
      </c>
      <c r="CH3121" s="120" t="str">
        <f t="shared" si="1784"/>
        <v xml:space="preserve"> </v>
      </c>
      <c r="CI3121" s="417" t="str">
        <f t="shared" si="1785"/>
        <v xml:space="preserve"> </v>
      </c>
      <c r="CJ3121" s="115"/>
      <c r="CK3121" s="115" t="str">
        <f t="shared" si="1786"/>
        <v xml:space="preserve"> </v>
      </c>
      <c r="CL3121" s="120" t="str">
        <f t="shared" si="1787"/>
        <v xml:space="preserve"> </v>
      </c>
      <c r="CM3121" s="417" t="str">
        <f t="shared" si="1748"/>
        <v xml:space="preserve"> </v>
      </c>
      <c r="IS3121" s="111">
        <v>110</v>
      </c>
    </row>
    <row r="3122" spans="2:253" s="74" customFormat="1" ht="17.100000000000001" hidden="1" customHeight="1" x14ac:dyDescent="0.25">
      <c r="B3122" s="504">
        <f>IF('Flanged Parts'!$AS$4=2,'Flanged Parts'!M13,0)</f>
        <v>0</v>
      </c>
      <c r="C3122" s="508">
        <v>24210.45</v>
      </c>
      <c r="D3122" s="526">
        <f t="shared" si="1755"/>
        <v>24210.45</v>
      </c>
      <c r="E3122" s="504" t="s">
        <v>867</v>
      </c>
      <c r="F3122" s="508" t="str">
        <f t="shared" si="1747"/>
        <v xml:space="preserve"> </v>
      </c>
      <c r="G3122" s="509" t="s">
        <v>851</v>
      </c>
      <c r="H3122" s="504" t="str">
        <f>IF('Flanged Parts'!$BB$6=1,"CS",IF('Flanged Parts'!$BB$6=2,"Glv",0))</f>
        <v>Glv</v>
      </c>
      <c r="I3122" s="1035" t="s">
        <v>888</v>
      </c>
      <c r="J3122" s="1036"/>
      <c r="K3122" s="516" t="s">
        <v>881</v>
      </c>
      <c r="L3122" s="535">
        <v>18</v>
      </c>
      <c r="M3122" s="532" t="s">
        <v>1700</v>
      </c>
      <c r="N3122" s="514">
        <f t="shared" si="1769"/>
        <v>180.91</v>
      </c>
      <c r="O3122" s="514">
        <f t="shared" si="1756"/>
        <v>0</v>
      </c>
      <c r="P3122" s="680">
        <f>'KB Duct Parts'!$AE$3</f>
        <v>0</v>
      </c>
      <c r="Q3122" s="681">
        <f t="shared" si="1765"/>
        <v>0</v>
      </c>
      <c r="R3122" s="682">
        <f t="shared" si="1766"/>
        <v>0</v>
      </c>
      <c r="S3122" s="716">
        <f t="shared" si="1770"/>
        <v>0.2</v>
      </c>
      <c r="T3122" s="679">
        <f t="shared" si="1767"/>
        <v>0</v>
      </c>
      <c r="U3122" s="679">
        <f t="shared" si="1768"/>
        <v>0</v>
      </c>
      <c r="Y3122" s="120"/>
      <c r="AD3122" s="81"/>
      <c r="AF3122" s="370">
        <v>18</v>
      </c>
      <c r="AG3122" s="374">
        <v>16</v>
      </c>
      <c r="AH3122" s="378">
        <v>14</v>
      </c>
      <c r="AI3122" s="381">
        <v>12</v>
      </c>
      <c r="AJ3122" s="386">
        <v>10</v>
      </c>
      <c r="AK3122" s="391"/>
      <c r="AL3122" s="386"/>
      <c r="AM3122" s="363">
        <f t="shared" ref="AM3122:AM3205" si="1788">IF(L3122=AF3122,1,IF(L3122=AG3122,2,IF(L3122=AH3122,3,IF(L3122=AI3122,4,IF(L3122=AJ3122,5,IF(L3122=AK3122,6,IF(L3122=AL3122,7,0)))))))</f>
        <v>1</v>
      </c>
      <c r="AN3122" s="578">
        <v>144.4</v>
      </c>
      <c r="AO3122" s="78">
        <f t="shared" si="1764"/>
        <v>199.27199999999999</v>
      </c>
      <c r="AP3122" s="78">
        <f t="shared" si="1759"/>
        <v>206.49199999999999</v>
      </c>
      <c r="AQ3122" s="78">
        <f t="shared" si="1760"/>
        <v>222.376</v>
      </c>
      <c r="AR3122" s="78">
        <f t="shared" si="1761"/>
        <v>346.56</v>
      </c>
      <c r="AS3122" s="78">
        <f t="shared" si="1762"/>
        <v>0</v>
      </c>
      <c r="AT3122" s="78">
        <f t="shared" si="1763"/>
        <v>0</v>
      </c>
      <c r="AU3122" s="363" t="s">
        <v>717</v>
      </c>
      <c r="AV3122" s="393"/>
      <c r="AW3122" s="395"/>
      <c r="AX3122" s="395">
        <v>1.38</v>
      </c>
      <c r="AY3122" s="395">
        <v>1.43</v>
      </c>
      <c r="AZ3122" s="395">
        <v>1.54</v>
      </c>
      <c r="BA3122" s="395">
        <v>2.4</v>
      </c>
      <c r="BB3122" s="395">
        <v>0</v>
      </c>
      <c r="BC3122" s="395">
        <v>0</v>
      </c>
      <c r="BD3122" s="115"/>
      <c r="BE3122" s="115"/>
      <c r="BF3122" s="115">
        <v>3</v>
      </c>
      <c r="BG3122" s="115">
        <v>10</v>
      </c>
      <c r="BH3122" s="423">
        <f t="shared" si="1757"/>
        <v>12.17</v>
      </c>
      <c r="BI3122" s="417">
        <f t="shared" si="1758"/>
        <v>36.51</v>
      </c>
      <c r="BJ3122" s="115"/>
      <c r="BK3122" s="115"/>
      <c r="BQ3122" s="74" t="str">
        <f t="shared" si="1771"/>
        <v>24210.45-(16)</v>
      </c>
      <c r="BR3122" s="120" t="str">
        <f t="shared" si="1772"/>
        <v>Flanged Y-Branch-45 deg</v>
      </c>
      <c r="BS3122" s="120">
        <f t="shared" si="1773"/>
        <v>199.27199999999999</v>
      </c>
      <c r="BU3122" s="74" t="str">
        <f t="shared" si="1774"/>
        <v>24210.45-(14)</v>
      </c>
      <c r="BV3122" s="120" t="str">
        <f t="shared" si="1775"/>
        <v>Flanged Y-Branch-45 deg</v>
      </c>
      <c r="BW3122" s="120">
        <f t="shared" si="1776"/>
        <v>206.49199999999999</v>
      </c>
      <c r="BY3122" s="74" t="str">
        <f t="shared" si="1777"/>
        <v>24210.45-(12)</v>
      </c>
      <c r="BZ3122" s="120" t="str">
        <f t="shared" si="1778"/>
        <v>Flanged Y-Branch-45 deg</v>
      </c>
      <c r="CA3122" s="120">
        <f t="shared" si="1779"/>
        <v>222.376</v>
      </c>
      <c r="CC3122" s="115" t="str">
        <f t="shared" si="1780"/>
        <v>24210.45-(10)</v>
      </c>
      <c r="CD3122" s="120" t="str">
        <f t="shared" si="1781"/>
        <v>Flanged Y-Branch-45 deg</v>
      </c>
      <c r="CE3122" s="417">
        <f t="shared" si="1782"/>
        <v>346.56</v>
      </c>
      <c r="CF3122" s="115"/>
      <c r="CG3122" s="115" t="str">
        <f t="shared" si="1783"/>
        <v xml:space="preserve"> </v>
      </c>
      <c r="CH3122" s="120" t="str">
        <f t="shared" si="1784"/>
        <v xml:space="preserve"> </v>
      </c>
      <c r="CI3122" s="417" t="str">
        <f t="shared" si="1785"/>
        <v xml:space="preserve"> </v>
      </c>
      <c r="CJ3122" s="115"/>
      <c r="CK3122" s="115" t="str">
        <f t="shared" si="1786"/>
        <v xml:space="preserve"> </v>
      </c>
      <c r="CL3122" s="120" t="str">
        <f t="shared" si="1787"/>
        <v xml:space="preserve"> </v>
      </c>
      <c r="CM3122" s="417" t="str">
        <f t="shared" si="1748"/>
        <v xml:space="preserve"> </v>
      </c>
      <c r="IS3122" s="111">
        <v>113.4</v>
      </c>
    </row>
    <row r="3123" spans="2:253" s="74" customFormat="1" ht="17.100000000000001" hidden="1" customHeight="1" x14ac:dyDescent="0.25">
      <c r="B3123" s="504">
        <f>IF('Flanged Parts'!$AS$4=2,'Flanged Parts'!M14,0)</f>
        <v>0</v>
      </c>
      <c r="C3123" s="508">
        <v>24211.45</v>
      </c>
      <c r="D3123" s="526">
        <f t="shared" si="1755"/>
        <v>24211.45</v>
      </c>
      <c r="E3123" s="504" t="s">
        <v>868</v>
      </c>
      <c r="F3123" s="508" t="str">
        <f t="shared" si="1747"/>
        <v xml:space="preserve"> </v>
      </c>
      <c r="G3123" s="509" t="s">
        <v>851</v>
      </c>
      <c r="H3123" s="504" t="str">
        <f>IF('Flanged Parts'!$BB$6=1,"CS",IF('Flanged Parts'!$BB$6=2,"Glv",0))</f>
        <v>Glv</v>
      </c>
      <c r="I3123" s="1035" t="s">
        <v>888</v>
      </c>
      <c r="J3123" s="1036"/>
      <c r="K3123" s="516" t="s">
        <v>881</v>
      </c>
      <c r="L3123" s="535">
        <v>18</v>
      </c>
      <c r="M3123" s="532" t="s">
        <v>1700</v>
      </c>
      <c r="N3123" s="514">
        <f t="shared" si="1769"/>
        <v>195.45000000000002</v>
      </c>
      <c r="O3123" s="514">
        <f t="shared" si="1756"/>
        <v>0</v>
      </c>
      <c r="P3123" s="680">
        <f>'KB Duct Parts'!$AE$3</f>
        <v>0</v>
      </c>
      <c r="Q3123" s="681">
        <f t="shared" si="1765"/>
        <v>0</v>
      </c>
      <c r="R3123" s="682">
        <f t="shared" si="1766"/>
        <v>0</v>
      </c>
      <c r="S3123" s="716">
        <f t="shared" si="1770"/>
        <v>0.2</v>
      </c>
      <c r="T3123" s="679">
        <f t="shared" si="1767"/>
        <v>0</v>
      </c>
      <c r="U3123" s="679">
        <f t="shared" si="1768"/>
        <v>0</v>
      </c>
      <c r="Y3123" s="120"/>
      <c r="AD3123" s="81"/>
      <c r="AF3123" s="370">
        <v>18</v>
      </c>
      <c r="AG3123" s="374">
        <v>16</v>
      </c>
      <c r="AH3123" s="378">
        <v>14</v>
      </c>
      <c r="AI3123" s="381">
        <v>12</v>
      </c>
      <c r="AJ3123" s="386">
        <v>10</v>
      </c>
      <c r="AK3123" s="391"/>
      <c r="AL3123" s="386"/>
      <c r="AM3123" s="363">
        <f t="shared" si="1788"/>
        <v>1</v>
      </c>
      <c r="AN3123" s="578">
        <v>153.30000000000001</v>
      </c>
      <c r="AO3123" s="78">
        <f t="shared" si="1764"/>
        <v>211.554</v>
      </c>
      <c r="AP3123" s="78">
        <f t="shared" si="1759"/>
        <v>219.21899999999999</v>
      </c>
      <c r="AQ3123" s="78">
        <f t="shared" si="1760"/>
        <v>214.62</v>
      </c>
      <c r="AR3123" s="78">
        <f t="shared" si="1761"/>
        <v>333.42750000000001</v>
      </c>
      <c r="AS3123" s="78">
        <f t="shared" si="1762"/>
        <v>0</v>
      </c>
      <c r="AT3123" s="78">
        <f t="shared" si="1763"/>
        <v>0</v>
      </c>
      <c r="AU3123" s="363" t="s">
        <v>717</v>
      </c>
      <c r="AV3123" s="393"/>
      <c r="AW3123" s="395"/>
      <c r="AX3123" s="395">
        <v>1.38</v>
      </c>
      <c r="AY3123" s="395">
        <v>1.43</v>
      </c>
      <c r="AZ3123" s="395">
        <v>1.4</v>
      </c>
      <c r="BA3123" s="395">
        <v>2.1749999999999998</v>
      </c>
      <c r="BB3123" s="395">
        <v>0</v>
      </c>
      <c r="BC3123" s="395">
        <v>0</v>
      </c>
      <c r="BD3123" s="115"/>
      <c r="BE3123" s="115"/>
      <c r="BF3123" s="115">
        <v>3</v>
      </c>
      <c r="BG3123" s="115">
        <v>11</v>
      </c>
      <c r="BH3123" s="423">
        <f t="shared" si="1757"/>
        <v>14.05</v>
      </c>
      <c r="BI3123" s="417">
        <f t="shared" si="1758"/>
        <v>42.150000000000006</v>
      </c>
      <c r="BJ3123" s="115"/>
      <c r="BK3123" s="115"/>
      <c r="BQ3123" s="74" t="str">
        <f t="shared" si="1771"/>
        <v>24211.45-(16)</v>
      </c>
      <c r="BR3123" s="120" t="str">
        <f t="shared" si="1772"/>
        <v>Flanged Y-Branch-45 deg</v>
      </c>
      <c r="BS3123" s="120">
        <f t="shared" si="1773"/>
        <v>211.554</v>
      </c>
      <c r="BU3123" s="74" t="str">
        <f t="shared" si="1774"/>
        <v>24211.45-(14)</v>
      </c>
      <c r="BV3123" s="120" t="str">
        <f t="shared" si="1775"/>
        <v>Flanged Y-Branch-45 deg</v>
      </c>
      <c r="BW3123" s="120">
        <f t="shared" si="1776"/>
        <v>219.21899999999999</v>
      </c>
      <c r="BY3123" s="74" t="str">
        <f t="shared" si="1777"/>
        <v>24211.45-(12)</v>
      </c>
      <c r="BZ3123" s="120" t="str">
        <f t="shared" si="1778"/>
        <v>Flanged Y-Branch-45 deg</v>
      </c>
      <c r="CA3123" s="120">
        <f t="shared" si="1779"/>
        <v>214.62</v>
      </c>
      <c r="CC3123" s="115" t="str">
        <f t="shared" si="1780"/>
        <v>24211.45-(10)</v>
      </c>
      <c r="CD3123" s="120" t="str">
        <f t="shared" si="1781"/>
        <v>Flanged Y-Branch-45 deg</v>
      </c>
      <c r="CE3123" s="417">
        <f t="shared" si="1782"/>
        <v>333.42750000000001</v>
      </c>
      <c r="CF3123" s="115"/>
      <c r="CG3123" s="115" t="str">
        <f t="shared" si="1783"/>
        <v xml:space="preserve"> </v>
      </c>
      <c r="CH3123" s="120" t="str">
        <f t="shared" si="1784"/>
        <v xml:space="preserve"> </v>
      </c>
      <c r="CI3123" s="417" t="str">
        <f t="shared" si="1785"/>
        <v xml:space="preserve"> </v>
      </c>
      <c r="CJ3123" s="115"/>
      <c r="CK3123" s="115" t="str">
        <f t="shared" si="1786"/>
        <v xml:space="preserve"> </v>
      </c>
      <c r="CL3123" s="120" t="str">
        <f t="shared" si="1787"/>
        <v xml:space="preserve"> </v>
      </c>
      <c r="CM3123" s="417" t="str">
        <f t="shared" ref="CM3123:CM3186" si="1789">IF(AT3123&gt;0,AT3123," ")</f>
        <v xml:space="preserve"> </v>
      </c>
      <c r="IS3123" s="111">
        <v>124</v>
      </c>
    </row>
    <row r="3124" spans="2:253" s="74" customFormat="1" ht="17.100000000000001" hidden="1" customHeight="1" x14ac:dyDescent="0.25">
      <c r="B3124" s="504">
        <f>IF('Flanged Parts'!$AS$4=2,'Flanged Parts'!M15,0)</f>
        <v>0</v>
      </c>
      <c r="C3124" s="508">
        <v>24212.45</v>
      </c>
      <c r="D3124" s="526">
        <f t="shared" si="1755"/>
        <v>24212.45</v>
      </c>
      <c r="E3124" s="504" t="s">
        <v>869</v>
      </c>
      <c r="F3124" s="508" t="str">
        <f t="shared" si="1747"/>
        <v xml:space="preserve"> </v>
      </c>
      <c r="G3124" s="509" t="s">
        <v>851</v>
      </c>
      <c r="H3124" s="504" t="str">
        <f>IF('Flanged Parts'!$BB$6=1,"CS",IF('Flanged Parts'!$BB$6=2,"Glv",0))</f>
        <v>Glv</v>
      </c>
      <c r="I3124" s="1035" t="s">
        <v>888</v>
      </c>
      <c r="J3124" s="1036"/>
      <c r="K3124" s="516" t="s">
        <v>881</v>
      </c>
      <c r="L3124" s="535">
        <v>18</v>
      </c>
      <c r="M3124" s="532" t="s">
        <v>1700</v>
      </c>
      <c r="N3124" s="514">
        <f t="shared" si="1769"/>
        <v>206.28</v>
      </c>
      <c r="O3124" s="514">
        <f t="shared" si="1756"/>
        <v>0</v>
      </c>
      <c r="P3124" s="680">
        <f>'KB Duct Parts'!$AE$3</f>
        <v>0</v>
      </c>
      <c r="Q3124" s="681">
        <f t="shared" si="1765"/>
        <v>0</v>
      </c>
      <c r="R3124" s="682">
        <f t="shared" si="1766"/>
        <v>0</v>
      </c>
      <c r="S3124" s="716">
        <f t="shared" si="1770"/>
        <v>0.2</v>
      </c>
      <c r="T3124" s="679">
        <f t="shared" si="1767"/>
        <v>0</v>
      </c>
      <c r="U3124" s="679">
        <f t="shared" si="1768"/>
        <v>0</v>
      </c>
      <c r="Y3124" s="120"/>
      <c r="AD3124" s="81"/>
      <c r="AF3124" s="370">
        <v>18</v>
      </c>
      <c r="AG3124" s="374">
        <v>16</v>
      </c>
      <c r="AH3124" s="378">
        <v>14</v>
      </c>
      <c r="AI3124" s="381">
        <v>12</v>
      </c>
      <c r="AJ3124" s="386">
        <v>10</v>
      </c>
      <c r="AK3124" s="391"/>
      <c r="AL3124" s="386"/>
      <c r="AM3124" s="363">
        <f t="shared" si="1788"/>
        <v>1</v>
      </c>
      <c r="AN3124" s="578">
        <v>160.5</v>
      </c>
      <c r="AO3124" s="78">
        <f t="shared" si="1764"/>
        <v>211.86</v>
      </c>
      <c r="AP3124" s="78">
        <f t="shared" si="1759"/>
        <v>229.51499999999999</v>
      </c>
      <c r="AQ3124" s="78">
        <f t="shared" si="1760"/>
        <v>224.7</v>
      </c>
      <c r="AR3124" s="78">
        <f t="shared" si="1761"/>
        <v>337.05</v>
      </c>
      <c r="AS3124" s="78">
        <f t="shared" si="1762"/>
        <v>0</v>
      </c>
      <c r="AT3124" s="78">
        <f t="shared" si="1763"/>
        <v>0</v>
      </c>
      <c r="AU3124" s="363" t="s">
        <v>717</v>
      </c>
      <c r="AV3124" s="393"/>
      <c r="AW3124" s="395"/>
      <c r="AX3124" s="395">
        <v>1.32</v>
      </c>
      <c r="AY3124" s="395">
        <v>1.43</v>
      </c>
      <c r="AZ3124" s="395">
        <v>1.4</v>
      </c>
      <c r="BA3124" s="395">
        <v>2.1</v>
      </c>
      <c r="BB3124" s="395">
        <v>0</v>
      </c>
      <c r="BC3124" s="395">
        <v>0</v>
      </c>
      <c r="BD3124" s="115"/>
      <c r="BE3124" s="115"/>
      <c r="BF3124" s="115">
        <v>3</v>
      </c>
      <c r="BG3124" s="115">
        <v>12</v>
      </c>
      <c r="BH3124" s="423">
        <f t="shared" si="1757"/>
        <v>15.26</v>
      </c>
      <c r="BI3124" s="417">
        <f t="shared" si="1758"/>
        <v>45.78</v>
      </c>
      <c r="BJ3124" s="115"/>
      <c r="BK3124" s="115"/>
      <c r="BQ3124" s="74" t="str">
        <f t="shared" si="1771"/>
        <v>24212.45-(16)</v>
      </c>
      <c r="BR3124" s="120" t="str">
        <f t="shared" si="1772"/>
        <v>Flanged Y-Branch-45 deg</v>
      </c>
      <c r="BS3124" s="120">
        <f t="shared" si="1773"/>
        <v>211.86</v>
      </c>
      <c r="BU3124" s="74" t="str">
        <f t="shared" si="1774"/>
        <v>24212.45-(14)</v>
      </c>
      <c r="BV3124" s="120" t="str">
        <f t="shared" si="1775"/>
        <v>Flanged Y-Branch-45 deg</v>
      </c>
      <c r="BW3124" s="120">
        <f t="shared" si="1776"/>
        <v>229.51499999999999</v>
      </c>
      <c r="BY3124" s="74" t="str">
        <f t="shared" si="1777"/>
        <v>24212.45-(12)</v>
      </c>
      <c r="BZ3124" s="120" t="str">
        <f t="shared" si="1778"/>
        <v>Flanged Y-Branch-45 deg</v>
      </c>
      <c r="CA3124" s="120">
        <f t="shared" si="1779"/>
        <v>224.7</v>
      </c>
      <c r="CC3124" s="115" t="str">
        <f t="shared" si="1780"/>
        <v>24212.45-(10)</v>
      </c>
      <c r="CD3124" s="120" t="str">
        <f t="shared" si="1781"/>
        <v>Flanged Y-Branch-45 deg</v>
      </c>
      <c r="CE3124" s="417">
        <f t="shared" si="1782"/>
        <v>337.05</v>
      </c>
      <c r="CF3124" s="115"/>
      <c r="CG3124" s="115" t="str">
        <f t="shared" si="1783"/>
        <v xml:space="preserve"> </v>
      </c>
      <c r="CH3124" s="120" t="str">
        <f t="shared" si="1784"/>
        <v xml:space="preserve"> </v>
      </c>
      <c r="CI3124" s="417" t="str">
        <f t="shared" si="1785"/>
        <v xml:space="preserve"> </v>
      </c>
      <c r="CJ3124" s="115"/>
      <c r="CK3124" s="115" t="str">
        <f t="shared" si="1786"/>
        <v xml:space="preserve"> </v>
      </c>
      <c r="CL3124" s="120" t="str">
        <f t="shared" si="1787"/>
        <v xml:space="preserve"> </v>
      </c>
      <c r="CM3124" s="417" t="str">
        <f t="shared" si="1789"/>
        <v xml:space="preserve"> </v>
      </c>
      <c r="IS3124" s="111">
        <v>134.1</v>
      </c>
    </row>
    <row r="3125" spans="2:253" s="74" customFormat="1" ht="17.100000000000001" hidden="1" customHeight="1" x14ac:dyDescent="0.25">
      <c r="B3125" s="504">
        <f>IF('Flanged Parts'!$AS$4=2,'Flanged Parts'!M16,0)</f>
        <v>0</v>
      </c>
      <c r="C3125" s="508">
        <v>24213.45</v>
      </c>
      <c r="D3125" s="526">
        <f t="shared" si="1755"/>
        <v>24213.45</v>
      </c>
      <c r="E3125" s="504" t="s">
        <v>870</v>
      </c>
      <c r="F3125" s="508" t="str">
        <f t="shared" si="1747"/>
        <v xml:space="preserve"> </v>
      </c>
      <c r="G3125" s="509" t="s">
        <v>851</v>
      </c>
      <c r="H3125" s="504" t="str">
        <f>IF('Flanged Parts'!$BB$6=1,"CS",IF('Flanged Parts'!$BB$6=2,"Glv",0))</f>
        <v>Glv</v>
      </c>
      <c r="I3125" s="1035" t="s">
        <v>888</v>
      </c>
      <c r="J3125" s="1036"/>
      <c r="K3125" s="516" t="s">
        <v>881</v>
      </c>
      <c r="L3125" s="535">
        <v>18</v>
      </c>
      <c r="M3125" s="532" t="s">
        <v>1700</v>
      </c>
      <c r="N3125" s="514">
        <f t="shared" si="1769"/>
        <v>229.51999999999998</v>
      </c>
      <c r="O3125" s="514">
        <f t="shared" si="1756"/>
        <v>0</v>
      </c>
      <c r="P3125" s="680">
        <f>'KB Duct Parts'!$AE$3</f>
        <v>0</v>
      </c>
      <c r="Q3125" s="681">
        <f t="shared" si="1765"/>
        <v>0</v>
      </c>
      <c r="R3125" s="682">
        <f t="shared" si="1766"/>
        <v>0</v>
      </c>
      <c r="S3125" s="716">
        <f t="shared" si="1770"/>
        <v>0.2</v>
      </c>
      <c r="T3125" s="679">
        <f t="shared" si="1767"/>
        <v>0</v>
      </c>
      <c r="U3125" s="679">
        <f t="shared" si="1768"/>
        <v>0</v>
      </c>
      <c r="Y3125" s="120"/>
      <c r="AD3125" s="81"/>
      <c r="AF3125" s="370">
        <v>18</v>
      </c>
      <c r="AG3125" s="374">
        <v>16</v>
      </c>
      <c r="AH3125" s="378">
        <v>14</v>
      </c>
      <c r="AI3125" s="381">
        <v>12</v>
      </c>
      <c r="AJ3125" s="386">
        <v>10</v>
      </c>
      <c r="AK3125" s="391"/>
      <c r="AL3125" s="386"/>
      <c r="AM3125" s="363">
        <f t="shared" si="1788"/>
        <v>1</v>
      </c>
      <c r="AN3125" s="578">
        <v>176.6</v>
      </c>
      <c r="AO3125" s="78">
        <f t="shared" si="1764"/>
        <v>233.11199999999999</v>
      </c>
      <c r="AP3125" s="78">
        <f t="shared" si="1759"/>
        <v>229.58</v>
      </c>
      <c r="AQ3125" s="78">
        <f t="shared" si="1760"/>
        <v>247.23999999999998</v>
      </c>
      <c r="AR3125" s="78">
        <f t="shared" si="1761"/>
        <v>344.37</v>
      </c>
      <c r="AS3125" s="78">
        <f t="shared" si="1762"/>
        <v>0</v>
      </c>
      <c r="AT3125" s="78">
        <f t="shared" si="1763"/>
        <v>0</v>
      </c>
      <c r="AU3125" s="363" t="s">
        <v>717</v>
      </c>
      <c r="AV3125" s="393"/>
      <c r="AW3125" s="395"/>
      <c r="AX3125" s="395">
        <v>1.32</v>
      </c>
      <c r="AY3125" s="395">
        <v>1.3</v>
      </c>
      <c r="AZ3125" s="395">
        <v>1.4</v>
      </c>
      <c r="BA3125" s="395">
        <v>1.95</v>
      </c>
      <c r="BB3125" s="395">
        <v>0</v>
      </c>
      <c r="BC3125" s="395">
        <v>0</v>
      </c>
      <c r="BD3125" s="115"/>
      <c r="BE3125" s="115"/>
      <c r="BF3125" s="115">
        <v>3</v>
      </c>
      <c r="BG3125" s="115">
        <v>13</v>
      </c>
      <c r="BH3125" s="423">
        <f t="shared" si="1757"/>
        <v>17.64</v>
      </c>
      <c r="BI3125" s="417">
        <f t="shared" si="1758"/>
        <v>52.92</v>
      </c>
      <c r="BJ3125" s="115"/>
      <c r="BK3125" s="115"/>
      <c r="BQ3125" s="74" t="str">
        <f t="shared" si="1771"/>
        <v>24213.45-(16)</v>
      </c>
      <c r="BR3125" s="120" t="str">
        <f t="shared" si="1772"/>
        <v>Flanged Y-Branch-45 deg</v>
      </c>
      <c r="BS3125" s="120">
        <f t="shared" si="1773"/>
        <v>233.11199999999999</v>
      </c>
      <c r="BU3125" s="74" t="str">
        <f t="shared" si="1774"/>
        <v>24213.45-(14)</v>
      </c>
      <c r="BV3125" s="120" t="str">
        <f t="shared" si="1775"/>
        <v>Flanged Y-Branch-45 deg</v>
      </c>
      <c r="BW3125" s="120">
        <f t="shared" si="1776"/>
        <v>229.58</v>
      </c>
      <c r="BY3125" s="74" t="str">
        <f t="shared" si="1777"/>
        <v>24213.45-(12)</v>
      </c>
      <c r="BZ3125" s="120" t="str">
        <f t="shared" si="1778"/>
        <v>Flanged Y-Branch-45 deg</v>
      </c>
      <c r="CA3125" s="120">
        <f t="shared" si="1779"/>
        <v>247.23999999999998</v>
      </c>
      <c r="CC3125" s="115" t="str">
        <f t="shared" si="1780"/>
        <v>24213.45-(10)</v>
      </c>
      <c r="CD3125" s="120" t="str">
        <f t="shared" si="1781"/>
        <v>Flanged Y-Branch-45 deg</v>
      </c>
      <c r="CE3125" s="417">
        <f t="shared" si="1782"/>
        <v>344.37</v>
      </c>
      <c r="CF3125" s="115"/>
      <c r="CG3125" s="115" t="str">
        <f t="shared" si="1783"/>
        <v xml:space="preserve"> </v>
      </c>
      <c r="CH3125" s="120" t="str">
        <f t="shared" si="1784"/>
        <v xml:space="preserve"> </v>
      </c>
      <c r="CI3125" s="417" t="str">
        <f t="shared" si="1785"/>
        <v xml:space="preserve"> </v>
      </c>
      <c r="CJ3125" s="115"/>
      <c r="CK3125" s="115" t="str">
        <f t="shared" si="1786"/>
        <v xml:space="preserve"> </v>
      </c>
      <c r="CL3125" s="120" t="str">
        <f t="shared" si="1787"/>
        <v xml:space="preserve"> </v>
      </c>
      <c r="CM3125" s="417" t="str">
        <f t="shared" si="1789"/>
        <v xml:space="preserve"> </v>
      </c>
      <c r="IS3125" s="111">
        <v>148.5</v>
      </c>
    </row>
    <row r="3126" spans="2:253" s="74" customFormat="1" ht="17.100000000000001" hidden="1" customHeight="1" x14ac:dyDescent="0.25">
      <c r="B3126" s="504">
        <f>IF('Flanged Parts'!$AS$4=2,'Flanged Parts'!M17,0)</f>
        <v>0</v>
      </c>
      <c r="C3126" s="508">
        <v>24214.45</v>
      </c>
      <c r="D3126" s="526">
        <f t="shared" si="1755"/>
        <v>24214.45</v>
      </c>
      <c r="E3126" s="504" t="s">
        <v>871</v>
      </c>
      <c r="F3126" s="508" t="str">
        <f t="shared" si="1747"/>
        <v xml:space="preserve"> </v>
      </c>
      <c r="G3126" s="509" t="s">
        <v>851</v>
      </c>
      <c r="H3126" s="504" t="str">
        <f>IF('Flanged Parts'!$BB$6=1,"CS",IF('Flanged Parts'!$BB$6=2,"Glv",0))</f>
        <v>Glv</v>
      </c>
      <c r="I3126" s="1035" t="s">
        <v>888</v>
      </c>
      <c r="J3126" s="1036"/>
      <c r="K3126" s="516" t="s">
        <v>881</v>
      </c>
      <c r="L3126" s="535">
        <v>18</v>
      </c>
      <c r="M3126" s="532" t="s">
        <v>1700</v>
      </c>
      <c r="N3126" s="514">
        <f t="shared" si="1769"/>
        <v>252.78000000000003</v>
      </c>
      <c r="O3126" s="514">
        <f t="shared" si="1756"/>
        <v>0</v>
      </c>
      <c r="P3126" s="680">
        <f>'KB Duct Parts'!$AE$3</f>
        <v>0</v>
      </c>
      <c r="Q3126" s="681">
        <f t="shared" si="1765"/>
        <v>0</v>
      </c>
      <c r="R3126" s="682">
        <f t="shared" si="1766"/>
        <v>0</v>
      </c>
      <c r="S3126" s="716">
        <f t="shared" si="1770"/>
        <v>0.2</v>
      </c>
      <c r="T3126" s="679">
        <f t="shared" si="1767"/>
        <v>0</v>
      </c>
      <c r="U3126" s="679">
        <f t="shared" si="1768"/>
        <v>0</v>
      </c>
      <c r="Y3126" s="120"/>
      <c r="AD3126" s="81"/>
      <c r="AF3126" s="370">
        <v>18</v>
      </c>
      <c r="AG3126" s="374">
        <v>16</v>
      </c>
      <c r="AH3126" s="378">
        <v>14</v>
      </c>
      <c r="AI3126" s="381">
        <v>12</v>
      </c>
      <c r="AJ3126" s="386">
        <v>10</v>
      </c>
      <c r="AK3126" s="391"/>
      <c r="AL3126" s="386"/>
      <c r="AM3126" s="363">
        <f t="shared" si="1788"/>
        <v>1</v>
      </c>
      <c r="AN3126" s="578">
        <v>192.3</v>
      </c>
      <c r="AO3126" s="78">
        <f t="shared" si="1764"/>
        <v>230.76</v>
      </c>
      <c r="AP3126" s="78">
        <f t="shared" si="1759"/>
        <v>249.99000000000004</v>
      </c>
      <c r="AQ3126" s="78">
        <f t="shared" si="1760"/>
        <v>269.21999999999997</v>
      </c>
      <c r="AR3126" s="78">
        <f t="shared" si="1761"/>
        <v>374.98500000000001</v>
      </c>
      <c r="AS3126" s="78">
        <f t="shared" si="1762"/>
        <v>0</v>
      </c>
      <c r="AT3126" s="78">
        <f t="shared" si="1763"/>
        <v>0</v>
      </c>
      <c r="AU3126" s="363" t="s">
        <v>717</v>
      </c>
      <c r="AV3126" s="393"/>
      <c r="AW3126" s="395"/>
      <c r="AX3126" s="395">
        <v>1.2</v>
      </c>
      <c r="AY3126" s="395">
        <v>1.3</v>
      </c>
      <c r="AZ3126" s="395">
        <v>1.4</v>
      </c>
      <c r="BA3126" s="395">
        <v>1.95</v>
      </c>
      <c r="BB3126" s="395">
        <v>0</v>
      </c>
      <c r="BC3126" s="395">
        <v>0</v>
      </c>
      <c r="BD3126" s="115"/>
      <c r="BE3126" s="115"/>
      <c r="BF3126" s="115">
        <v>3</v>
      </c>
      <c r="BG3126" s="115">
        <v>14</v>
      </c>
      <c r="BH3126" s="423">
        <f t="shared" si="1757"/>
        <v>20.16</v>
      </c>
      <c r="BI3126" s="417">
        <f t="shared" si="1758"/>
        <v>60.480000000000004</v>
      </c>
      <c r="BJ3126" s="115"/>
      <c r="BK3126" s="115"/>
      <c r="BQ3126" s="74" t="str">
        <f t="shared" si="1771"/>
        <v>24214.45-(16)</v>
      </c>
      <c r="BR3126" s="120" t="str">
        <f t="shared" si="1772"/>
        <v>Flanged Y-Branch-45 deg</v>
      </c>
      <c r="BS3126" s="120">
        <f t="shared" si="1773"/>
        <v>230.76</v>
      </c>
      <c r="BU3126" s="74" t="str">
        <f t="shared" si="1774"/>
        <v>24214.45-(14)</v>
      </c>
      <c r="BV3126" s="120" t="str">
        <f t="shared" si="1775"/>
        <v>Flanged Y-Branch-45 deg</v>
      </c>
      <c r="BW3126" s="120">
        <f t="shared" si="1776"/>
        <v>249.99000000000004</v>
      </c>
      <c r="BY3126" s="74" t="str">
        <f t="shared" si="1777"/>
        <v>24214.45-(12)</v>
      </c>
      <c r="BZ3126" s="120" t="str">
        <f t="shared" si="1778"/>
        <v>Flanged Y-Branch-45 deg</v>
      </c>
      <c r="CA3126" s="120">
        <f t="shared" si="1779"/>
        <v>269.21999999999997</v>
      </c>
      <c r="CC3126" s="115" t="str">
        <f t="shared" si="1780"/>
        <v>24214.45-(10)</v>
      </c>
      <c r="CD3126" s="120" t="str">
        <f t="shared" si="1781"/>
        <v>Flanged Y-Branch-45 deg</v>
      </c>
      <c r="CE3126" s="417">
        <f t="shared" si="1782"/>
        <v>374.98500000000001</v>
      </c>
      <c r="CF3126" s="115"/>
      <c r="CG3126" s="115" t="str">
        <f t="shared" si="1783"/>
        <v xml:space="preserve"> </v>
      </c>
      <c r="CH3126" s="120" t="str">
        <f t="shared" si="1784"/>
        <v xml:space="preserve"> </v>
      </c>
      <c r="CI3126" s="417" t="str">
        <f t="shared" si="1785"/>
        <v xml:space="preserve"> </v>
      </c>
      <c r="CJ3126" s="115"/>
      <c r="CK3126" s="115" t="str">
        <f t="shared" si="1786"/>
        <v xml:space="preserve"> </v>
      </c>
      <c r="CL3126" s="120" t="str">
        <f t="shared" si="1787"/>
        <v xml:space="preserve"> </v>
      </c>
      <c r="CM3126" s="417" t="str">
        <f t="shared" si="1789"/>
        <v xml:space="preserve"> </v>
      </c>
      <c r="IS3126" s="111">
        <v>162.4</v>
      </c>
    </row>
    <row r="3127" spans="2:253" s="74" customFormat="1" ht="17.100000000000001" hidden="1" customHeight="1" x14ac:dyDescent="0.25">
      <c r="B3127" s="504">
        <f>IF('Flanged Parts'!$AS$4=2,'Flanged Parts'!M18,0)</f>
        <v>0</v>
      </c>
      <c r="C3127" s="508">
        <v>24215.45</v>
      </c>
      <c r="D3127" s="526">
        <f t="shared" si="1755"/>
        <v>24215.45</v>
      </c>
      <c r="E3127" s="504" t="s">
        <v>872</v>
      </c>
      <c r="F3127" s="508" t="str">
        <f t="shared" si="1747"/>
        <v xml:space="preserve"> </v>
      </c>
      <c r="G3127" s="509" t="s">
        <v>851</v>
      </c>
      <c r="H3127" s="504" t="str">
        <f>IF('Flanged Parts'!$BB$6=1,"CS",IF('Flanged Parts'!$BB$6=2,"Glv",0))</f>
        <v>Glv</v>
      </c>
      <c r="I3127" s="1035" t="s">
        <v>888</v>
      </c>
      <c r="J3127" s="1036"/>
      <c r="K3127" s="516" t="s">
        <v>881</v>
      </c>
      <c r="L3127" s="535">
        <v>18</v>
      </c>
      <c r="M3127" s="532" t="s">
        <v>1700</v>
      </c>
      <c r="N3127" s="514">
        <f t="shared" si="1769"/>
        <v>264.3</v>
      </c>
      <c r="O3127" s="514">
        <f t="shared" si="1756"/>
        <v>0</v>
      </c>
      <c r="P3127" s="680">
        <f>'KB Duct Parts'!$AE$3</f>
        <v>0</v>
      </c>
      <c r="Q3127" s="681">
        <f t="shared" si="1765"/>
        <v>0</v>
      </c>
      <c r="R3127" s="682">
        <f t="shared" si="1766"/>
        <v>0</v>
      </c>
      <c r="S3127" s="716">
        <f t="shared" si="1770"/>
        <v>0.2</v>
      </c>
      <c r="T3127" s="679">
        <f t="shared" si="1767"/>
        <v>0</v>
      </c>
      <c r="U3127" s="679">
        <f t="shared" si="1768"/>
        <v>0</v>
      </c>
      <c r="Y3127" s="120"/>
      <c r="AD3127" s="81"/>
      <c r="AF3127" s="370">
        <v>18</v>
      </c>
      <c r="AG3127" s="374">
        <v>16</v>
      </c>
      <c r="AH3127" s="378">
        <v>14</v>
      </c>
      <c r="AI3127" s="381">
        <v>12</v>
      </c>
      <c r="AJ3127" s="386">
        <v>10</v>
      </c>
      <c r="AK3127" s="391"/>
      <c r="AL3127" s="386"/>
      <c r="AM3127" s="363">
        <f t="shared" si="1788"/>
        <v>1</v>
      </c>
      <c r="AN3127" s="578">
        <v>198.3</v>
      </c>
      <c r="AO3127" s="78">
        <f t="shared" si="1764"/>
        <v>237.96</v>
      </c>
      <c r="AP3127" s="78">
        <f t="shared" si="1759"/>
        <v>283.56900000000002</v>
      </c>
      <c r="AQ3127" s="78">
        <f t="shared" si="1760"/>
        <v>305.38200000000001</v>
      </c>
      <c r="AR3127" s="78">
        <f t="shared" si="1761"/>
        <v>416.43000000000006</v>
      </c>
      <c r="AS3127" s="78">
        <f t="shared" si="1762"/>
        <v>0</v>
      </c>
      <c r="AT3127" s="78">
        <f t="shared" si="1763"/>
        <v>0</v>
      </c>
      <c r="AU3127" s="363" t="s">
        <v>717</v>
      </c>
      <c r="AV3127" s="393"/>
      <c r="AW3127" s="395"/>
      <c r="AX3127" s="395">
        <v>1.2</v>
      </c>
      <c r="AY3127" s="395">
        <v>1.43</v>
      </c>
      <c r="AZ3127" s="395">
        <v>1.54</v>
      </c>
      <c r="BA3127" s="395">
        <v>2.1</v>
      </c>
      <c r="BB3127" s="395">
        <v>0</v>
      </c>
      <c r="BC3127" s="395">
        <v>0</v>
      </c>
      <c r="BD3127" s="115"/>
      <c r="BE3127" s="115"/>
      <c r="BF3127" s="115">
        <v>3</v>
      </c>
      <c r="BG3127" s="115">
        <v>15</v>
      </c>
      <c r="BH3127" s="423">
        <f t="shared" si="1757"/>
        <v>22</v>
      </c>
      <c r="BI3127" s="417">
        <f t="shared" si="1758"/>
        <v>66</v>
      </c>
      <c r="BJ3127" s="115"/>
      <c r="BK3127" s="115"/>
      <c r="BQ3127" s="74" t="str">
        <f t="shared" si="1771"/>
        <v>24215.45-(16)</v>
      </c>
      <c r="BR3127" s="120" t="str">
        <f t="shared" si="1772"/>
        <v>Flanged Y-Branch-45 deg</v>
      </c>
      <c r="BS3127" s="120">
        <f t="shared" si="1773"/>
        <v>237.96</v>
      </c>
      <c r="BU3127" s="74" t="str">
        <f t="shared" si="1774"/>
        <v>24215.45-(14)</v>
      </c>
      <c r="BV3127" s="120" t="str">
        <f t="shared" si="1775"/>
        <v>Flanged Y-Branch-45 deg</v>
      </c>
      <c r="BW3127" s="120">
        <f t="shared" si="1776"/>
        <v>283.56900000000002</v>
      </c>
      <c r="BY3127" s="74" t="str">
        <f t="shared" si="1777"/>
        <v>24215.45-(12)</v>
      </c>
      <c r="BZ3127" s="120" t="str">
        <f t="shared" si="1778"/>
        <v>Flanged Y-Branch-45 deg</v>
      </c>
      <c r="CA3127" s="120">
        <f t="shared" si="1779"/>
        <v>305.38200000000001</v>
      </c>
      <c r="CC3127" s="115" t="str">
        <f t="shared" si="1780"/>
        <v>24215.45-(10)</v>
      </c>
      <c r="CD3127" s="120" t="str">
        <f t="shared" si="1781"/>
        <v>Flanged Y-Branch-45 deg</v>
      </c>
      <c r="CE3127" s="417">
        <f t="shared" si="1782"/>
        <v>416.43000000000006</v>
      </c>
      <c r="CF3127" s="115"/>
      <c r="CG3127" s="115" t="str">
        <f t="shared" si="1783"/>
        <v xml:space="preserve"> </v>
      </c>
      <c r="CH3127" s="120" t="str">
        <f t="shared" si="1784"/>
        <v xml:space="preserve"> </v>
      </c>
      <c r="CI3127" s="417" t="str">
        <f t="shared" si="1785"/>
        <v xml:space="preserve"> </v>
      </c>
      <c r="CJ3127" s="115"/>
      <c r="CK3127" s="115" t="str">
        <f t="shared" si="1786"/>
        <v xml:space="preserve"> </v>
      </c>
      <c r="CL3127" s="120" t="str">
        <f t="shared" si="1787"/>
        <v xml:space="preserve"> </v>
      </c>
      <c r="CM3127" s="417" t="str">
        <f t="shared" si="1789"/>
        <v xml:space="preserve"> </v>
      </c>
      <c r="IS3127" s="111">
        <v>175.6</v>
      </c>
    </row>
    <row r="3128" spans="2:253" s="74" customFormat="1" ht="17.100000000000001" hidden="1" customHeight="1" x14ac:dyDescent="0.25">
      <c r="B3128" s="504">
        <f>IF('Flanged Parts'!$AS$4=2,'Flanged Parts'!M19,0)</f>
        <v>0</v>
      </c>
      <c r="C3128" s="508">
        <v>24216.45</v>
      </c>
      <c r="D3128" s="526">
        <f t="shared" si="1755"/>
        <v>24216.45</v>
      </c>
      <c r="E3128" s="504" t="s">
        <v>873</v>
      </c>
      <c r="F3128" s="508" t="str">
        <f t="shared" si="1747"/>
        <v xml:space="preserve"> </v>
      </c>
      <c r="G3128" s="509" t="s">
        <v>851</v>
      </c>
      <c r="H3128" s="504" t="str">
        <f>IF('Flanged Parts'!$BB$6=1,"CS",IF('Flanged Parts'!$BB$6=2,"Glv",0))</f>
        <v>Glv</v>
      </c>
      <c r="I3128" s="1035" t="s">
        <v>888</v>
      </c>
      <c r="J3128" s="1036"/>
      <c r="K3128" s="516" t="s">
        <v>881</v>
      </c>
      <c r="L3128" s="535">
        <v>18</v>
      </c>
      <c r="M3128" s="532" t="s">
        <v>1700</v>
      </c>
      <c r="N3128" s="514">
        <f t="shared" si="1769"/>
        <v>288.56</v>
      </c>
      <c r="O3128" s="514">
        <f t="shared" si="1756"/>
        <v>0</v>
      </c>
      <c r="P3128" s="680">
        <f>'KB Duct Parts'!$AE$3</f>
        <v>0</v>
      </c>
      <c r="Q3128" s="681">
        <f t="shared" si="1765"/>
        <v>0</v>
      </c>
      <c r="R3128" s="682">
        <f t="shared" si="1766"/>
        <v>0</v>
      </c>
      <c r="S3128" s="716">
        <f t="shared" si="1770"/>
        <v>0.2</v>
      </c>
      <c r="T3128" s="679">
        <f t="shared" si="1767"/>
        <v>0</v>
      </c>
      <c r="U3128" s="679">
        <f t="shared" si="1768"/>
        <v>0</v>
      </c>
      <c r="Y3128" s="120"/>
      <c r="AD3128" s="81"/>
      <c r="AF3128" s="370">
        <v>18</v>
      </c>
      <c r="AG3128" s="374">
        <v>16</v>
      </c>
      <c r="AH3128" s="378">
        <v>14</v>
      </c>
      <c r="AI3128" s="381">
        <v>12</v>
      </c>
      <c r="AJ3128" s="386">
        <v>10</v>
      </c>
      <c r="AK3128" s="391"/>
      <c r="AL3128" s="386"/>
      <c r="AM3128" s="363">
        <f t="shared" si="1788"/>
        <v>1</v>
      </c>
      <c r="AN3128" s="578">
        <v>207.2</v>
      </c>
      <c r="AO3128" s="78">
        <f t="shared" si="1764"/>
        <v>273.50400000000002</v>
      </c>
      <c r="AP3128" s="78">
        <f t="shared" si="1759"/>
        <v>309.76400000000001</v>
      </c>
      <c r="AQ3128" s="78">
        <f t="shared" si="1760"/>
        <v>319.08799999999997</v>
      </c>
      <c r="AR3128" s="78">
        <f t="shared" si="1761"/>
        <v>435.12</v>
      </c>
      <c r="AS3128" s="78">
        <f t="shared" si="1762"/>
        <v>0</v>
      </c>
      <c r="AT3128" s="78">
        <f t="shared" si="1763"/>
        <v>0</v>
      </c>
      <c r="AU3128" s="363" t="s">
        <v>717</v>
      </c>
      <c r="AV3128" s="393"/>
      <c r="AW3128" s="395"/>
      <c r="AX3128" s="395">
        <v>1.32</v>
      </c>
      <c r="AY3128" s="395">
        <v>1.4950000000000001</v>
      </c>
      <c r="AZ3128" s="395">
        <v>1.54</v>
      </c>
      <c r="BA3128" s="395">
        <v>2.1</v>
      </c>
      <c r="BB3128" s="395">
        <v>0</v>
      </c>
      <c r="BC3128" s="395">
        <v>0</v>
      </c>
      <c r="BD3128" s="115"/>
      <c r="BE3128" s="115"/>
      <c r="BF3128" s="115">
        <v>3</v>
      </c>
      <c r="BG3128" s="115">
        <v>16</v>
      </c>
      <c r="BH3128" s="423">
        <f t="shared" si="1757"/>
        <v>27.12</v>
      </c>
      <c r="BI3128" s="417">
        <f t="shared" si="1758"/>
        <v>81.36</v>
      </c>
      <c r="BJ3128" s="115"/>
      <c r="BK3128" s="115"/>
      <c r="BQ3128" s="74" t="str">
        <f t="shared" si="1771"/>
        <v>24216.45-(16)</v>
      </c>
      <c r="BR3128" s="120" t="str">
        <f t="shared" si="1772"/>
        <v>Flanged Y-Branch-45 deg</v>
      </c>
      <c r="BS3128" s="120">
        <f t="shared" si="1773"/>
        <v>273.50400000000002</v>
      </c>
      <c r="BU3128" s="74" t="str">
        <f t="shared" si="1774"/>
        <v>24216.45-(14)</v>
      </c>
      <c r="BV3128" s="120" t="str">
        <f t="shared" si="1775"/>
        <v>Flanged Y-Branch-45 deg</v>
      </c>
      <c r="BW3128" s="120">
        <f t="shared" si="1776"/>
        <v>309.76400000000001</v>
      </c>
      <c r="BY3128" s="74" t="str">
        <f t="shared" si="1777"/>
        <v>24216.45-(12)</v>
      </c>
      <c r="BZ3128" s="120" t="str">
        <f t="shared" si="1778"/>
        <v>Flanged Y-Branch-45 deg</v>
      </c>
      <c r="CA3128" s="120">
        <f t="shared" si="1779"/>
        <v>319.08799999999997</v>
      </c>
      <c r="CC3128" s="115" t="str">
        <f t="shared" si="1780"/>
        <v>24216.45-(10)</v>
      </c>
      <c r="CD3128" s="120" t="str">
        <f t="shared" si="1781"/>
        <v>Flanged Y-Branch-45 deg</v>
      </c>
      <c r="CE3128" s="417">
        <f t="shared" si="1782"/>
        <v>435.12</v>
      </c>
      <c r="CF3128" s="115"/>
      <c r="CG3128" s="115" t="str">
        <f t="shared" si="1783"/>
        <v xml:space="preserve"> </v>
      </c>
      <c r="CH3128" s="120" t="str">
        <f t="shared" si="1784"/>
        <v xml:space="preserve"> </v>
      </c>
      <c r="CI3128" s="417" t="str">
        <f t="shared" si="1785"/>
        <v xml:space="preserve"> </v>
      </c>
      <c r="CJ3128" s="115"/>
      <c r="CK3128" s="115" t="str">
        <f t="shared" si="1786"/>
        <v xml:space="preserve"> </v>
      </c>
      <c r="CL3128" s="120" t="str">
        <f t="shared" si="1787"/>
        <v xml:space="preserve"> </v>
      </c>
      <c r="CM3128" s="417" t="str">
        <f t="shared" si="1789"/>
        <v xml:space="preserve"> </v>
      </c>
      <c r="IS3128" s="111">
        <v>185.4</v>
      </c>
    </row>
    <row r="3129" spans="2:253" s="74" customFormat="1" ht="17.100000000000001" hidden="1" customHeight="1" x14ac:dyDescent="0.25">
      <c r="B3129" s="504">
        <f>IF('Flanged Parts'!$AS$4=2,'Flanged Parts'!M20,0)</f>
        <v>0</v>
      </c>
      <c r="C3129" s="508">
        <v>24217.45</v>
      </c>
      <c r="D3129" s="526">
        <f t="shared" si="1755"/>
        <v>24217.45</v>
      </c>
      <c r="E3129" s="504" t="s">
        <v>874</v>
      </c>
      <c r="F3129" s="508" t="str">
        <f t="shared" si="1747"/>
        <v xml:space="preserve"> </v>
      </c>
      <c r="G3129" s="509" t="s">
        <v>851</v>
      </c>
      <c r="H3129" s="504" t="str">
        <f>IF('Flanged Parts'!$BB$6=1,"CS",IF('Flanged Parts'!$BB$6=2,"Glv",0))</f>
        <v>Glv</v>
      </c>
      <c r="I3129" s="1035" t="s">
        <v>888</v>
      </c>
      <c r="J3129" s="1036"/>
      <c r="K3129" s="516" t="s">
        <v>881</v>
      </c>
      <c r="L3129" s="535">
        <v>18</v>
      </c>
      <c r="M3129" s="532" t="s">
        <v>1700</v>
      </c>
      <c r="N3129" s="514">
        <f t="shared" si="1769"/>
        <v>307.49</v>
      </c>
      <c r="O3129" s="514">
        <f t="shared" si="1756"/>
        <v>0</v>
      </c>
      <c r="P3129" s="680">
        <f>'KB Duct Parts'!$AE$3</f>
        <v>0</v>
      </c>
      <c r="Q3129" s="681">
        <f t="shared" si="1765"/>
        <v>0</v>
      </c>
      <c r="R3129" s="682">
        <f t="shared" si="1766"/>
        <v>0</v>
      </c>
      <c r="S3129" s="716">
        <f t="shared" si="1770"/>
        <v>0.2</v>
      </c>
      <c r="T3129" s="679">
        <f t="shared" si="1767"/>
        <v>0</v>
      </c>
      <c r="U3129" s="679">
        <f t="shared" si="1768"/>
        <v>0</v>
      </c>
      <c r="Y3129" s="120"/>
      <c r="AD3129" s="81"/>
      <c r="AF3129" s="370">
        <v>18</v>
      </c>
      <c r="AG3129" s="374">
        <v>16</v>
      </c>
      <c r="AH3129" s="378">
        <v>14</v>
      </c>
      <c r="AI3129" s="381">
        <v>12</v>
      </c>
      <c r="AJ3129" s="386">
        <v>10</v>
      </c>
      <c r="AK3129" s="391"/>
      <c r="AL3129" s="386"/>
      <c r="AM3129" s="363">
        <f t="shared" si="1788"/>
        <v>1</v>
      </c>
      <c r="AN3129" s="578">
        <v>219.8</v>
      </c>
      <c r="AO3129" s="78">
        <f t="shared" si="1764"/>
        <v>290.13600000000002</v>
      </c>
      <c r="AP3129" s="78">
        <f t="shared" si="1759"/>
        <v>328.60100000000006</v>
      </c>
      <c r="AQ3129" s="78">
        <f t="shared" si="1760"/>
        <v>353.87800000000004</v>
      </c>
      <c r="AR3129" s="78">
        <f t="shared" si="1761"/>
        <v>478.065</v>
      </c>
      <c r="AS3129" s="78">
        <f t="shared" si="1762"/>
        <v>0</v>
      </c>
      <c r="AT3129" s="78">
        <f t="shared" si="1763"/>
        <v>0</v>
      </c>
      <c r="AU3129" s="363" t="s">
        <v>717</v>
      </c>
      <c r="AV3129" s="393"/>
      <c r="AW3129" s="395"/>
      <c r="AX3129" s="395">
        <v>1.32</v>
      </c>
      <c r="AY3129" s="395">
        <v>1.4950000000000001</v>
      </c>
      <c r="AZ3129" s="395">
        <v>1.61</v>
      </c>
      <c r="BA3129" s="395">
        <v>2.1749999999999998</v>
      </c>
      <c r="BB3129" s="395">
        <v>0</v>
      </c>
      <c r="BC3129" s="395">
        <v>0</v>
      </c>
      <c r="BD3129" s="115"/>
      <c r="BE3129" s="115"/>
      <c r="BF3129" s="115">
        <v>3</v>
      </c>
      <c r="BG3129" s="115">
        <v>17</v>
      </c>
      <c r="BH3129" s="423">
        <f t="shared" si="1757"/>
        <v>29.23</v>
      </c>
      <c r="BI3129" s="417">
        <f t="shared" si="1758"/>
        <v>87.69</v>
      </c>
      <c r="BJ3129" s="115"/>
      <c r="BK3129" s="115"/>
      <c r="BQ3129" s="74" t="str">
        <f t="shared" si="1771"/>
        <v>24217.45-(16)</v>
      </c>
      <c r="BR3129" s="120" t="str">
        <f t="shared" si="1772"/>
        <v>Flanged Y-Branch-45 deg</v>
      </c>
      <c r="BS3129" s="120">
        <f t="shared" si="1773"/>
        <v>290.13600000000002</v>
      </c>
      <c r="BU3129" s="74" t="str">
        <f t="shared" si="1774"/>
        <v>24217.45-(14)</v>
      </c>
      <c r="BV3129" s="120" t="str">
        <f t="shared" si="1775"/>
        <v>Flanged Y-Branch-45 deg</v>
      </c>
      <c r="BW3129" s="120">
        <f t="shared" si="1776"/>
        <v>328.60100000000006</v>
      </c>
      <c r="BY3129" s="74" t="str">
        <f t="shared" si="1777"/>
        <v>24217.45-(12)</v>
      </c>
      <c r="BZ3129" s="120" t="str">
        <f t="shared" si="1778"/>
        <v>Flanged Y-Branch-45 deg</v>
      </c>
      <c r="CA3129" s="120">
        <f t="shared" si="1779"/>
        <v>353.87800000000004</v>
      </c>
      <c r="CC3129" s="115" t="str">
        <f t="shared" si="1780"/>
        <v>24217.45-(10)</v>
      </c>
      <c r="CD3129" s="120" t="str">
        <f t="shared" si="1781"/>
        <v>Flanged Y-Branch-45 deg</v>
      </c>
      <c r="CE3129" s="417">
        <f t="shared" si="1782"/>
        <v>478.065</v>
      </c>
      <c r="CF3129" s="115"/>
      <c r="CG3129" s="115" t="str">
        <f t="shared" si="1783"/>
        <v xml:space="preserve"> </v>
      </c>
      <c r="CH3129" s="120" t="str">
        <f t="shared" si="1784"/>
        <v xml:space="preserve"> </v>
      </c>
      <c r="CI3129" s="417" t="str">
        <f t="shared" si="1785"/>
        <v xml:space="preserve"> </v>
      </c>
      <c r="CJ3129" s="115"/>
      <c r="CK3129" s="115" t="str">
        <f t="shared" si="1786"/>
        <v xml:space="preserve"> </v>
      </c>
      <c r="CL3129" s="120" t="str">
        <f t="shared" si="1787"/>
        <v xml:space="preserve"> </v>
      </c>
      <c r="CM3129" s="417" t="str">
        <f t="shared" si="1789"/>
        <v xml:space="preserve"> </v>
      </c>
      <c r="IS3129" s="111">
        <v>194.9</v>
      </c>
    </row>
    <row r="3130" spans="2:253" s="74" customFormat="1" ht="17.100000000000001" hidden="1" customHeight="1" x14ac:dyDescent="0.25">
      <c r="B3130" s="504">
        <f>IF('Flanged Parts'!$AS$4=2,'Flanged Parts'!M21,0)</f>
        <v>0</v>
      </c>
      <c r="C3130" s="508">
        <v>24218.45</v>
      </c>
      <c r="D3130" s="526">
        <f t="shared" si="1755"/>
        <v>24218.45</v>
      </c>
      <c r="E3130" s="504" t="s">
        <v>875</v>
      </c>
      <c r="F3130" s="508" t="str">
        <f t="shared" si="1747"/>
        <v xml:space="preserve"> </v>
      </c>
      <c r="G3130" s="509" t="s">
        <v>851</v>
      </c>
      <c r="H3130" s="504" t="str">
        <f>IF('Flanged Parts'!$BB$6=1,"CS",IF('Flanged Parts'!$BB$6=2,"Glv",0))</f>
        <v>Glv</v>
      </c>
      <c r="I3130" s="1035" t="s">
        <v>888</v>
      </c>
      <c r="J3130" s="1036"/>
      <c r="K3130" s="516" t="s">
        <v>881</v>
      </c>
      <c r="L3130" s="535">
        <v>18</v>
      </c>
      <c r="M3130" s="532" t="s">
        <v>1700</v>
      </c>
      <c r="N3130" s="514">
        <f t="shared" si="1769"/>
        <v>323.82</v>
      </c>
      <c r="O3130" s="514">
        <f t="shared" si="1756"/>
        <v>0</v>
      </c>
      <c r="P3130" s="680">
        <f>'KB Duct Parts'!$AE$3</f>
        <v>0</v>
      </c>
      <c r="Q3130" s="681">
        <f t="shared" si="1765"/>
        <v>0</v>
      </c>
      <c r="R3130" s="682">
        <f t="shared" si="1766"/>
        <v>0</v>
      </c>
      <c r="S3130" s="716">
        <f t="shared" si="1770"/>
        <v>0.2</v>
      </c>
      <c r="T3130" s="679">
        <f t="shared" si="1767"/>
        <v>0</v>
      </c>
      <c r="U3130" s="679">
        <f t="shared" si="1768"/>
        <v>0</v>
      </c>
      <c r="Y3130" s="120"/>
      <c r="AD3130" s="81"/>
      <c r="AF3130" s="370">
        <v>18</v>
      </c>
      <c r="AG3130" s="374">
        <v>16</v>
      </c>
      <c r="AH3130" s="378">
        <v>14</v>
      </c>
      <c r="AI3130" s="381">
        <v>12</v>
      </c>
      <c r="AJ3130" s="386">
        <v>10</v>
      </c>
      <c r="AK3130" s="391"/>
      <c r="AL3130" s="386"/>
      <c r="AM3130" s="363">
        <f t="shared" si="1788"/>
        <v>1</v>
      </c>
      <c r="AN3130" s="578">
        <v>232.8</v>
      </c>
      <c r="AO3130" s="78">
        <f t="shared" si="1764"/>
        <v>307.29600000000005</v>
      </c>
      <c r="AP3130" s="78">
        <f t="shared" si="1759"/>
        <v>348.03600000000006</v>
      </c>
      <c r="AQ3130" s="78">
        <f t="shared" si="1760"/>
        <v>374.80800000000005</v>
      </c>
      <c r="AR3130" s="78">
        <f t="shared" si="1761"/>
        <v>506.34</v>
      </c>
      <c r="AS3130" s="78">
        <f t="shared" si="1762"/>
        <v>0</v>
      </c>
      <c r="AT3130" s="78">
        <f t="shared" si="1763"/>
        <v>0</v>
      </c>
      <c r="AU3130" s="363" t="s">
        <v>717</v>
      </c>
      <c r="AV3130" s="393"/>
      <c r="AW3130" s="395"/>
      <c r="AX3130" s="395">
        <v>1.32</v>
      </c>
      <c r="AY3130" s="395">
        <v>1.4950000000000001</v>
      </c>
      <c r="AZ3130" s="395">
        <v>1.61</v>
      </c>
      <c r="BA3130" s="395">
        <v>2.1749999999999998</v>
      </c>
      <c r="BB3130" s="395">
        <v>0</v>
      </c>
      <c r="BC3130" s="395">
        <v>0</v>
      </c>
      <c r="BD3130" s="115"/>
      <c r="BE3130" s="115"/>
      <c r="BF3130" s="115">
        <v>3</v>
      </c>
      <c r="BG3130" s="115">
        <v>18</v>
      </c>
      <c r="BH3130" s="423">
        <f t="shared" si="1757"/>
        <v>30.34</v>
      </c>
      <c r="BI3130" s="417">
        <f t="shared" si="1758"/>
        <v>91.02</v>
      </c>
      <c r="BJ3130" s="115"/>
      <c r="BK3130" s="115"/>
      <c r="BQ3130" s="74" t="str">
        <f t="shared" si="1771"/>
        <v>24218.45-(16)</v>
      </c>
      <c r="BR3130" s="120" t="str">
        <f t="shared" si="1772"/>
        <v>Flanged Y-Branch-45 deg</v>
      </c>
      <c r="BS3130" s="120">
        <f t="shared" si="1773"/>
        <v>307.29600000000005</v>
      </c>
      <c r="BU3130" s="74" t="str">
        <f t="shared" si="1774"/>
        <v>24218.45-(14)</v>
      </c>
      <c r="BV3130" s="120" t="str">
        <f t="shared" si="1775"/>
        <v>Flanged Y-Branch-45 deg</v>
      </c>
      <c r="BW3130" s="120">
        <f t="shared" si="1776"/>
        <v>348.03600000000006</v>
      </c>
      <c r="BY3130" s="74" t="str">
        <f t="shared" si="1777"/>
        <v>24218.45-(12)</v>
      </c>
      <c r="BZ3130" s="120" t="str">
        <f t="shared" si="1778"/>
        <v>Flanged Y-Branch-45 deg</v>
      </c>
      <c r="CA3130" s="120">
        <f t="shared" si="1779"/>
        <v>374.80800000000005</v>
      </c>
      <c r="CC3130" s="115" t="str">
        <f t="shared" si="1780"/>
        <v>24218.45-(10)</v>
      </c>
      <c r="CD3130" s="120" t="str">
        <f t="shared" si="1781"/>
        <v>Flanged Y-Branch-45 deg</v>
      </c>
      <c r="CE3130" s="417">
        <f t="shared" si="1782"/>
        <v>506.34</v>
      </c>
      <c r="CF3130" s="115"/>
      <c r="CG3130" s="115" t="str">
        <f t="shared" si="1783"/>
        <v xml:space="preserve"> </v>
      </c>
      <c r="CH3130" s="120" t="str">
        <f t="shared" si="1784"/>
        <v xml:space="preserve"> </v>
      </c>
      <c r="CI3130" s="417" t="str">
        <f t="shared" si="1785"/>
        <v xml:space="preserve"> </v>
      </c>
      <c r="CJ3130" s="115"/>
      <c r="CK3130" s="115" t="str">
        <f t="shared" si="1786"/>
        <v xml:space="preserve"> </v>
      </c>
      <c r="CL3130" s="120" t="str">
        <f t="shared" si="1787"/>
        <v xml:space="preserve"> </v>
      </c>
      <c r="CM3130" s="417" t="str">
        <f t="shared" si="1789"/>
        <v xml:space="preserve"> </v>
      </c>
      <c r="IS3130" s="111">
        <v>204.6</v>
      </c>
    </row>
    <row r="3131" spans="2:253" s="74" customFormat="1" ht="17.100000000000001" hidden="1" customHeight="1" x14ac:dyDescent="0.25">
      <c r="B3131" s="504">
        <f>IF('Flanged Parts'!$AS$4=2,'Flanged Parts'!M22,0)</f>
        <v>0</v>
      </c>
      <c r="C3131" s="508">
        <v>24219.45</v>
      </c>
      <c r="D3131" s="526">
        <f t="shared" si="1755"/>
        <v>24219.45</v>
      </c>
      <c r="E3131" s="504" t="s">
        <v>876</v>
      </c>
      <c r="F3131" s="508" t="str">
        <f t="shared" si="1747"/>
        <v xml:space="preserve"> </v>
      </c>
      <c r="G3131" s="509" t="s">
        <v>851</v>
      </c>
      <c r="H3131" s="504" t="str">
        <f>IF('Flanged Parts'!$BB$6=1,"CS",IF('Flanged Parts'!$BB$6=2,"Glv",0))</f>
        <v>Glv</v>
      </c>
      <c r="I3131" s="1035" t="s">
        <v>888</v>
      </c>
      <c r="J3131" s="1036"/>
      <c r="K3131" s="516" t="s">
        <v>881</v>
      </c>
      <c r="L3131" s="535">
        <v>18</v>
      </c>
      <c r="M3131" s="532" t="s">
        <v>1700</v>
      </c>
      <c r="N3131" s="514">
        <f t="shared" si="1769"/>
        <v>351.48</v>
      </c>
      <c r="O3131" s="514">
        <f t="shared" si="1756"/>
        <v>0</v>
      </c>
      <c r="P3131" s="680">
        <f>'KB Duct Parts'!$AE$3</f>
        <v>0</v>
      </c>
      <c r="Q3131" s="681">
        <f t="shared" si="1765"/>
        <v>0</v>
      </c>
      <c r="R3131" s="682">
        <f t="shared" si="1766"/>
        <v>0</v>
      </c>
      <c r="S3131" s="716">
        <f t="shared" si="1770"/>
        <v>0.2</v>
      </c>
      <c r="T3131" s="679">
        <f t="shared" si="1767"/>
        <v>0</v>
      </c>
      <c r="U3131" s="679">
        <f t="shared" si="1768"/>
        <v>0</v>
      </c>
      <c r="Y3131" s="120"/>
      <c r="AD3131" s="81"/>
      <c r="AF3131" s="370">
        <v>18</v>
      </c>
      <c r="AG3131" s="374">
        <v>16</v>
      </c>
      <c r="AH3131" s="378">
        <v>14</v>
      </c>
      <c r="AI3131" s="381">
        <v>12</v>
      </c>
      <c r="AJ3131" s="386">
        <v>10</v>
      </c>
      <c r="AK3131" s="391"/>
      <c r="AL3131" s="386"/>
      <c r="AM3131" s="363">
        <f t="shared" si="1788"/>
        <v>1</v>
      </c>
      <c r="AN3131" s="578">
        <v>259.5</v>
      </c>
      <c r="AO3131" s="78">
        <f t="shared" si="1764"/>
        <v>342.54</v>
      </c>
      <c r="AP3131" s="78">
        <f t="shared" si="1759"/>
        <v>387.95250000000004</v>
      </c>
      <c r="AQ3131" s="78">
        <f t="shared" si="1760"/>
        <v>417.79500000000002</v>
      </c>
      <c r="AR3131" s="78">
        <f t="shared" si="1761"/>
        <v>544.95000000000005</v>
      </c>
      <c r="AS3131" s="78">
        <f t="shared" si="1762"/>
        <v>0</v>
      </c>
      <c r="AT3131" s="78">
        <f t="shared" si="1763"/>
        <v>0</v>
      </c>
      <c r="AU3131" s="363" t="s">
        <v>717</v>
      </c>
      <c r="AV3131" s="393"/>
      <c r="AW3131" s="395"/>
      <c r="AX3131" s="395">
        <v>1.32</v>
      </c>
      <c r="AY3131" s="395">
        <v>1.4950000000000001</v>
      </c>
      <c r="AZ3131" s="395">
        <v>1.61</v>
      </c>
      <c r="BA3131" s="395">
        <v>2.1</v>
      </c>
      <c r="BB3131" s="395">
        <v>0</v>
      </c>
      <c r="BC3131" s="395">
        <v>0</v>
      </c>
      <c r="BD3131" s="115"/>
      <c r="BE3131" s="115"/>
      <c r="BF3131" s="115">
        <v>3</v>
      </c>
      <c r="BG3131" s="115">
        <v>19</v>
      </c>
      <c r="BH3131" s="423">
        <f t="shared" si="1757"/>
        <v>30.66</v>
      </c>
      <c r="BI3131" s="417">
        <f t="shared" si="1758"/>
        <v>91.98</v>
      </c>
      <c r="BJ3131" s="115"/>
      <c r="BK3131" s="115"/>
      <c r="BQ3131" s="74" t="str">
        <f t="shared" si="1771"/>
        <v>24219.45-(16)</v>
      </c>
      <c r="BR3131" s="120" t="str">
        <f t="shared" si="1772"/>
        <v>Flanged Y-Branch-45 deg</v>
      </c>
      <c r="BS3131" s="120">
        <f t="shared" si="1773"/>
        <v>342.54</v>
      </c>
      <c r="BU3131" s="74" t="str">
        <f t="shared" si="1774"/>
        <v>24219.45-(14)</v>
      </c>
      <c r="BV3131" s="120" t="str">
        <f t="shared" si="1775"/>
        <v>Flanged Y-Branch-45 deg</v>
      </c>
      <c r="BW3131" s="120">
        <f t="shared" si="1776"/>
        <v>387.95250000000004</v>
      </c>
      <c r="BY3131" s="74" t="str">
        <f t="shared" si="1777"/>
        <v>24219.45-(12)</v>
      </c>
      <c r="BZ3131" s="120" t="str">
        <f t="shared" si="1778"/>
        <v>Flanged Y-Branch-45 deg</v>
      </c>
      <c r="CA3131" s="120">
        <f t="shared" si="1779"/>
        <v>417.79500000000002</v>
      </c>
      <c r="CC3131" s="115" t="str">
        <f t="shared" si="1780"/>
        <v>24219.45-(10)</v>
      </c>
      <c r="CD3131" s="120" t="str">
        <f t="shared" si="1781"/>
        <v>Flanged Y-Branch-45 deg</v>
      </c>
      <c r="CE3131" s="417">
        <f t="shared" si="1782"/>
        <v>544.95000000000005</v>
      </c>
      <c r="CF3131" s="115"/>
      <c r="CG3131" s="115" t="str">
        <f t="shared" si="1783"/>
        <v xml:space="preserve"> </v>
      </c>
      <c r="CH3131" s="120" t="str">
        <f t="shared" si="1784"/>
        <v xml:space="preserve"> </v>
      </c>
      <c r="CI3131" s="417" t="str">
        <f t="shared" si="1785"/>
        <v xml:space="preserve"> </v>
      </c>
      <c r="CJ3131" s="115"/>
      <c r="CK3131" s="115" t="str">
        <f t="shared" si="1786"/>
        <v xml:space="preserve"> </v>
      </c>
      <c r="CL3131" s="120" t="str">
        <f t="shared" si="1787"/>
        <v xml:space="preserve"> </v>
      </c>
      <c r="CM3131" s="417" t="str">
        <f t="shared" si="1789"/>
        <v xml:space="preserve"> </v>
      </c>
      <c r="IS3131" s="111">
        <v>221.4</v>
      </c>
    </row>
    <row r="3132" spans="2:253" s="74" customFormat="1" ht="17.100000000000001" hidden="1" customHeight="1" x14ac:dyDescent="0.25">
      <c r="B3132" s="504">
        <f>IF('Flanged Parts'!$AS$4=2,'Flanged Parts'!M23,0)</f>
        <v>0</v>
      </c>
      <c r="C3132" s="508">
        <v>24220.45</v>
      </c>
      <c r="D3132" s="526">
        <f t="shared" si="1755"/>
        <v>24220.45</v>
      </c>
      <c r="E3132" s="504" t="s">
        <v>877</v>
      </c>
      <c r="F3132" s="508" t="str">
        <f t="shared" si="1747"/>
        <v xml:space="preserve"> </v>
      </c>
      <c r="G3132" s="509" t="s">
        <v>851</v>
      </c>
      <c r="H3132" s="504" t="str">
        <f>IF('Flanged Parts'!$BB$6=1,"CS",IF('Flanged Parts'!$BB$6=2,"Glv",0))</f>
        <v>Glv</v>
      </c>
      <c r="I3132" s="1035" t="s">
        <v>888</v>
      </c>
      <c r="J3132" s="1036"/>
      <c r="K3132" s="516" t="s">
        <v>881</v>
      </c>
      <c r="L3132" s="535">
        <v>18</v>
      </c>
      <c r="M3132" s="532" t="s">
        <v>1700</v>
      </c>
      <c r="N3132" s="514">
        <f t="shared" si="1769"/>
        <v>384.28999999999996</v>
      </c>
      <c r="O3132" s="514">
        <f t="shared" si="1756"/>
        <v>0</v>
      </c>
      <c r="P3132" s="680">
        <f>'KB Duct Parts'!$AE$3</f>
        <v>0</v>
      </c>
      <c r="Q3132" s="681">
        <f t="shared" si="1765"/>
        <v>0</v>
      </c>
      <c r="R3132" s="682">
        <f t="shared" si="1766"/>
        <v>0</v>
      </c>
      <c r="S3132" s="716">
        <f t="shared" si="1770"/>
        <v>0.2</v>
      </c>
      <c r="T3132" s="679">
        <f t="shared" si="1767"/>
        <v>0</v>
      </c>
      <c r="U3132" s="679">
        <f t="shared" si="1768"/>
        <v>0</v>
      </c>
      <c r="Y3132" s="120"/>
      <c r="AD3132" s="81"/>
      <c r="AF3132" s="370">
        <v>18</v>
      </c>
      <c r="AG3132" s="374">
        <v>16</v>
      </c>
      <c r="AH3132" s="378">
        <v>14</v>
      </c>
      <c r="AI3132" s="381">
        <v>12</v>
      </c>
      <c r="AJ3132" s="386">
        <v>10</v>
      </c>
      <c r="AK3132" s="391"/>
      <c r="AL3132" s="386"/>
      <c r="AM3132" s="363">
        <f t="shared" si="1788"/>
        <v>1</v>
      </c>
      <c r="AN3132" s="578">
        <v>283.7</v>
      </c>
      <c r="AO3132" s="78">
        <f t="shared" si="1764"/>
        <v>374.48399999999998</v>
      </c>
      <c r="AP3132" s="78">
        <f t="shared" si="1759"/>
        <v>424.13150000000002</v>
      </c>
      <c r="AQ3132" s="78">
        <f t="shared" si="1760"/>
        <v>456.75700000000001</v>
      </c>
      <c r="AR3132" s="78">
        <f t="shared" si="1761"/>
        <v>595.77</v>
      </c>
      <c r="AS3132" s="78">
        <f t="shared" si="1762"/>
        <v>0</v>
      </c>
      <c r="AT3132" s="78">
        <f t="shared" si="1763"/>
        <v>0</v>
      </c>
      <c r="AU3132" s="363" t="s">
        <v>717</v>
      </c>
      <c r="AV3132" s="393"/>
      <c r="AW3132" s="395"/>
      <c r="AX3132" s="395">
        <v>1.32</v>
      </c>
      <c r="AY3132" s="395">
        <v>1.4950000000000001</v>
      </c>
      <c r="AZ3132" s="395">
        <v>1.61</v>
      </c>
      <c r="BA3132" s="395">
        <v>2.1</v>
      </c>
      <c r="BB3132" s="395">
        <v>0</v>
      </c>
      <c r="BC3132" s="395">
        <v>0</v>
      </c>
      <c r="BD3132" s="115"/>
      <c r="BE3132" s="115"/>
      <c r="BF3132" s="115">
        <v>3</v>
      </c>
      <c r="BG3132" s="115">
        <v>20</v>
      </c>
      <c r="BH3132" s="423">
        <f t="shared" si="1757"/>
        <v>33.53</v>
      </c>
      <c r="BI3132" s="417">
        <f t="shared" si="1758"/>
        <v>100.59</v>
      </c>
      <c r="BJ3132" s="115"/>
      <c r="BK3132" s="115"/>
      <c r="BQ3132" s="74" t="str">
        <f t="shared" si="1771"/>
        <v>24220.45-(16)</v>
      </c>
      <c r="BR3132" s="120" t="str">
        <f t="shared" si="1772"/>
        <v>Flanged Y-Branch-45 deg</v>
      </c>
      <c r="BS3132" s="120">
        <f t="shared" si="1773"/>
        <v>374.48399999999998</v>
      </c>
      <c r="BU3132" s="74" t="str">
        <f t="shared" si="1774"/>
        <v>24220.45-(14)</v>
      </c>
      <c r="BV3132" s="120" t="str">
        <f t="shared" si="1775"/>
        <v>Flanged Y-Branch-45 deg</v>
      </c>
      <c r="BW3132" s="120">
        <f t="shared" si="1776"/>
        <v>424.13150000000002</v>
      </c>
      <c r="BY3132" s="74" t="str">
        <f t="shared" si="1777"/>
        <v>24220.45-(12)</v>
      </c>
      <c r="BZ3132" s="120" t="str">
        <f t="shared" si="1778"/>
        <v>Flanged Y-Branch-45 deg</v>
      </c>
      <c r="CA3132" s="120">
        <f t="shared" si="1779"/>
        <v>456.75700000000001</v>
      </c>
      <c r="CC3132" s="115" t="str">
        <f t="shared" si="1780"/>
        <v>24220.45-(10)</v>
      </c>
      <c r="CD3132" s="120" t="str">
        <f t="shared" si="1781"/>
        <v>Flanged Y-Branch-45 deg</v>
      </c>
      <c r="CE3132" s="417">
        <f t="shared" si="1782"/>
        <v>595.77</v>
      </c>
      <c r="CF3132" s="115"/>
      <c r="CG3132" s="115" t="str">
        <f t="shared" si="1783"/>
        <v xml:space="preserve"> </v>
      </c>
      <c r="CH3132" s="120" t="str">
        <f t="shared" si="1784"/>
        <v xml:space="preserve"> </v>
      </c>
      <c r="CI3132" s="417" t="str">
        <f t="shared" si="1785"/>
        <v xml:space="preserve"> </v>
      </c>
      <c r="CJ3132" s="115"/>
      <c r="CK3132" s="115" t="str">
        <f t="shared" si="1786"/>
        <v xml:space="preserve"> </v>
      </c>
      <c r="CL3132" s="120" t="str">
        <f t="shared" si="1787"/>
        <v xml:space="preserve"> </v>
      </c>
      <c r="CM3132" s="417" t="str">
        <f t="shared" si="1789"/>
        <v xml:space="preserve"> </v>
      </c>
      <c r="IS3132" s="111">
        <v>238.7</v>
      </c>
    </row>
    <row r="3133" spans="2:253" s="74" customFormat="1" ht="17.100000000000001" hidden="1" customHeight="1" x14ac:dyDescent="0.25">
      <c r="B3133" s="504">
        <f>IF('Flanged Parts'!$AS$4=2,'Flanged Parts'!M24,0)</f>
        <v>0</v>
      </c>
      <c r="C3133" s="508">
        <v>24222.45</v>
      </c>
      <c r="D3133" s="526">
        <f t="shared" si="1755"/>
        <v>24222.45</v>
      </c>
      <c r="E3133" s="504" t="s">
        <v>878</v>
      </c>
      <c r="F3133" s="508" t="str">
        <f t="shared" si="1747"/>
        <v xml:space="preserve"> </v>
      </c>
      <c r="G3133" s="509" t="s">
        <v>851</v>
      </c>
      <c r="H3133" s="504" t="str">
        <f>IF('Flanged Parts'!$BB$6=1,"CS",IF('Flanged Parts'!$BB$6=2,"Glv",0))</f>
        <v>Glv</v>
      </c>
      <c r="I3133" s="1035" t="s">
        <v>888</v>
      </c>
      <c r="J3133" s="1036"/>
      <c r="K3133" s="516" t="s">
        <v>881</v>
      </c>
      <c r="L3133" s="535">
        <v>18</v>
      </c>
      <c r="M3133" s="532" t="s">
        <v>1700</v>
      </c>
      <c r="N3133" s="514">
        <f t="shared" si="1769"/>
        <v>445.48</v>
      </c>
      <c r="O3133" s="514">
        <f t="shared" si="1756"/>
        <v>0</v>
      </c>
      <c r="P3133" s="680">
        <f>'KB Duct Parts'!$AE$3</f>
        <v>0</v>
      </c>
      <c r="Q3133" s="681">
        <f t="shared" si="1765"/>
        <v>0</v>
      </c>
      <c r="R3133" s="682">
        <f t="shared" si="1766"/>
        <v>0</v>
      </c>
      <c r="S3133" s="716">
        <f t="shared" si="1770"/>
        <v>0.2</v>
      </c>
      <c r="T3133" s="679">
        <f t="shared" si="1767"/>
        <v>0</v>
      </c>
      <c r="U3133" s="679">
        <f t="shared" si="1768"/>
        <v>0</v>
      </c>
      <c r="Y3133" s="120"/>
      <c r="AD3133" s="81"/>
      <c r="AF3133" s="370">
        <v>18</v>
      </c>
      <c r="AG3133" s="374">
        <v>16</v>
      </c>
      <c r="AH3133" s="378">
        <v>14</v>
      </c>
      <c r="AI3133" s="381">
        <v>12</v>
      </c>
      <c r="AJ3133" s="386">
        <v>10</v>
      </c>
      <c r="AK3133" s="391"/>
      <c r="AL3133" s="386"/>
      <c r="AM3133" s="363">
        <f t="shared" si="1788"/>
        <v>1</v>
      </c>
      <c r="AN3133" s="578">
        <v>329.5</v>
      </c>
      <c r="AO3133" s="78">
        <f t="shared" si="1764"/>
        <v>434.94</v>
      </c>
      <c r="AP3133" s="78">
        <f t="shared" si="1759"/>
        <v>471.185</v>
      </c>
      <c r="AQ3133" s="78">
        <f t="shared" si="1760"/>
        <v>507.43</v>
      </c>
      <c r="AR3133" s="78">
        <f t="shared" si="1761"/>
        <v>642.52499999999998</v>
      </c>
      <c r="AS3133" s="78">
        <f t="shared" si="1762"/>
        <v>0</v>
      </c>
      <c r="AT3133" s="78">
        <f t="shared" si="1763"/>
        <v>0</v>
      </c>
      <c r="AU3133" s="363" t="s">
        <v>717</v>
      </c>
      <c r="AV3133" s="393"/>
      <c r="AW3133" s="395"/>
      <c r="AX3133" s="395">
        <v>1.32</v>
      </c>
      <c r="AY3133" s="395">
        <v>1.43</v>
      </c>
      <c r="AZ3133" s="395">
        <v>1.54</v>
      </c>
      <c r="BA3133" s="395">
        <v>1.95</v>
      </c>
      <c r="BB3133" s="395">
        <v>0</v>
      </c>
      <c r="BC3133" s="395">
        <v>0</v>
      </c>
      <c r="BD3133" s="115"/>
      <c r="BE3133" s="115"/>
      <c r="BF3133" s="115">
        <v>3</v>
      </c>
      <c r="BG3133" s="115">
        <v>22</v>
      </c>
      <c r="BH3133" s="423">
        <f t="shared" si="1757"/>
        <v>38.659999999999997</v>
      </c>
      <c r="BI3133" s="417">
        <f t="shared" si="1758"/>
        <v>115.97999999999999</v>
      </c>
      <c r="BJ3133" s="115"/>
      <c r="BK3133" s="115"/>
      <c r="BQ3133" s="74" t="str">
        <f t="shared" si="1771"/>
        <v>24222.45-(16)</v>
      </c>
      <c r="BR3133" s="120" t="str">
        <f t="shared" si="1772"/>
        <v>Flanged Y-Branch-45 deg</v>
      </c>
      <c r="BS3133" s="120">
        <f t="shared" si="1773"/>
        <v>434.94</v>
      </c>
      <c r="BU3133" s="74" t="str">
        <f t="shared" si="1774"/>
        <v>24222.45-(14)</v>
      </c>
      <c r="BV3133" s="120" t="str">
        <f t="shared" si="1775"/>
        <v>Flanged Y-Branch-45 deg</v>
      </c>
      <c r="BW3133" s="120">
        <f t="shared" si="1776"/>
        <v>471.185</v>
      </c>
      <c r="BY3133" s="74" t="str">
        <f t="shared" si="1777"/>
        <v>24222.45-(12)</v>
      </c>
      <c r="BZ3133" s="120" t="str">
        <f t="shared" si="1778"/>
        <v>Flanged Y-Branch-45 deg</v>
      </c>
      <c r="CA3133" s="120">
        <f t="shared" si="1779"/>
        <v>507.43</v>
      </c>
      <c r="CC3133" s="115" t="str">
        <f t="shared" si="1780"/>
        <v>24222.45-(10)</v>
      </c>
      <c r="CD3133" s="120" t="str">
        <f t="shared" si="1781"/>
        <v>Flanged Y-Branch-45 deg</v>
      </c>
      <c r="CE3133" s="417">
        <f t="shared" si="1782"/>
        <v>642.52499999999998</v>
      </c>
      <c r="CF3133" s="115"/>
      <c r="CG3133" s="115" t="str">
        <f t="shared" si="1783"/>
        <v xml:space="preserve"> </v>
      </c>
      <c r="CH3133" s="120" t="str">
        <f t="shared" si="1784"/>
        <v xml:space="preserve"> </v>
      </c>
      <c r="CI3133" s="417" t="str">
        <f t="shared" si="1785"/>
        <v xml:space="preserve"> </v>
      </c>
      <c r="CJ3133" s="115"/>
      <c r="CK3133" s="115" t="str">
        <f t="shared" si="1786"/>
        <v xml:space="preserve"> </v>
      </c>
      <c r="CL3133" s="120" t="str">
        <f t="shared" si="1787"/>
        <v xml:space="preserve"> </v>
      </c>
      <c r="CM3133" s="417" t="str">
        <f t="shared" si="1789"/>
        <v xml:space="preserve"> </v>
      </c>
      <c r="IS3133" s="111">
        <v>269.2</v>
      </c>
    </row>
    <row r="3134" spans="2:253" s="74" customFormat="1" ht="17.100000000000001" hidden="1" customHeight="1" x14ac:dyDescent="0.25">
      <c r="B3134" s="504">
        <f>IF('Flanged Parts'!$AS$4=2,'Flanged Parts'!M25,0)</f>
        <v>0</v>
      </c>
      <c r="C3134" s="508">
        <v>24224.45</v>
      </c>
      <c r="D3134" s="526">
        <f t="shared" si="1755"/>
        <v>24224.45</v>
      </c>
      <c r="E3134" s="504" t="s">
        <v>1338</v>
      </c>
      <c r="F3134" s="508" t="str">
        <f t="shared" si="1747"/>
        <v xml:space="preserve"> </v>
      </c>
      <c r="G3134" s="509" t="s">
        <v>851</v>
      </c>
      <c r="H3134" s="504" t="str">
        <f>IF('Flanged Parts'!$BB$6=1,"CS",IF('Flanged Parts'!$BB$6=2,"Glv",0))</f>
        <v>Glv</v>
      </c>
      <c r="I3134" s="1035" t="s">
        <v>888</v>
      </c>
      <c r="J3134" s="1036"/>
      <c r="K3134" s="516" t="s">
        <v>881</v>
      </c>
      <c r="L3134" s="535">
        <v>18</v>
      </c>
      <c r="M3134" s="532" t="s">
        <v>1700</v>
      </c>
      <c r="N3134" s="514">
        <f t="shared" si="1769"/>
        <v>484.37</v>
      </c>
      <c r="O3134" s="514">
        <f t="shared" si="1756"/>
        <v>0</v>
      </c>
      <c r="P3134" s="680">
        <f>'KB Duct Parts'!$AE$3</f>
        <v>0</v>
      </c>
      <c r="Q3134" s="681">
        <f t="shared" si="1765"/>
        <v>0</v>
      </c>
      <c r="R3134" s="682">
        <f t="shared" si="1766"/>
        <v>0</v>
      </c>
      <c r="S3134" s="716">
        <f t="shared" si="1770"/>
        <v>0.2</v>
      </c>
      <c r="T3134" s="679">
        <f t="shared" si="1767"/>
        <v>0</v>
      </c>
      <c r="U3134" s="679">
        <f t="shared" si="1768"/>
        <v>0</v>
      </c>
      <c r="Y3134" s="120"/>
      <c r="AD3134" s="81"/>
      <c r="AF3134" s="370">
        <v>18</v>
      </c>
      <c r="AG3134" s="374">
        <v>16</v>
      </c>
      <c r="AH3134" s="378">
        <v>14</v>
      </c>
      <c r="AI3134" s="381">
        <v>12</v>
      </c>
      <c r="AJ3134" s="386">
        <v>10</v>
      </c>
      <c r="AK3134" s="391"/>
      <c r="AL3134" s="386"/>
      <c r="AM3134" s="363">
        <f t="shared" si="1788"/>
        <v>1</v>
      </c>
      <c r="AN3134" s="578">
        <v>362</v>
      </c>
      <c r="AO3134" s="78">
        <f t="shared" si="1764"/>
        <v>477.84000000000003</v>
      </c>
      <c r="AP3134" s="78">
        <f t="shared" si="1759"/>
        <v>541.19000000000005</v>
      </c>
      <c r="AQ3134" s="78">
        <f t="shared" si="1760"/>
        <v>582.82000000000005</v>
      </c>
      <c r="AR3134" s="78">
        <f t="shared" si="1761"/>
        <v>760.2</v>
      </c>
      <c r="AS3134" s="78">
        <f t="shared" si="1762"/>
        <v>0</v>
      </c>
      <c r="AT3134" s="78">
        <f t="shared" si="1763"/>
        <v>0</v>
      </c>
      <c r="AU3134" s="363" t="s">
        <v>717</v>
      </c>
      <c r="AV3134" s="393"/>
      <c r="AW3134" s="395"/>
      <c r="AX3134" s="395">
        <v>1.32</v>
      </c>
      <c r="AY3134" s="395">
        <v>1.4950000000000001</v>
      </c>
      <c r="AZ3134" s="395">
        <v>1.61</v>
      </c>
      <c r="BA3134" s="395">
        <v>2.1</v>
      </c>
      <c r="BB3134" s="395">
        <v>0</v>
      </c>
      <c r="BC3134" s="395">
        <v>0</v>
      </c>
      <c r="BD3134" s="115"/>
      <c r="BE3134" s="115"/>
      <c r="BF3134" s="115">
        <v>3</v>
      </c>
      <c r="BG3134" s="115">
        <v>24</v>
      </c>
      <c r="BH3134" s="423">
        <f t="shared" si="1757"/>
        <v>40.79</v>
      </c>
      <c r="BI3134" s="417">
        <f t="shared" si="1758"/>
        <v>122.37</v>
      </c>
      <c r="BJ3134" s="115"/>
      <c r="BK3134" s="115"/>
      <c r="BQ3134" s="74" t="str">
        <f t="shared" si="1771"/>
        <v>24224.45-(16)</v>
      </c>
      <c r="BR3134" s="120" t="str">
        <f t="shared" si="1772"/>
        <v>Flanged Y-Branch-45 deg</v>
      </c>
      <c r="BS3134" s="120">
        <f t="shared" si="1773"/>
        <v>477.84000000000003</v>
      </c>
      <c r="BU3134" s="74" t="str">
        <f t="shared" si="1774"/>
        <v>24224.45-(14)</v>
      </c>
      <c r="BV3134" s="120" t="str">
        <f t="shared" si="1775"/>
        <v>Flanged Y-Branch-45 deg</v>
      </c>
      <c r="BW3134" s="120">
        <f t="shared" si="1776"/>
        <v>541.19000000000005</v>
      </c>
      <c r="BY3134" s="74" t="str">
        <f t="shared" si="1777"/>
        <v>24224.45-(12)</v>
      </c>
      <c r="BZ3134" s="120" t="str">
        <f t="shared" si="1778"/>
        <v>Flanged Y-Branch-45 deg</v>
      </c>
      <c r="CA3134" s="120">
        <f t="shared" si="1779"/>
        <v>582.82000000000005</v>
      </c>
      <c r="CC3134" s="115" t="str">
        <f t="shared" si="1780"/>
        <v>24224.45-(10)</v>
      </c>
      <c r="CD3134" s="120" t="str">
        <f t="shared" si="1781"/>
        <v>Flanged Y-Branch-45 deg</v>
      </c>
      <c r="CE3134" s="417">
        <f t="shared" si="1782"/>
        <v>760.2</v>
      </c>
      <c r="CF3134" s="115"/>
      <c r="CG3134" s="115" t="str">
        <f t="shared" si="1783"/>
        <v xml:space="preserve"> </v>
      </c>
      <c r="CH3134" s="120" t="str">
        <f t="shared" si="1784"/>
        <v xml:space="preserve"> </v>
      </c>
      <c r="CI3134" s="417" t="str">
        <f t="shared" si="1785"/>
        <v xml:space="preserve"> </v>
      </c>
      <c r="CJ3134" s="115"/>
      <c r="CK3134" s="115" t="str">
        <f t="shared" si="1786"/>
        <v xml:space="preserve"> </v>
      </c>
      <c r="CL3134" s="120" t="str">
        <f t="shared" si="1787"/>
        <v xml:space="preserve"> </v>
      </c>
      <c r="CM3134" s="417" t="str">
        <f t="shared" si="1789"/>
        <v xml:space="preserve"> </v>
      </c>
      <c r="IS3134" s="111">
        <v>290.10000000000002</v>
      </c>
    </row>
    <row r="3135" spans="2:253" s="74" customFormat="1" ht="17.100000000000001" hidden="1" customHeight="1" x14ac:dyDescent="0.25">
      <c r="B3135" s="504">
        <f>IF('Flanged Parts'!$AS$4=2,'Flanged Parts'!M26,0)</f>
        <v>0</v>
      </c>
      <c r="C3135" s="508">
        <v>24226.45</v>
      </c>
      <c r="D3135" s="526">
        <f t="shared" si="1755"/>
        <v>24226.45</v>
      </c>
      <c r="E3135" s="504" t="s">
        <v>1339</v>
      </c>
      <c r="F3135" s="508" t="str">
        <f t="shared" ref="F3135:F3218" si="1790">IF(AM3135&gt;1,"Non-Std"," ")</f>
        <v xml:space="preserve"> </v>
      </c>
      <c r="G3135" s="509" t="s">
        <v>851</v>
      </c>
      <c r="H3135" s="504" t="str">
        <f>IF('Flanged Parts'!$BB$6=1,"CS",IF('Flanged Parts'!$BB$6=2,"Glv",0))</f>
        <v>Glv</v>
      </c>
      <c r="I3135" s="1035" t="s">
        <v>888</v>
      </c>
      <c r="J3135" s="1036"/>
      <c r="K3135" s="516" t="s">
        <v>881</v>
      </c>
      <c r="L3135" s="535">
        <v>16</v>
      </c>
      <c r="M3135" s="532" t="s">
        <v>1700</v>
      </c>
      <c r="N3135" s="514">
        <f t="shared" si="1769"/>
        <v>596.48</v>
      </c>
      <c r="O3135" s="514">
        <f t="shared" si="1756"/>
        <v>0</v>
      </c>
      <c r="P3135" s="680">
        <f>'KB Duct Parts'!$AE$3</f>
        <v>0</v>
      </c>
      <c r="Q3135" s="681">
        <f t="shared" si="1765"/>
        <v>0</v>
      </c>
      <c r="R3135" s="682">
        <f t="shared" si="1766"/>
        <v>0</v>
      </c>
      <c r="S3135" s="716">
        <f t="shared" si="1770"/>
        <v>0.2</v>
      </c>
      <c r="T3135" s="679">
        <f t="shared" si="1767"/>
        <v>0</v>
      </c>
      <c r="U3135" s="679">
        <f t="shared" si="1768"/>
        <v>0</v>
      </c>
      <c r="Y3135" s="120"/>
      <c r="AD3135" s="81"/>
      <c r="AF3135" s="370">
        <v>16</v>
      </c>
      <c r="AG3135" s="374">
        <v>14</v>
      </c>
      <c r="AH3135" s="378">
        <v>12</v>
      </c>
      <c r="AI3135" s="381">
        <v>10</v>
      </c>
      <c r="AJ3135" s="386"/>
      <c r="AK3135" s="391"/>
      <c r="AL3135" s="386"/>
      <c r="AM3135" s="363">
        <f t="shared" si="1788"/>
        <v>1</v>
      </c>
      <c r="AN3135" s="578">
        <v>412.4</v>
      </c>
      <c r="AO3135" s="78">
        <f t="shared" si="1764"/>
        <v>485.67380410022776</v>
      </c>
      <c r="AP3135" s="78">
        <f t="shared" si="1759"/>
        <v>569.11199999999997</v>
      </c>
      <c r="AQ3135" s="78">
        <f t="shared" si="1760"/>
        <v>651.59199999999998</v>
      </c>
      <c r="AR3135" s="78">
        <f t="shared" si="1761"/>
        <v>0</v>
      </c>
      <c r="AS3135" s="78">
        <f t="shared" si="1762"/>
        <v>0</v>
      </c>
      <c r="AT3135" s="78">
        <f t="shared" si="1763"/>
        <v>0</v>
      </c>
      <c r="AU3135" s="363" t="s">
        <v>717</v>
      </c>
      <c r="AV3135" s="393"/>
      <c r="AW3135" s="395"/>
      <c r="AX3135" s="395">
        <v>1.1776765375854215</v>
      </c>
      <c r="AY3135" s="395">
        <v>1.38</v>
      </c>
      <c r="AZ3135" s="395">
        <v>1.58</v>
      </c>
      <c r="BA3135" s="395">
        <v>0</v>
      </c>
      <c r="BB3135" s="395">
        <v>0</v>
      </c>
      <c r="BC3135" s="395">
        <v>0</v>
      </c>
      <c r="BD3135" s="115"/>
      <c r="BE3135" s="115"/>
      <c r="BF3135" s="115">
        <v>3</v>
      </c>
      <c r="BG3135" s="115">
        <v>26</v>
      </c>
      <c r="BH3135" s="423">
        <f t="shared" si="1757"/>
        <v>61.36</v>
      </c>
      <c r="BI3135" s="417">
        <f t="shared" si="1758"/>
        <v>184.07999999999998</v>
      </c>
      <c r="BJ3135" s="115"/>
      <c r="BK3135" s="115"/>
      <c r="BQ3135" s="74" t="str">
        <f t="shared" si="1771"/>
        <v>24226.45-(14)</v>
      </c>
      <c r="BR3135" s="120" t="str">
        <f t="shared" si="1772"/>
        <v>Flanged Y-Branch-45 deg</v>
      </c>
      <c r="BS3135" s="120">
        <f t="shared" si="1773"/>
        <v>485.67380410022776</v>
      </c>
      <c r="BU3135" s="74" t="str">
        <f t="shared" si="1774"/>
        <v>24226.45-(12)</v>
      </c>
      <c r="BV3135" s="120" t="str">
        <f t="shared" si="1775"/>
        <v>Flanged Y-Branch-45 deg</v>
      </c>
      <c r="BW3135" s="120">
        <f t="shared" si="1776"/>
        <v>569.11199999999997</v>
      </c>
      <c r="BY3135" s="74" t="str">
        <f t="shared" si="1777"/>
        <v>24226.45-(10)</v>
      </c>
      <c r="BZ3135" s="120" t="str">
        <f t="shared" si="1778"/>
        <v>Flanged Y-Branch-45 deg</v>
      </c>
      <c r="CA3135" s="120">
        <f t="shared" si="1779"/>
        <v>651.59199999999998</v>
      </c>
      <c r="CC3135" s="115" t="str">
        <f t="shared" si="1780"/>
        <v xml:space="preserve"> </v>
      </c>
      <c r="CD3135" s="120" t="str">
        <f t="shared" si="1781"/>
        <v xml:space="preserve"> </v>
      </c>
      <c r="CE3135" s="417" t="str">
        <f t="shared" si="1782"/>
        <v xml:space="preserve"> </v>
      </c>
      <c r="CF3135" s="115"/>
      <c r="CG3135" s="115" t="str">
        <f t="shared" si="1783"/>
        <v xml:space="preserve"> </v>
      </c>
      <c r="CH3135" s="120" t="str">
        <f t="shared" si="1784"/>
        <v xml:space="preserve"> </v>
      </c>
      <c r="CI3135" s="417" t="str">
        <f t="shared" si="1785"/>
        <v xml:space="preserve"> </v>
      </c>
      <c r="CJ3135" s="115"/>
      <c r="CK3135" s="115" t="str">
        <f t="shared" si="1786"/>
        <v xml:space="preserve"> </v>
      </c>
      <c r="CL3135" s="120" t="str">
        <f t="shared" si="1787"/>
        <v xml:space="preserve"> </v>
      </c>
      <c r="CM3135" s="417" t="str">
        <f t="shared" si="1789"/>
        <v xml:space="preserve"> </v>
      </c>
      <c r="IS3135" s="111">
        <v>314.3</v>
      </c>
    </row>
    <row r="3136" spans="2:253" s="74" customFormat="1" ht="17.100000000000001" hidden="1" customHeight="1" x14ac:dyDescent="0.25">
      <c r="B3136" s="504">
        <f>IF('Flanged Parts'!$AS$4=2,'Flanged Parts'!M27,0)</f>
        <v>0</v>
      </c>
      <c r="C3136" s="508">
        <v>24228.45</v>
      </c>
      <c r="D3136" s="526">
        <f t="shared" si="1755"/>
        <v>24228.45</v>
      </c>
      <c r="E3136" s="504" t="s">
        <v>1340</v>
      </c>
      <c r="F3136" s="508" t="str">
        <f t="shared" si="1790"/>
        <v xml:space="preserve"> </v>
      </c>
      <c r="G3136" s="509" t="s">
        <v>851</v>
      </c>
      <c r="H3136" s="504" t="str">
        <f>IF('Flanged Parts'!$BB$6=1,"CS",IF('Flanged Parts'!$BB$6=2,"Glv",0))</f>
        <v>Glv</v>
      </c>
      <c r="I3136" s="1035" t="s">
        <v>888</v>
      </c>
      <c r="J3136" s="1036"/>
      <c r="K3136" s="516" t="s">
        <v>881</v>
      </c>
      <c r="L3136" s="535">
        <v>16</v>
      </c>
      <c r="M3136" s="532" t="s">
        <v>1700</v>
      </c>
      <c r="N3136" s="514">
        <f t="shared" si="1769"/>
        <v>635.83000000000004</v>
      </c>
      <c r="O3136" s="514">
        <f t="shared" si="1756"/>
        <v>0</v>
      </c>
      <c r="P3136" s="680">
        <f>'KB Duct Parts'!$AE$3</f>
        <v>0</v>
      </c>
      <c r="Q3136" s="681">
        <f t="shared" si="1765"/>
        <v>0</v>
      </c>
      <c r="R3136" s="682">
        <f t="shared" si="1766"/>
        <v>0</v>
      </c>
      <c r="S3136" s="716">
        <f t="shared" si="1770"/>
        <v>0.2</v>
      </c>
      <c r="T3136" s="679">
        <f t="shared" si="1767"/>
        <v>0</v>
      </c>
      <c r="U3136" s="679">
        <f t="shared" si="1768"/>
        <v>0</v>
      </c>
      <c r="Y3136" s="120"/>
      <c r="AD3136" s="81"/>
      <c r="AF3136" s="370">
        <v>16</v>
      </c>
      <c r="AG3136" s="374">
        <v>14</v>
      </c>
      <c r="AH3136" s="378">
        <v>12</v>
      </c>
      <c r="AI3136" s="381">
        <v>10</v>
      </c>
      <c r="AJ3136" s="386"/>
      <c r="AK3136" s="391"/>
      <c r="AL3136" s="386"/>
      <c r="AM3136" s="363">
        <f t="shared" si="1788"/>
        <v>1</v>
      </c>
      <c r="AN3136" s="578">
        <v>445.6</v>
      </c>
      <c r="AO3136" s="78">
        <f t="shared" si="1764"/>
        <v>524.77266514806388</v>
      </c>
      <c r="AP3136" s="78">
        <f t="shared" si="1759"/>
        <v>614.928</v>
      </c>
      <c r="AQ3136" s="78">
        <f t="shared" si="1760"/>
        <v>704.04800000000012</v>
      </c>
      <c r="AR3136" s="78">
        <f t="shared" si="1761"/>
        <v>0</v>
      </c>
      <c r="AS3136" s="78">
        <f t="shared" si="1762"/>
        <v>0</v>
      </c>
      <c r="AT3136" s="78">
        <f t="shared" si="1763"/>
        <v>0</v>
      </c>
      <c r="AU3136" s="363" t="s">
        <v>717</v>
      </c>
      <c r="AV3136" s="393"/>
      <c r="AW3136" s="395"/>
      <c r="AX3136" s="395">
        <v>1.1776765375854215</v>
      </c>
      <c r="AY3136" s="395">
        <v>1.38</v>
      </c>
      <c r="AZ3136" s="395">
        <v>1.58</v>
      </c>
      <c r="BA3136" s="395">
        <v>0</v>
      </c>
      <c r="BB3136" s="395">
        <v>0</v>
      </c>
      <c r="BC3136" s="395">
        <v>0</v>
      </c>
      <c r="BD3136" s="115"/>
      <c r="BE3136" s="115"/>
      <c r="BF3136" s="115">
        <v>3</v>
      </c>
      <c r="BG3136" s="115">
        <v>28</v>
      </c>
      <c r="BH3136" s="423">
        <f t="shared" si="1757"/>
        <v>63.41</v>
      </c>
      <c r="BI3136" s="417">
        <f t="shared" si="1758"/>
        <v>190.23</v>
      </c>
      <c r="BJ3136" s="115"/>
      <c r="BK3136" s="115"/>
      <c r="BQ3136" s="74" t="str">
        <f t="shared" si="1771"/>
        <v>24228.45-(14)</v>
      </c>
      <c r="BR3136" s="120" t="str">
        <f t="shared" si="1772"/>
        <v>Flanged Y-Branch-45 deg</v>
      </c>
      <c r="BS3136" s="120">
        <f t="shared" si="1773"/>
        <v>524.77266514806388</v>
      </c>
      <c r="BU3136" s="74" t="str">
        <f t="shared" si="1774"/>
        <v>24228.45-(12)</v>
      </c>
      <c r="BV3136" s="120" t="str">
        <f t="shared" si="1775"/>
        <v>Flanged Y-Branch-45 deg</v>
      </c>
      <c r="BW3136" s="120">
        <f t="shared" si="1776"/>
        <v>614.928</v>
      </c>
      <c r="BY3136" s="74" t="str">
        <f t="shared" si="1777"/>
        <v>24228.45-(10)</v>
      </c>
      <c r="BZ3136" s="120" t="str">
        <f t="shared" si="1778"/>
        <v>Flanged Y-Branch-45 deg</v>
      </c>
      <c r="CA3136" s="120">
        <f t="shared" si="1779"/>
        <v>704.04800000000012</v>
      </c>
      <c r="CC3136" s="115" t="str">
        <f t="shared" si="1780"/>
        <v xml:space="preserve"> </v>
      </c>
      <c r="CD3136" s="120" t="str">
        <f t="shared" si="1781"/>
        <v xml:space="preserve"> </v>
      </c>
      <c r="CE3136" s="417" t="str">
        <f t="shared" si="1782"/>
        <v xml:space="preserve"> </v>
      </c>
      <c r="CF3136" s="115"/>
      <c r="CG3136" s="115" t="str">
        <f t="shared" si="1783"/>
        <v xml:space="preserve"> </v>
      </c>
      <c r="CH3136" s="120" t="str">
        <f t="shared" si="1784"/>
        <v xml:space="preserve"> </v>
      </c>
      <c r="CI3136" s="417" t="str">
        <f t="shared" si="1785"/>
        <v xml:space="preserve"> </v>
      </c>
      <c r="CJ3136" s="115"/>
      <c r="CK3136" s="115" t="str">
        <f t="shared" si="1786"/>
        <v xml:space="preserve"> </v>
      </c>
      <c r="CL3136" s="120" t="str">
        <f t="shared" si="1787"/>
        <v xml:space="preserve"> </v>
      </c>
      <c r="CM3136" s="417" t="str">
        <f t="shared" si="1789"/>
        <v xml:space="preserve"> </v>
      </c>
      <c r="IS3136" s="111">
        <v>338.5</v>
      </c>
    </row>
    <row r="3137" spans="2:253" s="74" customFormat="1" ht="17.100000000000001" hidden="1" customHeight="1" x14ac:dyDescent="0.25">
      <c r="B3137" s="504">
        <f>IF('Flanged Parts'!$AS$4=2,'Flanged Parts'!M28,0)</f>
        <v>0</v>
      </c>
      <c r="C3137" s="508">
        <v>24230.45</v>
      </c>
      <c r="D3137" s="526">
        <f t="shared" si="1755"/>
        <v>24230.45</v>
      </c>
      <c r="E3137" s="504" t="s">
        <v>1341</v>
      </c>
      <c r="F3137" s="508" t="str">
        <f t="shared" si="1790"/>
        <v xml:space="preserve"> </v>
      </c>
      <c r="G3137" s="509" t="s">
        <v>851</v>
      </c>
      <c r="H3137" s="504" t="str">
        <f>IF('Flanged Parts'!$BB$6=1,"CS",IF('Flanged Parts'!$BB$6=2,"Glv",0))</f>
        <v>Glv</v>
      </c>
      <c r="I3137" s="1035" t="s">
        <v>888</v>
      </c>
      <c r="J3137" s="1036"/>
      <c r="K3137" s="516" t="s">
        <v>881</v>
      </c>
      <c r="L3137" s="535">
        <v>16</v>
      </c>
      <c r="M3137" s="532" t="s">
        <v>1700</v>
      </c>
      <c r="N3137" s="514">
        <f t="shared" si="1769"/>
        <v>705.48</v>
      </c>
      <c r="O3137" s="514">
        <f t="shared" si="1756"/>
        <v>0</v>
      </c>
      <c r="P3137" s="680">
        <f>'KB Duct Parts'!$AE$3</f>
        <v>0</v>
      </c>
      <c r="Q3137" s="681">
        <f t="shared" si="1765"/>
        <v>0</v>
      </c>
      <c r="R3137" s="682">
        <f t="shared" si="1766"/>
        <v>0</v>
      </c>
      <c r="S3137" s="716">
        <f t="shared" si="1770"/>
        <v>0.2</v>
      </c>
      <c r="T3137" s="679">
        <f t="shared" si="1767"/>
        <v>0</v>
      </c>
      <c r="U3137" s="679">
        <f t="shared" si="1768"/>
        <v>0</v>
      </c>
      <c r="Y3137" s="120"/>
      <c r="AD3137" s="81"/>
      <c r="AF3137" s="370">
        <v>16</v>
      </c>
      <c r="AG3137" s="374">
        <v>14</v>
      </c>
      <c r="AH3137" s="378">
        <v>12</v>
      </c>
      <c r="AI3137" s="381">
        <v>10</v>
      </c>
      <c r="AJ3137" s="386"/>
      <c r="AK3137" s="391"/>
      <c r="AL3137" s="386"/>
      <c r="AM3137" s="363">
        <f t="shared" si="1788"/>
        <v>1</v>
      </c>
      <c r="AN3137" s="578">
        <v>502.2</v>
      </c>
      <c r="AO3137" s="78">
        <f t="shared" si="1764"/>
        <v>591.42915717539859</v>
      </c>
      <c r="AP3137" s="78">
        <f t="shared" si="1759"/>
        <v>693.03599999999994</v>
      </c>
      <c r="AQ3137" s="78">
        <f t="shared" si="1760"/>
        <v>793.476</v>
      </c>
      <c r="AR3137" s="78">
        <f t="shared" si="1761"/>
        <v>0</v>
      </c>
      <c r="AS3137" s="78">
        <f t="shared" si="1762"/>
        <v>0</v>
      </c>
      <c r="AT3137" s="78">
        <f t="shared" si="1763"/>
        <v>0</v>
      </c>
      <c r="AU3137" s="363" t="s">
        <v>717</v>
      </c>
      <c r="AV3137" s="393"/>
      <c r="AW3137" s="395"/>
      <c r="AX3137" s="395">
        <v>1.1776765375854215</v>
      </c>
      <c r="AY3137" s="395">
        <v>1.38</v>
      </c>
      <c r="AZ3137" s="395">
        <v>1.58</v>
      </c>
      <c r="BA3137" s="395">
        <v>0</v>
      </c>
      <c r="BB3137" s="395">
        <v>0</v>
      </c>
      <c r="BC3137" s="395">
        <v>0</v>
      </c>
      <c r="BD3137" s="115"/>
      <c r="BE3137" s="115"/>
      <c r="BF3137" s="115">
        <v>3</v>
      </c>
      <c r="BG3137" s="115">
        <v>30</v>
      </c>
      <c r="BH3137" s="423">
        <f t="shared" si="1757"/>
        <v>67.760000000000005</v>
      </c>
      <c r="BI3137" s="417">
        <f t="shared" si="1758"/>
        <v>203.28000000000003</v>
      </c>
      <c r="BJ3137" s="115"/>
      <c r="BK3137" s="115"/>
      <c r="BQ3137" s="74" t="str">
        <f t="shared" si="1771"/>
        <v>24230.45-(14)</v>
      </c>
      <c r="BR3137" s="120" t="str">
        <f t="shared" si="1772"/>
        <v>Flanged Y-Branch-45 deg</v>
      </c>
      <c r="BS3137" s="120">
        <f t="shared" si="1773"/>
        <v>591.42915717539859</v>
      </c>
      <c r="BU3137" s="74" t="str">
        <f t="shared" si="1774"/>
        <v>24230.45-(12)</v>
      </c>
      <c r="BV3137" s="120" t="str">
        <f t="shared" si="1775"/>
        <v>Flanged Y-Branch-45 deg</v>
      </c>
      <c r="BW3137" s="120">
        <f t="shared" si="1776"/>
        <v>693.03599999999994</v>
      </c>
      <c r="BY3137" s="74" t="str">
        <f t="shared" si="1777"/>
        <v>24230.45-(10)</v>
      </c>
      <c r="BZ3137" s="120" t="str">
        <f t="shared" si="1778"/>
        <v>Flanged Y-Branch-45 deg</v>
      </c>
      <c r="CA3137" s="120">
        <f t="shared" si="1779"/>
        <v>793.476</v>
      </c>
      <c r="CC3137" s="115" t="str">
        <f t="shared" si="1780"/>
        <v xml:space="preserve"> </v>
      </c>
      <c r="CD3137" s="120" t="str">
        <f t="shared" si="1781"/>
        <v xml:space="preserve"> </v>
      </c>
      <c r="CE3137" s="417" t="str">
        <f t="shared" si="1782"/>
        <v xml:space="preserve"> </v>
      </c>
      <c r="CF3137" s="115"/>
      <c r="CG3137" s="115" t="str">
        <f t="shared" si="1783"/>
        <v xml:space="preserve"> </v>
      </c>
      <c r="CH3137" s="120" t="str">
        <f t="shared" si="1784"/>
        <v xml:space="preserve"> </v>
      </c>
      <c r="CI3137" s="417" t="str">
        <f t="shared" si="1785"/>
        <v xml:space="preserve"> </v>
      </c>
      <c r="CJ3137" s="115"/>
      <c r="CK3137" s="115" t="str">
        <f t="shared" si="1786"/>
        <v xml:space="preserve"> </v>
      </c>
      <c r="CL3137" s="120" t="str">
        <f t="shared" si="1787"/>
        <v xml:space="preserve"> </v>
      </c>
      <c r="CM3137" s="417" t="str">
        <f t="shared" si="1789"/>
        <v xml:space="preserve"> </v>
      </c>
      <c r="IS3137" s="111">
        <v>377.3</v>
      </c>
    </row>
    <row r="3138" spans="2:253" s="74" customFormat="1" ht="17.100000000000001" hidden="1" customHeight="1" x14ac:dyDescent="0.25">
      <c r="B3138" s="504">
        <f>IF('Flanged Parts'!$AS$4=2,'Flanged Parts'!M29,0)</f>
        <v>0</v>
      </c>
      <c r="C3138" s="508">
        <v>24232.45</v>
      </c>
      <c r="D3138" s="526">
        <f t="shared" si="1755"/>
        <v>24232.45</v>
      </c>
      <c r="E3138" s="504" t="s">
        <v>1342</v>
      </c>
      <c r="F3138" s="508" t="str">
        <f t="shared" si="1790"/>
        <v xml:space="preserve"> </v>
      </c>
      <c r="G3138" s="509" t="s">
        <v>851</v>
      </c>
      <c r="H3138" s="504" t="str">
        <f>IF('Flanged Parts'!$BB$6=1,"CS",IF('Flanged Parts'!$BB$6=2,"Glv",0))</f>
        <v>Glv</v>
      </c>
      <c r="I3138" s="1035" t="s">
        <v>888</v>
      </c>
      <c r="J3138" s="1036"/>
      <c r="K3138" s="516" t="s">
        <v>881</v>
      </c>
      <c r="L3138" s="535">
        <v>16</v>
      </c>
      <c r="M3138" s="532" t="s">
        <v>1700</v>
      </c>
      <c r="N3138" s="514">
        <f t="shared" si="1769"/>
        <v>775.1400000000001</v>
      </c>
      <c r="O3138" s="514">
        <f t="shared" si="1756"/>
        <v>0</v>
      </c>
      <c r="P3138" s="680">
        <f>'KB Duct Parts'!$AE$3</f>
        <v>0</v>
      </c>
      <c r="Q3138" s="681">
        <f t="shared" si="1765"/>
        <v>0</v>
      </c>
      <c r="R3138" s="682">
        <f t="shared" si="1766"/>
        <v>0</v>
      </c>
      <c r="S3138" s="716">
        <f t="shared" si="1770"/>
        <v>0.2</v>
      </c>
      <c r="T3138" s="679">
        <f t="shared" si="1767"/>
        <v>0</v>
      </c>
      <c r="U3138" s="679">
        <f t="shared" si="1768"/>
        <v>0</v>
      </c>
      <c r="Y3138" s="120"/>
      <c r="AD3138" s="81"/>
      <c r="AF3138" s="370">
        <v>16</v>
      </c>
      <c r="AG3138" s="374">
        <v>14</v>
      </c>
      <c r="AH3138" s="378">
        <v>12</v>
      </c>
      <c r="AI3138" s="381">
        <v>10</v>
      </c>
      <c r="AJ3138" s="386"/>
      <c r="AK3138" s="391"/>
      <c r="AL3138" s="386"/>
      <c r="AM3138" s="363">
        <f t="shared" si="1788"/>
        <v>1</v>
      </c>
      <c r="AN3138" s="578">
        <v>549.6</v>
      </c>
      <c r="AO3138" s="78">
        <f t="shared" si="1764"/>
        <v>647.2510250569477</v>
      </c>
      <c r="AP3138" s="78">
        <f t="shared" si="1759"/>
        <v>758.44799999999998</v>
      </c>
      <c r="AQ3138" s="78">
        <f t="shared" si="1760"/>
        <v>868.36800000000005</v>
      </c>
      <c r="AR3138" s="78">
        <f t="shared" si="1761"/>
        <v>0</v>
      </c>
      <c r="AS3138" s="78">
        <f t="shared" si="1762"/>
        <v>0</v>
      </c>
      <c r="AT3138" s="78">
        <f t="shared" si="1763"/>
        <v>0</v>
      </c>
      <c r="AU3138" s="363" t="s">
        <v>717</v>
      </c>
      <c r="AV3138" s="393"/>
      <c r="AW3138" s="395"/>
      <c r="AX3138" s="395">
        <v>1.1776765375854215</v>
      </c>
      <c r="AY3138" s="395">
        <v>1.38</v>
      </c>
      <c r="AZ3138" s="395">
        <v>1.58</v>
      </c>
      <c r="BA3138" s="395">
        <v>0</v>
      </c>
      <c r="BB3138" s="395">
        <v>0</v>
      </c>
      <c r="BC3138" s="395">
        <v>0</v>
      </c>
      <c r="BD3138" s="115"/>
      <c r="BE3138" s="115"/>
      <c r="BF3138" s="115">
        <v>3</v>
      </c>
      <c r="BG3138" s="115">
        <v>32</v>
      </c>
      <c r="BH3138" s="423">
        <f t="shared" si="1757"/>
        <v>75.180000000000007</v>
      </c>
      <c r="BI3138" s="417">
        <f t="shared" si="1758"/>
        <v>225.54000000000002</v>
      </c>
      <c r="BJ3138" s="115"/>
      <c r="BK3138" s="115"/>
      <c r="BQ3138" s="74" t="str">
        <f t="shared" si="1771"/>
        <v>24232.45-(14)</v>
      </c>
      <c r="BR3138" s="120" t="str">
        <f t="shared" si="1772"/>
        <v>Flanged Y-Branch-45 deg</v>
      </c>
      <c r="BS3138" s="120">
        <f t="shared" si="1773"/>
        <v>647.2510250569477</v>
      </c>
      <c r="BU3138" s="74" t="str">
        <f t="shared" si="1774"/>
        <v>24232.45-(12)</v>
      </c>
      <c r="BV3138" s="120" t="str">
        <f t="shared" si="1775"/>
        <v>Flanged Y-Branch-45 deg</v>
      </c>
      <c r="BW3138" s="120">
        <f t="shared" si="1776"/>
        <v>758.44799999999998</v>
      </c>
      <c r="BY3138" s="74" t="str">
        <f t="shared" si="1777"/>
        <v>24232.45-(10)</v>
      </c>
      <c r="BZ3138" s="120" t="str">
        <f t="shared" si="1778"/>
        <v>Flanged Y-Branch-45 deg</v>
      </c>
      <c r="CA3138" s="120">
        <f t="shared" si="1779"/>
        <v>868.36800000000005</v>
      </c>
      <c r="CC3138" s="115" t="str">
        <f t="shared" si="1780"/>
        <v xml:space="preserve"> </v>
      </c>
      <c r="CD3138" s="120" t="str">
        <f t="shared" si="1781"/>
        <v xml:space="preserve"> </v>
      </c>
      <c r="CE3138" s="417" t="str">
        <f t="shared" si="1782"/>
        <v xml:space="preserve"> </v>
      </c>
      <c r="CF3138" s="115"/>
      <c r="CG3138" s="115" t="str">
        <f t="shared" si="1783"/>
        <v xml:space="preserve"> </v>
      </c>
      <c r="CH3138" s="120" t="str">
        <f t="shared" si="1784"/>
        <v xml:space="preserve"> </v>
      </c>
      <c r="CI3138" s="417" t="str">
        <f t="shared" si="1785"/>
        <v xml:space="preserve"> </v>
      </c>
      <c r="CJ3138" s="115"/>
      <c r="CK3138" s="115" t="str">
        <f t="shared" si="1786"/>
        <v xml:space="preserve"> </v>
      </c>
      <c r="CL3138" s="120" t="str">
        <f t="shared" si="1787"/>
        <v xml:space="preserve"> </v>
      </c>
      <c r="CM3138" s="417" t="str">
        <f t="shared" si="1789"/>
        <v xml:space="preserve"> </v>
      </c>
      <c r="IS3138" s="111">
        <v>410.6</v>
      </c>
    </row>
    <row r="3139" spans="2:253" s="74" customFormat="1" ht="17.100000000000001" hidden="1" customHeight="1" x14ac:dyDescent="0.25">
      <c r="B3139" s="504">
        <f>IF('Flanged Parts'!$AS$4=2,'Flanged Parts'!M30,0)</f>
        <v>0</v>
      </c>
      <c r="C3139" s="508">
        <v>24234.45</v>
      </c>
      <c r="D3139" s="526">
        <f t="shared" si="1755"/>
        <v>24234.45</v>
      </c>
      <c r="E3139" s="504" t="s">
        <v>1343</v>
      </c>
      <c r="F3139" s="508" t="str">
        <f t="shared" si="1790"/>
        <v xml:space="preserve"> </v>
      </c>
      <c r="G3139" s="509" t="s">
        <v>851</v>
      </c>
      <c r="H3139" s="504" t="str">
        <f>IF('Flanged Parts'!$BB$6=1,"CS",IF('Flanged Parts'!$BB$6=2,"Glv",0))</f>
        <v>Glv</v>
      </c>
      <c r="I3139" s="1035" t="s">
        <v>888</v>
      </c>
      <c r="J3139" s="1036"/>
      <c r="K3139" s="516" t="s">
        <v>881</v>
      </c>
      <c r="L3139" s="535">
        <v>16</v>
      </c>
      <c r="M3139" s="532" t="s">
        <v>1700</v>
      </c>
      <c r="N3139" s="514">
        <f t="shared" si="1769"/>
        <v>847.16000000000008</v>
      </c>
      <c r="O3139" s="514">
        <f t="shared" si="1756"/>
        <v>0</v>
      </c>
      <c r="P3139" s="680">
        <f>'KB Duct Parts'!$AE$3</f>
        <v>0</v>
      </c>
      <c r="Q3139" s="681">
        <f t="shared" si="1765"/>
        <v>0</v>
      </c>
      <c r="R3139" s="682">
        <f t="shared" si="1766"/>
        <v>0</v>
      </c>
      <c r="S3139" s="716">
        <f t="shared" si="1770"/>
        <v>0.2</v>
      </c>
      <c r="T3139" s="679">
        <f t="shared" si="1767"/>
        <v>0</v>
      </c>
      <c r="U3139" s="679">
        <f t="shared" si="1768"/>
        <v>0</v>
      </c>
      <c r="Y3139" s="120"/>
      <c r="AD3139" s="81"/>
      <c r="AF3139" s="370">
        <v>16</v>
      </c>
      <c r="AG3139" s="374">
        <v>14</v>
      </c>
      <c r="AH3139" s="378">
        <v>12</v>
      </c>
      <c r="AI3139" s="381">
        <v>10</v>
      </c>
      <c r="AJ3139" s="386"/>
      <c r="AK3139" s="391"/>
      <c r="AL3139" s="386"/>
      <c r="AM3139" s="363">
        <f t="shared" si="1788"/>
        <v>1</v>
      </c>
      <c r="AN3139" s="578">
        <v>615.20000000000005</v>
      </c>
      <c r="AO3139" s="78">
        <f t="shared" si="1764"/>
        <v>724.50660592255133</v>
      </c>
      <c r="AP3139" s="78">
        <f t="shared" si="1759"/>
        <v>848.976</v>
      </c>
      <c r="AQ3139" s="78">
        <f t="shared" si="1760"/>
        <v>972.01600000000008</v>
      </c>
      <c r="AR3139" s="78">
        <f t="shared" si="1761"/>
        <v>0</v>
      </c>
      <c r="AS3139" s="78">
        <f t="shared" si="1762"/>
        <v>0</v>
      </c>
      <c r="AT3139" s="78">
        <f t="shared" si="1763"/>
        <v>0</v>
      </c>
      <c r="AU3139" s="363" t="s">
        <v>717</v>
      </c>
      <c r="AV3139" s="393"/>
      <c r="AW3139" s="395"/>
      <c r="AX3139" s="395">
        <v>1.1776765375854215</v>
      </c>
      <c r="AY3139" s="395">
        <v>1.38</v>
      </c>
      <c r="AZ3139" s="395">
        <v>1.58</v>
      </c>
      <c r="BA3139" s="395">
        <v>0</v>
      </c>
      <c r="BB3139" s="395">
        <v>0</v>
      </c>
      <c r="BC3139" s="395">
        <v>0</v>
      </c>
      <c r="BD3139" s="115"/>
      <c r="BE3139" s="115"/>
      <c r="BF3139" s="115">
        <v>3</v>
      </c>
      <c r="BG3139" s="115">
        <v>34</v>
      </c>
      <c r="BH3139" s="423">
        <f t="shared" si="1757"/>
        <v>77.319999999999993</v>
      </c>
      <c r="BI3139" s="417">
        <f t="shared" si="1758"/>
        <v>231.95999999999998</v>
      </c>
      <c r="BJ3139" s="115"/>
      <c r="BK3139" s="115"/>
      <c r="BQ3139" s="74" t="str">
        <f t="shared" si="1771"/>
        <v>24234.45-(14)</v>
      </c>
      <c r="BR3139" s="120" t="str">
        <f t="shared" si="1772"/>
        <v>Flanged Y-Branch-45 deg</v>
      </c>
      <c r="BS3139" s="120">
        <f t="shared" si="1773"/>
        <v>724.50660592255133</v>
      </c>
      <c r="BU3139" s="74" t="str">
        <f t="shared" si="1774"/>
        <v>24234.45-(12)</v>
      </c>
      <c r="BV3139" s="120" t="str">
        <f t="shared" si="1775"/>
        <v>Flanged Y-Branch-45 deg</v>
      </c>
      <c r="BW3139" s="120">
        <f t="shared" si="1776"/>
        <v>848.976</v>
      </c>
      <c r="BY3139" s="74" t="str">
        <f t="shared" si="1777"/>
        <v>24234.45-(10)</v>
      </c>
      <c r="BZ3139" s="120" t="str">
        <f t="shared" si="1778"/>
        <v>Flanged Y-Branch-45 deg</v>
      </c>
      <c r="CA3139" s="120">
        <f t="shared" si="1779"/>
        <v>972.01600000000008</v>
      </c>
      <c r="CC3139" s="115" t="str">
        <f t="shared" si="1780"/>
        <v xml:space="preserve"> </v>
      </c>
      <c r="CD3139" s="120" t="str">
        <f t="shared" si="1781"/>
        <v xml:space="preserve"> </v>
      </c>
      <c r="CE3139" s="417" t="str">
        <f t="shared" si="1782"/>
        <v xml:space="preserve"> </v>
      </c>
      <c r="CF3139" s="115"/>
      <c r="CG3139" s="115" t="str">
        <f t="shared" si="1783"/>
        <v xml:space="preserve"> </v>
      </c>
      <c r="CH3139" s="120" t="str">
        <f t="shared" si="1784"/>
        <v xml:space="preserve"> </v>
      </c>
      <c r="CI3139" s="417" t="str">
        <f t="shared" si="1785"/>
        <v xml:space="preserve"> </v>
      </c>
      <c r="CJ3139" s="115"/>
      <c r="CK3139" s="115" t="str">
        <f t="shared" si="1786"/>
        <v xml:space="preserve"> </v>
      </c>
      <c r="CL3139" s="120" t="str">
        <f t="shared" si="1787"/>
        <v xml:space="preserve"> </v>
      </c>
      <c r="CM3139" s="417" t="str">
        <f t="shared" si="1789"/>
        <v xml:space="preserve"> </v>
      </c>
      <c r="IS3139" s="111">
        <v>454.3</v>
      </c>
    </row>
    <row r="3140" spans="2:253" s="74" customFormat="1" ht="17.100000000000001" hidden="1" customHeight="1" x14ac:dyDescent="0.25">
      <c r="B3140" s="504">
        <f>IF('Flanged Parts'!$AS$4=2,'Flanged Parts'!M31,0)</f>
        <v>0</v>
      </c>
      <c r="C3140" s="508">
        <v>24236.45</v>
      </c>
      <c r="D3140" s="526">
        <f t="shared" si="1755"/>
        <v>24236.45</v>
      </c>
      <c r="E3140" s="504" t="s">
        <v>1344</v>
      </c>
      <c r="F3140" s="508" t="str">
        <f t="shared" si="1790"/>
        <v xml:space="preserve"> </v>
      </c>
      <c r="G3140" s="509" t="s">
        <v>851</v>
      </c>
      <c r="H3140" s="504" t="str">
        <f>IF('Flanged Parts'!$BB$6=1,"CS",IF('Flanged Parts'!$BB$6=2,"Glv",0))</f>
        <v>Glv</v>
      </c>
      <c r="I3140" s="1035" t="s">
        <v>888</v>
      </c>
      <c r="J3140" s="1036"/>
      <c r="K3140" s="516" t="s">
        <v>881</v>
      </c>
      <c r="L3140" s="535">
        <v>16</v>
      </c>
      <c r="M3140" s="532" t="s">
        <v>1700</v>
      </c>
      <c r="N3140" s="514">
        <f t="shared" si="1769"/>
        <v>940.43000000000006</v>
      </c>
      <c r="O3140" s="514">
        <f t="shared" si="1756"/>
        <v>0</v>
      </c>
      <c r="P3140" s="680">
        <f>'KB Duct Parts'!$AE$3</f>
        <v>0</v>
      </c>
      <c r="Q3140" s="681">
        <f t="shared" si="1765"/>
        <v>0</v>
      </c>
      <c r="R3140" s="682">
        <f t="shared" si="1766"/>
        <v>0</v>
      </c>
      <c r="S3140" s="716">
        <f t="shared" si="1770"/>
        <v>0.2</v>
      </c>
      <c r="T3140" s="679">
        <f t="shared" si="1767"/>
        <v>0</v>
      </c>
      <c r="U3140" s="679">
        <f t="shared" si="1768"/>
        <v>0</v>
      </c>
      <c r="Y3140" s="120"/>
      <c r="AD3140" s="81"/>
      <c r="AF3140" s="370">
        <v>16</v>
      </c>
      <c r="AG3140" s="374">
        <v>14</v>
      </c>
      <c r="AH3140" s="378">
        <v>12</v>
      </c>
      <c r="AI3140" s="381">
        <v>10</v>
      </c>
      <c r="AJ3140" s="386"/>
      <c r="AK3140" s="391"/>
      <c r="AL3140" s="386"/>
      <c r="AM3140" s="363">
        <f t="shared" si="1788"/>
        <v>1</v>
      </c>
      <c r="AN3140" s="578">
        <v>692.9</v>
      </c>
      <c r="AO3140" s="78">
        <f t="shared" si="1764"/>
        <v>816.01207289293848</v>
      </c>
      <c r="AP3140" s="78">
        <f t="shared" si="1759"/>
        <v>956.20199999999988</v>
      </c>
      <c r="AQ3140" s="78">
        <f t="shared" si="1760"/>
        <v>1094.7819999999999</v>
      </c>
      <c r="AR3140" s="78">
        <f t="shared" si="1761"/>
        <v>0</v>
      </c>
      <c r="AS3140" s="78">
        <f t="shared" si="1762"/>
        <v>0</v>
      </c>
      <c r="AT3140" s="78">
        <f t="shared" si="1763"/>
        <v>0</v>
      </c>
      <c r="AU3140" s="363" t="s">
        <v>717</v>
      </c>
      <c r="AV3140" s="393"/>
      <c r="AW3140" s="395"/>
      <c r="AX3140" s="395">
        <v>1.1776765375854215</v>
      </c>
      <c r="AY3140" s="395">
        <v>1.38</v>
      </c>
      <c r="AZ3140" s="395">
        <v>1.58</v>
      </c>
      <c r="BA3140" s="395">
        <v>0</v>
      </c>
      <c r="BB3140" s="395">
        <v>0</v>
      </c>
      <c r="BC3140" s="395">
        <v>0</v>
      </c>
      <c r="BD3140" s="115"/>
      <c r="BE3140" s="115"/>
      <c r="BF3140" s="115">
        <v>3</v>
      </c>
      <c r="BG3140" s="115">
        <v>36</v>
      </c>
      <c r="BH3140" s="423">
        <f t="shared" si="1757"/>
        <v>82.51</v>
      </c>
      <c r="BI3140" s="417">
        <f t="shared" si="1758"/>
        <v>247.53000000000003</v>
      </c>
      <c r="BJ3140" s="115"/>
      <c r="BK3140" s="115"/>
      <c r="BQ3140" s="74" t="str">
        <f t="shared" si="1771"/>
        <v>24236.45-(14)</v>
      </c>
      <c r="BR3140" s="120" t="str">
        <f t="shared" si="1772"/>
        <v>Flanged Y-Branch-45 deg</v>
      </c>
      <c r="BS3140" s="120">
        <f t="shared" si="1773"/>
        <v>816.01207289293848</v>
      </c>
      <c r="BU3140" s="74" t="str">
        <f t="shared" si="1774"/>
        <v>24236.45-(12)</v>
      </c>
      <c r="BV3140" s="120" t="str">
        <f t="shared" si="1775"/>
        <v>Flanged Y-Branch-45 deg</v>
      </c>
      <c r="BW3140" s="120">
        <f t="shared" si="1776"/>
        <v>956.20199999999988</v>
      </c>
      <c r="BY3140" s="74" t="str">
        <f t="shared" si="1777"/>
        <v>24236.45-(10)</v>
      </c>
      <c r="BZ3140" s="120" t="str">
        <f t="shared" si="1778"/>
        <v>Flanged Y-Branch-45 deg</v>
      </c>
      <c r="CA3140" s="120">
        <f t="shared" si="1779"/>
        <v>1094.7819999999999</v>
      </c>
      <c r="CC3140" s="115" t="str">
        <f t="shared" si="1780"/>
        <v xml:space="preserve"> </v>
      </c>
      <c r="CD3140" s="120" t="str">
        <f t="shared" si="1781"/>
        <v xml:space="preserve"> </v>
      </c>
      <c r="CE3140" s="417" t="str">
        <f t="shared" si="1782"/>
        <v xml:space="preserve"> </v>
      </c>
      <c r="CF3140" s="115"/>
      <c r="CG3140" s="115" t="str">
        <f t="shared" si="1783"/>
        <v xml:space="preserve"> </v>
      </c>
      <c r="CH3140" s="120" t="str">
        <f t="shared" si="1784"/>
        <v xml:space="preserve"> </v>
      </c>
      <c r="CI3140" s="417" t="str">
        <f t="shared" si="1785"/>
        <v xml:space="preserve"> </v>
      </c>
      <c r="CJ3140" s="115"/>
      <c r="CK3140" s="115" t="str">
        <f t="shared" si="1786"/>
        <v xml:space="preserve"> </v>
      </c>
      <c r="CL3140" s="120" t="str">
        <f t="shared" si="1787"/>
        <v xml:space="preserve"> </v>
      </c>
      <c r="CM3140" s="417" t="str">
        <f t="shared" si="1789"/>
        <v xml:space="preserve"> </v>
      </c>
      <c r="IS3140" s="111">
        <v>503.7</v>
      </c>
    </row>
    <row r="3141" spans="2:253" s="74" customFormat="1" ht="17.100000000000001" hidden="1" customHeight="1" x14ac:dyDescent="0.25">
      <c r="B3141" s="504">
        <f>IF('Flanged Parts'!$AS$4=2,'Flanged Parts'!M32,0)</f>
        <v>0</v>
      </c>
      <c r="C3141" s="508">
        <v>24238.45</v>
      </c>
      <c r="D3141" s="526">
        <f t="shared" si="1755"/>
        <v>24238.45</v>
      </c>
      <c r="E3141" s="504" t="s">
        <v>1345</v>
      </c>
      <c r="F3141" s="508" t="str">
        <f t="shared" si="1790"/>
        <v xml:space="preserve"> </v>
      </c>
      <c r="G3141" s="509" t="s">
        <v>851</v>
      </c>
      <c r="H3141" s="504" t="str">
        <f>IF('Flanged Parts'!$BB$6=1,"CS",IF('Flanged Parts'!$BB$6=2,"Glv",0))</f>
        <v>Glv</v>
      </c>
      <c r="I3141" s="1035" t="s">
        <v>888</v>
      </c>
      <c r="J3141" s="1036"/>
      <c r="K3141" s="516" t="s">
        <v>881</v>
      </c>
      <c r="L3141" s="535">
        <v>16</v>
      </c>
      <c r="M3141" s="532" t="s">
        <v>1700</v>
      </c>
      <c r="N3141" s="514">
        <f t="shared" si="1769"/>
        <v>1025.5899999999999</v>
      </c>
      <c r="O3141" s="514">
        <f t="shared" si="1756"/>
        <v>0</v>
      </c>
      <c r="P3141" s="680">
        <f>'KB Duct Parts'!$AE$3</f>
        <v>0</v>
      </c>
      <c r="Q3141" s="681">
        <f t="shared" si="1765"/>
        <v>0</v>
      </c>
      <c r="R3141" s="682">
        <f t="shared" si="1766"/>
        <v>0</v>
      </c>
      <c r="S3141" s="716">
        <f t="shared" si="1770"/>
        <v>0.2</v>
      </c>
      <c r="T3141" s="679">
        <f t="shared" si="1767"/>
        <v>0</v>
      </c>
      <c r="U3141" s="679">
        <f t="shared" si="1768"/>
        <v>0</v>
      </c>
      <c r="Y3141" s="120"/>
      <c r="AD3141" s="81"/>
      <c r="AF3141" s="370">
        <v>16</v>
      </c>
      <c r="AG3141" s="374">
        <v>14</v>
      </c>
      <c r="AH3141" s="378">
        <v>12</v>
      </c>
      <c r="AI3141" s="381">
        <v>10</v>
      </c>
      <c r="AJ3141" s="386"/>
      <c r="AK3141" s="391"/>
      <c r="AL3141" s="386"/>
      <c r="AM3141" s="363">
        <f t="shared" si="1788"/>
        <v>1</v>
      </c>
      <c r="AN3141" s="578">
        <v>768.4</v>
      </c>
      <c r="AO3141" s="78">
        <f t="shared" si="1764"/>
        <v>904.92665148063782</v>
      </c>
      <c r="AP3141" s="78">
        <f t="shared" si="1759"/>
        <v>1060.3919999999998</v>
      </c>
      <c r="AQ3141" s="78">
        <f t="shared" si="1760"/>
        <v>1214.0720000000001</v>
      </c>
      <c r="AR3141" s="78">
        <f t="shared" si="1761"/>
        <v>0</v>
      </c>
      <c r="AS3141" s="78">
        <f t="shared" si="1762"/>
        <v>0</v>
      </c>
      <c r="AT3141" s="78">
        <f t="shared" si="1763"/>
        <v>0</v>
      </c>
      <c r="AU3141" s="363" t="s">
        <v>717</v>
      </c>
      <c r="AV3141" s="393"/>
      <c r="AW3141" s="395"/>
      <c r="AX3141" s="395">
        <v>1.1776765375854215</v>
      </c>
      <c r="AY3141" s="395">
        <v>1.38</v>
      </c>
      <c r="AZ3141" s="395">
        <v>1.58</v>
      </c>
      <c r="BA3141" s="395">
        <v>0</v>
      </c>
      <c r="BB3141" s="395">
        <v>0</v>
      </c>
      <c r="BC3141" s="395">
        <v>0</v>
      </c>
      <c r="BD3141" s="115"/>
      <c r="BE3141" s="115"/>
      <c r="BF3141" s="115">
        <v>3</v>
      </c>
      <c r="BG3141" s="115">
        <v>38</v>
      </c>
      <c r="BH3141" s="423">
        <f t="shared" si="1757"/>
        <v>85.73</v>
      </c>
      <c r="BI3141" s="417">
        <f t="shared" si="1758"/>
        <v>257.19</v>
      </c>
      <c r="BJ3141" s="115"/>
      <c r="BK3141" s="115"/>
      <c r="BQ3141" s="74" t="str">
        <f t="shared" si="1771"/>
        <v>24238.45-(14)</v>
      </c>
      <c r="BR3141" s="120" t="str">
        <f t="shared" si="1772"/>
        <v>Flanged Y-Branch-45 deg</v>
      </c>
      <c r="BS3141" s="120">
        <f t="shared" si="1773"/>
        <v>904.92665148063782</v>
      </c>
      <c r="BU3141" s="74" t="str">
        <f t="shared" si="1774"/>
        <v>24238.45-(12)</v>
      </c>
      <c r="BV3141" s="120" t="str">
        <f t="shared" si="1775"/>
        <v>Flanged Y-Branch-45 deg</v>
      </c>
      <c r="BW3141" s="120">
        <f t="shared" si="1776"/>
        <v>1060.3919999999998</v>
      </c>
      <c r="BY3141" s="74" t="str">
        <f t="shared" si="1777"/>
        <v>24238.45-(10)</v>
      </c>
      <c r="BZ3141" s="120" t="str">
        <f t="shared" si="1778"/>
        <v>Flanged Y-Branch-45 deg</v>
      </c>
      <c r="CA3141" s="120">
        <f t="shared" si="1779"/>
        <v>1214.0720000000001</v>
      </c>
      <c r="CC3141" s="115" t="str">
        <f t="shared" si="1780"/>
        <v xml:space="preserve"> </v>
      </c>
      <c r="CD3141" s="120" t="str">
        <f t="shared" si="1781"/>
        <v xml:space="preserve"> </v>
      </c>
      <c r="CE3141" s="417" t="str">
        <f t="shared" si="1782"/>
        <v xml:space="preserve"> </v>
      </c>
      <c r="CF3141" s="115"/>
      <c r="CG3141" s="115" t="str">
        <f t="shared" si="1783"/>
        <v xml:space="preserve"> </v>
      </c>
      <c r="CH3141" s="120" t="str">
        <f t="shared" si="1784"/>
        <v xml:space="preserve"> </v>
      </c>
      <c r="CI3141" s="417" t="str">
        <f t="shared" si="1785"/>
        <v xml:space="preserve"> </v>
      </c>
      <c r="CJ3141" s="115"/>
      <c r="CK3141" s="115" t="str">
        <f t="shared" si="1786"/>
        <v xml:space="preserve"> </v>
      </c>
      <c r="CL3141" s="120" t="str">
        <f t="shared" si="1787"/>
        <v xml:space="preserve"> </v>
      </c>
      <c r="CM3141" s="417" t="str">
        <f t="shared" si="1789"/>
        <v xml:space="preserve"> </v>
      </c>
      <c r="IS3141" s="111">
        <v>553.1</v>
      </c>
    </row>
    <row r="3142" spans="2:253" s="74" customFormat="1" ht="17.100000000000001" hidden="1" customHeight="1" x14ac:dyDescent="0.25">
      <c r="B3142" s="504">
        <f>IF('Flanged Parts'!$AS$4=2,'Flanged Parts'!M33,0)</f>
        <v>0</v>
      </c>
      <c r="C3142" s="508">
        <v>24240.45</v>
      </c>
      <c r="D3142" s="526">
        <f t="shared" si="1755"/>
        <v>24240.45</v>
      </c>
      <c r="E3142" s="504" t="s">
        <v>1346</v>
      </c>
      <c r="F3142" s="508" t="str">
        <f t="shared" si="1790"/>
        <v xml:space="preserve"> </v>
      </c>
      <c r="G3142" s="509" t="s">
        <v>851</v>
      </c>
      <c r="H3142" s="504" t="str">
        <f>IF('Flanged Parts'!$BB$6=1,"CS",IF('Flanged Parts'!$BB$6=2,"Glv",0))</f>
        <v>Glv</v>
      </c>
      <c r="I3142" s="1035" t="s">
        <v>888</v>
      </c>
      <c r="J3142" s="1036"/>
      <c r="K3142" s="516" t="s">
        <v>881</v>
      </c>
      <c r="L3142" s="535">
        <v>16</v>
      </c>
      <c r="M3142" s="532" t="s">
        <v>1700</v>
      </c>
      <c r="N3142" s="514">
        <f t="shared" si="1769"/>
        <v>1113.77</v>
      </c>
      <c r="O3142" s="514">
        <f t="shared" si="1756"/>
        <v>0</v>
      </c>
      <c r="P3142" s="680">
        <f>'KB Duct Parts'!$AE$3</f>
        <v>0</v>
      </c>
      <c r="Q3142" s="681">
        <f t="shared" si="1765"/>
        <v>0</v>
      </c>
      <c r="R3142" s="682">
        <f t="shared" si="1766"/>
        <v>0</v>
      </c>
      <c r="S3142" s="716">
        <f t="shared" si="1770"/>
        <v>0.2</v>
      </c>
      <c r="T3142" s="679">
        <f t="shared" si="1767"/>
        <v>0</v>
      </c>
      <c r="U3142" s="679">
        <f t="shared" si="1768"/>
        <v>0</v>
      </c>
      <c r="Y3142" s="120"/>
      <c r="AD3142" s="81"/>
      <c r="AF3142" s="370">
        <v>16</v>
      </c>
      <c r="AG3142" s="374">
        <v>14</v>
      </c>
      <c r="AH3142" s="378">
        <v>12</v>
      </c>
      <c r="AI3142" s="381">
        <v>10</v>
      </c>
      <c r="AJ3142" s="386"/>
      <c r="AK3142" s="391"/>
      <c r="AL3142" s="386"/>
      <c r="AM3142" s="363">
        <f t="shared" si="1788"/>
        <v>1</v>
      </c>
      <c r="AN3142" s="578">
        <v>840.2</v>
      </c>
      <c r="AO3142" s="78">
        <f t="shared" si="1764"/>
        <v>989.48382687927119</v>
      </c>
      <c r="AP3142" s="78">
        <f t="shared" si="1759"/>
        <v>1159.4759999999999</v>
      </c>
      <c r="AQ3142" s="78">
        <f t="shared" si="1760"/>
        <v>1327.5160000000001</v>
      </c>
      <c r="AR3142" s="78">
        <f t="shared" si="1761"/>
        <v>0</v>
      </c>
      <c r="AS3142" s="78">
        <f t="shared" si="1762"/>
        <v>0</v>
      </c>
      <c r="AT3142" s="78">
        <f t="shared" si="1763"/>
        <v>0</v>
      </c>
      <c r="AU3142" s="363" t="s">
        <v>717</v>
      </c>
      <c r="AV3142" s="393"/>
      <c r="AW3142" s="395"/>
      <c r="AX3142" s="395">
        <v>1.1776765375854215</v>
      </c>
      <c r="AY3142" s="395">
        <v>1.38</v>
      </c>
      <c r="AZ3142" s="395">
        <v>1.58</v>
      </c>
      <c r="BA3142" s="395">
        <v>0</v>
      </c>
      <c r="BB3142" s="395">
        <v>0</v>
      </c>
      <c r="BC3142" s="395">
        <v>0</v>
      </c>
      <c r="BD3142" s="115"/>
      <c r="BE3142" s="115"/>
      <c r="BF3142" s="115">
        <v>3</v>
      </c>
      <c r="BG3142" s="115">
        <v>40</v>
      </c>
      <c r="BH3142" s="423">
        <f t="shared" si="1757"/>
        <v>91.19</v>
      </c>
      <c r="BI3142" s="417">
        <f t="shared" si="1758"/>
        <v>273.57</v>
      </c>
      <c r="BJ3142" s="115"/>
      <c r="BK3142" s="115"/>
      <c r="BQ3142" s="74" t="str">
        <f t="shared" si="1771"/>
        <v>24240.45-(14)</v>
      </c>
      <c r="BR3142" s="120" t="str">
        <f t="shared" si="1772"/>
        <v>Flanged Y-Branch-45 deg</v>
      </c>
      <c r="BS3142" s="120">
        <f t="shared" si="1773"/>
        <v>989.48382687927119</v>
      </c>
      <c r="BU3142" s="74" t="str">
        <f t="shared" si="1774"/>
        <v>24240.45-(12)</v>
      </c>
      <c r="BV3142" s="120" t="str">
        <f t="shared" si="1775"/>
        <v>Flanged Y-Branch-45 deg</v>
      </c>
      <c r="BW3142" s="120">
        <f t="shared" si="1776"/>
        <v>1159.4759999999999</v>
      </c>
      <c r="BY3142" s="74" t="str">
        <f t="shared" si="1777"/>
        <v>24240.45-(10)</v>
      </c>
      <c r="BZ3142" s="120" t="str">
        <f t="shared" si="1778"/>
        <v>Flanged Y-Branch-45 deg</v>
      </c>
      <c r="CA3142" s="120">
        <f t="shared" si="1779"/>
        <v>1327.5160000000001</v>
      </c>
      <c r="CC3142" s="115" t="str">
        <f t="shared" si="1780"/>
        <v xml:space="preserve"> </v>
      </c>
      <c r="CD3142" s="120" t="str">
        <f t="shared" si="1781"/>
        <v xml:space="preserve"> </v>
      </c>
      <c r="CE3142" s="417" t="str">
        <f t="shared" si="1782"/>
        <v xml:space="preserve"> </v>
      </c>
      <c r="CF3142" s="115"/>
      <c r="CG3142" s="115" t="str">
        <f t="shared" si="1783"/>
        <v xml:space="preserve"> </v>
      </c>
      <c r="CH3142" s="120" t="str">
        <f t="shared" si="1784"/>
        <v xml:space="preserve"> </v>
      </c>
      <c r="CI3142" s="417" t="str">
        <f t="shared" si="1785"/>
        <v xml:space="preserve"> </v>
      </c>
      <c r="CJ3142" s="115"/>
      <c r="CK3142" s="115" t="str">
        <f t="shared" si="1786"/>
        <v xml:space="preserve"> </v>
      </c>
      <c r="CL3142" s="120" t="str">
        <f t="shared" si="1787"/>
        <v xml:space="preserve"> </v>
      </c>
      <c r="CM3142" s="417" t="str">
        <f t="shared" si="1789"/>
        <v xml:space="preserve"> </v>
      </c>
      <c r="IS3142" s="111">
        <v>602.4</v>
      </c>
    </row>
    <row r="3143" spans="2:253" s="74" customFormat="1" ht="17.100000000000001" hidden="1" customHeight="1" x14ac:dyDescent="0.25">
      <c r="B3143" s="504">
        <f>IF('Flanged Parts'!$AS$4=2,'Flanged Parts'!M34,0)</f>
        <v>0</v>
      </c>
      <c r="C3143" s="508">
        <v>24242.45</v>
      </c>
      <c r="D3143" s="526">
        <f t="shared" si="1755"/>
        <v>24242.45</v>
      </c>
      <c r="E3143" s="504" t="s">
        <v>1347</v>
      </c>
      <c r="F3143" s="508" t="str">
        <f t="shared" si="1790"/>
        <v xml:space="preserve"> </v>
      </c>
      <c r="G3143" s="509" t="s">
        <v>851</v>
      </c>
      <c r="H3143" s="504" t="s">
        <v>1094</v>
      </c>
      <c r="I3143" s="1035" t="s">
        <v>888</v>
      </c>
      <c r="J3143" s="1036"/>
      <c r="K3143" s="516" t="s">
        <v>881</v>
      </c>
      <c r="L3143" s="535">
        <v>16</v>
      </c>
      <c r="M3143" s="532" t="s">
        <v>1700</v>
      </c>
      <c r="N3143" s="514">
        <f t="shared" si="1769"/>
        <v>1210.6000000000001</v>
      </c>
      <c r="O3143" s="514">
        <f t="shared" si="1756"/>
        <v>0</v>
      </c>
      <c r="P3143" s="680">
        <f>'KB Duct Parts'!$AE$3</f>
        <v>0</v>
      </c>
      <c r="Q3143" s="681">
        <f t="shared" si="1765"/>
        <v>0</v>
      </c>
      <c r="R3143" s="682">
        <f t="shared" si="1766"/>
        <v>0</v>
      </c>
      <c r="S3143" s="716">
        <f t="shared" si="1770"/>
        <v>0.2</v>
      </c>
      <c r="T3143" s="679">
        <f t="shared" si="1767"/>
        <v>0</v>
      </c>
      <c r="U3143" s="679">
        <f t="shared" si="1768"/>
        <v>0</v>
      </c>
      <c r="Y3143" s="120"/>
      <c r="AD3143" s="81"/>
      <c r="AF3143" s="370">
        <v>16</v>
      </c>
      <c r="AG3143" s="374">
        <v>14</v>
      </c>
      <c r="AH3143" s="378">
        <v>12</v>
      </c>
      <c r="AI3143" s="381">
        <v>10</v>
      </c>
      <c r="AJ3143" s="386"/>
      <c r="AK3143" s="391"/>
      <c r="AL3143" s="386"/>
      <c r="AM3143" s="363">
        <f t="shared" si="1788"/>
        <v>1</v>
      </c>
      <c r="AN3143" s="578">
        <v>1066.9000000000001</v>
      </c>
      <c r="AO3143" s="78">
        <f t="shared" si="1764"/>
        <v>1256.4630979498863</v>
      </c>
      <c r="AP3143" s="78">
        <f t="shared" si="1759"/>
        <v>1472.3220000000001</v>
      </c>
      <c r="AQ3143" s="78">
        <f t="shared" si="1760"/>
        <v>1685.7020000000002</v>
      </c>
      <c r="AR3143" s="78">
        <f t="shared" si="1761"/>
        <v>0</v>
      </c>
      <c r="AS3143" s="78">
        <f t="shared" si="1762"/>
        <v>0</v>
      </c>
      <c r="AT3143" s="78">
        <f t="shared" si="1763"/>
        <v>0</v>
      </c>
      <c r="AU3143" s="363" t="s">
        <v>717</v>
      </c>
      <c r="AV3143" s="393"/>
      <c r="AW3143" s="395"/>
      <c r="AX3143" s="395">
        <v>1.1776765375854215</v>
      </c>
      <c r="AY3143" s="395">
        <v>1.38</v>
      </c>
      <c r="AZ3143" s="395">
        <v>1.58</v>
      </c>
      <c r="BA3143" s="395">
        <v>0</v>
      </c>
      <c r="BB3143" s="395">
        <v>0</v>
      </c>
      <c r="BC3143" s="395">
        <v>0</v>
      </c>
      <c r="BD3143" s="115"/>
      <c r="BE3143" s="115"/>
      <c r="BF3143" s="115">
        <v>3</v>
      </c>
      <c r="BG3143" s="115">
        <v>42</v>
      </c>
      <c r="BH3143" s="423">
        <f t="shared" si="1757"/>
        <v>47.9</v>
      </c>
      <c r="BI3143" s="417">
        <f t="shared" si="1758"/>
        <v>143.69999999999999</v>
      </c>
      <c r="BJ3143" s="115"/>
      <c r="BK3143" s="115"/>
      <c r="BQ3143" s="74" t="str">
        <f t="shared" si="1771"/>
        <v>24242.45-(14)</v>
      </c>
      <c r="BR3143" s="120" t="str">
        <f t="shared" si="1772"/>
        <v>Flanged Y-Branch-45 deg</v>
      </c>
      <c r="BS3143" s="120">
        <f t="shared" si="1773"/>
        <v>1256.4630979498863</v>
      </c>
      <c r="BU3143" s="74" t="str">
        <f t="shared" si="1774"/>
        <v>24242.45-(12)</v>
      </c>
      <c r="BV3143" s="120" t="str">
        <f t="shared" si="1775"/>
        <v>Flanged Y-Branch-45 deg</v>
      </c>
      <c r="BW3143" s="120">
        <f t="shared" si="1776"/>
        <v>1472.3220000000001</v>
      </c>
      <c r="BY3143" s="74" t="str">
        <f t="shared" si="1777"/>
        <v>24242.45-(10)</v>
      </c>
      <c r="BZ3143" s="120" t="str">
        <f t="shared" si="1778"/>
        <v>Flanged Y-Branch-45 deg</v>
      </c>
      <c r="CA3143" s="120">
        <f t="shared" si="1779"/>
        <v>1685.7020000000002</v>
      </c>
      <c r="CC3143" s="115" t="str">
        <f t="shared" si="1780"/>
        <v xml:space="preserve"> </v>
      </c>
      <c r="CD3143" s="120" t="str">
        <f t="shared" si="1781"/>
        <v xml:space="preserve"> </v>
      </c>
      <c r="CE3143" s="417" t="str">
        <f t="shared" si="1782"/>
        <v xml:space="preserve"> </v>
      </c>
      <c r="CF3143" s="115"/>
      <c r="CG3143" s="115" t="str">
        <f t="shared" si="1783"/>
        <v xml:space="preserve"> </v>
      </c>
      <c r="CH3143" s="120" t="str">
        <f t="shared" si="1784"/>
        <v xml:space="preserve"> </v>
      </c>
      <c r="CI3143" s="417" t="str">
        <f t="shared" si="1785"/>
        <v xml:space="preserve"> </v>
      </c>
      <c r="CJ3143" s="115"/>
      <c r="CK3143" s="115" t="str">
        <f t="shared" si="1786"/>
        <v xml:space="preserve"> </v>
      </c>
      <c r="CL3143" s="120" t="str">
        <f t="shared" si="1787"/>
        <v xml:space="preserve"> </v>
      </c>
      <c r="CM3143" s="417" t="str">
        <f t="shared" si="1789"/>
        <v xml:space="preserve"> </v>
      </c>
      <c r="IS3143" s="111">
        <v>632.6</v>
      </c>
    </row>
    <row r="3144" spans="2:253" s="74" customFormat="1" ht="17.100000000000001" hidden="1" customHeight="1" x14ac:dyDescent="0.25">
      <c r="B3144" s="504">
        <f>IF('Flanged Parts'!$AS$4=2,'Flanged Parts'!M35,0)</f>
        <v>0</v>
      </c>
      <c r="C3144" s="508">
        <v>24244.45</v>
      </c>
      <c r="D3144" s="526">
        <f t="shared" si="1755"/>
        <v>24244.45</v>
      </c>
      <c r="E3144" s="504" t="s">
        <v>1348</v>
      </c>
      <c r="F3144" s="508" t="str">
        <f t="shared" si="1790"/>
        <v xml:space="preserve"> </v>
      </c>
      <c r="G3144" s="509" t="s">
        <v>851</v>
      </c>
      <c r="H3144" s="504" t="s">
        <v>1094</v>
      </c>
      <c r="I3144" s="1035" t="s">
        <v>888</v>
      </c>
      <c r="J3144" s="1036"/>
      <c r="K3144" s="516" t="s">
        <v>881</v>
      </c>
      <c r="L3144" s="535">
        <v>16</v>
      </c>
      <c r="M3144" s="532" t="s">
        <v>1700</v>
      </c>
      <c r="N3144" s="514">
        <f t="shared" si="1769"/>
        <v>1269.9000000000001</v>
      </c>
      <c r="O3144" s="514">
        <f t="shared" si="1756"/>
        <v>0</v>
      </c>
      <c r="P3144" s="680">
        <f>'KB Duct Parts'!$AE$3</f>
        <v>0</v>
      </c>
      <c r="Q3144" s="681">
        <f t="shared" si="1765"/>
        <v>0</v>
      </c>
      <c r="R3144" s="682">
        <f t="shared" si="1766"/>
        <v>0</v>
      </c>
      <c r="S3144" s="716">
        <f t="shared" si="1770"/>
        <v>0.2</v>
      </c>
      <c r="T3144" s="679">
        <f t="shared" si="1767"/>
        <v>0</v>
      </c>
      <c r="U3144" s="679">
        <f t="shared" si="1768"/>
        <v>0</v>
      </c>
      <c r="Y3144" s="120"/>
      <c r="AD3144" s="81"/>
      <c r="AF3144" s="370">
        <v>16</v>
      </c>
      <c r="AG3144" s="374">
        <v>14</v>
      </c>
      <c r="AH3144" s="378">
        <v>12</v>
      </c>
      <c r="AI3144" s="381">
        <v>10</v>
      </c>
      <c r="AJ3144" s="386"/>
      <c r="AK3144" s="391"/>
      <c r="AL3144" s="386"/>
      <c r="AM3144" s="363">
        <f t="shared" si="1788"/>
        <v>1</v>
      </c>
      <c r="AN3144" s="578">
        <v>1117.8</v>
      </c>
      <c r="AO3144" s="78">
        <f t="shared" si="1764"/>
        <v>1316.4068337129841</v>
      </c>
      <c r="AP3144" s="78">
        <f t="shared" si="1759"/>
        <v>1542.5639999999999</v>
      </c>
      <c r="AQ3144" s="78">
        <f t="shared" si="1760"/>
        <v>1766.124</v>
      </c>
      <c r="AR3144" s="78">
        <f t="shared" si="1761"/>
        <v>0</v>
      </c>
      <c r="AS3144" s="78">
        <f t="shared" si="1762"/>
        <v>0</v>
      </c>
      <c r="AT3144" s="78">
        <f t="shared" si="1763"/>
        <v>0</v>
      </c>
      <c r="AU3144" s="363" t="s">
        <v>717</v>
      </c>
      <c r="AV3144" s="393"/>
      <c r="AW3144" s="395"/>
      <c r="AX3144" s="395">
        <v>1.1776765375854215</v>
      </c>
      <c r="AY3144" s="395">
        <v>1.38</v>
      </c>
      <c r="AZ3144" s="395">
        <v>1.58</v>
      </c>
      <c r="BA3144" s="395">
        <v>0</v>
      </c>
      <c r="BB3144" s="395">
        <v>0</v>
      </c>
      <c r="BC3144" s="395">
        <v>0</v>
      </c>
      <c r="BD3144" s="115"/>
      <c r="BE3144" s="115"/>
      <c r="BF3144" s="115">
        <v>3</v>
      </c>
      <c r="BG3144" s="115">
        <v>44</v>
      </c>
      <c r="BH3144" s="423">
        <f t="shared" si="1757"/>
        <v>50.7</v>
      </c>
      <c r="BI3144" s="417">
        <f t="shared" si="1758"/>
        <v>152.10000000000002</v>
      </c>
      <c r="BJ3144" s="115"/>
      <c r="BK3144" s="115"/>
      <c r="BQ3144" s="74" t="str">
        <f t="shared" si="1771"/>
        <v>24244.45-(14)</v>
      </c>
      <c r="BR3144" s="120" t="str">
        <f t="shared" si="1772"/>
        <v>Flanged Y-Branch-45 deg</v>
      </c>
      <c r="BS3144" s="120">
        <f t="shared" si="1773"/>
        <v>1316.4068337129841</v>
      </c>
      <c r="BU3144" s="74" t="str">
        <f t="shared" si="1774"/>
        <v>24244.45-(12)</v>
      </c>
      <c r="BV3144" s="120" t="str">
        <f t="shared" si="1775"/>
        <v>Flanged Y-Branch-45 deg</v>
      </c>
      <c r="BW3144" s="120">
        <f t="shared" si="1776"/>
        <v>1542.5639999999999</v>
      </c>
      <c r="BY3144" s="74" t="str">
        <f t="shared" si="1777"/>
        <v>24244.45-(10)</v>
      </c>
      <c r="BZ3144" s="120" t="str">
        <f t="shared" si="1778"/>
        <v>Flanged Y-Branch-45 deg</v>
      </c>
      <c r="CA3144" s="120">
        <f t="shared" si="1779"/>
        <v>1766.124</v>
      </c>
      <c r="CC3144" s="115" t="str">
        <f t="shared" si="1780"/>
        <v xml:space="preserve"> </v>
      </c>
      <c r="CD3144" s="120" t="str">
        <f t="shared" si="1781"/>
        <v xml:space="preserve"> </v>
      </c>
      <c r="CE3144" s="417" t="str">
        <f t="shared" si="1782"/>
        <v xml:space="preserve"> </v>
      </c>
      <c r="CF3144" s="115"/>
      <c r="CG3144" s="115" t="str">
        <f t="shared" si="1783"/>
        <v xml:space="preserve"> </v>
      </c>
      <c r="CH3144" s="120" t="str">
        <f t="shared" si="1784"/>
        <v xml:space="preserve"> </v>
      </c>
      <c r="CI3144" s="417" t="str">
        <f t="shared" si="1785"/>
        <v xml:space="preserve"> </v>
      </c>
      <c r="CJ3144" s="115"/>
      <c r="CK3144" s="115" t="str">
        <f t="shared" si="1786"/>
        <v xml:space="preserve"> </v>
      </c>
      <c r="CL3144" s="120" t="str">
        <f t="shared" si="1787"/>
        <v xml:space="preserve"> </v>
      </c>
      <c r="CM3144" s="417" t="str">
        <f t="shared" si="1789"/>
        <v xml:space="preserve"> </v>
      </c>
      <c r="IS3144" s="111">
        <v>662.7</v>
      </c>
    </row>
    <row r="3145" spans="2:253" s="74" customFormat="1" ht="17.100000000000001" hidden="1" customHeight="1" x14ac:dyDescent="0.25">
      <c r="B3145" s="504">
        <f>IF('Flanged Parts'!$AS$4=2,'Flanged Parts'!M36,0)</f>
        <v>0</v>
      </c>
      <c r="C3145" s="508">
        <v>24246.45</v>
      </c>
      <c r="D3145" s="526">
        <f t="shared" si="1755"/>
        <v>24246.45</v>
      </c>
      <c r="E3145" s="504" t="s">
        <v>1349</v>
      </c>
      <c r="F3145" s="508" t="str">
        <f t="shared" si="1790"/>
        <v xml:space="preserve"> </v>
      </c>
      <c r="G3145" s="509" t="s">
        <v>851</v>
      </c>
      <c r="H3145" s="504" t="s">
        <v>1094</v>
      </c>
      <c r="I3145" s="1035" t="s">
        <v>888</v>
      </c>
      <c r="J3145" s="1036"/>
      <c r="K3145" s="516" t="s">
        <v>881</v>
      </c>
      <c r="L3145" s="535">
        <v>16</v>
      </c>
      <c r="M3145" s="532" t="s">
        <v>1700</v>
      </c>
      <c r="N3145" s="514">
        <f t="shared" si="1769"/>
        <v>1319.96</v>
      </c>
      <c r="O3145" s="514">
        <f t="shared" si="1756"/>
        <v>0</v>
      </c>
      <c r="P3145" s="680">
        <f>'KB Duct Parts'!$AE$3</f>
        <v>0</v>
      </c>
      <c r="Q3145" s="681">
        <f t="shared" si="1765"/>
        <v>0</v>
      </c>
      <c r="R3145" s="682">
        <f t="shared" si="1766"/>
        <v>0</v>
      </c>
      <c r="S3145" s="716">
        <f t="shared" si="1770"/>
        <v>0.2</v>
      </c>
      <c r="T3145" s="679">
        <f t="shared" si="1767"/>
        <v>0</v>
      </c>
      <c r="U3145" s="679">
        <f t="shared" si="1768"/>
        <v>0</v>
      </c>
      <c r="Y3145" s="120"/>
      <c r="AD3145" s="81"/>
      <c r="AF3145" s="370">
        <v>16</v>
      </c>
      <c r="AG3145" s="374">
        <v>14</v>
      </c>
      <c r="AH3145" s="378">
        <v>12</v>
      </c>
      <c r="AI3145" s="381">
        <v>10</v>
      </c>
      <c r="AJ3145" s="386"/>
      <c r="AK3145" s="391"/>
      <c r="AL3145" s="386"/>
      <c r="AM3145" s="363">
        <f t="shared" si="1788"/>
        <v>1</v>
      </c>
      <c r="AN3145" s="578">
        <v>1168.7</v>
      </c>
      <c r="AO3145" s="78">
        <f t="shared" si="1764"/>
        <v>1376.350569476082</v>
      </c>
      <c r="AP3145" s="78">
        <f t="shared" si="1759"/>
        <v>1612.806</v>
      </c>
      <c r="AQ3145" s="78">
        <f t="shared" si="1760"/>
        <v>1846.546</v>
      </c>
      <c r="AR3145" s="78">
        <f t="shared" si="1761"/>
        <v>0</v>
      </c>
      <c r="AS3145" s="78">
        <f t="shared" si="1762"/>
        <v>0</v>
      </c>
      <c r="AT3145" s="78">
        <f t="shared" si="1763"/>
        <v>0</v>
      </c>
      <c r="AU3145" s="363" t="s">
        <v>717</v>
      </c>
      <c r="AV3145" s="393"/>
      <c r="AW3145" s="395"/>
      <c r="AX3145" s="395">
        <v>1.1776765375854215</v>
      </c>
      <c r="AY3145" s="395">
        <v>1.38</v>
      </c>
      <c r="AZ3145" s="395">
        <v>1.58</v>
      </c>
      <c r="BA3145" s="395">
        <v>0</v>
      </c>
      <c r="BB3145" s="395">
        <v>0</v>
      </c>
      <c r="BC3145" s="395">
        <v>0</v>
      </c>
      <c r="BD3145" s="115"/>
      <c r="BE3145" s="115"/>
      <c r="BF3145" s="115">
        <v>3</v>
      </c>
      <c r="BG3145" s="115">
        <v>46</v>
      </c>
      <c r="BH3145" s="423">
        <f t="shared" si="1757"/>
        <v>50.42</v>
      </c>
      <c r="BI3145" s="417">
        <f t="shared" si="1758"/>
        <v>151.26</v>
      </c>
      <c r="BJ3145" s="115"/>
      <c r="BK3145" s="115"/>
      <c r="BQ3145" s="74" t="str">
        <f t="shared" si="1771"/>
        <v>24246.45-(14)</v>
      </c>
      <c r="BR3145" s="120" t="str">
        <f t="shared" si="1772"/>
        <v>Flanged Y-Branch-45 deg</v>
      </c>
      <c r="BS3145" s="120">
        <f t="shared" si="1773"/>
        <v>1376.350569476082</v>
      </c>
      <c r="BU3145" s="74" t="str">
        <f t="shared" si="1774"/>
        <v>24246.45-(12)</v>
      </c>
      <c r="BV3145" s="120" t="str">
        <f t="shared" si="1775"/>
        <v>Flanged Y-Branch-45 deg</v>
      </c>
      <c r="BW3145" s="120">
        <f t="shared" si="1776"/>
        <v>1612.806</v>
      </c>
      <c r="BY3145" s="74" t="str">
        <f t="shared" si="1777"/>
        <v>24246.45-(10)</v>
      </c>
      <c r="BZ3145" s="120" t="str">
        <f t="shared" si="1778"/>
        <v>Flanged Y-Branch-45 deg</v>
      </c>
      <c r="CA3145" s="120">
        <f t="shared" si="1779"/>
        <v>1846.546</v>
      </c>
      <c r="CC3145" s="115" t="str">
        <f t="shared" si="1780"/>
        <v xml:space="preserve"> </v>
      </c>
      <c r="CD3145" s="120" t="str">
        <f t="shared" si="1781"/>
        <v xml:space="preserve"> </v>
      </c>
      <c r="CE3145" s="417" t="str">
        <f t="shared" si="1782"/>
        <v xml:space="preserve"> </v>
      </c>
      <c r="CF3145" s="115"/>
      <c r="CG3145" s="115" t="str">
        <f t="shared" si="1783"/>
        <v xml:space="preserve"> </v>
      </c>
      <c r="CH3145" s="120" t="str">
        <f t="shared" si="1784"/>
        <v xml:space="preserve"> </v>
      </c>
      <c r="CI3145" s="417" t="str">
        <f t="shared" si="1785"/>
        <v xml:space="preserve"> </v>
      </c>
      <c r="CJ3145" s="115"/>
      <c r="CK3145" s="115" t="str">
        <f t="shared" si="1786"/>
        <v xml:space="preserve"> </v>
      </c>
      <c r="CL3145" s="120" t="str">
        <f t="shared" si="1787"/>
        <v xml:space="preserve"> </v>
      </c>
      <c r="CM3145" s="417" t="str">
        <f t="shared" si="1789"/>
        <v xml:space="preserve"> </v>
      </c>
      <c r="IS3145" s="111">
        <v>692.8</v>
      </c>
    </row>
    <row r="3146" spans="2:253" s="74" customFormat="1" ht="17.100000000000001" hidden="1" customHeight="1" x14ac:dyDescent="0.25">
      <c r="B3146" s="504">
        <f>IF('Flanged Parts'!$AS$4=2,'Flanged Parts'!M37,0)</f>
        <v>0</v>
      </c>
      <c r="C3146" s="508">
        <v>24248.45</v>
      </c>
      <c r="D3146" s="526">
        <f t="shared" si="1755"/>
        <v>24248.45</v>
      </c>
      <c r="E3146" s="504" t="s">
        <v>1350</v>
      </c>
      <c r="F3146" s="508" t="str">
        <f t="shared" si="1790"/>
        <v xml:space="preserve"> </v>
      </c>
      <c r="G3146" s="509" t="s">
        <v>851</v>
      </c>
      <c r="H3146" s="504" t="s">
        <v>1094</v>
      </c>
      <c r="I3146" s="1035" t="s">
        <v>888</v>
      </c>
      <c r="J3146" s="1036"/>
      <c r="K3146" s="516" t="s">
        <v>881</v>
      </c>
      <c r="L3146" s="535">
        <v>16</v>
      </c>
      <c r="M3146" s="532" t="s">
        <v>1700</v>
      </c>
      <c r="N3146" s="514">
        <f t="shared" si="1769"/>
        <v>1408.1799999999998</v>
      </c>
      <c r="O3146" s="514">
        <f t="shared" si="1756"/>
        <v>0</v>
      </c>
      <c r="P3146" s="680">
        <f>'KB Duct Parts'!$AE$3</f>
        <v>0</v>
      </c>
      <c r="Q3146" s="681">
        <f t="shared" si="1765"/>
        <v>0</v>
      </c>
      <c r="R3146" s="682">
        <f t="shared" si="1766"/>
        <v>0</v>
      </c>
      <c r="S3146" s="716">
        <f t="shared" si="1770"/>
        <v>0.2</v>
      </c>
      <c r="T3146" s="679">
        <f t="shared" si="1767"/>
        <v>0</v>
      </c>
      <c r="U3146" s="679">
        <f t="shared" si="1768"/>
        <v>0</v>
      </c>
      <c r="Y3146" s="120"/>
      <c r="AD3146" s="81"/>
      <c r="AF3146" s="370">
        <v>16</v>
      </c>
      <c r="AG3146" s="374">
        <v>14</v>
      </c>
      <c r="AH3146" s="378">
        <v>12</v>
      </c>
      <c r="AI3146" s="381">
        <v>10</v>
      </c>
      <c r="AJ3146" s="386"/>
      <c r="AK3146" s="391"/>
      <c r="AL3146" s="386"/>
      <c r="AM3146" s="363">
        <f t="shared" si="1788"/>
        <v>1</v>
      </c>
      <c r="AN3146" s="578">
        <v>1219.5999999999999</v>
      </c>
      <c r="AO3146" s="78">
        <f t="shared" si="1764"/>
        <v>1436.2943052391799</v>
      </c>
      <c r="AP3146" s="78">
        <f t="shared" si="1759"/>
        <v>1683.0479999999998</v>
      </c>
      <c r="AQ3146" s="78">
        <f t="shared" si="1760"/>
        <v>1926.9679999999998</v>
      </c>
      <c r="AR3146" s="78">
        <f t="shared" si="1761"/>
        <v>0</v>
      </c>
      <c r="AS3146" s="78">
        <f t="shared" si="1762"/>
        <v>0</v>
      </c>
      <c r="AT3146" s="78">
        <f t="shared" si="1763"/>
        <v>0</v>
      </c>
      <c r="AU3146" s="363" t="s">
        <v>717</v>
      </c>
      <c r="AV3146" s="393"/>
      <c r="AW3146" s="395"/>
      <c r="AX3146" s="395">
        <v>1.1776765375854215</v>
      </c>
      <c r="AY3146" s="395">
        <v>1.38</v>
      </c>
      <c r="AZ3146" s="395">
        <v>1.58</v>
      </c>
      <c r="BA3146" s="395">
        <v>0</v>
      </c>
      <c r="BB3146" s="395">
        <v>0</v>
      </c>
      <c r="BC3146" s="395">
        <v>0</v>
      </c>
      <c r="BD3146" s="115"/>
      <c r="BE3146" s="115"/>
      <c r="BF3146" s="115">
        <v>3</v>
      </c>
      <c r="BG3146" s="115">
        <v>48</v>
      </c>
      <c r="BH3146" s="423">
        <f t="shared" si="1757"/>
        <v>62.86</v>
      </c>
      <c r="BI3146" s="417">
        <f t="shared" si="1758"/>
        <v>188.57999999999998</v>
      </c>
      <c r="BJ3146" s="115"/>
      <c r="BK3146" s="115"/>
      <c r="BQ3146" s="74" t="str">
        <f t="shared" si="1771"/>
        <v>24248.45-(14)</v>
      </c>
      <c r="BR3146" s="120" t="str">
        <f t="shared" si="1772"/>
        <v>Flanged Y-Branch-45 deg</v>
      </c>
      <c r="BS3146" s="120">
        <f t="shared" si="1773"/>
        <v>1436.2943052391799</v>
      </c>
      <c r="BU3146" s="74" t="str">
        <f t="shared" si="1774"/>
        <v>24248.45-(12)</v>
      </c>
      <c r="BV3146" s="120" t="str">
        <f t="shared" si="1775"/>
        <v>Flanged Y-Branch-45 deg</v>
      </c>
      <c r="BW3146" s="120">
        <f t="shared" si="1776"/>
        <v>1683.0479999999998</v>
      </c>
      <c r="BY3146" s="74" t="str">
        <f t="shared" si="1777"/>
        <v>24248.45-(10)</v>
      </c>
      <c r="BZ3146" s="120" t="str">
        <f t="shared" si="1778"/>
        <v>Flanged Y-Branch-45 deg</v>
      </c>
      <c r="CA3146" s="120">
        <f t="shared" si="1779"/>
        <v>1926.9679999999998</v>
      </c>
      <c r="CC3146" s="115" t="str">
        <f t="shared" si="1780"/>
        <v xml:space="preserve"> </v>
      </c>
      <c r="CD3146" s="120" t="str">
        <f t="shared" si="1781"/>
        <v xml:space="preserve"> </v>
      </c>
      <c r="CE3146" s="417" t="str">
        <f t="shared" si="1782"/>
        <v xml:space="preserve"> </v>
      </c>
      <c r="CF3146" s="115"/>
      <c r="CG3146" s="115" t="str">
        <f t="shared" si="1783"/>
        <v xml:space="preserve"> </v>
      </c>
      <c r="CH3146" s="120" t="str">
        <f t="shared" si="1784"/>
        <v xml:space="preserve"> </v>
      </c>
      <c r="CI3146" s="417" t="str">
        <f t="shared" si="1785"/>
        <v xml:space="preserve"> </v>
      </c>
      <c r="CJ3146" s="115"/>
      <c r="CK3146" s="115" t="str">
        <f t="shared" si="1786"/>
        <v xml:space="preserve"> </v>
      </c>
      <c r="CL3146" s="120" t="str">
        <f t="shared" si="1787"/>
        <v xml:space="preserve"> </v>
      </c>
      <c r="CM3146" s="417" t="str">
        <f t="shared" si="1789"/>
        <v xml:space="preserve"> </v>
      </c>
      <c r="IS3146" s="111">
        <v>722.9</v>
      </c>
    </row>
    <row r="3147" spans="2:253" s="74" customFormat="1" ht="17.100000000000001" hidden="1" customHeight="1" x14ac:dyDescent="0.25">
      <c r="B3147" s="504">
        <f>'Flanged Parts'!N7</f>
        <v>0</v>
      </c>
      <c r="C3147" s="508">
        <v>24304</v>
      </c>
      <c r="D3147" s="506">
        <f t="shared" si="1755"/>
        <v>24304</v>
      </c>
      <c r="E3147" s="504" t="s">
        <v>861</v>
      </c>
      <c r="F3147" s="508" t="str">
        <f t="shared" si="1790"/>
        <v xml:space="preserve"> </v>
      </c>
      <c r="G3147" s="509" t="s">
        <v>469</v>
      </c>
      <c r="H3147" s="504" t="str">
        <f>IF('Flanged Parts'!$BB$6=1,"CS",IF('Flanged Parts'!$BB$6=2,"Glv",0))</f>
        <v>Glv</v>
      </c>
      <c r="I3147" s="1035" t="s">
        <v>888</v>
      </c>
      <c r="J3147" s="1036"/>
      <c r="K3147" s="516" t="s">
        <v>881</v>
      </c>
      <c r="L3147" s="535">
        <v>18</v>
      </c>
      <c r="M3147" s="532" t="s">
        <v>1700</v>
      </c>
      <c r="N3147" s="514">
        <f t="shared" si="1769"/>
        <v>108.28999999999999</v>
      </c>
      <c r="O3147" s="514">
        <f t="shared" si="1756"/>
        <v>0</v>
      </c>
      <c r="P3147" s="680">
        <f>'KB Duct Parts'!$AE$3</f>
        <v>0</v>
      </c>
      <c r="Q3147" s="681">
        <f t="shared" si="1765"/>
        <v>0</v>
      </c>
      <c r="R3147" s="682">
        <f t="shared" si="1766"/>
        <v>0</v>
      </c>
      <c r="S3147" s="716">
        <f t="shared" si="1770"/>
        <v>0.2</v>
      </c>
      <c r="T3147" s="679">
        <f t="shared" si="1767"/>
        <v>0</v>
      </c>
      <c r="U3147" s="679">
        <f t="shared" si="1768"/>
        <v>0</v>
      </c>
      <c r="Y3147" s="120"/>
      <c r="AD3147" s="81"/>
      <c r="AF3147" s="370">
        <v>18</v>
      </c>
      <c r="AG3147" s="374">
        <v>16</v>
      </c>
      <c r="AH3147" s="378"/>
      <c r="AI3147" s="381"/>
      <c r="AJ3147" s="386"/>
      <c r="AK3147" s="391"/>
      <c r="AL3147" s="386"/>
      <c r="AM3147" s="363">
        <f t="shared" si="1788"/>
        <v>1</v>
      </c>
      <c r="AN3147" s="578">
        <v>96.8</v>
      </c>
      <c r="AO3147" s="78">
        <f t="shared" si="1764"/>
        <v>127.776</v>
      </c>
      <c r="AP3147" s="78">
        <f t="shared" si="1759"/>
        <v>0</v>
      </c>
      <c r="AQ3147" s="78">
        <f t="shared" si="1760"/>
        <v>0</v>
      </c>
      <c r="AR3147" s="78">
        <f t="shared" si="1761"/>
        <v>0</v>
      </c>
      <c r="AS3147" s="78">
        <f t="shared" si="1762"/>
        <v>0</v>
      </c>
      <c r="AT3147" s="78">
        <f t="shared" si="1763"/>
        <v>0</v>
      </c>
      <c r="AU3147" s="363" t="s">
        <v>717</v>
      </c>
      <c r="AV3147" s="393"/>
      <c r="AW3147" s="395"/>
      <c r="AX3147" s="395">
        <v>1.32</v>
      </c>
      <c r="AY3147" s="395">
        <v>0</v>
      </c>
      <c r="AZ3147" s="395">
        <v>0</v>
      </c>
      <c r="BA3147" s="395">
        <v>0</v>
      </c>
      <c r="BB3147" s="395">
        <v>0</v>
      </c>
      <c r="BC3147" s="395">
        <v>0</v>
      </c>
      <c r="BD3147" s="115"/>
      <c r="BE3147" s="115"/>
      <c r="BF3147" s="115">
        <v>3</v>
      </c>
      <c r="BG3147" s="115">
        <v>4</v>
      </c>
      <c r="BH3147" s="423">
        <f t="shared" si="1757"/>
        <v>3.83</v>
      </c>
      <c r="BI3147" s="417">
        <f t="shared" si="1758"/>
        <v>11.49</v>
      </c>
      <c r="BJ3147" s="115"/>
      <c r="BK3147" s="115"/>
      <c r="BQ3147" s="74" t="str">
        <f t="shared" si="1771"/>
        <v>24304-(16)</v>
      </c>
      <c r="BR3147" s="120" t="str">
        <f t="shared" si="1772"/>
        <v>Flanged T Branch</v>
      </c>
      <c r="BS3147" s="120">
        <f t="shared" si="1773"/>
        <v>127.776</v>
      </c>
      <c r="BU3147" s="74" t="str">
        <f t="shared" si="1774"/>
        <v xml:space="preserve"> </v>
      </c>
      <c r="BV3147" s="120" t="str">
        <f t="shared" si="1775"/>
        <v xml:space="preserve"> </v>
      </c>
      <c r="BW3147" s="120" t="str">
        <f t="shared" si="1776"/>
        <v xml:space="preserve">  </v>
      </c>
      <c r="BY3147" s="74" t="str">
        <f t="shared" si="1777"/>
        <v xml:space="preserve"> </v>
      </c>
      <c r="BZ3147" s="120" t="str">
        <f t="shared" si="1778"/>
        <v xml:space="preserve"> </v>
      </c>
      <c r="CA3147" s="120" t="str">
        <f t="shared" si="1779"/>
        <v xml:space="preserve"> </v>
      </c>
      <c r="CC3147" s="115" t="str">
        <f t="shared" si="1780"/>
        <v xml:space="preserve"> </v>
      </c>
      <c r="CD3147" s="120" t="str">
        <f t="shared" si="1781"/>
        <v xml:space="preserve"> </v>
      </c>
      <c r="CE3147" s="417" t="str">
        <f t="shared" si="1782"/>
        <v xml:space="preserve"> </v>
      </c>
      <c r="CF3147" s="115"/>
      <c r="CG3147" s="115" t="str">
        <f t="shared" si="1783"/>
        <v xml:space="preserve"> </v>
      </c>
      <c r="CH3147" s="120" t="str">
        <f t="shared" si="1784"/>
        <v xml:space="preserve"> </v>
      </c>
      <c r="CI3147" s="417" t="str">
        <f t="shared" si="1785"/>
        <v xml:space="preserve"> </v>
      </c>
      <c r="CJ3147" s="115"/>
      <c r="CK3147" s="115" t="str">
        <f t="shared" si="1786"/>
        <v xml:space="preserve"> </v>
      </c>
      <c r="CL3147" s="120" t="str">
        <f t="shared" si="1787"/>
        <v xml:space="preserve"> </v>
      </c>
      <c r="CM3147" s="417" t="str">
        <f t="shared" si="1789"/>
        <v xml:space="preserve"> </v>
      </c>
      <c r="IS3147" s="111">
        <v>67.7</v>
      </c>
    </row>
    <row r="3148" spans="2:253" s="74" customFormat="1" ht="17.100000000000001" hidden="1" customHeight="1" x14ac:dyDescent="0.25">
      <c r="B3148" s="504">
        <f>'Flanged Parts'!N8</f>
        <v>0</v>
      </c>
      <c r="C3148" s="508">
        <v>24305</v>
      </c>
      <c r="D3148" s="506">
        <f t="shared" si="1755"/>
        <v>24305</v>
      </c>
      <c r="E3148" s="504" t="s">
        <v>862</v>
      </c>
      <c r="F3148" s="508" t="str">
        <f t="shared" si="1790"/>
        <v xml:space="preserve"> </v>
      </c>
      <c r="G3148" s="509" t="s">
        <v>469</v>
      </c>
      <c r="H3148" s="504" t="str">
        <f>IF('Flanged Parts'!$BB$6=1,"CS",IF('Flanged Parts'!$BB$6=2,"Glv",0))</f>
        <v>Glv</v>
      </c>
      <c r="I3148" s="1035" t="s">
        <v>888</v>
      </c>
      <c r="J3148" s="1036"/>
      <c r="K3148" s="516" t="s">
        <v>881</v>
      </c>
      <c r="L3148" s="535">
        <v>18</v>
      </c>
      <c r="M3148" s="532" t="s">
        <v>1700</v>
      </c>
      <c r="N3148" s="514">
        <f t="shared" si="1769"/>
        <v>111.10000000000001</v>
      </c>
      <c r="O3148" s="514">
        <f t="shared" si="1756"/>
        <v>0</v>
      </c>
      <c r="P3148" s="680">
        <f>'KB Duct Parts'!$AE$3</f>
        <v>0</v>
      </c>
      <c r="Q3148" s="681">
        <f t="shared" si="1765"/>
        <v>0</v>
      </c>
      <c r="R3148" s="682">
        <f t="shared" si="1766"/>
        <v>0</v>
      </c>
      <c r="S3148" s="716">
        <f t="shared" si="1770"/>
        <v>0.2</v>
      </c>
      <c r="T3148" s="679">
        <f t="shared" si="1767"/>
        <v>0</v>
      </c>
      <c r="U3148" s="679">
        <f t="shared" si="1768"/>
        <v>0</v>
      </c>
      <c r="Y3148" s="120"/>
      <c r="AD3148" s="81"/>
      <c r="AF3148" s="370">
        <v>18</v>
      </c>
      <c r="AG3148" s="374">
        <v>16</v>
      </c>
      <c r="AH3148" s="378"/>
      <c r="AI3148" s="381"/>
      <c r="AJ3148" s="386"/>
      <c r="AK3148" s="391"/>
      <c r="AL3148" s="386"/>
      <c r="AM3148" s="363">
        <f t="shared" si="1788"/>
        <v>1</v>
      </c>
      <c r="AN3148" s="578">
        <v>96.4</v>
      </c>
      <c r="AO3148" s="78">
        <f t="shared" si="1764"/>
        <v>127.24800000000002</v>
      </c>
      <c r="AP3148" s="78">
        <f t="shared" si="1759"/>
        <v>0</v>
      </c>
      <c r="AQ3148" s="78">
        <f t="shared" si="1760"/>
        <v>0</v>
      </c>
      <c r="AR3148" s="78">
        <f t="shared" si="1761"/>
        <v>0</v>
      </c>
      <c r="AS3148" s="78">
        <f t="shared" si="1762"/>
        <v>0</v>
      </c>
      <c r="AT3148" s="78">
        <f t="shared" si="1763"/>
        <v>0</v>
      </c>
      <c r="AU3148" s="363" t="s">
        <v>717</v>
      </c>
      <c r="AV3148" s="393"/>
      <c r="AW3148" s="395"/>
      <c r="AX3148" s="395">
        <v>1.32</v>
      </c>
      <c r="AY3148" s="395">
        <v>0</v>
      </c>
      <c r="AZ3148" s="395">
        <v>0</v>
      </c>
      <c r="BA3148" s="395">
        <v>0</v>
      </c>
      <c r="BB3148" s="395">
        <v>0</v>
      </c>
      <c r="BC3148" s="395">
        <v>0</v>
      </c>
      <c r="BD3148" s="115"/>
      <c r="BE3148" s="115"/>
      <c r="BF3148" s="115">
        <v>3</v>
      </c>
      <c r="BG3148" s="115">
        <v>5</v>
      </c>
      <c r="BH3148" s="423">
        <f t="shared" si="1757"/>
        <v>4.9000000000000004</v>
      </c>
      <c r="BI3148" s="417">
        <f t="shared" si="1758"/>
        <v>14.700000000000001</v>
      </c>
      <c r="BJ3148" s="115"/>
      <c r="BK3148" s="115"/>
      <c r="BQ3148" s="74" t="str">
        <f t="shared" si="1771"/>
        <v>24305-(16)</v>
      </c>
      <c r="BR3148" s="120" t="str">
        <f t="shared" si="1772"/>
        <v>Flanged T Branch</v>
      </c>
      <c r="BS3148" s="120">
        <f t="shared" si="1773"/>
        <v>127.24800000000002</v>
      </c>
      <c r="BU3148" s="74" t="str">
        <f t="shared" si="1774"/>
        <v xml:space="preserve"> </v>
      </c>
      <c r="BV3148" s="120" t="str">
        <f t="shared" si="1775"/>
        <v xml:space="preserve"> </v>
      </c>
      <c r="BW3148" s="120" t="str">
        <f t="shared" si="1776"/>
        <v xml:space="preserve">  </v>
      </c>
      <c r="BY3148" s="74" t="str">
        <f t="shared" si="1777"/>
        <v xml:space="preserve"> </v>
      </c>
      <c r="BZ3148" s="120" t="str">
        <f t="shared" si="1778"/>
        <v xml:space="preserve"> </v>
      </c>
      <c r="CA3148" s="120" t="str">
        <f t="shared" si="1779"/>
        <v xml:space="preserve"> </v>
      </c>
      <c r="CC3148" s="115" t="str">
        <f t="shared" si="1780"/>
        <v xml:space="preserve"> </v>
      </c>
      <c r="CD3148" s="120" t="str">
        <f t="shared" si="1781"/>
        <v xml:space="preserve"> </v>
      </c>
      <c r="CE3148" s="417" t="str">
        <f t="shared" si="1782"/>
        <v xml:space="preserve"> </v>
      </c>
      <c r="CF3148" s="115"/>
      <c r="CG3148" s="115" t="str">
        <f t="shared" si="1783"/>
        <v xml:space="preserve"> </v>
      </c>
      <c r="CH3148" s="120" t="str">
        <f t="shared" si="1784"/>
        <v xml:space="preserve"> </v>
      </c>
      <c r="CI3148" s="417" t="str">
        <f t="shared" si="1785"/>
        <v xml:space="preserve"> </v>
      </c>
      <c r="CJ3148" s="115"/>
      <c r="CK3148" s="115" t="str">
        <f t="shared" si="1786"/>
        <v xml:space="preserve"> </v>
      </c>
      <c r="CL3148" s="120" t="str">
        <f t="shared" si="1787"/>
        <v xml:space="preserve"> </v>
      </c>
      <c r="CM3148" s="417" t="str">
        <f t="shared" si="1789"/>
        <v xml:space="preserve"> </v>
      </c>
      <c r="IS3148" s="111">
        <v>71.2</v>
      </c>
    </row>
    <row r="3149" spans="2:253" s="74" customFormat="1" ht="17.100000000000001" hidden="1" customHeight="1" x14ac:dyDescent="0.25">
      <c r="B3149" s="504">
        <f>'Flanged Parts'!N9</f>
        <v>0</v>
      </c>
      <c r="C3149" s="508">
        <v>24306</v>
      </c>
      <c r="D3149" s="506">
        <f t="shared" si="1755"/>
        <v>24306</v>
      </c>
      <c r="E3149" s="504" t="s">
        <v>863</v>
      </c>
      <c r="F3149" s="508" t="str">
        <f t="shared" si="1790"/>
        <v xml:space="preserve"> </v>
      </c>
      <c r="G3149" s="509" t="s">
        <v>469</v>
      </c>
      <c r="H3149" s="504" t="str">
        <f>IF('Flanged Parts'!$BB$6=1,"CS",IF('Flanged Parts'!$BB$6=2,"Glv",0))</f>
        <v>Glv</v>
      </c>
      <c r="I3149" s="1035" t="s">
        <v>888</v>
      </c>
      <c r="J3149" s="1036"/>
      <c r="K3149" s="516" t="s">
        <v>881</v>
      </c>
      <c r="L3149" s="535">
        <v>18</v>
      </c>
      <c r="M3149" s="532" t="s">
        <v>1700</v>
      </c>
      <c r="N3149" s="514">
        <f t="shared" si="1769"/>
        <v>117.23</v>
      </c>
      <c r="O3149" s="514">
        <f t="shared" si="1756"/>
        <v>0</v>
      </c>
      <c r="P3149" s="680">
        <f>'KB Duct Parts'!$AE$3</f>
        <v>0</v>
      </c>
      <c r="Q3149" s="681">
        <f t="shared" si="1765"/>
        <v>0</v>
      </c>
      <c r="R3149" s="682">
        <f t="shared" si="1766"/>
        <v>0</v>
      </c>
      <c r="S3149" s="716">
        <f t="shared" si="1770"/>
        <v>0.2</v>
      </c>
      <c r="T3149" s="679">
        <f t="shared" si="1767"/>
        <v>0</v>
      </c>
      <c r="U3149" s="679">
        <f t="shared" si="1768"/>
        <v>0</v>
      </c>
      <c r="Y3149" s="120"/>
      <c r="AD3149" s="81"/>
      <c r="AF3149" s="370">
        <v>18</v>
      </c>
      <c r="AG3149" s="374">
        <v>16</v>
      </c>
      <c r="AH3149" s="378">
        <v>14</v>
      </c>
      <c r="AI3149" s="381">
        <v>12</v>
      </c>
      <c r="AJ3149" s="386"/>
      <c r="AK3149" s="391"/>
      <c r="AL3149" s="386"/>
      <c r="AM3149" s="363">
        <f t="shared" si="1788"/>
        <v>1</v>
      </c>
      <c r="AN3149" s="578">
        <v>99.5</v>
      </c>
      <c r="AO3149" s="78">
        <f t="shared" si="1764"/>
        <v>131.34</v>
      </c>
      <c r="AP3149" s="78">
        <f t="shared" si="1759"/>
        <v>129.35</v>
      </c>
      <c r="AQ3149" s="78">
        <f t="shared" si="1760"/>
        <v>139.29999999999998</v>
      </c>
      <c r="AR3149" s="78">
        <f t="shared" si="1761"/>
        <v>149.25</v>
      </c>
      <c r="AS3149" s="78">
        <f t="shared" si="1762"/>
        <v>0</v>
      </c>
      <c r="AT3149" s="78">
        <f t="shared" si="1763"/>
        <v>0</v>
      </c>
      <c r="AU3149" s="363" t="s">
        <v>717</v>
      </c>
      <c r="AV3149" s="393"/>
      <c r="AW3149" s="395"/>
      <c r="AX3149" s="395">
        <v>1.32</v>
      </c>
      <c r="AY3149" s="395">
        <v>1.3</v>
      </c>
      <c r="AZ3149" s="395">
        <v>1.4</v>
      </c>
      <c r="BA3149" s="395">
        <v>1.5</v>
      </c>
      <c r="BB3149" s="395">
        <v>0</v>
      </c>
      <c r="BC3149" s="395">
        <v>0</v>
      </c>
      <c r="BD3149" s="115"/>
      <c r="BE3149" s="115"/>
      <c r="BF3149" s="115">
        <v>3</v>
      </c>
      <c r="BG3149" s="115">
        <v>6</v>
      </c>
      <c r="BH3149" s="423">
        <f t="shared" si="1757"/>
        <v>5.91</v>
      </c>
      <c r="BI3149" s="417">
        <f t="shared" si="1758"/>
        <v>17.73</v>
      </c>
      <c r="BJ3149" s="115"/>
      <c r="BK3149" s="115"/>
      <c r="BQ3149" s="74" t="str">
        <f t="shared" si="1771"/>
        <v>24306-(16)</v>
      </c>
      <c r="BR3149" s="120" t="str">
        <f t="shared" si="1772"/>
        <v>Flanged T Branch</v>
      </c>
      <c r="BS3149" s="120">
        <f t="shared" si="1773"/>
        <v>131.34</v>
      </c>
      <c r="BU3149" s="74" t="str">
        <f t="shared" si="1774"/>
        <v>24306-(14)</v>
      </c>
      <c r="BV3149" s="120" t="str">
        <f t="shared" si="1775"/>
        <v>Flanged T Branch</v>
      </c>
      <c r="BW3149" s="120">
        <f t="shared" si="1776"/>
        <v>129.35</v>
      </c>
      <c r="BY3149" s="74" t="str">
        <f t="shared" si="1777"/>
        <v>24306-(12)</v>
      </c>
      <c r="BZ3149" s="120" t="str">
        <f t="shared" si="1778"/>
        <v>Flanged T Branch</v>
      </c>
      <c r="CA3149" s="120">
        <f t="shared" si="1779"/>
        <v>139.29999999999998</v>
      </c>
      <c r="CC3149" s="115" t="str">
        <f t="shared" si="1780"/>
        <v>24306-()</v>
      </c>
      <c r="CD3149" s="120" t="str">
        <f t="shared" si="1781"/>
        <v>Flanged T Branch</v>
      </c>
      <c r="CE3149" s="417">
        <f t="shared" si="1782"/>
        <v>149.25</v>
      </c>
      <c r="CF3149" s="115"/>
      <c r="CG3149" s="115" t="str">
        <f t="shared" si="1783"/>
        <v xml:space="preserve"> </v>
      </c>
      <c r="CH3149" s="120" t="str">
        <f t="shared" si="1784"/>
        <v xml:space="preserve"> </v>
      </c>
      <c r="CI3149" s="417" t="str">
        <f t="shared" si="1785"/>
        <v xml:space="preserve"> </v>
      </c>
      <c r="CJ3149" s="115"/>
      <c r="CK3149" s="115" t="str">
        <f t="shared" si="1786"/>
        <v xml:space="preserve"> </v>
      </c>
      <c r="CL3149" s="120" t="str">
        <f t="shared" si="1787"/>
        <v xml:space="preserve"> </v>
      </c>
      <c r="CM3149" s="417" t="str">
        <f t="shared" si="1789"/>
        <v xml:space="preserve"> </v>
      </c>
      <c r="IS3149" s="111">
        <v>75.5</v>
      </c>
    </row>
    <row r="3150" spans="2:253" s="74" customFormat="1" ht="17.100000000000001" hidden="1" customHeight="1" x14ac:dyDescent="0.25">
      <c r="B3150" s="504">
        <f>'Flanged Parts'!N10</f>
        <v>0</v>
      </c>
      <c r="C3150" s="508">
        <v>24307</v>
      </c>
      <c r="D3150" s="506">
        <f t="shared" si="1755"/>
        <v>24307</v>
      </c>
      <c r="E3150" s="504" t="s">
        <v>864</v>
      </c>
      <c r="F3150" s="508" t="str">
        <f t="shared" si="1790"/>
        <v xml:space="preserve"> </v>
      </c>
      <c r="G3150" s="509" t="s">
        <v>469</v>
      </c>
      <c r="H3150" s="504" t="str">
        <f>IF('Flanged Parts'!$BB$6=1,"CS",IF('Flanged Parts'!$BB$6=2,"Glv",0))</f>
        <v>Glv</v>
      </c>
      <c r="I3150" s="1035" t="s">
        <v>888</v>
      </c>
      <c r="J3150" s="1036"/>
      <c r="K3150" s="516" t="s">
        <v>881</v>
      </c>
      <c r="L3150" s="535">
        <v>18</v>
      </c>
      <c r="M3150" s="532" t="s">
        <v>1700</v>
      </c>
      <c r="N3150" s="514">
        <f t="shared" si="1769"/>
        <v>122.69</v>
      </c>
      <c r="O3150" s="514">
        <f t="shared" si="1756"/>
        <v>0</v>
      </c>
      <c r="P3150" s="680">
        <f>'KB Duct Parts'!$AE$3</f>
        <v>0</v>
      </c>
      <c r="Q3150" s="681">
        <f t="shared" si="1765"/>
        <v>0</v>
      </c>
      <c r="R3150" s="682">
        <f t="shared" si="1766"/>
        <v>0</v>
      </c>
      <c r="S3150" s="716">
        <f t="shared" si="1770"/>
        <v>0.2</v>
      </c>
      <c r="T3150" s="679">
        <f t="shared" si="1767"/>
        <v>0</v>
      </c>
      <c r="U3150" s="679">
        <f t="shared" si="1768"/>
        <v>0</v>
      </c>
      <c r="Y3150" s="120"/>
      <c r="AD3150" s="81"/>
      <c r="AF3150" s="370">
        <v>18</v>
      </c>
      <c r="AG3150" s="374">
        <v>16</v>
      </c>
      <c r="AH3150" s="378">
        <v>14</v>
      </c>
      <c r="AI3150" s="381">
        <v>12</v>
      </c>
      <c r="AJ3150" s="386">
        <v>10</v>
      </c>
      <c r="AK3150" s="391"/>
      <c r="AL3150" s="386"/>
      <c r="AM3150" s="363">
        <f t="shared" si="1788"/>
        <v>1</v>
      </c>
      <c r="AN3150" s="578">
        <v>99.8</v>
      </c>
      <c r="AO3150" s="78">
        <f t="shared" si="1764"/>
        <v>131.73599999999999</v>
      </c>
      <c r="AP3150" s="78">
        <f t="shared" si="1759"/>
        <v>129.74</v>
      </c>
      <c r="AQ3150" s="78">
        <f t="shared" si="1760"/>
        <v>139.72</v>
      </c>
      <c r="AR3150" s="78">
        <f t="shared" si="1761"/>
        <v>209.58</v>
      </c>
      <c r="AS3150" s="78">
        <f t="shared" si="1762"/>
        <v>0</v>
      </c>
      <c r="AT3150" s="78">
        <f t="shared" si="1763"/>
        <v>0</v>
      </c>
      <c r="AU3150" s="363" t="s">
        <v>717</v>
      </c>
      <c r="AV3150" s="393"/>
      <c r="AW3150" s="395"/>
      <c r="AX3150" s="395">
        <v>1.32</v>
      </c>
      <c r="AY3150" s="395">
        <v>1.3</v>
      </c>
      <c r="AZ3150" s="395">
        <v>1.4</v>
      </c>
      <c r="BA3150" s="395">
        <v>2.1</v>
      </c>
      <c r="BB3150" s="395">
        <v>0</v>
      </c>
      <c r="BC3150" s="395">
        <v>0</v>
      </c>
      <c r="BD3150" s="115"/>
      <c r="BE3150" s="115"/>
      <c r="BF3150" s="115">
        <v>3</v>
      </c>
      <c r="BG3150" s="115">
        <v>7</v>
      </c>
      <c r="BH3150" s="423">
        <f t="shared" si="1757"/>
        <v>7.63</v>
      </c>
      <c r="BI3150" s="417">
        <f t="shared" si="1758"/>
        <v>22.89</v>
      </c>
      <c r="BJ3150" s="115"/>
      <c r="BK3150" s="115"/>
      <c r="BQ3150" s="74" t="str">
        <f t="shared" si="1771"/>
        <v>24307-(16)</v>
      </c>
      <c r="BR3150" s="120" t="str">
        <f t="shared" si="1772"/>
        <v>Flanged T Branch</v>
      </c>
      <c r="BS3150" s="120">
        <f t="shared" si="1773"/>
        <v>131.73599999999999</v>
      </c>
      <c r="BU3150" s="74" t="str">
        <f t="shared" si="1774"/>
        <v>24307-(14)</v>
      </c>
      <c r="BV3150" s="120" t="str">
        <f t="shared" si="1775"/>
        <v>Flanged T Branch</v>
      </c>
      <c r="BW3150" s="120">
        <f t="shared" si="1776"/>
        <v>129.74</v>
      </c>
      <c r="BY3150" s="74" t="str">
        <f t="shared" si="1777"/>
        <v>24307-(12)</v>
      </c>
      <c r="BZ3150" s="120" t="str">
        <f t="shared" si="1778"/>
        <v>Flanged T Branch</v>
      </c>
      <c r="CA3150" s="120">
        <f t="shared" si="1779"/>
        <v>139.72</v>
      </c>
      <c r="CC3150" s="115" t="str">
        <f t="shared" si="1780"/>
        <v>24307-(10)</v>
      </c>
      <c r="CD3150" s="120" t="str">
        <f t="shared" si="1781"/>
        <v>Flanged T Branch</v>
      </c>
      <c r="CE3150" s="417">
        <f t="shared" si="1782"/>
        <v>209.58</v>
      </c>
      <c r="CF3150" s="115"/>
      <c r="CG3150" s="115" t="str">
        <f t="shared" si="1783"/>
        <v xml:space="preserve"> </v>
      </c>
      <c r="CH3150" s="120" t="str">
        <f t="shared" si="1784"/>
        <v xml:space="preserve"> </v>
      </c>
      <c r="CI3150" s="417" t="str">
        <f t="shared" si="1785"/>
        <v xml:space="preserve"> </v>
      </c>
      <c r="CJ3150" s="115"/>
      <c r="CK3150" s="115" t="str">
        <f t="shared" si="1786"/>
        <v xml:space="preserve"> </v>
      </c>
      <c r="CL3150" s="120" t="str">
        <f t="shared" si="1787"/>
        <v xml:space="preserve"> </v>
      </c>
      <c r="CM3150" s="417" t="str">
        <f t="shared" si="1789"/>
        <v xml:space="preserve"> </v>
      </c>
      <c r="IS3150" s="111">
        <v>78.7</v>
      </c>
    </row>
    <row r="3151" spans="2:253" s="74" customFormat="1" ht="17.100000000000001" hidden="1" customHeight="1" x14ac:dyDescent="0.25">
      <c r="B3151" s="504">
        <f>'Flanged Parts'!N11</f>
        <v>0</v>
      </c>
      <c r="C3151" s="508">
        <v>24308</v>
      </c>
      <c r="D3151" s="506">
        <f t="shared" si="1755"/>
        <v>24308</v>
      </c>
      <c r="E3151" s="504" t="s">
        <v>865</v>
      </c>
      <c r="F3151" s="508" t="str">
        <f t="shared" si="1790"/>
        <v xml:space="preserve"> </v>
      </c>
      <c r="G3151" s="509" t="s">
        <v>469</v>
      </c>
      <c r="H3151" s="504" t="str">
        <f>IF('Flanged Parts'!$BB$6=1,"CS",IF('Flanged Parts'!$BB$6=2,"Glv",0))</f>
        <v>Glv</v>
      </c>
      <c r="I3151" s="1035" t="s">
        <v>888</v>
      </c>
      <c r="J3151" s="1036"/>
      <c r="K3151" s="516" t="s">
        <v>881</v>
      </c>
      <c r="L3151" s="535">
        <v>18</v>
      </c>
      <c r="M3151" s="532" t="s">
        <v>1700</v>
      </c>
      <c r="N3151" s="514">
        <f t="shared" si="1769"/>
        <v>126.87</v>
      </c>
      <c r="O3151" s="514">
        <f t="shared" si="1756"/>
        <v>0</v>
      </c>
      <c r="P3151" s="680">
        <f>'KB Duct Parts'!$AE$3</f>
        <v>0</v>
      </c>
      <c r="Q3151" s="681">
        <f t="shared" si="1765"/>
        <v>0</v>
      </c>
      <c r="R3151" s="682">
        <f t="shared" si="1766"/>
        <v>0</v>
      </c>
      <c r="S3151" s="716">
        <f t="shared" si="1770"/>
        <v>0.2</v>
      </c>
      <c r="T3151" s="679">
        <f t="shared" si="1767"/>
        <v>0</v>
      </c>
      <c r="U3151" s="679">
        <f t="shared" si="1768"/>
        <v>0</v>
      </c>
      <c r="Y3151" s="120"/>
      <c r="AD3151" s="81"/>
      <c r="AF3151" s="370">
        <v>18</v>
      </c>
      <c r="AG3151" s="374">
        <v>16</v>
      </c>
      <c r="AH3151" s="378">
        <v>14</v>
      </c>
      <c r="AI3151" s="381">
        <v>12</v>
      </c>
      <c r="AJ3151" s="386">
        <v>10</v>
      </c>
      <c r="AK3151" s="391"/>
      <c r="AL3151" s="386"/>
      <c r="AM3151" s="363">
        <f t="shared" si="1788"/>
        <v>1</v>
      </c>
      <c r="AN3151" s="578">
        <v>99</v>
      </c>
      <c r="AO3151" s="78">
        <f t="shared" si="1764"/>
        <v>136.61999999999998</v>
      </c>
      <c r="AP3151" s="78">
        <f t="shared" si="1759"/>
        <v>141.57</v>
      </c>
      <c r="AQ3151" s="78">
        <f t="shared" si="1760"/>
        <v>138.6</v>
      </c>
      <c r="AR3151" s="78">
        <f t="shared" si="1761"/>
        <v>215.32499999999999</v>
      </c>
      <c r="AS3151" s="78">
        <f t="shared" si="1762"/>
        <v>0</v>
      </c>
      <c r="AT3151" s="78">
        <f t="shared" si="1763"/>
        <v>0</v>
      </c>
      <c r="AU3151" s="363" t="s">
        <v>717</v>
      </c>
      <c r="AV3151" s="393"/>
      <c r="AW3151" s="395"/>
      <c r="AX3151" s="395">
        <v>1.38</v>
      </c>
      <c r="AY3151" s="395">
        <v>1.43</v>
      </c>
      <c r="AZ3151" s="395">
        <v>1.4</v>
      </c>
      <c r="BA3151" s="395">
        <v>2.1749999999999998</v>
      </c>
      <c r="BB3151" s="395">
        <v>0</v>
      </c>
      <c r="BC3151" s="395">
        <v>0</v>
      </c>
      <c r="BD3151" s="115"/>
      <c r="BE3151" s="115"/>
      <c r="BF3151" s="115">
        <v>3</v>
      </c>
      <c r="BG3151" s="115">
        <v>8</v>
      </c>
      <c r="BH3151" s="423">
        <f t="shared" si="1757"/>
        <v>9.2899999999999991</v>
      </c>
      <c r="BI3151" s="417">
        <f t="shared" si="1758"/>
        <v>27.869999999999997</v>
      </c>
      <c r="BJ3151" s="115"/>
      <c r="BK3151" s="115"/>
      <c r="BQ3151" s="74" t="str">
        <f t="shared" si="1771"/>
        <v>24308-(16)</v>
      </c>
      <c r="BR3151" s="120" t="str">
        <f t="shared" si="1772"/>
        <v>Flanged T Branch</v>
      </c>
      <c r="BS3151" s="120">
        <f t="shared" si="1773"/>
        <v>136.61999999999998</v>
      </c>
      <c r="BU3151" s="74" t="str">
        <f t="shared" si="1774"/>
        <v>24308-(14)</v>
      </c>
      <c r="BV3151" s="120" t="str">
        <f t="shared" si="1775"/>
        <v>Flanged T Branch</v>
      </c>
      <c r="BW3151" s="120">
        <f t="shared" si="1776"/>
        <v>141.57</v>
      </c>
      <c r="BY3151" s="74" t="str">
        <f t="shared" si="1777"/>
        <v>24308-(12)</v>
      </c>
      <c r="BZ3151" s="120" t="str">
        <f t="shared" si="1778"/>
        <v>Flanged T Branch</v>
      </c>
      <c r="CA3151" s="120">
        <f t="shared" si="1779"/>
        <v>138.6</v>
      </c>
      <c r="CC3151" s="115" t="str">
        <f t="shared" si="1780"/>
        <v>24308-(10)</v>
      </c>
      <c r="CD3151" s="120" t="str">
        <f t="shared" si="1781"/>
        <v>Flanged T Branch</v>
      </c>
      <c r="CE3151" s="417">
        <f t="shared" si="1782"/>
        <v>215.32499999999999</v>
      </c>
      <c r="CF3151" s="115"/>
      <c r="CG3151" s="115" t="str">
        <f t="shared" si="1783"/>
        <v xml:space="preserve"> </v>
      </c>
      <c r="CH3151" s="120" t="str">
        <f t="shared" si="1784"/>
        <v xml:space="preserve"> </v>
      </c>
      <c r="CI3151" s="417" t="str">
        <f t="shared" si="1785"/>
        <v xml:space="preserve"> </v>
      </c>
      <c r="CJ3151" s="115"/>
      <c r="CK3151" s="115" t="str">
        <f t="shared" si="1786"/>
        <v xml:space="preserve"> </v>
      </c>
      <c r="CL3151" s="120" t="str">
        <f t="shared" si="1787"/>
        <v xml:space="preserve"> </v>
      </c>
      <c r="CM3151" s="417" t="str">
        <f t="shared" si="1789"/>
        <v xml:space="preserve"> </v>
      </c>
      <c r="IS3151" s="111">
        <v>82.5</v>
      </c>
    </row>
    <row r="3152" spans="2:253" s="74" customFormat="1" ht="17.100000000000001" hidden="1" customHeight="1" x14ac:dyDescent="0.25">
      <c r="B3152" s="504">
        <f>'Flanged Parts'!N12</f>
        <v>0</v>
      </c>
      <c r="C3152" s="508">
        <v>24309</v>
      </c>
      <c r="D3152" s="506">
        <f t="shared" si="1755"/>
        <v>24309</v>
      </c>
      <c r="E3152" s="504" t="s">
        <v>866</v>
      </c>
      <c r="F3152" s="508" t="str">
        <f t="shared" si="1790"/>
        <v xml:space="preserve"> </v>
      </c>
      <c r="G3152" s="509" t="s">
        <v>469</v>
      </c>
      <c r="H3152" s="504" t="str">
        <f>IF('Flanged Parts'!$BB$6=1,"CS",IF('Flanged Parts'!$BB$6=2,"Glv",0))</f>
        <v>Glv</v>
      </c>
      <c r="I3152" s="1035" t="s">
        <v>888</v>
      </c>
      <c r="J3152" s="1036"/>
      <c r="K3152" s="516" t="s">
        <v>881</v>
      </c>
      <c r="L3152" s="535">
        <v>18</v>
      </c>
      <c r="M3152" s="532" t="s">
        <v>1700</v>
      </c>
      <c r="N3152" s="514">
        <f t="shared" si="1769"/>
        <v>125.88999999999999</v>
      </c>
      <c r="O3152" s="514">
        <f t="shared" si="1756"/>
        <v>0</v>
      </c>
      <c r="P3152" s="680">
        <f>'KB Duct Parts'!$AE$3</f>
        <v>0</v>
      </c>
      <c r="Q3152" s="681">
        <f t="shared" si="1765"/>
        <v>0</v>
      </c>
      <c r="R3152" s="682">
        <f t="shared" si="1766"/>
        <v>0</v>
      </c>
      <c r="S3152" s="716">
        <f t="shared" si="1770"/>
        <v>0.2</v>
      </c>
      <c r="T3152" s="679">
        <f t="shared" si="1767"/>
        <v>0</v>
      </c>
      <c r="U3152" s="679">
        <f t="shared" si="1768"/>
        <v>0</v>
      </c>
      <c r="Y3152" s="120"/>
      <c r="AD3152" s="81"/>
      <c r="AF3152" s="370">
        <v>18</v>
      </c>
      <c r="AG3152" s="374">
        <v>16</v>
      </c>
      <c r="AH3152" s="378">
        <v>14</v>
      </c>
      <c r="AI3152" s="381">
        <v>12</v>
      </c>
      <c r="AJ3152" s="386">
        <v>10</v>
      </c>
      <c r="AK3152" s="391"/>
      <c r="AL3152" s="386"/>
      <c r="AM3152" s="363">
        <f t="shared" si="1788"/>
        <v>1</v>
      </c>
      <c r="AN3152" s="578">
        <v>97.3</v>
      </c>
      <c r="AO3152" s="78">
        <f t="shared" si="1764"/>
        <v>134.27399999999997</v>
      </c>
      <c r="AP3152" s="78">
        <f t="shared" si="1759"/>
        <v>139.13899999999998</v>
      </c>
      <c r="AQ3152" s="78">
        <f t="shared" si="1760"/>
        <v>149.84200000000001</v>
      </c>
      <c r="AR3152" s="78">
        <f t="shared" si="1761"/>
        <v>211.62749999999997</v>
      </c>
      <c r="AS3152" s="78">
        <f t="shared" si="1762"/>
        <v>0</v>
      </c>
      <c r="AT3152" s="78">
        <f t="shared" si="1763"/>
        <v>0</v>
      </c>
      <c r="AU3152" s="363" t="s">
        <v>717</v>
      </c>
      <c r="AV3152" s="393"/>
      <c r="AW3152" s="395"/>
      <c r="AX3152" s="395">
        <v>1.38</v>
      </c>
      <c r="AY3152" s="395">
        <v>1.43</v>
      </c>
      <c r="AZ3152" s="395">
        <v>1.54</v>
      </c>
      <c r="BA3152" s="395">
        <v>2.1749999999999998</v>
      </c>
      <c r="BB3152" s="395">
        <v>0</v>
      </c>
      <c r="BC3152" s="395">
        <v>0</v>
      </c>
      <c r="BD3152" s="115"/>
      <c r="BE3152" s="115"/>
      <c r="BF3152" s="115">
        <v>3</v>
      </c>
      <c r="BG3152" s="115">
        <v>9</v>
      </c>
      <c r="BH3152" s="423">
        <f t="shared" si="1757"/>
        <v>9.5299999999999994</v>
      </c>
      <c r="BI3152" s="417">
        <f t="shared" si="1758"/>
        <v>28.589999999999996</v>
      </c>
      <c r="BJ3152" s="115"/>
      <c r="BK3152" s="115"/>
      <c r="BQ3152" s="74" t="str">
        <f t="shared" si="1771"/>
        <v>24309-(16)</v>
      </c>
      <c r="BR3152" s="120" t="str">
        <f t="shared" si="1772"/>
        <v>Flanged T Branch</v>
      </c>
      <c r="BS3152" s="120">
        <f t="shared" si="1773"/>
        <v>134.27399999999997</v>
      </c>
      <c r="BU3152" s="74" t="str">
        <f t="shared" si="1774"/>
        <v>24309-(14)</v>
      </c>
      <c r="BV3152" s="120" t="str">
        <f t="shared" si="1775"/>
        <v>Flanged T Branch</v>
      </c>
      <c r="BW3152" s="120">
        <f t="shared" si="1776"/>
        <v>139.13899999999998</v>
      </c>
      <c r="BY3152" s="74" t="str">
        <f t="shared" si="1777"/>
        <v>24309-(12)</v>
      </c>
      <c r="BZ3152" s="120" t="str">
        <f t="shared" si="1778"/>
        <v>Flanged T Branch</v>
      </c>
      <c r="CA3152" s="120">
        <f t="shared" si="1779"/>
        <v>149.84200000000001</v>
      </c>
      <c r="CC3152" s="115" t="str">
        <f t="shared" si="1780"/>
        <v>24309-(10)</v>
      </c>
      <c r="CD3152" s="120" t="str">
        <f t="shared" si="1781"/>
        <v>Flanged T Branch</v>
      </c>
      <c r="CE3152" s="417">
        <f t="shared" si="1782"/>
        <v>211.62749999999997</v>
      </c>
      <c r="CF3152" s="115"/>
      <c r="CG3152" s="115" t="str">
        <f t="shared" si="1783"/>
        <v xml:space="preserve"> </v>
      </c>
      <c r="CH3152" s="120" t="str">
        <f t="shared" si="1784"/>
        <v xml:space="preserve"> </v>
      </c>
      <c r="CI3152" s="417" t="str">
        <f t="shared" si="1785"/>
        <v xml:space="preserve"> </v>
      </c>
      <c r="CJ3152" s="115"/>
      <c r="CK3152" s="115" t="str">
        <f t="shared" si="1786"/>
        <v xml:space="preserve"> </v>
      </c>
      <c r="CL3152" s="120" t="str">
        <f t="shared" si="1787"/>
        <v xml:space="preserve"> </v>
      </c>
      <c r="CM3152" s="417" t="str">
        <f t="shared" si="1789"/>
        <v xml:space="preserve"> </v>
      </c>
      <c r="IS3152" s="111">
        <v>87.2</v>
      </c>
    </row>
    <row r="3153" spans="2:253" s="74" customFormat="1" ht="17.100000000000001" hidden="1" customHeight="1" x14ac:dyDescent="0.25">
      <c r="B3153" s="504">
        <f>'Flanged Parts'!N13</f>
        <v>0</v>
      </c>
      <c r="C3153" s="508">
        <v>24310</v>
      </c>
      <c r="D3153" s="506">
        <f t="shared" ref="D3153:D3236" si="1791">IF(AM3153=1,C3153,(C3153&amp;"  ("&amp;L3153&amp;"ga)"))</f>
        <v>24310</v>
      </c>
      <c r="E3153" s="504" t="s">
        <v>867</v>
      </c>
      <c r="F3153" s="508" t="str">
        <f t="shared" si="1790"/>
        <v xml:space="preserve"> </v>
      </c>
      <c r="G3153" s="509" t="s">
        <v>469</v>
      </c>
      <c r="H3153" s="504" t="str">
        <f>IF('Flanged Parts'!$BB$6=1,"CS",IF('Flanged Parts'!$BB$6=2,"Glv",0))</f>
        <v>Glv</v>
      </c>
      <c r="I3153" s="1035" t="s">
        <v>888</v>
      </c>
      <c r="J3153" s="1036"/>
      <c r="K3153" s="516" t="s">
        <v>881</v>
      </c>
      <c r="L3153" s="535">
        <v>18</v>
      </c>
      <c r="M3153" s="532" t="s">
        <v>1700</v>
      </c>
      <c r="N3153" s="514">
        <f t="shared" si="1769"/>
        <v>135.60999999999999</v>
      </c>
      <c r="O3153" s="514">
        <f t="shared" ref="O3153:O3236" si="1792">IF(B3153&gt;0,N3153*B3153,0)</f>
        <v>0</v>
      </c>
      <c r="P3153" s="680">
        <f>'KB Duct Parts'!$AE$3</f>
        <v>0</v>
      </c>
      <c r="Q3153" s="681">
        <f t="shared" si="1765"/>
        <v>0</v>
      </c>
      <c r="R3153" s="682">
        <f t="shared" si="1766"/>
        <v>0</v>
      </c>
      <c r="S3153" s="716">
        <f t="shared" si="1770"/>
        <v>0.2</v>
      </c>
      <c r="T3153" s="679">
        <f t="shared" si="1767"/>
        <v>0</v>
      </c>
      <c r="U3153" s="679">
        <f t="shared" si="1768"/>
        <v>0</v>
      </c>
      <c r="Y3153" s="120"/>
      <c r="AD3153" s="81"/>
      <c r="AF3153" s="370">
        <v>18</v>
      </c>
      <c r="AG3153" s="374">
        <v>16</v>
      </c>
      <c r="AH3153" s="378">
        <v>14</v>
      </c>
      <c r="AI3153" s="381">
        <v>12</v>
      </c>
      <c r="AJ3153" s="386">
        <v>10</v>
      </c>
      <c r="AK3153" s="391"/>
      <c r="AL3153" s="386"/>
      <c r="AM3153" s="363">
        <f t="shared" si="1788"/>
        <v>1</v>
      </c>
      <c r="AN3153" s="578">
        <v>99.1</v>
      </c>
      <c r="AO3153" s="78">
        <f t="shared" si="1764"/>
        <v>136.75799999999998</v>
      </c>
      <c r="AP3153" s="78">
        <f t="shared" si="1759"/>
        <v>148.15450000000001</v>
      </c>
      <c r="AQ3153" s="78">
        <f t="shared" si="1760"/>
        <v>152.614</v>
      </c>
      <c r="AR3153" s="78">
        <f t="shared" si="1761"/>
        <v>215.54249999999996</v>
      </c>
      <c r="AS3153" s="78">
        <f t="shared" si="1762"/>
        <v>0</v>
      </c>
      <c r="AT3153" s="78">
        <f t="shared" si="1763"/>
        <v>0</v>
      </c>
      <c r="AU3153" s="363" t="s">
        <v>717</v>
      </c>
      <c r="AV3153" s="393"/>
      <c r="AW3153" s="395"/>
      <c r="AX3153" s="395">
        <v>1.38</v>
      </c>
      <c r="AY3153" s="395">
        <v>1.4950000000000001</v>
      </c>
      <c r="AZ3153" s="395">
        <v>1.54</v>
      </c>
      <c r="BA3153" s="395">
        <v>2.1749999999999998</v>
      </c>
      <c r="BB3153" s="395">
        <v>0</v>
      </c>
      <c r="BC3153" s="395">
        <v>0</v>
      </c>
      <c r="BD3153" s="115"/>
      <c r="BE3153" s="115"/>
      <c r="BF3153" s="115">
        <v>3</v>
      </c>
      <c r="BG3153" s="115">
        <v>10</v>
      </c>
      <c r="BH3153" s="423">
        <f t="shared" ref="BH3153:BH3236" si="1793">IF(H3153="CS",VLOOKUP(BG3153,$BJ$2344:$BK$2374,2),IF(H3153="Glv",VLOOKUP(BG3153,$BJ$2344:$BL$2374,3),0))</f>
        <v>12.17</v>
      </c>
      <c r="BI3153" s="417">
        <f t="shared" ref="BI3153:BI3236" si="1794">BF3153*BH3153</f>
        <v>36.51</v>
      </c>
      <c r="BJ3153" s="115"/>
      <c r="BK3153" s="115"/>
      <c r="BQ3153" s="74" t="str">
        <f t="shared" si="1771"/>
        <v>24310-(16)</v>
      </c>
      <c r="BR3153" s="120" t="str">
        <f t="shared" si="1772"/>
        <v>Flanged T Branch</v>
      </c>
      <c r="BS3153" s="120">
        <f t="shared" si="1773"/>
        <v>136.75799999999998</v>
      </c>
      <c r="BU3153" s="74" t="str">
        <f t="shared" si="1774"/>
        <v>24310-(14)</v>
      </c>
      <c r="BV3153" s="120" t="str">
        <f t="shared" si="1775"/>
        <v>Flanged T Branch</v>
      </c>
      <c r="BW3153" s="120">
        <f t="shared" si="1776"/>
        <v>148.15450000000001</v>
      </c>
      <c r="BY3153" s="74" t="str">
        <f t="shared" si="1777"/>
        <v>24310-(12)</v>
      </c>
      <c r="BZ3153" s="120" t="str">
        <f t="shared" si="1778"/>
        <v>Flanged T Branch</v>
      </c>
      <c r="CA3153" s="120">
        <f t="shared" si="1779"/>
        <v>152.614</v>
      </c>
      <c r="CC3153" s="115" t="str">
        <f t="shared" si="1780"/>
        <v>24310-(10)</v>
      </c>
      <c r="CD3153" s="120" t="str">
        <f t="shared" si="1781"/>
        <v>Flanged T Branch</v>
      </c>
      <c r="CE3153" s="417">
        <f t="shared" si="1782"/>
        <v>215.54249999999996</v>
      </c>
      <c r="CF3153" s="115"/>
      <c r="CG3153" s="115" t="str">
        <f t="shared" si="1783"/>
        <v xml:space="preserve"> </v>
      </c>
      <c r="CH3153" s="120" t="str">
        <f t="shared" si="1784"/>
        <v xml:space="preserve"> </v>
      </c>
      <c r="CI3153" s="417" t="str">
        <f t="shared" si="1785"/>
        <v xml:space="preserve"> </v>
      </c>
      <c r="CJ3153" s="115"/>
      <c r="CK3153" s="115" t="str">
        <f t="shared" si="1786"/>
        <v xml:space="preserve"> </v>
      </c>
      <c r="CL3153" s="120" t="str">
        <f t="shared" si="1787"/>
        <v xml:space="preserve"> </v>
      </c>
      <c r="CM3153" s="417" t="str">
        <f t="shared" si="1789"/>
        <v xml:space="preserve"> </v>
      </c>
      <c r="IS3153" s="111">
        <v>93.5</v>
      </c>
    </row>
    <row r="3154" spans="2:253" s="74" customFormat="1" ht="17.100000000000001" hidden="1" customHeight="1" x14ac:dyDescent="0.25">
      <c r="B3154" s="504">
        <f>'Flanged Parts'!N14</f>
        <v>0</v>
      </c>
      <c r="C3154" s="508">
        <v>24311</v>
      </c>
      <c r="D3154" s="506">
        <f t="shared" si="1791"/>
        <v>24311</v>
      </c>
      <c r="E3154" s="504" t="s">
        <v>868</v>
      </c>
      <c r="F3154" s="508" t="str">
        <f t="shared" si="1790"/>
        <v xml:space="preserve"> </v>
      </c>
      <c r="G3154" s="509" t="s">
        <v>469</v>
      </c>
      <c r="H3154" s="504" t="str">
        <f>IF('Flanged Parts'!$BB$6=1,"CS",IF('Flanged Parts'!$BB$6=2,"Glv",0))</f>
        <v>Glv</v>
      </c>
      <c r="I3154" s="1035" t="s">
        <v>888</v>
      </c>
      <c r="J3154" s="1036"/>
      <c r="K3154" s="516" t="s">
        <v>881</v>
      </c>
      <c r="L3154" s="535">
        <v>18</v>
      </c>
      <c r="M3154" s="532" t="s">
        <v>1700</v>
      </c>
      <c r="N3154" s="514">
        <f t="shared" si="1769"/>
        <v>146.15</v>
      </c>
      <c r="O3154" s="514">
        <f t="shared" si="1792"/>
        <v>0</v>
      </c>
      <c r="P3154" s="680">
        <f>'KB Duct Parts'!$AE$3</f>
        <v>0</v>
      </c>
      <c r="Q3154" s="681">
        <f t="shared" si="1765"/>
        <v>0</v>
      </c>
      <c r="R3154" s="682">
        <f t="shared" si="1766"/>
        <v>0</v>
      </c>
      <c r="S3154" s="716">
        <f t="shared" si="1770"/>
        <v>0.2</v>
      </c>
      <c r="T3154" s="679">
        <f t="shared" si="1767"/>
        <v>0</v>
      </c>
      <c r="U3154" s="679">
        <f t="shared" si="1768"/>
        <v>0</v>
      </c>
      <c r="Y3154" s="120"/>
      <c r="AD3154" s="81"/>
      <c r="AF3154" s="370">
        <v>18</v>
      </c>
      <c r="AG3154" s="374">
        <v>16</v>
      </c>
      <c r="AH3154" s="378">
        <v>14</v>
      </c>
      <c r="AI3154" s="381">
        <v>12</v>
      </c>
      <c r="AJ3154" s="386">
        <v>10</v>
      </c>
      <c r="AK3154" s="391"/>
      <c r="AL3154" s="386"/>
      <c r="AM3154" s="363">
        <f t="shared" si="1788"/>
        <v>1</v>
      </c>
      <c r="AN3154" s="578">
        <v>104</v>
      </c>
      <c r="AO3154" s="78">
        <f t="shared" si="1764"/>
        <v>143.51999999999998</v>
      </c>
      <c r="AP3154" s="78">
        <f t="shared" si="1759"/>
        <v>148.72</v>
      </c>
      <c r="AQ3154" s="78">
        <f t="shared" si="1760"/>
        <v>160.16</v>
      </c>
      <c r="AR3154" s="78">
        <f t="shared" si="1761"/>
        <v>226.2</v>
      </c>
      <c r="AS3154" s="78">
        <f t="shared" si="1762"/>
        <v>0</v>
      </c>
      <c r="AT3154" s="78">
        <f t="shared" si="1763"/>
        <v>0</v>
      </c>
      <c r="AU3154" s="363" t="s">
        <v>717</v>
      </c>
      <c r="AV3154" s="393"/>
      <c r="AW3154" s="395"/>
      <c r="AX3154" s="395">
        <v>1.38</v>
      </c>
      <c r="AY3154" s="395">
        <v>1.43</v>
      </c>
      <c r="AZ3154" s="395">
        <v>1.54</v>
      </c>
      <c r="BA3154" s="395">
        <v>2.1749999999999998</v>
      </c>
      <c r="BB3154" s="395">
        <v>0</v>
      </c>
      <c r="BC3154" s="395">
        <v>0</v>
      </c>
      <c r="BD3154" s="115"/>
      <c r="BE3154" s="115"/>
      <c r="BF3154" s="115">
        <v>3</v>
      </c>
      <c r="BG3154" s="115">
        <v>11</v>
      </c>
      <c r="BH3154" s="423">
        <f t="shared" si="1793"/>
        <v>14.05</v>
      </c>
      <c r="BI3154" s="417">
        <f t="shared" si="1794"/>
        <v>42.150000000000006</v>
      </c>
      <c r="BJ3154" s="115"/>
      <c r="BK3154" s="115"/>
      <c r="BQ3154" s="74" t="str">
        <f t="shared" si="1771"/>
        <v>24311-(16)</v>
      </c>
      <c r="BR3154" s="120" t="str">
        <f t="shared" si="1772"/>
        <v>Flanged T Branch</v>
      </c>
      <c r="BS3154" s="120">
        <f t="shared" si="1773"/>
        <v>143.51999999999998</v>
      </c>
      <c r="BU3154" s="74" t="str">
        <f t="shared" si="1774"/>
        <v>24311-(14)</v>
      </c>
      <c r="BV3154" s="120" t="str">
        <f t="shared" si="1775"/>
        <v>Flanged T Branch</v>
      </c>
      <c r="BW3154" s="120">
        <f t="shared" si="1776"/>
        <v>148.72</v>
      </c>
      <c r="BY3154" s="74" t="str">
        <f t="shared" si="1777"/>
        <v>24311-(12)</v>
      </c>
      <c r="BZ3154" s="120" t="str">
        <f t="shared" si="1778"/>
        <v>Flanged T Branch</v>
      </c>
      <c r="CA3154" s="120">
        <f t="shared" si="1779"/>
        <v>160.16</v>
      </c>
      <c r="CC3154" s="115" t="str">
        <f t="shared" si="1780"/>
        <v>24311-(10)</v>
      </c>
      <c r="CD3154" s="120" t="str">
        <f t="shared" si="1781"/>
        <v>Flanged T Branch</v>
      </c>
      <c r="CE3154" s="417">
        <f t="shared" si="1782"/>
        <v>226.2</v>
      </c>
      <c r="CF3154" s="115"/>
      <c r="CG3154" s="115" t="str">
        <f t="shared" si="1783"/>
        <v xml:space="preserve"> </v>
      </c>
      <c r="CH3154" s="120" t="str">
        <f t="shared" si="1784"/>
        <v xml:space="preserve"> </v>
      </c>
      <c r="CI3154" s="417" t="str">
        <f t="shared" si="1785"/>
        <v xml:space="preserve"> </v>
      </c>
      <c r="CJ3154" s="115"/>
      <c r="CK3154" s="115" t="str">
        <f t="shared" si="1786"/>
        <v xml:space="preserve"> </v>
      </c>
      <c r="CL3154" s="120" t="str">
        <f t="shared" si="1787"/>
        <v xml:space="preserve"> </v>
      </c>
      <c r="CM3154" s="417" t="str">
        <f t="shared" si="1789"/>
        <v xml:space="preserve"> </v>
      </c>
      <c r="IS3154" s="111">
        <v>101.2</v>
      </c>
    </row>
    <row r="3155" spans="2:253" s="74" customFormat="1" ht="17.100000000000001" hidden="1" customHeight="1" x14ac:dyDescent="0.25">
      <c r="B3155" s="504">
        <f>'Flanged Parts'!N15</f>
        <v>0</v>
      </c>
      <c r="C3155" s="508">
        <v>24312</v>
      </c>
      <c r="D3155" s="506">
        <f t="shared" si="1791"/>
        <v>24312</v>
      </c>
      <c r="E3155" s="504" t="s">
        <v>869</v>
      </c>
      <c r="F3155" s="508" t="str">
        <f t="shared" si="1790"/>
        <v xml:space="preserve"> </v>
      </c>
      <c r="G3155" s="509" t="s">
        <v>469</v>
      </c>
      <c r="H3155" s="504" t="str">
        <f>IF('Flanged Parts'!$BB$6=1,"CS",IF('Flanged Parts'!$BB$6=2,"Glv",0))</f>
        <v>Glv</v>
      </c>
      <c r="I3155" s="1035" t="s">
        <v>888</v>
      </c>
      <c r="J3155" s="1036"/>
      <c r="K3155" s="516" t="s">
        <v>881</v>
      </c>
      <c r="L3155" s="535">
        <v>18</v>
      </c>
      <c r="M3155" s="532" t="s">
        <v>1700</v>
      </c>
      <c r="N3155" s="514">
        <f t="shared" si="1769"/>
        <v>151.68</v>
      </c>
      <c r="O3155" s="514">
        <f t="shared" si="1792"/>
        <v>0</v>
      </c>
      <c r="P3155" s="680">
        <f>'KB Duct Parts'!$AE$3</f>
        <v>0</v>
      </c>
      <c r="Q3155" s="681">
        <f t="shared" si="1765"/>
        <v>0</v>
      </c>
      <c r="R3155" s="682">
        <f t="shared" si="1766"/>
        <v>0</v>
      </c>
      <c r="S3155" s="716">
        <f t="shared" si="1770"/>
        <v>0.2</v>
      </c>
      <c r="T3155" s="679">
        <f t="shared" si="1767"/>
        <v>0</v>
      </c>
      <c r="U3155" s="679">
        <f t="shared" si="1768"/>
        <v>0</v>
      </c>
      <c r="Y3155" s="120"/>
      <c r="AD3155" s="81"/>
      <c r="AF3155" s="370">
        <v>18</v>
      </c>
      <c r="AG3155" s="374">
        <v>16</v>
      </c>
      <c r="AH3155" s="378">
        <v>14</v>
      </c>
      <c r="AI3155" s="381">
        <v>12</v>
      </c>
      <c r="AJ3155" s="386">
        <v>10</v>
      </c>
      <c r="AK3155" s="391"/>
      <c r="AL3155" s="386"/>
      <c r="AM3155" s="363">
        <f t="shared" si="1788"/>
        <v>1</v>
      </c>
      <c r="AN3155" s="578">
        <v>105.9</v>
      </c>
      <c r="AO3155" s="78">
        <f t="shared" si="1764"/>
        <v>146.142</v>
      </c>
      <c r="AP3155" s="78">
        <f t="shared" si="1759"/>
        <v>158.32050000000001</v>
      </c>
      <c r="AQ3155" s="78">
        <f t="shared" si="1760"/>
        <v>163.08600000000001</v>
      </c>
      <c r="AR3155" s="78">
        <f t="shared" si="1761"/>
        <v>230.33249999999998</v>
      </c>
      <c r="AS3155" s="78">
        <f t="shared" si="1762"/>
        <v>0</v>
      </c>
      <c r="AT3155" s="78">
        <f t="shared" si="1763"/>
        <v>0</v>
      </c>
      <c r="AU3155" s="363" t="s">
        <v>717</v>
      </c>
      <c r="AV3155" s="393"/>
      <c r="AW3155" s="395"/>
      <c r="AX3155" s="395">
        <v>1.38</v>
      </c>
      <c r="AY3155" s="395">
        <v>1.4950000000000001</v>
      </c>
      <c r="AZ3155" s="395">
        <v>1.54</v>
      </c>
      <c r="BA3155" s="395">
        <v>2.1749999999999998</v>
      </c>
      <c r="BB3155" s="395">
        <v>0</v>
      </c>
      <c r="BC3155" s="395">
        <v>0</v>
      </c>
      <c r="BD3155" s="115"/>
      <c r="BE3155" s="115"/>
      <c r="BF3155" s="115">
        <v>3</v>
      </c>
      <c r="BG3155" s="115">
        <v>12</v>
      </c>
      <c r="BH3155" s="423">
        <f t="shared" si="1793"/>
        <v>15.26</v>
      </c>
      <c r="BI3155" s="417">
        <f t="shared" si="1794"/>
        <v>45.78</v>
      </c>
      <c r="BJ3155" s="115"/>
      <c r="BK3155" s="115"/>
      <c r="BQ3155" s="74" t="str">
        <f t="shared" si="1771"/>
        <v>24312-(16)</v>
      </c>
      <c r="BR3155" s="120" t="str">
        <f t="shared" si="1772"/>
        <v>Flanged T Branch</v>
      </c>
      <c r="BS3155" s="120">
        <f t="shared" si="1773"/>
        <v>146.142</v>
      </c>
      <c r="BU3155" s="74" t="str">
        <f t="shared" si="1774"/>
        <v>24312-(14)</v>
      </c>
      <c r="BV3155" s="120" t="str">
        <f t="shared" si="1775"/>
        <v>Flanged T Branch</v>
      </c>
      <c r="BW3155" s="120">
        <f t="shared" si="1776"/>
        <v>158.32050000000001</v>
      </c>
      <c r="BY3155" s="74" t="str">
        <f t="shared" si="1777"/>
        <v>24312-(12)</v>
      </c>
      <c r="BZ3155" s="120" t="str">
        <f t="shared" si="1778"/>
        <v>Flanged T Branch</v>
      </c>
      <c r="CA3155" s="120">
        <f t="shared" si="1779"/>
        <v>163.08600000000001</v>
      </c>
      <c r="CC3155" s="115" t="str">
        <f t="shared" si="1780"/>
        <v>24312-(10)</v>
      </c>
      <c r="CD3155" s="120" t="str">
        <f t="shared" si="1781"/>
        <v>Flanged T Branch</v>
      </c>
      <c r="CE3155" s="417">
        <f t="shared" si="1782"/>
        <v>230.33249999999998</v>
      </c>
      <c r="CF3155" s="115"/>
      <c r="CG3155" s="115" t="str">
        <f t="shared" si="1783"/>
        <v xml:space="preserve"> </v>
      </c>
      <c r="CH3155" s="120" t="str">
        <f t="shared" si="1784"/>
        <v xml:space="preserve"> </v>
      </c>
      <c r="CI3155" s="417" t="str">
        <f t="shared" si="1785"/>
        <v xml:space="preserve"> </v>
      </c>
      <c r="CJ3155" s="115"/>
      <c r="CK3155" s="115" t="str">
        <f t="shared" si="1786"/>
        <v xml:space="preserve"> </v>
      </c>
      <c r="CL3155" s="120" t="str">
        <f t="shared" si="1787"/>
        <v xml:space="preserve"> </v>
      </c>
      <c r="CM3155" s="417" t="str">
        <f t="shared" si="1789"/>
        <v xml:space="preserve"> </v>
      </c>
      <c r="IS3155" s="111">
        <v>108.5</v>
      </c>
    </row>
    <row r="3156" spans="2:253" s="74" customFormat="1" ht="17.100000000000001" hidden="1" customHeight="1" x14ac:dyDescent="0.25">
      <c r="B3156" s="504">
        <f>'Flanged Parts'!N16</f>
        <v>0</v>
      </c>
      <c r="C3156" s="508">
        <v>24313</v>
      </c>
      <c r="D3156" s="506">
        <f t="shared" si="1791"/>
        <v>24313</v>
      </c>
      <c r="E3156" s="504" t="s">
        <v>870</v>
      </c>
      <c r="F3156" s="508" t="str">
        <f t="shared" si="1790"/>
        <v xml:space="preserve"> </v>
      </c>
      <c r="G3156" s="509" t="s">
        <v>469</v>
      </c>
      <c r="H3156" s="504" t="str">
        <f>IF('Flanged Parts'!$BB$6=1,"CS",IF('Flanged Parts'!$BB$6=2,"Glv",0))</f>
        <v>Glv</v>
      </c>
      <c r="I3156" s="1035" t="s">
        <v>888</v>
      </c>
      <c r="J3156" s="1036"/>
      <c r="K3156" s="516" t="s">
        <v>881</v>
      </c>
      <c r="L3156" s="535">
        <v>18</v>
      </c>
      <c r="M3156" s="532" t="s">
        <v>1700</v>
      </c>
      <c r="N3156" s="514">
        <f t="shared" si="1769"/>
        <v>161.92000000000002</v>
      </c>
      <c r="O3156" s="514">
        <f t="shared" si="1792"/>
        <v>0</v>
      </c>
      <c r="P3156" s="680">
        <f>'KB Duct Parts'!$AE$3</f>
        <v>0</v>
      </c>
      <c r="Q3156" s="681">
        <f t="shared" si="1765"/>
        <v>0</v>
      </c>
      <c r="R3156" s="682">
        <f t="shared" si="1766"/>
        <v>0</v>
      </c>
      <c r="S3156" s="716">
        <f t="shared" si="1770"/>
        <v>0.2</v>
      </c>
      <c r="T3156" s="679">
        <f t="shared" si="1767"/>
        <v>0</v>
      </c>
      <c r="U3156" s="679">
        <f t="shared" si="1768"/>
        <v>0</v>
      </c>
      <c r="Y3156" s="120"/>
      <c r="AD3156" s="81"/>
      <c r="AF3156" s="370">
        <v>18</v>
      </c>
      <c r="AG3156" s="374">
        <v>16</v>
      </c>
      <c r="AH3156" s="378">
        <v>14</v>
      </c>
      <c r="AI3156" s="381">
        <v>12</v>
      </c>
      <c r="AJ3156" s="386">
        <v>10</v>
      </c>
      <c r="AK3156" s="391"/>
      <c r="AL3156" s="386"/>
      <c r="AM3156" s="363">
        <f t="shared" si="1788"/>
        <v>1</v>
      </c>
      <c r="AN3156" s="578">
        <v>109</v>
      </c>
      <c r="AO3156" s="78">
        <f t="shared" si="1764"/>
        <v>150.41999999999999</v>
      </c>
      <c r="AP3156" s="78">
        <f t="shared" si="1759"/>
        <v>162.95500000000001</v>
      </c>
      <c r="AQ3156" s="78">
        <f t="shared" si="1760"/>
        <v>175.49</v>
      </c>
      <c r="AR3156" s="78">
        <f t="shared" si="1761"/>
        <v>237.07499999999999</v>
      </c>
      <c r="AS3156" s="78">
        <f t="shared" si="1762"/>
        <v>0</v>
      </c>
      <c r="AT3156" s="78">
        <f t="shared" si="1763"/>
        <v>0</v>
      </c>
      <c r="AU3156" s="363" t="s">
        <v>717</v>
      </c>
      <c r="AV3156" s="393"/>
      <c r="AW3156" s="395"/>
      <c r="AX3156" s="395">
        <v>1.38</v>
      </c>
      <c r="AY3156" s="395">
        <v>1.4950000000000001</v>
      </c>
      <c r="AZ3156" s="395">
        <v>1.61</v>
      </c>
      <c r="BA3156" s="395">
        <v>2.1749999999999998</v>
      </c>
      <c r="BB3156" s="395">
        <v>0</v>
      </c>
      <c r="BC3156" s="395">
        <v>0</v>
      </c>
      <c r="BD3156" s="115"/>
      <c r="BE3156" s="115"/>
      <c r="BF3156" s="115">
        <v>3</v>
      </c>
      <c r="BG3156" s="115">
        <v>13</v>
      </c>
      <c r="BH3156" s="423">
        <f t="shared" si="1793"/>
        <v>17.64</v>
      </c>
      <c r="BI3156" s="417">
        <f t="shared" si="1794"/>
        <v>52.92</v>
      </c>
      <c r="BJ3156" s="115"/>
      <c r="BK3156" s="115"/>
      <c r="BQ3156" s="74" t="str">
        <f t="shared" si="1771"/>
        <v>24313-(16)</v>
      </c>
      <c r="BR3156" s="120" t="str">
        <f t="shared" si="1772"/>
        <v>Flanged T Branch</v>
      </c>
      <c r="BS3156" s="120">
        <f t="shared" si="1773"/>
        <v>150.41999999999999</v>
      </c>
      <c r="BU3156" s="74" t="str">
        <f t="shared" si="1774"/>
        <v>24313-(14)</v>
      </c>
      <c r="BV3156" s="120" t="str">
        <f t="shared" si="1775"/>
        <v>Flanged T Branch</v>
      </c>
      <c r="BW3156" s="120">
        <f t="shared" si="1776"/>
        <v>162.95500000000001</v>
      </c>
      <c r="BY3156" s="74" t="str">
        <f t="shared" si="1777"/>
        <v>24313-(12)</v>
      </c>
      <c r="BZ3156" s="120" t="str">
        <f t="shared" si="1778"/>
        <v>Flanged T Branch</v>
      </c>
      <c r="CA3156" s="120">
        <f t="shared" si="1779"/>
        <v>175.49</v>
      </c>
      <c r="CC3156" s="115" t="str">
        <f t="shared" si="1780"/>
        <v>24313-(10)</v>
      </c>
      <c r="CD3156" s="120" t="str">
        <f t="shared" si="1781"/>
        <v>Flanged T Branch</v>
      </c>
      <c r="CE3156" s="417">
        <f t="shared" si="1782"/>
        <v>237.07499999999999</v>
      </c>
      <c r="CF3156" s="115"/>
      <c r="CG3156" s="115" t="str">
        <f t="shared" si="1783"/>
        <v xml:space="preserve"> </v>
      </c>
      <c r="CH3156" s="120" t="str">
        <f t="shared" si="1784"/>
        <v xml:space="preserve"> </v>
      </c>
      <c r="CI3156" s="417" t="str">
        <f t="shared" si="1785"/>
        <v xml:space="preserve"> </v>
      </c>
      <c r="CJ3156" s="115"/>
      <c r="CK3156" s="115" t="str">
        <f t="shared" si="1786"/>
        <v xml:space="preserve"> </v>
      </c>
      <c r="CL3156" s="120" t="str">
        <f t="shared" si="1787"/>
        <v xml:space="preserve"> </v>
      </c>
      <c r="CM3156" s="417" t="str">
        <f t="shared" si="1789"/>
        <v xml:space="preserve"> </v>
      </c>
      <c r="IS3156" s="111">
        <v>119</v>
      </c>
    </row>
    <row r="3157" spans="2:253" s="74" customFormat="1" ht="17.100000000000001" hidden="1" customHeight="1" x14ac:dyDescent="0.25">
      <c r="B3157" s="504">
        <f>'Flanged Parts'!N17</f>
        <v>0</v>
      </c>
      <c r="C3157" s="508">
        <v>24314</v>
      </c>
      <c r="D3157" s="506">
        <f t="shared" si="1791"/>
        <v>24314</v>
      </c>
      <c r="E3157" s="504" t="s">
        <v>871</v>
      </c>
      <c r="F3157" s="508" t="str">
        <f t="shared" si="1790"/>
        <v xml:space="preserve"> </v>
      </c>
      <c r="G3157" s="509" t="s">
        <v>469</v>
      </c>
      <c r="H3157" s="504" t="str">
        <f>IF('Flanged Parts'!$BB$6=1,"CS",IF('Flanged Parts'!$BB$6=2,"Glv",0))</f>
        <v>Glv</v>
      </c>
      <c r="I3157" s="1035" t="s">
        <v>888</v>
      </c>
      <c r="J3157" s="1036"/>
      <c r="K3157" s="516" t="s">
        <v>881</v>
      </c>
      <c r="L3157" s="535">
        <v>18</v>
      </c>
      <c r="M3157" s="532" t="s">
        <v>1700</v>
      </c>
      <c r="N3157" s="514">
        <f t="shared" si="1769"/>
        <v>178.28</v>
      </c>
      <c r="O3157" s="514">
        <f t="shared" si="1792"/>
        <v>0</v>
      </c>
      <c r="P3157" s="680">
        <f>'KB Duct Parts'!$AE$3</f>
        <v>0</v>
      </c>
      <c r="Q3157" s="681">
        <f t="shared" si="1765"/>
        <v>0</v>
      </c>
      <c r="R3157" s="682">
        <f t="shared" si="1766"/>
        <v>0</v>
      </c>
      <c r="S3157" s="716">
        <f t="shared" si="1770"/>
        <v>0.2</v>
      </c>
      <c r="T3157" s="679">
        <f t="shared" si="1767"/>
        <v>0</v>
      </c>
      <c r="U3157" s="679">
        <f t="shared" si="1768"/>
        <v>0</v>
      </c>
      <c r="Y3157" s="120"/>
      <c r="AD3157" s="81"/>
      <c r="AF3157" s="370">
        <v>18</v>
      </c>
      <c r="AG3157" s="374">
        <v>16</v>
      </c>
      <c r="AH3157" s="378">
        <v>14</v>
      </c>
      <c r="AI3157" s="381">
        <v>12</v>
      </c>
      <c r="AJ3157" s="386">
        <v>10</v>
      </c>
      <c r="AK3157" s="391"/>
      <c r="AL3157" s="386"/>
      <c r="AM3157" s="363">
        <f t="shared" si="1788"/>
        <v>1</v>
      </c>
      <c r="AN3157" s="578">
        <v>117.8</v>
      </c>
      <c r="AO3157" s="78">
        <f t="shared" si="1764"/>
        <v>162.56399999999999</v>
      </c>
      <c r="AP3157" s="78">
        <f t="shared" si="1759"/>
        <v>176.11100000000002</v>
      </c>
      <c r="AQ3157" s="78">
        <f t="shared" si="1760"/>
        <v>189.65800000000002</v>
      </c>
      <c r="AR3157" s="78">
        <f t="shared" si="1761"/>
        <v>256.21499999999997</v>
      </c>
      <c r="AS3157" s="78">
        <f t="shared" si="1762"/>
        <v>0</v>
      </c>
      <c r="AT3157" s="78">
        <f t="shared" si="1763"/>
        <v>0</v>
      </c>
      <c r="AU3157" s="363" t="s">
        <v>717</v>
      </c>
      <c r="AV3157" s="393"/>
      <c r="AW3157" s="395"/>
      <c r="AX3157" s="395">
        <v>1.38</v>
      </c>
      <c r="AY3157" s="395">
        <v>1.4950000000000001</v>
      </c>
      <c r="AZ3157" s="395">
        <v>1.61</v>
      </c>
      <c r="BA3157" s="395">
        <v>2.1749999999999998</v>
      </c>
      <c r="BB3157" s="395">
        <v>0</v>
      </c>
      <c r="BC3157" s="395">
        <v>0</v>
      </c>
      <c r="BD3157" s="115"/>
      <c r="BE3157" s="115"/>
      <c r="BF3157" s="115">
        <v>3</v>
      </c>
      <c r="BG3157" s="115">
        <v>14</v>
      </c>
      <c r="BH3157" s="423">
        <f t="shared" si="1793"/>
        <v>20.16</v>
      </c>
      <c r="BI3157" s="417">
        <f t="shared" si="1794"/>
        <v>60.480000000000004</v>
      </c>
      <c r="BJ3157" s="115"/>
      <c r="BK3157" s="115"/>
      <c r="BQ3157" s="74" t="str">
        <f t="shared" si="1771"/>
        <v>24314-(16)</v>
      </c>
      <c r="BR3157" s="120" t="str">
        <f t="shared" si="1772"/>
        <v>Flanged T Branch</v>
      </c>
      <c r="BS3157" s="120">
        <f t="shared" si="1773"/>
        <v>162.56399999999999</v>
      </c>
      <c r="BU3157" s="74" t="str">
        <f t="shared" si="1774"/>
        <v>24314-(14)</v>
      </c>
      <c r="BV3157" s="120" t="str">
        <f t="shared" si="1775"/>
        <v>Flanged T Branch</v>
      </c>
      <c r="BW3157" s="120">
        <f t="shared" si="1776"/>
        <v>176.11100000000002</v>
      </c>
      <c r="BY3157" s="74" t="str">
        <f t="shared" si="1777"/>
        <v>24314-(12)</v>
      </c>
      <c r="BZ3157" s="120" t="str">
        <f t="shared" si="1778"/>
        <v>Flanged T Branch</v>
      </c>
      <c r="CA3157" s="120">
        <f t="shared" si="1779"/>
        <v>189.65800000000002</v>
      </c>
      <c r="CC3157" s="115" t="str">
        <f t="shared" si="1780"/>
        <v>24314-(10)</v>
      </c>
      <c r="CD3157" s="120" t="str">
        <f t="shared" si="1781"/>
        <v>Flanged T Branch</v>
      </c>
      <c r="CE3157" s="417">
        <f t="shared" si="1782"/>
        <v>256.21499999999997</v>
      </c>
      <c r="CF3157" s="115"/>
      <c r="CG3157" s="115" t="str">
        <f t="shared" si="1783"/>
        <v xml:space="preserve"> </v>
      </c>
      <c r="CH3157" s="120" t="str">
        <f t="shared" si="1784"/>
        <v xml:space="preserve"> </v>
      </c>
      <c r="CI3157" s="417" t="str">
        <f t="shared" si="1785"/>
        <v xml:space="preserve"> </v>
      </c>
      <c r="CJ3157" s="115"/>
      <c r="CK3157" s="115" t="str">
        <f t="shared" si="1786"/>
        <v xml:space="preserve"> </v>
      </c>
      <c r="CL3157" s="120" t="str">
        <f t="shared" si="1787"/>
        <v xml:space="preserve"> </v>
      </c>
      <c r="CM3157" s="417" t="str">
        <f t="shared" si="1789"/>
        <v xml:space="preserve"> </v>
      </c>
      <c r="IS3157" s="111">
        <v>129.1</v>
      </c>
    </row>
    <row r="3158" spans="2:253" s="74" customFormat="1" ht="17.100000000000001" hidden="1" customHeight="1" x14ac:dyDescent="0.25">
      <c r="B3158" s="504">
        <f>'Flanged Parts'!N18</f>
        <v>0</v>
      </c>
      <c r="C3158" s="508">
        <v>24315</v>
      </c>
      <c r="D3158" s="506">
        <f t="shared" si="1791"/>
        <v>24315</v>
      </c>
      <c r="E3158" s="504" t="s">
        <v>872</v>
      </c>
      <c r="F3158" s="508" t="str">
        <f t="shared" si="1790"/>
        <v xml:space="preserve"> </v>
      </c>
      <c r="G3158" s="509" t="s">
        <v>469</v>
      </c>
      <c r="H3158" s="504" t="str">
        <f>IF('Flanged Parts'!$BB$6=1,"CS",IF('Flanged Parts'!$BB$6=2,"Glv",0))</f>
        <v>Glv</v>
      </c>
      <c r="I3158" s="1035" t="s">
        <v>888</v>
      </c>
      <c r="J3158" s="1036"/>
      <c r="K3158" s="516" t="s">
        <v>881</v>
      </c>
      <c r="L3158" s="535">
        <v>18</v>
      </c>
      <c r="M3158" s="532" t="s">
        <v>1700</v>
      </c>
      <c r="N3158" s="514">
        <f t="shared" si="1769"/>
        <v>189.6</v>
      </c>
      <c r="O3158" s="514">
        <f t="shared" si="1792"/>
        <v>0</v>
      </c>
      <c r="P3158" s="680">
        <f>'KB Duct Parts'!$AE$3</f>
        <v>0</v>
      </c>
      <c r="Q3158" s="681">
        <f t="shared" si="1765"/>
        <v>0</v>
      </c>
      <c r="R3158" s="682">
        <f t="shared" si="1766"/>
        <v>0</v>
      </c>
      <c r="S3158" s="716">
        <f t="shared" si="1770"/>
        <v>0.2</v>
      </c>
      <c r="T3158" s="679">
        <f t="shared" si="1767"/>
        <v>0</v>
      </c>
      <c r="U3158" s="679">
        <f t="shared" si="1768"/>
        <v>0</v>
      </c>
      <c r="Y3158" s="120"/>
      <c r="AD3158" s="81"/>
      <c r="AF3158" s="370">
        <v>18</v>
      </c>
      <c r="AG3158" s="374">
        <v>16</v>
      </c>
      <c r="AH3158" s="378">
        <v>14</v>
      </c>
      <c r="AI3158" s="381">
        <v>12</v>
      </c>
      <c r="AJ3158" s="386">
        <v>10</v>
      </c>
      <c r="AK3158" s="391"/>
      <c r="AL3158" s="386"/>
      <c r="AM3158" s="363">
        <f t="shared" si="1788"/>
        <v>1</v>
      </c>
      <c r="AN3158" s="578">
        <v>123.6</v>
      </c>
      <c r="AO3158" s="78">
        <f t="shared" si="1764"/>
        <v>170.56799999999998</v>
      </c>
      <c r="AP3158" s="78">
        <f t="shared" si="1759"/>
        <v>192.816</v>
      </c>
      <c r="AQ3158" s="78">
        <f t="shared" si="1760"/>
        <v>207.648</v>
      </c>
      <c r="AR3158" s="78">
        <f t="shared" si="1761"/>
        <v>296.64</v>
      </c>
      <c r="AS3158" s="78">
        <f t="shared" si="1762"/>
        <v>0</v>
      </c>
      <c r="AT3158" s="78">
        <f t="shared" si="1763"/>
        <v>0</v>
      </c>
      <c r="AU3158" s="363" t="s">
        <v>717</v>
      </c>
      <c r="AV3158" s="393"/>
      <c r="AW3158" s="395"/>
      <c r="AX3158" s="395">
        <v>1.38</v>
      </c>
      <c r="AY3158" s="395">
        <v>1.56</v>
      </c>
      <c r="AZ3158" s="395">
        <v>1.68</v>
      </c>
      <c r="BA3158" s="395">
        <v>2.4</v>
      </c>
      <c r="BB3158" s="395">
        <v>0</v>
      </c>
      <c r="BC3158" s="395">
        <v>0</v>
      </c>
      <c r="BD3158" s="115"/>
      <c r="BE3158" s="115"/>
      <c r="BF3158" s="115">
        <v>3</v>
      </c>
      <c r="BG3158" s="115">
        <v>15</v>
      </c>
      <c r="BH3158" s="423">
        <f t="shared" si="1793"/>
        <v>22</v>
      </c>
      <c r="BI3158" s="417">
        <f t="shared" si="1794"/>
        <v>66</v>
      </c>
      <c r="BJ3158" s="115"/>
      <c r="BK3158" s="115"/>
      <c r="BQ3158" s="74" t="str">
        <f t="shared" si="1771"/>
        <v>24315-(16)</v>
      </c>
      <c r="BR3158" s="120" t="str">
        <f t="shared" si="1772"/>
        <v>Flanged T Branch</v>
      </c>
      <c r="BS3158" s="120">
        <f t="shared" si="1773"/>
        <v>170.56799999999998</v>
      </c>
      <c r="BU3158" s="74" t="str">
        <f t="shared" si="1774"/>
        <v>24315-(14)</v>
      </c>
      <c r="BV3158" s="120" t="str">
        <f t="shared" si="1775"/>
        <v>Flanged T Branch</v>
      </c>
      <c r="BW3158" s="120">
        <f t="shared" si="1776"/>
        <v>192.816</v>
      </c>
      <c r="BY3158" s="74" t="str">
        <f t="shared" si="1777"/>
        <v>24315-(12)</v>
      </c>
      <c r="BZ3158" s="120" t="str">
        <f t="shared" si="1778"/>
        <v>Flanged T Branch</v>
      </c>
      <c r="CA3158" s="120">
        <f t="shared" si="1779"/>
        <v>207.648</v>
      </c>
      <c r="CC3158" s="115" t="str">
        <f t="shared" si="1780"/>
        <v>24315-(10)</v>
      </c>
      <c r="CD3158" s="120" t="str">
        <f t="shared" si="1781"/>
        <v>Flanged T Branch</v>
      </c>
      <c r="CE3158" s="417">
        <f t="shared" si="1782"/>
        <v>296.64</v>
      </c>
      <c r="CF3158" s="115"/>
      <c r="CG3158" s="115" t="str">
        <f t="shared" si="1783"/>
        <v xml:space="preserve"> </v>
      </c>
      <c r="CH3158" s="120" t="str">
        <f t="shared" si="1784"/>
        <v xml:space="preserve"> </v>
      </c>
      <c r="CI3158" s="417" t="str">
        <f t="shared" si="1785"/>
        <v xml:space="preserve"> </v>
      </c>
      <c r="CJ3158" s="115"/>
      <c r="CK3158" s="115" t="str">
        <f t="shared" si="1786"/>
        <v xml:space="preserve"> </v>
      </c>
      <c r="CL3158" s="120" t="str">
        <f t="shared" si="1787"/>
        <v xml:space="preserve"> </v>
      </c>
      <c r="CM3158" s="417" t="str">
        <f t="shared" si="1789"/>
        <v xml:space="preserve"> </v>
      </c>
      <c r="IS3158" s="111">
        <v>142.19999999999999</v>
      </c>
    </row>
    <row r="3159" spans="2:253" s="74" customFormat="1" ht="17.100000000000001" hidden="1" customHeight="1" x14ac:dyDescent="0.25">
      <c r="B3159" s="504">
        <f>'Flanged Parts'!N19</f>
        <v>0</v>
      </c>
      <c r="C3159" s="508">
        <v>24316</v>
      </c>
      <c r="D3159" s="506">
        <f t="shared" si="1791"/>
        <v>24316</v>
      </c>
      <c r="E3159" s="504" t="s">
        <v>873</v>
      </c>
      <c r="F3159" s="508" t="str">
        <f t="shared" si="1790"/>
        <v xml:space="preserve"> </v>
      </c>
      <c r="G3159" s="509" t="s">
        <v>469</v>
      </c>
      <c r="H3159" s="504" t="str">
        <f>IF('Flanged Parts'!$BB$6=1,"CS",IF('Flanged Parts'!$BB$6=2,"Glv",0))</f>
        <v>Glv</v>
      </c>
      <c r="I3159" s="1035" t="s">
        <v>888</v>
      </c>
      <c r="J3159" s="1036"/>
      <c r="K3159" s="516" t="s">
        <v>881</v>
      </c>
      <c r="L3159" s="535">
        <v>18</v>
      </c>
      <c r="M3159" s="532" t="s">
        <v>1700</v>
      </c>
      <c r="N3159" s="514">
        <f t="shared" si="1769"/>
        <v>213.66000000000003</v>
      </c>
      <c r="O3159" s="514">
        <f t="shared" si="1792"/>
        <v>0</v>
      </c>
      <c r="P3159" s="680">
        <f>'KB Duct Parts'!$AE$3</f>
        <v>0</v>
      </c>
      <c r="Q3159" s="681">
        <f t="shared" si="1765"/>
        <v>0</v>
      </c>
      <c r="R3159" s="682">
        <f t="shared" si="1766"/>
        <v>0</v>
      </c>
      <c r="S3159" s="716">
        <f t="shared" si="1770"/>
        <v>0.2</v>
      </c>
      <c r="T3159" s="679">
        <f t="shared" si="1767"/>
        <v>0</v>
      </c>
      <c r="U3159" s="679">
        <f t="shared" si="1768"/>
        <v>0</v>
      </c>
      <c r="Y3159" s="120"/>
      <c r="AD3159" s="81"/>
      <c r="AF3159" s="370">
        <v>18</v>
      </c>
      <c r="AG3159" s="374">
        <v>16</v>
      </c>
      <c r="AH3159" s="378">
        <v>14</v>
      </c>
      <c r="AI3159" s="381">
        <v>12</v>
      </c>
      <c r="AJ3159" s="386">
        <v>10</v>
      </c>
      <c r="AK3159" s="391"/>
      <c r="AL3159" s="386"/>
      <c r="AM3159" s="363">
        <f t="shared" si="1788"/>
        <v>1</v>
      </c>
      <c r="AN3159" s="578">
        <v>132.30000000000001</v>
      </c>
      <c r="AO3159" s="78">
        <f t="shared" si="1764"/>
        <v>182.57400000000001</v>
      </c>
      <c r="AP3159" s="78">
        <f t="shared" si="1759"/>
        <v>206.38800000000003</v>
      </c>
      <c r="AQ3159" s="78">
        <f t="shared" si="1760"/>
        <v>222.26400000000001</v>
      </c>
      <c r="AR3159" s="78">
        <f t="shared" si="1761"/>
        <v>317.52000000000004</v>
      </c>
      <c r="AS3159" s="78">
        <f t="shared" si="1762"/>
        <v>0</v>
      </c>
      <c r="AT3159" s="78">
        <f t="shared" si="1763"/>
        <v>0</v>
      </c>
      <c r="AU3159" s="363" t="s">
        <v>717</v>
      </c>
      <c r="AV3159" s="393"/>
      <c r="AW3159" s="395"/>
      <c r="AX3159" s="395">
        <v>1.38</v>
      </c>
      <c r="AY3159" s="395">
        <v>1.56</v>
      </c>
      <c r="AZ3159" s="395">
        <v>1.68</v>
      </c>
      <c r="BA3159" s="395">
        <v>2.4</v>
      </c>
      <c r="BB3159" s="395">
        <v>0</v>
      </c>
      <c r="BC3159" s="395">
        <v>0</v>
      </c>
      <c r="BD3159" s="115"/>
      <c r="BE3159" s="115"/>
      <c r="BF3159" s="115">
        <v>3</v>
      </c>
      <c r="BG3159" s="115">
        <v>16</v>
      </c>
      <c r="BH3159" s="423">
        <f t="shared" si="1793"/>
        <v>27.12</v>
      </c>
      <c r="BI3159" s="417">
        <f t="shared" si="1794"/>
        <v>81.36</v>
      </c>
      <c r="BJ3159" s="115"/>
      <c r="BK3159" s="115"/>
      <c r="BQ3159" s="74" t="str">
        <f t="shared" si="1771"/>
        <v>24316-(16)</v>
      </c>
      <c r="BR3159" s="120" t="str">
        <f t="shared" si="1772"/>
        <v>Flanged T Branch</v>
      </c>
      <c r="BS3159" s="120">
        <f t="shared" si="1773"/>
        <v>182.57400000000001</v>
      </c>
      <c r="BU3159" s="74" t="str">
        <f t="shared" si="1774"/>
        <v>24316-(14)</v>
      </c>
      <c r="BV3159" s="120" t="str">
        <f t="shared" si="1775"/>
        <v>Flanged T Branch</v>
      </c>
      <c r="BW3159" s="120">
        <f t="shared" si="1776"/>
        <v>206.38800000000003</v>
      </c>
      <c r="BY3159" s="74" t="str">
        <f t="shared" si="1777"/>
        <v>24316-(12)</v>
      </c>
      <c r="BZ3159" s="120" t="str">
        <f t="shared" si="1778"/>
        <v>Flanged T Branch</v>
      </c>
      <c r="CA3159" s="120">
        <f t="shared" si="1779"/>
        <v>222.26400000000001</v>
      </c>
      <c r="CC3159" s="115" t="str">
        <f t="shared" si="1780"/>
        <v>24316-(10)</v>
      </c>
      <c r="CD3159" s="120" t="str">
        <f t="shared" si="1781"/>
        <v>Flanged T Branch</v>
      </c>
      <c r="CE3159" s="417">
        <f t="shared" si="1782"/>
        <v>317.52000000000004</v>
      </c>
      <c r="CF3159" s="115"/>
      <c r="CG3159" s="115" t="str">
        <f t="shared" si="1783"/>
        <v xml:space="preserve"> </v>
      </c>
      <c r="CH3159" s="120" t="str">
        <f t="shared" si="1784"/>
        <v xml:space="preserve"> </v>
      </c>
      <c r="CI3159" s="417" t="str">
        <f t="shared" si="1785"/>
        <v xml:space="preserve"> </v>
      </c>
      <c r="CJ3159" s="115"/>
      <c r="CK3159" s="115" t="str">
        <f t="shared" si="1786"/>
        <v xml:space="preserve"> </v>
      </c>
      <c r="CL3159" s="120" t="str">
        <f t="shared" si="1787"/>
        <v xml:space="preserve"> </v>
      </c>
      <c r="CM3159" s="417" t="str">
        <f t="shared" si="1789"/>
        <v xml:space="preserve"> </v>
      </c>
      <c r="IS3159" s="111">
        <v>151.9</v>
      </c>
    </row>
    <row r="3160" spans="2:253" s="74" customFormat="1" ht="17.100000000000001" hidden="1" customHeight="1" x14ac:dyDescent="0.25">
      <c r="B3160" s="504">
        <f>'Flanged Parts'!N20</f>
        <v>0</v>
      </c>
      <c r="C3160" s="508">
        <v>24317</v>
      </c>
      <c r="D3160" s="506">
        <f t="shared" si="1791"/>
        <v>24317</v>
      </c>
      <c r="E3160" s="504" t="s">
        <v>874</v>
      </c>
      <c r="F3160" s="508" t="str">
        <f t="shared" si="1790"/>
        <v xml:space="preserve"> </v>
      </c>
      <c r="G3160" s="509" t="s">
        <v>469</v>
      </c>
      <c r="H3160" s="504" t="str">
        <f>IF('Flanged Parts'!$BB$6=1,"CS",IF('Flanged Parts'!$BB$6=2,"Glv",0))</f>
        <v>Glv</v>
      </c>
      <c r="I3160" s="1035" t="s">
        <v>888</v>
      </c>
      <c r="J3160" s="1036"/>
      <c r="K3160" s="516" t="s">
        <v>881</v>
      </c>
      <c r="L3160" s="535">
        <v>18</v>
      </c>
      <c r="M3160" s="532" t="s">
        <v>1700</v>
      </c>
      <c r="N3160" s="514">
        <f t="shared" si="1769"/>
        <v>231.59</v>
      </c>
      <c r="O3160" s="514">
        <f t="shared" si="1792"/>
        <v>0</v>
      </c>
      <c r="P3160" s="680">
        <f>'KB Duct Parts'!$AE$3</f>
        <v>0</v>
      </c>
      <c r="Q3160" s="681">
        <f t="shared" si="1765"/>
        <v>0</v>
      </c>
      <c r="R3160" s="682">
        <f t="shared" si="1766"/>
        <v>0</v>
      </c>
      <c r="S3160" s="716">
        <f t="shared" si="1770"/>
        <v>0.2</v>
      </c>
      <c r="T3160" s="679">
        <f t="shared" si="1767"/>
        <v>0</v>
      </c>
      <c r="U3160" s="679">
        <f t="shared" si="1768"/>
        <v>0</v>
      </c>
      <c r="Y3160" s="120"/>
      <c r="AD3160" s="81"/>
      <c r="AF3160" s="370">
        <v>18</v>
      </c>
      <c r="AG3160" s="374">
        <v>16</v>
      </c>
      <c r="AH3160" s="378">
        <v>14</v>
      </c>
      <c r="AI3160" s="381">
        <v>12</v>
      </c>
      <c r="AJ3160" s="386">
        <v>10</v>
      </c>
      <c r="AK3160" s="391"/>
      <c r="AL3160" s="386"/>
      <c r="AM3160" s="363">
        <f t="shared" si="1788"/>
        <v>1</v>
      </c>
      <c r="AN3160" s="578">
        <v>143.9</v>
      </c>
      <c r="AO3160" s="78">
        <f t="shared" si="1764"/>
        <v>198.58199999999999</v>
      </c>
      <c r="AP3160" s="78">
        <f t="shared" ref="AP3160:AP3243" si="1795">$AN3160*AY3160</f>
        <v>224.48400000000001</v>
      </c>
      <c r="AQ3160" s="78">
        <f t="shared" ref="AQ3160:AQ3243" si="1796">$AN3160*AZ3160</f>
        <v>241.75200000000001</v>
      </c>
      <c r="AR3160" s="78">
        <f t="shared" ref="AR3160:AR3243" si="1797">$AN3160*BA3160</f>
        <v>345.36</v>
      </c>
      <c r="AS3160" s="78">
        <f t="shared" ref="AS3160:AS3243" si="1798">$AN3160*BB3160</f>
        <v>0</v>
      </c>
      <c r="AT3160" s="78">
        <f t="shared" ref="AT3160:AT3243" si="1799">$AN3160*BC3160</f>
        <v>0</v>
      </c>
      <c r="AU3160" s="363" t="s">
        <v>717</v>
      </c>
      <c r="AV3160" s="393"/>
      <c r="AW3160" s="395"/>
      <c r="AX3160" s="395">
        <v>1.38</v>
      </c>
      <c r="AY3160" s="395">
        <v>1.56</v>
      </c>
      <c r="AZ3160" s="395">
        <v>1.68</v>
      </c>
      <c r="BA3160" s="395">
        <v>2.4</v>
      </c>
      <c r="BB3160" s="395">
        <v>0</v>
      </c>
      <c r="BC3160" s="395">
        <v>0</v>
      </c>
      <c r="BD3160" s="115"/>
      <c r="BE3160" s="115"/>
      <c r="BF3160" s="115">
        <v>3</v>
      </c>
      <c r="BG3160" s="115">
        <v>17</v>
      </c>
      <c r="BH3160" s="423">
        <f t="shared" si="1793"/>
        <v>29.23</v>
      </c>
      <c r="BI3160" s="417">
        <f t="shared" si="1794"/>
        <v>87.69</v>
      </c>
      <c r="BJ3160" s="115"/>
      <c r="BK3160" s="115"/>
      <c r="BQ3160" s="74" t="str">
        <f t="shared" si="1771"/>
        <v>24317-(16)</v>
      </c>
      <c r="BR3160" s="120" t="str">
        <f t="shared" si="1772"/>
        <v>Flanged T Branch</v>
      </c>
      <c r="BS3160" s="120">
        <f t="shared" si="1773"/>
        <v>198.58199999999999</v>
      </c>
      <c r="BU3160" s="74" t="str">
        <f t="shared" si="1774"/>
        <v>24317-(14)</v>
      </c>
      <c r="BV3160" s="120" t="str">
        <f t="shared" si="1775"/>
        <v>Flanged T Branch</v>
      </c>
      <c r="BW3160" s="120">
        <f t="shared" si="1776"/>
        <v>224.48400000000001</v>
      </c>
      <c r="BY3160" s="74" t="str">
        <f t="shared" si="1777"/>
        <v>24317-(12)</v>
      </c>
      <c r="BZ3160" s="120" t="str">
        <f t="shared" si="1778"/>
        <v>Flanged T Branch</v>
      </c>
      <c r="CA3160" s="120">
        <f t="shared" si="1779"/>
        <v>241.75200000000001</v>
      </c>
      <c r="CC3160" s="115" t="str">
        <f t="shared" si="1780"/>
        <v>24317-(10)</v>
      </c>
      <c r="CD3160" s="120" t="str">
        <f t="shared" si="1781"/>
        <v>Flanged T Branch</v>
      </c>
      <c r="CE3160" s="417">
        <f t="shared" si="1782"/>
        <v>345.36</v>
      </c>
      <c r="CF3160" s="115"/>
      <c r="CG3160" s="115" t="str">
        <f t="shared" si="1783"/>
        <v xml:space="preserve"> </v>
      </c>
      <c r="CH3160" s="120" t="str">
        <f t="shared" si="1784"/>
        <v xml:space="preserve"> </v>
      </c>
      <c r="CI3160" s="417" t="str">
        <f t="shared" si="1785"/>
        <v xml:space="preserve"> </v>
      </c>
      <c r="CJ3160" s="115"/>
      <c r="CK3160" s="115" t="str">
        <f t="shared" si="1786"/>
        <v xml:space="preserve"> </v>
      </c>
      <c r="CL3160" s="120" t="str">
        <f t="shared" si="1787"/>
        <v xml:space="preserve"> </v>
      </c>
      <c r="CM3160" s="417" t="str">
        <f t="shared" si="1789"/>
        <v xml:space="preserve"> </v>
      </c>
      <c r="IS3160" s="111">
        <v>158.30000000000001</v>
      </c>
    </row>
    <row r="3161" spans="2:253" s="74" customFormat="1" ht="17.100000000000001" hidden="1" customHeight="1" x14ac:dyDescent="0.25">
      <c r="B3161" s="504">
        <f>'Flanged Parts'!N21</f>
        <v>0</v>
      </c>
      <c r="C3161" s="508">
        <v>24318</v>
      </c>
      <c r="D3161" s="506">
        <f t="shared" si="1791"/>
        <v>24318</v>
      </c>
      <c r="E3161" s="504" t="s">
        <v>875</v>
      </c>
      <c r="F3161" s="508" t="str">
        <f t="shared" si="1790"/>
        <v xml:space="preserve"> </v>
      </c>
      <c r="G3161" s="509" t="s">
        <v>469</v>
      </c>
      <c r="H3161" s="504" t="str">
        <f>IF('Flanged Parts'!$BB$6=1,"CS",IF('Flanged Parts'!$BB$6=2,"Glv",0))</f>
        <v>Glv</v>
      </c>
      <c r="I3161" s="1035" t="s">
        <v>888</v>
      </c>
      <c r="J3161" s="1036"/>
      <c r="K3161" s="516" t="s">
        <v>881</v>
      </c>
      <c r="L3161" s="535">
        <v>18</v>
      </c>
      <c r="M3161" s="532" t="s">
        <v>1700</v>
      </c>
      <c r="N3161" s="514">
        <f t="shared" si="1769"/>
        <v>241.92000000000002</v>
      </c>
      <c r="O3161" s="514">
        <f t="shared" si="1792"/>
        <v>0</v>
      </c>
      <c r="P3161" s="680">
        <f>'KB Duct Parts'!$AE$3</f>
        <v>0</v>
      </c>
      <c r="Q3161" s="681">
        <f t="shared" si="1765"/>
        <v>0</v>
      </c>
      <c r="R3161" s="682">
        <f t="shared" si="1766"/>
        <v>0</v>
      </c>
      <c r="S3161" s="716">
        <f t="shared" si="1770"/>
        <v>0.2</v>
      </c>
      <c r="T3161" s="679">
        <f t="shared" si="1767"/>
        <v>0</v>
      </c>
      <c r="U3161" s="679">
        <f t="shared" si="1768"/>
        <v>0</v>
      </c>
      <c r="Y3161" s="120"/>
      <c r="AD3161" s="81"/>
      <c r="AF3161" s="370">
        <v>18</v>
      </c>
      <c r="AG3161" s="374">
        <v>16</v>
      </c>
      <c r="AH3161" s="378">
        <v>14</v>
      </c>
      <c r="AI3161" s="381">
        <v>12</v>
      </c>
      <c r="AJ3161" s="386">
        <v>10</v>
      </c>
      <c r="AK3161" s="391"/>
      <c r="AL3161" s="386"/>
      <c r="AM3161" s="363">
        <f t="shared" si="1788"/>
        <v>1</v>
      </c>
      <c r="AN3161" s="578">
        <v>150.9</v>
      </c>
      <c r="AO3161" s="78">
        <f t="shared" ref="AO3161:AO3244" si="1800">$AN3161*AX3161</f>
        <v>217.29599999999999</v>
      </c>
      <c r="AP3161" s="78">
        <f t="shared" si="1795"/>
        <v>245.21250000000001</v>
      </c>
      <c r="AQ3161" s="78">
        <f t="shared" si="1796"/>
        <v>264.07499999999999</v>
      </c>
      <c r="AR3161" s="78">
        <f t="shared" si="1797"/>
        <v>362.16</v>
      </c>
      <c r="AS3161" s="78">
        <f t="shared" si="1798"/>
        <v>0</v>
      </c>
      <c r="AT3161" s="78">
        <f t="shared" si="1799"/>
        <v>0</v>
      </c>
      <c r="AU3161" s="363" t="s">
        <v>717</v>
      </c>
      <c r="AV3161" s="393"/>
      <c r="AW3161" s="395"/>
      <c r="AX3161" s="395">
        <v>1.44</v>
      </c>
      <c r="AY3161" s="395">
        <v>1.625</v>
      </c>
      <c r="AZ3161" s="395">
        <v>1.75</v>
      </c>
      <c r="BA3161" s="395">
        <v>2.4</v>
      </c>
      <c r="BB3161" s="395">
        <v>0</v>
      </c>
      <c r="BC3161" s="395">
        <v>0</v>
      </c>
      <c r="BD3161" s="115"/>
      <c r="BE3161" s="115"/>
      <c r="BF3161" s="115">
        <v>3</v>
      </c>
      <c r="BG3161" s="115">
        <v>18</v>
      </c>
      <c r="BH3161" s="423">
        <f t="shared" si="1793"/>
        <v>30.34</v>
      </c>
      <c r="BI3161" s="417">
        <f t="shared" si="1794"/>
        <v>91.02</v>
      </c>
      <c r="BJ3161" s="115"/>
      <c r="BK3161" s="115"/>
      <c r="BQ3161" s="74" t="str">
        <f t="shared" si="1771"/>
        <v>24318-(16)</v>
      </c>
      <c r="BR3161" s="120" t="str">
        <f t="shared" si="1772"/>
        <v>Flanged T Branch</v>
      </c>
      <c r="BS3161" s="120">
        <f t="shared" si="1773"/>
        <v>217.29599999999999</v>
      </c>
      <c r="BU3161" s="74" t="str">
        <f t="shared" si="1774"/>
        <v>24318-(14)</v>
      </c>
      <c r="BV3161" s="120" t="str">
        <f t="shared" si="1775"/>
        <v>Flanged T Branch</v>
      </c>
      <c r="BW3161" s="120">
        <f t="shared" si="1776"/>
        <v>245.21250000000001</v>
      </c>
      <c r="BY3161" s="74" t="str">
        <f t="shared" si="1777"/>
        <v>24318-(12)</v>
      </c>
      <c r="BZ3161" s="120" t="str">
        <f t="shared" si="1778"/>
        <v>Flanged T Branch</v>
      </c>
      <c r="CA3161" s="120">
        <f t="shared" si="1779"/>
        <v>264.07499999999999</v>
      </c>
      <c r="CC3161" s="115" t="str">
        <f t="shared" si="1780"/>
        <v>24318-(10)</v>
      </c>
      <c r="CD3161" s="120" t="str">
        <f t="shared" si="1781"/>
        <v>Flanged T Branch</v>
      </c>
      <c r="CE3161" s="417">
        <f t="shared" si="1782"/>
        <v>362.16</v>
      </c>
      <c r="CF3161" s="115"/>
      <c r="CG3161" s="115" t="str">
        <f t="shared" si="1783"/>
        <v xml:space="preserve"> </v>
      </c>
      <c r="CH3161" s="120" t="str">
        <f t="shared" si="1784"/>
        <v xml:space="preserve"> </v>
      </c>
      <c r="CI3161" s="417" t="str">
        <f t="shared" si="1785"/>
        <v xml:space="preserve"> </v>
      </c>
      <c r="CJ3161" s="115"/>
      <c r="CK3161" s="115" t="str">
        <f t="shared" si="1786"/>
        <v xml:space="preserve"> </v>
      </c>
      <c r="CL3161" s="120" t="str">
        <f t="shared" si="1787"/>
        <v xml:space="preserve"> </v>
      </c>
      <c r="CM3161" s="417" t="str">
        <f t="shared" si="1789"/>
        <v xml:space="preserve"> </v>
      </c>
      <c r="IS3161" s="111">
        <v>164.9</v>
      </c>
    </row>
    <row r="3162" spans="2:253" s="74" customFormat="1" ht="17.100000000000001" hidden="1" customHeight="1" x14ac:dyDescent="0.25">
      <c r="B3162" s="504">
        <f>'Flanged Parts'!N22</f>
        <v>0</v>
      </c>
      <c r="C3162" s="508">
        <v>24319</v>
      </c>
      <c r="D3162" s="506">
        <f t="shared" si="1791"/>
        <v>24319</v>
      </c>
      <c r="E3162" s="504" t="s">
        <v>876</v>
      </c>
      <c r="F3162" s="508" t="str">
        <f t="shared" si="1790"/>
        <v xml:space="preserve"> </v>
      </c>
      <c r="G3162" s="509" t="s">
        <v>469</v>
      </c>
      <c r="H3162" s="504" t="str">
        <f>IF('Flanged Parts'!$BB$6=1,"CS",IF('Flanged Parts'!$BB$6=2,"Glv",0))</f>
        <v>Glv</v>
      </c>
      <c r="I3162" s="1035" t="s">
        <v>888</v>
      </c>
      <c r="J3162" s="1036"/>
      <c r="K3162" s="516" t="s">
        <v>881</v>
      </c>
      <c r="L3162" s="535">
        <v>18</v>
      </c>
      <c r="M3162" s="532" t="s">
        <v>1700</v>
      </c>
      <c r="N3162" s="514">
        <f t="shared" si="1769"/>
        <v>249.88</v>
      </c>
      <c r="O3162" s="514">
        <f t="shared" si="1792"/>
        <v>0</v>
      </c>
      <c r="P3162" s="680">
        <f>'KB Duct Parts'!$AE$3</f>
        <v>0</v>
      </c>
      <c r="Q3162" s="681">
        <f t="shared" ref="Q3162:Q3225" si="1801">IF(B3162&gt;0,N3162*(1-P3162),0)</f>
        <v>0</v>
      </c>
      <c r="R3162" s="682">
        <f t="shared" ref="R3162:R3225" si="1802">B3162*Q3162</f>
        <v>0</v>
      </c>
      <c r="S3162" s="716">
        <f t="shared" si="1770"/>
        <v>0.2</v>
      </c>
      <c r="T3162" s="679">
        <f t="shared" ref="T3162:T3225" si="1803">ROUND(IF(B3162&gt;0,((N3162*(1-(1*S3162)))),0),2)</f>
        <v>0</v>
      </c>
      <c r="U3162" s="679">
        <f t="shared" ref="U3162:U3225" si="1804">B3162*T3162</f>
        <v>0</v>
      </c>
      <c r="Y3162" s="120"/>
      <c r="AD3162" s="81"/>
      <c r="AF3162" s="370">
        <v>18</v>
      </c>
      <c r="AG3162" s="374">
        <v>16</v>
      </c>
      <c r="AH3162" s="378">
        <v>14</v>
      </c>
      <c r="AI3162" s="381">
        <v>12</v>
      </c>
      <c r="AJ3162" s="386">
        <v>10</v>
      </c>
      <c r="AK3162" s="391"/>
      <c r="AL3162" s="386"/>
      <c r="AM3162" s="363">
        <f t="shared" si="1788"/>
        <v>1</v>
      </c>
      <c r="AN3162" s="578">
        <v>157.9</v>
      </c>
      <c r="AO3162" s="78">
        <f t="shared" si="1800"/>
        <v>227.376</v>
      </c>
      <c r="AP3162" s="78">
        <f t="shared" si="1795"/>
        <v>256.58750000000003</v>
      </c>
      <c r="AQ3162" s="78">
        <f t="shared" si="1796"/>
        <v>276.32499999999999</v>
      </c>
      <c r="AR3162" s="78">
        <f t="shared" si="1797"/>
        <v>473.70000000000005</v>
      </c>
      <c r="AS3162" s="78">
        <f t="shared" si="1798"/>
        <v>0</v>
      </c>
      <c r="AT3162" s="78">
        <f t="shared" si="1799"/>
        <v>0</v>
      </c>
      <c r="AU3162" s="363" t="s">
        <v>717</v>
      </c>
      <c r="AV3162" s="393"/>
      <c r="AW3162" s="395"/>
      <c r="AX3162" s="395">
        <v>1.44</v>
      </c>
      <c r="AY3162" s="395">
        <v>1.625</v>
      </c>
      <c r="AZ3162" s="395">
        <v>1.75</v>
      </c>
      <c r="BA3162" s="395">
        <v>3</v>
      </c>
      <c r="BB3162" s="395">
        <v>0</v>
      </c>
      <c r="BC3162" s="395">
        <v>0</v>
      </c>
      <c r="BD3162" s="115"/>
      <c r="BE3162" s="115"/>
      <c r="BF3162" s="115">
        <v>3</v>
      </c>
      <c r="BG3162" s="115">
        <v>19</v>
      </c>
      <c r="BH3162" s="423">
        <f t="shared" si="1793"/>
        <v>30.66</v>
      </c>
      <c r="BI3162" s="417">
        <f t="shared" si="1794"/>
        <v>91.98</v>
      </c>
      <c r="BJ3162" s="115"/>
      <c r="BK3162" s="115"/>
      <c r="BQ3162" s="74" t="str">
        <f t="shared" si="1771"/>
        <v>24319-(16)</v>
      </c>
      <c r="BR3162" s="120" t="str">
        <f t="shared" si="1772"/>
        <v>Flanged T Branch</v>
      </c>
      <c r="BS3162" s="120">
        <f t="shared" si="1773"/>
        <v>227.376</v>
      </c>
      <c r="BU3162" s="74" t="str">
        <f t="shared" si="1774"/>
        <v>24319-(14)</v>
      </c>
      <c r="BV3162" s="120" t="str">
        <f t="shared" si="1775"/>
        <v>Flanged T Branch</v>
      </c>
      <c r="BW3162" s="120">
        <f t="shared" si="1776"/>
        <v>256.58750000000003</v>
      </c>
      <c r="BY3162" s="74" t="str">
        <f t="shared" si="1777"/>
        <v>24319-(12)</v>
      </c>
      <c r="BZ3162" s="120" t="str">
        <f t="shared" si="1778"/>
        <v>Flanged T Branch</v>
      </c>
      <c r="CA3162" s="120">
        <f t="shared" si="1779"/>
        <v>276.32499999999999</v>
      </c>
      <c r="CC3162" s="115" t="str">
        <f t="shared" si="1780"/>
        <v>24319-(10)</v>
      </c>
      <c r="CD3162" s="120" t="str">
        <f t="shared" si="1781"/>
        <v>Flanged T Branch</v>
      </c>
      <c r="CE3162" s="417">
        <f t="shared" si="1782"/>
        <v>473.70000000000005</v>
      </c>
      <c r="CF3162" s="115"/>
      <c r="CG3162" s="115" t="str">
        <f t="shared" si="1783"/>
        <v xml:space="preserve"> </v>
      </c>
      <c r="CH3162" s="120" t="str">
        <f t="shared" si="1784"/>
        <v xml:space="preserve"> </v>
      </c>
      <c r="CI3162" s="417" t="str">
        <f t="shared" si="1785"/>
        <v xml:space="preserve"> </v>
      </c>
      <c r="CJ3162" s="115"/>
      <c r="CK3162" s="115" t="str">
        <f t="shared" si="1786"/>
        <v xml:space="preserve"> </v>
      </c>
      <c r="CL3162" s="120" t="str">
        <f t="shared" si="1787"/>
        <v xml:space="preserve"> </v>
      </c>
      <c r="CM3162" s="417" t="str">
        <f t="shared" si="1789"/>
        <v xml:space="preserve"> </v>
      </c>
      <c r="IS3162" s="111">
        <v>178.6</v>
      </c>
    </row>
    <row r="3163" spans="2:253" s="74" customFormat="1" ht="17.100000000000001" hidden="1" customHeight="1" x14ac:dyDescent="0.25">
      <c r="B3163" s="504">
        <f>'Flanged Parts'!N23</f>
        <v>0</v>
      </c>
      <c r="C3163" s="508">
        <v>24320</v>
      </c>
      <c r="D3163" s="506">
        <f t="shared" si="1791"/>
        <v>24320</v>
      </c>
      <c r="E3163" s="504" t="s">
        <v>877</v>
      </c>
      <c r="F3163" s="508" t="str">
        <f t="shared" si="1790"/>
        <v xml:space="preserve"> </v>
      </c>
      <c r="G3163" s="509" t="s">
        <v>469</v>
      </c>
      <c r="H3163" s="504" t="str">
        <f>IF('Flanged Parts'!$BB$6=1,"CS",IF('Flanged Parts'!$BB$6=2,"Glv",0))</f>
        <v>Glv</v>
      </c>
      <c r="I3163" s="1035" t="s">
        <v>888</v>
      </c>
      <c r="J3163" s="1036"/>
      <c r="K3163" s="516" t="s">
        <v>881</v>
      </c>
      <c r="L3163" s="535">
        <v>18</v>
      </c>
      <c r="M3163" s="532" t="s">
        <v>1700</v>
      </c>
      <c r="N3163" s="514">
        <f t="shared" si="1769"/>
        <v>276.89</v>
      </c>
      <c r="O3163" s="514">
        <f t="shared" si="1792"/>
        <v>0</v>
      </c>
      <c r="P3163" s="680">
        <f>'KB Duct Parts'!$AE$3</f>
        <v>0</v>
      </c>
      <c r="Q3163" s="681">
        <f t="shared" si="1801"/>
        <v>0</v>
      </c>
      <c r="R3163" s="682">
        <f t="shared" si="1802"/>
        <v>0</v>
      </c>
      <c r="S3163" s="716">
        <f t="shared" si="1770"/>
        <v>0.2</v>
      </c>
      <c r="T3163" s="679">
        <f t="shared" si="1803"/>
        <v>0</v>
      </c>
      <c r="U3163" s="679">
        <f t="shared" si="1804"/>
        <v>0</v>
      </c>
      <c r="Y3163" s="120"/>
      <c r="AD3163" s="81"/>
      <c r="AF3163" s="370">
        <v>18</v>
      </c>
      <c r="AG3163" s="374">
        <v>16</v>
      </c>
      <c r="AH3163" s="378">
        <v>14</v>
      </c>
      <c r="AI3163" s="381">
        <v>12</v>
      </c>
      <c r="AJ3163" s="386">
        <v>10</v>
      </c>
      <c r="AK3163" s="391"/>
      <c r="AL3163" s="386"/>
      <c r="AM3163" s="363">
        <f t="shared" si="1788"/>
        <v>1</v>
      </c>
      <c r="AN3163" s="578">
        <v>176.3</v>
      </c>
      <c r="AO3163" s="78">
        <f t="shared" si="1800"/>
        <v>253.87200000000001</v>
      </c>
      <c r="AP3163" s="78">
        <f t="shared" si="1795"/>
        <v>286.48750000000001</v>
      </c>
      <c r="AQ3163" s="78">
        <f t="shared" si="1796"/>
        <v>308.52500000000003</v>
      </c>
      <c r="AR3163" s="78">
        <f t="shared" si="1797"/>
        <v>423.12</v>
      </c>
      <c r="AS3163" s="78">
        <f t="shared" si="1798"/>
        <v>0</v>
      </c>
      <c r="AT3163" s="78">
        <f t="shared" si="1799"/>
        <v>0</v>
      </c>
      <c r="AU3163" s="363" t="s">
        <v>717</v>
      </c>
      <c r="AV3163" s="393"/>
      <c r="AW3163" s="395"/>
      <c r="AX3163" s="395">
        <v>1.44</v>
      </c>
      <c r="AY3163" s="395">
        <v>1.625</v>
      </c>
      <c r="AZ3163" s="395">
        <v>1.75</v>
      </c>
      <c r="BA3163" s="395">
        <v>2.4</v>
      </c>
      <c r="BB3163" s="395">
        <v>0</v>
      </c>
      <c r="BC3163" s="395">
        <v>0</v>
      </c>
      <c r="BD3163" s="115"/>
      <c r="BE3163" s="115"/>
      <c r="BF3163" s="115">
        <v>3</v>
      </c>
      <c r="BG3163" s="115">
        <v>20</v>
      </c>
      <c r="BH3163" s="423">
        <f t="shared" si="1793"/>
        <v>33.53</v>
      </c>
      <c r="BI3163" s="417">
        <f t="shared" si="1794"/>
        <v>100.59</v>
      </c>
      <c r="BJ3163" s="115"/>
      <c r="BK3163" s="115"/>
      <c r="BQ3163" s="74" t="str">
        <f t="shared" si="1771"/>
        <v>24320-(16)</v>
      </c>
      <c r="BR3163" s="120" t="str">
        <f t="shared" si="1772"/>
        <v>Flanged T Branch</v>
      </c>
      <c r="BS3163" s="120">
        <f t="shared" si="1773"/>
        <v>253.87200000000001</v>
      </c>
      <c r="BU3163" s="74" t="str">
        <f t="shared" si="1774"/>
        <v>24320-(14)</v>
      </c>
      <c r="BV3163" s="120" t="str">
        <f t="shared" si="1775"/>
        <v>Flanged T Branch</v>
      </c>
      <c r="BW3163" s="120">
        <f t="shared" si="1776"/>
        <v>286.48750000000001</v>
      </c>
      <c r="BY3163" s="74" t="str">
        <f t="shared" si="1777"/>
        <v>24320-(12)</v>
      </c>
      <c r="BZ3163" s="120" t="str">
        <f t="shared" si="1778"/>
        <v>Flanged T Branch</v>
      </c>
      <c r="CA3163" s="120">
        <f t="shared" si="1779"/>
        <v>308.52500000000003</v>
      </c>
      <c r="CC3163" s="115" t="str">
        <f t="shared" si="1780"/>
        <v>24320-(10)</v>
      </c>
      <c r="CD3163" s="120" t="str">
        <f t="shared" si="1781"/>
        <v>Flanged T Branch</v>
      </c>
      <c r="CE3163" s="417">
        <f t="shared" si="1782"/>
        <v>423.12</v>
      </c>
      <c r="CF3163" s="115"/>
      <c r="CG3163" s="115" t="str">
        <f t="shared" si="1783"/>
        <v xml:space="preserve"> </v>
      </c>
      <c r="CH3163" s="120" t="str">
        <f t="shared" si="1784"/>
        <v xml:space="preserve"> </v>
      </c>
      <c r="CI3163" s="417" t="str">
        <f t="shared" si="1785"/>
        <v xml:space="preserve"> </v>
      </c>
      <c r="CJ3163" s="115"/>
      <c r="CK3163" s="115" t="str">
        <f t="shared" si="1786"/>
        <v xml:space="preserve"> </v>
      </c>
      <c r="CL3163" s="120" t="str">
        <f t="shared" si="1787"/>
        <v xml:space="preserve"> </v>
      </c>
      <c r="CM3163" s="417" t="str">
        <f t="shared" si="1789"/>
        <v xml:space="preserve"> </v>
      </c>
      <c r="IS3163" s="111">
        <v>192.7</v>
      </c>
    </row>
    <row r="3164" spans="2:253" s="74" customFormat="1" ht="17.100000000000001" hidden="1" customHeight="1" x14ac:dyDescent="0.25">
      <c r="B3164" s="504">
        <f>'Flanged Parts'!N24</f>
        <v>0</v>
      </c>
      <c r="C3164" s="508">
        <v>24322</v>
      </c>
      <c r="D3164" s="506">
        <f t="shared" si="1791"/>
        <v>24322</v>
      </c>
      <c r="E3164" s="504" t="s">
        <v>878</v>
      </c>
      <c r="F3164" s="508" t="str">
        <f t="shared" si="1790"/>
        <v xml:space="preserve"> </v>
      </c>
      <c r="G3164" s="509" t="s">
        <v>469</v>
      </c>
      <c r="H3164" s="504" t="str">
        <f>IF('Flanged Parts'!$BB$6=1,"CS",IF('Flanged Parts'!$BB$6=2,"Glv",0))</f>
        <v>Glv</v>
      </c>
      <c r="I3164" s="1035" t="s">
        <v>888</v>
      </c>
      <c r="J3164" s="1036"/>
      <c r="K3164" s="516" t="s">
        <v>881</v>
      </c>
      <c r="L3164" s="535">
        <v>18</v>
      </c>
      <c r="M3164" s="532" t="s">
        <v>1700</v>
      </c>
      <c r="N3164" s="514">
        <f t="shared" si="1769"/>
        <v>309.38</v>
      </c>
      <c r="O3164" s="514">
        <f t="shared" si="1792"/>
        <v>0</v>
      </c>
      <c r="P3164" s="680">
        <f>'KB Duct Parts'!$AE$3</f>
        <v>0</v>
      </c>
      <c r="Q3164" s="681">
        <f t="shared" si="1801"/>
        <v>0</v>
      </c>
      <c r="R3164" s="682">
        <f t="shared" si="1802"/>
        <v>0</v>
      </c>
      <c r="S3164" s="716">
        <f t="shared" si="1770"/>
        <v>0.2</v>
      </c>
      <c r="T3164" s="679">
        <f t="shared" si="1803"/>
        <v>0</v>
      </c>
      <c r="U3164" s="679">
        <f t="shared" si="1804"/>
        <v>0</v>
      </c>
      <c r="Y3164" s="120"/>
      <c r="AD3164" s="81"/>
      <c r="AF3164" s="370">
        <v>18</v>
      </c>
      <c r="AG3164" s="374">
        <v>16</v>
      </c>
      <c r="AH3164" s="378">
        <v>14</v>
      </c>
      <c r="AI3164" s="381">
        <v>12</v>
      </c>
      <c r="AJ3164" s="386">
        <v>10</v>
      </c>
      <c r="AK3164" s="391"/>
      <c r="AL3164" s="386"/>
      <c r="AM3164" s="363">
        <f t="shared" si="1788"/>
        <v>1</v>
      </c>
      <c r="AN3164" s="578">
        <v>193.4</v>
      </c>
      <c r="AO3164" s="78">
        <f t="shared" si="1800"/>
        <v>278.49599999999998</v>
      </c>
      <c r="AP3164" s="78">
        <f t="shared" si="1795"/>
        <v>314.27500000000003</v>
      </c>
      <c r="AQ3164" s="78">
        <f t="shared" si="1796"/>
        <v>338.45</v>
      </c>
      <c r="AR3164" s="78">
        <f t="shared" si="1797"/>
        <v>580.20000000000005</v>
      </c>
      <c r="AS3164" s="78">
        <f t="shared" si="1798"/>
        <v>0</v>
      </c>
      <c r="AT3164" s="78">
        <f t="shared" si="1799"/>
        <v>0</v>
      </c>
      <c r="AU3164" s="363" t="s">
        <v>717</v>
      </c>
      <c r="AV3164" s="393"/>
      <c r="AW3164" s="395"/>
      <c r="AX3164" s="395">
        <v>1.44</v>
      </c>
      <c r="AY3164" s="395">
        <v>1.625</v>
      </c>
      <c r="AZ3164" s="395">
        <v>1.75</v>
      </c>
      <c r="BA3164" s="395">
        <v>3</v>
      </c>
      <c r="BB3164" s="395">
        <v>0</v>
      </c>
      <c r="BC3164" s="395">
        <v>0</v>
      </c>
      <c r="BD3164" s="115"/>
      <c r="BE3164" s="115"/>
      <c r="BF3164" s="115">
        <v>3</v>
      </c>
      <c r="BG3164" s="115">
        <v>22</v>
      </c>
      <c r="BH3164" s="423">
        <f t="shared" si="1793"/>
        <v>38.659999999999997</v>
      </c>
      <c r="BI3164" s="417">
        <f t="shared" si="1794"/>
        <v>115.97999999999999</v>
      </c>
      <c r="BJ3164" s="115"/>
      <c r="BK3164" s="115"/>
      <c r="BQ3164" s="74" t="str">
        <f t="shared" si="1771"/>
        <v>24322-(16)</v>
      </c>
      <c r="BR3164" s="120" t="str">
        <f t="shared" si="1772"/>
        <v>Flanged T Branch</v>
      </c>
      <c r="BS3164" s="120">
        <f t="shared" si="1773"/>
        <v>278.49599999999998</v>
      </c>
      <c r="BU3164" s="74" t="str">
        <f t="shared" si="1774"/>
        <v>24322-(14)</v>
      </c>
      <c r="BV3164" s="120" t="str">
        <f t="shared" si="1775"/>
        <v>Flanged T Branch</v>
      </c>
      <c r="BW3164" s="120">
        <f t="shared" si="1776"/>
        <v>314.27500000000003</v>
      </c>
      <c r="BY3164" s="74" t="str">
        <f t="shared" si="1777"/>
        <v>24322-(12)</v>
      </c>
      <c r="BZ3164" s="120" t="str">
        <f t="shared" si="1778"/>
        <v>Flanged T Branch</v>
      </c>
      <c r="CA3164" s="120">
        <f t="shared" si="1779"/>
        <v>338.45</v>
      </c>
      <c r="CC3164" s="115" t="str">
        <f t="shared" si="1780"/>
        <v>24322-(10)</v>
      </c>
      <c r="CD3164" s="120" t="str">
        <f t="shared" si="1781"/>
        <v>Flanged T Branch</v>
      </c>
      <c r="CE3164" s="417">
        <f t="shared" si="1782"/>
        <v>580.20000000000005</v>
      </c>
      <c r="CF3164" s="115"/>
      <c r="CG3164" s="115" t="str">
        <f t="shared" si="1783"/>
        <v xml:space="preserve"> </v>
      </c>
      <c r="CH3164" s="120" t="str">
        <f t="shared" si="1784"/>
        <v xml:space="preserve"> </v>
      </c>
      <c r="CI3164" s="417" t="str">
        <f t="shared" si="1785"/>
        <v xml:space="preserve"> </v>
      </c>
      <c r="CJ3164" s="115"/>
      <c r="CK3164" s="115" t="str">
        <f t="shared" si="1786"/>
        <v xml:space="preserve"> </v>
      </c>
      <c r="CL3164" s="120" t="str">
        <f t="shared" si="1787"/>
        <v xml:space="preserve"> </v>
      </c>
      <c r="CM3164" s="417" t="str">
        <f t="shared" si="1789"/>
        <v xml:space="preserve"> </v>
      </c>
      <c r="IS3164" s="111">
        <v>233.1</v>
      </c>
    </row>
    <row r="3165" spans="2:253" s="74" customFormat="1" ht="17.100000000000001" hidden="1" customHeight="1" x14ac:dyDescent="0.25">
      <c r="B3165" s="504">
        <f>'Flanged Parts'!N25</f>
        <v>0</v>
      </c>
      <c r="C3165" s="508">
        <v>24324</v>
      </c>
      <c r="D3165" s="506">
        <f t="shared" si="1791"/>
        <v>24324</v>
      </c>
      <c r="E3165" s="504" t="s">
        <v>1338</v>
      </c>
      <c r="F3165" s="508" t="str">
        <f t="shared" si="1790"/>
        <v xml:space="preserve"> </v>
      </c>
      <c r="G3165" s="509" t="s">
        <v>469</v>
      </c>
      <c r="H3165" s="504" t="str">
        <f>IF('Flanged Parts'!$BB$6=1,"CS",IF('Flanged Parts'!$BB$6=2,"Glv",0))</f>
        <v>Glv</v>
      </c>
      <c r="I3165" s="1035" t="s">
        <v>888</v>
      </c>
      <c r="J3165" s="1036"/>
      <c r="K3165" s="516" t="s">
        <v>881</v>
      </c>
      <c r="L3165" s="535">
        <v>18</v>
      </c>
      <c r="M3165" s="532" t="s">
        <v>1700</v>
      </c>
      <c r="N3165" s="514">
        <f t="shared" si="1769"/>
        <v>380.37</v>
      </c>
      <c r="O3165" s="514">
        <f t="shared" si="1792"/>
        <v>0</v>
      </c>
      <c r="P3165" s="680">
        <f>'KB Duct Parts'!$AE$3</f>
        <v>0</v>
      </c>
      <c r="Q3165" s="681">
        <f t="shared" si="1801"/>
        <v>0</v>
      </c>
      <c r="R3165" s="682">
        <f t="shared" si="1802"/>
        <v>0</v>
      </c>
      <c r="S3165" s="716">
        <f t="shared" si="1770"/>
        <v>0.2</v>
      </c>
      <c r="T3165" s="679">
        <f t="shared" si="1803"/>
        <v>0</v>
      </c>
      <c r="U3165" s="679">
        <f t="shared" si="1804"/>
        <v>0</v>
      </c>
      <c r="Y3165" s="120"/>
      <c r="AD3165" s="81"/>
      <c r="AF3165" s="370">
        <v>18</v>
      </c>
      <c r="AG3165" s="374">
        <v>16</v>
      </c>
      <c r="AH3165" s="378">
        <v>14</v>
      </c>
      <c r="AI3165" s="381">
        <v>12</v>
      </c>
      <c r="AJ3165" s="386">
        <v>10</v>
      </c>
      <c r="AK3165" s="391"/>
      <c r="AL3165" s="386"/>
      <c r="AM3165" s="363">
        <f t="shared" si="1788"/>
        <v>1</v>
      </c>
      <c r="AN3165" s="578">
        <v>258</v>
      </c>
      <c r="AO3165" s="78">
        <f t="shared" si="1800"/>
        <v>340.56</v>
      </c>
      <c r="AP3165" s="78">
        <f t="shared" si="1795"/>
        <v>385.71000000000004</v>
      </c>
      <c r="AQ3165" s="78">
        <f t="shared" si="1796"/>
        <v>415.38000000000005</v>
      </c>
      <c r="AR3165" s="78">
        <f t="shared" si="1797"/>
        <v>541.80000000000007</v>
      </c>
      <c r="AS3165" s="78">
        <f t="shared" si="1798"/>
        <v>0</v>
      </c>
      <c r="AT3165" s="78">
        <f t="shared" si="1799"/>
        <v>0</v>
      </c>
      <c r="AU3165" s="363" t="s">
        <v>717</v>
      </c>
      <c r="AV3165" s="393"/>
      <c r="AW3165" s="395"/>
      <c r="AX3165" s="395">
        <v>1.32</v>
      </c>
      <c r="AY3165" s="395">
        <v>1.4950000000000001</v>
      </c>
      <c r="AZ3165" s="395">
        <v>1.61</v>
      </c>
      <c r="BA3165" s="395">
        <v>2.1</v>
      </c>
      <c r="BB3165" s="395">
        <v>0</v>
      </c>
      <c r="BC3165" s="395">
        <v>0</v>
      </c>
      <c r="BD3165" s="115"/>
      <c r="BE3165" s="115"/>
      <c r="BF3165" s="115">
        <v>3</v>
      </c>
      <c r="BG3165" s="115">
        <v>24</v>
      </c>
      <c r="BH3165" s="423">
        <f t="shared" si="1793"/>
        <v>40.79</v>
      </c>
      <c r="BI3165" s="417">
        <f t="shared" si="1794"/>
        <v>122.37</v>
      </c>
      <c r="BJ3165" s="115"/>
      <c r="BK3165" s="115"/>
      <c r="BQ3165" s="74" t="str">
        <f t="shared" si="1771"/>
        <v>24324-(16)</v>
      </c>
      <c r="BR3165" s="120" t="str">
        <f t="shared" si="1772"/>
        <v>Flanged T Branch</v>
      </c>
      <c r="BS3165" s="120">
        <f t="shared" si="1773"/>
        <v>340.56</v>
      </c>
      <c r="BU3165" s="74" t="str">
        <f t="shared" si="1774"/>
        <v>24324-(14)</v>
      </c>
      <c r="BV3165" s="120" t="str">
        <f t="shared" si="1775"/>
        <v>Flanged T Branch</v>
      </c>
      <c r="BW3165" s="120">
        <f t="shared" si="1776"/>
        <v>385.71000000000004</v>
      </c>
      <c r="BY3165" s="74" t="str">
        <f t="shared" si="1777"/>
        <v>24324-(12)</v>
      </c>
      <c r="BZ3165" s="120" t="str">
        <f t="shared" si="1778"/>
        <v>Flanged T Branch</v>
      </c>
      <c r="CA3165" s="120">
        <f t="shared" si="1779"/>
        <v>415.38000000000005</v>
      </c>
      <c r="CC3165" s="115" t="str">
        <f t="shared" si="1780"/>
        <v>24324-(10)</v>
      </c>
      <c r="CD3165" s="120" t="str">
        <f t="shared" si="1781"/>
        <v>Flanged T Branch</v>
      </c>
      <c r="CE3165" s="417">
        <f t="shared" si="1782"/>
        <v>541.80000000000007</v>
      </c>
      <c r="CF3165" s="115"/>
      <c r="CG3165" s="115" t="str">
        <f t="shared" si="1783"/>
        <v xml:space="preserve"> </v>
      </c>
      <c r="CH3165" s="120" t="str">
        <f t="shared" si="1784"/>
        <v xml:space="preserve"> </v>
      </c>
      <c r="CI3165" s="417" t="str">
        <f t="shared" si="1785"/>
        <v xml:space="preserve"> </v>
      </c>
      <c r="CJ3165" s="115"/>
      <c r="CK3165" s="115" t="str">
        <f t="shared" si="1786"/>
        <v xml:space="preserve"> </v>
      </c>
      <c r="CL3165" s="120" t="str">
        <f t="shared" si="1787"/>
        <v xml:space="preserve"> </v>
      </c>
      <c r="CM3165" s="417" t="str">
        <f t="shared" si="1789"/>
        <v xml:space="preserve"> </v>
      </c>
      <c r="IS3165" s="111"/>
    </row>
    <row r="3166" spans="2:253" s="74" customFormat="1" ht="17.100000000000001" hidden="1" customHeight="1" x14ac:dyDescent="0.25">
      <c r="B3166" s="504">
        <f>'Flanged Parts'!N26</f>
        <v>0</v>
      </c>
      <c r="C3166" s="508">
        <v>24326</v>
      </c>
      <c r="D3166" s="506">
        <f t="shared" si="1791"/>
        <v>24326</v>
      </c>
      <c r="E3166" s="504" t="s">
        <v>1339</v>
      </c>
      <c r="F3166" s="508" t="str">
        <f t="shared" si="1790"/>
        <v xml:space="preserve"> </v>
      </c>
      <c r="G3166" s="509" t="s">
        <v>469</v>
      </c>
      <c r="H3166" s="504" t="str">
        <f>IF('Flanged Parts'!$BB$6=1,"CS",IF('Flanged Parts'!$BB$6=2,"Glv",0))</f>
        <v>Glv</v>
      </c>
      <c r="I3166" s="1035" t="s">
        <v>888</v>
      </c>
      <c r="J3166" s="1036"/>
      <c r="K3166" s="516" t="s">
        <v>881</v>
      </c>
      <c r="L3166" s="535">
        <v>16</v>
      </c>
      <c r="M3166" s="532" t="s">
        <v>1700</v>
      </c>
      <c r="N3166" s="514">
        <f t="shared" si="1769"/>
        <v>664.68000000000006</v>
      </c>
      <c r="O3166" s="514">
        <f t="shared" si="1792"/>
        <v>0</v>
      </c>
      <c r="P3166" s="680">
        <f>'KB Duct Parts'!$AE$3</f>
        <v>0</v>
      </c>
      <c r="Q3166" s="681">
        <f t="shared" si="1801"/>
        <v>0</v>
      </c>
      <c r="R3166" s="682">
        <f t="shared" si="1802"/>
        <v>0</v>
      </c>
      <c r="S3166" s="716">
        <f t="shared" si="1770"/>
        <v>0.2</v>
      </c>
      <c r="T3166" s="679">
        <f t="shared" si="1803"/>
        <v>0</v>
      </c>
      <c r="U3166" s="679">
        <f t="shared" si="1804"/>
        <v>0</v>
      </c>
      <c r="Y3166" s="120"/>
      <c r="AD3166" s="81"/>
      <c r="AF3166" s="370">
        <v>16</v>
      </c>
      <c r="AG3166" s="374">
        <v>14</v>
      </c>
      <c r="AH3166" s="378">
        <v>12</v>
      </c>
      <c r="AI3166" s="381">
        <v>10</v>
      </c>
      <c r="AJ3166" s="386"/>
      <c r="AK3166" s="391"/>
      <c r="AL3166" s="386"/>
      <c r="AM3166" s="363">
        <f t="shared" si="1788"/>
        <v>1</v>
      </c>
      <c r="AN3166" s="578">
        <v>480.6</v>
      </c>
      <c r="AO3166" s="78">
        <f t="shared" si="1800"/>
        <v>565.99134396355362</v>
      </c>
      <c r="AP3166" s="78">
        <f t="shared" si="1795"/>
        <v>663.22799999999995</v>
      </c>
      <c r="AQ3166" s="78">
        <f t="shared" si="1796"/>
        <v>759.34800000000007</v>
      </c>
      <c r="AR3166" s="78">
        <f t="shared" si="1797"/>
        <v>0</v>
      </c>
      <c r="AS3166" s="78">
        <f t="shared" si="1798"/>
        <v>0</v>
      </c>
      <c r="AT3166" s="78">
        <f t="shared" si="1799"/>
        <v>0</v>
      </c>
      <c r="AU3166" s="363" t="s">
        <v>717</v>
      </c>
      <c r="AV3166" s="393"/>
      <c r="AW3166" s="395"/>
      <c r="AX3166" s="395">
        <v>1.1776765375854215</v>
      </c>
      <c r="AY3166" s="395">
        <v>1.38</v>
      </c>
      <c r="AZ3166" s="395">
        <v>1.58</v>
      </c>
      <c r="BA3166" s="395">
        <v>0</v>
      </c>
      <c r="BB3166" s="395">
        <v>0</v>
      </c>
      <c r="BC3166" s="395">
        <v>0</v>
      </c>
      <c r="BD3166" s="115"/>
      <c r="BE3166" s="115"/>
      <c r="BF3166" s="115">
        <v>3</v>
      </c>
      <c r="BG3166" s="115">
        <v>26</v>
      </c>
      <c r="BH3166" s="423">
        <f t="shared" si="1793"/>
        <v>61.36</v>
      </c>
      <c r="BI3166" s="417">
        <f t="shared" si="1794"/>
        <v>184.07999999999998</v>
      </c>
      <c r="BJ3166" s="115"/>
      <c r="BK3166" s="115"/>
      <c r="BQ3166" s="74" t="str">
        <f t="shared" si="1771"/>
        <v>24326-(14)</v>
      </c>
      <c r="BR3166" s="120" t="str">
        <f t="shared" si="1772"/>
        <v>Flanged T Branch</v>
      </c>
      <c r="BS3166" s="120">
        <f t="shared" si="1773"/>
        <v>565.99134396355362</v>
      </c>
      <c r="BU3166" s="74" t="str">
        <f t="shared" si="1774"/>
        <v>24326-(12)</v>
      </c>
      <c r="BV3166" s="120" t="str">
        <f t="shared" si="1775"/>
        <v>Flanged T Branch</v>
      </c>
      <c r="BW3166" s="120">
        <f t="shared" si="1776"/>
        <v>663.22799999999995</v>
      </c>
      <c r="BY3166" s="74" t="str">
        <f t="shared" si="1777"/>
        <v>24326-(10)</v>
      </c>
      <c r="BZ3166" s="120" t="str">
        <f t="shared" si="1778"/>
        <v>Flanged T Branch</v>
      </c>
      <c r="CA3166" s="120">
        <f t="shared" si="1779"/>
        <v>759.34800000000007</v>
      </c>
      <c r="CC3166" s="115" t="str">
        <f t="shared" si="1780"/>
        <v xml:space="preserve"> </v>
      </c>
      <c r="CD3166" s="120" t="str">
        <f t="shared" si="1781"/>
        <v xml:space="preserve"> </v>
      </c>
      <c r="CE3166" s="417" t="str">
        <f t="shared" si="1782"/>
        <v xml:space="preserve"> </v>
      </c>
      <c r="CF3166" s="115"/>
      <c r="CG3166" s="115" t="str">
        <f t="shared" si="1783"/>
        <v xml:space="preserve"> </v>
      </c>
      <c r="CH3166" s="120" t="str">
        <f t="shared" si="1784"/>
        <v xml:space="preserve"> </v>
      </c>
      <c r="CI3166" s="417" t="str">
        <f t="shared" si="1785"/>
        <v xml:space="preserve"> </v>
      </c>
      <c r="CJ3166" s="115"/>
      <c r="CK3166" s="115" t="str">
        <f t="shared" si="1786"/>
        <v xml:space="preserve"> </v>
      </c>
      <c r="CL3166" s="120" t="str">
        <f t="shared" si="1787"/>
        <v xml:space="preserve"> </v>
      </c>
      <c r="CM3166" s="417" t="str">
        <f t="shared" si="1789"/>
        <v xml:space="preserve"> </v>
      </c>
      <c r="IS3166" s="111"/>
    </row>
    <row r="3167" spans="2:253" s="74" customFormat="1" ht="17.100000000000001" hidden="1" customHeight="1" x14ac:dyDescent="0.25">
      <c r="B3167" s="504">
        <f>'Flanged Parts'!N27</f>
        <v>0</v>
      </c>
      <c r="C3167" s="508">
        <v>24328</v>
      </c>
      <c r="D3167" s="506">
        <f t="shared" si="1791"/>
        <v>24328</v>
      </c>
      <c r="E3167" s="504" t="s">
        <v>1340</v>
      </c>
      <c r="F3167" s="508" t="str">
        <f t="shared" si="1790"/>
        <v xml:space="preserve"> </v>
      </c>
      <c r="G3167" s="509" t="s">
        <v>469</v>
      </c>
      <c r="H3167" s="504" t="str">
        <f>IF('Flanged Parts'!$BB$6=1,"CS",IF('Flanged Parts'!$BB$6=2,"Glv",0))</f>
        <v>Glv</v>
      </c>
      <c r="I3167" s="1035" t="s">
        <v>888</v>
      </c>
      <c r="J3167" s="1036"/>
      <c r="K3167" s="516" t="s">
        <v>881</v>
      </c>
      <c r="L3167" s="535">
        <v>16</v>
      </c>
      <c r="M3167" s="532" t="s">
        <v>1700</v>
      </c>
      <c r="N3167" s="514">
        <f t="shared" si="1769"/>
        <v>699.03</v>
      </c>
      <c r="O3167" s="514">
        <f t="shared" si="1792"/>
        <v>0</v>
      </c>
      <c r="P3167" s="680">
        <f>'KB Duct Parts'!$AE$3</f>
        <v>0</v>
      </c>
      <c r="Q3167" s="681">
        <f t="shared" si="1801"/>
        <v>0</v>
      </c>
      <c r="R3167" s="682">
        <f t="shared" si="1802"/>
        <v>0</v>
      </c>
      <c r="S3167" s="716">
        <f t="shared" si="1770"/>
        <v>0.2</v>
      </c>
      <c r="T3167" s="679">
        <f t="shared" si="1803"/>
        <v>0</v>
      </c>
      <c r="U3167" s="679">
        <f t="shared" si="1804"/>
        <v>0</v>
      </c>
      <c r="Y3167" s="120"/>
      <c r="AD3167" s="81"/>
      <c r="AF3167" s="370">
        <v>16</v>
      </c>
      <c r="AG3167" s="374">
        <v>14</v>
      </c>
      <c r="AH3167" s="378">
        <v>12</v>
      </c>
      <c r="AI3167" s="381">
        <v>10</v>
      </c>
      <c r="AJ3167" s="386"/>
      <c r="AK3167" s="391"/>
      <c r="AL3167" s="386"/>
      <c r="AM3167" s="363">
        <f t="shared" si="1788"/>
        <v>1</v>
      </c>
      <c r="AN3167" s="578">
        <v>508.8</v>
      </c>
      <c r="AO3167" s="78">
        <f t="shared" si="1800"/>
        <v>599.20182232346247</v>
      </c>
      <c r="AP3167" s="78">
        <f t="shared" si="1795"/>
        <v>702.14400000000001</v>
      </c>
      <c r="AQ3167" s="78">
        <f t="shared" si="1796"/>
        <v>803.90400000000011</v>
      </c>
      <c r="AR3167" s="78">
        <f t="shared" si="1797"/>
        <v>0</v>
      </c>
      <c r="AS3167" s="78">
        <f t="shared" si="1798"/>
        <v>0</v>
      </c>
      <c r="AT3167" s="78">
        <f t="shared" si="1799"/>
        <v>0</v>
      </c>
      <c r="AU3167" s="363" t="s">
        <v>717</v>
      </c>
      <c r="AV3167" s="393"/>
      <c r="AW3167" s="395"/>
      <c r="AX3167" s="395">
        <v>1.1776765375854215</v>
      </c>
      <c r="AY3167" s="395">
        <v>1.38</v>
      </c>
      <c r="AZ3167" s="395">
        <v>1.58</v>
      </c>
      <c r="BA3167" s="395">
        <v>0</v>
      </c>
      <c r="BB3167" s="395">
        <v>0</v>
      </c>
      <c r="BC3167" s="395">
        <v>0</v>
      </c>
      <c r="BD3167" s="115"/>
      <c r="BE3167" s="115"/>
      <c r="BF3167" s="115">
        <v>3</v>
      </c>
      <c r="BG3167" s="115">
        <v>28</v>
      </c>
      <c r="BH3167" s="423">
        <f t="shared" si="1793"/>
        <v>63.41</v>
      </c>
      <c r="BI3167" s="417">
        <f t="shared" si="1794"/>
        <v>190.23</v>
      </c>
      <c r="BJ3167" s="115"/>
      <c r="BK3167" s="115"/>
      <c r="BQ3167" s="74" t="str">
        <f t="shared" si="1771"/>
        <v>24328-(14)</v>
      </c>
      <c r="BR3167" s="120" t="str">
        <f t="shared" si="1772"/>
        <v>Flanged T Branch</v>
      </c>
      <c r="BS3167" s="120">
        <f t="shared" si="1773"/>
        <v>599.20182232346247</v>
      </c>
      <c r="BU3167" s="74" t="str">
        <f t="shared" si="1774"/>
        <v>24328-(12)</v>
      </c>
      <c r="BV3167" s="120" t="str">
        <f t="shared" si="1775"/>
        <v>Flanged T Branch</v>
      </c>
      <c r="BW3167" s="120">
        <f t="shared" si="1776"/>
        <v>702.14400000000001</v>
      </c>
      <c r="BY3167" s="74" t="str">
        <f t="shared" si="1777"/>
        <v>24328-(10)</v>
      </c>
      <c r="BZ3167" s="120" t="str">
        <f t="shared" si="1778"/>
        <v>Flanged T Branch</v>
      </c>
      <c r="CA3167" s="120">
        <f t="shared" si="1779"/>
        <v>803.90400000000011</v>
      </c>
      <c r="CC3167" s="115" t="str">
        <f t="shared" si="1780"/>
        <v xml:space="preserve"> </v>
      </c>
      <c r="CD3167" s="120" t="str">
        <f t="shared" si="1781"/>
        <v xml:space="preserve"> </v>
      </c>
      <c r="CE3167" s="417" t="str">
        <f t="shared" si="1782"/>
        <v xml:space="preserve"> </v>
      </c>
      <c r="CF3167" s="115"/>
      <c r="CG3167" s="115" t="str">
        <f t="shared" si="1783"/>
        <v xml:space="preserve"> </v>
      </c>
      <c r="CH3167" s="120" t="str">
        <f t="shared" si="1784"/>
        <v xml:space="preserve"> </v>
      </c>
      <c r="CI3167" s="417" t="str">
        <f t="shared" si="1785"/>
        <v xml:space="preserve"> </v>
      </c>
      <c r="CJ3167" s="115"/>
      <c r="CK3167" s="115" t="str">
        <f t="shared" si="1786"/>
        <v xml:space="preserve"> </v>
      </c>
      <c r="CL3167" s="120" t="str">
        <f t="shared" si="1787"/>
        <v xml:space="preserve"> </v>
      </c>
      <c r="CM3167" s="417" t="str">
        <f t="shared" si="1789"/>
        <v xml:space="preserve"> </v>
      </c>
      <c r="IS3167" s="111"/>
    </row>
    <row r="3168" spans="2:253" s="74" customFormat="1" ht="17.100000000000001" hidden="1" customHeight="1" x14ac:dyDescent="0.25">
      <c r="B3168" s="504">
        <f>'Flanged Parts'!N28</f>
        <v>0</v>
      </c>
      <c r="C3168" s="508">
        <v>24330</v>
      </c>
      <c r="D3168" s="506">
        <f t="shared" si="1791"/>
        <v>24330</v>
      </c>
      <c r="E3168" s="504" t="s">
        <v>1341</v>
      </c>
      <c r="F3168" s="508" t="str">
        <f t="shared" si="1790"/>
        <v xml:space="preserve"> </v>
      </c>
      <c r="G3168" s="509" t="s">
        <v>469</v>
      </c>
      <c r="H3168" s="504" t="str">
        <f>IF('Flanged Parts'!$BB$6=1,"CS",IF('Flanged Parts'!$BB$6=2,"Glv",0))</f>
        <v>Glv</v>
      </c>
      <c r="I3168" s="1035" t="s">
        <v>888</v>
      </c>
      <c r="J3168" s="1036"/>
      <c r="K3168" s="516" t="s">
        <v>881</v>
      </c>
      <c r="L3168" s="535">
        <v>16</v>
      </c>
      <c r="M3168" s="532" t="s">
        <v>1700</v>
      </c>
      <c r="N3168" s="514">
        <f t="shared" si="1769"/>
        <v>738.07999999999993</v>
      </c>
      <c r="O3168" s="514">
        <f t="shared" si="1792"/>
        <v>0</v>
      </c>
      <c r="P3168" s="680">
        <f>'KB Duct Parts'!$AE$3</f>
        <v>0</v>
      </c>
      <c r="Q3168" s="681">
        <f t="shared" si="1801"/>
        <v>0</v>
      </c>
      <c r="R3168" s="682">
        <f t="shared" si="1802"/>
        <v>0</v>
      </c>
      <c r="S3168" s="716">
        <f t="shared" si="1770"/>
        <v>0.2</v>
      </c>
      <c r="T3168" s="679">
        <f t="shared" si="1803"/>
        <v>0</v>
      </c>
      <c r="U3168" s="679">
        <f t="shared" si="1804"/>
        <v>0</v>
      </c>
      <c r="Y3168" s="120"/>
      <c r="AD3168" s="81"/>
      <c r="AF3168" s="370">
        <v>16</v>
      </c>
      <c r="AG3168" s="374">
        <v>14</v>
      </c>
      <c r="AH3168" s="378">
        <v>12</v>
      </c>
      <c r="AI3168" s="381">
        <v>10</v>
      </c>
      <c r="AJ3168" s="386"/>
      <c r="AK3168" s="391"/>
      <c r="AL3168" s="386"/>
      <c r="AM3168" s="363">
        <f t="shared" si="1788"/>
        <v>1</v>
      </c>
      <c r="AN3168" s="578">
        <v>534.79999999999995</v>
      </c>
      <c r="AO3168" s="78">
        <f t="shared" si="1800"/>
        <v>629.82141230068339</v>
      </c>
      <c r="AP3168" s="78">
        <f t="shared" si="1795"/>
        <v>738.02399999999989</v>
      </c>
      <c r="AQ3168" s="78">
        <f t="shared" si="1796"/>
        <v>844.98399999999992</v>
      </c>
      <c r="AR3168" s="78">
        <f t="shared" si="1797"/>
        <v>0</v>
      </c>
      <c r="AS3168" s="78">
        <f t="shared" si="1798"/>
        <v>0</v>
      </c>
      <c r="AT3168" s="78">
        <f t="shared" si="1799"/>
        <v>0</v>
      </c>
      <c r="AU3168" s="363" t="s">
        <v>717</v>
      </c>
      <c r="AV3168" s="393"/>
      <c r="AW3168" s="395"/>
      <c r="AX3168" s="395">
        <v>1.1776765375854215</v>
      </c>
      <c r="AY3168" s="395">
        <v>1.38</v>
      </c>
      <c r="AZ3168" s="395">
        <v>1.58</v>
      </c>
      <c r="BA3168" s="395">
        <v>0</v>
      </c>
      <c r="BB3168" s="395">
        <v>0</v>
      </c>
      <c r="BC3168" s="395">
        <v>0</v>
      </c>
      <c r="BD3168" s="115"/>
      <c r="BE3168" s="115"/>
      <c r="BF3168" s="115">
        <v>3</v>
      </c>
      <c r="BG3168" s="115">
        <v>30</v>
      </c>
      <c r="BH3168" s="423">
        <f t="shared" si="1793"/>
        <v>67.760000000000005</v>
      </c>
      <c r="BI3168" s="417">
        <f t="shared" si="1794"/>
        <v>203.28000000000003</v>
      </c>
      <c r="BJ3168" s="115"/>
      <c r="BK3168" s="115"/>
      <c r="BQ3168" s="74" t="str">
        <f t="shared" si="1771"/>
        <v>24330-(14)</v>
      </c>
      <c r="BR3168" s="120" t="str">
        <f t="shared" si="1772"/>
        <v>Flanged T Branch</v>
      </c>
      <c r="BS3168" s="120">
        <f t="shared" si="1773"/>
        <v>629.82141230068339</v>
      </c>
      <c r="BU3168" s="74" t="str">
        <f t="shared" si="1774"/>
        <v>24330-(12)</v>
      </c>
      <c r="BV3168" s="120" t="str">
        <f t="shared" si="1775"/>
        <v>Flanged T Branch</v>
      </c>
      <c r="BW3168" s="120">
        <f t="shared" si="1776"/>
        <v>738.02399999999989</v>
      </c>
      <c r="BY3168" s="74" t="str">
        <f t="shared" si="1777"/>
        <v>24330-(10)</v>
      </c>
      <c r="BZ3168" s="120" t="str">
        <f t="shared" si="1778"/>
        <v>Flanged T Branch</v>
      </c>
      <c r="CA3168" s="120">
        <f t="shared" si="1779"/>
        <v>844.98399999999992</v>
      </c>
      <c r="CC3168" s="115" t="str">
        <f t="shared" si="1780"/>
        <v xml:space="preserve"> </v>
      </c>
      <c r="CD3168" s="120" t="str">
        <f t="shared" si="1781"/>
        <v xml:space="preserve"> </v>
      </c>
      <c r="CE3168" s="417" t="str">
        <f t="shared" si="1782"/>
        <v xml:space="preserve"> </v>
      </c>
      <c r="CF3168" s="115"/>
      <c r="CG3168" s="115" t="str">
        <f t="shared" si="1783"/>
        <v xml:space="preserve"> </v>
      </c>
      <c r="CH3168" s="120" t="str">
        <f t="shared" si="1784"/>
        <v xml:space="preserve"> </v>
      </c>
      <c r="CI3168" s="417" t="str">
        <f t="shared" si="1785"/>
        <v xml:space="preserve"> </v>
      </c>
      <c r="CJ3168" s="115"/>
      <c r="CK3168" s="115" t="str">
        <f t="shared" si="1786"/>
        <v xml:space="preserve"> </v>
      </c>
      <c r="CL3168" s="120" t="str">
        <f t="shared" si="1787"/>
        <v xml:space="preserve"> </v>
      </c>
      <c r="CM3168" s="417" t="str">
        <f t="shared" si="1789"/>
        <v xml:space="preserve"> </v>
      </c>
      <c r="IS3168" s="111"/>
    </row>
    <row r="3169" spans="2:253" s="74" customFormat="1" ht="17.100000000000001" hidden="1" customHeight="1" x14ac:dyDescent="0.25">
      <c r="B3169" s="504">
        <f>'Flanged Parts'!N29</f>
        <v>0</v>
      </c>
      <c r="C3169" s="508">
        <v>24332</v>
      </c>
      <c r="D3169" s="506">
        <f t="shared" si="1791"/>
        <v>24332</v>
      </c>
      <c r="E3169" s="504" t="s">
        <v>1342</v>
      </c>
      <c r="F3169" s="508" t="str">
        <f t="shared" si="1790"/>
        <v xml:space="preserve"> </v>
      </c>
      <c r="G3169" s="509" t="s">
        <v>469</v>
      </c>
      <c r="H3169" s="504" t="str">
        <f>IF('Flanged Parts'!$BB$6=1,"CS",IF('Flanged Parts'!$BB$6=2,"Glv",0))</f>
        <v>Glv</v>
      </c>
      <c r="I3169" s="1035" t="s">
        <v>888</v>
      </c>
      <c r="J3169" s="1036"/>
      <c r="K3169" s="516" t="s">
        <v>881</v>
      </c>
      <c r="L3169" s="535">
        <v>16</v>
      </c>
      <c r="M3169" s="532" t="s">
        <v>1700</v>
      </c>
      <c r="N3169" s="514">
        <f t="shared" si="1769"/>
        <v>859.1400000000001</v>
      </c>
      <c r="O3169" s="514">
        <f t="shared" si="1792"/>
        <v>0</v>
      </c>
      <c r="P3169" s="680">
        <f>'KB Duct Parts'!$AE$3</f>
        <v>0</v>
      </c>
      <c r="Q3169" s="681">
        <f t="shared" si="1801"/>
        <v>0</v>
      </c>
      <c r="R3169" s="682">
        <f t="shared" si="1802"/>
        <v>0</v>
      </c>
      <c r="S3169" s="716">
        <f t="shared" si="1770"/>
        <v>0.2</v>
      </c>
      <c r="T3169" s="679">
        <f t="shared" si="1803"/>
        <v>0</v>
      </c>
      <c r="U3169" s="679">
        <f t="shared" si="1804"/>
        <v>0</v>
      </c>
      <c r="Y3169" s="120"/>
      <c r="AD3169" s="81"/>
      <c r="AF3169" s="370">
        <v>16</v>
      </c>
      <c r="AG3169" s="374">
        <v>14</v>
      </c>
      <c r="AH3169" s="378">
        <v>12</v>
      </c>
      <c r="AI3169" s="381">
        <v>10</v>
      </c>
      <c r="AJ3169" s="386"/>
      <c r="AK3169" s="391"/>
      <c r="AL3169" s="386"/>
      <c r="AM3169" s="363">
        <f t="shared" si="1788"/>
        <v>1</v>
      </c>
      <c r="AN3169" s="578">
        <v>633.6</v>
      </c>
      <c r="AO3169" s="78">
        <f t="shared" si="1800"/>
        <v>746.17585421412309</v>
      </c>
      <c r="AP3169" s="78">
        <f t="shared" si="1795"/>
        <v>874.36799999999994</v>
      </c>
      <c r="AQ3169" s="78">
        <f t="shared" si="1796"/>
        <v>1001.0880000000001</v>
      </c>
      <c r="AR3169" s="78">
        <f t="shared" si="1797"/>
        <v>0</v>
      </c>
      <c r="AS3169" s="78">
        <f t="shared" si="1798"/>
        <v>0</v>
      </c>
      <c r="AT3169" s="78">
        <f t="shared" si="1799"/>
        <v>0</v>
      </c>
      <c r="AU3169" s="363" t="s">
        <v>717</v>
      </c>
      <c r="AV3169" s="393"/>
      <c r="AW3169" s="395"/>
      <c r="AX3169" s="395">
        <v>1.1776765375854215</v>
      </c>
      <c r="AY3169" s="395">
        <v>1.38</v>
      </c>
      <c r="AZ3169" s="395">
        <v>1.58</v>
      </c>
      <c r="BA3169" s="395">
        <v>0</v>
      </c>
      <c r="BB3169" s="395">
        <v>0</v>
      </c>
      <c r="BC3169" s="395">
        <v>0</v>
      </c>
      <c r="BD3169" s="115"/>
      <c r="BE3169" s="115"/>
      <c r="BF3169" s="115">
        <v>3</v>
      </c>
      <c r="BG3169" s="115">
        <v>32</v>
      </c>
      <c r="BH3169" s="423">
        <f t="shared" si="1793"/>
        <v>75.180000000000007</v>
      </c>
      <c r="BI3169" s="417">
        <f t="shared" si="1794"/>
        <v>225.54000000000002</v>
      </c>
      <c r="BJ3169" s="115"/>
      <c r="BK3169" s="115"/>
      <c r="BQ3169" s="74" t="str">
        <f t="shared" si="1771"/>
        <v>24332-(14)</v>
      </c>
      <c r="BR3169" s="120" t="str">
        <f t="shared" si="1772"/>
        <v>Flanged T Branch</v>
      </c>
      <c r="BS3169" s="120">
        <f t="shared" si="1773"/>
        <v>746.17585421412309</v>
      </c>
      <c r="BU3169" s="74" t="str">
        <f t="shared" si="1774"/>
        <v>24332-(12)</v>
      </c>
      <c r="BV3169" s="120" t="str">
        <f t="shared" si="1775"/>
        <v>Flanged T Branch</v>
      </c>
      <c r="BW3169" s="120">
        <f t="shared" si="1776"/>
        <v>874.36799999999994</v>
      </c>
      <c r="BY3169" s="74" t="str">
        <f t="shared" si="1777"/>
        <v>24332-(10)</v>
      </c>
      <c r="BZ3169" s="120" t="str">
        <f t="shared" si="1778"/>
        <v>Flanged T Branch</v>
      </c>
      <c r="CA3169" s="120">
        <f t="shared" si="1779"/>
        <v>1001.0880000000001</v>
      </c>
      <c r="CC3169" s="115" t="str">
        <f t="shared" si="1780"/>
        <v xml:space="preserve"> </v>
      </c>
      <c r="CD3169" s="120" t="str">
        <f t="shared" si="1781"/>
        <v xml:space="preserve"> </v>
      </c>
      <c r="CE3169" s="417" t="str">
        <f t="shared" si="1782"/>
        <v xml:space="preserve"> </v>
      </c>
      <c r="CF3169" s="115"/>
      <c r="CG3169" s="115" t="str">
        <f t="shared" si="1783"/>
        <v xml:space="preserve"> </v>
      </c>
      <c r="CH3169" s="120" t="str">
        <f t="shared" si="1784"/>
        <v xml:space="preserve"> </v>
      </c>
      <c r="CI3169" s="417" t="str">
        <f t="shared" si="1785"/>
        <v xml:space="preserve"> </v>
      </c>
      <c r="CJ3169" s="115"/>
      <c r="CK3169" s="115" t="str">
        <f t="shared" si="1786"/>
        <v xml:space="preserve"> </v>
      </c>
      <c r="CL3169" s="120" t="str">
        <f t="shared" si="1787"/>
        <v xml:space="preserve"> </v>
      </c>
      <c r="CM3169" s="417" t="str">
        <f t="shared" si="1789"/>
        <v xml:space="preserve"> </v>
      </c>
      <c r="IS3169" s="111"/>
    </row>
    <row r="3170" spans="2:253" s="74" customFormat="1" ht="17.100000000000001" hidden="1" customHeight="1" x14ac:dyDescent="0.25">
      <c r="B3170" s="504">
        <f>'Flanged Parts'!N30</f>
        <v>0</v>
      </c>
      <c r="C3170" s="508">
        <v>24334</v>
      </c>
      <c r="D3170" s="506">
        <f t="shared" si="1791"/>
        <v>24334</v>
      </c>
      <c r="E3170" s="504" t="s">
        <v>1343</v>
      </c>
      <c r="F3170" s="508" t="str">
        <f t="shared" si="1790"/>
        <v xml:space="preserve"> </v>
      </c>
      <c r="G3170" s="509" t="s">
        <v>469</v>
      </c>
      <c r="H3170" s="504" t="str">
        <f>IF('Flanged Parts'!$BB$6=1,"CS",IF('Flanged Parts'!$BB$6=2,"Glv",0))</f>
        <v>Glv</v>
      </c>
      <c r="I3170" s="1035" t="s">
        <v>888</v>
      </c>
      <c r="J3170" s="1036"/>
      <c r="K3170" s="516" t="s">
        <v>881</v>
      </c>
      <c r="L3170" s="535">
        <v>16</v>
      </c>
      <c r="M3170" s="532" t="s">
        <v>1700</v>
      </c>
      <c r="N3170" s="514">
        <f t="shared" si="1769"/>
        <v>981.06</v>
      </c>
      <c r="O3170" s="514">
        <f t="shared" si="1792"/>
        <v>0</v>
      </c>
      <c r="P3170" s="680">
        <f>'KB Duct Parts'!$AE$3</f>
        <v>0</v>
      </c>
      <c r="Q3170" s="681">
        <f t="shared" si="1801"/>
        <v>0</v>
      </c>
      <c r="R3170" s="682">
        <f t="shared" si="1802"/>
        <v>0</v>
      </c>
      <c r="S3170" s="716">
        <f t="shared" si="1770"/>
        <v>0.2</v>
      </c>
      <c r="T3170" s="679">
        <f t="shared" si="1803"/>
        <v>0</v>
      </c>
      <c r="U3170" s="679">
        <f t="shared" si="1804"/>
        <v>0</v>
      </c>
      <c r="Y3170" s="120"/>
      <c r="AD3170" s="81"/>
      <c r="AF3170" s="370">
        <v>16</v>
      </c>
      <c r="AG3170" s="374">
        <v>14</v>
      </c>
      <c r="AH3170" s="378">
        <v>12</v>
      </c>
      <c r="AI3170" s="381">
        <v>10</v>
      </c>
      <c r="AJ3170" s="386"/>
      <c r="AK3170" s="391"/>
      <c r="AL3170" s="386"/>
      <c r="AM3170" s="363">
        <f t="shared" si="1788"/>
        <v>1</v>
      </c>
      <c r="AN3170" s="578">
        <v>749.1</v>
      </c>
      <c r="AO3170" s="78">
        <f t="shared" si="1800"/>
        <v>882.19749430523927</v>
      </c>
      <c r="AP3170" s="78">
        <f t="shared" si="1795"/>
        <v>1033.758</v>
      </c>
      <c r="AQ3170" s="78">
        <f t="shared" si="1796"/>
        <v>1183.5780000000002</v>
      </c>
      <c r="AR3170" s="78">
        <f t="shared" si="1797"/>
        <v>0</v>
      </c>
      <c r="AS3170" s="78">
        <f t="shared" si="1798"/>
        <v>0</v>
      </c>
      <c r="AT3170" s="78">
        <f t="shared" si="1799"/>
        <v>0</v>
      </c>
      <c r="AU3170" s="363" t="s">
        <v>717</v>
      </c>
      <c r="AV3170" s="393"/>
      <c r="AW3170" s="395"/>
      <c r="AX3170" s="395">
        <v>1.1776765375854215</v>
      </c>
      <c r="AY3170" s="395">
        <v>1.38</v>
      </c>
      <c r="AZ3170" s="395">
        <v>1.58</v>
      </c>
      <c r="BA3170" s="395">
        <v>0</v>
      </c>
      <c r="BB3170" s="395">
        <v>0</v>
      </c>
      <c r="BC3170" s="395">
        <v>0</v>
      </c>
      <c r="BD3170" s="115"/>
      <c r="BE3170" s="115"/>
      <c r="BF3170" s="115">
        <v>3</v>
      </c>
      <c r="BG3170" s="115">
        <v>34</v>
      </c>
      <c r="BH3170" s="423">
        <f t="shared" si="1793"/>
        <v>77.319999999999993</v>
      </c>
      <c r="BI3170" s="417">
        <f t="shared" si="1794"/>
        <v>231.95999999999998</v>
      </c>
      <c r="BJ3170" s="115"/>
      <c r="BK3170" s="115"/>
      <c r="BQ3170" s="74" t="str">
        <f t="shared" si="1771"/>
        <v>24334-(14)</v>
      </c>
      <c r="BR3170" s="120" t="str">
        <f t="shared" si="1772"/>
        <v>Flanged T Branch</v>
      </c>
      <c r="BS3170" s="120">
        <f t="shared" si="1773"/>
        <v>882.19749430523927</v>
      </c>
      <c r="BU3170" s="74" t="str">
        <f t="shared" si="1774"/>
        <v>24334-(12)</v>
      </c>
      <c r="BV3170" s="120" t="str">
        <f t="shared" si="1775"/>
        <v>Flanged T Branch</v>
      </c>
      <c r="BW3170" s="120">
        <f t="shared" si="1776"/>
        <v>1033.758</v>
      </c>
      <c r="BY3170" s="74" t="str">
        <f t="shared" si="1777"/>
        <v>24334-(10)</v>
      </c>
      <c r="BZ3170" s="120" t="str">
        <f t="shared" si="1778"/>
        <v>Flanged T Branch</v>
      </c>
      <c r="CA3170" s="120">
        <f t="shared" si="1779"/>
        <v>1183.5780000000002</v>
      </c>
      <c r="CC3170" s="115" t="str">
        <f t="shared" si="1780"/>
        <v xml:space="preserve"> </v>
      </c>
      <c r="CD3170" s="120" t="str">
        <f t="shared" si="1781"/>
        <v xml:space="preserve"> </v>
      </c>
      <c r="CE3170" s="417" t="str">
        <f t="shared" si="1782"/>
        <v xml:space="preserve"> </v>
      </c>
      <c r="CF3170" s="115"/>
      <c r="CG3170" s="115" t="str">
        <f t="shared" si="1783"/>
        <v xml:space="preserve"> </v>
      </c>
      <c r="CH3170" s="120" t="str">
        <f t="shared" si="1784"/>
        <v xml:space="preserve"> </v>
      </c>
      <c r="CI3170" s="417" t="str">
        <f t="shared" si="1785"/>
        <v xml:space="preserve"> </v>
      </c>
      <c r="CJ3170" s="115"/>
      <c r="CK3170" s="115" t="str">
        <f t="shared" si="1786"/>
        <v xml:space="preserve"> </v>
      </c>
      <c r="CL3170" s="120" t="str">
        <f t="shared" si="1787"/>
        <v xml:space="preserve"> </v>
      </c>
      <c r="CM3170" s="417" t="str">
        <f t="shared" si="1789"/>
        <v xml:space="preserve"> </v>
      </c>
      <c r="IS3170" s="111"/>
    </row>
    <row r="3171" spans="2:253" s="74" customFormat="1" ht="17.100000000000001" hidden="1" customHeight="1" x14ac:dyDescent="0.25">
      <c r="B3171" s="504">
        <f>'Flanged Parts'!N31</f>
        <v>0</v>
      </c>
      <c r="C3171" s="508">
        <v>24336</v>
      </c>
      <c r="D3171" s="506">
        <f t="shared" si="1791"/>
        <v>24336</v>
      </c>
      <c r="E3171" s="504" t="s">
        <v>1344</v>
      </c>
      <c r="F3171" s="508" t="str">
        <f t="shared" si="1790"/>
        <v xml:space="preserve"> </v>
      </c>
      <c r="G3171" s="509" t="s">
        <v>469</v>
      </c>
      <c r="H3171" s="504" t="str">
        <f>IF('Flanged Parts'!$BB$6=1,"CS",IF('Flanged Parts'!$BB$6=2,"Glv",0))</f>
        <v>Glv</v>
      </c>
      <c r="I3171" s="1035" t="s">
        <v>888</v>
      </c>
      <c r="J3171" s="1036"/>
      <c r="K3171" s="516" t="s">
        <v>881</v>
      </c>
      <c r="L3171" s="535">
        <v>16</v>
      </c>
      <c r="M3171" s="532" t="s">
        <v>1700</v>
      </c>
      <c r="N3171" s="514">
        <f t="shared" si="1769"/>
        <v>1087.1300000000001</v>
      </c>
      <c r="O3171" s="514">
        <f t="shared" si="1792"/>
        <v>0</v>
      </c>
      <c r="P3171" s="680">
        <f>'KB Duct Parts'!$AE$3</f>
        <v>0</v>
      </c>
      <c r="Q3171" s="681">
        <f t="shared" si="1801"/>
        <v>0</v>
      </c>
      <c r="R3171" s="682">
        <f t="shared" si="1802"/>
        <v>0</v>
      </c>
      <c r="S3171" s="716">
        <f t="shared" si="1770"/>
        <v>0.2</v>
      </c>
      <c r="T3171" s="679">
        <f t="shared" si="1803"/>
        <v>0</v>
      </c>
      <c r="U3171" s="679">
        <f t="shared" si="1804"/>
        <v>0</v>
      </c>
      <c r="Y3171" s="120"/>
      <c r="AD3171" s="81"/>
      <c r="AF3171" s="370">
        <v>16</v>
      </c>
      <c r="AG3171" s="374">
        <v>14</v>
      </c>
      <c r="AH3171" s="378">
        <v>12</v>
      </c>
      <c r="AI3171" s="381">
        <v>10</v>
      </c>
      <c r="AJ3171" s="386"/>
      <c r="AK3171" s="391"/>
      <c r="AL3171" s="386"/>
      <c r="AM3171" s="363">
        <f t="shared" si="1788"/>
        <v>1</v>
      </c>
      <c r="AN3171" s="578">
        <v>839.6</v>
      </c>
      <c r="AO3171" s="78">
        <f t="shared" si="1800"/>
        <v>988.77722095671993</v>
      </c>
      <c r="AP3171" s="78">
        <f t="shared" si="1795"/>
        <v>1158.6479999999999</v>
      </c>
      <c r="AQ3171" s="78">
        <f t="shared" si="1796"/>
        <v>1326.568</v>
      </c>
      <c r="AR3171" s="78">
        <f t="shared" si="1797"/>
        <v>0</v>
      </c>
      <c r="AS3171" s="78">
        <f t="shared" si="1798"/>
        <v>0</v>
      </c>
      <c r="AT3171" s="78">
        <f t="shared" si="1799"/>
        <v>0</v>
      </c>
      <c r="AU3171" s="363" t="s">
        <v>717</v>
      </c>
      <c r="AV3171" s="393"/>
      <c r="AW3171" s="395"/>
      <c r="AX3171" s="395">
        <v>1.1776765375854215</v>
      </c>
      <c r="AY3171" s="395">
        <v>1.38</v>
      </c>
      <c r="AZ3171" s="395">
        <v>1.58</v>
      </c>
      <c r="BA3171" s="395">
        <v>0</v>
      </c>
      <c r="BB3171" s="395">
        <v>0</v>
      </c>
      <c r="BC3171" s="395">
        <v>0</v>
      </c>
      <c r="BD3171" s="115"/>
      <c r="BE3171" s="115"/>
      <c r="BF3171" s="115">
        <v>3</v>
      </c>
      <c r="BG3171" s="115">
        <v>36</v>
      </c>
      <c r="BH3171" s="423">
        <f t="shared" si="1793"/>
        <v>82.51</v>
      </c>
      <c r="BI3171" s="417">
        <f t="shared" si="1794"/>
        <v>247.53000000000003</v>
      </c>
      <c r="BJ3171" s="115"/>
      <c r="BK3171" s="115"/>
      <c r="BQ3171" s="74" t="str">
        <f t="shared" si="1771"/>
        <v>24336-(14)</v>
      </c>
      <c r="BR3171" s="120" t="str">
        <f t="shared" si="1772"/>
        <v>Flanged T Branch</v>
      </c>
      <c r="BS3171" s="120">
        <f t="shared" si="1773"/>
        <v>988.77722095671993</v>
      </c>
      <c r="BU3171" s="74" t="str">
        <f t="shared" si="1774"/>
        <v>24336-(12)</v>
      </c>
      <c r="BV3171" s="120" t="str">
        <f t="shared" si="1775"/>
        <v>Flanged T Branch</v>
      </c>
      <c r="BW3171" s="120">
        <f t="shared" si="1776"/>
        <v>1158.6479999999999</v>
      </c>
      <c r="BY3171" s="74" t="str">
        <f t="shared" si="1777"/>
        <v>24336-(10)</v>
      </c>
      <c r="BZ3171" s="120" t="str">
        <f t="shared" si="1778"/>
        <v>Flanged T Branch</v>
      </c>
      <c r="CA3171" s="120">
        <f t="shared" si="1779"/>
        <v>1326.568</v>
      </c>
      <c r="CC3171" s="115" t="str">
        <f t="shared" si="1780"/>
        <v xml:space="preserve"> </v>
      </c>
      <c r="CD3171" s="120" t="str">
        <f t="shared" si="1781"/>
        <v xml:space="preserve"> </v>
      </c>
      <c r="CE3171" s="417" t="str">
        <f t="shared" si="1782"/>
        <v xml:space="preserve"> </v>
      </c>
      <c r="CF3171" s="115"/>
      <c r="CG3171" s="115" t="str">
        <f t="shared" si="1783"/>
        <v xml:space="preserve"> </v>
      </c>
      <c r="CH3171" s="120" t="str">
        <f t="shared" si="1784"/>
        <v xml:space="preserve"> </v>
      </c>
      <c r="CI3171" s="417" t="str">
        <f t="shared" si="1785"/>
        <v xml:space="preserve"> </v>
      </c>
      <c r="CJ3171" s="115"/>
      <c r="CK3171" s="115" t="str">
        <f t="shared" si="1786"/>
        <v xml:space="preserve"> </v>
      </c>
      <c r="CL3171" s="120" t="str">
        <f t="shared" si="1787"/>
        <v xml:space="preserve"> </v>
      </c>
      <c r="CM3171" s="417" t="str">
        <f t="shared" si="1789"/>
        <v xml:space="preserve"> </v>
      </c>
      <c r="IS3171" s="111"/>
    </row>
    <row r="3172" spans="2:253" s="74" customFormat="1" ht="17.100000000000001" hidden="1" customHeight="1" x14ac:dyDescent="0.25">
      <c r="B3172" s="504">
        <f>'Flanged Parts'!N32</f>
        <v>0</v>
      </c>
      <c r="C3172" s="508">
        <v>24338</v>
      </c>
      <c r="D3172" s="506">
        <f t="shared" si="1791"/>
        <v>24338</v>
      </c>
      <c r="E3172" s="504" t="s">
        <v>1345</v>
      </c>
      <c r="F3172" s="508" t="str">
        <f t="shared" si="1790"/>
        <v xml:space="preserve"> </v>
      </c>
      <c r="G3172" s="509" t="s">
        <v>469</v>
      </c>
      <c r="H3172" s="504" t="str">
        <f>IF('Flanged Parts'!$BB$6=1,"CS",IF('Flanged Parts'!$BB$6=2,"Glv",0))</f>
        <v>Glv</v>
      </c>
      <c r="I3172" s="1035" t="s">
        <v>888</v>
      </c>
      <c r="J3172" s="1036"/>
      <c r="K3172" s="516" t="s">
        <v>881</v>
      </c>
      <c r="L3172" s="535">
        <v>16</v>
      </c>
      <c r="M3172" s="532" t="s">
        <v>1700</v>
      </c>
      <c r="N3172" s="514">
        <f t="shared" si="1769"/>
        <v>1493.19</v>
      </c>
      <c r="O3172" s="514">
        <f t="shared" si="1792"/>
        <v>0</v>
      </c>
      <c r="P3172" s="680">
        <f>'KB Duct Parts'!$AE$3</f>
        <v>0</v>
      </c>
      <c r="Q3172" s="681">
        <f t="shared" si="1801"/>
        <v>0</v>
      </c>
      <c r="R3172" s="682">
        <f t="shared" si="1802"/>
        <v>0</v>
      </c>
      <c r="S3172" s="716">
        <f t="shared" si="1770"/>
        <v>0.2</v>
      </c>
      <c r="T3172" s="679">
        <f t="shared" si="1803"/>
        <v>0</v>
      </c>
      <c r="U3172" s="679">
        <f t="shared" si="1804"/>
        <v>0</v>
      </c>
      <c r="Y3172" s="120"/>
      <c r="AD3172" s="81"/>
      <c r="AF3172" s="370">
        <v>16</v>
      </c>
      <c r="AG3172" s="374">
        <v>14</v>
      </c>
      <c r="AH3172" s="378">
        <v>12</v>
      </c>
      <c r="AI3172" s="381">
        <v>10</v>
      </c>
      <c r="AJ3172" s="386"/>
      <c r="AK3172" s="391"/>
      <c r="AL3172" s="386"/>
      <c r="AM3172" s="363">
        <f t="shared" si="1788"/>
        <v>1</v>
      </c>
      <c r="AN3172" s="578">
        <v>1236</v>
      </c>
      <c r="AO3172" s="78">
        <f t="shared" si="1800"/>
        <v>1455.608200455581</v>
      </c>
      <c r="AP3172" s="78">
        <f t="shared" si="1795"/>
        <v>1705.6799999999998</v>
      </c>
      <c r="AQ3172" s="78">
        <f t="shared" si="1796"/>
        <v>1952.88</v>
      </c>
      <c r="AR3172" s="78">
        <f t="shared" si="1797"/>
        <v>0</v>
      </c>
      <c r="AS3172" s="78">
        <f t="shared" si="1798"/>
        <v>0</v>
      </c>
      <c r="AT3172" s="78">
        <f t="shared" si="1799"/>
        <v>0</v>
      </c>
      <c r="AU3172" s="363" t="s">
        <v>717</v>
      </c>
      <c r="AV3172" s="393"/>
      <c r="AW3172" s="395"/>
      <c r="AX3172" s="395">
        <v>1.1776765375854215</v>
      </c>
      <c r="AY3172" s="395">
        <v>1.38</v>
      </c>
      <c r="AZ3172" s="395">
        <v>1.58</v>
      </c>
      <c r="BA3172" s="395">
        <v>0</v>
      </c>
      <c r="BB3172" s="395">
        <v>0</v>
      </c>
      <c r="BC3172" s="395">
        <v>0</v>
      </c>
      <c r="BD3172" s="115"/>
      <c r="BE3172" s="115"/>
      <c r="BF3172" s="115">
        <v>3</v>
      </c>
      <c r="BG3172" s="115">
        <v>38</v>
      </c>
      <c r="BH3172" s="423">
        <f t="shared" si="1793"/>
        <v>85.73</v>
      </c>
      <c r="BI3172" s="417">
        <f t="shared" si="1794"/>
        <v>257.19</v>
      </c>
      <c r="BJ3172" s="115"/>
      <c r="BK3172" s="115"/>
      <c r="BQ3172" s="74" t="str">
        <f t="shared" si="1771"/>
        <v>24338-(14)</v>
      </c>
      <c r="BR3172" s="120" t="str">
        <f t="shared" si="1772"/>
        <v>Flanged T Branch</v>
      </c>
      <c r="BS3172" s="120">
        <f t="shared" si="1773"/>
        <v>1455.608200455581</v>
      </c>
      <c r="BU3172" s="74" t="str">
        <f t="shared" si="1774"/>
        <v>24338-(12)</v>
      </c>
      <c r="BV3172" s="120" t="str">
        <f t="shared" si="1775"/>
        <v>Flanged T Branch</v>
      </c>
      <c r="BW3172" s="120">
        <f t="shared" si="1776"/>
        <v>1705.6799999999998</v>
      </c>
      <c r="BY3172" s="74" t="str">
        <f t="shared" si="1777"/>
        <v>24338-(10)</v>
      </c>
      <c r="BZ3172" s="120" t="str">
        <f t="shared" si="1778"/>
        <v>Flanged T Branch</v>
      </c>
      <c r="CA3172" s="120">
        <f t="shared" si="1779"/>
        <v>1952.88</v>
      </c>
      <c r="CC3172" s="115" t="str">
        <f t="shared" si="1780"/>
        <v xml:space="preserve"> </v>
      </c>
      <c r="CD3172" s="120" t="str">
        <f t="shared" si="1781"/>
        <v xml:space="preserve"> </v>
      </c>
      <c r="CE3172" s="417" t="str">
        <f t="shared" si="1782"/>
        <v xml:space="preserve"> </v>
      </c>
      <c r="CF3172" s="115"/>
      <c r="CG3172" s="115" t="str">
        <f t="shared" si="1783"/>
        <v xml:space="preserve"> </v>
      </c>
      <c r="CH3172" s="120" t="str">
        <f t="shared" si="1784"/>
        <v xml:space="preserve"> </v>
      </c>
      <c r="CI3172" s="417" t="str">
        <f t="shared" si="1785"/>
        <v xml:space="preserve"> </v>
      </c>
      <c r="CJ3172" s="115"/>
      <c r="CK3172" s="115" t="str">
        <f t="shared" si="1786"/>
        <v xml:space="preserve"> </v>
      </c>
      <c r="CL3172" s="120" t="str">
        <f t="shared" si="1787"/>
        <v xml:space="preserve"> </v>
      </c>
      <c r="CM3172" s="417" t="str">
        <f t="shared" si="1789"/>
        <v xml:space="preserve"> </v>
      </c>
      <c r="IS3172" s="111"/>
    </row>
    <row r="3173" spans="2:253" s="74" customFormat="1" ht="17.100000000000001" hidden="1" customHeight="1" x14ac:dyDescent="0.25">
      <c r="B3173" s="504">
        <f>'Flanged Parts'!N33</f>
        <v>0</v>
      </c>
      <c r="C3173" s="508">
        <v>24340</v>
      </c>
      <c r="D3173" s="506">
        <f t="shared" si="1791"/>
        <v>24340</v>
      </c>
      <c r="E3173" s="504" t="s">
        <v>1346</v>
      </c>
      <c r="F3173" s="508" t="str">
        <f t="shared" si="1790"/>
        <v xml:space="preserve"> </v>
      </c>
      <c r="G3173" s="509" t="s">
        <v>469</v>
      </c>
      <c r="H3173" s="504" t="str">
        <f>IF('Flanged Parts'!$BB$6=1,"CS",IF('Flanged Parts'!$BB$6=2,"Glv",0))</f>
        <v>Glv</v>
      </c>
      <c r="I3173" s="1035" t="s">
        <v>888</v>
      </c>
      <c r="J3173" s="1036"/>
      <c r="K3173" s="516" t="s">
        <v>881</v>
      </c>
      <c r="L3173" s="535">
        <v>16</v>
      </c>
      <c r="M3173" s="532" t="s">
        <v>1700</v>
      </c>
      <c r="N3173" s="514">
        <f t="shared" si="1769"/>
        <v>1585.47</v>
      </c>
      <c r="O3173" s="514">
        <f t="shared" si="1792"/>
        <v>0</v>
      </c>
      <c r="P3173" s="680">
        <f>'KB Duct Parts'!$AE$3</f>
        <v>0</v>
      </c>
      <c r="Q3173" s="681">
        <f t="shared" si="1801"/>
        <v>0</v>
      </c>
      <c r="R3173" s="682">
        <f t="shared" si="1802"/>
        <v>0</v>
      </c>
      <c r="S3173" s="716">
        <f t="shared" si="1770"/>
        <v>0.2</v>
      </c>
      <c r="T3173" s="679">
        <f t="shared" si="1803"/>
        <v>0</v>
      </c>
      <c r="U3173" s="679">
        <f t="shared" si="1804"/>
        <v>0</v>
      </c>
      <c r="Y3173" s="120"/>
      <c r="AD3173" s="81"/>
      <c r="AF3173" s="370">
        <v>16</v>
      </c>
      <c r="AG3173" s="374">
        <v>14</v>
      </c>
      <c r="AH3173" s="378">
        <v>12</v>
      </c>
      <c r="AI3173" s="381">
        <v>10</v>
      </c>
      <c r="AJ3173" s="386"/>
      <c r="AK3173" s="391"/>
      <c r="AL3173" s="386"/>
      <c r="AM3173" s="363">
        <f t="shared" si="1788"/>
        <v>1</v>
      </c>
      <c r="AN3173" s="578">
        <v>1311.9</v>
      </c>
      <c r="AO3173" s="78">
        <f t="shared" si="1800"/>
        <v>1544.9938496583145</v>
      </c>
      <c r="AP3173" s="78">
        <f t="shared" si="1795"/>
        <v>1810.422</v>
      </c>
      <c r="AQ3173" s="78">
        <f t="shared" si="1796"/>
        <v>2072.8020000000001</v>
      </c>
      <c r="AR3173" s="78">
        <f t="shared" si="1797"/>
        <v>0</v>
      </c>
      <c r="AS3173" s="78">
        <f t="shared" si="1798"/>
        <v>0</v>
      </c>
      <c r="AT3173" s="78">
        <f t="shared" si="1799"/>
        <v>0</v>
      </c>
      <c r="AU3173" s="363" t="s">
        <v>717</v>
      </c>
      <c r="AV3173" s="393"/>
      <c r="AW3173" s="395"/>
      <c r="AX3173" s="395">
        <v>1.1776765375854215</v>
      </c>
      <c r="AY3173" s="395">
        <v>1.38</v>
      </c>
      <c r="AZ3173" s="395">
        <v>1.58</v>
      </c>
      <c r="BA3173" s="395">
        <v>0</v>
      </c>
      <c r="BB3173" s="395">
        <v>0</v>
      </c>
      <c r="BC3173" s="395">
        <v>0</v>
      </c>
      <c r="BD3173" s="115"/>
      <c r="BE3173" s="115"/>
      <c r="BF3173" s="115">
        <v>3</v>
      </c>
      <c r="BG3173" s="115">
        <v>40</v>
      </c>
      <c r="BH3173" s="423">
        <f t="shared" si="1793"/>
        <v>91.19</v>
      </c>
      <c r="BI3173" s="417">
        <f t="shared" si="1794"/>
        <v>273.57</v>
      </c>
      <c r="BJ3173" s="115"/>
      <c r="BK3173" s="115"/>
      <c r="BQ3173" s="74" t="str">
        <f t="shared" si="1771"/>
        <v>24340-(14)</v>
      </c>
      <c r="BR3173" s="120" t="str">
        <f t="shared" si="1772"/>
        <v>Flanged T Branch</v>
      </c>
      <c r="BS3173" s="120">
        <f t="shared" si="1773"/>
        <v>1544.9938496583145</v>
      </c>
      <c r="BU3173" s="74" t="str">
        <f t="shared" si="1774"/>
        <v>24340-(12)</v>
      </c>
      <c r="BV3173" s="120" t="str">
        <f t="shared" si="1775"/>
        <v>Flanged T Branch</v>
      </c>
      <c r="BW3173" s="120">
        <f t="shared" si="1776"/>
        <v>1810.422</v>
      </c>
      <c r="BY3173" s="74" t="str">
        <f t="shared" si="1777"/>
        <v>24340-(10)</v>
      </c>
      <c r="BZ3173" s="120" t="str">
        <f t="shared" si="1778"/>
        <v>Flanged T Branch</v>
      </c>
      <c r="CA3173" s="120">
        <f t="shared" si="1779"/>
        <v>2072.8020000000001</v>
      </c>
      <c r="CC3173" s="115" t="str">
        <f t="shared" si="1780"/>
        <v xml:space="preserve"> </v>
      </c>
      <c r="CD3173" s="120" t="str">
        <f t="shared" si="1781"/>
        <v xml:space="preserve"> </v>
      </c>
      <c r="CE3173" s="417" t="str">
        <f t="shared" si="1782"/>
        <v xml:space="preserve"> </v>
      </c>
      <c r="CF3173" s="115"/>
      <c r="CG3173" s="115" t="str">
        <f t="shared" si="1783"/>
        <v xml:space="preserve"> </v>
      </c>
      <c r="CH3173" s="120" t="str">
        <f t="shared" si="1784"/>
        <v xml:space="preserve"> </v>
      </c>
      <c r="CI3173" s="417" t="str">
        <f t="shared" si="1785"/>
        <v xml:space="preserve"> </v>
      </c>
      <c r="CJ3173" s="115"/>
      <c r="CK3173" s="115" t="str">
        <f t="shared" si="1786"/>
        <v xml:space="preserve"> </v>
      </c>
      <c r="CL3173" s="120" t="str">
        <f t="shared" si="1787"/>
        <v xml:space="preserve"> </v>
      </c>
      <c r="CM3173" s="417" t="str">
        <f t="shared" si="1789"/>
        <v xml:space="preserve"> </v>
      </c>
      <c r="IS3173" s="111"/>
    </row>
    <row r="3174" spans="2:253" s="74" customFormat="1" ht="17.100000000000001" hidden="1" customHeight="1" x14ac:dyDescent="0.25">
      <c r="B3174" s="504">
        <f>'Flanged Parts'!N34</f>
        <v>0</v>
      </c>
      <c r="C3174" s="508">
        <v>24342</v>
      </c>
      <c r="D3174" s="506">
        <f t="shared" si="1791"/>
        <v>24342</v>
      </c>
      <c r="E3174" s="504" t="s">
        <v>1347</v>
      </c>
      <c r="F3174" s="508" t="str">
        <f t="shared" si="1790"/>
        <v xml:space="preserve"> </v>
      </c>
      <c r="G3174" s="509" t="s">
        <v>469</v>
      </c>
      <c r="H3174" s="504" t="s">
        <v>1094</v>
      </c>
      <c r="I3174" s="1035" t="s">
        <v>888</v>
      </c>
      <c r="J3174" s="1036"/>
      <c r="K3174" s="516" t="s">
        <v>881</v>
      </c>
      <c r="L3174" s="535">
        <v>16</v>
      </c>
      <c r="M3174" s="532" t="s">
        <v>1700</v>
      </c>
      <c r="N3174" s="514">
        <f t="shared" si="1769"/>
        <v>1554.5</v>
      </c>
      <c r="O3174" s="514">
        <f t="shared" si="1792"/>
        <v>0</v>
      </c>
      <c r="P3174" s="680">
        <f>'KB Duct Parts'!$AE$3</f>
        <v>0</v>
      </c>
      <c r="Q3174" s="681">
        <f t="shared" si="1801"/>
        <v>0</v>
      </c>
      <c r="R3174" s="682">
        <f t="shared" si="1802"/>
        <v>0</v>
      </c>
      <c r="S3174" s="716">
        <f t="shared" si="1770"/>
        <v>0.2</v>
      </c>
      <c r="T3174" s="679">
        <f t="shared" si="1803"/>
        <v>0</v>
      </c>
      <c r="U3174" s="679">
        <f t="shared" si="1804"/>
        <v>0</v>
      </c>
      <c r="Y3174" s="120"/>
      <c r="AD3174" s="81"/>
      <c r="AF3174" s="370">
        <v>16</v>
      </c>
      <c r="AG3174" s="374">
        <v>14</v>
      </c>
      <c r="AH3174" s="378">
        <v>12</v>
      </c>
      <c r="AI3174" s="381">
        <v>10</v>
      </c>
      <c r="AJ3174" s="386"/>
      <c r="AK3174" s="391"/>
      <c r="AL3174" s="386"/>
      <c r="AM3174" s="363">
        <f t="shared" si="1788"/>
        <v>1</v>
      </c>
      <c r="AN3174" s="578">
        <v>1410.8</v>
      </c>
      <c r="AO3174" s="78">
        <f t="shared" si="1800"/>
        <v>1661.4660592255125</v>
      </c>
      <c r="AP3174" s="78">
        <f t="shared" si="1795"/>
        <v>1946.9039999999998</v>
      </c>
      <c r="AQ3174" s="78">
        <f t="shared" si="1796"/>
        <v>2229.0639999999999</v>
      </c>
      <c r="AR3174" s="78">
        <f t="shared" si="1797"/>
        <v>0</v>
      </c>
      <c r="AS3174" s="78">
        <f t="shared" si="1798"/>
        <v>0</v>
      </c>
      <c r="AT3174" s="78">
        <f t="shared" si="1799"/>
        <v>0</v>
      </c>
      <c r="AU3174" s="363" t="s">
        <v>717</v>
      </c>
      <c r="AV3174" s="393"/>
      <c r="AW3174" s="395"/>
      <c r="AX3174" s="395">
        <v>1.1776765375854215</v>
      </c>
      <c r="AY3174" s="395">
        <v>1.38</v>
      </c>
      <c r="AZ3174" s="395">
        <v>1.58</v>
      </c>
      <c r="BA3174" s="395">
        <v>0</v>
      </c>
      <c r="BB3174" s="395">
        <v>0</v>
      </c>
      <c r="BC3174" s="395">
        <v>0</v>
      </c>
      <c r="BD3174" s="115"/>
      <c r="BE3174" s="115"/>
      <c r="BF3174" s="115">
        <v>3</v>
      </c>
      <c r="BG3174" s="115">
        <v>42</v>
      </c>
      <c r="BH3174" s="423">
        <f t="shared" si="1793"/>
        <v>47.9</v>
      </c>
      <c r="BI3174" s="417">
        <f t="shared" si="1794"/>
        <v>143.69999999999999</v>
      </c>
      <c r="BJ3174" s="115"/>
      <c r="BK3174" s="115"/>
      <c r="BQ3174" s="74" t="str">
        <f t="shared" si="1771"/>
        <v>24342-(14)</v>
      </c>
      <c r="BR3174" s="120" t="str">
        <f t="shared" si="1772"/>
        <v>Flanged T Branch</v>
      </c>
      <c r="BS3174" s="120">
        <f t="shared" si="1773"/>
        <v>1661.4660592255125</v>
      </c>
      <c r="BU3174" s="74" t="str">
        <f t="shared" si="1774"/>
        <v>24342-(12)</v>
      </c>
      <c r="BV3174" s="120" t="str">
        <f t="shared" si="1775"/>
        <v>Flanged T Branch</v>
      </c>
      <c r="BW3174" s="120">
        <f t="shared" si="1776"/>
        <v>1946.9039999999998</v>
      </c>
      <c r="BY3174" s="74" t="str">
        <f t="shared" si="1777"/>
        <v>24342-(10)</v>
      </c>
      <c r="BZ3174" s="120" t="str">
        <f t="shared" si="1778"/>
        <v>Flanged T Branch</v>
      </c>
      <c r="CA3174" s="120">
        <f t="shared" si="1779"/>
        <v>2229.0639999999999</v>
      </c>
      <c r="CC3174" s="115" t="str">
        <f t="shared" si="1780"/>
        <v xml:space="preserve"> </v>
      </c>
      <c r="CD3174" s="120" t="str">
        <f t="shared" si="1781"/>
        <v xml:space="preserve"> </v>
      </c>
      <c r="CE3174" s="417" t="str">
        <f t="shared" si="1782"/>
        <v xml:space="preserve"> </v>
      </c>
      <c r="CF3174" s="115"/>
      <c r="CG3174" s="115" t="str">
        <f t="shared" si="1783"/>
        <v xml:space="preserve"> </v>
      </c>
      <c r="CH3174" s="120" t="str">
        <f t="shared" si="1784"/>
        <v xml:space="preserve"> </v>
      </c>
      <c r="CI3174" s="417" t="str">
        <f t="shared" si="1785"/>
        <v xml:space="preserve"> </v>
      </c>
      <c r="CJ3174" s="115"/>
      <c r="CK3174" s="115" t="str">
        <f t="shared" si="1786"/>
        <v xml:space="preserve"> </v>
      </c>
      <c r="CL3174" s="120" t="str">
        <f t="shared" si="1787"/>
        <v xml:space="preserve"> </v>
      </c>
      <c r="CM3174" s="417" t="str">
        <f t="shared" si="1789"/>
        <v xml:space="preserve"> </v>
      </c>
      <c r="IS3174" s="111"/>
    </row>
    <row r="3175" spans="2:253" s="74" customFormat="1" ht="17.100000000000001" hidden="1" customHeight="1" x14ac:dyDescent="0.25">
      <c r="B3175" s="504">
        <f>'Flanged Parts'!N35</f>
        <v>0</v>
      </c>
      <c r="C3175" s="508">
        <v>24344</v>
      </c>
      <c r="D3175" s="506">
        <f t="shared" si="1791"/>
        <v>24344</v>
      </c>
      <c r="E3175" s="504" t="s">
        <v>1348</v>
      </c>
      <c r="F3175" s="508" t="str">
        <f t="shared" si="1790"/>
        <v xml:space="preserve"> </v>
      </c>
      <c r="G3175" s="509" t="s">
        <v>469</v>
      </c>
      <c r="H3175" s="504" t="s">
        <v>1094</v>
      </c>
      <c r="I3175" s="1035" t="s">
        <v>888</v>
      </c>
      <c r="J3175" s="1036"/>
      <c r="K3175" s="516" t="s">
        <v>881</v>
      </c>
      <c r="L3175" s="535">
        <v>16</v>
      </c>
      <c r="M3175" s="532" t="s">
        <v>1700</v>
      </c>
      <c r="N3175" s="514">
        <f t="shared" si="1769"/>
        <v>1676.3000000000002</v>
      </c>
      <c r="O3175" s="514">
        <f t="shared" si="1792"/>
        <v>0</v>
      </c>
      <c r="P3175" s="680">
        <f>'KB Duct Parts'!$AE$3</f>
        <v>0</v>
      </c>
      <c r="Q3175" s="681">
        <f t="shared" si="1801"/>
        <v>0</v>
      </c>
      <c r="R3175" s="682">
        <f t="shared" si="1802"/>
        <v>0</v>
      </c>
      <c r="S3175" s="716">
        <f t="shared" si="1770"/>
        <v>0.2</v>
      </c>
      <c r="T3175" s="679">
        <f t="shared" si="1803"/>
        <v>0</v>
      </c>
      <c r="U3175" s="679">
        <f t="shared" si="1804"/>
        <v>0</v>
      </c>
      <c r="Y3175" s="120"/>
      <c r="AD3175" s="81"/>
      <c r="AF3175" s="370">
        <v>16</v>
      </c>
      <c r="AG3175" s="374">
        <v>14</v>
      </c>
      <c r="AH3175" s="378">
        <v>12</v>
      </c>
      <c r="AI3175" s="381">
        <v>10</v>
      </c>
      <c r="AJ3175" s="386"/>
      <c r="AK3175" s="391"/>
      <c r="AL3175" s="386"/>
      <c r="AM3175" s="363">
        <f t="shared" si="1788"/>
        <v>1</v>
      </c>
      <c r="AN3175" s="578">
        <v>1524.2</v>
      </c>
      <c r="AO3175" s="78">
        <f t="shared" si="1800"/>
        <v>1795.0145785876994</v>
      </c>
      <c r="AP3175" s="78">
        <f t="shared" si="1795"/>
        <v>2103.3959999999997</v>
      </c>
      <c r="AQ3175" s="78">
        <f t="shared" si="1796"/>
        <v>2408.2360000000003</v>
      </c>
      <c r="AR3175" s="78">
        <f t="shared" si="1797"/>
        <v>0</v>
      </c>
      <c r="AS3175" s="78">
        <f t="shared" si="1798"/>
        <v>0</v>
      </c>
      <c r="AT3175" s="78">
        <f t="shared" si="1799"/>
        <v>0</v>
      </c>
      <c r="AU3175" s="363" t="s">
        <v>717</v>
      </c>
      <c r="AV3175" s="393"/>
      <c r="AW3175" s="395"/>
      <c r="AX3175" s="395">
        <v>1.1776765375854215</v>
      </c>
      <c r="AY3175" s="395">
        <v>1.38</v>
      </c>
      <c r="AZ3175" s="395">
        <v>1.58</v>
      </c>
      <c r="BA3175" s="395">
        <v>0</v>
      </c>
      <c r="BB3175" s="395">
        <v>0</v>
      </c>
      <c r="BC3175" s="395">
        <v>0</v>
      </c>
      <c r="BD3175" s="115"/>
      <c r="BE3175" s="115"/>
      <c r="BF3175" s="115">
        <v>3</v>
      </c>
      <c r="BG3175" s="115">
        <v>44</v>
      </c>
      <c r="BH3175" s="423">
        <f t="shared" si="1793"/>
        <v>50.7</v>
      </c>
      <c r="BI3175" s="417">
        <f t="shared" si="1794"/>
        <v>152.10000000000002</v>
      </c>
      <c r="BJ3175" s="115"/>
      <c r="BK3175" s="115"/>
      <c r="BQ3175" s="74" t="str">
        <f t="shared" si="1771"/>
        <v>24344-(14)</v>
      </c>
      <c r="BR3175" s="120" t="str">
        <f t="shared" si="1772"/>
        <v>Flanged T Branch</v>
      </c>
      <c r="BS3175" s="120">
        <f t="shared" si="1773"/>
        <v>1795.0145785876994</v>
      </c>
      <c r="BU3175" s="74" t="str">
        <f t="shared" si="1774"/>
        <v>24344-(12)</v>
      </c>
      <c r="BV3175" s="120" t="str">
        <f t="shared" si="1775"/>
        <v>Flanged T Branch</v>
      </c>
      <c r="BW3175" s="120">
        <f t="shared" si="1776"/>
        <v>2103.3959999999997</v>
      </c>
      <c r="BY3175" s="74" t="str">
        <f t="shared" si="1777"/>
        <v>24344-(10)</v>
      </c>
      <c r="BZ3175" s="120" t="str">
        <f t="shared" si="1778"/>
        <v>Flanged T Branch</v>
      </c>
      <c r="CA3175" s="120">
        <f t="shared" si="1779"/>
        <v>2408.2360000000003</v>
      </c>
      <c r="CC3175" s="115" t="str">
        <f t="shared" si="1780"/>
        <v xml:space="preserve"> </v>
      </c>
      <c r="CD3175" s="120" t="str">
        <f t="shared" si="1781"/>
        <v xml:space="preserve"> </v>
      </c>
      <c r="CE3175" s="417" t="str">
        <f t="shared" si="1782"/>
        <v xml:space="preserve"> </v>
      </c>
      <c r="CF3175" s="115"/>
      <c r="CG3175" s="115" t="str">
        <f t="shared" si="1783"/>
        <v xml:space="preserve"> </v>
      </c>
      <c r="CH3175" s="120" t="str">
        <f t="shared" si="1784"/>
        <v xml:space="preserve"> </v>
      </c>
      <c r="CI3175" s="417" t="str">
        <f t="shared" si="1785"/>
        <v xml:space="preserve"> </v>
      </c>
      <c r="CJ3175" s="115"/>
      <c r="CK3175" s="115" t="str">
        <f t="shared" si="1786"/>
        <v xml:space="preserve"> </v>
      </c>
      <c r="CL3175" s="120" t="str">
        <f t="shared" si="1787"/>
        <v xml:space="preserve"> </v>
      </c>
      <c r="CM3175" s="417" t="str">
        <f t="shared" si="1789"/>
        <v xml:space="preserve"> </v>
      </c>
      <c r="IS3175" s="111"/>
    </row>
    <row r="3176" spans="2:253" s="74" customFormat="1" ht="17.100000000000001" hidden="1" customHeight="1" x14ac:dyDescent="0.25">
      <c r="B3176" s="504">
        <f>'Flanged Parts'!N36</f>
        <v>0</v>
      </c>
      <c r="C3176" s="508">
        <v>24346</v>
      </c>
      <c r="D3176" s="506">
        <f t="shared" si="1791"/>
        <v>24346</v>
      </c>
      <c r="E3176" s="504" t="s">
        <v>1349</v>
      </c>
      <c r="F3176" s="508" t="str">
        <f t="shared" si="1790"/>
        <v xml:space="preserve"> </v>
      </c>
      <c r="G3176" s="509" t="s">
        <v>469</v>
      </c>
      <c r="H3176" s="504" t="s">
        <v>1094</v>
      </c>
      <c r="I3176" s="1035" t="s">
        <v>888</v>
      </c>
      <c r="J3176" s="1036"/>
      <c r="K3176" s="516" t="s">
        <v>881</v>
      </c>
      <c r="L3176" s="535">
        <v>16</v>
      </c>
      <c r="M3176" s="532" t="s">
        <v>1700</v>
      </c>
      <c r="N3176" s="514">
        <f t="shared" si="1769"/>
        <v>1795.06</v>
      </c>
      <c r="O3176" s="514">
        <f t="shared" si="1792"/>
        <v>0</v>
      </c>
      <c r="P3176" s="680">
        <f>'KB Duct Parts'!$AE$3</f>
        <v>0</v>
      </c>
      <c r="Q3176" s="681">
        <f t="shared" si="1801"/>
        <v>0</v>
      </c>
      <c r="R3176" s="682">
        <f t="shared" si="1802"/>
        <v>0</v>
      </c>
      <c r="S3176" s="716">
        <f t="shared" si="1770"/>
        <v>0.2</v>
      </c>
      <c r="T3176" s="679">
        <f t="shared" si="1803"/>
        <v>0</v>
      </c>
      <c r="U3176" s="679">
        <f t="shared" si="1804"/>
        <v>0</v>
      </c>
      <c r="Y3176" s="120"/>
      <c r="AD3176" s="81"/>
      <c r="AF3176" s="370">
        <v>16</v>
      </c>
      <c r="AG3176" s="374">
        <v>14</v>
      </c>
      <c r="AH3176" s="378">
        <v>12</v>
      </c>
      <c r="AI3176" s="381">
        <v>10</v>
      </c>
      <c r="AJ3176" s="386"/>
      <c r="AK3176" s="391"/>
      <c r="AL3176" s="386"/>
      <c r="AM3176" s="363">
        <f t="shared" si="1788"/>
        <v>1</v>
      </c>
      <c r="AN3176" s="578">
        <v>1643.8</v>
      </c>
      <c r="AO3176" s="78">
        <f t="shared" si="1800"/>
        <v>1935.8646924829156</v>
      </c>
      <c r="AP3176" s="78">
        <f t="shared" si="1795"/>
        <v>2268.444</v>
      </c>
      <c r="AQ3176" s="78">
        <f t="shared" si="1796"/>
        <v>2597.2040000000002</v>
      </c>
      <c r="AR3176" s="78">
        <f t="shared" si="1797"/>
        <v>0</v>
      </c>
      <c r="AS3176" s="78">
        <f t="shared" si="1798"/>
        <v>0</v>
      </c>
      <c r="AT3176" s="78">
        <f t="shared" si="1799"/>
        <v>0</v>
      </c>
      <c r="AU3176" s="363" t="s">
        <v>717</v>
      </c>
      <c r="AV3176" s="393"/>
      <c r="AW3176" s="395"/>
      <c r="AX3176" s="395">
        <v>1.1776765375854215</v>
      </c>
      <c r="AY3176" s="395">
        <v>1.38</v>
      </c>
      <c r="AZ3176" s="395">
        <v>1.58</v>
      </c>
      <c r="BA3176" s="395">
        <v>0</v>
      </c>
      <c r="BB3176" s="395">
        <v>0</v>
      </c>
      <c r="BC3176" s="395">
        <v>0</v>
      </c>
      <c r="BD3176" s="115"/>
      <c r="BE3176" s="115"/>
      <c r="BF3176" s="115">
        <v>3</v>
      </c>
      <c r="BG3176" s="115">
        <v>46</v>
      </c>
      <c r="BH3176" s="423">
        <f t="shared" si="1793"/>
        <v>50.42</v>
      </c>
      <c r="BI3176" s="417">
        <f t="shared" si="1794"/>
        <v>151.26</v>
      </c>
      <c r="BJ3176" s="115"/>
      <c r="BK3176" s="115"/>
      <c r="BQ3176" s="74" t="str">
        <f t="shared" si="1771"/>
        <v>24346-(14)</v>
      </c>
      <c r="BR3176" s="120" t="str">
        <f t="shared" si="1772"/>
        <v>Flanged T Branch</v>
      </c>
      <c r="BS3176" s="120">
        <f t="shared" si="1773"/>
        <v>1935.8646924829156</v>
      </c>
      <c r="BU3176" s="74" t="str">
        <f t="shared" si="1774"/>
        <v>24346-(12)</v>
      </c>
      <c r="BV3176" s="120" t="str">
        <f t="shared" si="1775"/>
        <v>Flanged T Branch</v>
      </c>
      <c r="BW3176" s="120">
        <f t="shared" si="1776"/>
        <v>2268.444</v>
      </c>
      <c r="BY3176" s="74" t="str">
        <f t="shared" si="1777"/>
        <v>24346-(10)</v>
      </c>
      <c r="BZ3176" s="120" t="str">
        <f t="shared" si="1778"/>
        <v>Flanged T Branch</v>
      </c>
      <c r="CA3176" s="120">
        <f t="shared" si="1779"/>
        <v>2597.2040000000002</v>
      </c>
      <c r="CC3176" s="115" t="str">
        <f t="shared" si="1780"/>
        <v xml:space="preserve"> </v>
      </c>
      <c r="CD3176" s="120" t="str">
        <f t="shared" si="1781"/>
        <v xml:space="preserve"> </v>
      </c>
      <c r="CE3176" s="417" t="str">
        <f t="shared" si="1782"/>
        <v xml:space="preserve"> </v>
      </c>
      <c r="CF3176" s="115"/>
      <c r="CG3176" s="115" t="str">
        <f t="shared" si="1783"/>
        <v xml:space="preserve"> </v>
      </c>
      <c r="CH3176" s="120" t="str">
        <f t="shared" si="1784"/>
        <v xml:space="preserve"> </v>
      </c>
      <c r="CI3176" s="417" t="str">
        <f t="shared" si="1785"/>
        <v xml:space="preserve"> </v>
      </c>
      <c r="CJ3176" s="115"/>
      <c r="CK3176" s="115" t="str">
        <f t="shared" si="1786"/>
        <v xml:space="preserve"> </v>
      </c>
      <c r="CL3176" s="120" t="str">
        <f t="shared" si="1787"/>
        <v xml:space="preserve"> </v>
      </c>
      <c r="CM3176" s="417" t="str">
        <f t="shared" si="1789"/>
        <v xml:space="preserve"> </v>
      </c>
      <c r="IS3176" s="111"/>
    </row>
    <row r="3177" spans="2:253" s="74" customFormat="1" ht="17.100000000000001" hidden="1" customHeight="1" x14ac:dyDescent="0.25">
      <c r="B3177" s="504">
        <f>'Flanged Parts'!N37</f>
        <v>0</v>
      </c>
      <c r="C3177" s="508">
        <v>24348</v>
      </c>
      <c r="D3177" s="506">
        <f t="shared" si="1791"/>
        <v>24348</v>
      </c>
      <c r="E3177" s="504" t="s">
        <v>1350</v>
      </c>
      <c r="F3177" s="508" t="str">
        <f t="shared" si="1790"/>
        <v xml:space="preserve"> </v>
      </c>
      <c r="G3177" s="509" t="s">
        <v>469</v>
      </c>
      <c r="H3177" s="504" t="s">
        <v>1094</v>
      </c>
      <c r="I3177" s="1035" t="s">
        <v>888</v>
      </c>
      <c r="J3177" s="1036"/>
      <c r="K3177" s="516" t="s">
        <v>881</v>
      </c>
      <c r="L3177" s="535">
        <v>16</v>
      </c>
      <c r="M3177" s="532" t="s">
        <v>1700</v>
      </c>
      <c r="N3177" s="514">
        <f t="shared" ref="N3177:N3240" si="1805">AN3177+BI3177</f>
        <v>1862.1799999999998</v>
      </c>
      <c r="O3177" s="514">
        <f t="shared" si="1792"/>
        <v>0</v>
      </c>
      <c r="P3177" s="680">
        <f>'KB Duct Parts'!$AE$3</f>
        <v>0</v>
      </c>
      <c r="Q3177" s="681">
        <f t="shared" si="1801"/>
        <v>0</v>
      </c>
      <c r="R3177" s="682">
        <f t="shared" si="1802"/>
        <v>0</v>
      </c>
      <c r="S3177" s="716">
        <f t="shared" ref="S3177:S3240" si="1806">IF($Y$3904&gt;0.2,0.2,$Y$3904)</f>
        <v>0.2</v>
      </c>
      <c r="T3177" s="679">
        <f t="shared" si="1803"/>
        <v>0</v>
      </c>
      <c r="U3177" s="679">
        <f t="shared" si="1804"/>
        <v>0</v>
      </c>
      <c r="Y3177" s="120"/>
      <c r="AD3177" s="81"/>
      <c r="AF3177" s="370">
        <v>16</v>
      </c>
      <c r="AG3177" s="374">
        <v>14</v>
      </c>
      <c r="AH3177" s="378">
        <v>12</v>
      </c>
      <c r="AI3177" s="381">
        <v>10</v>
      </c>
      <c r="AJ3177" s="386"/>
      <c r="AK3177" s="391"/>
      <c r="AL3177" s="386"/>
      <c r="AM3177" s="363">
        <f t="shared" si="1788"/>
        <v>1</v>
      </c>
      <c r="AN3177" s="578">
        <v>1673.6</v>
      </c>
      <c r="AO3177" s="78">
        <f t="shared" si="1800"/>
        <v>1970.9594533029613</v>
      </c>
      <c r="AP3177" s="78">
        <f t="shared" si="1795"/>
        <v>2309.5679999999998</v>
      </c>
      <c r="AQ3177" s="78">
        <f t="shared" si="1796"/>
        <v>2644.288</v>
      </c>
      <c r="AR3177" s="78">
        <f t="shared" si="1797"/>
        <v>0</v>
      </c>
      <c r="AS3177" s="78">
        <f t="shared" si="1798"/>
        <v>0</v>
      </c>
      <c r="AT3177" s="78">
        <f t="shared" si="1799"/>
        <v>0</v>
      </c>
      <c r="AU3177" s="363" t="s">
        <v>717</v>
      </c>
      <c r="AV3177" s="393"/>
      <c r="AW3177" s="395"/>
      <c r="AX3177" s="395">
        <v>1.1776765375854215</v>
      </c>
      <c r="AY3177" s="395">
        <v>1.38</v>
      </c>
      <c r="AZ3177" s="395">
        <v>1.58</v>
      </c>
      <c r="BA3177" s="395">
        <v>0</v>
      </c>
      <c r="BB3177" s="395">
        <v>0</v>
      </c>
      <c r="BC3177" s="395">
        <v>0</v>
      </c>
      <c r="BD3177" s="115"/>
      <c r="BE3177" s="115"/>
      <c r="BF3177" s="115">
        <v>3</v>
      </c>
      <c r="BG3177" s="115">
        <v>48</v>
      </c>
      <c r="BH3177" s="423">
        <f t="shared" si="1793"/>
        <v>62.86</v>
      </c>
      <c r="BI3177" s="417">
        <f t="shared" si="1794"/>
        <v>188.57999999999998</v>
      </c>
      <c r="BJ3177" s="115"/>
      <c r="BK3177" s="115"/>
      <c r="BQ3177" s="74" t="str">
        <f t="shared" si="1771"/>
        <v>24348-(14)</v>
      </c>
      <c r="BR3177" s="120" t="str">
        <f t="shared" si="1772"/>
        <v>Flanged T Branch</v>
      </c>
      <c r="BS3177" s="120">
        <f t="shared" si="1773"/>
        <v>1970.9594533029613</v>
      </c>
      <c r="BU3177" s="74" t="str">
        <f t="shared" si="1774"/>
        <v>24348-(12)</v>
      </c>
      <c r="BV3177" s="120" t="str">
        <f t="shared" si="1775"/>
        <v>Flanged T Branch</v>
      </c>
      <c r="BW3177" s="120">
        <f t="shared" si="1776"/>
        <v>2309.5679999999998</v>
      </c>
      <c r="BY3177" s="74" t="str">
        <f t="shared" si="1777"/>
        <v>24348-(10)</v>
      </c>
      <c r="BZ3177" s="120" t="str">
        <f t="shared" si="1778"/>
        <v>Flanged T Branch</v>
      </c>
      <c r="CA3177" s="120">
        <f t="shared" si="1779"/>
        <v>2644.288</v>
      </c>
      <c r="CC3177" s="115" t="str">
        <f t="shared" si="1780"/>
        <v xml:space="preserve"> </v>
      </c>
      <c r="CD3177" s="120" t="str">
        <f t="shared" si="1781"/>
        <v xml:space="preserve"> </v>
      </c>
      <c r="CE3177" s="417" t="str">
        <f t="shared" si="1782"/>
        <v xml:space="preserve"> </v>
      </c>
      <c r="CF3177" s="115"/>
      <c r="CG3177" s="115" t="str">
        <f t="shared" si="1783"/>
        <v xml:space="preserve"> </v>
      </c>
      <c r="CH3177" s="120" t="str">
        <f t="shared" si="1784"/>
        <v xml:space="preserve"> </v>
      </c>
      <c r="CI3177" s="417" t="str">
        <f t="shared" si="1785"/>
        <v xml:space="preserve"> </v>
      </c>
      <c r="CJ3177" s="115"/>
      <c r="CK3177" s="115" t="str">
        <f t="shared" si="1786"/>
        <v xml:space="preserve"> </v>
      </c>
      <c r="CL3177" s="120" t="str">
        <f t="shared" si="1787"/>
        <v xml:space="preserve"> </v>
      </c>
      <c r="CM3177" s="417" t="str">
        <f t="shared" si="1789"/>
        <v xml:space="preserve"> </v>
      </c>
      <c r="IS3177" s="111"/>
    </row>
    <row r="3178" spans="2:253" s="74" customFormat="1" ht="17.100000000000001" hidden="1" customHeight="1" x14ac:dyDescent="0.25">
      <c r="B3178" s="504">
        <f>IF('Flanged Parts'!$AS$4=1,'Flanged Parts'!O26,0)</f>
        <v>0</v>
      </c>
      <c r="C3178" s="525" t="str">
        <f>C3166&amp;"M"</f>
        <v>24326M</v>
      </c>
      <c r="D3178" s="526" t="str">
        <f t="shared" si="1791"/>
        <v>24326M</v>
      </c>
      <c r="E3178" s="504" t="s">
        <v>1339</v>
      </c>
      <c r="F3178" s="508" t="str">
        <f t="shared" si="1790"/>
        <v xml:space="preserve"> </v>
      </c>
      <c r="G3178" s="509" t="s">
        <v>730</v>
      </c>
      <c r="H3178" s="504" t="str">
        <f>IF('Flanged Parts'!$BB$6=1,"CS",IF('Flanged Parts'!$BB$6=2,"Glv",0))</f>
        <v>Glv</v>
      </c>
      <c r="I3178" s="1035" t="s">
        <v>888</v>
      </c>
      <c r="J3178" s="1036"/>
      <c r="K3178" s="516" t="s">
        <v>881</v>
      </c>
      <c r="L3178" s="535">
        <v>16</v>
      </c>
      <c r="M3178" s="532" t="s">
        <v>1700</v>
      </c>
      <c r="N3178" s="514">
        <f t="shared" si="1805"/>
        <v>664.68000000000006</v>
      </c>
      <c r="O3178" s="514">
        <f t="shared" ref="O3178:O3197" si="1807">IF(B3178&gt;0,N3178*B3178,0)</f>
        <v>0</v>
      </c>
      <c r="P3178" s="680">
        <f>'KB Duct Parts'!$AE$3</f>
        <v>0</v>
      </c>
      <c r="Q3178" s="681">
        <f t="shared" si="1801"/>
        <v>0</v>
      </c>
      <c r="R3178" s="682">
        <f t="shared" si="1802"/>
        <v>0</v>
      </c>
      <c r="S3178" s="716">
        <f t="shared" si="1806"/>
        <v>0.2</v>
      </c>
      <c r="T3178" s="679">
        <f t="shared" si="1803"/>
        <v>0</v>
      </c>
      <c r="U3178" s="679">
        <f t="shared" si="1804"/>
        <v>0</v>
      </c>
      <c r="Y3178" s="120"/>
      <c r="AD3178" s="81"/>
      <c r="AF3178" s="370">
        <v>16</v>
      </c>
      <c r="AG3178" s="374">
        <v>14</v>
      </c>
      <c r="AH3178" s="378">
        <v>12</v>
      </c>
      <c r="AI3178" s="381">
        <v>10</v>
      </c>
      <c r="AJ3178" s="386"/>
      <c r="AK3178" s="391"/>
      <c r="AL3178" s="386"/>
      <c r="AM3178" s="363">
        <f t="shared" ref="AM3178:AM3189" si="1808">IF(L3178=AF3178,1,IF(L3178=AG3178,2,IF(L3178=AH3178,3,IF(L3178=AI3178,4,IF(L3178=AJ3178,5,IF(L3178=AK3178,6,IF(L3178=AL3178,7,0)))))))</f>
        <v>1</v>
      </c>
      <c r="AN3178" s="578">
        <v>480.6</v>
      </c>
      <c r="AO3178" s="78">
        <f t="shared" si="1800"/>
        <v>565.99134396355362</v>
      </c>
      <c r="AP3178" s="78">
        <f t="shared" ref="AP3178:AP3197" si="1809">$AN3178*AY3178</f>
        <v>663.22799999999995</v>
      </c>
      <c r="AQ3178" s="78">
        <f t="shared" ref="AQ3178:AQ3197" si="1810">$AN3178*AZ3178</f>
        <v>759.34800000000007</v>
      </c>
      <c r="AR3178" s="78">
        <f t="shared" ref="AR3178:AR3197" si="1811">$AN3178*BA3178</f>
        <v>0</v>
      </c>
      <c r="AS3178" s="78">
        <f t="shared" ref="AS3178:AS3197" si="1812">$AN3178*BB3178</f>
        <v>0</v>
      </c>
      <c r="AT3178" s="78">
        <f t="shared" ref="AT3178:AT3197" si="1813">$AN3178*BC3178</f>
        <v>0</v>
      </c>
      <c r="AU3178" s="363"/>
      <c r="AV3178" s="393"/>
      <c r="AW3178" s="395"/>
      <c r="AX3178" s="395">
        <v>1.1776765375854215</v>
      </c>
      <c r="AY3178" s="395">
        <v>1.38</v>
      </c>
      <c r="AZ3178" s="395">
        <v>1.58</v>
      </c>
      <c r="BA3178" s="395"/>
      <c r="BB3178" s="395"/>
      <c r="BC3178" s="395"/>
      <c r="BD3178" s="115"/>
      <c r="BE3178" s="115"/>
      <c r="BF3178" s="115">
        <v>3</v>
      </c>
      <c r="BG3178" s="115">
        <v>26</v>
      </c>
      <c r="BH3178" s="423">
        <f t="shared" ref="BH3178:BH3189" si="1814">IF(H3178="CS",VLOOKUP(BG3178,$BJ$2344:$BK$2374,2),IF(H3178="Glv",VLOOKUP(BG3178,$BJ$2344:$BL$2374,3),0))</f>
        <v>61.36</v>
      </c>
      <c r="BI3178" s="417">
        <f t="shared" ref="BI3178:BI3189" si="1815">BF3178*BH3178</f>
        <v>184.07999999999998</v>
      </c>
      <c r="BJ3178" s="115"/>
      <c r="BK3178" s="115"/>
      <c r="BQ3178" s="74" t="str">
        <f t="shared" ref="BQ3178:BQ3241" si="1816">IF(AO3178&gt;0,D3178&amp;"-("&amp; AG3178&amp;")"," ")</f>
        <v>24326M-(14)</v>
      </c>
      <c r="BR3178" s="120" t="str">
        <f t="shared" ref="BR3178:BR3241" si="1817">IF(AO3178&gt;0,$G3178," ")</f>
        <v>Flanged T Branch- Med Size</v>
      </c>
      <c r="BS3178" s="120">
        <f t="shared" ref="BS3178:BS3241" si="1818">IF(AO3178&gt;0,AO3178," ")</f>
        <v>565.99134396355362</v>
      </c>
      <c r="BU3178" s="74" t="str">
        <f t="shared" ref="BU3178:BU3241" si="1819">IF(AP3178&gt;0,D3178&amp;"-("&amp;AH3178&amp;")"," ")</f>
        <v>24326M-(12)</v>
      </c>
      <c r="BV3178" s="120" t="str">
        <f t="shared" ref="BV3178:BV3241" si="1820">IF(AP3178&gt;0,$G3178," ")</f>
        <v>Flanged T Branch- Med Size</v>
      </c>
      <c r="BW3178" s="120">
        <f t="shared" ref="BW3178:BW3241" si="1821">IF(AP3178&gt;0,AP3178,"  ")</f>
        <v>663.22799999999995</v>
      </c>
      <c r="BY3178" s="74" t="str">
        <f t="shared" ref="BY3178:BY3241" si="1822">IF(AQ3178&gt;0,D3178&amp;"-("&amp;AI3178&amp;")"," ")</f>
        <v>24326M-(10)</v>
      </c>
      <c r="BZ3178" s="120" t="str">
        <f t="shared" ref="BZ3178:BZ3241" si="1823">IF(AQ3178&gt;0,$G3178," ")</f>
        <v>Flanged T Branch- Med Size</v>
      </c>
      <c r="CA3178" s="120">
        <f t="shared" ref="CA3178:CA3241" si="1824">IF(AQ3178&gt;0,AQ3178," ")</f>
        <v>759.34800000000007</v>
      </c>
      <c r="CC3178" s="115" t="str">
        <f t="shared" ref="CC3178:CC3241" si="1825">IF(AR3178&gt;0,D3178&amp;"-("&amp;AJ3178&amp;")"," ")</f>
        <v xml:space="preserve"> </v>
      </c>
      <c r="CD3178" s="120" t="str">
        <f t="shared" ref="CD3178:CD3241" si="1826">IF(AR3178&gt;0,$G3178," ")</f>
        <v xml:space="preserve"> </v>
      </c>
      <c r="CE3178" s="417" t="str">
        <f t="shared" ref="CE3178:CE3241" si="1827">IF(AR3178&gt;0,AR3178," ")</f>
        <v xml:space="preserve"> </v>
      </c>
      <c r="CF3178" s="115"/>
      <c r="CG3178" s="115" t="str">
        <f t="shared" ref="CG3178:CG3241" si="1828">IF(AS3178&gt;0,D3178&amp;"-("&amp;AK3178&amp;")"," ")</f>
        <v xml:space="preserve"> </v>
      </c>
      <c r="CH3178" s="120" t="str">
        <f t="shared" ref="CH3178:CH3241" si="1829">IF(AS3178&gt;0,$G3178," ")</f>
        <v xml:space="preserve"> </v>
      </c>
      <c r="CI3178" s="417" t="str">
        <f t="shared" ref="CI3178:CI3241" si="1830">IF(AS3178&gt;0,AS3178," ")</f>
        <v xml:space="preserve"> </v>
      </c>
      <c r="CJ3178" s="115"/>
      <c r="CK3178" s="115" t="str">
        <f t="shared" ref="CK3178:CK3241" si="1831">IF(AT3178&gt;0,D3178&amp;"-"&amp;AL3178," ")</f>
        <v xml:space="preserve"> </v>
      </c>
      <c r="CL3178" s="120" t="str">
        <f t="shared" ref="CL3178:CL3241" si="1832">IF(AT3178&gt;0,$G3178," ")</f>
        <v xml:space="preserve"> </v>
      </c>
      <c r="CM3178" s="417" t="str">
        <f t="shared" si="1789"/>
        <v xml:space="preserve"> </v>
      </c>
      <c r="IS3178" s="111"/>
    </row>
    <row r="3179" spans="2:253" s="74" customFormat="1" ht="17.100000000000001" hidden="1" customHeight="1" x14ac:dyDescent="0.25">
      <c r="B3179" s="504">
        <f>IF('Flanged Parts'!$AS$4=1,'Flanged Parts'!O27,0)</f>
        <v>0</v>
      </c>
      <c r="C3179" s="525" t="str">
        <f t="shared" ref="C3179:C3189" si="1833">C3167&amp;"M"</f>
        <v>24328M</v>
      </c>
      <c r="D3179" s="526" t="str">
        <f t="shared" si="1791"/>
        <v>24328M</v>
      </c>
      <c r="E3179" s="504" t="s">
        <v>1340</v>
      </c>
      <c r="F3179" s="508" t="str">
        <f t="shared" si="1790"/>
        <v xml:space="preserve"> </v>
      </c>
      <c r="G3179" s="509" t="s">
        <v>730</v>
      </c>
      <c r="H3179" s="504" t="str">
        <f>IF('Flanged Parts'!$BB$6=1,"CS",IF('Flanged Parts'!$BB$6=2,"Glv",0))</f>
        <v>Glv</v>
      </c>
      <c r="I3179" s="1035" t="s">
        <v>888</v>
      </c>
      <c r="J3179" s="1036"/>
      <c r="K3179" s="516" t="s">
        <v>881</v>
      </c>
      <c r="L3179" s="535">
        <v>16</v>
      </c>
      <c r="M3179" s="532" t="s">
        <v>1700</v>
      </c>
      <c r="N3179" s="514">
        <f t="shared" si="1805"/>
        <v>723.03</v>
      </c>
      <c r="O3179" s="514">
        <f t="shared" si="1807"/>
        <v>0</v>
      </c>
      <c r="P3179" s="680">
        <f>'KB Duct Parts'!$AE$3</f>
        <v>0</v>
      </c>
      <c r="Q3179" s="681">
        <f t="shared" si="1801"/>
        <v>0</v>
      </c>
      <c r="R3179" s="682">
        <f t="shared" si="1802"/>
        <v>0</v>
      </c>
      <c r="S3179" s="716">
        <f t="shared" si="1806"/>
        <v>0.2</v>
      </c>
      <c r="T3179" s="679">
        <f t="shared" si="1803"/>
        <v>0</v>
      </c>
      <c r="U3179" s="679">
        <f t="shared" si="1804"/>
        <v>0</v>
      </c>
      <c r="Y3179" s="120"/>
      <c r="AD3179" s="81"/>
      <c r="AF3179" s="370">
        <v>16</v>
      </c>
      <c r="AG3179" s="374">
        <v>14</v>
      </c>
      <c r="AH3179" s="378">
        <v>12</v>
      </c>
      <c r="AI3179" s="381">
        <v>10</v>
      </c>
      <c r="AJ3179" s="386"/>
      <c r="AK3179" s="391"/>
      <c r="AL3179" s="386"/>
      <c r="AM3179" s="363">
        <f t="shared" si="1808"/>
        <v>1</v>
      </c>
      <c r="AN3179" s="578">
        <v>532.79999999999995</v>
      </c>
      <c r="AO3179" s="78">
        <f t="shared" si="1800"/>
        <v>627.46605922551248</v>
      </c>
      <c r="AP3179" s="78">
        <f t="shared" si="1809"/>
        <v>735.2639999999999</v>
      </c>
      <c r="AQ3179" s="78">
        <f t="shared" si="1810"/>
        <v>841.82399999999996</v>
      </c>
      <c r="AR3179" s="78">
        <f t="shared" si="1811"/>
        <v>0</v>
      </c>
      <c r="AS3179" s="78">
        <f t="shared" si="1812"/>
        <v>0</v>
      </c>
      <c r="AT3179" s="78">
        <f t="shared" si="1813"/>
        <v>0</v>
      </c>
      <c r="AU3179" s="363"/>
      <c r="AV3179" s="393"/>
      <c r="AW3179" s="395"/>
      <c r="AX3179" s="395">
        <v>1.1776765375854215</v>
      </c>
      <c r="AY3179" s="395">
        <v>1.38</v>
      </c>
      <c r="AZ3179" s="395">
        <v>1.58</v>
      </c>
      <c r="BA3179" s="395"/>
      <c r="BB3179" s="395"/>
      <c r="BC3179" s="395"/>
      <c r="BD3179" s="115"/>
      <c r="BE3179" s="115"/>
      <c r="BF3179" s="115">
        <v>3</v>
      </c>
      <c r="BG3179" s="115">
        <v>28</v>
      </c>
      <c r="BH3179" s="423">
        <f t="shared" si="1814"/>
        <v>63.41</v>
      </c>
      <c r="BI3179" s="417">
        <f t="shared" si="1815"/>
        <v>190.23</v>
      </c>
      <c r="BJ3179" s="115"/>
      <c r="BK3179" s="115"/>
      <c r="BQ3179" s="74" t="str">
        <f t="shared" si="1816"/>
        <v>24328M-(14)</v>
      </c>
      <c r="BR3179" s="120" t="str">
        <f t="shared" si="1817"/>
        <v>Flanged T Branch- Med Size</v>
      </c>
      <c r="BS3179" s="120">
        <f t="shared" si="1818"/>
        <v>627.46605922551248</v>
      </c>
      <c r="BU3179" s="74" t="str">
        <f t="shared" si="1819"/>
        <v>24328M-(12)</v>
      </c>
      <c r="BV3179" s="120" t="str">
        <f t="shared" si="1820"/>
        <v>Flanged T Branch- Med Size</v>
      </c>
      <c r="BW3179" s="120">
        <f t="shared" si="1821"/>
        <v>735.2639999999999</v>
      </c>
      <c r="BY3179" s="74" t="str">
        <f t="shared" si="1822"/>
        <v>24328M-(10)</v>
      </c>
      <c r="BZ3179" s="120" t="str">
        <f t="shared" si="1823"/>
        <v>Flanged T Branch- Med Size</v>
      </c>
      <c r="CA3179" s="120">
        <f t="shared" si="1824"/>
        <v>841.82399999999996</v>
      </c>
      <c r="CC3179" s="115" t="str">
        <f t="shared" si="1825"/>
        <v xml:space="preserve"> </v>
      </c>
      <c r="CD3179" s="120" t="str">
        <f t="shared" si="1826"/>
        <v xml:space="preserve"> </v>
      </c>
      <c r="CE3179" s="417" t="str">
        <f t="shared" si="1827"/>
        <v xml:space="preserve"> </v>
      </c>
      <c r="CF3179" s="115"/>
      <c r="CG3179" s="115" t="str">
        <f t="shared" si="1828"/>
        <v xml:space="preserve"> </v>
      </c>
      <c r="CH3179" s="120" t="str">
        <f t="shared" si="1829"/>
        <v xml:space="preserve"> </v>
      </c>
      <c r="CI3179" s="417" t="str">
        <f t="shared" si="1830"/>
        <v xml:space="preserve"> </v>
      </c>
      <c r="CJ3179" s="115"/>
      <c r="CK3179" s="115" t="str">
        <f t="shared" si="1831"/>
        <v xml:space="preserve"> </v>
      </c>
      <c r="CL3179" s="120" t="str">
        <f t="shared" si="1832"/>
        <v xml:space="preserve"> </v>
      </c>
      <c r="CM3179" s="417" t="str">
        <f t="shared" si="1789"/>
        <v xml:space="preserve"> </v>
      </c>
      <c r="IS3179" s="111"/>
    </row>
    <row r="3180" spans="2:253" s="74" customFormat="1" ht="17.100000000000001" hidden="1" customHeight="1" x14ac:dyDescent="0.25">
      <c r="B3180" s="504">
        <f>IF('Flanged Parts'!$AS$4=1,'Flanged Parts'!O28,0)</f>
        <v>0</v>
      </c>
      <c r="C3180" s="525" t="str">
        <f t="shared" si="1833"/>
        <v>24330M</v>
      </c>
      <c r="D3180" s="526" t="str">
        <f t="shared" si="1791"/>
        <v>24330M</v>
      </c>
      <c r="E3180" s="504" t="s">
        <v>1341</v>
      </c>
      <c r="F3180" s="508" t="str">
        <f t="shared" si="1790"/>
        <v xml:space="preserve"> </v>
      </c>
      <c r="G3180" s="509" t="s">
        <v>730</v>
      </c>
      <c r="H3180" s="504" t="str">
        <f>IF('Flanged Parts'!$BB$6=1,"CS",IF('Flanged Parts'!$BB$6=2,"Glv",0))</f>
        <v>Glv</v>
      </c>
      <c r="I3180" s="1035" t="s">
        <v>888</v>
      </c>
      <c r="J3180" s="1036"/>
      <c r="K3180" s="516" t="s">
        <v>881</v>
      </c>
      <c r="L3180" s="535">
        <v>16</v>
      </c>
      <c r="M3180" s="532" t="s">
        <v>1700</v>
      </c>
      <c r="N3180" s="514">
        <f t="shared" si="1805"/>
        <v>790.48</v>
      </c>
      <c r="O3180" s="514">
        <f t="shared" si="1807"/>
        <v>0</v>
      </c>
      <c r="P3180" s="680">
        <f>'KB Duct Parts'!$AE$3</f>
        <v>0</v>
      </c>
      <c r="Q3180" s="681">
        <f t="shared" si="1801"/>
        <v>0</v>
      </c>
      <c r="R3180" s="682">
        <f t="shared" si="1802"/>
        <v>0</v>
      </c>
      <c r="S3180" s="716">
        <f t="shared" si="1806"/>
        <v>0.2</v>
      </c>
      <c r="T3180" s="679">
        <f t="shared" si="1803"/>
        <v>0</v>
      </c>
      <c r="U3180" s="679">
        <f t="shared" si="1804"/>
        <v>0</v>
      </c>
      <c r="Y3180" s="120"/>
      <c r="AD3180" s="81"/>
      <c r="AF3180" s="370">
        <v>16</v>
      </c>
      <c r="AG3180" s="374">
        <v>14</v>
      </c>
      <c r="AH3180" s="378">
        <v>12</v>
      </c>
      <c r="AI3180" s="381">
        <v>10</v>
      </c>
      <c r="AJ3180" s="386"/>
      <c r="AK3180" s="391"/>
      <c r="AL3180" s="386"/>
      <c r="AM3180" s="363">
        <f t="shared" si="1808"/>
        <v>1</v>
      </c>
      <c r="AN3180" s="578">
        <v>587.20000000000005</v>
      </c>
      <c r="AO3180" s="78">
        <f t="shared" si="1800"/>
        <v>691.53166287015949</v>
      </c>
      <c r="AP3180" s="78">
        <f t="shared" si="1809"/>
        <v>810.33600000000001</v>
      </c>
      <c r="AQ3180" s="78">
        <f t="shared" si="1810"/>
        <v>927.77600000000007</v>
      </c>
      <c r="AR3180" s="78">
        <f t="shared" si="1811"/>
        <v>0</v>
      </c>
      <c r="AS3180" s="78">
        <f t="shared" si="1812"/>
        <v>0</v>
      </c>
      <c r="AT3180" s="78">
        <f t="shared" si="1813"/>
        <v>0</v>
      </c>
      <c r="AU3180" s="363"/>
      <c r="AV3180" s="393"/>
      <c r="AW3180" s="395"/>
      <c r="AX3180" s="395">
        <v>1.1776765375854215</v>
      </c>
      <c r="AY3180" s="395">
        <v>1.38</v>
      </c>
      <c r="AZ3180" s="395">
        <v>1.58</v>
      </c>
      <c r="BA3180" s="395"/>
      <c r="BB3180" s="395"/>
      <c r="BC3180" s="395"/>
      <c r="BD3180" s="115"/>
      <c r="BE3180" s="115"/>
      <c r="BF3180" s="115">
        <v>3</v>
      </c>
      <c r="BG3180" s="115">
        <v>30</v>
      </c>
      <c r="BH3180" s="423">
        <f t="shared" si="1814"/>
        <v>67.760000000000005</v>
      </c>
      <c r="BI3180" s="417">
        <f t="shared" si="1815"/>
        <v>203.28000000000003</v>
      </c>
      <c r="BJ3180" s="115"/>
      <c r="BK3180" s="115"/>
      <c r="BQ3180" s="74" t="str">
        <f t="shared" si="1816"/>
        <v>24330M-(14)</v>
      </c>
      <c r="BR3180" s="120" t="str">
        <f t="shared" si="1817"/>
        <v>Flanged T Branch- Med Size</v>
      </c>
      <c r="BS3180" s="120">
        <f t="shared" si="1818"/>
        <v>691.53166287015949</v>
      </c>
      <c r="BU3180" s="74" t="str">
        <f t="shared" si="1819"/>
        <v>24330M-(12)</v>
      </c>
      <c r="BV3180" s="120" t="str">
        <f t="shared" si="1820"/>
        <v>Flanged T Branch- Med Size</v>
      </c>
      <c r="BW3180" s="120">
        <f t="shared" si="1821"/>
        <v>810.33600000000001</v>
      </c>
      <c r="BY3180" s="74" t="str">
        <f t="shared" si="1822"/>
        <v>24330M-(10)</v>
      </c>
      <c r="BZ3180" s="120" t="str">
        <f t="shared" si="1823"/>
        <v>Flanged T Branch- Med Size</v>
      </c>
      <c r="CA3180" s="120">
        <f t="shared" si="1824"/>
        <v>927.77600000000007</v>
      </c>
      <c r="CC3180" s="115" t="str">
        <f t="shared" si="1825"/>
        <v xml:space="preserve"> </v>
      </c>
      <c r="CD3180" s="120" t="str">
        <f t="shared" si="1826"/>
        <v xml:space="preserve"> </v>
      </c>
      <c r="CE3180" s="417" t="str">
        <f t="shared" si="1827"/>
        <v xml:space="preserve"> </v>
      </c>
      <c r="CF3180" s="115"/>
      <c r="CG3180" s="115" t="str">
        <f t="shared" si="1828"/>
        <v xml:space="preserve"> </v>
      </c>
      <c r="CH3180" s="120" t="str">
        <f t="shared" si="1829"/>
        <v xml:space="preserve"> </v>
      </c>
      <c r="CI3180" s="417" t="str">
        <f t="shared" si="1830"/>
        <v xml:space="preserve"> </v>
      </c>
      <c r="CJ3180" s="115"/>
      <c r="CK3180" s="115" t="str">
        <f t="shared" si="1831"/>
        <v xml:space="preserve"> </v>
      </c>
      <c r="CL3180" s="120" t="str">
        <f t="shared" si="1832"/>
        <v xml:space="preserve"> </v>
      </c>
      <c r="CM3180" s="417" t="str">
        <f t="shared" si="1789"/>
        <v xml:space="preserve"> </v>
      </c>
      <c r="IS3180" s="111"/>
    </row>
    <row r="3181" spans="2:253" s="74" customFormat="1" ht="17.100000000000001" hidden="1" customHeight="1" x14ac:dyDescent="0.25">
      <c r="B3181" s="504">
        <f>IF('Flanged Parts'!$AS$4=1,'Flanged Parts'!O29,0)</f>
        <v>0</v>
      </c>
      <c r="C3181" s="525" t="str">
        <f t="shared" si="1833"/>
        <v>24332M</v>
      </c>
      <c r="D3181" s="526" t="str">
        <f t="shared" si="1791"/>
        <v>24332M</v>
      </c>
      <c r="E3181" s="504" t="s">
        <v>1342</v>
      </c>
      <c r="F3181" s="508" t="str">
        <f t="shared" si="1790"/>
        <v xml:space="preserve"> </v>
      </c>
      <c r="G3181" s="509" t="s">
        <v>730</v>
      </c>
      <c r="H3181" s="504" t="str">
        <f>IF('Flanged Parts'!$BB$6=1,"CS",IF('Flanged Parts'!$BB$6=2,"Glv",0))</f>
        <v>Glv</v>
      </c>
      <c r="I3181" s="1035" t="s">
        <v>888</v>
      </c>
      <c r="J3181" s="1036"/>
      <c r="K3181" s="516" t="s">
        <v>881</v>
      </c>
      <c r="L3181" s="535">
        <v>16</v>
      </c>
      <c r="M3181" s="532" t="s">
        <v>1700</v>
      </c>
      <c r="N3181" s="514">
        <f t="shared" si="1805"/>
        <v>867.33999999999992</v>
      </c>
      <c r="O3181" s="514">
        <f t="shared" si="1807"/>
        <v>0</v>
      </c>
      <c r="P3181" s="680">
        <f>'KB Duct Parts'!$AE$3</f>
        <v>0</v>
      </c>
      <c r="Q3181" s="681">
        <f t="shared" si="1801"/>
        <v>0</v>
      </c>
      <c r="R3181" s="682">
        <f t="shared" si="1802"/>
        <v>0</v>
      </c>
      <c r="S3181" s="716">
        <f t="shared" si="1806"/>
        <v>0.2</v>
      </c>
      <c r="T3181" s="679">
        <f t="shared" si="1803"/>
        <v>0</v>
      </c>
      <c r="U3181" s="679">
        <f t="shared" si="1804"/>
        <v>0</v>
      </c>
      <c r="Y3181" s="120"/>
      <c r="AD3181" s="81"/>
      <c r="AF3181" s="370">
        <v>16</v>
      </c>
      <c r="AG3181" s="374">
        <v>14</v>
      </c>
      <c r="AH3181" s="378">
        <v>12</v>
      </c>
      <c r="AI3181" s="381">
        <v>10</v>
      </c>
      <c r="AJ3181" s="386"/>
      <c r="AK3181" s="391"/>
      <c r="AL3181" s="386"/>
      <c r="AM3181" s="363">
        <f t="shared" si="1808"/>
        <v>1</v>
      </c>
      <c r="AN3181" s="578">
        <v>641.79999999999995</v>
      </c>
      <c r="AO3181" s="78">
        <f t="shared" si="1800"/>
        <v>755.8328018223234</v>
      </c>
      <c r="AP3181" s="78">
        <f t="shared" si="1809"/>
        <v>885.68399999999986</v>
      </c>
      <c r="AQ3181" s="78">
        <f t="shared" si="1810"/>
        <v>1014.044</v>
      </c>
      <c r="AR3181" s="78">
        <f t="shared" si="1811"/>
        <v>0</v>
      </c>
      <c r="AS3181" s="78">
        <f t="shared" si="1812"/>
        <v>0</v>
      </c>
      <c r="AT3181" s="78">
        <f t="shared" si="1813"/>
        <v>0</v>
      </c>
      <c r="AU3181" s="363"/>
      <c r="AV3181" s="393"/>
      <c r="AW3181" s="395"/>
      <c r="AX3181" s="395">
        <v>1.1776765375854215</v>
      </c>
      <c r="AY3181" s="395">
        <v>1.38</v>
      </c>
      <c r="AZ3181" s="395">
        <v>1.58</v>
      </c>
      <c r="BA3181" s="395"/>
      <c r="BB3181" s="395"/>
      <c r="BC3181" s="395"/>
      <c r="BD3181" s="115"/>
      <c r="BE3181" s="115"/>
      <c r="BF3181" s="115">
        <v>3</v>
      </c>
      <c r="BG3181" s="115">
        <v>32</v>
      </c>
      <c r="BH3181" s="423">
        <f t="shared" si="1814"/>
        <v>75.180000000000007</v>
      </c>
      <c r="BI3181" s="417">
        <f t="shared" si="1815"/>
        <v>225.54000000000002</v>
      </c>
      <c r="BJ3181" s="115"/>
      <c r="BK3181" s="115"/>
      <c r="BQ3181" s="74" t="str">
        <f t="shared" si="1816"/>
        <v>24332M-(14)</v>
      </c>
      <c r="BR3181" s="120" t="str">
        <f t="shared" si="1817"/>
        <v>Flanged T Branch- Med Size</v>
      </c>
      <c r="BS3181" s="120">
        <f t="shared" si="1818"/>
        <v>755.8328018223234</v>
      </c>
      <c r="BU3181" s="74" t="str">
        <f t="shared" si="1819"/>
        <v>24332M-(12)</v>
      </c>
      <c r="BV3181" s="120" t="str">
        <f t="shared" si="1820"/>
        <v>Flanged T Branch- Med Size</v>
      </c>
      <c r="BW3181" s="120">
        <f t="shared" si="1821"/>
        <v>885.68399999999986</v>
      </c>
      <c r="BY3181" s="74" t="str">
        <f t="shared" si="1822"/>
        <v>24332M-(10)</v>
      </c>
      <c r="BZ3181" s="120" t="str">
        <f t="shared" si="1823"/>
        <v>Flanged T Branch- Med Size</v>
      </c>
      <c r="CA3181" s="120">
        <f t="shared" si="1824"/>
        <v>1014.044</v>
      </c>
      <c r="CC3181" s="115" t="str">
        <f t="shared" si="1825"/>
        <v xml:space="preserve"> </v>
      </c>
      <c r="CD3181" s="120" t="str">
        <f t="shared" si="1826"/>
        <v xml:space="preserve"> </v>
      </c>
      <c r="CE3181" s="417" t="str">
        <f t="shared" si="1827"/>
        <v xml:space="preserve"> </v>
      </c>
      <c r="CF3181" s="115"/>
      <c r="CG3181" s="115" t="str">
        <f t="shared" si="1828"/>
        <v xml:space="preserve"> </v>
      </c>
      <c r="CH3181" s="120" t="str">
        <f t="shared" si="1829"/>
        <v xml:space="preserve"> </v>
      </c>
      <c r="CI3181" s="417" t="str">
        <f t="shared" si="1830"/>
        <v xml:space="preserve"> </v>
      </c>
      <c r="CJ3181" s="115"/>
      <c r="CK3181" s="115" t="str">
        <f t="shared" si="1831"/>
        <v xml:space="preserve"> </v>
      </c>
      <c r="CL3181" s="120" t="str">
        <f t="shared" si="1832"/>
        <v xml:space="preserve"> </v>
      </c>
      <c r="CM3181" s="417" t="str">
        <f t="shared" si="1789"/>
        <v xml:space="preserve"> </v>
      </c>
      <c r="IS3181" s="111"/>
    </row>
    <row r="3182" spans="2:253" s="74" customFormat="1" ht="17.100000000000001" hidden="1" customHeight="1" x14ac:dyDescent="0.25">
      <c r="B3182" s="504">
        <f>IF('Flanged Parts'!$AS$4=1,'Flanged Parts'!O30,0)</f>
        <v>0</v>
      </c>
      <c r="C3182" s="525" t="str">
        <f t="shared" si="1833"/>
        <v>24334M</v>
      </c>
      <c r="D3182" s="526" t="str">
        <f t="shared" si="1791"/>
        <v>24334M</v>
      </c>
      <c r="E3182" s="504" t="s">
        <v>1343</v>
      </c>
      <c r="F3182" s="508" t="str">
        <f t="shared" si="1790"/>
        <v xml:space="preserve"> </v>
      </c>
      <c r="G3182" s="509" t="s">
        <v>730</v>
      </c>
      <c r="H3182" s="504" t="str">
        <f>IF('Flanged Parts'!$BB$6=1,"CS",IF('Flanged Parts'!$BB$6=2,"Glv",0))</f>
        <v>Glv</v>
      </c>
      <c r="I3182" s="1035" t="s">
        <v>888</v>
      </c>
      <c r="J3182" s="1036"/>
      <c r="K3182" s="516" t="s">
        <v>881</v>
      </c>
      <c r="L3182" s="535">
        <v>16</v>
      </c>
      <c r="M3182" s="532" t="s">
        <v>1700</v>
      </c>
      <c r="N3182" s="514">
        <f t="shared" si="1805"/>
        <v>1132.46</v>
      </c>
      <c r="O3182" s="514">
        <f t="shared" si="1807"/>
        <v>0</v>
      </c>
      <c r="P3182" s="680">
        <f>'KB Duct Parts'!$AE$3</f>
        <v>0</v>
      </c>
      <c r="Q3182" s="681">
        <f t="shared" si="1801"/>
        <v>0</v>
      </c>
      <c r="R3182" s="682">
        <f t="shared" si="1802"/>
        <v>0</v>
      </c>
      <c r="S3182" s="716">
        <f t="shared" si="1806"/>
        <v>0.2</v>
      </c>
      <c r="T3182" s="679">
        <f t="shared" si="1803"/>
        <v>0</v>
      </c>
      <c r="U3182" s="679">
        <f t="shared" si="1804"/>
        <v>0</v>
      </c>
      <c r="Y3182" s="120"/>
      <c r="AD3182" s="81"/>
      <c r="AF3182" s="370">
        <v>16</v>
      </c>
      <c r="AG3182" s="374">
        <v>14</v>
      </c>
      <c r="AH3182" s="378">
        <v>12</v>
      </c>
      <c r="AI3182" s="381">
        <v>10</v>
      </c>
      <c r="AJ3182" s="386"/>
      <c r="AK3182" s="391"/>
      <c r="AL3182" s="386"/>
      <c r="AM3182" s="363">
        <f t="shared" si="1808"/>
        <v>1</v>
      </c>
      <c r="AN3182" s="578">
        <v>900.5</v>
      </c>
      <c r="AO3182" s="78">
        <f t="shared" si="1800"/>
        <v>1060.4977220956721</v>
      </c>
      <c r="AP3182" s="78">
        <f t="shared" si="1809"/>
        <v>1242.6899999999998</v>
      </c>
      <c r="AQ3182" s="78">
        <f t="shared" si="1810"/>
        <v>1422.79</v>
      </c>
      <c r="AR3182" s="78">
        <f t="shared" si="1811"/>
        <v>0</v>
      </c>
      <c r="AS3182" s="78">
        <f t="shared" si="1812"/>
        <v>0</v>
      </c>
      <c r="AT3182" s="78">
        <f t="shared" si="1813"/>
        <v>0</v>
      </c>
      <c r="AU3182" s="363"/>
      <c r="AV3182" s="393"/>
      <c r="AW3182" s="395"/>
      <c r="AX3182" s="395">
        <v>1.1776765375854215</v>
      </c>
      <c r="AY3182" s="395">
        <v>1.38</v>
      </c>
      <c r="AZ3182" s="395">
        <v>1.58</v>
      </c>
      <c r="BA3182" s="395"/>
      <c r="BB3182" s="395"/>
      <c r="BC3182" s="395"/>
      <c r="BD3182" s="115"/>
      <c r="BE3182" s="115"/>
      <c r="BF3182" s="115">
        <v>3</v>
      </c>
      <c r="BG3182" s="115">
        <v>34</v>
      </c>
      <c r="BH3182" s="423">
        <f t="shared" si="1814"/>
        <v>77.319999999999993</v>
      </c>
      <c r="BI3182" s="417">
        <f t="shared" si="1815"/>
        <v>231.95999999999998</v>
      </c>
      <c r="BJ3182" s="115"/>
      <c r="BK3182" s="115"/>
      <c r="BQ3182" s="74" t="str">
        <f t="shared" si="1816"/>
        <v>24334M-(14)</v>
      </c>
      <c r="BR3182" s="120" t="str">
        <f t="shared" si="1817"/>
        <v>Flanged T Branch- Med Size</v>
      </c>
      <c r="BS3182" s="120">
        <f t="shared" si="1818"/>
        <v>1060.4977220956721</v>
      </c>
      <c r="BU3182" s="74" t="str">
        <f t="shared" si="1819"/>
        <v>24334M-(12)</v>
      </c>
      <c r="BV3182" s="120" t="str">
        <f t="shared" si="1820"/>
        <v>Flanged T Branch- Med Size</v>
      </c>
      <c r="BW3182" s="120">
        <f t="shared" si="1821"/>
        <v>1242.6899999999998</v>
      </c>
      <c r="BY3182" s="74" t="str">
        <f t="shared" si="1822"/>
        <v>24334M-(10)</v>
      </c>
      <c r="BZ3182" s="120" t="str">
        <f t="shared" si="1823"/>
        <v>Flanged T Branch- Med Size</v>
      </c>
      <c r="CA3182" s="120">
        <f t="shared" si="1824"/>
        <v>1422.79</v>
      </c>
      <c r="CC3182" s="115" t="str">
        <f t="shared" si="1825"/>
        <v xml:space="preserve"> </v>
      </c>
      <c r="CD3182" s="120" t="str">
        <f t="shared" si="1826"/>
        <v xml:space="preserve"> </v>
      </c>
      <c r="CE3182" s="417" t="str">
        <f t="shared" si="1827"/>
        <v xml:space="preserve"> </v>
      </c>
      <c r="CF3182" s="115"/>
      <c r="CG3182" s="115" t="str">
        <f t="shared" si="1828"/>
        <v xml:space="preserve"> </v>
      </c>
      <c r="CH3182" s="120" t="str">
        <f t="shared" si="1829"/>
        <v xml:space="preserve"> </v>
      </c>
      <c r="CI3182" s="417" t="str">
        <f t="shared" si="1830"/>
        <v xml:space="preserve"> </v>
      </c>
      <c r="CJ3182" s="115"/>
      <c r="CK3182" s="115" t="str">
        <f t="shared" si="1831"/>
        <v xml:space="preserve"> </v>
      </c>
      <c r="CL3182" s="120" t="str">
        <f t="shared" si="1832"/>
        <v xml:space="preserve"> </v>
      </c>
      <c r="CM3182" s="417" t="str">
        <f t="shared" si="1789"/>
        <v xml:space="preserve"> </v>
      </c>
      <c r="IS3182" s="111"/>
    </row>
    <row r="3183" spans="2:253" s="74" customFormat="1" ht="17.100000000000001" hidden="1" customHeight="1" x14ac:dyDescent="0.25">
      <c r="B3183" s="504">
        <f>IF('Flanged Parts'!$AS$4=1,'Flanged Parts'!O31,0)</f>
        <v>0</v>
      </c>
      <c r="C3183" s="525" t="str">
        <f t="shared" si="1833"/>
        <v>24336M</v>
      </c>
      <c r="D3183" s="526" t="str">
        <f t="shared" si="1791"/>
        <v>24336M</v>
      </c>
      <c r="E3183" s="504" t="s">
        <v>1344</v>
      </c>
      <c r="F3183" s="508" t="str">
        <f t="shared" si="1790"/>
        <v xml:space="preserve"> </v>
      </c>
      <c r="G3183" s="509" t="s">
        <v>730</v>
      </c>
      <c r="H3183" s="504" t="str">
        <f>IF('Flanged Parts'!$BB$6=1,"CS",IF('Flanged Parts'!$BB$6=2,"Glv",0))</f>
        <v>Glv</v>
      </c>
      <c r="I3183" s="1035" t="s">
        <v>888</v>
      </c>
      <c r="J3183" s="1036"/>
      <c r="K3183" s="516" t="s">
        <v>881</v>
      </c>
      <c r="L3183" s="535">
        <v>16</v>
      </c>
      <c r="M3183" s="532" t="s">
        <v>1700</v>
      </c>
      <c r="N3183" s="514">
        <f t="shared" si="1805"/>
        <v>1252.1300000000001</v>
      </c>
      <c r="O3183" s="514">
        <f t="shared" si="1807"/>
        <v>0</v>
      </c>
      <c r="P3183" s="680">
        <f>'KB Duct Parts'!$AE$3</f>
        <v>0</v>
      </c>
      <c r="Q3183" s="681">
        <f t="shared" si="1801"/>
        <v>0</v>
      </c>
      <c r="R3183" s="682">
        <f t="shared" si="1802"/>
        <v>0</v>
      </c>
      <c r="S3183" s="716">
        <f t="shared" si="1806"/>
        <v>0.2</v>
      </c>
      <c r="T3183" s="679">
        <f t="shared" si="1803"/>
        <v>0</v>
      </c>
      <c r="U3183" s="679">
        <f t="shared" si="1804"/>
        <v>0</v>
      </c>
      <c r="Y3183" s="120"/>
      <c r="AD3183" s="81"/>
      <c r="AF3183" s="370">
        <v>16</v>
      </c>
      <c r="AG3183" s="374">
        <v>14</v>
      </c>
      <c r="AH3183" s="378">
        <v>12</v>
      </c>
      <c r="AI3183" s="381">
        <v>10</v>
      </c>
      <c r="AJ3183" s="386"/>
      <c r="AK3183" s="391"/>
      <c r="AL3183" s="386"/>
      <c r="AM3183" s="363">
        <f t="shared" si="1808"/>
        <v>1</v>
      </c>
      <c r="AN3183" s="578">
        <v>1004.6</v>
      </c>
      <c r="AO3183" s="78">
        <f t="shared" si="1800"/>
        <v>1183.0938496583144</v>
      </c>
      <c r="AP3183" s="78">
        <f t="shared" si="1809"/>
        <v>1386.348</v>
      </c>
      <c r="AQ3183" s="78">
        <f t="shared" si="1810"/>
        <v>1587.268</v>
      </c>
      <c r="AR3183" s="78">
        <f t="shared" si="1811"/>
        <v>0</v>
      </c>
      <c r="AS3183" s="78">
        <f t="shared" si="1812"/>
        <v>0</v>
      </c>
      <c r="AT3183" s="78">
        <f t="shared" si="1813"/>
        <v>0</v>
      </c>
      <c r="AU3183" s="363"/>
      <c r="AV3183" s="393"/>
      <c r="AW3183" s="395"/>
      <c r="AX3183" s="395">
        <v>1.1776765375854215</v>
      </c>
      <c r="AY3183" s="395">
        <v>1.38</v>
      </c>
      <c r="AZ3183" s="395">
        <v>1.58</v>
      </c>
      <c r="BA3183" s="395"/>
      <c r="BB3183" s="395"/>
      <c r="BC3183" s="395"/>
      <c r="BD3183" s="115"/>
      <c r="BE3183" s="115"/>
      <c r="BF3183" s="115">
        <v>3</v>
      </c>
      <c r="BG3183" s="115">
        <v>36</v>
      </c>
      <c r="BH3183" s="423">
        <f t="shared" si="1814"/>
        <v>82.51</v>
      </c>
      <c r="BI3183" s="417">
        <f t="shared" si="1815"/>
        <v>247.53000000000003</v>
      </c>
      <c r="BJ3183" s="115"/>
      <c r="BK3183" s="115"/>
      <c r="BQ3183" s="74" t="str">
        <f t="shared" si="1816"/>
        <v>24336M-(14)</v>
      </c>
      <c r="BR3183" s="120" t="str">
        <f t="shared" si="1817"/>
        <v>Flanged T Branch- Med Size</v>
      </c>
      <c r="BS3183" s="120">
        <f t="shared" si="1818"/>
        <v>1183.0938496583144</v>
      </c>
      <c r="BU3183" s="74" t="str">
        <f t="shared" si="1819"/>
        <v>24336M-(12)</v>
      </c>
      <c r="BV3183" s="120" t="str">
        <f t="shared" si="1820"/>
        <v>Flanged T Branch- Med Size</v>
      </c>
      <c r="BW3183" s="120">
        <f t="shared" si="1821"/>
        <v>1386.348</v>
      </c>
      <c r="BY3183" s="74" t="str">
        <f t="shared" si="1822"/>
        <v>24336M-(10)</v>
      </c>
      <c r="BZ3183" s="120" t="str">
        <f t="shared" si="1823"/>
        <v>Flanged T Branch- Med Size</v>
      </c>
      <c r="CA3183" s="120">
        <f t="shared" si="1824"/>
        <v>1587.268</v>
      </c>
      <c r="CC3183" s="115" t="str">
        <f t="shared" si="1825"/>
        <v xml:space="preserve"> </v>
      </c>
      <c r="CD3183" s="120" t="str">
        <f t="shared" si="1826"/>
        <v xml:space="preserve"> </v>
      </c>
      <c r="CE3183" s="417" t="str">
        <f t="shared" si="1827"/>
        <v xml:space="preserve"> </v>
      </c>
      <c r="CF3183" s="115"/>
      <c r="CG3183" s="115" t="str">
        <f t="shared" si="1828"/>
        <v xml:space="preserve"> </v>
      </c>
      <c r="CH3183" s="120" t="str">
        <f t="shared" si="1829"/>
        <v xml:space="preserve"> </v>
      </c>
      <c r="CI3183" s="417" t="str">
        <f t="shared" si="1830"/>
        <v xml:space="preserve"> </v>
      </c>
      <c r="CJ3183" s="115"/>
      <c r="CK3183" s="115" t="str">
        <f t="shared" si="1831"/>
        <v xml:space="preserve"> </v>
      </c>
      <c r="CL3183" s="120" t="str">
        <f t="shared" si="1832"/>
        <v xml:space="preserve"> </v>
      </c>
      <c r="CM3183" s="417" t="str">
        <f t="shared" si="1789"/>
        <v xml:space="preserve"> </v>
      </c>
      <c r="IS3183" s="111"/>
    </row>
    <row r="3184" spans="2:253" s="74" customFormat="1" ht="17.100000000000001" hidden="1" customHeight="1" x14ac:dyDescent="0.25">
      <c r="B3184" s="504">
        <f>IF('Flanged Parts'!$AS$4=1,'Flanged Parts'!O32,0)</f>
        <v>0</v>
      </c>
      <c r="C3184" s="525" t="str">
        <f t="shared" si="1833"/>
        <v>24338M</v>
      </c>
      <c r="D3184" s="526" t="str">
        <f t="shared" si="1791"/>
        <v>24338M</v>
      </c>
      <c r="E3184" s="504" t="s">
        <v>1345</v>
      </c>
      <c r="F3184" s="508" t="str">
        <f t="shared" si="1790"/>
        <v xml:space="preserve"> </v>
      </c>
      <c r="G3184" s="509" t="s">
        <v>730</v>
      </c>
      <c r="H3184" s="504" t="str">
        <f>IF('Flanged Parts'!$BB$6=1,"CS",IF('Flanged Parts'!$BB$6=2,"Glv",0))</f>
        <v>Glv</v>
      </c>
      <c r="I3184" s="1035" t="s">
        <v>888</v>
      </c>
      <c r="J3184" s="1036"/>
      <c r="K3184" s="516" t="s">
        <v>881</v>
      </c>
      <c r="L3184" s="535">
        <v>16</v>
      </c>
      <c r="M3184" s="532" t="s">
        <v>1700</v>
      </c>
      <c r="N3184" s="514">
        <f t="shared" si="1805"/>
        <v>1659.29</v>
      </c>
      <c r="O3184" s="514">
        <f t="shared" si="1807"/>
        <v>0</v>
      </c>
      <c r="P3184" s="680">
        <f>'KB Duct Parts'!$AE$3</f>
        <v>0</v>
      </c>
      <c r="Q3184" s="681">
        <f t="shared" si="1801"/>
        <v>0</v>
      </c>
      <c r="R3184" s="682">
        <f t="shared" si="1802"/>
        <v>0</v>
      </c>
      <c r="S3184" s="716">
        <f t="shared" si="1806"/>
        <v>0.2</v>
      </c>
      <c r="T3184" s="679">
        <f t="shared" si="1803"/>
        <v>0</v>
      </c>
      <c r="U3184" s="679">
        <f t="shared" si="1804"/>
        <v>0</v>
      </c>
      <c r="Y3184" s="120"/>
      <c r="AD3184" s="81"/>
      <c r="AF3184" s="370">
        <v>16</v>
      </c>
      <c r="AG3184" s="374">
        <v>14</v>
      </c>
      <c r="AH3184" s="378">
        <v>12</v>
      </c>
      <c r="AI3184" s="381">
        <v>10</v>
      </c>
      <c r="AJ3184" s="386"/>
      <c r="AK3184" s="391"/>
      <c r="AL3184" s="386"/>
      <c r="AM3184" s="363">
        <f t="shared" si="1808"/>
        <v>1</v>
      </c>
      <c r="AN3184" s="578">
        <v>1402.1</v>
      </c>
      <c r="AO3184" s="78">
        <f t="shared" si="1800"/>
        <v>1651.2202733485194</v>
      </c>
      <c r="AP3184" s="78">
        <f t="shared" si="1809"/>
        <v>1934.8979999999997</v>
      </c>
      <c r="AQ3184" s="78">
        <f t="shared" si="1810"/>
        <v>2215.3179999999998</v>
      </c>
      <c r="AR3184" s="78">
        <f t="shared" si="1811"/>
        <v>0</v>
      </c>
      <c r="AS3184" s="78">
        <f t="shared" si="1812"/>
        <v>0</v>
      </c>
      <c r="AT3184" s="78">
        <f t="shared" si="1813"/>
        <v>0</v>
      </c>
      <c r="AU3184" s="363"/>
      <c r="AV3184" s="393"/>
      <c r="AW3184" s="395"/>
      <c r="AX3184" s="395">
        <v>1.1776765375854215</v>
      </c>
      <c r="AY3184" s="395">
        <v>1.38</v>
      </c>
      <c r="AZ3184" s="395">
        <v>1.58</v>
      </c>
      <c r="BA3184" s="395"/>
      <c r="BB3184" s="395"/>
      <c r="BC3184" s="395"/>
      <c r="BD3184" s="115"/>
      <c r="BE3184" s="115"/>
      <c r="BF3184" s="115">
        <v>3</v>
      </c>
      <c r="BG3184" s="115">
        <v>38</v>
      </c>
      <c r="BH3184" s="423">
        <f t="shared" si="1814"/>
        <v>85.73</v>
      </c>
      <c r="BI3184" s="417">
        <f t="shared" si="1815"/>
        <v>257.19</v>
      </c>
      <c r="BJ3184" s="115"/>
      <c r="BK3184" s="115"/>
      <c r="BQ3184" s="74" t="str">
        <f t="shared" si="1816"/>
        <v>24338M-(14)</v>
      </c>
      <c r="BR3184" s="120" t="str">
        <f t="shared" si="1817"/>
        <v>Flanged T Branch- Med Size</v>
      </c>
      <c r="BS3184" s="120">
        <f t="shared" si="1818"/>
        <v>1651.2202733485194</v>
      </c>
      <c r="BU3184" s="74" t="str">
        <f t="shared" si="1819"/>
        <v>24338M-(12)</v>
      </c>
      <c r="BV3184" s="120" t="str">
        <f t="shared" si="1820"/>
        <v>Flanged T Branch- Med Size</v>
      </c>
      <c r="BW3184" s="120">
        <f t="shared" si="1821"/>
        <v>1934.8979999999997</v>
      </c>
      <c r="BY3184" s="74" t="str">
        <f t="shared" si="1822"/>
        <v>24338M-(10)</v>
      </c>
      <c r="BZ3184" s="120" t="str">
        <f t="shared" si="1823"/>
        <v>Flanged T Branch- Med Size</v>
      </c>
      <c r="CA3184" s="120">
        <f t="shared" si="1824"/>
        <v>2215.3179999999998</v>
      </c>
      <c r="CC3184" s="115" t="str">
        <f t="shared" si="1825"/>
        <v xml:space="preserve"> </v>
      </c>
      <c r="CD3184" s="120" t="str">
        <f t="shared" si="1826"/>
        <v xml:space="preserve"> </v>
      </c>
      <c r="CE3184" s="417" t="str">
        <f t="shared" si="1827"/>
        <v xml:space="preserve"> </v>
      </c>
      <c r="CF3184" s="115"/>
      <c r="CG3184" s="115" t="str">
        <f t="shared" si="1828"/>
        <v xml:space="preserve"> </v>
      </c>
      <c r="CH3184" s="120" t="str">
        <f t="shared" si="1829"/>
        <v xml:space="preserve"> </v>
      </c>
      <c r="CI3184" s="417" t="str">
        <f t="shared" si="1830"/>
        <v xml:space="preserve"> </v>
      </c>
      <c r="CJ3184" s="115"/>
      <c r="CK3184" s="115" t="str">
        <f t="shared" si="1831"/>
        <v xml:space="preserve"> </v>
      </c>
      <c r="CL3184" s="120" t="str">
        <f t="shared" si="1832"/>
        <v xml:space="preserve"> </v>
      </c>
      <c r="CM3184" s="417" t="str">
        <f t="shared" si="1789"/>
        <v xml:space="preserve"> </v>
      </c>
      <c r="IS3184" s="111"/>
    </row>
    <row r="3185" spans="2:253" s="74" customFormat="1" ht="17.100000000000001" hidden="1" customHeight="1" x14ac:dyDescent="0.25">
      <c r="B3185" s="504">
        <f>IF('Flanged Parts'!$AS$4=1,'Flanged Parts'!O33,0)</f>
        <v>0</v>
      </c>
      <c r="C3185" s="525" t="str">
        <f t="shared" si="1833"/>
        <v>24340M</v>
      </c>
      <c r="D3185" s="526" t="str">
        <f t="shared" si="1791"/>
        <v>24340M</v>
      </c>
      <c r="E3185" s="504" t="s">
        <v>1346</v>
      </c>
      <c r="F3185" s="508" t="str">
        <f t="shared" si="1790"/>
        <v xml:space="preserve"> </v>
      </c>
      <c r="G3185" s="509" t="s">
        <v>730</v>
      </c>
      <c r="H3185" s="504" t="str">
        <f>IF('Flanged Parts'!$BB$6=1,"CS",IF('Flanged Parts'!$BB$6=2,"Glv",0))</f>
        <v>Glv</v>
      </c>
      <c r="I3185" s="1035" t="s">
        <v>888</v>
      </c>
      <c r="J3185" s="1036"/>
      <c r="K3185" s="516" t="s">
        <v>881</v>
      </c>
      <c r="L3185" s="535">
        <v>16</v>
      </c>
      <c r="M3185" s="532" t="s">
        <v>1700</v>
      </c>
      <c r="N3185" s="514">
        <f t="shared" si="1805"/>
        <v>1776.6699999999998</v>
      </c>
      <c r="O3185" s="514">
        <f t="shared" si="1807"/>
        <v>0</v>
      </c>
      <c r="P3185" s="680">
        <f>'KB Duct Parts'!$AE$3</f>
        <v>0</v>
      </c>
      <c r="Q3185" s="681">
        <f t="shared" si="1801"/>
        <v>0</v>
      </c>
      <c r="R3185" s="682">
        <f t="shared" si="1802"/>
        <v>0</v>
      </c>
      <c r="S3185" s="716">
        <f t="shared" si="1806"/>
        <v>0.2</v>
      </c>
      <c r="T3185" s="679">
        <f t="shared" si="1803"/>
        <v>0</v>
      </c>
      <c r="U3185" s="679">
        <f t="shared" si="1804"/>
        <v>0</v>
      </c>
      <c r="Y3185" s="120"/>
      <c r="AD3185" s="81"/>
      <c r="AF3185" s="370">
        <v>16</v>
      </c>
      <c r="AG3185" s="374">
        <v>14</v>
      </c>
      <c r="AH3185" s="378">
        <v>12</v>
      </c>
      <c r="AI3185" s="381">
        <v>10</v>
      </c>
      <c r="AJ3185" s="386"/>
      <c r="AK3185" s="391"/>
      <c r="AL3185" s="386"/>
      <c r="AM3185" s="363">
        <f t="shared" si="1808"/>
        <v>1</v>
      </c>
      <c r="AN3185" s="578">
        <v>1503.1</v>
      </c>
      <c r="AO3185" s="78">
        <f t="shared" si="1800"/>
        <v>1770.1656036446468</v>
      </c>
      <c r="AP3185" s="78">
        <f t="shared" si="1809"/>
        <v>2074.2779999999998</v>
      </c>
      <c r="AQ3185" s="78">
        <f t="shared" si="1810"/>
        <v>2374.8980000000001</v>
      </c>
      <c r="AR3185" s="78">
        <f t="shared" si="1811"/>
        <v>0</v>
      </c>
      <c r="AS3185" s="78">
        <f t="shared" si="1812"/>
        <v>0</v>
      </c>
      <c r="AT3185" s="78">
        <f t="shared" si="1813"/>
        <v>0</v>
      </c>
      <c r="AU3185" s="363"/>
      <c r="AV3185" s="393"/>
      <c r="AW3185" s="395"/>
      <c r="AX3185" s="395">
        <v>1.1776765375854215</v>
      </c>
      <c r="AY3185" s="395">
        <v>1.38</v>
      </c>
      <c r="AZ3185" s="395">
        <v>1.58</v>
      </c>
      <c r="BA3185" s="395"/>
      <c r="BB3185" s="395"/>
      <c r="BC3185" s="395"/>
      <c r="BD3185" s="115"/>
      <c r="BE3185" s="115"/>
      <c r="BF3185" s="115">
        <v>3</v>
      </c>
      <c r="BG3185" s="115">
        <v>40</v>
      </c>
      <c r="BH3185" s="423">
        <f t="shared" si="1814"/>
        <v>91.19</v>
      </c>
      <c r="BI3185" s="417">
        <f t="shared" si="1815"/>
        <v>273.57</v>
      </c>
      <c r="BJ3185" s="115"/>
      <c r="BK3185" s="115"/>
      <c r="BQ3185" s="74" t="str">
        <f t="shared" si="1816"/>
        <v>24340M-(14)</v>
      </c>
      <c r="BR3185" s="120" t="str">
        <f t="shared" si="1817"/>
        <v>Flanged T Branch- Med Size</v>
      </c>
      <c r="BS3185" s="120">
        <f t="shared" si="1818"/>
        <v>1770.1656036446468</v>
      </c>
      <c r="BU3185" s="74" t="str">
        <f t="shared" si="1819"/>
        <v>24340M-(12)</v>
      </c>
      <c r="BV3185" s="120" t="str">
        <f t="shared" si="1820"/>
        <v>Flanged T Branch- Med Size</v>
      </c>
      <c r="BW3185" s="120">
        <f t="shared" si="1821"/>
        <v>2074.2779999999998</v>
      </c>
      <c r="BY3185" s="74" t="str">
        <f t="shared" si="1822"/>
        <v>24340M-(10)</v>
      </c>
      <c r="BZ3185" s="120" t="str">
        <f t="shared" si="1823"/>
        <v>Flanged T Branch- Med Size</v>
      </c>
      <c r="CA3185" s="120">
        <f t="shared" si="1824"/>
        <v>2374.8980000000001</v>
      </c>
      <c r="CC3185" s="115" t="str">
        <f t="shared" si="1825"/>
        <v xml:space="preserve"> </v>
      </c>
      <c r="CD3185" s="120" t="str">
        <f t="shared" si="1826"/>
        <v xml:space="preserve"> </v>
      </c>
      <c r="CE3185" s="417" t="str">
        <f t="shared" si="1827"/>
        <v xml:space="preserve"> </v>
      </c>
      <c r="CF3185" s="115"/>
      <c r="CG3185" s="115" t="str">
        <f t="shared" si="1828"/>
        <v xml:space="preserve"> </v>
      </c>
      <c r="CH3185" s="120" t="str">
        <f t="shared" si="1829"/>
        <v xml:space="preserve"> </v>
      </c>
      <c r="CI3185" s="417" t="str">
        <f t="shared" si="1830"/>
        <v xml:space="preserve"> </v>
      </c>
      <c r="CJ3185" s="115"/>
      <c r="CK3185" s="115" t="str">
        <f t="shared" si="1831"/>
        <v xml:space="preserve"> </v>
      </c>
      <c r="CL3185" s="120" t="str">
        <f t="shared" si="1832"/>
        <v xml:space="preserve"> </v>
      </c>
      <c r="CM3185" s="417" t="str">
        <f t="shared" si="1789"/>
        <v xml:space="preserve"> </v>
      </c>
      <c r="IS3185" s="111"/>
    </row>
    <row r="3186" spans="2:253" s="74" customFormat="1" ht="17.100000000000001" hidden="1" customHeight="1" x14ac:dyDescent="0.25">
      <c r="B3186" s="504">
        <f>IF('Flanged Parts'!$AS$4=1,'Flanged Parts'!O34,0)</f>
        <v>0</v>
      </c>
      <c r="C3186" s="525" t="str">
        <f t="shared" si="1833"/>
        <v>24342M</v>
      </c>
      <c r="D3186" s="526" t="str">
        <f t="shared" si="1791"/>
        <v>24342M</v>
      </c>
      <c r="E3186" s="504" t="s">
        <v>1347</v>
      </c>
      <c r="F3186" s="508" t="str">
        <f t="shared" si="1790"/>
        <v xml:space="preserve"> </v>
      </c>
      <c r="G3186" s="509" t="s">
        <v>730</v>
      </c>
      <c r="H3186" s="504" t="s">
        <v>1094</v>
      </c>
      <c r="I3186" s="1035" t="s">
        <v>888</v>
      </c>
      <c r="J3186" s="1036"/>
      <c r="K3186" s="516" t="s">
        <v>881</v>
      </c>
      <c r="L3186" s="535">
        <v>16</v>
      </c>
      <c r="M3186" s="532" t="s">
        <v>1700</v>
      </c>
      <c r="N3186" s="514">
        <f t="shared" si="1805"/>
        <v>1758.2</v>
      </c>
      <c r="O3186" s="514">
        <f t="shared" si="1807"/>
        <v>0</v>
      </c>
      <c r="P3186" s="680">
        <f>'KB Duct Parts'!$AE$3</f>
        <v>0</v>
      </c>
      <c r="Q3186" s="681">
        <f t="shared" si="1801"/>
        <v>0</v>
      </c>
      <c r="R3186" s="682">
        <f t="shared" si="1802"/>
        <v>0</v>
      </c>
      <c r="S3186" s="716">
        <f t="shared" si="1806"/>
        <v>0.2</v>
      </c>
      <c r="T3186" s="679">
        <f t="shared" si="1803"/>
        <v>0</v>
      </c>
      <c r="U3186" s="679">
        <f t="shared" si="1804"/>
        <v>0</v>
      </c>
      <c r="Y3186" s="120"/>
      <c r="AD3186" s="81"/>
      <c r="AF3186" s="370">
        <v>16</v>
      </c>
      <c r="AG3186" s="374">
        <v>14</v>
      </c>
      <c r="AH3186" s="378">
        <v>12</v>
      </c>
      <c r="AI3186" s="381">
        <v>10</v>
      </c>
      <c r="AJ3186" s="386"/>
      <c r="AK3186" s="391"/>
      <c r="AL3186" s="386"/>
      <c r="AM3186" s="363">
        <f t="shared" si="1808"/>
        <v>1</v>
      </c>
      <c r="AN3186" s="578">
        <v>1614.5</v>
      </c>
      <c r="AO3186" s="78">
        <f t="shared" si="1800"/>
        <v>1901.3587699316629</v>
      </c>
      <c r="AP3186" s="78">
        <f t="shared" si="1809"/>
        <v>2228.0099999999998</v>
      </c>
      <c r="AQ3186" s="78">
        <f t="shared" si="1810"/>
        <v>2550.9100000000003</v>
      </c>
      <c r="AR3186" s="78">
        <f t="shared" si="1811"/>
        <v>0</v>
      </c>
      <c r="AS3186" s="78">
        <f t="shared" si="1812"/>
        <v>0</v>
      </c>
      <c r="AT3186" s="78">
        <f t="shared" si="1813"/>
        <v>0</v>
      </c>
      <c r="AU3186" s="363"/>
      <c r="AV3186" s="393"/>
      <c r="AW3186" s="395"/>
      <c r="AX3186" s="395">
        <v>1.1776765375854215</v>
      </c>
      <c r="AY3186" s="395">
        <v>1.38</v>
      </c>
      <c r="AZ3186" s="395">
        <v>1.58</v>
      </c>
      <c r="BA3186" s="395"/>
      <c r="BB3186" s="395"/>
      <c r="BC3186" s="395"/>
      <c r="BD3186" s="115"/>
      <c r="BE3186" s="115"/>
      <c r="BF3186" s="115">
        <v>3</v>
      </c>
      <c r="BG3186" s="115">
        <v>42</v>
      </c>
      <c r="BH3186" s="423">
        <f t="shared" si="1814"/>
        <v>47.9</v>
      </c>
      <c r="BI3186" s="417">
        <f t="shared" si="1815"/>
        <v>143.69999999999999</v>
      </c>
      <c r="BJ3186" s="115"/>
      <c r="BK3186" s="115"/>
      <c r="BQ3186" s="74" t="str">
        <f t="shared" si="1816"/>
        <v>24342M-(14)</v>
      </c>
      <c r="BR3186" s="120" t="str">
        <f t="shared" si="1817"/>
        <v>Flanged T Branch- Med Size</v>
      </c>
      <c r="BS3186" s="120">
        <f t="shared" si="1818"/>
        <v>1901.3587699316629</v>
      </c>
      <c r="BU3186" s="74" t="str">
        <f t="shared" si="1819"/>
        <v>24342M-(12)</v>
      </c>
      <c r="BV3186" s="120" t="str">
        <f t="shared" si="1820"/>
        <v>Flanged T Branch- Med Size</v>
      </c>
      <c r="BW3186" s="120">
        <f t="shared" si="1821"/>
        <v>2228.0099999999998</v>
      </c>
      <c r="BY3186" s="74" t="str">
        <f t="shared" si="1822"/>
        <v>24342M-(10)</v>
      </c>
      <c r="BZ3186" s="120" t="str">
        <f t="shared" si="1823"/>
        <v>Flanged T Branch- Med Size</v>
      </c>
      <c r="CA3186" s="120">
        <f t="shared" si="1824"/>
        <v>2550.9100000000003</v>
      </c>
      <c r="CC3186" s="115" t="str">
        <f t="shared" si="1825"/>
        <v xml:space="preserve"> </v>
      </c>
      <c r="CD3186" s="120" t="str">
        <f t="shared" si="1826"/>
        <v xml:space="preserve"> </v>
      </c>
      <c r="CE3186" s="417" t="str">
        <f t="shared" si="1827"/>
        <v xml:space="preserve"> </v>
      </c>
      <c r="CF3186" s="115"/>
      <c r="CG3186" s="115" t="str">
        <f t="shared" si="1828"/>
        <v xml:space="preserve"> </v>
      </c>
      <c r="CH3186" s="120" t="str">
        <f t="shared" si="1829"/>
        <v xml:space="preserve"> </v>
      </c>
      <c r="CI3186" s="417" t="str">
        <f t="shared" si="1830"/>
        <v xml:space="preserve"> </v>
      </c>
      <c r="CJ3186" s="115"/>
      <c r="CK3186" s="115" t="str">
        <f t="shared" si="1831"/>
        <v xml:space="preserve"> </v>
      </c>
      <c r="CL3186" s="120" t="str">
        <f t="shared" si="1832"/>
        <v xml:space="preserve"> </v>
      </c>
      <c r="CM3186" s="417" t="str">
        <f t="shared" si="1789"/>
        <v xml:space="preserve"> </v>
      </c>
      <c r="IS3186" s="111"/>
    </row>
    <row r="3187" spans="2:253" s="74" customFormat="1" ht="17.100000000000001" hidden="1" customHeight="1" x14ac:dyDescent="0.25">
      <c r="B3187" s="504">
        <f>IF('Flanged Parts'!$AS$4=1,'Flanged Parts'!O35,0)</f>
        <v>0</v>
      </c>
      <c r="C3187" s="525" t="str">
        <f t="shared" si="1833"/>
        <v>24344M</v>
      </c>
      <c r="D3187" s="526" t="str">
        <f t="shared" si="1791"/>
        <v>24344M</v>
      </c>
      <c r="E3187" s="504" t="s">
        <v>1348</v>
      </c>
      <c r="F3187" s="508" t="str">
        <f t="shared" si="1790"/>
        <v xml:space="preserve"> </v>
      </c>
      <c r="G3187" s="509" t="s">
        <v>730</v>
      </c>
      <c r="H3187" s="504" t="s">
        <v>1094</v>
      </c>
      <c r="I3187" s="1035" t="s">
        <v>888</v>
      </c>
      <c r="J3187" s="1036"/>
      <c r="K3187" s="516" t="s">
        <v>881</v>
      </c>
      <c r="L3187" s="535">
        <v>16</v>
      </c>
      <c r="M3187" s="532" t="s">
        <v>1700</v>
      </c>
      <c r="N3187" s="514">
        <f t="shared" si="1805"/>
        <v>1855.1</v>
      </c>
      <c r="O3187" s="514">
        <f t="shared" si="1807"/>
        <v>0</v>
      </c>
      <c r="P3187" s="680">
        <f>'KB Duct Parts'!$AE$3</f>
        <v>0</v>
      </c>
      <c r="Q3187" s="681">
        <f t="shared" si="1801"/>
        <v>0</v>
      </c>
      <c r="R3187" s="682">
        <f t="shared" si="1802"/>
        <v>0</v>
      </c>
      <c r="S3187" s="716">
        <f t="shared" si="1806"/>
        <v>0.2</v>
      </c>
      <c r="T3187" s="679">
        <f t="shared" si="1803"/>
        <v>0</v>
      </c>
      <c r="U3187" s="679">
        <f t="shared" si="1804"/>
        <v>0</v>
      </c>
      <c r="Y3187" s="120"/>
      <c r="AD3187" s="81"/>
      <c r="AF3187" s="370">
        <v>16</v>
      </c>
      <c r="AG3187" s="374">
        <v>14</v>
      </c>
      <c r="AH3187" s="378">
        <v>12</v>
      </c>
      <c r="AI3187" s="381">
        <v>10</v>
      </c>
      <c r="AJ3187" s="386"/>
      <c r="AK3187" s="391"/>
      <c r="AL3187" s="386"/>
      <c r="AM3187" s="363">
        <f t="shared" si="1808"/>
        <v>1</v>
      </c>
      <c r="AN3187" s="578">
        <v>1703</v>
      </c>
      <c r="AO3187" s="78">
        <f t="shared" si="1800"/>
        <v>2005.5831435079726</v>
      </c>
      <c r="AP3187" s="78">
        <f t="shared" si="1809"/>
        <v>2350.14</v>
      </c>
      <c r="AQ3187" s="78">
        <f t="shared" si="1810"/>
        <v>2690.7400000000002</v>
      </c>
      <c r="AR3187" s="78">
        <f t="shared" si="1811"/>
        <v>0</v>
      </c>
      <c r="AS3187" s="78">
        <f t="shared" si="1812"/>
        <v>0</v>
      </c>
      <c r="AT3187" s="78">
        <f t="shared" si="1813"/>
        <v>0</v>
      </c>
      <c r="AU3187" s="363"/>
      <c r="AV3187" s="393"/>
      <c r="AW3187" s="395"/>
      <c r="AX3187" s="395">
        <v>1.1776765375854215</v>
      </c>
      <c r="AY3187" s="395">
        <v>1.38</v>
      </c>
      <c r="AZ3187" s="395">
        <v>1.58</v>
      </c>
      <c r="BA3187" s="395"/>
      <c r="BB3187" s="395"/>
      <c r="BC3187" s="395"/>
      <c r="BD3187" s="115"/>
      <c r="BE3187" s="115"/>
      <c r="BF3187" s="115">
        <v>3</v>
      </c>
      <c r="BG3187" s="115">
        <v>44</v>
      </c>
      <c r="BH3187" s="423">
        <f t="shared" si="1814"/>
        <v>50.7</v>
      </c>
      <c r="BI3187" s="417">
        <f t="shared" si="1815"/>
        <v>152.10000000000002</v>
      </c>
      <c r="BJ3187" s="115"/>
      <c r="BK3187" s="115"/>
      <c r="BQ3187" s="74" t="str">
        <f t="shared" si="1816"/>
        <v>24344M-(14)</v>
      </c>
      <c r="BR3187" s="120" t="str">
        <f t="shared" si="1817"/>
        <v>Flanged T Branch- Med Size</v>
      </c>
      <c r="BS3187" s="120">
        <f t="shared" si="1818"/>
        <v>2005.5831435079726</v>
      </c>
      <c r="BU3187" s="74" t="str">
        <f t="shared" si="1819"/>
        <v>24344M-(12)</v>
      </c>
      <c r="BV3187" s="120" t="str">
        <f t="shared" si="1820"/>
        <v>Flanged T Branch- Med Size</v>
      </c>
      <c r="BW3187" s="120">
        <f t="shared" si="1821"/>
        <v>2350.14</v>
      </c>
      <c r="BY3187" s="74" t="str">
        <f t="shared" si="1822"/>
        <v>24344M-(10)</v>
      </c>
      <c r="BZ3187" s="120" t="str">
        <f t="shared" si="1823"/>
        <v>Flanged T Branch- Med Size</v>
      </c>
      <c r="CA3187" s="120">
        <f t="shared" si="1824"/>
        <v>2690.7400000000002</v>
      </c>
      <c r="CC3187" s="115" t="str">
        <f t="shared" si="1825"/>
        <v xml:space="preserve"> </v>
      </c>
      <c r="CD3187" s="120" t="str">
        <f t="shared" si="1826"/>
        <v xml:space="preserve"> </v>
      </c>
      <c r="CE3187" s="417" t="str">
        <f t="shared" si="1827"/>
        <v xml:space="preserve"> </v>
      </c>
      <c r="CF3187" s="115"/>
      <c r="CG3187" s="115" t="str">
        <f t="shared" si="1828"/>
        <v xml:space="preserve"> </v>
      </c>
      <c r="CH3187" s="120" t="str">
        <f t="shared" si="1829"/>
        <v xml:space="preserve"> </v>
      </c>
      <c r="CI3187" s="417" t="str">
        <f t="shared" si="1830"/>
        <v xml:space="preserve"> </v>
      </c>
      <c r="CJ3187" s="115"/>
      <c r="CK3187" s="115" t="str">
        <f t="shared" si="1831"/>
        <v xml:space="preserve"> </v>
      </c>
      <c r="CL3187" s="120" t="str">
        <f t="shared" si="1832"/>
        <v xml:space="preserve"> </v>
      </c>
      <c r="CM3187" s="417" t="str">
        <f t="shared" ref="CM3187:CM3250" si="1834">IF(AT3187&gt;0,AT3187," ")</f>
        <v xml:space="preserve"> </v>
      </c>
      <c r="IS3187" s="111"/>
    </row>
    <row r="3188" spans="2:253" s="74" customFormat="1" ht="17.100000000000001" hidden="1" customHeight="1" x14ac:dyDescent="0.25">
      <c r="B3188" s="504">
        <f>IF('Flanged Parts'!$AS$4=1,'Flanged Parts'!O36,0)</f>
        <v>0</v>
      </c>
      <c r="C3188" s="525" t="str">
        <f t="shared" si="1833"/>
        <v>24346M</v>
      </c>
      <c r="D3188" s="526" t="str">
        <f t="shared" si="1791"/>
        <v>24346M</v>
      </c>
      <c r="E3188" s="504" t="s">
        <v>1349</v>
      </c>
      <c r="F3188" s="508" t="str">
        <f t="shared" si="1790"/>
        <v xml:space="preserve"> </v>
      </c>
      <c r="G3188" s="509" t="s">
        <v>730</v>
      </c>
      <c r="H3188" s="504" t="s">
        <v>1094</v>
      </c>
      <c r="I3188" s="1035" t="s">
        <v>888</v>
      </c>
      <c r="J3188" s="1036"/>
      <c r="K3188" s="516" t="s">
        <v>881</v>
      </c>
      <c r="L3188" s="535">
        <v>16</v>
      </c>
      <c r="M3188" s="532" t="s">
        <v>1700</v>
      </c>
      <c r="N3188" s="514">
        <f t="shared" si="1805"/>
        <v>2005.16</v>
      </c>
      <c r="O3188" s="514">
        <f t="shared" si="1807"/>
        <v>0</v>
      </c>
      <c r="P3188" s="680">
        <f>'KB Duct Parts'!$AE$3</f>
        <v>0</v>
      </c>
      <c r="Q3188" s="681">
        <f t="shared" si="1801"/>
        <v>0</v>
      </c>
      <c r="R3188" s="682">
        <f t="shared" si="1802"/>
        <v>0</v>
      </c>
      <c r="S3188" s="716">
        <f t="shared" si="1806"/>
        <v>0.2</v>
      </c>
      <c r="T3188" s="679">
        <f t="shared" si="1803"/>
        <v>0</v>
      </c>
      <c r="U3188" s="679">
        <f t="shared" si="1804"/>
        <v>0</v>
      </c>
      <c r="Y3188" s="120"/>
      <c r="AD3188" s="81"/>
      <c r="AF3188" s="370">
        <v>16</v>
      </c>
      <c r="AG3188" s="374">
        <v>14</v>
      </c>
      <c r="AH3188" s="378">
        <v>12</v>
      </c>
      <c r="AI3188" s="381">
        <v>10</v>
      </c>
      <c r="AJ3188" s="386"/>
      <c r="AK3188" s="391"/>
      <c r="AL3188" s="386"/>
      <c r="AM3188" s="363">
        <f t="shared" si="1808"/>
        <v>1</v>
      </c>
      <c r="AN3188" s="578">
        <v>1853.9</v>
      </c>
      <c r="AO3188" s="78">
        <f t="shared" si="1800"/>
        <v>2183.2945330296129</v>
      </c>
      <c r="AP3188" s="78">
        <f t="shared" si="1809"/>
        <v>2558.3820000000001</v>
      </c>
      <c r="AQ3188" s="78">
        <f t="shared" si="1810"/>
        <v>2929.1620000000003</v>
      </c>
      <c r="AR3188" s="78">
        <f t="shared" si="1811"/>
        <v>0</v>
      </c>
      <c r="AS3188" s="78">
        <f t="shared" si="1812"/>
        <v>0</v>
      </c>
      <c r="AT3188" s="78">
        <f t="shared" si="1813"/>
        <v>0</v>
      </c>
      <c r="AU3188" s="363"/>
      <c r="AV3188" s="393"/>
      <c r="AW3188" s="395"/>
      <c r="AX3188" s="395">
        <v>1.1776765375854215</v>
      </c>
      <c r="AY3188" s="395">
        <v>1.38</v>
      </c>
      <c r="AZ3188" s="395">
        <v>1.58</v>
      </c>
      <c r="BA3188" s="395"/>
      <c r="BB3188" s="395"/>
      <c r="BC3188" s="395"/>
      <c r="BD3188" s="115"/>
      <c r="BE3188" s="115"/>
      <c r="BF3188" s="115">
        <v>3</v>
      </c>
      <c r="BG3188" s="115">
        <v>46</v>
      </c>
      <c r="BH3188" s="423">
        <f t="shared" si="1814"/>
        <v>50.42</v>
      </c>
      <c r="BI3188" s="417">
        <f t="shared" si="1815"/>
        <v>151.26</v>
      </c>
      <c r="BJ3188" s="115"/>
      <c r="BK3188" s="115"/>
      <c r="BQ3188" s="74" t="str">
        <f t="shared" si="1816"/>
        <v>24346M-(14)</v>
      </c>
      <c r="BR3188" s="120" t="str">
        <f t="shared" si="1817"/>
        <v>Flanged T Branch- Med Size</v>
      </c>
      <c r="BS3188" s="120">
        <f t="shared" si="1818"/>
        <v>2183.2945330296129</v>
      </c>
      <c r="BU3188" s="74" t="str">
        <f t="shared" si="1819"/>
        <v>24346M-(12)</v>
      </c>
      <c r="BV3188" s="120" t="str">
        <f t="shared" si="1820"/>
        <v>Flanged T Branch- Med Size</v>
      </c>
      <c r="BW3188" s="120">
        <f t="shared" si="1821"/>
        <v>2558.3820000000001</v>
      </c>
      <c r="BY3188" s="74" t="str">
        <f t="shared" si="1822"/>
        <v>24346M-(10)</v>
      </c>
      <c r="BZ3188" s="120" t="str">
        <f t="shared" si="1823"/>
        <v>Flanged T Branch- Med Size</v>
      </c>
      <c r="CA3188" s="120">
        <f t="shared" si="1824"/>
        <v>2929.1620000000003</v>
      </c>
      <c r="CC3188" s="115" t="str">
        <f t="shared" si="1825"/>
        <v xml:space="preserve"> </v>
      </c>
      <c r="CD3188" s="120" t="str">
        <f t="shared" si="1826"/>
        <v xml:space="preserve"> </v>
      </c>
      <c r="CE3188" s="417" t="str">
        <f t="shared" si="1827"/>
        <v xml:space="preserve"> </v>
      </c>
      <c r="CF3188" s="115"/>
      <c r="CG3188" s="115" t="str">
        <f t="shared" si="1828"/>
        <v xml:space="preserve"> </v>
      </c>
      <c r="CH3188" s="120" t="str">
        <f t="shared" si="1829"/>
        <v xml:space="preserve"> </v>
      </c>
      <c r="CI3188" s="417" t="str">
        <f t="shared" si="1830"/>
        <v xml:space="preserve"> </v>
      </c>
      <c r="CJ3188" s="115"/>
      <c r="CK3188" s="115" t="str">
        <f t="shared" si="1831"/>
        <v xml:space="preserve"> </v>
      </c>
      <c r="CL3188" s="120" t="str">
        <f t="shared" si="1832"/>
        <v xml:space="preserve"> </v>
      </c>
      <c r="CM3188" s="417" t="str">
        <f t="shared" si="1834"/>
        <v xml:space="preserve"> </v>
      </c>
      <c r="IS3188" s="111"/>
    </row>
    <row r="3189" spans="2:253" s="74" customFormat="1" ht="17.100000000000001" hidden="1" customHeight="1" x14ac:dyDescent="0.25">
      <c r="B3189" s="504">
        <f>IF('Flanged Parts'!$AS$4=1,'Flanged Parts'!O37,0)</f>
        <v>0</v>
      </c>
      <c r="C3189" s="525" t="str">
        <f t="shared" si="1833"/>
        <v>24348M</v>
      </c>
      <c r="D3189" s="526" t="str">
        <f t="shared" si="1791"/>
        <v>24348M</v>
      </c>
      <c r="E3189" s="504" t="s">
        <v>1350</v>
      </c>
      <c r="F3189" s="508" t="str">
        <f t="shared" si="1790"/>
        <v xml:space="preserve"> </v>
      </c>
      <c r="G3189" s="509" t="s">
        <v>730</v>
      </c>
      <c r="H3189" s="504" t="s">
        <v>1094</v>
      </c>
      <c r="I3189" s="1035" t="s">
        <v>888</v>
      </c>
      <c r="J3189" s="1036"/>
      <c r="K3189" s="516" t="s">
        <v>881</v>
      </c>
      <c r="L3189" s="535">
        <v>16</v>
      </c>
      <c r="M3189" s="532" t="s">
        <v>1700</v>
      </c>
      <c r="N3189" s="514">
        <f t="shared" si="1805"/>
        <v>2090.6799999999998</v>
      </c>
      <c r="O3189" s="514">
        <f t="shared" si="1807"/>
        <v>0</v>
      </c>
      <c r="P3189" s="680">
        <f>'KB Duct Parts'!$AE$3</f>
        <v>0</v>
      </c>
      <c r="Q3189" s="681">
        <f t="shared" si="1801"/>
        <v>0</v>
      </c>
      <c r="R3189" s="682">
        <f t="shared" si="1802"/>
        <v>0</v>
      </c>
      <c r="S3189" s="716">
        <f t="shared" si="1806"/>
        <v>0.2</v>
      </c>
      <c r="T3189" s="679">
        <f t="shared" si="1803"/>
        <v>0</v>
      </c>
      <c r="U3189" s="679">
        <f t="shared" si="1804"/>
        <v>0</v>
      </c>
      <c r="Y3189" s="120"/>
      <c r="AD3189" s="81"/>
      <c r="AF3189" s="370">
        <v>16</v>
      </c>
      <c r="AG3189" s="374">
        <v>14</v>
      </c>
      <c r="AH3189" s="378">
        <v>12</v>
      </c>
      <c r="AI3189" s="381">
        <v>10</v>
      </c>
      <c r="AJ3189" s="386"/>
      <c r="AK3189" s="391"/>
      <c r="AL3189" s="386"/>
      <c r="AM3189" s="363">
        <f t="shared" si="1808"/>
        <v>1</v>
      </c>
      <c r="AN3189" s="578">
        <v>1902.1</v>
      </c>
      <c r="AO3189" s="78">
        <f t="shared" si="1800"/>
        <v>2240.0585421412302</v>
      </c>
      <c r="AP3189" s="78">
        <f t="shared" si="1809"/>
        <v>2624.8979999999997</v>
      </c>
      <c r="AQ3189" s="78">
        <f t="shared" si="1810"/>
        <v>3005.3180000000002</v>
      </c>
      <c r="AR3189" s="78">
        <f t="shared" si="1811"/>
        <v>0</v>
      </c>
      <c r="AS3189" s="78">
        <f t="shared" si="1812"/>
        <v>0</v>
      </c>
      <c r="AT3189" s="78">
        <f t="shared" si="1813"/>
        <v>0</v>
      </c>
      <c r="AU3189" s="363"/>
      <c r="AV3189" s="393"/>
      <c r="AW3189" s="395"/>
      <c r="AX3189" s="395">
        <v>1.1776765375854215</v>
      </c>
      <c r="AY3189" s="395">
        <v>1.38</v>
      </c>
      <c r="AZ3189" s="395">
        <v>1.58</v>
      </c>
      <c r="BA3189" s="395"/>
      <c r="BB3189" s="395"/>
      <c r="BC3189" s="395"/>
      <c r="BD3189" s="115"/>
      <c r="BE3189" s="115"/>
      <c r="BF3189" s="115">
        <v>3</v>
      </c>
      <c r="BG3189" s="115">
        <v>48</v>
      </c>
      <c r="BH3189" s="423">
        <f t="shared" si="1814"/>
        <v>62.86</v>
      </c>
      <c r="BI3189" s="417">
        <f t="shared" si="1815"/>
        <v>188.57999999999998</v>
      </c>
      <c r="BJ3189" s="115"/>
      <c r="BK3189" s="115"/>
      <c r="BQ3189" s="74" t="str">
        <f t="shared" si="1816"/>
        <v>24348M-(14)</v>
      </c>
      <c r="BR3189" s="120" t="str">
        <f t="shared" si="1817"/>
        <v>Flanged T Branch- Med Size</v>
      </c>
      <c r="BS3189" s="120">
        <f t="shared" si="1818"/>
        <v>2240.0585421412302</v>
      </c>
      <c r="BU3189" s="74" t="str">
        <f t="shared" si="1819"/>
        <v>24348M-(12)</v>
      </c>
      <c r="BV3189" s="120" t="str">
        <f t="shared" si="1820"/>
        <v>Flanged T Branch- Med Size</v>
      </c>
      <c r="BW3189" s="120">
        <f t="shared" si="1821"/>
        <v>2624.8979999999997</v>
      </c>
      <c r="BY3189" s="74" t="str">
        <f t="shared" si="1822"/>
        <v>24348M-(10)</v>
      </c>
      <c r="BZ3189" s="120" t="str">
        <f t="shared" si="1823"/>
        <v>Flanged T Branch- Med Size</v>
      </c>
      <c r="CA3189" s="120">
        <f t="shared" si="1824"/>
        <v>3005.3180000000002</v>
      </c>
      <c r="CC3189" s="115" t="str">
        <f t="shared" si="1825"/>
        <v xml:space="preserve"> </v>
      </c>
      <c r="CD3189" s="120" t="str">
        <f t="shared" si="1826"/>
        <v xml:space="preserve"> </v>
      </c>
      <c r="CE3189" s="417" t="str">
        <f t="shared" si="1827"/>
        <v xml:space="preserve"> </v>
      </c>
      <c r="CF3189" s="115"/>
      <c r="CG3189" s="115" t="str">
        <f t="shared" si="1828"/>
        <v xml:space="preserve"> </v>
      </c>
      <c r="CH3189" s="120" t="str">
        <f t="shared" si="1829"/>
        <v xml:space="preserve"> </v>
      </c>
      <c r="CI3189" s="417" t="str">
        <f t="shared" si="1830"/>
        <v xml:space="preserve"> </v>
      </c>
      <c r="CJ3189" s="115"/>
      <c r="CK3189" s="115" t="str">
        <f t="shared" si="1831"/>
        <v xml:space="preserve"> </v>
      </c>
      <c r="CL3189" s="120" t="str">
        <f t="shared" si="1832"/>
        <v xml:space="preserve"> </v>
      </c>
      <c r="CM3189" s="417" t="str">
        <f t="shared" si="1834"/>
        <v xml:space="preserve"> </v>
      </c>
      <c r="IS3189" s="111"/>
    </row>
    <row r="3190" spans="2:253" s="74" customFormat="1" ht="17.100000000000001" hidden="1" customHeight="1" x14ac:dyDescent="0.25">
      <c r="B3190" s="504">
        <f>IF('Flanged Parts'!$AS$4=1,'Flanged Parts'!P30,0)</f>
        <v>0</v>
      </c>
      <c r="C3190" s="525" t="str">
        <f>C3170&amp;"L"</f>
        <v>24334L</v>
      </c>
      <c r="D3190" s="526" t="str">
        <f t="shared" si="1791"/>
        <v>24334L</v>
      </c>
      <c r="E3190" s="504" t="s">
        <v>1343</v>
      </c>
      <c r="F3190" s="508" t="str">
        <f t="shared" si="1790"/>
        <v xml:space="preserve"> </v>
      </c>
      <c r="G3190" s="509" t="s">
        <v>731</v>
      </c>
      <c r="H3190" s="504" t="str">
        <f>IF('Flanged Parts'!$BB$6=1,"CS",IF('Flanged Parts'!$BB$6=2,"Glv",0))</f>
        <v>Glv</v>
      </c>
      <c r="I3190" s="1035" t="s">
        <v>888</v>
      </c>
      <c r="J3190" s="1036"/>
      <c r="K3190" s="516" t="s">
        <v>881</v>
      </c>
      <c r="L3190" s="535">
        <v>16</v>
      </c>
      <c r="M3190" s="532" t="s">
        <v>1700</v>
      </c>
      <c r="N3190" s="514">
        <f t="shared" si="1805"/>
        <v>1106.8599999999999</v>
      </c>
      <c r="O3190" s="514">
        <f t="shared" si="1807"/>
        <v>0</v>
      </c>
      <c r="P3190" s="680">
        <f>'KB Duct Parts'!$AE$3</f>
        <v>0</v>
      </c>
      <c r="Q3190" s="681">
        <f t="shared" si="1801"/>
        <v>0</v>
      </c>
      <c r="R3190" s="682">
        <f t="shared" si="1802"/>
        <v>0</v>
      </c>
      <c r="S3190" s="716">
        <f t="shared" si="1806"/>
        <v>0.2</v>
      </c>
      <c r="T3190" s="679">
        <f t="shared" si="1803"/>
        <v>0</v>
      </c>
      <c r="U3190" s="679">
        <f t="shared" si="1804"/>
        <v>0</v>
      </c>
      <c r="Y3190" s="120"/>
      <c r="AD3190" s="81"/>
      <c r="AF3190" s="370">
        <v>16</v>
      </c>
      <c r="AG3190" s="374">
        <v>14</v>
      </c>
      <c r="AH3190" s="378">
        <v>12</v>
      </c>
      <c r="AI3190" s="381">
        <v>10</v>
      </c>
      <c r="AJ3190" s="386"/>
      <c r="AK3190" s="391"/>
      <c r="AL3190" s="386"/>
      <c r="AM3190" s="363">
        <f t="shared" ref="AM3190:AM3197" si="1835">IF(L3190=AF3190,1,IF(L3190=AG3190,2,IF(L3190=AH3190,3,IF(L3190=AI3190,4,IF(L3190=AJ3190,5,IF(L3190=AK3190,6,IF(L3190=AL3190,7,0)))))))</f>
        <v>1</v>
      </c>
      <c r="AN3190" s="578">
        <v>874.9</v>
      </c>
      <c r="AO3190" s="78">
        <f t="shared" si="1800"/>
        <v>1030.3492027334853</v>
      </c>
      <c r="AP3190" s="78">
        <f t="shared" si="1809"/>
        <v>1207.3619999999999</v>
      </c>
      <c r="AQ3190" s="78">
        <f t="shared" si="1810"/>
        <v>1382.3420000000001</v>
      </c>
      <c r="AR3190" s="78">
        <f t="shared" si="1811"/>
        <v>0</v>
      </c>
      <c r="AS3190" s="78">
        <f t="shared" si="1812"/>
        <v>0</v>
      </c>
      <c r="AT3190" s="78">
        <f t="shared" si="1813"/>
        <v>0</v>
      </c>
      <c r="AU3190" s="363"/>
      <c r="AV3190" s="393"/>
      <c r="AW3190" s="395"/>
      <c r="AX3190" s="395">
        <v>1.1776765375854215</v>
      </c>
      <c r="AY3190" s="395">
        <v>1.38</v>
      </c>
      <c r="AZ3190" s="395">
        <v>1.58</v>
      </c>
      <c r="BA3190" s="395"/>
      <c r="BB3190" s="395"/>
      <c r="BC3190" s="395"/>
      <c r="BD3190" s="115"/>
      <c r="BE3190" s="115"/>
      <c r="BF3190" s="115">
        <v>3</v>
      </c>
      <c r="BG3190" s="115">
        <v>34</v>
      </c>
      <c r="BH3190" s="423">
        <f t="shared" ref="BH3190:BH3197" si="1836">IF(H3190="CS",VLOOKUP(BG3190,$BJ$2344:$BK$2374,2),IF(H3190="Glv",VLOOKUP(BG3190,$BJ$2344:$BL$2374,3),0))</f>
        <v>77.319999999999993</v>
      </c>
      <c r="BI3190" s="417">
        <f t="shared" ref="BI3190:BI3197" si="1837">BF3190*BH3190</f>
        <v>231.95999999999998</v>
      </c>
      <c r="BJ3190" s="115"/>
      <c r="BK3190" s="115"/>
      <c r="BQ3190" s="74" t="str">
        <f t="shared" si="1816"/>
        <v>24334L-(14)</v>
      </c>
      <c r="BR3190" s="120" t="str">
        <f t="shared" si="1817"/>
        <v>Flanged T Branch- Large</v>
      </c>
      <c r="BS3190" s="120">
        <f t="shared" si="1818"/>
        <v>1030.3492027334853</v>
      </c>
      <c r="BU3190" s="74" t="str">
        <f t="shared" si="1819"/>
        <v>24334L-(12)</v>
      </c>
      <c r="BV3190" s="120" t="str">
        <f t="shared" si="1820"/>
        <v>Flanged T Branch- Large</v>
      </c>
      <c r="BW3190" s="120">
        <f t="shared" si="1821"/>
        <v>1207.3619999999999</v>
      </c>
      <c r="BY3190" s="74" t="str">
        <f t="shared" si="1822"/>
        <v>24334L-(10)</v>
      </c>
      <c r="BZ3190" s="120" t="str">
        <f t="shared" si="1823"/>
        <v>Flanged T Branch- Large</v>
      </c>
      <c r="CA3190" s="120">
        <f t="shared" si="1824"/>
        <v>1382.3420000000001</v>
      </c>
      <c r="CC3190" s="115" t="str">
        <f t="shared" si="1825"/>
        <v xml:space="preserve"> </v>
      </c>
      <c r="CD3190" s="120" t="str">
        <f t="shared" si="1826"/>
        <v xml:space="preserve"> </v>
      </c>
      <c r="CE3190" s="417" t="str">
        <f t="shared" si="1827"/>
        <v xml:space="preserve"> </v>
      </c>
      <c r="CF3190" s="115"/>
      <c r="CG3190" s="115" t="str">
        <f t="shared" si="1828"/>
        <v xml:space="preserve"> </v>
      </c>
      <c r="CH3190" s="120" t="str">
        <f t="shared" si="1829"/>
        <v xml:space="preserve"> </v>
      </c>
      <c r="CI3190" s="417" t="str">
        <f t="shared" si="1830"/>
        <v xml:space="preserve"> </v>
      </c>
      <c r="CJ3190" s="115"/>
      <c r="CK3190" s="115" t="str">
        <f t="shared" si="1831"/>
        <v xml:space="preserve"> </v>
      </c>
      <c r="CL3190" s="120" t="str">
        <f t="shared" si="1832"/>
        <v xml:space="preserve"> </v>
      </c>
      <c r="CM3190" s="417" t="str">
        <f t="shared" si="1834"/>
        <v xml:space="preserve"> </v>
      </c>
      <c r="IS3190" s="111"/>
    </row>
    <row r="3191" spans="2:253" s="74" customFormat="1" ht="17.100000000000001" hidden="1" customHeight="1" x14ac:dyDescent="0.25">
      <c r="B3191" s="504">
        <f>IF('Flanged Parts'!$AS$4=1,'Flanged Parts'!P31,0)</f>
        <v>0</v>
      </c>
      <c r="C3191" s="525" t="str">
        <f t="shared" ref="C3191:C3197" si="1838">C3171&amp;"L"</f>
        <v>24336L</v>
      </c>
      <c r="D3191" s="526" t="str">
        <f t="shared" si="1791"/>
        <v>24336L</v>
      </c>
      <c r="E3191" s="504" t="s">
        <v>1344</v>
      </c>
      <c r="F3191" s="508" t="str">
        <f t="shared" si="1790"/>
        <v xml:space="preserve"> </v>
      </c>
      <c r="G3191" s="509" t="s">
        <v>731</v>
      </c>
      <c r="H3191" s="504" t="str">
        <f>IF('Flanged Parts'!$BB$6=1,"CS",IF('Flanged Parts'!$BB$6=2,"Glv",0))</f>
        <v>Glv</v>
      </c>
      <c r="I3191" s="1035" t="s">
        <v>888</v>
      </c>
      <c r="J3191" s="1036"/>
      <c r="K3191" s="516" t="s">
        <v>881</v>
      </c>
      <c r="L3191" s="535">
        <v>16</v>
      </c>
      <c r="M3191" s="532" t="s">
        <v>1700</v>
      </c>
      <c r="N3191" s="514">
        <f t="shared" si="1805"/>
        <v>1264.1300000000001</v>
      </c>
      <c r="O3191" s="514">
        <f t="shared" si="1807"/>
        <v>0</v>
      </c>
      <c r="P3191" s="680">
        <f>'KB Duct Parts'!$AE$3</f>
        <v>0</v>
      </c>
      <c r="Q3191" s="681">
        <f t="shared" si="1801"/>
        <v>0</v>
      </c>
      <c r="R3191" s="682">
        <f t="shared" si="1802"/>
        <v>0</v>
      </c>
      <c r="S3191" s="716">
        <f t="shared" si="1806"/>
        <v>0.2</v>
      </c>
      <c r="T3191" s="679">
        <f t="shared" si="1803"/>
        <v>0</v>
      </c>
      <c r="U3191" s="679">
        <f t="shared" si="1804"/>
        <v>0</v>
      </c>
      <c r="Y3191" s="120"/>
      <c r="AD3191" s="81"/>
      <c r="AF3191" s="370">
        <v>16</v>
      </c>
      <c r="AG3191" s="374">
        <v>14</v>
      </c>
      <c r="AH3191" s="378">
        <v>12</v>
      </c>
      <c r="AI3191" s="381">
        <v>10</v>
      </c>
      <c r="AJ3191" s="386"/>
      <c r="AK3191" s="391"/>
      <c r="AL3191" s="386"/>
      <c r="AM3191" s="363">
        <f t="shared" si="1835"/>
        <v>1</v>
      </c>
      <c r="AN3191" s="578">
        <v>1016.6</v>
      </c>
      <c r="AO3191" s="78">
        <f t="shared" si="1800"/>
        <v>1197.2259681093394</v>
      </c>
      <c r="AP3191" s="78">
        <f t="shared" si="1809"/>
        <v>1402.9079999999999</v>
      </c>
      <c r="AQ3191" s="78">
        <f t="shared" si="1810"/>
        <v>1606.2280000000001</v>
      </c>
      <c r="AR3191" s="78">
        <f t="shared" si="1811"/>
        <v>0</v>
      </c>
      <c r="AS3191" s="78">
        <f t="shared" si="1812"/>
        <v>0</v>
      </c>
      <c r="AT3191" s="78">
        <f t="shared" si="1813"/>
        <v>0</v>
      </c>
      <c r="AU3191" s="363"/>
      <c r="AV3191" s="393"/>
      <c r="AW3191" s="395"/>
      <c r="AX3191" s="395">
        <v>1.1776765375854215</v>
      </c>
      <c r="AY3191" s="395">
        <v>1.38</v>
      </c>
      <c r="AZ3191" s="395">
        <v>1.58</v>
      </c>
      <c r="BA3191" s="395"/>
      <c r="BB3191" s="395"/>
      <c r="BC3191" s="395"/>
      <c r="BD3191" s="115"/>
      <c r="BE3191" s="115"/>
      <c r="BF3191" s="115">
        <v>3</v>
      </c>
      <c r="BG3191" s="115">
        <v>36</v>
      </c>
      <c r="BH3191" s="423">
        <f t="shared" si="1836"/>
        <v>82.51</v>
      </c>
      <c r="BI3191" s="417">
        <f t="shared" si="1837"/>
        <v>247.53000000000003</v>
      </c>
      <c r="BJ3191" s="115"/>
      <c r="BK3191" s="115"/>
      <c r="BQ3191" s="74" t="str">
        <f t="shared" si="1816"/>
        <v>24336L-(14)</v>
      </c>
      <c r="BR3191" s="120" t="str">
        <f t="shared" si="1817"/>
        <v>Flanged T Branch- Large</v>
      </c>
      <c r="BS3191" s="120">
        <f t="shared" si="1818"/>
        <v>1197.2259681093394</v>
      </c>
      <c r="BU3191" s="74" t="str">
        <f t="shared" si="1819"/>
        <v>24336L-(12)</v>
      </c>
      <c r="BV3191" s="120" t="str">
        <f t="shared" si="1820"/>
        <v>Flanged T Branch- Large</v>
      </c>
      <c r="BW3191" s="120">
        <f t="shared" si="1821"/>
        <v>1402.9079999999999</v>
      </c>
      <c r="BY3191" s="74" t="str">
        <f t="shared" si="1822"/>
        <v>24336L-(10)</v>
      </c>
      <c r="BZ3191" s="120" t="str">
        <f t="shared" si="1823"/>
        <v>Flanged T Branch- Large</v>
      </c>
      <c r="CA3191" s="120">
        <f t="shared" si="1824"/>
        <v>1606.2280000000001</v>
      </c>
      <c r="CC3191" s="115" t="str">
        <f t="shared" si="1825"/>
        <v xml:space="preserve"> </v>
      </c>
      <c r="CD3191" s="120" t="str">
        <f t="shared" si="1826"/>
        <v xml:space="preserve"> </v>
      </c>
      <c r="CE3191" s="417" t="str">
        <f t="shared" si="1827"/>
        <v xml:space="preserve"> </v>
      </c>
      <c r="CF3191" s="115"/>
      <c r="CG3191" s="115" t="str">
        <f t="shared" si="1828"/>
        <v xml:space="preserve"> </v>
      </c>
      <c r="CH3191" s="120" t="str">
        <f t="shared" si="1829"/>
        <v xml:space="preserve"> </v>
      </c>
      <c r="CI3191" s="417" t="str">
        <f t="shared" si="1830"/>
        <v xml:space="preserve"> </v>
      </c>
      <c r="CJ3191" s="115"/>
      <c r="CK3191" s="115" t="str">
        <f t="shared" si="1831"/>
        <v xml:space="preserve"> </v>
      </c>
      <c r="CL3191" s="120" t="str">
        <f t="shared" si="1832"/>
        <v xml:space="preserve"> </v>
      </c>
      <c r="CM3191" s="417" t="str">
        <f t="shared" si="1834"/>
        <v xml:space="preserve"> </v>
      </c>
      <c r="IS3191" s="111"/>
    </row>
    <row r="3192" spans="2:253" s="74" customFormat="1" ht="17.100000000000001" hidden="1" customHeight="1" x14ac:dyDescent="0.25">
      <c r="B3192" s="504">
        <f>IF('Flanged Parts'!$AS$4=1,'Flanged Parts'!P32,0)</f>
        <v>0</v>
      </c>
      <c r="C3192" s="525" t="str">
        <f t="shared" si="1838"/>
        <v>24338L</v>
      </c>
      <c r="D3192" s="526" t="str">
        <f t="shared" si="1791"/>
        <v>24338L</v>
      </c>
      <c r="E3192" s="504" t="s">
        <v>1345</v>
      </c>
      <c r="F3192" s="508" t="str">
        <f t="shared" si="1790"/>
        <v xml:space="preserve"> </v>
      </c>
      <c r="G3192" s="509" t="s">
        <v>731</v>
      </c>
      <c r="H3192" s="504" t="str">
        <f>IF('Flanged Parts'!$BB$6=1,"CS",IF('Flanged Parts'!$BB$6=2,"Glv",0))</f>
        <v>Glv</v>
      </c>
      <c r="I3192" s="1035" t="s">
        <v>888</v>
      </c>
      <c r="J3192" s="1036"/>
      <c r="K3192" s="516" t="s">
        <v>881</v>
      </c>
      <c r="L3192" s="535">
        <v>16</v>
      </c>
      <c r="M3192" s="532" t="s">
        <v>1700</v>
      </c>
      <c r="N3192" s="514">
        <f t="shared" si="1805"/>
        <v>1708.49</v>
      </c>
      <c r="O3192" s="514">
        <f t="shared" si="1807"/>
        <v>0</v>
      </c>
      <c r="P3192" s="680">
        <f>'KB Duct Parts'!$AE$3</f>
        <v>0</v>
      </c>
      <c r="Q3192" s="681">
        <f t="shared" si="1801"/>
        <v>0</v>
      </c>
      <c r="R3192" s="682">
        <f t="shared" si="1802"/>
        <v>0</v>
      </c>
      <c r="S3192" s="716">
        <f t="shared" si="1806"/>
        <v>0.2</v>
      </c>
      <c r="T3192" s="679">
        <f t="shared" si="1803"/>
        <v>0</v>
      </c>
      <c r="U3192" s="679">
        <f t="shared" si="1804"/>
        <v>0</v>
      </c>
      <c r="Y3192" s="120"/>
      <c r="AD3192" s="81"/>
      <c r="AF3192" s="370">
        <v>16</v>
      </c>
      <c r="AG3192" s="374">
        <v>14</v>
      </c>
      <c r="AH3192" s="378">
        <v>12</v>
      </c>
      <c r="AI3192" s="381">
        <v>10</v>
      </c>
      <c r="AJ3192" s="386"/>
      <c r="AK3192" s="391"/>
      <c r="AL3192" s="386"/>
      <c r="AM3192" s="363">
        <f t="shared" si="1835"/>
        <v>1</v>
      </c>
      <c r="AN3192" s="578">
        <v>1451.3</v>
      </c>
      <c r="AO3192" s="78">
        <f t="shared" si="1800"/>
        <v>1709.1619589977222</v>
      </c>
      <c r="AP3192" s="78">
        <f t="shared" si="1809"/>
        <v>2002.7939999999999</v>
      </c>
      <c r="AQ3192" s="78">
        <f t="shared" si="1810"/>
        <v>2293.0540000000001</v>
      </c>
      <c r="AR3192" s="78">
        <f t="shared" si="1811"/>
        <v>0</v>
      </c>
      <c r="AS3192" s="78">
        <f t="shared" si="1812"/>
        <v>0</v>
      </c>
      <c r="AT3192" s="78">
        <f t="shared" si="1813"/>
        <v>0</v>
      </c>
      <c r="AU3192" s="363"/>
      <c r="AV3192" s="393"/>
      <c r="AW3192" s="395"/>
      <c r="AX3192" s="395">
        <v>1.1776765375854215</v>
      </c>
      <c r="AY3192" s="395">
        <v>1.38</v>
      </c>
      <c r="AZ3192" s="395">
        <v>1.58</v>
      </c>
      <c r="BA3192" s="395"/>
      <c r="BB3192" s="395"/>
      <c r="BC3192" s="395"/>
      <c r="BD3192" s="115"/>
      <c r="BE3192" s="115"/>
      <c r="BF3192" s="115">
        <v>3</v>
      </c>
      <c r="BG3192" s="115">
        <v>38</v>
      </c>
      <c r="BH3192" s="423">
        <f t="shared" si="1836"/>
        <v>85.73</v>
      </c>
      <c r="BI3192" s="417">
        <f t="shared" si="1837"/>
        <v>257.19</v>
      </c>
      <c r="BJ3192" s="115"/>
      <c r="BK3192" s="115"/>
      <c r="BQ3192" s="74" t="str">
        <f t="shared" si="1816"/>
        <v>24338L-(14)</v>
      </c>
      <c r="BR3192" s="120" t="str">
        <f t="shared" si="1817"/>
        <v>Flanged T Branch- Large</v>
      </c>
      <c r="BS3192" s="120">
        <f t="shared" si="1818"/>
        <v>1709.1619589977222</v>
      </c>
      <c r="BU3192" s="74" t="str">
        <f t="shared" si="1819"/>
        <v>24338L-(12)</v>
      </c>
      <c r="BV3192" s="120" t="str">
        <f t="shared" si="1820"/>
        <v>Flanged T Branch- Large</v>
      </c>
      <c r="BW3192" s="120">
        <f t="shared" si="1821"/>
        <v>2002.7939999999999</v>
      </c>
      <c r="BY3192" s="74" t="str">
        <f t="shared" si="1822"/>
        <v>24338L-(10)</v>
      </c>
      <c r="BZ3192" s="120" t="str">
        <f t="shared" si="1823"/>
        <v>Flanged T Branch- Large</v>
      </c>
      <c r="CA3192" s="120">
        <f t="shared" si="1824"/>
        <v>2293.0540000000001</v>
      </c>
      <c r="CC3192" s="115" t="str">
        <f t="shared" si="1825"/>
        <v xml:space="preserve"> </v>
      </c>
      <c r="CD3192" s="120" t="str">
        <f t="shared" si="1826"/>
        <v xml:space="preserve"> </v>
      </c>
      <c r="CE3192" s="417" t="str">
        <f t="shared" si="1827"/>
        <v xml:space="preserve"> </v>
      </c>
      <c r="CF3192" s="115"/>
      <c r="CG3192" s="115" t="str">
        <f t="shared" si="1828"/>
        <v xml:space="preserve"> </v>
      </c>
      <c r="CH3192" s="120" t="str">
        <f t="shared" si="1829"/>
        <v xml:space="preserve"> </v>
      </c>
      <c r="CI3192" s="417" t="str">
        <f t="shared" si="1830"/>
        <v xml:space="preserve"> </v>
      </c>
      <c r="CJ3192" s="115"/>
      <c r="CK3192" s="115" t="str">
        <f t="shared" si="1831"/>
        <v xml:space="preserve"> </v>
      </c>
      <c r="CL3192" s="120" t="str">
        <f t="shared" si="1832"/>
        <v xml:space="preserve"> </v>
      </c>
      <c r="CM3192" s="417" t="str">
        <f t="shared" si="1834"/>
        <v xml:space="preserve"> </v>
      </c>
      <c r="IS3192" s="111"/>
    </row>
    <row r="3193" spans="2:253" s="74" customFormat="1" ht="17.100000000000001" hidden="1" customHeight="1" x14ac:dyDescent="0.25">
      <c r="B3193" s="504">
        <f>IF('Flanged Parts'!$AS$4=1,'Flanged Parts'!P33,0)</f>
        <v>0</v>
      </c>
      <c r="C3193" s="525" t="str">
        <f t="shared" si="1838"/>
        <v>24340L</v>
      </c>
      <c r="D3193" s="526" t="str">
        <f t="shared" si="1791"/>
        <v>24340L</v>
      </c>
      <c r="E3193" s="504" t="s">
        <v>1346</v>
      </c>
      <c r="F3193" s="508" t="str">
        <f t="shared" si="1790"/>
        <v xml:space="preserve"> </v>
      </c>
      <c r="G3193" s="509" t="s">
        <v>731</v>
      </c>
      <c r="H3193" s="504" t="str">
        <f>IF('Flanged Parts'!$BB$6=1,"CS",IF('Flanged Parts'!$BB$6=2,"Glv",0))</f>
        <v>Glv</v>
      </c>
      <c r="I3193" s="1035" t="s">
        <v>888</v>
      </c>
      <c r="J3193" s="1036"/>
      <c r="K3193" s="516" t="s">
        <v>881</v>
      </c>
      <c r="L3193" s="535">
        <v>16</v>
      </c>
      <c r="M3193" s="532" t="s">
        <v>1700</v>
      </c>
      <c r="N3193" s="514">
        <f t="shared" si="1805"/>
        <v>1886.1699999999998</v>
      </c>
      <c r="O3193" s="514">
        <f t="shared" si="1807"/>
        <v>0</v>
      </c>
      <c r="P3193" s="680">
        <f>'KB Duct Parts'!$AE$3</f>
        <v>0</v>
      </c>
      <c r="Q3193" s="681">
        <f t="shared" si="1801"/>
        <v>0</v>
      </c>
      <c r="R3193" s="682">
        <f t="shared" si="1802"/>
        <v>0</v>
      </c>
      <c r="S3193" s="716">
        <f t="shared" si="1806"/>
        <v>0.2</v>
      </c>
      <c r="T3193" s="679">
        <f t="shared" si="1803"/>
        <v>0</v>
      </c>
      <c r="U3193" s="679">
        <f t="shared" si="1804"/>
        <v>0</v>
      </c>
      <c r="Y3193" s="120"/>
      <c r="AD3193" s="81"/>
      <c r="AF3193" s="370">
        <v>16</v>
      </c>
      <c r="AG3193" s="374">
        <v>14</v>
      </c>
      <c r="AH3193" s="378">
        <v>12</v>
      </c>
      <c r="AI3193" s="381">
        <v>10</v>
      </c>
      <c r="AJ3193" s="386"/>
      <c r="AK3193" s="391"/>
      <c r="AL3193" s="386"/>
      <c r="AM3193" s="363">
        <f t="shared" si="1835"/>
        <v>1</v>
      </c>
      <c r="AN3193" s="578">
        <v>1612.6</v>
      </c>
      <c r="AO3193" s="78">
        <f t="shared" si="1800"/>
        <v>1899.1211845102505</v>
      </c>
      <c r="AP3193" s="78">
        <f t="shared" si="1809"/>
        <v>2225.3879999999999</v>
      </c>
      <c r="AQ3193" s="78">
        <f t="shared" si="1810"/>
        <v>2547.9079999999999</v>
      </c>
      <c r="AR3193" s="78">
        <f t="shared" si="1811"/>
        <v>0</v>
      </c>
      <c r="AS3193" s="78">
        <f t="shared" si="1812"/>
        <v>0</v>
      </c>
      <c r="AT3193" s="78">
        <f t="shared" si="1813"/>
        <v>0</v>
      </c>
      <c r="AU3193" s="363"/>
      <c r="AV3193" s="393"/>
      <c r="AW3193" s="395"/>
      <c r="AX3193" s="395">
        <v>1.1776765375854215</v>
      </c>
      <c r="AY3193" s="395">
        <v>1.38</v>
      </c>
      <c r="AZ3193" s="395">
        <v>1.58</v>
      </c>
      <c r="BA3193" s="395"/>
      <c r="BB3193" s="395"/>
      <c r="BC3193" s="395"/>
      <c r="BD3193" s="115"/>
      <c r="BE3193" s="115"/>
      <c r="BF3193" s="115">
        <v>3</v>
      </c>
      <c r="BG3193" s="115">
        <v>40</v>
      </c>
      <c r="BH3193" s="423">
        <f t="shared" si="1836"/>
        <v>91.19</v>
      </c>
      <c r="BI3193" s="417">
        <f t="shared" si="1837"/>
        <v>273.57</v>
      </c>
      <c r="BJ3193" s="115"/>
      <c r="BK3193" s="115"/>
      <c r="BQ3193" s="74" t="str">
        <f t="shared" si="1816"/>
        <v>24340L-(14)</v>
      </c>
      <c r="BR3193" s="120" t="str">
        <f t="shared" si="1817"/>
        <v>Flanged T Branch- Large</v>
      </c>
      <c r="BS3193" s="120">
        <f t="shared" si="1818"/>
        <v>1899.1211845102505</v>
      </c>
      <c r="BU3193" s="74" t="str">
        <f t="shared" si="1819"/>
        <v>24340L-(12)</v>
      </c>
      <c r="BV3193" s="120" t="str">
        <f t="shared" si="1820"/>
        <v>Flanged T Branch- Large</v>
      </c>
      <c r="BW3193" s="120">
        <f t="shared" si="1821"/>
        <v>2225.3879999999999</v>
      </c>
      <c r="BY3193" s="74" t="str">
        <f t="shared" si="1822"/>
        <v>24340L-(10)</v>
      </c>
      <c r="BZ3193" s="120" t="str">
        <f t="shared" si="1823"/>
        <v>Flanged T Branch- Large</v>
      </c>
      <c r="CA3193" s="120">
        <f t="shared" si="1824"/>
        <v>2547.9079999999999</v>
      </c>
      <c r="CC3193" s="115" t="str">
        <f t="shared" si="1825"/>
        <v xml:space="preserve"> </v>
      </c>
      <c r="CD3193" s="120" t="str">
        <f t="shared" si="1826"/>
        <v xml:space="preserve"> </v>
      </c>
      <c r="CE3193" s="417" t="str">
        <f t="shared" si="1827"/>
        <v xml:space="preserve"> </v>
      </c>
      <c r="CF3193" s="115"/>
      <c r="CG3193" s="115" t="str">
        <f t="shared" si="1828"/>
        <v xml:space="preserve"> </v>
      </c>
      <c r="CH3193" s="120" t="str">
        <f t="shared" si="1829"/>
        <v xml:space="preserve"> </v>
      </c>
      <c r="CI3193" s="417" t="str">
        <f t="shared" si="1830"/>
        <v xml:space="preserve"> </v>
      </c>
      <c r="CJ3193" s="115"/>
      <c r="CK3193" s="115" t="str">
        <f t="shared" si="1831"/>
        <v xml:space="preserve"> </v>
      </c>
      <c r="CL3193" s="120" t="str">
        <f t="shared" si="1832"/>
        <v xml:space="preserve"> </v>
      </c>
      <c r="CM3193" s="417" t="str">
        <f t="shared" si="1834"/>
        <v xml:space="preserve"> </v>
      </c>
      <c r="IS3193" s="111"/>
    </row>
    <row r="3194" spans="2:253" s="74" customFormat="1" ht="17.100000000000001" hidden="1" customHeight="1" x14ac:dyDescent="0.25">
      <c r="B3194" s="504">
        <f>IF('Flanged Parts'!$AS$4=1,'Flanged Parts'!P34,0)</f>
        <v>0</v>
      </c>
      <c r="C3194" s="525" t="str">
        <f t="shared" si="1838"/>
        <v>24342L</v>
      </c>
      <c r="D3194" s="526" t="str">
        <f t="shared" si="1791"/>
        <v>24342L</v>
      </c>
      <c r="E3194" s="504" t="s">
        <v>1347</v>
      </c>
      <c r="F3194" s="508" t="str">
        <f t="shared" si="1790"/>
        <v xml:space="preserve"> </v>
      </c>
      <c r="G3194" s="509" t="s">
        <v>731</v>
      </c>
      <c r="H3194" s="504" t="s">
        <v>1094</v>
      </c>
      <c r="I3194" s="1035" t="s">
        <v>888</v>
      </c>
      <c r="J3194" s="1036"/>
      <c r="K3194" s="516" t="s">
        <v>881</v>
      </c>
      <c r="L3194" s="535">
        <v>16</v>
      </c>
      <c r="M3194" s="532" t="s">
        <v>1700</v>
      </c>
      <c r="N3194" s="514">
        <f t="shared" si="1805"/>
        <v>1927.5</v>
      </c>
      <c r="O3194" s="514">
        <f t="shared" si="1807"/>
        <v>0</v>
      </c>
      <c r="P3194" s="680">
        <f>'KB Duct Parts'!$AE$3</f>
        <v>0</v>
      </c>
      <c r="Q3194" s="681">
        <f t="shared" si="1801"/>
        <v>0</v>
      </c>
      <c r="R3194" s="682">
        <f t="shared" si="1802"/>
        <v>0</v>
      </c>
      <c r="S3194" s="716">
        <f t="shared" si="1806"/>
        <v>0.2</v>
      </c>
      <c r="T3194" s="679">
        <f t="shared" si="1803"/>
        <v>0</v>
      </c>
      <c r="U3194" s="679">
        <f t="shared" si="1804"/>
        <v>0</v>
      </c>
      <c r="Y3194" s="120"/>
      <c r="AD3194" s="81"/>
      <c r="AF3194" s="370">
        <v>16</v>
      </c>
      <c r="AG3194" s="374">
        <v>14</v>
      </c>
      <c r="AH3194" s="378">
        <v>12</v>
      </c>
      <c r="AI3194" s="381">
        <v>10</v>
      </c>
      <c r="AJ3194" s="386"/>
      <c r="AK3194" s="391"/>
      <c r="AL3194" s="386"/>
      <c r="AM3194" s="363">
        <f t="shared" si="1835"/>
        <v>1</v>
      </c>
      <c r="AN3194" s="578">
        <v>1783.8</v>
      </c>
      <c r="AO3194" s="78">
        <f t="shared" si="1800"/>
        <v>2100.7394077448748</v>
      </c>
      <c r="AP3194" s="78">
        <f t="shared" si="1809"/>
        <v>2461.6439999999998</v>
      </c>
      <c r="AQ3194" s="78">
        <f t="shared" si="1810"/>
        <v>2818.404</v>
      </c>
      <c r="AR3194" s="78">
        <f t="shared" si="1811"/>
        <v>0</v>
      </c>
      <c r="AS3194" s="78">
        <f t="shared" si="1812"/>
        <v>0</v>
      </c>
      <c r="AT3194" s="78">
        <f t="shared" si="1813"/>
        <v>0</v>
      </c>
      <c r="AU3194" s="363"/>
      <c r="AV3194" s="393"/>
      <c r="AW3194" s="395"/>
      <c r="AX3194" s="395">
        <v>1.1776765375854215</v>
      </c>
      <c r="AY3194" s="395">
        <v>1.38</v>
      </c>
      <c r="AZ3194" s="395">
        <v>1.58</v>
      </c>
      <c r="BA3194" s="395"/>
      <c r="BB3194" s="395"/>
      <c r="BC3194" s="395"/>
      <c r="BD3194" s="115"/>
      <c r="BE3194" s="115"/>
      <c r="BF3194" s="115">
        <v>3</v>
      </c>
      <c r="BG3194" s="115">
        <v>42</v>
      </c>
      <c r="BH3194" s="423">
        <f t="shared" si="1836"/>
        <v>47.9</v>
      </c>
      <c r="BI3194" s="417">
        <f t="shared" si="1837"/>
        <v>143.69999999999999</v>
      </c>
      <c r="BJ3194" s="115"/>
      <c r="BK3194" s="115"/>
      <c r="BQ3194" s="74" t="str">
        <f t="shared" si="1816"/>
        <v>24342L-(14)</v>
      </c>
      <c r="BR3194" s="120" t="str">
        <f t="shared" si="1817"/>
        <v>Flanged T Branch- Large</v>
      </c>
      <c r="BS3194" s="120">
        <f t="shared" si="1818"/>
        <v>2100.7394077448748</v>
      </c>
      <c r="BU3194" s="74" t="str">
        <f t="shared" si="1819"/>
        <v>24342L-(12)</v>
      </c>
      <c r="BV3194" s="120" t="str">
        <f t="shared" si="1820"/>
        <v>Flanged T Branch- Large</v>
      </c>
      <c r="BW3194" s="120">
        <f t="shared" si="1821"/>
        <v>2461.6439999999998</v>
      </c>
      <c r="BY3194" s="74" t="str">
        <f t="shared" si="1822"/>
        <v>24342L-(10)</v>
      </c>
      <c r="BZ3194" s="120" t="str">
        <f t="shared" si="1823"/>
        <v>Flanged T Branch- Large</v>
      </c>
      <c r="CA3194" s="120">
        <f t="shared" si="1824"/>
        <v>2818.404</v>
      </c>
      <c r="CC3194" s="115" t="str">
        <f t="shared" si="1825"/>
        <v xml:space="preserve"> </v>
      </c>
      <c r="CD3194" s="120" t="str">
        <f t="shared" si="1826"/>
        <v xml:space="preserve"> </v>
      </c>
      <c r="CE3194" s="417" t="str">
        <f t="shared" si="1827"/>
        <v xml:space="preserve"> </v>
      </c>
      <c r="CF3194" s="115"/>
      <c r="CG3194" s="115" t="str">
        <f t="shared" si="1828"/>
        <v xml:space="preserve"> </v>
      </c>
      <c r="CH3194" s="120" t="str">
        <f t="shared" si="1829"/>
        <v xml:space="preserve"> </v>
      </c>
      <c r="CI3194" s="417" t="str">
        <f t="shared" si="1830"/>
        <v xml:space="preserve"> </v>
      </c>
      <c r="CJ3194" s="115"/>
      <c r="CK3194" s="115" t="str">
        <f t="shared" si="1831"/>
        <v xml:space="preserve"> </v>
      </c>
      <c r="CL3194" s="120" t="str">
        <f t="shared" si="1832"/>
        <v xml:space="preserve"> </v>
      </c>
      <c r="CM3194" s="417" t="str">
        <f t="shared" si="1834"/>
        <v xml:space="preserve"> </v>
      </c>
      <c r="IS3194" s="111"/>
    </row>
    <row r="3195" spans="2:253" s="74" customFormat="1" ht="17.100000000000001" hidden="1" customHeight="1" x14ac:dyDescent="0.25">
      <c r="B3195" s="504">
        <f>IF('Flanged Parts'!$AS$4=1,'Flanged Parts'!P35,0)</f>
        <v>0</v>
      </c>
      <c r="C3195" s="525" t="str">
        <f t="shared" si="1838"/>
        <v>24344L</v>
      </c>
      <c r="D3195" s="526" t="str">
        <f t="shared" si="1791"/>
        <v>24344L</v>
      </c>
      <c r="E3195" s="504" t="s">
        <v>1348</v>
      </c>
      <c r="F3195" s="508" t="str">
        <f t="shared" si="1790"/>
        <v xml:space="preserve"> </v>
      </c>
      <c r="G3195" s="509" t="s">
        <v>731</v>
      </c>
      <c r="H3195" s="504" t="s">
        <v>1094</v>
      </c>
      <c r="I3195" s="1035" t="s">
        <v>888</v>
      </c>
      <c r="J3195" s="1036"/>
      <c r="K3195" s="516" t="s">
        <v>881</v>
      </c>
      <c r="L3195" s="535">
        <v>16</v>
      </c>
      <c r="M3195" s="532" t="s">
        <v>1700</v>
      </c>
      <c r="N3195" s="514">
        <f t="shared" si="1805"/>
        <v>2100.1</v>
      </c>
      <c r="O3195" s="514">
        <f t="shared" si="1807"/>
        <v>0</v>
      </c>
      <c r="P3195" s="680">
        <f>'KB Duct Parts'!$AE$3</f>
        <v>0</v>
      </c>
      <c r="Q3195" s="681">
        <f t="shared" si="1801"/>
        <v>0</v>
      </c>
      <c r="R3195" s="682">
        <f t="shared" si="1802"/>
        <v>0</v>
      </c>
      <c r="S3195" s="716">
        <f t="shared" si="1806"/>
        <v>0.2</v>
      </c>
      <c r="T3195" s="679">
        <f t="shared" si="1803"/>
        <v>0</v>
      </c>
      <c r="U3195" s="679">
        <f t="shared" si="1804"/>
        <v>0</v>
      </c>
      <c r="Y3195" s="120"/>
      <c r="AD3195" s="81"/>
      <c r="AF3195" s="370">
        <v>16</v>
      </c>
      <c r="AG3195" s="374">
        <v>14</v>
      </c>
      <c r="AH3195" s="378">
        <v>12</v>
      </c>
      <c r="AI3195" s="381">
        <v>10</v>
      </c>
      <c r="AJ3195" s="386"/>
      <c r="AK3195" s="391"/>
      <c r="AL3195" s="386"/>
      <c r="AM3195" s="363">
        <f t="shared" si="1835"/>
        <v>1</v>
      </c>
      <c r="AN3195" s="578">
        <v>1948</v>
      </c>
      <c r="AO3195" s="78">
        <f t="shared" si="1800"/>
        <v>2294.113895216401</v>
      </c>
      <c r="AP3195" s="78">
        <f t="shared" si="1809"/>
        <v>2688.24</v>
      </c>
      <c r="AQ3195" s="78">
        <f t="shared" si="1810"/>
        <v>3077.84</v>
      </c>
      <c r="AR3195" s="78">
        <f t="shared" si="1811"/>
        <v>0</v>
      </c>
      <c r="AS3195" s="78">
        <f t="shared" si="1812"/>
        <v>0</v>
      </c>
      <c r="AT3195" s="78">
        <f t="shared" si="1813"/>
        <v>0</v>
      </c>
      <c r="AU3195" s="363"/>
      <c r="AV3195" s="393"/>
      <c r="AW3195" s="395"/>
      <c r="AX3195" s="395">
        <v>1.1776765375854215</v>
      </c>
      <c r="AY3195" s="395">
        <v>1.38</v>
      </c>
      <c r="AZ3195" s="395">
        <v>1.58</v>
      </c>
      <c r="BA3195" s="395"/>
      <c r="BB3195" s="395"/>
      <c r="BC3195" s="395"/>
      <c r="BD3195" s="115"/>
      <c r="BE3195" s="115"/>
      <c r="BF3195" s="115">
        <v>3</v>
      </c>
      <c r="BG3195" s="115">
        <v>44</v>
      </c>
      <c r="BH3195" s="423">
        <f t="shared" si="1836"/>
        <v>50.7</v>
      </c>
      <c r="BI3195" s="417">
        <f t="shared" si="1837"/>
        <v>152.10000000000002</v>
      </c>
      <c r="BJ3195" s="115"/>
      <c r="BK3195" s="115"/>
      <c r="BQ3195" s="74" t="str">
        <f t="shared" si="1816"/>
        <v>24344L-(14)</v>
      </c>
      <c r="BR3195" s="120" t="str">
        <f t="shared" si="1817"/>
        <v>Flanged T Branch- Large</v>
      </c>
      <c r="BS3195" s="120">
        <f t="shared" si="1818"/>
        <v>2294.113895216401</v>
      </c>
      <c r="BU3195" s="74" t="str">
        <f t="shared" si="1819"/>
        <v>24344L-(12)</v>
      </c>
      <c r="BV3195" s="120" t="str">
        <f t="shared" si="1820"/>
        <v>Flanged T Branch- Large</v>
      </c>
      <c r="BW3195" s="120">
        <f t="shared" si="1821"/>
        <v>2688.24</v>
      </c>
      <c r="BY3195" s="74" t="str">
        <f t="shared" si="1822"/>
        <v>24344L-(10)</v>
      </c>
      <c r="BZ3195" s="120" t="str">
        <f t="shared" si="1823"/>
        <v>Flanged T Branch- Large</v>
      </c>
      <c r="CA3195" s="120">
        <f t="shared" si="1824"/>
        <v>3077.84</v>
      </c>
      <c r="CC3195" s="115" t="str">
        <f t="shared" si="1825"/>
        <v xml:space="preserve"> </v>
      </c>
      <c r="CD3195" s="120" t="str">
        <f t="shared" si="1826"/>
        <v xml:space="preserve"> </v>
      </c>
      <c r="CE3195" s="417" t="str">
        <f t="shared" si="1827"/>
        <v xml:space="preserve"> </v>
      </c>
      <c r="CF3195" s="115"/>
      <c r="CG3195" s="115" t="str">
        <f t="shared" si="1828"/>
        <v xml:space="preserve"> </v>
      </c>
      <c r="CH3195" s="120" t="str">
        <f t="shared" si="1829"/>
        <v xml:space="preserve"> </v>
      </c>
      <c r="CI3195" s="417" t="str">
        <f t="shared" si="1830"/>
        <v xml:space="preserve"> </v>
      </c>
      <c r="CJ3195" s="115"/>
      <c r="CK3195" s="115" t="str">
        <f t="shared" si="1831"/>
        <v xml:space="preserve"> </v>
      </c>
      <c r="CL3195" s="120" t="str">
        <f t="shared" si="1832"/>
        <v xml:space="preserve"> </v>
      </c>
      <c r="CM3195" s="417" t="str">
        <f t="shared" si="1834"/>
        <v xml:space="preserve"> </v>
      </c>
      <c r="IS3195" s="111"/>
    </row>
    <row r="3196" spans="2:253" s="74" customFormat="1" ht="17.100000000000001" hidden="1" customHeight="1" x14ac:dyDescent="0.25">
      <c r="B3196" s="504">
        <f>IF('Flanged Parts'!$AS$4=1,'Flanged Parts'!P36,0)</f>
        <v>0</v>
      </c>
      <c r="C3196" s="525" t="str">
        <f t="shared" si="1838"/>
        <v>24346L</v>
      </c>
      <c r="D3196" s="526" t="str">
        <f t="shared" si="1791"/>
        <v>24346L</v>
      </c>
      <c r="E3196" s="504" t="s">
        <v>1349</v>
      </c>
      <c r="F3196" s="508" t="str">
        <f t="shared" si="1790"/>
        <v xml:space="preserve"> </v>
      </c>
      <c r="G3196" s="509" t="s">
        <v>731</v>
      </c>
      <c r="H3196" s="504" t="s">
        <v>1094</v>
      </c>
      <c r="I3196" s="1035" t="s">
        <v>888</v>
      </c>
      <c r="J3196" s="1036"/>
      <c r="K3196" s="516" t="s">
        <v>881</v>
      </c>
      <c r="L3196" s="535">
        <v>16</v>
      </c>
      <c r="M3196" s="532" t="s">
        <v>1700</v>
      </c>
      <c r="N3196" s="514">
        <f t="shared" si="1805"/>
        <v>2273.3599999999997</v>
      </c>
      <c r="O3196" s="514">
        <f t="shared" si="1807"/>
        <v>0</v>
      </c>
      <c r="P3196" s="680">
        <f>'KB Duct Parts'!$AE$3</f>
        <v>0</v>
      </c>
      <c r="Q3196" s="681">
        <f t="shared" si="1801"/>
        <v>0</v>
      </c>
      <c r="R3196" s="682">
        <f t="shared" si="1802"/>
        <v>0</v>
      </c>
      <c r="S3196" s="716">
        <f t="shared" si="1806"/>
        <v>0.2</v>
      </c>
      <c r="T3196" s="679">
        <f t="shared" si="1803"/>
        <v>0</v>
      </c>
      <c r="U3196" s="679">
        <f t="shared" si="1804"/>
        <v>0</v>
      </c>
      <c r="Y3196" s="120"/>
      <c r="AD3196" s="81"/>
      <c r="AF3196" s="370">
        <v>16</v>
      </c>
      <c r="AG3196" s="374">
        <v>14</v>
      </c>
      <c r="AH3196" s="378">
        <v>12</v>
      </c>
      <c r="AI3196" s="381">
        <v>10</v>
      </c>
      <c r="AJ3196" s="386"/>
      <c r="AK3196" s="391"/>
      <c r="AL3196" s="386"/>
      <c r="AM3196" s="363">
        <f t="shared" si="1835"/>
        <v>1</v>
      </c>
      <c r="AN3196" s="578">
        <v>2122.1</v>
      </c>
      <c r="AO3196" s="78">
        <f t="shared" si="1800"/>
        <v>2499.1473804100228</v>
      </c>
      <c r="AP3196" s="78">
        <f t="shared" si="1809"/>
        <v>2928.4979999999996</v>
      </c>
      <c r="AQ3196" s="78">
        <f t="shared" si="1810"/>
        <v>3352.9180000000001</v>
      </c>
      <c r="AR3196" s="78">
        <f t="shared" si="1811"/>
        <v>0</v>
      </c>
      <c r="AS3196" s="78">
        <f t="shared" si="1812"/>
        <v>0</v>
      </c>
      <c r="AT3196" s="78">
        <f t="shared" si="1813"/>
        <v>0</v>
      </c>
      <c r="AU3196" s="363"/>
      <c r="AV3196" s="393"/>
      <c r="AW3196" s="395"/>
      <c r="AX3196" s="395">
        <v>1.1776765375854215</v>
      </c>
      <c r="AY3196" s="395">
        <v>1.38</v>
      </c>
      <c r="AZ3196" s="395">
        <v>1.58</v>
      </c>
      <c r="BA3196" s="395"/>
      <c r="BB3196" s="395"/>
      <c r="BC3196" s="395"/>
      <c r="BD3196" s="115"/>
      <c r="BE3196" s="115"/>
      <c r="BF3196" s="115">
        <v>3</v>
      </c>
      <c r="BG3196" s="115">
        <v>46</v>
      </c>
      <c r="BH3196" s="423">
        <f t="shared" si="1836"/>
        <v>50.42</v>
      </c>
      <c r="BI3196" s="417">
        <f t="shared" si="1837"/>
        <v>151.26</v>
      </c>
      <c r="BJ3196" s="115"/>
      <c r="BK3196" s="115"/>
      <c r="BQ3196" s="74" t="str">
        <f t="shared" si="1816"/>
        <v>24346L-(14)</v>
      </c>
      <c r="BR3196" s="120" t="str">
        <f t="shared" si="1817"/>
        <v>Flanged T Branch- Large</v>
      </c>
      <c r="BS3196" s="120">
        <f t="shared" si="1818"/>
        <v>2499.1473804100228</v>
      </c>
      <c r="BU3196" s="74" t="str">
        <f t="shared" si="1819"/>
        <v>24346L-(12)</v>
      </c>
      <c r="BV3196" s="120" t="str">
        <f t="shared" si="1820"/>
        <v>Flanged T Branch- Large</v>
      </c>
      <c r="BW3196" s="120">
        <f t="shared" si="1821"/>
        <v>2928.4979999999996</v>
      </c>
      <c r="BY3196" s="74" t="str">
        <f t="shared" si="1822"/>
        <v>24346L-(10)</v>
      </c>
      <c r="BZ3196" s="120" t="str">
        <f t="shared" si="1823"/>
        <v>Flanged T Branch- Large</v>
      </c>
      <c r="CA3196" s="120">
        <f t="shared" si="1824"/>
        <v>3352.9180000000001</v>
      </c>
      <c r="CC3196" s="115" t="str">
        <f t="shared" si="1825"/>
        <v xml:space="preserve"> </v>
      </c>
      <c r="CD3196" s="120" t="str">
        <f t="shared" si="1826"/>
        <v xml:space="preserve"> </v>
      </c>
      <c r="CE3196" s="417" t="str">
        <f t="shared" si="1827"/>
        <v xml:space="preserve"> </v>
      </c>
      <c r="CF3196" s="115"/>
      <c r="CG3196" s="115" t="str">
        <f t="shared" si="1828"/>
        <v xml:space="preserve"> </v>
      </c>
      <c r="CH3196" s="120" t="str">
        <f t="shared" si="1829"/>
        <v xml:space="preserve"> </v>
      </c>
      <c r="CI3196" s="417" t="str">
        <f t="shared" si="1830"/>
        <v xml:space="preserve"> </v>
      </c>
      <c r="CJ3196" s="115"/>
      <c r="CK3196" s="115" t="str">
        <f t="shared" si="1831"/>
        <v xml:space="preserve"> </v>
      </c>
      <c r="CL3196" s="120" t="str">
        <f t="shared" si="1832"/>
        <v xml:space="preserve"> </v>
      </c>
      <c r="CM3196" s="417" t="str">
        <f t="shared" si="1834"/>
        <v xml:space="preserve"> </v>
      </c>
      <c r="IS3196" s="111"/>
    </row>
    <row r="3197" spans="2:253" s="74" customFormat="1" ht="17.100000000000001" hidden="1" customHeight="1" x14ac:dyDescent="0.25">
      <c r="B3197" s="504">
        <f>IF('Flanged Parts'!$AS$4=1,'Flanged Parts'!P37,0)</f>
        <v>0</v>
      </c>
      <c r="C3197" s="525" t="str">
        <f t="shared" si="1838"/>
        <v>24348L</v>
      </c>
      <c r="D3197" s="526" t="str">
        <f t="shared" si="1791"/>
        <v>24348L</v>
      </c>
      <c r="E3197" s="504" t="s">
        <v>1350</v>
      </c>
      <c r="F3197" s="508" t="str">
        <f t="shared" si="1790"/>
        <v xml:space="preserve"> </v>
      </c>
      <c r="G3197" s="509" t="s">
        <v>731</v>
      </c>
      <c r="H3197" s="504" t="s">
        <v>1094</v>
      </c>
      <c r="I3197" s="1035" t="s">
        <v>888</v>
      </c>
      <c r="J3197" s="1036"/>
      <c r="K3197" s="516" t="s">
        <v>881</v>
      </c>
      <c r="L3197" s="535">
        <v>16</v>
      </c>
      <c r="M3197" s="532" t="s">
        <v>1700</v>
      </c>
      <c r="N3197" s="514">
        <f t="shared" si="1805"/>
        <v>2477.88</v>
      </c>
      <c r="O3197" s="514">
        <f t="shared" si="1807"/>
        <v>0</v>
      </c>
      <c r="P3197" s="680">
        <f>'KB Duct Parts'!$AE$3</f>
        <v>0</v>
      </c>
      <c r="Q3197" s="681">
        <f t="shared" si="1801"/>
        <v>0</v>
      </c>
      <c r="R3197" s="682">
        <f t="shared" si="1802"/>
        <v>0</v>
      </c>
      <c r="S3197" s="716">
        <f t="shared" si="1806"/>
        <v>0.2</v>
      </c>
      <c r="T3197" s="679">
        <f t="shared" si="1803"/>
        <v>0</v>
      </c>
      <c r="U3197" s="679">
        <f t="shared" si="1804"/>
        <v>0</v>
      </c>
      <c r="Y3197" s="120"/>
      <c r="AD3197" s="81"/>
      <c r="AF3197" s="370">
        <v>16</v>
      </c>
      <c r="AG3197" s="374">
        <v>14</v>
      </c>
      <c r="AH3197" s="378">
        <v>12</v>
      </c>
      <c r="AI3197" s="381">
        <v>10</v>
      </c>
      <c r="AJ3197" s="386"/>
      <c r="AK3197" s="391"/>
      <c r="AL3197" s="386"/>
      <c r="AM3197" s="363">
        <f t="shared" si="1835"/>
        <v>1</v>
      </c>
      <c r="AN3197" s="578">
        <v>2289.3000000000002</v>
      </c>
      <c r="AO3197" s="78">
        <f>$AN3197*AX3197</f>
        <v>2696.0548974943054</v>
      </c>
      <c r="AP3197" s="78">
        <f t="shared" si="1809"/>
        <v>3159.2339999999999</v>
      </c>
      <c r="AQ3197" s="78">
        <f t="shared" si="1810"/>
        <v>3617.0940000000005</v>
      </c>
      <c r="AR3197" s="78">
        <f t="shared" si="1811"/>
        <v>0</v>
      </c>
      <c r="AS3197" s="78">
        <f t="shared" si="1812"/>
        <v>0</v>
      </c>
      <c r="AT3197" s="78">
        <f t="shared" si="1813"/>
        <v>0</v>
      </c>
      <c r="AU3197" s="363"/>
      <c r="AV3197" s="393"/>
      <c r="AW3197" s="395"/>
      <c r="AX3197" s="395">
        <v>1.1776765375854215</v>
      </c>
      <c r="AY3197" s="395">
        <v>1.38</v>
      </c>
      <c r="AZ3197" s="395">
        <v>1.58</v>
      </c>
      <c r="BA3197" s="395"/>
      <c r="BB3197" s="395"/>
      <c r="BC3197" s="395"/>
      <c r="BD3197" s="115"/>
      <c r="BE3197" s="115"/>
      <c r="BF3197" s="115">
        <v>3</v>
      </c>
      <c r="BG3197" s="115">
        <v>48</v>
      </c>
      <c r="BH3197" s="423">
        <f t="shared" si="1836"/>
        <v>62.86</v>
      </c>
      <c r="BI3197" s="417">
        <f t="shared" si="1837"/>
        <v>188.57999999999998</v>
      </c>
      <c r="BJ3197" s="115"/>
      <c r="BK3197" s="115"/>
      <c r="BQ3197" s="74" t="str">
        <f t="shared" si="1816"/>
        <v>24348L-(14)</v>
      </c>
      <c r="BR3197" s="120" t="str">
        <f t="shared" si="1817"/>
        <v>Flanged T Branch- Large</v>
      </c>
      <c r="BS3197" s="120">
        <f t="shared" si="1818"/>
        <v>2696.0548974943054</v>
      </c>
      <c r="BU3197" s="74" t="str">
        <f t="shared" si="1819"/>
        <v>24348L-(12)</v>
      </c>
      <c r="BV3197" s="120" t="str">
        <f t="shared" si="1820"/>
        <v>Flanged T Branch- Large</v>
      </c>
      <c r="BW3197" s="120">
        <f t="shared" si="1821"/>
        <v>3159.2339999999999</v>
      </c>
      <c r="BY3197" s="74" t="str">
        <f t="shared" si="1822"/>
        <v>24348L-(10)</v>
      </c>
      <c r="BZ3197" s="120" t="str">
        <f t="shared" si="1823"/>
        <v>Flanged T Branch- Large</v>
      </c>
      <c r="CA3197" s="120">
        <f t="shared" si="1824"/>
        <v>3617.0940000000005</v>
      </c>
      <c r="CC3197" s="115" t="str">
        <f t="shared" si="1825"/>
        <v xml:space="preserve"> </v>
      </c>
      <c r="CD3197" s="120" t="str">
        <f t="shared" si="1826"/>
        <v xml:space="preserve"> </v>
      </c>
      <c r="CE3197" s="417" t="str">
        <f t="shared" si="1827"/>
        <v xml:space="preserve"> </v>
      </c>
      <c r="CF3197" s="115"/>
      <c r="CG3197" s="115" t="str">
        <f t="shared" si="1828"/>
        <v xml:space="preserve"> </v>
      </c>
      <c r="CH3197" s="120" t="str">
        <f t="shared" si="1829"/>
        <v xml:space="preserve"> </v>
      </c>
      <c r="CI3197" s="417" t="str">
        <f t="shared" si="1830"/>
        <v xml:space="preserve"> </v>
      </c>
      <c r="CJ3197" s="115"/>
      <c r="CK3197" s="115" t="str">
        <f t="shared" si="1831"/>
        <v xml:space="preserve"> </v>
      </c>
      <c r="CL3197" s="120" t="str">
        <f t="shared" si="1832"/>
        <v xml:space="preserve"> </v>
      </c>
      <c r="CM3197" s="417" t="str">
        <f t="shared" si="1834"/>
        <v xml:space="preserve"> </v>
      </c>
      <c r="IS3197" s="111"/>
    </row>
    <row r="3198" spans="2:253" s="74" customFormat="1" ht="17.100000000000001" hidden="1" customHeight="1" x14ac:dyDescent="0.25">
      <c r="B3198" s="504">
        <f>IF('Flanged Parts'!$AU$4=1,'Flanged Parts'!Q7,0)</f>
        <v>0</v>
      </c>
      <c r="C3198" s="508">
        <v>24404.3</v>
      </c>
      <c r="D3198" s="526">
        <f t="shared" si="1791"/>
        <v>24404.3</v>
      </c>
      <c r="E3198" s="504" t="s">
        <v>861</v>
      </c>
      <c r="F3198" s="508" t="str">
        <f t="shared" si="1790"/>
        <v xml:space="preserve"> </v>
      </c>
      <c r="G3198" s="509" t="s">
        <v>547</v>
      </c>
      <c r="H3198" s="504" t="str">
        <f>IF('Flanged Parts'!$BB$6=1,"CS",IF('Flanged Parts'!$BB$6=2,"Glv",0))</f>
        <v>Glv</v>
      </c>
      <c r="I3198" s="1035" t="s">
        <v>81</v>
      </c>
      <c r="J3198" s="1036"/>
      <c r="K3198" s="516" t="s">
        <v>881</v>
      </c>
      <c r="L3198" s="535">
        <v>18</v>
      </c>
      <c r="M3198" s="532" t="s">
        <v>1700</v>
      </c>
      <c r="N3198" s="514">
        <f t="shared" si="1805"/>
        <v>54.23</v>
      </c>
      <c r="O3198" s="514">
        <f t="shared" si="1792"/>
        <v>0</v>
      </c>
      <c r="P3198" s="680">
        <f>'KB Duct Parts'!$AE$3</f>
        <v>0</v>
      </c>
      <c r="Q3198" s="681">
        <f t="shared" si="1801"/>
        <v>0</v>
      </c>
      <c r="R3198" s="682">
        <f t="shared" si="1802"/>
        <v>0</v>
      </c>
      <c r="S3198" s="716">
        <f t="shared" si="1806"/>
        <v>0.2</v>
      </c>
      <c r="T3198" s="679">
        <f t="shared" si="1803"/>
        <v>0</v>
      </c>
      <c r="U3198" s="679">
        <f t="shared" si="1804"/>
        <v>0</v>
      </c>
      <c r="Y3198" s="120"/>
      <c r="AD3198" s="81"/>
      <c r="AF3198" s="370">
        <v>18</v>
      </c>
      <c r="AG3198" s="374">
        <v>16</v>
      </c>
      <c r="AH3198" s="378"/>
      <c r="AI3198" s="381"/>
      <c r="AJ3198" s="386"/>
      <c r="AK3198" s="391"/>
      <c r="AL3198" s="386"/>
      <c r="AM3198" s="363">
        <f t="shared" si="1788"/>
        <v>1</v>
      </c>
      <c r="AN3198" s="578">
        <v>50.4</v>
      </c>
      <c r="AO3198" s="78">
        <f t="shared" si="1800"/>
        <v>60.48</v>
      </c>
      <c r="AP3198" s="78">
        <f t="shared" si="1795"/>
        <v>0</v>
      </c>
      <c r="AQ3198" s="78">
        <f t="shared" si="1796"/>
        <v>0</v>
      </c>
      <c r="AR3198" s="78">
        <f t="shared" si="1797"/>
        <v>0</v>
      </c>
      <c r="AS3198" s="78">
        <f t="shared" si="1798"/>
        <v>0</v>
      </c>
      <c r="AT3198" s="78">
        <f t="shared" si="1799"/>
        <v>0</v>
      </c>
      <c r="AU3198" s="363" t="s">
        <v>717</v>
      </c>
      <c r="AV3198" s="393"/>
      <c r="AW3198" s="395"/>
      <c r="AX3198" s="395">
        <v>1.2</v>
      </c>
      <c r="AY3198" s="395">
        <v>0</v>
      </c>
      <c r="AZ3198" s="395">
        <v>0</v>
      </c>
      <c r="BA3198" s="395">
        <v>0</v>
      </c>
      <c r="BB3198" s="395">
        <v>0</v>
      </c>
      <c r="BC3198" s="395">
        <v>0</v>
      </c>
      <c r="BD3198" s="115"/>
      <c r="BE3198" s="115"/>
      <c r="BF3198" s="115">
        <v>1</v>
      </c>
      <c r="BG3198" s="115">
        <v>4</v>
      </c>
      <c r="BH3198" s="423">
        <f t="shared" si="1793"/>
        <v>3.83</v>
      </c>
      <c r="BI3198" s="417">
        <f t="shared" si="1794"/>
        <v>3.83</v>
      </c>
      <c r="BJ3198" s="115"/>
      <c r="BK3198" s="115"/>
      <c r="BQ3198" s="74" t="str">
        <f t="shared" si="1816"/>
        <v>24404.3-(16)</v>
      </c>
      <c r="BR3198" s="120" t="str">
        <f t="shared" si="1817"/>
        <v>Flanged In-Cut Branch-30 deg</v>
      </c>
      <c r="BS3198" s="120">
        <f t="shared" si="1818"/>
        <v>60.48</v>
      </c>
      <c r="BU3198" s="74" t="str">
        <f t="shared" si="1819"/>
        <v xml:space="preserve"> </v>
      </c>
      <c r="BV3198" s="120" t="str">
        <f t="shared" si="1820"/>
        <v xml:space="preserve"> </v>
      </c>
      <c r="BW3198" s="120" t="str">
        <f t="shared" si="1821"/>
        <v xml:space="preserve">  </v>
      </c>
      <c r="BY3198" s="74" t="str">
        <f t="shared" si="1822"/>
        <v xml:space="preserve"> </v>
      </c>
      <c r="BZ3198" s="120" t="str">
        <f t="shared" si="1823"/>
        <v xml:space="preserve"> </v>
      </c>
      <c r="CA3198" s="120" t="str">
        <f t="shared" si="1824"/>
        <v xml:space="preserve"> </v>
      </c>
      <c r="CC3198" s="115" t="str">
        <f t="shared" si="1825"/>
        <v xml:space="preserve"> </v>
      </c>
      <c r="CD3198" s="120" t="str">
        <f t="shared" si="1826"/>
        <v xml:space="preserve"> </v>
      </c>
      <c r="CE3198" s="417" t="str">
        <f t="shared" si="1827"/>
        <v xml:space="preserve"> </v>
      </c>
      <c r="CF3198" s="115"/>
      <c r="CG3198" s="115" t="str">
        <f t="shared" si="1828"/>
        <v xml:space="preserve"> </v>
      </c>
      <c r="CH3198" s="120" t="str">
        <f t="shared" si="1829"/>
        <v xml:space="preserve"> </v>
      </c>
      <c r="CI3198" s="417" t="str">
        <f t="shared" si="1830"/>
        <v xml:space="preserve"> </v>
      </c>
      <c r="CJ3198" s="115"/>
      <c r="CK3198" s="115" t="str">
        <f t="shared" si="1831"/>
        <v xml:space="preserve"> </v>
      </c>
      <c r="CL3198" s="120" t="str">
        <f t="shared" si="1832"/>
        <v xml:space="preserve"> </v>
      </c>
      <c r="CM3198" s="417" t="str">
        <f t="shared" si="1834"/>
        <v xml:space="preserve"> </v>
      </c>
      <c r="IS3198" s="111">
        <v>163.30000000000001</v>
      </c>
    </row>
    <row r="3199" spans="2:253" s="74" customFormat="1" ht="17.100000000000001" hidden="1" customHeight="1" x14ac:dyDescent="0.25">
      <c r="B3199" s="504">
        <f>IF('Flanged Parts'!$AU$4=1,'Flanged Parts'!Q8,0)</f>
        <v>0</v>
      </c>
      <c r="C3199" s="508">
        <v>24405.3</v>
      </c>
      <c r="D3199" s="526">
        <f t="shared" si="1791"/>
        <v>24405.3</v>
      </c>
      <c r="E3199" s="504" t="s">
        <v>862</v>
      </c>
      <c r="F3199" s="508" t="str">
        <f t="shared" si="1790"/>
        <v xml:space="preserve"> </v>
      </c>
      <c r="G3199" s="509" t="s">
        <v>547</v>
      </c>
      <c r="H3199" s="504" t="str">
        <f>IF('Flanged Parts'!$BB$6=1,"CS",IF('Flanged Parts'!$BB$6=2,"Glv",0))</f>
        <v>Glv</v>
      </c>
      <c r="I3199" s="1035" t="s">
        <v>81</v>
      </c>
      <c r="J3199" s="1036"/>
      <c r="K3199" s="516" t="s">
        <v>881</v>
      </c>
      <c r="L3199" s="535">
        <v>18</v>
      </c>
      <c r="M3199" s="532" t="s">
        <v>1700</v>
      </c>
      <c r="N3199" s="514">
        <f t="shared" si="1805"/>
        <v>54.9</v>
      </c>
      <c r="O3199" s="514">
        <f t="shared" si="1792"/>
        <v>0</v>
      </c>
      <c r="P3199" s="680">
        <f>'KB Duct Parts'!$AE$3</f>
        <v>0</v>
      </c>
      <c r="Q3199" s="681">
        <f t="shared" si="1801"/>
        <v>0</v>
      </c>
      <c r="R3199" s="682">
        <f t="shared" si="1802"/>
        <v>0</v>
      </c>
      <c r="S3199" s="716">
        <f t="shared" si="1806"/>
        <v>0.2</v>
      </c>
      <c r="T3199" s="679">
        <f t="shared" si="1803"/>
        <v>0</v>
      </c>
      <c r="U3199" s="679">
        <f t="shared" si="1804"/>
        <v>0</v>
      </c>
      <c r="Y3199" s="120"/>
      <c r="AD3199" s="81"/>
      <c r="AF3199" s="370">
        <v>18</v>
      </c>
      <c r="AG3199" s="374">
        <v>16</v>
      </c>
      <c r="AH3199" s="378"/>
      <c r="AI3199" s="381"/>
      <c r="AJ3199" s="386"/>
      <c r="AK3199" s="391"/>
      <c r="AL3199" s="386"/>
      <c r="AM3199" s="363">
        <f t="shared" si="1788"/>
        <v>1</v>
      </c>
      <c r="AN3199" s="578">
        <v>50</v>
      </c>
      <c r="AO3199" s="78">
        <f t="shared" si="1800"/>
        <v>60</v>
      </c>
      <c r="AP3199" s="78">
        <f t="shared" si="1795"/>
        <v>0</v>
      </c>
      <c r="AQ3199" s="78">
        <f t="shared" si="1796"/>
        <v>0</v>
      </c>
      <c r="AR3199" s="78">
        <f t="shared" si="1797"/>
        <v>0</v>
      </c>
      <c r="AS3199" s="78">
        <f t="shared" si="1798"/>
        <v>0</v>
      </c>
      <c r="AT3199" s="78">
        <f t="shared" si="1799"/>
        <v>0</v>
      </c>
      <c r="AU3199" s="363" t="s">
        <v>717</v>
      </c>
      <c r="AV3199" s="393"/>
      <c r="AW3199" s="395"/>
      <c r="AX3199" s="395">
        <v>1.2</v>
      </c>
      <c r="AY3199" s="395">
        <v>0</v>
      </c>
      <c r="AZ3199" s="395">
        <v>0</v>
      </c>
      <c r="BA3199" s="395">
        <v>0</v>
      </c>
      <c r="BB3199" s="395">
        <v>0</v>
      </c>
      <c r="BC3199" s="395">
        <v>0</v>
      </c>
      <c r="BD3199" s="115"/>
      <c r="BE3199" s="115"/>
      <c r="BF3199" s="115">
        <v>1</v>
      </c>
      <c r="BG3199" s="115">
        <v>5</v>
      </c>
      <c r="BH3199" s="423">
        <f t="shared" si="1793"/>
        <v>4.9000000000000004</v>
      </c>
      <c r="BI3199" s="417">
        <f t="shared" si="1794"/>
        <v>4.9000000000000004</v>
      </c>
      <c r="BJ3199" s="115"/>
      <c r="BK3199" s="115"/>
      <c r="BQ3199" s="74" t="str">
        <f t="shared" si="1816"/>
        <v>24405.3-(16)</v>
      </c>
      <c r="BR3199" s="120" t="str">
        <f t="shared" si="1817"/>
        <v>Flanged In-Cut Branch-30 deg</v>
      </c>
      <c r="BS3199" s="120">
        <f t="shared" si="1818"/>
        <v>60</v>
      </c>
      <c r="BU3199" s="74" t="str">
        <f t="shared" si="1819"/>
        <v xml:space="preserve"> </v>
      </c>
      <c r="BV3199" s="120" t="str">
        <f t="shared" si="1820"/>
        <v xml:space="preserve"> </v>
      </c>
      <c r="BW3199" s="120" t="str">
        <f t="shared" si="1821"/>
        <v xml:space="preserve">  </v>
      </c>
      <c r="BY3199" s="74" t="str">
        <f t="shared" si="1822"/>
        <v xml:space="preserve"> </v>
      </c>
      <c r="BZ3199" s="120" t="str">
        <f t="shared" si="1823"/>
        <v xml:space="preserve"> </v>
      </c>
      <c r="CA3199" s="120" t="str">
        <f t="shared" si="1824"/>
        <v xml:space="preserve"> </v>
      </c>
      <c r="CC3199" s="115" t="str">
        <f t="shared" si="1825"/>
        <v xml:space="preserve"> </v>
      </c>
      <c r="CD3199" s="120" t="str">
        <f t="shared" si="1826"/>
        <v xml:space="preserve"> </v>
      </c>
      <c r="CE3199" s="417" t="str">
        <f t="shared" si="1827"/>
        <v xml:space="preserve"> </v>
      </c>
      <c r="CF3199" s="115"/>
      <c r="CG3199" s="115" t="str">
        <f t="shared" si="1828"/>
        <v xml:space="preserve"> </v>
      </c>
      <c r="CH3199" s="120" t="str">
        <f t="shared" si="1829"/>
        <v xml:space="preserve"> </v>
      </c>
      <c r="CI3199" s="417" t="str">
        <f t="shared" si="1830"/>
        <v xml:space="preserve"> </v>
      </c>
      <c r="CJ3199" s="115"/>
      <c r="CK3199" s="115" t="str">
        <f t="shared" si="1831"/>
        <v xml:space="preserve"> </v>
      </c>
      <c r="CL3199" s="120" t="str">
        <f t="shared" si="1832"/>
        <v xml:space="preserve"> </v>
      </c>
      <c r="CM3199" s="417" t="str">
        <f t="shared" si="1834"/>
        <v xml:space="preserve"> </v>
      </c>
      <c r="IS3199" s="111">
        <v>176.9</v>
      </c>
    </row>
    <row r="3200" spans="2:253" s="74" customFormat="1" ht="17.100000000000001" hidden="1" customHeight="1" x14ac:dyDescent="0.25">
      <c r="B3200" s="504">
        <f>IF('Flanged Parts'!$AU$4=1,'Flanged Parts'!Q9,0)</f>
        <v>0</v>
      </c>
      <c r="C3200" s="508">
        <v>24406.3</v>
      </c>
      <c r="D3200" s="526">
        <f t="shared" si="1791"/>
        <v>24406.3</v>
      </c>
      <c r="E3200" s="504" t="s">
        <v>863</v>
      </c>
      <c r="F3200" s="508" t="str">
        <f t="shared" si="1790"/>
        <v xml:space="preserve"> </v>
      </c>
      <c r="G3200" s="509" t="s">
        <v>547</v>
      </c>
      <c r="H3200" s="504" t="str">
        <f>IF('Flanged Parts'!$BB$6=1,"CS",IF('Flanged Parts'!$BB$6=2,"Glv",0))</f>
        <v>Glv</v>
      </c>
      <c r="I3200" s="1035" t="s">
        <v>81</v>
      </c>
      <c r="J3200" s="1036"/>
      <c r="K3200" s="516" t="s">
        <v>881</v>
      </c>
      <c r="L3200" s="535">
        <v>18</v>
      </c>
      <c r="M3200" s="532" t="s">
        <v>1700</v>
      </c>
      <c r="N3200" s="514">
        <f t="shared" si="1805"/>
        <v>56.41</v>
      </c>
      <c r="O3200" s="514">
        <f t="shared" si="1792"/>
        <v>0</v>
      </c>
      <c r="P3200" s="680">
        <f>'KB Duct Parts'!$AE$3</f>
        <v>0</v>
      </c>
      <c r="Q3200" s="681">
        <f t="shared" si="1801"/>
        <v>0</v>
      </c>
      <c r="R3200" s="682">
        <f t="shared" si="1802"/>
        <v>0</v>
      </c>
      <c r="S3200" s="716">
        <f t="shared" si="1806"/>
        <v>0.2</v>
      </c>
      <c r="T3200" s="679">
        <f t="shared" si="1803"/>
        <v>0</v>
      </c>
      <c r="U3200" s="679">
        <f t="shared" si="1804"/>
        <v>0</v>
      </c>
      <c r="Y3200" s="120"/>
      <c r="AD3200" s="81"/>
      <c r="AF3200" s="370">
        <v>18</v>
      </c>
      <c r="AG3200" s="374">
        <v>16</v>
      </c>
      <c r="AH3200" s="378">
        <v>14</v>
      </c>
      <c r="AI3200" s="381">
        <v>12</v>
      </c>
      <c r="AJ3200" s="386"/>
      <c r="AK3200" s="391"/>
      <c r="AL3200" s="386"/>
      <c r="AM3200" s="363">
        <f t="shared" si="1788"/>
        <v>1</v>
      </c>
      <c r="AN3200" s="578">
        <v>50.5</v>
      </c>
      <c r="AO3200" s="78">
        <f t="shared" si="1800"/>
        <v>60.599999999999994</v>
      </c>
      <c r="AP3200" s="78">
        <f t="shared" si="1795"/>
        <v>75.75</v>
      </c>
      <c r="AQ3200" s="78">
        <f t="shared" si="1796"/>
        <v>84.334999999999994</v>
      </c>
      <c r="AR3200" s="78">
        <f t="shared" si="1797"/>
        <v>0</v>
      </c>
      <c r="AS3200" s="78">
        <f t="shared" si="1798"/>
        <v>0</v>
      </c>
      <c r="AT3200" s="78">
        <f t="shared" si="1799"/>
        <v>0</v>
      </c>
      <c r="AU3200" s="363" t="s">
        <v>717</v>
      </c>
      <c r="AV3200" s="393"/>
      <c r="AW3200" s="395"/>
      <c r="AX3200" s="395">
        <v>1.2</v>
      </c>
      <c r="AY3200" s="395">
        <v>1.5</v>
      </c>
      <c r="AZ3200" s="395">
        <v>1.67</v>
      </c>
      <c r="BA3200" s="395">
        <v>0</v>
      </c>
      <c r="BB3200" s="395">
        <v>0</v>
      </c>
      <c r="BC3200" s="395">
        <v>0</v>
      </c>
      <c r="BD3200" s="115"/>
      <c r="BE3200" s="115"/>
      <c r="BF3200" s="115">
        <v>1</v>
      </c>
      <c r="BG3200" s="115">
        <v>6</v>
      </c>
      <c r="BH3200" s="423">
        <f t="shared" si="1793"/>
        <v>5.91</v>
      </c>
      <c r="BI3200" s="417">
        <f t="shared" si="1794"/>
        <v>5.91</v>
      </c>
      <c r="BJ3200" s="115"/>
      <c r="BK3200" s="115"/>
      <c r="BQ3200" s="74" t="str">
        <f t="shared" si="1816"/>
        <v>24406.3-(16)</v>
      </c>
      <c r="BR3200" s="120" t="str">
        <f t="shared" si="1817"/>
        <v>Flanged In-Cut Branch-30 deg</v>
      </c>
      <c r="BS3200" s="120">
        <f t="shared" si="1818"/>
        <v>60.599999999999994</v>
      </c>
      <c r="BU3200" s="74" t="str">
        <f t="shared" si="1819"/>
        <v>24406.3-(14)</v>
      </c>
      <c r="BV3200" s="120" t="str">
        <f t="shared" si="1820"/>
        <v>Flanged In-Cut Branch-30 deg</v>
      </c>
      <c r="BW3200" s="120">
        <f t="shared" si="1821"/>
        <v>75.75</v>
      </c>
      <c r="BY3200" s="74" t="str">
        <f t="shared" si="1822"/>
        <v>24406.3-(12)</v>
      </c>
      <c r="BZ3200" s="120" t="str">
        <f t="shared" si="1823"/>
        <v>Flanged In-Cut Branch-30 deg</v>
      </c>
      <c r="CA3200" s="120">
        <f t="shared" si="1824"/>
        <v>84.334999999999994</v>
      </c>
      <c r="CC3200" s="115" t="str">
        <f t="shared" si="1825"/>
        <v xml:space="preserve"> </v>
      </c>
      <c r="CD3200" s="120" t="str">
        <f t="shared" si="1826"/>
        <v xml:space="preserve"> </v>
      </c>
      <c r="CE3200" s="417" t="str">
        <f t="shared" si="1827"/>
        <v xml:space="preserve"> </v>
      </c>
      <c r="CF3200" s="115"/>
      <c r="CG3200" s="115" t="str">
        <f t="shared" si="1828"/>
        <v xml:space="preserve"> </v>
      </c>
      <c r="CH3200" s="120" t="str">
        <f t="shared" si="1829"/>
        <v xml:space="preserve"> </v>
      </c>
      <c r="CI3200" s="417" t="str">
        <f t="shared" si="1830"/>
        <v xml:space="preserve"> </v>
      </c>
      <c r="CJ3200" s="115"/>
      <c r="CK3200" s="115" t="str">
        <f t="shared" si="1831"/>
        <v xml:space="preserve"> </v>
      </c>
      <c r="CL3200" s="120" t="str">
        <f t="shared" si="1832"/>
        <v xml:space="preserve"> </v>
      </c>
      <c r="CM3200" s="417" t="str">
        <f t="shared" si="1834"/>
        <v xml:space="preserve"> </v>
      </c>
      <c r="IS3200" s="111">
        <v>190.5</v>
      </c>
    </row>
    <row r="3201" spans="2:253" s="74" customFormat="1" ht="17.100000000000001" hidden="1" customHeight="1" x14ac:dyDescent="0.25">
      <c r="B3201" s="504">
        <f>IF('Flanged Parts'!$AU$4=1,'Flanged Parts'!Q10,0)</f>
        <v>0</v>
      </c>
      <c r="C3201" s="508">
        <v>24407.3</v>
      </c>
      <c r="D3201" s="526">
        <f t="shared" si="1791"/>
        <v>24407.3</v>
      </c>
      <c r="E3201" s="504" t="s">
        <v>864</v>
      </c>
      <c r="F3201" s="508" t="str">
        <f t="shared" si="1790"/>
        <v xml:space="preserve"> </v>
      </c>
      <c r="G3201" s="509" t="s">
        <v>547</v>
      </c>
      <c r="H3201" s="504" t="str">
        <f>IF('Flanged Parts'!$BB$6=1,"CS",IF('Flanged Parts'!$BB$6=2,"Glv",0))</f>
        <v>Glv</v>
      </c>
      <c r="I3201" s="1035" t="s">
        <v>81</v>
      </c>
      <c r="J3201" s="1036"/>
      <c r="K3201" s="516" t="s">
        <v>881</v>
      </c>
      <c r="L3201" s="535">
        <v>18</v>
      </c>
      <c r="M3201" s="532" t="s">
        <v>1700</v>
      </c>
      <c r="N3201" s="514">
        <f t="shared" si="1805"/>
        <v>61.230000000000004</v>
      </c>
      <c r="O3201" s="514">
        <f t="shared" si="1792"/>
        <v>0</v>
      </c>
      <c r="P3201" s="680">
        <f>'KB Duct Parts'!$AE$3</f>
        <v>0</v>
      </c>
      <c r="Q3201" s="681">
        <f t="shared" si="1801"/>
        <v>0</v>
      </c>
      <c r="R3201" s="682">
        <f t="shared" si="1802"/>
        <v>0</v>
      </c>
      <c r="S3201" s="716">
        <f t="shared" si="1806"/>
        <v>0.2</v>
      </c>
      <c r="T3201" s="679">
        <f t="shared" si="1803"/>
        <v>0</v>
      </c>
      <c r="U3201" s="679">
        <f t="shared" si="1804"/>
        <v>0</v>
      </c>
      <c r="Y3201" s="120"/>
      <c r="AD3201" s="81"/>
      <c r="AF3201" s="370">
        <v>18</v>
      </c>
      <c r="AG3201" s="374">
        <v>16</v>
      </c>
      <c r="AH3201" s="378">
        <v>14</v>
      </c>
      <c r="AI3201" s="381">
        <v>12</v>
      </c>
      <c r="AJ3201" s="386">
        <v>10</v>
      </c>
      <c r="AK3201" s="391"/>
      <c r="AL3201" s="386"/>
      <c r="AM3201" s="363">
        <f t="shared" si="1788"/>
        <v>1</v>
      </c>
      <c r="AN3201" s="578">
        <v>53.6</v>
      </c>
      <c r="AO3201" s="78">
        <f t="shared" si="1800"/>
        <v>64.319999999999993</v>
      </c>
      <c r="AP3201" s="78">
        <f t="shared" si="1795"/>
        <v>69.680000000000007</v>
      </c>
      <c r="AQ3201" s="78">
        <f t="shared" si="1796"/>
        <v>75.039999999999992</v>
      </c>
      <c r="AR3201" s="78">
        <f t="shared" si="1797"/>
        <v>104.52</v>
      </c>
      <c r="AS3201" s="78">
        <f t="shared" si="1798"/>
        <v>0</v>
      </c>
      <c r="AT3201" s="78">
        <f t="shared" si="1799"/>
        <v>0</v>
      </c>
      <c r="AU3201" s="363" t="s">
        <v>717</v>
      </c>
      <c r="AV3201" s="393"/>
      <c r="AW3201" s="395"/>
      <c r="AX3201" s="395">
        <v>1.2</v>
      </c>
      <c r="AY3201" s="395">
        <v>1.3</v>
      </c>
      <c r="AZ3201" s="395">
        <v>1.4</v>
      </c>
      <c r="BA3201" s="395">
        <v>1.95</v>
      </c>
      <c r="BB3201" s="395">
        <v>0</v>
      </c>
      <c r="BC3201" s="395">
        <v>0</v>
      </c>
      <c r="BD3201" s="115"/>
      <c r="BE3201" s="115"/>
      <c r="BF3201" s="115">
        <v>1</v>
      </c>
      <c r="BG3201" s="115">
        <v>7</v>
      </c>
      <c r="BH3201" s="423">
        <f t="shared" si="1793"/>
        <v>7.63</v>
      </c>
      <c r="BI3201" s="417">
        <f t="shared" si="1794"/>
        <v>7.63</v>
      </c>
      <c r="BJ3201" s="115"/>
      <c r="BK3201" s="115"/>
      <c r="BQ3201" s="74" t="str">
        <f t="shared" si="1816"/>
        <v>24407.3-(16)</v>
      </c>
      <c r="BR3201" s="120" t="str">
        <f t="shared" si="1817"/>
        <v>Flanged In-Cut Branch-30 deg</v>
      </c>
      <c r="BS3201" s="120">
        <f t="shared" si="1818"/>
        <v>64.319999999999993</v>
      </c>
      <c r="BU3201" s="74" t="str">
        <f t="shared" si="1819"/>
        <v>24407.3-(14)</v>
      </c>
      <c r="BV3201" s="120" t="str">
        <f t="shared" si="1820"/>
        <v>Flanged In-Cut Branch-30 deg</v>
      </c>
      <c r="BW3201" s="120">
        <f t="shared" si="1821"/>
        <v>69.680000000000007</v>
      </c>
      <c r="BY3201" s="74" t="str">
        <f t="shared" si="1822"/>
        <v>24407.3-(12)</v>
      </c>
      <c r="BZ3201" s="120" t="str">
        <f t="shared" si="1823"/>
        <v>Flanged In-Cut Branch-30 deg</v>
      </c>
      <c r="CA3201" s="120">
        <f t="shared" si="1824"/>
        <v>75.039999999999992</v>
      </c>
      <c r="CC3201" s="115" t="str">
        <f t="shared" si="1825"/>
        <v>24407.3-(10)</v>
      </c>
      <c r="CD3201" s="120" t="str">
        <f t="shared" si="1826"/>
        <v>Flanged In-Cut Branch-30 deg</v>
      </c>
      <c r="CE3201" s="417">
        <f t="shared" si="1827"/>
        <v>104.52</v>
      </c>
      <c r="CF3201" s="115"/>
      <c r="CG3201" s="115" t="str">
        <f t="shared" si="1828"/>
        <v xml:space="preserve"> </v>
      </c>
      <c r="CH3201" s="120" t="str">
        <f t="shared" si="1829"/>
        <v xml:space="preserve"> </v>
      </c>
      <c r="CI3201" s="417" t="str">
        <f t="shared" si="1830"/>
        <v xml:space="preserve"> </v>
      </c>
      <c r="CJ3201" s="115"/>
      <c r="CK3201" s="115" t="str">
        <f t="shared" si="1831"/>
        <v xml:space="preserve"> </v>
      </c>
      <c r="CL3201" s="120" t="str">
        <f t="shared" si="1832"/>
        <v xml:space="preserve"> </v>
      </c>
      <c r="CM3201" s="417" t="str">
        <f t="shared" si="1834"/>
        <v xml:space="preserve"> </v>
      </c>
      <c r="IS3201" s="111">
        <v>204.1</v>
      </c>
    </row>
    <row r="3202" spans="2:253" s="74" customFormat="1" ht="17.100000000000001" hidden="1" customHeight="1" x14ac:dyDescent="0.25">
      <c r="B3202" s="504">
        <f>IF('Flanged Parts'!$AU$4=1,'Flanged Parts'!Q11,0)</f>
        <v>0</v>
      </c>
      <c r="C3202" s="508">
        <v>24408.3</v>
      </c>
      <c r="D3202" s="526">
        <f t="shared" si="1791"/>
        <v>24408.3</v>
      </c>
      <c r="E3202" s="504" t="s">
        <v>865</v>
      </c>
      <c r="F3202" s="508" t="str">
        <f t="shared" si="1790"/>
        <v xml:space="preserve"> </v>
      </c>
      <c r="G3202" s="509" t="s">
        <v>547</v>
      </c>
      <c r="H3202" s="504" t="str">
        <f>IF('Flanged Parts'!$BB$6=1,"CS",IF('Flanged Parts'!$BB$6=2,"Glv",0))</f>
        <v>Glv</v>
      </c>
      <c r="I3202" s="1035" t="s">
        <v>81</v>
      </c>
      <c r="J3202" s="1036"/>
      <c r="K3202" s="516" t="s">
        <v>881</v>
      </c>
      <c r="L3202" s="535">
        <v>18</v>
      </c>
      <c r="M3202" s="532" t="s">
        <v>1700</v>
      </c>
      <c r="N3202" s="514">
        <f t="shared" si="1805"/>
        <v>65.289999999999992</v>
      </c>
      <c r="O3202" s="514">
        <f t="shared" si="1792"/>
        <v>0</v>
      </c>
      <c r="P3202" s="680">
        <f>'KB Duct Parts'!$AE$3</f>
        <v>0</v>
      </c>
      <c r="Q3202" s="681">
        <f t="shared" si="1801"/>
        <v>0</v>
      </c>
      <c r="R3202" s="682">
        <f t="shared" si="1802"/>
        <v>0</v>
      </c>
      <c r="S3202" s="716">
        <f t="shared" si="1806"/>
        <v>0.2</v>
      </c>
      <c r="T3202" s="679">
        <f t="shared" si="1803"/>
        <v>0</v>
      </c>
      <c r="U3202" s="679">
        <f t="shared" si="1804"/>
        <v>0</v>
      </c>
      <c r="Y3202" s="120"/>
      <c r="AD3202" s="81"/>
      <c r="AF3202" s="370">
        <v>18</v>
      </c>
      <c r="AG3202" s="374">
        <v>16</v>
      </c>
      <c r="AH3202" s="378">
        <v>14</v>
      </c>
      <c r="AI3202" s="381">
        <v>12</v>
      </c>
      <c r="AJ3202" s="386">
        <v>10</v>
      </c>
      <c r="AK3202" s="391"/>
      <c r="AL3202" s="386"/>
      <c r="AM3202" s="363">
        <f t="shared" si="1788"/>
        <v>1</v>
      </c>
      <c r="AN3202" s="578">
        <v>56</v>
      </c>
      <c r="AO3202" s="78">
        <f t="shared" si="1800"/>
        <v>67.2</v>
      </c>
      <c r="AP3202" s="78">
        <f t="shared" si="1795"/>
        <v>72.8</v>
      </c>
      <c r="AQ3202" s="78">
        <f t="shared" si="1796"/>
        <v>78.399999999999991</v>
      </c>
      <c r="AR3202" s="78">
        <f t="shared" si="1797"/>
        <v>92.399999999999991</v>
      </c>
      <c r="AS3202" s="78">
        <f t="shared" si="1798"/>
        <v>0</v>
      </c>
      <c r="AT3202" s="78">
        <f t="shared" si="1799"/>
        <v>0</v>
      </c>
      <c r="AU3202" s="363" t="s">
        <v>717</v>
      </c>
      <c r="AV3202" s="393"/>
      <c r="AW3202" s="395"/>
      <c r="AX3202" s="395">
        <v>1.2</v>
      </c>
      <c r="AY3202" s="395">
        <v>1.3</v>
      </c>
      <c r="AZ3202" s="395">
        <v>1.4</v>
      </c>
      <c r="BA3202" s="395">
        <v>1.65</v>
      </c>
      <c r="BB3202" s="395">
        <v>0</v>
      </c>
      <c r="BC3202" s="395">
        <v>0</v>
      </c>
      <c r="BD3202" s="115"/>
      <c r="BE3202" s="115"/>
      <c r="BF3202" s="115">
        <v>1</v>
      </c>
      <c r="BG3202" s="115">
        <v>8</v>
      </c>
      <c r="BH3202" s="423">
        <f t="shared" si="1793"/>
        <v>9.2899999999999991</v>
      </c>
      <c r="BI3202" s="417">
        <f t="shared" si="1794"/>
        <v>9.2899999999999991</v>
      </c>
      <c r="BJ3202" s="115"/>
      <c r="BK3202" s="115"/>
      <c r="BQ3202" s="74" t="str">
        <f t="shared" si="1816"/>
        <v>24408.3-(16)</v>
      </c>
      <c r="BR3202" s="120" t="str">
        <f t="shared" si="1817"/>
        <v>Flanged In-Cut Branch-30 deg</v>
      </c>
      <c r="BS3202" s="120">
        <f t="shared" si="1818"/>
        <v>67.2</v>
      </c>
      <c r="BU3202" s="74" t="str">
        <f t="shared" si="1819"/>
        <v>24408.3-(14)</v>
      </c>
      <c r="BV3202" s="120" t="str">
        <f t="shared" si="1820"/>
        <v>Flanged In-Cut Branch-30 deg</v>
      </c>
      <c r="BW3202" s="120">
        <f t="shared" si="1821"/>
        <v>72.8</v>
      </c>
      <c r="BY3202" s="74" t="str">
        <f t="shared" si="1822"/>
        <v>24408.3-(12)</v>
      </c>
      <c r="BZ3202" s="120" t="str">
        <f t="shared" si="1823"/>
        <v>Flanged In-Cut Branch-30 deg</v>
      </c>
      <c r="CA3202" s="120">
        <f t="shared" si="1824"/>
        <v>78.399999999999991</v>
      </c>
      <c r="CC3202" s="115" t="str">
        <f t="shared" si="1825"/>
        <v>24408.3-(10)</v>
      </c>
      <c r="CD3202" s="120" t="str">
        <f t="shared" si="1826"/>
        <v>Flanged In-Cut Branch-30 deg</v>
      </c>
      <c r="CE3202" s="417">
        <f t="shared" si="1827"/>
        <v>92.399999999999991</v>
      </c>
      <c r="CF3202" s="115"/>
      <c r="CG3202" s="115" t="str">
        <f t="shared" si="1828"/>
        <v xml:space="preserve"> </v>
      </c>
      <c r="CH3202" s="120" t="str">
        <f t="shared" si="1829"/>
        <v xml:space="preserve"> </v>
      </c>
      <c r="CI3202" s="417" t="str">
        <f t="shared" si="1830"/>
        <v xml:space="preserve"> </v>
      </c>
      <c r="CJ3202" s="115"/>
      <c r="CK3202" s="115" t="str">
        <f t="shared" si="1831"/>
        <v xml:space="preserve"> </v>
      </c>
      <c r="CL3202" s="120" t="str">
        <f t="shared" si="1832"/>
        <v xml:space="preserve"> </v>
      </c>
      <c r="CM3202" s="417" t="str">
        <f t="shared" si="1834"/>
        <v xml:space="preserve"> </v>
      </c>
      <c r="IS3202" s="111">
        <v>217.7</v>
      </c>
    </row>
    <row r="3203" spans="2:253" s="74" customFormat="1" ht="17.100000000000001" hidden="1" customHeight="1" x14ac:dyDescent="0.25">
      <c r="B3203" s="504">
        <f>IF('Flanged Parts'!$AU$4=1,'Flanged Parts'!Q12,0)</f>
        <v>0</v>
      </c>
      <c r="C3203" s="508">
        <v>24409.3</v>
      </c>
      <c r="D3203" s="526">
        <f t="shared" si="1791"/>
        <v>24409.3</v>
      </c>
      <c r="E3203" s="504" t="s">
        <v>866</v>
      </c>
      <c r="F3203" s="508" t="str">
        <f t="shared" si="1790"/>
        <v xml:space="preserve"> </v>
      </c>
      <c r="G3203" s="509" t="s">
        <v>547</v>
      </c>
      <c r="H3203" s="504" t="str">
        <f>IF('Flanged Parts'!$BB$6=1,"CS",IF('Flanged Parts'!$BB$6=2,"Glv",0))</f>
        <v>Glv</v>
      </c>
      <c r="I3203" s="1035" t="s">
        <v>81</v>
      </c>
      <c r="J3203" s="1036"/>
      <c r="K3203" s="516" t="s">
        <v>881</v>
      </c>
      <c r="L3203" s="535">
        <v>18</v>
      </c>
      <c r="M3203" s="532" t="s">
        <v>1700</v>
      </c>
      <c r="N3203" s="514">
        <f t="shared" si="1805"/>
        <v>66.929999999999993</v>
      </c>
      <c r="O3203" s="514">
        <f t="shared" si="1792"/>
        <v>0</v>
      </c>
      <c r="P3203" s="680">
        <f>'KB Duct Parts'!$AE$3</f>
        <v>0</v>
      </c>
      <c r="Q3203" s="681">
        <f t="shared" si="1801"/>
        <v>0</v>
      </c>
      <c r="R3203" s="682">
        <f t="shared" si="1802"/>
        <v>0</v>
      </c>
      <c r="S3203" s="716">
        <f t="shared" si="1806"/>
        <v>0.2</v>
      </c>
      <c r="T3203" s="679">
        <f t="shared" si="1803"/>
        <v>0</v>
      </c>
      <c r="U3203" s="679">
        <f t="shared" si="1804"/>
        <v>0</v>
      </c>
      <c r="Y3203" s="120"/>
      <c r="AD3203" s="81"/>
      <c r="AF3203" s="370">
        <v>18</v>
      </c>
      <c r="AG3203" s="374">
        <v>16</v>
      </c>
      <c r="AH3203" s="378">
        <v>14</v>
      </c>
      <c r="AI3203" s="381">
        <v>12</v>
      </c>
      <c r="AJ3203" s="386">
        <v>10</v>
      </c>
      <c r="AK3203" s="391"/>
      <c r="AL3203" s="386"/>
      <c r="AM3203" s="363">
        <f t="shared" si="1788"/>
        <v>1</v>
      </c>
      <c r="AN3203" s="578">
        <v>57.4</v>
      </c>
      <c r="AO3203" s="78">
        <f t="shared" si="1800"/>
        <v>68.88</v>
      </c>
      <c r="AP3203" s="78">
        <f t="shared" si="1795"/>
        <v>74.62</v>
      </c>
      <c r="AQ3203" s="78">
        <f t="shared" si="1796"/>
        <v>80.36</v>
      </c>
      <c r="AR3203" s="78">
        <f t="shared" si="1797"/>
        <v>94.71</v>
      </c>
      <c r="AS3203" s="78">
        <f t="shared" si="1798"/>
        <v>0</v>
      </c>
      <c r="AT3203" s="78">
        <f t="shared" si="1799"/>
        <v>0</v>
      </c>
      <c r="AU3203" s="363" t="s">
        <v>717</v>
      </c>
      <c r="AV3203" s="393"/>
      <c r="AW3203" s="395"/>
      <c r="AX3203" s="395">
        <v>1.2</v>
      </c>
      <c r="AY3203" s="395">
        <v>1.3</v>
      </c>
      <c r="AZ3203" s="395">
        <v>1.4</v>
      </c>
      <c r="BA3203" s="395">
        <v>1.65</v>
      </c>
      <c r="BB3203" s="395">
        <v>0</v>
      </c>
      <c r="BC3203" s="395">
        <v>0</v>
      </c>
      <c r="BD3203" s="115"/>
      <c r="BE3203" s="115"/>
      <c r="BF3203" s="115">
        <v>1</v>
      </c>
      <c r="BG3203" s="115">
        <v>9</v>
      </c>
      <c r="BH3203" s="423">
        <f t="shared" si="1793"/>
        <v>9.5299999999999994</v>
      </c>
      <c r="BI3203" s="417">
        <f t="shared" si="1794"/>
        <v>9.5299999999999994</v>
      </c>
      <c r="BJ3203" s="115"/>
      <c r="BK3203" s="115"/>
      <c r="BQ3203" s="74" t="str">
        <f t="shared" si="1816"/>
        <v>24409.3-(16)</v>
      </c>
      <c r="BR3203" s="120" t="str">
        <f t="shared" si="1817"/>
        <v>Flanged In-Cut Branch-30 deg</v>
      </c>
      <c r="BS3203" s="120">
        <f t="shared" si="1818"/>
        <v>68.88</v>
      </c>
      <c r="BU3203" s="74" t="str">
        <f t="shared" si="1819"/>
        <v>24409.3-(14)</v>
      </c>
      <c r="BV3203" s="120" t="str">
        <f t="shared" si="1820"/>
        <v>Flanged In-Cut Branch-30 deg</v>
      </c>
      <c r="BW3203" s="120">
        <f t="shared" si="1821"/>
        <v>74.62</v>
      </c>
      <c r="BY3203" s="74" t="str">
        <f t="shared" si="1822"/>
        <v>24409.3-(12)</v>
      </c>
      <c r="BZ3203" s="120" t="str">
        <f t="shared" si="1823"/>
        <v>Flanged In-Cut Branch-30 deg</v>
      </c>
      <c r="CA3203" s="120">
        <f t="shared" si="1824"/>
        <v>80.36</v>
      </c>
      <c r="CC3203" s="115" t="str">
        <f t="shared" si="1825"/>
        <v>24409.3-(10)</v>
      </c>
      <c r="CD3203" s="120" t="str">
        <f t="shared" si="1826"/>
        <v>Flanged In-Cut Branch-30 deg</v>
      </c>
      <c r="CE3203" s="417">
        <f t="shared" si="1827"/>
        <v>94.71</v>
      </c>
      <c r="CF3203" s="115"/>
      <c r="CG3203" s="115" t="str">
        <f t="shared" si="1828"/>
        <v xml:space="preserve"> </v>
      </c>
      <c r="CH3203" s="120" t="str">
        <f t="shared" si="1829"/>
        <v xml:space="preserve"> </v>
      </c>
      <c r="CI3203" s="417" t="str">
        <f t="shared" si="1830"/>
        <v xml:space="preserve"> </v>
      </c>
      <c r="CJ3203" s="115"/>
      <c r="CK3203" s="115" t="str">
        <f t="shared" si="1831"/>
        <v xml:space="preserve"> </v>
      </c>
      <c r="CL3203" s="120" t="str">
        <f t="shared" si="1832"/>
        <v xml:space="preserve"> </v>
      </c>
      <c r="CM3203" s="417" t="str">
        <f t="shared" si="1834"/>
        <v xml:space="preserve"> </v>
      </c>
      <c r="IS3203" s="111">
        <v>231.4</v>
      </c>
    </row>
    <row r="3204" spans="2:253" s="74" customFormat="1" ht="17.100000000000001" hidden="1" customHeight="1" x14ac:dyDescent="0.25">
      <c r="B3204" s="504">
        <f>IF('Flanged Parts'!$AU$4=1,'Flanged Parts'!Q13,0)</f>
        <v>0</v>
      </c>
      <c r="C3204" s="508">
        <v>24410.3</v>
      </c>
      <c r="D3204" s="526">
        <f t="shared" si="1791"/>
        <v>24410.3</v>
      </c>
      <c r="E3204" s="504" t="s">
        <v>867</v>
      </c>
      <c r="F3204" s="508" t="str">
        <f t="shared" si="1790"/>
        <v xml:space="preserve"> </v>
      </c>
      <c r="G3204" s="509" t="s">
        <v>547</v>
      </c>
      <c r="H3204" s="504" t="str">
        <f>IF('Flanged Parts'!$BB$6=1,"CS",IF('Flanged Parts'!$BB$6=2,"Glv",0))</f>
        <v>Glv</v>
      </c>
      <c r="I3204" s="1035" t="s">
        <v>81</v>
      </c>
      <c r="J3204" s="1036"/>
      <c r="K3204" s="516" t="s">
        <v>881</v>
      </c>
      <c r="L3204" s="535">
        <v>18</v>
      </c>
      <c r="M3204" s="532" t="s">
        <v>1700</v>
      </c>
      <c r="N3204" s="514">
        <f t="shared" si="1805"/>
        <v>71.069999999999993</v>
      </c>
      <c r="O3204" s="514">
        <f t="shared" si="1792"/>
        <v>0</v>
      </c>
      <c r="P3204" s="680">
        <f>'KB Duct Parts'!$AE$3</f>
        <v>0</v>
      </c>
      <c r="Q3204" s="681">
        <f t="shared" si="1801"/>
        <v>0</v>
      </c>
      <c r="R3204" s="682">
        <f t="shared" si="1802"/>
        <v>0</v>
      </c>
      <c r="S3204" s="716">
        <f t="shared" si="1806"/>
        <v>0.2</v>
      </c>
      <c r="T3204" s="679">
        <f t="shared" si="1803"/>
        <v>0</v>
      </c>
      <c r="U3204" s="679">
        <f t="shared" si="1804"/>
        <v>0</v>
      </c>
      <c r="Y3204" s="120"/>
      <c r="AD3204" s="81"/>
      <c r="AF3204" s="370">
        <v>18</v>
      </c>
      <c r="AG3204" s="374">
        <v>16</v>
      </c>
      <c r="AH3204" s="378">
        <v>14</v>
      </c>
      <c r="AI3204" s="381">
        <v>12</v>
      </c>
      <c r="AJ3204" s="386">
        <v>10</v>
      </c>
      <c r="AK3204" s="391"/>
      <c r="AL3204" s="386"/>
      <c r="AM3204" s="363">
        <f t="shared" si="1788"/>
        <v>1</v>
      </c>
      <c r="AN3204" s="578">
        <v>58.9</v>
      </c>
      <c r="AO3204" s="78">
        <f t="shared" si="1800"/>
        <v>70.679999999999993</v>
      </c>
      <c r="AP3204" s="78">
        <f t="shared" si="1795"/>
        <v>76.570000000000007</v>
      </c>
      <c r="AQ3204" s="78">
        <f t="shared" si="1796"/>
        <v>82.46</v>
      </c>
      <c r="AR3204" s="78">
        <f t="shared" si="1797"/>
        <v>97.184999999999988</v>
      </c>
      <c r="AS3204" s="78">
        <f t="shared" si="1798"/>
        <v>0</v>
      </c>
      <c r="AT3204" s="78">
        <f t="shared" si="1799"/>
        <v>0</v>
      </c>
      <c r="AU3204" s="363" t="s">
        <v>717</v>
      </c>
      <c r="AV3204" s="393"/>
      <c r="AW3204" s="395"/>
      <c r="AX3204" s="395">
        <v>1.2</v>
      </c>
      <c r="AY3204" s="395">
        <v>1.3</v>
      </c>
      <c r="AZ3204" s="395">
        <v>1.4</v>
      </c>
      <c r="BA3204" s="395">
        <v>1.65</v>
      </c>
      <c r="BB3204" s="395">
        <v>0</v>
      </c>
      <c r="BC3204" s="395">
        <v>0</v>
      </c>
      <c r="BD3204" s="115"/>
      <c r="BE3204" s="115"/>
      <c r="BF3204" s="115">
        <v>1</v>
      </c>
      <c r="BG3204" s="115">
        <v>10</v>
      </c>
      <c r="BH3204" s="423">
        <f t="shared" si="1793"/>
        <v>12.17</v>
      </c>
      <c r="BI3204" s="417">
        <f t="shared" si="1794"/>
        <v>12.17</v>
      </c>
      <c r="BJ3204" s="115"/>
      <c r="BK3204" s="115"/>
      <c r="BQ3204" s="74" t="str">
        <f t="shared" si="1816"/>
        <v>24410.3-(16)</v>
      </c>
      <c r="BR3204" s="120" t="str">
        <f t="shared" si="1817"/>
        <v>Flanged In-Cut Branch-30 deg</v>
      </c>
      <c r="BS3204" s="120">
        <f t="shared" si="1818"/>
        <v>70.679999999999993</v>
      </c>
      <c r="BU3204" s="74" t="str">
        <f t="shared" si="1819"/>
        <v>24410.3-(14)</v>
      </c>
      <c r="BV3204" s="120" t="str">
        <f t="shared" si="1820"/>
        <v>Flanged In-Cut Branch-30 deg</v>
      </c>
      <c r="BW3204" s="120">
        <f t="shared" si="1821"/>
        <v>76.570000000000007</v>
      </c>
      <c r="BY3204" s="74" t="str">
        <f t="shared" si="1822"/>
        <v>24410.3-(12)</v>
      </c>
      <c r="BZ3204" s="120" t="str">
        <f t="shared" si="1823"/>
        <v>Flanged In-Cut Branch-30 deg</v>
      </c>
      <c r="CA3204" s="120">
        <f t="shared" si="1824"/>
        <v>82.46</v>
      </c>
      <c r="CC3204" s="115" t="str">
        <f t="shared" si="1825"/>
        <v>24410.3-(10)</v>
      </c>
      <c r="CD3204" s="120" t="str">
        <f t="shared" si="1826"/>
        <v>Flanged In-Cut Branch-30 deg</v>
      </c>
      <c r="CE3204" s="417">
        <f t="shared" si="1827"/>
        <v>97.184999999999988</v>
      </c>
      <c r="CF3204" s="115"/>
      <c r="CG3204" s="115" t="str">
        <f t="shared" si="1828"/>
        <v xml:space="preserve"> </v>
      </c>
      <c r="CH3204" s="120" t="str">
        <f t="shared" si="1829"/>
        <v xml:space="preserve"> </v>
      </c>
      <c r="CI3204" s="417" t="str">
        <f t="shared" si="1830"/>
        <v xml:space="preserve"> </v>
      </c>
      <c r="CJ3204" s="115"/>
      <c r="CK3204" s="115" t="str">
        <f t="shared" si="1831"/>
        <v xml:space="preserve"> </v>
      </c>
      <c r="CL3204" s="120" t="str">
        <f t="shared" si="1832"/>
        <v xml:space="preserve"> </v>
      </c>
      <c r="CM3204" s="417" t="str">
        <f t="shared" si="1834"/>
        <v xml:space="preserve"> </v>
      </c>
      <c r="IS3204" s="111">
        <v>245</v>
      </c>
    </row>
    <row r="3205" spans="2:253" s="74" customFormat="1" ht="17.100000000000001" hidden="1" customHeight="1" x14ac:dyDescent="0.25">
      <c r="B3205" s="504">
        <f>IF('Flanged Parts'!$AU$4=1,'Flanged Parts'!Q14,0)</f>
        <v>0</v>
      </c>
      <c r="C3205" s="508">
        <v>24411.3</v>
      </c>
      <c r="D3205" s="526">
        <f t="shared" si="1791"/>
        <v>24411.3</v>
      </c>
      <c r="E3205" s="504" t="s">
        <v>868</v>
      </c>
      <c r="F3205" s="508" t="str">
        <f t="shared" si="1790"/>
        <v xml:space="preserve"> </v>
      </c>
      <c r="G3205" s="509" t="s">
        <v>547</v>
      </c>
      <c r="H3205" s="504" t="str">
        <f>IF('Flanged Parts'!$BB$6=1,"CS",IF('Flanged Parts'!$BB$6=2,"Glv",0))</f>
        <v>Glv</v>
      </c>
      <c r="I3205" s="1035" t="s">
        <v>81</v>
      </c>
      <c r="J3205" s="1036"/>
      <c r="K3205" s="516" t="s">
        <v>881</v>
      </c>
      <c r="L3205" s="535">
        <v>18</v>
      </c>
      <c r="M3205" s="532" t="s">
        <v>1700</v>
      </c>
      <c r="N3205" s="514">
        <f t="shared" si="1805"/>
        <v>77.55</v>
      </c>
      <c r="O3205" s="514">
        <f t="shared" si="1792"/>
        <v>0</v>
      </c>
      <c r="P3205" s="680">
        <f>'KB Duct Parts'!$AE$3</f>
        <v>0</v>
      </c>
      <c r="Q3205" s="681">
        <f t="shared" si="1801"/>
        <v>0</v>
      </c>
      <c r="R3205" s="682">
        <f t="shared" si="1802"/>
        <v>0</v>
      </c>
      <c r="S3205" s="716">
        <f t="shared" si="1806"/>
        <v>0.2</v>
      </c>
      <c r="T3205" s="679">
        <f t="shared" si="1803"/>
        <v>0</v>
      </c>
      <c r="U3205" s="679">
        <f t="shared" si="1804"/>
        <v>0</v>
      </c>
      <c r="Y3205" s="120"/>
      <c r="AD3205" s="81"/>
      <c r="AF3205" s="370">
        <v>18</v>
      </c>
      <c r="AG3205" s="374">
        <v>16</v>
      </c>
      <c r="AH3205" s="378">
        <v>14</v>
      </c>
      <c r="AI3205" s="381">
        <v>12</v>
      </c>
      <c r="AJ3205" s="386">
        <v>10</v>
      </c>
      <c r="AK3205" s="391"/>
      <c r="AL3205" s="386"/>
      <c r="AM3205" s="363">
        <f t="shared" si="1788"/>
        <v>1</v>
      </c>
      <c r="AN3205" s="578">
        <v>63.5</v>
      </c>
      <c r="AO3205" s="78">
        <f t="shared" si="1800"/>
        <v>76.2</v>
      </c>
      <c r="AP3205" s="78">
        <f t="shared" si="1795"/>
        <v>82.55</v>
      </c>
      <c r="AQ3205" s="78">
        <f t="shared" si="1796"/>
        <v>88.899999999999991</v>
      </c>
      <c r="AR3205" s="78">
        <f t="shared" si="1797"/>
        <v>95.25</v>
      </c>
      <c r="AS3205" s="78">
        <f t="shared" si="1798"/>
        <v>0</v>
      </c>
      <c r="AT3205" s="78">
        <f t="shared" si="1799"/>
        <v>0</v>
      </c>
      <c r="AU3205" s="363" t="s">
        <v>717</v>
      </c>
      <c r="AV3205" s="393"/>
      <c r="AW3205" s="395"/>
      <c r="AX3205" s="395">
        <v>1.2</v>
      </c>
      <c r="AY3205" s="395">
        <v>1.3</v>
      </c>
      <c r="AZ3205" s="395">
        <v>1.4</v>
      </c>
      <c r="BA3205" s="395">
        <v>1.5</v>
      </c>
      <c r="BB3205" s="395">
        <v>0</v>
      </c>
      <c r="BC3205" s="395">
        <v>0</v>
      </c>
      <c r="BD3205" s="115"/>
      <c r="BE3205" s="115"/>
      <c r="BF3205" s="115">
        <v>1</v>
      </c>
      <c r="BG3205" s="115">
        <v>11</v>
      </c>
      <c r="BH3205" s="423">
        <f t="shared" si="1793"/>
        <v>14.05</v>
      </c>
      <c r="BI3205" s="417">
        <f t="shared" si="1794"/>
        <v>14.05</v>
      </c>
      <c r="BJ3205" s="115"/>
      <c r="BK3205" s="115"/>
      <c r="BQ3205" s="74" t="str">
        <f t="shared" si="1816"/>
        <v>24411.3-(16)</v>
      </c>
      <c r="BR3205" s="120" t="str">
        <f t="shared" si="1817"/>
        <v>Flanged In-Cut Branch-30 deg</v>
      </c>
      <c r="BS3205" s="120">
        <f t="shared" si="1818"/>
        <v>76.2</v>
      </c>
      <c r="BU3205" s="74" t="str">
        <f t="shared" si="1819"/>
        <v>24411.3-(14)</v>
      </c>
      <c r="BV3205" s="120" t="str">
        <f t="shared" si="1820"/>
        <v>Flanged In-Cut Branch-30 deg</v>
      </c>
      <c r="BW3205" s="120">
        <f t="shared" si="1821"/>
        <v>82.55</v>
      </c>
      <c r="BY3205" s="74" t="str">
        <f t="shared" si="1822"/>
        <v>24411.3-(12)</v>
      </c>
      <c r="BZ3205" s="120" t="str">
        <f t="shared" si="1823"/>
        <v>Flanged In-Cut Branch-30 deg</v>
      </c>
      <c r="CA3205" s="120">
        <f t="shared" si="1824"/>
        <v>88.899999999999991</v>
      </c>
      <c r="CC3205" s="115" t="str">
        <f t="shared" si="1825"/>
        <v>24411.3-(10)</v>
      </c>
      <c r="CD3205" s="120" t="str">
        <f t="shared" si="1826"/>
        <v>Flanged In-Cut Branch-30 deg</v>
      </c>
      <c r="CE3205" s="417">
        <f t="shared" si="1827"/>
        <v>95.25</v>
      </c>
      <c r="CF3205" s="115"/>
      <c r="CG3205" s="115" t="str">
        <f t="shared" si="1828"/>
        <v xml:space="preserve"> </v>
      </c>
      <c r="CH3205" s="120" t="str">
        <f t="shared" si="1829"/>
        <v xml:space="preserve"> </v>
      </c>
      <c r="CI3205" s="417" t="str">
        <f t="shared" si="1830"/>
        <v xml:space="preserve"> </v>
      </c>
      <c r="CJ3205" s="115"/>
      <c r="CK3205" s="115" t="str">
        <f t="shared" si="1831"/>
        <v xml:space="preserve"> </v>
      </c>
      <c r="CL3205" s="120" t="str">
        <f t="shared" si="1832"/>
        <v xml:space="preserve"> </v>
      </c>
      <c r="CM3205" s="417" t="str">
        <f t="shared" si="1834"/>
        <v xml:space="preserve"> </v>
      </c>
      <c r="IS3205" s="111">
        <v>258.60000000000002</v>
      </c>
    </row>
    <row r="3206" spans="2:253" s="74" customFormat="1" ht="17.100000000000001" hidden="1" customHeight="1" x14ac:dyDescent="0.25">
      <c r="B3206" s="504">
        <f>IF('Flanged Parts'!$AU$4=1,'Flanged Parts'!Q15,0)</f>
        <v>0</v>
      </c>
      <c r="C3206" s="508">
        <v>24412.3</v>
      </c>
      <c r="D3206" s="526">
        <f t="shared" si="1791"/>
        <v>24412.3</v>
      </c>
      <c r="E3206" s="504" t="s">
        <v>869</v>
      </c>
      <c r="F3206" s="508" t="str">
        <f t="shared" si="1790"/>
        <v xml:space="preserve"> </v>
      </c>
      <c r="G3206" s="509" t="s">
        <v>547</v>
      </c>
      <c r="H3206" s="504" t="str">
        <f>IF('Flanged Parts'!$BB$6=1,"CS",IF('Flanged Parts'!$BB$6=2,"Glv",0))</f>
        <v>Glv</v>
      </c>
      <c r="I3206" s="1035" t="s">
        <v>81</v>
      </c>
      <c r="J3206" s="1036"/>
      <c r="K3206" s="516" t="s">
        <v>881</v>
      </c>
      <c r="L3206" s="535">
        <v>18</v>
      </c>
      <c r="M3206" s="532" t="s">
        <v>1700</v>
      </c>
      <c r="N3206" s="514">
        <f t="shared" si="1805"/>
        <v>79.56</v>
      </c>
      <c r="O3206" s="514">
        <f t="shared" si="1792"/>
        <v>0</v>
      </c>
      <c r="P3206" s="680">
        <f>'KB Duct Parts'!$AE$3</f>
        <v>0</v>
      </c>
      <c r="Q3206" s="681">
        <f t="shared" si="1801"/>
        <v>0</v>
      </c>
      <c r="R3206" s="682">
        <f t="shared" si="1802"/>
        <v>0</v>
      </c>
      <c r="S3206" s="716">
        <f t="shared" si="1806"/>
        <v>0.2</v>
      </c>
      <c r="T3206" s="679">
        <f t="shared" si="1803"/>
        <v>0</v>
      </c>
      <c r="U3206" s="679">
        <f t="shared" si="1804"/>
        <v>0</v>
      </c>
      <c r="Y3206" s="120"/>
      <c r="AD3206" s="81"/>
      <c r="AF3206" s="370">
        <v>18</v>
      </c>
      <c r="AG3206" s="374">
        <v>16</v>
      </c>
      <c r="AH3206" s="378">
        <v>14</v>
      </c>
      <c r="AI3206" s="381">
        <v>12</v>
      </c>
      <c r="AJ3206" s="386">
        <v>10</v>
      </c>
      <c r="AK3206" s="391"/>
      <c r="AL3206" s="386"/>
      <c r="AM3206" s="363">
        <f t="shared" ref="AM3206:AM3269" si="1839">IF(L3206=AF3206,1,IF(L3206=AG3206,2,IF(L3206=AH3206,3,IF(L3206=AI3206,4,IF(L3206=AJ3206,5,IF(L3206=AK3206,6,IF(L3206=AL3206,7,0)))))))</f>
        <v>1</v>
      </c>
      <c r="AN3206" s="578">
        <v>64.3</v>
      </c>
      <c r="AO3206" s="78">
        <f t="shared" si="1800"/>
        <v>77.16</v>
      </c>
      <c r="AP3206" s="78">
        <f t="shared" si="1795"/>
        <v>83.59</v>
      </c>
      <c r="AQ3206" s="78">
        <f t="shared" si="1796"/>
        <v>90.02</v>
      </c>
      <c r="AR3206" s="78">
        <f t="shared" si="1797"/>
        <v>106.09499999999998</v>
      </c>
      <c r="AS3206" s="78">
        <f t="shared" si="1798"/>
        <v>0</v>
      </c>
      <c r="AT3206" s="78">
        <f t="shared" si="1799"/>
        <v>0</v>
      </c>
      <c r="AU3206" s="363" t="s">
        <v>717</v>
      </c>
      <c r="AV3206" s="393"/>
      <c r="AW3206" s="395"/>
      <c r="AX3206" s="395">
        <v>1.2</v>
      </c>
      <c r="AY3206" s="395">
        <v>1.3</v>
      </c>
      <c r="AZ3206" s="395">
        <v>1.4</v>
      </c>
      <c r="BA3206" s="395">
        <v>1.65</v>
      </c>
      <c r="BB3206" s="395">
        <v>0</v>
      </c>
      <c r="BC3206" s="395">
        <v>0</v>
      </c>
      <c r="BD3206" s="115"/>
      <c r="BE3206" s="115"/>
      <c r="BF3206" s="115">
        <v>1</v>
      </c>
      <c r="BG3206" s="115">
        <v>12</v>
      </c>
      <c r="BH3206" s="423">
        <f t="shared" si="1793"/>
        <v>15.26</v>
      </c>
      <c r="BI3206" s="417">
        <f t="shared" si="1794"/>
        <v>15.26</v>
      </c>
      <c r="BJ3206" s="115"/>
      <c r="BK3206" s="115"/>
      <c r="BQ3206" s="74" t="str">
        <f t="shared" si="1816"/>
        <v>24412.3-(16)</v>
      </c>
      <c r="BR3206" s="120" t="str">
        <f t="shared" si="1817"/>
        <v>Flanged In-Cut Branch-30 deg</v>
      </c>
      <c r="BS3206" s="120">
        <f t="shared" si="1818"/>
        <v>77.16</v>
      </c>
      <c r="BU3206" s="74" t="str">
        <f t="shared" si="1819"/>
        <v>24412.3-(14)</v>
      </c>
      <c r="BV3206" s="120" t="str">
        <f t="shared" si="1820"/>
        <v>Flanged In-Cut Branch-30 deg</v>
      </c>
      <c r="BW3206" s="120">
        <f t="shared" si="1821"/>
        <v>83.59</v>
      </c>
      <c r="BY3206" s="74" t="str">
        <f t="shared" si="1822"/>
        <v>24412.3-(12)</v>
      </c>
      <c r="BZ3206" s="120" t="str">
        <f t="shared" si="1823"/>
        <v>Flanged In-Cut Branch-30 deg</v>
      </c>
      <c r="CA3206" s="120">
        <f t="shared" si="1824"/>
        <v>90.02</v>
      </c>
      <c r="CC3206" s="115" t="str">
        <f t="shared" si="1825"/>
        <v>24412.3-(10)</v>
      </c>
      <c r="CD3206" s="120" t="str">
        <f t="shared" si="1826"/>
        <v>Flanged In-Cut Branch-30 deg</v>
      </c>
      <c r="CE3206" s="417">
        <f t="shared" si="1827"/>
        <v>106.09499999999998</v>
      </c>
      <c r="CF3206" s="115"/>
      <c r="CG3206" s="115" t="str">
        <f t="shared" si="1828"/>
        <v xml:space="preserve"> </v>
      </c>
      <c r="CH3206" s="120" t="str">
        <f t="shared" si="1829"/>
        <v xml:space="preserve"> </v>
      </c>
      <c r="CI3206" s="417" t="str">
        <f t="shared" si="1830"/>
        <v xml:space="preserve"> </v>
      </c>
      <c r="CJ3206" s="115"/>
      <c r="CK3206" s="115" t="str">
        <f t="shared" si="1831"/>
        <v xml:space="preserve"> </v>
      </c>
      <c r="CL3206" s="120" t="str">
        <f t="shared" si="1832"/>
        <v xml:space="preserve"> </v>
      </c>
      <c r="CM3206" s="417" t="str">
        <f t="shared" si="1834"/>
        <v xml:space="preserve"> </v>
      </c>
      <c r="IS3206" s="111">
        <v>272.2</v>
      </c>
    </row>
    <row r="3207" spans="2:253" s="74" customFormat="1" ht="17.100000000000001" hidden="1" customHeight="1" x14ac:dyDescent="0.25">
      <c r="B3207" s="504">
        <f>IF('Flanged Parts'!$AU$4=1,'Flanged Parts'!Q16,0)</f>
        <v>0</v>
      </c>
      <c r="C3207" s="508">
        <v>24413.3</v>
      </c>
      <c r="D3207" s="526">
        <f t="shared" si="1791"/>
        <v>24413.3</v>
      </c>
      <c r="E3207" s="504" t="s">
        <v>870</v>
      </c>
      <c r="F3207" s="508" t="str">
        <f t="shared" si="1790"/>
        <v xml:space="preserve"> </v>
      </c>
      <c r="G3207" s="509" t="s">
        <v>547</v>
      </c>
      <c r="H3207" s="504" t="str">
        <f>IF('Flanged Parts'!$BB$6=1,"CS",IF('Flanged Parts'!$BB$6=2,"Glv",0))</f>
        <v>Glv</v>
      </c>
      <c r="I3207" s="1035" t="s">
        <v>81</v>
      </c>
      <c r="J3207" s="1036"/>
      <c r="K3207" s="516" t="s">
        <v>881</v>
      </c>
      <c r="L3207" s="535">
        <v>18</v>
      </c>
      <c r="M3207" s="532" t="s">
        <v>1700</v>
      </c>
      <c r="N3207" s="514">
        <f t="shared" si="1805"/>
        <v>83.64</v>
      </c>
      <c r="O3207" s="514">
        <f t="shared" si="1792"/>
        <v>0</v>
      </c>
      <c r="P3207" s="680">
        <f>'KB Duct Parts'!$AE$3</f>
        <v>0</v>
      </c>
      <c r="Q3207" s="681">
        <f t="shared" si="1801"/>
        <v>0</v>
      </c>
      <c r="R3207" s="682">
        <f t="shared" si="1802"/>
        <v>0</v>
      </c>
      <c r="S3207" s="716">
        <f t="shared" si="1806"/>
        <v>0.2</v>
      </c>
      <c r="T3207" s="679">
        <f t="shared" si="1803"/>
        <v>0</v>
      </c>
      <c r="U3207" s="679">
        <f t="shared" si="1804"/>
        <v>0</v>
      </c>
      <c r="Y3207" s="120"/>
      <c r="AD3207" s="81"/>
      <c r="AF3207" s="370">
        <v>18</v>
      </c>
      <c r="AG3207" s="374">
        <v>16</v>
      </c>
      <c r="AH3207" s="378">
        <v>14</v>
      </c>
      <c r="AI3207" s="381">
        <v>12</v>
      </c>
      <c r="AJ3207" s="386">
        <v>10</v>
      </c>
      <c r="AK3207" s="391"/>
      <c r="AL3207" s="386"/>
      <c r="AM3207" s="363">
        <f t="shared" si="1839"/>
        <v>1</v>
      </c>
      <c r="AN3207" s="578">
        <v>66</v>
      </c>
      <c r="AO3207" s="78">
        <f t="shared" si="1800"/>
        <v>79.2</v>
      </c>
      <c r="AP3207" s="78">
        <f t="shared" si="1795"/>
        <v>85.8</v>
      </c>
      <c r="AQ3207" s="78">
        <f t="shared" si="1796"/>
        <v>92.399999999999991</v>
      </c>
      <c r="AR3207" s="78">
        <f t="shared" si="1797"/>
        <v>108.89999999999999</v>
      </c>
      <c r="AS3207" s="78">
        <f t="shared" si="1798"/>
        <v>0</v>
      </c>
      <c r="AT3207" s="78">
        <f t="shared" si="1799"/>
        <v>0</v>
      </c>
      <c r="AU3207" s="363" t="s">
        <v>717</v>
      </c>
      <c r="AV3207" s="393"/>
      <c r="AW3207" s="395"/>
      <c r="AX3207" s="395">
        <v>1.2</v>
      </c>
      <c r="AY3207" s="395">
        <v>1.3</v>
      </c>
      <c r="AZ3207" s="395">
        <v>1.4</v>
      </c>
      <c r="BA3207" s="395">
        <v>1.65</v>
      </c>
      <c r="BB3207" s="395">
        <v>0</v>
      </c>
      <c r="BC3207" s="395">
        <v>0</v>
      </c>
      <c r="BD3207" s="115"/>
      <c r="BE3207" s="115"/>
      <c r="BF3207" s="115">
        <v>1</v>
      </c>
      <c r="BG3207" s="115">
        <v>13</v>
      </c>
      <c r="BH3207" s="423">
        <f t="shared" si="1793"/>
        <v>17.64</v>
      </c>
      <c r="BI3207" s="417">
        <f t="shared" si="1794"/>
        <v>17.64</v>
      </c>
      <c r="BJ3207" s="115"/>
      <c r="BK3207" s="115"/>
      <c r="BQ3207" s="74" t="str">
        <f t="shared" si="1816"/>
        <v>24413.3-(16)</v>
      </c>
      <c r="BR3207" s="120" t="str">
        <f t="shared" si="1817"/>
        <v>Flanged In-Cut Branch-30 deg</v>
      </c>
      <c r="BS3207" s="120">
        <f t="shared" si="1818"/>
        <v>79.2</v>
      </c>
      <c r="BU3207" s="74" t="str">
        <f t="shared" si="1819"/>
        <v>24413.3-(14)</v>
      </c>
      <c r="BV3207" s="120" t="str">
        <f t="shared" si="1820"/>
        <v>Flanged In-Cut Branch-30 deg</v>
      </c>
      <c r="BW3207" s="120">
        <f t="shared" si="1821"/>
        <v>85.8</v>
      </c>
      <c r="BY3207" s="74" t="str">
        <f t="shared" si="1822"/>
        <v>24413.3-(12)</v>
      </c>
      <c r="BZ3207" s="120" t="str">
        <f t="shared" si="1823"/>
        <v>Flanged In-Cut Branch-30 deg</v>
      </c>
      <c r="CA3207" s="120">
        <f t="shared" si="1824"/>
        <v>92.399999999999991</v>
      </c>
      <c r="CC3207" s="115" t="str">
        <f t="shared" si="1825"/>
        <v>24413.3-(10)</v>
      </c>
      <c r="CD3207" s="120" t="str">
        <f t="shared" si="1826"/>
        <v>Flanged In-Cut Branch-30 deg</v>
      </c>
      <c r="CE3207" s="417">
        <f t="shared" si="1827"/>
        <v>108.89999999999999</v>
      </c>
      <c r="CF3207" s="115"/>
      <c r="CG3207" s="115" t="str">
        <f t="shared" si="1828"/>
        <v xml:space="preserve"> </v>
      </c>
      <c r="CH3207" s="120" t="str">
        <f t="shared" si="1829"/>
        <v xml:space="preserve"> </v>
      </c>
      <c r="CI3207" s="417" t="str">
        <f t="shared" si="1830"/>
        <v xml:space="preserve"> </v>
      </c>
      <c r="CJ3207" s="115"/>
      <c r="CK3207" s="115" t="str">
        <f t="shared" si="1831"/>
        <v xml:space="preserve"> </v>
      </c>
      <c r="CL3207" s="120" t="str">
        <f t="shared" si="1832"/>
        <v xml:space="preserve"> </v>
      </c>
      <c r="CM3207" s="417" t="str">
        <f t="shared" si="1834"/>
        <v xml:space="preserve"> </v>
      </c>
      <c r="IS3207" s="111">
        <v>285.8</v>
      </c>
    </row>
    <row r="3208" spans="2:253" s="74" customFormat="1" ht="17.100000000000001" hidden="1" customHeight="1" x14ac:dyDescent="0.25">
      <c r="B3208" s="504">
        <f>IF('Flanged Parts'!$AU$4=1,'Flanged Parts'!Q17,0)</f>
        <v>0</v>
      </c>
      <c r="C3208" s="508">
        <v>24414.3</v>
      </c>
      <c r="D3208" s="526">
        <f t="shared" si="1791"/>
        <v>24414.3</v>
      </c>
      <c r="E3208" s="504" t="s">
        <v>871</v>
      </c>
      <c r="F3208" s="508" t="str">
        <f t="shared" si="1790"/>
        <v xml:space="preserve"> </v>
      </c>
      <c r="G3208" s="509" t="s">
        <v>547</v>
      </c>
      <c r="H3208" s="504" t="str">
        <f>IF('Flanged Parts'!$BB$6=1,"CS",IF('Flanged Parts'!$BB$6=2,"Glv",0))</f>
        <v>Glv</v>
      </c>
      <c r="I3208" s="1035" t="s">
        <v>81</v>
      </c>
      <c r="J3208" s="1036"/>
      <c r="K3208" s="516" t="s">
        <v>881</v>
      </c>
      <c r="L3208" s="535">
        <v>18</v>
      </c>
      <c r="M3208" s="532" t="s">
        <v>1700</v>
      </c>
      <c r="N3208" s="514">
        <f t="shared" si="1805"/>
        <v>89.56</v>
      </c>
      <c r="O3208" s="514">
        <f t="shared" si="1792"/>
        <v>0</v>
      </c>
      <c r="P3208" s="680">
        <f>'KB Duct Parts'!$AE$3</f>
        <v>0</v>
      </c>
      <c r="Q3208" s="681">
        <f t="shared" si="1801"/>
        <v>0</v>
      </c>
      <c r="R3208" s="682">
        <f t="shared" si="1802"/>
        <v>0</v>
      </c>
      <c r="S3208" s="716">
        <f t="shared" si="1806"/>
        <v>0.2</v>
      </c>
      <c r="T3208" s="679">
        <f t="shared" si="1803"/>
        <v>0</v>
      </c>
      <c r="U3208" s="679">
        <f t="shared" si="1804"/>
        <v>0</v>
      </c>
      <c r="Y3208" s="120"/>
      <c r="AD3208" s="81"/>
      <c r="AF3208" s="370">
        <v>18</v>
      </c>
      <c r="AG3208" s="374">
        <v>16</v>
      </c>
      <c r="AH3208" s="378">
        <v>14</v>
      </c>
      <c r="AI3208" s="381">
        <v>12</v>
      </c>
      <c r="AJ3208" s="386">
        <v>10</v>
      </c>
      <c r="AK3208" s="391"/>
      <c r="AL3208" s="386"/>
      <c r="AM3208" s="363">
        <f t="shared" si="1839"/>
        <v>1</v>
      </c>
      <c r="AN3208" s="578">
        <v>69.400000000000006</v>
      </c>
      <c r="AO3208" s="78">
        <f t="shared" si="1800"/>
        <v>83.28</v>
      </c>
      <c r="AP3208" s="78">
        <f t="shared" si="1795"/>
        <v>90.220000000000013</v>
      </c>
      <c r="AQ3208" s="78">
        <f t="shared" si="1796"/>
        <v>97.16</v>
      </c>
      <c r="AR3208" s="78">
        <f t="shared" si="1797"/>
        <v>114.51</v>
      </c>
      <c r="AS3208" s="78">
        <f t="shared" si="1798"/>
        <v>0</v>
      </c>
      <c r="AT3208" s="78">
        <f t="shared" si="1799"/>
        <v>0</v>
      </c>
      <c r="AU3208" s="363" t="s">
        <v>717</v>
      </c>
      <c r="AV3208" s="393"/>
      <c r="AW3208" s="395"/>
      <c r="AX3208" s="395">
        <v>1.2</v>
      </c>
      <c r="AY3208" s="395">
        <v>1.3</v>
      </c>
      <c r="AZ3208" s="395">
        <v>1.4</v>
      </c>
      <c r="BA3208" s="395">
        <v>1.65</v>
      </c>
      <c r="BB3208" s="395">
        <v>0</v>
      </c>
      <c r="BC3208" s="395">
        <v>0</v>
      </c>
      <c r="BD3208" s="115"/>
      <c r="BE3208" s="115"/>
      <c r="BF3208" s="115">
        <v>1</v>
      </c>
      <c r="BG3208" s="115">
        <v>14</v>
      </c>
      <c r="BH3208" s="423">
        <f t="shared" si="1793"/>
        <v>20.16</v>
      </c>
      <c r="BI3208" s="417">
        <f t="shared" si="1794"/>
        <v>20.16</v>
      </c>
      <c r="BJ3208" s="115"/>
      <c r="BK3208" s="115"/>
      <c r="BQ3208" s="74" t="str">
        <f t="shared" si="1816"/>
        <v>24414.3-(16)</v>
      </c>
      <c r="BR3208" s="120" t="str">
        <f t="shared" si="1817"/>
        <v>Flanged In-Cut Branch-30 deg</v>
      </c>
      <c r="BS3208" s="120">
        <f t="shared" si="1818"/>
        <v>83.28</v>
      </c>
      <c r="BU3208" s="74" t="str">
        <f t="shared" si="1819"/>
        <v>24414.3-(14)</v>
      </c>
      <c r="BV3208" s="120" t="str">
        <f t="shared" si="1820"/>
        <v>Flanged In-Cut Branch-30 deg</v>
      </c>
      <c r="BW3208" s="120">
        <f t="shared" si="1821"/>
        <v>90.220000000000013</v>
      </c>
      <c r="BY3208" s="74" t="str">
        <f t="shared" si="1822"/>
        <v>24414.3-(12)</v>
      </c>
      <c r="BZ3208" s="120" t="str">
        <f t="shared" si="1823"/>
        <v>Flanged In-Cut Branch-30 deg</v>
      </c>
      <c r="CA3208" s="120">
        <f t="shared" si="1824"/>
        <v>97.16</v>
      </c>
      <c r="CC3208" s="115" t="str">
        <f t="shared" si="1825"/>
        <v>24414.3-(10)</v>
      </c>
      <c r="CD3208" s="120" t="str">
        <f t="shared" si="1826"/>
        <v>Flanged In-Cut Branch-30 deg</v>
      </c>
      <c r="CE3208" s="417">
        <f t="shared" si="1827"/>
        <v>114.51</v>
      </c>
      <c r="CF3208" s="115"/>
      <c r="CG3208" s="115" t="str">
        <f t="shared" si="1828"/>
        <v xml:space="preserve"> </v>
      </c>
      <c r="CH3208" s="120" t="str">
        <f t="shared" si="1829"/>
        <v xml:space="preserve"> </v>
      </c>
      <c r="CI3208" s="417" t="str">
        <f t="shared" si="1830"/>
        <v xml:space="preserve"> </v>
      </c>
      <c r="CJ3208" s="115"/>
      <c r="CK3208" s="115" t="str">
        <f t="shared" si="1831"/>
        <v xml:space="preserve"> </v>
      </c>
      <c r="CL3208" s="120" t="str">
        <f t="shared" si="1832"/>
        <v xml:space="preserve"> </v>
      </c>
      <c r="CM3208" s="417" t="str">
        <f t="shared" si="1834"/>
        <v xml:space="preserve"> </v>
      </c>
      <c r="IS3208" s="111">
        <v>299.39999999999998</v>
      </c>
    </row>
    <row r="3209" spans="2:253" s="74" customFormat="1" ht="17.100000000000001" hidden="1" customHeight="1" x14ac:dyDescent="0.25">
      <c r="B3209" s="504">
        <f>IF('Flanged Parts'!$AU$4=1,'Flanged Parts'!Q18,0)</f>
        <v>0</v>
      </c>
      <c r="C3209" s="508">
        <v>24415.3</v>
      </c>
      <c r="D3209" s="526">
        <f t="shared" si="1791"/>
        <v>24415.3</v>
      </c>
      <c r="E3209" s="504" t="s">
        <v>872</v>
      </c>
      <c r="F3209" s="508" t="str">
        <f t="shared" si="1790"/>
        <v xml:space="preserve"> </v>
      </c>
      <c r="G3209" s="509" t="s">
        <v>547</v>
      </c>
      <c r="H3209" s="504" t="str">
        <f>IF('Flanged Parts'!$BB$6=1,"CS",IF('Flanged Parts'!$BB$6=2,"Glv",0))</f>
        <v>Glv</v>
      </c>
      <c r="I3209" s="1035" t="s">
        <v>81</v>
      </c>
      <c r="J3209" s="1036"/>
      <c r="K3209" s="516" t="s">
        <v>881</v>
      </c>
      <c r="L3209" s="535">
        <v>18</v>
      </c>
      <c r="M3209" s="532" t="s">
        <v>1700</v>
      </c>
      <c r="N3209" s="514">
        <f t="shared" si="1805"/>
        <v>94.1</v>
      </c>
      <c r="O3209" s="514">
        <f t="shared" si="1792"/>
        <v>0</v>
      </c>
      <c r="P3209" s="680">
        <f>'KB Duct Parts'!$AE$3</f>
        <v>0</v>
      </c>
      <c r="Q3209" s="681">
        <f t="shared" si="1801"/>
        <v>0</v>
      </c>
      <c r="R3209" s="682">
        <f t="shared" si="1802"/>
        <v>0</v>
      </c>
      <c r="S3209" s="716">
        <f t="shared" si="1806"/>
        <v>0.2</v>
      </c>
      <c r="T3209" s="679">
        <f t="shared" si="1803"/>
        <v>0</v>
      </c>
      <c r="U3209" s="679">
        <f t="shared" si="1804"/>
        <v>0</v>
      </c>
      <c r="Y3209" s="120"/>
      <c r="AD3209" s="81"/>
      <c r="AF3209" s="370">
        <v>18</v>
      </c>
      <c r="AG3209" s="374">
        <v>16</v>
      </c>
      <c r="AH3209" s="378">
        <v>14</v>
      </c>
      <c r="AI3209" s="381">
        <v>12</v>
      </c>
      <c r="AJ3209" s="386">
        <v>10</v>
      </c>
      <c r="AK3209" s="391"/>
      <c r="AL3209" s="386"/>
      <c r="AM3209" s="363">
        <f t="shared" si="1839"/>
        <v>1</v>
      </c>
      <c r="AN3209" s="578">
        <v>72.099999999999994</v>
      </c>
      <c r="AO3209" s="78">
        <f t="shared" si="1800"/>
        <v>86.52</v>
      </c>
      <c r="AP3209" s="78">
        <f t="shared" si="1795"/>
        <v>93.72999999999999</v>
      </c>
      <c r="AQ3209" s="78">
        <f t="shared" si="1796"/>
        <v>100.93999999999998</v>
      </c>
      <c r="AR3209" s="78">
        <f t="shared" si="1797"/>
        <v>124.3725</v>
      </c>
      <c r="AS3209" s="78">
        <f t="shared" si="1798"/>
        <v>0</v>
      </c>
      <c r="AT3209" s="78">
        <f t="shared" si="1799"/>
        <v>0</v>
      </c>
      <c r="AU3209" s="363" t="s">
        <v>717</v>
      </c>
      <c r="AV3209" s="393"/>
      <c r="AW3209" s="395"/>
      <c r="AX3209" s="395">
        <v>1.2</v>
      </c>
      <c r="AY3209" s="395">
        <v>1.3</v>
      </c>
      <c r="AZ3209" s="395">
        <v>1.4</v>
      </c>
      <c r="BA3209" s="395">
        <v>1.7250000000000001</v>
      </c>
      <c r="BB3209" s="395">
        <v>0</v>
      </c>
      <c r="BC3209" s="395">
        <v>0</v>
      </c>
      <c r="BD3209" s="115"/>
      <c r="BE3209" s="115"/>
      <c r="BF3209" s="115">
        <v>1</v>
      </c>
      <c r="BG3209" s="115">
        <v>15</v>
      </c>
      <c r="BH3209" s="423">
        <f t="shared" si="1793"/>
        <v>22</v>
      </c>
      <c r="BI3209" s="417">
        <f t="shared" si="1794"/>
        <v>22</v>
      </c>
      <c r="BJ3209" s="115"/>
      <c r="BK3209" s="115"/>
      <c r="BQ3209" s="74" t="str">
        <f t="shared" si="1816"/>
        <v>24415.3-(16)</v>
      </c>
      <c r="BR3209" s="120" t="str">
        <f t="shared" si="1817"/>
        <v>Flanged In-Cut Branch-30 deg</v>
      </c>
      <c r="BS3209" s="120">
        <f t="shared" si="1818"/>
        <v>86.52</v>
      </c>
      <c r="BU3209" s="74" t="str">
        <f t="shared" si="1819"/>
        <v>24415.3-(14)</v>
      </c>
      <c r="BV3209" s="120" t="str">
        <f t="shared" si="1820"/>
        <v>Flanged In-Cut Branch-30 deg</v>
      </c>
      <c r="BW3209" s="120">
        <f t="shared" si="1821"/>
        <v>93.72999999999999</v>
      </c>
      <c r="BY3209" s="74" t="str">
        <f t="shared" si="1822"/>
        <v>24415.3-(12)</v>
      </c>
      <c r="BZ3209" s="120" t="str">
        <f t="shared" si="1823"/>
        <v>Flanged In-Cut Branch-30 deg</v>
      </c>
      <c r="CA3209" s="120">
        <f t="shared" si="1824"/>
        <v>100.93999999999998</v>
      </c>
      <c r="CC3209" s="115" t="str">
        <f t="shared" si="1825"/>
        <v>24415.3-(10)</v>
      </c>
      <c r="CD3209" s="120" t="str">
        <f t="shared" si="1826"/>
        <v>Flanged In-Cut Branch-30 deg</v>
      </c>
      <c r="CE3209" s="417">
        <f t="shared" si="1827"/>
        <v>124.3725</v>
      </c>
      <c r="CF3209" s="115"/>
      <c r="CG3209" s="115" t="str">
        <f t="shared" si="1828"/>
        <v xml:space="preserve"> </v>
      </c>
      <c r="CH3209" s="120" t="str">
        <f t="shared" si="1829"/>
        <v xml:space="preserve"> </v>
      </c>
      <c r="CI3209" s="417" t="str">
        <f t="shared" si="1830"/>
        <v xml:space="preserve"> </v>
      </c>
      <c r="CJ3209" s="115"/>
      <c r="CK3209" s="115" t="str">
        <f t="shared" si="1831"/>
        <v xml:space="preserve"> </v>
      </c>
      <c r="CL3209" s="120" t="str">
        <f t="shared" si="1832"/>
        <v xml:space="preserve"> </v>
      </c>
      <c r="CM3209" s="417" t="str">
        <f t="shared" si="1834"/>
        <v xml:space="preserve"> </v>
      </c>
      <c r="IS3209" s="111">
        <v>313</v>
      </c>
    </row>
    <row r="3210" spans="2:253" s="74" customFormat="1" ht="17.100000000000001" hidden="1" customHeight="1" x14ac:dyDescent="0.25">
      <c r="B3210" s="504">
        <f>IF('Flanged Parts'!$AU$4=1,'Flanged Parts'!Q19,0)</f>
        <v>0</v>
      </c>
      <c r="C3210" s="508">
        <v>24416.3</v>
      </c>
      <c r="D3210" s="526">
        <f t="shared" si="1791"/>
        <v>24416.3</v>
      </c>
      <c r="E3210" s="504" t="s">
        <v>873</v>
      </c>
      <c r="F3210" s="508" t="str">
        <f t="shared" si="1790"/>
        <v xml:space="preserve"> </v>
      </c>
      <c r="G3210" s="509" t="s">
        <v>547</v>
      </c>
      <c r="H3210" s="504" t="str">
        <f>IF('Flanged Parts'!$BB$6=1,"CS",IF('Flanged Parts'!$BB$6=2,"Glv",0))</f>
        <v>Glv</v>
      </c>
      <c r="I3210" s="1035" t="s">
        <v>81</v>
      </c>
      <c r="J3210" s="1036"/>
      <c r="K3210" s="516" t="s">
        <v>881</v>
      </c>
      <c r="L3210" s="535">
        <v>18</v>
      </c>
      <c r="M3210" s="532" t="s">
        <v>1700</v>
      </c>
      <c r="N3210" s="514">
        <f t="shared" si="1805"/>
        <v>103.52000000000001</v>
      </c>
      <c r="O3210" s="514">
        <f t="shared" si="1792"/>
        <v>0</v>
      </c>
      <c r="P3210" s="680">
        <f>'KB Duct Parts'!$AE$3</f>
        <v>0</v>
      </c>
      <c r="Q3210" s="681">
        <f t="shared" si="1801"/>
        <v>0</v>
      </c>
      <c r="R3210" s="682">
        <f t="shared" si="1802"/>
        <v>0</v>
      </c>
      <c r="S3210" s="716">
        <f t="shared" si="1806"/>
        <v>0.2</v>
      </c>
      <c r="T3210" s="679">
        <f t="shared" si="1803"/>
        <v>0</v>
      </c>
      <c r="U3210" s="679">
        <f t="shared" si="1804"/>
        <v>0</v>
      </c>
      <c r="Y3210" s="120"/>
      <c r="AD3210" s="81"/>
      <c r="AF3210" s="370">
        <v>18</v>
      </c>
      <c r="AG3210" s="374">
        <v>16</v>
      </c>
      <c r="AH3210" s="378">
        <v>14</v>
      </c>
      <c r="AI3210" s="381">
        <v>12</v>
      </c>
      <c r="AJ3210" s="386">
        <v>10</v>
      </c>
      <c r="AK3210" s="391"/>
      <c r="AL3210" s="386"/>
      <c r="AM3210" s="363">
        <f t="shared" si="1839"/>
        <v>1</v>
      </c>
      <c r="AN3210" s="578">
        <v>76.400000000000006</v>
      </c>
      <c r="AO3210" s="78">
        <f t="shared" si="1800"/>
        <v>91.68</v>
      </c>
      <c r="AP3210" s="78">
        <f t="shared" si="1795"/>
        <v>99.320000000000007</v>
      </c>
      <c r="AQ3210" s="78">
        <f t="shared" si="1796"/>
        <v>106.96000000000001</v>
      </c>
      <c r="AR3210" s="78">
        <f t="shared" si="1797"/>
        <v>131.79000000000002</v>
      </c>
      <c r="AS3210" s="78">
        <f t="shared" si="1798"/>
        <v>0</v>
      </c>
      <c r="AT3210" s="78">
        <f t="shared" si="1799"/>
        <v>0</v>
      </c>
      <c r="AU3210" s="363" t="s">
        <v>717</v>
      </c>
      <c r="AV3210" s="393"/>
      <c r="AW3210" s="395"/>
      <c r="AX3210" s="395">
        <v>1.2</v>
      </c>
      <c r="AY3210" s="395">
        <v>1.3</v>
      </c>
      <c r="AZ3210" s="395">
        <v>1.4</v>
      </c>
      <c r="BA3210" s="395">
        <v>1.7250000000000001</v>
      </c>
      <c r="BB3210" s="395">
        <v>0</v>
      </c>
      <c r="BC3210" s="395">
        <v>0</v>
      </c>
      <c r="BD3210" s="115"/>
      <c r="BE3210" s="115"/>
      <c r="BF3210" s="115">
        <v>1</v>
      </c>
      <c r="BG3210" s="115">
        <v>16</v>
      </c>
      <c r="BH3210" s="423">
        <f t="shared" si="1793"/>
        <v>27.12</v>
      </c>
      <c r="BI3210" s="417">
        <f t="shared" si="1794"/>
        <v>27.12</v>
      </c>
      <c r="BJ3210" s="115"/>
      <c r="BK3210" s="115"/>
      <c r="BQ3210" s="74" t="str">
        <f t="shared" si="1816"/>
        <v>24416.3-(16)</v>
      </c>
      <c r="BR3210" s="120" t="str">
        <f t="shared" si="1817"/>
        <v>Flanged In-Cut Branch-30 deg</v>
      </c>
      <c r="BS3210" s="120">
        <f t="shared" si="1818"/>
        <v>91.68</v>
      </c>
      <c r="BU3210" s="74" t="str">
        <f t="shared" si="1819"/>
        <v>24416.3-(14)</v>
      </c>
      <c r="BV3210" s="120" t="str">
        <f t="shared" si="1820"/>
        <v>Flanged In-Cut Branch-30 deg</v>
      </c>
      <c r="BW3210" s="120">
        <f t="shared" si="1821"/>
        <v>99.320000000000007</v>
      </c>
      <c r="BY3210" s="74" t="str">
        <f t="shared" si="1822"/>
        <v>24416.3-(12)</v>
      </c>
      <c r="BZ3210" s="120" t="str">
        <f t="shared" si="1823"/>
        <v>Flanged In-Cut Branch-30 deg</v>
      </c>
      <c r="CA3210" s="120">
        <f t="shared" si="1824"/>
        <v>106.96000000000001</v>
      </c>
      <c r="CC3210" s="115" t="str">
        <f t="shared" si="1825"/>
        <v>24416.3-(10)</v>
      </c>
      <c r="CD3210" s="120" t="str">
        <f t="shared" si="1826"/>
        <v>Flanged In-Cut Branch-30 deg</v>
      </c>
      <c r="CE3210" s="417">
        <f t="shared" si="1827"/>
        <v>131.79000000000002</v>
      </c>
      <c r="CF3210" s="115"/>
      <c r="CG3210" s="115" t="str">
        <f t="shared" si="1828"/>
        <v xml:space="preserve"> </v>
      </c>
      <c r="CH3210" s="120" t="str">
        <f t="shared" si="1829"/>
        <v xml:space="preserve"> </v>
      </c>
      <c r="CI3210" s="417" t="str">
        <f t="shared" si="1830"/>
        <v xml:space="preserve"> </v>
      </c>
      <c r="CJ3210" s="115"/>
      <c r="CK3210" s="115" t="str">
        <f t="shared" si="1831"/>
        <v xml:space="preserve"> </v>
      </c>
      <c r="CL3210" s="120" t="str">
        <f t="shared" si="1832"/>
        <v xml:space="preserve"> </v>
      </c>
      <c r="CM3210" s="417" t="str">
        <f t="shared" si="1834"/>
        <v xml:space="preserve"> </v>
      </c>
      <c r="IS3210" s="111">
        <v>326.60000000000002</v>
      </c>
    </row>
    <row r="3211" spans="2:253" s="74" customFormat="1" ht="17.100000000000001" hidden="1" customHeight="1" x14ac:dyDescent="0.25">
      <c r="B3211" s="504">
        <f>IF('Flanged Parts'!$AU$4=1,'Flanged Parts'!Q20,0)</f>
        <v>0</v>
      </c>
      <c r="C3211" s="508">
        <v>24417.3</v>
      </c>
      <c r="D3211" s="526">
        <f t="shared" si="1791"/>
        <v>24417.3</v>
      </c>
      <c r="E3211" s="504" t="s">
        <v>874</v>
      </c>
      <c r="F3211" s="508" t="str">
        <f t="shared" si="1790"/>
        <v xml:space="preserve"> </v>
      </c>
      <c r="G3211" s="509" t="s">
        <v>547</v>
      </c>
      <c r="H3211" s="504" t="str">
        <f>IF('Flanged Parts'!$BB$6=1,"CS",IF('Flanged Parts'!$BB$6=2,"Glv",0))</f>
        <v>Glv</v>
      </c>
      <c r="I3211" s="1035" t="s">
        <v>81</v>
      </c>
      <c r="J3211" s="1036"/>
      <c r="K3211" s="516" t="s">
        <v>881</v>
      </c>
      <c r="L3211" s="535">
        <v>18</v>
      </c>
      <c r="M3211" s="532" t="s">
        <v>1700</v>
      </c>
      <c r="N3211" s="514">
        <f t="shared" si="1805"/>
        <v>110.73</v>
      </c>
      <c r="O3211" s="514">
        <f t="shared" si="1792"/>
        <v>0</v>
      </c>
      <c r="P3211" s="680">
        <f>'KB Duct Parts'!$AE$3</f>
        <v>0</v>
      </c>
      <c r="Q3211" s="681">
        <f t="shared" si="1801"/>
        <v>0</v>
      </c>
      <c r="R3211" s="682">
        <f t="shared" si="1802"/>
        <v>0</v>
      </c>
      <c r="S3211" s="716">
        <f t="shared" si="1806"/>
        <v>0.2</v>
      </c>
      <c r="T3211" s="679">
        <f t="shared" si="1803"/>
        <v>0</v>
      </c>
      <c r="U3211" s="679">
        <f t="shared" si="1804"/>
        <v>0</v>
      </c>
      <c r="Y3211" s="120"/>
      <c r="AD3211" s="81"/>
      <c r="AF3211" s="370">
        <v>18</v>
      </c>
      <c r="AG3211" s="374">
        <v>16</v>
      </c>
      <c r="AH3211" s="378">
        <v>14</v>
      </c>
      <c r="AI3211" s="381">
        <v>12</v>
      </c>
      <c r="AJ3211" s="386">
        <v>10</v>
      </c>
      <c r="AK3211" s="391"/>
      <c r="AL3211" s="386"/>
      <c r="AM3211" s="363">
        <f t="shared" si="1839"/>
        <v>1</v>
      </c>
      <c r="AN3211" s="578">
        <v>81.5</v>
      </c>
      <c r="AO3211" s="78">
        <f t="shared" si="1800"/>
        <v>97.8</v>
      </c>
      <c r="AP3211" s="78">
        <f t="shared" si="1795"/>
        <v>105.95</v>
      </c>
      <c r="AQ3211" s="78">
        <f t="shared" si="1796"/>
        <v>114.1</v>
      </c>
      <c r="AR3211" s="78">
        <f t="shared" si="1797"/>
        <v>140.58750000000001</v>
      </c>
      <c r="AS3211" s="78">
        <f t="shared" si="1798"/>
        <v>0</v>
      </c>
      <c r="AT3211" s="78">
        <f t="shared" si="1799"/>
        <v>0</v>
      </c>
      <c r="AU3211" s="363" t="s">
        <v>717</v>
      </c>
      <c r="AV3211" s="393"/>
      <c r="AW3211" s="395"/>
      <c r="AX3211" s="395">
        <v>1.2</v>
      </c>
      <c r="AY3211" s="395">
        <v>1.3</v>
      </c>
      <c r="AZ3211" s="395">
        <v>1.4</v>
      </c>
      <c r="BA3211" s="395">
        <v>1.7250000000000001</v>
      </c>
      <c r="BB3211" s="395">
        <v>0</v>
      </c>
      <c r="BC3211" s="395">
        <v>0</v>
      </c>
      <c r="BD3211" s="115"/>
      <c r="BE3211" s="115"/>
      <c r="BF3211" s="115">
        <v>1</v>
      </c>
      <c r="BG3211" s="115">
        <v>17</v>
      </c>
      <c r="BH3211" s="423">
        <f t="shared" si="1793"/>
        <v>29.23</v>
      </c>
      <c r="BI3211" s="417">
        <f t="shared" si="1794"/>
        <v>29.23</v>
      </c>
      <c r="BJ3211" s="115"/>
      <c r="BK3211" s="115"/>
      <c r="BQ3211" s="74" t="str">
        <f t="shared" si="1816"/>
        <v>24417.3-(16)</v>
      </c>
      <c r="BR3211" s="120" t="str">
        <f t="shared" si="1817"/>
        <v>Flanged In-Cut Branch-30 deg</v>
      </c>
      <c r="BS3211" s="120">
        <f t="shared" si="1818"/>
        <v>97.8</v>
      </c>
      <c r="BU3211" s="74" t="str">
        <f t="shared" si="1819"/>
        <v>24417.3-(14)</v>
      </c>
      <c r="BV3211" s="120" t="str">
        <f t="shared" si="1820"/>
        <v>Flanged In-Cut Branch-30 deg</v>
      </c>
      <c r="BW3211" s="120">
        <f t="shared" si="1821"/>
        <v>105.95</v>
      </c>
      <c r="BY3211" s="74" t="str">
        <f t="shared" si="1822"/>
        <v>24417.3-(12)</v>
      </c>
      <c r="BZ3211" s="120" t="str">
        <f t="shared" si="1823"/>
        <v>Flanged In-Cut Branch-30 deg</v>
      </c>
      <c r="CA3211" s="120">
        <f t="shared" si="1824"/>
        <v>114.1</v>
      </c>
      <c r="CC3211" s="115" t="str">
        <f t="shared" si="1825"/>
        <v>24417.3-(10)</v>
      </c>
      <c r="CD3211" s="120" t="str">
        <f t="shared" si="1826"/>
        <v>Flanged In-Cut Branch-30 deg</v>
      </c>
      <c r="CE3211" s="417">
        <f t="shared" si="1827"/>
        <v>140.58750000000001</v>
      </c>
      <c r="CF3211" s="115"/>
      <c r="CG3211" s="115" t="str">
        <f t="shared" si="1828"/>
        <v xml:space="preserve"> </v>
      </c>
      <c r="CH3211" s="120" t="str">
        <f t="shared" si="1829"/>
        <v xml:space="preserve"> </v>
      </c>
      <c r="CI3211" s="417" t="str">
        <f t="shared" si="1830"/>
        <v xml:space="preserve"> </v>
      </c>
      <c r="CJ3211" s="115"/>
      <c r="CK3211" s="115" t="str">
        <f t="shared" si="1831"/>
        <v xml:space="preserve"> </v>
      </c>
      <c r="CL3211" s="120" t="str">
        <f t="shared" si="1832"/>
        <v xml:space="preserve"> </v>
      </c>
      <c r="CM3211" s="417" t="str">
        <f t="shared" si="1834"/>
        <v xml:space="preserve"> </v>
      </c>
      <c r="IS3211" s="111">
        <v>72.599999999999994</v>
      </c>
    </row>
    <row r="3212" spans="2:253" s="74" customFormat="1" ht="17.100000000000001" hidden="1" customHeight="1" x14ac:dyDescent="0.25">
      <c r="B3212" s="504">
        <f>IF('Flanged Parts'!$AU$4=1,'Flanged Parts'!Q21,0)</f>
        <v>0</v>
      </c>
      <c r="C3212" s="508">
        <v>24418.3</v>
      </c>
      <c r="D3212" s="526">
        <f t="shared" si="1791"/>
        <v>24418.3</v>
      </c>
      <c r="E3212" s="504" t="s">
        <v>875</v>
      </c>
      <c r="F3212" s="508" t="str">
        <f t="shared" si="1790"/>
        <v xml:space="preserve"> </v>
      </c>
      <c r="G3212" s="509" t="s">
        <v>547</v>
      </c>
      <c r="H3212" s="504" t="str">
        <f>IF('Flanged Parts'!$BB$6=1,"CS",IF('Flanged Parts'!$BB$6=2,"Glv",0))</f>
        <v>Glv</v>
      </c>
      <c r="I3212" s="1035" t="s">
        <v>81</v>
      </c>
      <c r="J3212" s="1036"/>
      <c r="K3212" s="516" t="s">
        <v>881</v>
      </c>
      <c r="L3212" s="535">
        <v>18</v>
      </c>
      <c r="M3212" s="532" t="s">
        <v>1700</v>
      </c>
      <c r="N3212" s="514">
        <f t="shared" si="1805"/>
        <v>117.14</v>
      </c>
      <c r="O3212" s="514">
        <f t="shared" si="1792"/>
        <v>0</v>
      </c>
      <c r="P3212" s="680">
        <f>'KB Duct Parts'!$AE$3</f>
        <v>0</v>
      </c>
      <c r="Q3212" s="681">
        <f t="shared" si="1801"/>
        <v>0</v>
      </c>
      <c r="R3212" s="682">
        <f t="shared" si="1802"/>
        <v>0</v>
      </c>
      <c r="S3212" s="716">
        <f t="shared" si="1806"/>
        <v>0.2</v>
      </c>
      <c r="T3212" s="679">
        <f t="shared" si="1803"/>
        <v>0</v>
      </c>
      <c r="U3212" s="679">
        <f t="shared" si="1804"/>
        <v>0</v>
      </c>
      <c r="Y3212" s="120"/>
      <c r="AD3212" s="81"/>
      <c r="AF3212" s="370">
        <v>18</v>
      </c>
      <c r="AG3212" s="374">
        <v>16</v>
      </c>
      <c r="AH3212" s="378">
        <v>14</v>
      </c>
      <c r="AI3212" s="381">
        <v>12</v>
      </c>
      <c r="AJ3212" s="386">
        <v>10</v>
      </c>
      <c r="AK3212" s="391"/>
      <c r="AL3212" s="386"/>
      <c r="AM3212" s="363">
        <f t="shared" si="1839"/>
        <v>1</v>
      </c>
      <c r="AN3212" s="578">
        <v>86.8</v>
      </c>
      <c r="AO3212" s="78">
        <f t="shared" si="1800"/>
        <v>104.16</v>
      </c>
      <c r="AP3212" s="78">
        <f t="shared" si="1795"/>
        <v>112.84</v>
      </c>
      <c r="AQ3212" s="78">
        <f t="shared" si="1796"/>
        <v>121.51999999999998</v>
      </c>
      <c r="AR3212" s="78">
        <f t="shared" si="1797"/>
        <v>149.72999999999999</v>
      </c>
      <c r="AS3212" s="78">
        <f t="shared" si="1798"/>
        <v>0</v>
      </c>
      <c r="AT3212" s="78">
        <f t="shared" si="1799"/>
        <v>0</v>
      </c>
      <c r="AU3212" s="363" t="s">
        <v>717</v>
      </c>
      <c r="AV3212" s="393"/>
      <c r="AW3212" s="395"/>
      <c r="AX3212" s="395">
        <v>1.2</v>
      </c>
      <c r="AY3212" s="395">
        <v>1.3</v>
      </c>
      <c r="AZ3212" s="395">
        <v>1.4</v>
      </c>
      <c r="BA3212" s="395">
        <v>1.7250000000000001</v>
      </c>
      <c r="BB3212" s="395">
        <v>0</v>
      </c>
      <c r="BC3212" s="395">
        <v>0</v>
      </c>
      <c r="BD3212" s="115"/>
      <c r="BE3212" s="115"/>
      <c r="BF3212" s="115">
        <v>1</v>
      </c>
      <c r="BG3212" s="115">
        <v>18</v>
      </c>
      <c r="BH3212" s="423">
        <f t="shared" si="1793"/>
        <v>30.34</v>
      </c>
      <c r="BI3212" s="417">
        <f t="shared" si="1794"/>
        <v>30.34</v>
      </c>
      <c r="BJ3212" s="115"/>
      <c r="BK3212" s="115"/>
      <c r="BQ3212" s="74" t="str">
        <f t="shared" si="1816"/>
        <v>24418.3-(16)</v>
      </c>
      <c r="BR3212" s="120" t="str">
        <f t="shared" si="1817"/>
        <v>Flanged In-Cut Branch-30 deg</v>
      </c>
      <c r="BS3212" s="120">
        <f t="shared" si="1818"/>
        <v>104.16</v>
      </c>
      <c r="BU3212" s="74" t="str">
        <f t="shared" si="1819"/>
        <v>24418.3-(14)</v>
      </c>
      <c r="BV3212" s="120" t="str">
        <f t="shared" si="1820"/>
        <v>Flanged In-Cut Branch-30 deg</v>
      </c>
      <c r="BW3212" s="120">
        <f t="shared" si="1821"/>
        <v>112.84</v>
      </c>
      <c r="BY3212" s="74" t="str">
        <f t="shared" si="1822"/>
        <v>24418.3-(12)</v>
      </c>
      <c r="BZ3212" s="120" t="str">
        <f t="shared" si="1823"/>
        <v>Flanged In-Cut Branch-30 deg</v>
      </c>
      <c r="CA3212" s="120">
        <f t="shared" si="1824"/>
        <v>121.51999999999998</v>
      </c>
      <c r="CC3212" s="115" t="str">
        <f t="shared" si="1825"/>
        <v>24418.3-(10)</v>
      </c>
      <c r="CD3212" s="120" t="str">
        <f t="shared" si="1826"/>
        <v>Flanged In-Cut Branch-30 deg</v>
      </c>
      <c r="CE3212" s="417">
        <f t="shared" si="1827"/>
        <v>149.72999999999999</v>
      </c>
      <c r="CF3212" s="115"/>
      <c r="CG3212" s="115" t="str">
        <f t="shared" si="1828"/>
        <v xml:space="preserve"> </v>
      </c>
      <c r="CH3212" s="120" t="str">
        <f t="shared" si="1829"/>
        <v xml:space="preserve"> </v>
      </c>
      <c r="CI3212" s="417" t="str">
        <f t="shared" si="1830"/>
        <v xml:space="preserve"> </v>
      </c>
      <c r="CJ3212" s="115"/>
      <c r="CK3212" s="115" t="str">
        <f t="shared" si="1831"/>
        <v xml:space="preserve"> </v>
      </c>
      <c r="CL3212" s="120" t="str">
        <f t="shared" si="1832"/>
        <v xml:space="preserve"> </v>
      </c>
      <c r="CM3212" s="417" t="str">
        <f t="shared" si="1834"/>
        <v xml:space="preserve"> </v>
      </c>
      <c r="IS3212" s="111">
        <v>76.2</v>
      </c>
    </row>
    <row r="3213" spans="2:253" s="74" customFormat="1" ht="17.100000000000001" hidden="1" customHeight="1" x14ac:dyDescent="0.25">
      <c r="B3213" s="504">
        <f>IF('Flanged Parts'!$AU$4=1,'Flanged Parts'!Q22,0)</f>
        <v>0</v>
      </c>
      <c r="C3213" s="508">
        <v>24419.3</v>
      </c>
      <c r="D3213" s="526">
        <f t="shared" si="1791"/>
        <v>24419.3</v>
      </c>
      <c r="E3213" s="504" t="s">
        <v>876</v>
      </c>
      <c r="F3213" s="508" t="str">
        <f t="shared" si="1790"/>
        <v xml:space="preserve"> </v>
      </c>
      <c r="G3213" s="509" t="s">
        <v>547</v>
      </c>
      <c r="H3213" s="504" t="str">
        <f>IF('Flanged Parts'!$BB$6=1,"CS",IF('Flanged Parts'!$BB$6=2,"Glv",0))</f>
        <v>Glv</v>
      </c>
      <c r="I3213" s="1035" t="s">
        <v>81</v>
      </c>
      <c r="J3213" s="1036"/>
      <c r="K3213" s="516" t="s">
        <v>881</v>
      </c>
      <c r="L3213" s="535">
        <v>18</v>
      </c>
      <c r="M3213" s="532" t="s">
        <v>1700</v>
      </c>
      <c r="N3213" s="514">
        <f t="shared" si="1805"/>
        <v>122.25999999999999</v>
      </c>
      <c r="O3213" s="514">
        <f t="shared" si="1792"/>
        <v>0</v>
      </c>
      <c r="P3213" s="680">
        <f>'KB Duct Parts'!$AE$3</f>
        <v>0</v>
      </c>
      <c r="Q3213" s="681">
        <f t="shared" si="1801"/>
        <v>0</v>
      </c>
      <c r="R3213" s="682">
        <f t="shared" si="1802"/>
        <v>0</v>
      </c>
      <c r="S3213" s="716">
        <f t="shared" si="1806"/>
        <v>0.2</v>
      </c>
      <c r="T3213" s="679">
        <f t="shared" si="1803"/>
        <v>0</v>
      </c>
      <c r="U3213" s="679">
        <f t="shared" si="1804"/>
        <v>0</v>
      </c>
      <c r="Y3213" s="120"/>
      <c r="AD3213" s="81"/>
      <c r="AF3213" s="370">
        <v>18</v>
      </c>
      <c r="AG3213" s="374">
        <v>16</v>
      </c>
      <c r="AH3213" s="378">
        <v>14</v>
      </c>
      <c r="AI3213" s="381">
        <v>12</v>
      </c>
      <c r="AJ3213" s="386">
        <v>10</v>
      </c>
      <c r="AK3213" s="391"/>
      <c r="AL3213" s="386"/>
      <c r="AM3213" s="363">
        <f t="shared" si="1839"/>
        <v>1</v>
      </c>
      <c r="AN3213" s="578">
        <v>91.6</v>
      </c>
      <c r="AO3213" s="78">
        <f t="shared" si="1800"/>
        <v>109.91999999999999</v>
      </c>
      <c r="AP3213" s="78">
        <f t="shared" si="1795"/>
        <v>119.08</v>
      </c>
      <c r="AQ3213" s="78">
        <f t="shared" si="1796"/>
        <v>128.23999999999998</v>
      </c>
      <c r="AR3213" s="78">
        <f t="shared" si="1797"/>
        <v>164.88</v>
      </c>
      <c r="AS3213" s="78">
        <f t="shared" si="1798"/>
        <v>0</v>
      </c>
      <c r="AT3213" s="78">
        <f t="shared" si="1799"/>
        <v>0</v>
      </c>
      <c r="AU3213" s="363" t="s">
        <v>717</v>
      </c>
      <c r="AV3213" s="393"/>
      <c r="AW3213" s="395"/>
      <c r="AX3213" s="395">
        <v>1.2</v>
      </c>
      <c r="AY3213" s="395">
        <v>1.3</v>
      </c>
      <c r="AZ3213" s="395">
        <v>1.4</v>
      </c>
      <c r="BA3213" s="395">
        <v>1.8</v>
      </c>
      <c r="BB3213" s="395">
        <v>0</v>
      </c>
      <c r="BC3213" s="395">
        <v>0</v>
      </c>
      <c r="BD3213" s="115"/>
      <c r="BE3213" s="115"/>
      <c r="BF3213" s="115">
        <v>1</v>
      </c>
      <c r="BG3213" s="115">
        <v>19</v>
      </c>
      <c r="BH3213" s="423">
        <f t="shared" si="1793"/>
        <v>30.66</v>
      </c>
      <c r="BI3213" s="417">
        <f t="shared" si="1794"/>
        <v>30.66</v>
      </c>
      <c r="BJ3213" s="115"/>
      <c r="BK3213" s="115"/>
      <c r="BQ3213" s="74" t="str">
        <f t="shared" si="1816"/>
        <v>24419.3-(16)</v>
      </c>
      <c r="BR3213" s="120" t="str">
        <f t="shared" si="1817"/>
        <v>Flanged In-Cut Branch-30 deg</v>
      </c>
      <c r="BS3213" s="120">
        <f t="shared" si="1818"/>
        <v>109.91999999999999</v>
      </c>
      <c r="BU3213" s="74" t="str">
        <f t="shared" si="1819"/>
        <v>24419.3-(14)</v>
      </c>
      <c r="BV3213" s="120" t="str">
        <f t="shared" si="1820"/>
        <v>Flanged In-Cut Branch-30 deg</v>
      </c>
      <c r="BW3213" s="120">
        <f t="shared" si="1821"/>
        <v>119.08</v>
      </c>
      <c r="BY3213" s="74" t="str">
        <f t="shared" si="1822"/>
        <v>24419.3-(12)</v>
      </c>
      <c r="BZ3213" s="120" t="str">
        <f t="shared" si="1823"/>
        <v>Flanged In-Cut Branch-30 deg</v>
      </c>
      <c r="CA3213" s="120">
        <f t="shared" si="1824"/>
        <v>128.23999999999998</v>
      </c>
      <c r="CC3213" s="115" t="str">
        <f t="shared" si="1825"/>
        <v>24419.3-(10)</v>
      </c>
      <c r="CD3213" s="120" t="str">
        <f t="shared" si="1826"/>
        <v>Flanged In-Cut Branch-30 deg</v>
      </c>
      <c r="CE3213" s="417">
        <f t="shared" si="1827"/>
        <v>164.88</v>
      </c>
      <c r="CF3213" s="115"/>
      <c r="CG3213" s="115" t="str">
        <f t="shared" si="1828"/>
        <v xml:space="preserve"> </v>
      </c>
      <c r="CH3213" s="120" t="str">
        <f t="shared" si="1829"/>
        <v xml:space="preserve"> </v>
      </c>
      <c r="CI3213" s="417" t="str">
        <f t="shared" si="1830"/>
        <v xml:space="preserve"> </v>
      </c>
      <c r="CJ3213" s="115"/>
      <c r="CK3213" s="115" t="str">
        <f t="shared" si="1831"/>
        <v xml:space="preserve"> </v>
      </c>
      <c r="CL3213" s="120" t="str">
        <f t="shared" si="1832"/>
        <v xml:space="preserve"> </v>
      </c>
      <c r="CM3213" s="417" t="str">
        <f t="shared" si="1834"/>
        <v xml:space="preserve"> </v>
      </c>
      <c r="IS3213" s="111">
        <v>94.9</v>
      </c>
    </row>
    <row r="3214" spans="2:253" s="74" customFormat="1" ht="17.100000000000001" hidden="1" customHeight="1" x14ac:dyDescent="0.25">
      <c r="B3214" s="504">
        <f>IF('Flanged Parts'!$AU$4=1,'Flanged Parts'!Q23,0)</f>
        <v>0</v>
      </c>
      <c r="C3214" s="508">
        <v>24420.3</v>
      </c>
      <c r="D3214" s="526">
        <f t="shared" si="1791"/>
        <v>24420.3</v>
      </c>
      <c r="E3214" s="504" t="s">
        <v>877</v>
      </c>
      <c r="F3214" s="508" t="str">
        <f t="shared" si="1790"/>
        <v xml:space="preserve"> </v>
      </c>
      <c r="G3214" s="509" t="s">
        <v>547</v>
      </c>
      <c r="H3214" s="504" t="str">
        <f>IF('Flanged Parts'!$BB$6=1,"CS",IF('Flanged Parts'!$BB$6=2,"Glv",0))</f>
        <v>Glv</v>
      </c>
      <c r="I3214" s="1035" t="s">
        <v>81</v>
      </c>
      <c r="J3214" s="1036"/>
      <c r="K3214" s="516" t="s">
        <v>881</v>
      </c>
      <c r="L3214" s="535">
        <v>18</v>
      </c>
      <c r="M3214" s="532" t="s">
        <v>1700</v>
      </c>
      <c r="N3214" s="514">
        <f t="shared" si="1805"/>
        <v>157.13</v>
      </c>
      <c r="O3214" s="514">
        <f t="shared" si="1792"/>
        <v>0</v>
      </c>
      <c r="P3214" s="680">
        <f>'KB Duct Parts'!$AE$3</f>
        <v>0</v>
      </c>
      <c r="Q3214" s="681">
        <f t="shared" si="1801"/>
        <v>0</v>
      </c>
      <c r="R3214" s="682">
        <f t="shared" si="1802"/>
        <v>0</v>
      </c>
      <c r="S3214" s="716">
        <f t="shared" si="1806"/>
        <v>0.2</v>
      </c>
      <c r="T3214" s="679">
        <f t="shared" si="1803"/>
        <v>0</v>
      </c>
      <c r="U3214" s="679">
        <f t="shared" si="1804"/>
        <v>0</v>
      </c>
      <c r="Y3214" s="120"/>
      <c r="AD3214" s="81"/>
      <c r="AF3214" s="370">
        <v>18</v>
      </c>
      <c r="AG3214" s="374">
        <v>16</v>
      </c>
      <c r="AH3214" s="378">
        <v>14</v>
      </c>
      <c r="AI3214" s="381">
        <v>12</v>
      </c>
      <c r="AJ3214" s="386">
        <v>10</v>
      </c>
      <c r="AK3214" s="391"/>
      <c r="AL3214" s="386"/>
      <c r="AM3214" s="363">
        <f t="shared" si="1839"/>
        <v>1</v>
      </c>
      <c r="AN3214" s="578">
        <v>123.6</v>
      </c>
      <c r="AO3214" s="78">
        <f t="shared" si="1800"/>
        <v>148.32</v>
      </c>
      <c r="AP3214" s="78">
        <f t="shared" si="1795"/>
        <v>160.68</v>
      </c>
      <c r="AQ3214" s="78">
        <f t="shared" si="1796"/>
        <v>173.04</v>
      </c>
      <c r="AR3214" s="78">
        <f t="shared" si="1797"/>
        <v>185.39999999999998</v>
      </c>
      <c r="AS3214" s="78">
        <f t="shared" si="1798"/>
        <v>0</v>
      </c>
      <c r="AT3214" s="78">
        <f t="shared" si="1799"/>
        <v>0</v>
      </c>
      <c r="AU3214" s="363" t="s">
        <v>717</v>
      </c>
      <c r="AV3214" s="393"/>
      <c r="AW3214" s="395"/>
      <c r="AX3214" s="395">
        <v>1.2</v>
      </c>
      <c r="AY3214" s="395">
        <v>1.3</v>
      </c>
      <c r="AZ3214" s="395">
        <v>1.4</v>
      </c>
      <c r="BA3214" s="395">
        <v>1.5</v>
      </c>
      <c r="BB3214" s="395">
        <v>0</v>
      </c>
      <c r="BC3214" s="395">
        <v>0</v>
      </c>
      <c r="BD3214" s="115"/>
      <c r="BE3214" s="115"/>
      <c r="BF3214" s="115">
        <v>1</v>
      </c>
      <c r="BG3214" s="115">
        <v>20</v>
      </c>
      <c r="BH3214" s="423">
        <f t="shared" si="1793"/>
        <v>33.53</v>
      </c>
      <c r="BI3214" s="417">
        <f t="shared" si="1794"/>
        <v>33.53</v>
      </c>
      <c r="BJ3214" s="115"/>
      <c r="BK3214" s="115"/>
      <c r="BQ3214" s="74" t="str">
        <f t="shared" si="1816"/>
        <v>24420.3-(16)</v>
      </c>
      <c r="BR3214" s="120" t="str">
        <f t="shared" si="1817"/>
        <v>Flanged In-Cut Branch-30 deg</v>
      </c>
      <c r="BS3214" s="120">
        <f t="shared" si="1818"/>
        <v>148.32</v>
      </c>
      <c r="BU3214" s="74" t="str">
        <f t="shared" si="1819"/>
        <v>24420.3-(14)</v>
      </c>
      <c r="BV3214" s="120" t="str">
        <f t="shared" si="1820"/>
        <v>Flanged In-Cut Branch-30 deg</v>
      </c>
      <c r="BW3214" s="120">
        <f t="shared" si="1821"/>
        <v>160.68</v>
      </c>
      <c r="BY3214" s="74" t="str">
        <f t="shared" si="1822"/>
        <v>24420.3-(12)</v>
      </c>
      <c r="BZ3214" s="120" t="str">
        <f t="shared" si="1823"/>
        <v>Flanged In-Cut Branch-30 deg</v>
      </c>
      <c r="CA3214" s="120">
        <f t="shared" si="1824"/>
        <v>173.04</v>
      </c>
      <c r="CC3214" s="115" t="str">
        <f t="shared" si="1825"/>
        <v>24420.3-(10)</v>
      </c>
      <c r="CD3214" s="120" t="str">
        <f t="shared" si="1826"/>
        <v>Flanged In-Cut Branch-30 deg</v>
      </c>
      <c r="CE3214" s="417">
        <f t="shared" si="1827"/>
        <v>185.39999999999998</v>
      </c>
      <c r="CF3214" s="115"/>
      <c r="CG3214" s="115" t="str">
        <f t="shared" si="1828"/>
        <v xml:space="preserve"> </v>
      </c>
      <c r="CH3214" s="120" t="str">
        <f t="shared" si="1829"/>
        <v xml:space="preserve"> </v>
      </c>
      <c r="CI3214" s="417" t="str">
        <f t="shared" si="1830"/>
        <v xml:space="preserve"> </v>
      </c>
      <c r="CJ3214" s="115"/>
      <c r="CK3214" s="115" t="str">
        <f t="shared" si="1831"/>
        <v xml:space="preserve"> </v>
      </c>
      <c r="CL3214" s="120" t="str">
        <f t="shared" si="1832"/>
        <v xml:space="preserve"> </v>
      </c>
      <c r="CM3214" s="417" t="str">
        <f t="shared" si="1834"/>
        <v xml:space="preserve"> </v>
      </c>
      <c r="IS3214" s="111">
        <v>113.7</v>
      </c>
    </row>
    <row r="3215" spans="2:253" s="74" customFormat="1" ht="17.100000000000001" hidden="1" customHeight="1" x14ac:dyDescent="0.25">
      <c r="B3215" s="504">
        <f>IF('Flanged Parts'!$AU$4=1,'Flanged Parts'!Q24,0)</f>
        <v>0</v>
      </c>
      <c r="C3215" s="508">
        <v>24422.3</v>
      </c>
      <c r="D3215" s="526">
        <f t="shared" si="1791"/>
        <v>24422.3</v>
      </c>
      <c r="E3215" s="504" t="s">
        <v>878</v>
      </c>
      <c r="F3215" s="508" t="str">
        <f t="shared" si="1790"/>
        <v xml:space="preserve"> </v>
      </c>
      <c r="G3215" s="509" t="s">
        <v>547</v>
      </c>
      <c r="H3215" s="504" t="str">
        <f>IF('Flanged Parts'!$BB$6=1,"CS",IF('Flanged Parts'!$BB$6=2,"Glv",0))</f>
        <v>Glv</v>
      </c>
      <c r="I3215" s="1035" t="s">
        <v>81</v>
      </c>
      <c r="J3215" s="1036"/>
      <c r="K3215" s="516" t="s">
        <v>881</v>
      </c>
      <c r="L3215" s="535">
        <v>18</v>
      </c>
      <c r="M3215" s="532" t="s">
        <v>1700</v>
      </c>
      <c r="N3215" s="514">
        <f t="shared" si="1805"/>
        <v>193.85999999999999</v>
      </c>
      <c r="O3215" s="514">
        <f t="shared" si="1792"/>
        <v>0</v>
      </c>
      <c r="P3215" s="680">
        <f>'KB Duct Parts'!$AE$3</f>
        <v>0</v>
      </c>
      <c r="Q3215" s="681">
        <f t="shared" si="1801"/>
        <v>0</v>
      </c>
      <c r="R3215" s="682">
        <f t="shared" si="1802"/>
        <v>0</v>
      </c>
      <c r="S3215" s="716">
        <f t="shared" si="1806"/>
        <v>0.2</v>
      </c>
      <c r="T3215" s="679">
        <f t="shared" si="1803"/>
        <v>0</v>
      </c>
      <c r="U3215" s="679">
        <f t="shared" si="1804"/>
        <v>0</v>
      </c>
      <c r="Y3215" s="120"/>
      <c r="AD3215" s="81"/>
      <c r="AF3215" s="370">
        <v>18</v>
      </c>
      <c r="AG3215" s="374">
        <v>16</v>
      </c>
      <c r="AH3215" s="378">
        <v>14</v>
      </c>
      <c r="AI3215" s="381">
        <v>12</v>
      </c>
      <c r="AJ3215" s="386">
        <v>10</v>
      </c>
      <c r="AK3215" s="391"/>
      <c r="AL3215" s="386"/>
      <c r="AM3215" s="363">
        <f t="shared" si="1839"/>
        <v>1</v>
      </c>
      <c r="AN3215" s="578">
        <v>155.19999999999999</v>
      </c>
      <c r="AO3215" s="78">
        <f t="shared" si="1800"/>
        <v>186.23999999999998</v>
      </c>
      <c r="AP3215" s="78">
        <f t="shared" si="1795"/>
        <v>201.76</v>
      </c>
      <c r="AQ3215" s="78">
        <f t="shared" si="1796"/>
        <v>217.27999999999997</v>
      </c>
      <c r="AR3215" s="78">
        <f t="shared" si="1797"/>
        <v>232.79999999999998</v>
      </c>
      <c r="AS3215" s="78">
        <f t="shared" si="1798"/>
        <v>0</v>
      </c>
      <c r="AT3215" s="78">
        <f t="shared" si="1799"/>
        <v>0</v>
      </c>
      <c r="AU3215" s="363" t="s">
        <v>717</v>
      </c>
      <c r="AV3215" s="393"/>
      <c r="AW3215" s="395"/>
      <c r="AX3215" s="395">
        <v>1.2</v>
      </c>
      <c r="AY3215" s="395">
        <v>1.3</v>
      </c>
      <c r="AZ3215" s="395">
        <v>1.4</v>
      </c>
      <c r="BA3215" s="395">
        <v>1.5</v>
      </c>
      <c r="BB3215" s="395">
        <v>0</v>
      </c>
      <c r="BC3215" s="395">
        <v>0</v>
      </c>
      <c r="BD3215" s="115"/>
      <c r="BE3215" s="115"/>
      <c r="BF3215" s="115">
        <v>1</v>
      </c>
      <c r="BG3215" s="115">
        <v>22</v>
      </c>
      <c r="BH3215" s="423">
        <f t="shared" si="1793"/>
        <v>38.659999999999997</v>
      </c>
      <c r="BI3215" s="417">
        <f t="shared" si="1794"/>
        <v>38.659999999999997</v>
      </c>
      <c r="BJ3215" s="115"/>
      <c r="BK3215" s="115"/>
      <c r="BQ3215" s="74" t="str">
        <f t="shared" si="1816"/>
        <v>24422.3-(16)</v>
      </c>
      <c r="BR3215" s="120" t="str">
        <f t="shared" si="1817"/>
        <v>Flanged In-Cut Branch-30 deg</v>
      </c>
      <c r="BS3215" s="120">
        <f t="shared" si="1818"/>
        <v>186.23999999999998</v>
      </c>
      <c r="BU3215" s="74" t="str">
        <f t="shared" si="1819"/>
        <v>24422.3-(14)</v>
      </c>
      <c r="BV3215" s="120" t="str">
        <f t="shared" si="1820"/>
        <v>Flanged In-Cut Branch-30 deg</v>
      </c>
      <c r="BW3215" s="120">
        <f t="shared" si="1821"/>
        <v>201.76</v>
      </c>
      <c r="BY3215" s="74" t="str">
        <f t="shared" si="1822"/>
        <v>24422.3-(12)</v>
      </c>
      <c r="BZ3215" s="120" t="str">
        <f t="shared" si="1823"/>
        <v>Flanged In-Cut Branch-30 deg</v>
      </c>
      <c r="CA3215" s="120">
        <f t="shared" si="1824"/>
        <v>217.27999999999997</v>
      </c>
      <c r="CC3215" s="115" t="str">
        <f t="shared" si="1825"/>
        <v>24422.3-(10)</v>
      </c>
      <c r="CD3215" s="120" t="str">
        <f t="shared" si="1826"/>
        <v>Flanged In-Cut Branch-30 deg</v>
      </c>
      <c r="CE3215" s="417">
        <f t="shared" si="1827"/>
        <v>232.79999999999998</v>
      </c>
      <c r="CF3215" s="115"/>
      <c r="CG3215" s="115" t="str">
        <f t="shared" si="1828"/>
        <v xml:space="preserve"> </v>
      </c>
      <c r="CH3215" s="120" t="str">
        <f t="shared" si="1829"/>
        <v xml:space="preserve"> </v>
      </c>
      <c r="CI3215" s="417" t="str">
        <f t="shared" si="1830"/>
        <v xml:space="preserve"> </v>
      </c>
      <c r="CJ3215" s="115"/>
      <c r="CK3215" s="115" t="str">
        <f t="shared" si="1831"/>
        <v xml:space="preserve"> </v>
      </c>
      <c r="CL3215" s="120" t="str">
        <f t="shared" si="1832"/>
        <v xml:space="preserve"> </v>
      </c>
      <c r="CM3215" s="417" t="str">
        <f t="shared" si="1834"/>
        <v xml:space="preserve"> </v>
      </c>
      <c r="IS3215" s="111">
        <v>151.6</v>
      </c>
    </row>
    <row r="3216" spans="2:253" s="74" customFormat="1" ht="17.100000000000001" hidden="1" customHeight="1" x14ac:dyDescent="0.25">
      <c r="B3216" s="504">
        <f>IF('Flanged Parts'!$AU$4=1,'Flanged Parts'!Q25,0)</f>
        <v>0</v>
      </c>
      <c r="C3216" s="508">
        <v>24424.3</v>
      </c>
      <c r="D3216" s="526">
        <f t="shared" si="1791"/>
        <v>24424.3</v>
      </c>
      <c r="E3216" s="504" t="s">
        <v>1338</v>
      </c>
      <c r="F3216" s="508" t="str">
        <f t="shared" si="1790"/>
        <v xml:space="preserve"> </v>
      </c>
      <c r="G3216" s="509" t="s">
        <v>547</v>
      </c>
      <c r="H3216" s="504" t="str">
        <f>IF('Flanged Parts'!$BB$6=1,"CS",IF('Flanged Parts'!$BB$6=2,"Glv",0))</f>
        <v>Glv</v>
      </c>
      <c r="I3216" s="1035" t="s">
        <v>81</v>
      </c>
      <c r="J3216" s="1036"/>
      <c r="K3216" s="516" t="s">
        <v>881</v>
      </c>
      <c r="L3216" s="535">
        <v>18</v>
      </c>
      <c r="M3216" s="532" t="s">
        <v>1700</v>
      </c>
      <c r="N3216" s="514">
        <f t="shared" si="1805"/>
        <v>262.39</v>
      </c>
      <c r="O3216" s="514">
        <f t="shared" si="1792"/>
        <v>0</v>
      </c>
      <c r="P3216" s="680">
        <f>'KB Duct Parts'!$AE$3</f>
        <v>0</v>
      </c>
      <c r="Q3216" s="681">
        <f t="shared" si="1801"/>
        <v>0</v>
      </c>
      <c r="R3216" s="682">
        <f t="shared" si="1802"/>
        <v>0</v>
      </c>
      <c r="S3216" s="716">
        <f t="shared" si="1806"/>
        <v>0.2</v>
      </c>
      <c r="T3216" s="679">
        <f t="shared" si="1803"/>
        <v>0</v>
      </c>
      <c r="U3216" s="679">
        <f t="shared" si="1804"/>
        <v>0</v>
      </c>
      <c r="Y3216" s="120"/>
      <c r="AD3216" s="81"/>
      <c r="AF3216" s="370">
        <v>18</v>
      </c>
      <c r="AG3216" s="374">
        <v>16</v>
      </c>
      <c r="AH3216" s="378">
        <v>14</v>
      </c>
      <c r="AI3216" s="381">
        <v>12</v>
      </c>
      <c r="AJ3216" s="386">
        <v>10</v>
      </c>
      <c r="AK3216" s="391"/>
      <c r="AL3216" s="386"/>
      <c r="AM3216" s="363">
        <f t="shared" si="1839"/>
        <v>1</v>
      </c>
      <c r="AN3216" s="578">
        <v>221.6</v>
      </c>
      <c r="AO3216" s="78">
        <f t="shared" si="1800"/>
        <v>265.91999999999996</v>
      </c>
      <c r="AP3216" s="78">
        <f t="shared" si="1795"/>
        <v>288.08</v>
      </c>
      <c r="AQ3216" s="78">
        <f t="shared" si="1796"/>
        <v>310.23999999999995</v>
      </c>
      <c r="AR3216" s="78">
        <f t="shared" si="1797"/>
        <v>332.4</v>
      </c>
      <c r="AS3216" s="78">
        <f t="shared" si="1798"/>
        <v>0</v>
      </c>
      <c r="AT3216" s="78">
        <f t="shared" si="1799"/>
        <v>0</v>
      </c>
      <c r="AU3216" s="363" t="s">
        <v>717</v>
      </c>
      <c r="AV3216" s="393"/>
      <c r="AW3216" s="395"/>
      <c r="AX3216" s="395">
        <v>1.2</v>
      </c>
      <c r="AY3216" s="395">
        <v>1.3</v>
      </c>
      <c r="AZ3216" s="395">
        <v>1.4</v>
      </c>
      <c r="BA3216" s="395">
        <v>1.5</v>
      </c>
      <c r="BB3216" s="395">
        <v>0</v>
      </c>
      <c r="BC3216" s="395">
        <v>0</v>
      </c>
      <c r="BD3216" s="115"/>
      <c r="BE3216" s="115"/>
      <c r="BF3216" s="115">
        <v>1</v>
      </c>
      <c r="BG3216" s="115">
        <v>24</v>
      </c>
      <c r="BH3216" s="423">
        <f t="shared" si="1793"/>
        <v>40.79</v>
      </c>
      <c r="BI3216" s="417">
        <f t="shared" si="1794"/>
        <v>40.79</v>
      </c>
      <c r="BJ3216" s="115"/>
      <c r="BK3216" s="115"/>
      <c r="BQ3216" s="74" t="str">
        <f t="shared" si="1816"/>
        <v>24424.3-(16)</v>
      </c>
      <c r="BR3216" s="120" t="str">
        <f t="shared" si="1817"/>
        <v>Flanged In-Cut Branch-30 deg</v>
      </c>
      <c r="BS3216" s="120">
        <f t="shared" si="1818"/>
        <v>265.91999999999996</v>
      </c>
      <c r="BU3216" s="74" t="str">
        <f t="shared" si="1819"/>
        <v>24424.3-(14)</v>
      </c>
      <c r="BV3216" s="120" t="str">
        <f t="shared" si="1820"/>
        <v>Flanged In-Cut Branch-30 deg</v>
      </c>
      <c r="BW3216" s="120">
        <f t="shared" si="1821"/>
        <v>288.08</v>
      </c>
      <c r="BY3216" s="74" t="str">
        <f t="shared" si="1822"/>
        <v>24424.3-(12)</v>
      </c>
      <c r="BZ3216" s="120" t="str">
        <f t="shared" si="1823"/>
        <v>Flanged In-Cut Branch-30 deg</v>
      </c>
      <c r="CA3216" s="120">
        <f t="shared" si="1824"/>
        <v>310.23999999999995</v>
      </c>
      <c r="CC3216" s="115" t="str">
        <f t="shared" si="1825"/>
        <v>24424.3-(10)</v>
      </c>
      <c r="CD3216" s="120" t="str">
        <f t="shared" si="1826"/>
        <v>Flanged In-Cut Branch-30 deg</v>
      </c>
      <c r="CE3216" s="417">
        <f t="shared" si="1827"/>
        <v>332.4</v>
      </c>
      <c r="CF3216" s="115"/>
      <c r="CG3216" s="115" t="str">
        <f t="shared" si="1828"/>
        <v xml:space="preserve"> </v>
      </c>
      <c r="CH3216" s="120" t="str">
        <f t="shared" si="1829"/>
        <v xml:space="preserve"> </v>
      </c>
      <c r="CI3216" s="417" t="str">
        <f t="shared" si="1830"/>
        <v xml:space="preserve"> </v>
      </c>
      <c r="CJ3216" s="115"/>
      <c r="CK3216" s="115" t="str">
        <f t="shared" si="1831"/>
        <v xml:space="preserve"> </v>
      </c>
      <c r="CL3216" s="120" t="str">
        <f t="shared" si="1832"/>
        <v xml:space="preserve"> </v>
      </c>
      <c r="CM3216" s="417" t="str">
        <f t="shared" si="1834"/>
        <v xml:space="preserve"> </v>
      </c>
      <c r="IS3216" s="111"/>
    </row>
    <row r="3217" spans="2:253" s="74" customFormat="1" ht="17.100000000000001" hidden="1" customHeight="1" x14ac:dyDescent="0.25">
      <c r="B3217" s="504">
        <f>IF('Flanged Parts'!$AU$4=1,'Flanged Parts'!Q26,0)</f>
        <v>0</v>
      </c>
      <c r="C3217" s="508">
        <v>24426.3</v>
      </c>
      <c r="D3217" s="526">
        <f t="shared" si="1791"/>
        <v>24426.3</v>
      </c>
      <c r="E3217" s="504" t="s">
        <v>1339</v>
      </c>
      <c r="F3217" s="508" t="str">
        <f t="shared" si="1790"/>
        <v xml:space="preserve"> </v>
      </c>
      <c r="G3217" s="509" t="s">
        <v>547</v>
      </c>
      <c r="H3217" s="504" t="str">
        <f>IF('Flanged Parts'!$BB$6=1,"CS",IF('Flanged Parts'!$BB$6=2,"Glv",0))</f>
        <v>Glv</v>
      </c>
      <c r="I3217" s="1035" t="s">
        <v>81</v>
      </c>
      <c r="J3217" s="1036"/>
      <c r="K3217" s="516" t="s">
        <v>881</v>
      </c>
      <c r="L3217" s="535">
        <v>16</v>
      </c>
      <c r="M3217" s="532" t="s">
        <v>1700</v>
      </c>
      <c r="N3217" s="514">
        <f t="shared" si="1805"/>
        <v>322.96000000000004</v>
      </c>
      <c r="O3217" s="514">
        <f t="shared" si="1792"/>
        <v>0</v>
      </c>
      <c r="P3217" s="680">
        <f>'KB Duct Parts'!$AE$3</f>
        <v>0</v>
      </c>
      <c r="Q3217" s="681">
        <f t="shared" si="1801"/>
        <v>0</v>
      </c>
      <c r="R3217" s="682">
        <f t="shared" si="1802"/>
        <v>0</v>
      </c>
      <c r="S3217" s="716">
        <f t="shared" si="1806"/>
        <v>0.2</v>
      </c>
      <c r="T3217" s="679">
        <f t="shared" si="1803"/>
        <v>0</v>
      </c>
      <c r="U3217" s="679">
        <f t="shared" si="1804"/>
        <v>0</v>
      </c>
      <c r="Y3217" s="120"/>
      <c r="AD3217" s="81"/>
      <c r="AF3217" s="370">
        <v>16</v>
      </c>
      <c r="AG3217" s="374">
        <v>14</v>
      </c>
      <c r="AH3217" s="378">
        <v>12</v>
      </c>
      <c r="AI3217" s="381">
        <v>10</v>
      </c>
      <c r="AJ3217" s="386"/>
      <c r="AK3217" s="391"/>
      <c r="AL3217" s="386"/>
      <c r="AM3217" s="363">
        <f t="shared" si="1839"/>
        <v>1</v>
      </c>
      <c r="AN3217" s="578">
        <v>261.60000000000002</v>
      </c>
      <c r="AO3217" s="78">
        <f t="shared" si="1800"/>
        <v>308.08018223234626</v>
      </c>
      <c r="AP3217" s="78">
        <f t="shared" si="1795"/>
        <v>361.00799999999998</v>
      </c>
      <c r="AQ3217" s="78">
        <f t="shared" si="1796"/>
        <v>413.32800000000003</v>
      </c>
      <c r="AR3217" s="78">
        <f t="shared" si="1797"/>
        <v>392.40000000000003</v>
      </c>
      <c r="AS3217" s="78">
        <f t="shared" si="1798"/>
        <v>0</v>
      </c>
      <c r="AT3217" s="78">
        <f t="shared" si="1799"/>
        <v>0</v>
      </c>
      <c r="AU3217" s="363" t="s">
        <v>717</v>
      </c>
      <c r="AV3217" s="393"/>
      <c r="AW3217" s="395"/>
      <c r="AX3217" s="395">
        <v>1.1776765375854215</v>
      </c>
      <c r="AY3217" s="395">
        <v>1.38</v>
      </c>
      <c r="AZ3217" s="395">
        <v>1.58</v>
      </c>
      <c r="BA3217" s="395">
        <v>1.5</v>
      </c>
      <c r="BB3217" s="395">
        <v>0</v>
      </c>
      <c r="BC3217" s="395">
        <v>0</v>
      </c>
      <c r="BD3217" s="115"/>
      <c r="BE3217" s="115"/>
      <c r="BF3217" s="115">
        <v>1</v>
      </c>
      <c r="BG3217" s="115">
        <v>26</v>
      </c>
      <c r="BH3217" s="423">
        <f t="shared" si="1793"/>
        <v>61.36</v>
      </c>
      <c r="BI3217" s="417">
        <f t="shared" si="1794"/>
        <v>61.36</v>
      </c>
      <c r="BJ3217" s="115"/>
      <c r="BK3217" s="115"/>
      <c r="BQ3217" s="74" t="str">
        <f t="shared" si="1816"/>
        <v>24426.3-(14)</v>
      </c>
      <c r="BR3217" s="120" t="str">
        <f t="shared" si="1817"/>
        <v>Flanged In-Cut Branch-30 deg</v>
      </c>
      <c r="BS3217" s="120">
        <f t="shared" si="1818"/>
        <v>308.08018223234626</v>
      </c>
      <c r="BU3217" s="74" t="str">
        <f t="shared" si="1819"/>
        <v>24426.3-(12)</v>
      </c>
      <c r="BV3217" s="120" t="str">
        <f t="shared" si="1820"/>
        <v>Flanged In-Cut Branch-30 deg</v>
      </c>
      <c r="BW3217" s="120">
        <f t="shared" si="1821"/>
        <v>361.00799999999998</v>
      </c>
      <c r="BY3217" s="74" t="str">
        <f t="shared" si="1822"/>
        <v>24426.3-(10)</v>
      </c>
      <c r="BZ3217" s="120" t="str">
        <f t="shared" si="1823"/>
        <v>Flanged In-Cut Branch-30 deg</v>
      </c>
      <c r="CA3217" s="120">
        <f t="shared" si="1824"/>
        <v>413.32800000000003</v>
      </c>
      <c r="CC3217" s="115" t="str">
        <f t="shared" si="1825"/>
        <v>24426.3-()</v>
      </c>
      <c r="CD3217" s="120" t="str">
        <f t="shared" si="1826"/>
        <v>Flanged In-Cut Branch-30 deg</v>
      </c>
      <c r="CE3217" s="417">
        <f t="shared" si="1827"/>
        <v>392.40000000000003</v>
      </c>
      <c r="CF3217" s="115"/>
      <c r="CG3217" s="115" t="str">
        <f t="shared" si="1828"/>
        <v xml:space="preserve"> </v>
      </c>
      <c r="CH3217" s="120" t="str">
        <f t="shared" si="1829"/>
        <v xml:space="preserve"> </v>
      </c>
      <c r="CI3217" s="417" t="str">
        <f t="shared" si="1830"/>
        <v xml:space="preserve"> </v>
      </c>
      <c r="CJ3217" s="115"/>
      <c r="CK3217" s="115" t="str">
        <f t="shared" si="1831"/>
        <v xml:space="preserve"> </v>
      </c>
      <c r="CL3217" s="120" t="str">
        <f t="shared" si="1832"/>
        <v xml:space="preserve"> </v>
      </c>
      <c r="CM3217" s="417" t="str">
        <f t="shared" si="1834"/>
        <v xml:space="preserve"> </v>
      </c>
      <c r="IS3217" s="111"/>
    </row>
    <row r="3218" spans="2:253" s="74" customFormat="1" ht="17.100000000000001" hidden="1" customHeight="1" x14ac:dyDescent="0.25">
      <c r="B3218" s="504">
        <f>IF('Flanged Parts'!$AU$4=1,'Flanged Parts'!Q27,0)</f>
        <v>0</v>
      </c>
      <c r="C3218" s="508">
        <v>24428.3</v>
      </c>
      <c r="D3218" s="526">
        <f t="shared" si="1791"/>
        <v>24428.3</v>
      </c>
      <c r="E3218" s="504" t="s">
        <v>1340</v>
      </c>
      <c r="F3218" s="508" t="str">
        <f t="shared" si="1790"/>
        <v xml:space="preserve"> </v>
      </c>
      <c r="G3218" s="509" t="s">
        <v>547</v>
      </c>
      <c r="H3218" s="504" t="str">
        <f>IF('Flanged Parts'!$BB$6=1,"CS",IF('Flanged Parts'!$BB$6=2,"Glv",0))</f>
        <v>Glv</v>
      </c>
      <c r="I3218" s="1035" t="s">
        <v>81</v>
      </c>
      <c r="J3218" s="1036"/>
      <c r="K3218" s="516" t="s">
        <v>881</v>
      </c>
      <c r="L3218" s="535">
        <v>16</v>
      </c>
      <c r="M3218" s="532" t="s">
        <v>1700</v>
      </c>
      <c r="N3218" s="514">
        <f t="shared" si="1805"/>
        <v>345.61</v>
      </c>
      <c r="O3218" s="514">
        <f t="shared" si="1792"/>
        <v>0</v>
      </c>
      <c r="P3218" s="680">
        <f>'KB Duct Parts'!$AE$3</f>
        <v>0</v>
      </c>
      <c r="Q3218" s="681">
        <f t="shared" si="1801"/>
        <v>0</v>
      </c>
      <c r="R3218" s="682">
        <f t="shared" si="1802"/>
        <v>0</v>
      </c>
      <c r="S3218" s="716">
        <f t="shared" si="1806"/>
        <v>0.2</v>
      </c>
      <c r="T3218" s="679">
        <f t="shared" si="1803"/>
        <v>0</v>
      </c>
      <c r="U3218" s="679">
        <f t="shared" si="1804"/>
        <v>0</v>
      </c>
      <c r="Y3218" s="120"/>
      <c r="AD3218" s="81"/>
      <c r="AF3218" s="370">
        <v>16</v>
      </c>
      <c r="AG3218" s="374">
        <v>14</v>
      </c>
      <c r="AH3218" s="378">
        <v>12</v>
      </c>
      <c r="AI3218" s="381">
        <v>10</v>
      </c>
      <c r="AJ3218" s="386"/>
      <c r="AK3218" s="391"/>
      <c r="AL3218" s="386"/>
      <c r="AM3218" s="363">
        <f t="shared" si="1839"/>
        <v>1</v>
      </c>
      <c r="AN3218" s="578">
        <v>282.2</v>
      </c>
      <c r="AO3218" s="78">
        <f t="shared" si="1800"/>
        <v>332.34031890660594</v>
      </c>
      <c r="AP3218" s="78">
        <f t="shared" si="1795"/>
        <v>389.43599999999998</v>
      </c>
      <c r="AQ3218" s="78">
        <f t="shared" si="1796"/>
        <v>445.87599999999998</v>
      </c>
      <c r="AR3218" s="78">
        <f t="shared" si="1797"/>
        <v>0</v>
      </c>
      <c r="AS3218" s="78">
        <f t="shared" si="1798"/>
        <v>0</v>
      </c>
      <c r="AT3218" s="78">
        <f t="shared" si="1799"/>
        <v>0</v>
      </c>
      <c r="AU3218" s="363" t="s">
        <v>717</v>
      </c>
      <c r="AV3218" s="393"/>
      <c r="AW3218" s="395"/>
      <c r="AX3218" s="395">
        <v>1.1776765375854215</v>
      </c>
      <c r="AY3218" s="395">
        <v>1.38</v>
      </c>
      <c r="AZ3218" s="395">
        <v>1.58</v>
      </c>
      <c r="BA3218" s="395">
        <v>0</v>
      </c>
      <c r="BB3218" s="395">
        <v>0</v>
      </c>
      <c r="BC3218" s="395">
        <v>0</v>
      </c>
      <c r="BD3218" s="115"/>
      <c r="BE3218" s="115"/>
      <c r="BF3218" s="115">
        <v>1</v>
      </c>
      <c r="BG3218" s="115">
        <v>28</v>
      </c>
      <c r="BH3218" s="423">
        <f t="shared" si="1793"/>
        <v>63.41</v>
      </c>
      <c r="BI3218" s="417">
        <f t="shared" si="1794"/>
        <v>63.41</v>
      </c>
      <c r="BJ3218" s="115"/>
      <c r="BK3218" s="115"/>
      <c r="BQ3218" s="74" t="str">
        <f t="shared" si="1816"/>
        <v>24428.3-(14)</v>
      </c>
      <c r="BR3218" s="120" t="str">
        <f t="shared" si="1817"/>
        <v>Flanged In-Cut Branch-30 deg</v>
      </c>
      <c r="BS3218" s="120">
        <f t="shared" si="1818"/>
        <v>332.34031890660594</v>
      </c>
      <c r="BU3218" s="74" t="str">
        <f t="shared" si="1819"/>
        <v>24428.3-(12)</v>
      </c>
      <c r="BV3218" s="120" t="str">
        <f t="shared" si="1820"/>
        <v>Flanged In-Cut Branch-30 deg</v>
      </c>
      <c r="BW3218" s="120">
        <f t="shared" si="1821"/>
        <v>389.43599999999998</v>
      </c>
      <c r="BY3218" s="74" t="str">
        <f t="shared" si="1822"/>
        <v>24428.3-(10)</v>
      </c>
      <c r="BZ3218" s="120" t="str">
        <f t="shared" si="1823"/>
        <v>Flanged In-Cut Branch-30 deg</v>
      </c>
      <c r="CA3218" s="120">
        <f t="shared" si="1824"/>
        <v>445.87599999999998</v>
      </c>
      <c r="CC3218" s="115" t="str">
        <f t="shared" si="1825"/>
        <v xml:space="preserve"> </v>
      </c>
      <c r="CD3218" s="120" t="str">
        <f t="shared" si="1826"/>
        <v xml:space="preserve"> </v>
      </c>
      <c r="CE3218" s="417" t="str">
        <f t="shared" si="1827"/>
        <v xml:space="preserve"> </v>
      </c>
      <c r="CF3218" s="115"/>
      <c r="CG3218" s="115" t="str">
        <f t="shared" si="1828"/>
        <v xml:space="preserve"> </v>
      </c>
      <c r="CH3218" s="120" t="str">
        <f t="shared" si="1829"/>
        <v xml:space="preserve"> </v>
      </c>
      <c r="CI3218" s="417" t="str">
        <f t="shared" si="1830"/>
        <v xml:space="preserve"> </v>
      </c>
      <c r="CJ3218" s="115"/>
      <c r="CK3218" s="115" t="str">
        <f t="shared" si="1831"/>
        <v xml:space="preserve"> </v>
      </c>
      <c r="CL3218" s="120" t="str">
        <f t="shared" si="1832"/>
        <v xml:space="preserve"> </v>
      </c>
      <c r="CM3218" s="417" t="str">
        <f t="shared" si="1834"/>
        <v xml:space="preserve"> </v>
      </c>
      <c r="IS3218" s="111"/>
    </row>
    <row r="3219" spans="2:253" s="74" customFormat="1" ht="17.100000000000001" hidden="1" customHeight="1" x14ac:dyDescent="0.25">
      <c r="B3219" s="504">
        <f>IF('Flanged Parts'!$AU$4=1,'Flanged Parts'!Q28,0)</f>
        <v>0</v>
      </c>
      <c r="C3219" s="508">
        <v>24430.3</v>
      </c>
      <c r="D3219" s="526">
        <f t="shared" si="1791"/>
        <v>24430.3</v>
      </c>
      <c r="E3219" s="504" t="s">
        <v>1341</v>
      </c>
      <c r="F3219" s="508" t="str">
        <f t="shared" ref="F3219:F3282" si="1840">IF(AM3219&gt;1,"Non-Std"," ")</f>
        <v xml:space="preserve"> </v>
      </c>
      <c r="G3219" s="509" t="s">
        <v>547</v>
      </c>
      <c r="H3219" s="504" t="str">
        <f>IF('Flanged Parts'!$BB$6=1,"CS",IF('Flanged Parts'!$BB$6=2,"Glv",0))</f>
        <v>Glv</v>
      </c>
      <c r="I3219" s="1035" t="s">
        <v>81</v>
      </c>
      <c r="J3219" s="1036"/>
      <c r="K3219" s="516" t="s">
        <v>881</v>
      </c>
      <c r="L3219" s="535">
        <v>16</v>
      </c>
      <c r="M3219" s="532" t="s">
        <v>1700</v>
      </c>
      <c r="N3219" s="514">
        <f t="shared" si="1805"/>
        <v>370.15999999999997</v>
      </c>
      <c r="O3219" s="514">
        <f t="shared" si="1792"/>
        <v>0</v>
      </c>
      <c r="P3219" s="680">
        <f>'KB Duct Parts'!$AE$3</f>
        <v>0</v>
      </c>
      <c r="Q3219" s="681">
        <f t="shared" si="1801"/>
        <v>0</v>
      </c>
      <c r="R3219" s="682">
        <f t="shared" si="1802"/>
        <v>0</v>
      </c>
      <c r="S3219" s="716">
        <f t="shared" si="1806"/>
        <v>0.2</v>
      </c>
      <c r="T3219" s="679">
        <f t="shared" si="1803"/>
        <v>0</v>
      </c>
      <c r="U3219" s="679">
        <f t="shared" si="1804"/>
        <v>0</v>
      </c>
      <c r="Y3219" s="120"/>
      <c r="AD3219" s="81"/>
      <c r="AF3219" s="370">
        <v>16</v>
      </c>
      <c r="AG3219" s="374">
        <v>14</v>
      </c>
      <c r="AH3219" s="378">
        <v>12</v>
      </c>
      <c r="AI3219" s="381">
        <v>10</v>
      </c>
      <c r="AJ3219" s="386"/>
      <c r="AK3219" s="391"/>
      <c r="AL3219" s="386"/>
      <c r="AM3219" s="363">
        <f t="shared" si="1839"/>
        <v>1</v>
      </c>
      <c r="AN3219" s="578">
        <v>302.39999999999998</v>
      </c>
      <c r="AO3219" s="78">
        <f t="shared" si="1800"/>
        <v>356.12938496583143</v>
      </c>
      <c r="AP3219" s="78">
        <f t="shared" si="1795"/>
        <v>417.31199999999995</v>
      </c>
      <c r="AQ3219" s="78">
        <f t="shared" si="1796"/>
        <v>477.79199999999997</v>
      </c>
      <c r="AR3219" s="78">
        <f t="shared" si="1797"/>
        <v>0</v>
      </c>
      <c r="AS3219" s="78">
        <f t="shared" si="1798"/>
        <v>0</v>
      </c>
      <c r="AT3219" s="78">
        <f t="shared" si="1799"/>
        <v>0</v>
      </c>
      <c r="AU3219" s="363" t="s">
        <v>717</v>
      </c>
      <c r="AV3219" s="393"/>
      <c r="AW3219" s="395"/>
      <c r="AX3219" s="395">
        <v>1.1776765375854215</v>
      </c>
      <c r="AY3219" s="395">
        <v>1.38</v>
      </c>
      <c r="AZ3219" s="395">
        <v>1.58</v>
      </c>
      <c r="BA3219" s="395">
        <v>0</v>
      </c>
      <c r="BB3219" s="395">
        <v>0</v>
      </c>
      <c r="BC3219" s="395">
        <v>0</v>
      </c>
      <c r="BD3219" s="115"/>
      <c r="BE3219" s="115"/>
      <c r="BF3219" s="115">
        <v>1</v>
      </c>
      <c r="BG3219" s="115">
        <v>30</v>
      </c>
      <c r="BH3219" s="423">
        <f t="shared" si="1793"/>
        <v>67.760000000000005</v>
      </c>
      <c r="BI3219" s="417">
        <f t="shared" si="1794"/>
        <v>67.760000000000005</v>
      </c>
      <c r="BJ3219" s="115"/>
      <c r="BK3219" s="115"/>
      <c r="BQ3219" s="74" t="str">
        <f t="shared" si="1816"/>
        <v>24430.3-(14)</v>
      </c>
      <c r="BR3219" s="120" t="str">
        <f t="shared" si="1817"/>
        <v>Flanged In-Cut Branch-30 deg</v>
      </c>
      <c r="BS3219" s="120">
        <f t="shared" si="1818"/>
        <v>356.12938496583143</v>
      </c>
      <c r="BU3219" s="74" t="str">
        <f t="shared" si="1819"/>
        <v>24430.3-(12)</v>
      </c>
      <c r="BV3219" s="120" t="str">
        <f t="shared" si="1820"/>
        <v>Flanged In-Cut Branch-30 deg</v>
      </c>
      <c r="BW3219" s="120">
        <f t="shared" si="1821"/>
        <v>417.31199999999995</v>
      </c>
      <c r="BY3219" s="74" t="str">
        <f t="shared" si="1822"/>
        <v>24430.3-(10)</v>
      </c>
      <c r="BZ3219" s="120" t="str">
        <f t="shared" si="1823"/>
        <v>Flanged In-Cut Branch-30 deg</v>
      </c>
      <c r="CA3219" s="120">
        <f t="shared" si="1824"/>
        <v>477.79199999999997</v>
      </c>
      <c r="CC3219" s="115" t="str">
        <f t="shared" si="1825"/>
        <v xml:space="preserve"> </v>
      </c>
      <c r="CD3219" s="120" t="str">
        <f t="shared" si="1826"/>
        <v xml:space="preserve"> </v>
      </c>
      <c r="CE3219" s="417" t="str">
        <f t="shared" si="1827"/>
        <v xml:space="preserve"> </v>
      </c>
      <c r="CF3219" s="115"/>
      <c r="CG3219" s="115" t="str">
        <f t="shared" si="1828"/>
        <v xml:space="preserve"> </v>
      </c>
      <c r="CH3219" s="120" t="str">
        <f t="shared" si="1829"/>
        <v xml:space="preserve"> </v>
      </c>
      <c r="CI3219" s="417" t="str">
        <f t="shared" si="1830"/>
        <v xml:space="preserve"> </v>
      </c>
      <c r="CJ3219" s="115"/>
      <c r="CK3219" s="115" t="str">
        <f t="shared" si="1831"/>
        <v xml:space="preserve"> </v>
      </c>
      <c r="CL3219" s="120" t="str">
        <f t="shared" si="1832"/>
        <v xml:space="preserve"> </v>
      </c>
      <c r="CM3219" s="417" t="str">
        <f t="shared" si="1834"/>
        <v xml:space="preserve"> </v>
      </c>
      <c r="IS3219" s="111"/>
    </row>
    <row r="3220" spans="2:253" s="74" customFormat="1" ht="17.100000000000001" hidden="1" customHeight="1" x14ac:dyDescent="0.25">
      <c r="B3220" s="504">
        <f>IF('Flanged Parts'!$AU$4=1,'Flanged Parts'!Q29,0)</f>
        <v>0</v>
      </c>
      <c r="C3220" s="508">
        <v>24432.3</v>
      </c>
      <c r="D3220" s="526">
        <f t="shared" si="1791"/>
        <v>24432.3</v>
      </c>
      <c r="E3220" s="504" t="s">
        <v>1342</v>
      </c>
      <c r="F3220" s="508" t="str">
        <f t="shared" si="1840"/>
        <v xml:space="preserve"> </v>
      </c>
      <c r="G3220" s="509" t="s">
        <v>547</v>
      </c>
      <c r="H3220" s="504" t="str">
        <f>IF('Flanged Parts'!$BB$6=1,"CS",IF('Flanged Parts'!$BB$6=2,"Glv",0))</f>
        <v>Glv</v>
      </c>
      <c r="I3220" s="1035" t="s">
        <v>81</v>
      </c>
      <c r="J3220" s="1036"/>
      <c r="K3220" s="516" t="s">
        <v>881</v>
      </c>
      <c r="L3220" s="535">
        <v>16</v>
      </c>
      <c r="M3220" s="532" t="s">
        <v>1700</v>
      </c>
      <c r="N3220" s="514">
        <f t="shared" si="1805"/>
        <v>397.68</v>
      </c>
      <c r="O3220" s="514">
        <f t="shared" si="1792"/>
        <v>0</v>
      </c>
      <c r="P3220" s="680">
        <f>'KB Duct Parts'!$AE$3</f>
        <v>0</v>
      </c>
      <c r="Q3220" s="681">
        <f t="shared" si="1801"/>
        <v>0</v>
      </c>
      <c r="R3220" s="682">
        <f t="shared" si="1802"/>
        <v>0</v>
      </c>
      <c r="S3220" s="716">
        <f t="shared" si="1806"/>
        <v>0.2</v>
      </c>
      <c r="T3220" s="679">
        <f t="shared" si="1803"/>
        <v>0</v>
      </c>
      <c r="U3220" s="679">
        <f t="shared" si="1804"/>
        <v>0</v>
      </c>
      <c r="Y3220" s="120"/>
      <c r="AD3220" s="81"/>
      <c r="AF3220" s="370">
        <v>16</v>
      </c>
      <c r="AG3220" s="374">
        <v>14</v>
      </c>
      <c r="AH3220" s="378">
        <v>12</v>
      </c>
      <c r="AI3220" s="381">
        <v>10</v>
      </c>
      <c r="AJ3220" s="386"/>
      <c r="AK3220" s="391"/>
      <c r="AL3220" s="386"/>
      <c r="AM3220" s="363">
        <f t="shared" si="1839"/>
        <v>1</v>
      </c>
      <c r="AN3220" s="578">
        <v>322.5</v>
      </c>
      <c r="AO3220" s="78">
        <f t="shared" si="1800"/>
        <v>379.80068337129842</v>
      </c>
      <c r="AP3220" s="78">
        <f t="shared" si="1795"/>
        <v>445.04999999999995</v>
      </c>
      <c r="AQ3220" s="78">
        <f t="shared" si="1796"/>
        <v>509.55</v>
      </c>
      <c r="AR3220" s="78">
        <f t="shared" si="1797"/>
        <v>0</v>
      </c>
      <c r="AS3220" s="78">
        <f t="shared" si="1798"/>
        <v>0</v>
      </c>
      <c r="AT3220" s="78">
        <f t="shared" si="1799"/>
        <v>0</v>
      </c>
      <c r="AU3220" s="363" t="s">
        <v>717</v>
      </c>
      <c r="AV3220" s="393"/>
      <c r="AW3220" s="395"/>
      <c r="AX3220" s="395">
        <v>1.1776765375854215</v>
      </c>
      <c r="AY3220" s="395">
        <v>1.38</v>
      </c>
      <c r="AZ3220" s="395">
        <v>1.58</v>
      </c>
      <c r="BA3220" s="395">
        <v>0</v>
      </c>
      <c r="BB3220" s="395">
        <v>0</v>
      </c>
      <c r="BC3220" s="395">
        <v>0</v>
      </c>
      <c r="BD3220" s="115"/>
      <c r="BE3220" s="115"/>
      <c r="BF3220" s="115">
        <v>1</v>
      </c>
      <c r="BG3220" s="115">
        <v>32</v>
      </c>
      <c r="BH3220" s="423">
        <f t="shared" si="1793"/>
        <v>75.180000000000007</v>
      </c>
      <c r="BI3220" s="417">
        <f t="shared" si="1794"/>
        <v>75.180000000000007</v>
      </c>
      <c r="BJ3220" s="115"/>
      <c r="BK3220" s="115"/>
      <c r="BQ3220" s="74" t="str">
        <f t="shared" si="1816"/>
        <v>24432.3-(14)</v>
      </c>
      <c r="BR3220" s="120" t="str">
        <f t="shared" si="1817"/>
        <v>Flanged In-Cut Branch-30 deg</v>
      </c>
      <c r="BS3220" s="120">
        <f t="shared" si="1818"/>
        <v>379.80068337129842</v>
      </c>
      <c r="BU3220" s="74" t="str">
        <f t="shared" si="1819"/>
        <v>24432.3-(12)</v>
      </c>
      <c r="BV3220" s="120" t="str">
        <f t="shared" si="1820"/>
        <v>Flanged In-Cut Branch-30 deg</v>
      </c>
      <c r="BW3220" s="120">
        <f t="shared" si="1821"/>
        <v>445.04999999999995</v>
      </c>
      <c r="BY3220" s="74" t="str">
        <f t="shared" si="1822"/>
        <v>24432.3-(10)</v>
      </c>
      <c r="BZ3220" s="120" t="str">
        <f t="shared" si="1823"/>
        <v>Flanged In-Cut Branch-30 deg</v>
      </c>
      <c r="CA3220" s="120">
        <f t="shared" si="1824"/>
        <v>509.55</v>
      </c>
      <c r="CC3220" s="115" t="str">
        <f t="shared" si="1825"/>
        <v xml:space="preserve"> </v>
      </c>
      <c r="CD3220" s="120" t="str">
        <f t="shared" si="1826"/>
        <v xml:space="preserve"> </v>
      </c>
      <c r="CE3220" s="417" t="str">
        <f t="shared" si="1827"/>
        <v xml:space="preserve"> </v>
      </c>
      <c r="CF3220" s="115"/>
      <c r="CG3220" s="115" t="str">
        <f t="shared" si="1828"/>
        <v xml:space="preserve"> </v>
      </c>
      <c r="CH3220" s="120" t="str">
        <f t="shared" si="1829"/>
        <v xml:space="preserve"> </v>
      </c>
      <c r="CI3220" s="417" t="str">
        <f t="shared" si="1830"/>
        <v xml:space="preserve"> </v>
      </c>
      <c r="CJ3220" s="115"/>
      <c r="CK3220" s="115" t="str">
        <f t="shared" si="1831"/>
        <v xml:space="preserve"> </v>
      </c>
      <c r="CL3220" s="120" t="str">
        <f t="shared" si="1832"/>
        <v xml:space="preserve"> </v>
      </c>
      <c r="CM3220" s="417" t="str">
        <f t="shared" si="1834"/>
        <v xml:space="preserve"> </v>
      </c>
      <c r="IS3220" s="111"/>
    </row>
    <row r="3221" spans="2:253" s="74" customFormat="1" ht="17.100000000000001" hidden="1" customHeight="1" x14ac:dyDescent="0.25">
      <c r="B3221" s="504">
        <f>IF('Flanged Parts'!$AU$4=1,'Flanged Parts'!Q30,0)</f>
        <v>0</v>
      </c>
      <c r="C3221" s="508">
        <v>24434.3</v>
      </c>
      <c r="D3221" s="526">
        <f t="shared" si="1791"/>
        <v>24434.3</v>
      </c>
      <c r="E3221" s="504" t="s">
        <v>1343</v>
      </c>
      <c r="F3221" s="508" t="str">
        <f t="shared" si="1840"/>
        <v xml:space="preserve"> </v>
      </c>
      <c r="G3221" s="509" t="s">
        <v>547</v>
      </c>
      <c r="H3221" s="504" t="str">
        <f>IF('Flanged Parts'!$BB$6=1,"CS",IF('Flanged Parts'!$BB$6=2,"Glv",0))</f>
        <v>Glv</v>
      </c>
      <c r="I3221" s="1035" t="s">
        <v>81</v>
      </c>
      <c r="J3221" s="1036"/>
      <c r="K3221" s="516" t="s">
        <v>881</v>
      </c>
      <c r="L3221" s="535">
        <v>16</v>
      </c>
      <c r="M3221" s="532" t="s">
        <v>1700</v>
      </c>
      <c r="N3221" s="514">
        <f t="shared" si="1805"/>
        <v>420.52</v>
      </c>
      <c r="O3221" s="514">
        <f t="shared" si="1792"/>
        <v>0</v>
      </c>
      <c r="P3221" s="680">
        <f>'KB Duct Parts'!$AE$3</f>
        <v>0</v>
      </c>
      <c r="Q3221" s="681">
        <f t="shared" si="1801"/>
        <v>0</v>
      </c>
      <c r="R3221" s="682">
        <f t="shared" si="1802"/>
        <v>0</v>
      </c>
      <c r="S3221" s="716">
        <f t="shared" si="1806"/>
        <v>0.2</v>
      </c>
      <c r="T3221" s="679">
        <f t="shared" si="1803"/>
        <v>0</v>
      </c>
      <c r="U3221" s="679">
        <f t="shared" si="1804"/>
        <v>0</v>
      </c>
      <c r="Y3221" s="120"/>
      <c r="AD3221" s="81"/>
      <c r="AF3221" s="370">
        <v>16</v>
      </c>
      <c r="AG3221" s="374">
        <v>14</v>
      </c>
      <c r="AH3221" s="378">
        <v>12</v>
      </c>
      <c r="AI3221" s="381">
        <v>10</v>
      </c>
      <c r="AJ3221" s="386"/>
      <c r="AK3221" s="391"/>
      <c r="AL3221" s="386"/>
      <c r="AM3221" s="363">
        <f t="shared" si="1839"/>
        <v>1</v>
      </c>
      <c r="AN3221" s="578">
        <v>343.2</v>
      </c>
      <c r="AO3221" s="78">
        <f t="shared" si="1800"/>
        <v>404.17858769931661</v>
      </c>
      <c r="AP3221" s="78">
        <f t="shared" si="1795"/>
        <v>473.61599999999993</v>
      </c>
      <c r="AQ3221" s="78">
        <f t="shared" si="1796"/>
        <v>542.25599999999997</v>
      </c>
      <c r="AR3221" s="78">
        <f t="shared" si="1797"/>
        <v>0</v>
      </c>
      <c r="AS3221" s="78">
        <f t="shared" si="1798"/>
        <v>0</v>
      </c>
      <c r="AT3221" s="78">
        <f t="shared" si="1799"/>
        <v>0</v>
      </c>
      <c r="AU3221" s="363" t="s">
        <v>717</v>
      </c>
      <c r="AV3221" s="393"/>
      <c r="AW3221" s="395"/>
      <c r="AX3221" s="395">
        <v>1.1776765375854215</v>
      </c>
      <c r="AY3221" s="395">
        <v>1.38</v>
      </c>
      <c r="AZ3221" s="395">
        <v>1.58</v>
      </c>
      <c r="BA3221" s="395">
        <v>0</v>
      </c>
      <c r="BB3221" s="395">
        <v>0</v>
      </c>
      <c r="BC3221" s="395">
        <v>0</v>
      </c>
      <c r="BD3221" s="115"/>
      <c r="BE3221" s="115"/>
      <c r="BF3221" s="115">
        <v>1</v>
      </c>
      <c r="BG3221" s="115">
        <v>34</v>
      </c>
      <c r="BH3221" s="423">
        <f t="shared" si="1793"/>
        <v>77.319999999999993</v>
      </c>
      <c r="BI3221" s="417">
        <f t="shared" si="1794"/>
        <v>77.319999999999993</v>
      </c>
      <c r="BJ3221" s="115"/>
      <c r="BK3221" s="115"/>
      <c r="BQ3221" s="74" t="str">
        <f t="shared" si="1816"/>
        <v>24434.3-(14)</v>
      </c>
      <c r="BR3221" s="120" t="str">
        <f t="shared" si="1817"/>
        <v>Flanged In-Cut Branch-30 deg</v>
      </c>
      <c r="BS3221" s="120">
        <f t="shared" si="1818"/>
        <v>404.17858769931661</v>
      </c>
      <c r="BU3221" s="74" t="str">
        <f t="shared" si="1819"/>
        <v>24434.3-(12)</v>
      </c>
      <c r="BV3221" s="120" t="str">
        <f t="shared" si="1820"/>
        <v>Flanged In-Cut Branch-30 deg</v>
      </c>
      <c r="BW3221" s="120">
        <f t="shared" si="1821"/>
        <v>473.61599999999993</v>
      </c>
      <c r="BY3221" s="74" t="str">
        <f t="shared" si="1822"/>
        <v>24434.3-(10)</v>
      </c>
      <c r="BZ3221" s="120" t="str">
        <f t="shared" si="1823"/>
        <v>Flanged In-Cut Branch-30 deg</v>
      </c>
      <c r="CA3221" s="120">
        <f t="shared" si="1824"/>
        <v>542.25599999999997</v>
      </c>
      <c r="CC3221" s="115" t="str">
        <f t="shared" si="1825"/>
        <v xml:space="preserve"> </v>
      </c>
      <c r="CD3221" s="120" t="str">
        <f t="shared" si="1826"/>
        <v xml:space="preserve"> </v>
      </c>
      <c r="CE3221" s="417" t="str">
        <f t="shared" si="1827"/>
        <v xml:space="preserve"> </v>
      </c>
      <c r="CF3221" s="115"/>
      <c r="CG3221" s="115" t="str">
        <f t="shared" si="1828"/>
        <v xml:space="preserve"> </v>
      </c>
      <c r="CH3221" s="120" t="str">
        <f t="shared" si="1829"/>
        <v xml:space="preserve"> </v>
      </c>
      <c r="CI3221" s="417" t="str">
        <f t="shared" si="1830"/>
        <v xml:space="preserve"> </v>
      </c>
      <c r="CJ3221" s="115"/>
      <c r="CK3221" s="115" t="str">
        <f t="shared" si="1831"/>
        <v xml:space="preserve"> </v>
      </c>
      <c r="CL3221" s="120" t="str">
        <f t="shared" si="1832"/>
        <v xml:space="preserve"> </v>
      </c>
      <c r="CM3221" s="417" t="str">
        <f t="shared" si="1834"/>
        <v xml:space="preserve"> </v>
      </c>
      <c r="IS3221" s="111"/>
    </row>
    <row r="3222" spans="2:253" s="74" customFormat="1" ht="17.100000000000001" hidden="1" customHeight="1" x14ac:dyDescent="0.25">
      <c r="B3222" s="504">
        <f>IF('Flanged Parts'!$AU$4=1,'Flanged Parts'!Q31,0)</f>
        <v>0</v>
      </c>
      <c r="C3222" s="508">
        <v>24436.3</v>
      </c>
      <c r="D3222" s="526">
        <f t="shared" si="1791"/>
        <v>24436.3</v>
      </c>
      <c r="E3222" s="504" t="s">
        <v>1344</v>
      </c>
      <c r="F3222" s="508" t="str">
        <f t="shared" si="1840"/>
        <v xml:space="preserve"> </v>
      </c>
      <c r="G3222" s="509" t="s">
        <v>547</v>
      </c>
      <c r="H3222" s="504" t="str">
        <f>IF('Flanged Parts'!$BB$6=1,"CS",IF('Flanged Parts'!$BB$6=2,"Glv",0))</f>
        <v>Glv</v>
      </c>
      <c r="I3222" s="1035" t="s">
        <v>81</v>
      </c>
      <c r="J3222" s="1036"/>
      <c r="K3222" s="516" t="s">
        <v>881</v>
      </c>
      <c r="L3222" s="535">
        <v>16</v>
      </c>
      <c r="M3222" s="532" t="s">
        <v>1700</v>
      </c>
      <c r="N3222" s="514">
        <f t="shared" si="1805"/>
        <v>446.81</v>
      </c>
      <c r="O3222" s="514">
        <f t="shared" si="1792"/>
        <v>0</v>
      </c>
      <c r="P3222" s="680">
        <f>'KB Duct Parts'!$AE$3</f>
        <v>0</v>
      </c>
      <c r="Q3222" s="681">
        <f t="shared" si="1801"/>
        <v>0</v>
      </c>
      <c r="R3222" s="682">
        <f t="shared" si="1802"/>
        <v>0</v>
      </c>
      <c r="S3222" s="716">
        <f t="shared" si="1806"/>
        <v>0.2</v>
      </c>
      <c r="T3222" s="679">
        <f t="shared" si="1803"/>
        <v>0</v>
      </c>
      <c r="U3222" s="679">
        <f t="shared" si="1804"/>
        <v>0</v>
      </c>
      <c r="Y3222" s="120"/>
      <c r="AD3222" s="81"/>
      <c r="AF3222" s="370">
        <v>16</v>
      </c>
      <c r="AG3222" s="374">
        <v>14</v>
      </c>
      <c r="AH3222" s="378">
        <v>12</v>
      </c>
      <c r="AI3222" s="381">
        <v>10</v>
      </c>
      <c r="AJ3222" s="386"/>
      <c r="AK3222" s="391"/>
      <c r="AL3222" s="386"/>
      <c r="AM3222" s="363">
        <f t="shared" si="1839"/>
        <v>1</v>
      </c>
      <c r="AN3222" s="578">
        <v>364.3</v>
      </c>
      <c r="AO3222" s="78">
        <f t="shared" si="1800"/>
        <v>429.02756264236905</v>
      </c>
      <c r="AP3222" s="78">
        <f t="shared" si="1795"/>
        <v>502.73399999999998</v>
      </c>
      <c r="AQ3222" s="78">
        <f t="shared" si="1796"/>
        <v>575.59400000000005</v>
      </c>
      <c r="AR3222" s="78">
        <f t="shared" si="1797"/>
        <v>0</v>
      </c>
      <c r="AS3222" s="78">
        <f t="shared" si="1798"/>
        <v>0</v>
      </c>
      <c r="AT3222" s="78">
        <f t="shared" si="1799"/>
        <v>0</v>
      </c>
      <c r="AU3222" s="363" t="s">
        <v>717</v>
      </c>
      <c r="AV3222" s="393"/>
      <c r="AW3222" s="395"/>
      <c r="AX3222" s="395">
        <v>1.1776765375854215</v>
      </c>
      <c r="AY3222" s="395">
        <v>1.38</v>
      </c>
      <c r="AZ3222" s="395">
        <v>1.58</v>
      </c>
      <c r="BA3222" s="395">
        <v>0</v>
      </c>
      <c r="BB3222" s="395">
        <v>0</v>
      </c>
      <c r="BC3222" s="395">
        <v>0</v>
      </c>
      <c r="BD3222" s="115"/>
      <c r="BE3222" s="115"/>
      <c r="BF3222" s="115">
        <v>1</v>
      </c>
      <c r="BG3222" s="115">
        <v>36</v>
      </c>
      <c r="BH3222" s="423">
        <f t="shared" si="1793"/>
        <v>82.51</v>
      </c>
      <c r="BI3222" s="417">
        <f t="shared" si="1794"/>
        <v>82.51</v>
      </c>
      <c r="BJ3222" s="115"/>
      <c r="BK3222" s="115"/>
      <c r="BQ3222" s="74" t="str">
        <f t="shared" si="1816"/>
        <v>24436.3-(14)</v>
      </c>
      <c r="BR3222" s="120" t="str">
        <f t="shared" si="1817"/>
        <v>Flanged In-Cut Branch-30 deg</v>
      </c>
      <c r="BS3222" s="120">
        <f t="shared" si="1818"/>
        <v>429.02756264236905</v>
      </c>
      <c r="BU3222" s="74" t="str">
        <f t="shared" si="1819"/>
        <v>24436.3-(12)</v>
      </c>
      <c r="BV3222" s="120" t="str">
        <f t="shared" si="1820"/>
        <v>Flanged In-Cut Branch-30 deg</v>
      </c>
      <c r="BW3222" s="120">
        <f t="shared" si="1821"/>
        <v>502.73399999999998</v>
      </c>
      <c r="BY3222" s="74" t="str">
        <f t="shared" si="1822"/>
        <v>24436.3-(10)</v>
      </c>
      <c r="BZ3222" s="120" t="str">
        <f t="shared" si="1823"/>
        <v>Flanged In-Cut Branch-30 deg</v>
      </c>
      <c r="CA3222" s="120">
        <f t="shared" si="1824"/>
        <v>575.59400000000005</v>
      </c>
      <c r="CC3222" s="115" t="str">
        <f t="shared" si="1825"/>
        <v xml:space="preserve"> </v>
      </c>
      <c r="CD3222" s="120" t="str">
        <f t="shared" si="1826"/>
        <v xml:space="preserve"> </v>
      </c>
      <c r="CE3222" s="417" t="str">
        <f t="shared" si="1827"/>
        <v xml:space="preserve"> </v>
      </c>
      <c r="CF3222" s="115"/>
      <c r="CG3222" s="115" t="str">
        <f t="shared" si="1828"/>
        <v xml:space="preserve"> </v>
      </c>
      <c r="CH3222" s="120" t="str">
        <f t="shared" si="1829"/>
        <v xml:space="preserve"> </v>
      </c>
      <c r="CI3222" s="417" t="str">
        <f t="shared" si="1830"/>
        <v xml:space="preserve"> </v>
      </c>
      <c r="CJ3222" s="115"/>
      <c r="CK3222" s="115" t="str">
        <f t="shared" si="1831"/>
        <v xml:space="preserve"> </v>
      </c>
      <c r="CL3222" s="120" t="str">
        <f t="shared" si="1832"/>
        <v xml:space="preserve"> </v>
      </c>
      <c r="CM3222" s="417" t="str">
        <f t="shared" si="1834"/>
        <v xml:space="preserve"> </v>
      </c>
      <c r="IS3222" s="111"/>
    </row>
    <row r="3223" spans="2:253" s="74" customFormat="1" ht="17.100000000000001" hidden="1" customHeight="1" x14ac:dyDescent="0.25">
      <c r="B3223" s="504">
        <f>IF('Flanged Parts'!$AU$4=1,'Flanged Parts'!Q32,0)</f>
        <v>0</v>
      </c>
      <c r="C3223" s="508">
        <v>24438.3</v>
      </c>
      <c r="D3223" s="526">
        <f t="shared" si="1791"/>
        <v>24438.3</v>
      </c>
      <c r="E3223" s="504" t="s">
        <v>1345</v>
      </c>
      <c r="F3223" s="508" t="str">
        <f t="shared" si="1840"/>
        <v xml:space="preserve"> </v>
      </c>
      <c r="G3223" s="509" t="s">
        <v>547</v>
      </c>
      <c r="H3223" s="504" t="str">
        <f>IF('Flanged Parts'!$BB$6=1,"CS",IF('Flanged Parts'!$BB$6=2,"Glv",0))</f>
        <v>Glv</v>
      </c>
      <c r="I3223" s="1035" t="s">
        <v>81</v>
      </c>
      <c r="J3223" s="1036"/>
      <c r="K3223" s="516" t="s">
        <v>881</v>
      </c>
      <c r="L3223" s="535">
        <v>16</v>
      </c>
      <c r="M3223" s="532" t="s">
        <v>1700</v>
      </c>
      <c r="N3223" s="514">
        <f t="shared" si="1805"/>
        <v>470.93</v>
      </c>
      <c r="O3223" s="514">
        <f t="shared" si="1792"/>
        <v>0</v>
      </c>
      <c r="P3223" s="680">
        <f>'KB Duct Parts'!$AE$3</f>
        <v>0</v>
      </c>
      <c r="Q3223" s="681">
        <f t="shared" si="1801"/>
        <v>0</v>
      </c>
      <c r="R3223" s="682">
        <f t="shared" si="1802"/>
        <v>0</v>
      </c>
      <c r="S3223" s="716">
        <f t="shared" si="1806"/>
        <v>0.2</v>
      </c>
      <c r="T3223" s="679">
        <f t="shared" si="1803"/>
        <v>0</v>
      </c>
      <c r="U3223" s="679">
        <f t="shared" si="1804"/>
        <v>0</v>
      </c>
      <c r="Y3223" s="120"/>
      <c r="AD3223" s="81"/>
      <c r="AF3223" s="370">
        <v>16</v>
      </c>
      <c r="AG3223" s="374">
        <v>14</v>
      </c>
      <c r="AH3223" s="378">
        <v>12</v>
      </c>
      <c r="AI3223" s="381">
        <v>10</v>
      </c>
      <c r="AJ3223" s="386"/>
      <c r="AK3223" s="391"/>
      <c r="AL3223" s="386"/>
      <c r="AM3223" s="363">
        <f t="shared" si="1839"/>
        <v>1</v>
      </c>
      <c r="AN3223" s="578">
        <v>385.2</v>
      </c>
      <c r="AO3223" s="78">
        <f t="shared" si="1800"/>
        <v>453.64100227790431</v>
      </c>
      <c r="AP3223" s="78">
        <f t="shared" si="1795"/>
        <v>531.57599999999991</v>
      </c>
      <c r="AQ3223" s="78">
        <f t="shared" si="1796"/>
        <v>608.61599999999999</v>
      </c>
      <c r="AR3223" s="78">
        <f t="shared" si="1797"/>
        <v>0</v>
      </c>
      <c r="AS3223" s="78">
        <f t="shared" si="1798"/>
        <v>0</v>
      </c>
      <c r="AT3223" s="78">
        <f t="shared" si="1799"/>
        <v>0</v>
      </c>
      <c r="AU3223" s="363" t="s">
        <v>717</v>
      </c>
      <c r="AV3223" s="393"/>
      <c r="AW3223" s="395"/>
      <c r="AX3223" s="395">
        <v>1.1776765375854215</v>
      </c>
      <c r="AY3223" s="395">
        <v>1.38</v>
      </c>
      <c r="AZ3223" s="395">
        <v>1.58</v>
      </c>
      <c r="BA3223" s="395">
        <v>0</v>
      </c>
      <c r="BB3223" s="395">
        <v>0</v>
      </c>
      <c r="BC3223" s="395">
        <v>0</v>
      </c>
      <c r="BD3223" s="115"/>
      <c r="BE3223" s="115"/>
      <c r="BF3223" s="115">
        <v>1</v>
      </c>
      <c r="BG3223" s="115">
        <v>38</v>
      </c>
      <c r="BH3223" s="423">
        <f t="shared" si="1793"/>
        <v>85.73</v>
      </c>
      <c r="BI3223" s="417">
        <f t="shared" si="1794"/>
        <v>85.73</v>
      </c>
      <c r="BJ3223" s="115"/>
      <c r="BK3223" s="115"/>
      <c r="BQ3223" s="74" t="str">
        <f t="shared" si="1816"/>
        <v>24438.3-(14)</v>
      </c>
      <c r="BR3223" s="120" t="str">
        <f t="shared" si="1817"/>
        <v>Flanged In-Cut Branch-30 deg</v>
      </c>
      <c r="BS3223" s="120">
        <f t="shared" si="1818"/>
        <v>453.64100227790431</v>
      </c>
      <c r="BU3223" s="74" t="str">
        <f t="shared" si="1819"/>
        <v>24438.3-(12)</v>
      </c>
      <c r="BV3223" s="120" t="str">
        <f t="shared" si="1820"/>
        <v>Flanged In-Cut Branch-30 deg</v>
      </c>
      <c r="BW3223" s="120">
        <f t="shared" si="1821"/>
        <v>531.57599999999991</v>
      </c>
      <c r="BY3223" s="74" t="str">
        <f t="shared" si="1822"/>
        <v>24438.3-(10)</v>
      </c>
      <c r="BZ3223" s="120" t="str">
        <f t="shared" si="1823"/>
        <v>Flanged In-Cut Branch-30 deg</v>
      </c>
      <c r="CA3223" s="120">
        <f t="shared" si="1824"/>
        <v>608.61599999999999</v>
      </c>
      <c r="CC3223" s="115" t="str">
        <f t="shared" si="1825"/>
        <v xml:space="preserve"> </v>
      </c>
      <c r="CD3223" s="120" t="str">
        <f t="shared" si="1826"/>
        <v xml:space="preserve"> </v>
      </c>
      <c r="CE3223" s="417" t="str">
        <f t="shared" si="1827"/>
        <v xml:space="preserve"> </v>
      </c>
      <c r="CF3223" s="115"/>
      <c r="CG3223" s="115" t="str">
        <f t="shared" si="1828"/>
        <v xml:space="preserve"> </v>
      </c>
      <c r="CH3223" s="120" t="str">
        <f t="shared" si="1829"/>
        <v xml:space="preserve"> </v>
      </c>
      <c r="CI3223" s="417" t="str">
        <f t="shared" si="1830"/>
        <v xml:space="preserve"> </v>
      </c>
      <c r="CJ3223" s="115"/>
      <c r="CK3223" s="115" t="str">
        <f t="shared" si="1831"/>
        <v xml:space="preserve"> </v>
      </c>
      <c r="CL3223" s="120" t="str">
        <f t="shared" si="1832"/>
        <v xml:space="preserve"> </v>
      </c>
      <c r="CM3223" s="417" t="str">
        <f t="shared" si="1834"/>
        <v xml:space="preserve"> </v>
      </c>
      <c r="IS3223" s="111"/>
    </row>
    <row r="3224" spans="2:253" s="74" customFormat="1" ht="17.100000000000001" hidden="1" customHeight="1" x14ac:dyDescent="0.25">
      <c r="B3224" s="504">
        <f>IF('Flanged Parts'!$AU$4=1,'Flanged Parts'!Q33,0)</f>
        <v>0</v>
      </c>
      <c r="C3224" s="508">
        <v>24440.3</v>
      </c>
      <c r="D3224" s="526">
        <f t="shared" si="1791"/>
        <v>24440.3</v>
      </c>
      <c r="E3224" s="504" t="s">
        <v>1346</v>
      </c>
      <c r="F3224" s="508" t="str">
        <f t="shared" si="1840"/>
        <v xml:space="preserve"> </v>
      </c>
      <c r="G3224" s="509" t="s">
        <v>547</v>
      </c>
      <c r="H3224" s="504" t="str">
        <f>IF('Flanged Parts'!$BB$6=1,"CS",IF('Flanged Parts'!$BB$6=2,"Glv",0))</f>
        <v>Glv</v>
      </c>
      <c r="I3224" s="1035" t="s">
        <v>81</v>
      </c>
      <c r="J3224" s="1036"/>
      <c r="K3224" s="516" t="s">
        <v>881</v>
      </c>
      <c r="L3224" s="535">
        <v>16</v>
      </c>
      <c r="M3224" s="532" t="s">
        <v>1700</v>
      </c>
      <c r="N3224" s="514">
        <f t="shared" si="1805"/>
        <v>495.49</v>
      </c>
      <c r="O3224" s="514">
        <f t="shared" si="1792"/>
        <v>0</v>
      </c>
      <c r="P3224" s="680">
        <f>'KB Duct Parts'!$AE$3</f>
        <v>0</v>
      </c>
      <c r="Q3224" s="681">
        <f t="shared" si="1801"/>
        <v>0</v>
      </c>
      <c r="R3224" s="682">
        <f t="shared" si="1802"/>
        <v>0</v>
      </c>
      <c r="S3224" s="716">
        <f t="shared" si="1806"/>
        <v>0.2</v>
      </c>
      <c r="T3224" s="679">
        <f t="shared" si="1803"/>
        <v>0</v>
      </c>
      <c r="U3224" s="679">
        <f t="shared" si="1804"/>
        <v>0</v>
      </c>
      <c r="Y3224" s="120"/>
      <c r="AD3224" s="81"/>
      <c r="AF3224" s="370">
        <v>16</v>
      </c>
      <c r="AG3224" s="374">
        <v>14</v>
      </c>
      <c r="AH3224" s="378">
        <v>12</v>
      </c>
      <c r="AI3224" s="381">
        <v>10</v>
      </c>
      <c r="AJ3224" s="386"/>
      <c r="AK3224" s="391"/>
      <c r="AL3224" s="386"/>
      <c r="AM3224" s="363">
        <f t="shared" si="1839"/>
        <v>1</v>
      </c>
      <c r="AN3224" s="578">
        <v>404.3</v>
      </c>
      <c r="AO3224" s="78">
        <f t="shared" si="1800"/>
        <v>476.13462414578589</v>
      </c>
      <c r="AP3224" s="78">
        <f t="shared" si="1795"/>
        <v>557.93399999999997</v>
      </c>
      <c r="AQ3224" s="78">
        <f t="shared" si="1796"/>
        <v>638.7940000000001</v>
      </c>
      <c r="AR3224" s="78">
        <f t="shared" si="1797"/>
        <v>0</v>
      </c>
      <c r="AS3224" s="78">
        <f t="shared" si="1798"/>
        <v>0</v>
      </c>
      <c r="AT3224" s="78">
        <f t="shared" si="1799"/>
        <v>0</v>
      </c>
      <c r="AU3224" s="363" t="s">
        <v>717</v>
      </c>
      <c r="AV3224" s="393"/>
      <c r="AW3224" s="395"/>
      <c r="AX3224" s="395">
        <v>1.1776765375854215</v>
      </c>
      <c r="AY3224" s="395">
        <v>1.38</v>
      </c>
      <c r="AZ3224" s="395">
        <v>1.58</v>
      </c>
      <c r="BA3224" s="395">
        <v>0</v>
      </c>
      <c r="BB3224" s="395">
        <v>0</v>
      </c>
      <c r="BC3224" s="395">
        <v>0</v>
      </c>
      <c r="BD3224" s="115"/>
      <c r="BE3224" s="115"/>
      <c r="BF3224" s="115">
        <v>1</v>
      </c>
      <c r="BG3224" s="115">
        <v>40</v>
      </c>
      <c r="BH3224" s="423">
        <f t="shared" si="1793"/>
        <v>91.19</v>
      </c>
      <c r="BI3224" s="417">
        <f t="shared" si="1794"/>
        <v>91.19</v>
      </c>
      <c r="BJ3224" s="115"/>
      <c r="BK3224" s="115"/>
      <c r="BQ3224" s="74" t="str">
        <f t="shared" si="1816"/>
        <v>24440.3-(14)</v>
      </c>
      <c r="BR3224" s="120" t="str">
        <f t="shared" si="1817"/>
        <v>Flanged In-Cut Branch-30 deg</v>
      </c>
      <c r="BS3224" s="120">
        <f t="shared" si="1818"/>
        <v>476.13462414578589</v>
      </c>
      <c r="BU3224" s="74" t="str">
        <f t="shared" si="1819"/>
        <v>24440.3-(12)</v>
      </c>
      <c r="BV3224" s="120" t="str">
        <f t="shared" si="1820"/>
        <v>Flanged In-Cut Branch-30 deg</v>
      </c>
      <c r="BW3224" s="120">
        <f t="shared" si="1821"/>
        <v>557.93399999999997</v>
      </c>
      <c r="BY3224" s="74" t="str">
        <f t="shared" si="1822"/>
        <v>24440.3-(10)</v>
      </c>
      <c r="BZ3224" s="120" t="str">
        <f t="shared" si="1823"/>
        <v>Flanged In-Cut Branch-30 deg</v>
      </c>
      <c r="CA3224" s="120">
        <f t="shared" si="1824"/>
        <v>638.7940000000001</v>
      </c>
      <c r="CC3224" s="115" t="str">
        <f t="shared" si="1825"/>
        <v xml:space="preserve"> </v>
      </c>
      <c r="CD3224" s="120" t="str">
        <f t="shared" si="1826"/>
        <v xml:space="preserve"> </v>
      </c>
      <c r="CE3224" s="417" t="str">
        <f t="shared" si="1827"/>
        <v xml:space="preserve"> </v>
      </c>
      <c r="CF3224" s="115"/>
      <c r="CG3224" s="115" t="str">
        <f t="shared" si="1828"/>
        <v xml:space="preserve"> </v>
      </c>
      <c r="CH3224" s="120" t="str">
        <f t="shared" si="1829"/>
        <v xml:space="preserve"> </v>
      </c>
      <c r="CI3224" s="417" t="str">
        <f t="shared" si="1830"/>
        <v xml:space="preserve"> </v>
      </c>
      <c r="CJ3224" s="115"/>
      <c r="CK3224" s="115" t="str">
        <f t="shared" si="1831"/>
        <v xml:space="preserve"> </v>
      </c>
      <c r="CL3224" s="120" t="str">
        <f t="shared" si="1832"/>
        <v xml:space="preserve"> </v>
      </c>
      <c r="CM3224" s="417" t="str">
        <f t="shared" si="1834"/>
        <v xml:space="preserve"> </v>
      </c>
      <c r="IS3224" s="111"/>
    </row>
    <row r="3225" spans="2:253" s="74" customFormat="1" ht="17.100000000000001" hidden="1" customHeight="1" x14ac:dyDescent="0.25">
      <c r="B3225" s="504">
        <f>IF('Flanged Parts'!$AU$4=1,'Flanged Parts'!Q34,0)</f>
        <v>0</v>
      </c>
      <c r="C3225" s="508">
        <v>24442.3</v>
      </c>
      <c r="D3225" s="526">
        <f t="shared" si="1791"/>
        <v>24442.3</v>
      </c>
      <c r="E3225" s="504" t="s">
        <v>1347</v>
      </c>
      <c r="F3225" s="508" t="str">
        <f t="shared" si="1840"/>
        <v xml:space="preserve"> </v>
      </c>
      <c r="G3225" s="509" t="s">
        <v>547</v>
      </c>
      <c r="H3225" s="504" t="s">
        <v>1094</v>
      </c>
      <c r="I3225" s="1035" t="s">
        <v>81</v>
      </c>
      <c r="J3225" s="1036"/>
      <c r="K3225" s="516" t="s">
        <v>881</v>
      </c>
      <c r="L3225" s="535">
        <v>16</v>
      </c>
      <c r="M3225" s="532" t="s">
        <v>1700</v>
      </c>
      <c r="N3225" s="514">
        <f t="shared" si="1805"/>
        <v>534</v>
      </c>
      <c r="O3225" s="514">
        <f t="shared" si="1792"/>
        <v>0</v>
      </c>
      <c r="P3225" s="680">
        <f>'KB Duct Parts'!$AE$3</f>
        <v>0</v>
      </c>
      <c r="Q3225" s="681">
        <f t="shared" si="1801"/>
        <v>0</v>
      </c>
      <c r="R3225" s="682">
        <f t="shared" si="1802"/>
        <v>0</v>
      </c>
      <c r="S3225" s="716">
        <f t="shared" si="1806"/>
        <v>0.2</v>
      </c>
      <c r="T3225" s="679">
        <f t="shared" si="1803"/>
        <v>0</v>
      </c>
      <c r="U3225" s="679">
        <f t="shared" si="1804"/>
        <v>0</v>
      </c>
      <c r="Y3225" s="120"/>
      <c r="AD3225" s="81"/>
      <c r="AF3225" s="370">
        <v>16</v>
      </c>
      <c r="AG3225" s="374">
        <v>14</v>
      </c>
      <c r="AH3225" s="378">
        <v>12</v>
      </c>
      <c r="AI3225" s="381">
        <v>10</v>
      </c>
      <c r="AJ3225" s="386"/>
      <c r="AK3225" s="391"/>
      <c r="AL3225" s="386"/>
      <c r="AM3225" s="363">
        <f t="shared" si="1839"/>
        <v>1</v>
      </c>
      <c r="AN3225" s="578">
        <v>486.1</v>
      </c>
      <c r="AO3225" s="78">
        <f t="shared" si="1800"/>
        <v>572.46856492027337</v>
      </c>
      <c r="AP3225" s="78">
        <f t="shared" si="1795"/>
        <v>670.81799999999998</v>
      </c>
      <c r="AQ3225" s="78">
        <f t="shared" si="1796"/>
        <v>768.03800000000012</v>
      </c>
      <c r="AR3225" s="78">
        <f t="shared" si="1797"/>
        <v>0</v>
      </c>
      <c r="AS3225" s="78">
        <f t="shared" si="1798"/>
        <v>0</v>
      </c>
      <c r="AT3225" s="78">
        <f t="shared" si="1799"/>
        <v>0</v>
      </c>
      <c r="AU3225" s="363" t="s">
        <v>717</v>
      </c>
      <c r="AV3225" s="393"/>
      <c r="AW3225" s="395"/>
      <c r="AX3225" s="395">
        <v>1.1776765375854215</v>
      </c>
      <c r="AY3225" s="395">
        <v>1.38</v>
      </c>
      <c r="AZ3225" s="395">
        <v>1.58</v>
      </c>
      <c r="BA3225" s="395">
        <v>0</v>
      </c>
      <c r="BB3225" s="395">
        <v>0</v>
      </c>
      <c r="BC3225" s="395">
        <v>0</v>
      </c>
      <c r="BD3225" s="115"/>
      <c r="BE3225" s="115"/>
      <c r="BF3225" s="115">
        <v>1</v>
      </c>
      <c r="BG3225" s="115">
        <v>42</v>
      </c>
      <c r="BH3225" s="423">
        <f t="shared" si="1793"/>
        <v>47.9</v>
      </c>
      <c r="BI3225" s="417">
        <f t="shared" si="1794"/>
        <v>47.9</v>
      </c>
      <c r="BJ3225" s="115"/>
      <c r="BK3225" s="115"/>
      <c r="BQ3225" s="74" t="str">
        <f t="shared" si="1816"/>
        <v>24442.3-(14)</v>
      </c>
      <c r="BR3225" s="120" t="str">
        <f t="shared" si="1817"/>
        <v>Flanged In-Cut Branch-30 deg</v>
      </c>
      <c r="BS3225" s="120">
        <f t="shared" si="1818"/>
        <v>572.46856492027337</v>
      </c>
      <c r="BU3225" s="74" t="str">
        <f t="shared" si="1819"/>
        <v>24442.3-(12)</v>
      </c>
      <c r="BV3225" s="120" t="str">
        <f t="shared" si="1820"/>
        <v>Flanged In-Cut Branch-30 deg</v>
      </c>
      <c r="BW3225" s="120">
        <f t="shared" si="1821"/>
        <v>670.81799999999998</v>
      </c>
      <c r="BY3225" s="74" t="str">
        <f t="shared" si="1822"/>
        <v>24442.3-(10)</v>
      </c>
      <c r="BZ3225" s="120" t="str">
        <f t="shared" si="1823"/>
        <v>Flanged In-Cut Branch-30 deg</v>
      </c>
      <c r="CA3225" s="120">
        <f t="shared" si="1824"/>
        <v>768.03800000000012</v>
      </c>
      <c r="CC3225" s="115" t="str">
        <f t="shared" si="1825"/>
        <v xml:space="preserve"> </v>
      </c>
      <c r="CD3225" s="120" t="str">
        <f t="shared" si="1826"/>
        <v xml:space="preserve"> </v>
      </c>
      <c r="CE3225" s="417" t="str">
        <f t="shared" si="1827"/>
        <v xml:space="preserve"> </v>
      </c>
      <c r="CF3225" s="115"/>
      <c r="CG3225" s="115" t="str">
        <f t="shared" si="1828"/>
        <v xml:space="preserve"> </v>
      </c>
      <c r="CH3225" s="120" t="str">
        <f t="shared" si="1829"/>
        <v xml:space="preserve"> </v>
      </c>
      <c r="CI3225" s="417" t="str">
        <f t="shared" si="1830"/>
        <v xml:space="preserve"> </v>
      </c>
      <c r="CJ3225" s="115"/>
      <c r="CK3225" s="115" t="str">
        <f t="shared" si="1831"/>
        <v xml:space="preserve"> </v>
      </c>
      <c r="CL3225" s="120" t="str">
        <f t="shared" si="1832"/>
        <v xml:space="preserve"> </v>
      </c>
      <c r="CM3225" s="417" t="str">
        <f t="shared" si="1834"/>
        <v xml:space="preserve"> </v>
      </c>
      <c r="IS3225" s="111"/>
    </row>
    <row r="3226" spans="2:253" s="74" customFormat="1" ht="17.100000000000001" hidden="1" customHeight="1" x14ac:dyDescent="0.25">
      <c r="B3226" s="504">
        <f>IF('Flanged Parts'!$AU$4=1,'Flanged Parts'!Q35,0)</f>
        <v>0</v>
      </c>
      <c r="C3226" s="508">
        <v>24444.3</v>
      </c>
      <c r="D3226" s="526">
        <f t="shared" si="1791"/>
        <v>24444.3</v>
      </c>
      <c r="E3226" s="504" t="s">
        <v>1348</v>
      </c>
      <c r="F3226" s="508" t="str">
        <f t="shared" si="1840"/>
        <v xml:space="preserve"> </v>
      </c>
      <c r="G3226" s="509" t="s">
        <v>547</v>
      </c>
      <c r="H3226" s="504" t="s">
        <v>1094</v>
      </c>
      <c r="I3226" s="1035" t="s">
        <v>81</v>
      </c>
      <c r="J3226" s="1036"/>
      <c r="K3226" s="516" t="s">
        <v>881</v>
      </c>
      <c r="L3226" s="535">
        <v>16</v>
      </c>
      <c r="M3226" s="532" t="s">
        <v>1700</v>
      </c>
      <c r="N3226" s="514">
        <f t="shared" si="1805"/>
        <v>560</v>
      </c>
      <c r="O3226" s="514">
        <f t="shared" si="1792"/>
        <v>0</v>
      </c>
      <c r="P3226" s="680">
        <f>'KB Duct Parts'!$AE$3</f>
        <v>0</v>
      </c>
      <c r="Q3226" s="681">
        <f t="shared" ref="Q3226:Q3289" si="1841">IF(B3226&gt;0,N3226*(1-P3226),0)</f>
        <v>0</v>
      </c>
      <c r="R3226" s="682">
        <f t="shared" ref="R3226:R3289" si="1842">B3226*Q3226</f>
        <v>0</v>
      </c>
      <c r="S3226" s="716">
        <f t="shared" si="1806"/>
        <v>0.2</v>
      </c>
      <c r="T3226" s="679">
        <f t="shared" ref="T3226:T3289" si="1843">ROUND(IF(B3226&gt;0,((N3226*(1-(1*S3226)))),0),2)</f>
        <v>0</v>
      </c>
      <c r="U3226" s="679">
        <f t="shared" ref="U3226:U3289" si="1844">B3226*T3226</f>
        <v>0</v>
      </c>
      <c r="Y3226" s="120"/>
      <c r="AD3226" s="81"/>
      <c r="AF3226" s="370">
        <v>16</v>
      </c>
      <c r="AG3226" s="374">
        <v>14</v>
      </c>
      <c r="AH3226" s="378">
        <v>12</v>
      </c>
      <c r="AI3226" s="381">
        <v>10</v>
      </c>
      <c r="AJ3226" s="386"/>
      <c r="AK3226" s="391"/>
      <c r="AL3226" s="386"/>
      <c r="AM3226" s="363">
        <f t="shared" si="1839"/>
        <v>1</v>
      </c>
      <c r="AN3226" s="578">
        <v>509.3</v>
      </c>
      <c r="AO3226" s="78">
        <f t="shared" si="1800"/>
        <v>599.79066059225511</v>
      </c>
      <c r="AP3226" s="78">
        <f t="shared" si="1795"/>
        <v>702.83399999999995</v>
      </c>
      <c r="AQ3226" s="78">
        <f t="shared" si="1796"/>
        <v>804.69400000000007</v>
      </c>
      <c r="AR3226" s="78">
        <f t="shared" si="1797"/>
        <v>0</v>
      </c>
      <c r="AS3226" s="78">
        <f t="shared" si="1798"/>
        <v>0</v>
      </c>
      <c r="AT3226" s="78">
        <f t="shared" si="1799"/>
        <v>0</v>
      </c>
      <c r="AU3226" s="363" t="s">
        <v>717</v>
      </c>
      <c r="AV3226" s="393"/>
      <c r="AW3226" s="395"/>
      <c r="AX3226" s="395">
        <v>1.1776765375854215</v>
      </c>
      <c r="AY3226" s="395">
        <v>1.38</v>
      </c>
      <c r="AZ3226" s="395">
        <v>1.58</v>
      </c>
      <c r="BA3226" s="395">
        <v>0</v>
      </c>
      <c r="BB3226" s="395">
        <v>0</v>
      </c>
      <c r="BC3226" s="395">
        <v>0</v>
      </c>
      <c r="BD3226" s="115"/>
      <c r="BE3226" s="115"/>
      <c r="BF3226" s="115">
        <v>1</v>
      </c>
      <c r="BG3226" s="115">
        <v>44</v>
      </c>
      <c r="BH3226" s="423">
        <f t="shared" si="1793"/>
        <v>50.7</v>
      </c>
      <c r="BI3226" s="417">
        <f t="shared" si="1794"/>
        <v>50.7</v>
      </c>
      <c r="BJ3226" s="115"/>
      <c r="BK3226" s="115"/>
      <c r="BQ3226" s="74" t="str">
        <f t="shared" si="1816"/>
        <v>24444.3-(14)</v>
      </c>
      <c r="BR3226" s="120" t="str">
        <f t="shared" si="1817"/>
        <v>Flanged In-Cut Branch-30 deg</v>
      </c>
      <c r="BS3226" s="120">
        <f t="shared" si="1818"/>
        <v>599.79066059225511</v>
      </c>
      <c r="BU3226" s="74" t="str">
        <f t="shared" si="1819"/>
        <v>24444.3-(12)</v>
      </c>
      <c r="BV3226" s="120" t="str">
        <f t="shared" si="1820"/>
        <v>Flanged In-Cut Branch-30 deg</v>
      </c>
      <c r="BW3226" s="120">
        <f t="shared" si="1821"/>
        <v>702.83399999999995</v>
      </c>
      <c r="BY3226" s="74" t="str">
        <f t="shared" si="1822"/>
        <v>24444.3-(10)</v>
      </c>
      <c r="BZ3226" s="120" t="str">
        <f t="shared" si="1823"/>
        <v>Flanged In-Cut Branch-30 deg</v>
      </c>
      <c r="CA3226" s="120">
        <f t="shared" si="1824"/>
        <v>804.69400000000007</v>
      </c>
      <c r="CC3226" s="115" t="str">
        <f t="shared" si="1825"/>
        <v xml:space="preserve"> </v>
      </c>
      <c r="CD3226" s="120" t="str">
        <f t="shared" si="1826"/>
        <v xml:space="preserve"> </v>
      </c>
      <c r="CE3226" s="417" t="str">
        <f t="shared" si="1827"/>
        <v xml:space="preserve"> </v>
      </c>
      <c r="CF3226" s="115"/>
      <c r="CG3226" s="115" t="str">
        <f t="shared" si="1828"/>
        <v xml:space="preserve"> </v>
      </c>
      <c r="CH3226" s="120" t="str">
        <f t="shared" si="1829"/>
        <v xml:space="preserve"> </v>
      </c>
      <c r="CI3226" s="417" t="str">
        <f t="shared" si="1830"/>
        <v xml:space="preserve"> </v>
      </c>
      <c r="CJ3226" s="115"/>
      <c r="CK3226" s="115" t="str">
        <f t="shared" si="1831"/>
        <v xml:space="preserve"> </v>
      </c>
      <c r="CL3226" s="120" t="str">
        <f t="shared" si="1832"/>
        <v xml:space="preserve"> </v>
      </c>
      <c r="CM3226" s="417" t="str">
        <f t="shared" si="1834"/>
        <v xml:space="preserve"> </v>
      </c>
      <c r="IS3226" s="111"/>
    </row>
    <row r="3227" spans="2:253" s="74" customFormat="1" ht="17.100000000000001" hidden="1" customHeight="1" x14ac:dyDescent="0.25">
      <c r="B3227" s="504">
        <f>IF('Flanged Parts'!$AU$4=1,'Flanged Parts'!Q36,0)</f>
        <v>0</v>
      </c>
      <c r="C3227" s="508">
        <v>24446.3</v>
      </c>
      <c r="D3227" s="526">
        <f t="shared" si="1791"/>
        <v>24446.3</v>
      </c>
      <c r="E3227" s="504" t="s">
        <v>1349</v>
      </c>
      <c r="F3227" s="508" t="str">
        <f t="shared" si="1840"/>
        <v xml:space="preserve"> </v>
      </c>
      <c r="G3227" s="509" t="s">
        <v>547</v>
      </c>
      <c r="H3227" s="504" t="s">
        <v>1094</v>
      </c>
      <c r="I3227" s="1035" t="s">
        <v>81</v>
      </c>
      <c r="J3227" s="1036"/>
      <c r="K3227" s="516" t="s">
        <v>881</v>
      </c>
      <c r="L3227" s="535">
        <v>16</v>
      </c>
      <c r="M3227" s="532" t="s">
        <v>1700</v>
      </c>
      <c r="N3227" s="514">
        <f t="shared" si="1805"/>
        <v>582.71999999999991</v>
      </c>
      <c r="O3227" s="514">
        <f t="shared" si="1792"/>
        <v>0</v>
      </c>
      <c r="P3227" s="680">
        <f>'KB Duct Parts'!$AE$3</f>
        <v>0</v>
      </c>
      <c r="Q3227" s="681">
        <f t="shared" si="1841"/>
        <v>0</v>
      </c>
      <c r="R3227" s="682">
        <f t="shared" si="1842"/>
        <v>0</v>
      </c>
      <c r="S3227" s="716">
        <f t="shared" si="1806"/>
        <v>0.2</v>
      </c>
      <c r="T3227" s="679">
        <f t="shared" si="1843"/>
        <v>0</v>
      </c>
      <c r="U3227" s="679">
        <f t="shared" si="1844"/>
        <v>0</v>
      </c>
      <c r="Y3227" s="120"/>
      <c r="AD3227" s="81"/>
      <c r="AF3227" s="370">
        <v>16</v>
      </c>
      <c r="AG3227" s="374">
        <v>14</v>
      </c>
      <c r="AH3227" s="378">
        <v>12</v>
      </c>
      <c r="AI3227" s="381">
        <v>10</v>
      </c>
      <c r="AJ3227" s="386"/>
      <c r="AK3227" s="391"/>
      <c r="AL3227" s="386"/>
      <c r="AM3227" s="363">
        <f t="shared" si="1839"/>
        <v>1</v>
      </c>
      <c r="AN3227" s="578">
        <v>532.29999999999995</v>
      </c>
      <c r="AO3227" s="78">
        <f t="shared" si="1800"/>
        <v>626.87722095671984</v>
      </c>
      <c r="AP3227" s="78">
        <f t="shared" si="1795"/>
        <v>734.57399999999984</v>
      </c>
      <c r="AQ3227" s="78">
        <f t="shared" si="1796"/>
        <v>841.03399999999999</v>
      </c>
      <c r="AR3227" s="78">
        <f t="shared" si="1797"/>
        <v>0</v>
      </c>
      <c r="AS3227" s="78">
        <f t="shared" si="1798"/>
        <v>0</v>
      </c>
      <c r="AT3227" s="78">
        <f t="shared" si="1799"/>
        <v>0</v>
      </c>
      <c r="AU3227" s="363" t="s">
        <v>717</v>
      </c>
      <c r="AV3227" s="393"/>
      <c r="AW3227" s="395"/>
      <c r="AX3227" s="395">
        <v>1.1776765375854215</v>
      </c>
      <c r="AY3227" s="395">
        <v>1.38</v>
      </c>
      <c r="AZ3227" s="395">
        <v>1.58</v>
      </c>
      <c r="BA3227" s="395">
        <v>0</v>
      </c>
      <c r="BB3227" s="395">
        <v>0</v>
      </c>
      <c r="BC3227" s="395">
        <v>0</v>
      </c>
      <c r="BD3227" s="115"/>
      <c r="BE3227" s="115"/>
      <c r="BF3227" s="115">
        <v>1</v>
      </c>
      <c r="BG3227" s="115">
        <v>46</v>
      </c>
      <c r="BH3227" s="423">
        <f t="shared" si="1793"/>
        <v>50.42</v>
      </c>
      <c r="BI3227" s="417">
        <f t="shared" si="1794"/>
        <v>50.42</v>
      </c>
      <c r="BJ3227" s="115"/>
      <c r="BK3227" s="115"/>
      <c r="BQ3227" s="74" t="str">
        <f t="shared" si="1816"/>
        <v>24446.3-(14)</v>
      </c>
      <c r="BR3227" s="120" t="str">
        <f t="shared" si="1817"/>
        <v>Flanged In-Cut Branch-30 deg</v>
      </c>
      <c r="BS3227" s="120">
        <f t="shared" si="1818"/>
        <v>626.87722095671984</v>
      </c>
      <c r="BU3227" s="74" t="str">
        <f t="shared" si="1819"/>
        <v>24446.3-(12)</v>
      </c>
      <c r="BV3227" s="120" t="str">
        <f t="shared" si="1820"/>
        <v>Flanged In-Cut Branch-30 deg</v>
      </c>
      <c r="BW3227" s="120">
        <f t="shared" si="1821"/>
        <v>734.57399999999984</v>
      </c>
      <c r="BY3227" s="74" t="str">
        <f t="shared" si="1822"/>
        <v>24446.3-(10)</v>
      </c>
      <c r="BZ3227" s="120" t="str">
        <f t="shared" si="1823"/>
        <v>Flanged In-Cut Branch-30 deg</v>
      </c>
      <c r="CA3227" s="120">
        <f t="shared" si="1824"/>
        <v>841.03399999999999</v>
      </c>
      <c r="CC3227" s="115" t="str">
        <f t="shared" si="1825"/>
        <v xml:space="preserve"> </v>
      </c>
      <c r="CD3227" s="120" t="str">
        <f t="shared" si="1826"/>
        <v xml:space="preserve"> </v>
      </c>
      <c r="CE3227" s="417" t="str">
        <f t="shared" si="1827"/>
        <v xml:space="preserve"> </v>
      </c>
      <c r="CF3227" s="115"/>
      <c r="CG3227" s="115" t="str">
        <f t="shared" si="1828"/>
        <v xml:space="preserve"> </v>
      </c>
      <c r="CH3227" s="120" t="str">
        <f t="shared" si="1829"/>
        <v xml:space="preserve"> </v>
      </c>
      <c r="CI3227" s="417" t="str">
        <f t="shared" si="1830"/>
        <v xml:space="preserve"> </v>
      </c>
      <c r="CJ3227" s="115"/>
      <c r="CK3227" s="115" t="str">
        <f t="shared" si="1831"/>
        <v xml:space="preserve"> </v>
      </c>
      <c r="CL3227" s="120" t="str">
        <f t="shared" si="1832"/>
        <v xml:space="preserve"> </v>
      </c>
      <c r="CM3227" s="417" t="str">
        <f t="shared" si="1834"/>
        <v xml:space="preserve"> </v>
      </c>
      <c r="IS3227" s="111"/>
    </row>
    <row r="3228" spans="2:253" s="74" customFormat="1" ht="17.100000000000001" hidden="1" customHeight="1" x14ac:dyDescent="0.25">
      <c r="B3228" s="504">
        <f>IF('Flanged Parts'!$AU$4=1,'Flanged Parts'!Q37,0)</f>
        <v>0</v>
      </c>
      <c r="C3228" s="508">
        <v>24448.3</v>
      </c>
      <c r="D3228" s="526">
        <f t="shared" si="1791"/>
        <v>24448.3</v>
      </c>
      <c r="E3228" s="504" t="s">
        <v>1350</v>
      </c>
      <c r="F3228" s="508" t="str">
        <f t="shared" si="1840"/>
        <v xml:space="preserve"> </v>
      </c>
      <c r="G3228" s="509" t="s">
        <v>547</v>
      </c>
      <c r="H3228" s="504" t="s">
        <v>1094</v>
      </c>
      <c r="I3228" s="1035" t="s">
        <v>81</v>
      </c>
      <c r="J3228" s="1036"/>
      <c r="K3228" s="516" t="s">
        <v>881</v>
      </c>
      <c r="L3228" s="535">
        <v>16</v>
      </c>
      <c r="M3228" s="532" t="s">
        <v>1700</v>
      </c>
      <c r="N3228" s="514">
        <f t="shared" si="1805"/>
        <v>618.46</v>
      </c>
      <c r="O3228" s="514">
        <f t="shared" si="1792"/>
        <v>0</v>
      </c>
      <c r="P3228" s="680">
        <f>'KB Duct Parts'!$AE$3</f>
        <v>0</v>
      </c>
      <c r="Q3228" s="681">
        <f t="shared" si="1841"/>
        <v>0</v>
      </c>
      <c r="R3228" s="682">
        <f t="shared" si="1842"/>
        <v>0</v>
      </c>
      <c r="S3228" s="716">
        <f t="shared" si="1806"/>
        <v>0.2</v>
      </c>
      <c r="T3228" s="679">
        <f t="shared" si="1843"/>
        <v>0</v>
      </c>
      <c r="U3228" s="679">
        <f t="shared" si="1844"/>
        <v>0</v>
      </c>
      <c r="Y3228" s="120"/>
      <c r="AD3228" s="81"/>
      <c r="AF3228" s="370">
        <v>16</v>
      </c>
      <c r="AG3228" s="374">
        <v>14</v>
      </c>
      <c r="AH3228" s="378">
        <v>12</v>
      </c>
      <c r="AI3228" s="381">
        <v>10</v>
      </c>
      <c r="AJ3228" s="386"/>
      <c r="AK3228" s="391"/>
      <c r="AL3228" s="386"/>
      <c r="AM3228" s="363">
        <f t="shared" si="1839"/>
        <v>1</v>
      </c>
      <c r="AN3228" s="578">
        <v>555.6</v>
      </c>
      <c r="AO3228" s="78">
        <f t="shared" si="1800"/>
        <v>654.3170842824602</v>
      </c>
      <c r="AP3228" s="78">
        <f t="shared" si="1795"/>
        <v>766.72799999999995</v>
      </c>
      <c r="AQ3228" s="78">
        <f t="shared" si="1796"/>
        <v>877.84800000000007</v>
      </c>
      <c r="AR3228" s="78">
        <f t="shared" si="1797"/>
        <v>0</v>
      </c>
      <c r="AS3228" s="78">
        <f t="shared" si="1798"/>
        <v>0</v>
      </c>
      <c r="AT3228" s="78">
        <f t="shared" si="1799"/>
        <v>0</v>
      </c>
      <c r="AU3228" s="363" t="s">
        <v>717</v>
      </c>
      <c r="AV3228" s="393"/>
      <c r="AW3228" s="395"/>
      <c r="AX3228" s="395">
        <v>1.1776765375854215</v>
      </c>
      <c r="AY3228" s="395">
        <v>1.38</v>
      </c>
      <c r="AZ3228" s="395">
        <v>1.58</v>
      </c>
      <c r="BA3228" s="395">
        <v>0</v>
      </c>
      <c r="BB3228" s="395">
        <v>0</v>
      </c>
      <c r="BC3228" s="395">
        <v>0</v>
      </c>
      <c r="BD3228" s="115"/>
      <c r="BE3228" s="115"/>
      <c r="BF3228" s="115">
        <v>1</v>
      </c>
      <c r="BG3228" s="115">
        <v>48</v>
      </c>
      <c r="BH3228" s="423">
        <f t="shared" si="1793"/>
        <v>62.86</v>
      </c>
      <c r="BI3228" s="417">
        <f t="shared" si="1794"/>
        <v>62.86</v>
      </c>
      <c r="BJ3228" s="115"/>
      <c r="BK3228" s="115"/>
      <c r="BQ3228" s="74" t="str">
        <f t="shared" si="1816"/>
        <v>24448.3-(14)</v>
      </c>
      <c r="BR3228" s="120" t="str">
        <f t="shared" si="1817"/>
        <v>Flanged In-Cut Branch-30 deg</v>
      </c>
      <c r="BS3228" s="120">
        <f t="shared" si="1818"/>
        <v>654.3170842824602</v>
      </c>
      <c r="BU3228" s="74" t="str">
        <f t="shared" si="1819"/>
        <v>24448.3-(12)</v>
      </c>
      <c r="BV3228" s="120" t="str">
        <f t="shared" si="1820"/>
        <v>Flanged In-Cut Branch-30 deg</v>
      </c>
      <c r="BW3228" s="120">
        <f t="shared" si="1821"/>
        <v>766.72799999999995</v>
      </c>
      <c r="BY3228" s="74" t="str">
        <f t="shared" si="1822"/>
        <v>24448.3-(10)</v>
      </c>
      <c r="BZ3228" s="120" t="str">
        <f t="shared" si="1823"/>
        <v>Flanged In-Cut Branch-30 deg</v>
      </c>
      <c r="CA3228" s="120">
        <f t="shared" si="1824"/>
        <v>877.84800000000007</v>
      </c>
      <c r="CC3228" s="115" t="str">
        <f t="shared" si="1825"/>
        <v xml:space="preserve"> </v>
      </c>
      <c r="CD3228" s="120" t="str">
        <f t="shared" si="1826"/>
        <v xml:space="preserve"> </v>
      </c>
      <c r="CE3228" s="417" t="str">
        <f t="shared" si="1827"/>
        <v xml:space="preserve"> </v>
      </c>
      <c r="CF3228" s="115"/>
      <c r="CG3228" s="115" t="str">
        <f t="shared" si="1828"/>
        <v xml:space="preserve"> </v>
      </c>
      <c r="CH3228" s="120" t="str">
        <f t="shared" si="1829"/>
        <v xml:space="preserve"> </v>
      </c>
      <c r="CI3228" s="417" t="str">
        <f t="shared" si="1830"/>
        <v xml:space="preserve"> </v>
      </c>
      <c r="CJ3228" s="115"/>
      <c r="CK3228" s="115" t="str">
        <f t="shared" si="1831"/>
        <v xml:space="preserve"> </v>
      </c>
      <c r="CL3228" s="120" t="str">
        <f t="shared" si="1832"/>
        <v xml:space="preserve"> </v>
      </c>
      <c r="CM3228" s="417" t="str">
        <f t="shared" si="1834"/>
        <v xml:space="preserve"> </v>
      </c>
      <c r="IS3228" s="111"/>
    </row>
    <row r="3229" spans="2:253" s="74" customFormat="1" ht="17.100000000000001" hidden="1" customHeight="1" x14ac:dyDescent="0.25">
      <c r="B3229" s="504">
        <f>IF('Flanged Parts'!$AU$4=2,'Flanged Parts'!Q7,0)</f>
        <v>0</v>
      </c>
      <c r="C3229" s="508">
        <v>24404.45</v>
      </c>
      <c r="D3229" s="526">
        <f t="shared" si="1791"/>
        <v>24404.45</v>
      </c>
      <c r="E3229" s="504" t="s">
        <v>861</v>
      </c>
      <c r="F3229" s="508" t="str">
        <f t="shared" si="1840"/>
        <v xml:space="preserve"> </v>
      </c>
      <c r="G3229" s="509" t="s">
        <v>548</v>
      </c>
      <c r="H3229" s="504" t="str">
        <f>IF('Flanged Parts'!$BB$6=1,"CS",IF('Flanged Parts'!$BB$6=2,"Glv",0))</f>
        <v>Glv</v>
      </c>
      <c r="I3229" s="1035" t="s">
        <v>81</v>
      </c>
      <c r="J3229" s="1036"/>
      <c r="K3229" s="516" t="s">
        <v>881</v>
      </c>
      <c r="L3229" s="535">
        <v>18</v>
      </c>
      <c r="M3229" s="532" t="s">
        <v>1700</v>
      </c>
      <c r="N3229" s="514">
        <f t="shared" si="1805"/>
        <v>54.23</v>
      </c>
      <c r="O3229" s="514">
        <f t="shared" si="1792"/>
        <v>0</v>
      </c>
      <c r="P3229" s="680">
        <f>'KB Duct Parts'!$AE$3</f>
        <v>0</v>
      </c>
      <c r="Q3229" s="681">
        <f t="shared" si="1841"/>
        <v>0</v>
      </c>
      <c r="R3229" s="682">
        <f t="shared" si="1842"/>
        <v>0</v>
      </c>
      <c r="S3229" s="716">
        <f t="shared" si="1806"/>
        <v>0.2</v>
      </c>
      <c r="T3229" s="679">
        <f t="shared" si="1843"/>
        <v>0</v>
      </c>
      <c r="U3229" s="679">
        <f t="shared" si="1844"/>
        <v>0</v>
      </c>
      <c r="Y3229" s="120"/>
      <c r="AD3229" s="81"/>
      <c r="AF3229" s="370">
        <v>18</v>
      </c>
      <c r="AG3229" s="374">
        <v>16</v>
      </c>
      <c r="AH3229" s="378">
        <v>14</v>
      </c>
      <c r="AI3229" s="381"/>
      <c r="AJ3229" s="386"/>
      <c r="AK3229" s="391"/>
      <c r="AL3229" s="386"/>
      <c r="AM3229" s="363">
        <f t="shared" si="1839"/>
        <v>1</v>
      </c>
      <c r="AN3229" s="578">
        <v>50.4</v>
      </c>
      <c r="AO3229" s="78">
        <f t="shared" si="1800"/>
        <v>60.48</v>
      </c>
      <c r="AP3229" s="78">
        <f t="shared" si="1795"/>
        <v>72.071999999999989</v>
      </c>
      <c r="AQ3229" s="78">
        <f t="shared" si="1796"/>
        <v>0</v>
      </c>
      <c r="AR3229" s="78">
        <f t="shared" si="1797"/>
        <v>0</v>
      </c>
      <c r="AS3229" s="78">
        <f t="shared" si="1798"/>
        <v>0</v>
      </c>
      <c r="AT3229" s="78">
        <f t="shared" si="1799"/>
        <v>0</v>
      </c>
      <c r="AU3229" s="363" t="s">
        <v>717</v>
      </c>
      <c r="AV3229" s="393"/>
      <c r="AW3229" s="395"/>
      <c r="AX3229" s="395">
        <v>1.2</v>
      </c>
      <c r="AY3229" s="395">
        <v>1.43</v>
      </c>
      <c r="AZ3229" s="395">
        <v>0</v>
      </c>
      <c r="BA3229" s="395">
        <v>0</v>
      </c>
      <c r="BB3229" s="395">
        <v>0</v>
      </c>
      <c r="BC3229" s="395">
        <v>0</v>
      </c>
      <c r="BD3229" s="115"/>
      <c r="BE3229" s="115"/>
      <c r="BF3229" s="115">
        <v>1</v>
      </c>
      <c r="BG3229" s="115">
        <v>4</v>
      </c>
      <c r="BH3229" s="423">
        <f t="shared" si="1793"/>
        <v>3.83</v>
      </c>
      <c r="BI3229" s="417">
        <f t="shared" si="1794"/>
        <v>3.83</v>
      </c>
      <c r="BJ3229" s="115"/>
      <c r="BK3229" s="115"/>
      <c r="BQ3229" s="74" t="str">
        <f t="shared" si="1816"/>
        <v>24404.45-(16)</v>
      </c>
      <c r="BR3229" s="120" t="str">
        <f t="shared" si="1817"/>
        <v>Flanged In-Cut Branch-45 deg</v>
      </c>
      <c r="BS3229" s="120">
        <f t="shared" si="1818"/>
        <v>60.48</v>
      </c>
      <c r="BU3229" s="74" t="str">
        <f t="shared" si="1819"/>
        <v>24404.45-(14)</v>
      </c>
      <c r="BV3229" s="120" t="str">
        <f t="shared" si="1820"/>
        <v>Flanged In-Cut Branch-45 deg</v>
      </c>
      <c r="BW3229" s="120">
        <f t="shared" si="1821"/>
        <v>72.071999999999989</v>
      </c>
      <c r="BY3229" s="74" t="str">
        <f t="shared" si="1822"/>
        <v xml:space="preserve"> </v>
      </c>
      <c r="BZ3229" s="120" t="str">
        <f t="shared" si="1823"/>
        <v xml:space="preserve"> </v>
      </c>
      <c r="CA3229" s="120" t="str">
        <f t="shared" si="1824"/>
        <v xml:space="preserve"> </v>
      </c>
      <c r="CC3229" s="115" t="str">
        <f t="shared" si="1825"/>
        <v xml:space="preserve"> </v>
      </c>
      <c r="CD3229" s="120" t="str">
        <f t="shared" si="1826"/>
        <v xml:space="preserve"> </v>
      </c>
      <c r="CE3229" s="417" t="str">
        <f t="shared" si="1827"/>
        <v xml:space="preserve"> </v>
      </c>
      <c r="CF3229" s="115"/>
      <c r="CG3229" s="115" t="str">
        <f t="shared" si="1828"/>
        <v xml:space="preserve"> </v>
      </c>
      <c r="CH3229" s="120" t="str">
        <f t="shared" si="1829"/>
        <v xml:space="preserve"> </v>
      </c>
      <c r="CI3229" s="417" t="str">
        <f t="shared" si="1830"/>
        <v xml:space="preserve"> </v>
      </c>
      <c r="CJ3229" s="115"/>
      <c r="CK3229" s="115" t="str">
        <f t="shared" si="1831"/>
        <v xml:space="preserve"> </v>
      </c>
      <c r="CL3229" s="120" t="str">
        <f t="shared" si="1832"/>
        <v xml:space="preserve"> </v>
      </c>
      <c r="CM3229" s="417" t="str">
        <f t="shared" si="1834"/>
        <v xml:space="preserve"> </v>
      </c>
      <c r="IS3229" s="111">
        <v>163.30000000000001</v>
      </c>
    </row>
    <row r="3230" spans="2:253" s="74" customFormat="1" ht="17.100000000000001" hidden="1" customHeight="1" x14ac:dyDescent="0.25">
      <c r="B3230" s="504">
        <f>IF('Flanged Parts'!$AU$4=2,'Flanged Parts'!Q8,0)</f>
        <v>0</v>
      </c>
      <c r="C3230" s="508">
        <v>24405.45</v>
      </c>
      <c r="D3230" s="526">
        <f t="shared" si="1791"/>
        <v>24405.45</v>
      </c>
      <c r="E3230" s="504" t="s">
        <v>862</v>
      </c>
      <c r="F3230" s="508" t="str">
        <f t="shared" si="1840"/>
        <v xml:space="preserve"> </v>
      </c>
      <c r="G3230" s="509" t="s">
        <v>548</v>
      </c>
      <c r="H3230" s="504" t="str">
        <f>IF('Flanged Parts'!$BB$6=1,"CS",IF('Flanged Parts'!$BB$6=2,"Glv",0))</f>
        <v>Glv</v>
      </c>
      <c r="I3230" s="1035" t="s">
        <v>81</v>
      </c>
      <c r="J3230" s="1036"/>
      <c r="K3230" s="516" t="s">
        <v>881</v>
      </c>
      <c r="L3230" s="535">
        <v>18</v>
      </c>
      <c r="M3230" s="532" t="s">
        <v>1700</v>
      </c>
      <c r="N3230" s="514">
        <f t="shared" si="1805"/>
        <v>54.9</v>
      </c>
      <c r="O3230" s="514">
        <f t="shared" si="1792"/>
        <v>0</v>
      </c>
      <c r="P3230" s="680">
        <f>'KB Duct Parts'!$AE$3</f>
        <v>0</v>
      </c>
      <c r="Q3230" s="681">
        <f t="shared" si="1841"/>
        <v>0</v>
      </c>
      <c r="R3230" s="682">
        <f t="shared" si="1842"/>
        <v>0</v>
      </c>
      <c r="S3230" s="716">
        <f t="shared" si="1806"/>
        <v>0.2</v>
      </c>
      <c r="T3230" s="679">
        <f t="shared" si="1843"/>
        <v>0</v>
      </c>
      <c r="U3230" s="679">
        <f t="shared" si="1844"/>
        <v>0</v>
      </c>
      <c r="Y3230" s="120"/>
      <c r="AD3230" s="81"/>
      <c r="AF3230" s="370">
        <v>18</v>
      </c>
      <c r="AG3230" s="374">
        <v>16</v>
      </c>
      <c r="AH3230" s="378">
        <v>14</v>
      </c>
      <c r="AI3230" s="381"/>
      <c r="AJ3230" s="386"/>
      <c r="AK3230" s="391"/>
      <c r="AL3230" s="386"/>
      <c r="AM3230" s="363">
        <f t="shared" si="1839"/>
        <v>1</v>
      </c>
      <c r="AN3230" s="578">
        <v>50</v>
      </c>
      <c r="AO3230" s="78">
        <f t="shared" si="1800"/>
        <v>69</v>
      </c>
      <c r="AP3230" s="78">
        <f t="shared" si="1795"/>
        <v>71.5</v>
      </c>
      <c r="AQ3230" s="78">
        <f t="shared" si="1796"/>
        <v>0</v>
      </c>
      <c r="AR3230" s="78">
        <f t="shared" si="1797"/>
        <v>0</v>
      </c>
      <c r="AS3230" s="78">
        <f t="shared" si="1798"/>
        <v>0</v>
      </c>
      <c r="AT3230" s="78">
        <f t="shared" si="1799"/>
        <v>0</v>
      </c>
      <c r="AU3230" s="363" t="s">
        <v>717</v>
      </c>
      <c r="AV3230" s="393"/>
      <c r="AW3230" s="395"/>
      <c r="AX3230" s="395">
        <v>1.38</v>
      </c>
      <c r="AY3230" s="395">
        <v>1.43</v>
      </c>
      <c r="AZ3230" s="395">
        <v>0</v>
      </c>
      <c r="BA3230" s="395">
        <v>0</v>
      </c>
      <c r="BB3230" s="395">
        <v>0</v>
      </c>
      <c r="BC3230" s="395">
        <v>0</v>
      </c>
      <c r="BD3230" s="115"/>
      <c r="BE3230" s="115"/>
      <c r="BF3230" s="115">
        <v>1</v>
      </c>
      <c r="BG3230" s="115">
        <v>5</v>
      </c>
      <c r="BH3230" s="423">
        <f t="shared" si="1793"/>
        <v>4.9000000000000004</v>
      </c>
      <c r="BI3230" s="417">
        <f t="shared" si="1794"/>
        <v>4.9000000000000004</v>
      </c>
      <c r="BJ3230" s="115"/>
      <c r="BK3230" s="115"/>
      <c r="BQ3230" s="74" t="str">
        <f t="shared" si="1816"/>
        <v>24405.45-(16)</v>
      </c>
      <c r="BR3230" s="120" t="str">
        <f t="shared" si="1817"/>
        <v>Flanged In-Cut Branch-45 deg</v>
      </c>
      <c r="BS3230" s="120">
        <f t="shared" si="1818"/>
        <v>69</v>
      </c>
      <c r="BU3230" s="74" t="str">
        <f t="shared" si="1819"/>
        <v>24405.45-(14)</v>
      </c>
      <c r="BV3230" s="120" t="str">
        <f t="shared" si="1820"/>
        <v>Flanged In-Cut Branch-45 deg</v>
      </c>
      <c r="BW3230" s="120">
        <f t="shared" si="1821"/>
        <v>71.5</v>
      </c>
      <c r="BY3230" s="74" t="str">
        <f t="shared" si="1822"/>
        <v xml:space="preserve"> </v>
      </c>
      <c r="BZ3230" s="120" t="str">
        <f t="shared" si="1823"/>
        <v xml:space="preserve"> </v>
      </c>
      <c r="CA3230" s="120" t="str">
        <f t="shared" si="1824"/>
        <v xml:space="preserve"> </v>
      </c>
      <c r="CC3230" s="115" t="str">
        <f t="shared" si="1825"/>
        <v xml:space="preserve"> </v>
      </c>
      <c r="CD3230" s="120" t="str">
        <f t="shared" si="1826"/>
        <v xml:space="preserve"> </v>
      </c>
      <c r="CE3230" s="417" t="str">
        <f t="shared" si="1827"/>
        <v xml:space="preserve"> </v>
      </c>
      <c r="CF3230" s="115"/>
      <c r="CG3230" s="115" t="str">
        <f t="shared" si="1828"/>
        <v xml:space="preserve"> </v>
      </c>
      <c r="CH3230" s="120" t="str">
        <f t="shared" si="1829"/>
        <v xml:space="preserve"> </v>
      </c>
      <c r="CI3230" s="417" t="str">
        <f t="shared" si="1830"/>
        <v xml:space="preserve"> </v>
      </c>
      <c r="CJ3230" s="115"/>
      <c r="CK3230" s="115" t="str">
        <f t="shared" si="1831"/>
        <v xml:space="preserve"> </v>
      </c>
      <c r="CL3230" s="120" t="str">
        <f t="shared" si="1832"/>
        <v xml:space="preserve"> </v>
      </c>
      <c r="CM3230" s="417" t="str">
        <f t="shared" si="1834"/>
        <v xml:space="preserve"> </v>
      </c>
      <c r="IS3230" s="111">
        <v>176.9</v>
      </c>
    </row>
    <row r="3231" spans="2:253" s="74" customFormat="1" ht="17.100000000000001" hidden="1" customHeight="1" x14ac:dyDescent="0.25">
      <c r="B3231" s="504">
        <f>IF('Flanged Parts'!$AU$4=2,'Flanged Parts'!Q9,0)</f>
        <v>0</v>
      </c>
      <c r="C3231" s="508">
        <v>24406.45</v>
      </c>
      <c r="D3231" s="526">
        <f t="shared" si="1791"/>
        <v>24406.45</v>
      </c>
      <c r="E3231" s="504" t="s">
        <v>863</v>
      </c>
      <c r="F3231" s="508" t="str">
        <f t="shared" si="1840"/>
        <v xml:space="preserve"> </v>
      </c>
      <c r="G3231" s="509" t="s">
        <v>548</v>
      </c>
      <c r="H3231" s="504" t="str">
        <f>IF('Flanged Parts'!$BB$6=1,"CS",IF('Flanged Parts'!$BB$6=2,"Glv",0))</f>
        <v>Glv</v>
      </c>
      <c r="I3231" s="1035" t="s">
        <v>81</v>
      </c>
      <c r="J3231" s="1036"/>
      <c r="K3231" s="516" t="s">
        <v>881</v>
      </c>
      <c r="L3231" s="535">
        <v>18</v>
      </c>
      <c r="M3231" s="532" t="s">
        <v>1700</v>
      </c>
      <c r="N3231" s="514">
        <f t="shared" si="1805"/>
        <v>56.41</v>
      </c>
      <c r="O3231" s="514">
        <f t="shared" si="1792"/>
        <v>0</v>
      </c>
      <c r="P3231" s="680">
        <f>'KB Duct Parts'!$AE$3</f>
        <v>0</v>
      </c>
      <c r="Q3231" s="681">
        <f t="shared" si="1841"/>
        <v>0</v>
      </c>
      <c r="R3231" s="682">
        <f t="shared" si="1842"/>
        <v>0</v>
      </c>
      <c r="S3231" s="716">
        <f t="shared" si="1806"/>
        <v>0.2</v>
      </c>
      <c r="T3231" s="679">
        <f t="shared" si="1843"/>
        <v>0</v>
      </c>
      <c r="U3231" s="679">
        <f t="shared" si="1844"/>
        <v>0</v>
      </c>
      <c r="Y3231" s="120"/>
      <c r="AD3231" s="81"/>
      <c r="AF3231" s="370">
        <v>18</v>
      </c>
      <c r="AG3231" s="374">
        <v>16</v>
      </c>
      <c r="AH3231" s="378">
        <v>14</v>
      </c>
      <c r="AI3231" s="381">
        <v>12</v>
      </c>
      <c r="AJ3231" s="386"/>
      <c r="AK3231" s="391"/>
      <c r="AL3231" s="386"/>
      <c r="AM3231" s="363">
        <f t="shared" si="1839"/>
        <v>1</v>
      </c>
      <c r="AN3231" s="578">
        <v>50.5</v>
      </c>
      <c r="AO3231" s="78">
        <f t="shared" si="1800"/>
        <v>69.69</v>
      </c>
      <c r="AP3231" s="78">
        <f t="shared" si="1795"/>
        <v>72.215000000000003</v>
      </c>
      <c r="AQ3231" s="78">
        <f t="shared" si="1796"/>
        <v>75.75</v>
      </c>
      <c r="AR3231" s="78">
        <f t="shared" si="1797"/>
        <v>0</v>
      </c>
      <c r="AS3231" s="78">
        <f t="shared" si="1798"/>
        <v>0</v>
      </c>
      <c r="AT3231" s="78">
        <f t="shared" si="1799"/>
        <v>0</v>
      </c>
      <c r="AU3231" s="363" t="s">
        <v>717</v>
      </c>
      <c r="AV3231" s="393"/>
      <c r="AW3231" s="395"/>
      <c r="AX3231" s="395">
        <v>1.38</v>
      </c>
      <c r="AY3231" s="395">
        <v>1.43</v>
      </c>
      <c r="AZ3231" s="395">
        <v>1.5</v>
      </c>
      <c r="BA3231" s="395">
        <v>0</v>
      </c>
      <c r="BB3231" s="395">
        <v>0</v>
      </c>
      <c r="BC3231" s="395">
        <v>0</v>
      </c>
      <c r="BD3231" s="115"/>
      <c r="BE3231" s="115"/>
      <c r="BF3231" s="115">
        <v>1</v>
      </c>
      <c r="BG3231" s="115">
        <v>6</v>
      </c>
      <c r="BH3231" s="423">
        <f t="shared" si="1793"/>
        <v>5.91</v>
      </c>
      <c r="BI3231" s="417">
        <f t="shared" si="1794"/>
        <v>5.91</v>
      </c>
      <c r="BJ3231" s="115"/>
      <c r="BK3231" s="115"/>
      <c r="BQ3231" s="74" t="str">
        <f t="shared" si="1816"/>
        <v>24406.45-(16)</v>
      </c>
      <c r="BR3231" s="120" t="str">
        <f t="shared" si="1817"/>
        <v>Flanged In-Cut Branch-45 deg</v>
      </c>
      <c r="BS3231" s="120">
        <f t="shared" si="1818"/>
        <v>69.69</v>
      </c>
      <c r="BU3231" s="74" t="str">
        <f t="shared" si="1819"/>
        <v>24406.45-(14)</v>
      </c>
      <c r="BV3231" s="120" t="str">
        <f t="shared" si="1820"/>
        <v>Flanged In-Cut Branch-45 deg</v>
      </c>
      <c r="BW3231" s="120">
        <f t="shared" si="1821"/>
        <v>72.215000000000003</v>
      </c>
      <c r="BY3231" s="74" t="str">
        <f t="shared" si="1822"/>
        <v>24406.45-(12)</v>
      </c>
      <c r="BZ3231" s="120" t="str">
        <f t="shared" si="1823"/>
        <v>Flanged In-Cut Branch-45 deg</v>
      </c>
      <c r="CA3231" s="120">
        <f t="shared" si="1824"/>
        <v>75.75</v>
      </c>
      <c r="CC3231" s="115" t="str">
        <f t="shared" si="1825"/>
        <v xml:space="preserve"> </v>
      </c>
      <c r="CD3231" s="120" t="str">
        <f t="shared" si="1826"/>
        <v xml:space="preserve"> </v>
      </c>
      <c r="CE3231" s="417" t="str">
        <f t="shared" si="1827"/>
        <v xml:space="preserve"> </v>
      </c>
      <c r="CF3231" s="115"/>
      <c r="CG3231" s="115" t="str">
        <f t="shared" si="1828"/>
        <v xml:space="preserve"> </v>
      </c>
      <c r="CH3231" s="120" t="str">
        <f t="shared" si="1829"/>
        <v xml:space="preserve"> </v>
      </c>
      <c r="CI3231" s="417" t="str">
        <f t="shared" si="1830"/>
        <v xml:space="preserve"> </v>
      </c>
      <c r="CJ3231" s="115"/>
      <c r="CK3231" s="115" t="str">
        <f t="shared" si="1831"/>
        <v xml:space="preserve"> </v>
      </c>
      <c r="CL3231" s="120" t="str">
        <f t="shared" si="1832"/>
        <v xml:space="preserve"> </v>
      </c>
      <c r="CM3231" s="417" t="str">
        <f t="shared" si="1834"/>
        <v xml:space="preserve"> </v>
      </c>
      <c r="IS3231" s="111">
        <v>190.5</v>
      </c>
    </row>
    <row r="3232" spans="2:253" s="74" customFormat="1" ht="17.100000000000001" hidden="1" customHeight="1" x14ac:dyDescent="0.25">
      <c r="B3232" s="504">
        <f>IF('Flanged Parts'!$AU$4=2,'Flanged Parts'!Q10,0)</f>
        <v>0</v>
      </c>
      <c r="C3232" s="508">
        <v>24407.45</v>
      </c>
      <c r="D3232" s="526">
        <f t="shared" si="1791"/>
        <v>24407.45</v>
      </c>
      <c r="E3232" s="504" t="s">
        <v>864</v>
      </c>
      <c r="F3232" s="508" t="str">
        <f t="shared" si="1840"/>
        <v xml:space="preserve"> </v>
      </c>
      <c r="G3232" s="509" t="s">
        <v>548</v>
      </c>
      <c r="H3232" s="504" t="str">
        <f>IF('Flanged Parts'!$BB$6=1,"CS",IF('Flanged Parts'!$BB$6=2,"Glv",0))</f>
        <v>Glv</v>
      </c>
      <c r="I3232" s="1035" t="s">
        <v>81</v>
      </c>
      <c r="J3232" s="1036"/>
      <c r="K3232" s="516" t="s">
        <v>881</v>
      </c>
      <c r="L3232" s="535">
        <v>18</v>
      </c>
      <c r="M3232" s="532" t="s">
        <v>1700</v>
      </c>
      <c r="N3232" s="514">
        <f t="shared" si="1805"/>
        <v>61.230000000000004</v>
      </c>
      <c r="O3232" s="514">
        <f t="shared" si="1792"/>
        <v>0</v>
      </c>
      <c r="P3232" s="680">
        <f>'KB Duct Parts'!$AE$3</f>
        <v>0</v>
      </c>
      <c r="Q3232" s="681">
        <f t="shared" si="1841"/>
        <v>0</v>
      </c>
      <c r="R3232" s="682">
        <f t="shared" si="1842"/>
        <v>0</v>
      </c>
      <c r="S3232" s="716">
        <f t="shared" si="1806"/>
        <v>0.2</v>
      </c>
      <c r="T3232" s="679">
        <f t="shared" si="1843"/>
        <v>0</v>
      </c>
      <c r="U3232" s="679">
        <f t="shared" si="1844"/>
        <v>0</v>
      </c>
      <c r="Y3232" s="120"/>
      <c r="AD3232" s="81"/>
      <c r="AF3232" s="370">
        <v>18</v>
      </c>
      <c r="AG3232" s="374">
        <v>16</v>
      </c>
      <c r="AH3232" s="378">
        <v>14</v>
      </c>
      <c r="AI3232" s="381">
        <v>12</v>
      </c>
      <c r="AJ3232" s="386">
        <v>10</v>
      </c>
      <c r="AK3232" s="391"/>
      <c r="AL3232" s="386"/>
      <c r="AM3232" s="363">
        <f t="shared" si="1839"/>
        <v>1</v>
      </c>
      <c r="AN3232" s="578">
        <v>53.6</v>
      </c>
      <c r="AO3232" s="78">
        <f t="shared" si="1800"/>
        <v>64.319999999999993</v>
      </c>
      <c r="AP3232" s="78">
        <f t="shared" si="1795"/>
        <v>69.680000000000007</v>
      </c>
      <c r="AQ3232" s="78">
        <f t="shared" si="1796"/>
        <v>80.400000000000006</v>
      </c>
      <c r="AR3232" s="78">
        <f t="shared" si="1797"/>
        <v>104.52</v>
      </c>
      <c r="AS3232" s="78">
        <f t="shared" si="1798"/>
        <v>0</v>
      </c>
      <c r="AT3232" s="78">
        <f t="shared" si="1799"/>
        <v>0</v>
      </c>
      <c r="AU3232" s="363" t="s">
        <v>717</v>
      </c>
      <c r="AV3232" s="393"/>
      <c r="AW3232" s="395"/>
      <c r="AX3232" s="395">
        <v>1.2</v>
      </c>
      <c r="AY3232" s="395">
        <v>1.3</v>
      </c>
      <c r="AZ3232" s="395">
        <v>1.5</v>
      </c>
      <c r="BA3232" s="395">
        <v>1.95</v>
      </c>
      <c r="BB3232" s="395">
        <v>0</v>
      </c>
      <c r="BC3232" s="395">
        <v>0</v>
      </c>
      <c r="BD3232" s="115"/>
      <c r="BE3232" s="115"/>
      <c r="BF3232" s="115">
        <v>1</v>
      </c>
      <c r="BG3232" s="115">
        <v>7</v>
      </c>
      <c r="BH3232" s="423">
        <f t="shared" si="1793"/>
        <v>7.63</v>
      </c>
      <c r="BI3232" s="417">
        <f t="shared" si="1794"/>
        <v>7.63</v>
      </c>
      <c r="BJ3232" s="115"/>
      <c r="BK3232" s="115"/>
      <c r="BQ3232" s="74" t="str">
        <f t="shared" si="1816"/>
        <v>24407.45-(16)</v>
      </c>
      <c r="BR3232" s="120" t="str">
        <f t="shared" si="1817"/>
        <v>Flanged In-Cut Branch-45 deg</v>
      </c>
      <c r="BS3232" s="120">
        <f t="shared" si="1818"/>
        <v>64.319999999999993</v>
      </c>
      <c r="BU3232" s="74" t="str">
        <f t="shared" si="1819"/>
        <v>24407.45-(14)</v>
      </c>
      <c r="BV3232" s="120" t="str">
        <f t="shared" si="1820"/>
        <v>Flanged In-Cut Branch-45 deg</v>
      </c>
      <c r="BW3232" s="120">
        <f t="shared" si="1821"/>
        <v>69.680000000000007</v>
      </c>
      <c r="BY3232" s="74" t="str">
        <f t="shared" si="1822"/>
        <v>24407.45-(12)</v>
      </c>
      <c r="BZ3232" s="120" t="str">
        <f t="shared" si="1823"/>
        <v>Flanged In-Cut Branch-45 deg</v>
      </c>
      <c r="CA3232" s="120">
        <f t="shared" si="1824"/>
        <v>80.400000000000006</v>
      </c>
      <c r="CC3232" s="115" t="str">
        <f t="shared" si="1825"/>
        <v>24407.45-(10)</v>
      </c>
      <c r="CD3232" s="120" t="str">
        <f t="shared" si="1826"/>
        <v>Flanged In-Cut Branch-45 deg</v>
      </c>
      <c r="CE3232" s="417">
        <f t="shared" si="1827"/>
        <v>104.52</v>
      </c>
      <c r="CF3232" s="115"/>
      <c r="CG3232" s="115" t="str">
        <f t="shared" si="1828"/>
        <v xml:space="preserve"> </v>
      </c>
      <c r="CH3232" s="120" t="str">
        <f t="shared" si="1829"/>
        <v xml:space="preserve"> </v>
      </c>
      <c r="CI3232" s="417" t="str">
        <f t="shared" si="1830"/>
        <v xml:space="preserve"> </v>
      </c>
      <c r="CJ3232" s="115"/>
      <c r="CK3232" s="115" t="str">
        <f t="shared" si="1831"/>
        <v xml:space="preserve"> </v>
      </c>
      <c r="CL3232" s="120" t="str">
        <f t="shared" si="1832"/>
        <v xml:space="preserve"> </v>
      </c>
      <c r="CM3232" s="417" t="str">
        <f t="shared" si="1834"/>
        <v xml:space="preserve"> </v>
      </c>
      <c r="IS3232" s="111">
        <v>204.1</v>
      </c>
    </row>
    <row r="3233" spans="2:253" s="74" customFormat="1" ht="17.100000000000001" hidden="1" customHeight="1" x14ac:dyDescent="0.25">
      <c r="B3233" s="504">
        <f>IF('Flanged Parts'!$AU$4=2,'Flanged Parts'!Q11,0)</f>
        <v>0</v>
      </c>
      <c r="C3233" s="508">
        <v>24408.45</v>
      </c>
      <c r="D3233" s="526">
        <f t="shared" si="1791"/>
        <v>24408.45</v>
      </c>
      <c r="E3233" s="504" t="s">
        <v>865</v>
      </c>
      <c r="F3233" s="508" t="str">
        <f t="shared" si="1840"/>
        <v xml:space="preserve"> </v>
      </c>
      <c r="G3233" s="509" t="s">
        <v>548</v>
      </c>
      <c r="H3233" s="504" t="str">
        <f>IF('Flanged Parts'!$BB$6=1,"CS",IF('Flanged Parts'!$BB$6=2,"Glv",0))</f>
        <v>Glv</v>
      </c>
      <c r="I3233" s="1035" t="s">
        <v>81</v>
      </c>
      <c r="J3233" s="1036"/>
      <c r="K3233" s="516" t="s">
        <v>881</v>
      </c>
      <c r="L3233" s="535">
        <v>18</v>
      </c>
      <c r="M3233" s="532" t="s">
        <v>1700</v>
      </c>
      <c r="N3233" s="514">
        <f t="shared" si="1805"/>
        <v>65.289999999999992</v>
      </c>
      <c r="O3233" s="514">
        <f t="shared" si="1792"/>
        <v>0</v>
      </c>
      <c r="P3233" s="680">
        <f>'KB Duct Parts'!$AE$3</f>
        <v>0</v>
      </c>
      <c r="Q3233" s="681">
        <f t="shared" si="1841"/>
        <v>0</v>
      </c>
      <c r="R3233" s="682">
        <f t="shared" si="1842"/>
        <v>0</v>
      </c>
      <c r="S3233" s="716">
        <f t="shared" si="1806"/>
        <v>0.2</v>
      </c>
      <c r="T3233" s="679">
        <f t="shared" si="1843"/>
        <v>0</v>
      </c>
      <c r="U3233" s="679">
        <f t="shared" si="1844"/>
        <v>0</v>
      </c>
      <c r="Y3233" s="120"/>
      <c r="AD3233" s="81"/>
      <c r="AF3233" s="370">
        <v>18</v>
      </c>
      <c r="AG3233" s="374">
        <v>16</v>
      </c>
      <c r="AH3233" s="378">
        <v>14</v>
      </c>
      <c r="AI3233" s="381">
        <v>12</v>
      </c>
      <c r="AJ3233" s="386">
        <v>10</v>
      </c>
      <c r="AK3233" s="391"/>
      <c r="AL3233" s="386"/>
      <c r="AM3233" s="363">
        <f t="shared" si="1839"/>
        <v>1</v>
      </c>
      <c r="AN3233" s="578">
        <v>56</v>
      </c>
      <c r="AO3233" s="78">
        <f t="shared" si="1800"/>
        <v>67.2</v>
      </c>
      <c r="AP3233" s="78">
        <f t="shared" si="1795"/>
        <v>72.8</v>
      </c>
      <c r="AQ3233" s="78">
        <f t="shared" si="1796"/>
        <v>84</v>
      </c>
      <c r="AR3233" s="78">
        <f t="shared" si="1797"/>
        <v>92.399999999999991</v>
      </c>
      <c r="AS3233" s="78">
        <f t="shared" si="1798"/>
        <v>0</v>
      </c>
      <c r="AT3233" s="78">
        <f t="shared" si="1799"/>
        <v>0</v>
      </c>
      <c r="AU3233" s="363" t="s">
        <v>717</v>
      </c>
      <c r="AV3233" s="393"/>
      <c r="AW3233" s="395"/>
      <c r="AX3233" s="395">
        <v>1.2</v>
      </c>
      <c r="AY3233" s="395">
        <v>1.3</v>
      </c>
      <c r="AZ3233" s="395">
        <v>1.5</v>
      </c>
      <c r="BA3233" s="395">
        <v>1.65</v>
      </c>
      <c r="BB3233" s="395">
        <v>0</v>
      </c>
      <c r="BC3233" s="395">
        <v>0</v>
      </c>
      <c r="BD3233" s="115"/>
      <c r="BE3233" s="115"/>
      <c r="BF3233" s="115">
        <v>1</v>
      </c>
      <c r="BG3233" s="115">
        <v>8</v>
      </c>
      <c r="BH3233" s="423">
        <f t="shared" si="1793"/>
        <v>9.2899999999999991</v>
      </c>
      <c r="BI3233" s="417">
        <f t="shared" si="1794"/>
        <v>9.2899999999999991</v>
      </c>
      <c r="BJ3233" s="115"/>
      <c r="BK3233" s="115"/>
      <c r="BQ3233" s="74" t="str">
        <f t="shared" si="1816"/>
        <v>24408.45-(16)</v>
      </c>
      <c r="BR3233" s="120" t="str">
        <f t="shared" si="1817"/>
        <v>Flanged In-Cut Branch-45 deg</v>
      </c>
      <c r="BS3233" s="120">
        <f t="shared" si="1818"/>
        <v>67.2</v>
      </c>
      <c r="BU3233" s="74" t="str">
        <f t="shared" si="1819"/>
        <v>24408.45-(14)</v>
      </c>
      <c r="BV3233" s="120" t="str">
        <f t="shared" si="1820"/>
        <v>Flanged In-Cut Branch-45 deg</v>
      </c>
      <c r="BW3233" s="120">
        <f t="shared" si="1821"/>
        <v>72.8</v>
      </c>
      <c r="BY3233" s="74" t="str">
        <f t="shared" si="1822"/>
        <v>24408.45-(12)</v>
      </c>
      <c r="BZ3233" s="120" t="str">
        <f t="shared" si="1823"/>
        <v>Flanged In-Cut Branch-45 deg</v>
      </c>
      <c r="CA3233" s="120">
        <f t="shared" si="1824"/>
        <v>84</v>
      </c>
      <c r="CC3233" s="115" t="str">
        <f t="shared" si="1825"/>
        <v>24408.45-(10)</v>
      </c>
      <c r="CD3233" s="120" t="str">
        <f t="shared" si="1826"/>
        <v>Flanged In-Cut Branch-45 deg</v>
      </c>
      <c r="CE3233" s="417">
        <f t="shared" si="1827"/>
        <v>92.399999999999991</v>
      </c>
      <c r="CF3233" s="115"/>
      <c r="CG3233" s="115" t="str">
        <f t="shared" si="1828"/>
        <v xml:space="preserve"> </v>
      </c>
      <c r="CH3233" s="120" t="str">
        <f t="shared" si="1829"/>
        <v xml:space="preserve"> </v>
      </c>
      <c r="CI3233" s="417" t="str">
        <f t="shared" si="1830"/>
        <v xml:space="preserve"> </v>
      </c>
      <c r="CJ3233" s="115"/>
      <c r="CK3233" s="115" t="str">
        <f t="shared" si="1831"/>
        <v xml:space="preserve"> </v>
      </c>
      <c r="CL3233" s="120" t="str">
        <f t="shared" si="1832"/>
        <v xml:space="preserve"> </v>
      </c>
      <c r="CM3233" s="417" t="str">
        <f t="shared" si="1834"/>
        <v xml:space="preserve"> </v>
      </c>
      <c r="IS3233" s="111">
        <v>217.7</v>
      </c>
    </row>
    <row r="3234" spans="2:253" s="74" customFormat="1" ht="17.100000000000001" hidden="1" customHeight="1" x14ac:dyDescent="0.25">
      <c r="B3234" s="504">
        <f>IF('Flanged Parts'!$AU$4=2,'Flanged Parts'!Q12,0)</f>
        <v>0</v>
      </c>
      <c r="C3234" s="508">
        <v>24409.45</v>
      </c>
      <c r="D3234" s="526">
        <f t="shared" si="1791"/>
        <v>24409.45</v>
      </c>
      <c r="E3234" s="504" t="s">
        <v>866</v>
      </c>
      <c r="F3234" s="508" t="str">
        <f t="shared" si="1840"/>
        <v xml:space="preserve"> </v>
      </c>
      <c r="G3234" s="509" t="s">
        <v>548</v>
      </c>
      <c r="H3234" s="504" t="str">
        <f>IF('Flanged Parts'!$BB$6=1,"CS",IF('Flanged Parts'!$BB$6=2,"Glv",0))</f>
        <v>Glv</v>
      </c>
      <c r="I3234" s="1035" t="s">
        <v>81</v>
      </c>
      <c r="J3234" s="1036"/>
      <c r="K3234" s="516" t="s">
        <v>881</v>
      </c>
      <c r="L3234" s="535">
        <v>18</v>
      </c>
      <c r="M3234" s="532" t="s">
        <v>1700</v>
      </c>
      <c r="N3234" s="514">
        <f t="shared" si="1805"/>
        <v>66.929999999999993</v>
      </c>
      <c r="O3234" s="514">
        <f t="shared" si="1792"/>
        <v>0</v>
      </c>
      <c r="P3234" s="680">
        <f>'KB Duct Parts'!$AE$3</f>
        <v>0</v>
      </c>
      <c r="Q3234" s="681">
        <f t="shared" si="1841"/>
        <v>0</v>
      </c>
      <c r="R3234" s="682">
        <f t="shared" si="1842"/>
        <v>0</v>
      </c>
      <c r="S3234" s="716">
        <f t="shared" si="1806"/>
        <v>0.2</v>
      </c>
      <c r="T3234" s="679">
        <f t="shared" si="1843"/>
        <v>0</v>
      </c>
      <c r="U3234" s="679">
        <f t="shared" si="1844"/>
        <v>0</v>
      </c>
      <c r="Y3234" s="120"/>
      <c r="AD3234" s="81"/>
      <c r="AF3234" s="370">
        <v>18</v>
      </c>
      <c r="AG3234" s="374">
        <v>16</v>
      </c>
      <c r="AH3234" s="378">
        <v>14</v>
      </c>
      <c r="AI3234" s="381">
        <v>12</v>
      </c>
      <c r="AJ3234" s="386">
        <v>10</v>
      </c>
      <c r="AK3234" s="391"/>
      <c r="AL3234" s="386"/>
      <c r="AM3234" s="363">
        <f t="shared" si="1839"/>
        <v>1</v>
      </c>
      <c r="AN3234" s="578">
        <v>57.4</v>
      </c>
      <c r="AO3234" s="78">
        <f t="shared" si="1800"/>
        <v>68.88</v>
      </c>
      <c r="AP3234" s="78">
        <f t="shared" si="1795"/>
        <v>74.62</v>
      </c>
      <c r="AQ3234" s="78">
        <f t="shared" si="1796"/>
        <v>86.1</v>
      </c>
      <c r="AR3234" s="78">
        <f t="shared" si="1797"/>
        <v>94.71</v>
      </c>
      <c r="AS3234" s="78">
        <f t="shared" si="1798"/>
        <v>0</v>
      </c>
      <c r="AT3234" s="78">
        <f t="shared" si="1799"/>
        <v>0</v>
      </c>
      <c r="AU3234" s="363" t="s">
        <v>717</v>
      </c>
      <c r="AV3234" s="393"/>
      <c r="AW3234" s="395"/>
      <c r="AX3234" s="395">
        <v>1.2</v>
      </c>
      <c r="AY3234" s="395">
        <v>1.3</v>
      </c>
      <c r="AZ3234" s="395">
        <v>1.5</v>
      </c>
      <c r="BA3234" s="395">
        <v>1.65</v>
      </c>
      <c r="BB3234" s="395">
        <v>0</v>
      </c>
      <c r="BC3234" s="395">
        <v>0</v>
      </c>
      <c r="BD3234" s="115"/>
      <c r="BE3234" s="115"/>
      <c r="BF3234" s="115">
        <v>1</v>
      </c>
      <c r="BG3234" s="115">
        <v>9</v>
      </c>
      <c r="BH3234" s="423">
        <f t="shared" si="1793"/>
        <v>9.5299999999999994</v>
      </c>
      <c r="BI3234" s="417">
        <f t="shared" si="1794"/>
        <v>9.5299999999999994</v>
      </c>
      <c r="BJ3234" s="115"/>
      <c r="BK3234" s="115"/>
      <c r="BQ3234" s="74" t="str">
        <f t="shared" si="1816"/>
        <v>24409.45-(16)</v>
      </c>
      <c r="BR3234" s="120" t="str">
        <f t="shared" si="1817"/>
        <v>Flanged In-Cut Branch-45 deg</v>
      </c>
      <c r="BS3234" s="120">
        <f t="shared" si="1818"/>
        <v>68.88</v>
      </c>
      <c r="BU3234" s="74" t="str">
        <f t="shared" si="1819"/>
        <v>24409.45-(14)</v>
      </c>
      <c r="BV3234" s="120" t="str">
        <f t="shared" si="1820"/>
        <v>Flanged In-Cut Branch-45 deg</v>
      </c>
      <c r="BW3234" s="120">
        <f t="shared" si="1821"/>
        <v>74.62</v>
      </c>
      <c r="BY3234" s="74" t="str">
        <f t="shared" si="1822"/>
        <v>24409.45-(12)</v>
      </c>
      <c r="BZ3234" s="120" t="str">
        <f t="shared" si="1823"/>
        <v>Flanged In-Cut Branch-45 deg</v>
      </c>
      <c r="CA3234" s="120">
        <f t="shared" si="1824"/>
        <v>86.1</v>
      </c>
      <c r="CC3234" s="115" t="str">
        <f t="shared" si="1825"/>
        <v>24409.45-(10)</v>
      </c>
      <c r="CD3234" s="120" t="str">
        <f t="shared" si="1826"/>
        <v>Flanged In-Cut Branch-45 deg</v>
      </c>
      <c r="CE3234" s="417">
        <f t="shared" si="1827"/>
        <v>94.71</v>
      </c>
      <c r="CF3234" s="115"/>
      <c r="CG3234" s="115" t="str">
        <f t="shared" si="1828"/>
        <v xml:space="preserve"> </v>
      </c>
      <c r="CH3234" s="120" t="str">
        <f t="shared" si="1829"/>
        <v xml:space="preserve"> </v>
      </c>
      <c r="CI3234" s="417" t="str">
        <f t="shared" si="1830"/>
        <v xml:space="preserve"> </v>
      </c>
      <c r="CJ3234" s="115"/>
      <c r="CK3234" s="115" t="str">
        <f t="shared" si="1831"/>
        <v xml:space="preserve"> </v>
      </c>
      <c r="CL3234" s="120" t="str">
        <f t="shared" si="1832"/>
        <v xml:space="preserve"> </v>
      </c>
      <c r="CM3234" s="417" t="str">
        <f t="shared" si="1834"/>
        <v xml:space="preserve"> </v>
      </c>
      <c r="IS3234" s="111">
        <v>231.4</v>
      </c>
    </row>
    <row r="3235" spans="2:253" s="74" customFormat="1" ht="17.100000000000001" hidden="1" customHeight="1" x14ac:dyDescent="0.25">
      <c r="B3235" s="504">
        <f>IF('Flanged Parts'!$AU$4=2,'Flanged Parts'!Q13,0)</f>
        <v>0</v>
      </c>
      <c r="C3235" s="508">
        <v>24410.45</v>
      </c>
      <c r="D3235" s="526">
        <f t="shared" si="1791"/>
        <v>24410.45</v>
      </c>
      <c r="E3235" s="504" t="s">
        <v>867</v>
      </c>
      <c r="F3235" s="508" t="str">
        <f t="shared" si="1840"/>
        <v xml:space="preserve"> </v>
      </c>
      <c r="G3235" s="509" t="s">
        <v>548</v>
      </c>
      <c r="H3235" s="504" t="str">
        <f>IF('Flanged Parts'!$BB$6=1,"CS",IF('Flanged Parts'!$BB$6=2,"Glv",0))</f>
        <v>Glv</v>
      </c>
      <c r="I3235" s="1035" t="s">
        <v>81</v>
      </c>
      <c r="J3235" s="1036"/>
      <c r="K3235" s="516" t="s">
        <v>881</v>
      </c>
      <c r="L3235" s="535">
        <v>18</v>
      </c>
      <c r="M3235" s="532" t="s">
        <v>1700</v>
      </c>
      <c r="N3235" s="514">
        <f t="shared" si="1805"/>
        <v>71.069999999999993</v>
      </c>
      <c r="O3235" s="514">
        <f t="shared" si="1792"/>
        <v>0</v>
      </c>
      <c r="P3235" s="680">
        <f>'KB Duct Parts'!$AE$3</f>
        <v>0</v>
      </c>
      <c r="Q3235" s="681">
        <f t="shared" si="1841"/>
        <v>0</v>
      </c>
      <c r="R3235" s="682">
        <f t="shared" si="1842"/>
        <v>0</v>
      </c>
      <c r="S3235" s="716">
        <f t="shared" si="1806"/>
        <v>0.2</v>
      </c>
      <c r="T3235" s="679">
        <f t="shared" si="1843"/>
        <v>0</v>
      </c>
      <c r="U3235" s="679">
        <f t="shared" si="1844"/>
        <v>0</v>
      </c>
      <c r="Y3235" s="120"/>
      <c r="AD3235" s="81"/>
      <c r="AF3235" s="370">
        <v>18</v>
      </c>
      <c r="AG3235" s="374">
        <v>16</v>
      </c>
      <c r="AH3235" s="378">
        <v>14</v>
      </c>
      <c r="AI3235" s="381">
        <v>12</v>
      </c>
      <c r="AJ3235" s="386">
        <v>10</v>
      </c>
      <c r="AK3235" s="391"/>
      <c r="AL3235" s="386"/>
      <c r="AM3235" s="363">
        <f t="shared" si="1839"/>
        <v>1</v>
      </c>
      <c r="AN3235" s="578">
        <v>58.9</v>
      </c>
      <c r="AO3235" s="78">
        <f t="shared" si="1800"/>
        <v>70.679999999999993</v>
      </c>
      <c r="AP3235" s="78">
        <f t="shared" si="1795"/>
        <v>76.570000000000007</v>
      </c>
      <c r="AQ3235" s="78">
        <f t="shared" si="1796"/>
        <v>88.35</v>
      </c>
      <c r="AR3235" s="78">
        <f t="shared" si="1797"/>
        <v>97.184999999999988</v>
      </c>
      <c r="AS3235" s="78">
        <f t="shared" si="1798"/>
        <v>0</v>
      </c>
      <c r="AT3235" s="78">
        <f t="shared" si="1799"/>
        <v>0</v>
      </c>
      <c r="AU3235" s="363" t="s">
        <v>717</v>
      </c>
      <c r="AV3235" s="393"/>
      <c r="AW3235" s="395"/>
      <c r="AX3235" s="395">
        <v>1.2</v>
      </c>
      <c r="AY3235" s="395">
        <v>1.3</v>
      </c>
      <c r="AZ3235" s="395">
        <v>1.5</v>
      </c>
      <c r="BA3235" s="395">
        <v>1.65</v>
      </c>
      <c r="BB3235" s="395">
        <v>0</v>
      </c>
      <c r="BC3235" s="395">
        <v>0</v>
      </c>
      <c r="BD3235" s="115"/>
      <c r="BE3235" s="115"/>
      <c r="BF3235" s="115">
        <v>1</v>
      </c>
      <c r="BG3235" s="115">
        <v>10</v>
      </c>
      <c r="BH3235" s="423">
        <f t="shared" si="1793"/>
        <v>12.17</v>
      </c>
      <c r="BI3235" s="417">
        <f t="shared" si="1794"/>
        <v>12.17</v>
      </c>
      <c r="BJ3235" s="115"/>
      <c r="BK3235" s="115"/>
      <c r="BQ3235" s="74" t="str">
        <f t="shared" si="1816"/>
        <v>24410.45-(16)</v>
      </c>
      <c r="BR3235" s="120" t="str">
        <f t="shared" si="1817"/>
        <v>Flanged In-Cut Branch-45 deg</v>
      </c>
      <c r="BS3235" s="120">
        <f t="shared" si="1818"/>
        <v>70.679999999999993</v>
      </c>
      <c r="BU3235" s="74" t="str">
        <f t="shared" si="1819"/>
        <v>24410.45-(14)</v>
      </c>
      <c r="BV3235" s="120" t="str">
        <f t="shared" si="1820"/>
        <v>Flanged In-Cut Branch-45 deg</v>
      </c>
      <c r="BW3235" s="120">
        <f t="shared" si="1821"/>
        <v>76.570000000000007</v>
      </c>
      <c r="BY3235" s="74" t="str">
        <f t="shared" si="1822"/>
        <v>24410.45-(12)</v>
      </c>
      <c r="BZ3235" s="120" t="str">
        <f t="shared" si="1823"/>
        <v>Flanged In-Cut Branch-45 deg</v>
      </c>
      <c r="CA3235" s="120">
        <f t="shared" si="1824"/>
        <v>88.35</v>
      </c>
      <c r="CC3235" s="115" t="str">
        <f t="shared" si="1825"/>
        <v>24410.45-(10)</v>
      </c>
      <c r="CD3235" s="120" t="str">
        <f t="shared" si="1826"/>
        <v>Flanged In-Cut Branch-45 deg</v>
      </c>
      <c r="CE3235" s="417">
        <f t="shared" si="1827"/>
        <v>97.184999999999988</v>
      </c>
      <c r="CF3235" s="115"/>
      <c r="CG3235" s="115" t="str">
        <f t="shared" si="1828"/>
        <v xml:space="preserve"> </v>
      </c>
      <c r="CH3235" s="120" t="str">
        <f t="shared" si="1829"/>
        <v xml:space="preserve"> </v>
      </c>
      <c r="CI3235" s="417" t="str">
        <f t="shared" si="1830"/>
        <v xml:space="preserve"> </v>
      </c>
      <c r="CJ3235" s="115"/>
      <c r="CK3235" s="115" t="str">
        <f t="shared" si="1831"/>
        <v xml:space="preserve"> </v>
      </c>
      <c r="CL3235" s="120" t="str">
        <f t="shared" si="1832"/>
        <v xml:space="preserve"> </v>
      </c>
      <c r="CM3235" s="417" t="str">
        <f t="shared" si="1834"/>
        <v xml:space="preserve"> </v>
      </c>
      <c r="IS3235" s="111">
        <v>245</v>
      </c>
    </row>
    <row r="3236" spans="2:253" s="74" customFormat="1" ht="17.100000000000001" hidden="1" customHeight="1" x14ac:dyDescent="0.25">
      <c r="B3236" s="504">
        <f>IF('Flanged Parts'!$AU$4=2,'Flanged Parts'!Q14,0)</f>
        <v>0</v>
      </c>
      <c r="C3236" s="508">
        <v>24411.45</v>
      </c>
      <c r="D3236" s="526">
        <f t="shared" si="1791"/>
        <v>24411.45</v>
      </c>
      <c r="E3236" s="504" t="s">
        <v>868</v>
      </c>
      <c r="F3236" s="508" t="str">
        <f t="shared" si="1840"/>
        <v xml:space="preserve"> </v>
      </c>
      <c r="G3236" s="509" t="s">
        <v>548</v>
      </c>
      <c r="H3236" s="504" t="str">
        <f>IF('Flanged Parts'!$BB$6=1,"CS",IF('Flanged Parts'!$BB$6=2,"Glv",0))</f>
        <v>Glv</v>
      </c>
      <c r="I3236" s="1035" t="s">
        <v>81</v>
      </c>
      <c r="J3236" s="1036"/>
      <c r="K3236" s="516" t="s">
        <v>881</v>
      </c>
      <c r="L3236" s="535">
        <v>18</v>
      </c>
      <c r="M3236" s="532" t="s">
        <v>1700</v>
      </c>
      <c r="N3236" s="514">
        <f t="shared" si="1805"/>
        <v>77.55</v>
      </c>
      <c r="O3236" s="514">
        <f t="shared" si="1792"/>
        <v>0</v>
      </c>
      <c r="P3236" s="680">
        <f>'KB Duct Parts'!$AE$3</f>
        <v>0</v>
      </c>
      <c r="Q3236" s="681">
        <f t="shared" si="1841"/>
        <v>0</v>
      </c>
      <c r="R3236" s="682">
        <f t="shared" si="1842"/>
        <v>0</v>
      </c>
      <c r="S3236" s="716">
        <f t="shared" si="1806"/>
        <v>0.2</v>
      </c>
      <c r="T3236" s="679">
        <f t="shared" si="1843"/>
        <v>0</v>
      </c>
      <c r="U3236" s="679">
        <f t="shared" si="1844"/>
        <v>0</v>
      </c>
      <c r="Y3236" s="120"/>
      <c r="AD3236" s="81"/>
      <c r="AF3236" s="370">
        <v>18</v>
      </c>
      <c r="AG3236" s="374">
        <v>16</v>
      </c>
      <c r="AH3236" s="378">
        <v>14</v>
      </c>
      <c r="AI3236" s="381">
        <v>12</v>
      </c>
      <c r="AJ3236" s="386">
        <v>10</v>
      </c>
      <c r="AK3236" s="391"/>
      <c r="AL3236" s="386"/>
      <c r="AM3236" s="363">
        <f t="shared" si="1839"/>
        <v>1</v>
      </c>
      <c r="AN3236" s="578">
        <v>63.5</v>
      </c>
      <c r="AO3236" s="78">
        <f t="shared" si="1800"/>
        <v>76.2</v>
      </c>
      <c r="AP3236" s="78">
        <f t="shared" si="1795"/>
        <v>82.55</v>
      </c>
      <c r="AQ3236" s="78">
        <f t="shared" si="1796"/>
        <v>88.899999999999991</v>
      </c>
      <c r="AR3236" s="78">
        <f t="shared" si="1797"/>
        <v>95.25</v>
      </c>
      <c r="AS3236" s="78">
        <f t="shared" si="1798"/>
        <v>0</v>
      </c>
      <c r="AT3236" s="78">
        <f t="shared" si="1799"/>
        <v>0</v>
      </c>
      <c r="AU3236" s="363" t="s">
        <v>717</v>
      </c>
      <c r="AV3236" s="393"/>
      <c r="AW3236" s="395"/>
      <c r="AX3236" s="395">
        <v>1.2</v>
      </c>
      <c r="AY3236" s="395">
        <v>1.3</v>
      </c>
      <c r="AZ3236" s="395">
        <v>1.4</v>
      </c>
      <c r="BA3236" s="395">
        <v>1.5</v>
      </c>
      <c r="BB3236" s="395">
        <v>0</v>
      </c>
      <c r="BC3236" s="395">
        <v>0</v>
      </c>
      <c r="BD3236" s="115"/>
      <c r="BE3236" s="115"/>
      <c r="BF3236" s="115">
        <v>1</v>
      </c>
      <c r="BG3236" s="115">
        <v>11</v>
      </c>
      <c r="BH3236" s="423">
        <f t="shared" si="1793"/>
        <v>14.05</v>
      </c>
      <c r="BI3236" s="417">
        <f t="shared" si="1794"/>
        <v>14.05</v>
      </c>
      <c r="BJ3236" s="115"/>
      <c r="BK3236" s="115"/>
      <c r="BQ3236" s="74" t="str">
        <f t="shared" si="1816"/>
        <v>24411.45-(16)</v>
      </c>
      <c r="BR3236" s="120" t="str">
        <f t="shared" si="1817"/>
        <v>Flanged In-Cut Branch-45 deg</v>
      </c>
      <c r="BS3236" s="120">
        <f t="shared" si="1818"/>
        <v>76.2</v>
      </c>
      <c r="BU3236" s="74" t="str">
        <f t="shared" si="1819"/>
        <v>24411.45-(14)</v>
      </c>
      <c r="BV3236" s="120" t="str">
        <f t="shared" si="1820"/>
        <v>Flanged In-Cut Branch-45 deg</v>
      </c>
      <c r="BW3236" s="120">
        <f t="shared" si="1821"/>
        <v>82.55</v>
      </c>
      <c r="BY3236" s="74" t="str">
        <f t="shared" si="1822"/>
        <v>24411.45-(12)</v>
      </c>
      <c r="BZ3236" s="120" t="str">
        <f t="shared" si="1823"/>
        <v>Flanged In-Cut Branch-45 deg</v>
      </c>
      <c r="CA3236" s="120">
        <f t="shared" si="1824"/>
        <v>88.899999999999991</v>
      </c>
      <c r="CC3236" s="115" t="str">
        <f t="shared" si="1825"/>
        <v>24411.45-(10)</v>
      </c>
      <c r="CD3236" s="120" t="str">
        <f t="shared" si="1826"/>
        <v>Flanged In-Cut Branch-45 deg</v>
      </c>
      <c r="CE3236" s="417">
        <f t="shared" si="1827"/>
        <v>95.25</v>
      </c>
      <c r="CF3236" s="115"/>
      <c r="CG3236" s="115" t="str">
        <f t="shared" si="1828"/>
        <v xml:space="preserve"> </v>
      </c>
      <c r="CH3236" s="120" t="str">
        <f t="shared" si="1829"/>
        <v xml:space="preserve"> </v>
      </c>
      <c r="CI3236" s="417" t="str">
        <f t="shared" si="1830"/>
        <v xml:space="preserve"> </v>
      </c>
      <c r="CJ3236" s="115"/>
      <c r="CK3236" s="115" t="str">
        <f t="shared" si="1831"/>
        <v xml:space="preserve"> </v>
      </c>
      <c r="CL3236" s="120" t="str">
        <f t="shared" si="1832"/>
        <v xml:space="preserve"> </v>
      </c>
      <c r="CM3236" s="417" t="str">
        <f t="shared" si="1834"/>
        <v xml:space="preserve"> </v>
      </c>
      <c r="IS3236" s="111">
        <v>258.60000000000002</v>
      </c>
    </row>
    <row r="3237" spans="2:253" s="74" customFormat="1" ht="17.100000000000001" hidden="1" customHeight="1" x14ac:dyDescent="0.25">
      <c r="B3237" s="504">
        <f>IF('Flanged Parts'!$AU$4=2,'Flanged Parts'!Q15,0)</f>
        <v>0</v>
      </c>
      <c r="C3237" s="508">
        <v>24412.45</v>
      </c>
      <c r="D3237" s="526">
        <f t="shared" ref="D3237:D3300" si="1845">IF(AM3237=1,C3237,(C3237&amp;"  ("&amp;L3237&amp;"ga)"))</f>
        <v>24412.45</v>
      </c>
      <c r="E3237" s="504" t="s">
        <v>869</v>
      </c>
      <c r="F3237" s="508" t="str">
        <f t="shared" si="1840"/>
        <v xml:space="preserve"> </v>
      </c>
      <c r="G3237" s="509" t="s">
        <v>548</v>
      </c>
      <c r="H3237" s="504" t="str">
        <f>IF('Flanged Parts'!$BB$6=1,"CS",IF('Flanged Parts'!$BB$6=2,"Glv",0))</f>
        <v>Glv</v>
      </c>
      <c r="I3237" s="1035" t="s">
        <v>81</v>
      </c>
      <c r="J3237" s="1036"/>
      <c r="K3237" s="516" t="s">
        <v>881</v>
      </c>
      <c r="L3237" s="535">
        <v>18</v>
      </c>
      <c r="M3237" s="532" t="s">
        <v>1700</v>
      </c>
      <c r="N3237" s="514">
        <f t="shared" si="1805"/>
        <v>79.56</v>
      </c>
      <c r="O3237" s="514">
        <f t="shared" ref="O3237:O3300" si="1846">IF(B3237&gt;0,N3237*B3237,0)</f>
        <v>0</v>
      </c>
      <c r="P3237" s="680">
        <f>'KB Duct Parts'!$AE$3</f>
        <v>0</v>
      </c>
      <c r="Q3237" s="681">
        <f t="shared" si="1841"/>
        <v>0</v>
      </c>
      <c r="R3237" s="682">
        <f t="shared" si="1842"/>
        <v>0</v>
      </c>
      <c r="S3237" s="716">
        <f t="shared" si="1806"/>
        <v>0.2</v>
      </c>
      <c r="T3237" s="679">
        <f t="shared" si="1843"/>
        <v>0</v>
      </c>
      <c r="U3237" s="679">
        <f t="shared" si="1844"/>
        <v>0</v>
      </c>
      <c r="Y3237" s="120"/>
      <c r="AD3237" s="81"/>
      <c r="AF3237" s="370">
        <v>18</v>
      </c>
      <c r="AG3237" s="374">
        <v>16</v>
      </c>
      <c r="AH3237" s="378">
        <v>14</v>
      </c>
      <c r="AI3237" s="381">
        <v>12</v>
      </c>
      <c r="AJ3237" s="386">
        <v>10</v>
      </c>
      <c r="AK3237" s="391"/>
      <c r="AL3237" s="386"/>
      <c r="AM3237" s="363">
        <f t="shared" si="1839"/>
        <v>1</v>
      </c>
      <c r="AN3237" s="578">
        <v>64.3</v>
      </c>
      <c r="AO3237" s="78">
        <f t="shared" si="1800"/>
        <v>77.16</v>
      </c>
      <c r="AP3237" s="78">
        <f t="shared" si="1795"/>
        <v>83.59</v>
      </c>
      <c r="AQ3237" s="78">
        <f t="shared" si="1796"/>
        <v>90.02</v>
      </c>
      <c r="AR3237" s="78">
        <f t="shared" si="1797"/>
        <v>106.09499999999998</v>
      </c>
      <c r="AS3237" s="78">
        <f t="shared" si="1798"/>
        <v>0</v>
      </c>
      <c r="AT3237" s="78">
        <f t="shared" si="1799"/>
        <v>0</v>
      </c>
      <c r="AU3237" s="363" t="s">
        <v>717</v>
      </c>
      <c r="AV3237" s="393"/>
      <c r="AW3237" s="395"/>
      <c r="AX3237" s="395">
        <v>1.2</v>
      </c>
      <c r="AY3237" s="395">
        <v>1.3</v>
      </c>
      <c r="AZ3237" s="395">
        <v>1.4</v>
      </c>
      <c r="BA3237" s="395">
        <v>1.65</v>
      </c>
      <c r="BB3237" s="395">
        <v>0</v>
      </c>
      <c r="BC3237" s="395">
        <v>0</v>
      </c>
      <c r="BD3237" s="115"/>
      <c r="BE3237" s="115"/>
      <c r="BF3237" s="115">
        <v>1</v>
      </c>
      <c r="BG3237" s="115">
        <v>12</v>
      </c>
      <c r="BH3237" s="423">
        <f t="shared" ref="BH3237:BH3300" si="1847">IF(H3237="CS",VLOOKUP(BG3237,$BJ$2344:$BK$2374,2),IF(H3237="Glv",VLOOKUP(BG3237,$BJ$2344:$BL$2374,3),0))</f>
        <v>15.26</v>
      </c>
      <c r="BI3237" s="417">
        <f t="shared" ref="BI3237:BI3300" si="1848">BF3237*BH3237</f>
        <v>15.26</v>
      </c>
      <c r="BJ3237" s="115"/>
      <c r="BK3237" s="115"/>
      <c r="BQ3237" s="74" t="str">
        <f t="shared" si="1816"/>
        <v>24412.45-(16)</v>
      </c>
      <c r="BR3237" s="120" t="str">
        <f t="shared" si="1817"/>
        <v>Flanged In-Cut Branch-45 deg</v>
      </c>
      <c r="BS3237" s="120">
        <f t="shared" si="1818"/>
        <v>77.16</v>
      </c>
      <c r="BU3237" s="74" t="str">
        <f t="shared" si="1819"/>
        <v>24412.45-(14)</v>
      </c>
      <c r="BV3237" s="120" t="str">
        <f t="shared" si="1820"/>
        <v>Flanged In-Cut Branch-45 deg</v>
      </c>
      <c r="BW3237" s="120">
        <f t="shared" si="1821"/>
        <v>83.59</v>
      </c>
      <c r="BY3237" s="74" t="str">
        <f t="shared" si="1822"/>
        <v>24412.45-(12)</v>
      </c>
      <c r="BZ3237" s="120" t="str">
        <f t="shared" si="1823"/>
        <v>Flanged In-Cut Branch-45 deg</v>
      </c>
      <c r="CA3237" s="120">
        <f t="shared" si="1824"/>
        <v>90.02</v>
      </c>
      <c r="CC3237" s="115" t="str">
        <f t="shared" si="1825"/>
        <v>24412.45-(10)</v>
      </c>
      <c r="CD3237" s="120" t="str">
        <f t="shared" si="1826"/>
        <v>Flanged In-Cut Branch-45 deg</v>
      </c>
      <c r="CE3237" s="417">
        <f t="shared" si="1827"/>
        <v>106.09499999999998</v>
      </c>
      <c r="CF3237" s="115"/>
      <c r="CG3237" s="115" t="str">
        <f t="shared" si="1828"/>
        <v xml:space="preserve"> </v>
      </c>
      <c r="CH3237" s="120" t="str">
        <f t="shared" si="1829"/>
        <v xml:space="preserve"> </v>
      </c>
      <c r="CI3237" s="417" t="str">
        <f t="shared" si="1830"/>
        <v xml:space="preserve"> </v>
      </c>
      <c r="CJ3237" s="115"/>
      <c r="CK3237" s="115" t="str">
        <f t="shared" si="1831"/>
        <v xml:space="preserve"> </v>
      </c>
      <c r="CL3237" s="120" t="str">
        <f t="shared" si="1832"/>
        <v xml:space="preserve"> </v>
      </c>
      <c r="CM3237" s="417" t="str">
        <f t="shared" si="1834"/>
        <v xml:space="preserve"> </v>
      </c>
      <c r="IS3237" s="111">
        <v>272.2</v>
      </c>
    </row>
    <row r="3238" spans="2:253" s="74" customFormat="1" ht="17.100000000000001" hidden="1" customHeight="1" x14ac:dyDescent="0.25">
      <c r="B3238" s="504">
        <f>IF('Flanged Parts'!$AU$4=2,'Flanged Parts'!Q16,0)</f>
        <v>0</v>
      </c>
      <c r="C3238" s="508">
        <v>24413.45</v>
      </c>
      <c r="D3238" s="526">
        <f t="shared" si="1845"/>
        <v>24413.45</v>
      </c>
      <c r="E3238" s="504" t="s">
        <v>870</v>
      </c>
      <c r="F3238" s="508" t="str">
        <f t="shared" si="1840"/>
        <v xml:space="preserve"> </v>
      </c>
      <c r="G3238" s="509" t="s">
        <v>548</v>
      </c>
      <c r="H3238" s="504" t="str">
        <f>IF('Flanged Parts'!$BB$6=1,"CS",IF('Flanged Parts'!$BB$6=2,"Glv",0))</f>
        <v>Glv</v>
      </c>
      <c r="I3238" s="1035" t="s">
        <v>81</v>
      </c>
      <c r="J3238" s="1036"/>
      <c r="K3238" s="516" t="s">
        <v>881</v>
      </c>
      <c r="L3238" s="535">
        <v>18</v>
      </c>
      <c r="M3238" s="532" t="s">
        <v>1700</v>
      </c>
      <c r="N3238" s="514">
        <f t="shared" si="1805"/>
        <v>83.64</v>
      </c>
      <c r="O3238" s="514">
        <f t="shared" si="1846"/>
        <v>0</v>
      </c>
      <c r="P3238" s="680">
        <f>'KB Duct Parts'!$AE$3</f>
        <v>0</v>
      </c>
      <c r="Q3238" s="681">
        <f t="shared" si="1841"/>
        <v>0</v>
      </c>
      <c r="R3238" s="682">
        <f t="shared" si="1842"/>
        <v>0</v>
      </c>
      <c r="S3238" s="716">
        <f t="shared" si="1806"/>
        <v>0.2</v>
      </c>
      <c r="T3238" s="679">
        <f t="shared" si="1843"/>
        <v>0</v>
      </c>
      <c r="U3238" s="679">
        <f t="shared" si="1844"/>
        <v>0</v>
      </c>
      <c r="Y3238" s="120"/>
      <c r="AD3238" s="81"/>
      <c r="AF3238" s="370">
        <v>18</v>
      </c>
      <c r="AG3238" s="374">
        <v>16</v>
      </c>
      <c r="AH3238" s="378">
        <v>14</v>
      </c>
      <c r="AI3238" s="381">
        <v>12</v>
      </c>
      <c r="AJ3238" s="386">
        <v>10</v>
      </c>
      <c r="AK3238" s="391"/>
      <c r="AL3238" s="386"/>
      <c r="AM3238" s="363">
        <f t="shared" si="1839"/>
        <v>1</v>
      </c>
      <c r="AN3238" s="578">
        <v>66</v>
      </c>
      <c r="AO3238" s="78">
        <f t="shared" si="1800"/>
        <v>79.2</v>
      </c>
      <c r="AP3238" s="78">
        <f t="shared" si="1795"/>
        <v>85.8</v>
      </c>
      <c r="AQ3238" s="78">
        <f t="shared" si="1796"/>
        <v>92.399999999999991</v>
      </c>
      <c r="AR3238" s="78">
        <f t="shared" si="1797"/>
        <v>108.89999999999999</v>
      </c>
      <c r="AS3238" s="78">
        <f t="shared" si="1798"/>
        <v>0</v>
      </c>
      <c r="AT3238" s="78">
        <f t="shared" si="1799"/>
        <v>0</v>
      </c>
      <c r="AU3238" s="363" t="s">
        <v>717</v>
      </c>
      <c r="AV3238" s="393"/>
      <c r="AW3238" s="395"/>
      <c r="AX3238" s="395">
        <v>1.2</v>
      </c>
      <c r="AY3238" s="395">
        <v>1.3</v>
      </c>
      <c r="AZ3238" s="395">
        <v>1.4</v>
      </c>
      <c r="BA3238" s="395">
        <v>1.65</v>
      </c>
      <c r="BB3238" s="395">
        <v>0</v>
      </c>
      <c r="BC3238" s="395">
        <v>0</v>
      </c>
      <c r="BD3238" s="115"/>
      <c r="BE3238" s="115"/>
      <c r="BF3238" s="115">
        <v>1</v>
      </c>
      <c r="BG3238" s="115">
        <v>13</v>
      </c>
      <c r="BH3238" s="423">
        <f t="shared" si="1847"/>
        <v>17.64</v>
      </c>
      <c r="BI3238" s="417">
        <f t="shared" si="1848"/>
        <v>17.64</v>
      </c>
      <c r="BJ3238" s="115"/>
      <c r="BK3238" s="115"/>
      <c r="BQ3238" s="74" t="str">
        <f t="shared" si="1816"/>
        <v>24413.45-(16)</v>
      </c>
      <c r="BR3238" s="120" t="str">
        <f t="shared" si="1817"/>
        <v>Flanged In-Cut Branch-45 deg</v>
      </c>
      <c r="BS3238" s="120">
        <f t="shared" si="1818"/>
        <v>79.2</v>
      </c>
      <c r="BU3238" s="74" t="str">
        <f t="shared" si="1819"/>
        <v>24413.45-(14)</v>
      </c>
      <c r="BV3238" s="120" t="str">
        <f t="shared" si="1820"/>
        <v>Flanged In-Cut Branch-45 deg</v>
      </c>
      <c r="BW3238" s="120">
        <f t="shared" si="1821"/>
        <v>85.8</v>
      </c>
      <c r="BY3238" s="74" t="str">
        <f t="shared" si="1822"/>
        <v>24413.45-(12)</v>
      </c>
      <c r="BZ3238" s="120" t="str">
        <f t="shared" si="1823"/>
        <v>Flanged In-Cut Branch-45 deg</v>
      </c>
      <c r="CA3238" s="120">
        <f t="shared" si="1824"/>
        <v>92.399999999999991</v>
      </c>
      <c r="CC3238" s="115" t="str">
        <f t="shared" si="1825"/>
        <v>24413.45-(10)</v>
      </c>
      <c r="CD3238" s="120" t="str">
        <f t="shared" si="1826"/>
        <v>Flanged In-Cut Branch-45 deg</v>
      </c>
      <c r="CE3238" s="417">
        <f t="shared" si="1827"/>
        <v>108.89999999999999</v>
      </c>
      <c r="CF3238" s="115"/>
      <c r="CG3238" s="115" t="str">
        <f t="shared" si="1828"/>
        <v xml:space="preserve"> </v>
      </c>
      <c r="CH3238" s="120" t="str">
        <f t="shared" si="1829"/>
        <v xml:space="preserve"> </v>
      </c>
      <c r="CI3238" s="417" t="str">
        <f t="shared" si="1830"/>
        <v xml:space="preserve"> </v>
      </c>
      <c r="CJ3238" s="115"/>
      <c r="CK3238" s="115" t="str">
        <f t="shared" si="1831"/>
        <v xml:space="preserve"> </v>
      </c>
      <c r="CL3238" s="120" t="str">
        <f t="shared" si="1832"/>
        <v xml:space="preserve"> </v>
      </c>
      <c r="CM3238" s="417" t="str">
        <f t="shared" si="1834"/>
        <v xml:space="preserve"> </v>
      </c>
      <c r="IS3238" s="111">
        <v>285.8</v>
      </c>
    </row>
    <row r="3239" spans="2:253" s="74" customFormat="1" ht="17.100000000000001" hidden="1" customHeight="1" x14ac:dyDescent="0.25">
      <c r="B3239" s="504">
        <f>IF('Flanged Parts'!$AU$4=2,'Flanged Parts'!Q17,0)</f>
        <v>0</v>
      </c>
      <c r="C3239" s="508">
        <v>24414.45</v>
      </c>
      <c r="D3239" s="526">
        <f t="shared" si="1845"/>
        <v>24414.45</v>
      </c>
      <c r="E3239" s="504" t="s">
        <v>871</v>
      </c>
      <c r="F3239" s="508" t="str">
        <f t="shared" si="1840"/>
        <v xml:space="preserve"> </v>
      </c>
      <c r="G3239" s="509" t="s">
        <v>548</v>
      </c>
      <c r="H3239" s="504" t="str">
        <f>IF('Flanged Parts'!$BB$6=1,"CS",IF('Flanged Parts'!$BB$6=2,"Glv",0))</f>
        <v>Glv</v>
      </c>
      <c r="I3239" s="1035" t="s">
        <v>81</v>
      </c>
      <c r="J3239" s="1036"/>
      <c r="K3239" s="516" t="s">
        <v>881</v>
      </c>
      <c r="L3239" s="535">
        <v>18</v>
      </c>
      <c r="M3239" s="532" t="s">
        <v>1700</v>
      </c>
      <c r="N3239" s="514">
        <f t="shared" si="1805"/>
        <v>89.56</v>
      </c>
      <c r="O3239" s="514">
        <f t="shared" si="1846"/>
        <v>0</v>
      </c>
      <c r="P3239" s="680">
        <f>'KB Duct Parts'!$AE$3</f>
        <v>0</v>
      </c>
      <c r="Q3239" s="681">
        <f t="shared" si="1841"/>
        <v>0</v>
      </c>
      <c r="R3239" s="682">
        <f t="shared" si="1842"/>
        <v>0</v>
      </c>
      <c r="S3239" s="716">
        <f t="shared" si="1806"/>
        <v>0.2</v>
      </c>
      <c r="T3239" s="679">
        <f t="shared" si="1843"/>
        <v>0</v>
      </c>
      <c r="U3239" s="679">
        <f t="shared" si="1844"/>
        <v>0</v>
      </c>
      <c r="Y3239" s="120"/>
      <c r="AD3239" s="81"/>
      <c r="AF3239" s="370">
        <v>18</v>
      </c>
      <c r="AG3239" s="374">
        <v>16</v>
      </c>
      <c r="AH3239" s="378">
        <v>14</v>
      </c>
      <c r="AI3239" s="381">
        <v>12</v>
      </c>
      <c r="AJ3239" s="386">
        <v>10</v>
      </c>
      <c r="AK3239" s="391"/>
      <c r="AL3239" s="386"/>
      <c r="AM3239" s="363">
        <f t="shared" si="1839"/>
        <v>1</v>
      </c>
      <c r="AN3239" s="578">
        <v>69.400000000000006</v>
      </c>
      <c r="AO3239" s="78">
        <f t="shared" si="1800"/>
        <v>83.28</v>
      </c>
      <c r="AP3239" s="78">
        <f t="shared" si="1795"/>
        <v>90.220000000000013</v>
      </c>
      <c r="AQ3239" s="78">
        <f t="shared" si="1796"/>
        <v>97.16</v>
      </c>
      <c r="AR3239" s="78">
        <f t="shared" si="1797"/>
        <v>114.51</v>
      </c>
      <c r="AS3239" s="78">
        <f t="shared" si="1798"/>
        <v>0</v>
      </c>
      <c r="AT3239" s="78">
        <f t="shared" si="1799"/>
        <v>0</v>
      </c>
      <c r="AU3239" s="363" t="s">
        <v>717</v>
      </c>
      <c r="AV3239" s="393"/>
      <c r="AW3239" s="395"/>
      <c r="AX3239" s="395">
        <v>1.2</v>
      </c>
      <c r="AY3239" s="395">
        <v>1.3</v>
      </c>
      <c r="AZ3239" s="395">
        <v>1.4</v>
      </c>
      <c r="BA3239" s="395">
        <v>1.65</v>
      </c>
      <c r="BB3239" s="395">
        <v>0</v>
      </c>
      <c r="BC3239" s="395">
        <v>0</v>
      </c>
      <c r="BD3239" s="115"/>
      <c r="BE3239" s="115"/>
      <c r="BF3239" s="115">
        <v>1</v>
      </c>
      <c r="BG3239" s="115">
        <v>14</v>
      </c>
      <c r="BH3239" s="423">
        <f t="shared" si="1847"/>
        <v>20.16</v>
      </c>
      <c r="BI3239" s="417">
        <f t="shared" si="1848"/>
        <v>20.16</v>
      </c>
      <c r="BJ3239" s="115"/>
      <c r="BK3239" s="115"/>
      <c r="BQ3239" s="74" t="str">
        <f t="shared" si="1816"/>
        <v>24414.45-(16)</v>
      </c>
      <c r="BR3239" s="120" t="str">
        <f t="shared" si="1817"/>
        <v>Flanged In-Cut Branch-45 deg</v>
      </c>
      <c r="BS3239" s="120">
        <f t="shared" si="1818"/>
        <v>83.28</v>
      </c>
      <c r="BU3239" s="74" t="str">
        <f t="shared" si="1819"/>
        <v>24414.45-(14)</v>
      </c>
      <c r="BV3239" s="120" t="str">
        <f t="shared" si="1820"/>
        <v>Flanged In-Cut Branch-45 deg</v>
      </c>
      <c r="BW3239" s="120">
        <f t="shared" si="1821"/>
        <v>90.220000000000013</v>
      </c>
      <c r="BY3239" s="74" t="str">
        <f t="shared" si="1822"/>
        <v>24414.45-(12)</v>
      </c>
      <c r="BZ3239" s="120" t="str">
        <f t="shared" si="1823"/>
        <v>Flanged In-Cut Branch-45 deg</v>
      </c>
      <c r="CA3239" s="120">
        <f t="shared" si="1824"/>
        <v>97.16</v>
      </c>
      <c r="CC3239" s="115" t="str">
        <f t="shared" si="1825"/>
        <v>24414.45-(10)</v>
      </c>
      <c r="CD3239" s="120" t="str">
        <f t="shared" si="1826"/>
        <v>Flanged In-Cut Branch-45 deg</v>
      </c>
      <c r="CE3239" s="417">
        <f t="shared" si="1827"/>
        <v>114.51</v>
      </c>
      <c r="CF3239" s="115"/>
      <c r="CG3239" s="115" t="str">
        <f t="shared" si="1828"/>
        <v xml:space="preserve"> </v>
      </c>
      <c r="CH3239" s="120" t="str">
        <f t="shared" si="1829"/>
        <v xml:space="preserve"> </v>
      </c>
      <c r="CI3239" s="417" t="str">
        <f t="shared" si="1830"/>
        <v xml:space="preserve"> </v>
      </c>
      <c r="CJ3239" s="115"/>
      <c r="CK3239" s="115" t="str">
        <f t="shared" si="1831"/>
        <v xml:space="preserve"> </v>
      </c>
      <c r="CL3239" s="120" t="str">
        <f t="shared" si="1832"/>
        <v xml:space="preserve"> </v>
      </c>
      <c r="CM3239" s="417" t="str">
        <f t="shared" si="1834"/>
        <v xml:space="preserve"> </v>
      </c>
      <c r="IS3239" s="111">
        <v>299.39999999999998</v>
      </c>
    </row>
    <row r="3240" spans="2:253" s="74" customFormat="1" ht="17.100000000000001" hidden="1" customHeight="1" x14ac:dyDescent="0.25">
      <c r="B3240" s="504">
        <f>IF('Flanged Parts'!$AU$4=2,'Flanged Parts'!Q18,0)</f>
        <v>0</v>
      </c>
      <c r="C3240" s="508">
        <v>24415.45</v>
      </c>
      <c r="D3240" s="526">
        <f t="shared" si="1845"/>
        <v>24415.45</v>
      </c>
      <c r="E3240" s="504" t="s">
        <v>872</v>
      </c>
      <c r="F3240" s="508" t="str">
        <f t="shared" si="1840"/>
        <v xml:space="preserve"> </v>
      </c>
      <c r="G3240" s="509" t="s">
        <v>548</v>
      </c>
      <c r="H3240" s="504" t="str">
        <f>IF('Flanged Parts'!$BB$6=1,"CS",IF('Flanged Parts'!$BB$6=2,"Glv",0))</f>
        <v>Glv</v>
      </c>
      <c r="I3240" s="1035" t="s">
        <v>81</v>
      </c>
      <c r="J3240" s="1036"/>
      <c r="K3240" s="516" t="s">
        <v>881</v>
      </c>
      <c r="L3240" s="535">
        <v>18</v>
      </c>
      <c r="M3240" s="532" t="s">
        <v>1700</v>
      </c>
      <c r="N3240" s="514">
        <f t="shared" si="1805"/>
        <v>94.1</v>
      </c>
      <c r="O3240" s="514">
        <f t="shared" si="1846"/>
        <v>0</v>
      </c>
      <c r="P3240" s="680">
        <f>'KB Duct Parts'!$AE$3</f>
        <v>0</v>
      </c>
      <c r="Q3240" s="681">
        <f t="shared" si="1841"/>
        <v>0</v>
      </c>
      <c r="R3240" s="682">
        <f t="shared" si="1842"/>
        <v>0</v>
      </c>
      <c r="S3240" s="716">
        <f t="shared" si="1806"/>
        <v>0.2</v>
      </c>
      <c r="T3240" s="679">
        <f t="shared" si="1843"/>
        <v>0</v>
      </c>
      <c r="U3240" s="679">
        <f t="shared" si="1844"/>
        <v>0</v>
      </c>
      <c r="Y3240" s="120"/>
      <c r="AD3240" s="81"/>
      <c r="AF3240" s="370">
        <v>18</v>
      </c>
      <c r="AG3240" s="374">
        <v>16</v>
      </c>
      <c r="AH3240" s="378">
        <v>14</v>
      </c>
      <c r="AI3240" s="381">
        <v>12</v>
      </c>
      <c r="AJ3240" s="386">
        <v>10</v>
      </c>
      <c r="AK3240" s="391"/>
      <c r="AL3240" s="386"/>
      <c r="AM3240" s="363">
        <f t="shared" si="1839"/>
        <v>1</v>
      </c>
      <c r="AN3240" s="578">
        <v>72.099999999999994</v>
      </c>
      <c r="AO3240" s="78">
        <f t="shared" si="1800"/>
        <v>86.52</v>
      </c>
      <c r="AP3240" s="78">
        <f t="shared" si="1795"/>
        <v>93.72999999999999</v>
      </c>
      <c r="AQ3240" s="78">
        <f t="shared" si="1796"/>
        <v>100.93999999999998</v>
      </c>
      <c r="AR3240" s="78">
        <f t="shared" si="1797"/>
        <v>124.3725</v>
      </c>
      <c r="AS3240" s="78">
        <f t="shared" si="1798"/>
        <v>0</v>
      </c>
      <c r="AT3240" s="78">
        <f t="shared" si="1799"/>
        <v>0</v>
      </c>
      <c r="AU3240" s="363" t="s">
        <v>717</v>
      </c>
      <c r="AV3240" s="393"/>
      <c r="AW3240" s="395"/>
      <c r="AX3240" s="395">
        <v>1.2</v>
      </c>
      <c r="AY3240" s="395">
        <v>1.3</v>
      </c>
      <c r="AZ3240" s="395">
        <v>1.4</v>
      </c>
      <c r="BA3240" s="395">
        <v>1.7250000000000001</v>
      </c>
      <c r="BB3240" s="395">
        <v>0</v>
      </c>
      <c r="BC3240" s="395">
        <v>0</v>
      </c>
      <c r="BD3240" s="115"/>
      <c r="BE3240" s="115"/>
      <c r="BF3240" s="115">
        <v>1</v>
      </c>
      <c r="BG3240" s="115">
        <v>15</v>
      </c>
      <c r="BH3240" s="423">
        <f t="shared" si="1847"/>
        <v>22</v>
      </c>
      <c r="BI3240" s="417">
        <f t="shared" si="1848"/>
        <v>22</v>
      </c>
      <c r="BJ3240" s="115"/>
      <c r="BK3240" s="115"/>
      <c r="BQ3240" s="74" t="str">
        <f t="shared" si="1816"/>
        <v>24415.45-(16)</v>
      </c>
      <c r="BR3240" s="120" t="str">
        <f t="shared" si="1817"/>
        <v>Flanged In-Cut Branch-45 deg</v>
      </c>
      <c r="BS3240" s="120">
        <f t="shared" si="1818"/>
        <v>86.52</v>
      </c>
      <c r="BU3240" s="74" t="str">
        <f t="shared" si="1819"/>
        <v>24415.45-(14)</v>
      </c>
      <c r="BV3240" s="120" t="str">
        <f t="shared" si="1820"/>
        <v>Flanged In-Cut Branch-45 deg</v>
      </c>
      <c r="BW3240" s="120">
        <f t="shared" si="1821"/>
        <v>93.72999999999999</v>
      </c>
      <c r="BY3240" s="74" t="str">
        <f t="shared" si="1822"/>
        <v>24415.45-(12)</v>
      </c>
      <c r="BZ3240" s="120" t="str">
        <f t="shared" si="1823"/>
        <v>Flanged In-Cut Branch-45 deg</v>
      </c>
      <c r="CA3240" s="120">
        <f t="shared" si="1824"/>
        <v>100.93999999999998</v>
      </c>
      <c r="CC3240" s="115" t="str">
        <f t="shared" si="1825"/>
        <v>24415.45-(10)</v>
      </c>
      <c r="CD3240" s="120" t="str">
        <f t="shared" si="1826"/>
        <v>Flanged In-Cut Branch-45 deg</v>
      </c>
      <c r="CE3240" s="417">
        <f t="shared" si="1827"/>
        <v>124.3725</v>
      </c>
      <c r="CF3240" s="115"/>
      <c r="CG3240" s="115" t="str">
        <f t="shared" si="1828"/>
        <v xml:space="preserve"> </v>
      </c>
      <c r="CH3240" s="120" t="str">
        <f t="shared" si="1829"/>
        <v xml:space="preserve"> </v>
      </c>
      <c r="CI3240" s="417" t="str">
        <f t="shared" si="1830"/>
        <v xml:space="preserve"> </v>
      </c>
      <c r="CJ3240" s="115"/>
      <c r="CK3240" s="115" t="str">
        <f t="shared" si="1831"/>
        <v xml:space="preserve"> </v>
      </c>
      <c r="CL3240" s="120" t="str">
        <f t="shared" si="1832"/>
        <v xml:space="preserve"> </v>
      </c>
      <c r="CM3240" s="417" t="str">
        <f t="shared" si="1834"/>
        <v xml:space="preserve"> </v>
      </c>
      <c r="IS3240" s="111">
        <v>313</v>
      </c>
    </row>
    <row r="3241" spans="2:253" s="74" customFormat="1" ht="17.100000000000001" hidden="1" customHeight="1" x14ac:dyDescent="0.25">
      <c r="B3241" s="504">
        <f>IF('Flanged Parts'!$AU$4=2,'Flanged Parts'!Q19,0)</f>
        <v>0</v>
      </c>
      <c r="C3241" s="508">
        <v>24416.45</v>
      </c>
      <c r="D3241" s="526">
        <f t="shared" si="1845"/>
        <v>24416.45</v>
      </c>
      <c r="E3241" s="504" t="s">
        <v>873</v>
      </c>
      <c r="F3241" s="508" t="str">
        <f t="shared" si="1840"/>
        <v xml:space="preserve"> </v>
      </c>
      <c r="G3241" s="509" t="s">
        <v>548</v>
      </c>
      <c r="H3241" s="504" t="str">
        <f>IF('Flanged Parts'!$BB$6=1,"CS",IF('Flanged Parts'!$BB$6=2,"Glv",0))</f>
        <v>Glv</v>
      </c>
      <c r="I3241" s="1035" t="s">
        <v>81</v>
      </c>
      <c r="J3241" s="1036"/>
      <c r="K3241" s="516" t="s">
        <v>881</v>
      </c>
      <c r="L3241" s="535">
        <v>18</v>
      </c>
      <c r="M3241" s="532" t="s">
        <v>1700</v>
      </c>
      <c r="N3241" s="514">
        <f t="shared" ref="N3241:N3304" si="1849">AN3241+BI3241</f>
        <v>103.52000000000001</v>
      </c>
      <c r="O3241" s="514">
        <f t="shared" si="1846"/>
        <v>0</v>
      </c>
      <c r="P3241" s="680">
        <f>'KB Duct Parts'!$AE$3</f>
        <v>0</v>
      </c>
      <c r="Q3241" s="681">
        <f t="shared" si="1841"/>
        <v>0</v>
      </c>
      <c r="R3241" s="682">
        <f t="shared" si="1842"/>
        <v>0</v>
      </c>
      <c r="S3241" s="716">
        <f t="shared" ref="S3241:S3304" si="1850">IF($Y$3904&gt;0.2,0.2,$Y$3904)</f>
        <v>0.2</v>
      </c>
      <c r="T3241" s="679">
        <f t="shared" si="1843"/>
        <v>0</v>
      </c>
      <c r="U3241" s="679">
        <f t="shared" si="1844"/>
        <v>0</v>
      </c>
      <c r="Y3241" s="120"/>
      <c r="AD3241" s="81"/>
      <c r="AF3241" s="370">
        <v>18</v>
      </c>
      <c r="AG3241" s="374">
        <v>16</v>
      </c>
      <c r="AH3241" s="378">
        <v>14</v>
      </c>
      <c r="AI3241" s="381">
        <v>12</v>
      </c>
      <c r="AJ3241" s="386">
        <v>10</v>
      </c>
      <c r="AK3241" s="391"/>
      <c r="AL3241" s="386"/>
      <c r="AM3241" s="363">
        <f t="shared" si="1839"/>
        <v>1</v>
      </c>
      <c r="AN3241" s="578">
        <v>76.400000000000006</v>
      </c>
      <c r="AO3241" s="78">
        <f t="shared" si="1800"/>
        <v>91.68</v>
      </c>
      <c r="AP3241" s="78">
        <f t="shared" si="1795"/>
        <v>99.320000000000007</v>
      </c>
      <c r="AQ3241" s="78">
        <f t="shared" si="1796"/>
        <v>106.96000000000001</v>
      </c>
      <c r="AR3241" s="78">
        <f t="shared" si="1797"/>
        <v>131.79000000000002</v>
      </c>
      <c r="AS3241" s="78">
        <f t="shared" si="1798"/>
        <v>0</v>
      </c>
      <c r="AT3241" s="78">
        <f t="shared" si="1799"/>
        <v>0</v>
      </c>
      <c r="AU3241" s="363" t="s">
        <v>717</v>
      </c>
      <c r="AV3241" s="393"/>
      <c r="AW3241" s="395"/>
      <c r="AX3241" s="395">
        <v>1.2</v>
      </c>
      <c r="AY3241" s="395">
        <v>1.3</v>
      </c>
      <c r="AZ3241" s="395">
        <v>1.4</v>
      </c>
      <c r="BA3241" s="395">
        <v>1.7250000000000001</v>
      </c>
      <c r="BB3241" s="395">
        <v>0</v>
      </c>
      <c r="BC3241" s="395">
        <v>0</v>
      </c>
      <c r="BD3241" s="115"/>
      <c r="BE3241" s="115"/>
      <c r="BF3241" s="115">
        <v>1</v>
      </c>
      <c r="BG3241" s="115">
        <v>16</v>
      </c>
      <c r="BH3241" s="423">
        <f t="shared" si="1847"/>
        <v>27.12</v>
      </c>
      <c r="BI3241" s="417">
        <f t="shared" si="1848"/>
        <v>27.12</v>
      </c>
      <c r="BJ3241" s="115"/>
      <c r="BK3241" s="115"/>
      <c r="BQ3241" s="74" t="str">
        <f t="shared" si="1816"/>
        <v>24416.45-(16)</v>
      </c>
      <c r="BR3241" s="120" t="str">
        <f t="shared" si="1817"/>
        <v>Flanged In-Cut Branch-45 deg</v>
      </c>
      <c r="BS3241" s="120">
        <f t="shared" si="1818"/>
        <v>91.68</v>
      </c>
      <c r="BU3241" s="74" t="str">
        <f t="shared" si="1819"/>
        <v>24416.45-(14)</v>
      </c>
      <c r="BV3241" s="120" t="str">
        <f t="shared" si="1820"/>
        <v>Flanged In-Cut Branch-45 deg</v>
      </c>
      <c r="BW3241" s="120">
        <f t="shared" si="1821"/>
        <v>99.320000000000007</v>
      </c>
      <c r="BY3241" s="74" t="str">
        <f t="shared" si="1822"/>
        <v>24416.45-(12)</v>
      </c>
      <c r="BZ3241" s="120" t="str">
        <f t="shared" si="1823"/>
        <v>Flanged In-Cut Branch-45 deg</v>
      </c>
      <c r="CA3241" s="120">
        <f t="shared" si="1824"/>
        <v>106.96000000000001</v>
      </c>
      <c r="CC3241" s="115" t="str">
        <f t="shared" si="1825"/>
        <v>24416.45-(10)</v>
      </c>
      <c r="CD3241" s="120" t="str">
        <f t="shared" si="1826"/>
        <v>Flanged In-Cut Branch-45 deg</v>
      </c>
      <c r="CE3241" s="417">
        <f t="shared" si="1827"/>
        <v>131.79000000000002</v>
      </c>
      <c r="CF3241" s="115"/>
      <c r="CG3241" s="115" t="str">
        <f t="shared" si="1828"/>
        <v xml:space="preserve"> </v>
      </c>
      <c r="CH3241" s="120" t="str">
        <f t="shared" si="1829"/>
        <v xml:space="preserve"> </v>
      </c>
      <c r="CI3241" s="417" t="str">
        <f t="shared" si="1830"/>
        <v xml:space="preserve"> </v>
      </c>
      <c r="CJ3241" s="115"/>
      <c r="CK3241" s="115" t="str">
        <f t="shared" si="1831"/>
        <v xml:space="preserve"> </v>
      </c>
      <c r="CL3241" s="120" t="str">
        <f t="shared" si="1832"/>
        <v xml:space="preserve"> </v>
      </c>
      <c r="CM3241" s="417" t="str">
        <f t="shared" si="1834"/>
        <v xml:space="preserve"> </v>
      </c>
      <c r="IS3241" s="111">
        <v>326.60000000000002</v>
      </c>
    </row>
    <row r="3242" spans="2:253" s="74" customFormat="1" ht="17.100000000000001" hidden="1" customHeight="1" x14ac:dyDescent="0.25">
      <c r="B3242" s="504">
        <f>IF('Flanged Parts'!$AU$4=2,'Flanged Parts'!Q20,0)</f>
        <v>0</v>
      </c>
      <c r="C3242" s="508">
        <v>24417.45</v>
      </c>
      <c r="D3242" s="526">
        <f t="shared" si="1845"/>
        <v>24417.45</v>
      </c>
      <c r="E3242" s="504" t="s">
        <v>874</v>
      </c>
      <c r="F3242" s="508" t="str">
        <f t="shared" si="1840"/>
        <v xml:space="preserve"> </v>
      </c>
      <c r="G3242" s="509" t="s">
        <v>548</v>
      </c>
      <c r="H3242" s="504" t="str">
        <f>IF('Flanged Parts'!$BB$6=1,"CS",IF('Flanged Parts'!$BB$6=2,"Glv",0))</f>
        <v>Glv</v>
      </c>
      <c r="I3242" s="1035" t="s">
        <v>81</v>
      </c>
      <c r="J3242" s="1036"/>
      <c r="K3242" s="516" t="s">
        <v>881</v>
      </c>
      <c r="L3242" s="535">
        <v>18</v>
      </c>
      <c r="M3242" s="532" t="s">
        <v>1700</v>
      </c>
      <c r="N3242" s="514">
        <f t="shared" si="1849"/>
        <v>110.73</v>
      </c>
      <c r="O3242" s="514">
        <f t="shared" si="1846"/>
        <v>0</v>
      </c>
      <c r="P3242" s="680">
        <f>'KB Duct Parts'!$AE$3</f>
        <v>0</v>
      </c>
      <c r="Q3242" s="681">
        <f t="shared" si="1841"/>
        <v>0</v>
      </c>
      <c r="R3242" s="682">
        <f t="shared" si="1842"/>
        <v>0</v>
      </c>
      <c r="S3242" s="716">
        <f t="shared" si="1850"/>
        <v>0.2</v>
      </c>
      <c r="T3242" s="679">
        <f t="shared" si="1843"/>
        <v>0</v>
      </c>
      <c r="U3242" s="679">
        <f t="shared" si="1844"/>
        <v>0</v>
      </c>
      <c r="Y3242" s="120"/>
      <c r="AD3242" s="81"/>
      <c r="AF3242" s="370">
        <v>18</v>
      </c>
      <c r="AG3242" s="374">
        <v>16</v>
      </c>
      <c r="AH3242" s="378">
        <v>14</v>
      </c>
      <c r="AI3242" s="381">
        <v>12</v>
      </c>
      <c r="AJ3242" s="386">
        <v>10</v>
      </c>
      <c r="AK3242" s="391"/>
      <c r="AL3242" s="386"/>
      <c r="AM3242" s="363">
        <f t="shared" si="1839"/>
        <v>1</v>
      </c>
      <c r="AN3242" s="578">
        <v>81.5</v>
      </c>
      <c r="AO3242" s="78">
        <f t="shared" si="1800"/>
        <v>97.8</v>
      </c>
      <c r="AP3242" s="78">
        <f t="shared" si="1795"/>
        <v>105.95</v>
      </c>
      <c r="AQ3242" s="78">
        <f t="shared" si="1796"/>
        <v>114.1</v>
      </c>
      <c r="AR3242" s="78">
        <f t="shared" si="1797"/>
        <v>140.58750000000001</v>
      </c>
      <c r="AS3242" s="78">
        <f t="shared" si="1798"/>
        <v>0</v>
      </c>
      <c r="AT3242" s="78">
        <f t="shared" si="1799"/>
        <v>0</v>
      </c>
      <c r="AU3242" s="363" t="s">
        <v>717</v>
      </c>
      <c r="AV3242" s="393"/>
      <c r="AW3242" s="395"/>
      <c r="AX3242" s="395">
        <v>1.2</v>
      </c>
      <c r="AY3242" s="395">
        <v>1.3</v>
      </c>
      <c r="AZ3242" s="395">
        <v>1.4</v>
      </c>
      <c r="BA3242" s="395">
        <v>1.7250000000000001</v>
      </c>
      <c r="BB3242" s="395">
        <v>0</v>
      </c>
      <c r="BC3242" s="395">
        <v>0</v>
      </c>
      <c r="BD3242" s="115"/>
      <c r="BE3242" s="115"/>
      <c r="BF3242" s="115">
        <v>1</v>
      </c>
      <c r="BG3242" s="115">
        <v>17</v>
      </c>
      <c r="BH3242" s="423">
        <f t="shared" si="1847"/>
        <v>29.23</v>
      </c>
      <c r="BI3242" s="417">
        <f t="shared" si="1848"/>
        <v>29.23</v>
      </c>
      <c r="BJ3242" s="115"/>
      <c r="BK3242" s="115"/>
      <c r="BQ3242" s="74" t="str">
        <f t="shared" ref="BQ3242:BQ3305" si="1851">IF(AO3242&gt;0,D3242&amp;"-("&amp; AG3242&amp;")"," ")</f>
        <v>24417.45-(16)</v>
      </c>
      <c r="BR3242" s="120" t="str">
        <f t="shared" ref="BR3242:BR3305" si="1852">IF(AO3242&gt;0,$G3242," ")</f>
        <v>Flanged In-Cut Branch-45 deg</v>
      </c>
      <c r="BS3242" s="120">
        <f t="shared" ref="BS3242:BS3305" si="1853">IF(AO3242&gt;0,AO3242," ")</f>
        <v>97.8</v>
      </c>
      <c r="BU3242" s="74" t="str">
        <f t="shared" ref="BU3242:BU3305" si="1854">IF(AP3242&gt;0,D3242&amp;"-("&amp;AH3242&amp;")"," ")</f>
        <v>24417.45-(14)</v>
      </c>
      <c r="BV3242" s="120" t="str">
        <f t="shared" ref="BV3242:BV3305" si="1855">IF(AP3242&gt;0,$G3242," ")</f>
        <v>Flanged In-Cut Branch-45 deg</v>
      </c>
      <c r="BW3242" s="120">
        <f t="shared" ref="BW3242:BW3305" si="1856">IF(AP3242&gt;0,AP3242,"  ")</f>
        <v>105.95</v>
      </c>
      <c r="BY3242" s="74" t="str">
        <f t="shared" ref="BY3242:BY3305" si="1857">IF(AQ3242&gt;0,D3242&amp;"-("&amp;AI3242&amp;")"," ")</f>
        <v>24417.45-(12)</v>
      </c>
      <c r="BZ3242" s="120" t="str">
        <f t="shared" ref="BZ3242:BZ3305" si="1858">IF(AQ3242&gt;0,$G3242," ")</f>
        <v>Flanged In-Cut Branch-45 deg</v>
      </c>
      <c r="CA3242" s="120">
        <f t="shared" ref="CA3242:CA3305" si="1859">IF(AQ3242&gt;0,AQ3242," ")</f>
        <v>114.1</v>
      </c>
      <c r="CC3242" s="115" t="str">
        <f t="shared" ref="CC3242:CC3305" si="1860">IF(AR3242&gt;0,D3242&amp;"-("&amp;AJ3242&amp;")"," ")</f>
        <v>24417.45-(10)</v>
      </c>
      <c r="CD3242" s="120" t="str">
        <f t="shared" ref="CD3242:CD3305" si="1861">IF(AR3242&gt;0,$G3242," ")</f>
        <v>Flanged In-Cut Branch-45 deg</v>
      </c>
      <c r="CE3242" s="417">
        <f t="shared" ref="CE3242:CE3305" si="1862">IF(AR3242&gt;0,AR3242," ")</f>
        <v>140.58750000000001</v>
      </c>
      <c r="CF3242" s="115"/>
      <c r="CG3242" s="115" t="str">
        <f t="shared" ref="CG3242:CG3305" si="1863">IF(AS3242&gt;0,D3242&amp;"-("&amp;AK3242&amp;")"," ")</f>
        <v xml:space="preserve"> </v>
      </c>
      <c r="CH3242" s="120" t="str">
        <f t="shared" ref="CH3242:CH3305" si="1864">IF(AS3242&gt;0,$G3242," ")</f>
        <v xml:space="preserve"> </v>
      </c>
      <c r="CI3242" s="417" t="str">
        <f t="shared" ref="CI3242:CI3305" si="1865">IF(AS3242&gt;0,AS3242," ")</f>
        <v xml:space="preserve"> </v>
      </c>
      <c r="CJ3242" s="115"/>
      <c r="CK3242" s="115" t="str">
        <f t="shared" ref="CK3242:CK3305" si="1866">IF(AT3242&gt;0,D3242&amp;"-"&amp;AL3242," ")</f>
        <v xml:space="preserve"> </v>
      </c>
      <c r="CL3242" s="120" t="str">
        <f t="shared" ref="CL3242:CL3305" si="1867">IF(AT3242&gt;0,$G3242," ")</f>
        <v xml:space="preserve"> </v>
      </c>
      <c r="CM3242" s="417" t="str">
        <f t="shared" si="1834"/>
        <v xml:space="preserve"> </v>
      </c>
      <c r="IS3242" s="111">
        <v>72.599999999999994</v>
      </c>
    </row>
    <row r="3243" spans="2:253" s="74" customFormat="1" ht="17.100000000000001" hidden="1" customHeight="1" x14ac:dyDescent="0.25">
      <c r="B3243" s="504">
        <f>IF('Flanged Parts'!$AU$4=2,'Flanged Parts'!Q21,0)</f>
        <v>0</v>
      </c>
      <c r="C3243" s="508">
        <v>24418.45</v>
      </c>
      <c r="D3243" s="526">
        <f t="shared" si="1845"/>
        <v>24418.45</v>
      </c>
      <c r="E3243" s="504" t="s">
        <v>875</v>
      </c>
      <c r="F3243" s="508" t="str">
        <f t="shared" si="1840"/>
        <v xml:space="preserve"> </v>
      </c>
      <c r="G3243" s="509" t="s">
        <v>548</v>
      </c>
      <c r="H3243" s="504" t="str">
        <f>IF('Flanged Parts'!$BB$6=1,"CS",IF('Flanged Parts'!$BB$6=2,"Glv",0))</f>
        <v>Glv</v>
      </c>
      <c r="I3243" s="1035" t="s">
        <v>81</v>
      </c>
      <c r="J3243" s="1036"/>
      <c r="K3243" s="516" t="s">
        <v>881</v>
      </c>
      <c r="L3243" s="535">
        <v>18</v>
      </c>
      <c r="M3243" s="532" t="s">
        <v>1700</v>
      </c>
      <c r="N3243" s="514">
        <f t="shared" si="1849"/>
        <v>117.14</v>
      </c>
      <c r="O3243" s="514">
        <f t="shared" si="1846"/>
        <v>0</v>
      </c>
      <c r="P3243" s="680">
        <f>'KB Duct Parts'!$AE$3</f>
        <v>0</v>
      </c>
      <c r="Q3243" s="681">
        <f t="shared" si="1841"/>
        <v>0</v>
      </c>
      <c r="R3243" s="682">
        <f t="shared" si="1842"/>
        <v>0</v>
      </c>
      <c r="S3243" s="716">
        <f t="shared" si="1850"/>
        <v>0.2</v>
      </c>
      <c r="T3243" s="679">
        <f t="shared" si="1843"/>
        <v>0</v>
      </c>
      <c r="U3243" s="679">
        <f t="shared" si="1844"/>
        <v>0</v>
      </c>
      <c r="Y3243" s="120"/>
      <c r="AD3243" s="81"/>
      <c r="AF3243" s="370">
        <v>18</v>
      </c>
      <c r="AG3243" s="374">
        <v>16</v>
      </c>
      <c r="AH3243" s="378">
        <v>14</v>
      </c>
      <c r="AI3243" s="381">
        <v>12</v>
      </c>
      <c r="AJ3243" s="386">
        <v>10</v>
      </c>
      <c r="AK3243" s="391"/>
      <c r="AL3243" s="386"/>
      <c r="AM3243" s="363">
        <f t="shared" si="1839"/>
        <v>1</v>
      </c>
      <c r="AN3243" s="578">
        <v>86.8</v>
      </c>
      <c r="AO3243" s="78">
        <f t="shared" si="1800"/>
        <v>104.16</v>
      </c>
      <c r="AP3243" s="78">
        <f t="shared" si="1795"/>
        <v>112.84</v>
      </c>
      <c r="AQ3243" s="78">
        <f t="shared" si="1796"/>
        <v>121.51999999999998</v>
      </c>
      <c r="AR3243" s="78">
        <f t="shared" si="1797"/>
        <v>149.72999999999999</v>
      </c>
      <c r="AS3243" s="78">
        <f t="shared" si="1798"/>
        <v>0</v>
      </c>
      <c r="AT3243" s="78">
        <f t="shared" si="1799"/>
        <v>0</v>
      </c>
      <c r="AU3243" s="363" t="s">
        <v>717</v>
      </c>
      <c r="AV3243" s="393"/>
      <c r="AW3243" s="395"/>
      <c r="AX3243" s="395">
        <v>1.2</v>
      </c>
      <c r="AY3243" s="395">
        <v>1.3</v>
      </c>
      <c r="AZ3243" s="395">
        <v>1.4</v>
      </c>
      <c r="BA3243" s="395">
        <v>1.7250000000000001</v>
      </c>
      <c r="BB3243" s="395">
        <v>0</v>
      </c>
      <c r="BC3243" s="395">
        <v>0</v>
      </c>
      <c r="BD3243" s="115"/>
      <c r="BE3243" s="115"/>
      <c r="BF3243" s="115">
        <v>1</v>
      </c>
      <c r="BG3243" s="115">
        <v>18</v>
      </c>
      <c r="BH3243" s="423">
        <f t="shared" si="1847"/>
        <v>30.34</v>
      </c>
      <c r="BI3243" s="417">
        <f t="shared" si="1848"/>
        <v>30.34</v>
      </c>
      <c r="BJ3243" s="115"/>
      <c r="BK3243" s="115"/>
      <c r="BQ3243" s="74" t="str">
        <f t="shared" si="1851"/>
        <v>24418.45-(16)</v>
      </c>
      <c r="BR3243" s="120" t="str">
        <f t="shared" si="1852"/>
        <v>Flanged In-Cut Branch-45 deg</v>
      </c>
      <c r="BS3243" s="120">
        <f t="shared" si="1853"/>
        <v>104.16</v>
      </c>
      <c r="BU3243" s="74" t="str">
        <f t="shared" si="1854"/>
        <v>24418.45-(14)</v>
      </c>
      <c r="BV3243" s="120" t="str">
        <f t="shared" si="1855"/>
        <v>Flanged In-Cut Branch-45 deg</v>
      </c>
      <c r="BW3243" s="120">
        <f t="shared" si="1856"/>
        <v>112.84</v>
      </c>
      <c r="BY3243" s="74" t="str">
        <f t="shared" si="1857"/>
        <v>24418.45-(12)</v>
      </c>
      <c r="BZ3243" s="120" t="str">
        <f t="shared" si="1858"/>
        <v>Flanged In-Cut Branch-45 deg</v>
      </c>
      <c r="CA3243" s="120">
        <f t="shared" si="1859"/>
        <v>121.51999999999998</v>
      </c>
      <c r="CC3243" s="115" t="str">
        <f t="shared" si="1860"/>
        <v>24418.45-(10)</v>
      </c>
      <c r="CD3243" s="120" t="str">
        <f t="shared" si="1861"/>
        <v>Flanged In-Cut Branch-45 deg</v>
      </c>
      <c r="CE3243" s="417">
        <f t="shared" si="1862"/>
        <v>149.72999999999999</v>
      </c>
      <c r="CF3243" s="115"/>
      <c r="CG3243" s="115" t="str">
        <f t="shared" si="1863"/>
        <v xml:space="preserve"> </v>
      </c>
      <c r="CH3243" s="120" t="str">
        <f t="shared" si="1864"/>
        <v xml:space="preserve"> </v>
      </c>
      <c r="CI3243" s="417" t="str">
        <f t="shared" si="1865"/>
        <v xml:space="preserve"> </v>
      </c>
      <c r="CJ3243" s="115"/>
      <c r="CK3243" s="115" t="str">
        <f t="shared" si="1866"/>
        <v xml:space="preserve"> </v>
      </c>
      <c r="CL3243" s="120" t="str">
        <f t="shared" si="1867"/>
        <v xml:space="preserve"> </v>
      </c>
      <c r="CM3243" s="417" t="str">
        <f t="shared" si="1834"/>
        <v xml:space="preserve"> </v>
      </c>
      <c r="IS3243" s="111">
        <v>76.2</v>
      </c>
    </row>
    <row r="3244" spans="2:253" s="74" customFormat="1" ht="17.100000000000001" hidden="1" customHeight="1" x14ac:dyDescent="0.25">
      <c r="B3244" s="504">
        <f>IF('Flanged Parts'!$AU$4=2,'Flanged Parts'!Q22,0)</f>
        <v>0</v>
      </c>
      <c r="C3244" s="508">
        <v>24419.45</v>
      </c>
      <c r="D3244" s="526">
        <f t="shared" si="1845"/>
        <v>24419.45</v>
      </c>
      <c r="E3244" s="504" t="s">
        <v>876</v>
      </c>
      <c r="F3244" s="508" t="str">
        <f t="shared" si="1840"/>
        <v xml:space="preserve"> </v>
      </c>
      <c r="G3244" s="509" t="s">
        <v>548</v>
      </c>
      <c r="H3244" s="504" t="str">
        <f>IF('Flanged Parts'!$BB$6=1,"CS",IF('Flanged Parts'!$BB$6=2,"Glv",0))</f>
        <v>Glv</v>
      </c>
      <c r="I3244" s="1035" t="s">
        <v>81</v>
      </c>
      <c r="J3244" s="1036"/>
      <c r="K3244" s="516" t="s">
        <v>881</v>
      </c>
      <c r="L3244" s="535">
        <v>18</v>
      </c>
      <c r="M3244" s="532" t="s">
        <v>1700</v>
      </c>
      <c r="N3244" s="514">
        <f t="shared" si="1849"/>
        <v>122.25999999999999</v>
      </c>
      <c r="O3244" s="514">
        <f t="shared" si="1846"/>
        <v>0</v>
      </c>
      <c r="P3244" s="680">
        <f>'KB Duct Parts'!$AE$3</f>
        <v>0</v>
      </c>
      <c r="Q3244" s="681">
        <f t="shared" si="1841"/>
        <v>0</v>
      </c>
      <c r="R3244" s="682">
        <f t="shared" si="1842"/>
        <v>0</v>
      </c>
      <c r="S3244" s="716">
        <f t="shared" si="1850"/>
        <v>0.2</v>
      </c>
      <c r="T3244" s="679">
        <f t="shared" si="1843"/>
        <v>0</v>
      </c>
      <c r="U3244" s="679">
        <f t="shared" si="1844"/>
        <v>0</v>
      </c>
      <c r="Y3244" s="120"/>
      <c r="AD3244" s="81"/>
      <c r="AF3244" s="370">
        <v>18</v>
      </c>
      <c r="AG3244" s="374">
        <v>16</v>
      </c>
      <c r="AH3244" s="378">
        <v>14</v>
      </c>
      <c r="AI3244" s="381">
        <v>12</v>
      </c>
      <c r="AJ3244" s="386">
        <v>10</v>
      </c>
      <c r="AK3244" s="391"/>
      <c r="AL3244" s="386"/>
      <c r="AM3244" s="363">
        <f t="shared" si="1839"/>
        <v>1</v>
      </c>
      <c r="AN3244" s="578">
        <v>91.6</v>
      </c>
      <c r="AO3244" s="78">
        <f t="shared" si="1800"/>
        <v>109.91999999999999</v>
      </c>
      <c r="AP3244" s="78">
        <f t="shared" ref="AP3244:AP3307" si="1868">$AN3244*AY3244</f>
        <v>119.08</v>
      </c>
      <c r="AQ3244" s="78">
        <f t="shared" ref="AQ3244:AQ3307" si="1869">$AN3244*AZ3244</f>
        <v>128.23999999999998</v>
      </c>
      <c r="AR3244" s="78">
        <f t="shared" ref="AR3244:AR3307" si="1870">$AN3244*BA3244</f>
        <v>164.88</v>
      </c>
      <c r="AS3244" s="78">
        <f t="shared" ref="AS3244:AS3307" si="1871">$AN3244*BB3244</f>
        <v>0</v>
      </c>
      <c r="AT3244" s="78">
        <f t="shared" ref="AT3244:AT3307" si="1872">$AN3244*BC3244</f>
        <v>0</v>
      </c>
      <c r="AU3244" s="363" t="s">
        <v>717</v>
      </c>
      <c r="AV3244" s="393"/>
      <c r="AW3244" s="395"/>
      <c r="AX3244" s="395">
        <v>1.2</v>
      </c>
      <c r="AY3244" s="395">
        <v>1.3</v>
      </c>
      <c r="AZ3244" s="395">
        <v>1.4</v>
      </c>
      <c r="BA3244" s="395">
        <v>1.8</v>
      </c>
      <c r="BB3244" s="395">
        <v>0</v>
      </c>
      <c r="BC3244" s="395">
        <v>0</v>
      </c>
      <c r="BD3244" s="115"/>
      <c r="BE3244" s="115"/>
      <c r="BF3244" s="115">
        <v>1</v>
      </c>
      <c r="BG3244" s="115">
        <v>19</v>
      </c>
      <c r="BH3244" s="423">
        <f t="shared" si="1847"/>
        <v>30.66</v>
      </c>
      <c r="BI3244" s="417">
        <f t="shared" si="1848"/>
        <v>30.66</v>
      </c>
      <c r="BJ3244" s="115"/>
      <c r="BK3244" s="115"/>
      <c r="BQ3244" s="74" t="str">
        <f t="shared" si="1851"/>
        <v>24419.45-(16)</v>
      </c>
      <c r="BR3244" s="120" t="str">
        <f t="shared" si="1852"/>
        <v>Flanged In-Cut Branch-45 deg</v>
      </c>
      <c r="BS3244" s="120">
        <f t="shared" si="1853"/>
        <v>109.91999999999999</v>
      </c>
      <c r="BU3244" s="74" t="str">
        <f t="shared" si="1854"/>
        <v>24419.45-(14)</v>
      </c>
      <c r="BV3244" s="120" t="str">
        <f t="shared" si="1855"/>
        <v>Flanged In-Cut Branch-45 deg</v>
      </c>
      <c r="BW3244" s="120">
        <f t="shared" si="1856"/>
        <v>119.08</v>
      </c>
      <c r="BY3244" s="74" t="str">
        <f t="shared" si="1857"/>
        <v>24419.45-(12)</v>
      </c>
      <c r="BZ3244" s="120" t="str">
        <f t="shared" si="1858"/>
        <v>Flanged In-Cut Branch-45 deg</v>
      </c>
      <c r="CA3244" s="120">
        <f t="shared" si="1859"/>
        <v>128.23999999999998</v>
      </c>
      <c r="CC3244" s="115" t="str">
        <f t="shared" si="1860"/>
        <v>24419.45-(10)</v>
      </c>
      <c r="CD3244" s="120" t="str">
        <f t="shared" si="1861"/>
        <v>Flanged In-Cut Branch-45 deg</v>
      </c>
      <c r="CE3244" s="417">
        <f t="shared" si="1862"/>
        <v>164.88</v>
      </c>
      <c r="CF3244" s="115"/>
      <c r="CG3244" s="115" t="str">
        <f t="shared" si="1863"/>
        <v xml:space="preserve"> </v>
      </c>
      <c r="CH3244" s="120" t="str">
        <f t="shared" si="1864"/>
        <v xml:space="preserve"> </v>
      </c>
      <c r="CI3244" s="417" t="str">
        <f t="shared" si="1865"/>
        <v xml:space="preserve"> </v>
      </c>
      <c r="CJ3244" s="115"/>
      <c r="CK3244" s="115" t="str">
        <f t="shared" si="1866"/>
        <v xml:space="preserve"> </v>
      </c>
      <c r="CL3244" s="120" t="str">
        <f t="shared" si="1867"/>
        <v xml:space="preserve"> </v>
      </c>
      <c r="CM3244" s="417" t="str">
        <f t="shared" si="1834"/>
        <v xml:space="preserve"> </v>
      </c>
      <c r="IS3244" s="111">
        <v>94.9</v>
      </c>
    </row>
    <row r="3245" spans="2:253" s="74" customFormat="1" ht="17.100000000000001" hidden="1" customHeight="1" x14ac:dyDescent="0.25">
      <c r="B3245" s="504">
        <f>IF('Flanged Parts'!$AU$4=2,'Flanged Parts'!Q23,0)</f>
        <v>0</v>
      </c>
      <c r="C3245" s="508">
        <v>24420.45</v>
      </c>
      <c r="D3245" s="526">
        <f t="shared" si="1845"/>
        <v>24420.45</v>
      </c>
      <c r="E3245" s="504" t="s">
        <v>877</v>
      </c>
      <c r="F3245" s="508" t="str">
        <f t="shared" si="1840"/>
        <v xml:space="preserve"> </v>
      </c>
      <c r="G3245" s="509" t="s">
        <v>548</v>
      </c>
      <c r="H3245" s="504" t="str">
        <f>IF('Flanged Parts'!$BB$6=1,"CS",IF('Flanged Parts'!$BB$6=2,"Glv",0))</f>
        <v>Glv</v>
      </c>
      <c r="I3245" s="1035" t="s">
        <v>81</v>
      </c>
      <c r="J3245" s="1036"/>
      <c r="K3245" s="516" t="s">
        <v>881</v>
      </c>
      <c r="L3245" s="535">
        <v>18</v>
      </c>
      <c r="M3245" s="532" t="s">
        <v>1700</v>
      </c>
      <c r="N3245" s="514">
        <f t="shared" si="1849"/>
        <v>157.13</v>
      </c>
      <c r="O3245" s="514">
        <f t="shared" si="1846"/>
        <v>0</v>
      </c>
      <c r="P3245" s="680">
        <f>'KB Duct Parts'!$AE$3</f>
        <v>0</v>
      </c>
      <c r="Q3245" s="681">
        <f t="shared" si="1841"/>
        <v>0</v>
      </c>
      <c r="R3245" s="682">
        <f t="shared" si="1842"/>
        <v>0</v>
      </c>
      <c r="S3245" s="716">
        <f t="shared" si="1850"/>
        <v>0.2</v>
      </c>
      <c r="T3245" s="679">
        <f t="shared" si="1843"/>
        <v>0</v>
      </c>
      <c r="U3245" s="679">
        <f t="shared" si="1844"/>
        <v>0</v>
      </c>
      <c r="Y3245" s="120"/>
      <c r="AD3245" s="81"/>
      <c r="AF3245" s="370">
        <v>18</v>
      </c>
      <c r="AG3245" s="374">
        <v>16</v>
      </c>
      <c r="AH3245" s="378">
        <v>14</v>
      </c>
      <c r="AI3245" s="381">
        <v>12</v>
      </c>
      <c r="AJ3245" s="386">
        <v>10</v>
      </c>
      <c r="AK3245" s="391"/>
      <c r="AL3245" s="386"/>
      <c r="AM3245" s="363">
        <f t="shared" si="1839"/>
        <v>1</v>
      </c>
      <c r="AN3245" s="578">
        <v>123.6</v>
      </c>
      <c r="AO3245" s="78">
        <f t="shared" ref="AO3245:AO3308" si="1873">$AN3245*AX3245</f>
        <v>148.32</v>
      </c>
      <c r="AP3245" s="78">
        <f t="shared" si="1868"/>
        <v>160.68</v>
      </c>
      <c r="AQ3245" s="78">
        <f t="shared" si="1869"/>
        <v>173.04</v>
      </c>
      <c r="AR3245" s="78">
        <f t="shared" si="1870"/>
        <v>185.39999999999998</v>
      </c>
      <c r="AS3245" s="78">
        <f t="shared" si="1871"/>
        <v>0</v>
      </c>
      <c r="AT3245" s="78">
        <f t="shared" si="1872"/>
        <v>0</v>
      </c>
      <c r="AU3245" s="363" t="s">
        <v>717</v>
      </c>
      <c r="AV3245" s="393"/>
      <c r="AW3245" s="395"/>
      <c r="AX3245" s="395">
        <v>1.2</v>
      </c>
      <c r="AY3245" s="395">
        <v>1.3</v>
      </c>
      <c r="AZ3245" s="395">
        <v>1.4</v>
      </c>
      <c r="BA3245" s="395">
        <v>1.5</v>
      </c>
      <c r="BB3245" s="395">
        <v>0</v>
      </c>
      <c r="BC3245" s="395">
        <v>0</v>
      </c>
      <c r="BD3245" s="115"/>
      <c r="BE3245" s="115"/>
      <c r="BF3245" s="115">
        <v>1</v>
      </c>
      <c r="BG3245" s="115">
        <v>20</v>
      </c>
      <c r="BH3245" s="423">
        <f t="shared" si="1847"/>
        <v>33.53</v>
      </c>
      <c r="BI3245" s="417">
        <f t="shared" si="1848"/>
        <v>33.53</v>
      </c>
      <c r="BJ3245" s="115"/>
      <c r="BK3245" s="115"/>
      <c r="BQ3245" s="74" t="str">
        <f t="shared" si="1851"/>
        <v>24420.45-(16)</v>
      </c>
      <c r="BR3245" s="120" t="str">
        <f t="shared" si="1852"/>
        <v>Flanged In-Cut Branch-45 deg</v>
      </c>
      <c r="BS3245" s="120">
        <f t="shared" si="1853"/>
        <v>148.32</v>
      </c>
      <c r="BU3245" s="74" t="str">
        <f t="shared" si="1854"/>
        <v>24420.45-(14)</v>
      </c>
      <c r="BV3245" s="120" t="str">
        <f t="shared" si="1855"/>
        <v>Flanged In-Cut Branch-45 deg</v>
      </c>
      <c r="BW3245" s="120">
        <f t="shared" si="1856"/>
        <v>160.68</v>
      </c>
      <c r="BY3245" s="74" t="str">
        <f t="shared" si="1857"/>
        <v>24420.45-(12)</v>
      </c>
      <c r="BZ3245" s="120" t="str">
        <f t="shared" si="1858"/>
        <v>Flanged In-Cut Branch-45 deg</v>
      </c>
      <c r="CA3245" s="120">
        <f t="shared" si="1859"/>
        <v>173.04</v>
      </c>
      <c r="CC3245" s="115" t="str">
        <f t="shared" si="1860"/>
        <v>24420.45-(10)</v>
      </c>
      <c r="CD3245" s="120" t="str">
        <f t="shared" si="1861"/>
        <v>Flanged In-Cut Branch-45 deg</v>
      </c>
      <c r="CE3245" s="417">
        <f t="shared" si="1862"/>
        <v>185.39999999999998</v>
      </c>
      <c r="CF3245" s="115"/>
      <c r="CG3245" s="115" t="str">
        <f t="shared" si="1863"/>
        <v xml:space="preserve"> </v>
      </c>
      <c r="CH3245" s="120" t="str">
        <f t="shared" si="1864"/>
        <v xml:space="preserve"> </v>
      </c>
      <c r="CI3245" s="417" t="str">
        <f t="shared" si="1865"/>
        <v xml:space="preserve"> </v>
      </c>
      <c r="CJ3245" s="115"/>
      <c r="CK3245" s="115" t="str">
        <f t="shared" si="1866"/>
        <v xml:space="preserve"> </v>
      </c>
      <c r="CL3245" s="120" t="str">
        <f t="shared" si="1867"/>
        <v xml:space="preserve"> </v>
      </c>
      <c r="CM3245" s="417" t="str">
        <f t="shared" si="1834"/>
        <v xml:space="preserve"> </v>
      </c>
      <c r="IS3245" s="111">
        <v>113.7</v>
      </c>
    </row>
    <row r="3246" spans="2:253" s="74" customFormat="1" ht="17.100000000000001" hidden="1" customHeight="1" x14ac:dyDescent="0.25">
      <c r="B3246" s="504">
        <f>IF('Flanged Parts'!$AU$4=2,'Flanged Parts'!Q24,0)</f>
        <v>0</v>
      </c>
      <c r="C3246" s="508">
        <v>24422.45</v>
      </c>
      <c r="D3246" s="526">
        <f t="shared" si="1845"/>
        <v>24422.45</v>
      </c>
      <c r="E3246" s="504" t="s">
        <v>878</v>
      </c>
      <c r="F3246" s="508" t="str">
        <f t="shared" si="1840"/>
        <v xml:space="preserve"> </v>
      </c>
      <c r="G3246" s="509" t="s">
        <v>548</v>
      </c>
      <c r="H3246" s="504" t="str">
        <f>IF('Flanged Parts'!$BB$6=1,"CS",IF('Flanged Parts'!$BB$6=2,"Glv",0))</f>
        <v>Glv</v>
      </c>
      <c r="I3246" s="1035" t="s">
        <v>81</v>
      </c>
      <c r="J3246" s="1036"/>
      <c r="K3246" s="516" t="s">
        <v>881</v>
      </c>
      <c r="L3246" s="535">
        <v>18</v>
      </c>
      <c r="M3246" s="532" t="s">
        <v>1700</v>
      </c>
      <c r="N3246" s="514">
        <f t="shared" si="1849"/>
        <v>193.85999999999999</v>
      </c>
      <c r="O3246" s="514">
        <f t="shared" si="1846"/>
        <v>0</v>
      </c>
      <c r="P3246" s="680">
        <f>'KB Duct Parts'!$AE$3</f>
        <v>0</v>
      </c>
      <c r="Q3246" s="681">
        <f t="shared" si="1841"/>
        <v>0</v>
      </c>
      <c r="R3246" s="682">
        <f t="shared" si="1842"/>
        <v>0</v>
      </c>
      <c r="S3246" s="716">
        <f t="shared" si="1850"/>
        <v>0.2</v>
      </c>
      <c r="T3246" s="679">
        <f t="shared" si="1843"/>
        <v>0</v>
      </c>
      <c r="U3246" s="679">
        <f t="shared" si="1844"/>
        <v>0</v>
      </c>
      <c r="Y3246" s="120"/>
      <c r="AD3246" s="81"/>
      <c r="AF3246" s="370">
        <v>18</v>
      </c>
      <c r="AG3246" s="374">
        <v>16</v>
      </c>
      <c r="AH3246" s="378">
        <v>14</v>
      </c>
      <c r="AI3246" s="381">
        <v>12</v>
      </c>
      <c r="AJ3246" s="386">
        <v>10</v>
      </c>
      <c r="AK3246" s="391"/>
      <c r="AL3246" s="386"/>
      <c r="AM3246" s="363">
        <f t="shared" si="1839"/>
        <v>1</v>
      </c>
      <c r="AN3246" s="578">
        <v>155.19999999999999</v>
      </c>
      <c r="AO3246" s="78">
        <f t="shared" si="1873"/>
        <v>186.23999999999998</v>
      </c>
      <c r="AP3246" s="78">
        <f t="shared" si="1868"/>
        <v>201.76</v>
      </c>
      <c r="AQ3246" s="78">
        <f t="shared" si="1869"/>
        <v>217.27999999999997</v>
      </c>
      <c r="AR3246" s="78">
        <f t="shared" si="1870"/>
        <v>232.79999999999998</v>
      </c>
      <c r="AS3246" s="78">
        <f t="shared" si="1871"/>
        <v>0</v>
      </c>
      <c r="AT3246" s="78">
        <f t="shared" si="1872"/>
        <v>0</v>
      </c>
      <c r="AU3246" s="363" t="s">
        <v>717</v>
      </c>
      <c r="AV3246" s="393"/>
      <c r="AW3246" s="395"/>
      <c r="AX3246" s="395">
        <v>1.2</v>
      </c>
      <c r="AY3246" s="395">
        <v>1.3</v>
      </c>
      <c r="AZ3246" s="395">
        <v>1.4</v>
      </c>
      <c r="BA3246" s="395">
        <v>1.5</v>
      </c>
      <c r="BB3246" s="395">
        <v>0</v>
      </c>
      <c r="BC3246" s="395">
        <v>0</v>
      </c>
      <c r="BD3246" s="115"/>
      <c r="BE3246" s="115"/>
      <c r="BF3246" s="115">
        <v>1</v>
      </c>
      <c r="BG3246" s="115">
        <v>22</v>
      </c>
      <c r="BH3246" s="423">
        <f t="shared" si="1847"/>
        <v>38.659999999999997</v>
      </c>
      <c r="BI3246" s="417">
        <f t="shared" si="1848"/>
        <v>38.659999999999997</v>
      </c>
      <c r="BJ3246" s="115"/>
      <c r="BK3246" s="115"/>
      <c r="BQ3246" s="74" t="str">
        <f t="shared" si="1851"/>
        <v>24422.45-(16)</v>
      </c>
      <c r="BR3246" s="120" t="str">
        <f t="shared" si="1852"/>
        <v>Flanged In-Cut Branch-45 deg</v>
      </c>
      <c r="BS3246" s="120">
        <f t="shared" si="1853"/>
        <v>186.23999999999998</v>
      </c>
      <c r="BU3246" s="74" t="str">
        <f t="shared" si="1854"/>
        <v>24422.45-(14)</v>
      </c>
      <c r="BV3246" s="120" t="str">
        <f t="shared" si="1855"/>
        <v>Flanged In-Cut Branch-45 deg</v>
      </c>
      <c r="BW3246" s="120">
        <f t="shared" si="1856"/>
        <v>201.76</v>
      </c>
      <c r="BY3246" s="74" t="str">
        <f t="shared" si="1857"/>
        <v>24422.45-(12)</v>
      </c>
      <c r="BZ3246" s="120" t="str">
        <f t="shared" si="1858"/>
        <v>Flanged In-Cut Branch-45 deg</v>
      </c>
      <c r="CA3246" s="120">
        <f t="shared" si="1859"/>
        <v>217.27999999999997</v>
      </c>
      <c r="CC3246" s="115" t="str">
        <f t="shared" si="1860"/>
        <v>24422.45-(10)</v>
      </c>
      <c r="CD3246" s="120" t="str">
        <f t="shared" si="1861"/>
        <v>Flanged In-Cut Branch-45 deg</v>
      </c>
      <c r="CE3246" s="417">
        <f t="shared" si="1862"/>
        <v>232.79999999999998</v>
      </c>
      <c r="CF3246" s="115"/>
      <c r="CG3246" s="115" t="str">
        <f t="shared" si="1863"/>
        <v xml:space="preserve"> </v>
      </c>
      <c r="CH3246" s="120" t="str">
        <f t="shared" si="1864"/>
        <v xml:space="preserve"> </v>
      </c>
      <c r="CI3246" s="417" t="str">
        <f t="shared" si="1865"/>
        <v xml:space="preserve"> </v>
      </c>
      <c r="CJ3246" s="115"/>
      <c r="CK3246" s="115" t="str">
        <f t="shared" si="1866"/>
        <v xml:space="preserve"> </v>
      </c>
      <c r="CL3246" s="120" t="str">
        <f t="shared" si="1867"/>
        <v xml:space="preserve"> </v>
      </c>
      <c r="CM3246" s="417" t="str">
        <f t="shared" si="1834"/>
        <v xml:space="preserve"> </v>
      </c>
      <c r="IS3246" s="111">
        <v>151.6</v>
      </c>
    </row>
    <row r="3247" spans="2:253" s="74" customFormat="1" ht="17.100000000000001" hidden="1" customHeight="1" x14ac:dyDescent="0.25">
      <c r="B3247" s="504">
        <f>IF('Flanged Parts'!$AU$4=2,'Flanged Parts'!Q25,0)</f>
        <v>0</v>
      </c>
      <c r="C3247" s="508">
        <v>24424.45</v>
      </c>
      <c r="D3247" s="526">
        <f t="shared" si="1845"/>
        <v>24424.45</v>
      </c>
      <c r="E3247" s="504" t="s">
        <v>1338</v>
      </c>
      <c r="F3247" s="508" t="str">
        <f t="shared" si="1840"/>
        <v xml:space="preserve"> </v>
      </c>
      <c r="G3247" s="509" t="s">
        <v>548</v>
      </c>
      <c r="H3247" s="504" t="str">
        <f>IF('Flanged Parts'!$BB$6=1,"CS",IF('Flanged Parts'!$BB$6=2,"Glv",0))</f>
        <v>Glv</v>
      </c>
      <c r="I3247" s="1035" t="s">
        <v>81</v>
      </c>
      <c r="J3247" s="1036"/>
      <c r="K3247" s="516" t="s">
        <v>881</v>
      </c>
      <c r="L3247" s="535">
        <v>18</v>
      </c>
      <c r="M3247" s="532" t="s">
        <v>1700</v>
      </c>
      <c r="N3247" s="514">
        <f t="shared" si="1849"/>
        <v>262.39</v>
      </c>
      <c r="O3247" s="514">
        <f t="shared" si="1846"/>
        <v>0</v>
      </c>
      <c r="P3247" s="680">
        <f>'KB Duct Parts'!$AE$3</f>
        <v>0</v>
      </c>
      <c r="Q3247" s="681">
        <f t="shared" si="1841"/>
        <v>0</v>
      </c>
      <c r="R3247" s="682">
        <f t="shared" si="1842"/>
        <v>0</v>
      </c>
      <c r="S3247" s="716">
        <f t="shared" si="1850"/>
        <v>0.2</v>
      </c>
      <c r="T3247" s="679">
        <f t="shared" si="1843"/>
        <v>0</v>
      </c>
      <c r="U3247" s="679">
        <f t="shared" si="1844"/>
        <v>0</v>
      </c>
      <c r="Y3247" s="120"/>
      <c r="AD3247" s="81"/>
      <c r="AF3247" s="370">
        <v>18</v>
      </c>
      <c r="AG3247" s="374">
        <v>16</v>
      </c>
      <c r="AH3247" s="378">
        <v>14</v>
      </c>
      <c r="AI3247" s="381">
        <v>12</v>
      </c>
      <c r="AJ3247" s="386">
        <v>10</v>
      </c>
      <c r="AK3247" s="391"/>
      <c r="AL3247" s="386"/>
      <c r="AM3247" s="363">
        <f t="shared" si="1839"/>
        <v>1</v>
      </c>
      <c r="AN3247" s="578">
        <v>221.6</v>
      </c>
      <c r="AO3247" s="78">
        <f t="shared" si="1873"/>
        <v>265.91999999999996</v>
      </c>
      <c r="AP3247" s="78">
        <f t="shared" si="1868"/>
        <v>288.08</v>
      </c>
      <c r="AQ3247" s="78">
        <f t="shared" si="1869"/>
        <v>310.23999999999995</v>
      </c>
      <c r="AR3247" s="78">
        <f t="shared" si="1870"/>
        <v>332.4</v>
      </c>
      <c r="AS3247" s="78">
        <f t="shared" si="1871"/>
        <v>0</v>
      </c>
      <c r="AT3247" s="78">
        <f t="shared" si="1872"/>
        <v>0</v>
      </c>
      <c r="AU3247" s="363" t="s">
        <v>717</v>
      </c>
      <c r="AV3247" s="393"/>
      <c r="AW3247" s="395"/>
      <c r="AX3247" s="395">
        <v>1.2</v>
      </c>
      <c r="AY3247" s="395">
        <v>1.3</v>
      </c>
      <c r="AZ3247" s="395">
        <v>1.4</v>
      </c>
      <c r="BA3247" s="395">
        <v>1.5</v>
      </c>
      <c r="BB3247" s="395">
        <v>0</v>
      </c>
      <c r="BC3247" s="395">
        <v>0</v>
      </c>
      <c r="BD3247" s="115"/>
      <c r="BE3247" s="115"/>
      <c r="BF3247" s="115">
        <v>1</v>
      </c>
      <c r="BG3247" s="115">
        <v>24</v>
      </c>
      <c r="BH3247" s="423">
        <f t="shared" si="1847"/>
        <v>40.79</v>
      </c>
      <c r="BI3247" s="417">
        <f t="shared" si="1848"/>
        <v>40.79</v>
      </c>
      <c r="BJ3247" s="115"/>
      <c r="BK3247" s="115"/>
      <c r="BQ3247" s="74" t="str">
        <f t="shared" si="1851"/>
        <v>24424.45-(16)</v>
      </c>
      <c r="BR3247" s="120" t="str">
        <f t="shared" si="1852"/>
        <v>Flanged In-Cut Branch-45 deg</v>
      </c>
      <c r="BS3247" s="120">
        <f t="shared" si="1853"/>
        <v>265.91999999999996</v>
      </c>
      <c r="BU3247" s="74" t="str">
        <f t="shared" si="1854"/>
        <v>24424.45-(14)</v>
      </c>
      <c r="BV3247" s="120" t="str">
        <f t="shared" si="1855"/>
        <v>Flanged In-Cut Branch-45 deg</v>
      </c>
      <c r="BW3247" s="120">
        <f t="shared" si="1856"/>
        <v>288.08</v>
      </c>
      <c r="BY3247" s="74" t="str">
        <f t="shared" si="1857"/>
        <v>24424.45-(12)</v>
      </c>
      <c r="BZ3247" s="120" t="str">
        <f t="shared" si="1858"/>
        <v>Flanged In-Cut Branch-45 deg</v>
      </c>
      <c r="CA3247" s="120">
        <f t="shared" si="1859"/>
        <v>310.23999999999995</v>
      </c>
      <c r="CC3247" s="115" t="str">
        <f t="shared" si="1860"/>
        <v>24424.45-(10)</v>
      </c>
      <c r="CD3247" s="120" t="str">
        <f t="shared" si="1861"/>
        <v>Flanged In-Cut Branch-45 deg</v>
      </c>
      <c r="CE3247" s="417">
        <f t="shared" si="1862"/>
        <v>332.4</v>
      </c>
      <c r="CF3247" s="115"/>
      <c r="CG3247" s="115" t="str">
        <f t="shared" si="1863"/>
        <v xml:space="preserve"> </v>
      </c>
      <c r="CH3247" s="120" t="str">
        <f t="shared" si="1864"/>
        <v xml:space="preserve"> </v>
      </c>
      <c r="CI3247" s="417" t="str">
        <f t="shared" si="1865"/>
        <v xml:space="preserve"> </v>
      </c>
      <c r="CJ3247" s="115"/>
      <c r="CK3247" s="115" t="str">
        <f t="shared" si="1866"/>
        <v xml:space="preserve"> </v>
      </c>
      <c r="CL3247" s="120" t="str">
        <f t="shared" si="1867"/>
        <v xml:space="preserve"> </v>
      </c>
      <c r="CM3247" s="417" t="str">
        <f t="shared" si="1834"/>
        <v xml:space="preserve"> </v>
      </c>
      <c r="IS3247" s="111"/>
    </row>
    <row r="3248" spans="2:253" s="74" customFormat="1" ht="17.100000000000001" hidden="1" customHeight="1" x14ac:dyDescent="0.25">
      <c r="B3248" s="504">
        <f>IF('Flanged Parts'!$AU$4=2,'Flanged Parts'!Q26,0)</f>
        <v>0</v>
      </c>
      <c r="C3248" s="508">
        <v>24426.45</v>
      </c>
      <c r="D3248" s="526">
        <f t="shared" si="1845"/>
        <v>24426.45</v>
      </c>
      <c r="E3248" s="504" t="s">
        <v>1339</v>
      </c>
      <c r="F3248" s="508" t="str">
        <f t="shared" si="1840"/>
        <v xml:space="preserve"> </v>
      </c>
      <c r="G3248" s="509" t="s">
        <v>548</v>
      </c>
      <c r="H3248" s="504" t="str">
        <f>IF('Flanged Parts'!$BB$6=1,"CS",IF('Flanged Parts'!$BB$6=2,"Glv",0))</f>
        <v>Glv</v>
      </c>
      <c r="I3248" s="1035" t="s">
        <v>81</v>
      </c>
      <c r="J3248" s="1036"/>
      <c r="K3248" s="516" t="s">
        <v>881</v>
      </c>
      <c r="L3248" s="535">
        <v>16</v>
      </c>
      <c r="M3248" s="532" t="s">
        <v>1700</v>
      </c>
      <c r="N3248" s="514">
        <f t="shared" si="1849"/>
        <v>322.96000000000004</v>
      </c>
      <c r="O3248" s="514">
        <f t="shared" si="1846"/>
        <v>0</v>
      </c>
      <c r="P3248" s="680">
        <f>'KB Duct Parts'!$AE$3</f>
        <v>0</v>
      </c>
      <c r="Q3248" s="681">
        <f t="shared" si="1841"/>
        <v>0</v>
      </c>
      <c r="R3248" s="682">
        <f t="shared" si="1842"/>
        <v>0</v>
      </c>
      <c r="S3248" s="716">
        <f t="shared" si="1850"/>
        <v>0.2</v>
      </c>
      <c r="T3248" s="679">
        <f t="shared" si="1843"/>
        <v>0</v>
      </c>
      <c r="U3248" s="679">
        <f t="shared" si="1844"/>
        <v>0</v>
      </c>
      <c r="Y3248" s="120"/>
      <c r="AD3248" s="81"/>
      <c r="AF3248" s="370">
        <v>16</v>
      </c>
      <c r="AG3248" s="374">
        <v>14</v>
      </c>
      <c r="AH3248" s="378">
        <v>12</v>
      </c>
      <c r="AI3248" s="381">
        <v>10</v>
      </c>
      <c r="AJ3248" s="386"/>
      <c r="AK3248" s="391"/>
      <c r="AL3248" s="386"/>
      <c r="AM3248" s="363">
        <f t="shared" si="1839"/>
        <v>1</v>
      </c>
      <c r="AN3248" s="578">
        <v>261.60000000000002</v>
      </c>
      <c r="AO3248" s="78">
        <f t="shared" si="1873"/>
        <v>313.92</v>
      </c>
      <c r="AP3248" s="78">
        <f t="shared" si="1868"/>
        <v>340.08000000000004</v>
      </c>
      <c r="AQ3248" s="78">
        <f t="shared" si="1869"/>
        <v>366.24</v>
      </c>
      <c r="AR3248" s="78">
        <f t="shared" si="1870"/>
        <v>392.40000000000003</v>
      </c>
      <c r="AS3248" s="78">
        <f t="shared" si="1871"/>
        <v>0</v>
      </c>
      <c r="AT3248" s="78">
        <f t="shared" si="1872"/>
        <v>0</v>
      </c>
      <c r="AU3248" s="363" t="s">
        <v>717</v>
      </c>
      <c r="AV3248" s="393"/>
      <c r="AW3248" s="395"/>
      <c r="AX3248" s="395">
        <v>1.2</v>
      </c>
      <c r="AY3248" s="395">
        <v>1.3</v>
      </c>
      <c r="AZ3248" s="395">
        <v>1.4</v>
      </c>
      <c r="BA3248" s="395">
        <v>1.5</v>
      </c>
      <c r="BB3248" s="395">
        <v>0</v>
      </c>
      <c r="BC3248" s="395">
        <v>0</v>
      </c>
      <c r="BD3248" s="115"/>
      <c r="BE3248" s="115"/>
      <c r="BF3248" s="115">
        <v>1</v>
      </c>
      <c r="BG3248" s="115">
        <v>26</v>
      </c>
      <c r="BH3248" s="423">
        <f t="shared" si="1847"/>
        <v>61.36</v>
      </c>
      <c r="BI3248" s="417">
        <f t="shared" si="1848"/>
        <v>61.36</v>
      </c>
      <c r="BJ3248" s="115"/>
      <c r="BK3248" s="115"/>
      <c r="BQ3248" s="74" t="str">
        <f t="shared" si="1851"/>
        <v>24426.45-(14)</v>
      </c>
      <c r="BR3248" s="120" t="str">
        <f t="shared" si="1852"/>
        <v>Flanged In-Cut Branch-45 deg</v>
      </c>
      <c r="BS3248" s="120">
        <f t="shared" si="1853"/>
        <v>313.92</v>
      </c>
      <c r="BU3248" s="74" t="str">
        <f t="shared" si="1854"/>
        <v>24426.45-(12)</v>
      </c>
      <c r="BV3248" s="120" t="str">
        <f t="shared" si="1855"/>
        <v>Flanged In-Cut Branch-45 deg</v>
      </c>
      <c r="BW3248" s="120">
        <f t="shared" si="1856"/>
        <v>340.08000000000004</v>
      </c>
      <c r="BY3248" s="74" t="str">
        <f t="shared" si="1857"/>
        <v>24426.45-(10)</v>
      </c>
      <c r="BZ3248" s="120" t="str">
        <f t="shared" si="1858"/>
        <v>Flanged In-Cut Branch-45 deg</v>
      </c>
      <c r="CA3248" s="120">
        <f t="shared" si="1859"/>
        <v>366.24</v>
      </c>
      <c r="CC3248" s="115" t="str">
        <f t="shared" si="1860"/>
        <v>24426.45-()</v>
      </c>
      <c r="CD3248" s="120" t="str">
        <f t="shared" si="1861"/>
        <v>Flanged In-Cut Branch-45 deg</v>
      </c>
      <c r="CE3248" s="417">
        <f t="shared" si="1862"/>
        <v>392.40000000000003</v>
      </c>
      <c r="CF3248" s="115"/>
      <c r="CG3248" s="115" t="str">
        <f t="shared" si="1863"/>
        <v xml:space="preserve"> </v>
      </c>
      <c r="CH3248" s="120" t="str">
        <f t="shared" si="1864"/>
        <v xml:space="preserve"> </v>
      </c>
      <c r="CI3248" s="417" t="str">
        <f t="shared" si="1865"/>
        <v xml:space="preserve"> </v>
      </c>
      <c r="CJ3248" s="115"/>
      <c r="CK3248" s="115" t="str">
        <f t="shared" si="1866"/>
        <v xml:space="preserve"> </v>
      </c>
      <c r="CL3248" s="120" t="str">
        <f t="shared" si="1867"/>
        <v xml:space="preserve"> </v>
      </c>
      <c r="CM3248" s="417" t="str">
        <f t="shared" si="1834"/>
        <v xml:space="preserve"> </v>
      </c>
      <c r="IS3248" s="111"/>
    </row>
    <row r="3249" spans="2:253" s="74" customFormat="1" ht="17.100000000000001" hidden="1" customHeight="1" x14ac:dyDescent="0.25">
      <c r="B3249" s="504">
        <f>IF('Flanged Parts'!$AU$4=2,'Flanged Parts'!Q27,0)</f>
        <v>0</v>
      </c>
      <c r="C3249" s="508">
        <v>24428.45</v>
      </c>
      <c r="D3249" s="526">
        <f t="shared" si="1845"/>
        <v>24428.45</v>
      </c>
      <c r="E3249" s="504" t="s">
        <v>1340</v>
      </c>
      <c r="F3249" s="508" t="str">
        <f t="shared" si="1840"/>
        <v xml:space="preserve"> </v>
      </c>
      <c r="G3249" s="509" t="s">
        <v>548</v>
      </c>
      <c r="H3249" s="504" t="str">
        <f>IF('Flanged Parts'!$BB$6=1,"CS",IF('Flanged Parts'!$BB$6=2,"Glv",0))</f>
        <v>Glv</v>
      </c>
      <c r="I3249" s="1035" t="s">
        <v>81</v>
      </c>
      <c r="J3249" s="1036"/>
      <c r="K3249" s="516" t="s">
        <v>881</v>
      </c>
      <c r="L3249" s="535">
        <v>16</v>
      </c>
      <c r="M3249" s="532" t="s">
        <v>1700</v>
      </c>
      <c r="N3249" s="514">
        <f t="shared" si="1849"/>
        <v>345.61</v>
      </c>
      <c r="O3249" s="514">
        <f t="shared" si="1846"/>
        <v>0</v>
      </c>
      <c r="P3249" s="680">
        <f>'KB Duct Parts'!$AE$3</f>
        <v>0</v>
      </c>
      <c r="Q3249" s="681">
        <f t="shared" si="1841"/>
        <v>0</v>
      </c>
      <c r="R3249" s="682">
        <f t="shared" si="1842"/>
        <v>0</v>
      </c>
      <c r="S3249" s="716">
        <f t="shared" si="1850"/>
        <v>0.2</v>
      </c>
      <c r="T3249" s="679">
        <f t="shared" si="1843"/>
        <v>0</v>
      </c>
      <c r="U3249" s="679">
        <f t="shared" si="1844"/>
        <v>0</v>
      </c>
      <c r="Y3249" s="120"/>
      <c r="AD3249" s="81"/>
      <c r="AF3249" s="370">
        <v>16</v>
      </c>
      <c r="AG3249" s="374">
        <v>14</v>
      </c>
      <c r="AH3249" s="378">
        <v>12</v>
      </c>
      <c r="AI3249" s="381">
        <v>10</v>
      </c>
      <c r="AJ3249" s="386"/>
      <c r="AK3249" s="391"/>
      <c r="AL3249" s="386"/>
      <c r="AM3249" s="363">
        <f t="shared" si="1839"/>
        <v>1</v>
      </c>
      <c r="AN3249" s="578">
        <v>282.2</v>
      </c>
      <c r="AO3249" s="78">
        <f t="shared" si="1873"/>
        <v>332.34031890660594</v>
      </c>
      <c r="AP3249" s="78">
        <f t="shared" si="1868"/>
        <v>389.43599999999998</v>
      </c>
      <c r="AQ3249" s="78">
        <f t="shared" si="1869"/>
        <v>445.87599999999998</v>
      </c>
      <c r="AR3249" s="78">
        <f t="shared" si="1870"/>
        <v>0</v>
      </c>
      <c r="AS3249" s="78">
        <f t="shared" si="1871"/>
        <v>0</v>
      </c>
      <c r="AT3249" s="78">
        <f t="shared" si="1872"/>
        <v>0</v>
      </c>
      <c r="AU3249" s="363" t="s">
        <v>717</v>
      </c>
      <c r="AV3249" s="393"/>
      <c r="AW3249" s="395"/>
      <c r="AX3249" s="395">
        <v>1.1776765375854215</v>
      </c>
      <c r="AY3249" s="395">
        <v>1.38</v>
      </c>
      <c r="AZ3249" s="395">
        <v>1.58</v>
      </c>
      <c r="BA3249" s="395">
        <v>0</v>
      </c>
      <c r="BB3249" s="395">
        <v>0</v>
      </c>
      <c r="BC3249" s="395">
        <v>0</v>
      </c>
      <c r="BD3249" s="115"/>
      <c r="BE3249" s="115"/>
      <c r="BF3249" s="115">
        <v>1</v>
      </c>
      <c r="BG3249" s="115">
        <v>28</v>
      </c>
      <c r="BH3249" s="423">
        <f t="shared" si="1847"/>
        <v>63.41</v>
      </c>
      <c r="BI3249" s="417">
        <f t="shared" si="1848"/>
        <v>63.41</v>
      </c>
      <c r="BJ3249" s="115"/>
      <c r="BK3249" s="115"/>
      <c r="BQ3249" s="74" t="str">
        <f t="shared" si="1851"/>
        <v>24428.45-(14)</v>
      </c>
      <c r="BR3249" s="120" t="str">
        <f t="shared" si="1852"/>
        <v>Flanged In-Cut Branch-45 deg</v>
      </c>
      <c r="BS3249" s="120">
        <f t="shared" si="1853"/>
        <v>332.34031890660594</v>
      </c>
      <c r="BU3249" s="74" t="str">
        <f t="shared" si="1854"/>
        <v>24428.45-(12)</v>
      </c>
      <c r="BV3249" s="120" t="str">
        <f t="shared" si="1855"/>
        <v>Flanged In-Cut Branch-45 deg</v>
      </c>
      <c r="BW3249" s="120">
        <f t="shared" si="1856"/>
        <v>389.43599999999998</v>
      </c>
      <c r="BY3249" s="74" t="str">
        <f t="shared" si="1857"/>
        <v>24428.45-(10)</v>
      </c>
      <c r="BZ3249" s="120" t="str">
        <f t="shared" si="1858"/>
        <v>Flanged In-Cut Branch-45 deg</v>
      </c>
      <c r="CA3249" s="120">
        <f t="shared" si="1859"/>
        <v>445.87599999999998</v>
      </c>
      <c r="CC3249" s="115" t="str">
        <f t="shared" si="1860"/>
        <v xml:space="preserve"> </v>
      </c>
      <c r="CD3249" s="120" t="str">
        <f t="shared" si="1861"/>
        <v xml:space="preserve"> </v>
      </c>
      <c r="CE3249" s="417" t="str">
        <f t="shared" si="1862"/>
        <v xml:space="preserve"> </v>
      </c>
      <c r="CF3249" s="115"/>
      <c r="CG3249" s="115" t="str">
        <f t="shared" si="1863"/>
        <v xml:space="preserve"> </v>
      </c>
      <c r="CH3249" s="120" t="str">
        <f t="shared" si="1864"/>
        <v xml:space="preserve"> </v>
      </c>
      <c r="CI3249" s="417" t="str">
        <f t="shared" si="1865"/>
        <v xml:space="preserve"> </v>
      </c>
      <c r="CJ3249" s="115"/>
      <c r="CK3249" s="115" t="str">
        <f t="shared" si="1866"/>
        <v xml:space="preserve"> </v>
      </c>
      <c r="CL3249" s="120" t="str">
        <f t="shared" si="1867"/>
        <v xml:space="preserve"> </v>
      </c>
      <c r="CM3249" s="417" t="str">
        <f t="shared" si="1834"/>
        <v xml:space="preserve"> </v>
      </c>
      <c r="IS3249" s="111"/>
    </row>
    <row r="3250" spans="2:253" s="74" customFormat="1" ht="17.100000000000001" hidden="1" customHeight="1" x14ac:dyDescent="0.25">
      <c r="B3250" s="504">
        <f>IF('Flanged Parts'!$AU$4=2,'Flanged Parts'!Q28,0)</f>
        <v>0</v>
      </c>
      <c r="C3250" s="508">
        <v>24430.45</v>
      </c>
      <c r="D3250" s="526">
        <f t="shared" si="1845"/>
        <v>24430.45</v>
      </c>
      <c r="E3250" s="504" t="s">
        <v>1341</v>
      </c>
      <c r="F3250" s="508" t="str">
        <f t="shared" si="1840"/>
        <v xml:space="preserve"> </v>
      </c>
      <c r="G3250" s="509" t="s">
        <v>548</v>
      </c>
      <c r="H3250" s="504" t="str">
        <f>IF('Flanged Parts'!$BB$6=1,"CS",IF('Flanged Parts'!$BB$6=2,"Glv",0))</f>
        <v>Glv</v>
      </c>
      <c r="I3250" s="1035" t="s">
        <v>81</v>
      </c>
      <c r="J3250" s="1036"/>
      <c r="K3250" s="516" t="s">
        <v>881</v>
      </c>
      <c r="L3250" s="535">
        <v>16</v>
      </c>
      <c r="M3250" s="532" t="s">
        <v>1700</v>
      </c>
      <c r="N3250" s="514">
        <f t="shared" si="1849"/>
        <v>370.15999999999997</v>
      </c>
      <c r="O3250" s="514">
        <f t="shared" si="1846"/>
        <v>0</v>
      </c>
      <c r="P3250" s="680">
        <f>'KB Duct Parts'!$AE$3</f>
        <v>0</v>
      </c>
      <c r="Q3250" s="681">
        <f t="shared" si="1841"/>
        <v>0</v>
      </c>
      <c r="R3250" s="682">
        <f t="shared" si="1842"/>
        <v>0</v>
      </c>
      <c r="S3250" s="716">
        <f t="shared" si="1850"/>
        <v>0.2</v>
      </c>
      <c r="T3250" s="679">
        <f t="shared" si="1843"/>
        <v>0</v>
      </c>
      <c r="U3250" s="679">
        <f t="shared" si="1844"/>
        <v>0</v>
      </c>
      <c r="Y3250" s="120"/>
      <c r="AD3250" s="81"/>
      <c r="AF3250" s="370">
        <v>16</v>
      </c>
      <c r="AG3250" s="374">
        <v>14</v>
      </c>
      <c r="AH3250" s="378">
        <v>12</v>
      </c>
      <c r="AI3250" s="381">
        <v>10</v>
      </c>
      <c r="AJ3250" s="386"/>
      <c r="AK3250" s="391"/>
      <c r="AL3250" s="386"/>
      <c r="AM3250" s="363">
        <f t="shared" si="1839"/>
        <v>1</v>
      </c>
      <c r="AN3250" s="578">
        <v>302.39999999999998</v>
      </c>
      <c r="AO3250" s="78">
        <f t="shared" si="1873"/>
        <v>356.12938496583143</v>
      </c>
      <c r="AP3250" s="78">
        <f t="shared" si="1868"/>
        <v>417.31199999999995</v>
      </c>
      <c r="AQ3250" s="78">
        <f t="shared" si="1869"/>
        <v>477.79199999999997</v>
      </c>
      <c r="AR3250" s="78">
        <f t="shared" si="1870"/>
        <v>0</v>
      </c>
      <c r="AS3250" s="78">
        <f t="shared" si="1871"/>
        <v>0</v>
      </c>
      <c r="AT3250" s="78">
        <f t="shared" si="1872"/>
        <v>0</v>
      </c>
      <c r="AU3250" s="363" t="s">
        <v>717</v>
      </c>
      <c r="AV3250" s="393"/>
      <c r="AW3250" s="395"/>
      <c r="AX3250" s="395">
        <v>1.1776765375854215</v>
      </c>
      <c r="AY3250" s="395">
        <v>1.38</v>
      </c>
      <c r="AZ3250" s="395">
        <v>1.58</v>
      </c>
      <c r="BA3250" s="395">
        <v>0</v>
      </c>
      <c r="BB3250" s="395">
        <v>0</v>
      </c>
      <c r="BC3250" s="395">
        <v>0</v>
      </c>
      <c r="BD3250" s="115"/>
      <c r="BE3250" s="115"/>
      <c r="BF3250" s="115">
        <v>1</v>
      </c>
      <c r="BG3250" s="115">
        <v>30</v>
      </c>
      <c r="BH3250" s="423">
        <f t="shared" si="1847"/>
        <v>67.760000000000005</v>
      </c>
      <c r="BI3250" s="417">
        <f t="shared" si="1848"/>
        <v>67.760000000000005</v>
      </c>
      <c r="BJ3250" s="115"/>
      <c r="BK3250" s="115"/>
      <c r="BQ3250" s="74" t="str">
        <f t="shared" si="1851"/>
        <v>24430.45-(14)</v>
      </c>
      <c r="BR3250" s="120" t="str">
        <f t="shared" si="1852"/>
        <v>Flanged In-Cut Branch-45 deg</v>
      </c>
      <c r="BS3250" s="120">
        <f t="shared" si="1853"/>
        <v>356.12938496583143</v>
      </c>
      <c r="BU3250" s="74" t="str">
        <f t="shared" si="1854"/>
        <v>24430.45-(12)</v>
      </c>
      <c r="BV3250" s="120" t="str">
        <f t="shared" si="1855"/>
        <v>Flanged In-Cut Branch-45 deg</v>
      </c>
      <c r="BW3250" s="120">
        <f t="shared" si="1856"/>
        <v>417.31199999999995</v>
      </c>
      <c r="BY3250" s="74" t="str">
        <f t="shared" si="1857"/>
        <v>24430.45-(10)</v>
      </c>
      <c r="BZ3250" s="120" t="str">
        <f t="shared" si="1858"/>
        <v>Flanged In-Cut Branch-45 deg</v>
      </c>
      <c r="CA3250" s="120">
        <f t="shared" si="1859"/>
        <v>477.79199999999997</v>
      </c>
      <c r="CC3250" s="115" t="str">
        <f t="shared" si="1860"/>
        <v xml:space="preserve"> </v>
      </c>
      <c r="CD3250" s="120" t="str">
        <f t="shared" si="1861"/>
        <v xml:space="preserve"> </v>
      </c>
      <c r="CE3250" s="417" t="str">
        <f t="shared" si="1862"/>
        <v xml:space="preserve"> </v>
      </c>
      <c r="CF3250" s="115"/>
      <c r="CG3250" s="115" t="str">
        <f t="shared" si="1863"/>
        <v xml:space="preserve"> </v>
      </c>
      <c r="CH3250" s="120" t="str">
        <f t="shared" si="1864"/>
        <v xml:space="preserve"> </v>
      </c>
      <c r="CI3250" s="417" t="str">
        <f t="shared" si="1865"/>
        <v xml:space="preserve"> </v>
      </c>
      <c r="CJ3250" s="115"/>
      <c r="CK3250" s="115" t="str">
        <f t="shared" si="1866"/>
        <v xml:space="preserve"> </v>
      </c>
      <c r="CL3250" s="120" t="str">
        <f t="shared" si="1867"/>
        <v xml:space="preserve"> </v>
      </c>
      <c r="CM3250" s="417" t="str">
        <f t="shared" si="1834"/>
        <v xml:space="preserve"> </v>
      </c>
      <c r="IS3250" s="111"/>
    </row>
    <row r="3251" spans="2:253" s="74" customFormat="1" ht="17.100000000000001" hidden="1" customHeight="1" x14ac:dyDescent="0.25">
      <c r="B3251" s="504">
        <f>IF('Flanged Parts'!$AU$4=2,'Flanged Parts'!Q29,0)</f>
        <v>0</v>
      </c>
      <c r="C3251" s="508">
        <v>24432.45</v>
      </c>
      <c r="D3251" s="526">
        <f t="shared" si="1845"/>
        <v>24432.45</v>
      </c>
      <c r="E3251" s="504" t="s">
        <v>1342</v>
      </c>
      <c r="F3251" s="508" t="str">
        <f t="shared" si="1840"/>
        <v xml:space="preserve"> </v>
      </c>
      <c r="G3251" s="509" t="s">
        <v>548</v>
      </c>
      <c r="H3251" s="504" t="str">
        <f>IF('Flanged Parts'!$BB$6=1,"CS",IF('Flanged Parts'!$BB$6=2,"Glv",0))</f>
        <v>Glv</v>
      </c>
      <c r="I3251" s="1035" t="s">
        <v>81</v>
      </c>
      <c r="J3251" s="1036"/>
      <c r="K3251" s="516" t="s">
        <v>881</v>
      </c>
      <c r="L3251" s="535">
        <v>16</v>
      </c>
      <c r="M3251" s="532" t="s">
        <v>1700</v>
      </c>
      <c r="N3251" s="514">
        <f t="shared" si="1849"/>
        <v>397.68</v>
      </c>
      <c r="O3251" s="514">
        <f t="shared" si="1846"/>
        <v>0</v>
      </c>
      <c r="P3251" s="680">
        <f>'KB Duct Parts'!$AE$3</f>
        <v>0</v>
      </c>
      <c r="Q3251" s="681">
        <f t="shared" si="1841"/>
        <v>0</v>
      </c>
      <c r="R3251" s="682">
        <f t="shared" si="1842"/>
        <v>0</v>
      </c>
      <c r="S3251" s="716">
        <f t="shared" si="1850"/>
        <v>0.2</v>
      </c>
      <c r="T3251" s="679">
        <f t="shared" si="1843"/>
        <v>0</v>
      </c>
      <c r="U3251" s="679">
        <f t="shared" si="1844"/>
        <v>0</v>
      </c>
      <c r="Y3251" s="120"/>
      <c r="AD3251" s="81"/>
      <c r="AF3251" s="370">
        <v>16</v>
      </c>
      <c r="AG3251" s="374">
        <v>14</v>
      </c>
      <c r="AH3251" s="378">
        <v>12</v>
      </c>
      <c r="AI3251" s="381">
        <v>10</v>
      </c>
      <c r="AJ3251" s="386"/>
      <c r="AK3251" s="391"/>
      <c r="AL3251" s="386"/>
      <c r="AM3251" s="363">
        <f t="shared" si="1839"/>
        <v>1</v>
      </c>
      <c r="AN3251" s="578">
        <v>322.5</v>
      </c>
      <c r="AO3251" s="78">
        <f t="shared" si="1873"/>
        <v>379.80068337129842</v>
      </c>
      <c r="AP3251" s="78">
        <f t="shared" si="1868"/>
        <v>445.04999999999995</v>
      </c>
      <c r="AQ3251" s="78">
        <f t="shared" si="1869"/>
        <v>509.55</v>
      </c>
      <c r="AR3251" s="78">
        <f t="shared" si="1870"/>
        <v>0</v>
      </c>
      <c r="AS3251" s="78">
        <f t="shared" si="1871"/>
        <v>0</v>
      </c>
      <c r="AT3251" s="78">
        <f t="shared" si="1872"/>
        <v>0</v>
      </c>
      <c r="AU3251" s="363" t="s">
        <v>717</v>
      </c>
      <c r="AV3251" s="393"/>
      <c r="AW3251" s="395"/>
      <c r="AX3251" s="395">
        <v>1.1776765375854215</v>
      </c>
      <c r="AY3251" s="395">
        <v>1.38</v>
      </c>
      <c r="AZ3251" s="395">
        <v>1.58</v>
      </c>
      <c r="BA3251" s="395">
        <v>0</v>
      </c>
      <c r="BB3251" s="395">
        <v>0</v>
      </c>
      <c r="BC3251" s="395">
        <v>0</v>
      </c>
      <c r="BD3251" s="115"/>
      <c r="BE3251" s="115"/>
      <c r="BF3251" s="115">
        <v>1</v>
      </c>
      <c r="BG3251" s="115">
        <v>32</v>
      </c>
      <c r="BH3251" s="423">
        <f t="shared" si="1847"/>
        <v>75.180000000000007</v>
      </c>
      <c r="BI3251" s="417">
        <f t="shared" si="1848"/>
        <v>75.180000000000007</v>
      </c>
      <c r="BJ3251" s="115"/>
      <c r="BK3251" s="115"/>
      <c r="BQ3251" s="74" t="str">
        <f t="shared" si="1851"/>
        <v>24432.45-(14)</v>
      </c>
      <c r="BR3251" s="120" t="str">
        <f t="shared" si="1852"/>
        <v>Flanged In-Cut Branch-45 deg</v>
      </c>
      <c r="BS3251" s="120">
        <f t="shared" si="1853"/>
        <v>379.80068337129842</v>
      </c>
      <c r="BU3251" s="74" t="str">
        <f t="shared" si="1854"/>
        <v>24432.45-(12)</v>
      </c>
      <c r="BV3251" s="120" t="str">
        <f t="shared" si="1855"/>
        <v>Flanged In-Cut Branch-45 deg</v>
      </c>
      <c r="BW3251" s="120">
        <f t="shared" si="1856"/>
        <v>445.04999999999995</v>
      </c>
      <c r="BY3251" s="74" t="str">
        <f t="shared" si="1857"/>
        <v>24432.45-(10)</v>
      </c>
      <c r="BZ3251" s="120" t="str">
        <f t="shared" si="1858"/>
        <v>Flanged In-Cut Branch-45 deg</v>
      </c>
      <c r="CA3251" s="120">
        <f t="shared" si="1859"/>
        <v>509.55</v>
      </c>
      <c r="CC3251" s="115" t="str">
        <f t="shared" si="1860"/>
        <v xml:space="preserve"> </v>
      </c>
      <c r="CD3251" s="120" t="str">
        <f t="shared" si="1861"/>
        <v xml:space="preserve"> </v>
      </c>
      <c r="CE3251" s="417" t="str">
        <f t="shared" si="1862"/>
        <v xml:space="preserve"> </v>
      </c>
      <c r="CF3251" s="115"/>
      <c r="CG3251" s="115" t="str">
        <f t="shared" si="1863"/>
        <v xml:space="preserve"> </v>
      </c>
      <c r="CH3251" s="120" t="str">
        <f t="shared" si="1864"/>
        <v xml:space="preserve"> </v>
      </c>
      <c r="CI3251" s="417" t="str">
        <f t="shared" si="1865"/>
        <v xml:space="preserve"> </v>
      </c>
      <c r="CJ3251" s="115"/>
      <c r="CK3251" s="115" t="str">
        <f t="shared" si="1866"/>
        <v xml:space="preserve"> </v>
      </c>
      <c r="CL3251" s="120" t="str">
        <f t="shared" si="1867"/>
        <v xml:space="preserve"> </v>
      </c>
      <c r="CM3251" s="417" t="str">
        <f t="shared" ref="CM3251:CM3314" si="1874">IF(AT3251&gt;0,AT3251," ")</f>
        <v xml:space="preserve"> </v>
      </c>
      <c r="IS3251" s="111"/>
    </row>
    <row r="3252" spans="2:253" s="74" customFormat="1" ht="17.100000000000001" hidden="1" customHeight="1" x14ac:dyDescent="0.25">
      <c r="B3252" s="504">
        <f>IF('Flanged Parts'!$AU$4=2,'Flanged Parts'!Q30,0)</f>
        <v>0</v>
      </c>
      <c r="C3252" s="508">
        <v>24434.45</v>
      </c>
      <c r="D3252" s="526">
        <f t="shared" si="1845"/>
        <v>24434.45</v>
      </c>
      <c r="E3252" s="504" t="s">
        <v>1343</v>
      </c>
      <c r="F3252" s="508" t="str">
        <f t="shared" si="1840"/>
        <v xml:space="preserve"> </v>
      </c>
      <c r="G3252" s="509" t="s">
        <v>548</v>
      </c>
      <c r="H3252" s="504" t="str">
        <f>IF('Flanged Parts'!$BB$6=1,"CS",IF('Flanged Parts'!$BB$6=2,"Glv",0))</f>
        <v>Glv</v>
      </c>
      <c r="I3252" s="1035" t="s">
        <v>81</v>
      </c>
      <c r="J3252" s="1036"/>
      <c r="K3252" s="516" t="s">
        <v>881</v>
      </c>
      <c r="L3252" s="535">
        <v>16</v>
      </c>
      <c r="M3252" s="532" t="s">
        <v>1700</v>
      </c>
      <c r="N3252" s="514">
        <f t="shared" si="1849"/>
        <v>420.52</v>
      </c>
      <c r="O3252" s="514">
        <f t="shared" si="1846"/>
        <v>0</v>
      </c>
      <c r="P3252" s="680">
        <f>'KB Duct Parts'!$AE$3</f>
        <v>0</v>
      </c>
      <c r="Q3252" s="681">
        <f t="shared" si="1841"/>
        <v>0</v>
      </c>
      <c r="R3252" s="682">
        <f t="shared" si="1842"/>
        <v>0</v>
      </c>
      <c r="S3252" s="716">
        <f t="shared" si="1850"/>
        <v>0.2</v>
      </c>
      <c r="T3252" s="679">
        <f t="shared" si="1843"/>
        <v>0</v>
      </c>
      <c r="U3252" s="679">
        <f t="shared" si="1844"/>
        <v>0</v>
      </c>
      <c r="Y3252" s="120"/>
      <c r="AD3252" s="81"/>
      <c r="AF3252" s="370">
        <v>16</v>
      </c>
      <c r="AG3252" s="374">
        <v>14</v>
      </c>
      <c r="AH3252" s="378">
        <v>12</v>
      </c>
      <c r="AI3252" s="381">
        <v>10</v>
      </c>
      <c r="AJ3252" s="386"/>
      <c r="AK3252" s="391"/>
      <c r="AL3252" s="386"/>
      <c r="AM3252" s="363">
        <f t="shared" si="1839"/>
        <v>1</v>
      </c>
      <c r="AN3252" s="578">
        <v>343.2</v>
      </c>
      <c r="AO3252" s="78">
        <f t="shared" si="1873"/>
        <v>404.17858769931661</v>
      </c>
      <c r="AP3252" s="78">
        <f t="shared" si="1868"/>
        <v>473.61599999999993</v>
      </c>
      <c r="AQ3252" s="78">
        <f t="shared" si="1869"/>
        <v>542.25599999999997</v>
      </c>
      <c r="AR3252" s="78">
        <f t="shared" si="1870"/>
        <v>0</v>
      </c>
      <c r="AS3252" s="78">
        <f t="shared" si="1871"/>
        <v>0</v>
      </c>
      <c r="AT3252" s="78">
        <f t="shared" si="1872"/>
        <v>0</v>
      </c>
      <c r="AU3252" s="363" t="s">
        <v>717</v>
      </c>
      <c r="AV3252" s="393"/>
      <c r="AW3252" s="395"/>
      <c r="AX3252" s="395">
        <v>1.1776765375854215</v>
      </c>
      <c r="AY3252" s="395">
        <v>1.38</v>
      </c>
      <c r="AZ3252" s="395">
        <v>1.58</v>
      </c>
      <c r="BA3252" s="395">
        <v>0</v>
      </c>
      <c r="BB3252" s="395">
        <v>0</v>
      </c>
      <c r="BC3252" s="395">
        <v>0</v>
      </c>
      <c r="BD3252" s="115"/>
      <c r="BE3252" s="115"/>
      <c r="BF3252" s="115">
        <v>1</v>
      </c>
      <c r="BG3252" s="115">
        <v>34</v>
      </c>
      <c r="BH3252" s="423">
        <f t="shared" si="1847"/>
        <v>77.319999999999993</v>
      </c>
      <c r="BI3252" s="417">
        <f t="shared" si="1848"/>
        <v>77.319999999999993</v>
      </c>
      <c r="BJ3252" s="115"/>
      <c r="BK3252" s="115"/>
      <c r="BQ3252" s="74" t="str">
        <f t="shared" si="1851"/>
        <v>24434.45-(14)</v>
      </c>
      <c r="BR3252" s="120" t="str">
        <f t="shared" si="1852"/>
        <v>Flanged In-Cut Branch-45 deg</v>
      </c>
      <c r="BS3252" s="120">
        <f t="shared" si="1853"/>
        <v>404.17858769931661</v>
      </c>
      <c r="BU3252" s="74" t="str">
        <f t="shared" si="1854"/>
        <v>24434.45-(12)</v>
      </c>
      <c r="BV3252" s="120" t="str">
        <f t="shared" si="1855"/>
        <v>Flanged In-Cut Branch-45 deg</v>
      </c>
      <c r="BW3252" s="120">
        <f t="shared" si="1856"/>
        <v>473.61599999999993</v>
      </c>
      <c r="BY3252" s="74" t="str">
        <f t="shared" si="1857"/>
        <v>24434.45-(10)</v>
      </c>
      <c r="BZ3252" s="120" t="str">
        <f t="shared" si="1858"/>
        <v>Flanged In-Cut Branch-45 deg</v>
      </c>
      <c r="CA3252" s="120">
        <f t="shared" si="1859"/>
        <v>542.25599999999997</v>
      </c>
      <c r="CC3252" s="115" t="str">
        <f t="shared" si="1860"/>
        <v xml:space="preserve"> </v>
      </c>
      <c r="CD3252" s="120" t="str">
        <f t="shared" si="1861"/>
        <v xml:space="preserve"> </v>
      </c>
      <c r="CE3252" s="417" t="str">
        <f t="shared" si="1862"/>
        <v xml:space="preserve"> </v>
      </c>
      <c r="CF3252" s="115"/>
      <c r="CG3252" s="115" t="str">
        <f t="shared" si="1863"/>
        <v xml:space="preserve"> </v>
      </c>
      <c r="CH3252" s="120" t="str">
        <f t="shared" si="1864"/>
        <v xml:space="preserve"> </v>
      </c>
      <c r="CI3252" s="417" t="str">
        <f t="shared" si="1865"/>
        <v xml:space="preserve"> </v>
      </c>
      <c r="CJ3252" s="115"/>
      <c r="CK3252" s="115" t="str">
        <f t="shared" si="1866"/>
        <v xml:space="preserve"> </v>
      </c>
      <c r="CL3252" s="120" t="str">
        <f t="shared" si="1867"/>
        <v xml:space="preserve"> </v>
      </c>
      <c r="CM3252" s="417" t="str">
        <f t="shared" si="1874"/>
        <v xml:space="preserve"> </v>
      </c>
      <c r="IS3252" s="111"/>
    </row>
    <row r="3253" spans="2:253" s="74" customFormat="1" ht="17.100000000000001" hidden="1" customHeight="1" x14ac:dyDescent="0.25">
      <c r="B3253" s="504">
        <f>IF('Flanged Parts'!$AU$4=2,'Flanged Parts'!Q31,0)</f>
        <v>0</v>
      </c>
      <c r="C3253" s="508">
        <v>24436.45</v>
      </c>
      <c r="D3253" s="526">
        <f t="shared" si="1845"/>
        <v>24436.45</v>
      </c>
      <c r="E3253" s="504" t="s">
        <v>1344</v>
      </c>
      <c r="F3253" s="508" t="str">
        <f t="shared" si="1840"/>
        <v xml:space="preserve"> </v>
      </c>
      <c r="G3253" s="509" t="s">
        <v>548</v>
      </c>
      <c r="H3253" s="504" t="str">
        <f>IF('Flanged Parts'!$BB$6=1,"CS",IF('Flanged Parts'!$BB$6=2,"Glv",0))</f>
        <v>Glv</v>
      </c>
      <c r="I3253" s="1035" t="s">
        <v>81</v>
      </c>
      <c r="J3253" s="1036"/>
      <c r="K3253" s="516" t="s">
        <v>881</v>
      </c>
      <c r="L3253" s="535">
        <v>16</v>
      </c>
      <c r="M3253" s="532" t="s">
        <v>1700</v>
      </c>
      <c r="N3253" s="514">
        <f t="shared" si="1849"/>
        <v>446.81</v>
      </c>
      <c r="O3253" s="514">
        <f t="shared" si="1846"/>
        <v>0</v>
      </c>
      <c r="P3253" s="680">
        <f>'KB Duct Parts'!$AE$3</f>
        <v>0</v>
      </c>
      <c r="Q3253" s="681">
        <f t="shared" si="1841"/>
        <v>0</v>
      </c>
      <c r="R3253" s="682">
        <f t="shared" si="1842"/>
        <v>0</v>
      </c>
      <c r="S3253" s="716">
        <f t="shared" si="1850"/>
        <v>0.2</v>
      </c>
      <c r="T3253" s="679">
        <f t="shared" si="1843"/>
        <v>0</v>
      </c>
      <c r="U3253" s="679">
        <f t="shared" si="1844"/>
        <v>0</v>
      </c>
      <c r="Y3253" s="120"/>
      <c r="AD3253" s="81"/>
      <c r="AF3253" s="370">
        <v>16</v>
      </c>
      <c r="AG3253" s="374">
        <v>14</v>
      </c>
      <c r="AH3253" s="378">
        <v>12</v>
      </c>
      <c r="AI3253" s="381">
        <v>10</v>
      </c>
      <c r="AJ3253" s="386"/>
      <c r="AK3253" s="391"/>
      <c r="AL3253" s="386"/>
      <c r="AM3253" s="363">
        <f t="shared" si="1839"/>
        <v>1</v>
      </c>
      <c r="AN3253" s="578">
        <v>364.3</v>
      </c>
      <c r="AO3253" s="78">
        <f t="shared" si="1873"/>
        <v>429.02756264236905</v>
      </c>
      <c r="AP3253" s="78">
        <f t="shared" si="1868"/>
        <v>502.73399999999998</v>
      </c>
      <c r="AQ3253" s="78">
        <f t="shared" si="1869"/>
        <v>575.59400000000005</v>
      </c>
      <c r="AR3253" s="78">
        <f t="shared" si="1870"/>
        <v>0</v>
      </c>
      <c r="AS3253" s="78">
        <f t="shared" si="1871"/>
        <v>0</v>
      </c>
      <c r="AT3253" s="78">
        <f t="shared" si="1872"/>
        <v>0</v>
      </c>
      <c r="AU3253" s="363" t="s">
        <v>717</v>
      </c>
      <c r="AV3253" s="393"/>
      <c r="AW3253" s="395"/>
      <c r="AX3253" s="395">
        <v>1.1776765375854215</v>
      </c>
      <c r="AY3253" s="395">
        <v>1.38</v>
      </c>
      <c r="AZ3253" s="395">
        <v>1.58</v>
      </c>
      <c r="BA3253" s="395">
        <v>0</v>
      </c>
      <c r="BB3253" s="395">
        <v>0</v>
      </c>
      <c r="BC3253" s="395">
        <v>0</v>
      </c>
      <c r="BD3253" s="115"/>
      <c r="BE3253" s="115"/>
      <c r="BF3253" s="115">
        <v>1</v>
      </c>
      <c r="BG3253" s="115">
        <v>36</v>
      </c>
      <c r="BH3253" s="423">
        <f t="shared" si="1847"/>
        <v>82.51</v>
      </c>
      <c r="BI3253" s="417">
        <f t="shared" si="1848"/>
        <v>82.51</v>
      </c>
      <c r="BJ3253" s="115"/>
      <c r="BK3253" s="115"/>
      <c r="BQ3253" s="74" t="str">
        <f t="shared" si="1851"/>
        <v>24436.45-(14)</v>
      </c>
      <c r="BR3253" s="120" t="str">
        <f t="shared" si="1852"/>
        <v>Flanged In-Cut Branch-45 deg</v>
      </c>
      <c r="BS3253" s="120">
        <f t="shared" si="1853"/>
        <v>429.02756264236905</v>
      </c>
      <c r="BU3253" s="74" t="str">
        <f t="shared" si="1854"/>
        <v>24436.45-(12)</v>
      </c>
      <c r="BV3253" s="120" t="str">
        <f t="shared" si="1855"/>
        <v>Flanged In-Cut Branch-45 deg</v>
      </c>
      <c r="BW3253" s="120">
        <f t="shared" si="1856"/>
        <v>502.73399999999998</v>
      </c>
      <c r="BY3253" s="74" t="str">
        <f t="shared" si="1857"/>
        <v>24436.45-(10)</v>
      </c>
      <c r="BZ3253" s="120" t="str">
        <f t="shared" si="1858"/>
        <v>Flanged In-Cut Branch-45 deg</v>
      </c>
      <c r="CA3253" s="120">
        <f t="shared" si="1859"/>
        <v>575.59400000000005</v>
      </c>
      <c r="CC3253" s="115" t="str">
        <f t="shared" si="1860"/>
        <v xml:space="preserve"> </v>
      </c>
      <c r="CD3253" s="120" t="str">
        <f t="shared" si="1861"/>
        <v xml:space="preserve"> </v>
      </c>
      <c r="CE3253" s="417" t="str">
        <f t="shared" si="1862"/>
        <v xml:space="preserve"> </v>
      </c>
      <c r="CF3253" s="115"/>
      <c r="CG3253" s="115" t="str">
        <f t="shared" si="1863"/>
        <v xml:space="preserve"> </v>
      </c>
      <c r="CH3253" s="120" t="str">
        <f t="shared" si="1864"/>
        <v xml:space="preserve"> </v>
      </c>
      <c r="CI3253" s="417" t="str">
        <f t="shared" si="1865"/>
        <v xml:space="preserve"> </v>
      </c>
      <c r="CJ3253" s="115"/>
      <c r="CK3253" s="115" t="str">
        <f t="shared" si="1866"/>
        <v xml:space="preserve"> </v>
      </c>
      <c r="CL3253" s="120" t="str">
        <f t="shared" si="1867"/>
        <v xml:space="preserve"> </v>
      </c>
      <c r="CM3253" s="417" t="str">
        <f t="shared" si="1874"/>
        <v xml:space="preserve"> </v>
      </c>
      <c r="IS3253" s="111"/>
    </row>
    <row r="3254" spans="2:253" s="74" customFormat="1" ht="17.100000000000001" hidden="1" customHeight="1" x14ac:dyDescent="0.25">
      <c r="B3254" s="504">
        <f>IF('Flanged Parts'!$AU$4=2,'Flanged Parts'!Q32,0)</f>
        <v>0</v>
      </c>
      <c r="C3254" s="508">
        <v>24438.45</v>
      </c>
      <c r="D3254" s="526">
        <f t="shared" si="1845"/>
        <v>24438.45</v>
      </c>
      <c r="E3254" s="504" t="s">
        <v>1345</v>
      </c>
      <c r="F3254" s="508" t="str">
        <f t="shared" si="1840"/>
        <v xml:space="preserve"> </v>
      </c>
      <c r="G3254" s="509" t="s">
        <v>548</v>
      </c>
      <c r="H3254" s="504" t="str">
        <f>IF('Flanged Parts'!$BB$6=1,"CS",IF('Flanged Parts'!$BB$6=2,"Glv",0))</f>
        <v>Glv</v>
      </c>
      <c r="I3254" s="1035" t="s">
        <v>81</v>
      </c>
      <c r="J3254" s="1036"/>
      <c r="K3254" s="516" t="s">
        <v>881</v>
      </c>
      <c r="L3254" s="535">
        <v>16</v>
      </c>
      <c r="M3254" s="532" t="s">
        <v>1700</v>
      </c>
      <c r="N3254" s="514">
        <f t="shared" si="1849"/>
        <v>470.93</v>
      </c>
      <c r="O3254" s="514">
        <f t="shared" si="1846"/>
        <v>0</v>
      </c>
      <c r="P3254" s="680">
        <f>'KB Duct Parts'!$AE$3</f>
        <v>0</v>
      </c>
      <c r="Q3254" s="681">
        <f t="shared" si="1841"/>
        <v>0</v>
      </c>
      <c r="R3254" s="682">
        <f t="shared" si="1842"/>
        <v>0</v>
      </c>
      <c r="S3254" s="716">
        <f t="shared" si="1850"/>
        <v>0.2</v>
      </c>
      <c r="T3254" s="679">
        <f t="shared" si="1843"/>
        <v>0</v>
      </c>
      <c r="U3254" s="679">
        <f t="shared" si="1844"/>
        <v>0</v>
      </c>
      <c r="Y3254" s="120"/>
      <c r="AD3254" s="81"/>
      <c r="AF3254" s="370">
        <v>16</v>
      </c>
      <c r="AG3254" s="374">
        <v>14</v>
      </c>
      <c r="AH3254" s="378">
        <v>12</v>
      </c>
      <c r="AI3254" s="381">
        <v>10</v>
      </c>
      <c r="AJ3254" s="386"/>
      <c r="AK3254" s="391"/>
      <c r="AL3254" s="386"/>
      <c r="AM3254" s="363">
        <f t="shared" si="1839"/>
        <v>1</v>
      </c>
      <c r="AN3254" s="578">
        <v>385.2</v>
      </c>
      <c r="AO3254" s="78">
        <f t="shared" si="1873"/>
        <v>453.64100227790431</v>
      </c>
      <c r="AP3254" s="78">
        <f t="shared" si="1868"/>
        <v>531.57599999999991</v>
      </c>
      <c r="AQ3254" s="78">
        <f t="shared" si="1869"/>
        <v>608.61599999999999</v>
      </c>
      <c r="AR3254" s="78">
        <f t="shared" si="1870"/>
        <v>0</v>
      </c>
      <c r="AS3254" s="78">
        <f t="shared" si="1871"/>
        <v>0</v>
      </c>
      <c r="AT3254" s="78">
        <f t="shared" si="1872"/>
        <v>0</v>
      </c>
      <c r="AU3254" s="363" t="s">
        <v>717</v>
      </c>
      <c r="AV3254" s="393"/>
      <c r="AW3254" s="395"/>
      <c r="AX3254" s="395">
        <v>1.1776765375854215</v>
      </c>
      <c r="AY3254" s="395">
        <v>1.38</v>
      </c>
      <c r="AZ3254" s="395">
        <v>1.58</v>
      </c>
      <c r="BA3254" s="395">
        <v>0</v>
      </c>
      <c r="BB3254" s="395">
        <v>0</v>
      </c>
      <c r="BC3254" s="395">
        <v>0</v>
      </c>
      <c r="BD3254" s="115"/>
      <c r="BE3254" s="115"/>
      <c r="BF3254" s="115">
        <v>1</v>
      </c>
      <c r="BG3254" s="115">
        <v>38</v>
      </c>
      <c r="BH3254" s="423">
        <f t="shared" si="1847"/>
        <v>85.73</v>
      </c>
      <c r="BI3254" s="417">
        <f t="shared" si="1848"/>
        <v>85.73</v>
      </c>
      <c r="BJ3254" s="115"/>
      <c r="BK3254" s="115"/>
      <c r="BQ3254" s="74" t="str">
        <f t="shared" si="1851"/>
        <v>24438.45-(14)</v>
      </c>
      <c r="BR3254" s="120" t="str">
        <f t="shared" si="1852"/>
        <v>Flanged In-Cut Branch-45 deg</v>
      </c>
      <c r="BS3254" s="120">
        <f t="shared" si="1853"/>
        <v>453.64100227790431</v>
      </c>
      <c r="BU3254" s="74" t="str">
        <f t="shared" si="1854"/>
        <v>24438.45-(12)</v>
      </c>
      <c r="BV3254" s="120" t="str">
        <f t="shared" si="1855"/>
        <v>Flanged In-Cut Branch-45 deg</v>
      </c>
      <c r="BW3254" s="120">
        <f t="shared" si="1856"/>
        <v>531.57599999999991</v>
      </c>
      <c r="BY3254" s="74" t="str">
        <f t="shared" si="1857"/>
        <v>24438.45-(10)</v>
      </c>
      <c r="BZ3254" s="120" t="str">
        <f t="shared" si="1858"/>
        <v>Flanged In-Cut Branch-45 deg</v>
      </c>
      <c r="CA3254" s="120">
        <f t="shared" si="1859"/>
        <v>608.61599999999999</v>
      </c>
      <c r="CC3254" s="115" t="str">
        <f t="shared" si="1860"/>
        <v xml:space="preserve"> </v>
      </c>
      <c r="CD3254" s="120" t="str">
        <f t="shared" si="1861"/>
        <v xml:space="preserve"> </v>
      </c>
      <c r="CE3254" s="417" t="str">
        <f t="shared" si="1862"/>
        <v xml:space="preserve"> </v>
      </c>
      <c r="CF3254" s="115"/>
      <c r="CG3254" s="115" t="str">
        <f t="shared" si="1863"/>
        <v xml:space="preserve"> </v>
      </c>
      <c r="CH3254" s="120" t="str">
        <f t="shared" si="1864"/>
        <v xml:space="preserve"> </v>
      </c>
      <c r="CI3254" s="417" t="str">
        <f t="shared" si="1865"/>
        <v xml:space="preserve"> </v>
      </c>
      <c r="CJ3254" s="115"/>
      <c r="CK3254" s="115" t="str">
        <f t="shared" si="1866"/>
        <v xml:space="preserve"> </v>
      </c>
      <c r="CL3254" s="120" t="str">
        <f t="shared" si="1867"/>
        <v xml:space="preserve"> </v>
      </c>
      <c r="CM3254" s="417" t="str">
        <f t="shared" si="1874"/>
        <v xml:space="preserve"> </v>
      </c>
      <c r="IS3254" s="111"/>
    </row>
    <row r="3255" spans="2:253" s="74" customFormat="1" ht="17.100000000000001" hidden="1" customHeight="1" x14ac:dyDescent="0.25">
      <c r="B3255" s="504">
        <f>IF('Flanged Parts'!$AU$4=2,'Flanged Parts'!Q33,0)</f>
        <v>0</v>
      </c>
      <c r="C3255" s="508">
        <v>24440.45</v>
      </c>
      <c r="D3255" s="526">
        <f t="shared" si="1845"/>
        <v>24440.45</v>
      </c>
      <c r="E3255" s="504" t="s">
        <v>1346</v>
      </c>
      <c r="F3255" s="508" t="str">
        <f t="shared" si="1840"/>
        <v xml:space="preserve"> </v>
      </c>
      <c r="G3255" s="509" t="s">
        <v>548</v>
      </c>
      <c r="H3255" s="504" t="str">
        <f>IF('Flanged Parts'!$BB$6=1,"CS",IF('Flanged Parts'!$BB$6=2,"Glv",0))</f>
        <v>Glv</v>
      </c>
      <c r="I3255" s="1035" t="s">
        <v>81</v>
      </c>
      <c r="J3255" s="1036"/>
      <c r="K3255" s="516" t="s">
        <v>881</v>
      </c>
      <c r="L3255" s="535">
        <v>16</v>
      </c>
      <c r="M3255" s="532" t="s">
        <v>1700</v>
      </c>
      <c r="N3255" s="514">
        <f t="shared" si="1849"/>
        <v>495.49</v>
      </c>
      <c r="O3255" s="514">
        <f t="shared" si="1846"/>
        <v>0</v>
      </c>
      <c r="P3255" s="680">
        <f>'KB Duct Parts'!$AE$3</f>
        <v>0</v>
      </c>
      <c r="Q3255" s="681">
        <f t="shared" si="1841"/>
        <v>0</v>
      </c>
      <c r="R3255" s="682">
        <f t="shared" si="1842"/>
        <v>0</v>
      </c>
      <c r="S3255" s="716">
        <f t="shared" si="1850"/>
        <v>0.2</v>
      </c>
      <c r="T3255" s="679">
        <f t="shared" si="1843"/>
        <v>0</v>
      </c>
      <c r="U3255" s="679">
        <f t="shared" si="1844"/>
        <v>0</v>
      </c>
      <c r="Y3255" s="120"/>
      <c r="AD3255" s="81"/>
      <c r="AF3255" s="370">
        <v>16</v>
      </c>
      <c r="AG3255" s="374">
        <v>14</v>
      </c>
      <c r="AH3255" s="378">
        <v>12</v>
      </c>
      <c r="AI3255" s="381">
        <v>10</v>
      </c>
      <c r="AJ3255" s="386"/>
      <c r="AK3255" s="391"/>
      <c r="AL3255" s="386"/>
      <c r="AM3255" s="363">
        <f t="shared" si="1839"/>
        <v>1</v>
      </c>
      <c r="AN3255" s="578">
        <v>404.3</v>
      </c>
      <c r="AO3255" s="78">
        <f t="shared" si="1873"/>
        <v>476.13462414578589</v>
      </c>
      <c r="AP3255" s="78">
        <f t="shared" si="1868"/>
        <v>557.93399999999997</v>
      </c>
      <c r="AQ3255" s="78">
        <f t="shared" si="1869"/>
        <v>638.7940000000001</v>
      </c>
      <c r="AR3255" s="78">
        <f t="shared" si="1870"/>
        <v>0</v>
      </c>
      <c r="AS3255" s="78">
        <f t="shared" si="1871"/>
        <v>0</v>
      </c>
      <c r="AT3255" s="78">
        <f t="shared" si="1872"/>
        <v>0</v>
      </c>
      <c r="AU3255" s="363" t="s">
        <v>717</v>
      </c>
      <c r="AV3255" s="393"/>
      <c r="AW3255" s="395"/>
      <c r="AX3255" s="395">
        <v>1.1776765375854215</v>
      </c>
      <c r="AY3255" s="395">
        <v>1.38</v>
      </c>
      <c r="AZ3255" s="395">
        <v>1.58</v>
      </c>
      <c r="BA3255" s="395">
        <v>0</v>
      </c>
      <c r="BB3255" s="395">
        <v>0</v>
      </c>
      <c r="BC3255" s="395">
        <v>0</v>
      </c>
      <c r="BD3255" s="115"/>
      <c r="BE3255" s="115"/>
      <c r="BF3255" s="115">
        <v>1</v>
      </c>
      <c r="BG3255" s="115">
        <v>40</v>
      </c>
      <c r="BH3255" s="423">
        <f t="shared" si="1847"/>
        <v>91.19</v>
      </c>
      <c r="BI3255" s="417">
        <f t="shared" si="1848"/>
        <v>91.19</v>
      </c>
      <c r="BJ3255" s="115"/>
      <c r="BK3255" s="115"/>
      <c r="BQ3255" s="74" t="str">
        <f t="shared" si="1851"/>
        <v>24440.45-(14)</v>
      </c>
      <c r="BR3255" s="120" t="str">
        <f t="shared" si="1852"/>
        <v>Flanged In-Cut Branch-45 deg</v>
      </c>
      <c r="BS3255" s="120">
        <f t="shared" si="1853"/>
        <v>476.13462414578589</v>
      </c>
      <c r="BU3255" s="74" t="str">
        <f t="shared" si="1854"/>
        <v>24440.45-(12)</v>
      </c>
      <c r="BV3255" s="120" t="str">
        <f t="shared" si="1855"/>
        <v>Flanged In-Cut Branch-45 deg</v>
      </c>
      <c r="BW3255" s="120">
        <f t="shared" si="1856"/>
        <v>557.93399999999997</v>
      </c>
      <c r="BY3255" s="74" t="str">
        <f t="shared" si="1857"/>
        <v>24440.45-(10)</v>
      </c>
      <c r="BZ3255" s="120" t="str">
        <f t="shared" si="1858"/>
        <v>Flanged In-Cut Branch-45 deg</v>
      </c>
      <c r="CA3255" s="120">
        <f t="shared" si="1859"/>
        <v>638.7940000000001</v>
      </c>
      <c r="CC3255" s="115" t="str">
        <f t="shared" si="1860"/>
        <v xml:space="preserve"> </v>
      </c>
      <c r="CD3255" s="120" t="str">
        <f t="shared" si="1861"/>
        <v xml:space="preserve"> </v>
      </c>
      <c r="CE3255" s="417" t="str">
        <f t="shared" si="1862"/>
        <v xml:space="preserve"> </v>
      </c>
      <c r="CF3255" s="115"/>
      <c r="CG3255" s="115" t="str">
        <f t="shared" si="1863"/>
        <v xml:space="preserve"> </v>
      </c>
      <c r="CH3255" s="120" t="str">
        <f t="shared" si="1864"/>
        <v xml:space="preserve"> </v>
      </c>
      <c r="CI3255" s="417" t="str">
        <f t="shared" si="1865"/>
        <v xml:space="preserve"> </v>
      </c>
      <c r="CJ3255" s="115"/>
      <c r="CK3255" s="115" t="str">
        <f t="shared" si="1866"/>
        <v xml:space="preserve"> </v>
      </c>
      <c r="CL3255" s="120" t="str">
        <f t="shared" si="1867"/>
        <v xml:space="preserve"> </v>
      </c>
      <c r="CM3255" s="417" t="str">
        <f t="shared" si="1874"/>
        <v xml:space="preserve"> </v>
      </c>
      <c r="IS3255" s="111"/>
    </row>
    <row r="3256" spans="2:253" s="74" customFormat="1" ht="17.100000000000001" hidden="1" customHeight="1" x14ac:dyDescent="0.25">
      <c r="B3256" s="504">
        <f>IF('Flanged Parts'!$AU$4=2,'Flanged Parts'!Q34,0)</f>
        <v>0</v>
      </c>
      <c r="C3256" s="508">
        <v>24442.45</v>
      </c>
      <c r="D3256" s="526">
        <f t="shared" si="1845"/>
        <v>24442.45</v>
      </c>
      <c r="E3256" s="504" t="s">
        <v>1347</v>
      </c>
      <c r="F3256" s="508" t="str">
        <f t="shared" si="1840"/>
        <v xml:space="preserve"> </v>
      </c>
      <c r="G3256" s="509" t="s">
        <v>548</v>
      </c>
      <c r="H3256" s="504" t="s">
        <v>1094</v>
      </c>
      <c r="I3256" s="1035" t="s">
        <v>81</v>
      </c>
      <c r="J3256" s="1036"/>
      <c r="K3256" s="516" t="s">
        <v>881</v>
      </c>
      <c r="L3256" s="535">
        <v>16</v>
      </c>
      <c r="M3256" s="532" t="s">
        <v>1700</v>
      </c>
      <c r="N3256" s="514">
        <f t="shared" si="1849"/>
        <v>534</v>
      </c>
      <c r="O3256" s="514">
        <f t="shared" si="1846"/>
        <v>0</v>
      </c>
      <c r="P3256" s="680">
        <f>'KB Duct Parts'!$AE$3</f>
        <v>0</v>
      </c>
      <c r="Q3256" s="681">
        <f t="shared" si="1841"/>
        <v>0</v>
      </c>
      <c r="R3256" s="682">
        <f t="shared" si="1842"/>
        <v>0</v>
      </c>
      <c r="S3256" s="716">
        <f t="shared" si="1850"/>
        <v>0.2</v>
      </c>
      <c r="T3256" s="679">
        <f t="shared" si="1843"/>
        <v>0</v>
      </c>
      <c r="U3256" s="679">
        <f t="shared" si="1844"/>
        <v>0</v>
      </c>
      <c r="Y3256" s="120"/>
      <c r="AD3256" s="81"/>
      <c r="AF3256" s="370">
        <v>16</v>
      </c>
      <c r="AG3256" s="374">
        <v>14</v>
      </c>
      <c r="AH3256" s="378">
        <v>12</v>
      </c>
      <c r="AI3256" s="381">
        <v>10</v>
      </c>
      <c r="AJ3256" s="386"/>
      <c r="AK3256" s="391"/>
      <c r="AL3256" s="386"/>
      <c r="AM3256" s="363">
        <f t="shared" si="1839"/>
        <v>1</v>
      </c>
      <c r="AN3256" s="578">
        <v>486.1</v>
      </c>
      <c r="AO3256" s="78">
        <f t="shared" si="1873"/>
        <v>572.46856492027337</v>
      </c>
      <c r="AP3256" s="78">
        <f t="shared" si="1868"/>
        <v>670.81799999999998</v>
      </c>
      <c r="AQ3256" s="78">
        <f t="shared" si="1869"/>
        <v>768.03800000000012</v>
      </c>
      <c r="AR3256" s="78">
        <f t="shared" si="1870"/>
        <v>0</v>
      </c>
      <c r="AS3256" s="78">
        <f t="shared" si="1871"/>
        <v>0</v>
      </c>
      <c r="AT3256" s="78">
        <f t="shared" si="1872"/>
        <v>0</v>
      </c>
      <c r="AU3256" s="363" t="s">
        <v>717</v>
      </c>
      <c r="AV3256" s="393"/>
      <c r="AW3256" s="395"/>
      <c r="AX3256" s="395">
        <v>1.1776765375854215</v>
      </c>
      <c r="AY3256" s="395">
        <v>1.38</v>
      </c>
      <c r="AZ3256" s="395">
        <v>1.58</v>
      </c>
      <c r="BA3256" s="395">
        <v>0</v>
      </c>
      <c r="BB3256" s="395">
        <v>0</v>
      </c>
      <c r="BC3256" s="395">
        <v>0</v>
      </c>
      <c r="BD3256" s="115"/>
      <c r="BE3256" s="115"/>
      <c r="BF3256" s="115">
        <v>1</v>
      </c>
      <c r="BG3256" s="115">
        <v>42</v>
      </c>
      <c r="BH3256" s="423">
        <f t="shared" si="1847"/>
        <v>47.9</v>
      </c>
      <c r="BI3256" s="417">
        <f t="shared" si="1848"/>
        <v>47.9</v>
      </c>
      <c r="BJ3256" s="115"/>
      <c r="BK3256" s="115"/>
      <c r="BQ3256" s="74" t="str">
        <f t="shared" si="1851"/>
        <v>24442.45-(14)</v>
      </c>
      <c r="BR3256" s="120" t="str">
        <f t="shared" si="1852"/>
        <v>Flanged In-Cut Branch-45 deg</v>
      </c>
      <c r="BS3256" s="120">
        <f t="shared" si="1853"/>
        <v>572.46856492027337</v>
      </c>
      <c r="BU3256" s="74" t="str">
        <f t="shared" si="1854"/>
        <v>24442.45-(12)</v>
      </c>
      <c r="BV3256" s="120" t="str">
        <f t="shared" si="1855"/>
        <v>Flanged In-Cut Branch-45 deg</v>
      </c>
      <c r="BW3256" s="120">
        <f t="shared" si="1856"/>
        <v>670.81799999999998</v>
      </c>
      <c r="BY3256" s="74" t="str">
        <f t="shared" si="1857"/>
        <v>24442.45-(10)</v>
      </c>
      <c r="BZ3256" s="120" t="str">
        <f t="shared" si="1858"/>
        <v>Flanged In-Cut Branch-45 deg</v>
      </c>
      <c r="CA3256" s="120">
        <f t="shared" si="1859"/>
        <v>768.03800000000012</v>
      </c>
      <c r="CC3256" s="115" t="str">
        <f t="shared" si="1860"/>
        <v xml:space="preserve"> </v>
      </c>
      <c r="CD3256" s="120" t="str">
        <f t="shared" si="1861"/>
        <v xml:space="preserve"> </v>
      </c>
      <c r="CE3256" s="417" t="str">
        <f t="shared" si="1862"/>
        <v xml:space="preserve"> </v>
      </c>
      <c r="CF3256" s="115"/>
      <c r="CG3256" s="115" t="str">
        <f t="shared" si="1863"/>
        <v xml:space="preserve"> </v>
      </c>
      <c r="CH3256" s="120" t="str">
        <f t="shared" si="1864"/>
        <v xml:space="preserve"> </v>
      </c>
      <c r="CI3256" s="417" t="str">
        <f t="shared" si="1865"/>
        <v xml:space="preserve"> </v>
      </c>
      <c r="CJ3256" s="115"/>
      <c r="CK3256" s="115" t="str">
        <f t="shared" si="1866"/>
        <v xml:space="preserve"> </v>
      </c>
      <c r="CL3256" s="120" t="str">
        <f t="shared" si="1867"/>
        <v xml:space="preserve"> </v>
      </c>
      <c r="CM3256" s="417" t="str">
        <f t="shared" si="1874"/>
        <v xml:space="preserve"> </v>
      </c>
      <c r="IS3256" s="111"/>
    </row>
    <row r="3257" spans="2:253" s="74" customFormat="1" ht="17.100000000000001" hidden="1" customHeight="1" x14ac:dyDescent="0.25">
      <c r="B3257" s="504">
        <f>IF('Flanged Parts'!$AU$4=2,'Flanged Parts'!Q35,0)</f>
        <v>0</v>
      </c>
      <c r="C3257" s="508">
        <v>24444.45</v>
      </c>
      <c r="D3257" s="526">
        <f t="shared" si="1845"/>
        <v>24444.45</v>
      </c>
      <c r="E3257" s="504" t="s">
        <v>1348</v>
      </c>
      <c r="F3257" s="508" t="str">
        <f t="shared" si="1840"/>
        <v xml:space="preserve"> </v>
      </c>
      <c r="G3257" s="509" t="s">
        <v>548</v>
      </c>
      <c r="H3257" s="504" t="s">
        <v>1094</v>
      </c>
      <c r="I3257" s="1035" t="s">
        <v>81</v>
      </c>
      <c r="J3257" s="1036"/>
      <c r="K3257" s="516" t="s">
        <v>881</v>
      </c>
      <c r="L3257" s="535">
        <v>16</v>
      </c>
      <c r="M3257" s="532" t="s">
        <v>1700</v>
      </c>
      <c r="N3257" s="514">
        <f t="shared" si="1849"/>
        <v>560</v>
      </c>
      <c r="O3257" s="514">
        <f t="shared" si="1846"/>
        <v>0</v>
      </c>
      <c r="P3257" s="680">
        <f>'KB Duct Parts'!$AE$3</f>
        <v>0</v>
      </c>
      <c r="Q3257" s="681">
        <f t="shared" si="1841"/>
        <v>0</v>
      </c>
      <c r="R3257" s="682">
        <f t="shared" si="1842"/>
        <v>0</v>
      </c>
      <c r="S3257" s="716">
        <f t="shared" si="1850"/>
        <v>0.2</v>
      </c>
      <c r="T3257" s="679">
        <f t="shared" si="1843"/>
        <v>0</v>
      </c>
      <c r="U3257" s="679">
        <f t="shared" si="1844"/>
        <v>0</v>
      </c>
      <c r="Y3257" s="120"/>
      <c r="AD3257" s="81"/>
      <c r="AF3257" s="370">
        <v>16</v>
      </c>
      <c r="AG3257" s="374">
        <v>14</v>
      </c>
      <c r="AH3257" s="378">
        <v>12</v>
      </c>
      <c r="AI3257" s="381">
        <v>10</v>
      </c>
      <c r="AJ3257" s="386"/>
      <c r="AK3257" s="391"/>
      <c r="AL3257" s="386"/>
      <c r="AM3257" s="363">
        <f t="shared" si="1839"/>
        <v>1</v>
      </c>
      <c r="AN3257" s="578">
        <v>509.3</v>
      </c>
      <c r="AO3257" s="78">
        <f t="shared" si="1873"/>
        <v>599.79066059225511</v>
      </c>
      <c r="AP3257" s="78">
        <f t="shared" si="1868"/>
        <v>702.83399999999995</v>
      </c>
      <c r="AQ3257" s="78">
        <f t="shared" si="1869"/>
        <v>804.69400000000007</v>
      </c>
      <c r="AR3257" s="78">
        <f t="shared" si="1870"/>
        <v>0</v>
      </c>
      <c r="AS3257" s="78">
        <f t="shared" si="1871"/>
        <v>0</v>
      </c>
      <c r="AT3257" s="78">
        <f t="shared" si="1872"/>
        <v>0</v>
      </c>
      <c r="AU3257" s="363" t="s">
        <v>717</v>
      </c>
      <c r="AV3257" s="393"/>
      <c r="AW3257" s="395"/>
      <c r="AX3257" s="395">
        <v>1.1776765375854215</v>
      </c>
      <c r="AY3257" s="395">
        <v>1.38</v>
      </c>
      <c r="AZ3257" s="395">
        <v>1.58</v>
      </c>
      <c r="BA3257" s="395">
        <v>0</v>
      </c>
      <c r="BB3257" s="395">
        <v>0</v>
      </c>
      <c r="BC3257" s="395">
        <v>0</v>
      </c>
      <c r="BD3257" s="115"/>
      <c r="BE3257" s="115"/>
      <c r="BF3257" s="115">
        <v>1</v>
      </c>
      <c r="BG3257" s="115">
        <v>44</v>
      </c>
      <c r="BH3257" s="423">
        <f t="shared" si="1847"/>
        <v>50.7</v>
      </c>
      <c r="BI3257" s="417">
        <f t="shared" si="1848"/>
        <v>50.7</v>
      </c>
      <c r="BJ3257" s="115"/>
      <c r="BK3257" s="115"/>
      <c r="BQ3257" s="74" t="str">
        <f t="shared" si="1851"/>
        <v>24444.45-(14)</v>
      </c>
      <c r="BR3257" s="120" t="str">
        <f t="shared" si="1852"/>
        <v>Flanged In-Cut Branch-45 deg</v>
      </c>
      <c r="BS3257" s="120">
        <f t="shared" si="1853"/>
        <v>599.79066059225511</v>
      </c>
      <c r="BU3257" s="74" t="str">
        <f t="shared" si="1854"/>
        <v>24444.45-(12)</v>
      </c>
      <c r="BV3257" s="120" t="str">
        <f t="shared" si="1855"/>
        <v>Flanged In-Cut Branch-45 deg</v>
      </c>
      <c r="BW3257" s="120">
        <f t="shared" si="1856"/>
        <v>702.83399999999995</v>
      </c>
      <c r="BY3257" s="74" t="str">
        <f t="shared" si="1857"/>
        <v>24444.45-(10)</v>
      </c>
      <c r="BZ3257" s="120" t="str">
        <f t="shared" si="1858"/>
        <v>Flanged In-Cut Branch-45 deg</v>
      </c>
      <c r="CA3257" s="120">
        <f t="shared" si="1859"/>
        <v>804.69400000000007</v>
      </c>
      <c r="CC3257" s="115" t="str">
        <f t="shared" si="1860"/>
        <v xml:space="preserve"> </v>
      </c>
      <c r="CD3257" s="120" t="str">
        <f t="shared" si="1861"/>
        <v xml:space="preserve"> </v>
      </c>
      <c r="CE3257" s="417" t="str">
        <f t="shared" si="1862"/>
        <v xml:space="preserve"> </v>
      </c>
      <c r="CF3257" s="115"/>
      <c r="CG3257" s="115" t="str">
        <f t="shared" si="1863"/>
        <v xml:space="preserve"> </v>
      </c>
      <c r="CH3257" s="120" t="str">
        <f t="shared" si="1864"/>
        <v xml:space="preserve"> </v>
      </c>
      <c r="CI3257" s="417" t="str">
        <f t="shared" si="1865"/>
        <v xml:space="preserve"> </v>
      </c>
      <c r="CJ3257" s="115"/>
      <c r="CK3257" s="115" t="str">
        <f t="shared" si="1866"/>
        <v xml:space="preserve"> </v>
      </c>
      <c r="CL3257" s="120" t="str">
        <f t="shared" si="1867"/>
        <v xml:space="preserve"> </v>
      </c>
      <c r="CM3257" s="417" t="str">
        <f t="shared" si="1874"/>
        <v xml:space="preserve"> </v>
      </c>
      <c r="IS3257" s="111"/>
    </row>
    <row r="3258" spans="2:253" s="74" customFormat="1" ht="17.100000000000001" hidden="1" customHeight="1" x14ac:dyDescent="0.25">
      <c r="B3258" s="504">
        <f>IF('Flanged Parts'!$AU$4=2,'Flanged Parts'!Q36,0)</f>
        <v>0</v>
      </c>
      <c r="C3258" s="508">
        <v>24446.45</v>
      </c>
      <c r="D3258" s="526">
        <f t="shared" si="1845"/>
        <v>24446.45</v>
      </c>
      <c r="E3258" s="504" t="s">
        <v>1349</v>
      </c>
      <c r="F3258" s="508" t="str">
        <f t="shared" si="1840"/>
        <v xml:space="preserve"> </v>
      </c>
      <c r="G3258" s="509" t="s">
        <v>548</v>
      </c>
      <c r="H3258" s="504" t="s">
        <v>1094</v>
      </c>
      <c r="I3258" s="1035" t="s">
        <v>81</v>
      </c>
      <c r="J3258" s="1036"/>
      <c r="K3258" s="516" t="s">
        <v>881</v>
      </c>
      <c r="L3258" s="535">
        <v>16</v>
      </c>
      <c r="M3258" s="532" t="s">
        <v>1700</v>
      </c>
      <c r="N3258" s="514">
        <f t="shared" si="1849"/>
        <v>582.71999999999991</v>
      </c>
      <c r="O3258" s="514">
        <f t="shared" si="1846"/>
        <v>0</v>
      </c>
      <c r="P3258" s="680">
        <f>'KB Duct Parts'!$AE$3</f>
        <v>0</v>
      </c>
      <c r="Q3258" s="681">
        <f t="shared" si="1841"/>
        <v>0</v>
      </c>
      <c r="R3258" s="682">
        <f t="shared" si="1842"/>
        <v>0</v>
      </c>
      <c r="S3258" s="716">
        <f t="shared" si="1850"/>
        <v>0.2</v>
      </c>
      <c r="T3258" s="679">
        <f t="shared" si="1843"/>
        <v>0</v>
      </c>
      <c r="U3258" s="679">
        <f t="shared" si="1844"/>
        <v>0</v>
      </c>
      <c r="Y3258" s="120"/>
      <c r="AD3258" s="81"/>
      <c r="AF3258" s="370">
        <v>16</v>
      </c>
      <c r="AG3258" s="374">
        <v>14</v>
      </c>
      <c r="AH3258" s="378">
        <v>12</v>
      </c>
      <c r="AI3258" s="381">
        <v>10</v>
      </c>
      <c r="AJ3258" s="386"/>
      <c r="AK3258" s="391"/>
      <c r="AL3258" s="386"/>
      <c r="AM3258" s="363">
        <f t="shared" si="1839"/>
        <v>1</v>
      </c>
      <c r="AN3258" s="578">
        <v>532.29999999999995</v>
      </c>
      <c r="AO3258" s="78">
        <f t="shared" si="1873"/>
        <v>626.87722095671984</v>
      </c>
      <c r="AP3258" s="78">
        <f t="shared" si="1868"/>
        <v>734.57399999999984</v>
      </c>
      <c r="AQ3258" s="78">
        <f t="shared" si="1869"/>
        <v>841.03399999999999</v>
      </c>
      <c r="AR3258" s="78">
        <f t="shared" si="1870"/>
        <v>0</v>
      </c>
      <c r="AS3258" s="78">
        <f t="shared" si="1871"/>
        <v>0</v>
      </c>
      <c r="AT3258" s="78">
        <f t="shared" si="1872"/>
        <v>0</v>
      </c>
      <c r="AU3258" s="363" t="s">
        <v>717</v>
      </c>
      <c r="AV3258" s="393"/>
      <c r="AW3258" s="395"/>
      <c r="AX3258" s="395">
        <v>1.1776765375854215</v>
      </c>
      <c r="AY3258" s="395">
        <v>1.38</v>
      </c>
      <c r="AZ3258" s="395">
        <v>1.58</v>
      </c>
      <c r="BA3258" s="395">
        <v>0</v>
      </c>
      <c r="BB3258" s="395">
        <v>0</v>
      </c>
      <c r="BC3258" s="395">
        <v>0</v>
      </c>
      <c r="BD3258" s="115"/>
      <c r="BE3258" s="115"/>
      <c r="BF3258" s="115">
        <v>1</v>
      </c>
      <c r="BG3258" s="115">
        <v>46</v>
      </c>
      <c r="BH3258" s="423">
        <f t="shared" si="1847"/>
        <v>50.42</v>
      </c>
      <c r="BI3258" s="417">
        <f t="shared" si="1848"/>
        <v>50.42</v>
      </c>
      <c r="BJ3258" s="115"/>
      <c r="BK3258" s="115"/>
      <c r="BQ3258" s="74" t="str">
        <f t="shared" si="1851"/>
        <v>24446.45-(14)</v>
      </c>
      <c r="BR3258" s="120" t="str">
        <f t="shared" si="1852"/>
        <v>Flanged In-Cut Branch-45 deg</v>
      </c>
      <c r="BS3258" s="120">
        <f t="shared" si="1853"/>
        <v>626.87722095671984</v>
      </c>
      <c r="BU3258" s="74" t="str">
        <f t="shared" si="1854"/>
        <v>24446.45-(12)</v>
      </c>
      <c r="BV3258" s="120" t="str">
        <f t="shared" si="1855"/>
        <v>Flanged In-Cut Branch-45 deg</v>
      </c>
      <c r="BW3258" s="120">
        <f t="shared" si="1856"/>
        <v>734.57399999999984</v>
      </c>
      <c r="BY3258" s="74" t="str">
        <f t="shared" si="1857"/>
        <v>24446.45-(10)</v>
      </c>
      <c r="BZ3258" s="120" t="str">
        <f t="shared" si="1858"/>
        <v>Flanged In-Cut Branch-45 deg</v>
      </c>
      <c r="CA3258" s="120">
        <f t="shared" si="1859"/>
        <v>841.03399999999999</v>
      </c>
      <c r="CC3258" s="115" t="str">
        <f t="shared" si="1860"/>
        <v xml:space="preserve"> </v>
      </c>
      <c r="CD3258" s="120" t="str">
        <f t="shared" si="1861"/>
        <v xml:space="preserve"> </v>
      </c>
      <c r="CE3258" s="417" t="str">
        <f t="shared" si="1862"/>
        <v xml:space="preserve"> </v>
      </c>
      <c r="CF3258" s="115"/>
      <c r="CG3258" s="115" t="str">
        <f t="shared" si="1863"/>
        <v xml:space="preserve"> </v>
      </c>
      <c r="CH3258" s="120" t="str">
        <f t="shared" si="1864"/>
        <v xml:space="preserve"> </v>
      </c>
      <c r="CI3258" s="417" t="str">
        <f t="shared" si="1865"/>
        <v xml:space="preserve"> </v>
      </c>
      <c r="CJ3258" s="115"/>
      <c r="CK3258" s="115" t="str">
        <f t="shared" si="1866"/>
        <v xml:space="preserve"> </v>
      </c>
      <c r="CL3258" s="120" t="str">
        <f t="shared" si="1867"/>
        <v xml:space="preserve"> </v>
      </c>
      <c r="CM3258" s="417" t="str">
        <f t="shared" si="1874"/>
        <v xml:space="preserve"> </v>
      </c>
      <c r="IS3258" s="111"/>
    </row>
    <row r="3259" spans="2:253" s="74" customFormat="1" ht="17.100000000000001" hidden="1" customHeight="1" x14ac:dyDescent="0.25">
      <c r="B3259" s="504">
        <f>IF('Flanged Parts'!$AU$4=2,'Flanged Parts'!Q37,0)</f>
        <v>0</v>
      </c>
      <c r="C3259" s="508">
        <v>24448.45</v>
      </c>
      <c r="D3259" s="526">
        <f t="shared" si="1845"/>
        <v>24448.45</v>
      </c>
      <c r="E3259" s="504" t="s">
        <v>1350</v>
      </c>
      <c r="F3259" s="508" t="str">
        <f t="shared" si="1840"/>
        <v xml:space="preserve"> </v>
      </c>
      <c r="G3259" s="509" t="s">
        <v>548</v>
      </c>
      <c r="H3259" s="504" t="s">
        <v>1094</v>
      </c>
      <c r="I3259" s="1035" t="s">
        <v>81</v>
      </c>
      <c r="J3259" s="1036"/>
      <c r="K3259" s="516" t="s">
        <v>881</v>
      </c>
      <c r="L3259" s="535">
        <v>16</v>
      </c>
      <c r="M3259" s="532" t="s">
        <v>1700</v>
      </c>
      <c r="N3259" s="514">
        <f t="shared" si="1849"/>
        <v>618.46</v>
      </c>
      <c r="O3259" s="514">
        <f t="shared" si="1846"/>
        <v>0</v>
      </c>
      <c r="P3259" s="680">
        <f>'KB Duct Parts'!$AE$3</f>
        <v>0</v>
      </c>
      <c r="Q3259" s="681">
        <f t="shared" si="1841"/>
        <v>0</v>
      </c>
      <c r="R3259" s="682">
        <f t="shared" si="1842"/>
        <v>0</v>
      </c>
      <c r="S3259" s="716">
        <f t="shared" si="1850"/>
        <v>0.2</v>
      </c>
      <c r="T3259" s="679">
        <f t="shared" si="1843"/>
        <v>0</v>
      </c>
      <c r="U3259" s="679">
        <f t="shared" si="1844"/>
        <v>0</v>
      </c>
      <c r="Y3259" s="120"/>
      <c r="AD3259" s="81"/>
      <c r="AF3259" s="370">
        <v>16</v>
      </c>
      <c r="AG3259" s="374">
        <v>14</v>
      </c>
      <c r="AH3259" s="378">
        <v>12</v>
      </c>
      <c r="AI3259" s="381">
        <v>10</v>
      </c>
      <c r="AJ3259" s="386"/>
      <c r="AK3259" s="391"/>
      <c r="AL3259" s="386"/>
      <c r="AM3259" s="363">
        <f t="shared" si="1839"/>
        <v>1</v>
      </c>
      <c r="AN3259" s="578">
        <v>555.6</v>
      </c>
      <c r="AO3259" s="78">
        <f t="shared" si="1873"/>
        <v>654.3170842824602</v>
      </c>
      <c r="AP3259" s="78">
        <f t="shared" si="1868"/>
        <v>766.72799999999995</v>
      </c>
      <c r="AQ3259" s="78">
        <f t="shared" si="1869"/>
        <v>877.84800000000007</v>
      </c>
      <c r="AR3259" s="78">
        <f t="shared" si="1870"/>
        <v>0</v>
      </c>
      <c r="AS3259" s="78">
        <f t="shared" si="1871"/>
        <v>0</v>
      </c>
      <c r="AT3259" s="78">
        <f t="shared" si="1872"/>
        <v>0</v>
      </c>
      <c r="AU3259" s="363" t="s">
        <v>717</v>
      </c>
      <c r="AV3259" s="393"/>
      <c r="AW3259" s="395"/>
      <c r="AX3259" s="395">
        <v>1.1776765375854215</v>
      </c>
      <c r="AY3259" s="395">
        <v>1.38</v>
      </c>
      <c r="AZ3259" s="395">
        <v>1.58</v>
      </c>
      <c r="BA3259" s="395">
        <v>0</v>
      </c>
      <c r="BB3259" s="395">
        <v>0</v>
      </c>
      <c r="BC3259" s="395">
        <v>0</v>
      </c>
      <c r="BD3259" s="115"/>
      <c r="BE3259" s="115"/>
      <c r="BF3259" s="115">
        <v>1</v>
      </c>
      <c r="BG3259" s="115">
        <v>48</v>
      </c>
      <c r="BH3259" s="423">
        <f t="shared" si="1847"/>
        <v>62.86</v>
      </c>
      <c r="BI3259" s="417">
        <f t="shared" si="1848"/>
        <v>62.86</v>
      </c>
      <c r="BJ3259" s="115"/>
      <c r="BK3259" s="115"/>
      <c r="BQ3259" s="74" t="str">
        <f t="shared" si="1851"/>
        <v>24448.45-(14)</v>
      </c>
      <c r="BR3259" s="120" t="str">
        <f t="shared" si="1852"/>
        <v>Flanged In-Cut Branch-45 deg</v>
      </c>
      <c r="BS3259" s="120">
        <f t="shared" si="1853"/>
        <v>654.3170842824602</v>
      </c>
      <c r="BU3259" s="74" t="str">
        <f t="shared" si="1854"/>
        <v>24448.45-(12)</v>
      </c>
      <c r="BV3259" s="120" t="str">
        <f t="shared" si="1855"/>
        <v>Flanged In-Cut Branch-45 deg</v>
      </c>
      <c r="BW3259" s="120">
        <f t="shared" si="1856"/>
        <v>766.72799999999995</v>
      </c>
      <c r="BY3259" s="74" t="str">
        <f t="shared" si="1857"/>
        <v>24448.45-(10)</v>
      </c>
      <c r="BZ3259" s="120" t="str">
        <f t="shared" si="1858"/>
        <v>Flanged In-Cut Branch-45 deg</v>
      </c>
      <c r="CA3259" s="120">
        <f t="shared" si="1859"/>
        <v>877.84800000000007</v>
      </c>
      <c r="CC3259" s="115" t="str">
        <f t="shared" si="1860"/>
        <v xml:space="preserve"> </v>
      </c>
      <c r="CD3259" s="120" t="str">
        <f t="shared" si="1861"/>
        <v xml:space="preserve"> </v>
      </c>
      <c r="CE3259" s="417" t="str">
        <f t="shared" si="1862"/>
        <v xml:space="preserve"> </v>
      </c>
      <c r="CF3259" s="115"/>
      <c r="CG3259" s="115" t="str">
        <f t="shared" si="1863"/>
        <v xml:space="preserve"> </v>
      </c>
      <c r="CH3259" s="120" t="str">
        <f t="shared" si="1864"/>
        <v xml:space="preserve"> </v>
      </c>
      <c r="CI3259" s="417" t="str">
        <f t="shared" si="1865"/>
        <v xml:space="preserve"> </v>
      </c>
      <c r="CJ3259" s="115"/>
      <c r="CK3259" s="115" t="str">
        <f t="shared" si="1866"/>
        <v xml:space="preserve"> </v>
      </c>
      <c r="CL3259" s="120" t="str">
        <f t="shared" si="1867"/>
        <v xml:space="preserve"> </v>
      </c>
      <c r="CM3259" s="417" t="str">
        <f t="shared" si="1874"/>
        <v xml:space="preserve"> </v>
      </c>
      <c r="IS3259" s="111"/>
    </row>
    <row r="3260" spans="2:253" s="74" customFormat="1" ht="17.100000000000001" hidden="1" customHeight="1" x14ac:dyDescent="0.25">
      <c r="B3260" s="504">
        <f>'Flanged Parts'!R7</f>
        <v>0</v>
      </c>
      <c r="C3260" s="508">
        <f t="shared" ref="C3260:C3277" si="1875">C1132+10000</f>
        <v>24504</v>
      </c>
      <c r="D3260" s="506">
        <f t="shared" si="1845"/>
        <v>24504</v>
      </c>
      <c r="E3260" s="504" t="s">
        <v>861</v>
      </c>
      <c r="F3260" s="508" t="str">
        <f t="shared" si="1840"/>
        <v xml:space="preserve"> </v>
      </c>
      <c r="G3260" s="509" t="s">
        <v>470</v>
      </c>
      <c r="H3260" s="504" t="str">
        <f>IF('Flanged Parts'!$BB$6=1,"CS",IF('Flanged Parts'!$BB$6=2,"Glv",0))</f>
        <v>Glv</v>
      </c>
      <c r="I3260" s="1035" t="s">
        <v>81</v>
      </c>
      <c r="J3260" s="1036"/>
      <c r="K3260" s="516" t="s">
        <v>881</v>
      </c>
      <c r="L3260" s="535">
        <v>18</v>
      </c>
      <c r="M3260" s="532" t="s">
        <v>1700</v>
      </c>
      <c r="N3260" s="514">
        <f t="shared" si="1849"/>
        <v>54.43</v>
      </c>
      <c r="O3260" s="514">
        <f t="shared" si="1846"/>
        <v>0</v>
      </c>
      <c r="P3260" s="680">
        <f>'KB Duct Parts'!$AE$3</f>
        <v>0</v>
      </c>
      <c r="Q3260" s="681">
        <f t="shared" si="1841"/>
        <v>0</v>
      </c>
      <c r="R3260" s="682">
        <f t="shared" si="1842"/>
        <v>0</v>
      </c>
      <c r="S3260" s="716">
        <f t="shared" si="1850"/>
        <v>0.2</v>
      </c>
      <c r="T3260" s="679">
        <f t="shared" si="1843"/>
        <v>0</v>
      </c>
      <c r="U3260" s="679">
        <f t="shared" si="1844"/>
        <v>0</v>
      </c>
      <c r="Y3260" s="120"/>
      <c r="AD3260" s="81"/>
      <c r="AF3260" s="370">
        <v>18</v>
      </c>
      <c r="AG3260" s="374">
        <v>16</v>
      </c>
      <c r="AH3260" s="378">
        <v>14</v>
      </c>
      <c r="AI3260" s="381"/>
      <c r="AJ3260" s="386"/>
      <c r="AK3260" s="391"/>
      <c r="AL3260" s="386"/>
      <c r="AM3260" s="363">
        <f t="shared" si="1839"/>
        <v>1</v>
      </c>
      <c r="AN3260" s="578">
        <v>50.6</v>
      </c>
      <c r="AO3260" s="78">
        <f t="shared" si="1873"/>
        <v>60.72</v>
      </c>
      <c r="AP3260" s="78">
        <f t="shared" si="1868"/>
        <v>70.84</v>
      </c>
      <c r="AQ3260" s="78">
        <f t="shared" si="1869"/>
        <v>0</v>
      </c>
      <c r="AR3260" s="78">
        <f t="shared" si="1870"/>
        <v>0</v>
      </c>
      <c r="AS3260" s="78">
        <f t="shared" si="1871"/>
        <v>0</v>
      </c>
      <c r="AT3260" s="78">
        <f t="shared" si="1872"/>
        <v>0</v>
      </c>
      <c r="AU3260" s="363" t="s">
        <v>717</v>
      </c>
      <c r="AV3260" s="393"/>
      <c r="AW3260" s="395"/>
      <c r="AX3260" s="395">
        <v>1.2</v>
      </c>
      <c r="AY3260" s="395">
        <v>1.4</v>
      </c>
      <c r="AZ3260" s="395">
        <v>0</v>
      </c>
      <c r="BA3260" s="395">
        <v>0</v>
      </c>
      <c r="BB3260" s="395">
        <v>0</v>
      </c>
      <c r="BC3260" s="395">
        <v>0</v>
      </c>
      <c r="BD3260" s="115"/>
      <c r="BE3260" s="115"/>
      <c r="BF3260" s="115">
        <v>1</v>
      </c>
      <c r="BG3260" s="115">
        <v>4</v>
      </c>
      <c r="BH3260" s="423">
        <f t="shared" si="1847"/>
        <v>3.83</v>
      </c>
      <c r="BI3260" s="417">
        <f t="shared" si="1848"/>
        <v>3.83</v>
      </c>
      <c r="BJ3260" s="115"/>
      <c r="BK3260" s="115"/>
      <c r="BQ3260" s="74" t="str">
        <f t="shared" si="1851"/>
        <v>24504-(16)</v>
      </c>
      <c r="BR3260" s="120" t="str">
        <f t="shared" si="1852"/>
        <v>Flanged Tap-In T</v>
      </c>
      <c r="BS3260" s="120">
        <f t="shared" si="1853"/>
        <v>60.72</v>
      </c>
      <c r="BU3260" s="74" t="str">
        <f t="shared" si="1854"/>
        <v>24504-(14)</v>
      </c>
      <c r="BV3260" s="120" t="str">
        <f t="shared" si="1855"/>
        <v>Flanged Tap-In T</v>
      </c>
      <c r="BW3260" s="120">
        <f t="shared" si="1856"/>
        <v>70.84</v>
      </c>
      <c r="BY3260" s="74" t="str">
        <f t="shared" si="1857"/>
        <v xml:space="preserve"> </v>
      </c>
      <c r="BZ3260" s="120" t="str">
        <f t="shared" si="1858"/>
        <v xml:space="preserve"> </v>
      </c>
      <c r="CA3260" s="120" t="str">
        <f t="shared" si="1859"/>
        <v xml:space="preserve"> </v>
      </c>
      <c r="CC3260" s="115" t="str">
        <f t="shared" si="1860"/>
        <v xml:space="preserve"> </v>
      </c>
      <c r="CD3260" s="120" t="str">
        <f t="shared" si="1861"/>
        <v xml:space="preserve"> </v>
      </c>
      <c r="CE3260" s="417" t="str">
        <f t="shared" si="1862"/>
        <v xml:space="preserve"> </v>
      </c>
      <c r="CF3260" s="115"/>
      <c r="CG3260" s="115" t="str">
        <f t="shared" si="1863"/>
        <v xml:space="preserve"> </v>
      </c>
      <c r="CH3260" s="120" t="str">
        <f t="shared" si="1864"/>
        <v xml:space="preserve"> </v>
      </c>
      <c r="CI3260" s="417" t="str">
        <f t="shared" si="1865"/>
        <v xml:space="preserve"> </v>
      </c>
      <c r="CJ3260" s="115"/>
      <c r="CK3260" s="115" t="str">
        <f t="shared" si="1866"/>
        <v xml:space="preserve"> </v>
      </c>
      <c r="CL3260" s="120" t="str">
        <f t="shared" si="1867"/>
        <v xml:space="preserve"> </v>
      </c>
      <c r="CM3260" s="417" t="str">
        <f t="shared" si="1874"/>
        <v xml:space="preserve"> </v>
      </c>
      <c r="IS3260" s="111">
        <v>32.299999999999997</v>
      </c>
    </row>
    <row r="3261" spans="2:253" s="74" customFormat="1" ht="17.100000000000001" hidden="1" customHeight="1" x14ac:dyDescent="0.25">
      <c r="B3261" s="504">
        <f>'Flanged Parts'!R8</f>
        <v>0</v>
      </c>
      <c r="C3261" s="508">
        <f t="shared" si="1875"/>
        <v>24505</v>
      </c>
      <c r="D3261" s="506">
        <f t="shared" si="1845"/>
        <v>24505</v>
      </c>
      <c r="E3261" s="504" t="s">
        <v>862</v>
      </c>
      <c r="F3261" s="508" t="str">
        <f t="shared" si="1840"/>
        <v xml:space="preserve"> </v>
      </c>
      <c r="G3261" s="509" t="s">
        <v>470</v>
      </c>
      <c r="H3261" s="504" t="str">
        <f>IF('Flanged Parts'!$BB$6=1,"CS",IF('Flanged Parts'!$BB$6=2,"Glv",0))</f>
        <v>Glv</v>
      </c>
      <c r="I3261" s="1035" t="s">
        <v>81</v>
      </c>
      <c r="J3261" s="1036"/>
      <c r="K3261" s="516" t="s">
        <v>881</v>
      </c>
      <c r="L3261" s="535">
        <v>18</v>
      </c>
      <c r="M3261" s="532" t="s">
        <v>1700</v>
      </c>
      <c r="N3261" s="514">
        <f t="shared" si="1849"/>
        <v>56.199999999999996</v>
      </c>
      <c r="O3261" s="514">
        <f t="shared" si="1846"/>
        <v>0</v>
      </c>
      <c r="P3261" s="680">
        <f>'KB Duct Parts'!$AE$3</f>
        <v>0</v>
      </c>
      <c r="Q3261" s="681">
        <f t="shared" si="1841"/>
        <v>0</v>
      </c>
      <c r="R3261" s="682">
        <f t="shared" si="1842"/>
        <v>0</v>
      </c>
      <c r="S3261" s="716">
        <f t="shared" si="1850"/>
        <v>0.2</v>
      </c>
      <c r="T3261" s="679">
        <f t="shared" si="1843"/>
        <v>0</v>
      </c>
      <c r="U3261" s="679">
        <f t="shared" si="1844"/>
        <v>0</v>
      </c>
      <c r="Y3261" s="120"/>
      <c r="AD3261" s="81"/>
      <c r="AF3261" s="370">
        <v>18</v>
      </c>
      <c r="AG3261" s="374">
        <v>16</v>
      </c>
      <c r="AH3261" s="378">
        <v>14</v>
      </c>
      <c r="AI3261" s="381"/>
      <c r="AJ3261" s="386"/>
      <c r="AK3261" s="391"/>
      <c r="AL3261" s="386"/>
      <c r="AM3261" s="363">
        <f t="shared" si="1839"/>
        <v>1</v>
      </c>
      <c r="AN3261" s="578">
        <v>51.3</v>
      </c>
      <c r="AO3261" s="78">
        <f t="shared" si="1873"/>
        <v>61.559999999999995</v>
      </c>
      <c r="AP3261" s="78">
        <f t="shared" si="1868"/>
        <v>56.843679654427639</v>
      </c>
      <c r="AQ3261" s="78">
        <f t="shared" si="1869"/>
        <v>0</v>
      </c>
      <c r="AR3261" s="78">
        <f t="shared" si="1870"/>
        <v>0</v>
      </c>
      <c r="AS3261" s="78">
        <f t="shared" si="1871"/>
        <v>0</v>
      </c>
      <c r="AT3261" s="78">
        <f t="shared" si="1872"/>
        <v>0</v>
      </c>
      <c r="AU3261" s="363" t="s">
        <v>717</v>
      </c>
      <c r="AV3261" s="393"/>
      <c r="AW3261" s="395"/>
      <c r="AX3261" s="395">
        <v>1.2</v>
      </c>
      <c r="AY3261" s="395">
        <v>1.1080639308855291</v>
      </c>
      <c r="AZ3261" s="395">
        <v>0</v>
      </c>
      <c r="BA3261" s="395">
        <v>0</v>
      </c>
      <c r="BB3261" s="395">
        <v>0</v>
      </c>
      <c r="BC3261" s="395">
        <v>0</v>
      </c>
      <c r="BD3261" s="115"/>
      <c r="BE3261" s="115"/>
      <c r="BF3261" s="115">
        <v>1</v>
      </c>
      <c r="BG3261" s="115">
        <v>5</v>
      </c>
      <c r="BH3261" s="423">
        <f t="shared" si="1847"/>
        <v>4.9000000000000004</v>
      </c>
      <c r="BI3261" s="417">
        <f t="shared" si="1848"/>
        <v>4.9000000000000004</v>
      </c>
      <c r="BJ3261" s="115"/>
      <c r="BK3261" s="115"/>
      <c r="BQ3261" s="74" t="str">
        <f t="shared" si="1851"/>
        <v>24505-(16)</v>
      </c>
      <c r="BR3261" s="120" t="str">
        <f t="shared" si="1852"/>
        <v>Flanged Tap-In T</v>
      </c>
      <c r="BS3261" s="120">
        <f t="shared" si="1853"/>
        <v>61.559999999999995</v>
      </c>
      <c r="BU3261" s="74" t="str">
        <f t="shared" si="1854"/>
        <v>24505-(14)</v>
      </c>
      <c r="BV3261" s="120" t="str">
        <f t="shared" si="1855"/>
        <v>Flanged Tap-In T</v>
      </c>
      <c r="BW3261" s="120">
        <f t="shared" si="1856"/>
        <v>56.843679654427639</v>
      </c>
      <c r="BY3261" s="74" t="str">
        <f t="shared" si="1857"/>
        <v xml:space="preserve"> </v>
      </c>
      <c r="BZ3261" s="120" t="str">
        <f t="shared" si="1858"/>
        <v xml:space="preserve"> </v>
      </c>
      <c r="CA3261" s="120" t="str">
        <f t="shared" si="1859"/>
        <v xml:space="preserve"> </v>
      </c>
      <c r="CC3261" s="115" t="str">
        <f t="shared" si="1860"/>
        <v xml:space="preserve"> </v>
      </c>
      <c r="CD3261" s="120" t="str">
        <f t="shared" si="1861"/>
        <v xml:space="preserve"> </v>
      </c>
      <c r="CE3261" s="417" t="str">
        <f t="shared" si="1862"/>
        <v xml:space="preserve"> </v>
      </c>
      <c r="CF3261" s="115"/>
      <c r="CG3261" s="115" t="str">
        <f t="shared" si="1863"/>
        <v xml:space="preserve"> </v>
      </c>
      <c r="CH3261" s="120" t="str">
        <f t="shared" si="1864"/>
        <v xml:space="preserve"> </v>
      </c>
      <c r="CI3261" s="417" t="str">
        <f t="shared" si="1865"/>
        <v xml:space="preserve"> </v>
      </c>
      <c r="CJ3261" s="115"/>
      <c r="CK3261" s="115" t="str">
        <f t="shared" si="1866"/>
        <v xml:space="preserve"> </v>
      </c>
      <c r="CL3261" s="120" t="str">
        <f t="shared" si="1867"/>
        <v xml:space="preserve"> </v>
      </c>
      <c r="CM3261" s="417" t="str">
        <f t="shared" si="1874"/>
        <v xml:space="preserve"> </v>
      </c>
      <c r="IS3261" s="111">
        <v>33.1</v>
      </c>
    </row>
    <row r="3262" spans="2:253" s="74" customFormat="1" ht="17.100000000000001" hidden="1" customHeight="1" x14ac:dyDescent="0.25">
      <c r="B3262" s="504">
        <f>'Flanged Parts'!R9</f>
        <v>0</v>
      </c>
      <c r="C3262" s="508">
        <f t="shared" si="1875"/>
        <v>24506</v>
      </c>
      <c r="D3262" s="506">
        <f t="shared" si="1845"/>
        <v>24506</v>
      </c>
      <c r="E3262" s="504" t="s">
        <v>863</v>
      </c>
      <c r="F3262" s="508" t="str">
        <f t="shared" si="1840"/>
        <v xml:space="preserve"> </v>
      </c>
      <c r="G3262" s="509" t="s">
        <v>470</v>
      </c>
      <c r="H3262" s="504" t="str">
        <f>IF('Flanged Parts'!$BB$6=1,"CS",IF('Flanged Parts'!$BB$6=2,"Glv",0))</f>
        <v>Glv</v>
      </c>
      <c r="I3262" s="1035" t="s">
        <v>81</v>
      </c>
      <c r="J3262" s="1036"/>
      <c r="K3262" s="516" t="s">
        <v>881</v>
      </c>
      <c r="L3262" s="535">
        <v>18</v>
      </c>
      <c r="M3262" s="532" t="s">
        <v>1700</v>
      </c>
      <c r="N3262" s="514">
        <f t="shared" si="1849"/>
        <v>60.709999999999994</v>
      </c>
      <c r="O3262" s="514">
        <f t="shared" si="1846"/>
        <v>0</v>
      </c>
      <c r="P3262" s="680">
        <f>'KB Duct Parts'!$AE$3</f>
        <v>0</v>
      </c>
      <c r="Q3262" s="681">
        <f t="shared" si="1841"/>
        <v>0</v>
      </c>
      <c r="R3262" s="682">
        <f t="shared" si="1842"/>
        <v>0</v>
      </c>
      <c r="S3262" s="716">
        <f t="shared" si="1850"/>
        <v>0.2</v>
      </c>
      <c r="T3262" s="679">
        <f t="shared" si="1843"/>
        <v>0</v>
      </c>
      <c r="U3262" s="679">
        <f t="shared" si="1844"/>
        <v>0</v>
      </c>
      <c r="Y3262" s="120"/>
      <c r="AD3262" s="81"/>
      <c r="AF3262" s="370">
        <v>18</v>
      </c>
      <c r="AG3262" s="374">
        <v>16</v>
      </c>
      <c r="AH3262" s="378">
        <v>14</v>
      </c>
      <c r="AI3262" s="381">
        <v>12</v>
      </c>
      <c r="AJ3262" s="386"/>
      <c r="AK3262" s="391"/>
      <c r="AL3262" s="386"/>
      <c r="AM3262" s="363">
        <f t="shared" si="1839"/>
        <v>1</v>
      </c>
      <c r="AN3262" s="578">
        <v>54.8</v>
      </c>
      <c r="AO3262" s="78">
        <f t="shared" si="1873"/>
        <v>65.759999999999991</v>
      </c>
      <c r="AP3262" s="78">
        <f t="shared" si="1868"/>
        <v>58.832014877755512</v>
      </c>
      <c r="AQ3262" s="78">
        <f t="shared" si="1869"/>
        <v>87.68</v>
      </c>
      <c r="AR3262" s="78">
        <f t="shared" si="1870"/>
        <v>0</v>
      </c>
      <c r="AS3262" s="78">
        <f t="shared" si="1871"/>
        <v>0</v>
      </c>
      <c r="AT3262" s="78">
        <f t="shared" si="1872"/>
        <v>0</v>
      </c>
      <c r="AU3262" s="363" t="s">
        <v>717</v>
      </c>
      <c r="AV3262" s="393"/>
      <c r="AW3262" s="395"/>
      <c r="AX3262" s="395">
        <v>1.2</v>
      </c>
      <c r="AY3262" s="395">
        <v>1.0735769138276554</v>
      </c>
      <c r="AZ3262" s="395">
        <v>1.6</v>
      </c>
      <c r="BA3262" s="395">
        <v>0</v>
      </c>
      <c r="BB3262" s="395">
        <v>0</v>
      </c>
      <c r="BC3262" s="395">
        <v>0</v>
      </c>
      <c r="BD3262" s="115"/>
      <c r="BE3262" s="115"/>
      <c r="BF3262" s="115">
        <v>1</v>
      </c>
      <c r="BG3262" s="115">
        <v>6</v>
      </c>
      <c r="BH3262" s="423">
        <f t="shared" si="1847"/>
        <v>5.91</v>
      </c>
      <c r="BI3262" s="417">
        <f t="shared" si="1848"/>
        <v>5.91</v>
      </c>
      <c r="BJ3262" s="115"/>
      <c r="BK3262" s="115"/>
      <c r="BQ3262" s="74" t="str">
        <f t="shared" si="1851"/>
        <v>24506-(16)</v>
      </c>
      <c r="BR3262" s="120" t="str">
        <f t="shared" si="1852"/>
        <v>Flanged Tap-In T</v>
      </c>
      <c r="BS3262" s="120">
        <f t="shared" si="1853"/>
        <v>65.759999999999991</v>
      </c>
      <c r="BU3262" s="74" t="str">
        <f t="shared" si="1854"/>
        <v>24506-(14)</v>
      </c>
      <c r="BV3262" s="120" t="str">
        <f t="shared" si="1855"/>
        <v>Flanged Tap-In T</v>
      </c>
      <c r="BW3262" s="120">
        <f t="shared" si="1856"/>
        <v>58.832014877755512</v>
      </c>
      <c r="BY3262" s="74" t="str">
        <f t="shared" si="1857"/>
        <v>24506-(12)</v>
      </c>
      <c r="BZ3262" s="120" t="str">
        <f t="shared" si="1858"/>
        <v>Flanged Tap-In T</v>
      </c>
      <c r="CA3262" s="120">
        <f t="shared" si="1859"/>
        <v>87.68</v>
      </c>
      <c r="CC3262" s="115" t="str">
        <f t="shared" si="1860"/>
        <v xml:space="preserve"> </v>
      </c>
      <c r="CD3262" s="120" t="str">
        <f t="shared" si="1861"/>
        <v xml:space="preserve"> </v>
      </c>
      <c r="CE3262" s="417" t="str">
        <f t="shared" si="1862"/>
        <v xml:space="preserve"> </v>
      </c>
      <c r="CF3262" s="115"/>
      <c r="CG3262" s="115" t="str">
        <f t="shared" si="1863"/>
        <v xml:space="preserve"> </v>
      </c>
      <c r="CH3262" s="120" t="str">
        <f t="shared" si="1864"/>
        <v xml:space="preserve"> </v>
      </c>
      <c r="CI3262" s="417" t="str">
        <f t="shared" si="1865"/>
        <v xml:space="preserve"> </v>
      </c>
      <c r="CJ3262" s="115"/>
      <c r="CK3262" s="115" t="str">
        <f t="shared" si="1866"/>
        <v xml:space="preserve"> </v>
      </c>
      <c r="CL3262" s="120" t="str">
        <f t="shared" si="1867"/>
        <v xml:space="preserve"> </v>
      </c>
      <c r="CM3262" s="417" t="str">
        <f t="shared" si="1874"/>
        <v xml:space="preserve"> </v>
      </c>
      <c r="IS3262" s="111">
        <v>36.299999999999997</v>
      </c>
    </row>
    <row r="3263" spans="2:253" s="74" customFormat="1" ht="17.100000000000001" hidden="1" customHeight="1" x14ac:dyDescent="0.25">
      <c r="B3263" s="504">
        <f>'Flanged Parts'!R10</f>
        <v>0</v>
      </c>
      <c r="C3263" s="508">
        <f t="shared" si="1875"/>
        <v>24507</v>
      </c>
      <c r="D3263" s="506">
        <f t="shared" si="1845"/>
        <v>24507</v>
      </c>
      <c r="E3263" s="504" t="s">
        <v>864</v>
      </c>
      <c r="F3263" s="508" t="str">
        <f t="shared" si="1840"/>
        <v xml:space="preserve"> </v>
      </c>
      <c r="G3263" s="509" t="s">
        <v>470</v>
      </c>
      <c r="H3263" s="504" t="str">
        <f>IF('Flanged Parts'!$BB$6=1,"CS",IF('Flanged Parts'!$BB$6=2,"Glv",0))</f>
        <v>Glv</v>
      </c>
      <c r="I3263" s="1035" t="s">
        <v>81</v>
      </c>
      <c r="J3263" s="1036"/>
      <c r="K3263" s="516" t="s">
        <v>881</v>
      </c>
      <c r="L3263" s="535">
        <v>18</v>
      </c>
      <c r="M3263" s="532" t="s">
        <v>1700</v>
      </c>
      <c r="N3263" s="514">
        <f t="shared" si="1849"/>
        <v>64.53</v>
      </c>
      <c r="O3263" s="514">
        <f t="shared" si="1846"/>
        <v>0</v>
      </c>
      <c r="P3263" s="680">
        <f>'KB Duct Parts'!$AE$3</f>
        <v>0</v>
      </c>
      <c r="Q3263" s="681">
        <f t="shared" si="1841"/>
        <v>0</v>
      </c>
      <c r="R3263" s="682">
        <f t="shared" si="1842"/>
        <v>0</v>
      </c>
      <c r="S3263" s="716">
        <f t="shared" si="1850"/>
        <v>0.2</v>
      </c>
      <c r="T3263" s="679">
        <f t="shared" si="1843"/>
        <v>0</v>
      </c>
      <c r="U3263" s="679">
        <f t="shared" si="1844"/>
        <v>0</v>
      </c>
      <c r="Y3263" s="120"/>
      <c r="AD3263" s="81"/>
      <c r="AF3263" s="370">
        <v>18</v>
      </c>
      <c r="AG3263" s="374">
        <v>16</v>
      </c>
      <c r="AH3263" s="378">
        <v>14</v>
      </c>
      <c r="AI3263" s="381">
        <v>12</v>
      </c>
      <c r="AJ3263" s="386">
        <v>10</v>
      </c>
      <c r="AK3263" s="391"/>
      <c r="AL3263" s="386"/>
      <c r="AM3263" s="363">
        <f t="shared" si="1839"/>
        <v>1</v>
      </c>
      <c r="AN3263" s="578">
        <v>56.9</v>
      </c>
      <c r="AO3263" s="78">
        <f t="shared" si="1873"/>
        <v>68.28</v>
      </c>
      <c r="AP3263" s="78">
        <f t="shared" si="1868"/>
        <v>86.628810965931848</v>
      </c>
      <c r="AQ3263" s="78">
        <f t="shared" si="1869"/>
        <v>91.04</v>
      </c>
      <c r="AR3263" s="78">
        <f t="shared" si="1870"/>
        <v>85.35</v>
      </c>
      <c r="AS3263" s="78">
        <f t="shared" si="1871"/>
        <v>0</v>
      </c>
      <c r="AT3263" s="78">
        <f t="shared" si="1872"/>
        <v>0</v>
      </c>
      <c r="AU3263" s="363" t="s">
        <v>717</v>
      </c>
      <c r="AV3263" s="393"/>
      <c r="AW3263" s="395"/>
      <c r="AX3263" s="395">
        <v>1.2</v>
      </c>
      <c r="AY3263" s="395">
        <v>1.5224747094188376</v>
      </c>
      <c r="AZ3263" s="395">
        <v>1.6</v>
      </c>
      <c r="BA3263" s="395">
        <v>1.5</v>
      </c>
      <c r="BB3263" s="395">
        <v>0</v>
      </c>
      <c r="BC3263" s="395">
        <v>0</v>
      </c>
      <c r="BD3263" s="115"/>
      <c r="BE3263" s="115"/>
      <c r="BF3263" s="115">
        <v>1</v>
      </c>
      <c r="BG3263" s="115">
        <v>7</v>
      </c>
      <c r="BH3263" s="423">
        <f t="shared" si="1847"/>
        <v>7.63</v>
      </c>
      <c r="BI3263" s="417">
        <f t="shared" si="1848"/>
        <v>7.63</v>
      </c>
      <c r="BJ3263" s="115"/>
      <c r="BK3263" s="115"/>
      <c r="BQ3263" s="74" t="str">
        <f t="shared" si="1851"/>
        <v>24507-(16)</v>
      </c>
      <c r="BR3263" s="120" t="str">
        <f t="shared" si="1852"/>
        <v>Flanged Tap-In T</v>
      </c>
      <c r="BS3263" s="120">
        <f t="shared" si="1853"/>
        <v>68.28</v>
      </c>
      <c r="BU3263" s="74" t="str">
        <f t="shared" si="1854"/>
        <v>24507-(14)</v>
      </c>
      <c r="BV3263" s="120" t="str">
        <f t="shared" si="1855"/>
        <v>Flanged Tap-In T</v>
      </c>
      <c r="BW3263" s="120">
        <f t="shared" si="1856"/>
        <v>86.628810965931848</v>
      </c>
      <c r="BY3263" s="74" t="str">
        <f t="shared" si="1857"/>
        <v>24507-(12)</v>
      </c>
      <c r="BZ3263" s="120" t="str">
        <f t="shared" si="1858"/>
        <v>Flanged Tap-In T</v>
      </c>
      <c r="CA3263" s="120">
        <f t="shared" si="1859"/>
        <v>91.04</v>
      </c>
      <c r="CC3263" s="115" t="str">
        <f t="shared" si="1860"/>
        <v>24507-(10)</v>
      </c>
      <c r="CD3263" s="120" t="str">
        <f t="shared" si="1861"/>
        <v>Flanged Tap-In T</v>
      </c>
      <c r="CE3263" s="417">
        <f t="shared" si="1862"/>
        <v>85.35</v>
      </c>
      <c r="CF3263" s="115"/>
      <c r="CG3263" s="115" t="str">
        <f t="shared" si="1863"/>
        <v xml:space="preserve"> </v>
      </c>
      <c r="CH3263" s="120" t="str">
        <f t="shared" si="1864"/>
        <v xml:space="preserve"> </v>
      </c>
      <c r="CI3263" s="417" t="str">
        <f t="shared" si="1865"/>
        <v xml:space="preserve"> </v>
      </c>
      <c r="CJ3263" s="115"/>
      <c r="CK3263" s="115" t="str">
        <f t="shared" si="1866"/>
        <v xml:space="preserve"> </v>
      </c>
      <c r="CL3263" s="120" t="str">
        <f t="shared" si="1867"/>
        <v xml:space="preserve"> </v>
      </c>
      <c r="CM3263" s="417" t="str">
        <f t="shared" si="1874"/>
        <v xml:space="preserve"> </v>
      </c>
      <c r="IS3263" s="111">
        <v>38.799999999999997</v>
      </c>
    </row>
    <row r="3264" spans="2:253" s="74" customFormat="1" ht="17.100000000000001" hidden="1" customHeight="1" x14ac:dyDescent="0.25">
      <c r="B3264" s="504">
        <f>'Flanged Parts'!R11</f>
        <v>0</v>
      </c>
      <c r="C3264" s="508">
        <f t="shared" si="1875"/>
        <v>24508</v>
      </c>
      <c r="D3264" s="506">
        <f t="shared" si="1845"/>
        <v>24508</v>
      </c>
      <c r="E3264" s="504" t="s">
        <v>865</v>
      </c>
      <c r="F3264" s="508" t="str">
        <f t="shared" si="1840"/>
        <v xml:space="preserve"> </v>
      </c>
      <c r="G3264" s="509" t="s">
        <v>470</v>
      </c>
      <c r="H3264" s="504" t="str">
        <f>IF('Flanged Parts'!$BB$6=1,"CS",IF('Flanged Parts'!$BB$6=2,"Glv",0))</f>
        <v>Glv</v>
      </c>
      <c r="I3264" s="1035" t="s">
        <v>81</v>
      </c>
      <c r="J3264" s="1036"/>
      <c r="K3264" s="516" t="s">
        <v>881</v>
      </c>
      <c r="L3264" s="535">
        <v>18</v>
      </c>
      <c r="M3264" s="532" t="s">
        <v>1700</v>
      </c>
      <c r="N3264" s="514">
        <f t="shared" si="1849"/>
        <v>68.19</v>
      </c>
      <c r="O3264" s="514">
        <f t="shared" si="1846"/>
        <v>0</v>
      </c>
      <c r="P3264" s="680">
        <f>'KB Duct Parts'!$AE$3</f>
        <v>0</v>
      </c>
      <c r="Q3264" s="681">
        <f t="shared" si="1841"/>
        <v>0</v>
      </c>
      <c r="R3264" s="682">
        <f t="shared" si="1842"/>
        <v>0</v>
      </c>
      <c r="S3264" s="716">
        <f t="shared" si="1850"/>
        <v>0.2</v>
      </c>
      <c r="T3264" s="679">
        <f t="shared" si="1843"/>
        <v>0</v>
      </c>
      <c r="U3264" s="679">
        <f t="shared" si="1844"/>
        <v>0</v>
      </c>
      <c r="Y3264" s="120"/>
      <c r="AD3264" s="81"/>
      <c r="AF3264" s="370">
        <v>18</v>
      </c>
      <c r="AG3264" s="374">
        <v>16</v>
      </c>
      <c r="AH3264" s="378">
        <v>14</v>
      </c>
      <c r="AI3264" s="381">
        <v>12</v>
      </c>
      <c r="AJ3264" s="386">
        <v>10</v>
      </c>
      <c r="AK3264" s="391"/>
      <c r="AL3264" s="386"/>
      <c r="AM3264" s="363">
        <f t="shared" si="1839"/>
        <v>1</v>
      </c>
      <c r="AN3264" s="578">
        <v>58.9</v>
      </c>
      <c r="AO3264" s="78">
        <f t="shared" si="1873"/>
        <v>70.679999999999993</v>
      </c>
      <c r="AP3264" s="78">
        <f t="shared" si="1868"/>
        <v>89.673760384769537</v>
      </c>
      <c r="AQ3264" s="78">
        <f t="shared" si="1869"/>
        <v>94.240000000000009</v>
      </c>
      <c r="AR3264" s="78">
        <f t="shared" si="1870"/>
        <v>88.35</v>
      </c>
      <c r="AS3264" s="78">
        <f t="shared" si="1871"/>
        <v>0</v>
      </c>
      <c r="AT3264" s="78">
        <f t="shared" si="1872"/>
        <v>0</v>
      </c>
      <c r="AU3264" s="363" t="s">
        <v>717</v>
      </c>
      <c r="AV3264" s="393"/>
      <c r="AW3264" s="395"/>
      <c r="AX3264" s="395">
        <v>1.2</v>
      </c>
      <c r="AY3264" s="395">
        <v>1.5224747094188376</v>
      </c>
      <c r="AZ3264" s="395">
        <v>1.6</v>
      </c>
      <c r="BA3264" s="395">
        <v>1.5</v>
      </c>
      <c r="BB3264" s="395">
        <v>0</v>
      </c>
      <c r="BC3264" s="395">
        <v>0</v>
      </c>
      <c r="BD3264" s="115"/>
      <c r="BE3264" s="115"/>
      <c r="BF3264" s="115">
        <v>1</v>
      </c>
      <c r="BG3264" s="115">
        <v>8</v>
      </c>
      <c r="BH3264" s="423">
        <f t="shared" si="1847"/>
        <v>9.2899999999999991</v>
      </c>
      <c r="BI3264" s="417">
        <f t="shared" si="1848"/>
        <v>9.2899999999999991</v>
      </c>
      <c r="BJ3264" s="115"/>
      <c r="BK3264" s="115"/>
      <c r="BQ3264" s="74" t="str">
        <f t="shared" si="1851"/>
        <v>24508-(16)</v>
      </c>
      <c r="BR3264" s="120" t="str">
        <f t="shared" si="1852"/>
        <v>Flanged Tap-In T</v>
      </c>
      <c r="BS3264" s="120">
        <f t="shared" si="1853"/>
        <v>70.679999999999993</v>
      </c>
      <c r="BU3264" s="74" t="str">
        <f t="shared" si="1854"/>
        <v>24508-(14)</v>
      </c>
      <c r="BV3264" s="120" t="str">
        <f t="shared" si="1855"/>
        <v>Flanged Tap-In T</v>
      </c>
      <c r="BW3264" s="120">
        <f t="shared" si="1856"/>
        <v>89.673760384769537</v>
      </c>
      <c r="BY3264" s="74" t="str">
        <f t="shared" si="1857"/>
        <v>24508-(12)</v>
      </c>
      <c r="BZ3264" s="120" t="str">
        <f t="shared" si="1858"/>
        <v>Flanged Tap-In T</v>
      </c>
      <c r="CA3264" s="120">
        <f t="shared" si="1859"/>
        <v>94.240000000000009</v>
      </c>
      <c r="CC3264" s="115" t="str">
        <f t="shared" si="1860"/>
        <v>24508-(10)</v>
      </c>
      <c r="CD3264" s="120" t="str">
        <f t="shared" si="1861"/>
        <v>Flanged Tap-In T</v>
      </c>
      <c r="CE3264" s="417">
        <f t="shared" si="1862"/>
        <v>88.35</v>
      </c>
      <c r="CF3264" s="115"/>
      <c r="CG3264" s="115" t="str">
        <f t="shared" si="1863"/>
        <v xml:space="preserve"> </v>
      </c>
      <c r="CH3264" s="120" t="str">
        <f t="shared" si="1864"/>
        <v xml:space="preserve"> </v>
      </c>
      <c r="CI3264" s="417" t="str">
        <f t="shared" si="1865"/>
        <v xml:space="preserve"> </v>
      </c>
      <c r="CJ3264" s="115"/>
      <c r="CK3264" s="115" t="str">
        <f t="shared" si="1866"/>
        <v xml:space="preserve"> </v>
      </c>
      <c r="CL3264" s="120" t="str">
        <f t="shared" si="1867"/>
        <v xml:space="preserve"> </v>
      </c>
      <c r="CM3264" s="417" t="str">
        <f t="shared" si="1874"/>
        <v xml:space="preserve"> </v>
      </c>
      <c r="IS3264" s="111">
        <v>41.1</v>
      </c>
    </row>
    <row r="3265" spans="2:253" s="74" customFormat="1" ht="17.100000000000001" hidden="1" customHeight="1" x14ac:dyDescent="0.25">
      <c r="B3265" s="504">
        <f>'Flanged Parts'!R12</f>
        <v>0</v>
      </c>
      <c r="C3265" s="508">
        <f t="shared" si="1875"/>
        <v>24509</v>
      </c>
      <c r="D3265" s="506">
        <f t="shared" si="1845"/>
        <v>24509</v>
      </c>
      <c r="E3265" s="504" t="s">
        <v>866</v>
      </c>
      <c r="F3265" s="508" t="str">
        <f t="shared" si="1840"/>
        <v xml:space="preserve"> </v>
      </c>
      <c r="G3265" s="509" t="s">
        <v>470</v>
      </c>
      <c r="H3265" s="504" t="str">
        <f>IF('Flanged Parts'!$BB$6=1,"CS",IF('Flanged Parts'!$BB$6=2,"Glv",0))</f>
        <v>Glv</v>
      </c>
      <c r="I3265" s="1035" t="s">
        <v>81</v>
      </c>
      <c r="J3265" s="1036"/>
      <c r="K3265" s="516" t="s">
        <v>881</v>
      </c>
      <c r="L3265" s="535">
        <v>18</v>
      </c>
      <c r="M3265" s="532" t="s">
        <v>1700</v>
      </c>
      <c r="N3265" s="514">
        <f t="shared" si="1849"/>
        <v>69.73</v>
      </c>
      <c r="O3265" s="514">
        <f t="shared" si="1846"/>
        <v>0</v>
      </c>
      <c r="P3265" s="680">
        <f>'KB Duct Parts'!$AE$3</f>
        <v>0</v>
      </c>
      <c r="Q3265" s="681">
        <f t="shared" si="1841"/>
        <v>0</v>
      </c>
      <c r="R3265" s="682">
        <f t="shared" si="1842"/>
        <v>0</v>
      </c>
      <c r="S3265" s="716">
        <f t="shared" si="1850"/>
        <v>0.2</v>
      </c>
      <c r="T3265" s="679">
        <f t="shared" si="1843"/>
        <v>0</v>
      </c>
      <c r="U3265" s="679">
        <f t="shared" si="1844"/>
        <v>0</v>
      </c>
      <c r="Y3265" s="120"/>
      <c r="AD3265" s="81"/>
      <c r="AF3265" s="370">
        <v>18</v>
      </c>
      <c r="AG3265" s="374">
        <v>16</v>
      </c>
      <c r="AH3265" s="378">
        <v>14</v>
      </c>
      <c r="AI3265" s="381">
        <v>12</v>
      </c>
      <c r="AJ3265" s="386">
        <v>10</v>
      </c>
      <c r="AK3265" s="391"/>
      <c r="AL3265" s="386"/>
      <c r="AM3265" s="363">
        <f t="shared" si="1839"/>
        <v>1</v>
      </c>
      <c r="AN3265" s="578">
        <v>60.2</v>
      </c>
      <c r="AO3265" s="78">
        <f t="shared" si="1873"/>
        <v>72.239999999999995</v>
      </c>
      <c r="AP3265" s="78">
        <f t="shared" si="1868"/>
        <v>91.652977507014029</v>
      </c>
      <c r="AQ3265" s="78">
        <f t="shared" si="1869"/>
        <v>96.320000000000007</v>
      </c>
      <c r="AR3265" s="78">
        <f t="shared" si="1870"/>
        <v>90.300000000000011</v>
      </c>
      <c r="AS3265" s="78">
        <f t="shared" si="1871"/>
        <v>0</v>
      </c>
      <c r="AT3265" s="78">
        <f t="shared" si="1872"/>
        <v>0</v>
      </c>
      <c r="AU3265" s="363" t="s">
        <v>717</v>
      </c>
      <c r="AV3265" s="393"/>
      <c r="AW3265" s="395"/>
      <c r="AX3265" s="395">
        <v>1.2</v>
      </c>
      <c r="AY3265" s="395">
        <v>1.5224747094188376</v>
      </c>
      <c r="AZ3265" s="395">
        <v>1.6</v>
      </c>
      <c r="BA3265" s="395">
        <v>1.5</v>
      </c>
      <c r="BB3265" s="395">
        <v>0</v>
      </c>
      <c r="BC3265" s="395">
        <v>0</v>
      </c>
      <c r="BD3265" s="115"/>
      <c r="BE3265" s="115"/>
      <c r="BF3265" s="115">
        <v>1</v>
      </c>
      <c r="BG3265" s="115">
        <v>9</v>
      </c>
      <c r="BH3265" s="423">
        <f t="shared" si="1847"/>
        <v>9.5299999999999994</v>
      </c>
      <c r="BI3265" s="417">
        <f t="shared" si="1848"/>
        <v>9.5299999999999994</v>
      </c>
      <c r="BJ3265" s="115"/>
      <c r="BK3265" s="115"/>
      <c r="BQ3265" s="74" t="str">
        <f t="shared" si="1851"/>
        <v>24509-(16)</v>
      </c>
      <c r="BR3265" s="120" t="str">
        <f t="shared" si="1852"/>
        <v>Flanged Tap-In T</v>
      </c>
      <c r="BS3265" s="120">
        <f t="shared" si="1853"/>
        <v>72.239999999999995</v>
      </c>
      <c r="BU3265" s="74" t="str">
        <f t="shared" si="1854"/>
        <v>24509-(14)</v>
      </c>
      <c r="BV3265" s="120" t="str">
        <f t="shared" si="1855"/>
        <v>Flanged Tap-In T</v>
      </c>
      <c r="BW3265" s="120">
        <f t="shared" si="1856"/>
        <v>91.652977507014029</v>
      </c>
      <c r="BY3265" s="74" t="str">
        <f t="shared" si="1857"/>
        <v>24509-(12)</v>
      </c>
      <c r="BZ3265" s="120" t="str">
        <f t="shared" si="1858"/>
        <v>Flanged Tap-In T</v>
      </c>
      <c r="CA3265" s="120">
        <f t="shared" si="1859"/>
        <v>96.320000000000007</v>
      </c>
      <c r="CC3265" s="115" t="str">
        <f t="shared" si="1860"/>
        <v>24509-(10)</v>
      </c>
      <c r="CD3265" s="120" t="str">
        <f t="shared" si="1861"/>
        <v>Flanged Tap-In T</v>
      </c>
      <c r="CE3265" s="417">
        <f t="shared" si="1862"/>
        <v>90.300000000000011</v>
      </c>
      <c r="CF3265" s="115"/>
      <c r="CG3265" s="115" t="str">
        <f t="shared" si="1863"/>
        <v xml:space="preserve"> </v>
      </c>
      <c r="CH3265" s="120" t="str">
        <f t="shared" si="1864"/>
        <v xml:space="preserve"> </v>
      </c>
      <c r="CI3265" s="417" t="str">
        <f t="shared" si="1865"/>
        <v xml:space="preserve"> </v>
      </c>
      <c r="CJ3265" s="115"/>
      <c r="CK3265" s="115" t="str">
        <f t="shared" si="1866"/>
        <v xml:space="preserve"> </v>
      </c>
      <c r="CL3265" s="120" t="str">
        <f t="shared" si="1867"/>
        <v xml:space="preserve"> </v>
      </c>
      <c r="CM3265" s="417" t="str">
        <f t="shared" si="1874"/>
        <v xml:space="preserve"> </v>
      </c>
      <c r="IS3265" s="111">
        <v>43.2</v>
      </c>
    </row>
    <row r="3266" spans="2:253" s="74" customFormat="1" ht="17.100000000000001" hidden="1" customHeight="1" x14ac:dyDescent="0.25">
      <c r="B3266" s="504">
        <f>'Flanged Parts'!R13</f>
        <v>0</v>
      </c>
      <c r="C3266" s="508">
        <f t="shared" si="1875"/>
        <v>24510</v>
      </c>
      <c r="D3266" s="506">
        <f t="shared" si="1845"/>
        <v>24510</v>
      </c>
      <c r="E3266" s="504" t="s">
        <v>867</v>
      </c>
      <c r="F3266" s="508" t="str">
        <f t="shared" si="1840"/>
        <v xml:space="preserve"> </v>
      </c>
      <c r="G3266" s="509" t="s">
        <v>470</v>
      </c>
      <c r="H3266" s="504" t="str">
        <f>IF('Flanged Parts'!$BB$6=1,"CS",IF('Flanged Parts'!$BB$6=2,"Glv",0))</f>
        <v>Glv</v>
      </c>
      <c r="I3266" s="1035" t="s">
        <v>81</v>
      </c>
      <c r="J3266" s="1036"/>
      <c r="K3266" s="516" t="s">
        <v>881</v>
      </c>
      <c r="L3266" s="535">
        <v>18</v>
      </c>
      <c r="M3266" s="532" t="s">
        <v>1700</v>
      </c>
      <c r="N3266" s="514">
        <f t="shared" si="1849"/>
        <v>76.97</v>
      </c>
      <c r="O3266" s="514">
        <f t="shared" si="1846"/>
        <v>0</v>
      </c>
      <c r="P3266" s="680">
        <f>'KB Duct Parts'!$AE$3</f>
        <v>0</v>
      </c>
      <c r="Q3266" s="681">
        <f t="shared" si="1841"/>
        <v>0</v>
      </c>
      <c r="R3266" s="682">
        <f t="shared" si="1842"/>
        <v>0</v>
      </c>
      <c r="S3266" s="716">
        <f t="shared" si="1850"/>
        <v>0.2</v>
      </c>
      <c r="T3266" s="679">
        <f t="shared" si="1843"/>
        <v>0</v>
      </c>
      <c r="U3266" s="679">
        <f t="shared" si="1844"/>
        <v>0</v>
      </c>
      <c r="Y3266" s="120"/>
      <c r="AD3266" s="81"/>
      <c r="AF3266" s="370">
        <v>18</v>
      </c>
      <c r="AG3266" s="374">
        <v>16</v>
      </c>
      <c r="AH3266" s="378">
        <v>14</v>
      </c>
      <c r="AI3266" s="381">
        <v>12</v>
      </c>
      <c r="AJ3266" s="386">
        <v>10</v>
      </c>
      <c r="AK3266" s="391"/>
      <c r="AL3266" s="386"/>
      <c r="AM3266" s="363">
        <f t="shared" si="1839"/>
        <v>1</v>
      </c>
      <c r="AN3266" s="578">
        <v>64.8</v>
      </c>
      <c r="AO3266" s="78">
        <f t="shared" si="1873"/>
        <v>77.759999999999991</v>
      </c>
      <c r="AP3266" s="78">
        <f t="shared" si="1868"/>
        <v>98.656361170340674</v>
      </c>
      <c r="AQ3266" s="78">
        <f t="shared" si="1869"/>
        <v>103.68</v>
      </c>
      <c r="AR3266" s="78">
        <f t="shared" si="1870"/>
        <v>97.199999999999989</v>
      </c>
      <c r="AS3266" s="78">
        <f t="shared" si="1871"/>
        <v>0</v>
      </c>
      <c r="AT3266" s="78">
        <f t="shared" si="1872"/>
        <v>0</v>
      </c>
      <c r="AU3266" s="363" t="s">
        <v>717</v>
      </c>
      <c r="AV3266" s="393"/>
      <c r="AW3266" s="395"/>
      <c r="AX3266" s="395">
        <v>1.2</v>
      </c>
      <c r="AY3266" s="395">
        <v>1.5224747094188376</v>
      </c>
      <c r="AZ3266" s="395">
        <v>1.6</v>
      </c>
      <c r="BA3266" s="395">
        <v>1.5</v>
      </c>
      <c r="BB3266" s="395">
        <v>0</v>
      </c>
      <c r="BC3266" s="395">
        <v>0</v>
      </c>
      <c r="BD3266" s="115"/>
      <c r="BE3266" s="115"/>
      <c r="BF3266" s="115">
        <v>1</v>
      </c>
      <c r="BG3266" s="115">
        <v>10</v>
      </c>
      <c r="BH3266" s="423">
        <f t="shared" si="1847"/>
        <v>12.17</v>
      </c>
      <c r="BI3266" s="417">
        <f t="shared" si="1848"/>
        <v>12.17</v>
      </c>
      <c r="BJ3266" s="115"/>
      <c r="BK3266" s="115"/>
      <c r="BQ3266" s="74" t="str">
        <f t="shared" si="1851"/>
        <v>24510-(16)</v>
      </c>
      <c r="BR3266" s="120" t="str">
        <f t="shared" si="1852"/>
        <v>Flanged Tap-In T</v>
      </c>
      <c r="BS3266" s="120">
        <f t="shared" si="1853"/>
        <v>77.759999999999991</v>
      </c>
      <c r="BU3266" s="74" t="str">
        <f t="shared" si="1854"/>
        <v>24510-(14)</v>
      </c>
      <c r="BV3266" s="120" t="str">
        <f t="shared" si="1855"/>
        <v>Flanged Tap-In T</v>
      </c>
      <c r="BW3266" s="120">
        <f t="shared" si="1856"/>
        <v>98.656361170340674</v>
      </c>
      <c r="BY3266" s="74" t="str">
        <f t="shared" si="1857"/>
        <v>24510-(12)</v>
      </c>
      <c r="BZ3266" s="120" t="str">
        <f t="shared" si="1858"/>
        <v>Flanged Tap-In T</v>
      </c>
      <c r="CA3266" s="120">
        <f t="shared" si="1859"/>
        <v>103.68</v>
      </c>
      <c r="CC3266" s="115" t="str">
        <f t="shared" si="1860"/>
        <v>24510-(10)</v>
      </c>
      <c r="CD3266" s="120" t="str">
        <f t="shared" si="1861"/>
        <v>Flanged Tap-In T</v>
      </c>
      <c r="CE3266" s="417">
        <f t="shared" si="1862"/>
        <v>97.199999999999989</v>
      </c>
      <c r="CF3266" s="115"/>
      <c r="CG3266" s="115" t="str">
        <f t="shared" si="1863"/>
        <v xml:space="preserve"> </v>
      </c>
      <c r="CH3266" s="120" t="str">
        <f t="shared" si="1864"/>
        <v xml:space="preserve"> </v>
      </c>
      <c r="CI3266" s="417" t="str">
        <f t="shared" si="1865"/>
        <v xml:space="preserve"> </v>
      </c>
      <c r="CJ3266" s="115"/>
      <c r="CK3266" s="115" t="str">
        <f t="shared" si="1866"/>
        <v xml:space="preserve"> </v>
      </c>
      <c r="CL3266" s="120" t="str">
        <f t="shared" si="1867"/>
        <v xml:space="preserve"> </v>
      </c>
      <c r="CM3266" s="417" t="str">
        <f t="shared" si="1874"/>
        <v xml:space="preserve"> </v>
      </c>
      <c r="IS3266" s="111">
        <v>46.9</v>
      </c>
    </row>
    <row r="3267" spans="2:253" s="74" customFormat="1" ht="17.100000000000001" hidden="1" customHeight="1" x14ac:dyDescent="0.25">
      <c r="B3267" s="504">
        <f>'Flanged Parts'!R14</f>
        <v>0</v>
      </c>
      <c r="C3267" s="508">
        <f t="shared" si="1875"/>
        <v>24511</v>
      </c>
      <c r="D3267" s="506">
        <f t="shared" si="1845"/>
        <v>24511</v>
      </c>
      <c r="E3267" s="504" t="s">
        <v>868</v>
      </c>
      <c r="F3267" s="508" t="str">
        <f t="shared" si="1840"/>
        <v xml:space="preserve"> </v>
      </c>
      <c r="G3267" s="509" t="s">
        <v>470</v>
      </c>
      <c r="H3267" s="504" t="str">
        <f>IF('Flanged Parts'!$BB$6=1,"CS",IF('Flanged Parts'!$BB$6=2,"Glv",0))</f>
        <v>Glv</v>
      </c>
      <c r="I3267" s="1035" t="s">
        <v>81</v>
      </c>
      <c r="J3267" s="1036"/>
      <c r="K3267" s="516" t="s">
        <v>881</v>
      </c>
      <c r="L3267" s="535">
        <v>18</v>
      </c>
      <c r="M3267" s="532" t="s">
        <v>1700</v>
      </c>
      <c r="N3267" s="514">
        <f t="shared" si="1849"/>
        <v>80.349999999999994</v>
      </c>
      <c r="O3267" s="514">
        <f t="shared" si="1846"/>
        <v>0</v>
      </c>
      <c r="P3267" s="680">
        <f>'KB Duct Parts'!$AE$3</f>
        <v>0</v>
      </c>
      <c r="Q3267" s="681">
        <f t="shared" si="1841"/>
        <v>0</v>
      </c>
      <c r="R3267" s="682">
        <f t="shared" si="1842"/>
        <v>0</v>
      </c>
      <c r="S3267" s="716">
        <f t="shared" si="1850"/>
        <v>0.2</v>
      </c>
      <c r="T3267" s="679">
        <f t="shared" si="1843"/>
        <v>0</v>
      </c>
      <c r="U3267" s="679">
        <f t="shared" si="1844"/>
        <v>0</v>
      </c>
      <c r="Y3267" s="120"/>
      <c r="AD3267" s="81"/>
      <c r="AF3267" s="370">
        <v>18</v>
      </c>
      <c r="AG3267" s="374">
        <v>16</v>
      </c>
      <c r="AH3267" s="378">
        <v>14</v>
      </c>
      <c r="AI3267" s="381">
        <v>12</v>
      </c>
      <c r="AJ3267" s="386">
        <v>10</v>
      </c>
      <c r="AK3267" s="391"/>
      <c r="AL3267" s="386"/>
      <c r="AM3267" s="363">
        <f t="shared" si="1839"/>
        <v>1</v>
      </c>
      <c r="AN3267" s="578">
        <v>66.3</v>
      </c>
      <c r="AO3267" s="78">
        <f t="shared" si="1873"/>
        <v>79.559999999999988</v>
      </c>
      <c r="AP3267" s="78">
        <f t="shared" si="1868"/>
        <v>100.94007323446893</v>
      </c>
      <c r="AQ3267" s="78">
        <f t="shared" si="1869"/>
        <v>106.08</v>
      </c>
      <c r="AR3267" s="78">
        <f t="shared" si="1870"/>
        <v>99.449999999999989</v>
      </c>
      <c r="AS3267" s="78">
        <f t="shared" si="1871"/>
        <v>0</v>
      </c>
      <c r="AT3267" s="78">
        <f t="shared" si="1872"/>
        <v>0</v>
      </c>
      <c r="AU3267" s="363" t="s">
        <v>717</v>
      </c>
      <c r="AV3267" s="393"/>
      <c r="AW3267" s="395"/>
      <c r="AX3267" s="395">
        <v>1.2</v>
      </c>
      <c r="AY3267" s="395">
        <v>1.5224747094188376</v>
      </c>
      <c r="AZ3267" s="395">
        <v>1.6</v>
      </c>
      <c r="BA3267" s="395">
        <v>1.5</v>
      </c>
      <c r="BB3267" s="395">
        <v>0</v>
      </c>
      <c r="BC3267" s="395">
        <v>0</v>
      </c>
      <c r="BD3267" s="115"/>
      <c r="BE3267" s="115"/>
      <c r="BF3267" s="115">
        <v>1</v>
      </c>
      <c r="BG3267" s="115">
        <v>11</v>
      </c>
      <c r="BH3267" s="423">
        <f t="shared" si="1847"/>
        <v>14.05</v>
      </c>
      <c r="BI3267" s="417">
        <f t="shared" si="1848"/>
        <v>14.05</v>
      </c>
      <c r="BJ3267" s="115"/>
      <c r="BK3267" s="115"/>
      <c r="BQ3267" s="74" t="str">
        <f t="shared" si="1851"/>
        <v>24511-(16)</v>
      </c>
      <c r="BR3267" s="120" t="str">
        <f t="shared" si="1852"/>
        <v>Flanged Tap-In T</v>
      </c>
      <c r="BS3267" s="120">
        <f t="shared" si="1853"/>
        <v>79.559999999999988</v>
      </c>
      <c r="BU3267" s="74" t="str">
        <f t="shared" si="1854"/>
        <v>24511-(14)</v>
      </c>
      <c r="BV3267" s="120" t="str">
        <f t="shared" si="1855"/>
        <v>Flanged Tap-In T</v>
      </c>
      <c r="BW3267" s="120">
        <f t="shared" si="1856"/>
        <v>100.94007323446893</v>
      </c>
      <c r="BY3267" s="74" t="str">
        <f t="shared" si="1857"/>
        <v>24511-(12)</v>
      </c>
      <c r="BZ3267" s="120" t="str">
        <f t="shared" si="1858"/>
        <v>Flanged Tap-In T</v>
      </c>
      <c r="CA3267" s="120">
        <f t="shared" si="1859"/>
        <v>106.08</v>
      </c>
      <c r="CC3267" s="115" t="str">
        <f t="shared" si="1860"/>
        <v>24511-(10)</v>
      </c>
      <c r="CD3267" s="120" t="str">
        <f t="shared" si="1861"/>
        <v>Flanged Tap-In T</v>
      </c>
      <c r="CE3267" s="417">
        <f t="shared" si="1862"/>
        <v>99.449999999999989</v>
      </c>
      <c r="CF3267" s="115"/>
      <c r="CG3267" s="115" t="str">
        <f t="shared" si="1863"/>
        <v xml:space="preserve"> </v>
      </c>
      <c r="CH3267" s="120" t="str">
        <f t="shared" si="1864"/>
        <v xml:space="preserve"> </v>
      </c>
      <c r="CI3267" s="417" t="str">
        <f t="shared" si="1865"/>
        <v xml:space="preserve"> </v>
      </c>
      <c r="CJ3267" s="115"/>
      <c r="CK3267" s="115" t="str">
        <f t="shared" si="1866"/>
        <v xml:space="preserve"> </v>
      </c>
      <c r="CL3267" s="120" t="str">
        <f t="shared" si="1867"/>
        <v xml:space="preserve"> </v>
      </c>
      <c r="CM3267" s="417" t="str">
        <f t="shared" si="1874"/>
        <v xml:space="preserve"> </v>
      </c>
      <c r="IS3267" s="111">
        <v>49.6</v>
      </c>
    </row>
    <row r="3268" spans="2:253" s="74" customFormat="1" ht="17.100000000000001" hidden="1" customHeight="1" x14ac:dyDescent="0.25">
      <c r="B3268" s="504">
        <f>'Flanged Parts'!R15</f>
        <v>0</v>
      </c>
      <c r="C3268" s="508">
        <f t="shared" si="1875"/>
        <v>24512</v>
      </c>
      <c r="D3268" s="506">
        <f t="shared" si="1845"/>
        <v>24512</v>
      </c>
      <c r="E3268" s="504" t="s">
        <v>869</v>
      </c>
      <c r="F3268" s="508" t="str">
        <f t="shared" si="1840"/>
        <v xml:space="preserve"> </v>
      </c>
      <c r="G3268" s="509" t="s">
        <v>470</v>
      </c>
      <c r="H3268" s="504" t="str">
        <f>IF('Flanged Parts'!$BB$6=1,"CS",IF('Flanged Parts'!$BB$6=2,"Glv",0))</f>
        <v>Glv</v>
      </c>
      <c r="I3268" s="1035" t="s">
        <v>81</v>
      </c>
      <c r="J3268" s="1036"/>
      <c r="K3268" s="516" t="s">
        <v>881</v>
      </c>
      <c r="L3268" s="535">
        <v>18</v>
      </c>
      <c r="M3268" s="532" t="s">
        <v>1700</v>
      </c>
      <c r="N3268" s="514">
        <f t="shared" si="1849"/>
        <v>82.56</v>
      </c>
      <c r="O3268" s="514">
        <f t="shared" si="1846"/>
        <v>0</v>
      </c>
      <c r="P3268" s="680">
        <f>'KB Duct Parts'!$AE$3</f>
        <v>0</v>
      </c>
      <c r="Q3268" s="681">
        <f t="shared" si="1841"/>
        <v>0</v>
      </c>
      <c r="R3268" s="682">
        <f t="shared" si="1842"/>
        <v>0</v>
      </c>
      <c r="S3268" s="716">
        <f t="shared" si="1850"/>
        <v>0.2</v>
      </c>
      <c r="T3268" s="679">
        <f t="shared" si="1843"/>
        <v>0</v>
      </c>
      <c r="U3268" s="679">
        <f t="shared" si="1844"/>
        <v>0</v>
      </c>
      <c r="Y3268" s="120"/>
      <c r="AD3268" s="81"/>
      <c r="AF3268" s="370">
        <v>18</v>
      </c>
      <c r="AG3268" s="374">
        <v>16</v>
      </c>
      <c r="AH3268" s="378">
        <v>14</v>
      </c>
      <c r="AI3268" s="381">
        <v>12</v>
      </c>
      <c r="AJ3268" s="386">
        <v>10</v>
      </c>
      <c r="AK3268" s="391"/>
      <c r="AL3268" s="386"/>
      <c r="AM3268" s="363">
        <f t="shared" si="1839"/>
        <v>1</v>
      </c>
      <c r="AN3268" s="578">
        <v>67.3</v>
      </c>
      <c r="AO3268" s="78">
        <f t="shared" si="1873"/>
        <v>80.759999999999991</v>
      </c>
      <c r="AP3268" s="78">
        <f t="shared" si="1868"/>
        <v>96.23899999999999</v>
      </c>
      <c r="AQ3268" s="78">
        <f t="shared" si="1869"/>
        <v>107.68</v>
      </c>
      <c r="AR3268" s="78">
        <f t="shared" si="1870"/>
        <v>100.94999999999999</v>
      </c>
      <c r="AS3268" s="78">
        <f t="shared" si="1871"/>
        <v>0</v>
      </c>
      <c r="AT3268" s="78">
        <f t="shared" si="1872"/>
        <v>0</v>
      </c>
      <c r="AU3268" s="363" t="s">
        <v>717</v>
      </c>
      <c r="AV3268" s="393"/>
      <c r="AW3268" s="395"/>
      <c r="AX3268" s="395">
        <v>1.2</v>
      </c>
      <c r="AY3268" s="395">
        <v>1.43</v>
      </c>
      <c r="AZ3268" s="395">
        <v>1.6</v>
      </c>
      <c r="BA3268" s="395">
        <v>1.5</v>
      </c>
      <c r="BB3268" s="395">
        <v>0</v>
      </c>
      <c r="BC3268" s="395">
        <v>0</v>
      </c>
      <c r="BD3268" s="115"/>
      <c r="BE3268" s="115"/>
      <c r="BF3268" s="115">
        <v>1</v>
      </c>
      <c r="BG3268" s="115">
        <v>12</v>
      </c>
      <c r="BH3268" s="423">
        <f t="shared" si="1847"/>
        <v>15.26</v>
      </c>
      <c r="BI3268" s="417">
        <f t="shared" si="1848"/>
        <v>15.26</v>
      </c>
      <c r="BJ3268" s="115"/>
      <c r="BK3268" s="115"/>
      <c r="BQ3268" s="74" t="str">
        <f t="shared" si="1851"/>
        <v>24512-(16)</v>
      </c>
      <c r="BR3268" s="120" t="str">
        <f t="shared" si="1852"/>
        <v>Flanged Tap-In T</v>
      </c>
      <c r="BS3268" s="120">
        <f t="shared" si="1853"/>
        <v>80.759999999999991</v>
      </c>
      <c r="BU3268" s="74" t="str">
        <f t="shared" si="1854"/>
        <v>24512-(14)</v>
      </c>
      <c r="BV3268" s="120" t="str">
        <f t="shared" si="1855"/>
        <v>Flanged Tap-In T</v>
      </c>
      <c r="BW3268" s="120">
        <f t="shared" si="1856"/>
        <v>96.23899999999999</v>
      </c>
      <c r="BY3268" s="74" t="str">
        <f t="shared" si="1857"/>
        <v>24512-(12)</v>
      </c>
      <c r="BZ3268" s="120" t="str">
        <f t="shared" si="1858"/>
        <v>Flanged Tap-In T</v>
      </c>
      <c r="CA3268" s="120">
        <f t="shared" si="1859"/>
        <v>107.68</v>
      </c>
      <c r="CC3268" s="115" t="str">
        <f t="shared" si="1860"/>
        <v>24512-(10)</v>
      </c>
      <c r="CD3268" s="120" t="str">
        <f t="shared" si="1861"/>
        <v>Flanged Tap-In T</v>
      </c>
      <c r="CE3268" s="417">
        <f t="shared" si="1862"/>
        <v>100.94999999999999</v>
      </c>
      <c r="CF3268" s="115"/>
      <c r="CG3268" s="115" t="str">
        <f t="shared" si="1863"/>
        <v xml:space="preserve"> </v>
      </c>
      <c r="CH3268" s="120" t="str">
        <f t="shared" si="1864"/>
        <v xml:space="preserve"> </v>
      </c>
      <c r="CI3268" s="417" t="str">
        <f t="shared" si="1865"/>
        <v xml:space="preserve"> </v>
      </c>
      <c r="CJ3268" s="115"/>
      <c r="CK3268" s="115" t="str">
        <f t="shared" si="1866"/>
        <v xml:space="preserve"> </v>
      </c>
      <c r="CL3268" s="120" t="str">
        <f t="shared" si="1867"/>
        <v xml:space="preserve"> </v>
      </c>
      <c r="CM3268" s="417" t="str">
        <f t="shared" si="1874"/>
        <v xml:space="preserve"> </v>
      </c>
      <c r="IS3268" s="111">
        <v>52.2</v>
      </c>
    </row>
    <row r="3269" spans="2:253" s="74" customFormat="1" ht="17.100000000000001" hidden="1" customHeight="1" x14ac:dyDescent="0.25">
      <c r="B3269" s="504">
        <f>'Flanged Parts'!R16</f>
        <v>0</v>
      </c>
      <c r="C3269" s="508">
        <f t="shared" si="1875"/>
        <v>24513</v>
      </c>
      <c r="D3269" s="506">
        <f t="shared" si="1845"/>
        <v>24513</v>
      </c>
      <c r="E3269" s="504" t="s">
        <v>870</v>
      </c>
      <c r="F3269" s="508" t="str">
        <f t="shared" si="1840"/>
        <v xml:space="preserve"> </v>
      </c>
      <c r="G3269" s="509" t="s">
        <v>470</v>
      </c>
      <c r="H3269" s="504" t="str">
        <f>IF('Flanged Parts'!$BB$6=1,"CS",IF('Flanged Parts'!$BB$6=2,"Glv",0))</f>
        <v>Glv</v>
      </c>
      <c r="I3269" s="1035" t="s">
        <v>81</v>
      </c>
      <c r="J3269" s="1036"/>
      <c r="K3269" s="516" t="s">
        <v>881</v>
      </c>
      <c r="L3269" s="535">
        <v>18</v>
      </c>
      <c r="M3269" s="532" t="s">
        <v>1700</v>
      </c>
      <c r="N3269" s="514">
        <f t="shared" si="1849"/>
        <v>88.74</v>
      </c>
      <c r="O3269" s="514">
        <f t="shared" si="1846"/>
        <v>0</v>
      </c>
      <c r="P3269" s="680">
        <f>'KB Duct Parts'!$AE$3</f>
        <v>0</v>
      </c>
      <c r="Q3269" s="681">
        <f t="shared" si="1841"/>
        <v>0</v>
      </c>
      <c r="R3269" s="682">
        <f t="shared" si="1842"/>
        <v>0</v>
      </c>
      <c r="S3269" s="716">
        <f t="shared" si="1850"/>
        <v>0.2</v>
      </c>
      <c r="T3269" s="679">
        <f t="shared" si="1843"/>
        <v>0</v>
      </c>
      <c r="U3269" s="679">
        <f t="shared" si="1844"/>
        <v>0</v>
      </c>
      <c r="Y3269" s="120"/>
      <c r="AD3269" s="81"/>
      <c r="AF3269" s="370">
        <v>18</v>
      </c>
      <c r="AG3269" s="374">
        <v>16</v>
      </c>
      <c r="AH3269" s="378">
        <v>14</v>
      </c>
      <c r="AI3269" s="381">
        <v>12</v>
      </c>
      <c r="AJ3269" s="386">
        <v>10</v>
      </c>
      <c r="AK3269" s="391"/>
      <c r="AL3269" s="386"/>
      <c r="AM3269" s="363">
        <f t="shared" si="1839"/>
        <v>1</v>
      </c>
      <c r="AN3269" s="578">
        <v>71.099999999999994</v>
      </c>
      <c r="AO3269" s="78">
        <f t="shared" si="1873"/>
        <v>88.875</v>
      </c>
      <c r="AP3269" s="78">
        <f t="shared" si="1868"/>
        <v>101.67299999999999</v>
      </c>
      <c r="AQ3269" s="78">
        <f t="shared" si="1869"/>
        <v>113.75999999999999</v>
      </c>
      <c r="AR3269" s="78">
        <f t="shared" si="1870"/>
        <v>106.64999999999999</v>
      </c>
      <c r="AS3269" s="78">
        <f t="shared" si="1871"/>
        <v>0</v>
      </c>
      <c r="AT3269" s="78">
        <f t="shared" si="1872"/>
        <v>0</v>
      </c>
      <c r="AU3269" s="363" t="s">
        <v>717</v>
      </c>
      <c r="AV3269" s="393"/>
      <c r="AW3269" s="395"/>
      <c r="AX3269" s="395">
        <v>1.25</v>
      </c>
      <c r="AY3269" s="395">
        <v>1.43</v>
      </c>
      <c r="AZ3269" s="395">
        <v>1.6</v>
      </c>
      <c r="BA3269" s="395">
        <v>1.5</v>
      </c>
      <c r="BB3269" s="395">
        <v>0</v>
      </c>
      <c r="BC3269" s="395">
        <v>0</v>
      </c>
      <c r="BD3269" s="115"/>
      <c r="BE3269" s="115"/>
      <c r="BF3269" s="115">
        <v>1</v>
      </c>
      <c r="BG3269" s="115">
        <v>13</v>
      </c>
      <c r="BH3269" s="423">
        <f t="shared" si="1847"/>
        <v>17.64</v>
      </c>
      <c r="BI3269" s="417">
        <f t="shared" si="1848"/>
        <v>17.64</v>
      </c>
      <c r="BJ3269" s="115"/>
      <c r="BK3269" s="115"/>
      <c r="BQ3269" s="74" t="str">
        <f t="shared" si="1851"/>
        <v>24513-(16)</v>
      </c>
      <c r="BR3269" s="120" t="str">
        <f t="shared" si="1852"/>
        <v>Flanged Tap-In T</v>
      </c>
      <c r="BS3269" s="120">
        <f t="shared" si="1853"/>
        <v>88.875</v>
      </c>
      <c r="BU3269" s="74" t="str">
        <f t="shared" si="1854"/>
        <v>24513-(14)</v>
      </c>
      <c r="BV3269" s="120" t="str">
        <f t="shared" si="1855"/>
        <v>Flanged Tap-In T</v>
      </c>
      <c r="BW3269" s="120">
        <f t="shared" si="1856"/>
        <v>101.67299999999999</v>
      </c>
      <c r="BY3269" s="74" t="str">
        <f t="shared" si="1857"/>
        <v>24513-(12)</v>
      </c>
      <c r="BZ3269" s="120" t="str">
        <f t="shared" si="1858"/>
        <v>Flanged Tap-In T</v>
      </c>
      <c r="CA3269" s="120">
        <f t="shared" si="1859"/>
        <v>113.75999999999999</v>
      </c>
      <c r="CC3269" s="115" t="str">
        <f t="shared" si="1860"/>
        <v>24513-(10)</v>
      </c>
      <c r="CD3269" s="120" t="str">
        <f t="shared" si="1861"/>
        <v>Flanged Tap-In T</v>
      </c>
      <c r="CE3269" s="417">
        <f t="shared" si="1862"/>
        <v>106.64999999999999</v>
      </c>
      <c r="CF3269" s="115"/>
      <c r="CG3269" s="115" t="str">
        <f t="shared" si="1863"/>
        <v xml:space="preserve"> </v>
      </c>
      <c r="CH3269" s="120" t="str">
        <f t="shared" si="1864"/>
        <v xml:space="preserve"> </v>
      </c>
      <c r="CI3269" s="417" t="str">
        <f t="shared" si="1865"/>
        <v xml:space="preserve"> </v>
      </c>
      <c r="CJ3269" s="115"/>
      <c r="CK3269" s="115" t="str">
        <f t="shared" si="1866"/>
        <v xml:space="preserve"> </v>
      </c>
      <c r="CL3269" s="120" t="str">
        <f t="shared" si="1867"/>
        <v xml:space="preserve"> </v>
      </c>
      <c r="CM3269" s="417" t="str">
        <f t="shared" si="1874"/>
        <v xml:space="preserve"> </v>
      </c>
      <c r="IS3269" s="111">
        <v>56.1</v>
      </c>
    </row>
    <row r="3270" spans="2:253" s="74" customFormat="1" ht="17.100000000000001" hidden="1" customHeight="1" x14ac:dyDescent="0.25">
      <c r="B3270" s="504">
        <f>'Flanged Parts'!R17</f>
        <v>0</v>
      </c>
      <c r="C3270" s="508">
        <f t="shared" si="1875"/>
        <v>24514</v>
      </c>
      <c r="D3270" s="506">
        <f t="shared" si="1845"/>
        <v>24514</v>
      </c>
      <c r="E3270" s="504" t="s">
        <v>871</v>
      </c>
      <c r="F3270" s="508" t="str">
        <f t="shared" si="1840"/>
        <v xml:space="preserve"> </v>
      </c>
      <c r="G3270" s="509" t="s">
        <v>470</v>
      </c>
      <c r="H3270" s="504" t="str">
        <f>IF('Flanged Parts'!$BB$6=1,"CS",IF('Flanged Parts'!$BB$6=2,"Glv",0))</f>
        <v>Glv</v>
      </c>
      <c r="I3270" s="1035" t="s">
        <v>81</v>
      </c>
      <c r="J3270" s="1036"/>
      <c r="K3270" s="516" t="s">
        <v>881</v>
      </c>
      <c r="L3270" s="535">
        <v>18</v>
      </c>
      <c r="M3270" s="532" t="s">
        <v>1700</v>
      </c>
      <c r="N3270" s="514">
        <f t="shared" si="1849"/>
        <v>94.66</v>
      </c>
      <c r="O3270" s="514">
        <f t="shared" si="1846"/>
        <v>0</v>
      </c>
      <c r="P3270" s="680">
        <f>'KB Duct Parts'!$AE$3</f>
        <v>0</v>
      </c>
      <c r="Q3270" s="681">
        <f t="shared" si="1841"/>
        <v>0</v>
      </c>
      <c r="R3270" s="682">
        <f t="shared" si="1842"/>
        <v>0</v>
      </c>
      <c r="S3270" s="716">
        <f t="shared" si="1850"/>
        <v>0.2</v>
      </c>
      <c r="T3270" s="679">
        <f t="shared" si="1843"/>
        <v>0</v>
      </c>
      <c r="U3270" s="679">
        <f t="shared" si="1844"/>
        <v>0</v>
      </c>
      <c r="Y3270" s="120"/>
      <c r="AD3270" s="81"/>
      <c r="AF3270" s="370">
        <v>18</v>
      </c>
      <c r="AG3270" s="374">
        <v>16</v>
      </c>
      <c r="AH3270" s="378">
        <v>14</v>
      </c>
      <c r="AI3270" s="381">
        <v>12</v>
      </c>
      <c r="AJ3270" s="386">
        <v>10</v>
      </c>
      <c r="AK3270" s="391"/>
      <c r="AL3270" s="386"/>
      <c r="AM3270" s="363">
        <f t="shared" ref="AM3270:AM3333" si="1876">IF(L3270=AF3270,1,IF(L3270=AG3270,2,IF(L3270=AH3270,3,IF(L3270=AI3270,4,IF(L3270=AJ3270,5,IF(L3270=AK3270,6,IF(L3270=AL3270,7,0)))))))</f>
        <v>1</v>
      </c>
      <c r="AN3270" s="578">
        <v>74.5</v>
      </c>
      <c r="AO3270" s="78">
        <f t="shared" si="1873"/>
        <v>89.399999999999991</v>
      </c>
      <c r="AP3270" s="78">
        <f t="shared" si="1868"/>
        <v>106.535</v>
      </c>
      <c r="AQ3270" s="78">
        <f t="shared" si="1869"/>
        <v>119.2</v>
      </c>
      <c r="AR3270" s="78">
        <f t="shared" si="1870"/>
        <v>111.75</v>
      </c>
      <c r="AS3270" s="78">
        <f t="shared" si="1871"/>
        <v>0</v>
      </c>
      <c r="AT3270" s="78">
        <f t="shared" si="1872"/>
        <v>0</v>
      </c>
      <c r="AU3270" s="363" t="s">
        <v>717</v>
      </c>
      <c r="AV3270" s="393"/>
      <c r="AW3270" s="395"/>
      <c r="AX3270" s="395">
        <v>1.2</v>
      </c>
      <c r="AY3270" s="395">
        <v>1.43</v>
      </c>
      <c r="AZ3270" s="395">
        <v>1.6</v>
      </c>
      <c r="BA3270" s="395">
        <v>1.5</v>
      </c>
      <c r="BB3270" s="395">
        <v>0</v>
      </c>
      <c r="BC3270" s="395">
        <v>0</v>
      </c>
      <c r="BD3270" s="115"/>
      <c r="BE3270" s="115"/>
      <c r="BF3270" s="115">
        <v>1</v>
      </c>
      <c r="BG3270" s="115">
        <v>14</v>
      </c>
      <c r="BH3270" s="423">
        <f t="shared" si="1847"/>
        <v>20.16</v>
      </c>
      <c r="BI3270" s="417">
        <f t="shared" si="1848"/>
        <v>20.16</v>
      </c>
      <c r="BJ3270" s="115"/>
      <c r="BK3270" s="115"/>
      <c r="BQ3270" s="74" t="str">
        <f t="shared" si="1851"/>
        <v>24514-(16)</v>
      </c>
      <c r="BR3270" s="120" t="str">
        <f t="shared" si="1852"/>
        <v>Flanged Tap-In T</v>
      </c>
      <c r="BS3270" s="120">
        <f t="shared" si="1853"/>
        <v>89.399999999999991</v>
      </c>
      <c r="BU3270" s="74" t="str">
        <f t="shared" si="1854"/>
        <v>24514-(14)</v>
      </c>
      <c r="BV3270" s="120" t="str">
        <f t="shared" si="1855"/>
        <v>Flanged Tap-In T</v>
      </c>
      <c r="BW3270" s="120">
        <f t="shared" si="1856"/>
        <v>106.535</v>
      </c>
      <c r="BY3270" s="74" t="str">
        <f t="shared" si="1857"/>
        <v>24514-(12)</v>
      </c>
      <c r="BZ3270" s="120" t="str">
        <f t="shared" si="1858"/>
        <v>Flanged Tap-In T</v>
      </c>
      <c r="CA3270" s="120">
        <f t="shared" si="1859"/>
        <v>119.2</v>
      </c>
      <c r="CC3270" s="115" t="str">
        <f t="shared" si="1860"/>
        <v>24514-(10)</v>
      </c>
      <c r="CD3270" s="120" t="str">
        <f t="shared" si="1861"/>
        <v>Flanged Tap-In T</v>
      </c>
      <c r="CE3270" s="417">
        <f t="shared" si="1862"/>
        <v>111.75</v>
      </c>
      <c r="CF3270" s="115"/>
      <c r="CG3270" s="115" t="str">
        <f t="shared" si="1863"/>
        <v xml:space="preserve"> </v>
      </c>
      <c r="CH3270" s="120" t="str">
        <f t="shared" si="1864"/>
        <v xml:space="preserve"> </v>
      </c>
      <c r="CI3270" s="417" t="str">
        <f t="shared" si="1865"/>
        <v xml:space="preserve"> </v>
      </c>
      <c r="CJ3270" s="115"/>
      <c r="CK3270" s="115" t="str">
        <f t="shared" si="1866"/>
        <v xml:space="preserve"> </v>
      </c>
      <c r="CL3270" s="120" t="str">
        <f t="shared" si="1867"/>
        <v xml:space="preserve"> </v>
      </c>
      <c r="CM3270" s="417" t="str">
        <f t="shared" si="1874"/>
        <v xml:space="preserve"> </v>
      </c>
      <c r="IS3270" s="111">
        <v>59.9</v>
      </c>
    </row>
    <row r="3271" spans="2:253" s="74" customFormat="1" ht="17.100000000000001" hidden="1" customHeight="1" x14ac:dyDescent="0.25">
      <c r="B3271" s="504">
        <f>'Flanged Parts'!R18</f>
        <v>0</v>
      </c>
      <c r="C3271" s="508">
        <f t="shared" si="1875"/>
        <v>24515</v>
      </c>
      <c r="D3271" s="506">
        <f t="shared" si="1845"/>
        <v>24515</v>
      </c>
      <c r="E3271" s="504" t="s">
        <v>872</v>
      </c>
      <c r="F3271" s="508" t="str">
        <f t="shared" si="1840"/>
        <v xml:space="preserve"> </v>
      </c>
      <c r="G3271" s="509" t="s">
        <v>470</v>
      </c>
      <c r="H3271" s="504" t="str">
        <f>IF('Flanged Parts'!$BB$6=1,"CS",IF('Flanged Parts'!$BB$6=2,"Glv",0))</f>
        <v>Glv</v>
      </c>
      <c r="I3271" s="1035" t="s">
        <v>81</v>
      </c>
      <c r="J3271" s="1036"/>
      <c r="K3271" s="516" t="s">
        <v>881</v>
      </c>
      <c r="L3271" s="535">
        <v>18</v>
      </c>
      <c r="M3271" s="532" t="s">
        <v>1700</v>
      </c>
      <c r="N3271" s="514">
        <f t="shared" si="1849"/>
        <v>99.9</v>
      </c>
      <c r="O3271" s="514">
        <f t="shared" si="1846"/>
        <v>0</v>
      </c>
      <c r="P3271" s="680">
        <f>'KB Duct Parts'!$AE$3</f>
        <v>0</v>
      </c>
      <c r="Q3271" s="681">
        <f t="shared" si="1841"/>
        <v>0</v>
      </c>
      <c r="R3271" s="682">
        <f t="shared" si="1842"/>
        <v>0</v>
      </c>
      <c r="S3271" s="716">
        <f t="shared" si="1850"/>
        <v>0.2</v>
      </c>
      <c r="T3271" s="679">
        <f t="shared" si="1843"/>
        <v>0</v>
      </c>
      <c r="U3271" s="679">
        <f t="shared" si="1844"/>
        <v>0</v>
      </c>
      <c r="Y3271" s="120"/>
      <c r="AD3271" s="81"/>
      <c r="AF3271" s="370">
        <v>18</v>
      </c>
      <c r="AG3271" s="374">
        <v>16</v>
      </c>
      <c r="AH3271" s="378">
        <v>14</v>
      </c>
      <c r="AI3271" s="381">
        <v>12</v>
      </c>
      <c r="AJ3271" s="386">
        <v>10</v>
      </c>
      <c r="AK3271" s="391"/>
      <c r="AL3271" s="386"/>
      <c r="AM3271" s="363">
        <f t="shared" si="1876"/>
        <v>1</v>
      </c>
      <c r="AN3271" s="578">
        <v>77.900000000000006</v>
      </c>
      <c r="AO3271" s="78">
        <f t="shared" si="1873"/>
        <v>93.48</v>
      </c>
      <c r="AP3271" s="78">
        <f t="shared" si="1868"/>
        <v>101.27000000000001</v>
      </c>
      <c r="AQ3271" s="78">
        <f t="shared" si="1869"/>
        <v>124.64000000000001</v>
      </c>
      <c r="AR3271" s="78">
        <f t="shared" si="1870"/>
        <v>128.535</v>
      </c>
      <c r="AS3271" s="78">
        <f t="shared" si="1871"/>
        <v>0</v>
      </c>
      <c r="AT3271" s="78">
        <f t="shared" si="1872"/>
        <v>0</v>
      </c>
      <c r="AU3271" s="363" t="s">
        <v>717</v>
      </c>
      <c r="AV3271" s="393"/>
      <c r="AW3271" s="395"/>
      <c r="AX3271" s="395">
        <v>1.2</v>
      </c>
      <c r="AY3271" s="395">
        <v>1.3</v>
      </c>
      <c r="AZ3271" s="395">
        <v>1.6</v>
      </c>
      <c r="BA3271" s="395">
        <v>1.65</v>
      </c>
      <c r="BB3271" s="395">
        <v>0</v>
      </c>
      <c r="BC3271" s="395">
        <v>0</v>
      </c>
      <c r="BD3271" s="115"/>
      <c r="BE3271" s="115"/>
      <c r="BF3271" s="115">
        <v>1</v>
      </c>
      <c r="BG3271" s="115">
        <v>15</v>
      </c>
      <c r="BH3271" s="423">
        <f t="shared" si="1847"/>
        <v>22</v>
      </c>
      <c r="BI3271" s="417">
        <f t="shared" si="1848"/>
        <v>22</v>
      </c>
      <c r="BJ3271" s="115"/>
      <c r="BK3271" s="115"/>
      <c r="BQ3271" s="74" t="str">
        <f t="shared" si="1851"/>
        <v>24515-(16)</v>
      </c>
      <c r="BR3271" s="120" t="str">
        <f t="shared" si="1852"/>
        <v>Flanged Tap-In T</v>
      </c>
      <c r="BS3271" s="120">
        <f t="shared" si="1853"/>
        <v>93.48</v>
      </c>
      <c r="BU3271" s="74" t="str">
        <f t="shared" si="1854"/>
        <v>24515-(14)</v>
      </c>
      <c r="BV3271" s="120" t="str">
        <f t="shared" si="1855"/>
        <v>Flanged Tap-In T</v>
      </c>
      <c r="BW3271" s="120">
        <f t="shared" si="1856"/>
        <v>101.27000000000001</v>
      </c>
      <c r="BY3271" s="74" t="str">
        <f t="shared" si="1857"/>
        <v>24515-(12)</v>
      </c>
      <c r="BZ3271" s="120" t="str">
        <f t="shared" si="1858"/>
        <v>Flanged Tap-In T</v>
      </c>
      <c r="CA3271" s="120">
        <f t="shared" si="1859"/>
        <v>124.64000000000001</v>
      </c>
      <c r="CC3271" s="115" t="str">
        <f t="shared" si="1860"/>
        <v>24515-(10)</v>
      </c>
      <c r="CD3271" s="120" t="str">
        <f t="shared" si="1861"/>
        <v>Flanged Tap-In T</v>
      </c>
      <c r="CE3271" s="417">
        <f t="shared" si="1862"/>
        <v>128.535</v>
      </c>
      <c r="CF3271" s="115"/>
      <c r="CG3271" s="115" t="str">
        <f t="shared" si="1863"/>
        <v xml:space="preserve"> </v>
      </c>
      <c r="CH3271" s="120" t="str">
        <f t="shared" si="1864"/>
        <v xml:space="preserve"> </v>
      </c>
      <c r="CI3271" s="417" t="str">
        <f t="shared" si="1865"/>
        <v xml:space="preserve"> </v>
      </c>
      <c r="CJ3271" s="115"/>
      <c r="CK3271" s="115" t="str">
        <f t="shared" si="1866"/>
        <v xml:space="preserve"> </v>
      </c>
      <c r="CL3271" s="120" t="str">
        <f t="shared" si="1867"/>
        <v xml:space="preserve"> </v>
      </c>
      <c r="CM3271" s="417" t="str">
        <f t="shared" si="1874"/>
        <v xml:space="preserve"> </v>
      </c>
      <c r="IS3271" s="111">
        <v>65</v>
      </c>
    </row>
    <row r="3272" spans="2:253" s="74" customFormat="1" ht="17.100000000000001" hidden="1" customHeight="1" x14ac:dyDescent="0.25">
      <c r="B3272" s="504">
        <f>'Flanged Parts'!R19</f>
        <v>0</v>
      </c>
      <c r="C3272" s="508">
        <f t="shared" si="1875"/>
        <v>24516</v>
      </c>
      <c r="D3272" s="506">
        <f t="shared" si="1845"/>
        <v>24516</v>
      </c>
      <c r="E3272" s="504" t="s">
        <v>873</v>
      </c>
      <c r="F3272" s="508" t="str">
        <f t="shared" si="1840"/>
        <v xml:space="preserve"> </v>
      </c>
      <c r="G3272" s="509" t="s">
        <v>470</v>
      </c>
      <c r="H3272" s="504" t="str">
        <f>IF('Flanged Parts'!$BB$6=1,"CS",IF('Flanged Parts'!$BB$6=2,"Glv",0))</f>
        <v>Glv</v>
      </c>
      <c r="I3272" s="1035" t="s">
        <v>81</v>
      </c>
      <c r="J3272" s="1036"/>
      <c r="K3272" s="516" t="s">
        <v>881</v>
      </c>
      <c r="L3272" s="535">
        <v>18</v>
      </c>
      <c r="M3272" s="532" t="s">
        <v>1700</v>
      </c>
      <c r="N3272" s="514">
        <f t="shared" si="1849"/>
        <v>109.22</v>
      </c>
      <c r="O3272" s="514">
        <f t="shared" si="1846"/>
        <v>0</v>
      </c>
      <c r="P3272" s="680">
        <f>'KB Duct Parts'!$AE$3</f>
        <v>0</v>
      </c>
      <c r="Q3272" s="681">
        <f t="shared" si="1841"/>
        <v>0</v>
      </c>
      <c r="R3272" s="682">
        <f t="shared" si="1842"/>
        <v>0</v>
      </c>
      <c r="S3272" s="716">
        <f t="shared" si="1850"/>
        <v>0.2</v>
      </c>
      <c r="T3272" s="679">
        <f t="shared" si="1843"/>
        <v>0</v>
      </c>
      <c r="U3272" s="679">
        <f t="shared" si="1844"/>
        <v>0</v>
      </c>
      <c r="Y3272" s="120"/>
      <c r="AD3272" s="81"/>
      <c r="AF3272" s="370">
        <v>18</v>
      </c>
      <c r="AG3272" s="374">
        <v>16</v>
      </c>
      <c r="AH3272" s="378">
        <v>14</v>
      </c>
      <c r="AI3272" s="381">
        <v>12</v>
      </c>
      <c r="AJ3272" s="386">
        <v>10</v>
      </c>
      <c r="AK3272" s="391"/>
      <c r="AL3272" s="386"/>
      <c r="AM3272" s="363">
        <f t="shared" si="1876"/>
        <v>1</v>
      </c>
      <c r="AN3272" s="578">
        <v>82.1</v>
      </c>
      <c r="AO3272" s="78">
        <f t="shared" si="1873"/>
        <v>98.52</v>
      </c>
      <c r="AP3272" s="78">
        <f t="shared" si="1868"/>
        <v>106.72999999999999</v>
      </c>
      <c r="AQ3272" s="78">
        <f t="shared" si="1869"/>
        <v>131.35999999999999</v>
      </c>
      <c r="AR3272" s="78">
        <f t="shared" si="1870"/>
        <v>135.46499999999997</v>
      </c>
      <c r="AS3272" s="78">
        <f t="shared" si="1871"/>
        <v>0</v>
      </c>
      <c r="AT3272" s="78">
        <f t="shared" si="1872"/>
        <v>0</v>
      </c>
      <c r="AU3272" s="363" t="s">
        <v>717</v>
      </c>
      <c r="AV3272" s="393"/>
      <c r="AW3272" s="395"/>
      <c r="AX3272" s="395">
        <v>1.2</v>
      </c>
      <c r="AY3272" s="395">
        <v>1.3</v>
      </c>
      <c r="AZ3272" s="395">
        <v>1.6</v>
      </c>
      <c r="BA3272" s="395">
        <v>1.65</v>
      </c>
      <c r="BB3272" s="395">
        <v>0</v>
      </c>
      <c r="BC3272" s="395">
        <v>0</v>
      </c>
      <c r="BD3272" s="115"/>
      <c r="BE3272" s="115"/>
      <c r="BF3272" s="115">
        <v>1</v>
      </c>
      <c r="BG3272" s="115">
        <v>16</v>
      </c>
      <c r="BH3272" s="423">
        <f t="shared" si="1847"/>
        <v>27.12</v>
      </c>
      <c r="BI3272" s="417">
        <f t="shared" si="1848"/>
        <v>27.12</v>
      </c>
      <c r="BJ3272" s="115"/>
      <c r="BK3272" s="115"/>
      <c r="BQ3272" s="74" t="str">
        <f t="shared" si="1851"/>
        <v>24516-(16)</v>
      </c>
      <c r="BR3272" s="120" t="str">
        <f t="shared" si="1852"/>
        <v>Flanged Tap-In T</v>
      </c>
      <c r="BS3272" s="120">
        <f t="shared" si="1853"/>
        <v>98.52</v>
      </c>
      <c r="BU3272" s="74" t="str">
        <f t="shared" si="1854"/>
        <v>24516-(14)</v>
      </c>
      <c r="BV3272" s="120" t="str">
        <f t="shared" si="1855"/>
        <v>Flanged Tap-In T</v>
      </c>
      <c r="BW3272" s="120">
        <f t="shared" si="1856"/>
        <v>106.72999999999999</v>
      </c>
      <c r="BY3272" s="74" t="str">
        <f t="shared" si="1857"/>
        <v>24516-(12)</v>
      </c>
      <c r="BZ3272" s="120" t="str">
        <f t="shared" si="1858"/>
        <v>Flanged Tap-In T</v>
      </c>
      <c r="CA3272" s="120">
        <f t="shared" si="1859"/>
        <v>131.35999999999999</v>
      </c>
      <c r="CC3272" s="115" t="str">
        <f t="shared" si="1860"/>
        <v>24516-(10)</v>
      </c>
      <c r="CD3272" s="120" t="str">
        <f t="shared" si="1861"/>
        <v>Flanged Tap-In T</v>
      </c>
      <c r="CE3272" s="417">
        <f t="shared" si="1862"/>
        <v>135.46499999999997</v>
      </c>
      <c r="CF3272" s="115"/>
      <c r="CG3272" s="115" t="str">
        <f t="shared" si="1863"/>
        <v xml:space="preserve"> </v>
      </c>
      <c r="CH3272" s="120" t="str">
        <f t="shared" si="1864"/>
        <v xml:space="preserve"> </v>
      </c>
      <c r="CI3272" s="417" t="str">
        <f t="shared" si="1865"/>
        <v xml:space="preserve"> </v>
      </c>
      <c r="CJ3272" s="115"/>
      <c r="CK3272" s="115" t="str">
        <f t="shared" si="1866"/>
        <v xml:space="preserve"> </v>
      </c>
      <c r="CL3272" s="120" t="str">
        <f t="shared" si="1867"/>
        <v xml:space="preserve"> </v>
      </c>
      <c r="CM3272" s="417" t="str">
        <f t="shared" si="1874"/>
        <v xml:space="preserve"> </v>
      </c>
      <c r="IS3272" s="111">
        <v>68.900000000000006</v>
      </c>
    </row>
    <row r="3273" spans="2:253" s="74" customFormat="1" ht="17.100000000000001" hidden="1" customHeight="1" x14ac:dyDescent="0.25">
      <c r="B3273" s="504">
        <f>'Flanged Parts'!R20</f>
        <v>0</v>
      </c>
      <c r="C3273" s="508">
        <f t="shared" si="1875"/>
        <v>24517</v>
      </c>
      <c r="D3273" s="506">
        <f t="shared" si="1845"/>
        <v>24517</v>
      </c>
      <c r="E3273" s="504" t="s">
        <v>874</v>
      </c>
      <c r="F3273" s="508" t="str">
        <f t="shared" si="1840"/>
        <v xml:space="preserve"> </v>
      </c>
      <c r="G3273" s="509" t="s">
        <v>470</v>
      </c>
      <c r="H3273" s="504" t="str">
        <f>IF('Flanged Parts'!$BB$6=1,"CS",IF('Flanged Parts'!$BB$6=2,"Glv",0))</f>
        <v>Glv</v>
      </c>
      <c r="I3273" s="1035" t="s">
        <v>81</v>
      </c>
      <c r="J3273" s="1036"/>
      <c r="K3273" s="516" t="s">
        <v>881</v>
      </c>
      <c r="L3273" s="535">
        <v>18</v>
      </c>
      <c r="M3273" s="532" t="s">
        <v>1700</v>
      </c>
      <c r="N3273" s="514">
        <f t="shared" si="1849"/>
        <v>116.63000000000001</v>
      </c>
      <c r="O3273" s="514">
        <f t="shared" si="1846"/>
        <v>0</v>
      </c>
      <c r="P3273" s="680">
        <f>'KB Duct Parts'!$AE$3</f>
        <v>0</v>
      </c>
      <c r="Q3273" s="681">
        <f t="shared" si="1841"/>
        <v>0</v>
      </c>
      <c r="R3273" s="682">
        <f t="shared" si="1842"/>
        <v>0</v>
      </c>
      <c r="S3273" s="716">
        <f t="shared" si="1850"/>
        <v>0.2</v>
      </c>
      <c r="T3273" s="679">
        <f t="shared" si="1843"/>
        <v>0</v>
      </c>
      <c r="U3273" s="679">
        <f t="shared" si="1844"/>
        <v>0</v>
      </c>
      <c r="Y3273" s="120"/>
      <c r="AD3273" s="81"/>
      <c r="AF3273" s="370">
        <v>18</v>
      </c>
      <c r="AG3273" s="374">
        <v>16</v>
      </c>
      <c r="AH3273" s="378">
        <v>14</v>
      </c>
      <c r="AI3273" s="381">
        <v>12</v>
      </c>
      <c r="AJ3273" s="386">
        <v>10</v>
      </c>
      <c r="AK3273" s="391"/>
      <c r="AL3273" s="386"/>
      <c r="AM3273" s="363">
        <f t="shared" si="1876"/>
        <v>1</v>
      </c>
      <c r="AN3273" s="578">
        <v>87.4</v>
      </c>
      <c r="AO3273" s="78">
        <f t="shared" si="1873"/>
        <v>104.88000000000001</v>
      </c>
      <c r="AP3273" s="78">
        <f t="shared" si="1868"/>
        <v>113.62</v>
      </c>
      <c r="AQ3273" s="78">
        <f t="shared" si="1869"/>
        <v>139.84</v>
      </c>
      <c r="AR3273" s="78">
        <f t="shared" si="1870"/>
        <v>144.21</v>
      </c>
      <c r="AS3273" s="78">
        <f t="shared" si="1871"/>
        <v>0</v>
      </c>
      <c r="AT3273" s="78">
        <f t="shared" si="1872"/>
        <v>0</v>
      </c>
      <c r="AU3273" s="363" t="s">
        <v>717</v>
      </c>
      <c r="AV3273" s="393"/>
      <c r="AW3273" s="395"/>
      <c r="AX3273" s="395">
        <v>1.2</v>
      </c>
      <c r="AY3273" s="395">
        <v>1.3</v>
      </c>
      <c r="AZ3273" s="395">
        <v>1.6</v>
      </c>
      <c r="BA3273" s="395">
        <v>1.65</v>
      </c>
      <c r="BB3273" s="395">
        <v>0</v>
      </c>
      <c r="BC3273" s="395">
        <v>0</v>
      </c>
      <c r="BD3273" s="115"/>
      <c r="BE3273" s="115"/>
      <c r="BF3273" s="115">
        <v>1</v>
      </c>
      <c r="BG3273" s="115">
        <v>17</v>
      </c>
      <c r="BH3273" s="423">
        <f t="shared" si="1847"/>
        <v>29.23</v>
      </c>
      <c r="BI3273" s="417">
        <f t="shared" si="1848"/>
        <v>29.23</v>
      </c>
      <c r="BJ3273" s="115"/>
      <c r="BK3273" s="115"/>
      <c r="BQ3273" s="74" t="str">
        <f t="shared" si="1851"/>
        <v>24517-(16)</v>
      </c>
      <c r="BR3273" s="120" t="str">
        <f t="shared" si="1852"/>
        <v>Flanged Tap-In T</v>
      </c>
      <c r="BS3273" s="120">
        <f t="shared" si="1853"/>
        <v>104.88000000000001</v>
      </c>
      <c r="BU3273" s="74" t="str">
        <f t="shared" si="1854"/>
        <v>24517-(14)</v>
      </c>
      <c r="BV3273" s="120" t="str">
        <f t="shared" si="1855"/>
        <v>Flanged Tap-In T</v>
      </c>
      <c r="BW3273" s="120">
        <f t="shared" si="1856"/>
        <v>113.62</v>
      </c>
      <c r="BY3273" s="74" t="str">
        <f t="shared" si="1857"/>
        <v>24517-(12)</v>
      </c>
      <c r="BZ3273" s="120" t="str">
        <f t="shared" si="1858"/>
        <v>Flanged Tap-In T</v>
      </c>
      <c r="CA3273" s="120">
        <f t="shared" si="1859"/>
        <v>139.84</v>
      </c>
      <c r="CC3273" s="115" t="str">
        <f t="shared" si="1860"/>
        <v>24517-(10)</v>
      </c>
      <c r="CD3273" s="120" t="str">
        <f t="shared" si="1861"/>
        <v>Flanged Tap-In T</v>
      </c>
      <c r="CE3273" s="417">
        <f t="shared" si="1862"/>
        <v>144.21</v>
      </c>
      <c r="CF3273" s="115"/>
      <c r="CG3273" s="115" t="str">
        <f t="shared" si="1863"/>
        <v xml:space="preserve"> </v>
      </c>
      <c r="CH3273" s="120" t="str">
        <f t="shared" si="1864"/>
        <v xml:space="preserve"> </v>
      </c>
      <c r="CI3273" s="417" t="str">
        <f t="shared" si="1865"/>
        <v xml:space="preserve"> </v>
      </c>
      <c r="CJ3273" s="115"/>
      <c r="CK3273" s="115" t="str">
        <f t="shared" si="1866"/>
        <v xml:space="preserve"> </v>
      </c>
      <c r="CL3273" s="120" t="str">
        <f t="shared" si="1867"/>
        <v xml:space="preserve"> </v>
      </c>
      <c r="CM3273" s="417" t="str">
        <f t="shared" si="1874"/>
        <v xml:space="preserve"> </v>
      </c>
      <c r="IS3273" s="111">
        <v>72.599999999999994</v>
      </c>
    </row>
    <row r="3274" spans="2:253" s="74" customFormat="1" ht="17.100000000000001" hidden="1" customHeight="1" x14ac:dyDescent="0.25">
      <c r="B3274" s="504">
        <f>'Flanged Parts'!R21</f>
        <v>0</v>
      </c>
      <c r="C3274" s="508">
        <f t="shared" si="1875"/>
        <v>24518</v>
      </c>
      <c r="D3274" s="506">
        <f t="shared" si="1845"/>
        <v>24518</v>
      </c>
      <c r="E3274" s="504" t="s">
        <v>875</v>
      </c>
      <c r="F3274" s="508" t="str">
        <f t="shared" si="1840"/>
        <v xml:space="preserve"> </v>
      </c>
      <c r="G3274" s="509" t="s">
        <v>470</v>
      </c>
      <c r="H3274" s="504" t="str">
        <f>IF('Flanged Parts'!$BB$6=1,"CS",IF('Flanged Parts'!$BB$6=2,"Glv",0))</f>
        <v>Glv</v>
      </c>
      <c r="I3274" s="1035" t="s">
        <v>81</v>
      </c>
      <c r="J3274" s="1036"/>
      <c r="K3274" s="516" t="s">
        <v>881</v>
      </c>
      <c r="L3274" s="535">
        <v>18</v>
      </c>
      <c r="M3274" s="532" t="s">
        <v>1700</v>
      </c>
      <c r="N3274" s="514">
        <f t="shared" si="1849"/>
        <v>122.64</v>
      </c>
      <c r="O3274" s="514">
        <f t="shared" si="1846"/>
        <v>0</v>
      </c>
      <c r="P3274" s="680">
        <f>'KB Duct Parts'!$AE$3</f>
        <v>0</v>
      </c>
      <c r="Q3274" s="681">
        <f t="shared" si="1841"/>
        <v>0</v>
      </c>
      <c r="R3274" s="682">
        <f t="shared" si="1842"/>
        <v>0</v>
      </c>
      <c r="S3274" s="716">
        <f t="shared" si="1850"/>
        <v>0.2</v>
      </c>
      <c r="T3274" s="679">
        <f t="shared" si="1843"/>
        <v>0</v>
      </c>
      <c r="U3274" s="679">
        <f t="shared" si="1844"/>
        <v>0</v>
      </c>
      <c r="Y3274" s="120"/>
      <c r="AD3274" s="81"/>
      <c r="AF3274" s="370">
        <v>18</v>
      </c>
      <c r="AG3274" s="374">
        <v>16</v>
      </c>
      <c r="AH3274" s="378">
        <v>14</v>
      </c>
      <c r="AI3274" s="381">
        <v>12</v>
      </c>
      <c r="AJ3274" s="386">
        <v>10</v>
      </c>
      <c r="AK3274" s="391"/>
      <c r="AL3274" s="386"/>
      <c r="AM3274" s="363">
        <f t="shared" si="1876"/>
        <v>1</v>
      </c>
      <c r="AN3274" s="578">
        <v>92.3</v>
      </c>
      <c r="AO3274" s="78">
        <f t="shared" si="1873"/>
        <v>110.75999999999999</v>
      </c>
      <c r="AP3274" s="78">
        <f t="shared" si="1868"/>
        <v>119.99</v>
      </c>
      <c r="AQ3274" s="78">
        <f t="shared" si="1869"/>
        <v>147.68</v>
      </c>
      <c r="AR3274" s="78">
        <f t="shared" si="1870"/>
        <v>159.2175</v>
      </c>
      <c r="AS3274" s="78">
        <f t="shared" si="1871"/>
        <v>0</v>
      </c>
      <c r="AT3274" s="78">
        <f t="shared" si="1872"/>
        <v>0</v>
      </c>
      <c r="AU3274" s="363" t="s">
        <v>717</v>
      </c>
      <c r="AV3274" s="393"/>
      <c r="AW3274" s="395"/>
      <c r="AX3274" s="395">
        <v>1.2</v>
      </c>
      <c r="AY3274" s="395">
        <v>1.3</v>
      </c>
      <c r="AZ3274" s="395">
        <v>1.6</v>
      </c>
      <c r="BA3274" s="395">
        <v>1.7250000000000001</v>
      </c>
      <c r="BB3274" s="395">
        <v>0</v>
      </c>
      <c r="BC3274" s="395">
        <v>0</v>
      </c>
      <c r="BD3274" s="115"/>
      <c r="BE3274" s="115"/>
      <c r="BF3274" s="115">
        <v>1</v>
      </c>
      <c r="BG3274" s="115">
        <v>18</v>
      </c>
      <c r="BH3274" s="423">
        <f t="shared" si="1847"/>
        <v>30.34</v>
      </c>
      <c r="BI3274" s="417">
        <f t="shared" si="1848"/>
        <v>30.34</v>
      </c>
      <c r="BJ3274" s="115"/>
      <c r="BK3274" s="115"/>
      <c r="BQ3274" s="74" t="str">
        <f t="shared" si="1851"/>
        <v>24518-(16)</v>
      </c>
      <c r="BR3274" s="120" t="str">
        <f t="shared" si="1852"/>
        <v>Flanged Tap-In T</v>
      </c>
      <c r="BS3274" s="120">
        <f t="shared" si="1853"/>
        <v>110.75999999999999</v>
      </c>
      <c r="BU3274" s="74" t="str">
        <f t="shared" si="1854"/>
        <v>24518-(14)</v>
      </c>
      <c r="BV3274" s="120" t="str">
        <f t="shared" si="1855"/>
        <v>Flanged Tap-In T</v>
      </c>
      <c r="BW3274" s="120">
        <f t="shared" si="1856"/>
        <v>119.99</v>
      </c>
      <c r="BY3274" s="74" t="str">
        <f t="shared" si="1857"/>
        <v>24518-(12)</v>
      </c>
      <c r="BZ3274" s="120" t="str">
        <f t="shared" si="1858"/>
        <v>Flanged Tap-In T</v>
      </c>
      <c r="CA3274" s="120">
        <f t="shared" si="1859"/>
        <v>147.68</v>
      </c>
      <c r="CC3274" s="115" t="str">
        <f t="shared" si="1860"/>
        <v>24518-(10)</v>
      </c>
      <c r="CD3274" s="120" t="str">
        <f t="shared" si="1861"/>
        <v>Flanged Tap-In T</v>
      </c>
      <c r="CE3274" s="417">
        <f t="shared" si="1862"/>
        <v>159.2175</v>
      </c>
      <c r="CF3274" s="115"/>
      <c r="CG3274" s="115" t="str">
        <f t="shared" si="1863"/>
        <v xml:space="preserve"> </v>
      </c>
      <c r="CH3274" s="120" t="str">
        <f t="shared" si="1864"/>
        <v xml:space="preserve"> </v>
      </c>
      <c r="CI3274" s="417" t="str">
        <f t="shared" si="1865"/>
        <v xml:space="preserve"> </v>
      </c>
      <c r="CJ3274" s="115"/>
      <c r="CK3274" s="115" t="str">
        <f t="shared" si="1866"/>
        <v xml:space="preserve"> </v>
      </c>
      <c r="CL3274" s="120" t="str">
        <f t="shared" si="1867"/>
        <v xml:space="preserve"> </v>
      </c>
      <c r="CM3274" s="417" t="str">
        <f t="shared" si="1874"/>
        <v xml:space="preserve"> </v>
      </c>
      <c r="IS3274" s="111">
        <v>76.2</v>
      </c>
    </row>
    <row r="3275" spans="2:253" s="74" customFormat="1" ht="17.100000000000001" hidden="1" customHeight="1" x14ac:dyDescent="0.25">
      <c r="B3275" s="504">
        <f>'Flanged Parts'!R22</f>
        <v>0</v>
      </c>
      <c r="C3275" s="508">
        <f t="shared" si="1875"/>
        <v>24519</v>
      </c>
      <c r="D3275" s="506">
        <f t="shared" si="1845"/>
        <v>24519</v>
      </c>
      <c r="E3275" s="504" t="s">
        <v>876</v>
      </c>
      <c r="F3275" s="508" t="str">
        <f t="shared" si="1840"/>
        <v xml:space="preserve"> </v>
      </c>
      <c r="G3275" s="509" t="s">
        <v>470</v>
      </c>
      <c r="H3275" s="504" t="str">
        <f>IF('Flanged Parts'!$BB$6=1,"CS",IF('Flanged Parts'!$BB$6=2,"Glv",0))</f>
        <v>Glv</v>
      </c>
      <c r="I3275" s="1035" t="s">
        <v>81</v>
      </c>
      <c r="J3275" s="1036"/>
      <c r="K3275" s="516" t="s">
        <v>881</v>
      </c>
      <c r="L3275" s="535">
        <v>18</v>
      </c>
      <c r="M3275" s="532" t="s">
        <v>1700</v>
      </c>
      <c r="N3275" s="514">
        <f t="shared" si="1849"/>
        <v>155.76</v>
      </c>
      <c r="O3275" s="514">
        <f t="shared" si="1846"/>
        <v>0</v>
      </c>
      <c r="P3275" s="680">
        <f>'KB Duct Parts'!$AE$3</f>
        <v>0</v>
      </c>
      <c r="Q3275" s="681">
        <f t="shared" si="1841"/>
        <v>0</v>
      </c>
      <c r="R3275" s="682">
        <f t="shared" si="1842"/>
        <v>0</v>
      </c>
      <c r="S3275" s="716">
        <f t="shared" si="1850"/>
        <v>0.2</v>
      </c>
      <c r="T3275" s="679">
        <f t="shared" si="1843"/>
        <v>0</v>
      </c>
      <c r="U3275" s="679">
        <f t="shared" si="1844"/>
        <v>0</v>
      </c>
      <c r="Y3275" s="120"/>
      <c r="AD3275" s="81"/>
      <c r="AF3275" s="370">
        <v>18</v>
      </c>
      <c r="AG3275" s="374">
        <v>16</v>
      </c>
      <c r="AH3275" s="378">
        <v>14</v>
      </c>
      <c r="AI3275" s="381">
        <v>12</v>
      </c>
      <c r="AJ3275" s="386">
        <v>10</v>
      </c>
      <c r="AK3275" s="391"/>
      <c r="AL3275" s="386"/>
      <c r="AM3275" s="363">
        <f t="shared" si="1876"/>
        <v>1</v>
      </c>
      <c r="AN3275" s="578">
        <v>125.1</v>
      </c>
      <c r="AO3275" s="78">
        <f t="shared" si="1873"/>
        <v>150.11999999999998</v>
      </c>
      <c r="AP3275" s="78">
        <f t="shared" si="1868"/>
        <v>162.63</v>
      </c>
      <c r="AQ3275" s="78">
        <f t="shared" si="1869"/>
        <v>175.14</v>
      </c>
      <c r="AR3275" s="78">
        <f t="shared" si="1870"/>
        <v>187.64999999999998</v>
      </c>
      <c r="AS3275" s="78">
        <f t="shared" si="1871"/>
        <v>0</v>
      </c>
      <c r="AT3275" s="78">
        <f t="shared" si="1872"/>
        <v>0</v>
      </c>
      <c r="AU3275" s="363" t="s">
        <v>717</v>
      </c>
      <c r="AV3275" s="393"/>
      <c r="AW3275" s="395"/>
      <c r="AX3275" s="395">
        <v>1.2</v>
      </c>
      <c r="AY3275" s="395">
        <v>1.3</v>
      </c>
      <c r="AZ3275" s="395">
        <v>1.4</v>
      </c>
      <c r="BA3275" s="395">
        <v>1.5</v>
      </c>
      <c r="BB3275" s="395">
        <v>0</v>
      </c>
      <c r="BC3275" s="395">
        <v>0</v>
      </c>
      <c r="BD3275" s="115"/>
      <c r="BE3275" s="115"/>
      <c r="BF3275" s="115">
        <v>1</v>
      </c>
      <c r="BG3275" s="115">
        <v>19</v>
      </c>
      <c r="BH3275" s="423">
        <f t="shared" si="1847"/>
        <v>30.66</v>
      </c>
      <c r="BI3275" s="417">
        <f t="shared" si="1848"/>
        <v>30.66</v>
      </c>
      <c r="BJ3275" s="115"/>
      <c r="BK3275" s="115"/>
      <c r="BQ3275" s="74" t="str">
        <f t="shared" si="1851"/>
        <v>24519-(16)</v>
      </c>
      <c r="BR3275" s="120" t="str">
        <f t="shared" si="1852"/>
        <v>Flanged Tap-In T</v>
      </c>
      <c r="BS3275" s="120">
        <f t="shared" si="1853"/>
        <v>150.11999999999998</v>
      </c>
      <c r="BU3275" s="74" t="str">
        <f t="shared" si="1854"/>
        <v>24519-(14)</v>
      </c>
      <c r="BV3275" s="120" t="str">
        <f t="shared" si="1855"/>
        <v>Flanged Tap-In T</v>
      </c>
      <c r="BW3275" s="120">
        <f t="shared" si="1856"/>
        <v>162.63</v>
      </c>
      <c r="BY3275" s="74" t="str">
        <f t="shared" si="1857"/>
        <v>24519-(12)</v>
      </c>
      <c r="BZ3275" s="120" t="str">
        <f t="shared" si="1858"/>
        <v>Flanged Tap-In T</v>
      </c>
      <c r="CA3275" s="120">
        <f t="shared" si="1859"/>
        <v>175.14</v>
      </c>
      <c r="CC3275" s="115" t="str">
        <f t="shared" si="1860"/>
        <v>24519-(10)</v>
      </c>
      <c r="CD3275" s="120" t="str">
        <f t="shared" si="1861"/>
        <v>Flanged Tap-In T</v>
      </c>
      <c r="CE3275" s="417">
        <f t="shared" si="1862"/>
        <v>187.64999999999998</v>
      </c>
      <c r="CF3275" s="115"/>
      <c r="CG3275" s="115" t="str">
        <f t="shared" si="1863"/>
        <v xml:space="preserve"> </v>
      </c>
      <c r="CH3275" s="120" t="str">
        <f t="shared" si="1864"/>
        <v xml:space="preserve"> </v>
      </c>
      <c r="CI3275" s="417" t="str">
        <f t="shared" si="1865"/>
        <v xml:space="preserve"> </v>
      </c>
      <c r="CJ3275" s="115"/>
      <c r="CK3275" s="115" t="str">
        <f t="shared" si="1866"/>
        <v xml:space="preserve"> </v>
      </c>
      <c r="CL3275" s="120" t="str">
        <f t="shared" si="1867"/>
        <v xml:space="preserve"> </v>
      </c>
      <c r="CM3275" s="417" t="str">
        <f t="shared" si="1874"/>
        <v xml:space="preserve"> </v>
      </c>
      <c r="IS3275" s="111">
        <v>94.9</v>
      </c>
    </row>
    <row r="3276" spans="2:253" s="74" customFormat="1" ht="17.100000000000001" hidden="1" customHeight="1" x14ac:dyDescent="0.25">
      <c r="B3276" s="504">
        <f>'Flanged Parts'!R23</f>
        <v>0</v>
      </c>
      <c r="C3276" s="508">
        <f t="shared" si="1875"/>
        <v>24520</v>
      </c>
      <c r="D3276" s="506">
        <f t="shared" si="1845"/>
        <v>24520</v>
      </c>
      <c r="E3276" s="504" t="s">
        <v>877</v>
      </c>
      <c r="F3276" s="508" t="str">
        <f t="shared" si="1840"/>
        <v xml:space="preserve"> </v>
      </c>
      <c r="G3276" s="509" t="s">
        <v>470</v>
      </c>
      <c r="H3276" s="504" t="str">
        <f>IF('Flanged Parts'!$BB$6=1,"CS",IF('Flanged Parts'!$BB$6=2,"Glv",0))</f>
        <v>Glv</v>
      </c>
      <c r="I3276" s="1035" t="s">
        <v>81</v>
      </c>
      <c r="J3276" s="1036"/>
      <c r="K3276" s="516" t="s">
        <v>881</v>
      </c>
      <c r="L3276" s="535">
        <v>18</v>
      </c>
      <c r="M3276" s="532" t="s">
        <v>1700</v>
      </c>
      <c r="N3276" s="514">
        <f t="shared" si="1849"/>
        <v>190.73</v>
      </c>
      <c r="O3276" s="514">
        <f t="shared" si="1846"/>
        <v>0</v>
      </c>
      <c r="P3276" s="680">
        <f>'KB Duct Parts'!$AE$3</f>
        <v>0</v>
      </c>
      <c r="Q3276" s="681">
        <f t="shared" si="1841"/>
        <v>0</v>
      </c>
      <c r="R3276" s="682">
        <f t="shared" si="1842"/>
        <v>0</v>
      </c>
      <c r="S3276" s="716">
        <f t="shared" si="1850"/>
        <v>0.2</v>
      </c>
      <c r="T3276" s="679">
        <f t="shared" si="1843"/>
        <v>0</v>
      </c>
      <c r="U3276" s="679">
        <f t="shared" si="1844"/>
        <v>0</v>
      </c>
      <c r="Y3276" s="120"/>
      <c r="AD3276" s="81"/>
      <c r="AF3276" s="370">
        <v>18</v>
      </c>
      <c r="AG3276" s="374">
        <v>16</v>
      </c>
      <c r="AH3276" s="378">
        <v>14</v>
      </c>
      <c r="AI3276" s="381">
        <v>12</v>
      </c>
      <c r="AJ3276" s="386">
        <v>10</v>
      </c>
      <c r="AK3276" s="391"/>
      <c r="AL3276" s="386"/>
      <c r="AM3276" s="363">
        <f t="shared" si="1876"/>
        <v>1</v>
      </c>
      <c r="AN3276" s="578">
        <v>157.19999999999999</v>
      </c>
      <c r="AO3276" s="78">
        <f t="shared" si="1873"/>
        <v>188.64</v>
      </c>
      <c r="AP3276" s="78">
        <f t="shared" si="1868"/>
        <v>204.35999999999999</v>
      </c>
      <c r="AQ3276" s="78">
        <f t="shared" si="1869"/>
        <v>220.07999999999998</v>
      </c>
      <c r="AR3276" s="78">
        <f t="shared" si="1870"/>
        <v>235.79999999999998</v>
      </c>
      <c r="AS3276" s="78">
        <f t="shared" si="1871"/>
        <v>0</v>
      </c>
      <c r="AT3276" s="78">
        <f t="shared" si="1872"/>
        <v>0</v>
      </c>
      <c r="AU3276" s="363" t="s">
        <v>717</v>
      </c>
      <c r="AV3276" s="393"/>
      <c r="AW3276" s="395"/>
      <c r="AX3276" s="395">
        <v>1.2</v>
      </c>
      <c r="AY3276" s="395">
        <v>1.3</v>
      </c>
      <c r="AZ3276" s="395">
        <v>1.4</v>
      </c>
      <c r="BA3276" s="395">
        <v>1.5</v>
      </c>
      <c r="BB3276" s="395">
        <v>0</v>
      </c>
      <c r="BC3276" s="395">
        <v>0</v>
      </c>
      <c r="BD3276" s="115"/>
      <c r="BE3276" s="115"/>
      <c r="BF3276" s="115">
        <v>1</v>
      </c>
      <c r="BG3276" s="115">
        <v>20</v>
      </c>
      <c r="BH3276" s="423">
        <f t="shared" si="1847"/>
        <v>33.53</v>
      </c>
      <c r="BI3276" s="417">
        <f t="shared" si="1848"/>
        <v>33.53</v>
      </c>
      <c r="BJ3276" s="115"/>
      <c r="BK3276" s="115"/>
      <c r="BQ3276" s="74" t="str">
        <f t="shared" si="1851"/>
        <v>24520-(16)</v>
      </c>
      <c r="BR3276" s="120" t="str">
        <f t="shared" si="1852"/>
        <v>Flanged Tap-In T</v>
      </c>
      <c r="BS3276" s="120">
        <f t="shared" si="1853"/>
        <v>188.64</v>
      </c>
      <c r="BU3276" s="74" t="str">
        <f t="shared" si="1854"/>
        <v>24520-(14)</v>
      </c>
      <c r="BV3276" s="120" t="str">
        <f t="shared" si="1855"/>
        <v>Flanged Tap-In T</v>
      </c>
      <c r="BW3276" s="120">
        <f t="shared" si="1856"/>
        <v>204.35999999999999</v>
      </c>
      <c r="BY3276" s="74" t="str">
        <f t="shared" si="1857"/>
        <v>24520-(12)</v>
      </c>
      <c r="BZ3276" s="120" t="str">
        <f t="shared" si="1858"/>
        <v>Flanged Tap-In T</v>
      </c>
      <c r="CA3276" s="120">
        <f t="shared" si="1859"/>
        <v>220.07999999999998</v>
      </c>
      <c r="CC3276" s="115" t="str">
        <f t="shared" si="1860"/>
        <v>24520-(10)</v>
      </c>
      <c r="CD3276" s="120" t="str">
        <f t="shared" si="1861"/>
        <v>Flanged Tap-In T</v>
      </c>
      <c r="CE3276" s="417">
        <f t="shared" si="1862"/>
        <v>235.79999999999998</v>
      </c>
      <c r="CF3276" s="115"/>
      <c r="CG3276" s="115" t="str">
        <f t="shared" si="1863"/>
        <v xml:space="preserve"> </v>
      </c>
      <c r="CH3276" s="120" t="str">
        <f t="shared" si="1864"/>
        <v xml:space="preserve"> </v>
      </c>
      <c r="CI3276" s="417" t="str">
        <f t="shared" si="1865"/>
        <v xml:space="preserve"> </v>
      </c>
      <c r="CJ3276" s="115"/>
      <c r="CK3276" s="115" t="str">
        <f t="shared" si="1866"/>
        <v xml:space="preserve"> </v>
      </c>
      <c r="CL3276" s="120" t="str">
        <f t="shared" si="1867"/>
        <v xml:space="preserve"> </v>
      </c>
      <c r="CM3276" s="417" t="str">
        <f t="shared" si="1874"/>
        <v xml:space="preserve"> </v>
      </c>
      <c r="IS3276" s="111">
        <v>113.7</v>
      </c>
    </row>
    <row r="3277" spans="2:253" s="74" customFormat="1" ht="17.100000000000001" hidden="1" customHeight="1" x14ac:dyDescent="0.25">
      <c r="B3277" s="504">
        <f>'Flanged Parts'!R24</f>
        <v>0</v>
      </c>
      <c r="C3277" s="508">
        <f t="shared" si="1875"/>
        <v>24522</v>
      </c>
      <c r="D3277" s="506">
        <f t="shared" si="1845"/>
        <v>24522</v>
      </c>
      <c r="E3277" s="504" t="s">
        <v>878</v>
      </c>
      <c r="F3277" s="508" t="str">
        <f t="shared" si="1840"/>
        <v xml:space="preserve"> </v>
      </c>
      <c r="G3277" s="509" t="s">
        <v>470</v>
      </c>
      <c r="H3277" s="504" t="str">
        <f>IF('Flanged Parts'!$BB$6=1,"CS",IF('Flanged Parts'!$BB$6=2,"Glv",0))</f>
        <v>Glv</v>
      </c>
      <c r="I3277" s="1035" t="s">
        <v>81</v>
      </c>
      <c r="J3277" s="1036"/>
      <c r="K3277" s="516" t="s">
        <v>881</v>
      </c>
      <c r="L3277" s="535">
        <v>18</v>
      </c>
      <c r="M3277" s="532" t="s">
        <v>1700</v>
      </c>
      <c r="N3277" s="514">
        <f t="shared" si="1849"/>
        <v>262.15999999999997</v>
      </c>
      <c r="O3277" s="514">
        <f t="shared" si="1846"/>
        <v>0</v>
      </c>
      <c r="P3277" s="680">
        <f>'KB Duct Parts'!$AE$3</f>
        <v>0</v>
      </c>
      <c r="Q3277" s="681">
        <f t="shared" si="1841"/>
        <v>0</v>
      </c>
      <c r="R3277" s="682">
        <f t="shared" si="1842"/>
        <v>0</v>
      </c>
      <c r="S3277" s="716">
        <f t="shared" si="1850"/>
        <v>0.2</v>
      </c>
      <c r="T3277" s="679">
        <f t="shared" si="1843"/>
        <v>0</v>
      </c>
      <c r="U3277" s="679">
        <f t="shared" si="1844"/>
        <v>0</v>
      </c>
      <c r="Y3277" s="120"/>
      <c r="AD3277" s="81"/>
      <c r="AF3277" s="370">
        <v>18</v>
      </c>
      <c r="AG3277" s="374">
        <v>16</v>
      </c>
      <c r="AH3277" s="378">
        <v>14</v>
      </c>
      <c r="AI3277" s="381">
        <v>12</v>
      </c>
      <c r="AJ3277" s="386">
        <v>10</v>
      </c>
      <c r="AK3277" s="391"/>
      <c r="AL3277" s="386"/>
      <c r="AM3277" s="363">
        <f t="shared" si="1876"/>
        <v>1</v>
      </c>
      <c r="AN3277" s="578">
        <v>223.5</v>
      </c>
      <c r="AO3277" s="78">
        <f t="shared" si="1873"/>
        <v>268.2</v>
      </c>
      <c r="AP3277" s="78">
        <f t="shared" si="1868"/>
        <v>290.55</v>
      </c>
      <c r="AQ3277" s="78">
        <f t="shared" si="1869"/>
        <v>312.89999999999998</v>
      </c>
      <c r="AR3277" s="78">
        <f t="shared" si="1870"/>
        <v>335.25</v>
      </c>
      <c r="AS3277" s="78">
        <f t="shared" si="1871"/>
        <v>0</v>
      </c>
      <c r="AT3277" s="78">
        <f t="shared" si="1872"/>
        <v>0</v>
      </c>
      <c r="AU3277" s="363" t="s">
        <v>717</v>
      </c>
      <c r="AV3277" s="393"/>
      <c r="AW3277" s="395"/>
      <c r="AX3277" s="395">
        <v>1.2</v>
      </c>
      <c r="AY3277" s="395">
        <v>1.3</v>
      </c>
      <c r="AZ3277" s="395">
        <v>1.4</v>
      </c>
      <c r="BA3277" s="395">
        <v>1.5</v>
      </c>
      <c r="BB3277" s="395">
        <v>0</v>
      </c>
      <c r="BC3277" s="395">
        <v>0</v>
      </c>
      <c r="BD3277" s="115"/>
      <c r="BE3277" s="115"/>
      <c r="BF3277" s="115">
        <v>1</v>
      </c>
      <c r="BG3277" s="115">
        <v>22</v>
      </c>
      <c r="BH3277" s="423">
        <f t="shared" si="1847"/>
        <v>38.659999999999997</v>
      </c>
      <c r="BI3277" s="417">
        <f t="shared" si="1848"/>
        <v>38.659999999999997</v>
      </c>
      <c r="BJ3277" s="115"/>
      <c r="BK3277" s="115"/>
      <c r="BQ3277" s="74" t="str">
        <f t="shared" si="1851"/>
        <v>24522-(16)</v>
      </c>
      <c r="BR3277" s="120" t="str">
        <f t="shared" si="1852"/>
        <v>Flanged Tap-In T</v>
      </c>
      <c r="BS3277" s="120">
        <f t="shared" si="1853"/>
        <v>268.2</v>
      </c>
      <c r="BU3277" s="74" t="str">
        <f t="shared" si="1854"/>
        <v>24522-(14)</v>
      </c>
      <c r="BV3277" s="120" t="str">
        <f t="shared" si="1855"/>
        <v>Flanged Tap-In T</v>
      </c>
      <c r="BW3277" s="120">
        <f t="shared" si="1856"/>
        <v>290.55</v>
      </c>
      <c r="BY3277" s="74" t="str">
        <f t="shared" si="1857"/>
        <v>24522-(12)</v>
      </c>
      <c r="BZ3277" s="120" t="str">
        <f t="shared" si="1858"/>
        <v>Flanged Tap-In T</v>
      </c>
      <c r="CA3277" s="120">
        <f t="shared" si="1859"/>
        <v>312.89999999999998</v>
      </c>
      <c r="CC3277" s="115" t="str">
        <f t="shared" si="1860"/>
        <v>24522-(10)</v>
      </c>
      <c r="CD3277" s="120" t="str">
        <f t="shared" si="1861"/>
        <v>Flanged Tap-In T</v>
      </c>
      <c r="CE3277" s="417">
        <f t="shared" si="1862"/>
        <v>335.25</v>
      </c>
      <c r="CF3277" s="115"/>
      <c r="CG3277" s="115" t="str">
        <f t="shared" si="1863"/>
        <v xml:space="preserve"> </v>
      </c>
      <c r="CH3277" s="120" t="str">
        <f t="shared" si="1864"/>
        <v xml:space="preserve"> </v>
      </c>
      <c r="CI3277" s="417" t="str">
        <f t="shared" si="1865"/>
        <v xml:space="preserve"> </v>
      </c>
      <c r="CJ3277" s="115"/>
      <c r="CK3277" s="115" t="str">
        <f t="shared" si="1866"/>
        <v xml:space="preserve"> </v>
      </c>
      <c r="CL3277" s="120" t="str">
        <f t="shared" si="1867"/>
        <v xml:space="preserve"> </v>
      </c>
      <c r="CM3277" s="417" t="str">
        <f t="shared" si="1874"/>
        <v xml:space="preserve"> </v>
      </c>
      <c r="IS3277" s="111">
        <v>151.6</v>
      </c>
    </row>
    <row r="3278" spans="2:253" s="74" customFormat="1" ht="17.100000000000001" hidden="1" customHeight="1" x14ac:dyDescent="0.25">
      <c r="B3278" s="504">
        <f>'Flanged Parts'!R25</f>
        <v>0</v>
      </c>
      <c r="C3278" s="508">
        <v>24524</v>
      </c>
      <c r="D3278" s="506">
        <f t="shared" si="1845"/>
        <v>24524</v>
      </c>
      <c r="E3278" s="504" t="s">
        <v>1338</v>
      </c>
      <c r="F3278" s="508" t="str">
        <f t="shared" si="1840"/>
        <v xml:space="preserve"> </v>
      </c>
      <c r="G3278" s="509" t="s">
        <v>470</v>
      </c>
      <c r="H3278" s="504" t="str">
        <f>IF('Flanged Parts'!$BB$6=1,"CS",IF('Flanged Parts'!$BB$6=2,"Glv",0))</f>
        <v>Glv</v>
      </c>
      <c r="I3278" s="1035" t="s">
        <v>81</v>
      </c>
      <c r="J3278" s="1036"/>
      <c r="K3278" s="516" t="s">
        <v>881</v>
      </c>
      <c r="L3278" s="535">
        <v>18</v>
      </c>
      <c r="M3278" s="532" t="s">
        <v>1700</v>
      </c>
      <c r="N3278" s="514">
        <f t="shared" si="1849"/>
        <v>290.79000000000002</v>
      </c>
      <c r="O3278" s="514">
        <f t="shared" si="1846"/>
        <v>0</v>
      </c>
      <c r="P3278" s="680">
        <f>'KB Duct Parts'!$AE$3</f>
        <v>0</v>
      </c>
      <c r="Q3278" s="681">
        <f t="shared" si="1841"/>
        <v>0</v>
      </c>
      <c r="R3278" s="682">
        <f t="shared" si="1842"/>
        <v>0</v>
      </c>
      <c r="S3278" s="716">
        <f t="shared" si="1850"/>
        <v>0.2</v>
      </c>
      <c r="T3278" s="679">
        <f t="shared" si="1843"/>
        <v>0</v>
      </c>
      <c r="U3278" s="679">
        <f t="shared" si="1844"/>
        <v>0</v>
      </c>
      <c r="Y3278" s="120"/>
      <c r="AD3278" s="81"/>
      <c r="AF3278" s="370">
        <v>18</v>
      </c>
      <c r="AG3278" s="374">
        <v>16</v>
      </c>
      <c r="AH3278" s="378">
        <v>14</v>
      </c>
      <c r="AI3278" s="381">
        <v>12</v>
      </c>
      <c r="AJ3278" s="386">
        <v>10</v>
      </c>
      <c r="AK3278" s="391"/>
      <c r="AL3278" s="386"/>
      <c r="AM3278" s="363">
        <f t="shared" si="1876"/>
        <v>1</v>
      </c>
      <c r="AN3278" s="578">
        <v>250</v>
      </c>
      <c r="AO3278" s="78">
        <f t="shared" si="1873"/>
        <v>300</v>
      </c>
      <c r="AP3278" s="78">
        <f t="shared" si="1868"/>
        <v>325</v>
      </c>
      <c r="AQ3278" s="78">
        <f t="shared" si="1869"/>
        <v>350</v>
      </c>
      <c r="AR3278" s="78">
        <f t="shared" si="1870"/>
        <v>375</v>
      </c>
      <c r="AS3278" s="78">
        <f t="shared" si="1871"/>
        <v>0</v>
      </c>
      <c r="AT3278" s="78">
        <f t="shared" si="1872"/>
        <v>0</v>
      </c>
      <c r="AU3278" s="363" t="s">
        <v>717</v>
      </c>
      <c r="AV3278" s="393"/>
      <c r="AW3278" s="395"/>
      <c r="AX3278" s="395">
        <v>1.2</v>
      </c>
      <c r="AY3278" s="395">
        <v>1.3</v>
      </c>
      <c r="AZ3278" s="395">
        <v>1.4</v>
      </c>
      <c r="BA3278" s="395">
        <v>1.5</v>
      </c>
      <c r="BB3278" s="395">
        <v>0</v>
      </c>
      <c r="BC3278" s="395">
        <v>0</v>
      </c>
      <c r="BD3278" s="115"/>
      <c r="BE3278" s="115"/>
      <c r="BF3278" s="115">
        <v>1</v>
      </c>
      <c r="BG3278" s="115">
        <v>24</v>
      </c>
      <c r="BH3278" s="423">
        <f t="shared" si="1847"/>
        <v>40.79</v>
      </c>
      <c r="BI3278" s="417">
        <f t="shared" si="1848"/>
        <v>40.79</v>
      </c>
      <c r="BJ3278" s="115"/>
      <c r="BK3278" s="115"/>
      <c r="BQ3278" s="74" t="str">
        <f t="shared" si="1851"/>
        <v>24524-(16)</v>
      </c>
      <c r="BR3278" s="120" t="str">
        <f t="shared" si="1852"/>
        <v>Flanged Tap-In T</v>
      </c>
      <c r="BS3278" s="120">
        <f t="shared" si="1853"/>
        <v>300</v>
      </c>
      <c r="BU3278" s="74" t="str">
        <f t="shared" si="1854"/>
        <v>24524-(14)</v>
      </c>
      <c r="BV3278" s="120" t="str">
        <f t="shared" si="1855"/>
        <v>Flanged Tap-In T</v>
      </c>
      <c r="BW3278" s="120">
        <f t="shared" si="1856"/>
        <v>325</v>
      </c>
      <c r="BY3278" s="74" t="str">
        <f t="shared" si="1857"/>
        <v>24524-(12)</v>
      </c>
      <c r="BZ3278" s="120" t="str">
        <f t="shared" si="1858"/>
        <v>Flanged Tap-In T</v>
      </c>
      <c r="CA3278" s="120">
        <f t="shared" si="1859"/>
        <v>350</v>
      </c>
      <c r="CC3278" s="115" t="str">
        <f t="shared" si="1860"/>
        <v>24524-(10)</v>
      </c>
      <c r="CD3278" s="120" t="str">
        <f t="shared" si="1861"/>
        <v>Flanged Tap-In T</v>
      </c>
      <c r="CE3278" s="417">
        <f t="shared" si="1862"/>
        <v>375</v>
      </c>
      <c r="CF3278" s="115"/>
      <c r="CG3278" s="115" t="str">
        <f t="shared" si="1863"/>
        <v xml:space="preserve"> </v>
      </c>
      <c r="CH3278" s="120" t="str">
        <f t="shared" si="1864"/>
        <v xml:space="preserve"> </v>
      </c>
      <c r="CI3278" s="417" t="str">
        <f t="shared" si="1865"/>
        <v xml:space="preserve"> </v>
      </c>
      <c r="CJ3278" s="115"/>
      <c r="CK3278" s="115" t="str">
        <f t="shared" si="1866"/>
        <v xml:space="preserve"> </v>
      </c>
      <c r="CL3278" s="120" t="str">
        <f t="shared" si="1867"/>
        <v xml:space="preserve"> </v>
      </c>
      <c r="CM3278" s="417" t="str">
        <f t="shared" si="1874"/>
        <v xml:space="preserve"> </v>
      </c>
      <c r="IS3278" s="111">
        <v>163.30000000000001</v>
      </c>
    </row>
    <row r="3279" spans="2:253" s="74" customFormat="1" ht="17.100000000000001" hidden="1" customHeight="1" x14ac:dyDescent="0.25">
      <c r="B3279" s="504">
        <f>'Flanged Parts'!R26</f>
        <v>0</v>
      </c>
      <c r="C3279" s="508">
        <v>24526</v>
      </c>
      <c r="D3279" s="506">
        <f t="shared" si="1845"/>
        <v>24526</v>
      </c>
      <c r="E3279" s="504" t="s">
        <v>1339</v>
      </c>
      <c r="F3279" s="508" t="str">
        <f t="shared" si="1840"/>
        <v xml:space="preserve"> </v>
      </c>
      <c r="G3279" s="509" t="s">
        <v>470</v>
      </c>
      <c r="H3279" s="504" t="str">
        <f>IF('Flanged Parts'!$BB$6=1,"CS",IF('Flanged Parts'!$BB$6=2,"Glv",0))</f>
        <v>Glv</v>
      </c>
      <c r="I3279" s="1035" t="s">
        <v>81</v>
      </c>
      <c r="J3279" s="1036"/>
      <c r="K3279" s="516" t="s">
        <v>881</v>
      </c>
      <c r="L3279" s="535">
        <v>16</v>
      </c>
      <c r="M3279" s="532" t="s">
        <v>1700</v>
      </c>
      <c r="N3279" s="514">
        <f t="shared" si="1849"/>
        <v>322.96000000000004</v>
      </c>
      <c r="O3279" s="514">
        <f t="shared" si="1846"/>
        <v>0</v>
      </c>
      <c r="P3279" s="680">
        <f>'KB Duct Parts'!$AE$3</f>
        <v>0</v>
      </c>
      <c r="Q3279" s="681">
        <f t="shared" si="1841"/>
        <v>0</v>
      </c>
      <c r="R3279" s="682">
        <f t="shared" si="1842"/>
        <v>0</v>
      </c>
      <c r="S3279" s="716">
        <f t="shared" si="1850"/>
        <v>0.2</v>
      </c>
      <c r="T3279" s="679">
        <f t="shared" si="1843"/>
        <v>0</v>
      </c>
      <c r="U3279" s="679">
        <f t="shared" si="1844"/>
        <v>0</v>
      </c>
      <c r="Y3279" s="120"/>
      <c r="AD3279" s="81"/>
      <c r="AF3279" s="370">
        <v>16</v>
      </c>
      <c r="AG3279" s="374">
        <v>14</v>
      </c>
      <c r="AH3279" s="378">
        <v>12</v>
      </c>
      <c r="AI3279" s="381">
        <v>10</v>
      </c>
      <c r="AJ3279" s="386"/>
      <c r="AK3279" s="391"/>
      <c r="AL3279" s="386"/>
      <c r="AM3279" s="363">
        <f t="shared" si="1876"/>
        <v>1</v>
      </c>
      <c r="AN3279" s="578">
        <v>261.60000000000002</v>
      </c>
      <c r="AO3279" s="78">
        <f t="shared" si="1873"/>
        <v>308.08018223234626</v>
      </c>
      <c r="AP3279" s="78">
        <f t="shared" si="1868"/>
        <v>361.00799999999998</v>
      </c>
      <c r="AQ3279" s="78">
        <f t="shared" si="1869"/>
        <v>413.32800000000003</v>
      </c>
      <c r="AR3279" s="78">
        <f t="shared" si="1870"/>
        <v>392.40000000000003</v>
      </c>
      <c r="AS3279" s="78">
        <f t="shared" si="1871"/>
        <v>0</v>
      </c>
      <c r="AT3279" s="78">
        <f t="shared" si="1872"/>
        <v>0</v>
      </c>
      <c r="AU3279" s="363" t="s">
        <v>717</v>
      </c>
      <c r="AV3279" s="393"/>
      <c r="AW3279" s="395"/>
      <c r="AX3279" s="395">
        <v>1.1776765375854215</v>
      </c>
      <c r="AY3279" s="395">
        <v>1.38</v>
      </c>
      <c r="AZ3279" s="395">
        <v>1.58</v>
      </c>
      <c r="BA3279" s="395">
        <v>1.5</v>
      </c>
      <c r="BB3279" s="395">
        <v>0</v>
      </c>
      <c r="BC3279" s="395">
        <v>0</v>
      </c>
      <c r="BD3279" s="115"/>
      <c r="BE3279" s="115"/>
      <c r="BF3279" s="115">
        <v>1</v>
      </c>
      <c r="BG3279" s="115">
        <v>26</v>
      </c>
      <c r="BH3279" s="423">
        <f t="shared" si="1847"/>
        <v>61.36</v>
      </c>
      <c r="BI3279" s="417">
        <f t="shared" si="1848"/>
        <v>61.36</v>
      </c>
      <c r="BJ3279" s="115"/>
      <c r="BK3279" s="115"/>
      <c r="BQ3279" s="74" t="str">
        <f t="shared" si="1851"/>
        <v>24526-(14)</v>
      </c>
      <c r="BR3279" s="120" t="str">
        <f t="shared" si="1852"/>
        <v>Flanged Tap-In T</v>
      </c>
      <c r="BS3279" s="120">
        <f t="shared" si="1853"/>
        <v>308.08018223234626</v>
      </c>
      <c r="BU3279" s="74" t="str">
        <f t="shared" si="1854"/>
        <v>24526-(12)</v>
      </c>
      <c r="BV3279" s="120" t="str">
        <f t="shared" si="1855"/>
        <v>Flanged Tap-In T</v>
      </c>
      <c r="BW3279" s="120">
        <f t="shared" si="1856"/>
        <v>361.00799999999998</v>
      </c>
      <c r="BY3279" s="74" t="str">
        <f t="shared" si="1857"/>
        <v>24526-(10)</v>
      </c>
      <c r="BZ3279" s="120" t="str">
        <f t="shared" si="1858"/>
        <v>Flanged Tap-In T</v>
      </c>
      <c r="CA3279" s="120">
        <f t="shared" si="1859"/>
        <v>413.32800000000003</v>
      </c>
      <c r="CC3279" s="115" t="str">
        <f t="shared" si="1860"/>
        <v>24526-()</v>
      </c>
      <c r="CD3279" s="120" t="str">
        <f t="shared" si="1861"/>
        <v>Flanged Tap-In T</v>
      </c>
      <c r="CE3279" s="417">
        <f t="shared" si="1862"/>
        <v>392.40000000000003</v>
      </c>
      <c r="CF3279" s="115"/>
      <c r="CG3279" s="115" t="str">
        <f t="shared" si="1863"/>
        <v xml:space="preserve"> </v>
      </c>
      <c r="CH3279" s="120" t="str">
        <f t="shared" si="1864"/>
        <v xml:space="preserve"> </v>
      </c>
      <c r="CI3279" s="417" t="str">
        <f t="shared" si="1865"/>
        <v xml:space="preserve"> </v>
      </c>
      <c r="CJ3279" s="115"/>
      <c r="CK3279" s="115" t="str">
        <f t="shared" si="1866"/>
        <v xml:space="preserve"> </v>
      </c>
      <c r="CL3279" s="120" t="str">
        <f t="shared" si="1867"/>
        <v xml:space="preserve"> </v>
      </c>
      <c r="CM3279" s="417" t="str">
        <f t="shared" si="1874"/>
        <v xml:space="preserve"> </v>
      </c>
      <c r="IS3279" s="111">
        <v>176.9</v>
      </c>
    </row>
    <row r="3280" spans="2:253" s="74" customFormat="1" ht="17.100000000000001" hidden="1" customHeight="1" x14ac:dyDescent="0.25">
      <c r="B3280" s="504">
        <f>'Flanged Parts'!R27</f>
        <v>0</v>
      </c>
      <c r="C3280" s="508">
        <v>24528</v>
      </c>
      <c r="D3280" s="506">
        <f t="shared" si="1845"/>
        <v>24528</v>
      </c>
      <c r="E3280" s="504" t="s">
        <v>1340</v>
      </c>
      <c r="F3280" s="508" t="str">
        <f t="shared" si="1840"/>
        <v xml:space="preserve"> </v>
      </c>
      <c r="G3280" s="509" t="s">
        <v>470</v>
      </c>
      <c r="H3280" s="504" t="str">
        <f>IF('Flanged Parts'!$BB$6=1,"CS",IF('Flanged Parts'!$BB$6=2,"Glv",0))</f>
        <v>Glv</v>
      </c>
      <c r="I3280" s="1035" t="s">
        <v>81</v>
      </c>
      <c r="J3280" s="1036"/>
      <c r="K3280" s="516" t="s">
        <v>881</v>
      </c>
      <c r="L3280" s="535">
        <v>16</v>
      </c>
      <c r="M3280" s="532" t="s">
        <v>1700</v>
      </c>
      <c r="N3280" s="514">
        <f t="shared" si="1849"/>
        <v>345.61</v>
      </c>
      <c r="O3280" s="514">
        <f t="shared" si="1846"/>
        <v>0</v>
      </c>
      <c r="P3280" s="680">
        <f>'KB Duct Parts'!$AE$3</f>
        <v>0</v>
      </c>
      <c r="Q3280" s="681">
        <f t="shared" si="1841"/>
        <v>0</v>
      </c>
      <c r="R3280" s="682">
        <f t="shared" si="1842"/>
        <v>0</v>
      </c>
      <c r="S3280" s="716">
        <f t="shared" si="1850"/>
        <v>0.2</v>
      </c>
      <c r="T3280" s="679">
        <f t="shared" si="1843"/>
        <v>0</v>
      </c>
      <c r="U3280" s="679">
        <f t="shared" si="1844"/>
        <v>0</v>
      </c>
      <c r="Y3280" s="120"/>
      <c r="AD3280" s="81"/>
      <c r="AF3280" s="370">
        <v>16</v>
      </c>
      <c r="AG3280" s="374">
        <v>14</v>
      </c>
      <c r="AH3280" s="378">
        <v>12</v>
      </c>
      <c r="AI3280" s="381">
        <v>10</v>
      </c>
      <c r="AJ3280" s="386"/>
      <c r="AK3280" s="391"/>
      <c r="AL3280" s="386"/>
      <c r="AM3280" s="363">
        <f t="shared" si="1876"/>
        <v>1</v>
      </c>
      <c r="AN3280" s="578">
        <v>282.2</v>
      </c>
      <c r="AO3280" s="78">
        <f t="shared" si="1873"/>
        <v>332.34031890660594</v>
      </c>
      <c r="AP3280" s="78">
        <f t="shared" si="1868"/>
        <v>389.43599999999998</v>
      </c>
      <c r="AQ3280" s="78">
        <f t="shared" si="1869"/>
        <v>445.87599999999998</v>
      </c>
      <c r="AR3280" s="78">
        <f t="shared" si="1870"/>
        <v>0</v>
      </c>
      <c r="AS3280" s="78">
        <f t="shared" si="1871"/>
        <v>0</v>
      </c>
      <c r="AT3280" s="78">
        <f t="shared" si="1872"/>
        <v>0</v>
      </c>
      <c r="AU3280" s="363" t="s">
        <v>717</v>
      </c>
      <c r="AV3280" s="393"/>
      <c r="AW3280" s="395"/>
      <c r="AX3280" s="395">
        <v>1.1776765375854215</v>
      </c>
      <c r="AY3280" s="395">
        <v>1.38</v>
      </c>
      <c r="AZ3280" s="395">
        <v>1.58</v>
      </c>
      <c r="BA3280" s="395">
        <v>0</v>
      </c>
      <c r="BB3280" s="395">
        <v>0</v>
      </c>
      <c r="BC3280" s="395">
        <v>0</v>
      </c>
      <c r="BD3280" s="115"/>
      <c r="BE3280" s="115"/>
      <c r="BF3280" s="115">
        <v>1</v>
      </c>
      <c r="BG3280" s="115">
        <v>28</v>
      </c>
      <c r="BH3280" s="423">
        <f t="shared" si="1847"/>
        <v>63.41</v>
      </c>
      <c r="BI3280" s="417">
        <f t="shared" si="1848"/>
        <v>63.41</v>
      </c>
      <c r="BJ3280" s="115"/>
      <c r="BK3280" s="115"/>
      <c r="BQ3280" s="74" t="str">
        <f t="shared" si="1851"/>
        <v>24528-(14)</v>
      </c>
      <c r="BR3280" s="120" t="str">
        <f t="shared" si="1852"/>
        <v>Flanged Tap-In T</v>
      </c>
      <c r="BS3280" s="120">
        <f t="shared" si="1853"/>
        <v>332.34031890660594</v>
      </c>
      <c r="BU3280" s="74" t="str">
        <f t="shared" si="1854"/>
        <v>24528-(12)</v>
      </c>
      <c r="BV3280" s="120" t="str">
        <f t="shared" si="1855"/>
        <v>Flanged Tap-In T</v>
      </c>
      <c r="BW3280" s="120">
        <f t="shared" si="1856"/>
        <v>389.43599999999998</v>
      </c>
      <c r="BY3280" s="74" t="str">
        <f t="shared" si="1857"/>
        <v>24528-(10)</v>
      </c>
      <c r="BZ3280" s="120" t="str">
        <f t="shared" si="1858"/>
        <v>Flanged Tap-In T</v>
      </c>
      <c r="CA3280" s="120">
        <f t="shared" si="1859"/>
        <v>445.87599999999998</v>
      </c>
      <c r="CC3280" s="115" t="str">
        <f t="shared" si="1860"/>
        <v xml:space="preserve"> </v>
      </c>
      <c r="CD3280" s="120" t="str">
        <f t="shared" si="1861"/>
        <v xml:space="preserve"> </v>
      </c>
      <c r="CE3280" s="417" t="str">
        <f t="shared" si="1862"/>
        <v xml:space="preserve"> </v>
      </c>
      <c r="CF3280" s="115"/>
      <c r="CG3280" s="115" t="str">
        <f t="shared" si="1863"/>
        <v xml:space="preserve"> </v>
      </c>
      <c r="CH3280" s="120" t="str">
        <f t="shared" si="1864"/>
        <v xml:space="preserve"> </v>
      </c>
      <c r="CI3280" s="417" t="str">
        <f t="shared" si="1865"/>
        <v xml:space="preserve"> </v>
      </c>
      <c r="CJ3280" s="115"/>
      <c r="CK3280" s="115" t="str">
        <f t="shared" si="1866"/>
        <v xml:space="preserve"> </v>
      </c>
      <c r="CL3280" s="120" t="str">
        <f t="shared" si="1867"/>
        <v xml:space="preserve"> </v>
      </c>
      <c r="CM3280" s="417" t="str">
        <f t="shared" si="1874"/>
        <v xml:space="preserve"> </v>
      </c>
      <c r="IS3280" s="111">
        <v>190.5</v>
      </c>
    </row>
    <row r="3281" spans="2:253" s="74" customFormat="1" ht="17.100000000000001" hidden="1" customHeight="1" x14ac:dyDescent="0.25">
      <c r="B3281" s="504">
        <f>'Flanged Parts'!R28</f>
        <v>0</v>
      </c>
      <c r="C3281" s="508">
        <v>24530</v>
      </c>
      <c r="D3281" s="506">
        <f t="shared" si="1845"/>
        <v>24530</v>
      </c>
      <c r="E3281" s="504" t="s">
        <v>1341</v>
      </c>
      <c r="F3281" s="508" t="str">
        <f t="shared" si="1840"/>
        <v xml:space="preserve"> </v>
      </c>
      <c r="G3281" s="509" t="s">
        <v>470</v>
      </c>
      <c r="H3281" s="504" t="str">
        <f>IF('Flanged Parts'!$BB$6=1,"CS",IF('Flanged Parts'!$BB$6=2,"Glv",0))</f>
        <v>Glv</v>
      </c>
      <c r="I3281" s="1035" t="s">
        <v>81</v>
      </c>
      <c r="J3281" s="1036"/>
      <c r="K3281" s="516" t="s">
        <v>881</v>
      </c>
      <c r="L3281" s="535">
        <v>16</v>
      </c>
      <c r="M3281" s="532" t="s">
        <v>1700</v>
      </c>
      <c r="N3281" s="514">
        <f t="shared" si="1849"/>
        <v>370.15999999999997</v>
      </c>
      <c r="O3281" s="514">
        <f t="shared" si="1846"/>
        <v>0</v>
      </c>
      <c r="P3281" s="680">
        <f>'KB Duct Parts'!$AE$3</f>
        <v>0</v>
      </c>
      <c r="Q3281" s="681">
        <f t="shared" si="1841"/>
        <v>0</v>
      </c>
      <c r="R3281" s="682">
        <f t="shared" si="1842"/>
        <v>0</v>
      </c>
      <c r="S3281" s="716">
        <f t="shared" si="1850"/>
        <v>0.2</v>
      </c>
      <c r="T3281" s="679">
        <f t="shared" si="1843"/>
        <v>0</v>
      </c>
      <c r="U3281" s="679">
        <f t="shared" si="1844"/>
        <v>0</v>
      </c>
      <c r="Y3281" s="120"/>
      <c r="AD3281" s="81"/>
      <c r="AF3281" s="370">
        <v>16</v>
      </c>
      <c r="AG3281" s="374">
        <v>14</v>
      </c>
      <c r="AH3281" s="378">
        <v>12</v>
      </c>
      <c r="AI3281" s="381">
        <v>10</v>
      </c>
      <c r="AJ3281" s="386"/>
      <c r="AK3281" s="391"/>
      <c r="AL3281" s="386"/>
      <c r="AM3281" s="363">
        <f t="shared" si="1876"/>
        <v>1</v>
      </c>
      <c r="AN3281" s="578">
        <v>302.39999999999998</v>
      </c>
      <c r="AO3281" s="78">
        <f t="shared" si="1873"/>
        <v>356.12938496583143</v>
      </c>
      <c r="AP3281" s="78">
        <f t="shared" si="1868"/>
        <v>417.31199999999995</v>
      </c>
      <c r="AQ3281" s="78">
        <f t="shared" si="1869"/>
        <v>477.79199999999997</v>
      </c>
      <c r="AR3281" s="78">
        <f t="shared" si="1870"/>
        <v>0</v>
      </c>
      <c r="AS3281" s="78">
        <f t="shared" si="1871"/>
        <v>0</v>
      </c>
      <c r="AT3281" s="78">
        <f t="shared" si="1872"/>
        <v>0</v>
      </c>
      <c r="AU3281" s="363" t="s">
        <v>717</v>
      </c>
      <c r="AV3281" s="393"/>
      <c r="AW3281" s="395"/>
      <c r="AX3281" s="395">
        <v>1.1776765375854215</v>
      </c>
      <c r="AY3281" s="395">
        <v>1.38</v>
      </c>
      <c r="AZ3281" s="395">
        <v>1.58</v>
      </c>
      <c r="BA3281" s="395">
        <v>0</v>
      </c>
      <c r="BB3281" s="395">
        <v>0</v>
      </c>
      <c r="BC3281" s="395">
        <v>0</v>
      </c>
      <c r="BD3281" s="115"/>
      <c r="BE3281" s="115"/>
      <c r="BF3281" s="115">
        <v>1</v>
      </c>
      <c r="BG3281" s="115">
        <v>30</v>
      </c>
      <c r="BH3281" s="423">
        <f t="shared" si="1847"/>
        <v>67.760000000000005</v>
      </c>
      <c r="BI3281" s="417">
        <f t="shared" si="1848"/>
        <v>67.760000000000005</v>
      </c>
      <c r="BJ3281" s="115"/>
      <c r="BK3281" s="115"/>
      <c r="BQ3281" s="74" t="str">
        <f t="shared" si="1851"/>
        <v>24530-(14)</v>
      </c>
      <c r="BR3281" s="120" t="str">
        <f t="shared" si="1852"/>
        <v>Flanged Tap-In T</v>
      </c>
      <c r="BS3281" s="120">
        <f t="shared" si="1853"/>
        <v>356.12938496583143</v>
      </c>
      <c r="BU3281" s="74" t="str">
        <f t="shared" si="1854"/>
        <v>24530-(12)</v>
      </c>
      <c r="BV3281" s="120" t="str">
        <f t="shared" si="1855"/>
        <v>Flanged Tap-In T</v>
      </c>
      <c r="BW3281" s="120">
        <f t="shared" si="1856"/>
        <v>417.31199999999995</v>
      </c>
      <c r="BY3281" s="74" t="str">
        <f t="shared" si="1857"/>
        <v>24530-(10)</v>
      </c>
      <c r="BZ3281" s="120" t="str">
        <f t="shared" si="1858"/>
        <v>Flanged Tap-In T</v>
      </c>
      <c r="CA3281" s="120">
        <f t="shared" si="1859"/>
        <v>477.79199999999997</v>
      </c>
      <c r="CC3281" s="115" t="str">
        <f t="shared" si="1860"/>
        <v xml:space="preserve"> </v>
      </c>
      <c r="CD3281" s="120" t="str">
        <f t="shared" si="1861"/>
        <v xml:space="preserve"> </v>
      </c>
      <c r="CE3281" s="417" t="str">
        <f t="shared" si="1862"/>
        <v xml:space="preserve"> </v>
      </c>
      <c r="CF3281" s="115"/>
      <c r="CG3281" s="115" t="str">
        <f t="shared" si="1863"/>
        <v xml:space="preserve"> </v>
      </c>
      <c r="CH3281" s="120" t="str">
        <f t="shared" si="1864"/>
        <v xml:space="preserve"> </v>
      </c>
      <c r="CI3281" s="417" t="str">
        <f t="shared" si="1865"/>
        <v xml:space="preserve"> </v>
      </c>
      <c r="CJ3281" s="115"/>
      <c r="CK3281" s="115" t="str">
        <f t="shared" si="1866"/>
        <v xml:space="preserve"> </v>
      </c>
      <c r="CL3281" s="120" t="str">
        <f t="shared" si="1867"/>
        <v xml:space="preserve"> </v>
      </c>
      <c r="CM3281" s="417" t="str">
        <f t="shared" si="1874"/>
        <v xml:space="preserve"> </v>
      </c>
      <c r="IS3281" s="111">
        <v>204.1</v>
      </c>
    </row>
    <row r="3282" spans="2:253" s="74" customFormat="1" ht="17.100000000000001" hidden="1" customHeight="1" x14ac:dyDescent="0.25">
      <c r="B3282" s="504">
        <f>'Flanged Parts'!R29</f>
        <v>0</v>
      </c>
      <c r="C3282" s="508">
        <v>24532</v>
      </c>
      <c r="D3282" s="506">
        <f t="shared" si="1845"/>
        <v>24532</v>
      </c>
      <c r="E3282" s="504" t="s">
        <v>1342</v>
      </c>
      <c r="F3282" s="508" t="str">
        <f t="shared" si="1840"/>
        <v xml:space="preserve"> </v>
      </c>
      <c r="G3282" s="509" t="s">
        <v>470</v>
      </c>
      <c r="H3282" s="504" t="str">
        <f>IF('Flanged Parts'!$BB$6=1,"CS",IF('Flanged Parts'!$BB$6=2,"Glv",0))</f>
        <v>Glv</v>
      </c>
      <c r="I3282" s="1035" t="s">
        <v>81</v>
      </c>
      <c r="J3282" s="1036"/>
      <c r="K3282" s="516" t="s">
        <v>881</v>
      </c>
      <c r="L3282" s="535">
        <v>16</v>
      </c>
      <c r="M3282" s="532" t="s">
        <v>1700</v>
      </c>
      <c r="N3282" s="514">
        <f t="shared" si="1849"/>
        <v>397.68</v>
      </c>
      <c r="O3282" s="514">
        <f t="shared" si="1846"/>
        <v>0</v>
      </c>
      <c r="P3282" s="680">
        <f>'KB Duct Parts'!$AE$3</f>
        <v>0</v>
      </c>
      <c r="Q3282" s="681">
        <f t="shared" si="1841"/>
        <v>0</v>
      </c>
      <c r="R3282" s="682">
        <f t="shared" si="1842"/>
        <v>0</v>
      </c>
      <c r="S3282" s="716">
        <f t="shared" si="1850"/>
        <v>0.2</v>
      </c>
      <c r="T3282" s="679">
        <f t="shared" si="1843"/>
        <v>0</v>
      </c>
      <c r="U3282" s="679">
        <f t="shared" si="1844"/>
        <v>0</v>
      </c>
      <c r="Y3282" s="120"/>
      <c r="AD3282" s="81"/>
      <c r="AF3282" s="370">
        <v>16</v>
      </c>
      <c r="AG3282" s="374">
        <v>14</v>
      </c>
      <c r="AH3282" s="378">
        <v>12</v>
      </c>
      <c r="AI3282" s="381">
        <v>10</v>
      </c>
      <c r="AJ3282" s="386"/>
      <c r="AK3282" s="391"/>
      <c r="AL3282" s="386"/>
      <c r="AM3282" s="363">
        <f t="shared" si="1876"/>
        <v>1</v>
      </c>
      <c r="AN3282" s="578">
        <v>322.5</v>
      </c>
      <c r="AO3282" s="78">
        <f t="shared" si="1873"/>
        <v>379.80068337129842</v>
      </c>
      <c r="AP3282" s="78">
        <f t="shared" si="1868"/>
        <v>445.04999999999995</v>
      </c>
      <c r="AQ3282" s="78">
        <f t="shared" si="1869"/>
        <v>509.55</v>
      </c>
      <c r="AR3282" s="78">
        <f t="shared" si="1870"/>
        <v>0</v>
      </c>
      <c r="AS3282" s="78">
        <f t="shared" si="1871"/>
        <v>0</v>
      </c>
      <c r="AT3282" s="78">
        <f t="shared" si="1872"/>
        <v>0</v>
      </c>
      <c r="AU3282" s="363" t="s">
        <v>717</v>
      </c>
      <c r="AV3282" s="393"/>
      <c r="AW3282" s="395"/>
      <c r="AX3282" s="395">
        <v>1.1776765375854215</v>
      </c>
      <c r="AY3282" s="395">
        <v>1.38</v>
      </c>
      <c r="AZ3282" s="395">
        <v>1.58</v>
      </c>
      <c r="BA3282" s="395">
        <v>0</v>
      </c>
      <c r="BB3282" s="395">
        <v>0</v>
      </c>
      <c r="BC3282" s="395">
        <v>0</v>
      </c>
      <c r="BD3282" s="115"/>
      <c r="BE3282" s="115"/>
      <c r="BF3282" s="115">
        <v>1</v>
      </c>
      <c r="BG3282" s="115">
        <v>32</v>
      </c>
      <c r="BH3282" s="423">
        <f t="shared" si="1847"/>
        <v>75.180000000000007</v>
      </c>
      <c r="BI3282" s="417">
        <f t="shared" si="1848"/>
        <v>75.180000000000007</v>
      </c>
      <c r="BJ3282" s="115"/>
      <c r="BK3282" s="115"/>
      <c r="BQ3282" s="74" t="str">
        <f t="shared" si="1851"/>
        <v>24532-(14)</v>
      </c>
      <c r="BR3282" s="120" t="str">
        <f t="shared" si="1852"/>
        <v>Flanged Tap-In T</v>
      </c>
      <c r="BS3282" s="120">
        <f t="shared" si="1853"/>
        <v>379.80068337129842</v>
      </c>
      <c r="BU3282" s="74" t="str">
        <f t="shared" si="1854"/>
        <v>24532-(12)</v>
      </c>
      <c r="BV3282" s="120" t="str">
        <f t="shared" si="1855"/>
        <v>Flanged Tap-In T</v>
      </c>
      <c r="BW3282" s="120">
        <f t="shared" si="1856"/>
        <v>445.04999999999995</v>
      </c>
      <c r="BY3282" s="74" t="str">
        <f t="shared" si="1857"/>
        <v>24532-(10)</v>
      </c>
      <c r="BZ3282" s="120" t="str">
        <f t="shared" si="1858"/>
        <v>Flanged Tap-In T</v>
      </c>
      <c r="CA3282" s="120">
        <f t="shared" si="1859"/>
        <v>509.55</v>
      </c>
      <c r="CC3282" s="115" t="str">
        <f t="shared" si="1860"/>
        <v xml:space="preserve"> </v>
      </c>
      <c r="CD3282" s="120" t="str">
        <f t="shared" si="1861"/>
        <v xml:space="preserve"> </v>
      </c>
      <c r="CE3282" s="417" t="str">
        <f t="shared" si="1862"/>
        <v xml:space="preserve"> </v>
      </c>
      <c r="CF3282" s="115"/>
      <c r="CG3282" s="115" t="str">
        <f t="shared" si="1863"/>
        <v xml:space="preserve"> </v>
      </c>
      <c r="CH3282" s="120" t="str">
        <f t="shared" si="1864"/>
        <v xml:space="preserve"> </v>
      </c>
      <c r="CI3282" s="417" t="str">
        <f t="shared" si="1865"/>
        <v xml:space="preserve"> </v>
      </c>
      <c r="CJ3282" s="115"/>
      <c r="CK3282" s="115" t="str">
        <f t="shared" si="1866"/>
        <v xml:space="preserve"> </v>
      </c>
      <c r="CL3282" s="120" t="str">
        <f t="shared" si="1867"/>
        <v xml:space="preserve"> </v>
      </c>
      <c r="CM3282" s="417" t="str">
        <f t="shared" si="1874"/>
        <v xml:space="preserve"> </v>
      </c>
      <c r="IS3282" s="111">
        <v>217.7</v>
      </c>
    </row>
    <row r="3283" spans="2:253" s="74" customFormat="1" ht="17.100000000000001" hidden="1" customHeight="1" x14ac:dyDescent="0.25">
      <c r="B3283" s="504">
        <f>'Flanged Parts'!R30</f>
        <v>0</v>
      </c>
      <c r="C3283" s="508">
        <v>24534</v>
      </c>
      <c r="D3283" s="506">
        <f t="shared" si="1845"/>
        <v>24534</v>
      </c>
      <c r="E3283" s="504" t="s">
        <v>1343</v>
      </c>
      <c r="F3283" s="508" t="str">
        <f t="shared" ref="F3283:F3346" si="1877">IF(AM3283&gt;1,"Non-Std"," ")</f>
        <v xml:space="preserve"> </v>
      </c>
      <c r="G3283" s="509" t="s">
        <v>470</v>
      </c>
      <c r="H3283" s="504" t="str">
        <f>IF('Flanged Parts'!$BB$6=1,"CS",IF('Flanged Parts'!$BB$6=2,"Glv",0))</f>
        <v>Glv</v>
      </c>
      <c r="I3283" s="1035" t="s">
        <v>81</v>
      </c>
      <c r="J3283" s="1036"/>
      <c r="K3283" s="516" t="s">
        <v>881</v>
      </c>
      <c r="L3283" s="535">
        <v>16</v>
      </c>
      <c r="M3283" s="532" t="s">
        <v>1700</v>
      </c>
      <c r="N3283" s="514">
        <f t="shared" si="1849"/>
        <v>420.52</v>
      </c>
      <c r="O3283" s="514">
        <f t="shared" si="1846"/>
        <v>0</v>
      </c>
      <c r="P3283" s="680">
        <f>'KB Duct Parts'!$AE$3</f>
        <v>0</v>
      </c>
      <c r="Q3283" s="681">
        <f t="shared" si="1841"/>
        <v>0</v>
      </c>
      <c r="R3283" s="682">
        <f t="shared" si="1842"/>
        <v>0</v>
      </c>
      <c r="S3283" s="716">
        <f t="shared" si="1850"/>
        <v>0.2</v>
      </c>
      <c r="T3283" s="679">
        <f t="shared" si="1843"/>
        <v>0</v>
      </c>
      <c r="U3283" s="679">
        <f t="shared" si="1844"/>
        <v>0</v>
      </c>
      <c r="Y3283" s="120"/>
      <c r="AD3283" s="81"/>
      <c r="AF3283" s="370">
        <v>16</v>
      </c>
      <c r="AG3283" s="374">
        <v>14</v>
      </c>
      <c r="AH3283" s="378">
        <v>12</v>
      </c>
      <c r="AI3283" s="381">
        <v>10</v>
      </c>
      <c r="AJ3283" s="386"/>
      <c r="AK3283" s="391"/>
      <c r="AL3283" s="386"/>
      <c r="AM3283" s="363">
        <f t="shared" si="1876"/>
        <v>1</v>
      </c>
      <c r="AN3283" s="578">
        <v>343.2</v>
      </c>
      <c r="AO3283" s="78">
        <f t="shared" si="1873"/>
        <v>404.17858769931661</v>
      </c>
      <c r="AP3283" s="78">
        <f t="shared" si="1868"/>
        <v>473.61599999999993</v>
      </c>
      <c r="AQ3283" s="78">
        <f t="shared" si="1869"/>
        <v>542.25599999999997</v>
      </c>
      <c r="AR3283" s="78">
        <f t="shared" si="1870"/>
        <v>0</v>
      </c>
      <c r="AS3283" s="78">
        <f t="shared" si="1871"/>
        <v>0</v>
      </c>
      <c r="AT3283" s="78">
        <f t="shared" si="1872"/>
        <v>0</v>
      </c>
      <c r="AU3283" s="363" t="s">
        <v>717</v>
      </c>
      <c r="AV3283" s="393"/>
      <c r="AW3283" s="395"/>
      <c r="AX3283" s="395">
        <v>1.1776765375854215</v>
      </c>
      <c r="AY3283" s="395">
        <v>1.38</v>
      </c>
      <c r="AZ3283" s="395">
        <v>1.58</v>
      </c>
      <c r="BA3283" s="395">
        <v>0</v>
      </c>
      <c r="BB3283" s="395">
        <v>0</v>
      </c>
      <c r="BC3283" s="395">
        <v>0</v>
      </c>
      <c r="BD3283" s="115"/>
      <c r="BE3283" s="115"/>
      <c r="BF3283" s="115">
        <v>1</v>
      </c>
      <c r="BG3283" s="115">
        <v>34</v>
      </c>
      <c r="BH3283" s="423">
        <f t="shared" si="1847"/>
        <v>77.319999999999993</v>
      </c>
      <c r="BI3283" s="417">
        <f t="shared" si="1848"/>
        <v>77.319999999999993</v>
      </c>
      <c r="BJ3283" s="115"/>
      <c r="BK3283" s="115"/>
      <c r="BQ3283" s="74" t="str">
        <f t="shared" si="1851"/>
        <v>24534-(14)</v>
      </c>
      <c r="BR3283" s="120" t="str">
        <f t="shared" si="1852"/>
        <v>Flanged Tap-In T</v>
      </c>
      <c r="BS3283" s="120">
        <f t="shared" si="1853"/>
        <v>404.17858769931661</v>
      </c>
      <c r="BU3283" s="74" t="str">
        <f t="shared" si="1854"/>
        <v>24534-(12)</v>
      </c>
      <c r="BV3283" s="120" t="str">
        <f t="shared" si="1855"/>
        <v>Flanged Tap-In T</v>
      </c>
      <c r="BW3283" s="120">
        <f t="shared" si="1856"/>
        <v>473.61599999999993</v>
      </c>
      <c r="BY3283" s="74" t="str">
        <f t="shared" si="1857"/>
        <v>24534-(10)</v>
      </c>
      <c r="BZ3283" s="120" t="str">
        <f t="shared" si="1858"/>
        <v>Flanged Tap-In T</v>
      </c>
      <c r="CA3283" s="120">
        <f t="shared" si="1859"/>
        <v>542.25599999999997</v>
      </c>
      <c r="CC3283" s="115" t="str">
        <f t="shared" si="1860"/>
        <v xml:space="preserve"> </v>
      </c>
      <c r="CD3283" s="120" t="str">
        <f t="shared" si="1861"/>
        <v xml:space="preserve"> </v>
      </c>
      <c r="CE3283" s="417" t="str">
        <f t="shared" si="1862"/>
        <v xml:space="preserve"> </v>
      </c>
      <c r="CF3283" s="115"/>
      <c r="CG3283" s="115" t="str">
        <f t="shared" si="1863"/>
        <v xml:space="preserve"> </v>
      </c>
      <c r="CH3283" s="120" t="str">
        <f t="shared" si="1864"/>
        <v xml:space="preserve"> </v>
      </c>
      <c r="CI3283" s="417" t="str">
        <f t="shared" si="1865"/>
        <v xml:space="preserve"> </v>
      </c>
      <c r="CJ3283" s="115"/>
      <c r="CK3283" s="115" t="str">
        <f t="shared" si="1866"/>
        <v xml:space="preserve"> </v>
      </c>
      <c r="CL3283" s="120" t="str">
        <f t="shared" si="1867"/>
        <v xml:space="preserve"> </v>
      </c>
      <c r="CM3283" s="417" t="str">
        <f t="shared" si="1874"/>
        <v xml:space="preserve"> </v>
      </c>
      <c r="IS3283" s="111">
        <v>231.4</v>
      </c>
    </row>
    <row r="3284" spans="2:253" s="74" customFormat="1" ht="17.100000000000001" hidden="1" customHeight="1" x14ac:dyDescent="0.25">
      <c r="B3284" s="504">
        <f>'Flanged Parts'!R31</f>
        <v>0</v>
      </c>
      <c r="C3284" s="508">
        <v>24536</v>
      </c>
      <c r="D3284" s="506">
        <f t="shared" si="1845"/>
        <v>24536</v>
      </c>
      <c r="E3284" s="504" t="s">
        <v>1344</v>
      </c>
      <c r="F3284" s="508" t="str">
        <f t="shared" si="1877"/>
        <v xml:space="preserve"> </v>
      </c>
      <c r="G3284" s="509" t="s">
        <v>470</v>
      </c>
      <c r="H3284" s="504" t="str">
        <f>IF('Flanged Parts'!$BB$6=1,"CS",IF('Flanged Parts'!$BB$6=2,"Glv",0))</f>
        <v>Glv</v>
      </c>
      <c r="I3284" s="1035" t="s">
        <v>81</v>
      </c>
      <c r="J3284" s="1036"/>
      <c r="K3284" s="516" t="s">
        <v>881</v>
      </c>
      <c r="L3284" s="535">
        <v>16</v>
      </c>
      <c r="M3284" s="532" t="s">
        <v>1700</v>
      </c>
      <c r="N3284" s="514">
        <f t="shared" si="1849"/>
        <v>446.81</v>
      </c>
      <c r="O3284" s="514">
        <f t="shared" si="1846"/>
        <v>0</v>
      </c>
      <c r="P3284" s="680">
        <f>'KB Duct Parts'!$AE$3</f>
        <v>0</v>
      </c>
      <c r="Q3284" s="681">
        <f t="shared" si="1841"/>
        <v>0</v>
      </c>
      <c r="R3284" s="682">
        <f t="shared" si="1842"/>
        <v>0</v>
      </c>
      <c r="S3284" s="716">
        <f t="shared" si="1850"/>
        <v>0.2</v>
      </c>
      <c r="T3284" s="679">
        <f t="shared" si="1843"/>
        <v>0</v>
      </c>
      <c r="U3284" s="679">
        <f t="shared" si="1844"/>
        <v>0</v>
      </c>
      <c r="Y3284" s="120"/>
      <c r="AD3284" s="81"/>
      <c r="AF3284" s="370">
        <v>16</v>
      </c>
      <c r="AG3284" s="374">
        <v>14</v>
      </c>
      <c r="AH3284" s="378">
        <v>12</v>
      </c>
      <c r="AI3284" s="381">
        <v>10</v>
      </c>
      <c r="AJ3284" s="386"/>
      <c r="AK3284" s="391"/>
      <c r="AL3284" s="386"/>
      <c r="AM3284" s="363">
        <f t="shared" si="1876"/>
        <v>1</v>
      </c>
      <c r="AN3284" s="578">
        <v>364.3</v>
      </c>
      <c r="AO3284" s="78">
        <f t="shared" si="1873"/>
        <v>429.02756264236905</v>
      </c>
      <c r="AP3284" s="78">
        <f t="shared" si="1868"/>
        <v>502.73399999999998</v>
      </c>
      <c r="AQ3284" s="78">
        <f t="shared" si="1869"/>
        <v>575.59400000000005</v>
      </c>
      <c r="AR3284" s="78">
        <f t="shared" si="1870"/>
        <v>0</v>
      </c>
      <c r="AS3284" s="78">
        <f t="shared" si="1871"/>
        <v>0</v>
      </c>
      <c r="AT3284" s="78">
        <f t="shared" si="1872"/>
        <v>0</v>
      </c>
      <c r="AU3284" s="363" t="s">
        <v>717</v>
      </c>
      <c r="AV3284" s="393"/>
      <c r="AW3284" s="395"/>
      <c r="AX3284" s="395">
        <v>1.1776765375854215</v>
      </c>
      <c r="AY3284" s="395">
        <v>1.38</v>
      </c>
      <c r="AZ3284" s="395">
        <v>1.58</v>
      </c>
      <c r="BA3284" s="395">
        <v>0</v>
      </c>
      <c r="BB3284" s="395">
        <v>0</v>
      </c>
      <c r="BC3284" s="395">
        <v>0</v>
      </c>
      <c r="BD3284" s="115"/>
      <c r="BE3284" s="115"/>
      <c r="BF3284" s="115">
        <v>1</v>
      </c>
      <c r="BG3284" s="115">
        <v>36</v>
      </c>
      <c r="BH3284" s="423">
        <f t="shared" si="1847"/>
        <v>82.51</v>
      </c>
      <c r="BI3284" s="417">
        <f t="shared" si="1848"/>
        <v>82.51</v>
      </c>
      <c r="BJ3284" s="115"/>
      <c r="BK3284" s="115"/>
      <c r="BQ3284" s="74" t="str">
        <f t="shared" si="1851"/>
        <v>24536-(14)</v>
      </c>
      <c r="BR3284" s="120" t="str">
        <f t="shared" si="1852"/>
        <v>Flanged Tap-In T</v>
      </c>
      <c r="BS3284" s="120">
        <f t="shared" si="1853"/>
        <v>429.02756264236905</v>
      </c>
      <c r="BU3284" s="74" t="str">
        <f t="shared" si="1854"/>
        <v>24536-(12)</v>
      </c>
      <c r="BV3284" s="120" t="str">
        <f t="shared" si="1855"/>
        <v>Flanged Tap-In T</v>
      </c>
      <c r="BW3284" s="120">
        <f t="shared" si="1856"/>
        <v>502.73399999999998</v>
      </c>
      <c r="BY3284" s="74" t="str">
        <f t="shared" si="1857"/>
        <v>24536-(10)</v>
      </c>
      <c r="BZ3284" s="120" t="str">
        <f t="shared" si="1858"/>
        <v>Flanged Tap-In T</v>
      </c>
      <c r="CA3284" s="120">
        <f t="shared" si="1859"/>
        <v>575.59400000000005</v>
      </c>
      <c r="CC3284" s="115" t="str">
        <f t="shared" si="1860"/>
        <v xml:space="preserve"> </v>
      </c>
      <c r="CD3284" s="120" t="str">
        <f t="shared" si="1861"/>
        <v xml:space="preserve"> </v>
      </c>
      <c r="CE3284" s="417" t="str">
        <f t="shared" si="1862"/>
        <v xml:space="preserve"> </v>
      </c>
      <c r="CF3284" s="115"/>
      <c r="CG3284" s="115" t="str">
        <f t="shared" si="1863"/>
        <v xml:space="preserve"> </v>
      </c>
      <c r="CH3284" s="120" t="str">
        <f t="shared" si="1864"/>
        <v xml:space="preserve"> </v>
      </c>
      <c r="CI3284" s="417" t="str">
        <f t="shared" si="1865"/>
        <v xml:space="preserve"> </v>
      </c>
      <c r="CJ3284" s="115"/>
      <c r="CK3284" s="115" t="str">
        <f t="shared" si="1866"/>
        <v xml:space="preserve"> </v>
      </c>
      <c r="CL3284" s="120" t="str">
        <f t="shared" si="1867"/>
        <v xml:space="preserve"> </v>
      </c>
      <c r="CM3284" s="417" t="str">
        <f t="shared" si="1874"/>
        <v xml:space="preserve"> </v>
      </c>
      <c r="IS3284" s="111">
        <v>245</v>
      </c>
    </row>
    <row r="3285" spans="2:253" s="74" customFormat="1" ht="17.100000000000001" hidden="1" customHeight="1" x14ac:dyDescent="0.25">
      <c r="B3285" s="504">
        <f>'Flanged Parts'!R32</f>
        <v>0</v>
      </c>
      <c r="C3285" s="508">
        <v>24538</v>
      </c>
      <c r="D3285" s="506">
        <f t="shared" si="1845"/>
        <v>24538</v>
      </c>
      <c r="E3285" s="504" t="s">
        <v>1345</v>
      </c>
      <c r="F3285" s="508" t="str">
        <f t="shared" si="1877"/>
        <v xml:space="preserve"> </v>
      </c>
      <c r="G3285" s="509" t="s">
        <v>470</v>
      </c>
      <c r="H3285" s="504" t="str">
        <f>IF('Flanged Parts'!$BB$6=1,"CS",IF('Flanged Parts'!$BB$6=2,"Glv",0))</f>
        <v>Glv</v>
      </c>
      <c r="I3285" s="1035" t="s">
        <v>81</v>
      </c>
      <c r="J3285" s="1036"/>
      <c r="K3285" s="516" t="s">
        <v>881</v>
      </c>
      <c r="L3285" s="535">
        <v>16</v>
      </c>
      <c r="M3285" s="532" t="s">
        <v>1700</v>
      </c>
      <c r="N3285" s="514">
        <f t="shared" si="1849"/>
        <v>470.93</v>
      </c>
      <c r="O3285" s="514">
        <f t="shared" si="1846"/>
        <v>0</v>
      </c>
      <c r="P3285" s="680">
        <f>'KB Duct Parts'!$AE$3</f>
        <v>0</v>
      </c>
      <c r="Q3285" s="681">
        <f t="shared" si="1841"/>
        <v>0</v>
      </c>
      <c r="R3285" s="682">
        <f t="shared" si="1842"/>
        <v>0</v>
      </c>
      <c r="S3285" s="716">
        <f t="shared" si="1850"/>
        <v>0.2</v>
      </c>
      <c r="T3285" s="679">
        <f t="shared" si="1843"/>
        <v>0</v>
      </c>
      <c r="U3285" s="679">
        <f t="shared" si="1844"/>
        <v>0</v>
      </c>
      <c r="Y3285" s="120"/>
      <c r="AD3285" s="81"/>
      <c r="AF3285" s="370">
        <v>16</v>
      </c>
      <c r="AG3285" s="374">
        <v>14</v>
      </c>
      <c r="AH3285" s="378">
        <v>12</v>
      </c>
      <c r="AI3285" s="381">
        <v>10</v>
      </c>
      <c r="AJ3285" s="386"/>
      <c r="AK3285" s="391"/>
      <c r="AL3285" s="386"/>
      <c r="AM3285" s="363">
        <f t="shared" si="1876"/>
        <v>1</v>
      </c>
      <c r="AN3285" s="578">
        <v>385.2</v>
      </c>
      <c r="AO3285" s="78">
        <f t="shared" si="1873"/>
        <v>453.64100227790431</v>
      </c>
      <c r="AP3285" s="78">
        <f t="shared" si="1868"/>
        <v>531.57599999999991</v>
      </c>
      <c r="AQ3285" s="78">
        <f t="shared" si="1869"/>
        <v>608.61599999999999</v>
      </c>
      <c r="AR3285" s="78">
        <f t="shared" si="1870"/>
        <v>0</v>
      </c>
      <c r="AS3285" s="78">
        <f t="shared" si="1871"/>
        <v>0</v>
      </c>
      <c r="AT3285" s="78">
        <f t="shared" si="1872"/>
        <v>0</v>
      </c>
      <c r="AU3285" s="363" t="s">
        <v>717</v>
      </c>
      <c r="AV3285" s="393"/>
      <c r="AW3285" s="395"/>
      <c r="AX3285" s="395">
        <v>1.1776765375854215</v>
      </c>
      <c r="AY3285" s="395">
        <v>1.38</v>
      </c>
      <c r="AZ3285" s="395">
        <v>1.58</v>
      </c>
      <c r="BA3285" s="395">
        <v>0</v>
      </c>
      <c r="BB3285" s="395">
        <v>0</v>
      </c>
      <c r="BC3285" s="395">
        <v>0</v>
      </c>
      <c r="BD3285" s="115"/>
      <c r="BE3285" s="115"/>
      <c r="BF3285" s="115">
        <v>1</v>
      </c>
      <c r="BG3285" s="115">
        <v>38</v>
      </c>
      <c r="BH3285" s="423">
        <f t="shared" si="1847"/>
        <v>85.73</v>
      </c>
      <c r="BI3285" s="417">
        <f t="shared" si="1848"/>
        <v>85.73</v>
      </c>
      <c r="BJ3285" s="115"/>
      <c r="BK3285" s="115"/>
      <c r="BQ3285" s="74" t="str">
        <f t="shared" si="1851"/>
        <v>24538-(14)</v>
      </c>
      <c r="BR3285" s="120" t="str">
        <f t="shared" si="1852"/>
        <v>Flanged Tap-In T</v>
      </c>
      <c r="BS3285" s="120">
        <f t="shared" si="1853"/>
        <v>453.64100227790431</v>
      </c>
      <c r="BU3285" s="74" t="str">
        <f t="shared" si="1854"/>
        <v>24538-(12)</v>
      </c>
      <c r="BV3285" s="120" t="str">
        <f t="shared" si="1855"/>
        <v>Flanged Tap-In T</v>
      </c>
      <c r="BW3285" s="120">
        <f t="shared" si="1856"/>
        <v>531.57599999999991</v>
      </c>
      <c r="BY3285" s="74" t="str">
        <f t="shared" si="1857"/>
        <v>24538-(10)</v>
      </c>
      <c r="BZ3285" s="120" t="str">
        <f t="shared" si="1858"/>
        <v>Flanged Tap-In T</v>
      </c>
      <c r="CA3285" s="120">
        <f t="shared" si="1859"/>
        <v>608.61599999999999</v>
      </c>
      <c r="CC3285" s="115" t="str">
        <f t="shared" si="1860"/>
        <v xml:space="preserve"> </v>
      </c>
      <c r="CD3285" s="120" t="str">
        <f t="shared" si="1861"/>
        <v xml:space="preserve"> </v>
      </c>
      <c r="CE3285" s="417" t="str">
        <f t="shared" si="1862"/>
        <v xml:space="preserve"> </v>
      </c>
      <c r="CF3285" s="115"/>
      <c r="CG3285" s="115" t="str">
        <f t="shared" si="1863"/>
        <v xml:space="preserve"> </v>
      </c>
      <c r="CH3285" s="120" t="str">
        <f t="shared" si="1864"/>
        <v xml:space="preserve"> </v>
      </c>
      <c r="CI3285" s="417" t="str">
        <f t="shared" si="1865"/>
        <v xml:space="preserve"> </v>
      </c>
      <c r="CJ3285" s="115"/>
      <c r="CK3285" s="115" t="str">
        <f t="shared" si="1866"/>
        <v xml:space="preserve"> </v>
      </c>
      <c r="CL3285" s="120" t="str">
        <f t="shared" si="1867"/>
        <v xml:space="preserve"> </v>
      </c>
      <c r="CM3285" s="417" t="str">
        <f t="shared" si="1874"/>
        <v xml:space="preserve"> </v>
      </c>
      <c r="IS3285" s="111">
        <v>258.60000000000002</v>
      </c>
    </row>
    <row r="3286" spans="2:253" s="74" customFormat="1" ht="17.100000000000001" hidden="1" customHeight="1" x14ac:dyDescent="0.25">
      <c r="B3286" s="504">
        <f>'Flanged Parts'!R33</f>
        <v>0</v>
      </c>
      <c r="C3286" s="508">
        <v>24540</v>
      </c>
      <c r="D3286" s="506">
        <f t="shared" si="1845"/>
        <v>24540</v>
      </c>
      <c r="E3286" s="504" t="s">
        <v>1346</v>
      </c>
      <c r="F3286" s="508" t="str">
        <f t="shared" si="1877"/>
        <v xml:space="preserve"> </v>
      </c>
      <c r="G3286" s="509" t="s">
        <v>470</v>
      </c>
      <c r="H3286" s="504" t="str">
        <f>IF('Flanged Parts'!$BB$6=1,"CS",IF('Flanged Parts'!$BB$6=2,"Glv",0))</f>
        <v>Glv</v>
      </c>
      <c r="I3286" s="1035" t="s">
        <v>81</v>
      </c>
      <c r="J3286" s="1036"/>
      <c r="K3286" s="516" t="s">
        <v>881</v>
      </c>
      <c r="L3286" s="535">
        <v>16</v>
      </c>
      <c r="M3286" s="532" t="s">
        <v>1700</v>
      </c>
      <c r="N3286" s="514">
        <f t="shared" si="1849"/>
        <v>495.49</v>
      </c>
      <c r="O3286" s="514">
        <f t="shared" si="1846"/>
        <v>0</v>
      </c>
      <c r="P3286" s="680">
        <f>'KB Duct Parts'!$AE$3</f>
        <v>0</v>
      </c>
      <c r="Q3286" s="681">
        <f t="shared" si="1841"/>
        <v>0</v>
      </c>
      <c r="R3286" s="682">
        <f t="shared" si="1842"/>
        <v>0</v>
      </c>
      <c r="S3286" s="716">
        <f t="shared" si="1850"/>
        <v>0.2</v>
      </c>
      <c r="T3286" s="679">
        <f t="shared" si="1843"/>
        <v>0</v>
      </c>
      <c r="U3286" s="679">
        <f t="shared" si="1844"/>
        <v>0</v>
      </c>
      <c r="Y3286" s="120"/>
      <c r="AD3286" s="81"/>
      <c r="AF3286" s="370">
        <v>16</v>
      </c>
      <c r="AG3286" s="374">
        <v>14</v>
      </c>
      <c r="AH3286" s="378">
        <v>12</v>
      </c>
      <c r="AI3286" s="381">
        <v>10</v>
      </c>
      <c r="AJ3286" s="386"/>
      <c r="AK3286" s="391"/>
      <c r="AL3286" s="386"/>
      <c r="AM3286" s="363">
        <f t="shared" si="1876"/>
        <v>1</v>
      </c>
      <c r="AN3286" s="578">
        <v>404.3</v>
      </c>
      <c r="AO3286" s="78">
        <f t="shared" si="1873"/>
        <v>476.13462414578589</v>
      </c>
      <c r="AP3286" s="78">
        <f t="shared" si="1868"/>
        <v>557.93399999999997</v>
      </c>
      <c r="AQ3286" s="78">
        <f t="shared" si="1869"/>
        <v>638.7940000000001</v>
      </c>
      <c r="AR3286" s="78">
        <f t="shared" si="1870"/>
        <v>0</v>
      </c>
      <c r="AS3286" s="78">
        <f t="shared" si="1871"/>
        <v>0</v>
      </c>
      <c r="AT3286" s="78">
        <f t="shared" si="1872"/>
        <v>0</v>
      </c>
      <c r="AU3286" s="363" t="s">
        <v>717</v>
      </c>
      <c r="AV3286" s="393"/>
      <c r="AW3286" s="395"/>
      <c r="AX3286" s="395">
        <v>1.1776765375854215</v>
      </c>
      <c r="AY3286" s="395">
        <v>1.38</v>
      </c>
      <c r="AZ3286" s="395">
        <v>1.58</v>
      </c>
      <c r="BA3286" s="395">
        <v>0</v>
      </c>
      <c r="BB3286" s="395">
        <v>0</v>
      </c>
      <c r="BC3286" s="395">
        <v>0</v>
      </c>
      <c r="BD3286" s="115"/>
      <c r="BE3286" s="115"/>
      <c r="BF3286" s="115">
        <v>1</v>
      </c>
      <c r="BG3286" s="115">
        <v>40</v>
      </c>
      <c r="BH3286" s="423">
        <f t="shared" si="1847"/>
        <v>91.19</v>
      </c>
      <c r="BI3286" s="417">
        <f t="shared" si="1848"/>
        <v>91.19</v>
      </c>
      <c r="BJ3286" s="115"/>
      <c r="BK3286" s="115"/>
      <c r="BQ3286" s="74" t="str">
        <f t="shared" si="1851"/>
        <v>24540-(14)</v>
      </c>
      <c r="BR3286" s="120" t="str">
        <f t="shared" si="1852"/>
        <v>Flanged Tap-In T</v>
      </c>
      <c r="BS3286" s="120">
        <f t="shared" si="1853"/>
        <v>476.13462414578589</v>
      </c>
      <c r="BU3286" s="74" t="str">
        <f t="shared" si="1854"/>
        <v>24540-(12)</v>
      </c>
      <c r="BV3286" s="120" t="str">
        <f t="shared" si="1855"/>
        <v>Flanged Tap-In T</v>
      </c>
      <c r="BW3286" s="120">
        <f t="shared" si="1856"/>
        <v>557.93399999999997</v>
      </c>
      <c r="BY3286" s="74" t="str">
        <f t="shared" si="1857"/>
        <v>24540-(10)</v>
      </c>
      <c r="BZ3286" s="120" t="str">
        <f t="shared" si="1858"/>
        <v>Flanged Tap-In T</v>
      </c>
      <c r="CA3286" s="120">
        <f t="shared" si="1859"/>
        <v>638.7940000000001</v>
      </c>
      <c r="CC3286" s="115" t="str">
        <f t="shared" si="1860"/>
        <v xml:space="preserve"> </v>
      </c>
      <c r="CD3286" s="120" t="str">
        <f t="shared" si="1861"/>
        <v xml:space="preserve"> </v>
      </c>
      <c r="CE3286" s="417" t="str">
        <f t="shared" si="1862"/>
        <v xml:space="preserve"> </v>
      </c>
      <c r="CF3286" s="115"/>
      <c r="CG3286" s="115" t="str">
        <f t="shared" si="1863"/>
        <v xml:space="preserve"> </v>
      </c>
      <c r="CH3286" s="120" t="str">
        <f t="shared" si="1864"/>
        <v xml:space="preserve"> </v>
      </c>
      <c r="CI3286" s="417" t="str">
        <f t="shared" si="1865"/>
        <v xml:space="preserve"> </v>
      </c>
      <c r="CJ3286" s="115"/>
      <c r="CK3286" s="115" t="str">
        <f t="shared" si="1866"/>
        <v xml:space="preserve"> </v>
      </c>
      <c r="CL3286" s="120" t="str">
        <f t="shared" si="1867"/>
        <v xml:space="preserve"> </v>
      </c>
      <c r="CM3286" s="417" t="str">
        <f t="shared" si="1874"/>
        <v xml:space="preserve"> </v>
      </c>
      <c r="IS3286" s="111">
        <v>272.2</v>
      </c>
    </row>
    <row r="3287" spans="2:253" s="74" customFormat="1" ht="17.100000000000001" hidden="1" customHeight="1" x14ac:dyDescent="0.25">
      <c r="B3287" s="504">
        <f>'Flanged Parts'!R34</f>
        <v>0</v>
      </c>
      <c r="C3287" s="508">
        <v>24542</v>
      </c>
      <c r="D3287" s="506">
        <f t="shared" si="1845"/>
        <v>24542</v>
      </c>
      <c r="E3287" s="504" t="s">
        <v>1347</v>
      </c>
      <c r="F3287" s="508" t="str">
        <f t="shared" si="1877"/>
        <v xml:space="preserve"> </v>
      </c>
      <c r="G3287" s="509" t="s">
        <v>470</v>
      </c>
      <c r="H3287" s="504" t="s">
        <v>1094</v>
      </c>
      <c r="I3287" s="1035" t="s">
        <v>81</v>
      </c>
      <c r="J3287" s="1036"/>
      <c r="K3287" s="516" t="s">
        <v>881</v>
      </c>
      <c r="L3287" s="535">
        <v>16</v>
      </c>
      <c r="M3287" s="532" t="s">
        <v>1700</v>
      </c>
      <c r="N3287" s="514">
        <f t="shared" si="1849"/>
        <v>534</v>
      </c>
      <c r="O3287" s="514">
        <f t="shared" si="1846"/>
        <v>0</v>
      </c>
      <c r="P3287" s="680">
        <f>'KB Duct Parts'!$AE$3</f>
        <v>0</v>
      </c>
      <c r="Q3287" s="681">
        <f t="shared" si="1841"/>
        <v>0</v>
      </c>
      <c r="R3287" s="682">
        <f t="shared" si="1842"/>
        <v>0</v>
      </c>
      <c r="S3287" s="716">
        <f t="shared" si="1850"/>
        <v>0.2</v>
      </c>
      <c r="T3287" s="679">
        <f t="shared" si="1843"/>
        <v>0</v>
      </c>
      <c r="U3287" s="679">
        <f t="shared" si="1844"/>
        <v>0</v>
      </c>
      <c r="Y3287" s="120"/>
      <c r="AD3287" s="81"/>
      <c r="AF3287" s="370">
        <v>16</v>
      </c>
      <c r="AG3287" s="374">
        <v>14</v>
      </c>
      <c r="AH3287" s="378">
        <v>12</v>
      </c>
      <c r="AI3287" s="381">
        <v>10</v>
      </c>
      <c r="AJ3287" s="386"/>
      <c r="AK3287" s="391"/>
      <c r="AL3287" s="386"/>
      <c r="AM3287" s="363">
        <f t="shared" si="1876"/>
        <v>1</v>
      </c>
      <c r="AN3287" s="578">
        <v>486.1</v>
      </c>
      <c r="AO3287" s="78">
        <f t="shared" si="1873"/>
        <v>572.46856492027337</v>
      </c>
      <c r="AP3287" s="78">
        <f t="shared" si="1868"/>
        <v>670.81799999999998</v>
      </c>
      <c r="AQ3287" s="78">
        <f t="shared" si="1869"/>
        <v>768.03800000000012</v>
      </c>
      <c r="AR3287" s="78">
        <f t="shared" si="1870"/>
        <v>0</v>
      </c>
      <c r="AS3287" s="78">
        <f t="shared" si="1871"/>
        <v>0</v>
      </c>
      <c r="AT3287" s="78">
        <f t="shared" si="1872"/>
        <v>0</v>
      </c>
      <c r="AU3287" s="363" t="s">
        <v>717</v>
      </c>
      <c r="AV3287" s="393"/>
      <c r="AW3287" s="395"/>
      <c r="AX3287" s="395">
        <v>1.1776765375854215</v>
      </c>
      <c r="AY3287" s="395">
        <v>1.38</v>
      </c>
      <c r="AZ3287" s="395">
        <v>1.58</v>
      </c>
      <c r="BA3287" s="395">
        <v>0</v>
      </c>
      <c r="BB3287" s="395">
        <v>0</v>
      </c>
      <c r="BC3287" s="395">
        <v>0</v>
      </c>
      <c r="BD3287" s="115"/>
      <c r="BE3287" s="115"/>
      <c r="BF3287" s="115">
        <v>1</v>
      </c>
      <c r="BG3287" s="115">
        <v>42</v>
      </c>
      <c r="BH3287" s="423">
        <f t="shared" si="1847"/>
        <v>47.9</v>
      </c>
      <c r="BI3287" s="417">
        <f t="shared" si="1848"/>
        <v>47.9</v>
      </c>
      <c r="BJ3287" s="115"/>
      <c r="BK3287" s="115"/>
      <c r="BQ3287" s="74" t="str">
        <f t="shared" si="1851"/>
        <v>24542-(14)</v>
      </c>
      <c r="BR3287" s="120" t="str">
        <f t="shared" si="1852"/>
        <v>Flanged Tap-In T</v>
      </c>
      <c r="BS3287" s="120">
        <f t="shared" si="1853"/>
        <v>572.46856492027337</v>
      </c>
      <c r="BU3287" s="74" t="str">
        <f t="shared" si="1854"/>
        <v>24542-(12)</v>
      </c>
      <c r="BV3287" s="120" t="str">
        <f t="shared" si="1855"/>
        <v>Flanged Tap-In T</v>
      </c>
      <c r="BW3287" s="120">
        <f t="shared" si="1856"/>
        <v>670.81799999999998</v>
      </c>
      <c r="BY3287" s="74" t="str">
        <f t="shared" si="1857"/>
        <v>24542-(10)</v>
      </c>
      <c r="BZ3287" s="120" t="str">
        <f t="shared" si="1858"/>
        <v>Flanged Tap-In T</v>
      </c>
      <c r="CA3287" s="120">
        <f t="shared" si="1859"/>
        <v>768.03800000000012</v>
      </c>
      <c r="CC3287" s="115" t="str">
        <f t="shared" si="1860"/>
        <v xml:space="preserve"> </v>
      </c>
      <c r="CD3287" s="120" t="str">
        <f t="shared" si="1861"/>
        <v xml:space="preserve"> </v>
      </c>
      <c r="CE3287" s="417" t="str">
        <f t="shared" si="1862"/>
        <v xml:space="preserve"> </v>
      </c>
      <c r="CF3287" s="115"/>
      <c r="CG3287" s="115" t="str">
        <f t="shared" si="1863"/>
        <v xml:space="preserve"> </v>
      </c>
      <c r="CH3287" s="120" t="str">
        <f t="shared" si="1864"/>
        <v xml:space="preserve"> </v>
      </c>
      <c r="CI3287" s="417" t="str">
        <f t="shared" si="1865"/>
        <v xml:space="preserve"> </v>
      </c>
      <c r="CJ3287" s="115"/>
      <c r="CK3287" s="115" t="str">
        <f t="shared" si="1866"/>
        <v xml:space="preserve"> </v>
      </c>
      <c r="CL3287" s="120" t="str">
        <f t="shared" si="1867"/>
        <v xml:space="preserve"> </v>
      </c>
      <c r="CM3287" s="417" t="str">
        <f t="shared" si="1874"/>
        <v xml:space="preserve"> </v>
      </c>
      <c r="IS3287" s="111">
        <v>285.8</v>
      </c>
    </row>
    <row r="3288" spans="2:253" s="74" customFormat="1" ht="17.100000000000001" hidden="1" customHeight="1" x14ac:dyDescent="0.25">
      <c r="B3288" s="504">
        <f>'Flanged Parts'!R35</f>
        <v>0</v>
      </c>
      <c r="C3288" s="508">
        <v>24544</v>
      </c>
      <c r="D3288" s="506">
        <f t="shared" si="1845"/>
        <v>24544</v>
      </c>
      <c r="E3288" s="504" t="s">
        <v>1348</v>
      </c>
      <c r="F3288" s="508" t="str">
        <f t="shared" si="1877"/>
        <v xml:space="preserve"> </v>
      </c>
      <c r="G3288" s="509" t="s">
        <v>470</v>
      </c>
      <c r="H3288" s="504" t="s">
        <v>1094</v>
      </c>
      <c r="I3288" s="1035" t="s">
        <v>81</v>
      </c>
      <c r="J3288" s="1036"/>
      <c r="K3288" s="516" t="s">
        <v>881</v>
      </c>
      <c r="L3288" s="535">
        <v>16</v>
      </c>
      <c r="M3288" s="532" t="s">
        <v>1700</v>
      </c>
      <c r="N3288" s="514">
        <f t="shared" si="1849"/>
        <v>560</v>
      </c>
      <c r="O3288" s="514">
        <f t="shared" si="1846"/>
        <v>0</v>
      </c>
      <c r="P3288" s="680">
        <f>'KB Duct Parts'!$AE$3</f>
        <v>0</v>
      </c>
      <c r="Q3288" s="681">
        <f t="shared" si="1841"/>
        <v>0</v>
      </c>
      <c r="R3288" s="682">
        <f t="shared" si="1842"/>
        <v>0</v>
      </c>
      <c r="S3288" s="716">
        <f t="shared" si="1850"/>
        <v>0.2</v>
      </c>
      <c r="T3288" s="679">
        <f t="shared" si="1843"/>
        <v>0</v>
      </c>
      <c r="U3288" s="679">
        <f t="shared" si="1844"/>
        <v>0</v>
      </c>
      <c r="Y3288" s="120"/>
      <c r="AD3288" s="81"/>
      <c r="AF3288" s="370">
        <v>16</v>
      </c>
      <c r="AG3288" s="374">
        <v>14</v>
      </c>
      <c r="AH3288" s="378">
        <v>12</v>
      </c>
      <c r="AI3288" s="381">
        <v>10</v>
      </c>
      <c r="AJ3288" s="386"/>
      <c r="AK3288" s="391"/>
      <c r="AL3288" s="386"/>
      <c r="AM3288" s="363">
        <f t="shared" si="1876"/>
        <v>1</v>
      </c>
      <c r="AN3288" s="578">
        <v>509.3</v>
      </c>
      <c r="AO3288" s="78">
        <f t="shared" si="1873"/>
        <v>599.79066059225511</v>
      </c>
      <c r="AP3288" s="78">
        <f t="shared" si="1868"/>
        <v>702.83399999999995</v>
      </c>
      <c r="AQ3288" s="78">
        <f t="shared" si="1869"/>
        <v>804.69400000000007</v>
      </c>
      <c r="AR3288" s="78">
        <f t="shared" si="1870"/>
        <v>0</v>
      </c>
      <c r="AS3288" s="78">
        <f t="shared" si="1871"/>
        <v>0</v>
      </c>
      <c r="AT3288" s="78">
        <f t="shared" si="1872"/>
        <v>0</v>
      </c>
      <c r="AU3288" s="363" t="s">
        <v>717</v>
      </c>
      <c r="AV3288" s="393"/>
      <c r="AW3288" s="395"/>
      <c r="AX3288" s="395">
        <v>1.1776765375854215</v>
      </c>
      <c r="AY3288" s="395">
        <v>1.38</v>
      </c>
      <c r="AZ3288" s="395">
        <v>1.58</v>
      </c>
      <c r="BA3288" s="395">
        <v>0</v>
      </c>
      <c r="BB3288" s="395">
        <v>0</v>
      </c>
      <c r="BC3288" s="395">
        <v>0</v>
      </c>
      <c r="BD3288" s="115"/>
      <c r="BE3288" s="115"/>
      <c r="BF3288" s="115">
        <v>1</v>
      </c>
      <c r="BG3288" s="115">
        <v>44</v>
      </c>
      <c r="BH3288" s="423">
        <f t="shared" si="1847"/>
        <v>50.7</v>
      </c>
      <c r="BI3288" s="417">
        <f t="shared" si="1848"/>
        <v>50.7</v>
      </c>
      <c r="BJ3288" s="115"/>
      <c r="BK3288" s="115"/>
      <c r="BQ3288" s="74" t="str">
        <f t="shared" si="1851"/>
        <v>24544-(14)</v>
      </c>
      <c r="BR3288" s="120" t="str">
        <f t="shared" si="1852"/>
        <v>Flanged Tap-In T</v>
      </c>
      <c r="BS3288" s="120">
        <f t="shared" si="1853"/>
        <v>599.79066059225511</v>
      </c>
      <c r="BU3288" s="74" t="str">
        <f t="shared" si="1854"/>
        <v>24544-(12)</v>
      </c>
      <c r="BV3288" s="120" t="str">
        <f t="shared" si="1855"/>
        <v>Flanged Tap-In T</v>
      </c>
      <c r="BW3288" s="120">
        <f t="shared" si="1856"/>
        <v>702.83399999999995</v>
      </c>
      <c r="BY3288" s="74" t="str">
        <f t="shared" si="1857"/>
        <v>24544-(10)</v>
      </c>
      <c r="BZ3288" s="120" t="str">
        <f t="shared" si="1858"/>
        <v>Flanged Tap-In T</v>
      </c>
      <c r="CA3288" s="120">
        <f t="shared" si="1859"/>
        <v>804.69400000000007</v>
      </c>
      <c r="CC3288" s="115" t="str">
        <f t="shared" si="1860"/>
        <v xml:space="preserve"> </v>
      </c>
      <c r="CD3288" s="120" t="str">
        <f t="shared" si="1861"/>
        <v xml:space="preserve"> </v>
      </c>
      <c r="CE3288" s="417" t="str">
        <f t="shared" si="1862"/>
        <v xml:space="preserve"> </v>
      </c>
      <c r="CF3288" s="115"/>
      <c r="CG3288" s="115" t="str">
        <f t="shared" si="1863"/>
        <v xml:space="preserve"> </v>
      </c>
      <c r="CH3288" s="120" t="str">
        <f t="shared" si="1864"/>
        <v xml:space="preserve"> </v>
      </c>
      <c r="CI3288" s="417" t="str">
        <f t="shared" si="1865"/>
        <v xml:space="preserve"> </v>
      </c>
      <c r="CJ3288" s="115"/>
      <c r="CK3288" s="115" t="str">
        <f t="shared" si="1866"/>
        <v xml:space="preserve"> </v>
      </c>
      <c r="CL3288" s="120" t="str">
        <f t="shared" si="1867"/>
        <v xml:space="preserve"> </v>
      </c>
      <c r="CM3288" s="417" t="str">
        <f t="shared" si="1874"/>
        <v xml:space="preserve"> </v>
      </c>
      <c r="IS3288" s="111">
        <v>299.39999999999998</v>
      </c>
    </row>
    <row r="3289" spans="2:253" s="74" customFormat="1" ht="17.100000000000001" hidden="1" customHeight="1" x14ac:dyDescent="0.25">
      <c r="B3289" s="504">
        <f>'Flanged Parts'!R36</f>
        <v>0</v>
      </c>
      <c r="C3289" s="508">
        <v>24546</v>
      </c>
      <c r="D3289" s="506">
        <f t="shared" si="1845"/>
        <v>24546</v>
      </c>
      <c r="E3289" s="504" t="s">
        <v>1349</v>
      </c>
      <c r="F3289" s="508" t="str">
        <f t="shared" si="1877"/>
        <v xml:space="preserve"> </v>
      </c>
      <c r="G3289" s="509" t="s">
        <v>470</v>
      </c>
      <c r="H3289" s="504" t="s">
        <v>1094</v>
      </c>
      <c r="I3289" s="1035" t="s">
        <v>81</v>
      </c>
      <c r="J3289" s="1036"/>
      <c r="K3289" s="516" t="s">
        <v>881</v>
      </c>
      <c r="L3289" s="535">
        <v>16</v>
      </c>
      <c r="M3289" s="532" t="s">
        <v>1700</v>
      </c>
      <c r="N3289" s="514">
        <f t="shared" si="1849"/>
        <v>582.71999999999991</v>
      </c>
      <c r="O3289" s="514">
        <f t="shared" si="1846"/>
        <v>0</v>
      </c>
      <c r="P3289" s="680">
        <f>'KB Duct Parts'!$AE$3</f>
        <v>0</v>
      </c>
      <c r="Q3289" s="681">
        <f t="shared" si="1841"/>
        <v>0</v>
      </c>
      <c r="R3289" s="682">
        <f t="shared" si="1842"/>
        <v>0</v>
      </c>
      <c r="S3289" s="716">
        <f t="shared" si="1850"/>
        <v>0.2</v>
      </c>
      <c r="T3289" s="679">
        <f t="shared" si="1843"/>
        <v>0</v>
      </c>
      <c r="U3289" s="679">
        <f t="shared" si="1844"/>
        <v>0</v>
      </c>
      <c r="Y3289" s="120"/>
      <c r="AD3289" s="81"/>
      <c r="AF3289" s="370">
        <v>16</v>
      </c>
      <c r="AG3289" s="374">
        <v>14</v>
      </c>
      <c r="AH3289" s="378">
        <v>12</v>
      </c>
      <c r="AI3289" s="381">
        <v>10</v>
      </c>
      <c r="AJ3289" s="386"/>
      <c r="AK3289" s="391"/>
      <c r="AL3289" s="386"/>
      <c r="AM3289" s="363">
        <f t="shared" si="1876"/>
        <v>1</v>
      </c>
      <c r="AN3289" s="578">
        <v>532.29999999999995</v>
      </c>
      <c r="AO3289" s="78">
        <f t="shared" si="1873"/>
        <v>626.87722095671984</v>
      </c>
      <c r="AP3289" s="78">
        <f t="shared" si="1868"/>
        <v>734.57399999999984</v>
      </c>
      <c r="AQ3289" s="78">
        <f t="shared" si="1869"/>
        <v>841.03399999999999</v>
      </c>
      <c r="AR3289" s="78">
        <f t="shared" si="1870"/>
        <v>0</v>
      </c>
      <c r="AS3289" s="78">
        <f t="shared" si="1871"/>
        <v>0</v>
      </c>
      <c r="AT3289" s="78">
        <f t="shared" si="1872"/>
        <v>0</v>
      </c>
      <c r="AU3289" s="363" t="s">
        <v>717</v>
      </c>
      <c r="AV3289" s="393"/>
      <c r="AW3289" s="395"/>
      <c r="AX3289" s="395">
        <v>1.1776765375854215</v>
      </c>
      <c r="AY3289" s="395">
        <v>1.38</v>
      </c>
      <c r="AZ3289" s="395">
        <v>1.58</v>
      </c>
      <c r="BA3289" s="395">
        <v>0</v>
      </c>
      <c r="BB3289" s="395">
        <v>0</v>
      </c>
      <c r="BC3289" s="395">
        <v>0</v>
      </c>
      <c r="BD3289" s="115"/>
      <c r="BE3289" s="115"/>
      <c r="BF3289" s="115">
        <v>1</v>
      </c>
      <c r="BG3289" s="115">
        <v>46</v>
      </c>
      <c r="BH3289" s="423">
        <f t="shared" si="1847"/>
        <v>50.42</v>
      </c>
      <c r="BI3289" s="417">
        <f t="shared" si="1848"/>
        <v>50.42</v>
      </c>
      <c r="BJ3289" s="115"/>
      <c r="BK3289" s="115"/>
      <c r="BQ3289" s="74" t="str">
        <f t="shared" si="1851"/>
        <v>24546-(14)</v>
      </c>
      <c r="BR3289" s="120" t="str">
        <f t="shared" si="1852"/>
        <v>Flanged Tap-In T</v>
      </c>
      <c r="BS3289" s="120">
        <f t="shared" si="1853"/>
        <v>626.87722095671984</v>
      </c>
      <c r="BU3289" s="74" t="str">
        <f t="shared" si="1854"/>
        <v>24546-(12)</v>
      </c>
      <c r="BV3289" s="120" t="str">
        <f t="shared" si="1855"/>
        <v>Flanged Tap-In T</v>
      </c>
      <c r="BW3289" s="120">
        <f t="shared" si="1856"/>
        <v>734.57399999999984</v>
      </c>
      <c r="BY3289" s="74" t="str">
        <f t="shared" si="1857"/>
        <v>24546-(10)</v>
      </c>
      <c r="BZ3289" s="120" t="str">
        <f t="shared" si="1858"/>
        <v>Flanged Tap-In T</v>
      </c>
      <c r="CA3289" s="120">
        <f t="shared" si="1859"/>
        <v>841.03399999999999</v>
      </c>
      <c r="CC3289" s="115" t="str">
        <f t="shared" si="1860"/>
        <v xml:space="preserve"> </v>
      </c>
      <c r="CD3289" s="120" t="str">
        <f t="shared" si="1861"/>
        <v xml:space="preserve"> </v>
      </c>
      <c r="CE3289" s="417" t="str">
        <f t="shared" si="1862"/>
        <v xml:space="preserve"> </v>
      </c>
      <c r="CF3289" s="115"/>
      <c r="CG3289" s="115" t="str">
        <f t="shared" si="1863"/>
        <v xml:space="preserve"> </v>
      </c>
      <c r="CH3289" s="120" t="str">
        <f t="shared" si="1864"/>
        <v xml:space="preserve"> </v>
      </c>
      <c r="CI3289" s="417" t="str">
        <f t="shared" si="1865"/>
        <v xml:space="preserve"> </v>
      </c>
      <c r="CJ3289" s="115"/>
      <c r="CK3289" s="115" t="str">
        <f t="shared" si="1866"/>
        <v xml:space="preserve"> </v>
      </c>
      <c r="CL3289" s="120" t="str">
        <f t="shared" si="1867"/>
        <v xml:space="preserve"> </v>
      </c>
      <c r="CM3289" s="417" t="str">
        <f t="shared" si="1874"/>
        <v xml:space="preserve"> </v>
      </c>
      <c r="IS3289" s="111">
        <v>313</v>
      </c>
    </row>
    <row r="3290" spans="2:253" s="74" customFormat="1" ht="17.100000000000001" hidden="1" customHeight="1" x14ac:dyDescent="0.25">
      <c r="B3290" s="504">
        <f>'Flanged Parts'!R37</f>
        <v>0</v>
      </c>
      <c r="C3290" s="508">
        <v>24548</v>
      </c>
      <c r="D3290" s="506">
        <f t="shared" si="1845"/>
        <v>24548</v>
      </c>
      <c r="E3290" s="504" t="s">
        <v>1350</v>
      </c>
      <c r="F3290" s="508" t="str">
        <f t="shared" si="1877"/>
        <v xml:space="preserve"> </v>
      </c>
      <c r="G3290" s="509" t="s">
        <v>470</v>
      </c>
      <c r="H3290" s="504" t="s">
        <v>1094</v>
      </c>
      <c r="I3290" s="1035" t="s">
        <v>81</v>
      </c>
      <c r="J3290" s="1036"/>
      <c r="K3290" s="516" t="s">
        <v>881</v>
      </c>
      <c r="L3290" s="535">
        <v>16</v>
      </c>
      <c r="M3290" s="532" t="s">
        <v>1700</v>
      </c>
      <c r="N3290" s="514">
        <f t="shared" si="1849"/>
        <v>618.46</v>
      </c>
      <c r="O3290" s="514">
        <f t="shared" si="1846"/>
        <v>0</v>
      </c>
      <c r="P3290" s="680">
        <f>'KB Duct Parts'!$AE$3</f>
        <v>0</v>
      </c>
      <c r="Q3290" s="681">
        <f t="shared" ref="Q3290:Q3353" si="1878">IF(B3290&gt;0,N3290*(1-P3290),0)</f>
        <v>0</v>
      </c>
      <c r="R3290" s="682">
        <f t="shared" ref="R3290:R3353" si="1879">B3290*Q3290</f>
        <v>0</v>
      </c>
      <c r="S3290" s="716">
        <f t="shared" si="1850"/>
        <v>0.2</v>
      </c>
      <c r="T3290" s="679">
        <f t="shared" ref="T3290:T3353" si="1880">ROUND(IF(B3290&gt;0,((N3290*(1-(1*S3290)))),0),2)</f>
        <v>0</v>
      </c>
      <c r="U3290" s="679">
        <f t="shared" ref="U3290:U3353" si="1881">B3290*T3290</f>
        <v>0</v>
      </c>
      <c r="Y3290" s="120"/>
      <c r="AD3290" s="81"/>
      <c r="AF3290" s="370">
        <v>16</v>
      </c>
      <c r="AG3290" s="374">
        <v>14</v>
      </c>
      <c r="AH3290" s="378">
        <v>12</v>
      </c>
      <c r="AI3290" s="381">
        <v>10</v>
      </c>
      <c r="AJ3290" s="386"/>
      <c r="AK3290" s="391"/>
      <c r="AL3290" s="386"/>
      <c r="AM3290" s="363">
        <f t="shared" si="1876"/>
        <v>1</v>
      </c>
      <c r="AN3290" s="578">
        <v>555.6</v>
      </c>
      <c r="AO3290" s="78">
        <f t="shared" si="1873"/>
        <v>654.3170842824602</v>
      </c>
      <c r="AP3290" s="78">
        <f t="shared" si="1868"/>
        <v>766.72799999999995</v>
      </c>
      <c r="AQ3290" s="78">
        <f t="shared" si="1869"/>
        <v>877.84800000000007</v>
      </c>
      <c r="AR3290" s="78">
        <f t="shared" si="1870"/>
        <v>0</v>
      </c>
      <c r="AS3290" s="78">
        <f t="shared" si="1871"/>
        <v>0</v>
      </c>
      <c r="AT3290" s="78">
        <f t="shared" si="1872"/>
        <v>0</v>
      </c>
      <c r="AU3290" s="363" t="s">
        <v>717</v>
      </c>
      <c r="AV3290" s="393"/>
      <c r="AW3290" s="395"/>
      <c r="AX3290" s="395">
        <v>1.1776765375854215</v>
      </c>
      <c r="AY3290" s="395">
        <v>1.38</v>
      </c>
      <c r="AZ3290" s="395">
        <v>1.58</v>
      </c>
      <c r="BA3290" s="395">
        <v>0</v>
      </c>
      <c r="BB3290" s="395">
        <v>0</v>
      </c>
      <c r="BC3290" s="395">
        <v>0</v>
      </c>
      <c r="BD3290" s="115"/>
      <c r="BE3290" s="115"/>
      <c r="BF3290" s="115">
        <v>1</v>
      </c>
      <c r="BG3290" s="115">
        <v>48</v>
      </c>
      <c r="BH3290" s="423">
        <f t="shared" si="1847"/>
        <v>62.86</v>
      </c>
      <c r="BI3290" s="417">
        <f t="shared" si="1848"/>
        <v>62.86</v>
      </c>
      <c r="BJ3290" s="115"/>
      <c r="BK3290" s="115"/>
      <c r="BQ3290" s="74" t="str">
        <f t="shared" si="1851"/>
        <v>24548-(14)</v>
      </c>
      <c r="BR3290" s="120" t="str">
        <f t="shared" si="1852"/>
        <v>Flanged Tap-In T</v>
      </c>
      <c r="BS3290" s="120">
        <f t="shared" si="1853"/>
        <v>654.3170842824602</v>
      </c>
      <c r="BU3290" s="74" t="str">
        <f t="shared" si="1854"/>
        <v>24548-(12)</v>
      </c>
      <c r="BV3290" s="120" t="str">
        <f t="shared" si="1855"/>
        <v>Flanged Tap-In T</v>
      </c>
      <c r="BW3290" s="120">
        <f t="shared" si="1856"/>
        <v>766.72799999999995</v>
      </c>
      <c r="BY3290" s="74" t="str">
        <f t="shared" si="1857"/>
        <v>24548-(10)</v>
      </c>
      <c r="BZ3290" s="120" t="str">
        <f t="shared" si="1858"/>
        <v>Flanged Tap-In T</v>
      </c>
      <c r="CA3290" s="120">
        <f t="shared" si="1859"/>
        <v>877.84800000000007</v>
      </c>
      <c r="CC3290" s="115" t="str">
        <f t="shared" si="1860"/>
        <v xml:space="preserve"> </v>
      </c>
      <c r="CD3290" s="120" t="str">
        <f t="shared" si="1861"/>
        <v xml:space="preserve"> </v>
      </c>
      <c r="CE3290" s="417" t="str">
        <f t="shared" si="1862"/>
        <v xml:space="preserve"> </v>
      </c>
      <c r="CF3290" s="115"/>
      <c r="CG3290" s="115" t="str">
        <f t="shared" si="1863"/>
        <v xml:space="preserve"> </v>
      </c>
      <c r="CH3290" s="120" t="str">
        <f t="shared" si="1864"/>
        <v xml:space="preserve"> </v>
      </c>
      <c r="CI3290" s="417" t="str">
        <f t="shared" si="1865"/>
        <v xml:space="preserve"> </v>
      </c>
      <c r="CJ3290" s="115"/>
      <c r="CK3290" s="115" t="str">
        <f t="shared" si="1866"/>
        <v xml:space="preserve"> </v>
      </c>
      <c r="CL3290" s="120" t="str">
        <f t="shared" si="1867"/>
        <v xml:space="preserve"> </v>
      </c>
      <c r="CM3290" s="417" t="str">
        <f t="shared" si="1874"/>
        <v xml:space="preserve"> </v>
      </c>
      <c r="IS3290" s="111">
        <v>326.60000000000002</v>
      </c>
    </row>
    <row r="3291" spans="2:253" s="74" customFormat="1" ht="17.100000000000001" hidden="1" customHeight="1" x14ac:dyDescent="0.25">
      <c r="B3291" s="504">
        <f>'Flanged Parts'!T7</f>
        <v>0</v>
      </c>
      <c r="C3291" s="508">
        <f t="shared" ref="C3291:C3308" si="1882">C1152+10000</f>
        <v>25004</v>
      </c>
      <c r="D3291" s="506">
        <f t="shared" si="1845"/>
        <v>25004</v>
      </c>
      <c r="E3291" s="504" t="s">
        <v>861</v>
      </c>
      <c r="F3291" s="508" t="str">
        <f t="shared" si="1877"/>
        <v xml:space="preserve"> </v>
      </c>
      <c r="G3291" s="509" t="s">
        <v>471</v>
      </c>
      <c r="H3291" s="504" t="str">
        <f>IF('Flanged Parts'!$BB$6=1,"CS",IF('Flanged Parts'!$BB$6=2,"Glv",0))</f>
        <v>Glv</v>
      </c>
      <c r="I3291" s="1035" t="s">
        <v>917</v>
      </c>
      <c r="J3291" s="1036"/>
      <c r="K3291" s="516" t="s">
        <v>881</v>
      </c>
      <c r="L3291" s="535">
        <v>24</v>
      </c>
      <c r="M3291" s="532" t="s">
        <v>1700</v>
      </c>
      <c r="N3291" s="514">
        <f t="shared" si="1849"/>
        <v>21.729999999999997</v>
      </c>
      <c r="O3291" s="514">
        <f t="shared" si="1846"/>
        <v>0</v>
      </c>
      <c r="P3291" s="680">
        <f>'KB Duct Parts'!$AE$3</f>
        <v>0</v>
      </c>
      <c r="Q3291" s="681">
        <f t="shared" si="1878"/>
        <v>0</v>
      </c>
      <c r="R3291" s="682">
        <f t="shared" si="1879"/>
        <v>0</v>
      </c>
      <c r="S3291" s="716">
        <f t="shared" si="1850"/>
        <v>0.2</v>
      </c>
      <c r="T3291" s="679">
        <f t="shared" si="1880"/>
        <v>0</v>
      </c>
      <c r="U3291" s="679">
        <f t="shared" si="1881"/>
        <v>0</v>
      </c>
      <c r="Y3291" s="120"/>
      <c r="AD3291" s="81"/>
      <c r="AF3291" s="370">
        <v>24</v>
      </c>
      <c r="AG3291" s="374">
        <v>22</v>
      </c>
      <c r="AH3291" s="378">
        <v>20</v>
      </c>
      <c r="AI3291" s="381">
        <v>18</v>
      </c>
      <c r="AJ3291" s="386">
        <v>16</v>
      </c>
      <c r="AK3291" s="391"/>
      <c r="AL3291" s="386"/>
      <c r="AM3291" s="363">
        <f t="shared" si="1876"/>
        <v>1</v>
      </c>
      <c r="AN3291" s="578">
        <v>17.899999999999999</v>
      </c>
      <c r="AO3291" s="78">
        <f t="shared" si="1873"/>
        <v>21.479999999999997</v>
      </c>
      <c r="AP3291" s="78">
        <f t="shared" si="1868"/>
        <v>23.27</v>
      </c>
      <c r="AQ3291" s="78">
        <f t="shared" si="1869"/>
        <v>25.059999999999995</v>
      </c>
      <c r="AR3291" s="78">
        <f t="shared" si="1870"/>
        <v>0</v>
      </c>
      <c r="AS3291" s="78">
        <f t="shared" si="1871"/>
        <v>0</v>
      </c>
      <c r="AT3291" s="78">
        <f t="shared" si="1872"/>
        <v>0</v>
      </c>
      <c r="AU3291" s="363" t="s">
        <v>717</v>
      </c>
      <c r="AV3291" s="393"/>
      <c r="AW3291" s="395"/>
      <c r="AX3291" s="395">
        <v>1.2</v>
      </c>
      <c r="AY3291" s="395">
        <v>1.3</v>
      </c>
      <c r="AZ3291" s="395">
        <v>1.4</v>
      </c>
      <c r="BA3291" s="395">
        <v>0</v>
      </c>
      <c r="BB3291" s="395">
        <v>0</v>
      </c>
      <c r="BC3291" s="395">
        <v>0</v>
      </c>
      <c r="BD3291" s="115"/>
      <c r="BE3291" s="115"/>
      <c r="BF3291" s="115">
        <v>1</v>
      </c>
      <c r="BG3291" s="115">
        <v>4</v>
      </c>
      <c r="BH3291" s="423">
        <f t="shared" si="1847"/>
        <v>3.83</v>
      </c>
      <c r="BI3291" s="417">
        <f t="shared" si="1848"/>
        <v>3.83</v>
      </c>
      <c r="BJ3291" s="115"/>
      <c r="BK3291" s="115"/>
      <c r="BQ3291" s="74" t="str">
        <f t="shared" si="1851"/>
        <v>25004-(22)</v>
      </c>
      <c r="BR3291" s="120" t="str">
        <f t="shared" si="1852"/>
        <v>Flanged Adapter</v>
      </c>
      <c r="BS3291" s="120">
        <f t="shared" si="1853"/>
        <v>21.479999999999997</v>
      </c>
      <c r="BU3291" s="74" t="str">
        <f t="shared" si="1854"/>
        <v>25004-(20)</v>
      </c>
      <c r="BV3291" s="120" t="str">
        <f t="shared" si="1855"/>
        <v>Flanged Adapter</v>
      </c>
      <c r="BW3291" s="120">
        <f t="shared" si="1856"/>
        <v>23.27</v>
      </c>
      <c r="BY3291" s="74" t="str">
        <f t="shared" si="1857"/>
        <v>25004-(18)</v>
      </c>
      <c r="BZ3291" s="120" t="str">
        <f t="shared" si="1858"/>
        <v>Flanged Adapter</v>
      </c>
      <c r="CA3291" s="120">
        <f t="shared" si="1859"/>
        <v>25.059999999999995</v>
      </c>
      <c r="CC3291" s="115" t="str">
        <f t="shared" si="1860"/>
        <v xml:space="preserve"> </v>
      </c>
      <c r="CD3291" s="120" t="str">
        <f t="shared" si="1861"/>
        <v xml:space="preserve"> </v>
      </c>
      <c r="CE3291" s="417" t="str">
        <f t="shared" si="1862"/>
        <v xml:space="preserve"> </v>
      </c>
      <c r="CF3291" s="115"/>
      <c r="CG3291" s="115" t="str">
        <f t="shared" si="1863"/>
        <v xml:space="preserve"> </v>
      </c>
      <c r="CH3291" s="120" t="str">
        <f t="shared" si="1864"/>
        <v xml:space="preserve"> </v>
      </c>
      <c r="CI3291" s="417" t="str">
        <f t="shared" si="1865"/>
        <v xml:space="preserve"> </v>
      </c>
      <c r="CJ3291" s="115"/>
      <c r="CK3291" s="115" t="str">
        <f t="shared" si="1866"/>
        <v xml:space="preserve"> </v>
      </c>
      <c r="CL3291" s="120" t="str">
        <f t="shared" si="1867"/>
        <v xml:space="preserve"> </v>
      </c>
      <c r="CM3291" s="417" t="str">
        <f t="shared" si="1874"/>
        <v xml:space="preserve"> </v>
      </c>
      <c r="IS3291" s="111">
        <v>17.899999999999999</v>
      </c>
    </row>
    <row r="3292" spans="2:253" s="74" customFormat="1" ht="17.100000000000001" hidden="1" customHeight="1" x14ac:dyDescent="0.25">
      <c r="B3292" s="504">
        <f>'Flanged Parts'!T8</f>
        <v>0</v>
      </c>
      <c r="C3292" s="508">
        <f t="shared" si="1882"/>
        <v>25005</v>
      </c>
      <c r="D3292" s="506">
        <f t="shared" si="1845"/>
        <v>25005</v>
      </c>
      <c r="E3292" s="504" t="s">
        <v>862</v>
      </c>
      <c r="F3292" s="508" t="str">
        <f t="shared" si="1877"/>
        <v xml:space="preserve"> </v>
      </c>
      <c r="G3292" s="509" t="s">
        <v>471</v>
      </c>
      <c r="H3292" s="504" t="str">
        <f>IF('Flanged Parts'!$BB$6=1,"CS",IF('Flanged Parts'!$BB$6=2,"Glv",0))</f>
        <v>Glv</v>
      </c>
      <c r="I3292" s="1035" t="s">
        <v>917</v>
      </c>
      <c r="J3292" s="1036"/>
      <c r="K3292" s="516" t="s">
        <v>881</v>
      </c>
      <c r="L3292" s="535">
        <v>24</v>
      </c>
      <c r="M3292" s="532" t="s">
        <v>1700</v>
      </c>
      <c r="N3292" s="514">
        <f t="shared" si="1849"/>
        <v>24.6</v>
      </c>
      <c r="O3292" s="514">
        <f t="shared" si="1846"/>
        <v>0</v>
      </c>
      <c r="P3292" s="680">
        <f>'KB Duct Parts'!$AE$3</f>
        <v>0</v>
      </c>
      <c r="Q3292" s="681">
        <f t="shared" si="1878"/>
        <v>0</v>
      </c>
      <c r="R3292" s="682">
        <f t="shared" si="1879"/>
        <v>0</v>
      </c>
      <c r="S3292" s="716">
        <f t="shared" si="1850"/>
        <v>0.2</v>
      </c>
      <c r="T3292" s="679">
        <f t="shared" si="1880"/>
        <v>0</v>
      </c>
      <c r="U3292" s="679">
        <f t="shared" si="1881"/>
        <v>0</v>
      </c>
      <c r="Y3292" s="120"/>
      <c r="AD3292" s="81"/>
      <c r="AF3292" s="370">
        <v>24</v>
      </c>
      <c r="AG3292" s="374">
        <v>22</v>
      </c>
      <c r="AH3292" s="378">
        <v>20</v>
      </c>
      <c r="AI3292" s="381">
        <v>18</v>
      </c>
      <c r="AJ3292" s="386">
        <v>16</v>
      </c>
      <c r="AK3292" s="391"/>
      <c r="AL3292" s="386"/>
      <c r="AM3292" s="363">
        <f t="shared" si="1876"/>
        <v>1</v>
      </c>
      <c r="AN3292" s="578">
        <v>19.7</v>
      </c>
      <c r="AO3292" s="78">
        <f t="shared" si="1873"/>
        <v>23.639999999999997</v>
      </c>
      <c r="AP3292" s="78">
        <f t="shared" si="1868"/>
        <v>25.61</v>
      </c>
      <c r="AQ3292" s="78">
        <f t="shared" si="1869"/>
        <v>27.58</v>
      </c>
      <c r="AR3292" s="78">
        <f t="shared" si="1870"/>
        <v>0</v>
      </c>
      <c r="AS3292" s="78">
        <f t="shared" si="1871"/>
        <v>0</v>
      </c>
      <c r="AT3292" s="78">
        <f t="shared" si="1872"/>
        <v>0</v>
      </c>
      <c r="AU3292" s="363" t="s">
        <v>717</v>
      </c>
      <c r="AV3292" s="393"/>
      <c r="AW3292" s="395"/>
      <c r="AX3292" s="395">
        <v>1.2</v>
      </c>
      <c r="AY3292" s="395">
        <v>1.3</v>
      </c>
      <c r="AZ3292" s="395">
        <v>1.4</v>
      </c>
      <c r="BA3292" s="395">
        <v>0</v>
      </c>
      <c r="BB3292" s="395">
        <v>0</v>
      </c>
      <c r="BC3292" s="395">
        <v>0</v>
      </c>
      <c r="BD3292" s="115"/>
      <c r="BE3292" s="115"/>
      <c r="BF3292" s="115">
        <v>1</v>
      </c>
      <c r="BG3292" s="115">
        <v>5</v>
      </c>
      <c r="BH3292" s="423">
        <f t="shared" si="1847"/>
        <v>4.9000000000000004</v>
      </c>
      <c r="BI3292" s="417">
        <f t="shared" si="1848"/>
        <v>4.9000000000000004</v>
      </c>
      <c r="BJ3292" s="115"/>
      <c r="BK3292" s="115"/>
      <c r="BQ3292" s="74" t="str">
        <f t="shared" si="1851"/>
        <v>25005-(22)</v>
      </c>
      <c r="BR3292" s="120" t="str">
        <f t="shared" si="1852"/>
        <v>Flanged Adapter</v>
      </c>
      <c r="BS3292" s="120">
        <f t="shared" si="1853"/>
        <v>23.639999999999997</v>
      </c>
      <c r="BU3292" s="74" t="str">
        <f t="shared" si="1854"/>
        <v>25005-(20)</v>
      </c>
      <c r="BV3292" s="120" t="str">
        <f t="shared" si="1855"/>
        <v>Flanged Adapter</v>
      </c>
      <c r="BW3292" s="120">
        <f t="shared" si="1856"/>
        <v>25.61</v>
      </c>
      <c r="BY3292" s="74" t="str">
        <f t="shared" si="1857"/>
        <v>25005-(18)</v>
      </c>
      <c r="BZ3292" s="120" t="str">
        <f t="shared" si="1858"/>
        <v>Flanged Adapter</v>
      </c>
      <c r="CA3292" s="120">
        <f t="shared" si="1859"/>
        <v>27.58</v>
      </c>
      <c r="CC3292" s="115" t="str">
        <f t="shared" si="1860"/>
        <v xml:space="preserve"> </v>
      </c>
      <c r="CD3292" s="120" t="str">
        <f t="shared" si="1861"/>
        <v xml:space="preserve"> </v>
      </c>
      <c r="CE3292" s="417" t="str">
        <f t="shared" si="1862"/>
        <v xml:space="preserve"> </v>
      </c>
      <c r="CF3292" s="115"/>
      <c r="CG3292" s="115" t="str">
        <f t="shared" si="1863"/>
        <v xml:space="preserve"> </v>
      </c>
      <c r="CH3292" s="120" t="str">
        <f t="shared" si="1864"/>
        <v xml:space="preserve"> </v>
      </c>
      <c r="CI3292" s="417" t="str">
        <f t="shared" si="1865"/>
        <v xml:space="preserve"> </v>
      </c>
      <c r="CJ3292" s="115"/>
      <c r="CK3292" s="115" t="str">
        <f t="shared" si="1866"/>
        <v xml:space="preserve"> </v>
      </c>
      <c r="CL3292" s="120" t="str">
        <f t="shared" si="1867"/>
        <v xml:space="preserve"> </v>
      </c>
      <c r="CM3292" s="417" t="str">
        <f t="shared" si="1874"/>
        <v xml:space="preserve"> </v>
      </c>
      <c r="IS3292" s="111">
        <v>19.600000000000001</v>
      </c>
    </row>
    <row r="3293" spans="2:253" s="74" customFormat="1" ht="17.100000000000001" hidden="1" customHeight="1" x14ac:dyDescent="0.25">
      <c r="B3293" s="504">
        <f>'Flanged Parts'!T9</f>
        <v>0</v>
      </c>
      <c r="C3293" s="508">
        <f t="shared" si="1882"/>
        <v>25006</v>
      </c>
      <c r="D3293" s="506">
        <f t="shared" si="1845"/>
        <v>25006</v>
      </c>
      <c r="E3293" s="504" t="s">
        <v>863</v>
      </c>
      <c r="F3293" s="508" t="str">
        <f t="shared" si="1877"/>
        <v xml:space="preserve"> </v>
      </c>
      <c r="G3293" s="509" t="s">
        <v>471</v>
      </c>
      <c r="H3293" s="504" t="str">
        <f>IF('Flanged Parts'!$BB$6=1,"CS",IF('Flanged Parts'!$BB$6=2,"Glv",0))</f>
        <v>Glv</v>
      </c>
      <c r="I3293" s="1035" t="s">
        <v>917</v>
      </c>
      <c r="J3293" s="1036"/>
      <c r="K3293" s="516" t="s">
        <v>881</v>
      </c>
      <c r="L3293" s="535">
        <v>24</v>
      </c>
      <c r="M3293" s="532" t="s">
        <v>1700</v>
      </c>
      <c r="N3293" s="514">
        <f t="shared" si="1849"/>
        <v>30.01</v>
      </c>
      <c r="O3293" s="514">
        <f t="shared" si="1846"/>
        <v>0</v>
      </c>
      <c r="P3293" s="680">
        <f>'KB Duct Parts'!$AE$3</f>
        <v>0</v>
      </c>
      <c r="Q3293" s="681">
        <f t="shared" si="1878"/>
        <v>0</v>
      </c>
      <c r="R3293" s="682">
        <f t="shared" si="1879"/>
        <v>0</v>
      </c>
      <c r="S3293" s="716">
        <f t="shared" si="1850"/>
        <v>0.2</v>
      </c>
      <c r="T3293" s="679">
        <f t="shared" si="1880"/>
        <v>0</v>
      </c>
      <c r="U3293" s="679">
        <f t="shared" si="1881"/>
        <v>0</v>
      </c>
      <c r="Y3293" s="120"/>
      <c r="AD3293" s="81"/>
      <c r="AF3293" s="370">
        <v>24</v>
      </c>
      <c r="AG3293" s="374">
        <v>22</v>
      </c>
      <c r="AH3293" s="378">
        <v>20</v>
      </c>
      <c r="AI3293" s="381">
        <v>18</v>
      </c>
      <c r="AJ3293" s="386">
        <v>16</v>
      </c>
      <c r="AK3293" s="391">
        <v>14</v>
      </c>
      <c r="AL3293" s="386"/>
      <c r="AM3293" s="363">
        <f t="shared" si="1876"/>
        <v>1</v>
      </c>
      <c r="AN3293" s="578">
        <v>24.1</v>
      </c>
      <c r="AO3293" s="78">
        <f t="shared" si="1873"/>
        <v>28.92</v>
      </c>
      <c r="AP3293" s="78">
        <f t="shared" si="1868"/>
        <v>31.330000000000002</v>
      </c>
      <c r="AQ3293" s="78">
        <f t="shared" si="1869"/>
        <v>33.74</v>
      </c>
      <c r="AR3293" s="78">
        <f t="shared" si="1870"/>
        <v>36.150000000000006</v>
      </c>
      <c r="AS3293" s="78">
        <f t="shared" si="1871"/>
        <v>38.56</v>
      </c>
      <c r="AT3293" s="78">
        <f t="shared" si="1872"/>
        <v>40.97</v>
      </c>
      <c r="AU3293" s="363" t="s">
        <v>717</v>
      </c>
      <c r="AV3293" s="393"/>
      <c r="AW3293" s="395"/>
      <c r="AX3293" s="395">
        <v>1.2</v>
      </c>
      <c r="AY3293" s="395">
        <v>1.3</v>
      </c>
      <c r="AZ3293" s="395">
        <v>1.4</v>
      </c>
      <c r="BA3293" s="395">
        <v>1.5</v>
      </c>
      <c r="BB3293" s="395">
        <v>1.6</v>
      </c>
      <c r="BC3293" s="395">
        <v>1.7</v>
      </c>
      <c r="BD3293" s="115"/>
      <c r="BE3293" s="115"/>
      <c r="BF3293" s="115">
        <v>1</v>
      </c>
      <c r="BG3293" s="115">
        <v>6</v>
      </c>
      <c r="BH3293" s="423">
        <f t="shared" si="1847"/>
        <v>5.91</v>
      </c>
      <c r="BI3293" s="417">
        <f t="shared" si="1848"/>
        <v>5.91</v>
      </c>
      <c r="BJ3293" s="115"/>
      <c r="BK3293" s="115"/>
      <c r="BQ3293" s="74" t="str">
        <f t="shared" si="1851"/>
        <v>25006-(22)</v>
      </c>
      <c r="BR3293" s="120" t="str">
        <f t="shared" si="1852"/>
        <v>Flanged Adapter</v>
      </c>
      <c r="BS3293" s="120">
        <f t="shared" si="1853"/>
        <v>28.92</v>
      </c>
      <c r="BU3293" s="74" t="str">
        <f t="shared" si="1854"/>
        <v>25006-(20)</v>
      </c>
      <c r="BV3293" s="120" t="str">
        <f t="shared" si="1855"/>
        <v>Flanged Adapter</v>
      </c>
      <c r="BW3293" s="120">
        <f t="shared" si="1856"/>
        <v>31.330000000000002</v>
      </c>
      <c r="BY3293" s="74" t="str">
        <f t="shared" si="1857"/>
        <v>25006-(18)</v>
      </c>
      <c r="BZ3293" s="120" t="str">
        <f t="shared" si="1858"/>
        <v>Flanged Adapter</v>
      </c>
      <c r="CA3293" s="120">
        <f t="shared" si="1859"/>
        <v>33.74</v>
      </c>
      <c r="CC3293" s="115" t="str">
        <f t="shared" si="1860"/>
        <v>25006-(16)</v>
      </c>
      <c r="CD3293" s="120" t="str">
        <f t="shared" si="1861"/>
        <v>Flanged Adapter</v>
      </c>
      <c r="CE3293" s="417">
        <f t="shared" si="1862"/>
        <v>36.150000000000006</v>
      </c>
      <c r="CF3293" s="115"/>
      <c r="CG3293" s="115" t="str">
        <f t="shared" si="1863"/>
        <v>25006-(14)</v>
      </c>
      <c r="CH3293" s="120" t="str">
        <f t="shared" si="1864"/>
        <v>Flanged Adapter</v>
      </c>
      <c r="CI3293" s="417">
        <f t="shared" si="1865"/>
        <v>38.56</v>
      </c>
      <c r="CJ3293" s="115"/>
      <c r="CK3293" s="115" t="str">
        <f t="shared" si="1866"/>
        <v>25006-</v>
      </c>
      <c r="CL3293" s="120" t="str">
        <f t="shared" si="1867"/>
        <v>Flanged Adapter</v>
      </c>
      <c r="CM3293" s="417">
        <f t="shared" si="1874"/>
        <v>40.97</v>
      </c>
      <c r="IS3293" s="111">
        <v>24</v>
      </c>
    </row>
    <row r="3294" spans="2:253" s="74" customFormat="1" ht="17.100000000000001" hidden="1" customHeight="1" x14ac:dyDescent="0.25">
      <c r="B3294" s="504">
        <f>'Flanged Parts'!T10</f>
        <v>0</v>
      </c>
      <c r="C3294" s="508">
        <f t="shared" si="1882"/>
        <v>25007</v>
      </c>
      <c r="D3294" s="506">
        <f t="shared" si="1845"/>
        <v>25007</v>
      </c>
      <c r="E3294" s="504" t="s">
        <v>864</v>
      </c>
      <c r="F3294" s="508" t="str">
        <f t="shared" si="1877"/>
        <v xml:space="preserve"> </v>
      </c>
      <c r="G3294" s="509" t="s">
        <v>471</v>
      </c>
      <c r="H3294" s="504" t="str">
        <f>IF('Flanged Parts'!$BB$6=1,"CS",IF('Flanged Parts'!$BB$6=2,"Glv",0))</f>
        <v>Glv</v>
      </c>
      <c r="I3294" s="1035" t="s">
        <v>917</v>
      </c>
      <c r="J3294" s="1036"/>
      <c r="K3294" s="516" t="s">
        <v>881</v>
      </c>
      <c r="L3294" s="535">
        <v>22</v>
      </c>
      <c r="M3294" s="532" t="s">
        <v>1700</v>
      </c>
      <c r="N3294" s="514">
        <f t="shared" si="1849"/>
        <v>31.529999999999998</v>
      </c>
      <c r="O3294" s="514">
        <f t="shared" si="1846"/>
        <v>0</v>
      </c>
      <c r="P3294" s="680">
        <f>'KB Duct Parts'!$AE$3</f>
        <v>0</v>
      </c>
      <c r="Q3294" s="681">
        <f t="shared" si="1878"/>
        <v>0</v>
      </c>
      <c r="R3294" s="682">
        <f t="shared" si="1879"/>
        <v>0</v>
      </c>
      <c r="S3294" s="716">
        <f t="shared" si="1850"/>
        <v>0.2</v>
      </c>
      <c r="T3294" s="679">
        <f t="shared" si="1880"/>
        <v>0</v>
      </c>
      <c r="U3294" s="679">
        <f t="shared" si="1881"/>
        <v>0</v>
      </c>
      <c r="Y3294" s="120"/>
      <c r="AD3294" s="81"/>
      <c r="AF3294" s="370">
        <v>22</v>
      </c>
      <c r="AG3294" s="374">
        <v>20</v>
      </c>
      <c r="AH3294" s="378">
        <v>18</v>
      </c>
      <c r="AI3294" s="381">
        <v>16</v>
      </c>
      <c r="AJ3294" s="386">
        <v>14</v>
      </c>
      <c r="AK3294" s="391">
        <v>12</v>
      </c>
      <c r="AL3294" s="386">
        <v>10</v>
      </c>
      <c r="AM3294" s="363">
        <f t="shared" si="1876"/>
        <v>1</v>
      </c>
      <c r="AN3294" s="578">
        <v>23.9</v>
      </c>
      <c r="AO3294" s="78">
        <f t="shared" si="1873"/>
        <v>28.679999999999996</v>
      </c>
      <c r="AP3294" s="78">
        <f t="shared" si="1868"/>
        <v>31.07</v>
      </c>
      <c r="AQ3294" s="78">
        <f t="shared" si="1869"/>
        <v>33.459999999999994</v>
      </c>
      <c r="AR3294" s="78">
        <f t="shared" si="1870"/>
        <v>35.849999999999994</v>
      </c>
      <c r="AS3294" s="78">
        <f t="shared" si="1871"/>
        <v>38.24</v>
      </c>
      <c r="AT3294" s="78">
        <f t="shared" si="1872"/>
        <v>40.629999999999995</v>
      </c>
      <c r="AU3294" s="363" t="s">
        <v>717</v>
      </c>
      <c r="AV3294" s="393"/>
      <c r="AW3294" s="395"/>
      <c r="AX3294" s="395">
        <v>1.2</v>
      </c>
      <c r="AY3294" s="395">
        <v>1.3</v>
      </c>
      <c r="AZ3294" s="395">
        <v>1.4</v>
      </c>
      <c r="BA3294" s="395">
        <v>1.5</v>
      </c>
      <c r="BB3294" s="395">
        <v>1.6</v>
      </c>
      <c r="BC3294" s="395">
        <v>1.7</v>
      </c>
      <c r="BD3294" s="115"/>
      <c r="BE3294" s="115"/>
      <c r="BF3294" s="115">
        <v>1</v>
      </c>
      <c r="BG3294" s="115">
        <v>7</v>
      </c>
      <c r="BH3294" s="423">
        <f t="shared" si="1847"/>
        <v>7.63</v>
      </c>
      <c r="BI3294" s="417">
        <f t="shared" si="1848"/>
        <v>7.63</v>
      </c>
      <c r="BJ3294" s="115"/>
      <c r="BK3294" s="115"/>
      <c r="BQ3294" s="74" t="str">
        <f t="shared" si="1851"/>
        <v>25007-(20)</v>
      </c>
      <c r="BR3294" s="120" t="str">
        <f t="shared" si="1852"/>
        <v>Flanged Adapter</v>
      </c>
      <c r="BS3294" s="120">
        <f t="shared" si="1853"/>
        <v>28.679999999999996</v>
      </c>
      <c r="BU3294" s="74" t="str">
        <f t="shared" si="1854"/>
        <v>25007-(18)</v>
      </c>
      <c r="BV3294" s="120" t="str">
        <f t="shared" si="1855"/>
        <v>Flanged Adapter</v>
      </c>
      <c r="BW3294" s="120">
        <f t="shared" si="1856"/>
        <v>31.07</v>
      </c>
      <c r="BY3294" s="74" t="str">
        <f t="shared" si="1857"/>
        <v>25007-(16)</v>
      </c>
      <c r="BZ3294" s="120" t="str">
        <f t="shared" si="1858"/>
        <v>Flanged Adapter</v>
      </c>
      <c r="CA3294" s="120">
        <f t="shared" si="1859"/>
        <v>33.459999999999994</v>
      </c>
      <c r="CC3294" s="115" t="str">
        <f t="shared" si="1860"/>
        <v>25007-(14)</v>
      </c>
      <c r="CD3294" s="120" t="str">
        <f t="shared" si="1861"/>
        <v>Flanged Adapter</v>
      </c>
      <c r="CE3294" s="417">
        <f t="shared" si="1862"/>
        <v>35.849999999999994</v>
      </c>
      <c r="CF3294" s="115"/>
      <c r="CG3294" s="115" t="str">
        <f t="shared" si="1863"/>
        <v>25007-(12)</v>
      </c>
      <c r="CH3294" s="120" t="str">
        <f t="shared" si="1864"/>
        <v>Flanged Adapter</v>
      </c>
      <c r="CI3294" s="417">
        <f t="shared" si="1865"/>
        <v>38.24</v>
      </c>
      <c r="CJ3294" s="115"/>
      <c r="CK3294" s="115" t="str">
        <f t="shared" si="1866"/>
        <v>25007-10</v>
      </c>
      <c r="CL3294" s="120" t="str">
        <f t="shared" si="1867"/>
        <v>Flanged Adapter</v>
      </c>
      <c r="CM3294" s="417">
        <f t="shared" si="1874"/>
        <v>40.629999999999995</v>
      </c>
      <c r="IS3294" s="111">
        <v>26.2</v>
      </c>
    </row>
    <row r="3295" spans="2:253" s="74" customFormat="1" ht="17.100000000000001" hidden="1" customHeight="1" x14ac:dyDescent="0.25">
      <c r="B3295" s="504">
        <f>'Flanged Parts'!T11</f>
        <v>0</v>
      </c>
      <c r="C3295" s="508">
        <f t="shared" si="1882"/>
        <v>25008</v>
      </c>
      <c r="D3295" s="506">
        <f t="shared" si="1845"/>
        <v>25008</v>
      </c>
      <c r="E3295" s="504" t="s">
        <v>865</v>
      </c>
      <c r="F3295" s="508" t="str">
        <f t="shared" si="1877"/>
        <v xml:space="preserve"> </v>
      </c>
      <c r="G3295" s="509" t="s">
        <v>471</v>
      </c>
      <c r="H3295" s="504" t="str">
        <f>IF('Flanged Parts'!$BB$6=1,"CS",IF('Flanged Parts'!$BB$6=2,"Glv",0))</f>
        <v>Glv</v>
      </c>
      <c r="I3295" s="1035" t="s">
        <v>917</v>
      </c>
      <c r="J3295" s="1036"/>
      <c r="K3295" s="516" t="s">
        <v>881</v>
      </c>
      <c r="L3295" s="535">
        <v>22</v>
      </c>
      <c r="M3295" s="532" t="s">
        <v>1700</v>
      </c>
      <c r="N3295" s="514">
        <f t="shared" si="1849"/>
        <v>34.69</v>
      </c>
      <c r="O3295" s="514">
        <f t="shared" si="1846"/>
        <v>0</v>
      </c>
      <c r="P3295" s="680">
        <f>'KB Duct Parts'!$AE$3</f>
        <v>0</v>
      </c>
      <c r="Q3295" s="681">
        <f t="shared" si="1878"/>
        <v>0</v>
      </c>
      <c r="R3295" s="682">
        <f t="shared" si="1879"/>
        <v>0</v>
      </c>
      <c r="S3295" s="716">
        <f t="shared" si="1850"/>
        <v>0.2</v>
      </c>
      <c r="T3295" s="679">
        <f t="shared" si="1880"/>
        <v>0</v>
      </c>
      <c r="U3295" s="679">
        <f t="shared" si="1881"/>
        <v>0</v>
      </c>
      <c r="Y3295" s="120"/>
      <c r="AD3295" s="81"/>
      <c r="AF3295" s="370">
        <v>22</v>
      </c>
      <c r="AG3295" s="374">
        <v>20</v>
      </c>
      <c r="AH3295" s="378">
        <v>18</v>
      </c>
      <c r="AI3295" s="381">
        <v>16</v>
      </c>
      <c r="AJ3295" s="386">
        <v>14</v>
      </c>
      <c r="AK3295" s="391">
        <v>12</v>
      </c>
      <c r="AL3295" s="386">
        <v>10</v>
      </c>
      <c r="AM3295" s="363">
        <f t="shared" si="1876"/>
        <v>1</v>
      </c>
      <c r="AN3295" s="578">
        <v>25.4</v>
      </c>
      <c r="AO3295" s="78">
        <f t="shared" si="1873"/>
        <v>30.479999999999997</v>
      </c>
      <c r="AP3295" s="78">
        <f t="shared" si="1868"/>
        <v>33.019999999999996</v>
      </c>
      <c r="AQ3295" s="78">
        <f t="shared" si="1869"/>
        <v>35.559999999999995</v>
      </c>
      <c r="AR3295" s="78">
        <f t="shared" si="1870"/>
        <v>38.099999999999994</v>
      </c>
      <c r="AS3295" s="78">
        <f t="shared" si="1871"/>
        <v>40.64</v>
      </c>
      <c r="AT3295" s="78">
        <f t="shared" si="1872"/>
        <v>43.18</v>
      </c>
      <c r="AU3295" s="363" t="s">
        <v>717</v>
      </c>
      <c r="AV3295" s="393"/>
      <c r="AW3295" s="395"/>
      <c r="AX3295" s="395">
        <v>1.2</v>
      </c>
      <c r="AY3295" s="395">
        <v>1.3</v>
      </c>
      <c r="AZ3295" s="395">
        <v>1.4</v>
      </c>
      <c r="BA3295" s="395">
        <v>1.5</v>
      </c>
      <c r="BB3295" s="395">
        <v>1.6</v>
      </c>
      <c r="BC3295" s="395">
        <v>1.7</v>
      </c>
      <c r="BD3295" s="115"/>
      <c r="BE3295" s="115"/>
      <c r="BF3295" s="115">
        <v>1</v>
      </c>
      <c r="BG3295" s="115">
        <v>8</v>
      </c>
      <c r="BH3295" s="423">
        <f t="shared" si="1847"/>
        <v>9.2899999999999991</v>
      </c>
      <c r="BI3295" s="417">
        <f t="shared" si="1848"/>
        <v>9.2899999999999991</v>
      </c>
      <c r="BJ3295" s="115"/>
      <c r="BK3295" s="115"/>
      <c r="BQ3295" s="74" t="str">
        <f t="shared" si="1851"/>
        <v>25008-(20)</v>
      </c>
      <c r="BR3295" s="120" t="str">
        <f t="shared" si="1852"/>
        <v>Flanged Adapter</v>
      </c>
      <c r="BS3295" s="120">
        <f t="shared" si="1853"/>
        <v>30.479999999999997</v>
      </c>
      <c r="BU3295" s="74" t="str">
        <f t="shared" si="1854"/>
        <v>25008-(18)</v>
      </c>
      <c r="BV3295" s="120" t="str">
        <f t="shared" si="1855"/>
        <v>Flanged Adapter</v>
      </c>
      <c r="BW3295" s="120">
        <f t="shared" si="1856"/>
        <v>33.019999999999996</v>
      </c>
      <c r="BY3295" s="74" t="str">
        <f t="shared" si="1857"/>
        <v>25008-(16)</v>
      </c>
      <c r="BZ3295" s="120" t="str">
        <f t="shared" si="1858"/>
        <v>Flanged Adapter</v>
      </c>
      <c r="CA3295" s="120">
        <f t="shared" si="1859"/>
        <v>35.559999999999995</v>
      </c>
      <c r="CC3295" s="115" t="str">
        <f t="shared" si="1860"/>
        <v>25008-(14)</v>
      </c>
      <c r="CD3295" s="120" t="str">
        <f t="shared" si="1861"/>
        <v>Flanged Adapter</v>
      </c>
      <c r="CE3295" s="417">
        <f t="shared" si="1862"/>
        <v>38.099999999999994</v>
      </c>
      <c r="CF3295" s="115"/>
      <c r="CG3295" s="115" t="str">
        <f t="shared" si="1863"/>
        <v>25008-(12)</v>
      </c>
      <c r="CH3295" s="120" t="str">
        <f t="shared" si="1864"/>
        <v>Flanged Adapter</v>
      </c>
      <c r="CI3295" s="417">
        <f t="shared" si="1865"/>
        <v>40.64</v>
      </c>
      <c r="CJ3295" s="115"/>
      <c r="CK3295" s="115" t="str">
        <f t="shared" si="1866"/>
        <v>25008-10</v>
      </c>
      <c r="CL3295" s="120" t="str">
        <f t="shared" si="1867"/>
        <v>Flanged Adapter</v>
      </c>
      <c r="CM3295" s="417">
        <f t="shared" si="1874"/>
        <v>43.18</v>
      </c>
      <c r="IS3295" s="111">
        <v>28.9</v>
      </c>
    </row>
    <row r="3296" spans="2:253" s="74" customFormat="1" ht="17.100000000000001" hidden="1" customHeight="1" x14ac:dyDescent="0.25">
      <c r="B3296" s="504">
        <f>'Flanged Parts'!T12</f>
        <v>0</v>
      </c>
      <c r="C3296" s="508">
        <f t="shared" si="1882"/>
        <v>25009</v>
      </c>
      <c r="D3296" s="506">
        <f t="shared" si="1845"/>
        <v>25009</v>
      </c>
      <c r="E3296" s="504" t="s">
        <v>866</v>
      </c>
      <c r="F3296" s="508" t="str">
        <f t="shared" si="1877"/>
        <v xml:space="preserve"> </v>
      </c>
      <c r="G3296" s="509" t="s">
        <v>471</v>
      </c>
      <c r="H3296" s="504" t="str">
        <f>IF('Flanged Parts'!$BB$6=1,"CS",IF('Flanged Parts'!$BB$6=2,"Glv",0))</f>
        <v>Glv</v>
      </c>
      <c r="I3296" s="1035" t="s">
        <v>917</v>
      </c>
      <c r="J3296" s="1036"/>
      <c r="K3296" s="516" t="s">
        <v>881</v>
      </c>
      <c r="L3296" s="535">
        <v>22</v>
      </c>
      <c r="M3296" s="532" t="s">
        <v>1700</v>
      </c>
      <c r="N3296" s="514">
        <f t="shared" si="1849"/>
        <v>35.130000000000003</v>
      </c>
      <c r="O3296" s="514">
        <f t="shared" si="1846"/>
        <v>0</v>
      </c>
      <c r="P3296" s="680">
        <f>'KB Duct Parts'!$AE$3</f>
        <v>0</v>
      </c>
      <c r="Q3296" s="681">
        <f t="shared" si="1878"/>
        <v>0</v>
      </c>
      <c r="R3296" s="682">
        <f t="shared" si="1879"/>
        <v>0</v>
      </c>
      <c r="S3296" s="716">
        <f t="shared" si="1850"/>
        <v>0.2</v>
      </c>
      <c r="T3296" s="679">
        <f t="shared" si="1880"/>
        <v>0</v>
      </c>
      <c r="U3296" s="679">
        <f t="shared" si="1881"/>
        <v>0</v>
      </c>
      <c r="Y3296" s="120"/>
      <c r="AD3296" s="81"/>
      <c r="AF3296" s="370">
        <v>22</v>
      </c>
      <c r="AG3296" s="374">
        <v>20</v>
      </c>
      <c r="AH3296" s="378">
        <v>18</v>
      </c>
      <c r="AI3296" s="381">
        <v>16</v>
      </c>
      <c r="AJ3296" s="386">
        <v>14</v>
      </c>
      <c r="AK3296" s="391">
        <v>12</v>
      </c>
      <c r="AL3296" s="386">
        <v>10</v>
      </c>
      <c r="AM3296" s="363">
        <f t="shared" si="1876"/>
        <v>1</v>
      </c>
      <c r="AN3296" s="578">
        <v>25.6</v>
      </c>
      <c r="AO3296" s="78">
        <f t="shared" si="1873"/>
        <v>30.72</v>
      </c>
      <c r="AP3296" s="78">
        <f t="shared" si="1868"/>
        <v>33.28</v>
      </c>
      <c r="AQ3296" s="78">
        <f t="shared" si="1869"/>
        <v>35.839999999999996</v>
      </c>
      <c r="AR3296" s="78">
        <f t="shared" si="1870"/>
        <v>38.400000000000006</v>
      </c>
      <c r="AS3296" s="78">
        <f t="shared" si="1871"/>
        <v>40.960000000000008</v>
      </c>
      <c r="AT3296" s="78">
        <f t="shared" si="1872"/>
        <v>43.52</v>
      </c>
      <c r="AU3296" s="363" t="s">
        <v>717</v>
      </c>
      <c r="AV3296" s="393"/>
      <c r="AW3296" s="395"/>
      <c r="AX3296" s="395">
        <v>1.2</v>
      </c>
      <c r="AY3296" s="395">
        <v>1.3</v>
      </c>
      <c r="AZ3296" s="395">
        <v>1.4</v>
      </c>
      <c r="BA3296" s="395">
        <v>1.5</v>
      </c>
      <c r="BB3296" s="395">
        <v>1.6</v>
      </c>
      <c r="BC3296" s="395">
        <v>1.7</v>
      </c>
      <c r="BD3296" s="115"/>
      <c r="BE3296" s="115"/>
      <c r="BF3296" s="115">
        <v>1</v>
      </c>
      <c r="BG3296" s="115">
        <v>9</v>
      </c>
      <c r="BH3296" s="423">
        <f t="shared" si="1847"/>
        <v>9.5299999999999994</v>
      </c>
      <c r="BI3296" s="417">
        <f t="shared" si="1848"/>
        <v>9.5299999999999994</v>
      </c>
      <c r="BJ3296" s="115"/>
      <c r="BK3296" s="115"/>
      <c r="BQ3296" s="74" t="str">
        <f t="shared" si="1851"/>
        <v>25009-(20)</v>
      </c>
      <c r="BR3296" s="120" t="str">
        <f t="shared" si="1852"/>
        <v>Flanged Adapter</v>
      </c>
      <c r="BS3296" s="120">
        <f t="shared" si="1853"/>
        <v>30.72</v>
      </c>
      <c r="BU3296" s="74" t="str">
        <f t="shared" si="1854"/>
        <v>25009-(18)</v>
      </c>
      <c r="BV3296" s="120" t="str">
        <f t="shared" si="1855"/>
        <v>Flanged Adapter</v>
      </c>
      <c r="BW3296" s="120">
        <f t="shared" si="1856"/>
        <v>33.28</v>
      </c>
      <c r="BY3296" s="74" t="str">
        <f t="shared" si="1857"/>
        <v>25009-(16)</v>
      </c>
      <c r="BZ3296" s="120" t="str">
        <f t="shared" si="1858"/>
        <v>Flanged Adapter</v>
      </c>
      <c r="CA3296" s="120">
        <f t="shared" si="1859"/>
        <v>35.839999999999996</v>
      </c>
      <c r="CC3296" s="115" t="str">
        <f t="shared" si="1860"/>
        <v>25009-(14)</v>
      </c>
      <c r="CD3296" s="120" t="str">
        <f t="shared" si="1861"/>
        <v>Flanged Adapter</v>
      </c>
      <c r="CE3296" s="417">
        <f t="shared" si="1862"/>
        <v>38.400000000000006</v>
      </c>
      <c r="CF3296" s="115"/>
      <c r="CG3296" s="115" t="str">
        <f t="shared" si="1863"/>
        <v>25009-(12)</v>
      </c>
      <c r="CH3296" s="120" t="str">
        <f t="shared" si="1864"/>
        <v>Flanged Adapter</v>
      </c>
      <c r="CI3296" s="417">
        <f t="shared" si="1865"/>
        <v>40.960000000000008</v>
      </c>
      <c r="CJ3296" s="115"/>
      <c r="CK3296" s="115" t="str">
        <f t="shared" si="1866"/>
        <v>25009-10</v>
      </c>
      <c r="CL3296" s="120" t="str">
        <f t="shared" si="1867"/>
        <v>Flanged Adapter</v>
      </c>
      <c r="CM3296" s="417">
        <f t="shared" si="1874"/>
        <v>43.52</v>
      </c>
      <c r="IS3296" s="111">
        <v>31.1</v>
      </c>
    </row>
    <row r="3297" spans="2:253" s="74" customFormat="1" ht="17.100000000000001" hidden="1" customHeight="1" x14ac:dyDescent="0.25">
      <c r="B3297" s="504">
        <f>'Flanged Parts'!T13</f>
        <v>0</v>
      </c>
      <c r="C3297" s="508">
        <f t="shared" si="1882"/>
        <v>25010</v>
      </c>
      <c r="D3297" s="506">
        <f t="shared" si="1845"/>
        <v>25010</v>
      </c>
      <c r="E3297" s="504" t="s">
        <v>867</v>
      </c>
      <c r="F3297" s="508" t="str">
        <f t="shared" si="1877"/>
        <v xml:space="preserve"> </v>
      </c>
      <c r="G3297" s="509" t="s">
        <v>471</v>
      </c>
      <c r="H3297" s="504" t="str">
        <f>IF('Flanged Parts'!$BB$6=1,"CS",IF('Flanged Parts'!$BB$6=2,"Glv",0))</f>
        <v>Glv</v>
      </c>
      <c r="I3297" s="1035" t="s">
        <v>917</v>
      </c>
      <c r="J3297" s="1036"/>
      <c r="K3297" s="516" t="s">
        <v>881</v>
      </c>
      <c r="L3297" s="535">
        <v>22</v>
      </c>
      <c r="M3297" s="532" t="s">
        <v>1700</v>
      </c>
      <c r="N3297" s="514">
        <f t="shared" si="1849"/>
        <v>38.770000000000003</v>
      </c>
      <c r="O3297" s="514">
        <f t="shared" si="1846"/>
        <v>0</v>
      </c>
      <c r="P3297" s="680">
        <f>'KB Duct Parts'!$AE$3</f>
        <v>0</v>
      </c>
      <c r="Q3297" s="681">
        <f t="shared" si="1878"/>
        <v>0</v>
      </c>
      <c r="R3297" s="682">
        <f t="shared" si="1879"/>
        <v>0</v>
      </c>
      <c r="S3297" s="716">
        <f t="shared" si="1850"/>
        <v>0.2</v>
      </c>
      <c r="T3297" s="679">
        <f t="shared" si="1880"/>
        <v>0</v>
      </c>
      <c r="U3297" s="679">
        <f t="shared" si="1881"/>
        <v>0</v>
      </c>
      <c r="Y3297" s="120"/>
      <c r="AD3297" s="81"/>
      <c r="AF3297" s="370">
        <v>22</v>
      </c>
      <c r="AG3297" s="374">
        <v>20</v>
      </c>
      <c r="AH3297" s="378">
        <v>18</v>
      </c>
      <c r="AI3297" s="381">
        <v>16</v>
      </c>
      <c r="AJ3297" s="386">
        <v>14</v>
      </c>
      <c r="AK3297" s="391">
        <v>12</v>
      </c>
      <c r="AL3297" s="386">
        <v>10</v>
      </c>
      <c r="AM3297" s="363">
        <f t="shared" si="1876"/>
        <v>1</v>
      </c>
      <c r="AN3297" s="578">
        <v>26.6</v>
      </c>
      <c r="AO3297" s="78">
        <f t="shared" si="1873"/>
        <v>31.92</v>
      </c>
      <c r="AP3297" s="78">
        <f t="shared" si="1868"/>
        <v>34.580000000000005</v>
      </c>
      <c r="AQ3297" s="78">
        <f t="shared" si="1869"/>
        <v>37.24</v>
      </c>
      <c r="AR3297" s="78">
        <f t="shared" si="1870"/>
        <v>39.900000000000006</v>
      </c>
      <c r="AS3297" s="78">
        <f t="shared" si="1871"/>
        <v>42.56</v>
      </c>
      <c r="AT3297" s="78">
        <f t="shared" si="1872"/>
        <v>45.22</v>
      </c>
      <c r="AU3297" s="363" t="s">
        <v>717</v>
      </c>
      <c r="AV3297" s="393"/>
      <c r="AW3297" s="395"/>
      <c r="AX3297" s="395">
        <v>1.2</v>
      </c>
      <c r="AY3297" s="395">
        <v>1.3</v>
      </c>
      <c r="AZ3297" s="395">
        <v>1.4</v>
      </c>
      <c r="BA3297" s="395">
        <v>1.5</v>
      </c>
      <c r="BB3297" s="395">
        <v>1.6</v>
      </c>
      <c r="BC3297" s="395">
        <v>1.7</v>
      </c>
      <c r="BD3297" s="115"/>
      <c r="BE3297" s="115"/>
      <c r="BF3297" s="115">
        <v>1</v>
      </c>
      <c r="BG3297" s="115">
        <v>10</v>
      </c>
      <c r="BH3297" s="423">
        <f t="shared" si="1847"/>
        <v>12.17</v>
      </c>
      <c r="BI3297" s="417">
        <f t="shared" si="1848"/>
        <v>12.17</v>
      </c>
      <c r="BJ3297" s="115"/>
      <c r="BK3297" s="115"/>
      <c r="BQ3297" s="74" t="str">
        <f t="shared" si="1851"/>
        <v>25010-(20)</v>
      </c>
      <c r="BR3297" s="120" t="str">
        <f t="shared" si="1852"/>
        <v>Flanged Adapter</v>
      </c>
      <c r="BS3297" s="120">
        <f t="shared" si="1853"/>
        <v>31.92</v>
      </c>
      <c r="BU3297" s="74" t="str">
        <f t="shared" si="1854"/>
        <v>25010-(18)</v>
      </c>
      <c r="BV3297" s="120" t="str">
        <f t="shared" si="1855"/>
        <v>Flanged Adapter</v>
      </c>
      <c r="BW3297" s="120">
        <f t="shared" si="1856"/>
        <v>34.580000000000005</v>
      </c>
      <c r="BY3297" s="74" t="str">
        <f t="shared" si="1857"/>
        <v>25010-(16)</v>
      </c>
      <c r="BZ3297" s="120" t="str">
        <f t="shared" si="1858"/>
        <v>Flanged Adapter</v>
      </c>
      <c r="CA3297" s="120">
        <f t="shared" si="1859"/>
        <v>37.24</v>
      </c>
      <c r="CC3297" s="115" t="str">
        <f t="shared" si="1860"/>
        <v>25010-(14)</v>
      </c>
      <c r="CD3297" s="120" t="str">
        <f t="shared" si="1861"/>
        <v>Flanged Adapter</v>
      </c>
      <c r="CE3297" s="417">
        <f t="shared" si="1862"/>
        <v>39.900000000000006</v>
      </c>
      <c r="CF3297" s="115"/>
      <c r="CG3297" s="115" t="str">
        <f t="shared" si="1863"/>
        <v>25010-(12)</v>
      </c>
      <c r="CH3297" s="120" t="str">
        <f t="shared" si="1864"/>
        <v>Flanged Adapter</v>
      </c>
      <c r="CI3297" s="417">
        <f t="shared" si="1865"/>
        <v>42.56</v>
      </c>
      <c r="CJ3297" s="115"/>
      <c r="CK3297" s="115" t="str">
        <f t="shared" si="1866"/>
        <v>25010-10</v>
      </c>
      <c r="CL3297" s="120" t="str">
        <f t="shared" si="1867"/>
        <v>Flanged Adapter</v>
      </c>
      <c r="CM3297" s="417">
        <f t="shared" si="1874"/>
        <v>45.22</v>
      </c>
      <c r="IS3297" s="111">
        <v>33.5</v>
      </c>
    </row>
    <row r="3298" spans="2:253" s="74" customFormat="1" ht="17.100000000000001" hidden="1" customHeight="1" x14ac:dyDescent="0.25">
      <c r="B3298" s="504">
        <f>'Flanged Parts'!T14</f>
        <v>0</v>
      </c>
      <c r="C3298" s="508">
        <f t="shared" si="1882"/>
        <v>25011</v>
      </c>
      <c r="D3298" s="506">
        <f t="shared" si="1845"/>
        <v>25011</v>
      </c>
      <c r="E3298" s="504" t="s">
        <v>868</v>
      </c>
      <c r="F3298" s="508" t="str">
        <f t="shared" si="1877"/>
        <v xml:space="preserve"> </v>
      </c>
      <c r="G3298" s="509" t="s">
        <v>471</v>
      </c>
      <c r="H3298" s="504" t="str">
        <f>IF('Flanged Parts'!$BB$6=1,"CS",IF('Flanged Parts'!$BB$6=2,"Glv",0))</f>
        <v>Glv</v>
      </c>
      <c r="I3298" s="1035" t="s">
        <v>917</v>
      </c>
      <c r="J3298" s="1036"/>
      <c r="K3298" s="516" t="s">
        <v>881</v>
      </c>
      <c r="L3298" s="535">
        <v>22</v>
      </c>
      <c r="M3298" s="532" t="s">
        <v>1700</v>
      </c>
      <c r="N3298" s="514">
        <f t="shared" si="1849"/>
        <v>40.549999999999997</v>
      </c>
      <c r="O3298" s="514">
        <f t="shared" si="1846"/>
        <v>0</v>
      </c>
      <c r="P3298" s="680">
        <f>'KB Duct Parts'!$AE$3</f>
        <v>0</v>
      </c>
      <c r="Q3298" s="681">
        <f t="shared" si="1878"/>
        <v>0</v>
      </c>
      <c r="R3298" s="682">
        <f t="shared" si="1879"/>
        <v>0</v>
      </c>
      <c r="S3298" s="716">
        <f t="shared" si="1850"/>
        <v>0.2</v>
      </c>
      <c r="T3298" s="679">
        <f t="shared" si="1880"/>
        <v>0</v>
      </c>
      <c r="U3298" s="679">
        <f t="shared" si="1881"/>
        <v>0</v>
      </c>
      <c r="Y3298" s="120"/>
      <c r="AD3298" s="81"/>
      <c r="AF3298" s="370">
        <v>22</v>
      </c>
      <c r="AG3298" s="374">
        <v>20</v>
      </c>
      <c r="AH3298" s="378">
        <v>18</v>
      </c>
      <c r="AI3298" s="381">
        <v>16</v>
      </c>
      <c r="AJ3298" s="386">
        <v>14</v>
      </c>
      <c r="AK3298" s="391">
        <v>12</v>
      </c>
      <c r="AL3298" s="386">
        <v>10</v>
      </c>
      <c r="AM3298" s="363">
        <f t="shared" si="1876"/>
        <v>1</v>
      </c>
      <c r="AN3298" s="578">
        <v>26.5</v>
      </c>
      <c r="AO3298" s="78">
        <f t="shared" si="1873"/>
        <v>31.799999999999997</v>
      </c>
      <c r="AP3298" s="78">
        <f t="shared" si="1868"/>
        <v>34.450000000000003</v>
      </c>
      <c r="AQ3298" s="78">
        <f t="shared" si="1869"/>
        <v>37.099999999999994</v>
      </c>
      <c r="AR3298" s="78">
        <f t="shared" si="1870"/>
        <v>39.75</v>
      </c>
      <c r="AS3298" s="78">
        <f t="shared" si="1871"/>
        <v>42.400000000000006</v>
      </c>
      <c r="AT3298" s="78">
        <f t="shared" si="1872"/>
        <v>45.05</v>
      </c>
      <c r="AU3298" s="363" t="s">
        <v>717</v>
      </c>
      <c r="AV3298" s="393"/>
      <c r="AW3298" s="395"/>
      <c r="AX3298" s="395">
        <v>1.2</v>
      </c>
      <c r="AY3298" s="395">
        <v>1.3</v>
      </c>
      <c r="AZ3298" s="395">
        <v>1.4</v>
      </c>
      <c r="BA3298" s="395">
        <v>1.5</v>
      </c>
      <c r="BB3298" s="395">
        <v>1.6</v>
      </c>
      <c r="BC3298" s="395">
        <v>1.7</v>
      </c>
      <c r="BD3298" s="115"/>
      <c r="BE3298" s="115"/>
      <c r="BF3298" s="115">
        <v>1</v>
      </c>
      <c r="BG3298" s="115">
        <v>11</v>
      </c>
      <c r="BH3298" s="423">
        <f t="shared" si="1847"/>
        <v>14.05</v>
      </c>
      <c r="BI3298" s="417">
        <f t="shared" si="1848"/>
        <v>14.05</v>
      </c>
      <c r="BJ3298" s="115"/>
      <c r="BK3298" s="115"/>
      <c r="BQ3298" s="74" t="str">
        <f t="shared" si="1851"/>
        <v>25011-(20)</v>
      </c>
      <c r="BR3298" s="120" t="str">
        <f t="shared" si="1852"/>
        <v>Flanged Adapter</v>
      </c>
      <c r="BS3298" s="120">
        <f t="shared" si="1853"/>
        <v>31.799999999999997</v>
      </c>
      <c r="BU3298" s="74" t="str">
        <f t="shared" si="1854"/>
        <v>25011-(18)</v>
      </c>
      <c r="BV3298" s="120" t="str">
        <f t="shared" si="1855"/>
        <v>Flanged Adapter</v>
      </c>
      <c r="BW3298" s="120">
        <f t="shared" si="1856"/>
        <v>34.450000000000003</v>
      </c>
      <c r="BY3298" s="74" t="str">
        <f t="shared" si="1857"/>
        <v>25011-(16)</v>
      </c>
      <c r="BZ3298" s="120" t="str">
        <f t="shared" si="1858"/>
        <v>Flanged Adapter</v>
      </c>
      <c r="CA3298" s="120">
        <f t="shared" si="1859"/>
        <v>37.099999999999994</v>
      </c>
      <c r="CC3298" s="115" t="str">
        <f t="shared" si="1860"/>
        <v>25011-(14)</v>
      </c>
      <c r="CD3298" s="120" t="str">
        <f t="shared" si="1861"/>
        <v>Flanged Adapter</v>
      </c>
      <c r="CE3298" s="417">
        <f t="shared" si="1862"/>
        <v>39.75</v>
      </c>
      <c r="CF3298" s="115"/>
      <c r="CG3298" s="115" t="str">
        <f t="shared" si="1863"/>
        <v>25011-(12)</v>
      </c>
      <c r="CH3298" s="120" t="str">
        <f t="shared" si="1864"/>
        <v>Flanged Adapter</v>
      </c>
      <c r="CI3298" s="417">
        <f t="shared" si="1865"/>
        <v>42.400000000000006</v>
      </c>
      <c r="CJ3298" s="115"/>
      <c r="CK3298" s="115" t="str">
        <f t="shared" si="1866"/>
        <v>25011-10</v>
      </c>
      <c r="CL3298" s="120" t="str">
        <f t="shared" si="1867"/>
        <v>Flanged Adapter</v>
      </c>
      <c r="CM3298" s="417">
        <f t="shared" si="1874"/>
        <v>45.05</v>
      </c>
      <c r="IS3298" s="111">
        <v>36.5</v>
      </c>
    </row>
    <row r="3299" spans="2:253" s="74" customFormat="1" ht="17.100000000000001" hidden="1" customHeight="1" x14ac:dyDescent="0.25">
      <c r="B3299" s="504">
        <f>'Flanged Parts'!T15</f>
        <v>0</v>
      </c>
      <c r="C3299" s="508">
        <f t="shared" si="1882"/>
        <v>25012</v>
      </c>
      <c r="D3299" s="506">
        <f t="shared" si="1845"/>
        <v>25012</v>
      </c>
      <c r="E3299" s="504" t="s">
        <v>869</v>
      </c>
      <c r="F3299" s="508" t="str">
        <f t="shared" si="1877"/>
        <v xml:space="preserve"> </v>
      </c>
      <c r="G3299" s="509" t="s">
        <v>471</v>
      </c>
      <c r="H3299" s="504" t="str">
        <f>IF('Flanged Parts'!$BB$6=1,"CS",IF('Flanged Parts'!$BB$6=2,"Glv",0))</f>
        <v>Glv</v>
      </c>
      <c r="I3299" s="1035" t="s">
        <v>917</v>
      </c>
      <c r="J3299" s="1036"/>
      <c r="K3299" s="516" t="s">
        <v>881</v>
      </c>
      <c r="L3299" s="535">
        <v>22</v>
      </c>
      <c r="M3299" s="532" t="s">
        <v>1700</v>
      </c>
      <c r="N3299" s="514">
        <f t="shared" si="1849"/>
        <v>41.16</v>
      </c>
      <c r="O3299" s="514">
        <f t="shared" si="1846"/>
        <v>0</v>
      </c>
      <c r="P3299" s="680">
        <f>'KB Duct Parts'!$AE$3</f>
        <v>0</v>
      </c>
      <c r="Q3299" s="681">
        <f t="shared" si="1878"/>
        <v>0</v>
      </c>
      <c r="R3299" s="682">
        <f t="shared" si="1879"/>
        <v>0</v>
      </c>
      <c r="S3299" s="716">
        <f t="shared" si="1850"/>
        <v>0.2</v>
      </c>
      <c r="T3299" s="679">
        <f t="shared" si="1880"/>
        <v>0</v>
      </c>
      <c r="U3299" s="679">
        <f t="shared" si="1881"/>
        <v>0</v>
      </c>
      <c r="Y3299" s="120"/>
      <c r="AD3299" s="81"/>
      <c r="AF3299" s="370">
        <v>22</v>
      </c>
      <c r="AG3299" s="374">
        <v>20</v>
      </c>
      <c r="AH3299" s="378">
        <v>18</v>
      </c>
      <c r="AI3299" s="381">
        <v>16</v>
      </c>
      <c r="AJ3299" s="386">
        <v>14</v>
      </c>
      <c r="AK3299" s="391">
        <v>12</v>
      </c>
      <c r="AL3299" s="386">
        <v>10</v>
      </c>
      <c r="AM3299" s="363">
        <f t="shared" si="1876"/>
        <v>1</v>
      </c>
      <c r="AN3299" s="578">
        <v>25.9</v>
      </c>
      <c r="AO3299" s="78">
        <f t="shared" si="1873"/>
        <v>31.08</v>
      </c>
      <c r="AP3299" s="78">
        <f t="shared" si="1868"/>
        <v>33.67</v>
      </c>
      <c r="AQ3299" s="78">
        <f t="shared" si="1869"/>
        <v>36.26</v>
      </c>
      <c r="AR3299" s="78">
        <f t="shared" si="1870"/>
        <v>38.849999999999994</v>
      </c>
      <c r="AS3299" s="78">
        <f t="shared" si="1871"/>
        <v>41.44</v>
      </c>
      <c r="AT3299" s="78">
        <f t="shared" si="1872"/>
        <v>44.029999999999994</v>
      </c>
      <c r="AU3299" s="363" t="s">
        <v>717</v>
      </c>
      <c r="AV3299" s="393"/>
      <c r="AW3299" s="395"/>
      <c r="AX3299" s="395">
        <v>1.2</v>
      </c>
      <c r="AY3299" s="395">
        <v>1.3</v>
      </c>
      <c r="AZ3299" s="395">
        <v>1.4</v>
      </c>
      <c r="BA3299" s="395">
        <v>1.5</v>
      </c>
      <c r="BB3299" s="395">
        <v>1.6</v>
      </c>
      <c r="BC3299" s="395">
        <v>1.7</v>
      </c>
      <c r="BD3299" s="115"/>
      <c r="BE3299" s="115"/>
      <c r="BF3299" s="115">
        <v>1</v>
      </c>
      <c r="BG3299" s="115">
        <v>12</v>
      </c>
      <c r="BH3299" s="423">
        <f t="shared" si="1847"/>
        <v>15.26</v>
      </c>
      <c r="BI3299" s="417">
        <f t="shared" si="1848"/>
        <v>15.26</v>
      </c>
      <c r="BJ3299" s="115"/>
      <c r="BK3299" s="115"/>
      <c r="BQ3299" s="74" t="str">
        <f t="shared" si="1851"/>
        <v>25012-(20)</v>
      </c>
      <c r="BR3299" s="120" t="str">
        <f t="shared" si="1852"/>
        <v>Flanged Adapter</v>
      </c>
      <c r="BS3299" s="120">
        <f t="shared" si="1853"/>
        <v>31.08</v>
      </c>
      <c r="BU3299" s="74" t="str">
        <f t="shared" si="1854"/>
        <v>25012-(18)</v>
      </c>
      <c r="BV3299" s="120" t="str">
        <f t="shared" si="1855"/>
        <v>Flanged Adapter</v>
      </c>
      <c r="BW3299" s="120">
        <f t="shared" si="1856"/>
        <v>33.67</v>
      </c>
      <c r="BY3299" s="74" t="str">
        <f t="shared" si="1857"/>
        <v>25012-(16)</v>
      </c>
      <c r="BZ3299" s="120" t="str">
        <f t="shared" si="1858"/>
        <v>Flanged Adapter</v>
      </c>
      <c r="CA3299" s="120">
        <f t="shared" si="1859"/>
        <v>36.26</v>
      </c>
      <c r="CC3299" s="115" t="str">
        <f t="shared" si="1860"/>
        <v>25012-(14)</v>
      </c>
      <c r="CD3299" s="120" t="str">
        <f t="shared" si="1861"/>
        <v>Flanged Adapter</v>
      </c>
      <c r="CE3299" s="417">
        <f t="shared" si="1862"/>
        <v>38.849999999999994</v>
      </c>
      <c r="CF3299" s="115"/>
      <c r="CG3299" s="115" t="str">
        <f t="shared" si="1863"/>
        <v>25012-(12)</v>
      </c>
      <c r="CH3299" s="120" t="str">
        <f t="shared" si="1864"/>
        <v>Flanged Adapter</v>
      </c>
      <c r="CI3299" s="417">
        <f t="shared" si="1865"/>
        <v>41.44</v>
      </c>
      <c r="CJ3299" s="115"/>
      <c r="CK3299" s="115" t="str">
        <f t="shared" si="1866"/>
        <v>25012-10</v>
      </c>
      <c r="CL3299" s="120" t="str">
        <f t="shared" si="1867"/>
        <v>Flanged Adapter</v>
      </c>
      <c r="CM3299" s="417">
        <f t="shared" si="1874"/>
        <v>44.029999999999994</v>
      </c>
      <c r="IS3299" s="111">
        <v>39.299999999999997</v>
      </c>
    </row>
    <row r="3300" spans="2:253" s="74" customFormat="1" ht="17.100000000000001" hidden="1" customHeight="1" x14ac:dyDescent="0.25">
      <c r="B3300" s="504">
        <f>'Flanged Parts'!T16</f>
        <v>0</v>
      </c>
      <c r="C3300" s="508">
        <f t="shared" si="1882"/>
        <v>25013</v>
      </c>
      <c r="D3300" s="506">
        <f t="shared" si="1845"/>
        <v>25013</v>
      </c>
      <c r="E3300" s="504" t="s">
        <v>870</v>
      </c>
      <c r="F3300" s="508" t="str">
        <f t="shared" si="1877"/>
        <v xml:space="preserve"> </v>
      </c>
      <c r="G3300" s="509" t="s">
        <v>471</v>
      </c>
      <c r="H3300" s="504" t="str">
        <f>IF('Flanged Parts'!$BB$6=1,"CS",IF('Flanged Parts'!$BB$6=2,"Glv",0))</f>
        <v>Glv</v>
      </c>
      <c r="I3300" s="1035" t="s">
        <v>917</v>
      </c>
      <c r="J3300" s="1036"/>
      <c r="K3300" s="516" t="s">
        <v>881</v>
      </c>
      <c r="L3300" s="535">
        <v>20</v>
      </c>
      <c r="M3300" s="532" t="s">
        <v>1700</v>
      </c>
      <c r="N3300" s="514">
        <f t="shared" si="1849"/>
        <v>43.14</v>
      </c>
      <c r="O3300" s="514">
        <f t="shared" si="1846"/>
        <v>0</v>
      </c>
      <c r="P3300" s="680">
        <f>'KB Duct Parts'!$AE$3</f>
        <v>0</v>
      </c>
      <c r="Q3300" s="681">
        <f t="shared" si="1878"/>
        <v>0</v>
      </c>
      <c r="R3300" s="682">
        <f t="shared" si="1879"/>
        <v>0</v>
      </c>
      <c r="S3300" s="716">
        <f t="shared" si="1850"/>
        <v>0.2</v>
      </c>
      <c r="T3300" s="679">
        <f t="shared" si="1880"/>
        <v>0</v>
      </c>
      <c r="U3300" s="679">
        <f t="shared" si="1881"/>
        <v>0</v>
      </c>
      <c r="Y3300" s="120"/>
      <c r="AD3300" s="81"/>
      <c r="AF3300" s="370">
        <v>20</v>
      </c>
      <c r="AG3300" s="374">
        <v>18</v>
      </c>
      <c r="AH3300" s="378">
        <v>16</v>
      </c>
      <c r="AI3300" s="381">
        <v>14</v>
      </c>
      <c r="AJ3300" s="386">
        <v>12</v>
      </c>
      <c r="AK3300" s="391">
        <v>10</v>
      </c>
      <c r="AL3300" s="386"/>
      <c r="AM3300" s="363">
        <f t="shared" si="1876"/>
        <v>1</v>
      </c>
      <c r="AN3300" s="578">
        <v>25.5</v>
      </c>
      <c r="AO3300" s="78">
        <f t="shared" si="1873"/>
        <v>30.599999999999998</v>
      </c>
      <c r="AP3300" s="78">
        <f t="shared" si="1868"/>
        <v>33.15</v>
      </c>
      <c r="AQ3300" s="78">
        <f t="shared" si="1869"/>
        <v>35.699999999999996</v>
      </c>
      <c r="AR3300" s="78">
        <f t="shared" si="1870"/>
        <v>38.25</v>
      </c>
      <c r="AS3300" s="78">
        <f t="shared" si="1871"/>
        <v>0</v>
      </c>
      <c r="AT3300" s="78">
        <f t="shared" si="1872"/>
        <v>0</v>
      </c>
      <c r="AU3300" s="363" t="s">
        <v>717</v>
      </c>
      <c r="AV3300" s="393"/>
      <c r="AW3300" s="395"/>
      <c r="AX3300" s="395">
        <v>1.2</v>
      </c>
      <c r="AY3300" s="395">
        <v>1.3</v>
      </c>
      <c r="AZ3300" s="395">
        <v>1.4</v>
      </c>
      <c r="BA3300" s="395">
        <v>1.5</v>
      </c>
      <c r="BB3300" s="395">
        <v>0</v>
      </c>
      <c r="BC3300" s="395">
        <v>0</v>
      </c>
      <c r="BD3300" s="115"/>
      <c r="BE3300" s="115"/>
      <c r="BF3300" s="115">
        <v>1</v>
      </c>
      <c r="BG3300" s="115">
        <v>13</v>
      </c>
      <c r="BH3300" s="423">
        <f t="shared" si="1847"/>
        <v>17.64</v>
      </c>
      <c r="BI3300" s="417">
        <f t="shared" si="1848"/>
        <v>17.64</v>
      </c>
      <c r="BJ3300" s="115"/>
      <c r="BK3300" s="115"/>
      <c r="BQ3300" s="74" t="str">
        <f t="shared" si="1851"/>
        <v>25013-(18)</v>
      </c>
      <c r="BR3300" s="120" t="str">
        <f t="shared" si="1852"/>
        <v>Flanged Adapter</v>
      </c>
      <c r="BS3300" s="120">
        <f t="shared" si="1853"/>
        <v>30.599999999999998</v>
      </c>
      <c r="BU3300" s="74" t="str">
        <f t="shared" si="1854"/>
        <v>25013-(16)</v>
      </c>
      <c r="BV3300" s="120" t="str">
        <f t="shared" si="1855"/>
        <v>Flanged Adapter</v>
      </c>
      <c r="BW3300" s="120">
        <f t="shared" si="1856"/>
        <v>33.15</v>
      </c>
      <c r="BY3300" s="74" t="str">
        <f t="shared" si="1857"/>
        <v>25013-(14)</v>
      </c>
      <c r="BZ3300" s="120" t="str">
        <f t="shared" si="1858"/>
        <v>Flanged Adapter</v>
      </c>
      <c r="CA3300" s="120">
        <f t="shared" si="1859"/>
        <v>35.699999999999996</v>
      </c>
      <c r="CC3300" s="115" t="str">
        <f t="shared" si="1860"/>
        <v>25013-(12)</v>
      </c>
      <c r="CD3300" s="120" t="str">
        <f t="shared" si="1861"/>
        <v>Flanged Adapter</v>
      </c>
      <c r="CE3300" s="417">
        <f t="shared" si="1862"/>
        <v>38.25</v>
      </c>
      <c r="CF3300" s="115"/>
      <c r="CG3300" s="115" t="str">
        <f t="shared" si="1863"/>
        <v xml:space="preserve"> </v>
      </c>
      <c r="CH3300" s="120" t="str">
        <f t="shared" si="1864"/>
        <v xml:space="preserve"> </v>
      </c>
      <c r="CI3300" s="417" t="str">
        <f t="shared" si="1865"/>
        <v xml:space="preserve"> </v>
      </c>
      <c r="CJ3300" s="115"/>
      <c r="CK3300" s="115" t="str">
        <f t="shared" si="1866"/>
        <v xml:space="preserve"> </v>
      </c>
      <c r="CL3300" s="120" t="str">
        <f t="shared" si="1867"/>
        <v xml:space="preserve"> </v>
      </c>
      <c r="CM3300" s="417" t="str">
        <f t="shared" si="1874"/>
        <v xml:space="preserve"> </v>
      </c>
      <c r="IS3300" s="111">
        <v>42.1</v>
      </c>
    </row>
    <row r="3301" spans="2:253" s="74" customFormat="1" ht="17.100000000000001" hidden="1" customHeight="1" x14ac:dyDescent="0.25">
      <c r="B3301" s="504">
        <f>'Flanged Parts'!T17</f>
        <v>0</v>
      </c>
      <c r="C3301" s="508">
        <f t="shared" si="1882"/>
        <v>25014</v>
      </c>
      <c r="D3301" s="506">
        <f t="shared" ref="D3301:D3364" si="1883">IF(AM3301=1,C3301,(C3301&amp;"  ("&amp;L3301&amp;"ga)"))</f>
        <v>25014</v>
      </c>
      <c r="E3301" s="504" t="s">
        <v>871</v>
      </c>
      <c r="F3301" s="508" t="str">
        <f t="shared" si="1877"/>
        <v xml:space="preserve"> </v>
      </c>
      <c r="G3301" s="509" t="s">
        <v>471</v>
      </c>
      <c r="H3301" s="504" t="str">
        <f>IF('Flanged Parts'!$BB$6=1,"CS",IF('Flanged Parts'!$BB$6=2,"Glv",0))</f>
        <v>Glv</v>
      </c>
      <c r="I3301" s="1035" t="s">
        <v>917</v>
      </c>
      <c r="J3301" s="1036"/>
      <c r="K3301" s="516" t="s">
        <v>881</v>
      </c>
      <c r="L3301" s="535">
        <v>20</v>
      </c>
      <c r="M3301" s="532" t="s">
        <v>1700</v>
      </c>
      <c r="N3301" s="514">
        <f t="shared" si="1849"/>
        <v>45.36</v>
      </c>
      <c r="O3301" s="514">
        <f t="shared" ref="O3301:O3364" si="1884">IF(B3301&gt;0,N3301*B3301,0)</f>
        <v>0</v>
      </c>
      <c r="P3301" s="680">
        <f>'KB Duct Parts'!$AE$3</f>
        <v>0</v>
      </c>
      <c r="Q3301" s="681">
        <f t="shared" si="1878"/>
        <v>0</v>
      </c>
      <c r="R3301" s="682">
        <f t="shared" si="1879"/>
        <v>0</v>
      </c>
      <c r="S3301" s="716">
        <f t="shared" si="1850"/>
        <v>0.2</v>
      </c>
      <c r="T3301" s="679">
        <f t="shared" si="1880"/>
        <v>0</v>
      </c>
      <c r="U3301" s="679">
        <f t="shared" si="1881"/>
        <v>0</v>
      </c>
      <c r="Y3301" s="120"/>
      <c r="AD3301" s="81"/>
      <c r="AF3301" s="370">
        <v>20</v>
      </c>
      <c r="AG3301" s="374">
        <v>18</v>
      </c>
      <c r="AH3301" s="378">
        <v>16</v>
      </c>
      <c r="AI3301" s="381">
        <v>14</v>
      </c>
      <c r="AJ3301" s="386">
        <v>12</v>
      </c>
      <c r="AK3301" s="391">
        <v>10</v>
      </c>
      <c r="AL3301" s="386"/>
      <c r="AM3301" s="363">
        <f t="shared" si="1876"/>
        <v>1</v>
      </c>
      <c r="AN3301" s="578">
        <v>25.2</v>
      </c>
      <c r="AO3301" s="78">
        <f t="shared" si="1873"/>
        <v>30.24</v>
      </c>
      <c r="AP3301" s="78">
        <f t="shared" si="1868"/>
        <v>32.76</v>
      </c>
      <c r="AQ3301" s="78">
        <f t="shared" si="1869"/>
        <v>35.279999999999994</v>
      </c>
      <c r="AR3301" s="78">
        <f t="shared" si="1870"/>
        <v>37.799999999999997</v>
      </c>
      <c r="AS3301" s="78">
        <f t="shared" si="1871"/>
        <v>0</v>
      </c>
      <c r="AT3301" s="78">
        <f t="shared" si="1872"/>
        <v>0</v>
      </c>
      <c r="AU3301" s="363" t="s">
        <v>717</v>
      </c>
      <c r="AV3301" s="393"/>
      <c r="AW3301" s="395"/>
      <c r="AX3301" s="395">
        <v>1.2</v>
      </c>
      <c r="AY3301" s="395">
        <v>1.3</v>
      </c>
      <c r="AZ3301" s="395">
        <v>1.4</v>
      </c>
      <c r="BA3301" s="395">
        <v>1.5</v>
      </c>
      <c r="BB3301" s="395">
        <v>0</v>
      </c>
      <c r="BC3301" s="395">
        <v>0</v>
      </c>
      <c r="BD3301" s="115"/>
      <c r="BE3301" s="115"/>
      <c r="BF3301" s="115">
        <v>1</v>
      </c>
      <c r="BG3301" s="115">
        <v>14</v>
      </c>
      <c r="BH3301" s="423">
        <f t="shared" ref="BH3301:BH3364" si="1885">IF(H3301="CS",VLOOKUP(BG3301,$BJ$2344:$BK$2374,2),IF(H3301="Glv",VLOOKUP(BG3301,$BJ$2344:$BL$2374,3),0))</f>
        <v>20.16</v>
      </c>
      <c r="BI3301" s="417">
        <f t="shared" ref="BI3301:BI3364" si="1886">BF3301*BH3301</f>
        <v>20.16</v>
      </c>
      <c r="BJ3301" s="115"/>
      <c r="BK3301" s="115"/>
      <c r="BQ3301" s="74" t="str">
        <f t="shared" si="1851"/>
        <v>25014-(18)</v>
      </c>
      <c r="BR3301" s="120" t="str">
        <f t="shared" si="1852"/>
        <v>Flanged Adapter</v>
      </c>
      <c r="BS3301" s="120">
        <f t="shared" si="1853"/>
        <v>30.24</v>
      </c>
      <c r="BU3301" s="74" t="str">
        <f t="shared" si="1854"/>
        <v>25014-(16)</v>
      </c>
      <c r="BV3301" s="120" t="str">
        <f t="shared" si="1855"/>
        <v>Flanged Adapter</v>
      </c>
      <c r="BW3301" s="120">
        <f t="shared" si="1856"/>
        <v>32.76</v>
      </c>
      <c r="BY3301" s="74" t="str">
        <f t="shared" si="1857"/>
        <v>25014-(14)</v>
      </c>
      <c r="BZ3301" s="120" t="str">
        <f t="shared" si="1858"/>
        <v>Flanged Adapter</v>
      </c>
      <c r="CA3301" s="120">
        <f t="shared" si="1859"/>
        <v>35.279999999999994</v>
      </c>
      <c r="CC3301" s="115" t="str">
        <f t="shared" si="1860"/>
        <v>25014-(12)</v>
      </c>
      <c r="CD3301" s="120" t="str">
        <f t="shared" si="1861"/>
        <v>Flanged Adapter</v>
      </c>
      <c r="CE3301" s="417">
        <f t="shared" si="1862"/>
        <v>37.799999999999997</v>
      </c>
      <c r="CF3301" s="115"/>
      <c r="CG3301" s="115" t="str">
        <f t="shared" si="1863"/>
        <v xml:space="preserve"> </v>
      </c>
      <c r="CH3301" s="120" t="str">
        <f t="shared" si="1864"/>
        <v xml:space="preserve"> </v>
      </c>
      <c r="CI3301" s="417" t="str">
        <f t="shared" si="1865"/>
        <v xml:space="preserve"> </v>
      </c>
      <c r="CJ3301" s="115"/>
      <c r="CK3301" s="115" t="str">
        <f t="shared" si="1866"/>
        <v xml:space="preserve"> </v>
      </c>
      <c r="CL3301" s="120" t="str">
        <f t="shared" si="1867"/>
        <v xml:space="preserve"> </v>
      </c>
      <c r="CM3301" s="417" t="str">
        <f t="shared" si="1874"/>
        <v xml:space="preserve"> </v>
      </c>
      <c r="IS3301" s="111">
        <v>44.6</v>
      </c>
    </row>
    <row r="3302" spans="2:253" s="74" customFormat="1" ht="17.100000000000001" hidden="1" customHeight="1" x14ac:dyDescent="0.25">
      <c r="B3302" s="504">
        <f>'Flanged Parts'!T18</f>
        <v>0</v>
      </c>
      <c r="C3302" s="508">
        <f t="shared" si="1882"/>
        <v>25015</v>
      </c>
      <c r="D3302" s="506">
        <f t="shared" si="1883"/>
        <v>25015</v>
      </c>
      <c r="E3302" s="504" t="s">
        <v>872</v>
      </c>
      <c r="F3302" s="508" t="str">
        <f t="shared" si="1877"/>
        <v xml:space="preserve"> </v>
      </c>
      <c r="G3302" s="509" t="s">
        <v>471</v>
      </c>
      <c r="H3302" s="504" t="str">
        <f>IF('Flanged Parts'!$BB$6=1,"CS",IF('Flanged Parts'!$BB$6=2,"Glv",0))</f>
        <v>Glv</v>
      </c>
      <c r="I3302" s="1035" t="s">
        <v>917</v>
      </c>
      <c r="J3302" s="1036"/>
      <c r="K3302" s="516" t="s">
        <v>881</v>
      </c>
      <c r="L3302" s="535">
        <v>20</v>
      </c>
      <c r="M3302" s="532" t="s">
        <v>1700</v>
      </c>
      <c r="N3302" s="514">
        <f t="shared" si="1849"/>
        <v>45.6</v>
      </c>
      <c r="O3302" s="514">
        <f t="shared" si="1884"/>
        <v>0</v>
      </c>
      <c r="P3302" s="680">
        <f>'KB Duct Parts'!$AE$3</f>
        <v>0</v>
      </c>
      <c r="Q3302" s="681">
        <f t="shared" si="1878"/>
        <v>0</v>
      </c>
      <c r="R3302" s="682">
        <f t="shared" si="1879"/>
        <v>0</v>
      </c>
      <c r="S3302" s="716">
        <f t="shared" si="1850"/>
        <v>0.2</v>
      </c>
      <c r="T3302" s="679">
        <f t="shared" si="1880"/>
        <v>0</v>
      </c>
      <c r="U3302" s="679">
        <f t="shared" si="1881"/>
        <v>0</v>
      </c>
      <c r="Y3302" s="120"/>
      <c r="AD3302" s="81"/>
      <c r="AF3302" s="370">
        <v>20</v>
      </c>
      <c r="AG3302" s="374">
        <v>18</v>
      </c>
      <c r="AH3302" s="378">
        <v>16</v>
      </c>
      <c r="AI3302" s="381">
        <v>14</v>
      </c>
      <c r="AJ3302" s="386">
        <v>12</v>
      </c>
      <c r="AK3302" s="391">
        <v>10</v>
      </c>
      <c r="AL3302" s="386"/>
      <c r="AM3302" s="363">
        <f t="shared" si="1876"/>
        <v>1</v>
      </c>
      <c r="AN3302" s="578">
        <v>23.6</v>
      </c>
      <c r="AO3302" s="78">
        <f t="shared" si="1873"/>
        <v>28.32</v>
      </c>
      <c r="AP3302" s="78">
        <f t="shared" si="1868"/>
        <v>30.680000000000003</v>
      </c>
      <c r="AQ3302" s="78">
        <f t="shared" si="1869"/>
        <v>33.04</v>
      </c>
      <c r="AR3302" s="78">
        <f t="shared" si="1870"/>
        <v>35.400000000000006</v>
      </c>
      <c r="AS3302" s="78">
        <f t="shared" si="1871"/>
        <v>0</v>
      </c>
      <c r="AT3302" s="78">
        <f t="shared" si="1872"/>
        <v>0</v>
      </c>
      <c r="AU3302" s="363" t="s">
        <v>717</v>
      </c>
      <c r="AV3302" s="393"/>
      <c r="AW3302" s="395"/>
      <c r="AX3302" s="395">
        <v>1.2</v>
      </c>
      <c r="AY3302" s="395">
        <v>1.3</v>
      </c>
      <c r="AZ3302" s="395">
        <v>1.4</v>
      </c>
      <c r="BA3302" s="395">
        <v>1.5</v>
      </c>
      <c r="BB3302" s="395">
        <v>0</v>
      </c>
      <c r="BC3302" s="395">
        <v>0</v>
      </c>
      <c r="BD3302" s="115"/>
      <c r="BE3302" s="115"/>
      <c r="BF3302" s="115">
        <v>1</v>
      </c>
      <c r="BG3302" s="115">
        <v>15</v>
      </c>
      <c r="BH3302" s="423">
        <f t="shared" si="1885"/>
        <v>22</v>
      </c>
      <c r="BI3302" s="417">
        <f t="shared" si="1886"/>
        <v>22</v>
      </c>
      <c r="BJ3302" s="115"/>
      <c r="BK3302" s="115"/>
      <c r="BQ3302" s="74" t="str">
        <f t="shared" si="1851"/>
        <v>25015-(18)</v>
      </c>
      <c r="BR3302" s="120" t="str">
        <f t="shared" si="1852"/>
        <v>Flanged Adapter</v>
      </c>
      <c r="BS3302" s="120">
        <f t="shared" si="1853"/>
        <v>28.32</v>
      </c>
      <c r="BU3302" s="74" t="str">
        <f t="shared" si="1854"/>
        <v>25015-(16)</v>
      </c>
      <c r="BV3302" s="120" t="str">
        <f t="shared" si="1855"/>
        <v>Flanged Adapter</v>
      </c>
      <c r="BW3302" s="120">
        <f t="shared" si="1856"/>
        <v>30.680000000000003</v>
      </c>
      <c r="BY3302" s="74" t="str">
        <f t="shared" si="1857"/>
        <v>25015-(14)</v>
      </c>
      <c r="BZ3302" s="120" t="str">
        <f t="shared" si="1858"/>
        <v>Flanged Adapter</v>
      </c>
      <c r="CA3302" s="120">
        <f t="shared" si="1859"/>
        <v>33.04</v>
      </c>
      <c r="CC3302" s="115" t="str">
        <f t="shared" si="1860"/>
        <v>25015-(12)</v>
      </c>
      <c r="CD3302" s="120" t="str">
        <f t="shared" si="1861"/>
        <v>Flanged Adapter</v>
      </c>
      <c r="CE3302" s="417">
        <f t="shared" si="1862"/>
        <v>35.400000000000006</v>
      </c>
      <c r="CF3302" s="115"/>
      <c r="CG3302" s="115" t="str">
        <f t="shared" si="1863"/>
        <v xml:space="preserve"> </v>
      </c>
      <c r="CH3302" s="120" t="str">
        <f t="shared" si="1864"/>
        <v xml:space="preserve"> </v>
      </c>
      <c r="CI3302" s="417" t="str">
        <f t="shared" si="1865"/>
        <v xml:space="preserve"> </v>
      </c>
      <c r="CJ3302" s="115"/>
      <c r="CK3302" s="115" t="str">
        <f t="shared" si="1866"/>
        <v xml:space="preserve"> </v>
      </c>
      <c r="CL3302" s="120" t="str">
        <f t="shared" si="1867"/>
        <v xml:space="preserve"> </v>
      </c>
      <c r="CM3302" s="417" t="str">
        <f t="shared" si="1874"/>
        <v xml:space="preserve"> </v>
      </c>
      <c r="IS3302" s="111">
        <v>49</v>
      </c>
    </row>
    <row r="3303" spans="2:253" s="74" customFormat="1" ht="17.100000000000001" hidden="1" customHeight="1" x14ac:dyDescent="0.25">
      <c r="B3303" s="504">
        <f>'Flanged Parts'!T19</f>
        <v>0</v>
      </c>
      <c r="C3303" s="508">
        <f t="shared" si="1882"/>
        <v>25016</v>
      </c>
      <c r="D3303" s="506">
        <f t="shared" si="1883"/>
        <v>25016</v>
      </c>
      <c r="E3303" s="504" t="s">
        <v>873</v>
      </c>
      <c r="F3303" s="508" t="str">
        <f t="shared" si="1877"/>
        <v xml:space="preserve"> </v>
      </c>
      <c r="G3303" s="509" t="s">
        <v>471</v>
      </c>
      <c r="H3303" s="504" t="str">
        <f>IF('Flanged Parts'!$BB$6=1,"CS",IF('Flanged Parts'!$BB$6=2,"Glv",0))</f>
        <v>Glv</v>
      </c>
      <c r="I3303" s="1035" t="s">
        <v>917</v>
      </c>
      <c r="J3303" s="1036"/>
      <c r="K3303" s="516" t="s">
        <v>881</v>
      </c>
      <c r="L3303" s="535">
        <v>20</v>
      </c>
      <c r="M3303" s="532" t="s">
        <v>1700</v>
      </c>
      <c r="N3303" s="514">
        <f t="shared" si="1849"/>
        <v>49.92</v>
      </c>
      <c r="O3303" s="514">
        <f t="shared" si="1884"/>
        <v>0</v>
      </c>
      <c r="P3303" s="680">
        <f>'KB Duct Parts'!$AE$3</f>
        <v>0</v>
      </c>
      <c r="Q3303" s="681">
        <f t="shared" si="1878"/>
        <v>0</v>
      </c>
      <c r="R3303" s="682">
        <f t="shared" si="1879"/>
        <v>0</v>
      </c>
      <c r="S3303" s="716">
        <f t="shared" si="1850"/>
        <v>0.2</v>
      </c>
      <c r="T3303" s="679">
        <f t="shared" si="1880"/>
        <v>0</v>
      </c>
      <c r="U3303" s="679">
        <f t="shared" si="1881"/>
        <v>0</v>
      </c>
      <c r="Y3303" s="120"/>
      <c r="AD3303" s="81"/>
      <c r="AF3303" s="370">
        <v>20</v>
      </c>
      <c r="AG3303" s="374">
        <v>18</v>
      </c>
      <c r="AH3303" s="378">
        <v>16</v>
      </c>
      <c r="AI3303" s="381">
        <v>14</v>
      </c>
      <c r="AJ3303" s="386">
        <v>12</v>
      </c>
      <c r="AK3303" s="391">
        <v>10</v>
      </c>
      <c r="AL3303" s="386"/>
      <c r="AM3303" s="363">
        <f t="shared" si="1876"/>
        <v>1</v>
      </c>
      <c r="AN3303" s="578">
        <v>22.8</v>
      </c>
      <c r="AO3303" s="78">
        <f t="shared" si="1873"/>
        <v>27.36</v>
      </c>
      <c r="AP3303" s="78">
        <f t="shared" si="1868"/>
        <v>29.64</v>
      </c>
      <c r="AQ3303" s="78">
        <f t="shared" si="1869"/>
        <v>31.919999999999998</v>
      </c>
      <c r="AR3303" s="78">
        <f t="shared" si="1870"/>
        <v>34.200000000000003</v>
      </c>
      <c r="AS3303" s="78">
        <f t="shared" si="1871"/>
        <v>0</v>
      </c>
      <c r="AT3303" s="78">
        <f t="shared" si="1872"/>
        <v>0</v>
      </c>
      <c r="AU3303" s="363" t="s">
        <v>717</v>
      </c>
      <c r="AV3303" s="393"/>
      <c r="AW3303" s="395"/>
      <c r="AX3303" s="395">
        <v>1.2</v>
      </c>
      <c r="AY3303" s="395">
        <v>1.3</v>
      </c>
      <c r="AZ3303" s="395">
        <v>1.4</v>
      </c>
      <c r="BA3303" s="395">
        <v>1.5</v>
      </c>
      <c r="BB3303" s="395">
        <v>0</v>
      </c>
      <c r="BC3303" s="395">
        <v>0</v>
      </c>
      <c r="BD3303" s="115"/>
      <c r="BE3303" s="115"/>
      <c r="BF3303" s="115">
        <v>1</v>
      </c>
      <c r="BG3303" s="115">
        <v>16</v>
      </c>
      <c r="BH3303" s="423">
        <f t="shared" si="1885"/>
        <v>27.12</v>
      </c>
      <c r="BI3303" s="417">
        <f t="shared" si="1886"/>
        <v>27.12</v>
      </c>
      <c r="BJ3303" s="115"/>
      <c r="BK3303" s="115"/>
      <c r="BQ3303" s="74" t="str">
        <f t="shared" si="1851"/>
        <v>25016-(18)</v>
      </c>
      <c r="BR3303" s="120" t="str">
        <f t="shared" si="1852"/>
        <v>Flanged Adapter</v>
      </c>
      <c r="BS3303" s="120">
        <f t="shared" si="1853"/>
        <v>27.36</v>
      </c>
      <c r="BU3303" s="74" t="str">
        <f t="shared" si="1854"/>
        <v>25016-(16)</v>
      </c>
      <c r="BV3303" s="120" t="str">
        <f t="shared" si="1855"/>
        <v>Flanged Adapter</v>
      </c>
      <c r="BW3303" s="120">
        <f t="shared" si="1856"/>
        <v>29.64</v>
      </c>
      <c r="BY3303" s="74" t="str">
        <f t="shared" si="1857"/>
        <v>25016-(14)</v>
      </c>
      <c r="BZ3303" s="120" t="str">
        <f t="shared" si="1858"/>
        <v>Flanged Adapter</v>
      </c>
      <c r="CA3303" s="120">
        <f t="shared" si="1859"/>
        <v>31.919999999999998</v>
      </c>
      <c r="CC3303" s="115" t="str">
        <f t="shared" si="1860"/>
        <v>25016-(12)</v>
      </c>
      <c r="CD3303" s="120" t="str">
        <f t="shared" si="1861"/>
        <v>Flanged Adapter</v>
      </c>
      <c r="CE3303" s="417">
        <f t="shared" si="1862"/>
        <v>34.200000000000003</v>
      </c>
      <c r="CF3303" s="115"/>
      <c r="CG3303" s="115" t="str">
        <f t="shared" si="1863"/>
        <v xml:space="preserve"> </v>
      </c>
      <c r="CH3303" s="120" t="str">
        <f t="shared" si="1864"/>
        <v xml:space="preserve"> </v>
      </c>
      <c r="CI3303" s="417" t="str">
        <f t="shared" si="1865"/>
        <v xml:space="preserve"> </v>
      </c>
      <c r="CJ3303" s="115"/>
      <c r="CK3303" s="115" t="str">
        <f t="shared" si="1866"/>
        <v xml:space="preserve"> </v>
      </c>
      <c r="CL3303" s="120" t="str">
        <f t="shared" si="1867"/>
        <v xml:space="preserve"> </v>
      </c>
      <c r="CM3303" s="417" t="str">
        <f t="shared" si="1874"/>
        <v xml:space="preserve"> </v>
      </c>
      <c r="IS3303" s="111">
        <v>51.2</v>
      </c>
    </row>
    <row r="3304" spans="2:253" s="74" customFormat="1" ht="17.100000000000001" hidden="1" customHeight="1" x14ac:dyDescent="0.25">
      <c r="B3304" s="504">
        <f>'Flanged Parts'!T20</f>
        <v>0</v>
      </c>
      <c r="C3304" s="508">
        <f t="shared" si="1882"/>
        <v>25017</v>
      </c>
      <c r="D3304" s="506">
        <f t="shared" si="1883"/>
        <v>25017</v>
      </c>
      <c r="E3304" s="504" t="s">
        <v>874</v>
      </c>
      <c r="F3304" s="508" t="str">
        <f t="shared" si="1877"/>
        <v xml:space="preserve"> </v>
      </c>
      <c r="G3304" s="509" t="s">
        <v>471</v>
      </c>
      <c r="H3304" s="504" t="str">
        <f>IF('Flanged Parts'!$BB$6=1,"CS",IF('Flanged Parts'!$BB$6=2,"Glv",0))</f>
        <v>Glv</v>
      </c>
      <c r="I3304" s="1035" t="s">
        <v>917</v>
      </c>
      <c r="J3304" s="1036"/>
      <c r="K3304" s="516" t="s">
        <v>881</v>
      </c>
      <c r="L3304" s="535">
        <v>20</v>
      </c>
      <c r="M3304" s="532" t="s">
        <v>1700</v>
      </c>
      <c r="N3304" s="514">
        <f t="shared" si="1849"/>
        <v>53.629999999999995</v>
      </c>
      <c r="O3304" s="514">
        <f t="shared" si="1884"/>
        <v>0</v>
      </c>
      <c r="P3304" s="680">
        <f>'KB Duct Parts'!$AE$3</f>
        <v>0</v>
      </c>
      <c r="Q3304" s="681">
        <f t="shared" si="1878"/>
        <v>0</v>
      </c>
      <c r="R3304" s="682">
        <f t="shared" si="1879"/>
        <v>0</v>
      </c>
      <c r="S3304" s="716">
        <f t="shared" si="1850"/>
        <v>0.2</v>
      </c>
      <c r="T3304" s="679">
        <f t="shared" si="1880"/>
        <v>0</v>
      </c>
      <c r="U3304" s="679">
        <f t="shared" si="1881"/>
        <v>0</v>
      </c>
      <c r="Y3304" s="120"/>
      <c r="AD3304" s="81"/>
      <c r="AF3304" s="370">
        <v>20</v>
      </c>
      <c r="AG3304" s="374">
        <v>18</v>
      </c>
      <c r="AH3304" s="378">
        <v>16</v>
      </c>
      <c r="AI3304" s="381">
        <v>14</v>
      </c>
      <c r="AJ3304" s="386">
        <v>12</v>
      </c>
      <c r="AK3304" s="391">
        <v>10</v>
      </c>
      <c r="AL3304" s="386"/>
      <c r="AM3304" s="363">
        <f t="shared" si="1876"/>
        <v>1</v>
      </c>
      <c r="AN3304" s="578">
        <v>24.4</v>
      </c>
      <c r="AO3304" s="78">
        <f t="shared" si="1873"/>
        <v>29.279999999999998</v>
      </c>
      <c r="AP3304" s="78">
        <f t="shared" si="1868"/>
        <v>31.72</v>
      </c>
      <c r="AQ3304" s="78">
        <f t="shared" si="1869"/>
        <v>34.159999999999997</v>
      </c>
      <c r="AR3304" s="78">
        <f t="shared" si="1870"/>
        <v>36.599999999999994</v>
      </c>
      <c r="AS3304" s="78">
        <f t="shared" si="1871"/>
        <v>0</v>
      </c>
      <c r="AT3304" s="78">
        <f t="shared" si="1872"/>
        <v>0</v>
      </c>
      <c r="AU3304" s="363" t="s">
        <v>717</v>
      </c>
      <c r="AV3304" s="393"/>
      <c r="AW3304" s="395"/>
      <c r="AX3304" s="395">
        <v>1.2</v>
      </c>
      <c r="AY3304" s="395">
        <v>1.3</v>
      </c>
      <c r="AZ3304" s="395">
        <v>1.4</v>
      </c>
      <c r="BA3304" s="395">
        <v>1.5</v>
      </c>
      <c r="BB3304" s="395">
        <v>0</v>
      </c>
      <c r="BC3304" s="395">
        <v>0</v>
      </c>
      <c r="BD3304" s="115"/>
      <c r="BE3304" s="115"/>
      <c r="BF3304" s="115">
        <v>1</v>
      </c>
      <c r="BG3304" s="115">
        <v>17</v>
      </c>
      <c r="BH3304" s="423">
        <f t="shared" si="1885"/>
        <v>29.23</v>
      </c>
      <c r="BI3304" s="417">
        <f t="shared" si="1886"/>
        <v>29.23</v>
      </c>
      <c r="BJ3304" s="115"/>
      <c r="BK3304" s="115"/>
      <c r="BQ3304" s="74" t="str">
        <f t="shared" si="1851"/>
        <v>25017-(18)</v>
      </c>
      <c r="BR3304" s="120" t="str">
        <f t="shared" si="1852"/>
        <v>Flanged Adapter</v>
      </c>
      <c r="BS3304" s="120">
        <f t="shared" si="1853"/>
        <v>29.279999999999998</v>
      </c>
      <c r="BU3304" s="74" t="str">
        <f t="shared" si="1854"/>
        <v>25017-(16)</v>
      </c>
      <c r="BV3304" s="120" t="str">
        <f t="shared" si="1855"/>
        <v>Flanged Adapter</v>
      </c>
      <c r="BW3304" s="120">
        <f t="shared" si="1856"/>
        <v>31.72</v>
      </c>
      <c r="BY3304" s="74" t="str">
        <f t="shared" si="1857"/>
        <v>25017-(14)</v>
      </c>
      <c r="BZ3304" s="120" t="str">
        <f t="shared" si="1858"/>
        <v>Flanged Adapter</v>
      </c>
      <c r="CA3304" s="120">
        <f t="shared" si="1859"/>
        <v>34.159999999999997</v>
      </c>
      <c r="CC3304" s="115" t="str">
        <f t="shared" si="1860"/>
        <v>25017-(12)</v>
      </c>
      <c r="CD3304" s="120" t="str">
        <f t="shared" si="1861"/>
        <v>Flanged Adapter</v>
      </c>
      <c r="CE3304" s="417">
        <f t="shared" si="1862"/>
        <v>36.599999999999994</v>
      </c>
      <c r="CF3304" s="115"/>
      <c r="CG3304" s="115" t="str">
        <f t="shared" si="1863"/>
        <v xml:space="preserve"> </v>
      </c>
      <c r="CH3304" s="120" t="str">
        <f t="shared" si="1864"/>
        <v xml:space="preserve"> </v>
      </c>
      <c r="CI3304" s="417" t="str">
        <f t="shared" si="1865"/>
        <v xml:space="preserve"> </v>
      </c>
      <c r="CJ3304" s="115"/>
      <c r="CK3304" s="115" t="str">
        <f t="shared" si="1866"/>
        <v xml:space="preserve"> </v>
      </c>
      <c r="CL3304" s="120" t="str">
        <f t="shared" si="1867"/>
        <v xml:space="preserve"> </v>
      </c>
      <c r="CM3304" s="417" t="str">
        <f t="shared" si="1874"/>
        <v xml:space="preserve"> </v>
      </c>
      <c r="IS3304" s="111">
        <v>53.4</v>
      </c>
    </row>
    <row r="3305" spans="2:253" s="74" customFormat="1" ht="17.100000000000001" hidden="1" customHeight="1" x14ac:dyDescent="0.25">
      <c r="B3305" s="504">
        <f>'Flanged Parts'!T21</f>
        <v>0</v>
      </c>
      <c r="C3305" s="508">
        <f t="shared" si="1882"/>
        <v>25018</v>
      </c>
      <c r="D3305" s="506">
        <f t="shared" si="1883"/>
        <v>25018</v>
      </c>
      <c r="E3305" s="504" t="s">
        <v>875</v>
      </c>
      <c r="F3305" s="508" t="str">
        <f t="shared" si="1877"/>
        <v xml:space="preserve"> </v>
      </c>
      <c r="G3305" s="509" t="s">
        <v>471</v>
      </c>
      <c r="H3305" s="504" t="str">
        <f>IF('Flanged Parts'!$BB$6=1,"CS",IF('Flanged Parts'!$BB$6=2,"Glv",0))</f>
        <v>Glv</v>
      </c>
      <c r="I3305" s="1035" t="s">
        <v>917</v>
      </c>
      <c r="J3305" s="1036"/>
      <c r="K3305" s="516" t="s">
        <v>881</v>
      </c>
      <c r="L3305" s="535">
        <v>20</v>
      </c>
      <c r="M3305" s="532" t="s">
        <v>1700</v>
      </c>
      <c r="N3305" s="514">
        <f t="shared" ref="N3305:N3368" si="1887">AN3305+BI3305</f>
        <v>56.14</v>
      </c>
      <c r="O3305" s="514">
        <f t="shared" si="1884"/>
        <v>0</v>
      </c>
      <c r="P3305" s="680">
        <f>'KB Duct Parts'!$AE$3</f>
        <v>0</v>
      </c>
      <c r="Q3305" s="681">
        <f t="shared" si="1878"/>
        <v>0</v>
      </c>
      <c r="R3305" s="682">
        <f t="shared" si="1879"/>
        <v>0</v>
      </c>
      <c r="S3305" s="716">
        <f t="shared" ref="S3305:S3368" si="1888">IF($Y$3904&gt;0.2,0.2,$Y$3904)</f>
        <v>0.2</v>
      </c>
      <c r="T3305" s="679">
        <f t="shared" si="1880"/>
        <v>0</v>
      </c>
      <c r="U3305" s="679">
        <f t="shared" si="1881"/>
        <v>0</v>
      </c>
      <c r="Y3305" s="120"/>
      <c r="AD3305" s="81"/>
      <c r="AF3305" s="370">
        <v>20</v>
      </c>
      <c r="AG3305" s="374">
        <v>18</v>
      </c>
      <c r="AH3305" s="378">
        <v>16</v>
      </c>
      <c r="AI3305" s="381">
        <v>14</v>
      </c>
      <c r="AJ3305" s="386">
        <v>12</v>
      </c>
      <c r="AK3305" s="391">
        <v>10</v>
      </c>
      <c r="AL3305" s="386"/>
      <c r="AM3305" s="363">
        <f t="shared" si="1876"/>
        <v>1</v>
      </c>
      <c r="AN3305" s="578">
        <v>25.8</v>
      </c>
      <c r="AO3305" s="78">
        <f t="shared" si="1873"/>
        <v>30.96</v>
      </c>
      <c r="AP3305" s="78">
        <f t="shared" si="1868"/>
        <v>33.54</v>
      </c>
      <c r="AQ3305" s="78">
        <f t="shared" si="1869"/>
        <v>36.119999999999997</v>
      </c>
      <c r="AR3305" s="78">
        <f t="shared" si="1870"/>
        <v>38.700000000000003</v>
      </c>
      <c r="AS3305" s="78">
        <f t="shared" si="1871"/>
        <v>0</v>
      </c>
      <c r="AT3305" s="78">
        <f t="shared" si="1872"/>
        <v>0</v>
      </c>
      <c r="AU3305" s="363" t="s">
        <v>717</v>
      </c>
      <c r="AV3305" s="393"/>
      <c r="AW3305" s="395"/>
      <c r="AX3305" s="395">
        <v>1.2</v>
      </c>
      <c r="AY3305" s="395">
        <v>1.3</v>
      </c>
      <c r="AZ3305" s="395">
        <v>1.4</v>
      </c>
      <c r="BA3305" s="395">
        <v>1.5</v>
      </c>
      <c r="BB3305" s="395">
        <v>0</v>
      </c>
      <c r="BC3305" s="395">
        <v>0</v>
      </c>
      <c r="BD3305" s="115"/>
      <c r="BE3305" s="115"/>
      <c r="BF3305" s="115">
        <v>1</v>
      </c>
      <c r="BG3305" s="115">
        <v>18</v>
      </c>
      <c r="BH3305" s="423">
        <f t="shared" si="1885"/>
        <v>30.34</v>
      </c>
      <c r="BI3305" s="417">
        <f t="shared" si="1886"/>
        <v>30.34</v>
      </c>
      <c r="BJ3305" s="115"/>
      <c r="BK3305" s="115"/>
      <c r="BQ3305" s="74" t="str">
        <f t="shared" si="1851"/>
        <v>25018-(18)</v>
      </c>
      <c r="BR3305" s="120" t="str">
        <f t="shared" si="1852"/>
        <v>Flanged Adapter</v>
      </c>
      <c r="BS3305" s="120">
        <f t="shared" si="1853"/>
        <v>30.96</v>
      </c>
      <c r="BU3305" s="74" t="str">
        <f t="shared" si="1854"/>
        <v>25018-(16)</v>
      </c>
      <c r="BV3305" s="120" t="str">
        <f t="shared" si="1855"/>
        <v>Flanged Adapter</v>
      </c>
      <c r="BW3305" s="120">
        <f t="shared" si="1856"/>
        <v>33.54</v>
      </c>
      <c r="BY3305" s="74" t="str">
        <f t="shared" si="1857"/>
        <v>25018-(14)</v>
      </c>
      <c r="BZ3305" s="120" t="str">
        <f t="shared" si="1858"/>
        <v>Flanged Adapter</v>
      </c>
      <c r="CA3305" s="120">
        <f t="shared" si="1859"/>
        <v>36.119999999999997</v>
      </c>
      <c r="CC3305" s="115" t="str">
        <f t="shared" si="1860"/>
        <v>25018-(12)</v>
      </c>
      <c r="CD3305" s="120" t="str">
        <f t="shared" si="1861"/>
        <v>Flanged Adapter</v>
      </c>
      <c r="CE3305" s="417">
        <f t="shared" si="1862"/>
        <v>38.700000000000003</v>
      </c>
      <c r="CF3305" s="115"/>
      <c r="CG3305" s="115" t="str">
        <f t="shared" si="1863"/>
        <v xml:space="preserve"> </v>
      </c>
      <c r="CH3305" s="120" t="str">
        <f t="shared" si="1864"/>
        <v xml:space="preserve"> </v>
      </c>
      <c r="CI3305" s="417" t="str">
        <f t="shared" si="1865"/>
        <v xml:space="preserve"> </v>
      </c>
      <c r="CJ3305" s="115"/>
      <c r="CK3305" s="115" t="str">
        <f t="shared" si="1866"/>
        <v xml:space="preserve"> </v>
      </c>
      <c r="CL3305" s="120" t="str">
        <f t="shared" si="1867"/>
        <v xml:space="preserve"> </v>
      </c>
      <c r="CM3305" s="417" t="str">
        <f t="shared" si="1874"/>
        <v xml:space="preserve"> </v>
      </c>
      <c r="IS3305" s="111">
        <v>55.7</v>
      </c>
    </row>
    <row r="3306" spans="2:253" s="74" customFormat="1" ht="17.100000000000001" hidden="1" customHeight="1" x14ac:dyDescent="0.25">
      <c r="B3306" s="504">
        <f>'Flanged Parts'!T22</f>
        <v>0</v>
      </c>
      <c r="C3306" s="508">
        <f t="shared" si="1882"/>
        <v>25019</v>
      </c>
      <c r="D3306" s="506">
        <f t="shared" si="1883"/>
        <v>25019</v>
      </c>
      <c r="E3306" s="504" t="s">
        <v>876</v>
      </c>
      <c r="F3306" s="508" t="str">
        <f t="shared" si="1877"/>
        <v xml:space="preserve"> </v>
      </c>
      <c r="G3306" s="509" t="s">
        <v>471</v>
      </c>
      <c r="H3306" s="504" t="str">
        <f>IF('Flanged Parts'!$BB$6=1,"CS",IF('Flanged Parts'!$BB$6=2,"Glv",0))</f>
        <v>Glv</v>
      </c>
      <c r="I3306" s="1035" t="s">
        <v>917</v>
      </c>
      <c r="J3306" s="1036"/>
      <c r="K3306" s="516" t="s">
        <v>881</v>
      </c>
      <c r="L3306" s="535">
        <v>20</v>
      </c>
      <c r="M3306" s="532" t="s">
        <v>1700</v>
      </c>
      <c r="N3306" s="514">
        <f t="shared" si="1887"/>
        <v>56.86</v>
      </c>
      <c r="O3306" s="514">
        <f t="shared" si="1884"/>
        <v>0</v>
      </c>
      <c r="P3306" s="680">
        <f>'KB Duct Parts'!$AE$3</f>
        <v>0</v>
      </c>
      <c r="Q3306" s="681">
        <f t="shared" si="1878"/>
        <v>0</v>
      </c>
      <c r="R3306" s="682">
        <f t="shared" si="1879"/>
        <v>0</v>
      </c>
      <c r="S3306" s="716">
        <f t="shared" si="1888"/>
        <v>0.2</v>
      </c>
      <c r="T3306" s="679">
        <f t="shared" si="1880"/>
        <v>0</v>
      </c>
      <c r="U3306" s="679">
        <f t="shared" si="1881"/>
        <v>0</v>
      </c>
      <c r="Y3306" s="120"/>
      <c r="AD3306" s="81"/>
      <c r="AF3306" s="370">
        <v>20</v>
      </c>
      <c r="AG3306" s="374">
        <v>18</v>
      </c>
      <c r="AH3306" s="378">
        <v>16</v>
      </c>
      <c r="AI3306" s="381">
        <v>14</v>
      </c>
      <c r="AJ3306" s="386">
        <v>12</v>
      </c>
      <c r="AK3306" s="391">
        <v>10</v>
      </c>
      <c r="AL3306" s="386"/>
      <c r="AM3306" s="363">
        <f t="shared" si="1876"/>
        <v>1</v>
      </c>
      <c r="AN3306" s="578">
        <v>26.2</v>
      </c>
      <c r="AO3306" s="78">
        <f t="shared" si="1873"/>
        <v>31.439999999999998</v>
      </c>
      <c r="AP3306" s="78">
        <f t="shared" si="1868"/>
        <v>34.06</v>
      </c>
      <c r="AQ3306" s="78">
        <f t="shared" si="1869"/>
        <v>36.68</v>
      </c>
      <c r="AR3306" s="78">
        <f t="shared" si="1870"/>
        <v>39.299999999999997</v>
      </c>
      <c r="AS3306" s="78">
        <f t="shared" si="1871"/>
        <v>0</v>
      </c>
      <c r="AT3306" s="78">
        <f t="shared" si="1872"/>
        <v>0</v>
      </c>
      <c r="AU3306" s="363" t="s">
        <v>717</v>
      </c>
      <c r="AV3306" s="393"/>
      <c r="AW3306" s="395"/>
      <c r="AX3306" s="395">
        <v>1.2</v>
      </c>
      <c r="AY3306" s="395">
        <v>1.3</v>
      </c>
      <c r="AZ3306" s="395">
        <v>1.4</v>
      </c>
      <c r="BA3306" s="395">
        <v>1.5</v>
      </c>
      <c r="BB3306" s="395">
        <v>0</v>
      </c>
      <c r="BC3306" s="395">
        <v>0</v>
      </c>
      <c r="BD3306" s="115"/>
      <c r="BE3306" s="115"/>
      <c r="BF3306" s="115">
        <v>1</v>
      </c>
      <c r="BG3306" s="115">
        <v>19</v>
      </c>
      <c r="BH3306" s="423">
        <f t="shared" si="1885"/>
        <v>30.66</v>
      </c>
      <c r="BI3306" s="417">
        <f t="shared" si="1886"/>
        <v>30.66</v>
      </c>
      <c r="BJ3306" s="115"/>
      <c r="BK3306" s="115"/>
      <c r="BQ3306" s="74" t="str">
        <f t="shared" ref="BQ3306:BQ3369" si="1889">IF(AO3306&gt;0,D3306&amp;"-("&amp; AG3306&amp;")"," ")</f>
        <v>25019-(18)</v>
      </c>
      <c r="BR3306" s="120" t="str">
        <f t="shared" ref="BR3306:BR3369" si="1890">IF(AO3306&gt;0,$G3306," ")</f>
        <v>Flanged Adapter</v>
      </c>
      <c r="BS3306" s="120">
        <f t="shared" ref="BS3306:BS3369" si="1891">IF(AO3306&gt;0,AO3306," ")</f>
        <v>31.439999999999998</v>
      </c>
      <c r="BU3306" s="74" t="str">
        <f t="shared" ref="BU3306:BU3369" si="1892">IF(AP3306&gt;0,D3306&amp;"-("&amp;AH3306&amp;")"," ")</f>
        <v>25019-(16)</v>
      </c>
      <c r="BV3306" s="120" t="str">
        <f t="shared" ref="BV3306:BV3369" si="1893">IF(AP3306&gt;0,$G3306," ")</f>
        <v>Flanged Adapter</v>
      </c>
      <c r="BW3306" s="120">
        <f t="shared" ref="BW3306:BW3369" si="1894">IF(AP3306&gt;0,AP3306,"  ")</f>
        <v>34.06</v>
      </c>
      <c r="BY3306" s="74" t="str">
        <f t="shared" ref="BY3306:BY3369" si="1895">IF(AQ3306&gt;0,D3306&amp;"-("&amp;AI3306&amp;")"," ")</f>
        <v>25019-(14)</v>
      </c>
      <c r="BZ3306" s="120" t="str">
        <f t="shared" ref="BZ3306:BZ3369" si="1896">IF(AQ3306&gt;0,$G3306," ")</f>
        <v>Flanged Adapter</v>
      </c>
      <c r="CA3306" s="120">
        <f t="shared" ref="CA3306:CA3369" si="1897">IF(AQ3306&gt;0,AQ3306," ")</f>
        <v>36.68</v>
      </c>
      <c r="CC3306" s="115" t="str">
        <f t="shared" ref="CC3306:CC3369" si="1898">IF(AR3306&gt;0,D3306&amp;"-("&amp;AJ3306&amp;")"," ")</f>
        <v>25019-(12)</v>
      </c>
      <c r="CD3306" s="120" t="str">
        <f t="shared" ref="CD3306:CD3369" si="1899">IF(AR3306&gt;0,$G3306," ")</f>
        <v>Flanged Adapter</v>
      </c>
      <c r="CE3306" s="417">
        <f t="shared" ref="CE3306:CE3369" si="1900">IF(AR3306&gt;0,AR3306," ")</f>
        <v>39.299999999999997</v>
      </c>
      <c r="CF3306" s="115"/>
      <c r="CG3306" s="115" t="str">
        <f t="shared" ref="CG3306:CG3369" si="1901">IF(AS3306&gt;0,D3306&amp;"-("&amp;AK3306&amp;")"," ")</f>
        <v xml:space="preserve"> </v>
      </c>
      <c r="CH3306" s="120" t="str">
        <f t="shared" ref="CH3306:CH3369" si="1902">IF(AS3306&gt;0,$G3306," ")</f>
        <v xml:space="preserve"> </v>
      </c>
      <c r="CI3306" s="417" t="str">
        <f t="shared" ref="CI3306:CI3369" si="1903">IF(AS3306&gt;0,AS3306," ")</f>
        <v xml:space="preserve"> </v>
      </c>
      <c r="CJ3306" s="115"/>
      <c r="CK3306" s="115" t="str">
        <f t="shared" ref="CK3306:CK3369" si="1904">IF(AT3306&gt;0,D3306&amp;"-"&amp;AL3306," ")</f>
        <v xml:space="preserve"> </v>
      </c>
      <c r="CL3306" s="120" t="str">
        <f t="shared" ref="CL3306:CL3369" si="1905">IF(AT3306&gt;0,$G3306," ")</f>
        <v xml:space="preserve"> </v>
      </c>
      <c r="CM3306" s="417" t="str">
        <f t="shared" si="1874"/>
        <v xml:space="preserve"> </v>
      </c>
      <c r="IS3306" s="111">
        <v>57</v>
      </c>
    </row>
    <row r="3307" spans="2:253" s="74" customFormat="1" ht="17.100000000000001" hidden="1" customHeight="1" x14ac:dyDescent="0.25">
      <c r="B3307" s="504">
        <f>'Flanged Parts'!T23</f>
        <v>0</v>
      </c>
      <c r="C3307" s="508">
        <f t="shared" si="1882"/>
        <v>25020</v>
      </c>
      <c r="D3307" s="506">
        <f t="shared" si="1883"/>
        <v>25020</v>
      </c>
      <c r="E3307" s="504" t="s">
        <v>877</v>
      </c>
      <c r="F3307" s="508" t="str">
        <f t="shared" si="1877"/>
        <v xml:space="preserve"> </v>
      </c>
      <c r="G3307" s="509" t="s">
        <v>471</v>
      </c>
      <c r="H3307" s="504" t="str">
        <f>IF('Flanged Parts'!$BB$6=1,"CS",IF('Flanged Parts'!$BB$6=2,"Glv",0))</f>
        <v>Glv</v>
      </c>
      <c r="I3307" s="1035" t="s">
        <v>917</v>
      </c>
      <c r="J3307" s="1036"/>
      <c r="K3307" s="516" t="s">
        <v>881</v>
      </c>
      <c r="L3307" s="535">
        <v>20</v>
      </c>
      <c r="M3307" s="532" t="s">
        <v>1700</v>
      </c>
      <c r="N3307" s="514">
        <f t="shared" si="1887"/>
        <v>58.93</v>
      </c>
      <c r="O3307" s="514">
        <f t="shared" si="1884"/>
        <v>0</v>
      </c>
      <c r="P3307" s="680">
        <f>'KB Duct Parts'!$AE$3</f>
        <v>0</v>
      </c>
      <c r="Q3307" s="681">
        <f t="shared" si="1878"/>
        <v>0</v>
      </c>
      <c r="R3307" s="682">
        <f t="shared" si="1879"/>
        <v>0</v>
      </c>
      <c r="S3307" s="716">
        <f t="shared" si="1888"/>
        <v>0.2</v>
      </c>
      <c r="T3307" s="679">
        <f t="shared" si="1880"/>
        <v>0</v>
      </c>
      <c r="U3307" s="679">
        <f t="shared" si="1881"/>
        <v>0</v>
      </c>
      <c r="Y3307" s="120"/>
      <c r="AD3307" s="81"/>
      <c r="AF3307" s="370">
        <v>20</v>
      </c>
      <c r="AG3307" s="374">
        <v>18</v>
      </c>
      <c r="AH3307" s="378">
        <v>16</v>
      </c>
      <c r="AI3307" s="381">
        <v>14</v>
      </c>
      <c r="AJ3307" s="386">
        <v>12</v>
      </c>
      <c r="AK3307" s="391">
        <v>10</v>
      </c>
      <c r="AL3307" s="386"/>
      <c r="AM3307" s="363">
        <f t="shared" si="1876"/>
        <v>1</v>
      </c>
      <c r="AN3307" s="578">
        <v>25.4</v>
      </c>
      <c r="AO3307" s="78">
        <f t="shared" si="1873"/>
        <v>30.479999999999997</v>
      </c>
      <c r="AP3307" s="78">
        <f t="shared" si="1868"/>
        <v>33.019999999999996</v>
      </c>
      <c r="AQ3307" s="78">
        <f t="shared" si="1869"/>
        <v>35.559999999999995</v>
      </c>
      <c r="AR3307" s="78">
        <f t="shared" si="1870"/>
        <v>38.099999999999994</v>
      </c>
      <c r="AS3307" s="78">
        <f t="shared" si="1871"/>
        <v>0</v>
      </c>
      <c r="AT3307" s="78">
        <f t="shared" si="1872"/>
        <v>0</v>
      </c>
      <c r="AU3307" s="363" t="s">
        <v>717</v>
      </c>
      <c r="AV3307" s="393"/>
      <c r="AW3307" s="395"/>
      <c r="AX3307" s="395">
        <v>1.2</v>
      </c>
      <c r="AY3307" s="395">
        <v>1.3</v>
      </c>
      <c r="AZ3307" s="395">
        <v>1.4</v>
      </c>
      <c r="BA3307" s="395">
        <v>1.5</v>
      </c>
      <c r="BB3307" s="395">
        <v>0</v>
      </c>
      <c r="BC3307" s="395">
        <v>0</v>
      </c>
      <c r="BD3307" s="115"/>
      <c r="BE3307" s="115"/>
      <c r="BF3307" s="115">
        <v>1</v>
      </c>
      <c r="BG3307" s="115">
        <v>20</v>
      </c>
      <c r="BH3307" s="423">
        <f t="shared" si="1885"/>
        <v>33.53</v>
      </c>
      <c r="BI3307" s="417">
        <f t="shared" si="1886"/>
        <v>33.53</v>
      </c>
      <c r="BJ3307" s="115"/>
      <c r="BK3307" s="115"/>
      <c r="BQ3307" s="74" t="str">
        <f t="shared" si="1889"/>
        <v>25020-(18)</v>
      </c>
      <c r="BR3307" s="120" t="str">
        <f t="shared" si="1890"/>
        <v>Flanged Adapter</v>
      </c>
      <c r="BS3307" s="120">
        <f t="shared" si="1891"/>
        <v>30.479999999999997</v>
      </c>
      <c r="BU3307" s="74" t="str">
        <f t="shared" si="1892"/>
        <v>25020-(16)</v>
      </c>
      <c r="BV3307" s="120" t="str">
        <f t="shared" si="1893"/>
        <v>Flanged Adapter</v>
      </c>
      <c r="BW3307" s="120">
        <f t="shared" si="1894"/>
        <v>33.019999999999996</v>
      </c>
      <c r="BY3307" s="74" t="str">
        <f t="shared" si="1895"/>
        <v>25020-(14)</v>
      </c>
      <c r="BZ3307" s="120" t="str">
        <f t="shared" si="1896"/>
        <v>Flanged Adapter</v>
      </c>
      <c r="CA3307" s="120">
        <f t="shared" si="1897"/>
        <v>35.559999999999995</v>
      </c>
      <c r="CC3307" s="115" t="str">
        <f t="shared" si="1898"/>
        <v>25020-(12)</v>
      </c>
      <c r="CD3307" s="120" t="str">
        <f t="shared" si="1899"/>
        <v>Flanged Adapter</v>
      </c>
      <c r="CE3307" s="417">
        <f t="shared" si="1900"/>
        <v>38.099999999999994</v>
      </c>
      <c r="CF3307" s="115"/>
      <c r="CG3307" s="115" t="str">
        <f t="shared" si="1901"/>
        <v xml:space="preserve"> </v>
      </c>
      <c r="CH3307" s="120" t="str">
        <f t="shared" si="1902"/>
        <v xml:space="preserve"> </v>
      </c>
      <c r="CI3307" s="417" t="str">
        <f t="shared" si="1903"/>
        <v xml:space="preserve"> </v>
      </c>
      <c r="CJ3307" s="115"/>
      <c r="CK3307" s="115" t="str">
        <f t="shared" si="1904"/>
        <v xml:space="preserve"> </v>
      </c>
      <c r="CL3307" s="120" t="str">
        <f t="shared" si="1905"/>
        <v xml:space="preserve"> </v>
      </c>
      <c r="CM3307" s="417" t="str">
        <f t="shared" si="1874"/>
        <v xml:space="preserve"> </v>
      </c>
      <c r="IS3307" s="111">
        <v>58.6</v>
      </c>
    </row>
    <row r="3308" spans="2:253" s="74" customFormat="1" ht="17.100000000000001" hidden="1" customHeight="1" x14ac:dyDescent="0.25">
      <c r="B3308" s="504">
        <f>'Flanged Parts'!T24</f>
        <v>0</v>
      </c>
      <c r="C3308" s="508">
        <f t="shared" si="1882"/>
        <v>25022</v>
      </c>
      <c r="D3308" s="506">
        <f t="shared" si="1883"/>
        <v>25022</v>
      </c>
      <c r="E3308" s="504" t="s">
        <v>878</v>
      </c>
      <c r="F3308" s="508" t="str">
        <f t="shared" si="1877"/>
        <v xml:space="preserve"> </v>
      </c>
      <c r="G3308" s="509" t="s">
        <v>471</v>
      </c>
      <c r="H3308" s="504" t="str">
        <f>IF('Flanged Parts'!$BB$6=1,"CS",IF('Flanged Parts'!$BB$6=2,"Glv",0))</f>
        <v>Glv</v>
      </c>
      <c r="I3308" s="1035" t="s">
        <v>917</v>
      </c>
      <c r="J3308" s="1036"/>
      <c r="K3308" s="516" t="s">
        <v>881</v>
      </c>
      <c r="L3308" s="535">
        <v>20</v>
      </c>
      <c r="M3308" s="532" t="s">
        <v>1700</v>
      </c>
      <c r="N3308" s="514">
        <f t="shared" si="1887"/>
        <v>66.959999999999994</v>
      </c>
      <c r="O3308" s="514">
        <f t="shared" si="1884"/>
        <v>0</v>
      </c>
      <c r="P3308" s="680">
        <f>'KB Duct Parts'!$AE$3</f>
        <v>0</v>
      </c>
      <c r="Q3308" s="681">
        <f t="shared" si="1878"/>
        <v>0</v>
      </c>
      <c r="R3308" s="682">
        <f t="shared" si="1879"/>
        <v>0</v>
      </c>
      <c r="S3308" s="716">
        <f t="shared" si="1888"/>
        <v>0.2</v>
      </c>
      <c r="T3308" s="679">
        <f t="shared" si="1880"/>
        <v>0</v>
      </c>
      <c r="U3308" s="679">
        <f t="shared" si="1881"/>
        <v>0</v>
      </c>
      <c r="Y3308" s="120"/>
      <c r="AD3308" s="81"/>
      <c r="AF3308" s="370">
        <v>20</v>
      </c>
      <c r="AG3308" s="374">
        <v>18</v>
      </c>
      <c r="AH3308" s="378">
        <v>16</v>
      </c>
      <c r="AI3308" s="381">
        <v>14</v>
      </c>
      <c r="AJ3308" s="386">
        <v>12</v>
      </c>
      <c r="AK3308" s="391">
        <v>10</v>
      </c>
      <c r="AL3308" s="386"/>
      <c r="AM3308" s="363">
        <f t="shared" si="1876"/>
        <v>1</v>
      </c>
      <c r="AN3308" s="578">
        <v>28.3</v>
      </c>
      <c r="AO3308" s="78">
        <f t="shared" si="1873"/>
        <v>33.96</v>
      </c>
      <c r="AP3308" s="78">
        <f t="shared" ref="AP3308:AP3371" si="1906">$AN3308*AY3308</f>
        <v>36.79</v>
      </c>
      <c r="AQ3308" s="78">
        <f t="shared" ref="AQ3308:AQ3371" si="1907">$AN3308*AZ3308</f>
        <v>39.619999999999997</v>
      </c>
      <c r="AR3308" s="78">
        <f t="shared" ref="AR3308:AR3371" si="1908">$AN3308*BA3308</f>
        <v>42.45</v>
      </c>
      <c r="AS3308" s="78">
        <f t="shared" ref="AS3308:AS3371" si="1909">$AN3308*BB3308</f>
        <v>0</v>
      </c>
      <c r="AT3308" s="78">
        <f t="shared" ref="AT3308:AT3371" si="1910">$AN3308*BC3308</f>
        <v>0</v>
      </c>
      <c r="AU3308" s="363" t="s">
        <v>717</v>
      </c>
      <c r="AV3308" s="393"/>
      <c r="AW3308" s="395"/>
      <c r="AX3308" s="395">
        <v>1.2</v>
      </c>
      <c r="AY3308" s="395">
        <v>1.3</v>
      </c>
      <c r="AZ3308" s="395">
        <v>1.4</v>
      </c>
      <c r="BA3308" s="395">
        <v>1.5</v>
      </c>
      <c r="BB3308" s="395">
        <v>0</v>
      </c>
      <c r="BC3308" s="395">
        <v>0</v>
      </c>
      <c r="BD3308" s="115"/>
      <c r="BE3308" s="115"/>
      <c r="BF3308" s="115">
        <v>1</v>
      </c>
      <c r="BG3308" s="115">
        <v>22</v>
      </c>
      <c r="BH3308" s="423">
        <f t="shared" si="1885"/>
        <v>38.659999999999997</v>
      </c>
      <c r="BI3308" s="417">
        <f t="shared" si="1886"/>
        <v>38.659999999999997</v>
      </c>
      <c r="BJ3308" s="115"/>
      <c r="BK3308" s="115"/>
      <c r="BQ3308" s="74" t="str">
        <f t="shared" si="1889"/>
        <v>25022-(18)</v>
      </c>
      <c r="BR3308" s="120" t="str">
        <f t="shared" si="1890"/>
        <v>Flanged Adapter</v>
      </c>
      <c r="BS3308" s="120">
        <f t="shared" si="1891"/>
        <v>33.96</v>
      </c>
      <c r="BU3308" s="74" t="str">
        <f t="shared" si="1892"/>
        <v>25022-(16)</v>
      </c>
      <c r="BV3308" s="120" t="str">
        <f t="shared" si="1893"/>
        <v>Flanged Adapter</v>
      </c>
      <c r="BW3308" s="120">
        <f t="shared" si="1894"/>
        <v>36.79</v>
      </c>
      <c r="BY3308" s="74" t="str">
        <f t="shared" si="1895"/>
        <v>25022-(14)</v>
      </c>
      <c r="BZ3308" s="120" t="str">
        <f t="shared" si="1896"/>
        <v>Flanged Adapter</v>
      </c>
      <c r="CA3308" s="120">
        <f t="shared" si="1897"/>
        <v>39.619999999999997</v>
      </c>
      <c r="CC3308" s="115" t="str">
        <f t="shared" si="1898"/>
        <v>25022-(12)</v>
      </c>
      <c r="CD3308" s="120" t="str">
        <f t="shared" si="1899"/>
        <v>Flanged Adapter</v>
      </c>
      <c r="CE3308" s="417">
        <f t="shared" si="1900"/>
        <v>42.45</v>
      </c>
      <c r="CF3308" s="115"/>
      <c r="CG3308" s="115" t="str">
        <f t="shared" si="1901"/>
        <v xml:space="preserve"> </v>
      </c>
      <c r="CH3308" s="120" t="str">
        <f t="shared" si="1902"/>
        <v xml:space="preserve"> </v>
      </c>
      <c r="CI3308" s="417" t="str">
        <f t="shared" si="1903"/>
        <v xml:space="preserve"> </v>
      </c>
      <c r="CJ3308" s="115"/>
      <c r="CK3308" s="115" t="str">
        <f t="shared" si="1904"/>
        <v xml:space="preserve"> </v>
      </c>
      <c r="CL3308" s="120" t="str">
        <f t="shared" si="1905"/>
        <v xml:space="preserve"> </v>
      </c>
      <c r="CM3308" s="417" t="str">
        <f t="shared" si="1874"/>
        <v xml:space="preserve"> </v>
      </c>
      <c r="IS3308" s="111">
        <v>62.9</v>
      </c>
    </row>
    <row r="3309" spans="2:253" s="74" customFormat="1" ht="17.100000000000001" hidden="1" customHeight="1" x14ac:dyDescent="0.25">
      <c r="B3309" s="504">
        <f>'Flanged Parts'!T25</f>
        <v>0</v>
      </c>
      <c r="C3309" s="508">
        <v>25024</v>
      </c>
      <c r="D3309" s="506">
        <f t="shared" si="1883"/>
        <v>25024</v>
      </c>
      <c r="E3309" s="504" t="s">
        <v>1338</v>
      </c>
      <c r="F3309" s="508" t="str">
        <f t="shared" si="1877"/>
        <v xml:space="preserve"> </v>
      </c>
      <c r="G3309" s="509" t="s">
        <v>471</v>
      </c>
      <c r="H3309" s="504" t="str">
        <f>IF('Flanged Parts'!$BB$6=1,"CS",IF('Flanged Parts'!$BB$6=2,"Glv",0))</f>
        <v>Glv</v>
      </c>
      <c r="I3309" s="1035" t="s">
        <v>917</v>
      </c>
      <c r="J3309" s="1036"/>
      <c r="K3309" s="516" t="s">
        <v>881</v>
      </c>
      <c r="L3309" s="535">
        <v>20</v>
      </c>
      <c r="M3309" s="532" t="s">
        <v>1700</v>
      </c>
      <c r="N3309" s="514">
        <f t="shared" si="1887"/>
        <v>94.39</v>
      </c>
      <c r="O3309" s="514">
        <f t="shared" si="1884"/>
        <v>0</v>
      </c>
      <c r="P3309" s="680">
        <f>'KB Duct Parts'!$AE$3</f>
        <v>0</v>
      </c>
      <c r="Q3309" s="681">
        <f t="shared" si="1878"/>
        <v>0</v>
      </c>
      <c r="R3309" s="682">
        <f t="shared" si="1879"/>
        <v>0</v>
      </c>
      <c r="S3309" s="716">
        <f t="shared" si="1888"/>
        <v>0.2</v>
      </c>
      <c r="T3309" s="679">
        <f t="shared" si="1880"/>
        <v>0</v>
      </c>
      <c r="U3309" s="679">
        <f t="shared" si="1881"/>
        <v>0</v>
      </c>
      <c r="Y3309" s="120"/>
      <c r="AD3309" s="81"/>
      <c r="AF3309" s="370">
        <v>20</v>
      </c>
      <c r="AG3309" s="374">
        <v>18</v>
      </c>
      <c r="AH3309" s="378">
        <v>16</v>
      </c>
      <c r="AI3309" s="381">
        <v>14</v>
      </c>
      <c r="AJ3309" s="386">
        <v>12</v>
      </c>
      <c r="AK3309" s="391">
        <v>10</v>
      </c>
      <c r="AL3309" s="386"/>
      <c r="AM3309" s="363">
        <f t="shared" si="1876"/>
        <v>1</v>
      </c>
      <c r="AN3309" s="578">
        <v>53.6</v>
      </c>
      <c r="AO3309" s="78">
        <f t="shared" ref="AO3309:AO3372" si="1911">$AN3309*AX3309</f>
        <v>64.319999999999993</v>
      </c>
      <c r="AP3309" s="78">
        <f t="shared" si="1906"/>
        <v>69.680000000000007</v>
      </c>
      <c r="AQ3309" s="78">
        <f t="shared" si="1907"/>
        <v>75.039999999999992</v>
      </c>
      <c r="AR3309" s="78">
        <f t="shared" si="1908"/>
        <v>80.400000000000006</v>
      </c>
      <c r="AS3309" s="78">
        <f t="shared" si="1909"/>
        <v>0</v>
      </c>
      <c r="AT3309" s="78">
        <f t="shared" si="1910"/>
        <v>0</v>
      </c>
      <c r="AU3309" s="363" t="s">
        <v>717</v>
      </c>
      <c r="AV3309" s="393"/>
      <c r="AW3309" s="395"/>
      <c r="AX3309" s="395">
        <v>1.2</v>
      </c>
      <c r="AY3309" s="395">
        <v>1.3</v>
      </c>
      <c r="AZ3309" s="395">
        <v>1.4</v>
      </c>
      <c r="BA3309" s="395">
        <v>1.5</v>
      </c>
      <c r="BB3309" s="395">
        <v>0</v>
      </c>
      <c r="BC3309" s="395">
        <v>0</v>
      </c>
      <c r="BD3309" s="115"/>
      <c r="BE3309" s="115"/>
      <c r="BF3309" s="115">
        <v>1</v>
      </c>
      <c r="BG3309" s="115">
        <v>24</v>
      </c>
      <c r="BH3309" s="423">
        <f t="shared" si="1885"/>
        <v>40.79</v>
      </c>
      <c r="BI3309" s="417">
        <f t="shared" si="1886"/>
        <v>40.79</v>
      </c>
      <c r="BJ3309" s="115"/>
      <c r="BK3309" s="115"/>
      <c r="BQ3309" s="74" t="str">
        <f t="shared" si="1889"/>
        <v>25024-(18)</v>
      </c>
      <c r="BR3309" s="120" t="str">
        <f t="shared" si="1890"/>
        <v>Flanged Adapter</v>
      </c>
      <c r="BS3309" s="120">
        <f t="shared" si="1891"/>
        <v>64.319999999999993</v>
      </c>
      <c r="BU3309" s="74" t="str">
        <f t="shared" si="1892"/>
        <v>25024-(16)</v>
      </c>
      <c r="BV3309" s="120" t="str">
        <f t="shared" si="1893"/>
        <v>Flanged Adapter</v>
      </c>
      <c r="BW3309" s="120">
        <f t="shared" si="1894"/>
        <v>69.680000000000007</v>
      </c>
      <c r="BY3309" s="74" t="str">
        <f t="shared" si="1895"/>
        <v>25024-(14)</v>
      </c>
      <c r="BZ3309" s="120" t="str">
        <f t="shared" si="1896"/>
        <v>Flanged Adapter</v>
      </c>
      <c r="CA3309" s="120">
        <f t="shared" si="1897"/>
        <v>75.039999999999992</v>
      </c>
      <c r="CC3309" s="115" t="str">
        <f t="shared" si="1898"/>
        <v>25024-(12)</v>
      </c>
      <c r="CD3309" s="120" t="str">
        <f t="shared" si="1899"/>
        <v>Flanged Adapter</v>
      </c>
      <c r="CE3309" s="417">
        <f t="shared" si="1900"/>
        <v>80.400000000000006</v>
      </c>
      <c r="CF3309" s="115"/>
      <c r="CG3309" s="115" t="str">
        <f t="shared" si="1901"/>
        <v xml:space="preserve"> </v>
      </c>
      <c r="CH3309" s="120" t="str">
        <f t="shared" si="1902"/>
        <v xml:space="preserve"> </v>
      </c>
      <c r="CI3309" s="417" t="str">
        <f t="shared" si="1903"/>
        <v xml:space="preserve"> </v>
      </c>
      <c r="CJ3309" s="115"/>
      <c r="CK3309" s="115" t="str">
        <f t="shared" si="1904"/>
        <v xml:space="preserve"> </v>
      </c>
      <c r="CL3309" s="120" t="str">
        <f t="shared" si="1905"/>
        <v xml:space="preserve"> </v>
      </c>
      <c r="CM3309" s="417" t="str">
        <f t="shared" si="1874"/>
        <v xml:space="preserve"> </v>
      </c>
      <c r="IS3309" s="111"/>
    </row>
    <row r="3310" spans="2:253" s="74" customFormat="1" ht="17.100000000000001" hidden="1" customHeight="1" x14ac:dyDescent="0.25">
      <c r="B3310" s="504">
        <f>'Flanged Parts'!T26</f>
        <v>0</v>
      </c>
      <c r="C3310" s="508">
        <v>25026</v>
      </c>
      <c r="D3310" s="506">
        <f t="shared" si="1883"/>
        <v>25026</v>
      </c>
      <c r="E3310" s="504" t="s">
        <v>1339</v>
      </c>
      <c r="F3310" s="508" t="str">
        <f t="shared" si="1877"/>
        <v xml:space="preserve"> </v>
      </c>
      <c r="G3310" s="509" t="s">
        <v>471</v>
      </c>
      <c r="H3310" s="504" t="str">
        <f>IF('Flanged Parts'!$BB$6=1,"CS",IF('Flanged Parts'!$BB$6=2,"Glv",0))</f>
        <v>Glv</v>
      </c>
      <c r="I3310" s="1035" t="s">
        <v>917</v>
      </c>
      <c r="J3310" s="1036"/>
      <c r="K3310" s="516" t="s">
        <v>881</v>
      </c>
      <c r="L3310" s="535">
        <v>16</v>
      </c>
      <c r="M3310" s="532" t="s">
        <v>1700</v>
      </c>
      <c r="N3310" s="514">
        <f t="shared" si="1887"/>
        <v>108.56</v>
      </c>
      <c r="O3310" s="514">
        <f t="shared" si="1884"/>
        <v>0</v>
      </c>
      <c r="P3310" s="680">
        <f>'KB Duct Parts'!$AE$3</f>
        <v>0</v>
      </c>
      <c r="Q3310" s="681">
        <f t="shared" si="1878"/>
        <v>0</v>
      </c>
      <c r="R3310" s="682">
        <f t="shared" si="1879"/>
        <v>0</v>
      </c>
      <c r="S3310" s="716">
        <f t="shared" si="1888"/>
        <v>0.2</v>
      </c>
      <c r="T3310" s="679">
        <f t="shared" si="1880"/>
        <v>0</v>
      </c>
      <c r="U3310" s="679">
        <f t="shared" si="1881"/>
        <v>0</v>
      </c>
      <c r="Y3310" s="120"/>
      <c r="AD3310" s="81"/>
      <c r="AF3310" s="370">
        <v>16</v>
      </c>
      <c r="AG3310" s="374">
        <v>14</v>
      </c>
      <c r="AH3310" s="378">
        <v>12</v>
      </c>
      <c r="AI3310" s="381">
        <v>10</v>
      </c>
      <c r="AJ3310" s="386"/>
      <c r="AK3310" s="391"/>
      <c r="AL3310" s="386"/>
      <c r="AM3310" s="363">
        <f t="shared" si="1876"/>
        <v>1</v>
      </c>
      <c r="AN3310" s="578">
        <v>47.2</v>
      </c>
      <c r="AO3310" s="78">
        <f t="shared" si="1911"/>
        <v>56.64</v>
      </c>
      <c r="AP3310" s="78">
        <f t="shared" si="1906"/>
        <v>61.360000000000007</v>
      </c>
      <c r="AQ3310" s="78">
        <f t="shared" si="1907"/>
        <v>66.08</v>
      </c>
      <c r="AR3310" s="78">
        <f t="shared" si="1908"/>
        <v>70.800000000000011</v>
      </c>
      <c r="AS3310" s="78">
        <f t="shared" si="1909"/>
        <v>0</v>
      </c>
      <c r="AT3310" s="78">
        <f t="shared" si="1910"/>
        <v>0</v>
      </c>
      <c r="AU3310" s="363" t="s">
        <v>717</v>
      </c>
      <c r="AV3310" s="393"/>
      <c r="AW3310" s="395"/>
      <c r="AX3310" s="395">
        <v>1.2</v>
      </c>
      <c r="AY3310" s="395">
        <v>1.3</v>
      </c>
      <c r="AZ3310" s="395">
        <v>1.4</v>
      </c>
      <c r="BA3310" s="395">
        <v>1.5</v>
      </c>
      <c r="BB3310" s="395">
        <v>0</v>
      </c>
      <c r="BC3310" s="395">
        <v>0</v>
      </c>
      <c r="BD3310" s="115"/>
      <c r="BE3310" s="115"/>
      <c r="BF3310" s="115">
        <v>1</v>
      </c>
      <c r="BG3310" s="115">
        <v>26</v>
      </c>
      <c r="BH3310" s="423">
        <f t="shared" si="1885"/>
        <v>61.36</v>
      </c>
      <c r="BI3310" s="417">
        <f t="shared" si="1886"/>
        <v>61.36</v>
      </c>
      <c r="BJ3310" s="115"/>
      <c r="BK3310" s="115"/>
      <c r="BQ3310" s="74" t="str">
        <f t="shared" si="1889"/>
        <v>25026-(14)</v>
      </c>
      <c r="BR3310" s="120" t="str">
        <f t="shared" si="1890"/>
        <v>Flanged Adapter</v>
      </c>
      <c r="BS3310" s="120">
        <f t="shared" si="1891"/>
        <v>56.64</v>
      </c>
      <c r="BU3310" s="74" t="str">
        <f t="shared" si="1892"/>
        <v>25026-(12)</v>
      </c>
      <c r="BV3310" s="120" t="str">
        <f t="shared" si="1893"/>
        <v>Flanged Adapter</v>
      </c>
      <c r="BW3310" s="120">
        <f t="shared" si="1894"/>
        <v>61.360000000000007</v>
      </c>
      <c r="BY3310" s="74" t="str">
        <f t="shared" si="1895"/>
        <v>25026-(10)</v>
      </c>
      <c r="BZ3310" s="120" t="str">
        <f t="shared" si="1896"/>
        <v>Flanged Adapter</v>
      </c>
      <c r="CA3310" s="120">
        <f t="shared" si="1897"/>
        <v>66.08</v>
      </c>
      <c r="CC3310" s="115" t="str">
        <f t="shared" si="1898"/>
        <v>25026-()</v>
      </c>
      <c r="CD3310" s="120" t="str">
        <f t="shared" si="1899"/>
        <v>Flanged Adapter</v>
      </c>
      <c r="CE3310" s="417">
        <f t="shared" si="1900"/>
        <v>70.800000000000011</v>
      </c>
      <c r="CF3310" s="115"/>
      <c r="CG3310" s="115" t="str">
        <f t="shared" si="1901"/>
        <v xml:space="preserve"> </v>
      </c>
      <c r="CH3310" s="120" t="str">
        <f t="shared" si="1902"/>
        <v xml:space="preserve"> </v>
      </c>
      <c r="CI3310" s="417" t="str">
        <f t="shared" si="1903"/>
        <v xml:space="preserve"> </v>
      </c>
      <c r="CJ3310" s="115"/>
      <c r="CK3310" s="115" t="str">
        <f t="shared" si="1904"/>
        <v xml:space="preserve"> </v>
      </c>
      <c r="CL3310" s="120" t="str">
        <f t="shared" si="1905"/>
        <v xml:space="preserve"> </v>
      </c>
      <c r="CM3310" s="417" t="str">
        <f t="shared" si="1874"/>
        <v xml:space="preserve"> </v>
      </c>
      <c r="IS3310" s="111"/>
    </row>
    <row r="3311" spans="2:253" s="74" customFormat="1" ht="17.100000000000001" hidden="1" customHeight="1" x14ac:dyDescent="0.25">
      <c r="B3311" s="504">
        <f>'Flanged Parts'!T27</f>
        <v>0</v>
      </c>
      <c r="C3311" s="508">
        <v>25028</v>
      </c>
      <c r="D3311" s="506">
        <f t="shared" si="1883"/>
        <v>25028</v>
      </c>
      <c r="E3311" s="504" t="s">
        <v>1340</v>
      </c>
      <c r="F3311" s="508" t="str">
        <f t="shared" si="1877"/>
        <v xml:space="preserve"> </v>
      </c>
      <c r="G3311" s="509" t="s">
        <v>471</v>
      </c>
      <c r="H3311" s="504" t="str">
        <f>IF('Flanged Parts'!$BB$6=1,"CS",IF('Flanged Parts'!$BB$6=2,"Glv",0))</f>
        <v>Glv</v>
      </c>
      <c r="I3311" s="1035" t="s">
        <v>917</v>
      </c>
      <c r="J3311" s="1036"/>
      <c r="K3311" s="516" t="s">
        <v>881</v>
      </c>
      <c r="L3311" s="535">
        <v>16</v>
      </c>
      <c r="M3311" s="532" t="s">
        <v>1700</v>
      </c>
      <c r="N3311" s="514">
        <f t="shared" si="1887"/>
        <v>114.41</v>
      </c>
      <c r="O3311" s="514">
        <f t="shared" si="1884"/>
        <v>0</v>
      </c>
      <c r="P3311" s="680">
        <f>'KB Duct Parts'!$AE$3</f>
        <v>0</v>
      </c>
      <c r="Q3311" s="681">
        <f t="shared" si="1878"/>
        <v>0</v>
      </c>
      <c r="R3311" s="682">
        <f t="shared" si="1879"/>
        <v>0</v>
      </c>
      <c r="S3311" s="716">
        <f t="shared" si="1888"/>
        <v>0.2</v>
      </c>
      <c r="T3311" s="679">
        <f t="shared" si="1880"/>
        <v>0</v>
      </c>
      <c r="U3311" s="679">
        <f t="shared" si="1881"/>
        <v>0</v>
      </c>
      <c r="Y3311" s="120"/>
      <c r="AD3311" s="81"/>
      <c r="AF3311" s="370">
        <v>16</v>
      </c>
      <c r="AG3311" s="374">
        <v>14</v>
      </c>
      <c r="AH3311" s="378">
        <v>12</v>
      </c>
      <c r="AI3311" s="381">
        <v>10</v>
      </c>
      <c r="AJ3311" s="386"/>
      <c r="AK3311" s="391"/>
      <c r="AL3311" s="386"/>
      <c r="AM3311" s="363">
        <f t="shared" si="1876"/>
        <v>1</v>
      </c>
      <c r="AN3311" s="578">
        <v>51</v>
      </c>
      <c r="AO3311" s="78">
        <f t="shared" si="1911"/>
        <v>61.199999999999996</v>
      </c>
      <c r="AP3311" s="78">
        <f t="shared" si="1906"/>
        <v>66.3</v>
      </c>
      <c r="AQ3311" s="78">
        <f t="shared" si="1907"/>
        <v>71.399999999999991</v>
      </c>
      <c r="AR3311" s="78">
        <f t="shared" si="1908"/>
        <v>76.5</v>
      </c>
      <c r="AS3311" s="78">
        <f t="shared" si="1909"/>
        <v>0</v>
      </c>
      <c r="AT3311" s="78">
        <f t="shared" si="1910"/>
        <v>0</v>
      </c>
      <c r="AU3311" s="363" t="s">
        <v>717</v>
      </c>
      <c r="AV3311" s="393"/>
      <c r="AW3311" s="395"/>
      <c r="AX3311" s="395">
        <v>1.2</v>
      </c>
      <c r="AY3311" s="395">
        <v>1.3</v>
      </c>
      <c r="AZ3311" s="395">
        <v>1.4</v>
      </c>
      <c r="BA3311" s="395">
        <v>1.5</v>
      </c>
      <c r="BB3311" s="395">
        <v>0</v>
      </c>
      <c r="BC3311" s="395">
        <v>0</v>
      </c>
      <c r="BD3311" s="115"/>
      <c r="BE3311" s="115"/>
      <c r="BF3311" s="115">
        <v>1</v>
      </c>
      <c r="BG3311" s="115">
        <v>28</v>
      </c>
      <c r="BH3311" s="423">
        <f t="shared" si="1885"/>
        <v>63.41</v>
      </c>
      <c r="BI3311" s="417">
        <f t="shared" si="1886"/>
        <v>63.41</v>
      </c>
      <c r="BJ3311" s="115"/>
      <c r="BK3311" s="115"/>
      <c r="BQ3311" s="74" t="str">
        <f t="shared" si="1889"/>
        <v>25028-(14)</v>
      </c>
      <c r="BR3311" s="120" t="str">
        <f t="shared" si="1890"/>
        <v>Flanged Adapter</v>
      </c>
      <c r="BS3311" s="120">
        <f t="shared" si="1891"/>
        <v>61.199999999999996</v>
      </c>
      <c r="BU3311" s="74" t="str">
        <f t="shared" si="1892"/>
        <v>25028-(12)</v>
      </c>
      <c r="BV3311" s="120" t="str">
        <f t="shared" si="1893"/>
        <v>Flanged Adapter</v>
      </c>
      <c r="BW3311" s="120">
        <f t="shared" si="1894"/>
        <v>66.3</v>
      </c>
      <c r="BY3311" s="74" t="str">
        <f t="shared" si="1895"/>
        <v>25028-(10)</v>
      </c>
      <c r="BZ3311" s="120" t="str">
        <f t="shared" si="1896"/>
        <v>Flanged Adapter</v>
      </c>
      <c r="CA3311" s="120">
        <f t="shared" si="1897"/>
        <v>71.399999999999991</v>
      </c>
      <c r="CC3311" s="115" t="str">
        <f t="shared" si="1898"/>
        <v>25028-()</v>
      </c>
      <c r="CD3311" s="120" t="str">
        <f t="shared" si="1899"/>
        <v>Flanged Adapter</v>
      </c>
      <c r="CE3311" s="417">
        <f t="shared" si="1900"/>
        <v>76.5</v>
      </c>
      <c r="CF3311" s="115"/>
      <c r="CG3311" s="115" t="str">
        <f t="shared" si="1901"/>
        <v xml:space="preserve"> </v>
      </c>
      <c r="CH3311" s="120" t="str">
        <f t="shared" si="1902"/>
        <v xml:space="preserve"> </v>
      </c>
      <c r="CI3311" s="417" t="str">
        <f t="shared" si="1903"/>
        <v xml:space="preserve"> </v>
      </c>
      <c r="CJ3311" s="115"/>
      <c r="CK3311" s="115" t="str">
        <f t="shared" si="1904"/>
        <v xml:space="preserve"> </v>
      </c>
      <c r="CL3311" s="120" t="str">
        <f t="shared" si="1905"/>
        <v xml:space="preserve"> </v>
      </c>
      <c r="CM3311" s="417" t="str">
        <f t="shared" si="1874"/>
        <v xml:space="preserve"> </v>
      </c>
      <c r="IS3311" s="111"/>
    </row>
    <row r="3312" spans="2:253" s="74" customFormat="1" ht="17.100000000000001" hidden="1" customHeight="1" x14ac:dyDescent="0.25">
      <c r="B3312" s="504">
        <f>'Flanged Parts'!T28</f>
        <v>0</v>
      </c>
      <c r="C3312" s="508">
        <v>25030</v>
      </c>
      <c r="D3312" s="506">
        <f t="shared" si="1883"/>
        <v>25030</v>
      </c>
      <c r="E3312" s="504" t="s">
        <v>1341</v>
      </c>
      <c r="F3312" s="508" t="str">
        <f t="shared" si="1877"/>
        <v xml:space="preserve"> </v>
      </c>
      <c r="G3312" s="509" t="s">
        <v>471</v>
      </c>
      <c r="H3312" s="504" t="str">
        <f>IF('Flanged Parts'!$BB$6=1,"CS",IF('Flanged Parts'!$BB$6=2,"Glv",0))</f>
        <v>Glv</v>
      </c>
      <c r="I3312" s="1035" t="s">
        <v>917</v>
      </c>
      <c r="J3312" s="1036"/>
      <c r="K3312" s="516" t="s">
        <v>881</v>
      </c>
      <c r="L3312" s="535">
        <v>16</v>
      </c>
      <c r="M3312" s="532" t="s">
        <v>1700</v>
      </c>
      <c r="N3312" s="514">
        <f t="shared" si="1887"/>
        <v>121.66</v>
      </c>
      <c r="O3312" s="514">
        <f t="shared" si="1884"/>
        <v>0</v>
      </c>
      <c r="P3312" s="680">
        <f>'KB Duct Parts'!$AE$3</f>
        <v>0</v>
      </c>
      <c r="Q3312" s="681">
        <f t="shared" si="1878"/>
        <v>0</v>
      </c>
      <c r="R3312" s="682">
        <f t="shared" si="1879"/>
        <v>0</v>
      </c>
      <c r="S3312" s="716">
        <f t="shared" si="1888"/>
        <v>0.2</v>
      </c>
      <c r="T3312" s="679">
        <f t="shared" si="1880"/>
        <v>0</v>
      </c>
      <c r="U3312" s="679">
        <f t="shared" si="1881"/>
        <v>0</v>
      </c>
      <c r="Y3312" s="120"/>
      <c r="AD3312" s="81"/>
      <c r="AF3312" s="370">
        <v>16</v>
      </c>
      <c r="AG3312" s="374">
        <v>14</v>
      </c>
      <c r="AH3312" s="378">
        <v>12</v>
      </c>
      <c r="AI3312" s="381">
        <v>10</v>
      </c>
      <c r="AJ3312" s="386"/>
      <c r="AK3312" s="391"/>
      <c r="AL3312" s="386"/>
      <c r="AM3312" s="363">
        <f t="shared" si="1876"/>
        <v>1</v>
      </c>
      <c r="AN3312" s="578">
        <v>53.9</v>
      </c>
      <c r="AO3312" s="78">
        <f t="shared" si="1911"/>
        <v>64.679999999999993</v>
      </c>
      <c r="AP3312" s="78">
        <f t="shared" si="1906"/>
        <v>70.070000000000007</v>
      </c>
      <c r="AQ3312" s="78">
        <f t="shared" si="1907"/>
        <v>75.459999999999994</v>
      </c>
      <c r="AR3312" s="78">
        <f t="shared" si="1908"/>
        <v>80.849999999999994</v>
      </c>
      <c r="AS3312" s="78">
        <f t="shared" si="1909"/>
        <v>0</v>
      </c>
      <c r="AT3312" s="78">
        <f t="shared" si="1910"/>
        <v>0</v>
      </c>
      <c r="AU3312" s="363" t="s">
        <v>717</v>
      </c>
      <c r="AV3312" s="393"/>
      <c r="AW3312" s="395"/>
      <c r="AX3312" s="395">
        <v>1.2</v>
      </c>
      <c r="AY3312" s="395">
        <v>1.3</v>
      </c>
      <c r="AZ3312" s="395">
        <v>1.4</v>
      </c>
      <c r="BA3312" s="395">
        <v>1.5</v>
      </c>
      <c r="BB3312" s="395">
        <v>0</v>
      </c>
      <c r="BC3312" s="395">
        <v>0</v>
      </c>
      <c r="BD3312" s="115"/>
      <c r="BE3312" s="115"/>
      <c r="BF3312" s="115">
        <v>1</v>
      </c>
      <c r="BG3312" s="115">
        <v>30</v>
      </c>
      <c r="BH3312" s="423">
        <f t="shared" si="1885"/>
        <v>67.760000000000005</v>
      </c>
      <c r="BI3312" s="417">
        <f t="shared" si="1886"/>
        <v>67.760000000000005</v>
      </c>
      <c r="BJ3312" s="115"/>
      <c r="BK3312" s="115"/>
      <c r="BQ3312" s="74" t="str">
        <f t="shared" si="1889"/>
        <v>25030-(14)</v>
      </c>
      <c r="BR3312" s="120" t="str">
        <f t="shared" si="1890"/>
        <v>Flanged Adapter</v>
      </c>
      <c r="BS3312" s="120">
        <f t="shared" si="1891"/>
        <v>64.679999999999993</v>
      </c>
      <c r="BU3312" s="74" t="str">
        <f t="shared" si="1892"/>
        <v>25030-(12)</v>
      </c>
      <c r="BV3312" s="120" t="str">
        <f t="shared" si="1893"/>
        <v>Flanged Adapter</v>
      </c>
      <c r="BW3312" s="120">
        <f t="shared" si="1894"/>
        <v>70.070000000000007</v>
      </c>
      <c r="BY3312" s="74" t="str">
        <f t="shared" si="1895"/>
        <v>25030-(10)</v>
      </c>
      <c r="BZ3312" s="120" t="str">
        <f t="shared" si="1896"/>
        <v>Flanged Adapter</v>
      </c>
      <c r="CA3312" s="120">
        <f t="shared" si="1897"/>
        <v>75.459999999999994</v>
      </c>
      <c r="CC3312" s="115" t="str">
        <f t="shared" si="1898"/>
        <v>25030-()</v>
      </c>
      <c r="CD3312" s="120" t="str">
        <f t="shared" si="1899"/>
        <v>Flanged Adapter</v>
      </c>
      <c r="CE3312" s="417">
        <f t="shared" si="1900"/>
        <v>80.849999999999994</v>
      </c>
      <c r="CF3312" s="115"/>
      <c r="CG3312" s="115" t="str">
        <f t="shared" si="1901"/>
        <v xml:space="preserve"> </v>
      </c>
      <c r="CH3312" s="120" t="str">
        <f t="shared" si="1902"/>
        <v xml:space="preserve"> </v>
      </c>
      <c r="CI3312" s="417" t="str">
        <f t="shared" si="1903"/>
        <v xml:space="preserve"> </v>
      </c>
      <c r="CJ3312" s="115"/>
      <c r="CK3312" s="115" t="str">
        <f t="shared" si="1904"/>
        <v xml:space="preserve"> </v>
      </c>
      <c r="CL3312" s="120" t="str">
        <f t="shared" si="1905"/>
        <v xml:space="preserve"> </v>
      </c>
      <c r="CM3312" s="417" t="str">
        <f t="shared" si="1874"/>
        <v xml:space="preserve"> </v>
      </c>
      <c r="IS3312" s="111"/>
    </row>
    <row r="3313" spans="2:253" s="74" customFormat="1" ht="17.100000000000001" hidden="1" customHeight="1" x14ac:dyDescent="0.25">
      <c r="B3313" s="504">
        <f>'Flanged Parts'!T29</f>
        <v>0</v>
      </c>
      <c r="C3313" s="508">
        <v>25032</v>
      </c>
      <c r="D3313" s="506">
        <f t="shared" si="1883"/>
        <v>25032</v>
      </c>
      <c r="E3313" s="504" t="s">
        <v>1342</v>
      </c>
      <c r="F3313" s="508" t="str">
        <f t="shared" si="1877"/>
        <v xml:space="preserve"> </v>
      </c>
      <c r="G3313" s="509" t="s">
        <v>471</v>
      </c>
      <c r="H3313" s="504" t="str">
        <f>IF('Flanged Parts'!$BB$6=1,"CS",IF('Flanged Parts'!$BB$6=2,"Glv",0))</f>
        <v>Glv</v>
      </c>
      <c r="I3313" s="1035" t="s">
        <v>917</v>
      </c>
      <c r="J3313" s="1036"/>
      <c r="K3313" s="516" t="s">
        <v>881</v>
      </c>
      <c r="L3313" s="535">
        <v>16</v>
      </c>
      <c r="M3313" s="532" t="s">
        <v>1700</v>
      </c>
      <c r="N3313" s="514">
        <f t="shared" si="1887"/>
        <v>131.98000000000002</v>
      </c>
      <c r="O3313" s="514">
        <f t="shared" si="1884"/>
        <v>0</v>
      </c>
      <c r="P3313" s="680">
        <f>'KB Duct Parts'!$AE$3</f>
        <v>0</v>
      </c>
      <c r="Q3313" s="681">
        <f t="shared" si="1878"/>
        <v>0</v>
      </c>
      <c r="R3313" s="682">
        <f t="shared" si="1879"/>
        <v>0</v>
      </c>
      <c r="S3313" s="716">
        <f t="shared" si="1888"/>
        <v>0.2</v>
      </c>
      <c r="T3313" s="679">
        <f t="shared" si="1880"/>
        <v>0</v>
      </c>
      <c r="U3313" s="679">
        <f t="shared" si="1881"/>
        <v>0</v>
      </c>
      <c r="Y3313" s="120"/>
      <c r="AD3313" s="81"/>
      <c r="AF3313" s="370">
        <v>16</v>
      </c>
      <c r="AG3313" s="374">
        <v>14</v>
      </c>
      <c r="AH3313" s="378">
        <v>12</v>
      </c>
      <c r="AI3313" s="381">
        <v>10</v>
      </c>
      <c r="AJ3313" s="386"/>
      <c r="AK3313" s="391"/>
      <c r="AL3313" s="386"/>
      <c r="AM3313" s="363">
        <f t="shared" si="1876"/>
        <v>1</v>
      </c>
      <c r="AN3313" s="578">
        <v>56.8</v>
      </c>
      <c r="AO3313" s="78">
        <f t="shared" si="1911"/>
        <v>68.16</v>
      </c>
      <c r="AP3313" s="78">
        <f t="shared" si="1906"/>
        <v>73.84</v>
      </c>
      <c r="AQ3313" s="78">
        <f t="shared" si="1907"/>
        <v>79.52</v>
      </c>
      <c r="AR3313" s="78">
        <f t="shared" si="1908"/>
        <v>85.199999999999989</v>
      </c>
      <c r="AS3313" s="78">
        <f t="shared" si="1909"/>
        <v>0</v>
      </c>
      <c r="AT3313" s="78">
        <f t="shared" si="1910"/>
        <v>0</v>
      </c>
      <c r="AU3313" s="363" t="s">
        <v>717</v>
      </c>
      <c r="AV3313" s="393"/>
      <c r="AW3313" s="395"/>
      <c r="AX3313" s="395">
        <v>1.2</v>
      </c>
      <c r="AY3313" s="395">
        <v>1.3</v>
      </c>
      <c r="AZ3313" s="395">
        <v>1.4</v>
      </c>
      <c r="BA3313" s="395">
        <v>1.5</v>
      </c>
      <c r="BB3313" s="395">
        <v>0</v>
      </c>
      <c r="BC3313" s="395">
        <v>0</v>
      </c>
      <c r="BD3313" s="115"/>
      <c r="BE3313" s="115"/>
      <c r="BF3313" s="115">
        <v>1</v>
      </c>
      <c r="BG3313" s="115">
        <v>32</v>
      </c>
      <c r="BH3313" s="423">
        <f t="shared" si="1885"/>
        <v>75.180000000000007</v>
      </c>
      <c r="BI3313" s="417">
        <f t="shared" si="1886"/>
        <v>75.180000000000007</v>
      </c>
      <c r="BJ3313" s="115"/>
      <c r="BK3313" s="115"/>
      <c r="BQ3313" s="74" t="str">
        <f t="shared" si="1889"/>
        <v>25032-(14)</v>
      </c>
      <c r="BR3313" s="120" t="str">
        <f t="shared" si="1890"/>
        <v>Flanged Adapter</v>
      </c>
      <c r="BS3313" s="120">
        <f t="shared" si="1891"/>
        <v>68.16</v>
      </c>
      <c r="BU3313" s="74" t="str">
        <f t="shared" si="1892"/>
        <v>25032-(12)</v>
      </c>
      <c r="BV3313" s="120" t="str">
        <f t="shared" si="1893"/>
        <v>Flanged Adapter</v>
      </c>
      <c r="BW3313" s="120">
        <f t="shared" si="1894"/>
        <v>73.84</v>
      </c>
      <c r="BY3313" s="74" t="str">
        <f t="shared" si="1895"/>
        <v>25032-(10)</v>
      </c>
      <c r="BZ3313" s="120" t="str">
        <f t="shared" si="1896"/>
        <v>Flanged Adapter</v>
      </c>
      <c r="CA3313" s="120">
        <f t="shared" si="1897"/>
        <v>79.52</v>
      </c>
      <c r="CC3313" s="115" t="str">
        <f t="shared" si="1898"/>
        <v>25032-()</v>
      </c>
      <c r="CD3313" s="120" t="str">
        <f t="shared" si="1899"/>
        <v>Flanged Adapter</v>
      </c>
      <c r="CE3313" s="417">
        <f t="shared" si="1900"/>
        <v>85.199999999999989</v>
      </c>
      <c r="CF3313" s="115"/>
      <c r="CG3313" s="115" t="str">
        <f t="shared" si="1901"/>
        <v xml:space="preserve"> </v>
      </c>
      <c r="CH3313" s="120" t="str">
        <f t="shared" si="1902"/>
        <v xml:space="preserve"> </v>
      </c>
      <c r="CI3313" s="417" t="str">
        <f t="shared" si="1903"/>
        <v xml:space="preserve"> </v>
      </c>
      <c r="CJ3313" s="115"/>
      <c r="CK3313" s="115" t="str">
        <f t="shared" si="1904"/>
        <v xml:space="preserve"> </v>
      </c>
      <c r="CL3313" s="120" t="str">
        <f t="shared" si="1905"/>
        <v xml:space="preserve"> </v>
      </c>
      <c r="CM3313" s="417" t="str">
        <f t="shared" si="1874"/>
        <v xml:space="preserve"> </v>
      </c>
      <c r="IS3313" s="111"/>
    </row>
    <row r="3314" spans="2:253" s="74" customFormat="1" ht="17.100000000000001" hidden="1" customHeight="1" x14ac:dyDescent="0.25">
      <c r="B3314" s="504">
        <f>'Flanged Parts'!T30</f>
        <v>0</v>
      </c>
      <c r="C3314" s="508">
        <v>25034</v>
      </c>
      <c r="D3314" s="506">
        <f t="shared" si="1883"/>
        <v>25034</v>
      </c>
      <c r="E3314" s="504" t="s">
        <v>1343</v>
      </c>
      <c r="F3314" s="508" t="str">
        <f t="shared" si="1877"/>
        <v xml:space="preserve"> </v>
      </c>
      <c r="G3314" s="509" t="s">
        <v>471</v>
      </c>
      <c r="H3314" s="504" t="str">
        <f>IF('Flanged Parts'!$BB$6=1,"CS",IF('Flanged Parts'!$BB$6=2,"Glv",0))</f>
        <v>Glv</v>
      </c>
      <c r="I3314" s="1035" t="s">
        <v>917</v>
      </c>
      <c r="J3314" s="1036"/>
      <c r="K3314" s="516" t="s">
        <v>881</v>
      </c>
      <c r="L3314" s="535">
        <v>16</v>
      </c>
      <c r="M3314" s="532" t="s">
        <v>1700</v>
      </c>
      <c r="N3314" s="514">
        <f t="shared" si="1887"/>
        <v>135.22</v>
      </c>
      <c r="O3314" s="514">
        <f t="shared" si="1884"/>
        <v>0</v>
      </c>
      <c r="P3314" s="680">
        <f>'KB Duct Parts'!$AE$3</f>
        <v>0</v>
      </c>
      <c r="Q3314" s="681">
        <f t="shared" si="1878"/>
        <v>0</v>
      </c>
      <c r="R3314" s="682">
        <f t="shared" si="1879"/>
        <v>0</v>
      </c>
      <c r="S3314" s="716">
        <f t="shared" si="1888"/>
        <v>0.2</v>
      </c>
      <c r="T3314" s="679">
        <f t="shared" si="1880"/>
        <v>0</v>
      </c>
      <c r="U3314" s="679">
        <f t="shared" si="1881"/>
        <v>0</v>
      </c>
      <c r="Y3314" s="120"/>
      <c r="AD3314" s="81"/>
      <c r="AF3314" s="370">
        <v>16</v>
      </c>
      <c r="AG3314" s="374">
        <v>14</v>
      </c>
      <c r="AH3314" s="378">
        <v>12</v>
      </c>
      <c r="AI3314" s="381">
        <v>10</v>
      </c>
      <c r="AJ3314" s="386"/>
      <c r="AK3314" s="391"/>
      <c r="AL3314" s="386"/>
      <c r="AM3314" s="363">
        <f t="shared" si="1876"/>
        <v>1</v>
      </c>
      <c r="AN3314" s="578">
        <v>57.9</v>
      </c>
      <c r="AO3314" s="78">
        <f t="shared" si="1911"/>
        <v>69.47999999999999</v>
      </c>
      <c r="AP3314" s="78">
        <f t="shared" si="1906"/>
        <v>75.27</v>
      </c>
      <c r="AQ3314" s="78">
        <f t="shared" si="1907"/>
        <v>81.059999999999988</v>
      </c>
      <c r="AR3314" s="78">
        <f t="shared" si="1908"/>
        <v>86.85</v>
      </c>
      <c r="AS3314" s="78">
        <f t="shared" si="1909"/>
        <v>0</v>
      </c>
      <c r="AT3314" s="78">
        <f t="shared" si="1910"/>
        <v>0</v>
      </c>
      <c r="AU3314" s="363" t="s">
        <v>717</v>
      </c>
      <c r="AV3314" s="393"/>
      <c r="AW3314" s="395"/>
      <c r="AX3314" s="395">
        <v>1.2</v>
      </c>
      <c r="AY3314" s="395">
        <v>1.3</v>
      </c>
      <c r="AZ3314" s="395">
        <v>1.4</v>
      </c>
      <c r="BA3314" s="395">
        <v>1.5</v>
      </c>
      <c r="BB3314" s="395">
        <v>0</v>
      </c>
      <c r="BC3314" s="395">
        <v>0</v>
      </c>
      <c r="BD3314" s="115"/>
      <c r="BE3314" s="115"/>
      <c r="BF3314" s="115">
        <v>1</v>
      </c>
      <c r="BG3314" s="115">
        <v>34</v>
      </c>
      <c r="BH3314" s="423">
        <f t="shared" si="1885"/>
        <v>77.319999999999993</v>
      </c>
      <c r="BI3314" s="417">
        <f t="shared" si="1886"/>
        <v>77.319999999999993</v>
      </c>
      <c r="BJ3314" s="115"/>
      <c r="BK3314" s="115"/>
      <c r="BQ3314" s="74" t="str">
        <f t="shared" si="1889"/>
        <v>25034-(14)</v>
      </c>
      <c r="BR3314" s="120" t="str">
        <f t="shared" si="1890"/>
        <v>Flanged Adapter</v>
      </c>
      <c r="BS3314" s="120">
        <f t="shared" si="1891"/>
        <v>69.47999999999999</v>
      </c>
      <c r="BU3314" s="74" t="str">
        <f t="shared" si="1892"/>
        <v>25034-(12)</v>
      </c>
      <c r="BV3314" s="120" t="str">
        <f t="shared" si="1893"/>
        <v>Flanged Adapter</v>
      </c>
      <c r="BW3314" s="120">
        <f t="shared" si="1894"/>
        <v>75.27</v>
      </c>
      <c r="BY3314" s="74" t="str">
        <f t="shared" si="1895"/>
        <v>25034-(10)</v>
      </c>
      <c r="BZ3314" s="120" t="str">
        <f t="shared" si="1896"/>
        <v>Flanged Adapter</v>
      </c>
      <c r="CA3314" s="120">
        <f t="shared" si="1897"/>
        <v>81.059999999999988</v>
      </c>
      <c r="CC3314" s="115" t="str">
        <f t="shared" si="1898"/>
        <v>25034-()</v>
      </c>
      <c r="CD3314" s="120" t="str">
        <f t="shared" si="1899"/>
        <v>Flanged Adapter</v>
      </c>
      <c r="CE3314" s="417">
        <f t="shared" si="1900"/>
        <v>86.85</v>
      </c>
      <c r="CF3314" s="115"/>
      <c r="CG3314" s="115" t="str">
        <f t="shared" si="1901"/>
        <v xml:space="preserve"> </v>
      </c>
      <c r="CH3314" s="120" t="str">
        <f t="shared" si="1902"/>
        <v xml:space="preserve"> </v>
      </c>
      <c r="CI3314" s="417" t="str">
        <f t="shared" si="1903"/>
        <v xml:space="preserve"> </v>
      </c>
      <c r="CJ3314" s="115"/>
      <c r="CK3314" s="115" t="str">
        <f t="shared" si="1904"/>
        <v xml:space="preserve"> </v>
      </c>
      <c r="CL3314" s="120" t="str">
        <f t="shared" si="1905"/>
        <v xml:space="preserve"> </v>
      </c>
      <c r="CM3314" s="417" t="str">
        <f t="shared" si="1874"/>
        <v xml:space="preserve"> </v>
      </c>
      <c r="IS3314" s="111"/>
    </row>
    <row r="3315" spans="2:253" s="74" customFormat="1" ht="17.100000000000001" hidden="1" customHeight="1" x14ac:dyDescent="0.25">
      <c r="B3315" s="504">
        <f>'Flanged Parts'!T31</f>
        <v>0</v>
      </c>
      <c r="C3315" s="508">
        <v>25036</v>
      </c>
      <c r="D3315" s="506">
        <f t="shared" si="1883"/>
        <v>25036</v>
      </c>
      <c r="E3315" s="504" t="s">
        <v>1344</v>
      </c>
      <c r="F3315" s="508" t="str">
        <f t="shared" si="1877"/>
        <v xml:space="preserve"> </v>
      </c>
      <c r="G3315" s="509" t="s">
        <v>471</v>
      </c>
      <c r="H3315" s="504" t="str">
        <f>IF('Flanged Parts'!$BB$6=1,"CS",IF('Flanged Parts'!$BB$6=2,"Glv",0))</f>
        <v>Glv</v>
      </c>
      <c r="I3315" s="1035" t="s">
        <v>917</v>
      </c>
      <c r="J3315" s="1036"/>
      <c r="K3315" s="516" t="s">
        <v>881</v>
      </c>
      <c r="L3315" s="535">
        <v>16</v>
      </c>
      <c r="M3315" s="532" t="s">
        <v>1700</v>
      </c>
      <c r="N3315" s="514">
        <f t="shared" si="1887"/>
        <v>143.81</v>
      </c>
      <c r="O3315" s="514">
        <f t="shared" si="1884"/>
        <v>0</v>
      </c>
      <c r="P3315" s="680">
        <f>'KB Duct Parts'!$AE$3</f>
        <v>0</v>
      </c>
      <c r="Q3315" s="681">
        <f t="shared" si="1878"/>
        <v>0</v>
      </c>
      <c r="R3315" s="682">
        <f t="shared" si="1879"/>
        <v>0</v>
      </c>
      <c r="S3315" s="716">
        <f t="shared" si="1888"/>
        <v>0.2</v>
      </c>
      <c r="T3315" s="679">
        <f t="shared" si="1880"/>
        <v>0</v>
      </c>
      <c r="U3315" s="679">
        <f t="shared" si="1881"/>
        <v>0</v>
      </c>
      <c r="Y3315" s="120"/>
      <c r="AD3315" s="81"/>
      <c r="AF3315" s="370">
        <v>16</v>
      </c>
      <c r="AG3315" s="374">
        <v>14</v>
      </c>
      <c r="AH3315" s="378">
        <v>12</v>
      </c>
      <c r="AI3315" s="381">
        <v>10</v>
      </c>
      <c r="AJ3315" s="386"/>
      <c r="AK3315" s="391"/>
      <c r="AL3315" s="386"/>
      <c r="AM3315" s="363">
        <f t="shared" si="1876"/>
        <v>1</v>
      </c>
      <c r="AN3315" s="578">
        <v>61.3</v>
      </c>
      <c r="AO3315" s="78">
        <f t="shared" si="1911"/>
        <v>73.559999999999988</v>
      </c>
      <c r="AP3315" s="78">
        <f t="shared" si="1906"/>
        <v>79.69</v>
      </c>
      <c r="AQ3315" s="78">
        <f t="shared" si="1907"/>
        <v>85.82</v>
      </c>
      <c r="AR3315" s="78">
        <f t="shared" si="1908"/>
        <v>91.949999999999989</v>
      </c>
      <c r="AS3315" s="78">
        <f t="shared" si="1909"/>
        <v>0</v>
      </c>
      <c r="AT3315" s="78">
        <f t="shared" si="1910"/>
        <v>0</v>
      </c>
      <c r="AU3315" s="363" t="s">
        <v>717</v>
      </c>
      <c r="AV3315" s="393"/>
      <c r="AW3315" s="395"/>
      <c r="AX3315" s="395">
        <v>1.2</v>
      </c>
      <c r="AY3315" s="395">
        <v>1.3</v>
      </c>
      <c r="AZ3315" s="395">
        <v>1.4</v>
      </c>
      <c r="BA3315" s="395">
        <v>1.5</v>
      </c>
      <c r="BB3315" s="395">
        <v>0</v>
      </c>
      <c r="BC3315" s="395">
        <v>0</v>
      </c>
      <c r="BD3315" s="115"/>
      <c r="BE3315" s="115"/>
      <c r="BF3315" s="115">
        <v>1</v>
      </c>
      <c r="BG3315" s="115">
        <v>36</v>
      </c>
      <c r="BH3315" s="423">
        <f t="shared" si="1885"/>
        <v>82.51</v>
      </c>
      <c r="BI3315" s="417">
        <f t="shared" si="1886"/>
        <v>82.51</v>
      </c>
      <c r="BJ3315" s="115"/>
      <c r="BK3315" s="115"/>
      <c r="BQ3315" s="74" t="str">
        <f t="shared" si="1889"/>
        <v>25036-(14)</v>
      </c>
      <c r="BR3315" s="120" t="str">
        <f t="shared" si="1890"/>
        <v>Flanged Adapter</v>
      </c>
      <c r="BS3315" s="120">
        <f t="shared" si="1891"/>
        <v>73.559999999999988</v>
      </c>
      <c r="BU3315" s="74" t="str">
        <f t="shared" si="1892"/>
        <v>25036-(12)</v>
      </c>
      <c r="BV3315" s="120" t="str">
        <f t="shared" si="1893"/>
        <v>Flanged Adapter</v>
      </c>
      <c r="BW3315" s="120">
        <f t="shared" si="1894"/>
        <v>79.69</v>
      </c>
      <c r="BY3315" s="74" t="str">
        <f t="shared" si="1895"/>
        <v>25036-(10)</v>
      </c>
      <c r="BZ3315" s="120" t="str">
        <f t="shared" si="1896"/>
        <v>Flanged Adapter</v>
      </c>
      <c r="CA3315" s="120">
        <f t="shared" si="1897"/>
        <v>85.82</v>
      </c>
      <c r="CC3315" s="115" t="str">
        <f t="shared" si="1898"/>
        <v>25036-()</v>
      </c>
      <c r="CD3315" s="120" t="str">
        <f t="shared" si="1899"/>
        <v>Flanged Adapter</v>
      </c>
      <c r="CE3315" s="417">
        <f t="shared" si="1900"/>
        <v>91.949999999999989</v>
      </c>
      <c r="CF3315" s="115"/>
      <c r="CG3315" s="115" t="str">
        <f t="shared" si="1901"/>
        <v xml:space="preserve"> </v>
      </c>
      <c r="CH3315" s="120" t="str">
        <f t="shared" si="1902"/>
        <v xml:space="preserve"> </v>
      </c>
      <c r="CI3315" s="417" t="str">
        <f t="shared" si="1903"/>
        <v xml:space="preserve"> </v>
      </c>
      <c r="CJ3315" s="115"/>
      <c r="CK3315" s="115" t="str">
        <f t="shared" si="1904"/>
        <v xml:space="preserve"> </v>
      </c>
      <c r="CL3315" s="120" t="str">
        <f t="shared" si="1905"/>
        <v xml:space="preserve"> </v>
      </c>
      <c r="CM3315" s="417" t="str">
        <f t="shared" ref="CM3315:CM3378" si="1912">IF(AT3315&gt;0,AT3315," ")</f>
        <v xml:space="preserve"> </v>
      </c>
      <c r="IS3315" s="111"/>
    </row>
    <row r="3316" spans="2:253" s="74" customFormat="1" ht="17.100000000000001" hidden="1" customHeight="1" x14ac:dyDescent="0.25">
      <c r="B3316" s="504">
        <f>'Flanged Parts'!T32</f>
        <v>0</v>
      </c>
      <c r="C3316" s="508">
        <v>25038</v>
      </c>
      <c r="D3316" s="506">
        <f t="shared" si="1883"/>
        <v>25038</v>
      </c>
      <c r="E3316" s="504" t="s">
        <v>1345</v>
      </c>
      <c r="F3316" s="508" t="str">
        <f t="shared" si="1877"/>
        <v xml:space="preserve"> </v>
      </c>
      <c r="G3316" s="509" t="s">
        <v>471</v>
      </c>
      <c r="H3316" s="504" t="str">
        <f>IF('Flanged Parts'!$BB$6=1,"CS",IF('Flanged Parts'!$BB$6=2,"Glv",0))</f>
        <v>Glv</v>
      </c>
      <c r="I3316" s="1035" t="s">
        <v>917</v>
      </c>
      <c r="J3316" s="1036"/>
      <c r="K3316" s="516" t="s">
        <v>881</v>
      </c>
      <c r="L3316" s="535">
        <v>16</v>
      </c>
      <c r="M3316" s="532" t="s">
        <v>1700</v>
      </c>
      <c r="N3316" s="514">
        <f t="shared" si="1887"/>
        <v>152.23000000000002</v>
      </c>
      <c r="O3316" s="514">
        <f t="shared" si="1884"/>
        <v>0</v>
      </c>
      <c r="P3316" s="680">
        <f>'KB Duct Parts'!$AE$3</f>
        <v>0</v>
      </c>
      <c r="Q3316" s="681">
        <f t="shared" si="1878"/>
        <v>0</v>
      </c>
      <c r="R3316" s="682">
        <f t="shared" si="1879"/>
        <v>0</v>
      </c>
      <c r="S3316" s="716">
        <f t="shared" si="1888"/>
        <v>0.2</v>
      </c>
      <c r="T3316" s="679">
        <f t="shared" si="1880"/>
        <v>0</v>
      </c>
      <c r="U3316" s="679">
        <f t="shared" si="1881"/>
        <v>0</v>
      </c>
      <c r="Y3316" s="120"/>
      <c r="AD3316" s="81"/>
      <c r="AF3316" s="370">
        <v>16</v>
      </c>
      <c r="AG3316" s="374">
        <v>14</v>
      </c>
      <c r="AH3316" s="378">
        <v>12</v>
      </c>
      <c r="AI3316" s="381">
        <v>10</v>
      </c>
      <c r="AJ3316" s="386"/>
      <c r="AK3316" s="391"/>
      <c r="AL3316" s="386"/>
      <c r="AM3316" s="363">
        <f t="shared" si="1876"/>
        <v>1</v>
      </c>
      <c r="AN3316" s="578">
        <v>66.5</v>
      </c>
      <c r="AO3316" s="78">
        <f t="shared" si="1911"/>
        <v>79.8</v>
      </c>
      <c r="AP3316" s="78">
        <f t="shared" si="1906"/>
        <v>86.45</v>
      </c>
      <c r="AQ3316" s="78">
        <f t="shared" si="1907"/>
        <v>93.1</v>
      </c>
      <c r="AR3316" s="78">
        <f t="shared" si="1908"/>
        <v>99.75</v>
      </c>
      <c r="AS3316" s="78">
        <f t="shared" si="1909"/>
        <v>0</v>
      </c>
      <c r="AT3316" s="78">
        <f t="shared" si="1910"/>
        <v>0</v>
      </c>
      <c r="AU3316" s="363" t="s">
        <v>717</v>
      </c>
      <c r="AV3316" s="393"/>
      <c r="AW3316" s="395"/>
      <c r="AX3316" s="395">
        <v>1.2</v>
      </c>
      <c r="AY3316" s="395">
        <v>1.3</v>
      </c>
      <c r="AZ3316" s="395">
        <v>1.4</v>
      </c>
      <c r="BA3316" s="395">
        <v>1.5</v>
      </c>
      <c r="BB3316" s="395">
        <v>0</v>
      </c>
      <c r="BC3316" s="395">
        <v>0</v>
      </c>
      <c r="BD3316" s="115"/>
      <c r="BE3316" s="115"/>
      <c r="BF3316" s="115">
        <v>1</v>
      </c>
      <c r="BG3316" s="115">
        <v>38</v>
      </c>
      <c r="BH3316" s="423">
        <f t="shared" si="1885"/>
        <v>85.73</v>
      </c>
      <c r="BI3316" s="417">
        <f t="shared" si="1886"/>
        <v>85.73</v>
      </c>
      <c r="BJ3316" s="115"/>
      <c r="BK3316" s="115"/>
      <c r="BQ3316" s="74" t="str">
        <f t="shared" si="1889"/>
        <v>25038-(14)</v>
      </c>
      <c r="BR3316" s="120" t="str">
        <f t="shared" si="1890"/>
        <v>Flanged Adapter</v>
      </c>
      <c r="BS3316" s="120">
        <f t="shared" si="1891"/>
        <v>79.8</v>
      </c>
      <c r="BU3316" s="74" t="str">
        <f t="shared" si="1892"/>
        <v>25038-(12)</v>
      </c>
      <c r="BV3316" s="120" t="str">
        <f t="shared" si="1893"/>
        <v>Flanged Adapter</v>
      </c>
      <c r="BW3316" s="120">
        <f t="shared" si="1894"/>
        <v>86.45</v>
      </c>
      <c r="BY3316" s="74" t="str">
        <f t="shared" si="1895"/>
        <v>25038-(10)</v>
      </c>
      <c r="BZ3316" s="120" t="str">
        <f t="shared" si="1896"/>
        <v>Flanged Adapter</v>
      </c>
      <c r="CA3316" s="120">
        <f t="shared" si="1897"/>
        <v>93.1</v>
      </c>
      <c r="CC3316" s="115" t="str">
        <f t="shared" si="1898"/>
        <v>25038-()</v>
      </c>
      <c r="CD3316" s="120" t="str">
        <f t="shared" si="1899"/>
        <v>Flanged Adapter</v>
      </c>
      <c r="CE3316" s="417">
        <f t="shared" si="1900"/>
        <v>99.75</v>
      </c>
      <c r="CF3316" s="115"/>
      <c r="CG3316" s="115" t="str">
        <f t="shared" si="1901"/>
        <v xml:space="preserve"> </v>
      </c>
      <c r="CH3316" s="120" t="str">
        <f t="shared" si="1902"/>
        <v xml:space="preserve"> </v>
      </c>
      <c r="CI3316" s="417" t="str">
        <f t="shared" si="1903"/>
        <v xml:space="preserve"> </v>
      </c>
      <c r="CJ3316" s="115"/>
      <c r="CK3316" s="115" t="str">
        <f t="shared" si="1904"/>
        <v xml:space="preserve"> </v>
      </c>
      <c r="CL3316" s="120" t="str">
        <f t="shared" si="1905"/>
        <v xml:space="preserve"> </v>
      </c>
      <c r="CM3316" s="417" t="str">
        <f t="shared" si="1912"/>
        <v xml:space="preserve"> </v>
      </c>
      <c r="IS3316" s="111"/>
    </row>
    <row r="3317" spans="2:253" s="74" customFormat="1" ht="17.100000000000001" hidden="1" customHeight="1" x14ac:dyDescent="0.25">
      <c r="B3317" s="504">
        <f>'Flanged Parts'!T33</f>
        <v>0</v>
      </c>
      <c r="C3317" s="508">
        <v>25040</v>
      </c>
      <c r="D3317" s="506">
        <f t="shared" si="1883"/>
        <v>25040</v>
      </c>
      <c r="E3317" s="504" t="s">
        <v>1346</v>
      </c>
      <c r="F3317" s="508" t="str">
        <f t="shared" si="1877"/>
        <v xml:space="preserve"> </v>
      </c>
      <c r="G3317" s="509" t="s">
        <v>471</v>
      </c>
      <c r="H3317" s="504" t="str">
        <f>IF('Flanged Parts'!$BB$6=1,"CS",IF('Flanged Parts'!$BB$6=2,"Glv",0))</f>
        <v>Glv</v>
      </c>
      <c r="I3317" s="1035" t="s">
        <v>917</v>
      </c>
      <c r="J3317" s="1036"/>
      <c r="K3317" s="516" t="s">
        <v>881</v>
      </c>
      <c r="L3317" s="535">
        <v>16</v>
      </c>
      <c r="M3317" s="532" t="s">
        <v>1700</v>
      </c>
      <c r="N3317" s="514">
        <f t="shared" si="1887"/>
        <v>91.19</v>
      </c>
      <c r="O3317" s="514">
        <f t="shared" si="1884"/>
        <v>0</v>
      </c>
      <c r="P3317" s="680">
        <f>'KB Duct Parts'!$AE$3</f>
        <v>0</v>
      </c>
      <c r="Q3317" s="681">
        <f t="shared" si="1878"/>
        <v>0</v>
      </c>
      <c r="R3317" s="682">
        <f t="shared" si="1879"/>
        <v>0</v>
      </c>
      <c r="S3317" s="716">
        <f t="shared" si="1888"/>
        <v>0.2</v>
      </c>
      <c r="T3317" s="679">
        <f t="shared" si="1880"/>
        <v>0</v>
      </c>
      <c r="U3317" s="679">
        <f t="shared" si="1881"/>
        <v>0</v>
      </c>
      <c r="Y3317" s="120"/>
      <c r="AD3317" s="81"/>
      <c r="AF3317" s="370">
        <v>16</v>
      </c>
      <c r="AG3317" s="374">
        <v>14</v>
      </c>
      <c r="AH3317" s="378">
        <v>12</v>
      </c>
      <c r="AI3317" s="381">
        <v>10</v>
      </c>
      <c r="AJ3317" s="386"/>
      <c r="AK3317" s="391"/>
      <c r="AL3317" s="386"/>
      <c r="AM3317" s="363">
        <f t="shared" si="1876"/>
        <v>1</v>
      </c>
      <c r="AN3317" s="578">
        <v>0</v>
      </c>
      <c r="AO3317" s="78">
        <f t="shared" si="1911"/>
        <v>0</v>
      </c>
      <c r="AP3317" s="78">
        <f t="shared" si="1906"/>
        <v>0</v>
      </c>
      <c r="AQ3317" s="78">
        <f t="shared" si="1907"/>
        <v>0</v>
      </c>
      <c r="AR3317" s="78">
        <f t="shared" si="1908"/>
        <v>0</v>
      </c>
      <c r="AS3317" s="78">
        <f t="shared" si="1909"/>
        <v>0</v>
      </c>
      <c r="AT3317" s="78">
        <f t="shared" si="1910"/>
        <v>0</v>
      </c>
      <c r="AU3317" s="363" t="s">
        <v>717</v>
      </c>
      <c r="AV3317" s="393"/>
      <c r="AW3317" s="395"/>
      <c r="AX3317" s="395">
        <v>1.2</v>
      </c>
      <c r="AY3317" s="395">
        <v>1.3</v>
      </c>
      <c r="AZ3317" s="395">
        <v>1.4</v>
      </c>
      <c r="BA3317" s="395">
        <v>1.5</v>
      </c>
      <c r="BB3317" s="395">
        <v>0</v>
      </c>
      <c r="BC3317" s="395">
        <v>0</v>
      </c>
      <c r="BD3317" s="115"/>
      <c r="BE3317" s="115"/>
      <c r="BF3317" s="115">
        <v>1</v>
      </c>
      <c r="BG3317" s="115">
        <v>40</v>
      </c>
      <c r="BH3317" s="423">
        <f t="shared" si="1885"/>
        <v>91.19</v>
      </c>
      <c r="BI3317" s="417">
        <f t="shared" si="1886"/>
        <v>91.19</v>
      </c>
      <c r="BJ3317" s="115"/>
      <c r="BK3317" s="115"/>
      <c r="BQ3317" s="74" t="str">
        <f t="shared" si="1889"/>
        <v xml:space="preserve"> </v>
      </c>
      <c r="BR3317" s="120" t="str">
        <f t="shared" si="1890"/>
        <v xml:space="preserve"> </v>
      </c>
      <c r="BS3317" s="120" t="str">
        <f t="shared" si="1891"/>
        <v xml:space="preserve"> </v>
      </c>
      <c r="BU3317" s="74" t="str">
        <f t="shared" si="1892"/>
        <v xml:space="preserve"> </v>
      </c>
      <c r="BV3317" s="120" t="str">
        <f t="shared" si="1893"/>
        <v xml:space="preserve"> </v>
      </c>
      <c r="BW3317" s="120" t="str">
        <f t="shared" si="1894"/>
        <v xml:space="preserve">  </v>
      </c>
      <c r="BY3317" s="74" t="str">
        <f t="shared" si="1895"/>
        <v xml:space="preserve"> </v>
      </c>
      <c r="BZ3317" s="120" t="str">
        <f t="shared" si="1896"/>
        <v xml:space="preserve"> </v>
      </c>
      <c r="CA3317" s="120" t="str">
        <f t="shared" si="1897"/>
        <v xml:space="preserve"> </v>
      </c>
      <c r="CC3317" s="115" t="str">
        <f t="shared" si="1898"/>
        <v xml:space="preserve"> </v>
      </c>
      <c r="CD3317" s="120" t="str">
        <f t="shared" si="1899"/>
        <v xml:space="preserve"> </v>
      </c>
      <c r="CE3317" s="417" t="str">
        <f t="shared" si="1900"/>
        <v xml:space="preserve"> </v>
      </c>
      <c r="CF3317" s="115"/>
      <c r="CG3317" s="115" t="str">
        <f t="shared" si="1901"/>
        <v xml:space="preserve"> </v>
      </c>
      <c r="CH3317" s="120" t="str">
        <f t="shared" si="1902"/>
        <v xml:space="preserve"> </v>
      </c>
      <c r="CI3317" s="417" t="str">
        <f t="shared" si="1903"/>
        <v xml:space="preserve"> </v>
      </c>
      <c r="CJ3317" s="115"/>
      <c r="CK3317" s="115" t="str">
        <f t="shared" si="1904"/>
        <v xml:space="preserve"> </v>
      </c>
      <c r="CL3317" s="120" t="str">
        <f t="shared" si="1905"/>
        <v xml:space="preserve"> </v>
      </c>
      <c r="CM3317" s="417" t="str">
        <f t="shared" si="1912"/>
        <v xml:space="preserve"> </v>
      </c>
      <c r="IS3317" s="111"/>
    </row>
    <row r="3318" spans="2:253" s="74" customFormat="1" ht="17.100000000000001" hidden="1" customHeight="1" x14ac:dyDescent="0.25">
      <c r="B3318" s="504">
        <f>'Flanged Parts'!T34</f>
        <v>0</v>
      </c>
      <c r="C3318" s="508">
        <v>25042</v>
      </c>
      <c r="D3318" s="506">
        <f t="shared" si="1883"/>
        <v>25042</v>
      </c>
      <c r="E3318" s="504" t="s">
        <v>1347</v>
      </c>
      <c r="F3318" s="508" t="str">
        <f t="shared" si="1877"/>
        <v xml:space="preserve"> </v>
      </c>
      <c r="G3318" s="509" t="s">
        <v>471</v>
      </c>
      <c r="H3318" s="504" t="s">
        <v>1094</v>
      </c>
      <c r="I3318" s="1035" t="s">
        <v>917</v>
      </c>
      <c r="J3318" s="1036"/>
      <c r="K3318" s="516" t="s">
        <v>881</v>
      </c>
      <c r="L3318" s="535">
        <v>16</v>
      </c>
      <c r="M3318" s="532" t="s">
        <v>1700</v>
      </c>
      <c r="N3318" s="514">
        <f t="shared" si="1887"/>
        <v>47.9</v>
      </c>
      <c r="O3318" s="514">
        <f t="shared" si="1884"/>
        <v>0</v>
      </c>
      <c r="P3318" s="680">
        <f>'KB Duct Parts'!$AE$3</f>
        <v>0</v>
      </c>
      <c r="Q3318" s="681">
        <f t="shared" si="1878"/>
        <v>0</v>
      </c>
      <c r="R3318" s="682">
        <f t="shared" si="1879"/>
        <v>0</v>
      </c>
      <c r="S3318" s="716">
        <f t="shared" si="1888"/>
        <v>0.2</v>
      </c>
      <c r="T3318" s="679">
        <f t="shared" si="1880"/>
        <v>0</v>
      </c>
      <c r="U3318" s="679">
        <f t="shared" si="1881"/>
        <v>0</v>
      </c>
      <c r="Y3318" s="120"/>
      <c r="AD3318" s="81"/>
      <c r="AF3318" s="370">
        <v>16</v>
      </c>
      <c r="AG3318" s="374">
        <v>14</v>
      </c>
      <c r="AH3318" s="378">
        <v>12</v>
      </c>
      <c r="AI3318" s="381">
        <v>10</v>
      </c>
      <c r="AJ3318" s="386"/>
      <c r="AK3318" s="391"/>
      <c r="AL3318" s="386"/>
      <c r="AM3318" s="363">
        <f t="shared" si="1876"/>
        <v>1</v>
      </c>
      <c r="AN3318" s="578">
        <v>0</v>
      </c>
      <c r="AO3318" s="78">
        <f t="shared" si="1911"/>
        <v>0</v>
      </c>
      <c r="AP3318" s="78">
        <f t="shared" si="1906"/>
        <v>0</v>
      </c>
      <c r="AQ3318" s="78">
        <f t="shared" si="1907"/>
        <v>0</v>
      </c>
      <c r="AR3318" s="78">
        <f t="shared" si="1908"/>
        <v>0</v>
      </c>
      <c r="AS3318" s="78">
        <f t="shared" si="1909"/>
        <v>0</v>
      </c>
      <c r="AT3318" s="78">
        <f t="shared" si="1910"/>
        <v>0</v>
      </c>
      <c r="AU3318" s="363" t="s">
        <v>717</v>
      </c>
      <c r="AV3318" s="393"/>
      <c r="AW3318" s="395"/>
      <c r="AX3318" s="395">
        <v>1.2</v>
      </c>
      <c r="AY3318" s="395">
        <v>1.3</v>
      </c>
      <c r="AZ3318" s="395">
        <v>1.4</v>
      </c>
      <c r="BA3318" s="395">
        <v>1.5</v>
      </c>
      <c r="BB3318" s="395">
        <v>0</v>
      </c>
      <c r="BC3318" s="395">
        <v>0</v>
      </c>
      <c r="BD3318" s="115"/>
      <c r="BE3318" s="115"/>
      <c r="BF3318" s="115">
        <v>1</v>
      </c>
      <c r="BG3318" s="115">
        <v>42</v>
      </c>
      <c r="BH3318" s="423">
        <f t="shared" si="1885"/>
        <v>47.9</v>
      </c>
      <c r="BI3318" s="417">
        <f t="shared" si="1886"/>
        <v>47.9</v>
      </c>
      <c r="BJ3318" s="115"/>
      <c r="BK3318" s="115"/>
      <c r="BQ3318" s="74" t="str">
        <f t="shared" si="1889"/>
        <v xml:space="preserve"> </v>
      </c>
      <c r="BR3318" s="120" t="str">
        <f t="shared" si="1890"/>
        <v xml:space="preserve"> </v>
      </c>
      <c r="BS3318" s="120" t="str">
        <f t="shared" si="1891"/>
        <v xml:space="preserve"> </v>
      </c>
      <c r="BU3318" s="74" t="str">
        <f t="shared" si="1892"/>
        <v xml:space="preserve"> </v>
      </c>
      <c r="BV3318" s="120" t="str">
        <f t="shared" si="1893"/>
        <v xml:space="preserve"> </v>
      </c>
      <c r="BW3318" s="120" t="str">
        <f t="shared" si="1894"/>
        <v xml:space="preserve">  </v>
      </c>
      <c r="BY3318" s="74" t="str">
        <f t="shared" si="1895"/>
        <v xml:space="preserve"> </v>
      </c>
      <c r="BZ3318" s="120" t="str">
        <f t="shared" si="1896"/>
        <v xml:space="preserve"> </v>
      </c>
      <c r="CA3318" s="120" t="str">
        <f t="shared" si="1897"/>
        <v xml:space="preserve"> </v>
      </c>
      <c r="CC3318" s="115" t="str">
        <f t="shared" si="1898"/>
        <v xml:space="preserve"> </v>
      </c>
      <c r="CD3318" s="120" t="str">
        <f t="shared" si="1899"/>
        <v xml:space="preserve"> </v>
      </c>
      <c r="CE3318" s="417" t="str">
        <f t="shared" si="1900"/>
        <v xml:space="preserve"> </v>
      </c>
      <c r="CF3318" s="115"/>
      <c r="CG3318" s="115" t="str">
        <f t="shared" si="1901"/>
        <v xml:space="preserve"> </v>
      </c>
      <c r="CH3318" s="120" t="str">
        <f t="shared" si="1902"/>
        <v xml:space="preserve"> </v>
      </c>
      <c r="CI3318" s="417" t="str">
        <f t="shared" si="1903"/>
        <v xml:space="preserve"> </v>
      </c>
      <c r="CJ3318" s="115"/>
      <c r="CK3318" s="115" t="str">
        <f t="shared" si="1904"/>
        <v xml:space="preserve"> </v>
      </c>
      <c r="CL3318" s="120" t="str">
        <f t="shared" si="1905"/>
        <v xml:space="preserve"> </v>
      </c>
      <c r="CM3318" s="417" t="str">
        <f t="shared" si="1912"/>
        <v xml:space="preserve"> </v>
      </c>
      <c r="IS3318" s="111"/>
    </row>
    <row r="3319" spans="2:253" s="74" customFormat="1" ht="17.100000000000001" hidden="1" customHeight="1" x14ac:dyDescent="0.25">
      <c r="B3319" s="504">
        <f>'Flanged Parts'!T35</f>
        <v>0</v>
      </c>
      <c r="C3319" s="508">
        <v>25044</v>
      </c>
      <c r="D3319" s="506">
        <f t="shared" si="1883"/>
        <v>25044</v>
      </c>
      <c r="E3319" s="504" t="s">
        <v>1348</v>
      </c>
      <c r="F3319" s="508" t="str">
        <f t="shared" si="1877"/>
        <v xml:space="preserve"> </v>
      </c>
      <c r="G3319" s="509" t="s">
        <v>471</v>
      </c>
      <c r="H3319" s="504" t="s">
        <v>1094</v>
      </c>
      <c r="I3319" s="1035" t="s">
        <v>917</v>
      </c>
      <c r="J3319" s="1036"/>
      <c r="K3319" s="516" t="s">
        <v>881</v>
      </c>
      <c r="L3319" s="535">
        <v>16</v>
      </c>
      <c r="M3319" s="532" t="s">
        <v>1700</v>
      </c>
      <c r="N3319" s="514">
        <f t="shared" si="1887"/>
        <v>50.7</v>
      </c>
      <c r="O3319" s="514">
        <f t="shared" si="1884"/>
        <v>0</v>
      </c>
      <c r="P3319" s="680">
        <f>'KB Duct Parts'!$AE$3</f>
        <v>0</v>
      </c>
      <c r="Q3319" s="681">
        <f t="shared" si="1878"/>
        <v>0</v>
      </c>
      <c r="R3319" s="682">
        <f t="shared" si="1879"/>
        <v>0</v>
      </c>
      <c r="S3319" s="716">
        <f t="shared" si="1888"/>
        <v>0.2</v>
      </c>
      <c r="T3319" s="679">
        <f t="shared" si="1880"/>
        <v>0</v>
      </c>
      <c r="U3319" s="679">
        <f t="shared" si="1881"/>
        <v>0</v>
      </c>
      <c r="Y3319" s="120"/>
      <c r="AD3319" s="81"/>
      <c r="AF3319" s="370">
        <v>16</v>
      </c>
      <c r="AG3319" s="374">
        <v>14</v>
      </c>
      <c r="AH3319" s="378">
        <v>12</v>
      </c>
      <c r="AI3319" s="381">
        <v>10</v>
      </c>
      <c r="AJ3319" s="386"/>
      <c r="AK3319" s="391"/>
      <c r="AL3319" s="386"/>
      <c r="AM3319" s="363">
        <f t="shared" si="1876"/>
        <v>1</v>
      </c>
      <c r="AN3319" s="578">
        <v>0</v>
      </c>
      <c r="AO3319" s="78">
        <f t="shared" si="1911"/>
        <v>0</v>
      </c>
      <c r="AP3319" s="78">
        <f t="shared" si="1906"/>
        <v>0</v>
      </c>
      <c r="AQ3319" s="78">
        <f t="shared" si="1907"/>
        <v>0</v>
      </c>
      <c r="AR3319" s="78">
        <f t="shared" si="1908"/>
        <v>0</v>
      </c>
      <c r="AS3319" s="78">
        <f t="shared" si="1909"/>
        <v>0</v>
      </c>
      <c r="AT3319" s="78">
        <f t="shared" si="1910"/>
        <v>0</v>
      </c>
      <c r="AU3319" s="363" t="s">
        <v>717</v>
      </c>
      <c r="AV3319" s="393"/>
      <c r="AW3319" s="395"/>
      <c r="AX3319" s="395">
        <v>1.2</v>
      </c>
      <c r="AY3319" s="395">
        <v>1.3</v>
      </c>
      <c r="AZ3319" s="395">
        <v>1.4</v>
      </c>
      <c r="BA3319" s="395">
        <v>1.5</v>
      </c>
      <c r="BB3319" s="395">
        <v>0</v>
      </c>
      <c r="BC3319" s="395">
        <v>0</v>
      </c>
      <c r="BD3319" s="115"/>
      <c r="BE3319" s="115"/>
      <c r="BF3319" s="115">
        <v>1</v>
      </c>
      <c r="BG3319" s="115">
        <v>44</v>
      </c>
      <c r="BH3319" s="423">
        <f t="shared" si="1885"/>
        <v>50.7</v>
      </c>
      <c r="BI3319" s="417">
        <f t="shared" si="1886"/>
        <v>50.7</v>
      </c>
      <c r="BJ3319" s="115"/>
      <c r="BK3319" s="115"/>
      <c r="BQ3319" s="74" t="str">
        <f t="shared" si="1889"/>
        <v xml:space="preserve"> </v>
      </c>
      <c r="BR3319" s="120" t="str">
        <f t="shared" si="1890"/>
        <v xml:space="preserve"> </v>
      </c>
      <c r="BS3319" s="120" t="str">
        <f t="shared" si="1891"/>
        <v xml:space="preserve"> </v>
      </c>
      <c r="BU3319" s="74" t="str">
        <f t="shared" si="1892"/>
        <v xml:space="preserve"> </v>
      </c>
      <c r="BV3319" s="120" t="str">
        <f t="shared" si="1893"/>
        <v xml:space="preserve"> </v>
      </c>
      <c r="BW3319" s="120" t="str">
        <f t="shared" si="1894"/>
        <v xml:space="preserve">  </v>
      </c>
      <c r="BY3319" s="74" t="str">
        <f t="shared" si="1895"/>
        <v xml:space="preserve"> </v>
      </c>
      <c r="BZ3319" s="120" t="str">
        <f t="shared" si="1896"/>
        <v xml:space="preserve"> </v>
      </c>
      <c r="CA3319" s="120" t="str">
        <f t="shared" si="1897"/>
        <v xml:space="preserve"> </v>
      </c>
      <c r="CC3319" s="115" t="str">
        <f t="shared" si="1898"/>
        <v xml:space="preserve"> </v>
      </c>
      <c r="CD3319" s="120" t="str">
        <f t="shared" si="1899"/>
        <v xml:space="preserve"> </v>
      </c>
      <c r="CE3319" s="417" t="str">
        <f t="shared" si="1900"/>
        <v xml:space="preserve"> </v>
      </c>
      <c r="CF3319" s="115"/>
      <c r="CG3319" s="115" t="str">
        <f t="shared" si="1901"/>
        <v xml:space="preserve"> </v>
      </c>
      <c r="CH3319" s="120" t="str">
        <f t="shared" si="1902"/>
        <v xml:space="preserve"> </v>
      </c>
      <c r="CI3319" s="417" t="str">
        <f t="shared" si="1903"/>
        <v xml:space="preserve"> </v>
      </c>
      <c r="CJ3319" s="115"/>
      <c r="CK3319" s="115" t="str">
        <f t="shared" si="1904"/>
        <v xml:space="preserve"> </v>
      </c>
      <c r="CL3319" s="120" t="str">
        <f t="shared" si="1905"/>
        <v xml:space="preserve"> </v>
      </c>
      <c r="CM3319" s="417" t="str">
        <f t="shared" si="1912"/>
        <v xml:space="preserve"> </v>
      </c>
      <c r="IS3319" s="111"/>
    </row>
    <row r="3320" spans="2:253" s="74" customFormat="1" ht="17.100000000000001" hidden="1" customHeight="1" x14ac:dyDescent="0.25">
      <c r="B3320" s="504">
        <f>'Flanged Parts'!T36</f>
        <v>0</v>
      </c>
      <c r="C3320" s="508">
        <v>25046</v>
      </c>
      <c r="D3320" s="506">
        <f t="shared" si="1883"/>
        <v>25046</v>
      </c>
      <c r="E3320" s="504" t="s">
        <v>1349</v>
      </c>
      <c r="F3320" s="508" t="str">
        <f t="shared" si="1877"/>
        <v xml:space="preserve"> </v>
      </c>
      <c r="G3320" s="509" t="s">
        <v>471</v>
      </c>
      <c r="H3320" s="504" t="s">
        <v>1094</v>
      </c>
      <c r="I3320" s="1035" t="s">
        <v>917</v>
      </c>
      <c r="J3320" s="1036"/>
      <c r="K3320" s="516" t="s">
        <v>881</v>
      </c>
      <c r="L3320" s="535">
        <v>16</v>
      </c>
      <c r="M3320" s="532" t="s">
        <v>1700</v>
      </c>
      <c r="N3320" s="514">
        <f t="shared" si="1887"/>
        <v>50.42</v>
      </c>
      <c r="O3320" s="514">
        <f t="shared" si="1884"/>
        <v>0</v>
      </c>
      <c r="P3320" s="680">
        <f>'KB Duct Parts'!$AE$3</f>
        <v>0</v>
      </c>
      <c r="Q3320" s="681">
        <f t="shared" si="1878"/>
        <v>0</v>
      </c>
      <c r="R3320" s="682">
        <f t="shared" si="1879"/>
        <v>0</v>
      </c>
      <c r="S3320" s="716">
        <f t="shared" si="1888"/>
        <v>0.2</v>
      </c>
      <c r="T3320" s="679">
        <f t="shared" si="1880"/>
        <v>0</v>
      </c>
      <c r="U3320" s="679">
        <f t="shared" si="1881"/>
        <v>0</v>
      </c>
      <c r="Y3320" s="120"/>
      <c r="AD3320" s="81"/>
      <c r="AF3320" s="370">
        <v>16</v>
      </c>
      <c r="AG3320" s="374">
        <v>14</v>
      </c>
      <c r="AH3320" s="378">
        <v>12</v>
      </c>
      <c r="AI3320" s="381">
        <v>10</v>
      </c>
      <c r="AJ3320" s="386"/>
      <c r="AK3320" s="391"/>
      <c r="AL3320" s="386"/>
      <c r="AM3320" s="363">
        <f t="shared" si="1876"/>
        <v>1</v>
      </c>
      <c r="AN3320" s="578">
        <v>0</v>
      </c>
      <c r="AO3320" s="78">
        <f t="shared" si="1911"/>
        <v>0</v>
      </c>
      <c r="AP3320" s="78">
        <f t="shared" si="1906"/>
        <v>0</v>
      </c>
      <c r="AQ3320" s="78">
        <f t="shared" si="1907"/>
        <v>0</v>
      </c>
      <c r="AR3320" s="78">
        <f t="shared" si="1908"/>
        <v>0</v>
      </c>
      <c r="AS3320" s="78">
        <f t="shared" si="1909"/>
        <v>0</v>
      </c>
      <c r="AT3320" s="78">
        <f t="shared" si="1910"/>
        <v>0</v>
      </c>
      <c r="AU3320" s="363" t="s">
        <v>717</v>
      </c>
      <c r="AV3320" s="393"/>
      <c r="AW3320" s="395"/>
      <c r="AX3320" s="395">
        <v>1.2</v>
      </c>
      <c r="AY3320" s="395">
        <v>1.3</v>
      </c>
      <c r="AZ3320" s="395">
        <v>1.4</v>
      </c>
      <c r="BA3320" s="395">
        <v>1.5</v>
      </c>
      <c r="BB3320" s="395">
        <v>0</v>
      </c>
      <c r="BC3320" s="395">
        <v>0</v>
      </c>
      <c r="BD3320" s="115"/>
      <c r="BE3320" s="115"/>
      <c r="BF3320" s="115">
        <v>1</v>
      </c>
      <c r="BG3320" s="115">
        <v>46</v>
      </c>
      <c r="BH3320" s="423">
        <f t="shared" si="1885"/>
        <v>50.42</v>
      </c>
      <c r="BI3320" s="417">
        <f t="shared" si="1886"/>
        <v>50.42</v>
      </c>
      <c r="BJ3320" s="115"/>
      <c r="BK3320" s="115"/>
      <c r="BQ3320" s="74" t="str">
        <f t="shared" si="1889"/>
        <v xml:space="preserve"> </v>
      </c>
      <c r="BR3320" s="120" t="str">
        <f t="shared" si="1890"/>
        <v xml:space="preserve"> </v>
      </c>
      <c r="BS3320" s="120" t="str">
        <f t="shared" si="1891"/>
        <v xml:space="preserve"> </v>
      </c>
      <c r="BU3320" s="74" t="str">
        <f t="shared" si="1892"/>
        <v xml:space="preserve"> </v>
      </c>
      <c r="BV3320" s="120" t="str">
        <f t="shared" si="1893"/>
        <v xml:space="preserve"> </v>
      </c>
      <c r="BW3320" s="120" t="str">
        <f t="shared" si="1894"/>
        <v xml:space="preserve">  </v>
      </c>
      <c r="BY3320" s="74" t="str">
        <f t="shared" si="1895"/>
        <v xml:space="preserve"> </v>
      </c>
      <c r="BZ3320" s="120" t="str">
        <f t="shared" si="1896"/>
        <v xml:space="preserve"> </v>
      </c>
      <c r="CA3320" s="120" t="str">
        <f t="shared" si="1897"/>
        <v xml:space="preserve"> </v>
      </c>
      <c r="CC3320" s="115" t="str">
        <f t="shared" si="1898"/>
        <v xml:space="preserve"> </v>
      </c>
      <c r="CD3320" s="120" t="str">
        <f t="shared" si="1899"/>
        <v xml:space="preserve"> </v>
      </c>
      <c r="CE3320" s="417" t="str">
        <f t="shared" si="1900"/>
        <v xml:space="preserve"> </v>
      </c>
      <c r="CF3320" s="115"/>
      <c r="CG3320" s="115" t="str">
        <f t="shared" si="1901"/>
        <v xml:space="preserve"> </v>
      </c>
      <c r="CH3320" s="120" t="str">
        <f t="shared" si="1902"/>
        <v xml:space="preserve"> </v>
      </c>
      <c r="CI3320" s="417" t="str">
        <f t="shared" si="1903"/>
        <v xml:space="preserve"> </v>
      </c>
      <c r="CJ3320" s="115"/>
      <c r="CK3320" s="115" t="str">
        <f t="shared" si="1904"/>
        <v xml:space="preserve"> </v>
      </c>
      <c r="CL3320" s="120" t="str">
        <f t="shared" si="1905"/>
        <v xml:space="preserve"> </v>
      </c>
      <c r="CM3320" s="417" t="str">
        <f t="shared" si="1912"/>
        <v xml:space="preserve"> </v>
      </c>
      <c r="IS3320" s="111"/>
    </row>
    <row r="3321" spans="2:253" s="74" customFormat="1" ht="17.100000000000001" hidden="1" customHeight="1" x14ac:dyDescent="0.25">
      <c r="B3321" s="504">
        <f>'Flanged Parts'!T37</f>
        <v>0</v>
      </c>
      <c r="C3321" s="508">
        <v>25048</v>
      </c>
      <c r="D3321" s="506">
        <f t="shared" si="1883"/>
        <v>25048</v>
      </c>
      <c r="E3321" s="504" t="s">
        <v>1350</v>
      </c>
      <c r="F3321" s="508" t="str">
        <f t="shared" si="1877"/>
        <v xml:space="preserve"> </v>
      </c>
      <c r="G3321" s="509" t="s">
        <v>471</v>
      </c>
      <c r="H3321" s="504" t="s">
        <v>1094</v>
      </c>
      <c r="I3321" s="1035" t="s">
        <v>917</v>
      </c>
      <c r="J3321" s="1036"/>
      <c r="K3321" s="516" t="s">
        <v>881</v>
      </c>
      <c r="L3321" s="535">
        <v>16</v>
      </c>
      <c r="M3321" s="532" t="s">
        <v>1700</v>
      </c>
      <c r="N3321" s="514">
        <f t="shared" si="1887"/>
        <v>62.86</v>
      </c>
      <c r="O3321" s="514">
        <f t="shared" si="1884"/>
        <v>0</v>
      </c>
      <c r="P3321" s="680">
        <f>'KB Duct Parts'!$AE$3</f>
        <v>0</v>
      </c>
      <c r="Q3321" s="681">
        <f t="shared" si="1878"/>
        <v>0</v>
      </c>
      <c r="R3321" s="682">
        <f t="shared" si="1879"/>
        <v>0</v>
      </c>
      <c r="S3321" s="716">
        <f t="shared" si="1888"/>
        <v>0.2</v>
      </c>
      <c r="T3321" s="679">
        <f t="shared" si="1880"/>
        <v>0</v>
      </c>
      <c r="U3321" s="679">
        <f t="shared" si="1881"/>
        <v>0</v>
      </c>
      <c r="Y3321" s="120"/>
      <c r="AD3321" s="81"/>
      <c r="AF3321" s="370">
        <v>16</v>
      </c>
      <c r="AG3321" s="374">
        <v>14</v>
      </c>
      <c r="AH3321" s="378">
        <v>12</v>
      </c>
      <c r="AI3321" s="381">
        <v>10</v>
      </c>
      <c r="AJ3321" s="386"/>
      <c r="AK3321" s="391"/>
      <c r="AL3321" s="386"/>
      <c r="AM3321" s="363">
        <f t="shared" si="1876"/>
        <v>1</v>
      </c>
      <c r="AN3321" s="578">
        <v>0</v>
      </c>
      <c r="AO3321" s="78">
        <f t="shared" si="1911"/>
        <v>0</v>
      </c>
      <c r="AP3321" s="78">
        <f t="shared" si="1906"/>
        <v>0</v>
      </c>
      <c r="AQ3321" s="78">
        <f t="shared" si="1907"/>
        <v>0</v>
      </c>
      <c r="AR3321" s="78">
        <f t="shared" si="1908"/>
        <v>0</v>
      </c>
      <c r="AS3321" s="78">
        <f t="shared" si="1909"/>
        <v>0</v>
      </c>
      <c r="AT3321" s="78">
        <f t="shared" si="1910"/>
        <v>0</v>
      </c>
      <c r="AU3321" s="363" t="s">
        <v>717</v>
      </c>
      <c r="AV3321" s="393"/>
      <c r="AW3321" s="395"/>
      <c r="AX3321" s="395">
        <v>1.2</v>
      </c>
      <c r="AY3321" s="395">
        <v>1.3</v>
      </c>
      <c r="AZ3321" s="395">
        <v>1.4</v>
      </c>
      <c r="BA3321" s="395">
        <v>1.5</v>
      </c>
      <c r="BB3321" s="395">
        <v>0</v>
      </c>
      <c r="BC3321" s="395">
        <v>0</v>
      </c>
      <c r="BD3321" s="115"/>
      <c r="BE3321" s="115"/>
      <c r="BF3321" s="115">
        <v>1</v>
      </c>
      <c r="BG3321" s="115">
        <v>48</v>
      </c>
      <c r="BH3321" s="423">
        <f t="shared" si="1885"/>
        <v>62.86</v>
      </c>
      <c r="BI3321" s="417">
        <f t="shared" si="1886"/>
        <v>62.86</v>
      </c>
      <c r="BJ3321" s="115"/>
      <c r="BK3321" s="115"/>
      <c r="BQ3321" s="74" t="str">
        <f t="shared" si="1889"/>
        <v xml:space="preserve"> </v>
      </c>
      <c r="BR3321" s="120" t="str">
        <f t="shared" si="1890"/>
        <v xml:space="preserve"> </v>
      </c>
      <c r="BS3321" s="120" t="str">
        <f t="shared" si="1891"/>
        <v xml:space="preserve"> </v>
      </c>
      <c r="BU3321" s="74" t="str">
        <f t="shared" si="1892"/>
        <v xml:space="preserve"> </v>
      </c>
      <c r="BV3321" s="120" t="str">
        <f t="shared" si="1893"/>
        <v xml:space="preserve"> </v>
      </c>
      <c r="BW3321" s="120" t="str">
        <f t="shared" si="1894"/>
        <v xml:space="preserve">  </v>
      </c>
      <c r="BY3321" s="74" t="str">
        <f t="shared" si="1895"/>
        <v xml:space="preserve"> </v>
      </c>
      <c r="BZ3321" s="120" t="str">
        <f t="shared" si="1896"/>
        <v xml:space="preserve"> </v>
      </c>
      <c r="CA3321" s="120" t="str">
        <f t="shared" si="1897"/>
        <v xml:space="preserve"> </v>
      </c>
      <c r="CC3321" s="115" t="str">
        <f t="shared" si="1898"/>
        <v xml:space="preserve"> </v>
      </c>
      <c r="CD3321" s="120" t="str">
        <f t="shared" si="1899"/>
        <v xml:space="preserve"> </v>
      </c>
      <c r="CE3321" s="417" t="str">
        <f t="shared" si="1900"/>
        <v xml:space="preserve"> </v>
      </c>
      <c r="CF3321" s="115"/>
      <c r="CG3321" s="115" t="str">
        <f t="shared" si="1901"/>
        <v xml:space="preserve"> </v>
      </c>
      <c r="CH3321" s="120" t="str">
        <f t="shared" si="1902"/>
        <v xml:space="preserve"> </v>
      </c>
      <c r="CI3321" s="417" t="str">
        <f t="shared" si="1903"/>
        <v xml:space="preserve"> </v>
      </c>
      <c r="CJ3321" s="115"/>
      <c r="CK3321" s="115" t="str">
        <f t="shared" si="1904"/>
        <v xml:space="preserve"> </v>
      </c>
      <c r="CL3321" s="120" t="str">
        <f t="shared" si="1905"/>
        <v xml:space="preserve"> </v>
      </c>
      <c r="CM3321" s="417" t="str">
        <f t="shared" si="1912"/>
        <v xml:space="preserve"> </v>
      </c>
      <c r="IS3321" s="111"/>
    </row>
    <row r="3322" spans="2:253" s="74" customFormat="1" ht="17.100000000000001" hidden="1" customHeight="1" x14ac:dyDescent="0.25">
      <c r="B3322" s="504">
        <f>'Flanged Parts'!AI7</f>
        <v>0</v>
      </c>
      <c r="C3322" s="508">
        <f t="shared" ref="C3322:C3339" si="1913">C1192+10000</f>
        <v>25204</v>
      </c>
      <c r="D3322" s="506">
        <f t="shared" si="1883"/>
        <v>25204</v>
      </c>
      <c r="E3322" s="504" t="s">
        <v>861</v>
      </c>
      <c r="F3322" s="508" t="str">
        <f t="shared" si="1877"/>
        <v xml:space="preserve"> </v>
      </c>
      <c r="G3322" s="509" t="s">
        <v>472</v>
      </c>
      <c r="H3322" s="504" t="str">
        <f>IF('Flanged Parts'!$BB$6=1,"CS",IF('Flanged Parts'!$BB$6=2,"Glv",0))</f>
        <v>Glv</v>
      </c>
      <c r="I3322" s="1035"/>
      <c r="J3322" s="1036"/>
      <c r="K3322" s="516" t="s">
        <v>881</v>
      </c>
      <c r="L3322" s="535">
        <v>24</v>
      </c>
      <c r="M3322" s="517" t="str">
        <f t="shared" ref="M3322:M3330" si="1914">IF(AM3322=1,"Y",IF(AM3322&gt;1,"NR"," "))</f>
        <v>Y</v>
      </c>
      <c r="N3322" s="514">
        <f t="shared" si="1887"/>
        <v>22.729999999999997</v>
      </c>
      <c r="O3322" s="514">
        <f t="shared" si="1884"/>
        <v>0</v>
      </c>
      <c r="P3322" s="680">
        <f>'KB Duct Parts'!$AE$3</f>
        <v>0</v>
      </c>
      <c r="Q3322" s="681">
        <f t="shared" si="1878"/>
        <v>0</v>
      </c>
      <c r="R3322" s="682">
        <f t="shared" si="1879"/>
        <v>0</v>
      </c>
      <c r="S3322" s="716">
        <f t="shared" si="1888"/>
        <v>0.2</v>
      </c>
      <c r="T3322" s="679">
        <f t="shared" si="1880"/>
        <v>0</v>
      </c>
      <c r="U3322" s="679">
        <f t="shared" si="1881"/>
        <v>0</v>
      </c>
      <c r="Y3322" s="120"/>
      <c r="AD3322" s="81"/>
      <c r="AF3322" s="370">
        <v>24</v>
      </c>
      <c r="AG3322" s="374">
        <v>22</v>
      </c>
      <c r="AH3322" s="378">
        <v>20</v>
      </c>
      <c r="AI3322" s="381">
        <v>18</v>
      </c>
      <c r="AJ3322" s="386">
        <v>16</v>
      </c>
      <c r="AK3322" s="391"/>
      <c r="AL3322" s="386"/>
      <c r="AM3322" s="363">
        <f t="shared" si="1876"/>
        <v>1</v>
      </c>
      <c r="AN3322" s="578">
        <v>18.899999999999999</v>
      </c>
      <c r="AO3322" s="78">
        <f t="shared" si="1911"/>
        <v>22.679999999999996</v>
      </c>
      <c r="AP3322" s="78">
        <f t="shared" si="1906"/>
        <v>24.57</v>
      </c>
      <c r="AQ3322" s="78">
        <f t="shared" si="1907"/>
        <v>26.459999999999997</v>
      </c>
      <c r="AR3322" s="78">
        <f t="shared" si="1908"/>
        <v>0</v>
      </c>
      <c r="AS3322" s="78">
        <f t="shared" si="1909"/>
        <v>0</v>
      </c>
      <c r="AT3322" s="78">
        <f t="shared" si="1910"/>
        <v>0</v>
      </c>
      <c r="AU3322" s="363" t="s">
        <v>717</v>
      </c>
      <c r="AV3322" s="393"/>
      <c r="AW3322" s="395"/>
      <c r="AX3322" s="395">
        <v>1.2</v>
      </c>
      <c r="AY3322" s="395">
        <v>1.3</v>
      </c>
      <c r="AZ3322" s="395">
        <v>1.4</v>
      </c>
      <c r="BA3322" s="395">
        <v>0</v>
      </c>
      <c r="BB3322" s="395">
        <v>0</v>
      </c>
      <c r="BC3322" s="395">
        <v>0</v>
      </c>
      <c r="BD3322" s="115"/>
      <c r="BE3322" s="115"/>
      <c r="BF3322" s="115">
        <v>1</v>
      </c>
      <c r="BG3322" s="115">
        <v>4</v>
      </c>
      <c r="BH3322" s="423">
        <f t="shared" si="1885"/>
        <v>3.83</v>
      </c>
      <c r="BI3322" s="417">
        <f t="shared" si="1886"/>
        <v>3.83</v>
      </c>
      <c r="BJ3322" s="115"/>
      <c r="BK3322" s="115"/>
      <c r="BQ3322" s="74" t="str">
        <f t="shared" si="1889"/>
        <v>25204-(22)</v>
      </c>
      <c r="BR3322" s="120" t="str">
        <f t="shared" si="1890"/>
        <v>Flanged Hose Adapter</v>
      </c>
      <c r="BS3322" s="120">
        <f t="shared" si="1891"/>
        <v>22.679999999999996</v>
      </c>
      <c r="BU3322" s="74" t="str">
        <f t="shared" si="1892"/>
        <v>25204-(20)</v>
      </c>
      <c r="BV3322" s="120" t="str">
        <f t="shared" si="1893"/>
        <v>Flanged Hose Adapter</v>
      </c>
      <c r="BW3322" s="120">
        <f t="shared" si="1894"/>
        <v>24.57</v>
      </c>
      <c r="BY3322" s="74" t="str">
        <f t="shared" si="1895"/>
        <v>25204-(18)</v>
      </c>
      <c r="BZ3322" s="120" t="str">
        <f t="shared" si="1896"/>
        <v>Flanged Hose Adapter</v>
      </c>
      <c r="CA3322" s="120">
        <f t="shared" si="1897"/>
        <v>26.459999999999997</v>
      </c>
      <c r="CC3322" s="115" t="str">
        <f t="shared" si="1898"/>
        <v xml:space="preserve"> </v>
      </c>
      <c r="CD3322" s="120" t="str">
        <f t="shared" si="1899"/>
        <v xml:space="preserve"> </v>
      </c>
      <c r="CE3322" s="417" t="str">
        <f t="shared" si="1900"/>
        <v xml:space="preserve"> </v>
      </c>
      <c r="CF3322" s="115"/>
      <c r="CG3322" s="115" t="str">
        <f t="shared" si="1901"/>
        <v xml:space="preserve"> </v>
      </c>
      <c r="CH3322" s="120" t="str">
        <f t="shared" si="1902"/>
        <v xml:space="preserve"> </v>
      </c>
      <c r="CI3322" s="417" t="str">
        <f t="shared" si="1903"/>
        <v xml:space="preserve"> </v>
      </c>
      <c r="CJ3322" s="115"/>
      <c r="CK3322" s="115" t="str">
        <f t="shared" si="1904"/>
        <v xml:space="preserve"> </v>
      </c>
      <c r="CL3322" s="120" t="str">
        <f t="shared" si="1905"/>
        <v xml:space="preserve"> </v>
      </c>
      <c r="CM3322" s="417" t="str">
        <f t="shared" si="1912"/>
        <v xml:space="preserve"> </v>
      </c>
      <c r="IS3322" s="111">
        <v>15.2</v>
      </c>
    </row>
    <row r="3323" spans="2:253" s="74" customFormat="1" ht="17.100000000000001" hidden="1" customHeight="1" x14ac:dyDescent="0.25">
      <c r="B3323" s="504">
        <f>'Flanged Parts'!AI8</f>
        <v>0</v>
      </c>
      <c r="C3323" s="508">
        <f t="shared" si="1913"/>
        <v>25205</v>
      </c>
      <c r="D3323" s="506">
        <f t="shared" si="1883"/>
        <v>25205</v>
      </c>
      <c r="E3323" s="504" t="s">
        <v>862</v>
      </c>
      <c r="F3323" s="508" t="str">
        <f t="shared" si="1877"/>
        <v xml:space="preserve"> </v>
      </c>
      <c r="G3323" s="509" t="s">
        <v>472</v>
      </c>
      <c r="H3323" s="504" t="str">
        <f>IF('Flanged Parts'!$BB$6=1,"CS",IF('Flanged Parts'!$BB$6=2,"Glv",0))</f>
        <v>Glv</v>
      </c>
      <c r="I3323" s="1035"/>
      <c r="J3323" s="1036"/>
      <c r="K3323" s="516" t="s">
        <v>881</v>
      </c>
      <c r="L3323" s="535">
        <v>24</v>
      </c>
      <c r="M3323" s="517" t="str">
        <f t="shared" si="1914"/>
        <v>Y</v>
      </c>
      <c r="N3323" s="514">
        <f t="shared" si="1887"/>
        <v>25.5</v>
      </c>
      <c r="O3323" s="514">
        <f t="shared" si="1884"/>
        <v>0</v>
      </c>
      <c r="P3323" s="680">
        <f>'KB Duct Parts'!$AE$3</f>
        <v>0</v>
      </c>
      <c r="Q3323" s="681">
        <f t="shared" si="1878"/>
        <v>0</v>
      </c>
      <c r="R3323" s="682">
        <f t="shared" si="1879"/>
        <v>0</v>
      </c>
      <c r="S3323" s="716">
        <f t="shared" si="1888"/>
        <v>0.2</v>
      </c>
      <c r="T3323" s="679">
        <f t="shared" si="1880"/>
        <v>0</v>
      </c>
      <c r="U3323" s="679">
        <f t="shared" si="1881"/>
        <v>0</v>
      </c>
      <c r="Y3323" s="120"/>
      <c r="AD3323" s="81"/>
      <c r="AF3323" s="370">
        <v>24</v>
      </c>
      <c r="AG3323" s="374">
        <v>22</v>
      </c>
      <c r="AH3323" s="378">
        <v>20</v>
      </c>
      <c r="AI3323" s="381">
        <v>18</v>
      </c>
      <c r="AJ3323" s="386">
        <v>16</v>
      </c>
      <c r="AK3323" s="391"/>
      <c r="AL3323" s="386"/>
      <c r="AM3323" s="363">
        <f t="shared" si="1876"/>
        <v>1</v>
      </c>
      <c r="AN3323" s="578">
        <v>20.6</v>
      </c>
      <c r="AO3323" s="78">
        <f t="shared" si="1911"/>
        <v>24.720000000000002</v>
      </c>
      <c r="AP3323" s="78">
        <f t="shared" si="1906"/>
        <v>26.78</v>
      </c>
      <c r="AQ3323" s="78">
        <f t="shared" si="1907"/>
        <v>28.84</v>
      </c>
      <c r="AR3323" s="78">
        <f t="shared" si="1908"/>
        <v>0</v>
      </c>
      <c r="AS3323" s="78">
        <f t="shared" si="1909"/>
        <v>0</v>
      </c>
      <c r="AT3323" s="78">
        <f t="shared" si="1910"/>
        <v>0</v>
      </c>
      <c r="AU3323" s="363" t="s">
        <v>717</v>
      </c>
      <c r="AV3323" s="393"/>
      <c r="AW3323" s="395"/>
      <c r="AX3323" s="395">
        <v>1.2</v>
      </c>
      <c r="AY3323" s="395">
        <v>1.3</v>
      </c>
      <c r="AZ3323" s="395">
        <v>1.4</v>
      </c>
      <c r="BA3323" s="395">
        <v>0</v>
      </c>
      <c r="BB3323" s="395">
        <v>0</v>
      </c>
      <c r="BC3323" s="395">
        <v>0</v>
      </c>
      <c r="BD3323" s="115"/>
      <c r="BE3323" s="115"/>
      <c r="BF3323" s="115">
        <v>1</v>
      </c>
      <c r="BG3323" s="115">
        <v>5</v>
      </c>
      <c r="BH3323" s="423">
        <f t="shared" si="1885"/>
        <v>4.9000000000000004</v>
      </c>
      <c r="BI3323" s="417">
        <f t="shared" si="1886"/>
        <v>4.9000000000000004</v>
      </c>
      <c r="BJ3323" s="115"/>
      <c r="BK3323" s="115"/>
      <c r="BQ3323" s="74" t="str">
        <f t="shared" si="1889"/>
        <v>25205-(22)</v>
      </c>
      <c r="BR3323" s="120" t="str">
        <f t="shared" si="1890"/>
        <v>Flanged Hose Adapter</v>
      </c>
      <c r="BS3323" s="120">
        <f t="shared" si="1891"/>
        <v>24.720000000000002</v>
      </c>
      <c r="BU3323" s="74" t="str">
        <f t="shared" si="1892"/>
        <v>25205-(20)</v>
      </c>
      <c r="BV3323" s="120" t="str">
        <f t="shared" si="1893"/>
        <v>Flanged Hose Adapter</v>
      </c>
      <c r="BW3323" s="120">
        <f t="shared" si="1894"/>
        <v>26.78</v>
      </c>
      <c r="BY3323" s="74" t="str">
        <f t="shared" si="1895"/>
        <v>25205-(18)</v>
      </c>
      <c r="BZ3323" s="120" t="str">
        <f t="shared" si="1896"/>
        <v>Flanged Hose Adapter</v>
      </c>
      <c r="CA3323" s="120">
        <f t="shared" si="1897"/>
        <v>28.84</v>
      </c>
      <c r="CC3323" s="115" t="str">
        <f t="shared" si="1898"/>
        <v xml:space="preserve"> </v>
      </c>
      <c r="CD3323" s="120" t="str">
        <f t="shared" si="1899"/>
        <v xml:space="preserve"> </v>
      </c>
      <c r="CE3323" s="417" t="str">
        <f t="shared" si="1900"/>
        <v xml:space="preserve"> </v>
      </c>
      <c r="CF3323" s="115"/>
      <c r="CG3323" s="115" t="str">
        <f t="shared" si="1901"/>
        <v xml:space="preserve"> </v>
      </c>
      <c r="CH3323" s="120" t="str">
        <f t="shared" si="1902"/>
        <v xml:space="preserve"> </v>
      </c>
      <c r="CI3323" s="417" t="str">
        <f t="shared" si="1903"/>
        <v xml:space="preserve"> </v>
      </c>
      <c r="CJ3323" s="115"/>
      <c r="CK3323" s="115" t="str">
        <f t="shared" si="1904"/>
        <v xml:space="preserve"> </v>
      </c>
      <c r="CL3323" s="120" t="str">
        <f t="shared" si="1905"/>
        <v xml:space="preserve"> </v>
      </c>
      <c r="CM3323" s="417" t="str">
        <f t="shared" si="1912"/>
        <v xml:space="preserve"> </v>
      </c>
      <c r="IS3323" s="111">
        <v>16.7</v>
      </c>
    </row>
    <row r="3324" spans="2:253" s="74" customFormat="1" ht="17.100000000000001" hidden="1" customHeight="1" x14ac:dyDescent="0.25">
      <c r="B3324" s="504">
        <f>'Flanged Parts'!AI9</f>
        <v>0</v>
      </c>
      <c r="C3324" s="508">
        <f t="shared" si="1913"/>
        <v>25206</v>
      </c>
      <c r="D3324" s="506">
        <f t="shared" si="1883"/>
        <v>25206</v>
      </c>
      <c r="E3324" s="504" t="s">
        <v>863</v>
      </c>
      <c r="F3324" s="508" t="str">
        <f t="shared" si="1877"/>
        <v xml:space="preserve"> </v>
      </c>
      <c r="G3324" s="509" t="s">
        <v>472</v>
      </c>
      <c r="H3324" s="504" t="str">
        <f>IF('Flanged Parts'!$BB$6=1,"CS",IF('Flanged Parts'!$BB$6=2,"Glv",0))</f>
        <v>Glv</v>
      </c>
      <c r="I3324" s="1035"/>
      <c r="J3324" s="1036"/>
      <c r="K3324" s="516" t="s">
        <v>881</v>
      </c>
      <c r="L3324" s="535">
        <v>24</v>
      </c>
      <c r="M3324" s="517" t="str">
        <f t="shared" si="1914"/>
        <v>Y</v>
      </c>
      <c r="N3324" s="514">
        <f t="shared" si="1887"/>
        <v>31.21</v>
      </c>
      <c r="O3324" s="514">
        <f t="shared" si="1884"/>
        <v>0</v>
      </c>
      <c r="P3324" s="680">
        <f>'KB Duct Parts'!$AE$3</f>
        <v>0</v>
      </c>
      <c r="Q3324" s="681">
        <f t="shared" si="1878"/>
        <v>0</v>
      </c>
      <c r="R3324" s="682">
        <f t="shared" si="1879"/>
        <v>0</v>
      </c>
      <c r="S3324" s="716">
        <f t="shared" si="1888"/>
        <v>0.2</v>
      </c>
      <c r="T3324" s="679">
        <f t="shared" si="1880"/>
        <v>0</v>
      </c>
      <c r="U3324" s="679">
        <f t="shared" si="1881"/>
        <v>0</v>
      </c>
      <c r="Y3324" s="120"/>
      <c r="AD3324" s="81"/>
      <c r="AF3324" s="370">
        <v>24</v>
      </c>
      <c r="AG3324" s="374">
        <v>22</v>
      </c>
      <c r="AH3324" s="378">
        <v>20</v>
      </c>
      <c r="AI3324" s="381">
        <v>18</v>
      </c>
      <c r="AJ3324" s="386">
        <v>16</v>
      </c>
      <c r="AK3324" s="391">
        <v>14</v>
      </c>
      <c r="AL3324" s="386"/>
      <c r="AM3324" s="363">
        <f t="shared" si="1876"/>
        <v>1</v>
      </c>
      <c r="AN3324" s="578">
        <v>25.3</v>
      </c>
      <c r="AO3324" s="78">
        <f t="shared" si="1911"/>
        <v>30.36</v>
      </c>
      <c r="AP3324" s="78">
        <f t="shared" si="1906"/>
        <v>32.89</v>
      </c>
      <c r="AQ3324" s="78">
        <f t="shared" si="1907"/>
        <v>35.42</v>
      </c>
      <c r="AR3324" s="78">
        <f t="shared" si="1908"/>
        <v>37.950000000000003</v>
      </c>
      <c r="AS3324" s="78">
        <f t="shared" si="1909"/>
        <v>0</v>
      </c>
      <c r="AT3324" s="78">
        <f t="shared" si="1910"/>
        <v>0</v>
      </c>
      <c r="AU3324" s="363" t="s">
        <v>717</v>
      </c>
      <c r="AV3324" s="393"/>
      <c r="AW3324" s="395"/>
      <c r="AX3324" s="395">
        <v>1.2</v>
      </c>
      <c r="AY3324" s="395">
        <v>1.3</v>
      </c>
      <c r="AZ3324" s="395">
        <v>1.4</v>
      </c>
      <c r="BA3324" s="395">
        <v>1.5</v>
      </c>
      <c r="BB3324" s="395">
        <v>0</v>
      </c>
      <c r="BC3324" s="395">
        <v>0</v>
      </c>
      <c r="BD3324" s="115"/>
      <c r="BE3324" s="115"/>
      <c r="BF3324" s="115">
        <v>1</v>
      </c>
      <c r="BG3324" s="115">
        <v>6</v>
      </c>
      <c r="BH3324" s="423">
        <f t="shared" si="1885"/>
        <v>5.91</v>
      </c>
      <c r="BI3324" s="417">
        <f t="shared" si="1886"/>
        <v>5.91</v>
      </c>
      <c r="BJ3324" s="115"/>
      <c r="BK3324" s="115"/>
      <c r="BQ3324" s="74" t="str">
        <f t="shared" si="1889"/>
        <v>25206-(22)</v>
      </c>
      <c r="BR3324" s="120" t="str">
        <f t="shared" si="1890"/>
        <v>Flanged Hose Adapter</v>
      </c>
      <c r="BS3324" s="120">
        <f t="shared" si="1891"/>
        <v>30.36</v>
      </c>
      <c r="BU3324" s="74" t="str">
        <f t="shared" si="1892"/>
        <v>25206-(20)</v>
      </c>
      <c r="BV3324" s="120" t="str">
        <f t="shared" si="1893"/>
        <v>Flanged Hose Adapter</v>
      </c>
      <c r="BW3324" s="120">
        <f t="shared" si="1894"/>
        <v>32.89</v>
      </c>
      <c r="BY3324" s="74" t="str">
        <f t="shared" si="1895"/>
        <v>25206-(18)</v>
      </c>
      <c r="BZ3324" s="120" t="str">
        <f t="shared" si="1896"/>
        <v>Flanged Hose Adapter</v>
      </c>
      <c r="CA3324" s="120">
        <f t="shared" si="1897"/>
        <v>35.42</v>
      </c>
      <c r="CC3324" s="115" t="str">
        <f t="shared" si="1898"/>
        <v>25206-(16)</v>
      </c>
      <c r="CD3324" s="120" t="str">
        <f t="shared" si="1899"/>
        <v>Flanged Hose Adapter</v>
      </c>
      <c r="CE3324" s="417">
        <f t="shared" si="1900"/>
        <v>37.950000000000003</v>
      </c>
      <c r="CF3324" s="115"/>
      <c r="CG3324" s="115" t="str">
        <f t="shared" si="1901"/>
        <v xml:space="preserve"> </v>
      </c>
      <c r="CH3324" s="120" t="str">
        <f t="shared" si="1902"/>
        <v xml:space="preserve"> </v>
      </c>
      <c r="CI3324" s="417" t="str">
        <f t="shared" si="1903"/>
        <v xml:space="preserve"> </v>
      </c>
      <c r="CJ3324" s="115"/>
      <c r="CK3324" s="115" t="str">
        <f t="shared" si="1904"/>
        <v xml:space="preserve"> </v>
      </c>
      <c r="CL3324" s="120" t="str">
        <f t="shared" si="1905"/>
        <v xml:space="preserve"> </v>
      </c>
      <c r="CM3324" s="417" t="str">
        <f t="shared" si="1912"/>
        <v xml:space="preserve"> </v>
      </c>
      <c r="IS3324" s="111">
        <v>20.5</v>
      </c>
    </row>
    <row r="3325" spans="2:253" s="74" customFormat="1" ht="17.100000000000001" hidden="1" customHeight="1" x14ac:dyDescent="0.25">
      <c r="B3325" s="504">
        <f>'Flanged Parts'!AI10</f>
        <v>0</v>
      </c>
      <c r="C3325" s="508">
        <f t="shared" si="1913"/>
        <v>25207</v>
      </c>
      <c r="D3325" s="506">
        <f t="shared" si="1883"/>
        <v>25207</v>
      </c>
      <c r="E3325" s="504" t="s">
        <v>864</v>
      </c>
      <c r="F3325" s="508" t="str">
        <f t="shared" si="1877"/>
        <v xml:space="preserve"> </v>
      </c>
      <c r="G3325" s="509" t="s">
        <v>472</v>
      </c>
      <c r="H3325" s="504" t="str">
        <f>IF('Flanged Parts'!$BB$6=1,"CS",IF('Flanged Parts'!$BB$6=2,"Glv",0))</f>
        <v>Glv</v>
      </c>
      <c r="I3325" s="1035"/>
      <c r="J3325" s="1036"/>
      <c r="K3325" s="516" t="s">
        <v>881</v>
      </c>
      <c r="L3325" s="535">
        <v>22</v>
      </c>
      <c r="M3325" s="517" t="str">
        <f t="shared" si="1914"/>
        <v>Y</v>
      </c>
      <c r="N3325" s="514">
        <f t="shared" si="1887"/>
        <v>33.230000000000004</v>
      </c>
      <c r="O3325" s="514">
        <f t="shared" si="1884"/>
        <v>0</v>
      </c>
      <c r="P3325" s="680">
        <f>'KB Duct Parts'!$AE$3</f>
        <v>0</v>
      </c>
      <c r="Q3325" s="681">
        <f t="shared" si="1878"/>
        <v>0</v>
      </c>
      <c r="R3325" s="682">
        <f t="shared" si="1879"/>
        <v>0</v>
      </c>
      <c r="S3325" s="716">
        <f t="shared" si="1888"/>
        <v>0.2</v>
      </c>
      <c r="T3325" s="679">
        <f t="shared" si="1880"/>
        <v>0</v>
      </c>
      <c r="U3325" s="679">
        <f t="shared" si="1881"/>
        <v>0</v>
      </c>
      <c r="Y3325" s="120"/>
      <c r="AD3325" s="81"/>
      <c r="AF3325" s="370">
        <v>22</v>
      </c>
      <c r="AG3325" s="374">
        <v>20</v>
      </c>
      <c r="AH3325" s="378">
        <v>18</v>
      </c>
      <c r="AI3325" s="381">
        <v>16</v>
      </c>
      <c r="AJ3325" s="386">
        <v>14</v>
      </c>
      <c r="AK3325" s="391">
        <v>12</v>
      </c>
      <c r="AL3325" s="386">
        <v>10</v>
      </c>
      <c r="AM3325" s="363">
        <f t="shared" si="1876"/>
        <v>1</v>
      </c>
      <c r="AN3325" s="578">
        <v>25.6</v>
      </c>
      <c r="AO3325" s="78">
        <f t="shared" si="1911"/>
        <v>30.72</v>
      </c>
      <c r="AP3325" s="78">
        <f t="shared" si="1906"/>
        <v>33.28</v>
      </c>
      <c r="AQ3325" s="78">
        <f t="shared" si="1907"/>
        <v>35.839999999999996</v>
      </c>
      <c r="AR3325" s="78">
        <f t="shared" si="1908"/>
        <v>38.400000000000006</v>
      </c>
      <c r="AS3325" s="78">
        <f t="shared" si="1909"/>
        <v>40.960000000000008</v>
      </c>
      <c r="AT3325" s="78">
        <f t="shared" si="1910"/>
        <v>43.52</v>
      </c>
      <c r="AU3325" s="363" t="s">
        <v>717</v>
      </c>
      <c r="AV3325" s="393"/>
      <c r="AW3325" s="395"/>
      <c r="AX3325" s="395">
        <v>1.2</v>
      </c>
      <c r="AY3325" s="395">
        <v>1.3</v>
      </c>
      <c r="AZ3325" s="395">
        <v>1.4</v>
      </c>
      <c r="BA3325" s="395">
        <v>1.5</v>
      </c>
      <c r="BB3325" s="395">
        <v>1.6</v>
      </c>
      <c r="BC3325" s="395">
        <v>1.7</v>
      </c>
      <c r="BD3325" s="115"/>
      <c r="BE3325" s="115"/>
      <c r="BF3325" s="115">
        <v>1</v>
      </c>
      <c r="BG3325" s="115">
        <v>7</v>
      </c>
      <c r="BH3325" s="423">
        <f t="shared" si="1885"/>
        <v>7.63</v>
      </c>
      <c r="BI3325" s="417">
        <f t="shared" si="1886"/>
        <v>7.63</v>
      </c>
      <c r="BJ3325" s="115"/>
      <c r="BK3325" s="115"/>
      <c r="BQ3325" s="74" t="str">
        <f t="shared" si="1889"/>
        <v>25207-(20)</v>
      </c>
      <c r="BR3325" s="120" t="str">
        <f t="shared" si="1890"/>
        <v>Flanged Hose Adapter</v>
      </c>
      <c r="BS3325" s="120">
        <f t="shared" si="1891"/>
        <v>30.72</v>
      </c>
      <c r="BU3325" s="74" t="str">
        <f t="shared" si="1892"/>
        <v>25207-(18)</v>
      </c>
      <c r="BV3325" s="120" t="str">
        <f t="shared" si="1893"/>
        <v>Flanged Hose Adapter</v>
      </c>
      <c r="BW3325" s="120">
        <f t="shared" si="1894"/>
        <v>33.28</v>
      </c>
      <c r="BY3325" s="74" t="str">
        <f t="shared" si="1895"/>
        <v>25207-(16)</v>
      </c>
      <c r="BZ3325" s="120" t="str">
        <f t="shared" si="1896"/>
        <v>Flanged Hose Adapter</v>
      </c>
      <c r="CA3325" s="120">
        <f t="shared" si="1897"/>
        <v>35.839999999999996</v>
      </c>
      <c r="CC3325" s="115" t="str">
        <f t="shared" si="1898"/>
        <v>25207-(14)</v>
      </c>
      <c r="CD3325" s="120" t="str">
        <f t="shared" si="1899"/>
        <v>Flanged Hose Adapter</v>
      </c>
      <c r="CE3325" s="417">
        <f t="shared" si="1900"/>
        <v>38.400000000000006</v>
      </c>
      <c r="CF3325" s="115"/>
      <c r="CG3325" s="115" t="str">
        <f t="shared" si="1901"/>
        <v>25207-(12)</v>
      </c>
      <c r="CH3325" s="120" t="str">
        <f t="shared" si="1902"/>
        <v>Flanged Hose Adapter</v>
      </c>
      <c r="CI3325" s="417">
        <f t="shared" si="1903"/>
        <v>40.960000000000008</v>
      </c>
      <c r="CJ3325" s="115"/>
      <c r="CK3325" s="115" t="str">
        <f t="shared" si="1904"/>
        <v>25207-10</v>
      </c>
      <c r="CL3325" s="120" t="str">
        <f t="shared" si="1905"/>
        <v>Flanged Hose Adapter</v>
      </c>
      <c r="CM3325" s="417">
        <f t="shared" si="1912"/>
        <v>43.52</v>
      </c>
      <c r="IS3325" s="111">
        <v>21.9</v>
      </c>
    </row>
    <row r="3326" spans="2:253" s="74" customFormat="1" ht="17.100000000000001" hidden="1" customHeight="1" x14ac:dyDescent="0.25">
      <c r="B3326" s="504">
        <f>'Flanged Parts'!AI11</f>
        <v>0</v>
      </c>
      <c r="C3326" s="508">
        <f t="shared" si="1913"/>
        <v>25208</v>
      </c>
      <c r="D3326" s="506">
        <f t="shared" si="1883"/>
        <v>25208</v>
      </c>
      <c r="E3326" s="504" t="s">
        <v>865</v>
      </c>
      <c r="F3326" s="508" t="str">
        <f t="shared" si="1877"/>
        <v xml:space="preserve"> </v>
      </c>
      <c r="G3326" s="509" t="s">
        <v>472</v>
      </c>
      <c r="H3326" s="504" t="str">
        <f>IF('Flanged Parts'!$BB$6=1,"CS",IF('Flanged Parts'!$BB$6=2,"Glv",0))</f>
        <v>Glv</v>
      </c>
      <c r="I3326" s="1035"/>
      <c r="J3326" s="1036"/>
      <c r="K3326" s="516" t="s">
        <v>881</v>
      </c>
      <c r="L3326" s="535">
        <v>22</v>
      </c>
      <c r="M3326" s="517" t="str">
        <f t="shared" si="1914"/>
        <v>Y</v>
      </c>
      <c r="N3326" s="514">
        <f t="shared" si="1887"/>
        <v>36.090000000000003</v>
      </c>
      <c r="O3326" s="514">
        <f t="shared" si="1884"/>
        <v>0</v>
      </c>
      <c r="P3326" s="680">
        <f>'KB Duct Parts'!$AE$3</f>
        <v>0</v>
      </c>
      <c r="Q3326" s="681">
        <f t="shared" si="1878"/>
        <v>0</v>
      </c>
      <c r="R3326" s="682">
        <f t="shared" si="1879"/>
        <v>0</v>
      </c>
      <c r="S3326" s="716">
        <f t="shared" si="1888"/>
        <v>0.2</v>
      </c>
      <c r="T3326" s="679">
        <f t="shared" si="1880"/>
        <v>0</v>
      </c>
      <c r="U3326" s="679">
        <f t="shared" si="1881"/>
        <v>0</v>
      </c>
      <c r="Y3326" s="120"/>
      <c r="AD3326" s="81"/>
      <c r="AF3326" s="370">
        <v>22</v>
      </c>
      <c r="AG3326" s="374">
        <v>20</v>
      </c>
      <c r="AH3326" s="378">
        <v>18</v>
      </c>
      <c r="AI3326" s="381">
        <v>16</v>
      </c>
      <c r="AJ3326" s="386">
        <v>14</v>
      </c>
      <c r="AK3326" s="391">
        <v>12</v>
      </c>
      <c r="AL3326" s="386">
        <v>10</v>
      </c>
      <c r="AM3326" s="363">
        <f t="shared" si="1876"/>
        <v>1</v>
      </c>
      <c r="AN3326" s="578">
        <v>26.8</v>
      </c>
      <c r="AO3326" s="78">
        <f t="shared" si="1911"/>
        <v>32.159999999999997</v>
      </c>
      <c r="AP3326" s="78">
        <f t="shared" si="1906"/>
        <v>34.840000000000003</v>
      </c>
      <c r="AQ3326" s="78">
        <f t="shared" si="1907"/>
        <v>37.519999999999996</v>
      </c>
      <c r="AR3326" s="78">
        <f t="shared" si="1908"/>
        <v>40.200000000000003</v>
      </c>
      <c r="AS3326" s="78">
        <f t="shared" si="1909"/>
        <v>42.88</v>
      </c>
      <c r="AT3326" s="78">
        <f t="shared" si="1910"/>
        <v>45.56</v>
      </c>
      <c r="AU3326" s="363" t="s">
        <v>717</v>
      </c>
      <c r="AV3326" s="393"/>
      <c r="AW3326" s="395"/>
      <c r="AX3326" s="395">
        <v>1.2</v>
      </c>
      <c r="AY3326" s="395">
        <v>1.3</v>
      </c>
      <c r="AZ3326" s="395">
        <v>1.4</v>
      </c>
      <c r="BA3326" s="395">
        <v>1.5</v>
      </c>
      <c r="BB3326" s="395">
        <v>1.6</v>
      </c>
      <c r="BC3326" s="395">
        <v>1.7</v>
      </c>
      <c r="BD3326" s="115"/>
      <c r="BE3326" s="115"/>
      <c r="BF3326" s="115">
        <v>1</v>
      </c>
      <c r="BG3326" s="115">
        <v>8</v>
      </c>
      <c r="BH3326" s="423">
        <f t="shared" si="1885"/>
        <v>9.2899999999999991</v>
      </c>
      <c r="BI3326" s="417">
        <f t="shared" si="1886"/>
        <v>9.2899999999999991</v>
      </c>
      <c r="BJ3326" s="115"/>
      <c r="BK3326" s="115"/>
      <c r="BQ3326" s="74" t="str">
        <f t="shared" si="1889"/>
        <v>25208-(20)</v>
      </c>
      <c r="BR3326" s="120" t="str">
        <f t="shared" si="1890"/>
        <v>Flanged Hose Adapter</v>
      </c>
      <c r="BS3326" s="120">
        <f t="shared" si="1891"/>
        <v>32.159999999999997</v>
      </c>
      <c r="BU3326" s="74" t="str">
        <f t="shared" si="1892"/>
        <v>25208-(18)</v>
      </c>
      <c r="BV3326" s="120" t="str">
        <f t="shared" si="1893"/>
        <v>Flanged Hose Adapter</v>
      </c>
      <c r="BW3326" s="120">
        <f t="shared" si="1894"/>
        <v>34.840000000000003</v>
      </c>
      <c r="BY3326" s="74" t="str">
        <f t="shared" si="1895"/>
        <v>25208-(16)</v>
      </c>
      <c r="BZ3326" s="120" t="str">
        <f t="shared" si="1896"/>
        <v>Flanged Hose Adapter</v>
      </c>
      <c r="CA3326" s="120">
        <f t="shared" si="1897"/>
        <v>37.519999999999996</v>
      </c>
      <c r="CC3326" s="115" t="str">
        <f t="shared" si="1898"/>
        <v>25208-(14)</v>
      </c>
      <c r="CD3326" s="120" t="str">
        <f t="shared" si="1899"/>
        <v>Flanged Hose Adapter</v>
      </c>
      <c r="CE3326" s="417">
        <f t="shared" si="1900"/>
        <v>40.200000000000003</v>
      </c>
      <c r="CF3326" s="115"/>
      <c r="CG3326" s="115" t="str">
        <f t="shared" si="1901"/>
        <v>25208-(12)</v>
      </c>
      <c r="CH3326" s="120" t="str">
        <f t="shared" si="1902"/>
        <v>Flanged Hose Adapter</v>
      </c>
      <c r="CI3326" s="417">
        <f t="shared" si="1903"/>
        <v>42.88</v>
      </c>
      <c r="CJ3326" s="115"/>
      <c r="CK3326" s="115" t="str">
        <f t="shared" si="1904"/>
        <v>25208-10</v>
      </c>
      <c r="CL3326" s="120" t="str">
        <f t="shared" si="1905"/>
        <v>Flanged Hose Adapter</v>
      </c>
      <c r="CM3326" s="417">
        <f t="shared" si="1912"/>
        <v>45.56</v>
      </c>
      <c r="IS3326" s="111">
        <v>23.9</v>
      </c>
    </row>
    <row r="3327" spans="2:253" s="74" customFormat="1" ht="17.100000000000001" hidden="1" customHeight="1" x14ac:dyDescent="0.25">
      <c r="B3327" s="504">
        <f>'Flanged Parts'!AI12</f>
        <v>0</v>
      </c>
      <c r="C3327" s="508">
        <f t="shared" si="1913"/>
        <v>25209</v>
      </c>
      <c r="D3327" s="506">
        <f t="shared" si="1883"/>
        <v>25209</v>
      </c>
      <c r="E3327" s="504" t="s">
        <v>866</v>
      </c>
      <c r="F3327" s="508" t="str">
        <f t="shared" si="1877"/>
        <v xml:space="preserve"> </v>
      </c>
      <c r="G3327" s="509" t="s">
        <v>472</v>
      </c>
      <c r="H3327" s="504" t="str">
        <f>IF('Flanged Parts'!$BB$6=1,"CS",IF('Flanged Parts'!$BB$6=2,"Glv",0))</f>
        <v>Glv</v>
      </c>
      <c r="I3327" s="1035"/>
      <c r="J3327" s="1036"/>
      <c r="K3327" s="516" t="s">
        <v>881</v>
      </c>
      <c r="L3327" s="535">
        <v>22</v>
      </c>
      <c r="M3327" s="517" t="str">
        <f t="shared" si="1914"/>
        <v>Y</v>
      </c>
      <c r="N3327" s="514">
        <f t="shared" si="1887"/>
        <v>36.83</v>
      </c>
      <c r="O3327" s="514">
        <f t="shared" si="1884"/>
        <v>0</v>
      </c>
      <c r="P3327" s="680">
        <f>'KB Duct Parts'!$AE$3</f>
        <v>0</v>
      </c>
      <c r="Q3327" s="681">
        <f t="shared" si="1878"/>
        <v>0</v>
      </c>
      <c r="R3327" s="682">
        <f t="shared" si="1879"/>
        <v>0</v>
      </c>
      <c r="S3327" s="716">
        <f t="shared" si="1888"/>
        <v>0.2</v>
      </c>
      <c r="T3327" s="679">
        <f t="shared" si="1880"/>
        <v>0</v>
      </c>
      <c r="U3327" s="679">
        <f t="shared" si="1881"/>
        <v>0</v>
      </c>
      <c r="Y3327" s="120"/>
      <c r="AD3327" s="81"/>
      <c r="AF3327" s="370">
        <v>22</v>
      </c>
      <c r="AG3327" s="374">
        <v>20</v>
      </c>
      <c r="AH3327" s="378">
        <v>18</v>
      </c>
      <c r="AI3327" s="381">
        <v>16</v>
      </c>
      <c r="AJ3327" s="386">
        <v>14</v>
      </c>
      <c r="AK3327" s="391">
        <v>12</v>
      </c>
      <c r="AL3327" s="386">
        <v>10</v>
      </c>
      <c r="AM3327" s="363">
        <f t="shared" si="1876"/>
        <v>1</v>
      </c>
      <c r="AN3327" s="578">
        <v>27.3</v>
      </c>
      <c r="AO3327" s="78">
        <f t="shared" si="1911"/>
        <v>32.76</v>
      </c>
      <c r="AP3327" s="78">
        <f t="shared" si="1906"/>
        <v>35.49</v>
      </c>
      <c r="AQ3327" s="78">
        <f t="shared" si="1907"/>
        <v>38.22</v>
      </c>
      <c r="AR3327" s="78">
        <f t="shared" si="1908"/>
        <v>40.950000000000003</v>
      </c>
      <c r="AS3327" s="78">
        <f t="shared" si="1909"/>
        <v>43.680000000000007</v>
      </c>
      <c r="AT3327" s="78">
        <f t="shared" si="1910"/>
        <v>46.41</v>
      </c>
      <c r="AU3327" s="363" t="s">
        <v>717</v>
      </c>
      <c r="AV3327" s="393"/>
      <c r="AW3327" s="395"/>
      <c r="AX3327" s="395">
        <v>1.2</v>
      </c>
      <c r="AY3327" s="395">
        <v>1.3</v>
      </c>
      <c r="AZ3327" s="395">
        <v>1.4</v>
      </c>
      <c r="BA3327" s="395">
        <v>1.5</v>
      </c>
      <c r="BB3327" s="395">
        <v>1.6</v>
      </c>
      <c r="BC3327" s="395">
        <v>1.7</v>
      </c>
      <c r="BD3327" s="115"/>
      <c r="BE3327" s="115"/>
      <c r="BF3327" s="115">
        <v>1</v>
      </c>
      <c r="BG3327" s="115">
        <v>9</v>
      </c>
      <c r="BH3327" s="423">
        <f t="shared" si="1885"/>
        <v>9.5299999999999994</v>
      </c>
      <c r="BI3327" s="417">
        <f t="shared" si="1886"/>
        <v>9.5299999999999994</v>
      </c>
      <c r="BJ3327" s="115"/>
      <c r="BK3327" s="115"/>
      <c r="BQ3327" s="74" t="str">
        <f t="shared" si="1889"/>
        <v>25209-(20)</v>
      </c>
      <c r="BR3327" s="120" t="str">
        <f t="shared" si="1890"/>
        <v>Flanged Hose Adapter</v>
      </c>
      <c r="BS3327" s="120">
        <f t="shared" si="1891"/>
        <v>32.76</v>
      </c>
      <c r="BU3327" s="74" t="str">
        <f t="shared" si="1892"/>
        <v>25209-(18)</v>
      </c>
      <c r="BV3327" s="120" t="str">
        <f t="shared" si="1893"/>
        <v>Flanged Hose Adapter</v>
      </c>
      <c r="BW3327" s="120">
        <f t="shared" si="1894"/>
        <v>35.49</v>
      </c>
      <c r="BY3327" s="74" t="str">
        <f t="shared" si="1895"/>
        <v>25209-(16)</v>
      </c>
      <c r="BZ3327" s="120" t="str">
        <f t="shared" si="1896"/>
        <v>Flanged Hose Adapter</v>
      </c>
      <c r="CA3327" s="120">
        <f t="shared" si="1897"/>
        <v>38.22</v>
      </c>
      <c r="CC3327" s="115" t="str">
        <f t="shared" si="1898"/>
        <v>25209-(14)</v>
      </c>
      <c r="CD3327" s="120" t="str">
        <f t="shared" si="1899"/>
        <v>Flanged Hose Adapter</v>
      </c>
      <c r="CE3327" s="417">
        <f t="shared" si="1900"/>
        <v>40.950000000000003</v>
      </c>
      <c r="CF3327" s="115"/>
      <c r="CG3327" s="115" t="str">
        <f t="shared" si="1901"/>
        <v>25209-(12)</v>
      </c>
      <c r="CH3327" s="120" t="str">
        <f t="shared" si="1902"/>
        <v>Flanged Hose Adapter</v>
      </c>
      <c r="CI3327" s="417">
        <f t="shared" si="1903"/>
        <v>43.680000000000007</v>
      </c>
      <c r="CJ3327" s="115"/>
      <c r="CK3327" s="115" t="str">
        <f t="shared" si="1904"/>
        <v>25209-10</v>
      </c>
      <c r="CL3327" s="120" t="str">
        <f t="shared" si="1905"/>
        <v>Flanged Hose Adapter</v>
      </c>
      <c r="CM3327" s="417">
        <f t="shared" si="1912"/>
        <v>46.41</v>
      </c>
      <c r="IS3327" s="111">
        <v>25.6</v>
      </c>
    </row>
    <row r="3328" spans="2:253" s="74" customFormat="1" ht="17.100000000000001" hidden="1" customHeight="1" x14ac:dyDescent="0.25">
      <c r="B3328" s="504">
        <f>'Flanged Parts'!AI13</f>
        <v>0</v>
      </c>
      <c r="C3328" s="508">
        <f t="shared" si="1913"/>
        <v>25210</v>
      </c>
      <c r="D3328" s="506">
        <f t="shared" si="1883"/>
        <v>25210</v>
      </c>
      <c r="E3328" s="504" t="s">
        <v>867</v>
      </c>
      <c r="F3328" s="508" t="str">
        <f t="shared" si="1877"/>
        <v xml:space="preserve"> </v>
      </c>
      <c r="G3328" s="509" t="s">
        <v>472</v>
      </c>
      <c r="H3328" s="504" t="str">
        <f>IF('Flanged Parts'!$BB$6=1,"CS",IF('Flanged Parts'!$BB$6=2,"Glv",0))</f>
        <v>Glv</v>
      </c>
      <c r="I3328" s="1035"/>
      <c r="J3328" s="1036"/>
      <c r="K3328" s="516" t="s">
        <v>881</v>
      </c>
      <c r="L3328" s="535">
        <v>22</v>
      </c>
      <c r="M3328" s="517" t="str">
        <f t="shared" si="1914"/>
        <v>Y</v>
      </c>
      <c r="N3328" s="514">
        <f t="shared" si="1887"/>
        <v>40.369999999999997</v>
      </c>
      <c r="O3328" s="514">
        <f t="shared" si="1884"/>
        <v>0</v>
      </c>
      <c r="P3328" s="680">
        <f>'KB Duct Parts'!$AE$3</f>
        <v>0</v>
      </c>
      <c r="Q3328" s="681">
        <f t="shared" si="1878"/>
        <v>0</v>
      </c>
      <c r="R3328" s="682">
        <f t="shared" si="1879"/>
        <v>0</v>
      </c>
      <c r="S3328" s="716">
        <f t="shared" si="1888"/>
        <v>0.2</v>
      </c>
      <c r="T3328" s="679">
        <f t="shared" si="1880"/>
        <v>0</v>
      </c>
      <c r="U3328" s="679">
        <f t="shared" si="1881"/>
        <v>0</v>
      </c>
      <c r="Y3328" s="120"/>
      <c r="AD3328" s="81"/>
      <c r="AF3328" s="370">
        <v>22</v>
      </c>
      <c r="AG3328" s="374">
        <v>20</v>
      </c>
      <c r="AH3328" s="378">
        <v>18</v>
      </c>
      <c r="AI3328" s="381">
        <v>16</v>
      </c>
      <c r="AJ3328" s="386">
        <v>14</v>
      </c>
      <c r="AK3328" s="391">
        <v>12</v>
      </c>
      <c r="AL3328" s="386">
        <v>10</v>
      </c>
      <c r="AM3328" s="363">
        <f t="shared" si="1876"/>
        <v>1</v>
      </c>
      <c r="AN3328" s="578">
        <v>28.2</v>
      </c>
      <c r="AO3328" s="78">
        <f t="shared" si="1911"/>
        <v>33.839999999999996</v>
      </c>
      <c r="AP3328" s="78">
        <f t="shared" si="1906"/>
        <v>36.660000000000004</v>
      </c>
      <c r="AQ3328" s="78">
        <f t="shared" si="1907"/>
        <v>39.479999999999997</v>
      </c>
      <c r="AR3328" s="78">
        <f t="shared" si="1908"/>
        <v>42.3</v>
      </c>
      <c r="AS3328" s="78">
        <f t="shared" si="1909"/>
        <v>45.120000000000005</v>
      </c>
      <c r="AT3328" s="78">
        <f t="shared" si="1910"/>
        <v>47.94</v>
      </c>
      <c r="AU3328" s="363" t="s">
        <v>717</v>
      </c>
      <c r="AV3328" s="393"/>
      <c r="AW3328" s="395"/>
      <c r="AX3328" s="395">
        <v>1.2</v>
      </c>
      <c r="AY3328" s="395">
        <v>1.3</v>
      </c>
      <c r="AZ3328" s="395">
        <v>1.4</v>
      </c>
      <c r="BA3328" s="395">
        <v>1.5</v>
      </c>
      <c r="BB3328" s="395">
        <v>1.6</v>
      </c>
      <c r="BC3328" s="395">
        <v>1.7</v>
      </c>
      <c r="BD3328" s="115"/>
      <c r="BE3328" s="115"/>
      <c r="BF3328" s="115">
        <v>1</v>
      </c>
      <c r="BG3328" s="115">
        <v>10</v>
      </c>
      <c r="BH3328" s="423">
        <f t="shared" si="1885"/>
        <v>12.17</v>
      </c>
      <c r="BI3328" s="417">
        <f t="shared" si="1886"/>
        <v>12.17</v>
      </c>
      <c r="BJ3328" s="115"/>
      <c r="BK3328" s="115"/>
      <c r="BQ3328" s="74" t="str">
        <f t="shared" si="1889"/>
        <v>25210-(20)</v>
      </c>
      <c r="BR3328" s="120" t="str">
        <f t="shared" si="1890"/>
        <v>Flanged Hose Adapter</v>
      </c>
      <c r="BS3328" s="120">
        <f t="shared" si="1891"/>
        <v>33.839999999999996</v>
      </c>
      <c r="BU3328" s="74" t="str">
        <f t="shared" si="1892"/>
        <v>25210-(18)</v>
      </c>
      <c r="BV3328" s="120" t="str">
        <f t="shared" si="1893"/>
        <v>Flanged Hose Adapter</v>
      </c>
      <c r="BW3328" s="120">
        <f t="shared" si="1894"/>
        <v>36.660000000000004</v>
      </c>
      <c r="BY3328" s="74" t="str">
        <f t="shared" si="1895"/>
        <v>25210-(16)</v>
      </c>
      <c r="BZ3328" s="120" t="str">
        <f t="shared" si="1896"/>
        <v>Flanged Hose Adapter</v>
      </c>
      <c r="CA3328" s="120">
        <f t="shared" si="1897"/>
        <v>39.479999999999997</v>
      </c>
      <c r="CC3328" s="115" t="str">
        <f t="shared" si="1898"/>
        <v>25210-(14)</v>
      </c>
      <c r="CD3328" s="120" t="str">
        <f t="shared" si="1899"/>
        <v>Flanged Hose Adapter</v>
      </c>
      <c r="CE3328" s="417">
        <f t="shared" si="1900"/>
        <v>42.3</v>
      </c>
      <c r="CF3328" s="115"/>
      <c r="CG3328" s="115" t="str">
        <f t="shared" si="1901"/>
        <v>25210-(12)</v>
      </c>
      <c r="CH3328" s="120" t="str">
        <f t="shared" si="1902"/>
        <v>Flanged Hose Adapter</v>
      </c>
      <c r="CI3328" s="417">
        <f t="shared" si="1903"/>
        <v>45.120000000000005</v>
      </c>
      <c r="CJ3328" s="115"/>
      <c r="CK3328" s="115" t="str">
        <f t="shared" si="1904"/>
        <v>25210-10</v>
      </c>
      <c r="CL3328" s="120" t="str">
        <f t="shared" si="1905"/>
        <v>Flanged Hose Adapter</v>
      </c>
      <c r="CM3328" s="417">
        <f t="shared" si="1912"/>
        <v>47.94</v>
      </c>
      <c r="IS3328" s="111">
        <v>27.4</v>
      </c>
    </row>
    <row r="3329" spans="2:253" s="74" customFormat="1" ht="17.100000000000001" hidden="1" customHeight="1" x14ac:dyDescent="0.25">
      <c r="B3329" s="504">
        <f>'Flanged Parts'!AI14</f>
        <v>0</v>
      </c>
      <c r="C3329" s="508">
        <f t="shared" si="1913"/>
        <v>25211</v>
      </c>
      <c r="D3329" s="506">
        <f t="shared" si="1883"/>
        <v>25211</v>
      </c>
      <c r="E3329" s="504" t="s">
        <v>868</v>
      </c>
      <c r="F3329" s="508" t="str">
        <f t="shared" si="1877"/>
        <v xml:space="preserve"> </v>
      </c>
      <c r="G3329" s="509" t="s">
        <v>472</v>
      </c>
      <c r="H3329" s="504" t="str">
        <f>IF('Flanged Parts'!$BB$6=1,"CS",IF('Flanged Parts'!$BB$6=2,"Glv",0))</f>
        <v>Glv</v>
      </c>
      <c r="I3329" s="1035"/>
      <c r="J3329" s="1036"/>
      <c r="K3329" s="516" t="s">
        <v>881</v>
      </c>
      <c r="L3329" s="535">
        <v>22</v>
      </c>
      <c r="M3329" s="517" t="str">
        <f t="shared" si="1914"/>
        <v>Y</v>
      </c>
      <c r="N3329" s="514">
        <f t="shared" si="1887"/>
        <v>42.25</v>
      </c>
      <c r="O3329" s="514">
        <f t="shared" si="1884"/>
        <v>0</v>
      </c>
      <c r="P3329" s="680">
        <f>'KB Duct Parts'!$AE$3</f>
        <v>0</v>
      </c>
      <c r="Q3329" s="681">
        <f t="shared" si="1878"/>
        <v>0</v>
      </c>
      <c r="R3329" s="682">
        <f t="shared" si="1879"/>
        <v>0</v>
      </c>
      <c r="S3329" s="716">
        <f t="shared" si="1888"/>
        <v>0.2</v>
      </c>
      <c r="T3329" s="679">
        <f t="shared" si="1880"/>
        <v>0</v>
      </c>
      <c r="U3329" s="679">
        <f t="shared" si="1881"/>
        <v>0</v>
      </c>
      <c r="Y3329" s="120"/>
      <c r="AD3329" s="81"/>
      <c r="AF3329" s="370">
        <v>22</v>
      </c>
      <c r="AG3329" s="374">
        <v>20</v>
      </c>
      <c r="AH3329" s="378">
        <v>18</v>
      </c>
      <c r="AI3329" s="381">
        <v>16</v>
      </c>
      <c r="AJ3329" s="386">
        <v>14</v>
      </c>
      <c r="AK3329" s="391">
        <v>12</v>
      </c>
      <c r="AL3329" s="386">
        <v>10</v>
      </c>
      <c r="AM3329" s="363">
        <f t="shared" si="1876"/>
        <v>1</v>
      </c>
      <c r="AN3329" s="578">
        <v>28.2</v>
      </c>
      <c r="AO3329" s="78">
        <f t="shared" si="1911"/>
        <v>33.839999999999996</v>
      </c>
      <c r="AP3329" s="78">
        <f t="shared" si="1906"/>
        <v>36.660000000000004</v>
      </c>
      <c r="AQ3329" s="78">
        <f t="shared" si="1907"/>
        <v>39.479999999999997</v>
      </c>
      <c r="AR3329" s="78">
        <f t="shared" si="1908"/>
        <v>42.3</v>
      </c>
      <c r="AS3329" s="78">
        <f t="shared" si="1909"/>
        <v>45.120000000000005</v>
      </c>
      <c r="AT3329" s="78">
        <f t="shared" si="1910"/>
        <v>47.94</v>
      </c>
      <c r="AU3329" s="363" t="s">
        <v>717</v>
      </c>
      <c r="AV3329" s="393"/>
      <c r="AW3329" s="395"/>
      <c r="AX3329" s="395">
        <v>1.2</v>
      </c>
      <c r="AY3329" s="395">
        <v>1.3</v>
      </c>
      <c r="AZ3329" s="395">
        <v>1.4</v>
      </c>
      <c r="BA3329" s="395">
        <v>1.5</v>
      </c>
      <c r="BB3329" s="395">
        <v>1.6</v>
      </c>
      <c r="BC3329" s="395">
        <v>1.7</v>
      </c>
      <c r="BD3329" s="115"/>
      <c r="BE3329" s="115"/>
      <c r="BF3329" s="115">
        <v>1</v>
      </c>
      <c r="BG3329" s="115">
        <v>11</v>
      </c>
      <c r="BH3329" s="423">
        <f t="shared" si="1885"/>
        <v>14.05</v>
      </c>
      <c r="BI3329" s="417">
        <f t="shared" si="1886"/>
        <v>14.05</v>
      </c>
      <c r="BJ3329" s="115"/>
      <c r="BK3329" s="115"/>
      <c r="BQ3329" s="74" t="str">
        <f t="shared" si="1889"/>
        <v>25211-(20)</v>
      </c>
      <c r="BR3329" s="120" t="str">
        <f t="shared" si="1890"/>
        <v>Flanged Hose Adapter</v>
      </c>
      <c r="BS3329" s="120">
        <f t="shared" si="1891"/>
        <v>33.839999999999996</v>
      </c>
      <c r="BU3329" s="74" t="str">
        <f t="shared" si="1892"/>
        <v>25211-(18)</v>
      </c>
      <c r="BV3329" s="120" t="str">
        <f t="shared" si="1893"/>
        <v>Flanged Hose Adapter</v>
      </c>
      <c r="BW3329" s="120">
        <f t="shared" si="1894"/>
        <v>36.660000000000004</v>
      </c>
      <c r="BY3329" s="74" t="str">
        <f t="shared" si="1895"/>
        <v>25211-(16)</v>
      </c>
      <c r="BZ3329" s="120" t="str">
        <f t="shared" si="1896"/>
        <v>Flanged Hose Adapter</v>
      </c>
      <c r="CA3329" s="120">
        <f t="shared" si="1897"/>
        <v>39.479999999999997</v>
      </c>
      <c r="CC3329" s="115" t="str">
        <f t="shared" si="1898"/>
        <v>25211-(14)</v>
      </c>
      <c r="CD3329" s="120" t="str">
        <f t="shared" si="1899"/>
        <v>Flanged Hose Adapter</v>
      </c>
      <c r="CE3329" s="417">
        <f t="shared" si="1900"/>
        <v>42.3</v>
      </c>
      <c r="CF3329" s="115"/>
      <c r="CG3329" s="115" t="str">
        <f t="shared" si="1901"/>
        <v>25211-(12)</v>
      </c>
      <c r="CH3329" s="120" t="str">
        <f t="shared" si="1902"/>
        <v>Flanged Hose Adapter</v>
      </c>
      <c r="CI3329" s="417">
        <f t="shared" si="1903"/>
        <v>45.120000000000005</v>
      </c>
      <c r="CJ3329" s="115"/>
      <c r="CK3329" s="115" t="str">
        <f t="shared" si="1904"/>
        <v>25211-10</v>
      </c>
      <c r="CL3329" s="120" t="str">
        <f t="shared" si="1905"/>
        <v>Flanged Hose Adapter</v>
      </c>
      <c r="CM3329" s="417">
        <f t="shared" si="1912"/>
        <v>47.94</v>
      </c>
      <c r="IS3329" s="111">
        <v>29.3</v>
      </c>
    </row>
    <row r="3330" spans="2:253" s="74" customFormat="1" ht="17.100000000000001" hidden="1" customHeight="1" x14ac:dyDescent="0.25">
      <c r="B3330" s="504">
        <f>'Flanged Parts'!AI15</f>
        <v>0</v>
      </c>
      <c r="C3330" s="508">
        <f t="shared" si="1913"/>
        <v>25212</v>
      </c>
      <c r="D3330" s="506">
        <f t="shared" si="1883"/>
        <v>25212</v>
      </c>
      <c r="E3330" s="504" t="s">
        <v>869</v>
      </c>
      <c r="F3330" s="508" t="str">
        <f t="shared" si="1877"/>
        <v xml:space="preserve"> </v>
      </c>
      <c r="G3330" s="509" t="s">
        <v>472</v>
      </c>
      <c r="H3330" s="504" t="str">
        <f>IF('Flanged Parts'!$BB$6=1,"CS",IF('Flanged Parts'!$BB$6=2,"Glv",0))</f>
        <v>Glv</v>
      </c>
      <c r="I3330" s="1035"/>
      <c r="J3330" s="1036"/>
      <c r="K3330" s="516" t="s">
        <v>881</v>
      </c>
      <c r="L3330" s="535">
        <v>22</v>
      </c>
      <c r="M3330" s="517" t="str">
        <f t="shared" si="1914"/>
        <v>Y</v>
      </c>
      <c r="N3330" s="514">
        <f t="shared" si="1887"/>
        <v>42.66</v>
      </c>
      <c r="O3330" s="514">
        <f t="shared" si="1884"/>
        <v>0</v>
      </c>
      <c r="P3330" s="680">
        <f>'KB Duct Parts'!$AE$3</f>
        <v>0</v>
      </c>
      <c r="Q3330" s="681">
        <f t="shared" si="1878"/>
        <v>0</v>
      </c>
      <c r="R3330" s="682">
        <f t="shared" si="1879"/>
        <v>0</v>
      </c>
      <c r="S3330" s="716">
        <f t="shared" si="1888"/>
        <v>0.2</v>
      </c>
      <c r="T3330" s="679">
        <f t="shared" si="1880"/>
        <v>0</v>
      </c>
      <c r="U3330" s="679">
        <f t="shared" si="1881"/>
        <v>0</v>
      </c>
      <c r="Y3330" s="120"/>
      <c r="AD3330" s="81"/>
      <c r="AF3330" s="370">
        <v>22</v>
      </c>
      <c r="AG3330" s="374">
        <v>20</v>
      </c>
      <c r="AH3330" s="378">
        <v>18</v>
      </c>
      <c r="AI3330" s="381">
        <v>16</v>
      </c>
      <c r="AJ3330" s="386">
        <v>14</v>
      </c>
      <c r="AK3330" s="391">
        <v>12</v>
      </c>
      <c r="AL3330" s="386">
        <v>10</v>
      </c>
      <c r="AM3330" s="363">
        <f t="shared" si="1876"/>
        <v>1</v>
      </c>
      <c r="AN3330" s="578">
        <v>27.4</v>
      </c>
      <c r="AO3330" s="78">
        <f t="shared" si="1911"/>
        <v>32.879999999999995</v>
      </c>
      <c r="AP3330" s="78">
        <f t="shared" si="1906"/>
        <v>35.619999999999997</v>
      </c>
      <c r="AQ3330" s="78">
        <f t="shared" si="1907"/>
        <v>38.359999999999992</v>
      </c>
      <c r="AR3330" s="78">
        <f t="shared" si="1908"/>
        <v>41.099999999999994</v>
      </c>
      <c r="AS3330" s="78">
        <f t="shared" si="1909"/>
        <v>43.84</v>
      </c>
      <c r="AT3330" s="78">
        <f t="shared" si="1910"/>
        <v>46.58</v>
      </c>
      <c r="AU3330" s="363" t="s">
        <v>717</v>
      </c>
      <c r="AV3330" s="393"/>
      <c r="AW3330" s="395"/>
      <c r="AX3330" s="395">
        <v>1.2</v>
      </c>
      <c r="AY3330" s="395">
        <v>1.3</v>
      </c>
      <c r="AZ3330" s="395">
        <v>1.4</v>
      </c>
      <c r="BA3330" s="395">
        <v>1.5</v>
      </c>
      <c r="BB3330" s="395">
        <v>1.6</v>
      </c>
      <c r="BC3330" s="395">
        <v>1.7</v>
      </c>
      <c r="BD3330" s="115"/>
      <c r="BE3330" s="115"/>
      <c r="BF3330" s="115">
        <v>1</v>
      </c>
      <c r="BG3330" s="115">
        <v>12</v>
      </c>
      <c r="BH3330" s="423">
        <f t="shared" si="1885"/>
        <v>15.26</v>
      </c>
      <c r="BI3330" s="417">
        <f t="shared" si="1886"/>
        <v>15.26</v>
      </c>
      <c r="BJ3330" s="115"/>
      <c r="BK3330" s="115"/>
      <c r="BQ3330" s="74" t="str">
        <f t="shared" si="1889"/>
        <v>25212-(20)</v>
      </c>
      <c r="BR3330" s="120" t="str">
        <f t="shared" si="1890"/>
        <v>Flanged Hose Adapter</v>
      </c>
      <c r="BS3330" s="120">
        <f t="shared" si="1891"/>
        <v>32.879999999999995</v>
      </c>
      <c r="BU3330" s="74" t="str">
        <f t="shared" si="1892"/>
        <v>25212-(18)</v>
      </c>
      <c r="BV3330" s="120" t="str">
        <f t="shared" si="1893"/>
        <v>Flanged Hose Adapter</v>
      </c>
      <c r="BW3330" s="120">
        <f t="shared" si="1894"/>
        <v>35.619999999999997</v>
      </c>
      <c r="BY3330" s="74" t="str">
        <f t="shared" si="1895"/>
        <v>25212-(16)</v>
      </c>
      <c r="BZ3330" s="120" t="str">
        <f t="shared" si="1896"/>
        <v>Flanged Hose Adapter</v>
      </c>
      <c r="CA3330" s="120">
        <f t="shared" si="1897"/>
        <v>38.359999999999992</v>
      </c>
      <c r="CC3330" s="115" t="str">
        <f t="shared" si="1898"/>
        <v>25212-(14)</v>
      </c>
      <c r="CD3330" s="120" t="str">
        <f t="shared" si="1899"/>
        <v>Flanged Hose Adapter</v>
      </c>
      <c r="CE3330" s="417">
        <f t="shared" si="1900"/>
        <v>41.099999999999994</v>
      </c>
      <c r="CF3330" s="115"/>
      <c r="CG3330" s="115" t="str">
        <f t="shared" si="1901"/>
        <v>25212-(12)</v>
      </c>
      <c r="CH3330" s="120" t="str">
        <f t="shared" si="1902"/>
        <v>Flanged Hose Adapter</v>
      </c>
      <c r="CI3330" s="417">
        <f t="shared" si="1903"/>
        <v>43.84</v>
      </c>
      <c r="CJ3330" s="115"/>
      <c r="CK3330" s="115" t="str">
        <f t="shared" si="1904"/>
        <v>25212-10</v>
      </c>
      <c r="CL3330" s="120" t="str">
        <f t="shared" si="1905"/>
        <v>Flanged Hose Adapter</v>
      </c>
      <c r="CM3330" s="417">
        <f t="shared" si="1912"/>
        <v>46.58</v>
      </c>
      <c r="IS3330" s="111">
        <v>31</v>
      </c>
    </row>
    <row r="3331" spans="2:253" s="74" customFormat="1" ht="17.100000000000001" hidden="1" customHeight="1" x14ac:dyDescent="0.25">
      <c r="B3331" s="504">
        <f>'Flanged Parts'!AI16</f>
        <v>0</v>
      </c>
      <c r="C3331" s="508">
        <f t="shared" si="1913"/>
        <v>25213</v>
      </c>
      <c r="D3331" s="506">
        <f t="shared" si="1883"/>
        <v>25213</v>
      </c>
      <c r="E3331" s="504" t="s">
        <v>870</v>
      </c>
      <c r="F3331" s="508" t="str">
        <f t="shared" si="1877"/>
        <v xml:space="preserve"> </v>
      </c>
      <c r="G3331" s="509" t="s">
        <v>472</v>
      </c>
      <c r="H3331" s="504" t="str">
        <f>IF('Flanged Parts'!$BB$6=1,"CS",IF('Flanged Parts'!$BB$6=2,"Glv",0))</f>
        <v>Glv</v>
      </c>
      <c r="I3331" s="1035"/>
      <c r="J3331" s="1036"/>
      <c r="K3331" s="516" t="s">
        <v>881</v>
      </c>
      <c r="L3331" s="535">
        <v>20</v>
      </c>
      <c r="M3331" s="532" t="s">
        <v>1700</v>
      </c>
      <c r="N3331" s="514">
        <f t="shared" si="1887"/>
        <v>44.94</v>
      </c>
      <c r="O3331" s="514">
        <f t="shared" si="1884"/>
        <v>0</v>
      </c>
      <c r="P3331" s="680">
        <f>'KB Duct Parts'!$AE$3</f>
        <v>0</v>
      </c>
      <c r="Q3331" s="681">
        <f t="shared" si="1878"/>
        <v>0</v>
      </c>
      <c r="R3331" s="682">
        <f t="shared" si="1879"/>
        <v>0</v>
      </c>
      <c r="S3331" s="716">
        <f t="shared" si="1888"/>
        <v>0.2</v>
      </c>
      <c r="T3331" s="679">
        <f t="shared" si="1880"/>
        <v>0</v>
      </c>
      <c r="U3331" s="679">
        <f t="shared" si="1881"/>
        <v>0</v>
      </c>
      <c r="Y3331" s="120"/>
      <c r="AD3331" s="81"/>
      <c r="AF3331" s="370">
        <v>20</v>
      </c>
      <c r="AG3331" s="374">
        <v>18</v>
      </c>
      <c r="AH3331" s="378">
        <v>16</v>
      </c>
      <c r="AI3331" s="381">
        <v>14</v>
      </c>
      <c r="AJ3331" s="386">
        <v>12</v>
      </c>
      <c r="AK3331" s="391">
        <v>10</v>
      </c>
      <c r="AL3331" s="386"/>
      <c r="AM3331" s="363">
        <f t="shared" si="1876"/>
        <v>1</v>
      </c>
      <c r="AN3331" s="578">
        <v>27.3</v>
      </c>
      <c r="AO3331" s="78">
        <f t="shared" si="1911"/>
        <v>32.76</v>
      </c>
      <c r="AP3331" s="78">
        <f t="shared" si="1906"/>
        <v>35.49</v>
      </c>
      <c r="AQ3331" s="78">
        <f t="shared" si="1907"/>
        <v>38.22</v>
      </c>
      <c r="AR3331" s="78">
        <f t="shared" si="1908"/>
        <v>40.950000000000003</v>
      </c>
      <c r="AS3331" s="78">
        <f t="shared" si="1909"/>
        <v>43.680000000000007</v>
      </c>
      <c r="AT3331" s="78">
        <f t="shared" si="1910"/>
        <v>0</v>
      </c>
      <c r="AU3331" s="363" t="s">
        <v>717</v>
      </c>
      <c r="AV3331" s="393"/>
      <c r="AW3331" s="395"/>
      <c r="AX3331" s="395">
        <v>1.2</v>
      </c>
      <c r="AY3331" s="395">
        <v>1.3</v>
      </c>
      <c r="AZ3331" s="395">
        <v>1.4</v>
      </c>
      <c r="BA3331" s="395">
        <v>1.5</v>
      </c>
      <c r="BB3331" s="395">
        <v>1.6</v>
      </c>
      <c r="BC3331" s="395">
        <v>0</v>
      </c>
      <c r="BD3331" s="115"/>
      <c r="BE3331" s="115"/>
      <c r="BF3331" s="115">
        <v>1</v>
      </c>
      <c r="BG3331" s="115">
        <v>13</v>
      </c>
      <c r="BH3331" s="423">
        <f t="shared" si="1885"/>
        <v>17.64</v>
      </c>
      <c r="BI3331" s="417">
        <f t="shared" si="1886"/>
        <v>17.64</v>
      </c>
      <c r="BJ3331" s="115"/>
      <c r="BK3331" s="115"/>
      <c r="BQ3331" s="74" t="str">
        <f t="shared" si="1889"/>
        <v>25213-(18)</v>
      </c>
      <c r="BR3331" s="120" t="str">
        <f t="shared" si="1890"/>
        <v>Flanged Hose Adapter</v>
      </c>
      <c r="BS3331" s="120">
        <f t="shared" si="1891"/>
        <v>32.76</v>
      </c>
      <c r="BU3331" s="74" t="str">
        <f t="shared" si="1892"/>
        <v>25213-(16)</v>
      </c>
      <c r="BV3331" s="120" t="str">
        <f t="shared" si="1893"/>
        <v>Flanged Hose Adapter</v>
      </c>
      <c r="BW3331" s="120">
        <f t="shared" si="1894"/>
        <v>35.49</v>
      </c>
      <c r="BY3331" s="74" t="str">
        <f t="shared" si="1895"/>
        <v>25213-(14)</v>
      </c>
      <c r="BZ3331" s="120" t="str">
        <f t="shared" si="1896"/>
        <v>Flanged Hose Adapter</v>
      </c>
      <c r="CA3331" s="120">
        <f t="shared" si="1897"/>
        <v>38.22</v>
      </c>
      <c r="CC3331" s="115" t="str">
        <f t="shared" si="1898"/>
        <v>25213-(12)</v>
      </c>
      <c r="CD3331" s="120" t="str">
        <f t="shared" si="1899"/>
        <v>Flanged Hose Adapter</v>
      </c>
      <c r="CE3331" s="417">
        <f t="shared" si="1900"/>
        <v>40.950000000000003</v>
      </c>
      <c r="CF3331" s="115"/>
      <c r="CG3331" s="115" t="str">
        <f t="shared" si="1901"/>
        <v>25213-(10)</v>
      </c>
      <c r="CH3331" s="120" t="str">
        <f t="shared" si="1902"/>
        <v>Flanged Hose Adapter</v>
      </c>
      <c r="CI3331" s="417">
        <f t="shared" si="1903"/>
        <v>43.680000000000007</v>
      </c>
      <c r="CJ3331" s="115"/>
      <c r="CK3331" s="115" t="str">
        <f t="shared" si="1904"/>
        <v xml:space="preserve"> </v>
      </c>
      <c r="CL3331" s="120" t="str">
        <f t="shared" si="1905"/>
        <v xml:space="preserve"> </v>
      </c>
      <c r="CM3331" s="417" t="str">
        <f t="shared" si="1912"/>
        <v xml:space="preserve"> </v>
      </c>
      <c r="IS3331" s="111">
        <v>32.700000000000003</v>
      </c>
    </row>
    <row r="3332" spans="2:253" s="74" customFormat="1" ht="17.100000000000001" hidden="1" customHeight="1" x14ac:dyDescent="0.25">
      <c r="B3332" s="504">
        <f>'Flanged Parts'!AI17</f>
        <v>0</v>
      </c>
      <c r="C3332" s="508">
        <f t="shared" si="1913"/>
        <v>25214</v>
      </c>
      <c r="D3332" s="506">
        <f t="shared" si="1883"/>
        <v>25214</v>
      </c>
      <c r="E3332" s="504" t="s">
        <v>871</v>
      </c>
      <c r="F3332" s="508" t="str">
        <f t="shared" si="1877"/>
        <v xml:space="preserve"> </v>
      </c>
      <c r="G3332" s="509" t="s">
        <v>472</v>
      </c>
      <c r="H3332" s="504" t="str">
        <f>IF('Flanged Parts'!$BB$6=1,"CS",IF('Flanged Parts'!$BB$6=2,"Glv",0))</f>
        <v>Glv</v>
      </c>
      <c r="I3332" s="1035"/>
      <c r="J3332" s="1036"/>
      <c r="K3332" s="516" t="s">
        <v>881</v>
      </c>
      <c r="L3332" s="535">
        <v>20</v>
      </c>
      <c r="M3332" s="532" t="s">
        <v>1700</v>
      </c>
      <c r="N3332" s="514">
        <f t="shared" si="1887"/>
        <v>46.760000000000005</v>
      </c>
      <c r="O3332" s="514">
        <f t="shared" si="1884"/>
        <v>0</v>
      </c>
      <c r="P3332" s="680">
        <f>'KB Duct Parts'!$AE$3</f>
        <v>0</v>
      </c>
      <c r="Q3332" s="681">
        <f t="shared" si="1878"/>
        <v>0</v>
      </c>
      <c r="R3332" s="682">
        <f t="shared" si="1879"/>
        <v>0</v>
      </c>
      <c r="S3332" s="716">
        <f t="shared" si="1888"/>
        <v>0.2</v>
      </c>
      <c r="T3332" s="679">
        <f t="shared" si="1880"/>
        <v>0</v>
      </c>
      <c r="U3332" s="679">
        <f t="shared" si="1881"/>
        <v>0</v>
      </c>
      <c r="Y3332" s="120"/>
      <c r="AD3332" s="81"/>
      <c r="AF3332" s="370">
        <v>20</v>
      </c>
      <c r="AG3332" s="374">
        <v>18</v>
      </c>
      <c r="AH3332" s="378">
        <v>16</v>
      </c>
      <c r="AI3332" s="381">
        <v>14</v>
      </c>
      <c r="AJ3332" s="386">
        <v>12</v>
      </c>
      <c r="AK3332" s="391">
        <v>10</v>
      </c>
      <c r="AL3332" s="386"/>
      <c r="AM3332" s="363">
        <f t="shared" si="1876"/>
        <v>1</v>
      </c>
      <c r="AN3332" s="578">
        <v>26.6</v>
      </c>
      <c r="AO3332" s="78">
        <f t="shared" si="1911"/>
        <v>31.92</v>
      </c>
      <c r="AP3332" s="78">
        <f t="shared" si="1906"/>
        <v>34.580000000000005</v>
      </c>
      <c r="AQ3332" s="78">
        <f t="shared" si="1907"/>
        <v>37.24</v>
      </c>
      <c r="AR3332" s="78">
        <f t="shared" si="1908"/>
        <v>39.900000000000006</v>
      </c>
      <c r="AS3332" s="78">
        <f t="shared" si="1909"/>
        <v>42.56</v>
      </c>
      <c r="AT3332" s="78">
        <f t="shared" si="1910"/>
        <v>0</v>
      </c>
      <c r="AU3332" s="363" t="s">
        <v>717</v>
      </c>
      <c r="AV3332" s="393"/>
      <c r="AW3332" s="395"/>
      <c r="AX3332" s="395">
        <v>1.2</v>
      </c>
      <c r="AY3332" s="395">
        <v>1.3</v>
      </c>
      <c r="AZ3332" s="395">
        <v>1.4</v>
      </c>
      <c r="BA3332" s="395">
        <v>1.5</v>
      </c>
      <c r="BB3332" s="395">
        <v>1.6</v>
      </c>
      <c r="BC3332" s="395">
        <v>0</v>
      </c>
      <c r="BD3332" s="115"/>
      <c r="BE3332" s="115"/>
      <c r="BF3332" s="115">
        <v>1</v>
      </c>
      <c r="BG3332" s="115">
        <v>14</v>
      </c>
      <c r="BH3332" s="423">
        <f t="shared" si="1885"/>
        <v>20.16</v>
      </c>
      <c r="BI3332" s="417">
        <f t="shared" si="1886"/>
        <v>20.16</v>
      </c>
      <c r="BJ3332" s="115"/>
      <c r="BK3332" s="115"/>
      <c r="BQ3332" s="74" t="str">
        <f t="shared" si="1889"/>
        <v>25214-(18)</v>
      </c>
      <c r="BR3332" s="120" t="str">
        <f t="shared" si="1890"/>
        <v>Flanged Hose Adapter</v>
      </c>
      <c r="BS3332" s="120">
        <f t="shared" si="1891"/>
        <v>31.92</v>
      </c>
      <c r="BU3332" s="74" t="str">
        <f t="shared" si="1892"/>
        <v>25214-(16)</v>
      </c>
      <c r="BV3332" s="120" t="str">
        <f t="shared" si="1893"/>
        <v>Flanged Hose Adapter</v>
      </c>
      <c r="BW3332" s="120">
        <f t="shared" si="1894"/>
        <v>34.580000000000005</v>
      </c>
      <c r="BY3332" s="74" t="str">
        <f t="shared" si="1895"/>
        <v>25214-(14)</v>
      </c>
      <c r="BZ3332" s="120" t="str">
        <f t="shared" si="1896"/>
        <v>Flanged Hose Adapter</v>
      </c>
      <c r="CA3332" s="120">
        <f t="shared" si="1897"/>
        <v>37.24</v>
      </c>
      <c r="CC3332" s="115" t="str">
        <f t="shared" si="1898"/>
        <v>25214-(12)</v>
      </c>
      <c r="CD3332" s="120" t="str">
        <f t="shared" si="1899"/>
        <v>Flanged Hose Adapter</v>
      </c>
      <c r="CE3332" s="417">
        <f t="shared" si="1900"/>
        <v>39.900000000000006</v>
      </c>
      <c r="CF3332" s="115"/>
      <c r="CG3332" s="115" t="str">
        <f t="shared" si="1901"/>
        <v>25214-(10)</v>
      </c>
      <c r="CH3332" s="120" t="str">
        <f t="shared" si="1902"/>
        <v>Flanged Hose Adapter</v>
      </c>
      <c r="CI3332" s="417">
        <f t="shared" si="1903"/>
        <v>42.56</v>
      </c>
      <c r="CJ3332" s="115"/>
      <c r="CK3332" s="115" t="str">
        <f t="shared" si="1904"/>
        <v xml:space="preserve"> </v>
      </c>
      <c r="CL3332" s="120" t="str">
        <f t="shared" si="1905"/>
        <v xml:space="preserve"> </v>
      </c>
      <c r="CM3332" s="417" t="str">
        <f t="shared" si="1912"/>
        <v xml:space="preserve"> </v>
      </c>
      <c r="IS3332" s="111">
        <v>34.299999999999997</v>
      </c>
    </row>
    <row r="3333" spans="2:253" s="74" customFormat="1" ht="17.100000000000001" hidden="1" customHeight="1" x14ac:dyDescent="0.25">
      <c r="B3333" s="504">
        <f>'Flanged Parts'!AI18</f>
        <v>0</v>
      </c>
      <c r="C3333" s="508">
        <f t="shared" si="1913"/>
        <v>25215</v>
      </c>
      <c r="D3333" s="506">
        <f t="shared" si="1883"/>
        <v>25215</v>
      </c>
      <c r="E3333" s="504" t="s">
        <v>872</v>
      </c>
      <c r="F3333" s="508" t="str">
        <f t="shared" si="1877"/>
        <v xml:space="preserve"> </v>
      </c>
      <c r="G3333" s="509" t="s">
        <v>472</v>
      </c>
      <c r="H3333" s="504" t="str">
        <f>IF('Flanged Parts'!$BB$6=1,"CS",IF('Flanged Parts'!$BB$6=2,"Glv",0))</f>
        <v>Glv</v>
      </c>
      <c r="I3333" s="1035"/>
      <c r="J3333" s="1036"/>
      <c r="K3333" s="516" t="s">
        <v>881</v>
      </c>
      <c r="L3333" s="535">
        <v>20</v>
      </c>
      <c r="M3333" s="532" t="s">
        <v>1700</v>
      </c>
      <c r="N3333" s="514">
        <f t="shared" si="1887"/>
        <v>47.3</v>
      </c>
      <c r="O3333" s="514">
        <f t="shared" si="1884"/>
        <v>0</v>
      </c>
      <c r="P3333" s="680">
        <f>'KB Duct Parts'!$AE$3</f>
        <v>0</v>
      </c>
      <c r="Q3333" s="681">
        <f t="shared" si="1878"/>
        <v>0</v>
      </c>
      <c r="R3333" s="682">
        <f t="shared" si="1879"/>
        <v>0</v>
      </c>
      <c r="S3333" s="716">
        <f t="shared" si="1888"/>
        <v>0.2</v>
      </c>
      <c r="T3333" s="679">
        <f t="shared" si="1880"/>
        <v>0</v>
      </c>
      <c r="U3333" s="679">
        <f t="shared" si="1881"/>
        <v>0</v>
      </c>
      <c r="Y3333" s="120"/>
      <c r="AD3333" s="81"/>
      <c r="AF3333" s="370">
        <v>20</v>
      </c>
      <c r="AG3333" s="374">
        <v>18</v>
      </c>
      <c r="AH3333" s="378">
        <v>16</v>
      </c>
      <c r="AI3333" s="381">
        <v>14</v>
      </c>
      <c r="AJ3333" s="386">
        <v>12</v>
      </c>
      <c r="AK3333" s="391">
        <v>10</v>
      </c>
      <c r="AL3333" s="386"/>
      <c r="AM3333" s="363">
        <f t="shared" si="1876"/>
        <v>1</v>
      </c>
      <c r="AN3333" s="578">
        <v>25.3</v>
      </c>
      <c r="AO3333" s="78">
        <f t="shared" si="1911"/>
        <v>30.36</v>
      </c>
      <c r="AP3333" s="78">
        <f t="shared" si="1906"/>
        <v>32.89</v>
      </c>
      <c r="AQ3333" s="78">
        <f t="shared" si="1907"/>
        <v>35.42</v>
      </c>
      <c r="AR3333" s="78">
        <f t="shared" si="1908"/>
        <v>37.950000000000003</v>
      </c>
      <c r="AS3333" s="78">
        <f t="shared" si="1909"/>
        <v>40.480000000000004</v>
      </c>
      <c r="AT3333" s="78">
        <f t="shared" si="1910"/>
        <v>0</v>
      </c>
      <c r="AU3333" s="363" t="s">
        <v>717</v>
      </c>
      <c r="AV3333" s="393"/>
      <c r="AW3333" s="395"/>
      <c r="AX3333" s="395">
        <v>1.2</v>
      </c>
      <c r="AY3333" s="395">
        <v>1.3</v>
      </c>
      <c r="AZ3333" s="395">
        <v>1.4</v>
      </c>
      <c r="BA3333" s="395">
        <v>1.5</v>
      </c>
      <c r="BB3333" s="395">
        <v>1.6</v>
      </c>
      <c r="BC3333" s="395">
        <v>0</v>
      </c>
      <c r="BD3333" s="115"/>
      <c r="BE3333" s="115"/>
      <c r="BF3333" s="115">
        <v>1</v>
      </c>
      <c r="BG3333" s="115">
        <v>15</v>
      </c>
      <c r="BH3333" s="423">
        <f t="shared" si="1885"/>
        <v>22</v>
      </c>
      <c r="BI3333" s="417">
        <f t="shared" si="1886"/>
        <v>22</v>
      </c>
      <c r="BJ3333" s="115"/>
      <c r="BK3333" s="115"/>
      <c r="BQ3333" s="74" t="str">
        <f t="shared" si="1889"/>
        <v>25215-(18)</v>
      </c>
      <c r="BR3333" s="120" t="str">
        <f t="shared" si="1890"/>
        <v>Flanged Hose Adapter</v>
      </c>
      <c r="BS3333" s="120">
        <f t="shared" si="1891"/>
        <v>30.36</v>
      </c>
      <c r="BU3333" s="74" t="str">
        <f t="shared" si="1892"/>
        <v>25215-(16)</v>
      </c>
      <c r="BV3333" s="120" t="str">
        <f t="shared" si="1893"/>
        <v>Flanged Hose Adapter</v>
      </c>
      <c r="BW3333" s="120">
        <f t="shared" si="1894"/>
        <v>32.89</v>
      </c>
      <c r="BY3333" s="74" t="str">
        <f t="shared" si="1895"/>
        <v>25215-(14)</v>
      </c>
      <c r="BZ3333" s="120" t="str">
        <f t="shared" si="1896"/>
        <v>Flanged Hose Adapter</v>
      </c>
      <c r="CA3333" s="120">
        <f t="shared" si="1897"/>
        <v>35.42</v>
      </c>
      <c r="CC3333" s="115" t="str">
        <f t="shared" si="1898"/>
        <v>25215-(12)</v>
      </c>
      <c r="CD3333" s="120" t="str">
        <f t="shared" si="1899"/>
        <v>Flanged Hose Adapter</v>
      </c>
      <c r="CE3333" s="417">
        <f t="shared" si="1900"/>
        <v>37.950000000000003</v>
      </c>
      <c r="CF3333" s="115"/>
      <c r="CG3333" s="115" t="str">
        <f t="shared" si="1901"/>
        <v>25215-(10)</v>
      </c>
      <c r="CH3333" s="120" t="str">
        <f t="shared" si="1902"/>
        <v>Flanged Hose Adapter</v>
      </c>
      <c r="CI3333" s="417">
        <f t="shared" si="1903"/>
        <v>40.480000000000004</v>
      </c>
      <c r="CJ3333" s="115"/>
      <c r="CK3333" s="115" t="str">
        <f t="shared" si="1904"/>
        <v xml:space="preserve"> </v>
      </c>
      <c r="CL3333" s="120" t="str">
        <f t="shared" si="1905"/>
        <v xml:space="preserve"> </v>
      </c>
      <c r="CM3333" s="417" t="str">
        <f t="shared" si="1912"/>
        <v xml:space="preserve"> </v>
      </c>
      <c r="IS3333" s="111">
        <v>36.799999999999997</v>
      </c>
    </row>
    <row r="3334" spans="2:253" s="74" customFormat="1" ht="17.100000000000001" hidden="1" customHeight="1" x14ac:dyDescent="0.25">
      <c r="B3334" s="504">
        <f>'Flanged Parts'!AI19</f>
        <v>0</v>
      </c>
      <c r="C3334" s="508">
        <f t="shared" si="1913"/>
        <v>25216</v>
      </c>
      <c r="D3334" s="506">
        <f t="shared" si="1883"/>
        <v>25216</v>
      </c>
      <c r="E3334" s="504" t="s">
        <v>873</v>
      </c>
      <c r="F3334" s="508" t="str">
        <f t="shared" si="1877"/>
        <v xml:space="preserve"> </v>
      </c>
      <c r="G3334" s="509" t="s">
        <v>472</v>
      </c>
      <c r="H3334" s="504" t="str">
        <f>IF('Flanged Parts'!$BB$6=1,"CS",IF('Flanged Parts'!$BB$6=2,"Glv",0))</f>
        <v>Glv</v>
      </c>
      <c r="I3334" s="1035"/>
      <c r="J3334" s="1036"/>
      <c r="K3334" s="516" t="s">
        <v>881</v>
      </c>
      <c r="L3334" s="535">
        <v>20</v>
      </c>
      <c r="M3334" s="532" t="s">
        <v>1700</v>
      </c>
      <c r="N3334" s="514">
        <f t="shared" si="1887"/>
        <v>52.22</v>
      </c>
      <c r="O3334" s="514">
        <f t="shared" si="1884"/>
        <v>0</v>
      </c>
      <c r="P3334" s="680">
        <f>'KB Duct Parts'!$AE$3</f>
        <v>0</v>
      </c>
      <c r="Q3334" s="681">
        <f t="shared" si="1878"/>
        <v>0</v>
      </c>
      <c r="R3334" s="682">
        <f t="shared" si="1879"/>
        <v>0</v>
      </c>
      <c r="S3334" s="716">
        <f t="shared" si="1888"/>
        <v>0.2</v>
      </c>
      <c r="T3334" s="679">
        <f t="shared" si="1880"/>
        <v>0</v>
      </c>
      <c r="U3334" s="679">
        <f t="shared" si="1881"/>
        <v>0</v>
      </c>
      <c r="Y3334" s="120"/>
      <c r="AD3334" s="81"/>
      <c r="AF3334" s="370">
        <v>20</v>
      </c>
      <c r="AG3334" s="374">
        <v>18</v>
      </c>
      <c r="AH3334" s="378">
        <v>16</v>
      </c>
      <c r="AI3334" s="381">
        <v>14</v>
      </c>
      <c r="AJ3334" s="386">
        <v>12</v>
      </c>
      <c r="AK3334" s="391">
        <v>10</v>
      </c>
      <c r="AL3334" s="386"/>
      <c r="AM3334" s="363">
        <f t="shared" ref="AM3334:AM3397" si="1915">IF(L3334=AF3334,1,IF(L3334=AG3334,2,IF(L3334=AH3334,3,IF(L3334=AI3334,4,IF(L3334=AJ3334,5,IF(L3334=AK3334,6,IF(L3334=AL3334,7,0)))))))</f>
        <v>1</v>
      </c>
      <c r="AN3334" s="578">
        <v>25.1</v>
      </c>
      <c r="AO3334" s="78">
        <f t="shared" si="1911"/>
        <v>30.12</v>
      </c>
      <c r="AP3334" s="78">
        <f t="shared" si="1906"/>
        <v>32.630000000000003</v>
      </c>
      <c r="AQ3334" s="78">
        <f t="shared" si="1907"/>
        <v>35.14</v>
      </c>
      <c r="AR3334" s="78">
        <f t="shared" si="1908"/>
        <v>37.650000000000006</v>
      </c>
      <c r="AS3334" s="78">
        <f t="shared" si="1909"/>
        <v>40.160000000000004</v>
      </c>
      <c r="AT3334" s="78">
        <f t="shared" si="1910"/>
        <v>0</v>
      </c>
      <c r="AU3334" s="363" t="s">
        <v>717</v>
      </c>
      <c r="AV3334" s="393"/>
      <c r="AW3334" s="395"/>
      <c r="AX3334" s="395">
        <v>1.2</v>
      </c>
      <c r="AY3334" s="395">
        <v>1.3</v>
      </c>
      <c r="AZ3334" s="395">
        <v>1.4</v>
      </c>
      <c r="BA3334" s="395">
        <v>1.5</v>
      </c>
      <c r="BB3334" s="395">
        <v>1.6</v>
      </c>
      <c r="BC3334" s="395">
        <v>0</v>
      </c>
      <c r="BD3334" s="115"/>
      <c r="BE3334" s="115"/>
      <c r="BF3334" s="115">
        <v>1</v>
      </c>
      <c r="BG3334" s="115">
        <v>16</v>
      </c>
      <c r="BH3334" s="423">
        <f t="shared" si="1885"/>
        <v>27.12</v>
      </c>
      <c r="BI3334" s="417">
        <f t="shared" si="1886"/>
        <v>27.12</v>
      </c>
      <c r="BJ3334" s="115"/>
      <c r="BK3334" s="115"/>
      <c r="BQ3334" s="74" t="str">
        <f t="shared" si="1889"/>
        <v>25216-(18)</v>
      </c>
      <c r="BR3334" s="120" t="str">
        <f t="shared" si="1890"/>
        <v>Flanged Hose Adapter</v>
      </c>
      <c r="BS3334" s="120">
        <f t="shared" si="1891"/>
        <v>30.12</v>
      </c>
      <c r="BU3334" s="74" t="str">
        <f t="shared" si="1892"/>
        <v>25216-(16)</v>
      </c>
      <c r="BV3334" s="120" t="str">
        <f t="shared" si="1893"/>
        <v>Flanged Hose Adapter</v>
      </c>
      <c r="BW3334" s="120">
        <f t="shared" si="1894"/>
        <v>32.630000000000003</v>
      </c>
      <c r="BY3334" s="74" t="str">
        <f t="shared" si="1895"/>
        <v>25216-(14)</v>
      </c>
      <c r="BZ3334" s="120" t="str">
        <f t="shared" si="1896"/>
        <v>Flanged Hose Adapter</v>
      </c>
      <c r="CA3334" s="120">
        <f t="shared" si="1897"/>
        <v>35.14</v>
      </c>
      <c r="CC3334" s="115" t="str">
        <f t="shared" si="1898"/>
        <v>25216-(12)</v>
      </c>
      <c r="CD3334" s="120" t="str">
        <f t="shared" si="1899"/>
        <v>Flanged Hose Adapter</v>
      </c>
      <c r="CE3334" s="417">
        <f t="shared" si="1900"/>
        <v>37.650000000000006</v>
      </c>
      <c r="CF3334" s="115"/>
      <c r="CG3334" s="115" t="str">
        <f t="shared" si="1901"/>
        <v>25216-(10)</v>
      </c>
      <c r="CH3334" s="120" t="str">
        <f t="shared" si="1902"/>
        <v>Flanged Hose Adapter</v>
      </c>
      <c r="CI3334" s="417">
        <f t="shared" si="1903"/>
        <v>40.160000000000004</v>
      </c>
      <c r="CJ3334" s="115"/>
      <c r="CK3334" s="115" t="str">
        <f t="shared" si="1904"/>
        <v xml:space="preserve"> </v>
      </c>
      <c r="CL3334" s="120" t="str">
        <f t="shared" si="1905"/>
        <v xml:space="preserve"> </v>
      </c>
      <c r="CM3334" s="417" t="str">
        <f t="shared" si="1912"/>
        <v xml:space="preserve"> </v>
      </c>
      <c r="IS3334" s="111">
        <v>38.1</v>
      </c>
    </row>
    <row r="3335" spans="2:253" s="74" customFormat="1" ht="17.100000000000001" hidden="1" customHeight="1" x14ac:dyDescent="0.25">
      <c r="B3335" s="504">
        <f>'Flanged Parts'!AI20</f>
        <v>0</v>
      </c>
      <c r="C3335" s="508">
        <f t="shared" si="1913"/>
        <v>25217</v>
      </c>
      <c r="D3335" s="506">
        <f t="shared" si="1883"/>
        <v>25217</v>
      </c>
      <c r="E3335" s="504" t="s">
        <v>874</v>
      </c>
      <c r="F3335" s="508" t="str">
        <f t="shared" si="1877"/>
        <v xml:space="preserve"> </v>
      </c>
      <c r="G3335" s="509" t="s">
        <v>472</v>
      </c>
      <c r="H3335" s="504" t="str">
        <f>IF('Flanged Parts'!$BB$6=1,"CS",IF('Flanged Parts'!$BB$6=2,"Glv",0))</f>
        <v>Glv</v>
      </c>
      <c r="I3335" s="1035"/>
      <c r="J3335" s="1036"/>
      <c r="K3335" s="516" t="s">
        <v>881</v>
      </c>
      <c r="L3335" s="535">
        <v>20</v>
      </c>
      <c r="M3335" s="532" t="s">
        <v>1700</v>
      </c>
      <c r="N3335" s="514">
        <f t="shared" si="1887"/>
        <v>55.629999999999995</v>
      </c>
      <c r="O3335" s="514">
        <f t="shared" si="1884"/>
        <v>0</v>
      </c>
      <c r="P3335" s="680">
        <f>'KB Duct Parts'!$AE$3</f>
        <v>0</v>
      </c>
      <c r="Q3335" s="681">
        <f t="shared" si="1878"/>
        <v>0</v>
      </c>
      <c r="R3335" s="682">
        <f t="shared" si="1879"/>
        <v>0</v>
      </c>
      <c r="S3335" s="716">
        <f t="shared" si="1888"/>
        <v>0.2</v>
      </c>
      <c r="T3335" s="679">
        <f t="shared" si="1880"/>
        <v>0</v>
      </c>
      <c r="U3335" s="679">
        <f t="shared" si="1881"/>
        <v>0</v>
      </c>
      <c r="Y3335" s="120"/>
      <c r="AD3335" s="81"/>
      <c r="AF3335" s="370">
        <v>20</v>
      </c>
      <c r="AG3335" s="374">
        <v>18</v>
      </c>
      <c r="AH3335" s="378">
        <v>16</v>
      </c>
      <c r="AI3335" s="381">
        <v>14</v>
      </c>
      <c r="AJ3335" s="386">
        <v>12</v>
      </c>
      <c r="AK3335" s="391">
        <v>10</v>
      </c>
      <c r="AL3335" s="386"/>
      <c r="AM3335" s="363">
        <f t="shared" si="1915"/>
        <v>1</v>
      </c>
      <c r="AN3335" s="578">
        <v>26.4</v>
      </c>
      <c r="AO3335" s="78">
        <f t="shared" si="1911"/>
        <v>31.679999999999996</v>
      </c>
      <c r="AP3335" s="78">
        <f t="shared" si="1906"/>
        <v>34.32</v>
      </c>
      <c r="AQ3335" s="78">
        <f t="shared" si="1907"/>
        <v>36.959999999999994</v>
      </c>
      <c r="AR3335" s="78">
        <f t="shared" si="1908"/>
        <v>39.599999999999994</v>
      </c>
      <c r="AS3335" s="78">
        <f t="shared" si="1909"/>
        <v>42.24</v>
      </c>
      <c r="AT3335" s="78">
        <f t="shared" si="1910"/>
        <v>0</v>
      </c>
      <c r="AU3335" s="363" t="s">
        <v>717</v>
      </c>
      <c r="AV3335" s="393"/>
      <c r="AW3335" s="395"/>
      <c r="AX3335" s="395">
        <v>1.2</v>
      </c>
      <c r="AY3335" s="395">
        <v>1.3</v>
      </c>
      <c r="AZ3335" s="395">
        <v>1.4</v>
      </c>
      <c r="BA3335" s="395">
        <v>1.5</v>
      </c>
      <c r="BB3335" s="395">
        <v>1.6</v>
      </c>
      <c r="BC3335" s="395">
        <v>0</v>
      </c>
      <c r="BD3335" s="115"/>
      <c r="BE3335" s="115"/>
      <c r="BF3335" s="115">
        <v>1</v>
      </c>
      <c r="BG3335" s="115">
        <v>17</v>
      </c>
      <c r="BH3335" s="423">
        <f t="shared" si="1885"/>
        <v>29.23</v>
      </c>
      <c r="BI3335" s="417">
        <f t="shared" si="1886"/>
        <v>29.23</v>
      </c>
      <c r="BJ3335" s="115"/>
      <c r="BK3335" s="115"/>
      <c r="BQ3335" s="74" t="str">
        <f t="shared" si="1889"/>
        <v>25217-(18)</v>
      </c>
      <c r="BR3335" s="120" t="str">
        <f t="shared" si="1890"/>
        <v>Flanged Hose Adapter</v>
      </c>
      <c r="BS3335" s="120">
        <f t="shared" si="1891"/>
        <v>31.679999999999996</v>
      </c>
      <c r="BU3335" s="74" t="str">
        <f t="shared" si="1892"/>
        <v>25217-(16)</v>
      </c>
      <c r="BV3335" s="120" t="str">
        <f t="shared" si="1893"/>
        <v>Flanged Hose Adapter</v>
      </c>
      <c r="BW3335" s="120">
        <f t="shared" si="1894"/>
        <v>34.32</v>
      </c>
      <c r="BY3335" s="74" t="str">
        <f t="shared" si="1895"/>
        <v>25217-(14)</v>
      </c>
      <c r="BZ3335" s="120" t="str">
        <f t="shared" si="1896"/>
        <v>Flanged Hose Adapter</v>
      </c>
      <c r="CA3335" s="120">
        <f t="shared" si="1897"/>
        <v>36.959999999999994</v>
      </c>
      <c r="CC3335" s="115" t="str">
        <f t="shared" si="1898"/>
        <v>25217-(12)</v>
      </c>
      <c r="CD3335" s="120" t="str">
        <f t="shared" si="1899"/>
        <v>Flanged Hose Adapter</v>
      </c>
      <c r="CE3335" s="417">
        <f t="shared" si="1900"/>
        <v>39.599999999999994</v>
      </c>
      <c r="CF3335" s="115"/>
      <c r="CG3335" s="115" t="str">
        <f t="shared" si="1901"/>
        <v>25217-(10)</v>
      </c>
      <c r="CH3335" s="120" t="str">
        <f t="shared" si="1902"/>
        <v>Flanged Hose Adapter</v>
      </c>
      <c r="CI3335" s="417">
        <f t="shared" si="1903"/>
        <v>42.24</v>
      </c>
      <c r="CJ3335" s="115"/>
      <c r="CK3335" s="115" t="str">
        <f t="shared" si="1904"/>
        <v xml:space="preserve"> </v>
      </c>
      <c r="CL3335" s="120" t="str">
        <f t="shared" si="1905"/>
        <v xml:space="preserve"> </v>
      </c>
      <c r="CM3335" s="417" t="str">
        <f t="shared" si="1912"/>
        <v xml:space="preserve"> </v>
      </c>
      <c r="IS3335" s="111">
        <v>39.9</v>
      </c>
    </row>
    <row r="3336" spans="2:253" s="74" customFormat="1" ht="17.100000000000001" hidden="1" customHeight="1" x14ac:dyDescent="0.25">
      <c r="B3336" s="504">
        <f>'Flanged Parts'!AI21</f>
        <v>0</v>
      </c>
      <c r="C3336" s="508">
        <f t="shared" si="1913"/>
        <v>25218</v>
      </c>
      <c r="D3336" s="506">
        <f t="shared" si="1883"/>
        <v>25218</v>
      </c>
      <c r="E3336" s="504" t="s">
        <v>875</v>
      </c>
      <c r="F3336" s="508" t="str">
        <f t="shared" si="1877"/>
        <v xml:space="preserve"> </v>
      </c>
      <c r="G3336" s="509" t="s">
        <v>472</v>
      </c>
      <c r="H3336" s="504" t="str">
        <f>IF('Flanged Parts'!$BB$6=1,"CS",IF('Flanged Parts'!$BB$6=2,"Glv",0))</f>
        <v>Glv</v>
      </c>
      <c r="I3336" s="1035"/>
      <c r="J3336" s="1036"/>
      <c r="K3336" s="516" t="s">
        <v>881</v>
      </c>
      <c r="L3336" s="535">
        <v>20</v>
      </c>
      <c r="M3336" s="532" t="s">
        <v>1700</v>
      </c>
      <c r="N3336" s="514">
        <f t="shared" si="1887"/>
        <v>58.54</v>
      </c>
      <c r="O3336" s="514">
        <f t="shared" si="1884"/>
        <v>0</v>
      </c>
      <c r="P3336" s="680">
        <f>'KB Duct Parts'!$AE$3</f>
        <v>0</v>
      </c>
      <c r="Q3336" s="681">
        <f t="shared" si="1878"/>
        <v>0</v>
      </c>
      <c r="R3336" s="682">
        <f t="shared" si="1879"/>
        <v>0</v>
      </c>
      <c r="S3336" s="716">
        <f t="shared" si="1888"/>
        <v>0.2</v>
      </c>
      <c r="T3336" s="679">
        <f t="shared" si="1880"/>
        <v>0</v>
      </c>
      <c r="U3336" s="679">
        <f t="shared" si="1881"/>
        <v>0</v>
      </c>
      <c r="Y3336" s="120"/>
      <c r="AD3336" s="81"/>
      <c r="AF3336" s="370">
        <v>20</v>
      </c>
      <c r="AG3336" s="374">
        <v>18</v>
      </c>
      <c r="AH3336" s="378">
        <v>16</v>
      </c>
      <c r="AI3336" s="381">
        <v>14</v>
      </c>
      <c r="AJ3336" s="386">
        <v>12</v>
      </c>
      <c r="AK3336" s="391">
        <v>10</v>
      </c>
      <c r="AL3336" s="386"/>
      <c r="AM3336" s="363">
        <f t="shared" si="1915"/>
        <v>1</v>
      </c>
      <c r="AN3336" s="578">
        <v>28.2</v>
      </c>
      <c r="AO3336" s="78">
        <f t="shared" si="1911"/>
        <v>33.839999999999996</v>
      </c>
      <c r="AP3336" s="78">
        <f t="shared" si="1906"/>
        <v>36.660000000000004</v>
      </c>
      <c r="AQ3336" s="78">
        <f t="shared" si="1907"/>
        <v>39.479999999999997</v>
      </c>
      <c r="AR3336" s="78">
        <f t="shared" si="1908"/>
        <v>42.3</v>
      </c>
      <c r="AS3336" s="78">
        <f t="shared" si="1909"/>
        <v>45.120000000000005</v>
      </c>
      <c r="AT3336" s="78">
        <f t="shared" si="1910"/>
        <v>0</v>
      </c>
      <c r="AU3336" s="363" t="s">
        <v>717</v>
      </c>
      <c r="AV3336" s="393"/>
      <c r="AW3336" s="395"/>
      <c r="AX3336" s="395">
        <v>1.2</v>
      </c>
      <c r="AY3336" s="395">
        <v>1.3</v>
      </c>
      <c r="AZ3336" s="395">
        <v>1.4</v>
      </c>
      <c r="BA3336" s="395">
        <v>1.5</v>
      </c>
      <c r="BB3336" s="395">
        <v>1.6</v>
      </c>
      <c r="BC3336" s="395">
        <v>0</v>
      </c>
      <c r="BD3336" s="115"/>
      <c r="BE3336" s="115"/>
      <c r="BF3336" s="115">
        <v>1</v>
      </c>
      <c r="BG3336" s="115">
        <v>18</v>
      </c>
      <c r="BH3336" s="423">
        <f t="shared" si="1885"/>
        <v>30.34</v>
      </c>
      <c r="BI3336" s="417">
        <f t="shared" si="1886"/>
        <v>30.34</v>
      </c>
      <c r="BJ3336" s="115"/>
      <c r="BK3336" s="115"/>
      <c r="BQ3336" s="74" t="str">
        <f t="shared" si="1889"/>
        <v>25218-(18)</v>
      </c>
      <c r="BR3336" s="120" t="str">
        <f t="shared" si="1890"/>
        <v>Flanged Hose Adapter</v>
      </c>
      <c r="BS3336" s="120">
        <f t="shared" si="1891"/>
        <v>33.839999999999996</v>
      </c>
      <c r="BU3336" s="74" t="str">
        <f t="shared" si="1892"/>
        <v>25218-(16)</v>
      </c>
      <c r="BV3336" s="120" t="str">
        <f t="shared" si="1893"/>
        <v>Flanged Hose Adapter</v>
      </c>
      <c r="BW3336" s="120">
        <f t="shared" si="1894"/>
        <v>36.660000000000004</v>
      </c>
      <c r="BY3336" s="74" t="str">
        <f t="shared" si="1895"/>
        <v>25218-(14)</v>
      </c>
      <c r="BZ3336" s="120" t="str">
        <f t="shared" si="1896"/>
        <v>Flanged Hose Adapter</v>
      </c>
      <c r="CA3336" s="120">
        <f t="shared" si="1897"/>
        <v>39.479999999999997</v>
      </c>
      <c r="CC3336" s="115" t="str">
        <f t="shared" si="1898"/>
        <v>25218-(12)</v>
      </c>
      <c r="CD3336" s="120" t="str">
        <f t="shared" si="1899"/>
        <v>Flanged Hose Adapter</v>
      </c>
      <c r="CE3336" s="417">
        <f t="shared" si="1900"/>
        <v>42.3</v>
      </c>
      <c r="CF3336" s="115"/>
      <c r="CG3336" s="115" t="str">
        <f t="shared" si="1901"/>
        <v>25218-(10)</v>
      </c>
      <c r="CH3336" s="120" t="str">
        <f t="shared" si="1902"/>
        <v>Flanged Hose Adapter</v>
      </c>
      <c r="CI3336" s="417">
        <f t="shared" si="1903"/>
        <v>45.120000000000005</v>
      </c>
      <c r="CJ3336" s="115"/>
      <c r="CK3336" s="115" t="str">
        <f t="shared" si="1904"/>
        <v xml:space="preserve"> </v>
      </c>
      <c r="CL3336" s="120" t="str">
        <f t="shared" si="1905"/>
        <v xml:space="preserve"> </v>
      </c>
      <c r="CM3336" s="417" t="str">
        <f t="shared" si="1912"/>
        <v xml:space="preserve"> </v>
      </c>
      <c r="IS3336" s="111">
        <v>41.7</v>
      </c>
    </row>
    <row r="3337" spans="2:253" s="74" customFormat="1" ht="17.100000000000001" hidden="1" customHeight="1" x14ac:dyDescent="0.25">
      <c r="B3337" s="504">
        <f>'Flanged Parts'!AI22</f>
        <v>0</v>
      </c>
      <c r="C3337" s="508">
        <f t="shared" si="1913"/>
        <v>25219</v>
      </c>
      <c r="D3337" s="506">
        <f t="shared" si="1883"/>
        <v>25219</v>
      </c>
      <c r="E3337" s="504" t="s">
        <v>876</v>
      </c>
      <c r="F3337" s="508" t="str">
        <f t="shared" si="1877"/>
        <v xml:space="preserve"> </v>
      </c>
      <c r="G3337" s="509" t="s">
        <v>472</v>
      </c>
      <c r="H3337" s="504" t="str">
        <f>IF('Flanged Parts'!$BB$6=1,"CS",IF('Flanged Parts'!$BB$6=2,"Glv",0))</f>
        <v>Glv</v>
      </c>
      <c r="I3337" s="1035"/>
      <c r="J3337" s="1036"/>
      <c r="K3337" s="516" t="s">
        <v>881</v>
      </c>
      <c r="L3337" s="535">
        <v>20</v>
      </c>
      <c r="M3337" s="532" t="s">
        <v>1700</v>
      </c>
      <c r="N3337" s="514">
        <f t="shared" si="1887"/>
        <v>59.06</v>
      </c>
      <c r="O3337" s="514">
        <f t="shared" si="1884"/>
        <v>0</v>
      </c>
      <c r="P3337" s="680">
        <f>'KB Duct Parts'!$AE$3</f>
        <v>0</v>
      </c>
      <c r="Q3337" s="681">
        <f t="shared" si="1878"/>
        <v>0</v>
      </c>
      <c r="R3337" s="682">
        <f t="shared" si="1879"/>
        <v>0</v>
      </c>
      <c r="S3337" s="716">
        <f t="shared" si="1888"/>
        <v>0.2</v>
      </c>
      <c r="T3337" s="679">
        <f t="shared" si="1880"/>
        <v>0</v>
      </c>
      <c r="U3337" s="679">
        <f t="shared" si="1881"/>
        <v>0</v>
      </c>
      <c r="Y3337" s="120"/>
      <c r="AD3337" s="81"/>
      <c r="AF3337" s="370">
        <v>20</v>
      </c>
      <c r="AG3337" s="374">
        <v>18</v>
      </c>
      <c r="AH3337" s="378">
        <v>16</v>
      </c>
      <c r="AI3337" s="381">
        <v>14</v>
      </c>
      <c r="AJ3337" s="386">
        <v>12</v>
      </c>
      <c r="AK3337" s="391">
        <v>10</v>
      </c>
      <c r="AL3337" s="386"/>
      <c r="AM3337" s="363">
        <f t="shared" si="1915"/>
        <v>1</v>
      </c>
      <c r="AN3337" s="578">
        <v>28.4</v>
      </c>
      <c r="AO3337" s="78">
        <f t="shared" si="1911"/>
        <v>34.08</v>
      </c>
      <c r="AP3337" s="78">
        <f t="shared" si="1906"/>
        <v>36.92</v>
      </c>
      <c r="AQ3337" s="78">
        <f t="shared" si="1907"/>
        <v>39.76</v>
      </c>
      <c r="AR3337" s="78">
        <f t="shared" si="1908"/>
        <v>42.599999999999994</v>
      </c>
      <c r="AS3337" s="78">
        <f t="shared" si="1909"/>
        <v>45.44</v>
      </c>
      <c r="AT3337" s="78">
        <f t="shared" si="1910"/>
        <v>0</v>
      </c>
      <c r="AU3337" s="363" t="s">
        <v>717</v>
      </c>
      <c r="AV3337" s="393"/>
      <c r="AW3337" s="395"/>
      <c r="AX3337" s="395">
        <v>1.2</v>
      </c>
      <c r="AY3337" s="395">
        <v>1.3</v>
      </c>
      <c r="AZ3337" s="395">
        <v>1.4</v>
      </c>
      <c r="BA3337" s="395">
        <v>1.5</v>
      </c>
      <c r="BB3337" s="395">
        <v>1.6</v>
      </c>
      <c r="BC3337" s="395">
        <v>0</v>
      </c>
      <c r="BD3337" s="115"/>
      <c r="BE3337" s="115"/>
      <c r="BF3337" s="115">
        <v>1</v>
      </c>
      <c r="BG3337" s="115">
        <v>19</v>
      </c>
      <c r="BH3337" s="423">
        <f t="shared" si="1885"/>
        <v>30.66</v>
      </c>
      <c r="BI3337" s="417">
        <f t="shared" si="1886"/>
        <v>30.66</v>
      </c>
      <c r="BJ3337" s="115"/>
      <c r="BK3337" s="115"/>
      <c r="BQ3337" s="74" t="str">
        <f t="shared" si="1889"/>
        <v>25219-(18)</v>
      </c>
      <c r="BR3337" s="120" t="str">
        <f t="shared" si="1890"/>
        <v>Flanged Hose Adapter</v>
      </c>
      <c r="BS3337" s="120">
        <f t="shared" si="1891"/>
        <v>34.08</v>
      </c>
      <c r="BU3337" s="74" t="str">
        <f t="shared" si="1892"/>
        <v>25219-(16)</v>
      </c>
      <c r="BV3337" s="120" t="str">
        <f t="shared" si="1893"/>
        <v>Flanged Hose Adapter</v>
      </c>
      <c r="BW3337" s="120">
        <f t="shared" si="1894"/>
        <v>36.92</v>
      </c>
      <c r="BY3337" s="74" t="str">
        <f t="shared" si="1895"/>
        <v>25219-(14)</v>
      </c>
      <c r="BZ3337" s="120" t="str">
        <f t="shared" si="1896"/>
        <v>Flanged Hose Adapter</v>
      </c>
      <c r="CA3337" s="120">
        <f t="shared" si="1897"/>
        <v>39.76</v>
      </c>
      <c r="CC3337" s="115" t="str">
        <f t="shared" si="1898"/>
        <v>25219-(12)</v>
      </c>
      <c r="CD3337" s="120" t="str">
        <f t="shared" si="1899"/>
        <v>Flanged Hose Adapter</v>
      </c>
      <c r="CE3337" s="417">
        <f t="shared" si="1900"/>
        <v>42.599999999999994</v>
      </c>
      <c r="CF3337" s="115"/>
      <c r="CG3337" s="115" t="str">
        <f t="shared" si="1901"/>
        <v>25219-(10)</v>
      </c>
      <c r="CH3337" s="120" t="str">
        <f t="shared" si="1902"/>
        <v>Flanged Hose Adapter</v>
      </c>
      <c r="CI3337" s="417">
        <f t="shared" si="1903"/>
        <v>45.44</v>
      </c>
      <c r="CJ3337" s="115"/>
      <c r="CK3337" s="115" t="str">
        <f t="shared" si="1904"/>
        <v xml:space="preserve"> </v>
      </c>
      <c r="CL3337" s="120" t="str">
        <f t="shared" si="1905"/>
        <v xml:space="preserve"> </v>
      </c>
      <c r="CM3337" s="417" t="str">
        <f t="shared" si="1912"/>
        <v xml:space="preserve"> </v>
      </c>
      <c r="IS3337" s="111">
        <v>42.6</v>
      </c>
    </row>
    <row r="3338" spans="2:253" s="74" customFormat="1" ht="17.100000000000001" hidden="1" customHeight="1" x14ac:dyDescent="0.25">
      <c r="B3338" s="504">
        <f>'Flanged Parts'!AI23</f>
        <v>0</v>
      </c>
      <c r="C3338" s="508">
        <f t="shared" si="1913"/>
        <v>25220</v>
      </c>
      <c r="D3338" s="506">
        <f t="shared" si="1883"/>
        <v>25220</v>
      </c>
      <c r="E3338" s="504" t="s">
        <v>877</v>
      </c>
      <c r="F3338" s="508" t="str">
        <f t="shared" si="1877"/>
        <v xml:space="preserve"> </v>
      </c>
      <c r="G3338" s="509" t="s">
        <v>472</v>
      </c>
      <c r="H3338" s="504" t="str">
        <f>IF('Flanged Parts'!$BB$6=1,"CS",IF('Flanged Parts'!$BB$6=2,"Glv",0))</f>
        <v>Glv</v>
      </c>
      <c r="I3338" s="1035"/>
      <c r="J3338" s="1036"/>
      <c r="K3338" s="516" t="s">
        <v>881</v>
      </c>
      <c r="L3338" s="535">
        <v>20</v>
      </c>
      <c r="M3338" s="532" t="s">
        <v>1700</v>
      </c>
      <c r="N3338" s="514">
        <f t="shared" si="1887"/>
        <v>60.93</v>
      </c>
      <c r="O3338" s="514">
        <f t="shared" si="1884"/>
        <v>0</v>
      </c>
      <c r="P3338" s="680">
        <f>'KB Duct Parts'!$AE$3</f>
        <v>0</v>
      </c>
      <c r="Q3338" s="681">
        <f t="shared" si="1878"/>
        <v>0</v>
      </c>
      <c r="R3338" s="682">
        <f t="shared" si="1879"/>
        <v>0</v>
      </c>
      <c r="S3338" s="716">
        <f t="shared" si="1888"/>
        <v>0.2</v>
      </c>
      <c r="T3338" s="679">
        <f t="shared" si="1880"/>
        <v>0</v>
      </c>
      <c r="U3338" s="679">
        <f t="shared" si="1881"/>
        <v>0</v>
      </c>
      <c r="Y3338" s="120"/>
      <c r="AD3338" s="81"/>
      <c r="AF3338" s="370">
        <v>20</v>
      </c>
      <c r="AG3338" s="374">
        <v>18</v>
      </c>
      <c r="AH3338" s="378">
        <v>16</v>
      </c>
      <c r="AI3338" s="381">
        <v>14</v>
      </c>
      <c r="AJ3338" s="386">
        <v>12</v>
      </c>
      <c r="AK3338" s="391">
        <v>10</v>
      </c>
      <c r="AL3338" s="386"/>
      <c r="AM3338" s="363">
        <f t="shared" si="1915"/>
        <v>1</v>
      </c>
      <c r="AN3338" s="578">
        <v>27.4</v>
      </c>
      <c r="AO3338" s="78">
        <f t="shared" si="1911"/>
        <v>32.879999999999995</v>
      </c>
      <c r="AP3338" s="78">
        <f t="shared" si="1906"/>
        <v>35.619999999999997</v>
      </c>
      <c r="AQ3338" s="78">
        <f t="shared" si="1907"/>
        <v>38.359999999999992</v>
      </c>
      <c r="AR3338" s="78">
        <f t="shared" si="1908"/>
        <v>41.099999999999994</v>
      </c>
      <c r="AS3338" s="78">
        <f t="shared" si="1909"/>
        <v>43.84</v>
      </c>
      <c r="AT3338" s="78">
        <f t="shared" si="1910"/>
        <v>0</v>
      </c>
      <c r="AU3338" s="363" t="s">
        <v>717</v>
      </c>
      <c r="AV3338" s="393"/>
      <c r="AW3338" s="395"/>
      <c r="AX3338" s="395">
        <v>1.2</v>
      </c>
      <c r="AY3338" s="395">
        <v>1.3</v>
      </c>
      <c r="AZ3338" s="395">
        <v>1.4</v>
      </c>
      <c r="BA3338" s="395">
        <v>1.5</v>
      </c>
      <c r="BB3338" s="395">
        <v>1.6</v>
      </c>
      <c r="BC3338" s="395">
        <v>0</v>
      </c>
      <c r="BD3338" s="115"/>
      <c r="BE3338" s="115"/>
      <c r="BF3338" s="115">
        <v>1</v>
      </c>
      <c r="BG3338" s="115">
        <v>20</v>
      </c>
      <c r="BH3338" s="423">
        <f t="shared" si="1885"/>
        <v>33.53</v>
      </c>
      <c r="BI3338" s="417">
        <f t="shared" si="1886"/>
        <v>33.53</v>
      </c>
      <c r="BJ3338" s="115"/>
      <c r="BK3338" s="115"/>
      <c r="BQ3338" s="74" t="str">
        <f t="shared" si="1889"/>
        <v>25220-(18)</v>
      </c>
      <c r="BR3338" s="120" t="str">
        <f t="shared" si="1890"/>
        <v>Flanged Hose Adapter</v>
      </c>
      <c r="BS3338" s="120">
        <f t="shared" si="1891"/>
        <v>32.879999999999995</v>
      </c>
      <c r="BU3338" s="74" t="str">
        <f t="shared" si="1892"/>
        <v>25220-(16)</v>
      </c>
      <c r="BV3338" s="120" t="str">
        <f t="shared" si="1893"/>
        <v>Flanged Hose Adapter</v>
      </c>
      <c r="BW3338" s="120">
        <f t="shared" si="1894"/>
        <v>35.619999999999997</v>
      </c>
      <c r="BY3338" s="74" t="str">
        <f t="shared" si="1895"/>
        <v>25220-(14)</v>
      </c>
      <c r="BZ3338" s="120" t="str">
        <f t="shared" si="1896"/>
        <v>Flanged Hose Adapter</v>
      </c>
      <c r="CA3338" s="120">
        <f t="shared" si="1897"/>
        <v>38.359999999999992</v>
      </c>
      <c r="CC3338" s="115" t="str">
        <f t="shared" si="1898"/>
        <v>25220-(12)</v>
      </c>
      <c r="CD3338" s="120" t="str">
        <f t="shared" si="1899"/>
        <v>Flanged Hose Adapter</v>
      </c>
      <c r="CE3338" s="417">
        <f t="shared" si="1900"/>
        <v>41.099999999999994</v>
      </c>
      <c r="CF3338" s="115"/>
      <c r="CG3338" s="115" t="str">
        <f t="shared" si="1901"/>
        <v>25220-(10)</v>
      </c>
      <c r="CH3338" s="120" t="str">
        <f t="shared" si="1902"/>
        <v>Flanged Hose Adapter</v>
      </c>
      <c r="CI3338" s="417">
        <f t="shared" si="1903"/>
        <v>43.84</v>
      </c>
      <c r="CJ3338" s="115"/>
      <c r="CK3338" s="115" t="str">
        <f t="shared" si="1904"/>
        <v xml:space="preserve"> </v>
      </c>
      <c r="CL3338" s="120" t="str">
        <f t="shared" si="1905"/>
        <v xml:space="preserve"> </v>
      </c>
      <c r="CM3338" s="417" t="str">
        <f t="shared" si="1912"/>
        <v xml:space="preserve"> </v>
      </c>
      <c r="IS3338" s="111">
        <v>43.6</v>
      </c>
    </row>
    <row r="3339" spans="2:253" s="74" customFormat="1" ht="17.100000000000001" hidden="1" customHeight="1" x14ac:dyDescent="0.25">
      <c r="B3339" s="504">
        <f>'Flanged Parts'!AI24</f>
        <v>0</v>
      </c>
      <c r="C3339" s="508">
        <f t="shared" si="1913"/>
        <v>25222</v>
      </c>
      <c r="D3339" s="506">
        <f t="shared" si="1883"/>
        <v>25222</v>
      </c>
      <c r="E3339" s="504" t="s">
        <v>878</v>
      </c>
      <c r="F3339" s="508" t="str">
        <f t="shared" si="1877"/>
        <v xml:space="preserve"> </v>
      </c>
      <c r="G3339" s="509" t="s">
        <v>472</v>
      </c>
      <c r="H3339" s="504" t="str">
        <f>IF('Flanged Parts'!$BB$6=1,"CS",IF('Flanged Parts'!$BB$6=2,"Glv",0))</f>
        <v>Glv</v>
      </c>
      <c r="I3339" s="1035"/>
      <c r="J3339" s="1036"/>
      <c r="K3339" s="516" t="s">
        <v>881</v>
      </c>
      <c r="L3339" s="535">
        <v>20</v>
      </c>
      <c r="M3339" s="532" t="s">
        <v>1700</v>
      </c>
      <c r="N3339" s="514">
        <f t="shared" si="1887"/>
        <v>69.459999999999994</v>
      </c>
      <c r="O3339" s="514">
        <f t="shared" si="1884"/>
        <v>0</v>
      </c>
      <c r="P3339" s="680">
        <f>'KB Duct Parts'!$AE$3</f>
        <v>0</v>
      </c>
      <c r="Q3339" s="681">
        <f t="shared" si="1878"/>
        <v>0</v>
      </c>
      <c r="R3339" s="682">
        <f t="shared" si="1879"/>
        <v>0</v>
      </c>
      <c r="S3339" s="716">
        <f t="shared" si="1888"/>
        <v>0.2</v>
      </c>
      <c r="T3339" s="679">
        <f t="shared" si="1880"/>
        <v>0</v>
      </c>
      <c r="U3339" s="679">
        <f t="shared" si="1881"/>
        <v>0</v>
      </c>
      <c r="Y3339" s="120"/>
      <c r="AD3339" s="81"/>
      <c r="AF3339" s="370">
        <v>20</v>
      </c>
      <c r="AG3339" s="374">
        <v>18</v>
      </c>
      <c r="AH3339" s="378">
        <v>16</v>
      </c>
      <c r="AI3339" s="381">
        <v>14</v>
      </c>
      <c r="AJ3339" s="386">
        <v>12</v>
      </c>
      <c r="AK3339" s="391">
        <v>10</v>
      </c>
      <c r="AL3339" s="386"/>
      <c r="AM3339" s="363">
        <f t="shared" si="1915"/>
        <v>1</v>
      </c>
      <c r="AN3339" s="578">
        <v>30.8</v>
      </c>
      <c r="AO3339" s="78">
        <f t="shared" si="1911"/>
        <v>36.96</v>
      </c>
      <c r="AP3339" s="78">
        <f t="shared" si="1906"/>
        <v>40.04</v>
      </c>
      <c r="AQ3339" s="78">
        <f t="shared" si="1907"/>
        <v>43.12</v>
      </c>
      <c r="AR3339" s="78">
        <f t="shared" si="1908"/>
        <v>46.2</v>
      </c>
      <c r="AS3339" s="78">
        <f t="shared" si="1909"/>
        <v>49.28</v>
      </c>
      <c r="AT3339" s="78">
        <f t="shared" si="1910"/>
        <v>0</v>
      </c>
      <c r="AU3339" s="363" t="s">
        <v>717</v>
      </c>
      <c r="AV3339" s="393"/>
      <c r="AW3339" s="395"/>
      <c r="AX3339" s="395">
        <v>1.2</v>
      </c>
      <c r="AY3339" s="395">
        <v>1.3</v>
      </c>
      <c r="AZ3339" s="395">
        <v>1.4</v>
      </c>
      <c r="BA3339" s="395">
        <v>1.5</v>
      </c>
      <c r="BB3339" s="395">
        <v>1.6</v>
      </c>
      <c r="BC3339" s="395">
        <v>0</v>
      </c>
      <c r="BD3339" s="115"/>
      <c r="BE3339" s="115"/>
      <c r="BF3339" s="115">
        <v>1</v>
      </c>
      <c r="BG3339" s="115">
        <v>22</v>
      </c>
      <c r="BH3339" s="423">
        <f t="shared" si="1885"/>
        <v>38.659999999999997</v>
      </c>
      <c r="BI3339" s="417">
        <f t="shared" si="1886"/>
        <v>38.659999999999997</v>
      </c>
      <c r="BJ3339" s="115"/>
      <c r="BK3339" s="115"/>
      <c r="BQ3339" s="74" t="str">
        <f t="shared" si="1889"/>
        <v>25222-(18)</v>
      </c>
      <c r="BR3339" s="120" t="str">
        <f t="shared" si="1890"/>
        <v>Flanged Hose Adapter</v>
      </c>
      <c r="BS3339" s="120">
        <f t="shared" si="1891"/>
        <v>36.96</v>
      </c>
      <c r="BU3339" s="74" t="str">
        <f t="shared" si="1892"/>
        <v>25222-(16)</v>
      </c>
      <c r="BV3339" s="120" t="str">
        <f t="shared" si="1893"/>
        <v>Flanged Hose Adapter</v>
      </c>
      <c r="BW3339" s="120">
        <f t="shared" si="1894"/>
        <v>40.04</v>
      </c>
      <c r="BY3339" s="74" t="str">
        <f t="shared" si="1895"/>
        <v>25222-(14)</v>
      </c>
      <c r="BZ3339" s="120" t="str">
        <f t="shared" si="1896"/>
        <v>Flanged Hose Adapter</v>
      </c>
      <c r="CA3339" s="120">
        <f t="shared" si="1897"/>
        <v>43.12</v>
      </c>
      <c r="CC3339" s="115" t="str">
        <f t="shared" si="1898"/>
        <v>25222-(12)</v>
      </c>
      <c r="CD3339" s="120" t="str">
        <f t="shared" si="1899"/>
        <v>Flanged Hose Adapter</v>
      </c>
      <c r="CE3339" s="417">
        <f t="shared" si="1900"/>
        <v>46.2</v>
      </c>
      <c r="CF3339" s="115"/>
      <c r="CG3339" s="115" t="str">
        <f t="shared" si="1901"/>
        <v>25222-(10)</v>
      </c>
      <c r="CH3339" s="120" t="str">
        <f t="shared" si="1902"/>
        <v>Flanged Hose Adapter</v>
      </c>
      <c r="CI3339" s="417">
        <f t="shared" si="1903"/>
        <v>49.28</v>
      </c>
      <c r="CJ3339" s="115"/>
      <c r="CK3339" s="115" t="str">
        <f t="shared" si="1904"/>
        <v xml:space="preserve"> </v>
      </c>
      <c r="CL3339" s="120" t="str">
        <f t="shared" si="1905"/>
        <v xml:space="preserve"> </v>
      </c>
      <c r="CM3339" s="417" t="str">
        <f t="shared" si="1912"/>
        <v xml:space="preserve"> </v>
      </c>
      <c r="IS3339" s="111">
        <v>47.2</v>
      </c>
    </row>
    <row r="3340" spans="2:253" s="74" customFormat="1" ht="17.100000000000001" hidden="1" customHeight="1" x14ac:dyDescent="0.25">
      <c r="B3340" s="504">
        <f>'Flanged Parts'!AI25</f>
        <v>0</v>
      </c>
      <c r="C3340" s="508">
        <v>25224</v>
      </c>
      <c r="D3340" s="506">
        <f t="shared" si="1883"/>
        <v>25224</v>
      </c>
      <c r="E3340" s="504" t="s">
        <v>1338</v>
      </c>
      <c r="F3340" s="508" t="str">
        <f t="shared" si="1877"/>
        <v xml:space="preserve"> </v>
      </c>
      <c r="G3340" s="509" t="s">
        <v>472</v>
      </c>
      <c r="H3340" s="504" t="str">
        <f>IF('Flanged Parts'!$BB$6=1,"CS",IF('Flanged Parts'!$BB$6=2,"Glv",0))</f>
        <v>Glv</v>
      </c>
      <c r="I3340" s="1035"/>
      <c r="J3340" s="1036"/>
      <c r="K3340" s="516" t="s">
        <v>881</v>
      </c>
      <c r="L3340" s="535">
        <v>20</v>
      </c>
      <c r="M3340" s="532" t="s">
        <v>1700</v>
      </c>
      <c r="N3340" s="514">
        <f t="shared" si="1887"/>
        <v>77.39</v>
      </c>
      <c r="O3340" s="514">
        <f t="shared" si="1884"/>
        <v>0</v>
      </c>
      <c r="P3340" s="680">
        <f>'KB Duct Parts'!$AE$3</f>
        <v>0</v>
      </c>
      <c r="Q3340" s="681">
        <f t="shared" si="1878"/>
        <v>0</v>
      </c>
      <c r="R3340" s="682">
        <f t="shared" si="1879"/>
        <v>0</v>
      </c>
      <c r="S3340" s="716">
        <f t="shared" si="1888"/>
        <v>0.2</v>
      </c>
      <c r="T3340" s="679">
        <f t="shared" si="1880"/>
        <v>0</v>
      </c>
      <c r="U3340" s="679">
        <f t="shared" si="1881"/>
        <v>0</v>
      </c>
      <c r="Y3340" s="120"/>
      <c r="AD3340" s="81"/>
      <c r="AF3340" s="370">
        <v>20</v>
      </c>
      <c r="AG3340" s="374">
        <v>18</v>
      </c>
      <c r="AH3340" s="378">
        <v>16</v>
      </c>
      <c r="AI3340" s="381">
        <v>14</v>
      </c>
      <c r="AJ3340" s="386">
        <v>12</v>
      </c>
      <c r="AK3340" s="391">
        <v>10</v>
      </c>
      <c r="AL3340" s="386"/>
      <c r="AM3340" s="363">
        <f t="shared" si="1915"/>
        <v>1</v>
      </c>
      <c r="AN3340" s="578">
        <v>36.6</v>
      </c>
      <c r="AO3340" s="78">
        <f t="shared" si="1911"/>
        <v>43.92</v>
      </c>
      <c r="AP3340" s="78">
        <f t="shared" si="1906"/>
        <v>47.580000000000005</v>
      </c>
      <c r="AQ3340" s="78">
        <f t="shared" si="1907"/>
        <v>51.24</v>
      </c>
      <c r="AR3340" s="78">
        <f t="shared" si="1908"/>
        <v>54.900000000000006</v>
      </c>
      <c r="AS3340" s="78">
        <f t="shared" si="1909"/>
        <v>58.56</v>
      </c>
      <c r="AT3340" s="78">
        <f t="shared" si="1910"/>
        <v>0</v>
      </c>
      <c r="AU3340" s="363" t="s">
        <v>717</v>
      </c>
      <c r="AV3340" s="393"/>
      <c r="AW3340" s="395"/>
      <c r="AX3340" s="395">
        <v>1.2</v>
      </c>
      <c r="AY3340" s="395">
        <v>1.3</v>
      </c>
      <c r="AZ3340" s="395">
        <v>1.4</v>
      </c>
      <c r="BA3340" s="395">
        <v>1.5</v>
      </c>
      <c r="BB3340" s="395">
        <v>1.6</v>
      </c>
      <c r="BC3340" s="395">
        <v>0</v>
      </c>
      <c r="BD3340" s="115"/>
      <c r="BE3340" s="115"/>
      <c r="BF3340" s="115">
        <v>1</v>
      </c>
      <c r="BG3340" s="115">
        <v>24</v>
      </c>
      <c r="BH3340" s="423">
        <f t="shared" si="1885"/>
        <v>40.79</v>
      </c>
      <c r="BI3340" s="417">
        <f t="shared" si="1886"/>
        <v>40.79</v>
      </c>
      <c r="BJ3340" s="115"/>
      <c r="BK3340" s="115"/>
      <c r="BQ3340" s="74" t="str">
        <f t="shared" si="1889"/>
        <v>25224-(18)</v>
      </c>
      <c r="BR3340" s="120" t="str">
        <f t="shared" si="1890"/>
        <v>Flanged Hose Adapter</v>
      </c>
      <c r="BS3340" s="120">
        <f t="shared" si="1891"/>
        <v>43.92</v>
      </c>
      <c r="BU3340" s="74" t="str">
        <f t="shared" si="1892"/>
        <v>25224-(16)</v>
      </c>
      <c r="BV3340" s="120" t="str">
        <f t="shared" si="1893"/>
        <v>Flanged Hose Adapter</v>
      </c>
      <c r="BW3340" s="120">
        <f t="shared" si="1894"/>
        <v>47.580000000000005</v>
      </c>
      <c r="BY3340" s="74" t="str">
        <f t="shared" si="1895"/>
        <v>25224-(14)</v>
      </c>
      <c r="BZ3340" s="120" t="str">
        <f t="shared" si="1896"/>
        <v>Flanged Hose Adapter</v>
      </c>
      <c r="CA3340" s="120">
        <f t="shared" si="1897"/>
        <v>51.24</v>
      </c>
      <c r="CC3340" s="115" t="str">
        <f t="shared" si="1898"/>
        <v>25224-(12)</v>
      </c>
      <c r="CD3340" s="120" t="str">
        <f t="shared" si="1899"/>
        <v>Flanged Hose Adapter</v>
      </c>
      <c r="CE3340" s="417">
        <f t="shared" si="1900"/>
        <v>54.900000000000006</v>
      </c>
      <c r="CF3340" s="115"/>
      <c r="CG3340" s="115" t="str">
        <f t="shared" si="1901"/>
        <v>25224-(10)</v>
      </c>
      <c r="CH3340" s="120" t="str">
        <f t="shared" si="1902"/>
        <v>Flanged Hose Adapter</v>
      </c>
      <c r="CI3340" s="417">
        <f t="shared" si="1903"/>
        <v>58.56</v>
      </c>
      <c r="CJ3340" s="115"/>
      <c r="CK3340" s="115" t="str">
        <f t="shared" si="1904"/>
        <v xml:space="preserve"> </v>
      </c>
      <c r="CL3340" s="120" t="str">
        <f t="shared" si="1905"/>
        <v xml:space="preserve"> </v>
      </c>
      <c r="CM3340" s="417" t="str">
        <f t="shared" si="1912"/>
        <v xml:space="preserve"> </v>
      </c>
      <c r="IS3340" s="111"/>
    </row>
    <row r="3341" spans="2:253" s="74" customFormat="1" ht="17.100000000000001" hidden="1" customHeight="1" x14ac:dyDescent="0.25">
      <c r="B3341" s="504">
        <f>'Flanged Parts'!U7</f>
        <v>0</v>
      </c>
      <c r="C3341" s="508">
        <f t="shared" ref="C3341:C3358" si="1916">C1212+10000</f>
        <v>26004</v>
      </c>
      <c r="D3341" s="506">
        <f t="shared" si="1883"/>
        <v>26004</v>
      </c>
      <c r="E3341" s="504" t="s">
        <v>861</v>
      </c>
      <c r="F3341" s="508" t="str">
        <f t="shared" si="1877"/>
        <v xml:space="preserve"> </v>
      </c>
      <c r="G3341" s="509" t="s">
        <v>473</v>
      </c>
      <c r="H3341" s="504" t="str">
        <f>IF('Flanged Parts'!$BB$6=1,"CS",IF('Flanged Parts'!$BB$6=2,"Glv",0))</f>
        <v>Glv</v>
      </c>
      <c r="I3341" s="1035" t="s">
        <v>82</v>
      </c>
      <c r="J3341" s="1036"/>
      <c r="K3341" s="516" t="s">
        <v>881</v>
      </c>
      <c r="L3341" s="535">
        <v>18</v>
      </c>
      <c r="M3341" s="532" t="s">
        <v>1700</v>
      </c>
      <c r="N3341" s="514">
        <f t="shared" si="1887"/>
        <v>48.66</v>
      </c>
      <c r="O3341" s="514">
        <f t="shared" si="1884"/>
        <v>0</v>
      </c>
      <c r="P3341" s="680">
        <f>'KB Duct Parts'!$AE$3</f>
        <v>0</v>
      </c>
      <c r="Q3341" s="681">
        <f t="shared" si="1878"/>
        <v>0</v>
      </c>
      <c r="R3341" s="682">
        <f t="shared" si="1879"/>
        <v>0</v>
      </c>
      <c r="S3341" s="716">
        <f t="shared" si="1888"/>
        <v>0.2</v>
      </c>
      <c r="T3341" s="679">
        <f t="shared" si="1880"/>
        <v>0</v>
      </c>
      <c r="U3341" s="679">
        <f t="shared" si="1881"/>
        <v>0</v>
      </c>
      <c r="Y3341" s="120"/>
      <c r="AD3341" s="81"/>
      <c r="AF3341" s="370">
        <v>18</v>
      </c>
      <c r="AG3341" s="374">
        <v>16</v>
      </c>
      <c r="AH3341" s="378"/>
      <c r="AI3341" s="381" t="s">
        <v>855</v>
      </c>
      <c r="AJ3341" s="386" t="s">
        <v>855</v>
      </c>
      <c r="AK3341" s="391"/>
      <c r="AL3341" s="386"/>
      <c r="AM3341" s="363">
        <f t="shared" si="1915"/>
        <v>1</v>
      </c>
      <c r="AN3341" s="578">
        <v>41</v>
      </c>
      <c r="AO3341" s="78">
        <f t="shared" si="1911"/>
        <v>49.199999999999996</v>
      </c>
      <c r="AP3341" s="78">
        <f t="shared" si="1906"/>
        <v>0</v>
      </c>
      <c r="AQ3341" s="78">
        <f t="shared" si="1907"/>
        <v>0</v>
      </c>
      <c r="AR3341" s="78">
        <f t="shared" si="1908"/>
        <v>0</v>
      </c>
      <c r="AS3341" s="78">
        <f t="shared" si="1909"/>
        <v>0</v>
      </c>
      <c r="AT3341" s="78">
        <f t="shared" si="1910"/>
        <v>0</v>
      </c>
      <c r="AU3341" s="363" t="s">
        <v>717</v>
      </c>
      <c r="AV3341" s="393"/>
      <c r="AW3341" s="395"/>
      <c r="AX3341" s="395">
        <v>1.2</v>
      </c>
      <c r="AY3341" s="395">
        <v>0</v>
      </c>
      <c r="AZ3341" s="395">
        <v>0</v>
      </c>
      <c r="BA3341" s="395">
        <v>0</v>
      </c>
      <c r="BB3341" s="395">
        <v>0</v>
      </c>
      <c r="BC3341" s="395">
        <v>0</v>
      </c>
      <c r="BD3341" s="115"/>
      <c r="BE3341" s="115"/>
      <c r="BF3341" s="115">
        <v>2</v>
      </c>
      <c r="BG3341" s="115">
        <v>4</v>
      </c>
      <c r="BH3341" s="423">
        <f t="shared" si="1885"/>
        <v>3.83</v>
      </c>
      <c r="BI3341" s="417">
        <f t="shared" si="1886"/>
        <v>7.66</v>
      </c>
      <c r="BJ3341" s="115"/>
      <c r="BK3341" s="115"/>
      <c r="BQ3341" s="74" t="str">
        <f t="shared" si="1889"/>
        <v>26004-(16)</v>
      </c>
      <c r="BR3341" s="120" t="str">
        <f t="shared" si="1890"/>
        <v>Flanged Reducer</v>
      </c>
      <c r="BS3341" s="120">
        <f t="shared" si="1891"/>
        <v>49.199999999999996</v>
      </c>
      <c r="BU3341" s="74" t="str">
        <f t="shared" si="1892"/>
        <v xml:space="preserve"> </v>
      </c>
      <c r="BV3341" s="120" t="str">
        <f t="shared" si="1893"/>
        <v xml:space="preserve"> </v>
      </c>
      <c r="BW3341" s="120" t="str">
        <f t="shared" si="1894"/>
        <v xml:space="preserve">  </v>
      </c>
      <c r="BY3341" s="74" t="str">
        <f t="shared" si="1895"/>
        <v xml:space="preserve"> </v>
      </c>
      <c r="BZ3341" s="120" t="str">
        <f t="shared" si="1896"/>
        <v xml:space="preserve"> </v>
      </c>
      <c r="CA3341" s="120" t="str">
        <f t="shared" si="1897"/>
        <v xml:space="preserve"> </v>
      </c>
      <c r="CC3341" s="115" t="str">
        <f t="shared" si="1898"/>
        <v xml:space="preserve"> </v>
      </c>
      <c r="CD3341" s="120" t="str">
        <f t="shared" si="1899"/>
        <v xml:space="preserve"> </v>
      </c>
      <c r="CE3341" s="417" t="str">
        <f t="shared" si="1900"/>
        <v xml:space="preserve"> </v>
      </c>
      <c r="CF3341" s="115"/>
      <c r="CG3341" s="115" t="str">
        <f t="shared" si="1901"/>
        <v xml:space="preserve"> </v>
      </c>
      <c r="CH3341" s="120" t="str">
        <f t="shared" si="1902"/>
        <v xml:space="preserve"> </v>
      </c>
      <c r="CI3341" s="417" t="str">
        <f t="shared" si="1903"/>
        <v xml:space="preserve"> </v>
      </c>
      <c r="CJ3341" s="115"/>
      <c r="CK3341" s="115" t="str">
        <f t="shared" si="1904"/>
        <v xml:space="preserve"> </v>
      </c>
      <c r="CL3341" s="120" t="str">
        <f t="shared" si="1905"/>
        <v xml:space="preserve"> </v>
      </c>
      <c r="CM3341" s="417" t="str">
        <f t="shared" si="1912"/>
        <v xml:space="preserve"> </v>
      </c>
      <c r="IS3341" s="111">
        <v>31.5</v>
      </c>
    </row>
    <row r="3342" spans="2:253" s="74" customFormat="1" ht="17.100000000000001" hidden="1" customHeight="1" x14ac:dyDescent="0.25">
      <c r="B3342" s="504">
        <f>'Flanged Parts'!U8</f>
        <v>0</v>
      </c>
      <c r="C3342" s="508">
        <f t="shared" si="1916"/>
        <v>26005</v>
      </c>
      <c r="D3342" s="506">
        <f t="shared" si="1883"/>
        <v>26005</v>
      </c>
      <c r="E3342" s="504" t="s">
        <v>862</v>
      </c>
      <c r="F3342" s="508" t="str">
        <f t="shared" si="1877"/>
        <v xml:space="preserve"> </v>
      </c>
      <c r="G3342" s="509" t="s">
        <v>473</v>
      </c>
      <c r="H3342" s="504" t="str">
        <f>IF('Flanged Parts'!$BB$6=1,"CS",IF('Flanged Parts'!$BB$6=2,"Glv",0))</f>
        <v>Glv</v>
      </c>
      <c r="I3342" s="1035" t="s">
        <v>82</v>
      </c>
      <c r="J3342" s="1036"/>
      <c r="K3342" s="516" t="s">
        <v>881</v>
      </c>
      <c r="L3342" s="535">
        <v>18</v>
      </c>
      <c r="M3342" s="532" t="s">
        <v>1700</v>
      </c>
      <c r="N3342" s="514">
        <f t="shared" si="1887"/>
        <v>50.099999999999994</v>
      </c>
      <c r="O3342" s="514">
        <f t="shared" si="1884"/>
        <v>0</v>
      </c>
      <c r="P3342" s="680">
        <f>'KB Duct Parts'!$AE$3</f>
        <v>0</v>
      </c>
      <c r="Q3342" s="681">
        <f t="shared" si="1878"/>
        <v>0</v>
      </c>
      <c r="R3342" s="682">
        <f t="shared" si="1879"/>
        <v>0</v>
      </c>
      <c r="S3342" s="716">
        <f t="shared" si="1888"/>
        <v>0.2</v>
      </c>
      <c r="T3342" s="679">
        <f t="shared" si="1880"/>
        <v>0</v>
      </c>
      <c r="U3342" s="679">
        <f t="shared" si="1881"/>
        <v>0</v>
      </c>
      <c r="Y3342" s="120"/>
      <c r="AD3342" s="81"/>
      <c r="AF3342" s="370">
        <v>18</v>
      </c>
      <c r="AG3342" s="374">
        <v>16</v>
      </c>
      <c r="AH3342" s="378"/>
      <c r="AI3342" s="381" t="s">
        <v>855</v>
      </c>
      <c r="AJ3342" s="386" t="s">
        <v>855</v>
      </c>
      <c r="AK3342" s="391"/>
      <c r="AL3342" s="386"/>
      <c r="AM3342" s="363">
        <f t="shared" si="1915"/>
        <v>1</v>
      </c>
      <c r="AN3342" s="578">
        <v>40.299999999999997</v>
      </c>
      <c r="AO3342" s="78">
        <f t="shared" si="1911"/>
        <v>48.359999999999992</v>
      </c>
      <c r="AP3342" s="78">
        <f t="shared" si="1906"/>
        <v>0</v>
      </c>
      <c r="AQ3342" s="78">
        <f t="shared" si="1907"/>
        <v>0</v>
      </c>
      <c r="AR3342" s="78">
        <f t="shared" si="1908"/>
        <v>0</v>
      </c>
      <c r="AS3342" s="78">
        <f t="shared" si="1909"/>
        <v>0</v>
      </c>
      <c r="AT3342" s="78">
        <f t="shared" si="1910"/>
        <v>0</v>
      </c>
      <c r="AU3342" s="363" t="s">
        <v>717</v>
      </c>
      <c r="AV3342" s="393"/>
      <c r="AW3342" s="395"/>
      <c r="AX3342" s="395">
        <v>1.2</v>
      </c>
      <c r="AY3342" s="395">
        <v>0</v>
      </c>
      <c r="AZ3342" s="395">
        <v>0</v>
      </c>
      <c r="BA3342" s="395">
        <v>0</v>
      </c>
      <c r="BB3342" s="395">
        <v>0</v>
      </c>
      <c r="BC3342" s="395">
        <v>0</v>
      </c>
      <c r="BD3342" s="115"/>
      <c r="BE3342" s="115"/>
      <c r="BF3342" s="115">
        <v>2</v>
      </c>
      <c r="BG3342" s="115">
        <v>5</v>
      </c>
      <c r="BH3342" s="423">
        <f t="shared" si="1885"/>
        <v>4.9000000000000004</v>
      </c>
      <c r="BI3342" s="417">
        <f t="shared" si="1886"/>
        <v>9.8000000000000007</v>
      </c>
      <c r="BJ3342" s="115"/>
      <c r="BK3342" s="115"/>
      <c r="BQ3342" s="74" t="str">
        <f t="shared" si="1889"/>
        <v>26005-(16)</v>
      </c>
      <c r="BR3342" s="120" t="str">
        <f t="shared" si="1890"/>
        <v>Flanged Reducer</v>
      </c>
      <c r="BS3342" s="120">
        <f t="shared" si="1891"/>
        <v>48.359999999999992</v>
      </c>
      <c r="BU3342" s="74" t="str">
        <f t="shared" si="1892"/>
        <v xml:space="preserve"> </v>
      </c>
      <c r="BV3342" s="120" t="str">
        <f t="shared" si="1893"/>
        <v xml:space="preserve"> </v>
      </c>
      <c r="BW3342" s="120" t="str">
        <f t="shared" si="1894"/>
        <v xml:space="preserve">  </v>
      </c>
      <c r="BY3342" s="74" t="str">
        <f t="shared" si="1895"/>
        <v xml:space="preserve"> </v>
      </c>
      <c r="BZ3342" s="120" t="str">
        <f t="shared" si="1896"/>
        <v xml:space="preserve"> </v>
      </c>
      <c r="CA3342" s="120" t="str">
        <f t="shared" si="1897"/>
        <v xml:space="preserve"> </v>
      </c>
      <c r="CC3342" s="115" t="str">
        <f t="shared" si="1898"/>
        <v xml:space="preserve"> </v>
      </c>
      <c r="CD3342" s="120" t="str">
        <f t="shared" si="1899"/>
        <v xml:space="preserve"> </v>
      </c>
      <c r="CE3342" s="417" t="str">
        <f t="shared" si="1900"/>
        <v xml:space="preserve"> </v>
      </c>
      <c r="CF3342" s="115"/>
      <c r="CG3342" s="115" t="str">
        <f t="shared" si="1901"/>
        <v xml:space="preserve"> </v>
      </c>
      <c r="CH3342" s="120" t="str">
        <f t="shared" si="1902"/>
        <v xml:space="preserve"> </v>
      </c>
      <c r="CI3342" s="417" t="str">
        <f t="shared" si="1903"/>
        <v xml:space="preserve"> </v>
      </c>
      <c r="CJ3342" s="115"/>
      <c r="CK3342" s="115" t="str">
        <f t="shared" si="1904"/>
        <v xml:space="preserve"> </v>
      </c>
      <c r="CL3342" s="120" t="str">
        <f t="shared" si="1905"/>
        <v xml:space="preserve"> </v>
      </c>
      <c r="CM3342" s="417" t="str">
        <f t="shared" si="1912"/>
        <v xml:space="preserve"> </v>
      </c>
      <c r="IS3342" s="111">
        <v>32.299999999999997</v>
      </c>
    </row>
    <row r="3343" spans="2:253" s="74" customFormat="1" ht="17.100000000000001" hidden="1" customHeight="1" x14ac:dyDescent="0.25">
      <c r="B3343" s="504">
        <f>'Flanged Parts'!U9</f>
        <v>0</v>
      </c>
      <c r="C3343" s="508">
        <f t="shared" si="1916"/>
        <v>26006</v>
      </c>
      <c r="D3343" s="506">
        <f t="shared" si="1883"/>
        <v>26006</v>
      </c>
      <c r="E3343" s="504" t="s">
        <v>863</v>
      </c>
      <c r="F3343" s="508" t="str">
        <f t="shared" si="1877"/>
        <v xml:space="preserve"> </v>
      </c>
      <c r="G3343" s="509" t="s">
        <v>473</v>
      </c>
      <c r="H3343" s="504" t="str">
        <f>IF('Flanged Parts'!$BB$6=1,"CS",IF('Flanged Parts'!$BB$6=2,"Glv",0))</f>
        <v>Glv</v>
      </c>
      <c r="I3343" s="1035" t="s">
        <v>82</v>
      </c>
      <c r="J3343" s="1036"/>
      <c r="K3343" s="516" t="s">
        <v>881</v>
      </c>
      <c r="L3343" s="535">
        <v>18</v>
      </c>
      <c r="M3343" s="532" t="s">
        <v>1700</v>
      </c>
      <c r="N3343" s="514">
        <f t="shared" si="1887"/>
        <v>52.82</v>
      </c>
      <c r="O3343" s="514">
        <f t="shared" si="1884"/>
        <v>0</v>
      </c>
      <c r="P3343" s="680">
        <f>'KB Duct Parts'!$AE$3</f>
        <v>0</v>
      </c>
      <c r="Q3343" s="681">
        <f t="shared" si="1878"/>
        <v>0</v>
      </c>
      <c r="R3343" s="682">
        <f t="shared" si="1879"/>
        <v>0</v>
      </c>
      <c r="S3343" s="716">
        <f t="shared" si="1888"/>
        <v>0.2</v>
      </c>
      <c r="T3343" s="679">
        <f t="shared" si="1880"/>
        <v>0</v>
      </c>
      <c r="U3343" s="679">
        <f t="shared" si="1881"/>
        <v>0</v>
      </c>
      <c r="Y3343" s="120"/>
      <c r="AD3343" s="81"/>
      <c r="AF3343" s="370">
        <v>18</v>
      </c>
      <c r="AG3343" s="374">
        <v>16</v>
      </c>
      <c r="AH3343" s="378"/>
      <c r="AI3343" s="381"/>
      <c r="AJ3343" s="386"/>
      <c r="AK3343" s="391"/>
      <c r="AL3343" s="386"/>
      <c r="AM3343" s="363">
        <f t="shared" si="1915"/>
        <v>1</v>
      </c>
      <c r="AN3343" s="578">
        <v>41</v>
      </c>
      <c r="AO3343" s="78">
        <f t="shared" si="1911"/>
        <v>49.199999999999996</v>
      </c>
      <c r="AP3343" s="78">
        <f t="shared" si="1906"/>
        <v>0</v>
      </c>
      <c r="AQ3343" s="78">
        <f t="shared" si="1907"/>
        <v>0</v>
      </c>
      <c r="AR3343" s="78">
        <f t="shared" si="1908"/>
        <v>0</v>
      </c>
      <c r="AS3343" s="78">
        <f t="shared" si="1909"/>
        <v>0</v>
      </c>
      <c r="AT3343" s="78">
        <f t="shared" si="1910"/>
        <v>0</v>
      </c>
      <c r="AU3343" s="363" t="s">
        <v>717</v>
      </c>
      <c r="AV3343" s="393"/>
      <c r="AW3343" s="395"/>
      <c r="AX3343" s="395">
        <v>1.2</v>
      </c>
      <c r="AY3343" s="395">
        <v>0</v>
      </c>
      <c r="AZ3343" s="395">
        <v>0</v>
      </c>
      <c r="BA3343" s="395">
        <v>0</v>
      </c>
      <c r="BB3343" s="395">
        <v>0</v>
      </c>
      <c r="BC3343" s="395">
        <v>0</v>
      </c>
      <c r="BD3343" s="115"/>
      <c r="BE3343" s="115"/>
      <c r="BF3343" s="115">
        <v>2</v>
      </c>
      <c r="BG3343" s="115">
        <v>6</v>
      </c>
      <c r="BH3343" s="423">
        <f t="shared" si="1885"/>
        <v>5.91</v>
      </c>
      <c r="BI3343" s="417">
        <f t="shared" si="1886"/>
        <v>11.82</v>
      </c>
      <c r="BJ3343" s="115"/>
      <c r="BK3343" s="115"/>
      <c r="BQ3343" s="74" t="str">
        <f t="shared" si="1889"/>
        <v>26006-(16)</v>
      </c>
      <c r="BR3343" s="120" t="str">
        <f t="shared" si="1890"/>
        <v>Flanged Reducer</v>
      </c>
      <c r="BS3343" s="120">
        <f t="shared" si="1891"/>
        <v>49.199999999999996</v>
      </c>
      <c r="BU3343" s="74" t="str">
        <f t="shared" si="1892"/>
        <v xml:space="preserve"> </v>
      </c>
      <c r="BV3343" s="120" t="str">
        <f t="shared" si="1893"/>
        <v xml:space="preserve"> </v>
      </c>
      <c r="BW3343" s="120" t="str">
        <f t="shared" si="1894"/>
        <v xml:space="preserve">  </v>
      </c>
      <c r="BY3343" s="74" t="str">
        <f t="shared" si="1895"/>
        <v xml:space="preserve"> </v>
      </c>
      <c r="BZ3343" s="120" t="str">
        <f t="shared" si="1896"/>
        <v xml:space="preserve"> </v>
      </c>
      <c r="CA3343" s="120" t="str">
        <f t="shared" si="1897"/>
        <v xml:space="preserve"> </v>
      </c>
      <c r="CC3343" s="115" t="str">
        <f t="shared" si="1898"/>
        <v xml:space="preserve"> </v>
      </c>
      <c r="CD3343" s="120" t="str">
        <f t="shared" si="1899"/>
        <v xml:space="preserve"> </v>
      </c>
      <c r="CE3343" s="417" t="str">
        <f t="shared" si="1900"/>
        <v xml:space="preserve"> </v>
      </c>
      <c r="CF3343" s="115"/>
      <c r="CG3343" s="115" t="str">
        <f t="shared" si="1901"/>
        <v xml:space="preserve"> </v>
      </c>
      <c r="CH3343" s="120" t="str">
        <f t="shared" si="1902"/>
        <v xml:space="preserve"> </v>
      </c>
      <c r="CI3343" s="417" t="str">
        <f t="shared" si="1903"/>
        <v xml:space="preserve"> </v>
      </c>
      <c r="CJ3343" s="115"/>
      <c r="CK3343" s="115" t="str">
        <f t="shared" si="1904"/>
        <v xml:space="preserve"> </v>
      </c>
      <c r="CL3343" s="120" t="str">
        <f t="shared" si="1905"/>
        <v xml:space="preserve"> </v>
      </c>
      <c r="CM3343" s="417" t="str">
        <f t="shared" si="1912"/>
        <v xml:space="preserve"> </v>
      </c>
      <c r="IS3343" s="111">
        <v>35.1</v>
      </c>
    </row>
    <row r="3344" spans="2:253" s="74" customFormat="1" ht="17.100000000000001" hidden="1" customHeight="1" x14ac:dyDescent="0.25">
      <c r="B3344" s="504">
        <f>'Flanged Parts'!U10</f>
        <v>0</v>
      </c>
      <c r="C3344" s="508">
        <f t="shared" si="1916"/>
        <v>26007</v>
      </c>
      <c r="D3344" s="506">
        <f t="shared" si="1883"/>
        <v>26007</v>
      </c>
      <c r="E3344" s="504" t="s">
        <v>864</v>
      </c>
      <c r="F3344" s="508" t="str">
        <f t="shared" si="1877"/>
        <v xml:space="preserve"> </v>
      </c>
      <c r="G3344" s="509" t="s">
        <v>473</v>
      </c>
      <c r="H3344" s="504" t="str">
        <f>IF('Flanged Parts'!$BB$6=1,"CS",IF('Flanged Parts'!$BB$6=2,"Glv",0))</f>
        <v>Glv</v>
      </c>
      <c r="I3344" s="1035" t="s">
        <v>82</v>
      </c>
      <c r="J3344" s="1036"/>
      <c r="K3344" s="516" t="s">
        <v>881</v>
      </c>
      <c r="L3344" s="535">
        <v>18</v>
      </c>
      <c r="M3344" s="532" t="s">
        <v>1700</v>
      </c>
      <c r="N3344" s="514">
        <f t="shared" si="1887"/>
        <v>54.36</v>
      </c>
      <c r="O3344" s="514">
        <f t="shared" si="1884"/>
        <v>0</v>
      </c>
      <c r="P3344" s="680">
        <f>'KB Duct Parts'!$AE$3</f>
        <v>0</v>
      </c>
      <c r="Q3344" s="681">
        <f t="shared" si="1878"/>
        <v>0</v>
      </c>
      <c r="R3344" s="682">
        <f t="shared" si="1879"/>
        <v>0</v>
      </c>
      <c r="S3344" s="716">
        <f t="shared" si="1888"/>
        <v>0.2</v>
      </c>
      <c r="T3344" s="679">
        <f t="shared" si="1880"/>
        <v>0</v>
      </c>
      <c r="U3344" s="679">
        <f t="shared" si="1881"/>
        <v>0</v>
      </c>
      <c r="Y3344" s="120"/>
      <c r="AD3344" s="81"/>
      <c r="AF3344" s="370">
        <v>18</v>
      </c>
      <c r="AG3344" s="374">
        <v>16</v>
      </c>
      <c r="AH3344" s="378">
        <v>14</v>
      </c>
      <c r="AI3344" s="381">
        <v>12</v>
      </c>
      <c r="AJ3344" s="386"/>
      <c r="AK3344" s="391"/>
      <c r="AL3344" s="386"/>
      <c r="AM3344" s="363">
        <f t="shared" si="1915"/>
        <v>1</v>
      </c>
      <c r="AN3344" s="578">
        <v>39.1</v>
      </c>
      <c r="AO3344" s="78">
        <f t="shared" si="1911"/>
        <v>51.612000000000002</v>
      </c>
      <c r="AP3344" s="78">
        <f t="shared" si="1906"/>
        <v>58.454500000000003</v>
      </c>
      <c r="AQ3344" s="78">
        <f t="shared" si="1907"/>
        <v>62.951000000000008</v>
      </c>
      <c r="AR3344" s="78">
        <f t="shared" si="1908"/>
        <v>0</v>
      </c>
      <c r="AS3344" s="78">
        <f t="shared" si="1909"/>
        <v>0</v>
      </c>
      <c r="AT3344" s="78">
        <f t="shared" si="1910"/>
        <v>0</v>
      </c>
      <c r="AU3344" s="363" t="s">
        <v>717</v>
      </c>
      <c r="AV3344" s="393"/>
      <c r="AW3344" s="395"/>
      <c r="AX3344" s="395">
        <v>1.32</v>
      </c>
      <c r="AY3344" s="395">
        <v>1.4950000000000001</v>
      </c>
      <c r="AZ3344" s="395">
        <v>1.61</v>
      </c>
      <c r="BA3344" s="395">
        <v>0</v>
      </c>
      <c r="BB3344" s="395">
        <v>0</v>
      </c>
      <c r="BC3344" s="395">
        <v>0</v>
      </c>
      <c r="BD3344" s="115"/>
      <c r="BE3344" s="115"/>
      <c r="BF3344" s="115">
        <v>2</v>
      </c>
      <c r="BG3344" s="115">
        <v>7</v>
      </c>
      <c r="BH3344" s="423">
        <f t="shared" si="1885"/>
        <v>7.63</v>
      </c>
      <c r="BI3344" s="417">
        <f t="shared" si="1886"/>
        <v>15.26</v>
      </c>
      <c r="BJ3344" s="115"/>
      <c r="BK3344" s="115"/>
      <c r="BQ3344" s="74" t="str">
        <f t="shared" si="1889"/>
        <v>26007-(16)</v>
      </c>
      <c r="BR3344" s="120" t="str">
        <f t="shared" si="1890"/>
        <v>Flanged Reducer</v>
      </c>
      <c r="BS3344" s="120">
        <f t="shared" si="1891"/>
        <v>51.612000000000002</v>
      </c>
      <c r="BU3344" s="74" t="str">
        <f t="shared" si="1892"/>
        <v>26007-(14)</v>
      </c>
      <c r="BV3344" s="120" t="str">
        <f t="shared" si="1893"/>
        <v>Flanged Reducer</v>
      </c>
      <c r="BW3344" s="120">
        <f t="shared" si="1894"/>
        <v>58.454500000000003</v>
      </c>
      <c r="BY3344" s="74" t="str">
        <f t="shared" si="1895"/>
        <v>26007-(12)</v>
      </c>
      <c r="BZ3344" s="120" t="str">
        <f t="shared" si="1896"/>
        <v>Flanged Reducer</v>
      </c>
      <c r="CA3344" s="120">
        <f t="shared" si="1897"/>
        <v>62.951000000000008</v>
      </c>
      <c r="CC3344" s="115" t="str">
        <f t="shared" si="1898"/>
        <v xml:space="preserve"> </v>
      </c>
      <c r="CD3344" s="120" t="str">
        <f t="shared" si="1899"/>
        <v xml:space="preserve"> </v>
      </c>
      <c r="CE3344" s="417" t="str">
        <f t="shared" si="1900"/>
        <v xml:space="preserve"> </v>
      </c>
      <c r="CF3344" s="115"/>
      <c r="CG3344" s="115" t="str">
        <f t="shared" si="1901"/>
        <v xml:space="preserve"> </v>
      </c>
      <c r="CH3344" s="120" t="str">
        <f t="shared" si="1902"/>
        <v xml:space="preserve"> </v>
      </c>
      <c r="CI3344" s="417" t="str">
        <f t="shared" si="1903"/>
        <v xml:space="preserve"> </v>
      </c>
      <c r="CJ3344" s="115"/>
      <c r="CK3344" s="115" t="str">
        <f t="shared" si="1904"/>
        <v xml:space="preserve"> </v>
      </c>
      <c r="CL3344" s="120" t="str">
        <f t="shared" si="1905"/>
        <v xml:space="preserve"> </v>
      </c>
      <c r="CM3344" s="417" t="str">
        <f t="shared" si="1912"/>
        <v xml:space="preserve"> </v>
      </c>
      <c r="IS3344" s="111">
        <v>36.799999999999997</v>
      </c>
    </row>
    <row r="3345" spans="2:253" s="74" customFormat="1" ht="17.100000000000001" hidden="1" customHeight="1" x14ac:dyDescent="0.25">
      <c r="B3345" s="504">
        <f>'Flanged Parts'!U11</f>
        <v>0</v>
      </c>
      <c r="C3345" s="508">
        <f t="shared" si="1916"/>
        <v>26008</v>
      </c>
      <c r="D3345" s="506">
        <f t="shared" si="1883"/>
        <v>26008</v>
      </c>
      <c r="E3345" s="504" t="s">
        <v>865</v>
      </c>
      <c r="F3345" s="508" t="str">
        <f t="shared" si="1877"/>
        <v xml:space="preserve"> </v>
      </c>
      <c r="G3345" s="509" t="s">
        <v>473</v>
      </c>
      <c r="H3345" s="504" t="str">
        <f>IF('Flanged Parts'!$BB$6=1,"CS",IF('Flanged Parts'!$BB$6=2,"Glv",0))</f>
        <v>Glv</v>
      </c>
      <c r="I3345" s="1035" t="s">
        <v>82</v>
      </c>
      <c r="J3345" s="1036"/>
      <c r="K3345" s="516" t="s">
        <v>881</v>
      </c>
      <c r="L3345" s="535">
        <v>18</v>
      </c>
      <c r="M3345" s="532" t="s">
        <v>1700</v>
      </c>
      <c r="N3345" s="514">
        <f t="shared" si="1887"/>
        <v>56.58</v>
      </c>
      <c r="O3345" s="514">
        <f t="shared" si="1884"/>
        <v>0</v>
      </c>
      <c r="P3345" s="680">
        <f>'KB Duct Parts'!$AE$3</f>
        <v>0</v>
      </c>
      <c r="Q3345" s="681">
        <f t="shared" si="1878"/>
        <v>0</v>
      </c>
      <c r="R3345" s="682">
        <f t="shared" si="1879"/>
        <v>0</v>
      </c>
      <c r="S3345" s="716">
        <f t="shared" si="1888"/>
        <v>0.2</v>
      </c>
      <c r="T3345" s="679">
        <f t="shared" si="1880"/>
        <v>0</v>
      </c>
      <c r="U3345" s="679">
        <f t="shared" si="1881"/>
        <v>0</v>
      </c>
      <c r="Y3345" s="120"/>
      <c r="AD3345" s="81"/>
      <c r="AF3345" s="370">
        <v>18</v>
      </c>
      <c r="AG3345" s="374">
        <v>16</v>
      </c>
      <c r="AH3345" s="378">
        <v>14</v>
      </c>
      <c r="AI3345" s="381">
        <v>12</v>
      </c>
      <c r="AJ3345" s="386">
        <v>10</v>
      </c>
      <c r="AK3345" s="391"/>
      <c r="AL3345" s="386"/>
      <c r="AM3345" s="363">
        <f t="shared" si="1915"/>
        <v>1</v>
      </c>
      <c r="AN3345" s="578">
        <v>38</v>
      </c>
      <c r="AO3345" s="78">
        <f t="shared" si="1911"/>
        <v>57</v>
      </c>
      <c r="AP3345" s="78">
        <f t="shared" si="1906"/>
        <v>59.28</v>
      </c>
      <c r="AQ3345" s="78">
        <f t="shared" si="1907"/>
        <v>66.5</v>
      </c>
      <c r="AR3345" s="78">
        <f t="shared" si="1908"/>
        <v>71.25</v>
      </c>
      <c r="AS3345" s="78">
        <f t="shared" si="1909"/>
        <v>0</v>
      </c>
      <c r="AT3345" s="78">
        <f t="shared" si="1910"/>
        <v>0</v>
      </c>
      <c r="AU3345" s="363" t="s">
        <v>717</v>
      </c>
      <c r="AV3345" s="393"/>
      <c r="AW3345" s="395"/>
      <c r="AX3345" s="395">
        <v>1.5</v>
      </c>
      <c r="AY3345" s="395">
        <v>1.56</v>
      </c>
      <c r="AZ3345" s="395">
        <v>1.75</v>
      </c>
      <c r="BA3345" s="395">
        <v>1.875</v>
      </c>
      <c r="BB3345" s="395">
        <v>0</v>
      </c>
      <c r="BC3345" s="395">
        <v>0</v>
      </c>
      <c r="BD3345" s="115"/>
      <c r="BE3345" s="115"/>
      <c r="BF3345" s="115">
        <v>2</v>
      </c>
      <c r="BG3345" s="115">
        <v>8</v>
      </c>
      <c r="BH3345" s="423">
        <f t="shared" si="1885"/>
        <v>9.2899999999999991</v>
      </c>
      <c r="BI3345" s="417">
        <f t="shared" si="1886"/>
        <v>18.579999999999998</v>
      </c>
      <c r="BJ3345" s="115"/>
      <c r="BK3345" s="115"/>
      <c r="BQ3345" s="74" t="str">
        <f t="shared" si="1889"/>
        <v>26008-(16)</v>
      </c>
      <c r="BR3345" s="120" t="str">
        <f t="shared" si="1890"/>
        <v>Flanged Reducer</v>
      </c>
      <c r="BS3345" s="120">
        <f t="shared" si="1891"/>
        <v>57</v>
      </c>
      <c r="BU3345" s="74" t="str">
        <f t="shared" si="1892"/>
        <v>26008-(14)</v>
      </c>
      <c r="BV3345" s="120" t="str">
        <f t="shared" si="1893"/>
        <v>Flanged Reducer</v>
      </c>
      <c r="BW3345" s="120">
        <f t="shared" si="1894"/>
        <v>59.28</v>
      </c>
      <c r="BY3345" s="74" t="str">
        <f t="shared" si="1895"/>
        <v>26008-(12)</v>
      </c>
      <c r="BZ3345" s="120" t="str">
        <f t="shared" si="1896"/>
        <v>Flanged Reducer</v>
      </c>
      <c r="CA3345" s="120">
        <f t="shared" si="1897"/>
        <v>66.5</v>
      </c>
      <c r="CC3345" s="115" t="str">
        <f t="shared" si="1898"/>
        <v>26008-(10)</v>
      </c>
      <c r="CD3345" s="120" t="str">
        <f t="shared" si="1899"/>
        <v>Flanged Reducer</v>
      </c>
      <c r="CE3345" s="417">
        <f t="shared" si="1900"/>
        <v>71.25</v>
      </c>
      <c r="CF3345" s="115"/>
      <c r="CG3345" s="115" t="str">
        <f t="shared" si="1901"/>
        <v xml:space="preserve"> </v>
      </c>
      <c r="CH3345" s="120" t="str">
        <f t="shared" si="1902"/>
        <v xml:space="preserve"> </v>
      </c>
      <c r="CI3345" s="417" t="str">
        <f t="shared" si="1903"/>
        <v xml:space="preserve"> </v>
      </c>
      <c r="CJ3345" s="115"/>
      <c r="CK3345" s="115" t="str">
        <f t="shared" si="1904"/>
        <v xml:space="preserve"> </v>
      </c>
      <c r="CL3345" s="120" t="str">
        <f t="shared" si="1905"/>
        <v xml:space="preserve"> </v>
      </c>
      <c r="CM3345" s="417" t="str">
        <f t="shared" si="1912"/>
        <v xml:space="preserve"> </v>
      </c>
      <c r="IS3345" s="111">
        <v>38.700000000000003</v>
      </c>
    </row>
    <row r="3346" spans="2:253" s="74" customFormat="1" ht="17.100000000000001" hidden="1" customHeight="1" x14ac:dyDescent="0.25">
      <c r="B3346" s="504">
        <f>'Flanged Parts'!U12</f>
        <v>0</v>
      </c>
      <c r="C3346" s="508">
        <f t="shared" si="1916"/>
        <v>26009</v>
      </c>
      <c r="D3346" s="506">
        <f t="shared" si="1883"/>
        <v>26009</v>
      </c>
      <c r="E3346" s="504" t="s">
        <v>866</v>
      </c>
      <c r="F3346" s="508" t="str">
        <f t="shared" si="1877"/>
        <v xml:space="preserve"> </v>
      </c>
      <c r="G3346" s="509" t="s">
        <v>473</v>
      </c>
      <c r="H3346" s="504" t="str">
        <f>IF('Flanged Parts'!$BB$6=1,"CS",IF('Flanged Parts'!$BB$6=2,"Glv",0))</f>
        <v>Glv</v>
      </c>
      <c r="I3346" s="1035" t="s">
        <v>82</v>
      </c>
      <c r="J3346" s="1036"/>
      <c r="K3346" s="516" t="s">
        <v>881</v>
      </c>
      <c r="L3346" s="535">
        <v>18</v>
      </c>
      <c r="M3346" s="532" t="s">
        <v>1700</v>
      </c>
      <c r="N3346" s="514">
        <f t="shared" si="1887"/>
        <v>61.16</v>
      </c>
      <c r="O3346" s="514">
        <f t="shared" si="1884"/>
        <v>0</v>
      </c>
      <c r="P3346" s="680">
        <f>'KB Duct Parts'!$AE$3</f>
        <v>0</v>
      </c>
      <c r="Q3346" s="681">
        <f t="shared" si="1878"/>
        <v>0</v>
      </c>
      <c r="R3346" s="682">
        <f t="shared" si="1879"/>
        <v>0</v>
      </c>
      <c r="S3346" s="716">
        <f t="shared" si="1888"/>
        <v>0.2</v>
      </c>
      <c r="T3346" s="679">
        <f t="shared" si="1880"/>
        <v>0</v>
      </c>
      <c r="U3346" s="679">
        <f t="shared" si="1881"/>
        <v>0</v>
      </c>
      <c r="Y3346" s="120"/>
      <c r="AD3346" s="81"/>
      <c r="AF3346" s="370">
        <v>18</v>
      </c>
      <c r="AG3346" s="374">
        <v>16</v>
      </c>
      <c r="AH3346" s="378">
        <v>14</v>
      </c>
      <c r="AI3346" s="381">
        <v>12</v>
      </c>
      <c r="AJ3346" s="386">
        <v>10</v>
      </c>
      <c r="AK3346" s="391"/>
      <c r="AL3346" s="386"/>
      <c r="AM3346" s="363">
        <f t="shared" si="1915"/>
        <v>1</v>
      </c>
      <c r="AN3346" s="578">
        <v>42.1</v>
      </c>
      <c r="AO3346" s="78">
        <f t="shared" si="1911"/>
        <v>60.624000000000002</v>
      </c>
      <c r="AP3346" s="78">
        <f t="shared" si="1906"/>
        <v>62.93950000000001</v>
      </c>
      <c r="AQ3346" s="78">
        <f t="shared" si="1907"/>
        <v>70.727999999999994</v>
      </c>
      <c r="AR3346" s="78">
        <f t="shared" si="1908"/>
        <v>75.78</v>
      </c>
      <c r="AS3346" s="78">
        <f t="shared" si="1909"/>
        <v>0</v>
      </c>
      <c r="AT3346" s="78">
        <f t="shared" si="1910"/>
        <v>0</v>
      </c>
      <c r="AU3346" s="363" t="s">
        <v>717</v>
      </c>
      <c r="AV3346" s="393"/>
      <c r="AW3346" s="395"/>
      <c r="AX3346" s="395">
        <v>1.44</v>
      </c>
      <c r="AY3346" s="395">
        <v>1.4950000000000001</v>
      </c>
      <c r="AZ3346" s="395">
        <v>1.68</v>
      </c>
      <c r="BA3346" s="395">
        <v>1.8</v>
      </c>
      <c r="BB3346" s="395">
        <v>0</v>
      </c>
      <c r="BC3346" s="395">
        <v>0</v>
      </c>
      <c r="BD3346" s="115"/>
      <c r="BE3346" s="115"/>
      <c r="BF3346" s="115">
        <v>2</v>
      </c>
      <c r="BG3346" s="115">
        <v>9</v>
      </c>
      <c r="BH3346" s="423">
        <f t="shared" si="1885"/>
        <v>9.5299999999999994</v>
      </c>
      <c r="BI3346" s="417">
        <f t="shared" si="1886"/>
        <v>19.059999999999999</v>
      </c>
      <c r="BJ3346" s="115"/>
      <c r="BK3346" s="115"/>
      <c r="BQ3346" s="74" t="str">
        <f t="shared" si="1889"/>
        <v>26009-(16)</v>
      </c>
      <c r="BR3346" s="120" t="str">
        <f t="shared" si="1890"/>
        <v>Flanged Reducer</v>
      </c>
      <c r="BS3346" s="120">
        <f t="shared" si="1891"/>
        <v>60.624000000000002</v>
      </c>
      <c r="BU3346" s="74" t="str">
        <f t="shared" si="1892"/>
        <v>26009-(14)</v>
      </c>
      <c r="BV3346" s="120" t="str">
        <f t="shared" si="1893"/>
        <v>Flanged Reducer</v>
      </c>
      <c r="BW3346" s="120">
        <f t="shared" si="1894"/>
        <v>62.93950000000001</v>
      </c>
      <c r="BY3346" s="74" t="str">
        <f t="shared" si="1895"/>
        <v>26009-(12)</v>
      </c>
      <c r="BZ3346" s="120" t="str">
        <f t="shared" si="1896"/>
        <v>Flanged Reducer</v>
      </c>
      <c r="CA3346" s="120">
        <f t="shared" si="1897"/>
        <v>70.727999999999994</v>
      </c>
      <c r="CC3346" s="115" t="str">
        <f t="shared" si="1898"/>
        <v>26009-(10)</v>
      </c>
      <c r="CD3346" s="120" t="str">
        <f t="shared" si="1899"/>
        <v>Flanged Reducer</v>
      </c>
      <c r="CE3346" s="417">
        <f t="shared" si="1900"/>
        <v>75.78</v>
      </c>
      <c r="CF3346" s="115"/>
      <c r="CG3346" s="115" t="str">
        <f t="shared" si="1901"/>
        <v xml:space="preserve"> </v>
      </c>
      <c r="CH3346" s="120" t="str">
        <f t="shared" si="1902"/>
        <v xml:space="preserve"> </v>
      </c>
      <c r="CI3346" s="417" t="str">
        <f t="shared" si="1903"/>
        <v xml:space="preserve"> </v>
      </c>
      <c r="CJ3346" s="115"/>
      <c r="CK3346" s="115" t="str">
        <f t="shared" si="1904"/>
        <v xml:space="preserve"> </v>
      </c>
      <c r="CL3346" s="120" t="str">
        <f t="shared" si="1905"/>
        <v xml:space="preserve"> </v>
      </c>
      <c r="CM3346" s="417" t="str">
        <f t="shared" si="1912"/>
        <v xml:space="preserve"> </v>
      </c>
      <c r="IS3346" s="111">
        <v>43.6</v>
      </c>
    </row>
    <row r="3347" spans="2:253" s="74" customFormat="1" ht="17.100000000000001" hidden="1" customHeight="1" x14ac:dyDescent="0.25">
      <c r="B3347" s="504">
        <f>'Flanged Parts'!U13</f>
        <v>0</v>
      </c>
      <c r="C3347" s="508">
        <f t="shared" si="1916"/>
        <v>26010</v>
      </c>
      <c r="D3347" s="506">
        <f t="shared" si="1883"/>
        <v>26010</v>
      </c>
      <c r="E3347" s="504" t="s">
        <v>867</v>
      </c>
      <c r="F3347" s="508" t="str">
        <f t="shared" ref="F3347:F3410" si="1917">IF(AM3347&gt;1,"Non-Std"," ")</f>
        <v xml:space="preserve"> </v>
      </c>
      <c r="G3347" s="509" t="s">
        <v>473</v>
      </c>
      <c r="H3347" s="504" t="str">
        <f>IF('Flanged Parts'!$BB$6=1,"CS",IF('Flanged Parts'!$BB$6=2,"Glv",0))</f>
        <v>Glv</v>
      </c>
      <c r="I3347" s="1035" t="s">
        <v>82</v>
      </c>
      <c r="J3347" s="1036"/>
      <c r="K3347" s="516" t="s">
        <v>881</v>
      </c>
      <c r="L3347" s="535">
        <v>18</v>
      </c>
      <c r="M3347" s="532" t="s">
        <v>1700</v>
      </c>
      <c r="N3347" s="514">
        <f t="shared" si="1887"/>
        <v>64.64</v>
      </c>
      <c r="O3347" s="514">
        <f t="shared" si="1884"/>
        <v>0</v>
      </c>
      <c r="P3347" s="680">
        <f>'KB Duct Parts'!$AE$3</f>
        <v>0</v>
      </c>
      <c r="Q3347" s="681">
        <f t="shared" si="1878"/>
        <v>0</v>
      </c>
      <c r="R3347" s="682">
        <f t="shared" si="1879"/>
        <v>0</v>
      </c>
      <c r="S3347" s="716">
        <f t="shared" si="1888"/>
        <v>0.2</v>
      </c>
      <c r="T3347" s="679">
        <f t="shared" si="1880"/>
        <v>0</v>
      </c>
      <c r="U3347" s="679">
        <f t="shared" si="1881"/>
        <v>0</v>
      </c>
      <c r="Y3347" s="120"/>
      <c r="AD3347" s="81"/>
      <c r="AF3347" s="370">
        <v>18</v>
      </c>
      <c r="AG3347" s="374">
        <v>16</v>
      </c>
      <c r="AH3347" s="378">
        <v>14</v>
      </c>
      <c r="AI3347" s="381">
        <v>12</v>
      </c>
      <c r="AJ3347" s="386">
        <v>10</v>
      </c>
      <c r="AK3347" s="391"/>
      <c r="AL3347" s="386"/>
      <c r="AM3347" s="363">
        <f t="shared" si="1915"/>
        <v>1</v>
      </c>
      <c r="AN3347" s="578">
        <v>40.299999999999997</v>
      </c>
      <c r="AO3347" s="78">
        <f t="shared" si="1911"/>
        <v>67.703999999999994</v>
      </c>
      <c r="AP3347" s="78">
        <f t="shared" si="1906"/>
        <v>68.106999999999999</v>
      </c>
      <c r="AQ3347" s="78">
        <f t="shared" si="1907"/>
        <v>70.524999999999991</v>
      </c>
      <c r="AR3347" s="78">
        <f t="shared" si="1908"/>
        <v>78.584999999999994</v>
      </c>
      <c r="AS3347" s="78">
        <f t="shared" si="1909"/>
        <v>0</v>
      </c>
      <c r="AT3347" s="78">
        <f t="shared" si="1910"/>
        <v>0</v>
      </c>
      <c r="AU3347" s="363" t="s">
        <v>717</v>
      </c>
      <c r="AV3347" s="393"/>
      <c r="AW3347" s="395"/>
      <c r="AX3347" s="395">
        <v>1.68</v>
      </c>
      <c r="AY3347" s="395">
        <v>1.69</v>
      </c>
      <c r="AZ3347" s="395">
        <v>1.75</v>
      </c>
      <c r="BA3347" s="395">
        <v>1.95</v>
      </c>
      <c r="BB3347" s="395">
        <v>0</v>
      </c>
      <c r="BC3347" s="395">
        <v>0</v>
      </c>
      <c r="BD3347" s="115"/>
      <c r="BE3347" s="115"/>
      <c r="BF3347" s="115">
        <v>2</v>
      </c>
      <c r="BG3347" s="115">
        <v>10</v>
      </c>
      <c r="BH3347" s="423">
        <f t="shared" si="1885"/>
        <v>12.17</v>
      </c>
      <c r="BI3347" s="417">
        <f t="shared" si="1886"/>
        <v>24.34</v>
      </c>
      <c r="BJ3347" s="115"/>
      <c r="BK3347" s="115"/>
      <c r="BQ3347" s="74" t="str">
        <f t="shared" si="1889"/>
        <v>26010-(16)</v>
      </c>
      <c r="BR3347" s="120" t="str">
        <f t="shared" si="1890"/>
        <v>Flanged Reducer</v>
      </c>
      <c r="BS3347" s="120">
        <f t="shared" si="1891"/>
        <v>67.703999999999994</v>
      </c>
      <c r="BU3347" s="74" t="str">
        <f t="shared" si="1892"/>
        <v>26010-(14)</v>
      </c>
      <c r="BV3347" s="120" t="str">
        <f t="shared" si="1893"/>
        <v>Flanged Reducer</v>
      </c>
      <c r="BW3347" s="120">
        <f t="shared" si="1894"/>
        <v>68.106999999999999</v>
      </c>
      <c r="BY3347" s="74" t="str">
        <f t="shared" si="1895"/>
        <v>26010-(12)</v>
      </c>
      <c r="BZ3347" s="120" t="str">
        <f t="shared" si="1896"/>
        <v>Flanged Reducer</v>
      </c>
      <c r="CA3347" s="120">
        <f t="shared" si="1897"/>
        <v>70.524999999999991</v>
      </c>
      <c r="CC3347" s="115" t="str">
        <f t="shared" si="1898"/>
        <v>26010-(10)</v>
      </c>
      <c r="CD3347" s="120" t="str">
        <f t="shared" si="1899"/>
        <v>Flanged Reducer</v>
      </c>
      <c r="CE3347" s="417">
        <f t="shared" si="1900"/>
        <v>78.584999999999994</v>
      </c>
      <c r="CF3347" s="115"/>
      <c r="CG3347" s="115" t="str">
        <f t="shared" si="1901"/>
        <v xml:space="preserve"> </v>
      </c>
      <c r="CH3347" s="120" t="str">
        <f t="shared" si="1902"/>
        <v xml:space="preserve"> </v>
      </c>
      <c r="CI3347" s="417" t="str">
        <f t="shared" si="1903"/>
        <v xml:space="preserve"> </v>
      </c>
      <c r="CJ3347" s="115"/>
      <c r="CK3347" s="115" t="str">
        <f t="shared" si="1904"/>
        <v xml:space="preserve"> </v>
      </c>
      <c r="CL3347" s="120" t="str">
        <f t="shared" si="1905"/>
        <v xml:space="preserve"> </v>
      </c>
      <c r="CM3347" s="417" t="str">
        <f t="shared" si="1912"/>
        <v xml:space="preserve"> </v>
      </c>
      <c r="IS3347" s="111">
        <v>45.2</v>
      </c>
    </row>
    <row r="3348" spans="2:253" s="74" customFormat="1" ht="17.100000000000001" hidden="1" customHeight="1" x14ac:dyDescent="0.25">
      <c r="B3348" s="504">
        <f>'Flanged Parts'!U14</f>
        <v>0</v>
      </c>
      <c r="C3348" s="508">
        <f t="shared" si="1916"/>
        <v>26011</v>
      </c>
      <c r="D3348" s="506">
        <f t="shared" si="1883"/>
        <v>26011</v>
      </c>
      <c r="E3348" s="504" t="s">
        <v>868</v>
      </c>
      <c r="F3348" s="508" t="str">
        <f t="shared" si="1917"/>
        <v xml:space="preserve"> </v>
      </c>
      <c r="G3348" s="509" t="s">
        <v>473</v>
      </c>
      <c r="H3348" s="504" t="str">
        <f>IF('Flanged Parts'!$BB$6=1,"CS",IF('Flanged Parts'!$BB$6=2,"Glv",0))</f>
        <v>Glv</v>
      </c>
      <c r="I3348" s="1035" t="s">
        <v>82</v>
      </c>
      <c r="J3348" s="1036"/>
      <c r="K3348" s="516" t="s">
        <v>881</v>
      </c>
      <c r="L3348" s="535">
        <v>18</v>
      </c>
      <c r="M3348" s="532" t="s">
        <v>1700</v>
      </c>
      <c r="N3348" s="514">
        <f t="shared" si="1887"/>
        <v>71.300000000000011</v>
      </c>
      <c r="O3348" s="514">
        <f t="shared" si="1884"/>
        <v>0</v>
      </c>
      <c r="P3348" s="680">
        <f>'KB Duct Parts'!$AE$3</f>
        <v>0</v>
      </c>
      <c r="Q3348" s="681">
        <f t="shared" si="1878"/>
        <v>0</v>
      </c>
      <c r="R3348" s="682">
        <f t="shared" si="1879"/>
        <v>0</v>
      </c>
      <c r="S3348" s="716">
        <f t="shared" si="1888"/>
        <v>0.2</v>
      </c>
      <c r="T3348" s="679">
        <f t="shared" si="1880"/>
        <v>0</v>
      </c>
      <c r="U3348" s="679">
        <f t="shared" si="1881"/>
        <v>0</v>
      </c>
      <c r="Y3348" s="120"/>
      <c r="AD3348" s="81"/>
      <c r="AF3348" s="370">
        <v>18</v>
      </c>
      <c r="AG3348" s="374">
        <v>16</v>
      </c>
      <c r="AH3348" s="378">
        <v>14</v>
      </c>
      <c r="AI3348" s="381">
        <v>12</v>
      </c>
      <c r="AJ3348" s="386">
        <v>10</v>
      </c>
      <c r="AK3348" s="391"/>
      <c r="AL3348" s="386"/>
      <c r="AM3348" s="363">
        <f t="shared" si="1915"/>
        <v>1</v>
      </c>
      <c r="AN3348" s="578">
        <v>43.2</v>
      </c>
      <c r="AO3348" s="78">
        <f t="shared" si="1911"/>
        <v>67.39200000000001</v>
      </c>
      <c r="AP3348" s="78">
        <f t="shared" si="1906"/>
        <v>70.2</v>
      </c>
      <c r="AQ3348" s="78">
        <f t="shared" si="1907"/>
        <v>75.600000000000009</v>
      </c>
      <c r="AR3348" s="78">
        <f t="shared" si="1908"/>
        <v>84.240000000000009</v>
      </c>
      <c r="AS3348" s="78">
        <f t="shared" si="1909"/>
        <v>0</v>
      </c>
      <c r="AT3348" s="78">
        <f t="shared" si="1910"/>
        <v>0</v>
      </c>
      <c r="AU3348" s="363" t="s">
        <v>717</v>
      </c>
      <c r="AV3348" s="393"/>
      <c r="AW3348" s="395"/>
      <c r="AX3348" s="395">
        <v>1.56</v>
      </c>
      <c r="AY3348" s="395">
        <v>1.625</v>
      </c>
      <c r="AZ3348" s="395">
        <v>1.75</v>
      </c>
      <c r="BA3348" s="395">
        <v>1.95</v>
      </c>
      <c r="BB3348" s="395">
        <v>0</v>
      </c>
      <c r="BC3348" s="395">
        <v>0</v>
      </c>
      <c r="BD3348" s="115"/>
      <c r="BE3348" s="115"/>
      <c r="BF3348" s="115">
        <v>2</v>
      </c>
      <c r="BG3348" s="115">
        <v>11</v>
      </c>
      <c r="BH3348" s="423">
        <f t="shared" si="1885"/>
        <v>14.05</v>
      </c>
      <c r="BI3348" s="417">
        <f t="shared" si="1886"/>
        <v>28.1</v>
      </c>
      <c r="BJ3348" s="115"/>
      <c r="BK3348" s="115"/>
      <c r="BQ3348" s="74" t="str">
        <f t="shared" si="1889"/>
        <v>26011-(16)</v>
      </c>
      <c r="BR3348" s="120" t="str">
        <f t="shared" si="1890"/>
        <v>Flanged Reducer</v>
      </c>
      <c r="BS3348" s="120">
        <f t="shared" si="1891"/>
        <v>67.39200000000001</v>
      </c>
      <c r="BU3348" s="74" t="str">
        <f t="shared" si="1892"/>
        <v>26011-(14)</v>
      </c>
      <c r="BV3348" s="120" t="str">
        <f t="shared" si="1893"/>
        <v>Flanged Reducer</v>
      </c>
      <c r="BW3348" s="120">
        <f t="shared" si="1894"/>
        <v>70.2</v>
      </c>
      <c r="BY3348" s="74" t="str">
        <f t="shared" si="1895"/>
        <v>26011-(12)</v>
      </c>
      <c r="BZ3348" s="120" t="str">
        <f t="shared" si="1896"/>
        <v>Flanged Reducer</v>
      </c>
      <c r="CA3348" s="120">
        <f t="shared" si="1897"/>
        <v>75.600000000000009</v>
      </c>
      <c r="CC3348" s="115" t="str">
        <f t="shared" si="1898"/>
        <v>26011-(10)</v>
      </c>
      <c r="CD3348" s="120" t="str">
        <f t="shared" si="1899"/>
        <v>Flanged Reducer</v>
      </c>
      <c r="CE3348" s="417">
        <f t="shared" si="1900"/>
        <v>84.240000000000009</v>
      </c>
      <c r="CF3348" s="115"/>
      <c r="CG3348" s="115" t="str">
        <f t="shared" si="1901"/>
        <v xml:space="preserve"> </v>
      </c>
      <c r="CH3348" s="120" t="str">
        <f t="shared" si="1902"/>
        <v xml:space="preserve"> </v>
      </c>
      <c r="CI3348" s="417" t="str">
        <f t="shared" si="1903"/>
        <v xml:space="preserve"> </v>
      </c>
      <c r="CJ3348" s="115"/>
      <c r="CK3348" s="115" t="str">
        <f t="shared" si="1904"/>
        <v xml:space="preserve"> </v>
      </c>
      <c r="CL3348" s="120" t="str">
        <f t="shared" si="1905"/>
        <v xml:space="preserve"> </v>
      </c>
      <c r="CM3348" s="417" t="str">
        <f t="shared" si="1912"/>
        <v xml:space="preserve"> </v>
      </c>
      <c r="IS3348" s="111">
        <v>50.5</v>
      </c>
    </row>
    <row r="3349" spans="2:253" s="74" customFormat="1" ht="17.100000000000001" hidden="1" customHeight="1" x14ac:dyDescent="0.25">
      <c r="B3349" s="504">
        <f>'Flanged Parts'!U15</f>
        <v>0</v>
      </c>
      <c r="C3349" s="508">
        <f t="shared" si="1916"/>
        <v>26012</v>
      </c>
      <c r="D3349" s="506">
        <f t="shared" si="1883"/>
        <v>26012</v>
      </c>
      <c r="E3349" s="504" t="s">
        <v>869</v>
      </c>
      <c r="F3349" s="508" t="str">
        <f t="shared" si="1917"/>
        <v xml:space="preserve"> </v>
      </c>
      <c r="G3349" s="509" t="s">
        <v>473</v>
      </c>
      <c r="H3349" s="504" t="str">
        <f>IF('Flanged Parts'!$BB$6=1,"CS",IF('Flanged Parts'!$BB$6=2,"Glv",0))</f>
        <v>Glv</v>
      </c>
      <c r="I3349" s="1035" t="s">
        <v>82</v>
      </c>
      <c r="J3349" s="1036"/>
      <c r="K3349" s="516" t="s">
        <v>881</v>
      </c>
      <c r="L3349" s="535">
        <v>18</v>
      </c>
      <c r="M3349" s="532" t="s">
        <v>1700</v>
      </c>
      <c r="N3349" s="514">
        <f t="shared" si="1887"/>
        <v>75.72</v>
      </c>
      <c r="O3349" s="514">
        <f t="shared" si="1884"/>
        <v>0</v>
      </c>
      <c r="P3349" s="680">
        <f>'KB Duct Parts'!$AE$3</f>
        <v>0</v>
      </c>
      <c r="Q3349" s="681">
        <f t="shared" si="1878"/>
        <v>0</v>
      </c>
      <c r="R3349" s="682">
        <f t="shared" si="1879"/>
        <v>0</v>
      </c>
      <c r="S3349" s="716">
        <f t="shared" si="1888"/>
        <v>0.2</v>
      </c>
      <c r="T3349" s="679">
        <f t="shared" si="1880"/>
        <v>0</v>
      </c>
      <c r="U3349" s="679">
        <f t="shared" si="1881"/>
        <v>0</v>
      </c>
      <c r="Y3349" s="120"/>
      <c r="AD3349" s="81"/>
      <c r="AF3349" s="370">
        <v>18</v>
      </c>
      <c r="AG3349" s="374">
        <v>16</v>
      </c>
      <c r="AH3349" s="378">
        <v>14</v>
      </c>
      <c r="AI3349" s="381">
        <v>12</v>
      </c>
      <c r="AJ3349" s="386">
        <v>10</v>
      </c>
      <c r="AK3349" s="391"/>
      <c r="AL3349" s="386"/>
      <c r="AM3349" s="363">
        <f t="shared" si="1915"/>
        <v>1</v>
      </c>
      <c r="AN3349" s="578">
        <v>45.2</v>
      </c>
      <c r="AO3349" s="78">
        <f t="shared" si="1911"/>
        <v>70.512</v>
      </c>
      <c r="AP3349" s="78">
        <f t="shared" si="1906"/>
        <v>76.388000000000005</v>
      </c>
      <c r="AQ3349" s="78">
        <f t="shared" si="1907"/>
        <v>82.26400000000001</v>
      </c>
      <c r="AR3349" s="78">
        <f t="shared" si="1908"/>
        <v>88.14</v>
      </c>
      <c r="AS3349" s="78">
        <f t="shared" si="1909"/>
        <v>0</v>
      </c>
      <c r="AT3349" s="78">
        <f t="shared" si="1910"/>
        <v>0</v>
      </c>
      <c r="AU3349" s="363" t="s">
        <v>717</v>
      </c>
      <c r="AV3349" s="393"/>
      <c r="AW3349" s="395"/>
      <c r="AX3349" s="395">
        <v>1.56</v>
      </c>
      <c r="AY3349" s="395">
        <v>1.69</v>
      </c>
      <c r="AZ3349" s="395">
        <v>1.82</v>
      </c>
      <c r="BA3349" s="395">
        <v>1.95</v>
      </c>
      <c r="BB3349" s="395">
        <v>0</v>
      </c>
      <c r="BC3349" s="395">
        <v>0</v>
      </c>
      <c r="BD3349" s="115"/>
      <c r="BE3349" s="115"/>
      <c r="BF3349" s="115">
        <v>2</v>
      </c>
      <c r="BG3349" s="115">
        <v>12</v>
      </c>
      <c r="BH3349" s="423">
        <f t="shared" si="1885"/>
        <v>15.26</v>
      </c>
      <c r="BI3349" s="417">
        <f t="shared" si="1886"/>
        <v>30.52</v>
      </c>
      <c r="BJ3349" s="115"/>
      <c r="BK3349" s="115"/>
      <c r="BQ3349" s="74" t="str">
        <f t="shared" si="1889"/>
        <v>26012-(16)</v>
      </c>
      <c r="BR3349" s="120" t="str">
        <f t="shared" si="1890"/>
        <v>Flanged Reducer</v>
      </c>
      <c r="BS3349" s="120">
        <f t="shared" si="1891"/>
        <v>70.512</v>
      </c>
      <c r="BU3349" s="74" t="str">
        <f t="shared" si="1892"/>
        <v>26012-(14)</v>
      </c>
      <c r="BV3349" s="120" t="str">
        <f t="shared" si="1893"/>
        <v>Flanged Reducer</v>
      </c>
      <c r="BW3349" s="120">
        <f t="shared" si="1894"/>
        <v>76.388000000000005</v>
      </c>
      <c r="BY3349" s="74" t="str">
        <f t="shared" si="1895"/>
        <v>26012-(12)</v>
      </c>
      <c r="BZ3349" s="120" t="str">
        <f t="shared" si="1896"/>
        <v>Flanged Reducer</v>
      </c>
      <c r="CA3349" s="120">
        <f t="shared" si="1897"/>
        <v>82.26400000000001</v>
      </c>
      <c r="CC3349" s="115" t="str">
        <f t="shared" si="1898"/>
        <v>26012-(10)</v>
      </c>
      <c r="CD3349" s="120" t="str">
        <f t="shared" si="1899"/>
        <v>Flanged Reducer</v>
      </c>
      <c r="CE3349" s="417">
        <f t="shared" si="1900"/>
        <v>88.14</v>
      </c>
      <c r="CF3349" s="115"/>
      <c r="CG3349" s="115" t="str">
        <f t="shared" si="1901"/>
        <v xml:space="preserve"> </v>
      </c>
      <c r="CH3349" s="120" t="str">
        <f t="shared" si="1902"/>
        <v xml:space="preserve"> </v>
      </c>
      <c r="CI3349" s="417" t="str">
        <f t="shared" si="1903"/>
        <v xml:space="preserve"> </v>
      </c>
      <c r="CJ3349" s="115"/>
      <c r="CK3349" s="115" t="str">
        <f t="shared" si="1904"/>
        <v xml:space="preserve"> </v>
      </c>
      <c r="CL3349" s="120" t="str">
        <f t="shared" si="1905"/>
        <v xml:space="preserve"> </v>
      </c>
      <c r="CM3349" s="417" t="str">
        <f t="shared" si="1912"/>
        <v xml:space="preserve"> </v>
      </c>
      <c r="IS3349" s="111">
        <v>55.5</v>
      </c>
    </row>
    <row r="3350" spans="2:253" s="74" customFormat="1" ht="17.100000000000001" hidden="1" customHeight="1" x14ac:dyDescent="0.25">
      <c r="B3350" s="504">
        <f>'Flanged Parts'!U16</f>
        <v>0</v>
      </c>
      <c r="C3350" s="508">
        <f t="shared" si="1916"/>
        <v>26013</v>
      </c>
      <c r="D3350" s="506">
        <f t="shared" si="1883"/>
        <v>26013</v>
      </c>
      <c r="E3350" s="504" t="s">
        <v>870</v>
      </c>
      <c r="F3350" s="508" t="str">
        <f t="shared" si="1917"/>
        <v xml:space="preserve"> </v>
      </c>
      <c r="G3350" s="509" t="s">
        <v>473</v>
      </c>
      <c r="H3350" s="504" t="str">
        <f>IF('Flanged Parts'!$BB$6=1,"CS",IF('Flanged Parts'!$BB$6=2,"Glv",0))</f>
        <v>Glv</v>
      </c>
      <c r="I3350" s="1035" t="s">
        <v>82</v>
      </c>
      <c r="J3350" s="1036"/>
      <c r="K3350" s="516" t="s">
        <v>881</v>
      </c>
      <c r="L3350" s="535">
        <v>18</v>
      </c>
      <c r="M3350" s="532" t="s">
        <v>1700</v>
      </c>
      <c r="N3350" s="514">
        <f t="shared" si="1887"/>
        <v>83.88</v>
      </c>
      <c r="O3350" s="514">
        <f t="shared" si="1884"/>
        <v>0</v>
      </c>
      <c r="P3350" s="680">
        <f>'KB Duct Parts'!$AE$3</f>
        <v>0</v>
      </c>
      <c r="Q3350" s="681">
        <f t="shared" si="1878"/>
        <v>0</v>
      </c>
      <c r="R3350" s="682">
        <f t="shared" si="1879"/>
        <v>0</v>
      </c>
      <c r="S3350" s="716">
        <f t="shared" si="1888"/>
        <v>0.2</v>
      </c>
      <c r="T3350" s="679">
        <f t="shared" si="1880"/>
        <v>0</v>
      </c>
      <c r="U3350" s="679">
        <f t="shared" si="1881"/>
        <v>0</v>
      </c>
      <c r="Y3350" s="120"/>
      <c r="AD3350" s="81"/>
      <c r="AF3350" s="370">
        <v>18</v>
      </c>
      <c r="AG3350" s="374">
        <v>16</v>
      </c>
      <c r="AH3350" s="378">
        <v>14</v>
      </c>
      <c r="AI3350" s="381">
        <v>12</v>
      </c>
      <c r="AJ3350" s="386">
        <v>10</v>
      </c>
      <c r="AK3350" s="391"/>
      <c r="AL3350" s="386"/>
      <c r="AM3350" s="363">
        <f t="shared" si="1915"/>
        <v>1</v>
      </c>
      <c r="AN3350" s="578">
        <v>48.6</v>
      </c>
      <c r="AO3350" s="78">
        <f t="shared" si="1911"/>
        <v>75.816000000000003</v>
      </c>
      <c r="AP3350" s="78">
        <f t="shared" si="1906"/>
        <v>82.134</v>
      </c>
      <c r="AQ3350" s="78">
        <f t="shared" si="1907"/>
        <v>85.05</v>
      </c>
      <c r="AR3350" s="78">
        <f t="shared" si="1908"/>
        <v>94.77</v>
      </c>
      <c r="AS3350" s="78">
        <f t="shared" si="1909"/>
        <v>0</v>
      </c>
      <c r="AT3350" s="78">
        <f t="shared" si="1910"/>
        <v>0</v>
      </c>
      <c r="AU3350" s="363" t="s">
        <v>717</v>
      </c>
      <c r="AV3350" s="393"/>
      <c r="AW3350" s="395"/>
      <c r="AX3350" s="395">
        <v>1.56</v>
      </c>
      <c r="AY3350" s="395">
        <v>1.69</v>
      </c>
      <c r="AZ3350" s="395">
        <v>1.75</v>
      </c>
      <c r="BA3350" s="395">
        <v>1.95</v>
      </c>
      <c r="BB3350" s="395">
        <v>0</v>
      </c>
      <c r="BC3350" s="395">
        <v>0</v>
      </c>
      <c r="BD3350" s="115"/>
      <c r="BE3350" s="115"/>
      <c r="BF3350" s="115">
        <v>2</v>
      </c>
      <c r="BG3350" s="115">
        <v>13</v>
      </c>
      <c r="BH3350" s="423">
        <f t="shared" si="1885"/>
        <v>17.64</v>
      </c>
      <c r="BI3350" s="417">
        <f t="shared" si="1886"/>
        <v>35.28</v>
      </c>
      <c r="BJ3350" s="115"/>
      <c r="BK3350" s="115"/>
      <c r="BQ3350" s="74" t="str">
        <f t="shared" si="1889"/>
        <v>26013-(16)</v>
      </c>
      <c r="BR3350" s="120" t="str">
        <f t="shared" si="1890"/>
        <v>Flanged Reducer</v>
      </c>
      <c r="BS3350" s="120">
        <f t="shared" si="1891"/>
        <v>75.816000000000003</v>
      </c>
      <c r="BU3350" s="74" t="str">
        <f t="shared" si="1892"/>
        <v>26013-(14)</v>
      </c>
      <c r="BV3350" s="120" t="str">
        <f t="shared" si="1893"/>
        <v>Flanged Reducer</v>
      </c>
      <c r="BW3350" s="120">
        <f t="shared" si="1894"/>
        <v>82.134</v>
      </c>
      <c r="BY3350" s="74" t="str">
        <f t="shared" si="1895"/>
        <v>26013-(12)</v>
      </c>
      <c r="BZ3350" s="120" t="str">
        <f t="shared" si="1896"/>
        <v>Flanged Reducer</v>
      </c>
      <c r="CA3350" s="120">
        <f t="shared" si="1897"/>
        <v>85.05</v>
      </c>
      <c r="CC3350" s="115" t="str">
        <f t="shared" si="1898"/>
        <v>26013-(10)</v>
      </c>
      <c r="CD3350" s="120" t="str">
        <f t="shared" si="1899"/>
        <v>Flanged Reducer</v>
      </c>
      <c r="CE3350" s="417">
        <f t="shared" si="1900"/>
        <v>94.77</v>
      </c>
      <c r="CF3350" s="115"/>
      <c r="CG3350" s="115" t="str">
        <f t="shared" si="1901"/>
        <v xml:space="preserve"> </v>
      </c>
      <c r="CH3350" s="120" t="str">
        <f t="shared" si="1902"/>
        <v xml:space="preserve"> </v>
      </c>
      <c r="CI3350" s="417" t="str">
        <f t="shared" si="1903"/>
        <v xml:space="preserve"> </v>
      </c>
      <c r="CJ3350" s="115"/>
      <c r="CK3350" s="115" t="str">
        <f t="shared" si="1904"/>
        <v xml:space="preserve"> </v>
      </c>
      <c r="CL3350" s="120" t="str">
        <f t="shared" si="1905"/>
        <v xml:space="preserve"> </v>
      </c>
      <c r="CM3350" s="417" t="str">
        <f t="shared" si="1912"/>
        <v xml:space="preserve"> </v>
      </c>
      <c r="IS3350" s="111">
        <v>61.4</v>
      </c>
    </row>
    <row r="3351" spans="2:253" s="74" customFormat="1" ht="17.100000000000001" hidden="1" customHeight="1" x14ac:dyDescent="0.25">
      <c r="B3351" s="504">
        <f>'Flanged Parts'!U17</f>
        <v>0</v>
      </c>
      <c r="C3351" s="508">
        <f t="shared" si="1916"/>
        <v>26014</v>
      </c>
      <c r="D3351" s="506">
        <f t="shared" si="1883"/>
        <v>26014</v>
      </c>
      <c r="E3351" s="504" t="s">
        <v>871</v>
      </c>
      <c r="F3351" s="508" t="str">
        <f t="shared" si="1917"/>
        <v xml:space="preserve"> </v>
      </c>
      <c r="G3351" s="509" t="s">
        <v>473</v>
      </c>
      <c r="H3351" s="504" t="str">
        <f>IF('Flanged Parts'!$BB$6=1,"CS",IF('Flanged Parts'!$BB$6=2,"Glv",0))</f>
        <v>Glv</v>
      </c>
      <c r="I3351" s="1035" t="s">
        <v>82</v>
      </c>
      <c r="J3351" s="1036"/>
      <c r="K3351" s="516" t="s">
        <v>881</v>
      </c>
      <c r="L3351" s="535">
        <v>18</v>
      </c>
      <c r="M3351" s="532" t="s">
        <v>1700</v>
      </c>
      <c r="N3351" s="514">
        <f t="shared" si="1887"/>
        <v>92.82</v>
      </c>
      <c r="O3351" s="514">
        <f t="shared" si="1884"/>
        <v>0</v>
      </c>
      <c r="P3351" s="680">
        <f>'KB Duct Parts'!$AE$3</f>
        <v>0</v>
      </c>
      <c r="Q3351" s="681">
        <f t="shared" si="1878"/>
        <v>0</v>
      </c>
      <c r="R3351" s="682">
        <f t="shared" si="1879"/>
        <v>0</v>
      </c>
      <c r="S3351" s="716">
        <f t="shared" si="1888"/>
        <v>0.2</v>
      </c>
      <c r="T3351" s="679">
        <f t="shared" si="1880"/>
        <v>0</v>
      </c>
      <c r="U3351" s="679">
        <f t="shared" si="1881"/>
        <v>0</v>
      </c>
      <c r="Y3351" s="120"/>
      <c r="AD3351" s="81"/>
      <c r="AF3351" s="370">
        <v>18</v>
      </c>
      <c r="AG3351" s="374">
        <v>16</v>
      </c>
      <c r="AH3351" s="378">
        <v>14</v>
      </c>
      <c r="AI3351" s="381">
        <v>12</v>
      </c>
      <c r="AJ3351" s="386">
        <v>10</v>
      </c>
      <c r="AK3351" s="391"/>
      <c r="AL3351" s="386"/>
      <c r="AM3351" s="363">
        <f t="shared" si="1915"/>
        <v>1</v>
      </c>
      <c r="AN3351" s="578">
        <v>52.5</v>
      </c>
      <c r="AO3351" s="78">
        <f t="shared" si="1911"/>
        <v>81.900000000000006</v>
      </c>
      <c r="AP3351" s="78">
        <f t="shared" si="1906"/>
        <v>85.3125</v>
      </c>
      <c r="AQ3351" s="78">
        <f t="shared" si="1907"/>
        <v>91.875</v>
      </c>
      <c r="AR3351" s="78">
        <f t="shared" si="1908"/>
        <v>102.375</v>
      </c>
      <c r="AS3351" s="78">
        <f t="shared" si="1909"/>
        <v>0</v>
      </c>
      <c r="AT3351" s="78">
        <f t="shared" si="1910"/>
        <v>0</v>
      </c>
      <c r="AU3351" s="363" t="s">
        <v>717</v>
      </c>
      <c r="AV3351" s="393"/>
      <c r="AW3351" s="395"/>
      <c r="AX3351" s="395">
        <v>1.56</v>
      </c>
      <c r="AY3351" s="395">
        <v>1.625</v>
      </c>
      <c r="AZ3351" s="395">
        <v>1.75</v>
      </c>
      <c r="BA3351" s="395">
        <v>1.95</v>
      </c>
      <c r="BB3351" s="395">
        <v>0</v>
      </c>
      <c r="BC3351" s="395">
        <v>0</v>
      </c>
      <c r="BD3351" s="115"/>
      <c r="BE3351" s="115"/>
      <c r="BF3351" s="115">
        <v>2</v>
      </c>
      <c r="BG3351" s="115">
        <v>14</v>
      </c>
      <c r="BH3351" s="423">
        <f t="shared" si="1885"/>
        <v>20.16</v>
      </c>
      <c r="BI3351" s="417">
        <f t="shared" si="1886"/>
        <v>40.32</v>
      </c>
      <c r="BJ3351" s="115"/>
      <c r="BK3351" s="115"/>
      <c r="BQ3351" s="74" t="str">
        <f t="shared" si="1889"/>
        <v>26014-(16)</v>
      </c>
      <c r="BR3351" s="120" t="str">
        <f t="shared" si="1890"/>
        <v>Flanged Reducer</v>
      </c>
      <c r="BS3351" s="120">
        <f t="shared" si="1891"/>
        <v>81.900000000000006</v>
      </c>
      <c r="BU3351" s="74" t="str">
        <f t="shared" si="1892"/>
        <v>26014-(14)</v>
      </c>
      <c r="BV3351" s="120" t="str">
        <f t="shared" si="1893"/>
        <v>Flanged Reducer</v>
      </c>
      <c r="BW3351" s="120">
        <f t="shared" si="1894"/>
        <v>85.3125</v>
      </c>
      <c r="BY3351" s="74" t="str">
        <f t="shared" si="1895"/>
        <v>26014-(12)</v>
      </c>
      <c r="BZ3351" s="120" t="str">
        <f t="shared" si="1896"/>
        <v>Flanged Reducer</v>
      </c>
      <c r="CA3351" s="120">
        <f t="shared" si="1897"/>
        <v>91.875</v>
      </c>
      <c r="CC3351" s="115" t="str">
        <f t="shared" si="1898"/>
        <v>26014-(10)</v>
      </c>
      <c r="CD3351" s="120" t="str">
        <f t="shared" si="1899"/>
        <v>Flanged Reducer</v>
      </c>
      <c r="CE3351" s="417">
        <f t="shared" si="1900"/>
        <v>102.375</v>
      </c>
      <c r="CF3351" s="115"/>
      <c r="CG3351" s="115" t="str">
        <f t="shared" si="1901"/>
        <v xml:space="preserve"> </v>
      </c>
      <c r="CH3351" s="120" t="str">
        <f t="shared" si="1902"/>
        <v xml:space="preserve"> </v>
      </c>
      <c r="CI3351" s="417" t="str">
        <f t="shared" si="1903"/>
        <v xml:space="preserve"> </v>
      </c>
      <c r="CJ3351" s="115"/>
      <c r="CK3351" s="115" t="str">
        <f t="shared" si="1904"/>
        <v xml:space="preserve"> </v>
      </c>
      <c r="CL3351" s="120" t="str">
        <f t="shared" si="1905"/>
        <v xml:space="preserve"> </v>
      </c>
      <c r="CM3351" s="417" t="str">
        <f t="shared" si="1912"/>
        <v xml:space="preserve"> </v>
      </c>
      <c r="IS3351" s="111">
        <v>67</v>
      </c>
    </row>
    <row r="3352" spans="2:253" s="74" customFormat="1" ht="17.100000000000001" hidden="1" customHeight="1" x14ac:dyDescent="0.25">
      <c r="B3352" s="504">
        <f>'Flanged Parts'!U18</f>
        <v>0</v>
      </c>
      <c r="C3352" s="508">
        <f t="shared" si="1916"/>
        <v>26015</v>
      </c>
      <c r="D3352" s="506">
        <f t="shared" si="1883"/>
        <v>26015</v>
      </c>
      <c r="E3352" s="504" t="s">
        <v>872</v>
      </c>
      <c r="F3352" s="508" t="str">
        <f t="shared" si="1917"/>
        <v xml:space="preserve"> </v>
      </c>
      <c r="G3352" s="509" t="s">
        <v>473</v>
      </c>
      <c r="H3352" s="504" t="str">
        <f>IF('Flanged Parts'!$BB$6=1,"CS",IF('Flanged Parts'!$BB$6=2,"Glv",0))</f>
        <v>Glv</v>
      </c>
      <c r="I3352" s="1035" t="s">
        <v>82</v>
      </c>
      <c r="J3352" s="1036"/>
      <c r="K3352" s="516" t="s">
        <v>881</v>
      </c>
      <c r="L3352" s="535">
        <v>18</v>
      </c>
      <c r="M3352" s="532" t="s">
        <v>1700</v>
      </c>
      <c r="N3352" s="514">
        <f t="shared" si="1887"/>
        <v>107.5</v>
      </c>
      <c r="O3352" s="514">
        <f t="shared" si="1884"/>
        <v>0</v>
      </c>
      <c r="P3352" s="680">
        <f>'KB Duct Parts'!$AE$3</f>
        <v>0</v>
      </c>
      <c r="Q3352" s="681">
        <f t="shared" si="1878"/>
        <v>0</v>
      </c>
      <c r="R3352" s="682">
        <f t="shared" si="1879"/>
        <v>0</v>
      </c>
      <c r="S3352" s="716">
        <f t="shared" si="1888"/>
        <v>0.2</v>
      </c>
      <c r="T3352" s="679">
        <f t="shared" si="1880"/>
        <v>0</v>
      </c>
      <c r="U3352" s="679">
        <f t="shared" si="1881"/>
        <v>0</v>
      </c>
      <c r="Y3352" s="120"/>
      <c r="AD3352" s="81"/>
      <c r="AF3352" s="370">
        <v>18</v>
      </c>
      <c r="AG3352" s="374">
        <v>16</v>
      </c>
      <c r="AH3352" s="378">
        <v>14</v>
      </c>
      <c r="AI3352" s="381">
        <v>12</v>
      </c>
      <c r="AJ3352" s="386">
        <v>10</v>
      </c>
      <c r="AK3352" s="391"/>
      <c r="AL3352" s="386"/>
      <c r="AM3352" s="363">
        <f t="shared" si="1915"/>
        <v>1</v>
      </c>
      <c r="AN3352" s="578">
        <v>63.5</v>
      </c>
      <c r="AO3352" s="78">
        <f t="shared" si="1911"/>
        <v>91.44</v>
      </c>
      <c r="AP3352" s="78">
        <f t="shared" si="1906"/>
        <v>94.932500000000005</v>
      </c>
      <c r="AQ3352" s="78">
        <f t="shared" si="1907"/>
        <v>106.67999999999999</v>
      </c>
      <c r="AR3352" s="78">
        <f t="shared" si="1908"/>
        <v>114.3</v>
      </c>
      <c r="AS3352" s="78">
        <f t="shared" si="1909"/>
        <v>0</v>
      </c>
      <c r="AT3352" s="78">
        <f t="shared" si="1910"/>
        <v>0</v>
      </c>
      <c r="AU3352" s="363" t="s">
        <v>717</v>
      </c>
      <c r="AV3352" s="393"/>
      <c r="AW3352" s="395"/>
      <c r="AX3352" s="395">
        <v>1.44</v>
      </c>
      <c r="AY3352" s="395">
        <v>1.4950000000000001</v>
      </c>
      <c r="AZ3352" s="395">
        <v>1.68</v>
      </c>
      <c r="BA3352" s="395">
        <v>1.8</v>
      </c>
      <c r="BB3352" s="395">
        <v>0</v>
      </c>
      <c r="BC3352" s="395">
        <v>0</v>
      </c>
      <c r="BD3352" s="115"/>
      <c r="BE3352" s="115"/>
      <c r="BF3352" s="115">
        <v>2</v>
      </c>
      <c r="BG3352" s="115">
        <v>15</v>
      </c>
      <c r="BH3352" s="423">
        <f t="shared" si="1885"/>
        <v>22</v>
      </c>
      <c r="BI3352" s="417">
        <f t="shared" si="1886"/>
        <v>44</v>
      </c>
      <c r="BJ3352" s="115"/>
      <c r="BK3352" s="115"/>
      <c r="BQ3352" s="74" t="str">
        <f t="shared" si="1889"/>
        <v>26015-(16)</v>
      </c>
      <c r="BR3352" s="120" t="str">
        <f t="shared" si="1890"/>
        <v>Flanged Reducer</v>
      </c>
      <c r="BS3352" s="120">
        <f t="shared" si="1891"/>
        <v>91.44</v>
      </c>
      <c r="BU3352" s="74" t="str">
        <f t="shared" si="1892"/>
        <v>26015-(14)</v>
      </c>
      <c r="BV3352" s="120" t="str">
        <f t="shared" si="1893"/>
        <v>Flanged Reducer</v>
      </c>
      <c r="BW3352" s="120">
        <f t="shared" si="1894"/>
        <v>94.932500000000005</v>
      </c>
      <c r="BY3352" s="74" t="str">
        <f t="shared" si="1895"/>
        <v>26015-(12)</v>
      </c>
      <c r="BZ3352" s="120" t="str">
        <f t="shared" si="1896"/>
        <v>Flanged Reducer</v>
      </c>
      <c r="CA3352" s="120">
        <f t="shared" si="1897"/>
        <v>106.67999999999999</v>
      </c>
      <c r="CC3352" s="115" t="str">
        <f t="shared" si="1898"/>
        <v>26015-(10)</v>
      </c>
      <c r="CD3352" s="120" t="str">
        <f t="shared" si="1899"/>
        <v>Flanged Reducer</v>
      </c>
      <c r="CE3352" s="417">
        <f t="shared" si="1900"/>
        <v>114.3</v>
      </c>
      <c r="CF3352" s="115"/>
      <c r="CG3352" s="115" t="str">
        <f t="shared" si="1901"/>
        <v xml:space="preserve"> </v>
      </c>
      <c r="CH3352" s="120" t="str">
        <f t="shared" si="1902"/>
        <v xml:space="preserve"> </v>
      </c>
      <c r="CI3352" s="417" t="str">
        <f t="shared" si="1903"/>
        <v xml:space="preserve"> </v>
      </c>
      <c r="CJ3352" s="115"/>
      <c r="CK3352" s="115" t="str">
        <f t="shared" si="1904"/>
        <v xml:space="preserve"> </v>
      </c>
      <c r="CL3352" s="120" t="str">
        <f t="shared" si="1905"/>
        <v xml:space="preserve"> </v>
      </c>
      <c r="CM3352" s="417" t="str">
        <f t="shared" si="1912"/>
        <v xml:space="preserve"> </v>
      </c>
      <c r="IS3352" s="111">
        <v>79.599999999999994</v>
      </c>
    </row>
    <row r="3353" spans="2:253" s="74" customFormat="1" ht="17.100000000000001" hidden="1" customHeight="1" x14ac:dyDescent="0.25">
      <c r="B3353" s="504">
        <f>'Flanged Parts'!U19</f>
        <v>0</v>
      </c>
      <c r="C3353" s="508">
        <f t="shared" si="1916"/>
        <v>26016</v>
      </c>
      <c r="D3353" s="506">
        <f t="shared" si="1883"/>
        <v>26016</v>
      </c>
      <c r="E3353" s="504" t="s">
        <v>873</v>
      </c>
      <c r="F3353" s="508" t="str">
        <f t="shared" si="1917"/>
        <v xml:space="preserve"> </v>
      </c>
      <c r="G3353" s="509" t="s">
        <v>473</v>
      </c>
      <c r="H3353" s="504" t="str">
        <f>IF('Flanged Parts'!$BB$6=1,"CS",IF('Flanged Parts'!$BB$6=2,"Glv",0))</f>
        <v>Glv</v>
      </c>
      <c r="I3353" s="1035" t="s">
        <v>82</v>
      </c>
      <c r="J3353" s="1036"/>
      <c r="K3353" s="516" t="s">
        <v>881</v>
      </c>
      <c r="L3353" s="535">
        <v>18</v>
      </c>
      <c r="M3353" s="532" t="s">
        <v>1700</v>
      </c>
      <c r="N3353" s="514">
        <f t="shared" si="1887"/>
        <v>130.74</v>
      </c>
      <c r="O3353" s="514">
        <f t="shared" si="1884"/>
        <v>0</v>
      </c>
      <c r="P3353" s="680">
        <f>'KB Duct Parts'!$AE$3</f>
        <v>0</v>
      </c>
      <c r="Q3353" s="681">
        <f t="shared" si="1878"/>
        <v>0</v>
      </c>
      <c r="R3353" s="682">
        <f t="shared" si="1879"/>
        <v>0</v>
      </c>
      <c r="S3353" s="716">
        <f t="shared" si="1888"/>
        <v>0.2</v>
      </c>
      <c r="T3353" s="679">
        <f t="shared" si="1880"/>
        <v>0</v>
      </c>
      <c r="U3353" s="679">
        <f t="shared" si="1881"/>
        <v>0</v>
      </c>
      <c r="Y3353" s="120"/>
      <c r="AD3353" s="81"/>
      <c r="AF3353" s="370">
        <v>18</v>
      </c>
      <c r="AG3353" s="374">
        <v>16</v>
      </c>
      <c r="AH3353" s="378">
        <v>14</v>
      </c>
      <c r="AI3353" s="381">
        <v>12</v>
      </c>
      <c r="AJ3353" s="386">
        <v>10</v>
      </c>
      <c r="AK3353" s="391"/>
      <c r="AL3353" s="386"/>
      <c r="AM3353" s="363">
        <f t="shared" si="1915"/>
        <v>1</v>
      </c>
      <c r="AN3353" s="578">
        <v>76.5</v>
      </c>
      <c r="AO3353" s="78">
        <f t="shared" si="1911"/>
        <v>105.57</v>
      </c>
      <c r="AP3353" s="78">
        <f t="shared" si="1906"/>
        <v>114.36750000000001</v>
      </c>
      <c r="AQ3353" s="78">
        <f t="shared" si="1907"/>
        <v>117.81</v>
      </c>
      <c r="AR3353" s="78">
        <f t="shared" si="1908"/>
        <v>131.96250000000001</v>
      </c>
      <c r="AS3353" s="78">
        <f t="shared" si="1909"/>
        <v>0</v>
      </c>
      <c r="AT3353" s="78">
        <f t="shared" si="1910"/>
        <v>0</v>
      </c>
      <c r="AU3353" s="363" t="s">
        <v>717</v>
      </c>
      <c r="AV3353" s="393"/>
      <c r="AW3353" s="395"/>
      <c r="AX3353" s="395">
        <v>1.38</v>
      </c>
      <c r="AY3353" s="395">
        <v>1.4950000000000001</v>
      </c>
      <c r="AZ3353" s="395">
        <v>1.54</v>
      </c>
      <c r="BA3353" s="395">
        <v>1.7250000000000001</v>
      </c>
      <c r="BB3353" s="395">
        <v>0</v>
      </c>
      <c r="BC3353" s="395">
        <v>0</v>
      </c>
      <c r="BD3353" s="115"/>
      <c r="BE3353" s="115"/>
      <c r="BF3353" s="115">
        <v>2</v>
      </c>
      <c r="BG3353" s="115">
        <v>16</v>
      </c>
      <c r="BH3353" s="423">
        <f t="shared" si="1885"/>
        <v>27.12</v>
      </c>
      <c r="BI3353" s="417">
        <f t="shared" si="1886"/>
        <v>54.24</v>
      </c>
      <c r="BJ3353" s="115"/>
      <c r="BK3353" s="115"/>
      <c r="BQ3353" s="74" t="str">
        <f t="shared" si="1889"/>
        <v>26016-(16)</v>
      </c>
      <c r="BR3353" s="120" t="str">
        <f t="shared" si="1890"/>
        <v>Flanged Reducer</v>
      </c>
      <c r="BS3353" s="120">
        <f t="shared" si="1891"/>
        <v>105.57</v>
      </c>
      <c r="BU3353" s="74" t="str">
        <f t="shared" si="1892"/>
        <v>26016-(14)</v>
      </c>
      <c r="BV3353" s="120" t="str">
        <f t="shared" si="1893"/>
        <v>Flanged Reducer</v>
      </c>
      <c r="BW3353" s="120">
        <f t="shared" si="1894"/>
        <v>114.36750000000001</v>
      </c>
      <c r="BY3353" s="74" t="str">
        <f t="shared" si="1895"/>
        <v>26016-(12)</v>
      </c>
      <c r="BZ3353" s="120" t="str">
        <f t="shared" si="1896"/>
        <v>Flanged Reducer</v>
      </c>
      <c r="CA3353" s="120">
        <f t="shared" si="1897"/>
        <v>117.81</v>
      </c>
      <c r="CC3353" s="115" t="str">
        <f t="shared" si="1898"/>
        <v>26016-(10)</v>
      </c>
      <c r="CD3353" s="120" t="str">
        <f t="shared" si="1899"/>
        <v>Flanged Reducer</v>
      </c>
      <c r="CE3353" s="417">
        <f t="shared" si="1900"/>
        <v>131.96250000000001</v>
      </c>
      <c r="CF3353" s="115"/>
      <c r="CG3353" s="115" t="str">
        <f t="shared" si="1901"/>
        <v xml:space="preserve"> </v>
      </c>
      <c r="CH3353" s="120" t="str">
        <f t="shared" si="1902"/>
        <v xml:space="preserve"> </v>
      </c>
      <c r="CI3353" s="417" t="str">
        <f t="shared" si="1903"/>
        <v xml:space="preserve"> </v>
      </c>
      <c r="CJ3353" s="115"/>
      <c r="CK3353" s="115" t="str">
        <f t="shared" si="1904"/>
        <v xml:space="preserve"> </v>
      </c>
      <c r="CL3353" s="120" t="str">
        <f t="shared" si="1905"/>
        <v xml:space="preserve"> </v>
      </c>
      <c r="CM3353" s="417" t="str">
        <f t="shared" si="1912"/>
        <v xml:space="preserve"> </v>
      </c>
      <c r="IS3353" s="111">
        <v>90.1</v>
      </c>
    </row>
    <row r="3354" spans="2:253" s="74" customFormat="1" ht="17.100000000000001" hidden="1" customHeight="1" x14ac:dyDescent="0.25">
      <c r="B3354" s="504">
        <f>'Flanged Parts'!U20</f>
        <v>0</v>
      </c>
      <c r="C3354" s="508">
        <f t="shared" si="1916"/>
        <v>26017</v>
      </c>
      <c r="D3354" s="506">
        <f t="shared" si="1883"/>
        <v>26017</v>
      </c>
      <c r="E3354" s="504" t="s">
        <v>874</v>
      </c>
      <c r="F3354" s="508" t="str">
        <f t="shared" si="1917"/>
        <v xml:space="preserve"> </v>
      </c>
      <c r="G3354" s="509" t="s">
        <v>473</v>
      </c>
      <c r="H3354" s="504" t="str">
        <f>IF('Flanged Parts'!$BB$6=1,"CS",IF('Flanged Parts'!$BB$6=2,"Glv",0))</f>
        <v>Glv</v>
      </c>
      <c r="I3354" s="1035" t="s">
        <v>82</v>
      </c>
      <c r="J3354" s="1036"/>
      <c r="K3354" s="516" t="s">
        <v>881</v>
      </c>
      <c r="L3354" s="535">
        <v>18</v>
      </c>
      <c r="M3354" s="532" t="s">
        <v>1700</v>
      </c>
      <c r="N3354" s="514">
        <f t="shared" si="1887"/>
        <v>136.06</v>
      </c>
      <c r="O3354" s="514">
        <f t="shared" si="1884"/>
        <v>0</v>
      </c>
      <c r="P3354" s="680">
        <f>'KB Duct Parts'!$AE$3</f>
        <v>0</v>
      </c>
      <c r="Q3354" s="681">
        <f t="shared" ref="Q3354:Q3417" si="1918">IF(B3354&gt;0,N3354*(1-P3354),0)</f>
        <v>0</v>
      </c>
      <c r="R3354" s="682">
        <f t="shared" ref="R3354:R3417" si="1919">B3354*Q3354</f>
        <v>0</v>
      </c>
      <c r="S3354" s="716">
        <f t="shared" si="1888"/>
        <v>0.2</v>
      </c>
      <c r="T3354" s="679">
        <f t="shared" ref="T3354:T3417" si="1920">ROUND(IF(B3354&gt;0,((N3354*(1-(1*S3354)))),0),2)</f>
        <v>0</v>
      </c>
      <c r="U3354" s="679">
        <f t="shared" ref="U3354:U3417" si="1921">B3354*T3354</f>
        <v>0</v>
      </c>
      <c r="Y3354" s="120"/>
      <c r="AD3354" s="81"/>
      <c r="AF3354" s="370">
        <v>18</v>
      </c>
      <c r="AG3354" s="374">
        <v>16</v>
      </c>
      <c r="AH3354" s="378">
        <v>14</v>
      </c>
      <c r="AI3354" s="381">
        <v>12</v>
      </c>
      <c r="AJ3354" s="386">
        <v>10</v>
      </c>
      <c r="AK3354" s="391"/>
      <c r="AL3354" s="386"/>
      <c r="AM3354" s="363">
        <f t="shared" si="1915"/>
        <v>1</v>
      </c>
      <c r="AN3354" s="578">
        <v>77.599999999999994</v>
      </c>
      <c r="AO3354" s="78">
        <f t="shared" si="1911"/>
        <v>111.74399999999999</v>
      </c>
      <c r="AP3354" s="78">
        <f t="shared" si="1906"/>
        <v>116.012</v>
      </c>
      <c r="AQ3354" s="78">
        <f t="shared" si="1907"/>
        <v>124.93599999999999</v>
      </c>
      <c r="AR3354" s="78">
        <f t="shared" si="1908"/>
        <v>139.68</v>
      </c>
      <c r="AS3354" s="78">
        <f t="shared" si="1909"/>
        <v>0</v>
      </c>
      <c r="AT3354" s="78">
        <f t="shared" si="1910"/>
        <v>0</v>
      </c>
      <c r="AU3354" s="363" t="s">
        <v>717</v>
      </c>
      <c r="AV3354" s="393"/>
      <c r="AW3354" s="395"/>
      <c r="AX3354" s="395">
        <v>1.44</v>
      </c>
      <c r="AY3354" s="395">
        <v>1.4950000000000001</v>
      </c>
      <c r="AZ3354" s="395">
        <v>1.61</v>
      </c>
      <c r="BA3354" s="395">
        <v>1.8</v>
      </c>
      <c r="BB3354" s="395">
        <v>0</v>
      </c>
      <c r="BC3354" s="395">
        <v>0</v>
      </c>
      <c r="BD3354" s="115"/>
      <c r="BE3354" s="115"/>
      <c r="BF3354" s="115">
        <v>2</v>
      </c>
      <c r="BG3354" s="115">
        <v>17</v>
      </c>
      <c r="BH3354" s="423">
        <f t="shared" si="1885"/>
        <v>29.23</v>
      </c>
      <c r="BI3354" s="417">
        <f t="shared" si="1886"/>
        <v>58.46</v>
      </c>
      <c r="BJ3354" s="115"/>
      <c r="BK3354" s="115"/>
      <c r="BQ3354" s="74" t="str">
        <f t="shared" si="1889"/>
        <v>26017-(16)</v>
      </c>
      <c r="BR3354" s="120" t="str">
        <f t="shared" si="1890"/>
        <v>Flanged Reducer</v>
      </c>
      <c r="BS3354" s="120">
        <f t="shared" si="1891"/>
        <v>111.74399999999999</v>
      </c>
      <c r="BU3354" s="74" t="str">
        <f t="shared" si="1892"/>
        <v>26017-(14)</v>
      </c>
      <c r="BV3354" s="120" t="str">
        <f t="shared" si="1893"/>
        <v>Flanged Reducer</v>
      </c>
      <c r="BW3354" s="120">
        <f t="shared" si="1894"/>
        <v>116.012</v>
      </c>
      <c r="BY3354" s="74" t="str">
        <f t="shared" si="1895"/>
        <v>26017-(12)</v>
      </c>
      <c r="BZ3354" s="120" t="str">
        <f t="shared" si="1896"/>
        <v>Flanged Reducer</v>
      </c>
      <c r="CA3354" s="120">
        <f t="shared" si="1897"/>
        <v>124.93599999999999</v>
      </c>
      <c r="CC3354" s="115" t="str">
        <f t="shared" si="1898"/>
        <v>26017-(10)</v>
      </c>
      <c r="CD3354" s="120" t="str">
        <f t="shared" si="1899"/>
        <v>Flanged Reducer</v>
      </c>
      <c r="CE3354" s="417">
        <f t="shared" si="1900"/>
        <v>139.68</v>
      </c>
      <c r="CF3354" s="115"/>
      <c r="CG3354" s="115" t="str">
        <f t="shared" si="1901"/>
        <v xml:space="preserve"> </v>
      </c>
      <c r="CH3354" s="120" t="str">
        <f t="shared" si="1902"/>
        <v xml:space="preserve"> </v>
      </c>
      <c r="CI3354" s="417" t="str">
        <f t="shared" si="1903"/>
        <v xml:space="preserve"> </v>
      </c>
      <c r="CJ3354" s="115"/>
      <c r="CK3354" s="115" t="str">
        <f t="shared" si="1904"/>
        <v xml:space="preserve"> </v>
      </c>
      <c r="CL3354" s="120" t="str">
        <f t="shared" si="1905"/>
        <v xml:space="preserve"> </v>
      </c>
      <c r="CM3354" s="417" t="str">
        <f t="shared" si="1912"/>
        <v xml:space="preserve"> </v>
      </c>
      <c r="IS3354" s="111">
        <v>92.4</v>
      </c>
    </row>
    <row r="3355" spans="2:253" s="74" customFormat="1" ht="17.100000000000001" hidden="1" customHeight="1" x14ac:dyDescent="0.25">
      <c r="B3355" s="504">
        <f>'Flanged Parts'!U21</f>
        <v>0</v>
      </c>
      <c r="C3355" s="508">
        <f t="shared" si="1916"/>
        <v>26018</v>
      </c>
      <c r="D3355" s="506">
        <f t="shared" si="1883"/>
        <v>26018</v>
      </c>
      <c r="E3355" s="504" t="s">
        <v>875</v>
      </c>
      <c r="F3355" s="508" t="str">
        <f t="shared" si="1917"/>
        <v xml:space="preserve"> </v>
      </c>
      <c r="G3355" s="509" t="s">
        <v>473</v>
      </c>
      <c r="H3355" s="504" t="str">
        <f>IF('Flanged Parts'!$BB$6=1,"CS",IF('Flanged Parts'!$BB$6=2,"Glv",0))</f>
        <v>Glv</v>
      </c>
      <c r="I3355" s="1035" t="s">
        <v>82</v>
      </c>
      <c r="J3355" s="1036"/>
      <c r="K3355" s="516" t="s">
        <v>881</v>
      </c>
      <c r="L3355" s="535">
        <v>18</v>
      </c>
      <c r="M3355" s="532" t="s">
        <v>1700</v>
      </c>
      <c r="N3355" s="514">
        <f t="shared" si="1887"/>
        <v>139.38</v>
      </c>
      <c r="O3355" s="514">
        <f t="shared" si="1884"/>
        <v>0</v>
      </c>
      <c r="P3355" s="680">
        <f>'KB Duct Parts'!$AE$3</f>
        <v>0</v>
      </c>
      <c r="Q3355" s="681">
        <f t="shared" si="1918"/>
        <v>0</v>
      </c>
      <c r="R3355" s="682">
        <f t="shared" si="1919"/>
        <v>0</v>
      </c>
      <c r="S3355" s="716">
        <f t="shared" si="1888"/>
        <v>0.2</v>
      </c>
      <c r="T3355" s="679">
        <f t="shared" si="1920"/>
        <v>0</v>
      </c>
      <c r="U3355" s="679">
        <f t="shared" si="1921"/>
        <v>0</v>
      </c>
      <c r="Y3355" s="120"/>
      <c r="AD3355" s="81"/>
      <c r="AF3355" s="370">
        <v>18</v>
      </c>
      <c r="AG3355" s="374">
        <v>16</v>
      </c>
      <c r="AH3355" s="378">
        <v>14</v>
      </c>
      <c r="AI3355" s="381">
        <v>12</v>
      </c>
      <c r="AJ3355" s="386">
        <v>10</v>
      </c>
      <c r="AK3355" s="391"/>
      <c r="AL3355" s="386"/>
      <c r="AM3355" s="363">
        <f t="shared" si="1915"/>
        <v>1</v>
      </c>
      <c r="AN3355" s="578">
        <v>78.7</v>
      </c>
      <c r="AO3355" s="78">
        <f t="shared" si="1911"/>
        <v>113.328</v>
      </c>
      <c r="AP3355" s="78">
        <f t="shared" si="1906"/>
        <v>122.77200000000001</v>
      </c>
      <c r="AQ3355" s="78">
        <f t="shared" si="1907"/>
        <v>132.21600000000001</v>
      </c>
      <c r="AR3355" s="78">
        <f t="shared" si="1908"/>
        <v>141.66</v>
      </c>
      <c r="AS3355" s="78">
        <f t="shared" si="1909"/>
        <v>0</v>
      </c>
      <c r="AT3355" s="78">
        <f t="shared" si="1910"/>
        <v>0</v>
      </c>
      <c r="AU3355" s="363" t="s">
        <v>717</v>
      </c>
      <c r="AV3355" s="393"/>
      <c r="AW3355" s="395"/>
      <c r="AX3355" s="395">
        <v>1.44</v>
      </c>
      <c r="AY3355" s="395">
        <v>1.56</v>
      </c>
      <c r="AZ3355" s="395">
        <v>1.68</v>
      </c>
      <c r="BA3355" s="395">
        <v>1.8</v>
      </c>
      <c r="BB3355" s="395">
        <v>0</v>
      </c>
      <c r="BC3355" s="395">
        <v>0</v>
      </c>
      <c r="BD3355" s="115"/>
      <c r="BE3355" s="115"/>
      <c r="BF3355" s="115">
        <v>2</v>
      </c>
      <c r="BG3355" s="115">
        <v>18</v>
      </c>
      <c r="BH3355" s="423">
        <f t="shared" si="1885"/>
        <v>30.34</v>
      </c>
      <c r="BI3355" s="417">
        <f t="shared" si="1886"/>
        <v>60.68</v>
      </c>
      <c r="BJ3355" s="115"/>
      <c r="BK3355" s="115"/>
      <c r="BQ3355" s="74" t="str">
        <f t="shared" si="1889"/>
        <v>26018-(16)</v>
      </c>
      <c r="BR3355" s="120" t="str">
        <f t="shared" si="1890"/>
        <v>Flanged Reducer</v>
      </c>
      <c r="BS3355" s="120">
        <f t="shared" si="1891"/>
        <v>113.328</v>
      </c>
      <c r="BU3355" s="74" t="str">
        <f t="shared" si="1892"/>
        <v>26018-(14)</v>
      </c>
      <c r="BV3355" s="120" t="str">
        <f t="shared" si="1893"/>
        <v>Flanged Reducer</v>
      </c>
      <c r="BW3355" s="120">
        <f t="shared" si="1894"/>
        <v>122.77200000000001</v>
      </c>
      <c r="BY3355" s="74" t="str">
        <f t="shared" si="1895"/>
        <v>26018-(12)</v>
      </c>
      <c r="BZ3355" s="120" t="str">
        <f t="shared" si="1896"/>
        <v>Flanged Reducer</v>
      </c>
      <c r="CA3355" s="120">
        <f t="shared" si="1897"/>
        <v>132.21600000000001</v>
      </c>
      <c r="CC3355" s="115" t="str">
        <f t="shared" si="1898"/>
        <v>26018-(10)</v>
      </c>
      <c r="CD3355" s="120" t="str">
        <f t="shared" si="1899"/>
        <v>Flanged Reducer</v>
      </c>
      <c r="CE3355" s="417">
        <f t="shared" si="1900"/>
        <v>141.66</v>
      </c>
      <c r="CF3355" s="115"/>
      <c r="CG3355" s="115" t="str">
        <f t="shared" si="1901"/>
        <v xml:space="preserve"> </v>
      </c>
      <c r="CH3355" s="120" t="str">
        <f t="shared" si="1902"/>
        <v xml:space="preserve"> </v>
      </c>
      <c r="CI3355" s="417" t="str">
        <f t="shared" si="1903"/>
        <v xml:space="preserve"> </v>
      </c>
      <c r="CJ3355" s="115"/>
      <c r="CK3355" s="115" t="str">
        <f t="shared" si="1904"/>
        <v xml:space="preserve"> </v>
      </c>
      <c r="CL3355" s="120" t="str">
        <f t="shared" si="1905"/>
        <v xml:space="preserve"> </v>
      </c>
      <c r="CM3355" s="417" t="str">
        <f t="shared" si="1912"/>
        <v xml:space="preserve"> </v>
      </c>
      <c r="IS3355" s="111">
        <v>94.7</v>
      </c>
    </row>
    <row r="3356" spans="2:253" s="74" customFormat="1" ht="17.100000000000001" hidden="1" customHeight="1" x14ac:dyDescent="0.25">
      <c r="B3356" s="504">
        <f>'Flanged Parts'!U22</f>
        <v>0</v>
      </c>
      <c r="C3356" s="508">
        <f t="shared" si="1916"/>
        <v>26019</v>
      </c>
      <c r="D3356" s="506">
        <f t="shared" si="1883"/>
        <v>26019</v>
      </c>
      <c r="E3356" s="504" t="s">
        <v>876</v>
      </c>
      <c r="F3356" s="508" t="str">
        <f t="shared" si="1917"/>
        <v xml:space="preserve"> </v>
      </c>
      <c r="G3356" s="509" t="s">
        <v>473</v>
      </c>
      <c r="H3356" s="504" t="str">
        <f>IF('Flanged Parts'!$BB$6=1,"CS",IF('Flanged Parts'!$BB$6=2,"Glv",0))</f>
        <v>Glv</v>
      </c>
      <c r="I3356" s="1035" t="s">
        <v>82</v>
      </c>
      <c r="J3356" s="1036"/>
      <c r="K3356" s="516" t="s">
        <v>881</v>
      </c>
      <c r="L3356" s="535">
        <v>18</v>
      </c>
      <c r="M3356" s="532" t="s">
        <v>1700</v>
      </c>
      <c r="N3356" s="514">
        <f t="shared" si="1887"/>
        <v>142.62</v>
      </c>
      <c r="O3356" s="514">
        <f t="shared" si="1884"/>
        <v>0</v>
      </c>
      <c r="P3356" s="680">
        <f>'KB Duct Parts'!$AE$3</f>
        <v>0</v>
      </c>
      <c r="Q3356" s="681">
        <f t="shared" si="1918"/>
        <v>0</v>
      </c>
      <c r="R3356" s="682">
        <f t="shared" si="1919"/>
        <v>0</v>
      </c>
      <c r="S3356" s="716">
        <f t="shared" si="1888"/>
        <v>0.2</v>
      </c>
      <c r="T3356" s="679">
        <f t="shared" si="1920"/>
        <v>0</v>
      </c>
      <c r="U3356" s="679">
        <f t="shared" si="1921"/>
        <v>0</v>
      </c>
      <c r="Y3356" s="120"/>
      <c r="AD3356" s="81"/>
      <c r="AF3356" s="370">
        <v>18</v>
      </c>
      <c r="AG3356" s="374">
        <v>16</v>
      </c>
      <c r="AH3356" s="378">
        <v>14</v>
      </c>
      <c r="AI3356" s="381">
        <v>12</v>
      </c>
      <c r="AJ3356" s="386">
        <v>10</v>
      </c>
      <c r="AK3356" s="391"/>
      <c r="AL3356" s="386"/>
      <c r="AM3356" s="363">
        <f t="shared" si="1915"/>
        <v>1</v>
      </c>
      <c r="AN3356" s="578">
        <v>81.3</v>
      </c>
      <c r="AO3356" s="78">
        <f t="shared" si="1911"/>
        <v>117.07199999999999</v>
      </c>
      <c r="AP3356" s="78">
        <f t="shared" si="1906"/>
        <v>126.828</v>
      </c>
      <c r="AQ3356" s="78">
        <f t="shared" si="1907"/>
        <v>136.584</v>
      </c>
      <c r="AR3356" s="78">
        <f t="shared" si="1908"/>
        <v>146.34</v>
      </c>
      <c r="AS3356" s="78">
        <f t="shared" si="1909"/>
        <v>0</v>
      </c>
      <c r="AT3356" s="78">
        <f t="shared" si="1910"/>
        <v>0</v>
      </c>
      <c r="AU3356" s="363" t="s">
        <v>717</v>
      </c>
      <c r="AV3356" s="393"/>
      <c r="AW3356" s="395"/>
      <c r="AX3356" s="395">
        <v>1.44</v>
      </c>
      <c r="AY3356" s="395">
        <v>1.56</v>
      </c>
      <c r="AZ3356" s="395">
        <v>1.68</v>
      </c>
      <c r="BA3356" s="395">
        <v>1.8</v>
      </c>
      <c r="BB3356" s="395">
        <v>0</v>
      </c>
      <c r="BC3356" s="395">
        <v>0</v>
      </c>
      <c r="BD3356" s="115"/>
      <c r="BE3356" s="115"/>
      <c r="BF3356" s="115">
        <v>2</v>
      </c>
      <c r="BG3356" s="115">
        <v>19</v>
      </c>
      <c r="BH3356" s="423">
        <f t="shared" si="1885"/>
        <v>30.66</v>
      </c>
      <c r="BI3356" s="417">
        <f t="shared" si="1886"/>
        <v>61.32</v>
      </c>
      <c r="BJ3356" s="115"/>
      <c r="BK3356" s="115"/>
      <c r="BQ3356" s="74" t="str">
        <f t="shared" si="1889"/>
        <v>26019-(16)</v>
      </c>
      <c r="BR3356" s="120" t="str">
        <f t="shared" si="1890"/>
        <v>Flanged Reducer</v>
      </c>
      <c r="BS3356" s="120">
        <f t="shared" si="1891"/>
        <v>117.07199999999999</v>
      </c>
      <c r="BU3356" s="74" t="str">
        <f t="shared" si="1892"/>
        <v>26019-(14)</v>
      </c>
      <c r="BV3356" s="120" t="str">
        <f t="shared" si="1893"/>
        <v>Flanged Reducer</v>
      </c>
      <c r="BW3356" s="120">
        <f t="shared" si="1894"/>
        <v>126.828</v>
      </c>
      <c r="BY3356" s="74" t="str">
        <f t="shared" si="1895"/>
        <v>26019-(12)</v>
      </c>
      <c r="BZ3356" s="120" t="str">
        <f t="shared" si="1896"/>
        <v>Flanged Reducer</v>
      </c>
      <c r="CA3356" s="120">
        <f t="shared" si="1897"/>
        <v>136.584</v>
      </c>
      <c r="CC3356" s="115" t="str">
        <f t="shared" si="1898"/>
        <v>26019-(10)</v>
      </c>
      <c r="CD3356" s="120" t="str">
        <f t="shared" si="1899"/>
        <v>Flanged Reducer</v>
      </c>
      <c r="CE3356" s="417">
        <f t="shared" si="1900"/>
        <v>146.34</v>
      </c>
      <c r="CF3356" s="115"/>
      <c r="CG3356" s="115" t="str">
        <f t="shared" si="1901"/>
        <v xml:space="preserve"> </v>
      </c>
      <c r="CH3356" s="120" t="str">
        <f t="shared" si="1902"/>
        <v xml:space="preserve"> </v>
      </c>
      <c r="CI3356" s="417" t="str">
        <f t="shared" si="1903"/>
        <v xml:space="preserve"> </v>
      </c>
      <c r="CJ3356" s="115"/>
      <c r="CK3356" s="115" t="str">
        <f t="shared" si="1904"/>
        <v xml:space="preserve"> </v>
      </c>
      <c r="CL3356" s="120" t="str">
        <f t="shared" si="1905"/>
        <v xml:space="preserve"> </v>
      </c>
      <c r="CM3356" s="417" t="str">
        <f t="shared" si="1912"/>
        <v xml:space="preserve"> </v>
      </c>
      <c r="IS3356" s="111">
        <v>97.6</v>
      </c>
    </row>
    <row r="3357" spans="2:253" s="74" customFormat="1" ht="17.100000000000001" hidden="1" customHeight="1" x14ac:dyDescent="0.25">
      <c r="B3357" s="504">
        <f>'Flanged Parts'!U23</f>
        <v>0</v>
      </c>
      <c r="C3357" s="508">
        <f t="shared" si="1916"/>
        <v>26020</v>
      </c>
      <c r="D3357" s="506">
        <f t="shared" si="1883"/>
        <v>26020</v>
      </c>
      <c r="E3357" s="504" t="s">
        <v>877</v>
      </c>
      <c r="F3357" s="508" t="str">
        <f t="shared" si="1917"/>
        <v xml:space="preserve"> </v>
      </c>
      <c r="G3357" s="509" t="s">
        <v>473</v>
      </c>
      <c r="H3357" s="504" t="str">
        <f>IF('Flanged Parts'!$BB$6=1,"CS",IF('Flanged Parts'!$BB$6=2,"Glv",0))</f>
        <v>Glv</v>
      </c>
      <c r="I3357" s="1035" t="s">
        <v>82</v>
      </c>
      <c r="J3357" s="1036"/>
      <c r="K3357" s="516" t="s">
        <v>881</v>
      </c>
      <c r="L3357" s="535">
        <v>18</v>
      </c>
      <c r="M3357" s="532" t="s">
        <v>1700</v>
      </c>
      <c r="N3357" s="514">
        <f t="shared" si="1887"/>
        <v>149.06</v>
      </c>
      <c r="O3357" s="514">
        <f t="shared" si="1884"/>
        <v>0</v>
      </c>
      <c r="P3357" s="680">
        <f>'KB Duct Parts'!$AE$3</f>
        <v>0</v>
      </c>
      <c r="Q3357" s="681">
        <f t="shared" si="1918"/>
        <v>0</v>
      </c>
      <c r="R3357" s="682">
        <f t="shared" si="1919"/>
        <v>0</v>
      </c>
      <c r="S3357" s="716">
        <f t="shared" si="1888"/>
        <v>0.2</v>
      </c>
      <c r="T3357" s="679">
        <f t="shared" si="1920"/>
        <v>0</v>
      </c>
      <c r="U3357" s="679">
        <f t="shared" si="1921"/>
        <v>0</v>
      </c>
      <c r="Y3357" s="120"/>
      <c r="AD3357" s="81"/>
      <c r="AF3357" s="370">
        <v>18</v>
      </c>
      <c r="AG3357" s="374">
        <v>16</v>
      </c>
      <c r="AH3357" s="378">
        <v>14</v>
      </c>
      <c r="AI3357" s="381">
        <v>12</v>
      </c>
      <c r="AJ3357" s="386">
        <v>10</v>
      </c>
      <c r="AK3357" s="391"/>
      <c r="AL3357" s="386"/>
      <c r="AM3357" s="363">
        <f t="shared" si="1915"/>
        <v>1</v>
      </c>
      <c r="AN3357" s="578">
        <v>82</v>
      </c>
      <c r="AO3357" s="78">
        <f t="shared" si="1911"/>
        <v>123</v>
      </c>
      <c r="AP3357" s="78">
        <f t="shared" si="1906"/>
        <v>133.25</v>
      </c>
      <c r="AQ3357" s="78">
        <f t="shared" si="1907"/>
        <v>143.5</v>
      </c>
      <c r="AR3357" s="78">
        <f t="shared" si="1908"/>
        <v>153.75</v>
      </c>
      <c r="AS3357" s="78">
        <f t="shared" si="1909"/>
        <v>0</v>
      </c>
      <c r="AT3357" s="78">
        <f t="shared" si="1910"/>
        <v>0</v>
      </c>
      <c r="AU3357" s="363" t="s">
        <v>717</v>
      </c>
      <c r="AV3357" s="393"/>
      <c r="AW3357" s="395"/>
      <c r="AX3357" s="395">
        <v>1.5</v>
      </c>
      <c r="AY3357" s="395">
        <v>1.625</v>
      </c>
      <c r="AZ3357" s="395">
        <v>1.75</v>
      </c>
      <c r="BA3357" s="395">
        <v>1.875</v>
      </c>
      <c r="BB3357" s="395">
        <v>0</v>
      </c>
      <c r="BC3357" s="395">
        <v>0</v>
      </c>
      <c r="BD3357" s="115"/>
      <c r="BE3357" s="115"/>
      <c r="BF3357" s="115">
        <v>2</v>
      </c>
      <c r="BG3357" s="115">
        <v>20</v>
      </c>
      <c r="BH3357" s="423">
        <f t="shared" si="1885"/>
        <v>33.53</v>
      </c>
      <c r="BI3357" s="417">
        <f t="shared" si="1886"/>
        <v>67.06</v>
      </c>
      <c r="BJ3357" s="115"/>
      <c r="BK3357" s="115"/>
      <c r="BQ3357" s="74" t="str">
        <f t="shared" si="1889"/>
        <v>26020-(16)</v>
      </c>
      <c r="BR3357" s="120" t="str">
        <f t="shared" si="1890"/>
        <v>Flanged Reducer</v>
      </c>
      <c r="BS3357" s="120">
        <f t="shared" si="1891"/>
        <v>123</v>
      </c>
      <c r="BU3357" s="74" t="str">
        <f t="shared" si="1892"/>
        <v>26020-(14)</v>
      </c>
      <c r="BV3357" s="120" t="str">
        <f t="shared" si="1893"/>
        <v>Flanged Reducer</v>
      </c>
      <c r="BW3357" s="120">
        <f t="shared" si="1894"/>
        <v>133.25</v>
      </c>
      <c r="BY3357" s="74" t="str">
        <f t="shared" si="1895"/>
        <v>26020-(12)</v>
      </c>
      <c r="BZ3357" s="120" t="str">
        <f t="shared" si="1896"/>
        <v>Flanged Reducer</v>
      </c>
      <c r="CA3357" s="120">
        <f t="shared" si="1897"/>
        <v>143.5</v>
      </c>
      <c r="CC3357" s="115" t="str">
        <f t="shared" si="1898"/>
        <v>26020-(10)</v>
      </c>
      <c r="CD3357" s="120" t="str">
        <f t="shared" si="1899"/>
        <v>Flanged Reducer</v>
      </c>
      <c r="CE3357" s="417">
        <f t="shared" si="1900"/>
        <v>153.75</v>
      </c>
      <c r="CF3357" s="115"/>
      <c r="CG3357" s="115" t="str">
        <f t="shared" si="1901"/>
        <v xml:space="preserve"> </v>
      </c>
      <c r="CH3357" s="120" t="str">
        <f t="shared" si="1902"/>
        <v xml:space="preserve"> </v>
      </c>
      <c r="CI3357" s="417" t="str">
        <f t="shared" si="1903"/>
        <v xml:space="preserve"> </v>
      </c>
      <c r="CJ3357" s="115"/>
      <c r="CK3357" s="115" t="str">
        <f t="shared" si="1904"/>
        <v xml:space="preserve"> </v>
      </c>
      <c r="CL3357" s="120" t="str">
        <f t="shared" si="1905"/>
        <v xml:space="preserve"> </v>
      </c>
      <c r="CM3357" s="417" t="str">
        <f t="shared" si="1912"/>
        <v xml:space="preserve"> </v>
      </c>
      <c r="IS3357" s="111">
        <v>100.8</v>
      </c>
    </row>
    <row r="3358" spans="2:253" s="74" customFormat="1" ht="17.100000000000001" hidden="1" customHeight="1" x14ac:dyDescent="0.25">
      <c r="B3358" s="504">
        <f>'Flanged Parts'!U24</f>
        <v>0</v>
      </c>
      <c r="C3358" s="508">
        <f t="shared" si="1916"/>
        <v>26022</v>
      </c>
      <c r="D3358" s="506">
        <f t="shared" si="1883"/>
        <v>26022</v>
      </c>
      <c r="E3358" s="504" t="s">
        <v>878</v>
      </c>
      <c r="F3358" s="508" t="str">
        <f t="shared" si="1917"/>
        <v xml:space="preserve"> </v>
      </c>
      <c r="G3358" s="509" t="s">
        <v>473</v>
      </c>
      <c r="H3358" s="504" t="str">
        <f>IF('Flanged Parts'!$BB$6=1,"CS",IF('Flanged Parts'!$BB$6=2,"Glv",0))</f>
        <v>Glv</v>
      </c>
      <c r="I3358" s="1035" t="s">
        <v>82</v>
      </c>
      <c r="J3358" s="1036"/>
      <c r="K3358" s="516" t="s">
        <v>881</v>
      </c>
      <c r="L3358" s="535">
        <v>18</v>
      </c>
      <c r="M3358" s="532" t="s">
        <v>1700</v>
      </c>
      <c r="N3358" s="514">
        <f t="shared" si="1887"/>
        <v>173.72</v>
      </c>
      <c r="O3358" s="514">
        <f t="shared" si="1884"/>
        <v>0</v>
      </c>
      <c r="P3358" s="680">
        <f>'KB Duct Parts'!$AE$3</f>
        <v>0</v>
      </c>
      <c r="Q3358" s="681">
        <f t="shared" si="1918"/>
        <v>0</v>
      </c>
      <c r="R3358" s="682">
        <f t="shared" si="1919"/>
        <v>0</v>
      </c>
      <c r="S3358" s="716">
        <f t="shared" si="1888"/>
        <v>0.2</v>
      </c>
      <c r="T3358" s="679">
        <f t="shared" si="1920"/>
        <v>0</v>
      </c>
      <c r="U3358" s="679">
        <f t="shared" si="1921"/>
        <v>0</v>
      </c>
      <c r="Y3358" s="120"/>
      <c r="AD3358" s="81"/>
      <c r="AF3358" s="370">
        <v>18</v>
      </c>
      <c r="AG3358" s="374">
        <v>16</v>
      </c>
      <c r="AH3358" s="378">
        <v>14</v>
      </c>
      <c r="AI3358" s="381">
        <v>12</v>
      </c>
      <c r="AJ3358" s="386">
        <v>10</v>
      </c>
      <c r="AK3358" s="391"/>
      <c r="AL3358" s="386"/>
      <c r="AM3358" s="363">
        <f t="shared" si="1915"/>
        <v>1</v>
      </c>
      <c r="AN3358" s="578">
        <v>96.4</v>
      </c>
      <c r="AO3358" s="78">
        <f t="shared" si="1911"/>
        <v>144.60000000000002</v>
      </c>
      <c r="AP3358" s="78">
        <f t="shared" si="1906"/>
        <v>150.38400000000001</v>
      </c>
      <c r="AQ3358" s="78">
        <f t="shared" si="1907"/>
        <v>168.70000000000002</v>
      </c>
      <c r="AR3358" s="78">
        <f t="shared" si="1908"/>
        <v>180.75</v>
      </c>
      <c r="AS3358" s="78">
        <f t="shared" si="1909"/>
        <v>0</v>
      </c>
      <c r="AT3358" s="78">
        <f t="shared" si="1910"/>
        <v>0</v>
      </c>
      <c r="AU3358" s="363" t="s">
        <v>717</v>
      </c>
      <c r="AV3358" s="393"/>
      <c r="AW3358" s="395"/>
      <c r="AX3358" s="395">
        <v>1.5</v>
      </c>
      <c r="AY3358" s="395">
        <v>1.56</v>
      </c>
      <c r="AZ3358" s="395">
        <v>1.75</v>
      </c>
      <c r="BA3358" s="395">
        <v>1.875</v>
      </c>
      <c r="BB3358" s="395">
        <v>0</v>
      </c>
      <c r="BC3358" s="395">
        <v>0</v>
      </c>
      <c r="BD3358" s="115"/>
      <c r="BE3358" s="115"/>
      <c r="BF3358" s="115">
        <v>2</v>
      </c>
      <c r="BG3358" s="115">
        <v>22</v>
      </c>
      <c r="BH3358" s="423">
        <f t="shared" si="1885"/>
        <v>38.659999999999997</v>
      </c>
      <c r="BI3358" s="417">
        <f t="shared" si="1886"/>
        <v>77.319999999999993</v>
      </c>
      <c r="BJ3358" s="115"/>
      <c r="BK3358" s="115"/>
      <c r="BQ3358" s="74" t="str">
        <f t="shared" si="1889"/>
        <v>26022-(16)</v>
      </c>
      <c r="BR3358" s="120" t="str">
        <f t="shared" si="1890"/>
        <v>Flanged Reducer</v>
      </c>
      <c r="BS3358" s="120">
        <f t="shared" si="1891"/>
        <v>144.60000000000002</v>
      </c>
      <c r="BU3358" s="74" t="str">
        <f t="shared" si="1892"/>
        <v>26022-(14)</v>
      </c>
      <c r="BV3358" s="120" t="str">
        <f t="shared" si="1893"/>
        <v>Flanged Reducer</v>
      </c>
      <c r="BW3358" s="120">
        <f t="shared" si="1894"/>
        <v>150.38400000000001</v>
      </c>
      <c r="BY3358" s="74" t="str">
        <f t="shared" si="1895"/>
        <v>26022-(12)</v>
      </c>
      <c r="BZ3358" s="120" t="str">
        <f t="shared" si="1896"/>
        <v>Flanged Reducer</v>
      </c>
      <c r="CA3358" s="120">
        <f t="shared" si="1897"/>
        <v>168.70000000000002</v>
      </c>
      <c r="CC3358" s="115" t="str">
        <f t="shared" si="1898"/>
        <v>26022-(10)</v>
      </c>
      <c r="CD3358" s="120" t="str">
        <f t="shared" si="1899"/>
        <v>Flanged Reducer</v>
      </c>
      <c r="CE3358" s="417">
        <f t="shared" si="1900"/>
        <v>180.75</v>
      </c>
      <c r="CF3358" s="115"/>
      <c r="CG3358" s="115" t="str">
        <f t="shared" si="1901"/>
        <v xml:space="preserve"> </v>
      </c>
      <c r="CH3358" s="120" t="str">
        <f t="shared" si="1902"/>
        <v xml:space="preserve"> </v>
      </c>
      <c r="CI3358" s="417" t="str">
        <f t="shared" si="1903"/>
        <v xml:space="preserve"> </v>
      </c>
      <c r="CJ3358" s="115"/>
      <c r="CK3358" s="115" t="str">
        <f t="shared" si="1904"/>
        <v xml:space="preserve"> </v>
      </c>
      <c r="CL3358" s="120" t="str">
        <f t="shared" si="1905"/>
        <v xml:space="preserve"> </v>
      </c>
      <c r="CM3358" s="417" t="str">
        <f t="shared" si="1912"/>
        <v xml:space="preserve"> </v>
      </c>
      <c r="IS3358" s="111">
        <v>112.2</v>
      </c>
    </row>
    <row r="3359" spans="2:253" s="74" customFormat="1" ht="17.100000000000001" hidden="1" customHeight="1" x14ac:dyDescent="0.25">
      <c r="B3359" s="504">
        <f>'Flanged Parts'!U25</f>
        <v>0</v>
      </c>
      <c r="C3359" s="508">
        <v>26024</v>
      </c>
      <c r="D3359" s="506">
        <f t="shared" si="1883"/>
        <v>26024</v>
      </c>
      <c r="E3359" s="504" t="s">
        <v>1338</v>
      </c>
      <c r="F3359" s="508" t="str">
        <f t="shared" si="1917"/>
        <v xml:space="preserve"> </v>
      </c>
      <c r="G3359" s="509" t="s">
        <v>473</v>
      </c>
      <c r="H3359" s="504" t="str">
        <f>IF('Flanged Parts'!$BB$6=1,"CS",IF('Flanged Parts'!$BB$6=2,"Glv",0))</f>
        <v>Glv</v>
      </c>
      <c r="I3359" s="1035" t="s">
        <v>82</v>
      </c>
      <c r="J3359" s="1036"/>
      <c r="K3359" s="516" t="s">
        <v>881</v>
      </c>
      <c r="L3359" s="535">
        <v>18</v>
      </c>
      <c r="M3359" s="532" t="s">
        <v>1700</v>
      </c>
      <c r="N3359" s="514">
        <f t="shared" si="1887"/>
        <v>204.38</v>
      </c>
      <c r="O3359" s="514">
        <f t="shared" si="1884"/>
        <v>0</v>
      </c>
      <c r="P3359" s="680">
        <f>'KB Duct Parts'!$AE$3</f>
        <v>0</v>
      </c>
      <c r="Q3359" s="681">
        <f t="shared" si="1918"/>
        <v>0</v>
      </c>
      <c r="R3359" s="682">
        <f t="shared" si="1919"/>
        <v>0</v>
      </c>
      <c r="S3359" s="716">
        <f t="shared" si="1888"/>
        <v>0.2</v>
      </c>
      <c r="T3359" s="679">
        <f t="shared" si="1920"/>
        <v>0</v>
      </c>
      <c r="U3359" s="679">
        <f t="shared" si="1921"/>
        <v>0</v>
      </c>
      <c r="Y3359" s="120"/>
      <c r="AD3359" s="81"/>
      <c r="AF3359" s="370">
        <v>18</v>
      </c>
      <c r="AG3359" s="374">
        <v>16</v>
      </c>
      <c r="AH3359" s="378">
        <v>14</v>
      </c>
      <c r="AI3359" s="381">
        <v>12</v>
      </c>
      <c r="AJ3359" s="386">
        <v>10</v>
      </c>
      <c r="AK3359" s="391"/>
      <c r="AL3359" s="386"/>
      <c r="AM3359" s="363">
        <f t="shared" si="1915"/>
        <v>1</v>
      </c>
      <c r="AN3359" s="578">
        <v>122.8</v>
      </c>
      <c r="AO3359" s="78">
        <f t="shared" si="1911"/>
        <v>176.83199999999999</v>
      </c>
      <c r="AP3359" s="78">
        <f t="shared" si="1906"/>
        <v>183.58600000000001</v>
      </c>
      <c r="AQ3359" s="78">
        <f t="shared" si="1907"/>
        <v>206.30399999999997</v>
      </c>
      <c r="AR3359" s="78">
        <f t="shared" si="1908"/>
        <v>221.04</v>
      </c>
      <c r="AS3359" s="78">
        <f t="shared" si="1909"/>
        <v>0</v>
      </c>
      <c r="AT3359" s="78">
        <f t="shared" si="1910"/>
        <v>0</v>
      </c>
      <c r="AU3359" s="363" t="s">
        <v>717</v>
      </c>
      <c r="AV3359" s="393"/>
      <c r="AW3359" s="395"/>
      <c r="AX3359" s="395">
        <v>1.44</v>
      </c>
      <c r="AY3359" s="395">
        <v>1.4950000000000001</v>
      </c>
      <c r="AZ3359" s="395">
        <v>1.68</v>
      </c>
      <c r="BA3359" s="395">
        <v>1.8</v>
      </c>
      <c r="BB3359" s="395">
        <v>0</v>
      </c>
      <c r="BC3359" s="395">
        <v>0</v>
      </c>
      <c r="BD3359" s="115"/>
      <c r="BE3359" s="115"/>
      <c r="BF3359" s="115">
        <v>2</v>
      </c>
      <c r="BG3359" s="115">
        <v>24</v>
      </c>
      <c r="BH3359" s="423">
        <f t="shared" si="1885"/>
        <v>40.79</v>
      </c>
      <c r="BI3359" s="417">
        <f t="shared" si="1886"/>
        <v>81.58</v>
      </c>
      <c r="BJ3359" s="115"/>
      <c r="BK3359" s="115"/>
      <c r="BQ3359" s="74" t="str">
        <f t="shared" si="1889"/>
        <v>26024-(16)</v>
      </c>
      <c r="BR3359" s="120" t="str">
        <f t="shared" si="1890"/>
        <v>Flanged Reducer</v>
      </c>
      <c r="BS3359" s="120">
        <f t="shared" si="1891"/>
        <v>176.83199999999999</v>
      </c>
      <c r="BU3359" s="74" t="str">
        <f t="shared" si="1892"/>
        <v>26024-(14)</v>
      </c>
      <c r="BV3359" s="120" t="str">
        <f t="shared" si="1893"/>
        <v>Flanged Reducer</v>
      </c>
      <c r="BW3359" s="120">
        <f t="shared" si="1894"/>
        <v>183.58600000000001</v>
      </c>
      <c r="BY3359" s="74" t="str">
        <f t="shared" si="1895"/>
        <v>26024-(12)</v>
      </c>
      <c r="BZ3359" s="120" t="str">
        <f t="shared" si="1896"/>
        <v>Flanged Reducer</v>
      </c>
      <c r="CA3359" s="120">
        <f t="shared" si="1897"/>
        <v>206.30399999999997</v>
      </c>
      <c r="CC3359" s="115" t="str">
        <f t="shared" si="1898"/>
        <v>26024-(10)</v>
      </c>
      <c r="CD3359" s="120" t="str">
        <f t="shared" si="1899"/>
        <v>Flanged Reducer</v>
      </c>
      <c r="CE3359" s="417">
        <f t="shared" si="1900"/>
        <v>221.04</v>
      </c>
      <c r="CF3359" s="115"/>
      <c r="CG3359" s="115" t="str">
        <f t="shared" si="1901"/>
        <v xml:space="preserve"> </v>
      </c>
      <c r="CH3359" s="120" t="str">
        <f t="shared" si="1902"/>
        <v xml:space="preserve"> </v>
      </c>
      <c r="CI3359" s="417" t="str">
        <f t="shared" si="1903"/>
        <v xml:space="preserve"> </v>
      </c>
      <c r="CJ3359" s="115"/>
      <c r="CK3359" s="115" t="str">
        <f t="shared" si="1904"/>
        <v xml:space="preserve"> </v>
      </c>
      <c r="CL3359" s="120" t="str">
        <f t="shared" si="1905"/>
        <v xml:space="preserve"> </v>
      </c>
      <c r="CM3359" s="417" t="str">
        <f t="shared" si="1912"/>
        <v xml:space="preserve"> </v>
      </c>
      <c r="IS3359" s="111">
        <v>120.9</v>
      </c>
    </row>
    <row r="3360" spans="2:253" s="74" customFormat="1" ht="17.100000000000001" hidden="1" customHeight="1" x14ac:dyDescent="0.25">
      <c r="B3360" s="504">
        <f>'Flanged Parts'!U26</f>
        <v>0</v>
      </c>
      <c r="C3360" s="508">
        <v>26026</v>
      </c>
      <c r="D3360" s="506">
        <f t="shared" si="1883"/>
        <v>26026</v>
      </c>
      <c r="E3360" s="504" t="s">
        <v>1339</v>
      </c>
      <c r="F3360" s="508" t="str">
        <f t="shared" si="1917"/>
        <v xml:space="preserve"> </v>
      </c>
      <c r="G3360" s="509" t="s">
        <v>473</v>
      </c>
      <c r="H3360" s="504" t="str">
        <f>IF('Flanged Parts'!$BB$6=1,"CS",IF('Flanged Parts'!$BB$6=2,"Glv",0))</f>
        <v>Glv</v>
      </c>
      <c r="I3360" s="1035" t="s">
        <v>82</v>
      </c>
      <c r="J3360" s="1036"/>
      <c r="K3360" s="516" t="s">
        <v>881</v>
      </c>
      <c r="L3360" s="535">
        <v>16</v>
      </c>
      <c r="M3360" s="532" t="s">
        <v>1700</v>
      </c>
      <c r="N3360" s="514">
        <f t="shared" si="1887"/>
        <v>265.02</v>
      </c>
      <c r="O3360" s="514">
        <f t="shared" si="1884"/>
        <v>0</v>
      </c>
      <c r="P3360" s="680">
        <f>'KB Duct Parts'!$AE$3</f>
        <v>0</v>
      </c>
      <c r="Q3360" s="681">
        <f t="shared" si="1918"/>
        <v>0</v>
      </c>
      <c r="R3360" s="682">
        <f t="shared" si="1919"/>
        <v>0</v>
      </c>
      <c r="S3360" s="716">
        <f t="shared" si="1888"/>
        <v>0.2</v>
      </c>
      <c r="T3360" s="679">
        <f t="shared" si="1920"/>
        <v>0</v>
      </c>
      <c r="U3360" s="679">
        <f t="shared" si="1921"/>
        <v>0</v>
      </c>
      <c r="Y3360" s="120"/>
      <c r="AD3360" s="81"/>
      <c r="AF3360" s="370">
        <v>16</v>
      </c>
      <c r="AG3360" s="374">
        <v>14</v>
      </c>
      <c r="AH3360" s="378">
        <v>12</v>
      </c>
      <c r="AI3360" s="381">
        <v>10</v>
      </c>
      <c r="AJ3360" s="386"/>
      <c r="AK3360" s="391"/>
      <c r="AL3360" s="386"/>
      <c r="AM3360" s="363">
        <f t="shared" si="1915"/>
        <v>1</v>
      </c>
      <c r="AN3360" s="578">
        <v>142.30000000000001</v>
      </c>
      <c r="AO3360" s="78">
        <f t="shared" si="1911"/>
        <v>167.5833712984055</v>
      </c>
      <c r="AP3360" s="78">
        <f t="shared" si="1906"/>
        <v>196.374</v>
      </c>
      <c r="AQ3360" s="78">
        <f t="shared" si="1907"/>
        <v>224.83400000000003</v>
      </c>
      <c r="AR3360" s="78">
        <f t="shared" si="1908"/>
        <v>0</v>
      </c>
      <c r="AS3360" s="78">
        <f t="shared" si="1909"/>
        <v>0</v>
      </c>
      <c r="AT3360" s="78">
        <f t="shared" si="1910"/>
        <v>0</v>
      </c>
      <c r="AU3360" s="363" t="s">
        <v>717</v>
      </c>
      <c r="AV3360" s="393"/>
      <c r="AW3360" s="395"/>
      <c r="AX3360" s="395">
        <v>1.1776765375854215</v>
      </c>
      <c r="AY3360" s="395">
        <v>1.38</v>
      </c>
      <c r="AZ3360" s="395">
        <v>1.58</v>
      </c>
      <c r="BA3360" s="395">
        <v>0</v>
      </c>
      <c r="BB3360" s="395">
        <v>0</v>
      </c>
      <c r="BC3360" s="395">
        <v>0</v>
      </c>
      <c r="BD3360" s="115"/>
      <c r="BE3360" s="115"/>
      <c r="BF3360" s="115">
        <v>2</v>
      </c>
      <c r="BG3360" s="115">
        <v>26</v>
      </c>
      <c r="BH3360" s="423">
        <f t="shared" si="1885"/>
        <v>61.36</v>
      </c>
      <c r="BI3360" s="417">
        <f t="shared" si="1886"/>
        <v>122.72</v>
      </c>
      <c r="BJ3360" s="115"/>
      <c r="BK3360" s="115"/>
      <c r="BQ3360" s="74" t="str">
        <f t="shared" si="1889"/>
        <v>26026-(14)</v>
      </c>
      <c r="BR3360" s="120" t="str">
        <f t="shared" si="1890"/>
        <v>Flanged Reducer</v>
      </c>
      <c r="BS3360" s="120">
        <f t="shared" si="1891"/>
        <v>167.5833712984055</v>
      </c>
      <c r="BU3360" s="74" t="str">
        <f t="shared" si="1892"/>
        <v>26026-(12)</v>
      </c>
      <c r="BV3360" s="120" t="str">
        <f t="shared" si="1893"/>
        <v>Flanged Reducer</v>
      </c>
      <c r="BW3360" s="120">
        <f t="shared" si="1894"/>
        <v>196.374</v>
      </c>
      <c r="BY3360" s="74" t="str">
        <f t="shared" si="1895"/>
        <v>26026-(10)</v>
      </c>
      <c r="BZ3360" s="120" t="str">
        <f t="shared" si="1896"/>
        <v>Flanged Reducer</v>
      </c>
      <c r="CA3360" s="120">
        <f t="shared" si="1897"/>
        <v>224.83400000000003</v>
      </c>
      <c r="CC3360" s="115" t="str">
        <f t="shared" si="1898"/>
        <v xml:space="preserve"> </v>
      </c>
      <c r="CD3360" s="120" t="str">
        <f t="shared" si="1899"/>
        <v xml:space="preserve"> </v>
      </c>
      <c r="CE3360" s="417" t="str">
        <f t="shared" si="1900"/>
        <v xml:space="preserve"> </v>
      </c>
      <c r="CF3360" s="115"/>
      <c r="CG3360" s="115" t="str">
        <f t="shared" si="1901"/>
        <v xml:space="preserve"> </v>
      </c>
      <c r="CH3360" s="120" t="str">
        <f t="shared" si="1902"/>
        <v xml:space="preserve"> </v>
      </c>
      <c r="CI3360" s="417" t="str">
        <f t="shared" si="1903"/>
        <v xml:space="preserve"> </v>
      </c>
      <c r="CJ3360" s="115"/>
      <c r="CK3360" s="115" t="str">
        <f t="shared" si="1904"/>
        <v xml:space="preserve"> </v>
      </c>
      <c r="CL3360" s="120" t="str">
        <f t="shared" si="1905"/>
        <v xml:space="preserve"> </v>
      </c>
      <c r="CM3360" s="417" t="str">
        <f t="shared" si="1912"/>
        <v xml:space="preserve"> </v>
      </c>
      <c r="IS3360" s="111">
        <v>131</v>
      </c>
    </row>
    <row r="3361" spans="2:253" s="74" customFormat="1" ht="17.100000000000001" hidden="1" customHeight="1" x14ac:dyDescent="0.25">
      <c r="B3361" s="504">
        <f>'Flanged Parts'!U27</f>
        <v>0</v>
      </c>
      <c r="C3361" s="508">
        <v>26028</v>
      </c>
      <c r="D3361" s="506">
        <f t="shared" si="1883"/>
        <v>26028</v>
      </c>
      <c r="E3361" s="504" t="s">
        <v>1340</v>
      </c>
      <c r="F3361" s="508" t="str">
        <f t="shared" si="1917"/>
        <v xml:space="preserve"> </v>
      </c>
      <c r="G3361" s="509" t="s">
        <v>473</v>
      </c>
      <c r="H3361" s="504" t="str">
        <f>IF('Flanged Parts'!$BB$6=1,"CS",IF('Flanged Parts'!$BB$6=2,"Glv",0))</f>
        <v>Glv</v>
      </c>
      <c r="I3361" s="1035" t="s">
        <v>82</v>
      </c>
      <c r="J3361" s="1036"/>
      <c r="K3361" s="516" t="s">
        <v>881</v>
      </c>
      <c r="L3361" s="535">
        <v>16</v>
      </c>
      <c r="M3361" s="532" t="s">
        <v>1700</v>
      </c>
      <c r="N3361" s="514">
        <f t="shared" si="1887"/>
        <v>281.12</v>
      </c>
      <c r="O3361" s="514">
        <f t="shared" si="1884"/>
        <v>0</v>
      </c>
      <c r="P3361" s="680">
        <f>'KB Duct Parts'!$AE$3</f>
        <v>0</v>
      </c>
      <c r="Q3361" s="681">
        <f t="shared" si="1918"/>
        <v>0</v>
      </c>
      <c r="R3361" s="682">
        <f t="shared" si="1919"/>
        <v>0</v>
      </c>
      <c r="S3361" s="716">
        <f t="shared" si="1888"/>
        <v>0.2</v>
      </c>
      <c r="T3361" s="679">
        <f t="shared" si="1920"/>
        <v>0</v>
      </c>
      <c r="U3361" s="679">
        <f t="shared" si="1921"/>
        <v>0</v>
      </c>
      <c r="Y3361" s="120"/>
      <c r="AD3361" s="81"/>
      <c r="AF3361" s="370">
        <v>16</v>
      </c>
      <c r="AG3361" s="374">
        <v>14</v>
      </c>
      <c r="AH3361" s="378">
        <v>12</v>
      </c>
      <c r="AI3361" s="381">
        <v>10</v>
      </c>
      <c r="AJ3361" s="386"/>
      <c r="AK3361" s="391"/>
      <c r="AL3361" s="386"/>
      <c r="AM3361" s="363">
        <f t="shared" si="1915"/>
        <v>1</v>
      </c>
      <c r="AN3361" s="578">
        <v>154.30000000000001</v>
      </c>
      <c r="AO3361" s="78">
        <f t="shared" si="1911"/>
        <v>181.71548974943053</v>
      </c>
      <c r="AP3361" s="78">
        <f t="shared" si="1906"/>
        <v>212.934</v>
      </c>
      <c r="AQ3361" s="78">
        <f t="shared" si="1907"/>
        <v>243.79400000000004</v>
      </c>
      <c r="AR3361" s="78">
        <f t="shared" si="1908"/>
        <v>0</v>
      </c>
      <c r="AS3361" s="78">
        <f t="shared" si="1909"/>
        <v>0</v>
      </c>
      <c r="AT3361" s="78">
        <f t="shared" si="1910"/>
        <v>0</v>
      </c>
      <c r="AU3361" s="363" t="s">
        <v>717</v>
      </c>
      <c r="AV3361" s="393"/>
      <c r="AW3361" s="395"/>
      <c r="AX3361" s="395">
        <v>1.1776765375854215</v>
      </c>
      <c r="AY3361" s="395">
        <v>1.38</v>
      </c>
      <c r="AZ3361" s="395">
        <v>1.58</v>
      </c>
      <c r="BA3361" s="395">
        <v>0</v>
      </c>
      <c r="BB3361" s="395">
        <v>0</v>
      </c>
      <c r="BC3361" s="395">
        <v>0</v>
      </c>
      <c r="BD3361" s="115"/>
      <c r="BE3361" s="115"/>
      <c r="BF3361" s="115">
        <v>2</v>
      </c>
      <c r="BG3361" s="115">
        <v>28</v>
      </c>
      <c r="BH3361" s="423">
        <f t="shared" si="1885"/>
        <v>63.41</v>
      </c>
      <c r="BI3361" s="417">
        <f t="shared" si="1886"/>
        <v>126.82</v>
      </c>
      <c r="BJ3361" s="115"/>
      <c r="BK3361" s="115"/>
      <c r="BQ3361" s="74" t="str">
        <f t="shared" si="1889"/>
        <v>26028-(14)</v>
      </c>
      <c r="BR3361" s="120" t="str">
        <f t="shared" si="1890"/>
        <v>Flanged Reducer</v>
      </c>
      <c r="BS3361" s="120">
        <f t="shared" si="1891"/>
        <v>181.71548974943053</v>
      </c>
      <c r="BU3361" s="74" t="str">
        <f t="shared" si="1892"/>
        <v>26028-(12)</v>
      </c>
      <c r="BV3361" s="120" t="str">
        <f t="shared" si="1893"/>
        <v>Flanged Reducer</v>
      </c>
      <c r="BW3361" s="120">
        <f t="shared" si="1894"/>
        <v>212.934</v>
      </c>
      <c r="BY3361" s="74" t="str">
        <f t="shared" si="1895"/>
        <v>26028-(10)</v>
      </c>
      <c r="BZ3361" s="120" t="str">
        <f t="shared" si="1896"/>
        <v>Flanged Reducer</v>
      </c>
      <c r="CA3361" s="120">
        <f t="shared" si="1897"/>
        <v>243.79400000000004</v>
      </c>
      <c r="CC3361" s="115" t="str">
        <f t="shared" si="1898"/>
        <v xml:space="preserve"> </v>
      </c>
      <c r="CD3361" s="120" t="str">
        <f t="shared" si="1899"/>
        <v xml:space="preserve"> </v>
      </c>
      <c r="CE3361" s="417" t="str">
        <f t="shared" si="1900"/>
        <v xml:space="preserve"> </v>
      </c>
      <c r="CF3361" s="115"/>
      <c r="CG3361" s="115" t="str">
        <f t="shared" si="1901"/>
        <v xml:space="preserve"> </v>
      </c>
      <c r="CH3361" s="120" t="str">
        <f t="shared" si="1902"/>
        <v xml:space="preserve"> </v>
      </c>
      <c r="CI3361" s="417" t="str">
        <f t="shared" si="1903"/>
        <v xml:space="preserve"> </v>
      </c>
      <c r="CJ3361" s="115"/>
      <c r="CK3361" s="115" t="str">
        <f t="shared" si="1904"/>
        <v xml:space="preserve"> </v>
      </c>
      <c r="CL3361" s="120" t="str">
        <f t="shared" si="1905"/>
        <v xml:space="preserve"> </v>
      </c>
      <c r="CM3361" s="417" t="str">
        <f t="shared" si="1912"/>
        <v xml:space="preserve"> </v>
      </c>
      <c r="IS3361" s="111">
        <v>141</v>
      </c>
    </row>
    <row r="3362" spans="2:253" s="74" customFormat="1" ht="17.100000000000001" hidden="1" customHeight="1" x14ac:dyDescent="0.25">
      <c r="B3362" s="504">
        <f>'Flanged Parts'!U28</f>
        <v>0</v>
      </c>
      <c r="C3362" s="508">
        <v>26030</v>
      </c>
      <c r="D3362" s="506">
        <f t="shared" si="1883"/>
        <v>26030</v>
      </c>
      <c r="E3362" s="504" t="s">
        <v>1341</v>
      </c>
      <c r="F3362" s="508" t="str">
        <f t="shared" si="1917"/>
        <v xml:space="preserve"> </v>
      </c>
      <c r="G3362" s="509" t="s">
        <v>473</v>
      </c>
      <c r="H3362" s="504" t="str">
        <f>IF('Flanged Parts'!$BB$6=1,"CS",IF('Flanged Parts'!$BB$6=2,"Glv",0))</f>
        <v>Glv</v>
      </c>
      <c r="I3362" s="1035" t="s">
        <v>82</v>
      </c>
      <c r="J3362" s="1036"/>
      <c r="K3362" s="516" t="s">
        <v>881</v>
      </c>
      <c r="L3362" s="535">
        <v>16</v>
      </c>
      <c r="M3362" s="532" t="s">
        <v>1700</v>
      </c>
      <c r="N3362" s="514">
        <f t="shared" si="1887"/>
        <v>300.92</v>
      </c>
      <c r="O3362" s="514">
        <f t="shared" si="1884"/>
        <v>0</v>
      </c>
      <c r="P3362" s="680">
        <f>'KB Duct Parts'!$AE$3</f>
        <v>0</v>
      </c>
      <c r="Q3362" s="681">
        <f t="shared" si="1918"/>
        <v>0</v>
      </c>
      <c r="R3362" s="682">
        <f t="shared" si="1919"/>
        <v>0</v>
      </c>
      <c r="S3362" s="716">
        <f t="shared" si="1888"/>
        <v>0.2</v>
      </c>
      <c r="T3362" s="679">
        <f t="shared" si="1920"/>
        <v>0</v>
      </c>
      <c r="U3362" s="679">
        <f t="shared" si="1921"/>
        <v>0</v>
      </c>
      <c r="Y3362" s="120"/>
      <c r="AD3362" s="81"/>
      <c r="AF3362" s="370">
        <v>16</v>
      </c>
      <c r="AG3362" s="374">
        <v>14</v>
      </c>
      <c r="AH3362" s="378">
        <v>12</v>
      </c>
      <c r="AI3362" s="381">
        <v>10</v>
      </c>
      <c r="AJ3362" s="386"/>
      <c r="AK3362" s="391"/>
      <c r="AL3362" s="386"/>
      <c r="AM3362" s="363">
        <f t="shared" si="1915"/>
        <v>1</v>
      </c>
      <c r="AN3362" s="578">
        <v>165.4</v>
      </c>
      <c r="AO3362" s="78">
        <f t="shared" si="1911"/>
        <v>194.7876993166287</v>
      </c>
      <c r="AP3362" s="78">
        <f t="shared" si="1906"/>
        <v>228.25199999999998</v>
      </c>
      <c r="AQ3362" s="78">
        <f t="shared" si="1907"/>
        <v>261.33199999999999</v>
      </c>
      <c r="AR3362" s="78">
        <f t="shared" si="1908"/>
        <v>0</v>
      </c>
      <c r="AS3362" s="78">
        <f t="shared" si="1909"/>
        <v>0</v>
      </c>
      <c r="AT3362" s="78">
        <f t="shared" si="1910"/>
        <v>0</v>
      </c>
      <c r="AU3362" s="363" t="s">
        <v>717</v>
      </c>
      <c r="AV3362" s="393"/>
      <c r="AW3362" s="395"/>
      <c r="AX3362" s="395">
        <v>1.1776765375854215</v>
      </c>
      <c r="AY3362" s="395">
        <v>1.38</v>
      </c>
      <c r="AZ3362" s="395">
        <v>1.58</v>
      </c>
      <c r="BA3362" s="395">
        <v>0</v>
      </c>
      <c r="BB3362" s="395">
        <v>0</v>
      </c>
      <c r="BC3362" s="395">
        <v>0</v>
      </c>
      <c r="BD3362" s="115"/>
      <c r="BE3362" s="115"/>
      <c r="BF3362" s="115">
        <v>2</v>
      </c>
      <c r="BG3362" s="115">
        <v>30</v>
      </c>
      <c r="BH3362" s="423">
        <f t="shared" si="1885"/>
        <v>67.760000000000005</v>
      </c>
      <c r="BI3362" s="417">
        <f t="shared" si="1886"/>
        <v>135.52000000000001</v>
      </c>
      <c r="BJ3362" s="115"/>
      <c r="BK3362" s="115"/>
      <c r="BQ3362" s="74" t="str">
        <f t="shared" si="1889"/>
        <v>26030-(14)</v>
      </c>
      <c r="BR3362" s="120" t="str">
        <f t="shared" si="1890"/>
        <v>Flanged Reducer</v>
      </c>
      <c r="BS3362" s="120">
        <f t="shared" si="1891"/>
        <v>194.7876993166287</v>
      </c>
      <c r="BU3362" s="74" t="str">
        <f t="shared" si="1892"/>
        <v>26030-(12)</v>
      </c>
      <c r="BV3362" s="120" t="str">
        <f t="shared" si="1893"/>
        <v>Flanged Reducer</v>
      </c>
      <c r="BW3362" s="120">
        <f t="shared" si="1894"/>
        <v>228.25199999999998</v>
      </c>
      <c r="BY3362" s="74" t="str">
        <f t="shared" si="1895"/>
        <v>26030-(10)</v>
      </c>
      <c r="BZ3362" s="120" t="str">
        <f t="shared" si="1896"/>
        <v>Flanged Reducer</v>
      </c>
      <c r="CA3362" s="120">
        <f t="shared" si="1897"/>
        <v>261.33199999999999</v>
      </c>
      <c r="CC3362" s="115" t="str">
        <f t="shared" si="1898"/>
        <v xml:space="preserve"> </v>
      </c>
      <c r="CD3362" s="120" t="str">
        <f t="shared" si="1899"/>
        <v xml:space="preserve"> </v>
      </c>
      <c r="CE3362" s="417" t="str">
        <f t="shared" si="1900"/>
        <v xml:space="preserve"> </v>
      </c>
      <c r="CF3362" s="115"/>
      <c r="CG3362" s="115" t="str">
        <f t="shared" si="1901"/>
        <v xml:space="preserve"> </v>
      </c>
      <c r="CH3362" s="120" t="str">
        <f t="shared" si="1902"/>
        <v xml:space="preserve"> </v>
      </c>
      <c r="CI3362" s="417" t="str">
        <f t="shared" si="1903"/>
        <v xml:space="preserve"> </v>
      </c>
      <c r="CJ3362" s="115"/>
      <c r="CK3362" s="115" t="str">
        <f t="shared" si="1904"/>
        <v xml:space="preserve"> </v>
      </c>
      <c r="CL3362" s="120" t="str">
        <f t="shared" si="1905"/>
        <v xml:space="preserve"> </v>
      </c>
      <c r="CM3362" s="417" t="str">
        <f t="shared" si="1912"/>
        <v xml:space="preserve"> </v>
      </c>
      <c r="IS3362" s="111">
        <v>151.1</v>
      </c>
    </row>
    <row r="3363" spans="2:253" s="74" customFormat="1" ht="17.100000000000001" hidden="1" customHeight="1" x14ac:dyDescent="0.25">
      <c r="B3363" s="504">
        <f>'Flanged Parts'!U29</f>
        <v>0</v>
      </c>
      <c r="C3363" s="508">
        <v>26032</v>
      </c>
      <c r="D3363" s="506">
        <f t="shared" si="1883"/>
        <v>26032</v>
      </c>
      <c r="E3363" s="504" t="s">
        <v>1342</v>
      </c>
      <c r="F3363" s="508" t="str">
        <f t="shared" si="1917"/>
        <v xml:space="preserve"> </v>
      </c>
      <c r="G3363" s="509" t="s">
        <v>473</v>
      </c>
      <c r="H3363" s="504" t="str">
        <f>IF('Flanged Parts'!$BB$6=1,"CS",IF('Flanged Parts'!$BB$6=2,"Glv",0))</f>
        <v>Glv</v>
      </c>
      <c r="I3363" s="1035" t="s">
        <v>82</v>
      </c>
      <c r="J3363" s="1036"/>
      <c r="K3363" s="516" t="s">
        <v>881</v>
      </c>
      <c r="L3363" s="535">
        <v>16</v>
      </c>
      <c r="M3363" s="532" t="s">
        <v>1700</v>
      </c>
      <c r="N3363" s="514">
        <f t="shared" si="1887"/>
        <v>326.76</v>
      </c>
      <c r="O3363" s="514">
        <f t="shared" si="1884"/>
        <v>0</v>
      </c>
      <c r="P3363" s="680">
        <f>'KB Duct Parts'!$AE$3</f>
        <v>0</v>
      </c>
      <c r="Q3363" s="681">
        <f t="shared" si="1918"/>
        <v>0</v>
      </c>
      <c r="R3363" s="682">
        <f t="shared" si="1919"/>
        <v>0</v>
      </c>
      <c r="S3363" s="716">
        <f t="shared" si="1888"/>
        <v>0.2</v>
      </c>
      <c r="T3363" s="679">
        <f t="shared" si="1920"/>
        <v>0</v>
      </c>
      <c r="U3363" s="679">
        <f t="shared" si="1921"/>
        <v>0</v>
      </c>
      <c r="Y3363" s="120"/>
      <c r="AD3363" s="81"/>
      <c r="AF3363" s="370">
        <v>16</v>
      </c>
      <c r="AG3363" s="374">
        <v>14</v>
      </c>
      <c r="AH3363" s="378">
        <v>12</v>
      </c>
      <c r="AI3363" s="381">
        <v>10</v>
      </c>
      <c r="AJ3363" s="386"/>
      <c r="AK3363" s="391"/>
      <c r="AL3363" s="386"/>
      <c r="AM3363" s="363">
        <f t="shared" si="1915"/>
        <v>1</v>
      </c>
      <c r="AN3363" s="578">
        <v>176.4</v>
      </c>
      <c r="AO3363" s="78">
        <f t="shared" si="1911"/>
        <v>207.74214123006834</v>
      </c>
      <c r="AP3363" s="78">
        <f t="shared" si="1906"/>
        <v>243.43199999999999</v>
      </c>
      <c r="AQ3363" s="78">
        <f t="shared" si="1907"/>
        <v>278.71200000000005</v>
      </c>
      <c r="AR3363" s="78">
        <f t="shared" si="1908"/>
        <v>0</v>
      </c>
      <c r="AS3363" s="78">
        <f t="shared" si="1909"/>
        <v>0</v>
      </c>
      <c r="AT3363" s="78">
        <f t="shared" si="1910"/>
        <v>0</v>
      </c>
      <c r="AU3363" s="363" t="s">
        <v>717</v>
      </c>
      <c r="AV3363" s="393"/>
      <c r="AW3363" s="395"/>
      <c r="AX3363" s="395">
        <v>1.1776765375854215</v>
      </c>
      <c r="AY3363" s="395">
        <v>1.38</v>
      </c>
      <c r="AZ3363" s="395">
        <v>1.58</v>
      </c>
      <c r="BA3363" s="395">
        <v>0</v>
      </c>
      <c r="BB3363" s="395">
        <v>0</v>
      </c>
      <c r="BC3363" s="395">
        <v>0</v>
      </c>
      <c r="BD3363" s="115"/>
      <c r="BE3363" s="115"/>
      <c r="BF3363" s="115">
        <v>2</v>
      </c>
      <c r="BG3363" s="115">
        <v>32</v>
      </c>
      <c r="BH3363" s="423">
        <f t="shared" si="1885"/>
        <v>75.180000000000007</v>
      </c>
      <c r="BI3363" s="417">
        <f t="shared" si="1886"/>
        <v>150.36000000000001</v>
      </c>
      <c r="BJ3363" s="115"/>
      <c r="BK3363" s="115"/>
      <c r="BQ3363" s="74" t="str">
        <f t="shared" si="1889"/>
        <v>26032-(14)</v>
      </c>
      <c r="BR3363" s="120" t="str">
        <f t="shared" si="1890"/>
        <v>Flanged Reducer</v>
      </c>
      <c r="BS3363" s="120">
        <f t="shared" si="1891"/>
        <v>207.74214123006834</v>
      </c>
      <c r="BU3363" s="74" t="str">
        <f t="shared" si="1892"/>
        <v>26032-(12)</v>
      </c>
      <c r="BV3363" s="120" t="str">
        <f t="shared" si="1893"/>
        <v>Flanged Reducer</v>
      </c>
      <c r="BW3363" s="120">
        <f t="shared" si="1894"/>
        <v>243.43199999999999</v>
      </c>
      <c r="BY3363" s="74" t="str">
        <f t="shared" si="1895"/>
        <v>26032-(10)</v>
      </c>
      <c r="BZ3363" s="120" t="str">
        <f t="shared" si="1896"/>
        <v>Flanged Reducer</v>
      </c>
      <c r="CA3363" s="120">
        <f t="shared" si="1897"/>
        <v>278.71200000000005</v>
      </c>
      <c r="CC3363" s="115" t="str">
        <f t="shared" si="1898"/>
        <v xml:space="preserve"> </v>
      </c>
      <c r="CD3363" s="120" t="str">
        <f t="shared" si="1899"/>
        <v xml:space="preserve"> </v>
      </c>
      <c r="CE3363" s="417" t="str">
        <f t="shared" si="1900"/>
        <v xml:space="preserve"> </v>
      </c>
      <c r="CF3363" s="115"/>
      <c r="CG3363" s="115" t="str">
        <f t="shared" si="1901"/>
        <v xml:space="preserve"> </v>
      </c>
      <c r="CH3363" s="120" t="str">
        <f t="shared" si="1902"/>
        <v xml:space="preserve"> </v>
      </c>
      <c r="CI3363" s="417" t="str">
        <f t="shared" si="1903"/>
        <v xml:space="preserve"> </v>
      </c>
      <c r="CJ3363" s="115"/>
      <c r="CK3363" s="115" t="str">
        <f t="shared" si="1904"/>
        <v xml:space="preserve"> </v>
      </c>
      <c r="CL3363" s="120" t="str">
        <f t="shared" si="1905"/>
        <v xml:space="preserve"> </v>
      </c>
      <c r="CM3363" s="417" t="str">
        <f t="shared" si="1912"/>
        <v xml:space="preserve"> </v>
      </c>
      <c r="IS3363" s="111">
        <v>161.19999999999999</v>
      </c>
    </row>
    <row r="3364" spans="2:253" s="74" customFormat="1" ht="17.100000000000001" hidden="1" customHeight="1" x14ac:dyDescent="0.25">
      <c r="B3364" s="504">
        <f>'Flanged Parts'!U30</f>
        <v>0</v>
      </c>
      <c r="C3364" s="508">
        <v>26034</v>
      </c>
      <c r="D3364" s="506">
        <f t="shared" si="1883"/>
        <v>26034</v>
      </c>
      <c r="E3364" s="504" t="s">
        <v>1343</v>
      </c>
      <c r="F3364" s="508" t="str">
        <f t="shared" si="1917"/>
        <v xml:space="preserve"> </v>
      </c>
      <c r="G3364" s="509" t="s">
        <v>473</v>
      </c>
      <c r="H3364" s="504" t="str">
        <f>IF('Flanged Parts'!$BB$6=1,"CS",IF('Flanged Parts'!$BB$6=2,"Glv",0))</f>
        <v>Glv</v>
      </c>
      <c r="I3364" s="1035" t="s">
        <v>82</v>
      </c>
      <c r="J3364" s="1036"/>
      <c r="K3364" s="516" t="s">
        <v>881</v>
      </c>
      <c r="L3364" s="535">
        <v>16</v>
      </c>
      <c r="M3364" s="532" t="s">
        <v>1700</v>
      </c>
      <c r="N3364" s="514">
        <f t="shared" si="1887"/>
        <v>342.94</v>
      </c>
      <c r="O3364" s="514">
        <f t="shared" si="1884"/>
        <v>0</v>
      </c>
      <c r="P3364" s="680">
        <f>'KB Duct Parts'!$AE$3</f>
        <v>0</v>
      </c>
      <c r="Q3364" s="681">
        <f t="shared" si="1918"/>
        <v>0</v>
      </c>
      <c r="R3364" s="682">
        <f t="shared" si="1919"/>
        <v>0</v>
      </c>
      <c r="S3364" s="716">
        <f t="shared" si="1888"/>
        <v>0.2</v>
      </c>
      <c r="T3364" s="679">
        <f t="shared" si="1920"/>
        <v>0</v>
      </c>
      <c r="U3364" s="679">
        <f t="shared" si="1921"/>
        <v>0</v>
      </c>
      <c r="Y3364" s="120"/>
      <c r="AD3364" s="81"/>
      <c r="AF3364" s="370">
        <v>16</v>
      </c>
      <c r="AG3364" s="374">
        <v>14</v>
      </c>
      <c r="AH3364" s="378">
        <v>12</v>
      </c>
      <c r="AI3364" s="381">
        <v>10</v>
      </c>
      <c r="AJ3364" s="386"/>
      <c r="AK3364" s="391"/>
      <c r="AL3364" s="386"/>
      <c r="AM3364" s="363">
        <f t="shared" si="1915"/>
        <v>1</v>
      </c>
      <c r="AN3364" s="578">
        <v>188.3</v>
      </c>
      <c r="AO3364" s="78">
        <f t="shared" si="1911"/>
        <v>221.75649202733487</v>
      </c>
      <c r="AP3364" s="78">
        <f t="shared" si="1906"/>
        <v>259.85399999999998</v>
      </c>
      <c r="AQ3364" s="78">
        <f t="shared" si="1907"/>
        <v>297.51400000000001</v>
      </c>
      <c r="AR3364" s="78">
        <f t="shared" si="1908"/>
        <v>0</v>
      </c>
      <c r="AS3364" s="78">
        <f t="shared" si="1909"/>
        <v>0</v>
      </c>
      <c r="AT3364" s="78">
        <f t="shared" si="1910"/>
        <v>0</v>
      </c>
      <c r="AU3364" s="363" t="s">
        <v>717</v>
      </c>
      <c r="AV3364" s="393"/>
      <c r="AW3364" s="395"/>
      <c r="AX3364" s="395">
        <v>1.1776765375854215</v>
      </c>
      <c r="AY3364" s="395">
        <v>1.38</v>
      </c>
      <c r="AZ3364" s="395">
        <v>1.58</v>
      </c>
      <c r="BA3364" s="395">
        <v>0</v>
      </c>
      <c r="BB3364" s="395">
        <v>0</v>
      </c>
      <c r="BC3364" s="395">
        <v>0</v>
      </c>
      <c r="BD3364" s="115"/>
      <c r="BE3364" s="115"/>
      <c r="BF3364" s="115">
        <v>2</v>
      </c>
      <c r="BG3364" s="115">
        <v>34</v>
      </c>
      <c r="BH3364" s="423">
        <f t="shared" si="1885"/>
        <v>77.319999999999993</v>
      </c>
      <c r="BI3364" s="417">
        <f t="shared" si="1886"/>
        <v>154.63999999999999</v>
      </c>
      <c r="BJ3364" s="115"/>
      <c r="BK3364" s="115"/>
      <c r="BQ3364" s="74" t="str">
        <f t="shared" si="1889"/>
        <v>26034-(14)</v>
      </c>
      <c r="BR3364" s="120" t="str">
        <f t="shared" si="1890"/>
        <v>Flanged Reducer</v>
      </c>
      <c r="BS3364" s="120">
        <f t="shared" si="1891"/>
        <v>221.75649202733487</v>
      </c>
      <c r="BU3364" s="74" t="str">
        <f t="shared" si="1892"/>
        <v>26034-(12)</v>
      </c>
      <c r="BV3364" s="120" t="str">
        <f t="shared" si="1893"/>
        <v>Flanged Reducer</v>
      </c>
      <c r="BW3364" s="120">
        <f t="shared" si="1894"/>
        <v>259.85399999999998</v>
      </c>
      <c r="BY3364" s="74" t="str">
        <f t="shared" si="1895"/>
        <v>26034-(10)</v>
      </c>
      <c r="BZ3364" s="120" t="str">
        <f t="shared" si="1896"/>
        <v>Flanged Reducer</v>
      </c>
      <c r="CA3364" s="120">
        <f t="shared" si="1897"/>
        <v>297.51400000000001</v>
      </c>
      <c r="CC3364" s="115" t="str">
        <f t="shared" si="1898"/>
        <v xml:space="preserve"> </v>
      </c>
      <c r="CD3364" s="120" t="str">
        <f t="shared" si="1899"/>
        <v xml:space="preserve"> </v>
      </c>
      <c r="CE3364" s="417" t="str">
        <f t="shared" si="1900"/>
        <v xml:space="preserve"> </v>
      </c>
      <c r="CF3364" s="115"/>
      <c r="CG3364" s="115" t="str">
        <f t="shared" si="1901"/>
        <v xml:space="preserve"> </v>
      </c>
      <c r="CH3364" s="120" t="str">
        <f t="shared" si="1902"/>
        <v xml:space="preserve"> </v>
      </c>
      <c r="CI3364" s="417" t="str">
        <f t="shared" si="1903"/>
        <v xml:space="preserve"> </v>
      </c>
      <c r="CJ3364" s="115"/>
      <c r="CK3364" s="115" t="str">
        <f t="shared" si="1904"/>
        <v xml:space="preserve"> </v>
      </c>
      <c r="CL3364" s="120" t="str">
        <f t="shared" si="1905"/>
        <v xml:space="preserve"> </v>
      </c>
      <c r="CM3364" s="417" t="str">
        <f t="shared" si="1912"/>
        <v xml:space="preserve"> </v>
      </c>
      <c r="IS3364" s="111">
        <v>171.3</v>
      </c>
    </row>
    <row r="3365" spans="2:253" s="74" customFormat="1" ht="17.100000000000001" hidden="1" customHeight="1" x14ac:dyDescent="0.25">
      <c r="B3365" s="504">
        <f>'Flanged Parts'!U31</f>
        <v>0</v>
      </c>
      <c r="C3365" s="508">
        <v>26036</v>
      </c>
      <c r="D3365" s="506">
        <f t="shared" ref="D3365:D3428" si="1922">IF(AM3365=1,C3365,(C3365&amp;"  ("&amp;L3365&amp;"ga)"))</f>
        <v>26036</v>
      </c>
      <c r="E3365" s="504" t="s">
        <v>1344</v>
      </c>
      <c r="F3365" s="508" t="str">
        <f t="shared" si="1917"/>
        <v xml:space="preserve"> </v>
      </c>
      <c r="G3365" s="509" t="s">
        <v>473</v>
      </c>
      <c r="H3365" s="504" t="str">
        <f>IF('Flanged Parts'!$BB$6=1,"CS",IF('Flanged Parts'!$BB$6=2,"Glv",0))</f>
        <v>Glv</v>
      </c>
      <c r="I3365" s="1035" t="s">
        <v>82</v>
      </c>
      <c r="J3365" s="1036"/>
      <c r="K3365" s="516" t="s">
        <v>881</v>
      </c>
      <c r="L3365" s="535">
        <v>16</v>
      </c>
      <c r="M3365" s="532" t="s">
        <v>1700</v>
      </c>
      <c r="N3365" s="514">
        <f t="shared" si="1887"/>
        <v>366.52</v>
      </c>
      <c r="O3365" s="514">
        <f t="shared" ref="O3365:O3428" si="1923">IF(B3365&gt;0,N3365*B3365,0)</f>
        <v>0</v>
      </c>
      <c r="P3365" s="680">
        <f>'KB Duct Parts'!$AE$3</f>
        <v>0</v>
      </c>
      <c r="Q3365" s="681">
        <f t="shared" si="1918"/>
        <v>0</v>
      </c>
      <c r="R3365" s="682">
        <f t="shared" si="1919"/>
        <v>0</v>
      </c>
      <c r="S3365" s="716">
        <f t="shared" si="1888"/>
        <v>0.2</v>
      </c>
      <c r="T3365" s="679">
        <f t="shared" si="1920"/>
        <v>0</v>
      </c>
      <c r="U3365" s="679">
        <f t="shared" si="1921"/>
        <v>0</v>
      </c>
      <c r="Y3365" s="120"/>
      <c r="AD3365" s="81"/>
      <c r="AF3365" s="370">
        <v>16</v>
      </c>
      <c r="AG3365" s="374">
        <v>14</v>
      </c>
      <c r="AH3365" s="378">
        <v>12</v>
      </c>
      <c r="AI3365" s="381">
        <v>10</v>
      </c>
      <c r="AJ3365" s="386"/>
      <c r="AK3365" s="391"/>
      <c r="AL3365" s="386"/>
      <c r="AM3365" s="363">
        <f t="shared" si="1915"/>
        <v>1</v>
      </c>
      <c r="AN3365" s="578">
        <v>201.5</v>
      </c>
      <c r="AO3365" s="78">
        <f t="shared" si="1911"/>
        <v>237.30182232346243</v>
      </c>
      <c r="AP3365" s="78">
        <f t="shared" si="1906"/>
        <v>278.07</v>
      </c>
      <c r="AQ3365" s="78">
        <f t="shared" si="1907"/>
        <v>318.37</v>
      </c>
      <c r="AR3365" s="78">
        <f t="shared" si="1908"/>
        <v>0</v>
      </c>
      <c r="AS3365" s="78">
        <f t="shared" si="1909"/>
        <v>0</v>
      </c>
      <c r="AT3365" s="78">
        <f t="shared" si="1910"/>
        <v>0</v>
      </c>
      <c r="AU3365" s="363" t="s">
        <v>717</v>
      </c>
      <c r="AV3365" s="393"/>
      <c r="AW3365" s="395"/>
      <c r="AX3365" s="395">
        <v>1.1776765375854215</v>
      </c>
      <c r="AY3365" s="395">
        <v>1.38</v>
      </c>
      <c r="AZ3365" s="395">
        <v>1.58</v>
      </c>
      <c r="BA3365" s="395">
        <v>0</v>
      </c>
      <c r="BB3365" s="395">
        <v>0</v>
      </c>
      <c r="BC3365" s="395">
        <v>0</v>
      </c>
      <c r="BD3365" s="115"/>
      <c r="BE3365" s="115"/>
      <c r="BF3365" s="115">
        <v>2</v>
      </c>
      <c r="BG3365" s="115">
        <v>36</v>
      </c>
      <c r="BH3365" s="423">
        <f t="shared" ref="BH3365:BH3371" si="1924">IF(H3365="CS",VLOOKUP(BG3365,$BJ$2344:$BK$2374,2),IF(H3365="Glv",VLOOKUP(BG3365,$BJ$2344:$BL$2374,3),0))</f>
        <v>82.51</v>
      </c>
      <c r="BI3365" s="417">
        <f t="shared" ref="BI3365:BI3371" si="1925">BF3365*BH3365</f>
        <v>165.02</v>
      </c>
      <c r="BJ3365" s="115"/>
      <c r="BK3365" s="115"/>
      <c r="BQ3365" s="74" t="str">
        <f t="shared" si="1889"/>
        <v>26036-(14)</v>
      </c>
      <c r="BR3365" s="120" t="str">
        <f t="shared" si="1890"/>
        <v>Flanged Reducer</v>
      </c>
      <c r="BS3365" s="120">
        <f t="shared" si="1891"/>
        <v>237.30182232346243</v>
      </c>
      <c r="BU3365" s="74" t="str">
        <f t="shared" si="1892"/>
        <v>26036-(12)</v>
      </c>
      <c r="BV3365" s="120" t="str">
        <f t="shared" si="1893"/>
        <v>Flanged Reducer</v>
      </c>
      <c r="BW3365" s="120">
        <f t="shared" si="1894"/>
        <v>278.07</v>
      </c>
      <c r="BY3365" s="74" t="str">
        <f t="shared" si="1895"/>
        <v>26036-(10)</v>
      </c>
      <c r="BZ3365" s="120" t="str">
        <f t="shared" si="1896"/>
        <v>Flanged Reducer</v>
      </c>
      <c r="CA3365" s="120">
        <f t="shared" si="1897"/>
        <v>318.37</v>
      </c>
      <c r="CC3365" s="115" t="str">
        <f t="shared" si="1898"/>
        <v xml:space="preserve"> </v>
      </c>
      <c r="CD3365" s="120" t="str">
        <f t="shared" si="1899"/>
        <v xml:space="preserve"> </v>
      </c>
      <c r="CE3365" s="417" t="str">
        <f t="shared" si="1900"/>
        <v xml:space="preserve"> </v>
      </c>
      <c r="CF3365" s="115"/>
      <c r="CG3365" s="115" t="str">
        <f t="shared" si="1901"/>
        <v xml:space="preserve"> </v>
      </c>
      <c r="CH3365" s="120" t="str">
        <f t="shared" si="1902"/>
        <v xml:space="preserve"> </v>
      </c>
      <c r="CI3365" s="417" t="str">
        <f t="shared" si="1903"/>
        <v xml:space="preserve"> </v>
      </c>
      <c r="CJ3365" s="115"/>
      <c r="CK3365" s="115" t="str">
        <f t="shared" si="1904"/>
        <v xml:space="preserve"> </v>
      </c>
      <c r="CL3365" s="120" t="str">
        <f t="shared" si="1905"/>
        <v xml:space="preserve"> </v>
      </c>
      <c r="CM3365" s="417" t="str">
        <f t="shared" si="1912"/>
        <v xml:space="preserve"> </v>
      </c>
      <c r="IS3365" s="111">
        <v>181.3</v>
      </c>
    </row>
    <row r="3366" spans="2:253" s="74" customFormat="1" ht="17.100000000000001" hidden="1" customHeight="1" x14ac:dyDescent="0.25">
      <c r="B3366" s="504">
        <f>'Flanged Parts'!U32</f>
        <v>0</v>
      </c>
      <c r="C3366" s="508">
        <v>26038</v>
      </c>
      <c r="D3366" s="506">
        <f t="shared" si="1922"/>
        <v>26038</v>
      </c>
      <c r="E3366" s="504" t="s">
        <v>1345</v>
      </c>
      <c r="F3366" s="508" t="str">
        <f t="shared" si="1917"/>
        <v xml:space="preserve"> </v>
      </c>
      <c r="G3366" s="509" t="s">
        <v>473</v>
      </c>
      <c r="H3366" s="504" t="str">
        <f>IF('Flanged Parts'!$BB$6=1,"CS",IF('Flanged Parts'!$BB$6=2,"Glv",0))</f>
        <v>Glv</v>
      </c>
      <c r="I3366" s="1035" t="s">
        <v>82</v>
      </c>
      <c r="J3366" s="1036"/>
      <c r="K3366" s="516" t="s">
        <v>881</v>
      </c>
      <c r="L3366" s="535">
        <v>16</v>
      </c>
      <c r="M3366" s="532" t="s">
        <v>1700</v>
      </c>
      <c r="N3366" s="514">
        <f t="shared" si="1887"/>
        <v>384.65999999999997</v>
      </c>
      <c r="O3366" s="514">
        <f t="shared" si="1923"/>
        <v>0</v>
      </c>
      <c r="P3366" s="680">
        <f>'KB Duct Parts'!$AE$3</f>
        <v>0</v>
      </c>
      <c r="Q3366" s="681">
        <f t="shared" si="1918"/>
        <v>0</v>
      </c>
      <c r="R3366" s="682">
        <f t="shared" si="1919"/>
        <v>0</v>
      </c>
      <c r="S3366" s="716">
        <f t="shared" si="1888"/>
        <v>0.2</v>
      </c>
      <c r="T3366" s="679">
        <f t="shared" si="1920"/>
        <v>0</v>
      </c>
      <c r="U3366" s="679">
        <f t="shared" si="1921"/>
        <v>0</v>
      </c>
      <c r="Y3366" s="120"/>
      <c r="AD3366" s="81"/>
      <c r="AF3366" s="370">
        <v>16</v>
      </c>
      <c r="AG3366" s="374">
        <v>14</v>
      </c>
      <c r="AH3366" s="378">
        <v>12</v>
      </c>
      <c r="AI3366" s="381">
        <v>10</v>
      </c>
      <c r="AJ3366" s="386"/>
      <c r="AK3366" s="391"/>
      <c r="AL3366" s="386"/>
      <c r="AM3366" s="363">
        <f t="shared" si="1915"/>
        <v>1</v>
      </c>
      <c r="AN3366" s="578">
        <v>213.2</v>
      </c>
      <c r="AO3366" s="78">
        <f t="shared" si="1911"/>
        <v>251.08063781321184</v>
      </c>
      <c r="AP3366" s="78">
        <f t="shared" si="1906"/>
        <v>294.21599999999995</v>
      </c>
      <c r="AQ3366" s="78">
        <f t="shared" si="1907"/>
        <v>336.85599999999999</v>
      </c>
      <c r="AR3366" s="78">
        <f t="shared" si="1908"/>
        <v>0</v>
      </c>
      <c r="AS3366" s="78">
        <f t="shared" si="1909"/>
        <v>0</v>
      </c>
      <c r="AT3366" s="78">
        <f t="shared" si="1910"/>
        <v>0</v>
      </c>
      <c r="AU3366" s="363" t="s">
        <v>717</v>
      </c>
      <c r="AV3366" s="393"/>
      <c r="AW3366" s="395"/>
      <c r="AX3366" s="395">
        <v>1.1776765375854215</v>
      </c>
      <c r="AY3366" s="395">
        <v>1.38</v>
      </c>
      <c r="AZ3366" s="395">
        <v>1.58</v>
      </c>
      <c r="BA3366" s="395">
        <v>0</v>
      </c>
      <c r="BB3366" s="395">
        <v>0</v>
      </c>
      <c r="BC3366" s="395">
        <v>0</v>
      </c>
      <c r="BD3366" s="115"/>
      <c r="BE3366" s="115"/>
      <c r="BF3366" s="115">
        <v>2</v>
      </c>
      <c r="BG3366" s="115">
        <v>38</v>
      </c>
      <c r="BH3366" s="423">
        <f t="shared" si="1924"/>
        <v>85.73</v>
      </c>
      <c r="BI3366" s="417">
        <f t="shared" si="1925"/>
        <v>171.46</v>
      </c>
      <c r="BJ3366" s="115"/>
      <c r="BK3366" s="115"/>
      <c r="BQ3366" s="74" t="str">
        <f t="shared" si="1889"/>
        <v>26038-(14)</v>
      </c>
      <c r="BR3366" s="120" t="str">
        <f t="shared" si="1890"/>
        <v>Flanged Reducer</v>
      </c>
      <c r="BS3366" s="120">
        <f t="shared" si="1891"/>
        <v>251.08063781321184</v>
      </c>
      <c r="BU3366" s="74" t="str">
        <f t="shared" si="1892"/>
        <v>26038-(12)</v>
      </c>
      <c r="BV3366" s="120" t="str">
        <f t="shared" si="1893"/>
        <v>Flanged Reducer</v>
      </c>
      <c r="BW3366" s="120">
        <f t="shared" si="1894"/>
        <v>294.21599999999995</v>
      </c>
      <c r="BY3366" s="74" t="str">
        <f t="shared" si="1895"/>
        <v>26038-(10)</v>
      </c>
      <c r="BZ3366" s="120" t="str">
        <f t="shared" si="1896"/>
        <v>Flanged Reducer</v>
      </c>
      <c r="CA3366" s="120">
        <f t="shared" si="1897"/>
        <v>336.85599999999999</v>
      </c>
      <c r="CC3366" s="115" t="str">
        <f t="shared" si="1898"/>
        <v xml:space="preserve"> </v>
      </c>
      <c r="CD3366" s="120" t="str">
        <f t="shared" si="1899"/>
        <v xml:space="preserve"> </v>
      </c>
      <c r="CE3366" s="417" t="str">
        <f t="shared" si="1900"/>
        <v xml:space="preserve"> </v>
      </c>
      <c r="CF3366" s="115"/>
      <c r="CG3366" s="115" t="str">
        <f t="shared" si="1901"/>
        <v xml:space="preserve"> </v>
      </c>
      <c r="CH3366" s="120" t="str">
        <f t="shared" si="1902"/>
        <v xml:space="preserve"> </v>
      </c>
      <c r="CI3366" s="417" t="str">
        <f t="shared" si="1903"/>
        <v xml:space="preserve"> </v>
      </c>
      <c r="CJ3366" s="115"/>
      <c r="CK3366" s="115" t="str">
        <f t="shared" si="1904"/>
        <v xml:space="preserve"> </v>
      </c>
      <c r="CL3366" s="120" t="str">
        <f t="shared" si="1905"/>
        <v xml:space="preserve"> </v>
      </c>
      <c r="CM3366" s="417" t="str">
        <f t="shared" si="1912"/>
        <v xml:space="preserve"> </v>
      </c>
      <c r="IS3366" s="111">
        <v>191.4</v>
      </c>
    </row>
    <row r="3367" spans="2:253" s="74" customFormat="1" ht="17.100000000000001" hidden="1" customHeight="1" x14ac:dyDescent="0.25">
      <c r="B3367" s="504">
        <f>'Flanged Parts'!U33</f>
        <v>0</v>
      </c>
      <c r="C3367" s="508">
        <v>26040</v>
      </c>
      <c r="D3367" s="506">
        <f t="shared" si="1922"/>
        <v>26040</v>
      </c>
      <c r="E3367" s="504" t="s">
        <v>1346</v>
      </c>
      <c r="F3367" s="508" t="str">
        <f t="shared" si="1917"/>
        <v xml:space="preserve"> </v>
      </c>
      <c r="G3367" s="509" t="s">
        <v>473</v>
      </c>
      <c r="H3367" s="504" t="str">
        <f>IF('Flanged Parts'!$BB$6=1,"CS",IF('Flanged Parts'!$BB$6=2,"Glv",0))</f>
        <v>Glv</v>
      </c>
      <c r="I3367" s="1035" t="s">
        <v>82</v>
      </c>
      <c r="J3367" s="1036"/>
      <c r="K3367" s="516" t="s">
        <v>881</v>
      </c>
      <c r="L3367" s="535">
        <v>16</v>
      </c>
      <c r="M3367" s="532" t="s">
        <v>1700</v>
      </c>
      <c r="N3367" s="514">
        <f t="shared" si="1887"/>
        <v>404.88</v>
      </c>
      <c r="O3367" s="514">
        <f t="shared" si="1923"/>
        <v>0</v>
      </c>
      <c r="P3367" s="680">
        <f>'KB Duct Parts'!$AE$3</f>
        <v>0</v>
      </c>
      <c r="Q3367" s="681">
        <f t="shared" si="1918"/>
        <v>0</v>
      </c>
      <c r="R3367" s="682">
        <f t="shared" si="1919"/>
        <v>0</v>
      </c>
      <c r="S3367" s="716">
        <f t="shared" si="1888"/>
        <v>0.2</v>
      </c>
      <c r="T3367" s="679">
        <f t="shared" si="1920"/>
        <v>0</v>
      </c>
      <c r="U3367" s="679">
        <f t="shared" si="1921"/>
        <v>0</v>
      </c>
      <c r="Y3367" s="120"/>
      <c r="AD3367" s="81"/>
      <c r="AF3367" s="370">
        <v>16</v>
      </c>
      <c r="AG3367" s="374">
        <v>14</v>
      </c>
      <c r="AH3367" s="378">
        <v>12</v>
      </c>
      <c r="AI3367" s="381">
        <v>10</v>
      </c>
      <c r="AJ3367" s="386"/>
      <c r="AK3367" s="391"/>
      <c r="AL3367" s="386"/>
      <c r="AM3367" s="363">
        <f t="shared" si="1915"/>
        <v>1</v>
      </c>
      <c r="AN3367" s="578">
        <v>222.5</v>
      </c>
      <c r="AO3367" s="78">
        <f t="shared" si="1911"/>
        <v>262.03302961275625</v>
      </c>
      <c r="AP3367" s="78">
        <f t="shared" si="1906"/>
        <v>307.04999999999995</v>
      </c>
      <c r="AQ3367" s="78">
        <f t="shared" si="1907"/>
        <v>351.55</v>
      </c>
      <c r="AR3367" s="78">
        <f t="shared" si="1908"/>
        <v>0</v>
      </c>
      <c r="AS3367" s="78">
        <f t="shared" si="1909"/>
        <v>0</v>
      </c>
      <c r="AT3367" s="78">
        <f t="shared" si="1910"/>
        <v>0</v>
      </c>
      <c r="AU3367" s="363" t="s">
        <v>717</v>
      </c>
      <c r="AV3367" s="393"/>
      <c r="AW3367" s="395"/>
      <c r="AX3367" s="395">
        <v>1.1776765375854215</v>
      </c>
      <c r="AY3367" s="395">
        <v>1.38</v>
      </c>
      <c r="AZ3367" s="395">
        <v>1.58</v>
      </c>
      <c r="BA3367" s="395">
        <v>0</v>
      </c>
      <c r="BB3367" s="395">
        <v>0</v>
      </c>
      <c r="BC3367" s="395">
        <v>0</v>
      </c>
      <c r="BD3367" s="115"/>
      <c r="BE3367" s="115"/>
      <c r="BF3367" s="115">
        <v>2</v>
      </c>
      <c r="BG3367" s="115">
        <v>40</v>
      </c>
      <c r="BH3367" s="423">
        <f t="shared" si="1924"/>
        <v>91.19</v>
      </c>
      <c r="BI3367" s="417">
        <f t="shared" si="1925"/>
        <v>182.38</v>
      </c>
      <c r="BJ3367" s="115"/>
      <c r="BK3367" s="115"/>
      <c r="BQ3367" s="74" t="str">
        <f t="shared" si="1889"/>
        <v>26040-(14)</v>
      </c>
      <c r="BR3367" s="120" t="str">
        <f t="shared" si="1890"/>
        <v>Flanged Reducer</v>
      </c>
      <c r="BS3367" s="120">
        <f t="shared" si="1891"/>
        <v>262.03302961275625</v>
      </c>
      <c r="BU3367" s="74" t="str">
        <f t="shared" si="1892"/>
        <v>26040-(12)</v>
      </c>
      <c r="BV3367" s="120" t="str">
        <f t="shared" si="1893"/>
        <v>Flanged Reducer</v>
      </c>
      <c r="BW3367" s="120">
        <f t="shared" si="1894"/>
        <v>307.04999999999995</v>
      </c>
      <c r="BY3367" s="74" t="str">
        <f t="shared" si="1895"/>
        <v>26040-(10)</v>
      </c>
      <c r="BZ3367" s="120" t="str">
        <f t="shared" si="1896"/>
        <v>Flanged Reducer</v>
      </c>
      <c r="CA3367" s="120">
        <f t="shared" si="1897"/>
        <v>351.55</v>
      </c>
      <c r="CC3367" s="115" t="str">
        <f t="shared" si="1898"/>
        <v xml:space="preserve"> </v>
      </c>
      <c r="CD3367" s="120" t="str">
        <f t="shared" si="1899"/>
        <v xml:space="preserve"> </v>
      </c>
      <c r="CE3367" s="417" t="str">
        <f t="shared" si="1900"/>
        <v xml:space="preserve"> </v>
      </c>
      <c r="CF3367" s="115"/>
      <c r="CG3367" s="115" t="str">
        <f t="shared" si="1901"/>
        <v xml:space="preserve"> </v>
      </c>
      <c r="CH3367" s="120" t="str">
        <f t="shared" si="1902"/>
        <v xml:space="preserve"> </v>
      </c>
      <c r="CI3367" s="417" t="str">
        <f t="shared" si="1903"/>
        <v xml:space="preserve"> </v>
      </c>
      <c r="CJ3367" s="115"/>
      <c r="CK3367" s="115" t="str">
        <f t="shared" si="1904"/>
        <v xml:space="preserve"> </v>
      </c>
      <c r="CL3367" s="120" t="str">
        <f t="shared" si="1905"/>
        <v xml:space="preserve"> </v>
      </c>
      <c r="CM3367" s="417" t="str">
        <f t="shared" si="1912"/>
        <v xml:space="preserve"> </v>
      </c>
      <c r="IS3367" s="111">
        <v>201.5</v>
      </c>
    </row>
    <row r="3368" spans="2:253" s="74" customFormat="1" ht="17.100000000000001" hidden="1" customHeight="1" x14ac:dyDescent="0.25">
      <c r="B3368" s="504">
        <f>'Flanged Parts'!U34</f>
        <v>0</v>
      </c>
      <c r="C3368" s="508">
        <v>26042</v>
      </c>
      <c r="D3368" s="506">
        <f t="shared" si="1922"/>
        <v>26042</v>
      </c>
      <c r="E3368" s="504" t="s">
        <v>1347</v>
      </c>
      <c r="F3368" s="508" t="str">
        <f t="shared" si="1917"/>
        <v xml:space="preserve"> </v>
      </c>
      <c r="G3368" s="509" t="s">
        <v>473</v>
      </c>
      <c r="H3368" s="504" t="s">
        <v>1094</v>
      </c>
      <c r="I3368" s="1035" t="s">
        <v>82</v>
      </c>
      <c r="J3368" s="1036"/>
      <c r="K3368" s="516" t="s">
        <v>881</v>
      </c>
      <c r="L3368" s="535">
        <v>16</v>
      </c>
      <c r="M3368" s="532" t="s">
        <v>1700</v>
      </c>
      <c r="N3368" s="514">
        <f t="shared" si="1887"/>
        <v>452.6</v>
      </c>
      <c r="O3368" s="514">
        <f t="shared" si="1923"/>
        <v>0</v>
      </c>
      <c r="P3368" s="680">
        <f>'KB Duct Parts'!$AE$3</f>
        <v>0</v>
      </c>
      <c r="Q3368" s="681">
        <f t="shared" si="1918"/>
        <v>0</v>
      </c>
      <c r="R3368" s="682">
        <f t="shared" si="1919"/>
        <v>0</v>
      </c>
      <c r="S3368" s="716">
        <f t="shared" si="1888"/>
        <v>0.2</v>
      </c>
      <c r="T3368" s="679">
        <f t="shared" si="1920"/>
        <v>0</v>
      </c>
      <c r="U3368" s="679">
        <f t="shared" si="1921"/>
        <v>0</v>
      </c>
      <c r="Y3368" s="120"/>
      <c r="AD3368" s="81"/>
      <c r="AF3368" s="370">
        <v>16</v>
      </c>
      <c r="AG3368" s="374">
        <v>14</v>
      </c>
      <c r="AH3368" s="378">
        <v>12</v>
      </c>
      <c r="AI3368" s="381">
        <v>10</v>
      </c>
      <c r="AJ3368" s="386"/>
      <c r="AK3368" s="391"/>
      <c r="AL3368" s="386"/>
      <c r="AM3368" s="363">
        <f t="shared" si="1915"/>
        <v>1</v>
      </c>
      <c r="AN3368" s="578">
        <v>356.8</v>
      </c>
      <c r="AO3368" s="78">
        <f t="shared" si="1911"/>
        <v>420.19498861047839</v>
      </c>
      <c r="AP3368" s="78">
        <f t="shared" si="1906"/>
        <v>492.38399999999996</v>
      </c>
      <c r="AQ3368" s="78">
        <f t="shared" si="1907"/>
        <v>563.74400000000003</v>
      </c>
      <c r="AR3368" s="78">
        <f t="shared" si="1908"/>
        <v>0</v>
      </c>
      <c r="AS3368" s="78">
        <f t="shared" si="1909"/>
        <v>0</v>
      </c>
      <c r="AT3368" s="78">
        <f t="shared" si="1910"/>
        <v>0</v>
      </c>
      <c r="AU3368" s="363" t="s">
        <v>717</v>
      </c>
      <c r="AV3368" s="393"/>
      <c r="AW3368" s="395"/>
      <c r="AX3368" s="395">
        <v>1.1776765375854215</v>
      </c>
      <c r="AY3368" s="395">
        <v>1.38</v>
      </c>
      <c r="AZ3368" s="395">
        <v>1.58</v>
      </c>
      <c r="BA3368" s="395">
        <v>0</v>
      </c>
      <c r="BB3368" s="395">
        <v>0</v>
      </c>
      <c r="BC3368" s="395">
        <v>0</v>
      </c>
      <c r="BD3368" s="115"/>
      <c r="BE3368" s="115"/>
      <c r="BF3368" s="115">
        <v>2</v>
      </c>
      <c r="BG3368" s="115">
        <v>42</v>
      </c>
      <c r="BH3368" s="423">
        <f t="shared" si="1924"/>
        <v>47.9</v>
      </c>
      <c r="BI3368" s="417">
        <f t="shared" si="1925"/>
        <v>95.8</v>
      </c>
      <c r="BJ3368" s="115"/>
      <c r="BK3368" s="115"/>
      <c r="BQ3368" s="74" t="str">
        <f t="shared" si="1889"/>
        <v>26042-(14)</v>
      </c>
      <c r="BR3368" s="120" t="str">
        <f t="shared" si="1890"/>
        <v>Flanged Reducer</v>
      </c>
      <c r="BS3368" s="120">
        <f t="shared" si="1891"/>
        <v>420.19498861047839</v>
      </c>
      <c r="BU3368" s="74" t="str">
        <f t="shared" si="1892"/>
        <v>26042-(12)</v>
      </c>
      <c r="BV3368" s="120" t="str">
        <f t="shared" si="1893"/>
        <v>Flanged Reducer</v>
      </c>
      <c r="BW3368" s="120">
        <f t="shared" si="1894"/>
        <v>492.38399999999996</v>
      </c>
      <c r="BY3368" s="74" t="str">
        <f t="shared" si="1895"/>
        <v>26042-(10)</v>
      </c>
      <c r="BZ3368" s="120" t="str">
        <f t="shared" si="1896"/>
        <v>Flanged Reducer</v>
      </c>
      <c r="CA3368" s="120">
        <f t="shared" si="1897"/>
        <v>563.74400000000003</v>
      </c>
      <c r="CC3368" s="115" t="str">
        <f t="shared" si="1898"/>
        <v xml:space="preserve"> </v>
      </c>
      <c r="CD3368" s="120" t="str">
        <f t="shared" si="1899"/>
        <v xml:space="preserve"> </v>
      </c>
      <c r="CE3368" s="417" t="str">
        <f t="shared" si="1900"/>
        <v xml:space="preserve"> </v>
      </c>
      <c r="CF3368" s="115"/>
      <c r="CG3368" s="115" t="str">
        <f t="shared" si="1901"/>
        <v xml:space="preserve"> </v>
      </c>
      <c r="CH3368" s="120" t="str">
        <f t="shared" si="1902"/>
        <v xml:space="preserve"> </v>
      </c>
      <c r="CI3368" s="417" t="str">
        <f t="shared" si="1903"/>
        <v xml:space="preserve"> </v>
      </c>
      <c r="CJ3368" s="115"/>
      <c r="CK3368" s="115" t="str">
        <f t="shared" si="1904"/>
        <v xml:space="preserve"> </v>
      </c>
      <c r="CL3368" s="120" t="str">
        <f t="shared" si="1905"/>
        <v xml:space="preserve"> </v>
      </c>
      <c r="CM3368" s="417" t="str">
        <f t="shared" si="1912"/>
        <v xml:space="preserve"> </v>
      </c>
      <c r="IS3368" s="111">
        <v>211.5</v>
      </c>
    </row>
    <row r="3369" spans="2:253" s="74" customFormat="1" ht="17.100000000000001" hidden="1" customHeight="1" x14ac:dyDescent="0.25">
      <c r="B3369" s="504">
        <f>'Flanged Parts'!U35</f>
        <v>0</v>
      </c>
      <c r="C3369" s="508">
        <v>26044</v>
      </c>
      <c r="D3369" s="506">
        <f t="shared" si="1922"/>
        <v>26044</v>
      </c>
      <c r="E3369" s="504" t="s">
        <v>1348</v>
      </c>
      <c r="F3369" s="508" t="str">
        <f t="shared" si="1917"/>
        <v xml:space="preserve"> </v>
      </c>
      <c r="G3369" s="509" t="s">
        <v>473</v>
      </c>
      <c r="H3369" s="504" t="s">
        <v>1094</v>
      </c>
      <c r="I3369" s="1035" t="s">
        <v>82</v>
      </c>
      <c r="J3369" s="1036"/>
      <c r="K3369" s="516" t="s">
        <v>881</v>
      </c>
      <c r="L3369" s="535">
        <v>16</v>
      </c>
      <c r="M3369" s="532" t="s">
        <v>1700</v>
      </c>
      <c r="N3369" s="514">
        <f>AN3369+BI3369</f>
        <v>475.4</v>
      </c>
      <c r="O3369" s="514">
        <f t="shared" si="1923"/>
        <v>0</v>
      </c>
      <c r="P3369" s="680">
        <f>'KB Duct Parts'!$AE$3</f>
        <v>0</v>
      </c>
      <c r="Q3369" s="681">
        <f t="shared" si="1918"/>
        <v>0</v>
      </c>
      <c r="R3369" s="682">
        <f t="shared" si="1919"/>
        <v>0</v>
      </c>
      <c r="S3369" s="716">
        <f t="shared" ref="S3369:S3432" si="1926">IF($Y$3904&gt;0.2,0.2,$Y$3904)</f>
        <v>0.2</v>
      </c>
      <c r="T3369" s="679">
        <f t="shared" si="1920"/>
        <v>0</v>
      </c>
      <c r="U3369" s="679">
        <f t="shared" si="1921"/>
        <v>0</v>
      </c>
      <c r="Y3369" s="120"/>
      <c r="AD3369" s="81"/>
      <c r="AF3369" s="370">
        <v>16</v>
      </c>
      <c r="AG3369" s="374">
        <v>14</v>
      </c>
      <c r="AH3369" s="378">
        <v>12</v>
      </c>
      <c r="AI3369" s="381">
        <v>10</v>
      </c>
      <c r="AJ3369" s="386"/>
      <c r="AK3369" s="391"/>
      <c r="AL3369" s="386"/>
      <c r="AM3369" s="363">
        <f t="shared" si="1915"/>
        <v>1</v>
      </c>
      <c r="AN3369" s="578">
        <v>374</v>
      </c>
      <c r="AO3369" s="78">
        <f t="shared" si="1911"/>
        <v>440.45102505694763</v>
      </c>
      <c r="AP3369" s="78">
        <f t="shared" si="1906"/>
        <v>516.12</v>
      </c>
      <c r="AQ3369" s="78">
        <f t="shared" si="1907"/>
        <v>590.92000000000007</v>
      </c>
      <c r="AR3369" s="78">
        <f t="shared" si="1908"/>
        <v>0</v>
      </c>
      <c r="AS3369" s="78">
        <f t="shared" si="1909"/>
        <v>0</v>
      </c>
      <c r="AT3369" s="78">
        <f t="shared" si="1910"/>
        <v>0</v>
      </c>
      <c r="AU3369" s="363" t="s">
        <v>717</v>
      </c>
      <c r="AV3369" s="393"/>
      <c r="AW3369" s="395"/>
      <c r="AX3369" s="395">
        <v>1.1776765375854215</v>
      </c>
      <c r="AY3369" s="395">
        <v>1.38</v>
      </c>
      <c r="AZ3369" s="395">
        <v>1.58</v>
      </c>
      <c r="BA3369" s="395">
        <v>0</v>
      </c>
      <c r="BB3369" s="395">
        <v>0</v>
      </c>
      <c r="BC3369" s="395">
        <v>0</v>
      </c>
      <c r="BD3369" s="115"/>
      <c r="BE3369" s="115"/>
      <c r="BF3369" s="115">
        <v>2</v>
      </c>
      <c r="BG3369" s="115">
        <v>44</v>
      </c>
      <c r="BH3369" s="423">
        <f t="shared" si="1924"/>
        <v>50.7</v>
      </c>
      <c r="BI3369" s="417">
        <f t="shared" si="1925"/>
        <v>101.4</v>
      </c>
      <c r="BJ3369" s="115"/>
      <c r="BK3369" s="115"/>
      <c r="BQ3369" s="74" t="str">
        <f t="shared" si="1889"/>
        <v>26044-(14)</v>
      </c>
      <c r="BR3369" s="120" t="str">
        <f t="shared" si="1890"/>
        <v>Flanged Reducer</v>
      </c>
      <c r="BS3369" s="120">
        <f t="shared" si="1891"/>
        <v>440.45102505694763</v>
      </c>
      <c r="BU3369" s="74" t="str">
        <f t="shared" si="1892"/>
        <v>26044-(12)</v>
      </c>
      <c r="BV3369" s="120" t="str">
        <f t="shared" si="1893"/>
        <v>Flanged Reducer</v>
      </c>
      <c r="BW3369" s="120">
        <f t="shared" si="1894"/>
        <v>516.12</v>
      </c>
      <c r="BY3369" s="74" t="str">
        <f t="shared" si="1895"/>
        <v>26044-(10)</v>
      </c>
      <c r="BZ3369" s="120" t="str">
        <f t="shared" si="1896"/>
        <v>Flanged Reducer</v>
      </c>
      <c r="CA3369" s="120">
        <f t="shared" si="1897"/>
        <v>590.92000000000007</v>
      </c>
      <c r="CC3369" s="115" t="str">
        <f t="shared" si="1898"/>
        <v xml:space="preserve"> </v>
      </c>
      <c r="CD3369" s="120" t="str">
        <f t="shared" si="1899"/>
        <v xml:space="preserve"> </v>
      </c>
      <c r="CE3369" s="417" t="str">
        <f t="shared" si="1900"/>
        <v xml:space="preserve"> </v>
      </c>
      <c r="CF3369" s="115"/>
      <c r="CG3369" s="115" t="str">
        <f t="shared" si="1901"/>
        <v xml:space="preserve"> </v>
      </c>
      <c r="CH3369" s="120" t="str">
        <f t="shared" si="1902"/>
        <v xml:space="preserve"> </v>
      </c>
      <c r="CI3369" s="417" t="str">
        <f t="shared" si="1903"/>
        <v xml:space="preserve"> </v>
      </c>
      <c r="CJ3369" s="115"/>
      <c r="CK3369" s="115" t="str">
        <f t="shared" si="1904"/>
        <v xml:space="preserve"> </v>
      </c>
      <c r="CL3369" s="120" t="str">
        <f t="shared" si="1905"/>
        <v xml:space="preserve"> </v>
      </c>
      <c r="CM3369" s="417" t="str">
        <f t="shared" si="1912"/>
        <v xml:space="preserve"> </v>
      </c>
      <c r="IS3369" s="111">
        <v>221.6</v>
      </c>
    </row>
    <row r="3370" spans="2:253" s="74" customFormat="1" ht="17.100000000000001" hidden="1" customHeight="1" x14ac:dyDescent="0.25">
      <c r="B3370" s="504">
        <f>'Flanged Parts'!U36</f>
        <v>0</v>
      </c>
      <c r="C3370" s="508">
        <v>26046</v>
      </c>
      <c r="D3370" s="506">
        <f t="shared" si="1922"/>
        <v>26046</v>
      </c>
      <c r="E3370" s="504" t="s">
        <v>1349</v>
      </c>
      <c r="F3370" s="508" t="str">
        <f t="shared" si="1917"/>
        <v xml:space="preserve"> </v>
      </c>
      <c r="G3370" s="509" t="s">
        <v>473</v>
      </c>
      <c r="H3370" s="504" t="s">
        <v>1094</v>
      </c>
      <c r="I3370" s="1035" t="s">
        <v>82</v>
      </c>
      <c r="J3370" s="1036"/>
      <c r="K3370" s="516" t="s">
        <v>881</v>
      </c>
      <c r="L3370" s="535">
        <v>16</v>
      </c>
      <c r="M3370" s="532" t="s">
        <v>1700</v>
      </c>
      <c r="N3370" s="514">
        <f>AN3370+BI3370</f>
        <v>491.64</v>
      </c>
      <c r="O3370" s="514">
        <f t="shared" si="1923"/>
        <v>0</v>
      </c>
      <c r="P3370" s="680">
        <f>'KB Duct Parts'!$AE$3</f>
        <v>0</v>
      </c>
      <c r="Q3370" s="681">
        <f t="shared" si="1918"/>
        <v>0</v>
      </c>
      <c r="R3370" s="682">
        <f t="shared" si="1919"/>
        <v>0</v>
      </c>
      <c r="S3370" s="716">
        <f t="shared" si="1926"/>
        <v>0.2</v>
      </c>
      <c r="T3370" s="679">
        <f t="shared" si="1920"/>
        <v>0</v>
      </c>
      <c r="U3370" s="679">
        <f t="shared" si="1921"/>
        <v>0</v>
      </c>
      <c r="Y3370" s="120"/>
      <c r="AD3370" s="81"/>
      <c r="AF3370" s="370">
        <v>16</v>
      </c>
      <c r="AG3370" s="374">
        <v>14</v>
      </c>
      <c r="AH3370" s="378">
        <v>12</v>
      </c>
      <c r="AI3370" s="381">
        <v>10</v>
      </c>
      <c r="AJ3370" s="386"/>
      <c r="AK3370" s="391"/>
      <c r="AL3370" s="386"/>
      <c r="AM3370" s="363">
        <f t="shared" si="1915"/>
        <v>1</v>
      </c>
      <c r="AN3370" s="578">
        <v>390.8</v>
      </c>
      <c r="AO3370" s="78">
        <f t="shared" si="1911"/>
        <v>460.23599088838273</v>
      </c>
      <c r="AP3370" s="78">
        <f t="shared" si="1906"/>
        <v>539.30399999999997</v>
      </c>
      <c r="AQ3370" s="78">
        <f t="shared" si="1907"/>
        <v>617.46400000000006</v>
      </c>
      <c r="AR3370" s="78">
        <f t="shared" si="1908"/>
        <v>0</v>
      </c>
      <c r="AS3370" s="78">
        <f t="shared" si="1909"/>
        <v>0</v>
      </c>
      <c r="AT3370" s="78">
        <f t="shared" si="1910"/>
        <v>0</v>
      </c>
      <c r="AU3370" s="363" t="s">
        <v>717</v>
      </c>
      <c r="AV3370" s="393"/>
      <c r="AW3370" s="395"/>
      <c r="AX3370" s="395">
        <v>1.1776765375854215</v>
      </c>
      <c r="AY3370" s="395">
        <v>1.38</v>
      </c>
      <c r="AZ3370" s="395">
        <v>1.58</v>
      </c>
      <c r="BA3370" s="395">
        <v>0</v>
      </c>
      <c r="BB3370" s="395">
        <v>0</v>
      </c>
      <c r="BC3370" s="395">
        <v>0</v>
      </c>
      <c r="BD3370" s="115"/>
      <c r="BE3370" s="115"/>
      <c r="BF3370" s="115">
        <v>2</v>
      </c>
      <c r="BG3370" s="115">
        <v>46</v>
      </c>
      <c r="BH3370" s="423">
        <f t="shared" si="1924"/>
        <v>50.42</v>
      </c>
      <c r="BI3370" s="417">
        <f t="shared" si="1925"/>
        <v>100.84</v>
      </c>
      <c r="BJ3370" s="115"/>
      <c r="BK3370" s="115"/>
      <c r="BQ3370" s="74" t="str">
        <f t="shared" ref="BQ3370:BQ3433" si="1927">IF(AO3370&gt;0,D3370&amp;"-("&amp; AG3370&amp;")"," ")</f>
        <v>26046-(14)</v>
      </c>
      <c r="BR3370" s="120" t="str">
        <f t="shared" ref="BR3370:BR3433" si="1928">IF(AO3370&gt;0,$G3370," ")</f>
        <v>Flanged Reducer</v>
      </c>
      <c r="BS3370" s="120">
        <f t="shared" ref="BS3370:BS3433" si="1929">IF(AO3370&gt;0,AO3370," ")</f>
        <v>460.23599088838273</v>
      </c>
      <c r="BU3370" s="74" t="str">
        <f t="shared" ref="BU3370:BU3433" si="1930">IF(AP3370&gt;0,D3370&amp;"-("&amp;AH3370&amp;")"," ")</f>
        <v>26046-(12)</v>
      </c>
      <c r="BV3370" s="120" t="str">
        <f t="shared" ref="BV3370:BV3433" si="1931">IF(AP3370&gt;0,$G3370," ")</f>
        <v>Flanged Reducer</v>
      </c>
      <c r="BW3370" s="120">
        <f t="shared" ref="BW3370:BW3433" si="1932">IF(AP3370&gt;0,AP3370,"  ")</f>
        <v>539.30399999999997</v>
      </c>
      <c r="BY3370" s="74" t="str">
        <f t="shared" ref="BY3370:BY3433" si="1933">IF(AQ3370&gt;0,D3370&amp;"-("&amp;AI3370&amp;")"," ")</f>
        <v>26046-(10)</v>
      </c>
      <c r="BZ3370" s="120" t="str">
        <f t="shared" ref="BZ3370:BZ3433" si="1934">IF(AQ3370&gt;0,$G3370," ")</f>
        <v>Flanged Reducer</v>
      </c>
      <c r="CA3370" s="120">
        <f t="shared" ref="CA3370:CA3433" si="1935">IF(AQ3370&gt;0,AQ3370," ")</f>
        <v>617.46400000000006</v>
      </c>
      <c r="CC3370" s="115" t="str">
        <f t="shared" ref="CC3370:CC3433" si="1936">IF(AR3370&gt;0,D3370&amp;"-("&amp;AJ3370&amp;")"," ")</f>
        <v xml:space="preserve"> </v>
      </c>
      <c r="CD3370" s="120" t="str">
        <f t="shared" ref="CD3370:CD3433" si="1937">IF(AR3370&gt;0,$G3370," ")</f>
        <v xml:space="preserve"> </v>
      </c>
      <c r="CE3370" s="417" t="str">
        <f t="shared" ref="CE3370:CE3433" si="1938">IF(AR3370&gt;0,AR3370," ")</f>
        <v xml:space="preserve"> </v>
      </c>
      <c r="CF3370" s="115"/>
      <c r="CG3370" s="115" t="str">
        <f t="shared" ref="CG3370:CG3433" si="1939">IF(AS3370&gt;0,D3370&amp;"-("&amp;AK3370&amp;")"," ")</f>
        <v xml:space="preserve"> </v>
      </c>
      <c r="CH3370" s="120" t="str">
        <f t="shared" ref="CH3370:CH3433" si="1940">IF(AS3370&gt;0,$G3370," ")</f>
        <v xml:space="preserve"> </v>
      </c>
      <c r="CI3370" s="417" t="str">
        <f t="shared" ref="CI3370:CI3433" si="1941">IF(AS3370&gt;0,AS3370," ")</f>
        <v xml:space="preserve"> </v>
      </c>
      <c r="CJ3370" s="115"/>
      <c r="CK3370" s="115" t="str">
        <f t="shared" ref="CK3370:CK3433" si="1942">IF(AT3370&gt;0,D3370&amp;"-"&amp;AL3370," ")</f>
        <v xml:space="preserve"> </v>
      </c>
      <c r="CL3370" s="120" t="str">
        <f t="shared" ref="CL3370:CL3433" si="1943">IF(AT3370&gt;0,$G3370," ")</f>
        <v xml:space="preserve"> </v>
      </c>
      <c r="CM3370" s="417" t="str">
        <f t="shared" si="1912"/>
        <v xml:space="preserve"> </v>
      </c>
      <c r="IS3370" s="111">
        <v>231.7</v>
      </c>
    </row>
    <row r="3371" spans="2:253" s="74" customFormat="1" ht="17.100000000000001" hidden="1" customHeight="1" x14ac:dyDescent="0.25">
      <c r="B3371" s="504">
        <f>'Flanged Parts'!U37</f>
        <v>0</v>
      </c>
      <c r="C3371" s="508">
        <v>26048</v>
      </c>
      <c r="D3371" s="506">
        <f t="shared" si="1922"/>
        <v>26048</v>
      </c>
      <c r="E3371" s="504" t="s">
        <v>1350</v>
      </c>
      <c r="F3371" s="508" t="str">
        <f t="shared" si="1917"/>
        <v xml:space="preserve"> </v>
      </c>
      <c r="G3371" s="509" t="s">
        <v>473</v>
      </c>
      <c r="H3371" s="504" t="s">
        <v>1094</v>
      </c>
      <c r="I3371" s="1035" t="s">
        <v>82</v>
      </c>
      <c r="J3371" s="1036"/>
      <c r="K3371" s="516" t="s">
        <v>881</v>
      </c>
      <c r="L3371" s="535">
        <v>16</v>
      </c>
      <c r="M3371" s="532" t="s">
        <v>1700</v>
      </c>
      <c r="N3371" s="514">
        <f>AN3371+BI3371</f>
        <v>533.72</v>
      </c>
      <c r="O3371" s="514">
        <f t="shared" si="1923"/>
        <v>0</v>
      </c>
      <c r="P3371" s="680">
        <f>'KB Duct Parts'!$AE$3</f>
        <v>0</v>
      </c>
      <c r="Q3371" s="681">
        <f t="shared" si="1918"/>
        <v>0</v>
      </c>
      <c r="R3371" s="682">
        <f t="shared" si="1919"/>
        <v>0</v>
      </c>
      <c r="S3371" s="716">
        <f t="shared" si="1926"/>
        <v>0.2</v>
      </c>
      <c r="T3371" s="679">
        <f t="shared" si="1920"/>
        <v>0</v>
      </c>
      <c r="U3371" s="679">
        <f t="shared" si="1921"/>
        <v>0</v>
      </c>
      <c r="Y3371" s="120"/>
      <c r="AD3371" s="81"/>
      <c r="AF3371" s="370">
        <v>16</v>
      </c>
      <c r="AG3371" s="374">
        <v>14</v>
      </c>
      <c r="AH3371" s="378">
        <v>12</v>
      </c>
      <c r="AI3371" s="381">
        <v>10</v>
      </c>
      <c r="AJ3371" s="386"/>
      <c r="AK3371" s="391"/>
      <c r="AL3371" s="386"/>
      <c r="AM3371" s="363">
        <f t="shared" si="1915"/>
        <v>1</v>
      </c>
      <c r="AN3371" s="578">
        <v>408</v>
      </c>
      <c r="AO3371" s="78">
        <f t="shared" si="1911"/>
        <v>480.49202733485197</v>
      </c>
      <c r="AP3371" s="78">
        <f t="shared" si="1906"/>
        <v>563.04</v>
      </c>
      <c r="AQ3371" s="78">
        <f t="shared" si="1907"/>
        <v>644.64</v>
      </c>
      <c r="AR3371" s="78">
        <f t="shared" si="1908"/>
        <v>0</v>
      </c>
      <c r="AS3371" s="78">
        <f t="shared" si="1909"/>
        <v>0</v>
      </c>
      <c r="AT3371" s="78">
        <f t="shared" si="1910"/>
        <v>0</v>
      </c>
      <c r="AU3371" s="363" t="s">
        <v>717</v>
      </c>
      <c r="AV3371" s="393"/>
      <c r="AW3371" s="395"/>
      <c r="AX3371" s="395">
        <v>1.1776765375854215</v>
      </c>
      <c r="AY3371" s="395">
        <v>1.38</v>
      </c>
      <c r="AZ3371" s="395">
        <v>1.58</v>
      </c>
      <c r="BA3371" s="395">
        <v>0</v>
      </c>
      <c r="BB3371" s="395">
        <v>0</v>
      </c>
      <c r="BC3371" s="395">
        <v>0</v>
      </c>
      <c r="BD3371" s="115"/>
      <c r="BE3371" s="115"/>
      <c r="BF3371" s="115">
        <v>2</v>
      </c>
      <c r="BG3371" s="115">
        <v>48</v>
      </c>
      <c r="BH3371" s="423">
        <f t="shared" si="1924"/>
        <v>62.86</v>
      </c>
      <c r="BI3371" s="417">
        <f t="shared" si="1925"/>
        <v>125.72</v>
      </c>
      <c r="BJ3371" s="115"/>
      <c r="BK3371" s="115"/>
      <c r="BQ3371" s="74" t="str">
        <f t="shared" si="1927"/>
        <v>26048-(14)</v>
      </c>
      <c r="BR3371" s="120" t="str">
        <f t="shared" si="1928"/>
        <v>Flanged Reducer</v>
      </c>
      <c r="BS3371" s="120">
        <f t="shared" si="1929"/>
        <v>480.49202733485197</v>
      </c>
      <c r="BU3371" s="74" t="str">
        <f t="shared" si="1930"/>
        <v>26048-(12)</v>
      </c>
      <c r="BV3371" s="120" t="str">
        <f t="shared" si="1931"/>
        <v>Flanged Reducer</v>
      </c>
      <c r="BW3371" s="120">
        <f t="shared" si="1932"/>
        <v>563.04</v>
      </c>
      <c r="BY3371" s="74" t="str">
        <f t="shared" si="1933"/>
        <v>26048-(10)</v>
      </c>
      <c r="BZ3371" s="120" t="str">
        <f t="shared" si="1934"/>
        <v>Flanged Reducer</v>
      </c>
      <c r="CA3371" s="120">
        <f t="shared" si="1935"/>
        <v>644.64</v>
      </c>
      <c r="CC3371" s="115" t="str">
        <f t="shared" si="1936"/>
        <v xml:space="preserve"> </v>
      </c>
      <c r="CD3371" s="120" t="str">
        <f t="shared" si="1937"/>
        <v xml:space="preserve"> </v>
      </c>
      <c r="CE3371" s="417" t="str">
        <f t="shared" si="1938"/>
        <v xml:space="preserve"> </v>
      </c>
      <c r="CF3371" s="115"/>
      <c r="CG3371" s="115" t="str">
        <f t="shared" si="1939"/>
        <v xml:space="preserve"> </v>
      </c>
      <c r="CH3371" s="120" t="str">
        <f t="shared" si="1940"/>
        <v xml:space="preserve"> </v>
      </c>
      <c r="CI3371" s="417" t="str">
        <f t="shared" si="1941"/>
        <v xml:space="preserve"> </v>
      </c>
      <c r="CJ3371" s="115"/>
      <c r="CK3371" s="115" t="str">
        <f t="shared" si="1942"/>
        <v xml:space="preserve"> </v>
      </c>
      <c r="CL3371" s="120" t="str">
        <f t="shared" si="1943"/>
        <v xml:space="preserve"> </v>
      </c>
      <c r="CM3371" s="417" t="str">
        <f t="shared" si="1912"/>
        <v xml:space="preserve"> </v>
      </c>
      <c r="IS3371" s="111">
        <v>241.8</v>
      </c>
    </row>
    <row r="3372" spans="2:253" s="74" customFormat="1" ht="17.100000000000001" hidden="1" customHeight="1" x14ac:dyDescent="0.25">
      <c r="B3372" s="504">
        <f>'Flanged Parts'!V7</f>
        <v>0</v>
      </c>
      <c r="C3372" s="508">
        <f t="shared" ref="C3372:C3389" si="1944">C1232+10000</f>
        <v>26104</v>
      </c>
      <c r="D3372" s="506">
        <f t="shared" si="1922"/>
        <v>26104</v>
      </c>
      <c r="E3372" s="504" t="s">
        <v>861</v>
      </c>
      <c r="F3372" s="508" t="str">
        <f t="shared" si="1917"/>
        <v xml:space="preserve"> </v>
      </c>
      <c r="G3372" s="509" t="s">
        <v>1773</v>
      </c>
      <c r="H3372" s="504" t="str">
        <f>IF('Flanged Parts'!$BB$6=1,"CS",IF('Flanged Parts'!$BB$6=2,"Glv",0))</f>
        <v>Glv</v>
      </c>
      <c r="I3372" s="1035" t="s">
        <v>917</v>
      </c>
      <c r="J3372" s="1036"/>
      <c r="K3372" s="516" t="s">
        <v>881</v>
      </c>
      <c r="L3372" s="535">
        <v>18</v>
      </c>
      <c r="M3372" s="532" t="s">
        <v>1700</v>
      </c>
      <c r="N3372" s="514">
        <f t="shared" ref="N3372:N3402" si="1945">AN3372</f>
        <v>0</v>
      </c>
      <c r="O3372" s="514">
        <f t="shared" si="1923"/>
        <v>0</v>
      </c>
      <c r="P3372" s="680">
        <f>'KB Duct Parts'!$AE$3</f>
        <v>0</v>
      </c>
      <c r="Q3372" s="681">
        <f t="shared" si="1918"/>
        <v>0</v>
      </c>
      <c r="R3372" s="682">
        <f t="shared" si="1919"/>
        <v>0</v>
      </c>
      <c r="S3372" s="716">
        <f t="shared" si="1926"/>
        <v>0.2</v>
      </c>
      <c r="T3372" s="679">
        <f t="shared" si="1920"/>
        <v>0</v>
      </c>
      <c r="U3372" s="679">
        <f t="shared" si="1921"/>
        <v>0</v>
      </c>
      <c r="Y3372" s="120"/>
      <c r="AD3372" s="81"/>
      <c r="AF3372" s="370">
        <v>18</v>
      </c>
      <c r="AG3372" s="374">
        <v>16</v>
      </c>
      <c r="AH3372" s="378">
        <v>14</v>
      </c>
      <c r="AI3372" s="381">
        <v>12</v>
      </c>
      <c r="AJ3372" s="386">
        <v>10</v>
      </c>
      <c r="AK3372" s="391"/>
      <c r="AL3372" s="386"/>
      <c r="AM3372" s="363">
        <f t="shared" si="1915"/>
        <v>1</v>
      </c>
      <c r="AN3372" s="578">
        <v>0</v>
      </c>
      <c r="AO3372" s="78">
        <f t="shared" si="1911"/>
        <v>0</v>
      </c>
      <c r="AP3372" s="78">
        <f t="shared" ref="AP3372:AP3435" si="1946">$AN3372*AY3372</f>
        <v>0</v>
      </c>
      <c r="AQ3372" s="78">
        <f t="shared" ref="AQ3372:AQ3435" si="1947">$AN3372*AZ3372</f>
        <v>0</v>
      </c>
      <c r="AR3372" s="78">
        <f t="shared" ref="AR3372:AR3435" si="1948">$AN3372*BA3372</f>
        <v>0</v>
      </c>
      <c r="AS3372" s="78">
        <f t="shared" ref="AS3372:AS3435" si="1949">$AN3372*BB3372</f>
        <v>0</v>
      </c>
      <c r="AT3372" s="78">
        <f t="shared" ref="AT3372:AT3435" si="1950">$AN3372*BC3372</f>
        <v>0</v>
      </c>
      <c r="AU3372" s="363" t="s">
        <v>717</v>
      </c>
      <c r="AV3372" s="393"/>
      <c r="AW3372" s="395"/>
      <c r="AX3372" s="395">
        <v>1.2</v>
      </c>
      <c r="AY3372" s="395">
        <v>1.3</v>
      </c>
      <c r="AZ3372" s="395">
        <v>1.4</v>
      </c>
      <c r="BA3372" s="395">
        <v>1.5</v>
      </c>
      <c r="BB3372" s="395">
        <v>0</v>
      </c>
      <c r="BC3372" s="395">
        <v>0</v>
      </c>
      <c r="BD3372" s="115"/>
      <c r="BE3372" s="115"/>
      <c r="BF3372" s="115"/>
      <c r="BG3372" s="115"/>
      <c r="BH3372" s="115"/>
      <c r="BI3372" s="115"/>
      <c r="BJ3372" s="115"/>
      <c r="BK3372" s="115"/>
      <c r="BQ3372" s="74" t="str">
        <f t="shared" si="1927"/>
        <v xml:space="preserve"> </v>
      </c>
      <c r="BR3372" s="120" t="str">
        <f t="shared" si="1928"/>
        <v xml:space="preserve"> </v>
      </c>
      <c r="BS3372" s="120" t="str">
        <f t="shared" si="1929"/>
        <v xml:space="preserve"> </v>
      </c>
      <c r="BU3372" s="74" t="str">
        <f t="shared" si="1930"/>
        <v xml:space="preserve"> </v>
      </c>
      <c r="BV3372" s="120" t="str">
        <f t="shared" si="1931"/>
        <v xml:space="preserve"> </v>
      </c>
      <c r="BW3372" s="120" t="str">
        <f t="shared" si="1932"/>
        <v xml:space="preserve">  </v>
      </c>
      <c r="BY3372" s="74" t="str">
        <f t="shared" si="1933"/>
        <v xml:space="preserve"> </v>
      </c>
      <c r="BZ3372" s="120" t="str">
        <f t="shared" si="1934"/>
        <v xml:space="preserve"> </v>
      </c>
      <c r="CA3372" s="120" t="str">
        <f t="shared" si="1935"/>
        <v xml:space="preserve"> </v>
      </c>
      <c r="CC3372" s="115" t="str">
        <f t="shared" si="1936"/>
        <v xml:space="preserve"> </v>
      </c>
      <c r="CD3372" s="120" t="str">
        <f t="shared" si="1937"/>
        <v xml:space="preserve"> </v>
      </c>
      <c r="CE3372" s="417" t="str">
        <f t="shared" si="1938"/>
        <v xml:space="preserve"> </v>
      </c>
      <c r="CF3372" s="115"/>
      <c r="CG3372" s="115" t="str">
        <f t="shared" si="1939"/>
        <v xml:space="preserve"> </v>
      </c>
      <c r="CH3372" s="120" t="str">
        <f t="shared" si="1940"/>
        <v xml:space="preserve"> </v>
      </c>
      <c r="CI3372" s="417" t="str">
        <f t="shared" si="1941"/>
        <v xml:space="preserve"> </v>
      </c>
      <c r="CJ3372" s="115"/>
      <c r="CK3372" s="115" t="str">
        <f t="shared" si="1942"/>
        <v xml:space="preserve"> </v>
      </c>
      <c r="CL3372" s="120" t="str">
        <f t="shared" si="1943"/>
        <v xml:space="preserve"> </v>
      </c>
      <c r="CM3372" s="417" t="str">
        <f t="shared" si="1912"/>
        <v xml:space="preserve"> </v>
      </c>
      <c r="IS3372" s="111">
        <v>2</v>
      </c>
    </row>
    <row r="3373" spans="2:253" s="74" customFormat="1" ht="17.100000000000001" hidden="1" customHeight="1" x14ac:dyDescent="0.25">
      <c r="B3373" s="504">
        <f>'Flanged Parts'!V8</f>
        <v>0</v>
      </c>
      <c r="C3373" s="508">
        <f t="shared" si="1944"/>
        <v>26105</v>
      </c>
      <c r="D3373" s="506">
        <f t="shared" si="1922"/>
        <v>26105</v>
      </c>
      <c r="E3373" s="504" t="s">
        <v>862</v>
      </c>
      <c r="F3373" s="508" t="str">
        <f t="shared" si="1917"/>
        <v xml:space="preserve"> </v>
      </c>
      <c r="G3373" s="509" t="s">
        <v>1773</v>
      </c>
      <c r="H3373" s="504" t="str">
        <f>IF('Flanged Parts'!$BB$6=1,"CS",IF('Flanged Parts'!$BB$6=2,"Glv",0))</f>
        <v>Glv</v>
      </c>
      <c r="I3373" s="1035" t="s">
        <v>917</v>
      </c>
      <c r="J3373" s="1036"/>
      <c r="K3373" s="516" t="s">
        <v>881</v>
      </c>
      <c r="L3373" s="535">
        <v>18</v>
      </c>
      <c r="M3373" s="532" t="s">
        <v>1700</v>
      </c>
      <c r="N3373" s="514">
        <f t="shared" si="1945"/>
        <v>0</v>
      </c>
      <c r="O3373" s="514">
        <f t="shared" si="1923"/>
        <v>0</v>
      </c>
      <c r="P3373" s="680">
        <f>'KB Duct Parts'!$AE$3</f>
        <v>0</v>
      </c>
      <c r="Q3373" s="681">
        <f t="shared" si="1918"/>
        <v>0</v>
      </c>
      <c r="R3373" s="682">
        <f t="shared" si="1919"/>
        <v>0</v>
      </c>
      <c r="S3373" s="716">
        <f t="shared" si="1926"/>
        <v>0.2</v>
      </c>
      <c r="T3373" s="679">
        <f t="shared" si="1920"/>
        <v>0</v>
      </c>
      <c r="U3373" s="679">
        <f t="shared" si="1921"/>
        <v>0</v>
      </c>
      <c r="Y3373" s="120"/>
      <c r="AD3373" s="81"/>
      <c r="AF3373" s="370">
        <v>18</v>
      </c>
      <c r="AG3373" s="374">
        <v>16</v>
      </c>
      <c r="AH3373" s="378">
        <v>14</v>
      </c>
      <c r="AI3373" s="381">
        <v>12</v>
      </c>
      <c r="AJ3373" s="386">
        <v>10</v>
      </c>
      <c r="AK3373" s="391"/>
      <c r="AL3373" s="386"/>
      <c r="AM3373" s="363">
        <f t="shared" si="1915"/>
        <v>1</v>
      </c>
      <c r="AN3373" s="578">
        <v>0</v>
      </c>
      <c r="AO3373" s="78">
        <f t="shared" ref="AO3373:AO3436" si="1951">$AN3373*AX3373</f>
        <v>0</v>
      </c>
      <c r="AP3373" s="78">
        <f t="shared" si="1946"/>
        <v>0</v>
      </c>
      <c r="AQ3373" s="78">
        <f t="shared" si="1947"/>
        <v>0</v>
      </c>
      <c r="AR3373" s="78">
        <f t="shared" si="1948"/>
        <v>0</v>
      </c>
      <c r="AS3373" s="78">
        <f t="shared" si="1949"/>
        <v>0</v>
      </c>
      <c r="AT3373" s="78">
        <f t="shared" si="1950"/>
        <v>0</v>
      </c>
      <c r="AU3373" s="363" t="s">
        <v>717</v>
      </c>
      <c r="AV3373" s="393"/>
      <c r="AW3373" s="395"/>
      <c r="AX3373" s="395">
        <v>1.2</v>
      </c>
      <c r="AY3373" s="395">
        <v>1.3</v>
      </c>
      <c r="AZ3373" s="395">
        <v>1.4</v>
      </c>
      <c r="BA3373" s="395">
        <v>1.5</v>
      </c>
      <c r="BB3373" s="395">
        <v>0</v>
      </c>
      <c r="BC3373" s="395">
        <v>0</v>
      </c>
      <c r="BD3373" s="115"/>
      <c r="BE3373" s="115"/>
      <c r="BF3373" s="115"/>
      <c r="BG3373" s="115"/>
      <c r="BH3373" s="115"/>
      <c r="BI3373" s="115"/>
      <c r="BJ3373" s="115"/>
      <c r="BK3373" s="115"/>
      <c r="BQ3373" s="74" t="str">
        <f t="shared" si="1927"/>
        <v xml:space="preserve"> </v>
      </c>
      <c r="BR3373" s="120" t="str">
        <f t="shared" si="1928"/>
        <v xml:space="preserve"> </v>
      </c>
      <c r="BS3373" s="120" t="str">
        <f t="shared" si="1929"/>
        <v xml:space="preserve"> </v>
      </c>
      <c r="BU3373" s="74" t="str">
        <f t="shared" si="1930"/>
        <v xml:space="preserve"> </v>
      </c>
      <c r="BV3373" s="120" t="str">
        <f t="shared" si="1931"/>
        <v xml:space="preserve"> </v>
      </c>
      <c r="BW3373" s="120" t="str">
        <f t="shared" si="1932"/>
        <v xml:space="preserve">  </v>
      </c>
      <c r="BY3373" s="74" t="str">
        <f t="shared" si="1933"/>
        <v xml:space="preserve"> </v>
      </c>
      <c r="BZ3373" s="120" t="str">
        <f t="shared" si="1934"/>
        <v xml:space="preserve"> </v>
      </c>
      <c r="CA3373" s="120" t="str">
        <f t="shared" si="1935"/>
        <v xml:space="preserve"> </v>
      </c>
      <c r="CC3373" s="115" t="str">
        <f t="shared" si="1936"/>
        <v xml:space="preserve"> </v>
      </c>
      <c r="CD3373" s="120" t="str">
        <f t="shared" si="1937"/>
        <v xml:space="preserve"> </v>
      </c>
      <c r="CE3373" s="417" t="str">
        <f t="shared" si="1938"/>
        <v xml:space="preserve"> </v>
      </c>
      <c r="CF3373" s="115"/>
      <c r="CG3373" s="115" t="str">
        <f t="shared" si="1939"/>
        <v xml:space="preserve"> </v>
      </c>
      <c r="CH3373" s="120" t="str">
        <f t="shared" si="1940"/>
        <v xml:space="preserve"> </v>
      </c>
      <c r="CI3373" s="417" t="str">
        <f t="shared" si="1941"/>
        <v xml:space="preserve"> </v>
      </c>
      <c r="CJ3373" s="115"/>
      <c r="CK3373" s="115" t="str">
        <f t="shared" si="1942"/>
        <v xml:space="preserve"> </v>
      </c>
      <c r="CL3373" s="120" t="str">
        <f t="shared" si="1943"/>
        <v xml:space="preserve"> </v>
      </c>
      <c r="CM3373" s="417" t="str">
        <f t="shared" si="1912"/>
        <v xml:space="preserve"> </v>
      </c>
      <c r="IS3373" s="111">
        <v>60.9</v>
      </c>
    </row>
    <row r="3374" spans="2:253" s="74" customFormat="1" ht="17.100000000000001" hidden="1" customHeight="1" x14ac:dyDescent="0.25">
      <c r="B3374" s="504">
        <f>'Flanged Parts'!V9</f>
        <v>0</v>
      </c>
      <c r="C3374" s="508">
        <f t="shared" si="1944"/>
        <v>26106</v>
      </c>
      <c r="D3374" s="506">
        <f t="shared" si="1922"/>
        <v>26106</v>
      </c>
      <c r="E3374" s="504" t="s">
        <v>863</v>
      </c>
      <c r="F3374" s="508" t="str">
        <f t="shared" si="1917"/>
        <v xml:space="preserve"> </v>
      </c>
      <c r="G3374" s="509" t="s">
        <v>1773</v>
      </c>
      <c r="H3374" s="504" t="str">
        <f>IF('Flanged Parts'!$BB$6=1,"CS",IF('Flanged Parts'!$BB$6=2,"Glv",0))</f>
        <v>Glv</v>
      </c>
      <c r="I3374" s="1035" t="s">
        <v>917</v>
      </c>
      <c r="J3374" s="1036"/>
      <c r="K3374" s="516" t="s">
        <v>881</v>
      </c>
      <c r="L3374" s="535">
        <v>18</v>
      </c>
      <c r="M3374" s="532" t="s">
        <v>1700</v>
      </c>
      <c r="N3374" s="514">
        <f t="shared" si="1945"/>
        <v>0</v>
      </c>
      <c r="O3374" s="514">
        <f t="shared" si="1923"/>
        <v>0</v>
      </c>
      <c r="P3374" s="680">
        <f>'KB Duct Parts'!$AE$3</f>
        <v>0</v>
      </c>
      <c r="Q3374" s="681">
        <f t="shared" si="1918"/>
        <v>0</v>
      </c>
      <c r="R3374" s="682">
        <f t="shared" si="1919"/>
        <v>0</v>
      </c>
      <c r="S3374" s="716">
        <f t="shared" si="1926"/>
        <v>0.2</v>
      </c>
      <c r="T3374" s="679">
        <f t="shared" si="1920"/>
        <v>0</v>
      </c>
      <c r="U3374" s="679">
        <f t="shared" si="1921"/>
        <v>0</v>
      </c>
      <c r="Y3374" s="120"/>
      <c r="AD3374" s="81"/>
      <c r="AF3374" s="370">
        <v>18</v>
      </c>
      <c r="AG3374" s="374">
        <v>16</v>
      </c>
      <c r="AH3374" s="378">
        <v>14</v>
      </c>
      <c r="AI3374" s="381">
        <v>12</v>
      </c>
      <c r="AJ3374" s="386">
        <v>10</v>
      </c>
      <c r="AK3374" s="391"/>
      <c r="AL3374" s="386"/>
      <c r="AM3374" s="363">
        <f t="shared" si="1915"/>
        <v>1</v>
      </c>
      <c r="AN3374" s="578">
        <v>0</v>
      </c>
      <c r="AO3374" s="78">
        <f t="shared" si="1951"/>
        <v>0</v>
      </c>
      <c r="AP3374" s="78">
        <f t="shared" si="1946"/>
        <v>0</v>
      </c>
      <c r="AQ3374" s="78">
        <f t="shared" si="1947"/>
        <v>0</v>
      </c>
      <c r="AR3374" s="78">
        <f t="shared" si="1948"/>
        <v>0</v>
      </c>
      <c r="AS3374" s="78">
        <f t="shared" si="1949"/>
        <v>0</v>
      </c>
      <c r="AT3374" s="78">
        <f t="shared" si="1950"/>
        <v>0</v>
      </c>
      <c r="AU3374" s="363" t="s">
        <v>717</v>
      </c>
      <c r="AV3374" s="393"/>
      <c r="AW3374" s="395"/>
      <c r="AX3374" s="395">
        <v>1.2</v>
      </c>
      <c r="AY3374" s="395">
        <v>1.3</v>
      </c>
      <c r="AZ3374" s="395">
        <v>1.4</v>
      </c>
      <c r="BA3374" s="395">
        <v>1.5</v>
      </c>
      <c r="BB3374" s="395">
        <v>0</v>
      </c>
      <c r="BC3374" s="395">
        <v>0</v>
      </c>
      <c r="BD3374" s="115"/>
      <c r="BE3374" s="115"/>
      <c r="BF3374" s="115"/>
      <c r="BG3374" s="115"/>
      <c r="BH3374" s="115"/>
      <c r="BI3374" s="115"/>
      <c r="BJ3374" s="115"/>
      <c r="BK3374" s="115"/>
      <c r="BQ3374" s="74" t="str">
        <f t="shared" si="1927"/>
        <v xml:space="preserve"> </v>
      </c>
      <c r="BR3374" s="120" t="str">
        <f t="shared" si="1928"/>
        <v xml:space="preserve"> </v>
      </c>
      <c r="BS3374" s="120" t="str">
        <f t="shared" si="1929"/>
        <v xml:space="preserve"> </v>
      </c>
      <c r="BU3374" s="74" t="str">
        <f t="shared" si="1930"/>
        <v xml:space="preserve"> </v>
      </c>
      <c r="BV3374" s="120" t="str">
        <f t="shared" si="1931"/>
        <v xml:space="preserve"> </v>
      </c>
      <c r="BW3374" s="120" t="str">
        <f t="shared" si="1932"/>
        <v xml:space="preserve">  </v>
      </c>
      <c r="BY3374" s="74" t="str">
        <f t="shared" si="1933"/>
        <v xml:space="preserve"> </v>
      </c>
      <c r="BZ3374" s="120" t="str">
        <f t="shared" si="1934"/>
        <v xml:space="preserve"> </v>
      </c>
      <c r="CA3374" s="120" t="str">
        <f t="shared" si="1935"/>
        <v xml:space="preserve"> </v>
      </c>
      <c r="CC3374" s="115" t="str">
        <f t="shared" si="1936"/>
        <v xml:space="preserve"> </v>
      </c>
      <c r="CD3374" s="120" t="str">
        <f t="shared" si="1937"/>
        <v xml:space="preserve"> </v>
      </c>
      <c r="CE3374" s="417" t="str">
        <f t="shared" si="1938"/>
        <v xml:space="preserve"> </v>
      </c>
      <c r="CF3374" s="115"/>
      <c r="CG3374" s="115" t="str">
        <f t="shared" si="1939"/>
        <v xml:space="preserve"> </v>
      </c>
      <c r="CH3374" s="120" t="str">
        <f t="shared" si="1940"/>
        <v xml:space="preserve"> </v>
      </c>
      <c r="CI3374" s="417" t="str">
        <f t="shared" si="1941"/>
        <v xml:space="preserve"> </v>
      </c>
      <c r="CJ3374" s="115"/>
      <c r="CK3374" s="115" t="str">
        <f t="shared" si="1942"/>
        <v xml:space="preserve"> </v>
      </c>
      <c r="CL3374" s="120" t="str">
        <f t="shared" si="1943"/>
        <v xml:space="preserve"> </v>
      </c>
      <c r="CM3374" s="417" t="str">
        <f t="shared" si="1912"/>
        <v xml:space="preserve"> </v>
      </c>
      <c r="IS3374" s="111">
        <v>63.8</v>
      </c>
    </row>
    <row r="3375" spans="2:253" s="74" customFormat="1" ht="17.100000000000001" hidden="1" customHeight="1" x14ac:dyDescent="0.25">
      <c r="B3375" s="504">
        <f>'Flanged Parts'!V10</f>
        <v>0</v>
      </c>
      <c r="C3375" s="508">
        <f t="shared" si="1944"/>
        <v>26107</v>
      </c>
      <c r="D3375" s="506">
        <f t="shared" si="1922"/>
        <v>26107</v>
      </c>
      <c r="E3375" s="504" t="s">
        <v>864</v>
      </c>
      <c r="F3375" s="508" t="str">
        <f t="shared" si="1917"/>
        <v xml:space="preserve"> </v>
      </c>
      <c r="G3375" s="509" t="s">
        <v>1773</v>
      </c>
      <c r="H3375" s="504" t="str">
        <f>IF('Flanged Parts'!$BB$6=1,"CS",IF('Flanged Parts'!$BB$6=2,"Glv",0))</f>
        <v>Glv</v>
      </c>
      <c r="I3375" s="1035" t="s">
        <v>917</v>
      </c>
      <c r="J3375" s="1036"/>
      <c r="K3375" s="516" t="s">
        <v>881</v>
      </c>
      <c r="L3375" s="535">
        <v>18</v>
      </c>
      <c r="M3375" s="532" t="s">
        <v>1700</v>
      </c>
      <c r="N3375" s="514">
        <f t="shared" si="1945"/>
        <v>0</v>
      </c>
      <c r="O3375" s="514">
        <f t="shared" si="1923"/>
        <v>0</v>
      </c>
      <c r="P3375" s="680">
        <f>'KB Duct Parts'!$AE$3</f>
        <v>0</v>
      </c>
      <c r="Q3375" s="681">
        <f t="shared" si="1918"/>
        <v>0</v>
      </c>
      <c r="R3375" s="682">
        <f t="shared" si="1919"/>
        <v>0</v>
      </c>
      <c r="S3375" s="716">
        <f t="shared" si="1926"/>
        <v>0.2</v>
      </c>
      <c r="T3375" s="679">
        <f t="shared" si="1920"/>
        <v>0</v>
      </c>
      <c r="U3375" s="679">
        <f t="shared" si="1921"/>
        <v>0</v>
      </c>
      <c r="Y3375" s="120"/>
      <c r="AD3375" s="81"/>
      <c r="AF3375" s="370">
        <v>18</v>
      </c>
      <c r="AG3375" s="374">
        <v>16</v>
      </c>
      <c r="AH3375" s="378">
        <v>14</v>
      </c>
      <c r="AI3375" s="381">
        <v>12</v>
      </c>
      <c r="AJ3375" s="386">
        <v>10</v>
      </c>
      <c r="AK3375" s="391"/>
      <c r="AL3375" s="386"/>
      <c r="AM3375" s="363">
        <f t="shared" si="1915"/>
        <v>1</v>
      </c>
      <c r="AN3375" s="578">
        <v>0</v>
      </c>
      <c r="AO3375" s="78">
        <f t="shared" si="1951"/>
        <v>0</v>
      </c>
      <c r="AP3375" s="78">
        <f t="shared" si="1946"/>
        <v>0</v>
      </c>
      <c r="AQ3375" s="78">
        <f t="shared" si="1947"/>
        <v>0</v>
      </c>
      <c r="AR3375" s="78">
        <f t="shared" si="1948"/>
        <v>0</v>
      </c>
      <c r="AS3375" s="78">
        <f t="shared" si="1949"/>
        <v>0</v>
      </c>
      <c r="AT3375" s="78">
        <f t="shared" si="1950"/>
        <v>0</v>
      </c>
      <c r="AU3375" s="363" t="s">
        <v>717</v>
      </c>
      <c r="AV3375" s="393"/>
      <c r="AW3375" s="395"/>
      <c r="AX3375" s="395">
        <v>1.2</v>
      </c>
      <c r="AY3375" s="395">
        <v>1.3</v>
      </c>
      <c r="AZ3375" s="395">
        <v>1.4</v>
      </c>
      <c r="BA3375" s="395">
        <v>1.5</v>
      </c>
      <c r="BB3375" s="395">
        <v>0</v>
      </c>
      <c r="BC3375" s="395">
        <v>0</v>
      </c>
      <c r="BD3375" s="115"/>
      <c r="BE3375" s="115"/>
      <c r="BF3375" s="115"/>
      <c r="BG3375" s="115"/>
      <c r="BH3375" s="115"/>
      <c r="BI3375" s="115"/>
      <c r="BJ3375" s="115"/>
      <c r="BK3375" s="115"/>
      <c r="BQ3375" s="74" t="str">
        <f t="shared" si="1927"/>
        <v xml:space="preserve"> </v>
      </c>
      <c r="BR3375" s="120" t="str">
        <f t="shared" si="1928"/>
        <v xml:space="preserve"> </v>
      </c>
      <c r="BS3375" s="120" t="str">
        <f t="shared" si="1929"/>
        <v xml:space="preserve"> </v>
      </c>
      <c r="BU3375" s="74" t="str">
        <f t="shared" si="1930"/>
        <v xml:space="preserve"> </v>
      </c>
      <c r="BV3375" s="120" t="str">
        <f t="shared" si="1931"/>
        <v xml:space="preserve"> </v>
      </c>
      <c r="BW3375" s="120" t="str">
        <f t="shared" si="1932"/>
        <v xml:space="preserve">  </v>
      </c>
      <c r="BY3375" s="74" t="str">
        <f t="shared" si="1933"/>
        <v xml:space="preserve"> </v>
      </c>
      <c r="BZ3375" s="120" t="str">
        <f t="shared" si="1934"/>
        <v xml:space="preserve"> </v>
      </c>
      <c r="CA3375" s="120" t="str">
        <f t="shared" si="1935"/>
        <v xml:space="preserve"> </v>
      </c>
      <c r="CC3375" s="115" t="str">
        <f t="shared" si="1936"/>
        <v xml:space="preserve"> </v>
      </c>
      <c r="CD3375" s="120" t="str">
        <f t="shared" si="1937"/>
        <v xml:space="preserve"> </v>
      </c>
      <c r="CE3375" s="417" t="str">
        <f t="shared" si="1938"/>
        <v xml:space="preserve"> </v>
      </c>
      <c r="CF3375" s="115"/>
      <c r="CG3375" s="115" t="str">
        <f t="shared" si="1939"/>
        <v xml:space="preserve"> </v>
      </c>
      <c r="CH3375" s="120" t="str">
        <f t="shared" si="1940"/>
        <v xml:space="preserve"> </v>
      </c>
      <c r="CI3375" s="417" t="str">
        <f t="shared" si="1941"/>
        <v xml:space="preserve"> </v>
      </c>
      <c r="CJ3375" s="115"/>
      <c r="CK3375" s="115" t="str">
        <f t="shared" si="1942"/>
        <v xml:space="preserve"> </v>
      </c>
      <c r="CL3375" s="120" t="str">
        <f t="shared" si="1943"/>
        <v xml:space="preserve"> </v>
      </c>
      <c r="CM3375" s="417" t="str">
        <f t="shared" si="1912"/>
        <v xml:space="preserve"> </v>
      </c>
      <c r="IS3375" s="111">
        <v>68.3</v>
      </c>
    </row>
    <row r="3376" spans="2:253" s="74" customFormat="1" ht="17.100000000000001" hidden="1" customHeight="1" x14ac:dyDescent="0.25">
      <c r="B3376" s="504">
        <f>'Flanged Parts'!V11</f>
        <v>0</v>
      </c>
      <c r="C3376" s="508">
        <f t="shared" si="1944"/>
        <v>26108</v>
      </c>
      <c r="D3376" s="506">
        <f t="shared" si="1922"/>
        <v>26108</v>
      </c>
      <c r="E3376" s="504" t="s">
        <v>865</v>
      </c>
      <c r="F3376" s="508" t="str">
        <f t="shared" si="1917"/>
        <v xml:space="preserve"> </v>
      </c>
      <c r="G3376" s="509" t="s">
        <v>1773</v>
      </c>
      <c r="H3376" s="504" t="str">
        <f>IF('Flanged Parts'!$BB$6=1,"CS",IF('Flanged Parts'!$BB$6=2,"Glv",0))</f>
        <v>Glv</v>
      </c>
      <c r="I3376" s="1035" t="s">
        <v>917</v>
      </c>
      <c r="J3376" s="1036"/>
      <c r="K3376" s="516" t="s">
        <v>881</v>
      </c>
      <c r="L3376" s="535">
        <v>18</v>
      </c>
      <c r="M3376" s="532" t="s">
        <v>1700</v>
      </c>
      <c r="N3376" s="514">
        <f t="shared" si="1945"/>
        <v>0</v>
      </c>
      <c r="O3376" s="514">
        <f t="shared" si="1923"/>
        <v>0</v>
      </c>
      <c r="P3376" s="680">
        <f>'KB Duct Parts'!$AE$3</f>
        <v>0</v>
      </c>
      <c r="Q3376" s="681">
        <f t="shared" si="1918"/>
        <v>0</v>
      </c>
      <c r="R3376" s="682">
        <f t="shared" si="1919"/>
        <v>0</v>
      </c>
      <c r="S3376" s="716">
        <f t="shared" si="1926"/>
        <v>0.2</v>
      </c>
      <c r="T3376" s="679">
        <f t="shared" si="1920"/>
        <v>0</v>
      </c>
      <c r="U3376" s="679">
        <f t="shared" si="1921"/>
        <v>0</v>
      </c>
      <c r="Y3376" s="120"/>
      <c r="AD3376" s="81"/>
      <c r="AF3376" s="370">
        <v>18</v>
      </c>
      <c r="AG3376" s="374">
        <v>16</v>
      </c>
      <c r="AH3376" s="378">
        <v>14</v>
      </c>
      <c r="AI3376" s="381">
        <v>12</v>
      </c>
      <c r="AJ3376" s="386">
        <v>10</v>
      </c>
      <c r="AK3376" s="391"/>
      <c r="AL3376" s="386"/>
      <c r="AM3376" s="363">
        <f t="shared" si="1915"/>
        <v>1</v>
      </c>
      <c r="AN3376" s="578">
        <v>0</v>
      </c>
      <c r="AO3376" s="78">
        <f t="shared" si="1951"/>
        <v>0</v>
      </c>
      <c r="AP3376" s="78">
        <f t="shared" si="1946"/>
        <v>0</v>
      </c>
      <c r="AQ3376" s="78">
        <f t="shared" si="1947"/>
        <v>0</v>
      </c>
      <c r="AR3376" s="78">
        <f t="shared" si="1948"/>
        <v>0</v>
      </c>
      <c r="AS3376" s="78">
        <f t="shared" si="1949"/>
        <v>0</v>
      </c>
      <c r="AT3376" s="78">
        <f t="shared" si="1950"/>
        <v>0</v>
      </c>
      <c r="AU3376" s="363" t="s">
        <v>717</v>
      </c>
      <c r="AV3376" s="393"/>
      <c r="AW3376" s="395"/>
      <c r="AX3376" s="395">
        <v>1.2</v>
      </c>
      <c r="AY3376" s="395">
        <v>1.3</v>
      </c>
      <c r="AZ3376" s="395">
        <v>1.4</v>
      </c>
      <c r="BA3376" s="395">
        <v>1.5</v>
      </c>
      <c r="BB3376" s="395">
        <v>0</v>
      </c>
      <c r="BC3376" s="395">
        <v>0</v>
      </c>
      <c r="BD3376" s="115"/>
      <c r="BE3376" s="115"/>
      <c r="BF3376" s="115"/>
      <c r="BG3376" s="115"/>
      <c r="BH3376" s="115"/>
      <c r="BI3376" s="115"/>
      <c r="BJ3376" s="115"/>
      <c r="BK3376" s="115"/>
      <c r="BQ3376" s="74" t="str">
        <f t="shared" si="1927"/>
        <v xml:space="preserve"> </v>
      </c>
      <c r="BR3376" s="120" t="str">
        <f t="shared" si="1928"/>
        <v xml:space="preserve"> </v>
      </c>
      <c r="BS3376" s="120" t="str">
        <f t="shared" si="1929"/>
        <v xml:space="preserve"> </v>
      </c>
      <c r="BU3376" s="74" t="str">
        <f t="shared" si="1930"/>
        <v xml:space="preserve"> </v>
      </c>
      <c r="BV3376" s="120" t="str">
        <f t="shared" si="1931"/>
        <v xml:space="preserve"> </v>
      </c>
      <c r="BW3376" s="120" t="str">
        <f t="shared" si="1932"/>
        <v xml:space="preserve">  </v>
      </c>
      <c r="BY3376" s="74" t="str">
        <f t="shared" si="1933"/>
        <v xml:space="preserve"> </v>
      </c>
      <c r="BZ3376" s="120" t="str">
        <f t="shared" si="1934"/>
        <v xml:space="preserve"> </v>
      </c>
      <c r="CA3376" s="120" t="str">
        <f t="shared" si="1935"/>
        <v xml:space="preserve"> </v>
      </c>
      <c r="CC3376" s="115" t="str">
        <f t="shared" si="1936"/>
        <v xml:space="preserve"> </v>
      </c>
      <c r="CD3376" s="120" t="str">
        <f t="shared" si="1937"/>
        <v xml:space="preserve"> </v>
      </c>
      <c r="CE3376" s="417" t="str">
        <f t="shared" si="1938"/>
        <v xml:space="preserve"> </v>
      </c>
      <c r="CF3376" s="115"/>
      <c r="CG3376" s="115" t="str">
        <f t="shared" si="1939"/>
        <v xml:space="preserve"> </v>
      </c>
      <c r="CH3376" s="120" t="str">
        <f t="shared" si="1940"/>
        <v xml:space="preserve"> </v>
      </c>
      <c r="CI3376" s="417" t="str">
        <f t="shared" si="1941"/>
        <v xml:space="preserve"> </v>
      </c>
      <c r="CJ3376" s="115"/>
      <c r="CK3376" s="115" t="str">
        <f t="shared" si="1942"/>
        <v xml:space="preserve"> </v>
      </c>
      <c r="CL3376" s="120" t="str">
        <f t="shared" si="1943"/>
        <v xml:space="preserve"> </v>
      </c>
      <c r="CM3376" s="417" t="str">
        <f t="shared" si="1912"/>
        <v xml:space="preserve"> </v>
      </c>
      <c r="IS3376" s="111">
        <v>71.900000000000006</v>
      </c>
    </row>
    <row r="3377" spans="2:253" s="74" customFormat="1" ht="17.100000000000001" hidden="1" customHeight="1" x14ac:dyDescent="0.25">
      <c r="B3377" s="504">
        <f>'Flanged Parts'!V12</f>
        <v>0</v>
      </c>
      <c r="C3377" s="508">
        <f t="shared" si="1944"/>
        <v>26109</v>
      </c>
      <c r="D3377" s="506">
        <f t="shared" si="1922"/>
        <v>26109</v>
      </c>
      <c r="E3377" s="504" t="s">
        <v>866</v>
      </c>
      <c r="F3377" s="508" t="str">
        <f t="shared" si="1917"/>
        <v xml:space="preserve"> </v>
      </c>
      <c r="G3377" s="509" t="s">
        <v>1773</v>
      </c>
      <c r="H3377" s="504" t="str">
        <f>IF('Flanged Parts'!$BB$6=1,"CS",IF('Flanged Parts'!$BB$6=2,"Glv",0))</f>
        <v>Glv</v>
      </c>
      <c r="I3377" s="1035" t="s">
        <v>917</v>
      </c>
      <c r="J3377" s="1036"/>
      <c r="K3377" s="516" t="s">
        <v>881</v>
      </c>
      <c r="L3377" s="535">
        <v>18</v>
      </c>
      <c r="M3377" s="532" t="s">
        <v>1700</v>
      </c>
      <c r="N3377" s="514">
        <f t="shared" si="1945"/>
        <v>0</v>
      </c>
      <c r="O3377" s="514">
        <f t="shared" si="1923"/>
        <v>0</v>
      </c>
      <c r="P3377" s="680">
        <f>'KB Duct Parts'!$AE$3</f>
        <v>0</v>
      </c>
      <c r="Q3377" s="681">
        <f t="shared" si="1918"/>
        <v>0</v>
      </c>
      <c r="R3377" s="682">
        <f t="shared" si="1919"/>
        <v>0</v>
      </c>
      <c r="S3377" s="716">
        <f t="shared" si="1926"/>
        <v>0.2</v>
      </c>
      <c r="T3377" s="679">
        <f t="shared" si="1920"/>
        <v>0</v>
      </c>
      <c r="U3377" s="679">
        <f t="shared" si="1921"/>
        <v>0</v>
      </c>
      <c r="Y3377" s="120"/>
      <c r="AD3377" s="81"/>
      <c r="AF3377" s="370">
        <v>18</v>
      </c>
      <c r="AG3377" s="374">
        <v>16</v>
      </c>
      <c r="AH3377" s="378">
        <v>14</v>
      </c>
      <c r="AI3377" s="381">
        <v>12</v>
      </c>
      <c r="AJ3377" s="386">
        <v>10</v>
      </c>
      <c r="AK3377" s="391"/>
      <c r="AL3377" s="386"/>
      <c r="AM3377" s="363">
        <f t="shared" si="1915"/>
        <v>1</v>
      </c>
      <c r="AN3377" s="578">
        <v>0</v>
      </c>
      <c r="AO3377" s="78">
        <f t="shared" si="1951"/>
        <v>0</v>
      </c>
      <c r="AP3377" s="78">
        <f t="shared" si="1946"/>
        <v>0</v>
      </c>
      <c r="AQ3377" s="78">
        <f t="shared" si="1947"/>
        <v>0</v>
      </c>
      <c r="AR3377" s="78">
        <f t="shared" si="1948"/>
        <v>0</v>
      </c>
      <c r="AS3377" s="78">
        <f t="shared" si="1949"/>
        <v>0</v>
      </c>
      <c r="AT3377" s="78">
        <f t="shared" si="1950"/>
        <v>0</v>
      </c>
      <c r="AU3377" s="363" t="s">
        <v>717</v>
      </c>
      <c r="AV3377" s="393"/>
      <c r="AW3377" s="395"/>
      <c r="AX3377" s="395">
        <v>1.2</v>
      </c>
      <c r="AY3377" s="395">
        <v>1.3</v>
      </c>
      <c r="AZ3377" s="395">
        <v>1.4</v>
      </c>
      <c r="BA3377" s="395">
        <v>1.5</v>
      </c>
      <c r="BB3377" s="395">
        <v>0</v>
      </c>
      <c r="BC3377" s="395">
        <v>0</v>
      </c>
      <c r="BD3377" s="115"/>
      <c r="BE3377" s="115"/>
      <c r="BF3377" s="115"/>
      <c r="BG3377" s="115"/>
      <c r="BH3377" s="115"/>
      <c r="BI3377" s="115"/>
      <c r="BJ3377" s="115"/>
      <c r="BK3377" s="115"/>
      <c r="BQ3377" s="74" t="str">
        <f t="shared" si="1927"/>
        <v xml:space="preserve"> </v>
      </c>
      <c r="BR3377" s="120" t="str">
        <f t="shared" si="1928"/>
        <v xml:space="preserve"> </v>
      </c>
      <c r="BS3377" s="120" t="str">
        <f t="shared" si="1929"/>
        <v xml:space="preserve"> </v>
      </c>
      <c r="BU3377" s="74" t="str">
        <f t="shared" si="1930"/>
        <v xml:space="preserve"> </v>
      </c>
      <c r="BV3377" s="120" t="str">
        <f t="shared" si="1931"/>
        <v xml:space="preserve"> </v>
      </c>
      <c r="BW3377" s="120" t="str">
        <f t="shared" si="1932"/>
        <v xml:space="preserve">  </v>
      </c>
      <c r="BY3377" s="74" t="str">
        <f t="shared" si="1933"/>
        <v xml:space="preserve"> </v>
      </c>
      <c r="BZ3377" s="120" t="str">
        <f t="shared" si="1934"/>
        <v xml:space="preserve"> </v>
      </c>
      <c r="CA3377" s="120" t="str">
        <f t="shared" si="1935"/>
        <v xml:space="preserve"> </v>
      </c>
      <c r="CC3377" s="115" t="str">
        <f t="shared" si="1936"/>
        <v xml:space="preserve"> </v>
      </c>
      <c r="CD3377" s="120" t="str">
        <f t="shared" si="1937"/>
        <v xml:space="preserve"> </v>
      </c>
      <c r="CE3377" s="417" t="str">
        <f t="shared" si="1938"/>
        <v xml:space="preserve"> </v>
      </c>
      <c r="CF3377" s="115"/>
      <c r="CG3377" s="115" t="str">
        <f t="shared" si="1939"/>
        <v xml:space="preserve"> </v>
      </c>
      <c r="CH3377" s="120" t="str">
        <f t="shared" si="1940"/>
        <v xml:space="preserve"> </v>
      </c>
      <c r="CI3377" s="417" t="str">
        <f t="shared" si="1941"/>
        <v xml:space="preserve"> </v>
      </c>
      <c r="CJ3377" s="115"/>
      <c r="CK3377" s="115" t="str">
        <f t="shared" si="1942"/>
        <v xml:space="preserve"> </v>
      </c>
      <c r="CL3377" s="120" t="str">
        <f t="shared" si="1943"/>
        <v xml:space="preserve"> </v>
      </c>
      <c r="CM3377" s="417" t="str">
        <f t="shared" si="1912"/>
        <v xml:space="preserve"> </v>
      </c>
      <c r="IS3377" s="111">
        <v>74.900000000000006</v>
      </c>
    </row>
    <row r="3378" spans="2:253" s="74" customFormat="1" ht="17.100000000000001" hidden="1" customHeight="1" x14ac:dyDescent="0.25">
      <c r="B3378" s="504">
        <f>'Flanged Parts'!V13</f>
        <v>0</v>
      </c>
      <c r="C3378" s="508">
        <f t="shared" si="1944"/>
        <v>26110</v>
      </c>
      <c r="D3378" s="506">
        <f t="shared" si="1922"/>
        <v>26110</v>
      </c>
      <c r="E3378" s="504" t="s">
        <v>867</v>
      </c>
      <c r="F3378" s="508" t="str">
        <f t="shared" si="1917"/>
        <v xml:space="preserve"> </v>
      </c>
      <c r="G3378" s="509" t="s">
        <v>1773</v>
      </c>
      <c r="H3378" s="504" t="str">
        <f>IF('Flanged Parts'!$BB$6=1,"CS",IF('Flanged Parts'!$BB$6=2,"Glv",0))</f>
        <v>Glv</v>
      </c>
      <c r="I3378" s="1035" t="s">
        <v>917</v>
      </c>
      <c r="J3378" s="1036"/>
      <c r="K3378" s="516" t="s">
        <v>881</v>
      </c>
      <c r="L3378" s="535">
        <v>18</v>
      </c>
      <c r="M3378" s="532" t="s">
        <v>1700</v>
      </c>
      <c r="N3378" s="514">
        <f t="shared" si="1945"/>
        <v>0</v>
      </c>
      <c r="O3378" s="514">
        <f t="shared" si="1923"/>
        <v>0</v>
      </c>
      <c r="P3378" s="680">
        <f>'KB Duct Parts'!$AE$3</f>
        <v>0</v>
      </c>
      <c r="Q3378" s="681">
        <f t="shared" si="1918"/>
        <v>0</v>
      </c>
      <c r="R3378" s="682">
        <f t="shared" si="1919"/>
        <v>0</v>
      </c>
      <c r="S3378" s="716">
        <f t="shared" si="1926"/>
        <v>0.2</v>
      </c>
      <c r="T3378" s="679">
        <f t="shared" si="1920"/>
        <v>0</v>
      </c>
      <c r="U3378" s="679">
        <f t="shared" si="1921"/>
        <v>0</v>
      </c>
      <c r="Y3378" s="120"/>
      <c r="AD3378" s="81"/>
      <c r="AF3378" s="370">
        <v>18</v>
      </c>
      <c r="AG3378" s="374">
        <v>16</v>
      </c>
      <c r="AH3378" s="378">
        <v>14</v>
      </c>
      <c r="AI3378" s="381">
        <v>12</v>
      </c>
      <c r="AJ3378" s="386">
        <v>10</v>
      </c>
      <c r="AK3378" s="391"/>
      <c r="AL3378" s="386"/>
      <c r="AM3378" s="363">
        <f t="shared" si="1915"/>
        <v>1</v>
      </c>
      <c r="AN3378" s="578">
        <v>0</v>
      </c>
      <c r="AO3378" s="78">
        <f t="shared" si="1951"/>
        <v>0</v>
      </c>
      <c r="AP3378" s="78">
        <f t="shared" si="1946"/>
        <v>0</v>
      </c>
      <c r="AQ3378" s="78">
        <f t="shared" si="1947"/>
        <v>0</v>
      </c>
      <c r="AR3378" s="78">
        <f t="shared" si="1948"/>
        <v>0</v>
      </c>
      <c r="AS3378" s="78">
        <f t="shared" si="1949"/>
        <v>0</v>
      </c>
      <c r="AT3378" s="78">
        <f t="shared" si="1950"/>
        <v>0</v>
      </c>
      <c r="AU3378" s="363" t="s">
        <v>717</v>
      </c>
      <c r="AV3378" s="393"/>
      <c r="AW3378" s="395"/>
      <c r="AX3378" s="395">
        <v>1.2</v>
      </c>
      <c r="AY3378" s="395">
        <v>1.3</v>
      </c>
      <c r="AZ3378" s="395">
        <v>1.4</v>
      </c>
      <c r="BA3378" s="395">
        <v>1.5</v>
      </c>
      <c r="BB3378" s="395">
        <v>0</v>
      </c>
      <c r="BC3378" s="395">
        <v>0</v>
      </c>
      <c r="BD3378" s="115"/>
      <c r="BE3378" s="115"/>
      <c r="BF3378" s="115"/>
      <c r="BG3378" s="115"/>
      <c r="BH3378" s="115"/>
      <c r="BI3378" s="115"/>
      <c r="BJ3378" s="115"/>
      <c r="BK3378" s="115"/>
      <c r="BQ3378" s="74" t="str">
        <f t="shared" si="1927"/>
        <v xml:space="preserve"> </v>
      </c>
      <c r="BR3378" s="120" t="str">
        <f t="shared" si="1928"/>
        <v xml:space="preserve"> </v>
      </c>
      <c r="BS3378" s="120" t="str">
        <f t="shared" si="1929"/>
        <v xml:space="preserve"> </v>
      </c>
      <c r="BU3378" s="74" t="str">
        <f t="shared" si="1930"/>
        <v xml:space="preserve"> </v>
      </c>
      <c r="BV3378" s="120" t="str">
        <f t="shared" si="1931"/>
        <v xml:space="preserve"> </v>
      </c>
      <c r="BW3378" s="120" t="str">
        <f t="shared" si="1932"/>
        <v xml:space="preserve">  </v>
      </c>
      <c r="BY3378" s="74" t="str">
        <f t="shared" si="1933"/>
        <v xml:space="preserve"> </v>
      </c>
      <c r="BZ3378" s="120" t="str">
        <f t="shared" si="1934"/>
        <v xml:space="preserve"> </v>
      </c>
      <c r="CA3378" s="120" t="str">
        <f t="shared" si="1935"/>
        <v xml:space="preserve"> </v>
      </c>
      <c r="CC3378" s="115" t="str">
        <f t="shared" si="1936"/>
        <v xml:space="preserve"> </v>
      </c>
      <c r="CD3378" s="120" t="str">
        <f t="shared" si="1937"/>
        <v xml:space="preserve"> </v>
      </c>
      <c r="CE3378" s="417" t="str">
        <f t="shared" si="1938"/>
        <v xml:space="preserve"> </v>
      </c>
      <c r="CF3378" s="115"/>
      <c r="CG3378" s="115" t="str">
        <f t="shared" si="1939"/>
        <v xml:space="preserve"> </v>
      </c>
      <c r="CH3378" s="120" t="str">
        <f t="shared" si="1940"/>
        <v xml:space="preserve"> </v>
      </c>
      <c r="CI3378" s="417" t="str">
        <f t="shared" si="1941"/>
        <v xml:space="preserve"> </v>
      </c>
      <c r="CJ3378" s="115"/>
      <c r="CK3378" s="115" t="str">
        <f t="shared" si="1942"/>
        <v xml:space="preserve"> </v>
      </c>
      <c r="CL3378" s="120" t="str">
        <f t="shared" si="1943"/>
        <v xml:space="preserve"> </v>
      </c>
      <c r="CM3378" s="417" t="str">
        <f t="shared" si="1912"/>
        <v xml:space="preserve"> </v>
      </c>
      <c r="IS3378" s="111">
        <v>77.2</v>
      </c>
    </row>
    <row r="3379" spans="2:253" s="74" customFormat="1" ht="17.100000000000001" hidden="1" customHeight="1" x14ac:dyDescent="0.25">
      <c r="B3379" s="504">
        <f>'Flanged Parts'!V14</f>
        <v>0</v>
      </c>
      <c r="C3379" s="508">
        <f t="shared" si="1944"/>
        <v>26111</v>
      </c>
      <c r="D3379" s="506">
        <f t="shared" si="1922"/>
        <v>26111</v>
      </c>
      <c r="E3379" s="504" t="s">
        <v>868</v>
      </c>
      <c r="F3379" s="508" t="str">
        <f t="shared" si="1917"/>
        <v xml:space="preserve"> </v>
      </c>
      <c r="G3379" s="509" t="s">
        <v>1773</v>
      </c>
      <c r="H3379" s="504" t="str">
        <f>IF('Flanged Parts'!$BB$6=1,"CS",IF('Flanged Parts'!$BB$6=2,"Glv",0))</f>
        <v>Glv</v>
      </c>
      <c r="I3379" s="1035" t="s">
        <v>917</v>
      </c>
      <c r="J3379" s="1036"/>
      <c r="K3379" s="516" t="s">
        <v>881</v>
      </c>
      <c r="L3379" s="535">
        <v>18</v>
      </c>
      <c r="M3379" s="532" t="s">
        <v>1700</v>
      </c>
      <c r="N3379" s="514">
        <f t="shared" si="1945"/>
        <v>0</v>
      </c>
      <c r="O3379" s="514">
        <f t="shared" si="1923"/>
        <v>0</v>
      </c>
      <c r="P3379" s="680">
        <f>'KB Duct Parts'!$AE$3</f>
        <v>0</v>
      </c>
      <c r="Q3379" s="681">
        <f t="shared" si="1918"/>
        <v>0</v>
      </c>
      <c r="R3379" s="682">
        <f t="shared" si="1919"/>
        <v>0</v>
      </c>
      <c r="S3379" s="716">
        <f t="shared" si="1926"/>
        <v>0.2</v>
      </c>
      <c r="T3379" s="679">
        <f t="shared" si="1920"/>
        <v>0</v>
      </c>
      <c r="U3379" s="679">
        <f t="shared" si="1921"/>
        <v>0</v>
      </c>
      <c r="Y3379" s="120"/>
      <c r="AD3379" s="81"/>
      <c r="AF3379" s="370">
        <v>18</v>
      </c>
      <c r="AG3379" s="374">
        <v>16</v>
      </c>
      <c r="AH3379" s="378">
        <v>14</v>
      </c>
      <c r="AI3379" s="381">
        <v>12</v>
      </c>
      <c r="AJ3379" s="386">
        <v>10</v>
      </c>
      <c r="AK3379" s="391"/>
      <c r="AL3379" s="386"/>
      <c r="AM3379" s="363">
        <f t="shared" si="1915"/>
        <v>1</v>
      </c>
      <c r="AN3379" s="578">
        <v>0</v>
      </c>
      <c r="AO3379" s="78">
        <f t="shared" si="1951"/>
        <v>0</v>
      </c>
      <c r="AP3379" s="78">
        <f t="shared" si="1946"/>
        <v>0</v>
      </c>
      <c r="AQ3379" s="78">
        <f t="shared" si="1947"/>
        <v>0</v>
      </c>
      <c r="AR3379" s="78">
        <f t="shared" si="1948"/>
        <v>0</v>
      </c>
      <c r="AS3379" s="78">
        <f t="shared" si="1949"/>
        <v>0</v>
      </c>
      <c r="AT3379" s="78">
        <f t="shared" si="1950"/>
        <v>0</v>
      </c>
      <c r="AU3379" s="363" t="s">
        <v>717</v>
      </c>
      <c r="AV3379" s="393"/>
      <c r="AW3379" s="395"/>
      <c r="AX3379" s="395">
        <v>1.2</v>
      </c>
      <c r="AY3379" s="395">
        <v>1.3</v>
      </c>
      <c r="AZ3379" s="395">
        <v>1.4</v>
      </c>
      <c r="BA3379" s="395">
        <v>1.5</v>
      </c>
      <c r="BB3379" s="395">
        <v>0</v>
      </c>
      <c r="BC3379" s="395">
        <v>0</v>
      </c>
      <c r="BD3379" s="115"/>
      <c r="BE3379" s="115"/>
      <c r="BF3379" s="115"/>
      <c r="BG3379" s="115"/>
      <c r="BH3379" s="115"/>
      <c r="BI3379" s="115"/>
      <c r="BJ3379" s="115"/>
      <c r="BK3379" s="115"/>
      <c r="BQ3379" s="74" t="str">
        <f t="shared" si="1927"/>
        <v xml:space="preserve"> </v>
      </c>
      <c r="BR3379" s="120" t="str">
        <f t="shared" si="1928"/>
        <v xml:space="preserve"> </v>
      </c>
      <c r="BS3379" s="120" t="str">
        <f t="shared" si="1929"/>
        <v xml:space="preserve"> </v>
      </c>
      <c r="BU3379" s="74" t="str">
        <f t="shared" si="1930"/>
        <v xml:space="preserve"> </v>
      </c>
      <c r="BV3379" s="120" t="str">
        <f t="shared" si="1931"/>
        <v xml:space="preserve"> </v>
      </c>
      <c r="BW3379" s="120" t="str">
        <f t="shared" si="1932"/>
        <v xml:space="preserve">  </v>
      </c>
      <c r="BY3379" s="74" t="str">
        <f t="shared" si="1933"/>
        <v xml:space="preserve"> </v>
      </c>
      <c r="BZ3379" s="120" t="str">
        <f t="shared" si="1934"/>
        <v xml:space="preserve"> </v>
      </c>
      <c r="CA3379" s="120" t="str">
        <f t="shared" si="1935"/>
        <v xml:space="preserve"> </v>
      </c>
      <c r="CC3379" s="115" t="str">
        <f t="shared" si="1936"/>
        <v xml:space="preserve"> </v>
      </c>
      <c r="CD3379" s="120" t="str">
        <f t="shared" si="1937"/>
        <v xml:space="preserve"> </v>
      </c>
      <c r="CE3379" s="417" t="str">
        <f t="shared" si="1938"/>
        <v xml:space="preserve"> </v>
      </c>
      <c r="CF3379" s="115"/>
      <c r="CG3379" s="115" t="str">
        <f t="shared" si="1939"/>
        <v xml:space="preserve"> </v>
      </c>
      <c r="CH3379" s="120" t="str">
        <f t="shared" si="1940"/>
        <v xml:space="preserve"> </v>
      </c>
      <c r="CI3379" s="417" t="str">
        <f t="shared" si="1941"/>
        <v xml:space="preserve"> </v>
      </c>
      <c r="CJ3379" s="115"/>
      <c r="CK3379" s="115" t="str">
        <f t="shared" si="1942"/>
        <v xml:space="preserve"> </v>
      </c>
      <c r="CL3379" s="120" t="str">
        <f t="shared" si="1943"/>
        <v xml:space="preserve"> </v>
      </c>
      <c r="CM3379" s="417" t="str">
        <f t="shared" ref="CM3379:CM3442" si="1952">IF(AT3379&gt;0,AT3379," ")</f>
        <v xml:space="preserve"> </v>
      </c>
      <c r="IS3379" s="111">
        <v>79.3</v>
      </c>
    </row>
    <row r="3380" spans="2:253" s="74" customFormat="1" ht="17.100000000000001" hidden="1" customHeight="1" x14ac:dyDescent="0.25">
      <c r="B3380" s="504">
        <f>'Flanged Parts'!V15</f>
        <v>0</v>
      </c>
      <c r="C3380" s="508">
        <f t="shared" si="1944"/>
        <v>26112</v>
      </c>
      <c r="D3380" s="506">
        <f t="shared" si="1922"/>
        <v>26112</v>
      </c>
      <c r="E3380" s="504" t="s">
        <v>869</v>
      </c>
      <c r="F3380" s="508" t="str">
        <f t="shared" si="1917"/>
        <v xml:space="preserve"> </v>
      </c>
      <c r="G3380" s="509" t="s">
        <v>1773</v>
      </c>
      <c r="H3380" s="504" t="str">
        <f>IF('Flanged Parts'!$BB$6=1,"CS",IF('Flanged Parts'!$BB$6=2,"Glv",0))</f>
        <v>Glv</v>
      </c>
      <c r="I3380" s="1035" t="s">
        <v>917</v>
      </c>
      <c r="J3380" s="1036"/>
      <c r="K3380" s="516" t="s">
        <v>881</v>
      </c>
      <c r="L3380" s="535">
        <v>18</v>
      </c>
      <c r="M3380" s="532" t="s">
        <v>1700</v>
      </c>
      <c r="N3380" s="514">
        <f t="shared" si="1945"/>
        <v>0</v>
      </c>
      <c r="O3380" s="514">
        <f t="shared" si="1923"/>
        <v>0</v>
      </c>
      <c r="P3380" s="680">
        <f>'KB Duct Parts'!$AE$3</f>
        <v>0</v>
      </c>
      <c r="Q3380" s="681">
        <f t="shared" si="1918"/>
        <v>0</v>
      </c>
      <c r="R3380" s="682">
        <f t="shared" si="1919"/>
        <v>0</v>
      </c>
      <c r="S3380" s="716">
        <f t="shared" si="1926"/>
        <v>0.2</v>
      </c>
      <c r="T3380" s="679">
        <f t="shared" si="1920"/>
        <v>0</v>
      </c>
      <c r="U3380" s="679">
        <f t="shared" si="1921"/>
        <v>0</v>
      </c>
      <c r="Y3380" s="120"/>
      <c r="AD3380" s="81"/>
      <c r="AF3380" s="370">
        <v>18</v>
      </c>
      <c r="AG3380" s="374">
        <v>16</v>
      </c>
      <c r="AH3380" s="378">
        <v>14</v>
      </c>
      <c r="AI3380" s="381">
        <v>12</v>
      </c>
      <c r="AJ3380" s="386">
        <v>10</v>
      </c>
      <c r="AK3380" s="391"/>
      <c r="AL3380" s="386"/>
      <c r="AM3380" s="363">
        <f t="shared" si="1915"/>
        <v>1</v>
      </c>
      <c r="AN3380" s="578">
        <v>0</v>
      </c>
      <c r="AO3380" s="78">
        <f t="shared" si="1951"/>
        <v>0</v>
      </c>
      <c r="AP3380" s="78">
        <f t="shared" si="1946"/>
        <v>0</v>
      </c>
      <c r="AQ3380" s="78">
        <f t="shared" si="1947"/>
        <v>0</v>
      </c>
      <c r="AR3380" s="78">
        <f t="shared" si="1948"/>
        <v>0</v>
      </c>
      <c r="AS3380" s="78">
        <f t="shared" si="1949"/>
        <v>0</v>
      </c>
      <c r="AT3380" s="78">
        <f t="shared" si="1950"/>
        <v>0</v>
      </c>
      <c r="AU3380" s="363" t="s">
        <v>717</v>
      </c>
      <c r="AV3380" s="393"/>
      <c r="AW3380" s="395"/>
      <c r="AX3380" s="395">
        <v>1.2</v>
      </c>
      <c r="AY3380" s="395">
        <v>1.3</v>
      </c>
      <c r="AZ3380" s="395">
        <v>1.4</v>
      </c>
      <c r="BA3380" s="395">
        <v>1.5</v>
      </c>
      <c r="BB3380" s="395">
        <v>0</v>
      </c>
      <c r="BC3380" s="395">
        <v>0</v>
      </c>
      <c r="BD3380" s="115"/>
      <c r="BE3380" s="115"/>
      <c r="BF3380" s="115"/>
      <c r="BG3380" s="115"/>
      <c r="BH3380" s="115"/>
      <c r="BI3380" s="115"/>
      <c r="BJ3380" s="115"/>
      <c r="BK3380" s="115"/>
      <c r="BQ3380" s="74" t="str">
        <f t="shared" si="1927"/>
        <v xml:space="preserve"> </v>
      </c>
      <c r="BR3380" s="120" t="str">
        <f t="shared" si="1928"/>
        <v xml:space="preserve"> </v>
      </c>
      <c r="BS3380" s="120" t="str">
        <f t="shared" si="1929"/>
        <v xml:space="preserve"> </v>
      </c>
      <c r="BU3380" s="74" t="str">
        <f t="shared" si="1930"/>
        <v xml:space="preserve"> </v>
      </c>
      <c r="BV3380" s="120" t="str">
        <f t="shared" si="1931"/>
        <v xml:space="preserve"> </v>
      </c>
      <c r="BW3380" s="120" t="str">
        <f t="shared" si="1932"/>
        <v xml:space="preserve">  </v>
      </c>
      <c r="BY3380" s="74" t="str">
        <f t="shared" si="1933"/>
        <v xml:space="preserve"> </v>
      </c>
      <c r="BZ3380" s="120" t="str">
        <f t="shared" si="1934"/>
        <v xml:space="preserve"> </v>
      </c>
      <c r="CA3380" s="120" t="str">
        <f t="shared" si="1935"/>
        <v xml:space="preserve"> </v>
      </c>
      <c r="CC3380" s="115" t="str">
        <f t="shared" si="1936"/>
        <v xml:space="preserve"> </v>
      </c>
      <c r="CD3380" s="120" t="str">
        <f t="shared" si="1937"/>
        <v xml:space="preserve"> </v>
      </c>
      <c r="CE3380" s="417" t="str">
        <f t="shared" si="1938"/>
        <v xml:space="preserve"> </v>
      </c>
      <c r="CF3380" s="115"/>
      <c r="CG3380" s="115" t="str">
        <f t="shared" si="1939"/>
        <v xml:space="preserve"> </v>
      </c>
      <c r="CH3380" s="120" t="str">
        <f t="shared" si="1940"/>
        <v xml:space="preserve"> </v>
      </c>
      <c r="CI3380" s="417" t="str">
        <f t="shared" si="1941"/>
        <v xml:space="preserve"> </v>
      </c>
      <c r="CJ3380" s="115"/>
      <c r="CK3380" s="115" t="str">
        <f t="shared" si="1942"/>
        <v xml:space="preserve"> </v>
      </c>
      <c r="CL3380" s="120" t="str">
        <f t="shared" si="1943"/>
        <v xml:space="preserve"> </v>
      </c>
      <c r="CM3380" s="417" t="str">
        <f t="shared" si="1952"/>
        <v xml:space="preserve"> </v>
      </c>
      <c r="IS3380" s="111">
        <v>81.3</v>
      </c>
    </row>
    <row r="3381" spans="2:253" s="74" customFormat="1" ht="17.100000000000001" hidden="1" customHeight="1" x14ac:dyDescent="0.25">
      <c r="B3381" s="504">
        <f>'Flanged Parts'!V16</f>
        <v>0</v>
      </c>
      <c r="C3381" s="508">
        <f t="shared" si="1944"/>
        <v>26113</v>
      </c>
      <c r="D3381" s="506">
        <f t="shared" si="1922"/>
        <v>26113</v>
      </c>
      <c r="E3381" s="504" t="s">
        <v>870</v>
      </c>
      <c r="F3381" s="508" t="str">
        <f t="shared" si="1917"/>
        <v xml:space="preserve"> </v>
      </c>
      <c r="G3381" s="509" t="s">
        <v>1773</v>
      </c>
      <c r="H3381" s="504" t="str">
        <f>IF('Flanged Parts'!$BB$6=1,"CS",IF('Flanged Parts'!$BB$6=2,"Glv",0))</f>
        <v>Glv</v>
      </c>
      <c r="I3381" s="1035" t="s">
        <v>917</v>
      </c>
      <c r="J3381" s="1036"/>
      <c r="K3381" s="516" t="s">
        <v>881</v>
      </c>
      <c r="L3381" s="535">
        <v>18</v>
      </c>
      <c r="M3381" s="532" t="s">
        <v>1700</v>
      </c>
      <c r="N3381" s="514">
        <f t="shared" si="1945"/>
        <v>0</v>
      </c>
      <c r="O3381" s="514">
        <f t="shared" si="1923"/>
        <v>0</v>
      </c>
      <c r="P3381" s="680">
        <f>'KB Duct Parts'!$AE$3</f>
        <v>0</v>
      </c>
      <c r="Q3381" s="681">
        <f t="shared" si="1918"/>
        <v>0</v>
      </c>
      <c r="R3381" s="682">
        <f t="shared" si="1919"/>
        <v>0</v>
      </c>
      <c r="S3381" s="716">
        <f t="shared" si="1926"/>
        <v>0.2</v>
      </c>
      <c r="T3381" s="679">
        <f t="shared" si="1920"/>
        <v>0</v>
      </c>
      <c r="U3381" s="679">
        <f t="shared" si="1921"/>
        <v>0</v>
      </c>
      <c r="Y3381" s="120"/>
      <c r="AD3381" s="81"/>
      <c r="AF3381" s="370">
        <v>18</v>
      </c>
      <c r="AG3381" s="374">
        <v>16</v>
      </c>
      <c r="AH3381" s="378">
        <v>14</v>
      </c>
      <c r="AI3381" s="381">
        <v>12</v>
      </c>
      <c r="AJ3381" s="386">
        <v>10</v>
      </c>
      <c r="AK3381" s="391"/>
      <c r="AL3381" s="386"/>
      <c r="AM3381" s="363">
        <f t="shared" si="1915"/>
        <v>1</v>
      </c>
      <c r="AN3381" s="578">
        <v>0</v>
      </c>
      <c r="AO3381" s="78">
        <f t="shared" si="1951"/>
        <v>0</v>
      </c>
      <c r="AP3381" s="78">
        <f t="shared" si="1946"/>
        <v>0</v>
      </c>
      <c r="AQ3381" s="78">
        <f t="shared" si="1947"/>
        <v>0</v>
      </c>
      <c r="AR3381" s="78">
        <f t="shared" si="1948"/>
        <v>0</v>
      </c>
      <c r="AS3381" s="78">
        <f t="shared" si="1949"/>
        <v>0</v>
      </c>
      <c r="AT3381" s="78">
        <f t="shared" si="1950"/>
        <v>0</v>
      </c>
      <c r="AU3381" s="363" t="s">
        <v>717</v>
      </c>
      <c r="AV3381" s="393"/>
      <c r="AW3381" s="395"/>
      <c r="AX3381" s="395">
        <v>1.2</v>
      </c>
      <c r="AY3381" s="395">
        <v>1.3</v>
      </c>
      <c r="AZ3381" s="395">
        <v>1.4</v>
      </c>
      <c r="BA3381" s="395">
        <v>1.5</v>
      </c>
      <c r="BB3381" s="395">
        <v>0</v>
      </c>
      <c r="BC3381" s="395">
        <v>0</v>
      </c>
      <c r="BD3381" s="115"/>
      <c r="BE3381" s="115"/>
      <c r="BF3381" s="115"/>
      <c r="BG3381" s="115"/>
      <c r="BH3381" s="115"/>
      <c r="BI3381" s="115"/>
      <c r="BJ3381" s="115"/>
      <c r="BK3381" s="115"/>
      <c r="BQ3381" s="74" t="str">
        <f t="shared" si="1927"/>
        <v xml:space="preserve"> </v>
      </c>
      <c r="BR3381" s="120" t="str">
        <f t="shared" si="1928"/>
        <v xml:space="preserve"> </v>
      </c>
      <c r="BS3381" s="120" t="str">
        <f t="shared" si="1929"/>
        <v xml:space="preserve"> </v>
      </c>
      <c r="BU3381" s="74" t="str">
        <f t="shared" si="1930"/>
        <v xml:space="preserve"> </v>
      </c>
      <c r="BV3381" s="120" t="str">
        <f t="shared" si="1931"/>
        <v xml:space="preserve"> </v>
      </c>
      <c r="BW3381" s="120" t="str">
        <f t="shared" si="1932"/>
        <v xml:space="preserve">  </v>
      </c>
      <c r="BY3381" s="74" t="str">
        <f t="shared" si="1933"/>
        <v xml:space="preserve"> </v>
      </c>
      <c r="BZ3381" s="120" t="str">
        <f t="shared" si="1934"/>
        <v xml:space="preserve"> </v>
      </c>
      <c r="CA3381" s="120" t="str">
        <f t="shared" si="1935"/>
        <v xml:space="preserve"> </v>
      </c>
      <c r="CC3381" s="115" t="str">
        <f t="shared" si="1936"/>
        <v xml:space="preserve"> </v>
      </c>
      <c r="CD3381" s="120" t="str">
        <f t="shared" si="1937"/>
        <v xml:space="preserve"> </v>
      </c>
      <c r="CE3381" s="417" t="str">
        <f t="shared" si="1938"/>
        <v xml:space="preserve"> </v>
      </c>
      <c r="CF3381" s="115"/>
      <c r="CG3381" s="115" t="str">
        <f t="shared" si="1939"/>
        <v xml:space="preserve"> </v>
      </c>
      <c r="CH3381" s="120" t="str">
        <f t="shared" si="1940"/>
        <v xml:space="preserve"> </v>
      </c>
      <c r="CI3381" s="417" t="str">
        <f t="shared" si="1941"/>
        <v xml:space="preserve"> </v>
      </c>
      <c r="CJ3381" s="115"/>
      <c r="CK3381" s="115" t="str">
        <f t="shared" si="1942"/>
        <v xml:space="preserve"> </v>
      </c>
      <c r="CL3381" s="120" t="str">
        <f t="shared" si="1943"/>
        <v xml:space="preserve"> </v>
      </c>
      <c r="CM3381" s="417" t="str">
        <f t="shared" si="1952"/>
        <v xml:space="preserve"> </v>
      </c>
      <c r="IS3381" s="111">
        <v>83.7</v>
      </c>
    </row>
    <row r="3382" spans="2:253" s="74" customFormat="1" ht="17.100000000000001" hidden="1" customHeight="1" x14ac:dyDescent="0.25">
      <c r="B3382" s="504">
        <f>'Flanged Parts'!V17</f>
        <v>0</v>
      </c>
      <c r="C3382" s="508">
        <f t="shared" si="1944"/>
        <v>26114</v>
      </c>
      <c r="D3382" s="506">
        <f t="shared" si="1922"/>
        <v>26114</v>
      </c>
      <c r="E3382" s="504" t="s">
        <v>871</v>
      </c>
      <c r="F3382" s="508" t="str">
        <f t="shared" si="1917"/>
        <v xml:space="preserve"> </v>
      </c>
      <c r="G3382" s="509" t="s">
        <v>1773</v>
      </c>
      <c r="H3382" s="504" t="str">
        <f>IF('Flanged Parts'!$BB$6=1,"CS",IF('Flanged Parts'!$BB$6=2,"Glv",0))</f>
        <v>Glv</v>
      </c>
      <c r="I3382" s="1035" t="s">
        <v>917</v>
      </c>
      <c r="J3382" s="1036"/>
      <c r="K3382" s="516" t="s">
        <v>881</v>
      </c>
      <c r="L3382" s="535">
        <v>18</v>
      </c>
      <c r="M3382" s="532" t="s">
        <v>1700</v>
      </c>
      <c r="N3382" s="514">
        <f t="shared" si="1945"/>
        <v>0</v>
      </c>
      <c r="O3382" s="514">
        <f t="shared" si="1923"/>
        <v>0</v>
      </c>
      <c r="P3382" s="680">
        <f>'KB Duct Parts'!$AE$3</f>
        <v>0</v>
      </c>
      <c r="Q3382" s="681">
        <f t="shared" si="1918"/>
        <v>0</v>
      </c>
      <c r="R3382" s="682">
        <f t="shared" si="1919"/>
        <v>0</v>
      </c>
      <c r="S3382" s="716">
        <f t="shared" si="1926"/>
        <v>0.2</v>
      </c>
      <c r="T3382" s="679">
        <f t="shared" si="1920"/>
        <v>0</v>
      </c>
      <c r="U3382" s="679">
        <f t="shared" si="1921"/>
        <v>0</v>
      </c>
      <c r="Y3382" s="120"/>
      <c r="AD3382" s="81"/>
      <c r="AF3382" s="370">
        <v>18</v>
      </c>
      <c r="AG3382" s="374">
        <v>16</v>
      </c>
      <c r="AH3382" s="378">
        <v>14</v>
      </c>
      <c r="AI3382" s="381">
        <v>12</v>
      </c>
      <c r="AJ3382" s="386">
        <v>10</v>
      </c>
      <c r="AK3382" s="391"/>
      <c r="AL3382" s="386"/>
      <c r="AM3382" s="363">
        <f t="shared" si="1915"/>
        <v>1</v>
      </c>
      <c r="AN3382" s="578">
        <v>0</v>
      </c>
      <c r="AO3382" s="78">
        <f t="shared" si="1951"/>
        <v>0</v>
      </c>
      <c r="AP3382" s="78">
        <f t="shared" si="1946"/>
        <v>0</v>
      </c>
      <c r="AQ3382" s="78">
        <f t="shared" si="1947"/>
        <v>0</v>
      </c>
      <c r="AR3382" s="78">
        <f t="shared" si="1948"/>
        <v>0</v>
      </c>
      <c r="AS3382" s="78">
        <f t="shared" si="1949"/>
        <v>0</v>
      </c>
      <c r="AT3382" s="78">
        <f t="shared" si="1950"/>
        <v>0</v>
      </c>
      <c r="AU3382" s="363" t="s">
        <v>717</v>
      </c>
      <c r="AV3382" s="393"/>
      <c r="AW3382" s="395"/>
      <c r="AX3382" s="395">
        <v>1.2</v>
      </c>
      <c r="AY3382" s="395">
        <v>1.3</v>
      </c>
      <c r="AZ3382" s="395">
        <v>1.4</v>
      </c>
      <c r="BA3382" s="395">
        <v>1.5</v>
      </c>
      <c r="BB3382" s="395">
        <v>0</v>
      </c>
      <c r="BC3382" s="395">
        <v>0</v>
      </c>
      <c r="BD3382" s="115"/>
      <c r="BE3382" s="115"/>
      <c r="BF3382" s="115"/>
      <c r="BG3382" s="115"/>
      <c r="BH3382" s="115"/>
      <c r="BI3382" s="115"/>
      <c r="BJ3382" s="115"/>
      <c r="BK3382" s="115"/>
      <c r="BQ3382" s="74" t="str">
        <f t="shared" si="1927"/>
        <v xml:space="preserve"> </v>
      </c>
      <c r="BR3382" s="120" t="str">
        <f t="shared" si="1928"/>
        <v xml:space="preserve"> </v>
      </c>
      <c r="BS3382" s="120" t="str">
        <f t="shared" si="1929"/>
        <v xml:space="preserve"> </v>
      </c>
      <c r="BU3382" s="74" t="str">
        <f t="shared" si="1930"/>
        <v xml:space="preserve"> </v>
      </c>
      <c r="BV3382" s="120" t="str">
        <f t="shared" si="1931"/>
        <v xml:space="preserve"> </v>
      </c>
      <c r="BW3382" s="120" t="str">
        <f t="shared" si="1932"/>
        <v xml:space="preserve">  </v>
      </c>
      <c r="BY3382" s="74" t="str">
        <f t="shared" si="1933"/>
        <v xml:space="preserve"> </v>
      </c>
      <c r="BZ3382" s="120" t="str">
        <f t="shared" si="1934"/>
        <v xml:space="preserve"> </v>
      </c>
      <c r="CA3382" s="120" t="str">
        <f t="shared" si="1935"/>
        <v xml:space="preserve"> </v>
      </c>
      <c r="CC3382" s="115" t="str">
        <f t="shared" si="1936"/>
        <v xml:space="preserve"> </v>
      </c>
      <c r="CD3382" s="120" t="str">
        <f t="shared" si="1937"/>
        <v xml:space="preserve"> </v>
      </c>
      <c r="CE3382" s="417" t="str">
        <f t="shared" si="1938"/>
        <v xml:space="preserve"> </v>
      </c>
      <c r="CF3382" s="115"/>
      <c r="CG3382" s="115" t="str">
        <f t="shared" si="1939"/>
        <v xml:space="preserve"> </v>
      </c>
      <c r="CH3382" s="120" t="str">
        <f t="shared" si="1940"/>
        <v xml:space="preserve"> </v>
      </c>
      <c r="CI3382" s="417" t="str">
        <f t="shared" si="1941"/>
        <v xml:space="preserve"> </v>
      </c>
      <c r="CJ3382" s="115"/>
      <c r="CK3382" s="115" t="str">
        <f t="shared" si="1942"/>
        <v xml:space="preserve"> </v>
      </c>
      <c r="CL3382" s="120" t="str">
        <f t="shared" si="1943"/>
        <v xml:space="preserve"> </v>
      </c>
      <c r="CM3382" s="417" t="str">
        <f t="shared" si="1952"/>
        <v xml:space="preserve"> </v>
      </c>
      <c r="IS3382" s="111">
        <v>86</v>
      </c>
    </row>
    <row r="3383" spans="2:253" s="74" customFormat="1" ht="17.100000000000001" hidden="1" customHeight="1" x14ac:dyDescent="0.25">
      <c r="B3383" s="504">
        <f>'Flanged Parts'!V18</f>
        <v>0</v>
      </c>
      <c r="C3383" s="508">
        <f t="shared" si="1944"/>
        <v>26115</v>
      </c>
      <c r="D3383" s="506">
        <f t="shared" si="1922"/>
        <v>26115</v>
      </c>
      <c r="E3383" s="504" t="s">
        <v>872</v>
      </c>
      <c r="F3383" s="508" t="str">
        <f t="shared" si="1917"/>
        <v xml:space="preserve"> </v>
      </c>
      <c r="G3383" s="509" t="s">
        <v>1773</v>
      </c>
      <c r="H3383" s="504" t="str">
        <f>IF('Flanged Parts'!$BB$6=1,"CS",IF('Flanged Parts'!$BB$6=2,"Glv",0))</f>
        <v>Glv</v>
      </c>
      <c r="I3383" s="1035" t="s">
        <v>917</v>
      </c>
      <c r="J3383" s="1036"/>
      <c r="K3383" s="516" t="s">
        <v>881</v>
      </c>
      <c r="L3383" s="535">
        <v>18</v>
      </c>
      <c r="M3383" s="532" t="s">
        <v>1700</v>
      </c>
      <c r="N3383" s="514">
        <f t="shared" si="1945"/>
        <v>0</v>
      </c>
      <c r="O3383" s="514">
        <f t="shared" si="1923"/>
        <v>0</v>
      </c>
      <c r="P3383" s="680">
        <f>'KB Duct Parts'!$AE$3</f>
        <v>0</v>
      </c>
      <c r="Q3383" s="681">
        <f t="shared" si="1918"/>
        <v>0</v>
      </c>
      <c r="R3383" s="682">
        <f t="shared" si="1919"/>
        <v>0</v>
      </c>
      <c r="S3383" s="716">
        <f t="shared" si="1926"/>
        <v>0.2</v>
      </c>
      <c r="T3383" s="679">
        <f t="shared" si="1920"/>
        <v>0</v>
      </c>
      <c r="U3383" s="679">
        <f t="shared" si="1921"/>
        <v>0</v>
      </c>
      <c r="Y3383" s="120"/>
      <c r="AD3383" s="81"/>
      <c r="AF3383" s="370">
        <v>18</v>
      </c>
      <c r="AG3383" s="374">
        <v>16</v>
      </c>
      <c r="AH3383" s="378">
        <v>14</v>
      </c>
      <c r="AI3383" s="381">
        <v>12</v>
      </c>
      <c r="AJ3383" s="386">
        <v>10</v>
      </c>
      <c r="AK3383" s="391"/>
      <c r="AL3383" s="386"/>
      <c r="AM3383" s="363">
        <f t="shared" si="1915"/>
        <v>1</v>
      </c>
      <c r="AN3383" s="578">
        <v>0</v>
      </c>
      <c r="AO3383" s="78">
        <f t="shared" si="1951"/>
        <v>0</v>
      </c>
      <c r="AP3383" s="78">
        <f t="shared" si="1946"/>
        <v>0</v>
      </c>
      <c r="AQ3383" s="78">
        <f t="shared" si="1947"/>
        <v>0</v>
      </c>
      <c r="AR3383" s="78">
        <f t="shared" si="1948"/>
        <v>0</v>
      </c>
      <c r="AS3383" s="78">
        <f t="shared" si="1949"/>
        <v>0</v>
      </c>
      <c r="AT3383" s="78">
        <f t="shared" si="1950"/>
        <v>0</v>
      </c>
      <c r="AU3383" s="363" t="s">
        <v>717</v>
      </c>
      <c r="AV3383" s="393"/>
      <c r="AW3383" s="395"/>
      <c r="AX3383" s="395">
        <v>1.2</v>
      </c>
      <c r="AY3383" s="395">
        <v>1.3</v>
      </c>
      <c r="AZ3383" s="395">
        <v>1.4</v>
      </c>
      <c r="BA3383" s="395">
        <v>1.5</v>
      </c>
      <c r="BB3383" s="395">
        <v>0</v>
      </c>
      <c r="BC3383" s="395">
        <v>0</v>
      </c>
      <c r="BD3383" s="115"/>
      <c r="BE3383" s="115"/>
      <c r="BF3383" s="115"/>
      <c r="BG3383" s="115"/>
      <c r="BH3383" s="115"/>
      <c r="BI3383" s="115"/>
      <c r="BJ3383" s="115"/>
      <c r="BK3383" s="115"/>
      <c r="BQ3383" s="74" t="str">
        <f t="shared" si="1927"/>
        <v xml:space="preserve"> </v>
      </c>
      <c r="BR3383" s="120" t="str">
        <f t="shared" si="1928"/>
        <v xml:space="preserve"> </v>
      </c>
      <c r="BS3383" s="120" t="str">
        <f t="shared" si="1929"/>
        <v xml:space="preserve"> </v>
      </c>
      <c r="BU3383" s="74" t="str">
        <f t="shared" si="1930"/>
        <v xml:space="preserve"> </v>
      </c>
      <c r="BV3383" s="120" t="str">
        <f t="shared" si="1931"/>
        <v xml:space="preserve"> </v>
      </c>
      <c r="BW3383" s="120" t="str">
        <f t="shared" si="1932"/>
        <v xml:space="preserve">  </v>
      </c>
      <c r="BY3383" s="74" t="str">
        <f t="shared" si="1933"/>
        <v xml:space="preserve"> </v>
      </c>
      <c r="BZ3383" s="120" t="str">
        <f t="shared" si="1934"/>
        <v xml:space="preserve"> </v>
      </c>
      <c r="CA3383" s="120" t="str">
        <f t="shared" si="1935"/>
        <v xml:space="preserve"> </v>
      </c>
      <c r="CC3383" s="115" t="str">
        <f t="shared" si="1936"/>
        <v xml:space="preserve"> </v>
      </c>
      <c r="CD3383" s="120" t="str">
        <f t="shared" si="1937"/>
        <v xml:space="preserve"> </v>
      </c>
      <c r="CE3383" s="417" t="str">
        <f t="shared" si="1938"/>
        <v xml:space="preserve"> </v>
      </c>
      <c r="CF3383" s="115"/>
      <c r="CG3383" s="115" t="str">
        <f t="shared" si="1939"/>
        <v xml:space="preserve"> </v>
      </c>
      <c r="CH3383" s="120" t="str">
        <f t="shared" si="1940"/>
        <v xml:space="preserve"> </v>
      </c>
      <c r="CI3383" s="417" t="str">
        <f t="shared" si="1941"/>
        <v xml:space="preserve"> </v>
      </c>
      <c r="CJ3383" s="115"/>
      <c r="CK3383" s="115" t="str">
        <f t="shared" si="1942"/>
        <v xml:space="preserve"> </v>
      </c>
      <c r="CL3383" s="120" t="str">
        <f t="shared" si="1943"/>
        <v xml:space="preserve"> </v>
      </c>
      <c r="CM3383" s="417" t="str">
        <f t="shared" si="1952"/>
        <v xml:space="preserve"> </v>
      </c>
      <c r="IS3383" s="111">
        <v>89.8</v>
      </c>
    </row>
    <row r="3384" spans="2:253" s="74" customFormat="1" ht="17.100000000000001" hidden="1" customHeight="1" x14ac:dyDescent="0.25">
      <c r="B3384" s="504">
        <f>'Flanged Parts'!V19</f>
        <v>0</v>
      </c>
      <c r="C3384" s="508">
        <f t="shared" si="1944"/>
        <v>26116</v>
      </c>
      <c r="D3384" s="506">
        <f t="shared" si="1922"/>
        <v>26116</v>
      </c>
      <c r="E3384" s="504" t="s">
        <v>873</v>
      </c>
      <c r="F3384" s="508" t="str">
        <f t="shared" si="1917"/>
        <v xml:space="preserve"> </v>
      </c>
      <c r="G3384" s="509" t="s">
        <v>1773</v>
      </c>
      <c r="H3384" s="504" t="str">
        <f>IF('Flanged Parts'!$BB$6=1,"CS",IF('Flanged Parts'!$BB$6=2,"Glv",0))</f>
        <v>Glv</v>
      </c>
      <c r="I3384" s="1035" t="s">
        <v>917</v>
      </c>
      <c r="J3384" s="1036"/>
      <c r="K3384" s="516" t="s">
        <v>881</v>
      </c>
      <c r="L3384" s="535">
        <v>18</v>
      </c>
      <c r="M3384" s="532" t="s">
        <v>1700</v>
      </c>
      <c r="N3384" s="514">
        <f t="shared" si="1945"/>
        <v>0</v>
      </c>
      <c r="O3384" s="514">
        <f t="shared" si="1923"/>
        <v>0</v>
      </c>
      <c r="P3384" s="680">
        <f>'KB Duct Parts'!$AE$3</f>
        <v>0</v>
      </c>
      <c r="Q3384" s="681">
        <f t="shared" si="1918"/>
        <v>0</v>
      </c>
      <c r="R3384" s="682">
        <f t="shared" si="1919"/>
        <v>0</v>
      </c>
      <c r="S3384" s="716">
        <f t="shared" si="1926"/>
        <v>0.2</v>
      </c>
      <c r="T3384" s="679">
        <f t="shared" si="1920"/>
        <v>0</v>
      </c>
      <c r="U3384" s="679">
        <f t="shared" si="1921"/>
        <v>0</v>
      </c>
      <c r="Y3384" s="120"/>
      <c r="AD3384" s="81"/>
      <c r="AF3384" s="370">
        <v>18</v>
      </c>
      <c r="AG3384" s="374">
        <v>16</v>
      </c>
      <c r="AH3384" s="378">
        <v>14</v>
      </c>
      <c r="AI3384" s="381">
        <v>12</v>
      </c>
      <c r="AJ3384" s="386">
        <v>10</v>
      </c>
      <c r="AK3384" s="391"/>
      <c r="AL3384" s="386"/>
      <c r="AM3384" s="363">
        <f t="shared" si="1915"/>
        <v>1</v>
      </c>
      <c r="AN3384" s="578">
        <v>0</v>
      </c>
      <c r="AO3384" s="78">
        <f t="shared" si="1951"/>
        <v>0</v>
      </c>
      <c r="AP3384" s="78">
        <f t="shared" si="1946"/>
        <v>0</v>
      </c>
      <c r="AQ3384" s="78">
        <f t="shared" si="1947"/>
        <v>0</v>
      </c>
      <c r="AR3384" s="78">
        <f t="shared" si="1948"/>
        <v>0</v>
      </c>
      <c r="AS3384" s="78">
        <f t="shared" si="1949"/>
        <v>0</v>
      </c>
      <c r="AT3384" s="78">
        <f t="shared" si="1950"/>
        <v>0</v>
      </c>
      <c r="AU3384" s="363" t="s">
        <v>717</v>
      </c>
      <c r="AV3384" s="393"/>
      <c r="AW3384" s="395"/>
      <c r="AX3384" s="395">
        <v>1.2</v>
      </c>
      <c r="AY3384" s="395">
        <v>1.3</v>
      </c>
      <c r="AZ3384" s="395">
        <v>1.4</v>
      </c>
      <c r="BA3384" s="395">
        <v>1.5</v>
      </c>
      <c r="BB3384" s="395">
        <v>0</v>
      </c>
      <c r="BC3384" s="395">
        <v>0</v>
      </c>
      <c r="BD3384" s="115"/>
      <c r="BE3384" s="115"/>
      <c r="BF3384" s="115"/>
      <c r="BG3384" s="115"/>
      <c r="BH3384" s="115"/>
      <c r="BI3384" s="115"/>
      <c r="BJ3384" s="115"/>
      <c r="BK3384" s="115"/>
      <c r="BQ3384" s="74" t="str">
        <f t="shared" si="1927"/>
        <v xml:space="preserve"> </v>
      </c>
      <c r="BR3384" s="120" t="str">
        <f t="shared" si="1928"/>
        <v xml:space="preserve"> </v>
      </c>
      <c r="BS3384" s="120" t="str">
        <f t="shared" si="1929"/>
        <v xml:space="preserve"> </v>
      </c>
      <c r="BU3384" s="74" t="str">
        <f t="shared" si="1930"/>
        <v xml:space="preserve"> </v>
      </c>
      <c r="BV3384" s="120" t="str">
        <f t="shared" si="1931"/>
        <v xml:space="preserve"> </v>
      </c>
      <c r="BW3384" s="120" t="str">
        <f t="shared" si="1932"/>
        <v xml:space="preserve">  </v>
      </c>
      <c r="BY3384" s="74" t="str">
        <f t="shared" si="1933"/>
        <v xml:space="preserve"> </v>
      </c>
      <c r="BZ3384" s="120" t="str">
        <f t="shared" si="1934"/>
        <v xml:space="preserve"> </v>
      </c>
      <c r="CA3384" s="120" t="str">
        <f t="shared" si="1935"/>
        <v xml:space="preserve"> </v>
      </c>
      <c r="CC3384" s="115" t="str">
        <f t="shared" si="1936"/>
        <v xml:space="preserve"> </v>
      </c>
      <c r="CD3384" s="120" t="str">
        <f t="shared" si="1937"/>
        <v xml:space="preserve"> </v>
      </c>
      <c r="CE3384" s="417" t="str">
        <f t="shared" si="1938"/>
        <v xml:space="preserve"> </v>
      </c>
      <c r="CF3384" s="115"/>
      <c r="CG3384" s="115" t="str">
        <f t="shared" si="1939"/>
        <v xml:space="preserve"> </v>
      </c>
      <c r="CH3384" s="120" t="str">
        <f t="shared" si="1940"/>
        <v xml:space="preserve"> </v>
      </c>
      <c r="CI3384" s="417" t="str">
        <f t="shared" si="1941"/>
        <v xml:space="preserve"> </v>
      </c>
      <c r="CJ3384" s="115"/>
      <c r="CK3384" s="115" t="str">
        <f t="shared" si="1942"/>
        <v xml:space="preserve"> </v>
      </c>
      <c r="CL3384" s="120" t="str">
        <f t="shared" si="1943"/>
        <v xml:space="preserve"> </v>
      </c>
      <c r="CM3384" s="417" t="str">
        <f t="shared" si="1952"/>
        <v xml:space="preserve"> </v>
      </c>
      <c r="IS3384" s="111">
        <v>92.4</v>
      </c>
    </row>
    <row r="3385" spans="2:253" s="74" customFormat="1" ht="17.100000000000001" hidden="1" customHeight="1" x14ac:dyDescent="0.25">
      <c r="B3385" s="504">
        <f>'Flanged Parts'!V20</f>
        <v>0</v>
      </c>
      <c r="C3385" s="508">
        <f t="shared" si="1944"/>
        <v>26117</v>
      </c>
      <c r="D3385" s="506">
        <f t="shared" si="1922"/>
        <v>26117</v>
      </c>
      <c r="E3385" s="504" t="s">
        <v>874</v>
      </c>
      <c r="F3385" s="508" t="str">
        <f t="shared" si="1917"/>
        <v xml:space="preserve"> </v>
      </c>
      <c r="G3385" s="509" t="s">
        <v>1773</v>
      </c>
      <c r="H3385" s="504" t="str">
        <f>IF('Flanged Parts'!$BB$6=1,"CS",IF('Flanged Parts'!$BB$6=2,"Glv",0))</f>
        <v>Glv</v>
      </c>
      <c r="I3385" s="1035" t="s">
        <v>917</v>
      </c>
      <c r="J3385" s="1036"/>
      <c r="K3385" s="516" t="s">
        <v>881</v>
      </c>
      <c r="L3385" s="535">
        <v>18</v>
      </c>
      <c r="M3385" s="532" t="s">
        <v>1700</v>
      </c>
      <c r="N3385" s="514">
        <f t="shared" si="1945"/>
        <v>0</v>
      </c>
      <c r="O3385" s="514">
        <f t="shared" si="1923"/>
        <v>0</v>
      </c>
      <c r="P3385" s="680">
        <f>'KB Duct Parts'!$AE$3</f>
        <v>0</v>
      </c>
      <c r="Q3385" s="681">
        <f t="shared" si="1918"/>
        <v>0</v>
      </c>
      <c r="R3385" s="682">
        <f t="shared" si="1919"/>
        <v>0</v>
      </c>
      <c r="S3385" s="716">
        <f t="shared" si="1926"/>
        <v>0.2</v>
      </c>
      <c r="T3385" s="679">
        <f t="shared" si="1920"/>
        <v>0</v>
      </c>
      <c r="U3385" s="679">
        <f t="shared" si="1921"/>
        <v>0</v>
      </c>
      <c r="Y3385" s="120"/>
      <c r="AD3385" s="81"/>
      <c r="AF3385" s="370">
        <v>18</v>
      </c>
      <c r="AG3385" s="374">
        <v>16</v>
      </c>
      <c r="AH3385" s="378">
        <v>14</v>
      </c>
      <c r="AI3385" s="381">
        <v>12</v>
      </c>
      <c r="AJ3385" s="386">
        <v>10</v>
      </c>
      <c r="AK3385" s="391"/>
      <c r="AL3385" s="386"/>
      <c r="AM3385" s="363">
        <f t="shared" si="1915"/>
        <v>1</v>
      </c>
      <c r="AN3385" s="578">
        <v>0</v>
      </c>
      <c r="AO3385" s="78">
        <f t="shared" si="1951"/>
        <v>0</v>
      </c>
      <c r="AP3385" s="78">
        <f t="shared" si="1946"/>
        <v>0</v>
      </c>
      <c r="AQ3385" s="78">
        <f t="shared" si="1947"/>
        <v>0</v>
      </c>
      <c r="AR3385" s="78">
        <f t="shared" si="1948"/>
        <v>0</v>
      </c>
      <c r="AS3385" s="78">
        <f t="shared" si="1949"/>
        <v>0</v>
      </c>
      <c r="AT3385" s="78">
        <f t="shared" si="1950"/>
        <v>0</v>
      </c>
      <c r="AU3385" s="363" t="s">
        <v>717</v>
      </c>
      <c r="AV3385" s="393"/>
      <c r="AW3385" s="395"/>
      <c r="AX3385" s="395">
        <v>1.2</v>
      </c>
      <c r="AY3385" s="395">
        <v>1.3</v>
      </c>
      <c r="AZ3385" s="395">
        <v>1.4</v>
      </c>
      <c r="BA3385" s="395">
        <v>1.5</v>
      </c>
      <c r="BB3385" s="395">
        <v>0</v>
      </c>
      <c r="BC3385" s="395">
        <v>0</v>
      </c>
      <c r="BD3385" s="115"/>
      <c r="BE3385" s="115"/>
      <c r="BF3385" s="115"/>
      <c r="BG3385" s="115"/>
      <c r="BH3385" s="115"/>
      <c r="BI3385" s="115"/>
      <c r="BJ3385" s="115"/>
      <c r="BK3385" s="115"/>
      <c r="BQ3385" s="74" t="str">
        <f t="shared" si="1927"/>
        <v xml:space="preserve"> </v>
      </c>
      <c r="BR3385" s="120" t="str">
        <f t="shared" si="1928"/>
        <v xml:space="preserve"> </v>
      </c>
      <c r="BS3385" s="120" t="str">
        <f t="shared" si="1929"/>
        <v xml:space="preserve"> </v>
      </c>
      <c r="BU3385" s="74" t="str">
        <f t="shared" si="1930"/>
        <v xml:space="preserve"> </v>
      </c>
      <c r="BV3385" s="120" t="str">
        <f t="shared" si="1931"/>
        <v xml:space="preserve"> </v>
      </c>
      <c r="BW3385" s="120" t="str">
        <f t="shared" si="1932"/>
        <v xml:space="preserve">  </v>
      </c>
      <c r="BY3385" s="74" t="str">
        <f t="shared" si="1933"/>
        <v xml:space="preserve"> </v>
      </c>
      <c r="BZ3385" s="120" t="str">
        <f t="shared" si="1934"/>
        <v xml:space="preserve"> </v>
      </c>
      <c r="CA3385" s="120" t="str">
        <f t="shared" si="1935"/>
        <v xml:space="preserve"> </v>
      </c>
      <c r="CC3385" s="115" t="str">
        <f t="shared" si="1936"/>
        <v xml:space="preserve"> </v>
      </c>
      <c r="CD3385" s="120" t="str">
        <f t="shared" si="1937"/>
        <v xml:space="preserve"> </v>
      </c>
      <c r="CE3385" s="417" t="str">
        <f t="shared" si="1938"/>
        <v xml:space="preserve"> </v>
      </c>
      <c r="CF3385" s="115"/>
      <c r="CG3385" s="115" t="str">
        <f t="shared" si="1939"/>
        <v xml:space="preserve"> </v>
      </c>
      <c r="CH3385" s="120" t="str">
        <f t="shared" si="1940"/>
        <v xml:space="preserve"> </v>
      </c>
      <c r="CI3385" s="417" t="str">
        <f t="shared" si="1941"/>
        <v xml:space="preserve"> </v>
      </c>
      <c r="CJ3385" s="115"/>
      <c r="CK3385" s="115" t="str">
        <f t="shared" si="1942"/>
        <v xml:space="preserve"> </v>
      </c>
      <c r="CL3385" s="120" t="str">
        <f t="shared" si="1943"/>
        <v xml:space="preserve"> </v>
      </c>
      <c r="CM3385" s="417" t="str">
        <f t="shared" si="1952"/>
        <v xml:space="preserve"> </v>
      </c>
      <c r="IS3385" s="111">
        <v>93.8</v>
      </c>
    </row>
    <row r="3386" spans="2:253" s="74" customFormat="1" ht="17.100000000000001" hidden="1" customHeight="1" x14ac:dyDescent="0.25">
      <c r="B3386" s="504">
        <f>'Flanged Parts'!V21</f>
        <v>0</v>
      </c>
      <c r="C3386" s="508">
        <f t="shared" si="1944"/>
        <v>26118</v>
      </c>
      <c r="D3386" s="506">
        <f t="shared" si="1922"/>
        <v>26118</v>
      </c>
      <c r="E3386" s="504" t="s">
        <v>875</v>
      </c>
      <c r="F3386" s="508" t="str">
        <f t="shared" si="1917"/>
        <v xml:space="preserve"> </v>
      </c>
      <c r="G3386" s="509" t="s">
        <v>1773</v>
      </c>
      <c r="H3386" s="504" t="str">
        <f>IF('Flanged Parts'!$BB$6=1,"CS",IF('Flanged Parts'!$BB$6=2,"Glv",0))</f>
        <v>Glv</v>
      </c>
      <c r="I3386" s="1035" t="s">
        <v>917</v>
      </c>
      <c r="J3386" s="1036"/>
      <c r="K3386" s="516" t="s">
        <v>881</v>
      </c>
      <c r="L3386" s="535">
        <v>18</v>
      </c>
      <c r="M3386" s="532" t="s">
        <v>1700</v>
      </c>
      <c r="N3386" s="514">
        <f t="shared" si="1945"/>
        <v>0</v>
      </c>
      <c r="O3386" s="514">
        <f t="shared" si="1923"/>
        <v>0</v>
      </c>
      <c r="P3386" s="680">
        <f>'KB Duct Parts'!$AE$3</f>
        <v>0</v>
      </c>
      <c r="Q3386" s="681">
        <f t="shared" si="1918"/>
        <v>0</v>
      </c>
      <c r="R3386" s="682">
        <f t="shared" si="1919"/>
        <v>0</v>
      </c>
      <c r="S3386" s="716">
        <f t="shared" si="1926"/>
        <v>0.2</v>
      </c>
      <c r="T3386" s="679">
        <f t="shared" si="1920"/>
        <v>0</v>
      </c>
      <c r="U3386" s="679">
        <f t="shared" si="1921"/>
        <v>0</v>
      </c>
      <c r="Y3386" s="120"/>
      <c r="AD3386" s="81"/>
      <c r="AF3386" s="370">
        <v>18</v>
      </c>
      <c r="AG3386" s="374">
        <v>16</v>
      </c>
      <c r="AH3386" s="378">
        <v>14</v>
      </c>
      <c r="AI3386" s="381">
        <v>12</v>
      </c>
      <c r="AJ3386" s="386">
        <v>10</v>
      </c>
      <c r="AK3386" s="391"/>
      <c r="AL3386" s="386"/>
      <c r="AM3386" s="363">
        <f t="shared" si="1915"/>
        <v>1</v>
      </c>
      <c r="AN3386" s="578">
        <v>0</v>
      </c>
      <c r="AO3386" s="78">
        <f t="shared" si="1951"/>
        <v>0</v>
      </c>
      <c r="AP3386" s="78">
        <f t="shared" si="1946"/>
        <v>0</v>
      </c>
      <c r="AQ3386" s="78">
        <f t="shared" si="1947"/>
        <v>0</v>
      </c>
      <c r="AR3386" s="78">
        <f t="shared" si="1948"/>
        <v>0</v>
      </c>
      <c r="AS3386" s="78">
        <f t="shared" si="1949"/>
        <v>0</v>
      </c>
      <c r="AT3386" s="78">
        <f t="shared" si="1950"/>
        <v>0</v>
      </c>
      <c r="AU3386" s="363" t="s">
        <v>717</v>
      </c>
      <c r="AV3386" s="393"/>
      <c r="AW3386" s="395"/>
      <c r="AX3386" s="395">
        <v>1.2</v>
      </c>
      <c r="AY3386" s="395">
        <v>1.3</v>
      </c>
      <c r="AZ3386" s="395">
        <v>1.4</v>
      </c>
      <c r="BA3386" s="395">
        <v>1.5</v>
      </c>
      <c r="BB3386" s="395">
        <v>0</v>
      </c>
      <c r="BC3386" s="395">
        <v>0</v>
      </c>
      <c r="BD3386" s="115"/>
      <c r="BE3386" s="115"/>
      <c r="BF3386" s="115"/>
      <c r="BG3386" s="115"/>
      <c r="BH3386" s="115"/>
      <c r="BI3386" s="115"/>
      <c r="BJ3386" s="115"/>
      <c r="BK3386" s="115"/>
      <c r="BQ3386" s="74" t="str">
        <f t="shared" si="1927"/>
        <v xml:space="preserve"> </v>
      </c>
      <c r="BR3386" s="120" t="str">
        <f t="shared" si="1928"/>
        <v xml:space="preserve"> </v>
      </c>
      <c r="BS3386" s="120" t="str">
        <f t="shared" si="1929"/>
        <v xml:space="preserve"> </v>
      </c>
      <c r="BU3386" s="74" t="str">
        <f t="shared" si="1930"/>
        <v xml:space="preserve"> </v>
      </c>
      <c r="BV3386" s="120" t="str">
        <f t="shared" si="1931"/>
        <v xml:space="preserve"> </v>
      </c>
      <c r="BW3386" s="120" t="str">
        <f t="shared" si="1932"/>
        <v xml:space="preserve">  </v>
      </c>
      <c r="BY3386" s="74" t="str">
        <f t="shared" si="1933"/>
        <v xml:space="preserve"> </v>
      </c>
      <c r="BZ3386" s="120" t="str">
        <f t="shared" si="1934"/>
        <v xml:space="preserve"> </v>
      </c>
      <c r="CA3386" s="120" t="str">
        <f t="shared" si="1935"/>
        <v xml:space="preserve"> </v>
      </c>
      <c r="CC3386" s="115" t="str">
        <f t="shared" si="1936"/>
        <v xml:space="preserve"> </v>
      </c>
      <c r="CD3386" s="120" t="str">
        <f t="shared" si="1937"/>
        <v xml:space="preserve"> </v>
      </c>
      <c r="CE3386" s="417" t="str">
        <f t="shared" si="1938"/>
        <v xml:space="preserve"> </v>
      </c>
      <c r="CF3386" s="115"/>
      <c r="CG3386" s="115" t="str">
        <f t="shared" si="1939"/>
        <v xml:space="preserve"> </v>
      </c>
      <c r="CH3386" s="120" t="str">
        <f t="shared" si="1940"/>
        <v xml:space="preserve"> </v>
      </c>
      <c r="CI3386" s="417" t="str">
        <f t="shared" si="1941"/>
        <v xml:space="preserve"> </v>
      </c>
      <c r="CJ3386" s="115"/>
      <c r="CK3386" s="115" t="str">
        <f t="shared" si="1942"/>
        <v xml:space="preserve"> </v>
      </c>
      <c r="CL3386" s="120" t="str">
        <f t="shared" si="1943"/>
        <v xml:space="preserve"> </v>
      </c>
      <c r="CM3386" s="417" t="str">
        <f t="shared" si="1952"/>
        <v xml:space="preserve"> </v>
      </c>
      <c r="IS3386" s="111">
        <v>95.1</v>
      </c>
    </row>
    <row r="3387" spans="2:253" s="74" customFormat="1" ht="17.100000000000001" hidden="1" customHeight="1" x14ac:dyDescent="0.25">
      <c r="B3387" s="504">
        <f>'Flanged Parts'!V22</f>
        <v>0</v>
      </c>
      <c r="C3387" s="508">
        <f t="shared" si="1944"/>
        <v>26119</v>
      </c>
      <c r="D3387" s="506">
        <f t="shared" si="1922"/>
        <v>26119</v>
      </c>
      <c r="E3387" s="504" t="s">
        <v>876</v>
      </c>
      <c r="F3387" s="508" t="str">
        <f t="shared" si="1917"/>
        <v xml:space="preserve"> </v>
      </c>
      <c r="G3387" s="509" t="s">
        <v>1773</v>
      </c>
      <c r="H3387" s="504" t="str">
        <f>IF('Flanged Parts'!$BB$6=1,"CS",IF('Flanged Parts'!$BB$6=2,"Glv",0))</f>
        <v>Glv</v>
      </c>
      <c r="I3387" s="1035" t="s">
        <v>917</v>
      </c>
      <c r="J3387" s="1036"/>
      <c r="K3387" s="516" t="s">
        <v>881</v>
      </c>
      <c r="L3387" s="535">
        <v>18</v>
      </c>
      <c r="M3387" s="532" t="s">
        <v>1700</v>
      </c>
      <c r="N3387" s="514">
        <f t="shared" si="1945"/>
        <v>0</v>
      </c>
      <c r="O3387" s="514">
        <f t="shared" si="1923"/>
        <v>0</v>
      </c>
      <c r="P3387" s="680">
        <f>'KB Duct Parts'!$AE$3</f>
        <v>0</v>
      </c>
      <c r="Q3387" s="681">
        <f t="shared" si="1918"/>
        <v>0</v>
      </c>
      <c r="R3387" s="682">
        <f t="shared" si="1919"/>
        <v>0</v>
      </c>
      <c r="S3387" s="716">
        <f t="shared" si="1926"/>
        <v>0.2</v>
      </c>
      <c r="T3387" s="679">
        <f t="shared" si="1920"/>
        <v>0</v>
      </c>
      <c r="U3387" s="679">
        <f t="shared" si="1921"/>
        <v>0</v>
      </c>
      <c r="Y3387" s="120"/>
      <c r="AD3387" s="81"/>
      <c r="AF3387" s="370">
        <v>18</v>
      </c>
      <c r="AG3387" s="374">
        <v>16</v>
      </c>
      <c r="AH3387" s="378">
        <v>14</v>
      </c>
      <c r="AI3387" s="381">
        <v>12</v>
      </c>
      <c r="AJ3387" s="386">
        <v>10</v>
      </c>
      <c r="AK3387" s="391"/>
      <c r="AL3387" s="386"/>
      <c r="AM3387" s="363">
        <f t="shared" si="1915"/>
        <v>1</v>
      </c>
      <c r="AN3387" s="578">
        <v>0</v>
      </c>
      <c r="AO3387" s="78">
        <f t="shared" si="1951"/>
        <v>0</v>
      </c>
      <c r="AP3387" s="78">
        <f t="shared" si="1946"/>
        <v>0</v>
      </c>
      <c r="AQ3387" s="78">
        <f t="shared" si="1947"/>
        <v>0</v>
      </c>
      <c r="AR3387" s="78">
        <f t="shared" si="1948"/>
        <v>0</v>
      </c>
      <c r="AS3387" s="78">
        <f t="shared" si="1949"/>
        <v>0</v>
      </c>
      <c r="AT3387" s="78">
        <f t="shared" si="1950"/>
        <v>0</v>
      </c>
      <c r="AU3387" s="363" t="s">
        <v>717</v>
      </c>
      <c r="AV3387" s="393"/>
      <c r="AW3387" s="395"/>
      <c r="AX3387" s="395">
        <v>1.2</v>
      </c>
      <c r="AY3387" s="395">
        <v>1.3</v>
      </c>
      <c r="AZ3387" s="395">
        <v>1.4</v>
      </c>
      <c r="BA3387" s="395">
        <v>1.5</v>
      </c>
      <c r="BB3387" s="395">
        <v>0</v>
      </c>
      <c r="BC3387" s="395">
        <v>0</v>
      </c>
      <c r="BD3387" s="115"/>
      <c r="BE3387" s="115"/>
      <c r="BF3387" s="115"/>
      <c r="BG3387" s="115"/>
      <c r="BH3387" s="115"/>
      <c r="BI3387" s="115"/>
      <c r="BJ3387" s="115"/>
      <c r="BK3387" s="115"/>
      <c r="BQ3387" s="74" t="str">
        <f t="shared" si="1927"/>
        <v xml:space="preserve"> </v>
      </c>
      <c r="BR3387" s="120" t="str">
        <f t="shared" si="1928"/>
        <v xml:space="preserve"> </v>
      </c>
      <c r="BS3387" s="120" t="str">
        <f t="shared" si="1929"/>
        <v xml:space="preserve"> </v>
      </c>
      <c r="BU3387" s="74" t="str">
        <f t="shared" si="1930"/>
        <v xml:space="preserve"> </v>
      </c>
      <c r="BV3387" s="120" t="str">
        <f t="shared" si="1931"/>
        <v xml:space="preserve"> </v>
      </c>
      <c r="BW3387" s="120" t="str">
        <f t="shared" si="1932"/>
        <v xml:space="preserve">  </v>
      </c>
      <c r="BY3387" s="74" t="str">
        <f t="shared" si="1933"/>
        <v xml:space="preserve"> </v>
      </c>
      <c r="BZ3387" s="120" t="str">
        <f t="shared" si="1934"/>
        <v xml:space="preserve"> </v>
      </c>
      <c r="CA3387" s="120" t="str">
        <f t="shared" si="1935"/>
        <v xml:space="preserve"> </v>
      </c>
      <c r="CC3387" s="115" t="str">
        <f t="shared" si="1936"/>
        <v xml:space="preserve"> </v>
      </c>
      <c r="CD3387" s="120" t="str">
        <f t="shared" si="1937"/>
        <v xml:space="preserve"> </v>
      </c>
      <c r="CE3387" s="417" t="str">
        <f t="shared" si="1938"/>
        <v xml:space="preserve"> </v>
      </c>
      <c r="CF3387" s="115"/>
      <c r="CG3387" s="115" t="str">
        <f t="shared" si="1939"/>
        <v xml:space="preserve"> </v>
      </c>
      <c r="CH3387" s="120" t="str">
        <f t="shared" si="1940"/>
        <v xml:space="preserve"> </v>
      </c>
      <c r="CI3387" s="417" t="str">
        <f t="shared" si="1941"/>
        <v xml:space="preserve"> </v>
      </c>
      <c r="CJ3387" s="115"/>
      <c r="CK3387" s="115" t="str">
        <f t="shared" si="1942"/>
        <v xml:space="preserve"> </v>
      </c>
      <c r="CL3387" s="120" t="str">
        <f t="shared" si="1943"/>
        <v xml:space="preserve"> </v>
      </c>
      <c r="CM3387" s="417" t="str">
        <f t="shared" si="1952"/>
        <v xml:space="preserve"> </v>
      </c>
      <c r="IS3387" s="111">
        <v>97.3</v>
      </c>
    </row>
    <row r="3388" spans="2:253" s="74" customFormat="1" ht="17.100000000000001" hidden="1" customHeight="1" x14ac:dyDescent="0.25">
      <c r="B3388" s="504">
        <f>'Flanged Parts'!V23</f>
        <v>0</v>
      </c>
      <c r="C3388" s="508">
        <f t="shared" si="1944"/>
        <v>26120</v>
      </c>
      <c r="D3388" s="506">
        <f t="shared" si="1922"/>
        <v>26120</v>
      </c>
      <c r="E3388" s="504" t="s">
        <v>877</v>
      </c>
      <c r="F3388" s="508" t="str">
        <f t="shared" si="1917"/>
        <v xml:space="preserve"> </v>
      </c>
      <c r="G3388" s="509" t="s">
        <v>1773</v>
      </c>
      <c r="H3388" s="504" t="str">
        <f>IF('Flanged Parts'!$BB$6=1,"CS",IF('Flanged Parts'!$BB$6=2,"Glv",0))</f>
        <v>Glv</v>
      </c>
      <c r="I3388" s="1035" t="s">
        <v>917</v>
      </c>
      <c r="J3388" s="1036"/>
      <c r="K3388" s="516" t="s">
        <v>881</v>
      </c>
      <c r="L3388" s="535">
        <v>18</v>
      </c>
      <c r="M3388" s="532" t="s">
        <v>1700</v>
      </c>
      <c r="N3388" s="514">
        <f t="shared" si="1945"/>
        <v>0</v>
      </c>
      <c r="O3388" s="514">
        <f t="shared" si="1923"/>
        <v>0</v>
      </c>
      <c r="P3388" s="680">
        <f>'KB Duct Parts'!$AE$3</f>
        <v>0</v>
      </c>
      <c r="Q3388" s="681">
        <f t="shared" si="1918"/>
        <v>0</v>
      </c>
      <c r="R3388" s="682">
        <f t="shared" si="1919"/>
        <v>0</v>
      </c>
      <c r="S3388" s="716">
        <f t="shared" si="1926"/>
        <v>0.2</v>
      </c>
      <c r="T3388" s="679">
        <f t="shared" si="1920"/>
        <v>0</v>
      </c>
      <c r="U3388" s="679">
        <f t="shared" si="1921"/>
        <v>0</v>
      </c>
      <c r="Y3388" s="120"/>
      <c r="AD3388" s="81"/>
      <c r="AF3388" s="370">
        <v>18</v>
      </c>
      <c r="AG3388" s="374">
        <v>16</v>
      </c>
      <c r="AH3388" s="378">
        <v>14</v>
      </c>
      <c r="AI3388" s="381">
        <v>12</v>
      </c>
      <c r="AJ3388" s="386">
        <v>10</v>
      </c>
      <c r="AK3388" s="391"/>
      <c r="AL3388" s="386"/>
      <c r="AM3388" s="363">
        <f t="shared" si="1915"/>
        <v>1</v>
      </c>
      <c r="AN3388" s="578">
        <v>0</v>
      </c>
      <c r="AO3388" s="78">
        <f t="shared" si="1951"/>
        <v>0</v>
      </c>
      <c r="AP3388" s="78">
        <f t="shared" si="1946"/>
        <v>0</v>
      </c>
      <c r="AQ3388" s="78">
        <f t="shared" si="1947"/>
        <v>0</v>
      </c>
      <c r="AR3388" s="78">
        <f t="shared" si="1948"/>
        <v>0</v>
      </c>
      <c r="AS3388" s="78">
        <f t="shared" si="1949"/>
        <v>0</v>
      </c>
      <c r="AT3388" s="78">
        <f t="shared" si="1950"/>
        <v>0</v>
      </c>
      <c r="AU3388" s="363" t="s">
        <v>717</v>
      </c>
      <c r="AV3388" s="393"/>
      <c r="AW3388" s="395"/>
      <c r="AX3388" s="395">
        <v>1.2</v>
      </c>
      <c r="AY3388" s="395">
        <v>1.3</v>
      </c>
      <c r="AZ3388" s="395">
        <v>1.4</v>
      </c>
      <c r="BA3388" s="395">
        <v>1.5</v>
      </c>
      <c r="BB3388" s="395">
        <v>0</v>
      </c>
      <c r="BC3388" s="395">
        <v>0</v>
      </c>
      <c r="BD3388" s="115"/>
      <c r="BE3388" s="115"/>
      <c r="BF3388" s="115"/>
      <c r="BG3388" s="115"/>
      <c r="BH3388" s="115"/>
      <c r="BI3388" s="115"/>
      <c r="BJ3388" s="115"/>
      <c r="BK3388" s="115"/>
      <c r="BQ3388" s="74" t="str">
        <f t="shared" si="1927"/>
        <v xml:space="preserve"> </v>
      </c>
      <c r="BR3388" s="120" t="str">
        <f t="shared" si="1928"/>
        <v xml:space="preserve"> </v>
      </c>
      <c r="BS3388" s="120" t="str">
        <f t="shared" si="1929"/>
        <v xml:space="preserve"> </v>
      </c>
      <c r="BU3388" s="74" t="str">
        <f t="shared" si="1930"/>
        <v xml:space="preserve"> </v>
      </c>
      <c r="BV3388" s="120" t="str">
        <f t="shared" si="1931"/>
        <v xml:space="preserve"> </v>
      </c>
      <c r="BW3388" s="120" t="str">
        <f t="shared" si="1932"/>
        <v xml:space="preserve">  </v>
      </c>
      <c r="BY3388" s="74" t="str">
        <f t="shared" si="1933"/>
        <v xml:space="preserve"> </v>
      </c>
      <c r="BZ3388" s="120" t="str">
        <f t="shared" si="1934"/>
        <v xml:space="preserve"> </v>
      </c>
      <c r="CA3388" s="120" t="str">
        <f t="shared" si="1935"/>
        <v xml:space="preserve"> </v>
      </c>
      <c r="CC3388" s="115" t="str">
        <f t="shared" si="1936"/>
        <v xml:space="preserve"> </v>
      </c>
      <c r="CD3388" s="120" t="str">
        <f t="shared" si="1937"/>
        <v xml:space="preserve"> </v>
      </c>
      <c r="CE3388" s="417" t="str">
        <f t="shared" si="1938"/>
        <v xml:space="preserve"> </v>
      </c>
      <c r="CF3388" s="115"/>
      <c r="CG3388" s="115" t="str">
        <f t="shared" si="1939"/>
        <v xml:space="preserve"> </v>
      </c>
      <c r="CH3388" s="120" t="str">
        <f t="shared" si="1940"/>
        <v xml:space="preserve"> </v>
      </c>
      <c r="CI3388" s="417" t="str">
        <f t="shared" si="1941"/>
        <v xml:space="preserve"> </v>
      </c>
      <c r="CJ3388" s="115"/>
      <c r="CK3388" s="115" t="str">
        <f t="shared" si="1942"/>
        <v xml:space="preserve"> </v>
      </c>
      <c r="CL3388" s="120" t="str">
        <f t="shared" si="1943"/>
        <v xml:space="preserve"> </v>
      </c>
      <c r="CM3388" s="417" t="str">
        <f t="shared" si="1952"/>
        <v xml:space="preserve"> </v>
      </c>
      <c r="IS3388" s="111">
        <v>99.6</v>
      </c>
    </row>
    <row r="3389" spans="2:253" s="74" customFormat="1" ht="17.100000000000001" hidden="1" customHeight="1" x14ac:dyDescent="0.25">
      <c r="B3389" s="504">
        <f>'Flanged Parts'!V24</f>
        <v>0</v>
      </c>
      <c r="C3389" s="508">
        <f t="shared" si="1944"/>
        <v>26122</v>
      </c>
      <c r="D3389" s="506">
        <f t="shared" si="1922"/>
        <v>26122</v>
      </c>
      <c r="E3389" s="504" t="s">
        <v>878</v>
      </c>
      <c r="F3389" s="508" t="str">
        <f t="shared" si="1917"/>
        <v xml:space="preserve"> </v>
      </c>
      <c r="G3389" s="509" t="s">
        <v>1773</v>
      </c>
      <c r="H3389" s="504" t="str">
        <f>IF('Flanged Parts'!$BB$6=1,"CS",IF('Flanged Parts'!$BB$6=2,"Glv",0))</f>
        <v>Glv</v>
      </c>
      <c r="I3389" s="1035" t="s">
        <v>917</v>
      </c>
      <c r="J3389" s="1036"/>
      <c r="K3389" s="516" t="s">
        <v>881</v>
      </c>
      <c r="L3389" s="535">
        <v>18</v>
      </c>
      <c r="M3389" s="532" t="s">
        <v>1700</v>
      </c>
      <c r="N3389" s="514">
        <f t="shared" si="1945"/>
        <v>0</v>
      </c>
      <c r="O3389" s="514">
        <f t="shared" si="1923"/>
        <v>0</v>
      </c>
      <c r="P3389" s="680">
        <f>'KB Duct Parts'!$AE$3</f>
        <v>0</v>
      </c>
      <c r="Q3389" s="681">
        <f t="shared" si="1918"/>
        <v>0</v>
      </c>
      <c r="R3389" s="682">
        <f t="shared" si="1919"/>
        <v>0</v>
      </c>
      <c r="S3389" s="716">
        <f t="shared" si="1926"/>
        <v>0.2</v>
      </c>
      <c r="T3389" s="679">
        <f t="shared" si="1920"/>
        <v>0</v>
      </c>
      <c r="U3389" s="679">
        <f t="shared" si="1921"/>
        <v>0</v>
      </c>
      <c r="Y3389" s="120"/>
      <c r="AD3389" s="81"/>
      <c r="AF3389" s="370">
        <v>18</v>
      </c>
      <c r="AG3389" s="374">
        <v>16</v>
      </c>
      <c r="AH3389" s="378">
        <v>14</v>
      </c>
      <c r="AI3389" s="381">
        <v>12</v>
      </c>
      <c r="AJ3389" s="386">
        <v>10</v>
      </c>
      <c r="AK3389" s="391"/>
      <c r="AL3389" s="386"/>
      <c r="AM3389" s="363">
        <f t="shared" si="1915"/>
        <v>1</v>
      </c>
      <c r="AN3389" s="578">
        <v>0</v>
      </c>
      <c r="AO3389" s="78">
        <f t="shared" si="1951"/>
        <v>0</v>
      </c>
      <c r="AP3389" s="78">
        <f t="shared" si="1946"/>
        <v>0</v>
      </c>
      <c r="AQ3389" s="78">
        <f t="shared" si="1947"/>
        <v>0</v>
      </c>
      <c r="AR3389" s="78">
        <f t="shared" si="1948"/>
        <v>0</v>
      </c>
      <c r="AS3389" s="78">
        <f t="shared" si="1949"/>
        <v>0</v>
      </c>
      <c r="AT3389" s="78">
        <f t="shared" si="1950"/>
        <v>0</v>
      </c>
      <c r="AU3389" s="363" t="s">
        <v>717</v>
      </c>
      <c r="AV3389" s="393"/>
      <c r="AW3389" s="395"/>
      <c r="AX3389" s="395">
        <v>1.2</v>
      </c>
      <c r="AY3389" s="395">
        <v>1.3</v>
      </c>
      <c r="AZ3389" s="395">
        <v>1.4</v>
      </c>
      <c r="BA3389" s="395">
        <v>1.5</v>
      </c>
      <c r="BB3389" s="395">
        <v>0</v>
      </c>
      <c r="BC3389" s="395">
        <v>0</v>
      </c>
      <c r="BD3389" s="115"/>
      <c r="BE3389" s="115"/>
      <c r="BF3389" s="115"/>
      <c r="BG3389" s="115"/>
      <c r="BH3389" s="115"/>
      <c r="BI3389" s="115"/>
      <c r="BJ3389" s="115"/>
      <c r="BK3389" s="115"/>
      <c r="BQ3389" s="74" t="str">
        <f t="shared" si="1927"/>
        <v xml:space="preserve"> </v>
      </c>
      <c r="BR3389" s="120" t="str">
        <f t="shared" si="1928"/>
        <v xml:space="preserve"> </v>
      </c>
      <c r="BS3389" s="120" t="str">
        <f t="shared" si="1929"/>
        <v xml:space="preserve"> </v>
      </c>
      <c r="BU3389" s="74" t="str">
        <f t="shared" si="1930"/>
        <v xml:space="preserve"> </v>
      </c>
      <c r="BV3389" s="120" t="str">
        <f t="shared" si="1931"/>
        <v xml:space="preserve"> </v>
      </c>
      <c r="BW3389" s="120" t="str">
        <f t="shared" si="1932"/>
        <v xml:space="preserve">  </v>
      </c>
      <c r="BY3389" s="74" t="str">
        <f t="shared" si="1933"/>
        <v xml:space="preserve"> </v>
      </c>
      <c r="BZ3389" s="120" t="str">
        <f t="shared" si="1934"/>
        <v xml:space="preserve"> </v>
      </c>
      <c r="CA3389" s="120" t="str">
        <f t="shared" si="1935"/>
        <v xml:space="preserve"> </v>
      </c>
      <c r="CC3389" s="115" t="str">
        <f t="shared" si="1936"/>
        <v xml:space="preserve"> </v>
      </c>
      <c r="CD3389" s="120" t="str">
        <f t="shared" si="1937"/>
        <v xml:space="preserve"> </v>
      </c>
      <c r="CE3389" s="417" t="str">
        <f t="shared" si="1938"/>
        <v xml:space="preserve"> </v>
      </c>
      <c r="CF3389" s="115"/>
      <c r="CG3389" s="115" t="str">
        <f t="shared" si="1939"/>
        <v xml:space="preserve"> </v>
      </c>
      <c r="CH3389" s="120" t="str">
        <f t="shared" si="1940"/>
        <v xml:space="preserve"> </v>
      </c>
      <c r="CI3389" s="417" t="str">
        <f t="shared" si="1941"/>
        <v xml:space="preserve"> </v>
      </c>
      <c r="CJ3389" s="115"/>
      <c r="CK3389" s="115" t="str">
        <f t="shared" si="1942"/>
        <v xml:space="preserve"> </v>
      </c>
      <c r="CL3389" s="120" t="str">
        <f t="shared" si="1943"/>
        <v xml:space="preserve"> </v>
      </c>
      <c r="CM3389" s="417" t="str">
        <f t="shared" si="1952"/>
        <v xml:space="preserve"> </v>
      </c>
      <c r="IS3389" s="111">
        <v>117</v>
      </c>
    </row>
    <row r="3390" spans="2:253" s="74" customFormat="1" ht="17.100000000000001" hidden="1" customHeight="1" x14ac:dyDescent="0.25">
      <c r="B3390" s="504">
        <v>0</v>
      </c>
      <c r="C3390" s="508">
        <v>26124</v>
      </c>
      <c r="D3390" s="506">
        <f t="shared" si="1922"/>
        <v>26124</v>
      </c>
      <c r="E3390" s="504" t="s">
        <v>1338</v>
      </c>
      <c r="F3390" s="508" t="str">
        <f t="shared" si="1917"/>
        <v xml:space="preserve"> </v>
      </c>
      <c r="G3390" s="509" t="s">
        <v>1773</v>
      </c>
      <c r="H3390" s="504" t="str">
        <f>IF('Flanged Parts'!$BB$6=1,"CS",IF('Flanged Parts'!$BB$6=2,"Glv",0))</f>
        <v>Glv</v>
      </c>
      <c r="I3390" s="1035" t="s">
        <v>917</v>
      </c>
      <c r="J3390" s="1036"/>
      <c r="K3390" s="516" t="s">
        <v>881</v>
      </c>
      <c r="L3390" s="535">
        <v>18</v>
      </c>
      <c r="M3390" s="532" t="s">
        <v>1700</v>
      </c>
      <c r="N3390" s="514">
        <f t="shared" si="1945"/>
        <v>0</v>
      </c>
      <c r="O3390" s="514">
        <f t="shared" si="1923"/>
        <v>0</v>
      </c>
      <c r="P3390" s="680">
        <f>'KB Duct Parts'!$AE$3</f>
        <v>0</v>
      </c>
      <c r="Q3390" s="681">
        <f t="shared" si="1918"/>
        <v>0</v>
      </c>
      <c r="R3390" s="682">
        <f t="shared" si="1919"/>
        <v>0</v>
      </c>
      <c r="S3390" s="716">
        <f t="shared" si="1926"/>
        <v>0.2</v>
      </c>
      <c r="T3390" s="679">
        <f t="shared" si="1920"/>
        <v>0</v>
      </c>
      <c r="U3390" s="679">
        <f t="shared" si="1921"/>
        <v>0</v>
      </c>
      <c r="Y3390" s="120"/>
      <c r="AD3390" s="81"/>
      <c r="AF3390" s="370">
        <v>18</v>
      </c>
      <c r="AG3390" s="374">
        <v>16</v>
      </c>
      <c r="AH3390" s="378">
        <v>14</v>
      </c>
      <c r="AI3390" s="381">
        <v>12</v>
      </c>
      <c r="AJ3390" s="386">
        <v>10</v>
      </c>
      <c r="AK3390" s="391"/>
      <c r="AL3390" s="386"/>
      <c r="AM3390" s="363">
        <f t="shared" si="1915"/>
        <v>1</v>
      </c>
      <c r="AN3390" s="578">
        <v>0</v>
      </c>
      <c r="AO3390" s="78">
        <f t="shared" si="1951"/>
        <v>0</v>
      </c>
      <c r="AP3390" s="78">
        <f t="shared" si="1946"/>
        <v>0</v>
      </c>
      <c r="AQ3390" s="78">
        <f t="shared" si="1947"/>
        <v>0</v>
      </c>
      <c r="AR3390" s="78">
        <f t="shared" si="1948"/>
        <v>0</v>
      </c>
      <c r="AS3390" s="78">
        <f t="shared" si="1949"/>
        <v>0</v>
      </c>
      <c r="AT3390" s="78">
        <f t="shared" si="1950"/>
        <v>0</v>
      </c>
      <c r="AU3390" s="363" t="s">
        <v>717</v>
      </c>
      <c r="AV3390" s="393"/>
      <c r="AW3390" s="395"/>
      <c r="AX3390" s="395">
        <v>1.2</v>
      </c>
      <c r="AY3390" s="395">
        <v>1.3</v>
      </c>
      <c r="AZ3390" s="395">
        <v>1.4</v>
      </c>
      <c r="BA3390" s="395">
        <v>1.5</v>
      </c>
      <c r="BB3390" s="395">
        <v>0</v>
      </c>
      <c r="BC3390" s="395">
        <v>0</v>
      </c>
      <c r="BD3390" s="115"/>
      <c r="BE3390" s="115"/>
      <c r="BF3390" s="115"/>
      <c r="BG3390" s="115"/>
      <c r="BH3390" s="115"/>
      <c r="BI3390" s="115"/>
      <c r="BJ3390" s="115"/>
      <c r="BK3390" s="115"/>
      <c r="BQ3390" s="74" t="str">
        <f t="shared" si="1927"/>
        <v xml:space="preserve"> </v>
      </c>
      <c r="BR3390" s="120" t="str">
        <f t="shared" si="1928"/>
        <v xml:space="preserve"> </v>
      </c>
      <c r="BS3390" s="120" t="str">
        <f t="shared" si="1929"/>
        <v xml:space="preserve"> </v>
      </c>
      <c r="BU3390" s="74" t="str">
        <f t="shared" si="1930"/>
        <v xml:space="preserve"> </v>
      </c>
      <c r="BV3390" s="120" t="str">
        <f t="shared" si="1931"/>
        <v xml:space="preserve"> </v>
      </c>
      <c r="BW3390" s="120" t="str">
        <f t="shared" si="1932"/>
        <v xml:space="preserve">  </v>
      </c>
      <c r="BY3390" s="74" t="str">
        <f t="shared" si="1933"/>
        <v xml:space="preserve"> </v>
      </c>
      <c r="BZ3390" s="120" t="str">
        <f t="shared" si="1934"/>
        <v xml:space="preserve"> </v>
      </c>
      <c r="CA3390" s="120" t="str">
        <f t="shared" si="1935"/>
        <v xml:space="preserve"> </v>
      </c>
      <c r="CC3390" s="115" t="str">
        <f t="shared" si="1936"/>
        <v xml:space="preserve"> </v>
      </c>
      <c r="CD3390" s="120" t="str">
        <f t="shared" si="1937"/>
        <v xml:space="preserve"> </v>
      </c>
      <c r="CE3390" s="417" t="str">
        <f t="shared" si="1938"/>
        <v xml:space="preserve"> </v>
      </c>
      <c r="CF3390" s="115"/>
      <c r="CG3390" s="115" t="str">
        <f t="shared" si="1939"/>
        <v xml:space="preserve"> </v>
      </c>
      <c r="CH3390" s="120" t="str">
        <f t="shared" si="1940"/>
        <v xml:space="preserve"> </v>
      </c>
      <c r="CI3390" s="417" t="str">
        <f t="shared" si="1941"/>
        <v xml:space="preserve"> </v>
      </c>
      <c r="CJ3390" s="115"/>
      <c r="CK3390" s="115" t="str">
        <f t="shared" si="1942"/>
        <v xml:space="preserve"> </v>
      </c>
      <c r="CL3390" s="120" t="str">
        <f t="shared" si="1943"/>
        <v xml:space="preserve"> </v>
      </c>
      <c r="CM3390" s="417" t="str">
        <f t="shared" si="1952"/>
        <v xml:space="preserve"> </v>
      </c>
      <c r="IS3390" s="111">
        <v>125.9</v>
      </c>
    </row>
    <row r="3391" spans="2:253" s="74" customFormat="1" ht="17.100000000000001" hidden="1" customHeight="1" x14ac:dyDescent="0.25">
      <c r="B3391" s="504">
        <v>0</v>
      </c>
      <c r="C3391" s="508">
        <v>26126</v>
      </c>
      <c r="D3391" s="506">
        <f t="shared" si="1922"/>
        <v>26126</v>
      </c>
      <c r="E3391" s="504" t="s">
        <v>1339</v>
      </c>
      <c r="F3391" s="508" t="str">
        <f t="shared" si="1917"/>
        <v xml:space="preserve"> </v>
      </c>
      <c r="G3391" s="509" t="s">
        <v>1773</v>
      </c>
      <c r="H3391" s="504" t="str">
        <f>IF('Flanged Parts'!$BB$6=1,"CS",IF('Flanged Parts'!$BB$6=2,"Glv",0))</f>
        <v>Glv</v>
      </c>
      <c r="I3391" s="1035" t="s">
        <v>917</v>
      </c>
      <c r="J3391" s="1036"/>
      <c r="K3391" s="516" t="s">
        <v>881</v>
      </c>
      <c r="L3391" s="535">
        <v>16</v>
      </c>
      <c r="M3391" s="532" t="s">
        <v>1700</v>
      </c>
      <c r="N3391" s="514">
        <f t="shared" si="1945"/>
        <v>0</v>
      </c>
      <c r="O3391" s="514">
        <f t="shared" si="1923"/>
        <v>0</v>
      </c>
      <c r="P3391" s="680">
        <f>'KB Duct Parts'!$AE$3</f>
        <v>0</v>
      </c>
      <c r="Q3391" s="681">
        <f t="shared" si="1918"/>
        <v>0</v>
      </c>
      <c r="R3391" s="682">
        <f t="shared" si="1919"/>
        <v>0</v>
      </c>
      <c r="S3391" s="716">
        <f t="shared" si="1926"/>
        <v>0.2</v>
      </c>
      <c r="T3391" s="679">
        <f t="shared" si="1920"/>
        <v>0</v>
      </c>
      <c r="U3391" s="679">
        <f t="shared" si="1921"/>
        <v>0</v>
      </c>
      <c r="Y3391" s="120"/>
      <c r="AD3391" s="81"/>
      <c r="AF3391" s="370">
        <v>16</v>
      </c>
      <c r="AG3391" s="374">
        <v>14</v>
      </c>
      <c r="AH3391" s="378">
        <v>12</v>
      </c>
      <c r="AI3391" s="381">
        <v>10</v>
      </c>
      <c r="AJ3391" s="386"/>
      <c r="AK3391" s="391"/>
      <c r="AL3391" s="386"/>
      <c r="AM3391" s="363">
        <f t="shared" si="1915"/>
        <v>1</v>
      </c>
      <c r="AN3391" s="578">
        <v>0</v>
      </c>
      <c r="AO3391" s="78">
        <f t="shared" si="1951"/>
        <v>0</v>
      </c>
      <c r="AP3391" s="78">
        <f t="shared" si="1946"/>
        <v>0</v>
      </c>
      <c r="AQ3391" s="78">
        <f t="shared" si="1947"/>
        <v>0</v>
      </c>
      <c r="AR3391" s="78">
        <f t="shared" si="1948"/>
        <v>0</v>
      </c>
      <c r="AS3391" s="78">
        <f t="shared" si="1949"/>
        <v>0</v>
      </c>
      <c r="AT3391" s="78">
        <f t="shared" si="1950"/>
        <v>0</v>
      </c>
      <c r="AU3391" s="363" t="s">
        <v>717</v>
      </c>
      <c r="AV3391" s="393"/>
      <c r="AW3391" s="395"/>
      <c r="AX3391" s="395">
        <v>0</v>
      </c>
      <c r="AY3391" s="395">
        <v>0</v>
      </c>
      <c r="AZ3391" s="395">
        <v>0</v>
      </c>
      <c r="BA3391" s="395">
        <v>0</v>
      </c>
      <c r="BB3391" s="395">
        <v>0</v>
      </c>
      <c r="BC3391" s="395">
        <v>0</v>
      </c>
      <c r="BD3391" s="115"/>
      <c r="BE3391" s="115"/>
      <c r="BF3391" s="115"/>
      <c r="BG3391" s="115"/>
      <c r="BH3391" s="115"/>
      <c r="BI3391" s="115"/>
      <c r="BJ3391" s="115"/>
      <c r="BK3391" s="115"/>
      <c r="BQ3391" s="74" t="str">
        <f t="shared" si="1927"/>
        <v xml:space="preserve"> </v>
      </c>
      <c r="BR3391" s="120" t="str">
        <f t="shared" si="1928"/>
        <v xml:space="preserve"> </v>
      </c>
      <c r="BS3391" s="120" t="str">
        <f t="shared" si="1929"/>
        <v xml:space="preserve"> </v>
      </c>
      <c r="BU3391" s="74" t="str">
        <f t="shared" si="1930"/>
        <v xml:space="preserve"> </v>
      </c>
      <c r="BV3391" s="120" t="str">
        <f t="shared" si="1931"/>
        <v xml:space="preserve"> </v>
      </c>
      <c r="BW3391" s="120" t="str">
        <f t="shared" si="1932"/>
        <v xml:space="preserve">  </v>
      </c>
      <c r="BY3391" s="74" t="str">
        <f t="shared" si="1933"/>
        <v xml:space="preserve"> </v>
      </c>
      <c r="BZ3391" s="120" t="str">
        <f t="shared" si="1934"/>
        <v xml:space="preserve"> </v>
      </c>
      <c r="CA3391" s="120" t="str">
        <f t="shared" si="1935"/>
        <v xml:space="preserve"> </v>
      </c>
      <c r="CC3391" s="115" t="str">
        <f t="shared" si="1936"/>
        <v xml:space="preserve"> </v>
      </c>
      <c r="CD3391" s="120" t="str">
        <f t="shared" si="1937"/>
        <v xml:space="preserve"> </v>
      </c>
      <c r="CE3391" s="417" t="str">
        <f t="shared" si="1938"/>
        <v xml:space="preserve"> </v>
      </c>
      <c r="CF3391" s="115"/>
      <c r="CG3391" s="115" t="str">
        <f t="shared" si="1939"/>
        <v xml:space="preserve"> </v>
      </c>
      <c r="CH3391" s="120" t="str">
        <f t="shared" si="1940"/>
        <v xml:space="preserve"> </v>
      </c>
      <c r="CI3391" s="417" t="str">
        <f t="shared" si="1941"/>
        <v xml:space="preserve"> </v>
      </c>
      <c r="CJ3391" s="115"/>
      <c r="CK3391" s="115" t="str">
        <f t="shared" si="1942"/>
        <v xml:space="preserve"> </v>
      </c>
      <c r="CL3391" s="120" t="str">
        <f t="shared" si="1943"/>
        <v xml:space="preserve"> </v>
      </c>
      <c r="CM3391" s="417" t="str">
        <f t="shared" si="1952"/>
        <v xml:space="preserve"> </v>
      </c>
      <c r="IS3391" s="111">
        <v>192.6</v>
      </c>
    </row>
    <row r="3392" spans="2:253" s="74" customFormat="1" ht="17.100000000000001" hidden="1" customHeight="1" x14ac:dyDescent="0.25">
      <c r="B3392" s="504">
        <v>0</v>
      </c>
      <c r="C3392" s="508">
        <v>26128</v>
      </c>
      <c r="D3392" s="506">
        <f t="shared" si="1922"/>
        <v>26128</v>
      </c>
      <c r="E3392" s="504" t="s">
        <v>1340</v>
      </c>
      <c r="F3392" s="508" t="str">
        <f t="shared" si="1917"/>
        <v xml:space="preserve"> </v>
      </c>
      <c r="G3392" s="509" t="s">
        <v>1773</v>
      </c>
      <c r="H3392" s="504" t="str">
        <f>IF('Flanged Parts'!$BB$6=1,"CS",IF('Flanged Parts'!$BB$6=2,"Glv",0))</f>
        <v>Glv</v>
      </c>
      <c r="I3392" s="1035" t="s">
        <v>917</v>
      </c>
      <c r="J3392" s="1036"/>
      <c r="K3392" s="516" t="s">
        <v>881</v>
      </c>
      <c r="L3392" s="535">
        <v>16</v>
      </c>
      <c r="M3392" s="532" t="s">
        <v>1700</v>
      </c>
      <c r="N3392" s="514">
        <f t="shared" si="1945"/>
        <v>0</v>
      </c>
      <c r="O3392" s="514">
        <f t="shared" si="1923"/>
        <v>0</v>
      </c>
      <c r="P3392" s="680">
        <f>'KB Duct Parts'!$AE$3</f>
        <v>0</v>
      </c>
      <c r="Q3392" s="681">
        <f t="shared" si="1918"/>
        <v>0</v>
      </c>
      <c r="R3392" s="682">
        <f t="shared" si="1919"/>
        <v>0</v>
      </c>
      <c r="S3392" s="716">
        <f t="shared" si="1926"/>
        <v>0.2</v>
      </c>
      <c r="T3392" s="679">
        <f t="shared" si="1920"/>
        <v>0</v>
      </c>
      <c r="U3392" s="679">
        <f t="shared" si="1921"/>
        <v>0</v>
      </c>
      <c r="Y3392" s="120"/>
      <c r="AD3392" s="81"/>
      <c r="AF3392" s="370">
        <v>16</v>
      </c>
      <c r="AG3392" s="374">
        <v>14</v>
      </c>
      <c r="AH3392" s="378">
        <v>12</v>
      </c>
      <c r="AI3392" s="381">
        <v>10</v>
      </c>
      <c r="AJ3392" s="386"/>
      <c r="AK3392" s="391"/>
      <c r="AL3392" s="386"/>
      <c r="AM3392" s="363">
        <f t="shared" si="1915"/>
        <v>1</v>
      </c>
      <c r="AN3392" s="578">
        <v>0</v>
      </c>
      <c r="AO3392" s="78">
        <f t="shared" si="1951"/>
        <v>0</v>
      </c>
      <c r="AP3392" s="78">
        <f t="shared" si="1946"/>
        <v>0</v>
      </c>
      <c r="AQ3392" s="78">
        <f t="shared" si="1947"/>
        <v>0</v>
      </c>
      <c r="AR3392" s="78">
        <f t="shared" si="1948"/>
        <v>0</v>
      </c>
      <c r="AS3392" s="78">
        <f t="shared" si="1949"/>
        <v>0</v>
      </c>
      <c r="AT3392" s="78">
        <f t="shared" si="1950"/>
        <v>0</v>
      </c>
      <c r="AU3392" s="363" t="s">
        <v>717</v>
      </c>
      <c r="AV3392" s="393"/>
      <c r="AW3392" s="395"/>
      <c r="AX3392" s="395">
        <v>0</v>
      </c>
      <c r="AY3392" s="395">
        <v>0</v>
      </c>
      <c r="AZ3392" s="395">
        <v>0</v>
      </c>
      <c r="BA3392" s="395">
        <v>0</v>
      </c>
      <c r="BB3392" s="395">
        <v>0</v>
      </c>
      <c r="BC3392" s="395">
        <v>0</v>
      </c>
      <c r="BD3392" s="115"/>
      <c r="BE3392" s="115"/>
      <c r="BF3392" s="115"/>
      <c r="BG3392" s="115"/>
      <c r="BH3392" s="115"/>
      <c r="BI3392" s="115"/>
      <c r="BJ3392" s="115"/>
      <c r="BK3392" s="115"/>
      <c r="BQ3392" s="74" t="str">
        <f t="shared" si="1927"/>
        <v xml:space="preserve"> </v>
      </c>
      <c r="BR3392" s="120" t="str">
        <f t="shared" si="1928"/>
        <v xml:space="preserve"> </v>
      </c>
      <c r="BS3392" s="120" t="str">
        <f t="shared" si="1929"/>
        <v xml:space="preserve"> </v>
      </c>
      <c r="BU3392" s="74" t="str">
        <f t="shared" si="1930"/>
        <v xml:space="preserve"> </v>
      </c>
      <c r="BV3392" s="120" t="str">
        <f t="shared" si="1931"/>
        <v xml:space="preserve"> </v>
      </c>
      <c r="BW3392" s="120" t="str">
        <f t="shared" si="1932"/>
        <v xml:space="preserve">  </v>
      </c>
      <c r="BY3392" s="74" t="str">
        <f t="shared" si="1933"/>
        <v xml:space="preserve"> </v>
      </c>
      <c r="BZ3392" s="120" t="str">
        <f t="shared" si="1934"/>
        <v xml:space="preserve"> </v>
      </c>
      <c r="CA3392" s="120" t="str">
        <f t="shared" si="1935"/>
        <v xml:space="preserve"> </v>
      </c>
      <c r="CC3392" s="115" t="str">
        <f t="shared" si="1936"/>
        <v xml:space="preserve"> </v>
      </c>
      <c r="CD3392" s="120" t="str">
        <f t="shared" si="1937"/>
        <v xml:space="preserve"> </v>
      </c>
      <c r="CE3392" s="417" t="str">
        <f t="shared" si="1938"/>
        <v xml:space="preserve"> </v>
      </c>
      <c r="CF3392" s="115"/>
      <c r="CG3392" s="115" t="str">
        <f t="shared" si="1939"/>
        <v xml:space="preserve"> </v>
      </c>
      <c r="CH3392" s="120" t="str">
        <f t="shared" si="1940"/>
        <v xml:space="preserve"> </v>
      </c>
      <c r="CI3392" s="417" t="str">
        <f t="shared" si="1941"/>
        <v xml:space="preserve"> </v>
      </c>
      <c r="CJ3392" s="115"/>
      <c r="CK3392" s="115" t="str">
        <f t="shared" si="1942"/>
        <v xml:space="preserve"> </v>
      </c>
      <c r="CL3392" s="120" t="str">
        <f t="shared" si="1943"/>
        <v xml:space="preserve"> </v>
      </c>
      <c r="CM3392" s="417" t="str">
        <f t="shared" si="1952"/>
        <v xml:space="preserve"> </v>
      </c>
      <c r="IS3392" s="111">
        <v>251.8</v>
      </c>
    </row>
    <row r="3393" spans="2:253" s="74" customFormat="1" ht="17.100000000000001" hidden="1" customHeight="1" x14ac:dyDescent="0.25">
      <c r="B3393" s="504">
        <v>0</v>
      </c>
      <c r="C3393" s="508">
        <v>26130</v>
      </c>
      <c r="D3393" s="506">
        <f t="shared" si="1922"/>
        <v>26130</v>
      </c>
      <c r="E3393" s="504" t="s">
        <v>1341</v>
      </c>
      <c r="F3393" s="508" t="str">
        <f t="shared" si="1917"/>
        <v xml:space="preserve"> </v>
      </c>
      <c r="G3393" s="509" t="s">
        <v>1773</v>
      </c>
      <c r="H3393" s="504" t="str">
        <f>IF('Flanged Parts'!$BB$6=1,"CS",IF('Flanged Parts'!$BB$6=2,"Glv",0))</f>
        <v>Glv</v>
      </c>
      <c r="I3393" s="1035" t="s">
        <v>917</v>
      </c>
      <c r="J3393" s="1036"/>
      <c r="K3393" s="516" t="s">
        <v>881</v>
      </c>
      <c r="L3393" s="535">
        <v>16</v>
      </c>
      <c r="M3393" s="532" t="s">
        <v>1700</v>
      </c>
      <c r="N3393" s="514">
        <f t="shared" si="1945"/>
        <v>0</v>
      </c>
      <c r="O3393" s="514">
        <f t="shared" si="1923"/>
        <v>0</v>
      </c>
      <c r="P3393" s="680">
        <f>'KB Duct Parts'!$AE$3</f>
        <v>0</v>
      </c>
      <c r="Q3393" s="681">
        <f t="shared" si="1918"/>
        <v>0</v>
      </c>
      <c r="R3393" s="682">
        <f t="shared" si="1919"/>
        <v>0</v>
      </c>
      <c r="S3393" s="716">
        <f t="shared" si="1926"/>
        <v>0.2</v>
      </c>
      <c r="T3393" s="679">
        <f t="shared" si="1920"/>
        <v>0</v>
      </c>
      <c r="U3393" s="679">
        <f t="shared" si="1921"/>
        <v>0</v>
      </c>
      <c r="Y3393" s="120"/>
      <c r="AD3393" s="81"/>
      <c r="AF3393" s="370">
        <v>16</v>
      </c>
      <c r="AG3393" s="374">
        <v>14</v>
      </c>
      <c r="AH3393" s="378">
        <v>12</v>
      </c>
      <c r="AI3393" s="381">
        <v>10</v>
      </c>
      <c r="AJ3393" s="386"/>
      <c r="AK3393" s="391"/>
      <c r="AL3393" s="386"/>
      <c r="AM3393" s="363">
        <f t="shared" si="1915"/>
        <v>1</v>
      </c>
      <c r="AN3393" s="578">
        <v>0</v>
      </c>
      <c r="AO3393" s="78">
        <f t="shared" si="1951"/>
        <v>0</v>
      </c>
      <c r="AP3393" s="78">
        <f t="shared" si="1946"/>
        <v>0</v>
      </c>
      <c r="AQ3393" s="78">
        <f t="shared" si="1947"/>
        <v>0</v>
      </c>
      <c r="AR3393" s="78">
        <f t="shared" si="1948"/>
        <v>0</v>
      </c>
      <c r="AS3393" s="78">
        <f t="shared" si="1949"/>
        <v>0</v>
      </c>
      <c r="AT3393" s="78">
        <f t="shared" si="1950"/>
        <v>0</v>
      </c>
      <c r="AU3393" s="363" t="s">
        <v>717</v>
      </c>
      <c r="AV3393" s="393"/>
      <c r="AW3393" s="395"/>
      <c r="AX3393" s="395">
        <v>0</v>
      </c>
      <c r="AY3393" s="395">
        <v>0</v>
      </c>
      <c r="AZ3393" s="395">
        <v>0</v>
      </c>
      <c r="BA3393" s="395">
        <v>0</v>
      </c>
      <c r="BB3393" s="395">
        <v>0</v>
      </c>
      <c r="BC3393" s="395">
        <v>0</v>
      </c>
      <c r="BD3393" s="115"/>
      <c r="BE3393" s="115"/>
      <c r="BF3393" s="115"/>
      <c r="BG3393" s="115"/>
      <c r="BH3393" s="115"/>
      <c r="BI3393" s="115"/>
      <c r="BJ3393" s="115"/>
      <c r="BK3393" s="115"/>
      <c r="BQ3393" s="74" t="str">
        <f t="shared" si="1927"/>
        <v xml:space="preserve"> </v>
      </c>
      <c r="BR3393" s="120" t="str">
        <f t="shared" si="1928"/>
        <v xml:space="preserve"> </v>
      </c>
      <c r="BS3393" s="120" t="str">
        <f t="shared" si="1929"/>
        <v xml:space="preserve"> </v>
      </c>
      <c r="BU3393" s="74" t="str">
        <f t="shared" si="1930"/>
        <v xml:space="preserve"> </v>
      </c>
      <c r="BV3393" s="120" t="str">
        <f t="shared" si="1931"/>
        <v xml:space="preserve"> </v>
      </c>
      <c r="BW3393" s="120" t="str">
        <f t="shared" si="1932"/>
        <v xml:space="preserve">  </v>
      </c>
      <c r="BY3393" s="74" t="str">
        <f t="shared" si="1933"/>
        <v xml:space="preserve"> </v>
      </c>
      <c r="BZ3393" s="120" t="str">
        <f t="shared" si="1934"/>
        <v xml:space="preserve"> </v>
      </c>
      <c r="CA3393" s="120" t="str">
        <f t="shared" si="1935"/>
        <v xml:space="preserve"> </v>
      </c>
      <c r="CC3393" s="115" t="str">
        <f t="shared" si="1936"/>
        <v xml:space="preserve"> </v>
      </c>
      <c r="CD3393" s="120" t="str">
        <f t="shared" si="1937"/>
        <v xml:space="preserve"> </v>
      </c>
      <c r="CE3393" s="417" t="str">
        <f t="shared" si="1938"/>
        <v xml:space="preserve"> </v>
      </c>
      <c r="CF3393" s="115"/>
      <c r="CG3393" s="115" t="str">
        <f t="shared" si="1939"/>
        <v xml:space="preserve"> </v>
      </c>
      <c r="CH3393" s="120" t="str">
        <f t="shared" si="1940"/>
        <v xml:space="preserve"> </v>
      </c>
      <c r="CI3393" s="417" t="str">
        <f t="shared" si="1941"/>
        <v xml:space="preserve"> </v>
      </c>
      <c r="CJ3393" s="115"/>
      <c r="CK3393" s="115" t="str">
        <f t="shared" si="1942"/>
        <v xml:space="preserve"> </v>
      </c>
      <c r="CL3393" s="120" t="str">
        <f t="shared" si="1943"/>
        <v xml:space="preserve"> </v>
      </c>
      <c r="CM3393" s="417" t="str">
        <f t="shared" si="1952"/>
        <v xml:space="preserve"> </v>
      </c>
      <c r="IS3393" s="111">
        <v>316</v>
      </c>
    </row>
    <row r="3394" spans="2:253" s="74" customFormat="1" ht="17.100000000000001" hidden="1" customHeight="1" x14ac:dyDescent="0.25">
      <c r="B3394" s="504">
        <v>0</v>
      </c>
      <c r="C3394" s="508">
        <v>26132</v>
      </c>
      <c r="D3394" s="506">
        <f t="shared" si="1922"/>
        <v>26132</v>
      </c>
      <c r="E3394" s="504" t="s">
        <v>1342</v>
      </c>
      <c r="F3394" s="508" t="str">
        <f t="shared" si="1917"/>
        <v xml:space="preserve"> </v>
      </c>
      <c r="G3394" s="509" t="s">
        <v>1773</v>
      </c>
      <c r="H3394" s="504" t="str">
        <f>IF('Flanged Parts'!$BB$6=1,"CS",IF('Flanged Parts'!$BB$6=2,"Glv",0))</f>
        <v>Glv</v>
      </c>
      <c r="I3394" s="1035" t="s">
        <v>917</v>
      </c>
      <c r="J3394" s="1036"/>
      <c r="K3394" s="516" t="s">
        <v>881</v>
      </c>
      <c r="L3394" s="535">
        <v>16</v>
      </c>
      <c r="M3394" s="532" t="s">
        <v>1700</v>
      </c>
      <c r="N3394" s="514">
        <f t="shared" si="1945"/>
        <v>0</v>
      </c>
      <c r="O3394" s="514">
        <f t="shared" si="1923"/>
        <v>0</v>
      </c>
      <c r="P3394" s="680">
        <f>'KB Duct Parts'!$AE$3</f>
        <v>0</v>
      </c>
      <c r="Q3394" s="681">
        <f t="shared" si="1918"/>
        <v>0</v>
      </c>
      <c r="R3394" s="682">
        <f t="shared" si="1919"/>
        <v>0</v>
      </c>
      <c r="S3394" s="716">
        <f t="shared" si="1926"/>
        <v>0.2</v>
      </c>
      <c r="T3394" s="679">
        <f t="shared" si="1920"/>
        <v>0</v>
      </c>
      <c r="U3394" s="679">
        <f t="shared" si="1921"/>
        <v>0</v>
      </c>
      <c r="Y3394" s="120"/>
      <c r="AD3394" s="81"/>
      <c r="AF3394" s="370">
        <v>16</v>
      </c>
      <c r="AG3394" s="374">
        <v>14</v>
      </c>
      <c r="AH3394" s="378">
        <v>12</v>
      </c>
      <c r="AI3394" s="381">
        <v>10</v>
      </c>
      <c r="AJ3394" s="386"/>
      <c r="AK3394" s="391"/>
      <c r="AL3394" s="386"/>
      <c r="AM3394" s="363">
        <f t="shared" si="1915"/>
        <v>1</v>
      </c>
      <c r="AN3394" s="578">
        <v>0</v>
      </c>
      <c r="AO3394" s="78">
        <f t="shared" si="1951"/>
        <v>0</v>
      </c>
      <c r="AP3394" s="78">
        <f t="shared" si="1946"/>
        <v>0</v>
      </c>
      <c r="AQ3394" s="78">
        <f t="shared" si="1947"/>
        <v>0</v>
      </c>
      <c r="AR3394" s="78">
        <f t="shared" si="1948"/>
        <v>0</v>
      </c>
      <c r="AS3394" s="78">
        <f t="shared" si="1949"/>
        <v>0</v>
      </c>
      <c r="AT3394" s="78">
        <f t="shared" si="1950"/>
        <v>0</v>
      </c>
      <c r="AU3394" s="363" t="s">
        <v>717</v>
      </c>
      <c r="AV3394" s="393"/>
      <c r="AW3394" s="395"/>
      <c r="AX3394" s="395">
        <v>0</v>
      </c>
      <c r="AY3394" s="395">
        <v>0</v>
      </c>
      <c r="AZ3394" s="395">
        <v>0</v>
      </c>
      <c r="BA3394" s="395">
        <v>0</v>
      </c>
      <c r="BB3394" s="395">
        <v>0</v>
      </c>
      <c r="BC3394" s="395">
        <v>0</v>
      </c>
      <c r="BD3394" s="115"/>
      <c r="BE3394" s="115"/>
      <c r="BF3394" s="115"/>
      <c r="BG3394" s="115"/>
      <c r="BH3394" s="115"/>
      <c r="BI3394" s="115"/>
      <c r="BJ3394" s="115"/>
      <c r="BK3394" s="115"/>
      <c r="BQ3394" s="74" t="str">
        <f t="shared" si="1927"/>
        <v xml:space="preserve"> </v>
      </c>
      <c r="BR3394" s="120" t="str">
        <f t="shared" si="1928"/>
        <v xml:space="preserve"> </v>
      </c>
      <c r="BS3394" s="120" t="str">
        <f t="shared" si="1929"/>
        <v xml:space="preserve"> </v>
      </c>
      <c r="BU3394" s="74" t="str">
        <f t="shared" si="1930"/>
        <v xml:space="preserve"> </v>
      </c>
      <c r="BV3394" s="120" t="str">
        <f t="shared" si="1931"/>
        <v xml:space="preserve"> </v>
      </c>
      <c r="BW3394" s="120" t="str">
        <f t="shared" si="1932"/>
        <v xml:space="preserve">  </v>
      </c>
      <c r="BY3394" s="74" t="str">
        <f t="shared" si="1933"/>
        <v xml:space="preserve"> </v>
      </c>
      <c r="BZ3394" s="120" t="str">
        <f t="shared" si="1934"/>
        <v xml:space="preserve"> </v>
      </c>
      <c r="CA3394" s="120" t="str">
        <f t="shared" si="1935"/>
        <v xml:space="preserve"> </v>
      </c>
      <c r="CC3394" s="115" t="str">
        <f t="shared" si="1936"/>
        <v xml:space="preserve"> </v>
      </c>
      <c r="CD3394" s="120" t="str">
        <f t="shared" si="1937"/>
        <v xml:space="preserve"> </v>
      </c>
      <c r="CE3394" s="417" t="str">
        <f t="shared" si="1938"/>
        <v xml:space="preserve"> </v>
      </c>
      <c r="CF3394" s="115"/>
      <c r="CG3394" s="115" t="str">
        <f t="shared" si="1939"/>
        <v xml:space="preserve"> </v>
      </c>
      <c r="CH3394" s="120" t="str">
        <f t="shared" si="1940"/>
        <v xml:space="preserve"> </v>
      </c>
      <c r="CI3394" s="417" t="str">
        <f t="shared" si="1941"/>
        <v xml:space="preserve"> </v>
      </c>
      <c r="CJ3394" s="115"/>
      <c r="CK3394" s="115" t="str">
        <f t="shared" si="1942"/>
        <v xml:space="preserve"> </v>
      </c>
      <c r="CL3394" s="120" t="str">
        <f t="shared" si="1943"/>
        <v xml:space="preserve"> </v>
      </c>
      <c r="CM3394" s="417" t="str">
        <f t="shared" si="1952"/>
        <v xml:space="preserve"> </v>
      </c>
      <c r="IS3394" s="111">
        <v>414.8</v>
      </c>
    </row>
    <row r="3395" spans="2:253" s="74" customFormat="1" ht="17.100000000000001" hidden="1" customHeight="1" x14ac:dyDescent="0.25">
      <c r="B3395" s="504">
        <v>0</v>
      </c>
      <c r="C3395" s="508">
        <v>26134</v>
      </c>
      <c r="D3395" s="506">
        <f t="shared" si="1922"/>
        <v>26134</v>
      </c>
      <c r="E3395" s="504" t="s">
        <v>1343</v>
      </c>
      <c r="F3395" s="508" t="str">
        <f t="shared" si="1917"/>
        <v xml:space="preserve"> </v>
      </c>
      <c r="G3395" s="509" t="s">
        <v>1773</v>
      </c>
      <c r="H3395" s="504" t="str">
        <f>IF('Flanged Parts'!$BB$6=1,"CS",IF('Flanged Parts'!$BB$6=2,"Glv",0))</f>
        <v>Glv</v>
      </c>
      <c r="I3395" s="1035" t="s">
        <v>917</v>
      </c>
      <c r="J3395" s="1036"/>
      <c r="K3395" s="516" t="s">
        <v>881</v>
      </c>
      <c r="L3395" s="535">
        <v>16</v>
      </c>
      <c r="M3395" s="532" t="s">
        <v>1700</v>
      </c>
      <c r="N3395" s="514">
        <f t="shared" si="1945"/>
        <v>0</v>
      </c>
      <c r="O3395" s="514">
        <f t="shared" si="1923"/>
        <v>0</v>
      </c>
      <c r="P3395" s="680">
        <f>'KB Duct Parts'!$AE$3</f>
        <v>0</v>
      </c>
      <c r="Q3395" s="681">
        <f t="shared" si="1918"/>
        <v>0</v>
      </c>
      <c r="R3395" s="682">
        <f t="shared" si="1919"/>
        <v>0</v>
      </c>
      <c r="S3395" s="716">
        <f t="shared" si="1926"/>
        <v>0.2</v>
      </c>
      <c r="T3395" s="679">
        <f t="shared" si="1920"/>
        <v>0</v>
      </c>
      <c r="U3395" s="679">
        <f t="shared" si="1921"/>
        <v>0</v>
      </c>
      <c r="Y3395" s="120"/>
      <c r="AD3395" s="81"/>
      <c r="AF3395" s="370">
        <v>16</v>
      </c>
      <c r="AG3395" s="374">
        <v>14</v>
      </c>
      <c r="AH3395" s="378">
        <v>12</v>
      </c>
      <c r="AI3395" s="381">
        <v>10</v>
      </c>
      <c r="AJ3395" s="386"/>
      <c r="AK3395" s="391"/>
      <c r="AL3395" s="386"/>
      <c r="AM3395" s="363">
        <f t="shared" si="1915"/>
        <v>1</v>
      </c>
      <c r="AN3395" s="578">
        <v>0</v>
      </c>
      <c r="AO3395" s="78">
        <f t="shared" si="1951"/>
        <v>0</v>
      </c>
      <c r="AP3395" s="78">
        <f t="shared" si="1946"/>
        <v>0</v>
      </c>
      <c r="AQ3395" s="78">
        <f t="shared" si="1947"/>
        <v>0</v>
      </c>
      <c r="AR3395" s="78">
        <f t="shared" si="1948"/>
        <v>0</v>
      </c>
      <c r="AS3395" s="78">
        <f t="shared" si="1949"/>
        <v>0</v>
      </c>
      <c r="AT3395" s="78">
        <f t="shared" si="1950"/>
        <v>0</v>
      </c>
      <c r="AU3395" s="363" t="s">
        <v>717</v>
      </c>
      <c r="AV3395" s="393"/>
      <c r="AW3395" s="395"/>
      <c r="AX3395" s="395">
        <v>0</v>
      </c>
      <c r="AY3395" s="395">
        <v>0</v>
      </c>
      <c r="AZ3395" s="395">
        <v>0</v>
      </c>
      <c r="BA3395" s="395">
        <v>0</v>
      </c>
      <c r="BB3395" s="395">
        <v>0</v>
      </c>
      <c r="BC3395" s="395">
        <v>0</v>
      </c>
      <c r="BD3395" s="115"/>
      <c r="BE3395" s="115"/>
      <c r="BF3395" s="115"/>
      <c r="BG3395" s="115"/>
      <c r="BH3395" s="115"/>
      <c r="BI3395" s="115"/>
      <c r="BJ3395" s="115"/>
      <c r="BK3395" s="115"/>
      <c r="BQ3395" s="74" t="str">
        <f t="shared" si="1927"/>
        <v xml:space="preserve"> </v>
      </c>
      <c r="BR3395" s="120" t="str">
        <f t="shared" si="1928"/>
        <v xml:space="preserve"> </v>
      </c>
      <c r="BS3395" s="120" t="str">
        <f t="shared" si="1929"/>
        <v xml:space="preserve"> </v>
      </c>
      <c r="BU3395" s="74" t="str">
        <f t="shared" si="1930"/>
        <v xml:space="preserve"> </v>
      </c>
      <c r="BV3395" s="120" t="str">
        <f t="shared" si="1931"/>
        <v xml:space="preserve"> </v>
      </c>
      <c r="BW3395" s="120" t="str">
        <f t="shared" si="1932"/>
        <v xml:space="preserve">  </v>
      </c>
      <c r="BY3395" s="74" t="str">
        <f t="shared" si="1933"/>
        <v xml:space="preserve"> </v>
      </c>
      <c r="BZ3395" s="120" t="str">
        <f t="shared" si="1934"/>
        <v xml:space="preserve"> </v>
      </c>
      <c r="CA3395" s="120" t="str">
        <f t="shared" si="1935"/>
        <v xml:space="preserve"> </v>
      </c>
      <c r="CC3395" s="115" t="str">
        <f t="shared" si="1936"/>
        <v xml:space="preserve"> </v>
      </c>
      <c r="CD3395" s="120" t="str">
        <f t="shared" si="1937"/>
        <v xml:space="preserve"> </v>
      </c>
      <c r="CE3395" s="417" t="str">
        <f t="shared" si="1938"/>
        <v xml:space="preserve"> </v>
      </c>
      <c r="CF3395" s="115"/>
      <c r="CG3395" s="115" t="str">
        <f t="shared" si="1939"/>
        <v xml:space="preserve"> </v>
      </c>
      <c r="CH3395" s="120" t="str">
        <f t="shared" si="1940"/>
        <v xml:space="preserve"> </v>
      </c>
      <c r="CI3395" s="417" t="str">
        <f t="shared" si="1941"/>
        <v xml:space="preserve"> </v>
      </c>
      <c r="CJ3395" s="115"/>
      <c r="CK3395" s="115" t="str">
        <f t="shared" si="1942"/>
        <v xml:space="preserve"> </v>
      </c>
      <c r="CL3395" s="120" t="str">
        <f t="shared" si="1943"/>
        <v xml:space="preserve"> </v>
      </c>
      <c r="CM3395" s="417" t="str">
        <f t="shared" si="1952"/>
        <v xml:space="preserve"> </v>
      </c>
      <c r="IS3395" s="111">
        <v>513.6</v>
      </c>
    </row>
    <row r="3396" spans="2:253" s="74" customFormat="1" ht="17.100000000000001" hidden="1" customHeight="1" x14ac:dyDescent="0.25">
      <c r="B3396" s="504">
        <v>0</v>
      </c>
      <c r="C3396" s="508">
        <v>26136</v>
      </c>
      <c r="D3396" s="506">
        <f t="shared" si="1922"/>
        <v>26136</v>
      </c>
      <c r="E3396" s="504" t="s">
        <v>1344</v>
      </c>
      <c r="F3396" s="508" t="str">
        <f t="shared" si="1917"/>
        <v xml:space="preserve"> </v>
      </c>
      <c r="G3396" s="509" t="s">
        <v>1773</v>
      </c>
      <c r="H3396" s="504" t="str">
        <f>IF('Flanged Parts'!$BB$6=1,"CS",IF('Flanged Parts'!$BB$6=2,"Glv",0))</f>
        <v>Glv</v>
      </c>
      <c r="I3396" s="1035" t="s">
        <v>917</v>
      </c>
      <c r="J3396" s="1036"/>
      <c r="K3396" s="516" t="s">
        <v>881</v>
      </c>
      <c r="L3396" s="535">
        <v>16</v>
      </c>
      <c r="M3396" s="532" t="s">
        <v>1700</v>
      </c>
      <c r="N3396" s="514">
        <f t="shared" si="1945"/>
        <v>0</v>
      </c>
      <c r="O3396" s="514">
        <f t="shared" si="1923"/>
        <v>0</v>
      </c>
      <c r="P3396" s="680">
        <f>'KB Duct Parts'!$AE$3</f>
        <v>0</v>
      </c>
      <c r="Q3396" s="681">
        <f t="shared" si="1918"/>
        <v>0</v>
      </c>
      <c r="R3396" s="682">
        <f t="shared" si="1919"/>
        <v>0</v>
      </c>
      <c r="S3396" s="716">
        <f t="shared" si="1926"/>
        <v>0.2</v>
      </c>
      <c r="T3396" s="679">
        <f t="shared" si="1920"/>
        <v>0</v>
      </c>
      <c r="U3396" s="679">
        <f t="shared" si="1921"/>
        <v>0</v>
      </c>
      <c r="Y3396" s="120"/>
      <c r="AD3396" s="81"/>
      <c r="AF3396" s="370">
        <v>16</v>
      </c>
      <c r="AG3396" s="374">
        <v>14</v>
      </c>
      <c r="AH3396" s="378">
        <v>12</v>
      </c>
      <c r="AI3396" s="381">
        <v>10</v>
      </c>
      <c r="AJ3396" s="386"/>
      <c r="AK3396" s="391"/>
      <c r="AL3396" s="386"/>
      <c r="AM3396" s="363">
        <f t="shared" si="1915"/>
        <v>1</v>
      </c>
      <c r="AN3396" s="578">
        <v>0</v>
      </c>
      <c r="AO3396" s="78">
        <f t="shared" si="1951"/>
        <v>0</v>
      </c>
      <c r="AP3396" s="78">
        <f t="shared" si="1946"/>
        <v>0</v>
      </c>
      <c r="AQ3396" s="78">
        <f t="shared" si="1947"/>
        <v>0</v>
      </c>
      <c r="AR3396" s="78">
        <f t="shared" si="1948"/>
        <v>0</v>
      </c>
      <c r="AS3396" s="78">
        <f t="shared" si="1949"/>
        <v>0</v>
      </c>
      <c r="AT3396" s="78">
        <f t="shared" si="1950"/>
        <v>0</v>
      </c>
      <c r="AU3396" s="363" t="s">
        <v>717</v>
      </c>
      <c r="AV3396" s="393"/>
      <c r="AW3396" s="395"/>
      <c r="AX3396" s="395">
        <v>0</v>
      </c>
      <c r="AY3396" s="395">
        <v>0</v>
      </c>
      <c r="AZ3396" s="395">
        <v>0</v>
      </c>
      <c r="BA3396" s="395">
        <v>0</v>
      </c>
      <c r="BB3396" s="395">
        <v>0</v>
      </c>
      <c r="BC3396" s="395">
        <v>0</v>
      </c>
      <c r="BD3396" s="115"/>
      <c r="BE3396" s="115"/>
      <c r="BF3396" s="115"/>
      <c r="BG3396" s="115"/>
      <c r="BH3396" s="115"/>
      <c r="BI3396" s="115"/>
      <c r="BJ3396" s="115"/>
      <c r="BK3396" s="115"/>
      <c r="BQ3396" s="74" t="str">
        <f t="shared" si="1927"/>
        <v xml:space="preserve"> </v>
      </c>
      <c r="BR3396" s="120" t="str">
        <f t="shared" si="1928"/>
        <v xml:space="preserve"> </v>
      </c>
      <c r="BS3396" s="120" t="str">
        <f t="shared" si="1929"/>
        <v xml:space="preserve"> </v>
      </c>
      <c r="BU3396" s="74" t="str">
        <f t="shared" si="1930"/>
        <v xml:space="preserve"> </v>
      </c>
      <c r="BV3396" s="120" t="str">
        <f t="shared" si="1931"/>
        <v xml:space="preserve"> </v>
      </c>
      <c r="BW3396" s="120" t="str">
        <f t="shared" si="1932"/>
        <v xml:space="preserve">  </v>
      </c>
      <c r="BY3396" s="74" t="str">
        <f t="shared" si="1933"/>
        <v xml:space="preserve"> </v>
      </c>
      <c r="BZ3396" s="120" t="str">
        <f t="shared" si="1934"/>
        <v xml:space="preserve"> </v>
      </c>
      <c r="CA3396" s="120" t="str">
        <f t="shared" si="1935"/>
        <v xml:space="preserve"> </v>
      </c>
      <c r="CC3396" s="115" t="str">
        <f t="shared" si="1936"/>
        <v xml:space="preserve"> </v>
      </c>
      <c r="CD3396" s="120" t="str">
        <f t="shared" si="1937"/>
        <v xml:space="preserve"> </v>
      </c>
      <c r="CE3396" s="417" t="str">
        <f t="shared" si="1938"/>
        <v xml:space="preserve"> </v>
      </c>
      <c r="CF3396" s="115"/>
      <c r="CG3396" s="115" t="str">
        <f t="shared" si="1939"/>
        <v xml:space="preserve"> </v>
      </c>
      <c r="CH3396" s="120" t="str">
        <f t="shared" si="1940"/>
        <v xml:space="preserve"> </v>
      </c>
      <c r="CI3396" s="417" t="str">
        <f t="shared" si="1941"/>
        <v xml:space="preserve"> </v>
      </c>
      <c r="CJ3396" s="115"/>
      <c r="CK3396" s="115" t="str">
        <f t="shared" si="1942"/>
        <v xml:space="preserve"> </v>
      </c>
      <c r="CL3396" s="120" t="str">
        <f t="shared" si="1943"/>
        <v xml:space="preserve"> </v>
      </c>
      <c r="CM3396" s="417" t="str">
        <f t="shared" si="1952"/>
        <v xml:space="preserve"> </v>
      </c>
      <c r="IS3396" s="111">
        <v>632.1</v>
      </c>
    </row>
    <row r="3397" spans="2:253" s="74" customFormat="1" ht="17.100000000000001" hidden="1" customHeight="1" x14ac:dyDescent="0.25">
      <c r="B3397" s="504">
        <v>0</v>
      </c>
      <c r="C3397" s="508">
        <v>26138</v>
      </c>
      <c r="D3397" s="506">
        <f t="shared" si="1922"/>
        <v>26138</v>
      </c>
      <c r="E3397" s="504" t="s">
        <v>1345</v>
      </c>
      <c r="F3397" s="508" t="str">
        <f t="shared" si="1917"/>
        <v xml:space="preserve"> </v>
      </c>
      <c r="G3397" s="509" t="s">
        <v>1773</v>
      </c>
      <c r="H3397" s="504" t="str">
        <f>IF('Flanged Parts'!$BB$6=1,"CS",IF('Flanged Parts'!$BB$6=2,"Glv",0))</f>
        <v>Glv</v>
      </c>
      <c r="I3397" s="1035" t="s">
        <v>917</v>
      </c>
      <c r="J3397" s="1036"/>
      <c r="K3397" s="516" t="s">
        <v>881</v>
      </c>
      <c r="L3397" s="535">
        <v>16</v>
      </c>
      <c r="M3397" s="532" t="s">
        <v>1700</v>
      </c>
      <c r="N3397" s="514">
        <f t="shared" si="1945"/>
        <v>0</v>
      </c>
      <c r="O3397" s="514">
        <f t="shared" si="1923"/>
        <v>0</v>
      </c>
      <c r="P3397" s="680">
        <f>'KB Duct Parts'!$AE$3</f>
        <v>0</v>
      </c>
      <c r="Q3397" s="681">
        <f t="shared" si="1918"/>
        <v>0</v>
      </c>
      <c r="R3397" s="682">
        <f t="shared" si="1919"/>
        <v>0</v>
      </c>
      <c r="S3397" s="716">
        <f t="shared" si="1926"/>
        <v>0.2</v>
      </c>
      <c r="T3397" s="679">
        <f t="shared" si="1920"/>
        <v>0</v>
      </c>
      <c r="U3397" s="679">
        <f t="shared" si="1921"/>
        <v>0</v>
      </c>
      <c r="Y3397" s="120"/>
      <c r="AD3397" s="81"/>
      <c r="AF3397" s="370">
        <v>16</v>
      </c>
      <c r="AG3397" s="374">
        <v>14</v>
      </c>
      <c r="AH3397" s="378">
        <v>12</v>
      </c>
      <c r="AI3397" s="381">
        <v>10</v>
      </c>
      <c r="AJ3397" s="386"/>
      <c r="AK3397" s="391"/>
      <c r="AL3397" s="386"/>
      <c r="AM3397" s="363">
        <f t="shared" si="1915"/>
        <v>1</v>
      </c>
      <c r="AN3397" s="578">
        <v>0</v>
      </c>
      <c r="AO3397" s="78">
        <f t="shared" si="1951"/>
        <v>0</v>
      </c>
      <c r="AP3397" s="78">
        <f t="shared" si="1946"/>
        <v>0</v>
      </c>
      <c r="AQ3397" s="78">
        <f t="shared" si="1947"/>
        <v>0</v>
      </c>
      <c r="AR3397" s="78">
        <f t="shared" si="1948"/>
        <v>0</v>
      </c>
      <c r="AS3397" s="78">
        <f t="shared" si="1949"/>
        <v>0</v>
      </c>
      <c r="AT3397" s="78">
        <f t="shared" si="1950"/>
        <v>0</v>
      </c>
      <c r="AU3397" s="363" t="s">
        <v>717</v>
      </c>
      <c r="AV3397" s="393"/>
      <c r="AW3397" s="395"/>
      <c r="AX3397" s="395">
        <v>0</v>
      </c>
      <c r="AY3397" s="395">
        <v>0</v>
      </c>
      <c r="AZ3397" s="395">
        <v>0</v>
      </c>
      <c r="BA3397" s="395">
        <v>0</v>
      </c>
      <c r="BB3397" s="395">
        <v>0</v>
      </c>
      <c r="BC3397" s="395">
        <v>0</v>
      </c>
      <c r="BD3397" s="115"/>
      <c r="BE3397" s="115"/>
      <c r="BF3397" s="115"/>
      <c r="BG3397" s="115"/>
      <c r="BH3397" s="115"/>
      <c r="BI3397" s="115"/>
      <c r="BJ3397" s="115"/>
      <c r="BK3397" s="115"/>
      <c r="BQ3397" s="74" t="str">
        <f t="shared" si="1927"/>
        <v xml:space="preserve"> </v>
      </c>
      <c r="BR3397" s="120" t="str">
        <f t="shared" si="1928"/>
        <v xml:space="preserve"> </v>
      </c>
      <c r="BS3397" s="120" t="str">
        <f t="shared" si="1929"/>
        <v xml:space="preserve"> </v>
      </c>
      <c r="BU3397" s="74" t="str">
        <f t="shared" si="1930"/>
        <v xml:space="preserve"> </v>
      </c>
      <c r="BV3397" s="120" t="str">
        <f t="shared" si="1931"/>
        <v xml:space="preserve"> </v>
      </c>
      <c r="BW3397" s="120" t="str">
        <f t="shared" si="1932"/>
        <v xml:space="preserve">  </v>
      </c>
      <c r="BY3397" s="74" t="str">
        <f t="shared" si="1933"/>
        <v xml:space="preserve"> </v>
      </c>
      <c r="BZ3397" s="120" t="str">
        <f t="shared" si="1934"/>
        <v xml:space="preserve"> </v>
      </c>
      <c r="CA3397" s="120" t="str">
        <f t="shared" si="1935"/>
        <v xml:space="preserve"> </v>
      </c>
      <c r="CC3397" s="115" t="str">
        <f t="shared" si="1936"/>
        <v xml:space="preserve"> </v>
      </c>
      <c r="CD3397" s="120" t="str">
        <f t="shared" si="1937"/>
        <v xml:space="preserve"> </v>
      </c>
      <c r="CE3397" s="417" t="str">
        <f t="shared" si="1938"/>
        <v xml:space="preserve"> </v>
      </c>
      <c r="CF3397" s="115"/>
      <c r="CG3397" s="115" t="str">
        <f t="shared" si="1939"/>
        <v xml:space="preserve"> </v>
      </c>
      <c r="CH3397" s="120" t="str">
        <f t="shared" si="1940"/>
        <v xml:space="preserve"> </v>
      </c>
      <c r="CI3397" s="417" t="str">
        <f t="shared" si="1941"/>
        <v xml:space="preserve"> </v>
      </c>
      <c r="CJ3397" s="115"/>
      <c r="CK3397" s="115" t="str">
        <f t="shared" si="1942"/>
        <v xml:space="preserve"> </v>
      </c>
      <c r="CL3397" s="120" t="str">
        <f t="shared" si="1943"/>
        <v xml:space="preserve"> </v>
      </c>
      <c r="CM3397" s="417" t="str">
        <f t="shared" si="1952"/>
        <v xml:space="preserve"> </v>
      </c>
      <c r="IS3397" s="111">
        <v>667.2</v>
      </c>
    </row>
    <row r="3398" spans="2:253" s="74" customFormat="1" ht="17.100000000000001" hidden="1" customHeight="1" x14ac:dyDescent="0.25">
      <c r="B3398" s="504">
        <v>0</v>
      </c>
      <c r="C3398" s="508">
        <v>26140</v>
      </c>
      <c r="D3398" s="506">
        <f t="shared" si="1922"/>
        <v>26140</v>
      </c>
      <c r="E3398" s="504" t="s">
        <v>1346</v>
      </c>
      <c r="F3398" s="508" t="str">
        <f t="shared" si="1917"/>
        <v xml:space="preserve"> </v>
      </c>
      <c r="G3398" s="509" t="s">
        <v>1773</v>
      </c>
      <c r="H3398" s="504" t="str">
        <f>IF('Flanged Parts'!$BB$6=1,"CS",IF('Flanged Parts'!$BB$6=2,"Glv",0))</f>
        <v>Glv</v>
      </c>
      <c r="I3398" s="1035" t="s">
        <v>917</v>
      </c>
      <c r="J3398" s="1036"/>
      <c r="K3398" s="516" t="s">
        <v>881</v>
      </c>
      <c r="L3398" s="535">
        <v>16</v>
      </c>
      <c r="M3398" s="532" t="s">
        <v>1700</v>
      </c>
      <c r="N3398" s="514">
        <f t="shared" si="1945"/>
        <v>0</v>
      </c>
      <c r="O3398" s="514">
        <f t="shared" si="1923"/>
        <v>0</v>
      </c>
      <c r="P3398" s="680">
        <f>'KB Duct Parts'!$AE$3</f>
        <v>0</v>
      </c>
      <c r="Q3398" s="681">
        <f t="shared" si="1918"/>
        <v>0</v>
      </c>
      <c r="R3398" s="682">
        <f t="shared" si="1919"/>
        <v>0</v>
      </c>
      <c r="S3398" s="716">
        <f t="shared" si="1926"/>
        <v>0.2</v>
      </c>
      <c r="T3398" s="679">
        <f t="shared" si="1920"/>
        <v>0</v>
      </c>
      <c r="U3398" s="679">
        <f t="shared" si="1921"/>
        <v>0</v>
      </c>
      <c r="Y3398" s="120"/>
      <c r="AD3398" s="81"/>
      <c r="AF3398" s="370">
        <v>16</v>
      </c>
      <c r="AG3398" s="374">
        <v>14</v>
      </c>
      <c r="AH3398" s="378">
        <v>12</v>
      </c>
      <c r="AI3398" s="381">
        <v>10</v>
      </c>
      <c r="AJ3398" s="386"/>
      <c r="AK3398" s="391"/>
      <c r="AL3398" s="386"/>
      <c r="AM3398" s="363">
        <f t="shared" ref="AM3398:AM3461" si="1953">IF(L3398=AF3398,1,IF(L3398=AG3398,2,IF(L3398=AH3398,3,IF(L3398=AI3398,4,IF(L3398=AJ3398,5,IF(L3398=AK3398,6,IF(L3398=AL3398,7,0)))))))</f>
        <v>1</v>
      </c>
      <c r="AN3398" s="578">
        <v>0</v>
      </c>
      <c r="AO3398" s="78">
        <f t="shared" si="1951"/>
        <v>0</v>
      </c>
      <c r="AP3398" s="78">
        <f t="shared" si="1946"/>
        <v>0</v>
      </c>
      <c r="AQ3398" s="78">
        <f t="shared" si="1947"/>
        <v>0</v>
      </c>
      <c r="AR3398" s="78">
        <f t="shared" si="1948"/>
        <v>0</v>
      </c>
      <c r="AS3398" s="78">
        <f t="shared" si="1949"/>
        <v>0</v>
      </c>
      <c r="AT3398" s="78">
        <f t="shared" si="1950"/>
        <v>0</v>
      </c>
      <c r="AU3398" s="363" t="s">
        <v>717</v>
      </c>
      <c r="AV3398" s="393"/>
      <c r="AW3398" s="395"/>
      <c r="AX3398" s="395">
        <v>0</v>
      </c>
      <c r="AY3398" s="395">
        <v>0</v>
      </c>
      <c r="AZ3398" s="395">
        <v>0</v>
      </c>
      <c r="BA3398" s="395">
        <v>0</v>
      </c>
      <c r="BB3398" s="395">
        <v>0</v>
      </c>
      <c r="BC3398" s="395">
        <v>0</v>
      </c>
      <c r="BD3398" s="115"/>
      <c r="BE3398" s="115"/>
      <c r="BF3398" s="115"/>
      <c r="BG3398" s="115"/>
      <c r="BH3398" s="115"/>
      <c r="BI3398" s="115"/>
      <c r="BJ3398" s="115"/>
      <c r="BK3398" s="115"/>
      <c r="BQ3398" s="74" t="str">
        <f t="shared" si="1927"/>
        <v xml:space="preserve"> </v>
      </c>
      <c r="BR3398" s="120" t="str">
        <f t="shared" si="1928"/>
        <v xml:space="preserve"> </v>
      </c>
      <c r="BS3398" s="120" t="str">
        <f t="shared" si="1929"/>
        <v xml:space="preserve"> </v>
      </c>
      <c r="BU3398" s="74" t="str">
        <f t="shared" si="1930"/>
        <v xml:space="preserve"> </v>
      </c>
      <c r="BV3398" s="120" t="str">
        <f t="shared" si="1931"/>
        <v xml:space="preserve"> </v>
      </c>
      <c r="BW3398" s="120" t="str">
        <f t="shared" si="1932"/>
        <v xml:space="preserve">  </v>
      </c>
      <c r="BY3398" s="74" t="str">
        <f t="shared" si="1933"/>
        <v xml:space="preserve"> </v>
      </c>
      <c r="BZ3398" s="120" t="str">
        <f t="shared" si="1934"/>
        <v xml:space="preserve"> </v>
      </c>
      <c r="CA3398" s="120" t="str">
        <f t="shared" si="1935"/>
        <v xml:space="preserve"> </v>
      </c>
      <c r="CC3398" s="115" t="str">
        <f t="shared" si="1936"/>
        <v xml:space="preserve"> </v>
      </c>
      <c r="CD3398" s="120" t="str">
        <f t="shared" si="1937"/>
        <v xml:space="preserve"> </v>
      </c>
      <c r="CE3398" s="417" t="str">
        <f t="shared" si="1938"/>
        <v xml:space="preserve"> </v>
      </c>
      <c r="CF3398" s="115"/>
      <c r="CG3398" s="115" t="str">
        <f t="shared" si="1939"/>
        <v xml:space="preserve"> </v>
      </c>
      <c r="CH3398" s="120" t="str">
        <f t="shared" si="1940"/>
        <v xml:space="preserve"> </v>
      </c>
      <c r="CI3398" s="417" t="str">
        <f t="shared" si="1941"/>
        <v xml:space="preserve"> </v>
      </c>
      <c r="CJ3398" s="115"/>
      <c r="CK3398" s="115" t="str">
        <f t="shared" si="1942"/>
        <v xml:space="preserve"> </v>
      </c>
      <c r="CL3398" s="120" t="str">
        <f t="shared" si="1943"/>
        <v xml:space="preserve"> </v>
      </c>
      <c r="CM3398" s="417" t="str">
        <f t="shared" si="1952"/>
        <v xml:space="preserve"> </v>
      </c>
      <c r="IS3398" s="111">
        <v>702.4</v>
      </c>
    </row>
    <row r="3399" spans="2:253" s="74" customFormat="1" ht="17.100000000000001" hidden="1" customHeight="1" x14ac:dyDescent="0.25">
      <c r="B3399" s="504">
        <v>0</v>
      </c>
      <c r="C3399" s="508">
        <v>26142</v>
      </c>
      <c r="D3399" s="506">
        <f t="shared" si="1922"/>
        <v>26142</v>
      </c>
      <c r="E3399" s="504" t="s">
        <v>1347</v>
      </c>
      <c r="F3399" s="508" t="str">
        <f t="shared" si="1917"/>
        <v xml:space="preserve"> </v>
      </c>
      <c r="G3399" s="509" t="s">
        <v>1773</v>
      </c>
      <c r="H3399" s="504" t="s">
        <v>1094</v>
      </c>
      <c r="I3399" s="1035" t="s">
        <v>917</v>
      </c>
      <c r="J3399" s="1036"/>
      <c r="K3399" s="516" t="s">
        <v>881</v>
      </c>
      <c r="L3399" s="535">
        <v>16</v>
      </c>
      <c r="M3399" s="532" t="s">
        <v>1700</v>
      </c>
      <c r="N3399" s="514">
        <f t="shared" si="1945"/>
        <v>0</v>
      </c>
      <c r="O3399" s="514">
        <f t="shared" si="1923"/>
        <v>0</v>
      </c>
      <c r="P3399" s="680">
        <f>'KB Duct Parts'!$AE$3</f>
        <v>0</v>
      </c>
      <c r="Q3399" s="681">
        <f t="shared" si="1918"/>
        <v>0</v>
      </c>
      <c r="R3399" s="682">
        <f t="shared" si="1919"/>
        <v>0</v>
      </c>
      <c r="S3399" s="716">
        <f t="shared" si="1926"/>
        <v>0.2</v>
      </c>
      <c r="T3399" s="679">
        <f t="shared" si="1920"/>
        <v>0</v>
      </c>
      <c r="U3399" s="679">
        <f t="shared" si="1921"/>
        <v>0</v>
      </c>
      <c r="Y3399" s="120"/>
      <c r="AD3399" s="81"/>
      <c r="AF3399" s="370">
        <v>16</v>
      </c>
      <c r="AG3399" s="374">
        <v>14</v>
      </c>
      <c r="AH3399" s="378">
        <v>12</v>
      </c>
      <c r="AI3399" s="381">
        <v>10</v>
      </c>
      <c r="AJ3399" s="386"/>
      <c r="AK3399" s="391"/>
      <c r="AL3399" s="386"/>
      <c r="AM3399" s="363">
        <f t="shared" si="1953"/>
        <v>1</v>
      </c>
      <c r="AN3399" s="578">
        <v>0</v>
      </c>
      <c r="AO3399" s="78">
        <f t="shared" si="1951"/>
        <v>0</v>
      </c>
      <c r="AP3399" s="78">
        <f t="shared" si="1946"/>
        <v>0</v>
      </c>
      <c r="AQ3399" s="78">
        <f t="shared" si="1947"/>
        <v>0</v>
      </c>
      <c r="AR3399" s="78">
        <f t="shared" si="1948"/>
        <v>0</v>
      </c>
      <c r="AS3399" s="78">
        <f t="shared" si="1949"/>
        <v>0</v>
      </c>
      <c r="AT3399" s="78">
        <f t="shared" si="1950"/>
        <v>0</v>
      </c>
      <c r="AU3399" s="363" t="s">
        <v>717</v>
      </c>
      <c r="AV3399" s="393"/>
      <c r="AW3399" s="395"/>
      <c r="AX3399" s="395">
        <v>0</v>
      </c>
      <c r="AY3399" s="395">
        <v>0</v>
      </c>
      <c r="AZ3399" s="395">
        <v>0</v>
      </c>
      <c r="BA3399" s="395">
        <v>0</v>
      </c>
      <c r="BB3399" s="395">
        <v>0</v>
      </c>
      <c r="BC3399" s="395">
        <v>0</v>
      </c>
      <c r="BD3399" s="115"/>
      <c r="BE3399" s="115"/>
      <c r="BF3399" s="115"/>
      <c r="BG3399" s="115"/>
      <c r="BH3399" s="115"/>
      <c r="BI3399" s="115"/>
      <c r="BJ3399" s="115"/>
      <c r="BK3399" s="115"/>
      <c r="BQ3399" s="74" t="str">
        <f t="shared" si="1927"/>
        <v xml:space="preserve"> </v>
      </c>
      <c r="BR3399" s="120" t="str">
        <f t="shared" si="1928"/>
        <v xml:space="preserve"> </v>
      </c>
      <c r="BS3399" s="120" t="str">
        <f t="shared" si="1929"/>
        <v xml:space="preserve"> </v>
      </c>
      <c r="BU3399" s="74" t="str">
        <f t="shared" si="1930"/>
        <v xml:space="preserve"> </v>
      </c>
      <c r="BV3399" s="120" t="str">
        <f t="shared" si="1931"/>
        <v xml:space="preserve"> </v>
      </c>
      <c r="BW3399" s="120" t="str">
        <f t="shared" si="1932"/>
        <v xml:space="preserve">  </v>
      </c>
      <c r="BY3399" s="74" t="str">
        <f t="shared" si="1933"/>
        <v xml:space="preserve"> </v>
      </c>
      <c r="BZ3399" s="120" t="str">
        <f t="shared" si="1934"/>
        <v xml:space="preserve"> </v>
      </c>
      <c r="CA3399" s="120" t="str">
        <f t="shared" si="1935"/>
        <v xml:space="preserve"> </v>
      </c>
      <c r="CC3399" s="115" t="str">
        <f t="shared" si="1936"/>
        <v xml:space="preserve"> </v>
      </c>
      <c r="CD3399" s="120" t="str">
        <f t="shared" si="1937"/>
        <v xml:space="preserve"> </v>
      </c>
      <c r="CE3399" s="417" t="str">
        <f t="shared" si="1938"/>
        <v xml:space="preserve"> </v>
      </c>
      <c r="CF3399" s="115"/>
      <c r="CG3399" s="115" t="str">
        <f t="shared" si="1939"/>
        <v xml:space="preserve"> </v>
      </c>
      <c r="CH3399" s="120" t="str">
        <f t="shared" si="1940"/>
        <v xml:space="preserve"> </v>
      </c>
      <c r="CI3399" s="417" t="str">
        <f t="shared" si="1941"/>
        <v xml:space="preserve"> </v>
      </c>
      <c r="CJ3399" s="115"/>
      <c r="CK3399" s="115" t="str">
        <f t="shared" si="1942"/>
        <v xml:space="preserve"> </v>
      </c>
      <c r="CL3399" s="120" t="str">
        <f t="shared" si="1943"/>
        <v xml:space="preserve"> </v>
      </c>
      <c r="CM3399" s="417" t="str">
        <f t="shared" si="1952"/>
        <v xml:space="preserve"> </v>
      </c>
      <c r="IS3399" s="111">
        <v>737.5</v>
      </c>
    </row>
    <row r="3400" spans="2:253" s="74" customFormat="1" ht="17.100000000000001" hidden="1" customHeight="1" x14ac:dyDescent="0.25">
      <c r="B3400" s="504">
        <v>0</v>
      </c>
      <c r="C3400" s="508">
        <v>26144</v>
      </c>
      <c r="D3400" s="506">
        <f t="shared" si="1922"/>
        <v>26144</v>
      </c>
      <c r="E3400" s="504" t="s">
        <v>1348</v>
      </c>
      <c r="F3400" s="508" t="str">
        <f t="shared" si="1917"/>
        <v xml:space="preserve"> </v>
      </c>
      <c r="G3400" s="509" t="s">
        <v>1773</v>
      </c>
      <c r="H3400" s="504" t="s">
        <v>1094</v>
      </c>
      <c r="I3400" s="1035" t="s">
        <v>917</v>
      </c>
      <c r="J3400" s="1036"/>
      <c r="K3400" s="516" t="s">
        <v>881</v>
      </c>
      <c r="L3400" s="535">
        <v>16</v>
      </c>
      <c r="M3400" s="532" t="s">
        <v>1700</v>
      </c>
      <c r="N3400" s="514">
        <f t="shared" si="1945"/>
        <v>0</v>
      </c>
      <c r="O3400" s="514">
        <f t="shared" si="1923"/>
        <v>0</v>
      </c>
      <c r="P3400" s="680">
        <f>'KB Duct Parts'!$AE$3</f>
        <v>0</v>
      </c>
      <c r="Q3400" s="681">
        <f t="shared" si="1918"/>
        <v>0</v>
      </c>
      <c r="R3400" s="682">
        <f t="shared" si="1919"/>
        <v>0</v>
      </c>
      <c r="S3400" s="716">
        <f t="shared" si="1926"/>
        <v>0.2</v>
      </c>
      <c r="T3400" s="679">
        <f t="shared" si="1920"/>
        <v>0</v>
      </c>
      <c r="U3400" s="679">
        <f t="shared" si="1921"/>
        <v>0</v>
      </c>
      <c r="Y3400" s="120"/>
      <c r="AD3400" s="81"/>
      <c r="AF3400" s="370">
        <v>16</v>
      </c>
      <c r="AG3400" s="374">
        <v>14</v>
      </c>
      <c r="AH3400" s="378">
        <v>12</v>
      </c>
      <c r="AI3400" s="381">
        <v>10</v>
      </c>
      <c r="AJ3400" s="386"/>
      <c r="AK3400" s="391"/>
      <c r="AL3400" s="386"/>
      <c r="AM3400" s="363">
        <f t="shared" si="1953"/>
        <v>1</v>
      </c>
      <c r="AN3400" s="578">
        <v>0</v>
      </c>
      <c r="AO3400" s="78">
        <f t="shared" si="1951"/>
        <v>0</v>
      </c>
      <c r="AP3400" s="78">
        <f t="shared" si="1946"/>
        <v>0</v>
      </c>
      <c r="AQ3400" s="78">
        <f t="shared" si="1947"/>
        <v>0</v>
      </c>
      <c r="AR3400" s="78">
        <f t="shared" si="1948"/>
        <v>0</v>
      </c>
      <c r="AS3400" s="78">
        <f t="shared" si="1949"/>
        <v>0</v>
      </c>
      <c r="AT3400" s="78">
        <f t="shared" si="1950"/>
        <v>0</v>
      </c>
      <c r="AU3400" s="363" t="s">
        <v>717</v>
      </c>
      <c r="AV3400" s="393"/>
      <c r="AW3400" s="395"/>
      <c r="AX3400" s="395">
        <v>0</v>
      </c>
      <c r="AY3400" s="395">
        <v>0</v>
      </c>
      <c r="AZ3400" s="395">
        <v>0</v>
      </c>
      <c r="BA3400" s="395">
        <v>0</v>
      </c>
      <c r="BB3400" s="395">
        <v>0</v>
      </c>
      <c r="BC3400" s="395">
        <v>0</v>
      </c>
      <c r="BD3400" s="115"/>
      <c r="BE3400" s="115"/>
      <c r="BF3400" s="115"/>
      <c r="BG3400" s="115"/>
      <c r="BH3400" s="115"/>
      <c r="BI3400" s="115"/>
      <c r="BJ3400" s="115"/>
      <c r="BK3400" s="115"/>
      <c r="BQ3400" s="74" t="str">
        <f t="shared" si="1927"/>
        <v xml:space="preserve"> </v>
      </c>
      <c r="BR3400" s="120" t="str">
        <f t="shared" si="1928"/>
        <v xml:space="preserve"> </v>
      </c>
      <c r="BS3400" s="120" t="str">
        <f t="shared" si="1929"/>
        <v xml:space="preserve"> </v>
      </c>
      <c r="BU3400" s="74" t="str">
        <f t="shared" si="1930"/>
        <v xml:space="preserve"> </v>
      </c>
      <c r="BV3400" s="120" t="str">
        <f t="shared" si="1931"/>
        <v xml:space="preserve"> </v>
      </c>
      <c r="BW3400" s="120" t="str">
        <f t="shared" si="1932"/>
        <v xml:space="preserve">  </v>
      </c>
      <c r="BY3400" s="74" t="str">
        <f t="shared" si="1933"/>
        <v xml:space="preserve"> </v>
      </c>
      <c r="BZ3400" s="120" t="str">
        <f t="shared" si="1934"/>
        <v xml:space="preserve"> </v>
      </c>
      <c r="CA3400" s="120" t="str">
        <f t="shared" si="1935"/>
        <v xml:space="preserve"> </v>
      </c>
      <c r="CC3400" s="115" t="str">
        <f t="shared" si="1936"/>
        <v xml:space="preserve"> </v>
      </c>
      <c r="CD3400" s="120" t="str">
        <f t="shared" si="1937"/>
        <v xml:space="preserve"> </v>
      </c>
      <c r="CE3400" s="417" t="str">
        <f t="shared" si="1938"/>
        <v xml:space="preserve"> </v>
      </c>
      <c r="CF3400" s="115"/>
      <c r="CG3400" s="115" t="str">
        <f t="shared" si="1939"/>
        <v xml:space="preserve"> </v>
      </c>
      <c r="CH3400" s="120" t="str">
        <f t="shared" si="1940"/>
        <v xml:space="preserve"> </v>
      </c>
      <c r="CI3400" s="417" t="str">
        <f t="shared" si="1941"/>
        <v xml:space="preserve"> </v>
      </c>
      <c r="CJ3400" s="115"/>
      <c r="CK3400" s="115" t="str">
        <f t="shared" si="1942"/>
        <v xml:space="preserve"> </v>
      </c>
      <c r="CL3400" s="120" t="str">
        <f t="shared" si="1943"/>
        <v xml:space="preserve"> </v>
      </c>
      <c r="CM3400" s="417" t="str">
        <f t="shared" si="1952"/>
        <v xml:space="preserve"> </v>
      </c>
      <c r="IS3400" s="111">
        <v>772.6</v>
      </c>
    </row>
    <row r="3401" spans="2:253" s="74" customFormat="1" ht="17.100000000000001" hidden="1" customHeight="1" x14ac:dyDescent="0.25">
      <c r="B3401" s="504">
        <v>0</v>
      </c>
      <c r="C3401" s="508">
        <v>26146</v>
      </c>
      <c r="D3401" s="506">
        <f t="shared" si="1922"/>
        <v>26146</v>
      </c>
      <c r="E3401" s="504" t="s">
        <v>1349</v>
      </c>
      <c r="F3401" s="508" t="str">
        <f t="shared" si="1917"/>
        <v xml:space="preserve"> </v>
      </c>
      <c r="G3401" s="509" t="s">
        <v>1773</v>
      </c>
      <c r="H3401" s="504" t="s">
        <v>1094</v>
      </c>
      <c r="I3401" s="1035" t="s">
        <v>917</v>
      </c>
      <c r="J3401" s="1036"/>
      <c r="K3401" s="516" t="s">
        <v>881</v>
      </c>
      <c r="L3401" s="535">
        <v>16</v>
      </c>
      <c r="M3401" s="532" t="s">
        <v>1700</v>
      </c>
      <c r="N3401" s="514">
        <f t="shared" si="1945"/>
        <v>0</v>
      </c>
      <c r="O3401" s="514">
        <f t="shared" si="1923"/>
        <v>0</v>
      </c>
      <c r="P3401" s="680">
        <f>'KB Duct Parts'!$AE$3</f>
        <v>0</v>
      </c>
      <c r="Q3401" s="681">
        <f t="shared" si="1918"/>
        <v>0</v>
      </c>
      <c r="R3401" s="682">
        <f t="shared" si="1919"/>
        <v>0</v>
      </c>
      <c r="S3401" s="716">
        <f t="shared" si="1926"/>
        <v>0.2</v>
      </c>
      <c r="T3401" s="679">
        <f t="shared" si="1920"/>
        <v>0</v>
      </c>
      <c r="U3401" s="679">
        <f t="shared" si="1921"/>
        <v>0</v>
      </c>
      <c r="Y3401" s="120"/>
      <c r="AD3401" s="81"/>
      <c r="AF3401" s="370">
        <v>16</v>
      </c>
      <c r="AG3401" s="374">
        <v>14</v>
      </c>
      <c r="AH3401" s="378">
        <v>12</v>
      </c>
      <c r="AI3401" s="381">
        <v>10</v>
      </c>
      <c r="AJ3401" s="386"/>
      <c r="AK3401" s="391"/>
      <c r="AL3401" s="386"/>
      <c r="AM3401" s="363">
        <f t="shared" si="1953"/>
        <v>1</v>
      </c>
      <c r="AN3401" s="578">
        <v>0</v>
      </c>
      <c r="AO3401" s="78">
        <f t="shared" si="1951"/>
        <v>0</v>
      </c>
      <c r="AP3401" s="78">
        <f t="shared" si="1946"/>
        <v>0</v>
      </c>
      <c r="AQ3401" s="78">
        <f t="shared" si="1947"/>
        <v>0</v>
      </c>
      <c r="AR3401" s="78">
        <f t="shared" si="1948"/>
        <v>0</v>
      </c>
      <c r="AS3401" s="78">
        <f t="shared" si="1949"/>
        <v>0</v>
      </c>
      <c r="AT3401" s="78">
        <f t="shared" si="1950"/>
        <v>0</v>
      </c>
      <c r="AU3401" s="363" t="s">
        <v>717</v>
      </c>
      <c r="AV3401" s="393"/>
      <c r="AW3401" s="395"/>
      <c r="AX3401" s="395">
        <v>0</v>
      </c>
      <c r="AY3401" s="395">
        <v>0</v>
      </c>
      <c r="AZ3401" s="395">
        <v>0</v>
      </c>
      <c r="BA3401" s="395">
        <v>0</v>
      </c>
      <c r="BB3401" s="395">
        <v>0</v>
      </c>
      <c r="BC3401" s="395">
        <v>0</v>
      </c>
      <c r="BD3401" s="115"/>
      <c r="BE3401" s="115"/>
      <c r="BF3401" s="115"/>
      <c r="BG3401" s="115"/>
      <c r="BH3401" s="115"/>
      <c r="BI3401" s="115"/>
      <c r="BJ3401" s="115"/>
      <c r="BK3401" s="115"/>
      <c r="BQ3401" s="74" t="str">
        <f t="shared" si="1927"/>
        <v xml:space="preserve"> </v>
      </c>
      <c r="BR3401" s="120" t="str">
        <f t="shared" si="1928"/>
        <v xml:space="preserve"> </v>
      </c>
      <c r="BS3401" s="120" t="str">
        <f t="shared" si="1929"/>
        <v xml:space="preserve"> </v>
      </c>
      <c r="BU3401" s="74" t="str">
        <f t="shared" si="1930"/>
        <v xml:space="preserve"> </v>
      </c>
      <c r="BV3401" s="120" t="str">
        <f t="shared" si="1931"/>
        <v xml:space="preserve"> </v>
      </c>
      <c r="BW3401" s="120" t="str">
        <f t="shared" si="1932"/>
        <v xml:space="preserve">  </v>
      </c>
      <c r="BY3401" s="74" t="str">
        <f t="shared" si="1933"/>
        <v xml:space="preserve"> </v>
      </c>
      <c r="BZ3401" s="120" t="str">
        <f t="shared" si="1934"/>
        <v xml:space="preserve"> </v>
      </c>
      <c r="CA3401" s="120" t="str">
        <f t="shared" si="1935"/>
        <v xml:space="preserve"> </v>
      </c>
      <c r="CC3401" s="115" t="str">
        <f t="shared" si="1936"/>
        <v xml:space="preserve"> </v>
      </c>
      <c r="CD3401" s="120" t="str">
        <f t="shared" si="1937"/>
        <v xml:space="preserve"> </v>
      </c>
      <c r="CE3401" s="417" t="str">
        <f t="shared" si="1938"/>
        <v xml:space="preserve"> </v>
      </c>
      <c r="CF3401" s="115"/>
      <c r="CG3401" s="115" t="str">
        <f t="shared" si="1939"/>
        <v xml:space="preserve"> </v>
      </c>
      <c r="CH3401" s="120" t="str">
        <f t="shared" si="1940"/>
        <v xml:space="preserve"> </v>
      </c>
      <c r="CI3401" s="417" t="str">
        <f t="shared" si="1941"/>
        <v xml:space="preserve"> </v>
      </c>
      <c r="CJ3401" s="115"/>
      <c r="CK3401" s="115" t="str">
        <f t="shared" si="1942"/>
        <v xml:space="preserve"> </v>
      </c>
      <c r="CL3401" s="120" t="str">
        <f t="shared" si="1943"/>
        <v xml:space="preserve"> </v>
      </c>
      <c r="CM3401" s="417" t="str">
        <f t="shared" si="1952"/>
        <v xml:space="preserve"> </v>
      </c>
      <c r="IS3401" s="111">
        <v>807.7</v>
      </c>
    </row>
    <row r="3402" spans="2:253" s="74" customFormat="1" ht="17.100000000000001" hidden="1" customHeight="1" x14ac:dyDescent="0.25">
      <c r="B3402" s="504">
        <v>0</v>
      </c>
      <c r="C3402" s="508">
        <v>26148</v>
      </c>
      <c r="D3402" s="506">
        <f t="shared" si="1922"/>
        <v>26148</v>
      </c>
      <c r="E3402" s="504" t="s">
        <v>1350</v>
      </c>
      <c r="F3402" s="508" t="str">
        <f t="shared" si="1917"/>
        <v xml:space="preserve"> </v>
      </c>
      <c r="G3402" s="509" t="s">
        <v>1773</v>
      </c>
      <c r="H3402" s="504" t="s">
        <v>1094</v>
      </c>
      <c r="I3402" s="1035" t="s">
        <v>917</v>
      </c>
      <c r="J3402" s="1036"/>
      <c r="K3402" s="516" t="s">
        <v>881</v>
      </c>
      <c r="L3402" s="535">
        <v>16</v>
      </c>
      <c r="M3402" s="532" t="s">
        <v>1700</v>
      </c>
      <c r="N3402" s="514">
        <f t="shared" si="1945"/>
        <v>0</v>
      </c>
      <c r="O3402" s="514">
        <f t="shared" si="1923"/>
        <v>0</v>
      </c>
      <c r="P3402" s="680">
        <f>'KB Duct Parts'!$AE$3</f>
        <v>0</v>
      </c>
      <c r="Q3402" s="681">
        <f t="shared" si="1918"/>
        <v>0</v>
      </c>
      <c r="R3402" s="682">
        <f t="shared" si="1919"/>
        <v>0</v>
      </c>
      <c r="S3402" s="716">
        <f t="shared" si="1926"/>
        <v>0.2</v>
      </c>
      <c r="T3402" s="679">
        <f t="shared" si="1920"/>
        <v>0</v>
      </c>
      <c r="U3402" s="679">
        <f t="shared" si="1921"/>
        <v>0</v>
      </c>
      <c r="Y3402" s="120"/>
      <c r="AD3402" s="81"/>
      <c r="AF3402" s="370">
        <v>16</v>
      </c>
      <c r="AG3402" s="374">
        <v>14</v>
      </c>
      <c r="AH3402" s="378">
        <v>12</v>
      </c>
      <c r="AI3402" s="381">
        <v>10</v>
      </c>
      <c r="AJ3402" s="386"/>
      <c r="AK3402" s="391"/>
      <c r="AL3402" s="386"/>
      <c r="AM3402" s="363">
        <f t="shared" si="1953"/>
        <v>1</v>
      </c>
      <c r="AN3402" s="578">
        <v>0</v>
      </c>
      <c r="AO3402" s="78">
        <f t="shared" si="1951"/>
        <v>0</v>
      </c>
      <c r="AP3402" s="78">
        <f t="shared" si="1946"/>
        <v>0</v>
      </c>
      <c r="AQ3402" s="78">
        <f t="shared" si="1947"/>
        <v>0</v>
      </c>
      <c r="AR3402" s="78">
        <f t="shared" si="1948"/>
        <v>0</v>
      </c>
      <c r="AS3402" s="78">
        <f t="shared" si="1949"/>
        <v>0</v>
      </c>
      <c r="AT3402" s="78">
        <f t="shared" si="1950"/>
        <v>0</v>
      </c>
      <c r="AU3402" s="363" t="s">
        <v>717</v>
      </c>
      <c r="AV3402" s="393"/>
      <c r="AW3402" s="395"/>
      <c r="AX3402" s="395">
        <v>0</v>
      </c>
      <c r="AY3402" s="395">
        <v>0</v>
      </c>
      <c r="AZ3402" s="395">
        <v>0</v>
      </c>
      <c r="BA3402" s="395">
        <v>0</v>
      </c>
      <c r="BB3402" s="395">
        <v>0</v>
      </c>
      <c r="BC3402" s="395">
        <v>0</v>
      </c>
      <c r="BD3402" s="115"/>
      <c r="BE3402" s="115"/>
      <c r="BF3402" s="115"/>
      <c r="BG3402" s="115"/>
      <c r="BH3402" s="115"/>
      <c r="BI3402" s="115"/>
      <c r="BJ3402" s="115"/>
      <c r="BK3402" s="115"/>
      <c r="BQ3402" s="74" t="str">
        <f t="shared" si="1927"/>
        <v xml:space="preserve"> </v>
      </c>
      <c r="BR3402" s="120" t="str">
        <f t="shared" si="1928"/>
        <v xml:space="preserve"> </v>
      </c>
      <c r="BS3402" s="120" t="str">
        <f t="shared" si="1929"/>
        <v xml:space="preserve"> </v>
      </c>
      <c r="BU3402" s="74" t="str">
        <f t="shared" si="1930"/>
        <v xml:space="preserve"> </v>
      </c>
      <c r="BV3402" s="120" t="str">
        <f t="shared" si="1931"/>
        <v xml:space="preserve"> </v>
      </c>
      <c r="BW3402" s="120" t="str">
        <f t="shared" si="1932"/>
        <v xml:space="preserve">  </v>
      </c>
      <c r="BY3402" s="74" t="str">
        <f t="shared" si="1933"/>
        <v xml:space="preserve"> </v>
      </c>
      <c r="BZ3402" s="120" t="str">
        <f t="shared" si="1934"/>
        <v xml:space="preserve"> </v>
      </c>
      <c r="CA3402" s="120" t="str">
        <f t="shared" si="1935"/>
        <v xml:space="preserve"> </v>
      </c>
      <c r="CC3402" s="115" t="str">
        <f t="shared" si="1936"/>
        <v xml:space="preserve"> </v>
      </c>
      <c r="CD3402" s="120" t="str">
        <f t="shared" si="1937"/>
        <v xml:space="preserve"> </v>
      </c>
      <c r="CE3402" s="417" t="str">
        <f t="shared" si="1938"/>
        <v xml:space="preserve"> </v>
      </c>
      <c r="CF3402" s="115"/>
      <c r="CG3402" s="115" t="str">
        <f t="shared" si="1939"/>
        <v xml:space="preserve"> </v>
      </c>
      <c r="CH3402" s="120" t="str">
        <f t="shared" si="1940"/>
        <v xml:space="preserve"> </v>
      </c>
      <c r="CI3402" s="417" t="str">
        <f t="shared" si="1941"/>
        <v xml:space="preserve"> </v>
      </c>
      <c r="CJ3402" s="115"/>
      <c r="CK3402" s="115" t="str">
        <f t="shared" si="1942"/>
        <v xml:space="preserve"> </v>
      </c>
      <c r="CL3402" s="120" t="str">
        <f t="shared" si="1943"/>
        <v xml:space="preserve"> </v>
      </c>
      <c r="CM3402" s="417" t="str">
        <f t="shared" si="1952"/>
        <v xml:space="preserve"> </v>
      </c>
      <c r="IS3402" s="111">
        <v>842.9</v>
      </c>
    </row>
    <row r="3403" spans="2:253" s="74" customFormat="1" ht="17.100000000000001" hidden="1" customHeight="1" x14ac:dyDescent="0.25">
      <c r="B3403" s="504">
        <f>'Flanged Parts'!W7</f>
        <v>0</v>
      </c>
      <c r="C3403" s="508">
        <f t="shared" ref="C3403:C3420" si="1954">C1252+10000</f>
        <v>28204</v>
      </c>
      <c r="D3403" s="506">
        <f t="shared" si="1922"/>
        <v>28204</v>
      </c>
      <c r="E3403" s="504" t="s">
        <v>861</v>
      </c>
      <c r="F3403" s="508" t="str">
        <f t="shared" si="1917"/>
        <v xml:space="preserve"> </v>
      </c>
      <c r="G3403" s="509" t="s">
        <v>474</v>
      </c>
      <c r="H3403" s="504" t="str">
        <f>IF('Flanged Parts'!$BB$6=1,"CS",IF('Flanged Parts'!$BB$6=2,"Glv",0))</f>
        <v>Glv</v>
      </c>
      <c r="I3403" s="1035"/>
      <c r="J3403" s="1036"/>
      <c r="K3403" s="516" t="s">
        <v>881</v>
      </c>
      <c r="L3403" s="535"/>
      <c r="M3403" s="517" t="str">
        <f t="shared" ref="M3403:M3466" si="1955">IF(AM3403=1,"Y",IF(AM3403&gt;1,"NR"," "))</f>
        <v>Y</v>
      </c>
      <c r="N3403" s="514">
        <f>AN3403+BI3403</f>
        <v>283.46000000000004</v>
      </c>
      <c r="O3403" s="514">
        <f t="shared" si="1923"/>
        <v>0</v>
      </c>
      <c r="P3403" s="680">
        <f>'KB Duct Parts'!$AE$3</f>
        <v>0</v>
      </c>
      <c r="Q3403" s="681">
        <f t="shared" si="1918"/>
        <v>0</v>
      </c>
      <c r="R3403" s="682">
        <f t="shared" si="1919"/>
        <v>0</v>
      </c>
      <c r="S3403" s="716">
        <f t="shared" si="1926"/>
        <v>0.2</v>
      </c>
      <c r="T3403" s="679">
        <f t="shared" si="1920"/>
        <v>0</v>
      </c>
      <c r="U3403" s="679">
        <f t="shared" si="1921"/>
        <v>0</v>
      </c>
      <c r="Y3403" s="120"/>
      <c r="AD3403" s="81"/>
      <c r="AF3403" s="370"/>
      <c r="AG3403" s="374"/>
      <c r="AH3403" s="378"/>
      <c r="AI3403" s="381"/>
      <c r="AJ3403" s="386"/>
      <c r="AK3403" s="391"/>
      <c r="AL3403" s="386"/>
      <c r="AM3403" s="363">
        <f t="shared" si="1953"/>
        <v>1</v>
      </c>
      <c r="AN3403" s="578">
        <v>275.8</v>
      </c>
      <c r="AO3403" s="78">
        <f t="shared" si="1951"/>
        <v>0</v>
      </c>
      <c r="AP3403" s="78">
        <f t="shared" si="1946"/>
        <v>0</v>
      </c>
      <c r="AQ3403" s="78">
        <f t="shared" si="1947"/>
        <v>0</v>
      </c>
      <c r="AR3403" s="78">
        <f t="shared" si="1948"/>
        <v>0</v>
      </c>
      <c r="AS3403" s="78">
        <f t="shared" si="1949"/>
        <v>0</v>
      </c>
      <c r="AT3403" s="78">
        <f t="shared" si="1950"/>
        <v>0</v>
      </c>
      <c r="AU3403" s="363" t="s">
        <v>717</v>
      </c>
      <c r="AV3403" s="393"/>
      <c r="AW3403" s="395"/>
      <c r="AX3403" s="395">
        <v>0</v>
      </c>
      <c r="AY3403" s="395">
        <v>0</v>
      </c>
      <c r="AZ3403" s="395">
        <v>0</v>
      </c>
      <c r="BA3403" s="395">
        <v>0</v>
      </c>
      <c r="BB3403" s="395">
        <v>0</v>
      </c>
      <c r="BC3403" s="395">
        <v>0</v>
      </c>
      <c r="BD3403" s="115"/>
      <c r="BE3403" s="115"/>
      <c r="BF3403" s="115">
        <v>2</v>
      </c>
      <c r="BG3403" s="115">
        <v>4</v>
      </c>
      <c r="BH3403" s="423">
        <f t="shared" ref="BH3403:BH3434" si="1956">IF(H3403="CS",VLOOKUP(BG3403,$BJ$2344:$BK$2374,2),IF(H3403="Glv",VLOOKUP(BG3403,$BJ$2344:$BL$2374,3),0))</f>
        <v>3.83</v>
      </c>
      <c r="BI3403" s="417">
        <f t="shared" ref="BI3403:BI3466" si="1957">BF3403*BH3403</f>
        <v>7.66</v>
      </c>
      <c r="BJ3403" s="115"/>
      <c r="BK3403" s="115"/>
      <c r="BQ3403" s="74" t="str">
        <f t="shared" si="1927"/>
        <v xml:space="preserve"> </v>
      </c>
      <c r="BR3403" s="120" t="str">
        <f t="shared" si="1928"/>
        <v xml:space="preserve"> </v>
      </c>
      <c r="BS3403" s="120" t="str">
        <f t="shared" si="1929"/>
        <v xml:space="preserve"> </v>
      </c>
      <c r="BU3403" s="74" t="str">
        <f t="shared" si="1930"/>
        <v xml:space="preserve"> </v>
      </c>
      <c r="BV3403" s="120" t="str">
        <f t="shared" si="1931"/>
        <v xml:space="preserve"> </v>
      </c>
      <c r="BW3403" s="120" t="str">
        <f t="shared" si="1932"/>
        <v xml:space="preserve">  </v>
      </c>
      <c r="BY3403" s="74" t="str">
        <f t="shared" si="1933"/>
        <v xml:space="preserve"> </v>
      </c>
      <c r="BZ3403" s="120" t="str">
        <f t="shared" si="1934"/>
        <v xml:space="preserve"> </v>
      </c>
      <c r="CA3403" s="120" t="str">
        <f t="shared" si="1935"/>
        <v xml:space="preserve"> </v>
      </c>
      <c r="CC3403" s="115" t="str">
        <f t="shared" si="1936"/>
        <v xml:space="preserve"> </v>
      </c>
      <c r="CD3403" s="120" t="str">
        <f t="shared" si="1937"/>
        <v xml:space="preserve"> </v>
      </c>
      <c r="CE3403" s="417" t="str">
        <f t="shared" si="1938"/>
        <v xml:space="preserve"> </v>
      </c>
      <c r="CF3403" s="115"/>
      <c r="CG3403" s="115" t="str">
        <f t="shared" si="1939"/>
        <v xml:space="preserve"> </v>
      </c>
      <c r="CH3403" s="120" t="str">
        <f t="shared" si="1940"/>
        <v xml:space="preserve"> </v>
      </c>
      <c r="CI3403" s="417" t="str">
        <f t="shared" si="1941"/>
        <v xml:space="preserve"> </v>
      </c>
      <c r="CJ3403" s="115"/>
      <c r="CK3403" s="115" t="str">
        <f t="shared" si="1942"/>
        <v xml:space="preserve"> </v>
      </c>
      <c r="CL3403" s="120" t="str">
        <f t="shared" si="1943"/>
        <v xml:space="preserve"> </v>
      </c>
      <c r="CM3403" s="417" t="str">
        <f t="shared" si="1952"/>
        <v xml:space="preserve"> </v>
      </c>
      <c r="IS3403" s="111">
        <v>219.2</v>
      </c>
    </row>
    <row r="3404" spans="2:253" s="74" customFormat="1" ht="17.100000000000001" hidden="1" customHeight="1" x14ac:dyDescent="0.25">
      <c r="B3404" s="504">
        <f>'Flanged Parts'!W8</f>
        <v>0</v>
      </c>
      <c r="C3404" s="508">
        <f t="shared" si="1954"/>
        <v>28205</v>
      </c>
      <c r="D3404" s="506">
        <f t="shared" si="1922"/>
        <v>28205</v>
      </c>
      <c r="E3404" s="504" t="s">
        <v>862</v>
      </c>
      <c r="F3404" s="508" t="str">
        <f t="shared" si="1917"/>
        <v xml:space="preserve"> </v>
      </c>
      <c r="G3404" s="509" t="s">
        <v>474</v>
      </c>
      <c r="H3404" s="504" t="str">
        <f>IF('Flanged Parts'!$BB$6=1,"CS",IF('Flanged Parts'!$BB$6=2,"Glv",0))</f>
        <v>Glv</v>
      </c>
      <c r="I3404" s="1035"/>
      <c r="J3404" s="1036"/>
      <c r="K3404" s="516" t="s">
        <v>881</v>
      </c>
      <c r="L3404" s="535"/>
      <c r="M3404" s="517" t="str">
        <f t="shared" si="1955"/>
        <v>Y</v>
      </c>
      <c r="N3404" s="514">
        <f t="shared" ref="N3404:N3467" si="1958">AN3404+BI3404</f>
        <v>296.7</v>
      </c>
      <c r="O3404" s="514">
        <f t="shared" si="1923"/>
        <v>0</v>
      </c>
      <c r="P3404" s="680">
        <f>'KB Duct Parts'!$AE$3</f>
        <v>0</v>
      </c>
      <c r="Q3404" s="681">
        <f t="shared" si="1918"/>
        <v>0</v>
      </c>
      <c r="R3404" s="682">
        <f t="shared" si="1919"/>
        <v>0</v>
      </c>
      <c r="S3404" s="716">
        <f t="shared" si="1926"/>
        <v>0.2</v>
      </c>
      <c r="T3404" s="679">
        <f t="shared" si="1920"/>
        <v>0</v>
      </c>
      <c r="U3404" s="679">
        <f t="shared" si="1921"/>
        <v>0</v>
      </c>
      <c r="Y3404" s="120"/>
      <c r="AD3404" s="81"/>
      <c r="AF3404" s="370"/>
      <c r="AG3404" s="374"/>
      <c r="AH3404" s="378"/>
      <c r="AI3404" s="381"/>
      <c r="AJ3404" s="386"/>
      <c r="AK3404" s="391"/>
      <c r="AL3404" s="386"/>
      <c r="AM3404" s="363">
        <f t="shared" si="1953"/>
        <v>1</v>
      </c>
      <c r="AN3404" s="578">
        <v>286.89999999999998</v>
      </c>
      <c r="AO3404" s="78">
        <f t="shared" si="1951"/>
        <v>0</v>
      </c>
      <c r="AP3404" s="78">
        <f t="shared" si="1946"/>
        <v>0</v>
      </c>
      <c r="AQ3404" s="78">
        <f t="shared" si="1947"/>
        <v>0</v>
      </c>
      <c r="AR3404" s="78">
        <f t="shared" si="1948"/>
        <v>0</v>
      </c>
      <c r="AS3404" s="78">
        <f t="shared" si="1949"/>
        <v>0</v>
      </c>
      <c r="AT3404" s="78">
        <f t="shared" si="1950"/>
        <v>0</v>
      </c>
      <c r="AU3404" s="363" t="s">
        <v>717</v>
      </c>
      <c r="AV3404" s="393"/>
      <c r="AW3404" s="395"/>
      <c r="AX3404" s="395">
        <v>0</v>
      </c>
      <c r="AY3404" s="395">
        <v>0</v>
      </c>
      <c r="AZ3404" s="395">
        <v>0</v>
      </c>
      <c r="BA3404" s="395">
        <v>0</v>
      </c>
      <c r="BB3404" s="395">
        <v>0</v>
      </c>
      <c r="BC3404" s="395">
        <v>0</v>
      </c>
      <c r="BD3404" s="115"/>
      <c r="BE3404" s="115"/>
      <c r="BF3404" s="115">
        <v>2</v>
      </c>
      <c r="BG3404" s="115">
        <v>5</v>
      </c>
      <c r="BH3404" s="423">
        <f t="shared" si="1956"/>
        <v>4.9000000000000004</v>
      </c>
      <c r="BI3404" s="417">
        <f t="shared" si="1957"/>
        <v>9.8000000000000007</v>
      </c>
      <c r="BJ3404" s="115"/>
      <c r="BK3404" s="115"/>
      <c r="BQ3404" s="74" t="str">
        <f t="shared" si="1927"/>
        <v xml:space="preserve"> </v>
      </c>
      <c r="BR3404" s="120" t="str">
        <f t="shared" si="1928"/>
        <v xml:space="preserve"> </v>
      </c>
      <c r="BS3404" s="120" t="str">
        <f t="shared" si="1929"/>
        <v xml:space="preserve"> </v>
      </c>
      <c r="BU3404" s="74" t="str">
        <f t="shared" si="1930"/>
        <v xml:space="preserve"> </v>
      </c>
      <c r="BV3404" s="120" t="str">
        <f t="shared" si="1931"/>
        <v xml:space="preserve"> </v>
      </c>
      <c r="BW3404" s="120" t="str">
        <f t="shared" si="1932"/>
        <v xml:space="preserve">  </v>
      </c>
      <c r="BY3404" s="74" t="str">
        <f t="shared" si="1933"/>
        <v xml:space="preserve"> </v>
      </c>
      <c r="BZ3404" s="120" t="str">
        <f t="shared" si="1934"/>
        <v xml:space="preserve"> </v>
      </c>
      <c r="CA3404" s="120" t="str">
        <f t="shared" si="1935"/>
        <v xml:space="preserve"> </v>
      </c>
      <c r="CC3404" s="115" t="str">
        <f t="shared" si="1936"/>
        <v xml:space="preserve"> </v>
      </c>
      <c r="CD3404" s="120" t="str">
        <f t="shared" si="1937"/>
        <v xml:space="preserve"> </v>
      </c>
      <c r="CE3404" s="417" t="str">
        <f t="shared" si="1938"/>
        <v xml:space="preserve"> </v>
      </c>
      <c r="CF3404" s="115"/>
      <c r="CG3404" s="115" t="str">
        <f t="shared" si="1939"/>
        <v xml:space="preserve"> </v>
      </c>
      <c r="CH3404" s="120" t="str">
        <f t="shared" si="1940"/>
        <v xml:space="preserve"> </v>
      </c>
      <c r="CI3404" s="417" t="str">
        <f t="shared" si="1941"/>
        <v xml:space="preserve"> </v>
      </c>
      <c r="CJ3404" s="115"/>
      <c r="CK3404" s="115" t="str">
        <f t="shared" si="1942"/>
        <v xml:space="preserve"> </v>
      </c>
      <c r="CL3404" s="120" t="str">
        <f t="shared" si="1943"/>
        <v xml:space="preserve"> </v>
      </c>
      <c r="CM3404" s="417" t="str">
        <f t="shared" si="1952"/>
        <v xml:space="preserve"> </v>
      </c>
      <c r="IS3404" s="111">
        <v>227.9</v>
      </c>
    </row>
    <row r="3405" spans="2:253" s="74" customFormat="1" ht="17.100000000000001" hidden="1" customHeight="1" x14ac:dyDescent="0.25">
      <c r="B3405" s="504">
        <f>'Flanged Parts'!W9</f>
        <v>0</v>
      </c>
      <c r="C3405" s="508">
        <f t="shared" si="1954"/>
        <v>28206</v>
      </c>
      <c r="D3405" s="506">
        <f t="shared" si="1922"/>
        <v>28206</v>
      </c>
      <c r="E3405" s="504" t="s">
        <v>863</v>
      </c>
      <c r="F3405" s="508" t="str">
        <f t="shared" si="1917"/>
        <v xml:space="preserve"> </v>
      </c>
      <c r="G3405" s="509" t="s">
        <v>474</v>
      </c>
      <c r="H3405" s="504" t="str">
        <f>IF('Flanged Parts'!$BB$6=1,"CS",IF('Flanged Parts'!$BB$6=2,"Glv",0))</f>
        <v>Glv</v>
      </c>
      <c r="I3405" s="1035"/>
      <c r="J3405" s="1036"/>
      <c r="K3405" s="516" t="s">
        <v>881</v>
      </c>
      <c r="L3405" s="535"/>
      <c r="M3405" s="517" t="str">
        <f t="shared" si="1955"/>
        <v>Y</v>
      </c>
      <c r="N3405" s="514">
        <f t="shared" si="1958"/>
        <v>323.52</v>
      </c>
      <c r="O3405" s="514">
        <f t="shared" si="1923"/>
        <v>0</v>
      </c>
      <c r="P3405" s="680">
        <f>'KB Duct Parts'!$AE$3</f>
        <v>0</v>
      </c>
      <c r="Q3405" s="681">
        <f t="shared" si="1918"/>
        <v>0</v>
      </c>
      <c r="R3405" s="682">
        <f t="shared" si="1919"/>
        <v>0</v>
      </c>
      <c r="S3405" s="716">
        <f t="shared" si="1926"/>
        <v>0.2</v>
      </c>
      <c r="T3405" s="679">
        <f t="shared" si="1920"/>
        <v>0</v>
      </c>
      <c r="U3405" s="679">
        <f t="shared" si="1921"/>
        <v>0</v>
      </c>
      <c r="Y3405" s="120"/>
      <c r="AD3405" s="81"/>
      <c r="AF3405" s="370"/>
      <c r="AG3405" s="374"/>
      <c r="AH3405" s="378"/>
      <c r="AI3405" s="381"/>
      <c r="AJ3405" s="386"/>
      <c r="AK3405" s="391"/>
      <c r="AL3405" s="386"/>
      <c r="AM3405" s="363">
        <f t="shared" si="1953"/>
        <v>1</v>
      </c>
      <c r="AN3405" s="578">
        <v>311.7</v>
      </c>
      <c r="AO3405" s="78">
        <f t="shared" si="1951"/>
        <v>0</v>
      </c>
      <c r="AP3405" s="78">
        <f t="shared" si="1946"/>
        <v>0</v>
      </c>
      <c r="AQ3405" s="78">
        <f t="shared" si="1947"/>
        <v>0</v>
      </c>
      <c r="AR3405" s="78">
        <f t="shared" si="1948"/>
        <v>0</v>
      </c>
      <c r="AS3405" s="78">
        <f t="shared" si="1949"/>
        <v>0</v>
      </c>
      <c r="AT3405" s="78">
        <f t="shared" si="1950"/>
        <v>0</v>
      </c>
      <c r="AU3405" s="363" t="s">
        <v>717</v>
      </c>
      <c r="AV3405" s="393"/>
      <c r="AW3405" s="395"/>
      <c r="AX3405" s="395">
        <v>0</v>
      </c>
      <c r="AY3405" s="395">
        <v>0</v>
      </c>
      <c r="AZ3405" s="395">
        <v>0</v>
      </c>
      <c r="BA3405" s="395">
        <v>0</v>
      </c>
      <c r="BB3405" s="395">
        <v>0</v>
      </c>
      <c r="BC3405" s="395">
        <v>0</v>
      </c>
      <c r="BD3405" s="115"/>
      <c r="BE3405" s="115"/>
      <c r="BF3405" s="115">
        <v>2</v>
      </c>
      <c r="BG3405" s="115">
        <v>6</v>
      </c>
      <c r="BH3405" s="423">
        <f t="shared" si="1956"/>
        <v>5.91</v>
      </c>
      <c r="BI3405" s="417">
        <f t="shared" si="1957"/>
        <v>11.82</v>
      </c>
      <c r="BJ3405" s="115"/>
      <c r="BK3405" s="115"/>
      <c r="BQ3405" s="74" t="str">
        <f t="shared" si="1927"/>
        <v xml:space="preserve"> </v>
      </c>
      <c r="BR3405" s="120" t="str">
        <f t="shared" si="1928"/>
        <v xml:space="preserve"> </v>
      </c>
      <c r="BS3405" s="120" t="str">
        <f t="shared" si="1929"/>
        <v xml:space="preserve"> </v>
      </c>
      <c r="BU3405" s="74" t="str">
        <f t="shared" si="1930"/>
        <v xml:space="preserve"> </v>
      </c>
      <c r="BV3405" s="120" t="str">
        <f t="shared" si="1931"/>
        <v xml:space="preserve"> </v>
      </c>
      <c r="BW3405" s="120" t="str">
        <f t="shared" si="1932"/>
        <v xml:space="preserve">  </v>
      </c>
      <c r="BY3405" s="74" t="str">
        <f t="shared" si="1933"/>
        <v xml:space="preserve"> </v>
      </c>
      <c r="BZ3405" s="120" t="str">
        <f t="shared" si="1934"/>
        <v xml:space="preserve"> </v>
      </c>
      <c r="CA3405" s="120" t="str">
        <f t="shared" si="1935"/>
        <v xml:space="preserve"> </v>
      </c>
      <c r="CC3405" s="115" t="str">
        <f t="shared" si="1936"/>
        <v xml:space="preserve"> </v>
      </c>
      <c r="CD3405" s="120" t="str">
        <f t="shared" si="1937"/>
        <v xml:space="preserve"> </v>
      </c>
      <c r="CE3405" s="417" t="str">
        <f t="shared" si="1938"/>
        <v xml:space="preserve"> </v>
      </c>
      <c r="CF3405" s="115"/>
      <c r="CG3405" s="115" t="str">
        <f t="shared" si="1939"/>
        <v xml:space="preserve"> </v>
      </c>
      <c r="CH3405" s="120" t="str">
        <f t="shared" si="1940"/>
        <v xml:space="preserve"> </v>
      </c>
      <c r="CI3405" s="417" t="str">
        <f t="shared" si="1941"/>
        <v xml:space="preserve"> </v>
      </c>
      <c r="CJ3405" s="115"/>
      <c r="CK3405" s="115" t="str">
        <f t="shared" si="1942"/>
        <v xml:space="preserve"> </v>
      </c>
      <c r="CL3405" s="120" t="str">
        <f t="shared" si="1943"/>
        <v xml:space="preserve"> </v>
      </c>
      <c r="CM3405" s="417" t="str">
        <f t="shared" si="1952"/>
        <v xml:space="preserve"> </v>
      </c>
      <c r="IS3405" s="111">
        <v>247.7</v>
      </c>
    </row>
    <row r="3406" spans="2:253" s="74" customFormat="1" ht="17.100000000000001" hidden="1" customHeight="1" x14ac:dyDescent="0.25">
      <c r="B3406" s="504">
        <f>'Flanged Parts'!W10</f>
        <v>0</v>
      </c>
      <c r="C3406" s="508">
        <f t="shared" si="1954"/>
        <v>28207</v>
      </c>
      <c r="D3406" s="506">
        <f t="shared" si="1922"/>
        <v>28207</v>
      </c>
      <c r="E3406" s="504" t="s">
        <v>864</v>
      </c>
      <c r="F3406" s="508" t="str">
        <f t="shared" si="1917"/>
        <v xml:space="preserve"> </v>
      </c>
      <c r="G3406" s="509" t="s">
        <v>474</v>
      </c>
      <c r="H3406" s="504" t="str">
        <f>IF('Flanged Parts'!$BB$6=1,"CS",IF('Flanged Parts'!$BB$6=2,"Glv",0))</f>
        <v>Glv</v>
      </c>
      <c r="I3406" s="1035"/>
      <c r="J3406" s="1036"/>
      <c r="K3406" s="516" t="s">
        <v>881</v>
      </c>
      <c r="L3406" s="535"/>
      <c r="M3406" s="517" t="str">
        <f t="shared" si="1955"/>
        <v>Y</v>
      </c>
      <c r="N3406" s="514">
        <f t="shared" si="1958"/>
        <v>334.96</v>
      </c>
      <c r="O3406" s="514">
        <f t="shared" si="1923"/>
        <v>0</v>
      </c>
      <c r="P3406" s="680">
        <f>'KB Duct Parts'!$AE$3</f>
        <v>0</v>
      </c>
      <c r="Q3406" s="681">
        <f t="shared" si="1918"/>
        <v>0</v>
      </c>
      <c r="R3406" s="682">
        <f t="shared" si="1919"/>
        <v>0</v>
      </c>
      <c r="S3406" s="716">
        <f t="shared" si="1926"/>
        <v>0.2</v>
      </c>
      <c r="T3406" s="679">
        <f t="shared" si="1920"/>
        <v>0</v>
      </c>
      <c r="U3406" s="679">
        <f t="shared" si="1921"/>
        <v>0</v>
      </c>
      <c r="Y3406" s="120"/>
      <c r="AD3406" s="81"/>
      <c r="AF3406" s="370"/>
      <c r="AG3406" s="374"/>
      <c r="AH3406" s="378"/>
      <c r="AI3406" s="381"/>
      <c r="AJ3406" s="386"/>
      <c r="AK3406" s="391"/>
      <c r="AL3406" s="386"/>
      <c r="AM3406" s="363">
        <f t="shared" si="1953"/>
        <v>1</v>
      </c>
      <c r="AN3406" s="578">
        <v>319.7</v>
      </c>
      <c r="AO3406" s="78">
        <f t="shared" si="1951"/>
        <v>0</v>
      </c>
      <c r="AP3406" s="78">
        <f t="shared" si="1946"/>
        <v>0</v>
      </c>
      <c r="AQ3406" s="78">
        <f t="shared" si="1947"/>
        <v>0</v>
      </c>
      <c r="AR3406" s="78">
        <f t="shared" si="1948"/>
        <v>0</v>
      </c>
      <c r="AS3406" s="78">
        <f t="shared" si="1949"/>
        <v>0</v>
      </c>
      <c r="AT3406" s="78">
        <f t="shared" si="1950"/>
        <v>0</v>
      </c>
      <c r="AU3406" s="363" t="s">
        <v>717</v>
      </c>
      <c r="AV3406" s="393"/>
      <c r="AW3406" s="395"/>
      <c r="AX3406" s="395">
        <v>0</v>
      </c>
      <c r="AY3406" s="395">
        <v>0</v>
      </c>
      <c r="AZ3406" s="395">
        <v>0</v>
      </c>
      <c r="BA3406" s="395">
        <v>0</v>
      </c>
      <c r="BB3406" s="395">
        <v>0</v>
      </c>
      <c r="BC3406" s="395">
        <v>0</v>
      </c>
      <c r="BD3406" s="115"/>
      <c r="BE3406" s="115"/>
      <c r="BF3406" s="115">
        <v>2</v>
      </c>
      <c r="BG3406" s="115">
        <v>7</v>
      </c>
      <c r="BH3406" s="423">
        <f t="shared" si="1956"/>
        <v>7.63</v>
      </c>
      <c r="BI3406" s="417">
        <f t="shared" si="1957"/>
        <v>15.26</v>
      </c>
      <c r="BJ3406" s="115"/>
      <c r="BK3406" s="115"/>
      <c r="BQ3406" s="74" t="str">
        <f t="shared" si="1927"/>
        <v xml:space="preserve"> </v>
      </c>
      <c r="BR3406" s="120" t="str">
        <f t="shared" si="1928"/>
        <v xml:space="preserve"> </v>
      </c>
      <c r="BS3406" s="120" t="str">
        <f t="shared" si="1929"/>
        <v xml:space="preserve"> </v>
      </c>
      <c r="BU3406" s="74" t="str">
        <f t="shared" si="1930"/>
        <v xml:space="preserve"> </v>
      </c>
      <c r="BV3406" s="120" t="str">
        <f t="shared" si="1931"/>
        <v xml:space="preserve"> </v>
      </c>
      <c r="BW3406" s="120" t="str">
        <f t="shared" si="1932"/>
        <v xml:space="preserve">  </v>
      </c>
      <c r="BY3406" s="74" t="str">
        <f t="shared" si="1933"/>
        <v xml:space="preserve"> </v>
      </c>
      <c r="BZ3406" s="120" t="str">
        <f t="shared" si="1934"/>
        <v xml:space="preserve"> </v>
      </c>
      <c r="CA3406" s="120" t="str">
        <f t="shared" si="1935"/>
        <v xml:space="preserve"> </v>
      </c>
      <c r="CC3406" s="115" t="str">
        <f t="shared" si="1936"/>
        <v xml:space="preserve"> </v>
      </c>
      <c r="CD3406" s="120" t="str">
        <f t="shared" si="1937"/>
        <v xml:space="preserve"> </v>
      </c>
      <c r="CE3406" s="417" t="str">
        <f t="shared" si="1938"/>
        <v xml:space="preserve"> </v>
      </c>
      <c r="CF3406" s="115"/>
      <c r="CG3406" s="115" t="str">
        <f t="shared" si="1939"/>
        <v xml:space="preserve"> </v>
      </c>
      <c r="CH3406" s="120" t="str">
        <f t="shared" si="1940"/>
        <v xml:space="preserve"> </v>
      </c>
      <c r="CI3406" s="417" t="str">
        <f t="shared" si="1941"/>
        <v xml:space="preserve"> </v>
      </c>
      <c r="CJ3406" s="115"/>
      <c r="CK3406" s="115" t="str">
        <f t="shared" si="1942"/>
        <v xml:space="preserve"> </v>
      </c>
      <c r="CL3406" s="120" t="str">
        <f t="shared" si="1943"/>
        <v xml:space="preserve"> </v>
      </c>
      <c r="CM3406" s="417" t="str">
        <f t="shared" si="1952"/>
        <v xml:space="preserve"> </v>
      </c>
      <c r="IS3406" s="111">
        <v>254</v>
      </c>
    </row>
    <row r="3407" spans="2:253" s="74" customFormat="1" ht="17.100000000000001" hidden="1" customHeight="1" x14ac:dyDescent="0.25">
      <c r="B3407" s="504">
        <f>'Flanged Parts'!W11</f>
        <v>0</v>
      </c>
      <c r="C3407" s="508">
        <f t="shared" si="1954"/>
        <v>28208</v>
      </c>
      <c r="D3407" s="506">
        <f t="shared" si="1922"/>
        <v>28208</v>
      </c>
      <c r="E3407" s="504" t="s">
        <v>865</v>
      </c>
      <c r="F3407" s="508" t="str">
        <f t="shared" si="1917"/>
        <v xml:space="preserve"> </v>
      </c>
      <c r="G3407" s="509" t="s">
        <v>474</v>
      </c>
      <c r="H3407" s="504" t="str">
        <f>IF('Flanged Parts'!$BB$6=1,"CS",IF('Flanged Parts'!$BB$6=2,"Glv",0))</f>
        <v>Glv</v>
      </c>
      <c r="I3407" s="1035"/>
      <c r="J3407" s="1036"/>
      <c r="K3407" s="516" t="s">
        <v>881</v>
      </c>
      <c r="L3407" s="535"/>
      <c r="M3407" s="517" t="str">
        <f t="shared" si="1955"/>
        <v>Y</v>
      </c>
      <c r="N3407" s="514">
        <f t="shared" si="1958"/>
        <v>359.08</v>
      </c>
      <c r="O3407" s="514">
        <f t="shared" si="1923"/>
        <v>0</v>
      </c>
      <c r="P3407" s="680">
        <f>'KB Duct Parts'!$AE$3</f>
        <v>0</v>
      </c>
      <c r="Q3407" s="681">
        <f t="shared" si="1918"/>
        <v>0</v>
      </c>
      <c r="R3407" s="682">
        <f t="shared" si="1919"/>
        <v>0</v>
      </c>
      <c r="S3407" s="716">
        <f t="shared" si="1926"/>
        <v>0.2</v>
      </c>
      <c r="T3407" s="679">
        <f t="shared" si="1920"/>
        <v>0</v>
      </c>
      <c r="U3407" s="679">
        <f t="shared" si="1921"/>
        <v>0</v>
      </c>
      <c r="Y3407" s="120"/>
      <c r="AD3407" s="81"/>
      <c r="AF3407" s="370"/>
      <c r="AG3407" s="374"/>
      <c r="AH3407" s="378"/>
      <c r="AI3407" s="381"/>
      <c r="AJ3407" s="386"/>
      <c r="AK3407" s="391"/>
      <c r="AL3407" s="386"/>
      <c r="AM3407" s="363">
        <f t="shared" si="1953"/>
        <v>1</v>
      </c>
      <c r="AN3407" s="578">
        <v>340.5</v>
      </c>
      <c r="AO3407" s="78">
        <f t="shared" si="1951"/>
        <v>0</v>
      </c>
      <c r="AP3407" s="78">
        <f t="shared" si="1946"/>
        <v>0</v>
      </c>
      <c r="AQ3407" s="78">
        <f t="shared" si="1947"/>
        <v>0</v>
      </c>
      <c r="AR3407" s="78">
        <f t="shared" si="1948"/>
        <v>0</v>
      </c>
      <c r="AS3407" s="78">
        <f t="shared" si="1949"/>
        <v>0</v>
      </c>
      <c r="AT3407" s="78">
        <f t="shared" si="1950"/>
        <v>0</v>
      </c>
      <c r="AU3407" s="363" t="s">
        <v>717</v>
      </c>
      <c r="AV3407" s="393"/>
      <c r="AW3407" s="395"/>
      <c r="AX3407" s="395">
        <v>0</v>
      </c>
      <c r="AY3407" s="395">
        <v>0</v>
      </c>
      <c r="AZ3407" s="395">
        <v>0</v>
      </c>
      <c r="BA3407" s="395">
        <v>0</v>
      </c>
      <c r="BB3407" s="395">
        <v>0</v>
      </c>
      <c r="BC3407" s="395">
        <v>0</v>
      </c>
      <c r="BD3407" s="115"/>
      <c r="BE3407" s="115"/>
      <c r="BF3407" s="115">
        <v>2</v>
      </c>
      <c r="BG3407" s="115">
        <v>8</v>
      </c>
      <c r="BH3407" s="423">
        <f t="shared" si="1956"/>
        <v>9.2899999999999991</v>
      </c>
      <c r="BI3407" s="417">
        <f t="shared" si="1957"/>
        <v>18.579999999999998</v>
      </c>
      <c r="BJ3407" s="115"/>
      <c r="BK3407" s="115"/>
      <c r="BQ3407" s="74" t="str">
        <f t="shared" si="1927"/>
        <v xml:space="preserve"> </v>
      </c>
      <c r="BR3407" s="120" t="str">
        <f t="shared" si="1928"/>
        <v xml:space="preserve"> </v>
      </c>
      <c r="BS3407" s="120" t="str">
        <f t="shared" si="1929"/>
        <v xml:space="preserve"> </v>
      </c>
      <c r="BU3407" s="74" t="str">
        <f t="shared" si="1930"/>
        <v xml:space="preserve"> </v>
      </c>
      <c r="BV3407" s="120" t="str">
        <f t="shared" si="1931"/>
        <v xml:space="preserve"> </v>
      </c>
      <c r="BW3407" s="120" t="str">
        <f t="shared" si="1932"/>
        <v xml:space="preserve">  </v>
      </c>
      <c r="BY3407" s="74" t="str">
        <f t="shared" si="1933"/>
        <v xml:space="preserve"> </v>
      </c>
      <c r="BZ3407" s="120" t="str">
        <f t="shared" si="1934"/>
        <v xml:space="preserve"> </v>
      </c>
      <c r="CA3407" s="120" t="str">
        <f t="shared" si="1935"/>
        <v xml:space="preserve"> </v>
      </c>
      <c r="CC3407" s="115" t="str">
        <f t="shared" si="1936"/>
        <v xml:space="preserve"> </v>
      </c>
      <c r="CD3407" s="120" t="str">
        <f t="shared" si="1937"/>
        <v xml:space="preserve"> </v>
      </c>
      <c r="CE3407" s="417" t="str">
        <f t="shared" si="1938"/>
        <v xml:space="preserve"> </v>
      </c>
      <c r="CF3407" s="115"/>
      <c r="CG3407" s="115" t="str">
        <f t="shared" si="1939"/>
        <v xml:space="preserve"> </v>
      </c>
      <c r="CH3407" s="120" t="str">
        <f t="shared" si="1940"/>
        <v xml:space="preserve"> </v>
      </c>
      <c r="CI3407" s="417" t="str">
        <f t="shared" si="1941"/>
        <v xml:space="preserve"> </v>
      </c>
      <c r="CJ3407" s="115"/>
      <c r="CK3407" s="115" t="str">
        <f t="shared" si="1942"/>
        <v xml:space="preserve"> </v>
      </c>
      <c r="CL3407" s="120" t="str">
        <f t="shared" si="1943"/>
        <v xml:space="preserve"> </v>
      </c>
      <c r="CM3407" s="417" t="str">
        <f t="shared" si="1952"/>
        <v xml:space="preserve"> </v>
      </c>
      <c r="IS3407" s="111">
        <v>270.39999999999998</v>
      </c>
    </row>
    <row r="3408" spans="2:253" s="74" customFormat="1" ht="17.100000000000001" hidden="1" customHeight="1" x14ac:dyDescent="0.25">
      <c r="B3408" s="504">
        <f>'Flanged Parts'!W12</f>
        <v>0</v>
      </c>
      <c r="C3408" s="508">
        <f t="shared" si="1954"/>
        <v>28209</v>
      </c>
      <c r="D3408" s="506">
        <f t="shared" si="1922"/>
        <v>28209</v>
      </c>
      <c r="E3408" s="504" t="s">
        <v>866</v>
      </c>
      <c r="F3408" s="508" t="str">
        <f t="shared" si="1917"/>
        <v xml:space="preserve"> </v>
      </c>
      <c r="G3408" s="509" t="s">
        <v>474</v>
      </c>
      <c r="H3408" s="504" t="str">
        <f>IF('Flanged Parts'!$BB$6=1,"CS",IF('Flanged Parts'!$BB$6=2,"Glv",0))</f>
        <v>Glv</v>
      </c>
      <c r="I3408" s="1035"/>
      <c r="J3408" s="1036"/>
      <c r="K3408" s="516" t="s">
        <v>881</v>
      </c>
      <c r="L3408" s="535"/>
      <c r="M3408" s="517" t="str">
        <f t="shared" si="1955"/>
        <v>Y</v>
      </c>
      <c r="N3408" s="514">
        <f t="shared" si="1958"/>
        <v>370.86</v>
      </c>
      <c r="O3408" s="514">
        <f t="shared" si="1923"/>
        <v>0</v>
      </c>
      <c r="P3408" s="680">
        <f>'KB Duct Parts'!$AE$3</f>
        <v>0</v>
      </c>
      <c r="Q3408" s="681">
        <f t="shared" si="1918"/>
        <v>0</v>
      </c>
      <c r="R3408" s="682">
        <f t="shared" si="1919"/>
        <v>0</v>
      </c>
      <c r="S3408" s="716">
        <f t="shared" si="1926"/>
        <v>0.2</v>
      </c>
      <c r="T3408" s="679">
        <f t="shared" si="1920"/>
        <v>0</v>
      </c>
      <c r="U3408" s="679">
        <f t="shared" si="1921"/>
        <v>0</v>
      </c>
      <c r="Y3408" s="120"/>
      <c r="AD3408" s="81"/>
      <c r="AF3408" s="370"/>
      <c r="AG3408" s="374"/>
      <c r="AH3408" s="378"/>
      <c r="AI3408" s="381"/>
      <c r="AJ3408" s="386"/>
      <c r="AK3408" s="391"/>
      <c r="AL3408" s="386"/>
      <c r="AM3408" s="363">
        <f t="shared" si="1953"/>
        <v>1</v>
      </c>
      <c r="AN3408" s="578">
        <v>351.8</v>
      </c>
      <c r="AO3408" s="78">
        <f t="shared" si="1951"/>
        <v>0</v>
      </c>
      <c r="AP3408" s="78">
        <f t="shared" si="1946"/>
        <v>0</v>
      </c>
      <c r="AQ3408" s="78">
        <f t="shared" si="1947"/>
        <v>0</v>
      </c>
      <c r="AR3408" s="78">
        <f t="shared" si="1948"/>
        <v>0</v>
      </c>
      <c r="AS3408" s="78">
        <f t="shared" si="1949"/>
        <v>0</v>
      </c>
      <c r="AT3408" s="78">
        <f t="shared" si="1950"/>
        <v>0</v>
      </c>
      <c r="AU3408" s="363" t="s">
        <v>717</v>
      </c>
      <c r="AV3408" s="393"/>
      <c r="AW3408" s="395"/>
      <c r="AX3408" s="395">
        <v>0</v>
      </c>
      <c r="AY3408" s="395">
        <v>0</v>
      </c>
      <c r="AZ3408" s="395">
        <v>0</v>
      </c>
      <c r="BA3408" s="395">
        <v>0</v>
      </c>
      <c r="BB3408" s="395">
        <v>0</v>
      </c>
      <c r="BC3408" s="395">
        <v>0</v>
      </c>
      <c r="BD3408" s="115"/>
      <c r="BE3408" s="115"/>
      <c r="BF3408" s="115">
        <v>2</v>
      </c>
      <c r="BG3408" s="115">
        <v>9</v>
      </c>
      <c r="BH3408" s="423">
        <f t="shared" si="1956"/>
        <v>9.5299999999999994</v>
      </c>
      <c r="BI3408" s="417">
        <f t="shared" si="1957"/>
        <v>19.059999999999999</v>
      </c>
      <c r="BJ3408" s="115"/>
      <c r="BK3408" s="115"/>
      <c r="BQ3408" s="74" t="str">
        <f t="shared" si="1927"/>
        <v xml:space="preserve"> </v>
      </c>
      <c r="BR3408" s="120" t="str">
        <f t="shared" si="1928"/>
        <v xml:space="preserve"> </v>
      </c>
      <c r="BS3408" s="120" t="str">
        <f t="shared" si="1929"/>
        <v xml:space="preserve"> </v>
      </c>
      <c r="BU3408" s="74" t="str">
        <f t="shared" si="1930"/>
        <v xml:space="preserve"> </v>
      </c>
      <c r="BV3408" s="120" t="str">
        <f t="shared" si="1931"/>
        <v xml:space="preserve"> </v>
      </c>
      <c r="BW3408" s="120" t="str">
        <f t="shared" si="1932"/>
        <v xml:space="preserve">  </v>
      </c>
      <c r="BY3408" s="74" t="str">
        <f t="shared" si="1933"/>
        <v xml:space="preserve"> </v>
      </c>
      <c r="BZ3408" s="120" t="str">
        <f t="shared" si="1934"/>
        <v xml:space="preserve"> </v>
      </c>
      <c r="CA3408" s="120" t="str">
        <f t="shared" si="1935"/>
        <v xml:space="preserve"> </v>
      </c>
      <c r="CC3408" s="115" t="str">
        <f t="shared" si="1936"/>
        <v xml:space="preserve"> </v>
      </c>
      <c r="CD3408" s="120" t="str">
        <f t="shared" si="1937"/>
        <v xml:space="preserve"> </v>
      </c>
      <c r="CE3408" s="417" t="str">
        <f t="shared" si="1938"/>
        <v xml:space="preserve"> </v>
      </c>
      <c r="CF3408" s="115"/>
      <c r="CG3408" s="115" t="str">
        <f t="shared" si="1939"/>
        <v xml:space="preserve"> </v>
      </c>
      <c r="CH3408" s="120" t="str">
        <f t="shared" si="1940"/>
        <v xml:space="preserve"> </v>
      </c>
      <c r="CI3408" s="417" t="str">
        <f t="shared" si="1941"/>
        <v xml:space="preserve"> </v>
      </c>
      <c r="CJ3408" s="115"/>
      <c r="CK3408" s="115" t="str">
        <f t="shared" si="1942"/>
        <v xml:space="preserve"> </v>
      </c>
      <c r="CL3408" s="120" t="str">
        <f t="shared" si="1943"/>
        <v xml:space="preserve"> </v>
      </c>
      <c r="CM3408" s="417" t="str">
        <f t="shared" si="1952"/>
        <v xml:space="preserve"> </v>
      </c>
      <c r="IS3408" s="111">
        <v>279.5</v>
      </c>
    </row>
    <row r="3409" spans="2:253" s="74" customFormat="1" ht="17.100000000000001" hidden="1" customHeight="1" x14ac:dyDescent="0.25">
      <c r="B3409" s="504">
        <f>'Flanged Parts'!W13</f>
        <v>0</v>
      </c>
      <c r="C3409" s="508">
        <f t="shared" si="1954"/>
        <v>28210</v>
      </c>
      <c r="D3409" s="506">
        <f t="shared" si="1922"/>
        <v>28210</v>
      </c>
      <c r="E3409" s="504" t="s">
        <v>867</v>
      </c>
      <c r="F3409" s="508" t="str">
        <f t="shared" si="1917"/>
        <v xml:space="preserve"> </v>
      </c>
      <c r="G3409" s="509" t="s">
        <v>474</v>
      </c>
      <c r="H3409" s="504" t="str">
        <f>IF('Flanged Parts'!$BB$6=1,"CS",IF('Flanged Parts'!$BB$6=2,"Glv",0))</f>
        <v>Glv</v>
      </c>
      <c r="I3409" s="1035"/>
      <c r="J3409" s="1036"/>
      <c r="K3409" s="516" t="s">
        <v>881</v>
      </c>
      <c r="L3409" s="535"/>
      <c r="M3409" s="517" t="str">
        <f t="shared" si="1955"/>
        <v>Y</v>
      </c>
      <c r="N3409" s="514">
        <f t="shared" si="1958"/>
        <v>391.73999999999995</v>
      </c>
      <c r="O3409" s="514">
        <f t="shared" si="1923"/>
        <v>0</v>
      </c>
      <c r="P3409" s="680">
        <f>'KB Duct Parts'!$AE$3</f>
        <v>0</v>
      </c>
      <c r="Q3409" s="681">
        <f t="shared" si="1918"/>
        <v>0</v>
      </c>
      <c r="R3409" s="682">
        <f t="shared" si="1919"/>
        <v>0</v>
      </c>
      <c r="S3409" s="716">
        <f t="shared" si="1926"/>
        <v>0.2</v>
      </c>
      <c r="T3409" s="679">
        <f t="shared" si="1920"/>
        <v>0</v>
      </c>
      <c r="U3409" s="679">
        <f t="shared" si="1921"/>
        <v>0</v>
      </c>
      <c r="Y3409" s="120"/>
      <c r="AD3409" s="81"/>
      <c r="AF3409" s="370"/>
      <c r="AG3409" s="374"/>
      <c r="AH3409" s="378"/>
      <c r="AI3409" s="381"/>
      <c r="AJ3409" s="386"/>
      <c r="AK3409" s="391"/>
      <c r="AL3409" s="386"/>
      <c r="AM3409" s="363">
        <f t="shared" si="1953"/>
        <v>1</v>
      </c>
      <c r="AN3409" s="578">
        <v>367.4</v>
      </c>
      <c r="AO3409" s="78">
        <f t="shared" si="1951"/>
        <v>0</v>
      </c>
      <c r="AP3409" s="78">
        <f t="shared" si="1946"/>
        <v>0</v>
      </c>
      <c r="AQ3409" s="78">
        <f t="shared" si="1947"/>
        <v>0</v>
      </c>
      <c r="AR3409" s="78">
        <f t="shared" si="1948"/>
        <v>0</v>
      </c>
      <c r="AS3409" s="78">
        <f t="shared" si="1949"/>
        <v>0</v>
      </c>
      <c r="AT3409" s="78">
        <f t="shared" si="1950"/>
        <v>0</v>
      </c>
      <c r="AU3409" s="363" t="s">
        <v>717</v>
      </c>
      <c r="AV3409" s="393"/>
      <c r="AW3409" s="395"/>
      <c r="AX3409" s="395">
        <v>0</v>
      </c>
      <c r="AY3409" s="395">
        <v>0</v>
      </c>
      <c r="AZ3409" s="395">
        <v>0</v>
      </c>
      <c r="BA3409" s="395">
        <v>0</v>
      </c>
      <c r="BB3409" s="395">
        <v>0</v>
      </c>
      <c r="BC3409" s="395">
        <v>0</v>
      </c>
      <c r="BD3409" s="115"/>
      <c r="BE3409" s="115"/>
      <c r="BF3409" s="115">
        <v>2</v>
      </c>
      <c r="BG3409" s="115">
        <v>10</v>
      </c>
      <c r="BH3409" s="423">
        <f t="shared" si="1956"/>
        <v>12.17</v>
      </c>
      <c r="BI3409" s="417">
        <f t="shared" si="1957"/>
        <v>24.34</v>
      </c>
      <c r="BJ3409" s="115"/>
      <c r="BK3409" s="115"/>
      <c r="BQ3409" s="74" t="str">
        <f t="shared" si="1927"/>
        <v xml:space="preserve"> </v>
      </c>
      <c r="BR3409" s="120" t="str">
        <f t="shared" si="1928"/>
        <v xml:space="preserve"> </v>
      </c>
      <c r="BS3409" s="120" t="str">
        <f t="shared" si="1929"/>
        <v xml:space="preserve"> </v>
      </c>
      <c r="BU3409" s="74" t="str">
        <f t="shared" si="1930"/>
        <v xml:space="preserve"> </v>
      </c>
      <c r="BV3409" s="120" t="str">
        <f t="shared" si="1931"/>
        <v xml:space="preserve"> </v>
      </c>
      <c r="BW3409" s="120" t="str">
        <f t="shared" si="1932"/>
        <v xml:space="preserve">  </v>
      </c>
      <c r="BY3409" s="74" t="str">
        <f t="shared" si="1933"/>
        <v xml:space="preserve"> </v>
      </c>
      <c r="BZ3409" s="120" t="str">
        <f t="shared" si="1934"/>
        <v xml:space="preserve"> </v>
      </c>
      <c r="CA3409" s="120" t="str">
        <f t="shared" si="1935"/>
        <v xml:space="preserve"> </v>
      </c>
      <c r="CC3409" s="115" t="str">
        <f t="shared" si="1936"/>
        <v xml:space="preserve"> </v>
      </c>
      <c r="CD3409" s="120" t="str">
        <f t="shared" si="1937"/>
        <v xml:space="preserve"> </v>
      </c>
      <c r="CE3409" s="417" t="str">
        <f t="shared" si="1938"/>
        <v xml:space="preserve"> </v>
      </c>
      <c r="CF3409" s="115"/>
      <c r="CG3409" s="115" t="str">
        <f t="shared" si="1939"/>
        <v xml:space="preserve"> </v>
      </c>
      <c r="CH3409" s="120" t="str">
        <f t="shared" si="1940"/>
        <v xml:space="preserve"> </v>
      </c>
      <c r="CI3409" s="417" t="str">
        <f t="shared" si="1941"/>
        <v xml:space="preserve"> </v>
      </c>
      <c r="CJ3409" s="115"/>
      <c r="CK3409" s="115" t="str">
        <f t="shared" si="1942"/>
        <v xml:space="preserve"> </v>
      </c>
      <c r="CL3409" s="120" t="str">
        <f t="shared" si="1943"/>
        <v xml:space="preserve"> </v>
      </c>
      <c r="CM3409" s="417" t="str">
        <f t="shared" si="1952"/>
        <v xml:space="preserve"> </v>
      </c>
      <c r="IS3409" s="111">
        <v>291.89999999999998</v>
      </c>
    </row>
    <row r="3410" spans="2:253" s="74" customFormat="1" ht="17.100000000000001" hidden="1" customHeight="1" x14ac:dyDescent="0.25">
      <c r="B3410" s="504">
        <f>'Flanged Parts'!W14</f>
        <v>0</v>
      </c>
      <c r="C3410" s="508">
        <f t="shared" si="1954"/>
        <v>28211</v>
      </c>
      <c r="D3410" s="506">
        <f t="shared" si="1922"/>
        <v>28211</v>
      </c>
      <c r="E3410" s="504" t="s">
        <v>868</v>
      </c>
      <c r="F3410" s="508" t="str">
        <f t="shared" si="1917"/>
        <v xml:space="preserve"> </v>
      </c>
      <c r="G3410" s="509" t="s">
        <v>474</v>
      </c>
      <c r="H3410" s="504" t="str">
        <f>IF('Flanged Parts'!$BB$6=1,"CS",IF('Flanged Parts'!$BB$6=2,"Glv",0))</f>
        <v>Glv</v>
      </c>
      <c r="I3410" s="1035"/>
      <c r="J3410" s="1036"/>
      <c r="K3410" s="516" t="s">
        <v>881</v>
      </c>
      <c r="L3410" s="535"/>
      <c r="M3410" s="517" t="str">
        <f t="shared" si="1955"/>
        <v>Y</v>
      </c>
      <c r="N3410" s="514">
        <f t="shared" si="1958"/>
        <v>411</v>
      </c>
      <c r="O3410" s="514">
        <f t="shared" si="1923"/>
        <v>0</v>
      </c>
      <c r="P3410" s="680">
        <f>'KB Duct Parts'!$AE$3</f>
        <v>0</v>
      </c>
      <c r="Q3410" s="681">
        <f t="shared" si="1918"/>
        <v>0</v>
      </c>
      <c r="R3410" s="682">
        <f t="shared" si="1919"/>
        <v>0</v>
      </c>
      <c r="S3410" s="716">
        <f t="shared" si="1926"/>
        <v>0.2</v>
      </c>
      <c r="T3410" s="679">
        <f t="shared" si="1920"/>
        <v>0</v>
      </c>
      <c r="U3410" s="679">
        <f t="shared" si="1921"/>
        <v>0</v>
      </c>
      <c r="Y3410" s="120"/>
      <c r="AD3410" s="81"/>
      <c r="AF3410" s="370"/>
      <c r="AG3410" s="374"/>
      <c r="AH3410" s="378"/>
      <c r="AI3410" s="381"/>
      <c r="AJ3410" s="386"/>
      <c r="AK3410" s="391"/>
      <c r="AL3410" s="386"/>
      <c r="AM3410" s="363">
        <f t="shared" si="1953"/>
        <v>1</v>
      </c>
      <c r="AN3410" s="578">
        <v>382.9</v>
      </c>
      <c r="AO3410" s="78">
        <f t="shared" si="1951"/>
        <v>0</v>
      </c>
      <c r="AP3410" s="78">
        <f t="shared" si="1946"/>
        <v>0</v>
      </c>
      <c r="AQ3410" s="78">
        <f t="shared" si="1947"/>
        <v>0</v>
      </c>
      <c r="AR3410" s="78">
        <f t="shared" si="1948"/>
        <v>0</v>
      </c>
      <c r="AS3410" s="78">
        <f t="shared" si="1949"/>
        <v>0</v>
      </c>
      <c r="AT3410" s="78">
        <f t="shared" si="1950"/>
        <v>0</v>
      </c>
      <c r="AU3410" s="363" t="s">
        <v>717</v>
      </c>
      <c r="AV3410" s="393"/>
      <c r="AW3410" s="395"/>
      <c r="AX3410" s="395">
        <v>0</v>
      </c>
      <c r="AY3410" s="395">
        <v>0</v>
      </c>
      <c r="AZ3410" s="395">
        <v>0</v>
      </c>
      <c r="BA3410" s="395">
        <v>0</v>
      </c>
      <c r="BB3410" s="395">
        <v>0</v>
      </c>
      <c r="BC3410" s="395">
        <v>0</v>
      </c>
      <c r="BD3410" s="115"/>
      <c r="BE3410" s="115"/>
      <c r="BF3410" s="115">
        <v>2</v>
      </c>
      <c r="BG3410" s="115">
        <v>11</v>
      </c>
      <c r="BH3410" s="423">
        <f t="shared" si="1956"/>
        <v>14.05</v>
      </c>
      <c r="BI3410" s="417">
        <f t="shared" si="1957"/>
        <v>28.1</v>
      </c>
      <c r="BJ3410" s="115"/>
      <c r="BK3410" s="115"/>
      <c r="BQ3410" s="74" t="str">
        <f t="shared" si="1927"/>
        <v xml:space="preserve"> </v>
      </c>
      <c r="BR3410" s="120" t="str">
        <f t="shared" si="1928"/>
        <v xml:space="preserve"> </v>
      </c>
      <c r="BS3410" s="120" t="str">
        <f t="shared" si="1929"/>
        <v xml:space="preserve"> </v>
      </c>
      <c r="BU3410" s="74" t="str">
        <f t="shared" si="1930"/>
        <v xml:space="preserve"> </v>
      </c>
      <c r="BV3410" s="120" t="str">
        <f t="shared" si="1931"/>
        <v xml:space="preserve"> </v>
      </c>
      <c r="BW3410" s="120" t="str">
        <f t="shared" si="1932"/>
        <v xml:space="preserve">  </v>
      </c>
      <c r="BY3410" s="74" t="str">
        <f t="shared" si="1933"/>
        <v xml:space="preserve"> </v>
      </c>
      <c r="BZ3410" s="120" t="str">
        <f t="shared" si="1934"/>
        <v xml:space="preserve"> </v>
      </c>
      <c r="CA3410" s="120" t="str">
        <f t="shared" si="1935"/>
        <v xml:space="preserve"> </v>
      </c>
      <c r="CC3410" s="115" t="str">
        <f t="shared" si="1936"/>
        <v xml:space="preserve"> </v>
      </c>
      <c r="CD3410" s="120" t="str">
        <f t="shared" si="1937"/>
        <v xml:space="preserve"> </v>
      </c>
      <c r="CE3410" s="417" t="str">
        <f t="shared" si="1938"/>
        <v xml:space="preserve"> </v>
      </c>
      <c r="CF3410" s="115"/>
      <c r="CG3410" s="115" t="str">
        <f t="shared" si="1939"/>
        <v xml:space="preserve"> </v>
      </c>
      <c r="CH3410" s="120" t="str">
        <f t="shared" si="1940"/>
        <v xml:space="preserve"> </v>
      </c>
      <c r="CI3410" s="417" t="str">
        <f t="shared" si="1941"/>
        <v xml:space="preserve"> </v>
      </c>
      <c r="CJ3410" s="115"/>
      <c r="CK3410" s="115" t="str">
        <f t="shared" si="1942"/>
        <v xml:space="preserve"> </v>
      </c>
      <c r="CL3410" s="120" t="str">
        <f t="shared" si="1943"/>
        <v xml:space="preserve"> </v>
      </c>
      <c r="CM3410" s="417" t="str">
        <f t="shared" si="1952"/>
        <v xml:space="preserve"> </v>
      </c>
      <c r="IS3410" s="111">
        <v>304.2</v>
      </c>
    </row>
    <row r="3411" spans="2:253" s="74" customFormat="1" ht="17.100000000000001" hidden="1" customHeight="1" x14ac:dyDescent="0.25">
      <c r="B3411" s="504">
        <f>'Flanged Parts'!W15</f>
        <v>0</v>
      </c>
      <c r="C3411" s="508">
        <f t="shared" si="1954"/>
        <v>28212</v>
      </c>
      <c r="D3411" s="506">
        <f t="shared" si="1922"/>
        <v>28212</v>
      </c>
      <c r="E3411" s="504" t="s">
        <v>869</v>
      </c>
      <c r="F3411" s="508" t="str">
        <f t="shared" ref="F3411:F3474" si="1959">IF(AM3411&gt;1,"Non-Std"," ")</f>
        <v xml:space="preserve"> </v>
      </c>
      <c r="G3411" s="509" t="s">
        <v>474</v>
      </c>
      <c r="H3411" s="504" t="str">
        <f>IF('Flanged Parts'!$BB$6=1,"CS",IF('Flanged Parts'!$BB$6=2,"Glv",0))</f>
        <v>Glv</v>
      </c>
      <c r="I3411" s="1035"/>
      <c r="J3411" s="1036"/>
      <c r="K3411" s="516" t="s">
        <v>881</v>
      </c>
      <c r="L3411" s="535"/>
      <c r="M3411" s="517" t="str">
        <f t="shared" si="1955"/>
        <v>Y</v>
      </c>
      <c r="N3411" s="514">
        <f t="shared" si="1958"/>
        <v>427.52</v>
      </c>
      <c r="O3411" s="514">
        <f t="shared" si="1923"/>
        <v>0</v>
      </c>
      <c r="P3411" s="680">
        <f>'KB Duct Parts'!$AE$3</f>
        <v>0</v>
      </c>
      <c r="Q3411" s="681">
        <f t="shared" si="1918"/>
        <v>0</v>
      </c>
      <c r="R3411" s="682">
        <f t="shared" si="1919"/>
        <v>0</v>
      </c>
      <c r="S3411" s="716">
        <f t="shared" si="1926"/>
        <v>0.2</v>
      </c>
      <c r="T3411" s="679">
        <f t="shared" si="1920"/>
        <v>0</v>
      </c>
      <c r="U3411" s="679">
        <f t="shared" si="1921"/>
        <v>0</v>
      </c>
      <c r="Y3411" s="120"/>
      <c r="AD3411" s="81"/>
      <c r="AF3411" s="370"/>
      <c r="AG3411" s="374"/>
      <c r="AH3411" s="378"/>
      <c r="AI3411" s="381"/>
      <c r="AJ3411" s="386"/>
      <c r="AK3411" s="391"/>
      <c r="AL3411" s="386"/>
      <c r="AM3411" s="363">
        <f t="shared" si="1953"/>
        <v>1</v>
      </c>
      <c r="AN3411" s="578">
        <v>397</v>
      </c>
      <c r="AO3411" s="78">
        <f t="shared" si="1951"/>
        <v>0</v>
      </c>
      <c r="AP3411" s="78">
        <f t="shared" si="1946"/>
        <v>0</v>
      </c>
      <c r="AQ3411" s="78">
        <f t="shared" si="1947"/>
        <v>0</v>
      </c>
      <c r="AR3411" s="78">
        <f t="shared" si="1948"/>
        <v>0</v>
      </c>
      <c r="AS3411" s="78">
        <f t="shared" si="1949"/>
        <v>0</v>
      </c>
      <c r="AT3411" s="78">
        <f t="shared" si="1950"/>
        <v>0</v>
      </c>
      <c r="AU3411" s="363" t="s">
        <v>717</v>
      </c>
      <c r="AV3411" s="393"/>
      <c r="AW3411" s="395"/>
      <c r="AX3411" s="395">
        <v>0</v>
      </c>
      <c r="AY3411" s="395">
        <v>0</v>
      </c>
      <c r="AZ3411" s="395">
        <v>0</v>
      </c>
      <c r="BA3411" s="395">
        <v>0</v>
      </c>
      <c r="BB3411" s="395">
        <v>0</v>
      </c>
      <c r="BC3411" s="395">
        <v>0</v>
      </c>
      <c r="BD3411" s="115"/>
      <c r="BE3411" s="115"/>
      <c r="BF3411" s="115">
        <v>2</v>
      </c>
      <c r="BG3411" s="115">
        <v>12</v>
      </c>
      <c r="BH3411" s="423">
        <f t="shared" si="1956"/>
        <v>15.26</v>
      </c>
      <c r="BI3411" s="417">
        <f t="shared" si="1957"/>
        <v>30.52</v>
      </c>
      <c r="BJ3411" s="115"/>
      <c r="BK3411" s="115"/>
      <c r="BQ3411" s="74" t="str">
        <f t="shared" si="1927"/>
        <v xml:space="preserve"> </v>
      </c>
      <c r="BR3411" s="120" t="str">
        <f t="shared" si="1928"/>
        <v xml:space="preserve"> </v>
      </c>
      <c r="BS3411" s="120" t="str">
        <f t="shared" si="1929"/>
        <v xml:space="preserve"> </v>
      </c>
      <c r="BU3411" s="74" t="str">
        <f t="shared" si="1930"/>
        <v xml:space="preserve"> </v>
      </c>
      <c r="BV3411" s="120" t="str">
        <f t="shared" si="1931"/>
        <v xml:space="preserve"> </v>
      </c>
      <c r="BW3411" s="120" t="str">
        <f t="shared" si="1932"/>
        <v xml:space="preserve">  </v>
      </c>
      <c r="BY3411" s="74" t="str">
        <f t="shared" si="1933"/>
        <v xml:space="preserve"> </v>
      </c>
      <c r="BZ3411" s="120" t="str">
        <f t="shared" si="1934"/>
        <v xml:space="preserve"> </v>
      </c>
      <c r="CA3411" s="120" t="str">
        <f t="shared" si="1935"/>
        <v xml:space="preserve"> </v>
      </c>
      <c r="CC3411" s="115" t="str">
        <f t="shared" si="1936"/>
        <v xml:space="preserve"> </v>
      </c>
      <c r="CD3411" s="120" t="str">
        <f t="shared" si="1937"/>
        <v xml:space="preserve"> </v>
      </c>
      <c r="CE3411" s="417" t="str">
        <f t="shared" si="1938"/>
        <v xml:space="preserve"> </v>
      </c>
      <c r="CF3411" s="115"/>
      <c r="CG3411" s="115" t="str">
        <f t="shared" si="1939"/>
        <v xml:space="preserve"> </v>
      </c>
      <c r="CH3411" s="120" t="str">
        <f t="shared" si="1940"/>
        <v xml:space="preserve"> </v>
      </c>
      <c r="CI3411" s="417" t="str">
        <f t="shared" si="1941"/>
        <v xml:space="preserve"> </v>
      </c>
      <c r="CJ3411" s="115"/>
      <c r="CK3411" s="115" t="str">
        <f t="shared" si="1942"/>
        <v xml:space="preserve"> </v>
      </c>
      <c r="CL3411" s="120" t="str">
        <f t="shared" si="1943"/>
        <v xml:space="preserve"> </v>
      </c>
      <c r="CM3411" s="417" t="str">
        <f t="shared" si="1952"/>
        <v xml:space="preserve"> </v>
      </c>
      <c r="IS3411" s="111">
        <v>315.39999999999998</v>
      </c>
    </row>
    <row r="3412" spans="2:253" s="74" customFormat="1" ht="17.100000000000001" hidden="1" customHeight="1" x14ac:dyDescent="0.25">
      <c r="B3412" s="504">
        <f>'Flanged Parts'!W16</f>
        <v>0</v>
      </c>
      <c r="C3412" s="508">
        <f t="shared" si="1954"/>
        <v>28213</v>
      </c>
      <c r="D3412" s="506">
        <f t="shared" si="1922"/>
        <v>28213</v>
      </c>
      <c r="E3412" s="504" t="s">
        <v>870</v>
      </c>
      <c r="F3412" s="508" t="str">
        <f t="shared" si="1959"/>
        <v xml:space="preserve"> </v>
      </c>
      <c r="G3412" s="509" t="s">
        <v>474</v>
      </c>
      <c r="H3412" s="504" t="str">
        <f>IF('Flanged Parts'!$BB$6=1,"CS",IF('Flanged Parts'!$BB$6=2,"Glv",0))</f>
        <v>Glv</v>
      </c>
      <c r="I3412" s="1035"/>
      <c r="J3412" s="1036"/>
      <c r="K3412" s="516" t="s">
        <v>881</v>
      </c>
      <c r="L3412" s="535"/>
      <c r="M3412" s="532" t="s">
        <v>1700</v>
      </c>
      <c r="N3412" s="514">
        <f t="shared" si="1958"/>
        <v>441.38</v>
      </c>
      <c r="O3412" s="514">
        <f t="shared" si="1923"/>
        <v>0</v>
      </c>
      <c r="P3412" s="680">
        <f>'KB Duct Parts'!$AE$3</f>
        <v>0</v>
      </c>
      <c r="Q3412" s="681">
        <f t="shared" si="1918"/>
        <v>0</v>
      </c>
      <c r="R3412" s="682">
        <f t="shared" si="1919"/>
        <v>0</v>
      </c>
      <c r="S3412" s="716">
        <f t="shared" si="1926"/>
        <v>0.2</v>
      </c>
      <c r="T3412" s="679">
        <f t="shared" si="1920"/>
        <v>0</v>
      </c>
      <c r="U3412" s="679">
        <f t="shared" si="1921"/>
        <v>0</v>
      </c>
      <c r="Y3412" s="120"/>
      <c r="AD3412" s="81"/>
      <c r="AF3412" s="370"/>
      <c r="AG3412" s="374"/>
      <c r="AH3412" s="378"/>
      <c r="AI3412" s="381"/>
      <c r="AJ3412" s="386"/>
      <c r="AK3412" s="391"/>
      <c r="AL3412" s="386"/>
      <c r="AM3412" s="363">
        <f t="shared" si="1953"/>
        <v>1</v>
      </c>
      <c r="AN3412" s="578">
        <v>406.1</v>
      </c>
      <c r="AO3412" s="78">
        <f t="shared" si="1951"/>
        <v>0</v>
      </c>
      <c r="AP3412" s="78">
        <f t="shared" si="1946"/>
        <v>0</v>
      </c>
      <c r="AQ3412" s="78">
        <f t="shared" si="1947"/>
        <v>0</v>
      </c>
      <c r="AR3412" s="78">
        <f t="shared" si="1948"/>
        <v>0</v>
      </c>
      <c r="AS3412" s="78">
        <f t="shared" si="1949"/>
        <v>0</v>
      </c>
      <c r="AT3412" s="78">
        <f t="shared" si="1950"/>
        <v>0</v>
      </c>
      <c r="AU3412" s="363" t="s">
        <v>717</v>
      </c>
      <c r="AV3412" s="393"/>
      <c r="AW3412" s="395"/>
      <c r="AX3412" s="395">
        <v>0</v>
      </c>
      <c r="AY3412" s="395">
        <v>0</v>
      </c>
      <c r="AZ3412" s="395">
        <v>0</v>
      </c>
      <c r="BA3412" s="395">
        <v>0</v>
      </c>
      <c r="BB3412" s="395">
        <v>0</v>
      </c>
      <c r="BC3412" s="395">
        <v>0</v>
      </c>
      <c r="BD3412" s="115"/>
      <c r="BE3412" s="115"/>
      <c r="BF3412" s="115">
        <v>2</v>
      </c>
      <c r="BG3412" s="115">
        <v>13</v>
      </c>
      <c r="BH3412" s="423">
        <f t="shared" si="1956"/>
        <v>17.64</v>
      </c>
      <c r="BI3412" s="417">
        <f t="shared" si="1957"/>
        <v>35.28</v>
      </c>
      <c r="BJ3412" s="115"/>
      <c r="BK3412" s="115"/>
      <c r="BQ3412" s="74" t="str">
        <f t="shared" si="1927"/>
        <v xml:space="preserve"> </v>
      </c>
      <c r="BR3412" s="120" t="str">
        <f t="shared" si="1928"/>
        <v xml:space="preserve"> </v>
      </c>
      <c r="BS3412" s="120" t="str">
        <f t="shared" si="1929"/>
        <v xml:space="preserve"> </v>
      </c>
      <c r="BU3412" s="74" t="str">
        <f t="shared" si="1930"/>
        <v xml:space="preserve"> </v>
      </c>
      <c r="BV3412" s="120" t="str">
        <f t="shared" si="1931"/>
        <v xml:space="preserve"> </v>
      </c>
      <c r="BW3412" s="120" t="str">
        <f t="shared" si="1932"/>
        <v xml:space="preserve">  </v>
      </c>
      <c r="BY3412" s="74" t="str">
        <f t="shared" si="1933"/>
        <v xml:space="preserve"> </v>
      </c>
      <c r="BZ3412" s="120" t="str">
        <f t="shared" si="1934"/>
        <v xml:space="preserve"> </v>
      </c>
      <c r="CA3412" s="120" t="str">
        <f t="shared" si="1935"/>
        <v xml:space="preserve"> </v>
      </c>
      <c r="CC3412" s="115" t="str">
        <f t="shared" si="1936"/>
        <v xml:space="preserve"> </v>
      </c>
      <c r="CD3412" s="120" t="str">
        <f t="shared" si="1937"/>
        <v xml:space="preserve"> </v>
      </c>
      <c r="CE3412" s="417" t="str">
        <f t="shared" si="1938"/>
        <v xml:space="preserve"> </v>
      </c>
      <c r="CF3412" s="115"/>
      <c r="CG3412" s="115" t="str">
        <f t="shared" si="1939"/>
        <v xml:space="preserve"> </v>
      </c>
      <c r="CH3412" s="120" t="str">
        <f t="shared" si="1940"/>
        <v xml:space="preserve"> </v>
      </c>
      <c r="CI3412" s="417" t="str">
        <f t="shared" si="1941"/>
        <v xml:space="preserve"> </v>
      </c>
      <c r="CJ3412" s="115"/>
      <c r="CK3412" s="115" t="str">
        <f t="shared" si="1942"/>
        <v xml:space="preserve"> </v>
      </c>
      <c r="CL3412" s="120" t="str">
        <f t="shared" si="1943"/>
        <v xml:space="preserve"> </v>
      </c>
      <c r="CM3412" s="417" t="str">
        <f t="shared" si="1952"/>
        <v xml:space="preserve"> </v>
      </c>
      <c r="IS3412" s="111">
        <v>322.7</v>
      </c>
    </row>
    <row r="3413" spans="2:253" s="74" customFormat="1" ht="17.100000000000001" hidden="1" customHeight="1" x14ac:dyDescent="0.25">
      <c r="B3413" s="504">
        <f>'Flanged Parts'!W17</f>
        <v>0</v>
      </c>
      <c r="C3413" s="508">
        <f t="shared" si="1954"/>
        <v>28214</v>
      </c>
      <c r="D3413" s="506">
        <f t="shared" si="1922"/>
        <v>28214</v>
      </c>
      <c r="E3413" s="504" t="s">
        <v>871</v>
      </c>
      <c r="F3413" s="508" t="str">
        <f t="shared" si="1959"/>
        <v xml:space="preserve"> </v>
      </c>
      <c r="G3413" s="509" t="s">
        <v>474</v>
      </c>
      <c r="H3413" s="504" t="str">
        <f>IF('Flanged Parts'!$BB$6=1,"CS",IF('Flanged Parts'!$BB$6=2,"Glv",0))</f>
        <v>Glv</v>
      </c>
      <c r="I3413" s="1035"/>
      <c r="J3413" s="1036"/>
      <c r="K3413" s="516" t="s">
        <v>881</v>
      </c>
      <c r="L3413" s="535"/>
      <c r="M3413" s="532" t="s">
        <v>1700</v>
      </c>
      <c r="N3413" s="514">
        <f t="shared" si="1958"/>
        <v>455.52</v>
      </c>
      <c r="O3413" s="514">
        <f t="shared" si="1923"/>
        <v>0</v>
      </c>
      <c r="P3413" s="680">
        <f>'KB Duct Parts'!$AE$3</f>
        <v>0</v>
      </c>
      <c r="Q3413" s="681">
        <f t="shared" si="1918"/>
        <v>0</v>
      </c>
      <c r="R3413" s="682">
        <f t="shared" si="1919"/>
        <v>0</v>
      </c>
      <c r="S3413" s="716">
        <f t="shared" si="1926"/>
        <v>0.2</v>
      </c>
      <c r="T3413" s="679">
        <f t="shared" si="1920"/>
        <v>0</v>
      </c>
      <c r="U3413" s="679">
        <f t="shared" si="1921"/>
        <v>0</v>
      </c>
      <c r="Y3413" s="120"/>
      <c r="AD3413" s="81"/>
      <c r="AF3413" s="370"/>
      <c r="AG3413" s="374"/>
      <c r="AH3413" s="378"/>
      <c r="AI3413" s="381"/>
      <c r="AJ3413" s="386"/>
      <c r="AK3413" s="391"/>
      <c r="AL3413" s="386"/>
      <c r="AM3413" s="363">
        <f t="shared" si="1953"/>
        <v>1</v>
      </c>
      <c r="AN3413" s="578">
        <v>415.2</v>
      </c>
      <c r="AO3413" s="78">
        <f t="shared" si="1951"/>
        <v>0</v>
      </c>
      <c r="AP3413" s="78">
        <f t="shared" si="1946"/>
        <v>0</v>
      </c>
      <c r="AQ3413" s="78">
        <f t="shared" si="1947"/>
        <v>0</v>
      </c>
      <c r="AR3413" s="78">
        <f t="shared" si="1948"/>
        <v>0</v>
      </c>
      <c r="AS3413" s="78">
        <f t="shared" si="1949"/>
        <v>0</v>
      </c>
      <c r="AT3413" s="78">
        <f t="shared" si="1950"/>
        <v>0</v>
      </c>
      <c r="AU3413" s="363" t="s">
        <v>717</v>
      </c>
      <c r="AV3413" s="393"/>
      <c r="AW3413" s="395"/>
      <c r="AX3413" s="395">
        <v>0</v>
      </c>
      <c r="AY3413" s="395">
        <v>0</v>
      </c>
      <c r="AZ3413" s="395">
        <v>0</v>
      </c>
      <c r="BA3413" s="395">
        <v>0</v>
      </c>
      <c r="BB3413" s="395">
        <v>0</v>
      </c>
      <c r="BC3413" s="395">
        <v>0</v>
      </c>
      <c r="BD3413" s="115"/>
      <c r="BE3413" s="115"/>
      <c r="BF3413" s="115">
        <v>2</v>
      </c>
      <c r="BG3413" s="115">
        <v>14</v>
      </c>
      <c r="BH3413" s="423">
        <f t="shared" si="1956"/>
        <v>20.16</v>
      </c>
      <c r="BI3413" s="417">
        <f t="shared" si="1957"/>
        <v>40.32</v>
      </c>
      <c r="BJ3413" s="115"/>
      <c r="BK3413" s="115"/>
      <c r="BQ3413" s="74" t="str">
        <f t="shared" si="1927"/>
        <v xml:space="preserve"> </v>
      </c>
      <c r="BR3413" s="120" t="str">
        <f t="shared" si="1928"/>
        <v xml:space="preserve"> </v>
      </c>
      <c r="BS3413" s="120" t="str">
        <f t="shared" si="1929"/>
        <v xml:space="preserve"> </v>
      </c>
      <c r="BU3413" s="74" t="str">
        <f t="shared" si="1930"/>
        <v xml:space="preserve"> </v>
      </c>
      <c r="BV3413" s="120" t="str">
        <f t="shared" si="1931"/>
        <v xml:space="preserve"> </v>
      </c>
      <c r="BW3413" s="120" t="str">
        <f t="shared" si="1932"/>
        <v xml:space="preserve">  </v>
      </c>
      <c r="BY3413" s="74" t="str">
        <f t="shared" si="1933"/>
        <v xml:space="preserve"> </v>
      </c>
      <c r="BZ3413" s="120" t="str">
        <f t="shared" si="1934"/>
        <v xml:space="preserve"> </v>
      </c>
      <c r="CA3413" s="120" t="str">
        <f t="shared" si="1935"/>
        <v xml:space="preserve"> </v>
      </c>
      <c r="CC3413" s="115" t="str">
        <f t="shared" si="1936"/>
        <v xml:space="preserve"> </v>
      </c>
      <c r="CD3413" s="120" t="str">
        <f t="shared" si="1937"/>
        <v xml:space="preserve"> </v>
      </c>
      <c r="CE3413" s="417" t="str">
        <f t="shared" si="1938"/>
        <v xml:space="preserve"> </v>
      </c>
      <c r="CF3413" s="115"/>
      <c r="CG3413" s="115" t="str">
        <f t="shared" si="1939"/>
        <v xml:space="preserve"> </v>
      </c>
      <c r="CH3413" s="120" t="str">
        <f t="shared" si="1940"/>
        <v xml:space="preserve"> </v>
      </c>
      <c r="CI3413" s="417" t="str">
        <f t="shared" si="1941"/>
        <v xml:space="preserve"> </v>
      </c>
      <c r="CJ3413" s="115"/>
      <c r="CK3413" s="115" t="str">
        <f t="shared" si="1942"/>
        <v xml:space="preserve"> </v>
      </c>
      <c r="CL3413" s="120" t="str">
        <f t="shared" si="1943"/>
        <v xml:space="preserve"> </v>
      </c>
      <c r="CM3413" s="417" t="str">
        <f t="shared" si="1952"/>
        <v xml:space="preserve"> </v>
      </c>
      <c r="IS3413" s="111">
        <v>329.9</v>
      </c>
    </row>
    <row r="3414" spans="2:253" s="74" customFormat="1" ht="17.100000000000001" hidden="1" customHeight="1" x14ac:dyDescent="0.25">
      <c r="B3414" s="504">
        <f>'Flanged Parts'!W18</f>
        <v>0</v>
      </c>
      <c r="C3414" s="508">
        <f t="shared" si="1954"/>
        <v>28215</v>
      </c>
      <c r="D3414" s="506">
        <f t="shared" si="1922"/>
        <v>28215</v>
      </c>
      <c r="E3414" s="504" t="s">
        <v>872</v>
      </c>
      <c r="F3414" s="508" t="str">
        <f t="shared" si="1959"/>
        <v xml:space="preserve"> </v>
      </c>
      <c r="G3414" s="509" t="s">
        <v>474</v>
      </c>
      <c r="H3414" s="504" t="str">
        <f>IF('Flanged Parts'!$BB$6=1,"CS",IF('Flanged Parts'!$BB$6=2,"Glv",0))</f>
        <v>Glv</v>
      </c>
      <c r="I3414" s="1035"/>
      <c r="J3414" s="1036"/>
      <c r="K3414" s="516" t="s">
        <v>881</v>
      </c>
      <c r="L3414" s="535"/>
      <c r="M3414" s="532" t="s">
        <v>1700</v>
      </c>
      <c r="N3414" s="514">
        <f t="shared" si="1958"/>
        <v>471.7</v>
      </c>
      <c r="O3414" s="514">
        <f t="shared" si="1923"/>
        <v>0</v>
      </c>
      <c r="P3414" s="680">
        <f>'KB Duct Parts'!$AE$3</f>
        <v>0</v>
      </c>
      <c r="Q3414" s="681">
        <f t="shared" si="1918"/>
        <v>0</v>
      </c>
      <c r="R3414" s="682">
        <f t="shared" si="1919"/>
        <v>0</v>
      </c>
      <c r="S3414" s="716">
        <f t="shared" si="1926"/>
        <v>0.2</v>
      </c>
      <c r="T3414" s="679">
        <f t="shared" si="1920"/>
        <v>0</v>
      </c>
      <c r="U3414" s="679">
        <f t="shared" si="1921"/>
        <v>0</v>
      </c>
      <c r="Y3414" s="120"/>
      <c r="AD3414" s="81"/>
      <c r="AF3414" s="370"/>
      <c r="AG3414" s="374"/>
      <c r="AH3414" s="378"/>
      <c r="AI3414" s="381"/>
      <c r="AJ3414" s="386"/>
      <c r="AK3414" s="391"/>
      <c r="AL3414" s="386"/>
      <c r="AM3414" s="363">
        <f t="shared" si="1953"/>
        <v>1</v>
      </c>
      <c r="AN3414" s="578">
        <v>427.7</v>
      </c>
      <c r="AO3414" s="78">
        <f t="shared" si="1951"/>
        <v>0</v>
      </c>
      <c r="AP3414" s="78">
        <f t="shared" si="1946"/>
        <v>0</v>
      </c>
      <c r="AQ3414" s="78">
        <f t="shared" si="1947"/>
        <v>0</v>
      </c>
      <c r="AR3414" s="78">
        <f t="shared" si="1948"/>
        <v>0</v>
      </c>
      <c r="AS3414" s="78">
        <f t="shared" si="1949"/>
        <v>0</v>
      </c>
      <c r="AT3414" s="78">
        <f t="shared" si="1950"/>
        <v>0</v>
      </c>
      <c r="AU3414" s="363" t="s">
        <v>717</v>
      </c>
      <c r="AV3414" s="393"/>
      <c r="AW3414" s="395"/>
      <c r="AX3414" s="395">
        <v>0</v>
      </c>
      <c r="AY3414" s="395">
        <v>0</v>
      </c>
      <c r="AZ3414" s="395">
        <v>0</v>
      </c>
      <c r="BA3414" s="395">
        <v>0</v>
      </c>
      <c r="BB3414" s="395">
        <v>0</v>
      </c>
      <c r="BC3414" s="395">
        <v>0</v>
      </c>
      <c r="BD3414" s="115"/>
      <c r="BE3414" s="115"/>
      <c r="BF3414" s="115">
        <v>2</v>
      </c>
      <c r="BG3414" s="115">
        <v>15</v>
      </c>
      <c r="BH3414" s="423">
        <f t="shared" si="1956"/>
        <v>22</v>
      </c>
      <c r="BI3414" s="417">
        <f t="shared" si="1957"/>
        <v>44</v>
      </c>
      <c r="BJ3414" s="115"/>
      <c r="BK3414" s="115"/>
      <c r="BQ3414" s="74" t="str">
        <f t="shared" si="1927"/>
        <v xml:space="preserve"> </v>
      </c>
      <c r="BR3414" s="120" t="str">
        <f t="shared" si="1928"/>
        <v xml:space="preserve"> </v>
      </c>
      <c r="BS3414" s="120" t="str">
        <f t="shared" si="1929"/>
        <v xml:space="preserve"> </v>
      </c>
      <c r="BU3414" s="74" t="str">
        <f t="shared" si="1930"/>
        <v xml:space="preserve"> </v>
      </c>
      <c r="BV3414" s="120" t="str">
        <f t="shared" si="1931"/>
        <v xml:space="preserve"> </v>
      </c>
      <c r="BW3414" s="120" t="str">
        <f t="shared" si="1932"/>
        <v xml:space="preserve">  </v>
      </c>
      <c r="BY3414" s="74" t="str">
        <f t="shared" si="1933"/>
        <v xml:space="preserve"> </v>
      </c>
      <c r="BZ3414" s="120" t="str">
        <f t="shared" si="1934"/>
        <v xml:space="preserve"> </v>
      </c>
      <c r="CA3414" s="120" t="str">
        <f t="shared" si="1935"/>
        <v xml:space="preserve"> </v>
      </c>
      <c r="CC3414" s="115" t="str">
        <f t="shared" si="1936"/>
        <v xml:space="preserve"> </v>
      </c>
      <c r="CD3414" s="120" t="str">
        <f t="shared" si="1937"/>
        <v xml:space="preserve"> </v>
      </c>
      <c r="CE3414" s="417" t="str">
        <f t="shared" si="1938"/>
        <v xml:space="preserve"> </v>
      </c>
      <c r="CF3414" s="115"/>
      <c r="CG3414" s="115" t="str">
        <f t="shared" si="1939"/>
        <v xml:space="preserve"> </v>
      </c>
      <c r="CH3414" s="120" t="str">
        <f t="shared" si="1940"/>
        <v xml:space="preserve"> </v>
      </c>
      <c r="CI3414" s="417" t="str">
        <f t="shared" si="1941"/>
        <v xml:space="preserve"> </v>
      </c>
      <c r="CJ3414" s="115"/>
      <c r="CK3414" s="115" t="str">
        <f t="shared" si="1942"/>
        <v xml:space="preserve"> </v>
      </c>
      <c r="CL3414" s="120" t="str">
        <f t="shared" si="1943"/>
        <v xml:space="preserve"> </v>
      </c>
      <c r="CM3414" s="417" t="str">
        <f t="shared" si="1952"/>
        <v xml:space="preserve"> </v>
      </c>
      <c r="IS3414" s="111">
        <v>339.8</v>
      </c>
    </row>
    <row r="3415" spans="2:253" s="74" customFormat="1" ht="17.100000000000001" hidden="1" customHeight="1" x14ac:dyDescent="0.25">
      <c r="B3415" s="504">
        <f>'Flanged Parts'!W19</f>
        <v>0</v>
      </c>
      <c r="C3415" s="508">
        <f t="shared" si="1954"/>
        <v>28216</v>
      </c>
      <c r="D3415" s="506">
        <f t="shared" si="1922"/>
        <v>28216</v>
      </c>
      <c r="E3415" s="504" t="s">
        <v>873</v>
      </c>
      <c r="F3415" s="508" t="str">
        <f t="shared" si="1959"/>
        <v xml:space="preserve"> </v>
      </c>
      <c r="G3415" s="509" t="s">
        <v>474</v>
      </c>
      <c r="H3415" s="504" t="str">
        <f>IF('Flanged Parts'!$BB$6=1,"CS",IF('Flanged Parts'!$BB$6=2,"Glv",0))</f>
        <v>Glv</v>
      </c>
      <c r="I3415" s="1035"/>
      <c r="J3415" s="1036"/>
      <c r="K3415" s="516" t="s">
        <v>881</v>
      </c>
      <c r="L3415" s="535"/>
      <c r="M3415" s="532" t="s">
        <v>1700</v>
      </c>
      <c r="N3415" s="514">
        <f t="shared" si="1958"/>
        <v>501.94</v>
      </c>
      <c r="O3415" s="514">
        <f t="shared" si="1923"/>
        <v>0</v>
      </c>
      <c r="P3415" s="680">
        <f>'KB Duct Parts'!$AE$3</f>
        <v>0</v>
      </c>
      <c r="Q3415" s="681">
        <f t="shared" si="1918"/>
        <v>0</v>
      </c>
      <c r="R3415" s="682">
        <f t="shared" si="1919"/>
        <v>0</v>
      </c>
      <c r="S3415" s="716">
        <f t="shared" si="1926"/>
        <v>0.2</v>
      </c>
      <c r="T3415" s="679">
        <f t="shared" si="1920"/>
        <v>0</v>
      </c>
      <c r="U3415" s="679">
        <f t="shared" si="1921"/>
        <v>0</v>
      </c>
      <c r="Y3415" s="120"/>
      <c r="AD3415" s="81"/>
      <c r="AF3415" s="370"/>
      <c r="AG3415" s="374"/>
      <c r="AH3415" s="378"/>
      <c r="AI3415" s="381"/>
      <c r="AJ3415" s="386"/>
      <c r="AK3415" s="391"/>
      <c r="AL3415" s="386"/>
      <c r="AM3415" s="363">
        <f t="shared" si="1953"/>
        <v>1</v>
      </c>
      <c r="AN3415" s="578">
        <v>447.7</v>
      </c>
      <c r="AO3415" s="78">
        <f t="shared" si="1951"/>
        <v>0</v>
      </c>
      <c r="AP3415" s="78">
        <f t="shared" si="1946"/>
        <v>0</v>
      </c>
      <c r="AQ3415" s="78">
        <f t="shared" si="1947"/>
        <v>0</v>
      </c>
      <c r="AR3415" s="78">
        <f t="shared" si="1948"/>
        <v>0</v>
      </c>
      <c r="AS3415" s="78">
        <f t="shared" si="1949"/>
        <v>0</v>
      </c>
      <c r="AT3415" s="78">
        <f t="shared" si="1950"/>
        <v>0</v>
      </c>
      <c r="AU3415" s="363" t="s">
        <v>717</v>
      </c>
      <c r="AV3415" s="393"/>
      <c r="AW3415" s="395"/>
      <c r="AX3415" s="395">
        <v>0</v>
      </c>
      <c r="AY3415" s="395">
        <v>0</v>
      </c>
      <c r="AZ3415" s="395">
        <v>0</v>
      </c>
      <c r="BA3415" s="395">
        <v>0</v>
      </c>
      <c r="BB3415" s="395">
        <v>0</v>
      </c>
      <c r="BC3415" s="395">
        <v>0</v>
      </c>
      <c r="BD3415" s="115"/>
      <c r="BE3415" s="115"/>
      <c r="BF3415" s="115">
        <v>2</v>
      </c>
      <c r="BG3415" s="115">
        <v>16</v>
      </c>
      <c r="BH3415" s="423">
        <f t="shared" si="1956"/>
        <v>27.12</v>
      </c>
      <c r="BI3415" s="417">
        <f t="shared" si="1957"/>
        <v>54.24</v>
      </c>
      <c r="BJ3415" s="115"/>
      <c r="BK3415" s="115"/>
      <c r="BQ3415" s="74" t="str">
        <f t="shared" si="1927"/>
        <v xml:space="preserve"> </v>
      </c>
      <c r="BR3415" s="120" t="str">
        <f t="shared" si="1928"/>
        <v xml:space="preserve"> </v>
      </c>
      <c r="BS3415" s="120" t="str">
        <f t="shared" si="1929"/>
        <v xml:space="preserve"> </v>
      </c>
      <c r="BU3415" s="74" t="str">
        <f t="shared" si="1930"/>
        <v xml:space="preserve"> </v>
      </c>
      <c r="BV3415" s="120" t="str">
        <f t="shared" si="1931"/>
        <v xml:space="preserve"> </v>
      </c>
      <c r="BW3415" s="120" t="str">
        <f t="shared" si="1932"/>
        <v xml:space="preserve">  </v>
      </c>
      <c r="BY3415" s="74" t="str">
        <f t="shared" si="1933"/>
        <v xml:space="preserve"> </v>
      </c>
      <c r="BZ3415" s="120" t="str">
        <f t="shared" si="1934"/>
        <v xml:space="preserve"> </v>
      </c>
      <c r="CA3415" s="120" t="str">
        <f t="shared" si="1935"/>
        <v xml:space="preserve"> </v>
      </c>
      <c r="CC3415" s="115" t="str">
        <f t="shared" si="1936"/>
        <v xml:space="preserve"> </v>
      </c>
      <c r="CD3415" s="120" t="str">
        <f t="shared" si="1937"/>
        <v xml:space="preserve"> </v>
      </c>
      <c r="CE3415" s="417" t="str">
        <f t="shared" si="1938"/>
        <v xml:space="preserve"> </v>
      </c>
      <c r="CF3415" s="115"/>
      <c r="CG3415" s="115" t="str">
        <f t="shared" si="1939"/>
        <v xml:space="preserve"> </v>
      </c>
      <c r="CH3415" s="120" t="str">
        <f t="shared" si="1940"/>
        <v xml:space="preserve"> </v>
      </c>
      <c r="CI3415" s="417" t="str">
        <f t="shared" si="1941"/>
        <v xml:space="preserve"> </v>
      </c>
      <c r="CJ3415" s="115"/>
      <c r="CK3415" s="115" t="str">
        <f t="shared" si="1942"/>
        <v xml:space="preserve"> </v>
      </c>
      <c r="CL3415" s="120" t="str">
        <f t="shared" si="1943"/>
        <v xml:space="preserve"> </v>
      </c>
      <c r="CM3415" s="417" t="str">
        <f t="shared" si="1952"/>
        <v xml:space="preserve"> </v>
      </c>
      <c r="IS3415" s="111">
        <v>355.7</v>
      </c>
    </row>
    <row r="3416" spans="2:253" s="74" customFormat="1" ht="17.100000000000001" hidden="1" customHeight="1" x14ac:dyDescent="0.25">
      <c r="B3416" s="504">
        <f>'Flanged Parts'!W20</f>
        <v>0</v>
      </c>
      <c r="C3416" s="508">
        <f t="shared" si="1954"/>
        <v>28217</v>
      </c>
      <c r="D3416" s="506">
        <f t="shared" si="1922"/>
        <v>28217</v>
      </c>
      <c r="E3416" s="504" t="s">
        <v>874</v>
      </c>
      <c r="F3416" s="508" t="str">
        <f t="shared" si="1959"/>
        <v xml:space="preserve"> </v>
      </c>
      <c r="G3416" s="509" t="s">
        <v>474</v>
      </c>
      <c r="H3416" s="504" t="str">
        <f>IF('Flanged Parts'!$BB$6=1,"CS",IF('Flanged Parts'!$BB$6=2,"Glv",0))</f>
        <v>Glv</v>
      </c>
      <c r="I3416" s="1035"/>
      <c r="J3416" s="1036"/>
      <c r="K3416" s="516" t="s">
        <v>881</v>
      </c>
      <c r="L3416" s="535"/>
      <c r="M3416" s="532" t="s">
        <v>1700</v>
      </c>
      <c r="N3416" s="514">
        <f t="shared" si="1958"/>
        <v>534.36</v>
      </c>
      <c r="O3416" s="514">
        <f t="shared" si="1923"/>
        <v>0</v>
      </c>
      <c r="P3416" s="680">
        <f>'KB Duct Parts'!$AE$3</f>
        <v>0</v>
      </c>
      <c r="Q3416" s="681">
        <f t="shared" si="1918"/>
        <v>0</v>
      </c>
      <c r="R3416" s="682">
        <f t="shared" si="1919"/>
        <v>0</v>
      </c>
      <c r="S3416" s="716">
        <f t="shared" si="1926"/>
        <v>0.2</v>
      </c>
      <c r="T3416" s="679">
        <f t="shared" si="1920"/>
        <v>0</v>
      </c>
      <c r="U3416" s="679">
        <f t="shared" si="1921"/>
        <v>0</v>
      </c>
      <c r="Y3416" s="120"/>
      <c r="AD3416" s="81"/>
      <c r="AF3416" s="370"/>
      <c r="AG3416" s="374"/>
      <c r="AH3416" s="378"/>
      <c r="AI3416" s="381"/>
      <c r="AJ3416" s="386"/>
      <c r="AK3416" s="391"/>
      <c r="AL3416" s="386"/>
      <c r="AM3416" s="363">
        <f t="shared" si="1953"/>
        <v>1</v>
      </c>
      <c r="AN3416" s="578">
        <v>475.9</v>
      </c>
      <c r="AO3416" s="78">
        <f t="shared" si="1951"/>
        <v>0</v>
      </c>
      <c r="AP3416" s="78">
        <f t="shared" si="1946"/>
        <v>0</v>
      </c>
      <c r="AQ3416" s="78">
        <f t="shared" si="1947"/>
        <v>0</v>
      </c>
      <c r="AR3416" s="78">
        <f t="shared" si="1948"/>
        <v>0</v>
      </c>
      <c r="AS3416" s="78">
        <f t="shared" si="1949"/>
        <v>0</v>
      </c>
      <c r="AT3416" s="78">
        <f t="shared" si="1950"/>
        <v>0</v>
      </c>
      <c r="AU3416" s="363" t="s">
        <v>717</v>
      </c>
      <c r="AV3416" s="393"/>
      <c r="AW3416" s="395"/>
      <c r="AX3416" s="395">
        <v>0</v>
      </c>
      <c r="AY3416" s="395">
        <v>0</v>
      </c>
      <c r="AZ3416" s="395">
        <v>0</v>
      </c>
      <c r="BA3416" s="395">
        <v>0</v>
      </c>
      <c r="BB3416" s="395">
        <v>0</v>
      </c>
      <c r="BC3416" s="395">
        <v>0</v>
      </c>
      <c r="BD3416" s="115"/>
      <c r="BE3416" s="115"/>
      <c r="BF3416" s="115">
        <v>2</v>
      </c>
      <c r="BG3416" s="115">
        <v>17</v>
      </c>
      <c r="BH3416" s="423">
        <f t="shared" si="1956"/>
        <v>29.23</v>
      </c>
      <c r="BI3416" s="417">
        <f t="shared" si="1957"/>
        <v>58.46</v>
      </c>
      <c r="BJ3416" s="115"/>
      <c r="BK3416" s="115"/>
      <c r="BQ3416" s="74" t="str">
        <f t="shared" si="1927"/>
        <v xml:space="preserve"> </v>
      </c>
      <c r="BR3416" s="120" t="str">
        <f t="shared" si="1928"/>
        <v xml:space="preserve"> </v>
      </c>
      <c r="BS3416" s="120" t="str">
        <f t="shared" si="1929"/>
        <v xml:space="preserve"> </v>
      </c>
      <c r="BU3416" s="74" t="str">
        <f t="shared" si="1930"/>
        <v xml:space="preserve"> </v>
      </c>
      <c r="BV3416" s="120" t="str">
        <f t="shared" si="1931"/>
        <v xml:space="preserve"> </v>
      </c>
      <c r="BW3416" s="120" t="str">
        <f t="shared" si="1932"/>
        <v xml:space="preserve">  </v>
      </c>
      <c r="BY3416" s="74" t="str">
        <f t="shared" si="1933"/>
        <v xml:space="preserve"> </v>
      </c>
      <c r="BZ3416" s="120" t="str">
        <f t="shared" si="1934"/>
        <v xml:space="preserve"> </v>
      </c>
      <c r="CA3416" s="120" t="str">
        <f t="shared" si="1935"/>
        <v xml:space="preserve"> </v>
      </c>
      <c r="CC3416" s="115" t="str">
        <f t="shared" si="1936"/>
        <v xml:space="preserve"> </v>
      </c>
      <c r="CD3416" s="120" t="str">
        <f t="shared" si="1937"/>
        <v xml:space="preserve"> </v>
      </c>
      <c r="CE3416" s="417" t="str">
        <f t="shared" si="1938"/>
        <v xml:space="preserve"> </v>
      </c>
      <c r="CF3416" s="115"/>
      <c r="CG3416" s="115" t="str">
        <f t="shared" si="1939"/>
        <v xml:space="preserve"> </v>
      </c>
      <c r="CH3416" s="120" t="str">
        <f t="shared" si="1940"/>
        <v xml:space="preserve"> </v>
      </c>
      <c r="CI3416" s="417" t="str">
        <f t="shared" si="1941"/>
        <v xml:space="preserve"> </v>
      </c>
      <c r="CJ3416" s="115"/>
      <c r="CK3416" s="115" t="str">
        <f t="shared" si="1942"/>
        <v xml:space="preserve"> </v>
      </c>
      <c r="CL3416" s="120" t="str">
        <f t="shared" si="1943"/>
        <v xml:space="preserve"> </v>
      </c>
      <c r="CM3416" s="417" t="str">
        <f t="shared" si="1952"/>
        <v xml:space="preserve"> </v>
      </c>
      <c r="IS3416" s="111">
        <v>378.1</v>
      </c>
    </row>
    <row r="3417" spans="2:253" s="74" customFormat="1" ht="17.100000000000001" hidden="1" customHeight="1" x14ac:dyDescent="0.25">
      <c r="B3417" s="504">
        <f>'Flanged Parts'!W21</f>
        <v>0</v>
      </c>
      <c r="C3417" s="508">
        <f t="shared" si="1954"/>
        <v>28218</v>
      </c>
      <c r="D3417" s="506">
        <f t="shared" si="1922"/>
        <v>28218</v>
      </c>
      <c r="E3417" s="504" t="s">
        <v>875</v>
      </c>
      <c r="F3417" s="508" t="str">
        <f t="shared" si="1959"/>
        <v xml:space="preserve"> </v>
      </c>
      <c r="G3417" s="509" t="s">
        <v>474</v>
      </c>
      <c r="H3417" s="504" t="str">
        <f>IF('Flanged Parts'!$BB$6=1,"CS",IF('Flanged Parts'!$BB$6=2,"Glv",0))</f>
        <v>Glv</v>
      </c>
      <c r="I3417" s="1035"/>
      <c r="J3417" s="1036"/>
      <c r="K3417" s="516" t="s">
        <v>881</v>
      </c>
      <c r="L3417" s="535"/>
      <c r="M3417" s="532" t="s">
        <v>1700</v>
      </c>
      <c r="N3417" s="514">
        <f t="shared" si="1958"/>
        <v>570.88</v>
      </c>
      <c r="O3417" s="514">
        <f t="shared" si="1923"/>
        <v>0</v>
      </c>
      <c r="P3417" s="680">
        <f>'KB Duct Parts'!$AE$3</f>
        <v>0</v>
      </c>
      <c r="Q3417" s="681">
        <f t="shared" si="1918"/>
        <v>0</v>
      </c>
      <c r="R3417" s="682">
        <f t="shared" si="1919"/>
        <v>0</v>
      </c>
      <c r="S3417" s="716">
        <f t="shared" si="1926"/>
        <v>0.2</v>
      </c>
      <c r="T3417" s="679">
        <f t="shared" si="1920"/>
        <v>0</v>
      </c>
      <c r="U3417" s="679">
        <f t="shared" si="1921"/>
        <v>0</v>
      </c>
      <c r="Y3417" s="120"/>
      <c r="AD3417" s="81"/>
      <c r="AF3417" s="370"/>
      <c r="AG3417" s="374"/>
      <c r="AH3417" s="378"/>
      <c r="AI3417" s="381"/>
      <c r="AJ3417" s="386"/>
      <c r="AK3417" s="391"/>
      <c r="AL3417" s="386"/>
      <c r="AM3417" s="363">
        <f t="shared" si="1953"/>
        <v>1</v>
      </c>
      <c r="AN3417" s="578">
        <v>510.2</v>
      </c>
      <c r="AO3417" s="78">
        <f t="shared" si="1951"/>
        <v>0</v>
      </c>
      <c r="AP3417" s="78">
        <f t="shared" si="1946"/>
        <v>0</v>
      </c>
      <c r="AQ3417" s="78">
        <f t="shared" si="1947"/>
        <v>0</v>
      </c>
      <c r="AR3417" s="78">
        <f t="shared" si="1948"/>
        <v>0</v>
      </c>
      <c r="AS3417" s="78">
        <f t="shared" si="1949"/>
        <v>0</v>
      </c>
      <c r="AT3417" s="78">
        <f t="shared" si="1950"/>
        <v>0</v>
      </c>
      <c r="AU3417" s="363" t="s">
        <v>717</v>
      </c>
      <c r="AV3417" s="393"/>
      <c r="AW3417" s="395"/>
      <c r="AX3417" s="395">
        <v>0</v>
      </c>
      <c r="AY3417" s="395">
        <v>0</v>
      </c>
      <c r="AZ3417" s="395">
        <v>0</v>
      </c>
      <c r="BA3417" s="395">
        <v>0</v>
      </c>
      <c r="BB3417" s="395">
        <v>0</v>
      </c>
      <c r="BC3417" s="395">
        <v>0</v>
      </c>
      <c r="BD3417" s="115"/>
      <c r="BE3417" s="115"/>
      <c r="BF3417" s="115">
        <v>2</v>
      </c>
      <c r="BG3417" s="115">
        <v>18</v>
      </c>
      <c r="BH3417" s="423">
        <f t="shared" si="1956"/>
        <v>30.34</v>
      </c>
      <c r="BI3417" s="417">
        <f t="shared" si="1957"/>
        <v>60.68</v>
      </c>
      <c r="BJ3417" s="115"/>
      <c r="BK3417" s="115"/>
      <c r="BQ3417" s="74" t="str">
        <f t="shared" si="1927"/>
        <v xml:space="preserve"> </v>
      </c>
      <c r="BR3417" s="120" t="str">
        <f t="shared" si="1928"/>
        <v xml:space="preserve"> </v>
      </c>
      <c r="BS3417" s="120" t="str">
        <f t="shared" si="1929"/>
        <v xml:space="preserve"> </v>
      </c>
      <c r="BU3417" s="74" t="str">
        <f t="shared" si="1930"/>
        <v xml:space="preserve"> </v>
      </c>
      <c r="BV3417" s="120" t="str">
        <f t="shared" si="1931"/>
        <v xml:space="preserve"> </v>
      </c>
      <c r="BW3417" s="120" t="str">
        <f t="shared" si="1932"/>
        <v xml:space="preserve">  </v>
      </c>
      <c r="BY3417" s="74" t="str">
        <f t="shared" si="1933"/>
        <v xml:space="preserve"> </v>
      </c>
      <c r="BZ3417" s="120" t="str">
        <f t="shared" si="1934"/>
        <v xml:space="preserve"> </v>
      </c>
      <c r="CA3417" s="120" t="str">
        <f t="shared" si="1935"/>
        <v xml:space="preserve"> </v>
      </c>
      <c r="CC3417" s="115" t="str">
        <f t="shared" si="1936"/>
        <v xml:space="preserve"> </v>
      </c>
      <c r="CD3417" s="120" t="str">
        <f t="shared" si="1937"/>
        <v xml:space="preserve"> </v>
      </c>
      <c r="CE3417" s="417" t="str">
        <f t="shared" si="1938"/>
        <v xml:space="preserve"> </v>
      </c>
      <c r="CF3417" s="115"/>
      <c r="CG3417" s="115" t="str">
        <f t="shared" si="1939"/>
        <v xml:space="preserve"> </v>
      </c>
      <c r="CH3417" s="120" t="str">
        <f t="shared" si="1940"/>
        <v xml:space="preserve"> </v>
      </c>
      <c r="CI3417" s="417" t="str">
        <f t="shared" si="1941"/>
        <v xml:space="preserve"> </v>
      </c>
      <c r="CJ3417" s="115"/>
      <c r="CK3417" s="115" t="str">
        <f t="shared" si="1942"/>
        <v xml:space="preserve"> </v>
      </c>
      <c r="CL3417" s="120" t="str">
        <f t="shared" si="1943"/>
        <v xml:space="preserve"> </v>
      </c>
      <c r="CM3417" s="417" t="str">
        <f t="shared" si="1952"/>
        <v xml:space="preserve"> </v>
      </c>
      <c r="IS3417" s="111">
        <v>403.3</v>
      </c>
    </row>
    <row r="3418" spans="2:253" s="74" customFormat="1" ht="17.100000000000001" hidden="1" customHeight="1" x14ac:dyDescent="0.25">
      <c r="B3418" s="504">
        <f>'Flanged Parts'!W22</f>
        <v>0</v>
      </c>
      <c r="C3418" s="508">
        <f t="shared" si="1954"/>
        <v>28219</v>
      </c>
      <c r="D3418" s="506">
        <f t="shared" si="1922"/>
        <v>28219</v>
      </c>
      <c r="E3418" s="504" t="s">
        <v>876</v>
      </c>
      <c r="F3418" s="508" t="str">
        <f t="shared" si="1959"/>
        <v xml:space="preserve"> </v>
      </c>
      <c r="G3418" s="509" t="s">
        <v>474</v>
      </c>
      <c r="H3418" s="504" t="str">
        <f>IF('Flanged Parts'!$BB$6=1,"CS",IF('Flanged Parts'!$BB$6=2,"Glv",0))</f>
        <v>Glv</v>
      </c>
      <c r="I3418" s="1035"/>
      <c r="J3418" s="1036"/>
      <c r="K3418" s="516" t="s">
        <v>881</v>
      </c>
      <c r="L3418" s="535"/>
      <c r="M3418" s="532" t="s">
        <v>1700</v>
      </c>
      <c r="N3418" s="514">
        <f t="shared" si="1958"/>
        <v>578.72</v>
      </c>
      <c r="O3418" s="514">
        <f t="shared" si="1923"/>
        <v>0</v>
      </c>
      <c r="P3418" s="680">
        <f>'KB Duct Parts'!$AE$3</f>
        <v>0</v>
      </c>
      <c r="Q3418" s="681">
        <f t="shared" ref="Q3418:Q3481" si="1960">IF(B3418&gt;0,N3418*(1-P3418),0)</f>
        <v>0</v>
      </c>
      <c r="R3418" s="682">
        <f t="shared" ref="R3418:R3481" si="1961">B3418*Q3418</f>
        <v>0</v>
      </c>
      <c r="S3418" s="716">
        <f t="shared" si="1926"/>
        <v>0.2</v>
      </c>
      <c r="T3418" s="679">
        <f t="shared" ref="T3418:T3481" si="1962">ROUND(IF(B3418&gt;0,((N3418*(1-(1*S3418)))),0),2)</f>
        <v>0</v>
      </c>
      <c r="U3418" s="679">
        <f t="shared" ref="U3418:U3481" si="1963">B3418*T3418</f>
        <v>0</v>
      </c>
      <c r="Y3418" s="120"/>
      <c r="AD3418" s="81"/>
      <c r="AF3418" s="370"/>
      <c r="AG3418" s="374"/>
      <c r="AH3418" s="378"/>
      <c r="AI3418" s="381"/>
      <c r="AJ3418" s="386"/>
      <c r="AK3418" s="391"/>
      <c r="AL3418" s="386"/>
      <c r="AM3418" s="363">
        <f t="shared" si="1953"/>
        <v>1</v>
      </c>
      <c r="AN3418" s="578">
        <v>517.4</v>
      </c>
      <c r="AO3418" s="78">
        <f t="shared" si="1951"/>
        <v>0</v>
      </c>
      <c r="AP3418" s="78">
        <f t="shared" si="1946"/>
        <v>0</v>
      </c>
      <c r="AQ3418" s="78">
        <f t="shared" si="1947"/>
        <v>0</v>
      </c>
      <c r="AR3418" s="78">
        <f t="shared" si="1948"/>
        <v>0</v>
      </c>
      <c r="AS3418" s="78">
        <f t="shared" si="1949"/>
        <v>0</v>
      </c>
      <c r="AT3418" s="78">
        <f t="shared" si="1950"/>
        <v>0</v>
      </c>
      <c r="AU3418" s="363" t="s">
        <v>717</v>
      </c>
      <c r="AV3418" s="393"/>
      <c r="AW3418" s="395"/>
      <c r="AX3418" s="395">
        <v>0</v>
      </c>
      <c r="AY3418" s="395">
        <v>0</v>
      </c>
      <c r="AZ3418" s="395">
        <v>0</v>
      </c>
      <c r="BA3418" s="395">
        <v>0</v>
      </c>
      <c r="BB3418" s="395">
        <v>0</v>
      </c>
      <c r="BC3418" s="395">
        <v>0</v>
      </c>
      <c r="BD3418" s="115"/>
      <c r="BE3418" s="115"/>
      <c r="BF3418" s="115">
        <v>2</v>
      </c>
      <c r="BG3418" s="115">
        <v>19</v>
      </c>
      <c r="BH3418" s="423">
        <f t="shared" si="1956"/>
        <v>30.66</v>
      </c>
      <c r="BI3418" s="417">
        <f t="shared" si="1957"/>
        <v>61.32</v>
      </c>
      <c r="BJ3418" s="115"/>
      <c r="BK3418" s="115"/>
      <c r="BQ3418" s="74" t="str">
        <f t="shared" si="1927"/>
        <v xml:space="preserve"> </v>
      </c>
      <c r="BR3418" s="120" t="str">
        <f t="shared" si="1928"/>
        <v xml:space="preserve"> </v>
      </c>
      <c r="BS3418" s="120" t="str">
        <f t="shared" si="1929"/>
        <v xml:space="preserve"> </v>
      </c>
      <c r="BU3418" s="74" t="str">
        <f t="shared" si="1930"/>
        <v xml:space="preserve"> </v>
      </c>
      <c r="BV3418" s="120" t="str">
        <f t="shared" si="1931"/>
        <v xml:space="preserve"> </v>
      </c>
      <c r="BW3418" s="120" t="str">
        <f t="shared" si="1932"/>
        <v xml:space="preserve">  </v>
      </c>
      <c r="BY3418" s="74" t="str">
        <f t="shared" si="1933"/>
        <v xml:space="preserve"> </v>
      </c>
      <c r="BZ3418" s="120" t="str">
        <f t="shared" si="1934"/>
        <v xml:space="preserve"> </v>
      </c>
      <c r="CA3418" s="120" t="str">
        <f t="shared" si="1935"/>
        <v xml:space="preserve"> </v>
      </c>
      <c r="CC3418" s="115" t="str">
        <f t="shared" si="1936"/>
        <v xml:space="preserve"> </v>
      </c>
      <c r="CD3418" s="120" t="str">
        <f t="shared" si="1937"/>
        <v xml:space="preserve"> </v>
      </c>
      <c r="CE3418" s="417" t="str">
        <f t="shared" si="1938"/>
        <v xml:space="preserve"> </v>
      </c>
      <c r="CF3418" s="115"/>
      <c r="CG3418" s="115" t="str">
        <f t="shared" si="1939"/>
        <v xml:space="preserve"> </v>
      </c>
      <c r="CH3418" s="120" t="str">
        <f t="shared" si="1940"/>
        <v xml:space="preserve"> </v>
      </c>
      <c r="CI3418" s="417" t="str">
        <f t="shared" si="1941"/>
        <v xml:space="preserve"> </v>
      </c>
      <c r="CJ3418" s="115"/>
      <c r="CK3418" s="115" t="str">
        <f t="shared" si="1942"/>
        <v xml:space="preserve"> </v>
      </c>
      <c r="CL3418" s="120" t="str">
        <f t="shared" si="1943"/>
        <v xml:space="preserve"> </v>
      </c>
      <c r="CM3418" s="417" t="str">
        <f t="shared" si="1952"/>
        <v xml:space="preserve"> </v>
      </c>
      <c r="IS3418" s="111">
        <v>411.2</v>
      </c>
    </row>
    <row r="3419" spans="2:253" s="74" customFormat="1" ht="17.100000000000001" hidden="1" customHeight="1" x14ac:dyDescent="0.25">
      <c r="B3419" s="504">
        <f>'Flanged Parts'!W23</f>
        <v>0</v>
      </c>
      <c r="C3419" s="508">
        <f t="shared" si="1954"/>
        <v>28220</v>
      </c>
      <c r="D3419" s="506">
        <f t="shared" si="1922"/>
        <v>28220</v>
      </c>
      <c r="E3419" s="504" t="s">
        <v>877</v>
      </c>
      <c r="F3419" s="508" t="str">
        <f t="shared" si="1959"/>
        <v xml:space="preserve"> </v>
      </c>
      <c r="G3419" s="509" t="s">
        <v>474</v>
      </c>
      <c r="H3419" s="504" t="str">
        <f>IF('Flanged Parts'!$BB$6=1,"CS",IF('Flanged Parts'!$BB$6=2,"Glv",0))</f>
        <v>Glv</v>
      </c>
      <c r="I3419" s="1035"/>
      <c r="J3419" s="1036"/>
      <c r="K3419" s="516" t="s">
        <v>881</v>
      </c>
      <c r="L3419" s="535"/>
      <c r="M3419" s="532" t="s">
        <v>1700</v>
      </c>
      <c r="N3419" s="514">
        <f t="shared" si="1958"/>
        <v>593.3599999999999</v>
      </c>
      <c r="O3419" s="514">
        <f t="shared" si="1923"/>
        <v>0</v>
      </c>
      <c r="P3419" s="680">
        <f>'KB Duct Parts'!$AE$3</f>
        <v>0</v>
      </c>
      <c r="Q3419" s="681">
        <f t="shared" si="1960"/>
        <v>0</v>
      </c>
      <c r="R3419" s="682">
        <f t="shared" si="1961"/>
        <v>0</v>
      </c>
      <c r="S3419" s="716">
        <f t="shared" si="1926"/>
        <v>0.2</v>
      </c>
      <c r="T3419" s="679">
        <f t="shared" si="1962"/>
        <v>0</v>
      </c>
      <c r="U3419" s="679">
        <f t="shared" si="1963"/>
        <v>0</v>
      </c>
      <c r="Y3419" s="120"/>
      <c r="AD3419" s="81"/>
      <c r="AF3419" s="370"/>
      <c r="AG3419" s="374"/>
      <c r="AH3419" s="378"/>
      <c r="AI3419" s="381"/>
      <c r="AJ3419" s="386"/>
      <c r="AK3419" s="391"/>
      <c r="AL3419" s="386"/>
      <c r="AM3419" s="363">
        <f t="shared" si="1953"/>
        <v>1</v>
      </c>
      <c r="AN3419" s="578">
        <v>526.29999999999995</v>
      </c>
      <c r="AO3419" s="78">
        <f t="shared" si="1951"/>
        <v>0</v>
      </c>
      <c r="AP3419" s="78">
        <f t="shared" si="1946"/>
        <v>0</v>
      </c>
      <c r="AQ3419" s="78">
        <f t="shared" si="1947"/>
        <v>0</v>
      </c>
      <c r="AR3419" s="78">
        <f t="shared" si="1948"/>
        <v>0</v>
      </c>
      <c r="AS3419" s="78">
        <f t="shared" si="1949"/>
        <v>0</v>
      </c>
      <c r="AT3419" s="78">
        <f t="shared" si="1950"/>
        <v>0</v>
      </c>
      <c r="AU3419" s="363" t="s">
        <v>717</v>
      </c>
      <c r="AV3419" s="393"/>
      <c r="AW3419" s="395"/>
      <c r="AX3419" s="395">
        <v>0</v>
      </c>
      <c r="AY3419" s="395">
        <v>0</v>
      </c>
      <c r="AZ3419" s="395">
        <v>0</v>
      </c>
      <c r="BA3419" s="395">
        <v>0</v>
      </c>
      <c r="BB3419" s="395">
        <v>0</v>
      </c>
      <c r="BC3419" s="395">
        <v>0</v>
      </c>
      <c r="BD3419" s="115"/>
      <c r="BE3419" s="115"/>
      <c r="BF3419" s="115">
        <v>2</v>
      </c>
      <c r="BG3419" s="115">
        <v>20</v>
      </c>
      <c r="BH3419" s="423">
        <f t="shared" si="1956"/>
        <v>33.53</v>
      </c>
      <c r="BI3419" s="417">
        <f t="shared" si="1957"/>
        <v>67.06</v>
      </c>
      <c r="BJ3419" s="115"/>
      <c r="BK3419" s="115"/>
      <c r="BQ3419" s="74" t="str">
        <f t="shared" si="1927"/>
        <v xml:space="preserve"> </v>
      </c>
      <c r="BR3419" s="120" t="str">
        <f t="shared" si="1928"/>
        <v xml:space="preserve"> </v>
      </c>
      <c r="BS3419" s="120" t="str">
        <f t="shared" si="1929"/>
        <v xml:space="preserve"> </v>
      </c>
      <c r="BU3419" s="74" t="str">
        <f t="shared" si="1930"/>
        <v xml:space="preserve"> </v>
      </c>
      <c r="BV3419" s="120" t="str">
        <f t="shared" si="1931"/>
        <v xml:space="preserve"> </v>
      </c>
      <c r="BW3419" s="120" t="str">
        <f t="shared" si="1932"/>
        <v xml:space="preserve">  </v>
      </c>
      <c r="BY3419" s="74" t="str">
        <f t="shared" si="1933"/>
        <v xml:space="preserve"> </v>
      </c>
      <c r="BZ3419" s="120" t="str">
        <f t="shared" si="1934"/>
        <v xml:space="preserve"> </v>
      </c>
      <c r="CA3419" s="120" t="str">
        <f t="shared" si="1935"/>
        <v xml:space="preserve"> </v>
      </c>
      <c r="CC3419" s="115" t="str">
        <f t="shared" si="1936"/>
        <v xml:space="preserve"> </v>
      </c>
      <c r="CD3419" s="120" t="str">
        <f t="shared" si="1937"/>
        <v xml:space="preserve"> </v>
      </c>
      <c r="CE3419" s="417" t="str">
        <f t="shared" si="1938"/>
        <v xml:space="preserve"> </v>
      </c>
      <c r="CF3419" s="115"/>
      <c r="CG3419" s="115" t="str">
        <f t="shared" si="1939"/>
        <v xml:space="preserve"> </v>
      </c>
      <c r="CH3419" s="120" t="str">
        <f t="shared" si="1940"/>
        <v xml:space="preserve"> </v>
      </c>
      <c r="CI3419" s="417" t="str">
        <f t="shared" si="1941"/>
        <v xml:space="preserve"> </v>
      </c>
      <c r="CJ3419" s="115"/>
      <c r="CK3419" s="115" t="str">
        <f t="shared" si="1942"/>
        <v xml:space="preserve"> </v>
      </c>
      <c r="CL3419" s="120" t="str">
        <f t="shared" si="1943"/>
        <v xml:space="preserve"> </v>
      </c>
      <c r="CM3419" s="417" t="str">
        <f t="shared" si="1952"/>
        <v xml:space="preserve"> </v>
      </c>
      <c r="IS3419" s="111">
        <v>418.2</v>
      </c>
    </row>
    <row r="3420" spans="2:253" s="74" customFormat="1" ht="17.100000000000001" hidden="1" customHeight="1" x14ac:dyDescent="0.25">
      <c r="B3420" s="504">
        <f>'Flanged Parts'!W24</f>
        <v>0</v>
      </c>
      <c r="C3420" s="508">
        <f t="shared" si="1954"/>
        <v>28222</v>
      </c>
      <c r="D3420" s="506">
        <f t="shared" si="1922"/>
        <v>28222</v>
      </c>
      <c r="E3420" s="504" t="s">
        <v>878</v>
      </c>
      <c r="F3420" s="508" t="str">
        <f t="shared" si="1959"/>
        <v xml:space="preserve"> </v>
      </c>
      <c r="G3420" s="509" t="s">
        <v>474</v>
      </c>
      <c r="H3420" s="504" t="str">
        <f>IF('Flanged Parts'!$BB$6=1,"CS",IF('Flanged Parts'!$BB$6=2,"Glv",0))</f>
        <v>Glv</v>
      </c>
      <c r="I3420" s="1035"/>
      <c r="J3420" s="1036"/>
      <c r="K3420" s="516" t="s">
        <v>881</v>
      </c>
      <c r="L3420" s="535"/>
      <c r="M3420" s="532" t="s">
        <v>1700</v>
      </c>
      <c r="N3420" s="514">
        <f t="shared" si="1958"/>
        <v>633.11999999999989</v>
      </c>
      <c r="O3420" s="514">
        <f t="shared" si="1923"/>
        <v>0</v>
      </c>
      <c r="P3420" s="680">
        <f>'KB Duct Parts'!$AE$3</f>
        <v>0</v>
      </c>
      <c r="Q3420" s="681">
        <f t="shared" si="1960"/>
        <v>0</v>
      </c>
      <c r="R3420" s="682">
        <f t="shared" si="1961"/>
        <v>0</v>
      </c>
      <c r="S3420" s="716">
        <f t="shared" si="1926"/>
        <v>0.2</v>
      </c>
      <c r="T3420" s="679">
        <f t="shared" si="1962"/>
        <v>0</v>
      </c>
      <c r="U3420" s="679">
        <f t="shared" si="1963"/>
        <v>0</v>
      </c>
      <c r="Y3420" s="120"/>
      <c r="AD3420" s="81"/>
      <c r="AF3420" s="370"/>
      <c r="AG3420" s="374"/>
      <c r="AH3420" s="378"/>
      <c r="AI3420" s="381"/>
      <c r="AJ3420" s="386"/>
      <c r="AK3420" s="391"/>
      <c r="AL3420" s="386"/>
      <c r="AM3420" s="363">
        <f t="shared" si="1953"/>
        <v>1</v>
      </c>
      <c r="AN3420" s="578">
        <v>555.79999999999995</v>
      </c>
      <c r="AO3420" s="78">
        <f t="shared" si="1951"/>
        <v>0</v>
      </c>
      <c r="AP3420" s="78">
        <f t="shared" si="1946"/>
        <v>0</v>
      </c>
      <c r="AQ3420" s="78">
        <f t="shared" si="1947"/>
        <v>0</v>
      </c>
      <c r="AR3420" s="78">
        <f t="shared" si="1948"/>
        <v>0</v>
      </c>
      <c r="AS3420" s="78">
        <f t="shared" si="1949"/>
        <v>0</v>
      </c>
      <c r="AT3420" s="78">
        <f t="shared" si="1950"/>
        <v>0</v>
      </c>
      <c r="AU3420" s="363" t="s">
        <v>717</v>
      </c>
      <c r="AV3420" s="393"/>
      <c r="AW3420" s="395"/>
      <c r="AX3420" s="395">
        <v>0</v>
      </c>
      <c r="AY3420" s="395">
        <v>0</v>
      </c>
      <c r="AZ3420" s="395">
        <v>0</v>
      </c>
      <c r="BA3420" s="395">
        <v>0</v>
      </c>
      <c r="BB3420" s="395">
        <v>0</v>
      </c>
      <c r="BC3420" s="395">
        <v>0</v>
      </c>
      <c r="BD3420" s="115"/>
      <c r="BE3420" s="115"/>
      <c r="BF3420" s="115">
        <v>2</v>
      </c>
      <c r="BG3420" s="115">
        <v>22</v>
      </c>
      <c r="BH3420" s="423">
        <f t="shared" si="1956"/>
        <v>38.659999999999997</v>
      </c>
      <c r="BI3420" s="417">
        <f t="shared" si="1957"/>
        <v>77.319999999999993</v>
      </c>
      <c r="BJ3420" s="115"/>
      <c r="BK3420" s="115"/>
      <c r="BQ3420" s="74" t="str">
        <f t="shared" si="1927"/>
        <v xml:space="preserve"> </v>
      </c>
      <c r="BR3420" s="120" t="str">
        <f t="shared" si="1928"/>
        <v xml:space="preserve"> </v>
      </c>
      <c r="BS3420" s="120" t="str">
        <f t="shared" si="1929"/>
        <v xml:space="preserve"> </v>
      </c>
      <c r="BU3420" s="74" t="str">
        <f t="shared" si="1930"/>
        <v xml:space="preserve"> </v>
      </c>
      <c r="BV3420" s="120" t="str">
        <f t="shared" si="1931"/>
        <v xml:space="preserve"> </v>
      </c>
      <c r="BW3420" s="120" t="str">
        <f t="shared" si="1932"/>
        <v xml:space="preserve">  </v>
      </c>
      <c r="BY3420" s="74" t="str">
        <f t="shared" si="1933"/>
        <v xml:space="preserve"> </v>
      </c>
      <c r="BZ3420" s="120" t="str">
        <f t="shared" si="1934"/>
        <v xml:space="preserve"> </v>
      </c>
      <c r="CA3420" s="120" t="str">
        <f t="shared" si="1935"/>
        <v xml:space="preserve"> </v>
      </c>
      <c r="CC3420" s="115" t="str">
        <f t="shared" si="1936"/>
        <v xml:space="preserve"> </v>
      </c>
      <c r="CD3420" s="120" t="str">
        <f t="shared" si="1937"/>
        <v xml:space="preserve"> </v>
      </c>
      <c r="CE3420" s="417" t="str">
        <f t="shared" si="1938"/>
        <v xml:space="preserve"> </v>
      </c>
      <c r="CF3420" s="115"/>
      <c r="CG3420" s="115" t="str">
        <f t="shared" si="1939"/>
        <v xml:space="preserve"> </v>
      </c>
      <c r="CH3420" s="120" t="str">
        <f t="shared" si="1940"/>
        <v xml:space="preserve"> </v>
      </c>
      <c r="CI3420" s="417" t="str">
        <f t="shared" si="1941"/>
        <v xml:space="preserve"> </v>
      </c>
      <c r="CJ3420" s="115"/>
      <c r="CK3420" s="115" t="str">
        <f t="shared" si="1942"/>
        <v xml:space="preserve"> </v>
      </c>
      <c r="CL3420" s="120" t="str">
        <f t="shared" si="1943"/>
        <v xml:space="preserve"> </v>
      </c>
      <c r="CM3420" s="417" t="str">
        <f t="shared" si="1952"/>
        <v xml:space="preserve"> </v>
      </c>
      <c r="IS3420" s="111">
        <v>441.5</v>
      </c>
    </row>
    <row r="3421" spans="2:253" s="74" customFormat="1" ht="17.100000000000001" hidden="1" customHeight="1" x14ac:dyDescent="0.25">
      <c r="B3421" s="504">
        <f>'Flanged Parts'!X7</f>
        <v>0</v>
      </c>
      <c r="C3421" s="508">
        <f t="shared" ref="C3421:C3438" si="1964">C1292+10000</f>
        <v>28004</v>
      </c>
      <c r="D3421" s="506">
        <f t="shared" si="1922"/>
        <v>28004</v>
      </c>
      <c r="E3421" s="504" t="s">
        <v>861</v>
      </c>
      <c r="F3421" s="508" t="str">
        <f t="shared" si="1959"/>
        <v xml:space="preserve"> </v>
      </c>
      <c r="G3421" s="509" t="s">
        <v>475</v>
      </c>
      <c r="H3421" s="504" t="str">
        <f>IF('Flanged Parts'!$BB$6=1,"CS",IF('Flanged Parts'!$BB$6=2,"Glv",0))</f>
        <v>Glv</v>
      </c>
      <c r="I3421" s="1035"/>
      <c r="J3421" s="1036"/>
      <c r="K3421" s="516" t="s">
        <v>881</v>
      </c>
      <c r="L3421" s="535"/>
      <c r="M3421" s="517" t="str">
        <f t="shared" si="1955"/>
        <v>Y</v>
      </c>
      <c r="N3421" s="514">
        <f t="shared" si="1958"/>
        <v>40.56</v>
      </c>
      <c r="O3421" s="514">
        <f t="shared" si="1923"/>
        <v>0</v>
      </c>
      <c r="P3421" s="680">
        <f>'KB Duct Parts'!$AE$3</f>
        <v>0</v>
      </c>
      <c r="Q3421" s="681">
        <f t="shared" si="1960"/>
        <v>0</v>
      </c>
      <c r="R3421" s="682">
        <f t="shared" si="1961"/>
        <v>0</v>
      </c>
      <c r="S3421" s="716">
        <f t="shared" si="1926"/>
        <v>0.2</v>
      </c>
      <c r="T3421" s="679">
        <f t="shared" si="1962"/>
        <v>0</v>
      </c>
      <c r="U3421" s="679">
        <f t="shared" si="1963"/>
        <v>0</v>
      </c>
      <c r="Y3421" s="120"/>
      <c r="AD3421" s="81"/>
      <c r="AF3421" s="370"/>
      <c r="AG3421" s="374"/>
      <c r="AH3421" s="378"/>
      <c r="AI3421" s="381"/>
      <c r="AJ3421" s="386"/>
      <c r="AK3421" s="391"/>
      <c r="AL3421" s="386"/>
      <c r="AM3421" s="363">
        <f t="shared" si="1953"/>
        <v>1</v>
      </c>
      <c r="AN3421" s="578">
        <v>32.9</v>
      </c>
      <c r="AO3421" s="78">
        <f t="shared" si="1951"/>
        <v>0</v>
      </c>
      <c r="AP3421" s="78">
        <f t="shared" si="1946"/>
        <v>0</v>
      </c>
      <c r="AQ3421" s="78">
        <f t="shared" si="1947"/>
        <v>0</v>
      </c>
      <c r="AR3421" s="78">
        <f t="shared" si="1948"/>
        <v>0</v>
      </c>
      <c r="AS3421" s="78">
        <f t="shared" si="1949"/>
        <v>0</v>
      </c>
      <c r="AT3421" s="78">
        <f t="shared" si="1950"/>
        <v>0</v>
      </c>
      <c r="AU3421" s="363" t="s">
        <v>717</v>
      </c>
      <c r="AV3421" s="393"/>
      <c r="AW3421" s="395"/>
      <c r="AX3421" s="395">
        <v>0</v>
      </c>
      <c r="AY3421" s="395">
        <v>0</v>
      </c>
      <c r="AZ3421" s="395">
        <v>0</v>
      </c>
      <c r="BA3421" s="395">
        <v>0</v>
      </c>
      <c r="BB3421" s="395">
        <v>0</v>
      </c>
      <c r="BC3421" s="395">
        <v>0</v>
      </c>
      <c r="BD3421" s="115"/>
      <c r="BE3421" s="115"/>
      <c r="BF3421" s="115">
        <v>2</v>
      </c>
      <c r="BG3421" s="115">
        <v>4</v>
      </c>
      <c r="BH3421" s="423">
        <f t="shared" si="1956"/>
        <v>3.83</v>
      </c>
      <c r="BI3421" s="417">
        <f t="shared" si="1957"/>
        <v>7.66</v>
      </c>
      <c r="BJ3421" s="115"/>
      <c r="BK3421" s="115"/>
      <c r="BQ3421" s="74" t="str">
        <f t="shared" si="1927"/>
        <v xml:space="preserve"> </v>
      </c>
      <c r="BR3421" s="120" t="str">
        <f t="shared" si="1928"/>
        <v xml:space="preserve"> </v>
      </c>
      <c r="BS3421" s="120" t="str">
        <f t="shared" si="1929"/>
        <v xml:space="preserve"> </v>
      </c>
      <c r="BU3421" s="74" t="str">
        <f t="shared" si="1930"/>
        <v xml:space="preserve"> </v>
      </c>
      <c r="BV3421" s="120" t="str">
        <f t="shared" si="1931"/>
        <v xml:space="preserve"> </v>
      </c>
      <c r="BW3421" s="120" t="str">
        <f t="shared" si="1932"/>
        <v xml:space="preserve">  </v>
      </c>
      <c r="BY3421" s="74" t="str">
        <f t="shared" si="1933"/>
        <v xml:space="preserve"> </v>
      </c>
      <c r="BZ3421" s="120" t="str">
        <f t="shared" si="1934"/>
        <v xml:space="preserve"> </v>
      </c>
      <c r="CA3421" s="120" t="str">
        <f t="shared" si="1935"/>
        <v xml:space="preserve"> </v>
      </c>
      <c r="CC3421" s="115" t="str">
        <f t="shared" si="1936"/>
        <v xml:space="preserve"> </v>
      </c>
      <c r="CD3421" s="120" t="str">
        <f t="shared" si="1937"/>
        <v xml:space="preserve"> </v>
      </c>
      <c r="CE3421" s="417" t="str">
        <f t="shared" si="1938"/>
        <v xml:space="preserve"> </v>
      </c>
      <c r="CF3421" s="115"/>
      <c r="CG3421" s="115" t="str">
        <f t="shared" si="1939"/>
        <v xml:space="preserve"> </v>
      </c>
      <c r="CH3421" s="120" t="str">
        <f t="shared" si="1940"/>
        <v xml:space="preserve"> </v>
      </c>
      <c r="CI3421" s="417" t="str">
        <f t="shared" si="1941"/>
        <v xml:space="preserve"> </v>
      </c>
      <c r="CJ3421" s="115"/>
      <c r="CK3421" s="115" t="str">
        <f t="shared" si="1942"/>
        <v xml:space="preserve"> </v>
      </c>
      <c r="CL3421" s="120" t="str">
        <f t="shared" si="1943"/>
        <v xml:space="preserve"> </v>
      </c>
      <c r="CM3421" s="417" t="str">
        <f t="shared" si="1952"/>
        <v xml:space="preserve"> </v>
      </c>
      <c r="IS3421" s="111">
        <v>31.1</v>
      </c>
    </row>
    <row r="3422" spans="2:253" s="74" customFormat="1" ht="17.100000000000001" hidden="1" customHeight="1" x14ac:dyDescent="0.25">
      <c r="B3422" s="504">
        <f>'Flanged Parts'!X8</f>
        <v>0</v>
      </c>
      <c r="C3422" s="508">
        <f t="shared" si="1964"/>
        <v>28005</v>
      </c>
      <c r="D3422" s="506">
        <f t="shared" si="1922"/>
        <v>28005</v>
      </c>
      <c r="E3422" s="504" t="s">
        <v>862</v>
      </c>
      <c r="F3422" s="508" t="str">
        <f t="shared" si="1959"/>
        <v xml:space="preserve"> </v>
      </c>
      <c r="G3422" s="509" t="s">
        <v>475</v>
      </c>
      <c r="H3422" s="504" t="str">
        <f>IF('Flanged Parts'!$BB$6=1,"CS",IF('Flanged Parts'!$BB$6=2,"Glv",0))</f>
        <v>Glv</v>
      </c>
      <c r="I3422" s="1035"/>
      <c r="J3422" s="1036"/>
      <c r="K3422" s="516" t="s">
        <v>881</v>
      </c>
      <c r="L3422" s="535"/>
      <c r="M3422" s="517" t="str">
        <f t="shared" si="1955"/>
        <v>Y</v>
      </c>
      <c r="N3422" s="514">
        <f t="shared" si="1958"/>
        <v>45.5</v>
      </c>
      <c r="O3422" s="514">
        <f t="shared" si="1923"/>
        <v>0</v>
      </c>
      <c r="P3422" s="680">
        <f>'KB Duct Parts'!$AE$3</f>
        <v>0</v>
      </c>
      <c r="Q3422" s="681">
        <f t="shared" si="1960"/>
        <v>0</v>
      </c>
      <c r="R3422" s="682">
        <f t="shared" si="1961"/>
        <v>0</v>
      </c>
      <c r="S3422" s="716">
        <f t="shared" si="1926"/>
        <v>0.2</v>
      </c>
      <c r="T3422" s="679">
        <f t="shared" si="1962"/>
        <v>0</v>
      </c>
      <c r="U3422" s="679">
        <f t="shared" si="1963"/>
        <v>0</v>
      </c>
      <c r="Y3422" s="120"/>
      <c r="AD3422" s="81"/>
      <c r="AF3422" s="370"/>
      <c r="AG3422" s="374"/>
      <c r="AH3422" s="378"/>
      <c r="AI3422" s="381"/>
      <c r="AJ3422" s="386"/>
      <c r="AK3422" s="391"/>
      <c r="AL3422" s="386"/>
      <c r="AM3422" s="363">
        <f t="shared" si="1953"/>
        <v>1</v>
      </c>
      <c r="AN3422" s="578">
        <v>35.700000000000003</v>
      </c>
      <c r="AO3422" s="78">
        <f t="shared" si="1951"/>
        <v>0</v>
      </c>
      <c r="AP3422" s="78">
        <f t="shared" si="1946"/>
        <v>0</v>
      </c>
      <c r="AQ3422" s="78">
        <f t="shared" si="1947"/>
        <v>0</v>
      </c>
      <c r="AR3422" s="78">
        <f t="shared" si="1948"/>
        <v>0</v>
      </c>
      <c r="AS3422" s="78">
        <f t="shared" si="1949"/>
        <v>0</v>
      </c>
      <c r="AT3422" s="78">
        <f t="shared" si="1950"/>
        <v>0</v>
      </c>
      <c r="AU3422" s="363" t="s">
        <v>717</v>
      </c>
      <c r="AV3422" s="393"/>
      <c r="AW3422" s="395"/>
      <c r="AX3422" s="395">
        <v>0</v>
      </c>
      <c r="AY3422" s="395">
        <v>0</v>
      </c>
      <c r="AZ3422" s="395">
        <v>0</v>
      </c>
      <c r="BA3422" s="395">
        <v>0</v>
      </c>
      <c r="BB3422" s="395">
        <v>0</v>
      </c>
      <c r="BC3422" s="395">
        <v>0</v>
      </c>
      <c r="BD3422" s="115"/>
      <c r="BE3422" s="115"/>
      <c r="BF3422" s="115">
        <v>2</v>
      </c>
      <c r="BG3422" s="115">
        <v>5</v>
      </c>
      <c r="BH3422" s="423">
        <f t="shared" si="1956"/>
        <v>4.9000000000000004</v>
      </c>
      <c r="BI3422" s="417">
        <f t="shared" si="1957"/>
        <v>9.8000000000000007</v>
      </c>
      <c r="BJ3422" s="115"/>
      <c r="BK3422" s="115"/>
      <c r="BQ3422" s="74" t="str">
        <f t="shared" si="1927"/>
        <v xml:space="preserve"> </v>
      </c>
      <c r="BR3422" s="120" t="str">
        <f t="shared" si="1928"/>
        <v xml:space="preserve"> </v>
      </c>
      <c r="BS3422" s="120" t="str">
        <f t="shared" si="1929"/>
        <v xml:space="preserve"> </v>
      </c>
      <c r="BU3422" s="74" t="str">
        <f t="shared" si="1930"/>
        <v xml:space="preserve"> </v>
      </c>
      <c r="BV3422" s="120" t="str">
        <f t="shared" si="1931"/>
        <v xml:space="preserve"> </v>
      </c>
      <c r="BW3422" s="120" t="str">
        <f t="shared" si="1932"/>
        <v xml:space="preserve">  </v>
      </c>
      <c r="BY3422" s="74" t="str">
        <f t="shared" si="1933"/>
        <v xml:space="preserve"> </v>
      </c>
      <c r="BZ3422" s="120" t="str">
        <f t="shared" si="1934"/>
        <v xml:space="preserve"> </v>
      </c>
      <c r="CA3422" s="120" t="str">
        <f t="shared" si="1935"/>
        <v xml:space="preserve"> </v>
      </c>
      <c r="CC3422" s="115" t="str">
        <f t="shared" si="1936"/>
        <v xml:space="preserve"> </v>
      </c>
      <c r="CD3422" s="120" t="str">
        <f t="shared" si="1937"/>
        <v xml:space="preserve"> </v>
      </c>
      <c r="CE3422" s="417" t="str">
        <f t="shared" si="1938"/>
        <v xml:space="preserve"> </v>
      </c>
      <c r="CF3422" s="115"/>
      <c r="CG3422" s="115" t="str">
        <f t="shared" si="1939"/>
        <v xml:space="preserve"> </v>
      </c>
      <c r="CH3422" s="120" t="str">
        <f t="shared" si="1940"/>
        <v xml:space="preserve"> </v>
      </c>
      <c r="CI3422" s="417" t="str">
        <f t="shared" si="1941"/>
        <v xml:space="preserve"> </v>
      </c>
      <c r="CJ3422" s="115"/>
      <c r="CK3422" s="115" t="str">
        <f t="shared" si="1942"/>
        <v xml:space="preserve"> </v>
      </c>
      <c r="CL3422" s="120" t="str">
        <f t="shared" si="1943"/>
        <v xml:space="preserve"> </v>
      </c>
      <c r="CM3422" s="417" t="str">
        <f t="shared" si="1952"/>
        <v xml:space="preserve"> </v>
      </c>
      <c r="IS3422" s="111">
        <v>32.5</v>
      </c>
    </row>
    <row r="3423" spans="2:253" s="74" customFormat="1" ht="17.100000000000001" hidden="1" customHeight="1" x14ac:dyDescent="0.25">
      <c r="B3423" s="504">
        <f>'Flanged Parts'!X9</f>
        <v>0</v>
      </c>
      <c r="C3423" s="508">
        <f t="shared" si="1964"/>
        <v>28006</v>
      </c>
      <c r="D3423" s="506">
        <f t="shared" si="1922"/>
        <v>28006</v>
      </c>
      <c r="E3423" s="504" t="s">
        <v>863</v>
      </c>
      <c r="F3423" s="508" t="str">
        <f t="shared" si="1959"/>
        <v xml:space="preserve"> </v>
      </c>
      <c r="G3423" s="509" t="s">
        <v>475</v>
      </c>
      <c r="H3423" s="504" t="str">
        <f>IF('Flanged Parts'!$BB$6=1,"CS",IF('Flanged Parts'!$BB$6=2,"Glv",0))</f>
        <v>Glv</v>
      </c>
      <c r="I3423" s="1035"/>
      <c r="J3423" s="1036"/>
      <c r="K3423" s="516" t="s">
        <v>881</v>
      </c>
      <c r="L3423" s="535"/>
      <c r="M3423" s="517" t="str">
        <f t="shared" si="1955"/>
        <v>Y</v>
      </c>
      <c r="N3423" s="514">
        <f t="shared" si="1958"/>
        <v>58.92</v>
      </c>
      <c r="O3423" s="514">
        <f t="shared" si="1923"/>
        <v>0</v>
      </c>
      <c r="P3423" s="680">
        <f>'KB Duct Parts'!$AE$3</f>
        <v>0</v>
      </c>
      <c r="Q3423" s="681">
        <f t="shared" si="1960"/>
        <v>0</v>
      </c>
      <c r="R3423" s="682">
        <f t="shared" si="1961"/>
        <v>0</v>
      </c>
      <c r="S3423" s="716">
        <f t="shared" si="1926"/>
        <v>0.2</v>
      </c>
      <c r="T3423" s="679">
        <f t="shared" si="1962"/>
        <v>0</v>
      </c>
      <c r="U3423" s="679">
        <f t="shared" si="1963"/>
        <v>0</v>
      </c>
      <c r="Y3423" s="120"/>
      <c r="AD3423" s="81"/>
      <c r="AF3423" s="370"/>
      <c r="AG3423" s="374"/>
      <c r="AH3423" s="378"/>
      <c r="AI3423" s="381"/>
      <c r="AJ3423" s="386"/>
      <c r="AK3423" s="391"/>
      <c r="AL3423" s="386"/>
      <c r="AM3423" s="363">
        <f t="shared" si="1953"/>
        <v>1</v>
      </c>
      <c r="AN3423" s="578">
        <v>47.1</v>
      </c>
      <c r="AO3423" s="78">
        <f t="shared" si="1951"/>
        <v>0</v>
      </c>
      <c r="AP3423" s="78">
        <f t="shared" si="1946"/>
        <v>0</v>
      </c>
      <c r="AQ3423" s="78">
        <f t="shared" si="1947"/>
        <v>0</v>
      </c>
      <c r="AR3423" s="78">
        <f t="shared" si="1948"/>
        <v>0</v>
      </c>
      <c r="AS3423" s="78">
        <f t="shared" si="1949"/>
        <v>0</v>
      </c>
      <c r="AT3423" s="78">
        <f t="shared" si="1950"/>
        <v>0</v>
      </c>
      <c r="AU3423" s="363" t="s">
        <v>717</v>
      </c>
      <c r="AV3423" s="393"/>
      <c r="AW3423" s="395"/>
      <c r="AX3423" s="395">
        <v>0</v>
      </c>
      <c r="AY3423" s="395">
        <v>0</v>
      </c>
      <c r="AZ3423" s="395">
        <v>0</v>
      </c>
      <c r="BA3423" s="395">
        <v>0</v>
      </c>
      <c r="BB3423" s="395">
        <v>0</v>
      </c>
      <c r="BC3423" s="395">
        <v>0</v>
      </c>
      <c r="BD3423" s="115"/>
      <c r="BE3423" s="115"/>
      <c r="BF3423" s="115">
        <v>2</v>
      </c>
      <c r="BG3423" s="115">
        <v>6</v>
      </c>
      <c r="BH3423" s="423">
        <f t="shared" si="1956"/>
        <v>5.91</v>
      </c>
      <c r="BI3423" s="417">
        <f t="shared" si="1957"/>
        <v>11.82</v>
      </c>
      <c r="BJ3423" s="115"/>
      <c r="BK3423" s="115"/>
      <c r="BQ3423" s="74" t="str">
        <f t="shared" si="1927"/>
        <v xml:space="preserve"> </v>
      </c>
      <c r="BR3423" s="120" t="str">
        <f t="shared" si="1928"/>
        <v xml:space="preserve"> </v>
      </c>
      <c r="BS3423" s="120" t="str">
        <f t="shared" si="1929"/>
        <v xml:space="preserve"> </v>
      </c>
      <c r="BU3423" s="74" t="str">
        <f t="shared" si="1930"/>
        <v xml:space="preserve"> </v>
      </c>
      <c r="BV3423" s="120" t="str">
        <f t="shared" si="1931"/>
        <v xml:space="preserve"> </v>
      </c>
      <c r="BW3423" s="120" t="str">
        <f t="shared" si="1932"/>
        <v xml:space="preserve">  </v>
      </c>
      <c r="BY3423" s="74" t="str">
        <f t="shared" si="1933"/>
        <v xml:space="preserve"> </v>
      </c>
      <c r="BZ3423" s="120" t="str">
        <f t="shared" si="1934"/>
        <v xml:space="preserve"> </v>
      </c>
      <c r="CA3423" s="120" t="str">
        <f t="shared" si="1935"/>
        <v xml:space="preserve"> </v>
      </c>
      <c r="CC3423" s="115" t="str">
        <f t="shared" si="1936"/>
        <v xml:space="preserve"> </v>
      </c>
      <c r="CD3423" s="120" t="str">
        <f t="shared" si="1937"/>
        <v xml:space="preserve"> </v>
      </c>
      <c r="CE3423" s="417" t="str">
        <f t="shared" si="1938"/>
        <v xml:space="preserve"> </v>
      </c>
      <c r="CF3423" s="115"/>
      <c r="CG3423" s="115" t="str">
        <f t="shared" si="1939"/>
        <v xml:space="preserve"> </v>
      </c>
      <c r="CH3423" s="120" t="str">
        <f t="shared" si="1940"/>
        <v xml:space="preserve"> </v>
      </c>
      <c r="CI3423" s="417" t="str">
        <f t="shared" si="1941"/>
        <v xml:space="preserve"> </v>
      </c>
      <c r="CJ3423" s="115"/>
      <c r="CK3423" s="115" t="str">
        <f t="shared" si="1942"/>
        <v xml:space="preserve"> </v>
      </c>
      <c r="CL3423" s="120" t="str">
        <f t="shared" si="1943"/>
        <v xml:space="preserve"> </v>
      </c>
      <c r="CM3423" s="417" t="str">
        <f t="shared" si="1952"/>
        <v xml:space="preserve"> </v>
      </c>
      <c r="IS3423" s="111">
        <v>42.3</v>
      </c>
    </row>
    <row r="3424" spans="2:253" s="74" customFormat="1" ht="17.100000000000001" hidden="1" customHeight="1" x14ac:dyDescent="0.25">
      <c r="B3424" s="504">
        <f>'Flanged Parts'!X10</f>
        <v>0</v>
      </c>
      <c r="C3424" s="508">
        <f t="shared" si="1964"/>
        <v>28007</v>
      </c>
      <c r="D3424" s="506">
        <f t="shared" si="1922"/>
        <v>28007</v>
      </c>
      <c r="E3424" s="504" t="s">
        <v>864</v>
      </c>
      <c r="F3424" s="508" t="str">
        <f t="shared" si="1959"/>
        <v xml:space="preserve"> </v>
      </c>
      <c r="G3424" s="509" t="s">
        <v>475</v>
      </c>
      <c r="H3424" s="504" t="str">
        <f>IF('Flanged Parts'!$BB$6=1,"CS",IF('Flanged Parts'!$BB$6=2,"Glv",0))</f>
        <v>Glv</v>
      </c>
      <c r="I3424" s="1035"/>
      <c r="J3424" s="1036"/>
      <c r="K3424" s="516" t="s">
        <v>881</v>
      </c>
      <c r="L3424" s="535"/>
      <c r="M3424" s="517" t="str">
        <f t="shared" si="1955"/>
        <v>Y</v>
      </c>
      <c r="N3424" s="514">
        <f t="shared" si="1958"/>
        <v>73.260000000000005</v>
      </c>
      <c r="O3424" s="514">
        <f t="shared" si="1923"/>
        <v>0</v>
      </c>
      <c r="P3424" s="680">
        <f>'KB Duct Parts'!$AE$3</f>
        <v>0</v>
      </c>
      <c r="Q3424" s="681">
        <f t="shared" si="1960"/>
        <v>0</v>
      </c>
      <c r="R3424" s="682">
        <f t="shared" si="1961"/>
        <v>0</v>
      </c>
      <c r="S3424" s="716">
        <f t="shared" si="1926"/>
        <v>0.2</v>
      </c>
      <c r="T3424" s="679">
        <f t="shared" si="1962"/>
        <v>0</v>
      </c>
      <c r="U3424" s="679">
        <f t="shared" si="1963"/>
        <v>0</v>
      </c>
      <c r="Y3424" s="120"/>
      <c r="AD3424" s="81"/>
      <c r="AF3424" s="370"/>
      <c r="AG3424" s="374"/>
      <c r="AH3424" s="378"/>
      <c r="AI3424" s="381"/>
      <c r="AJ3424" s="386"/>
      <c r="AK3424" s="391"/>
      <c r="AL3424" s="386"/>
      <c r="AM3424" s="363">
        <f t="shared" si="1953"/>
        <v>1</v>
      </c>
      <c r="AN3424" s="578">
        <v>58</v>
      </c>
      <c r="AO3424" s="78">
        <f t="shared" si="1951"/>
        <v>0</v>
      </c>
      <c r="AP3424" s="78">
        <f t="shared" si="1946"/>
        <v>0</v>
      </c>
      <c r="AQ3424" s="78">
        <f t="shared" si="1947"/>
        <v>0</v>
      </c>
      <c r="AR3424" s="78">
        <f t="shared" si="1948"/>
        <v>0</v>
      </c>
      <c r="AS3424" s="78">
        <f t="shared" si="1949"/>
        <v>0</v>
      </c>
      <c r="AT3424" s="78">
        <f t="shared" si="1950"/>
        <v>0</v>
      </c>
      <c r="AU3424" s="363" t="s">
        <v>717</v>
      </c>
      <c r="AV3424" s="393"/>
      <c r="AW3424" s="395"/>
      <c r="AX3424" s="395">
        <v>0</v>
      </c>
      <c r="AY3424" s="395">
        <v>0</v>
      </c>
      <c r="AZ3424" s="395">
        <v>0</v>
      </c>
      <c r="BA3424" s="395">
        <v>0</v>
      </c>
      <c r="BB3424" s="395">
        <v>0</v>
      </c>
      <c r="BC3424" s="395">
        <v>0</v>
      </c>
      <c r="BD3424" s="115"/>
      <c r="BE3424" s="115"/>
      <c r="BF3424" s="115">
        <v>2</v>
      </c>
      <c r="BG3424" s="115">
        <v>7</v>
      </c>
      <c r="BH3424" s="423">
        <f t="shared" si="1956"/>
        <v>7.63</v>
      </c>
      <c r="BI3424" s="417">
        <f t="shared" si="1957"/>
        <v>15.26</v>
      </c>
      <c r="BJ3424" s="115"/>
      <c r="BK3424" s="115"/>
      <c r="BQ3424" s="74" t="str">
        <f t="shared" si="1927"/>
        <v xml:space="preserve"> </v>
      </c>
      <c r="BR3424" s="120" t="str">
        <f t="shared" si="1928"/>
        <v xml:space="preserve"> </v>
      </c>
      <c r="BS3424" s="120" t="str">
        <f t="shared" si="1929"/>
        <v xml:space="preserve"> </v>
      </c>
      <c r="BU3424" s="74" t="str">
        <f t="shared" si="1930"/>
        <v xml:space="preserve"> </v>
      </c>
      <c r="BV3424" s="120" t="str">
        <f t="shared" si="1931"/>
        <v xml:space="preserve"> </v>
      </c>
      <c r="BW3424" s="120" t="str">
        <f t="shared" si="1932"/>
        <v xml:space="preserve">  </v>
      </c>
      <c r="BY3424" s="74" t="str">
        <f t="shared" si="1933"/>
        <v xml:space="preserve"> </v>
      </c>
      <c r="BZ3424" s="120" t="str">
        <f t="shared" si="1934"/>
        <v xml:space="preserve"> </v>
      </c>
      <c r="CA3424" s="120" t="str">
        <f t="shared" si="1935"/>
        <v xml:space="preserve"> </v>
      </c>
      <c r="CC3424" s="115" t="str">
        <f t="shared" si="1936"/>
        <v xml:space="preserve"> </v>
      </c>
      <c r="CD3424" s="120" t="str">
        <f t="shared" si="1937"/>
        <v xml:space="preserve"> </v>
      </c>
      <c r="CE3424" s="417" t="str">
        <f t="shared" si="1938"/>
        <v xml:space="preserve"> </v>
      </c>
      <c r="CF3424" s="115"/>
      <c r="CG3424" s="115" t="str">
        <f t="shared" si="1939"/>
        <v xml:space="preserve"> </v>
      </c>
      <c r="CH3424" s="120" t="str">
        <f t="shared" si="1940"/>
        <v xml:space="preserve"> </v>
      </c>
      <c r="CI3424" s="417" t="str">
        <f t="shared" si="1941"/>
        <v xml:space="preserve"> </v>
      </c>
      <c r="CJ3424" s="115"/>
      <c r="CK3424" s="115" t="str">
        <f t="shared" si="1942"/>
        <v xml:space="preserve"> </v>
      </c>
      <c r="CL3424" s="120" t="str">
        <f t="shared" si="1943"/>
        <v xml:space="preserve"> </v>
      </c>
      <c r="CM3424" s="417" t="str">
        <f t="shared" si="1952"/>
        <v xml:space="preserve"> </v>
      </c>
      <c r="IS3424" s="111">
        <v>52.1</v>
      </c>
    </row>
    <row r="3425" spans="2:253" s="74" customFormat="1" ht="17.100000000000001" hidden="1" customHeight="1" x14ac:dyDescent="0.25">
      <c r="B3425" s="504">
        <f>'Flanged Parts'!X11</f>
        <v>0</v>
      </c>
      <c r="C3425" s="508">
        <f t="shared" si="1964"/>
        <v>28008</v>
      </c>
      <c r="D3425" s="506">
        <f t="shared" si="1922"/>
        <v>28008</v>
      </c>
      <c r="E3425" s="504" t="s">
        <v>865</v>
      </c>
      <c r="F3425" s="508" t="str">
        <f t="shared" si="1959"/>
        <v xml:space="preserve"> </v>
      </c>
      <c r="G3425" s="509" t="s">
        <v>475</v>
      </c>
      <c r="H3425" s="504" t="str">
        <f>IF('Flanged Parts'!$BB$6=1,"CS",IF('Flanged Parts'!$BB$6=2,"Glv",0))</f>
        <v>Glv</v>
      </c>
      <c r="I3425" s="1035"/>
      <c r="J3425" s="1036"/>
      <c r="K3425" s="516" t="s">
        <v>881</v>
      </c>
      <c r="L3425" s="535"/>
      <c r="M3425" s="517" t="str">
        <f t="shared" si="1955"/>
        <v>Y</v>
      </c>
      <c r="N3425" s="514">
        <f t="shared" si="1958"/>
        <v>87.58</v>
      </c>
      <c r="O3425" s="514">
        <f t="shared" si="1923"/>
        <v>0</v>
      </c>
      <c r="P3425" s="680">
        <f>'KB Duct Parts'!$AE$3</f>
        <v>0</v>
      </c>
      <c r="Q3425" s="681">
        <f t="shared" si="1960"/>
        <v>0</v>
      </c>
      <c r="R3425" s="682">
        <f t="shared" si="1961"/>
        <v>0</v>
      </c>
      <c r="S3425" s="716">
        <f t="shared" si="1926"/>
        <v>0.2</v>
      </c>
      <c r="T3425" s="679">
        <f t="shared" si="1962"/>
        <v>0</v>
      </c>
      <c r="U3425" s="679">
        <f t="shared" si="1963"/>
        <v>0</v>
      </c>
      <c r="Y3425" s="120"/>
      <c r="AD3425" s="81"/>
      <c r="AF3425" s="370"/>
      <c r="AG3425" s="374"/>
      <c r="AH3425" s="378"/>
      <c r="AI3425" s="381"/>
      <c r="AJ3425" s="386"/>
      <c r="AK3425" s="391"/>
      <c r="AL3425" s="386"/>
      <c r="AM3425" s="363">
        <f t="shared" si="1953"/>
        <v>1</v>
      </c>
      <c r="AN3425" s="578">
        <v>69</v>
      </c>
      <c r="AO3425" s="78">
        <f t="shared" si="1951"/>
        <v>0</v>
      </c>
      <c r="AP3425" s="78">
        <f t="shared" si="1946"/>
        <v>0</v>
      </c>
      <c r="AQ3425" s="78">
        <f t="shared" si="1947"/>
        <v>0</v>
      </c>
      <c r="AR3425" s="78">
        <f t="shared" si="1948"/>
        <v>0</v>
      </c>
      <c r="AS3425" s="78">
        <f t="shared" si="1949"/>
        <v>0</v>
      </c>
      <c r="AT3425" s="78">
        <f t="shared" si="1950"/>
        <v>0</v>
      </c>
      <c r="AU3425" s="363" t="s">
        <v>717</v>
      </c>
      <c r="AV3425" s="393"/>
      <c r="AW3425" s="395"/>
      <c r="AX3425" s="395">
        <v>0</v>
      </c>
      <c r="AY3425" s="395">
        <v>0</v>
      </c>
      <c r="AZ3425" s="395">
        <v>0</v>
      </c>
      <c r="BA3425" s="395">
        <v>0</v>
      </c>
      <c r="BB3425" s="395">
        <v>0</v>
      </c>
      <c r="BC3425" s="395">
        <v>0</v>
      </c>
      <c r="BD3425" s="115"/>
      <c r="BE3425" s="115"/>
      <c r="BF3425" s="115">
        <v>2</v>
      </c>
      <c r="BG3425" s="115">
        <v>8</v>
      </c>
      <c r="BH3425" s="423">
        <f t="shared" si="1956"/>
        <v>9.2899999999999991</v>
      </c>
      <c r="BI3425" s="417">
        <f t="shared" si="1957"/>
        <v>18.579999999999998</v>
      </c>
      <c r="BJ3425" s="115"/>
      <c r="BK3425" s="115"/>
      <c r="BQ3425" s="74" t="str">
        <f t="shared" si="1927"/>
        <v xml:space="preserve"> </v>
      </c>
      <c r="BR3425" s="120" t="str">
        <f t="shared" si="1928"/>
        <v xml:space="preserve"> </v>
      </c>
      <c r="BS3425" s="120" t="str">
        <f t="shared" si="1929"/>
        <v xml:space="preserve"> </v>
      </c>
      <c r="BU3425" s="74" t="str">
        <f t="shared" si="1930"/>
        <v xml:space="preserve"> </v>
      </c>
      <c r="BV3425" s="120" t="str">
        <f t="shared" si="1931"/>
        <v xml:space="preserve"> </v>
      </c>
      <c r="BW3425" s="120" t="str">
        <f t="shared" si="1932"/>
        <v xml:space="preserve">  </v>
      </c>
      <c r="BY3425" s="74" t="str">
        <f t="shared" si="1933"/>
        <v xml:space="preserve"> </v>
      </c>
      <c r="BZ3425" s="120" t="str">
        <f t="shared" si="1934"/>
        <v xml:space="preserve"> </v>
      </c>
      <c r="CA3425" s="120" t="str">
        <f t="shared" si="1935"/>
        <v xml:space="preserve"> </v>
      </c>
      <c r="CC3425" s="115" t="str">
        <f t="shared" si="1936"/>
        <v xml:space="preserve"> </v>
      </c>
      <c r="CD3425" s="120" t="str">
        <f t="shared" si="1937"/>
        <v xml:space="preserve"> </v>
      </c>
      <c r="CE3425" s="417" t="str">
        <f t="shared" si="1938"/>
        <v xml:space="preserve"> </v>
      </c>
      <c r="CF3425" s="115"/>
      <c r="CG3425" s="115" t="str">
        <f t="shared" si="1939"/>
        <v xml:space="preserve"> </v>
      </c>
      <c r="CH3425" s="120" t="str">
        <f t="shared" si="1940"/>
        <v xml:space="preserve"> </v>
      </c>
      <c r="CI3425" s="417" t="str">
        <f t="shared" si="1941"/>
        <v xml:space="preserve"> </v>
      </c>
      <c r="CJ3425" s="115"/>
      <c r="CK3425" s="115" t="str">
        <f t="shared" si="1942"/>
        <v xml:space="preserve"> </v>
      </c>
      <c r="CL3425" s="120" t="str">
        <f t="shared" si="1943"/>
        <v xml:space="preserve"> </v>
      </c>
      <c r="CM3425" s="417" t="str">
        <f t="shared" si="1952"/>
        <v xml:space="preserve"> </v>
      </c>
      <c r="IS3425" s="111">
        <v>61.5</v>
      </c>
    </row>
    <row r="3426" spans="2:253" s="74" customFormat="1" ht="17.100000000000001" hidden="1" customHeight="1" x14ac:dyDescent="0.25">
      <c r="B3426" s="504">
        <f>'Flanged Parts'!X12</f>
        <v>0</v>
      </c>
      <c r="C3426" s="508">
        <f t="shared" si="1964"/>
        <v>28009</v>
      </c>
      <c r="D3426" s="506">
        <f t="shared" si="1922"/>
        <v>28009</v>
      </c>
      <c r="E3426" s="504" t="s">
        <v>866</v>
      </c>
      <c r="F3426" s="508" t="str">
        <f t="shared" si="1959"/>
        <v xml:space="preserve"> </v>
      </c>
      <c r="G3426" s="509" t="s">
        <v>475</v>
      </c>
      <c r="H3426" s="504" t="str">
        <f>IF('Flanged Parts'!$BB$6=1,"CS",IF('Flanged Parts'!$BB$6=2,"Glv",0))</f>
        <v>Glv</v>
      </c>
      <c r="I3426" s="1035"/>
      <c r="J3426" s="1036"/>
      <c r="K3426" s="516" t="s">
        <v>881</v>
      </c>
      <c r="L3426" s="535"/>
      <c r="M3426" s="517" t="str">
        <f t="shared" si="1955"/>
        <v>Y</v>
      </c>
      <c r="N3426" s="514">
        <f t="shared" si="1958"/>
        <v>114.66</v>
      </c>
      <c r="O3426" s="514">
        <f t="shared" si="1923"/>
        <v>0</v>
      </c>
      <c r="P3426" s="680">
        <f>'KB Duct Parts'!$AE$3</f>
        <v>0</v>
      </c>
      <c r="Q3426" s="681">
        <f t="shared" si="1960"/>
        <v>0</v>
      </c>
      <c r="R3426" s="682">
        <f t="shared" si="1961"/>
        <v>0</v>
      </c>
      <c r="S3426" s="716">
        <f t="shared" si="1926"/>
        <v>0.2</v>
      </c>
      <c r="T3426" s="679">
        <f t="shared" si="1962"/>
        <v>0</v>
      </c>
      <c r="U3426" s="679">
        <f t="shared" si="1963"/>
        <v>0</v>
      </c>
      <c r="Y3426" s="120"/>
      <c r="AD3426" s="81"/>
      <c r="AF3426" s="370"/>
      <c r="AG3426" s="374"/>
      <c r="AH3426" s="378"/>
      <c r="AI3426" s="381"/>
      <c r="AJ3426" s="386"/>
      <c r="AK3426" s="391"/>
      <c r="AL3426" s="386"/>
      <c r="AM3426" s="363">
        <f t="shared" si="1953"/>
        <v>1</v>
      </c>
      <c r="AN3426" s="578">
        <v>95.6</v>
      </c>
      <c r="AO3426" s="78">
        <f t="shared" si="1951"/>
        <v>0</v>
      </c>
      <c r="AP3426" s="78">
        <f t="shared" si="1946"/>
        <v>0</v>
      </c>
      <c r="AQ3426" s="78">
        <f t="shared" si="1947"/>
        <v>0</v>
      </c>
      <c r="AR3426" s="78">
        <f t="shared" si="1948"/>
        <v>0</v>
      </c>
      <c r="AS3426" s="78">
        <f t="shared" si="1949"/>
        <v>0</v>
      </c>
      <c r="AT3426" s="78">
        <f t="shared" si="1950"/>
        <v>0</v>
      </c>
      <c r="AU3426" s="363" t="s">
        <v>717</v>
      </c>
      <c r="AV3426" s="393"/>
      <c r="AW3426" s="395"/>
      <c r="AX3426" s="395">
        <v>0</v>
      </c>
      <c r="AY3426" s="395">
        <v>0</v>
      </c>
      <c r="AZ3426" s="395">
        <v>0</v>
      </c>
      <c r="BA3426" s="395">
        <v>0</v>
      </c>
      <c r="BB3426" s="395">
        <v>0</v>
      </c>
      <c r="BC3426" s="395">
        <v>0</v>
      </c>
      <c r="BD3426" s="115"/>
      <c r="BE3426" s="115"/>
      <c r="BF3426" s="115">
        <v>2</v>
      </c>
      <c r="BG3426" s="115">
        <v>9</v>
      </c>
      <c r="BH3426" s="423">
        <f t="shared" si="1956"/>
        <v>9.5299999999999994</v>
      </c>
      <c r="BI3426" s="417">
        <f t="shared" si="1957"/>
        <v>19.059999999999999</v>
      </c>
      <c r="BJ3426" s="115"/>
      <c r="BK3426" s="115"/>
      <c r="BQ3426" s="74" t="str">
        <f t="shared" si="1927"/>
        <v xml:space="preserve"> </v>
      </c>
      <c r="BR3426" s="120" t="str">
        <f t="shared" si="1928"/>
        <v xml:space="preserve"> </v>
      </c>
      <c r="BS3426" s="120" t="str">
        <f t="shared" si="1929"/>
        <v xml:space="preserve"> </v>
      </c>
      <c r="BU3426" s="74" t="str">
        <f t="shared" si="1930"/>
        <v xml:space="preserve"> </v>
      </c>
      <c r="BV3426" s="120" t="str">
        <f t="shared" si="1931"/>
        <v xml:space="preserve"> </v>
      </c>
      <c r="BW3426" s="120" t="str">
        <f t="shared" si="1932"/>
        <v xml:space="preserve">  </v>
      </c>
      <c r="BY3426" s="74" t="str">
        <f t="shared" si="1933"/>
        <v xml:space="preserve"> </v>
      </c>
      <c r="BZ3426" s="120" t="str">
        <f t="shared" si="1934"/>
        <v xml:space="preserve"> </v>
      </c>
      <c r="CA3426" s="120" t="str">
        <f t="shared" si="1935"/>
        <v xml:space="preserve"> </v>
      </c>
      <c r="CC3426" s="115" t="str">
        <f t="shared" si="1936"/>
        <v xml:space="preserve"> </v>
      </c>
      <c r="CD3426" s="120" t="str">
        <f t="shared" si="1937"/>
        <v xml:space="preserve"> </v>
      </c>
      <c r="CE3426" s="417" t="str">
        <f t="shared" si="1938"/>
        <v xml:space="preserve"> </v>
      </c>
      <c r="CF3426" s="115"/>
      <c r="CG3426" s="115" t="str">
        <f t="shared" si="1939"/>
        <v xml:space="preserve"> </v>
      </c>
      <c r="CH3426" s="120" t="str">
        <f t="shared" si="1940"/>
        <v xml:space="preserve"> </v>
      </c>
      <c r="CI3426" s="417" t="str">
        <f t="shared" si="1941"/>
        <v xml:space="preserve"> </v>
      </c>
      <c r="CJ3426" s="115"/>
      <c r="CK3426" s="115" t="str">
        <f t="shared" si="1942"/>
        <v xml:space="preserve"> </v>
      </c>
      <c r="CL3426" s="120" t="str">
        <f t="shared" si="1943"/>
        <v xml:space="preserve"> </v>
      </c>
      <c r="CM3426" s="417" t="str">
        <f t="shared" si="1952"/>
        <v xml:space="preserve"> </v>
      </c>
      <c r="IS3426" s="111">
        <v>83.7</v>
      </c>
    </row>
    <row r="3427" spans="2:253" s="74" customFormat="1" ht="17.100000000000001" hidden="1" customHeight="1" x14ac:dyDescent="0.25">
      <c r="B3427" s="504">
        <f>'Flanged Parts'!X13</f>
        <v>0</v>
      </c>
      <c r="C3427" s="508">
        <f t="shared" si="1964"/>
        <v>28010</v>
      </c>
      <c r="D3427" s="506">
        <f t="shared" si="1922"/>
        <v>28010</v>
      </c>
      <c r="E3427" s="504" t="s">
        <v>867</v>
      </c>
      <c r="F3427" s="508" t="str">
        <f t="shared" si="1959"/>
        <v xml:space="preserve"> </v>
      </c>
      <c r="G3427" s="509" t="s">
        <v>475</v>
      </c>
      <c r="H3427" s="504" t="str">
        <f>IF('Flanged Parts'!$BB$6=1,"CS",IF('Flanged Parts'!$BB$6=2,"Glv",0))</f>
        <v>Glv</v>
      </c>
      <c r="I3427" s="1035"/>
      <c r="J3427" s="1036"/>
      <c r="K3427" s="516" t="s">
        <v>881</v>
      </c>
      <c r="L3427" s="535"/>
      <c r="M3427" s="517" t="str">
        <f t="shared" si="1955"/>
        <v>Y</v>
      </c>
      <c r="N3427" s="514">
        <f t="shared" si="1958"/>
        <v>133.24</v>
      </c>
      <c r="O3427" s="514">
        <f t="shared" si="1923"/>
        <v>0</v>
      </c>
      <c r="P3427" s="680">
        <f>'KB Duct Parts'!$AE$3</f>
        <v>0</v>
      </c>
      <c r="Q3427" s="681">
        <f t="shared" si="1960"/>
        <v>0</v>
      </c>
      <c r="R3427" s="682">
        <f t="shared" si="1961"/>
        <v>0</v>
      </c>
      <c r="S3427" s="716">
        <f t="shared" si="1926"/>
        <v>0.2</v>
      </c>
      <c r="T3427" s="679">
        <f t="shared" si="1962"/>
        <v>0</v>
      </c>
      <c r="U3427" s="679">
        <f t="shared" si="1963"/>
        <v>0</v>
      </c>
      <c r="Y3427" s="120"/>
      <c r="AD3427" s="81"/>
      <c r="AF3427" s="370"/>
      <c r="AG3427" s="374"/>
      <c r="AH3427" s="378"/>
      <c r="AI3427" s="381"/>
      <c r="AJ3427" s="386"/>
      <c r="AK3427" s="391"/>
      <c r="AL3427" s="386"/>
      <c r="AM3427" s="363">
        <f t="shared" si="1953"/>
        <v>1</v>
      </c>
      <c r="AN3427" s="578">
        <v>108.9</v>
      </c>
      <c r="AO3427" s="78">
        <f t="shared" si="1951"/>
        <v>0</v>
      </c>
      <c r="AP3427" s="78">
        <f t="shared" si="1946"/>
        <v>0</v>
      </c>
      <c r="AQ3427" s="78">
        <f t="shared" si="1947"/>
        <v>0</v>
      </c>
      <c r="AR3427" s="78">
        <f t="shared" si="1948"/>
        <v>0</v>
      </c>
      <c r="AS3427" s="78">
        <f t="shared" si="1949"/>
        <v>0</v>
      </c>
      <c r="AT3427" s="78">
        <f t="shared" si="1950"/>
        <v>0</v>
      </c>
      <c r="AU3427" s="363" t="s">
        <v>717</v>
      </c>
      <c r="AV3427" s="393"/>
      <c r="AW3427" s="395"/>
      <c r="AX3427" s="395">
        <v>0</v>
      </c>
      <c r="AY3427" s="395">
        <v>0</v>
      </c>
      <c r="AZ3427" s="395">
        <v>0</v>
      </c>
      <c r="BA3427" s="395">
        <v>0</v>
      </c>
      <c r="BB3427" s="395">
        <v>0</v>
      </c>
      <c r="BC3427" s="395">
        <v>0</v>
      </c>
      <c r="BD3427" s="115"/>
      <c r="BE3427" s="115"/>
      <c r="BF3427" s="115">
        <v>2</v>
      </c>
      <c r="BG3427" s="115">
        <v>10</v>
      </c>
      <c r="BH3427" s="423">
        <f t="shared" si="1956"/>
        <v>12.17</v>
      </c>
      <c r="BI3427" s="417">
        <f t="shared" si="1957"/>
        <v>24.34</v>
      </c>
      <c r="BJ3427" s="115"/>
      <c r="BK3427" s="115"/>
      <c r="BQ3427" s="74" t="str">
        <f t="shared" si="1927"/>
        <v xml:space="preserve"> </v>
      </c>
      <c r="BR3427" s="120" t="str">
        <f t="shared" si="1928"/>
        <v xml:space="preserve"> </v>
      </c>
      <c r="BS3427" s="120" t="str">
        <f t="shared" si="1929"/>
        <v xml:space="preserve"> </v>
      </c>
      <c r="BU3427" s="74" t="str">
        <f t="shared" si="1930"/>
        <v xml:space="preserve"> </v>
      </c>
      <c r="BV3427" s="120" t="str">
        <f t="shared" si="1931"/>
        <v xml:space="preserve"> </v>
      </c>
      <c r="BW3427" s="120" t="str">
        <f t="shared" si="1932"/>
        <v xml:space="preserve">  </v>
      </c>
      <c r="BY3427" s="74" t="str">
        <f t="shared" si="1933"/>
        <v xml:space="preserve"> </v>
      </c>
      <c r="BZ3427" s="120" t="str">
        <f t="shared" si="1934"/>
        <v xml:space="preserve"> </v>
      </c>
      <c r="CA3427" s="120" t="str">
        <f t="shared" si="1935"/>
        <v xml:space="preserve"> </v>
      </c>
      <c r="CC3427" s="115" t="str">
        <f t="shared" si="1936"/>
        <v xml:space="preserve"> </v>
      </c>
      <c r="CD3427" s="120" t="str">
        <f t="shared" si="1937"/>
        <v xml:space="preserve"> </v>
      </c>
      <c r="CE3427" s="417" t="str">
        <f t="shared" si="1938"/>
        <v xml:space="preserve"> </v>
      </c>
      <c r="CF3427" s="115"/>
      <c r="CG3427" s="115" t="str">
        <f t="shared" si="1939"/>
        <v xml:space="preserve"> </v>
      </c>
      <c r="CH3427" s="120" t="str">
        <f t="shared" si="1940"/>
        <v xml:space="preserve"> </v>
      </c>
      <c r="CI3427" s="417" t="str">
        <f t="shared" si="1941"/>
        <v xml:space="preserve"> </v>
      </c>
      <c r="CJ3427" s="115"/>
      <c r="CK3427" s="115" t="str">
        <f t="shared" si="1942"/>
        <v xml:space="preserve"> </v>
      </c>
      <c r="CL3427" s="120" t="str">
        <f t="shared" si="1943"/>
        <v xml:space="preserve"> </v>
      </c>
      <c r="CM3427" s="417" t="str">
        <f t="shared" si="1952"/>
        <v xml:space="preserve"> </v>
      </c>
      <c r="IS3427" s="111">
        <v>95.34</v>
      </c>
    </row>
    <row r="3428" spans="2:253" s="74" customFormat="1" ht="17.100000000000001" hidden="1" customHeight="1" x14ac:dyDescent="0.25">
      <c r="B3428" s="504">
        <f>'Flanged Parts'!X14</f>
        <v>0</v>
      </c>
      <c r="C3428" s="508">
        <f t="shared" si="1964"/>
        <v>28011</v>
      </c>
      <c r="D3428" s="506">
        <f t="shared" si="1922"/>
        <v>28011</v>
      </c>
      <c r="E3428" s="504" t="s">
        <v>868</v>
      </c>
      <c r="F3428" s="508" t="str">
        <f t="shared" si="1959"/>
        <v xml:space="preserve"> </v>
      </c>
      <c r="G3428" s="509" t="s">
        <v>475</v>
      </c>
      <c r="H3428" s="504" t="str">
        <f>IF('Flanged Parts'!$BB$6=1,"CS",IF('Flanged Parts'!$BB$6=2,"Glv",0))</f>
        <v>Glv</v>
      </c>
      <c r="I3428" s="1035"/>
      <c r="J3428" s="1036"/>
      <c r="K3428" s="516" t="s">
        <v>881</v>
      </c>
      <c r="L3428" s="535"/>
      <c r="M3428" s="517" t="str">
        <f t="shared" si="1955"/>
        <v>Y</v>
      </c>
      <c r="N3428" s="514">
        <f t="shared" si="1958"/>
        <v>152.19999999999999</v>
      </c>
      <c r="O3428" s="514">
        <f t="shared" si="1923"/>
        <v>0</v>
      </c>
      <c r="P3428" s="680">
        <f>'KB Duct Parts'!$AE$3</f>
        <v>0</v>
      </c>
      <c r="Q3428" s="681">
        <f t="shared" si="1960"/>
        <v>0</v>
      </c>
      <c r="R3428" s="682">
        <f t="shared" si="1961"/>
        <v>0</v>
      </c>
      <c r="S3428" s="716">
        <f t="shared" si="1926"/>
        <v>0.2</v>
      </c>
      <c r="T3428" s="679">
        <f t="shared" si="1962"/>
        <v>0</v>
      </c>
      <c r="U3428" s="679">
        <f t="shared" si="1963"/>
        <v>0</v>
      </c>
      <c r="Y3428" s="120"/>
      <c r="AD3428" s="81"/>
      <c r="AF3428" s="370"/>
      <c r="AG3428" s="374"/>
      <c r="AH3428" s="378"/>
      <c r="AI3428" s="381"/>
      <c r="AJ3428" s="386"/>
      <c r="AK3428" s="391"/>
      <c r="AL3428" s="386"/>
      <c r="AM3428" s="363">
        <f t="shared" si="1953"/>
        <v>1</v>
      </c>
      <c r="AN3428" s="578">
        <v>124.1</v>
      </c>
      <c r="AO3428" s="78">
        <f t="shared" si="1951"/>
        <v>0</v>
      </c>
      <c r="AP3428" s="78">
        <f t="shared" si="1946"/>
        <v>0</v>
      </c>
      <c r="AQ3428" s="78">
        <f t="shared" si="1947"/>
        <v>0</v>
      </c>
      <c r="AR3428" s="78">
        <f t="shared" si="1948"/>
        <v>0</v>
      </c>
      <c r="AS3428" s="78">
        <f t="shared" si="1949"/>
        <v>0</v>
      </c>
      <c r="AT3428" s="78">
        <f t="shared" si="1950"/>
        <v>0</v>
      </c>
      <c r="AU3428" s="363" t="s">
        <v>717</v>
      </c>
      <c r="AV3428" s="393"/>
      <c r="AW3428" s="395"/>
      <c r="AX3428" s="395">
        <v>0</v>
      </c>
      <c r="AY3428" s="395">
        <v>0</v>
      </c>
      <c r="AZ3428" s="395">
        <v>0</v>
      </c>
      <c r="BA3428" s="395">
        <v>0</v>
      </c>
      <c r="BB3428" s="395">
        <v>0</v>
      </c>
      <c r="BC3428" s="395">
        <v>0</v>
      </c>
      <c r="BD3428" s="115"/>
      <c r="BE3428" s="115"/>
      <c r="BF3428" s="115">
        <v>2</v>
      </c>
      <c r="BG3428" s="115">
        <v>11</v>
      </c>
      <c r="BH3428" s="423">
        <f t="shared" si="1956"/>
        <v>14.05</v>
      </c>
      <c r="BI3428" s="417">
        <f t="shared" si="1957"/>
        <v>28.1</v>
      </c>
      <c r="BJ3428" s="115"/>
      <c r="BK3428" s="115"/>
      <c r="BQ3428" s="74" t="str">
        <f t="shared" si="1927"/>
        <v xml:space="preserve"> </v>
      </c>
      <c r="BR3428" s="120" t="str">
        <f t="shared" si="1928"/>
        <v xml:space="preserve"> </v>
      </c>
      <c r="BS3428" s="120" t="str">
        <f t="shared" si="1929"/>
        <v xml:space="preserve"> </v>
      </c>
      <c r="BU3428" s="74" t="str">
        <f t="shared" si="1930"/>
        <v xml:space="preserve"> </v>
      </c>
      <c r="BV3428" s="120" t="str">
        <f t="shared" si="1931"/>
        <v xml:space="preserve"> </v>
      </c>
      <c r="BW3428" s="120" t="str">
        <f t="shared" si="1932"/>
        <v xml:space="preserve">  </v>
      </c>
      <c r="BY3428" s="74" t="str">
        <f t="shared" si="1933"/>
        <v xml:space="preserve"> </v>
      </c>
      <c r="BZ3428" s="120" t="str">
        <f t="shared" si="1934"/>
        <v xml:space="preserve"> </v>
      </c>
      <c r="CA3428" s="120" t="str">
        <f t="shared" si="1935"/>
        <v xml:space="preserve"> </v>
      </c>
      <c r="CC3428" s="115" t="str">
        <f t="shared" si="1936"/>
        <v xml:space="preserve"> </v>
      </c>
      <c r="CD3428" s="120" t="str">
        <f t="shared" si="1937"/>
        <v xml:space="preserve"> </v>
      </c>
      <c r="CE3428" s="417" t="str">
        <f t="shared" si="1938"/>
        <v xml:space="preserve"> </v>
      </c>
      <c r="CF3428" s="115"/>
      <c r="CG3428" s="115" t="str">
        <f t="shared" si="1939"/>
        <v xml:space="preserve"> </v>
      </c>
      <c r="CH3428" s="120" t="str">
        <f t="shared" si="1940"/>
        <v xml:space="preserve"> </v>
      </c>
      <c r="CI3428" s="417" t="str">
        <f t="shared" si="1941"/>
        <v xml:space="preserve"> </v>
      </c>
      <c r="CJ3428" s="115"/>
      <c r="CK3428" s="115" t="str">
        <f t="shared" si="1942"/>
        <v xml:space="preserve"> </v>
      </c>
      <c r="CL3428" s="120" t="str">
        <f t="shared" si="1943"/>
        <v xml:space="preserve"> </v>
      </c>
      <c r="CM3428" s="417" t="str">
        <f t="shared" si="1952"/>
        <v xml:space="preserve"> </v>
      </c>
      <c r="IS3428" s="111">
        <v>108.42</v>
      </c>
    </row>
    <row r="3429" spans="2:253" s="74" customFormat="1" ht="17.100000000000001" hidden="1" customHeight="1" x14ac:dyDescent="0.25">
      <c r="B3429" s="504">
        <f>'Flanged Parts'!X15</f>
        <v>0</v>
      </c>
      <c r="C3429" s="508">
        <f t="shared" si="1964"/>
        <v>28012</v>
      </c>
      <c r="D3429" s="506">
        <f t="shared" ref="D3429:D3492" si="1965">IF(AM3429=1,C3429,(C3429&amp;"  ("&amp;L3429&amp;"ga)"))</f>
        <v>28012</v>
      </c>
      <c r="E3429" s="504" t="s">
        <v>869</v>
      </c>
      <c r="F3429" s="508" t="str">
        <f t="shared" si="1959"/>
        <v xml:space="preserve"> </v>
      </c>
      <c r="G3429" s="509" t="s">
        <v>475</v>
      </c>
      <c r="H3429" s="504" t="str">
        <f>IF('Flanged Parts'!$BB$6=1,"CS",IF('Flanged Parts'!$BB$6=2,"Glv",0))</f>
        <v>Glv</v>
      </c>
      <c r="I3429" s="1035"/>
      <c r="J3429" s="1036"/>
      <c r="K3429" s="516" t="s">
        <v>881</v>
      </c>
      <c r="L3429" s="535"/>
      <c r="M3429" s="517" t="str">
        <f t="shared" si="1955"/>
        <v>Y</v>
      </c>
      <c r="N3429" s="514">
        <f t="shared" si="1958"/>
        <v>156.92000000000002</v>
      </c>
      <c r="O3429" s="514">
        <f t="shared" ref="O3429:O3492" si="1966">IF(B3429&gt;0,N3429*B3429,0)</f>
        <v>0</v>
      </c>
      <c r="P3429" s="680">
        <f>'KB Duct Parts'!$AE$3</f>
        <v>0</v>
      </c>
      <c r="Q3429" s="681">
        <f t="shared" si="1960"/>
        <v>0</v>
      </c>
      <c r="R3429" s="682">
        <f t="shared" si="1961"/>
        <v>0</v>
      </c>
      <c r="S3429" s="716">
        <f t="shared" si="1926"/>
        <v>0.2</v>
      </c>
      <c r="T3429" s="679">
        <f t="shared" si="1962"/>
        <v>0</v>
      </c>
      <c r="U3429" s="679">
        <f t="shared" si="1963"/>
        <v>0</v>
      </c>
      <c r="Y3429" s="120"/>
      <c r="AD3429" s="81"/>
      <c r="AF3429" s="370"/>
      <c r="AG3429" s="374"/>
      <c r="AH3429" s="378"/>
      <c r="AI3429" s="381"/>
      <c r="AJ3429" s="386"/>
      <c r="AK3429" s="391"/>
      <c r="AL3429" s="386"/>
      <c r="AM3429" s="363">
        <f t="shared" si="1953"/>
        <v>1</v>
      </c>
      <c r="AN3429" s="578">
        <v>126.4</v>
      </c>
      <c r="AO3429" s="78">
        <f t="shared" si="1951"/>
        <v>0</v>
      </c>
      <c r="AP3429" s="78">
        <f t="shared" si="1946"/>
        <v>0</v>
      </c>
      <c r="AQ3429" s="78">
        <f t="shared" si="1947"/>
        <v>0</v>
      </c>
      <c r="AR3429" s="78">
        <f t="shared" si="1948"/>
        <v>0</v>
      </c>
      <c r="AS3429" s="78">
        <f t="shared" si="1949"/>
        <v>0</v>
      </c>
      <c r="AT3429" s="78">
        <f t="shared" si="1950"/>
        <v>0</v>
      </c>
      <c r="AU3429" s="363" t="s">
        <v>717</v>
      </c>
      <c r="AV3429" s="393"/>
      <c r="AW3429" s="395"/>
      <c r="AX3429" s="395">
        <v>0</v>
      </c>
      <c r="AY3429" s="395">
        <v>0</v>
      </c>
      <c r="AZ3429" s="395">
        <v>0</v>
      </c>
      <c r="BA3429" s="395">
        <v>0</v>
      </c>
      <c r="BB3429" s="395">
        <v>0</v>
      </c>
      <c r="BC3429" s="395">
        <v>0</v>
      </c>
      <c r="BD3429" s="115"/>
      <c r="BE3429" s="115"/>
      <c r="BF3429" s="115">
        <v>2</v>
      </c>
      <c r="BG3429" s="115">
        <v>12</v>
      </c>
      <c r="BH3429" s="423">
        <f t="shared" si="1956"/>
        <v>15.26</v>
      </c>
      <c r="BI3429" s="417">
        <f t="shared" si="1957"/>
        <v>30.52</v>
      </c>
      <c r="BJ3429" s="115"/>
      <c r="BK3429" s="115"/>
      <c r="BQ3429" s="74" t="str">
        <f t="shared" si="1927"/>
        <v xml:space="preserve"> </v>
      </c>
      <c r="BR3429" s="120" t="str">
        <f t="shared" si="1928"/>
        <v xml:space="preserve"> </v>
      </c>
      <c r="BS3429" s="120" t="str">
        <f t="shared" si="1929"/>
        <v xml:space="preserve"> </v>
      </c>
      <c r="BU3429" s="74" t="str">
        <f t="shared" si="1930"/>
        <v xml:space="preserve"> </v>
      </c>
      <c r="BV3429" s="120" t="str">
        <f t="shared" si="1931"/>
        <v xml:space="preserve"> </v>
      </c>
      <c r="BW3429" s="120" t="str">
        <f t="shared" si="1932"/>
        <v xml:space="preserve">  </v>
      </c>
      <c r="BY3429" s="74" t="str">
        <f t="shared" si="1933"/>
        <v xml:space="preserve"> </v>
      </c>
      <c r="BZ3429" s="120" t="str">
        <f t="shared" si="1934"/>
        <v xml:space="preserve"> </v>
      </c>
      <c r="CA3429" s="120" t="str">
        <f t="shared" si="1935"/>
        <v xml:space="preserve"> </v>
      </c>
      <c r="CC3429" s="115" t="str">
        <f t="shared" si="1936"/>
        <v xml:space="preserve"> </v>
      </c>
      <c r="CD3429" s="120" t="str">
        <f t="shared" si="1937"/>
        <v xml:space="preserve"> </v>
      </c>
      <c r="CE3429" s="417" t="str">
        <f t="shared" si="1938"/>
        <v xml:space="preserve"> </v>
      </c>
      <c r="CF3429" s="115"/>
      <c r="CG3429" s="115" t="str">
        <f t="shared" si="1939"/>
        <v xml:space="preserve"> </v>
      </c>
      <c r="CH3429" s="120" t="str">
        <f t="shared" si="1940"/>
        <v xml:space="preserve"> </v>
      </c>
      <c r="CI3429" s="417" t="str">
        <f t="shared" si="1941"/>
        <v xml:space="preserve"> </v>
      </c>
      <c r="CJ3429" s="115"/>
      <c r="CK3429" s="115" t="str">
        <f t="shared" si="1942"/>
        <v xml:space="preserve"> </v>
      </c>
      <c r="CL3429" s="120" t="str">
        <f t="shared" si="1943"/>
        <v xml:space="preserve"> </v>
      </c>
      <c r="CM3429" s="417" t="str">
        <f t="shared" si="1952"/>
        <v xml:space="preserve"> </v>
      </c>
      <c r="IS3429" s="111">
        <v>112.62</v>
      </c>
    </row>
    <row r="3430" spans="2:253" s="74" customFormat="1" ht="17.100000000000001" hidden="1" customHeight="1" x14ac:dyDescent="0.25">
      <c r="B3430" s="504">
        <f>'Flanged Parts'!X16</f>
        <v>0</v>
      </c>
      <c r="C3430" s="508">
        <f t="shared" si="1964"/>
        <v>28013</v>
      </c>
      <c r="D3430" s="506">
        <f t="shared" si="1965"/>
        <v>28013</v>
      </c>
      <c r="E3430" s="504" t="s">
        <v>870</v>
      </c>
      <c r="F3430" s="508" t="str">
        <f t="shared" si="1959"/>
        <v xml:space="preserve"> </v>
      </c>
      <c r="G3430" s="509" t="s">
        <v>475</v>
      </c>
      <c r="H3430" s="504" t="str">
        <f>IF('Flanged Parts'!$BB$6=1,"CS",IF('Flanged Parts'!$BB$6=2,"Glv",0))</f>
        <v>Glv</v>
      </c>
      <c r="I3430" s="1035"/>
      <c r="J3430" s="1036"/>
      <c r="K3430" s="516" t="s">
        <v>881</v>
      </c>
      <c r="L3430" s="535"/>
      <c r="M3430" s="532" t="s">
        <v>1700</v>
      </c>
      <c r="N3430" s="514">
        <f t="shared" si="1958"/>
        <v>245.58</v>
      </c>
      <c r="O3430" s="514">
        <f t="shared" si="1966"/>
        <v>0</v>
      </c>
      <c r="P3430" s="680">
        <f>'KB Duct Parts'!$AE$3</f>
        <v>0</v>
      </c>
      <c r="Q3430" s="681">
        <f t="shared" si="1960"/>
        <v>0</v>
      </c>
      <c r="R3430" s="682">
        <f t="shared" si="1961"/>
        <v>0</v>
      </c>
      <c r="S3430" s="716">
        <f t="shared" si="1926"/>
        <v>0.2</v>
      </c>
      <c r="T3430" s="679">
        <f t="shared" si="1962"/>
        <v>0</v>
      </c>
      <c r="U3430" s="679">
        <f t="shared" si="1963"/>
        <v>0</v>
      </c>
      <c r="Y3430" s="120"/>
      <c r="AD3430" s="81"/>
      <c r="AF3430" s="370"/>
      <c r="AG3430" s="374"/>
      <c r="AH3430" s="378"/>
      <c r="AI3430" s="381"/>
      <c r="AJ3430" s="386"/>
      <c r="AK3430" s="391"/>
      <c r="AL3430" s="386"/>
      <c r="AM3430" s="363">
        <f t="shared" si="1953"/>
        <v>1</v>
      </c>
      <c r="AN3430" s="578">
        <v>210.3</v>
      </c>
      <c r="AO3430" s="78">
        <f t="shared" si="1951"/>
        <v>0</v>
      </c>
      <c r="AP3430" s="78">
        <f t="shared" si="1946"/>
        <v>0</v>
      </c>
      <c r="AQ3430" s="78">
        <f t="shared" si="1947"/>
        <v>0</v>
      </c>
      <c r="AR3430" s="78">
        <f t="shared" si="1948"/>
        <v>0</v>
      </c>
      <c r="AS3430" s="78">
        <f t="shared" si="1949"/>
        <v>0</v>
      </c>
      <c r="AT3430" s="78">
        <f t="shared" si="1950"/>
        <v>0</v>
      </c>
      <c r="AU3430" s="363" t="s">
        <v>717</v>
      </c>
      <c r="AV3430" s="393"/>
      <c r="AW3430" s="395"/>
      <c r="AX3430" s="395">
        <v>0</v>
      </c>
      <c r="AY3430" s="395">
        <v>0</v>
      </c>
      <c r="AZ3430" s="395">
        <v>0</v>
      </c>
      <c r="BA3430" s="395">
        <v>0</v>
      </c>
      <c r="BB3430" s="395">
        <v>0</v>
      </c>
      <c r="BC3430" s="395">
        <v>0</v>
      </c>
      <c r="BD3430" s="115"/>
      <c r="BE3430" s="115"/>
      <c r="BF3430" s="115">
        <v>2</v>
      </c>
      <c r="BG3430" s="115">
        <v>13</v>
      </c>
      <c r="BH3430" s="423">
        <f t="shared" si="1956"/>
        <v>17.64</v>
      </c>
      <c r="BI3430" s="417">
        <f t="shared" si="1957"/>
        <v>35.28</v>
      </c>
      <c r="BJ3430" s="115"/>
      <c r="BK3430" s="115"/>
      <c r="BQ3430" s="74" t="str">
        <f t="shared" si="1927"/>
        <v xml:space="preserve"> </v>
      </c>
      <c r="BR3430" s="120" t="str">
        <f t="shared" si="1928"/>
        <v xml:space="preserve"> </v>
      </c>
      <c r="BS3430" s="120" t="str">
        <f t="shared" si="1929"/>
        <v xml:space="preserve"> </v>
      </c>
      <c r="BU3430" s="74" t="str">
        <f t="shared" si="1930"/>
        <v xml:space="preserve"> </v>
      </c>
      <c r="BV3430" s="120" t="str">
        <f t="shared" si="1931"/>
        <v xml:space="preserve"> </v>
      </c>
      <c r="BW3430" s="120" t="str">
        <f t="shared" si="1932"/>
        <v xml:space="preserve">  </v>
      </c>
      <c r="BY3430" s="74" t="str">
        <f t="shared" si="1933"/>
        <v xml:space="preserve"> </v>
      </c>
      <c r="BZ3430" s="120" t="str">
        <f t="shared" si="1934"/>
        <v xml:space="preserve"> </v>
      </c>
      <c r="CA3430" s="120" t="str">
        <f t="shared" si="1935"/>
        <v xml:space="preserve"> </v>
      </c>
      <c r="CC3430" s="115" t="str">
        <f t="shared" si="1936"/>
        <v xml:space="preserve"> </v>
      </c>
      <c r="CD3430" s="120" t="str">
        <f t="shared" si="1937"/>
        <v xml:space="preserve"> </v>
      </c>
      <c r="CE3430" s="417" t="str">
        <f t="shared" si="1938"/>
        <v xml:space="preserve"> </v>
      </c>
      <c r="CF3430" s="115"/>
      <c r="CG3430" s="115" t="str">
        <f t="shared" si="1939"/>
        <v xml:space="preserve"> </v>
      </c>
      <c r="CH3430" s="120" t="str">
        <f t="shared" si="1940"/>
        <v xml:space="preserve"> </v>
      </c>
      <c r="CI3430" s="417" t="str">
        <f t="shared" si="1941"/>
        <v xml:space="preserve"> </v>
      </c>
      <c r="CJ3430" s="115"/>
      <c r="CK3430" s="115" t="str">
        <f t="shared" si="1942"/>
        <v xml:space="preserve"> </v>
      </c>
      <c r="CL3430" s="120" t="str">
        <f t="shared" si="1943"/>
        <v xml:space="preserve"> </v>
      </c>
      <c r="CM3430" s="417" t="str">
        <f t="shared" si="1952"/>
        <v xml:space="preserve"> </v>
      </c>
      <c r="IS3430" s="111">
        <v>178.05</v>
      </c>
    </row>
    <row r="3431" spans="2:253" s="74" customFormat="1" ht="17.100000000000001" hidden="1" customHeight="1" x14ac:dyDescent="0.25">
      <c r="B3431" s="504">
        <f>'Flanged Parts'!X17</f>
        <v>0</v>
      </c>
      <c r="C3431" s="508">
        <f t="shared" si="1964"/>
        <v>28014</v>
      </c>
      <c r="D3431" s="506">
        <f t="shared" si="1965"/>
        <v>28014</v>
      </c>
      <c r="E3431" s="504" t="s">
        <v>871</v>
      </c>
      <c r="F3431" s="508" t="str">
        <f t="shared" si="1959"/>
        <v xml:space="preserve"> </v>
      </c>
      <c r="G3431" s="509" t="s">
        <v>475</v>
      </c>
      <c r="H3431" s="504" t="str">
        <f>IF('Flanged Parts'!$BB$6=1,"CS",IF('Flanged Parts'!$BB$6=2,"Glv",0))</f>
        <v>Glv</v>
      </c>
      <c r="I3431" s="1035"/>
      <c r="J3431" s="1036"/>
      <c r="K3431" s="516" t="s">
        <v>881</v>
      </c>
      <c r="L3431" s="535"/>
      <c r="M3431" s="532" t="s">
        <v>1700</v>
      </c>
      <c r="N3431" s="514">
        <f t="shared" si="1958"/>
        <v>247.92</v>
      </c>
      <c r="O3431" s="514">
        <f t="shared" si="1966"/>
        <v>0</v>
      </c>
      <c r="P3431" s="680">
        <f>'KB Duct Parts'!$AE$3</f>
        <v>0</v>
      </c>
      <c r="Q3431" s="681">
        <f t="shared" si="1960"/>
        <v>0</v>
      </c>
      <c r="R3431" s="682">
        <f t="shared" si="1961"/>
        <v>0</v>
      </c>
      <c r="S3431" s="716">
        <f t="shared" si="1926"/>
        <v>0.2</v>
      </c>
      <c r="T3431" s="679">
        <f t="shared" si="1962"/>
        <v>0</v>
      </c>
      <c r="U3431" s="679">
        <f t="shared" si="1963"/>
        <v>0</v>
      </c>
      <c r="Y3431" s="120"/>
      <c r="AD3431" s="81"/>
      <c r="AF3431" s="370"/>
      <c r="AG3431" s="374"/>
      <c r="AH3431" s="378"/>
      <c r="AI3431" s="381"/>
      <c r="AJ3431" s="386"/>
      <c r="AK3431" s="391"/>
      <c r="AL3431" s="386"/>
      <c r="AM3431" s="363">
        <f t="shared" si="1953"/>
        <v>1</v>
      </c>
      <c r="AN3431" s="578">
        <v>207.6</v>
      </c>
      <c r="AO3431" s="78">
        <f t="shared" si="1951"/>
        <v>0</v>
      </c>
      <c r="AP3431" s="78">
        <f t="shared" si="1946"/>
        <v>0</v>
      </c>
      <c r="AQ3431" s="78">
        <f t="shared" si="1947"/>
        <v>0</v>
      </c>
      <c r="AR3431" s="78">
        <f t="shared" si="1948"/>
        <v>0</v>
      </c>
      <c r="AS3431" s="78">
        <f t="shared" si="1949"/>
        <v>0</v>
      </c>
      <c r="AT3431" s="78">
        <f t="shared" si="1950"/>
        <v>0</v>
      </c>
      <c r="AU3431" s="363" t="s">
        <v>717</v>
      </c>
      <c r="AV3431" s="393"/>
      <c r="AW3431" s="395"/>
      <c r="AX3431" s="395">
        <v>0</v>
      </c>
      <c r="AY3431" s="395">
        <v>0</v>
      </c>
      <c r="AZ3431" s="395">
        <v>0</v>
      </c>
      <c r="BA3431" s="395">
        <v>0</v>
      </c>
      <c r="BB3431" s="395">
        <v>0</v>
      </c>
      <c r="BC3431" s="395">
        <v>0</v>
      </c>
      <c r="BD3431" s="115"/>
      <c r="BE3431" s="115"/>
      <c r="BF3431" s="115">
        <v>2</v>
      </c>
      <c r="BG3431" s="115">
        <v>14</v>
      </c>
      <c r="BH3431" s="423">
        <f t="shared" si="1956"/>
        <v>20.16</v>
      </c>
      <c r="BI3431" s="417">
        <f t="shared" si="1957"/>
        <v>40.32</v>
      </c>
      <c r="BJ3431" s="115"/>
      <c r="BK3431" s="115"/>
      <c r="BQ3431" s="74" t="str">
        <f t="shared" si="1927"/>
        <v xml:space="preserve"> </v>
      </c>
      <c r="BR3431" s="120" t="str">
        <f t="shared" si="1928"/>
        <v xml:space="preserve"> </v>
      </c>
      <c r="BS3431" s="120" t="str">
        <f t="shared" si="1929"/>
        <v xml:space="preserve"> </v>
      </c>
      <c r="BU3431" s="74" t="str">
        <f t="shared" si="1930"/>
        <v xml:space="preserve"> </v>
      </c>
      <c r="BV3431" s="120" t="str">
        <f t="shared" si="1931"/>
        <v xml:space="preserve"> </v>
      </c>
      <c r="BW3431" s="120" t="str">
        <f t="shared" si="1932"/>
        <v xml:space="preserve">  </v>
      </c>
      <c r="BY3431" s="74" t="str">
        <f t="shared" si="1933"/>
        <v xml:space="preserve"> </v>
      </c>
      <c r="BZ3431" s="120" t="str">
        <f t="shared" si="1934"/>
        <v xml:space="preserve"> </v>
      </c>
      <c r="CA3431" s="120" t="str">
        <f t="shared" si="1935"/>
        <v xml:space="preserve"> </v>
      </c>
      <c r="CC3431" s="115" t="str">
        <f t="shared" si="1936"/>
        <v xml:space="preserve"> </v>
      </c>
      <c r="CD3431" s="120" t="str">
        <f t="shared" si="1937"/>
        <v xml:space="preserve"> </v>
      </c>
      <c r="CE3431" s="417" t="str">
        <f t="shared" si="1938"/>
        <v xml:space="preserve"> </v>
      </c>
      <c r="CF3431" s="115"/>
      <c r="CG3431" s="115" t="str">
        <f t="shared" si="1939"/>
        <v xml:space="preserve"> </v>
      </c>
      <c r="CH3431" s="120" t="str">
        <f t="shared" si="1940"/>
        <v xml:space="preserve"> </v>
      </c>
      <c r="CI3431" s="417" t="str">
        <f t="shared" si="1941"/>
        <v xml:space="preserve"> </v>
      </c>
      <c r="CJ3431" s="115"/>
      <c r="CK3431" s="115" t="str">
        <f t="shared" si="1942"/>
        <v xml:space="preserve"> </v>
      </c>
      <c r="CL3431" s="120" t="str">
        <f t="shared" si="1943"/>
        <v xml:space="preserve"> </v>
      </c>
      <c r="CM3431" s="417" t="str">
        <f t="shared" si="1952"/>
        <v xml:space="preserve"> </v>
      </c>
      <c r="IS3431" s="111">
        <v>178.05</v>
      </c>
    </row>
    <row r="3432" spans="2:253" s="74" customFormat="1" ht="17.100000000000001" hidden="1" customHeight="1" x14ac:dyDescent="0.25">
      <c r="B3432" s="504">
        <f>'Flanged Parts'!X18</f>
        <v>0</v>
      </c>
      <c r="C3432" s="508">
        <f t="shared" si="1964"/>
        <v>28015</v>
      </c>
      <c r="D3432" s="506">
        <f t="shared" si="1965"/>
        <v>28015</v>
      </c>
      <c r="E3432" s="504" t="s">
        <v>872</v>
      </c>
      <c r="F3432" s="508" t="str">
        <f t="shared" si="1959"/>
        <v xml:space="preserve"> </v>
      </c>
      <c r="G3432" s="509" t="s">
        <v>475</v>
      </c>
      <c r="H3432" s="504" t="str">
        <f>IF('Flanged Parts'!$BB$6=1,"CS",IF('Flanged Parts'!$BB$6=2,"Glv",0))</f>
        <v>Glv</v>
      </c>
      <c r="I3432" s="1035"/>
      <c r="J3432" s="1036"/>
      <c r="K3432" s="516" t="s">
        <v>881</v>
      </c>
      <c r="L3432" s="535"/>
      <c r="M3432" s="532" t="s">
        <v>1700</v>
      </c>
      <c r="N3432" s="514">
        <f t="shared" si="1958"/>
        <v>460.7</v>
      </c>
      <c r="O3432" s="514">
        <f t="shared" si="1966"/>
        <v>0</v>
      </c>
      <c r="P3432" s="680">
        <f>'KB Duct Parts'!$AE$3</f>
        <v>0</v>
      </c>
      <c r="Q3432" s="681">
        <f t="shared" si="1960"/>
        <v>0</v>
      </c>
      <c r="R3432" s="682">
        <f t="shared" si="1961"/>
        <v>0</v>
      </c>
      <c r="S3432" s="716">
        <f t="shared" si="1926"/>
        <v>0.2</v>
      </c>
      <c r="T3432" s="679">
        <f t="shared" si="1962"/>
        <v>0</v>
      </c>
      <c r="U3432" s="679">
        <f t="shared" si="1963"/>
        <v>0</v>
      </c>
      <c r="Y3432" s="120"/>
      <c r="AD3432" s="81"/>
      <c r="AF3432" s="370"/>
      <c r="AG3432" s="374"/>
      <c r="AH3432" s="378"/>
      <c r="AI3432" s="381"/>
      <c r="AJ3432" s="386"/>
      <c r="AK3432" s="391"/>
      <c r="AL3432" s="386"/>
      <c r="AM3432" s="363">
        <f t="shared" si="1953"/>
        <v>1</v>
      </c>
      <c r="AN3432" s="578">
        <v>416.7</v>
      </c>
      <c r="AO3432" s="78">
        <f t="shared" si="1951"/>
        <v>0</v>
      </c>
      <c r="AP3432" s="78">
        <f t="shared" si="1946"/>
        <v>0</v>
      </c>
      <c r="AQ3432" s="78">
        <f t="shared" si="1947"/>
        <v>0</v>
      </c>
      <c r="AR3432" s="78">
        <f t="shared" si="1948"/>
        <v>0</v>
      </c>
      <c r="AS3432" s="78">
        <f t="shared" si="1949"/>
        <v>0</v>
      </c>
      <c r="AT3432" s="78">
        <f t="shared" si="1950"/>
        <v>0</v>
      </c>
      <c r="AU3432" s="363" t="s">
        <v>717</v>
      </c>
      <c r="AV3432" s="393"/>
      <c r="AW3432" s="395"/>
      <c r="AX3432" s="395">
        <v>0</v>
      </c>
      <c r="AY3432" s="395">
        <v>0</v>
      </c>
      <c r="AZ3432" s="395">
        <v>0</v>
      </c>
      <c r="BA3432" s="395">
        <v>0</v>
      </c>
      <c r="BB3432" s="395">
        <v>0</v>
      </c>
      <c r="BC3432" s="395">
        <v>0</v>
      </c>
      <c r="BD3432" s="115"/>
      <c r="BE3432" s="115"/>
      <c r="BF3432" s="115">
        <v>2</v>
      </c>
      <c r="BG3432" s="115">
        <v>15</v>
      </c>
      <c r="BH3432" s="423">
        <f t="shared" si="1956"/>
        <v>22</v>
      </c>
      <c r="BI3432" s="417">
        <f t="shared" si="1957"/>
        <v>44</v>
      </c>
      <c r="BJ3432" s="115"/>
      <c r="BK3432" s="115"/>
      <c r="BQ3432" s="74" t="str">
        <f t="shared" si="1927"/>
        <v xml:space="preserve"> </v>
      </c>
      <c r="BR3432" s="120" t="str">
        <f t="shared" si="1928"/>
        <v xml:space="preserve"> </v>
      </c>
      <c r="BS3432" s="120" t="str">
        <f t="shared" si="1929"/>
        <v xml:space="preserve"> </v>
      </c>
      <c r="BU3432" s="74" t="str">
        <f t="shared" si="1930"/>
        <v xml:space="preserve"> </v>
      </c>
      <c r="BV3432" s="120" t="str">
        <f t="shared" si="1931"/>
        <v xml:space="preserve"> </v>
      </c>
      <c r="BW3432" s="120" t="str">
        <f t="shared" si="1932"/>
        <v xml:space="preserve">  </v>
      </c>
      <c r="BY3432" s="74" t="str">
        <f t="shared" si="1933"/>
        <v xml:space="preserve"> </v>
      </c>
      <c r="BZ3432" s="120" t="str">
        <f t="shared" si="1934"/>
        <v xml:space="preserve"> </v>
      </c>
      <c r="CA3432" s="120" t="str">
        <f t="shared" si="1935"/>
        <v xml:space="preserve"> </v>
      </c>
      <c r="CC3432" s="115" t="str">
        <f t="shared" si="1936"/>
        <v xml:space="preserve"> </v>
      </c>
      <c r="CD3432" s="120" t="str">
        <f t="shared" si="1937"/>
        <v xml:space="preserve"> </v>
      </c>
      <c r="CE3432" s="417" t="str">
        <f t="shared" si="1938"/>
        <v xml:space="preserve"> </v>
      </c>
      <c r="CF3432" s="115"/>
      <c r="CG3432" s="115" t="str">
        <f t="shared" si="1939"/>
        <v xml:space="preserve"> </v>
      </c>
      <c r="CH3432" s="120" t="str">
        <f t="shared" si="1940"/>
        <v xml:space="preserve"> </v>
      </c>
      <c r="CI3432" s="417" t="str">
        <f t="shared" si="1941"/>
        <v xml:space="preserve"> </v>
      </c>
      <c r="CJ3432" s="115"/>
      <c r="CK3432" s="115" t="str">
        <f t="shared" si="1942"/>
        <v xml:space="preserve"> </v>
      </c>
      <c r="CL3432" s="120" t="str">
        <f t="shared" si="1943"/>
        <v xml:space="preserve"> </v>
      </c>
      <c r="CM3432" s="417" t="str">
        <f t="shared" si="1952"/>
        <v xml:space="preserve"> </v>
      </c>
      <c r="IS3432" s="111">
        <v>339.5</v>
      </c>
    </row>
    <row r="3433" spans="2:253" s="74" customFormat="1" ht="17.100000000000001" hidden="1" customHeight="1" x14ac:dyDescent="0.25">
      <c r="B3433" s="504">
        <f>'Flanged Parts'!X19</f>
        <v>0</v>
      </c>
      <c r="C3433" s="508">
        <f t="shared" si="1964"/>
        <v>28016</v>
      </c>
      <c r="D3433" s="506">
        <f t="shared" si="1965"/>
        <v>28016</v>
      </c>
      <c r="E3433" s="504" t="s">
        <v>873</v>
      </c>
      <c r="F3433" s="508" t="str">
        <f t="shared" si="1959"/>
        <v xml:space="preserve"> </v>
      </c>
      <c r="G3433" s="509" t="s">
        <v>475</v>
      </c>
      <c r="H3433" s="504" t="str">
        <f>IF('Flanged Parts'!$BB$6=1,"CS",IF('Flanged Parts'!$BB$6=2,"Glv",0))</f>
        <v>Glv</v>
      </c>
      <c r="I3433" s="1035"/>
      <c r="J3433" s="1036"/>
      <c r="K3433" s="516" t="s">
        <v>881</v>
      </c>
      <c r="L3433" s="535"/>
      <c r="M3433" s="532" t="s">
        <v>1700</v>
      </c>
      <c r="N3433" s="514">
        <f t="shared" si="1958"/>
        <v>321.34000000000003</v>
      </c>
      <c r="O3433" s="514">
        <f t="shared" si="1966"/>
        <v>0</v>
      </c>
      <c r="P3433" s="680">
        <f>'KB Duct Parts'!$AE$3</f>
        <v>0</v>
      </c>
      <c r="Q3433" s="681">
        <f t="shared" si="1960"/>
        <v>0</v>
      </c>
      <c r="R3433" s="682">
        <f t="shared" si="1961"/>
        <v>0</v>
      </c>
      <c r="S3433" s="716">
        <f t="shared" ref="S3433:S3496" si="1967">IF($Y$3904&gt;0.2,0.2,$Y$3904)</f>
        <v>0.2</v>
      </c>
      <c r="T3433" s="679">
        <f t="shared" si="1962"/>
        <v>0</v>
      </c>
      <c r="U3433" s="679">
        <f t="shared" si="1963"/>
        <v>0</v>
      </c>
      <c r="Y3433" s="120"/>
      <c r="AD3433" s="81"/>
      <c r="AF3433" s="370"/>
      <c r="AG3433" s="374"/>
      <c r="AH3433" s="378"/>
      <c r="AI3433" s="381"/>
      <c r="AJ3433" s="386"/>
      <c r="AK3433" s="391"/>
      <c r="AL3433" s="386"/>
      <c r="AM3433" s="363">
        <f t="shared" si="1953"/>
        <v>1</v>
      </c>
      <c r="AN3433" s="578">
        <v>267.10000000000002</v>
      </c>
      <c r="AO3433" s="78">
        <f t="shared" si="1951"/>
        <v>0</v>
      </c>
      <c r="AP3433" s="78">
        <f t="shared" si="1946"/>
        <v>0</v>
      </c>
      <c r="AQ3433" s="78">
        <f t="shared" si="1947"/>
        <v>0</v>
      </c>
      <c r="AR3433" s="78">
        <f t="shared" si="1948"/>
        <v>0</v>
      </c>
      <c r="AS3433" s="78">
        <f t="shared" si="1949"/>
        <v>0</v>
      </c>
      <c r="AT3433" s="78">
        <f t="shared" si="1950"/>
        <v>0</v>
      </c>
      <c r="AU3433" s="363" t="s">
        <v>717</v>
      </c>
      <c r="AV3433" s="393"/>
      <c r="AW3433" s="395"/>
      <c r="AX3433" s="395">
        <v>0</v>
      </c>
      <c r="AY3433" s="395">
        <v>0</v>
      </c>
      <c r="AZ3433" s="395">
        <v>0</v>
      </c>
      <c r="BA3433" s="395">
        <v>0</v>
      </c>
      <c r="BB3433" s="395">
        <v>0</v>
      </c>
      <c r="BC3433" s="395">
        <v>0</v>
      </c>
      <c r="BD3433" s="115"/>
      <c r="BE3433" s="115"/>
      <c r="BF3433" s="115">
        <v>2</v>
      </c>
      <c r="BG3433" s="115">
        <v>16</v>
      </c>
      <c r="BH3433" s="423">
        <f t="shared" si="1956"/>
        <v>27.12</v>
      </c>
      <c r="BI3433" s="417">
        <f t="shared" si="1957"/>
        <v>54.24</v>
      </c>
      <c r="BJ3433" s="115"/>
      <c r="BK3433" s="115"/>
      <c r="BQ3433" s="74" t="str">
        <f t="shared" si="1927"/>
        <v xml:space="preserve"> </v>
      </c>
      <c r="BR3433" s="120" t="str">
        <f t="shared" si="1928"/>
        <v xml:space="preserve"> </v>
      </c>
      <c r="BS3433" s="120" t="str">
        <f t="shared" si="1929"/>
        <v xml:space="preserve"> </v>
      </c>
      <c r="BU3433" s="74" t="str">
        <f t="shared" si="1930"/>
        <v xml:space="preserve"> </v>
      </c>
      <c r="BV3433" s="120" t="str">
        <f t="shared" si="1931"/>
        <v xml:space="preserve"> </v>
      </c>
      <c r="BW3433" s="120" t="str">
        <f t="shared" si="1932"/>
        <v xml:space="preserve">  </v>
      </c>
      <c r="BY3433" s="74" t="str">
        <f t="shared" si="1933"/>
        <v xml:space="preserve"> </v>
      </c>
      <c r="BZ3433" s="120" t="str">
        <f t="shared" si="1934"/>
        <v xml:space="preserve"> </v>
      </c>
      <c r="CA3433" s="120" t="str">
        <f t="shared" si="1935"/>
        <v xml:space="preserve"> </v>
      </c>
      <c r="CC3433" s="115" t="str">
        <f t="shared" si="1936"/>
        <v xml:space="preserve"> </v>
      </c>
      <c r="CD3433" s="120" t="str">
        <f t="shared" si="1937"/>
        <v xml:space="preserve"> </v>
      </c>
      <c r="CE3433" s="417" t="str">
        <f t="shared" si="1938"/>
        <v xml:space="preserve"> </v>
      </c>
      <c r="CF3433" s="115"/>
      <c r="CG3433" s="115" t="str">
        <f t="shared" si="1939"/>
        <v xml:space="preserve"> </v>
      </c>
      <c r="CH3433" s="120" t="str">
        <f t="shared" si="1940"/>
        <v xml:space="preserve"> </v>
      </c>
      <c r="CI3433" s="417" t="str">
        <f t="shared" si="1941"/>
        <v xml:space="preserve"> </v>
      </c>
      <c r="CJ3433" s="115"/>
      <c r="CK3433" s="115" t="str">
        <f t="shared" si="1942"/>
        <v xml:space="preserve"> </v>
      </c>
      <c r="CL3433" s="120" t="str">
        <f t="shared" si="1943"/>
        <v xml:space="preserve"> </v>
      </c>
      <c r="CM3433" s="417" t="str">
        <f t="shared" si="1952"/>
        <v xml:space="preserve"> </v>
      </c>
      <c r="IS3433" s="111">
        <v>228.3</v>
      </c>
    </row>
    <row r="3434" spans="2:253" s="74" customFormat="1" ht="17.100000000000001" hidden="1" customHeight="1" x14ac:dyDescent="0.25">
      <c r="B3434" s="504">
        <f>'Flanged Parts'!X20</f>
        <v>0</v>
      </c>
      <c r="C3434" s="508">
        <f t="shared" si="1964"/>
        <v>28017</v>
      </c>
      <c r="D3434" s="506">
        <f t="shared" si="1965"/>
        <v>28017</v>
      </c>
      <c r="E3434" s="504" t="s">
        <v>874</v>
      </c>
      <c r="F3434" s="508" t="str">
        <f t="shared" si="1959"/>
        <v xml:space="preserve"> </v>
      </c>
      <c r="G3434" s="509" t="s">
        <v>475</v>
      </c>
      <c r="H3434" s="504" t="str">
        <f>IF('Flanged Parts'!$BB$6=1,"CS",IF('Flanged Parts'!$BB$6=2,"Glv",0))</f>
        <v>Glv</v>
      </c>
      <c r="I3434" s="1035"/>
      <c r="J3434" s="1036"/>
      <c r="K3434" s="516" t="s">
        <v>881</v>
      </c>
      <c r="L3434" s="535"/>
      <c r="M3434" s="532" t="s">
        <v>1700</v>
      </c>
      <c r="N3434" s="514">
        <f t="shared" si="1958"/>
        <v>620.66000000000008</v>
      </c>
      <c r="O3434" s="514">
        <f t="shared" si="1966"/>
        <v>0</v>
      </c>
      <c r="P3434" s="680">
        <f>'KB Duct Parts'!$AE$3</f>
        <v>0</v>
      </c>
      <c r="Q3434" s="681">
        <f t="shared" si="1960"/>
        <v>0</v>
      </c>
      <c r="R3434" s="682">
        <f t="shared" si="1961"/>
        <v>0</v>
      </c>
      <c r="S3434" s="716">
        <f t="shared" si="1967"/>
        <v>0.2</v>
      </c>
      <c r="T3434" s="679">
        <f t="shared" si="1962"/>
        <v>0</v>
      </c>
      <c r="U3434" s="679">
        <f t="shared" si="1963"/>
        <v>0</v>
      </c>
      <c r="Y3434" s="120"/>
      <c r="AD3434" s="81"/>
      <c r="AF3434" s="370"/>
      <c r="AG3434" s="374"/>
      <c r="AH3434" s="378"/>
      <c r="AI3434" s="381"/>
      <c r="AJ3434" s="386"/>
      <c r="AK3434" s="391"/>
      <c r="AL3434" s="386"/>
      <c r="AM3434" s="363">
        <f t="shared" si="1953"/>
        <v>1</v>
      </c>
      <c r="AN3434" s="578">
        <v>562.20000000000005</v>
      </c>
      <c r="AO3434" s="78">
        <f t="shared" si="1951"/>
        <v>0</v>
      </c>
      <c r="AP3434" s="78">
        <f t="shared" si="1946"/>
        <v>0</v>
      </c>
      <c r="AQ3434" s="78">
        <f t="shared" si="1947"/>
        <v>0</v>
      </c>
      <c r="AR3434" s="78">
        <f t="shared" si="1948"/>
        <v>0</v>
      </c>
      <c r="AS3434" s="78">
        <f t="shared" si="1949"/>
        <v>0</v>
      </c>
      <c r="AT3434" s="78">
        <f t="shared" si="1950"/>
        <v>0</v>
      </c>
      <c r="AU3434" s="363" t="s">
        <v>717</v>
      </c>
      <c r="AV3434" s="393"/>
      <c r="AW3434" s="395"/>
      <c r="AX3434" s="395">
        <v>0</v>
      </c>
      <c r="AY3434" s="395">
        <v>0</v>
      </c>
      <c r="AZ3434" s="395">
        <v>0</v>
      </c>
      <c r="BA3434" s="395">
        <v>0</v>
      </c>
      <c r="BB3434" s="395">
        <v>0</v>
      </c>
      <c r="BC3434" s="395">
        <v>0</v>
      </c>
      <c r="BD3434" s="115"/>
      <c r="BE3434" s="115"/>
      <c r="BF3434" s="115">
        <v>2</v>
      </c>
      <c r="BG3434" s="115">
        <v>17</v>
      </c>
      <c r="BH3434" s="423">
        <f t="shared" si="1956"/>
        <v>29.23</v>
      </c>
      <c r="BI3434" s="417">
        <f t="shared" si="1957"/>
        <v>58.46</v>
      </c>
      <c r="BJ3434" s="115"/>
      <c r="BK3434" s="115"/>
      <c r="BQ3434" s="74" t="str">
        <f t="shared" ref="BQ3434:BQ3497" si="1968">IF(AO3434&gt;0,D3434&amp;"-("&amp; AG3434&amp;")"," ")</f>
        <v xml:space="preserve"> </v>
      </c>
      <c r="BR3434" s="120" t="str">
        <f t="shared" ref="BR3434:BR3497" si="1969">IF(AO3434&gt;0,$G3434," ")</f>
        <v xml:space="preserve"> </v>
      </c>
      <c r="BS3434" s="120" t="str">
        <f t="shared" ref="BS3434:BS3497" si="1970">IF(AO3434&gt;0,AO3434," ")</f>
        <v xml:space="preserve"> </v>
      </c>
      <c r="BU3434" s="74" t="str">
        <f t="shared" ref="BU3434:BU3497" si="1971">IF(AP3434&gt;0,D3434&amp;"-("&amp;AH3434&amp;")"," ")</f>
        <v xml:space="preserve"> </v>
      </c>
      <c r="BV3434" s="120" t="str">
        <f t="shared" ref="BV3434:BV3497" si="1972">IF(AP3434&gt;0,$G3434," ")</f>
        <v xml:space="preserve"> </v>
      </c>
      <c r="BW3434" s="120" t="str">
        <f t="shared" ref="BW3434:BW3497" si="1973">IF(AP3434&gt;0,AP3434,"  ")</f>
        <v xml:space="preserve">  </v>
      </c>
      <c r="BY3434" s="74" t="str">
        <f t="shared" ref="BY3434:BY3497" si="1974">IF(AQ3434&gt;0,D3434&amp;"-("&amp;AI3434&amp;")"," ")</f>
        <v xml:space="preserve"> </v>
      </c>
      <c r="BZ3434" s="120" t="str">
        <f t="shared" ref="BZ3434:BZ3497" si="1975">IF(AQ3434&gt;0,$G3434," ")</f>
        <v xml:space="preserve"> </v>
      </c>
      <c r="CA3434" s="120" t="str">
        <f t="shared" ref="CA3434:CA3497" si="1976">IF(AQ3434&gt;0,AQ3434," ")</f>
        <v xml:space="preserve"> </v>
      </c>
      <c r="CC3434" s="115" t="str">
        <f t="shared" ref="CC3434:CC3497" si="1977">IF(AR3434&gt;0,D3434&amp;"-("&amp;AJ3434&amp;")"," ")</f>
        <v xml:space="preserve"> </v>
      </c>
      <c r="CD3434" s="120" t="str">
        <f t="shared" ref="CD3434:CD3497" si="1978">IF(AR3434&gt;0,$G3434," ")</f>
        <v xml:space="preserve"> </v>
      </c>
      <c r="CE3434" s="417" t="str">
        <f t="shared" ref="CE3434:CE3497" si="1979">IF(AR3434&gt;0,AR3434," ")</f>
        <v xml:space="preserve"> </v>
      </c>
      <c r="CF3434" s="115"/>
      <c r="CG3434" s="115" t="str">
        <f t="shared" ref="CG3434:CG3497" si="1980">IF(AS3434&gt;0,D3434&amp;"-("&amp;AK3434&amp;")"," ")</f>
        <v xml:space="preserve"> </v>
      </c>
      <c r="CH3434" s="120" t="str">
        <f t="shared" ref="CH3434:CH3497" si="1981">IF(AS3434&gt;0,$G3434," ")</f>
        <v xml:space="preserve"> </v>
      </c>
      <c r="CI3434" s="417" t="str">
        <f t="shared" ref="CI3434:CI3497" si="1982">IF(AS3434&gt;0,AS3434," ")</f>
        <v xml:space="preserve"> </v>
      </c>
      <c r="CJ3434" s="115"/>
      <c r="CK3434" s="115" t="str">
        <f t="shared" ref="CK3434:CK3497" si="1983">IF(AT3434&gt;0,D3434&amp;"-"&amp;AL3434," ")</f>
        <v xml:space="preserve"> </v>
      </c>
      <c r="CL3434" s="120" t="str">
        <f t="shared" ref="CL3434:CL3497" si="1984">IF(AT3434&gt;0,$G3434," ")</f>
        <v xml:space="preserve"> </v>
      </c>
      <c r="CM3434" s="417" t="str">
        <f t="shared" si="1952"/>
        <v xml:space="preserve"> </v>
      </c>
      <c r="IS3434" s="111">
        <v>452.4</v>
      </c>
    </row>
    <row r="3435" spans="2:253" s="74" customFormat="1" ht="17.100000000000001" hidden="1" customHeight="1" x14ac:dyDescent="0.25">
      <c r="B3435" s="504">
        <f>'Flanged Parts'!X21</f>
        <v>0</v>
      </c>
      <c r="C3435" s="508">
        <f t="shared" si="1964"/>
        <v>28018</v>
      </c>
      <c r="D3435" s="506">
        <f t="shared" si="1965"/>
        <v>28018</v>
      </c>
      <c r="E3435" s="504" t="s">
        <v>875</v>
      </c>
      <c r="F3435" s="508" t="str">
        <f t="shared" si="1959"/>
        <v xml:space="preserve"> </v>
      </c>
      <c r="G3435" s="509" t="s">
        <v>475</v>
      </c>
      <c r="H3435" s="504" t="str">
        <f>IF('Flanged Parts'!$BB$6=1,"CS",IF('Flanged Parts'!$BB$6=2,"Glv",0))</f>
        <v>Glv</v>
      </c>
      <c r="I3435" s="1035"/>
      <c r="J3435" s="1036"/>
      <c r="K3435" s="516" t="s">
        <v>881</v>
      </c>
      <c r="L3435" s="535"/>
      <c r="M3435" s="532" t="s">
        <v>1700</v>
      </c>
      <c r="N3435" s="514">
        <f t="shared" si="1958"/>
        <v>472.38</v>
      </c>
      <c r="O3435" s="514">
        <f t="shared" si="1966"/>
        <v>0</v>
      </c>
      <c r="P3435" s="680">
        <f>'KB Duct Parts'!$AE$3</f>
        <v>0</v>
      </c>
      <c r="Q3435" s="681">
        <f t="shared" si="1960"/>
        <v>0</v>
      </c>
      <c r="R3435" s="682">
        <f t="shared" si="1961"/>
        <v>0</v>
      </c>
      <c r="S3435" s="716">
        <f t="shared" si="1967"/>
        <v>0.2</v>
      </c>
      <c r="T3435" s="679">
        <f t="shared" si="1962"/>
        <v>0</v>
      </c>
      <c r="U3435" s="679">
        <f t="shared" si="1963"/>
        <v>0</v>
      </c>
      <c r="Y3435" s="120"/>
      <c r="AD3435" s="81"/>
      <c r="AF3435" s="370"/>
      <c r="AG3435" s="374"/>
      <c r="AH3435" s="378"/>
      <c r="AI3435" s="381"/>
      <c r="AJ3435" s="386"/>
      <c r="AK3435" s="391"/>
      <c r="AL3435" s="386"/>
      <c r="AM3435" s="363">
        <f t="shared" si="1953"/>
        <v>1</v>
      </c>
      <c r="AN3435" s="578">
        <v>411.7</v>
      </c>
      <c r="AO3435" s="78">
        <f t="shared" si="1951"/>
        <v>0</v>
      </c>
      <c r="AP3435" s="78">
        <f t="shared" si="1946"/>
        <v>0</v>
      </c>
      <c r="AQ3435" s="78">
        <f t="shared" si="1947"/>
        <v>0</v>
      </c>
      <c r="AR3435" s="78">
        <f t="shared" si="1948"/>
        <v>0</v>
      </c>
      <c r="AS3435" s="78">
        <f t="shared" si="1949"/>
        <v>0</v>
      </c>
      <c r="AT3435" s="78">
        <f t="shared" si="1950"/>
        <v>0</v>
      </c>
      <c r="AU3435" s="363" t="s">
        <v>717</v>
      </c>
      <c r="AV3435" s="393"/>
      <c r="AW3435" s="395"/>
      <c r="AX3435" s="395">
        <v>0</v>
      </c>
      <c r="AY3435" s="395">
        <v>0</v>
      </c>
      <c r="AZ3435" s="395">
        <v>0</v>
      </c>
      <c r="BA3435" s="395">
        <v>0</v>
      </c>
      <c r="BB3435" s="395">
        <v>0</v>
      </c>
      <c r="BC3435" s="395">
        <v>0</v>
      </c>
      <c r="BD3435" s="115"/>
      <c r="BE3435" s="115"/>
      <c r="BF3435" s="115">
        <v>2</v>
      </c>
      <c r="BG3435" s="115">
        <v>18</v>
      </c>
      <c r="BH3435" s="423">
        <f t="shared" ref="BH3435:BH3466" si="1985">IF(H3435="CS",VLOOKUP(BG3435,$BJ$2344:$BK$2374,2),IF(H3435="Glv",VLOOKUP(BG3435,$BJ$2344:$BL$2374,3),0))</f>
        <v>30.34</v>
      </c>
      <c r="BI3435" s="417">
        <f t="shared" si="1957"/>
        <v>60.68</v>
      </c>
      <c r="BJ3435" s="115"/>
      <c r="BK3435" s="115"/>
      <c r="BQ3435" s="74" t="str">
        <f t="shared" si="1968"/>
        <v xml:space="preserve"> </v>
      </c>
      <c r="BR3435" s="120" t="str">
        <f t="shared" si="1969"/>
        <v xml:space="preserve"> </v>
      </c>
      <c r="BS3435" s="120" t="str">
        <f t="shared" si="1970"/>
        <v xml:space="preserve"> </v>
      </c>
      <c r="BU3435" s="74" t="str">
        <f t="shared" si="1971"/>
        <v xml:space="preserve"> </v>
      </c>
      <c r="BV3435" s="120" t="str">
        <f t="shared" si="1972"/>
        <v xml:space="preserve"> </v>
      </c>
      <c r="BW3435" s="120" t="str">
        <f t="shared" si="1973"/>
        <v xml:space="preserve">  </v>
      </c>
      <c r="BY3435" s="74" t="str">
        <f t="shared" si="1974"/>
        <v xml:space="preserve"> </v>
      </c>
      <c r="BZ3435" s="120" t="str">
        <f t="shared" si="1975"/>
        <v xml:space="preserve"> </v>
      </c>
      <c r="CA3435" s="120" t="str">
        <f t="shared" si="1976"/>
        <v xml:space="preserve"> </v>
      </c>
      <c r="CC3435" s="115" t="str">
        <f t="shared" si="1977"/>
        <v xml:space="preserve"> </v>
      </c>
      <c r="CD3435" s="120" t="str">
        <f t="shared" si="1978"/>
        <v xml:space="preserve"> </v>
      </c>
      <c r="CE3435" s="417" t="str">
        <f t="shared" si="1979"/>
        <v xml:space="preserve"> </v>
      </c>
      <c r="CF3435" s="115"/>
      <c r="CG3435" s="115" t="str">
        <f t="shared" si="1980"/>
        <v xml:space="preserve"> </v>
      </c>
      <c r="CH3435" s="120" t="str">
        <f t="shared" si="1981"/>
        <v xml:space="preserve"> </v>
      </c>
      <c r="CI3435" s="417" t="str">
        <f t="shared" si="1982"/>
        <v xml:space="preserve"> </v>
      </c>
      <c r="CJ3435" s="115"/>
      <c r="CK3435" s="115" t="str">
        <f t="shared" si="1983"/>
        <v xml:space="preserve"> </v>
      </c>
      <c r="CL3435" s="120" t="str">
        <f t="shared" si="1984"/>
        <v xml:space="preserve"> </v>
      </c>
      <c r="CM3435" s="417" t="str">
        <f t="shared" si="1952"/>
        <v xml:space="preserve"> </v>
      </c>
      <c r="IS3435" s="111">
        <v>339.5</v>
      </c>
    </row>
    <row r="3436" spans="2:253" s="74" customFormat="1" ht="17.100000000000001" hidden="1" customHeight="1" x14ac:dyDescent="0.25">
      <c r="B3436" s="504">
        <f>'Flanged Parts'!X22</f>
        <v>0</v>
      </c>
      <c r="C3436" s="508">
        <f t="shared" si="1964"/>
        <v>28019</v>
      </c>
      <c r="D3436" s="506">
        <f t="shared" si="1965"/>
        <v>28019</v>
      </c>
      <c r="E3436" s="504" t="s">
        <v>876</v>
      </c>
      <c r="F3436" s="508" t="str">
        <f t="shared" si="1959"/>
        <v xml:space="preserve"> </v>
      </c>
      <c r="G3436" s="509" t="s">
        <v>475</v>
      </c>
      <c r="H3436" s="504" t="str">
        <f>IF('Flanged Parts'!$BB$6=1,"CS",IF('Flanged Parts'!$BB$6=2,"Glv",0))</f>
        <v>Glv</v>
      </c>
      <c r="I3436" s="1035"/>
      <c r="J3436" s="1036"/>
      <c r="K3436" s="516" t="s">
        <v>881</v>
      </c>
      <c r="L3436" s="535"/>
      <c r="M3436" s="532" t="s">
        <v>1700</v>
      </c>
      <c r="N3436" s="514">
        <f t="shared" si="1958"/>
        <v>528.32000000000005</v>
      </c>
      <c r="O3436" s="514">
        <f t="shared" si="1966"/>
        <v>0</v>
      </c>
      <c r="P3436" s="680">
        <f>'KB Duct Parts'!$AE$3</f>
        <v>0</v>
      </c>
      <c r="Q3436" s="681">
        <f t="shared" si="1960"/>
        <v>0</v>
      </c>
      <c r="R3436" s="682">
        <f t="shared" si="1961"/>
        <v>0</v>
      </c>
      <c r="S3436" s="716">
        <f t="shared" si="1967"/>
        <v>0.2</v>
      </c>
      <c r="T3436" s="679">
        <f t="shared" si="1962"/>
        <v>0</v>
      </c>
      <c r="U3436" s="679">
        <f t="shared" si="1963"/>
        <v>0</v>
      </c>
      <c r="Y3436" s="120"/>
      <c r="AD3436" s="81"/>
      <c r="AF3436" s="370"/>
      <c r="AG3436" s="374"/>
      <c r="AH3436" s="378"/>
      <c r="AI3436" s="381"/>
      <c r="AJ3436" s="386"/>
      <c r="AK3436" s="391"/>
      <c r="AL3436" s="386"/>
      <c r="AM3436" s="363">
        <f t="shared" si="1953"/>
        <v>1</v>
      </c>
      <c r="AN3436" s="578">
        <v>467</v>
      </c>
      <c r="AO3436" s="78">
        <f t="shared" si="1951"/>
        <v>0</v>
      </c>
      <c r="AP3436" s="78">
        <f t="shared" ref="AP3436:AP3499" si="1986">$AN3436*AY3436</f>
        <v>0</v>
      </c>
      <c r="AQ3436" s="78">
        <f t="shared" ref="AQ3436:AQ3499" si="1987">$AN3436*AZ3436</f>
        <v>0</v>
      </c>
      <c r="AR3436" s="78">
        <f t="shared" ref="AR3436:AR3499" si="1988">$AN3436*BA3436</f>
        <v>0</v>
      </c>
      <c r="AS3436" s="78">
        <f t="shared" ref="AS3436:AS3499" si="1989">$AN3436*BB3436</f>
        <v>0</v>
      </c>
      <c r="AT3436" s="78">
        <f t="shared" ref="AT3436:AT3499" si="1990">$AN3436*BC3436</f>
        <v>0</v>
      </c>
      <c r="AU3436" s="363" t="s">
        <v>717</v>
      </c>
      <c r="AV3436" s="393"/>
      <c r="AW3436" s="395"/>
      <c r="AX3436" s="395">
        <v>0</v>
      </c>
      <c r="AY3436" s="395">
        <v>0</v>
      </c>
      <c r="AZ3436" s="395">
        <v>0</v>
      </c>
      <c r="BA3436" s="395">
        <v>0</v>
      </c>
      <c r="BB3436" s="395">
        <v>0</v>
      </c>
      <c r="BC3436" s="395">
        <v>0</v>
      </c>
      <c r="BD3436" s="115"/>
      <c r="BE3436" s="115"/>
      <c r="BF3436" s="115">
        <v>2</v>
      </c>
      <c r="BG3436" s="115">
        <v>19</v>
      </c>
      <c r="BH3436" s="423">
        <f t="shared" si="1985"/>
        <v>30.66</v>
      </c>
      <c r="BI3436" s="417">
        <f t="shared" si="1957"/>
        <v>61.32</v>
      </c>
      <c r="BJ3436" s="115"/>
      <c r="BK3436" s="115"/>
      <c r="BQ3436" s="74" t="str">
        <f t="shared" si="1968"/>
        <v xml:space="preserve"> </v>
      </c>
      <c r="BR3436" s="120" t="str">
        <f t="shared" si="1969"/>
        <v xml:space="preserve"> </v>
      </c>
      <c r="BS3436" s="120" t="str">
        <f t="shared" si="1970"/>
        <v xml:space="preserve"> </v>
      </c>
      <c r="BU3436" s="74" t="str">
        <f t="shared" si="1971"/>
        <v xml:space="preserve"> </v>
      </c>
      <c r="BV3436" s="120" t="str">
        <f t="shared" si="1972"/>
        <v xml:space="preserve"> </v>
      </c>
      <c r="BW3436" s="120" t="str">
        <f t="shared" si="1973"/>
        <v xml:space="preserve">  </v>
      </c>
      <c r="BY3436" s="74" t="str">
        <f t="shared" si="1974"/>
        <v xml:space="preserve"> </v>
      </c>
      <c r="BZ3436" s="120" t="str">
        <f t="shared" si="1975"/>
        <v xml:space="preserve"> </v>
      </c>
      <c r="CA3436" s="120" t="str">
        <f t="shared" si="1976"/>
        <v xml:space="preserve"> </v>
      </c>
      <c r="CC3436" s="115" t="str">
        <f t="shared" si="1977"/>
        <v xml:space="preserve"> </v>
      </c>
      <c r="CD3436" s="120" t="str">
        <f t="shared" si="1978"/>
        <v xml:space="preserve"> </v>
      </c>
      <c r="CE3436" s="417" t="str">
        <f t="shared" si="1979"/>
        <v xml:space="preserve"> </v>
      </c>
      <c r="CF3436" s="115"/>
      <c r="CG3436" s="115" t="str">
        <f t="shared" si="1980"/>
        <v xml:space="preserve"> </v>
      </c>
      <c r="CH3436" s="120" t="str">
        <f t="shared" si="1981"/>
        <v xml:space="preserve"> </v>
      </c>
      <c r="CI3436" s="417" t="str">
        <f t="shared" si="1982"/>
        <v xml:space="preserve"> </v>
      </c>
      <c r="CJ3436" s="115"/>
      <c r="CK3436" s="115" t="str">
        <f t="shared" si="1983"/>
        <v xml:space="preserve"> </v>
      </c>
      <c r="CL3436" s="120" t="str">
        <f t="shared" si="1984"/>
        <v xml:space="preserve"> </v>
      </c>
      <c r="CM3436" s="417" t="str">
        <f t="shared" si="1952"/>
        <v xml:space="preserve"> </v>
      </c>
      <c r="IS3436" s="111">
        <v>382.2</v>
      </c>
    </row>
    <row r="3437" spans="2:253" s="74" customFormat="1" ht="17.100000000000001" hidden="1" customHeight="1" x14ac:dyDescent="0.25">
      <c r="B3437" s="504">
        <f>'Flanged Parts'!X23</f>
        <v>0</v>
      </c>
      <c r="C3437" s="508">
        <f t="shared" si="1964"/>
        <v>28020</v>
      </c>
      <c r="D3437" s="506">
        <f t="shared" si="1965"/>
        <v>28020</v>
      </c>
      <c r="E3437" s="504" t="s">
        <v>877</v>
      </c>
      <c r="F3437" s="508" t="str">
        <f t="shared" si="1959"/>
        <v xml:space="preserve"> </v>
      </c>
      <c r="G3437" s="509" t="s">
        <v>475</v>
      </c>
      <c r="H3437" s="504" t="str">
        <f>IF('Flanged Parts'!$BB$6=1,"CS",IF('Flanged Parts'!$BB$6=2,"Glv",0))</f>
        <v>Glv</v>
      </c>
      <c r="I3437" s="1035"/>
      <c r="J3437" s="1036"/>
      <c r="K3437" s="516" t="s">
        <v>881</v>
      </c>
      <c r="L3437" s="535"/>
      <c r="M3437" s="532" t="s">
        <v>1700</v>
      </c>
      <c r="N3437" s="514">
        <f t="shared" si="1958"/>
        <v>575.66000000000008</v>
      </c>
      <c r="O3437" s="514">
        <f t="shared" si="1966"/>
        <v>0</v>
      </c>
      <c r="P3437" s="680">
        <f>'KB Duct Parts'!$AE$3</f>
        <v>0</v>
      </c>
      <c r="Q3437" s="681">
        <f t="shared" si="1960"/>
        <v>0</v>
      </c>
      <c r="R3437" s="682">
        <f t="shared" si="1961"/>
        <v>0</v>
      </c>
      <c r="S3437" s="716">
        <f t="shared" si="1967"/>
        <v>0.2</v>
      </c>
      <c r="T3437" s="679">
        <f t="shared" si="1962"/>
        <v>0</v>
      </c>
      <c r="U3437" s="679">
        <f t="shared" si="1963"/>
        <v>0</v>
      </c>
      <c r="Y3437" s="120"/>
      <c r="AD3437" s="81"/>
      <c r="AF3437" s="370"/>
      <c r="AG3437" s="374"/>
      <c r="AH3437" s="378"/>
      <c r="AI3437" s="381"/>
      <c r="AJ3437" s="386"/>
      <c r="AK3437" s="391"/>
      <c r="AL3437" s="386"/>
      <c r="AM3437" s="363">
        <f t="shared" si="1953"/>
        <v>1</v>
      </c>
      <c r="AN3437" s="578">
        <v>508.6</v>
      </c>
      <c r="AO3437" s="78">
        <f t="shared" ref="AO3437:AO3500" si="1991">$AN3437*AX3437</f>
        <v>0</v>
      </c>
      <c r="AP3437" s="78">
        <f t="shared" si="1986"/>
        <v>0</v>
      </c>
      <c r="AQ3437" s="78">
        <f t="shared" si="1987"/>
        <v>0</v>
      </c>
      <c r="AR3437" s="78">
        <f t="shared" si="1988"/>
        <v>0</v>
      </c>
      <c r="AS3437" s="78">
        <f t="shared" si="1989"/>
        <v>0</v>
      </c>
      <c r="AT3437" s="78">
        <f t="shared" si="1990"/>
        <v>0</v>
      </c>
      <c r="AU3437" s="363" t="s">
        <v>717</v>
      </c>
      <c r="AV3437" s="393"/>
      <c r="AW3437" s="395"/>
      <c r="AX3437" s="395">
        <v>0</v>
      </c>
      <c r="AY3437" s="395">
        <v>0</v>
      </c>
      <c r="AZ3437" s="395">
        <v>0</v>
      </c>
      <c r="BA3437" s="395">
        <v>0</v>
      </c>
      <c r="BB3437" s="395">
        <v>0</v>
      </c>
      <c r="BC3437" s="395">
        <v>0</v>
      </c>
      <c r="BD3437" s="115"/>
      <c r="BE3437" s="115"/>
      <c r="BF3437" s="115">
        <v>2</v>
      </c>
      <c r="BG3437" s="115">
        <v>20</v>
      </c>
      <c r="BH3437" s="423">
        <f t="shared" si="1985"/>
        <v>33.53</v>
      </c>
      <c r="BI3437" s="417">
        <f t="shared" si="1957"/>
        <v>67.06</v>
      </c>
      <c r="BJ3437" s="115"/>
      <c r="BK3437" s="115"/>
      <c r="BQ3437" s="74" t="str">
        <f t="shared" si="1968"/>
        <v xml:space="preserve"> </v>
      </c>
      <c r="BR3437" s="120" t="str">
        <f t="shared" si="1969"/>
        <v xml:space="preserve"> </v>
      </c>
      <c r="BS3437" s="120" t="str">
        <f t="shared" si="1970"/>
        <v xml:space="preserve"> </v>
      </c>
      <c r="BU3437" s="74" t="str">
        <f t="shared" si="1971"/>
        <v xml:space="preserve"> </v>
      </c>
      <c r="BV3437" s="120" t="str">
        <f t="shared" si="1972"/>
        <v xml:space="preserve"> </v>
      </c>
      <c r="BW3437" s="120" t="str">
        <f t="shared" si="1973"/>
        <v xml:space="preserve">  </v>
      </c>
      <c r="BY3437" s="74" t="str">
        <f t="shared" si="1974"/>
        <v xml:space="preserve"> </v>
      </c>
      <c r="BZ3437" s="120" t="str">
        <f t="shared" si="1975"/>
        <v xml:space="preserve"> </v>
      </c>
      <c r="CA3437" s="120" t="str">
        <f t="shared" si="1976"/>
        <v xml:space="preserve"> </v>
      </c>
      <c r="CC3437" s="115" t="str">
        <f t="shared" si="1977"/>
        <v xml:space="preserve"> </v>
      </c>
      <c r="CD3437" s="120" t="str">
        <f t="shared" si="1978"/>
        <v xml:space="preserve"> </v>
      </c>
      <c r="CE3437" s="417" t="str">
        <f t="shared" si="1979"/>
        <v xml:space="preserve"> </v>
      </c>
      <c r="CF3437" s="115"/>
      <c r="CG3437" s="115" t="str">
        <f t="shared" si="1980"/>
        <v xml:space="preserve"> </v>
      </c>
      <c r="CH3437" s="120" t="str">
        <f t="shared" si="1981"/>
        <v xml:space="preserve"> </v>
      </c>
      <c r="CI3437" s="417" t="str">
        <f t="shared" si="1982"/>
        <v xml:space="preserve"> </v>
      </c>
      <c r="CJ3437" s="115"/>
      <c r="CK3437" s="115" t="str">
        <f t="shared" si="1983"/>
        <v xml:space="preserve"> </v>
      </c>
      <c r="CL3437" s="120" t="str">
        <f t="shared" si="1984"/>
        <v xml:space="preserve"> </v>
      </c>
      <c r="CM3437" s="417" t="str">
        <f t="shared" si="1952"/>
        <v xml:space="preserve"> </v>
      </c>
      <c r="IS3437" s="111">
        <v>415.6</v>
      </c>
    </row>
    <row r="3438" spans="2:253" s="74" customFormat="1" ht="17.100000000000001" hidden="1" customHeight="1" x14ac:dyDescent="0.25">
      <c r="B3438" s="504">
        <f>'Flanged Parts'!X24</f>
        <v>0</v>
      </c>
      <c r="C3438" s="508">
        <f t="shared" si="1964"/>
        <v>28022</v>
      </c>
      <c r="D3438" s="506">
        <f t="shared" si="1965"/>
        <v>28022</v>
      </c>
      <c r="E3438" s="504" t="s">
        <v>878</v>
      </c>
      <c r="F3438" s="508" t="str">
        <f t="shared" si="1959"/>
        <v xml:space="preserve"> </v>
      </c>
      <c r="G3438" s="509" t="s">
        <v>475</v>
      </c>
      <c r="H3438" s="504" t="str">
        <f>IF('Flanged Parts'!$BB$6=1,"CS",IF('Flanged Parts'!$BB$6=2,"Glv",0))</f>
        <v>Glv</v>
      </c>
      <c r="I3438" s="1035"/>
      <c r="J3438" s="1036"/>
      <c r="K3438" s="516" t="s">
        <v>881</v>
      </c>
      <c r="L3438" s="535"/>
      <c r="M3438" s="532" t="s">
        <v>1700</v>
      </c>
      <c r="N3438" s="514">
        <f t="shared" si="1958"/>
        <v>631.31999999999994</v>
      </c>
      <c r="O3438" s="514">
        <f t="shared" si="1966"/>
        <v>0</v>
      </c>
      <c r="P3438" s="680">
        <f>'KB Duct Parts'!$AE$3</f>
        <v>0</v>
      </c>
      <c r="Q3438" s="681">
        <f t="shared" si="1960"/>
        <v>0</v>
      </c>
      <c r="R3438" s="682">
        <f t="shared" si="1961"/>
        <v>0</v>
      </c>
      <c r="S3438" s="716">
        <f t="shared" si="1967"/>
        <v>0.2</v>
      </c>
      <c r="T3438" s="679">
        <f t="shared" si="1962"/>
        <v>0</v>
      </c>
      <c r="U3438" s="679">
        <f t="shared" si="1963"/>
        <v>0</v>
      </c>
      <c r="Y3438" s="120"/>
      <c r="AD3438" s="81"/>
      <c r="AF3438" s="370"/>
      <c r="AG3438" s="374"/>
      <c r="AH3438" s="378"/>
      <c r="AI3438" s="381"/>
      <c r="AJ3438" s="386"/>
      <c r="AK3438" s="391"/>
      <c r="AL3438" s="386"/>
      <c r="AM3438" s="363">
        <f t="shared" si="1953"/>
        <v>1</v>
      </c>
      <c r="AN3438" s="578">
        <v>554</v>
      </c>
      <c r="AO3438" s="78">
        <f t="shared" si="1991"/>
        <v>0</v>
      </c>
      <c r="AP3438" s="78">
        <f t="shared" si="1986"/>
        <v>0</v>
      </c>
      <c r="AQ3438" s="78">
        <f t="shared" si="1987"/>
        <v>0</v>
      </c>
      <c r="AR3438" s="78">
        <f t="shared" si="1988"/>
        <v>0</v>
      </c>
      <c r="AS3438" s="78">
        <f t="shared" si="1989"/>
        <v>0</v>
      </c>
      <c r="AT3438" s="78">
        <f t="shared" si="1990"/>
        <v>0</v>
      </c>
      <c r="AU3438" s="363" t="s">
        <v>717</v>
      </c>
      <c r="AV3438" s="393"/>
      <c r="AW3438" s="395"/>
      <c r="AX3438" s="395">
        <v>0</v>
      </c>
      <c r="AY3438" s="395">
        <v>0</v>
      </c>
      <c r="AZ3438" s="395">
        <v>0</v>
      </c>
      <c r="BA3438" s="395">
        <v>0</v>
      </c>
      <c r="BB3438" s="395">
        <v>0</v>
      </c>
      <c r="BC3438" s="395">
        <v>0</v>
      </c>
      <c r="BD3438" s="115"/>
      <c r="BE3438" s="115"/>
      <c r="BF3438" s="115">
        <v>2</v>
      </c>
      <c r="BG3438" s="115">
        <v>22</v>
      </c>
      <c r="BH3438" s="423">
        <f t="shared" si="1985"/>
        <v>38.659999999999997</v>
      </c>
      <c r="BI3438" s="417">
        <f t="shared" si="1957"/>
        <v>77.319999999999993</v>
      </c>
      <c r="BJ3438" s="115"/>
      <c r="BK3438" s="115"/>
      <c r="BQ3438" s="74" t="str">
        <f t="shared" si="1968"/>
        <v xml:space="preserve"> </v>
      </c>
      <c r="BR3438" s="120" t="str">
        <f t="shared" si="1969"/>
        <v xml:space="preserve"> </v>
      </c>
      <c r="BS3438" s="120" t="str">
        <f t="shared" si="1970"/>
        <v xml:space="preserve"> </v>
      </c>
      <c r="BU3438" s="74" t="str">
        <f t="shared" si="1971"/>
        <v xml:space="preserve"> </v>
      </c>
      <c r="BV3438" s="120" t="str">
        <f t="shared" si="1972"/>
        <v xml:space="preserve"> </v>
      </c>
      <c r="BW3438" s="120" t="str">
        <f t="shared" si="1973"/>
        <v xml:space="preserve">  </v>
      </c>
      <c r="BY3438" s="74" t="str">
        <f t="shared" si="1974"/>
        <v xml:space="preserve"> </v>
      </c>
      <c r="BZ3438" s="120" t="str">
        <f t="shared" si="1975"/>
        <v xml:space="preserve"> </v>
      </c>
      <c r="CA3438" s="120" t="str">
        <f t="shared" si="1976"/>
        <v xml:space="preserve"> </v>
      </c>
      <c r="CC3438" s="115" t="str">
        <f t="shared" si="1977"/>
        <v xml:space="preserve"> </v>
      </c>
      <c r="CD3438" s="120" t="str">
        <f t="shared" si="1978"/>
        <v xml:space="preserve"> </v>
      </c>
      <c r="CE3438" s="417" t="str">
        <f t="shared" si="1979"/>
        <v xml:space="preserve"> </v>
      </c>
      <c r="CF3438" s="115"/>
      <c r="CG3438" s="115" t="str">
        <f t="shared" si="1980"/>
        <v xml:space="preserve"> </v>
      </c>
      <c r="CH3438" s="120" t="str">
        <f t="shared" si="1981"/>
        <v xml:space="preserve"> </v>
      </c>
      <c r="CI3438" s="417" t="str">
        <f t="shared" si="1982"/>
        <v xml:space="preserve"> </v>
      </c>
      <c r="CJ3438" s="115"/>
      <c r="CK3438" s="115" t="str">
        <f t="shared" si="1983"/>
        <v xml:space="preserve"> </v>
      </c>
      <c r="CL3438" s="120" t="str">
        <f t="shared" si="1984"/>
        <v xml:space="preserve"> </v>
      </c>
      <c r="CM3438" s="417" t="str">
        <f t="shared" si="1952"/>
        <v xml:space="preserve"> </v>
      </c>
      <c r="IS3438" s="111">
        <v>452.4</v>
      </c>
    </row>
    <row r="3439" spans="2:253" s="74" customFormat="1" ht="17.100000000000001" hidden="1" customHeight="1" x14ac:dyDescent="0.25">
      <c r="B3439" s="504">
        <f>'Flanged Parts'!AA7</f>
        <v>0</v>
      </c>
      <c r="C3439" s="508">
        <f>C1324+10000</f>
        <v>29004</v>
      </c>
      <c r="D3439" s="506">
        <f t="shared" si="1965"/>
        <v>29004</v>
      </c>
      <c r="E3439" s="504" t="s">
        <v>861</v>
      </c>
      <c r="F3439" s="508" t="str">
        <f t="shared" si="1959"/>
        <v xml:space="preserve"> </v>
      </c>
      <c r="G3439" s="509" t="s">
        <v>476</v>
      </c>
      <c r="H3439" s="504" t="str">
        <f>IF('Flanged Parts'!$BB$6=1,"CS",IF('Flanged Parts'!$BB$6=2,"Glv",0))</f>
        <v>Glv</v>
      </c>
      <c r="I3439" s="1035"/>
      <c r="J3439" s="1036"/>
      <c r="K3439" s="516" t="s">
        <v>881</v>
      </c>
      <c r="L3439" s="535"/>
      <c r="M3439" s="517" t="str">
        <f t="shared" si="1955"/>
        <v>Y</v>
      </c>
      <c r="N3439" s="514">
        <f t="shared" si="1958"/>
        <v>182.96</v>
      </c>
      <c r="O3439" s="514">
        <f t="shared" si="1966"/>
        <v>0</v>
      </c>
      <c r="P3439" s="680">
        <f>'KB Duct Parts'!$AE$3</f>
        <v>0</v>
      </c>
      <c r="Q3439" s="681">
        <f t="shared" si="1960"/>
        <v>0</v>
      </c>
      <c r="R3439" s="682">
        <f t="shared" si="1961"/>
        <v>0</v>
      </c>
      <c r="S3439" s="716">
        <f t="shared" si="1967"/>
        <v>0.2</v>
      </c>
      <c r="T3439" s="679">
        <f t="shared" si="1962"/>
        <v>0</v>
      </c>
      <c r="U3439" s="679">
        <f t="shared" si="1963"/>
        <v>0</v>
      </c>
      <c r="Y3439" s="120"/>
      <c r="AD3439" s="81"/>
      <c r="AF3439" s="370"/>
      <c r="AG3439" s="374"/>
      <c r="AH3439" s="378"/>
      <c r="AI3439" s="381"/>
      <c r="AJ3439" s="386"/>
      <c r="AK3439" s="391"/>
      <c r="AL3439" s="386"/>
      <c r="AM3439" s="363">
        <f t="shared" si="1953"/>
        <v>1</v>
      </c>
      <c r="AN3439" s="578">
        <v>175.3</v>
      </c>
      <c r="AO3439" s="78">
        <f t="shared" si="1991"/>
        <v>0</v>
      </c>
      <c r="AP3439" s="78">
        <f t="shared" si="1986"/>
        <v>0</v>
      </c>
      <c r="AQ3439" s="78">
        <f t="shared" si="1987"/>
        <v>0</v>
      </c>
      <c r="AR3439" s="78">
        <f t="shared" si="1988"/>
        <v>0</v>
      </c>
      <c r="AS3439" s="78">
        <f t="shared" si="1989"/>
        <v>0</v>
      </c>
      <c r="AT3439" s="78">
        <f t="shared" si="1990"/>
        <v>0</v>
      </c>
      <c r="AU3439" s="363" t="s">
        <v>717</v>
      </c>
      <c r="AV3439" s="393"/>
      <c r="AW3439" s="395"/>
      <c r="AX3439" s="395">
        <v>0</v>
      </c>
      <c r="AY3439" s="395">
        <v>0</v>
      </c>
      <c r="AZ3439" s="395">
        <v>0</v>
      </c>
      <c r="BA3439" s="395">
        <v>0</v>
      </c>
      <c r="BB3439" s="395">
        <v>0</v>
      </c>
      <c r="BC3439" s="395">
        <v>0</v>
      </c>
      <c r="BD3439" s="115"/>
      <c r="BE3439" s="115"/>
      <c r="BF3439" s="115">
        <v>2</v>
      </c>
      <c r="BG3439" s="115">
        <v>4</v>
      </c>
      <c r="BH3439" s="423">
        <f t="shared" si="1985"/>
        <v>3.83</v>
      </c>
      <c r="BI3439" s="417">
        <f t="shared" si="1957"/>
        <v>7.66</v>
      </c>
      <c r="BJ3439" s="115"/>
      <c r="BK3439" s="115"/>
      <c r="BQ3439" s="74" t="str">
        <f t="shared" si="1968"/>
        <v xml:space="preserve"> </v>
      </c>
      <c r="BR3439" s="120" t="str">
        <f t="shared" si="1969"/>
        <v xml:space="preserve"> </v>
      </c>
      <c r="BS3439" s="120" t="str">
        <f t="shared" si="1970"/>
        <v xml:space="preserve"> </v>
      </c>
      <c r="BU3439" s="74" t="str">
        <f t="shared" si="1971"/>
        <v xml:space="preserve"> </v>
      </c>
      <c r="BV3439" s="120" t="str">
        <f t="shared" si="1972"/>
        <v xml:space="preserve"> </v>
      </c>
      <c r="BW3439" s="120" t="str">
        <f t="shared" si="1973"/>
        <v xml:space="preserve">  </v>
      </c>
      <c r="BY3439" s="74" t="str">
        <f t="shared" si="1974"/>
        <v xml:space="preserve"> </v>
      </c>
      <c r="BZ3439" s="120" t="str">
        <f t="shared" si="1975"/>
        <v xml:space="preserve"> </v>
      </c>
      <c r="CA3439" s="120" t="str">
        <f t="shared" si="1976"/>
        <v xml:space="preserve"> </v>
      </c>
      <c r="CC3439" s="115" t="str">
        <f t="shared" si="1977"/>
        <v xml:space="preserve"> </v>
      </c>
      <c r="CD3439" s="120" t="str">
        <f t="shared" si="1978"/>
        <v xml:space="preserve"> </v>
      </c>
      <c r="CE3439" s="417" t="str">
        <f t="shared" si="1979"/>
        <v xml:space="preserve"> </v>
      </c>
      <c r="CF3439" s="115"/>
      <c r="CG3439" s="115" t="str">
        <f t="shared" si="1980"/>
        <v xml:space="preserve"> </v>
      </c>
      <c r="CH3439" s="120" t="str">
        <f t="shared" si="1981"/>
        <v xml:space="preserve"> </v>
      </c>
      <c r="CI3439" s="417" t="str">
        <f t="shared" si="1982"/>
        <v xml:space="preserve"> </v>
      </c>
      <c r="CJ3439" s="115"/>
      <c r="CK3439" s="115" t="str">
        <f t="shared" si="1983"/>
        <v xml:space="preserve"> </v>
      </c>
      <c r="CL3439" s="120" t="str">
        <f t="shared" si="1984"/>
        <v xml:space="preserve"> </v>
      </c>
      <c r="CM3439" s="417" t="str">
        <f t="shared" si="1952"/>
        <v xml:space="preserve"> </v>
      </c>
      <c r="IS3439" s="111">
        <v>108.2</v>
      </c>
    </row>
    <row r="3440" spans="2:253" s="74" customFormat="1" ht="17.100000000000001" hidden="1" customHeight="1" x14ac:dyDescent="0.25">
      <c r="B3440" s="504">
        <f>'Flanged Parts'!AA8</f>
        <v>0</v>
      </c>
      <c r="C3440" s="508">
        <f>C1325+10000</f>
        <v>29005</v>
      </c>
      <c r="D3440" s="506">
        <f t="shared" si="1965"/>
        <v>29005</v>
      </c>
      <c r="E3440" s="504" t="s">
        <v>862</v>
      </c>
      <c r="F3440" s="508" t="str">
        <f t="shared" si="1959"/>
        <v xml:space="preserve"> </v>
      </c>
      <c r="G3440" s="509" t="s">
        <v>476</v>
      </c>
      <c r="H3440" s="504" t="str">
        <f>IF('Flanged Parts'!$BB$6=1,"CS",IF('Flanged Parts'!$BB$6=2,"Glv",0))</f>
        <v>Glv</v>
      </c>
      <c r="I3440" s="1035"/>
      <c r="J3440" s="1036"/>
      <c r="K3440" s="516" t="s">
        <v>881</v>
      </c>
      <c r="L3440" s="535"/>
      <c r="M3440" s="517" t="str">
        <f t="shared" si="1955"/>
        <v>Y</v>
      </c>
      <c r="N3440" s="514">
        <f t="shared" si="1958"/>
        <v>192.8</v>
      </c>
      <c r="O3440" s="514">
        <f t="shared" si="1966"/>
        <v>0</v>
      </c>
      <c r="P3440" s="680">
        <f>'KB Duct Parts'!$AE$3</f>
        <v>0</v>
      </c>
      <c r="Q3440" s="681">
        <f t="shared" si="1960"/>
        <v>0</v>
      </c>
      <c r="R3440" s="682">
        <f t="shared" si="1961"/>
        <v>0</v>
      </c>
      <c r="S3440" s="716">
        <f t="shared" si="1967"/>
        <v>0.2</v>
      </c>
      <c r="T3440" s="679">
        <f t="shared" si="1962"/>
        <v>0</v>
      </c>
      <c r="U3440" s="679">
        <f t="shared" si="1963"/>
        <v>0</v>
      </c>
      <c r="Y3440" s="120"/>
      <c r="AD3440" s="81"/>
      <c r="AF3440" s="370"/>
      <c r="AG3440" s="374"/>
      <c r="AH3440" s="378"/>
      <c r="AI3440" s="381"/>
      <c r="AJ3440" s="386"/>
      <c r="AK3440" s="391"/>
      <c r="AL3440" s="386"/>
      <c r="AM3440" s="363">
        <f t="shared" si="1953"/>
        <v>1</v>
      </c>
      <c r="AN3440" s="578">
        <v>183</v>
      </c>
      <c r="AO3440" s="78">
        <f t="shared" si="1991"/>
        <v>0</v>
      </c>
      <c r="AP3440" s="78">
        <f t="shared" si="1986"/>
        <v>0</v>
      </c>
      <c r="AQ3440" s="78">
        <f t="shared" si="1987"/>
        <v>0</v>
      </c>
      <c r="AR3440" s="78">
        <f t="shared" si="1988"/>
        <v>0</v>
      </c>
      <c r="AS3440" s="78">
        <f t="shared" si="1989"/>
        <v>0</v>
      </c>
      <c r="AT3440" s="78">
        <f t="shared" si="1990"/>
        <v>0</v>
      </c>
      <c r="AU3440" s="363" t="s">
        <v>717</v>
      </c>
      <c r="AV3440" s="393"/>
      <c r="AW3440" s="395"/>
      <c r="AX3440" s="395">
        <v>0</v>
      </c>
      <c r="AY3440" s="395">
        <v>0</v>
      </c>
      <c r="AZ3440" s="395">
        <v>0</v>
      </c>
      <c r="BA3440" s="395">
        <v>0</v>
      </c>
      <c r="BB3440" s="395">
        <v>0</v>
      </c>
      <c r="BC3440" s="395">
        <v>0</v>
      </c>
      <c r="BD3440" s="115"/>
      <c r="BE3440" s="115"/>
      <c r="BF3440" s="115">
        <v>2</v>
      </c>
      <c r="BG3440" s="115">
        <v>5</v>
      </c>
      <c r="BH3440" s="423">
        <f t="shared" si="1985"/>
        <v>4.9000000000000004</v>
      </c>
      <c r="BI3440" s="417">
        <f t="shared" si="1957"/>
        <v>9.8000000000000007</v>
      </c>
      <c r="BJ3440" s="115"/>
      <c r="BK3440" s="115"/>
      <c r="BQ3440" s="74" t="str">
        <f t="shared" si="1968"/>
        <v xml:space="preserve"> </v>
      </c>
      <c r="BR3440" s="120" t="str">
        <f t="shared" si="1969"/>
        <v xml:space="preserve"> </v>
      </c>
      <c r="BS3440" s="120" t="str">
        <f t="shared" si="1970"/>
        <v xml:space="preserve"> </v>
      </c>
      <c r="BU3440" s="74" t="str">
        <f t="shared" si="1971"/>
        <v xml:space="preserve"> </v>
      </c>
      <c r="BV3440" s="120" t="str">
        <f t="shared" si="1972"/>
        <v xml:space="preserve"> </v>
      </c>
      <c r="BW3440" s="120" t="str">
        <f t="shared" si="1973"/>
        <v xml:space="preserve">  </v>
      </c>
      <c r="BY3440" s="74" t="str">
        <f t="shared" si="1974"/>
        <v xml:space="preserve"> </v>
      </c>
      <c r="BZ3440" s="120" t="str">
        <f t="shared" si="1975"/>
        <v xml:space="preserve"> </v>
      </c>
      <c r="CA3440" s="120" t="str">
        <f t="shared" si="1976"/>
        <v xml:space="preserve"> </v>
      </c>
      <c r="CC3440" s="115" t="str">
        <f t="shared" si="1977"/>
        <v xml:space="preserve"> </v>
      </c>
      <c r="CD3440" s="120" t="str">
        <f t="shared" si="1978"/>
        <v xml:space="preserve"> </v>
      </c>
      <c r="CE3440" s="417" t="str">
        <f t="shared" si="1979"/>
        <v xml:space="preserve"> </v>
      </c>
      <c r="CF3440" s="115"/>
      <c r="CG3440" s="115" t="str">
        <f t="shared" si="1980"/>
        <v xml:space="preserve"> </v>
      </c>
      <c r="CH3440" s="120" t="str">
        <f t="shared" si="1981"/>
        <v xml:space="preserve"> </v>
      </c>
      <c r="CI3440" s="417" t="str">
        <f t="shared" si="1982"/>
        <v xml:space="preserve"> </v>
      </c>
      <c r="CJ3440" s="115"/>
      <c r="CK3440" s="115" t="str">
        <f t="shared" si="1983"/>
        <v xml:space="preserve"> </v>
      </c>
      <c r="CL3440" s="120" t="str">
        <f t="shared" si="1984"/>
        <v xml:space="preserve"> </v>
      </c>
      <c r="CM3440" s="417" t="str">
        <f t="shared" si="1952"/>
        <v xml:space="preserve"> </v>
      </c>
      <c r="IS3440" s="111">
        <v>113.6</v>
      </c>
    </row>
    <row r="3441" spans="2:253" s="74" customFormat="1" ht="17.100000000000001" hidden="1" customHeight="1" x14ac:dyDescent="0.25">
      <c r="B3441" s="504">
        <f>'Flanged Parts'!AA9</f>
        <v>0</v>
      </c>
      <c r="C3441" s="508">
        <f>C1326+10000</f>
        <v>29006</v>
      </c>
      <c r="D3441" s="506">
        <f t="shared" si="1965"/>
        <v>29006</v>
      </c>
      <c r="E3441" s="504" t="s">
        <v>863</v>
      </c>
      <c r="F3441" s="508" t="str">
        <f t="shared" si="1959"/>
        <v xml:space="preserve"> </v>
      </c>
      <c r="G3441" s="509" t="s">
        <v>476</v>
      </c>
      <c r="H3441" s="504" t="str">
        <f>IF('Flanged Parts'!$BB$6=1,"CS",IF('Flanged Parts'!$BB$6=2,"Glv",0))</f>
        <v>Glv</v>
      </c>
      <c r="I3441" s="1035"/>
      <c r="J3441" s="1036"/>
      <c r="K3441" s="516" t="s">
        <v>881</v>
      </c>
      <c r="L3441" s="535"/>
      <c r="M3441" s="517" t="str">
        <f t="shared" si="1955"/>
        <v>Y</v>
      </c>
      <c r="N3441" s="514">
        <f t="shared" si="1958"/>
        <v>203.32</v>
      </c>
      <c r="O3441" s="514">
        <f t="shared" si="1966"/>
        <v>0</v>
      </c>
      <c r="P3441" s="680">
        <f>'KB Duct Parts'!$AE$3</f>
        <v>0</v>
      </c>
      <c r="Q3441" s="681">
        <f t="shared" si="1960"/>
        <v>0</v>
      </c>
      <c r="R3441" s="682">
        <f t="shared" si="1961"/>
        <v>0</v>
      </c>
      <c r="S3441" s="716">
        <f t="shared" si="1967"/>
        <v>0.2</v>
      </c>
      <c r="T3441" s="679">
        <f t="shared" si="1962"/>
        <v>0</v>
      </c>
      <c r="U3441" s="679">
        <f t="shared" si="1963"/>
        <v>0</v>
      </c>
      <c r="Y3441" s="120"/>
      <c r="AD3441" s="81"/>
      <c r="AF3441" s="370"/>
      <c r="AG3441" s="374"/>
      <c r="AH3441" s="378"/>
      <c r="AI3441" s="381"/>
      <c r="AJ3441" s="386"/>
      <c r="AK3441" s="391"/>
      <c r="AL3441" s="386"/>
      <c r="AM3441" s="363">
        <f t="shared" si="1953"/>
        <v>1</v>
      </c>
      <c r="AN3441" s="578">
        <v>191.5</v>
      </c>
      <c r="AO3441" s="78">
        <f t="shared" si="1991"/>
        <v>0</v>
      </c>
      <c r="AP3441" s="78">
        <f t="shared" si="1986"/>
        <v>0</v>
      </c>
      <c r="AQ3441" s="78">
        <f t="shared" si="1987"/>
        <v>0</v>
      </c>
      <c r="AR3441" s="78">
        <f t="shared" si="1988"/>
        <v>0</v>
      </c>
      <c r="AS3441" s="78">
        <f t="shared" si="1989"/>
        <v>0</v>
      </c>
      <c r="AT3441" s="78">
        <f t="shared" si="1990"/>
        <v>0</v>
      </c>
      <c r="AU3441" s="363" t="s">
        <v>717</v>
      </c>
      <c r="AV3441" s="393"/>
      <c r="AW3441" s="395"/>
      <c r="AX3441" s="395">
        <v>0</v>
      </c>
      <c r="AY3441" s="395">
        <v>0</v>
      </c>
      <c r="AZ3441" s="395">
        <v>0</v>
      </c>
      <c r="BA3441" s="395">
        <v>0</v>
      </c>
      <c r="BB3441" s="395">
        <v>0</v>
      </c>
      <c r="BC3441" s="395">
        <v>0</v>
      </c>
      <c r="BD3441" s="115"/>
      <c r="BE3441" s="115"/>
      <c r="BF3441" s="115">
        <v>2</v>
      </c>
      <c r="BG3441" s="115">
        <v>6</v>
      </c>
      <c r="BH3441" s="423">
        <f t="shared" si="1985"/>
        <v>5.91</v>
      </c>
      <c r="BI3441" s="417">
        <f t="shared" si="1957"/>
        <v>11.82</v>
      </c>
      <c r="BJ3441" s="115"/>
      <c r="BK3441" s="115"/>
      <c r="BQ3441" s="74" t="str">
        <f t="shared" si="1968"/>
        <v xml:space="preserve"> </v>
      </c>
      <c r="BR3441" s="120" t="str">
        <f t="shared" si="1969"/>
        <v xml:space="preserve"> </v>
      </c>
      <c r="BS3441" s="120" t="str">
        <f t="shared" si="1970"/>
        <v xml:space="preserve"> </v>
      </c>
      <c r="BU3441" s="74" t="str">
        <f t="shared" si="1971"/>
        <v xml:space="preserve"> </v>
      </c>
      <c r="BV3441" s="120" t="str">
        <f t="shared" si="1972"/>
        <v xml:space="preserve"> </v>
      </c>
      <c r="BW3441" s="120" t="str">
        <f t="shared" si="1973"/>
        <v xml:space="preserve">  </v>
      </c>
      <c r="BY3441" s="74" t="str">
        <f t="shared" si="1974"/>
        <v xml:space="preserve"> </v>
      </c>
      <c r="BZ3441" s="120" t="str">
        <f t="shared" si="1975"/>
        <v xml:space="preserve"> </v>
      </c>
      <c r="CA3441" s="120" t="str">
        <f t="shared" si="1976"/>
        <v xml:space="preserve"> </v>
      </c>
      <c r="CC3441" s="115" t="str">
        <f t="shared" si="1977"/>
        <v xml:space="preserve"> </v>
      </c>
      <c r="CD3441" s="120" t="str">
        <f t="shared" si="1978"/>
        <v xml:space="preserve"> </v>
      </c>
      <c r="CE3441" s="417" t="str">
        <f t="shared" si="1979"/>
        <v xml:space="preserve"> </v>
      </c>
      <c r="CF3441" s="115"/>
      <c r="CG3441" s="115" t="str">
        <f t="shared" si="1980"/>
        <v xml:space="preserve"> </v>
      </c>
      <c r="CH3441" s="120" t="str">
        <f t="shared" si="1981"/>
        <v xml:space="preserve"> </v>
      </c>
      <c r="CI3441" s="417" t="str">
        <f t="shared" si="1982"/>
        <v xml:space="preserve"> </v>
      </c>
      <c r="CJ3441" s="115"/>
      <c r="CK3441" s="115" t="str">
        <f t="shared" si="1983"/>
        <v xml:space="preserve"> </v>
      </c>
      <c r="CL3441" s="120" t="str">
        <f t="shared" si="1984"/>
        <v xml:space="preserve"> </v>
      </c>
      <c r="CM3441" s="417" t="str">
        <f t="shared" si="1952"/>
        <v xml:space="preserve"> </v>
      </c>
      <c r="IS3441" s="111">
        <v>119.6</v>
      </c>
    </row>
    <row r="3442" spans="2:253" s="74" customFormat="1" ht="17.100000000000001" hidden="1" customHeight="1" x14ac:dyDescent="0.25">
      <c r="B3442" s="504">
        <f>'Flanged Parts'!AA10</f>
        <v>0</v>
      </c>
      <c r="C3442" s="508">
        <f>C1327+10000</f>
        <v>29007</v>
      </c>
      <c r="D3442" s="506">
        <f t="shared" si="1965"/>
        <v>29007</v>
      </c>
      <c r="E3442" s="504" t="s">
        <v>864</v>
      </c>
      <c r="F3442" s="508" t="str">
        <f t="shared" si="1959"/>
        <v xml:space="preserve"> </v>
      </c>
      <c r="G3442" s="509" t="s">
        <v>476</v>
      </c>
      <c r="H3442" s="504" t="str">
        <f>IF('Flanged Parts'!$BB$6=1,"CS",IF('Flanged Parts'!$BB$6=2,"Glv",0))</f>
        <v>Glv</v>
      </c>
      <c r="I3442" s="1035"/>
      <c r="J3442" s="1036"/>
      <c r="K3442" s="516" t="s">
        <v>881</v>
      </c>
      <c r="L3442" s="535"/>
      <c r="M3442" s="517" t="str">
        <f t="shared" si="1955"/>
        <v>Y</v>
      </c>
      <c r="N3442" s="514">
        <f t="shared" si="1958"/>
        <v>223.06</v>
      </c>
      <c r="O3442" s="514">
        <f t="shared" si="1966"/>
        <v>0</v>
      </c>
      <c r="P3442" s="680">
        <f>'KB Duct Parts'!$AE$3</f>
        <v>0</v>
      </c>
      <c r="Q3442" s="681">
        <f t="shared" si="1960"/>
        <v>0</v>
      </c>
      <c r="R3442" s="682">
        <f t="shared" si="1961"/>
        <v>0</v>
      </c>
      <c r="S3442" s="716">
        <f t="shared" si="1967"/>
        <v>0.2</v>
      </c>
      <c r="T3442" s="679">
        <f t="shared" si="1962"/>
        <v>0</v>
      </c>
      <c r="U3442" s="679">
        <f t="shared" si="1963"/>
        <v>0</v>
      </c>
      <c r="Y3442" s="120"/>
      <c r="AD3442" s="81"/>
      <c r="AF3442" s="370"/>
      <c r="AG3442" s="374"/>
      <c r="AH3442" s="378"/>
      <c r="AI3442" s="381"/>
      <c r="AJ3442" s="386"/>
      <c r="AK3442" s="391"/>
      <c r="AL3442" s="386"/>
      <c r="AM3442" s="363">
        <f t="shared" si="1953"/>
        <v>1</v>
      </c>
      <c r="AN3442" s="578">
        <v>207.8</v>
      </c>
      <c r="AO3442" s="78">
        <f t="shared" si="1991"/>
        <v>0</v>
      </c>
      <c r="AP3442" s="78">
        <f t="shared" si="1986"/>
        <v>0</v>
      </c>
      <c r="AQ3442" s="78">
        <f t="shared" si="1987"/>
        <v>0</v>
      </c>
      <c r="AR3442" s="78">
        <f t="shared" si="1988"/>
        <v>0</v>
      </c>
      <c r="AS3442" s="78">
        <f t="shared" si="1989"/>
        <v>0</v>
      </c>
      <c r="AT3442" s="78">
        <f t="shared" si="1990"/>
        <v>0</v>
      </c>
      <c r="AU3442" s="363" t="s">
        <v>717</v>
      </c>
      <c r="AV3442" s="393"/>
      <c r="AW3442" s="395"/>
      <c r="AX3442" s="395">
        <v>0</v>
      </c>
      <c r="AY3442" s="395">
        <v>0</v>
      </c>
      <c r="AZ3442" s="395">
        <v>0</v>
      </c>
      <c r="BA3442" s="395">
        <v>0</v>
      </c>
      <c r="BB3442" s="395">
        <v>0</v>
      </c>
      <c r="BC3442" s="395">
        <v>0</v>
      </c>
      <c r="BD3442" s="115"/>
      <c r="BE3442" s="115"/>
      <c r="BF3442" s="115">
        <v>2</v>
      </c>
      <c r="BG3442" s="115">
        <v>7</v>
      </c>
      <c r="BH3442" s="423">
        <f t="shared" si="1985"/>
        <v>7.63</v>
      </c>
      <c r="BI3442" s="417">
        <f t="shared" si="1957"/>
        <v>15.26</v>
      </c>
      <c r="BJ3442" s="115"/>
      <c r="BK3442" s="115"/>
      <c r="BQ3442" s="74" t="str">
        <f t="shared" si="1968"/>
        <v xml:space="preserve"> </v>
      </c>
      <c r="BR3442" s="120" t="str">
        <f t="shared" si="1969"/>
        <v xml:space="preserve"> </v>
      </c>
      <c r="BS3442" s="120" t="str">
        <f t="shared" si="1970"/>
        <v xml:space="preserve"> </v>
      </c>
      <c r="BU3442" s="74" t="str">
        <f t="shared" si="1971"/>
        <v xml:space="preserve"> </v>
      </c>
      <c r="BV3442" s="120" t="str">
        <f t="shared" si="1972"/>
        <v xml:space="preserve"> </v>
      </c>
      <c r="BW3442" s="120" t="str">
        <f t="shared" si="1973"/>
        <v xml:space="preserve">  </v>
      </c>
      <c r="BY3442" s="74" t="str">
        <f t="shared" si="1974"/>
        <v xml:space="preserve"> </v>
      </c>
      <c r="BZ3442" s="120" t="str">
        <f t="shared" si="1975"/>
        <v xml:space="preserve"> </v>
      </c>
      <c r="CA3442" s="120" t="str">
        <f t="shared" si="1976"/>
        <v xml:space="preserve"> </v>
      </c>
      <c r="CC3442" s="115" t="str">
        <f t="shared" si="1977"/>
        <v xml:space="preserve"> </v>
      </c>
      <c r="CD3442" s="120" t="str">
        <f t="shared" si="1978"/>
        <v xml:space="preserve"> </v>
      </c>
      <c r="CE3442" s="417" t="str">
        <f t="shared" si="1979"/>
        <v xml:space="preserve"> </v>
      </c>
      <c r="CF3442" s="115"/>
      <c r="CG3442" s="115" t="str">
        <f t="shared" si="1980"/>
        <v xml:space="preserve"> </v>
      </c>
      <c r="CH3442" s="120" t="str">
        <f t="shared" si="1981"/>
        <v xml:space="preserve"> </v>
      </c>
      <c r="CI3442" s="417" t="str">
        <f t="shared" si="1982"/>
        <v xml:space="preserve"> </v>
      </c>
      <c r="CJ3442" s="115"/>
      <c r="CK3442" s="115" t="str">
        <f t="shared" si="1983"/>
        <v xml:space="preserve"> </v>
      </c>
      <c r="CL3442" s="120" t="str">
        <f t="shared" si="1984"/>
        <v xml:space="preserve"> </v>
      </c>
      <c r="CM3442" s="417" t="str">
        <f t="shared" si="1952"/>
        <v xml:space="preserve"> </v>
      </c>
      <c r="IS3442" s="111">
        <v>130.69999999999999</v>
      </c>
    </row>
    <row r="3443" spans="2:253" s="74" customFormat="1" ht="17.100000000000001" hidden="1" customHeight="1" x14ac:dyDescent="0.25">
      <c r="B3443" s="504">
        <f>'Flanged Parts'!AA11</f>
        <v>0</v>
      </c>
      <c r="C3443" s="508">
        <f>C1328+10000</f>
        <v>29008</v>
      </c>
      <c r="D3443" s="506">
        <f t="shared" si="1965"/>
        <v>29008</v>
      </c>
      <c r="E3443" s="504" t="s">
        <v>865</v>
      </c>
      <c r="F3443" s="508" t="str">
        <f t="shared" si="1959"/>
        <v xml:space="preserve"> </v>
      </c>
      <c r="G3443" s="509" t="s">
        <v>476</v>
      </c>
      <c r="H3443" s="504" t="str">
        <f>IF('Flanged Parts'!$BB$6=1,"CS",IF('Flanged Parts'!$BB$6=2,"Glv",0))</f>
        <v>Glv</v>
      </c>
      <c r="I3443" s="1035"/>
      <c r="J3443" s="1036"/>
      <c r="K3443" s="516" t="s">
        <v>881</v>
      </c>
      <c r="L3443" s="535"/>
      <c r="M3443" s="517" t="str">
        <f t="shared" si="1955"/>
        <v>Y</v>
      </c>
      <c r="N3443" s="514">
        <f t="shared" si="1958"/>
        <v>236.27999999999997</v>
      </c>
      <c r="O3443" s="514">
        <f t="shared" si="1966"/>
        <v>0</v>
      </c>
      <c r="P3443" s="680">
        <f>'KB Duct Parts'!$AE$3</f>
        <v>0</v>
      </c>
      <c r="Q3443" s="681">
        <f t="shared" si="1960"/>
        <v>0</v>
      </c>
      <c r="R3443" s="682">
        <f t="shared" si="1961"/>
        <v>0</v>
      </c>
      <c r="S3443" s="716">
        <f t="shared" si="1967"/>
        <v>0.2</v>
      </c>
      <c r="T3443" s="679">
        <f t="shared" si="1962"/>
        <v>0</v>
      </c>
      <c r="U3443" s="679">
        <f t="shared" si="1963"/>
        <v>0</v>
      </c>
      <c r="Y3443" s="120"/>
      <c r="AD3443" s="81"/>
      <c r="AF3443" s="370"/>
      <c r="AG3443" s="374"/>
      <c r="AH3443" s="378"/>
      <c r="AI3443" s="381"/>
      <c r="AJ3443" s="386"/>
      <c r="AK3443" s="391"/>
      <c r="AL3443" s="386"/>
      <c r="AM3443" s="363">
        <f t="shared" si="1953"/>
        <v>1</v>
      </c>
      <c r="AN3443" s="578">
        <v>217.7</v>
      </c>
      <c r="AO3443" s="78">
        <f t="shared" si="1991"/>
        <v>0</v>
      </c>
      <c r="AP3443" s="78">
        <f t="shared" si="1986"/>
        <v>0</v>
      </c>
      <c r="AQ3443" s="78">
        <f t="shared" si="1987"/>
        <v>0</v>
      </c>
      <c r="AR3443" s="78">
        <f t="shared" si="1988"/>
        <v>0</v>
      </c>
      <c r="AS3443" s="78">
        <f t="shared" si="1989"/>
        <v>0</v>
      </c>
      <c r="AT3443" s="78">
        <f t="shared" si="1990"/>
        <v>0</v>
      </c>
      <c r="AU3443" s="363" t="s">
        <v>717</v>
      </c>
      <c r="AV3443" s="393"/>
      <c r="AW3443" s="395"/>
      <c r="AX3443" s="395">
        <v>0</v>
      </c>
      <c r="AY3443" s="395">
        <v>0</v>
      </c>
      <c r="AZ3443" s="395">
        <v>0</v>
      </c>
      <c r="BA3443" s="395">
        <v>0</v>
      </c>
      <c r="BB3443" s="395">
        <v>0</v>
      </c>
      <c r="BC3443" s="395">
        <v>0</v>
      </c>
      <c r="BD3443" s="115"/>
      <c r="BE3443" s="115"/>
      <c r="BF3443" s="115">
        <v>2</v>
      </c>
      <c r="BG3443" s="115">
        <v>8</v>
      </c>
      <c r="BH3443" s="423">
        <f t="shared" si="1985"/>
        <v>9.2899999999999991</v>
      </c>
      <c r="BI3443" s="417">
        <f t="shared" si="1957"/>
        <v>18.579999999999998</v>
      </c>
      <c r="BJ3443" s="115"/>
      <c r="BK3443" s="115"/>
      <c r="BQ3443" s="74" t="str">
        <f t="shared" si="1968"/>
        <v xml:space="preserve"> </v>
      </c>
      <c r="BR3443" s="120" t="str">
        <f t="shared" si="1969"/>
        <v xml:space="preserve"> </v>
      </c>
      <c r="BS3443" s="120" t="str">
        <f t="shared" si="1970"/>
        <v xml:space="preserve"> </v>
      </c>
      <c r="BU3443" s="74" t="str">
        <f t="shared" si="1971"/>
        <v xml:space="preserve"> </v>
      </c>
      <c r="BV3443" s="120" t="str">
        <f t="shared" si="1972"/>
        <v xml:space="preserve"> </v>
      </c>
      <c r="BW3443" s="120" t="str">
        <f t="shared" si="1973"/>
        <v xml:space="preserve">  </v>
      </c>
      <c r="BY3443" s="74" t="str">
        <f t="shared" si="1974"/>
        <v xml:space="preserve"> </v>
      </c>
      <c r="BZ3443" s="120" t="str">
        <f t="shared" si="1975"/>
        <v xml:space="preserve"> </v>
      </c>
      <c r="CA3443" s="120" t="str">
        <f t="shared" si="1976"/>
        <v xml:space="preserve"> </v>
      </c>
      <c r="CC3443" s="115" t="str">
        <f t="shared" si="1977"/>
        <v xml:space="preserve"> </v>
      </c>
      <c r="CD3443" s="120" t="str">
        <f t="shared" si="1978"/>
        <v xml:space="preserve"> </v>
      </c>
      <c r="CE3443" s="417" t="str">
        <f t="shared" si="1979"/>
        <v xml:space="preserve"> </v>
      </c>
      <c r="CF3443" s="115"/>
      <c r="CG3443" s="115" t="str">
        <f t="shared" si="1980"/>
        <v xml:space="preserve"> </v>
      </c>
      <c r="CH3443" s="120" t="str">
        <f t="shared" si="1981"/>
        <v xml:space="preserve"> </v>
      </c>
      <c r="CI3443" s="417" t="str">
        <f t="shared" si="1982"/>
        <v xml:space="preserve"> </v>
      </c>
      <c r="CJ3443" s="115"/>
      <c r="CK3443" s="115" t="str">
        <f t="shared" si="1983"/>
        <v xml:space="preserve"> </v>
      </c>
      <c r="CL3443" s="120" t="str">
        <f t="shared" si="1984"/>
        <v xml:space="preserve"> </v>
      </c>
      <c r="CM3443" s="417" t="str">
        <f t="shared" ref="CM3443:CM3506" si="1992">IF(AT3443&gt;0,AT3443," ")</f>
        <v xml:space="preserve"> </v>
      </c>
      <c r="IS3443" s="111">
        <v>137.69999999999999</v>
      </c>
    </row>
    <row r="3444" spans="2:253" s="74" customFormat="1" ht="17.100000000000001" hidden="1" customHeight="1" x14ac:dyDescent="0.25">
      <c r="B3444" s="504">
        <f>'Flanged Parts'!AF7</f>
        <v>0</v>
      </c>
      <c r="C3444" s="508">
        <f t="shared" ref="C3444:C3452" si="1993">C1333+10000</f>
        <v>29304</v>
      </c>
      <c r="D3444" s="506">
        <f t="shared" si="1965"/>
        <v>29304</v>
      </c>
      <c r="E3444" s="504" t="s">
        <v>861</v>
      </c>
      <c r="F3444" s="508" t="str">
        <f t="shared" si="1959"/>
        <v xml:space="preserve"> </v>
      </c>
      <c r="G3444" s="509" t="s">
        <v>480</v>
      </c>
      <c r="H3444" s="504" t="str">
        <f>IF('Flanged Parts'!$BB$6=1,"CS",IF('Flanged Parts'!$BB$6=2,"Glv",0))</f>
        <v>Glv</v>
      </c>
      <c r="I3444" s="1035"/>
      <c r="J3444" s="1036"/>
      <c r="K3444" s="516" t="s">
        <v>881</v>
      </c>
      <c r="L3444" s="535"/>
      <c r="M3444" s="517" t="str">
        <f t="shared" si="1955"/>
        <v>Y</v>
      </c>
      <c r="N3444" s="514">
        <f t="shared" si="1958"/>
        <v>158.26</v>
      </c>
      <c r="O3444" s="514">
        <f t="shared" si="1966"/>
        <v>0</v>
      </c>
      <c r="P3444" s="680">
        <f>'KB Duct Parts'!$AE$3</f>
        <v>0</v>
      </c>
      <c r="Q3444" s="681">
        <f t="shared" si="1960"/>
        <v>0</v>
      </c>
      <c r="R3444" s="682">
        <f t="shared" si="1961"/>
        <v>0</v>
      </c>
      <c r="S3444" s="716">
        <f t="shared" si="1967"/>
        <v>0.2</v>
      </c>
      <c r="T3444" s="679">
        <f t="shared" si="1962"/>
        <v>0</v>
      </c>
      <c r="U3444" s="679">
        <f t="shared" si="1963"/>
        <v>0</v>
      </c>
      <c r="Y3444" s="120"/>
      <c r="AD3444" s="81"/>
      <c r="AF3444" s="370"/>
      <c r="AG3444" s="374"/>
      <c r="AH3444" s="378"/>
      <c r="AI3444" s="381"/>
      <c r="AJ3444" s="386"/>
      <c r="AK3444" s="391"/>
      <c r="AL3444" s="386"/>
      <c r="AM3444" s="363">
        <f t="shared" si="1953"/>
        <v>1</v>
      </c>
      <c r="AN3444" s="578">
        <v>150.6</v>
      </c>
      <c r="AO3444" s="78">
        <f t="shared" si="1991"/>
        <v>0</v>
      </c>
      <c r="AP3444" s="78">
        <f t="shared" si="1986"/>
        <v>0</v>
      </c>
      <c r="AQ3444" s="78">
        <f t="shared" si="1987"/>
        <v>0</v>
      </c>
      <c r="AR3444" s="78">
        <f t="shared" si="1988"/>
        <v>0</v>
      </c>
      <c r="AS3444" s="78">
        <f t="shared" si="1989"/>
        <v>0</v>
      </c>
      <c r="AT3444" s="78">
        <f t="shared" si="1990"/>
        <v>0</v>
      </c>
      <c r="AU3444" s="363" t="s">
        <v>717</v>
      </c>
      <c r="AV3444" s="393"/>
      <c r="AW3444" s="395"/>
      <c r="AX3444" s="395">
        <v>0</v>
      </c>
      <c r="AY3444" s="395">
        <v>0</v>
      </c>
      <c r="AZ3444" s="395">
        <v>0</v>
      </c>
      <c r="BA3444" s="395">
        <v>0</v>
      </c>
      <c r="BB3444" s="395">
        <v>0</v>
      </c>
      <c r="BC3444" s="395">
        <v>0</v>
      </c>
      <c r="BD3444" s="115"/>
      <c r="BE3444" s="115"/>
      <c r="BF3444" s="115">
        <v>2</v>
      </c>
      <c r="BG3444" s="115">
        <v>4</v>
      </c>
      <c r="BH3444" s="423">
        <f t="shared" si="1985"/>
        <v>3.83</v>
      </c>
      <c r="BI3444" s="417">
        <f t="shared" si="1957"/>
        <v>7.66</v>
      </c>
      <c r="BJ3444" s="115"/>
      <c r="BK3444" s="115"/>
      <c r="BQ3444" s="74" t="str">
        <f t="shared" si="1968"/>
        <v xml:space="preserve"> </v>
      </c>
      <c r="BR3444" s="120" t="str">
        <f t="shared" si="1969"/>
        <v xml:space="preserve"> </v>
      </c>
      <c r="BS3444" s="120" t="str">
        <f t="shared" si="1970"/>
        <v xml:space="preserve"> </v>
      </c>
      <c r="BU3444" s="74" t="str">
        <f t="shared" si="1971"/>
        <v xml:space="preserve"> </v>
      </c>
      <c r="BV3444" s="120" t="str">
        <f t="shared" si="1972"/>
        <v xml:space="preserve"> </v>
      </c>
      <c r="BW3444" s="120" t="str">
        <f t="shared" si="1973"/>
        <v xml:space="preserve">  </v>
      </c>
      <c r="BY3444" s="74" t="str">
        <f t="shared" si="1974"/>
        <v xml:space="preserve"> </v>
      </c>
      <c r="BZ3444" s="120" t="str">
        <f t="shared" si="1975"/>
        <v xml:space="preserve"> </v>
      </c>
      <c r="CA3444" s="120" t="str">
        <f t="shared" si="1976"/>
        <v xml:space="preserve"> </v>
      </c>
      <c r="CC3444" s="115" t="str">
        <f t="shared" si="1977"/>
        <v xml:space="preserve"> </v>
      </c>
      <c r="CD3444" s="120" t="str">
        <f t="shared" si="1978"/>
        <v xml:space="preserve"> </v>
      </c>
      <c r="CE3444" s="417" t="str">
        <f t="shared" si="1979"/>
        <v xml:space="preserve"> </v>
      </c>
      <c r="CF3444" s="115"/>
      <c r="CG3444" s="115" t="str">
        <f t="shared" si="1980"/>
        <v xml:space="preserve"> </v>
      </c>
      <c r="CH3444" s="120" t="str">
        <f t="shared" si="1981"/>
        <v xml:space="preserve"> </v>
      </c>
      <c r="CI3444" s="417" t="str">
        <f t="shared" si="1982"/>
        <v xml:space="preserve"> </v>
      </c>
      <c r="CJ3444" s="115"/>
      <c r="CK3444" s="115" t="str">
        <f t="shared" si="1983"/>
        <v xml:space="preserve"> </v>
      </c>
      <c r="CL3444" s="120" t="str">
        <f t="shared" si="1984"/>
        <v xml:space="preserve"> </v>
      </c>
      <c r="CM3444" s="417" t="str">
        <f t="shared" si="1992"/>
        <v xml:space="preserve"> </v>
      </c>
      <c r="IS3444" s="111">
        <v>104.4</v>
      </c>
    </row>
    <row r="3445" spans="2:253" s="74" customFormat="1" ht="17.100000000000001" hidden="1" customHeight="1" x14ac:dyDescent="0.25">
      <c r="B3445" s="504">
        <f>'Flanged Parts'!AF8</f>
        <v>0</v>
      </c>
      <c r="C3445" s="508">
        <f t="shared" si="1993"/>
        <v>29305</v>
      </c>
      <c r="D3445" s="506">
        <f t="shared" si="1965"/>
        <v>29305</v>
      </c>
      <c r="E3445" s="504" t="s">
        <v>862</v>
      </c>
      <c r="F3445" s="508" t="str">
        <f t="shared" si="1959"/>
        <v xml:space="preserve"> </v>
      </c>
      <c r="G3445" s="509" t="s">
        <v>480</v>
      </c>
      <c r="H3445" s="504" t="str">
        <f>IF('Flanged Parts'!$BB$6=1,"CS",IF('Flanged Parts'!$BB$6=2,"Glv",0))</f>
        <v>Glv</v>
      </c>
      <c r="I3445" s="1035"/>
      <c r="J3445" s="1036"/>
      <c r="K3445" s="516" t="s">
        <v>881</v>
      </c>
      <c r="L3445" s="535"/>
      <c r="M3445" s="517" t="str">
        <f t="shared" si="1955"/>
        <v>Y</v>
      </c>
      <c r="N3445" s="514">
        <f t="shared" si="1958"/>
        <v>191.20000000000002</v>
      </c>
      <c r="O3445" s="514">
        <f t="shared" si="1966"/>
        <v>0</v>
      </c>
      <c r="P3445" s="680">
        <f>'KB Duct Parts'!$AE$3</f>
        <v>0</v>
      </c>
      <c r="Q3445" s="681">
        <f t="shared" si="1960"/>
        <v>0</v>
      </c>
      <c r="R3445" s="682">
        <f t="shared" si="1961"/>
        <v>0</v>
      </c>
      <c r="S3445" s="716">
        <f t="shared" si="1967"/>
        <v>0.2</v>
      </c>
      <c r="T3445" s="679">
        <f t="shared" si="1962"/>
        <v>0</v>
      </c>
      <c r="U3445" s="679">
        <f t="shared" si="1963"/>
        <v>0</v>
      </c>
      <c r="Y3445" s="120"/>
      <c r="AD3445" s="81"/>
      <c r="AF3445" s="370"/>
      <c r="AG3445" s="374"/>
      <c r="AH3445" s="378"/>
      <c r="AI3445" s="381"/>
      <c r="AJ3445" s="386"/>
      <c r="AK3445" s="391"/>
      <c r="AL3445" s="386"/>
      <c r="AM3445" s="363">
        <f t="shared" si="1953"/>
        <v>1</v>
      </c>
      <c r="AN3445" s="578">
        <v>181.4</v>
      </c>
      <c r="AO3445" s="78">
        <f t="shared" si="1991"/>
        <v>0</v>
      </c>
      <c r="AP3445" s="78">
        <f t="shared" si="1986"/>
        <v>0</v>
      </c>
      <c r="AQ3445" s="78">
        <f t="shared" si="1987"/>
        <v>0</v>
      </c>
      <c r="AR3445" s="78">
        <f t="shared" si="1988"/>
        <v>0</v>
      </c>
      <c r="AS3445" s="78">
        <f t="shared" si="1989"/>
        <v>0</v>
      </c>
      <c r="AT3445" s="78">
        <f t="shared" si="1990"/>
        <v>0</v>
      </c>
      <c r="AU3445" s="363" t="s">
        <v>717</v>
      </c>
      <c r="AV3445" s="393"/>
      <c r="AW3445" s="395"/>
      <c r="AX3445" s="395">
        <v>0</v>
      </c>
      <c r="AY3445" s="395">
        <v>0</v>
      </c>
      <c r="AZ3445" s="395">
        <v>0</v>
      </c>
      <c r="BA3445" s="395">
        <v>0</v>
      </c>
      <c r="BB3445" s="395">
        <v>0</v>
      </c>
      <c r="BC3445" s="395">
        <v>0</v>
      </c>
      <c r="BD3445" s="115"/>
      <c r="BE3445" s="115"/>
      <c r="BF3445" s="115">
        <v>2</v>
      </c>
      <c r="BG3445" s="115">
        <v>5</v>
      </c>
      <c r="BH3445" s="423">
        <f t="shared" si="1985"/>
        <v>4.9000000000000004</v>
      </c>
      <c r="BI3445" s="417">
        <f t="shared" si="1957"/>
        <v>9.8000000000000007</v>
      </c>
      <c r="BJ3445" s="115"/>
      <c r="BK3445" s="115"/>
      <c r="BQ3445" s="74" t="str">
        <f t="shared" si="1968"/>
        <v xml:space="preserve"> </v>
      </c>
      <c r="BR3445" s="120" t="str">
        <f t="shared" si="1969"/>
        <v xml:space="preserve"> </v>
      </c>
      <c r="BS3445" s="120" t="str">
        <f t="shared" si="1970"/>
        <v xml:space="preserve"> </v>
      </c>
      <c r="BU3445" s="74" t="str">
        <f t="shared" si="1971"/>
        <v xml:space="preserve"> </v>
      </c>
      <c r="BV3445" s="120" t="str">
        <f t="shared" si="1972"/>
        <v xml:space="preserve"> </v>
      </c>
      <c r="BW3445" s="120" t="str">
        <f t="shared" si="1973"/>
        <v xml:space="preserve">  </v>
      </c>
      <c r="BY3445" s="74" t="str">
        <f t="shared" si="1974"/>
        <v xml:space="preserve"> </v>
      </c>
      <c r="BZ3445" s="120" t="str">
        <f t="shared" si="1975"/>
        <v xml:space="preserve"> </v>
      </c>
      <c r="CA3445" s="120" t="str">
        <f t="shared" si="1976"/>
        <v xml:space="preserve"> </v>
      </c>
      <c r="CC3445" s="115" t="str">
        <f t="shared" si="1977"/>
        <v xml:space="preserve"> </v>
      </c>
      <c r="CD3445" s="120" t="str">
        <f t="shared" si="1978"/>
        <v xml:space="preserve"> </v>
      </c>
      <c r="CE3445" s="417" t="str">
        <f t="shared" si="1979"/>
        <v xml:space="preserve"> </v>
      </c>
      <c r="CF3445" s="115"/>
      <c r="CG3445" s="115" t="str">
        <f t="shared" si="1980"/>
        <v xml:space="preserve"> </v>
      </c>
      <c r="CH3445" s="120" t="str">
        <f t="shared" si="1981"/>
        <v xml:space="preserve"> </v>
      </c>
      <c r="CI3445" s="417" t="str">
        <f t="shared" si="1982"/>
        <v xml:space="preserve"> </v>
      </c>
      <c r="CJ3445" s="115"/>
      <c r="CK3445" s="115" t="str">
        <f t="shared" si="1983"/>
        <v xml:space="preserve"> </v>
      </c>
      <c r="CL3445" s="120" t="str">
        <f t="shared" si="1984"/>
        <v xml:space="preserve"> </v>
      </c>
      <c r="CM3445" s="417" t="str">
        <f t="shared" si="1992"/>
        <v xml:space="preserve"> </v>
      </c>
      <c r="IS3445" s="111">
        <v>125.7</v>
      </c>
    </row>
    <row r="3446" spans="2:253" s="74" customFormat="1" ht="17.100000000000001" hidden="1" customHeight="1" x14ac:dyDescent="0.25">
      <c r="B3446" s="504">
        <f>'Flanged Parts'!AF9</f>
        <v>0</v>
      </c>
      <c r="C3446" s="508">
        <f t="shared" si="1993"/>
        <v>29306</v>
      </c>
      <c r="D3446" s="506">
        <f t="shared" si="1965"/>
        <v>29306</v>
      </c>
      <c r="E3446" s="504" t="s">
        <v>863</v>
      </c>
      <c r="F3446" s="508" t="str">
        <f t="shared" si="1959"/>
        <v xml:space="preserve"> </v>
      </c>
      <c r="G3446" s="509" t="s">
        <v>480</v>
      </c>
      <c r="H3446" s="504" t="str">
        <f>IF('Flanged Parts'!$BB$6=1,"CS",IF('Flanged Parts'!$BB$6=2,"Glv",0))</f>
        <v>Glv</v>
      </c>
      <c r="I3446" s="1035"/>
      <c r="J3446" s="1036"/>
      <c r="K3446" s="516" t="s">
        <v>881</v>
      </c>
      <c r="L3446" s="535"/>
      <c r="M3446" s="517" t="str">
        <f t="shared" si="1955"/>
        <v>Y</v>
      </c>
      <c r="N3446" s="514">
        <f t="shared" si="1958"/>
        <v>201.22</v>
      </c>
      <c r="O3446" s="514">
        <f t="shared" si="1966"/>
        <v>0</v>
      </c>
      <c r="P3446" s="680">
        <f>'KB Duct Parts'!$AE$3</f>
        <v>0</v>
      </c>
      <c r="Q3446" s="681">
        <f t="shared" si="1960"/>
        <v>0</v>
      </c>
      <c r="R3446" s="682">
        <f t="shared" si="1961"/>
        <v>0</v>
      </c>
      <c r="S3446" s="716">
        <f t="shared" si="1967"/>
        <v>0.2</v>
      </c>
      <c r="T3446" s="679">
        <f t="shared" si="1962"/>
        <v>0</v>
      </c>
      <c r="U3446" s="679">
        <f t="shared" si="1963"/>
        <v>0</v>
      </c>
      <c r="Y3446" s="120"/>
      <c r="AD3446" s="81"/>
      <c r="AF3446" s="370"/>
      <c r="AG3446" s="374"/>
      <c r="AH3446" s="378"/>
      <c r="AI3446" s="381"/>
      <c r="AJ3446" s="386"/>
      <c r="AK3446" s="391"/>
      <c r="AL3446" s="386"/>
      <c r="AM3446" s="363">
        <f t="shared" si="1953"/>
        <v>1</v>
      </c>
      <c r="AN3446" s="578">
        <v>189.4</v>
      </c>
      <c r="AO3446" s="78">
        <f t="shared" si="1991"/>
        <v>0</v>
      </c>
      <c r="AP3446" s="78">
        <f t="shared" si="1986"/>
        <v>0</v>
      </c>
      <c r="AQ3446" s="78">
        <f t="shared" si="1987"/>
        <v>0</v>
      </c>
      <c r="AR3446" s="78">
        <f t="shared" si="1988"/>
        <v>0</v>
      </c>
      <c r="AS3446" s="78">
        <f t="shared" si="1989"/>
        <v>0</v>
      </c>
      <c r="AT3446" s="78">
        <f t="shared" si="1990"/>
        <v>0</v>
      </c>
      <c r="AU3446" s="363" t="s">
        <v>717</v>
      </c>
      <c r="AV3446" s="393"/>
      <c r="AW3446" s="395"/>
      <c r="AX3446" s="395">
        <v>0</v>
      </c>
      <c r="AY3446" s="395">
        <v>0</v>
      </c>
      <c r="AZ3446" s="395">
        <v>0</v>
      </c>
      <c r="BA3446" s="395">
        <v>0</v>
      </c>
      <c r="BB3446" s="395">
        <v>0</v>
      </c>
      <c r="BC3446" s="395">
        <v>0</v>
      </c>
      <c r="BD3446" s="115"/>
      <c r="BE3446" s="115"/>
      <c r="BF3446" s="115">
        <v>2</v>
      </c>
      <c r="BG3446" s="115">
        <v>6</v>
      </c>
      <c r="BH3446" s="423">
        <f t="shared" si="1985"/>
        <v>5.91</v>
      </c>
      <c r="BI3446" s="417">
        <f t="shared" si="1957"/>
        <v>11.82</v>
      </c>
      <c r="BJ3446" s="115"/>
      <c r="BK3446" s="115"/>
      <c r="BQ3446" s="74" t="str">
        <f t="shared" si="1968"/>
        <v xml:space="preserve"> </v>
      </c>
      <c r="BR3446" s="120" t="str">
        <f t="shared" si="1969"/>
        <v xml:space="preserve"> </v>
      </c>
      <c r="BS3446" s="120" t="str">
        <f t="shared" si="1970"/>
        <v xml:space="preserve"> </v>
      </c>
      <c r="BU3446" s="74" t="str">
        <f t="shared" si="1971"/>
        <v xml:space="preserve"> </v>
      </c>
      <c r="BV3446" s="120" t="str">
        <f t="shared" si="1972"/>
        <v xml:space="preserve"> </v>
      </c>
      <c r="BW3446" s="120" t="str">
        <f t="shared" si="1973"/>
        <v xml:space="preserve">  </v>
      </c>
      <c r="BY3446" s="74" t="str">
        <f t="shared" si="1974"/>
        <v xml:space="preserve"> </v>
      </c>
      <c r="BZ3446" s="120" t="str">
        <f t="shared" si="1975"/>
        <v xml:space="preserve"> </v>
      </c>
      <c r="CA3446" s="120" t="str">
        <f t="shared" si="1976"/>
        <v xml:space="preserve"> </v>
      </c>
      <c r="CC3446" s="115" t="str">
        <f t="shared" si="1977"/>
        <v xml:space="preserve"> </v>
      </c>
      <c r="CD3446" s="120" t="str">
        <f t="shared" si="1978"/>
        <v xml:space="preserve"> </v>
      </c>
      <c r="CE3446" s="417" t="str">
        <f t="shared" si="1979"/>
        <v xml:space="preserve"> </v>
      </c>
      <c r="CF3446" s="115"/>
      <c r="CG3446" s="115" t="str">
        <f t="shared" si="1980"/>
        <v xml:space="preserve"> </v>
      </c>
      <c r="CH3446" s="120" t="str">
        <f t="shared" si="1981"/>
        <v xml:space="preserve"> </v>
      </c>
      <c r="CI3446" s="417" t="str">
        <f t="shared" si="1982"/>
        <v xml:space="preserve"> </v>
      </c>
      <c r="CJ3446" s="115"/>
      <c r="CK3446" s="115" t="str">
        <f t="shared" si="1983"/>
        <v xml:space="preserve"> </v>
      </c>
      <c r="CL3446" s="120" t="str">
        <f t="shared" si="1984"/>
        <v xml:space="preserve"> </v>
      </c>
      <c r="CM3446" s="417" t="str">
        <f t="shared" si="1992"/>
        <v xml:space="preserve"> </v>
      </c>
      <c r="IS3446" s="111">
        <v>132.1</v>
      </c>
    </row>
    <row r="3447" spans="2:253" s="74" customFormat="1" ht="17.100000000000001" hidden="1" customHeight="1" x14ac:dyDescent="0.25">
      <c r="B3447" s="504">
        <f>'Flanged Parts'!AF10</f>
        <v>0</v>
      </c>
      <c r="C3447" s="508">
        <f t="shared" si="1993"/>
        <v>29307</v>
      </c>
      <c r="D3447" s="506">
        <f t="shared" si="1965"/>
        <v>29307</v>
      </c>
      <c r="E3447" s="504" t="s">
        <v>864</v>
      </c>
      <c r="F3447" s="508" t="str">
        <f t="shared" si="1959"/>
        <v xml:space="preserve"> </v>
      </c>
      <c r="G3447" s="509" t="s">
        <v>480</v>
      </c>
      <c r="H3447" s="504" t="str">
        <f>IF('Flanged Parts'!$BB$6=1,"CS",IF('Flanged Parts'!$BB$6=2,"Glv",0))</f>
        <v>Glv</v>
      </c>
      <c r="I3447" s="1035"/>
      <c r="J3447" s="1036"/>
      <c r="K3447" s="516" t="s">
        <v>881</v>
      </c>
      <c r="L3447" s="535"/>
      <c r="M3447" s="517" t="str">
        <f t="shared" si="1955"/>
        <v>Y</v>
      </c>
      <c r="N3447" s="514">
        <f t="shared" si="1958"/>
        <v>212.16</v>
      </c>
      <c r="O3447" s="514">
        <f t="shared" si="1966"/>
        <v>0</v>
      </c>
      <c r="P3447" s="680">
        <f>'KB Duct Parts'!$AE$3</f>
        <v>0</v>
      </c>
      <c r="Q3447" s="681">
        <f t="shared" si="1960"/>
        <v>0</v>
      </c>
      <c r="R3447" s="682">
        <f t="shared" si="1961"/>
        <v>0</v>
      </c>
      <c r="S3447" s="716">
        <f t="shared" si="1967"/>
        <v>0.2</v>
      </c>
      <c r="T3447" s="679">
        <f t="shared" si="1962"/>
        <v>0</v>
      </c>
      <c r="U3447" s="679">
        <f t="shared" si="1963"/>
        <v>0</v>
      </c>
      <c r="Y3447" s="120"/>
      <c r="AD3447" s="81"/>
      <c r="AF3447" s="370"/>
      <c r="AG3447" s="374"/>
      <c r="AH3447" s="378"/>
      <c r="AI3447" s="381"/>
      <c r="AJ3447" s="386"/>
      <c r="AK3447" s="391"/>
      <c r="AL3447" s="386"/>
      <c r="AM3447" s="363">
        <f t="shared" si="1953"/>
        <v>1</v>
      </c>
      <c r="AN3447" s="578">
        <v>196.9</v>
      </c>
      <c r="AO3447" s="78">
        <f t="shared" si="1991"/>
        <v>0</v>
      </c>
      <c r="AP3447" s="78">
        <f t="shared" si="1986"/>
        <v>0</v>
      </c>
      <c r="AQ3447" s="78">
        <f t="shared" si="1987"/>
        <v>0</v>
      </c>
      <c r="AR3447" s="78">
        <f t="shared" si="1988"/>
        <v>0</v>
      </c>
      <c r="AS3447" s="78">
        <f t="shared" si="1989"/>
        <v>0</v>
      </c>
      <c r="AT3447" s="78">
        <f t="shared" si="1990"/>
        <v>0</v>
      </c>
      <c r="AU3447" s="363" t="s">
        <v>717</v>
      </c>
      <c r="AV3447" s="393"/>
      <c r="AW3447" s="395"/>
      <c r="AX3447" s="395">
        <v>0</v>
      </c>
      <c r="AY3447" s="395">
        <v>0</v>
      </c>
      <c r="AZ3447" s="395">
        <v>0</v>
      </c>
      <c r="BA3447" s="395">
        <v>0</v>
      </c>
      <c r="BB3447" s="395">
        <v>0</v>
      </c>
      <c r="BC3447" s="395">
        <v>0</v>
      </c>
      <c r="BD3447" s="115"/>
      <c r="BE3447" s="115"/>
      <c r="BF3447" s="115">
        <v>2</v>
      </c>
      <c r="BG3447" s="115">
        <v>7</v>
      </c>
      <c r="BH3447" s="423">
        <f t="shared" si="1985"/>
        <v>7.63</v>
      </c>
      <c r="BI3447" s="417">
        <f t="shared" si="1957"/>
        <v>15.26</v>
      </c>
      <c r="BJ3447" s="115"/>
      <c r="BK3447" s="115"/>
      <c r="BQ3447" s="74" t="str">
        <f t="shared" si="1968"/>
        <v xml:space="preserve"> </v>
      </c>
      <c r="BR3447" s="120" t="str">
        <f t="shared" si="1969"/>
        <v xml:space="preserve"> </v>
      </c>
      <c r="BS3447" s="120" t="str">
        <f t="shared" si="1970"/>
        <v xml:space="preserve"> </v>
      </c>
      <c r="BU3447" s="74" t="str">
        <f t="shared" si="1971"/>
        <v xml:space="preserve"> </v>
      </c>
      <c r="BV3447" s="120" t="str">
        <f t="shared" si="1972"/>
        <v xml:space="preserve"> </v>
      </c>
      <c r="BW3447" s="120" t="str">
        <f t="shared" si="1973"/>
        <v xml:space="preserve">  </v>
      </c>
      <c r="BY3447" s="74" t="str">
        <f t="shared" si="1974"/>
        <v xml:space="preserve"> </v>
      </c>
      <c r="BZ3447" s="120" t="str">
        <f t="shared" si="1975"/>
        <v xml:space="preserve"> </v>
      </c>
      <c r="CA3447" s="120" t="str">
        <f t="shared" si="1976"/>
        <v xml:space="preserve"> </v>
      </c>
      <c r="CC3447" s="115" t="str">
        <f t="shared" si="1977"/>
        <v xml:space="preserve"> </v>
      </c>
      <c r="CD3447" s="120" t="str">
        <f t="shared" si="1978"/>
        <v xml:space="preserve"> </v>
      </c>
      <c r="CE3447" s="417" t="str">
        <f t="shared" si="1979"/>
        <v xml:space="preserve"> </v>
      </c>
      <c r="CF3447" s="115"/>
      <c r="CG3447" s="115" t="str">
        <f t="shared" si="1980"/>
        <v xml:space="preserve"> </v>
      </c>
      <c r="CH3447" s="120" t="str">
        <f t="shared" si="1981"/>
        <v xml:space="preserve"> </v>
      </c>
      <c r="CI3447" s="417" t="str">
        <f t="shared" si="1982"/>
        <v xml:space="preserve"> </v>
      </c>
      <c r="CJ3447" s="115"/>
      <c r="CK3447" s="115" t="str">
        <f t="shared" si="1983"/>
        <v xml:space="preserve"> </v>
      </c>
      <c r="CL3447" s="120" t="str">
        <f t="shared" si="1984"/>
        <v xml:space="preserve"> </v>
      </c>
      <c r="CM3447" s="417" t="str">
        <f t="shared" si="1992"/>
        <v xml:space="preserve"> </v>
      </c>
      <c r="IS3447" s="111">
        <v>138.6</v>
      </c>
    </row>
    <row r="3448" spans="2:253" s="74" customFormat="1" ht="17.100000000000001" hidden="1" customHeight="1" x14ac:dyDescent="0.25">
      <c r="B3448" s="504">
        <f>'Flanged Parts'!AF11</f>
        <v>0</v>
      </c>
      <c r="C3448" s="508">
        <f t="shared" si="1993"/>
        <v>29308</v>
      </c>
      <c r="D3448" s="506">
        <f t="shared" si="1965"/>
        <v>29308</v>
      </c>
      <c r="E3448" s="504" t="s">
        <v>865</v>
      </c>
      <c r="F3448" s="508" t="str">
        <f t="shared" si="1959"/>
        <v xml:space="preserve"> </v>
      </c>
      <c r="G3448" s="509" t="s">
        <v>480</v>
      </c>
      <c r="H3448" s="504" t="str">
        <f>IF('Flanged Parts'!$BB$6=1,"CS",IF('Flanged Parts'!$BB$6=2,"Glv",0))</f>
        <v>Glv</v>
      </c>
      <c r="I3448" s="1035"/>
      <c r="J3448" s="1036"/>
      <c r="K3448" s="516" t="s">
        <v>881</v>
      </c>
      <c r="L3448" s="535"/>
      <c r="M3448" s="517" t="str">
        <f t="shared" si="1955"/>
        <v>Y</v>
      </c>
      <c r="N3448" s="514">
        <f t="shared" si="1958"/>
        <v>271.88</v>
      </c>
      <c r="O3448" s="514">
        <f t="shared" si="1966"/>
        <v>0</v>
      </c>
      <c r="P3448" s="680">
        <f>'KB Duct Parts'!$AE$3</f>
        <v>0</v>
      </c>
      <c r="Q3448" s="681">
        <f t="shared" si="1960"/>
        <v>0</v>
      </c>
      <c r="R3448" s="682">
        <f t="shared" si="1961"/>
        <v>0</v>
      </c>
      <c r="S3448" s="716">
        <f t="shared" si="1967"/>
        <v>0.2</v>
      </c>
      <c r="T3448" s="679">
        <f t="shared" si="1962"/>
        <v>0</v>
      </c>
      <c r="U3448" s="679">
        <f t="shared" si="1963"/>
        <v>0</v>
      </c>
      <c r="Y3448" s="120"/>
      <c r="AD3448" s="81"/>
      <c r="AF3448" s="370"/>
      <c r="AG3448" s="374"/>
      <c r="AH3448" s="378"/>
      <c r="AI3448" s="381"/>
      <c r="AJ3448" s="386"/>
      <c r="AK3448" s="391"/>
      <c r="AL3448" s="386"/>
      <c r="AM3448" s="363">
        <f t="shared" si="1953"/>
        <v>1</v>
      </c>
      <c r="AN3448" s="578">
        <v>253.3</v>
      </c>
      <c r="AO3448" s="78">
        <f t="shared" si="1991"/>
        <v>0</v>
      </c>
      <c r="AP3448" s="78">
        <f t="shared" si="1986"/>
        <v>0</v>
      </c>
      <c r="AQ3448" s="78">
        <f t="shared" si="1987"/>
        <v>0</v>
      </c>
      <c r="AR3448" s="78">
        <f t="shared" si="1988"/>
        <v>0</v>
      </c>
      <c r="AS3448" s="78">
        <f t="shared" si="1989"/>
        <v>0</v>
      </c>
      <c r="AT3448" s="78">
        <f t="shared" si="1990"/>
        <v>0</v>
      </c>
      <c r="AU3448" s="363" t="s">
        <v>717</v>
      </c>
      <c r="AV3448" s="393"/>
      <c r="AW3448" s="395"/>
      <c r="AX3448" s="395">
        <v>0</v>
      </c>
      <c r="AY3448" s="395">
        <v>0</v>
      </c>
      <c r="AZ3448" s="395">
        <v>0</v>
      </c>
      <c r="BA3448" s="395">
        <v>0</v>
      </c>
      <c r="BB3448" s="395">
        <v>0</v>
      </c>
      <c r="BC3448" s="395">
        <v>0</v>
      </c>
      <c r="BD3448" s="115"/>
      <c r="BE3448" s="115"/>
      <c r="BF3448" s="115">
        <v>2</v>
      </c>
      <c r="BG3448" s="115">
        <v>8</v>
      </c>
      <c r="BH3448" s="423">
        <f t="shared" si="1985"/>
        <v>9.2899999999999991</v>
      </c>
      <c r="BI3448" s="417">
        <f t="shared" si="1957"/>
        <v>18.579999999999998</v>
      </c>
      <c r="BJ3448" s="115"/>
      <c r="BK3448" s="115"/>
      <c r="BQ3448" s="74" t="str">
        <f t="shared" si="1968"/>
        <v xml:space="preserve"> </v>
      </c>
      <c r="BR3448" s="120" t="str">
        <f t="shared" si="1969"/>
        <v xml:space="preserve"> </v>
      </c>
      <c r="BS3448" s="120" t="str">
        <f t="shared" si="1970"/>
        <v xml:space="preserve"> </v>
      </c>
      <c r="BU3448" s="74" t="str">
        <f t="shared" si="1971"/>
        <v xml:space="preserve"> </v>
      </c>
      <c r="BV3448" s="120" t="str">
        <f t="shared" si="1972"/>
        <v xml:space="preserve"> </v>
      </c>
      <c r="BW3448" s="120" t="str">
        <f t="shared" si="1973"/>
        <v xml:space="preserve">  </v>
      </c>
      <c r="BY3448" s="74" t="str">
        <f t="shared" si="1974"/>
        <v xml:space="preserve"> </v>
      </c>
      <c r="BZ3448" s="120" t="str">
        <f t="shared" si="1975"/>
        <v xml:space="preserve"> </v>
      </c>
      <c r="CA3448" s="120" t="str">
        <f t="shared" si="1976"/>
        <v xml:space="preserve"> </v>
      </c>
      <c r="CC3448" s="115" t="str">
        <f t="shared" si="1977"/>
        <v xml:space="preserve"> </v>
      </c>
      <c r="CD3448" s="120" t="str">
        <f t="shared" si="1978"/>
        <v xml:space="preserve"> </v>
      </c>
      <c r="CE3448" s="417" t="str">
        <f t="shared" si="1979"/>
        <v xml:space="preserve"> </v>
      </c>
      <c r="CF3448" s="115"/>
      <c r="CG3448" s="115" t="str">
        <f t="shared" si="1980"/>
        <v xml:space="preserve"> </v>
      </c>
      <c r="CH3448" s="120" t="str">
        <f t="shared" si="1981"/>
        <v xml:space="preserve"> </v>
      </c>
      <c r="CI3448" s="417" t="str">
        <f t="shared" si="1982"/>
        <v xml:space="preserve"> </v>
      </c>
      <c r="CJ3448" s="115"/>
      <c r="CK3448" s="115" t="str">
        <f t="shared" si="1983"/>
        <v xml:space="preserve"> </v>
      </c>
      <c r="CL3448" s="120" t="str">
        <f t="shared" si="1984"/>
        <v xml:space="preserve"> </v>
      </c>
      <c r="CM3448" s="417" t="str">
        <f t="shared" si="1992"/>
        <v xml:space="preserve"> </v>
      </c>
      <c r="IS3448" s="111">
        <v>177</v>
      </c>
    </row>
    <row r="3449" spans="2:253" s="74" customFormat="1" ht="17.100000000000001" hidden="1" customHeight="1" x14ac:dyDescent="0.25">
      <c r="B3449" s="504">
        <f>'Flanged Parts'!AF12</f>
        <v>0</v>
      </c>
      <c r="C3449" s="508">
        <f t="shared" si="1993"/>
        <v>29309</v>
      </c>
      <c r="D3449" s="506">
        <f t="shared" si="1965"/>
        <v>29309</v>
      </c>
      <c r="E3449" s="504" t="s">
        <v>866</v>
      </c>
      <c r="F3449" s="508" t="str">
        <f t="shared" si="1959"/>
        <v xml:space="preserve"> </v>
      </c>
      <c r="G3449" s="509" t="s">
        <v>480</v>
      </c>
      <c r="H3449" s="504" t="str">
        <f>IF('Flanged Parts'!$BB$6=1,"CS",IF('Flanged Parts'!$BB$6=2,"Glv",0))</f>
        <v>Glv</v>
      </c>
      <c r="I3449" s="1035"/>
      <c r="J3449" s="1036"/>
      <c r="K3449" s="516" t="s">
        <v>881</v>
      </c>
      <c r="L3449" s="535"/>
      <c r="M3449" s="517" t="str">
        <f t="shared" si="1955"/>
        <v>Y</v>
      </c>
      <c r="N3449" s="514">
        <f t="shared" si="1958"/>
        <v>317.76</v>
      </c>
      <c r="O3449" s="514">
        <f t="shared" si="1966"/>
        <v>0</v>
      </c>
      <c r="P3449" s="680">
        <f>'KB Duct Parts'!$AE$3</f>
        <v>0</v>
      </c>
      <c r="Q3449" s="681">
        <f t="shared" si="1960"/>
        <v>0</v>
      </c>
      <c r="R3449" s="682">
        <f t="shared" si="1961"/>
        <v>0</v>
      </c>
      <c r="S3449" s="716">
        <f t="shared" si="1967"/>
        <v>0.2</v>
      </c>
      <c r="T3449" s="679">
        <f t="shared" si="1962"/>
        <v>0</v>
      </c>
      <c r="U3449" s="679">
        <f t="shared" si="1963"/>
        <v>0</v>
      </c>
      <c r="Y3449" s="120"/>
      <c r="AD3449" s="81"/>
      <c r="AF3449" s="370"/>
      <c r="AG3449" s="374"/>
      <c r="AH3449" s="378"/>
      <c r="AI3449" s="381"/>
      <c r="AJ3449" s="386"/>
      <c r="AK3449" s="391"/>
      <c r="AL3449" s="386"/>
      <c r="AM3449" s="363">
        <f t="shared" si="1953"/>
        <v>1</v>
      </c>
      <c r="AN3449" s="578">
        <v>298.7</v>
      </c>
      <c r="AO3449" s="78">
        <f t="shared" si="1991"/>
        <v>0</v>
      </c>
      <c r="AP3449" s="78">
        <f t="shared" si="1986"/>
        <v>0</v>
      </c>
      <c r="AQ3449" s="78">
        <f t="shared" si="1987"/>
        <v>0</v>
      </c>
      <c r="AR3449" s="78">
        <f t="shared" si="1988"/>
        <v>0</v>
      </c>
      <c r="AS3449" s="78">
        <f t="shared" si="1989"/>
        <v>0</v>
      </c>
      <c r="AT3449" s="78">
        <f t="shared" si="1990"/>
        <v>0</v>
      </c>
      <c r="AU3449" s="363" t="s">
        <v>717</v>
      </c>
      <c r="AV3449" s="393"/>
      <c r="AW3449" s="395"/>
      <c r="AX3449" s="395">
        <v>0</v>
      </c>
      <c r="AY3449" s="395">
        <v>0</v>
      </c>
      <c r="AZ3449" s="395">
        <v>0</v>
      </c>
      <c r="BA3449" s="395">
        <v>0</v>
      </c>
      <c r="BB3449" s="395">
        <v>0</v>
      </c>
      <c r="BC3449" s="395">
        <v>0</v>
      </c>
      <c r="BD3449" s="115"/>
      <c r="BE3449" s="115"/>
      <c r="BF3449" s="115">
        <v>2</v>
      </c>
      <c r="BG3449" s="115">
        <v>9</v>
      </c>
      <c r="BH3449" s="423">
        <f t="shared" si="1985"/>
        <v>9.5299999999999994</v>
      </c>
      <c r="BI3449" s="417">
        <f t="shared" si="1957"/>
        <v>19.059999999999999</v>
      </c>
      <c r="BJ3449" s="115"/>
      <c r="BK3449" s="115"/>
      <c r="BQ3449" s="74" t="str">
        <f t="shared" si="1968"/>
        <v xml:space="preserve"> </v>
      </c>
      <c r="BR3449" s="120" t="str">
        <f t="shared" si="1969"/>
        <v xml:space="preserve"> </v>
      </c>
      <c r="BS3449" s="120" t="str">
        <f t="shared" si="1970"/>
        <v xml:space="preserve"> </v>
      </c>
      <c r="BU3449" s="74" t="str">
        <f t="shared" si="1971"/>
        <v xml:space="preserve"> </v>
      </c>
      <c r="BV3449" s="120" t="str">
        <f t="shared" si="1972"/>
        <v xml:space="preserve"> </v>
      </c>
      <c r="BW3449" s="120" t="str">
        <f t="shared" si="1973"/>
        <v xml:space="preserve">  </v>
      </c>
      <c r="BY3449" s="74" t="str">
        <f t="shared" si="1974"/>
        <v xml:space="preserve"> </v>
      </c>
      <c r="BZ3449" s="120" t="str">
        <f t="shared" si="1975"/>
        <v xml:space="preserve"> </v>
      </c>
      <c r="CA3449" s="120" t="str">
        <f t="shared" si="1976"/>
        <v xml:space="preserve"> </v>
      </c>
      <c r="CC3449" s="115" t="str">
        <f t="shared" si="1977"/>
        <v xml:space="preserve"> </v>
      </c>
      <c r="CD3449" s="120" t="str">
        <f t="shared" si="1978"/>
        <v xml:space="preserve"> </v>
      </c>
      <c r="CE3449" s="417" t="str">
        <f t="shared" si="1979"/>
        <v xml:space="preserve"> </v>
      </c>
      <c r="CF3449" s="115"/>
      <c r="CG3449" s="115" t="str">
        <f t="shared" si="1980"/>
        <v xml:space="preserve"> </v>
      </c>
      <c r="CH3449" s="120" t="str">
        <f t="shared" si="1981"/>
        <v xml:space="preserve"> </v>
      </c>
      <c r="CI3449" s="417" t="str">
        <f t="shared" si="1982"/>
        <v xml:space="preserve"> </v>
      </c>
      <c r="CJ3449" s="115"/>
      <c r="CK3449" s="115" t="str">
        <f t="shared" si="1983"/>
        <v xml:space="preserve"> </v>
      </c>
      <c r="CL3449" s="120" t="str">
        <f t="shared" si="1984"/>
        <v xml:space="preserve"> </v>
      </c>
      <c r="CM3449" s="417" t="str">
        <f t="shared" si="1992"/>
        <v xml:space="preserve"> </v>
      </c>
      <c r="IS3449" s="111">
        <v>209.1</v>
      </c>
    </row>
    <row r="3450" spans="2:253" s="74" customFormat="1" ht="17.100000000000001" hidden="1" customHeight="1" x14ac:dyDescent="0.25">
      <c r="B3450" s="504">
        <f>'Flanged Parts'!AF13</f>
        <v>0</v>
      </c>
      <c r="C3450" s="508">
        <f t="shared" si="1993"/>
        <v>29310</v>
      </c>
      <c r="D3450" s="506">
        <f t="shared" si="1965"/>
        <v>29310</v>
      </c>
      <c r="E3450" s="504" t="s">
        <v>867</v>
      </c>
      <c r="F3450" s="508" t="str">
        <f t="shared" si="1959"/>
        <v xml:space="preserve"> </v>
      </c>
      <c r="G3450" s="509" t="s">
        <v>480</v>
      </c>
      <c r="H3450" s="504" t="str">
        <f>IF('Flanged Parts'!$BB$6=1,"CS",IF('Flanged Parts'!$BB$6=2,"Glv",0))</f>
        <v>Glv</v>
      </c>
      <c r="I3450" s="1035"/>
      <c r="J3450" s="1036"/>
      <c r="K3450" s="516" t="s">
        <v>881</v>
      </c>
      <c r="L3450" s="535"/>
      <c r="M3450" s="517" t="str">
        <f t="shared" si="1955"/>
        <v>Y</v>
      </c>
      <c r="N3450" s="514">
        <f t="shared" si="1958"/>
        <v>353.73999999999995</v>
      </c>
      <c r="O3450" s="514">
        <f t="shared" si="1966"/>
        <v>0</v>
      </c>
      <c r="P3450" s="680">
        <f>'KB Duct Parts'!$AE$3</f>
        <v>0</v>
      </c>
      <c r="Q3450" s="681">
        <f t="shared" si="1960"/>
        <v>0</v>
      </c>
      <c r="R3450" s="682">
        <f t="shared" si="1961"/>
        <v>0</v>
      </c>
      <c r="S3450" s="716">
        <f t="shared" si="1967"/>
        <v>0.2</v>
      </c>
      <c r="T3450" s="679">
        <f t="shared" si="1962"/>
        <v>0</v>
      </c>
      <c r="U3450" s="679">
        <f t="shared" si="1963"/>
        <v>0</v>
      </c>
      <c r="Y3450" s="120"/>
      <c r="AD3450" s="81"/>
      <c r="AF3450" s="370"/>
      <c r="AG3450" s="374"/>
      <c r="AH3450" s="378"/>
      <c r="AI3450" s="381"/>
      <c r="AJ3450" s="386"/>
      <c r="AK3450" s="391"/>
      <c r="AL3450" s="386"/>
      <c r="AM3450" s="363">
        <f t="shared" si="1953"/>
        <v>1</v>
      </c>
      <c r="AN3450" s="578">
        <v>329.4</v>
      </c>
      <c r="AO3450" s="78">
        <f t="shared" si="1991"/>
        <v>0</v>
      </c>
      <c r="AP3450" s="78">
        <f t="shared" si="1986"/>
        <v>0</v>
      </c>
      <c r="AQ3450" s="78">
        <f t="shared" si="1987"/>
        <v>0</v>
      </c>
      <c r="AR3450" s="78">
        <f t="shared" si="1988"/>
        <v>0</v>
      </c>
      <c r="AS3450" s="78">
        <f t="shared" si="1989"/>
        <v>0</v>
      </c>
      <c r="AT3450" s="78">
        <f t="shared" si="1990"/>
        <v>0</v>
      </c>
      <c r="AU3450" s="363" t="s">
        <v>717</v>
      </c>
      <c r="AV3450" s="393"/>
      <c r="AW3450" s="395"/>
      <c r="AX3450" s="395">
        <v>0</v>
      </c>
      <c r="AY3450" s="395">
        <v>0</v>
      </c>
      <c r="AZ3450" s="395">
        <v>0</v>
      </c>
      <c r="BA3450" s="395">
        <v>0</v>
      </c>
      <c r="BB3450" s="395">
        <v>0</v>
      </c>
      <c r="BC3450" s="395">
        <v>0</v>
      </c>
      <c r="BD3450" s="115"/>
      <c r="BE3450" s="115"/>
      <c r="BF3450" s="115">
        <v>2</v>
      </c>
      <c r="BG3450" s="115">
        <v>10</v>
      </c>
      <c r="BH3450" s="423">
        <f t="shared" si="1985"/>
        <v>12.17</v>
      </c>
      <c r="BI3450" s="417">
        <f t="shared" si="1957"/>
        <v>24.34</v>
      </c>
      <c r="BJ3450" s="115"/>
      <c r="BK3450" s="115"/>
      <c r="BQ3450" s="74" t="str">
        <f t="shared" si="1968"/>
        <v xml:space="preserve"> </v>
      </c>
      <c r="BR3450" s="120" t="str">
        <f t="shared" si="1969"/>
        <v xml:space="preserve"> </v>
      </c>
      <c r="BS3450" s="120" t="str">
        <f t="shared" si="1970"/>
        <v xml:space="preserve"> </v>
      </c>
      <c r="BU3450" s="74" t="str">
        <f t="shared" si="1971"/>
        <v xml:space="preserve"> </v>
      </c>
      <c r="BV3450" s="120" t="str">
        <f t="shared" si="1972"/>
        <v xml:space="preserve"> </v>
      </c>
      <c r="BW3450" s="120" t="str">
        <f t="shared" si="1973"/>
        <v xml:space="preserve">  </v>
      </c>
      <c r="BY3450" s="74" t="str">
        <f t="shared" si="1974"/>
        <v xml:space="preserve"> </v>
      </c>
      <c r="BZ3450" s="120" t="str">
        <f t="shared" si="1975"/>
        <v xml:space="preserve"> </v>
      </c>
      <c r="CA3450" s="120" t="str">
        <f t="shared" si="1976"/>
        <v xml:space="preserve"> </v>
      </c>
      <c r="CC3450" s="115" t="str">
        <f t="shared" si="1977"/>
        <v xml:space="preserve"> </v>
      </c>
      <c r="CD3450" s="120" t="str">
        <f t="shared" si="1978"/>
        <v xml:space="preserve"> </v>
      </c>
      <c r="CE3450" s="417" t="str">
        <f t="shared" si="1979"/>
        <v xml:space="preserve"> </v>
      </c>
      <c r="CF3450" s="115"/>
      <c r="CG3450" s="115" t="str">
        <f t="shared" si="1980"/>
        <v xml:space="preserve"> </v>
      </c>
      <c r="CH3450" s="120" t="str">
        <f t="shared" si="1981"/>
        <v xml:space="preserve"> </v>
      </c>
      <c r="CI3450" s="417" t="str">
        <f t="shared" si="1982"/>
        <v xml:space="preserve"> </v>
      </c>
      <c r="CJ3450" s="115"/>
      <c r="CK3450" s="115" t="str">
        <f t="shared" si="1983"/>
        <v xml:space="preserve"> </v>
      </c>
      <c r="CL3450" s="120" t="str">
        <f t="shared" si="1984"/>
        <v xml:space="preserve"> </v>
      </c>
      <c r="CM3450" s="417" t="str">
        <f t="shared" si="1992"/>
        <v xml:space="preserve"> </v>
      </c>
      <c r="IS3450" s="111">
        <v>231.2</v>
      </c>
    </row>
    <row r="3451" spans="2:253" s="74" customFormat="1" ht="17.100000000000001" hidden="1" customHeight="1" x14ac:dyDescent="0.25">
      <c r="B3451" s="504">
        <f>'Flanged Parts'!AF14</f>
        <v>0</v>
      </c>
      <c r="C3451" s="508">
        <f t="shared" si="1993"/>
        <v>29311</v>
      </c>
      <c r="D3451" s="506">
        <f t="shared" si="1965"/>
        <v>29311</v>
      </c>
      <c r="E3451" s="504" t="s">
        <v>868</v>
      </c>
      <c r="F3451" s="508" t="str">
        <f t="shared" si="1959"/>
        <v xml:space="preserve"> </v>
      </c>
      <c r="G3451" s="509" t="s">
        <v>480</v>
      </c>
      <c r="H3451" s="504" t="str">
        <f>IF('Flanged Parts'!$BB$6=1,"CS",IF('Flanged Parts'!$BB$6=2,"Glv",0))</f>
        <v>Glv</v>
      </c>
      <c r="I3451" s="1035"/>
      <c r="J3451" s="1036"/>
      <c r="K3451" s="516" t="s">
        <v>881</v>
      </c>
      <c r="L3451" s="535"/>
      <c r="M3451" s="517" t="str">
        <f t="shared" si="1955"/>
        <v>Y</v>
      </c>
      <c r="N3451" s="514">
        <f t="shared" si="1958"/>
        <v>375.40000000000003</v>
      </c>
      <c r="O3451" s="514">
        <f t="shared" si="1966"/>
        <v>0</v>
      </c>
      <c r="P3451" s="680">
        <f>'KB Duct Parts'!$AE$3</f>
        <v>0</v>
      </c>
      <c r="Q3451" s="681">
        <f t="shared" si="1960"/>
        <v>0</v>
      </c>
      <c r="R3451" s="682">
        <f t="shared" si="1961"/>
        <v>0</v>
      </c>
      <c r="S3451" s="716">
        <f t="shared" si="1967"/>
        <v>0.2</v>
      </c>
      <c r="T3451" s="679">
        <f t="shared" si="1962"/>
        <v>0</v>
      </c>
      <c r="U3451" s="679">
        <f t="shared" si="1963"/>
        <v>0</v>
      </c>
      <c r="Y3451" s="120"/>
      <c r="AD3451" s="81"/>
      <c r="AF3451" s="370"/>
      <c r="AG3451" s="374"/>
      <c r="AH3451" s="378"/>
      <c r="AI3451" s="381"/>
      <c r="AJ3451" s="386"/>
      <c r="AK3451" s="391"/>
      <c r="AL3451" s="386"/>
      <c r="AM3451" s="363">
        <f t="shared" si="1953"/>
        <v>1</v>
      </c>
      <c r="AN3451" s="578">
        <v>347.3</v>
      </c>
      <c r="AO3451" s="78">
        <f t="shared" si="1991"/>
        <v>0</v>
      </c>
      <c r="AP3451" s="78">
        <f t="shared" si="1986"/>
        <v>0</v>
      </c>
      <c r="AQ3451" s="78">
        <f t="shared" si="1987"/>
        <v>0</v>
      </c>
      <c r="AR3451" s="78">
        <f t="shared" si="1988"/>
        <v>0</v>
      </c>
      <c r="AS3451" s="78">
        <f t="shared" si="1989"/>
        <v>0</v>
      </c>
      <c r="AT3451" s="78">
        <f t="shared" si="1990"/>
        <v>0</v>
      </c>
      <c r="AU3451" s="363" t="s">
        <v>717</v>
      </c>
      <c r="AV3451" s="393"/>
      <c r="AW3451" s="395"/>
      <c r="AX3451" s="395">
        <v>0</v>
      </c>
      <c r="AY3451" s="395">
        <v>0</v>
      </c>
      <c r="AZ3451" s="395">
        <v>0</v>
      </c>
      <c r="BA3451" s="395">
        <v>0</v>
      </c>
      <c r="BB3451" s="395">
        <v>0</v>
      </c>
      <c r="BC3451" s="395">
        <v>0</v>
      </c>
      <c r="BD3451" s="115"/>
      <c r="BE3451" s="115"/>
      <c r="BF3451" s="115">
        <v>2</v>
      </c>
      <c r="BG3451" s="115">
        <v>11</v>
      </c>
      <c r="BH3451" s="423">
        <f t="shared" si="1985"/>
        <v>14.05</v>
      </c>
      <c r="BI3451" s="417">
        <f t="shared" si="1957"/>
        <v>28.1</v>
      </c>
      <c r="BJ3451" s="115"/>
      <c r="BK3451" s="115"/>
      <c r="BQ3451" s="74" t="str">
        <f t="shared" si="1968"/>
        <v xml:space="preserve"> </v>
      </c>
      <c r="BR3451" s="120" t="str">
        <f t="shared" si="1969"/>
        <v xml:space="preserve"> </v>
      </c>
      <c r="BS3451" s="120" t="str">
        <f t="shared" si="1970"/>
        <v xml:space="preserve"> </v>
      </c>
      <c r="BU3451" s="74" t="str">
        <f t="shared" si="1971"/>
        <v xml:space="preserve"> </v>
      </c>
      <c r="BV3451" s="120" t="str">
        <f t="shared" si="1972"/>
        <v xml:space="preserve"> </v>
      </c>
      <c r="BW3451" s="120" t="str">
        <f t="shared" si="1973"/>
        <v xml:space="preserve">  </v>
      </c>
      <c r="BY3451" s="74" t="str">
        <f t="shared" si="1974"/>
        <v xml:space="preserve"> </v>
      </c>
      <c r="BZ3451" s="120" t="str">
        <f t="shared" si="1975"/>
        <v xml:space="preserve"> </v>
      </c>
      <c r="CA3451" s="120" t="str">
        <f t="shared" si="1976"/>
        <v xml:space="preserve"> </v>
      </c>
      <c r="CC3451" s="115" t="str">
        <f t="shared" si="1977"/>
        <v xml:space="preserve"> </v>
      </c>
      <c r="CD3451" s="120" t="str">
        <f t="shared" si="1978"/>
        <v xml:space="preserve"> </v>
      </c>
      <c r="CE3451" s="417" t="str">
        <f t="shared" si="1979"/>
        <v xml:space="preserve"> </v>
      </c>
      <c r="CF3451" s="115"/>
      <c r="CG3451" s="115" t="str">
        <f t="shared" si="1980"/>
        <v xml:space="preserve"> </v>
      </c>
      <c r="CH3451" s="120" t="str">
        <f t="shared" si="1981"/>
        <v xml:space="preserve"> </v>
      </c>
      <c r="CI3451" s="417" t="str">
        <f t="shared" si="1982"/>
        <v xml:space="preserve"> </v>
      </c>
      <c r="CJ3451" s="115"/>
      <c r="CK3451" s="115" t="str">
        <f t="shared" si="1983"/>
        <v xml:space="preserve"> </v>
      </c>
      <c r="CL3451" s="120" t="str">
        <f t="shared" si="1984"/>
        <v xml:space="preserve"> </v>
      </c>
      <c r="CM3451" s="417" t="str">
        <f t="shared" si="1992"/>
        <v xml:space="preserve"> </v>
      </c>
      <c r="IS3451" s="111">
        <v>244.5</v>
      </c>
    </row>
    <row r="3452" spans="2:253" s="74" customFormat="1" ht="17.100000000000001" hidden="1" customHeight="1" x14ac:dyDescent="0.25">
      <c r="B3452" s="504">
        <f>'Flanged Parts'!AF15</f>
        <v>0</v>
      </c>
      <c r="C3452" s="508">
        <f t="shared" si="1993"/>
        <v>29312</v>
      </c>
      <c r="D3452" s="506">
        <f t="shared" si="1965"/>
        <v>29312</v>
      </c>
      <c r="E3452" s="504" t="s">
        <v>869</v>
      </c>
      <c r="F3452" s="508" t="str">
        <f t="shared" si="1959"/>
        <v xml:space="preserve"> </v>
      </c>
      <c r="G3452" s="509" t="s">
        <v>480</v>
      </c>
      <c r="H3452" s="504" t="str">
        <f>IF('Flanged Parts'!$BB$6=1,"CS",IF('Flanged Parts'!$BB$6=2,"Glv",0))</f>
        <v>Glv</v>
      </c>
      <c r="I3452" s="1035"/>
      <c r="J3452" s="1036"/>
      <c r="K3452" s="516" t="s">
        <v>881</v>
      </c>
      <c r="L3452" s="535"/>
      <c r="M3452" s="517" t="str">
        <f t="shared" si="1955"/>
        <v>Y</v>
      </c>
      <c r="N3452" s="514">
        <f t="shared" si="1958"/>
        <v>399.71999999999997</v>
      </c>
      <c r="O3452" s="514">
        <f t="shared" si="1966"/>
        <v>0</v>
      </c>
      <c r="P3452" s="680">
        <f>'KB Duct Parts'!$AE$3</f>
        <v>0</v>
      </c>
      <c r="Q3452" s="681">
        <f t="shared" si="1960"/>
        <v>0</v>
      </c>
      <c r="R3452" s="682">
        <f t="shared" si="1961"/>
        <v>0</v>
      </c>
      <c r="S3452" s="716">
        <f t="shared" si="1967"/>
        <v>0.2</v>
      </c>
      <c r="T3452" s="679">
        <f t="shared" si="1962"/>
        <v>0</v>
      </c>
      <c r="U3452" s="679">
        <f t="shared" si="1963"/>
        <v>0</v>
      </c>
      <c r="Y3452" s="120"/>
      <c r="AD3452" s="81"/>
      <c r="AF3452" s="370"/>
      <c r="AG3452" s="374"/>
      <c r="AH3452" s="378"/>
      <c r="AI3452" s="381"/>
      <c r="AJ3452" s="386"/>
      <c r="AK3452" s="391"/>
      <c r="AL3452" s="386"/>
      <c r="AM3452" s="363">
        <f t="shared" si="1953"/>
        <v>1</v>
      </c>
      <c r="AN3452" s="578">
        <v>369.2</v>
      </c>
      <c r="AO3452" s="78">
        <f t="shared" si="1991"/>
        <v>0</v>
      </c>
      <c r="AP3452" s="78">
        <f t="shared" si="1986"/>
        <v>0</v>
      </c>
      <c r="AQ3452" s="78">
        <f t="shared" si="1987"/>
        <v>0</v>
      </c>
      <c r="AR3452" s="78">
        <f t="shared" si="1988"/>
        <v>0</v>
      </c>
      <c r="AS3452" s="78">
        <f t="shared" si="1989"/>
        <v>0</v>
      </c>
      <c r="AT3452" s="78">
        <f t="shared" si="1990"/>
        <v>0</v>
      </c>
      <c r="AU3452" s="363" t="s">
        <v>717</v>
      </c>
      <c r="AV3452" s="393"/>
      <c r="AW3452" s="395"/>
      <c r="AX3452" s="395">
        <v>0</v>
      </c>
      <c r="AY3452" s="395">
        <v>0</v>
      </c>
      <c r="AZ3452" s="395">
        <v>0</v>
      </c>
      <c r="BA3452" s="395">
        <v>0</v>
      </c>
      <c r="BB3452" s="395">
        <v>0</v>
      </c>
      <c r="BC3452" s="395">
        <v>0</v>
      </c>
      <c r="BD3452" s="115"/>
      <c r="BE3452" s="115"/>
      <c r="BF3452" s="115">
        <v>2</v>
      </c>
      <c r="BG3452" s="115">
        <v>12</v>
      </c>
      <c r="BH3452" s="423">
        <f t="shared" si="1985"/>
        <v>15.26</v>
      </c>
      <c r="BI3452" s="417">
        <f t="shared" si="1957"/>
        <v>30.52</v>
      </c>
      <c r="BJ3452" s="115"/>
      <c r="BK3452" s="115"/>
      <c r="BQ3452" s="74" t="str">
        <f t="shared" si="1968"/>
        <v xml:space="preserve"> </v>
      </c>
      <c r="BR3452" s="120" t="str">
        <f t="shared" si="1969"/>
        <v xml:space="preserve"> </v>
      </c>
      <c r="BS3452" s="120" t="str">
        <f t="shared" si="1970"/>
        <v xml:space="preserve"> </v>
      </c>
      <c r="BU3452" s="74" t="str">
        <f t="shared" si="1971"/>
        <v xml:space="preserve"> </v>
      </c>
      <c r="BV3452" s="120" t="str">
        <f t="shared" si="1972"/>
        <v xml:space="preserve"> </v>
      </c>
      <c r="BW3452" s="120" t="str">
        <f t="shared" si="1973"/>
        <v xml:space="preserve">  </v>
      </c>
      <c r="BY3452" s="74" t="str">
        <f t="shared" si="1974"/>
        <v xml:space="preserve"> </v>
      </c>
      <c r="BZ3452" s="120" t="str">
        <f t="shared" si="1975"/>
        <v xml:space="preserve"> </v>
      </c>
      <c r="CA3452" s="120" t="str">
        <f t="shared" si="1976"/>
        <v xml:space="preserve"> </v>
      </c>
      <c r="CC3452" s="115" t="str">
        <f t="shared" si="1977"/>
        <v xml:space="preserve"> </v>
      </c>
      <c r="CD3452" s="120" t="str">
        <f t="shared" si="1978"/>
        <v xml:space="preserve"> </v>
      </c>
      <c r="CE3452" s="417" t="str">
        <f t="shared" si="1979"/>
        <v xml:space="preserve"> </v>
      </c>
      <c r="CF3452" s="115"/>
      <c r="CG3452" s="115" t="str">
        <f t="shared" si="1980"/>
        <v xml:space="preserve"> </v>
      </c>
      <c r="CH3452" s="120" t="str">
        <f t="shared" si="1981"/>
        <v xml:space="preserve"> </v>
      </c>
      <c r="CI3452" s="417" t="str">
        <f t="shared" si="1982"/>
        <v xml:space="preserve"> </v>
      </c>
      <c r="CJ3452" s="115"/>
      <c r="CK3452" s="115" t="str">
        <f t="shared" si="1983"/>
        <v xml:space="preserve"> </v>
      </c>
      <c r="CL3452" s="120" t="str">
        <f t="shared" si="1984"/>
        <v xml:space="preserve"> </v>
      </c>
      <c r="CM3452" s="417" t="str">
        <f t="shared" si="1992"/>
        <v xml:space="preserve"> </v>
      </c>
      <c r="IS3452" s="111">
        <v>261.60000000000002</v>
      </c>
    </row>
    <row r="3453" spans="2:253" s="74" customFormat="1" ht="17.100000000000001" hidden="1" customHeight="1" x14ac:dyDescent="0.25">
      <c r="B3453" s="504">
        <f>'Flanged Parts'!AC7</f>
        <v>0</v>
      </c>
      <c r="C3453" s="508">
        <f t="shared" ref="C3453:C3470" si="1994">C1343+10000</f>
        <v>29404</v>
      </c>
      <c r="D3453" s="506">
        <f t="shared" si="1965"/>
        <v>29404</v>
      </c>
      <c r="E3453" s="504" t="s">
        <v>861</v>
      </c>
      <c r="F3453" s="508" t="str">
        <f t="shared" si="1959"/>
        <v xml:space="preserve"> </v>
      </c>
      <c r="G3453" s="509" t="s">
        <v>477</v>
      </c>
      <c r="H3453" s="504" t="str">
        <f>IF('Flanged Parts'!$BB$6=1,"CS",IF('Flanged Parts'!$BB$6=2,"Glv",0))</f>
        <v>Glv</v>
      </c>
      <c r="I3453" s="1035"/>
      <c r="J3453" s="1036"/>
      <c r="K3453" s="516" t="s">
        <v>881</v>
      </c>
      <c r="L3453" s="535">
        <v>18</v>
      </c>
      <c r="M3453" s="517" t="str">
        <f t="shared" si="1955"/>
        <v>Y</v>
      </c>
      <c r="N3453" s="514">
        <f t="shared" si="1958"/>
        <v>60.959999999999994</v>
      </c>
      <c r="O3453" s="514">
        <f t="shared" si="1966"/>
        <v>0</v>
      </c>
      <c r="P3453" s="680">
        <f>'KB Duct Parts'!$AE$3</f>
        <v>0</v>
      </c>
      <c r="Q3453" s="681">
        <f t="shared" si="1960"/>
        <v>0</v>
      </c>
      <c r="R3453" s="682">
        <f t="shared" si="1961"/>
        <v>0</v>
      </c>
      <c r="S3453" s="716">
        <f t="shared" si="1967"/>
        <v>0.2</v>
      </c>
      <c r="T3453" s="679">
        <f t="shared" si="1962"/>
        <v>0</v>
      </c>
      <c r="U3453" s="679">
        <f t="shared" si="1963"/>
        <v>0</v>
      </c>
      <c r="Y3453" s="120"/>
      <c r="AD3453" s="81"/>
      <c r="AF3453" s="370">
        <v>18</v>
      </c>
      <c r="AG3453" s="374">
        <v>16</v>
      </c>
      <c r="AH3453" s="378"/>
      <c r="AI3453" s="381"/>
      <c r="AJ3453" s="386"/>
      <c r="AK3453" s="391"/>
      <c r="AL3453" s="386"/>
      <c r="AM3453" s="363">
        <f t="shared" si="1953"/>
        <v>1</v>
      </c>
      <c r="AN3453" s="578">
        <v>53.3</v>
      </c>
      <c r="AO3453" s="78">
        <f t="shared" si="1991"/>
        <v>63.959999999999994</v>
      </c>
      <c r="AP3453" s="78">
        <f t="shared" si="1986"/>
        <v>0</v>
      </c>
      <c r="AQ3453" s="78">
        <f t="shared" si="1987"/>
        <v>0</v>
      </c>
      <c r="AR3453" s="78">
        <f t="shared" si="1988"/>
        <v>0</v>
      </c>
      <c r="AS3453" s="78">
        <f t="shared" si="1989"/>
        <v>0</v>
      </c>
      <c r="AT3453" s="78">
        <f t="shared" si="1990"/>
        <v>0</v>
      </c>
      <c r="AU3453" s="363" t="s">
        <v>717</v>
      </c>
      <c r="AV3453" s="393"/>
      <c r="AW3453" s="395"/>
      <c r="AX3453" s="395">
        <v>1.2</v>
      </c>
      <c r="AY3453" s="395">
        <v>0</v>
      </c>
      <c r="AZ3453" s="395">
        <v>0</v>
      </c>
      <c r="BA3453" s="395">
        <v>0</v>
      </c>
      <c r="BB3453" s="395">
        <v>0</v>
      </c>
      <c r="BC3453" s="395">
        <v>0</v>
      </c>
      <c r="BD3453" s="115"/>
      <c r="BE3453" s="115"/>
      <c r="BF3453" s="115">
        <v>2</v>
      </c>
      <c r="BG3453" s="115">
        <v>4</v>
      </c>
      <c r="BH3453" s="423">
        <f t="shared" si="1985"/>
        <v>3.83</v>
      </c>
      <c r="BI3453" s="417">
        <f t="shared" si="1957"/>
        <v>7.66</v>
      </c>
      <c r="BJ3453" s="115"/>
      <c r="BK3453" s="115"/>
      <c r="BQ3453" s="74" t="str">
        <f t="shared" si="1968"/>
        <v>29404-(16)</v>
      </c>
      <c r="BR3453" s="120" t="str">
        <f t="shared" si="1969"/>
        <v>Flanged Butter Fly Valve</v>
      </c>
      <c r="BS3453" s="120">
        <f t="shared" si="1970"/>
        <v>63.959999999999994</v>
      </c>
      <c r="BU3453" s="74" t="str">
        <f t="shared" si="1971"/>
        <v xml:space="preserve"> </v>
      </c>
      <c r="BV3453" s="120" t="str">
        <f t="shared" si="1972"/>
        <v xml:space="preserve"> </v>
      </c>
      <c r="BW3453" s="120" t="str">
        <f t="shared" si="1973"/>
        <v xml:space="preserve">  </v>
      </c>
      <c r="BY3453" s="74" t="str">
        <f t="shared" si="1974"/>
        <v xml:space="preserve"> </v>
      </c>
      <c r="BZ3453" s="120" t="str">
        <f t="shared" si="1975"/>
        <v xml:space="preserve"> </v>
      </c>
      <c r="CA3453" s="120" t="str">
        <f t="shared" si="1976"/>
        <v xml:space="preserve"> </v>
      </c>
      <c r="CC3453" s="115" t="str">
        <f t="shared" si="1977"/>
        <v xml:space="preserve"> </v>
      </c>
      <c r="CD3453" s="120" t="str">
        <f t="shared" si="1978"/>
        <v xml:space="preserve"> </v>
      </c>
      <c r="CE3453" s="417" t="str">
        <f t="shared" si="1979"/>
        <v xml:space="preserve"> </v>
      </c>
      <c r="CF3453" s="115"/>
      <c r="CG3453" s="115" t="str">
        <f t="shared" si="1980"/>
        <v xml:space="preserve"> </v>
      </c>
      <c r="CH3453" s="120" t="str">
        <f t="shared" si="1981"/>
        <v xml:space="preserve"> </v>
      </c>
      <c r="CI3453" s="417" t="str">
        <f t="shared" si="1982"/>
        <v xml:space="preserve"> </v>
      </c>
      <c r="CJ3453" s="115"/>
      <c r="CK3453" s="115" t="str">
        <f t="shared" si="1983"/>
        <v xml:space="preserve"> </v>
      </c>
      <c r="CL3453" s="120" t="str">
        <f t="shared" si="1984"/>
        <v xml:space="preserve"> </v>
      </c>
      <c r="CM3453" s="417" t="str">
        <f t="shared" si="1992"/>
        <v xml:space="preserve"> </v>
      </c>
      <c r="IS3453" s="111">
        <v>35.799999999999997</v>
      </c>
    </row>
    <row r="3454" spans="2:253" s="74" customFormat="1" ht="17.100000000000001" hidden="1" customHeight="1" x14ac:dyDescent="0.25">
      <c r="B3454" s="504">
        <f>'Flanged Parts'!AC8</f>
        <v>0</v>
      </c>
      <c r="C3454" s="508">
        <f t="shared" si="1994"/>
        <v>29405</v>
      </c>
      <c r="D3454" s="506">
        <f t="shared" si="1965"/>
        <v>29405</v>
      </c>
      <c r="E3454" s="504" t="s">
        <v>862</v>
      </c>
      <c r="F3454" s="508" t="str">
        <f t="shared" si="1959"/>
        <v xml:space="preserve"> </v>
      </c>
      <c r="G3454" s="509" t="s">
        <v>477</v>
      </c>
      <c r="H3454" s="504" t="str">
        <f>IF('Flanged Parts'!$BB$6=1,"CS",IF('Flanged Parts'!$BB$6=2,"Glv",0))</f>
        <v>Glv</v>
      </c>
      <c r="I3454" s="1035"/>
      <c r="J3454" s="1036"/>
      <c r="K3454" s="516" t="s">
        <v>881</v>
      </c>
      <c r="L3454" s="535">
        <v>18</v>
      </c>
      <c r="M3454" s="517" t="str">
        <f t="shared" si="1955"/>
        <v>Y</v>
      </c>
      <c r="N3454" s="514">
        <f t="shared" si="1958"/>
        <v>62.400000000000006</v>
      </c>
      <c r="O3454" s="514">
        <f t="shared" si="1966"/>
        <v>0</v>
      </c>
      <c r="P3454" s="680">
        <f>'KB Duct Parts'!$AE$3</f>
        <v>0</v>
      </c>
      <c r="Q3454" s="681">
        <f t="shared" si="1960"/>
        <v>0</v>
      </c>
      <c r="R3454" s="682">
        <f t="shared" si="1961"/>
        <v>0</v>
      </c>
      <c r="S3454" s="716">
        <f t="shared" si="1967"/>
        <v>0.2</v>
      </c>
      <c r="T3454" s="679">
        <f t="shared" si="1962"/>
        <v>0</v>
      </c>
      <c r="U3454" s="679">
        <f t="shared" si="1963"/>
        <v>0</v>
      </c>
      <c r="Y3454" s="120"/>
      <c r="AD3454" s="81"/>
      <c r="AF3454" s="370">
        <v>18</v>
      </c>
      <c r="AG3454" s="374">
        <v>16</v>
      </c>
      <c r="AH3454" s="378"/>
      <c r="AI3454" s="381"/>
      <c r="AJ3454" s="386"/>
      <c r="AK3454" s="391"/>
      <c r="AL3454" s="386"/>
      <c r="AM3454" s="363">
        <f t="shared" si="1953"/>
        <v>1</v>
      </c>
      <c r="AN3454" s="578">
        <v>52.6</v>
      </c>
      <c r="AO3454" s="78">
        <f t="shared" si="1991"/>
        <v>63.12</v>
      </c>
      <c r="AP3454" s="78">
        <f t="shared" si="1986"/>
        <v>0</v>
      </c>
      <c r="AQ3454" s="78">
        <f t="shared" si="1987"/>
        <v>0</v>
      </c>
      <c r="AR3454" s="78">
        <f t="shared" si="1988"/>
        <v>0</v>
      </c>
      <c r="AS3454" s="78">
        <f t="shared" si="1989"/>
        <v>0</v>
      </c>
      <c r="AT3454" s="78">
        <f t="shared" si="1990"/>
        <v>0</v>
      </c>
      <c r="AU3454" s="363" t="s">
        <v>717</v>
      </c>
      <c r="AV3454" s="393"/>
      <c r="AW3454" s="395"/>
      <c r="AX3454" s="395">
        <v>1.2</v>
      </c>
      <c r="AY3454" s="395">
        <v>0</v>
      </c>
      <c r="AZ3454" s="395">
        <v>0</v>
      </c>
      <c r="BA3454" s="395">
        <v>0</v>
      </c>
      <c r="BB3454" s="395">
        <v>0</v>
      </c>
      <c r="BC3454" s="395">
        <v>0</v>
      </c>
      <c r="BD3454" s="115"/>
      <c r="BE3454" s="115"/>
      <c r="BF3454" s="115">
        <v>2</v>
      </c>
      <c r="BG3454" s="115">
        <v>5</v>
      </c>
      <c r="BH3454" s="423">
        <f t="shared" si="1985"/>
        <v>4.9000000000000004</v>
      </c>
      <c r="BI3454" s="417">
        <f t="shared" si="1957"/>
        <v>9.8000000000000007</v>
      </c>
      <c r="BJ3454" s="115"/>
      <c r="BK3454" s="115"/>
      <c r="BQ3454" s="74" t="str">
        <f t="shared" si="1968"/>
        <v>29405-(16)</v>
      </c>
      <c r="BR3454" s="120" t="str">
        <f t="shared" si="1969"/>
        <v>Flanged Butter Fly Valve</v>
      </c>
      <c r="BS3454" s="120">
        <f t="shared" si="1970"/>
        <v>63.12</v>
      </c>
      <c r="BU3454" s="74" t="str">
        <f t="shared" si="1971"/>
        <v xml:space="preserve"> </v>
      </c>
      <c r="BV3454" s="120" t="str">
        <f t="shared" si="1972"/>
        <v xml:space="preserve"> </v>
      </c>
      <c r="BW3454" s="120" t="str">
        <f t="shared" si="1973"/>
        <v xml:space="preserve">  </v>
      </c>
      <c r="BY3454" s="74" t="str">
        <f t="shared" si="1974"/>
        <v xml:space="preserve"> </v>
      </c>
      <c r="BZ3454" s="120" t="str">
        <f t="shared" si="1975"/>
        <v xml:space="preserve"> </v>
      </c>
      <c r="CA3454" s="120" t="str">
        <f t="shared" si="1976"/>
        <v xml:space="preserve"> </v>
      </c>
      <c r="CC3454" s="115" t="str">
        <f t="shared" si="1977"/>
        <v xml:space="preserve"> </v>
      </c>
      <c r="CD3454" s="120" t="str">
        <f t="shared" si="1978"/>
        <v xml:space="preserve"> </v>
      </c>
      <c r="CE3454" s="417" t="str">
        <f t="shared" si="1979"/>
        <v xml:space="preserve"> </v>
      </c>
      <c r="CF3454" s="115"/>
      <c r="CG3454" s="115" t="str">
        <f t="shared" si="1980"/>
        <v xml:space="preserve"> </v>
      </c>
      <c r="CH3454" s="120" t="str">
        <f t="shared" si="1981"/>
        <v xml:space="preserve"> </v>
      </c>
      <c r="CI3454" s="417" t="str">
        <f t="shared" si="1982"/>
        <v xml:space="preserve"> </v>
      </c>
      <c r="CJ3454" s="115"/>
      <c r="CK3454" s="115" t="str">
        <f t="shared" si="1983"/>
        <v xml:space="preserve"> </v>
      </c>
      <c r="CL3454" s="120" t="str">
        <f t="shared" si="1984"/>
        <v xml:space="preserve"> </v>
      </c>
      <c r="CM3454" s="417" t="str">
        <f t="shared" si="1992"/>
        <v xml:space="preserve"> </v>
      </c>
      <c r="IS3454" s="111">
        <v>36.299999999999997</v>
      </c>
    </row>
    <row r="3455" spans="2:253" s="74" customFormat="1" ht="17.100000000000001" hidden="1" customHeight="1" x14ac:dyDescent="0.25">
      <c r="B3455" s="504">
        <f>'Flanged Parts'!AC9</f>
        <v>0</v>
      </c>
      <c r="C3455" s="508">
        <f t="shared" si="1994"/>
        <v>29406</v>
      </c>
      <c r="D3455" s="506">
        <f t="shared" si="1965"/>
        <v>29406</v>
      </c>
      <c r="E3455" s="504" t="s">
        <v>863</v>
      </c>
      <c r="F3455" s="508" t="str">
        <f t="shared" si="1959"/>
        <v xml:space="preserve"> </v>
      </c>
      <c r="G3455" s="509" t="s">
        <v>477</v>
      </c>
      <c r="H3455" s="504" t="str">
        <f>IF('Flanged Parts'!$BB$6=1,"CS",IF('Flanged Parts'!$BB$6=2,"Glv",0))</f>
        <v>Glv</v>
      </c>
      <c r="I3455" s="1035"/>
      <c r="J3455" s="1036"/>
      <c r="K3455" s="516" t="s">
        <v>881</v>
      </c>
      <c r="L3455" s="535">
        <v>18</v>
      </c>
      <c r="M3455" s="517" t="str">
        <f t="shared" si="1955"/>
        <v>Y</v>
      </c>
      <c r="N3455" s="514">
        <f t="shared" si="1958"/>
        <v>65.52000000000001</v>
      </c>
      <c r="O3455" s="514">
        <f t="shared" si="1966"/>
        <v>0</v>
      </c>
      <c r="P3455" s="680">
        <f>'KB Duct Parts'!$AE$3</f>
        <v>0</v>
      </c>
      <c r="Q3455" s="681">
        <f t="shared" si="1960"/>
        <v>0</v>
      </c>
      <c r="R3455" s="682">
        <f t="shared" si="1961"/>
        <v>0</v>
      </c>
      <c r="S3455" s="716">
        <f t="shared" si="1967"/>
        <v>0.2</v>
      </c>
      <c r="T3455" s="679">
        <f t="shared" si="1962"/>
        <v>0</v>
      </c>
      <c r="U3455" s="679">
        <f t="shared" si="1963"/>
        <v>0</v>
      </c>
      <c r="Y3455" s="120"/>
      <c r="AD3455" s="81"/>
      <c r="AF3455" s="370">
        <v>18</v>
      </c>
      <c r="AG3455" s="374">
        <v>16</v>
      </c>
      <c r="AH3455" s="378">
        <v>14</v>
      </c>
      <c r="AI3455" s="381">
        <v>12</v>
      </c>
      <c r="AJ3455" s="386"/>
      <c r="AK3455" s="391"/>
      <c r="AL3455" s="386"/>
      <c r="AM3455" s="363">
        <f t="shared" si="1953"/>
        <v>1</v>
      </c>
      <c r="AN3455" s="578">
        <v>53.7</v>
      </c>
      <c r="AO3455" s="78">
        <f t="shared" si="1991"/>
        <v>64.44</v>
      </c>
      <c r="AP3455" s="78">
        <f t="shared" si="1986"/>
        <v>69.81</v>
      </c>
      <c r="AQ3455" s="78">
        <f t="shared" si="1987"/>
        <v>75.179999999999993</v>
      </c>
      <c r="AR3455" s="78">
        <f t="shared" si="1988"/>
        <v>0</v>
      </c>
      <c r="AS3455" s="78">
        <f t="shared" si="1989"/>
        <v>0</v>
      </c>
      <c r="AT3455" s="78">
        <f t="shared" si="1990"/>
        <v>0</v>
      </c>
      <c r="AU3455" s="363" t="s">
        <v>717</v>
      </c>
      <c r="AV3455" s="393"/>
      <c r="AW3455" s="395"/>
      <c r="AX3455" s="395">
        <v>1.2</v>
      </c>
      <c r="AY3455" s="395">
        <v>1.3</v>
      </c>
      <c r="AZ3455" s="395">
        <v>1.4</v>
      </c>
      <c r="BA3455" s="395">
        <v>0</v>
      </c>
      <c r="BB3455" s="395">
        <v>0</v>
      </c>
      <c r="BC3455" s="395">
        <v>0</v>
      </c>
      <c r="BD3455" s="115"/>
      <c r="BE3455" s="115"/>
      <c r="BF3455" s="115">
        <v>2</v>
      </c>
      <c r="BG3455" s="115">
        <v>6</v>
      </c>
      <c r="BH3455" s="423">
        <f t="shared" si="1985"/>
        <v>5.91</v>
      </c>
      <c r="BI3455" s="417">
        <f t="shared" si="1957"/>
        <v>11.82</v>
      </c>
      <c r="BJ3455" s="115"/>
      <c r="BK3455" s="115"/>
      <c r="BQ3455" s="74" t="str">
        <f t="shared" si="1968"/>
        <v>29406-(16)</v>
      </c>
      <c r="BR3455" s="120" t="str">
        <f t="shared" si="1969"/>
        <v>Flanged Butter Fly Valve</v>
      </c>
      <c r="BS3455" s="120">
        <f t="shared" si="1970"/>
        <v>64.44</v>
      </c>
      <c r="BU3455" s="74" t="str">
        <f t="shared" si="1971"/>
        <v>29406-(14)</v>
      </c>
      <c r="BV3455" s="120" t="str">
        <f t="shared" si="1972"/>
        <v>Flanged Butter Fly Valve</v>
      </c>
      <c r="BW3455" s="120">
        <f t="shared" si="1973"/>
        <v>69.81</v>
      </c>
      <c r="BY3455" s="74" t="str">
        <f t="shared" si="1974"/>
        <v>29406-(12)</v>
      </c>
      <c r="BZ3455" s="120" t="str">
        <f t="shared" si="1975"/>
        <v>Flanged Butter Fly Valve</v>
      </c>
      <c r="CA3455" s="120">
        <f t="shared" si="1976"/>
        <v>75.179999999999993</v>
      </c>
      <c r="CC3455" s="115" t="str">
        <f t="shared" si="1977"/>
        <v xml:space="preserve"> </v>
      </c>
      <c r="CD3455" s="120" t="str">
        <f t="shared" si="1978"/>
        <v xml:space="preserve"> </v>
      </c>
      <c r="CE3455" s="417" t="str">
        <f t="shared" si="1979"/>
        <v xml:space="preserve"> </v>
      </c>
      <c r="CF3455" s="115"/>
      <c r="CG3455" s="115" t="str">
        <f t="shared" si="1980"/>
        <v xml:space="preserve"> </v>
      </c>
      <c r="CH3455" s="120" t="str">
        <f t="shared" si="1981"/>
        <v xml:space="preserve"> </v>
      </c>
      <c r="CI3455" s="417" t="str">
        <f t="shared" si="1982"/>
        <v xml:space="preserve"> </v>
      </c>
      <c r="CJ3455" s="115"/>
      <c r="CK3455" s="115" t="str">
        <f t="shared" si="1983"/>
        <v xml:space="preserve"> </v>
      </c>
      <c r="CL3455" s="120" t="str">
        <f t="shared" si="1984"/>
        <v xml:space="preserve"> </v>
      </c>
      <c r="CM3455" s="417" t="str">
        <f t="shared" si="1992"/>
        <v xml:space="preserve"> </v>
      </c>
      <c r="IS3455" s="111">
        <v>38</v>
      </c>
    </row>
    <row r="3456" spans="2:253" s="74" customFormat="1" ht="17.100000000000001" hidden="1" customHeight="1" x14ac:dyDescent="0.25">
      <c r="B3456" s="504">
        <f>'Flanged Parts'!AC10</f>
        <v>0</v>
      </c>
      <c r="C3456" s="508">
        <f t="shared" si="1994"/>
        <v>29407</v>
      </c>
      <c r="D3456" s="506">
        <f t="shared" si="1965"/>
        <v>29407</v>
      </c>
      <c r="E3456" s="504" t="s">
        <v>864</v>
      </c>
      <c r="F3456" s="508" t="str">
        <f t="shared" si="1959"/>
        <v xml:space="preserve"> </v>
      </c>
      <c r="G3456" s="509" t="s">
        <v>477</v>
      </c>
      <c r="H3456" s="504" t="str">
        <f>IF('Flanged Parts'!$BB$6=1,"CS",IF('Flanged Parts'!$BB$6=2,"Glv",0))</f>
        <v>Glv</v>
      </c>
      <c r="I3456" s="1035"/>
      <c r="J3456" s="1036"/>
      <c r="K3456" s="516" t="s">
        <v>881</v>
      </c>
      <c r="L3456" s="535">
        <v>18</v>
      </c>
      <c r="M3456" s="517" t="str">
        <f t="shared" si="1955"/>
        <v>Y</v>
      </c>
      <c r="N3456" s="514">
        <f t="shared" si="1958"/>
        <v>72.56</v>
      </c>
      <c r="O3456" s="514">
        <f t="shared" si="1966"/>
        <v>0</v>
      </c>
      <c r="P3456" s="680">
        <f>'KB Duct Parts'!$AE$3</f>
        <v>0</v>
      </c>
      <c r="Q3456" s="681">
        <f t="shared" si="1960"/>
        <v>0</v>
      </c>
      <c r="R3456" s="682">
        <f t="shared" si="1961"/>
        <v>0</v>
      </c>
      <c r="S3456" s="716">
        <f t="shared" si="1967"/>
        <v>0.2</v>
      </c>
      <c r="T3456" s="679">
        <f t="shared" si="1962"/>
        <v>0</v>
      </c>
      <c r="U3456" s="679">
        <f t="shared" si="1963"/>
        <v>0</v>
      </c>
      <c r="Y3456" s="120"/>
      <c r="AD3456" s="81"/>
      <c r="AF3456" s="370">
        <v>18</v>
      </c>
      <c r="AG3456" s="374">
        <v>16</v>
      </c>
      <c r="AH3456" s="378">
        <v>14</v>
      </c>
      <c r="AI3456" s="381">
        <v>12</v>
      </c>
      <c r="AJ3456" s="386">
        <v>10</v>
      </c>
      <c r="AK3456" s="391"/>
      <c r="AL3456" s="386"/>
      <c r="AM3456" s="363">
        <f t="shared" si="1953"/>
        <v>1</v>
      </c>
      <c r="AN3456" s="578">
        <v>57.3</v>
      </c>
      <c r="AO3456" s="78">
        <f t="shared" si="1991"/>
        <v>68.759999999999991</v>
      </c>
      <c r="AP3456" s="78">
        <f t="shared" si="1986"/>
        <v>74.489999999999995</v>
      </c>
      <c r="AQ3456" s="78">
        <f t="shared" si="1987"/>
        <v>80.219999999999985</v>
      </c>
      <c r="AR3456" s="78">
        <f t="shared" si="1988"/>
        <v>85.949999999999989</v>
      </c>
      <c r="AS3456" s="78">
        <f t="shared" si="1989"/>
        <v>0</v>
      </c>
      <c r="AT3456" s="78">
        <f t="shared" si="1990"/>
        <v>0</v>
      </c>
      <c r="AU3456" s="363" t="s">
        <v>717</v>
      </c>
      <c r="AV3456" s="393"/>
      <c r="AW3456" s="395"/>
      <c r="AX3456" s="395">
        <v>1.2</v>
      </c>
      <c r="AY3456" s="395">
        <v>1.3</v>
      </c>
      <c r="AZ3456" s="395">
        <v>1.4</v>
      </c>
      <c r="BA3456" s="395">
        <v>1.5</v>
      </c>
      <c r="BB3456" s="395">
        <v>0</v>
      </c>
      <c r="BC3456" s="395">
        <v>0</v>
      </c>
      <c r="BD3456" s="115"/>
      <c r="BE3456" s="115"/>
      <c r="BF3456" s="115">
        <v>2</v>
      </c>
      <c r="BG3456" s="115">
        <v>7</v>
      </c>
      <c r="BH3456" s="423">
        <f t="shared" si="1985"/>
        <v>7.63</v>
      </c>
      <c r="BI3456" s="417">
        <f t="shared" si="1957"/>
        <v>15.26</v>
      </c>
      <c r="BJ3456" s="115"/>
      <c r="BK3456" s="115"/>
      <c r="BQ3456" s="74" t="str">
        <f t="shared" si="1968"/>
        <v>29407-(16)</v>
      </c>
      <c r="BR3456" s="120" t="str">
        <f t="shared" si="1969"/>
        <v>Flanged Butter Fly Valve</v>
      </c>
      <c r="BS3456" s="120">
        <f t="shared" si="1970"/>
        <v>68.759999999999991</v>
      </c>
      <c r="BU3456" s="74" t="str">
        <f t="shared" si="1971"/>
        <v>29407-(14)</v>
      </c>
      <c r="BV3456" s="120" t="str">
        <f t="shared" si="1972"/>
        <v>Flanged Butter Fly Valve</v>
      </c>
      <c r="BW3456" s="120">
        <f t="shared" si="1973"/>
        <v>74.489999999999995</v>
      </c>
      <c r="BY3456" s="74" t="str">
        <f t="shared" si="1974"/>
        <v>29407-(12)</v>
      </c>
      <c r="BZ3456" s="120" t="str">
        <f t="shared" si="1975"/>
        <v>Flanged Butter Fly Valve</v>
      </c>
      <c r="CA3456" s="120">
        <f t="shared" si="1976"/>
        <v>80.219999999999985</v>
      </c>
      <c r="CC3456" s="115" t="str">
        <f t="shared" si="1977"/>
        <v>29407-(10)</v>
      </c>
      <c r="CD3456" s="120" t="str">
        <f t="shared" si="1978"/>
        <v>Flanged Butter Fly Valve</v>
      </c>
      <c r="CE3456" s="417">
        <f t="shared" si="1979"/>
        <v>85.949999999999989</v>
      </c>
      <c r="CF3456" s="115"/>
      <c r="CG3456" s="115" t="str">
        <f t="shared" si="1980"/>
        <v xml:space="preserve"> </v>
      </c>
      <c r="CH3456" s="120" t="str">
        <f t="shared" si="1981"/>
        <v xml:space="preserve"> </v>
      </c>
      <c r="CI3456" s="417" t="str">
        <f t="shared" si="1982"/>
        <v xml:space="preserve"> </v>
      </c>
      <c r="CJ3456" s="115"/>
      <c r="CK3456" s="115" t="str">
        <f t="shared" si="1983"/>
        <v xml:space="preserve"> </v>
      </c>
      <c r="CL3456" s="120" t="str">
        <f t="shared" si="1984"/>
        <v xml:space="preserve"> </v>
      </c>
      <c r="CM3456" s="417" t="str">
        <f t="shared" si="1992"/>
        <v xml:space="preserve"> </v>
      </c>
      <c r="IS3456" s="111">
        <v>41.4</v>
      </c>
    </row>
    <row r="3457" spans="2:253" s="74" customFormat="1" ht="17.100000000000001" hidden="1" customHeight="1" x14ac:dyDescent="0.25">
      <c r="B3457" s="504">
        <f>'Flanged Parts'!AC11</f>
        <v>0</v>
      </c>
      <c r="C3457" s="508">
        <f t="shared" si="1994"/>
        <v>29408</v>
      </c>
      <c r="D3457" s="506">
        <f t="shared" si="1965"/>
        <v>29408</v>
      </c>
      <c r="E3457" s="504" t="s">
        <v>865</v>
      </c>
      <c r="F3457" s="508" t="str">
        <f t="shared" si="1959"/>
        <v xml:space="preserve"> </v>
      </c>
      <c r="G3457" s="509" t="s">
        <v>477</v>
      </c>
      <c r="H3457" s="504" t="str">
        <f>IF('Flanged Parts'!$BB$6=1,"CS",IF('Flanged Parts'!$BB$6=2,"Glv",0))</f>
        <v>Glv</v>
      </c>
      <c r="I3457" s="1035"/>
      <c r="J3457" s="1036"/>
      <c r="K3457" s="516" t="s">
        <v>881</v>
      </c>
      <c r="L3457" s="535">
        <v>18</v>
      </c>
      <c r="M3457" s="517" t="str">
        <f t="shared" si="1955"/>
        <v>Y</v>
      </c>
      <c r="N3457" s="514">
        <f t="shared" si="1958"/>
        <v>76.58</v>
      </c>
      <c r="O3457" s="514">
        <f t="shared" si="1966"/>
        <v>0</v>
      </c>
      <c r="P3457" s="680">
        <f>'KB Duct Parts'!$AE$3</f>
        <v>0</v>
      </c>
      <c r="Q3457" s="681">
        <f t="shared" si="1960"/>
        <v>0</v>
      </c>
      <c r="R3457" s="682">
        <f t="shared" si="1961"/>
        <v>0</v>
      </c>
      <c r="S3457" s="716">
        <f t="shared" si="1967"/>
        <v>0.2</v>
      </c>
      <c r="T3457" s="679">
        <f t="shared" si="1962"/>
        <v>0</v>
      </c>
      <c r="U3457" s="679">
        <f t="shared" si="1963"/>
        <v>0</v>
      </c>
      <c r="Y3457" s="120"/>
      <c r="AD3457" s="81"/>
      <c r="AF3457" s="370">
        <v>18</v>
      </c>
      <c r="AG3457" s="374">
        <v>16</v>
      </c>
      <c r="AH3457" s="378">
        <v>14</v>
      </c>
      <c r="AI3457" s="381">
        <v>12</v>
      </c>
      <c r="AJ3457" s="386">
        <v>10</v>
      </c>
      <c r="AK3457" s="391"/>
      <c r="AL3457" s="386"/>
      <c r="AM3457" s="363">
        <f t="shared" si="1953"/>
        <v>1</v>
      </c>
      <c r="AN3457" s="578">
        <v>58</v>
      </c>
      <c r="AO3457" s="78">
        <f t="shared" si="1991"/>
        <v>69.599999999999994</v>
      </c>
      <c r="AP3457" s="78">
        <f t="shared" si="1986"/>
        <v>75.400000000000006</v>
      </c>
      <c r="AQ3457" s="78">
        <f t="shared" si="1987"/>
        <v>81.199999999999989</v>
      </c>
      <c r="AR3457" s="78">
        <f t="shared" si="1988"/>
        <v>87</v>
      </c>
      <c r="AS3457" s="78">
        <f t="shared" si="1989"/>
        <v>0</v>
      </c>
      <c r="AT3457" s="78">
        <f t="shared" si="1990"/>
        <v>0</v>
      </c>
      <c r="AU3457" s="363" t="s">
        <v>717</v>
      </c>
      <c r="AV3457" s="393"/>
      <c r="AW3457" s="395"/>
      <c r="AX3457" s="395">
        <v>1.2</v>
      </c>
      <c r="AY3457" s="395">
        <v>1.3</v>
      </c>
      <c r="AZ3457" s="395">
        <v>1.4</v>
      </c>
      <c r="BA3457" s="395">
        <v>1.5</v>
      </c>
      <c r="BB3457" s="395">
        <v>0</v>
      </c>
      <c r="BC3457" s="395">
        <v>0</v>
      </c>
      <c r="BD3457" s="115"/>
      <c r="BE3457" s="115"/>
      <c r="BF3457" s="115">
        <v>2</v>
      </c>
      <c r="BG3457" s="115">
        <v>8</v>
      </c>
      <c r="BH3457" s="423">
        <f t="shared" si="1985"/>
        <v>9.2899999999999991</v>
      </c>
      <c r="BI3457" s="417">
        <f t="shared" si="1957"/>
        <v>18.579999999999998</v>
      </c>
      <c r="BJ3457" s="115"/>
      <c r="BK3457" s="115"/>
      <c r="BQ3457" s="74" t="str">
        <f t="shared" si="1968"/>
        <v>29408-(16)</v>
      </c>
      <c r="BR3457" s="120" t="str">
        <f t="shared" si="1969"/>
        <v>Flanged Butter Fly Valve</v>
      </c>
      <c r="BS3457" s="120">
        <f t="shared" si="1970"/>
        <v>69.599999999999994</v>
      </c>
      <c r="BU3457" s="74" t="str">
        <f t="shared" si="1971"/>
        <v>29408-(14)</v>
      </c>
      <c r="BV3457" s="120" t="str">
        <f t="shared" si="1972"/>
        <v>Flanged Butter Fly Valve</v>
      </c>
      <c r="BW3457" s="120">
        <f t="shared" si="1973"/>
        <v>75.400000000000006</v>
      </c>
      <c r="BY3457" s="74" t="str">
        <f t="shared" si="1974"/>
        <v>29408-(12)</v>
      </c>
      <c r="BZ3457" s="120" t="str">
        <f t="shared" si="1975"/>
        <v>Flanged Butter Fly Valve</v>
      </c>
      <c r="CA3457" s="120">
        <f t="shared" si="1976"/>
        <v>81.199999999999989</v>
      </c>
      <c r="CC3457" s="115" t="str">
        <f t="shared" si="1977"/>
        <v>29408-(10)</v>
      </c>
      <c r="CD3457" s="120" t="str">
        <f t="shared" si="1978"/>
        <v>Flanged Butter Fly Valve</v>
      </c>
      <c r="CE3457" s="417">
        <f t="shared" si="1979"/>
        <v>87</v>
      </c>
      <c r="CF3457" s="115"/>
      <c r="CG3457" s="115" t="str">
        <f t="shared" si="1980"/>
        <v xml:space="preserve"> </v>
      </c>
      <c r="CH3457" s="120" t="str">
        <f t="shared" si="1981"/>
        <v xml:space="preserve"> </v>
      </c>
      <c r="CI3457" s="417" t="str">
        <f t="shared" si="1982"/>
        <v xml:space="preserve"> </v>
      </c>
      <c r="CJ3457" s="115"/>
      <c r="CK3457" s="115" t="str">
        <f t="shared" si="1983"/>
        <v xml:space="preserve"> </v>
      </c>
      <c r="CL3457" s="120" t="str">
        <f t="shared" si="1984"/>
        <v xml:space="preserve"> </v>
      </c>
      <c r="CM3457" s="417" t="str">
        <f t="shared" si="1992"/>
        <v xml:space="preserve"> </v>
      </c>
      <c r="IS3457" s="111">
        <v>43</v>
      </c>
    </row>
    <row r="3458" spans="2:253" s="74" customFormat="1" ht="17.100000000000001" hidden="1" customHeight="1" x14ac:dyDescent="0.25">
      <c r="B3458" s="504">
        <f>'Flanged Parts'!AC12</f>
        <v>0</v>
      </c>
      <c r="C3458" s="508">
        <f t="shared" si="1994"/>
        <v>29409</v>
      </c>
      <c r="D3458" s="506">
        <f t="shared" si="1965"/>
        <v>29409</v>
      </c>
      <c r="E3458" s="504" t="s">
        <v>866</v>
      </c>
      <c r="F3458" s="508" t="str">
        <f t="shared" si="1959"/>
        <v xml:space="preserve"> </v>
      </c>
      <c r="G3458" s="509" t="s">
        <v>477</v>
      </c>
      <c r="H3458" s="504" t="str">
        <f>IF('Flanged Parts'!$BB$6=1,"CS",IF('Flanged Parts'!$BB$6=2,"Glv",0))</f>
        <v>Glv</v>
      </c>
      <c r="I3458" s="1035"/>
      <c r="J3458" s="1036"/>
      <c r="K3458" s="516" t="s">
        <v>881</v>
      </c>
      <c r="L3458" s="535">
        <v>18</v>
      </c>
      <c r="M3458" s="517" t="str">
        <f t="shared" si="1955"/>
        <v>Y</v>
      </c>
      <c r="N3458" s="514">
        <f t="shared" si="1958"/>
        <v>76.66</v>
      </c>
      <c r="O3458" s="514">
        <f t="shared" si="1966"/>
        <v>0</v>
      </c>
      <c r="P3458" s="680">
        <f>'KB Duct Parts'!$AE$3</f>
        <v>0</v>
      </c>
      <c r="Q3458" s="681">
        <f t="shared" si="1960"/>
        <v>0</v>
      </c>
      <c r="R3458" s="682">
        <f t="shared" si="1961"/>
        <v>0</v>
      </c>
      <c r="S3458" s="716">
        <f t="shared" si="1967"/>
        <v>0.2</v>
      </c>
      <c r="T3458" s="679">
        <f t="shared" si="1962"/>
        <v>0</v>
      </c>
      <c r="U3458" s="679">
        <f t="shared" si="1963"/>
        <v>0</v>
      </c>
      <c r="Y3458" s="120"/>
      <c r="AD3458" s="81"/>
      <c r="AF3458" s="370">
        <v>18</v>
      </c>
      <c r="AG3458" s="374">
        <v>16</v>
      </c>
      <c r="AH3458" s="378">
        <v>14</v>
      </c>
      <c r="AI3458" s="381">
        <v>12</v>
      </c>
      <c r="AJ3458" s="386">
        <v>10</v>
      </c>
      <c r="AK3458" s="391"/>
      <c r="AL3458" s="386"/>
      <c r="AM3458" s="363">
        <f t="shared" si="1953"/>
        <v>1</v>
      </c>
      <c r="AN3458" s="578">
        <v>57.6</v>
      </c>
      <c r="AO3458" s="78">
        <f t="shared" si="1991"/>
        <v>69.12</v>
      </c>
      <c r="AP3458" s="78">
        <f t="shared" si="1986"/>
        <v>74.88000000000001</v>
      </c>
      <c r="AQ3458" s="78">
        <f t="shared" si="1987"/>
        <v>80.64</v>
      </c>
      <c r="AR3458" s="78">
        <f t="shared" si="1988"/>
        <v>86.4</v>
      </c>
      <c r="AS3458" s="78">
        <f t="shared" si="1989"/>
        <v>0</v>
      </c>
      <c r="AT3458" s="78">
        <f t="shared" si="1990"/>
        <v>0</v>
      </c>
      <c r="AU3458" s="363" t="s">
        <v>717</v>
      </c>
      <c r="AV3458" s="393"/>
      <c r="AW3458" s="395"/>
      <c r="AX3458" s="395">
        <v>1.2</v>
      </c>
      <c r="AY3458" s="395">
        <v>1.3</v>
      </c>
      <c r="AZ3458" s="395">
        <v>1.4</v>
      </c>
      <c r="BA3458" s="395">
        <v>1.5</v>
      </c>
      <c r="BB3458" s="395">
        <v>0</v>
      </c>
      <c r="BC3458" s="395">
        <v>0</v>
      </c>
      <c r="BD3458" s="115"/>
      <c r="BE3458" s="115"/>
      <c r="BF3458" s="115">
        <v>2</v>
      </c>
      <c r="BG3458" s="115">
        <v>9</v>
      </c>
      <c r="BH3458" s="423">
        <f t="shared" si="1985"/>
        <v>9.5299999999999994</v>
      </c>
      <c r="BI3458" s="417">
        <f t="shared" si="1957"/>
        <v>19.059999999999999</v>
      </c>
      <c r="BJ3458" s="115"/>
      <c r="BK3458" s="115"/>
      <c r="BQ3458" s="74" t="str">
        <f t="shared" si="1968"/>
        <v>29409-(16)</v>
      </c>
      <c r="BR3458" s="120" t="str">
        <f t="shared" si="1969"/>
        <v>Flanged Butter Fly Valve</v>
      </c>
      <c r="BS3458" s="120">
        <f t="shared" si="1970"/>
        <v>69.12</v>
      </c>
      <c r="BU3458" s="74" t="str">
        <f t="shared" si="1971"/>
        <v>29409-(14)</v>
      </c>
      <c r="BV3458" s="120" t="str">
        <f t="shared" si="1972"/>
        <v>Flanged Butter Fly Valve</v>
      </c>
      <c r="BW3458" s="120">
        <f t="shared" si="1973"/>
        <v>74.88000000000001</v>
      </c>
      <c r="BY3458" s="74" t="str">
        <f t="shared" si="1974"/>
        <v>29409-(12)</v>
      </c>
      <c r="BZ3458" s="120" t="str">
        <f t="shared" si="1975"/>
        <v>Flanged Butter Fly Valve</v>
      </c>
      <c r="CA3458" s="120">
        <f t="shared" si="1976"/>
        <v>80.64</v>
      </c>
      <c r="CC3458" s="115" t="str">
        <f t="shared" si="1977"/>
        <v>29409-(10)</v>
      </c>
      <c r="CD3458" s="120" t="str">
        <f t="shared" si="1978"/>
        <v>Flanged Butter Fly Valve</v>
      </c>
      <c r="CE3458" s="417">
        <f t="shared" si="1979"/>
        <v>86.4</v>
      </c>
      <c r="CF3458" s="115"/>
      <c r="CG3458" s="115" t="str">
        <f t="shared" si="1980"/>
        <v xml:space="preserve"> </v>
      </c>
      <c r="CH3458" s="120" t="str">
        <f t="shared" si="1981"/>
        <v xml:space="preserve"> </v>
      </c>
      <c r="CI3458" s="417" t="str">
        <f t="shared" si="1982"/>
        <v xml:space="preserve"> </v>
      </c>
      <c r="CJ3458" s="115"/>
      <c r="CK3458" s="115" t="str">
        <f t="shared" si="1983"/>
        <v xml:space="preserve"> </v>
      </c>
      <c r="CL3458" s="120" t="str">
        <f t="shared" si="1984"/>
        <v xml:space="preserve"> </v>
      </c>
      <c r="CM3458" s="417" t="str">
        <f t="shared" si="1992"/>
        <v xml:space="preserve"> </v>
      </c>
      <c r="IS3458" s="111">
        <v>44.6</v>
      </c>
    </row>
    <row r="3459" spans="2:253" s="74" customFormat="1" ht="17.100000000000001" hidden="1" customHeight="1" x14ac:dyDescent="0.25">
      <c r="B3459" s="504">
        <f>'Flanged Parts'!AC13</f>
        <v>0</v>
      </c>
      <c r="C3459" s="508">
        <f t="shared" si="1994"/>
        <v>29410</v>
      </c>
      <c r="D3459" s="506">
        <f t="shared" si="1965"/>
        <v>29410</v>
      </c>
      <c r="E3459" s="504" t="s">
        <v>867</v>
      </c>
      <c r="F3459" s="508" t="str">
        <f t="shared" si="1959"/>
        <v xml:space="preserve"> </v>
      </c>
      <c r="G3459" s="509" t="s">
        <v>477</v>
      </c>
      <c r="H3459" s="504" t="str">
        <f>IF('Flanged Parts'!$BB$6=1,"CS",IF('Flanged Parts'!$BB$6=2,"Glv",0))</f>
        <v>Glv</v>
      </c>
      <c r="I3459" s="1035"/>
      <c r="J3459" s="1036"/>
      <c r="K3459" s="516" t="s">
        <v>881</v>
      </c>
      <c r="L3459" s="535">
        <v>18</v>
      </c>
      <c r="M3459" s="517" t="str">
        <f t="shared" si="1955"/>
        <v>Y</v>
      </c>
      <c r="N3459" s="514">
        <f t="shared" si="1958"/>
        <v>81.94</v>
      </c>
      <c r="O3459" s="514">
        <f t="shared" si="1966"/>
        <v>0</v>
      </c>
      <c r="P3459" s="680">
        <f>'KB Duct Parts'!$AE$3</f>
        <v>0</v>
      </c>
      <c r="Q3459" s="681">
        <f t="shared" si="1960"/>
        <v>0</v>
      </c>
      <c r="R3459" s="682">
        <f t="shared" si="1961"/>
        <v>0</v>
      </c>
      <c r="S3459" s="716">
        <f t="shared" si="1967"/>
        <v>0.2</v>
      </c>
      <c r="T3459" s="679">
        <f t="shared" si="1962"/>
        <v>0</v>
      </c>
      <c r="U3459" s="679">
        <f t="shared" si="1963"/>
        <v>0</v>
      </c>
      <c r="Y3459" s="120"/>
      <c r="AD3459" s="81"/>
      <c r="AF3459" s="370">
        <v>18</v>
      </c>
      <c r="AG3459" s="374">
        <v>16</v>
      </c>
      <c r="AH3459" s="378">
        <v>14</v>
      </c>
      <c r="AI3459" s="381">
        <v>12</v>
      </c>
      <c r="AJ3459" s="386">
        <v>10</v>
      </c>
      <c r="AK3459" s="391"/>
      <c r="AL3459" s="386"/>
      <c r="AM3459" s="363">
        <f t="shared" si="1953"/>
        <v>1</v>
      </c>
      <c r="AN3459" s="578">
        <v>57.6</v>
      </c>
      <c r="AO3459" s="78">
        <f t="shared" si="1991"/>
        <v>69.12</v>
      </c>
      <c r="AP3459" s="78">
        <f t="shared" si="1986"/>
        <v>74.88000000000001</v>
      </c>
      <c r="AQ3459" s="78">
        <f t="shared" si="1987"/>
        <v>80.64</v>
      </c>
      <c r="AR3459" s="78">
        <f t="shared" si="1988"/>
        <v>86.4</v>
      </c>
      <c r="AS3459" s="78">
        <f t="shared" si="1989"/>
        <v>0</v>
      </c>
      <c r="AT3459" s="78">
        <f t="shared" si="1990"/>
        <v>0</v>
      </c>
      <c r="AU3459" s="363" t="s">
        <v>717</v>
      </c>
      <c r="AV3459" s="393"/>
      <c r="AW3459" s="395"/>
      <c r="AX3459" s="395">
        <v>1.2</v>
      </c>
      <c r="AY3459" s="395">
        <v>1.3</v>
      </c>
      <c r="AZ3459" s="395">
        <v>1.4</v>
      </c>
      <c r="BA3459" s="395">
        <v>1.5</v>
      </c>
      <c r="BB3459" s="395">
        <v>0</v>
      </c>
      <c r="BC3459" s="395">
        <v>0</v>
      </c>
      <c r="BD3459" s="115"/>
      <c r="BE3459" s="115"/>
      <c r="BF3459" s="115">
        <v>2</v>
      </c>
      <c r="BG3459" s="115">
        <v>10</v>
      </c>
      <c r="BH3459" s="423">
        <f t="shared" si="1985"/>
        <v>12.17</v>
      </c>
      <c r="BI3459" s="417">
        <f t="shared" si="1957"/>
        <v>24.34</v>
      </c>
      <c r="BJ3459" s="115"/>
      <c r="BK3459" s="115"/>
      <c r="BQ3459" s="74" t="str">
        <f t="shared" si="1968"/>
        <v>29410-(16)</v>
      </c>
      <c r="BR3459" s="120" t="str">
        <f t="shared" si="1969"/>
        <v>Flanged Butter Fly Valve</v>
      </c>
      <c r="BS3459" s="120">
        <f t="shared" si="1970"/>
        <v>69.12</v>
      </c>
      <c r="BU3459" s="74" t="str">
        <f t="shared" si="1971"/>
        <v>29410-(14)</v>
      </c>
      <c r="BV3459" s="120" t="str">
        <f t="shared" si="1972"/>
        <v>Flanged Butter Fly Valve</v>
      </c>
      <c r="BW3459" s="120">
        <f t="shared" si="1973"/>
        <v>74.88000000000001</v>
      </c>
      <c r="BY3459" s="74" t="str">
        <f t="shared" si="1974"/>
        <v>29410-(12)</v>
      </c>
      <c r="BZ3459" s="120" t="str">
        <f t="shared" si="1975"/>
        <v>Flanged Butter Fly Valve</v>
      </c>
      <c r="CA3459" s="120">
        <f t="shared" si="1976"/>
        <v>80.64</v>
      </c>
      <c r="CC3459" s="115" t="str">
        <f t="shared" si="1977"/>
        <v>29410-(10)</v>
      </c>
      <c r="CD3459" s="120" t="str">
        <f t="shared" si="1978"/>
        <v>Flanged Butter Fly Valve</v>
      </c>
      <c r="CE3459" s="417">
        <f t="shared" si="1979"/>
        <v>86.4</v>
      </c>
      <c r="CF3459" s="115"/>
      <c r="CG3459" s="115" t="str">
        <f t="shared" si="1980"/>
        <v xml:space="preserve"> </v>
      </c>
      <c r="CH3459" s="120" t="str">
        <f t="shared" si="1981"/>
        <v xml:space="preserve"> </v>
      </c>
      <c r="CI3459" s="417" t="str">
        <f t="shared" si="1982"/>
        <v xml:space="preserve"> </v>
      </c>
      <c r="CJ3459" s="115"/>
      <c r="CK3459" s="115" t="str">
        <f t="shared" si="1983"/>
        <v xml:space="preserve"> </v>
      </c>
      <c r="CL3459" s="120" t="str">
        <f t="shared" si="1984"/>
        <v xml:space="preserve"> </v>
      </c>
      <c r="CM3459" s="417" t="str">
        <f t="shared" si="1992"/>
        <v xml:space="preserve"> </v>
      </c>
      <c r="IS3459" s="111">
        <v>46.1</v>
      </c>
    </row>
    <row r="3460" spans="2:253" s="74" customFormat="1" ht="17.100000000000001" hidden="1" customHeight="1" x14ac:dyDescent="0.25">
      <c r="B3460" s="504">
        <f>'Flanged Parts'!AC14</f>
        <v>0</v>
      </c>
      <c r="C3460" s="508">
        <f t="shared" si="1994"/>
        <v>29411</v>
      </c>
      <c r="D3460" s="506">
        <f t="shared" si="1965"/>
        <v>29411</v>
      </c>
      <c r="E3460" s="504" t="s">
        <v>868</v>
      </c>
      <c r="F3460" s="508" t="str">
        <f t="shared" si="1959"/>
        <v xml:space="preserve"> </v>
      </c>
      <c r="G3460" s="509" t="s">
        <v>477</v>
      </c>
      <c r="H3460" s="504" t="str">
        <f>IF('Flanged Parts'!$BB$6=1,"CS",IF('Flanged Parts'!$BB$6=2,"Glv",0))</f>
        <v>Glv</v>
      </c>
      <c r="I3460" s="1035"/>
      <c r="J3460" s="1036"/>
      <c r="K3460" s="516" t="s">
        <v>881</v>
      </c>
      <c r="L3460" s="535">
        <v>18</v>
      </c>
      <c r="M3460" s="517" t="str">
        <f t="shared" si="1955"/>
        <v>Y</v>
      </c>
      <c r="N3460" s="514">
        <f t="shared" si="1958"/>
        <v>87.300000000000011</v>
      </c>
      <c r="O3460" s="514">
        <f t="shared" si="1966"/>
        <v>0</v>
      </c>
      <c r="P3460" s="680">
        <f>'KB Duct Parts'!$AE$3</f>
        <v>0</v>
      </c>
      <c r="Q3460" s="681">
        <f t="shared" si="1960"/>
        <v>0</v>
      </c>
      <c r="R3460" s="682">
        <f t="shared" si="1961"/>
        <v>0</v>
      </c>
      <c r="S3460" s="716">
        <f t="shared" si="1967"/>
        <v>0.2</v>
      </c>
      <c r="T3460" s="679">
        <f t="shared" si="1962"/>
        <v>0</v>
      </c>
      <c r="U3460" s="679">
        <f t="shared" si="1963"/>
        <v>0</v>
      </c>
      <c r="Y3460" s="120"/>
      <c r="AD3460" s="81"/>
      <c r="AF3460" s="370">
        <v>18</v>
      </c>
      <c r="AG3460" s="374">
        <v>16</v>
      </c>
      <c r="AH3460" s="378">
        <v>14</v>
      </c>
      <c r="AI3460" s="381">
        <v>12</v>
      </c>
      <c r="AJ3460" s="386">
        <v>10</v>
      </c>
      <c r="AK3460" s="391"/>
      <c r="AL3460" s="386"/>
      <c r="AM3460" s="363">
        <f t="shared" si="1953"/>
        <v>1</v>
      </c>
      <c r="AN3460" s="578">
        <v>59.2</v>
      </c>
      <c r="AO3460" s="78">
        <f t="shared" si="1991"/>
        <v>71.040000000000006</v>
      </c>
      <c r="AP3460" s="78">
        <f t="shared" si="1986"/>
        <v>76.960000000000008</v>
      </c>
      <c r="AQ3460" s="78">
        <f t="shared" si="1987"/>
        <v>82.88</v>
      </c>
      <c r="AR3460" s="78">
        <f t="shared" si="1988"/>
        <v>88.800000000000011</v>
      </c>
      <c r="AS3460" s="78">
        <f t="shared" si="1989"/>
        <v>0</v>
      </c>
      <c r="AT3460" s="78">
        <f t="shared" si="1990"/>
        <v>0</v>
      </c>
      <c r="AU3460" s="363" t="s">
        <v>717</v>
      </c>
      <c r="AV3460" s="393"/>
      <c r="AW3460" s="395"/>
      <c r="AX3460" s="395">
        <v>1.2</v>
      </c>
      <c r="AY3460" s="395">
        <v>1.3</v>
      </c>
      <c r="AZ3460" s="395">
        <v>1.4</v>
      </c>
      <c r="BA3460" s="395">
        <v>1.5</v>
      </c>
      <c r="BB3460" s="395">
        <v>0</v>
      </c>
      <c r="BC3460" s="395">
        <v>0</v>
      </c>
      <c r="BD3460" s="115"/>
      <c r="BE3460" s="115"/>
      <c r="BF3460" s="115">
        <v>2</v>
      </c>
      <c r="BG3460" s="115">
        <v>11</v>
      </c>
      <c r="BH3460" s="423">
        <f t="shared" si="1985"/>
        <v>14.05</v>
      </c>
      <c r="BI3460" s="417">
        <f t="shared" si="1957"/>
        <v>28.1</v>
      </c>
      <c r="BJ3460" s="115"/>
      <c r="BK3460" s="115"/>
      <c r="BQ3460" s="74" t="str">
        <f t="shared" si="1968"/>
        <v>29411-(16)</v>
      </c>
      <c r="BR3460" s="120" t="str">
        <f t="shared" si="1969"/>
        <v>Flanged Butter Fly Valve</v>
      </c>
      <c r="BS3460" s="120">
        <f t="shared" si="1970"/>
        <v>71.040000000000006</v>
      </c>
      <c r="BU3460" s="74" t="str">
        <f t="shared" si="1971"/>
        <v>29411-(14)</v>
      </c>
      <c r="BV3460" s="120" t="str">
        <f t="shared" si="1972"/>
        <v>Flanged Butter Fly Valve</v>
      </c>
      <c r="BW3460" s="120">
        <f t="shared" si="1973"/>
        <v>76.960000000000008</v>
      </c>
      <c r="BY3460" s="74" t="str">
        <f t="shared" si="1974"/>
        <v>29411-(12)</v>
      </c>
      <c r="BZ3460" s="120" t="str">
        <f t="shared" si="1975"/>
        <v>Flanged Butter Fly Valve</v>
      </c>
      <c r="CA3460" s="120">
        <f t="shared" si="1976"/>
        <v>82.88</v>
      </c>
      <c r="CC3460" s="115" t="str">
        <f t="shared" si="1977"/>
        <v>29411-(10)</v>
      </c>
      <c r="CD3460" s="120" t="str">
        <f t="shared" si="1978"/>
        <v>Flanged Butter Fly Valve</v>
      </c>
      <c r="CE3460" s="417">
        <f t="shared" si="1979"/>
        <v>88.800000000000011</v>
      </c>
      <c r="CF3460" s="115"/>
      <c r="CG3460" s="115" t="str">
        <f t="shared" si="1980"/>
        <v xml:space="preserve"> </v>
      </c>
      <c r="CH3460" s="120" t="str">
        <f t="shared" si="1981"/>
        <v xml:space="preserve"> </v>
      </c>
      <c r="CI3460" s="417" t="str">
        <f t="shared" si="1982"/>
        <v xml:space="preserve"> </v>
      </c>
      <c r="CJ3460" s="115"/>
      <c r="CK3460" s="115" t="str">
        <f t="shared" si="1983"/>
        <v xml:space="preserve"> </v>
      </c>
      <c r="CL3460" s="120" t="str">
        <f t="shared" si="1984"/>
        <v xml:space="preserve"> </v>
      </c>
      <c r="CM3460" s="417" t="str">
        <f t="shared" si="1992"/>
        <v xml:space="preserve"> </v>
      </c>
      <c r="IS3460" s="111">
        <v>48.5</v>
      </c>
    </row>
    <row r="3461" spans="2:253" s="74" customFormat="1" ht="17.100000000000001" hidden="1" customHeight="1" x14ac:dyDescent="0.25">
      <c r="B3461" s="504">
        <f>'Flanged Parts'!AC15</f>
        <v>0</v>
      </c>
      <c r="C3461" s="508">
        <f t="shared" si="1994"/>
        <v>29412</v>
      </c>
      <c r="D3461" s="506">
        <f t="shared" si="1965"/>
        <v>29412</v>
      </c>
      <c r="E3461" s="504" t="s">
        <v>869</v>
      </c>
      <c r="F3461" s="508" t="str">
        <f t="shared" si="1959"/>
        <v xml:space="preserve"> </v>
      </c>
      <c r="G3461" s="509" t="s">
        <v>477</v>
      </c>
      <c r="H3461" s="504" t="str">
        <f>IF('Flanged Parts'!$BB$6=1,"CS",IF('Flanged Parts'!$BB$6=2,"Glv",0))</f>
        <v>Glv</v>
      </c>
      <c r="I3461" s="1035"/>
      <c r="J3461" s="1036"/>
      <c r="K3461" s="516" t="s">
        <v>881</v>
      </c>
      <c r="L3461" s="535">
        <v>18</v>
      </c>
      <c r="M3461" s="517" t="str">
        <f t="shared" si="1955"/>
        <v>Y</v>
      </c>
      <c r="N3461" s="514">
        <f t="shared" si="1958"/>
        <v>92.42</v>
      </c>
      <c r="O3461" s="514">
        <f t="shared" si="1966"/>
        <v>0</v>
      </c>
      <c r="P3461" s="680">
        <f>'KB Duct Parts'!$AE$3</f>
        <v>0</v>
      </c>
      <c r="Q3461" s="681">
        <f t="shared" si="1960"/>
        <v>0</v>
      </c>
      <c r="R3461" s="682">
        <f t="shared" si="1961"/>
        <v>0</v>
      </c>
      <c r="S3461" s="716">
        <f t="shared" si="1967"/>
        <v>0.2</v>
      </c>
      <c r="T3461" s="679">
        <f t="shared" si="1962"/>
        <v>0</v>
      </c>
      <c r="U3461" s="679">
        <f t="shared" si="1963"/>
        <v>0</v>
      </c>
      <c r="Y3461" s="120"/>
      <c r="AD3461" s="81"/>
      <c r="AF3461" s="370">
        <v>18</v>
      </c>
      <c r="AG3461" s="374">
        <v>16</v>
      </c>
      <c r="AH3461" s="378">
        <v>14</v>
      </c>
      <c r="AI3461" s="381">
        <v>12</v>
      </c>
      <c r="AJ3461" s="386">
        <v>10</v>
      </c>
      <c r="AK3461" s="391"/>
      <c r="AL3461" s="386"/>
      <c r="AM3461" s="363">
        <f t="shared" si="1953"/>
        <v>1</v>
      </c>
      <c r="AN3461" s="578">
        <v>61.9</v>
      </c>
      <c r="AO3461" s="78">
        <f t="shared" si="1991"/>
        <v>74.28</v>
      </c>
      <c r="AP3461" s="78">
        <f t="shared" si="1986"/>
        <v>80.47</v>
      </c>
      <c r="AQ3461" s="78">
        <f t="shared" si="1987"/>
        <v>86.66</v>
      </c>
      <c r="AR3461" s="78">
        <f t="shared" si="1988"/>
        <v>92.85</v>
      </c>
      <c r="AS3461" s="78">
        <f t="shared" si="1989"/>
        <v>0</v>
      </c>
      <c r="AT3461" s="78">
        <f t="shared" si="1990"/>
        <v>0</v>
      </c>
      <c r="AU3461" s="363" t="s">
        <v>717</v>
      </c>
      <c r="AV3461" s="393"/>
      <c r="AW3461" s="395"/>
      <c r="AX3461" s="395">
        <v>1.2</v>
      </c>
      <c r="AY3461" s="395">
        <v>1.3</v>
      </c>
      <c r="AZ3461" s="395">
        <v>1.4</v>
      </c>
      <c r="BA3461" s="395">
        <v>1.5</v>
      </c>
      <c r="BB3461" s="395">
        <v>0</v>
      </c>
      <c r="BC3461" s="395">
        <v>0</v>
      </c>
      <c r="BD3461" s="115"/>
      <c r="BE3461" s="115"/>
      <c r="BF3461" s="115">
        <v>2</v>
      </c>
      <c r="BG3461" s="115">
        <v>12</v>
      </c>
      <c r="BH3461" s="423">
        <f t="shared" si="1985"/>
        <v>15.26</v>
      </c>
      <c r="BI3461" s="417">
        <f t="shared" si="1957"/>
        <v>30.52</v>
      </c>
      <c r="BJ3461" s="115"/>
      <c r="BK3461" s="115"/>
      <c r="BQ3461" s="74" t="str">
        <f t="shared" si="1968"/>
        <v>29412-(16)</v>
      </c>
      <c r="BR3461" s="120" t="str">
        <f t="shared" si="1969"/>
        <v>Flanged Butter Fly Valve</v>
      </c>
      <c r="BS3461" s="120">
        <f t="shared" si="1970"/>
        <v>74.28</v>
      </c>
      <c r="BU3461" s="74" t="str">
        <f t="shared" si="1971"/>
        <v>29412-(14)</v>
      </c>
      <c r="BV3461" s="120" t="str">
        <f t="shared" si="1972"/>
        <v>Flanged Butter Fly Valve</v>
      </c>
      <c r="BW3461" s="120">
        <f t="shared" si="1973"/>
        <v>80.47</v>
      </c>
      <c r="BY3461" s="74" t="str">
        <f t="shared" si="1974"/>
        <v>29412-(12)</v>
      </c>
      <c r="BZ3461" s="120" t="str">
        <f t="shared" si="1975"/>
        <v>Flanged Butter Fly Valve</v>
      </c>
      <c r="CA3461" s="120">
        <f t="shared" si="1976"/>
        <v>86.66</v>
      </c>
      <c r="CC3461" s="115" t="str">
        <f t="shared" si="1977"/>
        <v>29412-(10)</v>
      </c>
      <c r="CD3461" s="120" t="str">
        <f t="shared" si="1978"/>
        <v>Flanged Butter Fly Valve</v>
      </c>
      <c r="CE3461" s="417">
        <f t="shared" si="1979"/>
        <v>92.85</v>
      </c>
      <c r="CF3461" s="115"/>
      <c r="CG3461" s="115" t="str">
        <f t="shared" si="1980"/>
        <v xml:space="preserve"> </v>
      </c>
      <c r="CH3461" s="120" t="str">
        <f t="shared" si="1981"/>
        <v xml:space="preserve"> </v>
      </c>
      <c r="CI3461" s="417" t="str">
        <f t="shared" si="1982"/>
        <v xml:space="preserve"> </v>
      </c>
      <c r="CJ3461" s="115"/>
      <c r="CK3461" s="115" t="str">
        <f t="shared" si="1983"/>
        <v xml:space="preserve"> </v>
      </c>
      <c r="CL3461" s="120" t="str">
        <f t="shared" si="1984"/>
        <v xml:space="preserve"> </v>
      </c>
      <c r="CM3461" s="417" t="str">
        <f t="shared" si="1992"/>
        <v xml:space="preserve"> </v>
      </c>
      <c r="IS3461" s="111">
        <v>52.3</v>
      </c>
    </row>
    <row r="3462" spans="2:253" s="74" customFormat="1" ht="17.100000000000001" hidden="1" customHeight="1" x14ac:dyDescent="0.25">
      <c r="B3462" s="504">
        <f>'Flanged Parts'!AC16</f>
        <v>0</v>
      </c>
      <c r="C3462" s="508">
        <f t="shared" si="1994"/>
        <v>29413</v>
      </c>
      <c r="D3462" s="506">
        <f t="shared" si="1965"/>
        <v>29413</v>
      </c>
      <c r="E3462" s="504" t="s">
        <v>870</v>
      </c>
      <c r="F3462" s="508" t="str">
        <f t="shared" si="1959"/>
        <v xml:space="preserve"> </v>
      </c>
      <c r="G3462" s="509" t="s">
        <v>477</v>
      </c>
      <c r="H3462" s="504" t="str">
        <f>IF('Flanged Parts'!$BB$6=1,"CS",IF('Flanged Parts'!$BB$6=2,"Glv",0))</f>
        <v>Glv</v>
      </c>
      <c r="I3462" s="1035"/>
      <c r="J3462" s="1036"/>
      <c r="K3462" s="516" t="s">
        <v>881</v>
      </c>
      <c r="L3462" s="535">
        <v>18</v>
      </c>
      <c r="M3462" s="517" t="str">
        <f t="shared" si="1955"/>
        <v>Y</v>
      </c>
      <c r="N3462" s="514">
        <f t="shared" si="1958"/>
        <v>102.18</v>
      </c>
      <c r="O3462" s="514">
        <f t="shared" si="1966"/>
        <v>0</v>
      </c>
      <c r="P3462" s="680">
        <f>'KB Duct Parts'!$AE$3</f>
        <v>0</v>
      </c>
      <c r="Q3462" s="681">
        <f t="shared" si="1960"/>
        <v>0</v>
      </c>
      <c r="R3462" s="682">
        <f t="shared" si="1961"/>
        <v>0</v>
      </c>
      <c r="S3462" s="716">
        <f t="shared" si="1967"/>
        <v>0.2</v>
      </c>
      <c r="T3462" s="679">
        <f t="shared" si="1962"/>
        <v>0</v>
      </c>
      <c r="U3462" s="679">
        <f t="shared" si="1963"/>
        <v>0</v>
      </c>
      <c r="Y3462" s="120"/>
      <c r="AD3462" s="81"/>
      <c r="AF3462" s="370">
        <v>18</v>
      </c>
      <c r="AG3462" s="374">
        <v>16</v>
      </c>
      <c r="AH3462" s="378">
        <v>14</v>
      </c>
      <c r="AI3462" s="381">
        <v>12</v>
      </c>
      <c r="AJ3462" s="386">
        <v>10</v>
      </c>
      <c r="AK3462" s="391"/>
      <c r="AL3462" s="386"/>
      <c r="AM3462" s="363">
        <f t="shared" ref="AM3462:AM3525" si="1995">IF(L3462=AF3462,1,IF(L3462=AG3462,2,IF(L3462=AH3462,3,IF(L3462=AI3462,4,IF(L3462=AJ3462,5,IF(L3462=AK3462,6,IF(L3462=AL3462,7,0)))))))</f>
        <v>1</v>
      </c>
      <c r="AN3462" s="578">
        <v>66.900000000000006</v>
      </c>
      <c r="AO3462" s="78">
        <f t="shared" si="1991"/>
        <v>80.28</v>
      </c>
      <c r="AP3462" s="78">
        <f t="shared" si="1986"/>
        <v>86.970000000000013</v>
      </c>
      <c r="AQ3462" s="78">
        <f t="shared" si="1987"/>
        <v>93.66</v>
      </c>
      <c r="AR3462" s="78">
        <f t="shared" si="1988"/>
        <v>100.35000000000001</v>
      </c>
      <c r="AS3462" s="78">
        <f t="shared" si="1989"/>
        <v>0</v>
      </c>
      <c r="AT3462" s="78">
        <f t="shared" si="1990"/>
        <v>0</v>
      </c>
      <c r="AU3462" s="363" t="s">
        <v>717</v>
      </c>
      <c r="AV3462" s="393"/>
      <c r="AW3462" s="395"/>
      <c r="AX3462" s="395">
        <v>1.2</v>
      </c>
      <c r="AY3462" s="395">
        <v>1.3</v>
      </c>
      <c r="AZ3462" s="395">
        <v>1.4</v>
      </c>
      <c r="BA3462" s="395">
        <v>1.5</v>
      </c>
      <c r="BB3462" s="395">
        <v>0</v>
      </c>
      <c r="BC3462" s="395">
        <v>0</v>
      </c>
      <c r="BD3462" s="115"/>
      <c r="BE3462" s="115"/>
      <c r="BF3462" s="115">
        <v>2</v>
      </c>
      <c r="BG3462" s="115">
        <v>13</v>
      </c>
      <c r="BH3462" s="423">
        <f t="shared" si="1985"/>
        <v>17.64</v>
      </c>
      <c r="BI3462" s="417">
        <f t="shared" si="1957"/>
        <v>35.28</v>
      </c>
      <c r="BJ3462" s="115"/>
      <c r="BK3462" s="115"/>
      <c r="BQ3462" s="74" t="str">
        <f t="shared" si="1968"/>
        <v>29413-(16)</v>
      </c>
      <c r="BR3462" s="120" t="str">
        <f t="shared" si="1969"/>
        <v>Flanged Butter Fly Valve</v>
      </c>
      <c r="BS3462" s="120">
        <f t="shared" si="1970"/>
        <v>80.28</v>
      </c>
      <c r="BU3462" s="74" t="str">
        <f t="shared" si="1971"/>
        <v>29413-(14)</v>
      </c>
      <c r="BV3462" s="120" t="str">
        <f t="shared" si="1972"/>
        <v>Flanged Butter Fly Valve</v>
      </c>
      <c r="BW3462" s="120">
        <f t="shared" si="1973"/>
        <v>86.970000000000013</v>
      </c>
      <c r="BY3462" s="74" t="str">
        <f t="shared" si="1974"/>
        <v>29413-(12)</v>
      </c>
      <c r="BZ3462" s="120" t="str">
        <f t="shared" si="1975"/>
        <v>Flanged Butter Fly Valve</v>
      </c>
      <c r="CA3462" s="120">
        <f t="shared" si="1976"/>
        <v>93.66</v>
      </c>
      <c r="CC3462" s="115" t="str">
        <f t="shared" si="1977"/>
        <v>29413-(10)</v>
      </c>
      <c r="CD3462" s="120" t="str">
        <f t="shared" si="1978"/>
        <v>Flanged Butter Fly Valve</v>
      </c>
      <c r="CE3462" s="417">
        <f t="shared" si="1979"/>
        <v>100.35000000000001</v>
      </c>
      <c r="CF3462" s="115"/>
      <c r="CG3462" s="115" t="str">
        <f t="shared" si="1980"/>
        <v xml:space="preserve"> </v>
      </c>
      <c r="CH3462" s="120" t="str">
        <f t="shared" si="1981"/>
        <v xml:space="preserve"> </v>
      </c>
      <c r="CI3462" s="417" t="str">
        <f t="shared" si="1982"/>
        <v xml:space="preserve"> </v>
      </c>
      <c r="CJ3462" s="115"/>
      <c r="CK3462" s="115" t="str">
        <f t="shared" si="1983"/>
        <v xml:space="preserve"> </v>
      </c>
      <c r="CL3462" s="120" t="str">
        <f t="shared" si="1984"/>
        <v xml:space="preserve"> </v>
      </c>
      <c r="CM3462" s="417" t="str">
        <f t="shared" si="1992"/>
        <v xml:space="preserve"> </v>
      </c>
      <c r="IS3462" s="111">
        <v>57</v>
      </c>
    </row>
    <row r="3463" spans="2:253" s="74" customFormat="1" ht="17.100000000000001" hidden="1" customHeight="1" x14ac:dyDescent="0.25">
      <c r="B3463" s="504">
        <f>'Flanged Parts'!AC17</f>
        <v>0</v>
      </c>
      <c r="C3463" s="508">
        <f t="shared" si="1994"/>
        <v>29414</v>
      </c>
      <c r="D3463" s="506">
        <f t="shared" si="1965"/>
        <v>29414</v>
      </c>
      <c r="E3463" s="504" t="s">
        <v>871</v>
      </c>
      <c r="F3463" s="508" t="str">
        <f t="shared" si="1959"/>
        <v xml:space="preserve"> </v>
      </c>
      <c r="G3463" s="509" t="s">
        <v>477</v>
      </c>
      <c r="H3463" s="504" t="str">
        <f>IF('Flanged Parts'!$BB$6=1,"CS",IF('Flanged Parts'!$BB$6=2,"Glv",0))</f>
        <v>Glv</v>
      </c>
      <c r="I3463" s="1035"/>
      <c r="J3463" s="1036"/>
      <c r="K3463" s="516" t="s">
        <v>881</v>
      </c>
      <c r="L3463" s="535">
        <v>18</v>
      </c>
      <c r="M3463" s="517" t="str">
        <f t="shared" si="1955"/>
        <v>Y</v>
      </c>
      <c r="N3463" s="514">
        <f t="shared" si="1958"/>
        <v>111.32</v>
      </c>
      <c r="O3463" s="514">
        <f t="shared" si="1966"/>
        <v>0</v>
      </c>
      <c r="P3463" s="680">
        <f>'KB Duct Parts'!$AE$3</f>
        <v>0</v>
      </c>
      <c r="Q3463" s="681">
        <f t="shared" si="1960"/>
        <v>0</v>
      </c>
      <c r="R3463" s="682">
        <f t="shared" si="1961"/>
        <v>0</v>
      </c>
      <c r="S3463" s="716">
        <f t="shared" si="1967"/>
        <v>0.2</v>
      </c>
      <c r="T3463" s="679">
        <f t="shared" si="1962"/>
        <v>0</v>
      </c>
      <c r="U3463" s="679">
        <f t="shared" si="1963"/>
        <v>0</v>
      </c>
      <c r="Y3463" s="120"/>
      <c r="AD3463" s="81"/>
      <c r="AF3463" s="370">
        <v>18</v>
      </c>
      <c r="AG3463" s="374">
        <v>16</v>
      </c>
      <c r="AH3463" s="378">
        <v>14</v>
      </c>
      <c r="AI3463" s="381">
        <v>12</v>
      </c>
      <c r="AJ3463" s="386">
        <v>10</v>
      </c>
      <c r="AK3463" s="391"/>
      <c r="AL3463" s="386"/>
      <c r="AM3463" s="363">
        <f t="shared" si="1995"/>
        <v>1</v>
      </c>
      <c r="AN3463" s="578">
        <v>71</v>
      </c>
      <c r="AO3463" s="78">
        <f t="shared" si="1991"/>
        <v>85.2</v>
      </c>
      <c r="AP3463" s="78">
        <f t="shared" si="1986"/>
        <v>92.3</v>
      </c>
      <c r="AQ3463" s="78">
        <f t="shared" si="1987"/>
        <v>99.399999999999991</v>
      </c>
      <c r="AR3463" s="78">
        <f t="shared" si="1988"/>
        <v>106.5</v>
      </c>
      <c r="AS3463" s="78">
        <f t="shared" si="1989"/>
        <v>0</v>
      </c>
      <c r="AT3463" s="78">
        <f t="shared" si="1990"/>
        <v>0</v>
      </c>
      <c r="AU3463" s="363" t="s">
        <v>717</v>
      </c>
      <c r="AV3463" s="393"/>
      <c r="AW3463" s="395"/>
      <c r="AX3463" s="395">
        <v>1.2</v>
      </c>
      <c r="AY3463" s="395">
        <v>1.3</v>
      </c>
      <c r="AZ3463" s="395">
        <v>1.4</v>
      </c>
      <c r="BA3463" s="395">
        <v>1.5</v>
      </c>
      <c r="BB3463" s="395">
        <v>0</v>
      </c>
      <c r="BC3463" s="395">
        <v>0</v>
      </c>
      <c r="BD3463" s="115"/>
      <c r="BE3463" s="115"/>
      <c r="BF3463" s="115">
        <v>2</v>
      </c>
      <c r="BG3463" s="115">
        <v>14</v>
      </c>
      <c r="BH3463" s="423">
        <f t="shared" si="1985"/>
        <v>20.16</v>
      </c>
      <c r="BI3463" s="417">
        <f t="shared" si="1957"/>
        <v>40.32</v>
      </c>
      <c r="BJ3463" s="115"/>
      <c r="BK3463" s="115"/>
      <c r="BQ3463" s="74" t="str">
        <f t="shared" si="1968"/>
        <v>29414-(16)</v>
      </c>
      <c r="BR3463" s="120" t="str">
        <f t="shared" si="1969"/>
        <v>Flanged Butter Fly Valve</v>
      </c>
      <c r="BS3463" s="120">
        <f t="shared" si="1970"/>
        <v>85.2</v>
      </c>
      <c r="BU3463" s="74" t="str">
        <f t="shared" si="1971"/>
        <v>29414-(14)</v>
      </c>
      <c r="BV3463" s="120" t="str">
        <f t="shared" si="1972"/>
        <v>Flanged Butter Fly Valve</v>
      </c>
      <c r="BW3463" s="120">
        <f t="shared" si="1973"/>
        <v>92.3</v>
      </c>
      <c r="BY3463" s="74" t="str">
        <f t="shared" si="1974"/>
        <v>29414-(12)</v>
      </c>
      <c r="BZ3463" s="120" t="str">
        <f t="shared" si="1975"/>
        <v>Flanged Butter Fly Valve</v>
      </c>
      <c r="CA3463" s="120">
        <f t="shared" si="1976"/>
        <v>99.399999999999991</v>
      </c>
      <c r="CC3463" s="115" t="str">
        <f t="shared" si="1977"/>
        <v>29414-(10)</v>
      </c>
      <c r="CD3463" s="120" t="str">
        <f t="shared" si="1978"/>
        <v>Flanged Butter Fly Valve</v>
      </c>
      <c r="CE3463" s="417">
        <f t="shared" si="1979"/>
        <v>106.5</v>
      </c>
      <c r="CF3463" s="115"/>
      <c r="CG3463" s="115" t="str">
        <f t="shared" si="1980"/>
        <v xml:space="preserve"> </v>
      </c>
      <c r="CH3463" s="120" t="str">
        <f t="shared" si="1981"/>
        <v xml:space="preserve"> </v>
      </c>
      <c r="CI3463" s="417" t="str">
        <f t="shared" si="1982"/>
        <v xml:space="preserve"> </v>
      </c>
      <c r="CJ3463" s="115"/>
      <c r="CK3463" s="115" t="str">
        <f t="shared" si="1983"/>
        <v xml:space="preserve"> </v>
      </c>
      <c r="CL3463" s="120" t="str">
        <f t="shared" si="1984"/>
        <v xml:space="preserve"> </v>
      </c>
      <c r="CM3463" s="417" t="str">
        <f t="shared" si="1992"/>
        <v xml:space="preserve"> </v>
      </c>
      <c r="IS3463" s="111">
        <v>61.4</v>
      </c>
    </row>
    <row r="3464" spans="2:253" s="74" customFormat="1" ht="17.100000000000001" hidden="1" customHeight="1" x14ac:dyDescent="0.25">
      <c r="B3464" s="504">
        <f>'Flanged Parts'!AC18</f>
        <v>0</v>
      </c>
      <c r="C3464" s="508">
        <f t="shared" si="1994"/>
        <v>29415</v>
      </c>
      <c r="D3464" s="506">
        <f t="shared" si="1965"/>
        <v>29415</v>
      </c>
      <c r="E3464" s="504" t="s">
        <v>872</v>
      </c>
      <c r="F3464" s="508" t="str">
        <f t="shared" si="1959"/>
        <v xml:space="preserve"> </v>
      </c>
      <c r="G3464" s="509" t="s">
        <v>477</v>
      </c>
      <c r="H3464" s="504" t="str">
        <f>IF('Flanged Parts'!$BB$6=1,"CS",IF('Flanged Parts'!$BB$6=2,"Glv",0))</f>
        <v>Glv</v>
      </c>
      <c r="I3464" s="1035"/>
      <c r="J3464" s="1036"/>
      <c r="K3464" s="516" t="s">
        <v>881</v>
      </c>
      <c r="L3464" s="535">
        <v>18</v>
      </c>
      <c r="M3464" s="517" t="str">
        <f t="shared" si="1955"/>
        <v>Y</v>
      </c>
      <c r="N3464" s="514">
        <f t="shared" si="1958"/>
        <v>118.9</v>
      </c>
      <c r="O3464" s="514">
        <f t="shared" si="1966"/>
        <v>0</v>
      </c>
      <c r="P3464" s="680">
        <f>'KB Duct Parts'!$AE$3</f>
        <v>0</v>
      </c>
      <c r="Q3464" s="681">
        <f t="shared" si="1960"/>
        <v>0</v>
      </c>
      <c r="R3464" s="682">
        <f t="shared" si="1961"/>
        <v>0</v>
      </c>
      <c r="S3464" s="716">
        <f t="shared" si="1967"/>
        <v>0.2</v>
      </c>
      <c r="T3464" s="679">
        <f t="shared" si="1962"/>
        <v>0</v>
      </c>
      <c r="U3464" s="679">
        <f t="shared" si="1963"/>
        <v>0</v>
      </c>
      <c r="Y3464" s="120"/>
      <c r="AD3464" s="81"/>
      <c r="AF3464" s="370">
        <v>18</v>
      </c>
      <c r="AG3464" s="374">
        <v>16</v>
      </c>
      <c r="AH3464" s="378">
        <v>14</v>
      </c>
      <c r="AI3464" s="381">
        <v>12</v>
      </c>
      <c r="AJ3464" s="386">
        <v>10</v>
      </c>
      <c r="AK3464" s="391"/>
      <c r="AL3464" s="386"/>
      <c r="AM3464" s="363">
        <f t="shared" si="1995"/>
        <v>1</v>
      </c>
      <c r="AN3464" s="578">
        <v>74.900000000000006</v>
      </c>
      <c r="AO3464" s="78">
        <f t="shared" si="1991"/>
        <v>89.88000000000001</v>
      </c>
      <c r="AP3464" s="78">
        <f t="shared" si="1986"/>
        <v>97.37</v>
      </c>
      <c r="AQ3464" s="78">
        <f t="shared" si="1987"/>
        <v>104.86</v>
      </c>
      <c r="AR3464" s="78">
        <f t="shared" si="1988"/>
        <v>112.35000000000001</v>
      </c>
      <c r="AS3464" s="78">
        <f t="shared" si="1989"/>
        <v>0</v>
      </c>
      <c r="AT3464" s="78">
        <f t="shared" si="1990"/>
        <v>0</v>
      </c>
      <c r="AU3464" s="363" t="s">
        <v>717</v>
      </c>
      <c r="AV3464" s="393"/>
      <c r="AW3464" s="395"/>
      <c r="AX3464" s="395">
        <v>1.2</v>
      </c>
      <c r="AY3464" s="395">
        <v>1.3</v>
      </c>
      <c r="AZ3464" s="395">
        <v>1.4</v>
      </c>
      <c r="BA3464" s="395">
        <v>1.5</v>
      </c>
      <c r="BB3464" s="395">
        <v>0</v>
      </c>
      <c r="BC3464" s="395">
        <v>0</v>
      </c>
      <c r="BD3464" s="115"/>
      <c r="BE3464" s="115"/>
      <c r="BF3464" s="115">
        <v>2</v>
      </c>
      <c r="BG3464" s="115">
        <v>15</v>
      </c>
      <c r="BH3464" s="423">
        <f t="shared" si="1985"/>
        <v>22</v>
      </c>
      <c r="BI3464" s="417">
        <f t="shared" si="1957"/>
        <v>44</v>
      </c>
      <c r="BJ3464" s="115"/>
      <c r="BK3464" s="115"/>
      <c r="BQ3464" s="74" t="str">
        <f t="shared" si="1968"/>
        <v>29415-(16)</v>
      </c>
      <c r="BR3464" s="120" t="str">
        <f t="shared" si="1969"/>
        <v>Flanged Butter Fly Valve</v>
      </c>
      <c r="BS3464" s="120">
        <f t="shared" si="1970"/>
        <v>89.88000000000001</v>
      </c>
      <c r="BU3464" s="74" t="str">
        <f t="shared" si="1971"/>
        <v>29415-(14)</v>
      </c>
      <c r="BV3464" s="120" t="str">
        <f t="shared" si="1972"/>
        <v>Flanged Butter Fly Valve</v>
      </c>
      <c r="BW3464" s="120">
        <f t="shared" si="1973"/>
        <v>97.37</v>
      </c>
      <c r="BY3464" s="74" t="str">
        <f t="shared" si="1974"/>
        <v>29415-(12)</v>
      </c>
      <c r="BZ3464" s="120" t="str">
        <f t="shared" si="1975"/>
        <v>Flanged Butter Fly Valve</v>
      </c>
      <c r="CA3464" s="120">
        <f t="shared" si="1976"/>
        <v>104.86</v>
      </c>
      <c r="CC3464" s="115" t="str">
        <f t="shared" si="1977"/>
        <v>29415-(10)</v>
      </c>
      <c r="CD3464" s="120" t="str">
        <f t="shared" si="1978"/>
        <v>Flanged Butter Fly Valve</v>
      </c>
      <c r="CE3464" s="417">
        <f t="shared" si="1979"/>
        <v>112.35000000000001</v>
      </c>
      <c r="CF3464" s="115"/>
      <c r="CG3464" s="115" t="str">
        <f t="shared" si="1980"/>
        <v xml:space="preserve"> </v>
      </c>
      <c r="CH3464" s="120" t="str">
        <f t="shared" si="1981"/>
        <v xml:space="preserve"> </v>
      </c>
      <c r="CI3464" s="417" t="str">
        <f t="shared" si="1982"/>
        <v xml:space="preserve"> </v>
      </c>
      <c r="CJ3464" s="115"/>
      <c r="CK3464" s="115" t="str">
        <f t="shared" si="1983"/>
        <v xml:space="preserve"> </v>
      </c>
      <c r="CL3464" s="120" t="str">
        <f t="shared" si="1984"/>
        <v xml:space="preserve"> </v>
      </c>
      <c r="CM3464" s="417" t="str">
        <f t="shared" si="1992"/>
        <v xml:space="preserve"> </v>
      </c>
      <c r="IS3464" s="111">
        <v>66.7</v>
      </c>
    </row>
    <row r="3465" spans="2:253" s="74" customFormat="1" ht="17.100000000000001" hidden="1" customHeight="1" x14ac:dyDescent="0.25">
      <c r="B3465" s="504">
        <f>'Flanged Parts'!AC19</f>
        <v>0</v>
      </c>
      <c r="C3465" s="508">
        <f t="shared" si="1994"/>
        <v>29416</v>
      </c>
      <c r="D3465" s="506">
        <f t="shared" si="1965"/>
        <v>29416</v>
      </c>
      <c r="E3465" s="504" t="s">
        <v>873</v>
      </c>
      <c r="F3465" s="508" t="str">
        <f t="shared" si="1959"/>
        <v xml:space="preserve"> </v>
      </c>
      <c r="G3465" s="509" t="s">
        <v>477</v>
      </c>
      <c r="H3465" s="504" t="str">
        <f>IF('Flanged Parts'!$BB$6=1,"CS",IF('Flanged Parts'!$BB$6=2,"Glv",0))</f>
        <v>Glv</v>
      </c>
      <c r="I3465" s="1035"/>
      <c r="J3465" s="1036"/>
      <c r="K3465" s="516" t="s">
        <v>881</v>
      </c>
      <c r="L3465" s="535">
        <v>18</v>
      </c>
      <c r="M3465" s="517" t="str">
        <f t="shared" si="1955"/>
        <v>Y</v>
      </c>
      <c r="N3465" s="514">
        <f t="shared" si="1958"/>
        <v>131.24</v>
      </c>
      <c r="O3465" s="514">
        <f t="shared" si="1966"/>
        <v>0</v>
      </c>
      <c r="P3465" s="680">
        <f>'KB Duct Parts'!$AE$3</f>
        <v>0</v>
      </c>
      <c r="Q3465" s="681">
        <f t="shared" si="1960"/>
        <v>0</v>
      </c>
      <c r="R3465" s="682">
        <f t="shared" si="1961"/>
        <v>0</v>
      </c>
      <c r="S3465" s="716">
        <f t="shared" si="1967"/>
        <v>0.2</v>
      </c>
      <c r="T3465" s="679">
        <f t="shared" si="1962"/>
        <v>0</v>
      </c>
      <c r="U3465" s="679">
        <f t="shared" si="1963"/>
        <v>0</v>
      </c>
      <c r="Y3465" s="120"/>
      <c r="AD3465" s="81"/>
      <c r="AF3465" s="370">
        <v>18</v>
      </c>
      <c r="AG3465" s="374">
        <v>16</v>
      </c>
      <c r="AH3465" s="378">
        <v>14</v>
      </c>
      <c r="AI3465" s="381">
        <v>12</v>
      </c>
      <c r="AJ3465" s="386">
        <v>10</v>
      </c>
      <c r="AK3465" s="391"/>
      <c r="AL3465" s="386"/>
      <c r="AM3465" s="363">
        <f t="shared" si="1995"/>
        <v>1</v>
      </c>
      <c r="AN3465" s="578">
        <v>77</v>
      </c>
      <c r="AO3465" s="78">
        <f t="shared" si="1991"/>
        <v>92.399999999999991</v>
      </c>
      <c r="AP3465" s="78">
        <f t="shared" si="1986"/>
        <v>100.10000000000001</v>
      </c>
      <c r="AQ3465" s="78">
        <f t="shared" si="1987"/>
        <v>107.8</v>
      </c>
      <c r="AR3465" s="78">
        <f t="shared" si="1988"/>
        <v>115.5</v>
      </c>
      <c r="AS3465" s="78">
        <f t="shared" si="1989"/>
        <v>0</v>
      </c>
      <c r="AT3465" s="78">
        <f t="shared" si="1990"/>
        <v>0</v>
      </c>
      <c r="AU3465" s="363" t="s">
        <v>717</v>
      </c>
      <c r="AV3465" s="393"/>
      <c r="AW3465" s="395"/>
      <c r="AX3465" s="395">
        <v>1.2</v>
      </c>
      <c r="AY3465" s="395">
        <v>1.3</v>
      </c>
      <c r="AZ3465" s="395">
        <v>1.4</v>
      </c>
      <c r="BA3465" s="395">
        <v>1.5</v>
      </c>
      <c r="BB3465" s="395">
        <v>0</v>
      </c>
      <c r="BC3465" s="395">
        <v>0</v>
      </c>
      <c r="BD3465" s="115"/>
      <c r="BE3465" s="115"/>
      <c r="BF3465" s="115">
        <v>2</v>
      </c>
      <c r="BG3465" s="115">
        <v>16</v>
      </c>
      <c r="BH3465" s="423">
        <f t="shared" si="1985"/>
        <v>27.12</v>
      </c>
      <c r="BI3465" s="417">
        <f t="shared" si="1957"/>
        <v>54.24</v>
      </c>
      <c r="BJ3465" s="115"/>
      <c r="BK3465" s="115"/>
      <c r="BQ3465" s="74" t="str">
        <f t="shared" si="1968"/>
        <v>29416-(16)</v>
      </c>
      <c r="BR3465" s="120" t="str">
        <f t="shared" si="1969"/>
        <v>Flanged Butter Fly Valve</v>
      </c>
      <c r="BS3465" s="120">
        <f t="shared" si="1970"/>
        <v>92.399999999999991</v>
      </c>
      <c r="BU3465" s="74" t="str">
        <f t="shared" si="1971"/>
        <v>29416-(14)</v>
      </c>
      <c r="BV3465" s="120" t="str">
        <f t="shared" si="1972"/>
        <v>Flanged Butter Fly Valve</v>
      </c>
      <c r="BW3465" s="120">
        <f t="shared" si="1973"/>
        <v>100.10000000000001</v>
      </c>
      <c r="BY3465" s="74" t="str">
        <f t="shared" si="1974"/>
        <v>29416-(12)</v>
      </c>
      <c r="BZ3465" s="120" t="str">
        <f t="shared" si="1975"/>
        <v>Flanged Butter Fly Valve</v>
      </c>
      <c r="CA3465" s="120">
        <f t="shared" si="1976"/>
        <v>107.8</v>
      </c>
      <c r="CC3465" s="115" t="str">
        <f t="shared" si="1977"/>
        <v>29416-(10)</v>
      </c>
      <c r="CD3465" s="120" t="str">
        <f t="shared" si="1978"/>
        <v>Flanged Butter Fly Valve</v>
      </c>
      <c r="CE3465" s="417">
        <f t="shared" si="1979"/>
        <v>115.5</v>
      </c>
      <c r="CF3465" s="115"/>
      <c r="CG3465" s="115" t="str">
        <f t="shared" si="1980"/>
        <v xml:space="preserve"> </v>
      </c>
      <c r="CH3465" s="120" t="str">
        <f t="shared" si="1981"/>
        <v xml:space="preserve"> </v>
      </c>
      <c r="CI3465" s="417" t="str">
        <f t="shared" si="1982"/>
        <v xml:space="preserve"> </v>
      </c>
      <c r="CJ3465" s="115"/>
      <c r="CK3465" s="115" t="str">
        <f t="shared" si="1983"/>
        <v xml:space="preserve"> </v>
      </c>
      <c r="CL3465" s="120" t="str">
        <f t="shared" si="1984"/>
        <v xml:space="preserve"> </v>
      </c>
      <c r="CM3465" s="417" t="str">
        <f t="shared" si="1992"/>
        <v xml:space="preserve"> </v>
      </c>
      <c r="IS3465" s="111">
        <v>69.8</v>
      </c>
    </row>
    <row r="3466" spans="2:253" s="74" customFormat="1" ht="17.100000000000001" hidden="1" customHeight="1" x14ac:dyDescent="0.25">
      <c r="B3466" s="504">
        <f>'Flanged Parts'!AC20</f>
        <v>0</v>
      </c>
      <c r="C3466" s="508">
        <f t="shared" si="1994"/>
        <v>29417</v>
      </c>
      <c r="D3466" s="506">
        <f t="shared" si="1965"/>
        <v>29417</v>
      </c>
      <c r="E3466" s="504" t="s">
        <v>874</v>
      </c>
      <c r="F3466" s="508" t="str">
        <f t="shared" si="1959"/>
        <v xml:space="preserve"> </v>
      </c>
      <c r="G3466" s="509" t="s">
        <v>477</v>
      </c>
      <c r="H3466" s="504" t="str">
        <f>IF('Flanged Parts'!$BB$6=1,"CS",IF('Flanged Parts'!$BB$6=2,"Glv",0))</f>
        <v>Glv</v>
      </c>
      <c r="I3466" s="1035"/>
      <c r="J3466" s="1036"/>
      <c r="K3466" s="516" t="s">
        <v>881</v>
      </c>
      <c r="L3466" s="535">
        <v>18</v>
      </c>
      <c r="M3466" s="517" t="str">
        <f t="shared" si="1955"/>
        <v>Y</v>
      </c>
      <c r="N3466" s="514">
        <f t="shared" si="1958"/>
        <v>138.86000000000001</v>
      </c>
      <c r="O3466" s="514">
        <f t="shared" si="1966"/>
        <v>0</v>
      </c>
      <c r="P3466" s="680">
        <f>'KB Duct Parts'!$AE$3</f>
        <v>0</v>
      </c>
      <c r="Q3466" s="681">
        <f t="shared" si="1960"/>
        <v>0</v>
      </c>
      <c r="R3466" s="682">
        <f t="shared" si="1961"/>
        <v>0</v>
      </c>
      <c r="S3466" s="716">
        <f t="shared" si="1967"/>
        <v>0.2</v>
      </c>
      <c r="T3466" s="679">
        <f t="shared" si="1962"/>
        <v>0</v>
      </c>
      <c r="U3466" s="679">
        <f t="shared" si="1963"/>
        <v>0</v>
      </c>
      <c r="Y3466" s="120"/>
      <c r="AD3466" s="81"/>
      <c r="AF3466" s="370">
        <v>18</v>
      </c>
      <c r="AG3466" s="374">
        <v>16</v>
      </c>
      <c r="AH3466" s="378">
        <v>14</v>
      </c>
      <c r="AI3466" s="381">
        <v>12</v>
      </c>
      <c r="AJ3466" s="386">
        <v>10</v>
      </c>
      <c r="AK3466" s="391"/>
      <c r="AL3466" s="386"/>
      <c r="AM3466" s="363">
        <f t="shared" si="1995"/>
        <v>1</v>
      </c>
      <c r="AN3466" s="578">
        <v>80.400000000000006</v>
      </c>
      <c r="AO3466" s="78">
        <f t="shared" si="1991"/>
        <v>96.48</v>
      </c>
      <c r="AP3466" s="78">
        <f t="shared" si="1986"/>
        <v>104.52000000000001</v>
      </c>
      <c r="AQ3466" s="78">
        <f t="shared" si="1987"/>
        <v>112.56</v>
      </c>
      <c r="AR3466" s="78">
        <f t="shared" si="1988"/>
        <v>120.60000000000001</v>
      </c>
      <c r="AS3466" s="78">
        <f t="shared" si="1989"/>
        <v>0</v>
      </c>
      <c r="AT3466" s="78">
        <f t="shared" si="1990"/>
        <v>0</v>
      </c>
      <c r="AU3466" s="363" t="s">
        <v>717</v>
      </c>
      <c r="AV3466" s="393"/>
      <c r="AW3466" s="395"/>
      <c r="AX3466" s="395">
        <v>1.2</v>
      </c>
      <c r="AY3466" s="395">
        <v>1.3</v>
      </c>
      <c r="AZ3466" s="395">
        <v>1.4</v>
      </c>
      <c r="BA3466" s="395">
        <v>1.5</v>
      </c>
      <c r="BB3466" s="395">
        <v>0</v>
      </c>
      <c r="BC3466" s="395">
        <v>0</v>
      </c>
      <c r="BD3466" s="115"/>
      <c r="BE3466" s="115"/>
      <c r="BF3466" s="115">
        <v>2</v>
      </c>
      <c r="BG3466" s="115">
        <v>17</v>
      </c>
      <c r="BH3466" s="423">
        <f t="shared" si="1985"/>
        <v>29.23</v>
      </c>
      <c r="BI3466" s="417">
        <f t="shared" si="1957"/>
        <v>58.46</v>
      </c>
      <c r="BJ3466" s="115"/>
      <c r="BK3466" s="115"/>
      <c r="BQ3466" s="74" t="str">
        <f t="shared" si="1968"/>
        <v>29417-(16)</v>
      </c>
      <c r="BR3466" s="120" t="str">
        <f t="shared" si="1969"/>
        <v>Flanged Butter Fly Valve</v>
      </c>
      <c r="BS3466" s="120">
        <f t="shared" si="1970"/>
        <v>96.48</v>
      </c>
      <c r="BU3466" s="74" t="str">
        <f t="shared" si="1971"/>
        <v>29417-(14)</v>
      </c>
      <c r="BV3466" s="120" t="str">
        <f t="shared" si="1972"/>
        <v>Flanged Butter Fly Valve</v>
      </c>
      <c r="BW3466" s="120">
        <f t="shared" si="1973"/>
        <v>104.52000000000001</v>
      </c>
      <c r="BY3466" s="74" t="str">
        <f t="shared" si="1974"/>
        <v>29417-(12)</v>
      </c>
      <c r="BZ3466" s="120" t="str">
        <f t="shared" si="1975"/>
        <v>Flanged Butter Fly Valve</v>
      </c>
      <c r="CA3466" s="120">
        <f t="shared" si="1976"/>
        <v>112.56</v>
      </c>
      <c r="CC3466" s="115" t="str">
        <f t="shared" si="1977"/>
        <v>29417-(10)</v>
      </c>
      <c r="CD3466" s="120" t="str">
        <f t="shared" si="1978"/>
        <v>Flanged Butter Fly Valve</v>
      </c>
      <c r="CE3466" s="417">
        <f t="shared" si="1979"/>
        <v>120.60000000000001</v>
      </c>
      <c r="CF3466" s="115"/>
      <c r="CG3466" s="115" t="str">
        <f t="shared" si="1980"/>
        <v xml:space="preserve"> </v>
      </c>
      <c r="CH3466" s="120" t="str">
        <f t="shared" si="1981"/>
        <v xml:space="preserve"> </v>
      </c>
      <c r="CI3466" s="417" t="str">
        <f t="shared" si="1982"/>
        <v xml:space="preserve"> </v>
      </c>
      <c r="CJ3466" s="115"/>
      <c r="CK3466" s="115" t="str">
        <f t="shared" si="1983"/>
        <v xml:space="preserve"> </v>
      </c>
      <c r="CL3466" s="120" t="str">
        <f t="shared" si="1984"/>
        <v xml:space="preserve"> </v>
      </c>
      <c r="CM3466" s="417" t="str">
        <f t="shared" si="1992"/>
        <v xml:space="preserve"> </v>
      </c>
      <c r="IS3466" s="111">
        <v>72.599999999999994</v>
      </c>
    </row>
    <row r="3467" spans="2:253" s="74" customFormat="1" ht="17.100000000000001" hidden="1" customHeight="1" x14ac:dyDescent="0.25">
      <c r="B3467" s="504">
        <f>'Flanged Parts'!AC21</f>
        <v>0</v>
      </c>
      <c r="C3467" s="508">
        <f t="shared" si="1994"/>
        <v>29418</v>
      </c>
      <c r="D3467" s="506">
        <f t="shared" si="1965"/>
        <v>29418</v>
      </c>
      <c r="E3467" s="504" t="s">
        <v>875</v>
      </c>
      <c r="F3467" s="508" t="str">
        <f t="shared" si="1959"/>
        <v xml:space="preserve"> </v>
      </c>
      <c r="G3467" s="509" t="s">
        <v>477</v>
      </c>
      <c r="H3467" s="504" t="str">
        <f>IF('Flanged Parts'!$BB$6=1,"CS",IF('Flanged Parts'!$BB$6=2,"Glv",0))</f>
        <v>Glv</v>
      </c>
      <c r="I3467" s="1035"/>
      <c r="J3467" s="1036"/>
      <c r="K3467" s="516" t="s">
        <v>881</v>
      </c>
      <c r="L3467" s="535">
        <v>18</v>
      </c>
      <c r="M3467" s="517" t="str">
        <f>IF(AM3467=1,"Y",IF(AM3467&gt;1,"NR"," "))</f>
        <v>Y</v>
      </c>
      <c r="N3467" s="514">
        <f t="shared" si="1958"/>
        <v>144.28</v>
      </c>
      <c r="O3467" s="514">
        <f t="shared" si="1966"/>
        <v>0</v>
      </c>
      <c r="P3467" s="680">
        <f>'KB Duct Parts'!$AE$3</f>
        <v>0</v>
      </c>
      <c r="Q3467" s="681">
        <f t="shared" si="1960"/>
        <v>0</v>
      </c>
      <c r="R3467" s="682">
        <f t="shared" si="1961"/>
        <v>0</v>
      </c>
      <c r="S3467" s="716">
        <f t="shared" si="1967"/>
        <v>0.2</v>
      </c>
      <c r="T3467" s="679">
        <f t="shared" si="1962"/>
        <v>0</v>
      </c>
      <c r="U3467" s="679">
        <f t="shared" si="1963"/>
        <v>0</v>
      </c>
      <c r="Y3467" s="120"/>
      <c r="AD3467" s="81"/>
      <c r="AF3467" s="370">
        <v>18</v>
      </c>
      <c r="AG3467" s="374">
        <v>16</v>
      </c>
      <c r="AH3467" s="378">
        <v>14</v>
      </c>
      <c r="AI3467" s="381">
        <v>12</v>
      </c>
      <c r="AJ3467" s="386">
        <v>10</v>
      </c>
      <c r="AK3467" s="391"/>
      <c r="AL3467" s="386"/>
      <c r="AM3467" s="363">
        <f t="shared" si="1995"/>
        <v>1</v>
      </c>
      <c r="AN3467" s="578">
        <v>83.6</v>
      </c>
      <c r="AO3467" s="78">
        <f t="shared" si="1991"/>
        <v>100.32</v>
      </c>
      <c r="AP3467" s="78">
        <f t="shared" si="1986"/>
        <v>108.67999999999999</v>
      </c>
      <c r="AQ3467" s="78">
        <f t="shared" si="1987"/>
        <v>117.03999999999998</v>
      </c>
      <c r="AR3467" s="78">
        <f t="shared" si="1988"/>
        <v>125.39999999999999</v>
      </c>
      <c r="AS3467" s="78">
        <f t="shared" si="1989"/>
        <v>0</v>
      </c>
      <c r="AT3467" s="78">
        <f t="shared" si="1990"/>
        <v>0</v>
      </c>
      <c r="AU3467" s="363" t="s">
        <v>717</v>
      </c>
      <c r="AV3467" s="393"/>
      <c r="AW3467" s="395"/>
      <c r="AX3467" s="395">
        <v>1.2</v>
      </c>
      <c r="AY3467" s="395">
        <v>1.3</v>
      </c>
      <c r="AZ3467" s="395">
        <v>1.4</v>
      </c>
      <c r="BA3467" s="395">
        <v>1.5</v>
      </c>
      <c r="BB3467" s="395">
        <v>0</v>
      </c>
      <c r="BC3467" s="395">
        <v>0</v>
      </c>
      <c r="BD3467" s="115"/>
      <c r="BE3467" s="115"/>
      <c r="BF3467" s="115">
        <v>2</v>
      </c>
      <c r="BG3467" s="115">
        <v>18</v>
      </c>
      <c r="BH3467" s="423">
        <f t="shared" ref="BH3467:BH3498" si="1996">IF(H3467="CS",VLOOKUP(BG3467,$BJ$2344:$BK$2374,2),IF(H3467="Glv",VLOOKUP(BG3467,$BJ$2344:$BL$2374,3),0))</f>
        <v>30.34</v>
      </c>
      <c r="BI3467" s="417">
        <f t="shared" ref="BI3467:BI3530" si="1997">BF3467*BH3467</f>
        <v>60.68</v>
      </c>
      <c r="BJ3467" s="115"/>
      <c r="BK3467" s="115"/>
      <c r="BQ3467" s="74" t="str">
        <f t="shared" si="1968"/>
        <v>29418-(16)</v>
      </c>
      <c r="BR3467" s="120" t="str">
        <f t="shared" si="1969"/>
        <v>Flanged Butter Fly Valve</v>
      </c>
      <c r="BS3467" s="120">
        <f t="shared" si="1970"/>
        <v>100.32</v>
      </c>
      <c r="BU3467" s="74" t="str">
        <f t="shared" si="1971"/>
        <v>29418-(14)</v>
      </c>
      <c r="BV3467" s="120" t="str">
        <f t="shared" si="1972"/>
        <v>Flanged Butter Fly Valve</v>
      </c>
      <c r="BW3467" s="120">
        <f t="shared" si="1973"/>
        <v>108.67999999999999</v>
      </c>
      <c r="BY3467" s="74" t="str">
        <f t="shared" si="1974"/>
        <v>29418-(12)</v>
      </c>
      <c r="BZ3467" s="120" t="str">
        <f t="shared" si="1975"/>
        <v>Flanged Butter Fly Valve</v>
      </c>
      <c r="CA3467" s="120">
        <f t="shared" si="1976"/>
        <v>117.03999999999998</v>
      </c>
      <c r="CC3467" s="115" t="str">
        <f t="shared" si="1977"/>
        <v>29418-(10)</v>
      </c>
      <c r="CD3467" s="120" t="str">
        <f t="shared" si="1978"/>
        <v>Flanged Butter Fly Valve</v>
      </c>
      <c r="CE3467" s="417">
        <f t="shared" si="1979"/>
        <v>125.39999999999999</v>
      </c>
      <c r="CF3467" s="115"/>
      <c r="CG3467" s="115" t="str">
        <f t="shared" si="1980"/>
        <v xml:space="preserve"> </v>
      </c>
      <c r="CH3467" s="120" t="str">
        <f t="shared" si="1981"/>
        <v xml:space="preserve"> </v>
      </c>
      <c r="CI3467" s="417" t="str">
        <f t="shared" si="1982"/>
        <v xml:space="preserve"> </v>
      </c>
      <c r="CJ3467" s="115"/>
      <c r="CK3467" s="115" t="str">
        <f t="shared" si="1983"/>
        <v xml:space="preserve"> </v>
      </c>
      <c r="CL3467" s="120" t="str">
        <f t="shared" si="1984"/>
        <v xml:space="preserve"> </v>
      </c>
      <c r="CM3467" s="417" t="str">
        <f t="shared" si="1992"/>
        <v xml:space="preserve"> </v>
      </c>
      <c r="IS3467" s="111">
        <v>75.400000000000006</v>
      </c>
    </row>
    <row r="3468" spans="2:253" s="74" customFormat="1" ht="17.100000000000001" hidden="1" customHeight="1" x14ac:dyDescent="0.25">
      <c r="B3468" s="504">
        <f>'Flanged Parts'!AC22</f>
        <v>0</v>
      </c>
      <c r="C3468" s="508">
        <f t="shared" si="1994"/>
        <v>29419</v>
      </c>
      <c r="D3468" s="506">
        <f t="shared" si="1965"/>
        <v>29419</v>
      </c>
      <c r="E3468" s="504" t="s">
        <v>876</v>
      </c>
      <c r="F3468" s="508" t="str">
        <f t="shared" si="1959"/>
        <v xml:space="preserve"> </v>
      </c>
      <c r="G3468" s="509" t="s">
        <v>477</v>
      </c>
      <c r="H3468" s="504" t="str">
        <f>IF('Flanged Parts'!$BB$6=1,"CS",IF('Flanged Parts'!$BB$6=2,"Glv",0))</f>
        <v>Glv</v>
      </c>
      <c r="I3468" s="1035"/>
      <c r="J3468" s="1036"/>
      <c r="K3468" s="516" t="s">
        <v>881</v>
      </c>
      <c r="L3468" s="535">
        <v>18</v>
      </c>
      <c r="M3468" s="532" t="s">
        <v>1700</v>
      </c>
      <c r="N3468" s="514">
        <f t="shared" ref="N3468:N3531" si="1998">AN3468+BI3468</f>
        <v>150.22</v>
      </c>
      <c r="O3468" s="514">
        <f t="shared" si="1966"/>
        <v>0</v>
      </c>
      <c r="P3468" s="680">
        <f>'KB Duct Parts'!$AE$3</f>
        <v>0</v>
      </c>
      <c r="Q3468" s="681">
        <f t="shared" si="1960"/>
        <v>0</v>
      </c>
      <c r="R3468" s="682">
        <f t="shared" si="1961"/>
        <v>0</v>
      </c>
      <c r="S3468" s="716">
        <f t="shared" si="1967"/>
        <v>0.2</v>
      </c>
      <c r="T3468" s="679">
        <f t="shared" si="1962"/>
        <v>0</v>
      </c>
      <c r="U3468" s="679">
        <f t="shared" si="1963"/>
        <v>0</v>
      </c>
      <c r="Y3468" s="120"/>
      <c r="AD3468" s="81"/>
      <c r="AF3468" s="370">
        <v>18</v>
      </c>
      <c r="AG3468" s="374">
        <v>16</v>
      </c>
      <c r="AH3468" s="378">
        <v>14</v>
      </c>
      <c r="AI3468" s="381">
        <v>12</v>
      </c>
      <c r="AJ3468" s="386">
        <v>10</v>
      </c>
      <c r="AK3468" s="391"/>
      <c r="AL3468" s="386"/>
      <c r="AM3468" s="363">
        <f t="shared" si="1995"/>
        <v>1</v>
      </c>
      <c r="AN3468" s="578">
        <v>88.9</v>
      </c>
      <c r="AO3468" s="78">
        <f t="shared" si="1991"/>
        <v>106.68</v>
      </c>
      <c r="AP3468" s="78">
        <f t="shared" si="1986"/>
        <v>115.57000000000001</v>
      </c>
      <c r="AQ3468" s="78">
        <f t="shared" si="1987"/>
        <v>124.46</v>
      </c>
      <c r="AR3468" s="78">
        <f t="shared" si="1988"/>
        <v>133.35000000000002</v>
      </c>
      <c r="AS3468" s="78">
        <f t="shared" si="1989"/>
        <v>0</v>
      </c>
      <c r="AT3468" s="78">
        <f t="shared" si="1990"/>
        <v>0</v>
      </c>
      <c r="AU3468" s="363" t="s">
        <v>717</v>
      </c>
      <c r="AV3468" s="393"/>
      <c r="AW3468" s="395"/>
      <c r="AX3468" s="395">
        <v>1.2</v>
      </c>
      <c r="AY3468" s="395">
        <v>1.3</v>
      </c>
      <c r="AZ3468" s="395">
        <v>1.4</v>
      </c>
      <c r="BA3468" s="395">
        <v>1.5</v>
      </c>
      <c r="BB3468" s="395">
        <v>0</v>
      </c>
      <c r="BC3468" s="395">
        <v>0</v>
      </c>
      <c r="BD3468" s="115"/>
      <c r="BE3468" s="115"/>
      <c r="BF3468" s="115">
        <v>2</v>
      </c>
      <c r="BG3468" s="115">
        <v>19</v>
      </c>
      <c r="BH3468" s="423">
        <f t="shared" si="1996"/>
        <v>30.66</v>
      </c>
      <c r="BI3468" s="417">
        <f t="shared" si="1997"/>
        <v>61.32</v>
      </c>
      <c r="BJ3468" s="115"/>
      <c r="BK3468" s="115"/>
      <c r="BQ3468" s="74" t="str">
        <f t="shared" si="1968"/>
        <v>29419-(16)</v>
      </c>
      <c r="BR3468" s="120" t="str">
        <f t="shared" si="1969"/>
        <v>Flanged Butter Fly Valve</v>
      </c>
      <c r="BS3468" s="120">
        <f t="shared" si="1970"/>
        <v>106.68</v>
      </c>
      <c r="BU3468" s="74" t="str">
        <f t="shared" si="1971"/>
        <v>29419-(14)</v>
      </c>
      <c r="BV3468" s="120" t="str">
        <f t="shared" si="1972"/>
        <v>Flanged Butter Fly Valve</v>
      </c>
      <c r="BW3468" s="120">
        <f t="shared" si="1973"/>
        <v>115.57000000000001</v>
      </c>
      <c r="BY3468" s="74" t="str">
        <f t="shared" si="1974"/>
        <v>29419-(12)</v>
      </c>
      <c r="BZ3468" s="120" t="str">
        <f t="shared" si="1975"/>
        <v>Flanged Butter Fly Valve</v>
      </c>
      <c r="CA3468" s="120">
        <f t="shared" si="1976"/>
        <v>124.46</v>
      </c>
      <c r="CC3468" s="115" t="str">
        <f t="shared" si="1977"/>
        <v>29419-(10)</v>
      </c>
      <c r="CD3468" s="120" t="str">
        <f t="shared" si="1978"/>
        <v>Flanged Butter Fly Valve</v>
      </c>
      <c r="CE3468" s="417">
        <f t="shared" si="1979"/>
        <v>133.35000000000002</v>
      </c>
      <c r="CF3468" s="115"/>
      <c r="CG3468" s="115" t="str">
        <f t="shared" si="1980"/>
        <v xml:space="preserve"> </v>
      </c>
      <c r="CH3468" s="120" t="str">
        <f t="shared" si="1981"/>
        <v xml:space="preserve"> </v>
      </c>
      <c r="CI3468" s="417" t="str">
        <f t="shared" si="1982"/>
        <v xml:space="preserve"> </v>
      </c>
      <c r="CJ3468" s="115"/>
      <c r="CK3468" s="115" t="str">
        <f t="shared" si="1983"/>
        <v xml:space="preserve"> </v>
      </c>
      <c r="CL3468" s="120" t="str">
        <f t="shared" si="1984"/>
        <v xml:space="preserve"> </v>
      </c>
      <c r="CM3468" s="417" t="str">
        <f t="shared" si="1992"/>
        <v xml:space="preserve"> </v>
      </c>
      <c r="IS3468" s="111">
        <v>79.2</v>
      </c>
    </row>
    <row r="3469" spans="2:253" s="74" customFormat="1" ht="17.100000000000001" hidden="1" customHeight="1" x14ac:dyDescent="0.25">
      <c r="B3469" s="504">
        <f>'Flanged Parts'!AC23</f>
        <v>0</v>
      </c>
      <c r="C3469" s="508">
        <f t="shared" si="1994"/>
        <v>29420</v>
      </c>
      <c r="D3469" s="506">
        <f t="shared" si="1965"/>
        <v>29420</v>
      </c>
      <c r="E3469" s="504" t="s">
        <v>877</v>
      </c>
      <c r="F3469" s="508" t="str">
        <f t="shared" si="1959"/>
        <v xml:space="preserve"> </v>
      </c>
      <c r="G3469" s="509" t="s">
        <v>477</v>
      </c>
      <c r="H3469" s="504" t="str">
        <f>IF('Flanged Parts'!$BB$6=1,"CS",IF('Flanged Parts'!$BB$6=2,"Glv",0))</f>
        <v>Glv</v>
      </c>
      <c r="I3469" s="1035"/>
      <c r="J3469" s="1036"/>
      <c r="K3469" s="516" t="s">
        <v>881</v>
      </c>
      <c r="L3469" s="535">
        <v>18</v>
      </c>
      <c r="M3469" s="532" t="s">
        <v>1700</v>
      </c>
      <c r="N3469" s="514">
        <f t="shared" si="1998"/>
        <v>159.46</v>
      </c>
      <c r="O3469" s="514">
        <f t="shared" si="1966"/>
        <v>0</v>
      </c>
      <c r="P3469" s="680">
        <f>'KB Duct Parts'!$AE$3</f>
        <v>0</v>
      </c>
      <c r="Q3469" s="681">
        <f t="shared" si="1960"/>
        <v>0</v>
      </c>
      <c r="R3469" s="682">
        <f t="shared" si="1961"/>
        <v>0</v>
      </c>
      <c r="S3469" s="716">
        <f t="shared" si="1967"/>
        <v>0.2</v>
      </c>
      <c r="T3469" s="679">
        <f t="shared" si="1962"/>
        <v>0</v>
      </c>
      <c r="U3469" s="679">
        <f t="shared" si="1963"/>
        <v>0</v>
      </c>
      <c r="Y3469" s="120"/>
      <c r="AD3469" s="81"/>
      <c r="AF3469" s="370">
        <v>18</v>
      </c>
      <c r="AG3469" s="374">
        <v>16</v>
      </c>
      <c r="AH3469" s="378">
        <v>14</v>
      </c>
      <c r="AI3469" s="381">
        <v>12</v>
      </c>
      <c r="AJ3469" s="386">
        <v>10</v>
      </c>
      <c r="AK3469" s="391"/>
      <c r="AL3469" s="386"/>
      <c r="AM3469" s="363">
        <f t="shared" si="1995"/>
        <v>1</v>
      </c>
      <c r="AN3469" s="578">
        <v>92.4</v>
      </c>
      <c r="AO3469" s="78">
        <f t="shared" si="1991"/>
        <v>110.88000000000001</v>
      </c>
      <c r="AP3469" s="78">
        <f t="shared" si="1986"/>
        <v>120.12</v>
      </c>
      <c r="AQ3469" s="78">
        <f t="shared" si="1987"/>
        <v>129.36000000000001</v>
      </c>
      <c r="AR3469" s="78">
        <f t="shared" si="1988"/>
        <v>138.60000000000002</v>
      </c>
      <c r="AS3469" s="78">
        <f t="shared" si="1989"/>
        <v>0</v>
      </c>
      <c r="AT3469" s="78">
        <f t="shared" si="1990"/>
        <v>0</v>
      </c>
      <c r="AU3469" s="363" t="s">
        <v>717</v>
      </c>
      <c r="AV3469" s="393"/>
      <c r="AW3469" s="395"/>
      <c r="AX3469" s="395">
        <v>1.2</v>
      </c>
      <c r="AY3469" s="395">
        <v>1.3</v>
      </c>
      <c r="AZ3469" s="395">
        <v>1.4</v>
      </c>
      <c r="BA3469" s="395">
        <v>1.5</v>
      </c>
      <c r="BB3469" s="395">
        <v>0</v>
      </c>
      <c r="BC3469" s="395">
        <v>0</v>
      </c>
      <c r="BD3469" s="115"/>
      <c r="BE3469" s="115"/>
      <c r="BF3469" s="115">
        <v>2</v>
      </c>
      <c r="BG3469" s="115">
        <v>20</v>
      </c>
      <c r="BH3469" s="423">
        <f t="shared" si="1996"/>
        <v>33.53</v>
      </c>
      <c r="BI3469" s="417">
        <f t="shared" si="1997"/>
        <v>67.06</v>
      </c>
      <c r="BJ3469" s="115"/>
      <c r="BK3469" s="115"/>
      <c r="BQ3469" s="74" t="str">
        <f t="shared" si="1968"/>
        <v>29420-(16)</v>
      </c>
      <c r="BR3469" s="120" t="str">
        <f t="shared" si="1969"/>
        <v>Flanged Butter Fly Valve</v>
      </c>
      <c r="BS3469" s="120">
        <f t="shared" si="1970"/>
        <v>110.88000000000001</v>
      </c>
      <c r="BU3469" s="74" t="str">
        <f t="shared" si="1971"/>
        <v>29420-(14)</v>
      </c>
      <c r="BV3469" s="120" t="str">
        <f t="shared" si="1972"/>
        <v>Flanged Butter Fly Valve</v>
      </c>
      <c r="BW3469" s="120">
        <f t="shared" si="1973"/>
        <v>120.12</v>
      </c>
      <c r="BY3469" s="74" t="str">
        <f t="shared" si="1974"/>
        <v>29420-(12)</v>
      </c>
      <c r="BZ3469" s="120" t="str">
        <f t="shared" si="1975"/>
        <v>Flanged Butter Fly Valve</v>
      </c>
      <c r="CA3469" s="120">
        <f t="shared" si="1976"/>
        <v>129.36000000000001</v>
      </c>
      <c r="CC3469" s="115" t="str">
        <f t="shared" si="1977"/>
        <v>29420-(10)</v>
      </c>
      <c r="CD3469" s="120" t="str">
        <f t="shared" si="1978"/>
        <v>Flanged Butter Fly Valve</v>
      </c>
      <c r="CE3469" s="417">
        <f t="shared" si="1979"/>
        <v>138.60000000000002</v>
      </c>
      <c r="CF3469" s="115"/>
      <c r="CG3469" s="115" t="str">
        <f t="shared" si="1980"/>
        <v xml:space="preserve"> </v>
      </c>
      <c r="CH3469" s="120" t="str">
        <f t="shared" si="1981"/>
        <v xml:space="preserve"> </v>
      </c>
      <c r="CI3469" s="417" t="str">
        <f t="shared" si="1982"/>
        <v xml:space="preserve"> </v>
      </c>
      <c r="CJ3469" s="115"/>
      <c r="CK3469" s="115" t="str">
        <f t="shared" si="1983"/>
        <v xml:space="preserve"> </v>
      </c>
      <c r="CL3469" s="120" t="str">
        <f t="shared" si="1984"/>
        <v xml:space="preserve"> </v>
      </c>
      <c r="CM3469" s="417" t="str">
        <f t="shared" si="1992"/>
        <v xml:space="preserve"> </v>
      </c>
      <c r="IS3469" s="111">
        <v>83.2</v>
      </c>
    </row>
    <row r="3470" spans="2:253" s="74" customFormat="1" ht="17.100000000000001" hidden="1" customHeight="1" x14ac:dyDescent="0.25">
      <c r="B3470" s="504">
        <f>'Flanged Parts'!AC24</f>
        <v>0</v>
      </c>
      <c r="C3470" s="508">
        <f t="shared" si="1994"/>
        <v>29422</v>
      </c>
      <c r="D3470" s="506">
        <f t="shared" si="1965"/>
        <v>29422</v>
      </c>
      <c r="E3470" s="504" t="s">
        <v>878</v>
      </c>
      <c r="F3470" s="508" t="str">
        <f t="shared" si="1959"/>
        <v xml:space="preserve"> </v>
      </c>
      <c r="G3470" s="509" t="s">
        <v>477</v>
      </c>
      <c r="H3470" s="504" t="str">
        <f>IF('Flanged Parts'!$BB$6=1,"CS",IF('Flanged Parts'!$BB$6=2,"Glv",0))</f>
        <v>Glv</v>
      </c>
      <c r="I3470" s="1035"/>
      <c r="J3470" s="1036"/>
      <c r="K3470" s="516" t="s">
        <v>881</v>
      </c>
      <c r="L3470" s="535">
        <v>18</v>
      </c>
      <c r="M3470" s="532" t="s">
        <v>1700</v>
      </c>
      <c r="N3470" s="514">
        <f t="shared" si="1998"/>
        <v>178.12</v>
      </c>
      <c r="O3470" s="514">
        <f t="shared" si="1966"/>
        <v>0</v>
      </c>
      <c r="P3470" s="680">
        <f>'KB Duct Parts'!$AE$3</f>
        <v>0</v>
      </c>
      <c r="Q3470" s="681">
        <f t="shared" si="1960"/>
        <v>0</v>
      </c>
      <c r="R3470" s="682">
        <f t="shared" si="1961"/>
        <v>0</v>
      </c>
      <c r="S3470" s="716">
        <f t="shared" si="1967"/>
        <v>0.2</v>
      </c>
      <c r="T3470" s="679">
        <f t="shared" si="1962"/>
        <v>0</v>
      </c>
      <c r="U3470" s="679">
        <f t="shared" si="1963"/>
        <v>0</v>
      </c>
      <c r="Y3470" s="120"/>
      <c r="AD3470" s="81"/>
      <c r="AF3470" s="370">
        <v>18</v>
      </c>
      <c r="AG3470" s="374">
        <v>16</v>
      </c>
      <c r="AH3470" s="378">
        <v>14</v>
      </c>
      <c r="AI3470" s="381">
        <v>12</v>
      </c>
      <c r="AJ3470" s="386">
        <v>10</v>
      </c>
      <c r="AK3470" s="391"/>
      <c r="AL3470" s="386"/>
      <c r="AM3470" s="363">
        <f t="shared" si="1995"/>
        <v>1</v>
      </c>
      <c r="AN3470" s="578">
        <v>100.8</v>
      </c>
      <c r="AO3470" s="78">
        <f t="shared" si="1991"/>
        <v>120.96</v>
      </c>
      <c r="AP3470" s="78">
        <f t="shared" si="1986"/>
        <v>131.04</v>
      </c>
      <c r="AQ3470" s="78">
        <f t="shared" si="1987"/>
        <v>141.11999999999998</v>
      </c>
      <c r="AR3470" s="78">
        <f t="shared" si="1988"/>
        <v>151.19999999999999</v>
      </c>
      <c r="AS3470" s="78">
        <f t="shared" si="1989"/>
        <v>0</v>
      </c>
      <c r="AT3470" s="78">
        <f t="shared" si="1990"/>
        <v>0</v>
      </c>
      <c r="AU3470" s="363" t="s">
        <v>717</v>
      </c>
      <c r="AV3470" s="393"/>
      <c r="AW3470" s="395"/>
      <c r="AX3470" s="395">
        <v>1.2</v>
      </c>
      <c r="AY3470" s="395">
        <v>1.3</v>
      </c>
      <c r="AZ3470" s="395">
        <v>1.4</v>
      </c>
      <c r="BA3470" s="395">
        <v>1.5</v>
      </c>
      <c r="BB3470" s="395">
        <v>0</v>
      </c>
      <c r="BC3470" s="395">
        <v>0</v>
      </c>
      <c r="BD3470" s="115"/>
      <c r="BE3470" s="115"/>
      <c r="BF3470" s="115">
        <v>2</v>
      </c>
      <c r="BG3470" s="115">
        <v>22</v>
      </c>
      <c r="BH3470" s="423">
        <f t="shared" si="1996"/>
        <v>38.659999999999997</v>
      </c>
      <c r="BI3470" s="417">
        <f t="shared" si="1997"/>
        <v>77.319999999999993</v>
      </c>
      <c r="BJ3470" s="115"/>
      <c r="BK3470" s="115"/>
      <c r="BQ3470" s="74" t="str">
        <f t="shared" si="1968"/>
        <v>29422-(16)</v>
      </c>
      <c r="BR3470" s="120" t="str">
        <f t="shared" si="1969"/>
        <v>Flanged Butter Fly Valve</v>
      </c>
      <c r="BS3470" s="120">
        <f t="shared" si="1970"/>
        <v>120.96</v>
      </c>
      <c r="BU3470" s="74" t="str">
        <f t="shared" si="1971"/>
        <v>29422-(14)</v>
      </c>
      <c r="BV3470" s="120" t="str">
        <f t="shared" si="1972"/>
        <v>Flanged Butter Fly Valve</v>
      </c>
      <c r="BW3470" s="120">
        <f t="shared" si="1973"/>
        <v>131.04</v>
      </c>
      <c r="BY3470" s="74" t="str">
        <f t="shared" si="1974"/>
        <v>29422-(12)</v>
      </c>
      <c r="BZ3470" s="120" t="str">
        <f t="shared" si="1975"/>
        <v>Flanged Butter Fly Valve</v>
      </c>
      <c r="CA3470" s="120">
        <f t="shared" si="1976"/>
        <v>141.11999999999998</v>
      </c>
      <c r="CC3470" s="115" t="str">
        <f t="shared" si="1977"/>
        <v>29422-(10)</v>
      </c>
      <c r="CD3470" s="120" t="str">
        <f t="shared" si="1978"/>
        <v>Flanged Butter Fly Valve</v>
      </c>
      <c r="CE3470" s="417">
        <f t="shared" si="1979"/>
        <v>151.19999999999999</v>
      </c>
      <c r="CF3470" s="115"/>
      <c r="CG3470" s="115" t="str">
        <f t="shared" si="1980"/>
        <v xml:space="preserve"> </v>
      </c>
      <c r="CH3470" s="120" t="str">
        <f t="shared" si="1981"/>
        <v xml:space="preserve"> </v>
      </c>
      <c r="CI3470" s="417" t="str">
        <f t="shared" si="1982"/>
        <v xml:space="preserve"> </v>
      </c>
      <c r="CJ3470" s="115"/>
      <c r="CK3470" s="115" t="str">
        <f t="shared" si="1983"/>
        <v xml:space="preserve"> </v>
      </c>
      <c r="CL3470" s="120" t="str">
        <f t="shared" si="1984"/>
        <v xml:space="preserve"> </v>
      </c>
      <c r="CM3470" s="417" t="str">
        <f t="shared" si="1992"/>
        <v xml:space="preserve"> </v>
      </c>
      <c r="IS3470" s="111">
        <v>90.5</v>
      </c>
    </row>
    <row r="3471" spans="2:253" s="74" customFormat="1" ht="17.100000000000001" hidden="1" customHeight="1" x14ac:dyDescent="0.25">
      <c r="B3471" s="504">
        <f>'Flanged Parts'!AD7</f>
        <v>0</v>
      </c>
      <c r="C3471" s="508">
        <f t="shared" ref="C3471:C3488" si="1999">C1363+10000</f>
        <v>29504</v>
      </c>
      <c r="D3471" s="506">
        <f t="shared" si="1965"/>
        <v>29504</v>
      </c>
      <c r="E3471" s="504" t="s">
        <v>861</v>
      </c>
      <c r="F3471" s="508" t="str">
        <f t="shared" si="1959"/>
        <v xml:space="preserve"> </v>
      </c>
      <c r="G3471" s="509" t="s">
        <v>478</v>
      </c>
      <c r="H3471" s="504" t="str">
        <f>IF('Flanged Parts'!$BB$6=1,"CS",IF('Flanged Parts'!$BB$6=2,"Glv",0))</f>
        <v>Glv</v>
      </c>
      <c r="I3471" s="1035"/>
      <c r="J3471" s="1036"/>
      <c r="K3471" s="516" t="s">
        <v>881</v>
      </c>
      <c r="L3471" s="535">
        <v>18</v>
      </c>
      <c r="M3471" s="532" t="s">
        <v>1700</v>
      </c>
      <c r="N3471" s="514">
        <f t="shared" si="1998"/>
        <v>16.23</v>
      </c>
      <c r="O3471" s="514">
        <f t="shared" si="1966"/>
        <v>0</v>
      </c>
      <c r="P3471" s="680">
        <f>'KB Duct Parts'!$AE$3</f>
        <v>0</v>
      </c>
      <c r="Q3471" s="681">
        <f t="shared" si="1960"/>
        <v>0</v>
      </c>
      <c r="R3471" s="682">
        <f t="shared" si="1961"/>
        <v>0</v>
      </c>
      <c r="S3471" s="716">
        <f t="shared" si="1967"/>
        <v>0.2</v>
      </c>
      <c r="T3471" s="679">
        <f t="shared" si="1962"/>
        <v>0</v>
      </c>
      <c r="U3471" s="679">
        <f t="shared" si="1963"/>
        <v>0</v>
      </c>
      <c r="Y3471" s="120"/>
      <c r="AD3471" s="81"/>
      <c r="AF3471" s="370">
        <v>18</v>
      </c>
      <c r="AG3471" s="374">
        <v>16</v>
      </c>
      <c r="AH3471" s="378"/>
      <c r="AI3471" s="381"/>
      <c r="AJ3471" s="386"/>
      <c r="AK3471" s="391"/>
      <c r="AL3471" s="386"/>
      <c r="AM3471" s="363">
        <f t="shared" si="1995"/>
        <v>1</v>
      </c>
      <c r="AN3471" s="578">
        <v>12.4</v>
      </c>
      <c r="AO3471" s="78">
        <f t="shared" si="1991"/>
        <v>14.879999999999999</v>
      </c>
      <c r="AP3471" s="78">
        <f t="shared" si="1986"/>
        <v>0</v>
      </c>
      <c r="AQ3471" s="78">
        <f t="shared" si="1987"/>
        <v>0</v>
      </c>
      <c r="AR3471" s="78">
        <f t="shared" si="1988"/>
        <v>0</v>
      </c>
      <c r="AS3471" s="78">
        <f t="shared" si="1989"/>
        <v>0</v>
      </c>
      <c r="AT3471" s="78">
        <f t="shared" si="1990"/>
        <v>0</v>
      </c>
      <c r="AU3471" s="363" t="s">
        <v>717</v>
      </c>
      <c r="AV3471" s="393"/>
      <c r="AW3471" s="395"/>
      <c r="AX3471" s="395">
        <v>1.2</v>
      </c>
      <c r="AY3471" s="395">
        <v>0</v>
      </c>
      <c r="AZ3471" s="395">
        <v>0</v>
      </c>
      <c r="BA3471" s="395">
        <v>0</v>
      </c>
      <c r="BB3471" s="395">
        <v>0</v>
      </c>
      <c r="BC3471" s="395">
        <v>0</v>
      </c>
      <c r="BD3471" s="115"/>
      <c r="BE3471" s="115"/>
      <c r="BF3471" s="115">
        <v>1</v>
      </c>
      <c r="BG3471" s="115">
        <v>4</v>
      </c>
      <c r="BH3471" s="423">
        <f t="shared" si="1996"/>
        <v>3.83</v>
      </c>
      <c r="BI3471" s="417">
        <f t="shared" si="1997"/>
        <v>3.83</v>
      </c>
      <c r="BJ3471" s="115"/>
      <c r="BK3471" s="115"/>
      <c r="BQ3471" s="74" t="str">
        <f t="shared" si="1968"/>
        <v>29504-(16)</v>
      </c>
      <c r="BR3471" s="120" t="str">
        <f t="shared" si="1969"/>
        <v>Flanged End Cap -Clsd End</v>
      </c>
      <c r="BS3471" s="120">
        <f t="shared" si="1970"/>
        <v>14.879999999999999</v>
      </c>
      <c r="BU3471" s="74" t="str">
        <f t="shared" si="1971"/>
        <v xml:space="preserve"> </v>
      </c>
      <c r="BV3471" s="120" t="str">
        <f t="shared" si="1972"/>
        <v xml:space="preserve"> </v>
      </c>
      <c r="BW3471" s="120" t="str">
        <f t="shared" si="1973"/>
        <v xml:space="preserve">  </v>
      </c>
      <c r="BY3471" s="74" t="str">
        <f t="shared" si="1974"/>
        <v xml:space="preserve"> </v>
      </c>
      <c r="BZ3471" s="120" t="str">
        <f t="shared" si="1975"/>
        <v xml:space="preserve"> </v>
      </c>
      <c r="CA3471" s="120" t="str">
        <f t="shared" si="1976"/>
        <v xml:space="preserve"> </v>
      </c>
      <c r="CC3471" s="115" t="str">
        <f t="shared" si="1977"/>
        <v xml:space="preserve"> </v>
      </c>
      <c r="CD3471" s="120" t="str">
        <f t="shared" si="1978"/>
        <v xml:space="preserve"> </v>
      </c>
      <c r="CE3471" s="417" t="str">
        <f t="shared" si="1979"/>
        <v xml:space="preserve"> </v>
      </c>
      <c r="CF3471" s="115"/>
      <c r="CG3471" s="115" t="str">
        <f t="shared" si="1980"/>
        <v xml:space="preserve"> </v>
      </c>
      <c r="CH3471" s="120" t="str">
        <f t="shared" si="1981"/>
        <v xml:space="preserve"> </v>
      </c>
      <c r="CI3471" s="417" t="str">
        <f t="shared" si="1982"/>
        <v xml:space="preserve"> </v>
      </c>
      <c r="CJ3471" s="115"/>
      <c r="CK3471" s="115" t="str">
        <f t="shared" si="1983"/>
        <v xml:space="preserve"> </v>
      </c>
      <c r="CL3471" s="120" t="str">
        <f t="shared" si="1984"/>
        <v xml:space="preserve"> </v>
      </c>
      <c r="CM3471" s="417" t="str">
        <f t="shared" si="1992"/>
        <v xml:space="preserve"> </v>
      </c>
      <c r="IS3471" s="111">
        <v>9.6</v>
      </c>
    </row>
    <row r="3472" spans="2:253" s="74" customFormat="1" ht="17.100000000000001" hidden="1" customHeight="1" x14ac:dyDescent="0.25">
      <c r="B3472" s="504">
        <f>'Flanged Parts'!AD8</f>
        <v>0</v>
      </c>
      <c r="C3472" s="508">
        <f t="shared" si="1999"/>
        <v>29505</v>
      </c>
      <c r="D3472" s="506">
        <f t="shared" si="1965"/>
        <v>29505</v>
      </c>
      <c r="E3472" s="504" t="s">
        <v>862</v>
      </c>
      <c r="F3472" s="508" t="str">
        <f t="shared" si="1959"/>
        <v xml:space="preserve"> </v>
      </c>
      <c r="G3472" s="509" t="s">
        <v>478</v>
      </c>
      <c r="H3472" s="504" t="str">
        <f>IF('Flanged Parts'!$BB$6=1,"CS",IF('Flanged Parts'!$BB$6=2,"Glv",0))</f>
        <v>Glv</v>
      </c>
      <c r="I3472" s="1035"/>
      <c r="J3472" s="1036"/>
      <c r="K3472" s="516" t="s">
        <v>881</v>
      </c>
      <c r="L3472" s="535">
        <v>18</v>
      </c>
      <c r="M3472" s="517" t="str">
        <f t="shared" ref="M3472:M3485" si="2000">IF(AM3472=1,"Y",IF(AM3472&gt;1,"NR"," "))</f>
        <v>Y</v>
      </c>
      <c r="N3472" s="514">
        <f t="shared" si="1998"/>
        <v>18.200000000000003</v>
      </c>
      <c r="O3472" s="514">
        <f t="shared" si="1966"/>
        <v>0</v>
      </c>
      <c r="P3472" s="680">
        <f>'KB Duct Parts'!$AE$3</f>
        <v>0</v>
      </c>
      <c r="Q3472" s="681">
        <f t="shared" si="1960"/>
        <v>0</v>
      </c>
      <c r="R3472" s="682">
        <f t="shared" si="1961"/>
        <v>0</v>
      </c>
      <c r="S3472" s="716">
        <f t="shared" si="1967"/>
        <v>0.2</v>
      </c>
      <c r="T3472" s="679">
        <f t="shared" si="1962"/>
        <v>0</v>
      </c>
      <c r="U3472" s="679">
        <f t="shared" si="1963"/>
        <v>0</v>
      </c>
      <c r="Y3472" s="120"/>
      <c r="AD3472" s="81"/>
      <c r="AF3472" s="370">
        <v>18</v>
      </c>
      <c r="AG3472" s="374">
        <v>16</v>
      </c>
      <c r="AH3472" s="378"/>
      <c r="AI3472" s="381"/>
      <c r="AJ3472" s="386"/>
      <c r="AK3472" s="391"/>
      <c r="AL3472" s="386"/>
      <c r="AM3472" s="363">
        <f t="shared" si="1995"/>
        <v>1</v>
      </c>
      <c r="AN3472" s="578">
        <v>13.3</v>
      </c>
      <c r="AO3472" s="78">
        <f t="shared" si="1991"/>
        <v>15.96</v>
      </c>
      <c r="AP3472" s="78">
        <f t="shared" si="1986"/>
        <v>0</v>
      </c>
      <c r="AQ3472" s="78">
        <f t="shared" si="1987"/>
        <v>0</v>
      </c>
      <c r="AR3472" s="78">
        <f t="shared" si="1988"/>
        <v>0</v>
      </c>
      <c r="AS3472" s="78">
        <f t="shared" si="1989"/>
        <v>0</v>
      </c>
      <c r="AT3472" s="78">
        <f t="shared" si="1990"/>
        <v>0</v>
      </c>
      <c r="AU3472" s="363" t="s">
        <v>717</v>
      </c>
      <c r="AV3472" s="393"/>
      <c r="AW3472" s="395"/>
      <c r="AX3472" s="395">
        <v>1.2</v>
      </c>
      <c r="AY3472" s="395">
        <v>0</v>
      </c>
      <c r="AZ3472" s="395">
        <v>0</v>
      </c>
      <c r="BA3472" s="395">
        <v>0</v>
      </c>
      <c r="BB3472" s="395">
        <v>0</v>
      </c>
      <c r="BC3472" s="395">
        <v>0</v>
      </c>
      <c r="BD3472" s="115"/>
      <c r="BE3472" s="115"/>
      <c r="BF3472" s="115">
        <v>1</v>
      </c>
      <c r="BG3472" s="115">
        <v>5</v>
      </c>
      <c r="BH3472" s="423">
        <f t="shared" si="1996"/>
        <v>4.9000000000000004</v>
      </c>
      <c r="BI3472" s="417">
        <f t="shared" si="1997"/>
        <v>4.9000000000000004</v>
      </c>
      <c r="BJ3472" s="115"/>
      <c r="BK3472" s="115"/>
      <c r="BQ3472" s="74" t="str">
        <f t="shared" si="1968"/>
        <v>29505-(16)</v>
      </c>
      <c r="BR3472" s="120" t="str">
        <f t="shared" si="1969"/>
        <v>Flanged End Cap -Clsd End</v>
      </c>
      <c r="BS3472" s="120">
        <f t="shared" si="1970"/>
        <v>15.96</v>
      </c>
      <c r="BU3472" s="74" t="str">
        <f t="shared" si="1971"/>
        <v xml:space="preserve"> </v>
      </c>
      <c r="BV3472" s="120" t="str">
        <f t="shared" si="1972"/>
        <v xml:space="preserve"> </v>
      </c>
      <c r="BW3472" s="120" t="str">
        <f t="shared" si="1973"/>
        <v xml:space="preserve">  </v>
      </c>
      <c r="BY3472" s="74" t="str">
        <f t="shared" si="1974"/>
        <v xml:space="preserve"> </v>
      </c>
      <c r="BZ3472" s="120" t="str">
        <f t="shared" si="1975"/>
        <v xml:space="preserve"> </v>
      </c>
      <c r="CA3472" s="120" t="str">
        <f t="shared" si="1976"/>
        <v xml:space="preserve"> </v>
      </c>
      <c r="CC3472" s="115" t="str">
        <f t="shared" si="1977"/>
        <v xml:space="preserve"> </v>
      </c>
      <c r="CD3472" s="120" t="str">
        <f t="shared" si="1978"/>
        <v xml:space="preserve"> </v>
      </c>
      <c r="CE3472" s="417" t="str">
        <f t="shared" si="1979"/>
        <v xml:space="preserve"> </v>
      </c>
      <c r="CF3472" s="115"/>
      <c r="CG3472" s="115" t="str">
        <f t="shared" si="1980"/>
        <v xml:space="preserve"> </v>
      </c>
      <c r="CH3472" s="120" t="str">
        <f t="shared" si="1981"/>
        <v xml:space="preserve"> </v>
      </c>
      <c r="CI3472" s="417" t="str">
        <f t="shared" si="1982"/>
        <v xml:space="preserve"> </v>
      </c>
      <c r="CJ3472" s="115"/>
      <c r="CK3472" s="115" t="str">
        <f t="shared" si="1983"/>
        <v xml:space="preserve"> </v>
      </c>
      <c r="CL3472" s="120" t="str">
        <f t="shared" si="1984"/>
        <v xml:space="preserve"> </v>
      </c>
      <c r="CM3472" s="417" t="str">
        <f t="shared" si="1992"/>
        <v xml:space="preserve"> </v>
      </c>
      <c r="IS3472" s="111">
        <v>10.3</v>
      </c>
    </row>
    <row r="3473" spans="2:253" s="74" customFormat="1" ht="17.100000000000001" hidden="1" customHeight="1" x14ac:dyDescent="0.25">
      <c r="B3473" s="504">
        <f>'Flanged Parts'!AD9</f>
        <v>0</v>
      </c>
      <c r="C3473" s="508">
        <f t="shared" si="1999"/>
        <v>29506</v>
      </c>
      <c r="D3473" s="506">
        <f t="shared" si="1965"/>
        <v>29506</v>
      </c>
      <c r="E3473" s="504" t="s">
        <v>863</v>
      </c>
      <c r="F3473" s="508" t="str">
        <f t="shared" si="1959"/>
        <v xml:space="preserve"> </v>
      </c>
      <c r="G3473" s="509" t="s">
        <v>478</v>
      </c>
      <c r="H3473" s="504" t="str">
        <f>IF('Flanged Parts'!$BB$6=1,"CS",IF('Flanged Parts'!$BB$6=2,"Glv",0))</f>
        <v>Glv</v>
      </c>
      <c r="I3473" s="1035"/>
      <c r="J3473" s="1036"/>
      <c r="K3473" s="516" t="s">
        <v>881</v>
      </c>
      <c r="L3473" s="535">
        <v>18</v>
      </c>
      <c r="M3473" s="517" t="str">
        <f t="shared" si="2000"/>
        <v>Y</v>
      </c>
      <c r="N3473" s="514">
        <f t="shared" si="1998"/>
        <v>21.009999999999998</v>
      </c>
      <c r="O3473" s="514">
        <f t="shared" si="1966"/>
        <v>0</v>
      </c>
      <c r="P3473" s="680">
        <f>'KB Duct Parts'!$AE$3</f>
        <v>0</v>
      </c>
      <c r="Q3473" s="681">
        <f t="shared" si="1960"/>
        <v>0</v>
      </c>
      <c r="R3473" s="682">
        <f t="shared" si="1961"/>
        <v>0</v>
      </c>
      <c r="S3473" s="716">
        <f t="shared" si="1967"/>
        <v>0.2</v>
      </c>
      <c r="T3473" s="679">
        <f t="shared" si="1962"/>
        <v>0</v>
      </c>
      <c r="U3473" s="679">
        <f t="shared" si="1963"/>
        <v>0</v>
      </c>
      <c r="Y3473" s="120"/>
      <c r="AD3473" s="81"/>
      <c r="AF3473" s="370">
        <v>18</v>
      </c>
      <c r="AG3473" s="374">
        <v>16</v>
      </c>
      <c r="AH3473" s="378"/>
      <c r="AI3473" s="381"/>
      <c r="AJ3473" s="386"/>
      <c r="AK3473" s="391"/>
      <c r="AL3473" s="386"/>
      <c r="AM3473" s="363">
        <f t="shared" si="1995"/>
        <v>1</v>
      </c>
      <c r="AN3473" s="578">
        <v>15.1</v>
      </c>
      <c r="AO3473" s="78">
        <f t="shared" si="1991"/>
        <v>18.119999999999997</v>
      </c>
      <c r="AP3473" s="78">
        <f t="shared" si="1986"/>
        <v>19.63</v>
      </c>
      <c r="AQ3473" s="78">
        <f t="shared" si="1987"/>
        <v>21.139999999999997</v>
      </c>
      <c r="AR3473" s="78">
        <f t="shared" si="1988"/>
        <v>0</v>
      </c>
      <c r="AS3473" s="78">
        <f t="shared" si="1989"/>
        <v>0</v>
      </c>
      <c r="AT3473" s="78">
        <f t="shared" si="1990"/>
        <v>0</v>
      </c>
      <c r="AU3473" s="363" t="s">
        <v>717</v>
      </c>
      <c r="AV3473" s="393"/>
      <c r="AW3473" s="395"/>
      <c r="AX3473" s="395">
        <v>1.2</v>
      </c>
      <c r="AY3473" s="395">
        <v>1.3</v>
      </c>
      <c r="AZ3473" s="395">
        <v>1.4</v>
      </c>
      <c r="BA3473" s="395">
        <v>0</v>
      </c>
      <c r="BB3473" s="395">
        <v>0</v>
      </c>
      <c r="BC3473" s="395">
        <v>0</v>
      </c>
      <c r="BD3473" s="115"/>
      <c r="BE3473" s="115"/>
      <c r="BF3473" s="115">
        <v>1</v>
      </c>
      <c r="BG3473" s="115">
        <v>6</v>
      </c>
      <c r="BH3473" s="423">
        <f t="shared" si="1996"/>
        <v>5.91</v>
      </c>
      <c r="BI3473" s="417">
        <f t="shared" si="1997"/>
        <v>5.91</v>
      </c>
      <c r="BJ3473" s="115"/>
      <c r="BK3473" s="115"/>
      <c r="BQ3473" s="74" t="str">
        <f t="shared" si="1968"/>
        <v>29506-(16)</v>
      </c>
      <c r="BR3473" s="120" t="str">
        <f t="shared" si="1969"/>
        <v>Flanged End Cap -Clsd End</v>
      </c>
      <c r="BS3473" s="120">
        <f t="shared" si="1970"/>
        <v>18.119999999999997</v>
      </c>
      <c r="BU3473" s="74" t="str">
        <f t="shared" si="1971"/>
        <v>29506-()</v>
      </c>
      <c r="BV3473" s="120" t="str">
        <f t="shared" si="1972"/>
        <v>Flanged End Cap -Clsd End</v>
      </c>
      <c r="BW3473" s="120">
        <f t="shared" si="1973"/>
        <v>19.63</v>
      </c>
      <c r="BY3473" s="74" t="str">
        <f t="shared" si="1974"/>
        <v>29506-()</v>
      </c>
      <c r="BZ3473" s="120" t="str">
        <f t="shared" si="1975"/>
        <v>Flanged End Cap -Clsd End</v>
      </c>
      <c r="CA3473" s="120">
        <f t="shared" si="1976"/>
        <v>21.139999999999997</v>
      </c>
      <c r="CC3473" s="115" t="str">
        <f t="shared" si="1977"/>
        <v xml:space="preserve"> </v>
      </c>
      <c r="CD3473" s="120" t="str">
        <f t="shared" si="1978"/>
        <v xml:space="preserve"> </v>
      </c>
      <c r="CE3473" s="417" t="str">
        <f t="shared" si="1979"/>
        <v xml:space="preserve"> </v>
      </c>
      <c r="CF3473" s="115"/>
      <c r="CG3473" s="115" t="str">
        <f t="shared" si="1980"/>
        <v xml:space="preserve"> </v>
      </c>
      <c r="CH3473" s="120" t="str">
        <f t="shared" si="1981"/>
        <v xml:space="preserve"> </v>
      </c>
      <c r="CI3473" s="417" t="str">
        <f t="shared" si="1982"/>
        <v xml:space="preserve"> </v>
      </c>
      <c r="CJ3473" s="115"/>
      <c r="CK3473" s="115" t="str">
        <f t="shared" si="1983"/>
        <v xml:space="preserve"> </v>
      </c>
      <c r="CL3473" s="120" t="str">
        <f t="shared" si="1984"/>
        <v xml:space="preserve"> </v>
      </c>
      <c r="CM3473" s="417" t="str">
        <f t="shared" si="1992"/>
        <v xml:space="preserve"> </v>
      </c>
      <c r="IS3473" s="111">
        <v>12</v>
      </c>
    </row>
    <row r="3474" spans="2:253" s="74" customFormat="1" ht="17.100000000000001" hidden="1" customHeight="1" x14ac:dyDescent="0.25">
      <c r="B3474" s="504">
        <f>'Flanged Parts'!AD10</f>
        <v>0</v>
      </c>
      <c r="C3474" s="508">
        <f t="shared" si="1999"/>
        <v>29507</v>
      </c>
      <c r="D3474" s="506">
        <f t="shared" si="1965"/>
        <v>29507</v>
      </c>
      <c r="E3474" s="504" t="s">
        <v>864</v>
      </c>
      <c r="F3474" s="508" t="str">
        <f t="shared" si="1959"/>
        <v xml:space="preserve"> </v>
      </c>
      <c r="G3474" s="509" t="s">
        <v>478</v>
      </c>
      <c r="H3474" s="504" t="str">
        <f>IF('Flanged Parts'!$BB$6=1,"CS",IF('Flanged Parts'!$BB$6=2,"Glv",0))</f>
        <v>Glv</v>
      </c>
      <c r="I3474" s="1035"/>
      <c r="J3474" s="1036"/>
      <c r="K3474" s="516" t="s">
        <v>881</v>
      </c>
      <c r="L3474" s="535">
        <v>18</v>
      </c>
      <c r="M3474" s="517" t="str">
        <f t="shared" si="2000"/>
        <v>Y</v>
      </c>
      <c r="N3474" s="514">
        <f t="shared" si="1998"/>
        <v>24.63</v>
      </c>
      <c r="O3474" s="514">
        <f t="shared" si="1966"/>
        <v>0</v>
      </c>
      <c r="P3474" s="680">
        <f>'KB Duct Parts'!$AE$3</f>
        <v>0</v>
      </c>
      <c r="Q3474" s="681">
        <f t="shared" si="1960"/>
        <v>0</v>
      </c>
      <c r="R3474" s="682">
        <f t="shared" si="1961"/>
        <v>0</v>
      </c>
      <c r="S3474" s="716">
        <f t="shared" si="1967"/>
        <v>0.2</v>
      </c>
      <c r="T3474" s="679">
        <f t="shared" si="1962"/>
        <v>0</v>
      </c>
      <c r="U3474" s="679">
        <f t="shared" si="1963"/>
        <v>0</v>
      </c>
      <c r="Y3474" s="120"/>
      <c r="AD3474" s="81"/>
      <c r="AF3474" s="370">
        <v>18</v>
      </c>
      <c r="AG3474" s="374">
        <v>16</v>
      </c>
      <c r="AH3474" s="378">
        <v>14</v>
      </c>
      <c r="AI3474" s="381">
        <v>12</v>
      </c>
      <c r="AJ3474" s="386"/>
      <c r="AK3474" s="391"/>
      <c r="AL3474" s="386"/>
      <c r="AM3474" s="363">
        <f t="shared" si="1995"/>
        <v>1</v>
      </c>
      <c r="AN3474" s="578">
        <v>17</v>
      </c>
      <c r="AO3474" s="78">
        <f t="shared" si="1991"/>
        <v>20.399999999999999</v>
      </c>
      <c r="AP3474" s="78">
        <f t="shared" si="1986"/>
        <v>22.1</v>
      </c>
      <c r="AQ3474" s="78">
        <f t="shared" si="1987"/>
        <v>23.799999999999997</v>
      </c>
      <c r="AR3474" s="78">
        <f t="shared" si="1988"/>
        <v>25.5</v>
      </c>
      <c r="AS3474" s="78">
        <f t="shared" si="1989"/>
        <v>0</v>
      </c>
      <c r="AT3474" s="78">
        <f t="shared" si="1990"/>
        <v>0</v>
      </c>
      <c r="AU3474" s="363" t="s">
        <v>717</v>
      </c>
      <c r="AV3474" s="393"/>
      <c r="AW3474" s="395"/>
      <c r="AX3474" s="395">
        <v>1.2</v>
      </c>
      <c r="AY3474" s="395">
        <v>1.3</v>
      </c>
      <c r="AZ3474" s="395">
        <v>1.4</v>
      </c>
      <c r="BA3474" s="395">
        <v>1.5</v>
      </c>
      <c r="BB3474" s="395">
        <v>0</v>
      </c>
      <c r="BC3474" s="395">
        <v>0</v>
      </c>
      <c r="BD3474" s="115"/>
      <c r="BE3474" s="115"/>
      <c r="BF3474" s="115">
        <v>1</v>
      </c>
      <c r="BG3474" s="115">
        <v>7</v>
      </c>
      <c r="BH3474" s="423">
        <f t="shared" si="1996"/>
        <v>7.63</v>
      </c>
      <c r="BI3474" s="417">
        <f t="shared" si="1997"/>
        <v>7.63</v>
      </c>
      <c r="BJ3474" s="115"/>
      <c r="BK3474" s="115"/>
      <c r="BQ3474" s="74" t="str">
        <f t="shared" si="1968"/>
        <v>29507-(16)</v>
      </c>
      <c r="BR3474" s="120" t="str">
        <f t="shared" si="1969"/>
        <v>Flanged End Cap -Clsd End</v>
      </c>
      <c r="BS3474" s="120">
        <f t="shared" si="1970"/>
        <v>20.399999999999999</v>
      </c>
      <c r="BU3474" s="74" t="str">
        <f t="shared" si="1971"/>
        <v>29507-(14)</v>
      </c>
      <c r="BV3474" s="120" t="str">
        <f t="shared" si="1972"/>
        <v>Flanged End Cap -Clsd End</v>
      </c>
      <c r="BW3474" s="120">
        <f t="shared" si="1973"/>
        <v>22.1</v>
      </c>
      <c r="BY3474" s="74" t="str">
        <f t="shared" si="1974"/>
        <v>29507-(12)</v>
      </c>
      <c r="BZ3474" s="120" t="str">
        <f t="shared" si="1975"/>
        <v>Flanged End Cap -Clsd End</v>
      </c>
      <c r="CA3474" s="120">
        <f t="shared" si="1976"/>
        <v>23.799999999999997</v>
      </c>
      <c r="CC3474" s="115" t="str">
        <f t="shared" si="1977"/>
        <v>29507-()</v>
      </c>
      <c r="CD3474" s="120" t="str">
        <f t="shared" si="1978"/>
        <v>Flanged End Cap -Clsd End</v>
      </c>
      <c r="CE3474" s="417">
        <f t="shared" si="1979"/>
        <v>25.5</v>
      </c>
      <c r="CF3474" s="115"/>
      <c r="CG3474" s="115" t="str">
        <f t="shared" si="1980"/>
        <v xml:space="preserve"> </v>
      </c>
      <c r="CH3474" s="120" t="str">
        <f t="shared" si="1981"/>
        <v xml:space="preserve"> </v>
      </c>
      <c r="CI3474" s="417" t="str">
        <f t="shared" si="1982"/>
        <v xml:space="preserve"> </v>
      </c>
      <c r="CJ3474" s="115"/>
      <c r="CK3474" s="115" t="str">
        <f t="shared" si="1983"/>
        <v xml:space="preserve"> </v>
      </c>
      <c r="CL3474" s="120" t="str">
        <f t="shared" si="1984"/>
        <v xml:space="preserve"> </v>
      </c>
      <c r="CM3474" s="417" t="str">
        <f t="shared" si="1992"/>
        <v xml:space="preserve"> </v>
      </c>
      <c r="IS3474" s="111">
        <v>13.8</v>
      </c>
    </row>
    <row r="3475" spans="2:253" s="74" customFormat="1" ht="17.100000000000001" hidden="1" customHeight="1" x14ac:dyDescent="0.25">
      <c r="B3475" s="504">
        <f>'Flanged Parts'!AD11</f>
        <v>0</v>
      </c>
      <c r="C3475" s="508">
        <f t="shared" si="1999"/>
        <v>29508</v>
      </c>
      <c r="D3475" s="506">
        <f t="shared" si="1965"/>
        <v>29508</v>
      </c>
      <c r="E3475" s="504" t="s">
        <v>865</v>
      </c>
      <c r="F3475" s="508" t="str">
        <f t="shared" ref="F3475:F3538" si="2001">IF(AM3475&gt;1,"Non-Std"," ")</f>
        <v xml:space="preserve"> </v>
      </c>
      <c r="G3475" s="509" t="s">
        <v>478</v>
      </c>
      <c r="H3475" s="504" t="str">
        <f>IF('Flanged Parts'!$BB$6=1,"CS",IF('Flanged Parts'!$BB$6=2,"Glv",0))</f>
        <v>Glv</v>
      </c>
      <c r="I3475" s="1035"/>
      <c r="J3475" s="1036"/>
      <c r="K3475" s="516" t="s">
        <v>881</v>
      </c>
      <c r="L3475" s="535">
        <v>18</v>
      </c>
      <c r="M3475" s="517" t="str">
        <f t="shared" si="2000"/>
        <v>Y</v>
      </c>
      <c r="N3475" s="514">
        <f t="shared" si="1998"/>
        <v>27.39</v>
      </c>
      <c r="O3475" s="514">
        <f t="shared" si="1966"/>
        <v>0</v>
      </c>
      <c r="P3475" s="680">
        <f>'KB Duct Parts'!$AE$3</f>
        <v>0</v>
      </c>
      <c r="Q3475" s="681">
        <f t="shared" si="1960"/>
        <v>0</v>
      </c>
      <c r="R3475" s="682">
        <f t="shared" si="1961"/>
        <v>0</v>
      </c>
      <c r="S3475" s="716">
        <f t="shared" si="1967"/>
        <v>0.2</v>
      </c>
      <c r="T3475" s="679">
        <f t="shared" si="1962"/>
        <v>0</v>
      </c>
      <c r="U3475" s="679">
        <f t="shared" si="1963"/>
        <v>0</v>
      </c>
      <c r="Y3475" s="120"/>
      <c r="AD3475" s="81"/>
      <c r="AF3475" s="370">
        <v>18</v>
      </c>
      <c r="AG3475" s="374">
        <v>16</v>
      </c>
      <c r="AH3475" s="378">
        <v>14</v>
      </c>
      <c r="AI3475" s="381">
        <v>12</v>
      </c>
      <c r="AJ3475" s="386">
        <v>10</v>
      </c>
      <c r="AK3475" s="391"/>
      <c r="AL3475" s="386"/>
      <c r="AM3475" s="363">
        <f t="shared" si="1995"/>
        <v>1</v>
      </c>
      <c r="AN3475" s="578">
        <v>18.100000000000001</v>
      </c>
      <c r="AO3475" s="78">
        <f t="shared" si="1991"/>
        <v>21.720000000000002</v>
      </c>
      <c r="AP3475" s="78">
        <f t="shared" si="1986"/>
        <v>23.53</v>
      </c>
      <c r="AQ3475" s="78">
        <f t="shared" si="1987"/>
        <v>25.34</v>
      </c>
      <c r="AR3475" s="78">
        <f t="shared" si="1988"/>
        <v>27.150000000000002</v>
      </c>
      <c r="AS3475" s="78">
        <f t="shared" si="1989"/>
        <v>0</v>
      </c>
      <c r="AT3475" s="78">
        <f t="shared" si="1990"/>
        <v>0</v>
      </c>
      <c r="AU3475" s="363" t="s">
        <v>717</v>
      </c>
      <c r="AV3475" s="393"/>
      <c r="AW3475" s="395"/>
      <c r="AX3475" s="395">
        <v>1.2</v>
      </c>
      <c r="AY3475" s="395">
        <v>1.3</v>
      </c>
      <c r="AZ3475" s="395">
        <v>1.4</v>
      </c>
      <c r="BA3475" s="395">
        <v>1.5</v>
      </c>
      <c r="BB3475" s="395">
        <v>0</v>
      </c>
      <c r="BC3475" s="395">
        <v>0</v>
      </c>
      <c r="BD3475" s="115"/>
      <c r="BE3475" s="115"/>
      <c r="BF3475" s="115">
        <v>1</v>
      </c>
      <c r="BG3475" s="115">
        <v>8</v>
      </c>
      <c r="BH3475" s="423">
        <f t="shared" si="1996"/>
        <v>9.2899999999999991</v>
      </c>
      <c r="BI3475" s="417">
        <f t="shared" si="1997"/>
        <v>9.2899999999999991</v>
      </c>
      <c r="BJ3475" s="115"/>
      <c r="BK3475" s="115"/>
      <c r="BQ3475" s="74" t="str">
        <f t="shared" si="1968"/>
        <v>29508-(16)</v>
      </c>
      <c r="BR3475" s="120" t="str">
        <f t="shared" si="1969"/>
        <v>Flanged End Cap -Clsd End</v>
      </c>
      <c r="BS3475" s="120">
        <f t="shared" si="1970"/>
        <v>21.720000000000002</v>
      </c>
      <c r="BU3475" s="74" t="str">
        <f t="shared" si="1971"/>
        <v>29508-(14)</v>
      </c>
      <c r="BV3475" s="120" t="str">
        <f t="shared" si="1972"/>
        <v>Flanged End Cap -Clsd End</v>
      </c>
      <c r="BW3475" s="120">
        <f t="shared" si="1973"/>
        <v>23.53</v>
      </c>
      <c r="BY3475" s="74" t="str">
        <f t="shared" si="1974"/>
        <v>29508-(12)</v>
      </c>
      <c r="BZ3475" s="120" t="str">
        <f t="shared" si="1975"/>
        <v>Flanged End Cap -Clsd End</v>
      </c>
      <c r="CA3475" s="120">
        <f t="shared" si="1976"/>
        <v>25.34</v>
      </c>
      <c r="CC3475" s="115" t="str">
        <f t="shared" si="1977"/>
        <v>29508-(10)</v>
      </c>
      <c r="CD3475" s="120" t="str">
        <f t="shared" si="1978"/>
        <v>Flanged End Cap -Clsd End</v>
      </c>
      <c r="CE3475" s="417">
        <f t="shared" si="1979"/>
        <v>27.150000000000002</v>
      </c>
      <c r="CF3475" s="115"/>
      <c r="CG3475" s="115" t="str">
        <f t="shared" si="1980"/>
        <v xml:space="preserve"> </v>
      </c>
      <c r="CH3475" s="120" t="str">
        <f t="shared" si="1981"/>
        <v xml:space="preserve"> </v>
      </c>
      <c r="CI3475" s="417" t="str">
        <f t="shared" si="1982"/>
        <v xml:space="preserve"> </v>
      </c>
      <c r="CJ3475" s="115"/>
      <c r="CK3475" s="115" t="str">
        <f t="shared" si="1983"/>
        <v xml:space="preserve"> </v>
      </c>
      <c r="CL3475" s="120" t="str">
        <f t="shared" si="1984"/>
        <v xml:space="preserve"> </v>
      </c>
      <c r="CM3475" s="417" t="str">
        <f t="shared" si="1992"/>
        <v xml:space="preserve"> </v>
      </c>
      <c r="IS3475" s="111">
        <v>15</v>
      </c>
    </row>
    <row r="3476" spans="2:253" s="74" customFormat="1" ht="17.100000000000001" hidden="1" customHeight="1" x14ac:dyDescent="0.25">
      <c r="B3476" s="504">
        <f>'Flanged Parts'!AD12</f>
        <v>0</v>
      </c>
      <c r="C3476" s="508">
        <f t="shared" si="1999"/>
        <v>29509</v>
      </c>
      <c r="D3476" s="506">
        <f t="shared" si="1965"/>
        <v>29509</v>
      </c>
      <c r="E3476" s="504" t="s">
        <v>866</v>
      </c>
      <c r="F3476" s="508" t="str">
        <f t="shared" si="2001"/>
        <v xml:space="preserve"> </v>
      </c>
      <c r="G3476" s="509" t="s">
        <v>478</v>
      </c>
      <c r="H3476" s="504" t="str">
        <f>IF('Flanged Parts'!$BB$6=1,"CS",IF('Flanged Parts'!$BB$6=2,"Glv",0))</f>
        <v>Glv</v>
      </c>
      <c r="I3476" s="1035"/>
      <c r="J3476" s="1036"/>
      <c r="K3476" s="516" t="s">
        <v>881</v>
      </c>
      <c r="L3476" s="535">
        <v>18</v>
      </c>
      <c r="M3476" s="517" t="str">
        <f t="shared" si="2000"/>
        <v>Y</v>
      </c>
      <c r="N3476" s="514">
        <f t="shared" si="1998"/>
        <v>28.729999999999997</v>
      </c>
      <c r="O3476" s="514">
        <f t="shared" si="1966"/>
        <v>0</v>
      </c>
      <c r="P3476" s="680">
        <f>'KB Duct Parts'!$AE$3</f>
        <v>0</v>
      </c>
      <c r="Q3476" s="681">
        <f t="shared" si="1960"/>
        <v>0</v>
      </c>
      <c r="R3476" s="682">
        <f t="shared" si="1961"/>
        <v>0</v>
      </c>
      <c r="S3476" s="716">
        <f t="shared" si="1967"/>
        <v>0.2</v>
      </c>
      <c r="T3476" s="679">
        <f t="shared" si="1962"/>
        <v>0</v>
      </c>
      <c r="U3476" s="679">
        <f t="shared" si="1963"/>
        <v>0</v>
      </c>
      <c r="Y3476" s="120"/>
      <c r="AD3476" s="81"/>
      <c r="AF3476" s="370">
        <v>18</v>
      </c>
      <c r="AG3476" s="374">
        <v>16</v>
      </c>
      <c r="AH3476" s="378">
        <v>14</v>
      </c>
      <c r="AI3476" s="381">
        <v>12</v>
      </c>
      <c r="AJ3476" s="386">
        <v>10</v>
      </c>
      <c r="AK3476" s="391"/>
      <c r="AL3476" s="386"/>
      <c r="AM3476" s="363">
        <f t="shared" si="1995"/>
        <v>1</v>
      </c>
      <c r="AN3476" s="578">
        <v>19.2</v>
      </c>
      <c r="AO3476" s="78">
        <f t="shared" si="1991"/>
        <v>23.04</v>
      </c>
      <c r="AP3476" s="78">
        <f t="shared" si="1986"/>
        <v>24.96</v>
      </c>
      <c r="AQ3476" s="78">
        <f t="shared" si="1987"/>
        <v>26.88</v>
      </c>
      <c r="AR3476" s="78">
        <f t="shared" si="1988"/>
        <v>28.799999999999997</v>
      </c>
      <c r="AS3476" s="78">
        <f t="shared" si="1989"/>
        <v>0</v>
      </c>
      <c r="AT3476" s="78">
        <f t="shared" si="1990"/>
        <v>0</v>
      </c>
      <c r="AU3476" s="363" t="s">
        <v>717</v>
      </c>
      <c r="AV3476" s="393"/>
      <c r="AW3476" s="395"/>
      <c r="AX3476" s="395">
        <v>1.2</v>
      </c>
      <c r="AY3476" s="395">
        <v>1.3</v>
      </c>
      <c r="AZ3476" s="395">
        <v>1.4</v>
      </c>
      <c r="BA3476" s="395">
        <v>1.5</v>
      </c>
      <c r="BB3476" s="395">
        <v>0</v>
      </c>
      <c r="BC3476" s="395">
        <v>0</v>
      </c>
      <c r="BD3476" s="115"/>
      <c r="BE3476" s="115"/>
      <c r="BF3476" s="115">
        <v>1</v>
      </c>
      <c r="BG3476" s="115">
        <v>9</v>
      </c>
      <c r="BH3476" s="423">
        <f t="shared" si="1996"/>
        <v>9.5299999999999994</v>
      </c>
      <c r="BI3476" s="417">
        <f t="shared" si="1997"/>
        <v>9.5299999999999994</v>
      </c>
      <c r="BJ3476" s="115"/>
      <c r="BK3476" s="115"/>
      <c r="BQ3476" s="74" t="str">
        <f t="shared" si="1968"/>
        <v>29509-(16)</v>
      </c>
      <c r="BR3476" s="120" t="str">
        <f t="shared" si="1969"/>
        <v>Flanged End Cap -Clsd End</v>
      </c>
      <c r="BS3476" s="120">
        <f t="shared" si="1970"/>
        <v>23.04</v>
      </c>
      <c r="BU3476" s="74" t="str">
        <f t="shared" si="1971"/>
        <v>29509-(14)</v>
      </c>
      <c r="BV3476" s="120" t="str">
        <f t="shared" si="1972"/>
        <v>Flanged End Cap -Clsd End</v>
      </c>
      <c r="BW3476" s="120">
        <f t="shared" si="1973"/>
        <v>24.96</v>
      </c>
      <c r="BY3476" s="74" t="str">
        <f t="shared" si="1974"/>
        <v>29509-(12)</v>
      </c>
      <c r="BZ3476" s="120" t="str">
        <f t="shared" si="1975"/>
        <v>Flanged End Cap -Clsd End</v>
      </c>
      <c r="CA3476" s="120">
        <f t="shared" si="1976"/>
        <v>26.88</v>
      </c>
      <c r="CC3476" s="115" t="str">
        <f t="shared" si="1977"/>
        <v>29509-(10)</v>
      </c>
      <c r="CD3476" s="120" t="str">
        <f t="shared" si="1978"/>
        <v>Flanged End Cap -Clsd End</v>
      </c>
      <c r="CE3476" s="417">
        <f t="shared" si="1979"/>
        <v>28.799999999999997</v>
      </c>
      <c r="CF3476" s="115"/>
      <c r="CG3476" s="115" t="str">
        <f t="shared" si="1980"/>
        <v xml:space="preserve"> </v>
      </c>
      <c r="CH3476" s="120" t="str">
        <f t="shared" si="1981"/>
        <v xml:space="preserve"> </v>
      </c>
      <c r="CI3476" s="417" t="str">
        <f t="shared" si="1982"/>
        <v xml:space="preserve"> </v>
      </c>
      <c r="CJ3476" s="115"/>
      <c r="CK3476" s="115" t="str">
        <f t="shared" si="1983"/>
        <v xml:space="preserve"> </v>
      </c>
      <c r="CL3476" s="120" t="str">
        <f t="shared" si="1984"/>
        <v xml:space="preserve"> </v>
      </c>
      <c r="CM3476" s="417" t="str">
        <f t="shared" si="1992"/>
        <v xml:space="preserve"> </v>
      </c>
      <c r="IS3476" s="111">
        <v>16.600000000000001</v>
      </c>
    </row>
    <row r="3477" spans="2:253" s="74" customFormat="1" ht="17.100000000000001" hidden="1" customHeight="1" x14ac:dyDescent="0.25">
      <c r="B3477" s="504">
        <f>'Flanged Parts'!AD13</f>
        <v>0</v>
      </c>
      <c r="C3477" s="508">
        <f t="shared" si="1999"/>
        <v>29510</v>
      </c>
      <c r="D3477" s="506">
        <f t="shared" si="1965"/>
        <v>29510</v>
      </c>
      <c r="E3477" s="504" t="s">
        <v>867</v>
      </c>
      <c r="F3477" s="508" t="str">
        <f t="shared" si="2001"/>
        <v xml:space="preserve"> </v>
      </c>
      <c r="G3477" s="509" t="s">
        <v>478</v>
      </c>
      <c r="H3477" s="504" t="str">
        <f>IF('Flanged Parts'!$BB$6=1,"CS",IF('Flanged Parts'!$BB$6=2,"Glv",0))</f>
        <v>Glv</v>
      </c>
      <c r="I3477" s="1035"/>
      <c r="J3477" s="1036"/>
      <c r="K3477" s="516" t="s">
        <v>881</v>
      </c>
      <c r="L3477" s="535">
        <v>18</v>
      </c>
      <c r="M3477" s="517" t="str">
        <f t="shared" si="2000"/>
        <v>Y</v>
      </c>
      <c r="N3477" s="514">
        <f t="shared" si="1998"/>
        <v>31.869999999999997</v>
      </c>
      <c r="O3477" s="514">
        <f t="shared" si="1966"/>
        <v>0</v>
      </c>
      <c r="P3477" s="680">
        <f>'KB Duct Parts'!$AE$3</f>
        <v>0</v>
      </c>
      <c r="Q3477" s="681">
        <f t="shared" si="1960"/>
        <v>0</v>
      </c>
      <c r="R3477" s="682">
        <f t="shared" si="1961"/>
        <v>0</v>
      </c>
      <c r="S3477" s="716">
        <f t="shared" si="1967"/>
        <v>0.2</v>
      </c>
      <c r="T3477" s="679">
        <f t="shared" si="1962"/>
        <v>0</v>
      </c>
      <c r="U3477" s="679">
        <f t="shared" si="1963"/>
        <v>0</v>
      </c>
      <c r="Y3477" s="120"/>
      <c r="AD3477" s="81"/>
      <c r="AF3477" s="370">
        <v>18</v>
      </c>
      <c r="AG3477" s="374">
        <v>16</v>
      </c>
      <c r="AH3477" s="378">
        <v>14</v>
      </c>
      <c r="AI3477" s="381">
        <v>12</v>
      </c>
      <c r="AJ3477" s="386">
        <v>10</v>
      </c>
      <c r="AK3477" s="391"/>
      <c r="AL3477" s="386"/>
      <c r="AM3477" s="363">
        <f t="shared" si="1995"/>
        <v>1</v>
      </c>
      <c r="AN3477" s="578">
        <v>19.7</v>
      </c>
      <c r="AO3477" s="78">
        <f t="shared" si="1991"/>
        <v>23.639999999999997</v>
      </c>
      <c r="AP3477" s="78">
        <f t="shared" si="1986"/>
        <v>25.61</v>
      </c>
      <c r="AQ3477" s="78">
        <f t="shared" si="1987"/>
        <v>27.58</v>
      </c>
      <c r="AR3477" s="78">
        <f t="shared" si="1988"/>
        <v>29.549999999999997</v>
      </c>
      <c r="AS3477" s="78">
        <f t="shared" si="1989"/>
        <v>0</v>
      </c>
      <c r="AT3477" s="78">
        <f t="shared" si="1990"/>
        <v>0</v>
      </c>
      <c r="AU3477" s="363" t="s">
        <v>717</v>
      </c>
      <c r="AV3477" s="393"/>
      <c r="AW3477" s="395"/>
      <c r="AX3477" s="395">
        <v>1.2</v>
      </c>
      <c r="AY3477" s="395">
        <v>1.3</v>
      </c>
      <c r="AZ3477" s="395">
        <v>1.4</v>
      </c>
      <c r="BA3477" s="395">
        <v>1.5</v>
      </c>
      <c r="BB3477" s="395">
        <v>0</v>
      </c>
      <c r="BC3477" s="395">
        <v>0</v>
      </c>
      <c r="BD3477" s="115"/>
      <c r="BE3477" s="115"/>
      <c r="BF3477" s="115">
        <v>1</v>
      </c>
      <c r="BG3477" s="115">
        <v>10</v>
      </c>
      <c r="BH3477" s="423">
        <f t="shared" si="1996"/>
        <v>12.17</v>
      </c>
      <c r="BI3477" s="417">
        <f t="shared" si="1997"/>
        <v>12.17</v>
      </c>
      <c r="BJ3477" s="115"/>
      <c r="BK3477" s="115"/>
      <c r="BQ3477" s="74" t="str">
        <f t="shared" si="1968"/>
        <v>29510-(16)</v>
      </c>
      <c r="BR3477" s="120" t="str">
        <f t="shared" si="1969"/>
        <v>Flanged End Cap -Clsd End</v>
      </c>
      <c r="BS3477" s="120">
        <f t="shared" si="1970"/>
        <v>23.639999999999997</v>
      </c>
      <c r="BU3477" s="74" t="str">
        <f t="shared" si="1971"/>
        <v>29510-(14)</v>
      </c>
      <c r="BV3477" s="120" t="str">
        <f t="shared" si="1972"/>
        <v>Flanged End Cap -Clsd End</v>
      </c>
      <c r="BW3477" s="120">
        <f t="shared" si="1973"/>
        <v>25.61</v>
      </c>
      <c r="BY3477" s="74" t="str">
        <f t="shared" si="1974"/>
        <v>29510-(12)</v>
      </c>
      <c r="BZ3477" s="120" t="str">
        <f t="shared" si="1975"/>
        <v>Flanged End Cap -Clsd End</v>
      </c>
      <c r="CA3477" s="120">
        <f t="shared" si="1976"/>
        <v>27.58</v>
      </c>
      <c r="CC3477" s="115" t="str">
        <f t="shared" si="1977"/>
        <v>29510-(10)</v>
      </c>
      <c r="CD3477" s="120" t="str">
        <f t="shared" si="1978"/>
        <v>Flanged End Cap -Clsd End</v>
      </c>
      <c r="CE3477" s="417">
        <f t="shared" si="1979"/>
        <v>29.549999999999997</v>
      </c>
      <c r="CF3477" s="115"/>
      <c r="CG3477" s="115" t="str">
        <f t="shared" si="1980"/>
        <v xml:space="preserve"> </v>
      </c>
      <c r="CH3477" s="120" t="str">
        <f t="shared" si="1981"/>
        <v xml:space="preserve"> </v>
      </c>
      <c r="CI3477" s="417" t="str">
        <f t="shared" si="1982"/>
        <v xml:space="preserve"> </v>
      </c>
      <c r="CJ3477" s="115"/>
      <c r="CK3477" s="115" t="str">
        <f t="shared" si="1983"/>
        <v xml:space="preserve"> </v>
      </c>
      <c r="CL3477" s="120" t="str">
        <f t="shared" si="1984"/>
        <v xml:space="preserve"> </v>
      </c>
      <c r="CM3477" s="417" t="str">
        <f t="shared" si="1992"/>
        <v xml:space="preserve"> </v>
      </c>
      <c r="IS3477" s="111">
        <v>17.600000000000001</v>
      </c>
    </row>
    <row r="3478" spans="2:253" s="74" customFormat="1" ht="17.100000000000001" hidden="1" customHeight="1" x14ac:dyDescent="0.25">
      <c r="B3478" s="504">
        <f>'Flanged Parts'!AD14</f>
        <v>0</v>
      </c>
      <c r="C3478" s="508">
        <f t="shared" si="1999"/>
        <v>29511</v>
      </c>
      <c r="D3478" s="506">
        <f t="shared" si="1965"/>
        <v>29511</v>
      </c>
      <c r="E3478" s="504" t="s">
        <v>868</v>
      </c>
      <c r="F3478" s="508" t="str">
        <f t="shared" si="2001"/>
        <v xml:space="preserve"> </v>
      </c>
      <c r="G3478" s="509" t="s">
        <v>478</v>
      </c>
      <c r="H3478" s="504" t="str">
        <f>IF('Flanged Parts'!$BB$6=1,"CS",IF('Flanged Parts'!$BB$6=2,"Glv",0))</f>
        <v>Glv</v>
      </c>
      <c r="I3478" s="1035"/>
      <c r="J3478" s="1036"/>
      <c r="K3478" s="516" t="s">
        <v>881</v>
      </c>
      <c r="L3478" s="535">
        <v>18</v>
      </c>
      <c r="M3478" s="517" t="str">
        <f t="shared" si="2000"/>
        <v>Y</v>
      </c>
      <c r="N3478" s="514">
        <f t="shared" si="1998"/>
        <v>34.950000000000003</v>
      </c>
      <c r="O3478" s="514">
        <f t="shared" si="1966"/>
        <v>0</v>
      </c>
      <c r="P3478" s="680">
        <f>'KB Duct Parts'!$AE$3</f>
        <v>0</v>
      </c>
      <c r="Q3478" s="681">
        <f t="shared" si="1960"/>
        <v>0</v>
      </c>
      <c r="R3478" s="682">
        <f t="shared" si="1961"/>
        <v>0</v>
      </c>
      <c r="S3478" s="716">
        <f t="shared" si="1967"/>
        <v>0.2</v>
      </c>
      <c r="T3478" s="679">
        <f t="shared" si="1962"/>
        <v>0</v>
      </c>
      <c r="U3478" s="679">
        <f t="shared" si="1963"/>
        <v>0</v>
      </c>
      <c r="Y3478" s="120"/>
      <c r="AD3478" s="81"/>
      <c r="AF3478" s="370">
        <v>18</v>
      </c>
      <c r="AG3478" s="374">
        <v>16</v>
      </c>
      <c r="AH3478" s="378">
        <v>14</v>
      </c>
      <c r="AI3478" s="381">
        <v>12</v>
      </c>
      <c r="AJ3478" s="386">
        <v>10</v>
      </c>
      <c r="AK3478" s="391"/>
      <c r="AL3478" s="386"/>
      <c r="AM3478" s="363">
        <f t="shared" si="1995"/>
        <v>1</v>
      </c>
      <c r="AN3478" s="578">
        <v>20.9</v>
      </c>
      <c r="AO3478" s="78">
        <f t="shared" si="1991"/>
        <v>25.08</v>
      </c>
      <c r="AP3478" s="78">
        <f t="shared" si="1986"/>
        <v>27.169999999999998</v>
      </c>
      <c r="AQ3478" s="78">
        <f t="shared" si="1987"/>
        <v>29.259999999999994</v>
      </c>
      <c r="AR3478" s="78">
        <f t="shared" si="1988"/>
        <v>31.349999999999998</v>
      </c>
      <c r="AS3478" s="78">
        <f t="shared" si="1989"/>
        <v>0</v>
      </c>
      <c r="AT3478" s="78">
        <f t="shared" si="1990"/>
        <v>0</v>
      </c>
      <c r="AU3478" s="363" t="s">
        <v>717</v>
      </c>
      <c r="AV3478" s="393"/>
      <c r="AW3478" s="395"/>
      <c r="AX3478" s="395">
        <v>1.2</v>
      </c>
      <c r="AY3478" s="395">
        <v>1.3</v>
      </c>
      <c r="AZ3478" s="395">
        <v>1.4</v>
      </c>
      <c r="BA3478" s="395">
        <v>1.5</v>
      </c>
      <c r="BB3478" s="395">
        <v>0</v>
      </c>
      <c r="BC3478" s="395">
        <v>0</v>
      </c>
      <c r="BD3478" s="115"/>
      <c r="BE3478" s="115"/>
      <c r="BF3478" s="115">
        <v>1</v>
      </c>
      <c r="BG3478" s="115">
        <v>11</v>
      </c>
      <c r="BH3478" s="423">
        <f t="shared" si="1996"/>
        <v>14.05</v>
      </c>
      <c r="BI3478" s="417">
        <f t="shared" si="1997"/>
        <v>14.05</v>
      </c>
      <c r="BJ3478" s="115"/>
      <c r="BK3478" s="115"/>
      <c r="BQ3478" s="74" t="str">
        <f t="shared" si="1968"/>
        <v>29511-(16)</v>
      </c>
      <c r="BR3478" s="120" t="str">
        <f t="shared" si="1969"/>
        <v>Flanged End Cap -Clsd End</v>
      </c>
      <c r="BS3478" s="120">
        <f t="shared" si="1970"/>
        <v>25.08</v>
      </c>
      <c r="BU3478" s="74" t="str">
        <f t="shared" si="1971"/>
        <v>29511-(14)</v>
      </c>
      <c r="BV3478" s="120" t="str">
        <f t="shared" si="1972"/>
        <v>Flanged End Cap -Clsd End</v>
      </c>
      <c r="BW3478" s="120">
        <f t="shared" si="1973"/>
        <v>27.169999999999998</v>
      </c>
      <c r="BY3478" s="74" t="str">
        <f t="shared" si="1974"/>
        <v>29511-(12)</v>
      </c>
      <c r="BZ3478" s="120" t="str">
        <f t="shared" si="1975"/>
        <v>Flanged End Cap -Clsd End</v>
      </c>
      <c r="CA3478" s="120">
        <f t="shared" si="1976"/>
        <v>29.259999999999994</v>
      </c>
      <c r="CC3478" s="115" t="str">
        <f t="shared" si="1977"/>
        <v>29511-(10)</v>
      </c>
      <c r="CD3478" s="120" t="str">
        <f t="shared" si="1978"/>
        <v>Flanged End Cap -Clsd End</v>
      </c>
      <c r="CE3478" s="417">
        <f t="shared" si="1979"/>
        <v>31.349999999999998</v>
      </c>
      <c r="CF3478" s="115"/>
      <c r="CG3478" s="115" t="str">
        <f t="shared" si="1980"/>
        <v xml:space="preserve"> </v>
      </c>
      <c r="CH3478" s="120" t="str">
        <f t="shared" si="1981"/>
        <v xml:space="preserve"> </v>
      </c>
      <c r="CI3478" s="417" t="str">
        <f t="shared" si="1982"/>
        <v xml:space="preserve"> </v>
      </c>
      <c r="CJ3478" s="115"/>
      <c r="CK3478" s="115" t="str">
        <f t="shared" si="1983"/>
        <v xml:space="preserve"> </v>
      </c>
      <c r="CL3478" s="120" t="str">
        <f t="shared" si="1984"/>
        <v xml:space="preserve"> </v>
      </c>
      <c r="CM3478" s="417" t="str">
        <f t="shared" si="1992"/>
        <v xml:space="preserve"> </v>
      </c>
      <c r="IS3478" s="111">
        <v>19.100000000000001</v>
      </c>
    </row>
    <row r="3479" spans="2:253" s="74" customFormat="1" ht="17.100000000000001" hidden="1" customHeight="1" x14ac:dyDescent="0.25">
      <c r="B3479" s="504">
        <f>'Flanged Parts'!AD15</f>
        <v>0</v>
      </c>
      <c r="C3479" s="508">
        <f t="shared" si="1999"/>
        <v>29512</v>
      </c>
      <c r="D3479" s="506">
        <f t="shared" si="1965"/>
        <v>29512</v>
      </c>
      <c r="E3479" s="504" t="s">
        <v>869</v>
      </c>
      <c r="F3479" s="508" t="str">
        <f t="shared" si="2001"/>
        <v xml:space="preserve"> </v>
      </c>
      <c r="G3479" s="509" t="s">
        <v>478</v>
      </c>
      <c r="H3479" s="504" t="str">
        <f>IF('Flanged Parts'!$BB$6=1,"CS",IF('Flanged Parts'!$BB$6=2,"Glv",0))</f>
        <v>Glv</v>
      </c>
      <c r="I3479" s="1035"/>
      <c r="J3479" s="1036"/>
      <c r="K3479" s="516" t="s">
        <v>881</v>
      </c>
      <c r="L3479" s="535">
        <v>18</v>
      </c>
      <c r="M3479" s="517" t="str">
        <f t="shared" si="2000"/>
        <v>Y</v>
      </c>
      <c r="N3479" s="514">
        <f t="shared" si="1998"/>
        <v>36.36</v>
      </c>
      <c r="O3479" s="514">
        <f t="shared" si="1966"/>
        <v>0</v>
      </c>
      <c r="P3479" s="680">
        <f>'KB Duct Parts'!$AE$3</f>
        <v>0</v>
      </c>
      <c r="Q3479" s="681">
        <f t="shared" si="1960"/>
        <v>0</v>
      </c>
      <c r="R3479" s="682">
        <f t="shared" si="1961"/>
        <v>0</v>
      </c>
      <c r="S3479" s="716">
        <f t="shared" si="1967"/>
        <v>0.2</v>
      </c>
      <c r="T3479" s="679">
        <f t="shared" si="1962"/>
        <v>0</v>
      </c>
      <c r="U3479" s="679">
        <f t="shared" si="1963"/>
        <v>0</v>
      </c>
      <c r="Y3479" s="120"/>
      <c r="AD3479" s="81"/>
      <c r="AF3479" s="370">
        <v>18</v>
      </c>
      <c r="AG3479" s="374">
        <v>16</v>
      </c>
      <c r="AH3479" s="378">
        <v>14</v>
      </c>
      <c r="AI3479" s="381">
        <v>12</v>
      </c>
      <c r="AJ3479" s="386">
        <v>10</v>
      </c>
      <c r="AK3479" s="391"/>
      <c r="AL3479" s="386"/>
      <c r="AM3479" s="363">
        <f t="shared" si="1995"/>
        <v>1</v>
      </c>
      <c r="AN3479" s="578">
        <v>21.1</v>
      </c>
      <c r="AO3479" s="78">
        <f t="shared" si="1991"/>
        <v>25.32</v>
      </c>
      <c r="AP3479" s="78">
        <f t="shared" si="1986"/>
        <v>27.430000000000003</v>
      </c>
      <c r="AQ3479" s="78">
        <f t="shared" si="1987"/>
        <v>29.54</v>
      </c>
      <c r="AR3479" s="78">
        <f t="shared" si="1988"/>
        <v>31.650000000000002</v>
      </c>
      <c r="AS3479" s="78">
        <f t="shared" si="1989"/>
        <v>0</v>
      </c>
      <c r="AT3479" s="78">
        <f t="shared" si="1990"/>
        <v>0</v>
      </c>
      <c r="AU3479" s="363" t="s">
        <v>717</v>
      </c>
      <c r="AV3479" s="393"/>
      <c r="AW3479" s="395"/>
      <c r="AX3479" s="395">
        <v>1.2</v>
      </c>
      <c r="AY3479" s="395">
        <v>1.3</v>
      </c>
      <c r="AZ3479" s="395">
        <v>1.4</v>
      </c>
      <c r="BA3479" s="395">
        <v>1.5</v>
      </c>
      <c r="BB3479" s="395">
        <v>0</v>
      </c>
      <c r="BC3479" s="395">
        <v>0</v>
      </c>
      <c r="BD3479" s="115"/>
      <c r="BE3479" s="115"/>
      <c r="BF3479" s="115">
        <v>1</v>
      </c>
      <c r="BG3479" s="115">
        <v>12</v>
      </c>
      <c r="BH3479" s="423">
        <f t="shared" si="1996"/>
        <v>15.26</v>
      </c>
      <c r="BI3479" s="417">
        <f t="shared" si="1997"/>
        <v>15.26</v>
      </c>
      <c r="BJ3479" s="115"/>
      <c r="BK3479" s="115"/>
      <c r="BQ3479" s="74" t="str">
        <f t="shared" si="1968"/>
        <v>29512-(16)</v>
      </c>
      <c r="BR3479" s="120" t="str">
        <f t="shared" si="1969"/>
        <v>Flanged End Cap -Clsd End</v>
      </c>
      <c r="BS3479" s="120">
        <f t="shared" si="1970"/>
        <v>25.32</v>
      </c>
      <c r="BU3479" s="74" t="str">
        <f t="shared" si="1971"/>
        <v>29512-(14)</v>
      </c>
      <c r="BV3479" s="120" t="str">
        <f t="shared" si="1972"/>
        <v>Flanged End Cap -Clsd End</v>
      </c>
      <c r="BW3479" s="120">
        <f t="shared" si="1973"/>
        <v>27.430000000000003</v>
      </c>
      <c r="BY3479" s="74" t="str">
        <f t="shared" si="1974"/>
        <v>29512-(12)</v>
      </c>
      <c r="BZ3479" s="120" t="str">
        <f t="shared" si="1975"/>
        <v>Flanged End Cap -Clsd End</v>
      </c>
      <c r="CA3479" s="120">
        <f t="shared" si="1976"/>
        <v>29.54</v>
      </c>
      <c r="CC3479" s="115" t="str">
        <f t="shared" si="1977"/>
        <v>29512-(10)</v>
      </c>
      <c r="CD3479" s="120" t="str">
        <f t="shared" si="1978"/>
        <v>Flanged End Cap -Clsd End</v>
      </c>
      <c r="CE3479" s="417">
        <f t="shared" si="1979"/>
        <v>31.650000000000002</v>
      </c>
      <c r="CF3479" s="115"/>
      <c r="CG3479" s="115" t="str">
        <f t="shared" si="1980"/>
        <v xml:space="preserve"> </v>
      </c>
      <c r="CH3479" s="120" t="str">
        <f t="shared" si="1981"/>
        <v xml:space="preserve"> </v>
      </c>
      <c r="CI3479" s="417" t="str">
        <f t="shared" si="1982"/>
        <v xml:space="preserve"> </v>
      </c>
      <c r="CJ3479" s="115"/>
      <c r="CK3479" s="115" t="str">
        <f t="shared" si="1983"/>
        <v xml:space="preserve"> </v>
      </c>
      <c r="CL3479" s="120" t="str">
        <f t="shared" si="1984"/>
        <v xml:space="preserve"> </v>
      </c>
      <c r="CM3479" s="417" t="str">
        <f t="shared" si="1992"/>
        <v xml:space="preserve"> </v>
      </c>
      <c r="IS3479" s="111">
        <v>20.399999999999999</v>
      </c>
    </row>
    <row r="3480" spans="2:253" s="74" customFormat="1" ht="17.100000000000001" hidden="1" customHeight="1" x14ac:dyDescent="0.25">
      <c r="B3480" s="504">
        <f>'Flanged Parts'!AD16</f>
        <v>0</v>
      </c>
      <c r="C3480" s="508">
        <f t="shared" si="1999"/>
        <v>29513</v>
      </c>
      <c r="D3480" s="506">
        <f t="shared" si="1965"/>
        <v>29513</v>
      </c>
      <c r="E3480" s="504" t="s">
        <v>870</v>
      </c>
      <c r="F3480" s="508" t="str">
        <f t="shared" si="2001"/>
        <v xml:space="preserve"> </v>
      </c>
      <c r="G3480" s="509" t="s">
        <v>478</v>
      </c>
      <c r="H3480" s="504" t="str">
        <f>IF('Flanged Parts'!$BB$6=1,"CS",IF('Flanged Parts'!$BB$6=2,"Glv",0))</f>
        <v>Glv</v>
      </c>
      <c r="I3480" s="1035"/>
      <c r="J3480" s="1036"/>
      <c r="K3480" s="516" t="s">
        <v>881</v>
      </c>
      <c r="L3480" s="535">
        <v>18</v>
      </c>
      <c r="M3480" s="517" t="str">
        <f t="shared" si="2000"/>
        <v>Y</v>
      </c>
      <c r="N3480" s="514">
        <f t="shared" si="1998"/>
        <v>39.840000000000003</v>
      </c>
      <c r="O3480" s="514">
        <f t="shared" si="1966"/>
        <v>0</v>
      </c>
      <c r="P3480" s="680">
        <f>'KB Duct Parts'!$AE$3</f>
        <v>0</v>
      </c>
      <c r="Q3480" s="681">
        <f t="shared" si="1960"/>
        <v>0</v>
      </c>
      <c r="R3480" s="682">
        <f t="shared" si="1961"/>
        <v>0</v>
      </c>
      <c r="S3480" s="716">
        <f t="shared" si="1967"/>
        <v>0.2</v>
      </c>
      <c r="T3480" s="679">
        <f t="shared" si="1962"/>
        <v>0</v>
      </c>
      <c r="U3480" s="679">
        <f t="shared" si="1963"/>
        <v>0</v>
      </c>
      <c r="Y3480" s="120"/>
      <c r="AD3480" s="81"/>
      <c r="AF3480" s="370">
        <v>18</v>
      </c>
      <c r="AG3480" s="374">
        <v>16</v>
      </c>
      <c r="AH3480" s="378">
        <v>14</v>
      </c>
      <c r="AI3480" s="381">
        <v>12</v>
      </c>
      <c r="AJ3480" s="386">
        <v>10</v>
      </c>
      <c r="AK3480" s="391"/>
      <c r="AL3480" s="386"/>
      <c r="AM3480" s="363">
        <f t="shared" si="1995"/>
        <v>1</v>
      </c>
      <c r="AN3480" s="578">
        <v>22.2</v>
      </c>
      <c r="AO3480" s="78">
        <f t="shared" si="1991"/>
        <v>26.639999999999997</v>
      </c>
      <c r="AP3480" s="78">
        <f t="shared" si="1986"/>
        <v>28.86</v>
      </c>
      <c r="AQ3480" s="78">
        <f t="shared" si="1987"/>
        <v>31.08</v>
      </c>
      <c r="AR3480" s="78">
        <f t="shared" si="1988"/>
        <v>33.299999999999997</v>
      </c>
      <c r="AS3480" s="78">
        <f t="shared" si="1989"/>
        <v>0</v>
      </c>
      <c r="AT3480" s="78">
        <f t="shared" si="1990"/>
        <v>0</v>
      </c>
      <c r="AU3480" s="363" t="s">
        <v>717</v>
      </c>
      <c r="AV3480" s="393"/>
      <c r="AW3480" s="395"/>
      <c r="AX3480" s="395">
        <v>1.2</v>
      </c>
      <c r="AY3480" s="395">
        <v>1.3</v>
      </c>
      <c r="AZ3480" s="395">
        <v>1.4</v>
      </c>
      <c r="BA3480" s="395">
        <v>1.5</v>
      </c>
      <c r="BB3480" s="395">
        <v>0</v>
      </c>
      <c r="BC3480" s="395">
        <v>0</v>
      </c>
      <c r="BD3480" s="115"/>
      <c r="BE3480" s="115"/>
      <c r="BF3480" s="115">
        <v>1</v>
      </c>
      <c r="BG3480" s="115">
        <v>13</v>
      </c>
      <c r="BH3480" s="423">
        <f t="shared" si="1996"/>
        <v>17.64</v>
      </c>
      <c r="BI3480" s="417">
        <f t="shared" si="1997"/>
        <v>17.64</v>
      </c>
      <c r="BJ3480" s="115"/>
      <c r="BK3480" s="115"/>
      <c r="BQ3480" s="74" t="str">
        <f t="shared" si="1968"/>
        <v>29513-(16)</v>
      </c>
      <c r="BR3480" s="120" t="str">
        <f t="shared" si="1969"/>
        <v>Flanged End Cap -Clsd End</v>
      </c>
      <c r="BS3480" s="120">
        <f t="shared" si="1970"/>
        <v>26.639999999999997</v>
      </c>
      <c r="BU3480" s="74" t="str">
        <f t="shared" si="1971"/>
        <v>29513-(14)</v>
      </c>
      <c r="BV3480" s="120" t="str">
        <f t="shared" si="1972"/>
        <v>Flanged End Cap -Clsd End</v>
      </c>
      <c r="BW3480" s="120">
        <f t="shared" si="1973"/>
        <v>28.86</v>
      </c>
      <c r="BY3480" s="74" t="str">
        <f t="shared" si="1974"/>
        <v>29513-(12)</v>
      </c>
      <c r="BZ3480" s="120" t="str">
        <f t="shared" si="1975"/>
        <v>Flanged End Cap -Clsd End</v>
      </c>
      <c r="CA3480" s="120">
        <f t="shared" si="1976"/>
        <v>31.08</v>
      </c>
      <c r="CC3480" s="115" t="str">
        <f t="shared" si="1977"/>
        <v>29513-(10)</v>
      </c>
      <c r="CD3480" s="120" t="str">
        <f t="shared" si="1978"/>
        <v>Flanged End Cap -Clsd End</v>
      </c>
      <c r="CE3480" s="417">
        <f t="shared" si="1979"/>
        <v>33.299999999999997</v>
      </c>
      <c r="CF3480" s="115"/>
      <c r="CG3480" s="115" t="str">
        <f t="shared" si="1980"/>
        <v xml:space="preserve"> </v>
      </c>
      <c r="CH3480" s="120" t="str">
        <f t="shared" si="1981"/>
        <v xml:space="preserve"> </v>
      </c>
      <c r="CI3480" s="417" t="str">
        <f t="shared" si="1982"/>
        <v xml:space="preserve"> </v>
      </c>
      <c r="CJ3480" s="115"/>
      <c r="CK3480" s="115" t="str">
        <f t="shared" si="1983"/>
        <v xml:space="preserve"> </v>
      </c>
      <c r="CL3480" s="120" t="str">
        <f t="shared" si="1984"/>
        <v xml:space="preserve"> </v>
      </c>
      <c r="CM3480" s="417" t="str">
        <f t="shared" si="1992"/>
        <v xml:space="preserve"> </v>
      </c>
      <c r="IS3480" s="111">
        <v>21.9</v>
      </c>
    </row>
    <row r="3481" spans="2:253" s="74" customFormat="1" ht="17.100000000000001" hidden="1" customHeight="1" x14ac:dyDescent="0.25">
      <c r="B3481" s="504">
        <f>'Flanged Parts'!AD17</f>
        <v>0</v>
      </c>
      <c r="C3481" s="508">
        <f t="shared" si="1999"/>
        <v>29514</v>
      </c>
      <c r="D3481" s="506">
        <f t="shared" si="1965"/>
        <v>29514</v>
      </c>
      <c r="E3481" s="504" t="s">
        <v>871</v>
      </c>
      <c r="F3481" s="508" t="str">
        <f t="shared" si="2001"/>
        <v xml:space="preserve"> </v>
      </c>
      <c r="G3481" s="509" t="s">
        <v>478</v>
      </c>
      <c r="H3481" s="504" t="str">
        <f>IF('Flanged Parts'!$BB$6=1,"CS",IF('Flanged Parts'!$BB$6=2,"Glv",0))</f>
        <v>Glv</v>
      </c>
      <c r="I3481" s="1035"/>
      <c r="J3481" s="1036"/>
      <c r="K3481" s="516" t="s">
        <v>881</v>
      </c>
      <c r="L3481" s="535">
        <v>18</v>
      </c>
      <c r="M3481" s="517" t="str">
        <f t="shared" si="2000"/>
        <v>Y</v>
      </c>
      <c r="N3481" s="514">
        <f t="shared" si="1998"/>
        <v>42.96</v>
      </c>
      <c r="O3481" s="514">
        <f t="shared" si="1966"/>
        <v>0</v>
      </c>
      <c r="P3481" s="680">
        <f>'KB Duct Parts'!$AE$3</f>
        <v>0</v>
      </c>
      <c r="Q3481" s="681">
        <f t="shared" si="1960"/>
        <v>0</v>
      </c>
      <c r="R3481" s="682">
        <f t="shared" si="1961"/>
        <v>0</v>
      </c>
      <c r="S3481" s="716">
        <f t="shared" si="1967"/>
        <v>0.2</v>
      </c>
      <c r="T3481" s="679">
        <f t="shared" si="1962"/>
        <v>0</v>
      </c>
      <c r="U3481" s="679">
        <f t="shared" si="1963"/>
        <v>0</v>
      </c>
      <c r="Y3481" s="120"/>
      <c r="AD3481" s="81"/>
      <c r="AF3481" s="370">
        <v>18</v>
      </c>
      <c r="AG3481" s="374">
        <v>16</v>
      </c>
      <c r="AH3481" s="378">
        <v>14</v>
      </c>
      <c r="AI3481" s="381">
        <v>12</v>
      </c>
      <c r="AJ3481" s="386">
        <v>10</v>
      </c>
      <c r="AK3481" s="391"/>
      <c r="AL3481" s="386"/>
      <c r="AM3481" s="363">
        <f t="shared" si="1995"/>
        <v>1</v>
      </c>
      <c r="AN3481" s="578">
        <v>22.8</v>
      </c>
      <c r="AO3481" s="78">
        <f t="shared" si="1991"/>
        <v>27.36</v>
      </c>
      <c r="AP3481" s="78">
        <f t="shared" si="1986"/>
        <v>29.64</v>
      </c>
      <c r="AQ3481" s="78">
        <f t="shared" si="1987"/>
        <v>31.919999999999998</v>
      </c>
      <c r="AR3481" s="78">
        <f t="shared" si="1988"/>
        <v>34.200000000000003</v>
      </c>
      <c r="AS3481" s="78">
        <f t="shared" si="1989"/>
        <v>0</v>
      </c>
      <c r="AT3481" s="78">
        <f t="shared" si="1990"/>
        <v>0</v>
      </c>
      <c r="AU3481" s="363" t="s">
        <v>717</v>
      </c>
      <c r="AV3481" s="393"/>
      <c r="AW3481" s="395"/>
      <c r="AX3481" s="395">
        <v>1.2</v>
      </c>
      <c r="AY3481" s="395">
        <v>1.3</v>
      </c>
      <c r="AZ3481" s="395">
        <v>1.4</v>
      </c>
      <c r="BA3481" s="395">
        <v>1.5</v>
      </c>
      <c r="BB3481" s="395">
        <v>0</v>
      </c>
      <c r="BC3481" s="395">
        <v>0</v>
      </c>
      <c r="BD3481" s="115"/>
      <c r="BE3481" s="115"/>
      <c r="BF3481" s="115">
        <v>1</v>
      </c>
      <c r="BG3481" s="115">
        <v>14</v>
      </c>
      <c r="BH3481" s="423">
        <f t="shared" si="1996"/>
        <v>20.16</v>
      </c>
      <c r="BI3481" s="417">
        <f t="shared" si="1997"/>
        <v>20.16</v>
      </c>
      <c r="BJ3481" s="115"/>
      <c r="BK3481" s="115"/>
      <c r="BQ3481" s="74" t="str">
        <f t="shared" si="1968"/>
        <v>29514-(16)</v>
      </c>
      <c r="BR3481" s="120" t="str">
        <f t="shared" si="1969"/>
        <v>Flanged End Cap -Clsd End</v>
      </c>
      <c r="BS3481" s="120">
        <f t="shared" si="1970"/>
        <v>27.36</v>
      </c>
      <c r="BU3481" s="74" t="str">
        <f t="shared" si="1971"/>
        <v>29514-(14)</v>
      </c>
      <c r="BV3481" s="120" t="str">
        <f t="shared" si="1972"/>
        <v>Flanged End Cap -Clsd End</v>
      </c>
      <c r="BW3481" s="120">
        <f t="shared" si="1973"/>
        <v>29.64</v>
      </c>
      <c r="BY3481" s="74" t="str">
        <f t="shared" si="1974"/>
        <v>29514-(12)</v>
      </c>
      <c r="BZ3481" s="120" t="str">
        <f t="shared" si="1975"/>
        <v>Flanged End Cap -Clsd End</v>
      </c>
      <c r="CA3481" s="120">
        <f t="shared" si="1976"/>
        <v>31.919999999999998</v>
      </c>
      <c r="CC3481" s="115" t="str">
        <f t="shared" si="1977"/>
        <v>29514-(10)</v>
      </c>
      <c r="CD3481" s="120" t="str">
        <f t="shared" si="1978"/>
        <v>Flanged End Cap -Clsd End</v>
      </c>
      <c r="CE3481" s="417">
        <f t="shared" si="1979"/>
        <v>34.200000000000003</v>
      </c>
      <c r="CF3481" s="115"/>
      <c r="CG3481" s="115" t="str">
        <f t="shared" si="1980"/>
        <v xml:space="preserve"> </v>
      </c>
      <c r="CH3481" s="120" t="str">
        <f t="shared" si="1981"/>
        <v xml:space="preserve"> </v>
      </c>
      <c r="CI3481" s="417" t="str">
        <f t="shared" si="1982"/>
        <v xml:space="preserve"> </v>
      </c>
      <c r="CJ3481" s="115"/>
      <c r="CK3481" s="115" t="str">
        <f t="shared" si="1983"/>
        <v xml:space="preserve"> </v>
      </c>
      <c r="CL3481" s="120" t="str">
        <f t="shared" si="1984"/>
        <v xml:space="preserve"> </v>
      </c>
      <c r="CM3481" s="417" t="str">
        <f t="shared" si="1992"/>
        <v xml:space="preserve"> </v>
      </c>
      <c r="IS3481" s="111">
        <v>23.2</v>
      </c>
    </row>
    <row r="3482" spans="2:253" s="74" customFormat="1" ht="17.100000000000001" hidden="1" customHeight="1" x14ac:dyDescent="0.25">
      <c r="B3482" s="504">
        <f>'Flanged Parts'!AD18</f>
        <v>0</v>
      </c>
      <c r="C3482" s="508">
        <f t="shared" si="1999"/>
        <v>29515</v>
      </c>
      <c r="D3482" s="506">
        <f t="shared" si="1965"/>
        <v>29515</v>
      </c>
      <c r="E3482" s="504" t="s">
        <v>872</v>
      </c>
      <c r="F3482" s="508" t="str">
        <f t="shared" si="2001"/>
        <v xml:space="preserve"> </v>
      </c>
      <c r="G3482" s="509" t="s">
        <v>478</v>
      </c>
      <c r="H3482" s="504" t="str">
        <f>IF('Flanged Parts'!$BB$6=1,"CS",IF('Flanged Parts'!$BB$6=2,"Glv",0))</f>
        <v>Glv</v>
      </c>
      <c r="I3482" s="1035"/>
      <c r="J3482" s="1036"/>
      <c r="K3482" s="516" t="s">
        <v>881</v>
      </c>
      <c r="L3482" s="535">
        <v>18</v>
      </c>
      <c r="M3482" s="517" t="str">
        <f t="shared" si="2000"/>
        <v>Y</v>
      </c>
      <c r="N3482" s="514">
        <f t="shared" si="1998"/>
        <v>46.1</v>
      </c>
      <c r="O3482" s="514">
        <f t="shared" si="1966"/>
        <v>0</v>
      </c>
      <c r="P3482" s="680">
        <f>'KB Duct Parts'!$AE$3</f>
        <v>0</v>
      </c>
      <c r="Q3482" s="681">
        <f t="shared" ref="Q3482:Q3545" si="2002">IF(B3482&gt;0,N3482*(1-P3482),0)</f>
        <v>0</v>
      </c>
      <c r="R3482" s="682">
        <f t="shared" ref="R3482:R3545" si="2003">B3482*Q3482</f>
        <v>0</v>
      </c>
      <c r="S3482" s="716">
        <f t="shared" si="1967"/>
        <v>0.2</v>
      </c>
      <c r="T3482" s="679">
        <f t="shared" ref="T3482:T3545" si="2004">ROUND(IF(B3482&gt;0,((N3482*(1-(1*S3482)))),0),2)</f>
        <v>0</v>
      </c>
      <c r="U3482" s="679">
        <f t="shared" ref="U3482:U3545" si="2005">B3482*T3482</f>
        <v>0</v>
      </c>
      <c r="Y3482" s="120"/>
      <c r="AD3482" s="81"/>
      <c r="AF3482" s="370">
        <v>18</v>
      </c>
      <c r="AG3482" s="374">
        <v>16</v>
      </c>
      <c r="AH3482" s="378">
        <v>14</v>
      </c>
      <c r="AI3482" s="381">
        <v>12</v>
      </c>
      <c r="AJ3482" s="386">
        <v>10</v>
      </c>
      <c r="AK3482" s="391"/>
      <c r="AL3482" s="386"/>
      <c r="AM3482" s="363">
        <f t="shared" si="1995"/>
        <v>1</v>
      </c>
      <c r="AN3482" s="578">
        <v>24.1</v>
      </c>
      <c r="AO3482" s="78">
        <f t="shared" si="1991"/>
        <v>28.92</v>
      </c>
      <c r="AP3482" s="78">
        <f t="shared" si="1986"/>
        <v>31.330000000000002</v>
      </c>
      <c r="AQ3482" s="78">
        <f t="shared" si="1987"/>
        <v>33.74</v>
      </c>
      <c r="AR3482" s="78">
        <f t="shared" si="1988"/>
        <v>36.150000000000006</v>
      </c>
      <c r="AS3482" s="78">
        <f t="shared" si="1989"/>
        <v>0</v>
      </c>
      <c r="AT3482" s="78">
        <f t="shared" si="1990"/>
        <v>0</v>
      </c>
      <c r="AU3482" s="363" t="s">
        <v>717</v>
      </c>
      <c r="AV3482" s="393"/>
      <c r="AW3482" s="395"/>
      <c r="AX3482" s="395">
        <v>1.2</v>
      </c>
      <c r="AY3482" s="395">
        <v>1.3</v>
      </c>
      <c r="AZ3482" s="395">
        <v>1.4</v>
      </c>
      <c r="BA3482" s="395">
        <v>1.5</v>
      </c>
      <c r="BB3482" s="395">
        <v>0</v>
      </c>
      <c r="BC3482" s="395">
        <v>0</v>
      </c>
      <c r="BD3482" s="115"/>
      <c r="BE3482" s="115"/>
      <c r="BF3482" s="115">
        <v>1</v>
      </c>
      <c r="BG3482" s="115">
        <v>15</v>
      </c>
      <c r="BH3482" s="423">
        <f t="shared" si="1996"/>
        <v>22</v>
      </c>
      <c r="BI3482" s="417">
        <f t="shared" si="1997"/>
        <v>22</v>
      </c>
      <c r="BJ3482" s="115"/>
      <c r="BK3482" s="115"/>
      <c r="BQ3482" s="74" t="str">
        <f t="shared" si="1968"/>
        <v>29515-(16)</v>
      </c>
      <c r="BR3482" s="120" t="str">
        <f t="shared" si="1969"/>
        <v>Flanged End Cap -Clsd End</v>
      </c>
      <c r="BS3482" s="120">
        <f t="shared" si="1970"/>
        <v>28.92</v>
      </c>
      <c r="BU3482" s="74" t="str">
        <f t="shared" si="1971"/>
        <v>29515-(14)</v>
      </c>
      <c r="BV3482" s="120" t="str">
        <f t="shared" si="1972"/>
        <v>Flanged End Cap -Clsd End</v>
      </c>
      <c r="BW3482" s="120">
        <f t="shared" si="1973"/>
        <v>31.330000000000002</v>
      </c>
      <c r="BY3482" s="74" t="str">
        <f t="shared" si="1974"/>
        <v>29515-(12)</v>
      </c>
      <c r="BZ3482" s="120" t="str">
        <f t="shared" si="1975"/>
        <v>Flanged End Cap -Clsd End</v>
      </c>
      <c r="CA3482" s="120">
        <f t="shared" si="1976"/>
        <v>33.74</v>
      </c>
      <c r="CC3482" s="115" t="str">
        <f t="shared" si="1977"/>
        <v>29515-(10)</v>
      </c>
      <c r="CD3482" s="120" t="str">
        <f t="shared" si="1978"/>
        <v>Flanged End Cap -Clsd End</v>
      </c>
      <c r="CE3482" s="417">
        <f t="shared" si="1979"/>
        <v>36.150000000000006</v>
      </c>
      <c r="CF3482" s="115"/>
      <c r="CG3482" s="115" t="str">
        <f t="shared" si="1980"/>
        <v xml:space="preserve"> </v>
      </c>
      <c r="CH3482" s="120" t="str">
        <f t="shared" si="1981"/>
        <v xml:space="preserve"> </v>
      </c>
      <c r="CI3482" s="417" t="str">
        <f t="shared" si="1982"/>
        <v xml:space="preserve"> </v>
      </c>
      <c r="CJ3482" s="115"/>
      <c r="CK3482" s="115" t="str">
        <f t="shared" si="1983"/>
        <v xml:space="preserve"> </v>
      </c>
      <c r="CL3482" s="120" t="str">
        <f t="shared" si="1984"/>
        <v xml:space="preserve"> </v>
      </c>
      <c r="CM3482" s="417" t="str">
        <f t="shared" si="1992"/>
        <v xml:space="preserve"> </v>
      </c>
      <c r="IS3482" s="111">
        <v>25.4</v>
      </c>
    </row>
    <row r="3483" spans="2:253" s="74" customFormat="1" ht="17.100000000000001" hidden="1" customHeight="1" x14ac:dyDescent="0.25">
      <c r="B3483" s="504">
        <f>'Flanged Parts'!AD19</f>
        <v>0</v>
      </c>
      <c r="C3483" s="508">
        <f t="shared" si="1999"/>
        <v>29516</v>
      </c>
      <c r="D3483" s="506">
        <f t="shared" si="1965"/>
        <v>29516</v>
      </c>
      <c r="E3483" s="504" t="s">
        <v>873</v>
      </c>
      <c r="F3483" s="508" t="str">
        <f t="shared" si="2001"/>
        <v xml:space="preserve"> </v>
      </c>
      <c r="G3483" s="509" t="s">
        <v>478</v>
      </c>
      <c r="H3483" s="504" t="str">
        <f>IF('Flanged Parts'!$BB$6=1,"CS",IF('Flanged Parts'!$BB$6=2,"Glv",0))</f>
        <v>Glv</v>
      </c>
      <c r="I3483" s="1035"/>
      <c r="J3483" s="1036"/>
      <c r="K3483" s="516" t="s">
        <v>881</v>
      </c>
      <c r="L3483" s="535">
        <v>18</v>
      </c>
      <c r="M3483" s="517" t="str">
        <f t="shared" si="2000"/>
        <v>Y</v>
      </c>
      <c r="N3483" s="514">
        <f t="shared" si="1998"/>
        <v>51.42</v>
      </c>
      <c r="O3483" s="514">
        <f t="shared" si="1966"/>
        <v>0</v>
      </c>
      <c r="P3483" s="680">
        <f>'KB Duct Parts'!$AE$3</f>
        <v>0</v>
      </c>
      <c r="Q3483" s="681">
        <f t="shared" si="2002"/>
        <v>0</v>
      </c>
      <c r="R3483" s="682">
        <f t="shared" si="2003"/>
        <v>0</v>
      </c>
      <c r="S3483" s="716">
        <f t="shared" si="1967"/>
        <v>0.2</v>
      </c>
      <c r="T3483" s="679">
        <f t="shared" si="2004"/>
        <v>0</v>
      </c>
      <c r="U3483" s="679">
        <f t="shared" si="2005"/>
        <v>0</v>
      </c>
      <c r="Y3483" s="120"/>
      <c r="AD3483" s="81"/>
      <c r="AF3483" s="370">
        <v>18</v>
      </c>
      <c r="AG3483" s="374">
        <v>16</v>
      </c>
      <c r="AH3483" s="378">
        <v>14</v>
      </c>
      <c r="AI3483" s="381">
        <v>12</v>
      </c>
      <c r="AJ3483" s="386">
        <v>10</v>
      </c>
      <c r="AK3483" s="391"/>
      <c r="AL3483" s="386"/>
      <c r="AM3483" s="363">
        <f t="shared" si="1995"/>
        <v>1</v>
      </c>
      <c r="AN3483" s="578">
        <v>24.3</v>
      </c>
      <c r="AO3483" s="78">
        <f t="shared" si="1991"/>
        <v>29.16</v>
      </c>
      <c r="AP3483" s="78">
        <f t="shared" si="1986"/>
        <v>31.590000000000003</v>
      </c>
      <c r="AQ3483" s="78">
        <f t="shared" si="1987"/>
        <v>34.019999999999996</v>
      </c>
      <c r="AR3483" s="78">
        <f t="shared" si="1988"/>
        <v>36.450000000000003</v>
      </c>
      <c r="AS3483" s="78">
        <f t="shared" si="1989"/>
        <v>0</v>
      </c>
      <c r="AT3483" s="78">
        <f t="shared" si="1990"/>
        <v>0</v>
      </c>
      <c r="AU3483" s="363" t="s">
        <v>717</v>
      </c>
      <c r="AV3483" s="393"/>
      <c r="AW3483" s="395"/>
      <c r="AX3483" s="395">
        <v>1.2</v>
      </c>
      <c r="AY3483" s="395">
        <v>1.3</v>
      </c>
      <c r="AZ3483" s="395">
        <v>1.4</v>
      </c>
      <c r="BA3483" s="395">
        <v>1.5</v>
      </c>
      <c r="BB3483" s="395">
        <v>0</v>
      </c>
      <c r="BC3483" s="395">
        <v>0</v>
      </c>
      <c r="BD3483" s="115"/>
      <c r="BE3483" s="115"/>
      <c r="BF3483" s="115">
        <v>1</v>
      </c>
      <c r="BG3483" s="115">
        <v>16</v>
      </c>
      <c r="BH3483" s="423">
        <f t="shared" si="1996"/>
        <v>27.12</v>
      </c>
      <c r="BI3483" s="417">
        <f t="shared" si="1997"/>
        <v>27.12</v>
      </c>
      <c r="BJ3483" s="115"/>
      <c r="BK3483" s="115"/>
      <c r="BQ3483" s="74" t="str">
        <f t="shared" si="1968"/>
        <v>29516-(16)</v>
      </c>
      <c r="BR3483" s="120" t="str">
        <f t="shared" si="1969"/>
        <v>Flanged End Cap -Clsd End</v>
      </c>
      <c r="BS3483" s="120">
        <f t="shared" si="1970"/>
        <v>29.16</v>
      </c>
      <c r="BU3483" s="74" t="str">
        <f t="shared" si="1971"/>
        <v>29516-(14)</v>
      </c>
      <c r="BV3483" s="120" t="str">
        <f t="shared" si="1972"/>
        <v>Flanged End Cap -Clsd End</v>
      </c>
      <c r="BW3483" s="120">
        <f t="shared" si="1973"/>
        <v>31.590000000000003</v>
      </c>
      <c r="BY3483" s="74" t="str">
        <f t="shared" si="1974"/>
        <v>29516-(12)</v>
      </c>
      <c r="BZ3483" s="120" t="str">
        <f t="shared" si="1975"/>
        <v>Flanged End Cap -Clsd End</v>
      </c>
      <c r="CA3483" s="120">
        <f t="shared" si="1976"/>
        <v>34.019999999999996</v>
      </c>
      <c r="CC3483" s="115" t="str">
        <f t="shared" si="1977"/>
        <v>29516-(10)</v>
      </c>
      <c r="CD3483" s="120" t="str">
        <f t="shared" si="1978"/>
        <v>Flanged End Cap -Clsd End</v>
      </c>
      <c r="CE3483" s="417">
        <f t="shared" si="1979"/>
        <v>36.450000000000003</v>
      </c>
      <c r="CF3483" s="115"/>
      <c r="CG3483" s="115" t="str">
        <f t="shared" si="1980"/>
        <v xml:space="preserve"> </v>
      </c>
      <c r="CH3483" s="120" t="str">
        <f t="shared" si="1981"/>
        <v xml:space="preserve"> </v>
      </c>
      <c r="CI3483" s="417" t="str">
        <f t="shared" si="1982"/>
        <v xml:space="preserve"> </v>
      </c>
      <c r="CJ3483" s="115"/>
      <c r="CK3483" s="115" t="str">
        <f t="shared" si="1983"/>
        <v xml:space="preserve"> </v>
      </c>
      <c r="CL3483" s="120" t="str">
        <f t="shared" si="1984"/>
        <v xml:space="preserve"> </v>
      </c>
      <c r="CM3483" s="417" t="str">
        <f t="shared" si="1992"/>
        <v xml:space="preserve"> </v>
      </c>
      <c r="IS3483" s="111">
        <v>26.5</v>
      </c>
    </row>
    <row r="3484" spans="2:253" s="74" customFormat="1" ht="17.100000000000001" hidden="1" customHeight="1" x14ac:dyDescent="0.25">
      <c r="B3484" s="504">
        <f>'Flanged Parts'!AD20</f>
        <v>0</v>
      </c>
      <c r="C3484" s="508">
        <f t="shared" si="1999"/>
        <v>29517</v>
      </c>
      <c r="D3484" s="506">
        <f t="shared" si="1965"/>
        <v>29517</v>
      </c>
      <c r="E3484" s="504" t="s">
        <v>874</v>
      </c>
      <c r="F3484" s="508" t="str">
        <f t="shared" si="2001"/>
        <v xml:space="preserve"> </v>
      </c>
      <c r="G3484" s="509" t="s">
        <v>478</v>
      </c>
      <c r="H3484" s="504" t="str">
        <f>IF('Flanged Parts'!$BB$6=1,"CS",IF('Flanged Parts'!$BB$6=2,"Glv",0))</f>
        <v>Glv</v>
      </c>
      <c r="I3484" s="1035"/>
      <c r="J3484" s="1036"/>
      <c r="K3484" s="516" t="s">
        <v>881</v>
      </c>
      <c r="L3484" s="535">
        <v>18</v>
      </c>
      <c r="M3484" s="517" t="str">
        <f t="shared" si="2000"/>
        <v>Y</v>
      </c>
      <c r="N3484" s="514">
        <f t="shared" si="1998"/>
        <v>54.629999999999995</v>
      </c>
      <c r="O3484" s="514">
        <f t="shared" si="1966"/>
        <v>0</v>
      </c>
      <c r="P3484" s="680">
        <f>'KB Duct Parts'!$AE$3</f>
        <v>0</v>
      </c>
      <c r="Q3484" s="681">
        <f t="shared" si="2002"/>
        <v>0</v>
      </c>
      <c r="R3484" s="682">
        <f t="shared" si="2003"/>
        <v>0</v>
      </c>
      <c r="S3484" s="716">
        <f t="shared" si="1967"/>
        <v>0.2</v>
      </c>
      <c r="T3484" s="679">
        <f t="shared" si="2004"/>
        <v>0</v>
      </c>
      <c r="U3484" s="679">
        <f t="shared" si="2005"/>
        <v>0</v>
      </c>
      <c r="Y3484" s="120"/>
      <c r="AD3484" s="81"/>
      <c r="AF3484" s="370">
        <v>18</v>
      </c>
      <c r="AG3484" s="374">
        <v>16</v>
      </c>
      <c r="AH3484" s="378">
        <v>14</v>
      </c>
      <c r="AI3484" s="381">
        <v>12</v>
      </c>
      <c r="AJ3484" s="386">
        <v>10</v>
      </c>
      <c r="AK3484" s="391"/>
      <c r="AL3484" s="386"/>
      <c r="AM3484" s="363">
        <f t="shared" si="1995"/>
        <v>1</v>
      </c>
      <c r="AN3484" s="578">
        <v>25.4</v>
      </c>
      <c r="AO3484" s="78">
        <f t="shared" si="1991"/>
        <v>30.479999999999997</v>
      </c>
      <c r="AP3484" s="78">
        <f t="shared" si="1986"/>
        <v>33.019999999999996</v>
      </c>
      <c r="AQ3484" s="78">
        <f t="shared" si="1987"/>
        <v>35.559999999999995</v>
      </c>
      <c r="AR3484" s="78">
        <f t="shared" si="1988"/>
        <v>38.099999999999994</v>
      </c>
      <c r="AS3484" s="78">
        <f t="shared" si="1989"/>
        <v>0</v>
      </c>
      <c r="AT3484" s="78">
        <f t="shared" si="1990"/>
        <v>0</v>
      </c>
      <c r="AU3484" s="363" t="s">
        <v>717</v>
      </c>
      <c r="AV3484" s="393"/>
      <c r="AW3484" s="395"/>
      <c r="AX3484" s="395">
        <v>1.2</v>
      </c>
      <c r="AY3484" s="395">
        <v>1.3</v>
      </c>
      <c r="AZ3484" s="395">
        <v>1.4</v>
      </c>
      <c r="BA3484" s="395">
        <v>1.5</v>
      </c>
      <c r="BB3484" s="395">
        <v>0</v>
      </c>
      <c r="BC3484" s="395">
        <v>0</v>
      </c>
      <c r="BD3484" s="115"/>
      <c r="BE3484" s="115"/>
      <c r="BF3484" s="115">
        <v>1</v>
      </c>
      <c r="BG3484" s="115">
        <v>17</v>
      </c>
      <c r="BH3484" s="423">
        <f t="shared" si="1996"/>
        <v>29.23</v>
      </c>
      <c r="BI3484" s="417">
        <f t="shared" si="1997"/>
        <v>29.23</v>
      </c>
      <c r="BJ3484" s="115"/>
      <c r="BK3484" s="115"/>
      <c r="BQ3484" s="74" t="str">
        <f t="shared" si="1968"/>
        <v>29517-(16)</v>
      </c>
      <c r="BR3484" s="120" t="str">
        <f t="shared" si="1969"/>
        <v>Flanged End Cap -Clsd End</v>
      </c>
      <c r="BS3484" s="120">
        <f t="shared" si="1970"/>
        <v>30.479999999999997</v>
      </c>
      <c r="BU3484" s="74" t="str">
        <f t="shared" si="1971"/>
        <v>29517-(14)</v>
      </c>
      <c r="BV3484" s="120" t="str">
        <f t="shared" si="1972"/>
        <v>Flanged End Cap -Clsd End</v>
      </c>
      <c r="BW3484" s="120">
        <f t="shared" si="1973"/>
        <v>33.019999999999996</v>
      </c>
      <c r="BY3484" s="74" t="str">
        <f t="shared" si="1974"/>
        <v>29517-(12)</v>
      </c>
      <c r="BZ3484" s="120" t="str">
        <f t="shared" si="1975"/>
        <v>Flanged End Cap -Clsd End</v>
      </c>
      <c r="CA3484" s="120">
        <f t="shared" si="1976"/>
        <v>35.559999999999995</v>
      </c>
      <c r="CC3484" s="115" t="str">
        <f t="shared" si="1977"/>
        <v>29517-(10)</v>
      </c>
      <c r="CD3484" s="120" t="str">
        <f t="shared" si="1978"/>
        <v>Flanged End Cap -Clsd End</v>
      </c>
      <c r="CE3484" s="417">
        <f t="shared" si="1979"/>
        <v>38.099999999999994</v>
      </c>
      <c r="CF3484" s="115"/>
      <c r="CG3484" s="115" t="str">
        <f t="shared" si="1980"/>
        <v xml:space="preserve"> </v>
      </c>
      <c r="CH3484" s="120" t="str">
        <f t="shared" si="1981"/>
        <v xml:space="preserve"> </v>
      </c>
      <c r="CI3484" s="417" t="str">
        <f t="shared" si="1982"/>
        <v xml:space="preserve"> </v>
      </c>
      <c r="CJ3484" s="115"/>
      <c r="CK3484" s="115" t="str">
        <f t="shared" si="1983"/>
        <v xml:space="preserve"> </v>
      </c>
      <c r="CL3484" s="120" t="str">
        <f t="shared" si="1984"/>
        <v xml:space="preserve"> </v>
      </c>
      <c r="CM3484" s="417" t="str">
        <f t="shared" si="1992"/>
        <v xml:space="preserve"> </v>
      </c>
      <c r="IS3484" s="111">
        <v>27.5</v>
      </c>
    </row>
    <row r="3485" spans="2:253" s="74" customFormat="1" ht="17.100000000000001" hidden="1" customHeight="1" x14ac:dyDescent="0.25">
      <c r="B3485" s="504">
        <f>'Flanged Parts'!AD21</f>
        <v>0</v>
      </c>
      <c r="C3485" s="508">
        <f t="shared" si="1999"/>
        <v>29518</v>
      </c>
      <c r="D3485" s="506">
        <f t="shared" si="1965"/>
        <v>29518</v>
      </c>
      <c r="E3485" s="504" t="s">
        <v>875</v>
      </c>
      <c r="F3485" s="508" t="str">
        <f t="shared" si="2001"/>
        <v xml:space="preserve"> </v>
      </c>
      <c r="G3485" s="509" t="s">
        <v>478</v>
      </c>
      <c r="H3485" s="504" t="str">
        <f>IF('Flanged Parts'!$BB$6=1,"CS",IF('Flanged Parts'!$BB$6=2,"Glv",0))</f>
        <v>Glv</v>
      </c>
      <c r="I3485" s="1035"/>
      <c r="J3485" s="1036"/>
      <c r="K3485" s="516" t="s">
        <v>881</v>
      </c>
      <c r="L3485" s="535">
        <v>18</v>
      </c>
      <c r="M3485" s="517" t="str">
        <f t="shared" si="2000"/>
        <v>Y</v>
      </c>
      <c r="N3485" s="514">
        <f t="shared" si="1998"/>
        <v>56.54</v>
      </c>
      <c r="O3485" s="514">
        <f t="shared" si="1966"/>
        <v>0</v>
      </c>
      <c r="P3485" s="680">
        <f>'KB Duct Parts'!$AE$3</f>
        <v>0</v>
      </c>
      <c r="Q3485" s="681">
        <f t="shared" si="2002"/>
        <v>0</v>
      </c>
      <c r="R3485" s="682">
        <f t="shared" si="2003"/>
        <v>0</v>
      </c>
      <c r="S3485" s="716">
        <f t="shared" si="1967"/>
        <v>0.2</v>
      </c>
      <c r="T3485" s="679">
        <f t="shared" si="2004"/>
        <v>0</v>
      </c>
      <c r="U3485" s="679">
        <f t="shared" si="2005"/>
        <v>0</v>
      </c>
      <c r="Y3485" s="120"/>
      <c r="AD3485" s="81"/>
      <c r="AF3485" s="370">
        <v>18</v>
      </c>
      <c r="AG3485" s="374">
        <v>16</v>
      </c>
      <c r="AH3485" s="378">
        <v>14</v>
      </c>
      <c r="AI3485" s="381">
        <v>12</v>
      </c>
      <c r="AJ3485" s="386">
        <v>10</v>
      </c>
      <c r="AK3485" s="391"/>
      <c r="AL3485" s="386"/>
      <c r="AM3485" s="363">
        <f t="shared" si="1995"/>
        <v>1</v>
      </c>
      <c r="AN3485" s="578">
        <v>26.2</v>
      </c>
      <c r="AO3485" s="78">
        <f t="shared" si="1991"/>
        <v>31.439999999999998</v>
      </c>
      <c r="AP3485" s="78">
        <f t="shared" si="1986"/>
        <v>34.06</v>
      </c>
      <c r="AQ3485" s="78">
        <f t="shared" si="1987"/>
        <v>36.68</v>
      </c>
      <c r="AR3485" s="78">
        <f t="shared" si="1988"/>
        <v>39.299999999999997</v>
      </c>
      <c r="AS3485" s="78">
        <f t="shared" si="1989"/>
        <v>0</v>
      </c>
      <c r="AT3485" s="78">
        <f t="shared" si="1990"/>
        <v>0</v>
      </c>
      <c r="AU3485" s="363" t="s">
        <v>717</v>
      </c>
      <c r="AV3485" s="393"/>
      <c r="AW3485" s="395"/>
      <c r="AX3485" s="395">
        <v>1.2</v>
      </c>
      <c r="AY3485" s="395">
        <v>1.3</v>
      </c>
      <c r="AZ3485" s="395">
        <v>1.4</v>
      </c>
      <c r="BA3485" s="395">
        <v>1.5</v>
      </c>
      <c r="BB3485" s="395">
        <v>0</v>
      </c>
      <c r="BC3485" s="395">
        <v>0</v>
      </c>
      <c r="BD3485" s="115"/>
      <c r="BE3485" s="115"/>
      <c r="BF3485" s="115">
        <v>1</v>
      </c>
      <c r="BG3485" s="115">
        <v>18</v>
      </c>
      <c r="BH3485" s="423">
        <f t="shared" si="1996"/>
        <v>30.34</v>
      </c>
      <c r="BI3485" s="417">
        <f t="shared" si="1997"/>
        <v>30.34</v>
      </c>
      <c r="BJ3485" s="115"/>
      <c r="BK3485" s="115"/>
      <c r="BQ3485" s="74" t="str">
        <f t="shared" si="1968"/>
        <v>29518-(16)</v>
      </c>
      <c r="BR3485" s="120" t="str">
        <f t="shared" si="1969"/>
        <v>Flanged End Cap -Clsd End</v>
      </c>
      <c r="BS3485" s="120">
        <f t="shared" si="1970"/>
        <v>31.439999999999998</v>
      </c>
      <c r="BU3485" s="74" t="str">
        <f t="shared" si="1971"/>
        <v>29518-(14)</v>
      </c>
      <c r="BV3485" s="120" t="str">
        <f t="shared" si="1972"/>
        <v>Flanged End Cap -Clsd End</v>
      </c>
      <c r="BW3485" s="120">
        <f t="shared" si="1973"/>
        <v>34.06</v>
      </c>
      <c r="BY3485" s="74" t="str">
        <f t="shared" si="1974"/>
        <v>29518-(12)</v>
      </c>
      <c r="BZ3485" s="120" t="str">
        <f t="shared" si="1975"/>
        <v>Flanged End Cap -Clsd End</v>
      </c>
      <c r="CA3485" s="120">
        <f t="shared" si="1976"/>
        <v>36.68</v>
      </c>
      <c r="CC3485" s="115" t="str">
        <f t="shared" si="1977"/>
        <v>29518-(10)</v>
      </c>
      <c r="CD3485" s="120" t="str">
        <f t="shared" si="1978"/>
        <v>Flanged End Cap -Clsd End</v>
      </c>
      <c r="CE3485" s="417">
        <f t="shared" si="1979"/>
        <v>39.299999999999997</v>
      </c>
      <c r="CF3485" s="115"/>
      <c r="CG3485" s="115" t="str">
        <f t="shared" si="1980"/>
        <v xml:space="preserve"> </v>
      </c>
      <c r="CH3485" s="120" t="str">
        <f t="shared" si="1981"/>
        <v xml:space="preserve"> </v>
      </c>
      <c r="CI3485" s="417" t="str">
        <f t="shared" si="1982"/>
        <v xml:space="preserve"> </v>
      </c>
      <c r="CJ3485" s="115"/>
      <c r="CK3485" s="115" t="str">
        <f t="shared" si="1983"/>
        <v xml:space="preserve"> </v>
      </c>
      <c r="CL3485" s="120" t="str">
        <f t="shared" si="1984"/>
        <v xml:space="preserve"> </v>
      </c>
      <c r="CM3485" s="417" t="str">
        <f t="shared" si="1992"/>
        <v xml:space="preserve"> </v>
      </c>
      <c r="IS3485" s="111">
        <v>28.4</v>
      </c>
    </row>
    <row r="3486" spans="2:253" s="74" customFormat="1" ht="17.100000000000001" hidden="1" customHeight="1" x14ac:dyDescent="0.25">
      <c r="B3486" s="504">
        <f>'Flanged Parts'!AD22</f>
        <v>0</v>
      </c>
      <c r="C3486" s="508">
        <f t="shared" si="1999"/>
        <v>29519</v>
      </c>
      <c r="D3486" s="506">
        <f t="shared" si="1965"/>
        <v>29519</v>
      </c>
      <c r="E3486" s="504" t="s">
        <v>876</v>
      </c>
      <c r="F3486" s="508" t="str">
        <f t="shared" si="2001"/>
        <v xml:space="preserve"> </v>
      </c>
      <c r="G3486" s="509" t="s">
        <v>478</v>
      </c>
      <c r="H3486" s="504" t="str">
        <f>IF('Flanged Parts'!$BB$6=1,"CS",IF('Flanged Parts'!$BB$6=2,"Glv",0))</f>
        <v>Glv</v>
      </c>
      <c r="I3486" s="1035"/>
      <c r="J3486" s="1036"/>
      <c r="K3486" s="516" t="s">
        <v>881</v>
      </c>
      <c r="L3486" s="535">
        <v>18</v>
      </c>
      <c r="M3486" s="532" t="s">
        <v>1700</v>
      </c>
      <c r="N3486" s="514">
        <f t="shared" si="1998"/>
        <v>57.760000000000005</v>
      </c>
      <c r="O3486" s="514">
        <f t="shared" si="1966"/>
        <v>0</v>
      </c>
      <c r="P3486" s="680">
        <f>'KB Duct Parts'!$AE$3</f>
        <v>0</v>
      </c>
      <c r="Q3486" s="681">
        <f t="shared" si="2002"/>
        <v>0</v>
      </c>
      <c r="R3486" s="682">
        <f t="shared" si="2003"/>
        <v>0</v>
      </c>
      <c r="S3486" s="716">
        <f t="shared" si="1967"/>
        <v>0.2</v>
      </c>
      <c r="T3486" s="679">
        <f t="shared" si="2004"/>
        <v>0</v>
      </c>
      <c r="U3486" s="679">
        <f t="shared" si="2005"/>
        <v>0</v>
      </c>
      <c r="Y3486" s="120"/>
      <c r="AD3486" s="81"/>
      <c r="AF3486" s="370">
        <v>18</v>
      </c>
      <c r="AG3486" s="374">
        <v>16</v>
      </c>
      <c r="AH3486" s="378">
        <v>14</v>
      </c>
      <c r="AI3486" s="381">
        <v>12</v>
      </c>
      <c r="AJ3486" s="386">
        <v>10</v>
      </c>
      <c r="AK3486" s="391"/>
      <c r="AL3486" s="386"/>
      <c r="AM3486" s="363">
        <f t="shared" si="1995"/>
        <v>1</v>
      </c>
      <c r="AN3486" s="578">
        <v>27.1</v>
      </c>
      <c r="AO3486" s="78">
        <f t="shared" si="1991"/>
        <v>32.520000000000003</v>
      </c>
      <c r="AP3486" s="78">
        <f t="shared" si="1986"/>
        <v>35.230000000000004</v>
      </c>
      <c r="AQ3486" s="78">
        <f t="shared" si="1987"/>
        <v>37.94</v>
      </c>
      <c r="AR3486" s="78">
        <f t="shared" si="1988"/>
        <v>40.650000000000006</v>
      </c>
      <c r="AS3486" s="78">
        <f t="shared" si="1989"/>
        <v>0</v>
      </c>
      <c r="AT3486" s="78">
        <f t="shared" si="1990"/>
        <v>0</v>
      </c>
      <c r="AU3486" s="363" t="s">
        <v>717</v>
      </c>
      <c r="AV3486" s="393"/>
      <c r="AW3486" s="395"/>
      <c r="AX3486" s="395">
        <v>1.2</v>
      </c>
      <c r="AY3486" s="395">
        <v>1.3</v>
      </c>
      <c r="AZ3486" s="395">
        <v>1.4</v>
      </c>
      <c r="BA3486" s="395">
        <v>1.5</v>
      </c>
      <c r="BB3486" s="395">
        <v>0</v>
      </c>
      <c r="BC3486" s="395">
        <v>0</v>
      </c>
      <c r="BD3486" s="115"/>
      <c r="BE3486" s="115"/>
      <c r="BF3486" s="115">
        <v>1</v>
      </c>
      <c r="BG3486" s="115">
        <v>19</v>
      </c>
      <c r="BH3486" s="423">
        <f t="shared" si="1996"/>
        <v>30.66</v>
      </c>
      <c r="BI3486" s="417">
        <f t="shared" si="1997"/>
        <v>30.66</v>
      </c>
      <c r="BJ3486" s="115"/>
      <c r="BK3486" s="115"/>
      <c r="BQ3486" s="74" t="str">
        <f t="shared" si="1968"/>
        <v>29519-(16)</v>
      </c>
      <c r="BR3486" s="120" t="str">
        <f t="shared" si="1969"/>
        <v>Flanged End Cap -Clsd End</v>
      </c>
      <c r="BS3486" s="120">
        <f t="shared" si="1970"/>
        <v>32.520000000000003</v>
      </c>
      <c r="BU3486" s="74" t="str">
        <f t="shared" si="1971"/>
        <v>29519-(14)</v>
      </c>
      <c r="BV3486" s="120" t="str">
        <f t="shared" si="1972"/>
        <v>Flanged End Cap -Clsd End</v>
      </c>
      <c r="BW3486" s="120">
        <f t="shared" si="1973"/>
        <v>35.230000000000004</v>
      </c>
      <c r="BY3486" s="74" t="str">
        <f t="shared" si="1974"/>
        <v>29519-(12)</v>
      </c>
      <c r="BZ3486" s="120" t="str">
        <f t="shared" si="1975"/>
        <v>Flanged End Cap -Clsd End</v>
      </c>
      <c r="CA3486" s="120">
        <f t="shared" si="1976"/>
        <v>37.94</v>
      </c>
      <c r="CC3486" s="115" t="str">
        <f t="shared" si="1977"/>
        <v>29519-(10)</v>
      </c>
      <c r="CD3486" s="120" t="str">
        <f t="shared" si="1978"/>
        <v>Flanged End Cap -Clsd End</v>
      </c>
      <c r="CE3486" s="417">
        <f t="shared" si="1979"/>
        <v>40.650000000000006</v>
      </c>
      <c r="CF3486" s="115"/>
      <c r="CG3486" s="115" t="str">
        <f t="shared" si="1980"/>
        <v xml:space="preserve"> </v>
      </c>
      <c r="CH3486" s="120" t="str">
        <f t="shared" si="1981"/>
        <v xml:space="preserve"> </v>
      </c>
      <c r="CI3486" s="417" t="str">
        <f t="shared" si="1982"/>
        <v xml:space="preserve"> </v>
      </c>
      <c r="CJ3486" s="115"/>
      <c r="CK3486" s="115" t="str">
        <f t="shared" si="1983"/>
        <v xml:space="preserve"> </v>
      </c>
      <c r="CL3486" s="120" t="str">
        <f t="shared" si="1984"/>
        <v xml:space="preserve"> </v>
      </c>
      <c r="CM3486" s="417" t="str">
        <f t="shared" si="1992"/>
        <v xml:space="preserve"> </v>
      </c>
      <c r="IS3486" s="111">
        <v>29.3</v>
      </c>
    </row>
    <row r="3487" spans="2:253" s="74" customFormat="1" ht="17.100000000000001" hidden="1" customHeight="1" x14ac:dyDescent="0.25">
      <c r="B3487" s="504">
        <f>'Flanged Parts'!AD23</f>
        <v>0</v>
      </c>
      <c r="C3487" s="508">
        <f t="shared" si="1999"/>
        <v>29520</v>
      </c>
      <c r="D3487" s="506">
        <f t="shared" si="1965"/>
        <v>29520</v>
      </c>
      <c r="E3487" s="504" t="s">
        <v>877</v>
      </c>
      <c r="F3487" s="508" t="str">
        <f t="shared" si="2001"/>
        <v xml:space="preserve"> </v>
      </c>
      <c r="G3487" s="509" t="s">
        <v>478</v>
      </c>
      <c r="H3487" s="504" t="str">
        <f>IF('Flanged Parts'!$BB$6=1,"CS",IF('Flanged Parts'!$BB$6=2,"Glv",0))</f>
        <v>Glv</v>
      </c>
      <c r="I3487" s="1035"/>
      <c r="J3487" s="1036"/>
      <c r="K3487" s="516" t="s">
        <v>881</v>
      </c>
      <c r="L3487" s="535">
        <v>18</v>
      </c>
      <c r="M3487" s="532" t="s">
        <v>1700</v>
      </c>
      <c r="N3487" s="514">
        <f t="shared" si="1998"/>
        <v>60.43</v>
      </c>
      <c r="O3487" s="514">
        <f t="shared" si="1966"/>
        <v>0</v>
      </c>
      <c r="P3487" s="680">
        <f>'KB Duct Parts'!$AE$3</f>
        <v>0</v>
      </c>
      <c r="Q3487" s="681">
        <f t="shared" si="2002"/>
        <v>0</v>
      </c>
      <c r="R3487" s="682">
        <f t="shared" si="2003"/>
        <v>0</v>
      </c>
      <c r="S3487" s="716">
        <f t="shared" si="1967"/>
        <v>0.2</v>
      </c>
      <c r="T3487" s="679">
        <f t="shared" si="2004"/>
        <v>0</v>
      </c>
      <c r="U3487" s="679">
        <f t="shared" si="2005"/>
        <v>0</v>
      </c>
      <c r="Y3487" s="120"/>
      <c r="AD3487" s="81"/>
      <c r="AF3487" s="370">
        <v>18</v>
      </c>
      <c r="AG3487" s="374">
        <v>16</v>
      </c>
      <c r="AH3487" s="378">
        <v>14</v>
      </c>
      <c r="AI3487" s="381">
        <v>12</v>
      </c>
      <c r="AJ3487" s="386">
        <v>10</v>
      </c>
      <c r="AK3487" s="391"/>
      <c r="AL3487" s="386"/>
      <c r="AM3487" s="363">
        <f t="shared" si="1995"/>
        <v>1</v>
      </c>
      <c r="AN3487" s="578">
        <v>26.9</v>
      </c>
      <c r="AO3487" s="78">
        <f t="shared" si="1991"/>
        <v>32.279999999999994</v>
      </c>
      <c r="AP3487" s="78">
        <f t="shared" si="1986"/>
        <v>34.97</v>
      </c>
      <c r="AQ3487" s="78">
        <f t="shared" si="1987"/>
        <v>37.659999999999997</v>
      </c>
      <c r="AR3487" s="78">
        <f t="shared" si="1988"/>
        <v>40.349999999999994</v>
      </c>
      <c r="AS3487" s="78">
        <f t="shared" si="1989"/>
        <v>0</v>
      </c>
      <c r="AT3487" s="78">
        <f t="shared" si="1990"/>
        <v>0</v>
      </c>
      <c r="AU3487" s="363" t="s">
        <v>717</v>
      </c>
      <c r="AV3487" s="393"/>
      <c r="AW3487" s="395"/>
      <c r="AX3487" s="395">
        <v>1.2</v>
      </c>
      <c r="AY3487" s="395">
        <v>1.3</v>
      </c>
      <c r="AZ3487" s="395">
        <v>1.4</v>
      </c>
      <c r="BA3487" s="395">
        <v>1.5</v>
      </c>
      <c r="BB3487" s="395">
        <v>0</v>
      </c>
      <c r="BC3487" s="395">
        <v>0</v>
      </c>
      <c r="BD3487" s="115"/>
      <c r="BE3487" s="115"/>
      <c r="BF3487" s="115">
        <v>1</v>
      </c>
      <c r="BG3487" s="115">
        <v>20</v>
      </c>
      <c r="BH3487" s="423">
        <f t="shared" si="1996"/>
        <v>33.53</v>
      </c>
      <c r="BI3487" s="417">
        <f t="shared" si="1997"/>
        <v>33.53</v>
      </c>
      <c r="BJ3487" s="115"/>
      <c r="BK3487" s="115"/>
      <c r="BQ3487" s="74" t="str">
        <f t="shared" si="1968"/>
        <v>29520-(16)</v>
      </c>
      <c r="BR3487" s="120" t="str">
        <f t="shared" si="1969"/>
        <v>Flanged End Cap -Clsd End</v>
      </c>
      <c r="BS3487" s="120">
        <f t="shared" si="1970"/>
        <v>32.279999999999994</v>
      </c>
      <c r="BU3487" s="74" t="str">
        <f t="shared" si="1971"/>
        <v>29520-(14)</v>
      </c>
      <c r="BV3487" s="120" t="str">
        <f t="shared" si="1972"/>
        <v>Flanged End Cap -Clsd End</v>
      </c>
      <c r="BW3487" s="120">
        <f t="shared" si="1973"/>
        <v>34.97</v>
      </c>
      <c r="BY3487" s="74" t="str">
        <f t="shared" si="1974"/>
        <v>29520-(12)</v>
      </c>
      <c r="BZ3487" s="120" t="str">
        <f t="shared" si="1975"/>
        <v>Flanged End Cap -Clsd End</v>
      </c>
      <c r="CA3487" s="120">
        <f t="shared" si="1976"/>
        <v>37.659999999999997</v>
      </c>
      <c r="CC3487" s="115" t="str">
        <f t="shared" si="1977"/>
        <v>29520-(10)</v>
      </c>
      <c r="CD3487" s="120" t="str">
        <f t="shared" si="1978"/>
        <v>Flanged End Cap -Clsd End</v>
      </c>
      <c r="CE3487" s="417">
        <f t="shared" si="1979"/>
        <v>40.349999999999994</v>
      </c>
      <c r="CF3487" s="115"/>
      <c r="CG3487" s="115" t="str">
        <f t="shared" si="1980"/>
        <v xml:space="preserve"> </v>
      </c>
      <c r="CH3487" s="120" t="str">
        <f t="shared" si="1981"/>
        <v xml:space="preserve"> </v>
      </c>
      <c r="CI3487" s="417" t="str">
        <f t="shared" si="1982"/>
        <v xml:space="preserve"> </v>
      </c>
      <c r="CJ3487" s="115"/>
      <c r="CK3487" s="115" t="str">
        <f t="shared" si="1983"/>
        <v xml:space="preserve"> </v>
      </c>
      <c r="CL3487" s="120" t="str">
        <f t="shared" si="1984"/>
        <v xml:space="preserve"> </v>
      </c>
      <c r="CM3487" s="417" t="str">
        <f t="shared" si="1992"/>
        <v xml:space="preserve"> </v>
      </c>
      <c r="IS3487" s="111">
        <v>30.2</v>
      </c>
    </row>
    <row r="3488" spans="2:253" s="74" customFormat="1" ht="17.100000000000001" hidden="1" customHeight="1" x14ac:dyDescent="0.25">
      <c r="B3488" s="504">
        <f>'Flanged Parts'!AD24</f>
        <v>0</v>
      </c>
      <c r="C3488" s="508">
        <f t="shared" si="1999"/>
        <v>29522</v>
      </c>
      <c r="D3488" s="506">
        <f t="shared" si="1965"/>
        <v>29522</v>
      </c>
      <c r="E3488" s="504" t="s">
        <v>878</v>
      </c>
      <c r="F3488" s="508" t="str">
        <f t="shared" si="2001"/>
        <v xml:space="preserve"> </v>
      </c>
      <c r="G3488" s="509" t="s">
        <v>478</v>
      </c>
      <c r="H3488" s="504" t="str">
        <f>IF('Flanged Parts'!$BB$6=1,"CS",IF('Flanged Parts'!$BB$6=2,"Glv",0))</f>
        <v>Glv</v>
      </c>
      <c r="I3488" s="1035"/>
      <c r="J3488" s="1036"/>
      <c r="K3488" s="516" t="s">
        <v>881</v>
      </c>
      <c r="L3488" s="535">
        <v>18</v>
      </c>
      <c r="M3488" s="532" t="s">
        <v>1700</v>
      </c>
      <c r="N3488" s="514">
        <f t="shared" si="1998"/>
        <v>65.759999999999991</v>
      </c>
      <c r="O3488" s="514">
        <f t="shared" si="1966"/>
        <v>0</v>
      </c>
      <c r="P3488" s="680">
        <f>'KB Duct Parts'!$AE$3</f>
        <v>0</v>
      </c>
      <c r="Q3488" s="681">
        <f t="shared" si="2002"/>
        <v>0</v>
      </c>
      <c r="R3488" s="682">
        <f t="shared" si="2003"/>
        <v>0</v>
      </c>
      <c r="S3488" s="716">
        <f t="shared" si="1967"/>
        <v>0.2</v>
      </c>
      <c r="T3488" s="679">
        <f t="shared" si="2004"/>
        <v>0</v>
      </c>
      <c r="U3488" s="679">
        <f t="shared" si="2005"/>
        <v>0</v>
      </c>
      <c r="Y3488" s="120"/>
      <c r="AD3488" s="81"/>
      <c r="AF3488" s="370">
        <v>18</v>
      </c>
      <c r="AG3488" s="374">
        <v>16</v>
      </c>
      <c r="AH3488" s="378">
        <v>14</v>
      </c>
      <c r="AI3488" s="381">
        <v>12</v>
      </c>
      <c r="AJ3488" s="386">
        <v>10</v>
      </c>
      <c r="AK3488" s="391"/>
      <c r="AL3488" s="386"/>
      <c r="AM3488" s="363">
        <f t="shared" si="1995"/>
        <v>1</v>
      </c>
      <c r="AN3488" s="578">
        <v>27.1</v>
      </c>
      <c r="AO3488" s="78">
        <f t="shared" si="1991"/>
        <v>32.520000000000003</v>
      </c>
      <c r="AP3488" s="78">
        <f t="shared" si="1986"/>
        <v>35.230000000000004</v>
      </c>
      <c r="AQ3488" s="78">
        <f t="shared" si="1987"/>
        <v>37.94</v>
      </c>
      <c r="AR3488" s="78">
        <f t="shared" si="1988"/>
        <v>40.650000000000006</v>
      </c>
      <c r="AS3488" s="78">
        <f t="shared" si="1989"/>
        <v>0</v>
      </c>
      <c r="AT3488" s="78">
        <f t="shared" si="1990"/>
        <v>0</v>
      </c>
      <c r="AU3488" s="363" t="s">
        <v>717</v>
      </c>
      <c r="AV3488" s="393"/>
      <c r="AW3488" s="395"/>
      <c r="AX3488" s="395">
        <v>1.2</v>
      </c>
      <c r="AY3488" s="395">
        <v>1.3</v>
      </c>
      <c r="AZ3488" s="395">
        <v>1.4</v>
      </c>
      <c r="BA3488" s="395">
        <v>1.5</v>
      </c>
      <c r="BB3488" s="395">
        <v>0</v>
      </c>
      <c r="BC3488" s="395">
        <v>0</v>
      </c>
      <c r="BD3488" s="115"/>
      <c r="BE3488" s="115"/>
      <c r="BF3488" s="115">
        <v>1</v>
      </c>
      <c r="BG3488" s="115">
        <v>22</v>
      </c>
      <c r="BH3488" s="423">
        <f t="shared" si="1996"/>
        <v>38.659999999999997</v>
      </c>
      <c r="BI3488" s="417">
        <f t="shared" si="1997"/>
        <v>38.659999999999997</v>
      </c>
      <c r="BJ3488" s="115"/>
      <c r="BK3488" s="115"/>
      <c r="BQ3488" s="74" t="str">
        <f t="shared" si="1968"/>
        <v>29522-(16)</v>
      </c>
      <c r="BR3488" s="120" t="str">
        <f t="shared" si="1969"/>
        <v>Flanged End Cap -Clsd End</v>
      </c>
      <c r="BS3488" s="120">
        <f t="shared" si="1970"/>
        <v>32.520000000000003</v>
      </c>
      <c r="BU3488" s="74" t="str">
        <f t="shared" si="1971"/>
        <v>29522-(14)</v>
      </c>
      <c r="BV3488" s="120" t="str">
        <f t="shared" si="1972"/>
        <v>Flanged End Cap -Clsd End</v>
      </c>
      <c r="BW3488" s="120">
        <f t="shared" si="1973"/>
        <v>35.230000000000004</v>
      </c>
      <c r="BY3488" s="74" t="str">
        <f t="shared" si="1974"/>
        <v>29522-(12)</v>
      </c>
      <c r="BZ3488" s="120" t="str">
        <f t="shared" si="1975"/>
        <v>Flanged End Cap -Clsd End</v>
      </c>
      <c r="CA3488" s="120">
        <f t="shared" si="1976"/>
        <v>37.94</v>
      </c>
      <c r="CC3488" s="115" t="str">
        <f t="shared" si="1977"/>
        <v>29522-(10)</v>
      </c>
      <c r="CD3488" s="120" t="str">
        <f t="shared" si="1978"/>
        <v>Flanged End Cap -Clsd End</v>
      </c>
      <c r="CE3488" s="417">
        <f t="shared" si="1979"/>
        <v>40.650000000000006</v>
      </c>
      <c r="CF3488" s="115"/>
      <c r="CG3488" s="115" t="str">
        <f t="shared" si="1980"/>
        <v xml:space="preserve"> </v>
      </c>
      <c r="CH3488" s="120" t="str">
        <f t="shared" si="1981"/>
        <v xml:space="preserve"> </v>
      </c>
      <c r="CI3488" s="417" t="str">
        <f t="shared" si="1982"/>
        <v xml:space="preserve"> </v>
      </c>
      <c r="CJ3488" s="115"/>
      <c r="CK3488" s="115" t="str">
        <f t="shared" si="1983"/>
        <v xml:space="preserve"> </v>
      </c>
      <c r="CL3488" s="120" t="str">
        <f t="shared" si="1984"/>
        <v xml:space="preserve"> </v>
      </c>
      <c r="CM3488" s="417" t="str">
        <f t="shared" si="1992"/>
        <v xml:space="preserve"> </v>
      </c>
      <c r="IS3488" s="111">
        <v>31.5</v>
      </c>
    </row>
    <row r="3489" spans="2:253" s="74" customFormat="1" ht="17.100000000000001" hidden="1" customHeight="1" x14ac:dyDescent="0.25">
      <c r="B3489" s="504">
        <f>'Flanged Parts'!AD25</f>
        <v>0</v>
      </c>
      <c r="C3489" s="508">
        <v>29524</v>
      </c>
      <c r="D3489" s="506">
        <f t="shared" si="1965"/>
        <v>29524</v>
      </c>
      <c r="E3489" s="504" t="s">
        <v>1338</v>
      </c>
      <c r="F3489" s="508" t="str">
        <f t="shared" si="2001"/>
        <v xml:space="preserve"> </v>
      </c>
      <c r="G3489" s="509" t="s">
        <v>478</v>
      </c>
      <c r="H3489" s="504" t="str">
        <f>IF('Flanged Parts'!$BB$6=1,"CS",IF('Flanged Parts'!$BB$6=2,"Glv",0))</f>
        <v>Glv</v>
      </c>
      <c r="I3489" s="1035"/>
      <c r="J3489" s="1036"/>
      <c r="K3489" s="516" t="s">
        <v>881</v>
      </c>
      <c r="L3489" s="535">
        <v>18</v>
      </c>
      <c r="M3489" s="532" t="s">
        <v>1700</v>
      </c>
      <c r="N3489" s="514">
        <f t="shared" si="1998"/>
        <v>40.79</v>
      </c>
      <c r="O3489" s="514">
        <f t="shared" si="1966"/>
        <v>0</v>
      </c>
      <c r="P3489" s="680">
        <f>'KB Duct Parts'!$AE$3</f>
        <v>0</v>
      </c>
      <c r="Q3489" s="681">
        <f t="shared" si="2002"/>
        <v>0</v>
      </c>
      <c r="R3489" s="682">
        <f t="shared" si="2003"/>
        <v>0</v>
      </c>
      <c r="S3489" s="716">
        <f t="shared" si="1967"/>
        <v>0.2</v>
      </c>
      <c r="T3489" s="679">
        <f t="shared" si="2004"/>
        <v>0</v>
      </c>
      <c r="U3489" s="679">
        <f t="shared" si="2005"/>
        <v>0</v>
      </c>
      <c r="Y3489" s="120"/>
      <c r="AD3489" s="81"/>
      <c r="AF3489" s="370">
        <v>18</v>
      </c>
      <c r="AG3489" s="374">
        <v>16</v>
      </c>
      <c r="AH3489" s="378">
        <v>14</v>
      </c>
      <c r="AI3489" s="381">
        <v>12</v>
      </c>
      <c r="AJ3489" s="386">
        <v>10</v>
      </c>
      <c r="AK3489" s="391"/>
      <c r="AL3489" s="386"/>
      <c r="AM3489" s="363">
        <f t="shared" si="1995"/>
        <v>1</v>
      </c>
      <c r="AN3489" s="578">
        <v>0</v>
      </c>
      <c r="AO3489" s="78">
        <f t="shared" si="1991"/>
        <v>0</v>
      </c>
      <c r="AP3489" s="78">
        <f t="shared" si="1986"/>
        <v>0</v>
      </c>
      <c r="AQ3489" s="78">
        <f t="shared" si="1987"/>
        <v>0</v>
      </c>
      <c r="AR3489" s="78">
        <f t="shared" si="1988"/>
        <v>0</v>
      </c>
      <c r="AS3489" s="78">
        <f t="shared" si="1989"/>
        <v>0</v>
      </c>
      <c r="AT3489" s="78">
        <f t="shared" si="1990"/>
        <v>0</v>
      </c>
      <c r="AU3489" s="363" t="s">
        <v>717</v>
      </c>
      <c r="AV3489" s="393"/>
      <c r="AW3489" s="395"/>
      <c r="AX3489" s="395">
        <v>0</v>
      </c>
      <c r="AY3489" s="395">
        <v>0</v>
      </c>
      <c r="AZ3489" s="395">
        <v>0</v>
      </c>
      <c r="BA3489" s="395">
        <v>0</v>
      </c>
      <c r="BB3489" s="395">
        <v>0</v>
      </c>
      <c r="BC3489" s="395">
        <v>0</v>
      </c>
      <c r="BD3489" s="115"/>
      <c r="BE3489" s="115"/>
      <c r="BF3489" s="115">
        <v>1</v>
      </c>
      <c r="BG3489" s="115">
        <v>24</v>
      </c>
      <c r="BH3489" s="423">
        <f t="shared" si="1996"/>
        <v>40.79</v>
      </c>
      <c r="BI3489" s="417">
        <f t="shared" si="1997"/>
        <v>40.79</v>
      </c>
      <c r="BJ3489" s="115"/>
      <c r="BK3489" s="115"/>
      <c r="BQ3489" s="74" t="str">
        <f t="shared" si="1968"/>
        <v xml:space="preserve"> </v>
      </c>
      <c r="BR3489" s="120" t="str">
        <f t="shared" si="1969"/>
        <v xml:space="preserve"> </v>
      </c>
      <c r="BS3489" s="120" t="str">
        <f t="shared" si="1970"/>
        <v xml:space="preserve"> </v>
      </c>
      <c r="BU3489" s="74" t="str">
        <f t="shared" si="1971"/>
        <v xml:space="preserve"> </v>
      </c>
      <c r="BV3489" s="120" t="str">
        <f t="shared" si="1972"/>
        <v xml:space="preserve"> </v>
      </c>
      <c r="BW3489" s="120" t="str">
        <f t="shared" si="1973"/>
        <v xml:space="preserve">  </v>
      </c>
      <c r="BY3489" s="74" t="str">
        <f t="shared" si="1974"/>
        <v xml:space="preserve"> </v>
      </c>
      <c r="BZ3489" s="120" t="str">
        <f t="shared" si="1975"/>
        <v xml:space="preserve"> </v>
      </c>
      <c r="CA3489" s="120" t="str">
        <f t="shared" si="1976"/>
        <v xml:space="preserve"> </v>
      </c>
      <c r="CC3489" s="115" t="str">
        <f t="shared" si="1977"/>
        <v xml:space="preserve"> </v>
      </c>
      <c r="CD3489" s="120" t="str">
        <f t="shared" si="1978"/>
        <v xml:space="preserve"> </v>
      </c>
      <c r="CE3489" s="417" t="str">
        <f t="shared" si="1979"/>
        <v xml:space="preserve"> </v>
      </c>
      <c r="CF3489" s="115"/>
      <c r="CG3489" s="115" t="str">
        <f t="shared" si="1980"/>
        <v xml:space="preserve"> </v>
      </c>
      <c r="CH3489" s="120" t="str">
        <f t="shared" si="1981"/>
        <v xml:space="preserve"> </v>
      </c>
      <c r="CI3489" s="417" t="str">
        <f t="shared" si="1982"/>
        <v xml:space="preserve"> </v>
      </c>
      <c r="CJ3489" s="115"/>
      <c r="CK3489" s="115" t="str">
        <f t="shared" si="1983"/>
        <v xml:space="preserve"> </v>
      </c>
      <c r="CL3489" s="120" t="str">
        <f t="shared" si="1984"/>
        <v xml:space="preserve"> </v>
      </c>
      <c r="CM3489" s="417" t="str">
        <f t="shared" si="1992"/>
        <v xml:space="preserve"> </v>
      </c>
      <c r="IS3489" s="111"/>
    </row>
    <row r="3490" spans="2:253" s="74" customFormat="1" ht="17.100000000000001" hidden="1" customHeight="1" x14ac:dyDescent="0.25">
      <c r="B3490" s="504">
        <f>'Flanged Parts'!AD26</f>
        <v>0</v>
      </c>
      <c r="C3490" s="508">
        <v>29526</v>
      </c>
      <c r="D3490" s="506">
        <f t="shared" si="1965"/>
        <v>29526</v>
      </c>
      <c r="E3490" s="504" t="s">
        <v>1339</v>
      </c>
      <c r="F3490" s="508" t="str">
        <f t="shared" si="2001"/>
        <v xml:space="preserve"> </v>
      </c>
      <c r="G3490" s="509" t="s">
        <v>478</v>
      </c>
      <c r="H3490" s="504" t="str">
        <f>IF('Flanged Parts'!$BB$6=1,"CS",IF('Flanged Parts'!$BB$6=2,"Glv",0))</f>
        <v>Glv</v>
      </c>
      <c r="I3490" s="1035"/>
      <c r="J3490" s="1036"/>
      <c r="K3490" s="516" t="s">
        <v>881</v>
      </c>
      <c r="L3490" s="535">
        <v>18</v>
      </c>
      <c r="M3490" s="532" t="s">
        <v>1700</v>
      </c>
      <c r="N3490" s="514">
        <f t="shared" si="1998"/>
        <v>61.36</v>
      </c>
      <c r="O3490" s="514">
        <f t="shared" si="1966"/>
        <v>0</v>
      </c>
      <c r="P3490" s="680">
        <f>'KB Duct Parts'!$AE$3</f>
        <v>0</v>
      </c>
      <c r="Q3490" s="681">
        <f t="shared" si="2002"/>
        <v>0</v>
      </c>
      <c r="R3490" s="682">
        <f t="shared" si="2003"/>
        <v>0</v>
      </c>
      <c r="S3490" s="716">
        <f t="shared" si="1967"/>
        <v>0.2</v>
      </c>
      <c r="T3490" s="679">
        <f t="shared" si="2004"/>
        <v>0</v>
      </c>
      <c r="U3490" s="679">
        <f t="shared" si="2005"/>
        <v>0</v>
      </c>
      <c r="Y3490" s="120"/>
      <c r="AD3490" s="81"/>
      <c r="AF3490" s="370">
        <v>18</v>
      </c>
      <c r="AG3490" s="374">
        <v>16</v>
      </c>
      <c r="AH3490" s="378">
        <v>14</v>
      </c>
      <c r="AI3490" s="381">
        <v>12</v>
      </c>
      <c r="AJ3490" s="386">
        <v>10</v>
      </c>
      <c r="AK3490" s="391"/>
      <c r="AL3490" s="386"/>
      <c r="AM3490" s="363">
        <f t="shared" si="1995"/>
        <v>1</v>
      </c>
      <c r="AN3490" s="578">
        <v>0</v>
      </c>
      <c r="AO3490" s="78">
        <f t="shared" si="1991"/>
        <v>0</v>
      </c>
      <c r="AP3490" s="78">
        <f t="shared" si="1986"/>
        <v>0</v>
      </c>
      <c r="AQ3490" s="78">
        <f t="shared" si="1987"/>
        <v>0</v>
      </c>
      <c r="AR3490" s="78">
        <f t="shared" si="1988"/>
        <v>0</v>
      </c>
      <c r="AS3490" s="78">
        <f t="shared" si="1989"/>
        <v>0</v>
      </c>
      <c r="AT3490" s="78">
        <f t="shared" si="1990"/>
        <v>0</v>
      </c>
      <c r="AU3490" s="363" t="s">
        <v>717</v>
      </c>
      <c r="AV3490" s="393"/>
      <c r="AW3490" s="395"/>
      <c r="AX3490" s="395">
        <v>0</v>
      </c>
      <c r="AY3490" s="395">
        <v>0</v>
      </c>
      <c r="AZ3490" s="395">
        <v>0</v>
      </c>
      <c r="BA3490" s="395">
        <v>0</v>
      </c>
      <c r="BB3490" s="395">
        <v>0</v>
      </c>
      <c r="BC3490" s="395">
        <v>0</v>
      </c>
      <c r="BD3490" s="115"/>
      <c r="BE3490" s="115"/>
      <c r="BF3490" s="115">
        <v>1</v>
      </c>
      <c r="BG3490" s="115">
        <v>26</v>
      </c>
      <c r="BH3490" s="423">
        <f t="shared" si="1996"/>
        <v>61.36</v>
      </c>
      <c r="BI3490" s="417">
        <f t="shared" si="1997"/>
        <v>61.36</v>
      </c>
      <c r="BJ3490" s="115"/>
      <c r="BK3490" s="115"/>
      <c r="BQ3490" s="74" t="str">
        <f t="shared" si="1968"/>
        <v xml:space="preserve"> </v>
      </c>
      <c r="BR3490" s="120" t="str">
        <f t="shared" si="1969"/>
        <v xml:space="preserve"> </v>
      </c>
      <c r="BS3490" s="120" t="str">
        <f t="shared" si="1970"/>
        <v xml:space="preserve"> </v>
      </c>
      <c r="BU3490" s="74" t="str">
        <f t="shared" si="1971"/>
        <v xml:space="preserve"> </v>
      </c>
      <c r="BV3490" s="120" t="str">
        <f t="shared" si="1972"/>
        <v xml:space="preserve"> </v>
      </c>
      <c r="BW3490" s="120" t="str">
        <f t="shared" si="1973"/>
        <v xml:space="preserve">  </v>
      </c>
      <c r="BY3490" s="74" t="str">
        <f t="shared" si="1974"/>
        <v xml:space="preserve"> </v>
      </c>
      <c r="BZ3490" s="120" t="str">
        <f t="shared" si="1975"/>
        <v xml:space="preserve"> </v>
      </c>
      <c r="CA3490" s="120" t="str">
        <f t="shared" si="1976"/>
        <v xml:space="preserve"> </v>
      </c>
      <c r="CC3490" s="115" t="str">
        <f t="shared" si="1977"/>
        <v xml:space="preserve"> </v>
      </c>
      <c r="CD3490" s="120" t="str">
        <f t="shared" si="1978"/>
        <v xml:space="preserve"> </v>
      </c>
      <c r="CE3490" s="417" t="str">
        <f t="shared" si="1979"/>
        <v xml:space="preserve"> </v>
      </c>
      <c r="CF3490" s="115"/>
      <c r="CG3490" s="115" t="str">
        <f t="shared" si="1980"/>
        <v xml:space="preserve"> </v>
      </c>
      <c r="CH3490" s="120" t="str">
        <f t="shared" si="1981"/>
        <v xml:space="preserve"> </v>
      </c>
      <c r="CI3490" s="417" t="str">
        <f t="shared" si="1982"/>
        <v xml:space="preserve"> </v>
      </c>
      <c r="CJ3490" s="115"/>
      <c r="CK3490" s="115" t="str">
        <f t="shared" si="1983"/>
        <v xml:space="preserve"> </v>
      </c>
      <c r="CL3490" s="120" t="str">
        <f t="shared" si="1984"/>
        <v xml:space="preserve"> </v>
      </c>
      <c r="CM3490" s="417" t="str">
        <f t="shared" si="1992"/>
        <v xml:space="preserve"> </v>
      </c>
      <c r="IS3490" s="111"/>
    </row>
    <row r="3491" spans="2:253" s="74" customFormat="1" ht="17.100000000000001" hidden="1" customHeight="1" x14ac:dyDescent="0.25">
      <c r="B3491" s="504">
        <f>'Flanged Parts'!AD27</f>
        <v>0</v>
      </c>
      <c r="C3491" s="508">
        <v>29528</v>
      </c>
      <c r="D3491" s="506">
        <f t="shared" si="1965"/>
        <v>29528</v>
      </c>
      <c r="E3491" s="504" t="s">
        <v>1340</v>
      </c>
      <c r="F3491" s="508" t="str">
        <f t="shared" si="2001"/>
        <v xml:space="preserve"> </v>
      </c>
      <c r="G3491" s="509" t="s">
        <v>478</v>
      </c>
      <c r="H3491" s="504" t="str">
        <f>IF('Flanged Parts'!$BB$6=1,"CS",IF('Flanged Parts'!$BB$6=2,"Glv",0))</f>
        <v>Glv</v>
      </c>
      <c r="I3491" s="1035"/>
      <c r="J3491" s="1036"/>
      <c r="K3491" s="516" t="s">
        <v>881</v>
      </c>
      <c r="L3491" s="535"/>
      <c r="M3491" s="532" t="s">
        <v>1700</v>
      </c>
      <c r="N3491" s="514">
        <f t="shared" si="1998"/>
        <v>63.41</v>
      </c>
      <c r="O3491" s="514">
        <f t="shared" si="1966"/>
        <v>0</v>
      </c>
      <c r="P3491" s="680">
        <f>'KB Duct Parts'!$AE$3</f>
        <v>0</v>
      </c>
      <c r="Q3491" s="681">
        <f t="shared" si="2002"/>
        <v>0</v>
      </c>
      <c r="R3491" s="682">
        <f t="shared" si="2003"/>
        <v>0</v>
      </c>
      <c r="S3491" s="716">
        <f t="shared" si="1967"/>
        <v>0.2</v>
      </c>
      <c r="T3491" s="679">
        <f t="shared" si="2004"/>
        <v>0</v>
      </c>
      <c r="U3491" s="679">
        <f t="shared" si="2005"/>
        <v>0</v>
      </c>
      <c r="Y3491" s="120"/>
      <c r="AD3491" s="81"/>
      <c r="AF3491" s="370"/>
      <c r="AG3491" s="374"/>
      <c r="AH3491" s="378"/>
      <c r="AI3491" s="381"/>
      <c r="AJ3491" s="386"/>
      <c r="AK3491" s="391"/>
      <c r="AL3491" s="386"/>
      <c r="AM3491" s="363">
        <f t="shared" si="1995"/>
        <v>1</v>
      </c>
      <c r="AN3491" s="578">
        <v>0</v>
      </c>
      <c r="AO3491" s="78">
        <f t="shared" si="1991"/>
        <v>0</v>
      </c>
      <c r="AP3491" s="78">
        <f t="shared" si="1986"/>
        <v>0</v>
      </c>
      <c r="AQ3491" s="78">
        <f t="shared" si="1987"/>
        <v>0</v>
      </c>
      <c r="AR3491" s="78">
        <f t="shared" si="1988"/>
        <v>0</v>
      </c>
      <c r="AS3491" s="78">
        <f t="shared" si="1989"/>
        <v>0</v>
      </c>
      <c r="AT3491" s="78">
        <f t="shared" si="1990"/>
        <v>0</v>
      </c>
      <c r="AU3491" s="363" t="s">
        <v>717</v>
      </c>
      <c r="AV3491" s="393"/>
      <c r="AW3491" s="395"/>
      <c r="AX3491" s="395">
        <v>0</v>
      </c>
      <c r="AY3491" s="395">
        <v>0</v>
      </c>
      <c r="AZ3491" s="395">
        <v>0</v>
      </c>
      <c r="BA3491" s="395">
        <v>0</v>
      </c>
      <c r="BB3491" s="395">
        <v>0</v>
      </c>
      <c r="BC3491" s="395">
        <v>0</v>
      </c>
      <c r="BD3491" s="115"/>
      <c r="BE3491" s="115"/>
      <c r="BF3491" s="115">
        <v>1</v>
      </c>
      <c r="BG3491" s="115">
        <v>28</v>
      </c>
      <c r="BH3491" s="423">
        <f t="shared" si="1996"/>
        <v>63.41</v>
      </c>
      <c r="BI3491" s="417">
        <f t="shared" si="1997"/>
        <v>63.41</v>
      </c>
      <c r="BJ3491" s="115"/>
      <c r="BK3491" s="115"/>
      <c r="BQ3491" s="74" t="str">
        <f t="shared" si="1968"/>
        <v xml:space="preserve"> </v>
      </c>
      <c r="BR3491" s="120" t="str">
        <f t="shared" si="1969"/>
        <v xml:space="preserve"> </v>
      </c>
      <c r="BS3491" s="120" t="str">
        <f t="shared" si="1970"/>
        <v xml:space="preserve"> </v>
      </c>
      <c r="BU3491" s="74" t="str">
        <f t="shared" si="1971"/>
        <v xml:space="preserve"> </v>
      </c>
      <c r="BV3491" s="120" t="str">
        <f t="shared" si="1972"/>
        <v xml:space="preserve"> </v>
      </c>
      <c r="BW3491" s="120" t="str">
        <f t="shared" si="1973"/>
        <v xml:space="preserve">  </v>
      </c>
      <c r="BY3491" s="74" t="str">
        <f t="shared" si="1974"/>
        <v xml:space="preserve"> </v>
      </c>
      <c r="BZ3491" s="120" t="str">
        <f t="shared" si="1975"/>
        <v xml:space="preserve"> </v>
      </c>
      <c r="CA3491" s="120" t="str">
        <f t="shared" si="1976"/>
        <v xml:space="preserve"> </v>
      </c>
      <c r="CC3491" s="115" t="str">
        <f t="shared" si="1977"/>
        <v xml:space="preserve"> </v>
      </c>
      <c r="CD3491" s="120" t="str">
        <f t="shared" si="1978"/>
        <v xml:space="preserve"> </v>
      </c>
      <c r="CE3491" s="417" t="str">
        <f t="shared" si="1979"/>
        <v xml:space="preserve"> </v>
      </c>
      <c r="CF3491" s="115"/>
      <c r="CG3491" s="115" t="str">
        <f t="shared" si="1980"/>
        <v xml:space="preserve"> </v>
      </c>
      <c r="CH3491" s="120" t="str">
        <f t="shared" si="1981"/>
        <v xml:space="preserve"> </v>
      </c>
      <c r="CI3491" s="417" t="str">
        <f t="shared" si="1982"/>
        <v xml:space="preserve"> </v>
      </c>
      <c r="CJ3491" s="115"/>
      <c r="CK3491" s="115" t="str">
        <f t="shared" si="1983"/>
        <v xml:space="preserve"> </v>
      </c>
      <c r="CL3491" s="120" t="str">
        <f t="shared" si="1984"/>
        <v xml:space="preserve"> </v>
      </c>
      <c r="CM3491" s="417" t="str">
        <f t="shared" si="1992"/>
        <v xml:space="preserve"> </v>
      </c>
      <c r="IS3491" s="111"/>
    </row>
    <row r="3492" spans="2:253" s="74" customFormat="1" ht="17.100000000000001" hidden="1" customHeight="1" x14ac:dyDescent="0.25">
      <c r="B3492" s="504">
        <f>'Flanged Parts'!AD28</f>
        <v>0</v>
      </c>
      <c r="C3492" s="508">
        <v>29530</v>
      </c>
      <c r="D3492" s="506">
        <f t="shared" si="1965"/>
        <v>29530</v>
      </c>
      <c r="E3492" s="504" t="s">
        <v>1341</v>
      </c>
      <c r="F3492" s="508" t="str">
        <f t="shared" si="2001"/>
        <v xml:space="preserve"> </v>
      </c>
      <c r="G3492" s="509" t="s">
        <v>478</v>
      </c>
      <c r="H3492" s="504" t="str">
        <f>IF('Flanged Parts'!$BB$6=1,"CS",IF('Flanged Parts'!$BB$6=2,"Glv",0))</f>
        <v>Glv</v>
      </c>
      <c r="I3492" s="1035"/>
      <c r="J3492" s="1036"/>
      <c r="K3492" s="516" t="s">
        <v>881</v>
      </c>
      <c r="L3492" s="535"/>
      <c r="M3492" s="532" t="s">
        <v>1700</v>
      </c>
      <c r="N3492" s="514">
        <f t="shared" si="1998"/>
        <v>67.760000000000005</v>
      </c>
      <c r="O3492" s="514">
        <f t="shared" si="1966"/>
        <v>0</v>
      </c>
      <c r="P3492" s="680">
        <f>'KB Duct Parts'!$AE$3</f>
        <v>0</v>
      </c>
      <c r="Q3492" s="681">
        <f t="shared" si="2002"/>
        <v>0</v>
      </c>
      <c r="R3492" s="682">
        <f t="shared" si="2003"/>
        <v>0</v>
      </c>
      <c r="S3492" s="716">
        <f t="shared" si="1967"/>
        <v>0.2</v>
      </c>
      <c r="T3492" s="679">
        <f t="shared" si="2004"/>
        <v>0</v>
      </c>
      <c r="U3492" s="679">
        <f t="shared" si="2005"/>
        <v>0</v>
      </c>
      <c r="Y3492" s="120"/>
      <c r="AD3492" s="81"/>
      <c r="AF3492" s="370"/>
      <c r="AG3492" s="374"/>
      <c r="AH3492" s="378"/>
      <c r="AI3492" s="381"/>
      <c r="AJ3492" s="386"/>
      <c r="AK3492" s="391"/>
      <c r="AL3492" s="386"/>
      <c r="AM3492" s="363">
        <f t="shared" si="1995"/>
        <v>1</v>
      </c>
      <c r="AN3492" s="578">
        <v>0</v>
      </c>
      <c r="AO3492" s="78">
        <f t="shared" si="1991"/>
        <v>0</v>
      </c>
      <c r="AP3492" s="78">
        <f t="shared" si="1986"/>
        <v>0</v>
      </c>
      <c r="AQ3492" s="78">
        <f t="shared" si="1987"/>
        <v>0</v>
      </c>
      <c r="AR3492" s="78">
        <f t="shared" si="1988"/>
        <v>0</v>
      </c>
      <c r="AS3492" s="78">
        <f t="shared" si="1989"/>
        <v>0</v>
      </c>
      <c r="AT3492" s="78">
        <f t="shared" si="1990"/>
        <v>0</v>
      </c>
      <c r="AU3492" s="363" t="s">
        <v>717</v>
      </c>
      <c r="AV3492" s="393"/>
      <c r="AW3492" s="395"/>
      <c r="AX3492" s="395">
        <v>0</v>
      </c>
      <c r="AY3492" s="395">
        <v>0</v>
      </c>
      <c r="AZ3492" s="395">
        <v>0</v>
      </c>
      <c r="BA3492" s="395">
        <v>0</v>
      </c>
      <c r="BB3492" s="395">
        <v>0</v>
      </c>
      <c r="BC3492" s="395">
        <v>0</v>
      </c>
      <c r="BD3492" s="115"/>
      <c r="BE3492" s="115"/>
      <c r="BF3492" s="115">
        <v>1</v>
      </c>
      <c r="BG3492" s="115">
        <v>30</v>
      </c>
      <c r="BH3492" s="423">
        <f t="shared" si="1996"/>
        <v>67.760000000000005</v>
      </c>
      <c r="BI3492" s="417">
        <f t="shared" si="1997"/>
        <v>67.760000000000005</v>
      </c>
      <c r="BJ3492" s="115"/>
      <c r="BK3492" s="115"/>
      <c r="BQ3492" s="74" t="str">
        <f t="shared" si="1968"/>
        <v xml:space="preserve"> </v>
      </c>
      <c r="BR3492" s="120" t="str">
        <f t="shared" si="1969"/>
        <v xml:space="preserve"> </v>
      </c>
      <c r="BS3492" s="120" t="str">
        <f t="shared" si="1970"/>
        <v xml:space="preserve"> </v>
      </c>
      <c r="BU3492" s="74" t="str">
        <f t="shared" si="1971"/>
        <v xml:space="preserve"> </v>
      </c>
      <c r="BV3492" s="120" t="str">
        <f t="shared" si="1972"/>
        <v xml:space="preserve"> </v>
      </c>
      <c r="BW3492" s="120" t="str">
        <f t="shared" si="1973"/>
        <v xml:space="preserve">  </v>
      </c>
      <c r="BY3492" s="74" t="str">
        <f t="shared" si="1974"/>
        <v xml:space="preserve"> </v>
      </c>
      <c r="BZ3492" s="120" t="str">
        <f t="shared" si="1975"/>
        <v xml:space="preserve"> </v>
      </c>
      <c r="CA3492" s="120" t="str">
        <f t="shared" si="1976"/>
        <v xml:space="preserve"> </v>
      </c>
      <c r="CC3492" s="115" t="str">
        <f t="shared" si="1977"/>
        <v xml:space="preserve"> </v>
      </c>
      <c r="CD3492" s="120" t="str">
        <f t="shared" si="1978"/>
        <v xml:space="preserve"> </v>
      </c>
      <c r="CE3492" s="417" t="str">
        <f t="shared" si="1979"/>
        <v xml:space="preserve"> </v>
      </c>
      <c r="CF3492" s="115"/>
      <c r="CG3492" s="115" t="str">
        <f t="shared" si="1980"/>
        <v xml:space="preserve"> </v>
      </c>
      <c r="CH3492" s="120" t="str">
        <f t="shared" si="1981"/>
        <v xml:space="preserve"> </v>
      </c>
      <c r="CI3492" s="417" t="str">
        <f t="shared" si="1982"/>
        <v xml:space="preserve"> </v>
      </c>
      <c r="CJ3492" s="115"/>
      <c r="CK3492" s="115" t="str">
        <f t="shared" si="1983"/>
        <v xml:space="preserve"> </v>
      </c>
      <c r="CL3492" s="120" t="str">
        <f t="shared" si="1984"/>
        <v xml:space="preserve"> </v>
      </c>
      <c r="CM3492" s="417" t="str">
        <f t="shared" si="1992"/>
        <v xml:space="preserve"> </v>
      </c>
      <c r="IS3492" s="111"/>
    </row>
    <row r="3493" spans="2:253" s="74" customFormat="1" ht="17.100000000000001" hidden="1" customHeight="1" x14ac:dyDescent="0.25">
      <c r="B3493" s="504">
        <f>'Flanged Parts'!AD29</f>
        <v>0</v>
      </c>
      <c r="C3493" s="508">
        <v>29532</v>
      </c>
      <c r="D3493" s="506">
        <f t="shared" ref="D3493:D3556" si="2006">IF(AM3493=1,C3493,(C3493&amp;"  ("&amp;L3493&amp;"ga)"))</f>
        <v>29532</v>
      </c>
      <c r="E3493" s="504" t="s">
        <v>1342</v>
      </c>
      <c r="F3493" s="508" t="str">
        <f t="shared" si="2001"/>
        <v xml:space="preserve"> </v>
      </c>
      <c r="G3493" s="509" t="s">
        <v>478</v>
      </c>
      <c r="H3493" s="504" t="str">
        <f>IF('Flanged Parts'!$BB$6=1,"CS",IF('Flanged Parts'!$BB$6=2,"Glv",0))</f>
        <v>Glv</v>
      </c>
      <c r="I3493" s="1035"/>
      <c r="J3493" s="1036"/>
      <c r="K3493" s="516" t="s">
        <v>881</v>
      </c>
      <c r="L3493" s="535"/>
      <c r="M3493" s="532" t="s">
        <v>1700</v>
      </c>
      <c r="N3493" s="514">
        <f t="shared" si="1998"/>
        <v>75.180000000000007</v>
      </c>
      <c r="O3493" s="514">
        <f t="shared" ref="O3493:O3556" si="2007">IF(B3493&gt;0,N3493*B3493,0)</f>
        <v>0</v>
      </c>
      <c r="P3493" s="680">
        <f>'KB Duct Parts'!$AE$3</f>
        <v>0</v>
      </c>
      <c r="Q3493" s="681">
        <f t="shared" si="2002"/>
        <v>0</v>
      </c>
      <c r="R3493" s="682">
        <f t="shared" si="2003"/>
        <v>0</v>
      </c>
      <c r="S3493" s="716">
        <f t="shared" si="1967"/>
        <v>0.2</v>
      </c>
      <c r="T3493" s="679">
        <f t="shared" si="2004"/>
        <v>0</v>
      </c>
      <c r="U3493" s="679">
        <f t="shared" si="2005"/>
        <v>0</v>
      </c>
      <c r="Y3493" s="120"/>
      <c r="AD3493" s="81"/>
      <c r="AF3493" s="370"/>
      <c r="AG3493" s="374"/>
      <c r="AH3493" s="378"/>
      <c r="AI3493" s="381"/>
      <c r="AJ3493" s="386"/>
      <c r="AK3493" s="391"/>
      <c r="AL3493" s="386"/>
      <c r="AM3493" s="363">
        <f t="shared" si="1995"/>
        <v>1</v>
      </c>
      <c r="AN3493" s="578">
        <v>0</v>
      </c>
      <c r="AO3493" s="78">
        <f t="shared" si="1991"/>
        <v>0</v>
      </c>
      <c r="AP3493" s="78">
        <f t="shared" si="1986"/>
        <v>0</v>
      </c>
      <c r="AQ3493" s="78">
        <f t="shared" si="1987"/>
        <v>0</v>
      </c>
      <c r="AR3493" s="78">
        <f t="shared" si="1988"/>
        <v>0</v>
      </c>
      <c r="AS3493" s="78">
        <f t="shared" si="1989"/>
        <v>0</v>
      </c>
      <c r="AT3493" s="78">
        <f t="shared" si="1990"/>
        <v>0</v>
      </c>
      <c r="AU3493" s="363" t="s">
        <v>717</v>
      </c>
      <c r="AV3493" s="393"/>
      <c r="AW3493" s="395"/>
      <c r="AX3493" s="395">
        <v>0</v>
      </c>
      <c r="AY3493" s="395">
        <v>0</v>
      </c>
      <c r="AZ3493" s="395">
        <v>0</v>
      </c>
      <c r="BA3493" s="395">
        <v>0</v>
      </c>
      <c r="BB3493" s="395">
        <v>0</v>
      </c>
      <c r="BC3493" s="395">
        <v>0</v>
      </c>
      <c r="BD3493" s="115"/>
      <c r="BE3493" s="115"/>
      <c r="BF3493" s="115">
        <v>1</v>
      </c>
      <c r="BG3493" s="115">
        <v>32</v>
      </c>
      <c r="BH3493" s="423">
        <f t="shared" si="1996"/>
        <v>75.180000000000007</v>
      </c>
      <c r="BI3493" s="417">
        <f t="shared" si="1997"/>
        <v>75.180000000000007</v>
      </c>
      <c r="BJ3493" s="115"/>
      <c r="BK3493" s="115"/>
      <c r="BQ3493" s="74" t="str">
        <f t="shared" si="1968"/>
        <v xml:space="preserve"> </v>
      </c>
      <c r="BR3493" s="120" t="str">
        <f t="shared" si="1969"/>
        <v xml:space="preserve"> </v>
      </c>
      <c r="BS3493" s="120" t="str">
        <f t="shared" si="1970"/>
        <v xml:space="preserve"> </v>
      </c>
      <c r="BU3493" s="74" t="str">
        <f t="shared" si="1971"/>
        <v xml:space="preserve"> </v>
      </c>
      <c r="BV3493" s="120" t="str">
        <f t="shared" si="1972"/>
        <v xml:space="preserve"> </v>
      </c>
      <c r="BW3493" s="120" t="str">
        <f t="shared" si="1973"/>
        <v xml:space="preserve">  </v>
      </c>
      <c r="BY3493" s="74" t="str">
        <f t="shared" si="1974"/>
        <v xml:space="preserve"> </v>
      </c>
      <c r="BZ3493" s="120" t="str">
        <f t="shared" si="1975"/>
        <v xml:space="preserve"> </v>
      </c>
      <c r="CA3493" s="120" t="str">
        <f t="shared" si="1976"/>
        <v xml:space="preserve"> </v>
      </c>
      <c r="CC3493" s="115" t="str">
        <f t="shared" si="1977"/>
        <v xml:space="preserve"> </v>
      </c>
      <c r="CD3493" s="120" t="str">
        <f t="shared" si="1978"/>
        <v xml:space="preserve"> </v>
      </c>
      <c r="CE3493" s="417" t="str">
        <f t="shared" si="1979"/>
        <v xml:space="preserve"> </v>
      </c>
      <c r="CF3493" s="115"/>
      <c r="CG3493" s="115" t="str">
        <f t="shared" si="1980"/>
        <v xml:space="preserve"> </v>
      </c>
      <c r="CH3493" s="120" t="str">
        <f t="shared" si="1981"/>
        <v xml:space="preserve"> </v>
      </c>
      <c r="CI3493" s="417" t="str">
        <f t="shared" si="1982"/>
        <v xml:space="preserve"> </v>
      </c>
      <c r="CJ3493" s="115"/>
      <c r="CK3493" s="115" t="str">
        <f t="shared" si="1983"/>
        <v xml:space="preserve"> </v>
      </c>
      <c r="CL3493" s="120" t="str">
        <f t="shared" si="1984"/>
        <v xml:space="preserve"> </v>
      </c>
      <c r="CM3493" s="417" t="str">
        <f t="shared" si="1992"/>
        <v xml:space="preserve"> </v>
      </c>
      <c r="IS3493" s="111"/>
    </row>
    <row r="3494" spans="2:253" s="74" customFormat="1" ht="17.100000000000001" hidden="1" customHeight="1" x14ac:dyDescent="0.25">
      <c r="B3494" s="504">
        <f>'Flanged Parts'!AD30</f>
        <v>0</v>
      </c>
      <c r="C3494" s="508">
        <v>29534</v>
      </c>
      <c r="D3494" s="506">
        <f t="shared" si="2006"/>
        <v>29534</v>
      </c>
      <c r="E3494" s="504" t="s">
        <v>1343</v>
      </c>
      <c r="F3494" s="508" t="str">
        <f t="shared" si="2001"/>
        <v xml:space="preserve"> </v>
      </c>
      <c r="G3494" s="509" t="s">
        <v>478</v>
      </c>
      <c r="H3494" s="504" t="str">
        <f>IF('Flanged Parts'!$BB$6=1,"CS",IF('Flanged Parts'!$BB$6=2,"Glv",0))</f>
        <v>Glv</v>
      </c>
      <c r="I3494" s="1035"/>
      <c r="J3494" s="1036"/>
      <c r="K3494" s="516" t="s">
        <v>881</v>
      </c>
      <c r="L3494" s="535"/>
      <c r="M3494" s="532" t="s">
        <v>1700</v>
      </c>
      <c r="N3494" s="514">
        <f t="shared" si="1998"/>
        <v>77.319999999999993</v>
      </c>
      <c r="O3494" s="514">
        <f t="shared" si="2007"/>
        <v>0</v>
      </c>
      <c r="P3494" s="680">
        <f>'KB Duct Parts'!$AE$3</f>
        <v>0</v>
      </c>
      <c r="Q3494" s="681">
        <f t="shared" si="2002"/>
        <v>0</v>
      </c>
      <c r="R3494" s="682">
        <f t="shared" si="2003"/>
        <v>0</v>
      </c>
      <c r="S3494" s="716">
        <f t="shared" si="1967"/>
        <v>0.2</v>
      </c>
      <c r="T3494" s="679">
        <f t="shared" si="2004"/>
        <v>0</v>
      </c>
      <c r="U3494" s="679">
        <f t="shared" si="2005"/>
        <v>0</v>
      </c>
      <c r="Y3494" s="120"/>
      <c r="AD3494" s="81"/>
      <c r="AF3494" s="370"/>
      <c r="AG3494" s="374"/>
      <c r="AH3494" s="378"/>
      <c r="AI3494" s="381"/>
      <c r="AJ3494" s="386"/>
      <c r="AK3494" s="391"/>
      <c r="AL3494" s="386"/>
      <c r="AM3494" s="363">
        <f t="shared" si="1995"/>
        <v>1</v>
      </c>
      <c r="AN3494" s="578">
        <v>0</v>
      </c>
      <c r="AO3494" s="78">
        <f t="shared" si="1991"/>
        <v>0</v>
      </c>
      <c r="AP3494" s="78">
        <f t="shared" si="1986"/>
        <v>0</v>
      </c>
      <c r="AQ3494" s="78">
        <f t="shared" si="1987"/>
        <v>0</v>
      </c>
      <c r="AR3494" s="78">
        <f t="shared" si="1988"/>
        <v>0</v>
      </c>
      <c r="AS3494" s="78">
        <f t="shared" si="1989"/>
        <v>0</v>
      </c>
      <c r="AT3494" s="78">
        <f t="shared" si="1990"/>
        <v>0</v>
      </c>
      <c r="AU3494" s="363" t="s">
        <v>717</v>
      </c>
      <c r="AV3494" s="393"/>
      <c r="AW3494" s="395"/>
      <c r="AX3494" s="395">
        <v>0</v>
      </c>
      <c r="AY3494" s="395">
        <v>0</v>
      </c>
      <c r="AZ3494" s="395">
        <v>0</v>
      </c>
      <c r="BA3494" s="395">
        <v>0</v>
      </c>
      <c r="BB3494" s="395">
        <v>0</v>
      </c>
      <c r="BC3494" s="395">
        <v>0</v>
      </c>
      <c r="BD3494" s="115"/>
      <c r="BE3494" s="115"/>
      <c r="BF3494" s="115">
        <v>1</v>
      </c>
      <c r="BG3494" s="115">
        <v>34</v>
      </c>
      <c r="BH3494" s="423">
        <f t="shared" si="1996"/>
        <v>77.319999999999993</v>
      </c>
      <c r="BI3494" s="417">
        <f t="shared" si="1997"/>
        <v>77.319999999999993</v>
      </c>
      <c r="BJ3494" s="115"/>
      <c r="BK3494" s="115"/>
      <c r="BQ3494" s="74" t="str">
        <f t="shared" si="1968"/>
        <v xml:space="preserve"> </v>
      </c>
      <c r="BR3494" s="120" t="str">
        <f t="shared" si="1969"/>
        <v xml:space="preserve"> </v>
      </c>
      <c r="BS3494" s="120" t="str">
        <f t="shared" si="1970"/>
        <v xml:space="preserve"> </v>
      </c>
      <c r="BU3494" s="74" t="str">
        <f t="shared" si="1971"/>
        <v xml:space="preserve"> </v>
      </c>
      <c r="BV3494" s="120" t="str">
        <f t="shared" si="1972"/>
        <v xml:space="preserve"> </v>
      </c>
      <c r="BW3494" s="120" t="str">
        <f t="shared" si="1973"/>
        <v xml:space="preserve">  </v>
      </c>
      <c r="BY3494" s="74" t="str">
        <f t="shared" si="1974"/>
        <v xml:space="preserve"> </v>
      </c>
      <c r="BZ3494" s="120" t="str">
        <f t="shared" si="1975"/>
        <v xml:space="preserve"> </v>
      </c>
      <c r="CA3494" s="120" t="str">
        <f t="shared" si="1976"/>
        <v xml:space="preserve"> </v>
      </c>
      <c r="CC3494" s="115" t="str">
        <f t="shared" si="1977"/>
        <v xml:space="preserve"> </v>
      </c>
      <c r="CD3494" s="120" t="str">
        <f t="shared" si="1978"/>
        <v xml:space="preserve"> </v>
      </c>
      <c r="CE3494" s="417" t="str">
        <f t="shared" si="1979"/>
        <v xml:space="preserve"> </v>
      </c>
      <c r="CF3494" s="115"/>
      <c r="CG3494" s="115" t="str">
        <f t="shared" si="1980"/>
        <v xml:space="preserve"> </v>
      </c>
      <c r="CH3494" s="120" t="str">
        <f t="shared" si="1981"/>
        <v xml:space="preserve"> </v>
      </c>
      <c r="CI3494" s="417" t="str">
        <f t="shared" si="1982"/>
        <v xml:space="preserve"> </v>
      </c>
      <c r="CJ3494" s="115"/>
      <c r="CK3494" s="115" t="str">
        <f t="shared" si="1983"/>
        <v xml:space="preserve"> </v>
      </c>
      <c r="CL3494" s="120" t="str">
        <f t="shared" si="1984"/>
        <v xml:space="preserve"> </v>
      </c>
      <c r="CM3494" s="417" t="str">
        <f t="shared" si="1992"/>
        <v xml:space="preserve"> </v>
      </c>
      <c r="IS3494" s="111"/>
    </row>
    <row r="3495" spans="2:253" s="74" customFormat="1" ht="17.100000000000001" hidden="1" customHeight="1" x14ac:dyDescent="0.25">
      <c r="B3495" s="504">
        <f>'Flanged Parts'!AD31</f>
        <v>0</v>
      </c>
      <c r="C3495" s="508">
        <v>29536</v>
      </c>
      <c r="D3495" s="506">
        <f t="shared" si="2006"/>
        <v>29536</v>
      </c>
      <c r="E3495" s="504" t="s">
        <v>1344</v>
      </c>
      <c r="F3495" s="508" t="str">
        <f t="shared" si="2001"/>
        <v xml:space="preserve"> </v>
      </c>
      <c r="G3495" s="509" t="s">
        <v>478</v>
      </c>
      <c r="H3495" s="504" t="str">
        <f>IF('Flanged Parts'!$BB$6=1,"CS",IF('Flanged Parts'!$BB$6=2,"Glv",0))</f>
        <v>Glv</v>
      </c>
      <c r="I3495" s="1035"/>
      <c r="J3495" s="1036"/>
      <c r="K3495" s="516" t="s">
        <v>881</v>
      </c>
      <c r="L3495" s="535"/>
      <c r="M3495" s="532" t="s">
        <v>1700</v>
      </c>
      <c r="N3495" s="514">
        <f t="shared" si="1998"/>
        <v>82.51</v>
      </c>
      <c r="O3495" s="514">
        <f t="shared" si="2007"/>
        <v>0</v>
      </c>
      <c r="P3495" s="680">
        <f>'KB Duct Parts'!$AE$3</f>
        <v>0</v>
      </c>
      <c r="Q3495" s="681">
        <f t="shared" si="2002"/>
        <v>0</v>
      </c>
      <c r="R3495" s="682">
        <f t="shared" si="2003"/>
        <v>0</v>
      </c>
      <c r="S3495" s="716">
        <f t="shared" si="1967"/>
        <v>0.2</v>
      </c>
      <c r="T3495" s="679">
        <f t="shared" si="2004"/>
        <v>0</v>
      </c>
      <c r="U3495" s="679">
        <f t="shared" si="2005"/>
        <v>0</v>
      </c>
      <c r="Y3495" s="120"/>
      <c r="AD3495" s="81"/>
      <c r="AF3495" s="370"/>
      <c r="AG3495" s="374"/>
      <c r="AH3495" s="378"/>
      <c r="AI3495" s="381"/>
      <c r="AJ3495" s="386"/>
      <c r="AK3495" s="391"/>
      <c r="AL3495" s="386"/>
      <c r="AM3495" s="363">
        <f t="shared" si="1995"/>
        <v>1</v>
      </c>
      <c r="AN3495" s="578">
        <v>0</v>
      </c>
      <c r="AO3495" s="78">
        <f t="shared" si="1991"/>
        <v>0</v>
      </c>
      <c r="AP3495" s="78">
        <f t="shared" si="1986"/>
        <v>0</v>
      </c>
      <c r="AQ3495" s="78">
        <f t="shared" si="1987"/>
        <v>0</v>
      </c>
      <c r="AR3495" s="78">
        <f t="shared" si="1988"/>
        <v>0</v>
      </c>
      <c r="AS3495" s="78">
        <f t="shared" si="1989"/>
        <v>0</v>
      </c>
      <c r="AT3495" s="78">
        <f t="shared" si="1990"/>
        <v>0</v>
      </c>
      <c r="AU3495" s="363" t="s">
        <v>717</v>
      </c>
      <c r="AV3495" s="393"/>
      <c r="AW3495" s="395"/>
      <c r="AX3495" s="395">
        <v>0</v>
      </c>
      <c r="AY3495" s="395">
        <v>0</v>
      </c>
      <c r="AZ3495" s="395">
        <v>0</v>
      </c>
      <c r="BA3495" s="395">
        <v>0</v>
      </c>
      <c r="BB3495" s="395">
        <v>0</v>
      </c>
      <c r="BC3495" s="395">
        <v>0</v>
      </c>
      <c r="BD3495" s="115"/>
      <c r="BE3495" s="115"/>
      <c r="BF3495" s="115">
        <v>1</v>
      </c>
      <c r="BG3495" s="115">
        <v>36</v>
      </c>
      <c r="BH3495" s="423">
        <f t="shared" si="1996"/>
        <v>82.51</v>
      </c>
      <c r="BI3495" s="417">
        <f t="shared" si="1997"/>
        <v>82.51</v>
      </c>
      <c r="BJ3495" s="115"/>
      <c r="BK3495" s="115"/>
      <c r="BQ3495" s="74" t="str">
        <f t="shared" si="1968"/>
        <v xml:space="preserve"> </v>
      </c>
      <c r="BR3495" s="120" t="str">
        <f t="shared" si="1969"/>
        <v xml:space="preserve"> </v>
      </c>
      <c r="BS3495" s="120" t="str">
        <f t="shared" si="1970"/>
        <v xml:space="preserve"> </v>
      </c>
      <c r="BU3495" s="74" t="str">
        <f t="shared" si="1971"/>
        <v xml:space="preserve"> </v>
      </c>
      <c r="BV3495" s="120" t="str">
        <f t="shared" si="1972"/>
        <v xml:space="preserve"> </v>
      </c>
      <c r="BW3495" s="120" t="str">
        <f t="shared" si="1973"/>
        <v xml:space="preserve">  </v>
      </c>
      <c r="BY3495" s="74" t="str">
        <f t="shared" si="1974"/>
        <v xml:space="preserve"> </v>
      </c>
      <c r="BZ3495" s="120" t="str">
        <f t="shared" si="1975"/>
        <v xml:space="preserve"> </v>
      </c>
      <c r="CA3495" s="120" t="str">
        <f t="shared" si="1976"/>
        <v xml:space="preserve"> </v>
      </c>
      <c r="CC3495" s="115" t="str">
        <f t="shared" si="1977"/>
        <v xml:space="preserve"> </v>
      </c>
      <c r="CD3495" s="120" t="str">
        <f t="shared" si="1978"/>
        <v xml:space="preserve"> </v>
      </c>
      <c r="CE3495" s="417" t="str">
        <f t="shared" si="1979"/>
        <v xml:space="preserve"> </v>
      </c>
      <c r="CF3495" s="115"/>
      <c r="CG3495" s="115" t="str">
        <f t="shared" si="1980"/>
        <v xml:space="preserve"> </v>
      </c>
      <c r="CH3495" s="120" t="str">
        <f t="shared" si="1981"/>
        <v xml:space="preserve"> </v>
      </c>
      <c r="CI3495" s="417" t="str">
        <f t="shared" si="1982"/>
        <v xml:space="preserve"> </v>
      </c>
      <c r="CJ3495" s="115"/>
      <c r="CK3495" s="115" t="str">
        <f t="shared" si="1983"/>
        <v xml:space="preserve"> </v>
      </c>
      <c r="CL3495" s="120" t="str">
        <f t="shared" si="1984"/>
        <v xml:space="preserve"> </v>
      </c>
      <c r="CM3495" s="417" t="str">
        <f t="shared" si="1992"/>
        <v xml:space="preserve"> </v>
      </c>
      <c r="IS3495" s="111"/>
    </row>
    <row r="3496" spans="2:253" s="74" customFormat="1" ht="17.100000000000001" hidden="1" customHeight="1" x14ac:dyDescent="0.25">
      <c r="B3496" s="504">
        <f>'Flanged Parts'!AD32</f>
        <v>0</v>
      </c>
      <c r="C3496" s="508">
        <v>29538</v>
      </c>
      <c r="D3496" s="506">
        <f t="shared" si="2006"/>
        <v>29538</v>
      </c>
      <c r="E3496" s="504" t="s">
        <v>1345</v>
      </c>
      <c r="F3496" s="508" t="str">
        <f t="shared" si="2001"/>
        <v xml:space="preserve"> </v>
      </c>
      <c r="G3496" s="509" t="s">
        <v>478</v>
      </c>
      <c r="H3496" s="504" t="str">
        <f>IF('Flanged Parts'!$BB$6=1,"CS",IF('Flanged Parts'!$BB$6=2,"Glv",0))</f>
        <v>Glv</v>
      </c>
      <c r="I3496" s="1035"/>
      <c r="J3496" s="1036"/>
      <c r="K3496" s="516" t="s">
        <v>881</v>
      </c>
      <c r="L3496" s="535"/>
      <c r="M3496" s="532" t="s">
        <v>1700</v>
      </c>
      <c r="N3496" s="514">
        <f t="shared" si="1998"/>
        <v>85.73</v>
      </c>
      <c r="O3496" s="514">
        <f t="shared" si="2007"/>
        <v>0</v>
      </c>
      <c r="P3496" s="680">
        <f>'KB Duct Parts'!$AE$3</f>
        <v>0</v>
      </c>
      <c r="Q3496" s="681">
        <f t="shared" si="2002"/>
        <v>0</v>
      </c>
      <c r="R3496" s="682">
        <f t="shared" si="2003"/>
        <v>0</v>
      </c>
      <c r="S3496" s="716">
        <f t="shared" si="1967"/>
        <v>0.2</v>
      </c>
      <c r="T3496" s="679">
        <f t="shared" si="2004"/>
        <v>0</v>
      </c>
      <c r="U3496" s="679">
        <f t="shared" si="2005"/>
        <v>0</v>
      </c>
      <c r="Y3496" s="120"/>
      <c r="AD3496" s="81"/>
      <c r="AF3496" s="370"/>
      <c r="AG3496" s="374"/>
      <c r="AH3496" s="378"/>
      <c r="AI3496" s="381"/>
      <c r="AJ3496" s="386"/>
      <c r="AK3496" s="391"/>
      <c r="AL3496" s="386"/>
      <c r="AM3496" s="363">
        <f t="shared" si="1995"/>
        <v>1</v>
      </c>
      <c r="AN3496" s="578">
        <v>0</v>
      </c>
      <c r="AO3496" s="78">
        <f t="shared" si="1991"/>
        <v>0</v>
      </c>
      <c r="AP3496" s="78">
        <f t="shared" si="1986"/>
        <v>0</v>
      </c>
      <c r="AQ3496" s="78">
        <f t="shared" si="1987"/>
        <v>0</v>
      </c>
      <c r="AR3496" s="78">
        <f t="shared" si="1988"/>
        <v>0</v>
      </c>
      <c r="AS3496" s="78">
        <f t="shared" si="1989"/>
        <v>0</v>
      </c>
      <c r="AT3496" s="78">
        <f t="shared" si="1990"/>
        <v>0</v>
      </c>
      <c r="AU3496" s="363" t="s">
        <v>717</v>
      </c>
      <c r="AV3496" s="393"/>
      <c r="AW3496" s="395"/>
      <c r="AX3496" s="395">
        <v>0</v>
      </c>
      <c r="AY3496" s="395">
        <v>0</v>
      </c>
      <c r="AZ3496" s="395">
        <v>0</v>
      </c>
      <c r="BA3496" s="395">
        <v>0</v>
      </c>
      <c r="BB3496" s="395">
        <v>0</v>
      </c>
      <c r="BC3496" s="395">
        <v>0</v>
      </c>
      <c r="BD3496" s="115"/>
      <c r="BE3496" s="115"/>
      <c r="BF3496" s="115">
        <v>1</v>
      </c>
      <c r="BG3496" s="115">
        <v>38</v>
      </c>
      <c r="BH3496" s="423">
        <f t="shared" si="1996"/>
        <v>85.73</v>
      </c>
      <c r="BI3496" s="417">
        <f t="shared" si="1997"/>
        <v>85.73</v>
      </c>
      <c r="BJ3496" s="115"/>
      <c r="BK3496" s="115"/>
      <c r="BQ3496" s="74" t="str">
        <f t="shared" si="1968"/>
        <v xml:space="preserve"> </v>
      </c>
      <c r="BR3496" s="120" t="str">
        <f t="shared" si="1969"/>
        <v xml:space="preserve"> </v>
      </c>
      <c r="BS3496" s="120" t="str">
        <f t="shared" si="1970"/>
        <v xml:space="preserve"> </v>
      </c>
      <c r="BU3496" s="74" t="str">
        <f t="shared" si="1971"/>
        <v xml:space="preserve"> </v>
      </c>
      <c r="BV3496" s="120" t="str">
        <f t="shared" si="1972"/>
        <v xml:space="preserve"> </v>
      </c>
      <c r="BW3496" s="120" t="str">
        <f t="shared" si="1973"/>
        <v xml:space="preserve">  </v>
      </c>
      <c r="BY3496" s="74" t="str">
        <f t="shared" si="1974"/>
        <v xml:space="preserve"> </v>
      </c>
      <c r="BZ3496" s="120" t="str">
        <f t="shared" si="1975"/>
        <v xml:space="preserve"> </v>
      </c>
      <c r="CA3496" s="120" t="str">
        <f t="shared" si="1976"/>
        <v xml:space="preserve"> </v>
      </c>
      <c r="CC3496" s="115" t="str">
        <f t="shared" si="1977"/>
        <v xml:space="preserve"> </v>
      </c>
      <c r="CD3496" s="120" t="str">
        <f t="shared" si="1978"/>
        <v xml:space="preserve"> </v>
      </c>
      <c r="CE3496" s="417" t="str">
        <f t="shared" si="1979"/>
        <v xml:space="preserve"> </v>
      </c>
      <c r="CF3496" s="115"/>
      <c r="CG3496" s="115" t="str">
        <f t="shared" si="1980"/>
        <v xml:space="preserve"> </v>
      </c>
      <c r="CH3496" s="120" t="str">
        <f t="shared" si="1981"/>
        <v xml:space="preserve"> </v>
      </c>
      <c r="CI3496" s="417" t="str">
        <f t="shared" si="1982"/>
        <v xml:space="preserve"> </v>
      </c>
      <c r="CJ3496" s="115"/>
      <c r="CK3496" s="115" t="str">
        <f t="shared" si="1983"/>
        <v xml:space="preserve"> </v>
      </c>
      <c r="CL3496" s="120" t="str">
        <f t="shared" si="1984"/>
        <v xml:space="preserve"> </v>
      </c>
      <c r="CM3496" s="417" t="str">
        <f t="shared" si="1992"/>
        <v xml:space="preserve"> </v>
      </c>
      <c r="IS3496" s="111"/>
    </row>
    <row r="3497" spans="2:253" s="74" customFormat="1" ht="17.100000000000001" hidden="1" customHeight="1" x14ac:dyDescent="0.25">
      <c r="B3497" s="504">
        <f>'Flanged Parts'!AD33</f>
        <v>0</v>
      </c>
      <c r="C3497" s="508">
        <v>29540</v>
      </c>
      <c r="D3497" s="506">
        <f t="shared" si="2006"/>
        <v>29540</v>
      </c>
      <c r="E3497" s="504" t="s">
        <v>1346</v>
      </c>
      <c r="F3497" s="508" t="str">
        <f t="shared" si="2001"/>
        <v xml:space="preserve"> </v>
      </c>
      <c r="G3497" s="509" t="s">
        <v>478</v>
      </c>
      <c r="H3497" s="504" t="str">
        <f>IF('Flanged Parts'!$BB$6=1,"CS",IF('Flanged Parts'!$BB$6=2,"Glv",0))</f>
        <v>Glv</v>
      </c>
      <c r="I3497" s="1035"/>
      <c r="J3497" s="1036"/>
      <c r="K3497" s="516" t="s">
        <v>881</v>
      </c>
      <c r="L3497" s="535"/>
      <c r="M3497" s="532" t="s">
        <v>1700</v>
      </c>
      <c r="N3497" s="514">
        <f t="shared" si="1998"/>
        <v>91.19</v>
      </c>
      <c r="O3497" s="514">
        <f t="shared" si="2007"/>
        <v>0</v>
      </c>
      <c r="P3497" s="680">
        <f>'KB Duct Parts'!$AE$3</f>
        <v>0</v>
      </c>
      <c r="Q3497" s="681">
        <f t="shared" si="2002"/>
        <v>0</v>
      </c>
      <c r="R3497" s="682">
        <f t="shared" si="2003"/>
        <v>0</v>
      </c>
      <c r="S3497" s="716">
        <f t="shared" ref="S3497:S3560" si="2008">IF($Y$3904&gt;0.2,0.2,$Y$3904)</f>
        <v>0.2</v>
      </c>
      <c r="T3497" s="679">
        <f t="shared" si="2004"/>
        <v>0</v>
      </c>
      <c r="U3497" s="679">
        <f t="shared" si="2005"/>
        <v>0</v>
      </c>
      <c r="Y3497" s="120"/>
      <c r="AD3497" s="81"/>
      <c r="AF3497" s="370"/>
      <c r="AG3497" s="374"/>
      <c r="AH3497" s="378"/>
      <c r="AI3497" s="381"/>
      <c r="AJ3497" s="386"/>
      <c r="AK3497" s="391"/>
      <c r="AL3497" s="386"/>
      <c r="AM3497" s="363">
        <f t="shared" si="1995"/>
        <v>1</v>
      </c>
      <c r="AN3497" s="578">
        <v>0</v>
      </c>
      <c r="AO3497" s="78">
        <f t="shared" si="1991"/>
        <v>0</v>
      </c>
      <c r="AP3497" s="78">
        <f t="shared" si="1986"/>
        <v>0</v>
      </c>
      <c r="AQ3497" s="78">
        <f t="shared" si="1987"/>
        <v>0</v>
      </c>
      <c r="AR3497" s="78">
        <f t="shared" si="1988"/>
        <v>0</v>
      </c>
      <c r="AS3497" s="78">
        <f t="shared" si="1989"/>
        <v>0</v>
      </c>
      <c r="AT3497" s="78">
        <f t="shared" si="1990"/>
        <v>0</v>
      </c>
      <c r="AU3497" s="363" t="s">
        <v>717</v>
      </c>
      <c r="AV3497" s="393"/>
      <c r="AW3497" s="395"/>
      <c r="AX3497" s="395">
        <v>0</v>
      </c>
      <c r="AY3497" s="395">
        <v>0</v>
      </c>
      <c r="AZ3497" s="395">
        <v>0</v>
      </c>
      <c r="BA3497" s="395">
        <v>0</v>
      </c>
      <c r="BB3497" s="395">
        <v>0</v>
      </c>
      <c r="BC3497" s="395">
        <v>0</v>
      </c>
      <c r="BD3497" s="115"/>
      <c r="BE3497" s="115"/>
      <c r="BF3497" s="115">
        <v>1</v>
      </c>
      <c r="BG3497" s="115">
        <v>40</v>
      </c>
      <c r="BH3497" s="423">
        <f t="shared" si="1996"/>
        <v>91.19</v>
      </c>
      <c r="BI3497" s="417">
        <f t="shared" si="1997"/>
        <v>91.19</v>
      </c>
      <c r="BJ3497" s="115"/>
      <c r="BK3497" s="115"/>
      <c r="BQ3497" s="74" t="str">
        <f t="shared" si="1968"/>
        <v xml:space="preserve"> </v>
      </c>
      <c r="BR3497" s="120" t="str">
        <f t="shared" si="1969"/>
        <v xml:space="preserve"> </v>
      </c>
      <c r="BS3497" s="120" t="str">
        <f t="shared" si="1970"/>
        <v xml:space="preserve"> </v>
      </c>
      <c r="BU3497" s="74" t="str">
        <f t="shared" si="1971"/>
        <v xml:space="preserve"> </v>
      </c>
      <c r="BV3497" s="120" t="str">
        <f t="shared" si="1972"/>
        <v xml:space="preserve"> </v>
      </c>
      <c r="BW3497" s="120" t="str">
        <f t="shared" si="1973"/>
        <v xml:space="preserve">  </v>
      </c>
      <c r="BY3497" s="74" t="str">
        <f t="shared" si="1974"/>
        <v xml:space="preserve"> </v>
      </c>
      <c r="BZ3497" s="120" t="str">
        <f t="shared" si="1975"/>
        <v xml:space="preserve"> </v>
      </c>
      <c r="CA3497" s="120" t="str">
        <f t="shared" si="1976"/>
        <v xml:space="preserve"> </v>
      </c>
      <c r="CC3497" s="115" t="str">
        <f t="shared" si="1977"/>
        <v xml:space="preserve"> </v>
      </c>
      <c r="CD3497" s="120" t="str">
        <f t="shared" si="1978"/>
        <v xml:space="preserve"> </v>
      </c>
      <c r="CE3497" s="417" t="str">
        <f t="shared" si="1979"/>
        <v xml:space="preserve"> </v>
      </c>
      <c r="CF3497" s="115"/>
      <c r="CG3497" s="115" t="str">
        <f t="shared" si="1980"/>
        <v xml:space="preserve"> </v>
      </c>
      <c r="CH3497" s="120" t="str">
        <f t="shared" si="1981"/>
        <v xml:space="preserve"> </v>
      </c>
      <c r="CI3497" s="417" t="str">
        <f t="shared" si="1982"/>
        <v xml:space="preserve"> </v>
      </c>
      <c r="CJ3497" s="115"/>
      <c r="CK3497" s="115" t="str">
        <f t="shared" si="1983"/>
        <v xml:space="preserve"> </v>
      </c>
      <c r="CL3497" s="120" t="str">
        <f t="shared" si="1984"/>
        <v xml:space="preserve"> </v>
      </c>
      <c r="CM3497" s="417" t="str">
        <f t="shared" si="1992"/>
        <v xml:space="preserve"> </v>
      </c>
      <c r="IS3497" s="111"/>
    </row>
    <row r="3498" spans="2:253" s="74" customFormat="1" ht="17.100000000000001" hidden="1" customHeight="1" x14ac:dyDescent="0.25">
      <c r="B3498" s="504">
        <f>'Flanged Parts'!AD34</f>
        <v>0</v>
      </c>
      <c r="C3498" s="508">
        <v>29542</v>
      </c>
      <c r="D3498" s="506">
        <f t="shared" si="2006"/>
        <v>29542</v>
      </c>
      <c r="E3498" s="504" t="s">
        <v>1347</v>
      </c>
      <c r="F3498" s="508" t="str">
        <f t="shared" si="2001"/>
        <v xml:space="preserve"> </v>
      </c>
      <c r="G3498" s="509" t="s">
        <v>478</v>
      </c>
      <c r="H3498" s="504" t="s">
        <v>1094</v>
      </c>
      <c r="I3498" s="1035"/>
      <c r="J3498" s="1036"/>
      <c r="K3498" s="516" t="s">
        <v>881</v>
      </c>
      <c r="L3498" s="535"/>
      <c r="M3498" s="532" t="s">
        <v>1700</v>
      </c>
      <c r="N3498" s="514">
        <f t="shared" si="1998"/>
        <v>47.9</v>
      </c>
      <c r="O3498" s="514">
        <f t="shared" si="2007"/>
        <v>0</v>
      </c>
      <c r="P3498" s="680">
        <f>'KB Duct Parts'!$AE$3</f>
        <v>0</v>
      </c>
      <c r="Q3498" s="681">
        <f t="shared" si="2002"/>
        <v>0</v>
      </c>
      <c r="R3498" s="682">
        <f t="shared" si="2003"/>
        <v>0</v>
      </c>
      <c r="S3498" s="716">
        <f t="shared" si="2008"/>
        <v>0.2</v>
      </c>
      <c r="T3498" s="679">
        <f t="shared" si="2004"/>
        <v>0</v>
      </c>
      <c r="U3498" s="679">
        <f t="shared" si="2005"/>
        <v>0</v>
      </c>
      <c r="Y3498" s="120"/>
      <c r="AD3498" s="81"/>
      <c r="AF3498" s="370"/>
      <c r="AG3498" s="374"/>
      <c r="AH3498" s="378"/>
      <c r="AI3498" s="381"/>
      <c r="AJ3498" s="386"/>
      <c r="AK3498" s="391"/>
      <c r="AL3498" s="386"/>
      <c r="AM3498" s="363">
        <f t="shared" si="1995"/>
        <v>1</v>
      </c>
      <c r="AN3498" s="578">
        <v>0</v>
      </c>
      <c r="AO3498" s="78">
        <f t="shared" si="1991"/>
        <v>0</v>
      </c>
      <c r="AP3498" s="78">
        <f t="shared" si="1986"/>
        <v>0</v>
      </c>
      <c r="AQ3498" s="78">
        <f t="shared" si="1987"/>
        <v>0</v>
      </c>
      <c r="AR3498" s="78">
        <f t="shared" si="1988"/>
        <v>0</v>
      </c>
      <c r="AS3498" s="78">
        <f t="shared" si="1989"/>
        <v>0</v>
      </c>
      <c r="AT3498" s="78">
        <f t="shared" si="1990"/>
        <v>0</v>
      </c>
      <c r="AU3498" s="363" t="s">
        <v>717</v>
      </c>
      <c r="AV3498" s="393"/>
      <c r="AW3498" s="395"/>
      <c r="AX3498" s="395">
        <v>0</v>
      </c>
      <c r="AY3498" s="395">
        <v>0</v>
      </c>
      <c r="AZ3498" s="395">
        <v>0</v>
      </c>
      <c r="BA3498" s="395">
        <v>0</v>
      </c>
      <c r="BB3498" s="395">
        <v>0</v>
      </c>
      <c r="BC3498" s="395">
        <v>0</v>
      </c>
      <c r="BD3498" s="115"/>
      <c r="BE3498" s="115"/>
      <c r="BF3498" s="115">
        <v>1</v>
      </c>
      <c r="BG3498" s="115">
        <v>42</v>
      </c>
      <c r="BH3498" s="423">
        <f t="shared" si="1996"/>
        <v>47.9</v>
      </c>
      <c r="BI3498" s="417">
        <f t="shared" si="1997"/>
        <v>47.9</v>
      </c>
      <c r="BJ3498" s="115"/>
      <c r="BK3498" s="115"/>
      <c r="BQ3498" s="74" t="str">
        <f t="shared" ref="BQ3498:BQ3519" si="2009">IF(AO3498&gt;0,D3498&amp;"-("&amp; AG3498&amp;")"," ")</f>
        <v xml:space="preserve"> </v>
      </c>
      <c r="BR3498" s="120" t="str">
        <f t="shared" ref="BR3498:BR3519" si="2010">IF(AO3498&gt;0,$G3498," ")</f>
        <v xml:space="preserve"> </v>
      </c>
      <c r="BS3498" s="120" t="str">
        <f t="shared" ref="BS3498:BS3519" si="2011">IF(AO3498&gt;0,AO3498," ")</f>
        <v xml:space="preserve"> </v>
      </c>
      <c r="BU3498" s="74" t="str">
        <f t="shared" ref="BU3498:BU3519" si="2012">IF(AP3498&gt;0,D3498&amp;"-("&amp;AH3498&amp;")"," ")</f>
        <v xml:space="preserve"> </v>
      </c>
      <c r="BV3498" s="120" t="str">
        <f t="shared" ref="BV3498:BV3519" si="2013">IF(AP3498&gt;0,$G3498," ")</f>
        <v xml:space="preserve"> </v>
      </c>
      <c r="BW3498" s="120" t="str">
        <f t="shared" ref="BW3498:BW3519" si="2014">IF(AP3498&gt;0,AP3498,"  ")</f>
        <v xml:space="preserve">  </v>
      </c>
      <c r="BY3498" s="74" t="str">
        <f t="shared" ref="BY3498:BY3519" si="2015">IF(AQ3498&gt;0,D3498&amp;"-("&amp;AI3498&amp;")"," ")</f>
        <v xml:space="preserve"> </v>
      </c>
      <c r="BZ3498" s="120" t="str">
        <f t="shared" ref="BZ3498:BZ3519" si="2016">IF(AQ3498&gt;0,$G3498," ")</f>
        <v xml:space="preserve"> </v>
      </c>
      <c r="CA3498" s="120" t="str">
        <f t="shared" ref="CA3498:CA3519" si="2017">IF(AQ3498&gt;0,AQ3498," ")</f>
        <v xml:space="preserve"> </v>
      </c>
      <c r="CC3498" s="115" t="str">
        <f t="shared" ref="CC3498:CC3519" si="2018">IF(AR3498&gt;0,D3498&amp;"-("&amp;AJ3498&amp;")"," ")</f>
        <v xml:space="preserve"> </v>
      </c>
      <c r="CD3498" s="120" t="str">
        <f t="shared" ref="CD3498:CD3519" si="2019">IF(AR3498&gt;0,$G3498," ")</f>
        <v xml:space="preserve"> </v>
      </c>
      <c r="CE3498" s="417" t="str">
        <f t="shared" ref="CE3498:CE3519" si="2020">IF(AR3498&gt;0,AR3498," ")</f>
        <v xml:space="preserve"> </v>
      </c>
      <c r="CF3498" s="115"/>
      <c r="CG3498" s="115" t="str">
        <f t="shared" ref="CG3498:CG3519" si="2021">IF(AS3498&gt;0,D3498&amp;"-("&amp;AK3498&amp;")"," ")</f>
        <v xml:space="preserve"> </v>
      </c>
      <c r="CH3498" s="120" t="str">
        <f t="shared" ref="CH3498:CH3519" si="2022">IF(AS3498&gt;0,$G3498," ")</f>
        <v xml:space="preserve"> </v>
      </c>
      <c r="CI3498" s="417" t="str">
        <f t="shared" ref="CI3498:CI3519" si="2023">IF(AS3498&gt;0,AS3498," ")</f>
        <v xml:space="preserve"> </v>
      </c>
      <c r="CJ3498" s="115"/>
      <c r="CK3498" s="115" t="str">
        <f t="shared" ref="CK3498:CK3519" si="2024">IF(AT3498&gt;0,D3498&amp;"-"&amp;AL3498," ")</f>
        <v xml:space="preserve"> </v>
      </c>
      <c r="CL3498" s="120" t="str">
        <f t="shared" ref="CL3498:CL3519" si="2025">IF(AT3498&gt;0,$G3498," ")</f>
        <v xml:space="preserve"> </v>
      </c>
      <c r="CM3498" s="417" t="str">
        <f t="shared" si="1992"/>
        <v xml:space="preserve"> </v>
      </c>
      <c r="IS3498" s="111"/>
    </row>
    <row r="3499" spans="2:253" s="74" customFormat="1" ht="17.100000000000001" hidden="1" customHeight="1" x14ac:dyDescent="0.25">
      <c r="B3499" s="504">
        <f>'Flanged Parts'!AD35</f>
        <v>0</v>
      </c>
      <c r="C3499" s="508">
        <v>29544</v>
      </c>
      <c r="D3499" s="506">
        <f t="shared" si="2006"/>
        <v>29544</v>
      </c>
      <c r="E3499" s="504" t="s">
        <v>1348</v>
      </c>
      <c r="F3499" s="508" t="str">
        <f t="shared" si="2001"/>
        <v xml:space="preserve"> </v>
      </c>
      <c r="G3499" s="509" t="s">
        <v>478</v>
      </c>
      <c r="H3499" s="504" t="s">
        <v>1094</v>
      </c>
      <c r="I3499" s="1035"/>
      <c r="J3499" s="1036"/>
      <c r="K3499" s="516" t="s">
        <v>881</v>
      </c>
      <c r="L3499" s="535"/>
      <c r="M3499" s="532" t="s">
        <v>1700</v>
      </c>
      <c r="N3499" s="514">
        <f t="shared" si="1998"/>
        <v>50.7</v>
      </c>
      <c r="O3499" s="514">
        <f t="shared" si="2007"/>
        <v>0</v>
      </c>
      <c r="P3499" s="680">
        <f>'KB Duct Parts'!$AE$3</f>
        <v>0</v>
      </c>
      <c r="Q3499" s="681">
        <f t="shared" si="2002"/>
        <v>0</v>
      </c>
      <c r="R3499" s="682">
        <f t="shared" si="2003"/>
        <v>0</v>
      </c>
      <c r="S3499" s="716">
        <f t="shared" si="2008"/>
        <v>0.2</v>
      </c>
      <c r="T3499" s="679">
        <f t="shared" si="2004"/>
        <v>0</v>
      </c>
      <c r="U3499" s="679">
        <f t="shared" si="2005"/>
        <v>0</v>
      </c>
      <c r="Y3499" s="120"/>
      <c r="AD3499" s="81"/>
      <c r="AF3499" s="370"/>
      <c r="AG3499" s="374"/>
      <c r="AH3499" s="378"/>
      <c r="AI3499" s="381"/>
      <c r="AJ3499" s="386"/>
      <c r="AK3499" s="391"/>
      <c r="AL3499" s="386"/>
      <c r="AM3499" s="363">
        <f t="shared" si="1995"/>
        <v>1</v>
      </c>
      <c r="AN3499" s="578">
        <v>0</v>
      </c>
      <c r="AO3499" s="78">
        <f t="shared" si="1991"/>
        <v>0</v>
      </c>
      <c r="AP3499" s="78">
        <f t="shared" si="1986"/>
        <v>0</v>
      </c>
      <c r="AQ3499" s="78">
        <f t="shared" si="1987"/>
        <v>0</v>
      </c>
      <c r="AR3499" s="78">
        <f t="shared" si="1988"/>
        <v>0</v>
      </c>
      <c r="AS3499" s="78">
        <f t="shared" si="1989"/>
        <v>0</v>
      </c>
      <c r="AT3499" s="78">
        <f t="shared" si="1990"/>
        <v>0</v>
      </c>
      <c r="AU3499" s="363" t="s">
        <v>717</v>
      </c>
      <c r="AV3499" s="393"/>
      <c r="AW3499" s="395"/>
      <c r="AX3499" s="395">
        <v>0</v>
      </c>
      <c r="AY3499" s="395">
        <v>0</v>
      </c>
      <c r="AZ3499" s="395">
        <v>0</v>
      </c>
      <c r="BA3499" s="395">
        <v>0</v>
      </c>
      <c r="BB3499" s="395">
        <v>0</v>
      </c>
      <c r="BC3499" s="395">
        <v>0</v>
      </c>
      <c r="BD3499" s="115"/>
      <c r="BE3499" s="115"/>
      <c r="BF3499" s="115">
        <v>1</v>
      </c>
      <c r="BG3499" s="115">
        <v>44</v>
      </c>
      <c r="BH3499" s="423">
        <f t="shared" ref="BH3499:BH3530" si="2026">IF(H3499="CS",VLOOKUP(BG3499,$BJ$2344:$BK$2374,2),IF(H3499="Glv",VLOOKUP(BG3499,$BJ$2344:$BL$2374,3),0))</f>
        <v>50.7</v>
      </c>
      <c r="BI3499" s="417">
        <f t="shared" si="1997"/>
        <v>50.7</v>
      </c>
      <c r="BJ3499" s="115"/>
      <c r="BK3499" s="115"/>
      <c r="BQ3499" s="74" t="str">
        <f t="shared" si="2009"/>
        <v xml:space="preserve"> </v>
      </c>
      <c r="BR3499" s="120" t="str">
        <f t="shared" si="2010"/>
        <v xml:space="preserve"> </v>
      </c>
      <c r="BS3499" s="120" t="str">
        <f t="shared" si="2011"/>
        <v xml:space="preserve"> </v>
      </c>
      <c r="BU3499" s="74" t="str">
        <f t="shared" si="2012"/>
        <v xml:space="preserve"> </v>
      </c>
      <c r="BV3499" s="120" t="str">
        <f t="shared" si="2013"/>
        <v xml:space="preserve"> </v>
      </c>
      <c r="BW3499" s="120" t="str">
        <f t="shared" si="2014"/>
        <v xml:space="preserve">  </v>
      </c>
      <c r="BY3499" s="74" t="str">
        <f t="shared" si="2015"/>
        <v xml:space="preserve"> </v>
      </c>
      <c r="BZ3499" s="120" t="str">
        <f t="shared" si="2016"/>
        <v xml:space="preserve"> </v>
      </c>
      <c r="CA3499" s="120" t="str">
        <f t="shared" si="2017"/>
        <v xml:space="preserve"> </v>
      </c>
      <c r="CC3499" s="115" t="str">
        <f t="shared" si="2018"/>
        <v xml:space="preserve"> </v>
      </c>
      <c r="CD3499" s="120" t="str">
        <f t="shared" si="2019"/>
        <v xml:space="preserve"> </v>
      </c>
      <c r="CE3499" s="417" t="str">
        <f t="shared" si="2020"/>
        <v xml:space="preserve"> </v>
      </c>
      <c r="CF3499" s="115"/>
      <c r="CG3499" s="115" t="str">
        <f t="shared" si="2021"/>
        <v xml:space="preserve"> </v>
      </c>
      <c r="CH3499" s="120" t="str">
        <f t="shared" si="2022"/>
        <v xml:space="preserve"> </v>
      </c>
      <c r="CI3499" s="417" t="str">
        <f t="shared" si="2023"/>
        <v xml:space="preserve"> </v>
      </c>
      <c r="CJ3499" s="115"/>
      <c r="CK3499" s="115" t="str">
        <f t="shared" si="2024"/>
        <v xml:space="preserve"> </v>
      </c>
      <c r="CL3499" s="120" t="str">
        <f t="shared" si="2025"/>
        <v xml:space="preserve"> </v>
      </c>
      <c r="CM3499" s="417" t="str">
        <f t="shared" si="1992"/>
        <v xml:space="preserve"> </v>
      </c>
      <c r="IS3499" s="111"/>
    </row>
    <row r="3500" spans="2:253" s="74" customFormat="1" ht="17.100000000000001" hidden="1" customHeight="1" x14ac:dyDescent="0.25">
      <c r="B3500" s="504">
        <f>'Flanged Parts'!AD36</f>
        <v>0</v>
      </c>
      <c r="C3500" s="508">
        <v>29546</v>
      </c>
      <c r="D3500" s="506">
        <f t="shared" si="2006"/>
        <v>29546</v>
      </c>
      <c r="E3500" s="504" t="s">
        <v>1349</v>
      </c>
      <c r="F3500" s="508" t="str">
        <f t="shared" si="2001"/>
        <v xml:space="preserve"> </v>
      </c>
      <c r="G3500" s="509" t="s">
        <v>478</v>
      </c>
      <c r="H3500" s="504" t="s">
        <v>1094</v>
      </c>
      <c r="I3500" s="1035"/>
      <c r="J3500" s="1036"/>
      <c r="K3500" s="516" t="s">
        <v>881</v>
      </c>
      <c r="L3500" s="535"/>
      <c r="M3500" s="532" t="s">
        <v>1700</v>
      </c>
      <c r="N3500" s="514">
        <f t="shared" si="1998"/>
        <v>50.42</v>
      </c>
      <c r="O3500" s="514">
        <f t="shared" si="2007"/>
        <v>0</v>
      </c>
      <c r="P3500" s="680">
        <f>'KB Duct Parts'!$AE$3</f>
        <v>0</v>
      </c>
      <c r="Q3500" s="681">
        <f t="shared" si="2002"/>
        <v>0</v>
      </c>
      <c r="R3500" s="682">
        <f t="shared" si="2003"/>
        <v>0</v>
      </c>
      <c r="S3500" s="716">
        <f t="shared" si="2008"/>
        <v>0.2</v>
      </c>
      <c r="T3500" s="679">
        <f t="shared" si="2004"/>
        <v>0</v>
      </c>
      <c r="U3500" s="679">
        <f t="shared" si="2005"/>
        <v>0</v>
      </c>
      <c r="Y3500" s="120"/>
      <c r="AD3500" s="81"/>
      <c r="AF3500" s="370"/>
      <c r="AG3500" s="374"/>
      <c r="AH3500" s="378"/>
      <c r="AI3500" s="381"/>
      <c r="AJ3500" s="386"/>
      <c r="AK3500" s="391"/>
      <c r="AL3500" s="386"/>
      <c r="AM3500" s="363">
        <f t="shared" si="1995"/>
        <v>1</v>
      </c>
      <c r="AN3500" s="578">
        <v>0</v>
      </c>
      <c r="AO3500" s="78">
        <f t="shared" si="1991"/>
        <v>0</v>
      </c>
      <c r="AP3500" s="78">
        <f t="shared" ref="AP3500:AP3519" si="2027">$AN3500*AY3500</f>
        <v>0</v>
      </c>
      <c r="AQ3500" s="78">
        <f t="shared" ref="AQ3500:AQ3519" si="2028">$AN3500*AZ3500</f>
        <v>0</v>
      </c>
      <c r="AR3500" s="78">
        <f t="shared" ref="AR3500:AR3519" si="2029">$AN3500*BA3500</f>
        <v>0</v>
      </c>
      <c r="AS3500" s="78">
        <f t="shared" ref="AS3500:AS3519" si="2030">$AN3500*BB3500</f>
        <v>0</v>
      </c>
      <c r="AT3500" s="78">
        <f t="shared" ref="AT3500:AT3519" si="2031">$AN3500*BC3500</f>
        <v>0</v>
      </c>
      <c r="AU3500" s="363" t="s">
        <v>717</v>
      </c>
      <c r="AV3500" s="393"/>
      <c r="AW3500" s="395"/>
      <c r="AX3500" s="395">
        <v>0</v>
      </c>
      <c r="AY3500" s="395">
        <v>0</v>
      </c>
      <c r="AZ3500" s="395">
        <v>0</v>
      </c>
      <c r="BA3500" s="395">
        <v>0</v>
      </c>
      <c r="BB3500" s="395">
        <v>0</v>
      </c>
      <c r="BC3500" s="395">
        <v>0</v>
      </c>
      <c r="BD3500" s="115"/>
      <c r="BE3500" s="115"/>
      <c r="BF3500" s="115">
        <v>1</v>
      </c>
      <c r="BG3500" s="115">
        <v>46</v>
      </c>
      <c r="BH3500" s="423">
        <f t="shared" si="2026"/>
        <v>50.42</v>
      </c>
      <c r="BI3500" s="417">
        <f t="shared" si="1997"/>
        <v>50.42</v>
      </c>
      <c r="BJ3500" s="115"/>
      <c r="BK3500" s="115"/>
      <c r="BQ3500" s="74" t="str">
        <f t="shared" si="2009"/>
        <v xml:space="preserve"> </v>
      </c>
      <c r="BR3500" s="120" t="str">
        <f t="shared" si="2010"/>
        <v xml:space="preserve"> </v>
      </c>
      <c r="BS3500" s="120" t="str">
        <f t="shared" si="2011"/>
        <v xml:space="preserve"> </v>
      </c>
      <c r="BU3500" s="74" t="str">
        <f t="shared" si="2012"/>
        <v xml:space="preserve"> </v>
      </c>
      <c r="BV3500" s="120" t="str">
        <f t="shared" si="2013"/>
        <v xml:space="preserve"> </v>
      </c>
      <c r="BW3500" s="120" t="str">
        <f t="shared" si="2014"/>
        <v xml:space="preserve">  </v>
      </c>
      <c r="BY3500" s="74" t="str">
        <f t="shared" si="2015"/>
        <v xml:space="preserve"> </v>
      </c>
      <c r="BZ3500" s="120" t="str">
        <f t="shared" si="2016"/>
        <v xml:space="preserve"> </v>
      </c>
      <c r="CA3500" s="120" t="str">
        <f t="shared" si="2017"/>
        <v xml:space="preserve"> </v>
      </c>
      <c r="CC3500" s="115" t="str">
        <f t="shared" si="2018"/>
        <v xml:space="preserve"> </v>
      </c>
      <c r="CD3500" s="120" t="str">
        <f t="shared" si="2019"/>
        <v xml:space="preserve"> </v>
      </c>
      <c r="CE3500" s="417" t="str">
        <f t="shared" si="2020"/>
        <v xml:space="preserve"> </v>
      </c>
      <c r="CF3500" s="115"/>
      <c r="CG3500" s="115" t="str">
        <f t="shared" si="2021"/>
        <v xml:space="preserve"> </v>
      </c>
      <c r="CH3500" s="120" t="str">
        <f t="shared" si="2022"/>
        <v xml:space="preserve"> </v>
      </c>
      <c r="CI3500" s="417" t="str">
        <f t="shared" si="2023"/>
        <v xml:space="preserve"> </v>
      </c>
      <c r="CJ3500" s="115"/>
      <c r="CK3500" s="115" t="str">
        <f t="shared" si="2024"/>
        <v xml:space="preserve"> </v>
      </c>
      <c r="CL3500" s="120" t="str">
        <f t="shared" si="2025"/>
        <v xml:space="preserve"> </v>
      </c>
      <c r="CM3500" s="417" t="str">
        <f t="shared" si="1992"/>
        <v xml:space="preserve"> </v>
      </c>
      <c r="IS3500" s="111"/>
    </row>
    <row r="3501" spans="2:253" s="74" customFormat="1" ht="17.100000000000001" hidden="1" customHeight="1" x14ac:dyDescent="0.25">
      <c r="B3501" s="504">
        <f>'Flanged Parts'!AD37</f>
        <v>0</v>
      </c>
      <c r="C3501" s="508">
        <v>29548</v>
      </c>
      <c r="D3501" s="506">
        <f t="shared" si="2006"/>
        <v>29548</v>
      </c>
      <c r="E3501" s="504" t="s">
        <v>1350</v>
      </c>
      <c r="F3501" s="508" t="str">
        <f t="shared" si="2001"/>
        <v xml:space="preserve"> </v>
      </c>
      <c r="G3501" s="509" t="s">
        <v>478</v>
      </c>
      <c r="H3501" s="504" t="s">
        <v>1094</v>
      </c>
      <c r="I3501" s="1035"/>
      <c r="J3501" s="1036"/>
      <c r="K3501" s="516" t="s">
        <v>881</v>
      </c>
      <c r="L3501" s="535"/>
      <c r="M3501" s="532" t="s">
        <v>1700</v>
      </c>
      <c r="N3501" s="514">
        <f t="shared" si="1998"/>
        <v>62.86</v>
      </c>
      <c r="O3501" s="514">
        <f t="shared" si="2007"/>
        <v>0</v>
      </c>
      <c r="P3501" s="680">
        <f>'KB Duct Parts'!$AE$3</f>
        <v>0</v>
      </c>
      <c r="Q3501" s="681">
        <f t="shared" si="2002"/>
        <v>0</v>
      </c>
      <c r="R3501" s="682">
        <f t="shared" si="2003"/>
        <v>0</v>
      </c>
      <c r="S3501" s="716">
        <f t="shared" si="2008"/>
        <v>0.2</v>
      </c>
      <c r="T3501" s="679">
        <f t="shared" si="2004"/>
        <v>0</v>
      </c>
      <c r="U3501" s="679">
        <f t="shared" si="2005"/>
        <v>0</v>
      </c>
      <c r="Y3501" s="120"/>
      <c r="AD3501" s="81"/>
      <c r="AF3501" s="370"/>
      <c r="AG3501" s="374"/>
      <c r="AH3501" s="378"/>
      <c r="AI3501" s="381"/>
      <c r="AJ3501" s="386"/>
      <c r="AK3501" s="391"/>
      <c r="AL3501" s="386"/>
      <c r="AM3501" s="363">
        <f t="shared" si="1995"/>
        <v>1</v>
      </c>
      <c r="AN3501" s="578">
        <v>0</v>
      </c>
      <c r="AO3501" s="78">
        <f t="shared" ref="AO3501:AO3519" si="2032">$AN3501*AX3501</f>
        <v>0</v>
      </c>
      <c r="AP3501" s="78">
        <f t="shared" si="2027"/>
        <v>0</v>
      </c>
      <c r="AQ3501" s="78">
        <f t="shared" si="2028"/>
        <v>0</v>
      </c>
      <c r="AR3501" s="78">
        <f t="shared" si="2029"/>
        <v>0</v>
      </c>
      <c r="AS3501" s="78">
        <f t="shared" si="2030"/>
        <v>0</v>
      </c>
      <c r="AT3501" s="78">
        <f t="shared" si="2031"/>
        <v>0</v>
      </c>
      <c r="AU3501" s="363" t="s">
        <v>717</v>
      </c>
      <c r="AV3501" s="393"/>
      <c r="AW3501" s="395"/>
      <c r="AX3501" s="395">
        <v>0</v>
      </c>
      <c r="AY3501" s="395">
        <v>0</v>
      </c>
      <c r="AZ3501" s="395">
        <v>0</v>
      </c>
      <c r="BA3501" s="395">
        <v>0</v>
      </c>
      <c r="BB3501" s="395">
        <v>0</v>
      </c>
      <c r="BC3501" s="395">
        <v>0</v>
      </c>
      <c r="BD3501" s="115"/>
      <c r="BE3501" s="115"/>
      <c r="BF3501" s="115">
        <v>1</v>
      </c>
      <c r="BG3501" s="115">
        <v>48</v>
      </c>
      <c r="BH3501" s="423">
        <f t="shared" si="2026"/>
        <v>62.86</v>
      </c>
      <c r="BI3501" s="417">
        <f t="shared" si="1997"/>
        <v>62.86</v>
      </c>
      <c r="BJ3501" s="115"/>
      <c r="BK3501" s="115"/>
      <c r="BQ3501" s="74" t="str">
        <f t="shared" si="2009"/>
        <v xml:space="preserve"> </v>
      </c>
      <c r="BR3501" s="120" t="str">
        <f t="shared" si="2010"/>
        <v xml:space="preserve"> </v>
      </c>
      <c r="BS3501" s="120" t="str">
        <f t="shared" si="2011"/>
        <v xml:space="preserve"> </v>
      </c>
      <c r="BU3501" s="74" t="str">
        <f t="shared" si="2012"/>
        <v xml:space="preserve"> </v>
      </c>
      <c r="BV3501" s="120" t="str">
        <f t="shared" si="2013"/>
        <v xml:space="preserve"> </v>
      </c>
      <c r="BW3501" s="120" t="str">
        <f t="shared" si="2014"/>
        <v xml:space="preserve">  </v>
      </c>
      <c r="BY3501" s="74" t="str">
        <f t="shared" si="2015"/>
        <v xml:space="preserve"> </v>
      </c>
      <c r="BZ3501" s="120" t="str">
        <f t="shared" si="2016"/>
        <v xml:space="preserve"> </v>
      </c>
      <c r="CA3501" s="120" t="str">
        <f t="shared" si="2017"/>
        <v xml:space="preserve"> </v>
      </c>
      <c r="CC3501" s="115" t="str">
        <f t="shared" si="2018"/>
        <v xml:space="preserve"> </v>
      </c>
      <c r="CD3501" s="120" t="str">
        <f t="shared" si="2019"/>
        <v xml:space="preserve"> </v>
      </c>
      <c r="CE3501" s="417" t="str">
        <f t="shared" si="2020"/>
        <v xml:space="preserve"> </v>
      </c>
      <c r="CF3501" s="115"/>
      <c r="CG3501" s="115" t="str">
        <f t="shared" si="2021"/>
        <v xml:space="preserve"> </v>
      </c>
      <c r="CH3501" s="120" t="str">
        <f t="shared" si="2022"/>
        <v xml:space="preserve"> </v>
      </c>
      <c r="CI3501" s="417" t="str">
        <f t="shared" si="2023"/>
        <v xml:space="preserve"> </v>
      </c>
      <c r="CJ3501" s="115"/>
      <c r="CK3501" s="115" t="str">
        <f t="shared" si="2024"/>
        <v xml:space="preserve"> </v>
      </c>
      <c r="CL3501" s="120" t="str">
        <f t="shared" si="2025"/>
        <v xml:space="preserve"> </v>
      </c>
      <c r="CM3501" s="417" t="str">
        <f t="shared" si="1992"/>
        <v xml:space="preserve"> </v>
      </c>
      <c r="IS3501" s="111"/>
    </row>
    <row r="3502" spans="2:253" s="74" customFormat="1" ht="17.100000000000001" hidden="1" customHeight="1" x14ac:dyDescent="0.25">
      <c r="B3502" s="504">
        <f>'Flanged Parts'!AE7</f>
        <v>0</v>
      </c>
      <c r="C3502" s="508">
        <f t="shared" ref="C3502:C3519" si="2033">C1383+10000</f>
        <v>29604</v>
      </c>
      <c r="D3502" s="506">
        <f t="shared" si="2006"/>
        <v>29604</v>
      </c>
      <c r="E3502" s="504" t="s">
        <v>861</v>
      </c>
      <c r="F3502" s="508" t="str">
        <f t="shared" si="2001"/>
        <v xml:space="preserve"> </v>
      </c>
      <c r="G3502" s="509" t="s">
        <v>83</v>
      </c>
      <c r="H3502" s="504" t="str">
        <f>IF('Flanged Parts'!$BB$6=1,"CS",IF('Flanged Parts'!$BB$6=2,"Glv",0))</f>
        <v>Glv</v>
      </c>
      <c r="I3502" s="1035"/>
      <c r="J3502" s="1036"/>
      <c r="K3502" s="516" t="s">
        <v>881</v>
      </c>
      <c r="L3502" s="535">
        <v>18</v>
      </c>
      <c r="M3502" s="517" t="str">
        <f t="shared" ref="M3502:M3516" si="2034">IF(AM3502=1,"Y",IF(AM3502&gt;1,"NR"," "))</f>
        <v>Y</v>
      </c>
      <c r="N3502" s="514">
        <f t="shared" si="1998"/>
        <v>28.130000000000003</v>
      </c>
      <c r="O3502" s="514">
        <f t="shared" si="2007"/>
        <v>0</v>
      </c>
      <c r="P3502" s="680">
        <f>'KB Duct Parts'!$AE$3</f>
        <v>0</v>
      </c>
      <c r="Q3502" s="681">
        <f t="shared" si="2002"/>
        <v>0</v>
      </c>
      <c r="R3502" s="682">
        <f t="shared" si="2003"/>
        <v>0</v>
      </c>
      <c r="S3502" s="716">
        <f t="shared" si="2008"/>
        <v>0.2</v>
      </c>
      <c r="T3502" s="679">
        <f t="shared" si="2004"/>
        <v>0</v>
      </c>
      <c r="U3502" s="679">
        <f t="shared" si="2005"/>
        <v>0</v>
      </c>
      <c r="Y3502" s="120"/>
      <c r="AD3502" s="81"/>
      <c r="AF3502" s="370">
        <v>18</v>
      </c>
      <c r="AG3502" s="374">
        <v>16</v>
      </c>
      <c r="AH3502" s="378"/>
      <c r="AI3502" s="381"/>
      <c r="AJ3502" s="386"/>
      <c r="AK3502" s="391"/>
      <c r="AL3502" s="386"/>
      <c r="AM3502" s="363">
        <f t="shared" si="1995"/>
        <v>1</v>
      </c>
      <c r="AN3502" s="578">
        <v>24.3</v>
      </c>
      <c r="AO3502" s="78">
        <f t="shared" si="2032"/>
        <v>29.16</v>
      </c>
      <c r="AP3502" s="78">
        <f t="shared" si="2027"/>
        <v>0</v>
      </c>
      <c r="AQ3502" s="78">
        <f t="shared" si="2028"/>
        <v>0</v>
      </c>
      <c r="AR3502" s="78">
        <f t="shared" si="2029"/>
        <v>0</v>
      </c>
      <c r="AS3502" s="78">
        <f t="shared" si="2030"/>
        <v>0</v>
      </c>
      <c r="AT3502" s="78">
        <f t="shared" si="2031"/>
        <v>0</v>
      </c>
      <c r="AU3502" s="363" t="s">
        <v>717</v>
      </c>
      <c r="AV3502" s="393"/>
      <c r="AW3502" s="395"/>
      <c r="AX3502" s="395">
        <v>1.2</v>
      </c>
      <c r="AY3502" s="395">
        <v>0</v>
      </c>
      <c r="AZ3502" s="395">
        <v>0</v>
      </c>
      <c r="BA3502" s="395">
        <v>0</v>
      </c>
      <c r="BB3502" s="395">
        <v>0</v>
      </c>
      <c r="BC3502" s="395">
        <v>0</v>
      </c>
      <c r="BD3502" s="115"/>
      <c r="BE3502" s="115"/>
      <c r="BF3502" s="115">
        <v>1</v>
      </c>
      <c r="BG3502" s="115">
        <v>4</v>
      </c>
      <c r="BH3502" s="423">
        <f t="shared" si="2026"/>
        <v>3.83</v>
      </c>
      <c r="BI3502" s="417">
        <f t="shared" si="1997"/>
        <v>3.83</v>
      </c>
      <c r="BJ3502" s="115"/>
      <c r="BK3502" s="115"/>
      <c r="BQ3502" s="74" t="str">
        <f t="shared" si="2009"/>
        <v>29604-(16)</v>
      </c>
      <c r="BR3502" s="120" t="str">
        <f t="shared" si="2010"/>
        <v>Flanged End Cap-Screen</v>
      </c>
      <c r="BS3502" s="120">
        <f t="shared" si="2011"/>
        <v>29.16</v>
      </c>
      <c r="BU3502" s="74" t="str">
        <f t="shared" si="2012"/>
        <v xml:space="preserve"> </v>
      </c>
      <c r="BV3502" s="120" t="str">
        <f t="shared" si="2013"/>
        <v xml:space="preserve"> </v>
      </c>
      <c r="BW3502" s="120" t="str">
        <f t="shared" si="2014"/>
        <v xml:space="preserve">  </v>
      </c>
      <c r="BY3502" s="74" t="str">
        <f t="shared" si="2015"/>
        <v xml:space="preserve"> </v>
      </c>
      <c r="BZ3502" s="120" t="str">
        <f t="shared" si="2016"/>
        <v xml:space="preserve"> </v>
      </c>
      <c r="CA3502" s="120" t="str">
        <f t="shared" si="2017"/>
        <v xml:space="preserve"> </v>
      </c>
      <c r="CC3502" s="115" t="str">
        <f t="shared" si="2018"/>
        <v xml:space="preserve"> </v>
      </c>
      <c r="CD3502" s="120" t="str">
        <f t="shared" si="2019"/>
        <v xml:space="preserve"> </v>
      </c>
      <c r="CE3502" s="417" t="str">
        <f t="shared" si="2020"/>
        <v xml:space="preserve"> </v>
      </c>
      <c r="CF3502" s="115"/>
      <c r="CG3502" s="115" t="str">
        <f t="shared" si="2021"/>
        <v xml:space="preserve"> </v>
      </c>
      <c r="CH3502" s="120" t="str">
        <f t="shared" si="2022"/>
        <v xml:space="preserve"> </v>
      </c>
      <c r="CI3502" s="417" t="str">
        <f t="shared" si="2023"/>
        <v xml:space="preserve"> </v>
      </c>
      <c r="CJ3502" s="115"/>
      <c r="CK3502" s="115" t="str">
        <f t="shared" si="2024"/>
        <v xml:space="preserve"> </v>
      </c>
      <c r="CL3502" s="120" t="str">
        <f t="shared" si="2025"/>
        <v xml:space="preserve"> </v>
      </c>
      <c r="CM3502" s="417" t="str">
        <f t="shared" si="1992"/>
        <v xml:space="preserve"> </v>
      </c>
      <c r="IS3502" s="111">
        <v>16.5</v>
      </c>
    </row>
    <row r="3503" spans="2:253" s="74" customFormat="1" ht="17.100000000000001" hidden="1" customHeight="1" x14ac:dyDescent="0.25">
      <c r="B3503" s="504">
        <f>'Flanged Parts'!AE8</f>
        <v>0</v>
      </c>
      <c r="C3503" s="508">
        <f t="shared" si="2033"/>
        <v>29605</v>
      </c>
      <c r="D3503" s="506">
        <f t="shared" si="2006"/>
        <v>29605</v>
      </c>
      <c r="E3503" s="504" t="s">
        <v>862</v>
      </c>
      <c r="F3503" s="508" t="str">
        <f t="shared" si="2001"/>
        <v xml:space="preserve"> </v>
      </c>
      <c r="G3503" s="509" t="s">
        <v>83</v>
      </c>
      <c r="H3503" s="504" t="str">
        <f>IF('Flanged Parts'!$BB$6=1,"CS",IF('Flanged Parts'!$BB$6=2,"Glv",0))</f>
        <v>Glv</v>
      </c>
      <c r="I3503" s="1035"/>
      <c r="J3503" s="1036"/>
      <c r="K3503" s="516" t="s">
        <v>881</v>
      </c>
      <c r="L3503" s="535">
        <v>18</v>
      </c>
      <c r="M3503" s="517" t="str">
        <f t="shared" si="2034"/>
        <v>Y</v>
      </c>
      <c r="N3503" s="514">
        <f t="shared" si="1998"/>
        <v>30.799999999999997</v>
      </c>
      <c r="O3503" s="514">
        <f t="shared" si="2007"/>
        <v>0</v>
      </c>
      <c r="P3503" s="680">
        <f>'KB Duct Parts'!$AE$3</f>
        <v>0</v>
      </c>
      <c r="Q3503" s="681">
        <f t="shared" si="2002"/>
        <v>0</v>
      </c>
      <c r="R3503" s="682">
        <f t="shared" si="2003"/>
        <v>0</v>
      </c>
      <c r="S3503" s="716">
        <f t="shared" si="2008"/>
        <v>0.2</v>
      </c>
      <c r="T3503" s="679">
        <f t="shared" si="2004"/>
        <v>0</v>
      </c>
      <c r="U3503" s="679">
        <f t="shared" si="2005"/>
        <v>0</v>
      </c>
      <c r="Y3503" s="120"/>
      <c r="AD3503" s="81"/>
      <c r="AF3503" s="370">
        <v>18</v>
      </c>
      <c r="AG3503" s="374">
        <v>16</v>
      </c>
      <c r="AH3503" s="378"/>
      <c r="AI3503" s="381"/>
      <c r="AJ3503" s="386"/>
      <c r="AK3503" s="391"/>
      <c r="AL3503" s="386"/>
      <c r="AM3503" s="363">
        <f t="shared" si="1995"/>
        <v>1</v>
      </c>
      <c r="AN3503" s="578">
        <v>25.9</v>
      </c>
      <c r="AO3503" s="78">
        <f t="shared" si="2032"/>
        <v>31.08</v>
      </c>
      <c r="AP3503" s="78">
        <f t="shared" si="2027"/>
        <v>0</v>
      </c>
      <c r="AQ3503" s="78">
        <f t="shared" si="2028"/>
        <v>0</v>
      </c>
      <c r="AR3503" s="78">
        <f t="shared" si="2029"/>
        <v>0</v>
      </c>
      <c r="AS3503" s="78">
        <f t="shared" si="2030"/>
        <v>0</v>
      </c>
      <c r="AT3503" s="78">
        <f t="shared" si="2031"/>
        <v>0</v>
      </c>
      <c r="AU3503" s="363" t="s">
        <v>717</v>
      </c>
      <c r="AV3503" s="393"/>
      <c r="AW3503" s="395"/>
      <c r="AX3503" s="395">
        <v>1.2</v>
      </c>
      <c r="AY3503" s="395">
        <v>0</v>
      </c>
      <c r="AZ3503" s="395">
        <v>0</v>
      </c>
      <c r="BA3503" s="395">
        <v>0</v>
      </c>
      <c r="BB3503" s="395">
        <v>0</v>
      </c>
      <c r="BC3503" s="395">
        <v>0</v>
      </c>
      <c r="BD3503" s="115"/>
      <c r="BE3503" s="115"/>
      <c r="BF3503" s="115">
        <v>1</v>
      </c>
      <c r="BG3503" s="115">
        <v>5</v>
      </c>
      <c r="BH3503" s="423">
        <f t="shared" si="2026"/>
        <v>4.9000000000000004</v>
      </c>
      <c r="BI3503" s="417">
        <f t="shared" si="1997"/>
        <v>4.9000000000000004</v>
      </c>
      <c r="BJ3503" s="115"/>
      <c r="BK3503" s="115"/>
      <c r="BQ3503" s="74" t="str">
        <f t="shared" si="2009"/>
        <v>29605-(16)</v>
      </c>
      <c r="BR3503" s="120" t="str">
        <f t="shared" si="2010"/>
        <v>Flanged End Cap-Screen</v>
      </c>
      <c r="BS3503" s="120">
        <f t="shared" si="2011"/>
        <v>31.08</v>
      </c>
      <c r="BU3503" s="74" t="str">
        <f t="shared" si="2012"/>
        <v xml:space="preserve"> </v>
      </c>
      <c r="BV3503" s="120" t="str">
        <f t="shared" si="2013"/>
        <v xml:space="preserve"> </v>
      </c>
      <c r="BW3503" s="120" t="str">
        <f t="shared" si="2014"/>
        <v xml:space="preserve">  </v>
      </c>
      <c r="BY3503" s="74" t="str">
        <f t="shared" si="2015"/>
        <v xml:space="preserve"> </v>
      </c>
      <c r="BZ3503" s="120" t="str">
        <f t="shared" si="2016"/>
        <v xml:space="preserve"> </v>
      </c>
      <c r="CA3503" s="120" t="str">
        <f t="shared" si="2017"/>
        <v xml:space="preserve"> </v>
      </c>
      <c r="CC3503" s="115" t="str">
        <f t="shared" si="2018"/>
        <v xml:space="preserve"> </v>
      </c>
      <c r="CD3503" s="120" t="str">
        <f t="shared" si="2019"/>
        <v xml:space="preserve"> </v>
      </c>
      <c r="CE3503" s="417" t="str">
        <f t="shared" si="2020"/>
        <v xml:space="preserve"> </v>
      </c>
      <c r="CF3503" s="115"/>
      <c r="CG3503" s="115" t="str">
        <f t="shared" si="2021"/>
        <v xml:space="preserve"> </v>
      </c>
      <c r="CH3503" s="120" t="str">
        <f t="shared" si="2022"/>
        <v xml:space="preserve"> </v>
      </c>
      <c r="CI3503" s="417" t="str">
        <f t="shared" si="2023"/>
        <v xml:space="preserve"> </v>
      </c>
      <c r="CJ3503" s="115"/>
      <c r="CK3503" s="115" t="str">
        <f t="shared" si="2024"/>
        <v xml:space="preserve"> </v>
      </c>
      <c r="CL3503" s="120" t="str">
        <f t="shared" si="2025"/>
        <v xml:space="preserve"> </v>
      </c>
      <c r="CM3503" s="417" t="str">
        <f t="shared" si="1992"/>
        <v xml:space="preserve"> </v>
      </c>
      <c r="IS3503" s="111">
        <v>17.8</v>
      </c>
    </row>
    <row r="3504" spans="2:253" s="74" customFormat="1" ht="17.100000000000001" hidden="1" customHeight="1" x14ac:dyDescent="0.25">
      <c r="B3504" s="504">
        <f>'Flanged Parts'!AE9</f>
        <v>0</v>
      </c>
      <c r="C3504" s="508">
        <f t="shared" si="2033"/>
        <v>29606</v>
      </c>
      <c r="D3504" s="506">
        <f t="shared" si="2006"/>
        <v>29606</v>
      </c>
      <c r="E3504" s="504" t="s">
        <v>863</v>
      </c>
      <c r="F3504" s="508" t="str">
        <f t="shared" si="2001"/>
        <v xml:space="preserve"> </v>
      </c>
      <c r="G3504" s="509" t="s">
        <v>83</v>
      </c>
      <c r="H3504" s="504" t="str">
        <f>IF('Flanged Parts'!$BB$6=1,"CS",IF('Flanged Parts'!$BB$6=2,"Glv",0))</f>
        <v>Glv</v>
      </c>
      <c r="I3504" s="1035"/>
      <c r="J3504" s="1036"/>
      <c r="K3504" s="516" t="s">
        <v>881</v>
      </c>
      <c r="L3504" s="535">
        <v>18</v>
      </c>
      <c r="M3504" s="517" t="str">
        <f t="shared" si="2034"/>
        <v>Y</v>
      </c>
      <c r="N3504" s="514">
        <f t="shared" si="1998"/>
        <v>35.21</v>
      </c>
      <c r="O3504" s="514">
        <f t="shared" si="2007"/>
        <v>0</v>
      </c>
      <c r="P3504" s="680">
        <f>'KB Duct Parts'!$AE$3</f>
        <v>0</v>
      </c>
      <c r="Q3504" s="681">
        <f t="shared" si="2002"/>
        <v>0</v>
      </c>
      <c r="R3504" s="682">
        <f t="shared" si="2003"/>
        <v>0</v>
      </c>
      <c r="S3504" s="716">
        <f t="shared" si="2008"/>
        <v>0.2</v>
      </c>
      <c r="T3504" s="679">
        <f t="shared" si="2004"/>
        <v>0</v>
      </c>
      <c r="U3504" s="679">
        <f t="shared" si="2005"/>
        <v>0</v>
      </c>
      <c r="Y3504" s="120"/>
      <c r="AD3504" s="81"/>
      <c r="AF3504" s="370">
        <v>18</v>
      </c>
      <c r="AG3504" s="374">
        <v>16</v>
      </c>
      <c r="AH3504" s="378"/>
      <c r="AI3504" s="381"/>
      <c r="AJ3504" s="386"/>
      <c r="AK3504" s="391"/>
      <c r="AL3504" s="386"/>
      <c r="AM3504" s="363">
        <f t="shared" si="1995"/>
        <v>1</v>
      </c>
      <c r="AN3504" s="578">
        <v>29.3</v>
      </c>
      <c r="AO3504" s="78">
        <f t="shared" si="2032"/>
        <v>35.159999999999997</v>
      </c>
      <c r="AP3504" s="78">
        <f t="shared" si="2027"/>
        <v>0</v>
      </c>
      <c r="AQ3504" s="78">
        <f t="shared" si="2028"/>
        <v>0</v>
      </c>
      <c r="AR3504" s="78">
        <f t="shared" si="2029"/>
        <v>0</v>
      </c>
      <c r="AS3504" s="78">
        <f t="shared" si="2030"/>
        <v>0</v>
      </c>
      <c r="AT3504" s="78">
        <f t="shared" si="2031"/>
        <v>0</v>
      </c>
      <c r="AU3504" s="363" t="s">
        <v>717</v>
      </c>
      <c r="AV3504" s="393"/>
      <c r="AW3504" s="395"/>
      <c r="AX3504" s="395">
        <v>1.2</v>
      </c>
      <c r="AY3504" s="395">
        <v>0</v>
      </c>
      <c r="AZ3504" s="395">
        <v>0</v>
      </c>
      <c r="BA3504" s="395">
        <v>0</v>
      </c>
      <c r="BB3504" s="395">
        <v>0</v>
      </c>
      <c r="BC3504" s="395">
        <v>0</v>
      </c>
      <c r="BD3504" s="115"/>
      <c r="BE3504" s="115"/>
      <c r="BF3504" s="115">
        <v>1</v>
      </c>
      <c r="BG3504" s="115">
        <v>6</v>
      </c>
      <c r="BH3504" s="423">
        <f t="shared" si="2026"/>
        <v>5.91</v>
      </c>
      <c r="BI3504" s="417">
        <f t="shared" si="1997"/>
        <v>5.91</v>
      </c>
      <c r="BJ3504" s="115"/>
      <c r="BK3504" s="115"/>
      <c r="BQ3504" s="74" t="str">
        <f t="shared" si="2009"/>
        <v>29606-(16)</v>
      </c>
      <c r="BR3504" s="120" t="str">
        <f t="shared" si="2010"/>
        <v>Flanged End Cap-Screen</v>
      </c>
      <c r="BS3504" s="120">
        <f t="shared" si="2011"/>
        <v>35.159999999999997</v>
      </c>
      <c r="BU3504" s="74" t="str">
        <f t="shared" si="2012"/>
        <v xml:space="preserve"> </v>
      </c>
      <c r="BV3504" s="120" t="str">
        <f t="shared" si="2013"/>
        <v xml:space="preserve"> </v>
      </c>
      <c r="BW3504" s="120" t="str">
        <f t="shared" si="2014"/>
        <v xml:space="preserve">  </v>
      </c>
      <c r="BY3504" s="74" t="str">
        <f t="shared" si="2015"/>
        <v xml:space="preserve"> </v>
      </c>
      <c r="BZ3504" s="120" t="str">
        <f t="shared" si="2016"/>
        <v xml:space="preserve"> </v>
      </c>
      <c r="CA3504" s="120" t="str">
        <f t="shared" si="2017"/>
        <v xml:space="preserve"> </v>
      </c>
      <c r="CC3504" s="115" t="str">
        <f t="shared" si="2018"/>
        <v xml:space="preserve"> </v>
      </c>
      <c r="CD3504" s="120" t="str">
        <f t="shared" si="2019"/>
        <v xml:space="preserve"> </v>
      </c>
      <c r="CE3504" s="417" t="str">
        <f t="shared" si="2020"/>
        <v xml:space="preserve"> </v>
      </c>
      <c r="CF3504" s="115"/>
      <c r="CG3504" s="115" t="str">
        <f t="shared" si="2021"/>
        <v xml:space="preserve"> </v>
      </c>
      <c r="CH3504" s="120" t="str">
        <f t="shared" si="2022"/>
        <v xml:space="preserve"> </v>
      </c>
      <c r="CI3504" s="417" t="str">
        <f t="shared" si="2023"/>
        <v xml:space="preserve"> </v>
      </c>
      <c r="CJ3504" s="115"/>
      <c r="CK3504" s="115" t="str">
        <f t="shared" si="2024"/>
        <v xml:space="preserve"> </v>
      </c>
      <c r="CL3504" s="120" t="str">
        <f t="shared" si="2025"/>
        <v xml:space="preserve"> </v>
      </c>
      <c r="CM3504" s="417" t="str">
        <f t="shared" si="1992"/>
        <v xml:space="preserve"> </v>
      </c>
      <c r="IS3504" s="111">
        <v>20.399999999999999</v>
      </c>
    </row>
    <row r="3505" spans="2:253" s="74" customFormat="1" ht="17.100000000000001" hidden="1" customHeight="1" x14ac:dyDescent="0.25">
      <c r="B3505" s="504">
        <f>'Flanged Parts'!AE10</f>
        <v>0</v>
      </c>
      <c r="C3505" s="508">
        <f t="shared" si="2033"/>
        <v>29607</v>
      </c>
      <c r="D3505" s="506">
        <f t="shared" si="2006"/>
        <v>29607</v>
      </c>
      <c r="E3505" s="504" t="s">
        <v>864</v>
      </c>
      <c r="F3505" s="508" t="str">
        <f t="shared" si="2001"/>
        <v xml:space="preserve"> </v>
      </c>
      <c r="G3505" s="509" t="s">
        <v>83</v>
      </c>
      <c r="H3505" s="504" t="str">
        <f>IF('Flanged Parts'!$BB$6=1,"CS",IF('Flanged Parts'!$BB$6=2,"Glv",0))</f>
        <v>Glv</v>
      </c>
      <c r="I3505" s="1035"/>
      <c r="J3505" s="1036"/>
      <c r="K3505" s="516" t="s">
        <v>881</v>
      </c>
      <c r="L3505" s="535">
        <v>18</v>
      </c>
      <c r="M3505" s="517" t="str">
        <f t="shared" si="2034"/>
        <v>Y</v>
      </c>
      <c r="N3505" s="514">
        <f t="shared" si="1998"/>
        <v>40.53</v>
      </c>
      <c r="O3505" s="514">
        <f t="shared" si="2007"/>
        <v>0</v>
      </c>
      <c r="P3505" s="680">
        <f>'KB Duct Parts'!$AE$3</f>
        <v>0</v>
      </c>
      <c r="Q3505" s="681">
        <f t="shared" si="2002"/>
        <v>0</v>
      </c>
      <c r="R3505" s="682">
        <f t="shared" si="2003"/>
        <v>0</v>
      </c>
      <c r="S3505" s="716">
        <f t="shared" si="2008"/>
        <v>0.2</v>
      </c>
      <c r="T3505" s="679">
        <f t="shared" si="2004"/>
        <v>0</v>
      </c>
      <c r="U3505" s="679">
        <f t="shared" si="2005"/>
        <v>0</v>
      </c>
      <c r="Y3505" s="120"/>
      <c r="AD3505" s="81"/>
      <c r="AF3505" s="370">
        <v>18</v>
      </c>
      <c r="AG3505" s="374">
        <v>16</v>
      </c>
      <c r="AH3505" s="378">
        <v>14</v>
      </c>
      <c r="AI3505" s="381">
        <v>12</v>
      </c>
      <c r="AJ3505" s="386"/>
      <c r="AK3505" s="391"/>
      <c r="AL3505" s="386"/>
      <c r="AM3505" s="363">
        <f t="shared" si="1995"/>
        <v>1</v>
      </c>
      <c r="AN3505" s="578">
        <v>32.9</v>
      </c>
      <c r="AO3505" s="78">
        <f t="shared" si="2032"/>
        <v>39.479999999999997</v>
      </c>
      <c r="AP3505" s="78">
        <f t="shared" si="2027"/>
        <v>42.77</v>
      </c>
      <c r="AQ3505" s="78">
        <f t="shared" si="2028"/>
        <v>46.059999999999995</v>
      </c>
      <c r="AR3505" s="78">
        <f t="shared" si="2029"/>
        <v>0</v>
      </c>
      <c r="AS3505" s="78">
        <f t="shared" si="2030"/>
        <v>0</v>
      </c>
      <c r="AT3505" s="78">
        <f t="shared" si="2031"/>
        <v>0</v>
      </c>
      <c r="AU3505" s="363" t="s">
        <v>717</v>
      </c>
      <c r="AV3505" s="393"/>
      <c r="AW3505" s="395"/>
      <c r="AX3505" s="395">
        <v>1.2</v>
      </c>
      <c r="AY3505" s="395">
        <v>1.3</v>
      </c>
      <c r="AZ3505" s="395">
        <v>1.4</v>
      </c>
      <c r="BA3505" s="395">
        <v>0</v>
      </c>
      <c r="BB3505" s="395">
        <v>0</v>
      </c>
      <c r="BC3505" s="395">
        <v>0</v>
      </c>
      <c r="BD3505" s="115"/>
      <c r="BE3505" s="115"/>
      <c r="BF3505" s="115">
        <v>1</v>
      </c>
      <c r="BG3505" s="115">
        <v>7</v>
      </c>
      <c r="BH3505" s="423">
        <f t="shared" si="2026"/>
        <v>7.63</v>
      </c>
      <c r="BI3505" s="417">
        <f t="shared" si="1997"/>
        <v>7.63</v>
      </c>
      <c r="BJ3505" s="115"/>
      <c r="BK3505" s="115"/>
      <c r="BQ3505" s="74" t="str">
        <f t="shared" si="2009"/>
        <v>29607-(16)</v>
      </c>
      <c r="BR3505" s="120" t="str">
        <f t="shared" si="2010"/>
        <v>Flanged End Cap-Screen</v>
      </c>
      <c r="BS3505" s="120">
        <f t="shared" si="2011"/>
        <v>39.479999999999997</v>
      </c>
      <c r="BU3505" s="74" t="str">
        <f t="shared" si="2012"/>
        <v>29607-(14)</v>
      </c>
      <c r="BV3505" s="120" t="str">
        <f t="shared" si="2013"/>
        <v>Flanged End Cap-Screen</v>
      </c>
      <c r="BW3505" s="120">
        <f t="shared" si="2014"/>
        <v>42.77</v>
      </c>
      <c r="BY3505" s="74" t="str">
        <f t="shared" si="2015"/>
        <v>29607-(12)</v>
      </c>
      <c r="BZ3505" s="120" t="str">
        <f t="shared" si="2016"/>
        <v>Flanged End Cap-Screen</v>
      </c>
      <c r="CA3505" s="120">
        <f t="shared" si="2017"/>
        <v>46.059999999999995</v>
      </c>
      <c r="CC3505" s="115" t="str">
        <f t="shared" si="2018"/>
        <v xml:space="preserve"> </v>
      </c>
      <c r="CD3505" s="120" t="str">
        <f t="shared" si="2019"/>
        <v xml:space="preserve"> </v>
      </c>
      <c r="CE3505" s="417" t="str">
        <f t="shared" si="2020"/>
        <v xml:space="preserve"> </v>
      </c>
      <c r="CF3505" s="115"/>
      <c r="CG3505" s="115" t="str">
        <f t="shared" si="2021"/>
        <v xml:space="preserve"> </v>
      </c>
      <c r="CH3505" s="120" t="str">
        <f t="shared" si="2022"/>
        <v xml:space="preserve"> </v>
      </c>
      <c r="CI3505" s="417" t="str">
        <f t="shared" si="2023"/>
        <v xml:space="preserve"> </v>
      </c>
      <c r="CJ3505" s="115"/>
      <c r="CK3505" s="115" t="str">
        <f t="shared" si="2024"/>
        <v xml:space="preserve"> </v>
      </c>
      <c r="CL3505" s="120" t="str">
        <f t="shared" si="2025"/>
        <v xml:space="preserve"> </v>
      </c>
      <c r="CM3505" s="417" t="str">
        <f t="shared" si="1992"/>
        <v xml:space="preserve"> </v>
      </c>
      <c r="IS3505" s="111">
        <v>23.3</v>
      </c>
    </row>
    <row r="3506" spans="2:253" s="74" customFormat="1" ht="17.100000000000001" hidden="1" customHeight="1" x14ac:dyDescent="0.25">
      <c r="B3506" s="504">
        <f>'Flanged Parts'!AE11</f>
        <v>0</v>
      </c>
      <c r="C3506" s="508">
        <f t="shared" si="2033"/>
        <v>29608</v>
      </c>
      <c r="D3506" s="506">
        <f t="shared" si="2006"/>
        <v>29608</v>
      </c>
      <c r="E3506" s="504" t="s">
        <v>865</v>
      </c>
      <c r="F3506" s="508" t="str">
        <f t="shared" si="2001"/>
        <v xml:space="preserve"> </v>
      </c>
      <c r="G3506" s="509" t="s">
        <v>83</v>
      </c>
      <c r="H3506" s="504" t="str">
        <f>IF('Flanged Parts'!$BB$6=1,"CS",IF('Flanged Parts'!$BB$6=2,"Glv",0))</f>
        <v>Glv</v>
      </c>
      <c r="I3506" s="1035"/>
      <c r="J3506" s="1036"/>
      <c r="K3506" s="516" t="s">
        <v>881</v>
      </c>
      <c r="L3506" s="535">
        <v>18</v>
      </c>
      <c r="M3506" s="517" t="str">
        <f t="shared" si="2034"/>
        <v>Y</v>
      </c>
      <c r="N3506" s="514">
        <f t="shared" si="1998"/>
        <v>44.29</v>
      </c>
      <c r="O3506" s="514">
        <f t="shared" si="2007"/>
        <v>0</v>
      </c>
      <c r="P3506" s="680">
        <f>'KB Duct Parts'!$AE$3</f>
        <v>0</v>
      </c>
      <c r="Q3506" s="681">
        <f t="shared" si="2002"/>
        <v>0</v>
      </c>
      <c r="R3506" s="682">
        <f t="shared" si="2003"/>
        <v>0</v>
      </c>
      <c r="S3506" s="716">
        <f t="shared" si="2008"/>
        <v>0.2</v>
      </c>
      <c r="T3506" s="679">
        <f t="shared" si="2004"/>
        <v>0</v>
      </c>
      <c r="U3506" s="679">
        <f t="shared" si="2005"/>
        <v>0</v>
      </c>
      <c r="Y3506" s="120"/>
      <c r="AD3506" s="81"/>
      <c r="AF3506" s="370">
        <v>18</v>
      </c>
      <c r="AG3506" s="374">
        <v>16</v>
      </c>
      <c r="AH3506" s="378">
        <v>14</v>
      </c>
      <c r="AI3506" s="381">
        <v>12</v>
      </c>
      <c r="AJ3506" s="386">
        <v>10</v>
      </c>
      <c r="AK3506" s="391"/>
      <c r="AL3506" s="386"/>
      <c r="AM3506" s="363">
        <f t="shared" si="1995"/>
        <v>1</v>
      </c>
      <c r="AN3506" s="578">
        <v>35</v>
      </c>
      <c r="AO3506" s="78">
        <f t="shared" si="2032"/>
        <v>42</v>
      </c>
      <c r="AP3506" s="78">
        <f t="shared" si="2027"/>
        <v>45.5</v>
      </c>
      <c r="AQ3506" s="78">
        <f t="shared" si="2028"/>
        <v>49</v>
      </c>
      <c r="AR3506" s="78">
        <f t="shared" si="2029"/>
        <v>52.5</v>
      </c>
      <c r="AS3506" s="78">
        <f t="shared" si="2030"/>
        <v>0</v>
      </c>
      <c r="AT3506" s="78">
        <f t="shared" si="2031"/>
        <v>0</v>
      </c>
      <c r="AU3506" s="363" t="s">
        <v>717</v>
      </c>
      <c r="AV3506" s="393"/>
      <c r="AW3506" s="395"/>
      <c r="AX3506" s="395">
        <v>1.2</v>
      </c>
      <c r="AY3506" s="395">
        <v>1.3</v>
      </c>
      <c r="AZ3506" s="395">
        <v>1.4</v>
      </c>
      <c r="BA3506" s="395">
        <v>1.5</v>
      </c>
      <c r="BB3506" s="395">
        <v>0</v>
      </c>
      <c r="BC3506" s="395">
        <v>0</v>
      </c>
      <c r="BD3506" s="115"/>
      <c r="BE3506" s="115"/>
      <c r="BF3506" s="115">
        <v>1</v>
      </c>
      <c r="BG3506" s="115">
        <v>8</v>
      </c>
      <c r="BH3506" s="423">
        <f t="shared" si="2026"/>
        <v>9.2899999999999991</v>
      </c>
      <c r="BI3506" s="417">
        <f t="shared" si="1997"/>
        <v>9.2899999999999991</v>
      </c>
      <c r="BJ3506" s="115"/>
      <c r="BK3506" s="115"/>
      <c r="BQ3506" s="74" t="str">
        <f t="shared" si="2009"/>
        <v>29608-(16)</v>
      </c>
      <c r="BR3506" s="120" t="str">
        <f t="shared" si="2010"/>
        <v>Flanged End Cap-Screen</v>
      </c>
      <c r="BS3506" s="120">
        <f t="shared" si="2011"/>
        <v>42</v>
      </c>
      <c r="BU3506" s="74" t="str">
        <f t="shared" si="2012"/>
        <v>29608-(14)</v>
      </c>
      <c r="BV3506" s="120" t="str">
        <f t="shared" si="2013"/>
        <v>Flanged End Cap-Screen</v>
      </c>
      <c r="BW3506" s="120">
        <f t="shared" si="2014"/>
        <v>45.5</v>
      </c>
      <c r="BY3506" s="74" t="str">
        <f t="shared" si="2015"/>
        <v>29608-(12)</v>
      </c>
      <c r="BZ3506" s="120" t="str">
        <f t="shared" si="2016"/>
        <v>Flanged End Cap-Screen</v>
      </c>
      <c r="CA3506" s="120">
        <f t="shared" si="2017"/>
        <v>49</v>
      </c>
      <c r="CC3506" s="115" t="str">
        <f t="shared" si="2018"/>
        <v>29608-(10)</v>
      </c>
      <c r="CD3506" s="120" t="str">
        <f t="shared" si="2019"/>
        <v>Flanged End Cap-Screen</v>
      </c>
      <c r="CE3506" s="417">
        <f t="shared" si="2020"/>
        <v>52.5</v>
      </c>
      <c r="CF3506" s="115"/>
      <c r="CG3506" s="115" t="str">
        <f t="shared" si="2021"/>
        <v xml:space="preserve"> </v>
      </c>
      <c r="CH3506" s="120" t="str">
        <f t="shared" si="2022"/>
        <v xml:space="preserve"> </v>
      </c>
      <c r="CI3506" s="417" t="str">
        <f t="shared" si="2023"/>
        <v xml:space="preserve"> </v>
      </c>
      <c r="CJ3506" s="115"/>
      <c r="CK3506" s="115" t="str">
        <f t="shared" si="2024"/>
        <v xml:space="preserve"> </v>
      </c>
      <c r="CL3506" s="120" t="str">
        <f t="shared" si="2025"/>
        <v xml:space="preserve"> </v>
      </c>
      <c r="CM3506" s="417" t="str">
        <f t="shared" si="1992"/>
        <v xml:space="preserve"> </v>
      </c>
      <c r="IS3506" s="111">
        <v>25</v>
      </c>
    </row>
    <row r="3507" spans="2:253" s="74" customFormat="1" ht="17.100000000000001" hidden="1" customHeight="1" x14ac:dyDescent="0.25">
      <c r="B3507" s="504">
        <f>'Flanged Parts'!AE12</f>
        <v>0</v>
      </c>
      <c r="C3507" s="508">
        <f t="shared" si="2033"/>
        <v>29609</v>
      </c>
      <c r="D3507" s="506">
        <f t="shared" si="2006"/>
        <v>29609</v>
      </c>
      <c r="E3507" s="504" t="s">
        <v>866</v>
      </c>
      <c r="F3507" s="508" t="str">
        <f t="shared" si="2001"/>
        <v xml:space="preserve"> </v>
      </c>
      <c r="G3507" s="509" t="s">
        <v>83</v>
      </c>
      <c r="H3507" s="504" t="str">
        <f>IF('Flanged Parts'!$BB$6=1,"CS",IF('Flanged Parts'!$BB$6=2,"Glv",0))</f>
        <v>Glv</v>
      </c>
      <c r="I3507" s="1035"/>
      <c r="J3507" s="1036"/>
      <c r="K3507" s="516" t="s">
        <v>881</v>
      </c>
      <c r="L3507" s="535">
        <v>18</v>
      </c>
      <c r="M3507" s="517" t="str">
        <f t="shared" si="2034"/>
        <v>Y</v>
      </c>
      <c r="N3507" s="514">
        <f t="shared" si="1998"/>
        <v>47.230000000000004</v>
      </c>
      <c r="O3507" s="514">
        <f t="shared" si="2007"/>
        <v>0</v>
      </c>
      <c r="P3507" s="680">
        <f>'KB Duct Parts'!$AE$3</f>
        <v>0</v>
      </c>
      <c r="Q3507" s="681">
        <f t="shared" si="2002"/>
        <v>0</v>
      </c>
      <c r="R3507" s="682">
        <f t="shared" si="2003"/>
        <v>0</v>
      </c>
      <c r="S3507" s="716">
        <f t="shared" si="2008"/>
        <v>0.2</v>
      </c>
      <c r="T3507" s="679">
        <f t="shared" si="2004"/>
        <v>0</v>
      </c>
      <c r="U3507" s="679">
        <f t="shared" si="2005"/>
        <v>0</v>
      </c>
      <c r="Y3507" s="120"/>
      <c r="AD3507" s="81"/>
      <c r="AF3507" s="370">
        <v>18</v>
      </c>
      <c r="AG3507" s="374">
        <v>16</v>
      </c>
      <c r="AH3507" s="378">
        <v>14</v>
      </c>
      <c r="AI3507" s="381">
        <v>12</v>
      </c>
      <c r="AJ3507" s="386">
        <v>10</v>
      </c>
      <c r="AK3507" s="391"/>
      <c r="AL3507" s="386"/>
      <c r="AM3507" s="363">
        <f t="shared" si="1995"/>
        <v>1</v>
      </c>
      <c r="AN3507" s="578">
        <v>37.700000000000003</v>
      </c>
      <c r="AO3507" s="78">
        <f t="shared" si="2032"/>
        <v>45.24</v>
      </c>
      <c r="AP3507" s="78">
        <f t="shared" si="2027"/>
        <v>49.010000000000005</v>
      </c>
      <c r="AQ3507" s="78">
        <f t="shared" si="2028"/>
        <v>52.78</v>
      </c>
      <c r="AR3507" s="78">
        <f t="shared" si="2029"/>
        <v>56.550000000000004</v>
      </c>
      <c r="AS3507" s="78">
        <f t="shared" si="2030"/>
        <v>0</v>
      </c>
      <c r="AT3507" s="78">
        <f t="shared" si="2031"/>
        <v>0</v>
      </c>
      <c r="AU3507" s="363" t="s">
        <v>717</v>
      </c>
      <c r="AV3507" s="393"/>
      <c r="AW3507" s="395"/>
      <c r="AX3507" s="395">
        <v>1.2</v>
      </c>
      <c r="AY3507" s="395">
        <v>1.3</v>
      </c>
      <c r="AZ3507" s="395">
        <v>1.4</v>
      </c>
      <c r="BA3507" s="395">
        <v>1.5</v>
      </c>
      <c r="BB3507" s="395">
        <v>0</v>
      </c>
      <c r="BC3507" s="395">
        <v>0</v>
      </c>
      <c r="BD3507" s="115"/>
      <c r="BE3507" s="115"/>
      <c r="BF3507" s="115">
        <v>1</v>
      </c>
      <c r="BG3507" s="115">
        <v>9</v>
      </c>
      <c r="BH3507" s="423">
        <f t="shared" si="2026"/>
        <v>9.5299999999999994</v>
      </c>
      <c r="BI3507" s="417">
        <f t="shared" si="1997"/>
        <v>9.5299999999999994</v>
      </c>
      <c r="BJ3507" s="115"/>
      <c r="BK3507" s="115"/>
      <c r="BQ3507" s="74" t="str">
        <f t="shared" si="2009"/>
        <v>29609-(16)</v>
      </c>
      <c r="BR3507" s="120" t="str">
        <f t="shared" si="2010"/>
        <v>Flanged End Cap-Screen</v>
      </c>
      <c r="BS3507" s="120">
        <f t="shared" si="2011"/>
        <v>45.24</v>
      </c>
      <c r="BU3507" s="74" t="str">
        <f t="shared" si="2012"/>
        <v>29609-(14)</v>
      </c>
      <c r="BV3507" s="120" t="str">
        <f t="shared" si="2013"/>
        <v>Flanged End Cap-Screen</v>
      </c>
      <c r="BW3507" s="120">
        <f t="shared" si="2014"/>
        <v>49.010000000000005</v>
      </c>
      <c r="BY3507" s="74" t="str">
        <f t="shared" si="2015"/>
        <v>29609-(12)</v>
      </c>
      <c r="BZ3507" s="120" t="str">
        <f t="shared" si="2016"/>
        <v>Flanged End Cap-Screen</v>
      </c>
      <c r="CA3507" s="120">
        <f t="shared" si="2017"/>
        <v>52.78</v>
      </c>
      <c r="CC3507" s="115" t="str">
        <f t="shared" si="2018"/>
        <v>29609-(10)</v>
      </c>
      <c r="CD3507" s="120" t="str">
        <f t="shared" si="2019"/>
        <v>Flanged End Cap-Screen</v>
      </c>
      <c r="CE3507" s="417">
        <f t="shared" si="2020"/>
        <v>56.550000000000004</v>
      </c>
      <c r="CF3507" s="115"/>
      <c r="CG3507" s="115" t="str">
        <f t="shared" si="2021"/>
        <v xml:space="preserve"> </v>
      </c>
      <c r="CH3507" s="120" t="str">
        <f t="shared" si="2022"/>
        <v xml:space="preserve"> </v>
      </c>
      <c r="CI3507" s="417" t="str">
        <f t="shared" si="2023"/>
        <v xml:space="preserve"> </v>
      </c>
      <c r="CJ3507" s="115"/>
      <c r="CK3507" s="115" t="str">
        <f t="shared" si="2024"/>
        <v xml:space="preserve"> </v>
      </c>
      <c r="CL3507" s="120" t="str">
        <f t="shared" si="2025"/>
        <v xml:space="preserve"> </v>
      </c>
      <c r="CM3507" s="417" t="str">
        <f t="shared" ref="CM3507:CM3570" si="2035">IF(AT3507&gt;0,AT3507," ")</f>
        <v xml:space="preserve"> </v>
      </c>
      <c r="IS3507" s="111">
        <v>27.6</v>
      </c>
    </row>
    <row r="3508" spans="2:253" s="74" customFormat="1" ht="17.100000000000001" hidden="1" customHeight="1" x14ac:dyDescent="0.25">
      <c r="B3508" s="504">
        <f>'Flanged Parts'!AE13</f>
        <v>0</v>
      </c>
      <c r="C3508" s="508">
        <f t="shared" si="2033"/>
        <v>29610</v>
      </c>
      <c r="D3508" s="506">
        <f t="shared" si="2006"/>
        <v>29610</v>
      </c>
      <c r="E3508" s="504" t="s">
        <v>867</v>
      </c>
      <c r="F3508" s="508" t="str">
        <f t="shared" si="2001"/>
        <v xml:space="preserve"> </v>
      </c>
      <c r="G3508" s="509" t="s">
        <v>83</v>
      </c>
      <c r="H3508" s="504" t="str">
        <f>IF('Flanged Parts'!$BB$6=1,"CS",IF('Flanged Parts'!$BB$6=2,"Glv",0))</f>
        <v>Glv</v>
      </c>
      <c r="I3508" s="1035"/>
      <c r="J3508" s="1036"/>
      <c r="K3508" s="516" t="s">
        <v>881</v>
      </c>
      <c r="L3508" s="535">
        <v>18</v>
      </c>
      <c r="M3508" s="517" t="str">
        <f t="shared" si="2034"/>
        <v>Y</v>
      </c>
      <c r="N3508" s="514">
        <f t="shared" si="1998"/>
        <v>51.07</v>
      </c>
      <c r="O3508" s="514">
        <f t="shared" si="2007"/>
        <v>0</v>
      </c>
      <c r="P3508" s="680">
        <f>'KB Duct Parts'!$AE$3</f>
        <v>0</v>
      </c>
      <c r="Q3508" s="681">
        <f t="shared" si="2002"/>
        <v>0</v>
      </c>
      <c r="R3508" s="682">
        <f t="shared" si="2003"/>
        <v>0</v>
      </c>
      <c r="S3508" s="716">
        <f t="shared" si="2008"/>
        <v>0.2</v>
      </c>
      <c r="T3508" s="679">
        <f t="shared" si="2004"/>
        <v>0</v>
      </c>
      <c r="U3508" s="679">
        <f t="shared" si="2005"/>
        <v>0</v>
      </c>
      <c r="Y3508" s="120"/>
      <c r="AD3508" s="81"/>
      <c r="AF3508" s="370">
        <v>18</v>
      </c>
      <c r="AG3508" s="374">
        <v>16</v>
      </c>
      <c r="AH3508" s="378">
        <v>14</v>
      </c>
      <c r="AI3508" s="381">
        <v>12</v>
      </c>
      <c r="AJ3508" s="386">
        <v>10</v>
      </c>
      <c r="AK3508" s="391"/>
      <c r="AL3508" s="386"/>
      <c r="AM3508" s="363">
        <f t="shared" si="1995"/>
        <v>1</v>
      </c>
      <c r="AN3508" s="578">
        <v>38.9</v>
      </c>
      <c r="AO3508" s="78">
        <f t="shared" si="2032"/>
        <v>46.68</v>
      </c>
      <c r="AP3508" s="78">
        <f t="shared" si="2027"/>
        <v>50.57</v>
      </c>
      <c r="AQ3508" s="78">
        <f t="shared" si="2028"/>
        <v>54.459999999999994</v>
      </c>
      <c r="AR3508" s="78">
        <f t="shared" si="2029"/>
        <v>58.349999999999994</v>
      </c>
      <c r="AS3508" s="78">
        <f t="shared" si="2030"/>
        <v>0</v>
      </c>
      <c r="AT3508" s="78">
        <f t="shared" si="2031"/>
        <v>0</v>
      </c>
      <c r="AU3508" s="363" t="s">
        <v>717</v>
      </c>
      <c r="AV3508" s="393"/>
      <c r="AW3508" s="395"/>
      <c r="AX3508" s="395">
        <v>1.2</v>
      </c>
      <c r="AY3508" s="395">
        <v>1.3</v>
      </c>
      <c r="AZ3508" s="395">
        <v>1.4</v>
      </c>
      <c r="BA3508" s="395">
        <v>1.5</v>
      </c>
      <c r="BB3508" s="395">
        <v>0</v>
      </c>
      <c r="BC3508" s="395">
        <v>0</v>
      </c>
      <c r="BD3508" s="115"/>
      <c r="BE3508" s="115"/>
      <c r="BF3508" s="115">
        <v>1</v>
      </c>
      <c r="BG3508" s="115">
        <v>10</v>
      </c>
      <c r="BH3508" s="423">
        <f t="shared" si="2026"/>
        <v>12.17</v>
      </c>
      <c r="BI3508" s="417">
        <f t="shared" si="1997"/>
        <v>12.17</v>
      </c>
      <c r="BJ3508" s="115"/>
      <c r="BK3508" s="115"/>
      <c r="BQ3508" s="74" t="str">
        <f t="shared" si="2009"/>
        <v>29610-(16)</v>
      </c>
      <c r="BR3508" s="120" t="str">
        <f t="shared" si="2010"/>
        <v>Flanged End Cap-Screen</v>
      </c>
      <c r="BS3508" s="120">
        <f t="shared" si="2011"/>
        <v>46.68</v>
      </c>
      <c r="BU3508" s="74" t="str">
        <f t="shared" si="2012"/>
        <v>29610-(14)</v>
      </c>
      <c r="BV3508" s="120" t="str">
        <f t="shared" si="2013"/>
        <v>Flanged End Cap-Screen</v>
      </c>
      <c r="BW3508" s="120">
        <f t="shared" si="2014"/>
        <v>50.57</v>
      </c>
      <c r="BY3508" s="74" t="str">
        <f t="shared" si="2015"/>
        <v>29610-(12)</v>
      </c>
      <c r="BZ3508" s="120" t="str">
        <f t="shared" si="2016"/>
        <v>Flanged End Cap-Screen</v>
      </c>
      <c r="CA3508" s="120">
        <f t="shared" si="2017"/>
        <v>54.459999999999994</v>
      </c>
      <c r="CC3508" s="115" t="str">
        <f t="shared" si="2018"/>
        <v>29610-(10)</v>
      </c>
      <c r="CD3508" s="120" t="str">
        <f t="shared" si="2019"/>
        <v>Flanged End Cap-Screen</v>
      </c>
      <c r="CE3508" s="417">
        <f t="shared" si="2020"/>
        <v>58.349999999999994</v>
      </c>
      <c r="CF3508" s="115"/>
      <c r="CG3508" s="115" t="str">
        <f t="shared" si="2021"/>
        <v xml:space="preserve"> </v>
      </c>
      <c r="CH3508" s="120" t="str">
        <f t="shared" si="2022"/>
        <v xml:space="preserve"> </v>
      </c>
      <c r="CI3508" s="417" t="str">
        <f t="shared" si="2023"/>
        <v xml:space="preserve"> </v>
      </c>
      <c r="CJ3508" s="115"/>
      <c r="CK3508" s="115" t="str">
        <f t="shared" si="2024"/>
        <v xml:space="preserve"> </v>
      </c>
      <c r="CL3508" s="120" t="str">
        <f t="shared" si="2025"/>
        <v xml:space="preserve"> </v>
      </c>
      <c r="CM3508" s="417" t="str">
        <f t="shared" si="2035"/>
        <v xml:space="preserve"> </v>
      </c>
      <c r="IS3508" s="111">
        <v>29.1</v>
      </c>
    </row>
    <row r="3509" spans="2:253" s="74" customFormat="1" ht="17.100000000000001" hidden="1" customHeight="1" x14ac:dyDescent="0.25">
      <c r="B3509" s="504">
        <f>'Flanged Parts'!AE14</f>
        <v>0</v>
      </c>
      <c r="C3509" s="508">
        <f t="shared" si="2033"/>
        <v>29611</v>
      </c>
      <c r="D3509" s="506">
        <f t="shared" si="2006"/>
        <v>29611</v>
      </c>
      <c r="E3509" s="504" t="s">
        <v>868</v>
      </c>
      <c r="F3509" s="508" t="str">
        <f t="shared" si="2001"/>
        <v xml:space="preserve"> </v>
      </c>
      <c r="G3509" s="509" t="s">
        <v>83</v>
      </c>
      <c r="H3509" s="504" t="str">
        <f>IF('Flanged Parts'!$BB$6=1,"CS",IF('Flanged Parts'!$BB$6=2,"Glv",0))</f>
        <v>Glv</v>
      </c>
      <c r="I3509" s="1035"/>
      <c r="J3509" s="1036"/>
      <c r="K3509" s="516" t="s">
        <v>881</v>
      </c>
      <c r="L3509" s="535">
        <v>18</v>
      </c>
      <c r="M3509" s="517" t="str">
        <f t="shared" si="2034"/>
        <v>Y</v>
      </c>
      <c r="N3509" s="514">
        <f t="shared" si="1998"/>
        <v>54.75</v>
      </c>
      <c r="O3509" s="514">
        <f t="shared" si="2007"/>
        <v>0</v>
      </c>
      <c r="P3509" s="680">
        <f>'KB Duct Parts'!$AE$3</f>
        <v>0</v>
      </c>
      <c r="Q3509" s="681">
        <f t="shared" si="2002"/>
        <v>0</v>
      </c>
      <c r="R3509" s="682">
        <f t="shared" si="2003"/>
        <v>0</v>
      </c>
      <c r="S3509" s="716">
        <f t="shared" si="2008"/>
        <v>0.2</v>
      </c>
      <c r="T3509" s="679">
        <f t="shared" si="2004"/>
        <v>0</v>
      </c>
      <c r="U3509" s="679">
        <f t="shared" si="2005"/>
        <v>0</v>
      </c>
      <c r="Y3509" s="120"/>
      <c r="AD3509" s="81"/>
      <c r="AF3509" s="370">
        <v>18</v>
      </c>
      <c r="AG3509" s="374">
        <v>16</v>
      </c>
      <c r="AH3509" s="378">
        <v>14</v>
      </c>
      <c r="AI3509" s="381">
        <v>12</v>
      </c>
      <c r="AJ3509" s="386">
        <v>10</v>
      </c>
      <c r="AK3509" s="391"/>
      <c r="AL3509" s="386"/>
      <c r="AM3509" s="363">
        <f t="shared" si="1995"/>
        <v>1</v>
      </c>
      <c r="AN3509" s="578">
        <v>40.700000000000003</v>
      </c>
      <c r="AO3509" s="78">
        <f t="shared" si="2032"/>
        <v>48.84</v>
      </c>
      <c r="AP3509" s="78">
        <f t="shared" si="2027"/>
        <v>52.910000000000004</v>
      </c>
      <c r="AQ3509" s="78">
        <f t="shared" si="2028"/>
        <v>56.98</v>
      </c>
      <c r="AR3509" s="78">
        <f t="shared" si="2029"/>
        <v>61.050000000000004</v>
      </c>
      <c r="AS3509" s="78">
        <f t="shared" si="2030"/>
        <v>0</v>
      </c>
      <c r="AT3509" s="78">
        <f t="shared" si="2031"/>
        <v>0</v>
      </c>
      <c r="AU3509" s="363" t="s">
        <v>717</v>
      </c>
      <c r="AV3509" s="393"/>
      <c r="AW3509" s="395"/>
      <c r="AX3509" s="395">
        <v>1.2</v>
      </c>
      <c r="AY3509" s="395">
        <v>1.3</v>
      </c>
      <c r="AZ3509" s="395">
        <v>1.4</v>
      </c>
      <c r="BA3509" s="395">
        <v>1.5</v>
      </c>
      <c r="BB3509" s="395">
        <v>0</v>
      </c>
      <c r="BC3509" s="395">
        <v>0</v>
      </c>
      <c r="BD3509" s="115"/>
      <c r="BE3509" s="115"/>
      <c r="BF3509" s="115">
        <v>1</v>
      </c>
      <c r="BG3509" s="115">
        <v>11</v>
      </c>
      <c r="BH3509" s="423">
        <f t="shared" si="2026"/>
        <v>14.05</v>
      </c>
      <c r="BI3509" s="417">
        <f t="shared" si="1997"/>
        <v>14.05</v>
      </c>
      <c r="BJ3509" s="115"/>
      <c r="BK3509" s="115"/>
      <c r="BQ3509" s="74" t="str">
        <f t="shared" si="2009"/>
        <v>29611-(16)</v>
      </c>
      <c r="BR3509" s="120" t="str">
        <f t="shared" si="2010"/>
        <v>Flanged End Cap-Screen</v>
      </c>
      <c r="BS3509" s="120">
        <f t="shared" si="2011"/>
        <v>48.84</v>
      </c>
      <c r="BU3509" s="74" t="str">
        <f t="shared" si="2012"/>
        <v>29611-(14)</v>
      </c>
      <c r="BV3509" s="120" t="str">
        <f t="shared" si="2013"/>
        <v>Flanged End Cap-Screen</v>
      </c>
      <c r="BW3509" s="120">
        <f t="shared" si="2014"/>
        <v>52.910000000000004</v>
      </c>
      <c r="BY3509" s="74" t="str">
        <f t="shared" si="2015"/>
        <v>29611-(12)</v>
      </c>
      <c r="BZ3509" s="120" t="str">
        <f t="shared" si="2016"/>
        <v>Flanged End Cap-Screen</v>
      </c>
      <c r="CA3509" s="120">
        <f t="shared" si="2017"/>
        <v>56.98</v>
      </c>
      <c r="CC3509" s="115" t="str">
        <f t="shared" si="2018"/>
        <v>29611-(10)</v>
      </c>
      <c r="CD3509" s="120" t="str">
        <f t="shared" si="2019"/>
        <v>Flanged End Cap-Screen</v>
      </c>
      <c r="CE3509" s="417">
        <f t="shared" si="2020"/>
        <v>61.050000000000004</v>
      </c>
      <c r="CF3509" s="115"/>
      <c r="CG3509" s="115" t="str">
        <f t="shared" si="2021"/>
        <v xml:space="preserve"> </v>
      </c>
      <c r="CH3509" s="120" t="str">
        <f t="shared" si="2022"/>
        <v xml:space="preserve"> </v>
      </c>
      <c r="CI3509" s="417" t="str">
        <f t="shared" si="2023"/>
        <v xml:space="preserve"> </v>
      </c>
      <c r="CJ3509" s="115"/>
      <c r="CK3509" s="115" t="str">
        <f t="shared" si="2024"/>
        <v xml:space="preserve"> </v>
      </c>
      <c r="CL3509" s="120" t="str">
        <f t="shared" si="2025"/>
        <v xml:space="preserve"> </v>
      </c>
      <c r="CM3509" s="417" t="str">
        <f t="shared" si="2035"/>
        <v xml:space="preserve"> </v>
      </c>
      <c r="IS3509" s="111">
        <v>30.9</v>
      </c>
    </row>
    <row r="3510" spans="2:253" s="74" customFormat="1" ht="17.100000000000001" hidden="1" customHeight="1" x14ac:dyDescent="0.25">
      <c r="B3510" s="504">
        <f>'Flanged Parts'!AE15</f>
        <v>0</v>
      </c>
      <c r="C3510" s="508">
        <f t="shared" si="2033"/>
        <v>29612</v>
      </c>
      <c r="D3510" s="506">
        <f t="shared" si="2006"/>
        <v>29612</v>
      </c>
      <c r="E3510" s="504" t="s">
        <v>869</v>
      </c>
      <c r="F3510" s="508" t="str">
        <f t="shared" si="2001"/>
        <v xml:space="preserve"> </v>
      </c>
      <c r="G3510" s="509" t="s">
        <v>83</v>
      </c>
      <c r="H3510" s="504" t="str">
        <f>IF('Flanged Parts'!$BB$6=1,"CS",IF('Flanged Parts'!$BB$6=2,"Glv",0))</f>
        <v>Glv</v>
      </c>
      <c r="I3510" s="1035"/>
      <c r="J3510" s="1036"/>
      <c r="K3510" s="516" t="s">
        <v>881</v>
      </c>
      <c r="L3510" s="535">
        <v>18</v>
      </c>
      <c r="M3510" s="517" t="str">
        <f t="shared" si="2034"/>
        <v>Y</v>
      </c>
      <c r="N3510" s="514">
        <f t="shared" si="1998"/>
        <v>56.86</v>
      </c>
      <c r="O3510" s="514">
        <f t="shared" si="2007"/>
        <v>0</v>
      </c>
      <c r="P3510" s="680">
        <f>'KB Duct Parts'!$AE$3</f>
        <v>0</v>
      </c>
      <c r="Q3510" s="681">
        <f t="shared" si="2002"/>
        <v>0</v>
      </c>
      <c r="R3510" s="682">
        <f t="shared" si="2003"/>
        <v>0</v>
      </c>
      <c r="S3510" s="716">
        <f t="shared" si="2008"/>
        <v>0.2</v>
      </c>
      <c r="T3510" s="679">
        <f t="shared" si="2004"/>
        <v>0</v>
      </c>
      <c r="U3510" s="679">
        <f t="shared" si="2005"/>
        <v>0</v>
      </c>
      <c r="Y3510" s="120"/>
      <c r="AD3510" s="81"/>
      <c r="AF3510" s="370">
        <v>18</v>
      </c>
      <c r="AG3510" s="374">
        <v>16</v>
      </c>
      <c r="AH3510" s="378">
        <v>14</v>
      </c>
      <c r="AI3510" s="381">
        <v>12</v>
      </c>
      <c r="AJ3510" s="386">
        <v>10</v>
      </c>
      <c r="AK3510" s="391"/>
      <c r="AL3510" s="386"/>
      <c r="AM3510" s="363">
        <f t="shared" si="1995"/>
        <v>1</v>
      </c>
      <c r="AN3510" s="578">
        <v>41.6</v>
      </c>
      <c r="AO3510" s="78">
        <f t="shared" si="2032"/>
        <v>49.92</v>
      </c>
      <c r="AP3510" s="78">
        <f t="shared" si="2027"/>
        <v>54.080000000000005</v>
      </c>
      <c r="AQ3510" s="78">
        <f t="shared" si="2028"/>
        <v>58.239999999999995</v>
      </c>
      <c r="AR3510" s="78">
        <f t="shared" si="2029"/>
        <v>62.400000000000006</v>
      </c>
      <c r="AS3510" s="78">
        <f t="shared" si="2030"/>
        <v>0</v>
      </c>
      <c r="AT3510" s="78">
        <f t="shared" si="2031"/>
        <v>0</v>
      </c>
      <c r="AU3510" s="363" t="s">
        <v>717</v>
      </c>
      <c r="AV3510" s="393"/>
      <c r="AW3510" s="395"/>
      <c r="AX3510" s="395">
        <v>1.2</v>
      </c>
      <c r="AY3510" s="395">
        <v>1.3</v>
      </c>
      <c r="AZ3510" s="395">
        <v>1.4</v>
      </c>
      <c r="BA3510" s="395">
        <v>1.5</v>
      </c>
      <c r="BB3510" s="395">
        <v>0</v>
      </c>
      <c r="BC3510" s="395">
        <v>0</v>
      </c>
      <c r="BD3510" s="115"/>
      <c r="BE3510" s="115"/>
      <c r="BF3510" s="115">
        <v>1</v>
      </c>
      <c r="BG3510" s="115">
        <v>12</v>
      </c>
      <c r="BH3510" s="423">
        <f t="shared" si="2026"/>
        <v>15.26</v>
      </c>
      <c r="BI3510" s="417">
        <f t="shared" si="1997"/>
        <v>15.26</v>
      </c>
      <c r="BJ3510" s="115"/>
      <c r="BK3510" s="115"/>
      <c r="BQ3510" s="74" t="str">
        <f t="shared" si="2009"/>
        <v>29612-(16)</v>
      </c>
      <c r="BR3510" s="120" t="str">
        <f t="shared" si="2010"/>
        <v>Flanged End Cap-Screen</v>
      </c>
      <c r="BS3510" s="120">
        <f t="shared" si="2011"/>
        <v>49.92</v>
      </c>
      <c r="BU3510" s="74" t="str">
        <f t="shared" si="2012"/>
        <v>29612-(14)</v>
      </c>
      <c r="BV3510" s="120" t="str">
        <f t="shared" si="2013"/>
        <v>Flanged End Cap-Screen</v>
      </c>
      <c r="BW3510" s="120">
        <f t="shared" si="2014"/>
        <v>54.080000000000005</v>
      </c>
      <c r="BY3510" s="74" t="str">
        <f t="shared" si="2015"/>
        <v>29612-(12)</v>
      </c>
      <c r="BZ3510" s="120" t="str">
        <f t="shared" si="2016"/>
        <v>Flanged End Cap-Screen</v>
      </c>
      <c r="CA3510" s="120">
        <f t="shared" si="2017"/>
        <v>58.239999999999995</v>
      </c>
      <c r="CC3510" s="115" t="str">
        <f t="shared" si="2018"/>
        <v>29612-(10)</v>
      </c>
      <c r="CD3510" s="120" t="str">
        <f t="shared" si="2019"/>
        <v>Flanged End Cap-Screen</v>
      </c>
      <c r="CE3510" s="417">
        <f t="shared" si="2020"/>
        <v>62.400000000000006</v>
      </c>
      <c r="CF3510" s="115"/>
      <c r="CG3510" s="115" t="str">
        <f t="shared" si="2021"/>
        <v xml:space="preserve"> </v>
      </c>
      <c r="CH3510" s="120" t="str">
        <f t="shared" si="2022"/>
        <v xml:space="preserve"> </v>
      </c>
      <c r="CI3510" s="417" t="str">
        <f t="shared" si="2023"/>
        <v xml:space="preserve"> </v>
      </c>
      <c r="CJ3510" s="115"/>
      <c r="CK3510" s="115" t="str">
        <f t="shared" si="2024"/>
        <v xml:space="preserve"> </v>
      </c>
      <c r="CL3510" s="120" t="str">
        <f t="shared" si="2025"/>
        <v xml:space="preserve"> </v>
      </c>
      <c r="CM3510" s="417" t="str">
        <f t="shared" si="2035"/>
        <v xml:space="preserve"> </v>
      </c>
      <c r="IS3510" s="111">
        <v>32.5</v>
      </c>
    </row>
    <row r="3511" spans="2:253" s="74" customFormat="1" ht="17.100000000000001" hidden="1" customHeight="1" x14ac:dyDescent="0.25">
      <c r="B3511" s="504">
        <f>'Flanged Parts'!AE16</f>
        <v>0</v>
      </c>
      <c r="C3511" s="508">
        <f t="shared" si="2033"/>
        <v>29613</v>
      </c>
      <c r="D3511" s="506">
        <f t="shared" si="2006"/>
        <v>29613</v>
      </c>
      <c r="E3511" s="504" t="s">
        <v>870</v>
      </c>
      <c r="F3511" s="508" t="str">
        <f t="shared" si="2001"/>
        <v xml:space="preserve"> </v>
      </c>
      <c r="G3511" s="509" t="s">
        <v>83</v>
      </c>
      <c r="H3511" s="504" t="str">
        <f>IF('Flanged Parts'!$BB$6=1,"CS",IF('Flanged Parts'!$BB$6=2,"Glv",0))</f>
        <v>Glv</v>
      </c>
      <c r="I3511" s="1035"/>
      <c r="J3511" s="1036"/>
      <c r="K3511" s="516" t="s">
        <v>881</v>
      </c>
      <c r="L3511" s="535">
        <v>18</v>
      </c>
      <c r="M3511" s="517" t="str">
        <f t="shared" si="2034"/>
        <v>Y</v>
      </c>
      <c r="N3511" s="514">
        <f t="shared" si="1998"/>
        <v>61.14</v>
      </c>
      <c r="O3511" s="514">
        <f t="shared" si="2007"/>
        <v>0</v>
      </c>
      <c r="P3511" s="680">
        <f>'KB Duct Parts'!$AE$3</f>
        <v>0</v>
      </c>
      <c r="Q3511" s="681">
        <f t="shared" si="2002"/>
        <v>0</v>
      </c>
      <c r="R3511" s="682">
        <f t="shared" si="2003"/>
        <v>0</v>
      </c>
      <c r="S3511" s="716">
        <f t="shared" si="2008"/>
        <v>0.2</v>
      </c>
      <c r="T3511" s="679">
        <f t="shared" si="2004"/>
        <v>0</v>
      </c>
      <c r="U3511" s="679">
        <f t="shared" si="2005"/>
        <v>0</v>
      </c>
      <c r="Y3511" s="120"/>
      <c r="AD3511" s="81"/>
      <c r="AF3511" s="370">
        <v>18</v>
      </c>
      <c r="AG3511" s="374">
        <v>16</v>
      </c>
      <c r="AH3511" s="378">
        <v>14</v>
      </c>
      <c r="AI3511" s="381">
        <v>12</v>
      </c>
      <c r="AJ3511" s="386">
        <v>10</v>
      </c>
      <c r="AK3511" s="391"/>
      <c r="AL3511" s="386"/>
      <c r="AM3511" s="363">
        <f t="shared" si="1995"/>
        <v>1</v>
      </c>
      <c r="AN3511" s="578">
        <v>43.5</v>
      </c>
      <c r="AO3511" s="78">
        <f t="shared" si="2032"/>
        <v>52.199999999999996</v>
      </c>
      <c r="AP3511" s="78">
        <f t="shared" si="2027"/>
        <v>56.550000000000004</v>
      </c>
      <c r="AQ3511" s="78">
        <f t="shared" si="2028"/>
        <v>60.9</v>
      </c>
      <c r="AR3511" s="78">
        <f t="shared" si="2029"/>
        <v>65.25</v>
      </c>
      <c r="AS3511" s="78">
        <f t="shared" si="2030"/>
        <v>0</v>
      </c>
      <c r="AT3511" s="78">
        <f t="shared" si="2031"/>
        <v>0</v>
      </c>
      <c r="AU3511" s="363" t="s">
        <v>717</v>
      </c>
      <c r="AV3511" s="393"/>
      <c r="AW3511" s="395"/>
      <c r="AX3511" s="395">
        <v>1.2</v>
      </c>
      <c r="AY3511" s="395">
        <v>1.3</v>
      </c>
      <c r="AZ3511" s="395">
        <v>1.4</v>
      </c>
      <c r="BA3511" s="395">
        <v>1.5</v>
      </c>
      <c r="BB3511" s="395">
        <v>0</v>
      </c>
      <c r="BC3511" s="395">
        <v>0</v>
      </c>
      <c r="BD3511" s="115"/>
      <c r="BE3511" s="115"/>
      <c r="BF3511" s="115">
        <v>1</v>
      </c>
      <c r="BG3511" s="115">
        <v>13</v>
      </c>
      <c r="BH3511" s="423">
        <f t="shared" si="2026"/>
        <v>17.64</v>
      </c>
      <c r="BI3511" s="417">
        <f t="shared" si="1997"/>
        <v>17.64</v>
      </c>
      <c r="BJ3511" s="115"/>
      <c r="BK3511" s="115"/>
      <c r="BQ3511" s="74" t="str">
        <f t="shared" si="2009"/>
        <v>29613-(16)</v>
      </c>
      <c r="BR3511" s="120" t="str">
        <f t="shared" si="2010"/>
        <v>Flanged End Cap-Screen</v>
      </c>
      <c r="BS3511" s="120">
        <f t="shared" si="2011"/>
        <v>52.199999999999996</v>
      </c>
      <c r="BU3511" s="74" t="str">
        <f t="shared" si="2012"/>
        <v>29613-(14)</v>
      </c>
      <c r="BV3511" s="120" t="str">
        <f t="shared" si="2013"/>
        <v>Flanged End Cap-Screen</v>
      </c>
      <c r="BW3511" s="120">
        <f t="shared" si="2014"/>
        <v>56.550000000000004</v>
      </c>
      <c r="BY3511" s="74" t="str">
        <f t="shared" si="2015"/>
        <v>29613-(12)</v>
      </c>
      <c r="BZ3511" s="120" t="str">
        <f t="shared" si="2016"/>
        <v>Flanged End Cap-Screen</v>
      </c>
      <c r="CA3511" s="120">
        <f t="shared" si="2017"/>
        <v>60.9</v>
      </c>
      <c r="CC3511" s="115" t="str">
        <f t="shared" si="2018"/>
        <v>29613-(10)</v>
      </c>
      <c r="CD3511" s="120" t="str">
        <f t="shared" si="2019"/>
        <v>Flanged End Cap-Screen</v>
      </c>
      <c r="CE3511" s="417">
        <f t="shared" si="2020"/>
        <v>65.25</v>
      </c>
      <c r="CF3511" s="115"/>
      <c r="CG3511" s="115" t="str">
        <f t="shared" si="2021"/>
        <v xml:space="preserve"> </v>
      </c>
      <c r="CH3511" s="120" t="str">
        <f t="shared" si="2022"/>
        <v xml:space="preserve"> </v>
      </c>
      <c r="CI3511" s="417" t="str">
        <f t="shared" si="2023"/>
        <v xml:space="preserve"> </v>
      </c>
      <c r="CJ3511" s="115"/>
      <c r="CK3511" s="115" t="str">
        <f t="shared" si="2024"/>
        <v xml:space="preserve"> </v>
      </c>
      <c r="CL3511" s="120" t="str">
        <f t="shared" si="2025"/>
        <v xml:space="preserve"> </v>
      </c>
      <c r="CM3511" s="417" t="str">
        <f t="shared" si="2035"/>
        <v xml:space="preserve"> </v>
      </c>
      <c r="IS3511" s="111">
        <v>34.4</v>
      </c>
    </row>
    <row r="3512" spans="2:253" s="74" customFormat="1" ht="17.100000000000001" hidden="1" customHeight="1" x14ac:dyDescent="0.25">
      <c r="B3512" s="504">
        <f>'Flanged Parts'!AE17</f>
        <v>0</v>
      </c>
      <c r="C3512" s="508">
        <f t="shared" si="2033"/>
        <v>29614</v>
      </c>
      <c r="D3512" s="506">
        <f t="shared" si="2006"/>
        <v>29614</v>
      </c>
      <c r="E3512" s="504" t="s">
        <v>871</v>
      </c>
      <c r="F3512" s="508" t="str">
        <f t="shared" si="2001"/>
        <v xml:space="preserve"> </v>
      </c>
      <c r="G3512" s="509" t="s">
        <v>83</v>
      </c>
      <c r="H3512" s="504" t="str">
        <f>IF('Flanged Parts'!$BB$6=1,"CS",IF('Flanged Parts'!$BB$6=2,"Glv",0))</f>
        <v>Glv</v>
      </c>
      <c r="I3512" s="1035"/>
      <c r="J3512" s="1036"/>
      <c r="K3512" s="516" t="s">
        <v>881</v>
      </c>
      <c r="L3512" s="535">
        <v>18</v>
      </c>
      <c r="M3512" s="517" t="str">
        <f t="shared" si="2034"/>
        <v>Y</v>
      </c>
      <c r="N3512" s="514">
        <f t="shared" si="1998"/>
        <v>64.760000000000005</v>
      </c>
      <c r="O3512" s="514">
        <f t="shared" si="2007"/>
        <v>0</v>
      </c>
      <c r="P3512" s="680">
        <f>'KB Duct Parts'!$AE$3</f>
        <v>0</v>
      </c>
      <c r="Q3512" s="681">
        <f t="shared" si="2002"/>
        <v>0</v>
      </c>
      <c r="R3512" s="682">
        <f t="shared" si="2003"/>
        <v>0</v>
      </c>
      <c r="S3512" s="716">
        <f t="shared" si="2008"/>
        <v>0.2</v>
      </c>
      <c r="T3512" s="679">
        <f t="shared" si="2004"/>
        <v>0</v>
      </c>
      <c r="U3512" s="679">
        <f t="shared" si="2005"/>
        <v>0</v>
      </c>
      <c r="Y3512" s="120"/>
      <c r="AD3512" s="81"/>
      <c r="AF3512" s="370">
        <v>18</v>
      </c>
      <c r="AG3512" s="374">
        <v>16</v>
      </c>
      <c r="AH3512" s="378">
        <v>14</v>
      </c>
      <c r="AI3512" s="381">
        <v>12</v>
      </c>
      <c r="AJ3512" s="386">
        <v>10</v>
      </c>
      <c r="AK3512" s="391"/>
      <c r="AL3512" s="386"/>
      <c r="AM3512" s="363">
        <f t="shared" si="1995"/>
        <v>1</v>
      </c>
      <c r="AN3512" s="578">
        <v>44.6</v>
      </c>
      <c r="AO3512" s="78">
        <f t="shared" si="2032"/>
        <v>53.52</v>
      </c>
      <c r="AP3512" s="78">
        <f t="shared" si="2027"/>
        <v>57.980000000000004</v>
      </c>
      <c r="AQ3512" s="78">
        <f t="shared" si="2028"/>
        <v>62.44</v>
      </c>
      <c r="AR3512" s="78">
        <f t="shared" si="2029"/>
        <v>66.900000000000006</v>
      </c>
      <c r="AS3512" s="78">
        <f t="shared" si="2030"/>
        <v>0</v>
      </c>
      <c r="AT3512" s="78">
        <f t="shared" si="2031"/>
        <v>0</v>
      </c>
      <c r="AU3512" s="363" t="s">
        <v>717</v>
      </c>
      <c r="AV3512" s="393"/>
      <c r="AW3512" s="395"/>
      <c r="AX3512" s="395">
        <v>1.2</v>
      </c>
      <c r="AY3512" s="395">
        <v>1.3</v>
      </c>
      <c r="AZ3512" s="395">
        <v>1.4</v>
      </c>
      <c r="BA3512" s="395">
        <v>1.5</v>
      </c>
      <c r="BB3512" s="395">
        <v>0</v>
      </c>
      <c r="BC3512" s="395">
        <v>0</v>
      </c>
      <c r="BD3512" s="115"/>
      <c r="BE3512" s="115"/>
      <c r="BF3512" s="115">
        <v>1</v>
      </c>
      <c r="BG3512" s="115">
        <v>14</v>
      </c>
      <c r="BH3512" s="423">
        <f t="shared" si="2026"/>
        <v>20.16</v>
      </c>
      <c r="BI3512" s="417">
        <f t="shared" si="1997"/>
        <v>20.16</v>
      </c>
      <c r="BJ3512" s="115"/>
      <c r="BK3512" s="115"/>
      <c r="BQ3512" s="74" t="str">
        <f t="shared" si="2009"/>
        <v>29614-(16)</v>
      </c>
      <c r="BR3512" s="120" t="str">
        <f t="shared" si="2010"/>
        <v>Flanged End Cap-Screen</v>
      </c>
      <c r="BS3512" s="120">
        <f t="shared" si="2011"/>
        <v>53.52</v>
      </c>
      <c r="BU3512" s="74" t="str">
        <f t="shared" si="2012"/>
        <v>29614-(14)</v>
      </c>
      <c r="BV3512" s="120" t="str">
        <f t="shared" si="2013"/>
        <v>Flanged End Cap-Screen</v>
      </c>
      <c r="BW3512" s="120">
        <f t="shared" si="2014"/>
        <v>57.980000000000004</v>
      </c>
      <c r="BY3512" s="74" t="str">
        <f t="shared" si="2015"/>
        <v>29614-(12)</v>
      </c>
      <c r="BZ3512" s="120" t="str">
        <f t="shared" si="2016"/>
        <v>Flanged End Cap-Screen</v>
      </c>
      <c r="CA3512" s="120">
        <f t="shared" si="2017"/>
        <v>62.44</v>
      </c>
      <c r="CC3512" s="115" t="str">
        <f t="shared" si="2018"/>
        <v>29614-(10)</v>
      </c>
      <c r="CD3512" s="120" t="str">
        <f t="shared" si="2019"/>
        <v>Flanged End Cap-Screen</v>
      </c>
      <c r="CE3512" s="417">
        <f t="shared" si="2020"/>
        <v>66.900000000000006</v>
      </c>
      <c r="CF3512" s="115"/>
      <c r="CG3512" s="115" t="str">
        <f t="shared" si="2021"/>
        <v xml:space="preserve"> </v>
      </c>
      <c r="CH3512" s="120" t="str">
        <f t="shared" si="2022"/>
        <v xml:space="preserve"> </v>
      </c>
      <c r="CI3512" s="417" t="str">
        <f t="shared" si="2023"/>
        <v xml:space="preserve"> </v>
      </c>
      <c r="CJ3512" s="115"/>
      <c r="CK3512" s="115" t="str">
        <f t="shared" si="2024"/>
        <v xml:space="preserve"> </v>
      </c>
      <c r="CL3512" s="120" t="str">
        <f t="shared" si="2025"/>
        <v xml:space="preserve"> </v>
      </c>
      <c r="CM3512" s="417" t="str">
        <f t="shared" si="2035"/>
        <v xml:space="preserve"> </v>
      </c>
      <c r="IS3512" s="111">
        <v>36.1</v>
      </c>
    </row>
    <row r="3513" spans="2:253" s="74" customFormat="1" ht="17.100000000000001" hidden="1" customHeight="1" x14ac:dyDescent="0.25">
      <c r="B3513" s="504">
        <f>'Flanged Parts'!AE18</f>
        <v>0</v>
      </c>
      <c r="C3513" s="508">
        <f t="shared" si="2033"/>
        <v>29615</v>
      </c>
      <c r="D3513" s="506">
        <f t="shared" si="2006"/>
        <v>29615</v>
      </c>
      <c r="E3513" s="504" t="s">
        <v>872</v>
      </c>
      <c r="F3513" s="508" t="str">
        <f t="shared" si="2001"/>
        <v xml:space="preserve"> </v>
      </c>
      <c r="G3513" s="509" t="s">
        <v>83</v>
      </c>
      <c r="H3513" s="504" t="str">
        <f>IF('Flanged Parts'!$BB$6=1,"CS",IF('Flanged Parts'!$BB$6=2,"Glv",0))</f>
        <v>Glv</v>
      </c>
      <c r="I3513" s="1035"/>
      <c r="J3513" s="1036"/>
      <c r="K3513" s="516" t="s">
        <v>881</v>
      </c>
      <c r="L3513" s="535">
        <v>18</v>
      </c>
      <c r="M3513" s="517" t="str">
        <f t="shared" si="2034"/>
        <v>Y</v>
      </c>
      <c r="N3513" s="514">
        <f t="shared" si="1998"/>
        <v>68.3</v>
      </c>
      <c r="O3513" s="514">
        <f t="shared" si="2007"/>
        <v>0</v>
      </c>
      <c r="P3513" s="680">
        <f>'KB Duct Parts'!$AE$3</f>
        <v>0</v>
      </c>
      <c r="Q3513" s="681">
        <f t="shared" si="2002"/>
        <v>0</v>
      </c>
      <c r="R3513" s="682">
        <f t="shared" si="2003"/>
        <v>0</v>
      </c>
      <c r="S3513" s="716">
        <f t="shared" si="2008"/>
        <v>0.2</v>
      </c>
      <c r="T3513" s="679">
        <f t="shared" si="2004"/>
        <v>0</v>
      </c>
      <c r="U3513" s="679">
        <f t="shared" si="2005"/>
        <v>0</v>
      </c>
      <c r="Y3513" s="120"/>
      <c r="AD3513" s="81"/>
      <c r="AF3513" s="370">
        <v>18</v>
      </c>
      <c r="AG3513" s="374">
        <v>16</v>
      </c>
      <c r="AH3513" s="378">
        <v>14</v>
      </c>
      <c r="AI3513" s="381">
        <v>12</v>
      </c>
      <c r="AJ3513" s="386">
        <v>10</v>
      </c>
      <c r="AK3513" s="391"/>
      <c r="AL3513" s="386"/>
      <c r="AM3513" s="363">
        <f t="shared" si="1995"/>
        <v>1</v>
      </c>
      <c r="AN3513" s="578">
        <v>46.3</v>
      </c>
      <c r="AO3513" s="78">
        <f t="shared" si="2032"/>
        <v>55.559999999999995</v>
      </c>
      <c r="AP3513" s="78">
        <f t="shared" si="2027"/>
        <v>60.19</v>
      </c>
      <c r="AQ3513" s="78">
        <f t="shared" si="2028"/>
        <v>64.819999999999993</v>
      </c>
      <c r="AR3513" s="78">
        <f t="shared" si="2029"/>
        <v>69.449999999999989</v>
      </c>
      <c r="AS3513" s="78">
        <f t="shared" si="2030"/>
        <v>0</v>
      </c>
      <c r="AT3513" s="78">
        <f t="shared" si="2031"/>
        <v>0</v>
      </c>
      <c r="AU3513" s="363" t="s">
        <v>717</v>
      </c>
      <c r="AV3513" s="393"/>
      <c r="AW3513" s="395"/>
      <c r="AX3513" s="395">
        <v>1.2</v>
      </c>
      <c r="AY3513" s="395">
        <v>1.3</v>
      </c>
      <c r="AZ3513" s="395">
        <v>1.4</v>
      </c>
      <c r="BA3513" s="395">
        <v>1.5</v>
      </c>
      <c r="BB3513" s="395">
        <v>0</v>
      </c>
      <c r="BC3513" s="395">
        <v>0</v>
      </c>
      <c r="BD3513" s="115"/>
      <c r="BE3513" s="115"/>
      <c r="BF3513" s="115">
        <v>1</v>
      </c>
      <c r="BG3513" s="115">
        <v>15</v>
      </c>
      <c r="BH3513" s="423">
        <f t="shared" si="2026"/>
        <v>22</v>
      </c>
      <c r="BI3513" s="417">
        <f t="shared" si="1997"/>
        <v>22</v>
      </c>
      <c r="BJ3513" s="115"/>
      <c r="BK3513" s="115"/>
      <c r="BQ3513" s="74" t="str">
        <f t="shared" si="2009"/>
        <v>29615-(16)</v>
      </c>
      <c r="BR3513" s="120" t="str">
        <f t="shared" si="2010"/>
        <v>Flanged End Cap-Screen</v>
      </c>
      <c r="BS3513" s="120">
        <f t="shared" si="2011"/>
        <v>55.559999999999995</v>
      </c>
      <c r="BU3513" s="74" t="str">
        <f t="shared" si="2012"/>
        <v>29615-(14)</v>
      </c>
      <c r="BV3513" s="120" t="str">
        <f t="shared" si="2013"/>
        <v>Flanged End Cap-Screen</v>
      </c>
      <c r="BW3513" s="120">
        <f t="shared" si="2014"/>
        <v>60.19</v>
      </c>
      <c r="BY3513" s="74" t="str">
        <f t="shared" si="2015"/>
        <v>29615-(12)</v>
      </c>
      <c r="BZ3513" s="120" t="str">
        <f t="shared" si="2016"/>
        <v>Flanged End Cap-Screen</v>
      </c>
      <c r="CA3513" s="120">
        <f t="shared" si="2017"/>
        <v>64.819999999999993</v>
      </c>
      <c r="CC3513" s="115" t="str">
        <f t="shared" si="2018"/>
        <v>29615-(10)</v>
      </c>
      <c r="CD3513" s="120" t="str">
        <f t="shared" si="2019"/>
        <v>Flanged End Cap-Screen</v>
      </c>
      <c r="CE3513" s="417">
        <f t="shared" si="2020"/>
        <v>69.449999999999989</v>
      </c>
      <c r="CF3513" s="115"/>
      <c r="CG3513" s="115" t="str">
        <f t="shared" si="2021"/>
        <v xml:space="preserve"> </v>
      </c>
      <c r="CH3513" s="120" t="str">
        <f t="shared" si="2022"/>
        <v xml:space="preserve"> </v>
      </c>
      <c r="CI3513" s="417" t="str">
        <f t="shared" si="2023"/>
        <v xml:space="preserve"> </v>
      </c>
      <c r="CJ3513" s="115"/>
      <c r="CK3513" s="115" t="str">
        <f t="shared" si="2024"/>
        <v xml:space="preserve"> </v>
      </c>
      <c r="CL3513" s="120" t="str">
        <f t="shared" si="2025"/>
        <v xml:space="preserve"> </v>
      </c>
      <c r="CM3513" s="417" t="str">
        <f t="shared" si="2035"/>
        <v xml:space="preserve"> </v>
      </c>
      <c r="IS3513" s="111">
        <v>38.6</v>
      </c>
    </row>
    <row r="3514" spans="2:253" s="74" customFormat="1" ht="17.100000000000001" hidden="1" customHeight="1" x14ac:dyDescent="0.25">
      <c r="B3514" s="504">
        <f>'Flanged Parts'!AE19</f>
        <v>0</v>
      </c>
      <c r="C3514" s="508">
        <f t="shared" si="2033"/>
        <v>29616</v>
      </c>
      <c r="D3514" s="506">
        <f t="shared" si="2006"/>
        <v>29616</v>
      </c>
      <c r="E3514" s="504" t="s">
        <v>873</v>
      </c>
      <c r="F3514" s="508" t="str">
        <f t="shared" si="2001"/>
        <v xml:space="preserve"> </v>
      </c>
      <c r="G3514" s="509" t="s">
        <v>83</v>
      </c>
      <c r="H3514" s="504" t="str">
        <f>IF('Flanged Parts'!$BB$6=1,"CS",IF('Flanged Parts'!$BB$6=2,"Glv",0))</f>
        <v>Glv</v>
      </c>
      <c r="I3514" s="1035"/>
      <c r="J3514" s="1036"/>
      <c r="K3514" s="516" t="s">
        <v>881</v>
      </c>
      <c r="L3514" s="535">
        <v>18</v>
      </c>
      <c r="M3514" s="517" t="str">
        <f t="shared" si="2034"/>
        <v>Y</v>
      </c>
      <c r="N3514" s="514">
        <f t="shared" si="1998"/>
        <v>74.22</v>
      </c>
      <c r="O3514" s="514">
        <f t="shared" si="2007"/>
        <v>0</v>
      </c>
      <c r="P3514" s="680">
        <f>'KB Duct Parts'!$AE$3</f>
        <v>0</v>
      </c>
      <c r="Q3514" s="681">
        <f t="shared" si="2002"/>
        <v>0</v>
      </c>
      <c r="R3514" s="682">
        <f t="shared" si="2003"/>
        <v>0</v>
      </c>
      <c r="S3514" s="716">
        <f t="shared" si="2008"/>
        <v>0.2</v>
      </c>
      <c r="T3514" s="679">
        <f t="shared" si="2004"/>
        <v>0</v>
      </c>
      <c r="U3514" s="679">
        <f t="shared" si="2005"/>
        <v>0</v>
      </c>
      <c r="Y3514" s="120"/>
      <c r="AD3514" s="81"/>
      <c r="AF3514" s="370">
        <v>18</v>
      </c>
      <c r="AG3514" s="374">
        <v>16</v>
      </c>
      <c r="AH3514" s="378">
        <v>14</v>
      </c>
      <c r="AI3514" s="381">
        <v>12</v>
      </c>
      <c r="AJ3514" s="386">
        <v>10</v>
      </c>
      <c r="AK3514" s="391"/>
      <c r="AL3514" s="386"/>
      <c r="AM3514" s="363">
        <f t="shared" si="1995"/>
        <v>1</v>
      </c>
      <c r="AN3514" s="578">
        <v>47.1</v>
      </c>
      <c r="AO3514" s="78">
        <f t="shared" si="2032"/>
        <v>56.52</v>
      </c>
      <c r="AP3514" s="78">
        <f t="shared" si="2027"/>
        <v>61.230000000000004</v>
      </c>
      <c r="AQ3514" s="78">
        <f t="shared" si="2028"/>
        <v>65.94</v>
      </c>
      <c r="AR3514" s="78">
        <f t="shared" si="2029"/>
        <v>70.650000000000006</v>
      </c>
      <c r="AS3514" s="78">
        <f t="shared" si="2030"/>
        <v>0</v>
      </c>
      <c r="AT3514" s="78">
        <f t="shared" si="2031"/>
        <v>0</v>
      </c>
      <c r="AU3514" s="363" t="s">
        <v>717</v>
      </c>
      <c r="AV3514" s="393"/>
      <c r="AW3514" s="395"/>
      <c r="AX3514" s="395">
        <v>1.2</v>
      </c>
      <c r="AY3514" s="395">
        <v>1.3</v>
      </c>
      <c r="AZ3514" s="395">
        <v>1.4</v>
      </c>
      <c r="BA3514" s="395">
        <v>1.5</v>
      </c>
      <c r="BB3514" s="395">
        <v>0</v>
      </c>
      <c r="BC3514" s="395">
        <v>0</v>
      </c>
      <c r="BD3514" s="115"/>
      <c r="BE3514" s="115"/>
      <c r="BF3514" s="115">
        <v>1</v>
      </c>
      <c r="BG3514" s="115">
        <v>16</v>
      </c>
      <c r="BH3514" s="423">
        <f t="shared" si="2026"/>
        <v>27.12</v>
      </c>
      <c r="BI3514" s="417">
        <f t="shared" si="1997"/>
        <v>27.12</v>
      </c>
      <c r="BJ3514" s="115"/>
      <c r="BK3514" s="115"/>
      <c r="BQ3514" s="74" t="str">
        <f t="shared" si="2009"/>
        <v>29616-(16)</v>
      </c>
      <c r="BR3514" s="120" t="str">
        <f t="shared" si="2010"/>
        <v>Flanged End Cap-Screen</v>
      </c>
      <c r="BS3514" s="120">
        <f t="shared" si="2011"/>
        <v>56.52</v>
      </c>
      <c r="BU3514" s="74" t="str">
        <f t="shared" si="2012"/>
        <v>29616-(14)</v>
      </c>
      <c r="BV3514" s="120" t="str">
        <f t="shared" si="2013"/>
        <v>Flanged End Cap-Screen</v>
      </c>
      <c r="BW3514" s="120">
        <f t="shared" si="2014"/>
        <v>61.230000000000004</v>
      </c>
      <c r="BY3514" s="74" t="str">
        <f t="shared" si="2015"/>
        <v>29616-(12)</v>
      </c>
      <c r="BZ3514" s="120" t="str">
        <f t="shared" si="2016"/>
        <v>Flanged End Cap-Screen</v>
      </c>
      <c r="CA3514" s="120">
        <f t="shared" si="2017"/>
        <v>65.94</v>
      </c>
      <c r="CC3514" s="115" t="str">
        <f t="shared" si="2018"/>
        <v>29616-(10)</v>
      </c>
      <c r="CD3514" s="120" t="str">
        <f t="shared" si="2019"/>
        <v>Flanged End Cap-Screen</v>
      </c>
      <c r="CE3514" s="417">
        <f t="shared" si="2020"/>
        <v>70.650000000000006</v>
      </c>
      <c r="CF3514" s="115"/>
      <c r="CG3514" s="115" t="str">
        <f t="shared" si="2021"/>
        <v xml:space="preserve"> </v>
      </c>
      <c r="CH3514" s="120" t="str">
        <f t="shared" si="2022"/>
        <v xml:space="preserve"> </v>
      </c>
      <c r="CI3514" s="417" t="str">
        <f t="shared" si="2023"/>
        <v xml:space="preserve"> </v>
      </c>
      <c r="CJ3514" s="115"/>
      <c r="CK3514" s="115" t="str">
        <f t="shared" si="2024"/>
        <v xml:space="preserve"> </v>
      </c>
      <c r="CL3514" s="120" t="str">
        <f t="shared" si="2025"/>
        <v xml:space="preserve"> </v>
      </c>
      <c r="CM3514" s="417" t="str">
        <f t="shared" si="2035"/>
        <v xml:space="preserve"> </v>
      </c>
      <c r="IS3514" s="111">
        <v>40</v>
      </c>
    </row>
    <row r="3515" spans="2:253" s="74" customFormat="1" ht="17.100000000000001" hidden="1" customHeight="1" x14ac:dyDescent="0.25">
      <c r="B3515" s="504">
        <f>'Flanged Parts'!AE20</f>
        <v>0</v>
      </c>
      <c r="C3515" s="508">
        <f t="shared" si="2033"/>
        <v>29617</v>
      </c>
      <c r="D3515" s="506">
        <f t="shared" si="2006"/>
        <v>29617</v>
      </c>
      <c r="E3515" s="504" t="s">
        <v>874</v>
      </c>
      <c r="F3515" s="508" t="str">
        <f t="shared" si="2001"/>
        <v xml:space="preserve"> </v>
      </c>
      <c r="G3515" s="509" t="s">
        <v>83</v>
      </c>
      <c r="H3515" s="504" t="str">
        <f>IF('Flanged Parts'!$BB$6=1,"CS",IF('Flanged Parts'!$BB$6=2,"Glv",0))</f>
        <v>Glv</v>
      </c>
      <c r="I3515" s="1035"/>
      <c r="J3515" s="1036"/>
      <c r="K3515" s="516" t="s">
        <v>881</v>
      </c>
      <c r="L3515" s="535">
        <v>18</v>
      </c>
      <c r="M3515" s="517" t="str">
        <f t="shared" si="2034"/>
        <v>Y</v>
      </c>
      <c r="N3515" s="514">
        <f t="shared" si="1998"/>
        <v>78.23</v>
      </c>
      <c r="O3515" s="514">
        <f t="shared" si="2007"/>
        <v>0</v>
      </c>
      <c r="P3515" s="680">
        <f>'KB Duct Parts'!$AE$3</f>
        <v>0</v>
      </c>
      <c r="Q3515" s="681">
        <f t="shared" si="2002"/>
        <v>0</v>
      </c>
      <c r="R3515" s="682">
        <f t="shared" si="2003"/>
        <v>0</v>
      </c>
      <c r="S3515" s="716">
        <f t="shared" si="2008"/>
        <v>0.2</v>
      </c>
      <c r="T3515" s="679">
        <f t="shared" si="2004"/>
        <v>0</v>
      </c>
      <c r="U3515" s="679">
        <f t="shared" si="2005"/>
        <v>0</v>
      </c>
      <c r="Y3515" s="120"/>
      <c r="AD3515" s="81"/>
      <c r="AF3515" s="370">
        <v>18</v>
      </c>
      <c r="AG3515" s="374">
        <v>16</v>
      </c>
      <c r="AH3515" s="378">
        <v>14</v>
      </c>
      <c r="AI3515" s="381">
        <v>12</v>
      </c>
      <c r="AJ3515" s="386">
        <v>10</v>
      </c>
      <c r="AK3515" s="391"/>
      <c r="AL3515" s="386"/>
      <c r="AM3515" s="363">
        <f t="shared" si="1995"/>
        <v>1</v>
      </c>
      <c r="AN3515" s="578">
        <v>49</v>
      </c>
      <c r="AO3515" s="78">
        <f t="shared" si="2032"/>
        <v>58.8</v>
      </c>
      <c r="AP3515" s="78">
        <f t="shared" si="2027"/>
        <v>63.7</v>
      </c>
      <c r="AQ3515" s="78">
        <f t="shared" si="2028"/>
        <v>68.599999999999994</v>
      </c>
      <c r="AR3515" s="78">
        <f t="shared" si="2029"/>
        <v>73.5</v>
      </c>
      <c r="AS3515" s="78">
        <f t="shared" si="2030"/>
        <v>0</v>
      </c>
      <c r="AT3515" s="78">
        <f t="shared" si="2031"/>
        <v>0</v>
      </c>
      <c r="AU3515" s="363" t="s">
        <v>717</v>
      </c>
      <c r="AV3515" s="393"/>
      <c r="AW3515" s="395"/>
      <c r="AX3515" s="395">
        <v>1.2</v>
      </c>
      <c r="AY3515" s="395">
        <v>1.3</v>
      </c>
      <c r="AZ3515" s="395">
        <v>1.4</v>
      </c>
      <c r="BA3515" s="395">
        <v>1.5</v>
      </c>
      <c r="BB3515" s="395">
        <v>0</v>
      </c>
      <c r="BC3515" s="395">
        <v>0</v>
      </c>
      <c r="BD3515" s="115"/>
      <c r="BE3515" s="115"/>
      <c r="BF3515" s="115">
        <v>1</v>
      </c>
      <c r="BG3515" s="115">
        <v>17</v>
      </c>
      <c r="BH3515" s="423">
        <f t="shared" si="2026"/>
        <v>29.23</v>
      </c>
      <c r="BI3515" s="417">
        <f t="shared" si="1997"/>
        <v>29.23</v>
      </c>
      <c r="BJ3515" s="115"/>
      <c r="BK3515" s="115"/>
      <c r="BQ3515" s="74" t="str">
        <f t="shared" si="2009"/>
        <v>29617-(16)</v>
      </c>
      <c r="BR3515" s="120" t="str">
        <f t="shared" si="2010"/>
        <v>Flanged End Cap-Screen</v>
      </c>
      <c r="BS3515" s="120">
        <f t="shared" si="2011"/>
        <v>58.8</v>
      </c>
      <c r="BU3515" s="74" t="str">
        <f t="shared" si="2012"/>
        <v>29617-(14)</v>
      </c>
      <c r="BV3515" s="120" t="str">
        <f t="shared" si="2013"/>
        <v>Flanged End Cap-Screen</v>
      </c>
      <c r="BW3515" s="120">
        <f t="shared" si="2014"/>
        <v>63.7</v>
      </c>
      <c r="BY3515" s="74" t="str">
        <f t="shared" si="2015"/>
        <v>29617-(12)</v>
      </c>
      <c r="BZ3515" s="120" t="str">
        <f t="shared" si="2016"/>
        <v>Flanged End Cap-Screen</v>
      </c>
      <c r="CA3515" s="120">
        <f t="shared" si="2017"/>
        <v>68.599999999999994</v>
      </c>
      <c r="CC3515" s="115" t="str">
        <f t="shared" si="2018"/>
        <v>29617-(10)</v>
      </c>
      <c r="CD3515" s="120" t="str">
        <f t="shared" si="2019"/>
        <v>Flanged End Cap-Screen</v>
      </c>
      <c r="CE3515" s="417">
        <f t="shared" si="2020"/>
        <v>73.5</v>
      </c>
      <c r="CF3515" s="115"/>
      <c r="CG3515" s="115" t="str">
        <f t="shared" si="2021"/>
        <v xml:space="preserve"> </v>
      </c>
      <c r="CH3515" s="120" t="str">
        <f t="shared" si="2022"/>
        <v xml:space="preserve"> </v>
      </c>
      <c r="CI3515" s="417" t="str">
        <f t="shared" si="2023"/>
        <v xml:space="preserve"> </v>
      </c>
      <c r="CJ3515" s="115"/>
      <c r="CK3515" s="115" t="str">
        <f t="shared" si="2024"/>
        <v xml:space="preserve"> </v>
      </c>
      <c r="CL3515" s="120" t="str">
        <f t="shared" si="2025"/>
        <v xml:space="preserve"> </v>
      </c>
      <c r="CM3515" s="417" t="str">
        <f t="shared" si="2035"/>
        <v xml:space="preserve"> </v>
      </c>
      <c r="IS3515" s="111">
        <v>41.4</v>
      </c>
    </row>
    <row r="3516" spans="2:253" s="74" customFormat="1" ht="17.100000000000001" hidden="1" customHeight="1" x14ac:dyDescent="0.25">
      <c r="B3516" s="504">
        <f>'Flanged Parts'!AE21</f>
        <v>0</v>
      </c>
      <c r="C3516" s="508">
        <f t="shared" si="2033"/>
        <v>29618</v>
      </c>
      <c r="D3516" s="506">
        <f t="shared" si="2006"/>
        <v>29618</v>
      </c>
      <c r="E3516" s="504" t="s">
        <v>875</v>
      </c>
      <c r="F3516" s="508" t="str">
        <f t="shared" si="2001"/>
        <v xml:space="preserve"> </v>
      </c>
      <c r="G3516" s="509" t="s">
        <v>83</v>
      </c>
      <c r="H3516" s="504" t="str">
        <f>IF('Flanged Parts'!$BB$6=1,"CS",IF('Flanged Parts'!$BB$6=2,"Glv",0))</f>
        <v>Glv</v>
      </c>
      <c r="I3516" s="1035"/>
      <c r="J3516" s="1036"/>
      <c r="K3516" s="516" t="s">
        <v>881</v>
      </c>
      <c r="L3516" s="535">
        <v>18</v>
      </c>
      <c r="M3516" s="517" t="str">
        <f t="shared" si="2034"/>
        <v>Y</v>
      </c>
      <c r="N3516" s="514">
        <f t="shared" si="1998"/>
        <v>80.94</v>
      </c>
      <c r="O3516" s="514">
        <f t="shared" si="2007"/>
        <v>0</v>
      </c>
      <c r="P3516" s="680">
        <f>'KB Duct Parts'!$AE$3</f>
        <v>0</v>
      </c>
      <c r="Q3516" s="681">
        <f t="shared" si="2002"/>
        <v>0</v>
      </c>
      <c r="R3516" s="682">
        <f t="shared" si="2003"/>
        <v>0</v>
      </c>
      <c r="S3516" s="716">
        <f t="shared" si="2008"/>
        <v>0.2</v>
      </c>
      <c r="T3516" s="679">
        <f t="shared" si="2004"/>
        <v>0</v>
      </c>
      <c r="U3516" s="679">
        <f t="shared" si="2005"/>
        <v>0</v>
      </c>
      <c r="Y3516" s="120"/>
      <c r="AD3516" s="81"/>
      <c r="AF3516" s="370">
        <v>18</v>
      </c>
      <c r="AG3516" s="374">
        <v>16</v>
      </c>
      <c r="AH3516" s="378">
        <v>14</v>
      </c>
      <c r="AI3516" s="381">
        <v>12</v>
      </c>
      <c r="AJ3516" s="386">
        <v>10</v>
      </c>
      <c r="AK3516" s="391"/>
      <c r="AL3516" s="386"/>
      <c r="AM3516" s="363">
        <f t="shared" si="1995"/>
        <v>1</v>
      </c>
      <c r="AN3516" s="578">
        <v>50.6</v>
      </c>
      <c r="AO3516" s="78">
        <f t="shared" si="2032"/>
        <v>60.72</v>
      </c>
      <c r="AP3516" s="78">
        <f t="shared" si="2027"/>
        <v>65.78</v>
      </c>
      <c r="AQ3516" s="78">
        <f t="shared" si="2028"/>
        <v>70.84</v>
      </c>
      <c r="AR3516" s="78">
        <f t="shared" si="2029"/>
        <v>75.900000000000006</v>
      </c>
      <c r="AS3516" s="78">
        <f t="shared" si="2030"/>
        <v>0</v>
      </c>
      <c r="AT3516" s="78">
        <f t="shared" si="2031"/>
        <v>0</v>
      </c>
      <c r="AU3516" s="363" t="s">
        <v>717</v>
      </c>
      <c r="AV3516" s="393"/>
      <c r="AW3516" s="395"/>
      <c r="AX3516" s="395">
        <v>1.2</v>
      </c>
      <c r="AY3516" s="395">
        <v>1.3</v>
      </c>
      <c r="AZ3516" s="395">
        <v>1.4</v>
      </c>
      <c r="BA3516" s="395">
        <v>1.5</v>
      </c>
      <c r="BB3516" s="395">
        <v>0</v>
      </c>
      <c r="BC3516" s="395">
        <v>0</v>
      </c>
      <c r="BD3516" s="115"/>
      <c r="BE3516" s="115"/>
      <c r="BF3516" s="115">
        <v>1</v>
      </c>
      <c r="BG3516" s="115">
        <v>18</v>
      </c>
      <c r="BH3516" s="423">
        <f t="shared" si="2026"/>
        <v>30.34</v>
      </c>
      <c r="BI3516" s="417">
        <f t="shared" si="1997"/>
        <v>30.34</v>
      </c>
      <c r="BJ3516" s="115"/>
      <c r="BK3516" s="115"/>
      <c r="BQ3516" s="74" t="str">
        <f t="shared" si="2009"/>
        <v>29618-(16)</v>
      </c>
      <c r="BR3516" s="120" t="str">
        <f t="shared" si="2010"/>
        <v>Flanged End Cap-Screen</v>
      </c>
      <c r="BS3516" s="120">
        <f t="shared" si="2011"/>
        <v>60.72</v>
      </c>
      <c r="BU3516" s="74" t="str">
        <f t="shared" si="2012"/>
        <v>29618-(14)</v>
      </c>
      <c r="BV3516" s="120" t="str">
        <f t="shared" si="2013"/>
        <v>Flanged End Cap-Screen</v>
      </c>
      <c r="BW3516" s="120">
        <f t="shared" si="2014"/>
        <v>65.78</v>
      </c>
      <c r="BY3516" s="74" t="str">
        <f t="shared" si="2015"/>
        <v>29618-(12)</v>
      </c>
      <c r="BZ3516" s="120" t="str">
        <f t="shared" si="2016"/>
        <v>Flanged End Cap-Screen</v>
      </c>
      <c r="CA3516" s="120">
        <f t="shared" si="2017"/>
        <v>70.84</v>
      </c>
      <c r="CC3516" s="115" t="str">
        <f t="shared" si="2018"/>
        <v>29618-(10)</v>
      </c>
      <c r="CD3516" s="120" t="str">
        <f t="shared" si="2019"/>
        <v>Flanged End Cap-Screen</v>
      </c>
      <c r="CE3516" s="417">
        <f t="shared" si="2020"/>
        <v>75.900000000000006</v>
      </c>
      <c r="CF3516" s="115"/>
      <c r="CG3516" s="115" t="str">
        <f t="shared" si="2021"/>
        <v xml:space="preserve"> </v>
      </c>
      <c r="CH3516" s="120" t="str">
        <f t="shared" si="2022"/>
        <v xml:space="preserve"> </v>
      </c>
      <c r="CI3516" s="417" t="str">
        <f t="shared" si="2023"/>
        <v xml:space="preserve"> </v>
      </c>
      <c r="CJ3516" s="115"/>
      <c r="CK3516" s="115" t="str">
        <f t="shared" si="2024"/>
        <v xml:space="preserve"> </v>
      </c>
      <c r="CL3516" s="120" t="str">
        <f t="shared" si="2025"/>
        <v xml:space="preserve"> </v>
      </c>
      <c r="CM3516" s="417" t="str">
        <f t="shared" si="2035"/>
        <v xml:space="preserve"> </v>
      </c>
      <c r="IS3516" s="111">
        <v>42.8</v>
      </c>
    </row>
    <row r="3517" spans="2:253" s="74" customFormat="1" ht="17.100000000000001" hidden="1" customHeight="1" x14ac:dyDescent="0.25">
      <c r="B3517" s="504">
        <f>'Flanged Parts'!AE22</f>
        <v>0</v>
      </c>
      <c r="C3517" s="508">
        <f t="shared" si="2033"/>
        <v>29619</v>
      </c>
      <c r="D3517" s="506">
        <f t="shared" si="2006"/>
        <v>29619</v>
      </c>
      <c r="E3517" s="504" t="s">
        <v>876</v>
      </c>
      <c r="F3517" s="508" t="str">
        <f t="shared" si="2001"/>
        <v xml:space="preserve"> </v>
      </c>
      <c r="G3517" s="509" t="s">
        <v>83</v>
      </c>
      <c r="H3517" s="504" t="str">
        <f>IF('Flanged Parts'!$BB$6=1,"CS",IF('Flanged Parts'!$BB$6=2,"Glv",0))</f>
        <v>Glv</v>
      </c>
      <c r="I3517" s="1035"/>
      <c r="J3517" s="1036"/>
      <c r="K3517" s="516" t="s">
        <v>881</v>
      </c>
      <c r="L3517" s="535">
        <v>18</v>
      </c>
      <c r="M3517" s="532" t="s">
        <v>1700</v>
      </c>
      <c r="N3517" s="514">
        <f t="shared" si="1998"/>
        <v>82.66</v>
      </c>
      <c r="O3517" s="514">
        <f t="shared" si="2007"/>
        <v>0</v>
      </c>
      <c r="P3517" s="680">
        <f>'KB Duct Parts'!$AE$3</f>
        <v>0</v>
      </c>
      <c r="Q3517" s="681">
        <f t="shared" si="2002"/>
        <v>0</v>
      </c>
      <c r="R3517" s="682">
        <f t="shared" si="2003"/>
        <v>0</v>
      </c>
      <c r="S3517" s="716">
        <f t="shared" si="2008"/>
        <v>0.2</v>
      </c>
      <c r="T3517" s="679">
        <f t="shared" si="2004"/>
        <v>0</v>
      </c>
      <c r="U3517" s="679">
        <f t="shared" si="2005"/>
        <v>0</v>
      </c>
      <c r="Y3517" s="120"/>
      <c r="AD3517" s="81"/>
      <c r="AF3517" s="370">
        <v>18</v>
      </c>
      <c r="AG3517" s="374">
        <v>16</v>
      </c>
      <c r="AH3517" s="378">
        <v>14</v>
      </c>
      <c r="AI3517" s="381">
        <v>12</v>
      </c>
      <c r="AJ3517" s="386">
        <v>10</v>
      </c>
      <c r="AK3517" s="391"/>
      <c r="AL3517" s="386"/>
      <c r="AM3517" s="363">
        <f t="shared" si="1995"/>
        <v>1</v>
      </c>
      <c r="AN3517" s="578">
        <v>52</v>
      </c>
      <c r="AO3517" s="78">
        <f t="shared" si="2032"/>
        <v>62.4</v>
      </c>
      <c r="AP3517" s="78">
        <f t="shared" si="2027"/>
        <v>67.600000000000009</v>
      </c>
      <c r="AQ3517" s="78">
        <f t="shared" si="2028"/>
        <v>72.8</v>
      </c>
      <c r="AR3517" s="78">
        <f t="shared" si="2029"/>
        <v>78</v>
      </c>
      <c r="AS3517" s="78">
        <f t="shared" si="2030"/>
        <v>0</v>
      </c>
      <c r="AT3517" s="78">
        <f t="shared" si="2031"/>
        <v>0</v>
      </c>
      <c r="AU3517" s="363" t="s">
        <v>717</v>
      </c>
      <c r="AV3517" s="393"/>
      <c r="AW3517" s="395"/>
      <c r="AX3517" s="395">
        <v>1.2</v>
      </c>
      <c r="AY3517" s="395">
        <v>1.3</v>
      </c>
      <c r="AZ3517" s="395">
        <v>1.4</v>
      </c>
      <c r="BA3517" s="395">
        <v>1.5</v>
      </c>
      <c r="BB3517" s="395">
        <v>0</v>
      </c>
      <c r="BC3517" s="395">
        <v>0</v>
      </c>
      <c r="BD3517" s="115"/>
      <c r="BE3517" s="115"/>
      <c r="BF3517" s="115">
        <v>1</v>
      </c>
      <c r="BG3517" s="115">
        <v>19</v>
      </c>
      <c r="BH3517" s="423">
        <f t="shared" si="2026"/>
        <v>30.66</v>
      </c>
      <c r="BI3517" s="417">
        <f t="shared" si="1997"/>
        <v>30.66</v>
      </c>
      <c r="BJ3517" s="115"/>
      <c r="BK3517" s="115"/>
      <c r="BQ3517" s="74" t="str">
        <f t="shared" si="2009"/>
        <v>29619-(16)</v>
      </c>
      <c r="BR3517" s="120" t="str">
        <f t="shared" si="2010"/>
        <v>Flanged End Cap-Screen</v>
      </c>
      <c r="BS3517" s="120">
        <f t="shared" si="2011"/>
        <v>62.4</v>
      </c>
      <c r="BU3517" s="74" t="str">
        <f t="shared" si="2012"/>
        <v>29619-(14)</v>
      </c>
      <c r="BV3517" s="120" t="str">
        <f t="shared" si="2013"/>
        <v>Flanged End Cap-Screen</v>
      </c>
      <c r="BW3517" s="120">
        <f t="shared" si="2014"/>
        <v>67.600000000000009</v>
      </c>
      <c r="BY3517" s="74" t="str">
        <f t="shared" si="2015"/>
        <v>29619-(12)</v>
      </c>
      <c r="BZ3517" s="120" t="str">
        <f t="shared" si="2016"/>
        <v>Flanged End Cap-Screen</v>
      </c>
      <c r="CA3517" s="120">
        <f t="shared" si="2017"/>
        <v>72.8</v>
      </c>
      <c r="CC3517" s="115" t="str">
        <f t="shared" si="2018"/>
        <v>29619-(10)</v>
      </c>
      <c r="CD3517" s="120" t="str">
        <f t="shared" si="2019"/>
        <v>Flanged End Cap-Screen</v>
      </c>
      <c r="CE3517" s="417">
        <f t="shared" si="2020"/>
        <v>78</v>
      </c>
      <c r="CF3517" s="115"/>
      <c r="CG3517" s="115" t="str">
        <f t="shared" si="2021"/>
        <v xml:space="preserve"> </v>
      </c>
      <c r="CH3517" s="120" t="str">
        <f t="shared" si="2022"/>
        <v xml:space="preserve"> </v>
      </c>
      <c r="CI3517" s="417" t="str">
        <f t="shared" si="2023"/>
        <v xml:space="preserve"> </v>
      </c>
      <c r="CJ3517" s="115"/>
      <c r="CK3517" s="115" t="str">
        <f t="shared" si="2024"/>
        <v xml:space="preserve"> </v>
      </c>
      <c r="CL3517" s="120" t="str">
        <f t="shared" si="2025"/>
        <v xml:space="preserve"> </v>
      </c>
      <c r="CM3517" s="417" t="str">
        <f t="shared" si="2035"/>
        <v xml:space="preserve"> </v>
      </c>
      <c r="IS3517" s="111">
        <v>44.1</v>
      </c>
    </row>
    <row r="3518" spans="2:253" s="74" customFormat="1" ht="17.100000000000001" hidden="1" customHeight="1" x14ac:dyDescent="0.25">
      <c r="B3518" s="504">
        <f>'Flanged Parts'!AE23</f>
        <v>0</v>
      </c>
      <c r="C3518" s="508">
        <f t="shared" si="2033"/>
        <v>29620</v>
      </c>
      <c r="D3518" s="506">
        <f t="shared" si="2006"/>
        <v>29620</v>
      </c>
      <c r="E3518" s="504" t="s">
        <v>877</v>
      </c>
      <c r="F3518" s="508" t="str">
        <f t="shared" si="2001"/>
        <v xml:space="preserve"> </v>
      </c>
      <c r="G3518" s="509" t="s">
        <v>83</v>
      </c>
      <c r="H3518" s="504" t="str">
        <f>IF('Flanged Parts'!$BB$6=1,"CS",IF('Flanged Parts'!$BB$6=2,"Glv",0))</f>
        <v>Glv</v>
      </c>
      <c r="I3518" s="1035"/>
      <c r="J3518" s="1036"/>
      <c r="K3518" s="516" t="s">
        <v>881</v>
      </c>
      <c r="L3518" s="535">
        <v>18</v>
      </c>
      <c r="M3518" s="532" t="s">
        <v>1700</v>
      </c>
      <c r="N3518" s="514">
        <f t="shared" si="1998"/>
        <v>86.23</v>
      </c>
      <c r="O3518" s="514">
        <f t="shared" si="2007"/>
        <v>0</v>
      </c>
      <c r="P3518" s="680">
        <f>'KB Duct Parts'!$AE$3</f>
        <v>0</v>
      </c>
      <c r="Q3518" s="681">
        <f t="shared" si="2002"/>
        <v>0</v>
      </c>
      <c r="R3518" s="682">
        <f t="shared" si="2003"/>
        <v>0</v>
      </c>
      <c r="S3518" s="716">
        <f t="shared" si="2008"/>
        <v>0.2</v>
      </c>
      <c r="T3518" s="679">
        <f t="shared" si="2004"/>
        <v>0</v>
      </c>
      <c r="U3518" s="679">
        <f t="shared" si="2005"/>
        <v>0</v>
      </c>
      <c r="Y3518" s="120"/>
      <c r="AD3518" s="81"/>
      <c r="AF3518" s="370">
        <v>18</v>
      </c>
      <c r="AG3518" s="374">
        <v>16</v>
      </c>
      <c r="AH3518" s="378">
        <v>14</v>
      </c>
      <c r="AI3518" s="381">
        <v>12</v>
      </c>
      <c r="AJ3518" s="386">
        <v>10</v>
      </c>
      <c r="AK3518" s="391"/>
      <c r="AL3518" s="386"/>
      <c r="AM3518" s="363">
        <f t="shared" si="1995"/>
        <v>1</v>
      </c>
      <c r="AN3518" s="578">
        <v>52.7</v>
      </c>
      <c r="AO3518" s="78">
        <f t="shared" si="2032"/>
        <v>63.24</v>
      </c>
      <c r="AP3518" s="78">
        <f t="shared" si="2027"/>
        <v>68.510000000000005</v>
      </c>
      <c r="AQ3518" s="78">
        <f t="shared" si="2028"/>
        <v>73.78</v>
      </c>
      <c r="AR3518" s="78">
        <f t="shared" si="2029"/>
        <v>79.050000000000011</v>
      </c>
      <c r="AS3518" s="78">
        <f t="shared" si="2030"/>
        <v>0</v>
      </c>
      <c r="AT3518" s="78">
        <f t="shared" si="2031"/>
        <v>0</v>
      </c>
      <c r="AU3518" s="363" t="s">
        <v>717</v>
      </c>
      <c r="AV3518" s="393"/>
      <c r="AW3518" s="395"/>
      <c r="AX3518" s="395">
        <v>1.2</v>
      </c>
      <c r="AY3518" s="395">
        <v>1.3</v>
      </c>
      <c r="AZ3518" s="395">
        <v>1.4</v>
      </c>
      <c r="BA3518" s="395">
        <v>1.5</v>
      </c>
      <c r="BB3518" s="395">
        <v>0</v>
      </c>
      <c r="BC3518" s="395">
        <v>0</v>
      </c>
      <c r="BD3518" s="115"/>
      <c r="BE3518" s="115"/>
      <c r="BF3518" s="115">
        <v>1</v>
      </c>
      <c r="BG3518" s="115">
        <v>20</v>
      </c>
      <c r="BH3518" s="423">
        <f t="shared" si="2026"/>
        <v>33.53</v>
      </c>
      <c r="BI3518" s="417">
        <f t="shared" si="1997"/>
        <v>33.53</v>
      </c>
      <c r="BJ3518" s="115"/>
      <c r="BK3518" s="115"/>
      <c r="BQ3518" s="74" t="str">
        <f t="shared" si="2009"/>
        <v>29620-(16)</v>
      </c>
      <c r="BR3518" s="120" t="str">
        <f t="shared" si="2010"/>
        <v>Flanged End Cap-Screen</v>
      </c>
      <c r="BS3518" s="120">
        <f t="shared" si="2011"/>
        <v>63.24</v>
      </c>
      <c r="BU3518" s="74" t="str">
        <f t="shared" si="2012"/>
        <v>29620-(14)</v>
      </c>
      <c r="BV3518" s="120" t="str">
        <f t="shared" si="2013"/>
        <v>Flanged End Cap-Screen</v>
      </c>
      <c r="BW3518" s="120">
        <f t="shared" si="2014"/>
        <v>68.510000000000005</v>
      </c>
      <c r="BY3518" s="74" t="str">
        <f t="shared" si="2015"/>
        <v>29620-(12)</v>
      </c>
      <c r="BZ3518" s="120" t="str">
        <f t="shared" si="2016"/>
        <v>Flanged End Cap-Screen</v>
      </c>
      <c r="CA3518" s="120">
        <f t="shared" si="2017"/>
        <v>73.78</v>
      </c>
      <c r="CC3518" s="115" t="str">
        <f t="shared" si="2018"/>
        <v>29620-(10)</v>
      </c>
      <c r="CD3518" s="120" t="str">
        <f t="shared" si="2019"/>
        <v>Flanged End Cap-Screen</v>
      </c>
      <c r="CE3518" s="417">
        <f t="shared" si="2020"/>
        <v>79.050000000000011</v>
      </c>
      <c r="CF3518" s="115"/>
      <c r="CG3518" s="115" t="str">
        <f t="shared" si="2021"/>
        <v xml:space="preserve"> </v>
      </c>
      <c r="CH3518" s="120" t="str">
        <f t="shared" si="2022"/>
        <v xml:space="preserve"> </v>
      </c>
      <c r="CI3518" s="417" t="str">
        <f t="shared" si="2023"/>
        <v xml:space="preserve"> </v>
      </c>
      <c r="CJ3518" s="115"/>
      <c r="CK3518" s="115" t="str">
        <f t="shared" si="2024"/>
        <v xml:space="preserve"> </v>
      </c>
      <c r="CL3518" s="120" t="str">
        <f t="shared" si="2025"/>
        <v xml:space="preserve"> </v>
      </c>
      <c r="CM3518" s="417" t="str">
        <f t="shared" si="2035"/>
        <v xml:space="preserve"> </v>
      </c>
      <c r="IS3518" s="111">
        <v>45.5</v>
      </c>
    </row>
    <row r="3519" spans="2:253" s="74" customFormat="1" ht="17.100000000000001" hidden="1" customHeight="1" x14ac:dyDescent="0.25">
      <c r="B3519" s="504">
        <f>'Flanged Parts'!AE24</f>
        <v>0</v>
      </c>
      <c r="C3519" s="508">
        <f t="shared" si="2033"/>
        <v>29622</v>
      </c>
      <c r="D3519" s="506">
        <f t="shared" si="2006"/>
        <v>29622</v>
      </c>
      <c r="E3519" s="504" t="s">
        <v>878</v>
      </c>
      <c r="F3519" s="508" t="str">
        <f t="shared" si="2001"/>
        <v xml:space="preserve"> </v>
      </c>
      <c r="G3519" s="509" t="s">
        <v>83</v>
      </c>
      <c r="H3519" s="504" t="str">
        <f>IF('Flanged Parts'!$BB$6=1,"CS",IF('Flanged Parts'!$BB$6=2,"Glv",0))</f>
        <v>Glv</v>
      </c>
      <c r="I3519" s="1035"/>
      <c r="J3519" s="1036"/>
      <c r="K3519" s="516" t="s">
        <v>881</v>
      </c>
      <c r="L3519" s="535">
        <v>18</v>
      </c>
      <c r="M3519" s="532" t="s">
        <v>1700</v>
      </c>
      <c r="N3519" s="514">
        <f t="shared" si="1998"/>
        <v>92.46</v>
      </c>
      <c r="O3519" s="514">
        <f t="shared" si="2007"/>
        <v>0</v>
      </c>
      <c r="P3519" s="680">
        <f>'KB Duct Parts'!$AE$3</f>
        <v>0</v>
      </c>
      <c r="Q3519" s="681">
        <f t="shared" si="2002"/>
        <v>0</v>
      </c>
      <c r="R3519" s="682">
        <f t="shared" si="2003"/>
        <v>0</v>
      </c>
      <c r="S3519" s="716">
        <f t="shared" si="2008"/>
        <v>0.2</v>
      </c>
      <c r="T3519" s="679">
        <f t="shared" si="2004"/>
        <v>0</v>
      </c>
      <c r="U3519" s="679">
        <f t="shared" si="2005"/>
        <v>0</v>
      </c>
      <c r="Y3519" s="120"/>
      <c r="AD3519" s="81"/>
      <c r="AF3519" s="370">
        <v>18</v>
      </c>
      <c r="AG3519" s="374">
        <v>16</v>
      </c>
      <c r="AH3519" s="378">
        <v>14</v>
      </c>
      <c r="AI3519" s="381">
        <v>12</v>
      </c>
      <c r="AJ3519" s="386">
        <v>10</v>
      </c>
      <c r="AK3519" s="391"/>
      <c r="AL3519" s="386"/>
      <c r="AM3519" s="363">
        <f t="shared" si="1995"/>
        <v>1</v>
      </c>
      <c r="AN3519" s="578">
        <v>53.8</v>
      </c>
      <c r="AO3519" s="78">
        <f t="shared" si="2032"/>
        <v>64.559999999999988</v>
      </c>
      <c r="AP3519" s="78">
        <f t="shared" si="2027"/>
        <v>69.94</v>
      </c>
      <c r="AQ3519" s="78">
        <f t="shared" si="2028"/>
        <v>75.319999999999993</v>
      </c>
      <c r="AR3519" s="78">
        <f t="shared" si="2029"/>
        <v>80.699999999999989</v>
      </c>
      <c r="AS3519" s="78">
        <f t="shared" si="2030"/>
        <v>0</v>
      </c>
      <c r="AT3519" s="78">
        <f t="shared" si="2031"/>
        <v>0</v>
      </c>
      <c r="AU3519" s="363" t="s">
        <v>717</v>
      </c>
      <c r="AV3519" s="393"/>
      <c r="AW3519" s="395"/>
      <c r="AX3519" s="395">
        <v>1.2</v>
      </c>
      <c r="AY3519" s="395">
        <v>1.3</v>
      </c>
      <c r="AZ3519" s="395">
        <v>1.4</v>
      </c>
      <c r="BA3519" s="395">
        <v>1.5</v>
      </c>
      <c r="BB3519" s="395">
        <v>0</v>
      </c>
      <c r="BC3519" s="395">
        <v>0</v>
      </c>
      <c r="BD3519" s="115"/>
      <c r="BE3519" s="115"/>
      <c r="BF3519" s="115">
        <v>1</v>
      </c>
      <c r="BG3519" s="115">
        <v>22</v>
      </c>
      <c r="BH3519" s="423">
        <f t="shared" si="2026"/>
        <v>38.659999999999997</v>
      </c>
      <c r="BI3519" s="417">
        <f t="shared" si="1997"/>
        <v>38.659999999999997</v>
      </c>
      <c r="BJ3519" s="115"/>
      <c r="BK3519" s="115"/>
      <c r="BQ3519" s="74" t="str">
        <f t="shared" si="2009"/>
        <v>29622-(16)</v>
      </c>
      <c r="BR3519" s="120" t="str">
        <f t="shared" si="2010"/>
        <v>Flanged End Cap-Screen</v>
      </c>
      <c r="BS3519" s="120">
        <f t="shared" si="2011"/>
        <v>64.559999999999988</v>
      </c>
      <c r="BU3519" s="74" t="str">
        <f t="shared" si="2012"/>
        <v>29622-(14)</v>
      </c>
      <c r="BV3519" s="120" t="str">
        <f t="shared" si="2013"/>
        <v>Flanged End Cap-Screen</v>
      </c>
      <c r="BW3519" s="120">
        <f t="shared" si="2014"/>
        <v>69.94</v>
      </c>
      <c r="BY3519" s="74" t="str">
        <f t="shared" si="2015"/>
        <v>29622-(12)</v>
      </c>
      <c r="BZ3519" s="120" t="str">
        <f t="shared" si="2016"/>
        <v>Flanged End Cap-Screen</v>
      </c>
      <c r="CA3519" s="120">
        <f t="shared" si="2017"/>
        <v>75.319999999999993</v>
      </c>
      <c r="CC3519" s="115" t="str">
        <f t="shared" si="2018"/>
        <v>29622-(10)</v>
      </c>
      <c r="CD3519" s="120" t="str">
        <f t="shared" si="2019"/>
        <v>Flanged End Cap-Screen</v>
      </c>
      <c r="CE3519" s="417">
        <f t="shared" si="2020"/>
        <v>80.699999999999989</v>
      </c>
      <c r="CF3519" s="115"/>
      <c r="CG3519" s="115" t="str">
        <f t="shared" si="2021"/>
        <v xml:space="preserve"> </v>
      </c>
      <c r="CH3519" s="120" t="str">
        <f t="shared" si="2022"/>
        <v xml:space="preserve"> </v>
      </c>
      <c r="CI3519" s="417" t="str">
        <f t="shared" si="2023"/>
        <v xml:space="preserve"> </v>
      </c>
      <c r="CJ3519" s="115"/>
      <c r="CK3519" s="115" t="str">
        <f t="shared" si="2024"/>
        <v xml:space="preserve"> </v>
      </c>
      <c r="CL3519" s="120" t="str">
        <f t="shared" si="2025"/>
        <v xml:space="preserve"> </v>
      </c>
      <c r="CM3519" s="417" t="str">
        <f t="shared" si="2035"/>
        <v xml:space="preserve"> </v>
      </c>
      <c r="IS3519" s="111">
        <v>47.3</v>
      </c>
    </row>
    <row r="3520" spans="2:253" s="74" customFormat="1" ht="17.100000000000001" hidden="1" customHeight="1" x14ac:dyDescent="0.25">
      <c r="B3520" s="504">
        <f>'Flanged Parts'!AE25</f>
        <v>0</v>
      </c>
      <c r="C3520" s="508">
        <v>29624</v>
      </c>
      <c r="D3520" s="506">
        <f t="shared" si="2006"/>
        <v>29624</v>
      </c>
      <c r="E3520" s="504" t="s">
        <v>1338</v>
      </c>
      <c r="F3520" s="508" t="str">
        <f t="shared" si="2001"/>
        <v xml:space="preserve"> </v>
      </c>
      <c r="G3520" s="509" t="s">
        <v>83</v>
      </c>
      <c r="H3520" s="504" t="str">
        <f>IF('Flanged Parts'!$BB$6=1,"CS",IF('Flanged Parts'!$BB$6=2,"Glv",0))</f>
        <v>Glv</v>
      </c>
      <c r="I3520" s="1035"/>
      <c r="J3520" s="1036"/>
      <c r="K3520" s="516" t="s">
        <v>881</v>
      </c>
      <c r="L3520" s="535">
        <v>18</v>
      </c>
      <c r="M3520" s="532" t="s">
        <v>1700</v>
      </c>
      <c r="N3520" s="514">
        <f t="shared" si="1998"/>
        <v>40.79</v>
      </c>
      <c r="O3520" s="514">
        <f t="shared" si="2007"/>
        <v>0</v>
      </c>
      <c r="P3520" s="680">
        <f>'KB Duct Parts'!$AE$3</f>
        <v>0</v>
      </c>
      <c r="Q3520" s="681">
        <f t="shared" si="2002"/>
        <v>0</v>
      </c>
      <c r="R3520" s="682">
        <f t="shared" si="2003"/>
        <v>0</v>
      </c>
      <c r="S3520" s="716">
        <f t="shared" si="2008"/>
        <v>0.2</v>
      </c>
      <c r="T3520" s="679">
        <f t="shared" si="2004"/>
        <v>0</v>
      </c>
      <c r="U3520" s="679">
        <f t="shared" si="2005"/>
        <v>0</v>
      </c>
      <c r="Y3520" s="120"/>
      <c r="AD3520" s="81"/>
      <c r="AF3520" s="370">
        <v>18</v>
      </c>
      <c r="AG3520" s="374">
        <v>16</v>
      </c>
      <c r="AH3520" s="378">
        <v>14</v>
      </c>
      <c r="AI3520" s="381">
        <v>12</v>
      </c>
      <c r="AJ3520" s="386">
        <v>10</v>
      </c>
      <c r="AK3520" s="391"/>
      <c r="AL3520" s="386"/>
      <c r="AM3520" s="363">
        <f t="shared" si="1995"/>
        <v>1</v>
      </c>
      <c r="AN3520" s="578">
        <v>0</v>
      </c>
      <c r="AO3520" s="78"/>
      <c r="AP3520" s="78"/>
      <c r="AQ3520" s="78"/>
      <c r="AR3520" s="78"/>
      <c r="AS3520" s="78"/>
      <c r="AT3520" s="78"/>
      <c r="AU3520" s="363" t="s">
        <v>717</v>
      </c>
      <c r="AV3520" s="393"/>
      <c r="AW3520" s="395"/>
      <c r="AX3520" s="395">
        <v>0</v>
      </c>
      <c r="AY3520" s="395">
        <v>0</v>
      </c>
      <c r="AZ3520" s="395">
        <v>0</v>
      </c>
      <c r="BA3520" s="395">
        <v>0</v>
      </c>
      <c r="BB3520" s="395">
        <v>0</v>
      </c>
      <c r="BC3520" s="395">
        <v>0</v>
      </c>
      <c r="BD3520" s="115"/>
      <c r="BE3520" s="115"/>
      <c r="BF3520" s="115">
        <v>1</v>
      </c>
      <c r="BG3520" s="115">
        <v>24</v>
      </c>
      <c r="BH3520" s="423">
        <f t="shared" si="2026"/>
        <v>40.79</v>
      </c>
      <c r="BI3520" s="417">
        <f t="shared" si="1997"/>
        <v>40.79</v>
      </c>
      <c r="BJ3520" s="115"/>
      <c r="BK3520" s="115"/>
      <c r="BQ3520" s="74" t="str">
        <f t="shared" ref="BQ3520:BQ3570" si="2036">IF(AO3520&gt;0,D3520&amp;"-("&amp; AG3520&amp;")"," ")</f>
        <v xml:space="preserve"> </v>
      </c>
      <c r="BS3520" s="120" t="str">
        <f t="shared" ref="BS3520:BS3570" si="2037">IF(AO3520&gt;0,AO3520," ")</f>
        <v xml:space="preserve"> </v>
      </c>
      <c r="BU3520" s="74" t="str">
        <f t="shared" ref="BU3520:BU3570" si="2038">IF(AP3520&gt;0,D3520&amp;"-("&amp;AH3520&amp;")"," ")</f>
        <v xml:space="preserve"> </v>
      </c>
      <c r="BW3520" s="120" t="str">
        <f t="shared" ref="BW3520:BW3570" si="2039">IF(AP3520&gt;0,AP3520,"  ")</f>
        <v xml:space="preserve">  </v>
      </c>
      <c r="BY3520" s="74" t="str">
        <f t="shared" ref="BY3520:BY3570" si="2040">IF(AQ3520&gt;0,D3520&amp;"-("&amp;AI3520&amp;")"," ")</f>
        <v xml:space="preserve"> </v>
      </c>
      <c r="CA3520" s="120" t="str">
        <f t="shared" ref="CA3520:CA3570" si="2041">IF(AQ3520&gt;0,AQ3520," ")</f>
        <v xml:space="preserve"> </v>
      </c>
      <c r="CC3520" s="115" t="str">
        <f t="shared" ref="CC3520:CC3570" si="2042">IF(AR3520&gt;0,D3520&amp;"-("&amp;AJ3520&amp;")"," ")</f>
        <v xml:space="preserve"> </v>
      </c>
      <c r="CD3520" s="115"/>
      <c r="CE3520" s="417" t="str">
        <f t="shared" ref="CE3520:CE3570" si="2043">IF(AR3520&gt;0,AR3520," ")</f>
        <v xml:space="preserve"> </v>
      </c>
      <c r="CF3520" s="115"/>
      <c r="CG3520" s="115" t="str">
        <f t="shared" ref="CG3520:CG3570" si="2044">IF(AS3520&gt;0,D3520&amp;"-("&amp;AK3520&amp;")"," ")</f>
        <v xml:space="preserve"> </v>
      </c>
      <c r="CH3520" s="115"/>
      <c r="CI3520" s="417" t="str">
        <f t="shared" ref="CI3520:CI3570" si="2045">IF(AS3520&gt;0,AS3520," ")</f>
        <v xml:space="preserve"> </v>
      </c>
      <c r="CJ3520" s="115"/>
      <c r="CK3520" s="115" t="str">
        <f t="shared" ref="CK3520:CK3570" si="2046">IF(AT3520&gt;0,D3520&amp;"-("&amp;AL3520&amp;")"," ")</f>
        <v xml:space="preserve"> </v>
      </c>
      <c r="CL3520" s="115"/>
      <c r="CM3520" s="417" t="str">
        <f t="shared" si="2035"/>
        <v xml:space="preserve"> </v>
      </c>
      <c r="IS3520" s="111"/>
    </row>
    <row r="3521" spans="2:253" s="74" customFormat="1" ht="17.100000000000001" hidden="1" customHeight="1" x14ac:dyDescent="0.25">
      <c r="B3521" s="504">
        <f>'Flanged Parts'!AE26</f>
        <v>0</v>
      </c>
      <c r="C3521" s="508">
        <v>29626</v>
      </c>
      <c r="D3521" s="506">
        <f t="shared" si="2006"/>
        <v>29626</v>
      </c>
      <c r="E3521" s="504" t="s">
        <v>1339</v>
      </c>
      <c r="F3521" s="508" t="str">
        <f t="shared" si="2001"/>
        <v xml:space="preserve"> </v>
      </c>
      <c r="G3521" s="509" t="s">
        <v>83</v>
      </c>
      <c r="H3521" s="504" t="str">
        <f>IF('Flanged Parts'!$BB$6=1,"CS",IF('Flanged Parts'!$BB$6=2,"Glv",0))</f>
        <v>Glv</v>
      </c>
      <c r="I3521" s="1035"/>
      <c r="J3521" s="1036"/>
      <c r="K3521" s="516" t="s">
        <v>881</v>
      </c>
      <c r="L3521" s="535">
        <v>18</v>
      </c>
      <c r="M3521" s="532" t="s">
        <v>1700</v>
      </c>
      <c r="N3521" s="514">
        <f t="shared" si="1998"/>
        <v>61.36</v>
      </c>
      <c r="O3521" s="514">
        <f t="shared" si="2007"/>
        <v>0</v>
      </c>
      <c r="P3521" s="680">
        <f>'KB Duct Parts'!$AE$3</f>
        <v>0</v>
      </c>
      <c r="Q3521" s="681">
        <f t="shared" si="2002"/>
        <v>0</v>
      </c>
      <c r="R3521" s="682">
        <f t="shared" si="2003"/>
        <v>0</v>
      </c>
      <c r="S3521" s="716">
        <f t="shared" si="2008"/>
        <v>0.2</v>
      </c>
      <c r="T3521" s="679">
        <f t="shared" si="2004"/>
        <v>0</v>
      </c>
      <c r="U3521" s="679">
        <f t="shared" si="2005"/>
        <v>0</v>
      </c>
      <c r="Y3521" s="120"/>
      <c r="AD3521" s="81"/>
      <c r="AF3521" s="370">
        <v>18</v>
      </c>
      <c r="AG3521" s="374">
        <v>16</v>
      </c>
      <c r="AH3521" s="378">
        <v>14</v>
      </c>
      <c r="AI3521" s="381">
        <v>12</v>
      </c>
      <c r="AJ3521" s="386">
        <v>10</v>
      </c>
      <c r="AK3521" s="391"/>
      <c r="AL3521" s="386"/>
      <c r="AM3521" s="363">
        <f t="shared" si="1995"/>
        <v>1</v>
      </c>
      <c r="AN3521" s="578">
        <v>0</v>
      </c>
      <c r="AO3521" s="78"/>
      <c r="AP3521" s="78"/>
      <c r="AQ3521" s="78"/>
      <c r="AR3521" s="78"/>
      <c r="AS3521" s="78"/>
      <c r="AT3521" s="78"/>
      <c r="AU3521" s="363" t="s">
        <v>717</v>
      </c>
      <c r="AV3521" s="393"/>
      <c r="AW3521" s="395"/>
      <c r="AX3521" s="395">
        <v>0</v>
      </c>
      <c r="AY3521" s="395">
        <v>0</v>
      </c>
      <c r="AZ3521" s="395">
        <v>0</v>
      </c>
      <c r="BA3521" s="395">
        <v>0</v>
      </c>
      <c r="BB3521" s="395">
        <v>0</v>
      </c>
      <c r="BC3521" s="395">
        <v>0</v>
      </c>
      <c r="BD3521" s="115"/>
      <c r="BE3521" s="115"/>
      <c r="BF3521" s="115">
        <v>1</v>
      </c>
      <c r="BG3521" s="115">
        <v>26</v>
      </c>
      <c r="BH3521" s="423">
        <f t="shared" si="2026"/>
        <v>61.36</v>
      </c>
      <c r="BI3521" s="417">
        <f t="shared" si="1997"/>
        <v>61.36</v>
      </c>
      <c r="BJ3521" s="115"/>
      <c r="BK3521" s="115"/>
      <c r="BQ3521" s="74" t="str">
        <f t="shared" si="2036"/>
        <v xml:space="preserve"> </v>
      </c>
      <c r="BS3521" s="120" t="str">
        <f t="shared" si="2037"/>
        <v xml:space="preserve"> </v>
      </c>
      <c r="BU3521" s="74" t="str">
        <f t="shared" si="2038"/>
        <v xml:space="preserve"> </v>
      </c>
      <c r="BW3521" s="120" t="str">
        <f t="shared" si="2039"/>
        <v xml:space="preserve">  </v>
      </c>
      <c r="BY3521" s="74" t="str">
        <f t="shared" si="2040"/>
        <v xml:space="preserve"> </v>
      </c>
      <c r="CA3521" s="120" t="str">
        <f t="shared" si="2041"/>
        <v xml:space="preserve"> </v>
      </c>
      <c r="CC3521" s="115" t="str">
        <f t="shared" si="2042"/>
        <v xml:space="preserve"> </v>
      </c>
      <c r="CD3521" s="115"/>
      <c r="CE3521" s="417" t="str">
        <f t="shared" si="2043"/>
        <v xml:space="preserve"> </v>
      </c>
      <c r="CF3521" s="115"/>
      <c r="CG3521" s="115" t="str">
        <f t="shared" si="2044"/>
        <v xml:space="preserve"> </v>
      </c>
      <c r="CH3521" s="115"/>
      <c r="CI3521" s="417" t="str">
        <f t="shared" si="2045"/>
        <v xml:space="preserve"> </v>
      </c>
      <c r="CJ3521" s="115"/>
      <c r="CK3521" s="115" t="str">
        <f t="shared" si="2046"/>
        <v xml:space="preserve"> </v>
      </c>
      <c r="CL3521" s="115"/>
      <c r="CM3521" s="417" t="str">
        <f t="shared" si="2035"/>
        <v xml:space="preserve"> </v>
      </c>
      <c r="IS3521" s="111"/>
    </row>
    <row r="3522" spans="2:253" s="74" customFormat="1" ht="17.100000000000001" hidden="1" customHeight="1" x14ac:dyDescent="0.25">
      <c r="B3522" s="504">
        <f>'Flanged Parts'!AE27</f>
        <v>0</v>
      </c>
      <c r="C3522" s="508">
        <v>29628</v>
      </c>
      <c r="D3522" s="506">
        <f t="shared" si="2006"/>
        <v>29628</v>
      </c>
      <c r="E3522" s="504" t="s">
        <v>1340</v>
      </c>
      <c r="F3522" s="508" t="str">
        <f t="shared" si="2001"/>
        <v xml:space="preserve"> </v>
      </c>
      <c r="G3522" s="509" t="s">
        <v>83</v>
      </c>
      <c r="H3522" s="504" t="str">
        <f>IF('Flanged Parts'!$BB$6=1,"CS",IF('Flanged Parts'!$BB$6=2,"Glv",0))</f>
        <v>Glv</v>
      </c>
      <c r="I3522" s="1035"/>
      <c r="J3522" s="1036"/>
      <c r="K3522" s="516" t="s">
        <v>881</v>
      </c>
      <c r="L3522" s="535"/>
      <c r="M3522" s="532" t="s">
        <v>1700</v>
      </c>
      <c r="N3522" s="514">
        <f t="shared" si="1998"/>
        <v>63.41</v>
      </c>
      <c r="O3522" s="514">
        <f t="shared" si="2007"/>
        <v>0</v>
      </c>
      <c r="P3522" s="680">
        <f>'KB Duct Parts'!$AE$3</f>
        <v>0</v>
      </c>
      <c r="Q3522" s="681">
        <f t="shared" si="2002"/>
        <v>0</v>
      </c>
      <c r="R3522" s="682">
        <f t="shared" si="2003"/>
        <v>0</v>
      </c>
      <c r="S3522" s="716">
        <f t="shared" si="2008"/>
        <v>0.2</v>
      </c>
      <c r="T3522" s="679">
        <f t="shared" si="2004"/>
        <v>0</v>
      </c>
      <c r="U3522" s="679">
        <f t="shared" si="2005"/>
        <v>0</v>
      </c>
      <c r="Y3522" s="120"/>
      <c r="AD3522" s="81"/>
      <c r="AF3522" s="370"/>
      <c r="AG3522" s="374"/>
      <c r="AH3522" s="378"/>
      <c r="AI3522" s="381"/>
      <c r="AJ3522" s="386"/>
      <c r="AK3522" s="391"/>
      <c r="AL3522" s="386"/>
      <c r="AM3522" s="363">
        <f t="shared" si="1995"/>
        <v>1</v>
      </c>
      <c r="AN3522" s="578">
        <v>0</v>
      </c>
      <c r="AO3522" s="78"/>
      <c r="AP3522" s="78"/>
      <c r="AQ3522" s="78"/>
      <c r="AR3522" s="78"/>
      <c r="AS3522" s="78"/>
      <c r="AT3522" s="78"/>
      <c r="AU3522" s="363" t="s">
        <v>717</v>
      </c>
      <c r="AV3522" s="393"/>
      <c r="AW3522" s="395"/>
      <c r="AX3522" s="395">
        <v>0</v>
      </c>
      <c r="AY3522" s="395">
        <v>0</v>
      </c>
      <c r="AZ3522" s="395">
        <v>0</v>
      </c>
      <c r="BA3522" s="395">
        <v>0</v>
      </c>
      <c r="BB3522" s="395">
        <v>0</v>
      </c>
      <c r="BC3522" s="395">
        <v>0</v>
      </c>
      <c r="BD3522" s="115"/>
      <c r="BE3522" s="115"/>
      <c r="BF3522" s="115">
        <v>1</v>
      </c>
      <c r="BG3522" s="115">
        <v>28</v>
      </c>
      <c r="BH3522" s="423">
        <f t="shared" si="2026"/>
        <v>63.41</v>
      </c>
      <c r="BI3522" s="417">
        <f t="shared" si="1997"/>
        <v>63.41</v>
      </c>
      <c r="BJ3522" s="115"/>
      <c r="BK3522" s="115"/>
      <c r="BQ3522" s="74" t="str">
        <f t="shared" si="2036"/>
        <v xml:space="preserve"> </v>
      </c>
      <c r="BS3522" s="120" t="str">
        <f t="shared" si="2037"/>
        <v xml:space="preserve"> </v>
      </c>
      <c r="BU3522" s="74" t="str">
        <f t="shared" si="2038"/>
        <v xml:space="preserve"> </v>
      </c>
      <c r="BW3522" s="120" t="str">
        <f t="shared" si="2039"/>
        <v xml:space="preserve">  </v>
      </c>
      <c r="BY3522" s="74" t="str">
        <f t="shared" si="2040"/>
        <v xml:space="preserve"> </v>
      </c>
      <c r="CA3522" s="120" t="str">
        <f t="shared" si="2041"/>
        <v xml:space="preserve"> </v>
      </c>
      <c r="CC3522" s="115" t="str">
        <f t="shared" si="2042"/>
        <v xml:space="preserve"> </v>
      </c>
      <c r="CD3522" s="115"/>
      <c r="CE3522" s="417" t="str">
        <f t="shared" si="2043"/>
        <v xml:space="preserve"> </v>
      </c>
      <c r="CF3522" s="115"/>
      <c r="CG3522" s="115" t="str">
        <f t="shared" si="2044"/>
        <v xml:space="preserve"> </v>
      </c>
      <c r="CH3522" s="115"/>
      <c r="CI3522" s="417" t="str">
        <f t="shared" si="2045"/>
        <v xml:space="preserve"> </v>
      </c>
      <c r="CJ3522" s="115"/>
      <c r="CK3522" s="115" t="str">
        <f t="shared" si="2046"/>
        <v xml:space="preserve"> </v>
      </c>
      <c r="CL3522" s="115"/>
      <c r="CM3522" s="417" t="str">
        <f t="shared" si="2035"/>
        <v xml:space="preserve"> </v>
      </c>
      <c r="IS3522" s="111"/>
    </row>
    <row r="3523" spans="2:253" s="74" customFormat="1" ht="17.100000000000001" hidden="1" customHeight="1" x14ac:dyDescent="0.25">
      <c r="B3523" s="504">
        <f>'Flanged Parts'!AE28</f>
        <v>0</v>
      </c>
      <c r="C3523" s="508">
        <v>29630</v>
      </c>
      <c r="D3523" s="506">
        <f t="shared" si="2006"/>
        <v>29630</v>
      </c>
      <c r="E3523" s="504" t="s">
        <v>1341</v>
      </c>
      <c r="F3523" s="508" t="str">
        <f t="shared" si="2001"/>
        <v xml:space="preserve"> </v>
      </c>
      <c r="G3523" s="509" t="s">
        <v>83</v>
      </c>
      <c r="H3523" s="504" t="str">
        <f>IF('Flanged Parts'!$BB$6=1,"CS",IF('Flanged Parts'!$BB$6=2,"Glv",0))</f>
        <v>Glv</v>
      </c>
      <c r="I3523" s="1035"/>
      <c r="J3523" s="1036"/>
      <c r="K3523" s="516" t="s">
        <v>881</v>
      </c>
      <c r="L3523" s="535"/>
      <c r="M3523" s="532" t="s">
        <v>1700</v>
      </c>
      <c r="N3523" s="514">
        <f t="shared" si="1998"/>
        <v>67.760000000000005</v>
      </c>
      <c r="O3523" s="514">
        <f t="shared" si="2007"/>
        <v>0</v>
      </c>
      <c r="P3523" s="680">
        <f>'KB Duct Parts'!$AE$3</f>
        <v>0</v>
      </c>
      <c r="Q3523" s="681">
        <f t="shared" si="2002"/>
        <v>0</v>
      </c>
      <c r="R3523" s="682">
        <f t="shared" si="2003"/>
        <v>0</v>
      </c>
      <c r="S3523" s="716">
        <f t="shared" si="2008"/>
        <v>0.2</v>
      </c>
      <c r="T3523" s="679">
        <f t="shared" si="2004"/>
        <v>0</v>
      </c>
      <c r="U3523" s="679">
        <f t="shared" si="2005"/>
        <v>0</v>
      </c>
      <c r="Y3523" s="120"/>
      <c r="AD3523" s="81"/>
      <c r="AF3523" s="370"/>
      <c r="AG3523" s="374"/>
      <c r="AH3523" s="378"/>
      <c r="AI3523" s="381"/>
      <c r="AJ3523" s="386"/>
      <c r="AK3523" s="391"/>
      <c r="AL3523" s="386"/>
      <c r="AM3523" s="363">
        <f t="shared" si="1995"/>
        <v>1</v>
      </c>
      <c r="AN3523" s="578">
        <v>0</v>
      </c>
      <c r="AO3523" s="78"/>
      <c r="AP3523" s="78"/>
      <c r="AQ3523" s="78"/>
      <c r="AR3523" s="78"/>
      <c r="AS3523" s="78"/>
      <c r="AT3523" s="78"/>
      <c r="AU3523" s="363" t="s">
        <v>717</v>
      </c>
      <c r="AV3523" s="393"/>
      <c r="AW3523" s="395"/>
      <c r="AX3523" s="395">
        <v>0</v>
      </c>
      <c r="AY3523" s="395">
        <v>0</v>
      </c>
      <c r="AZ3523" s="395">
        <v>0</v>
      </c>
      <c r="BA3523" s="395">
        <v>0</v>
      </c>
      <c r="BB3523" s="395">
        <v>0</v>
      </c>
      <c r="BC3523" s="395">
        <v>0</v>
      </c>
      <c r="BD3523" s="115"/>
      <c r="BE3523" s="115"/>
      <c r="BF3523" s="115">
        <v>1</v>
      </c>
      <c r="BG3523" s="115">
        <v>30</v>
      </c>
      <c r="BH3523" s="423">
        <f t="shared" si="2026"/>
        <v>67.760000000000005</v>
      </c>
      <c r="BI3523" s="417">
        <f t="shared" si="1997"/>
        <v>67.760000000000005</v>
      </c>
      <c r="BJ3523" s="115"/>
      <c r="BK3523" s="115"/>
      <c r="BQ3523" s="74" t="str">
        <f t="shared" si="2036"/>
        <v xml:space="preserve"> </v>
      </c>
      <c r="BS3523" s="120" t="str">
        <f t="shared" si="2037"/>
        <v xml:space="preserve"> </v>
      </c>
      <c r="BU3523" s="74" t="str">
        <f t="shared" si="2038"/>
        <v xml:space="preserve"> </v>
      </c>
      <c r="BW3523" s="120" t="str">
        <f t="shared" si="2039"/>
        <v xml:space="preserve">  </v>
      </c>
      <c r="BY3523" s="74" t="str">
        <f t="shared" si="2040"/>
        <v xml:space="preserve"> </v>
      </c>
      <c r="CA3523" s="120" t="str">
        <f t="shared" si="2041"/>
        <v xml:space="preserve"> </v>
      </c>
      <c r="CC3523" s="115" t="str">
        <f t="shared" si="2042"/>
        <v xml:space="preserve"> </v>
      </c>
      <c r="CD3523" s="115"/>
      <c r="CE3523" s="417" t="str">
        <f t="shared" si="2043"/>
        <v xml:space="preserve"> </v>
      </c>
      <c r="CF3523" s="115"/>
      <c r="CG3523" s="115" t="str">
        <f t="shared" si="2044"/>
        <v xml:space="preserve"> </v>
      </c>
      <c r="CH3523" s="115"/>
      <c r="CI3523" s="417" t="str">
        <f t="shared" si="2045"/>
        <v xml:space="preserve"> </v>
      </c>
      <c r="CJ3523" s="115"/>
      <c r="CK3523" s="115" t="str">
        <f t="shared" si="2046"/>
        <v xml:space="preserve"> </v>
      </c>
      <c r="CL3523" s="115"/>
      <c r="CM3523" s="417" t="str">
        <f t="shared" si="2035"/>
        <v xml:space="preserve"> </v>
      </c>
      <c r="IS3523" s="111"/>
    </row>
    <row r="3524" spans="2:253" s="74" customFormat="1" ht="17.100000000000001" hidden="1" customHeight="1" x14ac:dyDescent="0.25">
      <c r="B3524" s="504">
        <f>'Flanged Parts'!AE29</f>
        <v>0</v>
      </c>
      <c r="C3524" s="508">
        <v>29632</v>
      </c>
      <c r="D3524" s="506">
        <f t="shared" si="2006"/>
        <v>29632</v>
      </c>
      <c r="E3524" s="504" t="s">
        <v>1342</v>
      </c>
      <c r="F3524" s="508" t="str">
        <f t="shared" si="2001"/>
        <v xml:space="preserve"> </v>
      </c>
      <c r="G3524" s="509" t="s">
        <v>83</v>
      </c>
      <c r="H3524" s="504" t="str">
        <f>IF('Flanged Parts'!$BB$6=1,"CS",IF('Flanged Parts'!$BB$6=2,"Glv",0))</f>
        <v>Glv</v>
      </c>
      <c r="I3524" s="1035"/>
      <c r="J3524" s="1036"/>
      <c r="K3524" s="516" t="s">
        <v>881</v>
      </c>
      <c r="L3524" s="535"/>
      <c r="M3524" s="532" t="s">
        <v>1700</v>
      </c>
      <c r="N3524" s="514">
        <f t="shared" si="1998"/>
        <v>75.180000000000007</v>
      </c>
      <c r="O3524" s="514">
        <f t="shared" si="2007"/>
        <v>0</v>
      </c>
      <c r="P3524" s="680">
        <f>'KB Duct Parts'!$AE$3</f>
        <v>0</v>
      </c>
      <c r="Q3524" s="681">
        <f t="shared" si="2002"/>
        <v>0</v>
      </c>
      <c r="R3524" s="682">
        <f t="shared" si="2003"/>
        <v>0</v>
      </c>
      <c r="S3524" s="716">
        <f t="shared" si="2008"/>
        <v>0.2</v>
      </c>
      <c r="T3524" s="679">
        <f t="shared" si="2004"/>
        <v>0</v>
      </c>
      <c r="U3524" s="679">
        <f t="shared" si="2005"/>
        <v>0</v>
      </c>
      <c r="Y3524" s="120"/>
      <c r="AD3524" s="81"/>
      <c r="AF3524" s="370"/>
      <c r="AG3524" s="374"/>
      <c r="AH3524" s="378"/>
      <c r="AI3524" s="381"/>
      <c r="AJ3524" s="386"/>
      <c r="AK3524" s="391"/>
      <c r="AL3524" s="386"/>
      <c r="AM3524" s="363">
        <f t="shared" si="1995"/>
        <v>1</v>
      </c>
      <c r="AN3524" s="578">
        <v>0</v>
      </c>
      <c r="AO3524" s="78"/>
      <c r="AP3524" s="78"/>
      <c r="AQ3524" s="78"/>
      <c r="AR3524" s="78"/>
      <c r="AS3524" s="78"/>
      <c r="AT3524" s="78"/>
      <c r="AU3524" s="363" t="s">
        <v>717</v>
      </c>
      <c r="AV3524" s="393"/>
      <c r="AW3524" s="395"/>
      <c r="AX3524" s="395">
        <v>0</v>
      </c>
      <c r="AY3524" s="395">
        <v>0</v>
      </c>
      <c r="AZ3524" s="395">
        <v>0</v>
      </c>
      <c r="BA3524" s="395">
        <v>0</v>
      </c>
      <c r="BB3524" s="395">
        <v>0</v>
      </c>
      <c r="BC3524" s="395">
        <v>0</v>
      </c>
      <c r="BD3524" s="115"/>
      <c r="BE3524" s="115"/>
      <c r="BF3524" s="115">
        <v>1</v>
      </c>
      <c r="BG3524" s="115">
        <v>32</v>
      </c>
      <c r="BH3524" s="423">
        <f t="shared" si="2026"/>
        <v>75.180000000000007</v>
      </c>
      <c r="BI3524" s="417">
        <f t="shared" si="1997"/>
        <v>75.180000000000007</v>
      </c>
      <c r="BJ3524" s="115"/>
      <c r="BK3524" s="115"/>
      <c r="BQ3524" s="74" t="str">
        <f t="shared" si="2036"/>
        <v xml:space="preserve"> </v>
      </c>
      <c r="BS3524" s="120" t="str">
        <f t="shared" si="2037"/>
        <v xml:space="preserve"> </v>
      </c>
      <c r="BU3524" s="74" t="str">
        <f t="shared" si="2038"/>
        <v xml:space="preserve"> </v>
      </c>
      <c r="BW3524" s="120" t="str">
        <f t="shared" si="2039"/>
        <v xml:space="preserve">  </v>
      </c>
      <c r="BY3524" s="74" t="str">
        <f t="shared" si="2040"/>
        <v xml:space="preserve"> </v>
      </c>
      <c r="CA3524" s="120" t="str">
        <f t="shared" si="2041"/>
        <v xml:space="preserve"> </v>
      </c>
      <c r="CC3524" s="115" t="str">
        <f t="shared" si="2042"/>
        <v xml:space="preserve"> </v>
      </c>
      <c r="CD3524" s="115"/>
      <c r="CE3524" s="417" t="str">
        <f t="shared" si="2043"/>
        <v xml:space="preserve"> </v>
      </c>
      <c r="CF3524" s="115"/>
      <c r="CG3524" s="115" t="str">
        <f t="shared" si="2044"/>
        <v xml:space="preserve"> </v>
      </c>
      <c r="CH3524" s="115"/>
      <c r="CI3524" s="417" t="str">
        <f t="shared" si="2045"/>
        <v xml:space="preserve"> </v>
      </c>
      <c r="CJ3524" s="115"/>
      <c r="CK3524" s="115" t="str">
        <f t="shared" si="2046"/>
        <v xml:space="preserve"> </v>
      </c>
      <c r="CL3524" s="115"/>
      <c r="CM3524" s="417" t="str">
        <f t="shared" si="2035"/>
        <v xml:space="preserve"> </v>
      </c>
      <c r="IS3524" s="111"/>
    </row>
    <row r="3525" spans="2:253" s="74" customFormat="1" ht="17.100000000000001" hidden="1" customHeight="1" x14ac:dyDescent="0.25">
      <c r="B3525" s="504">
        <f>'Flanged Parts'!AE30</f>
        <v>0</v>
      </c>
      <c r="C3525" s="508">
        <v>29634</v>
      </c>
      <c r="D3525" s="506">
        <f t="shared" si="2006"/>
        <v>29634</v>
      </c>
      <c r="E3525" s="504" t="s">
        <v>1343</v>
      </c>
      <c r="F3525" s="508" t="str">
        <f t="shared" si="2001"/>
        <v xml:space="preserve"> </v>
      </c>
      <c r="G3525" s="509" t="s">
        <v>83</v>
      </c>
      <c r="H3525" s="504" t="str">
        <f>IF('Flanged Parts'!$BB$6=1,"CS",IF('Flanged Parts'!$BB$6=2,"Glv",0))</f>
        <v>Glv</v>
      </c>
      <c r="I3525" s="1035"/>
      <c r="J3525" s="1036"/>
      <c r="K3525" s="516" t="s">
        <v>881</v>
      </c>
      <c r="L3525" s="535"/>
      <c r="M3525" s="532" t="s">
        <v>1700</v>
      </c>
      <c r="N3525" s="514">
        <f t="shared" si="1998"/>
        <v>77.319999999999993</v>
      </c>
      <c r="O3525" s="514">
        <f t="shared" si="2007"/>
        <v>0</v>
      </c>
      <c r="P3525" s="680">
        <f>'KB Duct Parts'!$AE$3</f>
        <v>0</v>
      </c>
      <c r="Q3525" s="681">
        <f t="shared" si="2002"/>
        <v>0</v>
      </c>
      <c r="R3525" s="682">
        <f t="shared" si="2003"/>
        <v>0</v>
      </c>
      <c r="S3525" s="716">
        <f t="shared" si="2008"/>
        <v>0.2</v>
      </c>
      <c r="T3525" s="679">
        <f t="shared" si="2004"/>
        <v>0</v>
      </c>
      <c r="U3525" s="679">
        <f t="shared" si="2005"/>
        <v>0</v>
      </c>
      <c r="Y3525" s="120"/>
      <c r="AD3525" s="81"/>
      <c r="AF3525" s="370"/>
      <c r="AG3525" s="374"/>
      <c r="AH3525" s="378"/>
      <c r="AI3525" s="381"/>
      <c r="AJ3525" s="386"/>
      <c r="AK3525" s="391"/>
      <c r="AL3525" s="386"/>
      <c r="AM3525" s="363">
        <f t="shared" si="1995"/>
        <v>1</v>
      </c>
      <c r="AN3525" s="578">
        <v>0</v>
      </c>
      <c r="AO3525" s="78"/>
      <c r="AP3525" s="78"/>
      <c r="AQ3525" s="78"/>
      <c r="AR3525" s="78"/>
      <c r="AS3525" s="78"/>
      <c r="AT3525" s="78"/>
      <c r="AU3525" s="363" t="s">
        <v>717</v>
      </c>
      <c r="AV3525" s="393"/>
      <c r="AW3525" s="395"/>
      <c r="AX3525" s="395">
        <v>0</v>
      </c>
      <c r="AY3525" s="395">
        <v>0</v>
      </c>
      <c r="AZ3525" s="395">
        <v>0</v>
      </c>
      <c r="BA3525" s="395">
        <v>0</v>
      </c>
      <c r="BB3525" s="395">
        <v>0</v>
      </c>
      <c r="BC3525" s="395">
        <v>0</v>
      </c>
      <c r="BD3525" s="115"/>
      <c r="BE3525" s="115"/>
      <c r="BF3525" s="115">
        <v>1</v>
      </c>
      <c r="BG3525" s="115">
        <v>34</v>
      </c>
      <c r="BH3525" s="423">
        <f t="shared" si="2026"/>
        <v>77.319999999999993</v>
      </c>
      <c r="BI3525" s="417">
        <f t="shared" si="1997"/>
        <v>77.319999999999993</v>
      </c>
      <c r="BJ3525" s="115"/>
      <c r="BK3525" s="115"/>
      <c r="BQ3525" s="74" t="str">
        <f t="shared" si="2036"/>
        <v xml:space="preserve"> </v>
      </c>
      <c r="BS3525" s="120" t="str">
        <f t="shared" si="2037"/>
        <v xml:space="preserve"> </v>
      </c>
      <c r="BU3525" s="74" t="str">
        <f t="shared" si="2038"/>
        <v xml:space="preserve"> </v>
      </c>
      <c r="BW3525" s="120" t="str">
        <f t="shared" si="2039"/>
        <v xml:space="preserve">  </v>
      </c>
      <c r="BY3525" s="74" t="str">
        <f t="shared" si="2040"/>
        <v xml:space="preserve"> </v>
      </c>
      <c r="CA3525" s="120" t="str">
        <f t="shared" si="2041"/>
        <v xml:space="preserve"> </v>
      </c>
      <c r="CC3525" s="115" t="str">
        <f t="shared" si="2042"/>
        <v xml:space="preserve"> </v>
      </c>
      <c r="CD3525" s="115"/>
      <c r="CE3525" s="417" t="str">
        <f t="shared" si="2043"/>
        <v xml:space="preserve"> </v>
      </c>
      <c r="CF3525" s="115"/>
      <c r="CG3525" s="115" t="str">
        <f t="shared" si="2044"/>
        <v xml:space="preserve"> </v>
      </c>
      <c r="CH3525" s="115"/>
      <c r="CI3525" s="417" t="str">
        <f t="shared" si="2045"/>
        <v xml:space="preserve"> </v>
      </c>
      <c r="CJ3525" s="115"/>
      <c r="CK3525" s="115" t="str">
        <f t="shared" si="2046"/>
        <v xml:space="preserve"> </v>
      </c>
      <c r="CL3525" s="115"/>
      <c r="CM3525" s="417" t="str">
        <f t="shared" si="2035"/>
        <v xml:space="preserve"> </v>
      </c>
      <c r="IS3525" s="111"/>
    </row>
    <row r="3526" spans="2:253" s="74" customFormat="1" ht="17.100000000000001" hidden="1" customHeight="1" x14ac:dyDescent="0.25">
      <c r="B3526" s="504">
        <f>'Flanged Parts'!AE31</f>
        <v>0</v>
      </c>
      <c r="C3526" s="508">
        <v>29636</v>
      </c>
      <c r="D3526" s="506">
        <f t="shared" si="2006"/>
        <v>29636</v>
      </c>
      <c r="E3526" s="504" t="s">
        <v>1344</v>
      </c>
      <c r="F3526" s="508" t="str">
        <f t="shared" si="2001"/>
        <v xml:space="preserve"> </v>
      </c>
      <c r="G3526" s="509" t="s">
        <v>83</v>
      </c>
      <c r="H3526" s="504" t="str">
        <f>IF('Flanged Parts'!$BB$6=1,"CS",IF('Flanged Parts'!$BB$6=2,"Glv",0))</f>
        <v>Glv</v>
      </c>
      <c r="I3526" s="1035"/>
      <c r="J3526" s="1036"/>
      <c r="K3526" s="516" t="s">
        <v>881</v>
      </c>
      <c r="L3526" s="535"/>
      <c r="M3526" s="532" t="s">
        <v>1700</v>
      </c>
      <c r="N3526" s="514">
        <f t="shared" si="1998"/>
        <v>82.51</v>
      </c>
      <c r="O3526" s="514">
        <f t="shared" si="2007"/>
        <v>0</v>
      </c>
      <c r="P3526" s="680">
        <f>'KB Duct Parts'!$AE$3</f>
        <v>0</v>
      </c>
      <c r="Q3526" s="681">
        <f t="shared" si="2002"/>
        <v>0</v>
      </c>
      <c r="R3526" s="682">
        <f t="shared" si="2003"/>
        <v>0</v>
      </c>
      <c r="S3526" s="716">
        <f t="shared" si="2008"/>
        <v>0.2</v>
      </c>
      <c r="T3526" s="679">
        <f t="shared" si="2004"/>
        <v>0</v>
      </c>
      <c r="U3526" s="679">
        <f t="shared" si="2005"/>
        <v>0</v>
      </c>
      <c r="Y3526" s="120"/>
      <c r="AD3526" s="81"/>
      <c r="AF3526" s="370"/>
      <c r="AG3526" s="374"/>
      <c r="AH3526" s="378"/>
      <c r="AI3526" s="381"/>
      <c r="AJ3526" s="386"/>
      <c r="AK3526" s="391"/>
      <c r="AL3526" s="386"/>
      <c r="AM3526" s="363">
        <f t="shared" ref="AM3526:AM3589" si="2047">IF(L3526=AF3526,1,IF(L3526=AG3526,2,IF(L3526=AH3526,3,IF(L3526=AI3526,4,IF(L3526=AJ3526,5,IF(L3526=AK3526,6,IF(L3526=AL3526,7,0)))))))</f>
        <v>1</v>
      </c>
      <c r="AN3526" s="578">
        <v>0</v>
      </c>
      <c r="AO3526" s="78"/>
      <c r="AP3526" s="78"/>
      <c r="AQ3526" s="78"/>
      <c r="AR3526" s="78"/>
      <c r="AS3526" s="78"/>
      <c r="AT3526" s="78"/>
      <c r="AU3526" s="363" t="s">
        <v>717</v>
      </c>
      <c r="AV3526" s="393"/>
      <c r="AW3526" s="395"/>
      <c r="AX3526" s="395">
        <v>0</v>
      </c>
      <c r="AY3526" s="395">
        <v>0</v>
      </c>
      <c r="AZ3526" s="395">
        <v>0</v>
      </c>
      <c r="BA3526" s="395">
        <v>0</v>
      </c>
      <c r="BB3526" s="395">
        <v>0</v>
      </c>
      <c r="BC3526" s="395">
        <v>0</v>
      </c>
      <c r="BD3526" s="115"/>
      <c r="BE3526" s="115"/>
      <c r="BF3526" s="115">
        <v>1</v>
      </c>
      <c r="BG3526" s="115">
        <v>36</v>
      </c>
      <c r="BH3526" s="423">
        <f t="shared" si="2026"/>
        <v>82.51</v>
      </c>
      <c r="BI3526" s="417">
        <f t="shared" si="1997"/>
        <v>82.51</v>
      </c>
      <c r="BJ3526" s="115"/>
      <c r="BK3526" s="115"/>
      <c r="BQ3526" s="74" t="str">
        <f t="shared" si="2036"/>
        <v xml:space="preserve"> </v>
      </c>
      <c r="BS3526" s="120" t="str">
        <f t="shared" si="2037"/>
        <v xml:space="preserve"> </v>
      </c>
      <c r="BU3526" s="74" t="str">
        <f t="shared" si="2038"/>
        <v xml:space="preserve"> </v>
      </c>
      <c r="BW3526" s="120" t="str">
        <f t="shared" si="2039"/>
        <v xml:space="preserve">  </v>
      </c>
      <c r="BY3526" s="74" t="str">
        <f t="shared" si="2040"/>
        <v xml:space="preserve"> </v>
      </c>
      <c r="CA3526" s="120" t="str">
        <f t="shared" si="2041"/>
        <v xml:space="preserve"> </v>
      </c>
      <c r="CC3526" s="115" t="str">
        <f t="shared" si="2042"/>
        <v xml:space="preserve"> </v>
      </c>
      <c r="CD3526" s="115"/>
      <c r="CE3526" s="417" t="str">
        <f t="shared" si="2043"/>
        <v xml:space="preserve"> </v>
      </c>
      <c r="CF3526" s="115"/>
      <c r="CG3526" s="115" t="str">
        <f t="shared" si="2044"/>
        <v xml:space="preserve"> </v>
      </c>
      <c r="CH3526" s="115"/>
      <c r="CI3526" s="417" t="str">
        <f t="shared" si="2045"/>
        <v xml:space="preserve"> </v>
      </c>
      <c r="CJ3526" s="115"/>
      <c r="CK3526" s="115" t="str">
        <f t="shared" si="2046"/>
        <v xml:space="preserve"> </v>
      </c>
      <c r="CL3526" s="115"/>
      <c r="CM3526" s="417" t="str">
        <f t="shared" si="2035"/>
        <v xml:space="preserve"> </v>
      </c>
      <c r="IS3526" s="111"/>
    </row>
    <row r="3527" spans="2:253" s="74" customFormat="1" ht="17.100000000000001" hidden="1" customHeight="1" x14ac:dyDescent="0.25">
      <c r="B3527" s="504">
        <f>'Flanged Parts'!AE32</f>
        <v>0</v>
      </c>
      <c r="C3527" s="508">
        <v>29638</v>
      </c>
      <c r="D3527" s="506">
        <f t="shared" si="2006"/>
        <v>29638</v>
      </c>
      <c r="E3527" s="504" t="s">
        <v>1345</v>
      </c>
      <c r="F3527" s="508" t="str">
        <f t="shared" si="2001"/>
        <v xml:space="preserve"> </v>
      </c>
      <c r="G3527" s="509" t="s">
        <v>83</v>
      </c>
      <c r="H3527" s="504" t="str">
        <f>IF('Flanged Parts'!$BB$6=1,"CS",IF('Flanged Parts'!$BB$6=2,"Glv",0))</f>
        <v>Glv</v>
      </c>
      <c r="I3527" s="1035"/>
      <c r="J3527" s="1036"/>
      <c r="K3527" s="516" t="s">
        <v>881</v>
      </c>
      <c r="L3527" s="535"/>
      <c r="M3527" s="532" t="s">
        <v>1700</v>
      </c>
      <c r="N3527" s="514">
        <f t="shared" si="1998"/>
        <v>85.73</v>
      </c>
      <c r="O3527" s="514">
        <f t="shared" si="2007"/>
        <v>0</v>
      </c>
      <c r="P3527" s="680">
        <f>'KB Duct Parts'!$AE$3</f>
        <v>0</v>
      </c>
      <c r="Q3527" s="681">
        <f t="shared" si="2002"/>
        <v>0</v>
      </c>
      <c r="R3527" s="682">
        <f t="shared" si="2003"/>
        <v>0</v>
      </c>
      <c r="S3527" s="716">
        <f t="shared" si="2008"/>
        <v>0.2</v>
      </c>
      <c r="T3527" s="679">
        <f t="shared" si="2004"/>
        <v>0</v>
      </c>
      <c r="U3527" s="679">
        <f t="shared" si="2005"/>
        <v>0</v>
      </c>
      <c r="Y3527" s="120"/>
      <c r="AD3527" s="81"/>
      <c r="AF3527" s="370"/>
      <c r="AG3527" s="374"/>
      <c r="AH3527" s="378"/>
      <c r="AI3527" s="381"/>
      <c r="AJ3527" s="386"/>
      <c r="AK3527" s="391"/>
      <c r="AL3527" s="386"/>
      <c r="AM3527" s="363">
        <f t="shared" si="2047"/>
        <v>1</v>
      </c>
      <c r="AN3527" s="578">
        <v>0</v>
      </c>
      <c r="AO3527" s="78"/>
      <c r="AP3527" s="78"/>
      <c r="AQ3527" s="78"/>
      <c r="AR3527" s="78"/>
      <c r="AS3527" s="78"/>
      <c r="AT3527" s="78"/>
      <c r="AU3527" s="363" t="s">
        <v>717</v>
      </c>
      <c r="AV3527" s="393"/>
      <c r="AW3527" s="395"/>
      <c r="AX3527" s="395">
        <v>0</v>
      </c>
      <c r="AY3527" s="395">
        <v>0</v>
      </c>
      <c r="AZ3527" s="395">
        <v>0</v>
      </c>
      <c r="BA3527" s="395">
        <v>0</v>
      </c>
      <c r="BB3527" s="395">
        <v>0</v>
      </c>
      <c r="BC3527" s="395">
        <v>0</v>
      </c>
      <c r="BD3527" s="115"/>
      <c r="BE3527" s="115"/>
      <c r="BF3527" s="115">
        <v>1</v>
      </c>
      <c r="BG3527" s="115">
        <v>38</v>
      </c>
      <c r="BH3527" s="423">
        <f t="shared" si="2026"/>
        <v>85.73</v>
      </c>
      <c r="BI3527" s="417">
        <f t="shared" si="1997"/>
        <v>85.73</v>
      </c>
      <c r="BJ3527" s="115"/>
      <c r="BK3527" s="115"/>
      <c r="BQ3527" s="74" t="str">
        <f t="shared" si="2036"/>
        <v xml:space="preserve"> </v>
      </c>
      <c r="BS3527" s="120" t="str">
        <f t="shared" si="2037"/>
        <v xml:space="preserve"> </v>
      </c>
      <c r="BU3527" s="74" t="str">
        <f t="shared" si="2038"/>
        <v xml:space="preserve"> </v>
      </c>
      <c r="BW3527" s="120" t="str">
        <f t="shared" si="2039"/>
        <v xml:space="preserve">  </v>
      </c>
      <c r="BY3527" s="74" t="str">
        <f t="shared" si="2040"/>
        <v xml:space="preserve"> </v>
      </c>
      <c r="CA3527" s="120" t="str">
        <f t="shared" si="2041"/>
        <v xml:space="preserve"> </v>
      </c>
      <c r="CC3527" s="115" t="str">
        <f t="shared" si="2042"/>
        <v xml:space="preserve"> </v>
      </c>
      <c r="CD3527" s="115"/>
      <c r="CE3527" s="417" t="str">
        <f t="shared" si="2043"/>
        <v xml:space="preserve"> </v>
      </c>
      <c r="CF3527" s="115"/>
      <c r="CG3527" s="115" t="str">
        <f t="shared" si="2044"/>
        <v xml:space="preserve"> </v>
      </c>
      <c r="CH3527" s="115"/>
      <c r="CI3527" s="417" t="str">
        <f t="shared" si="2045"/>
        <v xml:space="preserve"> </v>
      </c>
      <c r="CJ3527" s="115"/>
      <c r="CK3527" s="115" t="str">
        <f t="shared" si="2046"/>
        <v xml:space="preserve"> </v>
      </c>
      <c r="CL3527" s="115"/>
      <c r="CM3527" s="417" t="str">
        <f t="shared" si="2035"/>
        <v xml:space="preserve"> </v>
      </c>
      <c r="IS3527" s="111"/>
    </row>
    <row r="3528" spans="2:253" s="74" customFormat="1" ht="17.100000000000001" hidden="1" customHeight="1" x14ac:dyDescent="0.25">
      <c r="B3528" s="504">
        <f>'Flanged Parts'!AE33</f>
        <v>0</v>
      </c>
      <c r="C3528" s="508">
        <v>29640</v>
      </c>
      <c r="D3528" s="506">
        <f t="shared" si="2006"/>
        <v>29640</v>
      </c>
      <c r="E3528" s="504" t="s">
        <v>1346</v>
      </c>
      <c r="F3528" s="508" t="str">
        <f t="shared" si="2001"/>
        <v xml:space="preserve"> </v>
      </c>
      <c r="G3528" s="509" t="s">
        <v>83</v>
      </c>
      <c r="H3528" s="504" t="str">
        <f>IF('Flanged Parts'!$BB$6=1,"CS",IF('Flanged Parts'!$BB$6=2,"Glv",0))</f>
        <v>Glv</v>
      </c>
      <c r="I3528" s="1035"/>
      <c r="J3528" s="1036"/>
      <c r="K3528" s="516" t="s">
        <v>881</v>
      </c>
      <c r="L3528" s="535"/>
      <c r="M3528" s="532" t="s">
        <v>1700</v>
      </c>
      <c r="N3528" s="514">
        <f t="shared" si="1998"/>
        <v>91.19</v>
      </c>
      <c r="O3528" s="514">
        <f t="shared" si="2007"/>
        <v>0</v>
      </c>
      <c r="P3528" s="680">
        <f>'KB Duct Parts'!$AE$3</f>
        <v>0</v>
      </c>
      <c r="Q3528" s="681">
        <f t="shared" si="2002"/>
        <v>0</v>
      </c>
      <c r="R3528" s="682">
        <f t="shared" si="2003"/>
        <v>0</v>
      </c>
      <c r="S3528" s="716">
        <f t="shared" si="2008"/>
        <v>0.2</v>
      </c>
      <c r="T3528" s="679">
        <f t="shared" si="2004"/>
        <v>0</v>
      </c>
      <c r="U3528" s="679">
        <f t="shared" si="2005"/>
        <v>0</v>
      </c>
      <c r="Y3528" s="120"/>
      <c r="AD3528" s="81"/>
      <c r="AF3528" s="370"/>
      <c r="AG3528" s="374"/>
      <c r="AH3528" s="378"/>
      <c r="AI3528" s="381"/>
      <c r="AJ3528" s="386"/>
      <c r="AK3528" s="391"/>
      <c r="AL3528" s="386"/>
      <c r="AM3528" s="363">
        <f t="shared" si="2047"/>
        <v>1</v>
      </c>
      <c r="AN3528" s="578">
        <v>0</v>
      </c>
      <c r="AO3528" s="78"/>
      <c r="AP3528" s="78"/>
      <c r="AQ3528" s="78"/>
      <c r="AR3528" s="78"/>
      <c r="AS3528" s="78"/>
      <c r="AT3528" s="78"/>
      <c r="AU3528" s="363" t="s">
        <v>717</v>
      </c>
      <c r="AV3528" s="393"/>
      <c r="AW3528" s="395"/>
      <c r="AX3528" s="395">
        <v>0</v>
      </c>
      <c r="AY3528" s="395">
        <v>0</v>
      </c>
      <c r="AZ3528" s="395">
        <v>0</v>
      </c>
      <c r="BA3528" s="395">
        <v>0</v>
      </c>
      <c r="BB3528" s="395">
        <v>0</v>
      </c>
      <c r="BC3528" s="395">
        <v>0</v>
      </c>
      <c r="BD3528" s="115"/>
      <c r="BE3528" s="115"/>
      <c r="BF3528" s="115">
        <v>1</v>
      </c>
      <c r="BG3528" s="115">
        <v>40</v>
      </c>
      <c r="BH3528" s="423">
        <f t="shared" si="2026"/>
        <v>91.19</v>
      </c>
      <c r="BI3528" s="417">
        <f t="shared" si="1997"/>
        <v>91.19</v>
      </c>
      <c r="BJ3528" s="115"/>
      <c r="BK3528" s="115"/>
      <c r="BQ3528" s="74" t="str">
        <f t="shared" si="2036"/>
        <v xml:space="preserve"> </v>
      </c>
      <c r="BS3528" s="120" t="str">
        <f t="shared" si="2037"/>
        <v xml:space="preserve"> </v>
      </c>
      <c r="BU3528" s="74" t="str">
        <f t="shared" si="2038"/>
        <v xml:space="preserve"> </v>
      </c>
      <c r="BW3528" s="120" t="str">
        <f t="shared" si="2039"/>
        <v xml:space="preserve">  </v>
      </c>
      <c r="BY3528" s="74" t="str">
        <f t="shared" si="2040"/>
        <v xml:space="preserve"> </v>
      </c>
      <c r="CA3528" s="120" t="str">
        <f t="shared" si="2041"/>
        <v xml:space="preserve"> </v>
      </c>
      <c r="CC3528" s="115" t="str">
        <f t="shared" si="2042"/>
        <v xml:space="preserve"> </v>
      </c>
      <c r="CD3528" s="115"/>
      <c r="CE3528" s="417" t="str">
        <f t="shared" si="2043"/>
        <v xml:space="preserve"> </v>
      </c>
      <c r="CF3528" s="115"/>
      <c r="CG3528" s="115" t="str">
        <f t="shared" si="2044"/>
        <v xml:space="preserve"> </v>
      </c>
      <c r="CH3528" s="115"/>
      <c r="CI3528" s="417" t="str">
        <f t="shared" si="2045"/>
        <v xml:space="preserve"> </v>
      </c>
      <c r="CJ3528" s="115"/>
      <c r="CK3528" s="115" t="str">
        <f t="shared" si="2046"/>
        <v xml:space="preserve"> </v>
      </c>
      <c r="CL3528" s="115"/>
      <c r="CM3528" s="417" t="str">
        <f t="shared" si="2035"/>
        <v xml:space="preserve"> </v>
      </c>
      <c r="IS3528" s="111"/>
    </row>
    <row r="3529" spans="2:253" s="74" customFormat="1" ht="17.100000000000001" hidden="1" customHeight="1" x14ac:dyDescent="0.25">
      <c r="B3529" s="504">
        <f>'Flanged Parts'!AE34</f>
        <v>0</v>
      </c>
      <c r="C3529" s="508">
        <v>29642</v>
      </c>
      <c r="D3529" s="506">
        <f t="shared" si="2006"/>
        <v>29642</v>
      </c>
      <c r="E3529" s="504" t="s">
        <v>1347</v>
      </c>
      <c r="F3529" s="508" t="str">
        <f t="shared" si="2001"/>
        <v xml:space="preserve"> </v>
      </c>
      <c r="G3529" s="509" t="s">
        <v>83</v>
      </c>
      <c r="H3529" s="504" t="s">
        <v>1094</v>
      </c>
      <c r="I3529" s="1035"/>
      <c r="J3529" s="1036"/>
      <c r="K3529" s="516" t="s">
        <v>881</v>
      </c>
      <c r="L3529" s="535"/>
      <c r="M3529" s="532" t="s">
        <v>1700</v>
      </c>
      <c r="N3529" s="514">
        <f t="shared" si="1998"/>
        <v>47.9</v>
      </c>
      <c r="O3529" s="514">
        <f t="shared" si="2007"/>
        <v>0</v>
      </c>
      <c r="P3529" s="680">
        <f>'KB Duct Parts'!$AE$3</f>
        <v>0</v>
      </c>
      <c r="Q3529" s="681">
        <f t="shared" si="2002"/>
        <v>0</v>
      </c>
      <c r="R3529" s="682">
        <f t="shared" si="2003"/>
        <v>0</v>
      </c>
      <c r="S3529" s="716">
        <f t="shared" si="2008"/>
        <v>0.2</v>
      </c>
      <c r="T3529" s="679">
        <f t="shared" si="2004"/>
        <v>0</v>
      </c>
      <c r="U3529" s="679">
        <f t="shared" si="2005"/>
        <v>0</v>
      </c>
      <c r="Y3529" s="120"/>
      <c r="AD3529" s="81"/>
      <c r="AF3529" s="370"/>
      <c r="AG3529" s="374"/>
      <c r="AH3529" s="378"/>
      <c r="AI3529" s="381"/>
      <c r="AJ3529" s="386"/>
      <c r="AK3529" s="391"/>
      <c r="AL3529" s="386"/>
      <c r="AM3529" s="363">
        <f t="shared" si="2047"/>
        <v>1</v>
      </c>
      <c r="AN3529" s="578">
        <v>0</v>
      </c>
      <c r="AO3529" s="78"/>
      <c r="AP3529" s="78"/>
      <c r="AQ3529" s="78"/>
      <c r="AR3529" s="78"/>
      <c r="AS3529" s="78"/>
      <c r="AT3529" s="78"/>
      <c r="AU3529" s="363" t="s">
        <v>717</v>
      </c>
      <c r="AV3529" s="393"/>
      <c r="AW3529" s="395"/>
      <c r="AX3529" s="395">
        <v>0</v>
      </c>
      <c r="AY3529" s="395">
        <v>0</v>
      </c>
      <c r="AZ3529" s="395">
        <v>0</v>
      </c>
      <c r="BA3529" s="395">
        <v>0</v>
      </c>
      <c r="BB3529" s="395">
        <v>0</v>
      </c>
      <c r="BC3529" s="395">
        <v>0</v>
      </c>
      <c r="BD3529" s="115"/>
      <c r="BE3529" s="115"/>
      <c r="BF3529" s="115">
        <v>1</v>
      </c>
      <c r="BG3529" s="115">
        <v>42</v>
      </c>
      <c r="BH3529" s="423">
        <f t="shared" si="2026"/>
        <v>47.9</v>
      </c>
      <c r="BI3529" s="417">
        <f t="shared" si="1997"/>
        <v>47.9</v>
      </c>
      <c r="BJ3529" s="115"/>
      <c r="BK3529" s="115"/>
      <c r="BQ3529" s="74" t="str">
        <f t="shared" si="2036"/>
        <v xml:space="preserve"> </v>
      </c>
      <c r="BS3529" s="120" t="str">
        <f t="shared" si="2037"/>
        <v xml:space="preserve"> </v>
      </c>
      <c r="BU3529" s="74" t="str">
        <f t="shared" si="2038"/>
        <v xml:space="preserve"> </v>
      </c>
      <c r="BW3529" s="120" t="str">
        <f t="shared" si="2039"/>
        <v xml:space="preserve">  </v>
      </c>
      <c r="BY3529" s="74" t="str">
        <f t="shared" si="2040"/>
        <v xml:space="preserve"> </v>
      </c>
      <c r="CA3529" s="120" t="str">
        <f t="shared" si="2041"/>
        <v xml:space="preserve"> </v>
      </c>
      <c r="CC3529" s="115" t="str">
        <f t="shared" si="2042"/>
        <v xml:space="preserve"> </v>
      </c>
      <c r="CD3529" s="115"/>
      <c r="CE3529" s="417" t="str">
        <f t="shared" si="2043"/>
        <v xml:space="preserve"> </v>
      </c>
      <c r="CF3529" s="115"/>
      <c r="CG3529" s="115" t="str">
        <f t="shared" si="2044"/>
        <v xml:space="preserve"> </v>
      </c>
      <c r="CH3529" s="115"/>
      <c r="CI3529" s="417" t="str">
        <f t="shared" si="2045"/>
        <v xml:space="preserve"> </v>
      </c>
      <c r="CJ3529" s="115"/>
      <c r="CK3529" s="115" t="str">
        <f t="shared" si="2046"/>
        <v xml:space="preserve"> </v>
      </c>
      <c r="CL3529" s="115"/>
      <c r="CM3529" s="417" t="str">
        <f t="shared" si="2035"/>
        <v xml:space="preserve"> </v>
      </c>
      <c r="IS3529" s="111"/>
    </row>
    <row r="3530" spans="2:253" s="74" customFormat="1" ht="17.100000000000001" hidden="1" customHeight="1" x14ac:dyDescent="0.25">
      <c r="B3530" s="504">
        <f>'Flanged Parts'!AE35</f>
        <v>0</v>
      </c>
      <c r="C3530" s="508">
        <v>29644</v>
      </c>
      <c r="D3530" s="506">
        <f t="shared" si="2006"/>
        <v>29644</v>
      </c>
      <c r="E3530" s="504" t="s">
        <v>1348</v>
      </c>
      <c r="F3530" s="508" t="str">
        <f t="shared" si="2001"/>
        <v xml:space="preserve"> </v>
      </c>
      <c r="G3530" s="509" t="s">
        <v>83</v>
      </c>
      <c r="H3530" s="504" t="s">
        <v>1094</v>
      </c>
      <c r="I3530" s="1035"/>
      <c r="J3530" s="1036"/>
      <c r="K3530" s="516" t="s">
        <v>881</v>
      </c>
      <c r="L3530" s="535"/>
      <c r="M3530" s="532" t="s">
        <v>1700</v>
      </c>
      <c r="N3530" s="514">
        <f t="shared" si="1998"/>
        <v>50.7</v>
      </c>
      <c r="O3530" s="514">
        <f t="shared" si="2007"/>
        <v>0</v>
      </c>
      <c r="P3530" s="680">
        <f>'KB Duct Parts'!$AE$3</f>
        <v>0</v>
      </c>
      <c r="Q3530" s="681">
        <f t="shared" si="2002"/>
        <v>0</v>
      </c>
      <c r="R3530" s="682">
        <f t="shared" si="2003"/>
        <v>0</v>
      </c>
      <c r="S3530" s="716">
        <f t="shared" si="2008"/>
        <v>0.2</v>
      </c>
      <c r="T3530" s="679">
        <f t="shared" si="2004"/>
        <v>0</v>
      </c>
      <c r="U3530" s="679">
        <f t="shared" si="2005"/>
        <v>0</v>
      </c>
      <c r="Y3530" s="120"/>
      <c r="AD3530" s="81"/>
      <c r="AF3530" s="370"/>
      <c r="AG3530" s="374"/>
      <c r="AH3530" s="378"/>
      <c r="AI3530" s="381"/>
      <c r="AJ3530" s="386"/>
      <c r="AK3530" s="391"/>
      <c r="AL3530" s="386"/>
      <c r="AM3530" s="363">
        <f t="shared" si="2047"/>
        <v>1</v>
      </c>
      <c r="AN3530" s="578">
        <v>0</v>
      </c>
      <c r="AO3530" s="78"/>
      <c r="AP3530" s="78"/>
      <c r="AQ3530" s="78"/>
      <c r="AR3530" s="78"/>
      <c r="AS3530" s="78"/>
      <c r="AT3530" s="78"/>
      <c r="AU3530" s="363" t="s">
        <v>717</v>
      </c>
      <c r="AV3530" s="393"/>
      <c r="AW3530" s="395"/>
      <c r="AX3530" s="395">
        <v>0</v>
      </c>
      <c r="AY3530" s="395">
        <v>0</v>
      </c>
      <c r="AZ3530" s="395">
        <v>0</v>
      </c>
      <c r="BA3530" s="395">
        <v>0</v>
      </c>
      <c r="BB3530" s="395">
        <v>0</v>
      </c>
      <c r="BC3530" s="395">
        <v>0</v>
      </c>
      <c r="BD3530" s="115"/>
      <c r="BE3530" s="115"/>
      <c r="BF3530" s="115">
        <v>1</v>
      </c>
      <c r="BG3530" s="115">
        <v>44</v>
      </c>
      <c r="BH3530" s="423">
        <f t="shared" si="2026"/>
        <v>50.7</v>
      </c>
      <c r="BI3530" s="417">
        <f t="shared" si="1997"/>
        <v>50.7</v>
      </c>
      <c r="BJ3530" s="115"/>
      <c r="BK3530" s="115"/>
      <c r="BQ3530" s="74" t="str">
        <f t="shared" si="2036"/>
        <v xml:space="preserve"> </v>
      </c>
      <c r="BS3530" s="120" t="str">
        <f t="shared" si="2037"/>
        <v xml:space="preserve"> </v>
      </c>
      <c r="BU3530" s="74" t="str">
        <f t="shared" si="2038"/>
        <v xml:space="preserve"> </v>
      </c>
      <c r="BW3530" s="120" t="str">
        <f t="shared" si="2039"/>
        <v xml:space="preserve">  </v>
      </c>
      <c r="BY3530" s="74" t="str">
        <f t="shared" si="2040"/>
        <v xml:space="preserve"> </v>
      </c>
      <c r="CA3530" s="120" t="str">
        <f t="shared" si="2041"/>
        <v xml:space="preserve"> </v>
      </c>
      <c r="CC3530" s="115" t="str">
        <f t="shared" si="2042"/>
        <v xml:space="preserve"> </v>
      </c>
      <c r="CD3530" s="115"/>
      <c r="CE3530" s="417" t="str">
        <f t="shared" si="2043"/>
        <v xml:space="preserve"> </v>
      </c>
      <c r="CF3530" s="115"/>
      <c r="CG3530" s="115" t="str">
        <f t="shared" si="2044"/>
        <v xml:space="preserve"> </v>
      </c>
      <c r="CH3530" s="115"/>
      <c r="CI3530" s="417" t="str">
        <f t="shared" si="2045"/>
        <v xml:space="preserve"> </v>
      </c>
      <c r="CJ3530" s="115"/>
      <c r="CK3530" s="115" t="str">
        <f t="shared" si="2046"/>
        <v xml:space="preserve"> </v>
      </c>
      <c r="CL3530" s="115"/>
      <c r="CM3530" s="417" t="str">
        <f t="shared" si="2035"/>
        <v xml:space="preserve"> </v>
      </c>
      <c r="IS3530" s="111"/>
    </row>
    <row r="3531" spans="2:253" s="74" customFormat="1" ht="17.100000000000001" hidden="1" customHeight="1" x14ac:dyDescent="0.25">
      <c r="B3531" s="504">
        <f>'Flanged Parts'!AE36</f>
        <v>0</v>
      </c>
      <c r="C3531" s="508">
        <v>29646</v>
      </c>
      <c r="D3531" s="506">
        <f t="shared" si="2006"/>
        <v>29646</v>
      </c>
      <c r="E3531" s="504" t="s">
        <v>1349</v>
      </c>
      <c r="F3531" s="508" t="str">
        <f t="shared" si="2001"/>
        <v xml:space="preserve"> </v>
      </c>
      <c r="G3531" s="509" t="s">
        <v>83</v>
      </c>
      <c r="H3531" s="504" t="s">
        <v>1094</v>
      </c>
      <c r="I3531" s="1035"/>
      <c r="J3531" s="1036"/>
      <c r="K3531" s="516" t="s">
        <v>881</v>
      </c>
      <c r="L3531" s="535"/>
      <c r="M3531" s="532" t="s">
        <v>1700</v>
      </c>
      <c r="N3531" s="514">
        <f t="shared" si="1998"/>
        <v>50.42</v>
      </c>
      <c r="O3531" s="514">
        <f t="shared" si="2007"/>
        <v>0</v>
      </c>
      <c r="P3531" s="680">
        <f>'KB Duct Parts'!$AE$3</f>
        <v>0</v>
      </c>
      <c r="Q3531" s="681">
        <f t="shared" si="2002"/>
        <v>0</v>
      </c>
      <c r="R3531" s="682">
        <f t="shared" si="2003"/>
        <v>0</v>
      </c>
      <c r="S3531" s="716">
        <f t="shared" si="2008"/>
        <v>0.2</v>
      </c>
      <c r="T3531" s="679">
        <f t="shared" si="2004"/>
        <v>0</v>
      </c>
      <c r="U3531" s="679">
        <f t="shared" si="2005"/>
        <v>0</v>
      </c>
      <c r="Y3531" s="120"/>
      <c r="AD3531" s="81"/>
      <c r="AF3531" s="370"/>
      <c r="AG3531" s="374"/>
      <c r="AH3531" s="378"/>
      <c r="AI3531" s="381"/>
      <c r="AJ3531" s="386"/>
      <c r="AK3531" s="391"/>
      <c r="AL3531" s="386"/>
      <c r="AM3531" s="363">
        <f t="shared" si="2047"/>
        <v>1</v>
      </c>
      <c r="AN3531" s="578">
        <v>0</v>
      </c>
      <c r="AO3531" s="78"/>
      <c r="AP3531" s="78"/>
      <c r="AQ3531" s="78"/>
      <c r="AR3531" s="78"/>
      <c r="AS3531" s="78"/>
      <c r="AT3531" s="78"/>
      <c r="AU3531" s="363" t="s">
        <v>717</v>
      </c>
      <c r="AV3531" s="393"/>
      <c r="AW3531" s="395"/>
      <c r="AX3531" s="395">
        <v>0</v>
      </c>
      <c r="AY3531" s="395">
        <v>0</v>
      </c>
      <c r="AZ3531" s="395">
        <v>0</v>
      </c>
      <c r="BA3531" s="395">
        <v>0</v>
      </c>
      <c r="BB3531" s="395">
        <v>0</v>
      </c>
      <c r="BC3531" s="395">
        <v>0</v>
      </c>
      <c r="BD3531" s="115"/>
      <c r="BE3531" s="115"/>
      <c r="BF3531" s="115">
        <v>1</v>
      </c>
      <c r="BG3531" s="115">
        <v>46</v>
      </c>
      <c r="BH3531" s="423">
        <f t="shared" ref="BH3531:BH3551" si="2048">IF(H3531="CS",VLOOKUP(BG3531,$BJ$2344:$BK$2374,2),IF(H3531="Glv",VLOOKUP(BG3531,$BJ$2344:$BL$2374,3),0))</f>
        <v>50.42</v>
      </c>
      <c r="BI3531" s="417">
        <f t="shared" ref="BI3531:BI3551" si="2049">BF3531*BH3531</f>
        <v>50.42</v>
      </c>
      <c r="BJ3531" s="115"/>
      <c r="BK3531" s="115"/>
      <c r="BQ3531" s="74" t="str">
        <f t="shared" si="2036"/>
        <v xml:space="preserve"> </v>
      </c>
      <c r="BS3531" s="120" t="str">
        <f t="shared" si="2037"/>
        <v xml:space="preserve"> </v>
      </c>
      <c r="BU3531" s="74" t="str">
        <f t="shared" si="2038"/>
        <v xml:space="preserve"> </v>
      </c>
      <c r="BW3531" s="120" t="str">
        <f t="shared" si="2039"/>
        <v xml:space="preserve">  </v>
      </c>
      <c r="BY3531" s="74" t="str">
        <f t="shared" si="2040"/>
        <v xml:space="preserve"> </v>
      </c>
      <c r="CA3531" s="120" t="str">
        <f t="shared" si="2041"/>
        <v xml:space="preserve"> </v>
      </c>
      <c r="CC3531" s="115" t="str">
        <f t="shared" si="2042"/>
        <v xml:space="preserve"> </v>
      </c>
      <c r="CD3531" s="115"/>
      <c r="CE3531" s="417" t="str">
        <f t="shared" si="2043"/>
        <v xml:space="preserve"> </v>
      </c>
      <c r="CF3531" s="115"/>
      <c r="CG3531" s="115" t="str">
        <f t="shared" si="2044"/>
        <v xml:space="preserve"> </v>
      </c>
      <c r="CH3531" s="115"/>
      <c r="CI3531" s="417" t="str">
        <f t="shared" si="2045"/>
        <v xml:space="preserve"> </v>
      </c>
      <c r="CJ3531" s="115"/>
      <c r="CK3531" s="115" t="str">
        <f t="shared" si="2046"/>
        <v xml:space="preserve"> </v>
      </c>
      <c r="CL3531" s="115"/>
      <c r="CM3531" s="417" t="str">
        <f t="shared" si="2035"/>
        <v xml:space="preserve"> </v>
      </c>
      <c r="IS3531" s="111"/>
    </row>
    <row r="3532" spans="2:253" s="74" customFormat="1" ht="17.100000000000001" hidden="1" customHeight="1" x14ac:dyDescent="0.25">
      <c r="B3532" s="504">
        <f>'Flanged Parts'!AE37</f>
        <v>0</v>
      </c>
      <c r="C3532" s="508">
        <v>29648</v>
      </c>
      <c r="D3532" s="506">
        <f t="shared" si="2006"/>
        <v>29648</v>
      </c>
      <c r="E3532" s="504" t="s">
        <v>1350</v>
      </c>
      <c r="F3532" s="508" t="str">
        <f t="shared" si="2001"/>
        <v xml:space="preserve"> </v>
      </c>
      <c r="G3532" s="509" t="s">
        <v>83</v>
      </c>
      <c r="H3532" s="504" t="s">
        <v>1094</v>
      </c>
      <c r="I3532" s="1035"/>
      <c r="J3532" s="1036"/>
      <c r="K3532" s="516" t="s">
        <v>881</v>
      </c>
      <c r="L3532" s="535"/>
      <c r="M3532" s="532" t="s">
        <v>1700</v>
      </c>
      <c r="N3532" s="514">
        <f t="shared" ref="N3532:N3551" si="2050">AN3532+BI3532</f>
        <v>62.86</v>
      </c>
      <c r="O3532" s="514">
        <f t="shared" si="2007"/>
        <v>0</v>
      </c>
      <c r="P3532" s="680">
        <f>'KB Duct Parts'!$AE$3</f>
        <v>0</v>
      </c>
      <c r="Q3532" s="681">
        <f t="shared" si="2002"/>
        <v>0</v>
      </c>
      <c r="R3532" s="682">
        <f t="shared" si="2003"/>
        <v>0</v>
      </c>
      <c r="S3532" s="716">
        <f t="shared" si="2008"/>
        <v>0.2</v>
      </c>
      <c r="T3532" s="679">
        <f t="shared" si="2004"/>
        <v>0</v>
      </c>
      <c r="U3532" s="679">
        <f t="shared" si="2005"/>
        <v>0</v>
      </c>
      <c r="Y3532" s="120"/>
      <c r="AD3532" s="81"/>
      <c r="AF3532" s="370"/>
      <c r="AG3532" s="374"/>
      <c r="AH3532" s="378"/>
      <c r="AI3532" s="381"/>
      <c r="AJ3532" s="386"/>
      <c r="AK3532" s="391"/>
      <c r="AL3532" s="386"/>
      <c r="AM3532" s="363">
        <f t="shared" si="2047"/>
        <v>1</v>
      </c>
      <c r="AN3532" s="578">
        <v>0</v>
      </c>
      <c r="AO3532" s="78"/>
      <c r="AP3532" s="78"/>
      <c r="AQ3532" s="78"/>
      <c r="AR3532" s="78"/>
      <c r="AS3532" s="78"/>
      <c r="AT3532" s="78"/>
      <c r="AU3532" s="363" t="s">
        <v>717</v>
      </c>
      <c r="AV3532" s="393"/>
      <c r="AW3532" s="395"/>
      <c r="AX3532" s="395">
        <v>0</v>
      </c>
      <c r="AY3532" s="395">
        <v>0</v>
      </c>
      <c r="AZ3532" s="395">
        <v>0</v>
      </c>
      <c r="BA3532" s="395">
        <v>0</v>
      </c>
      <c r="BB3532" s="395">
        <v>0</v>
      </c>
      <c r="BC3532" s="395">
        <v>0</v>
      </c>
      <c r="BD3532" s="115"/>
      <c r="BE3532" s="115"/>
      <c r="BF3532" s="115">
        <v>1</v>
      </c>
      <c r="BG3532" s="115">
        <v>48</v>
      </c>
      <c r="BH3532" s="423">
        <f t="shared" si="2048"/>
        <v>62.86</v>
      </c>
      <c r="BI3532" s="417">
        <f t="shared" si="2049"/>
        <v>62.86</v>
      </c>
      <c r="BJ3532" s="115"/>
      <c r="BK3532" s="115"/>
      <c r="BQ3532" s="74" t="str">
        <f t="shared" si="2036"/>
        <v xml:space="preserve"> </v>
      </c>
      <c r="BS3532" s="120" t="str">
        <f t="shared" si="2037"/>
        <v xml:space="preserve"> </v>
      </c>
      <c r="BU3532" s="74" t="str">
        <f t="shared" si="2038"/>
        <v xml:space="preserve"> </v>
      </c>
      <c r="BW3532" s="120" t="str">
        <f t="shared" si="2039"/>
        <v xml:space="preserve">  </v>
      </c>
      <c r="BY3532" s="74" t="str">
        <f t="shared" si="2040"/>
        <v xml:space="preserve"> </v>
      </c>
      <c r="CA3532" s="120" t="str">
        <f t="shared" si="2041"/>
        <v xml:space="preserve"> </v>
      </c>
      <c r="CC3532" s="115" t="str">
        <f t="shared" si="2042"/>
        <v xml:space="preserve"> </v>
      </c>
      <c r="CD3532" s="115"/>
      <c r="CE3532" s="417" t="str">
        <f t="shared" si="2043"/>
        <v xml:space="preserve"> </v>
      </c>
      <c r="CF3532" s="115"/>
      <c r="CG3532" s="115" t="str">
        <f t="shared" si="2044"/>
        <v xml:space="preserve"> </v>
      </c>
      <c r="CH3532" s="115"/>
      <c r="CI3532" s="417" t="str">
        <f t="shared" si="2045"/>
        <v xml:space="preserve"> </v>
      </c>
      <c r="CJ3532" s="115"/>
      <c r="CK3532" s="115" t="str">
        <f t="shared" si="2046"/>
        <v xml:space="preserve"> </v>
      </c>
      <c r="CL3532" s="115"/>
      <c r="CM3532" s="417" t="str">
        <f t="shared" si="2035"/>
        <v xml:space="preserve"> </v>
      </c>
      <c r="IS3532" s="111"/>
    </row>
    <row r="3533" spans="2:253" s="74" customFormat="1" ht="17.100000000000001" hidden="1" customHeight="1" x14ac:dyDescent="0.25">
      <c r="B3533" s="504">
        <f>'Flanged Parts'!AG7</f>
        <v>0</v>
      </c>
      <c r="C3533" s="508">
        <v>26304</v>
      </c>
      <c r="D3533" s="506">
        <f t="shared" si="2006"/>
        <v>26304</v>
      </c>
      <c r="E3533" s="504" t="s">
        <v>861</v>
      </c>
      <c r="F3533" s="508" t="str">
        <f t="shared" si="2001"/>
        <v xml:space="preserve"> </v>
      </c>
      <c r="G3533" s="509" t="s">
        <v>852</v>
      </c>
      <c r="H3533" s="504" t="str">
        <f>IF('Flanged Parts'!$BB$6=1,"CS",IF('Flanged Parts'!$BB$6=2,"Glv",0))</f>
        <v>Glv</v>
      </c>
      <c r="I3533" s="1035"/>
      <c r="J3533" s="1036"/>
      <c r="K3533" s="516" t="s">
        <v>881</v>
      </c>
      <c r="L3533" s="535"/>
      <c r="M3533" s="517" t="str">
        <f t="shared" ref="M3533:M3590" si="2051">IF(AM3533=1,"Y",IF(AM3533&gt;1,"NR"," "))</f>
        <v>Y</v>
      </c>
      <c r="N3533" s="514">
        <f t="shared" si="2050"/>
        <v>69.33</v>
      </c>
      <c r="O3533" s="514">
        <f t="shared" si="2007"/>
        <v>0</v>
      </c>
      <c r="P3533" s="680">
        <f>'KB Duct Parts'!$AE$3</f>
        <v>0</v>
      </c>
      <c r="Q3533" s="681">
        <f t="shared" si="2002"/>
        <v>0</v>
      </c>
      <c r="R3533" s="682">
        <f t="shared" si="2003"/>
        <v>0</v>
      </c>
      <c r="S3533" s="716">
        <f t="shared" si="2008"/>
        <v>0.2</v>
      </c>
      <c r="T3533" s="679">
        <f t="shared" si="2004"/>
        <v>0</v>
      </c>
      <c r="U3533" s="679">
        <f t="shared" si="2005"/>
        <v>0</v>
      </c>
      <c r="Y3533" s="120"/>
      <c r="AD3533" s="81"/>
      <c r="AF3533" s="370"/>
      <c r="AG3533" s="374"/>
      <c r="AH3533" s="378"/>
      <c r="AI3533" s="381"/>
      <c r="AJ3533" s="386"/>
      <c r="AK3533" s="391"/>
      <c r="AL3533" s="386"/>
      <c r="AM3533" s="363">
        <f t="shared" si="2047"/>
        <v>1</v>
      </c>
      <c r="AN3533" s="578">
        <v>65.5</v>
      </c>
      <c r="AO3533" s="78"/>
      <c r="AP3533" s="78"/>
      <c r="AQ3533" s="78"/>
      <c r="AR3533" s="78"/>
      <c r="AS3533" s="78"/>
      <c r="AT3533" s="78"/>
      <c r="AU3533" s="363" t="s">
        <v>717</v>
      </c>
      <c r="AV3533" s="393"/>
      <c r="AW3533" s="395"/>
      <c r="AX3533" s="395">
        <v>0</v>
      </c>
      <c r="AY3533" s="395">
        <v>0</v>
      </c>
      <c r="AZ3533" s="395">
        <v>0</v>
      </c>
      <c r="BA3533" s="395">
        <v>0</v>
      </c>
      <c r="BB3533" s="395">
        <v>0</v>
      </c>
      <c r="BC3533" s="395">
        <v>0</v>
      </c>
      <c r="BD3533" s="115"/>
      <c r="BE3533" s="115"/>
      <c r="BF3533" s="115">
        <v>1</v>
      </c>
      <c r="BG3533" s="115">
        <v>4</v>
      </c>
      <c r="BH3533" s="423">
        <f t="shared" si="2048"/>
        <v>3.83</v>
      </c>
      <c r="BI3533" s="417">
        <f t="shared" si="2049"/>
        <v>3.83</v>
      </c>
      <c r="BJ3533" s="115"/>
      <c r="BK3533" s="115"/>
      <c r="BQ3533" s="74" t="str">
        <f t="shared" si="2036"/>
        <v xml:space="preserve"> </v>
      </c>
      <c r="BS3533" s="120" t="str">
        <f t="shared" si="2037"/>
        <v xml:space="preserve"> </v>
      </c>
      <c r="BU3533" s="74" t="str">
        <f t="shared" si="2038"/>
        <v xml:space="preserve"> </v>
      </c>
      <c r="BW3533" s="120" t="str">
        <f t="shared" si="2039"/>
        <v xml:space="preserve">  </v>
      </c>
      <c r="BY3533" s="74" t="str">
        <f t="shared" si="2040"/>
        <v xml:space="preserve"> </v>
      </c>
      <c r="CA3533" s="120" t="str">
        <f t="shared" si="2041"/>
        <v xml:space="preserve"> </v>
      </c>
      <c r="CC3533" s="115" t="str">
        <f t="shared" si="2042"/>
        <v xml:space="preserve"> </v>
      </c>
      <c r="CD3533" s="115"/>
      <c r="CE3533" s="417" t="str">
        <f t="shared" si="2043"/>
        <v xml:space="preserve"> </v>
      </c>
      <c r="CF3533" s="115"/>
      <c r="CG3533" s="115" t="str">
        <f t="shared" si="2044"/>
        <v xml:space="preserve"> </v>
      </c>
      <c r="CH3533" s="115"/>
      <c r="CI3533" s="417" t="str">
        <f t="shared" si="2045"/>
        <v xml:space="preserve"> </v>
      </c>
      <c r="CJ3533" s="115"/>
      <c r="CK3533" s="115" t="str">
        <f t="shared" si="2046"/>
        <v xml:space="preserve"> </v>
      </c>
      <c r="CL3533" s="115"/>
      <c r="CM3533" s="417" t="str">
        <f t="shared" si="2035"/>
        <v xml:space="preserve"> </v>
      </c>
      <c r="IS3533" s="111"/>
    </row>
    <row r="3534" spans="2:253" s="74" customFormat="1" ht="17.100000000000001" hidden="1" customHeight="1" x14ac:dyDescent="0.25">
      <c r="B3534" s="504">
        <f>'Flanged Parts'!AG8</f>
        <v>0</v>
      </c>
      <c r="C3534" s="508">
        <v>26305</v>
      </c>
      <c r="D3534" s="506">
        <f t="shared" si="2006"/>
        <v>26305</v>
      </c>
      <c r="E3534" s="504" t="s">
        <v>862</v>
      </c>
      <c r="F3534" s="508" t="str">
        <f t="shared" si="2001"/>
        <v xml:space="preserve"> </v>
      </c>
      <c r="G3534" s="509" t="s">
        <v>852</v>
      </c>
      <c r="H3534" s="504" t="str">
        <f>IF('Flanged Parts'!$BB$6=1,"CS",IF('Flanged Parts'!$BB$6=2,"Glv",0))</f>
        <v>Glv</v>
      </c>
      <c r="I3534" s="1035"/>
      <c r="J3534" s="1036"/>
      <c r="K3534" s="516" t="s">
        <v>881</v>
      </c>
      <c r="L3534" s="535"/>
      <c r="M3534" s="517" t="str">
        <f t="shared" si="2051"/>
        <v>Y</v>
      </c>
      <c r="N3534" s="514">
        <f t="shared" si="2050"/>
        <v>77.5</v>
      </c>
      <c r="O3534" s="514">
        <f t="shared" si="2007"/>
        <v>0</v>
      </c>
      <c r="P3534" s="680">
        <f>'KB Duct Parts'!$AE$3</f>
        <v>0</v>
      </c>
      <c r="Q3534" s="681">
        <f t="shared" si="2002"/>
        <v>0</v>
      </c>
      <c r="R3534" s="682">
        <f t="shared" si="2003"/>
        <v>0</v>
      </c>
      <c r="S3534" s="716">
        <f t="shared" si="2008"/>
        <v>0.2</v>
      </c>
      <c r="T3534" s="679">
        <f t="shared" si="2004"/>
        <v>0</v>
      </c>
      <c r="U3534" s="679">
        <f t="shared" si="2005"/>
        <v>0</v>
      </c>
      <c r="Y3534" s="120"/>
      <c r="AD3534" s="81"/>
      <c r="AF3534" s="370"/>
      <c r="AG3534" s="374"/>
      <c r="AH3534" s="378"/>
      <c r="AI3534" s="381"/>
      <c r="AJ3534" s="386"/>
      <c r="AK3534" s="391"/>
      <c r="AL3534" s="386"/>
      <c r="AM3534" s="363">
        <f t="shared" si="2047"/>
        <v>1</v>
      </c>
      <c r="AN3534" s="578">
        <v>72.599999999999994</v>
      </c>
      <c r="AO3534" s="78"/>
      <c r="AP3534" s="78"/>
      <c r="AQ3534" s="78"/>
      <c r="AR3534" s="78"/>
      <c r="AS3534" s="78"/>
      <c r="AT3534" s="78"/>
      <c r="AU3534" s="363" t="s">
        <v>717</v>
      </c>
      <c r="AV3534" s="393"/>
      <c r="AW3534" s="395"/>
      <c r="AX3534" s="395">
        <v>0</v>
      </c>
      <c r="AY3534" s="395">
        <v>0</v>
      </c>
      <c r="AZ3534" s="395">
        <v>0</v>
      </c>
      <c r="BA3534" s="395">
        <v>0</v>
      </c>
      <c r="BB3534" s="395">
        <v>0</v>
      </c>
      <c r="BC3534" s="395">
        <v>0</v>
      </c>
      <c r="BD3534" s="115"/>
      <c r="BE3534" s="115"/>
      <c r="BF3534" s="115">
        <v>1</v>
      </c>
      <c r="BG3534" s="115">
        <v>5</v>
      </c>
      <c r="BH3534" s="423">
        <f t="shared" si="2048"/>
        <v>4.9000000000000004</v>
      </c>
      <c r="BI3534" s="417">
        <f t="shared" si="2049"/>
        <v>4.9000000000000004</v>
      </c>
      <c r="BJ3534" s="115"/>
      <c r="BK3534" s="115"/>
      <c r="BQ3534" s="74" t="str">
        <f t="shared" si="2036"/>
        <v xml:space="preserve"> </v>
      </c>
      <c r="BS3534" s="120" t="str">
        <f t="shared" si="2037"/>
        <v xml:space="preserve"> </v>
      </c>
      <c r="BU3534" s="74" t="str">
        <f t="shared" si="2038"/>
        <v xml:space="preserve"> </v>
      </c>
      <c r="BW3534" s="120" t="str">
        <f t="shared" si="2039"/>
        <v xml:space="preserve">  </v>
      </c>
      <c r="BY3534" s="74" t="str">
        <f t="shared" si="2040"/>
        <v xml:space="preserve"> </v>
      </c>
      <c r="CA3534" s="120" t="str">
        <f t="shared" si="2041"/>
        <v xml:space="preserve"> </v>
      </c>
      <c r="CC3534" s="115" t="str">
        <f t="shared" si="2042"/>
        <v xml:space="preserve"> </v>
      </c>
      <c r="CD3534" s="115"/>
      <c r="CE3534" s="417" t="str">
        <f t="shared" si="2043"/>
        <v xml:space="preserve"> </v>
      </c>
      <c r="CF3534" s="115"/>
      <c r="CG3534" s="115" t="str">
        <f t="shared" si="2044"/>
        <v xml:space="preserve"> </v>
      </c>
      <c r="CH3534" s="115"/>
      <c r="CI3534" s="417" t="str">
        <f t="shared" si="2045"/>
        <v xml:space="preserve"> </v>
      </c>
      <c r="CJ3534" s="115"/>
      <c r="CK3534" s="115" t="str">
        <f t="shared" si="2046"/>
        <v xml:space="preserve"> </v>
      </c>
      <c r="CL3534" s="115"/>
      <c r="CM3534" s="417" t="str">
        <f t="shared" si="2035"/>
        <v xml:space="preserve"> </v>
      </c>
      <c r="IS3534" s="111"/>
    </row>
    <row r="3535" spans="2:253" s="74" customFormat="1" ht="17.100000000000001" hidden="1" customHeight="1" x14ac:dyDescent="0.25">
      <c r="B3535" s="504">
        <f>'Flanged Parts'!AG9</f>
        <v>0</v>
      </c>
      <c r="C3535" s="508">
        <v>26306</v>
      </c>
      <c r="D3535" s="506">
        <f t="shared" si="2006"/>
        <v>26306</v>
      </c>
      <c r="E3535" s="504" t="s">
        <v>863</v>
      </c>
      <c r="F3535" s="508" t="str">
        <f t="shared" si="2001"/>
        <v xml:space="preserve"> </v>
      </c>
      <c r="G3535" s="509" t="s">
        <v>852</v>
      </c>
      <c r="H3535" s="504" t="str">
        <f>IF('Flanged Parts'!$BB$6=1,"CS",IF('Flanged Parts'!$BB$6=2,"Glv",0))</f>
        <v>Glv</v>
      </c>
      <c r="I3535" s="1035"/>
      <c r="J3535" s="1036"/>
      <c r="K3535" s="516" t="s">
        <v>881</v>
      </c>
      <c r="L3535" s="535"/>
      <c r="M3535" s="517" t="str">
        <f t="shared" si="2051"/>
        <v>Y</v>
      </c>
      <c r="N3535" s="514">
        <f t="shared" si="2050"/>
        <v>87.31</v>
      </c>
      <c r="O3535" s="514">
        <f t="shared" si="2007"/>
        <v>0</v>
      </c>
      <c r="P3535" s="680">
        <f>'KB Duct Parts'!$AE$3</f>
        <v>0</v>
      </c>
      <c r="Q3535" s="681">
        <f t="shared" si="2002"/>
        <v>0</v>
      </c>
      <c r="R3535" s="682">
        <f t="shared" si="2003"/>
        <v>0</v>
      </c>
      <c r="S3535" s="716">
        <f t="shared" si="2008"/>
        <v>0.2</v>
      </c>
      <c r="T3535" s="679">
        <f t="shared" si="2004"/>
        <v>0</v>
      </c>
      <c r="U3535" s="679">
        <f t="shared" si="2005"/>
        <v>0</v>
      </c>
      <c r="Y3535" s="120"/>
      <c r="AD3535" s="81"/>
      <c r="AF3535" s="370"/>
      <c r="AG3535" s="374"/>
      <c r="AH3535" s="378"/>
      <c r="AI3535" s="381"/>
      <c r="AJ3535" s="386"/>
      <c r="AK3535" s="391"/>
      <c r="AL3535" s="386"/>
      <c r="AM3535" s="363">
        <f t="shared" si="2047"/>
        <v>1</v>
      </c>
      <c r="AN3535" s="578">
        <v>81.400000000000006</v>
      </c>
      <c r="AO3535" s="78"/>
      <c r="AP3535" s="78"/>
      <c r="AQ3535" s="78"/>
      <c r="AR3535" s="78"/>
      <c r="AS3535" s="78"/>
      <c r="AT3535" s="78"/>
      <c r="AU3535" s="363" t="s">
        <v>717</v>
      </c>
      <c r="AV3535" s="393"/>
      <c r="AW3535" s="395"/>
      <c r="AX3535" s="395">
        <v>0</v>
      </c>
      <c r="AY3535" s="395">
        <v>0</v>
      </c>
      <c r="AZ3535" s="395">
        <v>0</v>
      </c>
      <c r="BA3535" s="395">
        <v>0</v>
      </c>
      <c r="BB3535" s="395">
        <v>0</v>
      </c>
      <c r="BC3535" s="395">
        <v>0</v>
      </c>
      <c r="BD3535" s="115"/>
      <c r="BE3535" s="115"/>
      <c r="BF3535" s="115">
        <v>1</v>
      </c>
      <c r="BG3535" s="115">
        <v>6</v>
      </c>
      <c r="BH3535" s="423">
        <f t="shared" si="2048"/>
        <v>5.91</v>
      </c>
      <c r="BI3535" s="417">
        <f t="shared" si="2049"/>
        <v>5.91</v>
      </c>
      <c r="BJ3535" s="115"/>
      <c r="BK3535" s="115"/>
      <c r="BQ3535" s="74" t="str">
        <f t="shared" si="2036"/>
        <v xml:space="preserve"> </v>
      </c>
      <c r="BS3535" s="120" t="str">
        <f t="shared" si="2037"/>
        <v xml:space="preserve"> </v>
      </c>
      <c r="BU3535" s="74" t="str">
        <f t="shared" si="2038"/>
        <v xml:space="preserve"> </v>
      </c>
      <c r="BW3535" s="120" t="str">
        <f t="shared" si="2039"/>
        <v xml:space="preserve">  </v>
      </c>
      <c r="BY3535" s="74" t="str">
        <f t="shared" si="2040"/>
        <v xml:space="preserve"> </v>
      </c>
      <c r="CA3535" s="120" t="str">
        <f t="shared" si="2041"/>
        <v xml:space="preserve"> </v>
      </c>
      <c r="CC3535" s="115" t="str">
        <f t="shared" si="2042"/>
        <v xml:space="preserve"> </v>
      </c>
      <c r="CD3535" s="115"/>
      <c r="CE3535" s="417" t="str">
        <f t="shared" si="2043"/>
        <v xml:space="preserve"> </v>
      </c>
      <c r="CF3535" s="115"/>
      <c r="CG3535" s="115" t="str">
        <f t="shared" si="2044"/>
        <v xml:space="preserve"> </v>
      </c>
      <c r="CH3535" s="115"/>
      <c r="CI3535" s="417" t="str">
        <f t="shared" si="2045"/>
        <v xml:space="preserve"> </v>
      </c>
      <c r="CJ3535" s="115"/>
      <c r="CK3535" s="115" t="str">
        <f t="shared" si="2046"/>
        <v xml:space="preserve"> </v>
      </c>
      <c r="CL3535" s="115"/>
      <c r="CM3535" s="417" t="str">
        <f t="shared" si="2035"/>
        <v xml:space="preserve"> </v>
      </c>
      <c r="IS3535" s="111"/>
    </row>
    <row r="3536" spans="2:253" s="74" customFormat="1" ht="17.100000000000001" hidden="1" customHeight="1" x14ac:dyDescent="0.25">
      <c r="B3536" s="504">
        <f>'Flanged Parts'!AG10</f>
        <v>0</v>
      </c>
      <c r="C3536" s="508">
        <v>26307</v>
      </c>
      <c r="D3536" s="506">
        <f t="shared" si="2006"/>
        <v>26307</v>
      </c>
      <c r="E3536" s="504" t="s">
        <v>864</v>
      </c>
      <c r="F3536" s="508" t="str">
        <f t="shared" si="2001"/>
        <v xml:space="preserve"> </v>
      </c>
      <c r="G3536" s="509" t="s">
        <v>852</v>
      </c>
      <c r="H3536" s="504" t="str">
        <f>IF('Flanged Parts'!$BB$6=1,"CS",IF('Flanged Parts'!$BB$6=2,"Glv",0))</f>
        <v>Glv</v>
      </c>
      <c r="I3536" s="1035"/>
      <c r="J3536" s="1036"/>
      <c r="K3536" s="516" t="s">
        <v>881</v>
      </c>
      <c r="L3536" s="535"/>
      <c r="M3536" s="517" t="str">
        <f t="shared" si="2051"/>
        <v>Y</v>
      </c>
      <c r="N3536" s="514">
        <f t="shared" si="2050"/>
        <v>93.72999999999999</v>
      </c>
      <c r="O3536" s="514">
        <f t="shared" si="2007"/>
        <v>0</v>
      </c>
      <c r="P3536" s="680">
        <f>'KB Duct Parts'!$AE$3</f>
        <v>0</v>
      </c>
      <c r="Q3536" s="681">
        <f t="shared" si="2002"/>
        <v>0</v>
      </c>
      <c r="R3536" s="682">
        <f t="shared" si="2003"/>
        <v>0</v>
      </c>
      <c r="S3536" s="716">
        <f t="shared" si="2008"/>
        <v>0.2</v>
      </c>
      <c r="T3536" s="679">
        <f t="shared" si="2004"/>
        <v>0</v>
      </c>
      <c r="U3536" s="679">
        <f t="shared" si="2005"/>
        <v>0</v>
      </c>
      <c r="Y3536" s="120"/>
      <c r="AD3536" s="81"/>
      <c r="AF3536" s="370"/>
      <c r="AG3536" s="374"/>
      <c r="AH3536" s="378"/>
      <c r="AI3536" s="381"/>
      <c r="AJ3536" s="386"/>
      <c r="AK3536" s="391"/>
      <c r="AL3536" s="386"/>
      <c r="AM3536" s="363">
        <f t="shared" si="2047"/>
        <v>1</v>
      </c>
      <c r="AN3536" s="578">
        <v>86.1</v>
      </c>
      <c r="AO3536" s="78"/>
      <c r="AP3536" s="78"/>
      <c r="AQ3536" s="78"/>
      <c r="AR3536" s="78"/>
      <c r="AS3536" s="78"/>
      <c r="AT3536" s="78"/>
      <c r="AU3536" s="363" t="s">
        <v>717</v>
      </c>
      <c r="AV3536" s="393"/>
      <c r="AW3536" s="395"/>
      <c r="AX3536" s="395">
        <v>0</v>
      </c>
      <c r="AY3536" s="395">
        <v>0</v>
      </c>
      <c r="AZ3536" s="395">
        <v>0</v>
      </c>
      <c r="BA3536" s="395">
        <v>0</v>
      </c>
      <c r="BB3536" s="395">
        <v>0</v>
      </c>
      <c r="BC3536" s="395">
        <v>0</v>
      </c>
      <c r="BD3536" s="115"/>
      <c r="BE3536" s="115"/>
      <c r="BF3536" s="115">
        <v>1</v>
      </c>
      <c r="BG3536" s="115">
        <v>7</v>
      </c>
      <c r="BH3536" s="423">
        <f t="shared" si="2048"/>
        <v>7.63</v>
      </c>
      <c r="BI3536" s="417">
        <f t="shared" si="2049"/>
        <v>7.63</v>
      </c>
      <c r="BJ3536" s="115"/>
      <c r="BK3536" s="115"/>
      <c r="BQ3536" s="74" t="str">
        <f t="shared" si="2036"/>
        <v xml:space="preserve"> </v>
      </c>
      <c r="BS3536" s="120" t="str">
        <f t="shared" si="2037"/>
        <v xml:space="preserve"> </v>
      </c>
      <c r="BU3536" s="74" t="str">
        <f t="shared" si="2038"/>
        <v xml:space="preserve"> </v>
      </c>
      <c r="BW3536" s="120" t="str">
        <f t="shared" si="2039"/>
        <v xml:space="preserve">  </v>
      </c>
      <c r="BY3536" s="74" t="str">
        <f t="shared" si="2040"/>
        <v xml:space="preserve"> </v>
      </c>
      <c r="CA3536" s="120" t="str">
        <f t="shared" si="2041"/>
        <v xml:space="preserve"> </v>
      </c>
      <c r="CC3536" s="115" t="str">
        <f t="shared" si="2042"/>
        <v xml:space="preserve"> </v>
      </c>
      <c r="CD3536" s="115"/>
      <c r="CE3536" s="417" t="str">
        <f t="shared" si="2043"/>
        <v xml:space="preserve"> </v>
      </c>
      <c r="CF3536" s="115"/>
      <c r="CG3536" s="115" t="str">
        <f t="shared" si="2044"/>
        <v xml:space="preserve"> </v>
      </c>
      <c r="CH3536" s="115"/>
      <c r="CI3536" s="417" t="str">
        <f t="shared" si="2045"/>
        <v xml:space="preserve"> </v>
      </c>
      <c r="CJ3536" s="115"/>
      <c r="CK3536" s="115" t="str">
        <f t="shared" si="2046"/>
        <v xml:space="preserve"> </v>
      </c>
      <c r="CL3536" s="115"/>
      <c r="CM3536" s="417" t="str">
        <f t="shared" si="2035"/>
        <v xml:space="preserve"> </v>
      </c>
      <c r="IS3536" s="111"/>
    </row>
    <row r="3537" spans="2:253" s="74" customFormat="1" ht="17.100000000000001" hidden="1" customHeight="1" x14ac:dyDescent="0.25">
      <c r="B3537" s="504">
        <f>'Flanged Parts'!AG11</f>
        <v>0</v>
      </c>
      <c r="C3537" s="508">
        <v>26308</v>
      </c>
      <c r="D3537" s="506">
        <f t="shared" si="2006"/>
        <v>26308</v>
      </c>
      <c r="E3537" s="504" t="s">
        <v>865</v>
      </c>
      <c r="F3537" s="508" t="str">
        <f t="shared" si="2001"/>
        <v xml:space="preserve"> </v>
      </c>
      <c r="G3537" s="509" t="s">
        <v>852</v>
      </c>
      <c r="H3537" s="504" t="str">
        <f>IF('Flanged Parts'!$BB$6=1,"CS",IF('Flanged Parts'!$BB$6=2,"Glv",0))</f>
        <v>Glv</v>
      </c>
      <c r="I3537" s="1035"/>
      <c r="J3537" s="1036"/>
      <c r="K3537" s="516" t="s">
        <v>881</v>
      </c>
      <c r="L3537" s="535"/>
      <c r="M3537" s="517" t="str">
        <f t="shared" si="2051"/>
        <v>Y</v>
      </c>
      <c r="N3537" s="514">
        <f t="shared" si="2050"/>
        <v>101.19</v>
      </c>
      <c r="O3537" s="514">
        <f t="shared" si="2007"/>
        <v>0</v>
      </c>
      <c r="P3537" s="680">
        <f>'KB Duct Parts'!$AE$3</f>
        <v>0</v>
      </c>
      <c r="Q3537" s="681">
        <f t="shared" si="2002"/>
        <v>0</v>
      </c>
      <c r="R3537" s="682">
        <f t="shared" si="2003"/>
        <v>0</v>
      </c>
      <c r="S3537" s="716">
        <f t="shared" si="2008"/>
        <v>0.2</v>
      </c>
      <c r="T3537" s="679">
        <f t="shared" si="2004"/>
        <v>0</v>
      </c>
      <c r="U3537" s="679">
        <f t="shared" si="2005"/>
        <v>0</v>
      </c>
      <c r="Y3537" s="120"/>
      <c r="AD3537" s="81"/>
      <c r="AF3537" s="370"/>
      <c r="AG3537" s="374"/>
      <c r="AH3537" s="378"/>
      <c r="AI3537" s="381"/>
      <c r="AJ3537" s="386"/>
      <c r="AK3537" s="391"/>
      <c r="AL3537" s="386"/>
      <c r="AM3537" s="363">
        <f t="shared" si="2047"/>
        <v>1</v>
      </c>
      <c r="AN3537" s="578">
        <v>91.9</v>
      </c>
      <c r="AO3537" s="78"/>
      <c r="AP3537" s="78"/>
      <c r="AQ3537" s="78"/>
      <c r="AR3537" s="78"/>
      <c r="AS3537" s="78"/>
      <c r="AT3537" s="78"/>
      <c r="AU3537" s="363" t="s">
        <v>717</v>
      </c>
      <c r="AV3537" s="393"/>
      <c r="AW3537" s="395"/>
      <c r="AX3537" s="395">
        <v>0</v>
      </c>
      <c r="AY3537" s="395">
        <v>0</v>
      </c>
      <c r="AZ3537" s="395">
        <v>0</v>
      </c>
      <c r="BA3537" s="395">
        <v>0</v>
      </c>
      <c r="BB3537" s="395">
        <v>0</v>
      </c>
      <c r="BC3537" s="395">
        <v>0</v>
      </c>
      <c r="BD3537" s="115"/>
      <c r="BE3537" s="115"/>
      <c r="BF3537" s="115">
        <v>1</v>
      </c>
      <c r="BG3537" s="115">
        <v>8</v>
      </c>
      <c r="BH3537" s="423">
        <f t="shared" si="2048"/>
        <v>9.2899999999999991</v>
      </c>
      <c r="BI3537" s="417">
        <f t="shared" si="2049"/>
        <v>9.2899999999999991</v>
      </c>
      <c r="BJ3537" s="115"/>
      <c r="BK3537" s="115"/>
      <c r="BQ3537" s="74" t="str">
        <f t="shared" si="2036"/>
        <v xml:space="preserve"> </v>
      </c>
      <c r="BS3537" s="120" t="str">
        <f t="shared" si="2037"/>
        <v xml:space="preserve"> </v>
      </c>
      <c r="BU3537" s="74" t="str">
        <f t="shared" si="2038"/>
        <v xml:space="preserve"> </v>
      </c>
      <c r="BW3537" s="120" t="str">
        <f t="shared" si="2039"/>
        <v xml:space="preserve">  </v>
      </c>
      <c r="BY3537" s="74" t="str">
        <f t="shared" si="2040"/>
        <v xml:space="preserve"> </v>
      </c>
      <c r="CA3537" s="120" t="str">
        <f t="shared" si="2041"/>
        <v xml:space="preserve"> </v>
      </c>
      <c r="CC3537" s="115" t="str">
        <f t="shared" si="2042"/>
        <v xml:space="preserve"> </v>
      </c>
      <c r="CD3537" s="115"/>
      <c r="CE3537" s="417" t="str">
        <f t="shared" si="2043"/>
        <v xml:space="preserve"> </v>
      </c>
      <c r="CF3537" s="115"/>
      <c r="CG3537" s="115" t="str">
        <f t="shared" si="2044"/>
        <v xml:space="preserve"> </v>
      </c>
      <c r="CH3537" s="115"/>
      <c r="CI3537" s="417" t="str">
        <f t="shared" si="2045"/>
        <v xml:space="preserve"> </v>
      </c>
      <c r="CJ3537" s="115"/>
      <c r="CK3537" s="115" t="str">
        <f t="shared" si="2046"/>
        <v xml:space="preserve"> </v>
      </c>
      <c r="CL3537" s="115"/>
      <c r="CM3537" s="417" t="str">
        <f t="shared" si="2035"/>
        <v xml:space="preserve"> </v>
      </c>
      <c r="IS3537" s="111"/>
    </row>
    <row r="3538" spans="2:253" s="74" customFormat="1" ht="17.100000000000001" hidden="1" customHeight="1" x14ac:dyDescent="0.25">
      <c r="B3538" s="504">
        <f>'Flanged Parts'!AG12</f>
        <v>0</v>
      </c>
      <c r="C3538" s="508">
        <v>26309</v>
      </c>
      <c r="D3538" s="506">
        <f t="shared" si="2006"/>
        <v>26309</v>
      </c>
      <c r="E3538" s="504" t="s">
        <v>866</v>
      </c>
      <c r="F3538" s="508" t="str">
        <f t="shared" si="2001"/>
        <v xml:space="preserve"> </v>
      </c>
      <c r="G3538" s="509" t="s">
        <v>852</v>
      </c>
      <c r="H3538" s="504" t="str">
        <f>IF('Flanged Parts'!$BB$6=1,"CS",IF('Flanged Parts'!$BB$6=2,"Glv",0))</f>
        <v>Glv</v>
      </c>
      <c r="I3538" s="1035"/>
      <c r="J3538" s="1036"/>
      <c r="K3538" s="516" t="s">
        <v>881</v>
      </c>
      <c r="L3538" s="535"/>
      <c r="M3538" s="517" t="str">
        <f t="shared" si="2051"/>
        <v>Y</v>
      </c>
      <c r="N3538" s="514">
        <f t="shared" si="2050"/>
        <v>110.13</v>
      </c>
      <c r="O3538" s="514">
        <f t="shared" si="2007"/>
        <v>0</v>
      </c>
      <c r="P3538" s="680">
        <f>'KB Duct Parts'!$AE$3</f>
        <v>0</v>
      </c>
      <c r="Q3538" s="681">
        <f t="shared" si="2002"/>
        <v>0</v>
      </c>
      <c r="R3538" s="682">
        <f t="shared" si="2003"/>
        <v>0</v>
      </c>
      <c r="S3538" s="716">
        <f t="shared" si="2008"/>
        <v>0.2</v>
      </c>
      <c r="T3538" s="679">
        <f t="shared" si="2004"/>
        <v>0</v>
      </c>
      <c r="U3538" s="679">
        <f t="shared" si="2005"/>
        <v>0</v>
      </c>
      <c r="Y3538" s="120"/>
      <c r="AD3538" s="81"/>
      <c r="AF3538" s="370"/>
      <c r="AG3538" s="374"/>
      <c r="AH3538" s="378"/>
      <c r="AI3538" s="381"/>
      <c r="AJ3538" s="386"/>
      <c r="AK3538" s="391"/>
      <c r="AL3538" s="386"/>
      <c r="AM3538" s="363">
        <f t="shared" si="2047"/>
        <v>1</v>
      </c>
      <c r="AN3538" s="578">
        <v>100.6</v>
      </c>
      <c r="AO3538" s="78"/>
      <c r="AP3538" s="78"/>
      <c r="AQ3538" s="78"/>
      <c r="AR3538" s="78"/>
      <c r="AS3538" s="78"/>
      <c r="AT3538" s="78"/>
      <c r="AU3538" s="363" t="s">
        <v>717</v>
      </c>
      <c r="AV3538" s="393"/>
      <c r="AW3538" s="395"/>
      <c r="AX3538" s="395">
        <v>0</v>
      </c>
      <c r="AY3538" s="395">
        <v>0</v>
      </c>
      <c r="AZ3538" s="395">
        <v>0</v>
      </c>
      <c r="BA3538" s="395">
        <v>0</v>
      </c>
      <c r="BB3538" s="395">
        <v>0</v>
      </c>
      <c r="BC3538" s="395">
        <v>0</v>
      </c>
      <c r="BD3538" s="115"/>
      <c r="BE3538" s="115"/>
      <c r="BF3538" s="115">
        <v>1</v>
      </c>
      <c r="BG3538" s="115">
        <v>9</v>
      </c>
      <c r="BH3538" s="423">
        <f t="shared" si="2048"/>
        <v>9.5299999999999994</v>
      </c>
      <c r="BI3538" s="417">
        <f t="shared" si="2049"/>
        <v>9.5299999999999994</v>
      </c>
      <c r="BJ3538" s="115"/>
      <c r="BK3538" s="115"/>
      <c r="BQ3538" s="74" t="str">
        <f t="shared" si="2036"/>
        <v xml:space="preserve"> </v>
      </c>
      <c r="BS3538" s="120" t="str">
        <f t="shared" si="2037"/>
        <v xml:space="preserve"> </v>
      </c>
      <c r="BU3538" s="74" t="str">
        <f t="shared" si="2038"/>
        <v xml:space="preserve"> </v>
      </c>
      <c r="BW3538" s="120" t="str">
        <f t="shared" si="2039"/>
        <v xml:space="preserve">  </v>
      </c>
      <c r="BY3538" s="74" t="str">
        <f t="shared" si="2040"/>
        <v xml:space="preserve"> </v>
      </c>
      <c r="CA3538" s="120" t="str">
        <f t="shared" si="2041"/>
        <v xml:space="preserve"> </v>
      </c>
      <c r="CC3538" s="115" t="str">
        <f t="shared" si="2042"/>
        <v xml:space="preserve"> </v>
      </c>
      <c r="CD3538" s="115"/>
      <c r="CE3538" s="417" t="str">
        <f t="shared" si="2043"/>
        <v xml:space="preserve"> </v>
      </c>
      <c r="CF3538" s="115"/>
      <c r="CG3538" s="115" t="str">
        <f t="shared" si="2044"/>
        <v xml:space="preserve"> </v>
      </c>
      <c r="CH3538" s="115"/>
      <c r="CI3538" s="417" t="str">
        <f t="shared" si="2045"/>
        <v xml:space="preserve"> </v>
      </c>
      <c r="CJ3538" s="115"/>
      <c r="CK3538" s="115" t="str">
        <f t="shared" si="2046"/>
        <v xml:space="preserve"> </v>
      </c>
      <c r="CL3538" s="115"/>
      <c r="CM3538" s="417" t="str">
        <f t="shared" si="2035"/>
        <v xml:space="preserve"> </v>
      </c>
      <c r="IS3538" s="111"/>
    </row>
    <row r="3539" spans="2:253" s="74" customFormat="1" ht="17.100000000000001" hidden="1" customHeight="1" x14ac:dyDescent="0.25">
      <c r="B3539" s="504">
        <f>'Flanged Parts'!AG13</f>
        <v>0</v>
      </c>
      <c r="C3539" s="508">
        <v>26310</v>
      </c>
      <c r="D3539" s="506">
        <f t="shared" si="2006"/>
        <v>26310</v>
      </c>
      <c r="E3539" s="504" t="s">
        <v>867</v>
      </c>
      <c r="F3539" s="508" t="str">
        <f t="shared" ref="F3539:F3602" si="2052">IF(AM3539&gt;1,"Non-Std"," ")</f>
        <v xml:space="preserve"> </v>
      </c>
      <c r="G3539" s="509" t="s">
        <v>852</v>
      </c>
      <c r="H3539" s="504" t="str">
        <f>IF('Flanged Parts'!$BB$6=1,"CS",IF('Flanged Parts'!$BB$6=2,"Glv",0))</f>
        <v>Glv</v>
      </c>
      <c r="I3539" s="1035"/>
      <c r="J3539" s="1036"/>
      <c r="K3539" s="516" t="s">
        <v>881</v>
      </c>
      <c r="L3539" s="535"/>
      <c r="M3539" s="517" t="str">
        <f t="shared" si="2051"/>
        <v>Y</v>
      </c>
      <c r="N3539" s="514">
        <f t="shared" si="2050"/>
        <v>119.77</v>
      </c>
      <c r="O3539" s="514">
        <f t="shared" si="2007"/>
        <v>0</v>
      </c>
      <c r="P3539" s="680">
        <f>'KB Duct Parts'!$AE$3</f>
        <v>0</v>
      </c>
      <c r="Q3539" s="681">
        <f t="shared" si="2002"/>
        <v>0</v>
      </c>
      <c r="R3539" s="682">
        <f t="shared" si="2003"/>
        <v>0</v>
      </c>
      <c r="S3539" s="716">
        <f t="shared" si="2008"/>
        <v>0.2</v>
      </c>
      <c r="T3539" s="679">
        <f t="shared" si="2004"/>
        <v>0</v>
      </c>
      <c r="U3539" s="679">
        <f t="shared" si="2005"/>
        <v>0</v>
      </c>
      <c r="Y3539" s="120"/>
      <c r="AD3539" s="81"/>
      <c r="AF3539" s="370"/>
      <c r="AG3539" s="374"/>
      <c r="AH3539" s="378"/>
      <c r="AI3539" s="381"/>
      <c r="AJ3539" s="386"/>
      <c r="AK3539" s="391"/>
      <c r="AL3539" s="386"/>
      <c r="AM3539" s="363">
        <f t="shared" si="2047"/>
        <v>1</v>
      </c>
      <c r="AN3539" s="578">
        <v>107.6</v>
      </c>
      <c r="AO3539" s="78"/>
      <c r="AP3539" s="78"/>
      <c r="AQ3539" s="78"/>
      <c r="AR3539" s="78"/>
      <c r="AS3539" s="78"/>
      <c r="AT3539" s="78"/>
      <c r="AU3539" s="363" t="s">
        <v>717</v>
      </c>
      <c r="AV3539" s="393"/>
      <c r="AW3539" s="395"/>
      <c r="AX3539" s="395">
        <v>0</v>
      </c>
      <c r="AY3539" s="395">
        <v>0</v>
      </c>
      <c r="AZ3539" s="395">
        <v>0</v>
      </c>
      <c r="BA3539" s="395">
        <v>0</v>
      </c>
      <c r="BB3539" s="395">
        <v>0</v>
      </c>
      <c r="BC3539" s="395">
        <v>0</v>
      </c>
      <c r="BD3539" s="115"/>
      <c r="BE3539" s="115"/>
      <c r="BF3539" s="115">
        <v>1</v>
      </c>
      <c r="BG3539" s="115">
        <v>10</v>
      </c>
      <c r="BH3539" s="423">
        <f t="shared" si="2048"/>
        <v>12.17</v>
      </c>
      <c r="BI3539" s="417">
        <f t="shared" si="2049"/>
        <v>12.17</v>
      </c>
      <c r="BJ3539" s="115"/>
      <c r="BK3539" s="115"/>
      <c r="BQ3539" s="74" t="str">
        <f t="shared" si="2036"/>
        <v xml:space="preserve"> </v>
      </c>
      <c r="BS3539" s="120" t="str">
        <f t="shared" si="2037"/>
        <v xml:space="preserve"> </v>
      </c>
      <c r="BU3539" s="74" t="str">
        <f t="shared" si="2038"/>
        <v xml:space="preserve"> </v>
      </c>
      <c r="BW3539" s="120" t="str">
        <f t="shared" si="2039"/>
        <v xml:space="preserve">  </v>
      </c>
      <c r="BY3539" s="74" t="str">
        <f t="shared" si="2040"/>
        <v xml:space="preserve"> </v>
      </c>
      <c r="CA3539" s="120" t="str">
        <f t="shared" si="2041"/>
        <v xml:space="preserve"> </v>
      </c>
      <c r="CC3539" s="115" t="str">
        <f t="shared" si="2042"/>
        <v xml:space="preserve"> </v>
      </c>
      <c r="CD3539" s="115"/>
      <c r="CE3539" s="417" t="str">
        <f t="shared" si="2043"/>
        <v xml:space="preserve"> </v>
      </c>
      <c r="CF3539" s="115"/>
      <c r="CG3539" s="115" t="str">
        <f t="shared" si="2044"/>
        <v xml:space="preserve"> </v>
      </c>
      <c r="CH3539" s="115"/>
      <c r="CI3539" s="417" t="str">
        <f t="shared" si="2045"/>
        <v xml:space="preserve"> </v>
      </c>
      <c r="CJ3539" s="115"/>
      <c r="CK3539" s="115" t="str">
        <f t="shared" si="2046"/>
        <v xml:space="preserve"> </v>
      </c>
      <c r="CL3539" s="115"/>
      <c r="CM3539" s="417" t="str">
        <f t="shared" si="2035"/>
        <v xml:space="preserve"> </v>
      </c>
      <c r="IS3539" s="111"/>
    </row>
    <row r="3540" spans="2:253" s="74" customFormat="1" ht="17.100000000000001" hidden="1" customHeight="1" x14ac:dyDescent="0.25">
      <c r="B3540" s="504">
        <f>'Flanged Parts'!AG14</f>
        <v>0</v>
      </c>
      <c r="C3540" s="508">
        <v>26311</v>
      </c>
      <c r="D3540" s="506">
        <f t="shared" si="2006"/>
        <v>26311</v>
      </c>
      <c r="E3540" s="504" t="s">
        <v>868</v>
      </c>
      <c r="F3540" s="508" t="str">
        <f t="shared" si="2052"/>
        <v xml:space="preserve"> </v>
      </c>
      <c r="G3540" s="509" t="s">
        <v>852</v>
      </c>
      <c r="H3540" s="504" t="str">
        <f>IF('Flanged Parts'!$BB$6=1,"CS",IF('Flanged Parts'!$BB$6=2,"Glv",0))</f>
        <v>Glv</v>
      </c>
      <c r="I3540" s="1035"/>
      <c r="J3540" s="1036"/>
      <c r="K3540" s="516" t="s">
        <v>881</v>
      </c>
      <c r="L3540" s="535"/>
      <c r="M3540" s="517" t="str">
        <f t="shared" si="2051"/>
        <v>Y</v>
      </c>
      <c r="N3540" s="514">
        <f t="shared" si="2050"/>
        <v>134.75</v>
      </c>
      <c r="O3540" s="514">
        <f t="shared" si="2007"/>
        <v>0</v>
      </c>
      <c r="P3540" s="680">
        <f>'KB Duct Parts'!$AE$3</f>
        <v>0</v>
      </c>
      <c r="Q3540" s="681">
        <f t="shared" si="2002"/>
        <v>0</v>
      </c>
      <c r="R3540" s="682">
        <f t="shared" si="2003"/>
        <v>0</v>
      </c>
      <c r="S3540" s="716">
        <f t="shared" si="2008"/>
        <v>0.2</v>
      </c>
      <c r="T3540" s="679">
        <f t="shared" si="2004"/>
        <v>0</v>
      </c>
      <c r="U3540" s="679">
        <f t="shared" si="2005"/>
        <v>0</v>
      </c>
      <c r="Y3540" s="120"/>
      <c r="AD3540" s="81"/>
      <c r="AF3540" s="370"/>
      <c r="AG3540" s="374"/>
      <c r="AH3540" s="378"/>
      <c r="AI3540" s="381"/>
      <c r="AJ3540" s="386"/>
      <c r="AK3540" s="391"/>
      <c r="AL3540" s="386"/>
      <c r="AM3540" s="363">
        <f t="shared" si="2047"/>
        <v>1</v>
      </c>
      <c r="AN3540" s="578">
        <v>120.7</v>
      </c>
      <c r="AO3540" s="78"/>
      <c r="AP3540" s="78"/>
      <c r="AQ3540" s="78"/>
      <c r="AR3540" s="78"/>
      <c r="AS3540" s="78"/>
      <c r="AT3540" s="78"/>
      <c r="AU3540" s="363" t="s">
        <v>717</v>
      </c>
      <c r="AV3540" s="393"/>
      <c r="AW3540" s="395"/>
      <c r="AX3540" s="395">
        <v>0</v>
      </c>
      <c r="AY3540" s="395">
        <v>0</v>
      </c>
      <c r="AZ3540" s="395">
        <v>0</v>
      </c>
      <c r="BA3540" s="395">
        <v>0</v>
      </c>
      <c r="BB3540" s="395">
        <v>0</v>
      </c>
      <c r="BC3540" s="395">
        <v>0</v>
      </c>
      <c r="BD3540" s="115"/>
      <c r="BE3540" s="115"/>
      <c r="BF3540" s="115">
        <v>1</v>
      </c>
      <c r="BG3540" s="115">
        <v>11</v>
      </c>
      <c r="BH3540" s="423">
        <f t="shared" si="2048"/>
        <v>14.05</v>
      </c>
      <c r="BI3540" s="417">
        <f t="shared" si="2049"/>
        <v>14.05</v>
      </c>
      <c r="BJ3540" s="115"/>
      <c r="BK3540" s="115"/>
      <c r="BQ3540" s="74" t="str">
        <f t="shared" si="2036"/>
        <v xml:space="preserve"> </v>
      </c>
      <c r="BS3540" s="120" t="str">
        <f t="shared" si="2037"/>
        <v xml:space="preserve"> </v>
      </c>
      <c r="BU3540" s="74" t="str">
        <f t="shared" si="2038"/>
        <v xml:space="preserve"> </v>
      </c>
      <c r="BW3540" s="120" t="str">
        <f t="shared" si="2039"/>
        <v xml:space="preserve">  </v>
      </c>
      <c r="BY3540" s="74" t="str">
        <f t="shared" si="2040"/>
        <v xml:space="preserve"> </v>
      </c>
      <c r="CA3540" s="120" t="str">
        <f t="shared" si="2041"/>
        <v xml:space="preserve"> </v>
      </c>
      <c r="CC3540" s="115" t="str">
        <f t="shared" si="2042"/>
        <v xml:space="preserve"> </v>
      </c>
      <c r="CD3540" s="115"/>
      <c r="CE3540" s="417" t="str">
        <f t="shared" si="2043"/>
        <v xml:space="preserve"> </v>
      </c>
      <c r="CF3540" s="115"/>
      <c r="CG3540" s="115" t="str">
        <f t="shared" si="2044"/>
        <v xml:space="preserve"> </v>
      </c>
      <c r="CH3540" s="115"/>
      <c r="CI3540" s="417" t="str">
        <f t="shared" si="2045"/>
        <v xml:space="preserve"> </v>
      </c>
      <c r="CJ3540" s="115"/>
      <c r="CK3540" s="115" t="str">
        <f t="shared" si="2046"/>
        <v xml:space="preserve"> </v>
      </c>
      <c r="CL3540" s="115"/>
      <c r="CM3540" s="417" t="str">
        <f t="shared" si="2035"/>
        <v xml:space="preserve"> </v>
      </c>
      <c r="IS3540" s="111"/>
    </row>
    <row r="3541" spans="2:253" s="74" customFormat="1" ht="17.100000000000001" hidden="1" customHeight="1" x14ac:dyDescent="0.25">
      <c r="B3541" s="504">
        <f>'Flanged Parts'!AG15</f>
        <v>0</v>
      </c>
      <c r="C3541" s="508">
        <v>26312</v>
      </c>
      <c r="D3541" s="506">
        <f t="shared" si="2006"/>
        <v>26312</v>
      </c>
      <c r="E3541" s="504" t="s">
        <v>869</v>
      </c>
      <c r="F3541" s="508" t="str">
        <f t="shared" si="2052"/>
        <v xml:space="preserve"> </v>
      </c>
      <c r="G3541" s="509" t="s">
        <v>852</v>
      </c>
      <c r="H3541" s="504" t="str">
        <f>IF('Flanged Parts'!$BB$6=1,"CS",IF('Flanged Parts'!$BB$6=2,"Glv",0))</f>
        <v>Glv</v>
      </c>
      <c r="I3541" s="1035"/>
      <c r="J3541" s="1036"/>
      <c r="K3541" s="516" t="s">
        <v>881</v>
      </c>
      <c r="L3541" s="535"/>
      <c r="M3541" s="517" t="str">
        <f t="shared" si="2051"/>
        <v>Y</v>
      </c>
      <c r="N3541" s="514">
        <f t="shared" si="2050"/>
        <v>145.35999999999999</v>
      </c>
      <c r="O3541" s="514">
        <f t="shared" si="2007"/>
        <v>0</v>
      </c>
      <c r="P3541" s="680">
        <f>'KB Duct Parts'!$AE$3</f>
        <v>0</v>
      </c>
      <c r="Q3541" s="681">
        <f t="shared" si="2002"/>
        <v>0</v>
      </c>
      <c r="R3541" s="682">
        <f t="shared" si="2003"/>
        <v>0</v>
      </c>
      <c r="S3541" s="716">
        <f t="shared" si="2008"/>
        <v>0.2</v>
      </c>
      <c r="T3541" s="679">
        <f t="shared" si="2004"/>
        <v>0</v>
      </c>
      <c r="U3541" s="679">
        <f t="shared" si="2005"/>
        <v>0</v>
      </c>
      <c r="Y3541" s="120"/>
      <c r="AD3541" s="81"/>
      <c r="AF3541" s="370"/>
      <c r="AG3541" s="374"/>
      <c r="AH3541" s="378"/>
      <c r="AI3541" s="381"/>
      <c r="AJ3541" s="386"/>
      <c r="AK3541" s="391"/>
      <c r="AL3541" s="386"/>
      <c r="AM3541" s="363">
        <f t="shared" si="2047"/>
        <v>1</v>
      </c>
      <c r="AN3541" s="578">
        <v>130.1</v>
      </c>
      <c r="AO3541" s="78"/>
      <c r="AP3541" s="78"/>
      <c r="AQ3541" s="78"/>
      <c r="AR3541" s="78"/>
      <c r="AS3541" s="78"/>
      <c r="AT3541" s="78"/>
      <c r="AU3541" s="363" t="s">
        <v>717</v>
      </c>
      <c r="AV3541" s="393"/>
      <c r="AW3541" s="395"/>
      <c r="AX3541" s="395">
        <v>0</v>
      </c>
      <c r="AY3541" s="395">
        <v>0</v>
      </c>
      <c r="AZ3541" s="395">
        <v>0</v>
      </c>
      <c r="BA3541" s="395">
        <v>0</v>
      </c>
      <c r="BB3541" s="395">
        <v>0</v>
      </c>
      <c r="BC3541" s="395">
        <v>0</v>
      </c>
      <c r="BD3541" s="115"/>
      <c r="BE3541" s="115"/>
      <c r="BF3541" s="115">
        <v>1</v>
      </c>
      <c r="BG3541" s="115">
        <v>12</v>
      </c>
      <c r="BH3541" s="423">
        <f t="shared" si="2048"/>
        <v>15.26</v>
      </c>
      <c r="BI3541" s="417">
        <f t="shared" si="2049"/>
        <v>15.26</v>
      </c>
      <c r="BJ3541" s="115"/>
      <c r="BK3541" s="115"/>
      <c r="BQ3541" s="74" t="str">
        <f t="shared" si="2036"/>
        <v xml:space="preserve"> </v>
      </c>
      <c r="BS3541" s="120" t="str">
        <f t="shared" si="2037"/>
        <v xml:space="preserve"> </v>
      </c>
      <c r="BU3541" s="74" t="str">
        <f t="shared" si="2038"/>
        <v xml:space="preserve"> </v>
      </c>
      <c r="BW3541" s="120" t="str">
        <f t="shared" si="2039"/>
        <v xml:space="preserve">  </v>
      </c>
      <c r="BY3541" s="74" t="str">
        <f t="shared" si="2040"/>
        <v xml:space="preserve"> </v>
      </c>
      <c r="CA3541" s="120" t="str">
        <f t="shared" si="2041"/>
        <v xml:space="preserve"> </v>
      </c>
      <c r="CC3541" s="115" t="str">
        <f t="shared" si="2042"/>
        <v xml:space="preserve"> </v>
      </c>
      <c r="CD3541" s="115"/>
      <c r="CE3541" s="417" t="str">
        <f t="shared" si="2043"/>
        <v xml:space="preserve"> </v>
      </c>
      <c r="CF3541" s="115"/>
      <c r="CG3541" s="115" t="str">
        <f t="shared" si="2044"/>
        <v xml:space="preserve"> </v>
      </c>
      <c r="CH3541" s="115"/>
      <c r="CI3541" s="417" t="str">
        <f t="shared" si="2045"/>
        <v xml:space="preserve"> </v>
      </c>
      <c r="CJ3541" s="115"/>
      <c r="CK3541" s="115" t="str">
        <f t="shared" si="2046"/>
        <v xml:space="preserve"> </v>
      </c>
      <c r="CL3541" s="115"/>
      <c r="CM3541" s="417" t="str">
        <f t="shared" si="2035"/>
        <v xml:space="preserve"> </v>
      </c>
      <c r="IS3541" s="111"/>
    </row>
    <row r="3542" spans="2:253" s="74" customFormat="1" ht="17.100000000000001" hidden="1" customHeight="1" x14ac:dyDescent="0.25">
      <c r="B3542" s="504">
        <f>'Flanged Parts'!AG16</f>
        <v>0</v>
      </c>
      <c r="C3542" s="508">
        <v>26313</v>
      </c>
      <c r="D3542" s="506">
        <f t="shared" si="2006"/>
        <v>26313</v>
      </c>
      <c r="E3542" s="504" t="s">
        <v>870</v>
      </c>
      <c r="F3542" s="508" t="str">
        <f t="shared" si="2052"/>
        <v xml:space="preserve"> </v>
      </c>
      <c r="G3542" s="509" t="s">
        <v>852</v>
      </c>
      <c r="H3542" s="504" t="str">
        <f>IF('Flanged Parts'!$BB$6=1,"CS",IF('Flanged Parts'!$BB$6=2,"Glv",0))</f>
        <v>Glv</v>
      </c>
      <c r="I3542" s="1035"/>
      <c r="J3542" s="1036"/>
      <c r="K3542" s="516" t="s">
        <v>881</v>
      </c>
      <c r="L3542" s="535"/>
      <c r="M3542" s="517" t="str">
        <f t="shared" si="2051"/>
        <v>Y</v>
      </c>
      <c r="N3542" s="514">
        <f t="shared" si="2050"/>
        <v>156.33999999999997</v>
      </c>
      <c r="O3542" s="514">
        <f t="shared" si="2007"/>
        <v>0</v>
      </c>
      <c r="P3542" s="680">
        <f>'KB Duct Parts'!$AE$3</f>
        <v>0</v>
      </c>
      <c r="Q3542" s="681">
        <f t="shared" si="2002"/>
        <v>0</v>
      </c>
      <c r="R3542" s="682">
        <f t="shared" si="2003"/>
        <v>0</v>
      </c>
      <c r="S3542" s="716">
        <f t="shared" si="2008"/>
        <v>0.2</v>
      </c>
      <c r="T3542" s="679">
        <f t="shared" si="2004"/>
        <v>0</v>
      </c>
      <c r="U3542" s="679">
        <f t="shared" si="2005"/>
        <v>0</v>
      </c>
      <c r="Y3542" s="120"/>
      <c r="AD3542" s="81"/>
      <c r="AF3542" s="370"/>
      <c r="AG3542" s="374"/>
      <c r="AH3542" s="378"/>
      <c r="AI3542" s="381"/>
      <c r="AJ3542" s="386"/>
      <c r="AK3542" s="391"/>
      <c r="AL3542" s="386"/>
      <c r="AM3542" s="363">
        <f t="shared" si="2047"/>
        <v>1</v>
      </c>
      <c r="AN3542" s="578">
        <v>138.69999999999999</v>
      </c>
      <c r="AO3542" s="78"/>
      <c r="AP3542" s="78"/>
      <c r="AQ3542" s="78"/>
      <c r="AR3542" s="78"/>
      <c r="AS3542" s="78"/>
      <c r="AT3542" s="78"/>
      <c r="AU3542" s="363" t="s">
        <v>717</v>
      </c>
      <c r="AV3542" s="393"/>
      <c r="AW3542" s="395"/>
      <c r="AX3542" s="395">
        <v>0</v>
      </c>
      <c r="AY3542" s="395">
        <v>0</v>
      </c>
      <c r="AZ3542" s="395">
        <v>0</v>
      </c>
      <c r="BA3542" s="395">
        <v>0</v>
      </c>
      <c r="BB3542" s="395">
        <v>0</v>
      </c>
      <c r="BC3542" s="395">
        <v>0</v>
      </c>
      <c r="BD3542" s="115"/>
      <c r="BE3542" s="115"/>
      <c r="BF3542" s="115">
        <v>1</v>
      </c>
      <c r="BG3542" s="115">
        <v>13</v>
      </c>
      <c r="BH3542" s="423">
        <f t="shared" si="2048"/>
        <v>17.64</v>
      </c>
      <c r="BI3542" s="417">
        <f t="shared" si="2049"/>
        <v>17.64</v>
      </c>
      <c r="BJ3542" s="115"/>
      <c r="BK3542" s="115"/>
      <c r="BQ3542" s="74" t="str">
        <f t="shared" si="2036"/>
        <v xml:space="preserve"> </v>
      </c>
      <c r="BS3542" s="120" t="str">
        <f t="shared" si="2037"/>
        <v xml:space="preserve"> </v>
      </c>
      <c r="BU3542" s="74" t="str">
        <f t="shared" si="2038"/>
        <v xml:space="preserve"> </v>
      </c>
      <c r="BW3542" s="120" t="str">
        <f t="shared" si="2039"/>
        <v xml:space="preserve">  </v>
      </c>
      <c r="BY3542" s="74" t="str">
        <f t="shared" si="2040"/>
        <v xml:space="preserve"> </v>
      </c>
      <c r="CA3542" s="120" t="str">
        <f t="shared" si="2041"/>
        <v xml:space="preserve"> </v>
      </c>
      <c r="CC3542" s="115" t="str">
        <f t="shared" si="2042"/>
        <v xml:space="preserve"> </v>
      </c>
      <c r="CD3542" s="115"/>
      <c r="CE3542" s="417" t="str">
        <f t="shared" si="2043"/>
        <v xml:space="preserve"> </v>
      </c>
      <c r="CF3542" s="115"/>
      <c r="CG3542" s="115" t="str">
        <f t="shared" si="2044"/>
        <v xml:space="preserve"> </v>
      </c>
      <c r="CH3542" s="115"/>
      <c r="CI3542" s="417" t="str">
        <f t="shared" si="2045"/>
        <v xml:space="preserve"> </v>
      </c>
      <c r="CJ3542" s="115"/>
      <c r="CK3542" s="115" t="str">
        <f t="shared" si="2046"/>
        <v xml:space="preserve"> </v>
      </c>
      <c r="CL3542" s="115"/>
      <c r="CM3542" s="417" t="str">
        <f t="shared" si="2035"/>
        <v xml:space="preserve"> </v>
      </c>
      <c r="IS3542" s="111"/>
    </row>
    <row r="3543" spans="2:253" s="74" customFormat="1" ht="17.100000000000001" hidden="1" customHeight="1" x14ac:dyDescent="0.25">
      <c r="B3543" s="504">
        <f>'Flanged Parts'!AG17</f>
        <v>0</v>
      </c>
      <c r="C3543" s="508">
        <v>26314</v>
      </c>
      <c r="D3543" s="506">
        <f t="shared" si="2006"/>
        <v>26314</v>
      </c>
      <c r="E3543" s="504" t="s">
        <v>871</v>
      </c>
      <c r="F3543" s="508" t="str">
        <f t="shared" si="2052"/>
        <v xml:space="preserve"> </v>
      </c>
      <c r="G3543" s="509" t="s">
        <v>852</v>
      </c>
      <c r="H3543" s="504" t="str">
        <f>IF('Flanged Parts'!$BB$6=1,"CS",IF('Flanged Parts'!$BB$6=2,"Glv",0))</f>
        <v>Glv</v>
      </c>
      <c r="I3543" s="1035"/>
      <c r="J3543" s="1036"/>
      <c r="K3543" s="516" t="s">
        <v>881</v>
      </c>
      <c r="L3543" s="535"/>
      <c r="M3543" s="517" t="str">
        <f t="shared" si="2051"/>
        <v>Y</v>
      </c>
      <c r="N3543" s="514">
        <f t="shared" si="2050"/>
        <v>167.16</v>
      </c>
      <c r="O3543" s="514">
        <f t="shared" si="2007"/>
        <v>0</v>
      </c>
      <c r="P3543" s="680">
        <f>'KB Duct Parts'!$AE$3</f>
        <v>0</v>
      </c>
      <c r="Q3543" s="681">
        <f t="shared" si="2002"/>
        <v>0</v>
      </c>
      <c r="R3543" s="682">
        <f t="shared" si="2003"/>
        <v>0</v>
      </c>
      <c r="S3543" s="716">
        <f t="shared" si="2008"/>
        <v>0.2</v>
      </c>
      <c r="T3543" s="679">
        <f t="shared" si="2004"/>
        <v>0</v>
      </c>
      <c r="U3543" s="679">
        <f t="shared" si="2005"/>
        <v>0</v>
      </c>
      <c r="Y3543" s="120"/>
      <c r="AD3543" s="81"/>
      <c r="AF3543" s="370"/>
      <c r="AG3543" s="374"/>
      <c r="AH3543" s="378"/>
      <c r="AI3543" s="381"/>
      <c r="AJ3543" s="386"/>
      <c r="AK3543" s="391"/>
      <c r="AL3543" s="386"/>
      <c r="AM3543" s="363">
        <f t="shared" si="2047"/>
        <v>1</v>
      </c>
      <c r="AN3543" s="578">
        <v>147</v>
      </c>
      <c r="AO3543" s="78"/>
      <c r="AP3543" s="78"/>
      <c r="AQ3543" s="78"/>
      <c r="AR3543" s="78"/>
      <c r="AS3543" s="78"/>
      <c r="AT3543" s="78"/>
      <c r="AU3543" s="363" t="s">
        <v>717</v>
      </c>
      <c r="AV3543" s="393"/>
      <c r="AW3543" s="395"/>
      <c r="AX3543" s="395">
        <v>0</v>
      </c>
      <c r="AY3543" s="395">
        <v>0</v>
      </c>
      <c r="AZ3543" s="395">
        <v>0</v>
      </c>
      <c r="BA3543" s="395">
        <v>0</v>
      </c>
      <c r="BB3543" s="395">
        <v>0</v>
      </c>
      <c r="BC3543" s="395">
        <v>0</v>
      </c>
      <c r="BD3543" s="115"/>
      <c r="BE3543" s="115"/>
      <c r="BF3543" s="115">
        <v>1</v>
      </c>
      <c r="BG3543" s="115">
        <v>14</v>
      </c>
      <c r="BH3543" s="423">
        <f t="shared" si="2048"/>
        <v>20.16</v>
      </c>
      <c r="BI3543" s="417">
        <f t="shared" si="2049"/>
        <v>20.16</v>
      </c>
      <c r="BJ3543" s="115"/>
      <c r="BK3543" s="115"/>
      <c r="BQ3543" s="74" t="str">
        <f t="shared" si="2036"/>
        <v xml:space="preserve"> </v>
      </c>
      <c r="BS3543" s="120" t="str">
        <f t="shared" si="2037"/>
        <v xml:space="preserve"> </v>
      </c>
      <c r="BU3543" s="74" t="str">
        <f t="shared" si="2038"/>
        <v xml:space="preserve"> </v>
      </c>
      <c r="BW3543" s="120" t="str">
        <f t="shared" si="2039"/>
        <v xml:space="preserve">  </v>
      </c>
      <c r="BY3543" s="74" t="str">
        <f t="shared" si="2040"/>
        <v xml:space="preserve"> </v>
      </c>
      <c r="CA3543" s="120" t="str">
        <f t="shared" si="2041"/>
        <v xml:space="preserve"> </v>
      </c>
      <c r="CC3543" s="115" t="str">
        <f t="shared" si="2042"/>
        <v xml:space="preserve"> </v>
      </c>
      <c r="CD3543" s="115"/>
      <c r="CE3543" s="417" t="str">
        <f t="shared" si="2043"/>
        <v xml:space="preserve"> </v>
      </c>
      <c r="CF3543" s="115"/>
      <c r="CG3543" s="115" t="str">
        <f t="shared" si="2044"/>
        <v xml:space="preserve"> </v>
      </c>
      <c r="CH3543" s="115"/>
      <c r="CI3543" s="417" t="str">
        <f t="shared" si="2045"/>
        <v xml:space="preserve"> </v>
      </c>
      <c r="CJ3543" s="115"/>
      <c r="CK3543" s="115" t="str">
        <f t="shared" si="2046"/>
        <v xml:space="preserve"> </v>
      </c>
      <c r="CL3543" s="115"/>
      <c r="CM3543" s="417" t="str">
        <f t="shared" si="2035"/>
        <v xml:space="preserve"> </v>
      </c>
      <c r="IS3543" s="111"/>
    </row>
    <row r="3544" spans="2:253" s="74" customFormat="1" ht="17.100000000000001" hidden="1" customHeight="1" x14ac:dyDescent="0.25">
      <c r="B3544" s="504">
        <f>'Flanged Parts'!AG18</f>
        <v>0</v>
      </c>
      <c r="C3544" s="508">
        <v>26315</v>
      </c>
      <c r="D3544" s="506">
        <f t="shared" si="2006"/>
        <v>26315</v>
      </c>
      <c r="E3544" s="504" t="s">
        <v>872</v>
      </c>
      <c r="F3544" s="508" t="str">
        <f t="shared" si="2052"/>
        <v xml:space="preserve"> </v>
      </c>
      <c r="G3544" s="509" t="s">
        <v>852</v>
      </c>
      <c r="H3544" s="504" t="str">
        <f>IF('Flanged Parts'!$BB$6=1,"CS",IF('Flanged Parts'!$BB$6=2,"Glv",0))</f>
        <v>Glv</v>
      </c>
      <c r="I3544" s="1035"/>
      <c r="J3544" s="1036"/>
      <c r="K3544" s="516" t="s">
        <v>881</v>
      </c>
      <c r="L3544" s="535"/>
      <c r="M3544" s="517" t="str">
        <f t="shared" si="2051"/>
        <v>Y</v>
      </c>
      <c r="N3544" s="514">
        <f t="shared" si="2050"/>
        <v>187.4</v>
      </c>
      <c r="O3544" s="514">
        <f t="shared" si="2007"/>
        <v>0</v>
      </c>
      <c r="P3544" s="680">
        <f>'KB Duct Parts'!$AE$3</f>
        <v>0</v>
      </c>
      <c r="Q3544" s="681">
        <f t="shared" si="2002"/>
        <v>0</v>
      </c>
      <c r="R3544" s="682">
        <f t="shared" si="2003"/>
        <v>0</v>
      </c>
      <c r="S3544" s="716">
        <f t="shared" si="2008"/>
        <v>0.2</v>
      </c>
      <c r="T3544" s="679">
        <f t="shared" si="2004"/>
        <v>0</v>
      </c>
      <c r="U3544" s="679">
        <f t="shared" si="2005"/>
        <v>0</v>
      </c>
      <c r="Y3544" s="120"/>
      <c r="AD3544" s="81"/>
      <c r="AF3544" s="370"/>
      <c r="AG3544" s="374"/>
      <c r="AH3544" s="378"/>
      <c r="AI3544" s="381"/>
      <c r="AJ3544" s="386"/>
      <c r="AK3544" s="391"/>
      <c r="AL3544" s="386"/>
      <c r="AM3544" s="363">
        <f t="shared" si="2047"/>
        <v>1</v>
      </c>
      <c r="AN3544" s="578">
        <v>165.4</v>
      </c>
      <c r="AO3544" s="78"/>
      <c r="AP3544" s="78"/>
      <c r="AQ3544" s="78"/>
      <c r="AR3544" s="78"/>
      <c r="AS3544" s="78"/>
      <c r="AT3544" s="78"/>
      <c r="AU3544" s="363" t="s">
        <v>717</v>
      </c>
      <c r="AV3544" s="393"/>
      <c r="AW3544" s="395"/>
      <c r="AX3544" s="395">
        <v>0</v>
      </c>
      <c r="AY3544" s="395">
        <v>0</v>
      </c>
      <c r="AZ3544" s="395">
        <v>0</v>
      </c>
      <c r="BA3544" s="395">
        <v>0</v>
      </c>
      <c r="BB3544" s="395">
        <v>0</v>
      </c>
      <c r="BC3544" s="395">
        <v>0</v>
      </c>
      <c r="BD3544" s="115"/>
      <c r="BE3544" s="115"/>
      <c r="BF3544" s="115">
        <v>1</v>
      </c>
      <c r="BG3544" s="115">
        <v>15</v>
      </c>
      <c r="BH3544" s="423">
        <f t="shared" si="2048"/>
        <v>22</v>
      </c>
      <c r="BI3544" s="417">
        <f t="shared" si="2049"/>
        <v>22</v>
      </c>
      <c r="BJ3544" s="115"/>
      <c r="BK3544" s="115"/>
      <c r="BQ3544" s="74" t="str">
        <f t="shared" si="2036"/>
        <v xml:space="preserve"> </v>
      </c>
      <c r="BS3544" s="120" t="str">
        <f t="shared" si="2037"/>
        <v xml:space="preserve"> </v>
      </c>
      <c r="BU3544" s="74" t="str">
        <f t="shared" si="2038"/>
        <v xml:space="preserve"> </v>
      </c>
      <c r="BW3544" s="120" t="str">
        <f t="shared" si="2039"/>
        <v xml:space="preserve">  </v>
      </c>
      <c r="BY3544" s="74" t="str">
        <f t="shared" si="2040"/>
        <v xml:space="preserve"> </v>
      </c>
      <c r="CA3544" s="120" t="str">
        <f t="shared" si="2041"/>
        <v xml:space="preserve"> </v>
      </c>
      <c r="CC3544" s="115" t="str">
        <f t="shared" si="2042"/>
        <v xml:space="preserve"> </v>
      </c>
      <c r="CD3544" s="115"/>
      <c r="CE3544" s="417" t="str">
        <f t="shared" si="2043"/>
        <v xml:space="preserve"> </v>
      </c>
      <c r="CF3544" s="115"/>
      <c r="CG3544" s="115" t="str">
        <f t="shared" si="2044"/>
        <v xml:space="preserve"> </v>
      </c>
      <c r="CH3544" s="115"/>
      <c r="CI3544" s="417" t="str">
        <f t="shared" si="2045"/>
        <v xml:space="preserve"> </v>
      </c>
      <c r="CJ3544" s="115"/>
      <c r="CK3544" s="115" t="str">
        <f t="shared" si="2046"/>
        <v xml:space="preserve"> </v>
      </c>
      <c r="CL3544" s="115"/>
      <c r="CM3544" s="417" t="str">
        <f t="shared" si="2035"/>
        <v xml:space="preserve"> </v>
      </c>
      <c r="IS3544" s="111"/>
    </row>
    <row r="3545" spans="2:253" s="74" customFormat="1" ht="17.100000000000001" hidden="1" customHeight="1" x14ac:dyDescent="0.25">
      <c r="B3545" s="504">
        <f>'Flanged Parts'!AG19</f>
        <v>0</v>
      </c>
      <c r="C3545" s="508">
        <v>26316</v>
      </c>
      <c r="D3545" s="506">
        <f t="shared" si="2006"/>
        <v>26316</v>
      </c>
      <c r="E3545" s="504" t="s">
        <v>873</v>
      </c>
      <c r="F3545" s="508" t="str">
        <f t="shared" si="2052"/>
        <v xml:space="preserve"> </v>
      </c>
      <c r="G3545" s="509" t="s">
        <v>852</v>
      </c>
      <c r="H3545" s="504" t="str">
        <f>IF('Flanged Parts'!$BB$6=1,"CS",IF('Flanged Parts'!$BB$6=2,"Glv",0))</f>
        <v>Glv</v>
      </c>
      <c r="I3545" s="1035"/>
      <c r="J3545" s="1036"/>
      <c r="K3545" s="516" t="s">
        <v>881</v>
      </c>
      <c r="L3545" s="535"/>
      <c r="M3545" s="517" t="str">
        <f t="shared" si="2051"/>
        <v>Y</v>
      </c>
      <c r="N3545" s="514">
        <f t="shared" si="2050"/>
        <v>200.62</v>
      </c>
      <c r="O3545" s="514">
        <f t="shared" si="2007"/>
        <v>0</v>
      </c>
      <c r="P3545" s="680">
        <f>'KB Duct Parts'!$AE$3</f>
        <v>0</v>
      </c>
      <c r="Q3545" s="681">
        <f t="shared" si="2002"/>
        <v>0</v>
      </c>
      <c r="R3545" s="682">
        <f t="shared" si="2003"/>
        <v>0</v>
      </c>
      <c r="S3545" s="716">
        <f t="shared" si="2008"/>
        <v>0.2</v>
      </c>
      <c r="T3545" s="679">
        <f t="shared" si="2004"/>
        <v>0</v>
      </c>
      <c r="U3545" s="679">
        <f t="shared" si="2005"/>
        <v>0</v>
      </c>
      <c r="Y3545" s="120"/>
      <c r="AD3545" s="81"/>
      <c r="AF3545" s="370"/>
      <c r="AG3545" s="374"/>
      <c r="AH3545" s="378"/>
      <c r="AI3545" s="381"/>
      <c r="AJ3545" s="386"/>
      <c r="AK3545" s="391"/>
      <c r="AL3545" s="386"/>
      <c r="AM3545" s="363">
        <f t="shared" si="2047"/>
        <v>1</v>
      </c>
      <c r="AN3545" s="578">
        <v>173.5</v>
      </c>
      <c r="AO3545" s="78"/>
      <c r="AP3545" s="78"/>
      <c r="AQ3545" s="78"/>
      <c r="AR3545" s="78"/>
      <c r="AS3545" s="78"/>
      <c r="AT3545" s="78"/>
      <c r="AU3545" s="363" t="s">
        <v>717</v>
      </c>
      <c r="AV3545" s="393"/>
      <c r="AW3545" s="395"/>
      <c r="AX3545" s="395">
        <v>0</v>
      </c>
      <c r="AY3545" s="395">
        <v>0</v>
      </c>
      <c r="AZ3545" s="395">
        <v>0</v>
      </c>
      <c r="BA3545" s="395">
        <v>0</v>
      </c>
      <c r="BB3545" s="395">
        <v>0</v>
      </c>
      <c r="BC3545" s="395">
        <v>0</v>
      </c>
      <c r="BD3545" s="115"/>
      <c r="BE3545" s="115"/>
      <c r="BF3545" s="115">
        <v>1</v>
      </c>
      <c r="BG3545" s="115">
        <v>16</v>
      </c>
      <c r="BH3545" s="423">
        <f t="shared" si="2048"/>
        <v>27.12</v>
      </c>
      <c r="BI3545" s="417">
        <f t="shared" si="2049"/>
        <v>27.12</v>
      </c>
      <c r="BJ3545" s="115"/>
      <c r="BK3545" s="115"/>
      <c r="BQ3545" s="74" t="str">
        <f t="shared" si="2036"/>
        <v xml:space="preserve"> </v>
      </c>
      <c r="BS3545" s="120" t="str">
        <f t="shared" si="2037"/>
        <v xml:space="preserve"> </v>
      </c>
      <c r="BU3545" s="74" t="str">
        <f t="shared" si="2038"/>
        <v xml:space="preserve"> </v>
      </c>
      <c r="BW3545" s="120" t="str">
        <f t="shared" si="2039"/>
        <v xml:space="preserve">  </v>
      </c>
      <c r="BY3545" s="74" t="str">
        <f t="shared" si="2040"/>
        <v xml:space="preserve"> </v>
      </c>
      <c r="CA3545" s="120" t="str">
        <f t="shared" si="2041"/>
        <v xml:space="preserve"> </v>
      </c>
      <c r="CC3545" s="115" t="str">
        <f t="shared" si="2042"/>
        <v xml:space="preserve"> </v>
      </c>
      <c r="CD3545" s="115"/>
      <c r="CE3545" s="417" t="str">
        <f t="shared" si="2043"/>
        <v xml:space="preserve"> </v>
      </c>
      <c r="CF3545" s="115"/>
      <c r="CG3545" s="115" t="str">
        <f t="shared" si="2044"/>
        <v xml:space="preserve"> </v>
      </c>
      <c r="CH3545" s="115"/>
      <c r="CI3545" s="417" t="str">
        <f t="shared" si="2045"/>
        <v xml:space="preserve"> </v>
      </c>
      <c r="CJ3545" s="115"/>
      <c r="CK3545" s="115" t="str">
        <f t="shared" si="2046"/>
        <v xml:space="preserve"> </v>
      </c>
      <c r="CL3545" s="115"/>
      <c r="CM3545" s="417" t="str">
        <f t="shared" si="2035"/>
        <v xml:space="preserve"> </v>
      </c>
      <c r="IS3545" s="111"/>
    </row>
    <row r="3546" spans="2:253" s="74" customFormat="1" ht="17.100000000000001" hidden="1" customHeight="1" x14ac:dyDescent="0.25">
      <c r="B3546" s="504">
        <f>'Flanged Parts'!AG20</f>
        <v>0</v>
      </c>
      <c r="C3546" s="508">
        <v>26317</v>
      </c>
      <c r="D3546" s="506">
        <f t="shared" si="2006"/>
        <v>26317</v>
      </c>
      <c r="E3546" s="504" t="s">
        <v>874</v>
      </c>
      <c r="F3546" s="508" t="str">
        <f t="shared" si="2052"/>
        <v xml:space="preserve"> </v>
      </c>
      <c r="G3546" s="509" t="s">
        <v>852</v>
      </c>
      <c r="H3546" s="504" t="str">
        <f>IF('Flanged Parts'!$BB$6=1,"CS",IF('Flanged Parts'!$BB$6=2,"Glv",0))</f>
        <v>Glv</v>
      </c>
      <c r="I3546" s="1035"/>
      <c r="J3546" s="1036"/>
      <c r="K3546" s="516" t="s">
        <v>881</v>
      </c>
      <c r="L3546" s="535"/>
      <c r="M3546" s="532" t="s">
        <v>1700</v>
      </c>
      <c r="N3546" s="514">
        <f t="shared" si="2050"/>
        <v>214.03</v>
      </c>
      <c r="O3546" s="514">
        <f t="shared" si="2007"/>
        <v>0</v>
      </c>
      <c r="P3546" s="680">
        <f>'KB Duct Parts'!$AE$3</f>
        <v>0</v>
      </c>
      <c r="Q3546" s="681">
        <f t="shared" ref="Q3546:Q3609" si="2053">IF(B3546&gt;0,N3546*(1-P3546),0)</f>
        <v>0</v>
      </c>
      <c r="R3546" s="682">
        <f t="shared" ref="R3546:R3609" si="2054">B3546*Q3546</f>
        <v>0</v>
      </c>
      <c r="S3546" s="716">
        <f t="shared" si="2008"/>
        <v>0.2</v>
      </c>
      <c r="T3546" s="679">
        <f t="shared" ref="T3546:T3609" si="2055">ROUND(IF(B3546&gt;0,((N3546*(1-(1*S3546)))),0),2)</f>
        <v>0</v>
      </c>
      <c r="U3546" s="679">
        <f t="shared" ref="U3546:U3609" si="2056">B3546*T3546</f>
        <v>0</v>
      </c>
      <c r="Y3546" s="120"/>
      <c r="AD3546" s="81"/>
      <c r="AF3546" s="370"/>
      <c r="AG3546" s="374"/>
      <c r="AH3546" s="378"/>
      <c r="AI3546" s="381"/>
      <c r="AJ3546" s="386"/>
      <c r="AK3546" s="391"/>
      <c r="AL3546" s="386"/>
      <c r="AM3546" s="363">
        <f t="shared" si="2047"/>
        <v>1</v>
      </c>
      <c r="AN3546" s="578">
        <v>184.8</v>
      </c>
      <c r="AO3546" s="78"/>
      <c r="AP3546" s="78"/>
      <c r="AQ3546" s="78"/>
      <c r="AR3546" s="78"/>
      <c r="AS3546" s="78"/>
      <c r="AT3546" s="78"/>
      <c r="AU3546" s="363" t="s">
        <v>717</v>
      </c>
      <c r="AV3546" s="393"/>
      <c r="AW3546" s="395"/>
      <c r="AX3546" s="395">
        <v>0</v>
      </c>
      <c r="AY3546" s="395">
        <v>0</v>
      </c>
      <c r="AZ3546" s="395">
        <v>0</v>
      </c>
      <c r="BA3546" s="395">
        <v>0</v>
      </c>
      <c r="BB3546" s="395">
        <v>0</v>
      </c>
      <c r="BC3546" s="395">
        <v>0</v>
      </c>
      <c r="BD3546" s="115"/>
      <c r="BE3546" s="115"/>
      <c r="BF3546" s="115">
        <v>1</v>
      </c>
      <c r="BG3546" s="115">
        <v>17</v>
      </c>
      <c r="BH3546" s="423">
        <f t="shared" si="2048"/>
        <v>29.23</v>
      </c>
      <c r="BI3546" s="417">
        <f t="shared" si="2049"/>
        <v>29.23</v>
      </c>
      <c r="BJ3546" s="115"/>
      <c r="BK3546" s="115"/>
      <c r="BQ3546" s="74" t="str">
        <f t="shared" si="2036"/>
        <v xml:space="preserve"> </v>
      </c>
      <c r="BS3546" s="120" t="str">
        <f t="shared" si="2037"/>
        <v xml:space="preserve"> </v>
      </c>
      <c r="BU3546" s="74" t="str">
        <f t="shared" si="2038"/>
        <v xml:space="preserve"> </v>
      </c>
      <c r="BW3546" s="120" t="str">
        <f t="shared" si="2039"/>
        <v xml:space="preserve">  </v>
      </c>
      <c r="BY3546" s="74" t="str">
        <f t="shared" si="2040"/>
        <v xml:space="preserve"> </v>
      </c>
      <c r="CA3546" s="120" t="str">
        <f t="shared" si="2041"/>
        <v xml:space="preserve"> </v>
      </c>
      <c r="CC3546" s="115" t="str">
        <f t="shared" si="2042"/>
        <v xml:space="preserve"> </v>
      </c>
      <c r="CD3546" s="115"/>
      <c r="CE3546" s="417" t="str">
        <f t="shared" si="2043"/>
        <v xml:space="preserve"> </v>
      </c>
      <c r="CF3546" s="115"/>
      <c r="CG3546" s="115" t="str">
        <f t="shared" si="2044"/>
        <v xml:space="preserve"> </v>
      </c>
      <c r="CH3546" s="115"/>
      <c r="CI3546" s="417" t="str">
        <f t="shared" si="2045"/>
        <v xml:space="preserve"> </v>
      </c>
      <c r="CJ3546" s="115"/>
      <c r="CK3546" s="115" t="str">
        <f t="shared" si="2046"/>
        <v xml:space="preserve"> </v>
      </c>
      <c r="CL3546" s="115"/>
      <c r="CM3546" s="417" t="str">
        <f t="shared" si="2035"/>
        <v xml:space="preserve"> </v>
      </c>
      <c r="IS3546" s="111"/>
    </row>
    <row r="3547" spans="2:253" s="74" customFormat="1" ht="17.100000000000001" hidden="1" customHeight="1" x14ac:dyDescent="0.25">
      <c r="B3547" s="504">
        <f>'Flanged Parts'!AG21</f>
        <v>0</v>
      </c>
      <c r="C3547" s="508">
        <v>26318</v>
      </c>
      <c r="D3547" s="506">
        <f t="shared" si="2006"/>
        <v>26318</v>
      </c>
      <c r="E3547" s="504" t="s">
        <v>875</v>
      </c>
      <c r="F3547" s="508" t="str">
        <f t="shared" si="2052"/>
        <v xml:space="preserve"> </v>
      </c>
      <c r="G3547" s="509" t="s">
        <v>852</v>
      </c>
      <c r="H3547" s="504" t="str">
        <f>IF('Flanged Parts'!$BB$6=1,"CS",IF('Flanged Parts'!$BB$6=2,"Glv",0))</f>
        <v>Glv</v>
      </c>
      <c r="I3547" s="1035"/>
      <c r="J3547" s="1036"/>
      <c r="K3547" s="516" t="s">
        <v>881</v>
      </c>
      <c r="L3547" s="535"/>
      <c r="M3547" s="532" t="s">
        <v>1700</v>
      </c>
      <c r="N3547" s="514">
        <f t="shared" si="2050"/>
        <v>222.34</v>
      </c>
      <c r="O3547" s="514">
        <f t="shared" si="2007"/>
        <v>0</v>
      </c>
      <c r="P3547" s="680">
        <f>'KB Duct Parts'!$AE$3</f>
        <v>0</v>
      </c>
      <c r="Q3547" s="681">
        <f t="shared" si="2053"/>
        <v>0</v>
      </c>
      <c r="R3547" s="682">
        <f t="shared" si="2054"/>
        <v>0</v>
      </c>
      <c r="S3547" s="716">
        <f t="shared" si="2008"/>
        <v>0.2</v>
      </c>
      <c r="T3547" s="679">
        <f t="shared" si="2055"/>
        <v>0</v>
      </c>
      <c r="U3547" s="679">
        <f t="shared" si="2056"/>
        <v>0</v>
      </c>
      <c r="Y3547" s="120"/>
      <c r="AD3547" s="81"/>
      <c r="AF3547" s="370"/>
      <c r="AG3547" s="374"/>
      <c r="AH3547" s="378"/>
      <c r="AI3547" s="381"/>
      <c r="AJ3547" s="386"/>
      <c r="AK3547" s="391"/>
      <c r="AL3547" s="386"/>
      <c r="AM3547" s="363">
        <f t="shared" si="2047"/>
        <v>1</v>
      </c>
      <c r="AN3547" s="578">
        <v>192</v>
      </c>
      <c r="AO3547" s="78"/>
      <c r="AP3547" s="78"/>
      <c r="AQ3547" s="78"/>
      <c r="AR3547" s="78"/>
      <c r="AS3547" s="78"/>
      <c r="AT3547" s="78"/>
      <c r="AU3547" s="363" t="s">
        <v>717</v>
      </c>
      <c r="AV3547" s="393"/>
      <c r="AW3547" s="395"/>
      <c r="AX3547" s="395">
        <v>0</v>
      </c>
      <c r="AY3547" s="395">
        <v>0</v>
      </c>
      <c r="AZ3547" s="395">
        <v>0</v>
      </c>
      <c r="BA3547" s="395">
        <v>0</v>
      </c>
      <c r="BB3547" s="395">
        <v>0</v>
      </c>
      <c r="BC3547" s="395">
        <v>0</v>
      </c>
      <c r="BD3547" s="115"/>
      <c r="BE3547" s="115"/>
      <c r="BF3547" s="115">
        <v>1</v>
      </c>
      <c r="BG3547" s="115">
        <v>18</v>
      </c>
      <c r="BH3547" s="423">
        <f t="shared" si="2048"/>
        <v>30.34</v>
      </c>
      <c r="BI3547" s="417">
        <f t="shared" si="2049"/>
        <v>30.34</v>
      </c>
      <c r="BJ3547" s="115"/>
      <c r="BK3547" s="115"/>
      <c r="BQ3547" s="74" t="str">
        <f t="shared" si="2036"/>
        <v xml:space="preserve"> </v>
      </c>
      <c r="BS3547" s="120" t="str">
        <f t="shared" si="2037"/>
        <v xml:space="preserve"> </v>
      </c>
      <c r="BU3547" s="74" t="str">
        <f t="shared" si="2038"/>
        <v xml:space="preserve"> </v>
      </c>
      <c r="BW3547" s="120" t="str">
        <f t="shared" si="2039"/>
        <v xml:space="preserve">  </v>
      </c>
      <c r="BY3547" s="74" t="str">
        <f t="shared" si="2040"/>
        <v xml:space="preserve"> </v>
      </c>
      <c r="CA3547" s="120" t="str">
        <f t="shared" si="2041"/>
        <v xml:space="preserve"> </v>
      </c>
      <c r="CC3547" s="115" t="str">
        <f t="shared" si="2042"/>
        <v xml:space="preserve"> </v>
      </c>
      <c r="CD3547" s="115"/>
      <c r="CE3547" s="417" t="str">
        <f t="shared" si="2043"/>
        <v xml:space="preserve"> </v>
      </c>
      <c r="CF3547" s="115"/>
      <c r="CG3547" s="115" t="str">
        <f t="shared" si="2044"/>
        <v xml:space="preserve"> </v>
      </c>
      <c r="CH3547" s="115"/>
      <c r="CI3547" s="417" t="str">
        <f t="shared" si="2045"/>
        <v xml:space="preserve"> </v>
      </c>
      <c r="CJ3547" s="115"/>
      <c r="CK3547" s="115" t="str">
        <f t="shared" si="2046"/>
        <v xml:space="preserve"> </v>
      </c>
      <c r="CL3547" s="115"/>
      <c r="CM3547" s="417" t="str">
        <f t="shared" si="2035"/>
        <v xml:space="preserve"> </v>
      </c>
      <c r="IS3547" s="111"/>
    </row>
    <row r="3548" spans="2:253" s="74" customFormat="1" ht="17.100000000000001" hidden="1" customHeight="1" x14ac:dyDescent="0.25">
      <c r="B3548" s="504">
        <f>'Flanged Parts'!AG22</f>
        <v>0</v>
      </c>
      <c r="C3548" s="508">
        <v>26319</v>
      </c>
      <c r="D3548" s="506">
        <f t="shared" si="2006"/>
        <v>26319</v>
      </c>
      <c r="E3548" s="504" t="s">
        <v>876</v>
      </c>
      <c r="F3548" s="508" t="str">
        <f t="shared" si="2052"/>
        <v xml:space="preserve"> </v>
      </c>
      <c r="G3548" s="509" t="s">
        <v>852</v>
      </c>
      <c r="H3548" s="504" t="str">
        <f>IF('Flanged Parts'!$BB$6=1,"CS",IF('Flanged Parts'!$BB$6=2,"Glv",0))</f>
        <v>Glv</v>
      </c>
      <c r="I3548" s="1035"/>
      <c r="J3548" s="1036"/>
      <c r="K3548" s="516" t="s">
        <v>881</v>
      </c>
      <c r="L3548" s="535"/>
      <c r="M3548" s="532" t="s">
        <v>1700</v>
      </c>
      <c r="N3548" s="514">
        <f t="shared" si="2050"/>
        <v>232.76</v>
      </c>
      <c r="O3548" s="514">
        <f t="shared" si="2007"/>
        <v>0</v>
      </c>
      <c r="P3548" s="680">
        <f>'KB Duct Parts'!$AE$3</f>
        <v>0</v>
      </c>
      <c r="Q3548" s="681">
        <f t="shared" si="2053"/>
        <v>0</v>
      </c>
      <c r="R3548" s="682">
        <f t="shared" si="2054"/>
        <v>0</v>
      </c>
      <c r="S3548" s="716">
        <f t="shared" si="2008"/>
        <v>0.2</v>
      </c>
      <c r="T3548" s="679">
        <f t="shared" si="2055"/>
        <v>0</v>
      </c>
      <c r="U3548" s="679">
        <f t="shared" si="2056"/>
        <v>0</v>
      </c>
      <c r="Y3548" s="120"/>
      <c r="AD3548" s="81"/>
      <c r="AF3548" s="370"/>
      <c r="AG3548" s="374"/>
      <c r="AH3548" s="378"/>
      <c r="AI3548" s="381"/>
      <c r="AJ3548" s="386"/>
      <c r="AK3548" s="391"/>
      <c r="AL3548" s="386"/>
      <c r="AM3548" s="363">
        <f t="shared" si="2047"/>
        <v>1</v>
      </c>
      <c r="AN3548" s="578">
        <v>202.1</v>
      </c>
      <c r="AO3548" s="78"/>
      <c r="AP3548" s="78"/>
      <c r="AQ3548" s="78"/>
      <c r="AR3548" s="78"/>
      <c r="AS3548" s="78"/>
      <c r="AT3548" s="78"/>
      <c r="AU3548" s="363" t="s">
        <v>717</v>
      </c>
      <c r="AV3548" s="393"/>
      <c r="AW3548" s="395"/>
      <c r="AX3548" s="395">
        <v>0</v>
      </c>
      <c r="AY3548" s="395">
        <v>0</v>
      </c>
      <c r="AZ3548" s="395">
        <v>0</v>
      </c>
      <c r="BA3548" s="395">
        <v>0</v>
      </c>
      <c r="BB3548" s="395">
        <v>0</v>
      </c>
      <c r="BC3548" s="395">
        <v>0</v>
      </c>
      <c r="BD3548" s="115"/>
      <c r="BE3548" s="115"/>
      <c r="BF3548" s="115">
        <v>1</v>
      </c>
      <c r="BG3548" s="115">
        <v>19</v>
      </c>
      <c r="BH3548" s="423">
        <f t="shared" si="2048"/>
        <v>30.66</v>
      </c>
      <c r="BI3548" s="417">
        <f t="shared" si="2049"/>
        <v>30.66</v>
      </c>
      <c r="BJ3548" s="115"/>
      <c r="BK3548" s="115"/>
      <c r="BQ3548" s="74" t="str">
        <f t="shared" si="2036"/>
        <v xml:space="preserve"> </v>
      </c>
      <c r="BS3548" s="120" t="str">
        <f t="shared" si="2037"/>
        <v xml:space="preserve"> </v>
      </c>
      <c r="BU3548" s="74" t="str">
        <f t="shared" si="2038"/>
        <v xml:space="preserve"> </v>
      </c>
      <c r="BW3548" s="120" t="str">
        <f t="shared" si="2039"/>
        <v xml:space="preserve">  </v>
      </c>
      <c r="BY3548" s="74" t="str">
        <f t="shared" si="2040"/>
        <v xml:space="preserve"> </v>
      </c>
      <c r="CA3548" s="120" t="str">
        <f t="shared" si="2041"/>
        <v xml:space="preserve"> </v>
      </c>
      <c r="CC3548" s="115" t="str">
        <f t="shared" si="2042"/>
        <v xml:space="preserve"> </v>
      </c>
      <c r="CD3548" s="115"/>
      <c r="CE3548" s="417" t="str">
        <f t="shared" si="2043"/>
        <v xml:space="preserve"> </v>
      </c>
      <c r="CF3548" s="115"/>
      <c r="CG3548" s="115" t="str">
        <f t="shared" si="2044"/>
        <v xml:space="preserve"> </v>
      </c>
      <c r="CH3548" s="115"/>
      <c r="CI3548" s="417" t="str">
        <f t="shared" si="2045"/>
        <v xml:space="preserve"> </v>
      </c>
      <c r="CJ3548" s="115"/>
      <c r="CK3548" s="115" t="str">
        <f t="shared" si="2046"/>
        <v xml:space="preserve"> </v>
      </c>
      <c r="CL3548" s="115"/>
      <c r="CM3548" s="417" t="str">
        <f t="shared" si="2035"/>
        <v xml:space="preserve"> </v>
      </c>
      <c r="IS3548" s="111"/>
    </row>
    <row r="3549" spans="2:253" s="74" customFormat="1" ht="17.100000000000001" hidden="1" customHeight="1" x14ac:dyDescent="0.25">
      <c r="B3549" s="504">
        <f>'Flanged Parts'!AG23</f>
        <v>0</v>
      </c>
      <c r="C3549" s="508">
        <v>26320</v>
      </c>
      <c r="D3549" s="506">
        <f t="shared" si="2006"/>
        <v>26320</v>
      </c>
      <c r="E3549" s="504" t="s">
        <v>877</v>
      </c>
      <c r="F3549" s="508" t="str">
        <f t="shared" si="2052"/>
        <v xml:space="preserve"> </v>
      </c>
      <c r="G3549" s="509" t="s">
        <v>852</v>
      </c>
      <c r="H3549" s="504" t="str">
        <f>IF('Flanged Parts'!$BB$6=1,"CS",IF('Flanged Parts'!$BB$6=2,"Glv",0))</f>
        <v>Glv</v>
      </c>
      <c r="I3549" s="1035"/>
      <c r="J3549" s="1036"/>
      <c r="K3549" s="516" t="s">
        <v>881</v>
      </c>
      <c r="L3549" s="535"/>
      <c r="M3549" s="532" t="s">
        <v>1700</v>
      </c>
      <c r="N3549" s="514">
        <f t="shared" si="2050"/>
        <v>248.83</v>
      </c>
      <c r="O3549" s="514">
        <f t="shared" si="2007"/>
        <v>0</v>
      </c>
      <c r="P3549" s="680">
        <f>'KB Duct Parts'!$AE$3</f>
        <v>0</v>
      </c>
      <c r="Q3549" s="681">
        <f t="shared" si="2053"/>
        <v>0</v>
      </c>
      <c r="R3549" s="682">
        <f t="shared" si="2054"/>
        <v>0</v>
      </c>
      <c r="S3549" s="716">
        <f t="shared" si="2008"/>
        <v>0.2</v>
      </c>
      <c r="T3549" s="679">
        <f t="shared" si="2055"/>
        <v>0</v>
      </c>
      <c r="U3549" s="679">
        <f t="shared" si="2056"/>
        <v>0</v>
      </c>
      <c r="Y3549" s="120"/>
      <c r="AD3549" s="81"/>
      <c r="AF3549" s="370"/>
      <c r="AG3549" s="374"/>
      <c r="AH3549" s="378"/>
      <c r="AI3549" s="381"/>
      <c r="AJ3549" s="386"/>
      <c r="AK3549" s="391"/>
      <c r="AL3549" s="386"/>
      <c r="AM3549" s="363">
        <f t="shared" si="2047"/>
        <v>1</v>
      </c>
      <c r="AN3549" s="578">
        <v>215.3</v>
      </c>
      <c r="AO3549" s="78"/>
      <c r="AP3549" s="78"/>
      <c r="AQ3549" s="78"/>
      <c r="AR3549" s="78"/>
      <c r="AS3549" s="78"/>
      <c r="AT3549" s="78"/>
      <c r="AU3549" s="363" t="s">
        <v>717</v>
      </c>
      <c r="AV3549" s="393"/>
      <c r="AW3549" s="395"/>
      <c r="AX3549" s="395">
        <v>0</v>
      </c>
      <c r="AY3549" s="395">
        <v>0</v>
      </c>
      <c r="AZ3549" s="395">
        <v>0</v>
      </c>
      <c r="BA3549" s="395">
        <v>0</v>
      </c>
      <c r="BB3549" s="395">
        <v>0</v>
      </c>
      <c r="BC3549" s="395">
        <v>0</v>
      </c>
      <c r="BD3549" s="115"/>
      <c r="BE3549" s="115"/>
      <c r="BF3549" s="115">
        <v>1</v>
      </c>
      <c r="BG3549" s="115">
        <v>20</v>
      </c>
      <c r="BH3549" s="423">
        <f t="shared" si="2048"/>
        <v>33.53</v>
      </c>
      <c r="BI3549" s="417">
        <f t="shared" si="2049"/>
        <v>33.53</v>
      </c>
      <c r="BJ3549" s="115"/>
      <c r="BK3549" s="115"/>
      <c r="BQ3549" s="74" t="str">
        <f t="shared" si="2036"/>
        <v xml:space="preserve"> </v>
      </c>
      <c r="BS3549" s="120" t="str">
        <f t="shared" si="2037"/>
        <v xml:space="preserve"> </v>
      </c>
      <c r="BU3549" s="74" t="str">
        <f t="shared" si="2038"/>
        <v xml:space="preserve"> </v>
      </c>
      <c r="BW3549" s="120" t="str">
        <f t="shared" si="2039"/>
        <v xml:space="preserve">  </v>
      </c>
      <c r="BY3549" s="74" t="str">
        <f t="shared" si="2040"/>
        <v xml:space="preserve"> </v>
      </c>
      <c r="CA3549" s="120" t="str">
        <f t="shared" si="2041"/>
        <v xml:space="preserve"> </v>
      </c>
      <c r="CC3549" s="115" t="str">
        <f t="shared" si="2042"/>
        <v xml:space="preserve"> </v>
      </c>
      <c r="CD3549" s="115"/>
      <c r="CE3549" s="417" t="str">
        <f t="shared" si="2043"/>
        <v xml:space="preserve"> </v>
      </c>
      <c r="CF3549" s="115"/>
      <c r="CG3549" s="115" t="str">
        <f t="shared" si="2044"/>
        <v xml:space="preserve"> </v>
      </c>
      <c r="CH3549" s="115"/>
      <c r="CI3549" s="417" t="str">
        <f t="shared" si="2045"/>
        <v xml:space="preserve"> </v>
      </c>
      <c r="CJ3549" s="115"/>
      <c r="CK3549" s="115" t="str">
        <f t="shared" si="2046"/>
        <v xml:space="preserve"> </v>
      </c>
      <c r="CL3549" s="115"/>
      <c r="CM3549" s="417" t="str">
        <f t="shared" si="2035"/>
        <v xml:space="preserve"> </v>
      </c>
      <c r="IS3549" s="111"/>
    </row>
    <row r="3550" spans="2:253" s="74" customFormat="1" ht="17.100000000000001" hidden="1" customHeight="1" x14ac:dyDescent="0.25">
      <c r="B3550" s="504">
        <f>'Flanged Parts'!AG24</f>
        <v>0</v>
      </c>
      <c r="C3550" s="508">
        <v>26322</v>
      </c>
      <c r="D3550" s="506">
        <f t="shared" si="2006"/>
        <v>26322</v>
      </c>
      <c r="E3550" s="504" t="s">
        <v>878</v>
      </c>
      <c r="F3550" s="508" t="str">
        <f t="shared" si="2052"/>
        <v xml:space="preserve"> </v>
      </c>
      <c r="G3550" s="509" t="s">
        <v>852</v>
      </c>
      <c r="H3550" s="504" t="str">
        <f>IF('Flanged Parts'!$BB$6=1,"CS",IF('Flanged Parts'!$BB$6=2,"Glv",0))</f>
        <v>Glv</v>
      </c>
      <c r="I3550" s="1035"/>
      <c r="J3550" s="1036"/>
      <c r="K3550" s="516" t="s">
        <v>881</v>
      </c>
      <c r="L3550" s="535"/>
      <c r="M3550" s="532" t="s">
        <v>1700</v>
      </c>
      <c r="N3550" s="514">
        <f t="shared" si="2050"/>
        <v>274.15999999999997</v>
      </c>
      <c r="O3550" s="514">
        <f t="shared" si="2007"/>
        <v>0</v>
      </c>
      <c r="P3550" s="680">
        <f>'KB Duct Parts'!$AE$3</f>
        <v>0</v>
      </c>
      <c r="Q3550" s="681">
        <f t="shared" si="2053"/>
        <v>0</v>
      </c>
      <c r="R3550" s="682">
        <f t="shared" si="2054"/>
        <v>0</v>
      </c>
      <c r="S3550" s="716">
        <f t="shared" si="2008"/>
        <v>0.2</v>
      </c>
      <c r="T3550" s="679">
        <f t="shared" si="2055"/>
        <v>0</v>
      </c>
      <c r="U3550" s="679">
        <f t="shared" si="2056"/>
        <v>0</v>
      </c>
      <c r="Y3550" s="120"/>
      <c r="AD3550" s="81"/>
      <c r="AF3550" s="370"/>
      <c r="AG3550" s="374"/>
      <c r="AH3550" s="378"/>
      <c r="AI3550" s="381"/>
      <c r="AJ3550" s="386"/>
      <c r="AK3550" s="391"/>
      <c r="AL3550" s="386"/>
      <c r="AM3550" s="363">
        <f t="shared" si="2047"/>
        <v>1</v>
      </c>
      <c r="AN3550" s="578">
        <v>235.5</v>
      </c>
      <c r="AO3550" s="78"/>
      <c r="AP3550" s="78"/>
      <c r="AQ3550" s="78"/>
      <c r="AR3550" s="78"/>
      <c r="AS3550" s="78"/>
      <c r="AT3550" s="78"/>
      <c r="AU3550" s="363" t="s">
        <v>717</v>
      </c>
      <c r="AV3550" s="393"/>
      <c r="AW3550" s="395"/>
      <c r="AX3550" s="395">
        <v>0</v>
      </c>
      <c r="AY3550" s="395">
        <v>0</v>
      </c>
      <c r="AZ3550" s="395">
        <v>0</v>
      </c>
      <c r="BA3550" s="395">
        <v>0</v>
      </c>
      <c r="BB3550" s="395">
        <v>0</v>
      </c>
      <c r="BC3550" s="395">
        <v>0</v>
      </c>
      <c r="BD3550" s="115"/>
      <c r="BE3550" s="115"/>
      <c r="BF3550" s="115">
        <v>1</v>
      </c>
      <c r="BG3550" s="115">
        <v>22</v>
      </c>
      <c r="BH3550" s="423">
        <f t="shared" si="2048"/>
        <v>38.659999999999997</v>
      </c>
      <c r="BI3550" s="417">
        <f t="shared" si="2049"/>
        <v>38.659999999999997</v>
      </c>
      <c r="BJ3550" s="115"/>
      <c r="BK3550" s="115"/>
      <c r="BQ3550" s="74" t="str">
        <f t="shared" si="2036"/>
        <v xml:space="preserve"> </v>
      </c>
      <c r="BS3550" s="120" t="str">
        <f t="shared" si="2037"/>
        <v xml:space="preserve"> </v>
      </c>
      <c r="BU3550" s="74" t="str">
        <f t="shared" si="2038"/>
        <v xml:space="preserve"> </v>
      </c>
      <c r="BW3550" s="120" t="str">
        <f t="shared" si="2039"/>
        <v xml:space="preserve">  </v>
      </c>
      <c r="BY3550" s="74" t="str">
        <f t="shared" si="2040"/>
        <v xml:space="preserve"> </v>
      </c>
      <c r="CA3550" s="120" t="str">
        <f t="shared" si="2041"/>
        <v xml:space="preserve"> </v>
      </c>
      <c r="CC3550" s="115" t="str">
        <f t="shared" si="2042"/>
        <v xml:space="preserve"> </v>
      </c>
      <c r="CD3550" s="115"/>
      <c r="CE3550" s="417" t="str">
        <f t="shared" si="2043"/>
        <v xml:space="preserve"> </v>
      </c>
      <c r="CF3550" s="115"/>
      <c r="CG3550" s="115" t="str">
        <f t="shared" si="2044"/>
        <v xml:space="preserve"> </v>
      </c>
      <c r="CH3550" s="115"/>
      <c r="CI3550" s="417" t="str">
        <f t="shared" si="2045"/>
        <v xml:space="preserve"> </v>
      </c>
      <c r="CJ3550" s="115"/>
      <c r="CK3550" s="115" t="str">
        <f t="shared" si="2046"/>
        <v xml:space="preserve"> </v>
      </c>
      <c r="CL3550" s="115"/>
      <c r="CM3550" s="417" t="str">
        <f t="shared" si="2035"/>
        <v xml:space="preserve"> </v>
      </c>
      <c r="IS3550" s="111"/>
    </row>
    <row r="3551" spans="2:253" s="74" customFormat="1" ht="17.100000000000001" hidden="1" customHeight="1" x14ac:dyDescent="0.25">
      <c r="B3551" s="504">
        <f>'Flanged Parts'!AG25</f>
        <v>0</v>
      </c>
      <c r="C3551" s="508">
        <v>26324</v>
      </c>
      <c r="D3551" s="506">
        <f t="shared" si="2006"/>
        <v>26324</v>
      </c>
      <c r="E3551" s="504" t="s">
        <v>1338</v>
      </c>
      <c r="F3551" s="508" t="str">
        <f t="shared" si="2052"/>
        <v xml:space="preserve"> </v>
      </c>
      <c r="G3551" s="509" t="s">
        <v>852</v>
      </c>
      <c r="H3551" s="504" t="str">
        <f>IF('Flanged Parts'!$BB$6=1,"CS",IF('Flanged Parts'!$BB$6=2,"Glv",0))</f>
        <v>Glv</v>
      </c>
      <c r="I3551" s="1035"/>
      <c r="J3551" s="1036"/>
      <c r="K3551" s="516" t="s">
        <v>881</v>
      </c>
      <c r="L3551" s="535"/>
      <c r="M3551" s="532" t="s">
        <v>1700</v>
      </c>
      <c r="N3551" s="514">
        <f t="shared" si="2050"/>
        <v>202.98999999999998</v>
      </c>
      <c r="O3551" s="514">
        <f t="shared" si="2007"/>
        <v>0</v>
      </c>
      <c r="P3551" s="680">
        <f>'KB Duct Parts'!$AE$3</f>
        <v>0</v>
      </c>
      <c r="Q3551" s="681">
        <f t="shared" si="2053"/>
        <v>0</v>
      </c>
      <c r="R3551" s="682">
        <f t="shared" si="2054"/>
        <v>0</v>
      </c>
      <c r="S3551" s="716">
        <f t="shared" si="2008"/>
        <v>0.2</v>
      </c>
      <c r="T3551" s="679">
        <f t="shared" si="2055"/>
        <v>0</v>
      </c>
      <c r="U3551" s="679">
        <f t="shared" si="2056"/>
        <v>0</v>
      </c>
      <c r="Y3551" s="120"/>
      <c r="AD3551" s="81"/>
      <c r="AF3551" s="370"/>
      <c r="AG3551" s="374"/>
      <c r="AH3551" s="378"/>
      <c r="AI3551" s="381"/>
      <c r="AJ3551" s="386"/>
      <c r="AK3551" s="391"/>
      <c r="AL3551" s="386"/>
      <c r="AM3551" s="363">
        <f t="shared" si="2047"/>
        <v>1</v>
      </c>
      <c r="AN3551" s="578">
        <v>162.19999999999999</v>
      </c>
      <c r="AO3551" s="78"/>
      <c r="AP3551" s="78"/>
      <c r="AQ3551" s="78"/>
      <c r="AR3551" s="78"/>
      <c r="AS3551" s="78"/>
      <c r="AT3551" s="78"/>
      <c r="AU3551" s="363" t="s">
        <v>717</v>
      </c>
      <c r="AV3551" s="393"/>
      <c r="AW3551" s="395"/>
      <c r="AX3551" s="395">
        <v>0</v>
      </c>
      <c r="AY3551" s="395">
        <v>0</v>
      </c>
      <c r="AZ3551" s="395">
        <v>0</v>
      </c>
      <c r="BA3551" s="395">
        <v>0</v>
      </c>
      <c r="BB3551" s="395">
        <v>0</v>
      </c>
      <c r="BC3551" s="395">
        <v>0</v>
      </c>
      <c r="BD3551" s="115"/>
      <c r="BE3551" s="115"/>
      <c r="BF3551" s="115">
        <v>1</v>
      </c>
      <c r="BG3551" s="115">
        <v>24</v>
      </c>
      <c r="BH3551" s="423">
        <f t="shared" si="2048"/>
        <v>40.79</v>
      </c>
      <c r="BI3551" s="417">
        <f t="shared" si="2049"/>
        <v>40.79</v>
      </c>
      <c r="BJ3551" s="115"/>
      <c r="BK3551" s="115"/>
      <c r="BQ3551" s="74" t="str">
        <f t="shared" si="2036"/>
        <v xml:space="preserve"> </v>
      </c>
      <c r="BS3551" s="120" t="str">
        <f t="shared" si="2037"/>
        <v xml:space="preserve"> </v>
      </c>
      <c r="BU3551" s="74" t="str">
        <f t="shared" si="2038"/>
        <v xml:space="preserve"> </v>
      </c>
      <c r="BW3551" s="120" t="str">
        <f t="shared" si="2039"/>
        <v xml:space="preserve">  </v>
      </c>
      <c r="BY3551" s="74" t="str">
        <f t="shared" si="2040"/>
        <v xml:space="preserve"> </v>
      </c>
      <c r="CA3551" s="120" t="str">
        <f t="shared" si="2041"/>
        <v xml:space="preserve"> </v>
      </c>
      <c r="CC3551" s="115" t="str">
        <f t="shared" si="2042"/>
        <v xml:space="preserve"> </v>
      </c>
      <c r="CD3551" s="115"/>
      <c r="CE3551" s="417" t="str">
        <f t="shared" si="2043"/>
        <v xml:space="preserve"> </v>
      </c>
      <c r="CF3551" s="115"/>
      <c r="CG3551" s="115" t="str">
        <f t="shared" si="2044"/>
        <v xml:space="preserve"> </v>
      </c>
      <c r="CH3551" s="115"/>
      <c r="CI3551" s="417" t="str">
        <f t="shared" si="2045"/>
        <v xml:space="preserve"> </v>
      </c>
      <c r="CJ3551" s="115"/>
      <c r="CK3551" s="115" t="str">
        <f t="shared" si="2046"/>
        <v xml:space="preserve"> </v>
      </c>
      <c r="CL3551" s="115"/>
      <c r="CM3551" s="417" t="str">
        <f t="shared" si="2035"/>
        <v xml:space="preserve"> </v>
      </c>
      <c r="IS3551" s="111"/>
    </row>
    <row r="3552" spans="2:253" s="74" customFormat="1" ht="17.100000000000001" hidden="1" customHeight="1" x14ac:dyDescent="0.25">
      <c r="B3552" s="504">
        <f>IF(AND('KB Duct Parts'!$BL$14=1,'KB Duct Parts'!AW17&gt;0),'KB Duct Parts'!AW17,0)</f>
        <v>0</v>
      </c>
      <c r="C3552" s="508">
        <v>17003</v>
      </c>
      <c r="D3552" s="506">
        <f t="shared" si="2006"/>
        <v>17003</v>
      </c>
      <c r="E3552" s="539" t="s">
        <v>483</v>
      </c>
      <c r="F3552" s="508" t="str">
        <f t="shared" si="2052"/>
        <v xml:space="preserve"> </v>
      </c>
      <c r="G3552" s="509" t="s">
        <v>1649</v>
      </c>
      <c r="H3552" s="504"/>
      <c r="I3552" s="1035"/>
      <c r="J3552" s="1036"/>
      <c r="K3552" s="516" t="s">
        <v>881</v>
      </c>
      <c r="L3552" s="535"/>
      <c r="M3552" s="517" t="str">
        <f t="shared" si="2051"/>
        <v>Y</v>
      </c>
      <c r="N3552" s="514">
        <f t="shared" ref="N3552:N3609" si="2057">AN3552</f>
        <v>7</v>
      </c>
      <c r="O3552" s="514">
        <f t="shared" si="2007"/>
        <v>0</v>
      </c>
      <c r="P3552" s="680">
        <f>'KB Duct Parts'!$AE$3</f>
        <v>0</v>
      </c>
      <c r="Q3552" s="681">
        <f t="shared" si="2053"/>
        <v>0</v>
      </c>
      <c r="R3552" s="682">
        <f t="shared" si="2054"/>
        <v>0</v>
      </c>
      <c r="S3552" s="716">
        <f t="shared" si="2008"/>
        <v>0.2</v>
      </c>
      <c r="T3552" s="679">
        <f t="shared" si="2055"/>
        <v>0</v>
      </c>
      <c r="U3552" s="679">
        <f t="shared" si="2056"/>
        <v>0</v>
      </c>
      <c r="Y3552" s="120"/>
      <c r="AD3552" s="81"/>
      <c r="AF3552" s="370"/>
      <c r="AG3552" s="375"/>
      <c r="AH3552" s="379"/>
      <c r="AI3552" s="383"/>
      <c r="AJ3552" s="388"/>
      <c r="AK3552" s="392"/>
      <c r="AL3552" s="388"/>
      <c r="AM3552" s="363">
        <f t="shared" si="2047"/>
        <v>1</v>
      </c>
      <c r="AN3552" s="578">
        <v>7</v>
      </c>
      <c r="AO3552" s="78"/>
      <c r="AP3552" s="78"/>
      <c r="AQ3552" s="78"/>
      <c r="AR3552" s="78"/>
      <c r="AS3552" s="78"/>
      <c r="AT3552" s="78"/>
      <c r="AU3552" s="74" t="s">
        <v>717</v>
      </c>
      <c r="AV3552" s="115"/>
      <c r="AW3552" s="395"/>
      <c r="AX3552" s="395">
        <v>0</v>
      </c>
      <c r="AY3552" s="395">
        <v>0</v>
      </c>
      <c r="AZ3552" s="395">
        <v>0</v>
      </c>
      <c r="BA3552" s="395">
        <v>0</v>
      </c>
      <c r="BB3552" s="395">
        <v>0</v>
      </c>
      <c r="BC3552" s="395">
        <v>0</v>
      </c>
      <c r="BD3552" s="115"/>
      <c r="BE3552" s="115"/>
      <c r="BF3552" s="115"/>
      <c r="BG3552" s="115"/>
      <c r="BH3552" s="115"/>
      <c r="BI3552" s="115"/>
      <c r="BJ3552" s="115"/>
      <c r="BK3552" s="115"/>
      <c r="BQ3552" s="74" t="str">
        <f t="shared" si="2036"/>
        <v xml:space="preserve"> </v>
      </c>
      <c r="BS3552" s="120" t="str">
        <f t="shared" si="2037"/>
        <v xml:space="preserve"> </v>
      </c>
      <c r="BU3552" s="74" t="str">
        <f t="shared" si="2038"/>
        <v xml:space="preserve"> </v>
      </c>
      <c r="BW3552" s="120" t="str">
        <f t="shared" si="2039"/>
        <v xml:space="preserve">  </v>
      </c>
      <c r="BY3552" s="74" t="str">
        <f t="shared" si="2040"/>
        <v xml:space="preserve"> </v>
      </c>
      <c r="CA3552" s="120" t="str">
        <f t="shared" si="2041"/>
        <v xml:space="preserve"> </v>
      </c>
      <c r="CC3552" s="115" t="str">
        <f t="shared" si="2042"/>
        <v xml:space="preserve"> </v>
      </c>
      <c r="CD3552" s="115"/>
      <c r="CE3552" s="417" t="str">
        <f t="shared" si="2043"/>
        <v xml:space="preserve"> </v>
      </c>
      <c r="CF3552" s="115"/>
      <c r="CG3552" s="115" t="str">
        <f t="shared" si="2044"/>
        <v xml:space="preserve"> </v>
      </c>
      <c r="CH3552" s="115"/>
      <c r="CI3552" s="417" t="str">
        <f t="shared" si="2045"/>
        <v xml:space="preserve"> </v>
      </c>
      <c r="CJ3552" s="115"/>
      <c r="CK3552" s="115" t="str">
        <f t="shared" si="2046"/>
        <v xml:space="preserve"> </v>
      </c>
      <c r="CL3552" s="115"/>
      <c r="CM3552" s="417" t="str">
        <f t="shared" si="2035"/>
        <v xml:space="preserve"> </v>
      </c>
      <c r="IS3552" s="111">
        <v>4</v>
      </c>
    </row>
    <row r="3553" spans="2:253" s="74" customFormat="1" ht="17.100000000000001" hidden="1" customHeight="1" x14ac:dyDescent="0.25">
      <c r="B3553" s="504">
        <f>IF(AND('KB Duct Parts'!$BL$14=1,'KB Duct Parts'!AW18&gt;0),'KB Duct Parts'!AW18,0)</f>
        <v>0</v>
      </c>
      <c r="C3553" s="508">
        <v>17004</v>
      </c>
      <c r="D3553" s="506">
        <f t="shared" si="2006"/>
        <v>17004</v>
      </c>
      <c r="E3553" s="539" t="s">
        <v>861</v>
      </c>
      <c r="F3553" s="508" t="str">
        <f t="shared" si="2052"/>
        <v xml:space="preserve"> </v>
      </c>
      <c r="G3553" s="509" t="s">
        <v>1650</v>
      </c>
      <c r="H3553" s="504"/>
      <c r="I3553" s="1035"/>
      <c r="J3553" s="1036"/>
      <c r="K3553" s="516" t="s">
        <v>881</v>
      </c>
      <c r="L3553" s="535"/>
      <c r="M3553" s="517" t="str">
        <f t="shared" si="2051"/>
        <v>Y</v>
      </c>
      <c r="N3553" s="514">
        <f t="shared" si="2057"/>
        <v>8.8000000000000007</v>
      </c>
      <c r="O3553" s="514">
        <f t="shared" si="2007"/>
        <v>0</v>
      </c>
      <c r="P3553" s="680">
        <f>'KB Duct Parts'!$AE$3</f>
        <v>0</v>
      </c>
      <c r="Q3553" s="681">
        <f t="shared" si="2053"/>
        <v>0</v>
      </c>
      <c r="R3553" s="682">
        <f t="shared" si="2054"/>
        <v>0</v>
      </c>
      <c r="S3553" s="716">
        <f t="shared" si="2008"/>
        <v>0.2</v>
      </c>
      <c r="T3553" s="679">
        <f t="shared" si="2055"/>
        <v>0</v>
      </c>
      <c r="U3553" s="679">
        <f t="shared" si="2056"/>
        <v>0</v>
      </c>
      <c r="Y3553" s="120"/>
      <c r="AD3553" s="81"/>
      <c r="AF3553" s="370"/>
      <c r="AG3553" s="375"/>
      <c r="AH3553" s="379"/>
      <c r="AI3553" s="383"/>
      <c r="AJ3553" s="388"/>
      <c r="AK3553" s="392"/>
      <c r="AL3553" s="388"/>
      <c r="AM3553" s="363">
        <f t="shared" si="2047"/>
        <v>1</v>
      </c>
      <c r="AN3553" s="578">
        <v>8.8000000000000007</v>
      </c>
      <c r="AO3553" s="78"/>
      <c r="AP3553" s="78"/>
      <c r="AQ3553" s="78"/>
      <c r="AR3553" s="78"/>
      <c r="AS3553" s="78"/>
      <c r="AT3553" s="78"/>
      <c r="AU3553" s="74" t="s">
        <v>717</v>
      </c>
      <c r="AV3553" s="115"/>
      <c r="AW3553" s="395"/>
      <c r="AX3553" s="395">
        <v>0</v>
      </c>
      <c r="AY3553" s="395">
        <v>0</v>
      </c>
      <c r="AZ3553" s="395">
        <v>0</v>
      </c>
      <c r="BA3553" s="395">
        <v>0</v>
      </c>
      <c r="BB3553" s="395">
        <v>0</v>
      </c>
      <c r="BC3553" s="395">
        <v>0</v>
      </c>
      <c r="BD3553" s="115"/>
      <c r="BE3553" s="115"/>
      <c r="BF3553" s="115"/>
      <c r="BG3553" s="115"/>
      <c r="BH3553" s="115"/>
      <c r="BI3553" s="115"/>
      <c r="BJ3553" s="115"/>
      <c r="BK3553" s="115"/>
      <c r="BQ3553" s="74" t="str">
        <f t="shared" si="2036"/>
        <v xml:space="preserve"> </v>
      </c>
      <c r="BS3553" s="120" t="str">
        <f t="shared" si="2037"/>
        <v xml:space="preserve"> </v>
      </c>
      <c r="BU3553" s="74" t="str">
        <f t="shared" si="2038"/>
        <v xml:space="preserve"> </v>
      </c>
      <c r="BW3553" s="120" t="str">
        <f t="shared" si="2039"/>
        <v xml:space="preserve">  </v>
      </c>
      <c r="BY3553" s="74" t="str">
        <f t="shared" si="2040"/>
        <v xml:space="preserve"> </v>
      </c>
      <c r="CA3553" s="120" t="str">
        <f t="shared" si="2041"/>
        <v xml:space="preserve"> </v>
      </c>
      <c r="CC3553" s="115" t="str">
        <f t="shared" si="2042"/>
        <v xml:space="preserve"> </v>
      </c>
      <c r="CD3553" s="115"/>
      <c r="CE3553" s="417" t="str">
        <f t="shared" si="2043"/>
        <v xml:space="preserve"> </v>
      </c>
      <c r="CF3553" s="115"/>
      <c r="CG3553" s="115" t="str">
        <f t="shared" si="2044"/>
        <v xml:space="preserve"> </v>
      </c>
      <c r="CH3553" s="115"/>
      <c r="CI3553" s="417" t="str">
        <f t="shared" si="2045"/>
        <v xml:space="preserve"> </v>
      </c>
      <c r="CJ3553" s="115"/>
      <c r="CK3553" s="115" t="str">
        <f t="shared" si="2046"/>
        <v xml:space="preserve"> </v>
      </c>
      <c r="CL3553" s="115"/>
      <c r="CM3553" s="417" t="str">
        <f t="shared" si="2035"/>
        <v xml:space="preserve"> </v>
      </c>
      <c r="IS3553" s="111">
        <v>4.5</v>
      </c>
    </row>
    <row r="3554" spans="2:253" s="74" customFormat="1" ht="17.100000000000001" hidden="1" customHeight="1" x14ac:dyDescent="0.25">
      <c r="B3554" s="504">
        <f>IF(AND('KB Duct Parts'!$BL$14=1,'KB Duct Parts'!AW19&gt;0),'KB Duct Parts'!AW19,0)</f>
        <v>0</v>
      </c>
      <c r="C3554" s="508">
        <v>17005</v>
      </c>
      <c r="D3554" s="506">
        <f t="shared" si="2006"/>
        <v>17005</v>
      </c>
      <c r="E3554" s="539" t="s">
        <v>862</v>
      </c>
      <c r="F3554" s="508" t="str">
        <f t="shared" si="2052"/>
        <v xml:space="preserve"> </v>
      </c>
      <c r="G3554" s="509" t="s">
        <v>1651</v>
      </c>
      <c r="H3554" s="504"/>
      <c r="I3554" s="1035"/>
      <c r="J3554" s="1036"/>
      <c r="K3554" s="516" t="s">
        <v>881</v>
      </c>
      <c r="L3554" s="535"/>
      <c r="M3554" s="517" t="str">
        <f t="shared" si="2051"/>
        <v>Y</v>
      </c>
      <c r="N3554" s="514">
        <f t="shared" si="2057"/>
        <v>9.4</v>
      </c>
      <c r="O3554" s="514">
        <f t="shared" si="2007"/>
        <v>0</v>
      </c>
      <c r="P3554" s="680">
        <f>'KB Duct Parts'!$AE$3</f>
        <v>0</v>
      </c>
      <c r="Q3554" s="681">
        <f t="shared" si="2053"/>
        <v>0</v>
      </c>
      <c r="R3554" s="682">
        <f t="shared" si="2054"/>
        <v>0</v>
      </c>
      <c r="S3554" s="716">
        <f t="shared" si="2008"/>
        <v>0.2</v>
      </c>
      <c r="T3554" s="679">
        <f t="shared" si="2055"/>
        <v>0</v>
      </c>
      <c r="U3554" s="679">
        <f t="shared" si="2056"/>
        <v>0</v>
      </c>
      <c r="Y3554" s="120"/>
      <c r="AD3554" s="81"/>
      <c r="AF3554" s="370"/>
      <c r="AG3554" s="375"/>
      <c r="AH3554" s="379"/>
      <c r="AI3554" s="383"/>
      <c r="AJ3554" s="388"/>
      <c r="AK3554" s="392"/>
      <c r="AL3554" s="388"/>
      <c r="AM3554" s="363">
        <f t="shared" si="2047"/>
        <v>1</v>
      </c>
      <c r="AN3554" s="578">
        <v>9.4</v>
      </c>
      <c r="AO3554" s="78"/>
      <c r="AP3554" s="78"/>
      <c r="AQ3554" s="78"/>
      <c r="AR3554" s="78"/>
      <c r="AS3554" s="78"/>
      <c r="AT3554" s="78"/>
      <c r="AU3554" s="74" t="s">
        <v>717</v>
      </c>
      <c r="AV3554" s="115"/>
      <c r="AW3554" s="395"/>
      <c r="AX3554" s="395">
        <v>0</v>
      </c>
      <c r="AY3554" s="395">
        <v>0</v>
      </c>
      <c r="AZ3554" s="395">
        <v>0</v>
      </c>
      <c r="BA3554" s="395">
        <v>0</v>
      </c>
      <c r="BB3554" s="395">
        <v>0</v>
      </c>
      <c r="BC3554" s="395">
        <v>0</v>
      </c>
      <c r="BD3554" s="115"/>
      <c r="BE3554" s="115"/>
      <c r="BF3554" s="115"/>
      <c r="BG3554" s="115"/>
      <c r="BH3554" s="115"/>
      <c r="BI3554" s="115"/>
      <c r="BJ3554" s="115"/>
      <c r="BK3554" s="115"/>
      <c r="BQ3554" s="74" t="str">
        <f t="shared" si="2036"/>
        <v xml:space="preserve"> </v>
      </c>
      <c r="BS3554" s="120" t="str">
        <f t="shared" si="2037"/>
        <v xml:space="preserve"> </v>
      </c>
      <c r="BU3554" s="74" t="str">
        <f t="shared" si="2038"/>
        <v xml:space="preserve"> </v>
      </c>
      <c r="BW3554" s="120" t="str">
        <f t="shared" si="2039"/>
        <v xml:space="preserve">  </v>
      </c>
      <c r="BY3554" s="74" t="str">
        <f t="shared" si="2040"/>
        <v xml:space="preserve"> </v>
      </c>
      <c r="CA3554" s="120" t="str">
        <f t="shared" si="2041"/>
        <v xml:space="preserve"> </v>
      </c>
      <c r="CC3554" s="115" t="str">
        <f t="shared" si="2042"/>
        <v xml:space="preserve"> </v>
      </c>
      <c r="CD3554" s="115"/>
      <c r="CE3554" s="417" t="str">
        <f t="shared" si="2043"/>
        <v xml:space="preserve"> </v>
      </c>
      <c r="CF3554" s="115"/>
      <c r="CG3554" s="115" t="str">
        <f t="shared" si="2044"/>
        <v xml:space="preserve"> </v>
      </c>
      <c r="CH3554" s="115"/>
      <c r="CI3554" s="417" t="str">
        <f t="shared" si="2045"/>
        <v xml:space="preserve"> </v>
      </c>
      <c r="CJ3554" s="115"/>
      <c r="CK3554" s="115" t="str">
        <f t="shared" si="2046"/>
        <v xml:space="preserve"> </v>
      </c>
      <c r="CL3554" s="115"/>
      <c r="CM3554" s="417" t="str">
        <f t="shared" si="2035"/>
        <v xml:space="preserve"> </v>
      </c>
      <c r="IS3554" s="111">
        <v>5.6</v>
      </c>
    </row>
    <row r="3555" spans="2:253" s="74" customFormat="1" ht="17.100000000000001" hidden="1" customHeight="1" x14ac:dyDescent="0.25">
      <c r="B3555" s="504">
        <f>IF(AND('KB Duct Parts'!$BL$14=1,'KB Duct Parts'!AW20&gt;0),'KB Duct Parts'!AW20,0)</f>
        <v>0</v>
      </c>
      <c r="C3555" s="508">
        <v>17006</v>
      </c>
      <c r="D3555" s="506">
        <f t="shared" si="2006"/>
        <v>17006</v>
      </c>
      <c r="E3555" s="539" t="s">
        <v>863</v>
      </c>
      <c r="F3555" s="508" t="str">
        <f t="shared" si="2052"/>
        <v xml:space="preserve"> </v>
      </c>
      <c r="G3555" s="509" t="s">
        <v>1652</v>
      </c>
      <c r="H3555" s="504"/>
      <c r="I3555" s="1035"/>
      <c r="J3555" s="1036"/>
      <c r="K3555" s="516" t="s">
        <v>881</v>
      </c>
      <c r="L3555" s="535"/>
      <c r="M3555" s="517" t="str">
        <f t="shared" si="2051"/>
        <v>Y</v>
      </c>
      <c r="N3555" s="514">
        <f t="shared" si="2057"/>
        <v>9.6</v>
      </c>
      <c r="O3555" s="514">
        <f t="shared" si="2007"/>
        <v>0</v>
      </c>
      <c r="P3555" s="680">
        <f>'KB Duct Parts'!$AE$3</f>
        <v>0</v>
      </c>
      <c r="Q3555" s="681">
        <f t="shared" si="2053"/>
        <v>0</v>
      </c>
      <c r="R3555" s="682">
        <f t="shared" si="2054"/>
        <v>0</v>
      </c>
      <c r="S3555" s="716">
        <f t="shared" si="2008"/>
        <v>0.2</v>
      </c>
      <c r="T3555" s="679">
        <f t="shared" si="2055"/>
        <v>0</v>
      </c>
      <c r="U3555" s="679">
        <f t="shared" si="2056"/>
        <v>0</v>
      </c>
      <c r="Y3555" s="120"/>
      <c r="AD3555" s="81"/>
      <c r="AF3555" s="370"/>
      <c r="AG3555" s="375"/>
      <c r="AH3555" s="379"/>
      <c r="AI3555" s="383"/>
      <c r="AJ3555" s="388"/>
      <c r="AK3555" s="392"/>
      <c r="AL3555" s="388"/>
      <c r="AM3555" s="363">
        <f t="shared" si="2047"/>
        <v>1</v>
      </c>
      <c r="AN3555" s="578">
        <v>9.6</v>
      </c>
      <c r="AO3555" s="78"/>
      <c r="AP3555" s="78"/>
      <c r="AQ3555" s="78"/>
      <c r="AR3555" s="78"/>
      <c r="AS3555" s="78"/>
      <c r="AT3555" s="78"/>
      <c r="AU3555" s="74" t="s">
        <v>717</v>
      </c>
      <c r="AV3555" s="115"/>
      <c r="AW3555" s="395"/>
      <c r="AX3555" s="395">
        <v>0</v>
      </c>
      <c r="AY3555" s="395">
        <v>0</v>
      </c>
      <c r="AZ3555" s="395">
        <v>0</v>
      </c>
      <c r="BA3555" s="395">
        <v>0</v>
      </c>
      <c r="BB3555" s="395">
        <v>0</v>
      </c>
      <c r="BC3555" s="395">
        <v>0</v>
      </c>
      <c r="BD3555" s="115"/>
      <c r="BE3555" s="115"/>
      <c r="BF3555" s="115"/>
      <c r="BG3555" s="115"/>
      <c r="BH3555" s="115"/>
      <c r="BI3555" s="115"/>
      <c r="BJ3555" s="115"/>
      <c r="BK3555" s="115"/>
      <c r="BQ3555" s="74" t="str">
        <f t="shared" si="2036"/>
        <v xml:space="preserve"> </v>
      </c>
      <c r="BS3555" s="120" t="str">
        <f t="shared" si="2037"/>
        <v xml:space="preserve"> </v>
      </c>
      <c r="BU3555" s="74" t="str">
        <f t="shared" si="2038"/>
        <v xml:space="preserve"> </v>
      </c>
      <c r="BW3555" s="120" t="str">
        <f t="shared" si="2039"/>
        <v xml:space="preserve">  </v>
      </c>
      <c r="BY3555" s="74" t="str">
        <f t="shared" si="2040"/>
        <v xml:space="preserve"> </v>
      </c>
      <c r="CA3555" s="120" t="str">
        <f t="shared" si="2041"/>
        <v xml:space="preserve"> </v>
      </c>
      <c r="CC3555" s="115" t="str">
        <f t="shared" si="2042"/>
        <v xml:space="preserve"> </v>
      </c>
      <c r="CD3555" s="115"/>
      <c r="CE3555" s="417" t="str">
        <f t="shared" si="2043"/>
        <v xml:space="preserve"> </v>
      </c>
      <c r="CF3555" s="115"/>
      <c r="CG3555" s="115" t="str">
        <f t="shared" si="2044"/>
        <v xml:space="preserve"> </v>
      </c>
      <c r="CH3555" s="115"/>
      <c r="CI3555" s="417" t="str">
        <f t="shared" si="2045"/>
        <v xml:space="preserve"> </v>
      </c>
      <c r="CJ3555" s="115"/>
      <c r="CK3555" s="115" t="str">
        <f t="shared" si="2046"/>
        <v xml:space="preserve"> </v>
      </c>
      <c r="CL3555" s="115"/>
      <c r="CM3555" s="417" t="str">
        <f t="shared" si="2035"/>
        <v xml:space="preserve"> </v>
      </c>
      <c r="IS3555" s="111">
        <v>5.9</v>
      </c>
    </row>
    <row r="3556" spans="2:253" s="74" customFormat="1" ht="17.100000000000001" hidden="1" customHeight="1" x14ac:dyDescent="0.25">
      <c r="B3556" s="504">
        <f>IF(AND('KB Duct Parts'!$BL$14=1,'KB Duct Parts'!AW21&gt;0),'KB Duct Parts'!AW21,0)</f>
        <v>0</v>
      </c>
      <c r="C3556" s="508">
        <v>17007</v>
      </c>
      <c r="D3556" s="506">
        <f t="shared" si="2006"/>
        <v>17007</v>
      </c>
      <c r="E3556" s="539" t="s">
        <v>864</v>
      </c>
      <c r="F3556" s="508" t="str">
        <f t="shared" si="2052"/>
        <v xml:space="preserve"> </v>
      </c>
      <c r="G3556" s="509" t="s">
        <v>1653</v>
      </c>
      <c r="H3556" s="504"/>
      <c r="I3556" s="1035"/>
      <c r="J3556" s="1036"/>
      <c r="K3556" s="516" t="s">
        <v>881</v>
      </c>
      <c r="L3556" s="535"/>
      <c r="M3556" s="517" t="str">
        <f t="shared" si="2051"/>
        <v>Y</v>
      </c>
      <c r="N3556" s="514">
        <f t="shared" si="2057"/>
        <v>10.4</v>
      </c>
      <c r="O3556" s="514">
        <f t="shared" si="2007"/>
        <v>0</v>
      </c>
      <c r="P3556" s="680">
        <f>'KB Duct Parts'!$AE$3</f>
        <v>0</v>
      </c>
      <c r="Q3556" s="681">
        <f t="shared" si="2053"/>
        <v>0</v>
      </c>
      <c r="R3556" s="682">
        <f t="shared" si="2054"/>
        <v>0</v>
      </c>
      <c r="S3556" s="716">
        <f t="shared" si="2008"/>
        <v>0.2</v>
      </c>
      <c r="T3556" s="679">
        <f t="shared" si="2055"/>
        <v>0</v>
      </c>
      <c r="U3556" s="679">
        <f t="shared" si="2056"/>
        <v>0</v>
      </c>
      <c r="Y3556" s="120"/>
      <c r="AD3556" s="81"/>
      <c r="AF3556" s="370"/>
      <c r="AG3556" s="375"/>
      <c r="AH3556" s="379"/>
      <c r="AI3556" s="383"/>
      <c r="AJ3556" s="388"/>
      <c r="AK3556" s="392"/>
      <c r="AL3556" s="388"/>
      <c r="AM3556" s="363">
        <f t="shared" si="2047"/>
        <v>1</v>
      </c>
      <c r="AN3556" s="578">
        <v>10.4</v>
      </c>
      <c r="AO3556" s="78"/>
      <c r="AP3556" s="78"/>
      <c r="AQ3556" s="78"/>
      <c r="AR3556" s="78"/>
      <c r="AS3556" s="78"/>
      <c r="AT3556" s="78"/>
      <c r="AU3556" s="74" t="s">
        <v>717</v>
      </c>
      <c r="AV3556" s="115"/>
      <c r="AW3556" s="395"/>
      <c r="AX3556" s="395">
        <v>0</v>
      </c>
      <c r="AY3556" s="395">
        <v>0</v>
      </c>
      <c r="AZ3556" s="395">
        <v>0</v>
      </c>
      <c r="BA3556" s="395">
        <v>0</v>
      </c>
      <c r="BB3556" s="395">
        <v>0</v>
      </c>
      <c r="BC3556" s="395">
        <v>0</v>
      </c>
      <c r="BD3556" s="115"/>
      <c r="BE3556" s="115"/>
      <c r="BF3556" s="115"/>
      <c r="BG3556" s="115"/>
      <c r="BH3556" s="115"/>
      <c r="BI3556" s="115"/>
      <c r="BJ3556" s="115"/>
      <c r="BK3556" s="115"/>
      <c r="BQ3556" s="74" t="str">
        <f t="shared" si="2036"/>
        <v xml:space="preserve"> </v>
      </c>
      <c r="BS3556" s="120" t="str">
        <f t="shared" si="2037"/>
        <v xml:space="preserve"> </v>
      </c>
      <c r="BU3556" s="74" t="str">
        <f t="shared" si="2038"/>
        <v xml:space="preserve"> </v>
      </c>
      <c r="BW3556" s="120" t="str">
        <f t="shared" si="2039"/>
        <v xml:space="preserve">  </v>
      </c>
      <c r="BY3556" s="74" t="str">
        <f t="shared" si="2040"/>
        <v xml:space="preserve"> </v>
      </c>
      <c r="CA3556" s="120" t="str">
        <f t="shared" si="2041"/>
        <v xml:space="preserve"> </v>
      </c>
      <c r="CC3556" s="115" t="str">
        <f t="shared" si="2042"/>
        <v xml:space="preserve"> </v>
      </c>
      <c r="CD3556" s="115"/>
      <c r="CE3556" s="417" t="str">
        <f t="shared" si="2043"/>
        <v xml:space="preserve"> </v>
      </c>
      <c r="CF3556" s="115"/>
      <c r="CG3556" s="115" t="str">
        <f t="shared" si="2044"/>
        <v xml:space="preserve"> </v>
      </c>
      <c r="CH3556" s="115"/>
      <c r="CI3556" s="417" t="str">
        <f t="shared" si="2045"/>
        <v xml:space="preserve"> </v>
      </c>
      <c r="CJ3556" s="115"/>
      <c r="CK3556" s="115" t="str">
        <f t="shared" si="2046"/>
        <v xml:space="preserve"> </v>
      </c>
      <c r="CL3556" s="115"/>
      <c r="CM3556" s="417" t="str">
        <f t="shared" si="2035"/>
        <v xml:space="preserve"> </v>
      </c>
      <c r="IS3556" s="111">
        <v>6.1</v>
      </c>
    </row>
    <row r="3557" spans="2:253" s="74" customFormat="1" ht="17.100000000000001" hidden="1" customHeight="1" x14ac:dyDescent="0.25">
      <c r="B3557" s="504">
        <f>IF(AND('KB Duct Parts'!$BL$14=1,'KB Duct Parts'!AW22&gt;0),'KB Duct Parts'!AW22,0)</f>
        <v>0</v>
      </c>
      <c r="C3557" s="508">
        <v>17008</v>
      </c>
      <c r="D3557" s="506">
        <f t="shared" ref="D3557:D3620" si="2058">IF(AM3557=1,C3557,(C3557&amp;"  ("&amp;L3557&amp;"ga)"))</f>
        <v>17008</v>
      </c>
      <c r="E3557" s="539" t="s">
        <v>484</v>
      </c>
      <c r="F3557" s="508" t="str">
        <f t="shared" si="2052"/>
        <v xml:space="preserve"> </v>
      </c>
      <c r="G3557" s="509" t="s">
        <v>1654</v>
      </c>
      <c r="H3557" s="504"/>
      <c r="I3557" s="1035"/>
      <c r="J3557" s="1036"/>
      <c r="K3557" s="516" t="s">
        <v>881</v>
      </c>
      <c r="L3557" s="535"/>
      <c r="M3557" s="517" t="str">
        <f t="shared" si="2051"/>
        <v>Y</v>
      </c>
      <c r="N3557" s="514">
        <f t="shared" si="2057"/>
        <v>11.5</v>
      </c>
      <c r="O3557" s="514">
        <f t="shared" ref="O3557:O3620" si="2059">IF(B3557&gt;0,N3557*B3557,0)</f>
        <v>0</v>
      </c>
      <c r="P3557" s="680">
        <f>'KB Duct Parts'!$AE$3</f>
        <v>0</v>
      </c>
      <c r="Q3557" s="681">
        <f t="shared" si="2053"/>
        <v>0</v>
      </c>
      <c r="R3557" s="682">
        <f t="shared" si="2054"/>
        <v>0</v>
      </c>
      <c r="S3557" s="716">
        <f t="shared" si="2008"/>
        <v>0.2</v>
      </c>
      <c r="T3557" s="679">
        <f t="shared" si="2055"/>
        <v>0</v>
      </c>
      <c r="U3557" s="679">
        <f t="shared" si="2056"/>
        <v>0</v>
      </c>
      <c r="Y3557" s="120"/>
      <c r="AD3557" s="81"/>
      <c r="AF3557" s="370"/>
      <c r="AG3557" s="375"/>
      <c r="AH3557" s="379"/>
      <c r="AI3557" s="383"/>
      <c r="AJ3557" s="388"/>
      <c r="AK3557" s="392"/>
      <c r="AL3557" s="388"/>
      <c r="AM3557" s="363">
        <f t="shared" si="2047"/>
        <v>1</v>
      </c>
      <c r="AN3557" s="578">
        <v>11.5</v>
      </c>
      <c r="AO3557" s="78"/>
      <c r="AP3557" s="78"/>
      <c r="AQ3557" s="78"/>
      <c r="AR3557" s="78"/>
      <c r="AS3557" s="78"/>
      <c r="AT3557" s="78"/>
      <c r="AU3557" s="74" t="s">
        <v>717</v>
      </c>
      <c r="AV3557" s="115"/>
      <c r="AW3557" s="395"/>
      <c r="AX3557" s="395">
        <v>0</v>
      </c>
      <c r="AY3557" s="395">
        <v>0</v>
      </c>
      <c r="AZ3557" s="395">
        <v>0</v>
      </c>
      <c r="BA3557" s="395">
        <v>0</v>
      </c>
      <c r="BB3557" s="395">
        <v>0</v>
      </c>
      <c r="BC3557" s="395">
        <v>0</v>
      </c>
      <c r="BD3557" s="115"/>
      <c r="BE3557" s="115"/>
      <c r="BF3557" s="115"/>
      <c r="BG3557" s="115"/>
      <c r="BH3557" s="115"/>
      <c r="BI3557" s="115"/>
      <c r="BJ3557" s="115"/>
      <c r="BK3557" s="115"/>
      <c r="BQ3557" s="74" t="str">
        <f t="shared" si="2036"/>
        <v xml:space="preserve"> </v>
      </c>
      <c r="BS3557" s="120" t="str">
        <f t="shared" si="2037"/>
        <v xml:space="preserve"> </v>
      </c>
      <c r="BU3557" s="74" t="str">
        <f t="shared" si="2038"/>
        <v xml:space="preserve"> </v>
      </c>
      <c r="BW3557" s="120" t="str">
        <f t="shared" si="2039"/>
        <v xml:space="preserve">  </v>
      </c>
      <c r="BY3557" s="74" t="str">
        <f t="shared" si="2040"/>
        <v xml:space="preserve"> </v>
      </c>
      <c r="CA3557" s="120" t="str">
        <f t="shared" si="2041"/>
        <v xml:space="preserve"> </v>
      </c>
      <c r="CC3557" s="115" t="str">
        <f t="shared" si="2042"/>
        <v xml:space="preserve"> </v>
      </c>
      <c r="CD3557" s="115"/>
      <c r="CE3557" s="417" t="str">
        <f t="shared" si="2043"/>
        <v xml:space="preserve"> </v>
      </c>
      <c r="CF3557" s="115"/>
      <c r="CG3557" s="115" t="str">
        <f t="shared" si="2044"/>
        <v xml:space="preserve"> </v>
      </c>
      <c r="CH3557" s="115"/>
      <c r="CI3557" s="417" t="str">
        <f t="shared" si="2045"/>
        <v xml:space="preserve"> </v>
      </c>
      <c r="CJ3557" s="115"/>
      <c r="CK3557" s="115" t="str">
        <f t="shared" si="2046"/>
        <v xml:space="preserve"> </v>
      </c>
      <c r="CL3557" s="115"/>
      <c r="CM3557" s="417" t="str">
        <f t="shared" si="2035"/>
        <v xml:space="preserve"> </v>
      </c>
      <c r="IS3557" s="111">
        <v>6.6</v>
      </c>
    </row>
    <row r="3558" spans="2:253" s="74" customFormat="1" ht="17.100000000000001" hidden="1" customHeight="1" x14ac:dyDescent="0.25">
      <c r="B3558" s="504">
        <f>IF(AND('KB Duct Parts'!$BL$14=1,'KB Duct Parts'!AW23&gt;0),'KB Duct Parts'!AW23,0)</f>
        <v>0</v>
      </c>
      <c r="C3558" s="508">
        <v>17009</v>
      </c>
      <c r="D3558" s="506">
        <f t="shared" si="2058"/>
        <v>17009</v>
      </c>
      <c r="E3558" s="539" t="s">
        <v>866</v>
      </c>
      <c r="F3558" s="508" t="str">
        <f t="shared" si="2052"/>
        <v xml:space="preserve"> </v>
      </c>
      <c r="G3558" s="509" t="s">
        <v>1655</v>
      </c>
      <c r="H3558" s="504"/>
      <c r="I3558" s="1035"/>
      <c r="J3558" s="1036"/>
      <c r="K3558" s="516" t="s">
        <v>881</v>
      </c>
      <c r="L3558" s="535"/>
      <c r="M3558" s="517" t="str">
        <f t="shared" si="2051"/>
        <v>Y</v>
      </c>
      <c r="N3558" s="514">
        <f t="shared" si="2057"/>
        <v>13.6</v>
      </c>
      <c r="O3558" s="514">
        <f t="shared" si="2059"/>
        <v>0</v>
      </c>
      <c r="P3558" s="680">
        <f>'KB Duct Parts'!$AE$3</f>
        <v>0</v>
      </c>
      <c r="Q3558" s="681">
        <f t="shared" si="2053"/>
        <v>0</v>
      </c>
      <c r="R3558" s="682">
        <f t="shared" si="2054"/>
        <v>0</v>
      </c>
      <c r="S3558" s="716">
        <f t="shared" si="2008"/>
        <v>0.2</v>
      </c>
      <c r="T3558" s="679">
        <f t="shared" si="2055"/>
        <v>0</v>
      </c>
      <c r="U3558" s="679">
        <f t="shared" si="2056"/>
        <v>0</v>
      </c>
      <c r="Y3558" s="120"/>
      <c r="AD3558" s="81"/>
      <c r="AF3558" s="370"/>
      <c r="AG3558" s="375"/>
      <c r="AH3558" s="379"/>
      <c r="AI3558" s="383"/>
      <c r="AJ3558" s="388"/>
      <c r="AK3558" s="392"/>
      <c r="AL3558" s="388"/>
      <c r="AM3558" s="363">
        <f t="shared" si="2047"/>
        <v>1</v>
      </c>
      <c r="AN3558" s="578">
        <v>13.6</v>
      </c>
      <c r="AO3558" s="78"/>
      <c r="AP3558" s="78"/>
      <c r="AQ3558" s="78"/>
      <c r="AR3558" s="78"/>
      <c r="AS3558" s="78"/>
      <c r="AT3558" s="78"/>
      <c r="AU3558" s="74" t="s">
        <v>717</v>
      </c>
      <c r="AV3558" s="115"/>
      <c r="AW3558" s="395"/>
      <c r="AX3558" s="395">
        <v>0</v>
      </c>
      <c r="AY3558" s="395">
        <v>0</v>
      </c>
      <c r="AZ3558" s="395">
        <v>0</v>
      </c>
      <c r="BA3558" s="395">
        <v>0</v>
      </c>
      <c r="BB3558" s="395">
        <v>0</v>
      </c>
      <c r="BC3558" s="395">
        <v>0</v>
      </c>
      <c r="BD3558" s="115"/>
      <c r="BE3558" s="115"/>
      <c r="BF3558" s="115"/>
      <c r="BG3558" s="115"/>
      <c r="BH3558" s="115"/>
      <c r="BI3558" s="115"/>
      <c r="BJ3558" s="115"/>
      <c r="BK3558" s="115"/>
      <c r="BQ3558" s="74" t="str">
        <f t="shared" si="2036"/>
        <v xml:space="preserve"> </v>
      </c>
      <c r="BS3558" s="120" t="str">
        <f t="shared" si="2037"/>
        <v xml:space="preserve"> </v>
      </c>
      <c r="BU3558" s="74" t="str">
        <f t="shared" si="2038"/>
        <v xml:space="preserve"> </v>
      </c>
      <c r="BW3558" s="120" t="str">
        <f t="shared" si="2039"/>
        <v xml:space="preserve">  </v>
      </c>
      <c r="BY3558" s="74" t="str">
        <f t="shared" si="2040"/>
        <v xml:space="preserve"> </v>
      </c>
      <c r="CA3558" s="120" t="str">
        <f t="shared" si="2041"/>
        <v xml:space="preserve"> </v>
      </c>
      <c r="CC3558" s="115" t="str">
        <f t="shared" si="2042"/>
        <v xml:space="preserve"> </v>
      </c>
      <c r="CD3558" s="115"/>
      <c r="CE3558" s="417" t="str">
        <f t="shared" si="2043"/>
        <v xml:space="preserve"> </v>
      </c>
      <c r="CF3558" s="115"/>
      <c r="CG3558" s="115" t="str">
        <f t="shared" si="2044"/>
        <v xml:space="preserve"> </v>
      </c>
      <c r="CH3558" s="115"/>
      <c r="CI3558" s="417" t="str">
        <f t="shared" si="2045"/>
        <v xml:space="preserve"> </v>
      </c>
      <c r="CJ3558" s="115"/>
      <c r="CK3558" s="115" t="str">
        <f t="shared" si="2046"/>
        <v xml:space="preserve"> </v>
      </c>
      <c r="CL3558" s="115"/>
      <c r="CM3558" s="417" t="str">
        <f t="shared" si="2035"/>
        <v xml:space="preserve"> </v>
      </c>
      <c r="IS3558" s="111">
        <v>7.3</v>
      </c>
    </row>
    <row r="3559" spans="2:253" s="74" customFormat="1" ht="17.100000000000001" hidden="1" customHeight="1" x14ac:dyDescent="0.25">
      <c r="B3559" s="504">
        <f>IF(AND('KB Duct Parts'!$BL$14=1,'KB Duct Parts'!AW24&gt;0),'KB Duct Parts'!AW24,0)</f>
        <v>0</v>
      </c>
      <c r="C3559" s="508">
        <v>17010</v>
      </c>
      <c r="D3559" s="506">
        <f t="shared" si="2058"/>
        <v>17010</v>
      </c>
      <c r="E3559" s="539" t="s">
        <v>867</v>
      </c>
      <c r="F3559" s="508" t="str">
        <f t="shared" si="2052"/>
        <v xml:space="preserve"> </v>
      </c>
      <c r="G3559" s="509" t="s">
        <v>1656</v>
      </c>
      <c r="H3559" s="504"/>
      <c r="I3559" s="1035"/>
      <c r="J3559" s="1036"/>
      <c r="K3559" s="516" t="s">
        <v>881</v>
      </c>
      <c r="L3559" s="535"/>
      <c r="M3559" s="517" t="str">
        <f t="shared" si="2051"/>
        <v>Y</v>
      </c>
      <c r="N3559" s="514">
        <f t="shared" si="2057"/>
        <v>14.8</v>
      </c>
      <c r="O3559" s="514">
        <f t="shared" si="2059"/>
        <v>0</v>
      </c>
      <c r="P3559" s="680">
        <f>'KB Duct Parts'!$AE$3</f>
        <v>0</v>
      </c>
      <c r="Q3559" s="681">
        <f t="shared" si="2053"/>
        <v>0</v>
      </c>
      <c r="R3559" s="682">
        <f t="shared" si="2054"/>
        <v>0</v>
      </c>
      <c r="S3559" s="716">
        <f t="shared" si="2008"/>
        <v>0.2</v>
      </c>
      <c r="T3559" s="679">
        <f t="shared" si="2055"/>
        <v>0</v>
      </c>
      <c r="U3559" s="679">
        <f t="shared" si="2056"/>
        <v>0</v>
      </c>
      <c r="Y3559" s="120"/>
      <c r="AD3559" s="81"/>
      <c r="AF3559" s="370"/>
      <c r="AG3559" s="375"/>
      <c r="AH3559" s="379"/>
      <c r="AI3559" s="383"/>
      <c r="AJ3559" s="388"/>
      <c r="AK3559" s="392"/>
      <c r="AL3559" s="388"/>
      <c r="AM3559" s="363">
        <f t="shared" si="2047"/>
        <v>1</v>
      </c>
      <c r="AN3559" s="578">
        <v>14.8</v>
      </c>
      <c r="AO3559" s="78"/>
      <c r="AP3559" s="78"/>
      <c r="AQ3559" s="78"/>
      <c r="AR3559" s="78"/>
      <c r="AS3559" s="78"/>
      <c r="AT3559" s="78"/>
      <c r="AU3559" s="74" t="s">
        <v>717</v>
      </c>
      <c r="AV3559" s="115"/>
      <c r="AW3559" s="395"/>
      <c r="AX3559" s="395">
        <v>0</v>
      </c>
      <c r="AY3559" s="395">
        <v>0</v>
      </c>
      <c r="AZ3559" s="395">
        <v>0</v>
      </c>
      <c r="BA3559" s="395">
        <v>0</v>
      </c>
      <c r="BB3559" s="395">
        <v>0</v>
      </c>
      <c r="BC3559" s="395">
        <v>0</v>
      </c>
      <c r="BD3559" s="115"/>
      <c r="BE3559" s="115"/>
      <c r="BF3559" s="115"/>
      <c r="BG3559" s="115"/>
      <c r="BH3559" s="115"/>
      <c r="BI3559" s="115"/>
      <c r="BJ3559" s="115"/>
      <c r="BK3559" s="115"/>
      <c r="BQ3559" s="74" t="str">
        <f t="shared" si="2036"/>
        <v xml:space="preserve"> </v>
      </c>
      <c r="BS3559" s="120" t="str">
        <f t="shared" si="2037"/>
        <v xml:space="preserve"> </v>
      </c>
      <c r="BU3559" s="74" t="str">
        <f t="shared" si="2038"/>
        <v xml:space="preserve"> </v>
      </c>
      <c r="BW3559" s="120" t="str">
        <f t="shared" si="2039"/>
        <v xml:space="preserve">  </v>
      </c>
      <c r="BY3559" s="74" t="str">
        <f t="shared" si="2040"/>
        <v xml:space="preserve"> </v>
      </c>
      <c r="CA3559" s="120" t="str">
        <f t="shared" si="2041"/>
        <v xml:space="preserve"> </v>
      </c>
      <c r="CC3559" s="115" t="str">
        <f t="shared" si="2042"/>
        <v xml:space="preserve"> </v>
      </c>
      <c r="CD3559" s="115"/>
      <c r="CE3559" s="417" t="str">
        <f t="shared" si="2043"/>
        <v xml:space="preserve"> </v>
      </c>
      <c r="CF3559" s="115"/>
      <c r="CG3559" s="115" t="str">
        <f t="shared" si="2044"/>
        <v xml:space="preserve"> </v>
      </c>
      <c r="CH3559" s="115"/>
      <c r="CI3559" s="417" t="str">
        <f t="shared" si="2045"/>
        <v xml:space="preserve"> </v>
      </c>
      <c r="CJ3559" s="115"/>
      <c r="CK3559" s="115" t="str">
        <f t="shared" si="2046"/>
        <v xml:space="preserve"> </v>
      </c>
      <c r="CL3559" s="115"/>
      <c r="CM3559" s="417" t="str">
        <f t="shared" si="2035"/>
        <v xml:space="preserve"> </v>
      </c>
      <c r="IS3559" s="111">
        <v>8.6999999999999993</v>
      </c>
    </row>
    <row r="3560" spans="2:253" s="74" customFormat="1" ht="17.100000000000001" hidden="1" customHeight="1" x14ac:dyDescent="0.25">
      <c r="B3560" s="504">
        <f>IF(AND('KB Duct Parts'!$BL$14=1,'KB Duct Parts'!AW25&gt;0),'KB Duct Parts'!AW25,0)</f>
        <v>0</v>
      </c>
      <c r="C3560" s="508">
        <v>17011</v>
      </c>
      <c r="D3560" s="506">
        <f t="shared" si="2058"/>
        <v>17011</v>
      </c>
      <c r="E3560" s="539" t="s">
        <v>868</v>
      </c>
      <c r="F3560" s="508" t="str">
        <f t="shared" si="2052"/>
        <v xml:space="preserve"> </v>
      </c>
      <c r="G3560" s="509" t="s">
        <v>1657</v>
      </c>
      <c r="H3560" s="504"/>
      <c r="I3560" s="1035"/>
      <c r="J3560" s="1036"/>
      <c r="K3560" s="516" t="s">
        <v>881</v>
      </c>
      <c r="L3560" s="535"/>
      <c r="M3560" s="517" t="str">
        <f t="shared" si="2051"/>
        <v>Y</v>
      </c>
      <c r="N3560" s="514">
        <f t="shared" si="2057"/>
        <v>15.9</v>
      </c>
      <c r="O3560" s="514">
        <f t="shared" si="2059"/>
        <v>0</v>
      </c>
      <c r="P3560" s="680">
        <f>'KB Duct Parts'!$AE$3</f>
        <v>0</v>
      </c>
      <c r="Q3560" s="681">
        <f t="shared" si="2053"/>
        <v>0</v>
      </c>
      <c r="R3560" s="682">
        <f t="shared" si="2054"/>
        <v>0</v>
      </c>
      <c r="S3560" s="716">
        <f t="shared" si="2008"/>
        <v>0.2</v>
      </c>
      <c r="T3560" s="679">
        <f t="shared" si="2055"/>
        <v>0</v>
      </c>
      <c r="U3560" s="679">
        <f t="shared" si="2056"/>
        <v>0</v>
      </c>
      <c r="Y3560" s="120"/>
      <c r="AD3560" s="81"/>
      <c r="AF3560" s="370"/>
      <c r="AG3560" s="375"/>
      <c r="AH3560" s="379"/>
      <c r="AI3560" s="383"/>
      <c r="AJ3560" s="388"/>
      <c r="AK3560" s="392"/>
      <c r="AL3560" s="388"/>
      <c r="AM3560" s="363">
        <f t="shared" si="2047"/>
        <v>1</v>
      </c>
      <c r="AN3560" s="578">
        <v>15.9</v>
      </c>
      <c r="AO3560" s="78"/>
      <c r="AP3560" s="78"/>
      <c r="AQ3560" s="78"/>
      <c r="AR3560" s="78"/>
      <c r="AS3560" s="78"/>
      <c r="AT3560" s="78"/>
      <c r="AU3560" s="74" t="s">
        <v>717</v>
      </c>
      <c r="AV3560" s="115"/>
      <c r="AW3560" s="395"/>
      <c r="AX3560" s="395">
        <v>0</v>
      </c>
      <c r="AY3560" s="395">
        <v>0</v>
      </c>
      <c r="AZ3560" s="395">
        <v>0</v>
      </c>
      <c r="BA3560" s="395">
        <v>0</v>
      </c>
      <c r="BB3560" s="395">
        <v>0</v>
      </c>
      <c r="BC3560" s="395">
        <v>0</v>
      </c>
      <c r="BD3560" s="115"/>
      <c r="BE3560" s="115"/>
      <c r="BF3560" s="115"/>
      <c r="BG3560" s="115"/>
      <c r="BH3560" s="115"/>
      <c r="BI3560" s="115"/>
      <c r="BJ3560" s="115"/>
      <c r="BK3560" s="115"/>
      <c r="BQ3560" s="74" t="str">
        <f t="shared" si="2036"/>
        <v xml:space="preserve"> </v>
      </c>
      <c r="BS3560" s="120" t="str">
        <f t="shared" si="2037"/>
        <v xml:space="preserve"> </v>
      </c>
      <c r="BU3560" s="74" t="str">
        <f t="shared" si="2038"/>
        <v xml:space="preserve"> </v>
      </c>
      <c r="BW3560" s="120" t="str">
        <f t="shared" si="2039"/>
        <v xml:space="preserve">  </v>
      </c>
      <c r="BY3560" s="74" t="str">
        <f t="shared" si="2040"/>
        <v xml:space="preserve"> </v>
      </c>
      <c r="CA3560" s="120" t="str">
        <f t="shared" si="2041"/>
        <v xml:space="preserve"> </v>
      </c>
      <c r="CC3560" s="115" t="str">
        <f t="shared" si="2042"/>
        <v xml:space="preserve"> </v>
      </c>
      <c r="CD3560" s="115"/>
      <c r="CE3560" s="417" t="str">
        <f t="shared" si="2043"/>
        <v xml:space="preserve"> </v>
      </c>
      <c r="CF3560" s="115"/>
      <c r="CG3560" s="115" t="str">
        <f t="shared" si="2044"/>
        <v xml:space="preserve"> </v>
      </c>
      <c r="CH3560" s="115"/>
      <c r="CI3560" s="417" t="str">
        <f t="shared" si="2045"/>
        <v xml:space="preserve"> </v>
      </c>
      <c r="CJ3560" s="115"/>
      <c r="CK3560" s="115" t="str">
        <f t="shared" si="2046"/>
        <v xml:space="preserve"> </v>
      </c>
      <c r="CL3560" s="115"/>
      <c r="CM3560" s="417" t="str">
        <f t="shared" si="2035"/>
        <v xml:space="preserve"> </v>
      </c>
      <c r="IS3560" s="111">
        <v>9.4</v>
      </c>
    </row>
    <row r="3561" spans="2:253" s="74" customFormat="1" ht="17.100000000000001" hidden="1" customHeight="1" x14ac:dyDescent="0.25">
      <c r="B3561" s="504">
        <f>IF(AND('KB Duct Parts'!$BL$14=1,'KB Duct Parts'!AW26&gt;0),'KB Duct Parts'!AW26,0)</f>
        <v>0</v>
      </c>
      <c r="C3561" s="508">
        <v>17012</v>
      </c>
      <c r="D3561" s="506">
        <f t="shared" si="2058"/>
        <v>17012</v>
      </c>
      <c r="E3561" s="504" t="s">
        <v>869</v>
      </c>
      <c r="F3561" s="508" t="str">
        <f t="shared" si="2052"/>
        <v xml:space="preserve"> </v>
      </c>
      <c r="G3561" s="509" t="s">
        <v>1658</v>
      </c>
      <c r="H3561" s="504"/>
      <c r="I3561" s="1035"/>
      <c r="J3561" s="1036"/>
      <c r="K3561" s="516" t="s">
        <v>881</v>
      </c>
      <c r="L3561" s="535"/>
      <c r="M3561" s="517" t="str">
        <f t="shared" si="2051"/>
        <v>Y</v>
      </c>
      <c r="N3561" s="514">
        <f t="shared" si="2057"/>
        <v>16.5</v>
      </c>
      <c r="O3561" s="514">
        <f t="shared" si="2059"/>
        <v>0</v>
      </c>
      <c r="P3561" s="680">
        <f>'KB Duct Parts'!$AE$3</f>
        <v>0</v>
      </c>
      <c r="Q3561" s="681">
        <f t="shared" si="2053"/>
        <v>0</v>
      </c>
      <c r="R3561" s="682">
        <f t="shared" si="2054"/>
        <v>0</v>
      </c>
      <c r="S3561" s="716">
        <f t="shared" ref="S3561:S3624" si="2060">IF($Y$3904&gt;0.2,0.2,$Y$3904)</f>
        <v>0.2</v>
      </c>
      <c r="T3561" s="679">
        <f t="shared" si="2055"/>
        <v>0</v>
      </c>
      <c r="U3561" s="679">
        <f t="shared" si="2056"/>
        <v>0</v>
      </c>
      <c r="Y3561" s="120"/>
      <c r="AD3561" s="81"/>
      <c r="AF3561" s="370"/>
      <c r="AG3561" s="375"/>
      <c r="AH3561" s="379"/>
      <c r="AI3561" s="383"/>
      <c r="AJ3561" s="388"/>
      <c r="AK3561" s="392"/>
      <c r="AL3561" s="388"/>
      <c r="AM3561" s="363">
        <f t="shared" si="2047"/>
        <v>1</v>
      </c>
      <c r="AN3561" s="578">
        <v>16.5</v>
      </c>
      <c r="AO3561" s="78"/>
      <c r="AP3561" s="78"/>
      <c r="AQ3561" s="78"/>
      <c r="AR3561" s="78"/>
      <c r="AS3561" s="78"/>
      <c r="AT3561" s="78"/>
      <c r="AU3561" s="74" t="s">
        <v>717</v>
      </c>
      <c r="AV3561" s="115"/>
      <c r="AW3561" s="395"/>
      <c r="AX3561" s="395">
        <v>0</v>
      </c>
      <c r="AY3561" s="395">
        <v>0</v>
      </c>
      <c r="AZ3561" s="395">
        <v>0</v>
      </c>
      <c r="BA3561" s="395">
        <v>0</v>
      </c>
      <c r="BB3561" s="395">
        <v>0</v>
      </c>
      <c r="BC3561" s="395">
        <v>0</v>
      </c>
      <c r="BD3561" s="115"/>
      <c r="BE3561" s="115"/>
      <c r="BF3561" s="115"/>
      <c r="BG3561" s="115"/>
      <c r="BH3561" s="115"/>
      <c r="BI3561" s="115"/>
      <c r="BJ3561" s="115"/>
      <c r="BK3561" s="115"/>
      <c r="BQ3561" s="74" t="str">
        <f t="shared" si="2036"/>
        <v xml:space="preserve"> </v>
      </c>
      <c r="BS3561" s="120" t="str">
        <f t="shared" si="2037"/>
        <v xml:space="preserve"> </v>
      </c>
      <c r="BU3561" s="74" t="str">
        <f t="shared" si="2038"/>
        <v xml:space="preserve"> </v>
      </c>
      <c r="BW3561" s="120" t="str">
        <f t="shared" si="2039"/>
        <v xml:space="preserve">  </v>
      </c>
      <c r="BY3561" s="74" t="str">
        <f t="shared" si="2040"/>
        <v xml:space="preserve"> </v>
      </c>
      <c r="CA3561" s="120" t="str">
        <f t="shared" si="2041"/>
        <v xml:space="preserve"> </v>
      </c>
      <c r="CC3561" s="115" t="str">
        <f t="shared" si="2042"/>
        <v xml:space="preserve"> </v>
      </c>
      <c r="CD3561" s="115"/>
      <c r="CE3561" s="417" t="str">
        <f t="shared" si="2043"/>
        <v xml:space="preserve"> </v>
      </c>
      <c r="CF3561" s="115"/>
      <c r="CG3561" s="115" t="str">
        <f t="shared" si="2044"/>
        <v xml:space="preserve"> </v>
      </c>
      <c r="CH3561" s="115"/>
      <c r="CI3561" s="417" t="str">
        <f t="shared" si="2045"/>
        <v xml:space="preserve"> </v>
      </c>
      <c r="CJ3561" s="115"/>
      <c r="CK3561" s="115" t="str">
        <f t="shared" si="2046"/>
        <v xml:space="preserve"> </v>
      </c>
      <c r="CL3561" s="115"/>
      <c r="CM3561" s="417" t="str">
        <f t="shared" si="2035"/>
        <v xml:space="preserve"> </v>
      </c>
      <c r="IS3561" s="111">
        <v>10.1</v>
      </c>
    </row>
    <row r="3562" spans="2:253" s="74" customFormat="1" ht="17.100000000000001" hidden="1" customHeight="1" x14ac:dyDescent="0.25">
      <c r="B3562" s="504">
        <f>IF(AND('KB Duct Parts'!$BL$14=1,'KB Duct Parts'!AW27&gt;0),'KB Duct Parts'!AW27,0)</f>
        <v>0</v>
      </c>
      <c r="C3562" s="508">
        <v>17013</v>
      </c>
      <c r="D3562" s="506">
        <f t="shared" si="2058"/>
        <v>17013</v>
      </c>
      <c r="E3562" s="504" t="s">
        <v>870</v>
      </c>
      <c r="F3562" s="508" t="str">
        <f t="shared" si="2052"/>
        <v xml:space="preserve"> </v>
      </c>
      <c r="G3562" s="509" t="s">
        <v>1659</v>
      </c>
      <c r="H3562" s="504"/>
      <c r="I3562" s="1035"/>
      <c r="J3562" s="1036"/>
      <c r="K3562" s="516" t="s">
        <v>881</v>
      </c>
      <c r="L3562" s="535"/>
      <c r="M3562" s="517" t="str">
        <f t="shared" si="2051"/>
        <v>Y</v>
      </c>
      <c r="N3562" s="514">
        <f t="shared" si="2057"/>
        <v>17.399999999999999</v>
      </c>
      <c r="O3562" s="514">
        <f t="shared" si="2059"/>
        <v>0</v>
      </c>
      <c r="P3562" s="680">
        <f>'KB Duct Parts'!$AE$3</f>
        <v>0</v>
      </c>
      <c r="Q3562" s="681">
        <f t="shared" si="2053"/>
        <v>0</v>
      </c>
      <c r="R3562" s="682">
        <f t="shared" si="2054"/>
        <v>0</v>
      </c>
      <c r="S3562" s="716">
        <f t="shared" si="2060"/>
        <v>0.2</v>
      </c>
      <c r="T3562" s="679">
        <f t="shared" si="2055"/>
        <v>0</v>
      </c>
      <c r="U3562" s="679">
        <f t="shared" si="2056"/>
        <v>0</v>
      </c>
      <c r="Y3562" s="120"/>
      <c r="AD3562" s="81"/>
      <c r="AF3562" s="370"/>
      <c r="AG3562" s="375"/>
      <c r="AH3562" s="379"/>
      <c r="AI3562" s="383"/>
      <c r="AJ3562" s="388"/>
      <c r="AK3562" s="392"/>
      <c r="AL3562" s="388"/>
      <c r="AM3562" s="363">
        <f t="shared" si="2047"/>
        <v>1</v>
      </c>
      <c r="AN3562" s="578">
        <v>17.399999999999999</v>
      </c>
      <c r="AO3562" s="78"/>
      <c r="AP3562" s="78"/>
      <c r="AQ3562" s="78"/>
      <c r="AR3562" s="78"/>
      <c r="AS3562" s="78"/>
      <c r="AT3562" s="78"/>
      <c r="AU3562" s="74" t="s">
        <v>717</v>
      </c>
      <c r="AV3562" s="115"/>
      <c r="AW3562" s="395"/>
      <c r="AX3562" s="395">
        <v>0</v>
      </c>
      <c r="AY3562" s="395">
        <v>0</v>
      </c>
      <c r="AZ3562" s="395">
        <v>0</v>
      </c>
      <c r="BA3562" s="395">
        <v>0</v>
      </c>
      <c r="BB3562" s="395">
        <v>0</v>
      </c>
      <c r="BC3562" s="395">
        <v>0</v>
      </c>
      <c r="BD3562" s="115"/>
      <c r="BE3562" s="115"/>
      <c r="BF3562" s="115"/>
      <c r="BG3562" s="115"/>
      <c r="BH3562" s="115"/>
      <c r="BI3562" s="115"/>
      <c r="BJ3562" s="115"/>
      <c r="BK3562" s="115"/>
      <c r="BQ3562" s="74" t="str">
        <f t="shared" si="2036"/>
        <v xml:space="preserve"> </v>
      </c>
      <c r="BS3562" s="120" t="str">
        <f t="shared" si="2037"/>
        <v xml:space="preserve"> </v>
      </c>
      <c r="BU3562" s="74" t="str">
        <f t="shared" si="2038"/>
        <v xml:space="preserve"> </v>
      </c>
      <c r="BW3562" s="120" t="str">
        <f t="shared" si="2039"/>
        <v xml:space="preserve">  </v>
      </c>
      <c r="BY3562" s="74" t="str">
        <f t="shared" si="2040"/>
        <v xml:space="preserve"> </v>
      </c>
      <c r="CA3562" s="120" t="str">
        <f t="shared" si="2041"/>
        <v xml:space="preserve"> </v>
      </c>
      <c r="CC3562" s="115" t="str">
        <f t="shared" si="2042"/>
        <v xml:space="preserve"> </v>
      </c>
      <c r="CD3562" s="115"/>
      <c r="CE3562" s="417" t="str">
        <f t="shared" si="2043"/>
        <v xml:space="preserve"> </v>
      </c>
      <c r="CF3562" s="115"/>
      <c r="CG3562" s="115" t="str">
        <f t="shared" si="2044"/>
        <v xml:space="preserve"> </v>
      </c>
      <c r="CH3562" s="115"/>
      <c r="CI3562" s="417" t="str">
        <f t="shared" si="2045"/>
        <v xml:space="preserve"> </v>
      </c>
      <c r="CJ3562" s="115"/>
      <c r="CK3562" s="115" t="str">
        <f t="shared" si="2046"/>
        <v xml:space="preserve"> </v>
      </c>
      <c r="CL3562" s="115"/>
      <c r="CM3562" s="417" t="str">
        <f t="shared" si="2035"/>
        <v xml:space="preserve"> </v>
      </c>
      <c r="IS3562" s="111">
        <v>10.5</v>
      </c>
    </row>
    <row r="3563" spans="2:253" s="74" customFormat="1" ht="17.100000000000001" hidden="1" customHeight="1" x14ac:dyDescent="0.25">
      <c r="B3563" s="504">
        <f>IF(AND('KB Duct Parts'!$BL$14=1,'KB Duct Parts'!AW28&gt;0),'KB Duct Parts'!AW28,0)</f>
        <v>0</v>
      </c>
      <c r="C3563" s="508">
        <v>17014</v>
      </c>
      <c r="D3563" s="506">
        <f t="shared" si="2058"/>
        <v>17014</v>
      </c>
      <c r="E3563" s="504" t="s">
        <v>871</v>
      </c>
      <c r="F3563" s="508" t="str">
        <f t="shared" si="2052"/>
        <v xml:space="preserve"> </v>
      </c>
      <c r="G3563" s="509" t="s">
        <v>1660</v>
      </c>
      <c r="H3563" s="504"/>
      <c r="I3563" s="1035"/>
      <c r="J3563" s="1036"/>
      <c r="K3563" s="516" t="s">
        <v>881</v>
      </c>
      <c r="L3563" s="535"/>
      <c r="M3563" s="517" t="str">
        <f t="shared" si="2051"/>
        <v>Y</v>
      </c>
      <c r="N3563" s="514">
        <f t="shared" si="2057"/>
        <v>20.100000000000001</v>
      </c>
      <c r="O3563" s="514">
        <f t="shared" si="2059"/>
        <v>0</v>
      </c>
      <c r="P3563" s="680">
        <f>'KB Duct Parts'!$AE$3</f>
        <v>0</v>
      </c>
      <c r="Q3563" s="681">
        <f t="shared" si="2053"/>
        <v>0</v>
      </c>
      <c r="R3563" s="682">
        <f t="shared" si="2054"/>
        <v>0</v>
      </c>
      <c r="S3563" s="716">
        <f t="shared" si="2060"/>
        <v>0.2</v>
      </c>
      <c r="T3563" s="679">
        <f t="shared" si="2055"/>
        <v>0</v>
      </c>
      <c r="U3563" s="679">
        <f t="shared" si="2056"/>
        <v>0</v>
      </c>
      <c r="Y3563" s="120"/>
      <c r="AD3563" s="81"/>
      <c r="AF3563" s="370"/>
      <c r="AG3563" s="375"/>
      <c r="AH3563" s="379"/>
      <c r="AI3563" s="383"/>
      <c r="AJ3563" s="388"/>
      <c r="AK3563" s="392"/>
      <c r="AL3563" s="388"/>
      <c r="AM3563" s="363">
        <f t="shared" si="2047"/>
        <v>1</v>
      </c>
      <c r="AN3563" s="578">
        <v>20.100000000000001</v>
      </c>
      <c r="AO3563" s="78"/>
      <c r="AP3563" s="78"/>
      <c r="AQ3563" s="78"/>
      <c r="AR3563" s="78"/>
      <c r="AS3563" s="78"/>
      <c r="AT3563" s="78"/>
      <c r="AU3563" s="74" t="s">
        <v>717</v>
      </c>
      <c r="AV3563" s="115"/>
      <c r="AW3563" s="395"/>
      <c r="AX3563" s="395">
        <v>0</v>
      </c>
      <c r="AY3563" s="395">
        <v>0</v>
      </c>
      <c r="AZ3563" s="395">
        <v>0</v>
      </c>
      <c r="BA3563" s="395">
        <v>0</v>
      </c>
      <c r="BB3563" s="395">
        <v>0</v>
      </c>
      <c r="BC3563" s="395">
        <v>0</v>
      </c>
      <c r="BD3563" s="115"/>
      <c r="BE3563" s="115"/>
      <c r="BF3563" s="115"/>
      <c r="BG3563" s="115"/>
      <c r="BH3563" s="115"/>
      <c r="BI3563" s="115"/>
      <c r="BJ3563" s="115"/>
      <c r="BK3563" s="115"/>
      <c r="BQ3563" s="74" t="str">
        <f t="shared" si="2036"/>
        <v xml:space="preserve"> </v>
      </c>
      <c r="BS3563" s="120" t="str">
        <f t="shared" si="2037"/>
        <v xml:space="preserve"> </v>
      </c>
      <c r="BU3563" s="74" t="str">
        <f t="shared" si="2038"/>
        <v xml:space="preserve"> </v>
      </c>
      <c r="BW3563" s="120" t="str">
        <f t="shared" si="2039"/>
        <v xml:space="preserve">  </v>
      </c>
      <c r="BY3563" s="74" t="str">
        <f t="shared" si="2040"/>
        <v xml:space="preserve"> </v>
      </c>
      <c r="CA3563" s="120" t="str">
        <f t="shared" si="2041"/>
        <v xml:space="preserve"> </v>
      </c>
      <c r="CC3563" s="115" t="str">
        <f t="shared" si="2042"/>
        <v xml:space="preserve"> </v>
      </c>
      <c r="CD3563" s="115"/>
      <c r="CE3563" s="417" t="str">
        <f t="shared" si="2043"/>
        <v xml:space="preserve"> </v>
      </c>
      <c r="CF3563" s="115"/>
      <c r="CG3563" s="115" t="str">
        <f t="shared" si="2044"/>
        <v xml:space="preserve"> </v>
      </c>
      <c r="CH3563" s="115"/>
      <c r="CI3563" s="417" t="str">
        <f t="shared" si="2045"/>
        <v xml:space="preserve"> </v>
      </c>
      <c r="CJ3563" s="115"/>
      <c r="CK3563" s="115" t="str">
        <f t="shared" si="2046"/>
        <v xml:space="preserve"> </v>
      </c>
      <c r="CL3563" s="115"/>
      <c r="CM3563" s="417" t="str">
        <f t="shared" si="2035"/>
        <v xml:space="preserve"> </v>
      </c>
      <c r="IS3563" s="111">
        <v>11.1</v>
      </c>
    </row>
    <row r="3564" spans="2:253" s="74" customFormat="1" ht="17.100000000000001" hidden="1" customHeight="1" x14ac:dyDescent="0.25">
      <c r="B3564" s="504">
        <f>IF(AND('KB Duct Parts'!$BL$14=1,'KB Duct Parts'!AW29&gt;0),'KB Duct Parts'!AW29,0)</f>
        <v>0</v>
      </c>
      <c r="C3564" s="508">
        <v>17015</v>
      </c>
      <c r="D3564" s="506">
        <f t="shared" si="2058"/>
        <v>17015</v>
      </c>
      <c r="E3564" s="504" t="s">
        <v>872</v>
      </c>
      <c r="F3564" s="508" t="str">
        <f t="shared" si="2052"/>
        <v xml:space="preserve"> </v>
      </c>
      <c r="G3564" s="509" t="s">
        <v>1661</v>
      </c>
      <c r="H3564" s="504"/>
      <c r="I3564" s="1035"/>
      <c r="J3564" s="1036"/>
      <c r="K3564" s="516" t="s">
        <v>881</v>
      </c>
      <c r="L3564" s="535"/>
      <c r="M3564" s="517" t="str">
        <f t="shared" si="2051"/>
        <v>Y</v>
      </c>
      <c r="N3564" s="514">
        <f t="shared" si="2057"/>
        <v>23</v>
      </c>
      <c r="O3564" s="514">
        <f t="shared" si="2059"/>
        <v>0</v>
      </c>
      <c r="P3564" s="680">
        <f>'KB Duct Parts'!$AE$3</f>
        <v>0</v>
      </c>
      <c r="Q3564" s="681">
        <f t="shared" si="2053"/>
        <v>0</v>
      </c>
      <c r="R3564" s="682">
        <f t="shared" si="2054"/>
        <v>0</v>
      </c>
      <c r="S3564" s="716">
        <f t="shared" si="2060"/>
        <v>0.2</v>
      </c>
      <c r="T3564" s="679">
        <f t="shared" si="2055"/>
        <v>0</v>
      </c>
      <c r="U3564" s="679">
        <f t="shared" si="2056"/>
        <v>0</v>
      </c>
      <c r="Y3564" s="120"/>
      <c r="AD3564" s="81"/>
      <c r="AF3564" s="370"/>
      <c r="AG3564" s="375"/>
      <c r="AH3564" s="379"/>
      <c r="AI3564" s="383"/>
      <c r="AJ3564" s="388"/>
      <c r="AK3564" s="392"/>
      <c r="AL3564" s="388"/>
      <c r="AM3564" s="363">
        <f t="shared" si="2047"/>
        <v>1</v>
      </c>
      <c r="AN3564" s="578">
        <v>23</v>
      </c>
      <c r="AO3564" s="78"/>
      <c r="AP3564" s="78"/>
      <c r="AQ3564" s="78"/>
      <c r="AR3564" s="78"/>
      <c r="AS3564" s="78"/>
      <c r="AT3564" s="78"/>
      <c r="AU3564" s="74" t="s">
        <v>717</v>
      </c>
      <c r="AV3564" s="115"/>
      <c r="AW3564" s="395"/>
      <c r="AX3564" s="395">
        <v>0</v>
      </c>
      <c r="AY3564" s="395">
        <v>0</v>
      </c>
      <c r="AZ3564" s="395">
        <v>0</v>
      </c>
      <c r="BA3564" s="395">
        <v>0</v>
      </c>
      <c r="BB3564" s="395">
        <v>0</v>
      </c>
      <c r="BC3564" s="395">
        <v>0</v>
      </c>
      <c r="BD3564" s="115"/>
      <c r="BE3564" s="115"/>
      <c r="BF3564" s="115"/>
      <c r="BG3564" s="115"/>
      <c r="BH3564" s="115"/>
      <c r="BI3564" s="115"/>
      <c r="BJ3564" s="115"/>
      <c r="BK3564" s="115"/>
      <c r="BQ3564" s="74" t="str">
        <f t="shared" si="2036"/>
        <v xml:space="preserve"> </v>
      </c>
      <c r="BS3564" s="120" t="str">
        <f t="shared" si="2037"/>
        <v xml:space="preserve"> </v>
      </c>
      <c r="BU3564" s="74" t="str">
        <f t="shared" si="2038"/>
        <v xml:space="preserve"> </v>
      </c>
      <c r="BW3564" s="120" t="str">
        <f t="shared" si="2039"/>
        <v xml:space="preserve">  </v>
      </c>
      <c r="BY3564" s="74" t="str">
        <f t="shared" si="2040"/>
        <v xml:space="preserve"> </v>
      </c>
      <c r="CA3564" s="120" t="str">
        <f t="shared" si="2041"/>
        <v xml:space="preserve"> </v>
      </c>
      <c r="CC3564" s="115" t="str">
        <f t="shared" si="2042"/>
        <v xml:space="preserve"> </v>
      </c>
      <c r="CD3564" s="115"/>
      <c r="CE3564" s="417" t="str">
        <f t="shared" si="2043"/>
        <v xml:space="preserve"> </v>
      </c>
      <c r="CF3564" s="115"/>
      <c r="CG3564" s="115" t="str">
        <f t="shared" si="2044"/>
        <v xml:space="preserve"> </v>
      </c>
      <c r="CH3564" s="115"/>
      <c r="CI3564" s="417" t="str">
        <f t="shared" si="2045"/>
        <v xml:space="preserve"> </v>
      </c>
      <c r="CJ3564" s="115"/>
      <c r="CK3564" s="115" t="str">
        <f t="shared" si="2046"/>
        <v xml:space="preserve"> </v>
      </c>
      <c r="CL3564" s="115"/>
      <c r="CM3564" s="417" t="str">
        <f t="shared" si="2035"/>
        <v xml:space="preserve"> </v>
      </c>
      <c r="IS3564" s="111">
        <v>12.85</v>
      </c>
    </row>
    <row r="3565" spans="2:253" s="74" customFormat="1" ht="17.100000000000001" hidden="1" customHeight="1" x14ac:dyDescent="0.25">
      <c r="B3565" s="504">
        <f>IF(AND('KB Duct Parts'!$BL$14=1,'KB Duct Parts'!AW30&gt;0),'KB Duct Parts'!AW30,0)</f>
        <v>0</v>
      </c>
      <c r="C3565" s="508">
        <v>17016</v>
      </c>
      <c r="D3565" s="506">
        <f t="shared" si="2058"/>
        <v>17016</v>
      </c>
      <c r="E3565" s="504" t="s">
        <v>873</v>
      </c>
      <c r="F3565" s="508" t="str">
        <f t="shared" si="2052"/>
        <v xml:space="preserve"> </v>
      </c>
      <c r="G3565" s="509" t="s">
        <v>1662</v>
      </c>
      <c r="H3565" s="504"/>
      <c r="I3565" s="1035"/>
      <c r="J3565" s="1036"/>
      <c r="K3565" s="516" t="s">
        <v>881</v>
      </c>
      <c r="L3565" s="535"/>
      <c r="M3565" s="517" t="str">
        <f t="shared" si="2051"/>
        <v>Y</v>
      </c>
      <c r="N3565" s="514">
        <f t="shared" si="2057"/>
        <v>23.6</v>
      </c>
      <c r="O3565" s="514">
        <f t="shared" si="2059"/>
        <v>0</v>
      </c>
      <c r="P3565" s="680">
        <f>'KB Duct Parts'!$AE$3</f>
        <v>0</v>
      </c>
      <c r="Q3565" s="681">
        <f t="shared" si="2053"/>
        <v>0</v>
      </c>
      <c r="R3565" s="682">
        <f t="shared" si="2054"/>
        <v>0</v>
      </c>
      <c r="S3565" s="716">
        <f t="shared" si="2060"/>
        <v>0.2</v>
      </c>
      <c r="T3565" s="679">
        <f t="shared" si="2055"/>
        <v>0</v>
      </c>
      <c r="U3565" s="679">
        <f t="shared" si="2056"/>
        <v>0</v>
      </c>
      <c r="Y3565" s="120"/>
      <c r="AD3565" s="81"/>
      <c r="AF3565" s="370"/>
      <c r="AG3565" s="375"/>
      <c r="AH3565" s="379"/>
      <c r="AI3565" s="383"/>
      <c r="AJ3565" s="388"/>
      <c r="AK3565" s="392"/>
      <c r="AL3565" s="388"/>
      <c r="AM3565" s="363">
        <f t="shared" si="2047"/>
        <v>1</v>
      </c>
      <c r="AN3565" s="578">
        <v>23.6</v>
      </c>
      <c r="AO3565" s="78"/>
      <c r="AP3565" s="78"/>
      <c r="AQ3565" s="78"/>
      <c r="AR3565" s="78"/>
      <c r="AS3565" s="78"/>
      <c r="AT3565" s="78"/>
      <c r="AU3565" s="74" t="s">
        <v>717</v>
      </c>
      <c r="AV3565" s="115"/>
      <c r="AW3565" s="395"/>
      <c r="AX3565" s="395">
        <v>0</v>
      </c>
      <c r="AY3565" s="395">
        <v>0</v>
      </c>
      <c r="AZ3565" s="395">
        <v>0</v>
      </c>
      <c r="BA3565" s="395">
        <v>0</v>
      </c>
      <c r="BB3565" s="395">
        <v>0</v>
      </c>
      <c r="BC3565" s="395">
        <v>0</v>
      </c>
      <c r="BD3565" s="115"/>
      <c r="BE3565" s="115"/>
      <c r="BF3565" s="115"/>
      <c r="BG3565" s="115"/>
      <c r="BH3565" s="115"/>
      <c r="BI3565" s="115"/>
      <c r="BJ3565" s="115"/>
      <c r="BK3565" s="115"/>
      <c r="BQ3565" s="74" t="str">
        <f t="shared" si="2036"/>
        <v xml:space="preserve"> </v>
      </c>
      <c r="BS3565" s="120" t="str">
        <f t="shared" si="2037"/>
        <v xml:space="preserve"> </v>
      </c>
      <c r="BU3565" s="74" t="str">
        <f t="shared" si="2038"/>
        <v xml:space="preserve"> </v>
      </c>
      <c r="BW3565" s="120" t="str">
        <f t="shared" si="2039"/>
        <v xml:space="preserve">  </v>
      </c>
      <c r="BY3565" s="74" t="str">
        <f t="shared" si="2040"/>
        <v xml:space="preserve"> </v>
      </c>
      <c r="CA3565" s="120" t="str">
        <f t="shared" si="2041"/>
        <v xml:space="preserve"> </v>
      </c>
      <c r="CC3565" s="115" t="str">
        <f t="shared" si="2042"/>
        <v xml:space="preserve"> </v>
      </c>
      <c r="CD3565" s="115"/>
      <c r="CE3565" s="417" t="str">
        <f t="shared" si="2043"/>
        <v xml:space="preserve"> </v>
      </c>
      <c r="CF3565" s="115"/>
      <c r="CG3565" s="115" t="str">
        <f t="shared" si="2044"/>
        <v xml:space="preserve"> </v>
      </c>
      <c r="CH3565" s="115"/>
      <c r="CI3565" s="417" t="str">
        <f t="shared" si="2045"/>
        <v xml:space="preserve"> </v>
      </c>
      <c r="CJ3565" s="115"/>
      <c r="CK3565" s="115" t="str">
        <f t="shared" si="2046"/>
        <v xml:space="preserve"> </v>
      </c>
      <c r="CL3565" s="115"/>
      <c r="CM3565" s="417" t="str">
        <f t="shared" si="2035"/>
        <v xml:space="preserve"> </v>
      </c>
      <c r="IS3565" s="111">
        <v>14.6</v>
      </c>
    </row>
    <row r="3566" spans="2:253" s="74" customFormat="1" ht="17.100000000000001" hidden="1" customHeight="1" x14ac:dyDescent="0.25">
      <c r="B3566" s="504">
        <f>IF(AND('KB Duct Parts'!$BL$14=1,'KB Duct Parts'!AW31&gt;0),'KB Duct Parts'!AW31,0)</f>
        <v>0</v>
      </c>
      <c r="C3566" s="508">
        <v>17017</v>
      </c>
      <c r="D3566" s="506">
        <f t="shared" si="2058"/>
        <v>17017</v>
      </c>
      <c r="E3566" s="504" t="s">
        <v>874</v>
      </c>
      <c r="F3566" s="508" t="str">
        <f t="shared" si="2052"/>
        <v xml:space="preserve"> </v>
      </c>
      <c r="G3566" s="509" t="s">
        <v>1663</v>
      </c>
      <c r="H3566" s="504"/>
      <c r="I3566" s="1035"/>
      <c r="J3566" s="1036"/>
      <c r="K3566" s="516" t="s">
        <v>881</v>
      </c>
      <c r="L3566" s="535"/>
      <c r="M3566" s="517" t="str">
        <f t="shared" si="2051"/>
        <v>Y</v>
      </c>
      <c r="N3566" s="514">
        <f t="shared" si="2057"/>
        <v>24.4</v>
      </c>
      <c r="O3566" s="514">
        <f t="shared" si="2059"/>
        <v>0</v>
      </c>
      <c r="P3566" s="680">
        <f>'KB Duct Parts'!$AE$3</f>
        <v>0</v>
      </c>
      <c r="Q3566" s="681">
        <f t="shared" si="2053"/>
        <v>0</v>
      </c>
      <c r="R3566" s="682">
        <f t="shared" si="2054"/>
        <v>0</v>
      </c>
      <c r="S3566" s="716">
        <f t="shared" si="2060"/>
        <v>0.2</v>
      </c>
      <c r="T3566" s="679">
        <f t="shared" si="2055"/>
        <v>0</v>
      </c>
      <c r="U3566" s="679">
        <f t="shared" si="2056"/>
        <v>0</v>
      </c>
      <c r="Y3566" s="120"/>
      <c r="AD3566" s="81"/>
      <c r="AF3566" s="370"/>
      <c r="AG3566" s="375"/>
      <c r="AH3566" s="379"/>
      <c r="AI3566" s="383"/>
      <c r="AJ3566" s="388"/>
      <c r="AK3566" s="392"/>
      <c r="AL3566" s="388"/>
      <c r="AM3566" s="363">
        <f t="shared" si="2047"/>
        <v>1</v>
      </c>
      <c r="AN3566" s="578">
        <v>24.4</v>
      </c>
      <c r="AO3566" s="78"/>
      <c r="AP3566" s="78"/>
      <c r="AQ3566" s="78"/>
      <c r="AR3566" s="78"/>
      <c r="AS3566" s="78"/>
      <c r="AT3566" s="78"/>
      <c r="AU3566" s="74" t="s">
        <v>717</v>
      </c>
      <c r="AV3566" s="115"/>
      <c r="AW3566" s="395"/>
      <c r="AX3566" s="395">
        <v>0</v>
      </c>
      <c r="AY3566" s="395">
        <v>0</v>
      </c>
      <c r="AZ3566" s="395">
        <v>0</v>
      </c>
      <c r="BA3566" s="395">
        <v>0</v>
      </c>
      <c r="BB3566" s="395">
        <v>0</v>
      </c>
      <c r="BC3566" s="395">
        <v>0</v>
      </c>
      <c r="BD3566" s="115"/>
      <c r="BE3566" s="115"/>
      <c r="BF3566" s="115"/>
      <c r="BG3566" s="115"/>
      <c r="BH3566" s="115"/>
      <c r="BI3566" s="115"/>
      <c r="BJ3566" s="115"/>
      <c r="BK3566" s="115"/>
      <c r="BQ3566" s="74" t="str">
        <f t="shared" si="2036"/>
        <v xml:space="preserve"> </v>
      </c>
      <c r="BS3566" s="120" t="str">
        <f t="shared" si="2037"/>
        <v xml:space="preserve"> </v>
      </c>
      <c r="BU3566" s="74" t="str">
        <f t="shared" si="2038"/>
        <v xml:space="preserve"> </v>
      </c>
      <c r="BW3566" s="120" t="str">
        <f t="shared" si="2039"/>
        <v xml:space="preserve">  </v>
      </c>
      <c r="BY3566" s="74" t="str">
        <f t="shared" si="2040"/>
        <v xml:space="preserve"> </v>
      </c>
      <c r="CA3566" s="120" t="str">
        <f t="shared" si="2041"/>
        <v xml:space="preserve"> </v>
      </c>
      <c r="CC3566" s="115" t="str">
        <f t="shared" si="2042"/>
        <v xml:space="preserve"> </v>
      </c>
      <c r="CD3566" s="115"/>
      <c r="CE3566" s="417" t="str">
        <f t="shared" si="2043"/>
        <v xml:space="preserve"> </v>
      </c>
      <c r="CF3566" s="115"/>
      <c r="CG3566" s="115" t="str">
        <f t="shared" si="2044"/>
        <v xml:space="preserve"> </v>
      </c>
      <c r="CH3566" s="115"/>
      <c r="CI3566" s="417" t="str">
        <f t="shared" si="2045"/>
        <v xml:space="preserve"> </v>
      </c>
      <c r="CJ3566" s="115"/>
      <c r="CK3566" s="115" t="str">
        <f t="shared" si="2046"/>
        <v xml:space="preserve"> </v>
      </c>
      <c r="CL3566" s="115"/>
      <c r="CM3566" s="417" t="str">
        <f t="shared" si="2035"/>
        <v xml:space="preserve"> </v>
      </c>
      <c r="IS3566" s="111">
        <v>15.05</v>
      </c>
    </row>
    <row r="3567" spans="2:253" s="74" customFormat="1" ht="17.100000000000001" hidden="1" customHeight="1" x14ac:dyDescent="0.25">
      <c r="B3567" s="504">
        <f>IF(AND('KB Duct Parts'!$BL$14=1,'KB Duct Parts'!AW32&gt;0),'KB Duct Parts'!AW32,0)</f>
        <v>0</v>
      </c>
      <c r="C3567" s="508">
        <v>17018</v>
      </c>
      <c r="D3567" s="506">
        <f t="shared" si="2058"/>
        <v>17018</v>
      </c>
      <c r="E3567" s="504" t="s">
        <v>875</v>
      </c>
      <c r="F3567" s="508" t="str">
        <f t="shared" si="2052"/>
        <v xml:space="preserve"> </v>
      </c>
      <c r="G3567" s="543" t="s">
        <v>1664</v>
      </c>
      <c r="H3567" s="504"/>
      <c r="I3567" s="1035"/>
      <c r="J3567" s="1036"/>
      <c r="K3567" s="516" t="s">
        <v>881</v>
      </c>
      <c r="L3567" s="535"/>
      <c r="M3567" s="517" t="str">
        <f t="shared" si="2051"/>
        <v>Y</v>
      </c>
      <c r="N3567" s="514">
        <f t="shared" si="2057"/>
        <v>25.6</v>
      </c>
      <c r="O3567" s="514">
        <f t="shared" si="2059"/>
        <v>0</v>
      </c>
      <c r="P3567" s="680">
        <f>'KB Duct Parts'!$AE$3</f>
        <v>0</v>
      </c>
      <c r="Q3567" s="681">
        <f t="shared" si="2053"/>
        <v>0</v>
      </c>
      <c r="R3567" s="682">
        <f t="shared" si="2054"/>
        <v>0</v>
      </c>
      <c r="S3567" s="716">
        <f t="shared" si="2060"/>
        <v>0.2</v>
      </c>
      <c r="T3567" s="679">
        <f t="shared" si="2055"/>
        <v>0</v>
      </c>
      <c r="U3567" s="679">
        <f t="shared" si="2056"/>
        <v>0</v>
      </c>
      <c r="Y3567" s="120"/>
      <c r="AD3567" s="81"/>
      <c r="AF3567" s="370"/>
      <c r="AG3567" s="375"/>
      <c r="AH3567" s="379"/>
      <c r="AI3567" s="383"/>
      <c r="AJ3567" s="388"/>
      <c r="AK3567" s="392"/>
      <c r="AL3567" s="388"/>
      <c r="AM3567" s="363">
        <f t="shared" si="2047"/>
        <v>1</v>
      </c>
      <c r="AN3567" s="578">
        <v>25.6</v>
      </c>
      <c r="AO3567" s="78"/>
      <c r="AP3567" s="78"/>
      <c r="AQ3567" s="78"/>
      <c r="AR3567" s="78"/>
      <c r="AS3567" s="78"/>
      <c r="AT3567" s="78"/>
      <c r="AU3567" s="74" t="s">
        <v>717</v>
      </c>
      <c r="AV3567" s="115"/>
      <c r="AW3567" s="395"/>
      <c r="AX3567" s="395">
        <v>0</v>
      </c>
      <c r="AY3567" s="395">
        <v>0</v>
      </c>
      <c r="AZ3567" s="395">
        <v>0</v>
      </c>
      <c r="BA3567" s="395">
        <v>0</v>
      </c>
      <c r="BB3567" s="395">
        <v>0</v>
      </c>
      <c r="BC3567" s="395">
        <v>0</v>
      </c>
      <c r="BD3567" s="115"/>
      <c r="BE3567" s="115"/>
      <c r="BF3567" s="115"/>
      <c r="BG3567" s="115"/>
      <c r="BH3567" s="115"/>
      <c r="BI3567" s="115"/>
      <c r="BJ3567" s="115"/>
      <c r="BK3567" s="115"/>
      <c r="BQ3567" s="74" t="str">
        <f t="shared" si="2036"/>
        <v xml:space="preserve"> </v>
      </c>
      <c r="BS3567" s="120" t="str">
        <f t="shared" si="2037"/>
        <v xml:space="preserve"> </v>
      </c>
      <c r="BU3567" s="74" t="str">
        <f t="shared" si="2038"/>
        <v xml:space="preserve"> </v>
      </c>
      <c r="BW3567" s="120" t="str">
        <f t="shared" si="2039"/>
        <v xml:space="preserve">  </v>
      </c>
      <c r="BY3567" s="74" t="str">
        <f t="shared" si="2040"/>
        <v xml:space="preserve"> </v>
      </c>
      <c r="CA3567" s="120" t="str">
        <f t="shared" si="2041"/>
        <v xml:space="preserve"> </v>
      </c>
      <c r="CC3567" s="115" t="str">
        <f t="shared" si="2042"/>
        <v xml:space="preserve"> </v>
      </c>
      <c r="CD3567" s="115"/>
      <c r="CE3567" s="417" t="str">
        <f t="shared" si="2043"/>
        <v xml:space="preserve"> </v>
      </c>
      <c r="CF3567" s="115"/>
      <c r="CG3567" s="115" t="str">
        <f t="shared" si="2044"/>
        <v xml:space="preserve"> </v>
      </c>
      <c r="CH3567" s="115"/>
      <c r="CI3567" s="417" t="str">
        <f t="shared" si="2045"/>
        <v xml:space="preserve"> </v>
      </c>
      <c r="CJ3567" s="115"/>
      <c r="CK3567" s="115" t="str">
        <f t="shared" si="2046"/>
        <v xml:space="preserve"> </v>
      </c>
      <c r="CL3567" s="115"/>
      <c r="CM3567" s="417" t="str">
        <f t="shared" si="2035"/>
        <v xml:space="preserve"> </v>
      </c>
      <c r="IS3567" s="111">
        <v>15.5</v>
      </c>
    </row>
    <row r="3568" spans="2:253" s="74" customFormat="1" ht="17.100000000000001" hidden="1" customHeight="1" x14ac:dyDescent="0.25">
      <c r="B3568" s="504">
        <f>IF(AND('KB Duct Parts'!$BL$14=1,'KB Duct Parts'!AW33&gt;0),'KB Duct Parts'!AW33,0)</f>
        <v>0</v>
      </c>
      <c r="C3568" s="508">
        <v>17019</v>
      </c>
      <c r="D3568" s="506">
        <f t="shared" si="2058"/>
        <v>17019</v>
      </c>
      <c r="E3568" s="504" t="s">
        <v>876</v>
      </c>
      <c r="F3568" s="508" t="str">
        <f t="shared" si="2052"/>
        <v xml:space="preserve"> </v>
      </c>
      <c r="G3568" s="509" t="s">
        <v>1665</v>
      </c>
      <c r="H3568" s="504"/>
      <c r="I3568" s="1035"/>
      <c r="J3568" s="1036"/>
      <c r="K3568" s="516" t="s">
        <v>881</v>
      </c>
      <c r="L3568" s="535"/>
      <c r="M3568" s="517" t="str">
        <f t="shared" si="2051"/>
        <v>Y</v>
      </c>
      <c r="N3568" s="514">
        <f t="shared" si="2057"/>
        <v>26.6</v>
      </c>
      <c r="O3568" s="514">
        <f t="shared" si="2059"/>
        <v>0</v>
      </c>
      <c r="P3568" s="680">
        <f>'KB Duct Parts'!$AE$3</f>
        <v>0</v>
      </c>
      <c r="Q3568" s="681">
        <f t="shared" si="2053"/>
        <v>0</v>
      </c>
      <c r="R3568" s="682">
        <f t="shared" si="2054"/>
        <v>0</v>
      </c>
      <c r="S3568" s="716">
        <f t="shared" si="2060"/>
        <v>0.2</v>
      </c>
      <c r="T3568" s="679">
        <f t="shared" si="2055"/>
        <v>0</v>
      </c>
      <c r="U3568" s="679">
        <f t="shared" si="2056"/>
        <v>0</v>
      </c>
      <c r="Y3568" s="120"/>
      <c r="AD3568" s="81"/>
      <c r="AF3568" s="370"/>
      <c r="AG3568" s="375"/>
      <c r="AH3568" s="379"/>
      <c r="AI3568" s="383"/>
      <c r="AJ3568" s="388"/>
      <c r="AK3568" s="392"/>
      <c r="AL3568" s="388"/>
      <c r="AM3568" s="363">
        <f t="shared" si="2047"/>
        <v>1</v>
      </c>
      <c r="AN3568" s="578">
        <v>26.6</v>
      </c>
      <c r="AO3568" s="78"/>
      <c r="AP3568" s="78"/>
      <c r="AQ3568" s="78"/>
      <c r="AR3568" s="78"/>
      <c r="AS3568" s="78"/>
      <c r="AT3568" s="78"/>
      <c r="AU3568" s="74" t="s">
        <v>717</v>
      </c>
      <c r="AV3568" s="115"/>
      <c r="AW3568" s="395"/>
      <c r="AX3568" s="395">
        <v>0</v>
      </c>
      <c r="AY3568" s="395">
        <v>0</v>
      </c>
      <c r="AZ3568" s="395">
        <v>0</v>
      </c>
      <c r="BA3568" s="395">
        <v>0</v>
      </c>
      <c r="BB3568" s="395">
        <v>0</v>
      </c>
      <c r="BC3568" s="395">
        <v>0</v>
      </c>
      <c r="BD3568" s="115"/>
      <c r="BE3568" s="115"/>
      <c r="BF3568" s="115"/>
      <c r="BG3568" s="115"/>
      <c r="BH3568" s="115"/>
      <c r="BI3568" s="115"/>
      <c r="BJ3568" s="115"/>
      <c r="BK3568" s="115"/>
      <c r="BQ3568" s="74" t="str">
        <f t="shared" si="2036"/>
        <v xml:space="preserve"> </v>
      </c>
      <c r="BS3568" s="120" t="str">
        <f t="shared" si="2037"/>
        <v xml:space="preserve"> </v>
      </c>
      <c r="BU3568" s="74" t="str">
        <f t="shared" si="2038"/>
        <v xml:space="preserve"> </v>
      </c>
      <c r="BW3568" s="120" t="str">
        <f t="shared" si="2039"/>
        <v xml:space="preserve">  </v>
      </c>
      <c r="BY3568" s="74" t="str">
        <f t="shared" si="2040"/>
        <v xml:space="preserve"> </v>
      </c>
      <c r="CA3568" s="120" t="str">
        <f t="shared" si="2041"/>
        <v xml:space="preserve"> </v>
      </c>
      <c r="CC3568" s="115" t="str">
        <f t="shared" si="2042"/>
        <v xml:space="preserve"> </v>
      </c>
      <c r="CD3568" s="115"/>
      <c r="CE3568" s="417" t="str">
        <f t="shared" si="2043"/>
        <v xml:space="preserve"> </v>
      </c>
      <c r="CF3568" s="115"/>
      <c r="CG3568" s="115" t="str">
        <f t="shared" si="2044"/>
        <v xml:space="preserve"> </v>
      </c>
      <c r="CH3568" s="115"/>
      <c r="CI3568" s="417" t="str">
        <f t="shared" si="2045"/>
        <v xml:space="preserve"> </v>
      </c>
      <c r="CJ3568" s="115"/>
      <c r="CK3568" s="115" t="str">
        <f t="shared" si="2046"/>
        <v xml:space="preserve"> </v>
      </c>
      <c r="CL3568" s="115"/>
      <c r="CM3568" s="417" t="str">
        <f t="shared" si="2035"/>
        <v xml:space="preserve"> </v>
      </c>
      <c r="IS3568" s="111">
        <v>16.25</v>
      </c>
    </row>
    <row r="3569" spans="2:253" s="74" customFormat="1" ht="17.100000000000001" hidden="1" customHeight="1" x14ac:dyDescent="0.25">
      <c r="B3569" s="504">
        <f>IF(AND('KB Duct Parts'!$BL$14=1,'KB Duct Parts'!AW34&gt;0),'KB Duct Parts'!AW34,0)</f>
        <v>0</v>
      </c>
      <c r="C3569" s="508">
        <v>17020</v>
      </c>
      <c r="D3569" s="506">
        <f t="shared" si="2058"/>
        <v>17020</v>
      </c>
      <c r="E3569" s="504" t="s">
        <v>877</v>
      </c>
      <c r="F3569" s="508" t="str">
        <f t="shared" si="2052"/>
        <v xml:space="preserve"> </v>
      </c>
      <c r="G3569" s="509" t="s">
        <v>1666</v>
      </c>
      <c r="H3569" s="504"/>
      <c r="I3569" s="1035"/>
      <c r="J3569" s="1036"/>
      <c r="K3569" s="516" t="s">
        <v>881</v>
      </c>
      <c r="L3569" s="535"/>
      <c r="M3569" s="517" t="str">
        <f t="shared" si="2051"/>
        <v>Y</v>
      </c>
      <c r="N3569" s="514">
        <f t="shared" si="2057"/>
        <v>31.4</v>
      </c>
      <c r="O3569" s="514">
        <f t="shared" si="2059"/>
        <v>0</v>
      </c>
      <c r="P3569" s="680">
        <f>'KB Duct Parts'!$AE$3</f>
        <v>0</v>
      </c>
      <c r="Q3569" s="681">
        <f t="shared" si="2053"/>
        <v>0</v>
      </c>
      <c r="R3569" s="682">
        <f t="shared" si="2054"/>
        <v>0</v>
      </c>
      <c r="S3569" s="716">
        <f t="shared" si="2060"/>
        <v>0.2</v>
      </c>
      <c r="T3569" s="679">
        <f t="shared" si="2055"/>
        <v>0</v>
      </c>
      <c r="U3569" s="679">
        <f t="shared" si="2056"/>
        <v>0</v>
      </c>
      <c r="Y3569" s="120"/>
      <c r="AD3569" s="81"/>
      <c r="AF3569" s="370"/>
      <c r="AG3569" s="375"/>
      <c r="AH3569" s="379"/>
      <c r="AI3569" s="383"/>
      <c r="AJ3569" s="388"/>
      <c r="AK3569" s="392"/>
      <c r="AL3569" s="388"/>
      <c r="AM3569" s="363">
        <f t="shared" si="2047"/>
        <v>1</v>
      </c>
      <c r="AN3569" s="578">
        <v>31.4</v>
      </c>
      <c r="AO3569" s="78"/>
      <c r="AP3569" s="78"/>
      <c r="AQ3569" s="78"/>
      <c r="AR3569" s="78"/>
      <c r="AS3569" s="78"/>
      <c r="AT3569" s="78"/>
      <c r="AU3569" s="74" t="s">
        <v>717</v>
      </c>
      <c r="AV3569" s="115"/>
      <c r="AW3569" s="395"/>
      <c r="AX3569" s="395">
        <v>0</v>
      </c>
      <c r="AY3569" s="395">
        <v>0</v>
      </c>
      <c r="AZ3569" s="395">
        <v>0</v>
      </c>
      <c r="BA3569" s="395">
        <v>0</v>
      </c>
      <c r="BB3569" s="395">
        <v>0</v>
      </c>
      <c r="BC3569" s="395">
        <v>0</v>
      </c>
      <c r="BD3569" s="115"/>
      <c r="BE3569" s="115"/>
      <c r="BF3569" s="115"/>
      <c r="BG3569" s="115"/>
      <c r="BH3569" s="115"/>
      <c r="BI3569" s="115"/>
      <c r="BJ3569" s="115"/>
      <c r="BK3569" s="115"/>
      <c r="BQ3569" s="74" t="str">
        <f t="shared" si="2036"/>
        <v xml:space="preserve"> </v>
      </c>
      <c r="BS3569" s="120" t="str">
        <f t="shared" si="2037"/>
        <v xml:space="preserve"> </v>
      </c>
      <c r="BU3569" s="74" t="str">
        <f t="shared" si="2038"/>
        <v xml:space="preserve"> </v>
      </c>
      <c r="BW3569" s="120" t="str">
        <f t="shared" si="2039"/>
        <v xml:space="preserve">  </v>
      </c>
      <c r="BY3569" s="74" t="str">
        <f t="shared" si="2040"/>
        <v xml:space="preserve"> </v>
      </c>
      <c r="CA3569" s="120" t="str">
        <f t="shared" si="2041"/>
        <v xml:space="preserve"> </v>
      </c>
      <c r="CC3569" s="115" t="str">
        <f t="shared" si="2042"/>
        <v xml:space="preserve"> </v>
      </c>
      <c r="CD3569" s="115"/>
      <c r="CE3569" s="417" t="str">
        <f t="shared" si="2043"/>
        <v xml:space="preserve"> </v>
      </c>
      <c r="CF3569" s="115"/>
      <c r="CG3569" s="115" t="str">
        <f t="shared" si="2044"/>
        <v xml:space="preserve"> </v>
      </c>
      <c r="CH3569" s="115"/>
      <c r="CI3569" s="417" t="str">
        <f t="shared" si="2045"/>
        <v xml:space="preserve"> </v>
      </c>
      <c r="CJ3569" s="115"/>
      <c r="CK3569" s="115" t="str">
        <f t="shared" si="2046"/>
        <v xml:space="preserve"> </v>
      </c>
      <c r="CL3569" s="115"/>
      <c r="CM3569" s="417" t="str">
        <f t="shared" si="2035"/>
        <v xml:space="preserve"> </v>
      </c>
      <c r="IS3569" s="111">
        <v>17</v>
      </c>
    </row>
    <row r="3570" spans="2:253" s="74" customFormat="1" ht="17.100000000000001" hidden="1" customHeight="1" x14ac:dyDescent="0.25">
      <c r="B3570" s="504">
        <f>IF(AND('KB Duct Parts'!$BL$14=1,'KB Duct Parts'!AW35&gt;0),'KB Duct Parts'!AW35,0)</f>
        <v>0</v>
      </c>
      <c r="C3570" s="508">
        <v>17022</v>
      </c>
      <c r="D3570" s="506">
        <f t="shared" si="2058"/>
        <v>17022</v>
      </c>
      <c r="E3570" s="504" t="s">
        <v>878</v>
      </c>
      <c r="F3570" s="508" t="str">
        <f t="shared" si="2052"/>
        <v xml:space="preserve"> </v>
      </c>
      <c r="G3570" s="509" t="s">
        <v>1667</v>
      </c>
      <c r="H3570" s="504"/>
      <c r="I3570" s="1035"/>
      <c r="J3570" s="1036"/>
      <c r="K3570" s="516" t="s">
        <v>881</v>
      </c>
      <c r="L3570" s="535"/>
      <c r="M3570" s="517" t="str">
        <f t="shared" si="2051"/>
        <v>Y</v>
      </c>
      <c r="N3570" s="514">
        <f t="shared" si="2057"/>
        <v>33.299999999999997</v>
      </c>
      <c r="O3570" s="514">
        <f t="shared" si="2059"/>
        <v>0</v>
      </c>
      <c r="P3570" s="680">
        <f>'KB Duct Parts'!$AE$3</f>
        <v>0</v>
      </c>
      <c r="Q3570" s="681">
        <f t="shared" si="2053"/>
        <v>0</v>
      </c>
      <c r="R3570" s="682">
        <f t="shared" si="2054"/>
        <v>0</v>
      </c>
      <c r="S3570" s="716">
        <f t="shared" si="2060"/>
        <v>0.2</v>
      </c>
      <c r="T3570" s="679">
        <f t="shared" si="2055"/>
        <v>0</v>
      </c>
      <c r="U3570" s="679">
        <f t="shared" si="2056"/>
        <v>0</v>
      </c>
      <c r="Y3570" s="120"/>
      <c r="AD3570" s="81"/>
      <c r="AF3570" s="370"/>
      <c r="AG3570" s="375"/>
      <c r="AH3570" s="379"/>
      <c r="AI3570" s="383"/>
      <c r="AJ3570" s="388"/>
      <c r="AK3570" s="392"/>
      <c r="AL3570" s="388"/>
      <c r="AM3570" s="363">
        <f t="shared" si="2047"/>
        <v>1</v>
      </c>
      <c r="AN3570" s="578">
        <v>33.299999999999997</v>
      </c>
      <c r="AO3570" s="78"/>
      <c r="AP3570" s="78"/>
      <c r="AQ3570" s="78"/>
      <c r="AR3570" s="78"/>
      <c r="AS3570" s="78"/>
      <c r="AT3570" s="78"/>
      <c r="AU3570" s="74" t="s">
        <v>717</v>
      </c>
      <c r="AV3570" s="115"/>
      <c r="AW3570" s="395"/>
      <c r="AX3570" s="395">
        <v>0</v>
      </c>
      <c r="AY3570" s="395">
        <v>0</v>
      </c>
      <c r="AZ3570" s="395">
        <v>0</v>
      </c>
      <c r="BA3570" s="395">
        <v>0</v>
      </c>
      <c r="BB3570" s="395">
        <v>0</v>
      </c>
      <c r="BC3570" s="395">
        <v>0</v>
      </c>
      <c r="BD3570" s="115"/>
      <c r="BE3570" s="115"/>
      <c r="BF3570" s="115"/>
      <c r="BG3570" s="115"/>
      <c r="BH3570" s="115"/>
      <c r="BI3570" s="115"/>
      <c r="BJ3570" s="115"/>
      <c r="BK3570" s="115"/>
      <c r="BQ3570" s="74" t="str">
        <f t="shared" si="2036"/>
        <v xml:space="preserve"> </v>
      </c>
      <c r="BS3570" s="120" t="str">
        <f t="shared" si="2037"/>
        <v xml:space="preserve"> </v>
      </c>
      <c r="BU3570" s="74" t="str">
        <f t="shared" si="2038"/>
        <v xml:space="preserve"> </v>
      </c>
      <c r="BW3570" s="120" t="str">
        <f t="shared" si="2039"/>
        <v xml:space="preserve">  </v>
      </c>
      <c r="BY3570" s="74" t="str">
        <f t="shared" si="2040"/>
        <v xml:space="preserve"> </v>
      </c>
      <c r="CA3570" s="120" t="str">
        <f t="shared" si="2041"/>
        <v xml:space="preserve"> </v>
      </c>
      <c r="CC3570" s="115" t="str">
        <f t="shared" si="2042"/>
        <v xml:space="preserve"> </v>
      </c>
      <c r="CD3570" s="115"/>
      <c r="CE3570" s="417" t="str">
        <f t="shared" si="2043"/>
        <v xml:space="preserve"> </v>
      </c>
      <c r="CF3570" s="115"/>
      <c r="CG3570" s="115" t="str">
        <f t="shared" si="2044"/>
        <v xml:space="preserve"> </v>
      </c>
      <c r="CH3570" s="115"/>
      <c r="CI3570" s="417" t="str">
        <f t="shared" si="2045"/>
        <v xml:space="preserve"> </v>
      </c>
      <c r="CJ3570" s="115"/>
      <c r="CK3570" s="115" t="str">
        <f t="shared" si="2046"/>
        <v xml:space="preserve"> </v>
      </c>
      <c r="CL3570" s="115"/>
      <c r="CM3570" s="417" t="str">
        <f t="shared" si="2035"/>
        <v xml:space="preserve"> </v>
      </c>
      <c r="IS3570" s="111">
        <v>20</v>
      </c>
    </row>
    <row r="3571" spans="2:253" s="74" customFormat="1" ht="17.100000000000001" hidden="1" customHeight="1" x14ac:dyDescent="0.25">
      <c r="B3571" s="504">
        <f>IF(AND('KB Duct Parts'!$BL$14=1,'KB Duct Parts'!AW36&gt;0),'KB Duct Parts'!AW36,0)</f>
        <v>0</v>
      </c>
      <c r="C3571" s="508">
        <v>17024</v>
      </c>
      <c r="D3571" s="506">
        <f t="shared" si="2058"/>
        <v>17024</v>
      </c>
      <c r="E3571" s="504" t="s">
        <v>1338</v>
      </c>
      <c r="F3571" s="508" t="str">
        <f t="shared" si="2052"/>
        <v xml:space="preserve"> </v>
      </c>
      <c r="G3571" s="509" t="s">
        <v>84</v>
      </c>
      <c r="H3571" s="504"/>
      <c r="I3571" s="1035"/>
      <c r="J3571" s="1036"/>
      <c r="K3571" s="516" t="s">
        <v>881</v>
      </c>
      <c r="L3571" s="535"/>
      <c r="M3571" s="517" t="str">
        <f t="shared" si="2051"/>
        <v>Y</v>
      </c>
      <c r="N3571" s="514">
        <f t="shared" si="2057"/>
        <v>36.6</v>
      </c>
      <c r="O3571" s="514">
        <f t="shared" si="2059"/>
        <v>0</v>
      </c>
      <c r="P3571" s="680">
        <f>'KB Duct Parts'!$AE$3</f>
        <v>0</v>
      </c>
      <c r="Q3571" s="681">
        <f t="shared" si="2053"/>
        <v>0</v>
      </c>
      <c r="R3571" s="682">
        <f t="shared" si="2054"/>
        <v>0</v>
      </c>
      <c r="S3571" s="716">
        <f t="shared" si="2060"/>
        <v>0.2</v>
      </c>
      <c r="T3571" s="679">
        <f t="shared" si="2055"/>
        <v>0</v>
      </c>
      <c r="U3571" s="679">
        <f t="shared" si="2056"/>
        <v>0</v>
      </c>
      <c r="Y3571" s="120"/>
      <c r="AD3571" s="81"/>
      <c r="AF3571" s="370"/>
      <c r="AG3571" s="375"/>
      <c r="AH3571" s="379"/>
      <c r="AI3571" s="383"/>
      <c r="AJ3571" s="388"/>
      <c r="AK3571" s="392"/>
      <c r="AL3571" s="388"/>
      <c r="AM3571" s="363">
        <f t="shared" si="2047"/>
        <v>1</v>
      </c>
      <c r="AN3571" s="578">
        <v>36.6</v>
      </c>
      <c r="AO3571" s="78"/>
      <c r="AP3571" s="78"/>
      <c r="AQ3571" s="78"/>
      <c r="AR3571" s="78"/>
      <c r="AS3571" s="78"/>
      <c r="AT3571" s="78"/>
      <c r="AU3571" s="74" t="s">
        <v>717</v>
      </c>
      <c r="AV3571" s="115"/>
      <c r="AW3571" s="395"/>
      <c r="AX3571" s="395">
        <v>0</v>
      </c>
      <c r="AY3571" s="395">
        <v>0</v>
      </c>
      <c r="AZ3571" s="395">
        <v>0</v>
      </c>
      <c r="BA3571" s="395">
        <v>0</v>
      </c>
      <c r="BB3571" s="395">
        <v>0</v>
      </c>
      <c r="BC3571" s="395">
        <v>0</v>
      </c>
      <c r="BD3571" s="115"/>
      <c r="BE3571" s="115"/>
      <c r="BF3571" s="115"/>
      <c r="BG3571" s="115"/>
      <c r="BH3571" s="115"/>
      <c r="BI3571" s="115"/>
      <c r="BJ3571" s="115"/>
      <c r="BK3571" s="115"/>
      <c r="BQ3571" s="74" t="str">
        <f t="shared" ref="BQ3571:BQ3634" si="2061">IF(AO3571&gt;0,D3571&amp;"-("&amp; AG3571&amp;")"," ")</f>
        <v xml:space="preserve"> </v>
      </c>
      <c r="BS3571" s="120" t="str">
        <f t="shared" ref="BS3571:BS3634" si="2062">IF(AO3571&gt;0,AO3571," ")</f>
        <v xml:space="preserve"> </v>
      </c>
      <c r="BU3571" s="74" t="str">
        <f t="shared" ref="BU3571:BU3634" si="2063">IF(AP3571&gt;0,D3571&amp;"-("&amp;AH3571&amp;")"," ")</f>
        <v xml:space="preserve"> </v>
      </c>
      <c r="BW3571" s="120" t="str">
        <f t="shared" ref="BW3571:BW3634" si="2064">IF(AP3571&gt;0,AP3571,"  ")</f>
        <v xml:space="preserve">  </v>
      </c>
      <c r="BY3571" s="74" t="str">
        <f t="shared" ref="BY3571:BY3634" si="2065">IF(AQ3571&gt;0,D3571&amp;"-("&amp;AI3571&amp;")"," ")</f>
        <v xml:space="preserve"> </v>
      </c>
      <c r="CA3571" s="120" t="str">
        <f t="shared" ref="CA3571:CA3634" si="2066">IF(AQ3571&gt;0,AQ3571," ")</f>
        <v xml:space="preserve"> </v>
      </c>
      <c r="CC3571" s="115" t="str">
        <f t="shared" ref="CC3571:CC3634" si="2067">IF(AR3571&gt;0,D3571&amp;"-("&amp;AJ3571&amp;")"," ")</f>
        <v xml:space="preserve"> </v>
      </c>
      <c r="CD3571" s="115"/>
      <c r="CE3571" s="417" t="str">
        <f t="shared" ref="CE3571:CE3634" si="2068">IF(AR3571&gt;0,AR3571," ")</f>
        <v xml:space="preserve"> </v>
      </c>
      <c r="CF3571" s="115"/>
      <c r="CG3571" s="115" t="str">
        <f t="shared" ref="CG3571:CG3634" si="2069">IF(AS3571&gt;0,D3571&amp;"-("&amp;AK3571&amp;")"," ")</f>
        <v xml:space="preserve"> </v>
      </c>
      <c r="CH3571" s="115"/>
      <c r="CI3571" s="417" t="str">
        <f t="shared" ref="CI3571:CI3634" si="2070">IF(AS3571&gt;0,AS3571," ")</f>
        <v xml:space="preserve"> </v>
      </c>
      <c r="CJ3571" s="115"/>
      <c r="CK3571" s="115" t="str">
        <f t="shared" ref="CK3571:CK3634" si="2071">IF(AT3571&gt;0,D3571&amp;"-("&amp;AL3571&amp;")"," ")</f>
        <v xml:space="preserve"> </v>
      </c>
      <c r="CL3571" s="115"/>
      <c r="CM3571" s="417" t="str">
        <f t="shared" ref="CM3571:CM3634" si="2072">IF(AT3571&gt;0,AT3571," ")</f>
        <v xml:space="preserve"> </v>
      </c>
      <c r="IS3571" s="111"/>
    </row>
    <row r="3572" spans="2:253" s="74" customFormat="1" ht="17.100000000000001" hidden="1" customHeight="1" x14ac:dyDescent="0.25">
      <c r="B3572" s="504">
        <f>IF(AND('KB Duct Parts'!$BL$14=2,'KB Duct Parts'!AW17&gt;0),'KB Duct Parts'!AW17,0)</f>
        <v>0</v>
      </c>
      <c r="C3572" s="508" t="s">
        <v>1668</v>
      </c>
      <c r="D3572" s="506" t="str">
        <f t="shared" si="2058"/>
        <v>17003SS</v>
      </c>
      <c r="E3572" s="539" t="s">
        <v>483</v>
      </c>
      <c r="F3572" s="508" t="str">
        <f t="shared" si="2052"/>
        <v xml:space="preserve"> </v>
      </c>
      <c r="G3572" s="509" t="s">
        <v>1649</v>
      </c>
      <c r="H3572" s="504"/>
      <c r="I3572" s="1035"/>
      <c r="J3572" s="1036"/>
      <c r="K3572" s="516" t="s">
        <v>882</v>
      </c>
      <c r="L3572" s="535"/>
      <c r="M3572" s="517" t="str">
        <f t="shared" si="2051"/>
        <v>Y</v>
      </c>
      <c r="N3572" s="514">
        <f t="shared" si="2057"/>
        <v>21.2</v>
      </c>
      <c r="O3572" s="514">
        <f t="shared" si="2059"/>
        <v>0</v>
      </c>
      <c r="P3572" s="680">
        <f>'KB Duct Parts'!$AE$3</f>
        <v>0</v>
      </c>
      <c r="Q3572" s="681">
        <f t="shared" si="2053"/>
        <v>0</v>
      </c>
      <c r="R3572" s="682">
        <f t="shared" si="2054"/>
        <v>0</v>
      </c>
      <c r="S3572" s="716">
        <f t="shared" si="2060"/>
        <v>0.2</v>
      </c>
      <c r="T3572" s="679">
        <f t="shared" si="2055"/>
        <v>0</v>
      </c>
      <c r="U3572" s="679">
        <f t="shared" si="2056"/>
        <v>0</v>
      </c>
      <c r="Y3572" s="120"/>
      <c r="AD3572" s="81"/>
      <c r="AF3572" s="370"/>
      <c r="AG3572" s="375"/>
      <c r="AH3572" s="379"/>
      <c r="AI3572" s="383"/>
      <c r="AJ3572" s="388"/>
      <c r="AK3572" s="392"/>
      <c r="AL3572" s="388"/>
      <c r="AM3572" s="363">
        <f t="shared" si="2047"/>
        <v>1</v>
      </c>
      <c r="AN3572" s="578">
        <v>21.2</v>
      </c>
      <c r="AO3572" s="78"/>
      <c r="AP3572" s="78"/>
      <c r="AQ3572" s="78"/>
      <c r="AR3572" s="78"/>
      <c r="AS3572" s="78"/>
      <c r="AT3572" s="78"/>
      <c r="AU3572" s="74" t="s">
        <v>717</v>
      </c>
      <c r="AV3572" s="115"/>
      <c r="AW3572" s="395"/>
      <c r="AX3572" s="395">
        <v>0</v>
      </c>
      <c r="AY3572" s="395">
        <v>0</v>
      </c>
      <c r="AZ3572" s="395">
        <v>0</v>
      </c>
      <c r="BA3572" s="395">
        <v>0</v>
      </c>
      <c r="BB3572" s="395">
        <v>0</v>
      </c>
      <c r="BC3572" s="395">
        <v>0</v>
      </c>
      <c r="BD3572" s="115"/>
      <c r="BE3572" s="115"/>
      <c r="BF3572" s="115"/>
      <c r="BG3572" s="115"/>
      <c r="BH3572" s="115"/>
      <c r="BI3572" s="115"/>
      <c r="BJ3572" s="115"/>
      <c r="BK3572" s="115"/>
      <c r="BQ3572" s="74" t="str">
        <f t="shared" si="2061"/>
        <v xml:space="preserve"> </v>
      </c>
      <c r="BS3572" s="120" t="str">
        <f t="shared" si="2062"/>
        <v xml:space="preserve"> </v>
      </c>
      <c r="BU3572" s="74" t="str">
        <f t="shared" si="2063"/>
        <v xml:space="preserve"> </v>
      </c>
      <c r="BW3572" s="120" t="str">
        <f t="shared" si="2064"/>
        <v xml:space="preserve">  </v>
      </c>
      <c r="BY3572" s="74" t="str">
        <f t="shared" si="2065"/>
        <v xml:space="preserve"> </v>
      </c>
      <c r="CA3572" s="120" t="str">
        <f t="shared" si="2066"/>
        <v xml:space="preserve"> </v>
      </c>
      <c r="CC3572" s="115" t="str">
        <f t="shared" si="2067"/>
        <v xml:space="preserve"> </v>
      </c>
      <c r="CD3572" s="115"/>
      <c r="CE3572" s="417" t="str">
        <f t="shared" si="2068"/>
        <v xml:space="preserve"> </v>
      </c>
      <c r="CF3572" s="115"/>
      <c r="CG3572" s="115" t="str">
        <f t="shared" si="2069"/>
        <v xml:space="preserve"> </v>
      </c>
      <c r="CH3572" s="115"/>
      <c r="CI3572" s="417" t="str">
        <f t="shared" si="2070"/>
        <v xml:space="preserve"> </v>
      </c>
      <c r="CJ3572" s="115"/>
      <c r="CK3572" s="115" t="str">
        <f t="shared" si="2071"/>
        <v xml:space="preserve"> </v>
      </c>
      <c r="CL3572" s="115"/>
      <c r="CM3572" s="417" t="str">
        <f t="shared" si="2072"/>
        <v xml:space="preserve"> </v>
      </c>
      <c r="IS3572" s="111">
        <v>13</v>
      </c>
    </row>
    <row r="3573" spans="2:253" s="74" customFormat="1" ht="17.100000000000001" hidden="1" customHeight="1" x14ac:dyDescent="0.25">
      <c r="B3573" s="504">
        <f>IF(AND('KB Duct Parts'!$BL$14=2,'KB Duct Parts'!AW18&gt;0),'KB Duct Parts'!AW18,0)</f>
        <v>0</v>
      </c>
      <c r="C3573" s="508" t="s">
        <v>1669</v>
      </c>
      <c r="D3573" s="506" t="str">
        <f t="shared" si="2058"/>
        <v>17004SS</v>
      </c>
      <c r="E3573" s="539" t="s">
        <v>861</v>
      </c>
      <c r="F3573" s="508" t="str">
        <f t="shared" si="2052"/>
        <v xml:space="preserve"> </v>
      </c>
      <c r="G3573" s="509" t="s">
        <v>1650</v>
      </c>
      <c r="H3573" s="504"/>
      <c r="I3573" s="1035"/>
      <c r="J3573" s="1036"/>
      <c r="K3573" s="516" t="s">
        <v>882</v>
      </c>
      <c r="L3573" s="535"/>
      <c r="M3573" s="517" t="str">
        <f t="shared" si="2051"/>
        <v>Y</v>
      </c>
      <c r="N3573" s="514">
        <f t="shared" si="2057"/>
        <v>21.2</v>
      </c>
      <c r="O3573" s="514">
        <f t="shared" si="2059"/>
        <v>0</v>
      </c>
      <c r="P3573" s="680">
        <f>'KB Duct Parts'!$AE$3</f>
        <v>0</v>
      </c>
      <c r="Q3573" s="681">
        <f t="shared" si="2053"/>
        <v>0</v>
      </c>
      <c r="R3573" s="682">
        <f t="shared" si="2054"/>
        <v>0</v>
      </c>
      <c r="S3573" s="716">
        <f t="shared" si="2060"/>
        <v>0.2</v>
      </c>
      <c r="T3573" s="679">
        <f t="shared" si="2055"/>
        <v>0</v>
      </c>
      <c r="U3573" s="679">
        <f t="shared" si="2056"/>
        <v>0</v>
      </c>
      <c r="Y3573" s="120"/>
      <c r="AD3573" s="81"/>
      <c r="AF3573" s="370"/>
      <c r="AG3573" s="375"/>
      <c r="AH3573" s="379"/>
      <c r="AI3573" s="383"/>
      <c r="AJ3573" s="388"/>
      <c r="AK3573" s="392"/>
      <c r="AL3573" s="388"/>
      <c r="AM3573" s="363">
        <f t="shared" si="2047"/>
        <v>1</v>
      </c>
      <c r="AN3573" s="578">
        <v>21.2</v>
      </c>
      <c r="AO3573" s="78"/>
      <c r="AP3573" s="78"/>
      <c r="AQ3573" s="78"/>
      <c r="AR3573" s="78"/>
      <c r="AS3573" s="78"/>
      <c r="AT3573" s="78"/>
      <c r="AU3573" s="74" t="s">
        <v>717</v>
      </c>
      <c r="AV3573" s="115"/>
      <c r="AW3573" s="395"/>
      <c r="AX3573" s="395">
        <v>0</v>
      </c>
      <c r="AY3573" s="395">
        <v>0</v>
      </c>
      <c r="AZ3573" s="395">
        <v>0</v>
      </c>
      <c r="BA3573" s="395">
        <v>0</v>
      </c>
      <c r="BB3573" s="395">
        <v>0</v>
      </c>
      <c r="BC3573" s="395">
        <v>0</v>
      </c>
      <c r="BD3573" s="115"/>
      <c r="BE3573" s="115"/>
      <c r="BF3573" s="115"/>
      <c r="BG3573" s="115"/>
      <c r="BH3573" s="115"/>
      <c r="BI3573" s="115"/>
      <c r="BJ3573" s="115"/>
      <c r="BK3573" s="115"/>
      <c r="BQ3573" s="74" t="str">
        <f t="shared" si="2061"/>
        <v xml:space="preserve"> </v>
      </c>
      <c r="BS3573" s="120" t="str">
        <f t="shared" si="2062"/>
        <v xml:space="preserve"> </v>
      </c>
      <c r="BU3573" s="74" t="str">
        <f t="shared" si="2063"/>
        <v xml:space="preserve"> </v>
      </c>
      <c r="BW3573" s="120" t="str">
        <f t="shared" si="2064"/>
        <v xml:space="preserve">  </v>
      </c>
      <c r="BY3573" s="74" t="str">
        <f t="shared" si="2065"/>
        <v xml:space="preserve"> </v>
      </c>
      <c r="CA3573" s="120" t="str">
        <f t="shared" si="2066"/>
        <v xml:space="preserve"> </v>
      </c>
      <c r="CC3573" s="115" t="str">
        <f t="shared" si="2067"/>
        <v xml:space="preserve"> </v>
      </c>
      <c r="CD3573" s="115"/>
      <c r="CE3573" s="417" t="str">
        <f t="shared" si="2068"/>
        <v xml:space="preserve"> </v>
      </c>
      <c r="CF3573" s="115"/>
      <c r="CG3573" s="115" t="str">
        <f t="shared" si="2069"/>
        <v xml:space="preserve"> </v>
      </c>
      <c r="CH3573" s="115"/>
      <c r="CI3573" s="417" t="str">
        <f t="shared" si="2070"/>
        <v xml:space="preserve"> </v>
      </c>
      <c r="CJ3573" s="115"/>
      <c r="CK3573" s="115" t="str">
        <f t="shared" si="2071"/>
        <v xml:space="preserve"> </v>
      </c>
      <c r="CL3573" s="115"/>
      <c r="CM3573" s="417" t="str">
        <f t="shared" si="2072"/>
        <v xml:space="preserve"> </v>
      </c>
      <c r="IS3573" s="111">
        <v>13</v>
      </c>
    </row>
    <row r="3574" spans="2:253" s="74" customFormat="1" ht="17.100000000000001" hidden="1" customHeight="1" x14ac:dyDescent="0.25">
      <c r="B3574" s="504">
        <f>IF(AND('KB Duct Parts'!$BL$14=2,'KB Duct Parts'!AW19&gt;0),'KB Duct Parts'!AW19,0)</f>
        <v>0</v>
      </c>
      <c r="C3574" s="508" t="s">
        <v>1670</v>
      </c>
      <c r="D3574" s="506" t="str">
        <f t="shared" si="2058"/>
        <v>17005SS</v>
      </c>
      <c r="E3574" s="539" t="s">
        <v>862</v>
      </c>
      <c r="F3574" s="508" t="str">
        <f t="shared" si="2052"/>
        <v xml:space="preserve"> </v>
      </c>
      <c r="G3574" s="509" t="s">
        <v>1651</v>
      </c>
      <c r="H3574" s="504"/>
      <c r="I3574" s="1035"/>
      <c r="J3574" s="1036"/>
      <c r="K3574" s="516" t="s">
        <v>882</v>
      </c>
      <c r="L3574" s="535"/>
      <c r="M3574" s="517" t="str">
        <f t="shared" si="2051"/>
        <v>Y</v>
      </c>
      <c r="N3574" s="514">
        <f t="shared" si="2057"/>
        <v>27.6</v>
      </c>
      <c r="O3574" s="514">
        <f t="shared" si="2059"/>
        <v>0</v>
      </c>
      <c r="P3574" s="680">
        <f>'KB Duct Parts'!$AE$3</f>
        <v>0</v>
      </c>
      <c r="Q3574" s="681">
        <f t="shared" si="2053"/>
        <v>0</v>
      </c>
      <c r="R3574" s="682">
        <f t="shared" si="2054"/>
        <v>0</v>
      </c>
      <c r="S3574" s="716">
        <f t="shared" si="2060"/>
        <v>0.2</v>
      </c>
      <c r="T3574" s="679">
        <f t="shared" si="2055"/>
        <v>0</v>
      </c>
      <c r="U3574" s="679">
        <f t="shared" si="2056"/>
        <v>0</v>
      </c>
      <c r="Y3574" s="120"/>
      <c r="AD3574" s="81"/>
      <c r="AF3574" s="370"/>
      <c r="AG3574" s="375"/>
      <c r="AH3574" s="379"/>
      <c r="AI3574" s="383"/>
      <c r="AJ3574" s="388"/>
      <c r="AK3574" s="392"/>
      <c r="AL3574" s="388"/>
      <c r="AM3574" s="363">
        <f t="shared" si="2047"/>
        <v>1</v>
      </c>
      <c r="AN3574" s="578">
        <v>27.6</v>
      </c>
      <c r="AO3574" s="78"/>
      <c r="AP3574" s="78"/>
      <c r="AQ3574" s="78"/>
      <c r="AR3574" s="78"/>
      <c r="AS3574" s="78"/>
      <c r="AT3574" s="78"/>
      <c r="AU3574" s="74" t="s">
        <v>717</v>
      </c>
      <c r="AV3574" s="115"/>
      <c r="AW3574" s="395"/>
      <c r="AX3574" s="395">
        <v>0</v>
      </c>
      <c r="AY3574" s="395">
        <v>0</v>
      </c>
      <c r="AZ3574" s="395">
        <v>0</v>
      </c>
      <c r="BA3574" s="395">
        <v>0</v>
      </c>
      <c r="BB3574" s="395">
        <v>0</v>
      </c>
      <c r="BC3574" s="395">
        <v>0</v>
      </c>
      <c r="BD3574" s="115"/>
      <c r="BE3574" s="115"/>
      <c r="BF3574" s="115"/>
      <c r="BG3574" s="115"/>
      <c r="BH3574" s="115"/>
      <c r="BI3574" s="115"/>
      <c r="BJ3574" s="115"/>
      <c r="BK3574" s="115"/>
      <c r="BQ3574" s="74" t="str">
        <f t="shared" si="2061"/>
        <v xml:space="preserve"> </v>
      </c>
      <c r="BS3574" s="120" t="str">
        <f t="shared" si="2062"/>
        <v xml:space="preserve"> </v>
      </c>
      <c r="BU3574" s="74" t="str">
        <f t="shared" si="2063"/>
        <v xml:space="preserve"> </v>
      </c>
      <c r="BW3574" s="120" t="str">
        <f t="shared" si="2064"/>
        <v xml:space="preserve">  </v>
      </c>
      <c r="BY3574" s="74" t="str">
        <f t="shared" si="2065"/>
        <v xml:space="preserve"> </v>
      </c>
      <c r="CA3574" s="120" t="str">
        <f t="shared" si="2066"/>
        <v xml:space="preserve"> </v>
      </c>
      <c r="CC3574" s="115" t="str">
        <f t="shared" si="2067"/>
        <v xml:space="preserve"> </v>
      </c>
      <c r="CD3574" s="115"/>
      <c r="CE3574" s="417" t="str">
        <f t="shared" si="2068"/>
        <v xml:space="preserve"> </v>
      </c>
      <c r="CF3574" s="115"/>
      <c r="CG3574" s="115" t="str">
        <f t="shared" si="2069"/>
        <v xml:space="preserve"> </v>
      </c>
      <c r="CH3574" s="115"/>
      <c r="CI3574" s="417" t="str">
        <f t="shared" si="2070"/>
        <v xml:space="preserve"> </v>
      </c>
      <c r="CJ3574" s="115"/>
      <c r="CK3574" s="115" t="str">
        <f t="shared" si="2071"/>
        <v xml:space="preserve"> </v>
      </c>
      <c r="CL3574" s="115"/>
      <c r="CM3574" s="417" t="str">
        <f t="shared" si="2072"/>
        <v xml:space="preserve"> </v>
      </c>
      <c r="IS3574" s="111">
        <v>17</v>
      </c>
    </row>
    <row r="3575" spans="2:253" s="74" customFormat="1" ht="17.100000000000001" hidden="1" customHeight="1" x14ac:dyDescent="0.25">
      <c r="B3575" s="504">
        <f>IF(AND('KB Duct Parts'!$BL$14=2,'KB Duct Parts'!AW20&gt;0),'KB Duct Parts'!AW20,0)</f>
        <v>0</v>
      </c>
      <c r="C3575" s="508" t="s">
        <v>1671</v>
      </c>
      <c r="D3575" s="506" t="str">
        <f t="shared" si="2058"/>
        <v>17006SS</v>
      </c>
      <c r="E3575" s="539" t="s">
        <v>863</v>
      </c>
      <c r="F3575" s="508" t="str">
        <f t="shared" si="2052"/>
        <v xml:space="preserve"> </v>
      </c>
      <c r="G3575" s="509" t="s">
        <v>1652</v>
      </c>
      <c r="H3575" s="504"/>
      <c r="I3575" s="1035"/>
      <c r="J3575" s="1036"/>
      <c r="K3575" s="516" t="s">
        <v>882</v>
      </c>
      <c r="L3575" s="535"/>
      <c r="M3575" s="517" t="str">
        <f t="shared" si="2051"/>
        <v>Y</v>
      </c>
      <c r="N3575" s="514">
        <f t="shared" si="2057"/>
        <v>29.4</v>
      </c>
      <c r="O3575" s="514">
        <f t="shared" si="2059"/>
        <v>0</v>
      </c>
      <c r="P3575" s="680">
        <f>'KB Duct Parts'!$AE$3</f>
        <v>0</v>
      </c>
      <c r="Q3575" s="681">
        <f t="shared" si="2053"/>
        <v>0</v>
      </c>
      <c r="R3575" s="682">
        <f t="shared" si="2054"/>
        <v>0</v>
      </c>
      <c r="S3575" s="716">
        <f t="shared" si="2060"/>
        <v>0.2</v>
      </c>
      <c r="T3575" s="679">
        <f t="shared" si="2055"/>
        <v>0</v>
      </c>
      <c r="U3575" s="679">
        <f t="shared" si="2056"/>
        <v>0</v>
      </c>
      <c r="Y3575" s="120"/>
      <c r="AD3575" s="81"/>
      <c r="AF3575" s="370"/>
      <c r="AG3575" s="375"/>
      <c r="AH3575" s="379"/>
      <c r="AI3575" s="383"/>
      <c r="AJ3575" s="388"/>
      <c r="AK3575" s="392"/>
      <c r="AL3575" s="388"/>
      <c r="AM3575" s="363">
        <f t="shared" si="2047"/>
        <v>1</v>
      </c>
      <c r="AN3575" s="578">
        <v>29.4</v>
      </c>
      <c r="AO3575" s="78"/>
      <c r="AP3575" s="78"/>
      <c r="AQ3575" s="78"/>
      <c r="AR3575" s="78"/>
      <c r="AS3575" s="78"/>
      <c r="AT3575" s="78"/>
      <c r="AU3575" s="74" t="s">
        <v>717</v>
      </c>
      <c r="AV3575" s="115"/>
      <c r="AW3575" s="395"/>
      <c r="AX3575" s="395">
        <v>0</v>
      </c>
      <c r="AY3575" s="395">
        <v>0</v>
      </c>
      <c r="AZ3575" s="395">
        <v>0</v>
      </c>
      <c r="BA3575" s="395">
        <v>0</v>
      </c>
      <c r="BB3575" s="395">
        <v>0</v>
      </c>
      <c r="BC3575" s="395">
        <v>0</v>
      </c>
      <c r="BD3575" s="115"/>
      <c r="BE3575" s="115"/>
      <c r="BF3575" s="115"/>
      <c r="BG3575" s="115"/>
      <c r="BH3575" s="115"/>
      <c r="BI3575" s="115"/>
      <c r="BJ3575" s="115"/>
      <c r="BK3575" s="115"/>
      <c r="BQ3575" s="74" t="str">
        <f t="shared" si="2061"/>
        <v xml:space="preserve"> </v>
      </c>
      <c r="BS3575" s="120" t="str">
        <f t="shared" si="2062"/>
        <v xml:space="preserve"> </v>
      </c>
      <c r="BU3575" s="74" t="str">
        <f t="shared" si="2063"/>
        <v xml:space="preserve"> </v>
      </c>
      <c r="BW3575" s="120" t="str">
        <f t="shared" si="2064"/>
        <v xml:space="preserve">  </v>
      </c>
      <c r="BY3575" s="74" t="str">
        <f t="shared" si="2065"/>
        <v xml:space="preserve"> </v>
      </c>
      <c r="CA3575" s="120" t="str">
        <f t="shared" si="2066"/>
        <v xml:space="preserve"> </v>
      </c>
      <c r="CC3575" s="115" t="str">
        <f t="shared" si="2067"/>
        <v xml:space="preserve"> </v>
      </c>
      <c r="CD3575" s="115"/>
      <c r="CE3575" s="417" t="str">
        <f t="shared" si="2068"/>
        <v xml:space="preserve"> </v>
      </c>
      <c r="CF3575" s="115"/>
      <c r="CG3575" s="115" t="str">
        <f t="shared" si="2069"/>
        <v xml:space="preserve"> </v>
      </c>
      <c r="CH3575" s="115"/>
      <c r="CI3575" s="417" t="str">
        <f t="shared" si="2070"/>
        <v xml:space="preserve"> </v>
      </c>
      <c r="CJ3575" s="115"/>
      <c r="CK3575" s="115" t="str">
        <f t="shared" si="2071"/>
        <v xml:space="preserve"> </v>
      </c>
      <c r="CL3575" s="115"/>
      <c r="CM3575" s="417" t="str">
        <f t="shared" si="2072"/>
        <v xml:space="preserve"> </v>
      </c>
      <c r="IS3575" s="111">
        <v>18</v>
      </c>
    </row>
    <row r="3576" spans="2:253" s="74" customFormat="1" ht="17.100000000000001" hidden="1" customHeight="1" x14ac:dyDescent="0.25">
      <c r="B3576" s="504">
        <f>IF(AND('KB Duct Parts'!$BL$14=2,'KB Duct Parts'!AW21&gt;0),'KB Duct Parts'!AW21,0)</f>
        <v>0</v>
      </c>
      <c r="C3576" s="508" t="s">
        <v>1672</v>
      </c>
      <c r="D3576" s="506" t="str">
        <f t="shared" si="2058"/>
        <v>17007SS</v>
      </c>
      <c r="E3576" s="539" t="s">
        <v>864</v>
      </c>
      <c r="F3576" s="508" t="str">
        <f t="shared" si="2052"/>
        <v xml:space="preserve"> </v>
      </c>
      <c r="G3576" s="509" t="s">
        <v>1653</v>
      </c>
      <c r="H3576" s="504"/>
      <c r="I3576" s="1035"/>
      <c r="J3576" s="1036"/>
      <c r="K3576" s="516" t="s">
        <v>882</v>
      </c>
      <c r="L3576" s="535"/>
      <c r="M3576" s="517" t="str">
        <f t="shared" si="2051"/>
        <v>Y</v>
      </c>
      <c r="N3576" s="514">
        <f t="shared" si="2057"/>
        <v>29.4</v>
      </c>
      <c r="O3576" s="514">
        <f t="shared" si="2059"/>
        <v>0</v>
      </c>
      <c r="P3576" s="680">
        <f>'KB Duct Parts'!$AE$3</f>
        <v>0</v>
      </c>
      <c r="Q3576" s="681">
        <f t="shared" si="2053"/>
        <v>0</v>
      </c>
      <c r="R3576" s="682">
        <f t="shared" si="2054"/>
        <v>0</v>
      </c>
      <c r="S3576" s="716">
        <f t="shared" si="2060"/>
        <v>0.2</v>
      </c>
      <c r="T3576" s="679">
        <f t="shared" si="2055"/>
        <v>0</v>
      </c>
      <c r="U3576" s="679">
        <f t="shared" si="2056"/>
        <v>0</v>
      </c>
      <c r="Y3576" s="120"/>
      <c r="AD3576" s="81"/>
      <c r="AF3576" s="370"/>
      <c r="AG3576" s="375"/>
      <c r="AH3576" s="379"/>
      <c r="AI3576" s="383"/>
      <c r="AJ3576" s="388"/>
      <c r="AK3576" s="392"/>
      <c r="AL3576" s="388"/>
      <c r="AM3576" s="363">
        <f t="shared" si="2047"/>
        <v>1</v>
      </c>
      <c r="AN3576" s="578">
        <v>29.4</v>
      </c>
      <c r="AO3576" s="78"/>
      <c r="AP3576" s="78"/>
      <c r="AQ3576" s="78"/>
      <c r="AR3576" s="78"/>
      <c r="AS3576" s="78"/>
      <c r="AT3576" s="78"/>
      <c r="AU3576" s="74" t="s">
        <v>717</v>
      </c>
      <c r="AV3576" s="115"/>
      <c r="AW3576" s="395"/>
      <c r="AX3576" s="395">
        <v>0</v>
      </c>
      <c r="AY3576" s="395">
        <v>0</v>
      </c>
      <c r="AZ3576" s="395">
        <v>0</v>
      </c>
      <c r="BA3576" s="395">
        <v>0</v>
      </c>
      <c r="BB3576" s="395">
        <v>0</v>
      </c>
      <c r="BC3576" s="395">
        <v>0</v>
      </c>
      <c r="BD3576" s="115"/>
      <c r="BE3576" s="115"/>
      <c r="BF3576" s="115"/>
      <c r="BG3576" s="115"/>
      <c r="BH3576" s="115"/>
      <c r="BI3576" s="115"/>
      <c r="BJ3576" s="115"/>
      <c r="BK3576" s="115"/>
      <c r="BQ3576" s="74" t="str">
        <f t="shared" si="2061"/>
        <v xml:space="preserve"> </v>
      </c>
      <c r="BS3576" s="120" t="str">
        <f t="shared" si="2062"/>
        <v xml:space="preserve"> </v>
      </c>
      <c r="BU3576" s="74" t="str">
        <f t="shared" si="2063"/>
        <v xml:space="preserve"> </v>
      </c>
      <c r="BW3576" s="120" t="str">
        <f t="shared" si="2064"/>
        <v xml:space="preserve">  </v>
      </c>
      <c r="BY3576" s="74" t="str">
        <f t="shared" si="2065"/>
        <v xml:space="preserve"> </v>
      </c>
      <c r="CA3576" s="120" t="str">
        <f t="shared" si="2066"/>
        <v xml:space="preserve"> </v>
      </c>
      <c r="CC3576" s="115" t="str">
        <f t="shared" si="2067"/>
        <v xml:space="preserve"> </v>
      </c>
      <c r="CD3576" s="115"/>
      <c r="CE3576" s="417" t="str">
        <f t="shared" si="2068"/>
        <v xml:space="preserve"> </v>
      </c>
      <c r="CF3576" s="115"/>
      <c r="CG3576" s="115" t="str">
        <f t="shared" si="2069"/>
        <v xml:space="preserve"> </v>
      </c>
      <c r="CH3576" s="115"/>
      <c r="CI3576" s="417" t="str">
        <f t="shared" si="2070"/>
        <v xml:space="preserve"> </v>
      </c>
      <c r="CJ3576" s="115"/>
      <c r="CK3576" s="115" t="str">
        <f t="shared" si="2071"/>
        <v xml:space="preserve"> </v>
      </c>
      <c r="CL3576" s="115"/>
      <c r="CM3576" s="417" t="str">
        <f t="shared" si="2072"/>
        <v xml:space="preserve"> </v>
      </c>
      <c r="IS3576" s="111">
        <v>18</v>
      </c>
    </row>
    <row r="3577" spans="2:253" s="74" customFormat="1" ht="17.100000000000001" hidden="1" customHeight="1" x14ac:dyDescent="0.25">
      <c r="B3577" s="504">
        <f>IF(AND('KB Duct Parts'!$BL$14=2,'KB Duct Parts'!AW22&gt;0),'KB Duct Parts'!AW22,0)</f>
        <v>0</v>
      </c>
      <c r="C3577" s="508" t="s">
        <v>1673</v>
      </c>
      <c r="D3577" s="506" t="str">
        <f t="shared" si="2058"/>
        <v>17008SS</v>
      </c>
      <c r="E3577" s="539" t="s">
        <v>484</v>
      </c>
      <c r="F3577" s="508" t="str">
        <f t="shared" si="2052"/>
        <v xml:space="preserve"> </v>
      </c>
      <c r="G3577" s="509" t="s">
        <v>1654</v>
      </c>
      <c r="H3577" s="504"/>
      <c r="I3577" s="1035"/>
      <c r="J3577" s="1036"/>
      <c r="K3577" s="516" t="s">
        <v>882</v>
      </c>
      <c r="L3577" s="535"/>
      <c r="M3577" s="517" t="str">
        <f t="shared" si="2051"/>
        <v>Y</v>
      </c>
      <c r="N3577" s="514">
        <f t="shared" si="2057"/>
        <v>32.6</v>
      </c>
      <c r="O3577" s="514">
        <f t="shared" si="2059"/>
        <v>0</v>
      </c>
      <c r="P3577" s="680">
        <f>'KB Duct Parts'!$AE$3</f>
        <v>0</v>
      </c>
      <c r="Q3577" s="681">
        <f t="shared" si="2053"/>
        <v>0</v>
      </c>
      <c r="R3577" s="682">
        <f t="shared" si="2054"/>
        <v>0</v>
      </c>
      <c r="S3577" s="716">
        <f t="shared" si="2060"/>
        <v>0.2</v>
      </c>
      <c r="T3577" s="679">
        <f t="shared" si="2055"/>
        <v>0</v>
      </c>
      <c r="U3577" s="679">
        <f t="shared" si="2056"/>
        <v>0</v>
      </c>
      <c r="Y3577" s="120"/>
      <c r="AD3577" s="81"/>
      <c r="AF3577" s="370"/>
      <c r="AG3577" s="375"/>
      <c r="AH3577" s="379"/>
      <c r="AI3577" s="383"/>
      <c r="AJ3577" s="388"/>
      <c r="AK3577" s="392"/>
      <c r="AL3577" s="388"/>
      <c r="AM3577" s="363">
        <f t="shared" si="2047"/>
        <v>1</v>
      </c>
      <c r="AN3577" s="578">
        <v>32.6</v>
      </c>
      <c r="AO3577" s="78"/>
      <c r="AP3577" s="78"/>
      <c r="AQ3577" s="78"/>
      <c r="AR3577" s="78"/>
      <c r="AS3577" s="78"/>
      <c r="AT3577" s="78"/>
      <c r="AU3577" s="74" t="s">
        <v>717</v>
      </c>
      <c r="AV3577" s="115"/>
      <c r="AW3577" s="395"/>
      <c r="AX3577" s="395">
        <v>0</v>
      </c>
      <c r="AY3577" s="395">
        <v>0</v>
      </c>
      <c r="AZ3577" s="395">
        <v>0</v>
      </c>
      <c r="BA3577" s="395">
        <v>0</v>
      </c>
      <c r="BB3577" s="395">
        <v>0</v>
      </c>
      <c r="BC3577" s="395">
        <v>0</v>
      </c>
      <c r="BD3577" s="115"/>
      <c r="BE3577" s="115"/>
      <c r="BF3577" s="115"/>
      <c r="BG3577" s="115"/>
      <c r="BH3577" s="115"/>
      <c r="BI3577" s="115"/>
      <c r="BJ3577" s="115"/>
      <c r="BK3577" s="115"/>
      <c r="BQ3577" s="74" t="str">
        <f t="shared" si="2061"/>
        <v xml:space="preserve"> </v>
      </c>
      <c r="BS3577" s="120" t="str">
        <f t="shared" si="2062"/>
        <v xml:space="preserve"> </v>
      </c>
      <c r="BU3577" s="74" t="str">
        <f t="shared" si="2063"/>
        <v xml:space="preserve"> </v>
      </c>
      <c r="BW3577" s="120" t="str">
        <f t="shared" si="2064"/>
        <v xml:space="preserve">  </v>
      </c>
      <c r="BY3577" s="74" t="str">
        <f t="shared" si="2065"/>
        <v xml:space="preserve"> </v>
      </c>
      <c r="CA3577" s="120" t="str">
        <f t="shared" si="2066"/>
        <v xml:space="preserve"> </v>
      </c>
      <c r="CC3577" s="115" t="str">
        <f t="shared" si="2067"/>
        <v xml:space="preserve"> </v>
      </c>
      <c r="CD3577" s="115"/>
      <c r="CE3577" s="417" t="str">
        <f t="shared" si="2068"/>
        <v xml:space="preserve"> </v>
      </c>
      <c r="CF3577" s="115"/>
      <c r="CG3577" s="115" t="str">
        <f t="shared" si="2069"/>
        <v xml:space="preserve"> </v>
      </c>
      <c r="CH3577" s="115"/>
      <c r="CI3577" s="417" t="str">
        <f t="shared" si="2070"/>
        <v xml:space="preserve"> </v>
      </c>
      <c r="CJ3577" s="115"/>
      <c r="CK3577" s="115" t="str">
        <f t="shared" si="2071"/>
        <v xml:space="preserve"> </v>
      </c>
      <c r="CL3577" s="115"/>
      <c r="CM3577" s="417" t="str">
        <f t="shared" si="2072"/>
        <v xml:space="preserve"> </v>
      </c>
      <c r="IS3577" s="111">
        <v>20</v>
      </c>
    </row>
    <row r="3578" spans="2:253" s="74" customFormat="1" ht="17.100000000000001" hidden="1" customHeight="1" x14ac:dyDescent="0.25">
      <c r="B3578" s="504">
        <f>IF(AND('KB Duct Parts'!$BL$14=2,'KB Duct Parts'!AW23&gt;0),'KB Duct Parts'!AW23,0)</f>
        <v>0</v>
      </c>
      <c r="C3578" s="508" t="s">
        <v>1674</v>
      </c>
      <c r="D3578" s="506" t="str">
        <f t="shared" si="2058"/>
        <v>17009SS</v>
      </c>
      <c r="E3578" s="539" t="s">
        <v>866</v>
      </c>
      <c r="F3578" s="508" t="str">
        <f t="shared" si="2052"/>
        <v xml:space="preserve"> </v>
      </c>
      <c r="G3578" s="509" t="s">
        <v>1655</v>
      </c>
      <c r="H3578" s="504"/>
      <c r="I3578" s="1035"/>
      <c r="J3578" s="1036"/>
      <c r="K3578" s="516" t="s">
        <v>882</v>
      </c>
      <c r="L3578" s="535"/>
      <c r="M3578" s="517" t="str">
        <f t="shared" si="2051"/>
        <v>Y</v>
      </c>
      <c r="N3578" s="514">
        <f t="shared" si="2057"/>
        <v>35.799999999999997</v>
      </c>
      <c r="O3578" s="514">
        <f t="shared" si="2059"/>
        <v>0</v>
      </c>
      <c r="P3578" s="680">
        <f>'KB Duct Parts'!$AE$3</f>
        <v>0</v>
      </c>
      <c r="Q3578" s="681">
        <f t="shared" si="2053"/>
        <v>0</v>
      </c>
      <c r="R3578" s="682">
        <f t="shared" si="2054"/>
        <v>0</v>
      </c>
      <c r="S3578" s="716">
        <f t="shared" si="2060"/>
        <v>0.2</v>
      </c>
      <c r="T3578" s="679">
        <f t="shared" si="2055"/>
        <v>0</v>
      </c>
      <c r="U3578" s="679">
        <f t="shared" si="2056"/>
        <v>0</v>
      </c>
      <c r="Y3578" s="120"/>
      <c r="AD3578" s="81"/>
      <c r="AF3578" s="370"/>
      <c r="AG3578" s="375"/>
      <c r="AH3578" s="379"/>
      <c r="AI3578" s="383"/>
      <c r="AJ3578" s="388"/>
      <c r="AK3578" s="392"/>
      <c r="AL3578" s="388"/>
      <c r="AM3578" s="363">
        <f t="shared" si="2047"/>
        <v>1</v>
      </c>
      <c r="AN3578" s="578">
        <v>35.799999999999997</v>
      </c>
      <c r="AO3578" s="78"/>
      <c r="AP3578" s="78"/>
      <c r="AQ3578" s="78"/>
      <c r="AR3578" s="78"/>
      <c r="AS3578" s="78"/>
      <c r="AT3578" s="78"/>
      <c r="AU3578" s="74" t="s">
        <v>717</v>
      </c>
      <c r="AV3578" s="115"/>
      <c r="AW3578" s="395"/>
      <c r="AX3578" s="395">
        <v>0</v>
      </c>
      <c r="AY3578" s="395">
        <v>0</v>
      </c>
      <c r="AZ3578" s="395">
        <v>0</v>
      </c>
      <c r="BA3578" s="395">
        <v>0</v>
      </c>
      <c r="BB3578" s="395">
        <v>0</v>
      </c>
      <c r="BC3578" s="395">
        <v>0</v>
      </c>
      <c r="BD3578" s="115"/>
      <c r="BE3578" s="115"/>
      <c r="BF3578" s="115"/>
      <c r="BG3578" s="115"/>
      <c r="BH3578" s="115"/>
      <c r="BI3578" s="115"/>
      <c r="BJ3578" s="115"/>
      <c r="BK3578" s="115"/>
      <c r="BQ3578" s="74" t="str">
        <f t="shared" si="2061"/>
        <v xml:space="preserve"> </v>
      </c>
      <c r="BS3578" s="120" t="str">
        <f t="shared" si="2062"/>
        <v xml:space="preserve"> </v>
      </c>
      <c r="BU3578" s="74" t="str">
        <f t="shared" si="2063"/>
        <v xml:space="preserve"> </v>
      </c>
      <c r="BW3578" s="120" t="str">
        <f t="shared" si="2064"/>
        <v xml:space="preserve">  </v>
      </c>
      <c r="BY3578" s="74" t="str">
        <f t="shared" si="2065"/>
        <v xml:space="preserve"> </v>
      </c>
      <c r="CA3578" s="120" t="str">
        <f t="shared" si="2066"/>
        <v xml:space="preserve"> </v>
      </c>
      <c r="CC3578" s="115" t="str">
        <f t="shared" si="2067"/>
        <v xml:space="preserve"> </v>
      </c>
      <c r="CD3578" s="115"/>
      <c r="CE3578" s="417" t="str">
        <f t="shared" si="2068"/>
        <v xml:space="preserve"> </v>
      </c>
      <c r="CF3578" s="115"/>
      <c r="CG3578" s="115" t="str">
        <f t="shared" si="2069"/>
        <v xml:space="preserve"> </v>
      </c>
      <c r="CH3578" s="115"/>
      <c r="CI3578" s="417" t="str">
        <f t="shared" si="2070"/>
        <v xml:space="preserve"> </v>
      </c>
      <c r="CJ3578" s="115"/>
      <c r="CK3578" s="115" t="str">
        <f t="shared" si="2071"/>
        <v xml:space="preserve"> </v>
      </c>
      <c r="CL3578" s="115"/>
      <c r="CM3578" s="417" t="str">
        <f t="shared" si="2072"/>
        <v xml:space="preserve"> </v>
      </c>
      <c r="IS3578" s="111">
        <v>22</v>
      </c>
    </row>
    <row r="3579" spans="2:253" s="74" customFormat="1" ht="17.100000000000001" hidden="1" customHeight="1" x14ac:dyDescent="0.25">
      <c r="B3579" s="504">
        <f>IF(AND('KB Duct Parts'!$BL$14=2,'KB Duct Parts'!AW24&gt;0),'KB Duct Parts'!AW24,0)</f>
        <v>0</v>
      </c>
      <c r="C3579" s="508" t="s">
        <v>1675</v>
      </c>
      <c r="D3579" s="506" t="str">
        <f t="shared" si="2058"/>
        <v>17010SS</v>
      </c>
      <c r="E3579" s="539" t="s">
        <v>867</v>
      </c>
      <c r="F3579" s="508" t="str">
        <f t="shared" si="2052"/>
        <v xml:space="preserve"> </v>
      </c>
      <c r="G3579" s="509" t="s">
        <v>1656</v>
      </c>
      <c r="H3579" s="504"/>
      <c r="I3579" s="1035"/>
      <c r="J3579" s="1036"/>
      <c r="K3579" s="516" t="s">
        <v>882</v>
      </c>
      <c r="L3579" s="535"/>
      <c r="M3579" s="517" t="str">
        <f t="shared" si="2051"/>
        <v>Y</v>
      </c>
      <c r="N3579" s="514">
        <f t="shared" si="2057"/>
        <v>42.2</v>
      </c>
      <c r="O3579" s="514">
        <f t="shared" si="2059"/>
        <v>0</v>
      </c>
      <c r="P3579" s="680">
        <f>'KB Duct Parts'!$AE$3</f>
        <v>0</v>
      </c>
      <c r="Q3579" s="681">
        <f t="shared" si="2053"/>
        <v>0</v>
      </c>
      <c r="R3579" s="682">
        <f t="shared" si="2054"/>
        <v>0</v>
      </c>
      <c r="S3579" s="716">
        <f t="shared" si="2060"/>
        <v>0.2</v>
      </c>
      <c r="T3579" s="679">
        <f t="shared" si="2055"/>
        <v>0</v>
      </c>
      <c r="U3579" s="679">
        <f t="shared" si="2056"/>
        <v>0</v>
      </c>
      <c r="Y3579" s="120"/>
      <c r="AD3579" s="81"/>
      <c r="AF3579" s="370"/>
      <c r="AG3579" s="375"/>
      <c r="AH3579" s="379"/>
      <c r="AI3579" s="383"/>
      <c r="AJ3579" s="388"/>
      <c r="AK3579" s="392"/>
      <c r="AL3579" s="388"/>
      <c r="AM3579" s="363">
        <f t="shared" si="2047"/>
        <v>1</v>
      </c>
      <c r="AN3579" s="578">
        <v>42.2</v>
      </c>
      <c r="AO3579" s="78"/>
      <c r="AP3579" s="78"/>
      <c r="AQ3579" s="78"/>
      <c r="AR3579" s="78"/>
      <c r="AS3579" s="78"/>
      <c r="AT3579" s="78"/>
      <c r="AU3579" s="74" t="s">
        <v>717</v>
      </c>
      <c r="AV3579" s="115"/>
      <c r="AW3579" s="395"/>
      <c r="AX3579" s="395">
        <v>0</v>
      </c>
      <c r="AY3579" s="395">
        <v>0</v>
      </c>
      <c r="AZ3579" s="395">
        <v>0</v>
      </c>
      <c r="BA3579" s="395">
        <v>0</v>
      </c>
      <c r="BB3579" s="395">
        <v>0</v>
      </c>
      <c r="BC3579" s="395">
        <v>0</v>
      </c>
      <c r="BD3579" s="115"/>
      <c r="BE3579" s="115"/>
      <c r="BF3579" s="115"/>
      <c r="BG3579" s="115"/>
      <c r="BH3579" s="115"/>
      <c r="BI3579" s="115"/>
      <c r="BJ3579" s="115"/>
      <c r="BK3579" s="115"/>
      <c r="BQ3579" s="74" t="str">
        <f t="shared" si="2061"/>
        <v xml:space="preserve"> </v>
      </c>
      <c r="BS3579" s="120" t="str">
        <f t="shared" si="2062"/>
        <v xml:space="preserve"> </v>
      </c>
      <c r="BU3579" s="74" t="str">
        <f t="shared" si="2063"/>
        <v xml:space="preserve"> </v>
      </c>
      <c r="BW3579" s="120" t="str">
        <f t="shared" si="2064"/>
        <v xml:space="preserve">  </v>
      </c>
      <c r="BY3579" s="74" t="str">
        <f t="shared" si="2065"/>
        <v xml:space="preserve"> </v>
      </c>
      <c r="CA3579" s="120" t="str">
        <f t="shared" si="2066"/>
        <v xml:space="preserve"> </v>
      </c>
      <c r="CC3579" s="115" t="str">
        <f t="shared" si="2067"/>
        <v xml:space="preserve"> </v>
      </c>
      <c r="CD3579" s="115"/>
      <c r="CE3579" s="417" t="str">
        <f t="shared" si="2068"/>
        <v xml:space="preserve"> </v>
      </c>
      <c r="CF3579" s="115"/>
      <c r="CG3579" s="115" t="str">
        <f t="shared" si="2069"/>
        <v xml:space="preserve"> </v>
      </c>
      <c r="CH3579" s="115"/>
      <c r="CI3579" s="417" t="str">
        <f t="shared" si="2070"/>
        <v xml:space="preserve"> </v>
      </c>
      <c r="CJ3579" s="115"/>
      <c r="CK3579" s="115" t="str">
        <f t="shared" si="2071"/>
        <v xml:space="preserve"> </v>
      </c>
      <c r="CL3579" s="115"/>
      <c r="CM3579" s="417" t="str">
        <f t="shared" si="2072"/>
        <v xml:space="preserve"> </v>
      </c>
      <c r="IS3579" s="111">
        <v>26</v>
      </c>
    </row>
    <row r="3580" spans="2:253" s="74" customFormat="1" ht="17.100000000000001" hidden="1" customHeight="1" x14ac:dyDescent="0.25">
      <c r="B3580" s="504">
        <f>IF(AND('KB Duct Parts'!$BL$14=2,'KB Duct Parts'!AW25&gt;0),'KB Duct Parts'!AW25,0)</f>
        <v>0</v>
      </c>
      <c r="C3580" s="508" t="s">
        <v>1676</v>
      </c>
      <c r="D3580" s="506" t="str">
        <f t="shared" si="2058"/>
        <v>17011SS</v>
      </c>
      <c r="E3580" s="539" t="s">
        <v>868</v>
      </c>
      <c r="F3580" s="508" t="str">
        <f t="shared" si="2052"/>
        <v xml:space="preserve"> </v>
      </c>
      <c r="G3580" s="509" t="s">
        <v>1657</v>
      </c>
      <c r="H3580" s="504"/>
      <c r="I3580" s="1035"/>
      <c r="J3580" s="1036"/>
      <c r="K3580" s="516" t="s">
        <v>882</v>
      </c>
      <c r="L3580" s="535"/>
      <c r="M3580" s="517" t="str">
        <f t="shared" si="2051"/>
        <v>Y</v>
      </c>
      <c r="N3580" s="514">
        <f t="shared" si="2057"/>
        <v>45.5</v>
      </c>
      <c r="O3580" s="514">
        <f t="shared" si="2059"/>
        <v>0</v>
      </c>
      <c r="P3580" s="680">
        <f>'KB Duct Parts'!$AE$3</f>
        <v>0</v>
      </c>
      <c r="Q3580" s="681">
        <f t="shared" si="2053"/>
        <v>0</v>
      </c>
      <c r="R3580" s="682">
        <f t="shared" si="2054"/>
        <v>0</v>
      </c>
      <c r="S3580" s="716">
        <f t="shared" si="2060"/>
        <v>0.2</v>
      </c>
      <c r="T3580" s="679">
        <f t="shared" si="2055"/>
        <v>0</v>
      </c>
      <c r="U3580" s="679">
        <f t="shared" si="2056"/>
        <v>0</v>
      </c>
      <c r="Y3580" s="120"/>
      <c r="AD3580" s="81"/>
      <c r="AF3580" s="370"/>
      <c r="AG3580" s="375"/>
      <c r="AH3580" s="379"/>
      <c r="AI3580" s="383"/>
      <c r="AJ3580" s="388"/>
      <c r="AK3580" s="392"/>
      <c r="AL3580" s="388"/>
      <c r="AM3580" s="363">
        <f t="shared" si="2047"/>
        <v>1</v>
      </c>
      <c r="AN3580" s="578">
        <v>45.5</v>
      </c>
      <c r="AO3580" s="78"/>
      <c r="AP3580" s="78"/>
      <c r="AQ3580" s="78"/>
      <c r="AR3580" s="78"/>
      <c r="AS3580" s="78"/>
      <c r="AT3580" s="78"/>
      <c r="AU3580" s="74" t="s">
        <v>717</v>
      </c>
      <c r="AV3580" s="115"/>
      <c r="AW3580" s="395"/>
      <c r="AX3580" s="395">
        <v>0</v>
      </c>
      <c r="AY3580" s="395">
        <v>0</v>
      </c>
      <c r="AZ3580" s="395">
        <v>0</v>
      </c>
      <c r="BA3580" s="395">
        <v>0</v>
      </c>
      <c r="BB3580" s="395">
        <v>0</v>
      </c>
      <c r="BC3580" s="395">
        <v>0</v>
      </c>
      <c r="BD3580" s="115"/>
      <c r="BE3580" s="115"/>
      <c r="BF3580" s="115"/>
      <c r="BG3580" s="115"/>
      <c r="BH3580" s="115"/>
      <c r="BI3580" s="115"/>
      <c r="BJ3580" s="115"/>
      <c r="BK3580" s="115"/>
      <c r="BQ3580" s="74" t="str">
        <f t="shared" si="2061"/>
        <v xml:space="preserve"> </v>
      </c>
      <c r="BS3580" s="120" t="str">
        <f t="shared" si="2062"/>
        <v xml:space="preserve"> </v>
      </c>
      <c r="BU3580" s="74" t="str">
        <f t="shared" si="2063"/>
        <v xml:space="preserve"> </v>
      </c>
      <c r="BW3580" s="120" t="str">
        <f t="shared" si="2064"/>
        <v xml:space="preserve">  </v>
      </c>
      <c r="BY3580" s="74" t="str">
        <f t="shared" si="2065"/>
        <v xml:space="preserve"> </v>
      </c>
      <c r="CA3580" s="120" t="str">
        <f t="shared" si="2066"/>
        <v xml:space="preserve"> </v>
      </c>
      <c r="CC3580" s="115" t="str">
        <f t="shared" si="2067"/>
        <v xml:space="preserve"> </v>
      </c>
      <c r="CD3580" s="115"/>
      <c r="CE3580" s="417" t="str">
        <f t="shared" si="2068"/>
        <v xml:space="preserve"> </v>
      </c>
      <c r="CF3580" s="115"/>
      <c r="CG3580" s="115" t="str">
        <f t="shared" si="2069"/>
        <v xml:space="preserve"> </v>
      </c>
      <c r="CH3580" s="115"/>
      <c r="CI3580" s="417" t="str">
        <f t="shared" si="2070"/>
        <v xml:space="preserve"> </v>
      </c>
      <c r="CJ3580" s="115"/>
      <c r="CK3580" s="115" t="str">
        <f t="shared" si="2071"/>
        <v xml:space="preserve"> </v>
      </c>
      <c r="CL3580" s="115"/>
      <c r="CM3580" s="417" t="str">
        <f t="shared" si="2072"/>
        <v xml:space="preserve"> </v>
      </c>
      <c r="IS3580" s="111">
        <v>28</v>
      </c>
    </row>
    <row r="3581" spans="2:253" s="74" customFormat="1" ht="17.100000000000001" hidden="1" customHeight="1" x14ac:dyDescent="0.25">
      <c r="B3581" s="504">
        <f>IF(AND('KB Duct Parts'!$BL$14=2,'KB Duct Parts'!AW26&gt;0),'KB Duct Parts'!AW26,0)</f>
        <v>0</v>
      </c>
      <c r="C3581" s="508" t="s">
        <v>1677</v>
      </c>
      <c r="D3581" s="506" t="str">
        <f t="shared" si="2058"/>
        <v>17012SS</v>
      </c>
      <c r="E3581" s="504" t="s">
        <v>869</v>
      </c>
      <c r="F3581" s="508" t="str">
        <f t="shared" si="2052"/>
        <v xml:space="preserve"> </v>
      </c>
      <c r="G3581" s="509" t="s">
        <v>1658</v>
      </c>
      <c r="H3581" s="504"/>
      <c r="I3581" s="1035"/>
      <c r="J3581" s="1036"/>
      <c r="K3581" s="516" t="s">
        <v>882</v>
      </c>
      <c r="L3581" s="535"/>
      <c r="M3581" s="517" t="str">
        <f t="shared" si="2051"/>
        <v>Y</v>
      </c>
      <c r="N3581" s="514">
        <f t="shared" si="2057"/>
        <v>48.8</v>
      </c>
      <c r="O3581" s="514">
        <f t="shared" si="2059"/>
        <v>0</v>
      </c>
      <c r="P3581" s="680">
        <f>'KB Duct Parts'!$AE$3</f>
        <v>0</v>
      </c>
      <c r="Q3581" s="681">
        <f t="shared" si="2053"/>
        <v>0</v>
      </c>
      <c r="R3581" s="682">
        <f t="shared" si="2054"/>
        <v>0</v>
      </c>
      <c r="S3581" s="716">
        <f t="shared" si="2060"/>
        <v>0.2</v>
      </c>
      <c r="T3581" s="679">
        <f t="shared" si="2055"/>
        <v>0</v>
      </c>
      <c r="U3581" s="679">
        <f t="shared" si="2056"/>
        <v>0</v>
      </c>
      <c r="Y3581" s="120"/>
      <c r="AD3581" s="81"/>
      <c r="AF3581" s="370"/>
      <c r="AG3581" s="375"/>
      <c r="AH3581" s="379"/>
      <c r="AI3581" s="383"/>
      <c r="AJ3581" s="388"/>
      <c r="AK3581" s="392"/>
      <c r="AL3581" s="388"/>
      <c r="AM3581" s="363">
        <f t="shared" si="2047"/>
        <v>1</v>
      </c>
      <c r="AN3581" s="578">
        <v>48.8</v>
      </c>
      <c r="AO3581" s="78"/>
      <c r="AP3581" s="78"/>
      <c r="AQ3581" s="78"/>
      <c r="AR3581" s="78"/>
      <c r="AS3581" s="78"/>
      <c r="AT3581" s="78"/>
      <c r="AU3581" s="74" t="s">
        <v>717</v>
      </c>
      <c r="AV3581" s="115"/>
      <c r="AW3581" s="395"/>
      <c r="AX3581" s="395">
        <v>0</v>
      </c>
      <c r="AY3581" s="395">
        <v>0</v>
      </c>
      <c r="AZ3581" s="395">
        <v>0</v>
      </c>
      <c r="BA3581" s="395">
        <v>0</v>
      </c>
      <c r="BB3581" s="395">
        <v>0</v>
      </c>
      <c r="BC3581" s="395">
        <v>0</v>
      </c>
      <c r="BD3581" s="115"/>
      <c r="BE3581" s="115"/>
      <c r="BF3581" s="115"/>
      <c r="BG3581" s="115"/>
      <c r="BH3581" s="115"/>
      <c r="BI3581" s="115"/>
      <c r="BJ3581" s="115"/>
      <c r="BK3581" s="115"/>
      <c r="BQ3581" s="74" t="str">
        <f t="shared" si="2061"/>
        <v xml:space="preserve"> </v>
      </c>
      <c r="BS3581" s="120" t="str">
        <f t="shared" si="2062"/>
        <v xml:space="preserve"> </v>
      </c>
      <c r="BU3581" s="74" t="str">
        <f t="shared" si="2063"/>
        <v xml:space="preserve"> </v>
      </c>
      <c r="BW3581" s="120" t="str">
        <f t="shared" si="2064"/>
        <v xml:space="preserve">  </v>
      </c>
      <c r="BY3581" s="74" t="str">
        <f t="shared" si="2065"/>
        <v xml:space="preserve"> </v>
      </c>
      <c r="CA3581" s="120" t="str">
        <f t="shared" si="2066"/>
        <v xml:space="preserve"> </v>
      </c>
      <c r="CC3581" s="115" t="str">
        <f t="shared" si="2067"/>
        <v xml:space="preserve"> </v>
      </c>
      <c r="CD3581" s="115"/>
      <c r="CE3581" s="417" t="str">
        <f t="shared" si="2068"/>
        <v xml:space="preserve"> </v>
      </c>
      <c r="CF3581" s="115"/>
      <c r="CG3581" s="115" t="str">
        <f t="shared" si="2069"/>
        <v xml:space="preserve"> </v>
      </c>
      <c r="CH3581" s="115"/>
      <c r="CI3581" s="417" t="str">
        <f t="shared" si="2070"/>
        <v xml:space="preserve"> </v>
      </c>
      <c r="CJ3581" s="115"/>
      <c r="CK3581" s="115" t="str">
        <f t="shared" si="2071"/>
        <v xml:space="preserve"> </v>
      </c>
      <c r="CL3581" s="115"/>
      <c r="CM3581" s="417" t="str">
        <f t="shared" si="2072"/>
        <v xml:space="preserve"> </v>
      </c>
      <c r="IS3581" s="111">
        <v>30</v>
      </c>
    </row>
    <row r="3582" spans="2:253" s="74" customFormat="1" ht="17.100000000000001" hidden="1" customHeight="1" x14ac:dyDescent="0.25">
      <c r="B3582" s="504">
        <f>IF(AND('KB Duct Parts'!$BL$14=2,'KB Duct Parts'!AW27&gt;0),'KB Duct Parts'!AW27,0)</f>
        <v>0</v>
      </c>
      <c r="C3582" s="508" t="s">
        <v>1678</v>
      </c>
      <c r="D3582" s="506" t="str">
        <f t="shared" si="2058"/>
        <v>17013SS</v>
      </c>
      <c r="E3582" s="504" t="s">
        <v>870</v>
      </c>
      <c r="F3582" s="508" t="str">
        <f t="shared" si="2052"/>
        <v xml:space="preserve"> </v>
      </c>
      <c r="G3582" s="509" t="s">
        <v>1659</v>
      </c>
      <c r="H3582" s="504"/>
      <c r="I3582" s="1035"/>
      <c r="J3582" s="1036"/>
      <c r="K3582" s="516" t="s">
        <v>882</v>
      </c>
      <c r="L3582" s="535"/>
      <c r="M3582" s="517" t="str">
        <f t="shared" si="2051"/>
        <v>Y</v>
      </c>
      <c r="N3582" s="514">
        <f t="shared" si="2057"/>
        <v>50.4</v>
      </c>
      <c r="O3582" s="514">
        <f t="shared" si="2059"/>
        <v>0</v>
      </c>
      <c r="P3582" s="680">
        <f>'KB Duct Parts'!$AE$3</f>
        <v>0</v>
      </c>
      <c r="Q3582" s="681">
        <f t="shared" si="2053"/>
        <v>0</v>
      </c>
      <c r="R3582" s="682">
        <f t="shared" si="2054"/>
        <v>0</v>
      </c>
      <c r="S3582" s="716">
        <f t="shared" si="2060"/>
        <v>0.2</v>
      </c>
      <c r="T3582" s="679">
        <f t="shared" si="2055"/>
        <v>0</v>
      </c>
      <c r="U3582" s="679">
        <f t="shared" si="2056"/>
        <v>0</v>
      </c>
      <c r="Y3582" s="120"/>
      <c r="AD3582" s="81"/>
      <c r="AF3582" s="370"/>
      <c r="AG3582" s="375"/>
      <c r="AH3582" s="379"/>
      <c r="AI3582" s="383"/>
      <c r="AJ3582" s="388"/>
      <c r="AK3582" s="392"/>
      <c r="AL3582" s="388"/>
      <c r="AM3582" s="363">
        <f t="shared" si="2047"/>
        <v>1</v>
      </c>
      <c r="AN3582" s="578">
        <v>50.4</v>
      </c>
      <c r="AO3582" s="78"/>
      <c r="AP3582" s="78"/>
      <c r="AQ3582" s="78"/>
      <c r="AR3582" s="78"/>
      <c r="AS3582" s="78"/>
      <c r="AT3582" s="78"/>
      <c r="AU3582" s="74" t="s">
        <v>717</v>
      </c>
      <c r="AV3582" s="115"/>
      <c r="AW3582" s="395"/>
      <c r="AX3582" s="395">
        <v>0</v>
      </c>
      <c r="AY3582" s="395">
        <v>0</v>
      </c>
      <c r="AZ3582" s="395">
        <v>0</v>
      </c>
      <c r="BA3582" s="395">
        <v>0</v>
      </c>
      <c r="BB3582" s="395">
        <v>0</v>
      </c>
      <c r="BC3582" s="395">
        <v>0</v>
      </c>
      <c r="BD3582" s="115"/>
      <c r="BE3582" s="115"/>
      <c r="BF3582" s="115"/>
      <c r="BG3582" s="115"/>
      <c r="BH3582" s="115"/>
      <c r="BI3582" s="115"/>
      <c r="BJ3582" s="115"/>
      <c r="BK3582" s="115"/>
      <c r="BQ3582" s="74" t="str">
        <f t="shared" si="2061"/>
        <v xml:space="preserve"> </v>
      </c>
      <c r="BS3582" s="120" t="str">
        <f t="shared" si="2062"/>
        <v xml:space="preserve"> </v>
      </c>
      <c r="BU3582" s="74" t="str">
        <f t="shared" si="2063"/>
        <v xml:space="preserve"> </v>
      </c>
      <c r="BW3582" s="120" t="str">
        <f t="shared" si="2064"/>
        <v xml:space="preserve">  </v>
      </c>
      <c r="BY3582" s="74" t="str">
        <f t="shared" si="2065"/>
        <v xml:space="preserve"> </v>
      </c>
      <c r="CA3582" s="120" t="str">
        <f t="shared" si="2066"/>
        <v xml:space="preserve"> </v>
      </c>
      <c r="CC3582" s="115" t="str">
        <f t="shared" si="2067"/>
        <v xml:space="preserve"> </v>
      </c>
      <c r="CD3582" s="115"/>
      <c r="CE3582" s="417" t="str">
        <f t="shared" si="2068"/>
        <v xml:space="preserve"> </v>
      </c>
      <c r="CF3582" s="115"/>
      <c r="CG3582" s="115" t="str">
        <f t="shared" si="2069"/>
        <v xml:space="preserve"> </v>
      </c>
      <c r="CH3582" s="115"/>
      <c r="CI3582" s="417" t="str">
        <f t="shared" si="2070"/>
        <v xml:space="preserve"> </v>
      </c>
      <c r="CJ3582" s="115"/>
      <c r="CK3582" s="115" t="str">
        <f t="shared" si="2071"/>
        <v xml:space="preserve"> </v>
      </c>
      <c r="CL3582" s="115"/>
      <c r="CM3582" s="417" t="str">
        <f t="shared" si="2072"/>
        <v xml:space="preserve"> </v>
      </c>
      <c r="IS3582" s="111">
        <v>31</v>
      </c>
    </row>
    <row r="3583" spans="2:253" s="74" customFormat="1" ht="17.100000000000001" hidden="1" customHeight="1" x14ac:dyDescent="0.25">
      <c r="B3583" s="504">
        <f>IF(AND('KB Duct Parts'!$BL$14=2,'KB Duct Parts'!AW28&gt;0),'KB Duct Parts'!AW28,0)</f>
        <v>0</v>
      </c>
      <c r="C3583" s="508" t="s">
        <v>1679</v>
      </c>
      <c r="D3583" s="506" t="str">
        <f t="shared" si="2058"/>
        <v>17014SS</v>
      </c>
      <c r="E3583" s="504" t="s">
        <v>871</v>
      </c>
      <c r="F3583" s="508" t="str">
        <f t="shared" si="2052"/>
        <v xml:space="preserve"> </v>
      </c>
      <c r="G3583" s="509" t="s">
        <v>1660</v>
      </c>
      <c r="H3583" s="504"/>
      <c r="I3583" s="1035"/>
      <c r="J3583" s="1036"/>
      <c r="K3583" s="516" t="s">
        <v>882</v>
      </c>
      <c r="L3583" s="535"/>
      <c r="M3583" s="517" t="str">
        <f t="shared" si="2051"/>
        <v>Y</v>
      </c>
      <c r="N3583" s="514">
        <f t="shared" si="2057"/>
        <v>53.7</v>
      </c>
      <c r="O3583" s="514">
        <f t="shared" si="2059"/>
        <v>0</v>
      </c>
      <c r="P3583" s="680">
        <f>'KB Duct Parts'!$AE$3</f>
        <v>0</v>
      </c>
      <c r="Q3583" s="681">
        <f t="shared" si="2053"/>
        <v>0</v>
      </c>
      <c r="R3583" s="682">
        <f t="shared" si="2054"/>
        <v>0</v>
      </c>
      <c r="S3583" s="716">
        <f t="shared" si="2060"/>
        <v>0.2</v>
      </c>
      <c r="T3583" s="679">
        <f t="shared" si="2055"/>
        <v>0</v>
      </c>
      <c r="U3583" s="679">
        <f t="shared" si="2056"/>
        <v>0</v>
      </c>
      <c r="Y3583" s="120"/>
      <c r="AD3583" s="81"/>
      <c r="AF3583" s="370"/>
      <c r="AG3583" s="375"/>
      <c r="AH3583" s="379"/>
      <c r="AI3583" s="383"/>
      <c r="AJ3583" s="388"/>
      <c r="AK3583" s="392"/>
      <c r="AL3583" s="388"/>
      <c r="AM3583" s="363">
        <f t="shared" si="2047"/>
        <v>1</v>
      </c>
      <c r="AN3583" s="578">
        <v>53.7</v>
      </c>
      <c r="AO3583" s="78"/>
      <c r="AP3583" s="78"/>
      <c r="AQ3583" s="78"/>
      <c r="AR3583" s="78"/>
      <c r="AS3583" s="78"/>
      <c r="AT3583" s="78"/>
      <c r="AU3583" s="74" t="s">
        <v>717</v>
      </c>
      <c r="AV3583" s="115"/>
      <c r="AW3583" s="395"/>
      <c r="AX3583" s="395">
        <v>0</v>
      </c>
      <c r="AY3583" s="395">
        <v>0</v>
      </c>
      <c r="AZ3583" s="395">
        <v>0</v>
      </c>
      <c r="BA3583" s="395">
        <v>0</v>
      </c>
      <c r="BB3583" s="395">
        <v>0</v>
      </c>
      <c r="BC3583" s="395">
        <v>0</v>
      </c>
      <c r="BD3583" s="115"/>
      <c r="BE3583" s="115"/>
      <c r="BF3583" s="115"/>
      <c r="BG3583" s="115"/>
      <c r="BH3583" s="115"/>
      <c r="BI3583" s="115"/>
      <c r="BJ3583" s="115"/>
      <c r="BK3583" s="115"/>
      <c r="BQ3583" s="74" t="str">
        <f t="shared" si="2061"/>
        <v xml:space="preserve"> </v>
      </c>
      <c r="BS3583" s="120" t="str">
        <f t="shared" si="2062"/>
        <v xml:space="preserve"> </v>
      </c>
      <c r="BU3583" s="74" t="str">
        <f t="shared" si="2063"/>
        <v xml:space="preserve"> </v>
      </c>
      <c r="BW3583" s="120" t="str">
        <f t="shared" si="2064"/>
        <v xml:space="preserve">  </v>
      </c>
      <c r="BY3583" s="74" t="str">
        <f t="shared" si="2065"/>
        <v xml:space="preserve"> </v>
      </c>
      <c r="CA3583" s="120" t="str">
        <f t="shared" si="2066"/>
        <v xml:space="preserve"> </v>
      </c>
      <c r="CC3583" s="115" t="str">
        <f t="shared" si="2067"/>
        <v xml:space="preserve"> </v>
      </c>
      <c r="CD3583" s="115"/>
      <c r="CE3583" s="417" t="str">
        <f t="shared" si="2068"/>
        <v xml:space="preserve"> </v>
      </c>
      <c r="CF3583" s="115"/>
      <c r="CG3583" s="115" t="str">
        <f t="shared" si="2069"/>
        <v xml:space="preserve"> </v>
      </c>
      <c r="CH3583" s="115"/>
      <c r="CI3583" s="417" t="str">
        <f t="shared" si="2070"/>
        <v xml:space="preserve"> </v>
      </c>
      <c r="CJ3583" s="115"/>
      <c r="CK3583" s="115" t="str">
        <f t="shared" si="2071"/>
        <v xml:space="preserve"> </v>
      </c>
      <c r="CL3583" s="115"/>
      <c r="CM3583" s="417" t="str">
        <f t="shared" si="2072"/>
        <v xml:space="preserve"> </v>
      </c>
      <c r="IS3583" s="111">
        <v>33</v>
      </c>
    </row>
    <row r="3584" spans="2:253" s="74" customFormat="1" ht="17.100000000000001" hidden="1" customHeight="1" x14ac:dyDescent="0.25">
      <c r="B3584" s="504">
        <f>IF(AND('KB Duct Parts'!$BL$14=2,'KB Duct Parts'!AW29&gt;0),'KB Duct Parts'!AW29,0)</f>
        <v>0</v>
      </c>
      <c r="C3584" s="508" t="s">
        <v>1680</v>
      </c>
      <c r="D3584" s="506" t="str">
        <f t="shared" si="2058"/>
        <v>17015SS</v>
      </c>
      <c r="E3584" s="504" t="s">
        <v>872</v>
      </c>
      <c r="F3584" s="508" t="str">
        <f t="shared" si="2052"/>
        <v xml:space="preserve"> </v>
      </c>
      <c r="G3584" s="509" t="s">
        <v>1661</v>
      </c>
      <c r="H3584" s="504"/>
      <c r="I3584" s="1035"/>
      <c r="J3584" s="1036"/>
      <c r="K3584" s="516" t="s">
        <v>882</v>
      </c>
      <c r="L3584" s="535"/>
      <c r="M3584" s="517" t="str">
        <f t="shared" si="2051"/>
        <v>Y</v>
      </c>
      <c r="N3584" s="514">
        <f t="shared" si="2057"/>
        <v>61.8</v>
      </c>
      <c r="O3584" s="514">
        <f t="shared" si="2059"/>
        <v>0</v>
      </c>
      <c r="P3584" s="680">
        <f>'KB Duct Parts'!$AE$3</f>
        <v>0</v>
      </c>
      <c r="Q3584" s="681">
        <f t="shared" si="2053"/>
        <v>0</v>
      </c>
      <c r="R3584" s="682">
        <f t="shared" si="2054"/>
        <v>0</v>
      </c>
      <c r="S3584" s="716">
        <f t="shared" si="2060"/>
        <v>0.2</v>
      </c>
      <c r="T3584" s="679">
        <f t="shared" si="2055"/>
        <v>0</v>
      </c>
      <c r="U3584" s="679">
        <f t="shared" si="2056"/>
        <v>0</v>
      </c>
      <c r="Y3584" s="120"/>
      <c r="AD3584" s="81"/>
      <c r="AF3584" s="370"/>
      <c r="AG3584" s="375"/>
      <c r="AH3584" s="379"/>
      <c r="AI3584" s="383"/>
      <c r="AJ3584" s="388"/>
      <c r="AK3584" s="392"/>
      <c r="AL3584" s="388"/>
      <c r="AM3584" s="363">
        <f t="shared" si="2047"/>
        <v>1</v>
      </c>
      <c r="AN3584" s="578">
        <v>61.8</v>
      </c>
      <c r="AO3584" s="78"/>
      <c r="AP3584" s="78"/>
      <c r="AQ3584" s="78"/>
      <c r="AR3584" s="78"/>
      <c r="AS3584" s="78"/>
      <c r="AT3584" s="78"/>
      <c r="AU3584" s="74" t="s">
        <v>717</v>
      </c>
      <c r="AV3584" s="115"/>
      <c r="AW3584" s="395"/>
      <c r="AX3584" s="395">
        <v>0</v>
      </c>
      <c r="AY3584" s="395">
        <v>0</v>
      </c>
      <c r="AZ3584" s="395">
        <v>0</v>
      </c>
      <c r="BA3584" s="395">
        <v>0</v>
      </c>
      <c r="BB3584" s="395">
        <v>0</v>
      </c>
      <c r="BC3584" s="395">
        <v>0</v>
      </c>
      <c r="BD3584" s="115"/>
      <c r="BE3584" s="115"/>
      <c r="BF3584" s="115"/>
      <c r="BG3584" s="115"/>
      <c r="BH3584" s="115"/>
      <c r="BI3584" s="115"/>
      <c r="BJ3584" s="115"/>
      <c r="BK3584" s="115"/>
      <c r="BQ3584" s="74" t="str">
        <f t="shared" si="2061"/>
        <v xml:space="preserve"> </v>
      </c>
      <c r="BS3584" s="120" t="str">
        <f t="shared" si="2062"/>
        <v xml:space="preserve"> </v>
      </c>
      <c r="BU3584" s="74" t="str">
        <f t="shared" si="2063"/>
        <v xml:space="preserve"> </v>
      </c>
      <c r="BW3584" s="120" t="str">
        <f t="shared" si="2064"/>
        <v xml:space="preserve">  </v>
      </c>
      <c r="BY3584" s="74" t="str">
        <f t="shared" si="2065"/>
        <v xml:space="preserve"> </v>
      </c>
      <c r="CA3584" s="120" t="str">
        <f t="shared" si="2066"/>
        <v xml:space="preserve"> </v>
      </c>
      <c r="CC3584" s="115" t="str">
        <f t="shared" si="2067"/>
        <v xml:space="preserve"> </v>
      </c>
      <c r="CD3584" s="115"/>
      <c r="CE3584" s="417" t="str">
        <f t="shared" si="2068"/>
        <v xml:space="preserve"> </v>
      </c>
      <c r="CF3584" s="115"/>
      <c r="CG3584" s="115" t="str">
        <f t="shared" si="2069"/>
        <v xml:space="preserve"> </v>
      </c>
      <c r="CH3584" s="115"/>
      <c r="CI3584" s="417" t="str">
        <f t="shared" si="2070"/>
        <v xml:space="preserve"> </v>
      </c>
      <c r="CJ3584" s="115"/>
      <c r="CK3584" s="115" t="str">
        <f t="shared" si="2071"/>
        <v xml:space="preserve"> </v>
      </c>
      <c r="CL3584" s="115"/>
      <c r="CM3584" s="417" t="str">
        <f t="shared" si="2072"/>
        <v xml:space="preserve"> </v>
      </c>
      <c r="IS3584" s="111">
        <v>38</v>
      </c>
    </row>
    <row r="3585" spans="2:253" s="74" customFormat="1" ht="17.100000000000001" hidden="1" customHeight="1" x14ac:dyDescent="0.25">
      <c r="B3585" s="504">
        <f>IF(AND('KB Duct Parts'!$BL$14=2,'KB Duct Parts'!AW30&gt;0),'KB Duct Parts'!AW30,0)</f>
        <v>0</v>
      </c>
      <c r="C3585" s="508" t="s">
        <v>1681</v>
      </c>
      <c r="D3585" s="506" t="str">
        <f t="shared" si="2058"/>
        <v>17016SS</v>
      </c>
      <c r="E3585" s="504" t="s">
        <v>873</v>
      </c>
      <c r="F3585" s="508" t="str">
        <f t="shared" si="2052"/>
        <v xml:space="preserve"> </v>
      </c>
      <c r="G3585" s="509" t="s">
        <v>1662</v>
      </c>
      <c r="H3585" s="504"/>
      <c r="I3585" s="1035"/>
      <c r="J3585" s="1036"/>
      <c r="K3585" s="516" t="s">
        <v>882</v>
      </c>
      <c r="L3585" s="535"/>
      <c r="M3585" s="517" t="str">
        <f t="shared" si="2051"/>
        <v>Y</v>
      </c>
      <c r="N3585" s="514">
        <f t="shared" si="2057"/>
        <v>70</v>
      </c>
      <c r="O3585" s="514">
        <f t="shared" si="2059"/>
        <v>0</v>
      </c>
      <c r="P3585" s="680">
        <f>'KB Duct Parts'!$AE$3</f>
        <v>0</v>
      </c>
      <c r="Q3585" s="681">
        <f t="shared" si="2053"/>
        <v>0</v>
      </c>
      <c r="R3585" s="682">
        <f t="shared" si="2054"/>
        <v>0</v>
      </c>
      <c r="S3585" s="716">
        <f t="shared" si="2060"/>
        <v>0.2</v>
      </c>
      <c r="T3585" s="679">
        <f t="shared" si="2055"/>
        <v>0</v>
      </c>
      <c r="U3585" s="679">
        <f t="shared" si="2056"/>
        <v>0</v>
      </c>
      <c r="Y3585" s="120"/>
      <c r="AD3585" s="81"/>
      <c r="AF3585" s="370"/>
      <c r="AG3585" s="375"/>
      <c r="AH3585" s="379"/>
      <c r="AI3585" s="383"/>
      <c r="AJ3585" s="388"/>
      <c r="AK3585" s="392"/>
      <c r="AL3585" s="388"/>
      <c r="AM3585" s="363">
        <f t="shared" si="2047"/>
        <v>1</v>
      </c>
      <c r="AN3585" s="578">
        <v>70</v>
      </c>
      <c r="AO3585" s="78"/>
      <c r="AP3585" s="78"/>
      <c r="AQ3585" s="78"/>
      <c r="AR3585" s="78"/>
      <c r="AS3585" s="78"/>
      <c r="AT3585" s="78"/>
      <c r="AU3585" s="74" t="s">
        <v>717</v>
      </c>
      <c r="AV3585" s="115"/>
      <c r="AW3585" s="395"/>
      <c r="AX3585" s="395">
        <v>0</v>
      </c>
      <c r="AY3585" s="395">
        <v>0</v>
      </c>
      <c r="AZ3585" s="395">
        <v>0</v>
      </c>
      <c r="BA3585" s="395">
        <v>0</v>
      </c>
      <c r="BB3585" s="395">
        <v>0</v>
      </c>
      <c r="BC3585" s="395">
        <v>0</v>
      </c>
      <c r="BD3585" s="115"/>
      <c r="BE3585" s="115"/>
      <c r="BF3585" s="115"/>
      <c r="BG3585" s="115"/>
      <c r="BH3585" s="115"/>
      <c r="BI3585" s="115"/>
      <c r="BJ3585" s="115"/>
      <c r="BK3585" s="115"/>
      <c r="BQ3585" s="74" t="str">
        <f t="shared" si="2061"/>
        <v xml:space="preserve"> </v>
      </c>
      <c r="BS3585" s="120" t="str">
        <f t="shared" si="2062"/>
        <v xml:space="preserve"> </v>
      </c>
      <c r="BU3585" s="74" t="str">
        <f t="shared" si="2063"/>
        <v xml:space="preserve"> </v>
      </c>
      <c r="BW3585" s="120" t="str">
        <f t="shared" si="2064"/>
        <v xml:space="preserve">  </v>
      </c>
      <c r="BY3585" s="74" t="str">
        <f t="shared" si="2065"/>
        <v xml:space="preserve"> </v>
      </c>
      <c r="CA3585" s="120" t="str">
        <f t="shared" si="2066"/>
        <v xml:space="preserve"> </v>
      </c>
      <c r="CC3585" s="115" t="str">
        <f t="shared" si="2067"/>
        <v xml:space="preserve"> </v>
      </c>
      <c r="CD3585" s="115"/>
      <c r="CE3585" s="417" t="str">
        <f t="shared" si="2068"/>
        <v xml:space="preserve"> </v>
      </c>
      <c r="CF3585" s="115"/>
      <c r="CG3585" s="115" t="str">
        <f t="shared" si="2069"/>
        <v xml:space="preserve"> </v>
      </c>
      <c r="CH3585" s="115"/>
      <c r="CI3585" s="417" t="str">
        <f t="shared" si="2070"/>
        <v xml:space="preserve"> </v>
      </c>
      <c r="CJ3585" s="115"/>
      <c r="CK3585" s="115" t="str">
        <f t="shared" si="2071"/>
        <v xml:space="preserve"> </v>
      </c>
      <c r="CL3585" s="115"/>
      <c r="CM3585" s="417" t="str">
        <f t="shared" si="2072"/>
        <v xml:space="preserve"> </v>
      </c>
      <c r="IS3585" s="111">
        <v>43</v>
      </c>
    </row>
    <row r="3586" spans="2:253" s="74" customFormat="1" ht="17.100000000000001" hidden="1" customHeight="1" x14ac:dyDescent="0.25">
      <c r="B3586" s="504">
        <f>IF(AND('KB Duct Parts'!$BL$14=2,'KB Duct Parts'!AW31&gt;0),'KB Duct Parts'!AW31,0)</f>
        <v>0</v>
      </c>
      <c r="C3586" s="508" t="s">
        <v>1682</v>
      </c>
      <c r="D3586" s="506" t="str">
        <f t="shared" si="2058"/>
        <v>17017SS</v>
      </c>
      <c r="E3586" s="504" t="s">
        <v>874</v>
      </c>
      <c r="F3586" s="508" t="str">
        <f t="shared" si="2052"/>
        <v xml:space="preserve"> </v>
      </c>
      <c r="G3586" s="509" t="s">
        <v>1663</v>
      </c>
      <c r="H3586" s="504"/>
      <c r="I3586" s="1035"/>
      <c r="J3586" s="1036"/>
      <c r="K3586" s="516" t="s">
        <v>882</v>
      </c>
      <c r="L3586" s="535"/>
      <c r="M3586" s="517" t="str">
        <f t="shared" si="2051"/>
        <v>Y</v>
      </c>
      <c r="N3586" s="514">
        <f t="shared" si="2057"/>
        <v>73.2</v>
      </c>
      <c r="O3586" s="514">
        <f t="shared" si="2059"/>
        <v>0</v>
      </c>
      <c r="P3586" s="680">
        <f>'KB Duct Parts'!$AE$3</f>
        <v>0</v>
      </c>
      <c r="Q3586" s="681">
        <f t="shared" si="2053"/>
        <v>0</v>
      </c>
      <c r="R3586" s="682">
        <f t="shared" si="2054"/>
        <v>0</v>
      </c>
      <c r="S3586" s="716">
        <f t="shared" si="2060"/>
        <v>0.2</v>
      </c>
      <c r="T3586" s="679">
        <f t="shared" si="2055"/>
        <v>0</v>
      </c>
      <c r="U3586" s="679">
        <f t="shared" si="2056"/>
        <v>0</v>
      </c>
      <c r="Y3586" s="120"/>
      <c r="AD3586" s="81"/>
      <c r="AF3586" s="370"/>
      <c r="AG3586" s="375"/>
      <c r="AH3586" s="379"/>
      <c r="AI3586" s="383"/>
      <c r="AJ3586" s="388"/>
      <c r="AK3586" s="392"/>
      <c r="AL3586" s="388"/>
      <c r="AM3586" s="363">
        <f t="shared" si="2047"/>
        <v>1</v>
      </c>
      <c r="AN3586" s="578">
        <v>73.2</v>
      </c>
      <c r="AO3586" s="78"/>
      <c r="AP3586" s="78"/>
      <c r="AQ3586" s="78"/>
      <c r="AR3586" s="78"/>
      <c r="AS3586" s="78"/>
      <c r="AT3586" s="78"/>
      <c r="AU3586" s="74" t="s">
        <v>717</v>
      </c>
      <c r="AV3586" s="115"/>
      <c r="AW3586" s="395"/>
      <c r="AX3586" s="395">
        <v>0</v>
      </c>
      <c r="AY3586" s="395">
        <v>0</v>
      </c>
      <c r="AZ3586" s="395">
        <v>0</v>
      </c>
      <c r="BA3586" s="395">
        <v>0</v>
      </c>
      <c r="BB3586" s="395">
        <v>0</v>
      </c>
      <c r="BC3586" s="395">
        <v>0</v>
      </c>
      <c r="BD3586" s="115"/>
      <c r="BE3586" s="115"/>
      <c r="BF3586" s="115"/>
      <c r="BG3586" s="115"/>
      <c r="BH3586" s="115"/>
      <c r="BI3586" s="115"/>
      <c r="BJ3586" s="115"/>
      <c r="BK3586" s="115"/>
      <c r="BQ3586" s="74" t="str">
        <f t="shared" si="2061"/>
        <v xml:space="preserve"> </v>
      </c>
      <c r="BS3586" s="120" t="str">
        <f t="shared" si="2062"/>
        <v xml:space="preserve"> </v>
      </c>
      <c r="BU3586" s="74" t="str">
        <f t="shared" si="2063"/>
        <v xml:space="preserve"> </v>
      </c>
      <c r="BW3586" s="120" t="str">
        <f t="shared" si="2064"/>
        <v xml:space="preserve">  </v>
      </c>
      <c r="BY3586" s="74" t="str">
        <f t="shared" si="2065"/>
        <v xml:space="preserve"> </v>
      </c>
      <c r="CA3586" s="120" t="str">
        <f t="shared" si="2066"/>
        <v xml:space="preserve"> </v>
      </c>
      <c r="CC3586" s="115" t="str">
        <f t="shared" si="2067"/>
        <v xml:space="preserve"> </v>
      </c>
      <c r="CD3586" s="115"/>
      <c r="CE3586" s="417" t="str">
        <f t="shared" si="2068"/>
        <v xml:space="preserve"> </v>
      </c>
      <c r="CF3586" s="115"/>
      <c r="CG3586" s="115" t="str">
        <f t="shared" si="2069"/>
        <v xml:space="preserve"> </v>
      </c>
      <c r="CH3586" s="115"/>
      <c r="CI3586" s="417" t="str">
        <f t="shared" si="2070"/>
        <v xml:space="preserve"> </v>
      </c>
      <c r="CJ3586" s="115"/>
      <c r="CK3586" s="115" t="str">
        <f t="shared" si="2071"/>
        <v xml:space="preserve"> </v>
      </c>
      <c r="CL3586" s="115"/>
      <c r="CM3586" s="417" t="str">
        <f t="shared" si="2072"/>
        <v xml:space="preserve"> </v>
      </c>
      <c r="IS3586" s="111">
        <v>45</v>
      </c>
    </row>
    <row r="3587" spans="2:253" s="74" customFormat="1" ht="17.100000000000001" hidden="1" customHeight="1" x14ac:dyDescent="0.25">
      <c r="B3587" s="504">
        <f>IF(AND('KB Duct Parts'!$BL$14=2,'KB Duct Parts'!AW32&gt;0),'KB Duct Parts'!AW32,0)</f>
        <v>0</v>
      </c>
      <c r="C3587" s="508" t="s">
        <v>1683</v>
      </c>
      <c r="D3587" s="506" t="str">
        <f t="shared" si="2058"/>
        <v>17018SS</v>
      </c>
      <c r="E3587" s="504" t="s">
        <v>875</v>
      </c>
      <c r="F3587" s="508" t="str">
        <f t="shared" si="2052"/>
        <v xml:space="preserve"> </v>
      </c>
      <c r="G3587" s="543" t="s">
        <v>1664</v>
      </c>
      <c r="H3587" s="504"/>
      <c r="I3587" s="1035"/>
      <c r="J3587" s="1036"/>
      <c r="K3587" s="516" t="s">
        <v>882</v>
      </c>
      <c r="L3587" s="535"/>
      <c r="M3587" s="517" t="str">
        <f t="shared" si="2051"/>
        <v>Y</v>
      </c>
      <c r="N3587" s="514">
        <f t="shared" si="2057"/>
        <v>74.8</v>
      </c>
      <c r="O3587" s="514">
        <f t="shared" si="2059"/>
        <v>0</v>
      </c>
      <c r="P3587" s="680">
        <f>'KB Duct Parts'!$AE$3</f>
        <v>0</v>
      </c>
      <c r="Q3587" s="681">
        <f t="shared" si="2053"/>
        <v>0</v>
      </c>
      <c r="R3587" s="682">
        <f t="shared" si="2054"/>
        <v>0</v>
      </c>
      <c r="S3587" s="716">
        <f t="shared" si="2060"/>
        <v>0.2</v>
      </c>
      <c r="T3587" s="679">
        <f t="shared" si="2055"/>
        <v>0</v>
      </c>
      <c r="U3587" s="679">
        <f t="shared" si="2056"/>
        <v>0</v>
      </c>
      <c r="Y3587" s="120"/>
      <c r="AD3587" s="81"/>
      <c r="AF3587" s="370"/>
      <c r="AG3587" s="375"/>
      <c r="AH3587" s="379"/>
      <c r="AI3587" s="383"/>
      <c r="AJ3587" s="388"/>
      <c r="AK3587" s="392"/>
      <c r="AL3587" s="388"/>
      <c r="AM3587" s="363">
        <f t="shared" si="2047"/>
        <v>1</v>
      </c>
      <c r="AN3587" s="578">
        <v>74.8</v>
      </c>
      <c r="AO3587" s="78"/>
      <c r="AP3587" s="78"/>
      <c r="AQ3587" s="78"/>
      <c r="AR3587" s="78"/>
      <c r="AS3587" s="78"/>
      <c r="AT3587" s="78"/>
      <c r="AU3587" s="74" t="s">
        <v>717</v>
      </c>
      <c r="AV3587" s="115"/>
      <c r="AW3587" s="395"/>
      <c r="AX3587" s="395">
        <v>0</v>
      </c>
      <c r="AY3587" s="395">
        <v>0</v>
      </c>
      <c r="AZ3587" s="395">
        <v>0</v>
      </c>
      <c r="BA3587" s="395">
        <v>0</v>
      </c>
      <c r="BB3587" s="395">
        <v>0</v>
      </c>
      <c r="BC3587" s="395">
        <v>0</v>
      </c>
      <c r="BD3587" s="115"/>
      <c r="BE3587" s="115"/>
      <c r="BF3587" s="115"/>
      <c r="BG3587" s="115"/>
      <c r="BH3587" s="115"/>
      <c r="BI3587" s="115"/>
      <c r="BJ3587" s="115"/>
      <c r="BK3587" s="115"/>
      <c r="BQ3587" s="74" t="str">
        <f t="shared" si="2061"/>
        <v xml:space="preserve"> </v>
      </c>
      <c r="BS3587" s="120" t="str">
        <f t="shared" si="2062"/>
        <v xml:space="preserve"> </v>
      </c>
      <c r="BU3587" s="74" t="str">
        <f t="shared" si="2063"/>
        <v xml:space="preserve"> </v>
      </c>
      <c r="BW3587" s="120" t="str">
        <f t="shared" si="2064"/>
        <v xml:space="preserve">  </v>
      </c>
      <c r="BY3587" s="74" t="str">
        <f t="shared" si="2065"/>
        <v xml:space="preserve"> </v>
      </c>
      <c r="CA3587" s="120" t="str">
        <f t="shared" si="2066"/>
        <v xml:space="preserve"> </v>
      </c>
      <c r="CC3587" s="115" t="str">
        <f t="shared" si="2067"/>
        <v xml:space="preserve"> </v>
      </c>
      <c r="CD3587" s="115"/>
      <c r="CE3587" s="417" t="str">
        <f t="shared" si="2068"/>
        <v xml:space="preserve"> </v>
      </c>
      <c r="CF3587" s="115"/>
      <c r="CG3587" s="115" t="str">
        <f t="shared" si="2069"/>
        <v xml:space="preserve"> </v>
      </c>
      <c r="CH3587" s="115"/>
      <c r="CI3587" s="417" t="str">
        <f t="shared" si="2070"/>
        <v xml:space="preserve"> </v>
      </c>
      <c r="CJ3587" s="115"/>
      <c r="CK3587" s="115" t="str">
        <f t="shared" si="2071"/>
        <v xml:space="preserve"> </v>
      </c>
      <c r="CL3587" s="115"/>
      <c r="CM3587" s="417" t="str">
        <f t="shared" si="2072"/>
        <v xml:space="preserve"> </v>
      </c>
      <c r="IS3587" s="111">
        <v>46</v>
      </c>
    </row>
    <row r="3588" spans="2:253" s="74" customFormat="1" ht="17.100000000000001" hidden="1" customHeight="1" x14ac:dyDescent="0.25">
      <c r="B3588" s="504">
        <f>IF(AND('KB Duct Parts'!$BL$14=2,'KB Duct Parts'!AW33&gt;0),'KB Duct Parts'!AW33,0)</f>
        <v>0</v>
      </c>
      <c r="C3588" s="508" t="s">
        <v>1684</v>
      </c>
      <c r="D3588" s="506" t="str">
        <f t="shared" si="2058"/>
        <v>17019SS</v>
      </c>
      <c r="E3588" s="504" t="s">
        <v>876</v>
      </c>
      <c r="F3588" s="508" t="str">
        <f t="shared" si="2052"/>
        <v xml:space="preserve"> </v>
      </c>
      <c r="G3588" s="509" t="s">
        <v>1665</v>
      </c>
      <c r="H3588" s="504"/>
      <c r="I3588" s="1035"/>
      <c r="J3588" s="1036"/>
      <c r="K3588" s="516" t="s">
        <v>882</v>
      </c>
      <c r="L3588" s="535"/>
      <c r="M3588" s="517" t="str">
        <f t="shared" si="2051"/>
        <v>Y</v>
      </c>
      <c r="N3588" s="514">
        <f t="shared" si="2057"/>
        <v>78.099999999999994</v>
      </c>
      <c r="O3588" s="514">
        <f t="shared" si="2059"/>
        <v>0</v>
      </c>
      <c r="P3588" s="680">
        <f>'KB Duct Parts'!$AE$3</f>
        <v>0</v>
      </c>
      <c r="Q3588" s="681">
        <f t="shared" si="2053"/>
        <v>0</v>
      </c>
      <c r="R3588" s="682">
        <f t="shared" si="2054"/>
        <v>0</v>
      </c>
      <c r="S3588" s="716">
        <f t="shared" si="2060"/>
        <v>0.2</v>
      </c>
      <c r="T3588" s="679">
        <f t="shared" si="2055"/>
        <v>0</v>
      </c>
      <c r="U3588" s="679">
        <f t="shared" si="2056"/>
        <v>0</v>
      </c>
      <c r="Y3588" s="120"/>
      <c r="AD3588" s="81"/>
      <c r="AF3588" s="370"/>
      <c r="AG3588" s="375"/>
      <c r="AH3588" s="379"/>
      <c r="AI3588" s="383"/>
      <c r="AJ3588" s="388"/>
      <c r="AK3588" s="392"/>
      <c r="AL3588" s="388"/>
      <c r="AM3588" s="363">
        <f t="shared" si="2047"/>
        <v>1</v>
      </c>
      <c r="AN3588" s="578">
        <v>78.099999999999994</v>
      </c>
      <c r="AO3588" s="78"/>
      <c r="AP3588" s="78"/>
      <c r="AQ3588" s="78"/>
      <c r="AR3588" s="78"/>
      <c r="AS3588" s="78"/>
      <c r="AT3588" s="78"/>
      <c r="AU3588" s="74" t="s">
        <v>717</v>
      </c>
      <c r="AV3588" s="115"/>
      <c r="AW3588" s="395"/>
      <c r="AX3588" s="395">
        <v>0</v>
      </c>
      <c r="AY3588" s="395">
        <v>0</v>
      </c>
      <c r="AZ3588" s="395">
        <v>0</v>
      </c>
      <c r="BA3588" s="395">
        <v>0</v>
      </c>
      <c r="BB3588" s="395">
        <v>0</v>
      </c>
      <c r="BC3588" s="395">
        <v>0</v>
      </c>
      <c r="BD3588" s="115"/>
      <c r="BE3588" s="115"/>
      <c r="BF3588" s="115"/>
      <c r="BG3588" s="115"/>
      <c r="BH3588" s="115"/>
      <c r="BI3588" s="115"/>
      <c r="BJ3588" s="115"/>
      <c r="BK3588" s="115"/>
      <c r="BQ3588" s="74" t="str">
        <f t="shared" si="2061"/>
        <v xml:space="preserve"> </v>
      </c>
      <c r="BS3588" s="120" t="str">
        <f t="shared" si="2062"/>
        <v xml:space="preserve"> </v>
      </c>
      <c r="BU3588" s="74" t="str">
        <f t="shared" si="2063"/>
        <v xml:space="preserve"> </v>
      </c>
      <c r="BW3588" s="120" t="str">
        <f t="shared" si="2064"/>
        <v xml:space="preserve">  </v>
      </c>
      <c r="BY3588" s="74" t="str">
        <f t="shared" si="2065"/>
        <v xml:space="preserve"> </v>
      </c>
      <c r="CA3588" s="120" t="str">
        <f t="shared" si="2066"/>
        <v xml:space="preserve"> </v>
      </c>
      <c r="CC3588" s="115" t="str">
        <f t="shared" si="2067"/>
        <v xml:space="preserve"> </v>
      </c>
      <c r="CD3588" s="115"/>
      <c r="CE3588" s="417" t="str">
        <f t="shared" si="2068"/>
        <v xml:space="preserve"> </v>
      </c>
      <c r="CF3588" s="115"/>
      <c r="CG3588" s="115" t="str">
        <f t="shared" si="2069"/>
        <v xml:space="preserve"> </v>
      </c>
      <c r="CH3588" s="115"/>
      <c r="CI3588" s="417" t="str">
        <f t="shared" si="2070"/>
        <v xml:space="preserve"> </v>
      </c>
      <c r="CJ3588" s="115"/>
      <c r="CK3588" s="115" t="str">
        <f t="shared" si="2071"/>
        <v xml:space="preserve"> </v>
      </c>
      <c r="CL3588" s="115"/>
      <c r="CM3588" s="417" t="str">
        <f t="shared" si="2072"/>
        <v xml:space="preserve"> </v>
      </c>
      <c r="IS3588" s="111">
        <v>48</v>
      </c>
    </row>
    <row r="3589" spans="2:253" s="74" customFormat="1" ht="17.100000000000001" hidden="1" customHeight="1" x14ac:dyDescent="0.25">
      <c r="B3589" s="504">
        <f>IF(AND('KB Duct Parts'!$BL$14=2,'KB Duct Parts'!AW34&gt;0),'KB Duct Parts'!AW34,0)</f>
        <v>0</v>
      </c>
      <c r="C3589" s="508" t="s">
        <v>1685</v>
      </c>
      <c r="D3589" s="506" t="str">
        <f t="shared" si="2058"/>
        <v>17020SS</v>
      </c>
      <c r="E3589" s="504" t="s">
        <v>877</v>
      </c>
      <c r="F3589" s="508" t="str">
        <f t="shared" si="2052"/>
        <v xml:space="preserve"> </v>
      </c>
      <c r="G3589" s="509" t="s">
        <v>1666</v>
      </c>
      <c r="H3589" s="504"/>
      <c r="I3589" s="1035"/>
      <c r="J3589" s="1036"/>
      <c r="K3589" s="516" t="s">
        <v>882</v>
      </c>
      <c r="L3589" s="535"/>
      <c r="M3589" s="517" t="str">
        <f t="shared" si="2051"/>
        <v>Y</v>
      </c>
      <c r="N3589" s="514">
        <f t="shared" si="2057"/>
        <v>81.3</v>
      </c>
      <c r="O3589" s="514">
        <f t="shared" si="2059"/>
        <v>0</v>
      </c>
      <c r="P3589" s="680">
        <f>'KB Duct Parts'!$AE$3</f>
        <v>0</v>
      </c>
      <c r="Q3589" s="681">
        <f t="shared" si="2053"/>
        <v>0</v>
      </c>
      <c r="R3589" s="682">
        <f t="shared" si="2054"/>
        <v>0</v>
      </c>
      <c r="S3589" s="716">
        <f t="shared" si="2060"/>
        <v>0.2</v>
      </c>
      <c r="T3589" s="679">
        <f t="shared" si="2055"/>
        <v>0</v>
      </c>
      <c r="U3589" s="679">
        <f t="shared" si="2056"/>
        <v>0</v>
      </c>
      <c r="Y3589" s="120"/>
      <c r="AD3589" s="81"/>
      <c r="AF3589" s="370"/>
      <c r="AG3589" s="375"/>
      <c r="AH3589" s="379"/>
      <c r="AI3589" s="383"/>
      <c r="AJ3589" s="388"/>
      <c r="AK3589" s="392"/>
      <c r="AL3589" s="388"/>
      <c r="AM3589" s="363">
        <f t="shared" si="2047"/>
        <v>1</v>
      </c>
      <c r="AN3589" s="578">
        <v>81.3</v>
      </c>
      <c r="AO3589" s="78"/>
      <c r="AP3589" s="78"/>
      <c r="AQ3589" s="78"/>
      <c r="AR3589" s="78"/>
      <c r="AS3589" s="78"/>
      <c r="AT3589" s="78"/>
      <c r="AU3589" s="74" t="s">
        <v>717</v>
      </c>
      <c r="AV3589" s="115"/>
      <c r="AW3589" s="395"/>
      <c r="AX3589" s="395">
        <v>0</v>
      </c>
      <c r="AY3589" s="395">
        <v>0</v>
      </c>
      <c r="AZ3589" s="395">
        <v>0</v>
      </c>
      <c r="BA3589" s="395">
        <v>0</v>
      </c>
      <c r="BB3589" s="395">
        <v>0</v>
      </c>
      <c r="BC3589" s="395">
        <v>0</v>
      </c>
      <c r="BD3589" s="115"/>
      <c r="BE3589" s="115"/>
      <c r="BF3589" s="115"/>
      <c r="BG3589" s="115"/>
      <c r="BH3589" s="115"/>
      <c r="BI3589" s="115"/>
      <c r="BJ3589" s="115"/>
      <c r="BK3589" s="115"/>
      <c r="BQ3589" s="74" t="str">
        <f t="shared" si="2061"/>
        <v xml:space="preserve"> </v>
      </c>
      <c r="BS3589" s="120" t="str">
        <f t="shared" si="2062"/>
        <v xml:space="preserve"> </v>
      </c>
      <c r="BU3589" s="74" t="str">
        <f t="shared" si="2063"/>
        <v xml:space="preserve"> </v>
      </c>
      <c r="BW3589" s="120" t="str">
        <f t="shared" si="2064"/>
        <v xml:space="preserve">  </v>
      </c>
      <c r="BY3589" s="74" t="str">
        <f t="shared" si="2065"/>
        <v xml:space="preserve"> </v>
      </c>
      <c r="CA3589" s="120" t="str">
        <f t="shared" si="2066"/>
        <v xml:space="preserve"> </v>
      </c>
      <c r="CC3589" s="115" t="str">
        <f t="shared" si="2067"/>
        <v xml:space="preserve"> </v>
      </c>
      <c r="CD3589" s="115"/>
      <c r="CE3589" s="417" t="str">
        <f t="shared" si="2068"/>
        <v xml:space="preserve"> </v>
      </c>
      <c r="CF3589" s="115"/>
      <c r="CG3589" s="115" t="str">
        <f t="shared" si="2069"/>
        <v xml:space="preserve"> </v>
      </c>
      <c r="CH3589" s="115"/>
      <c r="CI3589" s="417" t="str">
        <f t="shared" si="2070"/>
        <v xml:space="preserve"> </v>
      </c>
      <c r="CJ3589" s="115"/>
      <c r="CK3589" s="115" t="str">
        <f t="shared" si="2071"/>
        <v xml:space="preserve"> </v>
      </c>
      <c r="CL3589" s="115"/>
      <c r="CM3589" s="417" t="str">
        <f t="shared" si="2072"/>
        <v xml:space="preserve"> </v>
      </c>
      <c r="IS3589" s="111">
        <v>50</v>
      </c>
    </row>
    <row r="3590" spans="2:253" s="74" customFormat="1" ht="17.100000000000001" hidden="1" customHeight="1" x14ac:dyDescent="0.25">
      <c r="B3590" s="504">
        <f>IF(AND('KB Duct Parts'!$BL$14=2,'KB Duct Parts'!AW35&gt;0),'KB Duct Parts'!AW35,0)</f>
        <v>0</v>
      </c>
      <c r="C3590" s="508" t="s">
        <v>1686</v>
      </c>
      <c r="D3590" s="506" t="str">
        <f t="shared" si="2058"/>
        <v>17022SS</v>
      </c>
      <c r="E3590" s="504" t="s">
        <v>878</v>
      </c>
      <c r="F3590" s="508" t="str">
        <f t="shared" si="2052"/>
        <v xml:space="preserve"> </v>
      </c>
      <c r="G3590" s="509" t="s">
        <v>1667</v>
      </c>
      <c r="H3590" s="504"/>
      <c r="I3590" s="1035"/>
      <c r="J3590" s="1036"/>
      <c r="K3590" s="516" t="s">
        <v>882</v>
      </c>
      <c r="L3590" s="535"/>
      <c r="M3590" s="517" t="str">
        <f t="shared" si="2051"/>
        <v>Y</v>
      </c>
      <c r="N3590" s="514">
        <f t="shared" si="2057"/>
        <v>95.9</v>
      </c>
      <c r="O3590" s="514">
        <f t="shared" si="2059"/>
        <v>0</v>
      </c>
      <c r="P3590" s="680">
        <f>'KB Duct Parts'!$AE$3</f>
        <v>0</v>
      </c>
      <c r="Q3590" s="681">
        <f t="shared" si="2053"/>
        <v>0</v>
      </c>
      <c r="R3590" s="682">
        <f t="shared" si="2054"/>
        <v>0</v>
      </c>
      <c r="S3590" s="716">
        <f t="shared" si="2060"/>
        <v>0.2</v>
      </c>
      <c r="T3590" s="679">
        <f t="shared" si="2055"/>
        <v>0</v>
      </c>
      <c r="U3590" s="679">
        <f t="shared" si="2056"/>
        <v>0</v>
      </c>
      <c r="Y3590" s="120"/>
      <c r="AD3590" s="81"/>
      <c r="AF3590" s="370"/>
      <c r="AG3590" s="375"/>
      <c r="AH3590" s="379"/>
      <c r="AI3590" s="383"/>
      <c r="AJ3590" s="388"/>
      <c r="AK3590" s="392"/>
      <c r="AL3590" s="388"/>
      <c r="AM3590" s="363">
        <f t="shared" ref="AM3590:AM3653" si="2073">IF(L3590=AF3590,1,IF(L3590=AG3590,2,IF(L3590=AH3590,3,IF(L3590=AI3590,4,IF(L3590=AJ3590,5,IF(L3590=AK3590,6,IF(L3590=AL3590,7,0)))))))</f>
        <v>1</v>
      </c>
      <c r="AN3590" s="578">
        <v>95.9</v>
      </c>
      <c r="AO3590" s="78"/>
      <c r="AP3590" s="78"/>
      <c r="AQ3590" s="78"/>
      <c r="AR3590" s="78"/>
      <c r="AS3590" s="78"/>
      <c r="AT3590" s="78"/>
      <c r="AU3590" s="74" t="s">
        <v>717</v>
      </c>
      <c r="AV3590" s="115"/>
      <c r="AW3590" s="395"/>
      <c r="AX3590" s="395">
        <v>0</v>
      </c>
      <c r="AY3590" s="395">
        <v>0</v>
      </c>
      <c r="AZ3590" s="395">
        <v>0</v>
      </c>
      <c r="BA3590" s="395">
        <v>0</v>
      </c>
      <c r="BB3590" s="395">
        <v>0</v>
      </c>
      <c r="BC3590" s="395">
        <v>0</v>
      </c>
      <c r="BD3590" s="115"/>
      <c r="BE3590" s="115"/>
      <c r="BF3590" s="115"/>
      <c r="BG3590" s="115"/>
      <c r="BH3590" s="115"/>
      <c r="BI3590" s="115"/>
      <c r="BJ3590" s="115"/>
      <c r="BK3590" s="115"/>
      <c r="BQ3590" s="74" t="str">
        <f t="shared" si="2061"/>
        <v xml:space="preserve"> </v>
      </c>
      <c r="BS3590" s="120" t="str">
        <f t="shared" si="2062"/>
        <v xml:space="preserve"> </v>
      </c>
      <c r="BU3590" s="74" t="str">
        <f t="shared" si="2063"/>
        <v xml:space="preserve"> </v>
      </c>
      <c r="BW3590" s="120" t="str">
        <f t="shared" si="2064"/>
        <v xml:space="preserve">  </v>
      </c>
      <c r="BY3590" s="74" t="str">
        <f t="shared" si="2065"/>
        <v xml:space="preserve"> </v>
      </c>
      <c r="CA3590" s="120" t="str">
        <f t="shared" si="2066"/>
        <v xml:space="preserve"> </v>
      </c>
      <c r="CC3590" s="115" t="str">
        <f t="shared" si="2067"/>
        <v xml:space="preserve"> </v>
      </c>
      <c r="CD3590" s="115"/>
      <c r="CE3590" s="417" t="str">
        <f t="shared" si="2068"/>
        <v xml:space="preserve"> </v>
      </c>
      <c r="CF3590" s="115"/>
      <c r="CG3590" s="115" t="str">
        <f t="shared" si="2069"/>
        <v xml:space="preserve"> </v>
      </c>
      <c r="CH3590" s="115"/>
      <c r="CI3590" s="417" t="str">
        <f t="shared" si="2070"/>
        <v xml:space="preserve"> </v>
      </c>
      <c r="CJ3590" s="115"/>
      <c r="CK3590" s="115" t="str">
        <f t="shared" si="2071"/>
        <v xml:space="preserve"> </v>
      </c>
      <c r="CL3590" s="115"/>
      <c r="CM3590" s="417" t="str">
        <f t="shared" si="2072"/>
        <v xml:space="preserve"> </v>
      </c>
      <c r="IS3590" s="111">
        <v>59</v>
      </c>
    </row>
    <row r="3591" spans="2:253" s="74" customFormat="1" ht="17.100000000000001" hidden="1" customHeight="1" x14ac:dyDescent="0.25">
      <c r="B3591" s="504">
        <f>IF(AND('KB Duct Parts'!$BL$14=2,'KB Duct Parts'!AW36&gt;0),'KB Duct Parts'!AW36,0)</f>
        <v>0</v>
      </c>
      <c r="C3591" s="508" t="s">
        <v>85</v>
      </c>
      <c r="D3591" s="506" t="str">
        <f t="shared" si="2058"/>
        <v>17024SS</v>
      </c>
      <c r="E3591" s="504" t="s">
        <v>1338</v>
      </c>
      <c r="F3591" s="508" t="str">
        <f t="shared" si="2052"/>
        <v xml:space="preserve"> </v>
      </c>
      <c r="G3591" s="509" t="s">
        <v>84</v>
      </c>
      <c r="H3591" s="504"/>
      <c r="I3591" s="1035"/>
      <c r="J3591" s="1036"/>
      <c r="K3591" s="516" t="s">
        <v>882</v>
      </c>
      <c r="L3591" s="535"/>
      <c r="M3591" s="517" t="str">
        <f>IF(AM3591=1,"Y",IF(AM3591&gt;1,"NR"," "))</f>
        <v>Y</v>
      </c>
      <c r="N3591" s="514">
        <f t="shared" si="2057"/>
        <v>104.5</v>
      </c>
      <c r="O3591" s="514">
        <f t="shared" si="2059"/>
        <v>0</v>
      </c>
      <c r="P3591" s="680">
        <f>'KB Duct Parts'!$AE$3</f>
        <v>0</v>
      </c>
      <c r="Q3591" s="681">
        <f t="shared" si="2053"/>
        <v>0</v>
      </c>
      <c r="R3591" s="682">
        <f t="shared" si="2054"/>
        <v>0</v>
      </c>
      <c r="S3591" s="716">
        <f t="shared" si="2060"/>
        <v>0.2</v>
      </c>
      <c r="T3591" s="679">
        <f t="shared" si="2055"/>
        <v>0</v>
      </c>
      <c r="U3591" s="679">
        <f t="shared" si="2056"/>
        <v>0</v>
      </c>
      <c r="Y3591" s="120"/>
      <c r="AD3591" s="81"/>
      <c r="AF3591" s="370"/>
      <c r="AG3591" s="375"/>
      <c r="AH3591" s="379"/>
      <c r="AI3591" s="383"/>
      <c r="AJ3591" s="388"/>
      <c r="AK3591" s="392"/>
      <c r="AL3591" s="388"/>
      <c r="AM3591" s="363">
        <f t="shared" si="2073"/>
        <v>1</v>
      </c>
      <c r="AN3591" s="578">
        <v>104.5</v>
      </c>
      <c r="AO3591" s="78"/>
      <c r="AP3591" s="78"/>
      <c r="AQ3591" s="78"/>
      <c r="AR3591" s="78"/>
      <c r="AS3591" s="78"/>
      <c r="AT3591" s="78"/>
      <c r="AU3591" s="74" t="s">
        <v>717</v>
      </c>
      <c r="AV3591" s="115"/>
      <c r="AW3591" s="395"/>
      <c r="AX3591" s="395">
        <v>0</v>
      </c>
      <c r="AY3591" s="395">
        <v>0</v>
      </c>
      <c r="AZ3591" s="395">
        <v>0</v>
      </c>
      <c r="BA3591" s="395">
        <v>0</v>
      </c>
      <c r="BB3591" s="395">
        <v>0</v>
      </c>
      <c r="BC3591" s="395">
        <v>0</v>
      </c>
      <c r="BD3591" s="115"/>
      <c r="BE3591" s="115"/>
      <c r="BF3591" s="115"/>
      <c r="BG3591" s="115"/>
      <c r="BH3591" s="115"/>
      <c r="BI3591" s="115"/>
      <c r="BJ3591" s="115"/>
      <c r="BK3591" s="115"/>
      <c r="BQ3591" s="74" t="str">
        <f t="shared" si="2061"/>
        <v xml:space="preserve"> </v>
      </c>
      <c r="BS3591" s="120" t="str">
        <f t="shared" si="2062"/>
        <v xml:space="preserve"> </v>
      </c>
      <c r="BU3591" s="74" t="str">
        <f t="shared" si="2063"/>
        <v xml:space="preserve"> </v>
      </c>
      <c r="BW3591" s="120" t="str">
        <f t="shared" si="2064"/>
        <v xml:space="preserve">  </v>
      </c>
      <c r="BY3591" s="74" t="str">
        <f t="shared" si="2065"/>
        <v xml:space="preserve"> </v>
      </c>
      <c r="CA3591" s="120" t="str">
        <f t="shared" si="2066"/>
        <v xml:space="preserve"> </v>
      </c>
      <c r="CC3591" s="115" t="str">
        <f t="shared" si="2067"/>
        <v xml:space="preserve"> </v>
      </c>
      <c r="CD3591" s="115"/>
      <c r="CE3591" s="417" t="str">
        <f t="shared" si="2068"/>
        <v xml:space="preserve"> </v>
      </c>
      <c r="CF3591" s="115"/>
      <c r="CG3591" s="115" t="str">
        <f t="shared" si="2069"/>
        <v xml:space="preserve"> </v>
      </c>
      <c r="CH3591" s="115"/>
      <c r="CI3591" s="417" t="str">
        <f t="shared" si="2070"/>
        <v xml:space="preserve"> </v>
      </c>
      <c r="CJ3591" s="115"/>
      <c r="CK3591" s="115" t="str">
        <f t="shared" si="2071"/>
        <v xml:space="preserve"> </v>
      </c>
      <c r="CL3591" s="115"/>
      <c r="CM3591" s="417" t="str">
        <f t="shared" si="2072"/>
        <v xml:space="preserve"> </v>
      </c>
      <c r="IS3591" s="111"/>
    </row>
    <row r="3592" spans="2:253" s="74" customFormat="1" ht="17.100000000000001" hidden="1" customHeight="1" x14ac:dyDescent="0.25">
      <c r="B3592" s="504">
        <f>IF(AND('KB Duct Parts'!$BL$14=2,'KB Duct Parts'!Y17&gt;0),'KB Duct Parts'!Y17,0)</f>
        <v>0</v>
      </c>
      <c r="C3592" s="508"/>
      <c r="D3592" s="506">
        <f t="shared" si="2058"/>
        <v>0</v>
      </c>
      <c r="E3592" s="504"/>
      <c r="F3592" s="508" t="str">
        <f t="shared" si="2052"/>
        <v xml:space="preserve"> </v>
      </c>
      <c r="G3592" s="509" t="s">
        <v>650</v>
      </c>
      <c r="H3592" s="504" t="s">
        <v>923</v>
      </c>
      <c r="I3592" s="1035" t="s">
        <v>1482</v>
      </c>
      <c r="J3592" s="1036"/>
      <c r="K3592" s="516" t="s">
        <v>882</v>
      </c>
      <c r="L3592" s="535"/>
      <c r="M3592" s="532" t="s">
        <v>1700</v>
      </c>
      <c r="N3592" s="514">
        <f t="shared" si="2057"/>
        <v>0</v>
      </c>
      <c r="O3592" s="518">
        <f t="shared" si="2059"/>
        <v>0</v>
      </c>
      <c r="P3592" s="680">
        <f>'KB Duct Parts'!$AE$3</f>
        <v>0</v>
      </c>
      <c r="Q3592" s="681">
        <f t="shared" si="2053"/>
        <v>0</v>
      </c>
      <c r="R3592" s="682">
        <f t="shared" si="2054"/>
        <v>0</v>
      </c>
      <c r="S3592" s="716">
        <f t="shared" si="2060"/>
        <v>0.2</v>
      </c>
      <c r="T3592" s="679">
        <f t="shared" si="2055"/>
        <v>0</v>
      </c>
      <c r="U3592" s="679">
        <f t="shared" si="2056"/>
        <v>0</v>
      </c>
      <c r="Y3592" s="120"/>
      <c r="AD3592" s="80"/>
      <c r="AE3592" s="75"/>
      <c r="AF3592" s="370"/>
      <c r="AG3592" s="375"/>
      <c r="AH3592" s="379"/>
      <c r="AI3592" s="383"/>
      <c r="AJ3592" s="388"/>
      <c r="AK3592" s="392"/>
      <c r="AL3592" s="388"/>
      <c r="AM3592" s="363">
        <f t="shared" si="2073"/>
        <v>1</v>
      </c>
      <c r="AN3592" s="578">
        <v>0</v>
      </c>
      <c r="AO3592" s="78"/>
      <c r="AP3592" s="78"/>
      <c r="AQ3592" s="78"/>
      <c r="AR3592" s="78"/>
      <c r="AS3592" s="78"/>
      <c r="AT3592" s="78"/>
      <c r="AU3592" s="74" t="s">
        <v>717</v>
      </c>
      <c r="AV3592" s="115"/>
      <c r="AW3592" s="395"/>
      <c r="AX3592" s="395">
        <v>0</v>
      </c>
      <c r="AY3592" s="395">
        <v>0</v>
      </c>
      <c r="AZ3592" s="395">
        <v>0</v>
      </c>
      <c r="BA3592" s="395">
        <v>0</v>
      </c>
      <c r="BB3592" s="395">
        <v>0</v>
      </c>
      <c r="BC3592" s="395">
        <v>0</v>
      </c>
      <c r="BD3592" s="115"/>
      <c r="BE3592" s="115"/>
      <c r="BF3592" s="115"/>
      <c r="BG3592" s="115"/>
      <c r="BH3592" s="115"/>
      <c r="BI3592" s="115"/>
      <c r="BJ3592" s="115"/>
      <c r="BK3592" s="115"/>
      <c r="BQ3592" s="74" t="str">
        <f t="shared" si="2061"/>
        <v xml:space="preserve"> </v>
      </c>
      <c r="BS3592" s="120" t="str">
        <f t="shared" si="2062"/>
        <v xml:space="preserve"> </v>
      </c>
      <c r="BU3592" s="74" t="str">
        <f t="shared" si="2063"/>
        <v xml:space="preserve"> </v>
      </c>
      <c r="BW3592" s="120" t="str">
        <f t="shared" si="2064"/>
        <v xml:space="preserve">  </v>
      </c>
      <c r="BY3592" s="74" t="str">
        <f t="shared" si="2065"/>
        <v xml:space="preserve"> </v>
      </c>
      <c r="CA3592" s="120" t="str">
        <f t="shared" si="2066"/>
        <v xml:space="preserve"> </v>
      </c>
      <c r="CC3592" s="115" t="str">
        <f t="shared" si="2067"/>
        <v xml:space="preserve"> </v>
      </c>
      <c r="CD3592" s="115"/>
      <c r="CE3592" s="417" t="str">
        <f t="shared" si="2068"/>
        <v xml:space="preserve"> </v>
      </c>
      <c r="CF3592" s="115"/>
      <c r="CG3592" s="115" t="str">
        <f t="shared" si="2069"/>
        <v xml:space="preserve"> </v>
      </c>
      <c r="CH3592" s="115"/>
      <c r="CI3592" s="417" t="str">
        <f t="shared" si="2070"/>
        <v xml:space="preserve"> </v>
      </c>
      <c r="CJ3592" s="115"/>
      <c r="CK3592" s="115" t="str">
        <f t="shared" si="2071"/>
        <v xml:space="preserve"> </v>
      </c>
      <c r="CL3592" s="115"/>
      <c r="CM3592" s="417" t="str">
        <f t="shared" si="2072"/>
        <v xml:space="preserve"> </v>
      </c>
      <c r="IS3592" s="107"/>
    </row>
    <row r="3593" spans="2:253" s="74" customFormat="1" ht="17.100000000000001" hidden="1" customHeight="1" x14ac:dyDescent="0.25">
      <c r="B3593" s="504">
        <f>IF(AND('KB Duct Parts'!$BL$14=2,'KB Duct Parts'!Y18&gt;0),'KB Duct Parts'!Y18,0)</f>
        <v>0</v>
      </c>
      <c r="C3593" s="508"/>
      <c r="D3593" s="506">
        <f t="shared" si="2058"/>
        <v>0</v>
      </c>
      <c r="E3593" s="504"/>
      <c r="F3593" s="508" t="str">
        <f t="shared" si="2052"/>
        <v xml:space="preserve"> </v>
      </c>
      <c r="G3593" s="509" t="s">
        <v>650</v>
      </c>
      <c r="H3593" s="504" t="s">
        <v>923</v>
      </c>
      <c r="I3593" s="1035" t="s">
        <v>1482</v>
      </c>
      <c r="J3593" s="1036"/>
      <c r="K3593" s="516" t="s">
        <v>882</v>
      </c>
      <c r="L3593" s="535"/>
      <c r="M3593" s="532" t="s">
        <v>1700</v>
      </c>
      <c r="N3593" s="514">
        <f t="shared" si="2057"/>
        <v>0</v>
      </c>
      <c r="O3593" s="518">
        <f t="shared" si="2059"/>
        <v>0</v>
      </c>
      <c r="P3593" s="680">
        <f>'KB Duct Parts'!$AE$3</f>
        <v>0</v>
      </c>
      <c r="Q3593" s="681">
        <f t="shared" si="2053"/>
        <v>0</v>
      </c>
      <c r="R3593" s="682">
        <f t="shared" si="2054"/>
        <v>0</v>
      </c>
      <c r="S3593" s="716">
        <f t="shared" si="2060"/>
        <v>0.2</v>
      </c>
      <c r="T3593" s="679">
        <f t="shared" si="2055"/>
        <v>0</v>
      </c>
      <c r="U3593" s="679">
        <f t="shared" si="2056"/>
        <v>0</v>
      </c>
      <c r="Y3593" s="120"/>
      <c r="AD3593" s="80"/>
      <c r="AE3593" s="75"/>
      <c r="AF3593" s="370"/>
      <c r="AG3593" s="375"/>
      <c r="AH3593" s="379"/>
      <c r="AI3593" s="383"/>
      <c r="AJ3593" s="388"/>
      <c r="AK3593" s="392"/>
      <c r="AL3593" s="388"/>
      <c r="AM3593" s="363">
        <f t="shared" si="2073"/>
        <v>1</v>
      </c>
      <c r="AN3593" s="578">
        <v>0</v>
      </c>
      <c r="AO3593" s="78"/>
      <c r="AP3593" s="78"/>
      <c r="AQ3593" s="78"/>
      <c r="AR3593" s="78"/>
      <c r="AS3593" s="78"/>
      <c r="AT3593" s="78"/>
      <c r="AU3593" s="74" t="s">
        <v>717</v>
      </c>
      <c r="AV3593" s="115"/>
      <c r="AW3593" s="395"/>
      <c r="AX3593" s="395">
        <v>0</v>
      </c>
      <c r="AY3593" s="395">
        <v>0</v>
      </c>
      <c r="AZ3593" s="395">
        <v>0</v>
      </c>
      <c r="BA3593" s="395">
        <v>0</v>
      </c>
      <c r="BB3593" s="395">
        <v>0</v>
      </c>
      <c r="BC3593" s="395">
        <v>0</v>
      </c>
      <c r="BD3593" s="115"/>
      <c r="BE3593" s="115"/>
      <c r="BF3593" s="115"/>
      <c r="BG3593" s="115"/>
      <c r="BH3593" s="115"/>
      <c r="BI3593" s="115"/>
      <c r="BJ3593" s="115"/>
      <c r="BK3593" s="115"/>
      <c r="BQ3593" s="74" t="str">
        <f t="shared" si="2061"/>
        <v xml:space="preserve"> </v>
      </c>
      <c r="BS3593" s="120" t="str">
        <f t="shared" si="2062"/>
        <v xml:space="preserve"> </v>
      </c>
      <c r="BU3593" s="74" t="str">
        <f t="shared" si="2063"/>
        <v xml:space="preserve"> </v>
      </c>
      <c r="BW3593" s="120" t="str">
        <f t="shared" si="2064"/>
        <v xml:space="preserve">  </v>
      </c>
      <c r="BY3593" s="74" t="str">
        <f t="shared" si="2065"/>
        <v xml:space="preserve"> </v>
      </c>
      <c r="CA3593" s="120" t="str">
        <f t="shared" si="2066"/>
        <v xml:space="preserve"> </v>
      </c>
      <c r="CC3593" s="115" t="str">
        <f t="shared" si="2067"/>
        <v xml:space="preserve"> </v>
      </c>
      <c r="CD3593" s="115"/>
      <c r="CE3593" s="417" t="str">
        <f t="shared" si="2068"/>
        <v xml:space="preserve"> </v>
      </c>
      <c r="CF3593" s="115"/>
      <c r="CG3593" s="115" t="str">
        <f t="shared" si="2069"/>
        <v xml:space="preserve"> </v>
      </c>
      <c r="CH3593" s="115"/>
      <c r="CI3593" s="417" t="str">
        <f t="shared" si="2070"/>
        <v xml:space="preserve"> </v>
      </c>
      <c r="CJ3593" s="115"/>
      <c r="CK3593" s="115" t="str">
        <f t="shared" si="2071"/>
        <v xml:space="preserve"> </v>
      </c>
      <c r="CL3593" s="115"/>
      <c r="CM3593" s="417" t="str">
        <f t="shared" si="2072"/>
        <v xml:space="preserve"> </v>
      </c>
      <c r="IS3593" s="107"/>
    </row>
    <row r="3594" spans="2:253" s="74" customFormat="1" ht="17.100000000000001" hidden="1" customHeight="1" x14ac:dyDescent="0.25">
      <c r="B3594" s="504">
        <f>IF(AND('KB Duct Parts'!$BL$14=2,'KB Duct Parts'!Y19&gt;0),'KB Duct Parts'!Y19,0)</f>
        <v>0</v>
      </c>
      <c r="C3594" s="508"/>
      <c r="D3594" s="506">
        <f t="shared" si="2058"/>
        <v>0</v>
      </c>
      <c r="E3594" s="504"/>
      <c r="F3594" s="508" t="str">
        <f t="shared" si="2052"/>
        <v xml:space="preserve"> </v>
      </c>
      <c r="G3594" s="509" t="s">
        <v>650</v>
      </c>
      <c r="H3594" s="504" t="s">
        <v>923</v>
      </c>
      <c r="I3594" s="1035" t="s">
        <v>1482</v>
      </c>
      <c r="J3594" s="1036"/>
      <c r="K3594" s="516" t="s">
        <v>882</v>
      </c>
      <c r="L3594" s="535"/>
      <c r="M3594" s="532" t="s">
        <v>1700</v>
      </c>
      <c r="N3594" s="514">
        <f t="shared" si="2057"/>
        <v>0</v>
      </c>
      <c r="O3594" s="518">
        <f t="shared" si="2059"/>
        <v>0</v>
      </c>
      <c r="P3594" s="680">
        <f>'KB Duct Parts'!$AE$3</f>
        <v>0</v>
      </c>
      <c r="Q3594" s="681">
        <f t="shared" si="2053"/>
        <v>0</v>
      </c>
      <c r="R3594" s="682">
        <f t="shared" si="2054"/>
        <v>0</v>
      </c>
      <c r="S3594" s="716">
        <f t="shared" si="2060"/>
        <v>0.2</v>
      </c>
      <c r="T3594" s="679">
        <f t="shared" si="2055"/>
        <v>0</v>
      </c>
      <c r="U3594" s="679">
        <f t="shared" si="2056"/>
        <v>0</v>
      </c>
      <c r="Y3594" s="120"/>
      <c r="AD3594" s="80"/>
      <c r="AE3594" s="75"/>
      <c r="AF3594" s="370"/>
      <c r="AG3594" s="375"/>
      <c r="AH3594" s="379"/>
      <c r="AI3594" s="383"/>
      <c r="AJ3594" s="388"/>
      <c r="AK3594" s="392"/>
      <c r="AL3594" s="388"/>
      <c r="AM3594" s="363">
        <f t="shared" si="2073"/>
        <v>1</v>
      </c>
      <c r="AN3594" s="578">
        <v>0</v>
      </c>
      <c r="AO3594" s="78"/>
      <c r="AP3594" s="78"/>
      <c r="AQ3594" s="78"/>
      <c r="AR3594" s="78"/>
      <c r="AS3594" s="78"/>
      <c r="AT3594" s="78"/>
      <c r="AU3594" s="74" t="s">
        <v>717</v>
      </c>
      <c r="AV3594" s="115"/>
      <c r="AW3594" s="395"/>
      <c r="AX3594" s="395">
        <v>0</v>
      </c>
      <c r="AY3594" s="395">
        <v>0</v>
      </c>
      <c r="AZ3594" s="395">
        <v>0</v>
      </c>
      <c r="BA3594" s="395">
        <v>0</v>
      </c>
      <c r="BB3594" s="395">
        <v>0</v>
      </c>
      <c r="BC3594" s="395">
        <v>0</v>
      </c>
      <c r="BD3594" s="115"/>
      <c r="BE3594" s="115"/>
      <c r="BF3594" s="115"/>
      <c r="BG3594" s="115"/>
      <c r="BH3594" s="115"/>
      <c r="BI3594" s="115"/>
      <c r="BJ3594" s="115"/>
      <c r="BK3594" s="115"/>
      <c r="BQ3594" s="74" t="str">
        <f t="shared" si="2061"/>
        <v xml:space="preserve"> </v>
      </c>
      <c r="BS3594" s="120" t="str">
        <f t="shared" si="2062"/>
        <v xml:space="preserve"> </v>
      </c>
      <c r="BU3594" s="74" t="str">
        <f t="shared" si="2063"/>
        <v xml:space="preserve"> </v>
      </c>
      <c r="BW3594" s="120" t="str">
        <f t="shared" si="2064"/>
        <v xml:space="preserve">  </v>
      </c>
      <c r="BY3594" s="74" t="str">
        <f t="shared" si="2065"/>
        <v xml:space="preserve"> </v>
      </c>
      <c r="CA3594" s="120" t="str">
        <f t="shared" si="2066"/>
        <v xml:space="preserve"> </v>
      </c>
      <c r="CC3594" s="115" t="str">
        <f t="shared" si="2067"/>
        <v xml:space="preserve"> </v>
      </c>
      <c r="CD3594" s="115"/>
      <c r="CE3594" s="417" t="str">
        <f t="shared" si="2068"/>
        <v xml:space="preserve"> </v>
      </c>
      <c r="CF3594" s="115"/>
      <c r="CG3594" s="115" t="str">
        <f t="shared" si="2069"/>
        <v xml:space="preserve"> </v>
      </c>
      <c r="CH3594" s="115"/>
      <c r="CI3594" s="417" t="str">
        <f t="shared" si="2070"/>
        <v xml:space="preserve"> </v>
      </c>
      <c r="CJ3594" s="115"/>
      <c r="CK3594" s="115" t="str">
        <f t="shared" si="2071"/>
        <v xml:space="preserve"> </v>
      </c>
      <c r="CL3594" s="115"/>
      <c r="CM3594" s="417" t="str">
        <f t="shared" si="2072"/>
        <v xml:space="preserve"> </v>
      </c>
      <c r="IS3594" s="107"/>
    </row>
    <row r="3595" spans="2:253" s="74" customFormat="1" ht="17.100000000000001" hidden="1" customHeight="1" x14ac:dyDescent="0.25">
      <c r="B3595" s="504">
        <f>IF(AND('KB Duct Parts'!$BL$14=2,'KB Duct Parts'!Y20&gt;0),'KB Duct Parts'!Y20,0)</f>
        <v>0</v>
      </c>
      <c r="C3595" s="508"/>
      <c r="D3595" s="506">
        <f t="shared" si="2058"/>
        <v>0</v>
      </c>
      <c r="E3595" s="504"/>
      <c r="F3595" s="508" t="str">
        <f t="shared" si="2052"/>
        <v xml:space="preserve"> </v>
      </c>
      <c r="G3595" s="509" t="s">
        <v>650</v>
      </c>
      <c r="H3595" s="504" t="s">
        <v>923</v>
      </c>
      <c r="I3595" s="1035" t="s">
        <v>1482</v>
      </c>
      <c r="J3595" s="1036"/>
      <c r="K3595" s="516" t="s">
        <v>882</v>
      </c>
      <c r="L3595" s="535"/>
      <c r="M3595" s="532" t="s">
        <v>1700</v>
      </c>
      <c r="N3595" s="514">
        <f t="shared" si="2057"/>
        <v>0</v>
      </c>
      <c r="O3595" s="518">
        <f t="shared" si="2059"/>
        <v>0</v>
      </c>
      <c r="P3595" s="680">
        <f>'KB Duct Parts'!$AE$3</f>
        <v>0</v>
      </c>
      <c r="Q3595" s="681">
        <f t="shared" si="2053"/>
        <v>0</v>
      </c>
      <c r="R3595" s="682">
        <f t="shared" si="2054"/>
        <v>0</v>
      </c>
      <c r="S3595" s="716">
        <f t="shared" si="2060"/>
        <v>0.2</v>
      </c>
      <c r="T3595" s="679">
        <f t="shared" si="2055"/>
        <v>0</v>
      </c>
      <c r="U3595" s="679">
        <f t="shared" si="2056"/>
        <v>0</v>
      </c>
      <c r="Y3595" s="120"/>
      <c r="AD3595" s="80"/>
      <c r="AE3595" s="75"/>
      <c r="AF3595" s="370"/>
      <c r="AG3595" s="375"/>
      <c r="AH3595" s="379"/>
      <c r="AI3595" s="383"/>
      <c r="AJ3595" s="388"/>
      <c r="AK3595" s="392"/>
      <c r="AL3595" s="388"/>
      <c r="AM3595" s="363">
        <f t="shared" si="2073"/>
        <v>1</v>
      </c>
      <c r="AN3595" s="578">
        <v>0</v>
      </c>
      <c r="AO3595" s="78"/>
      <c r="AP3595" s="78"/>
      <c r="AQ3595" s="78"/>
      <c r="AR3595" s="78"/>
      <c r="AS3595" s="78"/>
      <c r="AT3595" s="78"/>
      <c r="AU3595" s="74" t="s">
        <v>717</v>
      </c>
      <c r="AV3595" s="115"/>
      <c r="AW3595" s="395"/>
      <c r="AX3595" s="395">
        <v>0</v>
      </c>
      <c r="AY3595" s="395">
        <v>0</v>
      </c>
      <c r="AZ3595" s="395">
        <v>0</v>
      </c>
      <c r="BA3595" s="395">
        <v>0</v>
      </c>
      <c r="BB3595" s="395">
        <v>0</v>
      </c>
      <c r="BC3595" s="395">
        <v>0</v>
      </c>
      <c r="BD3595" s="115"/>
      <c r="BE3595" s="115"/>
      <c r="BF3595" s="115"/>
      <c r="BG3595" s="115"/>
      <c r="BH3595" s="115"/>
      <c r="BI3595" s="115"/>
      <c r="BJ3595" s="115"/>
      <c r="BK3595" s="115"/>
      <c r="BQ3595" s="74" t="str">
        <f t="shared" si="2061"/>
        <v xml:space="preserve"> </v>
      </c>
      <c r="BS3595" s="120" t="str">
        <f t="shared" si="2062"/>
        <v xml:space="preserve"> </v>
      </c>
      <c r="BU3595" s="74" t="str">
        <f t="shared" si="2063"/>
        <v xml:space="preserve"> </v>
      </c>
      <c r="BW3595" s="120" t="str">
        <f t="shared" si="2064"/>
        <v xml:space="preserve">  </v>
      </c>
      <c r="BY3595" s="74" t="str">
        <f t="shared" si="2065"/>
        <v xml:space="preserve"> </v>
      </c>
      <c r="CA3595" s="120" t="str">
        <f t="shared" si="2066"/>
        <v xml:space="preserve"> </v>
      </c>
      <c r="CC3595" s="115" t="str">
        <f t="shared" si="2067"/>
        <v xml:space="preserve"> </v>
      </c>
      <c r="CD3595" s="115"/>
      <c r="CE3595" s="417" t="str">
        <f t="shared" si="2068"/>
        <v xml:space="preserve"> </v>
      </c>
      <c r="CF3595" s="115"/>
      <c r="CG3595" s="115" t="str">
        <f t="shared" si="2069"/>
        <v xml:space="preserve"> </v>
      </c>
      <c r="CH3595" s="115"/>
      <c r="CI3595" s="417" t="str">
        <f t="shared" si="2070"/>
        <v xml:space="preserve"> </v>
      </c>
      <c r="CJ3595" s="115"/>
      <c r="CK3595" s="115" t="str">
        <f t="shared" si="2071"/>
        <v xml:space="preserve"> </v>
      </c>
      <c r="CL3595" s="115"/>
      <c r="CM3595" s="417" t="str">
        <f t="shared" si="2072"/>
        <v xml:space="preserve"> </v>
      </c>
      <c r="IS3595" s="107"/>
    </row>
    <row r="3596" spans="2:253" s="74" customFormat="1" ht="17.100000000000001" hidden="1" customHeight="1" x14ac:dyDescent="0.25">
      <c r="B3596" s="504">
        <f>IF(AND('KB Duct Parts'!$BL$14=2,'KB Duct Parts'!Y21&gt;0),'KB Duct Parts'!Y21,0)</f>
        <v>0</v>
      </c>
      <c r="C3596" s="508"/>
      <c r="D3596" s="506">
        <f t="shared" si="2058"/>
        <v>0</v>
      </c>
      <c r="E3596" s="504"/>
      <c r="F3596" s="508" t="str">
        <f t="shared" si="2052"/>
        <v xml:space="preserve"> </v>
      </c>
      <c r="G3596" s="509" t="s">
        <v>650</v>
      </c>
      <c r="H3596" s="504" t="s">
        <v>923</v>
      </c>
      <c r="I3596" s="1035" t="s">
        <v>1482</v>
      </c>
      <c r="J3596" s="1036"/>
      <c r="K3596" s="516" t="s">
        <v>882</v>
      </c>
      <c r="L3596" s="535"/>
      <c r="M3596" s="532" t="s">
        <v>1700</v>
      </c>
      <c r="N3596" s="514">
        <f t="shared" si="2057"/>
        <v>0</v>
      </c>
      <c r="O3596" s="518">
        <f t="shared" si="2059"/>
        <v>0</v>
      </c>
      <c r="P3596" s="680">
        <f>'KB Duct Parts'!$AE$3</f>
        <v>0</v>
      </c>
      <c r="Q3596" s="681">
        <f t="shared" si="2053"/>
        <v>0</v>
      </c>
      <c r="R3596" s="682">
        <f t="shared" si="2054"/>
        <v>0</v>
      </c>
      <c r="S3596" s="716">
        <f t="shared" si="2060"/>
        <v>0.2</v>
      </c>
      <c r="T3596" s="679">
        <f t="shared" si="2055"/>
        <v>0</v>
      </c>
      <c r="U3596" s="679">
        <f t="shared" si="2056"/>
        <v>0</v>
      </c>
      <c r="Y3596" s="120"/>
      <c r="AD3596" s="80"/>
      <c r="AE3596" s="75"/>
      <c r="AF3596" s="370"/>
      <c r="AG3596" s="375"/>
      <c r="AH3596" s="379"/>
      <c r="AI3596" s="383"/>
      <c r="AJ3596" s="388"/>
      <c r="AK3596" s="392"/>
      <c r="AL3596" s="388"/>
      <c r="AM3596" s="363">
        <f t="shared" si="2073"/>
        <v>1</v>
      </c>
      <c r="AN3596" s="578">
        <v>0</v>
      </c>
      <c r="AO3596" s="78"/>
      <c r="AP3596" s="78"/>
      <c r="AQ3596" s="78"/>
      <c r="AR3596" s="78"/>
      <c r="AS3596" s="78"/>
      <c r="AT3596" s="78"/>
      <c r="AU3596" s="74" t="s">
        <v>717</v>
      </c>
      <c r="AV3596" s="115"/>
      <c r="AW3596" s="395"/>
      <c r="AX3596" s="395">
        <v>0</v>
      </c>
      <c r="AY3596" s="395">
        <v>0</v>
      </c>
      <c r="AZ3596" s="395">
        <v>0</v>
      </c>
      <c r="BA3596" s="395">
        <v>0</v>
      </c>
      <c r="BB3596" s="395">
        <v>0</v>
      </c>
      <c r="BC3596" s="395">
        <v>0</v>
      </c>
      <c r="BD3596" s="115"/>
      <c r="BE3596" s="115"/>
      <c r="BF3596" s="115"/>
      <c r="BG3596" s="115"/>
      <c r="BH3596" s="115"/>
      <c r="BI3596" s="115"/>
      <c r="BJ3596" s="115"/>
      <c r="BK3596" s="115"/>
      <c r="BQ3596" s="74" t="str">
        <f t="shared" si="2061"/>
        <v xml:space="preserve"> </v>
      </c>
      <c r="BS3596" s="120" t="str">
        <f t="shared" si="2062"/>
        <v xml:space="preserve"> </v>
      </c>
      <c r="BU3596" s="74" t="str">
        <f t="shared" si="2063"/>
        <v xml:space="preserve"> </v>
      </c>
      <c r="BW3596" s="120" t="str">
        <f t="shared" si="2064"/>
        <v xml:space="preserve">  </v>
      </c>
      <c r="BY3596" s="74" t="str">
        <f t="shared" si="2065"/>
        <v xml:space="preserve"> </v>
      </c>
      <c r="CA3596" s="120" t="str">
        <f t="shared" si="2066"/>
        <v xml:space="preserve"> </v>
      </c>
      <c r="CC3596" s="115" t="str">
        <f t="shared" si="2067"/>
        <v xml:space="preserve"> </v>
      </c>
      <c r="CD3596" s="115"/>
      <c r="CE3596" s="417" t="str">
        <f t="shared" si="2068"/>
        <v xml:space="preserve"> </v>
      </c>
      <c r="CF3596" s="115"/>
      <c r="CG3596" s="115" t="str">
        <f t="shared" si="2069"/>
        <v xml:space="preserve"> </v>
      </c>
      <c r="CH3596" s="115"/>
      <c r="CI3596" s="417" t="str">
        <f t="shared" si="2070"/>
        <v xml:space="preserve"> </v>
      </c>
      <c r="CJ3596" s="115"/>
      <c r="CK3596" s="115" t="str">
        <f t="shared" si="2071"/>
        <v xml:space="preserve"> </v>
      </c>
      <c r="CL3596" s="115"/>
      <c r="CM3596" s="417" t="str">
        <f t="shared" si="2072"/>
        <v xml:space="preserve"> </v>
      </c>
      <c r="IS3596" s="107"/>
    </row>
    <row r="3597" spans="2:253" s="74" customFormat="1" ht="17.100000000000001" hidden="1" customHeight="1" x14ac:dyDescent="0.25">
      <c r="B3597" s="504">
        <f>IF(AND('KB Duct Parts'!$BL$14=2,'KB Duct Parts'!Y22&gt;0),'KB Duct Parts'!Y22,0)</f>
        <v>0</v>
      </c>
      <c r="C3597" s="508"/>
      <c r="D3597" s="506">
        <f t="shared" si="2058"/>
        <v>0</v>
      </c>
      <c r="E3597" s="504"/>
      <c r="F3597" s="508" t="str">
        <f t="shared" si="2052"/>
        <v xml:space="preserve"> </v>
      </c>
      <c r="G3597" s="509" t="s">
        <v>650</v>
      </c>
      <c r="H3597" s="504" t="s">
        <v>923</v>
      </c>
      <c r="I3597" s="1035" t="s">
        <v>1482</v>
      </c>
      <c r="J3597" s="1036"/>
      <c r="K3597" s="516" t="s">
        <v>882</v>
      </c>
      <c r="L3597" s="535"/>
      <c r="M3597" s="532" t="s">
        <v>1700</v>
      </c>
      <c r="N3597" s="514">
        <f t="shared" si="2057"/>
        <v>0</v>
      </c>
      <c r="O3597" s="518">
        <f t="shared" si="2059"/>
        <v>0</v>
      </c>
      <c r="P3597" s="680">
        <f>'KB Duct Parts'!$AE$3</f>
        <v>0</v>
      </c>
      <c r="Q3597" s="681">
        <f t="shared" si="2053"/>
        <v>0</v>
      </c>
      <c r="R3597" s="682">
        <f t="shared" si="2054"/>
        <v>0</v>
      </c>
      <c r="S3597" s="716">
        <f t="shared" si="2060"/>
        <v>0.2</v>
      </c>
      <c r="T3597" s="679">
        <f t="shared" si="2055"/>
        <v>0</v>
      </c>
      <c r="U3597" s="679">
        <f t="shared" si="2056"/>
        <v>0</v>
      </c>
      <c r="Y3597" s="120"/>
      <c r="AD3597" s="80"/>
      <c r="AE3597" s="75"/>
      <c r="AF3597" s="370"/>
      <c r="AG3597" s="375"/>
      <c r="AH3597" s="379"/>
      <c r="AI3597" s="383"/>
      <c r="AJ3597" s="388"/>
      <c r="AK3597" s="392"/>
      <c r="AL3597" s="388"/>
      <c r="AM3597" s="363">
        <f t="shared" si="2073"/>
        <v>1</v>
      </c>
      <c r="AN3597" s="578">
        <v>0</v>
      </c>
      <c r="AO3597" s="78"/>
      <c r="AP3597" s="78"/>
      <c r="AQ3597" s="78"/>
      <c r="AR3597" s="78"/>
      <c r="AS3597" s="78"/>
      <c r="AT3597" s="78"/>
      <c r="AU3597" s="74" t="s">
        <v>717</v>
      </c>
      <c r="AV3597" s="115"/>
      <c r="AW3597" s="395"/>
      <c r="AX3597" s="395">
        <v>0</v>
      </c>
      <c r="AY3597" s="395">
        <v>0</v>
      </c>
      <c r="AZ3597" s="395">
        <v>0</v>
      </c>
      <c r="BA3597" s="395">
        <v>0</v>
      </c>
      <c r="BB3597" s="395">
        <v>0</v>
      </c>
      <c r="BC3597" s="395">
        <v>0</v>
      </c>
      <c r="BD3597" s="115"/>
      <c r="BE3597" s="115"/>
      <c r="BF3597" s="115"/>
      <c r="BG3597" s="115"/>
      <c r="BH3597" s="115"/>
      <c r="BI3597" s="115"/>
      <c r="BJ3597" s="115"/>
      <c r="BK3597" s="115"/>
      <c r="BQ3597" s="74" t="str">
        <f t="shared" si="2061"/>
        <v xml:space="preserve"> </v>
      </c>
      <c r="BS3597" s="120" t="str">
        <f t="shared" si="2062"/>
        <v xml:space="preserve"> </v>
      </c>
      <c r="BU3597" s="74" t="str">
        <f t="shared" si="2063"/>
        <v xml:space="preserve"> </v>
      </c>
      <c r="BW3597" s="120" t="str">
        <f t="shared" si="2064"/>
        <v xml:space="preserve">  </v>
      </c>
      <c r="BY3597" s="74" t="str">
        <f t="shared" si="2065"/>
        <v xml:space="preserve"> </v>
      </c>
      <c r="CA3597" s="120" t="str">
        <f t="shared" si="2066"/>
        <v xml:space="preserve"> </v>
      </c>
      <c r="CC3597" s="115" t="str">
        <f t="shared" si="2067"/>
        <v xml:space="preserve"> </v>
      </c>
      <c r="CD3597" s="115"/>
      <c r="CE3597" s="417" t="str">
        <f t="shared" si="2068"/>
        <v xml:space="preserve"> </v>
      </c>
      <c r="CF3597" s="115"/>
      <c r="CG3597" s="115" t="str">
        <f t="shared" si="2069"/>
        <v xml:space="preserve"> </v>
      </c>
      <c r="CH3597" s="115"/>
      <c r="CI3597" s="417" t="str">
        <f t="shared" si="2070"/>
        <v xml:space="preserve"> </v>
      </c>
      <c r="CJ3597" s="115"/>
      <c r="CK3597" s="115" t="str">
        <f t="shared" si="2071"/>
        <v xml:space="preserve"> </v>
      </c>
      <c r="CL3597" s="115"/>
      <c r="CM3597" s="417" t="str">
        <f t="shared" si="2072"/>
        <v xml:space="preserve"> </v>
      </c>
      <c r="IS3597" s="107"/>
    </row>
    <row r="3598" spans="2:253" s="74" customFormat="1" ht="17.100000000000001" hidden="1" customHeight="1" x14ac:dyDescent="0.25">
      <c r="B3598" s="504">
        <f>IF(AND('KB Duct Parts'!$BL$14=2,'KB Duct Parts'!Y23&gt;0),'KB Duct Parts'!Y23,0)</f>
        <v>0</v>
      </c>
      <c r="C3598" s="508"/>
      <c r="D3598" s="506">
        <f t="shared" si="2058"/>
        <v>0</v>
      </c>
      <c r="E3598" s="504"/>
      <c r="F3598" s="508" t="str">
        <f t="shared" si="2052"/>
        <v xml:space="preserve"> </v>
      </c>
      <c r="G3598" s="509" t="s">
        <v>650</v>
      </c>
      <c r="H3598" s="504" t="s">
        <v>923</v>
      </c>
      <c r="I3598" s="1035" t="s">
        <v>1482</v>
      </c>
      <c r="J3598" s="1036"/>
      <c r="K3598" s="516" t="s">
        <v>882</v>
      </c>
      <c r="L3598" s="535"/>
      <c r="M3598" s="532" t="s">
        <v>1700</v>
      </c>
      <c r="N3598" s="514">
        <f t="shared" si="2057"/>
        <v>0</v>
      </c>
      <c r="O3598" s="518">
        <f t="shared" si="2059"/>
        <v>0</v>
      </c>
      <c r="P3598" s="680">
        <f>'KB Duct Parts'!$AE$3</f>
        <v>0</v>
      </c>
      <c r="Q3598" s="681">
        <f t="shared" si="2053"/>
        <v>0</v>
      </c>
      <c r="R3598" s="682">
        <f t="shared" si="2054"/>
        <v>0</v>
      </c>
      <c r="S3598" s="716">
        <f t="shared" si="2060"/>
        <v>0.2</v>
      </c>
      <c r="T3598" s="679">
        <f t="shared" si="2055"/>
        <v>0</v>
      </c>
      <c r="U3598" s="679">
        <f t="shared" si="2056"/>
        <v>0</v>
      </c>
      <c r="Y3598" s="120"/>
      <c r="AD3598" s="80"/>
      <c r="AE3598" s="75"/>
      <c r="AF3598" s="370"/>
      <c r="AG3598" s="375"/>
      <c r="AH3598" s="379"/>
      <c r="AI3598" s="383"/>
      <c r="AJ3598" s="388"/>
      <c r="AK3598" s="392"/>
      <c r="AL3598" s="388"/>
      <c r="AM3598" s="363">
        <f t="shared" si="2073"/>
        <v>1</v>
      </c>
      <c r="AN3598" s="578">
        <v>0</v>
      </c>
      <c r="AO3598" s="78"/>
      <c r="AP3598" s="78"/>
      <c r="AQ3598" s="78"/>
      <c r="AR3598" s="78"/>
      <c r="AS3598" s="78"/>
      <c r="AT3598" s="78"/>
      <c r="AU3598" s="74" t="s">
        <v>717</v>
      </c>
      <c r="AV3598" s="115"/>
      <c r="AW3598" s="395"/>
      <c r="AX3598" s="395">
        <v>0</v>
      </c>
      <c r="AY3598" s="395">
        <v>0</v>
      </c>
      <c r="AZ3598" s="395">
        <v>0</v>
      </c>
      <c r="BA3598" s="395">
        <v>0</v>
      </c>
      <c r="BB3598" s="395">
        <v>0</v>
      </c>
      <c r="BC3598" s="395">
        <v>0</v>
      </c>
      <c r="BD3598" s="115"/>
      <c r="BE3598" s="115"/>
      <c r="BF3598" s="115"/>
      <c r="BG3598" s="115"/>
      <c r="BH3598" s="115"/>
      <c r="BI3598" s="115"/>
      <c r="BJ3598" s="115"/>
      <c r="BK3598" s="115"/>
      <c r="BQ3598" s="74" t="str">
        <f t="shared" si="2061"/>
        <v xml:space="preserve"> </v>
      </c>
      <c r="BS3598" s="120" t="str">
        <f t="shared" si="2062"/>
        <v xml:space="preserve"> </v>
      </c>
      <c r="BU3598" s="74" t="str">
        <f t="shared" si="2063"/>
        <v xml:space="preserve"> </v>
      </c>
      <c r="BW3598" s="120" t="str">
        <f t="shared" si="2064"/>
        <v xml:space="preserve">  </v>
      </c>
      <c r="BY3598" s="74" t="str">
        <f t="shared" si="2065"/>
        <v xml:space="preserve"> </v>
      </c>
      <c r="CA3598" s="120" t="str">
        <f t="shared" si="2066"/>
        <v xml:space="preserve"> </v>
      </c>
      <c r="CC3598" s="115" t="str">
        <f t="shared" si="2067"/>
        <v xml:space="preserve"> </v>
      </c>
      <c r="CD3598" s="115"/>
      <c r="CE3598" s="417" t="str">
        <f t="shared" si="2068"/>
        <v xml:space="preserve"> </v>
      </c>
      <c r="CF3598" s="115"/>
      <c r="CG3598" s="115" t="str">
        <f t="shared" si="2069"/>
        <v xml:space="preserve"> </v>
      </c>
      <c r="CH3598" s="115"/>
      <c r="CI3598" s="417" t="str">
        <f t="shared" si="2070"/>
        <v xml:space="preserve"> </v>
      </c>
      <c r="CJ3598" s="115"/>
      <c r="CK3598" s="115" t="str">
        <f t="shared" si="2071"/>
        <v xml:space="preserve"> </v>
      </c>
      <c r="CL3598" s="115"/>
      <c r="CM3598" s="417" t="str">
        <f t="shared" si="2072"/>
        <v xml:space="preserve"> </v>
      </c>
      <c r="IS3598" s="107"/>
    </row>
    <row r="3599" spans="2:253" s="74" customFormat="1" ht="17.100000000000001" hidden="1" customHeight="1" x14ac:dyDescent="0.25">
      <c r="B3599" s="504">
        <f>IF(AND('KB Duct Parts'!$BL$14=2,'KB Duct Parts'!Y24&gt;0),'KB Duct Parts'!Y24,0)</f>
        <v>0</v>
      </c>
      <c r="C3599" s="508"/>
      <c r="D3599" s="506">
        <f t="shared" si="2058"/>
        <v>0</v>
      </c>
      <c r="E3599" s="504"/>
      <c r="F3599" s="508" t="str">
        <f t="shared" si="2052"/>
        <v xml:space="preserve"> </v>
      </c>
      <c r="G3599" s="509" t="s">
        <v>650</v>
      </c>
      <c r="H3599" s="504" t="s">
        <v>923</v>
      </c>
      <c r="I3599" s="1035" t="s">
        <v>1482</v>
      </c>
      <c r="J3599" s="1036"/>
      <c r="K3599" s="516" t="s">
        <v>882</v>
      </c>
      <c r="L3599" s="535"/>
      <c r="M3599" s="532" t="s">
        <v>1700</v>
      </c>
      <c r="N3599" s="514">
        <f t="shared" si="2057"/>
        <v>0</v>
      </c>
      <c r="O3599" s="518">
        <f t="shared" si="2059"/>
        <v>0</v>
      </c>
      <c r="P3599" s="680">
        <f>'KB Duct Parts'!$AE$3</f>
        <v>0</v>
      </c>
      <c r="Q3599" s="681">
        <f t="shared" si="2053"/>
        <v>0</v>
      </c>
      <c r="R3599" s="682">
        <f t="shared" si="2054"/>
        <v>0</v>
      </c>
      <c r="S3599" s="716">
        <f t="shared" si="2060"/>
        <v>0.2</v>
      </c>
      <c r="T3599" s="679">
        <f t="shared" si="2055"/>
        <v>0</v>
      </c>
      <c r="U3599" s="679">
        <f t="shared" si="2056"/>
        <v>0</v>
      </c>
      <c r="Y3599" s="120"/>
      <c r="AD3599" s="80"/>
      <c r="AE3599" s="75"/>
      <c r="AF3599" s="370"/>
      <c r="AG3599" s="375"/>
      <c r="AH3599" s="379"/>
      <c r="AI3599" s="383"/>
      <c r="AJ3599" s="388"/>
      <c r="AK3599" s="392"/>
      <c r="AL3599" s="388"/>
      <c r="AM3599" s="363">
        <f t="shared" si="2073"/>
        <v>1</v>
      </c>
      <c r="AN3599" s="578">
        <v>0</v>
      </c>
      <c r="AO3599" s="78"/>
      <c r="AP3599" s="78"/>
      <c r="AQ3599" s="78"/>
      <c r="AR3599" s="78"/>
      <c r="AS3599" s="78"/>
      <c r="AT3599" s="78"/>
      <c r="AU3599" s="74" t="s">
        <v>717</v>
      </c>
      <c r="AV3599" s="115"/>
      <c r="AW3599" s="395"/>
      <c r="AX3599" s="395">
        <v>0</v>
      </c>
      <c r="AY3599" s="395">
        <v>0</v>
      </c>
      <c r="AZ3599" s="395">
        <v>0</v>
      </c>
      <c r="BA3599" s="395">
        <v>0</v>
      </c>
      <c r="BB3599" s="395">
        <v>0</v>
      </c>
      <c r="BC3599" s="395">
        <v>0</v>
      </c>
      <c r="BD3599" s="115"/>
      <c r="BE3599" s="115"/>
      <c r="BF3599" s="115"/>
      <c r="BG3599" s="115"/>
      <c r="BH3599" s="115"/>
      <c r="BI3599" s="115"/>
      <c r="BJ3599" s="115"/>
      <c r="BK3599" s="115"/>
      <c r="BQ3599" s="74" t="str">
        <f t="shared" si="2061"/>
        <v xml:space="preserve"> </v>
      </c>
      <c r="BS3599" s="120" t="str">
        <f t="shared" si="2062"/>
        <v xml:space="preserve"> </v>
      </c>
      <c r="BU3599" s="74" t="str">
        <f t="shared" si="2063"/>
        <v xml:space="preserve"> </v>
      </c>
      <c r="BW3599" s="120" t="str">
        <f t="shared" si="2064"/>
        <v xml:space="preserve">  </v>
      </c>
      <c r="BY3599" s="74" t="str">
        <f t="shared" si="2065"/>
        <v xml:space="preserve"> </v>
      </c>
      <c r="CA3599" s="120" t="str">
        <f t="shared" si="2066"/>
        <v xml:space="preserve"> </v>
      </c>
      <c r="CC3599" s="115" t="str">
        <f t="shared" si="2067"/>
        <v xml:space="preserve"> </v>
      </c>
      <c r="CD3599" s="115"/>
      <c r="CE3599" s="417" t="str">
        <f t="shared" si="2068"/>
        <v xml:space="preserve"> </v>
      </c>
      <c r="CF3599" s="115"/>
      <c r="CG3599" s="115" t="str">
        <f t="shared" si="2069"/>
        <v xml:space="preserve"> </v>
      </c>
      <c r="CH3599" s="115"/>
      <c r="CI3599" s="417" t="str">
        <f t="shared" si="2070"/>
        <v xml:space="preserve"> </v>
      </c>
      <c r="CJ3599" s="115"/>
      <c r="CK3599" s="115" t="str">
        <f t="shared" si="2071"/>
        <v xml:space="preserve"> </v>
      </c>
      <c r="CL3599" s="115"/>
      <c r="CM3599" s="417" t="str">
        <f t="shared" si="2072"/>
        <v xml:space="preserve"> </v>
      </c>
      <c r="IS3599" s="107"/>
    </row>
    <row r="3600" spans="2:253" s="74" customFormat="1" ht="17.100000000000001" hidden="1" customHeight="1" x14ac:dyDescent="0.25">
      <c r="B3600" s="504">
        <f>IF(AND('KB Duct Parts'!$BL$14=2,'KB Duct Parts'!Y25&gt;0),'KB Duct Parts'!Y25,0)</f>
        <v>0</v>
      </c>
      <c r="C3600" s="508"/>
      <c r="D3600" s="506">
        <f t="shared" si="2058"/>
        <v>0</v>
      </c>
      <c r="E3600" s="504"/>
      <c r="F3600" s="508" t="str">
        <f t="shared" si="2052"/>
        <v xml:space="preserve"> </v>
      </c>
      <c r="G3600" s="509" t="s">
        <v>650</v>
      </c>
      <c r="H3600" s="504" t="s">
        <v>923</v>
      </c>
      <c r="I3600" s="1035" t="s">
        <v>1482</v>
      </c>
      <c r="J3600" s="1036"/>
      <c r="K3600" s="516" t="s">
        <v>882</v>
      </c>
      <c r="L3600" s="535"/>
      <c r="M3600" s="532" t="s">
        <v>1700</v>
      </c>
      <c r="N3600" s="514">
        <f t="shared" si="2057"/>
        <v>0</v>
      </c>
      <c r="O3600" s="518">
        <f t="shared" si="2059"/>
        <v>0</v>
      </c>
      <c r="P3600" s="680">
        <f>'KB Duct Parts'!$AE$3</f>
        <v>0</v>
      </c>
      <c r="Q3600" s="681">
        <f t="shared" si="2053"/>
        <v>0</v>
      </c>
      <c r="R3600" s="682">
        <f t="shared" si="2054"/>
        <v>0</v>
      </c>
      <c r="S3600" s="716">
        <f t="shared" si="2060"/>
        <v>0.2</v>
      </c>
      <c r="T3600" s="679">
        <f t="shared" si="2055"/>
        <v>0</v>
      </c>
      <c r="U3600" s="679">
        <f t="shared" si="2056"/>
        <v>0</v>
      </c>
      <c r="Y3600" s="120"/>
      <c r="AD3600" s="80"/>
      <c r="AE3600" s="75"/>
      <c r="AF3600" s="370"/>
      <c r="AG3600" s="375"/>
      <c r="AH3600" s="379"/>
      <c r="AI3600" s="383"/>
      <c r="AJ3600" s="388"/>
      <c r="AK3600" s="392"/>
      <c r="AL3600" s="388"/>
      <c r="AM3600" s="363">
        <f t="shared" si="2073"/>
        <v>1</v>
      </c>
      <c r="AN3600" s="578">
        <v>0</v>
      </c>
      <c r="AO3600" s="78"/>
      <c r="AP3600" s="78"/>
      <c r="AQ3600" s="78"/>
      <c r="AR3600" s="78"/>
      <c r="AS3600" s="78"/>
      <c r="AT3600" s="78"/>
      <c r="AU3600" s="74" t="s">
        <v>717</v>
      </c>
      <c r="AV3600" s="115"/>
      <c r="AW3600" s="395"/>
      <c r="AX3600" s="395">
        <v>0</v>
      </c>
      <c r="AY3600" s="395">
        <v>0</v>
      </c>
      <c r="AZ3600" s="395">
        <v>0</v>
      </c>
      <c r="BA3600" s="395">
        <v>0</v>
      </c>
      <c r="BB3600" s="395">
        <v>0</v>
      </c>
      <c r="BC3600" s="395">
        <v>0</v>
      </c>
      <c r="BD3600" s="115"/>
      <c r="BE3600" s="115"/>
      <c r="BF3600" s="115"/>
      <c r="BG3600" s="115"/>
      <c r="BH3600" s="115"/>
      <c r="BI3600" s="115"/>
      <c r="BJ3600" s="115"/>
      <c r="BK3600" s="115"/>
      <c r="BQ3600" s="74" t="str">
        <f t="shared" si="2061"/>
        <v xml:space="preserve"> </v>
      </c>
      <c r="BS3600" s="120" t="str">
        <f t="shared" si="2062"/>
        <v xml:space="preserve"> </v>
      </c>
      <c r="BU3600" s="74" t="str">
        <f t="shared" si="2063"/>
        <v xml:space="preserve"> </v>
      </c>
      <c r="BW3600" s="120" t="str">
        <f t="shared" si="2064"/>
        <v xml:space="preserve">  </v>
      </c>
      <c r="BY3600" s="74" t="str">
        <f t="shared" si="2065"/>
        <v xml:space="preserve"> </v>
      </c>
      <c r="CA3600" s="120" t="str">
        <f t="shared" si="2066"/>
        <v xml:space="preserve"> </v>
      </c>
      <c r="CC3600" s="115" t="str">
        <f t="shared" si="2067"/>
        <v xml:space="preserve"> </v>
      </c>
      <c r="CD3600" s="115"/>
      <c r="CE3600" s="417" t="str">
        <f t="shared" si="2068"/>
        <v xml:space="preserve"> </v>
      </c>
      <c r="CF3600" s="115"/>
      <c r="CG3600" s="115" t="str">
        <f t="shared" si="2069"/>
        <v xml:space="preserve"> </v>
      </c>
      <c r="CH3600" s="115"/>
      <c r="CI3600" s="417" t="str">
        <f t="shared" si="2070"/>
        <v xml:space="preserve"> </v>
      </c>
      <c r="CJ3600" s="115"/>
      <c r="CK3600" s="115" t="str">
        <f t="shared" si="2071"/>
        <v xml:space="preserve"> </v>
      </c>
      <c r="CL3600" s="115"/>
      <c r="CM3600" s="417" t="str">
        <f t="shared" si="2072"/>
        <v xml:space="preserve"> </v>
      </c>
      <c r="IS3600" s="107"/>
    </row>
    <row r="3601" spans="2:253" s="74" customFormat="1" ht="17.100000000000001" hidden="1" customHeight="1" x14ac:dyDescent="0.25">
      <c r="B3601" s="504">
        <f>IF(AND('KB Duct Parts'!$BL$14=2,'KB Duct Parts'!Y26&gt;0),'KB Duct Parts'!Y26,0)</f>
        <v>0</v>
      </c>
      <c r="C3601" s="508"/>
      <c r="D3601" s="506">
        <f t="shared" si="2058"/>
        <v>0</v>
      </c>
      <c r="E3601" s="504"/>
      <c r="F3601" s="508" t="str">
        <f t="shared" si="2052"/>
        <v xml:space="preserve"> </v>
      </c>
      <c r="G3601" s="509" t="s">
        <v>650</v>
      </c>
      <c r="H3601" s="504" t="s">
        <v>923</v>
      </c>
      <c r="I3601" s="1035" t="s">
        <v>1482</v>
      </c>
      <c r="J3601" s="1036"/>
      <c r="K3601" s="516" t="s">
        <v>882</v>
      </c>
      <c r="L3601" s="535"/>
      <c r="M3601" s="532" t="s">
        <v>1700</v>
      </c>
      <c r="N3601" s="514">
        <f t="shared" si="2057"/>
        <v>0</v>
      </c>
      <c r="O3601" s="518">
        <f t="shared" si="2059"/>
        <v>0</v>
      </c>
      <c r="P3601" s="680">
        <f>'KB Duct Parts'!$AE$3</f>
        <v>0</v>
      </c>
      <c r="Q3601" s="681">
        <f t="shared" si="2053"/>
        <v>0</v>
      </c>
      <c r="R3601" s="682">
        <f t="shared" si="2054"/>
        <v>0</v>
      </c>
      <c r="S3601" s="716">
        <f t="shared" si="2060"/>
        <v>0.2</v>
      </c>
      <c r="T3601" s="679">
        <f t="shared" si="2055"/>
        <v>0</v>
      </c>
      <c r="U3601" s="679">
        <f t="shared" si="2056"/>
        <v>0</v>
      </c>
      <c r="Y3601" s="120"/>
      <c r="AD3601" s="80"/>
      <c r="AE3601" s="75"/>
      <c r="AF3601" s="370"/>
      <c r="AG3601" s="375"/>
      <c r="AH3601" s="379"/>
      <c r="AI3601" s="383"/>
      <c r="AJ3601" s="388"/>
      <c r="AK3601" s="392"/>
      <c r="AL3601" s="388"/>
      <c r="AM3601" s="363">
        <f t="shared" si="2073"/>
        <v>1</v>
      </c>
      <c r="AN3601" s="578">
        <v>0</v>
      </c>
      <c r="AO3601" s="78"/>
      <c r="AP3601" s="78"/>
      <c r="AQ3601" s="78"/>
      <c r="AR3601" s="78"/>
      <c r="AS3601" s="78"/>
      <c r="AT3601" s="78"/>
      <c r="AU3601" s="74" t="s">
        <v>717</v>
      </c>
      <c r="AV3601" s="115"/>
      <c r="AW3601" s="395"/>
      <c r="AX3601" s="395">
        <v>0</v>
      </c>
      <c r="AY3601" s="395">
        <v>0</v>
      </c>
      <c r="AZ3601" s="395">
        <v>0</v>
      </c>
      <c r="BA3601" s="395">
        <v>0</v>
      </c>
      <c r="BB3601" s="395">
        <v>0</v>
      </c>
      <c r="BC3601" s="395">
        <v>0</v>
      </c>
      <c r="BD3601" s="115"/>
      <c r="BE3601" s="115"/>
      <c r="BF3601" s="115"/>
      <c r="BG3601" s="115"/>
      <c r="BH3601" s="115"/>
      <c r="BI3601" s="115"/>
      <c r="BJ3601" s="115"/>
      <c r="BK3601" s="115"/>
      <c r="BQ3601" s="74" t="str">
        <f t="shared" si="2061"/>
        <v xml:space="preserve"> </v>
      </c>
      <c r="BS3601" s="120" t="str">
        <f t="shared" si="2062"/>
        <v xml:space="preserve"> </v>
      </c>
      <c r="BU3601" s="74" t="str">
        <f t="shared" si="2063"/>
        <v xml:space="preserve"> </v>
      </c>
      <c r="BW3601" s="120" t="str">
        <f t="shared" si="2064"/>
        <v xml:space="preserve">  </v>
      </c>
      <c r="BY3601" s="74" t="str">
        <f t="shared" si="2065"/>
        <v xml:space="preserve"> </v>
      </c>
      <c r="CA3601" s="120" t="str">
        <f t="shared" si="2066"/>
        <v xml:space="preserve"> </v>
      </c>
      <c r="CC3601" s="115" t="str">
        <f t="shared" si="2067"/>
        <v xml:space="preserve"> </v>
      </c>
      <c r="CD3601" s="115"/>
      <c r="CE3601" s="417" t="str">
        <f t="shared" si="2068"/>
        <v xml:space="preserve"> </v>
      </c>
      <c r="CF3601" s="115"/>
      <c r="CG3601" s="115" t="str">
        <f t="shared" si="2069"/>
        <v xml:space="preserve"> </v>
      </c>
      <c r="CH3601" s="115"/>
      <c r="CI3601" s="417" t="str">
        <f t="shared" si="2070"/>
        <v xml:space="preserve"> </v>
      </c>
      <c r="CJ3601" s="115"/>
      <c r="CK3601" s="115" t="str">
        <f t="shared" si="2071"/>
        <v xml:space="preserve"> </v>
      </c>
      <c r="CL3601" s="115"/>
      <c r="CM3601" s="417" t="str">
        <f t="shared" si="2072"/>
        <v xml:space="preserve"> </v>
      </c>
      <c r="IS3601" s="107"/>
    </row>
    <row r="3602" spans="2:253" s="74" customFormat="1" ht="17.100000000000001" hidden="1" customHeight="1" x14ac:dyDescent="0.25">
      <c r="B3602" s="504">
        <f>IF(AND('KB Duct Parts'!$BL$14=2,'KB Duct Parts'!Y27&gt;0),'KB Duct Parts'!Y27,0)</f>
        <v>0</v>
      </c>
      <c r="C3602" s="508"/>
      <c r="D3602" s="506">
        <f t="shared" si="2058"/>
        <v>0</v>
      </c>
      <c r="E3602" s="504"/>
      <c r="F3602" s="508" t="str">
        <f t="shared" si="2052"/>
        <v xml:space="preserve"> </v>
      </c>
      <c r="G3602" s="509" t="s">
        <v>650</v>
      </c>
      <c r="H3602" s="504" t="s">
        <v>923</v>
      </c>
      <c r="I3602" s="1035" t="s">
        <v>1482</v>
      </c>
      <c r="J3602" s="1036"/>
      <c r="K3602" s="516" t="s">
        <v>882</v>
      </c>
      <c r="L3602" s="535"/>
      <c r="M3602" s="532" t="s">
        <v>1700</v>
      </c>
      <c r="N3602" s="514">
        <f t="shared" si="2057"/>
        <v>0</v>
      </c>
      <c r="O3602" s="518">
        <f t="shared" si="2059"/>
        <v>0</v>
      </c>
      <c r="P3602" s="680">
        <f>'KB Duct Parts'!$AE$3</f>
        <v>0</v>
      </c>
      <c r="Q3602" s="681">
        <f t="shared" si="2053"/>
        <v>0</v>
      </c>
      <c r="R3602" s="682">
        <f t="shared" si="2054"/>
        <v>0</v>
      </c>
      <c r="S3602" s="716">
        <f t="shared" si="2060"/>
        <v>0.2</v>
      </c>
      <c r="T3602" s="679">
        <f t="shared" si="2055"/>
        <v>0</v>
      </c>
      <c r="U3602" s="679">
        <f t="shared" si="2056"/>
        <v>0</v>
      </c>
      <c r="Y3602" s="120"/>
      <c r="AD3602" s="80"/>
      <c r="AE3602" s="75"/>
      <c r="AF3602" s="370"/>
      <c r="AG3602" s="375"/>
      <c r="AH3602" s="379"/>
      <c r="AI3602" s="383"/>
      <c r="AJ3602" s="388"/>
      <c r="AK3602" s="392"/>
      <c r="AL3602" s="388"/>
      <c r="AM3602" s="363">
        <f t="shared" si="2073"/>
        <v>1</v>
      </c>
      <c r="AN3602" s="578">
        <v>0</v>
      </c>
      <c r="AO3602" s="78"/>
      <c r="AP3602" s="78"/>
      <c r="AQ3602" s="78"/>
      <c r="AR3602" s="78"/>
      <c r="AS3602" s="78"/>
      <c r="AT3602" s="78"/>
      <c r="AU3602" s="74" t="s">
        <v>717</v>
      </c>
      <c r="AV3602" s="115"/>
      <c r="AW3602" s="395"/>
      <c r="AX3602" s="395">
        <v>0</v>
      </c>
      <c r="AY3602" s="395">
        <v>0</v>
      </c>
      <c r="AZ3602" s="395">
        <v>0</v>
      </c>
      <c r="BA3602" s="395">
        <v>0</v>
      </c>
      <c r="BB3602" s="395">
        <v>0</v>
      </c>
      <c r="BC3602" s="395">
        <v>0</v>
      </c>
      <c r="BD3602" s="115"/>
      <c r="BE3602" s="115"/>
      <c r="BF3602" s="115"/>
      <c r="BG3602" s="115"/>
      <c r="BH3602" s="115"/>
      <c r="BI3602" s="115"/>
      <c r="BJ3602" s="115"/>
      <c r="BK3602" s="115"/>
      <c r="BQ3602" s="74" t="str">
        <f t="shared" si="2061"/>
        <v xml:space="preserve"> </v>
      </c>
      <c r="BS3602" s="120" t="str">
        <f t="shared" si="2062"/>
        <v xml:space="preserve"> </v>
      </c>
      <c r="BU3602" s="74" t="str">
        <f t="shared" si="2063"/>
        <v xml:space="preserve"> </v>
      </c>
      <c r="BW3602" s="120" t="str">
        <f t="shared" si="2064"/>
        <v xml:space="preserve">  </v>
      </c>
      <c r="BY3602" s="74" t="str">
        <f t="shared" si="2065"/>
        <v xml:space="preserve"> </v>
      </c>
      <c r="CA3602" s="120" t="str">
        <f t="shared" si="2066"/>
        <v xml:space="preserve"> </v>
      </c>
      <c r="CC3602" s="115" t="str">
        <f t="shared" si="2067"/>
        <v xml:space="preserve"> </v>
      </c>
      <c r="CD3602" s="115"/>
      <c r="CE3602" s="417" t="str">
        <f t="shared" si="2068"/>
        <v xml:space="preserve"> </v>
      </c>
      <c r="CF3602" s="115"/>
      <c r="CG3602" s="115" t="str">
        <f t="shared" si="2069"/>
        <v xml:space="preserve"> </v>
      </c>
      <c r="CH3602" s="115"/>
      <c r="CI3602" s="417" t="str">
        <f t="shared" si="2070"/>
        <v xml:space="preserve"> </v>
      </c>
      <c r="CJ3602" s="115"/>
      <c r="CK3602" s="115" t="str">
        <f t="shared" si="2071"/>
        <v xml:space="preserve"> </v>
      </c>
      <c r="CL3602" s="115"/>
      <c r="CM3602" s="417" t="str">
        <f t="shared" si="2072"/>
        <v xml:space="preserve"> </v>
      </c>
      <c r="IS3602" s="107"/>
    </row>
    <row r="3603" spans="2:253" s="74" customFormat="1" ht="17.100000000000001" hidden="1" customHeight="1" x14ac:dyDescent="0.25">
      <c r="B3603" s="504">
        <f>IF(AND('KB Duct Parts'!$BL$14=2,'KB Duct Parts'!Y28&gt;0),'KB Duct Parts'!Y28,0)</f>
        <v>0</v>
      </c>
      <c r="C3603" s="508"/>
      <c r="D3603" s="506">
        <f t="shared" si="2058"/>
        <v>0</v>
      </c>
      <c r="E3603" s="504"/>
      <c r="F3603" s="508" t="str">
        <f t="shared" ref="F3603:F3666" si="2074">IF(AM3603&gt;1,"Non-Std"," ")</f>
        <v xml:space="preserve"> </v>
      </c>
      <c r="G3603" s="509" t="s">
        <v>650</v>
      </c>
      <c r="H3603" s="504" t="s">
        <v>923</v>
      </c>
      <c r="I3603" s="1035" t="s">
        <v>1482</v>
      </c>
      <c r="J3603" s="1036"/>
      <c r="K3603" s="516" t="s">
        <v>882</v>
      </c>
      <c r="L3603" s="535"/>
      <c r="M3603" s="532" t="s">
        <v>1700</v>
      </c>
      <c r="N3603" s="514">
        <f t="shared" si="2057"/>
        <v>0</v>
      </c>
      <c r="O3603" s="518">
        <f t="shared" si="2059"/>
        <v>0</v>
      </c>
      <c r="P3603" s="680">
        <f>'KB Duct Parts'!$AE$3</f>
        <v>0</v>
      </c>
      <c r="Q3603" s="681">
        <f t="shared" si="2053"/>
        <v>0</v>
      </c>
      <c r="R3603" s="682">
        <f t="shared" si="2054"/>
        <v>0</v>
      </c>
      <c r="S3603" s="716">
        <f t="shared" si="2060"/>
        <v>0.2</v>
      </c>
      <c r="T3603" s="679">
        <f t="shared" si="2055"/>
        <v>0</v>
      </c>
      <c r="U3603" s="679">
        <f t="shared" si="2056"/>
        <v>0</v>
      </c>
      <c r="Y3603" s="120"/>
      <c r="AD3603" s="80"/>
      <c r="AE3603" s="75"/>
      <c r="AF3603" s="370"/>
      <c r="AG3603" s="375"/>
      <c r="AH3603" s="379"/>
      <c r="AI3603" s="383"/>
      <c r="AJ3603" s="388"/>
      <c r="AK3603" s="392"/>
      <c r="AL3603" s="388"/>
      <c r="AM3603" s="363">
        <f t="shared" si="2073"/>
        <v>1</v>
      </c>
      <c r="AN3603" s="578">
        <v>0</v>
      </c>
      <c r="AO3603" s="78"/>
      <c r="AP3603" s="78"/>
      <c r="AQ3603" s="78"/>
      <c r="AR3603" s="78"/>
      <c r="AS3603" s="78"/>
      <c r="AT3603" s="78"/>
      <c r="AU3603" s="74" t="s">
        <v>717</v>
      </c>
      <c r="AV3603" s="115"/>
      <c r="AW3603" s="395"/>
      <c r="AX3603" s="395">
        <v>0</v>
      </c>
      <c r="AY3603" s="395">
        <v>0</v>
      </c>
      <c r="AZ3603" s="395">
        <v>0</v>
      </c>
      <c r="BA3603" s="395">
        <v>0</v>
      </c>
      <c r="BB3603" s="395">
        <v>0</v>
      </c>
      <c r="BC3603" s="395">
        <v>0</v>
      </c>
      <c r="BD3603" s="115"/>
      <c r="BE3603" s="115"/>
      <c r="BF3603" s="115"/>
      <c r="BG3603" s="115"/>
      <c r="BH3603" s="115"/>
      <c r="BI3603" s="115"/>
      <c r="BJ3603" s="115"/>
      <c r="BK3603" s="115"/>
      <c r="BQ3603" s="74" t="str">
        <f t="shared" si="2061"/>
        <v xml:space="preserve"> </v>
      </c>
      <c r="BS3603" s="120" t="str">
        <f t="shared" si="2062"/>
        <v xml:space="preserve"> </v>
      </c>
      <c r="BU3603" s="74" t="str">
        <f t="shared" si="2063"/>
        <v xml:space="preserve"> </v>
      </c>
      <c r="BW3603" s="120" t="str">
        <f t="shared" si="2064"/>
        <v xml:space="preserve">  </v>
      </c>
      <c r="BY3603" s="74" t="str">
        <f t="shared" si="2065"/>
        <v xml:space="preserve"> </v>
      </c>
      <c r="CA3603" s="120" t="str">
        <f t="shared" si="2066"/>
        <v xml:space="preserve"> </v>
      </c>
      <c r="CC3603" s="115" t="str">
        <f t="shared" si="2067"/>
        <v xml:space="preserve"> </v>
      </c>
      <c r="CD3603" s="115"/>
      <c r="CE3603" s="417" t="str">
        <f t="shared" si="2068"/>
        <v xml:space="preserve"> </v>
      </c>
      <c r="CF3603" s="115"/>
      <c r="CG3603" s="115" t="str">
        <f t="shared" si="2069"/>
        <v xml:space="preserve"> </v>
      </c>
      <c r="CH3603" s="115"/>
      <c r="CI3603" s="417" t="str">
        <f t="shared" si="2070"/>
        <v xml:space="preserve"> </v>
      </c>
      <c r="CJ3603" s="115"/>
      <c r="CK3603" s="115" t="str">
        <f t="shared" si="2071"/>
        <v xml:space="preserve"> </v>
      </c>
      <c r="CL3603" s="115"/>
      <c r="CM3603" s="417" t="str">
        <f t="shared" si="2072"/>
        <v xml:space="preserve"> </v>
      </c>
      <c r="IS3603" s="107"/>
    </row>
    <row r="3604" spans="2:253" s="74" customFormat="1" ht="17.100000000000001" hidden="1" customHeight="1" x14ac:dyDescent="0.25">
      <c r="B3604" s="504">
        <f>IF(AND('KB Duct Parts'!$BL$14=2,'KB Duct Parts'!Y29&gt;0),'KB Duct Parts'!Y29,0)</f>
        <v>0</v>
      </c>
      <c r="C3604" s="508"/>
      <c r="D3604" s="506">
        <f t="shared" si="2058"/>
        <v>0</v>
      </c>
      <c r="E3604" s="504"/>
      <c r="F3604" s="508" t="str">
        <f t="shared" si="2074"/>
        <v xml:space="preserve"> </v>
      </c>
      <c r="G3604" s="509" t="s">
        <v>650</v>
      </c>
      <c r="H3604" s="504" t="s">
        <v>923</v>
      </c>
      <c r="I3604" s="1035" t="s">
        <v>1482</v>
      </c>
      <c r="J3604" s="1036"/>
      <c r="K3604" s="516" t="s">
        <v>882</v>
      </c>
      <c r="L3604" s="535"/>
      <c r="M3604" s="532" t="s">
        <v>1700</v>
      </c>
      <c r="N3604" s="514">
        <f t="shared" si="2057"/>
        <v>0</v>
      </c>
      <c r="O3604" s="518">
        <f t="shared" si="2059"/>
        <v>0</v>
      </c>
      <c r="P3604" s="680">
        <f>'KB Duct Parts'!$AE$3</f>
        <v>0</v>
      </c>
      <c r="Q3604" s="681">
        <f t="shared" si="2053"/>
        <v>0</v>
      </c>
      <c r="R3604" s="682">
        <f t="shared" si="2054"/>
        <v>0</v>
      </c>
      <c r="S3604" s="716">
        <f t="shared" si="2060"/>
        <v>0.2</v>
      </c>
      <c r="T3604" s="679">
        <f t="shared" si="2055"/>
        <v>0</v>
      </c>
      <c r="U3604" s="679">
        <f t="shared" si="2056"/>
        <v>0</v>
      </c>
      <c r="Y3604" s="120"/>
      <c r="AD3604" s="80"/>
      <c r="AE3604" s="75"/>
      <c r="AF3604" s="370"/>
      <c r="AG3604" s="375"/>
      <c r="AH3604" s="379"/>
      <c r="AI3604" s="383"/>
      <c r="AJ3604" s="388"/>
      <c r="AK3604" s="392"/>
      <c r="AL3604" s="388"/>
      <c r="AM3604" s="363">
        <f t="shared" si="2073"/>
        <v>1</v>
      </c>
      <c r="AN3604" s="578">
        <v>0</v>
      </c>
      <c r="AO3604" s="78"/>
      <c r="AP3604" s="78"/>
      <c r="AQ3604" s="78"/>
      <c r="AR3604" s="78"/>
      <c r="AS3604" s="78"/>
      <c r="AT3604" s="78"/>
      <c r="AU3604" s="74" t="s">
        <v>717</v>
      </c>
      <c r="AV3604" s="115"/>
      <c r="AW3604" s="395"/>
      <c r="AX3604" s="395">
        <v>0</v>
      </c>
      <c r="AY3604" s="395">
        <v>0</v>
      </c>
      <c r="AZ3604" s="395">
        <v>0</v>
      </c>
      <c r="BA3604" s="395">
        <v>0</v>
      </c>
      <c r="BB3604" s="395">
        <v>0</v>
      </c>
      <c r="BC3604" s="395">
        <v>0</v>
      </c>
      <c r="BD3604" s="115"/>
      <c r="BE3604" s="115"/>
      <c r="BF3604" s="115"/>
      <c r="BG3604" s="115"/>
      <c r="BH3604" s="115"/>
      <c r="BI3604" s="115"/>
      <c r="BJ3604" s="115"/>
      <c r="BK3604" s="115"/>
      <c r="BQ3604" s="74" t="str">
        <f t="shared" si="2061"/>
        <v xml:space="preserve"> </v>
      </c>
      <c r="BS3604" s="120" t="str">
        <f t="shared" si="2062"/>
        <v xml:space="preserve"> </v>
      </c>
      <c r="BU3604" s="74" t="str">
        <f t="shared" si="2063"/>
        <v xml:space="preserve"> </v>
      </c>
      <c r="BW3604" s="120" t="str">
        <f t="shared" si="2064"/>
        <v xml:space="preserve">  </v>
      </c>
      <c r="BY3604" s="74" t="str">
        <f t="shared" si="2065"/>
        <v xml:space="preserve"> </v>
      </c>
      <c r="CA3604" s="120" t="str">
        <f t="shared" si="2066"/>
        <v xml:space="preserve"> </v>
      </c>
      <c r="CC3604" s="115" t="str">
        <f t="shared" si="2067"/>
        <v xml:space="preserve"> </v>
      </c>
      <c r="CD3604" s="115"/>
      <c r="CE3604" s="417" t="str">
        <f t="shared" si="2068"/>
        <v xml:space="preserve"> </v>
      </c>
      <c r="CF3604" s="115"/>
      <c r="CG3604" s="115" t="str">
        <f t="shared" si="2069"/>
        <v xml:space="preserve"> </v>
      </c>
      <c r="CH3604" s="115"/>
      <c r="CI3604" s="417" t="str">
        <f t="shared" si="2070"/>
        <v xml:space="preserve"> </v>
      </c>
      <c r="CJ3604" s="115"/>
      <c r="CK3604" s="115" t="str">
        <f t="shared" si="2071"/>
        <v xml:space="preserve"> </v>
      </c>
      <c r="CL3604" s="115"/>
      <c r="CM3604" s="417" t="str">
        <f t="shared" si="2072"/>
        <v xml:space="preserve"> </v>
      </c>
      <c r="IS3604" s="107"/>
    </row>
    <row r="3605" spans="2:253" s="74" customFormat="1" ht="17.100000000000001" hidden="1" customHeight="1" x14ac:dyDescent="0.25">
      <c r="B3605" s="504">
        <f>IF(AND('KB Duct Parts'!$BL$14=2,'KB Duct Parts'!Y30&gt;0),'KB Duct Parts'!Y30,0)</f>
        <v>0</v>
      </c>
      <c r="C3605" s="508"/>
      <c r="D3605" s="506">
        <f t="shared" si="2058"/>
        <v>0</v>
      </c>
      <c r="E3605" s="504"/>
      <c r="F3605" s="508" t="str">
        <f t="shared" si="2074"/>
        <v xml:space="preserve"> </v>
      </c>
      <c r="G3605" s="509" t="s">
        <v>650</v>
      </c>
      <c r="H3605" s="504" t="s">
        <v>923</v>
      </c>
      <c r="I3605" s="1035" t="s">
        <v>1482</v>
      </c>
      <c r="J3605" s="1036"/>
      <c r="K3605" s="516" t="s">
        <v>882</v>
      </c>
      <c r="L3605" s="535"/>
      <c r="M3605" s="532" t="s">
        <v>1700</v>
      </c>
      <c r="N3605" s="514">
        <f t="shared" si="2057"/>
        <v>0</v>
      </c>
      <c r="O3605" s="518">
        <f t="shared" si="2059"/>
        <v>0</v>
      </c>
      <c r="P3605" s="680">
        <f>'KB Duct Parts'!$AE$3</f>
        <v>0</v>
      </c>
      <c r="Q3605" s="681">
        <f t="shared" si="2053"/>
        <v>0</v>
      </c>
      <c r="R3605" s="682">
        <f t="shared" si="2054"/>
        <v>0</v>
      </c>
      <c r="S3605" s="716">
        <f t="shared" si="2060"/>
        <v>0.2</v>
      </c>
      <c r="T3605" s="679">
        <f t="shared" si="2055"/>
        <v>0</v>
      </c>
      <c r="U3605" s="679">
        <f t="shared" si="2056"/>
        <v>0</v>
      </c>
      <c r="Y3605" s="120"/>
      <c r="AD3605" s="80"/>
      <c r="AE3605" s="75"/>
      <c r="AF3605" s="370"/>
      <c r="AG3605" s="375"/>
      <c r="AH3605" s="379"/>
      <c r="AI3605" s="383"/>
      <c r="AJ3605" s="388"/>
      <c r="AK3605" s="392"/>
      <c r="AL3605" s="388"/>
      <c r="AM3605" s="363">
        <f t="shared" si="2073"/>
        <v>1</v>
      </c>
      <c r="AN3605" s="578">
        <v>0</v>
      </c>
      <c r="AO3605" s="78"/>
      <c r="AP3605" s="78"/>
      <c r="AQ3605" s="78"/>
      <c r="AR3605" s="78"/>
      <c r="AS3605" s="78"/>
      <c r="AT3605" s="78"/>
      <c r="AU3605" s="74" t="s">
        <v>717</v>
      </c>
      <c r="AV3605" s="115"/>
      <c r="AW3605" s="395"/>
      <c r="AX3605" s="395">
        <v>0</v>
      </c>
      <c r="AY3605" s="395">
        <v>0</v>
      </c>
      <c r="AZ3605" s="395">
        <v>0</v>
      </c>
      <c r="BA3605" s="395">
        <v>0</v>
      </c>
      <c r="BB3605" s="395">
        <v>0</v>
      </c>
      <c r="BC3605" s="395">
        <v>0</v>
      </c>
      <c r="BD3605" s="115"/>
      <c r="BE3605" s="115"/>
      <c r="BF3605" s="115"/>
      <c r="BG3605" s="115"/>
      <c r="BH3605" s="115"/>
      <c r="BI3605" s="115"/>
      <c r="BJ3605" s="115"/>
      <c r="BK3605" s="115"/>
      <c r="BQ3605" s="74" t="str">
        <f t="shared" si="2061"/>
        <v xml:space="preserve"> </v>
      </c>
      <c r="BS3605" s="120" t="str">
        <f t="shared" si="2062"/>
        <v xml:space="preserve"> </v>
      </c>
      <c r="BU3605" s="74" t="str">
        <f t="shared" si="2063"/>
        <v xml:space="preserve"> </v>
      </c>
      <c r="BW3605" s="120" t="str">
        <f t="shared" si="2064"/>
        <v xml:space="preserve">  </v>
      </c>
      <c r="BY3605" s="74" t="str">
        <f t="shared" si="2065"/>
        <v xml:space="preserve"> </v>
      </c>
      <c r="CA3605" s="120" t="str">
        <f t="shared" si="2066"/>
        <v xml:space="preserve"> </v>
      </c>
      <c r="CC3605" s="115" t="str">
        <f t="shared" si="2067"/>
        <v xml:space="preserve"> </v>
      </c>
      <c r="CD3605" s="115"/>
      <c r="CE3605" s="417" t="str">
        <f t="shared" si="2068"/>
        <v xml:space="preserve"> </v>
      </c>
      <c r="CF3605" s="115"/>
      <c r="CG3605" s="115" t="str">
        <f t="shared" si="2069"/>
        <v xml:space="preserve"> </v>
      </c>
      <c r="CH3605" s="115"/>
      <c r="CI3605" s="417" t="str">
        <f t="shared" si="2070"/>
        <v xml:space="preserve"> </v>
      </c>
      <c r="CJ3605" s="115"/>
      <c r="CK3605" s="115" t="str">
        <f t="shared" si="2071"/>
        <v xml:space="preserve"> </v>
      </c>
      <c r="CL3605" s="115"/>
      <c r="CM3605" s="417" t="str">
        <f t="shared" si="2072"/>
        <v xml:space="preserve"> </v>
      </c>
      <c r="IS3605" s="107"/>
    </row>
    <row r="3606" spans="2:253" s="74" customFormat="1" ht="17.100000000000001" hidden="1" customHeight="1" x14ac:dyDescent="0.25">
      <c r="B3606" s="504">
        <f>IF(AND('KB Duct Parts'!$BL$14=2,'KB Duct Parts'!Y31&gt;0),'KB Duct Parts'!Y31,0)</f>
        <v>0</v>
      </c>
      <c r="C3606" s="508"/>
      <c r="D3606" s="506">
        <f t="shared" si="2058"/>
        <v>0</v>
      </c>
      <c r="E3606" s="504"/>
      <c r="F3606" s="508" t="str">
        <f t="shared" si="2074"/>
        <v xml:space="preserve"> </v>
      </c>
      <c r="G3606" s="509" t="s">
        <v>650</v>
      </c>
      <c r="H3606" s="504" t="s">
        <v>923</v>
      </c>
      <c r="I3606" s="1035" t="s">
        <v>1482</v>
      </c>
      <c r="J3606" s="1036"/>
      <c r="K3606" s="516" t="s">
        <v>882</v>
      </c>
      <c r="L3606" s="535"/>
      <c r="M3606" s="532" t="s">
        <v>1700</v>
      </c>
      <c r="N3606" s="514">
        <f t="shared" si="2057"/>
        <v>0</v>
      </c>
      <c r="O3606" s="518">
        <f t="shared" si="2059"/>
        <v>0</v>
      </c>
      <c r="P3606" s="680">
        <f>'KB Duct Parts'!$AE$3</f>
        <v>0</v>
      </c>
      <c r="Q3606" s="681">
        <f t="shared" si="2053"/>
        <v>0</v>
      </c>
      <c r="R3606" s="682">
        <f t="shared" si="2054"/>
        <v>0</v>
      </c>
      <c r="S3606" s="716">
        <f t="shared" si="2060"/>
        <v>0.2</v>
      </c>
      <c r="T3606" s="679">
        <f t="shared" si="2055"/>
        <v>0</v>
      </c>
      <c r="U3606" s="679">
        <f t="shared" si="2056"/>
        <v>0</v>
      </c>
      <c r="Y3606" s="120"/>
      <c r="AD3606" s="80"/>
      <c r="AE3606" s="75"/>
      <c r="AF3606" s="370"/>
      <c r="AG3606" s="375"/>
      <c r="AH3606" s="379"/>
      <c r="AI3606" s="383"/>
      <c r="AJ3606" s="388"/>
      <c r="AK3606" s="392"/>
      <c r="AL3606" s="388"/>
      <c r="AM3606" s="363">
        <f t="shared" si="2073"/>
        <v>1</v>
      </c>
      <c r="AN3606" s="578">
        <v>0</v>
      </c>
      <c r="AO3606" s="78"/>
      <c r="AP3606" s="78"/>
      <c r="AQ3606" s="78"/>
      <c r="AR3606" s="78"/>
      <c r="AS3606" s="78"/>
      <c r="AT3606" s="78"/>
      <c r="AU3606" s="74" t="s">
        <v>717</v>
      </c>
      <c r="AV3606" s="115"/>
      <c r="AW3606" s="395"/>
      <c r="AX3606" s="395">
        <v>0</v>
      </c>
      <c r="AY3606" s="395">
        <v>0</v>
      </c>
      <c r="AZ3606" s="395">
        <v>0</v>
      </c>
      <c r="BA3606" s="395">
        <v>0</v>
      </c>
      <c r="BB3606" s="395">
        <v>0</v>
      </c>
      <c r="BC3606" s="395">
        <v>0</v>
      </c>
      <c r="BD3606" s="115"/>
      <c r="BE3606" s="115"/>
      <c r="BF3606" s="115"/>
      <c r="BG3606" s="115"/>
      <c r="BH3606" s="115"/>
      <c r="BI3606" s="115"/>
      <c r="BJ3606" s="115"/>
      <c r="BK3606" s="115"/>
      <c r="BQ3606" s="74" t="str">
        <f t="shared" si="2061"/>
        <v xml:space="preserve"> </v>
      </c>
      <c r="BS3606" s="120" t="str">
        <f t="shared" si="2062"/>
        <v xml:space="preserve"> </v>
      </c>
      <c r="BU3606" s="74" t="str">
        <f t="shared" si="2063"/>
        <v xml:space="preserve"> </v>
      </c>
      <c r="BW3606" s="120" t="str">
        <f t="shared" si="2064"/>
        <v xml:space="preserve">  </v>
      </c>
      <c r="BY3606" s="74" t="str">
        <f t="shared" si="2065"/>
        <v xml:space="preserve"> </v>
      </c>
      <c r="CA3606" s="120" t="str">
        <f t="shared" si="2066"/>
        <v xml:space="preserve"> </v>
      </c>
      <c r="CC3606" s="115" t="str">
        <f t="shared" si="2067"/>
        <v xml:space="preserve"> </v>
      </c>
      <c r="CD3606" s="115"/>
      <c r="CE3606" s="417" t="str">
        <f t="shared" si="2068"/>
        <v xml:space="preserve"> </v>
      </c>
      <c r="CF3606" s="115"/>
      <c r="CG3606" s="115" t="str">
        <f t="shared" si="2069"/>
        <v xml:space="preserve"> </v>
      </c>
      <c r="CH3606" s="115"/>
      <c r="CI3606" s="417" t="str">
        <f t="shared" si="2070"/>
        <v xml:space="preserve"> </v>
      </c>
      <c r="CJ3606" s="115"/>
      <c r="CK3606" s="115" t="str">
        <f t="shared" si="2071"/>
        <v xml:space="preserve"> </v>
      </c>
      <c r="CL3606" s="115"/>
      <c r="CM3606" s="417" t="str">
        <f t="shared" si="2072"/>
        <v xml:space="preserve"> </v>
      </c>
      <c r="IS3606" s="107"/>
    </row>
    <row r="3607" spans="2:253" s="74" customFormat="1" ht="17.100000000000001" hidden="1" customHeight="1" x14ac:dyDescent="0.25">
      <c r="B3607" s="504">
        <f>IF(AND('KB Duct Parts'!$BL$14=2,'KB Duct Parts'!Y32&gt;0),'KB Duct Parts'!Y32,0)</f>
        <v>0</v>
      </c>
      <c r="C3607" s="508"/>
      <c r="D3607" s="506">
        <f t="shared" si="2058"/>
        <v>0</v>
      </c>
      <c r="E3607" s="504"/>
      <c r="F3607" s="508" t="str">
        <f t="shared" si="2074"/>
        <v xml:space="preserve"> </v>
      </c>
      <c r="G3607" s="509" t="s">
        <v>650</v>
      </c>
      <c r="H3607" s="504" t="s">
        <v>923</v>
      </c>
      <c r="I3607" s="1035" t="s">
        <v>1482</v>
      </c>
      <c r="J3607" s="1036"/>
      <c r="K3607" s="516" t="s">
        <v>882</v>
      </c>
      <c r="L3607" s="535"/>
      <c r="M3607" s="532" t="s">
        <v>1700</v>
      </c>
      <c r="N3607" s="514">
        <f t="shared" si="2057"/>
        <v>0</v>
      </c>
      <c r="O3607" s="518">
        <f t="shared" si="2059"/>
        <v>0</v>
      </c>
      <c r="P3607" s="680">
        <f>'KB Duct Parts'!$AE$3</f>
        <v>0</v>
      </c>
      <c r="Q3607" s="681">
        <f t="shared" si="2053"/>
        <v>0</v>
      </c>
      <c r="R3607" s="682">
        <f t="shared" si="2054"/>
        <v>0</v>
      </c>
      <c r="S3607" s="716">
        <f t="shared" si="2060"/>
        <v>0.2</v>
      </c>
      <c r="T3607" s="679">
        <f t="shared" si="2055"/>
        <v>0</v>
      </c>
      <c r="U3607" s="679">
        <f t="shared" si="2056"/>
        <v>0</v>
      </c>
      <c r="Y3607" s="120"/>
      <c r="AD3607" s="80"/>
      <c r="AE3607" s="75"/>
      <c r="AF3607" s="370"/>
      <c r="AG3607" s="375"/>
      <c r="AH3607" s="379"/>
      <c r="AI3607" s="383"/>
      <c r="AJ3607" s="388"/>
      <c r="AK3607" s="392"/>
      <c r="AL3607" s="388"/>
      <c r="AM3607" s="363">
        <f t="shared" si="2073"/>
        <v>1</v>
      </c>
      <c r="AN3607" s="578">
        <v>0</v>
      </c>
      <c r="AO3607" s="78"/>
      <c r="AP3607" s="78"/>
      <c r="AQ3607" s="78"/>
      <c r="AR3607" s="78"/>
      <c r="AS3607" s="78"/>
      <c r="AT3607" s="78"/>
      <c r="AU3607" s="74" t="s">
        <v>717</v>
      </c>
      <c r="AV3607" s="115"/>
      <c r="AW3607" s="395"/>
      <c r="AX3607" s="395">
        <v>0</v>
      </c>
      <c r="AY3607" s="395">
        <v>0</v>
      </c>
      <c r="AZ3607" s="395">
        <v>0</v>
      </c>
      <c r="BA3607" s="395">
        <v>0</v>
      </c>
      <c r="BB3607" s="395">
        <v>0</v>
      </c>
      <c r="BC3607" s="395">
        <v>0</v>
      </c>
      <c r="BD3607" s="115"/>
      <c r="BE3607" s="115"/>
      <c r="BF3607" s="115"/>
      <c r="BG3607" s="115"/>
      <c r="BH3607" s="115"/>
      <c r="BI3607" s="115"/>
      <c r="BJ3607" s="115"/>
      <c r="BK3607" s="115"/>
      <c r="BQ3607" s="74" t="str">
        <f t="shared" si="2061"/>
        <v xml:space="preserve"> </v>
      </c>
      <c r="BS3607" s="120" t="str">
        <f t="shared" si="2062"/>
        <v xml:space="preserve"> </v>
      </c>
      <c r="BU3607" s="74" t="str">
        <f t="shared" si="2063"/>
        <v xml:space="preserve"> </v>
      </c>
      <c r="BW3607" s="120" t="str">
        <f t="shared" si="2064"/>
        <v xml:space="preserve">  </v>
      </c>
      <c r="BY3607" s="74" t="str">
        <f t="shared" si="2065"/>
        <v xml:space="preserve"> </v>
      </c>
      <c r="CA3607" s="120" t="str">
        <f t="shared" si="2066"/>
        <v xml:space="preserve"> </v>
      </c>
      <c r="CC3607" s="115" t="str">
        <f t="shared" si="2067"/>
        <v xml:space="preserve"> </v>
      </c>
      <c r="CD3607" s="115"/>
      <c r="CE3607" s="417" t="str">
        <f t="shared" si="2068"/>
        <v xml:space="preserve"> </v>
      </c>
      <c r="CF3607" s="115"/>
      <c r="CG3607" s="115" t="str">
        <f t="shared" si="2069"/>
        <v xml:space="preserve"> </v>
      </c>
      <c r="CH3607" s="115"/>
      <c r="CI3607" s="417" t="str">
        <f t="shared" si="2070"/>
        <v xml:space="preserve"> </v>
      </c>
      <c r="CJ3607" s="115"/>
      <c r="CK3607" s="115" t="str">
        <f t="shared" si="2071"/>
        <v xml:space="preserve"> </v>
      </c>
      <c r="CL3607" s="115"/>
      <c r="CM3607" s="417" t="str">
        <f t="shared" si="2072"/>
        <v xml:space="preserve"> </v>
      </c>
      <c r="IS3607" s="107"/>
    </row>
    <row r="3608" spans="2:253" s="74" customFormat="1" ht="17.100000000000001" hidden="1" customHeight="1" x14ac:dyDescent="0.25">
      <c r="B3608" s="504">
        <f>IF(AND('KB Duct Parts'!$BL$14=2,'KB Duct Parts'!Y33&gt;0),'KB Duct Parts'!Y33,0)</f>
        <v>0</v>
      </c>
      <c r="C3608" s="508"/>
      <c r="D3608" s="506">
        <f t="shared" si="2058"/>
        <v>0</v>
      </c>
      <c r="E3608" s="504"/>
      <c r="F3608" s="508" t="str">
        <f t="shared" si="2074"/>
        <v xml:space="preserve"> </v>
      </c>
      <c r="G3608" s="509" t="s">
        <v>650</v>
      </c>
      <c r="H3608" s="504" t="s">
        <v>923</v>
      </c>
      <c r="I3608" s="1035" t="s">
        <v>1482</v>
      </c>
      <c r="J3608" s="1036"/>
      <c r="K3608" s="516" t="s">
        <v>882</v>
      </c>
      <c r="L3608" s="535"/>
      <c r="M3608" s="532" t="s">
        <v>1700</v>
      </c>
      <c r="N3608" s="514">
        <f t="shared" si="2057"/>
        <v>0</v>
      </c>
      <c r="O3608" s="518">
        <f t="shared" si="2059"/>
        <v>0</v>
      </c>
      <c r="P3608" s="680">
        <f>'KB Duct Parts'!$AE$3</f>
        <v>0</v>
      </c>
      <c r="Q3608" s="681">
        <f t="shared" si="2053"/>
        <v>0</v>
      </c>
      <c r="R3608" s="682">
        <f t="shared" si="2054"/>
        <v>0</v>
      </c>
      <c r="S3608" s="716">
        <f t="shared" si="2060"/>
        <v>0.2</v>
      </c>
      <c r="T3608" s="679">
        <f t="shared" si="2055"/>
        <v>0</v>
      </c>
      <c r="U3608" s="679">
        <f t="shared" si="2056"/>
        <v>0</v>
      </c>
      <c r="Y3608" s="120"/>
      <c r="AD3608" s="80"/>
      <c r="AE3608" s="75"/>
      <c r="AF3608" s="370"/>
      <c r="AG3608" s="375"/>
      <c r="AH3608" s="379"/>
      <c r="AI3608" s="383"/>
      <c r="AJ3608" s="388"/>
      <c r="AK3608" s="392"/>
      <c r="AL3608" s="388"/>
      <c r="AM3608" s="363">
        <f t="shared" si="2073"/>
        <v>1</v>
      </c>
      <c r="AN3608" s="578">
        <v>0</v>
      </c>
      <c r="AO3608" s="78"/>
      <c r="AP3608" s="78"/>
      <c r="AQ3608" s="78"/>
      <c r="AR3608" s="78"/>
      <c r="AS3608" s="78"/>
      <c r="AT3608" s="78"/>
      <c r="AU3608" s="74" t="s">
        <v>717</v>
      </c>
      <c r="AV3608" s="115"/>
      <c r="AW3608" s="395"/>
      <c r="AX3608" s="395">
        <v>0</v>
      </c>
      <c r="AY3608" s="395">
        <v>0</v>
      </c>
      <c r="AZ3608" s="395">
        <v>0</v>
      </c>
      <c r="BA3608" s="395">
        <v>0</v>
      </c>
      <c r="BB3608" s="395">
        <v>0</v>
      </c>
      <c r="BC3608" s="395">
        <v>0</v>
      </c>
      <c r="BD3608" s="115"/>
      <c r="BE3608" s="115"/>
      <c r="BF3608" s="115"/>
      <c r="BG3608" s="115"/>
      <c r="BH3608" s="115"/>
      <c r="BI3608" s="115"/>
      <c r="BJ3608" s="115"/>
      <c r="BK3608" s="115"/>
      <c r="BQ3608" s="74" t="str">
        <f t="shared" si="2061"/>
        <v xml:space="preserve"> </v>
      </c>
      <c r="BS3608" s="120" t="str">
        <f t="shared" si="2062"/>
        <v xml:space="preserve"> </v>
      </c>
      <c r="BU3608" s="74" t="str">
        <f t="shared" si="2063"/>
        <v xml:space="preserve"> </v>
      </c>
      <c r="BW3608" s="120" t="str">
        <f t="shared" si="2064"/>
        <v xml:space="preserve">  </v>
      </c>
      <c r="BY3608" s="74" t="str">
        <f t="shared" si="2065"/>
        <v xml:space="preserve"> </v>
      </c>
      <c r="CA3608" s="120" t="str">
        <f t="shared" si="2066"/>
        <v xml:space="preserve"> </v>
      </c>
      <c r="CC3608" s="115" t="str">
        <f t="shared" si="2067"/>
        <v xml:space="preserve"> </v>
      </c>
      <c r="CD3608" s="115"/>
      <c r="CE3608" s="417" t="str">
        <f t="shared" si="2068"/>
        <v xml:space="preserve"> </v>
      </c>
      <c r="CF3608" s="115"/>
      <c r="CG3608" s="115" t="str">
        <f t="shared" si="2069"/>
        <v xml:space="preserve"> </v>
      </c>
      <c r="CH3608" s="115"/>
      <c r="CI3608" s="417" t="str">
        <f t="shared" si="2070"/>
        <v xml:space="preserve"> </v>
      </c>
      <c r="CJ3608" s="115"/>
      <c r="CK3608" s="115" t="str">
        <f t="shared" si="2071"/>
        <v xml:space="preserve"> </v>
      </c>
      <c r="CL3608" s="115"/>
      <c r="CM3608" s="417" t="str">
        <f t="shared" si="2072"/>
        <v xml:space="preserve"> </v>
      </c>
      <c r="IS3608" s="107"/>
    </row>
    <row r="3609" spans="2:253" s="74" customFormat="1" ht="17.100000000000001" hidden="1" customHeight="1" x14ac:dyDescent="0.25">
      <c r="B3609" s="504">
        <f>IF(AND('KB Duct Parts'!$BL$14=2,'KB Duct Parts'!Y34&gt;0),'KB Duct Parts'!Y34,0)</f>
        <v>0</v>
      </c>
      <c r="C3609" s="508"/>
      <c r="D3609" s="506">
        <f t="shared" si="2058"/>
        <v>0</v>
      </c>
      <c r="E3609" s="504"/>
      <c r="F3609" s="508" t="str">
        <f t="shared" si="2074"/>
        <v xml:space="preserve"> </v>
      </c>
      <c r="G3609" s="509" t="s">
        <v>650</v>
      </c>
      <c r="H3609" s="504" t="s">
        <v>923</v>
      </c>
      <c r="I3609" s="1035" t="s">
        <v>1482</v>
      </c>
      <c r="J3609" s="1036"/>
      <c r="K3609" s="516" t="s">
        <v>882</v>
      </c>
      <c r="L3609" s="535"/>
      <c r="M3609" s="532" t="s">
        <v>1700</v>
      </c>
      <c r="N3609" s="514">
        <f t="shared" si="2057"/>
        <v>0</v>
      </c>
      <c r="O3609" s="518">
        <f t="shared" si="2059"/>
        <v>0</v>
      </c>
      <c r="P3609" s="680">
        <f>'KB Duct Parts'!$AE$3</f>
        <v>0</v>
      </c>
      <c r="Q3609" s="681">
        <f t="shared" si="2053"/>
        <v>0</v>
      </c>
      <c r="R3609" s="682">
        <f t="shared" si="2054"/>
        <v>0</v>
      </c>
      <c r="S3609" s="716">
        <f t="shared" si="2060"/>
        <v>0.2</v>
      </c>
      <c r="T3609" s="679">
        <f t="shared" si="2055"/>
        <v>0</v>
      </c>
      <c r="U3609" s="679">
        <f t="shared" si="2056"/>
        <v>0</v>
      </c>
      <c r="Y3609" s="120"/>
      <c r="AD3609" s="80"/>
      <c r="AE3609" s="75"/>
      <c r="AF3609" s="370"/>
      <c r="AG3609" s="375"/>
      <c r="AH3609" s="379"/>
      <c r="AI3609" s="383"/>
      <c r="AJ3609" s="388"/>
      <c r="AK3609" s="392"/>
      <c r="AL3609" s="388"/>
      <c r="AM3609" s="363">
        <f t="shared" si="2073"/>
        <v>1</v>
      </c>
      <c r="AN3609" s="578">
        <v>0</v>
      </c>
      <c r="AO3609" s="78"/>
      <c r="AP3609" s="78"/>
      <c r="AQ3609" s="78"/>
      <c r="AR3609" s="78"/>
      <c r="AS3609" s="78"/>
      <c r="AT3609" s="78"/>
      <c r="AU3609" s="74" t="s">
        <v>717</v>
      </c>
      <c r="AV3609" s="115"/>
      <c r="AW3609" s="395"/>
      <c r="AX3609" s="395">
        <v>0</v>
      </c>
      <c r="AY3609" s="395">
        <v>0</v>
      </c>
      <c r="AZ3609" s="395">
        <v>0</v>
      </c>
      <c r="BA3609" s="395">
        <v>0</v>
      </c>
      <c r="BB3609" s="395">
        <v>0</v>
      </c>
      <c r="BC3609" s="395">
        <v>0</v>
      </c>
      <c r="BD3609" s="115"/>
      <c r="BE3609" s="115"/>
      <c r="BF3609" s="115"/>
      <c r="BG3609" s="115"/>
      <c r="BH3609" s="115"/>
      <c r="BI3609" s="115"/>
      <c r="BJ3609" s="115"/>
      <c r="BK3609" s="115"/>
      <c r="BQ3609" s="74" t="str">
        <f t="shared" si="2061"/>
        <v xml:space="preserve"> </v>
      </c>
      <c r="BS3609" s="120" t="str">
        <f t="shared" si="2062"/>
        <v xml:space="preserve"> </v>
      </c>
      <c r="BU3609" s="74" t="str">
        <f t="shared" si="2063"/>
        <v xml:space="preserve"> </v>
      </c>
      <c r="BW3609" s="120" t="str">
        <f t="shared" si="2064"/>
        <v xml:space="preserve">  </v>
      </c>
      <c r="BY3609" s="74" t="str">
        <f t="shared" si="2065"/>
        <v xml:space="preserve"> </v>
      </c>
      <c r="CA3609" s="120" t="str">
        <f t="shared" si="2066"/>
        <v xml:space="preserve"> </v>
      </c>
      <c r="CC3609" s="115" t="str">
        <f t="shared" si="2067"/>
        <v xml:space="preserve"> </v>
      </c>
      <c r="CD3609" s="115"/>
      <c r="CE3609" s="417" t="str">
        <f t="shared" si="2068"/>
        <v xml:space="preserve"> </v>
      </c>
      <c r="CF3609" s="115"/>
      <c r="CG3609" s="115" t="str">
        <f t="shared" si="2069"/>
        <v xml:space="preserve"> </v>
      </c>
      <c r="CH3609" s="115"/>
      <c r="CI3609" s="417" t="str">
        <f t="shared" si="2070"/>
        <v xml:space="preserve"> </v>
      </c>
      <c r="CJ3609" s="115"/>
      <c r="CK3609" s="115" t="str">
        <f t="shared" si="2071"/>
        <v xml:space="preserve"> </v>
      </c>
      <c r="CL3609" s="115"/>
      <c r="CM3609" s="417" t="str">
        <f t="shared" si="2072"/>
        <v xml:space="preserve"> </v>
      </c>
      <c r="IS3609" s="107"/>
    </row>
    <row r="3610" spans="2:253" s="74" customFormat="1" ht="17.100000000000001" hidden="1" customHeight="1" x14ac:dyDescent="0.25">
      <c r="B3610" s="504">
        <f>IF(AND('KB Duct Parts'!$BL$14=2,'KB Duct Parts'!Y35&gt;0),'KB Duct Parts'!Y35,0)</f>
        <v>0</v>
      </c>
      <c r="C3610" s="508"/>
      <c r="D3610" s="506">
        <f t="shared" si="2058"/>
        <v>0</v>
      </c>
      <c r="E3610" s="504"/>
      <c r="F3610" s="508" t="str">
        <f t="shared" si="2074"/>
        <v xml:space="preserve"> </v>
      </c>
      <c r="G3610" s="509" t="s">
        <v>650</v>
      </c>
      <c r="H3610" s="504" t="s">
        <v>923</v>
      </c>
      <c r="I3610" s="1035" t="s">
        <v>1482</v>
      </c>
      <c r="J3610" s="1036"/>
      <c r="K3610" s="516" t="s">
        <v>882</v>
      </c>
      <c r="L3610" s="535"/>
      <c r="M3610" s="532" t="s">
        <v>1700</v>
      </c>
      <c r="N3610" s="514">
        <f t="shared" ref="N3610:N3673" si="2075">AN3610</f>
        <v>0</v>
      </c>
      <c r="O3610" s="518">
        <f t="shared" si="2059"/>
        <v>0</v>
      </c>
      <c r="P3610" s="680">
        <f>'KB Duct Parts'!$AE$3</f>
        <v>0</v>
      </c>
      <c r="Q3610" s="681">
        <f t="shared" ref="Q3610:Q3673" si="2076">IF(B3610&gt;0,N3610*(1-P3610),0)</f>
        <v>0</v>
      </c>
      <c r="R3610" s="682">
        <f t="shared" ref="R3610:R3673" si="2077">B3610*Q3610</f>
        <v>0</v>
      </c>
      <c r="S3610" s="716">
        <f t="shared" si="2060"/>
        <v>0.2</v>
      </c>
      <c r="T3610" s="679">
        <f t="shared" ref="T3610:T3673" si="2078">ROUND(IF(B3610&gt;0,((N3610*(1-(1*S3610)))),0),2)</f>
        <v>0</v>
      </c>
      <c r="U3610" s="679">
        <f t="shared" ref="U3610:U3673" si="2079">B3610*T3610</f>
        <v>0</v>
      </c>
      <c r="Y3610" s="120"/>
      <c r="AD3610" s="80"/>
      <c r="AE3610" s="75"/>
      <c r="AF3610" s="370"/>
      <c r="AG3610" s="375"/>
      <c r="AH3610" s="379"/>
      <c r="AI3610" s="383"/>
      <c r="AJ3610" s="388"/>
      <c r="AK3610" s="392"/>
      <c r="AL3610" s="388"/>
      <c r="AM3610" s="363">
        <f t="shared" si="2073"/>
        <v>1</v>
      </c>
      <c r="AN3610" s="578">
        <v>0</v>
      </c>
      <c r="AO3610" s="78"/>
      <c r="AP3610" s="78"/>
      <c r="AQ3610" s="78"/>
      <c r="AR3610" s="78"/>
      <c r="AS3610" s="78"/>
      <c r="AT3610" s="78"/>
      <c r="AU3610" s="74" t="s">
        <v>717</v>
      </c>
      <c r="AV3610" s="115"/>
      <c r="AW3610" s="395"/>
      <c r="AX3610" s="395">
        <v>0</v>
      </c>
      <c r="AY3610" s="395">
        <v>0</v>
      </c>
      <c r="AZ3610" s="395">
        <v>0</v>
      </c>
      <c r="BA3610" s="395">
        <v>0</v>
      </c>
      <c r="BB3610" s="395">
        <v>0</v>
      </c>
      <c r="BC3610" s="395">
        <v>0</v>
      </c>
      <c r="BD3610" s="115"/>
      <c r="BE3610" s="115"/>
      <c r="BF3610" s="115"/>
      <c r="BG3610" s="115"/>
      <c r="BH3610" s="115"/>
      <c r="BI3610" s="115"/>
      <c r="BJ3610" s="115"/>
      <c r="BK3610" s="115"/>
      <c r="BQ3610" s="74" t="str">
        <f t="shared" si="2061"/>
        <v xml:space="preserve"> </v>
      </c>
      <c r="BS3610" s="120" t="str">
        <f t="shared" si="2062"/>
        <v xml:space="preserve"> </v>
      </c>
      <c r="BU3610" s="74" t="str">
        <f t="shared" si="2063"/>
        <v xml:space="preserve"> </v>
      </c>
      <c r="BW3610" s="120" t="str">
        <f t="shared" si="2064"/>
        <v xml:space="preserve">  </v>
      </c>
      <c r="BY3610" s="74" t="str">
        <f t="shared" si="2065"/>
        <v xml:space="preserve"> </v>
      </c>
      <c r="CA3610" s="120" t="str">
        <f t="shared" si="2066"/>
        <v xml:space="preserve"> </v>
      </c>
      <c r="CC3610" s="115" t="str">
        <f t="shared" si="2067"/>
        <v xml:space="preserve"> </v>
      </c>
      <c r="CD3610" s="115"/>
      <c r="CE3610" s="417" t="str">
        <f t="shared" si="2068"/>
        <v xml:space="preserve"> </v>
      </c>
      <c r="CF3610" s="115"/>
      <c r="CG3610" s="115" t="str">
        <f t="shared" si="2069"/>
        <v xml:space="preserve"> </v>
      </c>
      <c r="CH3610" s="115"/>
      <c r="CI3610" s="417" t="str">
        <f t="shared" si="2070"/>
        <v xml:space="preserve"> </v>
      </c>
      <c r="CJ3610" s="115"/>
      <c r="CK3610" s="115" t="str">
        <f t="shared" si="2071"/>
        <v xml:space="preserve"> </v>
      </c>
      <c r="CL3610" s="115"/>
      <c r="CM3610" s="417" t="str">
        <f t="shared" si="2072"/>
        <v xml:space="preserve"> </v>
      </c>
      <c r="IS3610" s="107"/>
    </row>
    <row r="3611" spans="2:253" s="74" customFormat="1" ht="17.100000000000001" hidden="1" customHeight="1" x14ac:dyDescent="0.25">
      <c r="B3611" s="504">
        <f>IF('KB Duct Parts'!BL$14=1,'KB Duct Parts'!W18,0)</f>
        <v>0</v>
      </c>
      <c r="C3611" s="508">
        <v>16304</v>
      </c>
      <c r="D3611" s="506">
        <f t="shared" si="2058"/>
        <v>16304</v>
      </c>
      <c r="E3611" s="504" t="s">
        <v>861</v>
      </c>
      <c r="F3611" s="508" t="str">
        <f t="shared" si="2074"/>
        <v xml:space="preserve"> </v>
      </c>
      <c r="G3611" s="509" t="s">
        <v>114</v>
      </c>
      <c r="H3611" s="504" t="s">
        <v>923</v>
      </c>
      <c r="I3611" s="1035"/>
      <c r="J3611" s="1036"/>
      <c r="K3611" s="516" t="s">
        <v>881</v>
      </c>
      <c r="L3611" s="535"/>
      <c r="M3611" s="517" t="str">
        <f t="shared" ref="M3611:M3642" si="2080">IF(AM3611=1,"Y",IF(AM3611&gt;1,"NR"," "))</f>
        <v>Y</v>
      </c>
      <c r="N3611" s="514">
        <f t="shared" si="2075"/>
        <v>56</v>
      </c>
      <c r="O3611" s="518">
        <f t="shared" si="2059"/>
        <v>0</v>
      </c>
      <c r="P3611" s="680">
        <f>'KB Duct Parts'!$AE$3</f>
        <v>0</v>
      </c>
      <c r="Q3611" s="681">
        <f t="shared" si="2076"/>
        <v>0</v>
      </c>
      <c r="R3611" s="682">
        <f t="shared" si="2077"/>
        <v>0</v>
      </c>
      <c r="S3611" s="716">
        <f t="shared" si="2060"/>
        <v>0.2</v>
      </c>
      <c r="T3611" s="679">
        <f t="shared" si="2078"/>
        <v>0</v>
      </c>
      <c r="U3611" s="679">
        <f t="shared" si="2079"/>
        <v>0</v>
      </c>
      <c r="AF3611" s="370"/>
      <c r="AG3611" s="375"/>
      <c r="AH3611" s="379"/>
      <c r="AI3611" s="383"/>
      <c r="AJ3611" s="388"/>
      <c r="AK3611" s="392"/>
      <c r="AL3611" s="388"/>
      <c r="AM3611" s="363">
        <f t="shared" si="2073"/>
        <v>1</v>
      </c>
      <c r="AN3611" s="578">
        <v>56</v>
      </c>
      <c r="AO3611" s="78"/>
      <c r="AP3611" s="78"/>
      <c r="AQ3611" s="78"/>
      <c r="AR3611" s="78"/>
      <c r="AS3611" s="78"/>
      <c r="AT3611" s="78"/>
      <c r="AU3611" s="74" t="s">
        <v>717</v>
      </c>
      <c r="AV3611" s="115"/>
      <c r="AW3611" s="395"/>
      <c r="AX3611" s="395">
        <v>0</v>
      </c>
      <c r="AY3611" s="395">
        <v>0</v>
      </c>
      <c r="AZ3611" s="395">
        <v>0</v>
      </c>
      <c r="BA3611" s="395">
        <v>0</v>
      </c>
      <c r="BB3611" s="395">
        <v>0</v>
      </c>
      <c r="BC3611" s="395">
        <v>0</v>
      </c>
      <c r="BD3611" s="115"/>
      <c r="BE3611" s="115"/>
      <c r="BF3611" s="115"/>
      <c r="BG3611" s="115"/>
      <c r="BH3611" s="115"/>
      <c r="BI3611" s="115"/>
      <c r="BJ3611" s="115"/>
      <c r="BK3611" s="115"/>
      <c r="BQ3611" s="74" t="str">
        <f t="shared" si="2061"/>
        <v xml:space="preserve"> </v>
      </c>
      <c r="BS3611" s="120" t="str">
        <f t="shared" si="2062"/>
        <v xml:space="preserve"> </v>
      </c>
      <c r="BU3611" s="74" t="str">
        <f t="shared" si="2063"/>
        <v xml:space="preserve"> </v>
      </c>
      <c r="BW3611" s="120" t="str">
        <f t="shared" si="2064"/>
        <v xml:space="preserve">  </v>
      </c>
      <c r="BY3611" s="74" t="str">
        <f t="shared" si="2065"/>
        <v xml:space="preserve"> </v>
      </c>
      <c r="CA3611" s="120" t="str">
        <f t="shared" si="2066"/>
        <v xml:space="preserve"> </v>
      </c>
      <c r="CC3611" s="115" t="str">
        <f t="shared" si="2067"/>
        <v xml:space="preserve"> </v>
      </c>
      <c r="CD3611" s="115"/>
      <c r="CE3611" s="417" t="str">
        <f t="shared" si="2068"/>
        <v xml:space="preserve"> </v>
      </c>
      <c r="CF3611" s="115"/>
      <c r="CG3611" s="115" t="str">
        <f t="shared" si="2069"/>
        <v xml:space="preserve"> </v>
      </c>
      <c r="CH3611" s="115"/>
      <c r="CI3611" s="417" t="str">
        <f t="shared" si="2070"/>
        <v xml:space="preserve"> </v>
      </c>
      <c r="CJ3611" s="115"/>
      <c r="CK3611" s="115" t="str">
        <f t="shared" si="2071"/>
        <v xml:space="preserve"> </v>
      </c>
      <c r="CL3611" s="115"/>
      <c r="CM3611" s="417" t="str">
        <f t="shared" si="2072"/>
        <v xml:space="preserve"> </v>
      </c>
      <c r="IS3611" s="96"/>
    </row>
    <row r="3612" spans="2:253" s="74" customFormat="1" ht="17.100000000000001" hidden="1" customHeight="1" x14ac:dyDescent="0.25">
      <c r="B3612" s="504">
        <f>IF('KB Duct Parts'!BL$14=1,'KB Duct Parts'!W19,0)</f>
        <v>0</v>
      </c>
      <c r="C3612" s="508">
        <v>16305</v>
      </c>
      <c r="D3612" s="506">
        <f t="shared" si="2058"/>
        <v>16305</v>
      </c>
      <c r="E3612" s="504" t="s">
        <v>862</v>
      </c>
      <c r="F3612" s="508" t="str">
        <f t="shared" si="2074"/>
        <v xml:space="preserve"> </v>
      </c>
      <c r="G3612" s="509" t="s">
        <v>114</v>
      </c>
      <c r="H3612" s="504" t="s">
        <v>923</v>
      </c>
      <c r="I3612" s="1035"/>
      <c r="J3612" s="1036"/>
      <c r="K3612" s="516" t="s">
        <v>881</v>
      </c>
      <c r="L3612" s="535"/>
      <c r="M3612" s="517" t="str">
        <f t="shared" si="2080"/>
        <v>Y</v>
      </c>
      <c r="N3612" s="514">
        <f t="shared" si="2075"/>
        <v>62.2</v>
      </c>
      <c r="O3612" s="518">
        <f t="shared" si="2059"/>
        <v>0</v>
      </c>
      <c r="P3612" s="680">
        <f>'KB Duct Parts'!$AE$3</f>
        <v>0</v>
      </c>
      <c r="Q3612" s="681">
        <f t="shared" si="2076"/>
        <v>0</v>
      </c>
      <c r="R3612" s="682">
        <f t="shared" si="2077"/>
        <v>0</v>
      </c>
      <c r="S3612" s="716">
        <f t="shared" si="2060"/>
        <v>0.2</v>
      </c>
      <c r="T3612" s="679">
        <f t="shared" si="2078"/>
        <v>0</v>
      </c>
      <c r="U3612" s="679">
        <f t="shared" si="2079"/>
        <v>0</v>
      </c>
      <c r="AF3612" s="370"/>
      <c r="AG3612" s="375"/>
      <c r="AH3612" s="379"/>
      <c r="AI3612" s="383"/>
      <c r="AJ3612" s="388"/>
      <c r="AK3612" s="392"/>
      <c r="AL3612" s="388"/>
      <c r="AM3612" s="363">
        <f t="shared" si="2073"/>
        <v>1</v>
      </c>
      <c r="AN3612" s="578">
        <v>62.2</v>
      </c>
      <c r="AO3612" s="78"/>
      <c r="AP3612" s="78"/>
      <c r="AQ3612" s="78"/>
      <c r="AR3612" s="78"/>
      <c r="AS3612" s="78"/>
      <c r="AT3612" s="78"/>
      <c r="AU3612" s="74" t="s">
        <v>717</v>
      </c>
      <c r="AV3612" s="115"/>
      <c r="AW3612" s="395"/>
      <c r="AX3612" s="395">
        <v>0</v>
      </c>
      <c r="AY3612" s="395">
        <v>0</v>
      </c>
      <c r="AZ3612" s="395">
        <v>0</v>
      </c>
      <c r="BA3612" s="395">
        <v>0</v>
      </c>
      <c r="BB3612" s="395">
        <v>0</v>
      </c>
      <c r="BC3612" s="395">
        <v>0</v>
      </c>
      <c r="BD3612" s="115"/>
      <c r="BE3612" s="115"/>
      <c r="BF3612" s="115"/>
      <c r="BG3612" s="115"/>
      <c r="BH3612" s="115"/>
      <c r="BI3612" s="115"/>
      <c r="BJ3612" s="115"/>
      <c r="BK3612" s="115"/>
      <c r="BQ3612" s="74" t="str">
        <f t="shared" si="2061"/>
        <v xml:space="preserve"> </v>
      </c>
      <c r="BS3612" s="120" t="str">
        <f t="shared" si="2062"/>
        <v xml:space="preserve"> </v>
      </c>
      <c r="BU3612" s="74" t="str">
        <f t="shared" si="2063"/>
        <v xml:space="preserve"> </v>
      </c>
      <c r="BW3612" s="120" t="str">
        <f t="shared" si="2064"/>
        <v xml:space="preserve">  </v>
      </c>
      <c r="BY3612" s="74" t="str">
        <f t="shared" si="2065"/>
        <v xml:space="preserve"> </v>
      </c>
      <c r="CA3612" s="120" t="str">
        <f t="shared" si="2066"/>
        <v xml:space="preserve"> </v>
      </c>
      <c r="CC3612" s="115" t="str">
        <f t="shared" si="2067"/>
        <v xml:space="preserve"> </v>
      </c>
      <c r="CD3612" s="115"/>
      <c r="CE3612" s="417" t="str">
        <f t="shared" si="2068"/>
        <v xml:space="preserve"> </v>
      </c>
      <c r="CF3612" s="115"/>
      <c r="CG3612" s="115" t="str">
        <f t="shared" si="2069"/>
        <v xml:space="preserve"> </v>
      </c>
      <c r="CH3612" s="115"/>
      <c r="CI3612" s="417" t="str">
        <f t="shared" si="2070"/>
        <v xml:space="preserve"> </v>
      </c>
      <c r="CJ3612" s="115"/>
      <c r="CK3612" s="115" t="str">
        <f t="shared" si="2071"/>
        <v xml:space="preserve"> </v>
      </c>
      <c r="CL3612" s="115"/>
      <c r="CM3612" s="417" t="str">
        <f t="shared" si="2072"/>
        <v xml:space="preserve"> </v>
      </c>
      <c r="IS3612" s="96"/>
    </row>
    <row r="3613" spans="2:253" s="74" customFormat="1" ht="17.100000000000001" hidden="1" customHeight="1" x14ac:dyDescent="0.25">
      <c r="B3613" s="504">
        <f>IF('KB Duct Parts'!BL$14=1,'KB Duct Parts'!W20,0)</f>
        <v>0</v>
      </c>
      <c r="C3613" s="508">
        <v>16306</v>
      </c>
      <c r="D3613" s="506">
        <f t="shared" si="2058"/>
        <v>16306</v>
      </c>
      <c r="E3613" s="504" t="s">
        <v>863</v>
      </c>
      <c r="F3613" s="508" t="str">
        <f t="shared" si="2074"/>
        <v xml:space="preserve"> </v>
      </c>
      <c r="G3613" s="509" t="s">
        <v>114</v>
      </c>
      <c r="H3613" s="504" t="s">
        <v>923</v>
      </c>
      <c r="I3613" s="1035"/>
      <c r="J3613" s="1036"/>
      <c r="K3613" s="516" t="s">
        <v>881</v>
      </c>
      <c r="L3613" s="535"/>
      <c r="M3613" s="517" t="str">
        <f t="shared" si="2080"/>
        <v>Y</v>
      </c>
      <c r="N3613" s="514">
        <f t="shared" si="2075"/>
        <v>68.599999999999994</v>
      </c>
      <c r="O3613" s="518">
        <f t="shared" si="2059"/>
        <v>0</v>
      </c>
      <c r="P3613" s="680">
        <f>'KB Duct Parts'!$AE$3</f>
        <v>0</v>
      </c>
      <c r="Q3613" s="681">
        <f t="shared" si="2076"/>
        <v>0</v>
      </c>
      <c r="R3613" s="682">
        <f t="shared" si="2077"/>
        <v>0</v>
      </c>
      <c r="S3613" s="716">
        <f t="shared" si="2060"/>
        <v>0.2</v>
      </c>
      <c r="T3613" s="679">
        <f t="shared" si="2078"/>
        <v>0</v>
      </c>
      <c r="U3613" s="679">
        <f t="shared" si="2079"/>
        <v>0</v>
      </c>
      <c r="AF3613" s="370"/>
      <c r="AG3613" s="375"/>
      <c r="AH3613" s="379"/>
      <c r="AI3613" s="383"/>
      <c r="AJ3613" s="388"/>
      <c r="AK3613" s="392"/>
      <c r="AL3613" s="388"/>
      <c r="AM3613" s="363">
        <f t="shared" si="2073"/>
        <v>1</v>
      </c>
      <c r="AN3613" s="578">
        <v>68.599999999999994</v>
      </c>
      <c r="AO3613" s="78"/>
      <c r="AP3613" s="78"/>
      <c r="AQ3613" s="78"/>
      <c r="AR3613" s="78"/>
      <c r="AS3613" s="78"/>
      <c r="AT3613" s="78"/>
      <c r="AU3613" s="74" t="s">
        <v>717</v>
      </c>
      <c r="AV3613" s="115"/>
      <c r="AW3613" s="395"/>
      <c r="AX3613" s="395">
        <v>0</v>
      </c>
      <c r="AY3613" s="395">
        <v>0</v>
      </c>
      <c r="AZ3613" s="395">
        <v>0</v>
      </c>
      <c r="BA3613" s="395">
        <v>0</v>
      </c>
      <c r="BB3613" s="395">
        <v>0</v>
      </c>
      <c r="BC3613" s="395">
        <v>0</v>
      </c>
      <c r="BD3613" s="115"/>
      <c r="BE3613" s="115"/>
      <c r="BF3613" s="115"/>
      <c r="BG3613" s="115"/>
      <c r="BH3613" s="115"/>
      <c r="BI3613" s="115"/>
      <c r="BJ3613" s="115"/>
      <c r="BK3613" s="115"/>
      <c r="BQ3613" s="74" t="str">
        <f t="shared" si="2061"/>
        <v xml:space="preserve"> </v>
      </c>
      <c r="BS3613" s="120" t="str">
        <f t="shared" si="2062"/>
        <v xml:space="preserve"> </v>
      </c>
      <c r="BU3613" s="74" t="str">
        <f t="shared" si="2063"/>
        <v xml:space="preserve"> </v>
      </c>
      <c r="BW3613" s="120" t="str">
        <f t="shared" si="2064"/>
        <v xml:space="preserve">  </v>
      </c>
      <c r="BY3613" s="74" t="str">
        <f t="shared" si="2065"/>
        <v xml:space="preserve"> </v>
      </c>
      <c r="CA3613" s="120" t="str">
        <f t="shared" si="2066"/>
        <v xml:space="preserve"> </v>
      </c>
      <c r="CC3613" s="115" t="str">
        <f t="shared" si="2067"/>
        <v xml:space="preserve"> </v>
      </c>
      <c r="CD3613" s="115"/>
      <c r="CE3613" s="417" t="str">
        <f t="shared" si="2068"/>
        <v xml:space="preserve"> </v>
      </c>
      <c r="CF3613" s="115"/>
      <c r="CG3613" s="115" t="str">
        <f t="shared" si="2069"/>
        <v xml:space="preserve"> </v>
      </c>
      <c r="CH3613" s="115"/>
      <c r="CI3613" s="417" t="str">
        <f t="shared" si="2070"/>
        <v xml:space="preserve"> </v>
      </c>
      <c r="CJ3613" s="115"/>
      <c r="CK3613" s="115" t="str">
        <f t="shared" si="2071"/>
        <v xml:space="preserve"> </v>
      </c>
      <c r="CL3613" s="115"/>
      <c r="CM3613" s="417" t="str">
        <f t="shared" si="2072"/>
        <v xml:space="preserve"> </v>
      </c>
      <c r="IS3613" s="96"/>
    </row>
    <row r="3614" spans="2:253" s="74" customFormat="1" ht="17.100000000000001" hidden="1" customHeight="1" x14ac:dyDescent="0.25">
      <c r="B3614" s="504">
        <f>IF('KB Duct Parts'!BL$14=1,'KB Duct Parts'!W21,0)</f>
        <v>0</v>
      </c>
      <c r="C3614" s="508">
        <v>16307</v>
      </c>
      <c r="D3614" s="506">
        <f t="shared" si="2058"/>
        <v>16307</v>
      </c>
      <c r="E3614" s="504" t="s">
        <v>864</v>
      </c>
      <c r="F3614" s="508" t="str">
        <f t="shared" si="2074"/>
        <v xml:space="preserve"> </v>
      </c>
      <c r="G3614" s="509" t="s">
        <v>114</v>
      </c>
      <c r="H3614" s="504" t="s">
        <v>923</v>
      </c>
      <c r="I3614" s="1035"/>
      <c r="J3614" s="1036"/>
      <c r="K3614" s="516" t="s">
        <v>881</v>
      </c>
      <c r="L3614" s="535"/>
      <c r="M3614" s="517" t="str">
        <f t="shared" si="2080"/>
        <v>Y</v>
      </c>
      <c r="N3614" s="514">
        <f t="shared" si="2075"/>
        <v>71.2</v>
      </c>
      <c r="O3614" s="518">
        <f t="shared" si="2059"/>
        <v>0</v>
      </c>
      <c r="P3614" s="680">
        <f>'KB Duct Parts'!$AE$3</f>
        <v>0</v>
      </c>
      <c r="Q3614" s="681">
        <f t="shared" si="2076"/>
        <v>0</v>
      </c>
      <c r="R3614" s="682">
        <f t="shared" si="2077"/>
        <v>0</v>
      </c>
      <c r="S3614" s="716">
        <f t="shared" si="2060"/>
        <v>0.2</v>
      </c>
      <c r="T3614" s="679">
        <f t="shared" si="2078"/>
        <v>0</v>
      </c>
      <c r="U3614" s="679">
        <f t="shared" si="2079"/>
        <v>0</v>
      </c>
      <c r="AF3614" s="370"/>
      <c r="AG3614" s="375"/>
      <c r="AH3614" s="379"/>
      <c r="AI3614" s="383"/>
      <c r="AJ3614" s="388"/>
      <c r="AK3614" s="392"/>
      <c r="AL3614" s="388"/>
      <c r="AM3614" s="363">
        <f t="shared" si="2073"/>
        <v>1</v>
      </c>
      <c r="AN3614" s="578">
        <v>71.2</v>
      </c>
      <c r="AO3614" s="78"/>
      <c r="AP3614" s="78"/>
      <c r="AQ3614" s="78"/>
      <c r="AR3614" s="78"/>
      <c r="AS3614" s="78"/>
      <c r="AT3614" s="78"/>
      <c r="AU3614" s="74" t="s">
        <v>717</v>
      </c>
      <c r="AV3614" s="115"/>
      <c r="AW3614" s="395"/>
      <c r="AX3614" s="395">
        <v>0</v>
      </c>
      <c r="AY3614" s="395">
        <v>0</v>
      </c>
      <c r="AZ3614" s="395">
        <v>0</v>
      </c>
      <c r="BA3614" s="395">
        <v>0</v>
      </c>
      <c r="BB3614" s="395">
        <v>0</v>
      </c>
      <c r="BC3614" s="395">
        <v>0</v>
      </c>
      <c r="BD3614" s="115"/>
      <c r="BE3614" s="115"/>
      <c r="BF3614" s="115"/>
      <c r="BG3614" s="115"/>
      <c r="BH3614" s="115"/>
      <c r="BI3614" s="115"/>
      <c r="BJ3614" s="115"/>
      <c r="BK3614" s="115"/>
      <c r="BQ3614" s="74" t="str">
        <f t="shared" si="2061"/>
        <v xml:space="preserve"> </v>
      </c>
      <c r="BS3614" s="120" t="str">
        <f t="shared" si="2062"/>
        <v xml:space="preserve"> </v>
      </c>
      <c r="BU3614" s="74" t="str">
        <f t="shared" si="2063"/>
        <v xml:space="preserve"> </v>
      </c>
      <c r="BW3614" s="120" t="str">
        <f t="shared" si="2064"/>
        <v xml:space="preserve">  </v>
      </c>
      <c r="BY3614" s="74" t="str">
        <f t="shared" si="2065"/>
        <v xml:space="preserve"> </v>
      </c>
      <c r="CA3614" s="120" t="str">
        <f t="shared" si="2066"/>
        <v xml:space="preserve"> </v>
      </c>
      <c r="CC3614" s="115" t="str">
        <f t="shared" si="2067"/>
        <v xml:space="preserve"> </v>
      </c>
      <c r="CD3614" s="115"/>
      <c r="CE3614" s="417" t="str">
        <f t="shared" si="2068"/>
        <v xml:space="preserve"> </v>
      </c>
      <c r="CF3614" s="115"/>
      <c r="CG3614" s="115" t="str">
        <f t="shared" si="2069"/>
        <v xml:space="preserve"> </v>
      </c>
      <c r="CH3614" s="115"/>
      <c r="CI3614" s="417" t="str">
        <f t="shared" si="2070"/>
        <v xml:space="preserve"> </v>
      </c>
      <c r="CJ3614" s="115"/>
      <c r="CK3614" s="115" t="str">
        <f t="shared" si="2071"/>
        <v xml:space="preserve"> </v>
      </c>
      <c r="CL3614" s="115"/>
      <c r="CM3614" s="417" t="str">
        <f t="shared" si="2072"/>
        <v xml:space="preserve"> </v>
      </c>
      <c r="IS3614" s="96"/>
    </row>
    <row r="3615" spans="2:253" s="74" customFormat="1" ht="17.100000000000001" hidden="1" customHeight="1" x14ac:dyDescent="0.25">
      <c r="B3615" s="504">
        <f>IF('KB Duct Parts'!BL$14=1,'KB Duct Parts'!W22,0)</f>
        <v>0</v>
      </c>
      <c r="C3615" s="508">
        <v>16308</v>
      </c>
      <c r="D3615" s="506">
        <f t="shared" si="2058"/>
        <v>16308</v>
      </c>
      <c r="E3615" s="504" t="s">
        <v>865</v>
      </c>
      <c r="F3615" s="508" t="str">
        <f t="shared" si="2074"/>
        <v xml:space="preserve"> </v>
      </c>
      <c r="G3615" s="509" t="s">
        <v>114</v>
      </c>
      <c r="H3615" s="504" t="s">
        <v>923</v>
      </c>
      <c r="I3615" s="1035"/>
      <c r="J3615" s="1036"/>
      <c r="K3615" s="516" t="s">
        <v>881</v>
      </c>
      <c r="L3615" s="535"/>
      <c r="M3615" s="517" t="str">
        <f t="shared" si="2080"/>
        <v>Y</v>
      </c>
      <c r="N3615" s="514">
        <f t="shared" si="2075"/>
        <v>75.099999999999994</v>
      </c>
      <c r="O3615" s="518">
        <f t="shared" si="2059"/>
        <v>0</v>
      </c>
      <c r="P3615" s="680">
        <f>'KB Duct Parts'!$AE$3</f>
        <v>0</v>
      </c>
      <c r="Q3615" s="681">
        <f t="shared" si="2076"/>
        <v>0</v>
      </c>
      <c r="R3615" s="682">
        <f t="shared" si="2077"/>
        <v>0</v>
      </c>
      <c r="S3615" s="716">
        <f t="shared" si="2060"/>
        <v>0.2</v>
      </c>
      <c r="T3615" s="679">
        <f t="shared" si="2078"/>
        <v>0</v>
      </c>
      <c r="U3615" s="679">
        <f t="shared" si="2079"/>
        <v>0</v>
      </c>
      <c r="AF3615" s="370"/>
      <c r="AG3615" s="375"/>
      <c r="AH3615" s="379"/>
      <c r="AI3615" s="383"/>
      <c r="AJ3615" s="388"/>
      <c r="AK3615" s="392"/>
      <c r="AL3615" s="388"/>
      <c r="AM3615" s="363">
        <f t="shared" si="2073"/>
        <v>1</v>
      </c>
      <c r="AN3615" s="578">
        <v>75.099999999999994</v>
      </c>
      <c r="AO3615" s="78"/>
      <c r="AP3615" s="78"/>
      <c r="AQ3615" s="78"/>
      <c r="AR3615" s="78"/>
      <c r="AS3615" s="78"/>
      <c r="AT3615" s="78"/>
      <c r="AU3615" s="74" t="s">
        <v>717</v>
      </c>
      <c r="AV3615" s="115"/>
      <c r="AW3615" s="395"/>
      <c r="AX3615" s="395">
        <v>0</v>
      </c>
      <c r="AY3615" s="395">
        <v>0</v>
      </c>
      <c r="AZ3615" s="395">
        <v>0</v>
      </c>
      <c r="BA3615" s="395">
        <v>0</v>
      </c>
      <c r="BB3615" s="395">
        <v>0</v>
      </c>
      <c r="BC3615" s="395">
        <v>0</v>
      </c>
      <c r="BD3615" s="115"/>
      <c r="BE3615" s="115"/>
      <c r="BF3615" s="115"/>
      <c r="BG3615" s="115"/>
      <c r="BH3615" s="115"/>
      <c r="BI3615" s="115"/>
      <c r="BJ3615" s="115"/>
      <c r="BK3615" s="115"/>
      <c r="BQ3615" s="74" t="str">
        <f t="shared" si="2061"/>
        <v xml:space="preserve"> </v>
      </c>
      <c r="BS3615" s="120" t="str">
        <f t="shared" si="2062"/>
        <v xml:space="preserve"> </v>
      </c>
      <c r="BU3615" s="74" t="str">
        <f t="shared" si="2063"/>
        <v xml:space="preserve"> </v>
      </c>
      <c r="BW3615" s="120" t="str">
        <f t="shared" si="2064"/>
        <v xml:space="preserve">  </v>
      </c>
      <c r="BY3615" s="74" t="str">
        <f t="shared" si="2065"/>
        <v xml:space="preserve"> </v>
      </c>
      <c r="CA3615" s="120" t="str">
        <f t="shared" si="2066"/>
        <v xml:space="preserve"> </v>
      </c>
      <c r="CC3615" s="115" t="str">
        <f t="shared" si="2067"/>
        <v xml:space="preserve"> </v>
      </c>
      <c r="CD3615" s="115"/>
      <c r="CE3615" s="417" t="str">
        <f t="shared" si="2068"/>
        <v xml:space="preserve"> </v>
      </c>
      <c r="CF3615" s="115"/>
      <c r="CG3615" s="115" t="str">
        <f t="shared" si="2069"/>
        <v xml:space="preserve"> </v>
      </c>
      <c r="CH3615" s="115"/>
      <c r="CI3615" s="417" t="str">
        <f t="shared" si="2070"/>
        <v xml:space="preserve"> </v>
      </c>
      <c r="CJ3615" s="115"/>
      <c r="CK3615" s="115" t="str">
        <f t="shared" si="2071"/>
        <v xml:space="preserve"> </v>
      </c>
      <c r="CL3615" s="115"/>
      <c r="CM3615" s="417" t="str">
        <f t="shared" si="2072"/>
        <v xml:space="preserve"> </v>
      </c>
      <c r="IS3615" s="96"/>
    </row>
    <row r="3616" spans="2:253" s="74" customFormat="1" ht="17.100000000000001" hidden="1" customHeight="1" x14ac:dyDescent="0.25">
      <c r="B3616" s="504">
        <f>IF('KB Duct Parts'!BL$14=1,'KB Duct Parts'!W23,0)</f>
        <v>0</v>
      </c>
      <c r="C3616" s="508">
        <v>16309</v>
      </c>
      <c r="D3616" s="506">
        <f t="shared" si="2058"/>
        <v>16309</v>
      </c>
      <c r="E3616" s="504" t="s">
        <v>866</v>
      </c>
      <c r="F3616" s="508" t="str">
        <f t="shared" si="2074"/>
        <v xml:space="preserve"> </v>
      </c>
      <c r="G3616" s="509" t="s">
        <v>114</v>
      </c>
      <c r="H3616" s="504" t="s">
        <v>923</v>
      </c>
      <c r="I3616" s="1035"/>
      <c r="J3616" s="1036"/>
      <c r="K3616" s="516" t="s">
        <v>881</v>
      </c>
      <c r="L3616" s="535"/>
      <c r="M3616" s="517" t="str">
        <f t="shared" si="2080"/>
        <v>Y</v>
      </c>
      <c r="N3616" s="514">
        <f t="shared" si="2075"/>
        <v>81.7</v>
      </c>
      <c r="O3616" s="518">
        <f t="shared" si="2059"/>
        <v>0</v>
      </c>
      <c r="P3616" s="680">
        <f>'KB Duct Parts'!$AE$3</f>
        <v>0</v>
      </c>
      <c r="Q3616" s="681">
        <f t="shared" si="2076"/>
        <v>0</v>
      </c>
      <c r="R3616" s="682">
        <f t="shared" si="2077"/>
        <v>0</v>
      </c>
      <c r="S3616" s="716">
        <f t="shared" si="2060"/>
        <v>0.2</v>
      </c>
      <c r="T3616" s="679">
        <f t="shared" si="2078"/>
        <v>0</v>
      </c>
      <c r="U3616" s="679">
        <f t="shared" si="2079"/>
        <v>0</v>
      </c>
      <c r="AF3616" s="370"/>
      <c r="AG3616" s="375"/>
      <c r="AH3616" s="379"/>
      <c r="AI3616" s="383"/>
      <c r="AJ3616" s="388"/>
      <c r="AK3616" s="392"/>
      <c r="AL3616" s="388"/>
      <c r="AM3616" s="363">
        <f t="shared" si="2073"/>
        <v>1</v>
      </c>
      <c r="AN3616" s="578">
        <v>81.7</v>
      </c>
      <c r="AO3616" s="78"/>
      <c r="AP3616" s="78"/>
      <c r="AQ3616" s="78"/>
      <c r="AR3616" s="78"/>
      <c r="AS3616" s="78"/>
      <c r="AT3616" s="78"/>
      <c r="AU3616" s="74" t="s">
        <v>717</v>
      </c>
      <c r="AV3616" s="115"/>
      <c r="AW3616" s="395"/>
      <c r="AX3616" s="395">
        <v>0</v>
      </c>
      <c r="AY3616" s="395">
        <v>0</v>
      </c>
      <c r="AZ3616" s="395">
        <v>0</v>
      </c>
      <c r="BA3616" s="395">
        <v>0</v>
      </c>
      <c r="BB3616" s="395">
        <v>0</v>
      </c>
      <c r="BC3616" s="395">
        <v>0</v>
      </c>
      <c r="BD3616" s="115"/>
      <c r="BE3616" s="115"/>
      <c r="BF3616" s="115"/>
      <c r="BG3616" s="115"/>
      <c r="BH3616" s="115"/>
      <c r="BI3616" s="115"/>
      <c r="BJ3616" s="115"/>
      <c r="BK3616" s="115"/>
      <c r="BQ3616" s="74" t="str">
        <f t="shared" si="2061"/>
        <v xml:space="preserve"> </v>
      </c>
      <c r="BS3616" s="120" t="str">
        <f t="shared" si="2062"/>
        <v xml:space="preserve"> </v>
      </c>
      <c r="BU3616" s="74" t="str">
        <f t="shared" si="2063"/>
        <v xml:space="preserve"> </v>
      </c>
      <c r="BW3616" s="120" t="str">
        <f t="shared" si="2064"/>
        <v xml:space="preserve">  </v>
      </c>
      <c r="BY3616" s="74" t="str">
        <f t="shared" si="2065"/>
        <v xml:space="preserve"> </v>
      </c>
      <c r="CA3616" s="120" t="str">
        <f t="shared" si="2066"/>
        <v xml:space="preserve"> </v>
      </c>
      <c r="CC3616" s="115" t="str">
        <f t="shared" si="2067"/>
        <v xml:space="preserve"> </v>
      </c>
      <c r="CD3616" s="115"/>
      <c r="CE3616" s="417" t="str">
        <f t="shared" si="2068"/>
        <v xml:space="preserve"> </v>
      </c>
      <c r="CF3616" s="115"/>
      <c r="CG3616" s="115" t="str">
        <f t="shared" si="2069"/>
        <v xml:space="preserve"> </v>
      </c>
      <c r="CH3616" s="115"/>
      <c r="CI3616" s="417" t="str">
        <f t="shared" si="2070"/>
        <v xml:space="preserve"> </v>
      </c>
      <c r="CJ3616" s="115"/>
      <c r="CK3616" s="115" t="str">
        <f t="shared" si="2071"/>
        <v xml:space="preserve"> </v>
      </c>
      <c r="CL3616" s="115"/>
      <c r="CM3616" s="417" t="str">
        <f t="shared" si="2072"/>
        <v xml:space="preserve"> </v>
      </c>
      <c r="IS3616" s="96"/>
    </row>
    <row r="3617" spans="2:253" s="74" customFormat="1" ht="17.100000000000001" hidden="1" customHeight="1" x14ac:dyDescent="0.25">
      <c r="B3617" s="504">
        <f>IF('KB Duct Parts'!BL$14=1,'KB Duct Parts'!W24,0)</f>
        <v>0</v>
      </c>
      <c r="C3617" s="508">
        <v>16310</v>
      </c>
      <c r="D3617" s="506">
        <f t="shared" si="2058"/>
        <v>16310</v>
      </c>
      <c r="E3617" s="504" t="s">
        <v>867</v>
      </c>
      <c r="F3617" s="508" t="str">
        <f t="shared" si="2074"/>
        <v xml:space="preserve"> </v>
      </c>
      <c r="G3617" s="509" t="s">
        <v>114</v>
      </c>
      <c r="H3617" s="504" t="s">
        <v>923</v>
      </c>
      <c r="I3617" s="1035"/>
      <c r="J3617" s="1036"/>
      <c r="K3617" s="516" t="s">
        <v>881</v>
      </c>
      <c r="L3617" s="535"/>
      <c r="M3617" s="517" t="str">
        <f t="shared" si="2080"/>
        <v>Y</v>
      </c>
      <c r="N3617" s="514">
        <f t="shared" si="2075"/>
        <v>86.7</v>
      </c>
      <c r="O3617" s="518">
        <f t="shared" si="2059"/>
        <v>0</v>
      </c>
      <c r="P3617" s="680">
        <f>'KB Duct Parts'!$AE$3</f>
        <v>0</v>
      </c>
      <c r="Q3617" s="681">
        <f t="shared" si="2076"/>
        <v>0</v>
      </c>
      <c r="R3617" s="682">
        <f t="shared" si="2077"/>
        <v>0</v>
      </c>
      <c r="S3617" s="716">
        <f t="shared" si="2060"/>
        <v>0.2</v>
      </c>
      <c r="T3617" s="679">
        <f t="shared" si="2078"/>
        <v>0</v>
      </c>
      <c r="U3617" s="679">
        <f t="shared" si="2079"/>
        <v>0</v>
      </c>
      <c r="AF3617" s="370"/>
      <c r="AG3617" s="375"/>
      <c r="AH3617" s="379"/>
      <c r="AI3617" s="383"/>
      <c r="AJ3617" s="388"/>
      <c r="AK3617" s="392"/>
      <c r="AL3617" s="388"/>
      <c r="AM3617" s="363">
        <f t="shared" si="2073"/>
        <v>1</v>
      </c>
      <c r="AN3617" s="578">
        <v>86.7</v>
      </c>
      <c r="AO3617" s="78"/>
      <c r="AP3617" s="78"/>
      <c r="AQ3617" s="78"/>
      <c r="AR3617" s="78"/>
      <c r="AS3617" s="78"/>
      <c r="AT3617" s="78"/>
      <c r="AU3617" s="74" t="s">
        <v>717</v>
      </c>
      <c r="AV3617" s="115"/>
      <c r="AW3617" s="395"/>
      <c r="AX3617" s="395">
        <v>0</v>
      </c>
      <c r="AY3617" s="395">
        <v>0</v>
      </c>
      <c r="AZ3617" s="395">
        <v>0</v>
      </c>
      <c r="BA3617" s="395">
        <v>0</v>
      </c>
      <c r="BB3617" s="395">
        <v>0</v>
      </c>
      <c r="BC3617" s="395">
        <v>0</v>
      </c>
      <c r="BD3617" s="115"/>
      <c r="BE3617" s="115"/>
      <c r="BF3617" s="115"/>
      <c r="BG3617" s="115"/>
      <c r="BH3617" s="115"/>
      <c r="BI3617" s="115"/>
      <c r="BJ3617" s="115"/>
      <c r="BK3617" s="115"/>
      <c r="BQ3617" s="74" t="str">
        <f t="shared" si="2061"/>
        <v xml:space="preserve"> </v>
      </c>
      <c r="BS3617" s="120" t="str">
        <f t="shared" si="2062"/>
        <v xml:space="preserve"> </v>
      </c>
      <c r="BU3617" s="74" t="str">
        <f t="shared" si="2063"/>
        <v xml:space="preserve"> </v>
      </c>
      <c r="BW3617" s="120" t="str">
        <f t="shared" si="2064"/>
        <v xml:space="preserve">  </v>
      </c>
      <c r="BY3617" s="74" t="str">
        <f t="shared" si="2065"/>
        <v xml:space="preserve"> </v>
      </c>
      <c r="CA3617" s="120" t="str">
        <f t="shared" si="2066"/>
        <v xml:space="preserve"> </v>
      </c>
      <c r="CC3617" s="115" t="str">
        <f t="shared" si="2067"/>
        <v xml:space="preserve"> </v>
      </c>
      <c r="CD3617" s="115"/>
      <c r="CE3617" s="417" t="str">
        <f t="shared" si="2068"/>
        <v xml:space="preserve"> </v>
      </c>
      <c r="CF3617" s="115"/>
      <c r="CG3617" s="115" t="str">
        <f t="shared" si="2069"/>
        <v xml:space="preserve"> </v>
      </c>
      <c r="CH3617" s="115"/>
      <c r="CI3617" s="417" t="str">
        <f t="shared" si="2070"/>
        <v xml:space="preserve"> </v>
      </c>
      <c r="CJ3617" s="115"/>
      <c r="CK3617" s="115" t="str">
        <f t="shared" si="2071"/>
        <v xml:space="preserve"> </v>
      </c>
      <c r="CL3617" s="115"/>
      <c r="CM3617" s="417" t="str">
        <f t="shared" si="2072"/>
        <v xml:space="preserve"> </v>
      </c>
      <c r="IS3617" s="96"/>
    </row>
    <row r="3618" spans="2:253" s="74" customFormat="1" ht="17.100000000000001" hidden="1" customHeight="1" x14ac:dyDescent="0.25">
      <c r="B3618" s="504">
        <f>IF('KB Duct Parts'!BL$14=1,'KB Duct Parts'!W25,0)</f>
        <v>0</v>
      </c>
      <c r="C3618" s="508">
        <v>16311</v>
      </c>
      <c r="D3618" s="506">
        <f t="shared" si="2058"/>
        <v>16311</v>
      </c>
      <c r="E3618" s="504" t="s">
        <v>868</v>
      </c>
      <c r="F3618" s="508" t="str">
        <f t="shared" si="2074"/>
        <v xml:space="preserve"> </v>
      </c>
      <c r="G3618" s="509" t="s">
        <v>114</v>
      </c>
      <c r="H3618" s="504" t="s">
        <v>923</v>
      </c>
      <c r="I3618" s="1035"/>
      <c r="J3618" s="1036"/>
      <c r="K3618" s="516" t="s">
        <v>881</v>
      </c>
      <c r="L3618" s="535"/>
      <c r="M3618" s="517" t="str">
        <f t="shared" si="2080"/>
        <v>Y</v>
      </c>
      <c r="N3618" s="514">
        <f t="shared" si="2075"/>
        <v>96.6</v>
      </c>
      <c r="O3618" s="518">
        <f t="shared" si="2059"/>
        <v>0</v>
      </c>
      <c r="P3618" s="680">
        <f>'KB Duct Parts'!$AE$3</f>
        <v>0</v>
      </c>
      <c r="Q3618" s="681">
        <f t="shared" si="2076"/>
        <v>0</v>
      </c>
      <c r="R3618" s="682">
        <f t="shared" si="2077"/>
        <v>0</v>
      </c>
      <c r="S3618" s="716">
        <f t="shared" si="2060"/>
        <v>0.2</v>
      </c>
      <c r="T3618" s="679">
        <f t="shared" si="2078"/>
        <v>0</v>
      </c>
      <c r="U3618" s="679">
        <f t="shared" si="2079"/>
        <v>0</v>
      </c>
      <c r="AF3618" s="370"/>
      <c r="AG3618" s="375"/>
      <c r="AH3618" s="379"/>
      <c r="AI3618" s="383"/>
      <c r="AJ3618" s="388"/>
      <c r="AK3618" s="392"/>
      <c r="AL3618" s="388"/>
      <c r="AM3618" s="363">
        <f t="shared" si="2073"/>
        <v>1</v>
      </c>
      <c r="AN3618" s="578">
        <v>96.6</v>
      </c>
      <c r="AO3618" s="78"/>
      <c r="AP3618" s="78"/>
      <c r="AQ3618" s="78"/>
      <c r="AR3618" s="78"/>
      <c r="AS3618" s="78"/>
      <c r="AT3618" s="78"/>
      <c r="AU3618" s="74" t="s">
        <v>717</v>
      </c>
      <c r="AV3618" s="115"/>
      <c r="AW3618" s="395"/>
      <c r="AX3618" s="395">
        <v>0</v>
      </c>
      <c r="AY3618" s="395">
        <v>0</v>
      </c>
      <c r="AZ3618" s="395">
        <v>0</v>
      </c>
      <c r="BA3618" s="395">
        <v>0</v>
      </c>
      <c r="BB3618" s="395">
        <v>0</v>
      </c>
      <c r="BC3618" s="395">
        <v>0</v>
      </c>
      <c r="BD3618" s="115"/>
      <c r="BE3618" s="115"/>
      <c r="BF3618" s="115"/>
      <c r="BG3618" s="115"/>
      <c r="BH3618" s="115"/>
      <c r="BI3618" s="115"/>
      <c r="BJ3618" s="115"/>
      <c r="BK3618" s="115"/>
      <c r="BQ3618" s="74" t="str">
        <f t="shared" si="2061"/>
        <v xml:space="preserve"> </v>
      </c>
      <c r="BS3618" s="120" t="str">
        <f t="shared" si="2062"/>
        <v xml:space="preserve"> </v>
      </c>
      <c r="BU3618" s="74" t="str">
        <f t="shared" si="2063"/>
        <v xml:space="preserve"> </v>
      </c>
      <c r="BW3618" s="120" t="str">
        <f t="shared" si="2064"/>
        <v xml:space="preserve">  </v>
      </c>
      <c r="BY3618" s="74" t="str">
        <f t="shared" si="2065"/>
        <v xml:space="preserve"> </v>
      </c>
      <c r="CA3618" s="120" t="str">
        <f t="shared" si="2066"/>
        <v xml:space="preserve"> </v>
      </c>
      <c r="CC3618" s="115" t="str">
        <f t="shared" si="2067"/>
        <v xml:space="preserve"> </v>
      </c>
      <c r="CD3618" s="115"/>
      <c r="CE3618" s="417" t="str">
        <f t="shared" si="2068"/>
        <v xml:space="preserve"> </v>
      </c>
      <c r="CF3618" s="115"/>
      <c r="CG3618" s="115" t="str">
        <f t="shared" si="2069"/>
        <v xml:space="preserve"> </v>
      </c>
      <c r="CH3618" s="115"/>
      <c r="CI3618" s="417" t="str">
        <f t="shared" si="2070"/>
        <v xml:space="preserve"> </v>
      </c>
      <c r="CJ3618" s="115"/>
      <c r="CK3618" s="115" t="str">
        <f t="shared" si="2071"/>
        <v xml:space="preserve"> </v>
      </c>
      <c r="CL3618" s="115"/>
      <c r="CM3618" s="417" t="str">
        <f t="shared" si="2072"/>
        <v xml:space="preserve"> </v>
      </c>
      <c r="IS3618" s="96"/>
    </row>
    <row r="3619" spans="2:253" s="74" customFormat="1" ht="17.100000000000001" hidden="1" customHeight="1" x14ac:dyDescent="0.25">
      <c r="B3619" s="504">
        <f>IF('KB Duct Parts'!BL$14=1,'KB Duct Parts'!W26,0)</f>
        <v>0</v>
      </c>
      <c r="C3619" s="508">
        <v>16312</v>
      </c>
      <c r="D3619" s="506">
        <f t="shared" si="2058"/>
        <v>16312</v>
      </c>
      <c r="E3619" s="504" t="s">
        <v>869</v>
      </c>
      <c r="F3619" s="508" t="str">
        <f t="shared" si="2074"/>
        <v xml:space="preserve"> </v>
      </c>
      <c r="G3619" s="509" t="s">
        <v>114</v>
      </c>
      <c r="H3619" s="504" t="s">
        <v>923</v>
      </c>
      <c r="I3619" s="1035"/>
      <c r="J3619" s="1036"/>
      <c r="K3619" s="516" t="s">
        <v>881</v>
      </c>
      <c r="L3619" s="535"/>
      <c r="M3619" s="517" t="str">
        <f t="shared" si="2080"/>
        <v>Y</v>
      </c>
      <c r="N3619" s="514">
        <f t="shared" si="2075"/>
        <v>102</v>
      </c>
      <c r="O3619" s="518">
        <f t="shared" si="2059"/>
        <v>0</v>
      </c>
      <c r="P3619" s="680">
        <f>'KB Duct Parts'!$AE$3</f>
        <v>0</v>
      </c>
      <c r="Q3619" s="681">
        <f t="shared" si="2076"/>
        <v>0</v>
      </c>
      <c r="R3619" s="682">
        <f t="shared" si="2077"/>
        <v>0</v>
      </c>
      <c r="S3619" s="716">
        <f t="shared" si="2060"/>
        <v>0.2</v>
      </c>
      <c r="T3619" s="679">
        <f t="shared" si="2078"/>
        <v>0</v>
      </c>
      <c r="U3619" s="679">
        <f t="shared" si="2079"/>
        <v>0</v>
      </c>
      <c r="AF3619" s="370"/>
      <c r="AG3619" s="375"/>
      <c r="AH3619" s="379"/>
      <c r="AI3619" s="383"/>
      <c r="AJ3619" s="388"/>
      <c r="AK3619" s="392"/>
      <c r="AL3619" s="388"/>
      <c r="AM3619" s="363">
        <f t="shared" si="2073"/>
        <v>1</v>
      </c>
      <c r="AN3619" s="578">
        <v>102</v>
      </c>
      <c r="AO3619" s="78"/>
      <c r="AP3619" s="78"/>
      <c r="AQ3619" s="78"/>
      <c r="AR3619" s="78"/>
      <c r="AS3619" s="78"/>
      <c r="AT3619" s="78"/>
      <c r="AU3619" s="74" t="s">
        <v>717</v>
      </c>
      <c r="AV3619" s="115"/>
      <c r="AW3619" s="395"/>
      <c r="AX3619" s="395">
        <v>0</v>
      </c>
      <c r="AY3619" s="395">
        <v>0</v>
      </c>
      <c r="AZ3619" s="395">
        <v>0</v>
      </c>
      <c r="BA3619" s="395">
        <v>0</v>
      </c>
      <c r="BB3619" s="395">
        <v>0</v>
      </c>
      <c r="BC3619" s="395">
        <v>0</v>
      </c>
      <c r="BD3619" s="115"/>
      <c r="BE3619" s="115"/>
      <c r="BF3619" s="115"/>
      <c r="BG3619" s="115"/>
      <c r="BH3619" s="115"/>
      <c r="BI3619" s="115"/>
      <c r="BJ3619" s="115"/>
      <c r="BK3619" s="115"/>
      <c r="BQ3619" s="74" t="str">
        <f t="shared" si="2061"/>
        <v xml:space="preserve"> </v>
      </c>
      <c r="BS3619" s="120" t="str">
        <f t="shared" si="2062"/>
        <v xml:space="preserve"> </v>
      </c>
      <c r="BU3619" s="74" t="str">
        <f t="shared" si="2063"/>
        <v xml:space="preserve"> </v>
      </c>
      <c r="BW3619" s="120" t="str">
        <f t="shared" si="2064"/>
        <v xml:space="preserve">  </v>
      </c>
      <c r="BY3619" s="74" t="str">
        <f t="shared" si="2065"/>
        <v xml:space="preserve"> </v>
      </c>
      <c r="CA3619" s="120" t="str">
        <f t="shared" si="2066"/>
        <v xml:space="preserve"> </v>
      </c>
      <c r="CC3619" s="115" t="str">
        <f t="shared" si="2067"/>
        <v xml:space="preserve"> </v>
      </c>
      <c r="CD3619" s="115"/>
      <c r="CE3619" s="417" t="str">
        <f t="shared" si="2068"/>
        <v xml:space="preserve"> </v>
      </c>
      <c r="CF3619" s="115"/>
      <c r="CG3619" s="115" t="str">
        <f t="shared" si="2069"/>
        <v xml:space="preserve"> </v>
      </c>
      <c r="CH3619" s="115"/>
      <c r="CI3619" s="417" t="str">
        <f t="shared" si="2070"/>
        <v xml:space="preserve"> </v>
      </c>
      <c r="CJ3619" s="115"/>
      <c r="CK3619" s="115" t="str">
        <f t="shared" si="2071"/>
        <v xml:space="preserve"> </v>
      </c>
      <c r="CL3619" s="115"/>
      <c r="CM3619" s="417" t="str">
        <f t="shared" si="2072"/>
        <v xml:space="preserve"> </v>
      </c>
      <c r="IS3619" s="96"/>
    </row>
    <row r="3620" spans="2:253" s="74" customFormat="1" ht="17.100000000000001" hidden="1" customHeight="1" x14ac:dyDescent="0.25">
      <c r="B3620" s="504">
        <f>IF('KB Duct Parts'!BL$14=1,'KB Duct Parts'!W27,0)</f>
        <v>0</v>
      </c>
      <c r="C3620" s="508">
        <v>16313</v>
      </c>
      <c r="D3620" s="506">
        <f t="shared" si="2058"/>
        <v>16313</v>
      </c>
      <c r="E3620" s="504" t="s">
        <v>870</v>
      </c>
      <c r="F3620" s="508" t="str">
        <f t="shared" si="2074"/>
        <v xml:space="preserve"> </v>
      </c>
      <c r="G3620" s="509" t="s">
        <v>114</v>
      </c>
      <c r="H3620" s="504" t="s">
        <v>923</v>
      </c>
      <c r="I3620" s="1035"/>
      <c r="J3620" s="1036"/>
      <c r="K3620" s="516" t="s">
        <v>881</v>
      </c>
      <c r="L3620" s="535"/>
      <c r="M3620" s="517" t="str">
        <f t="shared" si="2080"/>
        <v>Y</v>
      </c>
      <c r="N3620" s="514">
        <f t="shared" si="2075"/>
        <v>107.4</v>
      </c>
      <c r="O3620" s="518">
        <f t="shared" si="2059"/>
        <v>0</v>
      </c>
      <c r="P3620" s="680">
        <f>'KB Duct Parts'!$AE$3</f>
        <v>0</v>
      </c>
      <c r="Q3620" s="681">
        <f t="shared" si="2076"/>
        <v>0</v>
      </c>
      <c r="R3620" s="682">
        <f t="shared" si="2077"/>
        <v>0</v>
      </c>
      <c r="S3620" s="716">
        <f t="shared" si="2060"/>
        <v>0.2</v>
      </c>
      <c r="T3620" s="679">
        <f t="shared" si="2078"/>
        <v>0</v>
      </c>
      <c r="U3620" s="679">
        <f t="shared" si="2079"/>
        <v>0</v>
      </c>
      <c r="AF3620" s="370"/>
      <c r="AG3620" s="375"/>
      <c r="AH3620" s="379"/>
      <c r="AI3620" s="383"/>
      <c r="AJ3620" s="388"/>
      <c r="AK3620" s="392"/>
      <c r="AL3620" s="388"/>
      <c r="AM3620" s="363">
        <f t="shared" si="2073"/>
        <v>1</v>
      </c>
      <c r="AN3620" s="578">
        <v>107.4</v>
      </c>
      <c r="AO3620" s="78"/>
      <c r="AP3620" s="78"/>
      <c r="AQ3620" s="78"/>
      <c r="AR3620" s="78"/>
      <c r="AS3620" s="78"/>
      <c r="AT3620" s="78"/>
      <c r="AU3620" s="74" t="s">
        <v>717</v>
      </c>
      <c r="AV3620" s="115"/>
      <c r="AW3620" s="395"/>
      <c r="AX3620" s="395">
        <v>0</v>
      </c>
      <c r="AY3620" s="395">
        <v>0</v>
      </c>
      <c r="AZ3620" s="395">
        <v>0</v>
      </c>
      <c r="BA3620" s="395">
        <v>0</v>
      </c>
      <c r="BB3620" s="395">
        <v>0</v>
      </c>
      <c r="BC3620" s="395">
        <v>0</v>
      </c>
      <c r="BD3620" s="115"/>
      <c r="BE3620" s="115"/>
      <c r="BF3620" s="115"/>
      <c r="BG3620" s="115"/>
      <c r="BH3620" s="115"/>
      <c r="BI3620" s="115"/>
      <c r="BJ3620" s="115"/>
      <c r="BK3620" s="115"/>
      <c r="BQ3620" s="74" t="str">
        <f t="shared" si="2061"/>
        <v xml:space="preserve"> </v>
      </c>
      <c r="BS3620" s="120" t="str">
        <f t="shared" si="2062"/>
        <v xml:space="preserve"> </v>
      </c>
      <c r="BU3620" s="74" t="str">
        <f t="shared" si="2063"/>
        <v xml:space="preserve"> </v>
      </c>
      <c r="BW3620" s="120" t="str">
        <f t="shared" si="2064"/>
        <v xml:space="preserve">  </v>
      </c>
      <c r="BY3620" s="74" t="str">
        <f t="shared" si="2065"/>
        <v xml:space="preserve"> </v>
      </c>
      <c r="CA3620" s="120" t="str">
        <f t="shared" si="2066"/>
        <v xml:space="preserve"> </v>
      </c>
      <c r="CC3620" s="115" t="str">
        <f t="shared" si="2067"/>
        <v xml:space="preserve"> </v>
      </c>
      <c r="CD3620" s="115"/>
      <c r="CE3620" s="417" t="str">
        <f t="shared" si="2068"/>
        <v xml:space="preserve"> </v>
      </c>
      <c r="CF3620" s="115"/>
      <c r="CG3620" s="115" t="str">
        <f t="shared" si="2069"/>
        <v xml:space="preserve"> </v>
      </c>
      <c r="CH3620" s="115"/>
      <c r="CI3620" s="417" t="str">
        <f t="shared" si="2070"/>
        <v xml:space="preserve"> </v>
      </c>
      <c r="CJ3620" s="115"/>
      <c r="CK3620" s="115" t="str">
        <f t="shared" si="2071"/>
        <v xml:space="preserve"> </v>
      </c>
      <c r="CL3620" s="115"/>
      <c r="CM3620" s="417" t="str">
        <f t="shared" si="2072"/>
        <v xml:space="preserve"> </v>
      </c>
      <c r="IS3620" s="96"/>
    </row>
    <row r="3621" spans="2:253" s="74" customFormat="1" ht="17.100000000000001" hidden="1" customHeight="1" x14ac:dyDescent="0.25">
      <c r="B3621" s="504">
        <f>IF('KB Duct Parts'!BL$14=1,'KB Duct Parts'!W28,0)</f>
        <v>0</v>
      </c>
      <c r="C3621" s="508">
        <v>16314</v>
      </c>
      <c r="D3621" s="506">
        <f t="shared" ref="D3621:D3684" si="2081">IF(AM3621=1,C3621,(C3621&amp;"  ("&amp;L3621&amp;"ga)"))</f>
        <v>16314</v>
      </c>
      <c r="E3621" s="504" t="s">
        <v>871</v>
      </c>
      <c r="F3621" s="508" t="str">
        <f t="shared" si="2074"/>
        <v xml:space="preserve"> </v>
      </c>
      <c r="G3621" s="509" t="s">
        <v>114</v>
      </c>
      <c r="H3621" s="504" t="s">
        <v>923</v>
      </c>
      <c r="I3621" s="1035"/>
      <c r="J3621" s="1036"/>
      <c r="K3621" s="516" t="s">
        <v>881</v>
      </c>
      <c r="L3621" s="535"/>
      <c r="M3621" s="517" t="str">
        <f t="shared" si="2080"/>
        <v>Y</v>
      </c>
      <c r="N3621" s="514">
        <f t="shared" si="2075"/>
        <v>112.9</v>
      </c>
      <c r="O3621" s="518">
        <f t="shared" ref="O3621:O3684" si="2082">IF(B3621&gt;0,N3621*B3621,0)</f>
        <v>0</v>
      </c>
      <c r="P3621" s="680">
        <f>'KB Duct Parts'!$AE$3</f>
        <v>0</v>
      </c>
      <c r="Q3621" s="681">
        <f t="shared" si="2076"/>
        <v>0</v>
      </c>
      <c r="R3621" s="682">
        <f t="shared" si="2077"/>
        <v>0</v>
      </c>
      <c r="S3621" s="716">
        <f t="shared" si="2060"/>
        <v>0.2</v>
      </c>
      <c r="T3621" s="679">
        <f t="shared" si="2078"/>
        <v>0</v>
      </c>
      <c r="U3621" s="679">
        <f t="shared" si="2079"/>
        <v>0</v>
      </c>
      <c r="AF3621" s="370"/>
      <c r="AG3621" s="375"/>
      <c r="AH3621" s="379"/>
      <c r="AI3621" s="383"/>
      <c r="AJ3621" s="388"/>
      <c r="AK3621" s="392"/>
      <c r="AL3621" s="388"/>
      <c r="AM3621" s="363">
        <f t="shared" si="2073"/>
        <v>1</v>
      </c>
      <c r="AN3621" s="578">
        <v>112.9</v>
      </c>
      <c r="AO3621" s="78"/>
      <c r="AP3621" s="78"/>
      <c r="AQ3621" s="78"/>
      <c r="AR3621" s="78"/>
      <c r="AS3621" s="78"/>
      <c r="AT3621" s="78"/>
      <c r="AU3621" s="74" t="s">
        <v>717</v>
      </c>
      <c r="AV3621" s="115"/>
      <c r="AW3621" s="395"/>
      <c r="AX3621" s="395">
        <v>0</v>
      </c>
      <c r="AY3621" s="395">
        <v>0</v>
      </c>
      <c r="AZ3621" s="395">
        <v>0</v>
      </c>
      <c r="BA3621" s="395">
        <v>0</v>
      </c>
      <c r="BB3621" s="395">
        <v>0</v>
      </c>
      <c r="BC3621" s="395">
        <v>0</v>
      </c>
      <c r="BD3621" s="115"/>
      <c r="BE3621" s="115"/>
      <c r="BF3621" s="115"/>
      <c r="BG3621" s="115"/>
      <c r="BH3621" s="115"/>
      <c r="BI3621" s="115"/>
      <c r="BJ3621" s="115"/>
      <c r="BK3621" s="115"/>
      <c r="BQ3621" s="74" t="str">
        <f t="shared" si="2061"/>
        <v xml:space="preserve"> </v>
      </c>
      <c r="BS3621" s="120" t="str">
        <f t="shared" si="2062"/>
        <v xml:space="preserve"> </v>
      </c>
      <c r="BU3621" s="74" t="str">
        <f t="shared" si="2063"/>
        <v xml:space="preserve"> </v>
      </c>
      <c r="BW3621" s="120" t="str">
        <f t="shared" si="2064"/>
        <v xml:space="preserve">  </v>
      </c>
      <c r="BY3621" s="74" t="str">
        <f t="shared" si="2065"/>
        <v xml:space="preserve"> </v>
      </c>
      <c r="CA3621" s="120" t="str">
        <f t="shared" si="2066"/>
        <v xml:space="preserve"> </v>
      </c>
      <c r="CC3621" s="115" t="str">
        <f t="shared" si="2067"/>
        <v xml:space="preserve"> </v>
      </c>
      <c r="CD3621" s="115"/>
      <c r="CE3621" s="417" t="str">
        <f t="shared" si="2068"/>
        <v xml:space="preserve"> </v>
      </c>
      <c r="CF3621" s="115"/>
      <c r="CG3621" s="115" t="str">
        <f t="shared" si="2069"/>
        <v xml:space="preserve"> </v>
      </c>
      <c r="CH3621" s="115"/>
      <c r="CI3621" s="417" t="str">
        <f t="shared" si="2070"/>
        <v xml:space="preserve"> </v>
      </c>
      <c r="CJ3621" s="115"/>
      <c r="CK3621" s="115" t="str">
        <f t="shared" si="2071"/>
        <v xml:space="preserve"> </v>
      </c>
      <c r="CL3621" s="115"/>
      <c r="CM3621" s="417" t="str">
        <f t="shared" si="2072"/>
        <v xml:space="preserve"> </v>
      </c>
      <c r="IS3621" s="96"/>
    </row>
    <row r="3622" spans="2:253" s="74" customFormat="1" ht="17.100000000000001" hidden="1" customHeight="1" x14ac:dyDescent="0.25">
      <c r="B3622" s="504">
        <f>IF('KB Duct Parts'!BL$14=1,'KB Duct Parts'!W29,0)</f>
        <v>0</v>
      </c>
      <c r="C3622" s="508">
        <v>16315</v>
      </c>
      <c r="D3622" s="506">
        <f t="shared" si="2081"/>
        <v>16315</v>
      </c>
      <c r="E3622" s="504" t="s">
        <v>872</v>
      </c>
      <c r="F3622" s="508" t="str">
        <f t="shared" si="2074"/>
        <v xml:space="preserve"> </v>
      </c>
      <c r="G3622" s="509" t="s">
        <v>114</v>
      </c>
      <c r="H3622" s="504" t="s">
        <v>923</v>
      </c>
      <c r="I3622" s="1035"/>
      <c r="J3622" s="1036"/>
      <c r="K3622" s="516" t="s">
        <v>881</v>
      </c>
      <c r="L3622" s="535"/>
      <c r="M3622" s="517" t="str">
        <f t="shared" si="2080"/>
        <v>Y</v>
      </c>
      <c r="N3622" s="514">
        <f t="shared" si="2075"/>
        <v>121.6</v>
      </c>
      <c r="O3622" s="518">
        <f t="shared" si="2082"/>
        <v>0</v>
      </c>
      <c r="P3622" s="680">
        <f>'KB Duct Parts'!$AE$3</f>
        <v>0</v>
      </c>
      <c r="Q3622" s="681">
        <f t="shared" si="2076"/>
        <v>0</v>
      </c>
      <c r="R3622" s="682">
        <f t="shared" si="2077"/>
        <v>0</v>
      </c>
      <c r="S3622" s="716">
        <f t="shared" si="2060"/>
        <v>0.2</v>
      </c>
      <c r="T3622" s="679">
        <f t="shared" si="2078"/>
        <v>0</v>
      </c>
      <c r="U3622" s="679">
        <f t="shared" si="2079"/>
        <v>0</v>
      </c>
      <c r="AF3622" s="370"/>
      <c r="AG3622" s="375"/>
      <c r="AH3622" s="379"/>
      <c r="AI3622" s="383"/>
      <c r="AJ3622" s="388"/>
      <c r="AK3622" s="392"/>
      <c r="AL3622" s="388"/>
      <c r="AM3622" s="363">
        <f t="shared" si="2073"/>
        <v>1</v>
      </c>
      <c r="AN3622" s="578">
        <v>121.6</v>
      </c>
      <c r="AO3622" s="78"/>
      <c r="AP3622" s="78"/>
      <c r="AQ3622" s="78"/>
      <c r="AR3622" s="78"/>
      <c r="AS3622" s="78"/>
      <c r="AT3622" s="78"/>
      <c r="AU3622" s="74" t="s">
        <v>717</v>
      </c>
      <c r="AV3622" s="115"/>
      <c r="AW3622" s="395"/>
      <c r="AX3622" s="395">
        <v>0</v>
      </c>
      <c r="AY3622" s="395">
        <v>0</v>
      </c>
      <c r="AZ3622" s="395">
        <v>0</v>
      </c>
      <c r="BA3622" s="395">
        <v>0</v>
      </c>
      <c r="BB3622" s="395">
        <v>0</v>
      </c>
      <c r="BC3622" s="395">
        <v>0</v>
      </c>
      <c r="BD3622" s="115"/>
      <c r="BE3622" s="115"/>
      <c r="BF3622" s="115"/>
      <c r="BG3622" s="115"/>
      <c r="BH3622" s="115"/>
      <c r="BI3622" s="115"/>
      <c r="BJ3622" s="115"/>
      <c r="BK3622" s="115"/>
      <c r="BQ3622" s="74" t="str">
        <f t="shared" si="2061"/>
        <v xml:space="preserve"> </v>
      </c>
      <c r="BS3622" s="120" t="str">
        <f t="shared" si="2062"/>
        <v xml:space="preserve"> </v>
      </c>
      <c r="BU3622" s="74" t="str">
        <f t="shared" si="2063"/>
        <v xml:space="preserve"> </v>
      </c>
      <c r="BW3622" s="120" t="str">
        <f t="shared" si="2064"/>
        <v xml:space="preserve">  </v>
      </c>
      <c r="BY3622" s="74" t="str">
        <f t="shared" si="2065"/>
        <v xml:space="preserve"> </v>
      </c>
      <c r="CA3622" s="120" t="str">
        <f t="shared" si="2066"/>
        <v xml:space="preserve"> </v>
      </c>
      <c r="CC3622" s="115" t="str">
        <f t="shared" si="2067"/>
        <v xml:space="preserve"> </v>
      </c>
      <c r="CD3622" s="115"/>
      <c r="CE3622" s="417" t="str">
        <f t="shared" si="2068"/>
        <v xml:space="preserve"> </v>
      </c>
      <c r="CF3622" s="115"/>
      <c r="CG3622" s="115" t="str">
        <f t="shared" si="2069"/>
        <v xml:space="preserve"> </v>
      </c>
      <c r="CH3622" s="115"/>
      <c r="CI3622" s="417" t="str">
        <f t="shared" si="2070"/>
        <v xml:space="preserve"> </v>
      </c>
      <c r="CJ3622" s="115"/>
      <c r="CK3622" s="115" t="str">
        <f t="shared" si="2071"/>
        <v xml:space="preserve"> </v>
      </c>
      <c r="CL3622" s="115"/>
      <c r="CM3622" s="417" t="str">
        <f t="shared" si="2072"/>
        <v xml:space="preserve"> </v>
      </c>
      <c r="IS3622" s="96"/>
    </row>
    <row r="3623" spans="2:253" s="74" customFormat="1" ht="17.100000000000001" hidden="1" customHeight="1" x14ac:dyDescent="0.25">
      <c r="B3623" s="504">
        <f>IF('KB Duct Parts'!BL$14=1,'KB Duct Parts'!W30,0)</f>
        <v>0</v>
      </c>
      <c r="C3623" s="508">
        <v>16316</v>
      </c>
      <c r="D3623" s="506">
        <f t="shared" si="2081"/>
        <v>16316</v>
      </c>
      <c r="E3623" s="504" t="s">
        <v>873</v>
      </c>
      <c r="F3623" s="508" t="str">
        <f t="shared" si="2074"/>
        <v xml:space="preserve"> </v>
      </c>
      <c r="G3623" s="509" t="s">
        <v>114</v>
      </c>
      <c r="H3623" s="504" t="s">
        <v>923</v>
      </c>
      <c r="I3623" s="1035"/>
      <c r="J3623" s="1036"/>
      <c r="K3623" s="516" t="s">
        <v>881</v>
      </c>
      <c r="L3623" s="535"/>
      <c r="M3623" s="517" t="str">
        <f t="shared" si="2080"/>
        <v>Y</v>
      </c>
      <c r="N3623" s="514">
        <f t="shared" si="2075"/>
        <v>126.2</v>
      </c>
      <c r="O3623" s="518">
        <f t="shared" si="2082"/>
        <v>0</v>
      </c>
      <c r="P3623" s="680">
        <f>'KB Duct Parts'!$AE$3</f>
        <v>0</v>
      </c>
      <c r="Q3623" s="681">
        <f t="shared" si="2076"/>
        <v>0</v>
      </c>
      <c r="R3623" s="682">
        <f t="shared" si="2077"/>
        <v>0</v>
      </c>
      <c r="S3623" s="716">
        <f t="shared" si="2060"/>
        <v>0.2</v>
      </c>
      <c r="T3623" s="679">
        <f t="shared" si="2078"/>
        <v>0</v>
      </c>
      <c r="U3623" s="679">
        <f t="shared" si="2079"/>
        <v>0</v>
      </c>
      <c r="AF3623" s="370"/>
      <c r="AG3623" s="375"/>
      <c r="AH3623" s="379"/>
      <c r="AI3623" s="383"/>
      <c r="AJ3623" s="388"/>
      <c r="AK3623" s="392"/>
      <c r="AL3623" s="388"/>
      <c r="AM3623" s="363">
        <f t="shared" si="2073"/>
        <v>1</v>
      </c>
      <c r="AN3623" s="578">
        <v>126.2</v>
      </c>
      <c r="AO3623" s="78"/>
      <c r="AP3623" s="78"/>
      <c r="AQ3623" s="78"/>
      <c r="AR3623" s="78"/>
      <c r="AS3623" s="78"/>
      <c r="AT3623" s="78"/>
      <c r="AU3623" s="74" t="s">
        <v>717</v>
      </c>
      <c r="AV3623" s="115"/>
      <c r="AW3623" s="395"/>
      <c r="AX3623" s="395">
        <v>0</v>
      </c>
      <c r="AY3623" s="395">
        <v>0</v>
      </c>
      <c r="AZ3623" s="395">
        <v>0</v>
      </c>
      <c r="BA3623" s="395">
        <v>0</v>
      </c>
      <c r="BB3623" s="395">
        <v>0</v>
      </c>
      <c r="BC3623" s="395">
        <v>0</v>
      </c>
      <c r="BD3623" s="115"/>
      <c r="BE3623" s="115"/>
      <c r="BF3623" s="115"/>
      <c r="BG3623" s="115"/>
      <c r="BH3623" s="115"/>
      <c r="BI3623" s="115"/>
      <c r="BJ3623" s="115"/>
      <c r="BK3623" s="115"/>
      <c r="BQ3623" s="74" t="str">
        <f t="shared" si="2061"/>
        <v xml:space="preserve"> </v>
      </c>
      <c r="BS3623" s="120" t="str">
        <f t="shared" si="2062"/>
        <v xml:space="preserve"> </v>
      </c>
      <c r="BU3623" s="74" t="str">
        <f t="shared" si="2063"/>
        <v xml:space="preserve"> </v>
      </c>
      <c r="BW3623" s="120" t="str">
        <f t="shared" si="2064"/>
        <v xml:space="preserve">  </v>
      </c>
      <c r="BY3623" s="74" t="str">
        <f t="shared" si="2065"/>
        <v xml:space="preserve"> </v>
      </c>
      <c r="CA3623" s="120" t="str">
        <f t="shared" si="2066"/>
        <v xml:space="preserve"> </v>
      </c>
      <c r="CC3623" s="115" t="str">
        <f t="shared" si="2067"/>
        <v xml:space="preserve"> </v>
      </c>
      <c r="CD3623" s="115"/>
      <c r="CE3623" s="417" t="str">
        <f t="shared" si="2068"/>
        <v xml:space="preserve"> </v>
      </c>
      <c r="CF3623" s="115"/>
      <c r="CG3623" s="115" t="str">
        <f t="shared" si="2069"/>
        <v xml:space="preserve"> </v>
      </c>
      <c r="CH3623" s="115"/>
      <c r="CI3623" s="417" t="str">
        <f t="shared" si="2070"/>
        <v xml:space="preserve"> </v>
      </c>
      <c r="CJ3623" s="115"/>
      <c r="CK3623" s="115" t="str">
        <f t="shared" si="2071"/>
        <v xml:space="preserve"> </v>
      </c>
      <c r="CL3623" s="115"/>
      <c r="CM3623" s="417" t="str">
        <f t="shared" si="2072"/>
        <v xml:space="preserve"> </v>
      </c>
      <c r="IS3623" s="96"/>
    </row>
    <row r="3624" spans="2:253" s="74" customFormat="1" ht="17.100000000000001" hidden="1" customHeight="1" x14ac:dyDescent="0.25">
      <c r="B3624" s="504">
        <f>IF('KB Duct Parts'!BL$14=1,'KB Duct Parts'!W31,0)</f>
        <v>0</v>
      </c>
      <c r="C3624" s="508">
        <v>16317</v>
      </c>
      <c r="D3624" s="506">
        <f t="shared" si="2081"/>
        <v>16317</v>
      </c>
      <c r="E3624" s="504" t="s">
        <v>874</v>
      </c>
      <c r="F3624" s="508" t="str">
        <f t="shared" si="2074"/>
        <v xml:space="preserve"> </v>
      </c>
      <c r="G3624" s="509" t="s">
        <v>114</v>
      </c>
      <c r="H3624" s="504" t="s">
        <v>923</v>
      </c>
      <c r="I3624" s="1035"/>
      <c r="J3624" s="1036"/>
      <c r="K3624" s="516" t="s">
        <v>881</v>
      </c>
      <c r="L3624" s="535"/>
      <c r="M3624" s="517" t="str">
        <f t="shared" si="2080"/>
        <v>Y</v>
      </c>
      <c r="N3624" s="514">
        <f t="shared" si="2075"/>
        <v>136.19999999999999</v>
      </c>
      <c r="O3624" s="518">
        <f t="shared" si="2082"/>
        <v>0</v>
      </c>
      <c r="P3624" s="680">
        <f>'KB Duct Parts'!$AE$3</f>
        <v>0</v>
      </c>
      <c r="Q3624" s="681">
        <f t="shared" si="2076"/>
        <v>0</v>
      </c>
      <c r="R3624" s="682">
        <f t="shared" si="2077"/>
        <v>0</v>
      </c>
      <c r="S3624" s="716">
        <f t="shared" si="2060"/>
        <v>0.2</v>
      </c>
      <c r="T3624" s="679">
        <f t="shared" si="2078"/>
        <v>0</v>
      </c>
      <c r="U3624" s="679">
        <f t="shared" si="2079"/>
        <v>0</v>
      </c>
      <c r="AF3624" s="370"/>
      <c r="AG3624" s="375"/>
      <c r="AH3624" s="379"/>
      <c r="AI3624" s="383"/>
      <c r="AJ3624" s="388"/>
      <c r="AK3624" s="392"/>
      <c r="AL3624" s="388"/>
      <c r="AM3624" s="363">
        <f t="shared" si="2073"/>
        <v>1</v>
      </c>
      <c r="AN3624" s="578">
        <v>136.19999999999999</v>
      </c>
      <c r="AO3624" s="78"/>
      <c r="AP3624" s="78"/>
      <c r="AQ3624" s="78"/>
      <c r="AR3624" s="78"/>
      <c r="AS3624" s="78"/>
      <c r="AT3624" s="78"/>
      <c r="AU3624" s="74" t="s">
        <v>717</v>
      </c>
      <c r="AV3624" s="115"/>
      <c r="AW3624" s="395"/>
      <c r="AX3624" s="395">
        <v>0</v>
      </c>
      <c r="AY3624" s="395">
        <v>0</v>
      </c>
      <c r="AZ3624" s="395">
        <v>0</v>
      </c>
      <c r="BA3624" s="395">
        <v>0</v>
      </c>
      <c r="BB3624" s="395">
        <v>0</v>
      </c>
      <c r="BC3624" s="395">
        <v>0</v>
      </c>
      <c r="BD3624" s="115"/>
      <c r="BE3624" s="115"/>
      <c r="BF3624" s="115"/>
      <c r="BG3624" s="115"/>
      <c r="BH3624" s="115"/>
      <c r="BI3624" s="115"/>
      <c r="BJ3624" s="115"/>
      <c r="BK3624" s="115"/>
      <c r="BQ3624" s="74" t="str">
        <f t="shared" si="2061"/>
        <v xml:space="preserve"> </v>
      </c>
      <c r="BS3624" s="120" t="str">
        <f t="shared" si="2062"/>
        <v xml:space="preserve"> </v>
      </c>
      <c r="BU3624" s="74" t="str">
        <f t="shared" si="2063"/>
        <v xml:space="preserve"> </v>
      </c>
      <c r="BW3624" s="120" t="str">
        <f t="shared" si="2064"/>
        <v xml:space="preserve">  </v>
      </c>
      <c r="BY3624" s="74" t="str">
        <f t="shared" si="2065"/>
        <v xml:space="preserve"> </v>
      </c>
      <c r="CA3624" s="120" t="str">
        <f t="shared" si="2066"/>
        <v xml:space="preserve"> </v>
      </c>
      <c r="CC3624" s="115" t="str">
        <f t="shared" si="2067"/>
        <v xml:space="preserve"> </v>
      </c>
      <c r="CD3624" s="115"/>
      <c r="CE3624" s="417" t="str">
        <f t="shared" si="2068"/>
        <v xml:space="preserve"> </v>
      </c>
      <c r="CF3624" s="115"/>
      <c r="CG3624" s="115" t="str">
        <f t="shared" si="2069"/>
        <v xml:space="preserve"> </v>
      </c>
      <c r="CH3624" s="115"/>
      <c r="CI3624" s="417" t="str">
        <f t="shared" si="2070"/>
        <v xml:space="preserve"> </v>
      </c>
      <c r="CJ3624" s="115"/>
      <c r="CK3624" s="115" t="str">
        <f t="shared" si="2071"/>
        <v xml:space="preserve"> </v>
      </c>
      <c r="CL3624" s="115"/>
      <c r="CM3624" s="417" t="str">
        <f t="shared" si="2072"/>
        <v xml:space="preserve"> </v>
      </c>
      <c r="IS3624" s="96"/>
    </row>
    <row r="3625" spans="2:253" s="74" customFormat="1" ht="17.100000000000001" hidden="1" customHeight="1" x14ac:dyDescent="0.25">
      <c r="B3625" s="504">
        <f>IF('KB Duct Parts'!BL$14=1,'KB Duct Parts'!W32,0)</f>
        <v>0</v>
      </c>
      <c r="C3625" s="508">
        <v>16318</v>
      </c>
      <c r="D3625" s="506">
        <f t="shared" si="2081"/>
        <v>16318</v>
      </c>
      <c r="E3625" s="504" t="s">
        <v>875</v>
      </c>
      <c r="F3625" s="508" t="str">
        <f t="shared" si="2074"/>
        <v xml:space="preserve"> </v>
      </c>
      <c r="G3625" s="509" t="s">
        <v>114</v>
      </c>
      <c r="H3625" s="504" t="s">
        <v>923</v>
      </c>
      <c r="I3625" s="1035"/>
      <c r="J3625" s="1036"/>
      <c r="K3625" s="516" t="s">
        <v>881</v>
      </c>
      <c r="L3625" s="535"/>
      <c r="M3625" s="517" t="str">
        <f t="shared" si="2080"/>
        <v>Y</v>
      </c>
      <c r="N3625" s="514">
        <f t="shared" si="2075"/>
        <v>141.9</v>
      </c>
      <c r="O3625" s="518">
        <f t="shared" si="2082"/>
        <v>0</v>
      </c>
      <c r="P3625" s="680">
        <f>'KB Duct Parts'!$AE$3</f>
        <v>0</v>
      </c>
      <c r="Q3625" s="681">
        <f t="shared" si="2076"/>
        <v>0</v>
      </c>
      <c r="R3625" s="682">
        <f t="shared" si="2077"/>
        <v>0</v>
      </c>
      <c r="S3625" s="716">
        <f t="shared" ref="S3625:S3688" si="2083">IF($Y$3904&gt;0.2,0.2,$Y$3904)</f>
        <v>0.2</v>
      </c>
      <c r="T3625" s="679">
        <f t="shared" si="2078"/>
        <v>0</v>
      </c>
      <c r="U3625" s="679">
        <f t="shared" si="2079"/>
        <v>0</v>
      </c>
      <c r="AF3625" s="370"/>
      <c r="AG3625" s="375"/>
      <c r="AH3625" s="379"/>
      <c r="AI3625" s="383"/>
      <c r="AJ3625" s="388"/>
      <c r="AK3625" s="392"/>
      <c r="AL3625" s="388"/>
      <c r="AM3625" s="363">
        <f t="shared" si="2073"/>
        <v>1</v>
      </c>
      <c r="AN3625" s="578">
        <v>141.9</v>
      </c>
      <c r="AO3625" s="78"/>
      <c r="AP3625" s="78"/>
      <c r="AQ3625" s="78"/>
      <c r="AR3625" s="78"/>
      <c r="AS3625" s="78"/>
      <c r="AT3625" s="78"/>
      <c r="AU3625" s="74" t="s">
        <v>717</v>
      </c>
      <c r="AV3625" s="115"/>
      <c r="AW3625" s="395"/>
      <c r="AX3625" s="395">
        <v>0</v>
      </c>
      <c r="AY3625" s="395">
        <v>0</v>
      </c>
      <c r="AZ3625" s="395">
        <v>0</v>
      </c>
      <c r="BA3625" s="395">
        <v>0</v>
      </c>
      <c r="BB3625" s="395">
        <v>0</v>
      </c>
      <c r="BC3625" s="395">
        <v>0</v>
      </c>
      <c r="BD3625" s="115"/>
      <c r="BE3625" s="115"/>
      <c r="BF3625" s="115"/>
      <c r="BG3625" s="115"/>
      <c r="BH3625" s="115"/>
      <c r="BI3625" s="115"/>
      <c r="BJ3625" s="115"/>
      <c r="BK3625" s="115"/>
      <c r="BQ3625" s="74" t="str">
        <f t="shared" si="2061"/>
        <v xml:space="preserve"> </v>
      </c>
      <c r="BS3625" s="120" t="str">
        <f t="shared" si="2062"/>
        <v xml:space="preserve"> </v>
      </c>
      <c r="BU3625" s="74" t="str">
        <f t="shared" si="2063"/>
        <v xml:space="preserve"> </v>
      </c>
      <c r="BW3625" s="120" t="str">
        <f t="shared" si="2064"/>
        <v xml:space="preserve">  </v>
      </c>
      <c r="BY3625" s="74" t="str">
        <f t="shared" si="2065"/>
        <v xml:space="preserve"> </v>
      </c>
      <c r="CA3625" s="120" t="str">
        <f t="shared" si="2066"/>
        <v xml:space="preserve"> </v>
      </c>
      <c r="CC3625" s="115" t="str">
        <f t="shared" si="2067"/>
        <v xml:space="preserve"> </v>
      </c>
      <c r="CD3625" s="115"/>
      <c r="CE3625" s="417" t="str">
        <f t="shared" si="2068"/>
        <v xml:space="preserve"> </v>
      </c>
      <c r="CF3625" s="115"/>
      <c r="CG3625" s="115" t="str">
        <f t="shared" si="2069"/>
        <v xml:space="preserve"> </v>
      </c>
      <c r="CH3625" s="115"/>
      <c r="CI3625" s="417" t="str">
        <f t="shared" si="2070"/>
        <v xml:space="preserve"> </v>
      </c>
      <c r="CJ3625" s="115"/>
      <c r="CK3625" s="115" t="str">
        <f t="shared" si="2071"/>
        <v xml:space="preserve"> </v>
      </c>
      <c r="CL3625" s="115"/>
      <c r="CM3625" s="417" t="str">
        <f t="shared" si="2072"/>
        <v xml:space="preserve"> </v>
      </c>
      <c r="IS3625" s="96"/>
    </row>
    <row r="3626" spans="2:253" s="74" customFormat="1" ht="17.100000000000001" hidden="1" customHeight="1" x14ac:dyDescent="0.25">
      <c r="B3626" s="504">
        <f>IF('KB Duct Parts'!BL$14=1,'KB Duct Parts'!W33,0)</f>
        <v>0</v>
      </c>
      <c r="C3626" s="508">
        <v>16319</v>
      </c>
      <c r="D3626" s="506">
        <f t="shared" si="2081"/>
        <v>16319</v>
      </c>
      <c r="E3626" s="504" t="s">
        <v>876</v>
      </c>
      <c r="F3626" s="508" t="str">
        <f t="shared" si="2074"/>
        <v xml:space="preserve"> </v>
      </c>
      <c r="G3626" s="509" t="s">
        <v>114</v>
      </c>
      <c r="H3626" s="504" t="s">
        <v>923</v>
      </c>
      <c r="I3626" s="1035"/>
      <c r="J3626" s="1036"/>
      <c r="K3626" s="516" t="s">
        <v>881</v>
      </c>
      <c r="L3626" s="535"/>
      <c r="M3626" s="517" t="str">
        <f t="shared" si="2080"/>
        <v>Y</v>
      </c>
      <c r="N3626" s="514">
        <f t="shared" si="2075"/>
        <v>150.5</v>
      </c>
      <c r="O3626" s="518">
        <f t="shared" si="2082"/>
        <v>0</v>
      </c>
      <c r="P3626" s="680">
        <f>'KB Duct Parts'!$AE$3</f>
        <v>0</v>
      </c>
      <c r="Q3626" s="681">
        <f t="shared" si="2076"/>
        <v>0</v>
      </c>
      <c r="R3626" s="682">
        <f t="shared" si="2077"/>
        <v>0</v>
      </c>
      <c r="S3626" s="716">
        <f t="shared" si="2083"/>
        <v>0.2</v>
      </c>
      <c r="T3626" s="679">
        <f t="shared" si="2078"/>
        <v>0</v>
      </c>
      <c r="U3626" s="679">
        <f t="shared" si="2079"/>
        <v>0</v>
      </c>
      <c r="AF3626" s="370"/>
      <c r="AG3626" s="375"/>
      <c r="AH3626" s="379"/>
      <c r="AI3626" s="383"/>
      <c r="AJ3626" s="388"/>
      <c r="AK3626" s="392"/>
      <c r="AL3626" s="388"/>
      <c r="AM3626" s="363">
        <f t="shared" si="2073"/>
        <v>1</v>
      </c>
      <c r="AN3626" s="578">
        <v>150.5</v>
      </c>
      <c r="AO3626" s="78"/>
      <c r="AP3626" s="78"/>
      <c r="AQ3626" s="78"/>
      <c r="AR3626" s="78"/>
      <c r="AS3626" s="78"/>
      <c r="AT3626" s="78"/>
      <c r="AU3626" s="74" t="s">
        <v>717</v>
      </c>
      <c r="AV3626" s="115"/>
      <c r="AW3626" s="395"/>
      <c r="AX3626" s="395">
        <v>0</v>
      </c>
      <c r="AY3626" s="395">
        <v>0</v>
      </c>
      <c r="AZ3626" s="395">
        <v>0</v>
      </c>
      <c r="BA3626" s="395">
        <v>0</v>
      </c>
      <c r="BB3626" s="395">
        <v>0</v>
      </c>
      <c r="BC3626" s="395">
        <v>0</v>
      </c>
      <c r="BD3626" s="115"/>
      <c r="BE3626" s="115"/>
      <c r="BF3626" s="115"/>
      <c r="BG3626" s="115"/>
      <c r="BH3626" s="115"/>
      <c r="BI3626" s="115"/>
      <c r="BJ3626" s="115"/>
      <c r="BK3626" s="115"/>
      <c r="BQ3626" s="74" t="str">
        <f t="shared" si="2061"/>
        <v xml:space="preserve"> </v>
      </c>
      <c r="BS3626" s="120" t="str">
        <f t="shared" si="2062"/>
        <v xml:space="preserve"> </v>
      </c>
      <c r="BU3626" s="74" t="str">
        <f t="shared" si="2063"/>
        <v xml:space="preserve"> </v>
      </c>
      <c r="BW3626" s="120" t="str">
        <f t="shared" si="2064"/>
        <v xml:space="preserve">  </v>
      </c>
      <c r="BY3626" s="74" t="str">
        <f t="shared" si="2065"/>
        <v xml:space="preserve"> </v>
      </c>
      <c r="CA3626" s="120" t="str">
        <f t="shared" si="2066"/>
        <v xml:space="preserve"> </v>
      </c>
      <c r="CC3626" s="115" t="str">
        <f t="shared" si="2067"/>
        <v xml:space="preserve"> </v>
      </c>
      <c r="CD3626" s="115"/>
      <c r="CE3626" s="417" t="str">
        <f t="shared" si="2068"/>
        <v xml:space="preserve"> </v>
      </c>
      <c r="CF3626" s="115"/>
      <c r="CG3626" s="115" t="str">
        <f t="shared" si="2069"/>
        <v xml:space="preserve"> </v>
      </c>
      <c r="CH3626" s="115"/>
      <c r="CI3626" s="417" t="str">
        <f t="shared" si="2070"/>
        <v xml:space="preserve"> </v>
      </c>
      <c r="CJ3626" s="115"/>
      <c r="CK3626" s="115" t="str">
        <f t="shared" si="2071"/>
        <v xml:space="preserve"> </v>
      </c>
      <c r="CL3626" s="115"/>
      <c r="CM3626" s="417" t="str">
        <f t="shared" si="2072"/>
        <v xml:space="preserve"> </v>
      </c>
      <c r="IS3626" s="96"/>
    </row>
    <row r="3627" spans="2:253" s="74" customFormat="1" ht="17.100000000000001" hidden="1" customHeight="1" x14ac:dyDescent="0.25">
      <c r="B3627" s="504">
        <f>IF('KB Duct Parts'!BL$14=1,'KB Duct Parts'!W34,0)</f>
        <v>0</v>
      </c>
      <c r="C3627" s="508">
        <v>16320</v>
      </c>
      <c r="D3627" s="506">
        <f t="shared" si="2081"/>
        <v>16320</v>
      </c>
      <c r="E3627" s="504" t="s">
        <v>877</v>
      </c>
      <c r="F3627" s="508" t="str">
        <f t="shared" si="2074"/>
        <v xml:space="preserve"> </v>
      </c>
      <c r="G3627" s="509" t="s">
        <v>114</v>
      </c>
      <c r="H3627" s="504" t="s">
        <v>923</v>
      </c>
      <c r="I3627" s="1035"/>
      <c r="J3627" s="1036"/>
      <c r="K3627" s="516" t="s">
        <v>881</v>
      </c>
      <c r="L3627" s="535"/>
      <c r="M3627" s="517" t="str">
        <f t="shared" si="2080"/>
        <v>Y</v>
      </c>
      <c r="N3627" s="514">
        <f t="shared" si="2075"/>
        <v>160.9</v>
      </c>
      <c r="O3627" s="518">
        <f t="shared" si="2082"/>
        <v>0</v>
      </c>
      <c r="P3627" s="680">
        <f>'KB Duct Parts'!$AE$3</f>
        <v>0</v>
      </c>
      <c r="Q3627" s="681">
        <f t="shared" si="2076"/>
        <v>0</v>
      </c>
      <c r="R3627" s="682">
        <f t="shared" si="2077"/>
        <v>0</v>
      </c>
      <c r="S3627" s="716">
        <f t="shared" si="2083"/>
        <v>0.2</v>
      </c>
      <c r="T3627" s="679">
        <f t="shared" si="2078"/>
        <v>0</v>
      </c>
      <c r="U3627" s="679">
        <f t="shared" si="2079"/>
        <v>0</v>
      </c>
      <c r="AF3627" s="370"/>
      <c r="AG3627" s="375"/>
      <c r="AH3627" s="379"/>
      <c r="AI3627" s="383"/>
      <c r="AJ3627" s="388"/>
      <c r="AK3627" s="392"/>
      <c r="AL3627" s="388"/>
      <c r="AM3627" s="363">
        <f t="shared" si="2073"/>
        <v>1</v>
      </c>
      <c r="AN3627" s="578">
        <v>160.9</v>
      </c>
      <c r="AO3627" s="78"/>
      <c r="AP3627" s="78"/>
      <c r="AQ3627" s="78"/>
      <c r="AR3627" s="78"/>
      <c r="AS3627" s="78"/>
      <c r="AT3627" s="78"/>
      <c r="AU3627" s="74" t="s">
        <v>717</v>
      </c>
      <c r="AV3627" s="115"/>
      <c r="AW3627" s="395"/>
      <c r="AX3627" s="395">
        <v>0</v>
      </c>
      <c r="AY3627" s="395">
        <v>0</v>
      </c>
      <c r="AZ3627" s="395">
        <v>0</v>
      </c>
      <c r="BA3627" s="395">
        <v>0</v>
      </c>
      <c r="BB3627" s="395">
        <v>0</v>
      </c>
      <c r="BC3627" s="395">
        <v>0</v>
      </c>
      <c r="BD3627" s="115"/>
      <c r="BE3627" s="115"/>
      <c r="BF3627" s="115"/>
      <c r="BG3627" s="115"/>
      <c r="BH3627" s="115"/>
      <c r="BI3627" s="115"/>
      <c r="BJ3627" s="115"/>
      <c r="BK3627" s="115"/>
      <c r="BQ3627" s="74" t="str">
        <f t="shared" si="2061"/>
        <v xml:space="preserve"> </v>
      </c>
      <c r="BS3627" s="120" t="str">
        <f t="shared" si="2062"/>
        <v xml:space="preserve"> </v>
      </c>
      <c r="BU3627" s="74" t="str">
        <f t="shared" si="2063"/>
        <v xml:space="preserve"> </v>
      </c>
      <c r="BW3627" s="120" t="str">
        <f t="shared" si="2064"/>
        <v xml:space="preserve">  </v>
      </c>
      <c r="BY3627" s="74" t="str">
        <f t="shared" si="2065"/>
        <v xml:space="preserve"> </v>
      </c>
      <c r="CA3627" s="120" t="str">
        <f t="shared" si="2066"/>
        <v xml:space="preserve"> </v>
      </c>
      <c r="CC3627" s="115" t="str">
        <f t="shared" si="2067"/>
        <v xml:space="preserve"> </v>
      </c>
      <c r="CD3627" s="115"/>
      <c r="CE3627" s="417" t="str">
        <f t="shared" si="2068"/>
        <v xml:space="preserve"> </v>
      </c>
      <c r="CF3627" s="115"/>
      <c r="CG3627" s="115" t="str">
        <f t="shared" si="2069"/>
        <v xml:space="preserve"> </v>
      </c>
      <c r="CH3627" s="115"/>
      <c r="CI3627" s="417" t="str">
        <f t="shared" si="2070"/>
        <v xml:space="preserve"> </v>
      </c>
      <c r="CJ3627" s="115"/>
      <c r="CK3627" s="115" t="str">
        <f t="shared" si="2071"/>
        <v xml:space="preserve"> </v>
      </c>
      <c r="CL3627" s="115"/>
      <c r="CM3627" s="417" t="str">
        <f t="shared" si="2072"/>
        <v xml:space="preserve"> </v>
      </c>
      <c r="IS3627" s="96"/>
    </row>
    <row r="3628" spans="2:253" s="74" customFormat="1" ht="17.100000000000001" hidden="1" customHeight="1" x14ac:dyDescent="0.25">
      <c r="B3628" s="504">
        <f>IF('KB Duct Parts'!BL$14=1,'KB Duct Parts'!W35,0)</f>
        <v>0</v>
      </c>
      <c r="C3628" s="508">
        <v>16322</v>
      </c>
      <c r="D3628" s="506">
        <f t="shared" si="2081"/>
        <v>16322</v>
      </c>
      <c r="E3628" s="504" t="s">
        <v>878</v>
      </c>
      <c r="F3628" s="508" t="str">
        <f t="shared" si="2074"/>
        <v xml:space="preserve"> </v>
      </c>
      <c r="G3628" s="509" t="s">
        <v>114</v>
      </c>
      <c r="H3628" s="504" t="s">
        <v>923</v>
      </c>
      <c r="I3628" s="1035"/>
      <c r="J3628" s="1036"/>
      <c r="K3628" s="516" t="s">
        <v>881</v>
      </c>
      <c r="L3628" s="535"/>
      <c r="M3628" s="517" t="str">
        <f t="shared" si="2080"/>
        <v>Y</v>
      </c>
      <c r="N3628" s="514">
        <f t="shared" si="2075"/>
        <v>177.1</v>
      </c>
      <c r="O3628" s="518">
        <f t="shared" si="2082"/>
        <v>0</v>
      </c>
      <c r="P3628" s="680">
        <f>'KB Duct Parts'!$AE$3</f>
        <v>0</v>
      </c>
      <c r="Q3628" s="681">
        <f t="shared" si="2076"/>
        <v>0</v>
      </c>
      <c r="R3628" s="682">
        <f t="shared" si="2077"/>
        <v>0</v>
      </c>
      <c r="S3628" s="716">
        <f t="shared" si="2083"/>
        <v>0.2</v>
      </c>
      <c r="T3628" s="679">
        <f t="shared" si="2078"/>
        <v>0</v>
      </c>
      <c r="U3628" s="679">
        <f t="shared" si="2079"/>
        <v>0</v>
      </c>
      <c r="AF3628" s="370"/>
      <c r="AG3628" s="375"/>
      <c r="AH3628" s="379"/>
      <c r="AI3628" s="383"/>
      <c r="AJ3628" s="388"/>
      <c r="AK3628" s="392"/>
      <c r="AL3628" s="388"/>
      <c r="AM3628" s="363">
        <f t="shared" si="2073"/>
        <v>1</v>
      </c>
      <c r="AN3628" s="578">
        <v>177.1</v>
      </c>
      <c r="AO3628" s="78"/>
      <c r="AP3628" s="78"/>
      <c r="AQ3628" s="78"/>
      <c r="AR3628" s="78"/>
      <c r="AS3628" s="78"/>
      <c r="AT3628" s="78"/>
      <c r="AU3628" s="74" t="s">
        <v>717</v>
      </c>
      <c r="AV3628" s="115"/>
      <c r="AW3628" s="395"/>
      <c r="AX3628" s="395">
        <v>0</v>
      </c>
      <c r="AY3628" s="395">
        <v>0</v>
      </c>
      <c r="AZ3628" s="395">
        <v>0</v>
      </c>
      <c r="BA3628" s="395">
        <v>0</v>
      </c>
      <c r="BB3628" s="395">
        <v>0</v>
      </c>
      <c r="BC3628" s="395">
        <v>0</v>
      </c>
      <c r="BD3628" s="115"/>
      <c r="BE3628" s="115"/>
      <c r="BF3628" s="115"/>
      <c r="BG3628" s="115"/>
      <c r="BH3628" s="115"/>
      <c r="BI3628" s="115"/>
      <c r="BJ3628" s="115"/>
      <c r="BK3628" s="115"/>
      <c r="BQ3628" s="74" t="str">
        <f t="shared" si="2061"/>
        <v xml:space="preserve"> </v>
      </c>
      <c r="BS3628" s="120" t="str">
        <f t="shared" si="2062"/>
        <v xml:space="preserve"> </v>
      </c>
      <c r="BU3628" s="74" t="str">
        <f t="shared" si="2063"/>
        <v xml:space="preserve"> </v>
      </c>
      <c r="BW3628" s="120" t="str">
        <f t="shared" si="2064"/>
        <v xml:space="preserve">  </v>
      </c>
      <c r="BY3628" s="74" t="str">
        <f t="shared" si="2065"/>
        <v xml:space="preserve"> </v>
      </c>
      <c r="CA3628" s="120" t="str">
        <f t="shared" si="2066"/>
        <v xml:space="preserve"> </v>
      </c>
      <c r="CC3628" s="115" t="str">
        <f t="shared" si="2067"/>
        <v xml:space="preserve"> </v>
      </c>
      <c r="CD3628" s="115"/>
      <c r="CE3628" s="417" t="str">
        <f t="shared" si="2068"/>
        <v xml:space="preserve"> </v>
      </c>
      <c r="CF3628" s="115"/>
      <c r="CG3628" s="115" t="str">
        <f t="shared" si="2069"/>
        <v xml:space="preserve"> </v>
      </c>
      <c r="CH3628" s="115"/>
      <c r="CI3628" s="417" t="str">
        <f t="shared" si="2070"/>
        <v xml:space="preserve"> </v>
      </c>
      <c r="CJ3628" s="115"/>
      <c r="CK3628" s="115" t="str">
        <f t="shared" si="2071"/>
        <v xml:space="preserve"> </v>
      </c>
      <c r="CL3628" s="115"/>
      <c r="CM3628" s="417" t="str">
        <f t="shared" si="2072"/>
        <v xml:space="preserve"> </v>
      </c>
      <c r="IS3628" s="96"/>
    </row>
    <row r="3629" spans="2:253" s="74" customFormat="1" ht="17.100000000000001" hidden="1" customHeight="1" x14ac:dyDescent="0.25">
      <c r="B3629" s="504">
        <f>IF('KB Duct Parts'!BL$14=1,'KB Duct Parts'!W36,0)</f>
        <v>0</v>
      </c>
      <c r="C3629" s="508">
        <v>163024</v>
      </c>
      <c r="D3629" s="506">
        <f t="shared" si="2081"/>
        <v>163024</v>
      </c>
      <c r="E3629" s="504" t="s">
        <v>1338</v>
      </c>
      <c r="F3629" s="508" t="str">
        <f t="shared" si="2074"/>
        <v xml:space="preserve"> </v>
      </c>
      <c r="G3629" s="509" t="s">
        <v>114</v>
      </c>
      <c r="H3629" s="504" t="s">
        <v>923</v>
      </c>
      <c r="I3629" s="1035"/>
      <c r="J3629" s="1036"/>
      <c r="K3629" s="516" t="s">
        <v>881</v>
      </c>
      <c r="L3629" s="535"/>
      <c r="M3629" s="517" t="str">
        <f t="shared" si="2080"/>
        <v>Y</v>
      </c>
      <c r="N3629" s="514">
        <f t="shared" si="2075"/>
        <v>192.7</v>
      </c>
      <c r="O3629" s="518">
        <f t="shared" si="2082"/>
        <v>0</v>
      </c>
      <c r="P3629" s="680">
        <f>'KB Duct Parts'!$AE$3</f>
        <v>0</v>
      </c>
      <c r="Q3629" s="681">
        <f t="shared" si="2076"/>
        <v>0</v>
      </c>
      <c r="R3629" s="682">
        <f t="shared" si="2077"/>
        <v>0</v>
      </c>
      <c r="S3629" s="716">
        <f t="shared" si="2083"/>
        <v>0.2</v>
      </c>
      <c r="T3629" s="679">
        <f t="shared" si="2078"/>
        <v>0</v>
      </c>
      <c r="U3629" s="679">
        <f t="shared" si="2079"/>
        <v>0</v>
      </c>
      <c r="AF3629" s="370"/>
      <c r="AG3629" s="375"/>
      <c r="AH3629" s="379"/>
      <c r="AI3629" s="383"/>
      <c r="AJ3629" s="388"/>
      <c r="AK3629" s="392"/>
      <c r="AL3629" s="388"/>
      <c r="AM3629" s="363">
        <f t="shared" si="2073"/>
        <v>1</v>
      </c>
      <c r="AN3629" s="578">
        <v>192.7</v>
      </c>
      <c r="AO3629" s="78"/>
      <c r="AP3629" s="78"/>
      <c r="AQ3629" s="78"/>
      <c r="AR3629" s="78"/>
      <c r="AS3629" s="78"/>
      <c r="AT3629" s="78"/>
      <c r="AU3629" s="74" t="s">
        <v>717</v>
      </c>
      <c r="AV3629" s="115"/>
      <c r="AW3629" s="395"/>
      <c r="AX3629" s="395">
        <v>0</v>
      </c>
      <c r="AY3629" s="395">
        <v>0</v>
      </c>
      <c r="AZ3629" s="395">
        <v>0</v>
      </c>
      <c r="BA3629" s="395">
        <v>0</v>
      </c>
      <c r="BB3629" s="395">
        <v>0</v>
      </c>
      <c r="BC3629" s="395">
        <v>0</v>
      </c>
      <c r="BD3629" s="115"/>
      <c r="BE3629" s="115"/>
      <c r="BF3629" s="115"/>
      <c r="BG3629" s="115"/>
      <c r="BH3629" s="115"/>
      <c r="BI3629" s="115"/>
      <c r="BJ3629" s="115"/>
      <c r="BK3629" s="115"/>
      <c r="BQ3629" s="74" t="str">
        <f t="shared" si="2061"/>
        <v xml:space="preserve"> </v>
      </c>
      <c r="BS3629" s="120" t="str">
        <f t="shared" si="2062"/>
        <v xml:space="preserve"> </v>
      </c>
      <c r="BU3629" s="74" t="str">
        <f t="shared" si="2063"/>
        <v xml:space="preserve"> </v>
      </c>
      <c r="BW3629" s="120" t="str">
        <f t="shared" si="2064"/>
        <v xml:space="preserve">  </v>
      </c>
      <c r="BY3629" s="74" t="str">
        <f t="shared" si="2065"/>
        <v xml:space="preserve"> </v>
      </c>
      <c r="CA3629" s="120" t="str">
        <f t="shared" si="2066"/>
        <v xml:space="preserve"> </v>
      </c>
      <c r="CC3629" s="115" t="str">
        <f t="shared" si="2067"/>
        <v xml:space="preserve"> </v>
      </c>
      <c r="CD3629" s="115"/>
      <c r="CE3629" s="417" t="str">
        <f t="shared" si="2068"/>
        <v xml:space="preserve"> </v>
      </c>
      <c r="CF3629" s="115"/>
      <c r="CG3629" s="115" t="str">
        <f t="shared" si="2069"/>
        <v xml:space="preserve"> </v>
      </c>
      <c r="CH3629" s="115"/>
      <c r="CI3629" s="417" t="str">
        <f t="shared" si="2070"/>
        <v xml:space="preserve"> </v>
      </c>
      <c r="CJ3629" s="115"/>
      <c r="CK3629" s="115" t="str">
        <f t="shared" si="2071"/>
        <v xml:space="preserve"> </v>
      </c>
      <c r="CL3629" s="115"/>
      <c r="CM3629" s="417" t="str">
        <f t="shared" si="2072"/>
        <v xml:space="preserve"> </v>
      </c>
      <c r="IS3629" s="96"/>
    </row>
    <row r="3630" spans="2:253" s="74" customFormat="1" ht="17.100000000000001" hidden="1" customHeight="1" x14ac:dyDescent="0.25">
      <c r="B3630" s="504">
        <f>IF('KB Duct Parts'!BL$14=2,'KB Duct Parts'!W18,0)</f>
        <v>0</v>
      </c>
      <c r="C3630" s="508" t="s">
        <v>120</v>
      </c>
      <c r="D3630" s="506" t="str">
        <f t="shared" si="2081"/>
        <v>16304SS</v>
      </c>
      <c r="E3630" s="504" t="s">
        <v>861</v>
      </c>
      <c r="F3630" s="508" t="str">
        <f t="shared" si="2074"/>
        <v xml:space="preserve"> </v>
      </c>
      <c r="G3630" s="509" t="s">
        <v>114</v>
      </c>
      <c r="H3630" s="504" t="s">
        <v>923</v>
      </c>
      <c r="I3630" s="1035"/>
      <c r="J3630" s="1036"/>
      <c r="K3630" s="516" t="s">
        <v>882</v>
      </c>
      <c r="L3630" s="535"/>
      <c r="M3630" s="517" t="str">
        <f t="shared" si="2080"/>
        <v>Y</v>
      </c>
      <c r="N3630" s="514">
        <f t="shared" si="2075"/>
        <v>119.5</v>
      </c>
      <c r="O3630" s="518">
        <f t="shared" si="2082"/>
        <v>0</v>
      </c>
      <c r="P3630" s="680">
        <f>'KB Duct Parts'!$AE$3</f>
        <v>0</v>
      </c>
      <c r="Q3630" s="681">
        <f t="shared" si="2076"/>
        <v>0</v>
      </c>
      <c r="R3630" s="682">
        <f t="shared" si="2077"/>
        <v>0</v>
      </c>
      <c r="S3630" s="716">
        <f t="shared" si="2083"/>
        <v>0.2</v>
      </c>
      <c r="T3630" s="679">
        <f t="shared" si="2078"/>
        <v>0</v>
      </c>
      <c r="U3630" s="679">
        <f t="shared" si="2079"/>
        <v>0</v>
      </c>
      <c r="AF3630" s="370"/>
      <c r="AG3630" s="375"/>
      <c r="AH3630" s="379"/>
      <c r="AI3630" s="383"/>
      <c r="AJ3630" s="388"/>
      <c r="AK3630" s="392"/>
      <c r="AL3630" s="388"/>
      <c r="AM3630" s="363">
        <f t="shared" si="2073"/>
        <v>1</v>
      </c>
      <c r="AN3630" s="578">
        <v>119.5</v>
      </c>
      <c r="AO3630" s="78"/>
      <c r="AP3630" s="78"/>
      <c r="AQ3630" s="78"/>
      <c r="AR3630" s="78"/>
      <c r="AS3630" s="78"/>
      <c r="AT3630" s="78"/>
      <c r="AU3630" s="74" t="s">
        <v>717</v>
      </c>
      <c r="AV3630" s="115"/>
      <c r="AW3630" s="395"/>
      <c r="AX3630" s="395">
        <v>0</v>
      </c>
      <c r="AY3630" s="395">
        <v>0</v>
      </c>
      <c r="AZ3630" s="395">
        <v>0</v>
      </c>
      <c r="BA3630" s="395">
        <v>0</v>
      </c>
      <c r="BB3630" s="395">
        <v>0</v>
      </c>
      <c r="BC3630" s="395">
        <v>0</v>
      </c>
      <c r="BD3630" s="115"/>
      <c r="BE3630" s="115"/>
      <c r="BF3630" s="115"/>
      <c r="BG3630" s="115"/>
      <c r="BH3630" s="115"/>
      <c r="BI3630" s="115"/>
      <c r="BJ3630" s="115"/>
      <c r="BK3630" s="115"/>
      <c r="BQ3630" s="74" t="str">
        <f t="shared" si="2061"/>
        <v xml:space="preserve"> </v>
      </c>
      <c r="BS3630" s="120" t="str">
        <f t="shared" si="2062"/>
        <v xml:space="preserve"> </v>
      </c>
      <c r="BU3630" s="74" t="str">
        <f t="shared" si="2063"/>
        <v xml:space="preserve"> </v>
      </c>
      <c r="BW3630" s="120" t="str">
        <f t="shared" si="2064"/>
        <v xml:space="preserve">  </v>
      </c>
      <c r="BY3630" s="74" t="str">
        <f t="shared" si="2065"/>
        <v xml:space="preserve"> </v>
      </c>
      <c r="CA3630" s="120" t="str">
        <f t="shared" si="2066"/>
        <v xml:space="preserve"> </v>
      </c>
      <c r="CC3630" s="115" t="str">
        <f t="shared" si="2067"/>
        <v xml:space="preserve"> </v>
      </c>
      <c r="CD3630" s="115"/>
      <c r="CE3630" s="417" t="str">
        <f t="shared" si="2068"/>
        <v xml:space="preserve"> </v>
      </c>
      <c r="CF3630" s="115"/>
      <c r="CG3630" s="115" t="str">
        <f t="shared" si="2069"/>
        <v xml:space="preserve"> </v>
      </c>
      <c r="CH3630" s="115"/>
      <c r="CI3630" s="417" t="str">
        <f t="shared" si="2070"/>
        <v xml:space="preserve"> </v>
      </c>
      <c r="CJ3630" s="115"/>
      <c r="CK3630" s="115" t="str">
        <f t="shared" si="2071"/>
        <v xml:space="preserve"> </v>
      </c>
      <c r="CL3630" s="115"/>
      <c r="CM3630" s="417" t="str">
        <f t="shared" si="2072"/>
        <v xml:space="preserve"> </v>
      </c>
      <c r="IS3630" s="96"/>
    </row>
    <row r="3631" spans="2:253" s="74" customFormat="1" ht="17.100000000000001" hidden="1" customHeight="1" x14ac:dyDescent="0.25">
      <c r="B3631" s="504">
        <f>IF('KB Duct Parts'!BL$14=2,'KB Duct Parts'!W19,0)</f>
        <v>0</v>
      </c>
      <c r="C3631" s="508" t="s">
        <v>121</v>
      </c>
      <c r="D3631" s="506" t="str">
        <f t="shared" si="2081"/>
        <v>16305SS</v>
      </c>
      <c r="E3631" s="504" t="s">
        <v>862</v>
      </c>
      <c r="F3631" s="508" t="str">
        <f t="shared" si="2074"/>
        <v xml:space="preserve"> </v>
      </c>
      <c r="G3631" s="509" t="s">
        <v>114</v>
      </c>
      <c r="H3631" s="504" t="s">
        <v>923</v>
      </c>
      <c r="I3631" s="1035"/>
      <c r="J3631" s="1036"/>
      <c r="K3631" s="516" t="s">
        <v>882</v>
      </c>
      <c r="L3631" s="535"/>
      <c r="M3631" s="517" t="str">
        <f t="shared" si="2080"/>
        <v>Y</v>
      </c>
      <c r="N3631" s="514">
        <f t="shared" si="2075"/>
        <v>137.9</v>
      </c>
      <c r="O3631" s="518">
        <f t="shared" si="2082"/>
        <v>0</v>
      </c>
      <c r="P3631" s="680">
        <f>'KB Duct Parts'!$AE$3</f>
        <v>0</v>
      </c>
      <c r="Q3631" s="681">
        <f t="shared" si="2076"/>
        <v>0</v>
      </c>
      <c r="R3631" s="682">
        <f t="shared" si="2077"/>
        <v>0</v>
      </c>
      <c r="S3631" s="716">
        <f t="shared" si="2083"/>
        <v>0.2</v>
      </c>
      <c r="T3631" s="679">
        <f t="shared" si="2078"/>
        <v>0</v>
      </c>
      <c r="U3631" s="679">
        <f t="shared" si="2079"/>
        <v>0</v>
      </c>
      <c r="AF3631" s="370"/>
      <c r="AG3631" s="375"/>
      <c r="AH3631" s="379"/>
      <c r="AI3631" s="383"/>
      <c r="AJ3631" s="388"/>
      <c r="AK3631" s="392"/>
      <c r="AL3631" s="388"/>
      <c r="AM3631" s="363">
        <f t="shared" si="2073"/>
        <v>1</v>
      </c>
      <c r="AN3631" s="578">
        <v>137.9</v>
      </c>
      <c r="AO3631" s="78"/>
      <c r="AP3631" s="78"/>
      <c r="AQ3631" s="78"/>
      <c r="AR3631" s="78"/>
      <c r="AS3631" s="78"/>
      <c r="AT3631" s="78"/>
      <c r="AU3631" s="74" t="s">
        <v>717</v>
      </c>
      <c r="AV3631" s="115"/>
      <c r="AW3631" s="395"/>
      <c r="AX3631" s="395">
        <v>0</v>
      </c>
      <c r="AY3631" s="395">
        <v>0</v>
      </c>
      <c r="AZ3631" s="395">
        <v>0</v>
      </c>
      <c r="BA3631" s="395">
        <v>0</v>
      </c>
      <c r="BB3631" s="395">
        <v>0</v>
      </c>
      <c r="BC3631" s="395">
        <v>0</v>
      </c>
      <c r="BD3631" s="115"/>
      <c r="BE3631" s="115"/>
      <c r="BF3631" s="115"/>
      <c r="BG3631" s="115"/>
      <c r="BH3631" s="115"/>
      <c r="BI3631" s="115"/>
      <c r="BJ3631" s="115"/>
      <c r="BK3631" s="115"/>
      <c r="BQ3631" s="74" t="str">
        <f t="shared" si="2061"/>
        <v xml:space="preserve"> </v>
      </c>
      <c r="BS3631" s="120" t="str">
        <f t="shared" si="2062"/>
        <v xml:space="preserve"> </v>
      </c>
      <c r="BU3631" s="74" t="str">
        <f t="shared" si="2063"/>
        <v xml:space="preserve"> </v>
      </c>
      <c r="BW3631" s="120" t="str">
        <f t="shared" si="2064"/>
        <v xml:space="preserve">  </v>
      </c>
      <c r="BY3631" s="74" t="str">
        <f t="shared" si="2065"/>
        <v xml:space="preserve"> </v>
      </c>
      <c r="CA3631" s="120" t="str">
        <f t="shared" si="2066"/>
        <v xml:space="preserve"> </v>
      </c>
      <c r="CC3631" s="115" t="str">
        <f t="shared" si="2067"/>
        <v xml:space="preserve"> </v>
      </c>
      <c r="CD3631" s="115"/>
      <c r="CE3631" s="417" t="str">
        <f t="shared" si="2068"/>
        <v xml:space="preserve"> </v>
      </c>
      <c r="CF3631" s="115"/>
      <c r="CG3631" s="115" t="str">
        <f t="shared" si="2069"/>
        <v xml:space="preserve"> </v>
      </c>
      <c r="CH3631" s="115"/>
      <c r="CI3631" s="417" t="str">
        <f t="shared" si="2070"/>
        <v xml:space="preserve"> </v>
      </c>
      <c r="CJ3631" s="115"/>
      <c r="CK3631" s="115" t="str">
        <f t="shared" si="2071"/>
        <v xml:space="preserve"> </v>
      </c>
      <c r="CL3631" s="115"/>
      <c r="CM3631" s="417" t="str">
        <f t="shared" si="2072"/>
        <v xml:space="preserve"> </v>
      </c>
      <c r="IS3631" s="96"/>
    </row>
    <row r="3632" spans="2:253" s="74" customFormat="1" ht="17.100000000000001" hidden="1" customHeight="1" x14ac:dyDescent="0.25">
      <c r="B3632" s="504">
        <f>IF('KB Duct Parts'!BL$14=2,'KB Duct Parts'!W20,0)</f>
        <v>0</v>
      </c>
      <c r="C3632" s="508" t="s">
        <v>122</v>
      </c>
      <c r="D3632" s="506" t="str">
        <f t="shared" si="2081"/>
        <v>16306SS</v>
      </c>
      <c r="E3632" s="504" t="s">
        <v>863</v>
      </c>
      <c r="F3632" s="508" t="str">
        <f t="shared" si="2074"/>
        <v xml:space="preserve"> </v>
      </c>
      <c r="G3632" s="509" t="s">
        <v>114</v>
      </c>
      <c r="H3632" s="504" t="s">
        <v>923</v>
      </c>
      <c r="I3632" s="1035"/>
      <c r="J3632" s="1036"/>
      <c r="K3632" s="516" t="s">
        <v>882</v>
      </c>
      <c r="L3632" s="535"/>
      <c r="M3632" s="517" t="str">
        <f t="shared" si="2080"/>
        <v>Y</v>
      </c>
      <c r="N3632" s="514">
        <f t="shared" si="2075"/>
        <v>147.1</v>
      </c>
      <c r="O3632" s="518">
        <f t="shared" si="2082"/>
        <v>0</v>
      </c>
      <c r="P3632" s="680">
        <f>'KB Duct Parts'!$AE$3</f>
        <v>0</v>
      </c>
      <c r="Q3632" s="681">
        <f t="shared" si="2076"/>
        <v>0</v>
      </c>
      <c r="R3632" s="682">
        <f t="shared" si="2077"/>
        <v>0</v>
      </c>
      <c r="S3632" s="716">
        <f t="shared" si="2083"/>
        <v>0.2</v>
      </c>
      <c r="T3632" s="679">
        <f t="shared" si="2078"/>
        <v>0</v>
      </c>
      <c r="U3632" s="679">
        <f t="shared" si="2079"/>
        <v>0</v>
      </c>
      <c r="AF3632" s="370"/>
      <c r="AG3632" s="375"/>
      <c r="AH3632" s="379"/>
      <c r="AI3632" s="383"/>
      <c r="AJ3632" s="388"/>
      <c r="AK3632" s="392"/>
      <c r="AL3632" s="388"/>
      <c r="AM3632" s="363">
        <f t="shared" si="2073"/>
        <v>1</v>
      </c>
      <c r="AN3632" s="578">
        <v>147.1</v>
      </c>
      <c r="AO3632" s="78"/>
      <c r="AP3632" s="78"/>
      <c r="AQ3632" s="78"/>
      <c r="AR3632" s="78"/>
      <c r="AS3632" s="78"/>
      <c r="AT3632" s="78"/>
      <c r="AU3632" s="74" t="s">
        <v>717</v>
      </c>
      <c r="AV3632" s="115"/>
      <c r="AW3632" s="395"/>
      <c r="AX3632" s="395">
        <v>0</v>
      </c>
      <c r="AY3632" s="395">
        <v>0</v>
      </c>
      <c r="AZ3632" s="395">
        <v>0</v>
      </c>
      <c r="BA3632" s="395">
        <v>0</v>
      </c>
      <c r="BB3632" s="395">
        <v>0</v>
      </c>
      <c r="BC3632" s="395">
        <v>0</v>
      </c>
      <c r="BD3632" s="115"/>
      <c r="BE3632" s="115"/>
      <c r="BF3632" s="115"/>
      <c r="BG3632" s="115"/>
      <c r="BH3632" s="115"/>
      <c r="BI3632" s="115"/>
      <c r="BJ3632" s="115"/>
      <c r="BK3632" s="115"/>
      <c r="BQ3632" s="74" t="str">
        <f t="shared" si="2061"/>
        <v xml:space="preserve"> </v>
      </c>
      <c r="BS3632" s="120" t="str">
        <f t="shared" si="2062"/>
        <v xml:space="preserve"> </v>
      </c>
      <c r="BU3632" s="74" t="str">
        <f t="shared" si="2063"/>
        <v xml:space="preserve"> </v>
      </c>
      <c r="BW3632" s="120" t="str">
        <f t="shared" si="2064"/>
        <v xml:space="preserve">  </v>
      </c>
      <c r="BY3632" s="74" t="str">
        <f t="shared" si="2065"/>
        <v xml:space="preserve"> </v>
      </c>
      <c r="CA3632" s="120" t="str">
        <f t="shared" si="2066"/>
        <v xml:space="preserve"> </v>
      </c>
      <c r="CC3632" s="115" t="str">
        <f t="shared" si="2067"/>
        <v xml:space="preserve"> </v>
      </c>
      <c r="CD3632" s="115"/>
      <c r="CE3632" s="417" t="str">
        <f t="shared" si="2068"/>
        <v xml:space="preserve"> </v>
      </c>
      <c r="CF3632" s="115"/>
      <c r="CG3632" s="115" t="str">
        <f t="shared" si="2069"/>
        <v xml:space="preserve"> </v>
      </c>
      <c r="CH3632" s="115"/>
      <c r="CI3632" s="417" t="str">
        <f t="shared" si="2070"/>
        <v xml:space="preserve"> </v>
      </c>
      <c r="CJ3632" s="115"/>
      <c r="CK3632" s="115" t="str">
        <f t="shared" si="2071"/>
        <v xml:space="preserve"> </v>
      </c>
      <c r="CL3632" s="115"/>
      <c r="CM3632" s="417" t="str">
        <f t="shared" si="2072"/>
        <v xml:space="preserve"> </v>
      </c>
      <c r="IS3632" s="96"/>
    </row>
    <row r="3633" spans="2:253" s="74" customFormat="1" ht="17.100000000000001" hidden="1" customHeight="1" x14ac:dyDescent="0.25">
      <c r="B3633" s="504">
        <f>IF('KB Duct Parts'!BL$14=2,'KB Duct Parts'!W21,0)</f>
        <v>0</v>
      </c>
      <c r="C3633" s="508" t="s">
        <v>237</v>
      </c>
      <c r="D3633" s="506" t="str">
        <f t="shared" si="2081"/>
        <v>16307SS</v>
      </c>
      <c r="E3633" s="504" t="s">
        <v>864</v>
      </c>
      <c r="F3633" s="508" t="str">
        <f t="shared" si="2074"/>
        <v xml:space="preserve"> </v>
      </c>
      <c r="G3633" s="509" t="s">
        <v>114</v>
      </c>
      <c r="H3633" s="504" t="s">
        <v>923</v>
      </c>
      <c r="I3633" s="1035"/>
      <c r="J3633" s="1036"/>
      <c r="K3633" s="516" t="s">
        <v>882</v>
      </c>
      <c r="L3633" s="535"/>
      <c r="M3633" s="517" t="str">
        <f t="shared" si="2080"/>
        <v>Y</v>
      </c>
      <c r="N3633" s="514">
        <f t="shared" si="2075"/>
        <v>156.30000000000001</v>
      </c>
      <c r="O3633" s="518">
        <f t="shared" si="2082"/>
        <v>0</v>
      </c>
      <c r="P3633" s="680">
        <f>'KB Duct Parts'!$AE$3</f>
        <v>0</v>
      </c>
      <c r="Q3633" s="681">
        <f t="shared" si="2076"/>
        <v>0</v>
      </c>
      <c r="R3633" s="682">
        <f t="shared" si="2077"/>
        <v>0</v>
      </c>
      <c r="S3633" s="716">
        <f t="shared" si="2083"/>
        <v>0.2</v>
      </c>
      <c r="T3633" s="679">
        <f t="shared" si="2078"/>
        <v>0</v>
      </c>
      <c r="U3633" s="679">
        <f t="shared" si="2079"/>
        <v>0</v>
      </c>
      <c r="AF3633" s="370"/>
      <c r="AG3633" s="375"/>
      <c r="AH3633" s="379"/>
      <c r="AI3633" s="383"/>
      <c r="AJ3633" s="388"/>
      <c r="AK3633" s="392"/>
      <c r="AL3633" s="388"/>
      <c r="AM3633" s="363">
        <f t="shared" si="2073"/>
        <v>1</v>
      </c>
      <c r="AN3633" s="578">
        <v>156.30000000000001</v>
      </c>
      <c r="AO3633" s="78"/>
      <c r="AP3633" s="78"/>
      <c r="AQ3633" s="78"/>
      <c r="AR3633" s="78"/>
      <c r="AS3633" s="78"/>
      <c r="AT3633" s="78"/>
      <c r="AU3633" s="74" t="s">
        <v>717</v>
      </c>
      <c r="AV3633" s="115"/>
      <c r="AW3633" s="395"/>
      <c r="AX3633" s="395">
        <v>0</v>
      </c>
      <c r="AY3633" s="395">
        <v>0</v>
      </c>
      <c r="AZ3633" s="395">
        <v>0</v>
      </c>
      <c r="BA3633" s="395">
        <v>0</v>
      </c>
      <c r="BB3633" s="395">
        <v>0</v>
      </c>
      <c r="BC3633" s="395">
        <v>0</v>
      </c>
      <c r="BD3633" s="115"/>
      <c r="BE3633" s="115"/>
      <c r="BF3633" s="115"/>
      <c r="BG3633" s="115"/>
      <c r="BH3633" s="115"/>
      <c r="BI3633" s="115"/>
      <c r="BJ3633" s="115"/>
      <c r="BK3633" s="115"/>
      <c r="BQ3633" s="74" t="str">
        <f t="shared" si="2061"/>
        <v xml:space="preserve"> </v>
      </c>
      <c r="BS3633" s="120" t="str">
        <f t="shared" si="2062"/>
        <v xml:space="preserve"> </v>
      </c>
      <c r="BU3633" s="74" t="str">
        <f t="shared" si="2063"/>
        <v xml:space="preserve"> </v>
      </c>
      <c r="BW3633" s="120" t="str">
        <f t="shared" si="2064"/>
        <v xml:space="preserve">  </v>
      </c>
      <c r="BY3633" s="74" t="str">
        <f t="shared" si="2065"/>
        <v xml:space="preserve"> </v>
      </c>
      <c r="CA3633" s="120" t="str">
        <f t="shared" si="2066"/>
        <v xml:space="preserve"> </v>
      </c>
      <c r="CC3633" s="115" t="str">
        <f t="shared" si="2067"/>
        <v xml:space="preserve"> </v>
      </c>
      <c r="CD3633" s="115"/>
      <c r="CE3633" s="417" t="str">
        <f t="shared" si="2068"/>
        <v xml:space="preserve"> </v>
      </c>
      <c r="CF3633" s="115"/>
      <c r="CG3633" s="115" t="str">
        <f t="shared" si="2069"/>
        <v xml:space="preserve"> </v>
      </c>
      <c r="CH3633" s="115"/>
      <c r="CI3633" s="417" t="str">
        <f t="shared" si="2070"/>
        <v xml:space="preserve"> </v>
      </c>
      <c r="CJ3633" s="115"/>
      <c r="CK3633" s="115" t="str">
        <f t="shared" si="2071"/>
        <v xml:space="preserve"> </v>
      </c>
      <c r="CL3633" s="115"/>
      <c r="CM3633" s="417" t="str">
        <f t="shared" si="2072"/>
        <v xml:space="preserve"> </v>
      </c>
      <c r="IS3633" s="96"/>
    </row>
    <row r="3634" spans="2:253" s="74" customFormat="1" ht="17.100000000000001" hidden="1" customHeight="1" x14ac:dyDescent="0.25">
      <c r="B3634" s="504">
        <f>IF('KB Duct Parts'!BL$14=2,'KB Duct Parts'!W22,0)</f>
        <v>0</v>
      </c>
      <c r="C3634" s="508" t="s">
        <v>238</v>
      </c>
      <c r="D3634" s="506" t="str">
        <f t="shared" si="2081"/>
        <v>16308SS</v>
      </c>
      <c r="E3634" s="504" t="s">
        <v>865</v>
      </c>
      <c r="F3634" s="508" t="str">
        <f t="shared" si="2074"/>
        <v xml:space="preserve"> </v>
      </c>
      <c r="G3634" s="509" t="s">
        <v>114</v>
      </c>
      <c r="H3634" s="504" t="s">
        <v>923</v>
      </c>
      <c r="I3634" s="1035"/>
      <c r="J3634" s="1036"/>
      <c r="K3634" s="516" t="s">
        <v>882</v>
      </c>
      <c r="L3634" s="535"/>
      <c r="M3634" s="517" t="str">
        <f t="shared" si="2080"/>
        <v>Y</v>
      </c>
      <c r="N3634" s="514">
        <f t="shared" si="2075"/>
        <v>165.5</v>
      </c>
      <c r="O3634" s="518">
        <f t="shared" si="2082"/>
        <v>0</v>
      </c>
      <c r="P3634" s="680">
        <f>'KB Duct Parts'!$AE$3</f>
        <v>0</v>
      </c>
      <c r="Q3634" s="681">
        <f t="shared" si="2076"/>
        <v>0</v>
      </c>
      <c r="R3634" s="682">
        <f t="shared" si="2077"/>
        <v>0</v>
      </c>
      <c r="S3634" s="716">
        <f t="shared" si="2083"/>
        <v>0.2</v>
      </c>
      <c r="T3634" s="679">
        <f t="shared" si="2078"/>
        <v>0</v>
      </c>
      <c r="U3634" s="679">
        <f t="shared" si="2079"/>
        <v>0</v>
      </c>
      <c r="AF3634" s="370"/>
      <c r="AG3634" s="375"/>
      <c r="AH3634" s="379"/>
      <c r="AI3634" s="383"/>
      <c r="AJ3634" s="388"/>
      <c r="AK3634" s="392"/>
      <c r="AL3634" s="388"/>
      <c r="AM3634" s="363">
        <f t="shared" si="2073"/>
        <v>1</v>
      </c>
      <c r="AN3634" s="578">
        <v>165.5</v>
      </c>
      <c r="AO3634" s="78"/>
      <c r="AP3634" s="78"/>
      <c r="AQ3634" s="78"/>
      <c r="AR3634" s="78"/>
      <c r="AS3634" s="78"/>
      <c r="AT3634" s="78"/>
      <c r="AU3634" s="74" t="s">
        <v>717</v>
      </c>
      <c r="AV3634" s="115"/>
      <c r="AW3634" s="395"/>
      <c r="AX3634" s="395">
        <v>0</v>
      </c>
      <c r="AY3634" s="395">
        <v>0</v>
      </c>
      <c r="AZ3634" s="395">
        <v>0</v>
      </c>
      <c r="BA3634" s="395">
        <v>0</v>
      </c>
      <c r="BB3634" s="395">
        <v>0</v>
      </c>
      <c r="BC3634" s="395">
        <v>0</v>
      </c>
      <c r="BD3634" s="115"/>
      <c r="BE3634" s="115"/>
      <c r="BF3634" s="115"/>
      <c r="BG3634" s="115"/>
      <c r="BH3634" s="115"/>
      <c r="BI3634" s="115"/>
      <c r="BJ3634" s="115"/>
      <c r="BK3634" s="115"/>
      <c r="BQ3634" s="74" t="str">
        <f t="shared" si="2061"/>
        <v xml:space="preserve"> </v>
      </c>
      <c r="BS3634" s="120" t="str">
        <f t="shared" si="2062"/>
        <v xml:space="preserve"> </v>
      </c>
      <c r="BU3634" s="74" t="str">
        <f t="shared" si="2063"/>
        <v xml:space="preserve"> </v>
      </c>
      <c r="BW3634" s="120" t="str">
        <f t="shared" si="2064"/>
        <v xml:space="preserve">  </v>
      </c>
      <c r="BY3634" s="74" t="str">
        <f t="shared" si="2065"/>
        <v xml:space="preserve"> </v>
      </c>
      <c r="CA3634" s="120" t="str">
        <f t="shared" si="2066"/>
        <v xml:space="preserve"> </v>
      </c>
      <c r="CC3634" s="115" t="str">
        <f t="shared" si="2067"/>
        <v xml:space="preserve"> </v>
      </c>
      <c r="CD3634" s="115"/>
      <c r="CE3634" s="417" t="str">
        <f t="shared" si="2068"/>
        <v xml:space="preserve"> </v>
      </c>
      <c r="CF3634" s="115"/>
      <c r="CG3634" s="115" t="str">
        <f t="shared" si="2069"/>
        <v xml:space="preserve"> </v>
      </c>
      <c r="CH3634" s="115"/>
      <c r="CI3634" s="417" t="str">
        <f t="shared" si="2070"/>
        <v xml:space="preserve"> </v>
      </c>
      <c r="CJ3634" s="115"/>
      <c r="CK3634" s="115" t="str">
        <f t="shared" si="2071"/>
        <v xml:space="preserve"> </v>
      </c>
      <c r="CL3634" s="115"/>
      <c r="CM3634" s="417" t="str">
        <f t="shared" si="2072"/>
        <v xml:space="preserve"> </v>
      </c>
      <c r="IS3634" s="96"/>
    </row>
    <row r="3635" spans="2:253" s="74" customFormat="1" ht="17.100000000000001" hidden="1" customHeight="1" x14ac:dyDescent="0.25">
      <c r="B3635" s="504">
        <f>IF('KB Duct Parts'!BL$14=2,'KB Duct Parts'!W23,0)</f>
        <v>0</v>
      </c>
      <c r="C3635" s="508" t="s">
        <v>239</v>
      </c>
      <c r="D3635" s="506" t="str">
        <f t="shared" si="2081"/>
        <v>16309SS</v>
      </c>
      <c r="E3635" s="504" t="s">
        <v>866</v>
      </c>
      <c r="F3635" s="508" t="str">
        <f t="shared" si="2074"/>
        <v xml:space="preserve"> </v>
      </c>
      <c r="G3635" s="509" t="s">
        <v>114</v>
      </c>
      <c r="H3635" s="504" t="s">
        <v>923</v>
      </c>
      <c r="I3635" s="1035"/>
      <c r="J3635" s="1036"/>
      <c r="K3635" s="516" t="s">
        <v>882</v>
      </c>
      <c r="L3635" s="535"/>
      <c r="M3635" s="517" t="str">
        <f t="shared" si="2080"/>
        <v>Y</v>
      </c>
      <c r="N3635" s="514">
        <f t="shared" si="2075"/>
        <v>183.9</v>
      </c>
      <c r="O3635" s="518">
        <f t="shared" si="2082"/>
        <v>0</v>
      </c>
      <c r="P3635" s="680">
        <f>'KB Duct Parts'!$AE$3</f>
        <v>0</v>
      </c>
      <c r="Q3635" s="681">
        <f t="shared" si="2076"/>
        <v>0</v>
      </c>
      <c r="R3635" s="682">
        <f t="shared" si="2077"/>
        <v>0</v>
      </c>
      <c r="S3635" s="716">
        <f t="shared" si="2083"/>
        <v>0.2</v>
      </c>
      <c r="T3635" s="679">
        <f t="shared" si="2078"/>
        <v>0</v>
      </c>
      <c r="U3635" s="679">
        <f t="shared" si="2079"/>
        <v>0</v>
      </c>
      <c r="AF3635" s="370"/>
      <c r="AG3635" s="375"/>
      <c r="AH3635" s="379"/>
      <c r="AI3635" s="383"/>
      <c r="AJ3635" s="388"/>
      <c r="AK3635" s="392"/>
      <c r="AL3635" s="388"/>
      <c r="AM3635" s="363">
        <f t="shared" si="2073"/>
        <v>1</v>
      </c>
      <c r="AN3635" s="578">
        <v>183.9</v>
      </c>
      <c r="AO3635" s="78"/>
      <c r="AP3635" s="78"/>
      <c r="AQ3635" s="78"/>
      <c r="AR3635" s="78"/>
      <c r="AS3635" s="78"/>
      <c r="AT3635" s="78"/>
      <c r="AU3635" s="74" t="s">
        <v>717</v>
      </c>
      <c r="AV3635" s="115"/>
      <c r="AW3635" s="395"/>
      <c r="AX3635" s="395">
        <v>0</v>
      </c>
      <c r="AY3635" s="395">
        <v>0</v>
      </c>
      <c r="AZ3635" s="395">
        <v>0</v>
      </c>
      <c r="BA3635" s="395">
        <v>0</v>
      </c>
      <c r="BB3635" s="395">
        <v>0</v>
      </c>
      <c r="BC3635" s="395">
        <v>0</v>
      </c>
      <c r="BD3635" s="115"/>
      <c r="BE3635" s="115"/>
      <c r="BF3635" s="115"/>
      <c r="BG3635" s="115"/>
      <c r="BH3635" s="115"/>
      <c r="BI3635" s="115"/>
      <c r="BJ3635" s="115"/>
      <c r="BK3635" s="115"/>
      <c r="BQ3635" s="74" t="str">
        <f t="shared" ref="BQ3635:BQ3698" si="2084">IF(AO3635&gt;0,D3635&amp;"-("&amp; AG3635&amp;")"," ")</f>
        <v xml:space="preserve"> </v>
      </c>
      <c r="BS3635" s="120" t="str">
        <f t="shared" ref="BS3635:BS3698" si="2085">IF(AO3635&gt;0,AO3635," ")</f>
        <v xml:space="preserve"> </v>
      </c>
      <c r="BU3635" s="74" t="str">
        <f t="shared" ref="BU3635:BU3698" si="2086">IF(AP3635&gt;0,D3635&amp;"-("&amp;AH3635&amp;")"," ")</f>
        <v xml:space="preserve"> </v>
      </c>
      <c r="BW3635" s="120" t="str">
        <f t="shared" ref="BW3635:BW3698" si="2087">IF(AP3635&gt;0,AP3635,"  ")</f>
        <v xml:space="preserve">  </v>
      </c>
      <c r="BY3635" s="74" t="str">
        <f t="shared" ref="BY3635:BY3698" si="2088">IF(AQ3635&gt;0,D3635&amp;"-("&amp;AI3635&amp;")"," ")</f>
        <v xml:space="preserve"> </v>
      </c>
      <c r="CA3635" s="120" t="str">
        <f t="shared" ref="CA3635:CA3698" si="2089">IF(AQ3635&gt;0,AQ3635," ")</f>
        <v xml:space="preserve"> </v>
      </c>
      <c r="CC3635" s="115" t="str">
        <f t="shared" ref="CC3635:CC3698" si="2090">IF(AR3635&gt;0,D3635&amp;"-("&amp;AJ3635&amp;")"," ")</f>
        <v xml:space="preserve"> </v>
      </c>
      <c r="CD3635" s="115"/>
      <c r="CE3635" s="417" t="str">
        <f t="shared" ref="CE3635:CE3698" si="2091">IF(AR3635&gt;0,AR3635," ")</f>
        <v xml:space="preserve"> </v>
      </c>
      <c r="CF3635" s="115"/>
      <c r="CG3635" s="115" t="str">
        <f t="shared" ref="CG3635:CG3698" si="2092">IF(AS3635&gt;0,D3635&amp;"-("&amp;AK3635&amp;")"," ")</f>
        <v xml:space="preserve"> </v>
      </c>
      <c r="CH3635" s="115"/>
      <c r="CI3635" s="417" t="str">
        <f t="shared" ref="CI3635:CI3698" si="2093">IF(AS3635&gt;0,AS3635," ")</f>
        <v xml:space="preserve"> </v>
      </c>
      <c r="CJ3635" s="115"/>
      <c r="CK3635" s="115" t="str">
        <f t="shared" ref="CK3635:CK3698" si="2094">IF(AT3635&gt;0,D3635&amp;"-("&amp;AL3635&amp;")"," ")</f>
        <v xml:space="preserve"> </v>
      </c>
      <c r="CL3635" s="115"/>
      <c r="CM3635" s="417" t="str">
        <f t="shared" ref="CM3635:CM3698" si="2095">IF(AT3635&gt;0,AT3635," ")</f>
        <v xml:space="preserve"> </v>
      </c>
      <c r="IS3635" s="96"/>
    </row>
    <row r="3636" spans="2:253" s="74" customFormat="1" ht="17.100000000000001" hidden="1" customHeight="1" x14ac:dyDescent="0.25">
      <c r="B3636" s="504">
        <f>IF('KB Duct Parts'!BL$14=2,'KB Duct Parts'!W24,0)</f>
        <v>0</v>
      </c>
      <c r="C3636" s="508" t="s">
        <v>240</v>
      </c>
      <c r="D3636" s="506" t="str">
        <f t="shared" si="2081"/>
        <v>16310SS</v>
      </c>
      <c r="E3636" s="504" t="s">
        <v>867</v>
      </c>
      <c r="F3636" s="508" t="str">
        <f t="shared" si="2074"/>
        <v xml:space="preserve"> </v>
      </c>
      <c r="G3636" s="509" t="s">
        <v>114</v>
      </c>
      <c r="H3636" s="504" t="s">
        <v>923</v>
      </c>
      <c r="I3636" s="1035"/>
      <c r="J3636" s="1036"/>
      <c r="K3636" s="516" t="s">
        <v>882</v>
      </c>
      <c r="L3636" s="535"/>
      <c r="M3636" s="517" t="str">
        <f t="shared" si="2080"/>
        <v>Y</v>
      </c>
      <c r="N3636" s="514">
        <f t="shared" si="2075"/>
        <v>193</v>
      </c>
      <c r="O3636" s="518">
        <f t="shared" si="2082"/>
        <v>0</v>
      </c>
      <c r="P3636" s="680">
        <f>'KB Duct Parts'!$AE$3</f>
        <v>0</v>
      </c>
      <c r="Q3636" s="681">
        <f t="shared" si="2076"/>
        <v>0</v>
      </c>
      <c r="R3636" s="682">
        <f t="shared" si="2077"/>
        <v>0</v>
      </c>
      <c r="S3636" s="716">
        <f t="shared" si="2083"/>
        <v>0.2</v>
      </c>
      <c r="T3636" s="679">
        <f t="shared" si="2078"/>
        <v>0</v>
      </c>
      <c r="U3636" s="679">
        <f t="shared" si="2079"/>
        <v>0</v>
      </c>
      <c r="AF3636" s="370"/>
      <c r="AG3636" s="375"/>
      <c r="AH3636" s="379"/>
      <c r="AI3636" s="383"/>
      <c r="AJ3636" s="388"/>
      <c r="AK3636" s="392"/>
      <c r="AL3636" s="388"/>
      <c r="AM3636" s="363">
        <f t="shared" si="2073"/>
        <v>1</v>
      </c>
      <c r="AN3636" s="578">
        <v>193</v>
      </c>
      <c r="AO3636" s="78"/>
      <c r="AP3636" s="78"/>
      <c r="AQ3636" s="78"/>
      <c r="AR3636" s="78"/>
      <c r="AS3636" s="78"/>
      <c r="AT3636" s="78"/>
      <c r="AU3636" s="74" t="s">
        <v>717</v>
      </c>
      <c r="AV3636" s="115"/>
      <c r="AW3636" s="395"/>
      <c r="AX3636" s="395">
        <v>0</v>
      </c>
      <c r="AY3636" s="395">
        <v>0</v>
      </c>
      <c r="AZ3636" s="395">
        <v>0</v>
      </c>
      <c r="BA3636" s="395">
        <v>0</v>
      </c>
      <c r="BB3636" s="395">
        <v>0</v>
      </c>
      <c r="BC3636" s="395">
        <v>0</v>
      </c>
      <c r="BD3636" s="115"/>
      <c r="BE3636" s="115"/>
      <c r="BF3636" s="115"/>
      <c r="BG3636" s="115"/>
      <c r="BH3636" s="115"/>
      <c r="BI3636" s="115"/>
      <c r="BJ3636" s="115"/>
      <c r="BK3636" s="115"/>
      <c r="BQ3636" s="74" t="str">
        <f t="shared" si="2084"/>
        <v xml:space="preserve"> </v>
      </c>
      <c r="BS3636" s="120" t="str">
        <f t="shared" si="2085"/>
        <v xml:space="preserve"> </v>
      </c>
      <c r="BU3636" s="74" t="str">
        <f t="shared" si="2086"/>
        <v xml:space="preserve"> </v>
      </c>
      <c r="BW3636" s="120" t="str">
        <f t="shared" si="2087"/>
        <v xml:space="preserve">  </v>
      </c>
      <c r="BY3636" s="74" t="str">
        <f t="shared" si="2088"/>
        <v xml:space="preserve"> </v>
      </c>
      <c r="CA3636" s="120" t="str">
        <f t="shared" si="2089"/>
        <v xml:space="preserve"> </v>
      </c>
      <c r="CC3636" s="115" t="str">
        <f t="shared" si="2090"/>
        <v xml:space="preserve"> </v>
      </c>
      <c r="CD3636" s="115"/>
      <c r="CE3636" s="417" t="str">
        <f t="shared" si="2091"/>
        <v xml:space="preserve"> </v>
      </c>
      <c r="CF3636" s="115"/>
      <c r="CG3636" s="115" t="str">
        <f t="shared" si="2092"/>
        <v xml:space="preserve"> </v>
      </c>
      <c r="CH3636" s="115"/>
      <c r="CI3636" s="417" t="str">
        <f t="shared" si="2093"/>
        <v xml:space="preserve"> </v>
      </c>
      <c r="CJ3636" s="115"/>
      <c r="CK3636" s="115" t="str">
        <f t="shared" si="2094"/>
        <v xml:space="preserve"> </v>
      </c>
      <c r="CL3636" s="115"/>
      <c r="CM3636" s="417" t="str">
        <f t="shared" si="2095"/>
        <v xml:space="preserve"> </v>
      </c>
      <c r="IS3636" s="96"/>
    </row>
    <row r="3637" spans="2:253" s="74" customFormat="1" ht="17.100000000000001" hidden="1" customHeight="1" x14ac:dyDescent="0.25">
      <c r="B3637" s="504">
        <f>IF('KB Duct Parts'!BL$14=2,'KB Duct Parts'!W25,0)</f>
        <v>0</v>
      </c>
      <c r="C3637" s="508" t="s">
        <v>241</v>
      </c>
      <c r="D3637" s="506" t="str">
        <f t="shared" si="2081"/>
        <v>16311SS</v>
      </c>
      <c r="E3637" s="504" t="s">
        <v>868</v>
      </c>
      <c r="F3637" s="508" t="str">
        <f t="shared" si="2074"/>
        <v xml:space="preserve"> </v>
      </c>
      <c r="G3637" s="509" t="s">
        <v>114</v>
      </c>
      <c r="H3637" s="504" t="s">
        <v>923</v>
      </c>
      <c r="I3637" s="1035"/>
      <c r="J3637" s="1036"/>
      <c r="K3637" s="516" t="s">
        <v>882</v>
      </c>
      <c r="L3637" s="535"/>
      <c r="M3637" s="517" t="str">
        <f t="shared" si="2080"/>
        <v>Y</v>
      </c>
      <c r="N3637" s="514">
        <f t="shared" si="2075"/>
        <v>211.4</v>
      </c>
      <c r="O3637" s="518">
        <f t="shared" si="2082"/>
        <v>0</v>
      </c>
      <c r="P3637" s="680">
        <f>'KB Duct Parts'!$AE$3</f>
        <v>0</v>
      </c>
      <c r="Q3637" s="681">
        <f t="shared" si="2076"/>
        <v>0</v>
      </c>
      <c r="R3637" s="682">
        <f t="shared" si="2077"/>
        <v>0</v>
      </c>
      <c r="S3637" s="716">
        <f t="shared" si="2083"/>
        <v>0.2</v>
      </c>
      <c r="T3637" s="679">
        <f t="shared" si="2078"/>
        <v>0</v>
      </c>
      <c r="U3637" s="679">
        <f t="shared" si="2079"/>
        <v>0</v>
      </c>
      <c r="AF3637" s="370"/>
      <c r="AG3637" s="375"/>
      <c r="AH3637" s="379"/>
      <c r="AI3637" s="383"/>
      <c r="AJ3637" s="388"/>
      <c r="AK3637" s="392"/>
      <c r="AL3637" s="388"/>
      <c r="AM3637" s="363">
        <f t="shared" si="2073"/>
        <v>1</v>
      </c>
      <c r="AN3637" s="578">
        <v>211.4</v>
      </c>
      <c r="AO3637" s="78"/>
      <c r="AP3637" s="78"/>
      <c r="AQ3637" s="78"/>
      <c r="AR3637" s="78"/>
      <c r="AS3637" s="78"/>
      <c r="AT3637" s="78"/>
      <c r="AU3637" s="74" t="s">
        <v>717</v>
      </c>
      <c r="AV3637" s="115"/>
      <c r="AW3637" s="395"/>
      <c r="AX3637" s="395">
        <v>0</v>
      </c>
      <c r="AY3637" s="395">
        <v>0</v>
      </c>
      <c r="AZ3637" s="395">
        <v>0</v>
      </c>
      <c r="BA3637" s="395">
        <v>0</v>
      </c>
      <c r="BB3637" s="395">
        <v>0</v>
      </c>
      <c r="BC3637" s="395">
        <v>0</v>
      </c>
      <c r="BD3637" s="115"/>
      <c r="BE3637" s="115"/>
      <c r="BF3637" s="115"/>
      <c r="BG3637" s="115"/>
      <c r="BH3637" s="115"/>
      <c r="BI3637" s="115"/>
      <c r="BJ3637" s="115"/>
      <c r="BK3637" s="115"/>
      <c r="BQ3637" s="74" t="str">
        <f t="shared" si="2084"/>
        <v xml:space="preserve"> </v>
      </c>
      <c r="BS3637" s="120" t="str">
        <f t="shared" si="2085"/>
        <v xml:space="preserve"> </v>
      </c>
      <c r="BU3637" s="74" t="str">
        <f t="shared" si="2086"/>
        <v xml:space="preserve"> </v>
      </c>
      <c r="BW3637" s="120" t="str">
        <f t="shared" si="2087"/>
        <v xml:space="preserve">  </v>
      </c>
      <c r="BY3637" s="74" t="str">
        <f t="shared" si="2088"/>
        <v xml:space="preserve"> </v>
      </c>
      <c r="CA3637" s="120" t="str">
        <f t="shared" si="2089"/>
        <v xml:space="preserve"> </v>
      </c>
      <c r="CC3637" s="115" t="str">
        <f t="shared" si="2090"/>
        <v xml:space="preserve"> </v>
      </c>
      <c r="CD3637" s="115"/>
      <c r="CE3637" s="417" t="str">
        <f t="shared" si="2091"/>
        <v xml:space="preserve"> </v>
      </c>
      <c r="CF3637" s="115"/>
      <c r="CG3637" s="115" t="str">
        <f t="shared" si="2092"/>
        <v xml:space="preserve"> </v>
      </c>
      <c r="CH3637" s="115"/>
      <c r="CI3637" s="417" t="str">
        <f t="shared" si="2093"/>
        <v xml:space="preserve"> </v>
      </c>
      <c r="CJ3637" s="115"/>
      <c r="CK3637" s="115" t="str">
        <f t="shared" si="2094"/>
        <v xml:space="preserve"> </v>
      </c>
      <c r="CL3637" s="115"/>
      <c r="CM3637" s="417" t="str">
        <f t="shared" si="2095"/>
        <v xml:space="preserve"> </v>
      </c>
      <c r="IS3637" s="96"/>
    </row>
    <row r="3638" spans="2:253" s="74" customFormat="1" ht="17.100000000000001" hidden="1" customHeight="1" x14ac:dyDescent="0.25">
      <c r="B3638" s="504">
        <f>IF('KB Duct Parts'!BL$14=2,'KB Duct Parts'!W26,0)</f>
        <v>0</v>
      </c>
      <c r="C3638" s="508" t="s">
        <v>242</v>
      </c>
      <c r="D3638" s="506" t="str">
        <f t="shared" si="2081"/>
        <v>16312SS</v>
      </c>
      <c r="E3638" s="504" t="s">
        <v>869</v>
      </c>
      <c r="F3638" s="508" t="str">
        <f t="shared" si="2074"/>
        <v xml:space="preserve"> </v>
      </c>
      <c r="G3638" s="509" t="s">
        <v>114</v>
      </c>
      <c r="H3638" s="504" t="s">
        <v>923</v>
      </c>
      <c r="I3638" s="1035"/>
      <c r="J3638" s="1036"/>
      <c r="K3638" s="516" t="s">
        <v>882</v>
      </c>
      <c r="L3638" s="535"/>
      <c r="M3638" s="517" t="str">
        <f t="shared" si="2080"/>
        <v>Y</v>
      </c>
      <c r="N3638" s="514">
        <f t="shared" si="2075"/>
        <v>220.7</v>
      </c>
      <c r="O3638" s="518">
        <f t="shared" si="2082"/>
        <v>0</v>
      </c>
      <c r="P3638" s="680">
        <f>'KB Duct Parts'!$AE$3</f>
        <v>0</v>
      </c>
      <c r="Q3638" s="681">
        <f t="shared" si="2076"/>
        <v>0</v>
      </c>
      <c r="R3638" s="682">
        <f t="shared" si="2077"/>
        <v>0</v>
      </c>
      <c r="S3638" s="716">
        <f t="shared" si="2083"/>
        <v>0.2</v>
      </c>
      <c r="T3638" s="679">
        <f t="shared" si="2078"/>
        <v>0</v>
      </c>
      <c r="U3638" s="679">
        <f t="shared" si="2079"/>
        <v>0</v>
      </c>
      <c r="AF3638" s="370"/>
      <c r="AG3638" s="375"/>
      <c r="AH3638" s="379"/>
      <c r="AI3638" s="383"/>
      <c r="AJ3638" s="388"/>
      <c r="AK3638" s="392"/>
      <c r="AL3638" s="388"/>
      <c r="AM3638" s="363">
        <f t="shared" si="2073"/>
        <v>1</v>
      </c>
      <c r="AN3638" s="578">
        <v>220.7</v>
      </c>
      <c r="AO3638" s="78"/>
      <c r="AP3638" s="78"/>
      <c r="AQ3638" s="78"/>
      <c r="AR3638" s="78"/>
      <c r="AS3638" s="78"/>
      <c r="AT3638" s="78"/>
      <c r="AU3638" s="74" t="s">
        <v>717</v>
      </c>
      <c r="AV3638" s="115"/>
      <c r="AW3638" s="395"/>
      <c r="AX3638" s="395">
        <v>0</v>
      </c>
      <c r="AY3638" s="395">
        <v>0</v>
      </c>
      <c r="AZ3638" s="395">
        <v>0</v>
      </c>
      <c r="BA3638" s="395">
        <v>0</v>
      </c>
      <c r="BB3638" s="395">
        <v>0</v>
      </c>
      <c r="BC3638" s="395">
        <v>0</v>
      </c>
      <c r="BD3638" s="115"/>
      <c r="BE3638" s="115"/>
      <c r="BF3638" s="115"/>
      <c r="BG3638" s="115"/>
      <c r="BH3638" s="115"/>
      <c r="BI3638" s="115"/>
      <c r="BJ3638" s="115"/>
      <c r="BK3638" s="115"/>
      <c r="BQ3638" s="74" t="str">
        <f t="shared" si="2084"/>
        <v xml:space="preserve"> </v>
      </c>
      <c r="BS3638" s="120" t="str">
        <f t="shared" si="2085"/>
        <v xml:space="preserve"> </v>
      </c>
      <c r="BU3638" s="74" t="str">
        <f t="shared" si="2086"/>
        <v xml:space="preserve"> </v>
      </c>
      <c r="BW3638" s="120" t="str">
        <f t="shared" si="2087"/>
        <v xml:space="preserve">  </v>
      </c>
      <c r="BY3638" s="74" t="str">
        <f t="shared" si="2088"/>
        <v xml:space="preserve"> </v>
      </c>
      <c r="CA3638" s="120" t="str">
        <f t="shared" si="2089"/>
        <v xml:space="preserve"> </v>
      </c>
      <c r="CC3638" s="115" t="str">
        <f t="shared" si="2090"/>
        <v xml:space="preserve"> </v>
      </c>
      <c r="CD3638" s="115"/>
      <c r="CE3638" s="417" t="str">
        <f t="shared" si="2091"/>
        <v xml:space="preserve"> </v>
      </c>
      <c r="CF3638" s="115"/>
      <c r="CG3638" s="115" t="str">
        <f t="shared" si="2092"/>
        <v xml:space="preserve"> </v>
      </c>
      <c r="CH3638" s="115"/>
      <c r="CI3638" s="417" t="str">
        <f t="shared" si="2093"/>
        <v xml:space="preserve"> </v>
      </c>
      <c r="CJ3638" s="115"/>
      <c r="CK3638" s="115" t="str">
        <f t="shared" si="2094"/>
        <v xml:space="preserve"> </v>
      </c>
      <c r="CL3638" s="115"/>
      <c r="CM3638" s="417" t="str">
        <f t="shared" si="2095"/>
        <v xml:space="preserve"> </v>
      </c>
      <c r="IS3638" s="96"/>
    </row>
    <row r="3639" spans="2:253" s="74" customFormat="1" ht="17.100000000000001" hidden="1" customHeight="1" x14ac:dyDescent="0.25">
      <c r="B3639" s="504">
        <f>IF('KB Duct Parts'!BL$14=2,'KB Duct Parts'!W27,0)</f>
        <v>0</v>
      </c>
      <c r="C3639" s="508" t="s">
        <v>243</v>
      </c>
      <c r="D3639" s="506" t="str">
        <f t="shared" si="2081"/>
        <v>16313SS</v>
      </c>
      <c r="E3639" s="504" t="s">
        <v>870</v>
      </c>
      <c r="F3639" s="508" t="str">
        <f t="shared" si="2074"/>
        <v xml:space="preserve"> </v>
      </c>
      <c r="G3639" s="509" t="s">
        <v>114</v>
      </c>
      <c r="H3639" s="504" t="s">
        <v>923</v>
      </c>
      <c r="I3639" s="1035"/>
      <c r="J3639" s="1036"/>
      <c r="K3639" s="516" t="s">
        <v>882</v>
      </c>
      <c r="L3639" s="535"/>
      <c r="M3639" s="517" t="str">
        <f t="shared" si="2080"/>
        <v>Y</v>
      </c>
      <c r="N3639" s="514">
        <f t="shared" si="2075"/>
        <v>239</v>
      </c>
      <c r="O3639" s="518">
        <f t="shared" si="2082"/>
        <v>0</v>
      </c>
      <c r="P3639" s="680">
        <f>'KB Duct Parts'!$AE$3</f>
        <v>0</v>
      </c>
      <c r="Q3639" s="681">
        <f t="shared" si="2076"/>
        <v>0</v>
      </c>
      <c r="R3639" s="682">
        <f t="shared" si="2077"/>
        <v>0</v>
      </c>
      <c r="S3639" s="716">
        <f t="shared" si="2083"/>
        <v>0.2</v>
      </c>
      <c r="T3639" s="679">
        <f t="shared" si="2078"/>
        <v>0</v>
      </c>
      <c r="U3639" s="679">
        <f t="shared" si="2079"/>
        <v>0</v>
      </c>
      <c r="AF3639" s="370"/>
      <c r="AG3639" s="375"/>
      <c r="AH3639" s="379"/>
      <c r="AI3639" s="383"/>
      <c r="AJ3639" s="388"/>
      <c r="AK3639" s="392"/>
      <c r="AL3639" s="388"/>
      <c r="AM3639" s="363">
        <f t="shared" si="2073"/>
        <v>1</v>
      </c>
      <c r="AN3639" s="578">
        <v>239</v>
      </c>
      <c r="AO3639" s="78"/>
      <c r="AP3639" s="78"/>
      <c r="AQ3639" s="78"/>
      <c r="AR3639" s="78"/>
      <c r="AS3639" s="78"/>
      <c r="AT3639" s="78"/>
      <c r="AU3639" s="74" t="s">
        <v>717</v>
      </c>
      <c r="AV3639" s="115"/>
      <c r="AW3639" s="395"/>
      <c r="AX3639" s="395">
        <v>0</v>
      </c>
      <c r="AY3639" s="395">
        <v>0</v>
      </c>
      <c r="AZ3639" s="395">
        <v>0</v>
      </c>
      <c r="BA3639" s="395">
        <v>0</v>
      </c>
      <c r="BB3639" s="395">
        <v>0</v>
      </c>
      <c r="BC3639" s="395">
        <v>0</v>
      </c>
      <c r="BD3639" s="115"/>
      <c r="BE3639" s="115"/>
      <c r="BF3639" s="115"/>
      <c r="BG3639" s="115"/>
      <c r="BH3639" s="115"/>
      <c r="BI3639" s="115"/>
      <c r="BJ3639" s="115"/>
      <c r="BK3639" s="115"/>
      <c r="BQ3639" s="74" t="str">
        <f t="shared" si="2084"/>
        <v xml:space="preserve"> </v>
      </c>
      <c r="BS3639" s="120" t="str">
        <f t="shared" si="2085"/>
        <v xml:space="preserve"> </v>
      </c>
      <c r="BU3639" s="74" t="str">
        <f t="shared" si="2086"/>
        <v xml:space="preserve"> </v>
      </c>
      <c r="BW3639" s="120" t="str">
        <f t="shared" si="2087"/>
        <v xml:space="preserve">  </v>
      </c>
      <c r="BY3639" s="74" t="str">
        <f t="shared" si="2088"/>
        <v xml:space="preserve"> </v>
      </c>
      <c r="CA3639" s="120" t="str">
        <f t="shared" si="2089"/>
        <v xml:space="preserve"> </v>
      </c>
      <c r="CC3639" s="115" t="str">
        <f t="shared" si="2090"/>
        <v xml:space="preserve"> </v>
      </c>
      <c r="CD3639" s="115"/>
      <c r="CE3639" s="417" t="str">
        <f t="shared" si="2091"/>
        <v xml:space="preserve"> </v>
      </c>
      <c r="CF3639" s="115"/>
      <c r="CG3639" s="115" t="str">
        <f t="shared" si="2092"/>
        <v xml:space="preserve"> </v>
      </c>
      <c r="CH3639" s="115"/>
      <c r="CI3639" s="417" t="str">
        <f t="shared" si="2093"/>
        <v xml:space="preserve"> </v>
      </c>
      <c r="CJ3639" s="115"/>
      <c r="CK3639" s="115" t="str">
        <f t="shared" si="2094"/>
        <v xml:space="preserve"> </v>
      </c>
      <c r="CL3639" s="115"/>
      <c r="CM3639" s="417" t="str">
        <f t="shared" si="2095"/>
        <v xml:space="preserve"> </v>
      </c>
      <c r="IS3639" s="96"/>
    </row>
    <row r="3640" spans="2:253" s="74" customFormat="1" ht="17.100000000000001" hidden="1" customHeight="1" x14ac:dyDescent="0.25">
      <c r="B3640" s="504">
        <f>IF('KB Duct Parts'!BL$14=2,'KB Duct Parts'!W28,0)</f>
        <v>0</v>
      </c>
      <c r="C3640" s="508" t="s">
        <v>244</v>
      </c>
      <c r="D3640" s="506" t="str">
        <f t="shared" si="2081"/>
        <v>16314SS</v>
      </c>
      <c r="E3640" s="504" t="s">
        <v>871</v>
      </c>
      <c r="F3640" s="508" t="str">
        <f t="shared" si="2074"/>
        <v xml:space="preserve"> </v>
      </c>
      <c r="G3640" s="509" t="s">
        <v>114</v>
      </c>
      <c r="H3640" s="504" t="s">
        <v>923</v>
      </c>
      <c r="I3640" s="1035"/>
      <c r="J3640" s="1036"/>
      <c r="K3640" s="516" t="s">
        <v>882</v>
      </c>
      <c r="L3640" s="535"/>
      <c r="M3640" s="517" t="str">
        <f t="shared" si="2080"/>
        <v>Y</v>
      </c>
      <c r="N3640" s="514">
        <f t="shared" si="2075"/>
        <v>248.2</v>
      </c>
      <c r="O3640" s="518">
        <f t="shared" si="2082"/>
        <v>0</v>
      </c>
      <c r="P3640" s="680">
        <f>'KB Duct Parts'!$AE$3</f>
        <v>0</v>
      </c>
      <c r="Q3640" s="681">
        <f t="shared" si="2076"/>
        <v>0</v>
      </c>
      <c r="R3640" s="682">
        <f t="shared" si="2077"/>
        <v>0</v>
      </c>
      <c r="S3640" s="716">
        <f t="shared" si="2083"/>
        <v>0.2</v>
      </c>
      <c r="T3640" s="679">
        <f t="shared" si="2078"/>
        <v>0</v>
      </c>
      <c r="U3640" s="679">
        <f t="shared" si="2079"/>
        <v>0</v>
      </c>
      <c r="AF3640" s="370"/>
      <c r="AG3640" s="375"/>
      <c r="AH3640" s="379"/>
      <c r="AI3640" s="383"/>
      <c r="AJ3640" s="388"/>
      <c r="AK3640" s="392"/>
      <c r="AL3640" s="388"/>
      <c r="AM3640" s="363">
        <f t="shared" si="2073"/>
        <v>1</v>
      </c>
      <c r="AN3640" s="578">
        <v>248.2</v>
      </c>
      <c r="AO3640" s="78"/>
      <c r="AP3640" s="78"/>
      <c r="AQ3640" s="78"/>
      <c r="AR3640" s="78"/>
      <c r="AS3640" s="78"/>
      <c r="AT3640" s="78"/>
      <c r="AU3640" s="74" t="s">
        <v>717</v>
      </c>
      <c r="AV3640" s="115"/>
      <c r="AW3640" s="395"/>
      <c r="AX3640" s="395">
        <v>0</v>
      </c>
      <c r="AY3640" s="395">
        <v>0</v>
      </c>
      <c r="AZ3640" s="395">
        <v>0</v>
      </c>
      <c r="BA3640" s="395">
        <v>0</v>
      </c>
      <c r="BB3640" s="395">
        <v>0</v>
      </c>
      <c r="BC3640" s="395">
        <v>0</v>
      </c>
      <c r="BD3640" s="115"/>
      <c r="BE3640" s="115"/>
      <c r="BF3640" s="115"/>
      <c r="BG3640" s="115"/>
      <c r="BH3640" s="115"/>
      <c r="BI3640" s="115"/>
      <c r="BJ3640" s="115"/>
      <c r="BK3640" s="115"/>
      <c r="BQ3640" s="74" t="str">
        <f t="shared" si="2084"/>
        <v xml:space="preserve"> </v>
      </c>
      <c r="BS3640" s="120" t="str">
        <f t="shared" si="2085"/>
        <v xml:space="preserve"> </v>
      </c>
      <c r="BU3640" s="74" t="str">
        <f t="shared" si="2086"/>
        <v xml:space="preserve"> </v>
      </c>
      <c r="BW3640" s="120" t="str">
        <f t="shared" si="2087"/>
        <v xml:space="preserve">  </v>
      </c>
      <c r="BY3640" s="74" t="str">
        <f t="shared" si="2088"/>
        <v xml:space="preserve"> </v>
      </c>
      <c r="CA3640" s="120" t="str">
        <f t="shared" si="2089"/>
        <v xml:space="preserve"> </v>
      </c>
      <c r="CC3640" s="115" t="str">
        <f t="shared" si="2090"/>
        <v xml:space="preserve"> </v>
      </c>
      <c r="CD3640" s="115"/>
      <c r="CE3640" s="417" t="str">
        <f t="shared" si="2091"/>
        <v xml:space="preserve"> </v>
      </c>
      <c r="CF3640" s="115"/>
      <c r="CG3640" s="115" t="str">
        <f t="shared" si="2092"/>
        <v xml:space="preserve"> </v>
      </c>
      <c r="CH3640" s="115"/>
      <c r="CI3640" s="417" t="str">
        <f t="shared" si="2093"/>
        <v xml:space="preserve"> </v>
      </c>
      <c r="CJ3640" s="115"/>
      <c r="CK3640" s="115" t="str">
        <f t="shared" si="2094"/>
        <v xml:space="preserve"> </v>
      </c>
      <c r="CL3640" s="115"/>
      <c r="CM3640" s="417" t="str">
        <f t="shared" si="2095"/>
        <v xml:space="preserve"> </v>
      </c>
      <c r="IS3640" s="96"/>
    </row>
    <row r="3641" spans="2:253" s="74" customFormat="1" ht="17.100000000000001" hidden="1" customHeight="1" x14ac:dyDescent="0.25">
      <c r="B3641" s="504">
        <f>IF('KB Duct Parts'!BL$14=2,'KB Duct Parts'!W29,0)</f>
        <v>0</v>
      </c>
      <c r="C3641" s="508" t="s">
        <v>245</v>
      </c>
      <c r="D3641" s="506" t="str">
        <f t="shared" si="2081"/>
        <v>16315SS</v>
      </c>
      <c r="E3641" s="504" t="s">
        <v>872</v>
      </c>
      <c r="F3641" s="508" t="str">
        <f t="shared" si="2074"/>
        <v xml:space="preserve"> </v>
      </c>
      <c r="G3641" s="509" t="s">
        <v>114</v>
      </c>
      <c r="H3641" s="504" t="s">
        <v>923</v>
      </c>
      <c r="I3641" s="1035"/>
      <c r="J3641" s="1036"/>
      <c r="K3641" s="516" t="s">
        <v>882</v>
      </c>
      <c r="L3641" s="535"/>
      <c r="M3641" s="517" t="str">
        <f t="shared" si="2080"/>
        <v>Y</v>
      </c>
      <c r="N3641" s="514">
        <f t="shared" si="2075"/>
        <v>266.7</v>
      </c>
      <c r="O3641" s="518">
        <f t="shared" si="2082"/>
        <v>0</v>
      </c>
      <c r="P3641" s="680">
        <f>'KB Duct Parts'!$AE$3</f>
        <v>0</v>
      </c>
      <c r="Q3641" s="681">
        <f t="shared" si="2076"/>
        <v>0</v>
      </c>
      <c r="R3641" s="682">
        <f t="shared" si="2077"/>
        <v>0</v>
      </c>
      <c r="S3641" s="716">
        <f t="shared" si="2083"/>
        <v>0.2</v>
      </c>
      <c r="T3641" s="679">
        <f t="shared" si="2078"/>
        <v>0</v>
      </c>
      <c r="U3641" s="679">
        <f t="shared" si="2079"/>
        <v>0</v>
      </c>
      <c r="AF3641" s="370"/>
      <c r="AG3641" s="375"/>
      <c r="AH3641" s="379"/>
      <c r="AI3641" s="383"/>
      <c r="AJ3641" s="388"/>
      <c r="AK3641" s="392"/>
      <c r="AL3641" s="388"/>
      <c r="AM3641" s="363">
        <f t="shared" si="2073"/>
        <v>1</v>
      </c>
      <c r="AN3641" s="578">
        <v>266.7</v>
      </c>
      <c r="AO3641" s="78"/>
      <c r="AP3641" s="78"/>
      <c r="AQ3641" s="78"/>
      <c r="AR3641" s="78"/>
      <c r="AS3641" s="78"/>
      <c r="AT3641" s="78"/>
      <c r="AU3641" s="74" t="s">
        <v>717</v>
      </c>
      <c r="AV3641" s="115"/>
      <c r="AW3641" s="395"/>
      <c r="AX3641" s="395">
        <v>0</v>
      </c>
      <c r="AY3641" s="395">
        <v>0</v>
      </c>
      <c r="AZ3641" s="395">
        <v>0</v>
      </c>
      <c r="BA3641" s="395">
        <v>0</v>
      </c>
      <c r="BB3641" s="395">
        <v>0</v>
      </c>
      <c r="BC3641" s="395">
        <v>0</v>
      </c>
      <c r="BD3641" s="115"/>
      <c r="BE3641" s="115"/>
      <c r="BF3641" s="115"/>
      <c r="BG3641" s="115"/>
      <c r="BH3641" s="115"/>
      <c r="BI3641" s="115"/>
      <c r="BJ3641" s="115"/>
      <c r="BK3641" s="115"/>
      <c r="BQ3641" s="74" t="str">
        <f t="shared" si="2084"/>
        <v xml:space="preserve"> </v>
      </c>
      <c r="BS3641" s="120" t="str">
        <f t="shared" si="2085"/>
        <v xml:space="preserve"> </v>
      </c>
      <c r="BU3641" s="74" t="str">
        <f t="shared" si="2086"/>
        <v xml:space="preserve"> </v>
      </c>
      <c r="BW3641" s="120" t="str">
        <f t="shared" si="2087"/>
        <v xml:space="preserve">  </v>
      </c>
      <c r="BY3641" s="74" t="str">
        <f t="shared" si="2088"/>
        <v xml:space="preserve"> </v>
      </c>
      <c r="CA3641" s="120" t="str">
        <f t="shared" si="2089"/>
        <v xml:space="preserve"> </v>
      </c>
      <c r="CC3641" s="115" t="str">
        <f t="shared" si="2090"/>
        <v xml:space="preserve"> </v>
      </c>
      <c r="CD3641" s="115"/>
      <c r="CE3641" s="417" t="str">
        <f t="shared" si="2091"/>
        <v xml:space="preserve"> </v>
      </c>
      <c r="CF3641" s="115"/>
      <c r="CG3641" s="115" t="str">
        <f t="shared" si="2092"/>
        <v xml:space="preserve"> </v>
      </c>
      <c r="CH3641" s="115"/>
      <c r="CI3641" s="417" t="str">
        <f t="shared" si="2093"/>
        <v xml:space="preserve"> </v>
      </c>
      <c r="CJ3641" s="115"/>
      <c r="CK3641" s="115" t="str">
        <f t="shared" si="2094"/>
        <v xml:space="preserve"> </v>
      </c>
      <c r="CL3641" s="115"/>
      <c r="CM3641" s="417" t="str">
        <f t="shared" si="2095"/>
        <v xml:space="preserve"> </v>
      </c>
      <c r="IS3641" s="96"/>
    </row>
    <row r="3642" spans="2:253" s="74" customFormat="1" ht="17.100000000000001" hidden="1" customHeight="1" x14ac:dyDescent="0.25">
      <c r="B3642" s="504">
        <f>IF('KB Duct Parts'!BL$14=2,'KB Duct Parts'!W30,0)</f>
        <v>0</v>
      </c>
      <c r="C3642" s="508" t="s">
        <v>246</v>
      </c>
      <c r="D3642" s="506" t="str">
        <f t="shared" si="2081"/>
        <v>16316SS</v>
      </c>
      <c r="E3642" s="504" t="s">
        <v>873</v>
      </c>
      <c r="F3642" s="508" t="str">
        <f t="shared" si="2074"/>
        <v xml:space="preserve"> </v>
      </c>
      <c r="G3642" s="509" t="s">
        <v>114</v>
      </c>
      <c r="H3642" s="504" t="s">
        <v>923</v>
      </c>
      <c r="I3642" s="1035"/>
      <c r="J3642" s="1036"/>
      <c r="K3642" s="516" t="s">
        <v>882</v>
      </c>
      <c r="L3642" s="535"/>
      <c r="M3642" s="517" t="str">
        <f t="shared" si="2080"/>
        <v>Y</v>
      </c>
      <c r="N3642" s="514">
        <f t="shared" si="2075"/>
        <v>275.8</v>
      </c>
      <c r="O3642" s="518">
        <f t="shared" si="2082"/>
        <v>0</v>
      </c>
      <c r="P3642" s="680">
        <f>'KB Duct Parts'!$AE$3</f>
        <v>0</v>
      </c>
      <c r="Q3642" s="681">
        <f t="shared" si="2076"/>
        <v>0</v>
      </c>
      <c r="R3642" s="682">
        <f t="shared" si="2077"/>
        <v>0</v>
      </c>
      <c r="S3642" s="716">
        <f t="shared" si="2083"/>
        <v>0.2</v>
      </c>
      <c r="T3642" s="679">
        <f t="shared" si="2078"/>
        <v>0</v>
      </c>
      <c r="U3642" s="679">
        <f t="shared" si="2079"/>
        <v>0</v>
      </c>
      <c r="AF3642" s="370"/>
      <c r="AG3642" s="375"/>
      <c r="AH3642" s="379"/>
      <c r="AI3642" s="383"/>
      <c r="AJ3642" s="388"/>
      <c r="AK3642" s="392"/>
      <c r="AL3642" s="388"/>
      <c r="AM3642" s="363">
        <f t="shared" si="2073"/>
        <v>1</v>
      </c>
      <c r="AN3642" s="578">
        <v>275.8</v>
      </c>
      <c r="AO3642" s="78"/>
      <c r="AP3642" s="78"/>
      <c r="AQ3642" s="78"/>
      <c r="AR3642" s="78"/>
      <c r="AS3642" s="78"/>
      <c r="AT3642" s="78"/>
      <c r="AU3642" s="74" t="s">
        <v>717</v>
      </c>
      <c r="AV3642" s="115"/>
      <c r="AW3642" s="395"/>
      <c r="AX3642" s="395">
        <v>0</v>
      </c>
      <c r="AY3642" s="395">
        <v>0</v>
      </c>
      <c r="AZ3642" s="395">
        <v>0</v>
      </c>
      <c r="BA3642" s="395">
        <v>0</v>
      </c>
      <c r="BB3642" s="395">
        <v>0</v>
      </c>
      <c r="BC3642" s="395">
        <v>0</v>
      </c>
      <c r="BD3642" s="115"/>
      <c r="BE3642" s="115"/>
      <c r="BF3642" s="115"/>
      <c r="BG3642" s="115"/>
      <c r="BH3642" s="115"/>
      <c r="BI3642" s="115"/>
      <c r="BJ3642" s="115"/>
      <c r="BK3642" s="115"/>
      <c r="BQ3642" s="74" t="str">
        <f t="shared" si="2084"/>
        <v xml:space="preserve"> </v>
      </c>
      <c r="BS3642" s="120" t="str">
        <f t="shared" si="2085"/>
        <v xml:space="preserve"> </v>
      </c>
      <c r="BU3642" s="74" t="str">
        <f t="shared" si="2086"/>
        <v xml:space="preserve"> </v>
      </c>
      <c r="BW3642" s="120" t="str">
        <f t="shared" si="2087"/>
        <v xml:space="preserve">  </v>
      </c>
      <c r="BY3642" s="74" t="str">
        <f t="shared" si="2088"/>
        <v xml:space="preserve"> </v>
      </c>
      <c r="CA3642" s="120" t="str">
        <f t="shared" si="2089"/>
        <v xml:space="preserve"> </v>
      </c>
      <c r="CC3642" s="115" t="str">
        <f t="shared" si="2090"/>
        <v xml:space="preserve"> </v>
      </c>
      <c r="CD3642" s="115"/>
      <c r="CE3642" s="417" t="str">
        <f t="shared" si="2091"/>
        <v xml:space="preserve"> </v>
      </c>
      <c r="CF3642" s="115"/>
      <c r="CG3642" s="115" t="str">
        <f t="shared" si="2092"/>
        <v xml:space="preserve"> </v>
      </c>
      <c r="CH3642" s="115"/>
      <c r="CI3642" s="417" t="str">
        <f t="shared" si="2093"/>
        <v xml:space="preserve"> </v>
      </c>
      <c r="CJ3642" s="115"/>
      <c r="CK3642" s="115" t="str">
        <f t="shared" si="2094"/>
        <v xml:space="preserve"> </v>
      </c>
      <c r="CL3642" s="115"/>
      <c r="CM3642" s="417" t="str">
        <f t="shared" si="2095"/>
        <v xml:space="preserve"> </v>
      </c>
      <c r="IS3642" s="96"/>
    </row>
    <row r="3643" spans="2:253" s="74" customFormat="1" ht="17.100000000000001" hidden="1" customHeight="1" x14ac:dyDescent="0.25">
      <c r="B3643" s="504">
        <f>IF('KB Duct Parts'!BL$14=2,'KB Duct Parts'!W31,0)</f>
        <v>0</v>
      </c>
      <c r="C3643" s="508" t="s">
        <v>247</v>
      </c>
      <c r="D3643" s="506" t="str">
        <f t="shared" si="2081"/>
        <v>16317SS</v>
      </c>
      <c r="E3643" s="504" t="s">
        <v>874</v>
      </c>
      <c r="F3643" s="508" t="str">
        <f t="shared" si="2074"/>
        <v xml:space="preserve"> </v>
      </c>
      <c r="G3643" s="509" t="s">
        <v>114</v>
      </c>
      <c r="H3643" s="504" t="s">
        <v>923</v>
      </c>
      <c r="I3643" s="1035"/>
      <c r="J3643" s="1036"/>
      <c r="K3643" s="516" t="s">
        <v>882</v>
      </c>
      <c r="L3643" s="535"/>
      <c r="M3643" s="532" t="s">
        <v>1700</v>
      </c>
      <c r="N3643" s="514">
        <f t="shared" si="2075"/>
        <v>303.39999999999998</v>
      </c>
      <c r="O3643" s="518">
        <f t="shared" si="2082"/>
        <v>0</v>
      </c>
      <c r="P3643" s="680">
        <f>'KB Duct Parts'!$AE$3</f>
        <v>0</v>
      </c>
      <c r="Q3643" s="681">
        <f t="shared" si="2076"/>
        <v>0</v>
      </c>
      <c r="R3643" s="682">
        <f t="shared" si="2077"/>
        <v>0</v>
      </c>
      <c r="S3643" s="716">
        <f t="shared" si="2083"/>
        <v>0.2</v>
      </c>
      <c r="T3643" s="679">
        <f t="shared" si="2078"/>
        <v>0</v>
      </c>
      <c r="U3643" s="679">
        <f t="shared" si="2079"/>
        <v>0</v>
      </c>
      <c r="AF3643" s="370"/>
      <c r="AG3643" s="375"/>
      <c r="AH3643" s="379"/>
      <c r="AI3643" s="383"/>
      <c r="AJ3643" s="388"/>
      <c r="AK3643" s="392"/>
      <c r="AL3643" s="388"/>
      <c r="AM3643" s="363">
        <f t="shared" si="2073"/>
        <v>1</v>
      </c>
      <c r="AN3643" s="578">
        <v>303.39999999999998</v>
      </c>
      <c r="AO3643" s="78"/>
      <c r="AP3643" s="78"/>
      <c r="AQ3643" s="78"/>
      <c r="AR3643" s="78"/>
      <c r="AS3643" s="78"/>
      <c r="AT3643" s="78"/>
      <c r="AU3643" s="74" t="s">
        <v>717</v>
      </c>
      <c r="AV3643" s="115"/>
      <c r="AW3643" s="395"/>
      <c r="AX3643" s="395">
        <v>0</v>
      </c>
      <c r="AY3643" s="395">
        <v>0</v>
      </c>
      <c r="AZ3643" s="395">
        <v>0</v>
      </c>
      <c r="BA3643" s="395">
        <v>0</v>
      </c>
      <c r="BB3643" s="395">
        <v>0</v>
      </c>
      <c r="BC3643" s="395">
        <v>0</v>
      </c>
      <c r="BD3643" s="115"/>
      <c r="BE3643" s="115"/>
      <c r="BF3643" s="115"/>
      <c r="BG3643" s="115"/>
      <c r="BH3643" s="115"/>
      <c r="BI3643" s="115"/>
      <c r="BJ3643" s="115"/>
      <c r="BK3643" s="115"/>
      <c r="BQ3643" s="74" t="str">
        <f t="shared" si="2084"/>
        <v xml:space="preserve"> </v>
      </c>
      <c r="BS3643" s="120" t="str">
        <f t="shared" si="2085"/>
        <v xml:space="preserve"> </v>
      </c>
      <c r="BU3643" s="74" t="str">
        <f t="shared" si="2086"/>
        <v xml:space="preserve"> </v>
      </c>
      <c r="BW3643" s="120" t="str">
        <f t="shared" si="2087"/>
        <v xml:space="preserve">  </v>
      </c>
      <c r="BY3643" s="74" t="str">
        <f t="shared" si="2088"/>
        <v xml:space="preserve"> </v>
      </c>
      <c r="CA3643" s="120" t="str">
        <f t="shared" si="2089"/>
        <v xml:space="preserve"> </v>
      </c>
      <c r="CC3643" s="115" t="str">
        <f t="shared" si="2090"/>
        <v xml:space="preserve"> </v>
      </c>
      <c r="CD3643" s="115"/>
      <c r="CE3643" s="417" t="str">
        <f t="shared" si="2091"/>
        <v xml:space="preserve"> </v>
      </c>
      <c r="CF3643" s="115"/>
      <c r="CG3643" s="115" t="str">
        <f t="shared" si="2092"/>
        <v xml:space="preserve"> </v>
      </c>
      <c r="CH3643" s="115"/>
      <c r="CI3643" s="417" t="str">
        <f t="shared" si="2093"/>
        <v xml:space="preserve"> </v>
      </c>
      <c r="CJ3643" s="115"/>
      <c r="CK3643" s="115" t="str">
        <f t="shared" si="2094"/>
        <v xml:space="preserve"> </v>
      </c>
      <c r="CL3643" s="115"/>
      <c r="CM3643" s="417" t="str">
        <f t="shared" si="2095"/>
        <v xml:space="preserve"> </v>
      </c>
      <c r="IS3643" s="96"/>
    </row>
    <row r="3644" spans="2:253" s="74" customFormat="1" ht="17.100000000000001" hidden="1" customHeight="1" x14ac:dyDescent="0.25">
      <c r="B3644" s="504">
        <f>IF('KB Duct Parts'!BL$14=2,'KB Duct Parts'!W32,0)</f>
        <v>0</v>
      </c>
      <c r="C3644" s="508" t="s">
        <v>248</v>
      </c>
      <c r="D3644" s="506" t="str">
        <f t="shared" si="2081"/>
        <v>16318SS</v>
      </c>
      <c r="E3644" s="504" t="s">
        <v>875</v>
      </c>
      <c r="F3644" s="508" t="str">
        <f t="shared" si="2074"/>
        <v xml:space="preserve"> </v>
      </c>
      <c r="G3644" s="509" t="s">
        <v>114</v>
      </c>
      <c r="H3644" s="504" t="s">
        <v>923</v>
      </c>
      <c r="I3644" s="1035"/>
      <c r="J3644" s="1036"/>
      <c r="K3644" s="516" t="s">
        <v>882</v>
      </c>
      <c r="L3644" s="535"/>
      <c r="M3644" s="532" t="s">
        <v>1700</v>
      </c>
      <c r="N3644" s="514">
        <f t="shared" si="2075"/>
        <v>312.60000000000002</v>
      </c>
      <c r="O3644" s="518">
        <f t="shared" si="2082"/>
        <v>0</v>
      </c>
      <c r="P3644" s="680">
        <f>'KB Duct Parts'!$AE$3</f>
        <v>0</v>
      </c>
      <c r="Q3644" s="681">
        <f t="shared" si="2076"/>
        <v>0</v>
      </c>
      <c r="R3644" s="682">
        <f t="shared" si="2077"/>
        <v>0</v>
      </c>
      <c r="S3644" s="716">
        <f t="shared" si="2083"/>
        <v>0.2</v>
      </c>
      <c r="T3644" s="679">
        <f t="shared" si="2078"/>
        <v>0</v>
      </c>
      <c r="U3644" s="679">
        <f t="shared" si="2079"/>
        <v>0</v>
      </c>
      <c r="AF3644" s="370"/>
      <c r="AG3644" s="375"/>
      <c r="AH3644" s="379"/>
      <c r="AI3644" s="383"/>
      <c r="AJ3644" s="388"/>
      <c r="AK3644" s="392"/>
      <c r="AL3644" s="388"/>
      <c r="AM3644" s="363">
        <f t="shared" si="2073"/>
        <v>1</v>
      </c>
      <c r="AN3644" s="578">
        <v>312.60000000000002</v>
      </c>
      <c r="AO3644" s="78"/>
      <c r="AP3644" s="78"/>
      <c r="AQ3644" s="78"/>
      <c r="AR3644" s="78"/>
      <c r="AS3644" s="78"/>
      <c r="AT3644" s="78"/>
      <c r="AU3644" s="74" t="s">
        <v>717</v>
      </c>
      <c r="AV3644" s="115"/>
      <c r="AW3644" s="395"/>
      <c r="AX3644" s="395">
        <v>0</v>
      </c>
      <c r="AY3644" s="395">
        <v>0</v>
      </c>
      <c r="AZ3644" s="395">
        <v>0</v>
      </c>
      <c r="BA3644" s="395">
        <v>0</v>
      </c>
      <c r="BB3644" s="395">
        <v>0</v>
      </c>
      <c r="BC3644" s="395">
        <v>0</v>
      </c>
      <c r="BD3644" s="115"/>
      <c r="BE3644" s="115"/>
      <c r="BF3644" s="115"/>
      <c r="BG3644" s="115"/>
      <c r="BH3644" s="115"/>
      <c r="BI3644" s="115"/>
      <c r="BJ3644" s="115"/>
      <c r="BK3644" s="115"/>
      <c r="BQ3644" s="74" t="str">
        <f t="shared" si="2084"/>
        <v xml:space="preserve"> </v>
      </c>
      <c r="BS3644" s="120" t="str">
        <f t="shared" si="2085"/>
        <v xml:space="preserve"> </v>
      </c>
      <c r="BU3644" s="74" t="str">
        <f t="shared" si="2086"/>
        <v xml:space="preserve"> </v>
      </c>
      <c r="BW3644" s="120" t="str">
        <f t="shared" si="2087"/>
        <v xml:space="preserve">  </v>
      </c>
      <c r="BY3644" s="74" t="str">
        <f t="shared" si="2088"/>
        <v xml:space="preserve"> </v>
      </c>
      <c r="CA3644" s="120" t="str">
        <f t="shared" si="2089"/>
        <v xml:space="preserve"> </v>
      </c>
      <c r="CC3644" s="115" t="str">
        <f t="shared" si="2090"/>
        <v xml:space="preserve"> </v>
      </c>
      <c r="CD3644" s="115"/>
      <c r="CE3644" s="417" t="str">
        <f t="shared" si="2091"/>
        <v xml:space="preserve"> </v>
      </c>
      <c r="CF3644" s="115"/>
      <c r="CG3644" s="115" t="str">
        <f t="shared" si="2092"/>
        <v xml:space="preserve"> </v>
      </c>
      <c r="CH3644" s="115"/>
      <c r="CI3644" s="417" t="str">
        <f t="shared" si="2093"/>
        <v xml:space="preserve"> </v>
      </c>
      <c r="CJ3644" s="115"/>
      <c r="CK3644" s="115" t="str">
        <f t="shared" si="2094"/>
        <v xml:space="preserve"> </v>
      </c>
      <c r="CL3644" s="115"/>
      <c r="CM3644" s="417" t="str">
        <f t="shared" si="2095"/>
        <v xml:space="preserve"> </v>
      </c>
      <c r="IS3644" s="96"/>
    </row>
    <row r="3645" spans="2:253" s="74" customFormat="1" ht="17.100000000000001" hidden="1" customHeight="1" x14ac:dyDescent="0.25">
      <c r="B3645" s="504">
        <f>IF('KB Duct Parts'!BL$14=2,'KB Duct Parts'!W33,0)</f>
        <v>0</v>
      </c>
      <c r="C3645" s="508" t="s">
        <v>249</v>
      </c>
      <c r="D3645" s="506" t="str">
        <f t="shared" si="2081"/>
        <v>16319SS</v>
      </c>
      <c r="E3645" s="504" t="s">
        <v>876</v>
      </c>
      <c r="F3645" s="508" t="str">
        <f t="shared" si="2074"/>
        <v xml:space="preserve"> </v>
      </c>
      <c r="G3645" s="509" t="s">
        <v>114</v>
      </c>
      <c r="H3645" s="504" t="s">
        <v>923</v>
      </c>
      <c r="I3645" s="1035"/>
      <c r="J3645" s="1036"/>
      <c r="K3645" s="516" t="s">
        <v>882</v>
      </c>
      <c r="L3645" s="535"/>
      <c r="M3645" s="532" t="s">
        <v>1700</v>
      </c>
      <c r="N3645" s="514">
        <f t="shared" si="2075"/>
        <v>330.9</v>
      </c>
      <c r="O3645" s="518">
        <f t="shared" si="2082"/>
        <v>0</v>
      </c>
      <c r="P3645" s="680">
        <f>'KB Duct Parts'!$AE$3</f>
        <v>0</v>
      </c>
      <c r="Q3645" s="681">
        <f t="shared" si="2076"/>
        <v>0</v>
      </c>
      <c r="R3645" s="682">
        <f t="shared" si="2077"/>
        <v>0</v>
      </c>
      <c r="S3645" s="716">
        <f t="shared" si="2083"/>
        <v>0.2</v>
      </c>
      <c r="T3645" s="679">
        <f t="shared" si="2078"/>
        <v>0</v>
      </c>
      <c r="U3645" s="679">
        <f t="shared" si="2079"/>
        <v>0</v>
      </c>
      <c r="AF3645" s="370"/>
      <c r="AG3645" s="375"/>
      <c r="AH3645" s="379"/>
      <c r="AI3645" s="383"/>
      <c r="AJ3645" s="388"/>
      <c r="AK3645" s="392"/>
      <c r="AL3645" s="388"/>
      <c r="AM3645" s="363">
        <f t="shared" si="2073"/>
        <v>1</v>
      </c>
      <c r="AN3645" s="578">
        <v>330.9</v>
      </c>
      <c r="AO3645" s="78"/>
      <c r="AP3645" s="78"/>
      <c r="AQ3645" s="78"/>
      <c r="AR3645" s="78"/>
      <c r="AS3645" s="78"/>
      <c r="AT3645" s="78"/>
      <c r="AU3645" s="74" t="s">
        <v>717</v>
      </c>
      <c r="AV3645" s="115"/>
      <c r="AW3645" s="395"/>
      <c r="AX3645" s="395">
        <v>0</v>
      </c>
      <c r="AY3645" s="395">
        <v>0</v>
      </c>
      <c r="AZ3645" s="395">
        <v>0</v>
      </c>
      <c r="BA3645" s="395">
        <v>0</v>
      </c>
      <c r="BB3645" s="395">
        <v>0</v>
      </c>
      <c r="BC3645" s="395">
        <v>0</v>
      </c>
      <c r="BD3645" s="115"/>
      <c r="BE3645" s="115"/>
      <c r="BF3645" s="115"/>
      <c r="BG3645" s="115"/>
      <c r="BH3645" s="115"/>
      <c r="BI3645" s="115"/>
      <c r="BJ3645" s="115"/>
      <c r="BK3645" s="115"/>
      <c r="BQ3645" s="74" t="str">
        <f t="shared" si="2084"/>
        <v xml:space="preserve"> </v>
      </c>
      <c r="BS3645" s="120" t="str">
        <f t="shared" si="2085"/>
        <v xml:space="preserve"> </v>
      </c>
      <c r="BU3645" s="74" t="str">
        <f t="shared" si="2086"/>
        <v xml:space="preserve"> </v>
      </c>
      <c r="BW3645" s="120" t="str">
        <f t="shared" si="2087"/>
        <v xml:space="preserve">  </v>
      </c>
      <c r="BY3645" s="74" t="str">
        <f t="shared" si="2088"/>
        <v xml:space="preserve"> </v>
      </c>
      <c r="CA3645" s="120" t="str">
        <f t="shared" si="2089"/>
        <v xml:space="preserve"> </v>
      </c>
      <c r="CC3645" s="115" t="str">
        <f t="shared" si="2090"/>
        <v xml:space="preserve"> </v>
      </c>
      <c r="CD3645" s="115"/>
      <c r="CE3645" s="417" t="str">
        <f t="shared" si="2091"/>
        <v xml:space="preserve"> </v>
      </c>
      <c r="CF3645" s="115"/>
      <c r="CG3645" s="115" t="str">
        <f t="shared" si="2092"/>
        <v xml:space="preserve"> </v>
      </c>
      <c r="CH3645" s="115"/>
      <c r="CI3645" s="417" t="str">
        <f t="shared" si="2093"/>
        <v xml:space="preserve"> </v>
      </c>
      <c r="CJ3645" s="115"/>
      <c r="CK3645" s="115" t="str">
        <f t="shared" si="2094"/>
        <v xml:space="preserve"> </v>
      </c>
      <c r="CL3645" s="115"/>
      <c r="CM3645" s="417" t="str">
        <f t="shared" si="2095"/>
        <v xml:space="preserve"> </v>
      </c>
      <c r="IS3645" s="96"/>
    </row>
    <row r="3646" spans="2:253" s="74" customFormat="1" ht="17.100000000000001" hidden="1" customHeight="1" x14ac:dyDescent="0.25">
      <c r="B3646" s="504">
        <f>IF('KB Duct Parts'!BL$14=2,'KB Duct Parts'!W34,0)</f>
        <v>0</v>
      </c>
      <c r="C3646" s="508" t="s">
        <v>250</v>
      </c>
      <c r="D3646" s="506" t="str">
        <f t="shared" si="2081"/>
        <v>16320SS</v>
      </c>
      <c r="E3646" s="504" t="s">
        <v>877</v>
      </c>
      <c r="F3646" s="508" t="str">
        <f t="shared" si="2074"/>
        <v xml:space="preserve"> </v>
      </c>
      <c r="G3646" s="509" t="s">
        <v>114</v>
      </c>
      <c r="H3646" s="504" t="s">
        <v>923</v>
      </c>
      <c r="I3646" s="1035"/>
      <c r="J3646" s="1036"/>
      <c r="K3646" s="516" t="s">
        <v>882</v>
      </c>
      <c r="L3646" s="535"/>
      <c r="M3646" s="532" t="s">
        <v>1700</v>
      </c>
      <c r="N3646" s="514">
        <f t="shared" si="2075"/>
        <v>358.6</v>
      </c>
      <c r="O3646" s="518">
        <f t="shared" si="2082"/>
        <v>0</v>
      </c>
      <c r="P3646" s="680">
        <f>'KB Duct Parts'!$AE$3</f>
        <v>0</v>
      </c>
      <c r="Q3646" s="681">
        <f t="shared" si="2076"/>
        <v>0</v>
      </c>
      <c r="R3646" s="682">
        <f t="shared" si="2077"/>
        <v>0</v>
      </c>
      <c r="S3646" s="716">
        <f t="shared" si="2083"/>
        <v>0.2</v>
      </c>
      <c r="T3646" s="679">
        <f t="shared" si="2078"/>
        <v>0</v>
      </c>
      <c r="U3646" s="679">
        <f t="shared" si="2079"/>
        <v>0</v>
      </c>
      <c r="AF3646" s="370"/>
      <c r="AG3646" s="375"/>
      <c r="AH3646" s="379"/>
      <c r="AI3646" s="383"/>
      <c r="AJ3646" s="388"/>
      <c r="AK3646" s="392"/>
      <c r="AL3646" s="388"/>
      <c r="AM3646" s="363">
        <f t="shared" si="2073"/>
        <v>1</v>
      </c>
      <c r="AN3646" s="578">
        <v>358.6</v>
      </c>
      <c r="AO3646" s="78"/>
      <c r="AP3646" s="78"/>
      <c r="AQ3646" s="78"/>
      <c r="AR3646" s="78"/>
      <c r="AS3646" s="78"/>
      <c r="AT3646" s="78"/>
      <c r="AU3646" s="74" t="s">
        <v>717</v>
      </c>
      <c r="AV3646" s="115"/>
      <c r="AW3646" s="395"/>
      <c r="AX3646" s="395">
        <v>0</v>
      </c>
      <c r="AY3646" s="395">
        <v>0</v>
      </c>
      <c r="AZ3646" s="395">
        <v>0</v>
      </c>
      <c r="BA3646" s="395">
        <v>0</v>
      </c>
      <c r="BB3646" s="395">
        <v>0</v>
      </c>
      <c r="BC3646" s="395">
        <v>0</v>
      </c>
      <c r="BD3646" s="115"/>
      <c r="BE3646" s="115"/>
      <c r="BF3646" s="115"/>
      <c r="BG3646" s="115"/>
      <c r="BH3646" s="115"/>
      <c r="BI3646" s="115"/>
      <c r="BJ3646" s="115"/>
      <c r="BK3646" s="115"/>
      <c r="BQ3646" s="74" t="str">
        <f t="shared" si="2084"/>
        <v xml:space="preserve"> </v>
      </c>
      <c r="BS3646" s="120" t="str">
        <f t="shared" si="2085"/>
        <v xml:space="preserve"> </v>
      </c>
      <c r="BU3646" s="74" t="str">
        <f t="shared" si="2086"/>
        <v xml:space="preserve"> </v>
      </c>
      <c r="BW3646" s="120" t="str">
        <f t="shared" si="2087"/>
        <v xml:space="preserve">  </v>
      </c>
      <c r="BY3646" s="74" t="str">
        <f t="shared" si="2088"/>
        <v xml:space="preserve"> </v>
      </c>
      <c r="CA3646" s="120" t="str">
        <f t="shared" si="2089"/>
        <v xml:space="preserve"> </v>
      </c>
      <c r="CC3646" s="115" t="str">
        <f t="shared" si="2090"/>
        <v xml:space="preserve"> </v>
      </c>
      <c r="CD3646" s="115"/>
      <c r="CE3646" s="417" t="str">
        <f t="shared" si="2091"/>
        <v xml:space="preserve"> </v>
      </c>
      <c r="CF3646" s="115"/>
      <c r="CG3646" s="115" t="str">
        <f t="shared" si="2092"/>
        <v xml:space="preserve"> </v>
      </c>
      <c r="CH3646" s="115"/>
      <c r="CI3646" s="417" t="str">
        <f t="shared" si="2093"/>
        <v xml:space="preserve"> </v>
      </c>
      <c r="CJ3646" s="115"/>
      <c r="CK3646" s="115" t="str">
        <f t="shared" si="2094"/>
        <v xml:space="preserve"> </v>
      </c>
      <c r="CL3646" s="115"/>
      <c r="CM3646" s="417" t="str">
        <f t="shared" si="2095"/>
        <v xml:space="preserve"> </v>
      </c>
      <c r="IS3646" s="96"/>
    </row>
    <row r="3647" spans="2:253" s="74" customFormat="1" ht="17.100000000000001" hidden="1" customHeight="1" x14ac:dyDescent="0.25">
      <c r="B3647" s="504">
        <f>IF('KB Duct Parts'!BL$14=2,'KB Duct Parts'!W35,0)</f>
        <v>0</v>
      </c>
      <c r="C3647" s="508" t="s">
        <v>251</v>
      </c>
      <c r="D3647" s="506" t="str">
        <f t="shared" si="2081"/>
        <v>16322SS</v>
      </c>
      <c r="E3647" s="504" t="s">
        <v>878</v>
      </c>
      <c r="F3647" s="508" t="str">
        <f t="shared" si="2074"/>
        <v xml:space="preserve"> </v>
      </c>
      <c r="G3647" s="509" t="s">
        <v>114</v>
      </c>
      <c r="H3647" s="504" t="s">
        <v>923</v>
      </c>
      <c r="I3647" s="1035"/>
      <c r="J3647" s="1036"/>
      <c r="K3647" s="516" t="s">
        <v>882</v>
      </c>
      <c r="L3647" s="535"/>
      <c r="M3647" s="532" t="s">
        <v>1700</v>
      </c>
      <c r="N3647" s="514">
        <f t="shared" si="2075"/>
        <v>395.3</v>
      </c>
      <c r="O3647" s="518">
        <f t="shared" si="2082"/>
        <v>0</v>
      </c>
      <c r="P3647" s="680">
        <f>'KB Duct Parts'!$AE$3</f>
        <v>0</v>
      </c>
      <c r="Q3647" s="681">
        <f t="shared" si="2076"/>
        <v>0</v>
      </c>
      <c r="R3647" s="682">
        <f t="shared" si="2077"/>
        <v>0</v>
      </c>
      <c r="S3647" s="716">
        <f t="shared" si="2083"/>
        <v>0.2</v>
      </c>
      <c r="T3647" s="679">
        <f t="shared" si="2078"/>
        <v>0</v>
      </c>
      <c r="U3647" s="679">
        <f t="shared" si="2079"/>
        <v>0</v>
      </c>
      <c r="AF3647" s="370"/>
      <c r="AG3647" s="375"/>
      <c r="AH3647" s="379"/>
      <c r="AI3647" s="383"/>
      <c r="AJ3647" s="388"/>
      <c r="AK3647" s="392"/>
      <c r="AL3647" s="388"/>
      <c r="AM3647" s="363">
        <f t="shared" si="2073"/>
        <v>1</v>
      </c>
      <c r="AN3647" s="578">
        <v>395.3</v>
      </c>
      <c r="AO3647" s="78"/>
      <c r="AP3647" s="78"/>
      <c r="AQ3647" s="78"/>
      <c r="AR3647" s="78"/>
      <c r="AS3647" s="78"/>
      <c r="AT3647" s="78"/>
      <c r="AU3647" s="74" t="s">
        <v>717</v>
      </c>
      <c r="AV3647" s="115"/>
      <c r="AW3647" s="395"/>
      <c r="AX3647" s="395">
        <v>0</v>
      </c>
      <c r="AY3647" s="395">
        <v>0</v>
      </c>
      <c r="AZ3647" s="395">
        <v>0</v>
      </c>
      <c r="BA3647" s="395">
        <v>0</v>
      </c>
      <c r="BB3647" s="395">
        <v>0</v>
      </c>
      <c r="BC3647" s="395">
        <v>0</v>
      </c>
      <c r="BD3647" s="115"/>
      <c r="BE3647" s="115"/>
      <c r="BF3647" s="115"/>
      <c r="BG3647" s="115"/>
      <c r="BH3647" s="115"/>
      <c r="BI3647" s="115"/>
      <c r="BJ3647" s="115"/>
      <c r="BK3647" s="115"/>
      <c r="BQ3647" s="74" t="str">
        <f t="shared" si="2084"/>
        <v xml:space="preserve"> </v>
      </c>
      <c r="BS3647" s="120" t="str">
        <f t="shared" si="2085"/>
        <v xml:space="preserve"> </v>
      </c>
      <c r="BU3647" s="74" t="str">
        <f t="shared" si="2086"/>
        <v xml:space="preserve"> </v>
      </c>
      <c r="BW3647" s="120" t="str">
        <f t="shared" si="2087"/>
        <v xml:space="preserve">  </v>
      </c>
      <c r="BY3647" s="74" t="str">
        <f t="shared" si="2088"/>
        <v xml:space="preserve"> </v>
      </c>
      <c r="CA3647" s="120" t="str">
        <f t="shared" si="2089"/>
        <v xml:space="preserve"> </v>
      </c>
      <c r="CC3647" s="115" t="str">
        <f t="shared" si="2090"/>
        <v xml:space="preserve"> </v>
      </c>
      <c r="CD3647" s="115"/>
      <c r="CE3647" s="417" t="str">
        <f t="shared" si="2091"/>
        <v xml:space="preserve"> </v>
      </c>
      <c r="CF3647" s="115"/>
      <c r="CG3647" s="115" t="str">
        <f t="shared" si="2092"/>
        <v xml:space="preserve"> </v>
      </c>
      <c r="CH3647" s="115"/>
      <c r="CI3647" s="417" t="str">
        <f t="shared" si="2093"/>
        <v xml:space="preserve"> </v>
      </c>
      <c r="CJ3647" s="115"/>
      <c r="CK3647" s="115" t="str">
        <f t="shared" si="2094"/>
        <v xml:space="preserve"> </v>
      </c>
      <c r="CL3647" s="115"/>
      <c r="CM3647" s="417" t="str">
        <f t="shared" si="2095"/>
        <v xml:space="preserve"> </v>
      </c>
      <c r="IS3647" s="96"/>
    </row>
    <row r="3648" spans="2:253" s="74" customFormat="1" ht="17.100000000000001" hidden="1" customHeight="1" x14ac:dyDescent="0.25">
      <c r="B3648" s="504">
        <f>IF('KB Duct Parts'!BL$14=2,'KB Duct Parts'!W36,0)</f>
        <v>0</v>
      </c>
      <c r="C3648" s="508" t="s">
        <v>279</v>
      </c>
      <c r="D3648" s="506" t="str">
        <f t="shared" si="2081"/>
        <v>16324SS</v>
      </c>
      <c r="E3648" s="504" t="s">
        <v>1338</v>
      </c>
      <c r="F3648" s="508" t="str">
        <f t="shared" si="2074"/>
        <v xml:space="preserve"> </v>
      </c>
      <c r="G3648" s="509" t="s">
        <v>114</v>
      </c>
      <c r="H3648" s="504" t="s">
        <v>923</v>
      </c>
      <c r="I3648" s="1035"/>
      <c r="J3648" s="1036"/>
      <c r="K3648" s="516" t="s">
        <v>882</v>
      </c>
      <c r="L3648" s="535"/>
      <c r="M3648" s="532" t="s">
        <v>1700</v>
      </c>
      <c r="N3648" s="514">
        <f t="shared" si="2075"/>
        <v>580.70000000000005</v>
      </c>
      <c r="O3648" s="518">
        <f t="shared" si="2082"/>
        <v>0</v>
      </c>
      <c r="P3648" s="680">
        <f>'KB Duct Parts'!$AE$3</f>
        <v>0</v>
      </c>
      <c r="Q3648" s="681">
        <f t="shared" si="2076"/>
        <v>0</v>
      </c>
      <c r="R3648" s="682">
        <f t="shared" si="2077"/>
        <v>0</v>
      </c>
      <c r="S3648" s="716">
        <f t="shared" si="2083"/>
        <v>0.2</v>
      </c>
      <c r="T3648" s="679">
        <f t="shared" si="2078"/>
        <v>0</v>
      </c>
      <c r="U3648" s="679">
        <f t="shared" si="2079"/>
        <v>0</v>
      </c>
      <c r="AF3648" s="370"/>
      <c r="AG3648" s="375"/>
      <c r="AH3648" s="379"/>
      <c r="AI3648" s="383"/>
      <c r="AJ3648" s="388"/>
      <c r="AK3648" s="392"/>
      <c r="AL3648" s="388"/>
      <c r="AM3648" s="363">
        <f t="shared" si="2073"/>
        <v>1</v>
      </c>
      <c r="AN3648" s="578">
        <v>580.70000000000005</v>
      </c>
      <c r="AO3648" s="78"/>
      <c r="AP3648" s="78"/>
      <c r="AQ3648" s="78"/>
      <c r="AR3648" s="78"/>
      <c r="AS3648" s="78"/>
      <c r="AT3648" s="78"/>
      <c r="AU3648" s="74" t="s">
        <v>717</v>
      </c>
      <c r="AV3648" s="115"/>
      <c r="AW3648" s="395"/>
      <c r="AX3648" s="395">
        <v>0</v>
      </c>
      <c r="AY3648" s="395">
        <v>0</v>
      </c>
      <c r="AZ3648" s="395">
        <v>0</v>
      </c>
      <c r="BA3648" s="395">
        <v>0</v>
      </c>
      <c r="BB3648" s="395">
        <v>0</v>
      </c>
      <c r="BC3648" s="395">
        <v>0</v>
      </c>
      <c r="BD3648" s="115"/>
      <c r="BE3648" s="115"/>
      <c r="BF3648" s="115"/>
      <c r="BG3648" s="115"/>
      <c r="BH3648" s="115"/>
      <c r="BI3648" s="115"/>
      <c r="BJ3648" s="115"/>
      <c r="BK3648" s="115"/>
      <c r="BQ3648" s="74" t="str">
        <f t="shared" si="2084"/>
        <v xml:space="preserve"> </v>
      </c>
      <c r="BS3648" s="120" t="str">
        <f t="shared" si="2085"/>
        <v xml:space="preserve"> </v>
      </c>
      <c r="BU3648" s="74" t="str">
        <f t="shared" si="2086"/>
        <v xml:space="preserve"> </v>
      </c>
      <c r="BW3648" s="120" t="str">
        <f t="shared" si="2087"/>
        <v xml:space="preserve">  </v>
      </c>
      <c r="BY3648" s="74" t="str">
        <f t="shared" si="2088"/>
        <v xml:space="preserve"> </v>
      </c>
      <c r="CA3648" s="120" t="str">
        <f t="shared" si="2089"/>
        <v xml:space="preserve"> </v>
      </c>
      <c r="CC3648" s="115" t="str">
        <f t="shared" si="2090"/>
        <v xml:space="preserve"> </v>
      </c>
      <c r="CD3648" s="115"/>
      <c r="CE3648" s="417" t="str">
        <f t="shared" si="2091"/>
        <v xml:space="preserve"> </v>
      </c>
      <c r="CF3648" s="115"/>
      <c r="CG3648" s="115" t="str">
        <f t="shared" si="2092"/>
        <v xml:space="preserve"> </v>
      </c>
      <c r="CH3648" s="115"/>
      <c r="CI3648" s="417" t="str">
        <f t="shared" si="2093"/>
        <v xml:space="preserve"> </v>
      </c>
      <c r="CJ3648" s="115"/>
      <c r="CK3648" s="115" t="str">
        <f t="shared" si="2094"/>
        <v xml:space="preserve"> </v>
      </c>
      <c r="CL3648" s="115"/>
      <c r="CM3648" s="417" t="str">
        <f t="shared" si="2095"/>
        <v xml:space="preserve"> </v>
      </c>
      <c r="IS3648" s="96"/>
    </row>
    <row r="3649" spans="2:253" s="74" customFormat="1" ht="17.100000000000001" hidden="1" customHeight="1" x14ac:dyDescent="0.25">
      <c r="B3649" s="504">
        <f>IF('KB Duct Parts'!BL$14=1,Specials!D5,0)</f>
        <v>0</v>
      </c>
      <c r="C3649" s="508">
        <v>15404</v>
      </c>
      <c r="D3649" s="506">
        <f t="shared" si="2081"/>
        <v>15404</v>
      </c>
      <c r="E3649" s="504" t="s">
        <v>861</v>
      </c>
      <c r="F3649" s="508" t="str">
        <f t="shared" si="2074"/>
        <v xml:space="preserve"> </v>
      </c>
      <c r="G3649" s="509" t="s">
        <v>113</v>
      </c>
      <c r="H3649" s="504" t="s">
        <v>923</v>
      </c>
      <c r="I3649" s="1035"/>
      <c r="J3649" s="1036"/>
      <c r="K3649" s="516" t="s">
        <v>881</v>
      </c>
      <c r="L3649" s="535"/>
      <c r="M3649" s="532" t="s">
        <v>1700</v>
      </c>
      <c r="N3649" s="514">
        <f t="shared" si="2075"/>
        <v>93.5</v>
      </c>
      <c r="O3649" s="518">
        <f t="shared" si="2082"/>
        <v>0</v>
      </c>
      <c r="P3649" s="680">
        <f>'KB Duct Parts'!$AE$3</f>
        <v>0</v>
      </c>
      <c r="Q3649" s="681">
        <f t="shared" si="2076"/>
        <v>0</v>
      </c>
      <c r="R3649" s="682">
        <f t="shared" si="2077"/>
        <v>0</v>
      </c>
      <c r="S3649" s="716">
        <f t="shared" si="2083"/>
        <v>0.2</v>
      </c>
      <c r="T3649" s="679">
        <f t="shared" si="2078"/>
        <v>0</v>
      </c>
      <c r="U3649" s="679">
        <f t="shared" si="2079"/>
        <v>0</v>
      </c>
      <c r="AA3649" s="82"/>
      <c r="AB3649" s="82"/>
      <c r="AF3649" s="370"/>
      <c r="AG3649" s="375"/>
      <c r="AH3649" s="379"/>
      <c r="AI3649" s="383"/>
      <c r="AJ3649" s="388"/>
      <c r="AK3649" s="392"/>
      <c r="AL3649" s="388"/>
      <c r="AM3649" s="363">
        <f t="shared" si="2073"/>
        <v>1</v>
      </c>
      <c r="AN3649" s="578">
        <v>93.5</v>
      </c>
      <c r="AO3649" s="78"/>
      <c r="AP3649" s="78"/>
      <c r="AQ3649" s="78"/>
      <c r="AR3649" s="78"/>
      <c r="AS3649" s="78"/>
      <c r="AT3649" s="78"/>
      <c r="AU3649" s="74" t="s">
        <v>717</v>
      </c>
      <c r="AV3649" s="115"/>
      <c r="AW3649" s="395"/>
      <c r="AX3649" s="395">
        <v>0</v>
      </c>
      <c r="AY3649" s="395">
        <v>0</v>
      </c>
      <c r="AZ3649" s="395">
        <v>0</v>
      </c>
      <c r="BA3649" s="395">
        <v>0</v>
      </c>
      <c r="BB3649" s="395">
        <v>0</v>
      </c>
      <c r="BC3649" s="395">
        <v>0</v>
      </c>
      <c r="BD3649" s="115"/>
      <c r="BE3649" s="115"/>
      <c r="BF3649" s="115"/>
      <c r="BG3649" s="115"/>
      <c r="BH3649" s="115"/>
      <c r="BI3649" s="115"/>
      <c r="BJ3649" s="115"/>
      <c r="BK3649" s="115"/>
      <c r="BQ3649" s="74" t="str">
        <f t="shared" si="2084"/>
        <v xml:space="preserve"> </v>
      </c>
      <c r="BS3649" s="120" t="str">
        <f t="shared" si="2085"/>
        <v xml:space="preserve"> </v>
      </c>
      <c r="BU3649" s="74" t="str">
        <f t="shared" si="2086"/>
        <v xml:space="preserve"> </v>
      </c>
      <c r="BW3649" s="120" t="str">
        <f t="shared" si="2087"/>
        <v xml:space="preserve">  </v>
      </c>
      <c r="BY3649" s="74" t="str">
        <f t="shared" si="2088"/>
        <v xml:space="preserve"> </v>
      </c>
      <c r="CA3649" s="120" t="str">
        <f t="shared" si="2089"/>
        <v xml:space="preserve"> </v>
      </c>
      <c r="CC3649" s="115" t="str">
        <f t="shared" si="2090"/>
        <v xml:space="preserve"> </v>
      </c>
      <c r="CD3649" s="115"/>
      <c r="CE3649" s="417" t="str">
        <f t="shared" si="2091"/>
        <v xml:space="preserve"> </v>
      </c>
      <c r="CF3649" s="115"/>
      <c r="CG3649" s="115" t="str">
        <f t="shared" si="2092"/>
        <v xml:space="preserve"> </v>
      </c>
      <c r="CH3649" s="115"/>
      <c r="CI3649" s="417" t="str">
        <f t="shared" si="2093"/>
        <v xml:space="preserve"> </v>
      </c>
      <c r="CJ3649" s="115"/>
      <c r="CK3649" s="115" t="str">
        <f t="shared" si="2094"/>
        <v xml:space="preserve"> </v>
      </c>
      <c r="CL3649" s="115"/>
      <c r="CM3649" s="417" t="str">
        <f t="shared" si="2095"/>
        <v xml:space="preserve"> </v>
      </c>
      <c r="IS3649" s="96"/>
    </row>
    <row r="3650" spans="2:253" s="74" customFormat="1" ht="17.100000000000001" hidden="1" customHeight="1" x14ac:dyDescent="0.25">
      <c r="B3650" s="504">
        <f>IF('KB Duct Parts'!BL$14=1,Specials!D6,0)</f>
        <v>0</v>
      </c>
      <c r="C3650" s="508">
        <v>15405</v>
      </c>
      <c r="D3650" s="506">
        <f t="shared" si="2081"/>
        <v>15405</v>
      </c>
      <c r="E3650" s="504" t="s">
        <v>862</v>
      </c>
      <c r="F3650" s="508" t="str">
        <f t="shared" si="2074"/>
        <v xml:space="preserve"> </v>
      </c>
      <c r="G3650" s="509" t="s">
        <v>113</v>
      </c>
      <c r="H3650" s="504" t="s">
        <v>923</v>
      </c>
      <c r="I3650" s="1035"/>
      <c r="J3650" s="1036"/>
      <c r="K3650" s="516" t="s">
        <v>881</v>
      </c>
      <c r="L3650" s="535"/>
      <c r="M3650" s="532" t="s">
        <v>1700</v>
      </c>
      <c r="N3650" s="514">
        <f t="shared" si="2075"/>
        <v>96.9</v>
      </c>
      <c r="O3650" s="518">
        <f t="shared" si="2082"/>
        <v>0</v>
      </c>
      <c r="P3650" s="680">
        <f>'KB Duct Parts'!$AE$3</f>
        <v>0</v>
      </c>
      <c r="Q3650" s="681">
        <f t="shared" si="2076"/>
        <v>0</v>
      </c>
      <c r="R3650" s="682">
        <f t="shared" si="2077"/>
        <v>0</v>
      </c>
      <c r="S3650" s="716">
        <f t="shared" si="2083"/>
        <v>0.2</v>
      </c>
      <c r="T3650" s="679">
        <f t="shared" si="2078"/>
        <v>0</v>
      </c>
      <c r="U3650" s="679">
        <f t="shared" si="2079"/>
        <v>0</v>
      </c>
      <c r="Y3650" s="82"/>
      <c r="Z3650" s="82"/>
      <c r="AF3650" s="370"/>
      <c r="AG3650" s="375"/>
      <c r="AH3650" s="379"/>
      <c r="AI3650" s="383"/>
      <c r="AJ3650" s="388"/>
      <c r="AK3650" s="392"/>
      <c r="AL3650" s="388"/>
      <c r="AM3650" s="363">
        <f t="shared" si="2073"/>
        <v>1</v>
      </c>
      <c r="AN3650" s="578">
        <v>96.9</v>
      </c>
      <c r="AO3650" s="78"/>
      <c r="AP3650" s="78"/>
      <c r="AQ3650" s="78"/>
      <c r="AR3650" s="78"/>
      <c r="AS3650" s="78"/>
      <c r="AT3650" s="78"/>
      <c r="AU3650" s="74" t="s">
        <v>717</v>
      </c>
      <c r="AV3650" s="115"/>
      <c r="AW3650" s="395"/>
      <c r="AX3650" s="395">
        <v>0</v>
      </c>
      <c r="AY3650" s="395">
        <v>0</v>
      </c>
      <c r="AZ3650" s="395">
        <v>0</v>
      </c>
      <c r="BA3650" s="395">
        <v>0</v>
      </c>
      <c r="BB3650" s="395">
        <v>0</v>
      </c>
      <c r="BC3650" s="395">
        <v>0</v>
      </c>
      <c r="BD3650" s="115"/>
      <c r="BE3650" s="115"/>
      <c r="BF3650" s="115"/>
      <c r="BG3650" s="115"/>
      <c r="BH3650" s="115"/>
      <c r="BI3650" s="115"/>
      <c r="BJ3650" s="115"/>
      <c r="BK3650" s="115"/>
      <c r="BQ3650" s="74" t="str">
        <f t="shared" si="2084"/>
        <v xml:space="preserve"> </v>
      </c>
      <c r="BS3650" s="120" t="str">
        <f t="shared" si="2085"/>
        <v xml:space="preserve"> </v>
      </c>
      <c r="BU3650" s="74" t="str">
        <f t="shared" si="2086"/>
        <v xml:space="preserve"> </v>
      </c>
      <c r="BW3650" s="120" t="str">
        <f t="shared" si="2087"/>
        <v xml:space="preserve">  </v>
      </c>
      <c r="BY3650" s="74" t="str">
        <f t="shared" si="2088"/>
        <v xml:space="preserve"> </v>
      </c>
      <c r="CA3650" s="120" t="str">
        <f t="shared" si="2089"/>
        <v xml:space="preserve"> </v>
      </c>
      <c r="CC3650" s="115" t="str">
        <f t="shared" si="2090"/>
        <v xml:space="preserve"> </v>
      </c>
      <c r="CD3650" s="115"/>
      <c r="CE3650" s="417" t="str">
        <f t="shared" si="2091"/>
        <v xml:space="preserve"> </v>
      </c>
      <c r="CF3650" s="115"/>
      <c r="CG3650" s="115" t="str">
        <f t="shared" si="2092"/>
        <v xml:space="preserve"> </v>
      </c>
      <c r="CH3650" s="115"/>
      <c r="CI3650" s="417" t="str">
        <f t="shared" si="2093"/>
        <v xml:space="preserve"> </v>
      </c>
      <c r="CJ3650" s="115"/>
      <c r="CK3650" s="115" t="str">
        <f t="shared" si="2094"/>
        <v xml:space="preserve"> </v>
      </c>
      <c r="CL3650" s="115"/>
      <c r="CM3650" s="417" t="str">
        <f t="shared" si="2095"/>
        <v xml:space="preserve"> </v>
      </c>
      <c r="IS3650" s="96"/>
    </row>
    <row r="3651" spans="2:253" s="74" customFormat="1" ht="17.100000000000001" hidden="1" customHeight="1" x14ac:dyDescent="0.25">
      <c r="B3651" s="504">
        <f>IF('KB Duct Parts'!BL$14=1,Specials!D7,0)</f>
        <v>0</v>
      </c>
      <c r="C3651" s="508">
        <v>15406</v>
      </c>
      <c r="D3651" s="506">
        <f t="shared" si="2081"/>
        <v>15406</v>
      </c>
      <c r="E3651" s="504" t="s">
        <v>863</v>
      </c>
      <c r="F3651" s="508" t="str">
        <f t="shared" si="2074"/>
        <v xml:space="preserve"> </v>
      </c>
      <c r="G3651" s="509" t="s">
        <v>113</v>
      </c>
      <c r="H3651" s="504" t="s">
        <v>923</v>
      </c>
      <c r="I3651" s="1035"/>
      <c r="J3651" s="1036"/>
      <c r="K3651" s="516" t="s">
        <v>881</v>
      </c>
      <c r="L3651" s="535"/>
      <c r="M3651" s="532" t="s">
        <v>1700</v>
      </c>
      <c r="N3651" s="514">
        <f t="shared" si="2075"/>
        <v>106.4</v>
      </c>
      <c r="O3651" s="518">
        <f t="shared" si="2082"/>
        <v>0</v>
      </c>
      <c r="P3651" s="680">
        <f>'KB Duct Parts'!$AE$3</f>
        <v>0</v>
      </c>
      <c r="Q3651" s="681">
        <f t="shared" si="2076"/>
        <v>0</v>
      </c>
      <c r="R3651" s="682">
        <f t="shared" si="2077"/>
        <v>0</v>
      </c>
      <c r="S3651" s="716">
        <f t="shared" si="2083"/>
        <v>0.2</v>
      </c>
      <c r="T3651" s="679">
        <f t="shared" si="2078"/>
        <v>0</v>
      </c>
      <c r="U3651" s="679">
        <f t="shared" si="2079"/>
        <v>0</v>
      </c>
      <c r="AF3651" s="370"/>
      <c r="AG3651" s="375"/>
      <c r="AH3651" s="379"/>
      <c r="AI3651" s="383"/>
      <c r="AJ3651" s="388"/>
      <c r="AK3651" s="392"/>
      <c r="AL3651" s="388"/>
      <c r="AM3651" s="363">
        <f t="shared" si="2073"/>
        <v>1</v>
      </c>
      <c r="AN3651" s="578">
        <v>106.4</v>
      </c>
      <c r="AO3651" s="78"/>
      <c r="AP3651" s="78"/>
      <c r="AQ3651" s="78"/>
      <c r="AR3651" s="78"/>
      <c r="AS3651" s="78"/>
      <c r="AT3651" s="78"/>
      <c r="AU3651" s="74" t="s">
        <v>717</v>
      </c>
      <c r="AV3651" s="115"/>
      <c r="AW3651" s="395"/>
      <c r="AX3651" s="395">
        <v>0</v>
      </c>
      <c r="AY3651" s="395">
        <v>0</v>
      </c>
      <c r="AZ3651" s="395">
        <v>0</v>
      </c>
      <c r="BA3651" s="395">
        <v>0</v>
      </c>
      <c r="BB3651" s="395">
        <v>0</v>
      </c>
      <c r="BC3651" s="395">
        <v>0</v>
      </c>
      <c r="BD3651" s="115"/>
      <c r="BE3651" s="115"/>
      <c r="BF3651" s="115"/>
      <c r="BG3651" s="115"/>
      <c r="BH3651" s="115"/>
      <c r="BI3651" s="115"/>
      <c r="BJ3651" s="115"/>
      <c r="BK3651" s="115"/>
      <c r="BQ3651" s="74" t="str">
        <f t="shared" si="2084"/>
        <v xml:space="preserve"> </v>
      </c>
      <c r="BS3651" s="120" t="str">
        <f t="shared" si="2085"/>
        <v xml:space="preserve"> </v>
      </c>
      <c r="BU3651" s="74" t="str">
        <f t="shared" si="2086"/>
        <v xml:space="preserve"> </v>
      </c>
      <c r="BW3651" s="120" t="str">
        <f t="shared" si="2087"/>
        <v xml:space="preserve">  </v>
      </c>
      <c r="BY3651" s="74" t="str">
        <f t="shared" si="2088"/>
        <v xml:space="preserve"> </v>
      </c>
      <c r="CA3651" s="120" t="str">
        <f t="shared" si="2089"/>
        <v xml:space="preserve"> </v>
      </c>
      <c r="CC3651" s="115" t="str">
        <f t="shared" si="2090"/>
        <v xml:space="preserve"> </v>
      </c>
      <c r="CD3651" s="115"/>
      <c r="CE3651" s="417" t="str">
        <f t="shared" si="2091"/>
        <v xml:space="preserve"> </v>
      </c>
      <c r="CF3651" s="115"/>
      <c r="CG3651" s="115" t="str">
        <f t="shared" si="2092"/>
        <v xml:space="preserve"> </v>
      </c>
      <c r="CH3651" s="115"/>
      <c r="CI3651" s="417" t="str">
        <f t="shared" si="2093"/>
        <v xml:space="preserve"> </v>
      </c>
      <c r="CJ3651" s="115"/>
      <c r="CK3651" s="115" t="str">
        <f t="shared" si="2094"/>
        <v xml:space="preserve"> </v>
      </c>
      <c r="CL3651" s="115"/>
      <c r="CM3651" s="417" t="str">
        <f t="shared" si="2095"/>
        <v xml:space="preserve"> </v>
      </c>
      <c r="IS3651" s="96"/>
    </row>
    <row r="3652" spans="2:253" s="74" customFormat="1" ht="17.100000000000001" hidden="1" customHeight="1" x14ac:dyDescent="0.25">
      <c r="B3652" s="504">
        <f>IF('KB Duct Parts'!BL$14=1,Specials!D8,0)</f>
        <v>0</v>
      </c>
      <c r="C3652" s="508">
        <v>15407</v>
      </c>
      <c r="D3652" s="506">
        <f t="shared" si="2081"/>
        <v>15407</v>
      </c>
      <c r="E3652" s="504" t="s">
        <v>864</v>
      </c>
      <c r="F3652" s="508" t="str">
        <f t="shared" si="2074"/>
        <v xml:space="preserve"> </v>
      </c>
      <c r="G3652" s="509" t="s">
        <v>113</v>
      </c>
      <c r="H3652" s="504" t="s">
        <v>923</v>
      </c>
      <c r="I3652" s="1035"/>
      <c r="J3652" s="1036"/>
      <c r="K3652" s="516" t="s">
        <v>881</v>
      </c>
      <c r="L3652" s="535"/>
      <c r="M3652" s="532" t="s">
        <v>1700</v>
      </c>
      <c r="N3652" s="514">
        <f t="shared" si="2075"/>
        <v>117.7</v>
      </c>
      <c r="O3652" s="518">
        <f t="shared" si="2082"/>
        <v>0</v>
      </c>
      <c r="P3652" s="680">
        <f>'KB Duct Parts'!$AE$3</f>
        <v>0</v>
      </c>
      <c r="Q3652" s="681">
        <f t="shared" si="2076"/>
        <v>0</v>
      </c>
      <c r="R3652" s="682">
        <f t="shared" si="2077"/>
        <v>0</v>
      </c>
      <c r="S3652" s="716">
        <f t="shared" si="2083"/>
        <v>0.2</v>
      </c>
      <c r="T3652" s="679">
        <f t="shared" si="2078"/>
        <v>0</v>
      </c>
      <c r="U3652" s="679">
        <f t="shared" si="2079"/>
        <v>0</v>
      </c>
      <c r="AF3652" s="370"/>
      <c r="AG3652" s="375"/>
      <c r="AH3652" s="379"/>
      <c r="AI3652" s="383"/>
      <c r="AJ3652" s="388"/>
      <c r="AK3652" s="392"/>
      <c r="AL3652" s="388"/>
      <c r="AM3652" s="363">
        <f t="shared" si="2073"/>
        <v>1</v>
      </c>
      <c r="AN3652" s="578">
        <v>117.7</v>
      </c>
      <c r="AO3652" s="78"/>
      <c r="AP3652" s="78"/>
      <c r="AQ3652" s="78"/>
      <c r="AR3652" s="78"/>
      <c r="AS3652" s="78"/>
      <c r="AT3652" s="78"/>
      <c r="AU3652" s="74" t="s">
        <v>717</v>
      </c>
      <c r="AV3652" s="115"/>
      <c r="AW3652" s="395"/>
      <c r="AX3652" s="395">
        <v>0</v>
      </c>
      <c r="AY3652" s="395">
        <v>0</v>
      </c>
      <c r="AZ3652" s="395">
        <v>0</v>
      </c>
      <c r="BA3652" s="395">
        <v>0</v>
      </c>
      <c r="BB3652" s="395">
        <v>0</v>
      </c>
      <c r="BC3652" s="395">
        <v>0</v>
      </c>
      <c r="BD3652" s="115"/>
      <c r="BE3652" s="115"/>
      <c r="BF3652" s="115"/>
      <c r="BG3652" s="115"/>
      <c r="BH3652" s="115"/>
      <c r="BI3652" s="115"/>
      <c r="BJ3652" s="115"/>
      <c r="BK3652" s="115"/>
      <c r="BQ3652" s="74" t="str">
        <f t="shared" si="2084"/>
        <v xml:space="preserve"> </v>
      </c>
      <c r="BS3652" s="120" t="str">
        <f t="shared" si="2085"/>
        <v xml:space="preserve"> </v>
      </c>
      <c r="BU3652" s="74" t="str">
        <f t="shared" si="2086"/>
        <v xml:space="preserve"> </v>
      </c>
      <c r="BW3652" s="120" t="str">
        <f t="shared" si="2087"/>
        <v xml:space="preserve">  </v>
      </c>
      <c r="BY3652" s="74" t="str">
        <f t="shared" si="2088"/>
        <v xml:space="preserve"> </v>
      </c>
      <c r="CA3652" s="120" t="str">
        <f t="shared" si="2089"/>
        <v xml:space="preserve"> </v>
      </c>
      <c r="CC3652" s="115" t="str">
        <f t="shared" si="2090"/>
        <v xml:space="preserve"> </v>
      </c>
      <c r="CD3652" s="115"/>
      <c r="CE3652" s="417" t="str">
        <f t="shared" si="2091"/>
        <v xml:space="preserve"> </v>
      </c>
      <c r="CF3652" s="115"/>
      <c r="CG3652" s="115" t="str">
        <f t="shared" si="2092"/>
        <v xml:space="preserve"> </v>
      </c>
      <c r="CH3652" s="115"/>
      <c r="CI3652" s="417" t="str">
        <f t="shared" si="2093"/>
        <v xml:space="preserve"> </v>
      </c>
      <c r="CJ3652" s="115"/>
      <c r="CK3652" s="115" t="str">
        <f t="shared" si="2094"/>
        <v xml:space="preserve"> </v>
      </c>
      <c r="CL3652" s="115"/>
      <c r="CM3652" s="417" t="str">
        <f t="shared" si="2095"/>
        <v xml:space="preserve"> </v>
      </c>
      <c r="IS3652" s="96"/>
    </row>
    <row r="3653" spans="2:253" s="74" customFormat="1" ht="17.100000000000001" hidden="1" customHeight="1" x14ac:dyDescent="0.25">
      <c r="B3653" s="504">
        <f>IF('KB Duct Parts'!BL$14=1,Specials!D9,0)</f>
        <v>0</v>
      </c>
      <c r="C3653" s="508">
        <v>15408</v>
      </c>
      <c r="D3653" s="506">
        <f t="shared" si="2081"/>
        <v>15408</v>
      </c>
      <c r="E3653" s="504" t="s">
        <v>865</v>
      </c>
      <c r="F3653" s="508" t="str">
        <f t="shared" si="2074"/>
        <v xml:space="preserve"> </v>
      </c>
      <c r="G3653" s="509" t="s">
        <v>113</v>
      </c>
      <c r="H3653" s="504" t="s">
        <v>923</v>
      </c>
      <c r="I3653" s="1035"/>
      <c r="J3653" s="1036"/>
      <c r="K3653" s="516" t="s">
        <v>881</v>
      </c>
      <c r="L3653" s="535"/>
      <c r="M3653" s="532" t="s">
        <v>1700</v>
      </c>
      <c r="N3653" s="514">
        <f t="shared" si="2075"/>
        <v>133.69999999999999</v>
      </c>
      <c r="O3653" s="518">
        <f t="shared" si="2082"/>
        <v>0</v>
      </c>
      <c r="P3653" s="680">
        <f>'KB Duct Parts'!$AE$3</f>
        <v>0</v>
      </c>
      <c r="Q3653" s="681">
        <f t="shared" si="2076"/>
        <v>0</v>
      </c>
      <c r="R3653" s="682">
        <f t="shared" si="2077"/>
        <v>0</v>
      </c>
      <c r="S3653" s="716">
        <f t="shared" si="2083"/>
        <v>0.2</v>
      </c>
      <c r="T3653" s="679">
        <f t="shared" si="2078"/>
        <v>0</v>
      </c>
      <c r="U3653" s="679">
        <f t="shared" si="2079"/>
        <v>0</v>
      </c>
      <c r="AF3653" s="370"/>
      <c r="AG3653" s="375"/>
      <c r="AH3653" s="379"/>
      <c r="AI3653" s="383"/>
      <c r="AJ3653" s="388"/>
      <c r="AK3653" s="392"/>
      <c r="AL3653" s="388"/>
      <c r="AM3653" s="363">
        <f t="shared" si="2073"/>
        <v>1</v>
      </c>
      <c r="AN3653" s="578">
        <v>133.69999999999999</v>
      </c>
      <c r="AO3653" s="78"/>
      <c r="AP3653" s="78"/>
      <c r="AQ3653" s="78"/>
      <c r="AR3653" s="78"/>
      <c r="AS3653" s="78"/>
      <c r="AT3653" s="78"/>
      <c r="AU3653" s="74" t="s">
        <v>717</v>
      </c>
      <c r="AV3653" s="115"/>
      <c r="AW3653" s="395"/>
      <c r="AX3653" s="395">
        <v>0</v>
      </c>
      <c r="AY3653" s="395">
        <v>0</v>
      </c>
      <c r="AZ3653" s="395">
        <v>0</v>
      </c>
      <c r="BA3653" s="395">
        <v>0</v>
      </c>
      <c r="BB3653" s="395">
        <v>0</v>
      </c>
      <c r="BC3653" s="395">
        <v>0</v>
      </c>
      <c r="BD3653" s="115"/>
      <c r="BE3653" s="115"/>
      <c r="BF3653" s="115"/>
      <c r="BG3653" s="115"/>
      <c r="BH3653" s="115"/>
      <c r="BI3653" s="115"/>
      <c r="BJ3653" s="115"/>
      <c r="BK3653" s="115"/>
      <c r="BQ3653" s="74" t="str">
        <f t="shared" si="2084"/>
        <v xml:space="preserve"> </v>
      </c>
      <c r="BS3653" s="120" t="str">
        <f t="shared" si="2085"/>
        <v xml:space="preserve"> </v>
      </c>
      <c r="BU3653" s="74" t="str">
        <f t="shared" si="2086"/>
        <v xml:space="preserve"> </v>
      </c>
      <c r="BW3653" s="120" t="str">
        <f t="shared" si="2087"/>
        <v xml:space="preserve">  </v>
      </c>
      <c r="BY3653" s="74" t="str">
        <f t="shared" si="2088"/>
        <v xml:space="preserve"> </v>
      </c>
      <c r="CA3653" s="120" t="str">
        <f t="shared" si="2089"/>
        <v xml:space="preserve"> </v>
      </c>
      <c r="CC3653" s="115" t="str">
        <f t="shared" si="2090"/>
        <v xml:space="preserve"> </v>
      </c>
      <c r="CD3653" s="115"/>
      <c r="CE3653" s="417" t="str">
        <f t="shared" si="2091"/>
        <v xml:space="preserve"> </v>
      </c>
      <c r="CF3653" s="115"/>
      <c r="CG3653" s="115" t="str">
        <f t="shared" si="2092"/>
        <v xml:space="preserve"> </v>
      </c>
      <c r="CH3653" s="115"/>
      <c r="CI3653" s="417" t="str">
        <f t="shared" si="2093"/>
        <v xml:space="preserve"> </v>
      </c>
      <c r="CJ3653" s="115"/>
      <c r="CK3653" s="115" t="str">
        <f t="shared" si="2094"/>
        <v xml:space="preserve"> </v>
      </c>
      <c r="CL3653" s="115"/>
      <c r="CM3653" s="417" t="str">
        <f t="shared" si="2095"/>
        <v xml:space="preserve"> </v>
      </c>
      <c r="IS3653" s="96"/>
    </row>
    <row r="3654" spans="2:253" s="74" customFormat="1" ht="17.100000000000001" hidden="1" customHeight="1" x14ac:dyDescent="0.25">
      <c r="B3654" s="504">
        <f>IF('KB Duct Parts'!BL$14=1,Specials!D10,0)</f>
        <v>0</v>
      </c>
      <c r="C3654" s="508">
        <v>15409</v>
      </c>
      <c r="D3654" s="506">
        <f t="shared" si="2081"/>
        <v>15409</v>
      </c>
      <c r="E3654" s="504" t="s">
        <v>866</v>
      </c>
      <c r="F3654" s="508" t="str">
        <f t="shared" si="2074"/>
        <v xml:space="preserve"> </v>
      </c>
      <c r="G3654" s="509" t="s">
        <v>113</v>
      </c>
      <c r="H3654" s="504" t="s">
        <v>923</v>
      </c>
      <c r="I3654" s="1035"/>
      <c r="J3654" s="1036"/>
      <c r="K3654" s="516" t="s">
        <v>881</v>
      </c>
      <c r="L3654" s="535"/>
      <c r="M3654" s="532" t="s">
        <v>1700</v>
      </c>
      <c r="N3654" s="514">
        <f t="shared" si="2075"/>
        <v>140.80000000000001</v>
      </c>
      <c r="O3654" s="518">
        <f t="shared" si="2082"/>
        <v>0</v>
      </c>
      <c r="P3654" s="680">
        <f>'KB Duct Parts'!$AE$3</f>
        <v>0</v>
      </c>
      <c r="Q3654" s="681">
        <f t="shared" si="2076"/>
        <v>0</v>
      </c>
      <c r="R3654" s="682">
        <f t="shared" si="2077"/>
        <v>0</v>
      </c>
      <c r="S3654" s="716">
        <f t="shared" si="2083"/>
        <v>0.2</v>
      </c>
      <c r="T3654" s="679">
        <f t="shared" si="2078"/>
        <v>0</v>
      </c>
      <c r="U3654" s="679">
        <f t="shared" si="2079"/>
        <v>0</v>
      </c>
      <c r="AF3654" s="370"/>
      <c r="AG3654" s="375"/>
      <c r="AH3654" s="379"/>
      <c r="AI3654" s="383"/>
      <c r="AJ3654" s="388"/>
      <c r="AK3654" s="392"/>
      <c r="AL3654" s="388"/>
      <c r="AM3654" s="363">
        <f t="shared" ref="AM3654:AM3717" si="2096">IF(L3654=AF3654,1,IF(L3654=AG3654,2,IF(L3654=AH3654,3,IF(L3654=AI3654,4,IF(L3654=AJ3654,5,IF(L3654=AK3654,6,IF(L3654=AL3654,7,0)))))))</f>
        <v>1</v>
      </c>
      <c r="AN3654" s="578">
        <v>140.80000000000001</v>
      </c>
      <c r="AO3654" s="78"/>
      <c r="AP3654" s="78"/>
      <c r="AQ3654" s="78"/>
      <c r="AR3654" s="78"/>
      <c r="AS3654" s="78"/>
      <c r="AT3654" s="78"/>
      <c r="AU3654" s="74" t="s">
        <v>717</v>
      </c>
      <c r="AV3654" s="115"/>
      <c r="AW3654" s="395"/>
      <c r="AX3654" s="395">
        <v>0</v>
      </c>
      <c r="AY3654" s="395">
        <v>0</v>
      </c>
      <c r="AZ3654" s="395">
        <v>0</v>
      </c>
      <c r="BA3654" s="395">
        <v>0</v>
      </c>
      <c r="BB3654" s="395">
        <v>0</v>
      </c>
      <c r="BC3654" s="395">
        <v>0</v>
      </c>
      <c r="BD3654" s="115"/>
      <c r="BE3654" s="115"/>
      <c r="BF3654" s="115"/>
      <c r="BG3654" s="115"/>
      <c r="BH3654" s="115"/>
      <c r="BI3654" s="115"/>
      <c r="BJ3654" s="115"/>
      <c r="BK3654" s="115"/>
      <c r="BQ3654" s="74" t="str">
        <f t="shared" si="2084"/>
        <v xml:space="preserve"> </v>
      </c>
      <c r="BS3654" s="120" t="str">
        <f t="shared" si="2085"/>
        <v xml:space="preserve"> </v>
      </c>
      <c r="BU3654" s="74" t="str">
        <f t="shared" si="2086"/>
        <v xml:space="preserve"> </v>
      </c>
      <c r="BW3654" s="120" t="str">
        <f t="shared" si="2087"/>
        <v xml:space="preserve">  </v>
      </c>
      <c r="BY3654" s="74" t="str">
        <f t="shared" si="2088"/>
        <v xml:space="preserve"> </v>
      </c>
      <c r="CA3654" s="120" t="str">
        <f t="shared" si="2089"/>
        <v xml:space="preserve"> </v>
      </c>
      <c r="CC3654" s="115" t="str">
        <f t="shared" si="2090"/>
        <v xml:space="preserve"> </v>
      </c>
      <c r="CD3654" s="115"/>
      <c r="CE3654" s="417" t="str">
        <f t="shared" si="2091"/>
        <v xml:space="preserve"> </v>
      </c>
      <c r="CF3654" s="115"/>
      <c r="CG3654" s="115" t="str">
        <f t="shared" si="2092"/>
        <v xml:space="preserve"> </v>
      </c>
      <c r="CH3654" s="115"/>
      <c r="CI3654" s="417" t="str">
        <f t="shared" si="2093"/>
        <v xml:space="preserve"> </v>
      </c>
      <c r="CJ3654" s="115"/>
      <c r="CK3654" s="115" t="str">
        <f t="shared" si="2094"/>
        <v xml:space="preserve"> </v>
      </c>
      <c r="CL3654" s="115"/>
      <c r="CM3654" s="417" t="str">
        <f t="shared" si="2095"/>
        <v xml:space="preserve"> </v>
      </c>
      <c r="IS3654" s="96"/>
    </row>
    <row r="3655" spans="2:253" s="74" customFormat="1" ht="17.100000000000001" hidden="1" customHeight="1" x14ac:dyDescent="0.25">
      <c r="B3655" s="504">
        <f>IF('KB Duct Parts'!BL$14=1,Specials!D11,0)</f>
        <v>0</v>
      </c>
      <c r="C3655" s="508">
        <v>15410</v>
      </c>
      <c r="D3655" s="506">
        <f t="shared" si="2081"/>
        <v>15410</v>
      </c>
      <c r="E3655" s="504" t="s">
        <v>867</v>
      </c>
      <c r="F3655" s="508" t="str">
        <f t="shared" si="2074"/>
        <v xml:space="preserve"> </v>
      </c>
      <c r="G3655" s="509" t="s">
        <v>113</v>
      </c>
      <c r="H3655" s="504" t="s">
        <v>923</v>
      </c>
      <c r="I3655" s="1035"/>
      <c r="J3655" s="1036"/>
      <c r="K3655" s="516" t="s">
        <v>881</v>
      </c>
      <c r="L3655" s="535"/>
      <c r="M3655" s="532" t="s">
        <v>1700</v>
      </c>
      <c r="N3655" s="514">
        <f t="shared" si="2075"/>
        <v>154.9</v>
      </c>
      <c r="O3655" s="518">
        <f t="shared" si="2082"/>
        <v>0</v>
      </c>
      <c r="P3655" s="680">
        <f>'KB Duct Parts'!$AE$3</f>
        <v>0</v>
      </c>
      <c r="Q3655" s="681">
        <f t="shared" si="2076"/>
        <v>0</v>
      </c>
      <c r="R3655" s="682">
        <f t="shared" si="2077"/>
        <v>0</v>
      </c>
      <c r="S3655" s="716">
        <f t="shared" si="2083"/>
        <v>0.2</v>
      </c>
      <c r="T3655" s="679">
        <f t="shared" si="2078"/>
        <v>0</v>
      </c>
      <c r="U3655" s="679">
        <f t="shared" si="2079"/>
        <v>0</v>
      </c>
      <c r="AF3655" s="370"/>
      <c r="AG3655" s="375"/>
      <c r="AH3655" s="379"/>
      <c r="AI3655" s="383"/>
      <c r="AJ3655" s="388"/>
      <c r="AK3655" s="392"/>
      <c r="AL3655" s="388"/>
      <c r="AM3655" s="363">
        <f t="shared" si="2096"/>
        <v>1</v>
      </c>
      <c r="AN3655" s="578">
        <v>154.9</v>
      </c>
      <c r="AO3655" s="78"/>
      <c r="AP3655" s="78"/>
      <c r="AQ3655" s="78"/>
      <c r="AR3655" s="78"/>
      <c r="AS3655" s="78"/>
      <c r="AT3655" s="78"/>
      <c r="AU3655" s="74" t="s">
        <v>717</v>
      </c>
      <c r="AV3655" s="115"/>
      <c r="AW3655" s="395"/>
      <c r="AX3655" s="395">
        <v>0</v>
      </c>
      <c r="AY3655" s="395">
        <v>0</v>
      </c>
      <c r="AZ3655" s="395">
        <v>0</v>
      </c>
      <c r="BA3655" s="395">
        <v>0</v>
      </c>
      <c r="BB3655" s="395">
        <v>0</v>
      </c>
      <c r="BC3655" s="395">
        <v>0</v>
      </c>
      <c r="BD3655" s="115"/>
      <c r="BE3655" s="115"/>
      <c r="BF3655" s="115"/>
      <c r="BG3655" s="115"/>
      <c r="BH3655" s="115"/>
      <c r="BI3655" s="115"/>
      <c r="BJ3655" s="115"/>
      <c r="BK3655" s="115"/>
      <c r="BQ3655" s="74" t="str">
        <f t="shared" si="2084"/>
        <v xml:space="preserve"> </v>
      </c>
      <c r="BS3655" s="120" t="str">
        <f t="shared" si="2085"/>
        <v xml:space="preserve"> </v>
      </c>
      <c r="BU3655" s="74" t="str">
        <f t="shared" si="2086"/>
        <v xml:space="preserve"> </v>
      </c>
      <c r="BW3655" s="120" t="str">
        <f t="shared" si="2087"/>
        <v xml:space="preserve">  </v>
      </c>
      <c r="BY3655" s="74" t="str">
        <f t="shared" si="2088"/>
        <v xml:space="preserve"> </v>
      </c>
      <c r="CA3655" s="120" t="str">
        <f t="shared" si="2089"/>
        <v xml:space="preserve"> </v>
      </c>
      <c r="CC3655" s="115" t="str">
        <f t="shared" si="2090"/>
        <v xml:space="preserve"> </v>
      </c>
      <c r="CD3655" s="115"/>
      <c r="CE3655" s="417" t="str">
        <f t="shared" si="2091"/>
        <v xml:space="preserve"> </v>
      </c>
      <c r="CF3655" s="115"/>
      <c r="CG3655" s="115" t="str">
        <f t="shared" si="2092"/>
        <v xml:space="preserve"> </v>
      </c>
      <c r="CH3655" s="115"/>
      <c r="CI3655" s="417" t="str">
        <f t="shared" si="2093"/>
        <v xml:space="preserve"> </v>
      </c>
      <c r="CJ3655" s="115"/>
      <c r="CK3655" s="115" t="str">
        <f t="shared" si="2094"/>
        <v xml:space="preserve"> </v>
      </c>
      <c r="CL3655" s="115"/>
      <c r="CM3655" s="417" t="str">
        <f t="shared" si="2095"/>
        <v xml:space="preserve"> </v>
      </c>
      <c r="IS3655" s="96"/>
    </row>
    <row r="3656" spans="2:253" s="74" customFormat="1" ht="17.100000000000001" hidden="1" customHeight="1" x14ac:dyDescent="0.25">
      <c r="B3656" s="504">
        <f>IF('KB Duct Parts'!BL$14=1,Specials!D12,0)</f>
        <v>0</v>
      </c>
      <c r="C3656" s="508">
        <v>15412</v>
      </c>
      <c r="D3656" s="506">
        <f t="shared" si="2081"/>
        <v>15412</v>
      </c>
      <c r="E3656" s="504" t="s">
        <v>869</v>
      </c>
      <c r="F3656" s="508" t="str">
        <f t="shared" si="2074"/>
        <v xml:space="preserve"> </v>
      </c>
      <c r="G3656" s="509" t="s">
        <v>113</v>
      </c>
      <c r="H3656" s="504" t="s">
        <v>923</v>
      </c>
      <c r="I3656" s="1035"/>
      <c r="J3656" s="1036"/>
      <c r="K3656" s="516" t="s">
        <v>881</v>
      </c>
      <c r="L3656" s="535"/>
      <c r="M3656" s="532" t="s">
        <v>1700</v>
      </c>
      <c r="N3656" s="514">
        <f t="shared" si="2075"/>
        <v>180.3</v>
      </c>
      <c r="O3656" s="518">
        <f t="shared" si="2082"/>
        <v>0</v>
      </c>
      <c r="P3656" s="680">
        <f>'KB Duct Parts'!$AE$3</f>
        <v>0</v>
      </c>
      <c r="Q3656" s="681">
        <f t="shared" si="2076"/>
        <v>0</v>
      </c>
      <c r="R3656" s="682">
        <f t="shared" si="2077"/>
        <v>0</v>
      </c>
      <c r="S3656" s="716">
        <f t="shared" si="2083"/>
        <v>0.2</v>
      </c>
      <c r="T3656" s="679">
        <f t="shared" si="2078"/>
        <v>0</v>
      </c>
      <c r="U3656" s="679">
        <f t="shared" si="2079"/>
        <v>0</v>
      </c>
      <c r="AF3656" s="370"/>
      <c r="AG3656" s="375"/>
      <c r="AH3656" s="379"/>
      <c r="AI3656" s="383"/>
      <c r="AJ3656" s="388"/>
      <c r="AK3656" s="392"/>
      <c r="AL3656" s="388"/>
      <c r="AM3656" s="363">
        <f t="shared" si="2096"/>
        <v>1</v>
      </c>
      <c r="AN3656" s="578">
        <v>180.3</v>
      </c>
      <c r="AO3656" s="78"/>
      <c r="AP3656" s="78"/>
      <c r="AQ3656" s="78"/>
      <c r="AR3656" s="78"/>
      <c r="AS3656" s="78"/>
      <c r="AT3656" s="78"/>
      <c r="AU3656" s="74" t="s">
        <v>717</v>
      </c>
      <c r="AV3656" s="115"/>
      <c r="AW3656" s="395"/>
      <c r="AX3656" s="395">
        <v>0</v>
      </c>
      <c r="AY3656" s="395">
        <v>0</v>
      </c>
      <c r="AZ3656" s="395">
        <v>0</v>
      </c>
      <c r="BA3656" s="395">
        <v>0</v>
      </c>
      <c r="BB3656" s="395">
        <v>0</v>
      </c>
      <c r="BC3656" s="395">
        <v>0</v>
      </c>
      <c r="BD3656" s="115"/>
      <c r="BE3656" s="115"/>
      <c r="BF3656" s="115"/>
      <c r="BG3656" s="115"/>
      <c r="BH3656" s="115"/>
      <c r="BI3656" s="115"/>
      <c r="BJ3656" s="115"/>
      <c r="BK3656" s="115"/>
      <c r="BQ3656" s="74" t="str">
        <f t="shared" si="2084"/>
        <v xml:space="preserve"> </v>
      </c>
      <c r="BS3656" s="120" t="str">
        <f t="shared" si="2085"/>
        <v xml:space="preserve"> </v>
      </c>
      <c r="BU3656" s="74" t="str">
        <f t="shared" si="2086"/>
        <v xml:space="preserve"> </v>
      </c>
      <c r="BW3656" s="120" t="str">
        <f t="shared" si="2087"/>
        <v xml:space="preserve">  </v>
      </c>
      <c r="BY3656" s="74" t="str">
        <f t="shared" si="2088"/>
        <v xml:space="preserve"> </v>
      </c>
      <c r="CA3656" s="120" t="str">
        <f t="shared" si="2089"/>
        <v xml:space="preserve"> </v>
      </c>
      <c r="CC3656" s="115" t="str">
        <f t="shared" si="2090"/>
        <v xml:space="preserve"> </v>
      </c>
      <c r="CD3656" s="115"/>
      <c r="CE3656" s="417" t="str">
        <f t="shared" si="2091"/>
        <v xml:space="preserve"> </v>
      </c>
      <c r="CF3656" s="115"/>
      <c r="CG3656" s="115" t="str">
        <f t="shared" si="2092"/>
        <v xml:space="preserve"> </v>
      </c>
      <c r="CH3656" s="115"/>
      <c r="CI3656" s="417" t="str">
        <f t="shared" si="2093"/>
        <v xml:space="preserve"> </v>
      </c>
      <c r="CJ3656" s="115"/>
      <c r="CK3656" s="115" t="str">
        <f t="shared" si="2094"/>
        <v xml:space="preserve"> </v>
      </c>
      <c r="CL3656" s="115"/>
      <c r="CM3656" s="417" t="str">
        <f t="shared" si="2095"/>
        <v xml:space="preserve"> </v>
      </c>
      <c r="IS3656" s="96"/>
    </row>
    <row r="3657" spans="2:253" s="74" customFormat="1" ht="17.100000000000001" hidden="1" customHeight="1" x14ac:dyDescent="0.25">
      <c r="B3657" s="504">
        <f>IF('KB Duct Parts'!BL$14=1,Specials!D13,0)</f>
        <v>0</v>
      </c>
      <c r="C3657" s="508">
        <v>15414</v>
      </c>
      <c r="D3657" s="506">
        <f t="shared" si="2081"/>
        <v>15414</v>
      </c>
      <c r="E3657" s="504" t="s">
        <v>871</v>
      </c>
      <c r="F3657" s="508" t="str">
        <f t="shared" si="2074"/>
        <v xml:space="preserve"> </v>
      </c>
      <c r="G3657" s="509" t="s">
        <v>113</v>
      </c>
      <c r="H3657" s="504" t="s">
        <v>923</v>
      </c>
      <c r="I3657" s="1035"/>
      <c r="J3657" s="1036"/>
      <c r="K3657" s="516" t="s">
        <v>881</v>
      </c>
      <c r="L3657" s="535"/>
      <c r="M3657" s="532" t="s">
        <v>1700</v>
      </c>
      <c r="N3657" s="514">
        <f t="shared" si="2075"/>
        <v>205.8</v>
      </c>
      <c r="O3657" s="518">
        <f t="shared" si="2082"/>
        <v>0</v>
      </c>
      <c r="P3657" s="680">
        <f>'KB Duct Parts'!$AE$3</f>
        <v>0</v>
      </c>
      <c r="Q3657" s="681">
        <f t="shared" si="2076"/>
        <v>0</v>
      </c>
      <c r="R3657" s="682">
        <f t="shared" si="2077"/>
        <v>0</v>
      </c>
      <c r="S3657" s="716">
        <f t="shared" si="2083"/>
        <v>0.2</v>
      </c>
      <c r="T3657" s="679">
        <f t="shared" si="2078"/>
        <v>0</v>
      </c>
      <c r="U3657" s="679">
        <f t="shared" si="2079"/>
        <v>0</v>
      </c>
      <c r="AF3657" s="370"/>
      <c r="AG3657" s="375"/>
      <c r="AH3657" s="379"/>
      <c r="AI3657" s="383"/>
      <c r="AJ3657" s="388"/>
      <c r="AK3657" s="392"/>
      <c r="AL3657" s="388"/>
      <c r="AM3657" s="363">
        <f t="shared" si="2096"/>
        <v>1</v>
      </c>
      <c r="AN3657" s="578">
        <v>205.8</v>
      </c>
      <c r="AO3657" s="78"/>
      <c r="AP3657" s="78"/>
      <c r="AQ3657" s="78"/>
      <c r="AR3657" s="78"/>
      <c r="AS3657" s="78"/>
      <c r="AT3657" s="78"/>
      <c r="AU3657" s="74" t="s">
        <v>717</v>
      </c>
      <c r="AV3657" s="115"/>
      <c r="AW3657" s="395"/>
      <c r="AX3657" s="395">
        <v>0</v>
      </c>
      <c r="AY3657" s="395">
        <v>0</v>
      </c>
      <c r="AZ3657" s="395">
        <v>0</v>
      </c>
      <c r="BA3657" s="395">
        <v>0</v>
      </c>
      <c r="BB3657" s="395">
        <v>0</v>
      </c>
      <c r="BC3657" s="395">
        <v>0</v>
      </c>
      <c r="BD3657" s="115"/>
      <c r="BE3657" s="115"/>
      <c r="BF3657" s="115"/>
      <c r="BG3657" s="115"/>
      <c r="BH3657" s="115"/>
      <c r="BI3657" s="115"/>
      <c r="BJ3657" s="115"/>
      <c r="BK3657" s="115"/>
      <c r="BQ3657" s="74" t="str">
        <f t="shared" si="2084"/>
        <v xml:space="preserve"> </v>
      </c>
      <c r="BS3657" s="120" t="str">
        <f t="shared" si="2085"/>
        <v xml:space="preserve"> </v>
      </c>
      <c r="BU3657" s="74" t="str">
        <f t="shared" si="2086"/>
        <v xml:space="preserve"> </v>
      </c>
      <c r="BW3657" s="120" t="str">
        <f t="shared" si="2087"/>
        <v xml:space="preserve">  </v>
      </c>
      <c r="BY3657" s="74" t="str">
        <f t="shared" si="2088"/>
        <v xml:space="preserve"> </v>
      </c>
      <c r="CA3657" s="120" t="str">
        <f t="shared" si="2089"/>
        <v xml:space="preserve"> </v>
      </c>
      <c r="CC3657" s="115" t="str">
        <f t="shared" si="2090"/>
        <v xml:space="preserve"> </v>
      </c>
      <c r="CD3657" s="115"/>
      <c r="CE3657" s="417" t="str">
        <f t="shared" si="2091"/>
        <v xml:space="preserve"> </v>
      </c>
      <c r="CF3657" s="115"/>
      <c r="CG3657" s="115" t="str">
        <f t="shared" si="2092"/>
        <v xml:space="preserve"> </v>
      </c>
      <c r="CH3657" s="115"/>
      <c r="CI3657" s="417" t="str">
        <f t="shared" si="2093"/>
        <v xml:space="preserve"> </v>
      </c>
      <c r="CJ3657" s="115"/>
      <c r="CK3657" s="115" t="str">
        <f t="shared" si="2094"/>
        <v xml:space="preserve"> </v>
      </c>
      <c r="CL3657" s="115"/>
      <c r="CM3657" s="417" t="str">
        <f t="shared" si="2095"/>
        <v xml:space="preserve"> </v>
      </c>
      <c r="IS3657" s="96"/>
    </row>
    <row r="3658" spans="2:253" s="74" customFormat="1" ht="17.100000000000001" hidden="1" customHeight="1" x14ac:dyDescent="0.25">
      <c r="B3658" s="504">
        <f>IF('KB Duct Parts'!BL$14=1,Specials!D14,0)</f>
        <v>0</v>
      </c>
      <c r="C3658" s="508">
        <v>15416</v>
      </c>
      <c r="D3658" s="506">
        <f t="shared" si="2081"/>
        <v>15416</v>
      </c>
      <c r="E3658" s="504" t="s">
        <v>873</v>
      </c>
      <c r="F3658" s="508" t="str">
        <f t="shared" si="2074"/>
        <v xml:space="preserve"> </v>
      </c>
      <c r="G3658" s="509" t="s">
        <v>113</v>
      </c>
      <c r="H3658" s="504" t="s">
        <v>923</v>
      </c>
      <c r="I3658" s="1035"/>
      <c r="J3658" s="1036"/>
      <c r="K3658" s="516" t="s">
        <v>881</v>
      </c>
      <c r="L3658" s="535"/>
      <c r="M3658" s="532" t="s">
        <v>1700</v>
      </c>
      <c r="N3658" s="514">
        <f t="shared" si="2075"/>
        <v>266.2</v>
      </c>
      <c r="O3658" s="518">
        <f t="shared" si="2082"/>
        <v>0</v>
      </c>
      <c r="P3658" s="680">
        <f>'KB Duct Parts'!$AE$3</f>
        <v>0</v>
      </c>
      <c r="Q3658" s="681">
        <f t="shared" si="2076"/>
        <v>0</v>
      </c>
      <c r="R3658" s="682">
        <f t="shared" si="2077"/>
        <v>0</v>
      </c>
      <c r="S3658" s="716">
        <f t="shared" si="2083"/>
        <v>0.2</v>
      </c>
      <c r="T3658" s="679">
        <f t="shared" si="2078"/>
        <v>0</v>
      </c>
      <c r="U3658" s="679">
        <f t="shared" si="2079"/>
        <v>0</v>
      </c>
      <c r="AF3658" s="370"/>
      <c r="AG3658" s="375"/>
      <c r="AH3658" s="379"/>
      <c r="AI3658" s="383"/>
      <c r="AJ3658" s="388"/>
      <c r="AK3658" s="392"/>
      <c r="AL3658" s="388"/>
      <c r="AM3658" s="363">
        <f t="shared" si="2096"/>
        <v>1</v>
      </c>
      <c r="AN3658" s="578">
        <v>266.2</v>
      </c>
      <c r="AO3658" s="78"/>
      <c r="AP3658" s="78"/>
      <c r="AQ3658" s="78"/>
      <c r="AR3658" s="78"/>
      <c r="AS3658" s="78"/>
      <c r="AT3658" s="78"/>
      <c r="AU3658" s="74" t="s">
        <v>717</v>
      </c>
      <c r="AV3658" s="115"/>
      <c r="AW3658" s="395"/>
      <c r="AX3658" s="395">
        <v>0</v>
      </c>
      <c r="AY3658" s="395">
        <v>0</v>
      </c>
      <c r="AZ3658" s="395">
        <v>0</v>
      </c>
      <c r="BA3658" s="395">
        <v>0</v>
      </c>
      <c r="BB3658" s="395">
        <v>0</v>
      </c>
      <c r="BC3658" s="395">
        <v>0</v>
      </c>
      <c r="BD3658" s="115"/>
      <c r="BE3658" s="115"/>
      <c r="BF3658" s="115"/>
      <c r="BG3658" s="115"/>
      <c r="BH3658" s="115"/>
      <c r="BI3658" s="115"/>
      <c r="BJ3658" s="115"/>
      <c r="BK3658" s="115"/>
      <c r="BQ3658" s="74" t="str">
        <f t="shared" si="2084"/>
        <v xml:space="preserve"> </v>
      </c>
      <c r="BS3658" s="120" t="str">
        <f t="shared" si="2085"/>
        <v xml:space="preserve"> </v>
      </c>
      <c r="BU3658" s="74" t="str">
        <f t="shared" si="2086"/>
        <v xml:space="preserve"> </v>
      </c>
      <c r="BW3658" s="120" t="str">
        <f t="shared" si="2087"/>
        <v xml:space="preserve">  </v>
      </c>
      <c r="BY3658" s="74" t="str">
        <f t="shared" si="2088"/>
        <v xml:space="preserve"> </v>
      </c>
      <c r="CA3658" s="120" t="str">
        <f t="shared" si="2089"/>
        <v xml:space="preserve"> </v>
      </c>
      <c r="CC3658" s="115" t="str">
        <f t="shared" si="2090"/>
        <v xml:space="preserve"> </v>
      </c>
      <c r="CD3658" s="115"/>
      <c r="CE3658" s="417" t="str">
        <f t="shared" si="2091"/>
        <v xml:space="preserve"> </v>
      </c>
      <c r="CF3658" s="115"/>
      <c r="CG3658" s="115" t="str">
        <f t="shared" si="2092"/>
        <v xml:space="preserve"> </v>
      </c>
      <c r="CH3658" s="115"/>
      <c r="CI3658" s="417" t="str">
        <f t="shared" si="2093"/>
        <v xml:space="preserve"> </v>
      </c>
      <c r="CJ3658" s="115"/>
      <c r="CK3658" s="115" t="str">
        <f t="shared" si="2094"/>
        <v xml:space="preserve"> </v>
      </c>
      <c r="CL3658" s="115"/>
      <c r="CM3658" s="417" t="str">
        <f t="shared" si="2095"/>
        <v xml:space="preserve"> </v>
      </c>
      <c r="IS3658" s="96"/>
    </row>
    <row r="3659" spans="2:253" s="74" customFormat="1" ht="17.100000000000001" hidden="1" customHeight="1" x14ac:dyDescent="0.25">
      <c r="B3659" s="504">
        <f>IF('KB Duct Parts'!BL$14=1,Specials!D15,0)</f>
        <v>0</v>
      </c>
      <c r="C3659" s="508">
        <v>15418</v>
      </c>
      <c r="D3659" s="506">
        <f t="shared" si="2081"/>
        <v>15418</v>
      </c>
      <c r="E3659" s="504" t="s">
        <v>875</v>
      </c>
      <c r="F3659" s="508" t="str">
        <f t="shared" si="2074"/>
        <v xml:space="preserve"> </v>
      </c>
      <c r="G3659" s="509" t="s">
        <v>113</v>
      </c>
      <c r="H3659" s="504" t="s">
        <v>923</v>
      </c>
      <c r="I3659" s="1035"/>
      <c r="J3659" s="1036"/>
      <c r="K3659" s="516" t="s">
        <v>881</v>
      </c>
      <c r="L3659" s="535"/>
      <c r="M3659" s="532" t="s">
        <v>1700</v>
      </c>
      <c r="N3659" s="514">
        <f t="shared" si="2075"/>
        <v>286.39999999999998</v>
      </c>
      <c r="O3659" s="518">
        <f t="shared" si="2082"/>
        <v>0</v>
      </c>
      <c r="P3659" s="680">
        <f>'KB Duct Parts'!$AE$3</f>
        <v>0</v>
      </c>
      <c r="Q3659" s="681">
        <f t="shared" si="2076"/>
        <v>0</v>
      </c>
      <c r="R3659" s="682">
        <f t="shared" si="2077"/>
        <v>0</v>
      </c>
      <c r="S3659" s="716">
        <f t="shared" si="2083"/>
        <v>0.2</v>
      </c>
      <c r="T3659" s="679">
        <f t="shared" si="2078"/>
        <v>0</v>
      </c>
      <c r="U3659" s="679">
        <f t="shared" si="2079"/>
        <v>0</v>
      </c>
      <c r="AF3659" s="370"/>
      <c r="AG3659" s="375"/>
      <c r="AH3659" s="379"/>
      <c r="AI3659" s="383"/>
      <c r="AJ3659" s="388"/>
      <c r="AK3659" s="392"/>
      <c r="AL3659" s="388"/>
      <c r="AM3659" s="363">
        <f t="shared" si="2096"/>
        <v>1</v>
      </c>
      <c r="AN3659" s="578">
        <v>286.39999999999998</v>
      </c>
      <c r="AO3659" s="78"/>
      <c r="AP3659" s="78"/>
      <c r="AQ3659" s="78"/>
      <c r="AR3659" s="78"/>
      <c r="AS3659" s="78"/>
      <c r="AT3659" s="78"/>
      <c r="AU3659" s="74" t="s">
        <v>717</v>
      </c>
      <c r="AV3659" s="115"/>
      <c r="AW3659" s="395"/>
      <c r="AX3659" s="395">
        <v>0</v>
      </c>
      <c r="AY3659" s="395">
        <v>0</v>
      </c>
      <c r="AZ3659" s="395">
        <v>0</v>
      </c>
      <c r="BA3659" s="395">
        <v>0</v>
      </c>
      <c r="BB3659" s="395">
        <v>0</v>
      </c>
      <c r="BC3659" s="395">
        <v>0</v>
      </c>
      <c r="BD3659" s="115"/>
      <c r="BE3659" s="115"/>
      <c r="BF3659" s="115"/>
      <c r="BG3659" s="115"/>
      <c r="BH3659" s="115"/>
      <c r="BI3659" s="115"/>
      <c r="BJ3659" s="115"/>
      <c r="BK3659" s="115"/>
      <c r="BQ3659" s="74" t="str">
        <f t="shared" si="2084"/>
        <v xml:space="preserve"> </v>
      </c>
      <c r="BS3659" s="120" t="str">
        <f t="shared" si="2085"/>
        <v xml:space="preserve"> </v>
      </c>
      <c r="BU3659" s="74" t="str">
        <f t="shared" si="2086"/>
        <v xml:space="preserve"> </v>
      </c>
      <c r="BW3659" s="120" t="str">
        <f t="shared" si="2087"/>
        <v xml:space="preserve">  </v>
      </c>
      <c r="BY3659" s="74" t="str">
        <f t="shared" si="2088"/>
        <v xml:space="preserve"> </v>
      </c>
      <c r="CA3659" s="120" t="str">
        <f t="shared" si="2089"/>
        <v xml:space="preserve"> </v>
      </c>
      <c r="CC3659" s="115" t="str">
        <f t="shared" si="2090"/>
        <v xml:space="preserve"> </v>
      </c>
      <c r="CD3659" s="115"/>
      <c r="CE3659" s="417" t="str">
        <f t="shared" si="2091"/>
        <v xml:space="preserve"> </v>
      </c>
      <c r="CF3659" s="115"/>
      <c r="CG3659" s="115" t="str">
        <f t="shared" si="2092"/>
        <v xml:space="preserve"> </v>
      </c>
      <c r="CH3659" s="115"/>
      <c r="CI3659" s="417" t="str">
        <f t="shared" si="2093"/>
        <v xml:space="preserve"> </v>
      </c>
      <c r="CJ3659" s="115"/>
      <c r="CK3659" s="115" t="str">
        <f t="shared" si="2094"/>
        <v xml:space="preserve"> </v>
      </c>
      <c r="CL3659" s="115"/>
      <c r="CM3659" s="417" t="str">
        <f t="shared" si="2095"/>
        <v xml:space="preserve"> </v>
      </c>
      <c r="IS3659" s="96"/>
    </row>
    <row r="3660" spans="2:253" s="74" customFormat="1" ht="17.100000000000001" hidden="1" customHeight="1" x14ac:dyDescent="0.25">
      <c r="B3660" s="504">
        <f>IF('KB Duct Parts'!BL$14=1,Specials!D16,0)</f>
        <v>0</v>
      </c>
      <c r="C3660" s="508">
        <v>15420</v>
      </c>
      <c r="D3660" s="506">
        <f t="shared" si="2081"/>
        <v>15420</v>
      </c>
      <c r="E3660" s="504" t="s">
        <v>877</v>
      </c>
      <c r="F3660" s="508" t="str">
        <f t="shared" si="2074"/>
        <v xml:space="preserve"> </v>
      </c>
      <c r="G3660" s="509" t="s">
        <v>113</v>
      </c>
      <c r="H3660" s="504" t="s">
        <v>923</v>
      </c>
      <c r="I3660" s="1035"/>
      <c r="J3660" s="1036"/>
      <c r="K3660" s="516" t="s">
        <v>881</v>
      </c>
      <c r="L3660" s="535"/>
      <c r="M3660" s="532" t="s">
        <v>1700</v>
      </c>
      <c r="N3660" s="514">
        <f t="shared" si="2075"/>
        <v>335.1</v>
      </c>
      <c r="O3660" s="518">
        <f t="shared" si="2082"/>
        <v>0</v>
      </c>
      <c r="P3660" s="680">
        <f>'KB Duct Parts'!$AE$3</f>
        <v>0</v>
      </c>
      <c r="Q3660" s="681">
        <f t="shared" si="2076"/>
        <v>0</v>
      </c>
      <c r="R3660" s="682">
        <f t="shared" si="2077"/>
        <v>0</v>
      </c>
      <c r="S3660" s="716">
        <f t="shared" si="2083"/>
        <v>0.2</v>
      </c>
      <c r="T3660" s="679">
        <f t="shared" si="2078"/>
        <v>0</v>
      </c>
      <c r="U3660" s="679">
        <f t="shared" si="2079"/>
        <v>0</v>
      </c>
      <c r="AF3660" s="370"/>
      <c r="AG3660" s="375"/>
      <c r="AH3660" s="379"/>
      <c r="AI3660" s="383"/>
      <c r="AJ3660" s="388"/>
      <c r="AK3660" s="392"/>
      <c r="AL3660" s="388"/>
      <c r="AM3660" s="363">
        <f t="shared" si="2096"/>
        <v>1</v>
      </c>
      <c r="AN3660" s="578">
        <v>335.1</v>
      </c>
      <c r="AO3660" s="78"/>
      <c r="AP3660" s="78"/>
      <c r="AQ3660" s="78"/>
      <c r="AR3660" s="78"/>
      <c r="AS3660" s="78"/>
      <c r="AT3660" s="78"/>
      <c r="AU3660" s="74" t="s">
        <v>717</v>
      </c>
      <c r="AV3660" s="115"/>
      <c r="AW3660" s="395"/>
      <c r="AX3660" s="395">
        <v>0</v>
      </c>
      <c r="AY3660" s="395">
        <v>0</v>
      </c>
      <c r="AZ3660" s="395">
        <v>0</v>
      </c>
      <c r="BA3660" s="395">
        <v>0</v>
      </c>
      <c r="BB3660" s="395">
        <v>0</v>
      </c>
      <c r="BC3660" s="395">
        <v>0</v>
      </c>
      <c r="BD3660" s="115"/>
      <c r="BE3660" s="115"/>
      <c r="BF3660" s="115"/>
      <c r="BG3660" s="115"/>
      <c r="BH3660" s="115"/>
      <c r="BI3660" s="115"/>
      <c r="BJ3660" s="115"/>
      <c r="BK3660" s="115"/>
      <c r="BQ3660" s="74" t="str">
        <f t="shared" si="2084"/>
        <v xml:space="preserve"> </v>
      </c>
      <c r="BS3660" s="120" t="str">
        <f t="shared" si="2085"/>
        <v xml:space="preserve"> </v>
      </c>
      <c r="BU3660" s="74" t="str">
        <f t="shared" si="2086"/>
        <v xml:space="preserve"> </v>
      </c>
      <c r="BW3660" s="120" t="str">
        <f t="shared" si="2087"/>
        <v xml:space="preserve">  </v>
      </c>
      <c r="BY3660" s="74" t="str">
        <f t="shared" si="2088"/>
        <v xml:space="preserve"> </v>
      </c>
      <c r="CA3660" s="120" t="str">
        <f t="shared" si="2089"/>
        <v xml:space="preserve"> </v>
      </c>
      <c r="CC3660" s="115" t="str">
        <f t="shared" si="2090"/>
        <v xml:space="preserve"> </v>
      </c>
      <c r="CD3660" s="115"/>
      <c r="CE3660" s="417" t="str">
        <f t="shared" si="2091"/>
        <v xml:space="preserve"> </v>
      </c>
      <c r="CF3660" s="115"/>
      <c r="CG3660" s="115" t="str">
        <f t="shared" si="2092"/>
        <v xml:space="preserve"> </v>
      </c>
      <c r="CH3660" s="115"/>
      <c r="CI3660" s="417" t="str">
        <f t="shared" si="2093"/>
        <v xml:space="preserve"> </v>
      </c>
      <c r="CJ3660" s="115"/>
      <c r="CK3660" s="115" t="str">
        <f t="shared" si="2094"/>
        <v xml:space="preserve"> </v>
      </c>
      <c r="CL3660" s="115"/>
      <c r="CM3660" s="417" t="str">
        <f t="shared" si="2095"/>
        <v xml:space="preserve"> </v>
      </c>
      <c r="IS3660" s="96"/>
    </row>
    <row r="3661" spans="2:253" s="74" customFormat="1" ht="17.100000000000001" hidden="1" customHeight="1" x14ac:dyDescent="0.25">
      <c r="B3661" s="504">
        <f>IF('KB Duct Parts'!BL$14=1,Specials!D17,0)</f>
        <v>0</v>
      </c>
      <c r="C3661" s="508">
        <v>15422</v>
      </c>
      <c r="D3661" s="506">
        <f t="shared" si="2081"/>
        <v>15422</v>
      </c>
      <c r="E3661" s="504" t="s">
        <v>878</v>
      </c>
      <c r="F3661" s="508" t="str">
        <f t="shared" si="2074"/>
        <v xml:space="preserve"> </v>
      </c>
      <c r="G3661" s="509" t="s">
        <v>113</v>
      </c>
      <c r="H3661" s="504" t="s">
        <v>923</v>
      </c>
      <c r="I3661" s="1035"/>
      <c r="J3661" s="1036"/>
      <c r="K3661" s="516" t="s">
        <v>881</v>
      </c>
      <c r="L3661" s="535"/>
      <c r="M3661" s="532" t="s">
        <v>1700</v>
      </c>
      <c r="N3661" s="514">
        <f t="shared" si="2075"/>
        <v>358.2</v>
      </c>
      <c r="O3661" s="518">
        <f t="shared" si="2082"/>
        <v>0</v>
      </c>
      <c r="P3661" s="680">
        <f>'KB Duct Parts'!$AE$3</f>
        <v>0</v>
      </c>
      <c r="Q3661" s="681">
        <f t="shared" si="2076"/>
        <v>0</v>
      </c>
      <c r="R3661" s="682">
        <f t="shared" si="2077"/>
        <v>0</v>
      </c>
      <c r="S3661" s="716">
        <f t="shared" si="2083"/>
        <v>0.2</v>
      </c>
      <c r="T3661" s="679">
        <f t="shared" si="2078"/>
        <v>0</v>
      </c>
      <c r="U3661" s="679">
        <f t="shared" si="2079"/>
        <v>0</v>
      </c>
      <c r="AF3661" s="370"/>
      <c r="AG3661" s="375"/>
      <c r="AH3661" s="379"/>
      <c r="AI3661" s="383"/>
      <c r="AJ3661" s="388"/>
      <c r="AK3661" s="392"/>
      <c r="AL3661" s="388"/>
      <c r="AM3661" s="363">
        <f t="shared" si="2096"/>
        <v>1</v>
      </c>
      <c r="AN3661" s="578">
        <v>358.2</v>
      </c>
      <c r="AO3661" s="78"/>
      <c r="AP3661" s="78"/>
      <c r="AQ3661" s="78"/>
      <c r="AR3661" s="78"/>
      <c r="AS3661" s="78"/>
      <c r="AT3661" s="78"/>
      <c r="AU3661" s="74" t="s">
        <v>717</v>
      </c>
      <c r="AV3661" s="115"/>
      <c r="AW3661" s="395"/>
      <c r="AX3661" s="395">
        <v>0</v>
      </c>
      <c r="AY3661" s="395">
        <v>0</v>
      </c>
      <c r="AZ3661" s="395">
        <v>0</v>
      </c>
      <c r="BA3661" s="395">
        <v>0</v>
      </c>
      <c r="BB3661" s="395">
        <v>0</v>
      </c>
      <c r="BC3661" s="395">
        <v>0</v>
      </c>
      <c r="BD3661" s="115"/>
      <c r="BE3661" s="115"/>
      <c r="BF3661" s="115"/>
      <c r="BG3661" s="115"/>
      <c r="BH3661" s="115"/>
      <c r="BI3661" s="115"/>
      <c r="BJ3661" s="115"/>
      <c r="BK3661" s="115"/>
      <c r="BQ3661" s="74" t="str">
        <f t="shared" si="2084"/>
        <v xml:space="preserve"> </v>
      </c>
      <c r="BS3661" s="120" t="str">
        <f t="shared" si="2085"/>
        <v xml:space="preserve"> </v>
      </c>
      <c r="BU3661" s="74" t="str">
        <f t="shared" si="2086"/>
        <v xml:space="preserve"> </v>
      </c>
      <c r="BW3661" s="120" t="str">
        <f t="shared" si="2087"/>
        <v xml:space="preserve">  </v>
      </c>
      <c r="BY3661" s="74" t="str">
        <f t="shared" si="2088"/>
        <v xml:space="preserve"> </v>
      </c>
      <c r="CA3661" s="120" t="str">
        <f t="shared" si="2089"/>
        <v xml:space="preserve"> </v>
      </c>
      <c r="CC3661" s="115" t="str">
        <f t="shared" si="2090"/>
        <v xml:space="preserve"> </v>
      </c>
      <c r="CD3661" s="115"/>
      <c r="CE3661" s="417" t="str">
        <f t="shared" si="2091"/>
        <v xml:space="preserve"> </v>
      </c>
      <c r="CF3661" s="115"/>
      <c r="CG3661" s="115" t="str">
        <f t="shared" si="2092"/>
        <v xml:space="preserve"> </v>
      </c>
      <c r="CH3661" s="115"/>
      <c r="CI3661" s="417" t="str">
        <f t="shared" si="2093"/>
        <v xml:space="preserve"> </v>
      </c>
      <c r="CJ3661" s="115"/>
      <c r="CK3661" s="115" t="str">
        <f t="shared" si="2094"/>
        <v xml:space="preserve"> </v>
      </c>
      <c r="CL3661" s="115"/>
      <c r="CM3661" s="417" t="str">
        <f t="shared" si="2095"/>
        <v xml:space="preserve"> </v>
      </c>
      <c r="IS3661" s="96"/>
    </row>
    <row r="3662" spans="2:253" s="74" customFormat="1" ht="17.100000000000001" hidden="1" customHeight="1" x14ac:dyDescent="0.25">
      <c r="B3662" s="504">
        <f>IF('KB Duct Parts'!BL$14=1,Specials!D18,0)</f>
        <v>0</v>
      </c>
      <c r="C3662" s="508">
        <v>15424</v>
      </c>
      <c r="D3662" s="506">
        <f t="shared" si="2081"/>
        <v>15424</v>
      </c>
      <c r="E3662" s="504" t="s">
        <v>1338</v>
      </c>
      <c r="F3662" s="508" t="str">
        <f t="shared" si="2074"/>
        <v xml:space="preserve"> </v>
      </c>
      <c r="G3662" s="509" t="s">
        <v>113</v>
      </c>
      <c r="H3662" s="504" t="s">
        <v>923</v>
      </c>
      <c r="I3662" s="1035"/>
      <c r="J3662" s="1036"/>
      <c r="K3662" s="516" t="s">
        <v>881</v>
      </c>
      <c r="L3662" s="535"/>
      <c r="M3662" s="532" t="s">
        <v>1700</v>
      </c>
      <c r="N3662" s="514">
        <f t="shared" si="2075"/>
        <v>404.7</v>
      </c>
      <c r="O3662" s="518">
        <f t="shared" si="2082"/>
        <v>0</v>
      </c>
      <c r="P3662" s="680">
        <f>'KB Duct Parts'!$AE$3</f>
        <v>0</v>
      </c>
      <c r="Q3662" s="681">
        <f t="shared" si="2076"/>
        <v>0</v>
      </c>
      <c r="R3662" s="682">
        <f t="shared" si="2077"/>
        <v>0</v>
      </c>
      <c r="S3662" s="716">
        <f t="shared" si="2083"/>
        <v>0.2</v>
      </c>
      <c r="T3662" s="679">
        <f t="shared" si="2078"/>
        <v>0</v>
      </c>
      <c r="U3662" s="679">
        <f t="shared" si="2079"/>
        <v>0</v>
      </c>
      <c r="AF3662" s="370"/>
      <c r="AG3662" s="375"/>
      <c r="AH3662" s="379"/>
      <c r="AI3662" s="383"/>
      <c r="AJ3662" s="388"/>
      <c r="AK3662" s="392"/>
      <c r="AL3662" s="388"/>
      <c r="AM3662" s="363">
        <f t="shared" si="2096"/>
        <v>1</v>
      </c>
      <c r="AN3662" s="578">
        <v>404.7</v>
      </c>
      <c r="AO3662" s="78"/>
      <c r="AP3662" s="78"/>
      <c r="AQ3662" s="78"/>
      <c r="AR3662" s="78"/>
      <c r="AS3662" s="78"/>
      <c r="AT3662" s="78"/>
      <c r="AU3662" s="74" t="s">
        <v>717</v>
      </c>
      <c r="AV3662" s="115"/>
      <c r="AW3662" s="395"/>
      <c r="AX3662" s="395">
        <v>0</v>
      </c>
      <c r="AY3662" s="395">
        <v>0</v>
      </c>
      <c r="AZ3662" s="395">
        <v>0</v>
      </c>
      <c r="BA3662" s="395">
        <v>0</v>
      </c>
      <c r="BB3662" s="395">
        <v>0</v>
      </c>
      <c r="BC3662" s="395">
        <v>0</v>
      </c>
      <c r="BD3662" s="115"/>
      <c r="BE3662" s="115"/>
      <c r="BF3662" s="115"/>
      <c r="BG3662" s="115"/>
      <c r="BH3662" s="115"/>
      <c r="BI3662" s="115"/>
      <c r="BJ3662" s="115"/>
      <c r="BK3662" s="115"/>
      <c r="BQ3662" s="74" t="str">
        <f t="shared" si="2084"/>
        <v xml:space="preserve"> </v>
      </c>
      <c r="BS3662" s="120" t="str">
        <f t="shared" si="2085"/>
        <v xml:space="preserve"> </v>
      </c>
      <c r="BU3662" s="74" t="str">
        <f t="shared" si="2086"/>
        <v xml:space="preserve"> </v>
      </c>
      <c r="BW3662" s="120" t="str">
        <f t="shared" si="2087"/>
        <v xml:space="preserve">  </v>
      </c>
      <c r="BY3662" s="74" t="str">
        <f t="shared" si="2088"/>
        <v xml:space="preserve"> </v>
      </c>
      <c r="CA3662" s="120" t="str">
        <f t="shared" si="2089"/>
        <v xml:space="preserve"> </v>
      </c>
      <c r="CC3662" s="115" t="str">
        <f t="shared" si="2090"/>
        <v xml:space="preserve"> </v>
      </c>
      <c r="CD3662" s="115"/>
      <c r="CE3662" s="417" t="str">
        <f t="shared" si="2091"/>
        <v xml:space="preserve"> </v>
      </c>
      <c r="CF3662" s="115"/>
      <c r="CG3662" s="115" t="str">
        <f t="shared" si="2092"/>
        <v xml:space="preserve"> </v>
      </c>
      <c r="CH3662" s="115"/>
      <c r="CI3662" s="417" t="str">
        <f t="shared" si="2093"/>
        <v xml:space="preserve"> </v>
      </c>
      <c r="CJ3662" s="115"/>
      <c r="CK3662" s="115" t="str">
        <f t="shared" si="2094"/>
        <v xml:space="preserve"> </v>
      </c>
      <c r="CL3662" s="115"/>
      <c r="CM3662" s="417" t="str">
        <f t="shared" si="2095"/>
        <v xml:space="preserve"> </v>
      </c>
      <c r="IS3662" s="96"/>
    </row>
    <row r="3663" spans="2:253" s="74" customFormat="1" ht="17.100000000000001" hidden="1" customHeight="1" x14ac:dyDescent="0.25">
      <c r="B3663" s="504">
        <f>IF('KB Duct Parts'!BL$14=1,Specials!D19,0)</f>
        <v>0</v>
      </c>
      <c r="C3663" s="508">
        <v>15426</v>
      </c>
      <c r="D3663" s="506">
        <f t="shared" si="2081"/>
        <v>15426</v>
      </c>
      <c r="E3663" s="504" t="s">
        <v>1339</v>
      </c>
      <c r="F3663" s="508" t="str">
        <f t="shared" si="2074"/>
        <v xml:space="preserve"> </v>
      </c>
      <c r="G3663" s="509" t="s">
        <v>113</v>
      </c>
      <c r="H3663" s="504" t="s">
        <v>923</v>
      </c>
      <c r="I3663" s="1035"/>
      <c r="J3663" s="1036"/>
      <c r="K3663" s="516" t="s">
        <v>881</v>
      </c>
      <c r="L3663" s="535"/>
      <c r="M3663" s="532" t="s">
        <v>1700</v>
      </c>
      <c r="N3663" s="514">
        <f t="shared" si="2075"/>
        <v>473.6</v>
      </c>
      <c r="O3663" s="518">
        <f t="shared" si="2082"/>
        <v>0</v>
      </c>
      <c r="P3663" s="680">
        <f>'KB Duct Parts'!$AE$3</f>
        <v>0</v>
      </c>
      <c r="Q3663" s="681">
        <f t="shared" si="2076"/>
        <v>0</v>
      </c>
      <c r="R3663" s="682">
        <f t="shared" si="2077"/>
        <v>0</v>
      </c>
      <c r="S3663" s="716">
        <f t="shared" si="2083"/>
        <v>0.2</v>
      </c>
      <c r="T3663" s="679">
        <f t="shared" si="2078"/>
        <v>0</v>
      </c>
      <c r="U3663" s="679">
        <f t="shared" si="2079"/>
        <v>0</v>
      </c>
      <c r="AF3663" s="370"/>
      <c r="AG3663" s="375"/>
      <c r="AH3663" s="379"/>
      <c r="AI3663" s="383"/>
      <c r="AJ3663" s="388"/>
      <c r="AK3663" s="392"/>
      <c r="AL3663" s="388"/>
      <c r="AM3663" s="363">
        <f t="shared" si="2096"/>
        <v>1</v>
      </c>
      <c r="AN3663" s="578">
        <v>473.6</v>
      </c>
      <c r="AO3663" s="78"/>
      <c r="AP3663" s="78"/>
      <c r="AQ3663" s="78"/>
      <c r="AR3663" s="78"/>
      <c r="AS3663" s="78"/>
      <c r="AT3663" s="78"/>
      <c r="AU3663" s="74" t="s">
        <v>717</v>
      </c>
      <c r="AV3663" s="115"/>
      <c r="AW3663" s="395"/>
      <c r="AX3663" s="395">
        <v>0</v>
      </c>
      <c r="AY3663" s="395">
        <v>0</v>
      </c>
      <c r="AZ3663" s="395">
        <v>0</v>
      </c>
      <c r="BA3663" s="395">
        <v>0</v>
      </c>
      <c r="BB3663" s="395">
        <v>0</v>
      </c>
      <c r="BC3663" s="395">
        <v>0</v>
      </c>
      <c r="BD3663" s="115"/>
      <c r="BE3663" s="115"/>
      <c r="BF3663" s="115"/>
      <c r="BG3663" s="115"/>
      <c r="BH3663" s="115"/>
      <c r="BI3663" s="115"/>
      <c r="BJ3663" s="115"/>
      <c r="BK3663" s="115"/>
      <c r="BQ3663" s="74" t="str">
        <f t="shared" si="2084"/>
        <v xml:space="preserve"> </v>
      </c>
      <c r="BS3663" s="120" t="str">
        <f t="shared" si="2085"/>
        <v xml:space="preserve"> </v>
      </c>
      <c r="BU3663" s="74" t="str">
        <f t="shared" si="2086"/>
        <v xml:space="preserve"> </v>
      </c>
      <c r="BW3663" s="120" t="str">
        <f t="shared" si="2087"/>
        <v xml:space="preserve">  </v>
      </c>
      <c r="BY3663" s="74" t="str">
        <f t="shared" si="2088"/>
        <v xml:space="preserve"> </v>
      </c>
      <c r="CA3663" s="120" t="str">
        <f t="shared" si="2089"/>
        <v xml:space="preserve"> </v>
      </c>
      <c r="CC3663" s="115" t="str">
        <f t="shared" si="2090"/>
        <v xml:space="preserve"> </v>
      </c>
      <c r="CD3663" s="115"/>
      <c r="CE3663" s="417" t="str">
        <f t="shared" si="2091"/>
        <v xml:space="preserve"> </v>
      </c>
      <c r="CF3663" s="115"/>
      <c r="CG3663" s="115" t="str">
        <f t="shared" si="2092"/>
        <v xml:space="preserve"> </v>
      </c>
      <c r="CH3663" s="115"/>
      <c r="CI3663" s="417" t="str">
        <f t="shared" si="2093"/>
        <v xml:space="preserve"> </v>
      </c>
      <c r="CJ3663" s="115"/>
      <c r="CK3663" s="115" t="str">
        <f t="shared" si="2094"/>
        <v xml:space="preserve"> </v>
      </c>
      <c r="CL3663" s="115"/>
      <c r="CM3663" s="417" t="str">
        <f t="shared" si="2095"/>
        <v xml:space="preserve"> </v>
      </c>
      <c r="IS3663" s="96"/>
    </row>
    <row r="3664" spans="2:253" s="74" customFormat="1" ht="17.100000000000001" hidden="1" customHeight="1" x14ac:dyDescent="0.25">
      <c r="B3664" s="504">
        <f>IF('KB Duct Parts'!BL$14=1,Specials!D20,0)</f>
        <v>0</v>
      </c>
      <c r="C3664" s="508">
        <v>15428</v>
      </c>
      <c r="D3664" s="506">
        <f t="shared" si="2081"/>
        <v>15428</v>
      </c>
      <c r="E3664" s="504" t="s">
        <v>1340</v>
      </c>
      <c r="F3664" s="508" t="str">
        <f t="shared" si="2074"/>
        <v xml:space="preserve"> </v>
      </c>
      <c r="G3664" s="509" t="s">
        <v>113</v>
      </c>
      <c r="H3664" s="504" t="s">
        <v>923</v>
      </c>
      <c r="I3664" s="1035"/>
      <c r="J3664" s="1036"/>
      <c r="K3664" s="516" t="s">
        <v>881</v>
      </c>
      <c r="L3664" s="535"/>
      <c r="M3664" s="532" t="s">
        <v>1700</v>
      </c>
      <c r="N3664" s="514">
        <f t="shared" si="2075"/>
        <v>496.9</v>
      </c>
      <c r="O3664" s="518">
        <f t="shared" si="2082"/>
        <v>0</v>
      </c>
      <c r="P3664" s="680">
        <f>'KB Duct Parts'!$AE$3</f>
        <v>0</v>
      </c>
      <c r="Q3664" s="681">
        <f t="shared" si="2076"/>
        <v>0</v>
      </c>
      <c r="R3664" s="682">
        <f t="shared" si="2077"/>
        <v>0</v>
      </c>
      <c r="S3664" s="716">
        <f t="shared" si="2083"/>
        <v>0.2</v>
      </c>
      <c r="T3664" s="679">
        <f t="shared" si="2078"/>
        <v>0</v>
      </c>
      <c r="U3664" s="679">
        <f t="shared" si="2079"/>
        <v>0</v>
      </c>
      <c r="AF3664" s="370"/>
      <c r="AG3664" s="375"/>
      <c r="AH3664" s="379"/>
      <c r="AI3664" s="383"/>
      <c r="AJ3664" s="388"/>
      <c r="AK3664" s="392"/>
      <c r="AL3664" s="388"/>
      <c r="AM3664" s="363">
        <f t="shared" si="2096"/>
        <v>1</v>
      </c>
      <c r="AN3664" s="578">
        <v>496.9</v>
      </c>
      <c r="AO3664" s="78"/>
      <c r="AP3664" s="78"/>
      <c r="AQ3664" s="78"/>
      <c r="AR3664" s="78"/>
      <c r="AS3664" s="78"/>
      <c r="AT3664" s="78"/>
      <c r="AU3664" s="74" t="s">
        <v>717</v>
      </c>
      <c r="AV3664" s="115"/>
      <c r="AW3664" s="395"/>
      <c r="AX3664" s="395">
        <v>0</v>
      </c>
      <c r="AY3664" s="395">
        <v>0</v>
      </c>
      <c r="AZ3664" s="395">
        <v>0</v>
      </c>
      <c r="BA3664" s="395">
        <v>0</v>
      </c>
      <c r="BB3664" s="395">
        <v>0</v>
      </c>
      <c r="BC3664" s="395">
        <v>0</v>
      </c>
      <c r="BD3664" s="115"/>
      <c r="BE3664" s="115"/>
      <c r="BF3664" s="115"/>
      <c r="BG3664" s="115"/>
      <c r="BH3664" s="115"/>
      <c r="BI3664" s="115"/>
      <c r="BJ3664" s="115"/>
      <c r="BK3664" s="115"/>
      <c r="BQ3664" s="74" t="str">
        <f t="shared" si="2084"/>
        <v xml:space="preserve"> </v>
      </c>
      <c r="BS3664" s="120" t="str">
        <f t="shared" si="2085"/>
        <v xml:space="preserve"> </v>
      </c>
      <c r="BU3664" s="74" t="str">
        <f t="shared" si="2086"/>
        <v xml:space="preserve"> </v>
      </c>
      <c r="BW3664" s="120" t="str">
        <f t="shared" si="2087"/>
        <v xml:space="preserve">  </v>
      </c>
      <c r="BY3664" s="74" t="str">
        <f t="shared" si="2088"/>
        <v xml:space="preserve"> </v>
      </c>
      <c r="CA3664" s="120" t="str">
        <f t="shared" si="2089"/>
        <v xml:space="preserve"> </v>
      </c>
      <c r="CC3664" s="115" t="str">
        <f t="shared" si="2090"/>
        <v xml:space="preserve"> </v>
      </c>
      <c r="CD3664" s="115"/>
      <c r="CE3664" s="417" t="str">
        <f t="shared" si="2091"/>
        <v xml:space="preserve"> </v>
      </c>
      <c r="CF3664" s="115"/>
      <c r="CG3664" s="115" t="str">
        <f t="shared" si="2092"/>
        <v xml:space="preserve"> </v>
      </c>
      <c r="CH3664" s="115"/>
      <c r="CI3664" s="417" t="str">
        <f t="shared" si="2093"/>
        <v xml:space="preserve"> </v>
      </c>
      <c r="CJ3664" s="115"/>
      <c r="CK3664" s="115" t="str">
        <f t="shared" si="2094"/>
        <v xml:space="preserve"> </v>
      </c>
      <c r="CL3664" s="115"/>
      <c r="CM3664" s="417" t="str">
        <f t="shared" si="2095"/>
        <v xml:space="preserve"> </v>
      </c>
      <c r="IS3664" s="96"/>
    </row>
    <row r="3665" spans="2:253" s="74" customFormat="1" ht="17.100000000000001" hidden="1" customHeight="1" x14ac:dyDescent="0.25">
      <c r="B3665" s="504">
        <f>IF('KB Duct Parts'!BL$14=1,Specials!D21,0)</f>
        <v>0</v>
      </c>
      <c r="C3665" s="508">
        <v>15430</v>
      </c>
      <c r="D3665" s="506">
        <f t="shared" si="2081"/>
        <v>15430</v>
      </c>
      <c r="E3665" s="504" t="s">
        <v>1341</v>
      </c>
      <c r="F3665" s="508" t="str">
        <f t="shared" si="2074"/>
        <v xml:space="preserve"> </v>
      </c>
      <c r="G3665" s="509" t="s">
        <v>113</v>
      </c>
      <c r="H3665" s="504" t="s">
        <v>923</v>
      </c>
      <c r="I3665" s="1035"/>
      <c r="J3665" s="1036"/>
      <c r="K3665" s="516" t="s">
        <v>881</v>
      </c>
      <c r="L3665" s="535"/>
      <c r="M3665" s="532" t="s">
        <v>1700</v>
      </c>
      <c r="N3665" s="514">
        <f t="shared" si="2075"/>
        <v>517.5</v>
      </c>
      <c r="O3665" s="518">
        <f t="shared" si="2082"/>
        <v>0</v>
      </c>
      <c r="P3665" s="680">
        <f>'KB Duct Parts'!$AE$3</f>
        <v>0</v>
      </c>
      <c r="Q3665" s="681">
        <f t="shared" si="2076"/>
        <v>0</v>
      </c>
      <c r="R3665" s="682">
        <f t="shared" si="2077"/>
        <v>0</v>
      </c>
      <c r="S3665" s="716">
        <f t="shared" si="2083"/>
        <v>0.2</v>
      </c>
      <c r="T3665" s="679">
        <f t="shared" si="2078"/>
        <v>0</v>
      </c>
      <c r="U3665" s="679">
        <f t="shared" si="2079"/>
        <v>0</v>
      </c>
      <c r="AF3665" s="370"/>
      <c r="AG3665" s="375"/>
      <c r="AH3665" s="379"/>
      <c r="AI3665" s="383"/>
      <c r="AJ3665" s="388"/>
      <c r="AK3665" s="392"/>
      <c r="AL3665" s="388"/>
      <c r="AM3665" s="363">
        <f t="shared" si="2096"/>
        <v>1</v>
      </c>
      <c r="AN3665" s="578">
        <v>517.5</v>
      </c>
      <c r="AO3665" s="78"/>
      <c r="AP3665" s="78"/>
      <c r="AQ3665" s="78"/>
      <c r="AR3665" s="78"/>
      <c r="AS3665" s="78"/>
      <c r="AT3665" s="78"/>
      <c r="AU3665" s="74" t="s">
        <v>717</v>
      </c>
      <c r="AV3665" s="115"/>
      <c r="AW3665" s="395"/>
      <c r="AX3665" s="395">
        <v>0</v>
      </c>
      <c r="AY3665" s="395">
        <v>0</v>
      </c>
      <c r="AZ3665" s="395">
        <v>0</v>
      </c>
      <c r="BA3665" s="395">
        <v>0</v>
      </c>
      <c r="BB3665" s="395">
        <v>0</v>
      </c>
      <c r="BC3665" s="395">
        <v>0</v>
      </c>
      <c r="BD3665" s="115"/>
      <c r="BE3665" s="115"/>
      <c r="BF3665" s="115"/>
      <c r="BG3665" s="115"/>
      <c r="BH3665" s="115"/>
      <c r="BI3665" s="115"/>
      <c r="BJ3665" s="115"/>
      <c r="BK3665" s="115"/>
      <c r="BQ3665" s="74" t="str">
        <f t="shared" si="2084"/>
        <v xml:space="preserve"> </v>
      </c>
      <c r="BS3665" s="120" t="str">
        <f t="shared" si="2085"/>
        <v xml:space="preserve"> </v>
      </c>
      <c r="BU3665" s="74" t="str">
        <f t="shared" si="2086"/>
        <v xml:space="preserve"> </v>
      </c>
      <c r="BW3665" s="120" t="str">
        <f t="shared" si="2087"/>
        <v xml:space="preserve">  </v>
      </c>
      <c r="BY3665" s="74" t="str">
        <f t="shared" si="2088"/>
        <v xml:space="preserve"> </v>
      </c>
      <c r="CA3665" s="120" t="str">
        <f t="shared" si="2089"/>
        <v xml:space="preserve"> </v>
      </c>
      <c r="CC3665" s="115" t="str">
        <f t="shared" si="2090"/>
        <v xml:space="preserve"> </v>
      </c>
      <c r="CD3665" s="115"/>
      <c r="CE3665" s="417" t="str">
        <f t="shared" si="2091"/>
        <v xml:space="preserve"> </v>
      </c>
      <c r="CF3665" s="115"/>
      <c r="CG3665" s="115" t="str">
        <f t="shared" si="2092"/>
        <v xml:space="preserve"> </v>
      </c>
      <c r="CH3665" s="115"/>
      <c r="CI3665" s="417" t="str">
        <f t="shared" si="2093"/>
        <v xml:space="preserve"> </v>
      </c>
      <c r="CJ3665" s="115"/>
      <c r="CK3665" s="115" t="str">
        <f t="shared" si="2094"/>
        <v xml:space="preserve"> </v>
      </c>
      <c r="CL3665" s="115"/>
      <c r="CM3665" s="417" t="str">
        <f t="shared" si="2095"/>
        <v xml:space="preserve"> </v>
      </c>
      <c r="IS3665" s="96"/>
    </row>
    <row r="3666" spans="2:253" s="74" customFormat="1" ht="17.100000000000001" hidden="1" customHeight="1" x14ac:dyDescent="0.25">
      <c r="B3666" s="504">
        <f>IF('KB Duct Parts'!BL$14=2,Specials!D5,0)</f>
        <v>0</v>
      </c>
      <c r="C3666" s="508" t="s">
        <v>252</v>
      </c>
      <c r="D3666" s="506" t="str">
        <f t="shared" si="2081"/>
        <v>15404SS</v>
      </c>
      <c r="E3666" s="504" t="s">
        <v>861</v>
      </c>
      <c r="F3666" s="508" t="str">
        <f t="shared" si="2074"/>
        <v xml:space="preserve"> </v>
      </c>
      <c r="G3666" s="509" t="s">
        <v>113</v>
      </c>
      <c r="H3666" s="504" t="s">
        <v>923</v>
      </c>
      <c r="I3666" s="1035"/>
      <c r="J3666" s="1036"/>
      <c r="K3666" s="516" t="s">
        <v>882</v>
      </c>
      <c r="L3666" s="535"/>
      <c r="M3666" s="532" t="s">
        <v>1700</v>
      </c>
      <c r="N3666" s="514">
        <f t="shared" si="2075"/>
        <v>167</v>
      </c>
      <c r="O3666" s="518">
        <f t="shared" si="2082"/>
        <v>0</v>
      </c>
      <c r="P3666" s="680">
        <f>'KB Duct Parts'!$AE$3</f>
        <v>0</v>
      </c>
      <c r="Q3666" s="681">
        <f t="shared" si="2076"/>
        <v>0</v>
      </c>
      <c r="R3666" s="682">
        <f t="shared" si="2077"/>
        <v>0</v>
      </c>
      <c r="S3666" s="716">
        <f t="shared" si="2083"/>
        <v>0.2</v>
      </c>
      <c r="T3666" s="679">
        <f t="shared" si="2078"/>
        <v>0</v>
      </c>
      <c r="U3666" s="679">
        <f t="shared" si="2079"/>
        <v>0</v>
      </c>
      <c r="AA3666" s="82"/>
      <c r="AB3666" s="82"/>
      <c r="AF3666" s="370"/>
      <c r="AG3666" s="375"/>
      <c r="AH3666" s="379"/>
      <c r="AI3666" s="383"/>
      <c r="AJ3666" s="388"/>
      <c r="AK3666" s="392"/>
      <c r="AL3666" s="388"/>
      <c r="AM3666" s="363">
        <f t="shared" si="2096"/>
        <v>1</v>
      </c>
      <c r="AN3666" s="578">
        <v>167</v>
      </c>
      <c r="AO3666" s="78"/>
      <c r="AP3666" s="78"/>
      <c r="AQ3666" s="78"/>
      <c r="AR3666" s="78"/>
      <c r="AS3666" s="78"/>
      <c r="AT3666" s="78"/>
      <c r="AU3666" s="74" t="s">
        <v>717</v>
      </c>
      <c r="AV3666" s="115"/>
      <c r="AW3666" s="395"/>
      <c r="AX3666" s="395">
        <v>0</v>
      </c>
      <c r="AY3666" s="395">
        <v>0</v>
      </c>
      <c r="AZ3666" s="395">
        <v>0</v>
      </c>
      <c r="BA3666" s="395">
        <v>0</v>
      </c>
      <c r="BB3666" s="395">
        <v>0</v>
      </c>
      <c r="BC3666" s="395">
        <v>0</v>
      </c>
      <c r="BD3666" s="115"/>
      <c r="BE3666" s="115"/>
      <c r="BF3666" s="115"/>
      <c r="BG3666" s="115"/>
      <c r="BH3666" s="115"/>
      <c r="BI3666" s="115"/>
      <c r="BJ3666" s="115"/>
      <c r="BK3666" s="115"/>
      <c r="BQ3666" s="74" t="str">
        <f t="shared" si="2084"/>
        <v xml:space="preserve"> </v>
      </c>
      <c r="BS3666" s="120" t="str">
        <f t="shared" si="2085"/>
        <v xml:space="preserve"> </v>
      </c>
      <c r="BU3666" s="74" t="str">
        <f t="shared" si="2086"/>
        <v xml:space="preserve"> </v>
      </c>
      <c r="BW3666" s="120" t="str">
        <f t="shared" si="2087"/>
        <v xml:space="preserve">  </v>
      </c>
      <c r="BY3666" s="74" t="str">
        <f t="shared" si="2088"/>
        <v xml:space="preserve"> </v>
      </c>
      <c r="CA3666" s="120" t="str">
        <f t="shared" si="2089"/>
        <v xml:space="preserve"> </v>
      </c>
      <c r="CC3666" s="115" t="str">
        <f t="shared" si="2090"/>
        <v xml:space="preserve"> </v>
      </c>
      <c r="CD3666" s="115"/>
      <c r="CE3666" s="417" t="str">
        <f t="shared" si="2091"/>
        <v xml:space="preserve"> </v>
      </c>
      <c r="CF3666" s="115"/>
      <c r="CG3666" s="115" t="str">
        <f t="shared" si="2092"/>
        <v xml:space="preserve"> </v>
      </c>
      <c r="CH3666" s="115"/>
      <c r="CI3666" s="417" t="str">
        <f t="shared" si="2093"/>
        <v xml:space="preserve"> </v>
      </c>
      <c r="CJ3666" s="115"/>
      <c r="CK3666" s="115" t="str">
        <f t="shared" si="2094"/>
        <v xml:space="preserve"> </v>
      </c>
      <c r="CL3666" s="115"/>
      <c r="CM3666" s="417" t="str">
        <f t="shared" si="2095"/>
        <v xml:space="preserve"> </v>
      </c>
      <c r="IS3666" s="96"/>
    </row>
    <row r="3667" spans="2:253" s="74" customFormat="1" ht="17.100000000000001" hidden="1" customHeight="1" x14ac:dyDescent="0.25">
      <c r="B3667" s="504">
        <f>IF('KB Duct Parts'!BL$14=2,Specials!D6,0)</f>
        <v>0</v>
      </c>
      <c r="C3667" s="508" t="s">
        <v>253</v>
      </c>
      <c r="D3667" s="506" t="str">
        <f t="shared" si="2081"/>
        <v>15405SS</v>
      </c>
      <c r="E3667" s="504" t="s">
        <v>862</v>
      </c>
      <c r="F3667" s="508" t="str">
        <f t="shared" ref="F3667:F3730" si="2097">IF(AM3667&gt;1,"Non-Std"," ")</f>
        <v xml:space="preserve"> </v>
      </c>
      <c r="G3667" s="509" t="s">
        <v>113</v>
      </c>
      <c r="H3667" s="504" t="s">
        <v>923</v>
      </c>
      <c r="I3667" s="1035"/>
      <c r="J3667" s="1036"/>
      <c r="K3667" s="516" t="s">
        <v>882</v>
      </c>
      <c r="L3667" s="535"/>
      <c r="M3667" s="532" t="s">
        <v>1700</v>
      </c>
      <c r="N3667" s="514">
        <f t="shared" si="2075"/>
        <v>176.3</v>
      </c>
      <c r="O3667" s="518">
        <f t="shared" si="2082"/>
        <v>0</v>
      </c>
      <c r="P3667" s="680">
        <f>'KB Duct Parts'!$AE$3</f>
        <v>0</v>
      </c>
      <c r="Q3667" s="681">
        <f t="shared" si="2076"/>
        <v>0</v>
      </c>
      <c r="R3667" s="682">
        <f t="shared" si="2077"/>
        <v>0</v>
      </c>
      <c r="S3667" s="716">
        <f t="shared" si="2083"/>
        <v>0.2</v>
      </c>
      <c r="T3667" s="679">
        <f t="shared" si="2078"/>
        <v>0</v>
      </c>
      <c r="U3667" s="679">
        <f t="shared" si="2079"/>
        <v>0</v>
      </c>
      <c r="Y3667" s="82"/>
      <c r="Z3667" s="82"/>
      <c r="AF3667" s="370"/>
      <c r="AG3667" s="375"/>
      <c r="AH3667" s="379"/>
      <c r="AI3667" s="383"/>
      <c r="AJ3667" s="388"/>
      <c r="AK3667" s="392"/>
      <c r="AL3667" s="388"/>
      <c r="AM3667" s="363">
        <f t="shared" si="2096"/>
        <v>1</v>
      </c>
      <c r="AN3667" s="578">
        <v>176.3</v>
      </c>
      <c r="AO3667" s="78"/>
      <c r="AP3667" s="78"/>
      <c r="AQ3667" s="78"/>
      <c r="AR3667" s="78"/>
      <c r="AS3667" s="78"/>
      <c r="AT3667" s="78"/>
      <c r="AU3667" s="74" t="s">
        <v>717</v>
      </c>
      <c r="AV3667" s="115"/>
      <c r="AW3667" s="395"/>
      <c r="AX3667" s="395">
        <v>0</v>
      </c>
      <c r="AY3667" s="395">
        <v>0</v>
      </c>
      <c r="AZ3667" s="395">
        <v>0</v>
      </c>
      <c r="BA3667" s="395">
        <v>0</v>
      </c>
      <c r="BB3667" s="395">
        <v>0</v>
      </c>
      <c r="BC3667" s="395">
        <v>0</v>
      </c>
      <c r="BD3667" s="115"/>
      <c r="BE3667" s="115"/>
      <c r="BF3667" s="115"/>
      <c r="BG3667" s="115"/>
      <c r="BH3667" s="115"/>
      <c r="BI3667" s="115"/>
      <c r="BJ3667" s="115"/>
      <c r="BK3667" s="115"/>
      <c r="BQ3667" s="74" t="str">
        <f t="shared" si="2084"/>
        <v xml:space="preserve"> </v>
      </c>
      <c r="BS3667" s="120" t="str">
        <f t="shared" si="2085"/>
        <v xml:space="preserve"> </v>
      </c>
      <c r="BU3667" s="74" t="str">
        <f t="shared" si="2086"/>
        <v xml:space="preserve"> </v>
      </c>
      <c r="BW3667" s="120" t="str">
        <f t="shared" si="2087"/>
        <v xml:space="preserve">  </v>
      </c>
      <c r="BY3667" s="74" t="str">
        <f t="shared" si="2088"/>
        <v xml:space="preserve"> </v>
      </c>
      <c r="CA3667" s="120" t="str">
        <f t="shared" si="2089"/>
        <v xml:space="preserve"> </v>
      </c>
      <c r="CC3667" s="115" t="str">
        <f t="shared" si="2090"/>
        <v xml:space="preserve"> </v>
      </c>
      <c r="CD3667" s="115"/>
      <c r="CE3667" s="417" t="str">
        <f t="shared" si="2091"/>
        <v xml:space="preserve"> </v>
      </c>
      <c r="CF3667" s="115"/>
      <c r="CG3667" s="115" t="str">
        <f t="shared" si="2092"/>
        <v xml:space="preserve"> </v>
      </c>
      <c r="CH3667" s="115"/>
      <c r="CI3667" s="417" t="str">
        <f t="shared" si="2093"/>
        <v xml:space="preserve"> </v>
      </c>
      <c r="CJ3667" s="115"/>
      <c r="CK3667" s="115" t="str">
        <f t="shared" si="2094"/>
        <v xml:space="preserve"> </v>
      </c>
      <c r="CL3667" s="115"/>
      <c r="CM3667" s="417" t="str">
        <f t="shared" si="2095"/>
        <v xml:space="preserve"> </v>
      </c>
      <c r="IS3667" s="96"/>
    </row>
    <row r="3668" spans="2:253" s="74" customFormat="1" ht="17.100000000000001" hidden="1" customHeight="1" x14ac:dyDescent="0.25">
      <c r="B3668" s="504">
        <f>IF('KB Duct Parts'!BL$14=2,Specials!D7,0)</f>
        <v>0</v>
      </c>
      <c r="C3668" s="508" t="s">
        <v>254</v>
      </c>
      <c r="D3668" s="506" t="str">
        <f t="shared" si="2081"/>
        <v>15406SS</v>
      </c>
      <c r="E3668" s="504" t="s">
        <v>863</v>
      </c>
      <c r="F3668" s="508" t="str">
        <f t="shared" si="2097"/>
        <v xml:space="preserve"> </v>
      </c>
      <c r="G3668" s="509" t="s">
        <v>113</v>
      </c>
      <c r="H3668" s="504" t="s">
        <v>923</v>
      </c>
      <c r="I3668" s="1035"/>
      <c r="J3668" s="1036"/>
      <c r="K3668" s="516" t="s">
        <v>882</v>
      </c>
      <c r="L3668" s="535"/>
      <c r="M3668" s="532" t="s">
        <v>1700</v>
      </c>
      <c r="N3668" s="514">
        <f t="shared" si="2075"/>
        <v>194.8</v>
      </c>
      <c r="O3668" s="518">
        <f t="shared" si="2082"/>
        <v>0</v>
      </c>
      <c r="P3668" s="680">
        <f>'KB Duct Parts'!$AE$3</f>
        <v>0</v>
      </c>
      <c r="Q3668" s="681">
        <f t="shared" si="2076"/>
        <v>0</v>
      </c>
      <c r="R3668" s="682">
        <f t="shared" si="2077"/>
        <v>0</v>
      </c>
      <c r="S3668" s="716">
        <f t="shared" si="2083"/>
        <v>0.2</v>
      </c>
      <c r="T3668" s="679">
        <f t="shared" si="2078"/>
        <v>0</v>
      </c>
      <c r="U3668" s="679">
        <f t="shared" si="2079"/>
        <v>0</v>
      </c>
      <c r="AF3668" s="370"/>
      <c r="AG3668" s="375"/>
      <c r="AH3668" s="379"/>
      <c r="AI3668" s="383"/>
      <c r="AJ3668" s="388"/>
      <c r="AK3668" s="392"/>
      <c r="AL3668" s="388"/>
      <c r="AM3668" s="363">
        <f t="shared" si="2096"/>
        <v>1</v>
      </c>
      <c r="AN3668" s="578">
        <v>194.8</v>
      </c>
      <c r="AO3668" s="78"/>
      <c r="AP3668" s="78"/>
      <c r="AQ3668" s="78"/>
      <c r="AR3668" s="78"/>
      <c r="AS3668" s="78"/>
      <c r="AT3668" s="78"/>
      <c r="AU3668" s="74" t="s">
        <v>717</v>
      </c>
      <c r="AV3668" s="115"/>
      <c r="AW3668" s="395"/>
      <c r="AX3668" s="395">
        <v>0</v>
      </c>
      <c r="AY3668" s="395">
        <v>0</v>
      </c>
      <c r="AZ3668" s="395">
        <v>0</v>
      </c>
      <c r="BA3668" s="395">
        <v>0</v>
      </c>
      <c r="BB3668" s="395">
        <v>0</v>
      </c>
      <c r="BC3668" s="395">
        <v>0</v>
      </c>
      <c r="BD3668" s="115"/>
      <c r="BE3668" s="115"/>
      <c r="BF3668" s="115"/>
      <c r="BG3668" s="115"/>
      <c r="BH3668" s="115"/>
      <c r="BI3668" s="115"/>
      <c r="BJ3668" s="115"/>
      <c r="BK3668" s="115"/>
      <c r="BQ3668" s="74" t="str">
        <f t="shared" si="2084"/>
        <v xml:space="preserve"> </v>
      </c>
      <c r="BS3668" s="120" t="str">
        <f t="shared" si="2085"/>
        <v xml:space="preserve"> </v>
      </c>
      <c r="BU3668" s="74" t="str">
        <f t="shared" si="2086"/>
        <v xml:space="preserve"> </v>
      </c>
      <c r="BW3668" s="120" t="str">
        <f t="shared" si="2087"/>
        <v xml:space="preserve">  </v>
      </c>
      <c r="BY3668" s="74" t="str">
        <f t="shared" si="2088"/>
        <v xml:space="preserve"> </v>
      </c>
      <c r="CA3668" s="120" t="str">
        <f t="shared" si="2089"/>
        <v xml:space="preserve"> </v>
      </c>
      <c r="CC3668" s="115" t="str">
        <f t="shared" si="2090"/>
        <v xml:space="preserve"> </v>
      </c>
      <c r="CD3668" s="115"/>
      <c r="CE3668" s="417" t="str">
        <f t="shared" si="2091"/>
        <v xml:space="preserve"> </v>
      </c>
      <c r="CF3668" s="115"/>
      <c r="CG3668" s="115" t="str">
        <f t="shared" si="2092"/>
        <v xml:space="preserve"> </v>
      </c>
      <c r="CH3668" s="115"/>
      <c r="CI3668" s="417" t="str">
        <f t="shared" si="2093"/>
        <v xml:space="preserve"> </v>
      </c>
      <c r="CJ3668" s="115"/>
      <c r="CK3668" s="115" t="str">
        <f t="shared" si="2094"/>
        <v xml:space="preserve"> </v>
      </c>
      <c r="CL3668" s="115"/>
      <c r="CM3668" s="417" t="str">
        <f t="shared" si="2095"/>
        <v xml:space="preserve"> </v>
      </c>
      <c r="IS3668" s="96"/>
    </row>
    <row r="3669" spans="2:253" s="74" customFormat="1" ht="17.100000000000001" hidden="1" customHeight="1" x14ac:dyDescent="0.25">
      <c r="B3669" s="504">
        <f>IF('KB Duct Parts'!BL$14=2,Specials!D8,0)</f>
        <v>0</v>
      </c>
      <c r="C3669" s="508" t="s">
        <v>255</v>
      </c>
      <c r="D3669" s="506" t="str">
        <f t="shared" si="2081"/>
        <v>15407SS</v>
      </c>
      <c r="E3669" s="504" t="s">
        <v>864</v>
      </c>
      <c r="F3669" s="508" t="str">
        <f t="shared" si="2097"/>
        <v xml:space="preserve"> </v>
      </c>
      <c r="G3669" s="509" t="s">
        <v>113</v>
      </c>
      <c r="H3669" s="504" t="s">
        <v>923</v>
      </c>
      <c r="I3669" s="1035"/>
      <c r="J3669" s="1036"/>
      <c r="K3669" s="516" t="s">
        <v>882</v>
      </c>
      <c r="L3669" s="535"/>
      <c r="M3669" s="532" t="s">
        <v>1700</v>
      </c>
      <c r="N3669" s="514">
        <f t="shared" si="2075"/>
        <v>213.4</v>
      </c>
      <c r="O3669" s="518">
        <f t="shared" si="2082"/>
        <v>0</v>
      </c>
      <c r="P3669" s="680">
        <f>'KB Duct Parts'!$AE$3</f>
        <v>0</v>
      </c>
      <c r="Q3669" s="681">
        <f t="shared" si="2076"/>
        <v>0</v>
      </c>
      <c r="R3669" s="682">
        <f t="shared" si="2077"/>
        <v>0</v>
      </c>
      <c r="S3669" s="716">
        <f t="shared" si="2083"/>
        <v>0.2</v>
      </c>
      <c r="T3669" s="679">
        <f t="shared" si="2078"/>
        <v>0</v>
      </c>
      <c r="U3669" s="679">
        <f t="shared" si="2079"/>
        <v>0</v>
      </c>
      <c r="AF3669" s="370"/>
      <c r="AG3669" s="375"/>
      <c r="AH3669" s="379"/>
      <c r="AI3669" s="383"/>
      <c r="AJ3669" s="388"/>
      <c r="AK3669" s="392"/>
      <c r="AL3669" s="388"/>
      <c r="AM3669" s="363">
        <f t="shared" si="2096"/>
        <v>1</v>
      </c>
      <c r="AN3669" s="578">
        <v>213.4</v>
      </c>
      <c r="AO3669" s="78"/>
      <c r="AP3669" s="78"/>
      <c r="AQ3669" s="78"/>
      <c r="AR3669" s="78"/>
      <c r="AS3669" s="78"/>
      <c r="AT3669" s="78"/>
      <c r="AU3669" s="74" t="s">
        <v>717</v>
      </c>
      <c r="AV3669" s="115"/>
      <c r="AW3669" s="395"/>
      <c r="AX3669" s="395">
        <v>0</v>
      </c>
      <c r="AY3669" s="395">
        <v>0</v>
      </c>
      <c r="AZ3669" s="395">
        <v>0</v>
      </c>
      <c r="BA3669" s="395">
        <v>0</v>
      </c>
      <c r="BB3669" s="395">
        <v>0</v>
      </c>
      <c r="BC3669" s="395">
        <v>0</v>
      </c>
      <c r="BD3669" s="115"/>
      <c r="BE3669" s="115"/>
      <c r="BF3669" s="115"/>
      <c r="BG3669" s="115"/>
      <c r="BH3669" s="115"/>
      <c r="BI3669" s="115"/>
      <c r="BJ3669" s="115"/>
      <c r="BK3669" s="115"/>
      <c r="BQ3669" s="74" t="str">
        <f t="shared" si="2084"/>
        <v xml:space="preserve"> </v>
      </c>
      <c r="BS3669" s="120" t="str">
        <f t="shared" si="2085"/>
        <v xml:space="preserve"> </v>
      </c>
      <c r="BU3669" s="74" t="str">
        <f t="shared" si="2086"/>
        <v xml:space="preserve"> </v>
      </c>
      <c r="BW3669" s="120" t="str">
        <f t="shared" si="2087"/>
        <v xml:space="preserve">  </v>
      </c>
      <c r="BY3669" s="74" t="str">
        <f t="shared" si="2088"/>
        <v xml:space="preserve"> </v>
      </c>
      <c r="CA3669" s="120" t="str">
        <f t="shared" si="2089"/>
        <v xml:space="preserve"> </v>
      </c>
      <c r="CC3669" s="115" t="str">
        <f t="shared" si="2090"/>
        <v xml:space="preserve"> </v>
      </c>
      <c r="CD3669" s="115"/>
      <c r="CE3669" s="417" t="str">
        <f t="shared" si="2091"/>
        <v xml:space="preserve"> </v>
      </c>
      <c r="CF3669" s="115"/>
      <c r="CG3669" s="115" t="str">
        <f t="shared" si="2092"/>
        <v xml:space="preserve"> </v>
      </c>
      <c r="CH3669" s="115"/>
      <c r="CI3669" s="417" t="str">
        <f t="shared" si="2093"/>
        <v xml:space="preserve"> </v>
      </c>
      <c r="CJ3669" s="115"/>
      <c r="CK3669" s="115" t="str">
        <f t="shared" si="2094"/>
        <v xml:space="preserve"> </v>
      </c>
      <c r="CL3669" s="115"/>
      <c r="CM3669" s="417" t="str">
        <f t="shared" si="2095"/>
        <v xml:space="preserve"> </v>
      </c>
      <c r="IS3669" s="96"/>
    </row>
    <row r="3670" spans="2:253" s="74" customFormat="1" ht="17.100000000000001" hidden="1" customHeight="1" x14ac:dyDescent="0.25">
      <c r="B3670" s="504">
        <f>IF('KB Duct Parts'!BL$14=2,Specials!D9,0)</f>
        <v>0</v>
      </c>
      <c r="C3670" s="508" t="s">
        <v>256</v>
      </c>
      <c r="D3670" s="506" t="str">
        <f t="shared" si="2081"/>
        <v>15408SS</v>
      </c>
      <c r="E3670" s="504" t="s">
        <v>865</v>
      </c>
      <c r="F3670" s="508" t="str">
        <f t="shared" si="2097"/>
        <v xml:space="preserve"> </v>
      </c>
      <c r="G3670" s="509" t="s">
        <v>113</v>
      </c>
      <c r="H3670" s="504" t="s">
        <v>923</v>
      </c>
      <c r="I3670" s="1035"/>
      <c r="J3670" s="1036"/>
      <c r="K3670" s="516" t="s">
        <v>882</v>
      </c>
      <c r="L3670" s="535"/>
      <c r="M3670" s="532" t="s">
        <v>1700</v>
      </c>
      <c r="N3670" s="514">
        <f t="shared" si="2075"/>
        <v>241.1</v>
      </c>
      <c r="O3670" s="518">
        <f t="shared" si="2082"/>
        <v>0</v>
      </c>
      <c r="P3670" s="680">
        <f>'KB Duct Parts'!$AE$3</f>
        <v>0</v>
      </c>
      <c r="Q3670" s="681">
        <f t="shared" si="2076"/>
        <v>0</v>
      </c>
      <c r="R3670" s="682">
        <f t="shared" si="2077"/>
        <v>0</v>
      </c>
      <c r="S3670" s="716">
        <f t="shared" si="2083"/>
        <v>0.2</v>
      </c>
      <c r="T3670" s="679">
        <f t="shared" si="2078"/>
        <v>0</v>
      </c>
      <c r="U3670" s="679">
        <f t="shared" si="2079"/>
        <v>0</v>
      </c>
      <c r="AF3670" s="370"/>
      <c r="AG3670" s="375"/>
      <c r="AH3670" s="379"/>
      <c r="AI3670" s="383"/>
      <c r="AJ3670" s="388"/>
      <c r="AK3670" s="392"/>
      <c r="AL3670" s="388"/>
      <c r="AM3670" s="363">
        <f t="shared" si="2096"/>
        <v>1</v>
      </c>
      <c r="AN3670" s="578">
        <v>241.1</v>
      </c>
      <c r="AO3670" s="78"/>
      <c r="AP3670" s="78"/>
      <c r="AQ3670" s="78"/>
      <c r="AR3670" s="78"/>
      <c r="AS3670" s="78"/>
      <c r="AT3670" s="78"/>
      <c r="AU3670" s="74" t="s">
        <v>717</v>
      </c>
      <c r="AV3670" s="115"/>
      <c r="AW3670" s="395"/>
      <c r="AX3670" s="395">
        <v>0</v>
      </c>
      <c r="AY3670" s="395">
        <v>0</v>
      </c>
      <c r="AZ3670" s="395">
        <v>0</v>
      </c>
      <c r="BA3670" s="395">
        <v>0</v>
      </c>
      <c r="BB3670" s="395">
        <v>0</v>
      </c>
      <c r="BC3670" s="395">
        <v>0</v>
      </c>
      <c r="BD3670" s="115"/>
      <c r="BE3670" s="115"/>
      <c r="BF3670" s="115"/>
      <c r="BG3670" s="115"/>
      <c r="BH3670" s="115"/>
      <c r="BI3670" s="115"/>
      <c r="BJ3670" s="115"/>
      <c r="BK3670" s="115"/>
      <c r="BQ3670" s="74" t="str">
        <f t="shared" si="2084"/>
        <v xml:space="preserve"> </v>
      </c>
      <c r="BS3670" s="120" t="str">
        <f t="shared" si="2085"/>
        <v xml:space="preserve"> </v>
      </c>
      <c r="BU3670" s="74" t="str">
        <f t="shared" si="2086"/>
        <v xml:space="preserve"> </v>
      </c>
      <c r="BW3670" s="120" t="str">
        <f t="shared" si="2087"/>
        <v xml:space="preserve">  </v>
      </c>
      <c r="BY3670" s="74" t="str">
        <f t="shared" si="2088"/>
        <v xml:space="preserve"> </v>
      </c>
      <c r="CA3670" s="120" t="str">
        <f t="shared" si="2089"/>
        <v xml:space="preserve"> </v>
      </c>
      <c r="CC3670" s="115" t="str">
        <f t="shared" si="2090"/>
        <v xml:space="preserve"> </v>
      </c>
      <c r="CD3670" s="115"/>
      <c r="CE3670" s="417" t="str">
        <f t="shared" si="2091"/>
        <v xml:space="preserve"> </v>
      </c>
      <c r="CF3670" s="115"/>
      <c r="CG3670" s="115" t="str">
        <f t="shared" si="2092"/>
        <v xml:space="preserve"> </v>
      </c>
      <c r="CH3670" s="115"/>
      <c r="CI3670" s="417" t="str">
        <f t="shared" si="2093"/>
        <v xml:space="preserve"> </v>
      </c>
      <c r="CJ3670" s="115"/>
      <c r="CK3670" s="115" t="str">
        <f t="shared" si="2094"/>
        <v xml:space="preserve"> </v>
      </c>
      <c r="CL3670" s="115"/>
      <c r="CM3670" s="417" t="str">
        <f t="shared" si="2095"/>
        <v xml:space="preserve"> </v>
      </c>
      <c r="IS3670" s="96"/>
    </row>
    <row r="3671" spans="2:253" s="74" customFormat="1" ht="17.100000000000001" hidden="1" customHeight="1" x14ac:dyDescent="0.25">
      <c r="B3671" s="504">
        <f>IF('KB Duct Parts'!BL$14=2,Specials!D10,0)</f>
        <v>0</v>
      </c>
      <c r="C3671" s="508" t="s">
        <v>257</v>
      </c>
      <c r="D3671" s="506" t="str">
        <f t="shared" si="2081"/>
        <v>15409SS</v>
      </c>
      <c r="E3671" s="504" t="s">
        <v>866</v>
      </c>
      <c r="F3671" s="508" t="str">
        <f t="shared" si="2097"/>
        <v xml:space="preserve"> </v>
      </c>
      <c r="G3671" s="509" t="s">
        <v>113</v>
      </c>
      <c r="H3671" s="504" t="s">
        <v>923</v>
      </c>
      <c r="I3671" s="1035"/>
      <c r="J3671" s="1036"/>
      <c r="K3671" s="516" t="s">
        <v>882</v>
      </c>
      <c r="L3671" s="535"/>
      <c r="M3671" s="532" t="s">
        <v>1700</v>
      </c>
      <c r="N3671" s="514">
        <f t="shared" si="2075"/>
        <v>250.5</v>
      </c>
      <c r="O3671" s="518">
        <f t="shared" si="2082"/>
        <v>0</v>
      </c>
      <c r="P3671" s="680">
        <f>'KB Duct Parts'!$AE$3</f>
        <v>0</v>
      </c>
      <c r="Q3671" s="681">
        <f t="shared" si="2076"/>
        <v>0</v>
      </c>
      <c r="R3671" s="682">
        <f t="shared" si="2077"/>
        <v>0</v>
      </c>
      <c r="S3671" s="716">
        <f t="shared" si="2083"/>
        <v>0.2</v>
      </c>
      <c r="T3671" s="679">
        <f t="shared" si="2078"/>
        <v>0</v>
      </c>
      <c r="U3671" s="679">
        <f t="shared" si="2079"/>
        <v>0</v>
      </c>
      <c r="AF3671" s="370"/>
      <c r="AG3671" s="375"/>
      <c r="AH3671" s="379"/>
      <c r="AI3671" s="383"/>
      <c r="AJ3671" s="388"/>
      <c r="AK3671" s="392"/>
      <c r="AL3671" s="388"/>
      <c r="AM3671" s="363">
        <f t="shared" si="2096"/>
        <v>1</v>
      </c>
      <c r="AN3671" s="578">
        <v>250.5</v>
      </c>
      <c r="AO3671" s="78"/>
      <c r="AP3671" s="78"/>
      <c r="AQ3671" s="78"/>
      <c r="AR3671" s="78"/>
      <c r="AS3671" s="78"/>
      <c r="AT3671" s="78"/>
      <c r="AU3671" s="74" t="s">
        <v>717</v>
      </c>
      <c r="AV3671" s="115"/>
      <c r="AW3671" s="395"/>
      <c r="AX3671" s="395">
        <v>0</v>
      </c>
      <c r="AY3671" s="395">
        <v>0</v>
      </c>
      <c r="AZ3671" s="395">
        <v>0</v>
      </c>
      <c r="BA3671" s="395">
        <v>0</v>
      </c>
      <c r="BB3671" s="395">
        <v>0</v>
      </c>
      <c r="BC3671" s="395">
        <v>0</v>
      </c>
      <c r="BD3671" s="115"/>
      <c r="BE3671" s="115"/>
      <c r="BF3671" s="115"/>
      <c r="BG3671" s="115"/>
      <c r="BH3671" s="115"/>
      <c r="BI3671" s="115"/>
      <c r="BJ3671" s="115"/>
      <c r="BK3671" s="115"/>
      <c r="BQ3671" s="74" t="str">
        <f t="shared" si="2084"/>
        <v xml:space="preserve"> </v>
      </c>
      <c r="BS3671" s="120" t="str">
        <f t="shared" si="2085"/>
        <v xml:space="preserve"> </v>
      </c>
      <c r="BU3671" s="74" t="str">
        <f t="shared" si="2086"/>
        <v xml:space="preserve"> </v>
      </c>
      <c r="BW3671" s="120" t="str">
        <f t="shared" si="2087"/>
        <v xml:space="preserve">  </v>
      </c>
      <c r="BY3671" s="74" t="str">
        <f t="shared" si="2088"/>
        <v xml:space="preserve"> </v>
      </c>
      <c r="CA3671" s="120" t="str">
        <f t="shared" si="2089"/>
        <v xml:space="preserve"> </v>
      </c>
      <c r="CC3671" s="115" t="str">
        <f t="shared" si="2090"/>
        <v xml:space="preserve"> </v>
      </c>
      <c r="CD3671" s="115"/>
      <c r="CE3671" s="417" t="str">
        <f t="shared" si="2091"/>
        <v xml:space="preserve"> </v>
      </c>
      <c r="CF3671" s="115"/>
      <c r="CG3671" s="115" t="str">
        <f t="shared" si="2092"/>
        <v xml:space="preserve"> </v>
      </c>
      <c r="CH3671" s="115"/>
      <c r="CI3671" s="417" t="str">
        <f t="shared" si="2093"/>
        <v xml:space="preserve"> </v>
      </c>
      <c r="CJ3671" s="115"/>
      <c r="CK3671" s="115" t="str">
        <f t="shared" si="2094"/>
        <v xml:space="preserve"> </v>
      </c>
      <c r="CL3671" s="115"/>
      <c r="CM3671" s="417" t="str">
        <f t="shared" si="2095"/>
        <v xml:space="preserve"> </v>
      </c>
      <c r="IS3671" s="96"/>
    </row>
    <row r="3672" spans="2:253" s="74" customFormat="1" ht="17.100000000000001" hidden="1" customHeight="1" x14ac:dyDescent="0.25">
      <c r="B3672" s="504">
        <f>IF('KB Duct Parts'!BL$14=2,Specials!D11,0)</f>
        <v>0</v>
      </c>
      <c r="C3672" s="508" t="s">
        <v>258</v>
      </c>
      <c r="D3672" s="506" t="str">
        <f t="shared" si="2081"/>
        <v>15410SS</v>
      </c>
      <c r="E3672" s="504" t="s">
        <v>867</v>
      </c>
      <c r="F3672" s="508" t="str">
        <f t="shared" si="2097"/>
        <v xml:space="preserve"> </v>
      </c>
      <c r="G3672" s="509" t="s">
        <v>113</v>
      </c>
      <c r="H3672" s="504" t="s">
        <v>923</v>
      </c>
      <c r="I3672" s="1035"/>
      <c r="J3672" s="1036"/>
      <c r="K3672" s="516" t="s">
        <v>882</v>
      </c>
      <c r="L3672" s="535"/>
      <c r="M3672" s="532" t="s">
        <v>1700</v>
      </c>
      <c r="N3672" s="514">
        <f t="shared" si="2075"/>
        <v>278.3</v>
      </c>
      <c r="O3672" s="518">
        <f t="shared" si="2082"/>
        <v>0</v>
      </c>
      <c r="P3672" s="680">
        <f>'KB Duct Parts'!$AE$3</f>
        <v>0</v>
      </c>
      <c r="Q3672" s="681">
        <f t="shared" si="2076"/>
        <v>0</v>
      </c>
      <c r="R3672" s="682">
        <f t="shared" si="2077"/>
        <v>0</v>
      </c>
      <c r="S3672" s="716">
        <f t="shared" si="2083"/>
        <v>0.2</v>
      </c>
      <c r="T3672" s="679">
        <f t="shared" si="2078"/>
        <v>0</v>
      </c>
      <c r="U3672" s="679">
        <f t="shared" si="2079"/>
        <v>0</v>
      </c>
      <c r="AF3672" s="370"/>
      <c r="AG3672" s="375"/>
      <c r="AH3672" s="379"/>
      <c r="AI3672" s="383"/>
      <c r="AJ3672" s="388"/>
      <c r="AK3672" s="392"/>
      <c r="AL3672" s="388"/>
      <c r="AM3672" s="363">
        <f t="shared" si="2096"/>
        <v>1</v>
      </c>
      <c r="AN3672" s="578">
        <v>278.3</v>
      </c>
      <c r="AO3672" s="78"/>
      <c r="AP3672" s="78"/>
      <c r="AQ3672" s="78"/>
      <c r="AR3672" s="78"/>
      <c r="AS3672" s="78"/>
      <c r="AT3672" s="78"/>
      <c r="AU3672" s="74" t="s">
        <v>717</v>
      </c>
      <c r="AV3672" s="115"/>
      <c r="AW3672" s="395"/>
      <c r="AX3672" s="395">
        <v>0</v>
      </c>
      <c r="AY3672" s="395">
        <v>0</v>
      </c>
      <c r="AZ3672" s="395">
        <v>0</v>
      </c>
      <c r="BA3672" s="395">
        <v>0</v>
      </c>
      <c r="BB3672" s="395">
        <v>0</v>
      </c>
      <c r="BC3672" s="395">
        <v>0</v>
      </c>
      <c r="BD3672" s="115"/>
      <c r="BE3672" s="115"/>
      <c r="BF3672" s="115"/>
      <c r="BG3672" s="115"/>
      <c r="BH3672" s="115"/>
      <c r="BI3672" s="115"/>
      <c r="BJ3672" s="115"/>
      <c r="BK3672" s="115"/>
      <c r="BQ3672" s="74" t="str">
        <f t="shared" si="2084"/>
        <v xml:space="preserve"> </v>
      </c>
      <c r="BS3672" s="120" t="str">
        <f t="shared" si="2085"/>
        <v xml:space="preserve"> </v>
      </c>
      <c r="BU3672" s="74" t="str">
        <f t="shared" si="2086"/>
        <v xml:space="preserve"> </v>
      </c>
      <c r="BW3672" s="120" t="str">
        <f t="shared" si="2087"/>
        <v xml:space="preserve">  </v>
      </c>
      <c r="BY3672" s="74" t="str">
        <f t="shared" si="2088"/>
        <v xml:space="preserve"> </v>
      </c>
      <c r="CA3672" s="120" t="str">
        <f t="shared" si="2089"/>
        <v xml:space="preserve"> </v>
      </c>
      <c r="CC3672" s="115" t="str">
        <f t="shared" si="2090"/>
        <v xml:space="preserve"> </v>
      </c>
      <c r="CD3672" s="115"/>
      <c r="CE3672" s="417" t="str">
        <f t="shared" si="2091"/>
        <v xml:space="preserve"> </v>
      </c>
      <c r="CF3672" s="115"/>
      <c r="CG3672" s="115" t="str">
        <f t="shared" si="2092"/>
        <v xml:space="preserve"> </v>
      </c>
      <c r="CH3672" s="115"/>
      <c r="CI3672" s="417" t="str">
        <f t="shared" si="2093"/>
        <v xml:space="preserve"> </v>
      </c>
      <c r="CJ3672" s="115"/>
      <c r="CK3672" s="115" t="str">
        <f t="shared" si="2094"/>
        <v xml:space="preserve"> </v>
      </c>
      <c r="CL3672" s="115"/>
      <c r="CM3672" s="417" t="str">
        <f t="shared" si="2095"/>
        <v xml:space="preserve"> </v>
      </c>
      <c r="IS3672" s="96"/>
    </row>
    <row r="3673" spans="2:253" s="74" customFormat="1" ht="17.100000000000001" hidden="1" customHeight="1" x14ac:dyDescent="0.25">
      <c r="B3673" s="504">
        <f>IF('KB Duct Parts'!BL$14=2,Specials!D12,0)</f>
        <v>0</v>
      </c>
      <c r="C3673" s="508" t="s">
        <v>259</v>
      </c>
      <c r="D3673" s="506" t="str">
        <f t="shared" si="2081"/>
        <v>15412SS</v>
      </c>
      <c r="E3673" s="504" t="s">
        <v>869</v>
      </c>
      <c r="F3673" s="508" t="str">
        <f t="shared" si="2097"/>
        <v xml:space="preserve"> </v>
      </c>
      <c r="G3673" s="509" t="s">
        <v>113</v>
      </c>
      <c r="H3673" s="504" t="s">
        <v>923</v>
      </c>
      <c r="I3673" s="1035"/>
      <c r="J3673" s="1036"/>
      <c r="K3673" s="516" t="s">
        <v>882</v>
      </c>
      <c r="L3673" s="535"/>
      <c r="M3673" s="532" t="s">
        <v>1700</v>
      </c>
      <c r="N3673" s="514">
        <f t="shared" si="2075"/>
        <v>324.7</v>
      </c>
      <c r="O3673" s="518">
        <f t="shared" si="2082"/>
        <v>0</v>
      </c>
      <c r="P3673" s="680">
        <f>'KB Duct Parts'!$AE$3</f>
        <v>0</v>
      </c>
      <c r="Q3673" s="681">
        <f t="shared" si="2076"/>
        <v>0</v>
      </c>
      <c r="R3673" s="682">
        <f t="shared" si="2077"/>
        <v>0</v>
      </c>
      <c r="S3673" s="716">
        <f t="shared" si="2083"/>
        <v>0.2</v>
      </c>
      <c r="T3673" s="679">
        <f t="shared" si="2078"/>
        <v>0</v>
      </c>
      <c r="U3673" s="679">
        <f t="shared" si="2079"/>
        <v>0</v>
      </c>
      <c r="AF3673" s="370"/>
      <c r="AG3673" s="375"/>
      <c r="AH3673" s="379"/>
      <c r="AI3673" s="383"/>
      <c r="AJ3673" s="388"/>
      <c r="AK3673" s="392"/>
      <c r="AL3673" s="388"/>
      <c r="AM3673" s="363">
        <f t="shared" si="2096"/>
        <v>1</v>
      </c>
      <c r="AN3673" s="578">
        <v>324.7</v>
      </c>
      <c r="AO3673" s="78"/>
      <c r="AP3673" s="78"/>
      <c r="AQ3673" s="78"/>
      <c r="AR3673" s="78"/>
      <c r="AS3673" s="78"/>
      <c r="AT3673" s="78"/>
      <c r="AU3673" s="74" t="s">
        <v>717</v>
      </c>
      <c r="AV3673" s="115"/>
      <c r="AW3673" s="395"/>
      <c r="AX3673" s="395">
        <v>0</v>
      </c>
      <c r="AY3673" s="395">
        <v>0</v>
      </c>
      <c r="AZ3673" s="395">
        <v>0</v>
      </c>
      <c r="BA3673" s="395">
        <v>0</v>
      </c>
      <c r="BB3673" s="395">
        <v>0</v>
      </c>
      <c r="BC3673" s="395">
        <v>0</v>
      </c>
      <c r="BD3673" s="115"/>
      <c r="BE3673" s="115"/>
      <c r="BF3673" s="115"/>
      <c r="BG3673" s="115"/>
      <c r="BH3673" s="115"/>
      <c r="BI3673" s="115"/>
      <c r="BJ3673" s="115"/>
      <c r="BK3673" s="115"/>
      <c r="BQ3673" s="74" t="str">
        <f t="shared" si="2084"/>
        <v xml:space="preserve"> </v>
      </c>
      <c r="BS3673" s="120" t="str">
        <f t="shared" si="2085"/>
        <v xml:space="preserve"> </v>
      </c>
      <c r="BU3673" s="74" t="str">
        <f t="shared" si="2086"/>
        <v xml:space="preserve"> </v>
      </c>
      <c r="BW3673" s="120" t="str">
        <f t="shared" si="2087"/>
        <v xml:space="preserve">  </v>
      </c>
      <c r="BY3673" s="74" t="str">
        <f t="shared" si="2088"/>
        <v xml:space="preserve"> </v>
      </c>
      <c r="CA3673" s="120" t="str">
        <f t="shared" si="2089"/>
        <v xml:space="preserve"> </v>
      </c>
      <c r="CC3673" s="115" t="str">
        <f t="shared" si="2090"/>
        <v xml:space="preserve"> </v>
      </c>
      <c r="CD3673" s="115"/>
      <c r="CE3673" s="417" t="str">
        <f t="shared" si="2091"/>
        <v xml:space="preserve"> </v>
      </c>
      <c r="CF3673" s="115"/>
      <c r="CG3673" s="115" t="str">
        <f t="shared" si="2092"/>
        <v xml:space="preserve"> </v>
      </c>
      <c r="CH3673" s="115"/>
      <c r="CI3673" s="417" t="str">
        <f t="shared" si="2093"/>
        <v xml:space="preserve"> </v>
      </c>
      <c r="CJ3673" s="115"/>
      <c r="CK3673" s="115" t="str">
        <f t="shared" si="2094"/>
        <v xml:space="preserve"> </v>
      </c>
      <c r="CL3673" s="115"/>
      <c r="CM3673" s="417" t="str">
        <f t="shared" si="2095"/>
        <v xml:space="preserve"> </v>
      </c>
      <c r="IS3673" s="96"/>
    </row>
    <row r="3674" spans="2:253" s="74" customFormat="1" ht="17.100000000000001" hidden="1" customHeight="1" x14ac:dyDescent="0.25">
      <c r="B3674" s="504">
        <f>IF('KB Duct Parts'!BL$14=2,Specials!D13,0)</f>
        <v>0</v>
      </c>
      <c r="C3674" s="508" t="s">
        <v>260</v>
      </c>
      <c r="D3674" s="506" t="str">
        <f t="shared" si="2081"/>
        <v>15414SS</v>
      </c>
      <c r="E3674" s="504" t="s">
        <v>871</v>
      </c>
      <c r="F3674" s="508" t="str">
        <f t="shared" si="2097"/>
        <v xml:space="preserve"> </v>
      </c>
      <c r="G3674" s="509" t="s">
        <v>113</v>
      </c>
      <c r="H3674" s="504" t="s">
        <v>923</v>
      </c>
      <c r="I3674" s="1035"/>
      <c r="J3674" s="1036"/>
      <c r="K3674" s="516" t="s">
        <v>882</v>
      </c>
      <c r="L3674" s="535"/>
      <c r="M3674" s="532" t="s">
        <v>1700</v>
      </c>
      <c r="N3674" s="514">
        <f t="shared" ref="N3674:N3737" si="2098">AN3674</f>
        <v>371</v>
      </c>
      <c r="O3674" s="518">
        <f t="shared" si="2082"/>
        <v>0</v>
      </c>
      <c r="P3674" s="680">
        <f>'KB Duct Parts'!$AE$3</f>
        <v>0</v>
      </c>
      <c r="Q3674" s="681">
        <f t="shared" ref="Q3674:Q3737" si="2099">IF(B3674&gt;0,N3674*(1-P3674),0)</f>
        <v>0</v>
      </c>
      <c r="R3674" s="682">
        <f t="shared" ref="R3674:R3737" si="2100">B3674*Q3674</f>
        <v>0</v>
      </c>
      <c r="S3674" s="716">
        <f t="shared" si="2083"/>
        <v>0.2</v>
      </c>
      <c r="T3674" s="679">
        <f t="shared" ref="T3674:T3737" si="2101">ROUND(IF(B3674&gt;0,((N3674*(1-(1*S3674)))),0),2)</f>
        <v>0</v>
      </c>
      <c r="U3674" s="679">
        <f t="shared" ref="U3674:U3737" si="2102">B3674*T3674</f>
        <v>0</v>
      </c>
      <c r="AF3674" s="370"/>
      <c r="AG3674" s="375"/>
      <c r="AH3674" s="379"/>
      <c r="AI3674" s="383"/>
      <c r="AJ3674" s="388"/>
      <c r="AK3674" s="392"/>
      <c r="AL3674" s="388"/>
      <c r="AM3674" s="363">
        <f t="shared" si="2096"/>
        <v>1</v>
      </c>
      <c r="AN3674" s="578">
        <v>371</v>
      </c>
      <c r="AO3674" s="78"/>
      <c r="AP3674" s="78"/>
      <c r="AQ3674" s="78"/>
      <c r="AR3674" s="78"/>
      <c r="AS3674" s="78"/>
      <c r="AT3674" s="78"/>
      <c r="AU3674" s="74" t="s">
        <v>717</v>
      </c>
      <c r="AV3674" s="115"/>
      <c r="AW3674" s="395"/>
      <c r="AX3674" s="395">
        <v>0</v>
      </c>
      <c r="AY3674" s="395">
        <v>0</v>
      </c>
      <c r="AZ3674" s="395">
        <v>0</v>
      </c>
      <c r="BA3674" s="395">
        <v>0</v>
      </c>
      <c r="BB3674" s="395">
        <v>0</v>
      </c>
      <c r="BC3674" s="395">
        <v>0</v>
      </c>
      <c r="BD3674" s="115"/>
      <c r="BE3674" s="115"/>
      <c r="BF3674" s="115"/>
      <c r="BG3674" s="115"/>
      <c r="BH3674" s="115"/>
      <c r="BI3674" s="115"/>
      <c r="BJ3674" s="115"/>
      <c r="BK3674" s="115"/>
      <c r="BQ3674" s="74" t="str">
        <f t="shared" si="2084"/>
        <v xml:space="preserve"> </v>
      </c>
      <c r="BS3674" s="120" t="str">
        <f t="shared" si="2085"/>
        <v xml:space="preserve"> </v>
      </c>
      <c r="BU3674" s="74" t="str">
        <f t="shared" si="2086"/>
        <v xml:space="preserve"> </v>
      </c>
      <c r="BW3674" s="120" t="str">
        <f t="shared" si="2087"/>
        <v xml:space="preserve">  </v>
      </c>
      <c r="BY3674" s="74" t="str">
        <f t="shared" si="2088"/>
        <v xml:space="preserve"> </v>
      </c>
      <c r="CA3674" s="120" t="str">
        <f t="shared" si="2089"/>
        <v xml:space="preserve"> </v>
      </c>
      <c r="CC3674" s="115" t="str">
        <f t="shared" si="2090"/>
        <v xml:space="preserve"> </v>
      </c>
      <c r="CD3674" s="115"/>
      <c r="CE3674" s="417" t="str">
        <f t="shared" si="2091"/>
        <v xml:space="preserve"> </v>
      </c>
      <c r="CF3674" s="115"/>
      <c r="CG3674" s="115" t="str">
        <f t="shared" si="2092"/>
        <v xml:space="preserve"> </v>
      </c>
      <c r="CH3674" s="115"/>
      <c r="CI3674" s="417" t="str">
        <f t="shared" si="2093"/>
        <v xml:space="preserve"> </v>
      </c>
      <c r="CJ3674" s="115"/>
      <c r="CK3674" s="115" t="str">
        <f t="shared" si="2094"/>
        <v xml:space="preserve"> </v>
      </c>
      <c r="CL3674" s="115"/>
      <c r="CM3674" s="417" t="str">
        <f t="shared" si="2095"/>
        <v xml:space="preserve"> </v>
      </c>
      <c r="IS3674" s="96"/>
    </row>
    <row r="3675" spans="2:253" s="74" customFormat="1" ht="17.100000000000001" hidden="1" customHeight="1" x14ac:dyDescent="0.25">
      <c r="B3675" s="504">
        <f>IF('KB Duct Parts'!BL$14=2,Specials!D14,0)</f>
        <v>0</v>
      </c>
      <c r="C3675" s="508" t="s">
        <v>261</v>
      </c>
      <c r="D3675" s="506" t="str">
        <f t="shared" si="2081"/>
        <v>15416SS</v>
      </c>
      <c r="E3675" s="504" t="s">
        <v>873</v>
      </c>
      <c r="F3675" s="508" t="str">
        <f t="shared" si="2097"/>
        <v xml:space="preserve"> </v>
      </c>
      <c r="G3675" s="509" t="s">
        <v>113</v>
      </c>
      <c r="H3675" s="504" t="s">
        <v>923</v>
      </c>
      <c r="I3675" s="1035"/>
      <c r="J3675" s="1036"/>
      <c r="K3675" s="516" t="s">
        <v>882</v>
      </c>
      <c r="L3675" s="535"/>
      <c r="M3675" s="532" t="s">
        <v>1700</v>
      </c>
      <c r="N3675" s="514">
        <f t="shared" si="2098"/>
        <v>473.1</v>
      </c>
      <c r="O3675" s="518">
        <f t="shared" si="2082"/>
        <v>0</v>
      </c>
      <c r="P3675" s="680">
        <f>'KB Duct Parts'!$AE$3</f>
        <v>0</v>
      </c>
      <c r="Q3675" s="681">
        <f t="shared" si="2099"/>
        <v>0</v>
      </c>
      <c r="R3675" s="682">
        <f t="shared" si="2100"/>
        <v>0</v>
      </c>
      <c r="S3675" s="716">
        <f t="shared" si="2083"/>
        <v>0.2</v>
      </c>
      <c r="T3675" s="679">
        <f t="shared" si="2101"/>
        <v>0</v>
      </c>
      <c r="U3675" s="679">
        <f t="shared" si="2102"/>
        <v>0</v>
      </c>
      <c r="AF3675" s="370"/>
      <c r="AG3675" s="375"/>
      <c r="AH3675" s="379"/>
      <c r="AI3675" s="383"/>
      <c r="AJ3675" s="388"/>
      <c r="AK3675" s="392"/>
      <c r="AL3675" s="388"/>
      <c r="AM3675" s="363">
        <f t="shared" si="2096"/>
        <v>1</v>
      </c>
      <c r="AN3675" s="578">
        <v>473.1</v>
      </c>
      <c r="AO3675" s="78"/>
      <c r="AP3675" s="78"/>
      <c r="AQ3675" s="78"/>
      <c r="AR3675" s="78"/>
      <c r="AS3675" s="78"/>
      <c r="AT3675" s="78"/>
      <c r="AU3675" s="74" t="s">
        <v>717</v>
      </c>
      <c r="AV3675" s="115"/>
      <c r="AW3675" s="395"/>
      <c r="AX3675" s="395">
        <v>0</v>
      </c>
      <c r="AY3675" s="395">
        <v>0</v>
      </c>
      <c r="AZ3675" s="395">
        <v>0</v>
      </c>
      <c r="BA3675" s="395">
        <v>0</v>
      </c>
      <c r="BB3675" s="395">
        <v>0</v>
      </c>
      <c r="BC3675" s="395">
        <v>0</v>
      </c>
      <c r="BD3675" s="115"/>
      <c r="BE3675" s="115"/>
      <c r="BF3675" s="115"/>
      <c r="BG3675" s="115"/>
      <c r="BH3675" s="115"/>
      <c r="BI3675" s="115"/>
      <c r="BJ3675" s="115"/>
      <c r="BK3675" s="115"/>
      <c r="BQ3675" s="74" t="str">
        <f t="shared" si="2084"/>
        <v xml:space="preserve"> </v>
      </c>
      <c r="BS3675" s="120" t="str">
        <f t="shared" si="2085"/>
        <v xml:space="preserve"> </v>
      </c>
      <c r="BU3675" s="74" t="str">
        <f t="shared" si="2086"/>
        <v xml:space="preserve"> </v>
      </c>
      <c r="BW3675" s="120" t="str">
        <f t="shared" si="2087"/>
        <v xml:space="preserve">  </v>
      </c>
      <c r="BY3675" s="74" t="str">
        <f t="shared" si="2088"/>
        <v xml:space="preserve"> </v>
      </c>
      <c r="CA3675" s="120" t="str">
        <f t="shared" si="2089"/>
        <v xml:space="preserve"> </v>
      </c>
      <c r="CC3675" s="115" t="str">
        <f t="shared" si="2090"/>
        <v xml:space="preserve"> </v>
      </c>
      <c r="CD3675" s="115"/>
      <c r="CE3675" s="417" t="str">
        <f t="shared" si="2091"/>
        <v xml:space="preserve"> </v>
      </c>
      <c r="CF3675" s="115"/>
      <c r="CG3675" s="115" t="str">
        <f t="shared" si="2092"/>
        <v xml:space="preserve"> </v>
      </c>
      <c r="CH3675" s="115"/>
      <c r="CI3675" s="417" t="str">
        <f t="shared" si="2093"/>
        <v xml:space="preserve"> </v>
      </c>
      <c r="CJ3675" s="115"/>
      <c r="CK3675" s="115" t="str">
        <f t="shared" si="2094"/>
        <v xml:space="preserve"> </v>
      </c>
      <c r="CL3675" s="115"/>
      <c r="CM3675" s="417" t="str">
        <f t="shared" si="2095"/>
        <v xml:space="preserve"> </v>
      </c>
      <c r="IS3675" s="96"/>
    </row>
    <row r="3676" spans="2:253" s="74" customFormat="1" ht="17.100000000000001" hidden="1" customHeight="1" x14ac:dyDescent="0.25">
      <c r="B3676" s="504">
        <f>IF('KB Duct Parts'!BL$14=2,Specials!D15,0)</f>
        <v>0</v>
      </c>
      <c r="C3676" s="508" t="s">
        <v>262</v>
      </c>
      <c r="D3676" s="506" t="str">
        <f t="shared" si="2081"/>
        <v>15418SS</v>
      </c>
      <c r="E3676" s="504" t="s">
        <v>875</v>
      </c>
      <c r="F3676" s="508" t="str">
        <f t="shared" si="2097"/>
        <v xml:space="preserve"> </v>
      </c>
      <c r="G3676" s="509" t="s">
        <v>113</v>
      </c>
      <c r="H3676" s="504" t="s">
        <v>923</v>
      </c>
      <c r="I3676" s="1035"/>
      <c r="J3676" s="1036"/>
      <c r="K3676" s="516" t="s">
        <v>882</v>
      </c>
      <c r="L3676" s="535"/>
      <c r="M3676" s="532" t="s">
        <v>1700</v>
      </c>
      <c r="N3676" s="514">
        <f t="shared" si="2098"/>
        <v>510.3</v>
      </c>
      <c r="O3676" s="518">
        <f t="shared" si="2082"/>
        <v>0</v>
      </c>
      <c r="P3676" s="680">
        <f>'KB Duct Parts'!$AE$3</f>
        <v>0</v>
      </c>
      <c r="Q3676" s="681">
        <f t="shared" si="2099"/>
        <v>0</v>
      </c>
      <c r="R3676" s="682">
        <f t="shared" si="2100"/>
        <v>0</v>
      </c>
      <c r="S3676" s="716">
        <f t="shared" si="2083"/>
        <v>0.2</v>
      </c>
      <c r="T3676" s="679">
        <f t="shared" si="2101"/>
        <v>0</v>
      </c>
      <c r="U3676" s="679">
        <f t="shared" si="2102"/>
        <v>0</v>
      </c>
      <c r="AF3676" s="370"/>
      <c r="AG3676" s="375"/>
      <c r="AH3676" s="379"/>
      <c r="AI3676" s="383"/>
      <c r="AJ3676" s="388"/>
      <c r="AK3676" s="392"/>
      <c r="AL3676" s="388"/>
      <c r="AM3676" s="363">
        <f t="shared" si="2096"/>
        <v>1</v>
      </c>
      <c r="AN3676" s="578">
        <v>510.3</v>
      </c>
      <c r="AO3676" s="78"/>
      <c r="AP3676" s="78"/>
      <c r="AQ3676" s="78"/>
      <c r="AR3676" s="78"/>
      <c r="AS3676" s="78"/>
      <c r="AT3676" s="78"/>
      <c r="AU3676" s="74" t="s">
        <v>717</v>
      </c>
      <c r="AV3676" s="115"/>
      <c r="AW3676" s="395"/>
      <c r="AX3676" s="395">
        <v>0</v>
      </c>
      <c r="AY3676" s="395">
        <v>0</v>
      </c>
      <c r="AZ3676" s="395">
        <v>0</v>
      </c>
      <c r="BA3676" s="395">
        <v>0</v>
      </c>
      <c r="BB3676" s="395">
        <v>0</v>
      </c>
      <c r="BC3676" s="395">
        <v>0</v>
      </c>
      <c r="BD3676" s="115"/>
      <c r="BE3676" s="115"/>
      <c r="BF3676" s="115"/>
      <c r="BG3676" s="115"/>
      <c r="BH3676" s="115"/>
      <c r="BI3676" s="115"/>
      <c r="BJ3676" s="115"/>
      <c r="BK3676" s="115"/>
      <c r="BQ3676" s="74" t="str">
        <f t="shared" si="2084"/>
        <v xml:space="preserve"> </v>
      </c>
      <c r="BS3676" s="120" t="str">
        <f t="shared" si="2085"/>
        <v xml:space="preserve"> </v>
      </c>
      <c r="BU3676" s="74" t="str">
        <f t="shared" si="2086"/>
        <v xml:space="preserve"> </v>
      </c>
      <c r="BW3676" s="120" t="str">
        <f t="shared" si="2087"/>
        <v xml:space="preserve">  </v>
      </c>
      <c r="BY3676" s="74" t="str">
        <f t="shared" si="2088"/>
        <v xml:space="preserve"> </v>
      </c>
      <c r="CA3676" s="120" t="str">
        <f t="shared" si="2089"/>
        <v xml:space="preserve"> </v>
      </c>
      <c r="CC3676" s="115" t="str">
        <f t="shared" si="2090"/>
        <v xml:space="preserve"> </v>
      </c>
      <c r="CD3676" s="115"/>
      <c r="CE3676" s="417" t="str">
        <f t="shared" si="2091"/>
        <v xml:space="preserve"> </v>
      </c>
      <c r="CF3676" s="115"/>
      <c r="CG3676" s="115" t="str">
        <f t="shared" si="2092"/>
        <v xml:space="preserve"> </v>
      </c>
      <c r="CH3676" s="115"/>
      <c r="CI3676" s="417" t="str">
        <f t="shared" si="2093"/>
        <v xml:space="preserve"> </v>
      </c>
      <c r="CJ3676" s="115"/>
      <c r="CK3676" s="115" t="str">
        <f t="shared" si="2094"/>
        <v xml:space="preserve"> </v>
      </c>
      <c r="CL3676" s="115"/>
      <c r="CM3676" s="417" t="str">
        <f t="shared" si="2095"/>
        <v xml:space="preserve"> </v>
      </c>
      <c r="IS3676" s="96"/>
    </row>
    <row r="3677" spans="2:253" s="74" customFormat="1" ht="17.100000000000001" hidden="1" customHeight="1" x14ac:dyDescent="0.25">
      <c r="B3677" s="504">
        <f>IF('KB Duct Parts'!BL$14=2,Specials!D16,0)</f>
        <v>0</v>
      </c>
      <c r="C3677" s="508" t="s">
        <v>263</v>
      </c>
      <c r="D3677" s="506" t="str">
        <f t="shared" si="2081"/>
        <v>15420SS</v>
      </c>
      <c r="E3677" s="504" t="s">
        <v>877</v>
      </c>
      <c r="F3677" s="508" t="str">
        <f t="shared" si="2097"/>
        <v xml:space="preserve"> </v>
      </c>
      <c r="G3677" s="509" t="s">
        <v>113</v>
      </c>
      <c r="H3677" s="504" t="s">
        <v>923</v>
      </c>
      <c r="I3677" s="1035"/>
      <c r="J3677" s="1036"/>
      <c r="K3677" s="516" t="s">
        <v>882</v>
      </c>
      <c r="L3677" s="535"/>
      <c r="M3677" s="532" t="s">
        <v>1700</v>
      </c>
      <c r="N3677" s="514">
        <f t="shared" si="2098"/>
        <v>602.9</v>
      </c>
      <c r="O3677" s="518">
        <f t="shared" si="2082"/>
        <v>0</v>
      </c>
      <c r="P3677" s="680">
        <f>'KB Duct Parts'!$AE$3</f>
        <v>0</v>
      </c>
      <c r="Q3677" s="681">
        <f t="shared" si="2099"/>
        <v>0</v>
      </c>
      <c r="R3677" s="682">
        <f t="shared" si="2100"/>
        <v>0</v>
      </c>
      <c r="S3677" s="716">
        <f t="shared" si="2083"/>
        <v>0.2</v>
      </c>
      <c r="T3677" s="679">
        <f t="shared" si="2101"/>
        <v>0</v>
      </c>
      <c r="U3677" s="679">
        <f t="shared" si="2102"/>
        <v>0</v>
      </c>
      <c r="AF3677" s="370"/>
      <c r="AG3677" s="375"/>
      <c r="AH3677" s="379"/>
      <c r="AI3677" s="383"/>
      <c r="AJ3677" s="388"/>
      <c r="AK3677" s="392"/>
      <c r="AL3677" s="388"/>
      <c r="AM3677" s="363">
        <f t="shared" si="2096"/>
        <v>1</v>
      </c>
      <c r="AN3677" s="578">
        <v>602.9</v>
      </c>
      <c r="AO3677" s="78"/>
      <c r="AP3677" s="78"/>
      <c r="AQ3677" s="78"/>
      <c r="AR3677" s="78"/>
      <c r="AS3677" s="78"/>
      <c r="AT3677" s="78"/>
      <c r="AU3677" s="74" t="s">
        <v>717</v>
      </c>
      <c r="AV3677" s="115"/>
      <c r="AW3677" s="395"/>
      <c r="AX3677" s="395">
        <v>0</v>
      </c>
      <c r="AY3677" s="395">
        <v>0</v>
      </c>
      <c r="AZ3677" s="395">
        <v>0</v>
      </c>
      <c r="BA3677" s="395">
        <v>0</v>
      </c>
      <c r="BB3677" s="395">
        <v>0</v>
      </c>
      <c r="BC3677" s="395">
        <v>0</v>
      </c>
      <c r="BD3677" s="115"/>
      <c r="BE3677" s="115"/>
      <c r="BF3677" s="115"/>
      <c r="BG3677" s="115"/>
      <c r="BH3677" s="115"/>
      <c r="BI3677" s="115"/>
      <c r="BJ3677" s="115"/>
      <c r="BK3677" s="115"/>
      <c r="BQ3677" s="74" t="str">
        <f t="shared" si="2084"/>
        <v xml:space="preserve"> </v>
      </c>
      <c r="BS3677" s="120" t="str">
        <f t="shared" si="2085"/>
        <v xml:space="preserve"> </v>
      </c>
      <c r="BU3677" s="74" t="str">
        <f t="shared" si="2086"/>
        <v xml:space="preserve"> </v>
      </c>
      <c r="BW3677" s="120" t="str">
        <f t="shared" si="2087"/>
        <v xml:space="preserve">  </v>
      </c>
      <c r="BY3677" s="74" t="str">
        <f t="shared" si="2088"/>
        <v xml:space="preserve"> </v>
      </c>
      <c r="CA3677" s="120" t="str">
        <f t="shared" si="2089"/>
        <v xml:space="preserve"> </v>
      </c>
      <c r="CC3677" s="115" t="str">
        <f t="shared" si="2090"/>
        <v xml:space="preserve"> </v>
      </c>
      <c r="CD3677" s="115"/>
      <c r="CE3677" s="417" t="str">
        <f t="shared" si="2091"/>
        <v xml:space="preserve"> </v>
      </c>
      <c r="CF3677" s="115"/>
      <c r="CG3677" s="115" t="str">
        <f t="shared" si="2092"/>
        <v xml:space="preserve"> </v>
      </c>
      <c r="CH3677" s="115"/>
      <c r="CI3677" s="417" t="str">
        <f t="shared" si="2093"/>
        <v xml:space="preserve"> </v>
      </c>
      <c r="CJ3677" s="115"/>
      <c r="CK3677" s="115" t="str">
        <f t="shared" si="2094"/>
        <v xml:space="preserve"> </v>
      </c>
      <c r="CL3677" s="115"/>
      <c r="CM3677" s="417" t="str">
        <f t="shared" si="2095"/>
        <v xml:space="preserve"> </v>
      </c>
      <c r="IS3677" s="96"/>
    </row>
    <row r="3678" spans="2:253" s="74" customFormat="1" ht="17.100000000000001" hidden="1" customHeight="1" x14ac:dyDescent="0.25">
      <c r="B3678" s="504">
        <f>IF('KB Duct Parts'!BL$14=2,Specials!D17,0)</f>
        <v>0</v>
      </c>
      <c r="C3678" s="508" t="s">
        <v>264</v>
      </c>
      <c r="D3678" s="506" t="str">
        <f t="shared" si="2081"/>
        <v>15422SS</v>
      </c>
      <c r="E3678" s="504" t="s">
        <v>878</v>
      </c>
      <c r="F3678" s="508" t="str">
        <f t="shared" si="2097"/>
        <v xml:space="preserve"> </v>
      </c>
      <c r="G3678" s="509" t="s">
        <v>113</v>
      </c>
      <c r="H3678" s="504" t="s">
        <v>923</v>
      </c>
      <c r="I3678" s="1035"/>
      <c r="J3678" s="1036"/>
      <c r="K3678" s="516" t="s">
        <v>882</v>
      </c>
      <c r="L3678" s="535"/>
      <c r="M3678" s="532" t="s">
        <v>1700</v>
      </c>
      <c r="N3678" s="514">
        <f t="shared" si="2098"/>
        <v>640.1</v>
      </c>
      <c r="O3678" s="518">
        <f t="shared" si="2082"/>
        <v>0</v>
      </c>
      <c r="P3678" s="680">
        <f>'KB Duct Parts'!$AE$3</f>
        <v>0</v>
      </c>
      <c r="Q3678" s="681">
        <f t="shared" si="2099"/>
        <v>0</v>
      </c>
      <c r="R3678" s="682">
        <f t="shared" si="2100"/>
        <v>0</v>
      </c>
      <c r="S3678" s="716">
        <f t="shared" si="2083"/>
        <v>0.2</v>
      </c>
      <c r="T3678" s="679">
        <f t="shared" si="2101"/>
        <v>0</v>
      </c>
      <c r="U3678" s="679">
        <f t="shared" si="2102"/>
        <v>0</v>
      </c>
      <c r="AF3678" s="370"/>
      <c r="AG3678" s="375"/>
      <c r="AH3678" s="379"/>
      <c r="AI3678" s="383"/>
      <c r="AJ3678" s="388"/>
      <c r="AK3678" s="392"/>
      <c r="AL3678" s="388"/>
      <c r="AM3678" s="363">
        <f t="shared" si="2096"/>
        <v>1</v>
      </c>
      <c r="AN3678" s="578">
        <v>640.1</v>
      </c>
      <c r="AO3678" s="78"/>
      <c r="AP3678" s="78"/>
      <c r="AQ3678" s="78"/>
      <c r="AR3678" s="78"/>
      <c r="AS3678" s="78"/>
      <c r="AT3678" s="78"/>
      <c r="AU3678" s="74" t="s">
        <v>717</v>
      </c>
      <c r="AV3678" s="115"/>
      <c r="AW3678" s="395"/>
      <c r="AX3678" s="395">
        <v>0</v>
      </c>
      <c r="AY3678" s="395">
        <v>0</v>
      </c>
      <c r="AZ3678" s="395">
        <v>0</v>
      </c>
      <c r="BA3678" s="395">
        <v>0</v>
      </c>
      <c r="BB3678" s="395">
        <v>0</v>
      </c>
      <c r="BC3678" s="395">
        <v>0</v>
      </c>
      <c r="BD3678" s="115"/>
      <c r="BE3678" s="115"/>
      <c r="BF3678" s="115"/>
      <c r="BG3678" s="115"/>
      <c r="BH3678" s="115"/>
      <c r="BI3678" s="115"/>
      <c r="BJ3678" s="115"/>
      <c r="BK3678" s="115"/>
      <c r="BQ3678" s="74" t="str">
        <f t="shared" si="2084"/>
        <v xml:space="preserve"> </v>
      </c>
      <c r="BS3678" s="120" t="str">
        <f t="shared" si="2085"/>
        <v xml:space="preserve"> </v>
      </c>
      <c r="BU3678" s="74" t="str">
        <f t="shared" si="2086"/>
        <v xml:space="preserve"> </v>
      </c>
      <c r="BW3678" s="120" t="str">
        <f t="shared" si="2087"/>
        <v xml:space="preserve">  </v>
      </c>
      <c r="BY3678" s="74" t="str">
        <f t="shared" si="2088"/>
        <v xml:space="preserve"> </v>
      </c>
      <c r="CA3678" s="120" t="str">
        <f t="shared" si="2089"/>
        <v xml:space="preserve"> </v>
      </c>
      <c r="CC3678" s="115" t="str">
        <f t="shared" si="2090"/>
        <v xml:space="preserve"> </v>
      </c>
      <c r="CD3678" s="115"/>
      <c r="CE3678" s="417" t="str">
        <f t="shared" si="2091"/>
        <v xml:space="preserve"> </v>
      </c>
      <c r="CF3678" s="115"/>
      <c r="CG3678" s="115" t="str">
        <f t="shared" si="2092"/>
        <v xml:space="preserve"> </v>
      </c>
      <c r="CH3678" s="115"/>
      <c r="CI3678" s="417" t="str">
        <f t="shared" si="2093"/>
        <v xml:space="preserve"> </v>
      </c>
      <c r="CJ3678" s="115"/>
      <c r="CK3678" s="115" t="str">
        <f t="shared" si="2094"/>
        <v xml:space="preserve"> </v>
      </c>
      <c r="CL3678" s="115"/>
      <c r="CM3678" s="417" t="str">
        <f t="shared" si="2095"/>
        <v xml:space="preserve"> </v>
      </c>
      <c r="IS3678" s="96"/>
    </row>
    <row r="3679" spans="2:253" s="74" customFormat="1" ht="17.100000000000001" hidden="1" customHeight="1" x14ac:dyDescent="0.25">
      <c r="B3679" s="504">
        <f>IF('KB Duct Parts'!BL$14=2,Specials!D18,0)</f>
        <v>0</v>
      </c>
      <c r="C3679" s="508" t="s">
        <v>265</v>
      </c>
      <c r="D3679" s="506" t="str">
        <f t="shared" si="2081"/>
        <v>15424SS</v>
      </c>
      <c r="E3679" s="504" t="s">
        <v>1338</v>
      </c>
      <c r="F3679" s="508" t="str">
        <f t="shared" si="2097"/>
        <v xml:space="preserve"> </v>
      </c>
      <c r="G3679" s="509" t="s">
        <v>113</v>
      </c>
      <c r="H3679" s="504" t="s">
        <v>923</v>
      </c>
      <c r="I3679" s="1035"/>
      <c r="J3679" s="1036"/>
      <c r="K3679" s="516" t="s">
        <v>882</v>
      </c>
      <c r="L3679" s="535"/>
      <c r="M3679" s="532" t="s">
        <v>1700</v>
      </c>
      <c r="N3679" s="514">
        <f t="shared" si="2098"/>
        <v>723.4</v>
      </c>
      <c r="O3679" s="518">
        <f t="shared" si="2082"/>
        <v>0</v>
      </c>
      <c r="P3679" s="680">
        <f>'KB Duct Parts'!$AE$3</f>
        <v>0</v>
      </c>
      <c r="Q3679" s="681">
        <f t="shared" si="2099"/>
        <v>0</v>
      </c>
      <c r="R3679" s="682">
        <f t="shared" si="2100"/>
        <v>0</v>
      </c>
      <c r="S3679" s="716">
        <f t="shared" si="2083"/>
        <v>0.2</v>
      </c>
      <c r="T3679" s="679">
        <f t="shared" si="2101"/>
        <v>0</v>
      </c>
      <c r="U3679" s="679">
        <f t="shared" si="2102"/>
        <v>0</v>
      </c>
      <c r="AF3679" s="370"/>
      <c r="AG3679" s="375"/>
      <c r="AH3679" s="379"/>
      <c r="AI3679" s="383"/>
      <c r="AJ3679" s="388"/>
      <c r="AK3679" s="392"/>
      <c r="AL3679" s="388"/>
      <c r="AM3679" s="363">
        <f t="shared" si="2096"/>
        <v>1</v>
      </c>
      <c r="AN3679" s="578">
        <v>723.4</v>
      </c>
      <c r="AO3679" s="78"/>
      <c r="AP3679" s="78"/>
      <c r="AQ3679" s="78"/>
      <c r="AR3679" s="78"/>
      <c r="AS3679" s="78"/>
      <c r="AT3679" s="78"/>
      <c r="AU3679" s="74" t="s">
        <v>717</v>
      </c>
      <c r="AV3679" s="115"/>
      <c r="AW3679" s="395"/>
      <c r="AX3679" s="395">
        <v>0</v>
      </c>
      <c r="AY3679" s="395">
        <v>0</v>
      </c>
      <c r="AZ3679" s="395">
        <v>0</v>
      </c>
      <c r="BA3679" s="395">
        <v>0</v>
      </c>
      <c r="BB3679" s="395">
        <v>0</v>
      </c>
      <c r="BC3679" s="395">
        <v>0</v>
      </c>
      <c r="BD3679" s="115"/>
      <c r="BE3679" s="115"/>
      <c r="BF3679" s="115"/>
      <c r="BG3679" s="115"/>
      <c r="BH3679" s="115"/>
      <c r="BI3679" s="115"/>
      <c r="BJ3679" s="115"/>
      <c r="BK3679" s="115"/>
      <c r="BQ3679" s="74" t="str">
        <f t="shared" si="2084"/>
        <v xml:space="preserve"> </v>
      </c>
      <c r="BS3679" s="120" t="str">
        <f t="shared" si="2085"/>
        <v xml:space="preserve"> </v>
      </c>
      <c r="BU3679" s="74" t="str">
        <f t="shared" si="2086"/>
        <v xml:space="preserve"> </v>
      </c>
      <c r="BW3679" s="120" t="str">
        <f t="shared" si="2087"/>
        <v xml:space="preserve">  </v>
      </c>
      <c r="BY3679" s="74" t="str">
        <f t="shared" si="2088"/>
        <v xml:space="preserve"> </v>
      </c>
      <c r="CA3679" s="120" t="str">
        <f t="shared" si="2089"/>
        <v xml:space="preserve"> </v>
      </c>
      <c r="CC3679" s="115" t="str">
        <f t="shared" si="2090"/>
        <v xml:space="preserve"> </v>
      </c>
      <c r="CD3679" s="115"/>
      <c r="CE3679" s="417" t="str">
        <f t="shared" si="2091"/>
        <v xml:space="preserve"> </v>
      </c>
      <c r="CF3679" s="115"/>
      <c r="CG3679" s="115" t="str">
        <f t="shared" si="2092"/>
        <v xml:space="preserve"> </v>
      </c>
      <c r="CH3679" s="115"/>
      <c r="CI3679" s="417" t="str">
        <f t="shared" si="2093"/>
        <v xml:space="preserve"> </v>
      </c>
      <c r="CJ3679" s="115"/>
      <c r="CK3679" s="115" t="str">
        <f t="shared" si="2094"/>
        <v xml:space="preserve"> </v>
      </c>
      <c r="CL3679" s="115"/>
      <c r="CM3679" s="417" t="str">
        <f t="shared" si="2095"/>
        <v xml:space="preserve"> </v>
      </c>
      <c r="IS3679" s="96"/>
    </row>
    <row r="3680" spans="2:253" s="74" customFormat="1" ht="17.100000000000001" hidden="1" customHeight="1" x14ac:dyDescent="0.25">
      <c r="B3680" s="504">
        <f>IF('KB Duct Parts'!BL$14=2,Specials!D19,0)</f>
        <v>0</v>
      </c>
      <c r="C3680" s="508" t="s">
        <v>266</v>
      </c>
      <c r="D3680" s="506" t="str">
        <f t="shared" si="2081"/>
        <v>15426SS</v>
      </c>
      <c r="E3680" s="504" t="s">
        <v>1339</v>
      </c>
      <c r="F3680" s="508" t="str">
        <f t="shared" si="2097"/>
        <v xml:space="preserve"> </v>
      </c>
      <c r="G3680" s="509" t="s">
        <v>113</v>
      </c>
      <c r="H3680" s="504" t="s">
        <v>923</v>
      </c>
      <c r="I3680" s="1035"/>
      <c r="J3680" s="1036"/>
      <c r="K3680" s="516" t="s">
        <v>882</v>
      </c>
      <c r="L3680" s="535"/>
      <c r="M3680" s="532" t="s">
        <v>1700</v>
      </c>
      <c r="N3680" s="514">
        <f t="shared" si="2098"/>
        <v>853.3</v>
      </c>
      <c r="O3680" s="518">
        <f t="shared" si="2082"/>
        <v>0</v>
      </c>
      <c r="P3680" s="680">
        <f>'KB Duct Parts'!$AE$3</f>
        <v>0</v>
      </c>
      <c r="Q3680" s="681">
        <f t="shared" si="2099"/>
        <v>0</v>
      </c>
      <c r="R3680" s="682">
        <f t="shared" si="2100"/>
        <v>0</v>
      </c>
      <c r="S3680" s="716">
        <f t="shared" si="2083"/>
        <v>0.2</v>
      </c>
      <c r="T3680" s="679">
        <f t="shared" si="2101"/>
        <v>0</v>
      </c>
      <c r="U3680" s="679">
        <f t="shared" si="2102"/>
        <v>0</v>
      </c>
      <c r="AF3680" s="370"/>
      <c r="AG3680" s="375"/>
      <c r="AH3680" s="379"/>
      <c r="AI3680" s="383"/>
      <c r="AJ3680" s="388"/>
      <c r="AK3680" s="392"/>
      <c r="AL3680" s="388"/>
      <c r="AM3680" s="363">
        <f t="shared" si="2096"/>
        <v>1</v>
      </c>
      <c r="AN3680" s="578">
        <v>853.3</v>
      </c>
      <c r="AO3680" s="78"/>
      <c r="AP3680" s="78"/>
      <c r="AQ3680" s="78"/>
      <c r="AR3680" s="78"/>
      <c r="AS3680" s="78"/>
      <c r="AT3680" s="78"/>
      <c r="AU3680" s="74" t="s">
        <v>717</v>
      </c>
      <c r="AV3680" s="115"/>
      <c r="AW3680" s="395"/>
      <c r="AX3680" s="395">
        <v>0</v>
      </c>
      <c r="AY3680" s="395">
        <v>0</v>
      </c>
      <c r="AZ3680" s="395">
        <v>0</v>
      </c>
      <c r="BA3680" s="395">
        <v>0</v>
      </c>
      <c r="BB3680" s="395">
        <v>0</v>
      </c>
      <c r="BC3680" s="395">
        <v>0</v>
      </c>
      <c r="BD3680" s="115"/>
      <c r="BE3680" s="115"/>
      <c r="BF3680" s="115"/>
      <c r="BG3680" s="115"/>
      <c r="BH3680" s="115"/>
      <c r="BI3680" s="115"/>
      <c r="BJ3680" s="115"/>
      <c r="BK3680" s="115"/>
      <c r="BQ3680" s="74" t="str">
        <f t="shared" si="2084"/>
        <v xml:space="preserve"> </v>
      </c>
      <c r="BS3680" s="120" t="str">
        <f t="shared" si="2085"/>
        <v xml:space="preserve"> </v>
      </c>
      <c r="BU3680" s="74" t="str">
        <f t="shared" si="2086"/>
        <v xml:space="preserve"> </v>
      </c>
      <c r="BW3680" s="120" t="str">
        <f t="shared" si="2087"/>
        <v xml:space="preserve">  </v>
      </c>
      <c r="BY3680" s="74" t="str">
        <f t="shared" si="2088"/>
        <v xml:space="preserve"> </v>
      </c>
      <c r="CA3680" s="120" t="str">
        <f t="shared" si="2089"/>
        <v xml:space="preserve"> </v>
      </c>
      <c r="CC3680" s="115" t="str">
        <f t="shared" si="2090"/>
        <v xml:space="preserve"> </v>
      </c>
      <c r="CD3680" s="115"/>
      <c r="CE3680" s="417" t="str">
        <f t="shared" si="2091"/>
        <v xml:space="preserve"> </v>
      </c>
      <c r="CF3680" s="115"/>
      <c r="CG3680" s="115" t="str">
        <f t="shared" si="2092"/>
        <v xml:space="preserve"> </v>
      </c>
      <c r="CH3680" s="115"/>
      <c r="CI3680" s="417" t="str">
        <f t="shared" si="2093"/>
        <v xml:space="preserve"> </v>
      </c>
      <c r="CJ3680" s="115"/>
      <c r="CK3680" s="115" t="str">
        <f t="shared" si="2094"/>
        <v xml:space="preserve"> </v>
      </c>
      <c r="CL3680" s="115"/>
      <c r="CM3680" s="417" t="str">
        <f t="shared" si="2095"/>
        <v xml:space="preserve"> </v>
      </c>
      <c r="IS3680" s="96"/>
    </row>
    <row r="3681" spans="2:253" s="74" customFormat="1" ht="17.100000000000001" hidden="1" customHeight="1" x14ac:dyDescent="0.25">
      <c r="B3681" s="504">
        <f>IF('KB Duct Parts'!BL$14=2,Specials!D20,0)</f>
        <v>0</v>
      </c>
      <c r="C3681" s="508" t="s">
        <v>267</v>
      </c>
      <c r="D3681" s="506" t="str">
        <f t="shared" si="2081"/>
        <v>15428SS</v>
      </c>
      <c r="E3681" s="504" t="s">
        <v>1340</v>
      </c>
      <c r="F3681" s="508" t="str">
        <f t="shared" si="2097"/>
        <v xml:space="preserve"> </v>
      </c>
      <c r="G3681" s="509" t="s">
        <v>113</v>
      </c>
      <c r="H3681" s="504" t="s">
        <v>923</v>
      </c>
      <c r="I3681" s="1035"/>
      <c r="J3681" s="1036"/>
      <c r="K3681" s="516" t="s">
        <v>882</v>
      </c>
      <c r="L3681" s="535"/>
      <c r="M3681" s="532" t="s">
        <v>1700</v>
      </c>
      <c r="N3681" s="514">
        <f t="shared" si="2098"/>
        <v>890.4</v>
      </c>
      <c r="O3681" s="518">
        <f t="shared" si="2082"/>
        <v>0</v>
      </c>
      <c r="P3681" s="680">
        <f>'KB Duct Parts'!$AE$3</f>
        <v>0</v>
      </c>
      <c r="Q3681" s="681">
        <f t="shared" si="2099"/>
        <v>0</v>
      </c>
      <c r="R3681" s="682">
        <f t="shared" si="2100"/>
        <v>0</v>
      </c>
      <c r="S3681" s="716">
        <f t="shared" si="2083"/>
        <v>0.2</v>
      </c>
      <c r="T3681" s="679">
        <f t="shared" si="2101"/>
        <v>0</v>
      </c>
      <c r="U3681" s="679">
        <f t="shared" si="2102"/>
        <v>0</v>
      </c>
      <c r="AF3681" s="370"/>
      <c r="AG3681" s="375"/>
      <c r="AH3681" s="379"/>
      <c r="AI3681" s="383"/>
      <c r="AJ3681" s="388"/>
      <c r="AK3681" s="392"/>
      <c r="AL3681" s="388"/>
      <c r="AM3681" s="363">
        <f t="shared" si="2096"/>
        <v>1</v>
      </c>
      <c r="AN3681" s="578">
        <v>890.4</v>
      </c>
      <c r="AO3681" s="78"/>
      <c r="AP3681" s="78"/>
      <c r="AQ3681" s="78"/>
      <c r="AR3681" s="78"/>
      <c r="AS3681" s="78"/>
      <c r="AT3681" s="78"/>
      <c r="AU3681" s="74" t="s">
        <v>717</v>
      </c>
      <c r="AV3681" s="115"/>
      <c r="AW3681" s="395"/>
      <c r="AX3681" s="395">
        <v>0</v>
      </c>
      <c r="AY3681" s="395">
        <v>0</v>
      </c>
      <c r="AZ3681" s="395">
        <v>0</v>
      </c>
      <c r="BA3681" s="395">
        <v>0</v>
      </c>
      <c r="BB3681" s="395">
        <v>0</v>
      </c>
      <c r="BC3681" s="395">
        <v>0</v>
      </c>
      <c r="BD3681" s="115"/>
      <c r="BE3681" s="115"/>
      <c r="BF3681" s="115"/>
      <c r="BG3681" s="115"/>
      <c r="BH3681" s="115"/>
      <c r="BI3681" s="115"/>
      <c r="BJ3681" s="115"/>
      <c r="BK3681" s="115"/>
      <c r="BQ3681" s="74" t="str">
        <f t="shared" si="2084"/>
        <v xml:space="preserve"> </v>
      </c>
      <c r="BS3681" s="120" t="str">
        <f t="shared" si="2085"/>
        <v xml:space="preserve"> </v>
      </c>
      <c r="BU3681" s="74" t="str">
        <f t="shared" si="2086"/>
        <v xml:space="preserve"> </v>
      </c>
      <c r="BW3681" s="120" t="str">
        <f t="shared" si="2087"/>
        <v xml:space="preserve">  </v>
      </c>
      <c r="BY3681" s="74" t="str">
        <f t="shared" si="2088"/>
        <v xml:space="preserve"> </v>
      </c>
      <c r="CA3681" s="120" t="str">
        <f t="shared" si="2089"/>
        <v xml:space="preserve"> </v>
      </c>
      <c r="CC3681" s="115" t="str">
        <f t="shared" si="2090"/>
        <v xml:space="preserve"> </v>
      </c>
      <c r="CD3681" s="115"/>
      <c r="CE3681" s="417" t="str">
        <f t="shared" si="2091"/>
        <v xml:space="preserve"> </v>
      </c>
      <c r="CF3681" s="115"/>
      <c r="CG3681" s="115" t="str">
        <f t="shared" si="2092"/>
        <v xml:space="preserve"> </v>
      </c>
      <c r="CH3681" s="115"/>
      <c r="CI3681" s="417" t="str">
        <f t="shared" si="2093"/>
        <v xml:space="preserve"> </v>
      </c>
      <c r="CJ3681" s="115"/>
      <c r="CK3681" s="115" t="str">
        <f t="shared" si="2094"/>
        <v xml:space="preserve"> </v>
      </c>
      <c r="CL3681" s="115"/>
      <c r="CM3681" s="417" t="str">
        <f t="shared" si="2095"/>
        <v xml:space="preserve"> </v>
      </c>
      <c r="IS3681" s="96"/>
    </row>
    <row r="3682" spans="2:253" s="74" customFormat="1" ht="17.100000000000001" hidden="1" customHeight="1" x14ac:dyDescent="0.25">
      <c r="B3682" s="504">
        <f>IF('KB Duct Parts'!BL$14=2,Specials!D21,0)</f>
        <v>0</v>
      </c>
      <c r="C3682" s="508" t="s">
        <v>268</v>
      </c>
      <c r="D3682" s="506" t="str">
        <f t="shared" si="2081"/>
        <v>15430SS</v>
      </c>
      <c r="E3682" s="504" t="s">
        <v>1341</v>
      </c>
      <c r="F3682" s="508" t="str">
        <f t="shared" si="2097"/>
        <v xml:space="preserve"> </v>
      </c>
      <c r="G3682" s="509" t="s">
        <v>113</v>
      </c>
      <c r="H3682" s="504" t="s">
        <v>923</v>
      </c>
      <c r="I3682" s="1035"/>
      <c r="J3682" s="1036"/>
      <c r="K3682" s="516" t="s">
        <v>882</v>
      </c>
      <c r="L3682" s="535"/>
      <c r="M3682" s="532" t="s">
        <v>1700</v>
      </c>
      <c r="N3682" s="514">
        <f t="shared" si="2098"/>
        <v>927.6</v>
      </c>
      <c r="O3682" s="518">
        <f t="shared" si="2082"/>
        <v>0</v>
      </c>
      <c r="P3682" s="680">
        <f>'KB Duct Parts'!$AE$3</f>
        <v>0</v>
      </c>
      <c r="Q3682" s="681">
        <f t="shared" si="2099"/>
        <v>0</v>
      </c>
      <c r="R3682" s="682">
        <f t="shared" si="2100"/>
        <v>0</v>
      </c>
      <c r="S3682" s="716">
        <f t="shared" si="2083"/>
        <v>0.2</v>
      </c>
      <c r="T3682" s="679">
        <f t="shared" si="2101"/>
        <v>0</v>
      </c>
      <c r="U3682" s="679">
        <f t="shared" si="2102"/>
        <v>0</v>
      </c>
      <c r="AF3682" s="370"/>
      <c r="AG3682" s="375"/>
      <c r="AH3682" s="379"/>
      <c r="AI3682" s="383"/>
      <c r="AJ3682" s="388"/>
      <c r="AK3682" s="392"/>
      <c r="AL3682" s="388"/>
      <c r="AM3682" s="363">
        <f t="shared" si="2096"/>
        <v>1</v>
      </c>
      <c r="AN3682" s="578">
        <v>927.6</v>
      </c>
      <c r="AO3682" s="78"/>
      <c r="AP3682" s="78"/>
      <c r="AQ3682" s="78"/>
      <c r="AR3682" s="78"/>
      <c r="AS3682" s="78"/>
      <c r="AT3682" s="78"/>
      <c r="AU3682" s="74" t="s">
        <v>717</v>
      </c>
      <c r="AV3682" s="115"/>
      <c r="AW3682" s="395"/>
      <c r="AX3682" s="395">
        <v>0</v>
      </c>
      <c r="AY3682" s="395">
        <v>0</v>
      </c>
      <c r="AZ3682" s="395">
        <v>0</v>
      </c>
      <c r="BA3682" s="395">
        <v>0</v>
      </c>
      <c r="BB3682" s="395">
        <v>0</v>
      </c>
      <c r="BC3682" s="395">
        <v>0</v>
      </c>
      <c r="BD3682" s="115"/>
      <c r="BE3682" s="115"/>
      <c r="BF3682" s="115"/>
      <c r="BG3682" s="115"/>
      <c r="BH3682" s="115"/>
      <c r="BI3682" s="115"/>
      <c r="BJ3682" s="115"/>
      <c r="BK3682" s="115"/>
      <c r="BQ3682" s="74" t="str">
        <f t="shared" si="2084"/>
        <v xml:space="preserve"> </v>
      </c>
      <c r="BS3682" s="120" t="str">
        <f t="shared" si="2085"/>
        <v xml:space="preserve"> </v>
      </c>
      <c r="BU3682" s="74" t="str">
        <f t="shared" si="2086"/>
        <v xml:space="preserve"> </v>
      </c>
      <c r="BW3682" s="120" t="str">
        <f t="shared" si="2087"/>
        <v xml:space="preserve">  </v>
      </c>
      <c r="BY3682" s="74" t="str">
        <f t="shared" si="2088"/>
        <v xml:space="preserve"> </v>
      </c>
      <c r="CA3682" s="120" t="str">
        <f t="shared" si="2089"/>
        <v xml:space="preserve"> </v>
      </c>
      <c r="CC3682" s="115" t="str">
        <f t="shared" si="2090"/>
        <v xml:space="preserve"> </v>
      </c>
      <c r="CD3682" s="115"/>
      <c r="CE3682" s="417" t="str">
        <f t="shared" si="2091"/>
        <v xml:space="preserve"> </v>
      </c>
      <c r="CF3682" s="115"/>
      <c r="CG3682" s="115" t="str">
        <f t="shared" si="2092"/>
        <v xml:space="preserve"> </v>
      </c>
      <c r="CH3682" s="115"/>
      <c r="CI3682" s="417" t="str">
        <f t="shared" si="2093"/>
        <v xml:space="preserve"> </v>
      </c>
      <c r="CJ3682" s="115"/>
      <c r="CK3682" s="115" t="str">
        <f t="shared" si="2094"/>
        <v xml:space="preserve"> </v>
      </c>
      <c r="CL3682" s="115"/>
      <c r="CM3682" s="417" t="str">
        <f t="shared" si="2095"/>
        <v xml:space="preserve"> </v>
      </c>
      <c r="IS3682" s="96"/>
    </row>
    <row r="3683" spans="2:253" s="74" customFormat="1" ht="17.100000000000001" hidden="1" customHeight="1" x14ac:dyDescent="0.25">
      <c r="B3683" s="504">
        <f>IF('KB Duct Parts'!$BL$14=1,Specials!G5,0)</f>
        <v>0</v>
      </c>
      <c r="C3683" s="508">
        <v>19204</v>
      </c>
      <c r="D3683" s="506">
        <f t="shared" si="2081"/>
        <v>19204</v>
      </c>
      <c r="E3683" s="504" t="s">
        <v>861</v>
      </c>
      <c r="F3683" s="508" t="str">
        <f t="shared" si="2097"/>
        <v xml:space="preserve"> </v>
      </c>
      <c r="G3683" s="509" t="s">
        <v>115</v>
      </c>
      <c r="H3683" s="504" t="s">
        <v>923</v>
      </c>
      <c r="I3683" s="1035"/>
      <c r="J3683" s="1036"/>
      <c r="K3683" s="516" t="s">
        <v>881</v>
      </c>
      <c r="L3683" s="535"/>
      <c r="M3683" s="532" t="s">
        <v>1700</v>
      </c>
      <c r="N3683" s="514">
        <f t="shared" si="2098"/>
        <v>98.7</v>
      </c>
      <c r="O3683" s="518">
        <f t="shared" si="2082"/>
        <v>0</v>
      </c>
      <c r="P3683" s="680">
        <f>'KB Duct Parts'!$AE$3</f>
        <v>0</v>
      </c>
      <c r="Q3683" s="681">
        <f t="shared" si="2099"/>
        <v>0</v>
      </c>
      <c r="R3683" s="682">
        <f t="shared" si="2100"/>
        <v>0</v>
      </c>
      <c r="S3683" s="716">
        <f t="shared" si="2083"/>
        <v>0.2</v>
      </c>
      <c r="T3683" s="679">
        <f t="shared" si="2101"/>
        <v>0</v>
      </c>
      <c r="U3683" s="679">
        <f t="shared" si="2102"/>
        <v>0</v>
      </c>
      <c r="AF3683" s="370"/>
      <c r="AG3683" s="375"/>
      <c r="AH3683" s="379"/>
      <c r="AI3683" s="383"/>
      <c r="AJ3683" s="388"/>
      <c r="AK3683" s="392"/>
      <c r="AL3683" s="388"/>
      <c r="AM3683" s="363">
        <f t="shared" si="2096"/>
        <v>1</v>
      </c>
      <c r="AN3683" s="578">
        <v>98.7</v>
      </c>
      <c r="AO3683" s="78"/>
      <c r="AP3683" s="78"/>
      <c r="AQ3683" s="78"/>
      <c r="AR3683" s="78"/>
      <c r="AS3683" s="78"/>
      <c r="AT3683" s="78"/>
      <c r="AU3683" s="74" t="s">
        <v>717</v>
      </c>
      <c r="AV3683" s="115"/>
      <c r="AW3683" s="395"/>
      <c r="AX3683" s="395">
        <v>0</v>
      </c>
      <c r="AY3683" s="395">
        <v>0</v>
      </c>
      <c r="AZ3683" s="395">
        <v>0</v>
      </c>
      <c r="BA3683" s="395">
        <v>0</v>
      </c>
      <c r="BB3683" s="395">
        <v>0</v>
      </c>
      <c r="BC3683" s="395">
        <v>0</v>
      </c>
      <c r="BD3683" s="115"/>
      <c r="BE3683" s="115"/>
      <c r="BF3683" s="115"/>
      <c r="BG3683" s="115"/>
      <c r="BH3683" s="115"/>
      <c r="BI3683" s="115"/>
      <c r="BJ3683" s="115"/>
      <c r="BK3683" s="115"/>
      <c r="BQ3683" s="74" t="str">
        <f t="shared" si="2084"/>
        <v xml:space="preserve"> </v>
      </c>
      <c r="BS3683" s="120" t="str">
        <f t="shared" si="2085"/>
        <v xml:space="preserve"> </v>
      </c>
      <c r="BU3683" s="74" t="str">
        <f t="shared" si="2086"/>
        <v xml:space="preserve"> </v>
      </c>
      <c r="BW3683" s="120" t="str">
        <f t="shared" si="2087"/>
        <v xml:space="preserve">  </v>
      </c>
      <c r="BY3683" s="74" t="str">
        <f t="shared" si="2088"/>
        <v xml:space="preserve"> </v>
      </c>
      <c r="CA3683" s="120" t="str">
        <f t="shared" si="2089"/>
        <v xml:space="preserve"> </v>
      </c>
      <c r="CC3683" s="115" t="str">
        <f t="shared" si="2090"/>
        <v xml:space="preserve"> </v>
      </c>
      <c r="CD3683" s="115"/>
      <c r="CE3683" s="417" t="str">
        <f t="shared" si="2091"/>
        <v xml:space="preserve"> </v>
      </c>
      <c r="CF3683" s="115"/>
      <c r="CG3683" s="115" t="str">
        <f t="shared" si="2092"/>
        <v xml:space="preserve"> </v>
      </c>
      <c r="CH3683" s="115"/>
      <c r="CI3683" s="417" t="str">
        <f t="shared" si="2093"/>
        <v xml:space="preserve"> </v>
      </c>
      <c r="CJ3683" s="115"/>
      <c r="CK3683" s="115" t="str">
        <f t="shared" si="2094"/>
        <v xml:space="preserve"> </v>
      </c>
      <c r="CL3683" s="115"/>
      <c r="CM3683" s="417" t="str">
        <f t="shared" si="2095"/>
        <v xml:space="preserve"> </v>
      </c>
      <c r="IS3683" s="96"/>
    </row>
    <row r="3684" spans="2:253" s="74" customFormat="1" ht="17.100000000000001" hidden="1" customHeight="1" x14ac:dyDescent="0.25">
      <c r="B3684" s="504">
        <f>IF('KB Duct Parts'!$BL$14=1,Specials!G6,0)</f>
        <v>0</v>
      </c>
      <c r="C3684" s="508">
        <v>19205</v>
      </c>
      <c r="D3684" s="506">
        <f t="shared" si="2081"/>
        <v>19205</v>
      </c>
      <c r="E3684" s="504" t="s">
        <v>862</v>
      </c>
      <c r="F3684" s="508" t="str">
        <f t="shared" si="2097"/>
        <v xml:space="preserve"> </v>
      </c>
      <c r="G3684" s="509" t="s">
        <v>115</v>
      </c>
      <c r="H3684" s="504" t="s">
        <v>923</v>
      </c>
      <c r="I3684" s="1035"/>
      <c r="J3684" s="1036"/>
      <c r="K3684" s="516" t="s">
        <v>881</v>
      </c>
      <c r="L3684" s="535"/>
      <c r="M3684" s="532" t="s">
        <v>1700</v>
      </c>
      <c r="N3684" s="514">
        <f t="shared" si="2098"/>
        <v>106.9</v>
      </c>
      <c r="O3684" s="518">
        <f t="shared" si="2082"/>
        <v>0</v>
      </c>
      <c r="P3684" s="680">
        <f>'KB Duct Parts'!$AE$3</f>
        <v>0</v>
      </c>
      <c r="Q3684" s="681">
        <f t="shared" si="2099"/>
        <v>0</v>
      </c>
      <c r="R3684" s="682">
        <f t="shared" si="2100"/>
        <v>0</v>
      </c>
      <c r="S3684" s="716">
        <f t="shared" si="2083"/>
        <v>0.2</v>
      </c>
      <c r="T3684" s="679">
        <f t="shared" si="2101"/>
        <v>0</v>
      </c>
      <c r="U3684" s="679">
        <f t="shared" si="2102"/>
        <v>0</v>
      </c>
      <c r="AF3684" s="370"/>
      <c r="AG3684" s="375"/>
      <c r="AH3684" s="379"/>
      <c r="AI3684" s="383"/>
      <c r="AJ3684" s="388"/>
      <c r="AK3684" s="392"/>
      <c r="AL3684" s="388"/>
      <c r="AM3684" s="363">
        <f t="shared" si="2096"/>
        <v>1</v>
      </c>
      <c r="AN3684" s="578">
        <v>106.9</v>
      </c>
      <c r="AO3684" s="78"/>
      <c r="AP3684" s="78"/>
      <c r="AQ3684" s="78"/>
      <c r="AR3684" s="78"/>
      <c r="AS3684" s="78"/>
      <c r="AT3684" s="78"/>
      <c r="AU3684" s="74" t="s">
        <v>717</v>
      </c>
      <c r="AV3684" s="115"/>
      <c r="AW3684" s="395"/>
      <c r="AX3684" s="395">
        <v>0</v>
      </c>
      <c r="AY3684" s="395">
        <v>0</v>
      </c>
      <c r="AZ3684" s="395">
        <v>0</v>
      </c>
      <c r="BA3684" s="395">
        <v>0</v>
      </c>
      <c r="BB3684" s="395">
        <v>0</v>
      </c>
      <c r="BC3684" s="395">
        <v>0</v>
      </c>
      <c r="BD3684" s="115"/>
      <c r="BE3684" s="115"/>
      <c r="BF3684" s="115"/>
      <c r="BG3684" s="115"/>
      <c r="BH3684" s="115"/>
      <c r="BI3684" s="115"/>
      <c r="BJ3684" s="115"/>
      <c r="BK3684" s="115"/>
      <c r="BQ3684" s="74" t="str">
        <f t="shared" si="2084"/>
        <v xml:space="preserve"> </v>
      </c>
      <c r="BS3684" s="120" t="str">
        <f t="shared" si="2085"/>
        <v xml:space="preserve"> </v>
      </c>
      <c r="BU3684" s="74" t="str">
        <f t="shared" si="2086"/>
        <v xml:space="preserve"> </v>
      </c>
      <c r="BW3684" s="120" t="str">
        <f t="shared" si="2087"/>
        <v xml:space="preserve">  </v>
      </c>
      <c r="BY3684" s="74" t="str">
        <f t="shared" si="2088"/>
        <v xml:space="preserve"> </v>
      </c>
      <c r="CA3684" s="120" t="str">
        <f t="shared" si="2089"/>
        <v xml:space="preserve"> </v>
      </c>
      <c r="CC3684" s="115" t="str">
        <f t="shared" si="2090"/>
        <v xml:space="preserve"> </v>
      </c>
      <c r="CD3684" s="115"/>
      <c r="CE3684" s="417" t="str">
        <f t="shared" si="2091"/>
        <v xml:space="preserve"> </v>
      </c>
      <c r="CF3684" s="115"/>
      <c r="CG3684" s="115" t="str">
        <f t="shared" si="2092"/>
        <v xml:space="preserve"> </v>
      </c>
      <c r="CH3684" s="115"/>
      <c r="CI3684" s="417" t="str">
        <f t="shared" si="2093"/>
        <v xml:space="preserve"> </v>
      </c>
      <c r="CJ3684" s="115"/>
      <c r="CK3684" s="115" t="str">
        <f t="shared" si="2094"/>
        <v xml:space="preserve"> </v>
      </c>
      <c r="CL3684" s="115"/>
      <c r="CM3684" s="417" t="str">
        <f t="shared" si="2095"/>
        <v xml:space="preserve"> </v>
      </c>
      <c r="IS3684" s="96"/>
    </row>
    <row r="3685" spans="2:253" s="74" customFormat="1" ht="17.100000000000001" hidden="1" customHeight="1" x14ac:dyDescent="0.25">
      <c r="B3685" s="504">
        <f>IF('KB Duct Parts'!$BL$14=1,Specials!G7,0)</f>
        <v>0</v>
      </c>
      <c r="C3685" s="508">
        <v>19206</v>
      </c>
      <c r="D3685" s="506">
        <f t="shared" ref="D3685:D3748" si="2103">IF(AM3685=1,C3685,(C3685&amp;"  ("&amp;L3685&amp;"ga)"))</f>
        <v>19206</v>
      </c>
      <c r="E3685" s="504" t="s">
        <v>863</v>
      </c>
      <c r="F3685" s="508" t="str">
        <f t="shared" si="2097"/>
        <v xml:space="preserve"> </v>
      </c>
      <c r="G3685" s="509" t="s">
        <v>115</v>
      </c>
      <c r="H3685" s="504" t="s">
        <v>923</v>
      </c>
      <c r="I3685" s="1035"/>
      <c r="J3685" s="1036"/>
      <c r="K3685" s="516" t="s">
        <v>881</v>
      </c>
      <c r="L3685" s="535"/>
      <c r="M3685" s="532" t="s">
        <v>1700</v>
      </c>
      <c r="N3685" s="514">
        <f t="shared" si="2098"/>
        <v>115.1</v>
      </c>
      <c r="O3685" s="518">
        <f t="shared" ref="O3685:O3748" si="2104">IF(B3685&gt;0,N3685*B3685,0)</f>
        <v>0</v>
      </c>
      <c r="P3685" s="680">
        <f>'KB Duct Parts'!$AE$3</f>
        <v>0</v>
      </c>
      <c r="Q3685" s="681">
        <f t="shared" si="2099"/>
        <v>0</v>
      </c>
      <c r="R3685" s="682">
        <f t="shared" si="2100"/>
        <v>0</v>
      </c>
      <c r="S3685" s="716">
        <f t="shared" si="2083"/>
        <v>0.2</v>
      </c>
      <c r="T3685" s="679">
        <f t="shared" si="2101"/>
        <v>0</v>
      </c>
      <c r="U3685" s="679">
        <f t="shared" si="2102"/>
        <v>0</v>
      </c>
      <c r="AF3685" s="370"/>
      <c r="AG3685" s="375"/>
      <c r="AH3685" s="379"/>
      <c r="AI3685" s="383"/>
      <c r="AJ3685" s="388"/>
      <c r="AK3685" s="392"/>
      <c r="AL3685" s="388"/>
      <c r="AM3685" s="363">
        <f t="shared" si="2096"/>
        <v>1</v>
      </c>
      <c r="AN3685" s="578">
        <v>115.1</v>
      </c>
      <c r="AO3685" s="78"/>
      <c r="AP3685" s="78"/>
      <c r="AQ3685" s="78"/>
      <c r="AR3685" s="78"/>
      <c r="AS3685" s="78"/>
      <c r="AT3685" s="78"/>
      <c r="AU3685" s="74" t="s">
        <v>717</v>
      </c>
      <c r="AV3685" s="115"/>
      <c r="AW3685" s="395"/>
      <c r="AX3685" s="395">
        <v>0</v>
      </c>
      <c r="AY3685" s="395">
        <v>0</v>
      </c>
      <c r="AZ3685" s="395">
        <v>0</v>
      </c>
      <c r="BA3685" s="395">
        <v>0</v>
      </c>
      <c r="BB3685" s="395">
        <v>0</v>
      </c>
      <c r="BC3685" s="395">
        <v>0</v>
      </c>
      <c r="BD3685" s="115"/>
      <c r="BE3685" s="115"/>
      <c r="BF3685" s="115"/>
      <c r="BG3685" s="115"/>
      <c r="BH3685" s="115"/>
      <c r="BI3685" s="115"/>
      <c r="BJ3685" s="115"/>
      <c r="BK3685" s="115"/>
      <c r="BQ3685" s="74" t="str">
        <f t="shared" si="2084"/>
        <v xml:space="preserve"> </v>
      </c>
      <c r="BS3685" s="120" t="str">
        <f t="shared" si="2085"/>
        <v xml:space="preserve"> </v>
      </c>
      <c r="BU3685" s="74" t="str">
        <f t="shared" si="2086"/>
        <v xml:space="preserve"> </v>
      </c>
      <c r="BW3685" s="120" t="str">
        <f t="shared" si="2087"/>
        <v xml:space="preserve">  </v>
      </c>
      <c r="BY3685" s="74" t="str">
        <f t="shared" si="2088"/>
        <v xml:space="preserve"> </v>
      </c>
      <c r="CA3685" s="120" t="str">
        <f t="shared" si="2089"/>
        <v xml:space="preserve"> </v>
      </c>
      <c r="CC3685" s="115" t="str">
        <f t="shared" si="2090"/>
        <v xml:space="preserve"> </v>
      </c>
      <c r="CD3685" s="115"/>
      <c r="CE3685" s="417" t="str">
        <f t="shared" si="2091"/>
        <v xml:space="preserve"> </v>
      </c>
      <c r="CF3685" s="115"/>
      <c r="CG3685" s="115" t="str">
        <f t="shared" si="2092"/>
        <v xml:space="preserve"> </v>
      </c>
      <c r="CH3685" s="115"/>
      <c r="CI3685" s="417" t="str">
        <f t="shared" si="2093"/>
        <v xml:space="preserve"> </v>
      </c>
      <c r="CJ3685" s="115"/>
      <c r="CK3685" s="115" t="str">
        <f t="shared" si="2094"/>
        <v xml:space="preserve"> </v>
      </c>
      <c r="CL3685" s="115"/>
      <c r="CM3685" s="417" t="str">
        <f t="shared" si="2095"/>
        <v xml:space="preserve"> </v>
      </c>
      <c r="IS3685" s="96"/>
    </row>
    <row r="3686" spans="2:253" s="74" customFormat="1" ht="17.100000000000001" hidden="1" customHeight="1" x14ac:dyDescent="0.25">
      <c r="B3686" s="504">
        <f>IF('KB Duct Parts'!$BL$14=1,Specials!G8,0)</f>
        <v>0</v>
      </c>
      <c r="C3686" s="508">
        <v>19207</v>
      </c>
      <c r="D3686" s="506">
        <f t="shared" si="2103"/>
        <v>19207</v>
      </c>
      <c r="E3686" s="504" t="s">
        <v>864</v>
      </c>
      <c r="F3686" s="508" t="str">
        <f t="shared" si="2097"/>
        <v xml:space="preserve"> </v>
      </c>
      <c r="G3686" s="509" t="s">
        <v>115</v>
      </c>
      <c r="H3686" s="504" t="s">
        <v>923</v>
      </c>
      <c r="I3686" s="1035"/>
      <c r="J3686" s="1036"/>
      <c r="K3686" s="516" t="s">
        <v>881</v>
      </c>
      <c r="L3686" s="535"/>
      <c r="M3686" s="532" t="s">
        <v>1700</v>
      </c>
      <c r="N3686" s="514">
        <f t="shared" si="2098"/>
        <v>126.7</v>
      </c>
      <c r="O3686" s="518">
        <f t="shared" si="2104"/>
        <v>0</v>
      </c>
      <c r="P3686" s="680">
        <f>'KB Duct Parts'!$AE$3</f>
        <v>0</v>
      </c>
      <c r="Q3686" s="681">
        <f t="shared" si="2099"/>
        <v>0</v>
      </c>
      <c r="R3686" s="682">
        <f t="shared" si="2100"/>
        <v>0</v>
      </c>
      <c r="S3686" s="716">
        <f t="shared" si="2083"/>
        <v>0.2</v>
      </c>
      <c r="T3686" s="679">
        <f t="shared" si="2101"/>
        <v>0</v>
      </c>
      <c r="U3686" s="679">
        <f t="shared" si="2102"/>
        <v>0</v>
      </c>
      <c r="AF3686" s="370"/>
      <c r="AG3686" s="375"/>
      <c r="AH3686" s="379"/>
      <c r="AI3686" s="383"/>
      <c r="AJ3686" s="388"/>
      <c r="AK3686" s="392"/>
      <c r="AL3686" s="388"/>
      <c r="AM3686" s="363">
        <f t="shared" si="2096"/>
        <v>1</v>
      </c>
      <c r="AN3686" s="578">
        <v>126.7</v>
      </c>
      <c r="AO3686" s="78"/>
      <c r="AP3686" s="78"/>
      <c r="AQ3686" s="78"/>
      <c r="AR3686" s="78"/>
      <c r="AS3686" s="78"/>
      <c r="AT3686" s="78"/>
      <c r="AU3686" s="74" t="s">
        <v>717</v>
      </c>
      <c r="AV3686" s="115"/>
      <c r="AW3686" s="395"/>
      <c r="AX3686" s="395">
        <v>0</v>
      </c>
      <c r="AY3686" s="395">
        <v>0</v>
      </c>
      <c r="AZ3686" s="395">
        <v>0</v>
      </c>
      <c r="BA3686" s="395">
        <v>0</v>
      </c>
      <c r="BB3686" s="395">
        <v>0</v>
      </c>
      <c r="BC3686" s="395">
        <v>0</v>
      </c>
      <c r="BD3686" s="115"/>
      <c r="BE3686" s="115"/>
      <c r="BF3686" s="115"/>
      <c r="BG3686" s="115"/>
      <c r="BH3686" s="115"/>
      <c r="BI3686" s="115"/>
      <c r="BJ3686" s="115"/>
      <c r="BK3686" s="115"/>
      <c r="BQ3686" s="74" t="str">
        <f t="shared" si="2084"/>
        <v xml:space="preserve"> </v>
      </c>
      <c r="BS3686" s="120" t="str">
        <f t="shared" si="2085"/>
        <v xml:space="preserve"> </v>
      </c>
      <c r="BU3686" s="74" t="str">
        <f t="shared" si="2086"/>
        <v xml:space="preserve"> </v>
      </c>
      <c r="BW3686" s="120" t="str">
        <f t="shared" si="2087"/>
        <v xml:space="preserve">  </v>
      </c>
      <c r="BY3686" s="74" t="str">
        <f t="shared" si="2088"/>
        <v xml:space="preserve"> </v>
      </c>
      <c r="CA3686" s="120" t="str">
        <f t="shared" si="2089"/>
        <v xml:space="preserve"> </v>
      </c>
      <c r="CC3686" s="115" t="str">
        <f t="shared" si="2090"/>
        <v xml:space="preserve"> </v>
      </c>
      <c r="CD3686" s="115"/>
      <c r="CE3686" s="417" t="str">
        <f t="shared" si="2091"/>
        <v xml:space="preserve"> </v>
      </c>
      <c r="CF3686" s="115"/>
      <c r="CG3686" s="115" t="str">
        <f t="shared" si="2092"/>
        <v xml:space="preserve"> </v>
      </c>
      <c r="CH3686" s="115"/>
      <c r="CI3686" s="417" t="str">
        <f t="shared" si="2093"/>
        <v xml:space="preserve"> </v>
      </c>
      <c r="CJ3686" s="115"/>
      <c r="CK3686" s="115" t="str">
        <f t="shared" si="2094"/>
        <v xml:space="preserve"> </v>
      </c>
      <c r="CL3686" s="115"/>
      <c r="CM3686" s="417" t="str">
        <f t="shared" si="2095"/>
        <v xml:space="preserve"> </v>
      </c>
      <c r="IS3686" s="96"/>
    </row>
    <row r="3687" spans="2:253" s="74" customFormat="1" ht="17.100000000000001" hidden="1" customHeight="1" x14ac:dyDescent="0.25">
      <c r="B3687" s="504">
        <f>IF('KB Duct Parts'!$BL$14=1,Specials!G9,0)</f>
        <v>0</v>
      </c>
      <c r="C3687" s="508">
        <v>19208</v>
      </c>
      <c r="D3687" s="506">
        <f t="shared" si="2103"/>
        <v>19208</v>
      </c>
      <c r="E3687" s="504" t="s">
        <v>865</v>
      </c>
      <c r="F3687" s="508" t="str">
        <f t="shared" si="2097"/>
        <v xml:space="preserve"> </v>
      </c>
      <c r="G3687" s="509" t="s">
        <v>115</v>
      </c>
      <c r="H3687" s="504" t="s">
        <v>923</v>
      </c>
      <c r="I3687" s="1035"/>
      <c r="J3687" s="1036"/>
      <c r="K3687" s="516" t="s">
        <v>881</v>
      </c>
      <c r="L3687" s="535"/>
      <c r="M3687" s="532" t="s">
        <v>1700</v>
      </c>
      <c r="N3687" s="514">
        <f t="shared" si="2098"/>
        <v>159.4</v>
      </c>
      <c r="O3687" s="518">
        <f t="shared" si="2104"/>
        <v>0</v>
      </c>
      <c r="P3687" s="680">
        <f>'KB Duct Parts'!$AE$3</f>
        <v>0</v>
      </c>
      <c r="Q3687" s="681">
        <f t="shared" si="2099"/>
        <v>0</v>
      </c>
      <c r="R3687" s="682">
        <f t="shared" si="2100"/>
        <v>0</v>
      </c>
      <c r="S3687" s="716">
        <f t="shared" si="2083"/>
        <v>0.2</v>
      </c>
      <c r="T3687" s="679">
        <f t="shared" si="2101"/>
        <v>0</v>
      </c>
      <c r="U3687" s="679">
        <f t="shared" si="2102"/>
        <v>0</v>
      </c>
      <c r="AF3687" s="370"/>
      <c r="AG3687" s="375"/>
      <c r="AH3687" s="379"/>
      <c r="AI3687" s="383"/>
      <c r="AJ3687" s="388"/>
      <c r="AK3687" s="392"/>
      <c r="AL3687" s="388"/>
      <c r="AM3687" s="363">
        <f t="shared" si="2096"/>
        <v>1</v>
      </c>
      <c r="AN3687" s="578">
        <v>159.4</v>
      </c>
      <c r="AO3687" s="78"/>
      <c r="AP3687" s="78"/>
      <c r="AQ3687" s="78"/>
      <c r="AR3687" s="78"/>
      <c r="AS3687" s="78"/>
      <c r="AT3687" s="78"/>
      <c r="AU3687" s="74" t="s">
        <v>717</v>
      </c>
      <c r="AV3687" s="115"/>
      <c r="AW3687" s="395"/>
      <c r="AX3687" s="395">
        <v>0</v>
      </c>
      <c r="AY3687" s="395">
        <v>0</v>
      </c>
      <c r="AZ3687" s="395">
        <v>0</v>
      </c>
      <c r="BA3687" s="395">
        <v>0</v>
      </c>
      <c r="BB3687" s="395">
        <v>0</v>
      </c>
      <c r="BC3687" s="395">
        <v>0</v>
      </c>
      <c r="BD3687" s="115"/>
      <c r="BE3687" s="115"/>
      <c r="BF3687" s="115"/>
      <c r="BG3687" s="115"/>
      <c r="BH3687" s="115"/>
      <c r="BI3687" s="115"/>
      <c r="BJ3687" s="115"/>
      <c r="BK3687" s="115"/>
      <c r="BQ3687" s="74" t="str">
        <f t="shared" si="2084"/>
        <v xml:space="preserve"> </v>
      </c>
      <c r="BS3687" s="120" t="str">
        <f t="shared" si="2085"/>
        <v xml:space="preserve"> </v>
      </c>
      <c r="BU3687" s="74" t="str">
        <f t="shared" si="2086"/>
        <v xml:space="preserve"> </v>
      </c>
      <c r="BW3687" s="120" t="str">
        <f t="shared" si="2087"/>
        <v xml:space="preserve">  </v>
      </c>
      <c r="BY3687" s="74" t="str">
        <f t="shared" si="2088"/>
        <v xml:space="preserve"> </v>
      </c>
      <c r="CA3687" s="120" t="str">
        <f t="shared" si="2089"/>
        <v xml:space="preserve"> </v>
      </c>
      <c r="CC3687" s="115" t="str">
        <f t="shared" si="2090"/>
        <v xml:space="preserve"> </v>
      </c>
      <c r="CD3687" s="115"/>
      <c r="CE3687" s="417" t="str">
        <f t="shared" si="2091"/>
        <v xml:space="preserve"> </v>
      </c>
      <c r="CF3687" s="115"/>
      <c r="CG3687" s="115" t="str">
        <f t="shared" si="2092"/>
        <v xml:space="preserve"> </v>
      </c>
      <c r="CH3687" s="115"/>
      <c r="CI3687" s="417" t="str">
        <f t="shared" si="2093"/>
        <v xml:space="preserve"> </v>
      </c>
      <c r="CJ3687" s="115"/>
      <c r="CK3687" s="115" t="str">
        <f t="shared" si="2094"/>
        <v xml:space="preserve"> </v>
      </c>
      <c r="CL3687" s="115"/>
      <c r="CM3687" s="417" t="str">
        <f t="shared" si="2095"/>
        <v xml:space="preserve"> </v>
      </c>
      <c r="IS3687" s="96"/>
    </row>
    <row r="3688" spans="2:253" s="74" customFormat="1" ht="17.100000000000001" hidden="1" customHeight="1" x14ac:dyDescent="0.25">
      <c r="B3688" s="504">
        <f>IF('KB Duct Parts'!$BL$14=1,Specials!G10,0)</f>
        <v>0</v>
      </c>
      <c r="C3688" s="508">
        <v>19209</v>
      </c>
      <c r="D3688" s="506">
        <f t="shared" si="2103"/>
        <v>19209</v>
      </c>
      <c r="E3688" s="504" t="s">
        <v>866</v>
      </c>
      <c r="F3688" s="508" t="str">
        <f t="shared" si="2097"/>
        <v xml:space="preserve"> </v>
      </c>
      <c r="G3688" s="509" t="s">
        <v>115</v>
      </c>
      <c r="H3688" s="504" t="s">
        <v>923</v>
      </c>
      <c r="I3688" s="1035"/>
      <c r="J3688" s="1036"/>
      <c r="K3688" s="516" t="s">
        <v>881</v>
      </c>
      <c r="L3688" s="535"/>
      <c r="M3688" s="532" t="s">
        <v>1700</v>
      </c>
      <c r="N3688" s="514">
        <f t="shared" si="2098"/>
        <v>171</v>
      </c>
      <c r="O3688" s="518">
        <f t="shared" si="2104"/>
        <v>0</v>
      </c>
      <c r="P3688" s="680">
        <f>'KB Duct Parts'!$AE$3</f>
        <v>0</v>
      </c>
      <c r="Q3688" s="681">
        <f t="shared" si="2099"/>
        <v>0</v>
      </c>
      <c r="R3688" s="682">
        <f t="shared" si="2100"/>
        <v>0</v>
      </c>
      <c r="S3688" s="716">
        <f t="shared" si="2083"/>
        <v>0.2</v>
      </c>
      <c r="T3688" s="679">
        <f t="shared" si="2101"/>
        <v>0</v>
      </c>
      <c r="U3688" s="679">
        <f t="shared" si="2102"/>
        <v>0</v>
      </c>
      <c r="AF3688" s="370"/>
      <c r="AG3688" s="375"/>
      <c r="AH3688" s="379"/>
      <c r="AI3688" s="383"/>
      <c r="AJ3688" s="388"/>
      <c r="AK3688" s="392"/>
      <c r="AL3688" s="388"/>
      <c r="AM3688" s="363">
        <f t="shared" si="2096"/>
        <v>1</v>
      </c>
      <c r="AN3688" s="578">
        <v>171</v>
      </c>
      <c r="AO3688" s="78"/>
      <c r="AP3688" s="78"/>
      <c r="AQ3688" s="78"/>
      <c r="AR3688" s="78"/>
      <c r="AS3688" s="78"/>
      <c r="AT3688" s="78"/>
      <c r="AU3688" s="74" t="s">
        <v>717</v>
      </c>
      <c r="AV3688" s="115"/>
      <c r="AW3688" s="395"/>
      <c r="AX3688" s="395">
        <v>0</v>
      </c>
      <c r="AY3688" s="395">
        <v>0</v>
      </c>
      <c r="AZ3688" s="395">
        <v>0</v>
      </c>
      <c r="BA3688" s="395">
        <v>0</v>
      </c>
      <c r="BB3688" s="395">
        <v>0</v>
      </c>
      <c r="BC3688" s="395">
        <v>0</v>
      </c>
      <c r="BD3688" s="115"/>
      <c r="BE3688" s="115"/>
      <c r="BF3688" s="115"/>
      <c r="BG3688" s="115"/>
      <c r="BH3688" s="115"/>
      <c r="BI3688" s="115"/>
      <c r="BJ3688" s="115"/>
      <c r="BK3688" s="115"/>
      <c r="BQ3688" s="74" t="str">
        <f t="shared" si="2084"/>
        <v xml:space="preserve"> </v>
      </c>
      <c r="BS3688" s="120" t="str">
        <f t="shared" si="2085"/>
        <v xml:space="preserve"> </v>
      </c>
      <c r="BU3688" s="74" t="str">
        <f t="shared" si="2086"/>
        <v xml:space="preserve"> </v>
      </c>
      <c r="BW3688" s="120" t="str">
        <f t="shared" si="2087"/>
        <v xml:space="preserve">  </v>
      </c>
      <c r="BY3688" s="74" t="str">
        <f t="shared" si="2088"/>
        <v xml:space="preserve"> </v>
      </c>
      <c r="CA3688" s="120" t="str">
        <f t="shared" si="2089"/>
        <v xml:space="preserve"> </v>
      </c>
      <c r="CC3688" s="115" t="str">
        <f t="shared" si="2090"/>
        <v xml:space="preserve"> </v>
      </c>
      <c r="CD3688" s="115"/>
      <c r="CE3688" s="417" t="str">
        <f t="shared" si="2091"/>
        <v xml:space="preserve"> </v>
      </c>
      <c r="CF3688" s="115"/>
      <c r="CG3688" s="115" t="str">
        <f t="shared" si="2092"/>
        <v xml:space="preserve"> </v>
      </c>
      <c r="CH3688" s="115"/>
      <c r="CI3688" s="417" t="str">
        <f t="shared" si="2093"/>
        <v xml:space="preserve"> </v>
      </c>
      <c r="CJ3688" s="115"/>
      <c r="CK3688" s="115" t="str">
        <f t="shared" si="2094"/>
        <v xml:space="preserve"> </v>
      </c>
      <c r="CL3688" s="115"/>
      <c r="CM3688" s="417" t="str">
        <f t="shared" si="2095"/>
        <v xml:space="preserve"> </v>
      </c>
      <c r="IS3688" s="96"/>
    </row>
    <row r="3689" spans="2:253" s="74" customFormat="1" ht="17.100000000000001" hidden="1" customHeight="1" x14ac:dyDescent="0.25">
      <c r="B3689" s="504">
        <f>IF('KB Duct Parts'!$BL$14=1,Specials!G11,0)</f>
        <v>0</v>
      </c>
      <c r="C3689" s="508">
        <v>19210</v>
      </c>
      <c r="D3689" s="506">
        <f t="shared" si="2103"/>
        <v>19210</v>
      </c>
      <c r="E3689" s="504" t="s">
        <v>867</v>
      </c>
      <c r="F3689" s="508" t="str">
        <f t="shared" si="2097"/>
        <v xml:space="preserve"> </v>
      </c>
      <c r="G3689" s="509" t="s">
        <v>115</v>
      </c>
      <c r="H3689" s="504" t="s">
        <v>923</v>
      </c>
      <c r="I3689" s="1035"/>
      <c r="J3689" s="1036"/>
      <c r="K3689" s="516" t="s">
        <v>881</v>
      </c>
      <c r="L3689" s="535"/>
      <c r="M3689" s="532" t="s">
        <v>1700</v>
      </c>
      <c r="N3689" s="514">
        <f t="shared" si="2098"/>
        <v>195.4</v>
      </c>
      <c r="O3689" s="518">
        <f t="shared" si="2104"/>
        <v>0</v>
      </c>
      <c r="P3689" s="680">
        <f>'KB Duct Parts'!$AE$3</f>
        <v>0</v>
      </c>
      <c r="Q3689" s="681">
        <f t="shared" si="2099"/>
        <v>0</v>
      </c>
      <c r="R3689" s="682">
        <f t="shared" si="2100"/>
        <v>0</v>
      </c>
      <c r="S3689" s="716">
        <f t="shared" ref="S3689:S3752" si="2105">IF($Y$3904&gt;0.2,0.2,$Y$3904)</f>
        <v>0.2</v>
      </c>
      <c r="T3689" s="679">
        <f t="shared" si="2101"/>
        <v>0</v>
      </c>
      <c r="U3689" s="679">
        <f t="shared" si="2102"/>
        <v>0</v>
      </c>
      <c r="AF3689" s="370"/>
      <c r="AG3689" s="375"/>
      <c r="AH3689" s="379"/>
      <c r="AI3689" s="383"/>
      <c r="AJ3689" s="388"/>
      <c r="AK3689" s="392"/>
      <c r="AL3689" s="388"/>
      <c r="AM3689" s="363">
        <f t="shared" si="2096"/>
        <v>1</v>
      </c>
      <c r="AN3689" s="578">
        <v>195.4</v>
      </c>
      <c r="AO3689" s="78"/>
      <c r="AP3689" s="78"/>
      <c r="AQ3689" s="78"/>
      <c r="AR3689" s="78"/>
      <c r="AS3689" s="78"/>
      <c r="AT3689" s="78"/>
      <c r="AU3689" s="74" t="s">
        <v>717</v>
      </c>
      <c r="AV3689" s="115"/>
      <c r="AW3689" s="395"/>
      <c r="AX3689" s="395">
        <v>0</v>
      </c>
      <c r="AY3689" s="395">
        <v>0</v>
      </c>
      <c r="AZ3689" s="395">
        <v>0</v>
      </c>
      <c r="BA3689" s="395">
        <v>0</v>
      </c>
      <c r="BB3689" s="395">
        <v>0</v>
      </c>
      <c r="BC3689" s="395">
        <v>0</v>
      </c>
      <c r="BD3689" s="115"/>
      <c r="BE3689" s="115"/>
      <c r="BF3689" s="115"/>
      <c r="BG3689" s="115"/>
      <c r="BH3689" s="115"/>
      <c r="BI3689" s="115"/>
      <c r="BJ3689" s="115"/>
      <c r="BK3689" s="115"/>
      <c r="BQ3689" s="74" t="str">
        <f t="shared" si="2084"/>
        <v xml:space="preserve"> </v>
      </c>
      <c r="BS3689" s="120" t="str">
        <f t="shared" si="2085"/>
        <v xml:space="preserve"> </v>
      </c>
      <c r="BU3689" s="74" t="str">
        <f t="shared" si="2086"/>
        <v xml:space="preserve"> </v>
      </c>
      <c r="BW3689" s="120" t="str">
        <f t="shared" si="2087"/>
        <v xml:space="preserve">  </v>
      </c>
      <c r="BY3689" s="74" t="str">
        <f t="shared" si="2088"/>
        <v xml:space="preserve"> </v>
      </c>
      <c r="CA3689" s="120" t="str">
        <f t="shared" si="2089"/>
        <v xml:space="preserve"> </v>
      </c>
      <c r="CC3689" s="115" t="str">
        <f t="shared" si="2090"/>
        <v xml:space="preserve"> </v>
      </c>
      <c r="CD3689" s="115"/>
      <c r="CE3689" s="417" t="str">
        <f t="shared" si="2091"/>
        <v xml:space="preserve"> </v>
      </c>
      <c r="CF3689" s="115"/>
      <c r="CG3689" s="115" t="str">
        <f t="shared" si="2092"/>
        <v xml:space="preserve"> </v>
      </c>
      <c r="CH3689" s="115"/>
      <c r="CI3689" s="417" t="str">
        <f t="shared" si="2093"/>
        <v xml:space="preserve"> </v>
      </c>
      <c r="CJ3689" s="115"/>
      <c r="CK3689" s="115" t="str">
        <f t="shared" si="2094"/>
        <v xml:space="preserve"> </v>
      </c>
      <c r="CL3689" s="115"/>
      <c r="CM3689" s="417" t="str">
        <f t="shared" si="2095"/>
        <v xml:space="preserve"> </v>
      </c>
      <c r="IS3689" s="96"/>
    </row>
    <row r="3690" spans="2:253" s="74" customFormat="1" ht="17.100000000000001" hidden="1" customHeight="1" x14ac:dyDescent="0.25">
      <c r="B3690" s="504">
        <f>IF('KB Duct Parts'!$BL$14=1,Specials!G12,0)</f>
        <v>0</v>
      </c>
      <c r="C3690" s="508">
        <v>19211</v>
      </c>
      <c r="D3690" s="506">
        <f t="shared" si="2103"/>
        <v>19211</v>
      </c>
      <c r="E3690" s="504" t="s">
        <v>868</v>
      </c>
      <c r="F3690" s="508" t="str">
        <f t="shared" si="2097"/>
        <v xml:space="preserve"> </v>
      </c>
      <c r="G3690" s="509" t="s">
        <v>115</v>
      </c>
      <c r="H3690" s="504" t="s">
        <v>923</v>
      </c>
      <c r="I3690" s="1035"/>
      <c r="J3690" s="1036"/>
      <c r="K3690" s="516" t="s">
        <v>881</v>
      </c>
      <c r="L3690" s="535"/>
      <c r="M3690" s="532" t="s">
        <v>1700</v>
      </c>
      <c r="N3690" s="514">
        <f t="shared" si="2098"/>
        <v>212.1</v>
      </c>
      <c r="O3690" s="518">
        <f t="shared" si="2104"/>
        <v>0</v>
      </c>
      <c r="P3690" s="680">
        <f>'KB Duct Parts'!$AE$3</f>
        <v>0</v>
      </c>
      <c r="Q3690" s="681">
        <f t="shared" si="2099"/>
        <v>0</v>
      </c>
      <c r="R3690" s="682">
        <f t="shared" si="2100"/>
        <v>0</v>
      </c>
      <c r="S3690" s="716">
        <f t="shared" si="2105"/>
        <v>0.2</v>
      </c>
      <c r="T3690" s="679">
        <f t="shared" si="2101"/>
        <v>0</v>
      </c>
      <c r="U3690" s="679">
        <f t="shared" si="2102"/>
        <v>0</v>
      </c>
      <c r="AF3690" s="370"/>
      <c r="AG3690" s="375"/>
      <c r="AH3690" s="379"/>
      <c r="AI3690" s="383"/>
      <c r="AJ3690" s="388"/>
      <c r="AK3690" s="392"/>
      <c r="AL3690" s="388"/>
      <c r="AM3690" s="363">
        <f t="shared" si="2096"/>
        <v>1</v>
      </c>
      <c r="AN3690" s="578">
        <v>212.1</v>
      </c>
      <c r="AO3690" s="78"/>
      <c r="AP3690" s="78"/>
      <c r="AQ3690" s="78"/>
      <c r="AR3690" s="78"/>
      <c r="AS3690" s="78"/>
      <c r="AT3690" s="78"/>
      <c r="AU3690" s="74" t="s">
        <v>717</v>
      </c>
      <c r="AV3690" s="115"/>
      <c r="AW3690" s="395"/>
      <c r="AX3690" s="395">
        <v>0</v>
      </c>
      <c r="AY3690" s="395">
        <v>0</v>
      </c>
      <c r="AZ3690" s="395">
        <v>0</v>
      </c>
      <c r="BA3690" s="395">
        <v>0</v>
      </c>
      <c r="BB3690" s="395">
        <v>0</v>
      </c>
      <c r="BC3690" s="395">
        <v>0</v>
      </c>
      <c r="BD3690" s="115"/>
      <c r="BE3690" s="115"/>
      <c r="BF3690" s="115"/>
      <c r="BG3690" s="115"/>
      <c r="BH3690" s="115"/>
      <c r="BI3690" s="115"/>
      <c r="BJ3690" s="115"/>
      <c r="BK3690" s="115"/>
      <c r="BQ3690" s="74" t="str">
        <f t="shared" si="2084"/>
        <v xml:space="preserve"> </v>
      </c>
      <c r="BS3690" s="120" t="str">
        <f t="shared" si="2085"/>
        <v xml:space="preserve"> </v>
      </c>
      <c r="BU3690" s="74" t="str">
        <f t="shared" si="2086"/>
        <v xml:space="preserve"> </v>
      </c>
      <c r="BW3690" s="120" t="str">
        <f t="shared" si="2087"/>
        <v xml:space="preserve">  </v>
      </c>
      <c r="BY3690" s="74" t="str">
        <f t="shared" si="2088"/>
        <v xml:space="preserve"> </v>
      </c>
      <c r="CA3690" s="120" t="str">
        <f t="shared" si="2089"/>
        <v xml:space="preserve"> </v>
      </c>
      <c r="CC3690" s="115" t="str">
        <f t="shared" si="2090"/>
        <v xml:space="preserve"> </v>
      </c>
      <c r="CD3690" s="115"/>
      <c r="CE3690" s="417" t="str">
        <f t="shared" si="2091"/>
        <v xml:space="preserve"> </v>
      </c>
      <c r="CF3690" s="115"/>
      <c r="CG3690" s="115" t="str">
        <f t="shared" si="2092"/>
        <v xml:space="preserve"> </v>
      </c>
      <c r="CH3690" s="115"/>
      <c r="CI3690" s="417" t="str">
        <f t="shared" si="2093"/>
        <v xml:space="preserve"> </v>
      </c>
      <c r="CJ3690" s="115"/>
      <c r="CK3690" s="115" t="str">
        <f t="shared" si="2094"/>
        <v xml:space="preserve"> </v>
      </c>
      <c r="CL3690" s="115"/>
      <c r="CM3690" s="417" t="str">
        <f t="shared" si="2095"/>
        <v xml:space="preserve"> </v>
      </c>
      <c r="IS3690" s="96"/>
    </row>
    <row r="3691" spans="2:253" s="74" customFormat="1" ht="17.100000000000001" hidden="1" customHeight="1" x14ac:dyDescent="0.25">
      <c r="B3691" s="504">
        <f>IF('KB Duct Parts'!$BL$14=1,Specials!G13,0)</f>
        <v>0</v>
      </c>
      <c r="C3691" s="508">
        <v>19212</v>
      </c>
      <c r="D3691" s="506">
        <f t="shared" si="2103"/>
        <v>19212</v>
      </c>
      <c r="E3691" s="504" t="s">
        <v>869</v>
      </c>
      <c r="F3691" s="508" t="str">
        <f t="shared" si="2097"/>
        <v xml:space="preserve"> </v>
      </c>
      <c r="G3691" s="509" t="s">
        <v>115</v>
      </c>
      <c r="H3691" s="504" t="s">
        <v>923</v>
      </c>
      <c r="I3691" s="1035"/>
      <c r="J3691" s="1036"/>
      <c r="K3691" s="516" t="s">
        <v>881</v>
      </c>
      <c r="L3691" s="535"/>
      <c r="M3691" s="532" t="s">
        <v>1700</v>
      </c>
      <c r="N3691" s="514">
        <f t="shared" si="2098"/>
        <v>226.9</v>
      </c>
      <c r="O3691" s="518">
        <f t="shared" si="2104"/>
        <v>0</v>
      </c>
      <c r="P3691" s="680">
        <f>'KB Duct Parts'!$AE$3</f>
        <v>0</v>
      </c>
      <c r="Q3691" s="681">
        <f t="shared" si="2099"/>
        <v>0</v>
      </c>
      <c r="R3691" s="682">
        <f t="shared" si="2100"/>
        <v>0</v>
      </c>
      <c r="S3691" s="716">
        <f t="shared" si="2105"/>
        <v>0.2</v>
      </c>
      <c r="T3691" s="679">
        <f t="shared" si="2101"/>
        <v>0</v>
      </c>
      <c r="U3691" s="679">
        <f t="shared" si="2102"/>
        <v>0</v>
      </c>
      <c r="AF3691" s="370"/>
      <c r="AG3691" s="375"/>
      <c r="AH3691" s="379"/>
      <c r="AI3691" s="383"/>
      <c r="AJ3691" s="388"/>
      <c r="AK3691" s="392"/>
      <c r="AL3691" s="388"/>
      <c r="AM3691" s="363">
        <f t="shared" si="2096"/>
        <v>1</v>
      </c>
      <c r="AN3691" s="578">
        <v>226.9</v>
      </c>
      <c r="AO3691" s="78"/>
      <c r="AP3691" s="78"/>
      <c r="AQ3691" s="78"/>
      <c r="AR3691" s="78"/>
      <c r="AS3691" s="78"/>
      <c r="AT3691" s="78"/>
      <c r="AU3691" s="74" t="s">
        <v>717</v>
      </c>
      <c r="AV3691" s="115"/>
      <c r="AW3691" s="395"/>
      <c r="AX3691" s="395">
        <v>0</v>
      </c>
      <c r="AY3691" s="395">
        <v>0</v>
      </c>
      <c r="AZ3691" s="395">
        <v>0</v>
      </c>
      <c r="BA3691" s="395">
        <v>0</v>
      </c>
      <c r="BB3691" s="395">
        <v>0</v>
      </c>
      <c r="BC3691" s="395">
        <v>0</v>
      </c>
      <c r="BD3691" s="115"/>
      <c r="BE3691" s="115"/>
      <c r="BF3691" s="115"/>
      <c r="BG3691" s="115"/>
      <c r="BH3691" s="115"/>
      <c r="BI3691" s="115"/>
      <c r="BJ3691" s="115"/>
      <c r="BK3691" s="115"/>
      <c r="BQ3691" s="74" t="str">
        <f t="shared" si="2084"/>
        <v xml:space="preserve"> </v>
      </c>
      <c r="BS3691" s="120" t="str">
        <f t="shared" si="2085"/>
        <v xml:space="preserve"> </v>
      </c>
      <c r="BU3691" s="74" t="str">
        <f t="shared" si="2086"/>
        <v xml:space="preserve"> </v>
      </c>
      <c r="BW3691" s="120" t="str">
        <f t="shared" si="2087"/>
        <v xml:space="preserve">  </v>
      </c>
      <c r="BY3691" s="74" t="str">
        <f t="shared" si="2088"/>
        <v xml:space="preserve"> </v>
      </c>
      <c r="CA3691" s="120" t="str">
        <f t="shared" si="2089"/>
        <v xml:space="preserve"> </v>
      </c>
      <c r="CC3691" s="115" t="str">
        <f t="shared" si="2090"/>
        <v xml:space="preserve"> </v>
      </c>
      <c r="CD3691" s="115"/>
      <c r="CE3691" s="417" t="str">
        <f t="shared" si="2091"/>
        <v xml:space="preserve"> </v>
      </c>
      <c r="CF3691" s="115"/>
      <c r="CG3691" s="115" t="str">
        <f t="shared" si="2092"/>
        <v xml:space="preserve"> </v>
      </c>
      <c r="CH3691" s="115"/>
      <c r="CI3691" s="417" t="str">
        <f t="shared" si="2093"/>
        <v xml:space="preserve"> </v>
      </c>
      <c r="CJ3691" s="115"/>
      <c r="CK3691" s="115" t="str">
        <f t="shared" si="2094"/>
        <v xml:space="preserve"> </v>
      </c>
      <c r="CL3691" s="115"/>
      <c r="CM3691" s="417" t="str">
        <f t="shared" si="2095"/>
        <v xml:space="preserve"> </v>
      </c>
      <c r="IS3691" s="96"/>
    </row>
    <row r="3692" spans="2:253" s="74" customFormat="1" ht="17.100000000000001" hidden="1" customHeight="1" x14ac:dyDescent="0.25">
      <c r="B3692" s="504">
        <f>IF('KB Duct Parts'!$BL$14=1,Specials!G14,0)</f>
        <v>0</v>
      </c>
      <c r="C3692" s="508">
        <v>19213</v>
      </c>
      <c r="D3692" s="506">
        <f t="shared" si="2103"/>
        <v>19213</v>
      </c>
      <c r="E3692" s="504" t="s">
        <v>870</v>
      </c>
      <c r="F3692" s="508" t="str">
        <f t="shared" si="2097"/>
        <v xml:space="preserve"> </v>
      </c>
      <c r="G3692" s="509" t="s">
        <v>115</v>
      </c>
      <c r="H3692" s="504" t="s">
        <v>923</v>
      </c>
      <c r="I3692" s="1035"/>
      <c r="J3692" s="1036"/>
      <c r="K3692" s="516" t="s">
        <v>881</v>
      </c>
      <c r="L3692" s="535"/>
      <c r="M3692" s="532" t="s">
        <v>1700</v>
      </c>
      <c r="N3692" s="514">
        <f t="shared" si="2098"/>
        <v>246.6</v>
      </c>
      <c r="O3692" s="518">
        <f t="shared" si="2104"/>
        <v>0</v>
      </c>
      <c r="P3692" s="680">
        <f>'KB Duct Parts'!$AE$3</f>
        <v>0</v>
      </c>
      <c r="Q3692" s="681">
        <f t="shared" si="2099"/>
        <v>0</v>
      </c>
      <c r="R3692" s="682">
        <f t="shared" si="2100"/>
        <v>0</v>
      </c>
      <c r="S3692" s="716">
        <f t="shared" si="2105"/>
        <v>0.2</v>
      </c>
      <c r="T3692" s="679">
        <f t="shared" si="2101"/>
        <v>0</v>
      </c>
      <c r="U3692" s="679">
        <f t="shared" si="2102"/>
        <v>0</v>
      </c>
      <c r="AF3692" s="370"/>
      <c r="AG3692" s="375"/>
      <c r="AH3692" s="379"/>
      <c r="AI3692" s="383"/>
      <c r="AJ3692" s="388"/>
      <c r="AK3692" s="392"/>
      <c r="AL3692" s="388"/>
      <c r="AM3692" s="363">
        <f t="shared" si="2096"/>
        <v>1</v>
      </c>
      <c r="AN3692" s="578">
        <v>246.6</v>
      </c>
      <c r="AO3692" s="78"/>
      <c r="AP3692" s="78"/>
      <c r="AQ3692" s="78"/>
      <c r="AR3692" s="78"/>
      <c r="AS3692" s="78"/>
      <c r="AT3692" s="78"/>
      <c r="AU3692" s="74" t="s">
        <v>717</v>
      </c>
      <c r="AV3692" s="115"/>
      <c r="AW3692" s="395"/>
      <c r="AX3692" s="395">
        <v>0</v>
      </c>
      <c r="AY3692" s="395">
        <v>0</v>
      </c>
      <c r="AZ3692" s="395">
        <v>0</v>
      </c>
      <c r="BA3692" s="395">
        <v>0</v>
      </c>
      <c r="BB3692" s="395">
        <v>0</v>
      </c>
      <c r="BC3692" s="395">
        <v>0</v>
      </c>
      <c r="BD3692" s="115"/>
      <c r="BE3692" s="115"/>
      <c r="BF3692" s="115"/>
      <c r="BG3692" s="115"/>
      <c r="BH3692" s="115"/>
      <c r="BI3692" s="115"/>
      <c r="BJ3692" s="115"/>
      <c r="BK3692" s="115"/>
      <c r="BQ3692" s="74" t="str">
        <f t="shared" si="2084"/>
        <v xml:space="preserve"> </v>
      </c>
      <c r="BS3692" s="120" t="str">
        <f t="shared" si="2085"/>
        <v xml:space="preserve"> </v>
      </c>
      <c r="BU3692" s="74" t="str">
        <f t="shared" si="2086"/>
        <v xml:space="preserve"> </v>
      </c>
      <c r="BW3692" s="120" t="str">
        <f t="shared" si="2087"/>
        <v xml:space="preserve">  </v>
      </c>
      <c r="BY3692" s="74" t="str">
        <f t="shared" si="2088"/>
        <v xml:space="preserve"> </v>
      </c>
      <c r="CA3692" s="120" t="str">
        <f t="shared" si="2089"/>
        <v xml:space="preserve"> </v>
      </c>
      <c r="CC3692" s="115" t="str">
        <f t="shared" si="2090"/>
        <v xml:space="preserve"> </v>
      </c>
      <c r="CD3692" s="115"/>
      <c r="CE3692" s="417" t="str">
        <f t="shared" si="2091"/>
        <v xml:space="preserve"> </v>
      </c>
      <c r="CF3692" s="115"/>
      <c r="CG3692" s="115" t="str">
        <f t="shared" si="2092"/>
        <v xml:space="preserve"> </v>
      </c>
      <c r="CH3692" s="115"/>
      <c r="CI3692" s="417" t="str">
        <f t="shared" si="2093"/>
        <v xml:space="preserve"> </v>
      </c>
      <c r="CJ3692" s="115"/>
      <c r="CK3692" s="115" t="str">
        <f t="shared" si="2094"/>
        <v xml:space="preserve"> </v>
      </c>
      <c r="CL3692" s="115"/>
      <c r="CM3692" s="417" t="str">
        <f t="shared" si="2095"/>
        <v xml:space="preserve"> </v>
      </c>
      <c r="IS3692" s="96"/>
    </row>
    <row r="3693" spans="2:253" s="74" customFormat="1" ht="17.100000000000001" hidden="1" customHeight="1" x14ac:dyDescent="0.25">
      <c r="B3693" s="504">
        <f>IF('KB Duct Parts'!$BL$14=1,Specials!G15,0)</f>
        <v>0</v>
      </c>
      <c r="C3693" s="508">
        <v>19214</v>
      </c>
      <c r="D3693" s="506">
        <f t="shared" si="2103"/>
        <v>19214</v>
      </c>
      <c r="E3693" s="504" t="s">
        <v>871</v>
      </c>
      <c r="F3693" s="508" t="str">
        <f t="shared" si="2097"/>
        <v xml:space="preserve"> </v>
      </c>
      <c r="G3693" s="509" t="s">
        <v>115</v>
      </c>
      <c r="H3693" s="504" t="s">
        <v>923</v>
      </c>
      <c r="I3693" s="1035"/>
      <c r="J3693" s="1036"/>
      <c r="K3693" s="516" t="s">
        <v>881</v>
      </c>
      <c r="L3693" s="535"/>
      <c r="M3693" s="532" t="s">
        <v>1700</v>
      </c>
      <c r="N3693" s="514">
        <f t="shared" si="2098"/>
        <v>271.39999999999998</v>
      </c>
      <c r="O3693" s="518">
        <f t="shared" si="2104"/>
        <v>0</v>
      </c>
      <c r="P3693" s="680">
        <f>'KB Duct Parts'!$AE$3</f>
        <v>0</v>
      </c>
      <c r="Q3693" s="681">
        <f t="shared" si="2099"/>
        <v>0</v>
      </c>
      <c r="R3693" s="682">
        <f t="shared" si="2100"/>
        <v>0</v>
      </c>
      <c r="S3693" s="716">
        <f t="shared" si="2105"/>
        <v>0.2</v>
      </c>
      <c r="T3693" s="679">
        <f t="shared" si="2101"/>
        <v>0</v>
      </c>
      <c r="U3693" s="679">
        <f t="shared" si="2102"/>
        <v>0</v>
      </c>
      <c r="AF3693" s="370"/>
      <c r="AG3693" s="375"/>
      <c r="AH3693" s="379"/>
      <c r="AI3693" s="383"/>
      <c r="AJ3693" s="388"/>
      <c r="AK3693" s="392"/>
      <c r="AL3693" s="388"/>
      <c r="AM3693" s="363">
        <f t="shared" si="2096"/>
        <v>1</v>
      </c>
      <c r="AN3693" s="578">
        <v>271.39999999999998</v>
      </c>
      <c r="AO3693" s="78"/>
      <c r="AP3693" s="78"/>
      <c r="AQ3693" s="78"/>
      <c r="AR3693" s="78"/>
      <c r="AS3693" s="78"/>
      <c r="AT3693" s="78"/>
      <c r="AU3693" s="74" t="s">
        <v>717</v>
      </c>
      <c r="AV3693" s="115"/>
      <c r="AW3693" s="395"/>
      <c r="AX3693" s="395">
        <v>0</v>
      </c>
      <c r="AY3693" s="395">
        <v>0</v>
      </c>
      <c r="AZ3693" s="395">
        <v>0</v>
      </c>
      <c r="BA3693" s="395">
        <v>0</v>
      </c>
      <c r="BB3693" s="395">
        <v>0</v>
      </c>
      <c r="BC3693" s="395">
        <v>0</v>
      </c>
      <c r="BD3693" s="115"/>
      <c r="BE3693" s="115"/>
      <c r="BF3693" s="115"/>
      <c r="BG3693" s="115"/>
      <c r="BH3693" s="115"/>
      <c r="BI3693" s="115"/>
      <c r="BJ3693" s="115"/>
      <c r="BK3693" s="115"/>
      <c r="BQ3693" s="74" t="str">
        <f t="shared" si="2084"/>
        <v xml:space="preserve"> </v>
      </c>
      <c r="BS3693" s="120" t="str">
        <f t="shared" si="2085"/>
        <v xml:space="preserve"> </v>
      </c>
      <c r="BU3693" s="74" t="str">
        <f t="shared" si="2086"/>
        <v xml:space="preserve"> </v>
      </c>
      <c r="BW3693" s="120" t="str">
        <f t="shared" si="2087"/>
        <v xml:space="preserve">  </v>
      </c>
      <c r="BY3693" s="74" t="str">
        <f t="shared" si="2088"/>
        <v xml:space="preserve"> </v>
      </c>
      <c r="CA3693" s="120" t="str">
        <f t="shared" si="2089"/>
        <v xml:space="preserve"> </v>
      </c>
      <c r="CC3693" s="115" t="str">
        <f t="shared" si="2090"/>
        <v xml:space="preserve"> </v>
      </c>
      <c r="CD3693" s="115"/>
      <c r="CE3693" s="417" t="str">
        <f t="shared" si="2091"/>
        <v xml:space="preserve"> </v>
      </c>
      <c r="CF3693" s="115"/>
      <c r="CG3693" s="115" t="str">
        <f t="shared" si="2092"/>
        <v xml:space="preserve"> </v>
      </c>
      <c r="CH3693" s="115"/>
      <c r="CI3693" s="417" t="str">
        <f t="shared" si="2093"/>
        <v xml:space="preserve"> </v>
      </c>
      <c r="CJ3693" s="115"/>
      <c r="CK3693" s="115" t="str">
        <f t="shared" si="2094"/>
        <v xml:space="preserve"> </v>
      </c>
      <c r="CL3693" s="115"/>
      <c r="CM3693" s="417" t="str">
        <f t="shared" si="2095"/>
        <v xml:space="preserve"> </v>
      </c>
      <c r="IS3693" s="96"/>
    </row>
    <row r="3694" spans="2:253" s="74" customFormat="1" ht="17.100000000000001" hidden="1" customHeight="1" x14ac:dyDescent="0.25">
      <c r="B3694" s="504">
        <f>IF('KB Duct Parts'!$BL$14=1,Specials!G16,0)</f>
        <v>0</v>
      </c>
      <c r="C3694" s="508">
        <v>19215</v>
      </c>
      <c r="D3694" s="506">
        <f t="shared" si="2103"/>
        <v>19215</v>
      </c>
      <c r="E3694" s="504" t="s">
        <v>872</v>
      </c>
      <c r="F3694" s="508" t="str">
        <f t="shared" si="2097"/>
        <v xml:space="preserve"> </v>
      </c>
      <c r="G3694" s="509" t="s">
        <v>115</v>
      </c>
      <c r="H3694" s="504" t="s">
        <v>923</v>
      </c>
      <c r="I3694" s="1035"/>
      <c r="J3694" s="1036"/>
      <c r="K3694" s="516" t="s">
        <v>881</v>
      </c>
      <c r="L3694" s="535"/>
      <c r="M3694" s="532" t="s">
        <v>1700</v>
      </c>
      <c r="N3694" s="514">
        <f t="shared" si="2098"/>
        <v>285.8</v>
      </c>
      <c r="O3694" s="518">
        <f t="shared" si="2104"/>
        <v>0</v>
      </c>
      <c r="P3694" s="680">
        <f>'KB Duct Parts'!$AE$3</f>
        <v>0</v>
      </c>
      <c r="Q3694" s="681">
        <f t="shared" si="2099"/>
        <v>0</v>
      </c>
      <c r="R3694" s="682">
        <f t="shared" si="2100"/>
        <v>0</v>
      </c>
      <c r="S3694" s="716">
        <f t="shared" si="2105"/>
        <v>0.2</v>
      </c>
      <c r="T3694" s="679">
        <f t="shared" si="2101"/>
        <v>0</v>
      </c>
      <c r="U3694" s="679">
        <f t="shared" si="2102"/>
        <v>0</v>
      </c>
      <c r="AF3694" s="370"/>
      <c r="AG3694" s="375"/>
      <c r="AH3694" s="379"/>
      <c r="AI3694" s="383"/>
      <c r="AJ3694" s="388"/>
      <c r="AK3694" s="392"/>
      <c r="AL3694" s="388"/>
      <c r="AM3694" s="363">
        <f t="shared" si="2096"/>
        <v>1</v>
      </c>
      <c r="AN3694" s="578">
        <v>285.8</v>
      </c>
      <c r="AO3694" s="78"/>
      <c r="AP3694" s="78"/>
      <c r="AQ3694" s="78"/>
      <c r="AR3694" s="78"/>
      <c r="AS3694" s="78"/>
      <c r="AT3694" s="78"/>
      <c r="AU3694" s="74" t="s">
        <v>717</v>
      </c>
      <c r="AV3694" s="115"/>
      <c r="AW3694" s="395"/>
      <c r="AX3694" s="395">
        <v>0</v>
      </c>
      <c r="AY3694" s="395">
        <v>0</v>
      </c>
      <c r="AZ3694" s="395">
        <v>0</v>
      </c>
      <c r="BA3694" s="395">
        <v>0</v>
      </c>
      <c r="BB3694" s="395">
        <v>0</v>
      </c>
      <c r="BC3694" s="395">
        <v>0</v>
      </c>
      <c r="BD3694" s="115"/>
      <c r="BE3694" s="115"/>
      <c r="BF3694" s="115"/>
      <c r="BG3694" s="115"/>
      <c r="BH3694" s="115"/>
      <c r="BI3694" s="115"/>
      <c r="BJ3694" s="115"/>
      <c r="BK3694" s="115"/>
      <c r="BQ3694" s="74" t="str">
        <f t="shared" si="2084"/>
        <v xml:space="preserve"> </v>
      </c>
      <c r="BS3694" s="120" t="str">
        <f t="shared" si="2085"/>
        <v xml:space="preserve"> </v>
      </c>
      <c r="BU3694" s="74" t="str">
        <f t="shared" si="2086"/>
        <v xml:space="preserve"> </v>
      </c>
      <c r="BW3694" s="120" t="str">
        <f t="shared" si="2087"/>
        <v xml:space="preserve">  </v>
      </c>
      <c r="BY3694" s="74" t="str">
        <f t="shared" si="2088"/>
        <v xml:space="preserve"> </v>
      </c>
      <c r="CA3694" s="120" t="str">
        <f t="shared" si="2089"/>
        <v xml:space="preserve"> </v>
      </c>
      <c r="CC3694" s="115" t="str">
        <f t="shared" si="2090"/>
        <v xml:space="preserve"> </v>
      </c>
      <c r="CD3694" s="115"/>
      <c r="CE3694" s="417" t="str">
        <f t="shared" si="2091"/>
        <v xml:space="preserve"> </v>
      </c>
      <c r="CF3694" s="115"/>
      <c r="CG3694" s="115" t="str">
        <f t="shared" si="2092"/>
        <v xml:space="preserve"> </v>
      </c>
      <c r="CH3694" s="115"/>
      <c r="CI3694" s="417" t="str">
        <f t="shared" si="2093"/>
        <v xml:space="preserve"> </v>
      </c>
      <c r="CJ3694" s="115"/>
      <c r="CK3694" s="115" t="str">
        <f t="shared" si="2094"/>
        <v xml:space="preserve"> </v>
      </c>
      <c r="CL3694" s="115"/>
      <c r="CM3694" s="417" t="str">
        <f t="shared" si="2095"/>
        <v xml:space="preserve"> </v>
      </c>
      <c r="IS3694" s="96"/>
    </row>
    <row r="3695" spans="2:253" s="74" customFormat="1" ht="17.100000000000001" hidden="1" customHeight="1" x14ac:dyDescent="0.25">
      <c r="B3695" s="504">
        <f>IF('KB Duct Parts'!$BL$14=1,Specials!G17,0)</f>
        <v>0</v>
      </c>
      <c r="C3695" s="508">
        <v>19216</v>
      </c>
      <c r="D3695" s="506">
        <f t="shared" si="2103"/>
        <v>19216</v>
      </c>
      <c r="E3695" s="504" t="s">
        <v>873</v>
      </c>
      <c r="F3695" s="508" t="str">
        <f t="shared" si="2097"/>
        <v xml:space="preserve"> </v>
      </c>
      <c r="G3695" s="509" t="s">
        <v>115</v>
      </c>
      <c r="H3695" s="504" t="s">
        <v>923</v>
      </c>
      <c r="I3695" s="1035"/>
      <c r="J3695" s="1036"/>
      <c r="K3695" s="516" t="s">
        <v>881</v>
      </c>
      <c r="L3695" s="535"/>
      <c r="M3695" s="532" t="s">
        <v>1700</v>
      </c>
      <c r="N3695" s="514">
        <f t="shared" si="2098"/>
        <v>310.60000000000002</v>
      </c>
      <c r="O3695" s="518">
        <f t="shared" si="2104"/>
        <v>0</v>
      </c>
      <c r="P3695" s="680">
        <f>'KB Duct Parts'!$AE$3</f>
        <v>0</v>
      </c>
      <c r="Q3695" s="681">
        <f t="shared" si="2099"/>
        <v>0</v>
      </c>
      <c r="R3695" s="682">
        <f t="shared" si="2100"/>
        <v>0</v>
      </c>
      <c r="S3695" s="716">
        <f t="shared" si="2105"/>
        <v>0.2</v>
      </c>
      <c r="T3695" s="679">
        <f t="shared" si="2101"/>
        <v>0</v>
      </c>
      <c r="U3695" s="679">
        <f t="shared" si="2102"/>
        <v>0</v>
      </c>
      <c r="AF3695" s="370"/>
      <c r="AG3695" s="375"/>
      <c r="AH3695" s="379"/>
      <c r="AI3695" s="383"/>
      <c r="AJ3695" s="388"/>
      <c r="AK3695" s="392"/>
      <c r="AL3695" s="388"/>
      <c r="AM3695" s="363">
        <f t="shared" si="2096"/>
        <v>1</v>
      </c>
      <c r="AN3695" s="578">
        <v>310.60000000000002</v>
      </c>
      <c r="AO3695" s="78"/>
      <c r="AP3695" s="78"/>
      <c r="AQ3695" s="78"/>
      <c r="AR3695" s="78"/>
      <c r="AS3695" s="78"/>
      <c r="AT3695" s="78"/>
      <c r="AU3695" s="74" t="s">
        <v>717</v>
      </c>
      <c r="AV3695" s="115"/>
      <c r="AW3695" s="395"/>
      <c r="AX3695" s="395">
        <v>0</v>
      </c>
      <c r="AY3695" s="395">
        <v>0</v>
      </c>
      <c r="AZ3695" s="395">
        <v>0</v>
      </c>
      <c r="BA3695" s="395">
        <v>0</v>
      </c>
      <c r="BB3695" s="395">
        <v>0</v>
      </c>
      <c r="BC3695" s="395">
        <v>0</v>
      </c>
      <c r="BD3695" s="115"/>
      <c r="BE3695" s="115"/>
      <c r="BF3695" s="115"/>
      <c r="BG3695" s="115"/>
      <c r="BH3695" s="115"/>
      <c r="BI3695" s="115"/>
      <c r="BJ3695" s="115"/>
      <c r="BK3695" s="115"/>
      <c r="BQ3695" s="74" t="str">
        <f t="shared" si="2084"/>
        <v xml:space="preserve"> </v>
      </c>
      <c r="BS3695" s="120" t="str">
        <f t="shared" si="2085"/>
        <v xml:space="preserve"> </v>
      </c>
      <c r="BU3695" s="74" t="str">
        <f t="shared" si="2086"/>
        <v xml:space="preserve"> </v>
      </c>
      <c r="BW3695" s="120" t="str">
        <f t="shared" si="2087"/>
        <v xml:space="preserve">  </v>
      </c>
      <c r="BY3695" s="74" t="str">
        <f t="shared" si="2088"/>
        <v xml:space="preserve"> </v>
      </c>
      <c r="CA3695" s="120" t="str">
        <f t="shared" si="2089"/>
        <v xml:space="preserve"> </v>
      </c>
      <c r="CC3695" s="115" t="str">
        <f t="shared" si="2090"/>
        <v xml:space="preserve"> </v>
      </c>
      <c r="CD3695" s="115"/>
      <c r="CE3695" s="417" t="str">
        <f t="shared" si="2091"/>
        <v xml:space="preserve"> </v>
      </c>
      <c r="CF3695" s="115"/>
      <c r="CG3695" s="115" t="str">
        <f t="shared" si="2092"/>
        <v xml:space="preserve"> </v>
      </c>
      <c r="CH3695" s="115"/>
      <c r="CI3695" s="417" t="str">
        <f t="shared" si="2093"/>
        <v xml:space="preserve"> </v>
      </c>
      <c r="CJ3695" s="115"/>
      <c r="CK3695" s="115" t="str">
        <f t="shared" si="2094"/>
        <v xml:space="preserve"> </v>
      </c>
      <c r="CL3695" s="115"/>
      <c r="CM3695" s="417" t="str">
        <f t="shared" si="2095"/>
        <v xml:space="preserve"> </v>
      </c>
      <c r="IS3695" s="96"/>
    </row>
    <row r="3696" spans="2:253" s="74" customFormat="1" ht="17.100000000000001" hidden="1" customHeight="1" x14ac:dyDescent="0.25">
      <c r="B3696" s="504">
        <f>IF('KB Duct Parts'!$BL$14=1,Specials!G18,0)</f>
        <v>0</v>
      </c>
      <c r="C3696" s="508">
        <v>19217</v>
      </c>
      <c r="D3696" s="506">
        <f t="shared" si="2103"/>
        <v>19217</v>
      </c>
      <c r="E3696" s="504" t="s">
        <v>874</v>
      </c>
      <c r="F3696" s="508" t="str">
        <f t="shared" si="2097"/>
        <v xml:space="preserve"> </v>
      </c>
      <c r="G3696" s="509" t="s">
        <v>115</v>
      </c>
      <c r="H3696" s="504" t="s">
        <v>923</v>
      </c>
      <c r="I3696" s="1035"/>
      <c r="J3696" s="1036"/>
      <c r="K3696" s="516" t="s">
        <v>881</v>
      </c>
      <c r="L3696" s="535"/>
      <c r="M3696" s="532" t="s">
        <v>1700</v>
      </c>
      <c r="N3696" s="514">
        <f t="shared" si="2098"/>
        <v>384.5</v>
      </c>
      <c r="O3696" s="518">
        <f t="shared" si="2104"/>
        <v>0</v>
      </c>
      <c r="P3696" s="680">
        <f>'KB Duct Parts'!$AE$3</f>
        <v>0</v>
      </c>
      <c r="Q3696" s="681">
        <f t="shared" si="2099"/>
        <v>0</v>
      </c>
      <c r="R3696" s="682">
        <f t="shared" si="2100"/>
        <v>0</v>
      </c>
      <c r="S3696" s="716">
        <f t="shared" si="2105"/>
        <v>0.2</v>
      </c>
      <c r="T3696" s="679">
        <f t="shared" si="2101"/>
        <v>0</v>
      </c>
      <c r="U3696" s="679">
        <f t="shared" si="2102"/>
        <v>0</v>
      </c>
      <c r="AF3696" s="370"/>
      <c r="AG3696" s="375"/>
      <c r="AH3696" s="379"/>
      <c r="AI3696" s="383"/>
      <c r="AJ3696" s="388"/>
      <c r="AK3696" s="392"/>
      <c r="AL3696" s="388"/>
      <c r="AM3696" s="363">
        <f t="shared" si="2096"/>
        <v>1</v>
      </c>
      <c r="AN3696" s="578">
        <v>384.5</v>
      </c>
      <c r="AO3696" s="78"/>
      <c r="AP3696" s="78"/>
      <c r="AQ3696" s="78"/>
      <c r="AR3696" s="78"/>
      <c r="AS3696" s="78"/>
      <c r="AT3696" s="78"/>
      <c r="AU3696" s="74" t="s">
        <v>717</v>
      </c>
      <c r="AV3696" s="115"/>
      <c r="AW3696" s="395"/>
      <c r="AX3696" s="395">
        <v>0</v>
      </c>
      <c r="AY3696" s="395">
        <v>0</v>
      </c>
      <c r="AZ3696" s="395">
        <v>0</v>
      </c>
      <c r="BA3696" s="395">
        <v>0</v>
      </c>
      <c r="BB3696" s="395">
        <v>0</v>
      </c>
      <c r="BC3696" s="395">
        <v>0</v>
      </c>
      <c r="BD3696" s="115"/>
      <c r="BE3696" s="115"/>
      <c r="BF3696" s="115"/>
      <c r="BG3696" s="115"/>
      <c r="BH3696" s="115"/>
      <c r="BI3696" s="115"/>
      <c r="BJ3696" s="115"/>
      <c r="BK3696" s="115"/>
      <c r="BQ3696" s="74" t="str">
        <f t="shared" si="2084"/>
        <v xml:space="preserve"> </v>
      </c>
      <c r="BS3696" s="120" t="str">
        <f t="shared" si="2085"/>
        <v xml:space="preserve"> </v>
      </c>
      <c r="BU3696" s="74" t="str">
        <f t="shared" si="2086"/>
        <v xml:space="preserve"> </v>
      </c>
      <c r="BW3696" s="120" t="str">
        <f t="shared" si="2087"/>
        <v xml:space="preserve">  </v>
      </c>
      <c r="BY3696" s="74" t="str">
        <f t="shared" si="2088"/>
        <v xml:space="preserve"> </v>
      </c>
      <c r="CA3696" s="120" t="str">
        <f t="shared" si="2089"/>
        <v xml:space="preserve"> </v>
      </c>
      <c r="CC3696" s="115" t="str">
        <f t="shared" si="2090"/>
        <v xml:space="preserve"> </v>
      </c>
      <c r="CD3696" s="115"/>
      <c r="CE3696" s="417" t="str">
        <f t="shared" si="2091"/>
        <v xml:space="preserve"> </v>
      </c>
      <c r="CF3696" s="115"/>
      <c r="CG3696" s="115" t="str">
        <f t="shared" si="2092"/>
        <v xml:space="preserve"> </v>
      </c>
      <c r="CH3696" s="115"/>
      <c r="CI3696" s="417" t="str">
        <f t="shared" si="2093"/>
        <v xml:space="preserve"> </v>
      </c>
      <c r="CJ3696" s="115"/>
      <c r="CK3696" s="115" t="str">
        <f t="shared" si="2094"/>
        <v xml:space="preserve"> </v>
      </c>
      <c r="CL3696" s="115"/>
      <c r="CM3696" s="417" t="str">
        <f t="shared" si="2095"/>
        <v xml:space="preserve"> </v>
      </c>
      <c r="IS3696" s="96"/>
    </row>
    <row r="3697" spans="2:253" s="74" customFormat="1" ht="17.100000000000001" hidden="1" customHeight="1" x14ac:dyDescent="0.25">
      <c r="B3697" s="504">
        <f>IF('KB Duct Parts'!$BL$14=1,Specials!G19,0)</f>
        <v>0</v>
      </c>
      <c r="C3697" s="508">
        <v>19218</v>
      </c>
      <c r="D3697" s="506">
        <f t="shared" si="2103"/>
        <v>19218</v>
      </c>
      <c r="E3697" s="504" t="s">
        <v>875</v>
      </c>
      <c r="F3697" s="508" t="str">
        <f t="shared" si="2097"/>
        <v xml:space="preserve"> </v>
      </c>
      <c r="G3697" s="509" t="s">
        <v>115</v>
      </c>
      <c r="H3697" s="504" t="s">
        <v>923</v>
      </c>
      <c r="I3697" s="1035"/>
      <c r="J3697" s="1036"/>
      <c r="K3697" s="516" t="s">
        <v>881</v>
      </c>
      <c r="L3697" s="535"/>
      <c r="M3697" s="532" t="s">
        <v>1700</v>
      </c>
      <c r="N3697" s="514">
        <f t="shared" si="2098"/>
        <v>425.9</v>
      </c>
      <c r="O3697" s="518">
        <f t="shared" si="2104"/>
        <v>0</v>
      </c>
      <c r="P3697" s="680">
        <f>'KB Duct Parts'!$AE$3</f>
        <v>0</v>
      </c>
      <c r="Q3697" s="681">
        <f t="shared" si="2099"/>
        <v>0</v>
      </c>
      <c r="R3697" s="682">
        <f t="shared" si="2100"/>
        <v>0</v>
      </c>
      <c r="S3697" s="716">
        <f t="shared" si="2105"/>
        <v>0.2</v>
      </c>
      <c r="T3697" s="679">
        <f t="shared" si="2101"/>
        <v>0</v>
      </c>
      <c r="U3697" s="679">
        <f t="shared" si="2102"/>
        <v>0</v>
      </c>
      <c r="AF3697" s="370"/>
      <c r="AG3697" s="375"/>
      <c r="AH3697" s="379"/>
      <c r="AI3697" s="383"/>
      <c r="AJ3697" s="388"/>
      <c r="AK3697" s="392"/>
      <c r="AL3697" s="388"/>
      <c r="AM3697" s="363">
        <f t="shared" si="2096"/>
        <v>1</v>
      </c>
      <c r="AN3697" s="578">
        <v>425.9</v>
      </c>
      <c r="AO3697" s="78"/>
      <c r="AP3697" s="78"/>
      <c r="AQ3697" s="78"/>
      <c r="AR3697" s="78"/>
      <c r="AS3697" s="78"/>
      <c r="AT3697" s="78"/>
      <c r="AU3697" s="74" t="s">
        <v>717</v>
      </c>
      <c r="AV3697" s="115"/>
      <c r="AW3697" s="395"/>
      <c r="AX3697" s="395">
        <v>0</v>
      </c>
      <c r="AY3697" s="395">
        <v>0</v>
      </c>
      <c r="AZ3697" s="395">
        <v>0</v>
      </c>
      <c r="BA3697" s="395">
        <v>0</v>
      </c>
      <c r="BB3697" s="395">
        <v>0</v>
      </c>
      <c r="BC3697" s="395">
        <v>0</v>
      </c>
      <c r="BD3697" s="115"/>
      <c r="BE3697" s="115"/>
      <c r="BF3697" s="115"/>
      <c r="BG3697" s="115"/>
      <c r="BH3697" s="115"/>
      <c r="BI3697" s="115"/>
      <c r="BJ3697" s="115"/>
      <c r="BK3697" s="115"/>
      <c r="BQ3697" s="74" t="str">
        <f t="shared" si="2084"/>
        <v xml:space="preserve"> </v>
      </c>
      <c r="BS3697" s="120" t="str">
        <f t="shared" si="2085"/>
        <v xml:space="preserve"> </v>
      </c>
      <c r="BU3697" s="74" t="str">
        <f t="shared" si="2086"/>
        <v xml:space="preserve"> </v>
      </c>
      <c r="BW3697" s="120" t="str">
        <f t="shared" si="2087"/>
        <v xml:space="preserve">  </v>
      </c>
      <c r="BY3697" s="74" t="str">
        <f t="shared" si="2088"/>
        <v xml:space="preserve"> </v>
      </c>
      <c r="CA3697" s="120" t="str">
        <f t="shared" si="2089"/>
        <v xml:space="preserve"> </v>
      </c>
      <c r="CC3697" s="115" t="str">
        <f t="shared" si="2090"/>
        <v xml:space="preserve"> </v>
      </c>
      <c r="CD3697" s="115"/>
      <c r="CE3697" s="417" t="str">
        <f t="shared" si="2091"/>
        <v xml:space="preserve"> </v>
      </c>
      <c r="CF3697" s="115"/>
      <c r="CG3697" s="115" t="str">
        <f t="shared" si="2092"/>
        <v xml:space="preserve"> </v>
      </c>
      <c r="CH3697" s="115"/>
      <c r="CI3697" s="417" t="str">
        <f t="shared" si="2093"/>
        <v xml:space="preserve"> </v>
      </c>
      <c r="CJ3697" s="115"/>
      <c r="CK3697" s="115" t="str">
        <f t="shared" si="2094"/>
        <v xml:space="preserve"> </v>
      </c>
      <c r="CL3697" s="115"/>
      <c r="CM3697" s="417" t="str">
        <f t="shared" si="2095"/>
        <v xml:space="preserve"> </v>
      </c>
      <c r="IS3697" s="96"/>
    </row>
    <row r="3698" spans="2:253" s="74" customFormat="1" ht="17.100000000000001" hidden="1" customHeight="1" x14ac:dyDescent="0.25">
      <c r="B3698" s="504">
        <f>IF('KB Duct Parts'!$BL$14=1,Specials!G20,0)</f>
        <v>0</v>
      </c>
      <c r="C3698" s="508">
        <v>19219</v>
      </c>
      <c r="D3698" s="506">
        <f t="shared" si="2103"/>
        <v>19219</v>
      </c>
      <c r="E3698" s="504" t="s">
        <v>876</v>
      </c>
      <c r="F3698" s="508" t="str">
        <f t="shared" si="2097"/>
        <v xml:space="preserve"> </v>
      </c>
      <c r="G3698" s="509" t="s">
        <v>115</v>
      </c>
      <c r="H3698" s="504" t="s">
        <v>923</v>
      </c>
      <c r="I3698" s="1035"/>
      <c r="J3698" s="1036"/>
      <c r="K3698" s="516" t="s">
        <v>881</v>
      </c>
      <c r="L3698" s="535"/>
      <c r="M3698" s="532" t="s">
        <v>1700</v>
      </c>
      <c r="N3698" s="514">
        <f t="shared" si="2098"/>
        <v>484.8</v>
      </c>
      <c r="O3698" s="518">
        <f t="shared" si="2104"/>
        <v>0</v>
      </c>
      <c r="P3698" s="680">
        <f>'KB Duct Parts'!$AE$3</f>
        <v>0</v>
      </c>
      <c r="Q3698" s="681">
        <f t="shared" si="2099"/>
        <v>0</v>
      </c>
      <c r="R3698" s="682">
        <f t="shared" si="2100"/>
        <v>0</v>
      </c>
      <c r="S3698" s="716">
        <f t="shared" si="2105"/>
        <v>0.2</v>
      </c>
      <c r="T3698" s="679">
        <f t="shared" si="2101"/>
        <v>0</v>
      </c>
      <c r="U3698" s="679">
        <f t="shared" si="2102"/>
        <v>0</v>
      </c>
      <c r="AF3698" s="370"/>
      <c r="AG3698" s="375"/>
      <c r="AH3698" s="379"/>
      <c r="AI3698" s="383"/>
      <c r="AJ3698" s="388"/>
      <c r="AK3698" s="392"/>
      <c r="AL3698" s="388"/>
      <c r="AM3698" s="363">
        <f t="shared" si="2096"/>
        <v>1</v>
      </c>
      <c r="AN3698" s="578">
        <v>484.8</v>
      </c>
      <c r="AO3698" s="78"/>
      <c r="AP3698" s="78"/>
      <c r="AQ3698" s="78"/>
      <c r="AR3698" s="78"/>
      <c r="AS3698" s="78"/>
      <c r="AT3698" s="78"/>
      <c r="AU3698" s="74" t="s">
        <v>717</v>
      </c>
      <c r="AV3698" s="115"/>
      <c r="AW3698" s="395"/>
      <c r="AX3698" s="395">
        <v>0</v>
      </c>
      <c r="AY3698" s="395">
        <v>0</v>
      </c>
      <c r="AZ3698" s="395">
        <v>0</v>
      </c>
      <c r="BA3698" s="395">
        <v>0</v>
      </c>
      <c r="BB3698" s="395">
        <v>0</v>
      </c>
      <c r="BC3698" s="395">
        <v>0</v>
      </c>
      <c r="BD3698" s="115"/>
      <c r="BE3698" s="115"/>
      <c r="BF3698" s="115"/>
      <c r="BG3698" s="115"/>
      <c r="BH3698" s="115"/>
      <c r="BI3698" s="115"/>
      <c r="BJ3698" s="115"/>
      <c r="BK3698" s="115"/>
      <c r="BQ3698" s="74" t="str">
        <f t="shared" si="2084"/>
        <v xml:space="preserve"> </v>
      </c>
      <c r="BS3698" s="120" t="str">
        <f t="shared" si="2085"/>
        <v xml:space="preserve"> </v>
      </c>
      <c r="BU3698" s="74" t="str">
        <f t="shared" si="2086"/>
        <v xml:space="preserve"> </v>
      </c>
      <c r="BW3698" s="120" t="str">
        <f t="shared" si="2087"/>
        <v xml:space="preserve">  </v>
      </c>
      <c r="BY3698" s="74" t="str">
        <f t="shared" si="2088"/>
        <v xml:space="preserve"> </v>
      </c>
      <c r="CA3698" s="120" t="str">
        <f t="shared" si="2089"/>
        <v xml:space="preserve"> </v>
      </c>
      <c r="CC3698" s="115" t="str">
        <f t="shared" si="2090"/>
        <v xml:space="preserve"> </v>
      </c>
      <c r="CD3698" s="115"/>
      <c r="CE3698" s="417" t="str">
        <f t="shared" si="2091"/>
        <v xml:space="preserve"> </v>
      </c>
      <c r="CF3698" s="115"/>
      <c r="CG3698" s="115" t="str">
        <f t="shared" si="2092"/>
        <v xml:space="preserve"> </v>
      </c>
      <c r="CH3698" s="115"/>
      <c r="CI3698" s="417" t="str">
        <f t="shared" si="2093"/>
        <v xml:space="preserve"> </v>
      </c>
      <c r="CJ3698" s="115"/>
      <c r="CK3698" s="115" t="str">
        <f t="shared" si="2094"/>
        <v xml:space="preserve"> </v>
      </c>
      <c r="CL3698" s="115"/>
      <c r="CM3698" s="417" t="str">
        <f t="shared" si="2095"/>
        <v xml:space="preserve"> </v>
      </c>
      <c r="IS3698" s="96"/>
    </row>
    <row r="3699" spans="2:253" s="74" customFormat="1" ht="17.100000000000001" hidden="1" customHeight="1" x14ac:dyDescent="0.25">
      <c r="B3699" s="504">
        <f>IF('KB Duct Parts'!$BL$14=1,Specials!G21,0)</f>
        <v>0</v>
      </c>
      <c r="C3699" s="508">
        <v>19220</v>
      </c>
      <c r="D3699" s="506">
        <f t="shared" si="2103"/>
        <v>19220</v>
      </c>
      <c r="E3699" s="504" t="s">
        <v>877</v>
      </c>
      <c r="F3699" s="508" t="str">
        <f t="shared" si="2097"/>
        <v xml:space="preserve"> </v>
      </c>
      <c r="G3699" s="509" t="s">
        <v>115</v>
      </c>
      <c r="H3699" s="504" t="s">
        <v>923</v>
      </c>
      <c r="I3699" s="1035"/>
      <c r="J3699" s="1036"/>
      <c r="K3699" s="516" t="s">
        <v>881</v>
      </c>
      <c r="L3699" s="535"/>
      <c r="M3699" s="532" t="s">
        <v>1700</v>
      </c>
      <c r="N3699" s="514">
        <f t="shared" si="2098"/>
        <v>559</v>
      </c>
      <c r="O3699" s="518">
        <f t="shared" si="2104"/>
        <v>0</v>
      </c>
      <c r="P3699" s="680">
        <f>'KB Duct Parts'!$AE$3</f>
        <v>0</v>
      </c>
      <c r="Q3699" s="681">
        <f t="shared" si="2099"/>
        <v>0</v>
      </c>
      <c r="R3699" s="682">
        <f t="shared" si="2100"/>
        <v>0</v>
      </c>
      <c r="S3699" s="716">
        <f t="shared" si="2105"/>
        <v>0.2</v>
      </c>
      <c r="T3699" s="679">
        <f t="shared" si="2101"/>
        <v>0</v>
      </c>
      <c r="U3699" s="679">
        <f t="shared" si="2102"/>
        <v>0</v>
      </c>
      <c r="AF3699" s="370"/>
      <c r="AG3699" s="375"/>
      <c r="AH3699" s="379"/>
      <c r="AI3699" s="383"/>
      <c r="AJ3699" s="388"/>
      <c r="AK3699" s="392"/>
      <c r="AL3699" s="388"/>
      <c r="AM3699" s="363">
        <f t="shared" si="2096"/>
        <v>1</v>
      </c>
      <c r="AN3699" s="578">
        <v>559</v>
      </c>
      <c r="AO3699" s="78"/>
      <c r="AP3699" s="78"/>
      <c r="AQ3699" s="78"/>
      <c r="AR3699" s="78"/>
      <c r="AS3699" s="78"/>
      <c r="AT3699" s="78"/>
      <c r="AU3699" s="74" t="s">
        <v>717</v>
      </c>
      <c r="AV3699" s="115"/>
      <c r="AW3699" s="395"/>
      <c r="AX3699" s="395">
        <v>0</v>
      </c>
      <c r="AY3699" s="395">
        <v>0</v>
      </c>
      <c r="AZ3699" s="395">
        <v>0</v>
      </c>
      <c r="BA3699" s="395">
        <v>0</v>
      </c>
      <c r="BB3699" s="395">
        <v>0</v>
      </c>
      <c r="BC3699" s="395">
        <v>0</v>
      </c>
      <c r="BD3699" s="115"/>
      <c r="BE3699" s="115"/>
      <c r="BF3699" s="115"/>
      <c r="BG3699" s="115"/>
      <c r="BH3699" s="115"/>
      <c r="BI3699" s="115"/>
      <c r="BJ3699" s="115"/>
      <c r="BK3699" s="115"/>
      <c r="BQ3699" s="74" t="str">
        <f t="shared" ref="BQ3699:BQ3762" si="2106">IF(AO3699&gt;0,D3699&amp;"-("&amp; AG3699&amp;")"," ")</f>
        <v xml:space="preserve"> </v>
      </c>
      <c r="BS3699" s="120" t="str">
        <f t="shared" ref="BS3699:BS3762" si="2107">IF(AO3699&gt;0,AO3699," ")</f>
        <v xml:space="preserve"> </v>
      </c>
      <c r="BU3699" s="74" t="str">
        <f t="shared" ref="BU3699:BU3762" si="2108">IF(AP3699&gt;0,D3699&amp;"-("&amp;AH3699&amp;")"," ")</f>
        <v xml:space="preserve"> </v>
      </c>
      <c r="BW3699" s="120" t="str">
        <f t="shared" ref="BW3699:BW3762" si="2109">IF(AP3699&gt;0,AP3699,"  ")</f>
        <v xml:space="preserve">  </v>
      </c>
      <c r="BY3699" s="74" t="str">
        <f t="shared" ref="BY3699:BY3762" si="2110">IF(AQ3699&gt;0,D3699&amp;"-("&amp;AI3699&amp;")"," ")</f>
        <v xml:space="preserve"> </v>
      </c>
      <c r="CA3699" s="120" t="str">
        <f t="shared" ref="CA3699:CA3762" si="2111">IF(AQ3699&gt;0,AQ3699," ")</f>
        <v xml:space="preserve"> </v>
      </c>
      <c r="CC3699" s="115" t="str">
        <f t="shared" ref="CC3699:CC3762" si="2112">IF(AR3699&gt;0,D3699&amp;"-("&amp;AJ3699&amp;")"," ")</f>
        <v xml:space="preserve"> </v>
      </c>
      <c r="CD3699" s="115"/>
      <c r="CE3699" s="417" t="str">
        <f t="shared" ref="CE3699:CE3762" si="2113">IF(AR3699&gt;0,AR3699," ")</f>
        <v xml:space="preserve"> </v>
      </c>
      <c r="CF3699" s="115"/>
      <c r="CG3699" s="115" t="str">
        <f t="shared" ref="CG3699:CG3762" si="2114">IF(AS3699&gt;0,D3699&amp;"-("&amp;AK3699&amp;")"," ")</f>
        <v xml:space="preserve"> </v>
      </c>
      <c r="CH3699" s="115"/>
      <c r="CI3699" s="417" t="str">
        <f t="shared" ref="CI3699:CI3762" si="2115">IF(AS3699&gt;0,AS3699," ")</f>
        <v xml:space="preserve"> </v>
      </c>
      <c r="CJ3699" s="115"/>
      <c r="CK3699" s="115" t="str">
        <f t="shared" ref="CK3699:CK3762" si="2116">IF(AT3699&gt;0,D3699&amp;"-("&amp;AL3699&amp;")"," ")</f>
        <v xml:space="preserve"> </v>
      </c>
      <c r="CL3699" s="115"/>
      <c r="CM3699" s="417" t="str">
        <f t="shared" ref="CM3699:CM3762" si="2117">IF(AT3699&gt;0,AT3699," ")</f>
        <v xml:space="preserve"> </v>
      </c>
      <c r="IS3699" s="96"/>
    </row>
    <row r="3700" spans="2:253" s="74" customFormat="1" ht="17.100000000000001" hidden="1" customHeight="1" x14ac:dyDescent="0.25">
      <c r="B3700" s="504">
        <f>IF('KB Duct Parts'!$BL$14=1,Specials!G22,0)</f>
        <v>0</v>
      </c>
      <c r="C3700" s="508">
        <v>19222</v>
      </c>
      <c r="D3700" s="506">
        <f t="shared" si="2103"/>
        <v>19222</v>
      </c>
      <c r="E3700" s="504" t="s">
        <v>878</v>
      </c>
      <c r="F3700" s="508" t="str">
        <f t="shared" si="2097"/>
        <v xml:space="preserve"> </v>
      </c>
      <c r="G3700" s="509" t="s">
        <v>115</v>
      </c>
      <c r="H3700" s="504" t="s">
        <v>923</v>
      </c>
      <c r="I3700" s="1035"/>
      <c r="J3700" s="1036"/>
      <c r="K3700" s="516" t="s">
        <v>881</v>
      </c>
      <c r="L3700" s="535"/>
      <c r="M3700" s="532" t="s">
        <v>1700</v>
      </c>
      <c r="N3700" s="514">
        <f t="shared" si="2098"/>
        <v>621.5</v>
      </c>
      <c r="O3700" s="518">
        <f t="shared" si="2104"/>
        <v>0</v>
      </c>
      <c r="P3700" s="680">
        <f>'KB Duct Parts'!$AE$3</f>
        <v>0</v>
      </c>
      <c r="Q3700" s="681">
        <f t="shared" si="2099"/>
        <v>0</v>
      </c>
      <c r="R3700" s="682">
        <f t="shared" si="2100"/>
        <v>0</v>
      </c>
      <c r="S3700" s="716">
        <f t="shared" si="2105"/>
        <v>0.2</v>
      </c>
      <c r="T3700" s="679">
        <f t="shared" si="2101"/>
        <v>0</v>
      </c>
      <c r="U3700" s="679">
        <f t="shared" si="2102"/>
        <v>0</v>
      </c>
      <c r="AF3700" s="370"/>
      <c r="AG3700" s="375"/>
      <c r="AH3700" s="379"/>
      <c r="AI3700" s="383"/>
      <c r="AJ3700" s="388"/>
      <c r="AK3700" s="392"/>
      <c r="AL3700" s="388"/>
      <c r="AM3700" s="363">
        <f t="shared" si="2096"/>
        <v>1</v>
      </c>
      <c r="AN3700" s="578">
        <v>621.5</v>
      </c>
      <c r="AO3700" s="78"/>
      <c r="AP3700" s="78"/>
      <c r="AQ3700" s="78"/>
      <c r="AR3700" s="78"/>
      <c r="AS3700" s="78"/>
      <c r="AT3700" s="78"/>
      <c r="AU3700" s="74" t="s">
        <v>717</v>
      </c>
      <c r="AV3700" s="115"/>
      <c r="AW3700" s="395"/>
      <c r="AX3700" s="395">
        <v>0</v>
      </c>
      <c r="AY3700" s="395">
        <v>0</v>
      </c>
      <c r="AZ3700" s="395">
        <v>0</v>
      </c>
      <c r="BA3700" s="395">
        <v>0</v>
      </c>
      <c r="BB3700" s="395">
        <v>0</v>
      </c>
      <c r="BC3700" s="395">
        <v>0</v>
      </c>
      <c r="BD3700" s="115"/>
      <c r="BE3700" s="115"/>
      <c r="BF3700" s="115"/>
      <c r="BG3700" s="115"/>
      <c r="BH3700" s="115"/>
      <c r="BI3700" s="115"/>
      <c r="BJ3700" s="115"/>
      <c r="BK3700" s="115"/>
      <c r="BQ3700" s="74" t="str">
        <f t="shared" si="2106"/>
        <v xml:space="preserve"> </v>
      </c>
      <c r="BS3700" s="120" t="str">
        <f t="shared" si="2107"/>
        <v xml:space="preserve"> </v>
      </c>
      <c r="BU3700" s="74" t="str">
        <f t="shared" si="2108"/>
        <v xml:space="preserve"> </v>
      </c>
      <c r="BW3700" s="120" t="str">
        <f t="shared" si="2109"/>
        <v xml:space="preserve">  </v>
      </c>
      <c r="BY3700" s="74" t="str">
        <f t="shared" si="2110"/>
        <v xml:space="preserve"> </v>
      </c>
      <c r="CA3700" s="120" t="str">
        <f t="shared" si="2111"/>
        <v xml:space="preserve"> </v>
      </c>
      <c r="CC3700" s="115" t="str">
        <f t="shared" si="2112"/>
        <v xml:space="preserve"> </v>
      </c>
      <c r="CD3700" s="115"/>
      <c r="CE3700" s="417" t="str">
        <f t="shared" si="2113"/>
        <v xml:space="preserve"> </v>
      </c>
      <c r="CF3700" s="115"/>
      <c r="CG3700" s="115" t="str">
        <f t="shared" si="2114"/>
        <v xml:space="preserve"> </v>
      </c>
      <c r="CH3700" s="115"/>
      <c r="CI3700" s="417" t="str">
        <f t="shared" si="2115"/>
        <v xml:space="preserve"> </v>
      </c>
      <c r="CJ3700" s="115"/>
      <c r="CK3700" s="115" t="str">
        <f t="shared" si="2116"/>
        <v xml:space="preserve"> </v>
      </c>
      <c r="CL3700" s="115"/>
      <c r="CM3700" s="417" t="str">
        <f t="shared" si="2117"/>
        <v xml:space="preserve"> </v>
      </c>
      <c r="IS3700" s="96"/>
    </row>
    <row r="3701" spans="2:253" s="74" customFormat="1" ht="17.100000000000001" hidden="1" customHeight="1" x14ac:dyDescent="0.25">
      <c r="B3701" s="504">
        <f>IF('KB Duct Parts'!$BL$14=1,Specials!G23,0)</f>
        <v>0</v>
      </c>
      <c r="C3701" s="508">
        <v>19224</v>
      </c>
      <c r="D3701" s="506">
        <f t="shared" si="2103"/>
        <v>19224</v>
      </c>
      <c r="E3701" s="504" t="s">
        <v>1338</v>
      </c>
      <c r="F3701" s="508" t="str">
        <f t="shared" si="2097"/>
        <v xml:space="preserve"> </v>
      </c>
      <c r="G3701" s="509" t="s">
        <v>115</v>
      </c>
      <c r="H3701" s="504" t="s">
        <v>923</v>
      </c>
      <c r="I3701" s="1035"/>
      <c r="J3701" s="1036"/>
      <c r="K3701" s="516" t="s">
        <v>881</v>
      </c>
      <c r="L3701" s="535"/>
      <c r="M3701" s="532" t="s">
        <v>1700</v>
      </c>
      <c r="N3701" s="514">
        <f t="shared" si="2098"/>
        <v>682.3</v>
      </c>
      <c r="O3701" s="518">
        <f t="shared" si="2104"/>
        <v>0</v>
      </c>
      <c r="P3701" s="680">
        <f>'KB Duct Parts'!$AE$3</f>
        <v>0</v>
      </c>
      <c r="Q3701" s="681">
        <f t="shared" si="2099"/>
        <v>0</v>
      </c>
      <c r="R3701" s="682">
        <f t="shared" si="2100"/>
        <v>0</v>
      </c>
      <c r="S3701" s="716">
        <f t="shared" si="2105"/>
        <v>0.2</v>
      </c>
      <c r="T3701" s="679">
        <f t="shared" si="2101"/>
        <v>0</v>
      </c>
      <c r="U3701" s="679">
        <f t="shared" si="2102"/>
        <v>0</v>
      </c>
      <c r="AF3701" s="370"/>
      <c r="AG3701" s="375"/>
      <c r="AH3701" s="379"/>
      <c r="AI3701" s="383"/>
      <c r="AJ3701" s="388"/>
      <c r="AK3701" s="392"/>
      <c r="AL3701" s="388"/>
      <c r="AM3701" s="363">
        <f t="shared" si="2096"/>
        <v>1</v>
      </c>
      <c r="AN3701" s="578">
        <v>682.3</v>
      </c>
      <c r="AO3701" s="78"/>
      <c r="AP3701" s="78"/>
      <c r="AQ3701" s="78"/>
      <c r="AR3701" s="78"/>
      <c r="AS3701" s="78"/>
      <c r="AT3701" s="78"/>
      <c r="AU3701" s="74" t="s">
        <v>717</v>
      </c>
      <c r="AV3701" s="115"/>
      <c r="AW3701" s="395"/>
      <c r="AX3701" s="395">
        <v>0</v>
      </c>
      <c r="AY3701" s="395">
        <v>0</v>
      </c>
      <c r="AZ3701" s="395">
        <v>0</v>
      </c>
      <c r="BA3701" s="395">
        <v>0</v>
      </c>
      <c r="BB3701" s="395">
        <v>0</v>
      </c>
      <c r="BC3701" s="395">
        <v>0</v>
      </c>
      <c r="BD3701" s="115"/>
      <c r="BE3701" s="115"/>
      <c r="BF3701" s="115"/>
      <c r="BG3701" s="115"/>
      <c r="BH3701" s="115"/>
      <c r="BI3701" s="115"/>
      <c r="BJ3701" s="115"/>
      <c r="BK3701" s="115"/>
      <c r="BQ3701" s="74" t="str">
        <f t="shared" si="2106"/>
        <v xml:space="preserve"> </v>
      </c>
      <c r="BS3701" s="120" t="str">
        <f t="shared" si="2107"/>
        <v xml:space="preserve"> </v>
      </c>
      <c r="BU3701" s="74" t="str">
        <f t="shared" si="2108"/>
        <v xml:space="preserve"> </v>
      </c>
      <c r="BW3701" s="120" t="str">
        <f t="shared" si="2109"/>
        <v xml:space="preserve">  </v>
      </c>
      <c r="BY3701" s="74" t="str">
        <f t="shared" si="2110"/>
        <v xml:space="preserve"> </v>
      </c>
      <c r="CA3701" s="120" t="str">
        <f t="shared" si="2111"/>
        <v xml:space="preserve"> </v>
      </c>
      <c r="CC3701" s="115" t="str">
        <f t="shared" si="2112"/>
        <v xml:space="preserve"> </v>
      </c>
      <c r="CD3701" s="115"/>
      <c r="CE3701" s="417" t="str">
        <f t="shared" si="2113"/>
        <v xml:space="preserve"> </v>
      </c>
      <c r="CF3701" s="115"/>
      <c r="CG3701" s="115" t="str">
        <f t="shared" si="2114"/>
        <v xml:space="preserve"> </v>
      </c>
      <c r="CH3701" s="115"/>
      <c r="CI3701" s="417" t="str">
        <f t="shared" si="2115"/>
        <v xml:space="preserve"> </v>
      </c>
      <c r="CJ3701" s="115"/>
      <c r="CK3701" s="115" t="str">
        <f t="shared" si="2116"/>
        <v xml:space="preserve"> </v>
      </c>
      <c r="CL3701" s="115"/>
      <c r="CM3701" s="417" t="str">
        <f t="shared" si="2117"/>
        <v xml:space="preserve"> </v>
      </c>
      <c r="IS3701" s="96"/>
    </row>
    <row r="3702" spans="2:253" s="74" customFormat="1" ht="17.100000000000001" hidden="1" customHeight="1" x14ac:dyDescent="0.25">
      <c r="B3702" s="504">
        <f>IF('KB Duct Parts'!$BL$14=1,Specials!G24,0)</f>
        <v>0</v>
      </c>
      <c r="C3702" s="508" t="s">
        <v>280</v>
      </c>
      <c r="D3702" s="506" t="str">
        <f t="shared" si="2103"/>
        <v>19226</v>
      </c>
      <c r="E3702" s="504" t="s">
        <v>1339</v>
      </c>
      <c r="F3702" s="508" t="str">
        <f t="shared" si="2097"/>
        <v xml:space="preserve"> </v>
      </c>
      <c r="G3702" s="509" t="s">
        <v>115</v>
      </c>
      <c r="H3702" s="504" t="s">
        <v>923</v>
      </c>
      <c r="I3702" s="1035"/>
      <c r="J3702" s="1036"/>
      <c r="K3702" s="516" t="s">
        <v>881</v>
      </c>
      <c r="L3702" s="535"/>
      <c r="M3702" s="532" t="s">
        <v>1700</v>
      </c>
      <c r="N3702" s="514">
        <f t="shared" si="2098"/>
        <v>751.4</v>
      </c>
      <c r="O3702" s="518">
        <f t="shared" si="2104"/>
        <v>0</v>
      </c>
      <c r="P3702" s="680">
        <f>'KB Duct Parts'!$AE$3</f>
        <v>0</v>
      </c>
      <c r="Q3702" s="681">
        <f t="shared" si="2099"/>
        <v>0</v>
      </c>
      <c r="R3702" s="682">
        <f t="shared" si="2100"/>
        <v>0</v>
      </c>
      <c r="S3702" s="716">
        <f t="shared" si="2105"/>
        <v>0.2</v>
      </c>
      <c r="T3702" s="679">
        <f t="shared" si="2101"/>
        <v>0</v>
      </c>
      <c r="U3702" s="679">
        <f t="shared" si="2102"/>
        <v>0</v>
      </c>
      <c r="AF3702" s="370"/>
      <c r="AG3702" s="375"/>
      <c r="AH3702" s="379"/>
      <c r="AI3702" s="383"/>
      <c r="AJ3702" s="388"/>
      <c r="AK3702" s="392"/>
      <c r="AL3702" s="388"/>
      <c r="AM3702" s="363">
        <f t="shared" si="2096"/>
        <v>1</v>
      </c>
      <c r="AN3702" s="578">
        <v>751.4</v>
      </c>
      <c r="AO3702" s="78"/>
      <c r="AP3702" s="78"/>
      <c r="AQ3702" s="78"/>
      <c r="AR3702" s="78"/>
      <c r="AS3702" s="78"/>
      <c r="AT3702" s="78"/>
      <c r="AU3702" s="74" t="s">
        <v>717</v>
      </c>
      <c r="AV3702" s="115"/>
      <c r="AW3702" s="395"/>
      <c r="AX3702" s="395">
        <v>0</v>
      </c>
      <c r="AY3702" s="395">
        <v>0</v>
      </c>
      <c r="AZ3702" s="395">
        <v>0</v>
      </c>
      <c r="BA3702" s="395">
        <v>0</v>
      </c>
      <c r="BB3702" s="395">
        <v>0</v>
      </c>
      <c r="BC3702" s="395">
        <v>0</v>
      </c>
      <c r="BD3702" s="115"/>
      <c r="BE3702" s="115"/>
      <c r="BF3702" s="115"/>
      <c r="BG3702" s="115"/>
      <c r="BH3702" s="115"/>
      <c r="BI3702" s="115"/>
      <c r="BJ3702" s="115"/>
      <c r="BK3702" s="115"/>
      <c r="BQ3702" s="74" t="str">
        <f t="shared" si="2106"/>
        <v xml:space="preserve"> </v>
      </c>
      <c r="BS3702" s="120" t="str">
        <f t="shared" si="2107"/>
        <v xml:space="preserve"> </v>
      </c>
      <c r="BU3702" s="74" t="str">
        <f t="shared" si="2108"/>
        <v xml:space="preserve"> </v>
      </c>
      <c r="BW3702" s="120" t="str">
        <f t="shared" si="2109"/>
        <v xml:space="preserve">  </v>
      </c>
      <c r="BY3702" s="74" t="str">
        <f t="shared" si="2110"/>
        <v xml:space="preserve"> </v>
      </c>
      <c r="CA3702" s="120" t="str">
        <f t="shared" si="2111"/>
        <v xml:space="preserve"> </v>
      </c>
      <c r="CC3702" s="115" t="str">
        <f t="shared" si="2112"/>
        <v xml:space="preserve"> </v>
      </c>
      <c r="CD3702" s="115"/>
      <c r="CE3702" s="417" t="str">
        <f t="shared" si="2113"/>
        <v xml:space="preserve"> </v>
      </c>
      <c r="CF3702" s="115"/>
      <c r="CG3702" s="115" t="str">
        <f t="shared" si="2114"/>
        <v xml:space="preserve"> </v>
      </c>
      <c r="CH3702" s="115"/>
      <c r="CI3702" s="417" t="str">
        <f t="shared" si="2115"/>
        <v xml:space="preserve"> </v>
      </c>
      <c r="CJ3702" s="115"/>
      <c r="CK3702" s="115" t="str">
        <f t="shared" si="2116"/>
        <v xml:space="preserve"> </v>
      </c>
      <c r="CL3702" s="115"/>
      <c r="CM3702" s="417" t="str">
        <f t="shared" si="2117"/>
        <v xml:space="preserve"> </v>
      </c>
      <c r="IS3702" s="96"/>
    </row>
    <row r="3703" spans="2:253" s="74" customFormat="1" ht="17.100000000000001" hidden="1" customHeight="1" x14ac:dyDescent="0.25">
      <c r="B3703" s="504">
        <f>IF('KB Duct Parts'!$BL$14=1,Specials!G25,0)</f>
        <v>0</v>
      </c>
      <c r="C3703" s="508" t="s">
        <v>364</v>
      </c>
      <c r="D3703" s="506" t="str">
        <f t="shared" si="2103"/>
        <v>19228</v>
      </c>
      <c r="E3703" s="504" t="s">
        <v>1340</v>
      </c>
      <c r="F3703" s="508" t="str">
        <f t="shared" si="2097"/>
        <v xml:space="preserve"> </v>
      </c>
      <c r="G3703" s="509" t="s">
        <v>115</v>
      </c>
      <c r="H3703" s="504" t="s">
        <v>923</v>
      </c>
      <c r="I3703" s="1035"/>
      <c r="J3703" s="1036"/>
      <c r="K3703" s="516" t="s">
        <v>881</v>
      </c>
      <c r="L3703" s="535"/>
      <c r="M3703" s="532" t="s">
        <v>1700</v>
      </c>
      <c r="N3703" s="514">
        <f t="shared" si="2098"/>
        <v>826.2</v>
      </c>
      <c r="O3703" s="518">
        <f t="shared" si="2104"/>
        <v>0</v>
      </c>
      <c r="P3703" s="680">
        <f>'KB Duct Parts'!$AE$3</f>
        <v>0</v>
      </c>
      <c r="Q3703" s="681">
        <f t="shared" si="2099"/>
        <v>0</v>
      </c>
      <c r="R3703" s="682">
        <f t="shared" si="2100"/>
        <v>0</v>
      </c>
      <c r="S3703" s="716">
        <f t="shared" si="2105"/>
        <v>0.2</v>
      </c>
      <c r="T3703" s="679">
        <f t="shared" si="2101"/>
        <v>0</v>
      </c>
      <c r="U3703" s="679">
        <f t="shared" si="2102"/>
        <v>0</v>
      </c>
      <c r="AF3703" s="370"/>
      <c r="AG3703" s="375"/>
      <c r="AH3703" s="379"/>
      <c r="AI3703" s="383"/>
      <c r="AJ3703" s="388"/>
      <c r="AK3703" s="392"/>
      <c r="AL3703" s="388"/>
      <c r="AM3703" s="363">
        <f t="shared" si="2096"/>
        <v>1</v>
      </c>
      <c r="AN3703" s="578">
        <v>826.2</v>
      </c>
      <c r="AO3703" s="78"/>
      <c r="AP3703" s="78"/>
      <c r="AQ3703" s="78"/>
      <c r="AR3703" s="78"/>
      <c r="AS3703" s="78"/>
      <c r="AT3703" s="78"/>
      <c r="AU3703" s="74" t="s">
        <v>717</v>
      </c>
      <c r="AV3703" s="115"/>
      <c r="AW3703" s="395"/>
      <c r="AX3703" s="395">
        <v>0</v>
      </c>
      <c r="AY3703" s="395">
        <v>0</v>
      </c>
      <c r="AZ3703" s="395">
        <v>0</v>
      </c>
      <c r="BA3703" s="395">
        <v>0</v>
      </c>
      <c r="BB3703" s="395">
        <v>0</v>
      </c>
      <c r="BC3703" s="395">
        <v>0</v>
      </c>
      <c r="BD3703" s="115"/>
      <c r="BE3703" s="115"/>
      <c r="BF3703" s="115"/>
      <c r="BG3703" s="115"/>
      <c r="BH3703" s="115"/>
      <c r="BI3703" s="115"/>
      <c r="BJ3703" s="115"/>
      <c r="BK3703" s="115"/>
      <c r="BQ3703" s="74" t="str">
        <f t="shared" si="2106"/>
        <v xml:space="preserve"> </v>
      </c>
      <c r="BS3703" s="120" t="str">
        <f t="shared" si="2107"/>
        <v xml:space="preserve"> </v>
      </c>
      <c r="BU3703" s="74" t="str">
        <f t="shared" si="2108"/>
        <v xml:space="preserve"> </v>
      </c>
      <c r="BW3703" s="120" t="str">
        <f t="shared" si="2109"/>
        <v xml:space="preserve">  </v>
      </c>
      <c r="BY3703" s="74" t="str">
        <f t="shared" si="2110"/>
        <v xml:space="preserve"> </v>
      </c>
      <c r="CA3703" s="120" t="str">
        <f t="shared" si="2111"/>
        <v xml:space="preserve"> </v>
      </c>
      <c r="CC3703" s="115" t="str">
        <f t="shared" si="2112"/>
        <v xml:space="preserve"> </v>
      </c>
      <c r="CD3703" s="115"/>
      <c r="CE3703" s="417" t="str">
        <f t="shared" si="2113"/>
        <v xml:space="preserve"> </v>
      </c>
      <c r="CF3703" s="115"/>
      <c r="CG3703" s="115" t="str">
        <f t="shared" si="2114"/>
        <v xml:space="preserve"> </v>
      </c>
      <c r="CH3703" s="115"/>
      <c r="CI3703" s="417" t="str">
        <f t="shared" si="2115"/>
        <v xml:space="preserve"> </v>
      </c>
      <c r="CJ3703" s="115"/>
      <c r="CK3703" s="115" t="str">
        <f t="shared" si="2116"/>
        <v xml:space="preserve"> </v>
      </c>
      <c r="CL3703" s="115"/>
      <c r="CM3703" s="417" t="str">
        <f t="shared" si="2117"/>
        <v xml:space="preserve"> </v>
      </c>
      <c r="IS3703" s="96"/>
    </row>
    <row r="3704" spans="2:253" s="74" customFormat="1" ht="17.100000000000001" hidden="1" customHeight="1" x14ac:dyDescent="0.25">
      <c r="B3704" s="504">
        <f>IF('KB Duct Parts'!$BL$14=1,Specials!G26,0)</f>
        <v>0</v>
      </c>
      <c r="C3704" s="508" t="s">
        <v>365</v>
      </c>
      <c r="D3704" s="506" t="str">
        <f t="shared" si="2103"/>
        <v>19230</v>
      </c>
      <c r="E3704" s="504" t="s">
        <v>1341</v>
      </c>
      <c r="F3704" s="508" t="str">
        <f t="shared" si="2097"/>
        <v xml:space="preserve"> </v>
      </c>
      <c r="G3704" s="509" t="s">
        <v>115</v>
      </c>
      <c r="H3704" s="504" t="s">
        <v>923</v>
      </c>
      <c r="I3704" s="1035"/>
      <c r="J3704" s="1036"/>
      <c r="K3704" s="516" t="s">
        <v>881</v>
      </c>
      <c r="L3704" s="535"/>
      <c r="M3704" s="532" t="s">
        <v>1700</v>
      </c>
      <c r="N3704" s="514">
        <f t="shared" si="2098"/>
        <v>909.5</v>
      </c>
      <c r="O3704" s="518">
        <f t="shared" si="2104"/>
        <v>0</v>
      </c>
      <c r="P3704" s="680">
        <f>'KB Duct Parts'!$AE$3</f>
        <v>0</v>
      </c>
      <c r="Q3704" s="681">
        <f t="shared" si="2099"/>
        <v>0</v>
      </c>
      <c r="R3704" s="682">
        <f t="shared" si="2100"/>
        <v>0</v>
      </c>
      <c r="S3704" s="716">
        <f t="shared" si="2105"/>
        <v>0.2</v>
      </c>
      <c r="T3704" s="679">
        <f t="shared" si="2101"/>
        <v>0</v>
      </c>
      <c r="U3704" s="679">
        <f t="shared" si="2102"/>
        <v>0</v>
      </c>
      <c r="AF3704" s="370"/>
      <c r="AG3704" s="375"/>
      <c r="AH3704" s="379"/>
      <c r="AI3704" s="383"/>
      <c r="AJ3704" s="388"/>
      <c r="AK3704" s="392"/>
      <c r="AL3704" s="388"/>
      <c r="AM3704" s="363">
        <f t="shared" si="2096"/>
        <v>1</v>
      </c>
      <c r="AN3704" s="578">
        <v>909.5</v>
      </c>
      <c r="AO3704" s="78"/>
      <c r="AP3704" s="78"/>
      <c r="AQ3704" s="78"/>
      <c r="AR3704" s="78"/>
      <c r="AS3704" s="78"/>
      <c r="AT3704" s="78"/>
      <c r="AU3704" s="74" t="s">
        <v>717</v>
      </c>
      <c r="AV3704" s="115"/>
      <c r="AW3704" s="395"/>
      <c r="AX3704" s="395">
        <v>0</v>
      </c>
      <c r="AY3704" s="395">
        <v>0</v>
      </c>
      <c r="AZ3704" s="395">
        <v>0</v>
      </c>
      <c r="BA3704" s="395">
        <v>0</v>
      </c>
      <c r="BB3704" s="395">
        <v>0</v>
      </c>
      <c r="BC3704" s="395">
        <v>0</v>
      </c>
      <c r="BD3704" s="115"/>
      <c r="BE3704" s="115"/>
      <c r="BF3704" s="115"/>
      <c r="BG3704" s="115"/>
      <c r="BH3704" s="115"/>
      <c r="BI3704" s="115"/>
      <c r="BJ3704" s="115"/>
      <c r="BK3704" s="115"/>
      <c r="BQ3704" s="74" t="str">
        <f t="shared" si="2106"/>
        <v xml:space="preserve"> </v>
      </c>
      <c r="BS3704" s="120" t="str">
        <f t="shared" si="2107"/>
        <v xml:space="preserve"> </v>
      </c>
      <c r="BU3704" s="74" t="str">
        <f t="shared" si="2108"/>
        <v xml:space="preserve"> </v>
      </c>
      <c r="BW3704" s="120" t="str">
        <f t="shared" si="2109"/>
        <v xml:space="preserve">  </v>
      </c>
      <c r="BY3704" s="74" t="str">
        <f t="shared" si="2110"/>
        <v xml:space="preserve"> </v>
      </c>
      <c r="CA3704" s="120" t="str">
        <f t="shared" si="2111"/>
        <v xml:space="preserve"> </v>
      </c>
      <c r="CC3704" s="115" t="str">
        <f t="shared" si="2112"/>
        <v xml:space="preserve"> </v>
      </c>
      <c r="CD3704" s="115"/>
      <c r="CE3704" s="417" t="str">
        <f t="shared" si="2113"/>
        <v xml:space="preserve"> </v>
      </c>
      <c r="CF3704" s="115"/>
      <c r="CG3704" s="115" t="str">
        <f t="shared" si="2114"/>
        <v xml:space="preserve"> </v>
      </c>
      <c r="CH3704" s="115"/>
      <c r="CI3704" s="417" t="str">
        <f t="shared" si="2115"/>
        <v xml:space="preserve"> </v>
      </c>
      <c r="CJ3704" s="115"/>
      <c r="CK3704" s="115" t="str">
        <f t="shared" si="2116"/>
        <v xml:space="preserve"> </v>
      </c>
      <c r="CL3704" s="115"/>
      <c r="CM3704" s="417" t="str">
        <f t="shared" si="2117"/>
        <v xml:space="preserve"> </v>
      </c>
      <c r="IS3704" s="96"/>
    </row>
    <row r="3705" spans="2:253" s="74" customFormat="1" ht="17.100000000000001" hidden="1" customHeight="1" x14ac:dyDescent="0.25">
      <c r="B3705" s="504">
        <f>IF('KB Duct Parts'!$BL$14=1,Specials!G27,0)</f>
        <v>0</v>
      </c>
      <c r="C3705" s="508" t="s">
        <v>366</v>
      </c>
      <c r="D3705" s="506" t="str">
        <f t="shared" si="2103"/>
        <v>19332</v>
      </c>
      <c r="E3705" s="504" t="s">
        <v>1342</v>
      </c>
      <c r="F3705" s="508" t="str">
        <f t="shared" si="2097"/>
        <v xml:space="preserve"> </v>
      </c>
      <c r="G3705" s="509" t="s">
        <v>115</v>
      </c>
      <c r="H3705" s="504" t="s">
        <v>923</v>
      </c>
      <c r="I3705" s="1035"/>
      <c r="J3705" s="1036"/>
      <c r="K3705" s="516" t="s">
        <v>881</v>
      </c>
      <c r="L3705" s="535"/>
      <c r="M3705" s="532" t="s">
        <v>1700</v>
      </c>
      <c r="N3705" s="514">
        <f t="shared" si="2098"/>
        <v>1001</v>
      </c>
      <c r="O3705" s="518">
        <f t="shared" si="2104"/>
        <v>0</v>
      </c>
      <c r="P3705" s="680">
        <f>'KB Duct Parts'!$AE$3</f>
        <v>0</v>
      </c>
      <c r="Q3705" s="681">
        <f t="shared" si="2099"/>
        <v>0</v>
      </c>
      <c r="R3705" s="682">
        <f t="shared" si="2100"/>
        <v>0</v>
      </c>
      <c r="S3705" s="716">
        <f t="shared" si="2105"/>
        <v>0.2</v>
      </c>
      <c r="T3705" s="679">
        <f t="shared" si="2101"/>
        <v>0</v>
      </c>
      <c r="U3705" s="679">
        <f t="shared" si="2102"/>
        <v>0</v>
      </c>
      <c r="AF3705" s="370"/>
      <c r="AG3705" s="375"/>
      <c r="AH3705" s="379"/>
      <c r="AI3705" s="383"/>
      <c r="AJ3705" s="388"/>
      <c r="AK3705" s="392"/>
      <c r="AL3705" s="388"/>
      <c r="AM3705" s="363">
        <f t="shared" si="2096"/>
        <v>1</v>
      </c>
      <c r="AN3705" s="578">
        <v>1001</v>
      </c>
      <c r="AO3705" s="78"/>
      <c r="AP3705" s="78"/>
      <c r="AQ3705" s="78"/>
      <c r="AR3705" s="78"/>
      <c r="AS3705" s="78"/>
      <c r="AT3705" s="78"/>
      <c r="AU3705" s="74" t="s">
        <v>717</v>
      </c>
      <c r="AV3705" s="115"/>
      <c r="AW3705" s="395"/>
      <c r="AX3705" s="395">
        <v>0</v>
      </c>
      <c r="AY3705" s="395">
        <v>0</v>
      </c>
      <c r="AZ3705" s="395">
        <v>0</v>
      </c>
      <c r="BA3705" s="395">
        <v>0</v>
      </c>
      <c r="BB3705" s="395">
        <v>0</v>
      </c>
      <c r="BC3705" s="395">
        <v>0</v>
      </c>
      <c r="BD3705" s="115"/>
      <c r="BE3705" s="115"/>
      <c r="BF3705" s="115"/>
      <c r="BG3705" s="115"/>
      <c r="BH3705" s="115"/>
      <c r="BI3705" s="115"/>
      <c r="BJ3705" s="115"/>
      <c r="BK3705" s="115"/>
      <c r="BQ3705" s="74" t="str">
        <f t="shared" si="2106"/>
        <v xml:space="preserve"> </v>
      </c>
      <c r="BS3705" s="120" t="str">
        <f t="shared" si="2107"/>
        <v xml:space="preserve"> </v>
      </c>
      <c r="BU3705" s="74" t="str">
        <f t="shared" si="2108"/>
        <v xml:space="preserve"> </v>
      </c>
      <c r="BW3705" s="120" t="str">
        <f t="shared" si="2109"/>
        <v xml:space="preserve">  </v>
      </c>
      <c r="BY3705" s="74" t="str">
        <f t="shared" si="2110"/>
        <v xml:space="preserve"> </v>
      </c>
      <c r="CA3705" s="120" t="str">
        <f t="shared" si="2111"/>
        <v xml:space="preserve"> </v>
      </c>
      <c r="CC3705" s="115" t="str">
        <f t="shared" si="2112"/>
        <v xml:space="preserve"> </v>
      </c>
      <c r="CD3705" s="115"/>
      <c r="CE3705" s="417" t="str">
        <f t="shared" si="2113"/>
        <v xml:space="preserve"> </v>
      </c>
      <c r="CF3705" s="115"/>
      <c r="CG3705" s="115" t="str">
        <f t="shared" si="2114"/>
        <v xml:space="preserve"> </v>
      </c>
      <c r="CH3705" s="115"/>
      <c r="CI3705" s="417" t="str">
        <f t="shared" si="2115"/>
        <v xml:space="preserve"> </v>
      </c>
      <c r="CJ3705" s="115"/>
      <c r="CK3705" s="115" t="str">
        <f t="shared" si="2116"/>
        <v xml:space="preserve"> </v>
      </c>
      <c r="CL3705" s="115"/>
      <c r="CM3705" s="417" t="str">
        <f t="shared" si="2117"/>
        <v xml:space="preserve"> </v>
      </c>
      <c r="IS3705" s="96"/>
    </row>
    <row r="3706" spans="2:253" s="74" customFormat="1" ht="17.100000000000001" hidden="1" customHeight="1" x14ac:dyDescent="0.25">
      <c r="B3706" s="504">
        <f>IF('KB Duct Parts'!$BL$14=2,Specials!G5,0)</f>
        <v>0</v>
      </c>
      <c r="C3706" s="508" t="s">
        <v>370</v>
      </c>
      <c r="D3706" s="506" t="str">
        <f t="shared" si="2103"/>
        <v>19204SS</v>
      </c>
      <c r="E3706" s="504" t="s">
        <v>861</v>
      </c>
      <c r="F3706" s="508" t="str">
        <f t="shared" si="2097"/>
        <v xml:space="preserve"> </v>
      </c>
      <c r="G3706" s="509" t="s">
        <v>115</v>
      </c>
      <c r="H3706" s="504" t="s">
        <v>923</v>
      </c>
      <c r="I3706" s="1035"/>
      <c r="J3706" s="1036"/>
      <c r="K3706" s="516" t="s">
        <v>882</v>
      </c>
      <c r="L3706" s="535"/>
      <c r="M3706" s="532" t="s">
        <v>1700</v>
      </c>
      <c r="N3706" s="514">
        <f t="shared" si="2098"/>
        <v>273.39999999999998</v>
      </c>
      <c r="O3706" s="518">
        <f t="shared" si="2104"/>
        <v>0</v>
      </c>
      <c r="P3706" s="680">
        <f>'KB Duct Parts'!$AE$3</f>
        <v>0</v>
      </c>
      <c r="Q3706" s="681">
        <f t="shared" si="2099"/>
        <v>0</v>
      </c>
      <c r="R3706" s="682">
        <f t="shared" si="2100"/>
        <v>0</v>
      </c>
      <c r="S3706" s="716">
        <f t="shared" si="2105"/>
        <v>0.2</v>
      </c>
      <c r="T3706" s="679">
        <f t="shared" si="2101"/>
        <v>0</v>
      </c>
      <c r="U3706" s="679">
        <f t="shared" si="2102"/>
        <v>0</v>
      </c>
      <c r="AF3706" s="370"/>
      <c r="AG3706" s="375"/>
      <c r="AH3706" s="379"/>
      <c r="AI3706" s="383"/>
      <c r="AJ3706" s="388"/>
      <c r="AK3706" s="392"/>
      <c r="AL3706" s="388"/>
      <c r="AM3706" s="363">
        <f t="shared" si="2096"/>
        <v>1</v>
      </c>
      <c r="AN3706" s="578">
        <v>273.39999999999998</v>
      </c>
      <c r="AO3706" s="78"/>
      <c r="AP3706" s="78"/>
      <c r="AQ3706" s="78"/>
      <c r="AR3706" s="78"/>
      <c r="AS3706" s="78"/>
      <c r="AT3706" s="78"/>
      <c r="AU3706" s="74" t="s">
        <v>717</v>
      </c>
      <c r="AV3706" s="115"/>
      <c r="AW3706" s="395"/>
      <c r="AX3706" s="395">
        <v>0</v>
      </c>
      <c r="AY3706" s="395">
        <v>0</v>
      </c>
      <c r="AZ3706" s="395">
        <v>0</v>
      </c>
      <c r="BA3706" s="395">
        <v>0</v>
      </c>
      <c r="BB3706" s="395">
        <v>0</v>
      </c>
      <c r="BC3706" s="395">
        <v>0</v>
      </c>
      <c r="BD3706" s="115"/>
      <c r="BE3706" s="115"/>
      <c r="BF3706" s="115"/>
      <c r="BG3706" s="115"/>
      <c r="BH3706" s="115"/>
      <c r="BI3706" s="115"/>
      <c r="BJ3706" s="115"/>
      <c r="BK3706" s="115"/>
      <c r="BQ3706" s="74" t="str">
        <f t="shared" si="2106"/>
        <v xml:space="preserve"> </v>
      </c>
      <c r="BS3706" s="120" t="str">
        <f t="shared" si="2107"/>
        <v xml:space="preserve"> </v>
      </c>
      <c r="BU3706" s="74" t="str">
        <f t="shared" si="2108"/>
        <v xml:space="preserve"> </v>
      </c>
      <c r="BW3706" s="120" t="str">
        <f t="shared" si="2109"/>
        <v xml:space="preserve">  </v>
      </c>
      <c r="BY3706" s="74" t="str">
        <f t="shared" si="2110"/>
        <v xml:space="preserve"> </v>
      </c>
      <c r="CA3706" s="120" t="str">
        <f t="shared" si="2111"/>
        <v xml:space="preserve"> </v>
      </c>
      <c r="CC3706" s="115" t="str">
        <f t="shared" si="2112"/>
        <v xml:space="preserve"> </v>
      </c>
      <c r="CD3706" s="115"/>
      <c r="CE3706" s="417" t="str">
        <f t="shared" si="2113"/>
        <v xml:space="preserve"> </v>
      </c>
      <c r="CF3706" s="115"/>
      <c r="CG3706" s="115" t="str">
        <f t="shared" si="2114"/>
        <v xml:space="preserve"> </v>
      </c>
      <c r="CH3706" s="115"/>
      <c r="CI3706" s="417" t="str">
        <f t="shared" si="2115"/>
        <v xml:space="preserve"> </v>
      </c>
      <c r="CJ3706" s="115"/>
      <c r="CK3706" s="115" t="str">
        <f t="shared" si="2116"/>
        <v xml:space="preserve"> </v>
      </c>
      <c r="CL3706" s="115"/>
      <c r="CM3706" s="417" t="str">
        <f t="shared" si="2117"/>
        <v xml:space="preserve"> </v>
      </c>
      <c r="IS3706" s="96"/>
    </row>
    <row r="3707" spans="2:253" s="74" customFormat="1" ht="17.100000000000001" hidden="1" customHeight="1" x14ac:dyDescent="0.25">
      <c r="B3707" s="504">
        <f>IF('KB Duct Parts'!$BL$14=2,Specials!G6,0)</f>
        <v>0</v>
      </c>
      <c r="C3707" s="508" t="s">
        <v>371</v>
      </c>
      <c r="D3707" s="506" t="str">
        <f t="shared" si="2103"/>
        <v>19205SS</v>
      </c>
      <c r="E3707" s="504" t="s">
        <v>862</v>
      </c>
      <c r="F3707" s="508" t="str">
        <f t="shared" si="2097"/>
        <v xml:space="preserve"> </v>
      </c>
      <c r="G3707" s="509" t="s">
        <v>115</v>
      </c>
      <c r="H3707" s="504" t="s">
        <v>923</v>
      </c>
      <c r="I3707" s="1035"/>
      <c r="J3707" s="1036"/>
      <c r="K3707" s="516" t="s">
        <v>882</v>
      </c>
      <c r="L3707" s="535"/>
      <c r="M3707" s="532" t="s">
        <v>1700</v>
      </c>
      <c r="N3707" s="514">
        <f t="shared" si="2098"/>
        <v>294.3</v>
      </c>
      <c r="O3707" s="518">
        <f t="shared" si="2104"/>
        <v>0</v>
      </c>
      <c r="P3707" s="680">
        <f>'KB Duct Parts'!$AE$3</f>
        <v>0</v>
      </c>
      <c r="Q3707" s="681">
        <f t="shared" si="2099"/>
        <v>0</v>
      </c>
      <c r="R3707" s="682">
        <f t="shared" si="2100"/>
        <v>0</v>
      </c>
      <c r="S3707" s="716">
        <f t="shared" si="2105"/>
        <v>0.2</v>
      </c>
      <c r="T3707" s="679">
        <f t="shared" si="2101"/>
        <v>0</v>
      </c>
      <c r="U3707" s="679">
        <f t="shared" si="2102"/>
        <v>0</v>
      </c>
      <c r="AF3707" s="370"/>
      <c r="AG3707" s="375"/>
      <c r="AH3707" s="379"/>
      <c r="AI3707" s="383"/>
      <c r="AJ3707" s="388"/>
      <c r="AK3707" s="392"/>
      <c r="AL3707" s="388"/>
      <c r="AM3707" s="363">
        <f t="shared" si="2096"/>
        <v>1</v>
      </c>
      <c r="AN3707" s="578">
        <v>294.3</v>
      </c>
      <c r="AO3707" s="78"/>
      <c r="AP3707" s="78"/>
      <c r="AQ3707" s="78"/>
      <c r="AR3707" s="78"/>
      <c r="AS3707" s="78"/>
      <c r="AT3707" s="78"/>
      <c r="AU3707" s="74" t="s">
        <v>717</v>
      </c>
      <c r="AV3707" s="115"/>
      <c r="AW3707" s="395"/>
      <c r="AX3707" s="395">
        <v>0</v>
      </c>
      <c r="AY3707" s="395">
        <v>0</v>
      </c>
      <c r="AZ3707" s="395">
        <v>0</v>
      </c>
      <c r="BA3707" s="395">
        <v>0</v>
      </c>
      <c r="BB3707" s="395">
        <v>0</v>
      </c>
      <c r="BC3707" s="395">
        <v>0</v>
      </c>
      <c r="BD3707" s="115"/>
      <c r="BE3707" s="115"/>
      <c r="BF3707" s="115"/>
      <c r="BG3707" s="115"/>
      <c r="BH3707" s="115"/>
      <c r="BI3707" s="115"/>
      <c r="BJ3707" s="115"/>
      <c r="BK3707" s="115"/>
      <c r="BQ3707" s="74" t="str">
        <f t="shared" si="2106"/>
        <v xml:space="preserve"> </v>
      </c>
      <c r="BS3707" s="120" t="str">
        <f t="shared" si="2107"/>
        <v xml:space="preserve"> </v>
      </c>
      <c r="BU3707" s="74" t="str">
        <f t="shared" si="2108"/>
        <v xml:space="preserve"> </v>
      </c>
      <c r="BW3707" s="120" t="str">
        <f t="shared" si="2109"/>
        <v xml:space="preserve">  </v>
      </c>
      <c r="BY3707" s="74" t="str">
        <f t="shared" si="2110"/>
        <v xml:space="preserve"> </v>
      </c>
      <c r="CA3707" s="120" t="str">
        <f t="shared" si="2111"/>
        <v xml:space="preserve"> </v>
      </c>
      <c r="CC3707" s="115" t="str">
        <f t="shared" si="2112"/>
        <v xml:space="preserve"> </v>
      </c>
      <c r="CD3707" s="115"/>
      <c r="CE3707" s="417" t="str">
        <f t="shared" si="2113"/>
        <v xml:space="preserve"> </v>
      </c>
      <c r="CF3707" s="115"/>
      <c r="CG3707" s="115" t="str">
        <f t="shared" si="2114"/>
        <v xml:space="preserve"> </v>
      </c>
      <c r="CH3707" s="115"/>
      <c r="CI3707" s="417" t="str">
        <f t="shared" si="2115"/>
        <v xml:space="preserve"> </v>
      </c>
      <c r="CJ3707" s="115"/>
      <c r="CK3707" s="115" t="str">
        <f t="shared" si="2116"/>
        <v xml:space="preserve"> </v>
      </c>
      <c r="CL3707" s="115"/>
      <c r="CM3707" s="417" t="str">
        <f t="shared" si="2117"/>
        <v xml:space="preserve"> </v>
      </c>
      <c r="IS3707" s="96"/>
    </row>
    <row r="3708" spans="2:253" s="74" customFormat="1" ht="17.100000000000001" hidden="1" customHeight="1" x14ac:dyDescent="0.25">
      <c r="B3708" s="504">
        <f>IF('KB Duct Parts'!$BL$14=2,Specials!G7,0)</f>
        <v>0</v>
      </c>
      <c r="C3708" s="508" t="s">
        <v>372</v>
      </c>
      <c r="D3708" s="506" t="str">
        <f t="shared" si="2103"/>
        <v>19206SS</v>
      </c>
      <c r="E3708" s="504" t="s">
        <v>863</v>
      </c>
      <c r="F3708" s="508" t="str">
        <f t="shared" si="2097"/>
        <v xml:space="preserve"> </v>
      </c>
      <c r="G3708" s="509" t="s">
        <v>115</v>
      </c>
      <c r="H3708" s="504" t="s">
        <v>923</v>
      </c>
      <c r="I3708" s="1035"/>
      <c r="J3708" s="1036"/>
      <c r="K3708" s="516" t="s">
        <v>882</v>
      </c>
      <c r="L3708" s="535"/>
      <c r="M3708" s="532" t="s">
        <v>1700</v>
      </c>
      <c r="N3708" s="514">
        <f t="shared" si="2098"/>
        <v>315.39999999999998</v>
      </c>
      <c r="O3708" s="518">
        <f t="shared" si="2104"/>
        <v>0</v>
      </c>
      <c r="P3708" s="680">
        <f>'KB Duct Parts'!$AE$3</f>
        <v>0</v>
      </c>
      <c r="Q3708" s="681">
        <f t="shared" si="2099"/>
        <v>0</v>
      </c>
      <c r="R3708" s="682">
        <f t="shared" si="2100"/>
        <v>0</v>
      </c>
      <c r="S3708" s="716">
        <f t="shared" si="2105"/>
        <v>0.2</v>
      </c>
      <c r="T3708" s="679">
        <f t="shared" si="2101"/>
        <v>0</v>
      </c>
      <c r="U3708" s="679">
        <f t="shared" si="2102"/>
        <v>0</v>
      </c>
      <c r="AF3708" s="370"/>
      <c r="AG3708" s="375"/>
      <c r="AH3708" s="379"/>
      <c r="AI3708" s="383"/>
      <c r="AJ3708" s="388"/>
      <c r="AK3708" s="392"/>
      <c r="AL3708" s="388"/>
      <c r="AM3708" s="363">
        <f t="shared" si="2096"/>
        <v>1</v>
      </c>
      <c r="AN3708" s="578">
        <v>315.39999999999998</v>
      </c>
      <c r="AO3708" s="78"/>
      <c r="AP3708" s="78"/>
      <c r="AQ3708" s="78"/>
      <c r="AR3708" s="78"/>
      <c r="AS3708" s="78"/>
      <c r="AT3708" s="78"/>
      <c r="AU3708" s="74" t="s">
        <v>717</v>
      </c>
      <c r="AV3708" s="115"/>
      <c r="AW3708" s="395"/>
      <c r="AX3708" s="395">
        <v>0</v>
      </c>
      <c r="AY3708" s="395">
        <v>0</v>
      </c>
      <c r="AZ3708" s="395">
        <v>0</v>
      </c>
      <c r="BA3708" s="395">
        <v>0</v>
      </c>
      <c r="BB3708" s="395">
        <v>0</v>
      </c>
      <c r="BC3708" s="395">
        <v>0</v>
      </c>
      <c r="BD3708" s="115"/>
      <c r="BE3708" s="115"/>
      <c r="BF3708" s="115"/>
      <c r="BG3708" s="115"/>
      <c r="BH3708" s="115"/>
      <c r="BI3708" s="115"/>
      <c r="BJ3708" s="115"/>
      <c r="BK3708" s="115"/>
      <c r="BQ3708" s="74" t="str">
        <f t="shared" si="2106"/>
        <v xml:space="preserve"> </v>
      </c>
      <c r="BS3708" s="120" t="str">
        <f t="shared" si="2107"/>
        <v xml:space="preserve"> </v>
      </c>
      <c r="BU3708" s="74" t="str">
        <f t="shared" si="2108"/>
        <v xml:space="preserve"> </v>
      </c>
      <c r="BW3708" s="120" t="str">
        <f t="shared" si="2109"/>
        <v xml:space="preserve">  </v>
      </c>
      <c r="BY3708" s="74" t="str">
        <f t="shared" si="2110"/>
        <v xml:space="preserve"> </v>
      </c>
      <c r="CA3708" s="120" t="str">
        <f t="shared" si="2111"/>
        <v xml:space="preserve"> </v>
      </c>
      <c r="CC3708" s="115" t="str">
        <f t="shared" si="2112"/>
        <v xml:space="preserve"> </v>
      </c>
      <c r="CD3708" s="115"/>
      <c r="CE3708" s="417" t="str">
        <f t="shared" si="2113"/>
        <v xml:space="preserve"> </v>
      </c>
      <c r="CF3708" s="115"/>
      <c r="CG3708" s="115" t="str">
        <f t="shared" si="2114"/>
        <v xml:space="preserve"> </v>
      </c>
      <c r="CH3708" s="115"/>
      <c r="CI3708" s="417" t="str">
        <f t="shared" si="2115"/>
        <v xml:space="preserve"> </v>
      </c>
      <c r="CJ3708" s="115"/>
      <c r="CK3708" s="115" t="str">
        <f t="shared" si="2116"/>
        <v xml:space="preserve"> </v>
      </c>
      <c r="CL3708" s="115"/>
      <c r="CM3708" s="417" t="str">
        <f t="shared" si="2117"/>
        <v xml:space="preserve"> </v>
      </c>
      <c r="IS3708" s="96"/>
    </row>
    <row r="3709" spans="2:253" s="74" customFormat="1" ht="17.100000000000001" hidden="1" customHeight="1" x14ac:dyDescent="0.25">
      <c r="B3709" s="504">
        <f>IF('KB Duct Parts'!$BL$14=2,Specials!G8,0)</f>
        <v>0</v>
      </c>
      <c r="C3709" s="508" t="s">
        <v>373</v>
      </c>
      <c r="D3709" s="506" t="str">
        <f t="shared" si="2103"/>
        <v>19207SS</v>
      </c>
      <c r="E3709" s="504" t="s">
        <v>864</v>
      </c>
      <c r="F3709" s="508" t="str">
        <f t="shared" si="2097"/>
        <v xml:space="preserve"> </v>
      </c>
      <c r="G3709" s="509" t="s">
        <v>115</v>
      </c>
      <c r="H3709" s="504" t="s">
        <v>923</v>
      </c>
      <c r="I3709" s="1035"/>
      <c r="J3709" s="1036"/>
      <c r="K3709" s="516" t="s">
        <v>882</v>
      </c>
      <c r="L3709" s="535"/>
      <c r="M3709" s="532" t="s">
        <v>1700</v>
      </c>
      <c r="N3709" s="514">
        <f t="shared" si="2098"/>
        <v>346.9</v>
      </c>
      <c r="O3709" s="518">
        <f t="shared" si="2104"/>
        <v>0</v>
      </c>
      <c r="P3709" s="680">
        <f>'KB Duct Parts'!$AE$3</f>
        <v>0</v>
      </c>
      <c r="Q3709" s="681">
        <f t="shared" si="2099"/>
        <v>0</v>
      </c>
      <c r="R3709" s="682">
        <f t="shared" si="2100"/>
        <v>0</v>
      </c>
      <c r="S3709" s="716">
        <f t="shared" si="2105"/>
        <v>0.2</v>
      </c>
      <c r="T3709" s="679">
        <f t="shared" si="2101"/>
        <v>0</v>
      </c>
      <c r="U3709" s="679">
        <f t="shared" si="2102"/>
        <v>0</v>
      </c>
      <c r="AF3709" s="370"/>
      <c r="AG3709" s="375"/>
      <c r="AH3709" s="379"/>
      <c r="AI3709" s="383"/>
      <c r="AJ3709" s="388"/>
      <c r="AK3709" s="392"/>
      <c r="AL3709" s="388"/>
      <c r="AM3709" s="363">
        <f t="shared" si="2096"/>
        <v>1</v>
      </c>
      <c r="AN3709" s="578">
        <v>346.9</v>
      </c>
      <c r="AO3709" s="78"/>
      <c r="AP3709" s="78"/>
      <c r="AQ3709" s="78"/>
      <c r="AR3709" s="78"/>
      <c r="AS3709" s="78"/>
      <c r="AT3709" s="78"/>
      <c r="AU3709" s="74" t="s">
        <v>717</v>
      </c>
      <c r="AV3709" s="115"/>
      <c r="AW3709" s="395"/>
      <c r="AX3709" s="395">
        <v>0</v>
      </c>
      <c r="AY3709" s="395">
        <v>0</v>
      </c>
      <c r="AZ3709" s="395">
        <v>0</v>
      </c>
      <c r="BA3709" s="395">
        <v>0</v>
      </c>
      <c r="BB3709" s="395">
        <v>0</v>
      </c>
      <c r="BC3709" s="395">
        <v>0</v>
      </c>
      <c r="BD3709" s="115"/>
      <c r="BE3709" s="115"/>
      <c r="BF3709" s="115"/>
      <c r="BG3709" s="115"/>
      <c r="BH3709" s="115"/>
      <c r="BI3709" s="115"/>
      <c r="BJ3709" s="115"/>
      <c r="BK3709" s="115"/>
      <c r="BQ3709" s="74" t="str">
        <f t="shared" si="2106"/>
        <v xml:space="preserve"> </v>
      </c>
      <c r="BS3709" s="120" t="str">
        <f t="shared" si="2107"/>
        <v xml:space="preserve"> </v>
      </c>
      <c r="BU3709" s="74" t="str">
        <f t="shared" si="2108"/>
        <v xml:space="preserve"> </v>
      </c>
      <c r="BW3709" s="120" t="str">
        <f t="shared" si="2109"/>
        <v xml:space="preserve">  </v>
      </c>
      <c r="BY3709" s="74" t="str">
        <f t="shared" si="2110"/>
        <v xml:space="preserve"> </v>
      </c>
      <c r="CA3709" s="120" t="str">
        <f t="shared" si="2111"/>
        <v xml:space="preserve"> </v>
      </c>
      <c r="CC3709" s="115" t="str">
        <f t="shared" si="2112"/>
        <v xml:space="preserve"> </v>
      </c>
      <c r="CD3709" s="115"/>
      <c r="CE3709" s="417" t="str">
        <f t="shared" si="2113"/>
        <v xml:space="preserve"> </v>
      </c>
      <c r="CF3709" s="115"/>
      <c r="CG3709" s="115" t="str">
        <f t="shared" si="2114"/>
        <v xml:space="preserve"> </v>
      </c>
      <c r="CH3709" s="115"/>
      <c r="CI3709" s="417" t="str">
        <f t="shared" si="2115"/>
        <v xml:space="preserve"> </v>
      </c>
      <c r="CJ3709" s="115"/>
      <c r="CK3709" s="115" t="str">
        <f t="shared" si="2116"/>
        <v xml:space="preserve"> </v>
      </c>
      <c r="CL3709" s="115"/>
      <c r="CM3709" s="417" t="str">
        <f t="shared" si="2117"/>
        <v xml:space="preserve"> </v>
      </c>
      <c r="IS3709" s="96"/>
    </row>
    <row r="3710" spans="2:253" s="74" customFormat="1" ht="17.100000000000001" hidden="1" customHeight="1" x14ac:dyDescent="0.25">
      <c r="B3710" s="504">
        <f>IF('KB Duct Parts'!$BL$14=2,Specials!G9,0)</f>
        <v>0</v>
      </c>
      <c r="C3710" s="508" t="s">
        <v>374</v>
      </c>
      <c r="D3710" s="506" t="str">
        <f t="shared" si="2103"/>
        <v>19208SS</v>
      </c>
      <c r="E3710" s="504" t="s">
        <v>865</v>
      </c>
      <c r="F3710" s="508" t="str">
        <f t="shared" si="2097"/>
        <v xml:space="preserve"> </v>
      </c>
      <c r="G3710" s="509" t="s">
        <v>115</v>
      </c>
      <c r="H3710" s="504" t="s">
        <v>923</v>
      </c>
      <c r="I3710" s="1035"/>
      <c r="J3710" s="1036"/>
      <c r="K3710" s="516" t="s">
        <v>882</v>
      </c>
      <c r="L3710" s="535"/>
      <c r="M3710" s="532" t="s">
        <v>1700</v>
      </c>
      <c r="N3710" s="514">
        <f t="shared" si="2098"/>
        <v>441.6</v>
      </c>
      <c r="O3710" s="518">
        <f t="shared" si="2104"/>
        <v>0</v>
      </c>
      <c r="P3710" s="680">
        <f>'KB Duct Parts'!$AE$3</f>
        <v>0</v>
      </c>
      <c r="Q3710" s="681">
        <f t="shared" si="2099"/>
        <v>0</v>
      </c>
      <c r="R3710" s="682">
        <f t="shared" si="2100"/>
        <v>0</v>
      </c>
      <c r="S3710" s="716">
        <f t="shared" si="2105"/>
        <v>0.2</v>
      </c>
      <c r="T3710" s="679">
        <f t="shared" si="2101"/>
        <v>0</v>
      </c>
      <c r="U3710" s="679">
        <f t="shared" si="2102"/>
        <v>0</v>
      </c>
      <c r="AF3710" s="370"/>
      <c r="AG3710" s="375"/>
      <c r="AH3710" s="379"/>
      <c r="AI3710" s="383"/>
      <c r="AJ3710" s="388"/>
      <c r="AK3710" s="392"/>
      <c r="AL3710" s="388"/>
      <c r="AM3710" s="363">
        <f t="shared" si="2096"/>
        <v>1</v>
      </c>
      <c r="AN3710" s="578">
        <v>441.6</v>
      </c>
      <c r="AO3710" s="78"/>
      <c r="AP3710" s="78"/>
      <c r="AQ3710" s="78"/>
      <c r="AR3710" s="78"/>
      <c r="AS3710" s="78"/>
      <c r="AT3710" s="78"/>
      <c r="AU3710" s="74" t="s">
        <v>717</v>
      </c>
      <c r="AV3710" s="115"/>
      <c r="AW3710" s="395"/>
      <c r="AX3710" s="395">
        <v>0</v>
      </c>
      <c r="AY3710" s="395">
        <v>0</v>
      </c>
      <c r="AZ3710" s="395">
        <v>0</v>
      </c>
      <c r="BA3710" s="395">
        <v>0</v>
      </c>
      <c r="BB3710" s="395">
        <v>0</v>
      </c>
      <c r="BC3710" s="395">
        <v>0</v>
      </c>
      <c r="BD3710" s="115"/>
      <c r="BE3710" s="115"/>
      <c r="BF3710" s="115"/>
      <c r="BG3710" s="115"/>
      <c r="BH3710" s="115"/>
      <c r="BI3710" s="115"/>
      <c r="BJ3710" s="115"/>
      <c r="BK3710" s="115"/>
      <c r="BQ3710" s="74" t="str">
        <f t="shared" si="2106"/>
        <v xml:space="preserve"> </v>
      </c>
      <c r="BS3710" s="120" t="str">
        <f t="shared" si="2107"/>
        <v xml:space="preserve"> </v>
      </c>
      <c r="BU3710" s="74" t="str">
        <f t="shared" si="2108"/>
        <v xml:space="preserve"> </v>
      </c>
      <c r="BW3710" s="120" t="str">
        <f t="shared" si="2109"/>
        <v xml:space="preserve">  </v>
      </c>
      <c r="BY3710" s="74" t="str">
        <f t="shared" si="2110"/>
        <v xml:space="preserve"> </v>
      </c>
      <c r="CA3710" s="120" t="str">
        <f t="shared" si="2111"/>
        <v xml:space="preserve"> </v>
      </c>
      <c r="CC3710" s="115" t="str">
        <f t="shared" si="2112"/>
        <v xml:space="preserve"> </v>
      </c>
      <c r="CD3710" s="115"/>
      <c r="CE3710" s="417" t="str">
        <f t="shared" si="2113"/>
        <v xml:space="preserve"> </v>
      </c>
      <c r="CF3710" s="115"/>
      <c r="CG3710" s="115" t="str">
        <f t="shared" si="2114"/>
        <v xml:space="preserve"> </v>
      </c>
      <c r="CH3710" s="115"/>
      <c r="CI3710" s="417" t="str">
        <f t="shared" si="2115"/>
        <v xml:space="preserve"> </v>
      </c>
      <c r="CJ3710" s="115"/>
      <c r="CK3710" s="115" t="str">
        <f t="shared" si="2116"/>
        <v xml:space="preserve"> </v>
      </c>
      <c r="CL3710" s="115"/>
      <c r="CM3710" s="417" t="str">
        <f t="shared" si="2117"/>
        <v xml:space="preserve"> </v>
      </c>
      <c r="IS3710" s="96"/>
    </row>
    <row r="3711" spans="2:253" s="74" customFormat="1" ht="17.100000000000001" hidden="1" customHeight="1" x14ac:dyDescent="0.25">
      <c r="B3711" s="504">
        <f>IF('KB Duct Parts'!$BL$14=2,Specials!G10,0)</f>
        <v>0</v>
      </c>
      <c r="C3711" s="508" t="s">
        <v>375</v>
      </c>
      <c r="D3711" s="506" t="str">
        <f t="shared" si="2103"/>
        <v>19209SS</v>
      </c>
      <c r="E3711" s="504" t="s">
        <v>866</v>
      </c>
      <c r="F3711" s="508" t="str">
        <f t="shared" si="2097"/>
        <v xml:space="preserve"> </v>
      </c>
      <c r="G3711" s="509" t="s">
        <v>115</v>
      </c>
      <c r="H3711" s="504" t="s">
        <v>923</v>
      </c>
      <c r="I3711" s="1035"/>
      <c r="J3711" s="1036"/>
      <c r="K3711" s="516" t="s">
        <v>882</v>
      </c>
      <c r="L3711" s="535"/>
      <c r="M3711" s="532" t="s">
        <v>1700</v>
      </c>
      <c r="N3711" s="514">
        <f t="shared" si="2098"/>
        <v>473.1</v>
      </c>
      <c r="O3711" s="518">
        <f t="shared" si="2104"/>
        <v>0</v>
      </c>
      <c r="P3711" s="680">
        <f>'KB Duct Parts'!$AE$3</f>
        <v>0</v>
      </c>
      <c r="Q3711" s="681">
        <f t="shared" si="2099"/>
        <v>0</v>
      </c>
      <c r="R3711" s="682">
        <f t="shared" si="2100"/>
        <v>0</v>
      </c>
      <c r="S3711" s="716">
        <f t="shared" si="2105"/>
        <v>0.2</v>
      </c>
      <c r="T3711" s="679">
        <f t="shared" si="2101"/>
        <v>0</v>
      </c>
      <c r="U3711" s="679">
        <f t="shared" si="2102"/>
        <v>0</v>
      </c>
      <c r="AF3711" s="370"/>
      <c r="AG3711" s="375"/>
      <c r="AH3711" s="379"/>
      <c r="AI3711" s="383"/>
      <c r="AJ3711" s="388"/>
      <c r="AK3711" s="392"/>
      <c r="AL3711" s="388"/>
      <c r="AM3711" s="363">
        <f t="shared" si="2096"/>
        <v>1</v>
      </c>
      <c r="AN3711" s="578">
        <v>473.1</v>
      </c>
      <c r="AO3711" s="78"/>
      <c r="AP3711" s="78"/>
      <c r="AQ3711" s="78"/>
      <c r="AR3711" s="78"/>
      <c r="AS3711" s="78"/>
      <c r="AT3711" s="78"/>
      <c r="AU3711" s="74" t="s">
        <v>717</v>
      </c>
      <c r="AV3711" s="115"/>
      <c r="AW3711" s="395"/>
      <c r="AX3711" s="395">
        <v>0</v>
      </c>
      <c r="AY3711" s="395">
        <v>0</v>
      </c>
      <c r="AZ3711" s="395">
        <v>0</v>
      </c>
      <c r="BA3711" s="395">
        <v>0</v>
      </c>
      <c r="BB3711" s="395">
        <v>0</v>
      </c>
      <c r="BC3711" s="395">
        <v>0</v>
      </c>
      <c r="BD3711" s="115"/>
      <c r="BE3711" s="115"/>
      <c r="BF3711" s="115"/>
      <c r="BG3711" s="115"/>
      <c r="BH3711" s="115"/>
      <c r="BI3711" s="115"/>
      <c r="BJ3711" s="115"/>
      <c r="BK3711" s="115"/>
      <c r="BQ3711" s="74" t="str">
        <f t="shared" si="2106"/>
        <v xml:space="preserve"> </v>
      </c>
      <c r="BS3711" s="120" t="str">
        <f t="shared" si="2107"/>
        <v xml:space="preserve"> </v>
      </c>
      <c r="BU3711" s="74" t="str">
        <f t="shared" si="2108"/>
        <v xml:space="preserve"> </v>
      </c>
      <c r="BW3711" s="120" t="str">
        <f t="shared" si="2109"/>
        <v xml:space="preserve">  </v>
      </c>
      <c r="BY3711" s="74" t="str">
        <f t="shared" si="2110"/>
        <v xml:space="preserve"> </v>
      </c>
      <c r="CA3711" s="120" t="str">
        <f t="shared" si="2111"/>
        <v xml:space="preserve"> </v>
      </c>
      <c r="CC3711" s="115" t="str">
        <f t="shared" si="2112"/>
        <v xml:space="preserve"> </v>
      </c>
      <c r="CD3711" s="115"/>
      <c r="CE3711" s="417" t="str">
        <f t="shared" si="2113"/>
        <v xml:space="preserve"> </v>
      </c>
      <c r="CF3711" s="115"/>
      <c r="CG3711" s="115" t="str">
        <f t="shared" si="2114"/>
        <v xml:space="preserve"> </v>
      </c>
      <c r="CH3711" s="115"/>
      <c r="CI3711" s="417" t="str">
        <f t="shared" si="2115"/>
        <v xml:space="preserve"> </v>
      </c>
      <c r="CJ3711" s="115"/>
      <c r="CK3711" s="115" t="str">
        <f t="shared" si="2116"/>
        <v xml:space="preserve"> </v>
      </c>
      <c r="CL3711" s="115"/>
      <c r="CM3711" s="417" t="str">
        <f t="shared" si="2117"/>
        <v xml:space="preserve"> </v>
      </c>
      <c r="IS3711" s="96"/>
    </row>
    <row r="3712" spans="2:253" s="74" customFormat="1" ht="17.100000000000001" hidden="1" customHeight="1" x14ac:dyDescent="0.25">
      <c r="B3712" s="504">
        <f>IF('KB Duct Parts'!$BL$14=2,Specials!G11,0)</f>
        <v>0</v>
      </c>
      <c r="C3712" s="508" t="s">
        <v>376</v>
      </c>
      <c r="D3712" s="506" t="str">
        <f t="shared" si="2103"/>
        <v>19210SS</v>
      </c>
      <c r="E3712" s="504" t="s">
        <v>867</v>
      </c>
      <c r="F3712" s="508" t="str">
        <f t="shared" si="2097"/>
        <v xml:space="preserve"> </v>
      </c>
      <c r="G3712" s="509" t="s">
        <v>115</v>
      </c>
      <c r="H3712" s="504" t="s">
        <v>923</v>
      </c>
      <c r="I3712" s="1035"/>
      <c r="J3712" s="1036"/>
      <c r="K3712" s="516" t="s">
        <v>882</v>
      </c>
      <c r="L3712" s="535"/>
      <c r="M3712" s="532" t="s">
        <v>1700</v>
      </c>
      <c r="N3712" s="514">
        <f t="shared" si="2098"/>
        <v>546.6</v>
      </c>
      <c r="O3712" s="518">
        <f t="shared" si="2104"/>
        <v>0</v>
      </c>
      <c r="P3712" s="680">
        <f>'KB Duct Parts'!$AE$3</f>
        <v>0</v>
      </c>
      <c r="Q3712" s="681">
        <f t="shared" si="2099"/>
        <v>0</v>
      </c>
      <c r="R3712" s="682">
        <f t="shared" si="2100"/>
        <v>0</v>
      </c>
      <c r="S3712" s="716">
        <f t="shared" si="2105"/>
        <v>0.2</v>
      </c>
      <c r="T3712" s="679">
        <f t="shared" si="2101"/>
        <v>0</v>
      </c>
      <c r="U3712" s="679">
        <f t="shared" si="2102"/>
        <v>0</v>
      </c>
      <c r="AF3712" s="370"/>
      <c r="AG3712" s="375"/>
      <c r="AH3712" s="379"/>
      <c r="AI3712" s="383"/>
      <c r="AJ3712" s="388"/>
      <c r="AK3712" s="392"/>
      <c r="AL3712" s="388"/>
      <c r="AM3712" s="363">
        <f t="shared" si="2096"/>
        <v>1</v>
      </c>
      <c r="AN3712" s="578">
        <v>546.6</v>
      </c>
      <c r="AO3712" s="78"/>
      <c r="AP3712" s="78"/>
      <c r="AQ3712" s="78"/>
      <c r="AR3712" s="78"/>
      <c r="AS3712" s="78"/>
      <c r="AT3712" s="78"/>
      <c r="AU3712" s="74" t="s">
        <v>717</v>
      </c>
      <c r="AV3712" s="115"/>
      <c r="AW3712" s="395"/>
      <c r="AX3712" s="395">
        <v>0</v>
      </c>
      <c r="AY3712" s="395">
        <v>0</v>
      </c>
      <c r="AZ3712" s="395">
        <v>0</v>
      </c>
      <c r="BA3712" s="395">
        <v>0</v>
      </c>
      <c r="BB3712" s="395">
        <v>0</v>
      </c>
      <c r="BC3712" s="395">
        <v>0</v>
      </c>
      <c r="BD3712" s="115"/>
      <c r="BE3712" s="115"/>
      <c r="BF3712" s="115"/>
      <c r="BG3712" s="115"/>
      <c r="BH3712" s="115"/>
      <c r="BI3712" s="115"/>
      <c r="BJ3712" s="115"/>
      <c r="BK3712" s="115"/>
      <c r="BQ3712" s="74" t="str">
        <f t="shared" si="2106"/>
        <v xml:space="preserve"> </v>
      </c>
      <c r="BS3712" s="120" t="str">
        <f t="shared" si="2107"/>
        <v xml:space="preserve"> </v>
      </c>
      <c r="BU3712" s="74" t="str">
        <f t="shared" si="2108"/>
        <v xml:space="preserve"> </v>
      </c>
      <c r="BW3712" s="120" t="str">
        <f t="shared" si="2109"/>
        <v xml:space="preserve">  </v>
      </c>
      <c r="BY3712" s="74" t="str">
        <f t="shared" si="2110"/>
        <v xml:space="preserve"> </v>
      </c>
      <c r="CA3712" s="120" t="str">
        <f t="shared" si="2111"/>
        <v xml:space="preserve"> </v>
      </c>
      <c r="CC3712" s="115" t="str">
        <f t="shared" si="2112"/>
        <v xml:space="preserve"> </v>
      </c>
      <c r="CD3712" s="115"/>
      <c r="CE3712" s="417" t="str">
        <f t="shared" si="2113"/>
        <v xml:space="preserve"> </v>
      </c>
      <c r="CF3712" s="115"/>
      <c r="CG3712" s="115" t="str">
        <f t="shared" si="2114"/>
        <v xml:space="preserve"> </v>
      </c>
      <c r="CH3712" s="115"/>
      <c r="CI3712" s="417" t="str">
        <f t="shared" si="2115"/>
        <v xml:space="preserve"> </v>
      </c>
      <c r="CJ3712" s="115"/>
      <c r="CK3712" s="115" t="str">
        <f t="shared" si="2116"/>
        <v xml:space="preserve"> </v>
      </c>
      <c r="CL3712" s="115"/>
      <c r="CM3712" s="417" t="str">
        <f t="shared" si="2117"/>
        <v xml:space="preserve"> </v>
      </c>
      <c r="IS3712" s="96"/>
    </row>
    <row r="3713" spans="2:253" s="74" customFormat="1" ht="17.100000000000001" hidden="1" customHeight="1" x14ac:dyDescent="0.25">
      <c r="B3713" s="504">
        <f>IF('KB Duct Parts'!$BL$14=2,Specials!G12,0)</f>
        <v>0</v>
      </c>
      <c r="C3713" s="508" t="s">
        <v>377</v>
      </c>
      <c r="D3713" s="506" t="str">
        <f t="shared" si="2103"/>
        <v>19211SS</v>
      </c>
      <c r="E3713" s="504" t="s">
        <v>868</v>
      </c>
      <c r="F3713" s="508" t="str">
        <f t="shared" si="2097"/>
        <v xml:space="preserve"> </v>
      </c>
      <c r="G3713" s="509" t="s">
        <v>115</v>
      </c>
      <c r="H3713" s="504" t="s">
        <v>923</v>
      </c>
      <c r="I3713" s="1035"/>
      <c r="J3713" s="1036"/>
      <c r="K3713" s="516" t="s">
        <v>882</v>
      </c>
      <c r="L3713" s="535"/>
      <c r="M3713" s="532" t="s">
        <v>1700</v>
      </c>
      <c r="N3713" s="514">
        <f t="shared" si="2098"/>
        <v>578.29999999999995</v>
      </c>
      <c r="O3713" s="518">
        <f t="shared" si="2104"/>
        <v>0</v>
      </c>
      <c r="P3713" s="680">
        <f>'KB Duct Parts'!$AE$3</f>
        <v>0</v>
      </c>
      <c r="Q3713" s="681">
        <f t="shared" si="2099"/>
        <v>0</v>
      </c>
      <c r="R3713" s="682">
        <f t="shared" si="2100"/>
        <v>0</v>
      </c>
      <c r="S3713" s="716">
        <f t="shared" si="2105"/>
        <v>0.2</v>
      </c>
      <c r="T3713" s="679">
        <f t="shared" si="2101"/>
        <v>0</v>
      </c>
      <c r="U3713" s="679">
        <f t="shared" si="2102"/>
        <v>0</v>
      </c>
      <c r="AF3713" s="370"/>
      <c r="AG3713" s="375"/>
      <c r="AH3713" s="379"/>
      <c r="AI3713" s="383"/>
      <c r="AJ3713" s="388"/>
      <c r="AK3713" s="392"/>
      <c r="AL3713" s="388"/>
      <c r="AM3713" s="363">
        <f t="shared" si="2096"/>
        <v>1</v>
      </c>
      <c r="AN3713" s="578">
        <v>578.29999999999995</v>
      </c>
      <c r="AO3713" s="78"/>
      <c r="AP3713" s="78"/>
      <c r="AQ3713" s="78"/>
      <c r="AR3713" s="78"/>
      <c r="AS3713" s="78"/>
      <c r="AT3713" s="78"/>
      <c r="AU3713" s="74" t="s">
        <v>717</v>
      </c>
      <c r="AV3713" s="115"/>
      <c r="AW3713" s="395"/>
      <c r="AX3713" s="395">
        <v>0</v>
      </c>
      <c r="AY3713" s="395">
        <v>0</v>
      </c>
      <c r="AZ3713" s="395">
        <v>0</v>
      </c>
      <c r="BA3713" s="395">
        <v>0</v>
      </c>
      <c r="BB3713" s="395">
        <v>0</v>
      </c>
      <c r="BC3713" s="395">
        <v>0</v>
      </c>
      <c r="BD3713" s="115"/>
      <c r="BE3713" s="115"/>
      <c r="BF3713" s="115"/>
      <c r="BG3713" s="115"/>
      <c r="BH3713" s="115"/>
      <c r="BI3713" s="115"/>
      <c r="BJ3713" s="115"/>
      <c r="BK3713" s="115"/>
      <c r="BQ3713" s="74" t="str">
        <f t="shared" si="2106"/>
        <v xml:space="preserve"> </v>
      </c>
      <c r="BS3713" s="120" t="str">
        <f t="shared" si="2107"/>
        <v xml:space="preserve"> </v>
      </c>
      <c r="BU3713" s="74" t="str">
        <f t="shared" si="2108"/>
        <v xml:space="preserve"> </v>
      </c>
      <c r="BW3713" s="120" t="str">
        <f t="shared" si="2109"/>
        <v xml:space="preserve">  </v>
      </c>
      <c r="BY3713" s="74" t="str">
        <f t="shared" si="2110"/>
        <v xml:space="preserve"> </v>
      </c>
      <c r="CA3713" s="120" t="str">
        <f t="shared" si="2111"/>
        <v xml:space="preserve"> </v>
      </c>
      <c r="CC3713" s="115" t="str">
        <f t="shared" si="2112"/>
        <v xml:space="preserve"> </v>
      </c>
      <c r="CD3713" s="115"/>
      <c r="CE3713" s="417" t="str">
        <f t="shared" si="2113"/>
        <v xml:space="preserve"> </v>
      </c>
      <c r="CF3713" s="115"/>
      <c r="CG3713" s="115" t="str">
        <f t="shared" si="2114"/>
        <v xml:space="preserve"> </v>
      </c>
      <c r="CH3713" s="115"/>
      <c r="CI3713" s="417" t="str">
        <f t="shared" si="2115"/>
        <v xml:space="preserve"> </v>
      </c>
      <c r="CJ3713" s="115"/>
      <c r="CK3713" s="115" t="str">
        <f t="shared" si="2116"/>
        <v xml:space="preserve"> </v>
      </c>
      <c r="CL3713" s="115"/>
      <c r="CM3713" s="417" t="str">
        <f t="shared" si="2117"/>
        <v xml:space="preserve"> </v>
      </c>
      <c r="IS3713" s="96"/>
    </row>
    <row r="3714" spans="2:253" s="74" customFormat="1" ht="17.100000000000001" hidden="1" customHeight="1" x14ac:dyDescent="0.25">
      <c r="B3714" s="504">
        <f>IF('KB Duct Parts'!$BL$14=2,Specials!G13,0)</f>
        <v>0</v>
      </c>
      <c r="C3714" s="508" t="s">
        <v>378</v>
      </c>
      <c r="D3714" s="506" t="str">
        <f t="shared" si="2103"/>
        <v>19212SS</v>
      </c>
      <c r="E3714" s="504" t="s">
        <v>869</v>
      </c>
      <c r="F3714" s="508" t="str">
        <f t="shared" si="2097"/>
        <v xml:space="preserve"> </v>
      </c>
      <c r="G3714" s="509" t="s">
        <v>115</v>
      </c>
      <c r="H3714" s="504" t="s">
        <v>923</v>
      </c>
      <c r="I3714" s="1035"/>
      <c r="J3714" s="1036"/>
      <c r="K3714" s="516" t="s">
        <v>882</v>
      </c>
      <c r="L3714" s="535"/>
      <c r="M3714" s="532" t="s">
        <v>1700</v>
      </c>
      <c r="N3714" s="514">
        <f t="shared" si="2098"/>
        <v>620.29999999999995</v>
      </c>
      <c r="O3714" s="518">
        <f t="shared" si="2104"/>
        <v>0</v>
      </c>
      <c r="P3714" s="680">
        <f>'KB Duct Parts'!$AE$3</f>
        <v>0</v>
      </c>
      <c r="Q3714" s="681">
        <f t="shared" si="2099"/>
        <v>0</v>
      </c>
      <c r="R3714" s="682">
        <f t="shared" si="2100"/>
        <v>0</v>
      </c>
      <c r="S3714" s="716">
        <f t="shared" si="2105"/>
        <v>0.2</v>
      </c>
      <c r="T3714" s="679">
        <f t="shared" si="2101"/>
        <v>0</v>
      </c>
      <c r="U3714" s="679">
        <f t="shared" si="2102"/>
        <v>0</v>
      </c>
      <c r="AF3714" s="370"/>
      <c r="AG3714" s="375"/>
      <c r="AH3714" s="379"/>
      <c r="AI3714" s="383"/>
      <c r="AJ3714" s="388"/>
      <c r="AK3714" s="392"/>
      <c r="AL3714" s="388"/>
      <c r="AM3714" s="363">
        <f t="shared" si="2096"/>
        <v>1</v>
      </c>
      <c r="AN3714" s="578">
        <v>620.29999999999995</v>
      </c>
      <c r="AO3714" s="78"/>
      <c r="AP3714" s="78"/>
      <c r="AQ3714" s="78"/>
      <c r="AR3714" s="78"/>
      <c r="AS3714" s="78"/>
      <c r="AT3714" s="78"/>
      <c r="AU3714" s="74" t="s">
        <v>717</v>
      </c>
      <c r="AV3714" s="115"/>
      <c r="AW3714" s="395"/>
      <c r="AX3714" s="395">
        <v>0</v>
      </c>
      <c r="AY3714" s="395">
        <v>0</v>
      </c>
      <c r="AZ3714" s="395">
        <v>0</v>
      </c>
      <c r="BA3714" s="395">
        <v>0</v>
      </c>
      <c r="BB3714" s="395">
        <v>0</v>
      </c>
      <c r="BC3714" s="395">
        <v>0</v>
      </c>
      <c r="BD3714" s="115"/>
      <c r="BE3714" s="115"/>
      <c r="BF3714" s="115"/>
      <c r="BG3714" s="115"/>
      <c r="BH3714" s="115"/>
      <c r="BI3714" s="115"/>
      <c r="BJ3714" s="115"/>
      <c r="BK3714" s="115"/>
      <c r="BQ3714" s="74" t="str">
        <f t="shared" si="2106"/>
        <v xml:space="preserve"> </v>
      </c>
      <c r="BS3714" s="120" t="str">
        <f t="shared" si="2107"/>
        <v xml:space="preserve"> </v>
      </c>
      <c r="BU3714" s="74" t="str">
        <f t="shared" si="2108"/>
        <v xml:space="preserve"> </v>
      </c>
      <c r="BW3714" s="120" t="str">
        <f t="shared" si="2109"/>
        <v xml:space="preserve">  </v>
      </c>
      <c r="BY3714" s="74" t="str">
        <f t="shared" si="2110"/>
        <v xml:space="preserve"> </v>
      </c>
      <c r="CA3714" s="120" t="str">
        <f t="shared" si="2111"/>
        <v xml:space="preserve"> </v>
      </c>
      <c r="CC3714" s="115" t="str">
        <f t="shared" si="2112"/>
        <v xml:space="preserve"> </v>
      </c>
      <c r="CD3714" s="115"/>
      <c r="CE3714" s="417" t="str">
        <f t="shared" si="2113"/>
        <v xml:space="preserve"> </v>
      </c>
      <c r="CF3714" s="115"/>
      <c r="CG3714" s="115" t="str">
        <f t="shared" si="2114"/>
        <v xml:space="preserve"> </v>
      </c>
      <c r="CH3714" s="115"/>
      <c r="CI3714" s="417" t="str">
        <f t="shared" si="2115"/>
        <v xml:space="preserve"> </v>
      </c>
      <c r="CJ3714" s="115"/>
      <c r="CK3714" s="115" t="str">
        <f t="shared" si="2116"/>
        <v xml:space="preserve"> </v>
      </c>
      <c r="CL3714" s="115"/>
      <c r="CM3714" s="417" t="str">
        <f t="shared" si="2117"/>
        <v xml:space="preserve"> </v>
      </c>
      <c r="IS3714" s="96"/>
    </row>
    <row r="3715" spans="2:253" s="74" customFormat="1" ht="17.100000000000001" hidden="1" customHeight="1" x14ac:dyDescent="0.25">
      <c r="B3715" s="504">
        <f>IF('KB Duct Parts'!$BL$14=2,Specials!G14,0)</f>
        <v>0</v>
      </c>
      <c r="C3715" s="508" t="s">
        <v>379</v>
      </c>
      <c r="D3715" s="506" t="str">
        <f t="shared" si="2103"/>
        <v>19213SS</v>
      </c>
      <c r="E3715" s="504" t="s">
        <v>870</v>
      </c>
      <c r="F3715" s="508" t="str">
        <f t="shared" si="2097"/>
        <v xml:space="preserve"> </v>
      </c>
      <c r="G3715" s="509" t="s">
        <v>115</v>
      </c>
      <c r="H3715" s="504" t="s">
        <v>923</v>
      </c>
      <c r="I3715" s="1035"/>
      <c r="J3715" s="1036"/>
      <c r="K3715" s="516" t="s">
        <v>882</v>
      </c>
      <c r="L3715" s="535"/>
      <c r="M3715" s="532" t="s">
        <v>1700</v>
      </c>
      <c r="N3715" s="514">
        <f t="shared" si="2098"/>
        <v>683.3</v>
      </c>
      <c r="O3715" s="518">
        <f t="shared" si="2104"/>
        <v>0</v>
      </c>
      <c r="P3715" s="680">
        <f>'KB Duct Parts'!$AE$3</f>
        <v>0</v>
      </c>
      <c r="Q3715" s="681">
        <f t="shared" si="2099"/>
        <v>0</v>
      </c>
      <c r="R3715" s="682">
        <f t="shared" si="2100"/>
        <v>0</v>
      </c>
      <c r="S3715" s="716">
        <f t="shared" si="2105"/>
        <v>0.2</v>
      </c>
      <c r="T3715" s="679">
        <f t="shared" si="2101"/>
        <v>0</v>
      </c>
      <c r="U3715" s="679">
        <f t="shared" si="2102"/>
        <v>0</v>
      </c>
      <c r="AF3715" s="370"/>
      <c r="AG3715" s="375"/>
      <c r="AH3715" s="379"/>
      <c r="AI3715" s="383"/>
      <c r="AJ3715" s="388"/>
      <c r="AK3715" s="392"/>
      <c r="AL3715" s="388"/>
      <c r="AM3715" s="363">
        <f t="shared" si="2096"/>
        <v>1</v>
      </c>
      <c r="AN3715" s="578">
        <v>683.3</v>
      </c>
      <c r="AO3715" s="78"/>
      <c r="AP3715" s="78"/>
      <c r="AQ3715" s="78"/>
      <c r="AR3715" s="78"/>
      <c r="AS3715" s="78"/>
      <c r="AT3715" s="78"/>
      <c r="AU3715" s="74" t="s">
        <v>717</v>
      </c>
      <c r="AV3715" s="115"/>
      <c r="AW3715" s="395"/>
      <c r="AX3715" s="395">
        <v>0</v>
      </c>
      <c r="AY3715" s="395">
        <v>0</v>
      </c>
      <c r="AZ3715" s="395">
        <v>0</v>
      </c>
      <c r="BA3715" s="395">
        <v>0</v>
      </c>
      <c r="BB3715" s="395">
        <v>0</v>
      </c>
      <c r="BC3715" s="395">
        <v>0</v>
      </c>
      <c r="BD3715" s="115"/>
      <c r="BE3715" s="115"/>
      <c r="BF3715" s="115"/>
      <c r="BG3715" s="115"/>
      <c r="BH3715" s="115"/>
      <c r="BI3715" s="115"/>
      <c r="BJ3715" s="115"/>
      <c r="BK3715" s="115"/>
      <c r="BQ3715" s="74" t="str">
        <f t="shared" si="2106"/>
        <v xml:space="preserve"> </v>
      </c>
      <c r="BS3715" s="120" t="str">
        <f t="shared" si="2107"/>
        <v xml:space="preserve"> </v>
      </c>
      <c r="BU3715" s="74" t="str">
        <f t="shared" si="2108"/>
        <v xml:space="preserve"> </v>
      </c>
      <c r="BW3715" s="120" t="str">
        <f t="shared" si="2109"/>
        <v xml:space="preserve">  </v>
      </c>
      <c r="BY3715" s="74" t="str">
        <f t="shared" si="2110"/>
        <v xml:space="preserve"> </v>
      </c>
      <c r="CA3715" s="120" t="str">
        <f t="shared" si="2111"/>
        <v xml:space="preserve"> </v>
      </c>
      <c r="CC3715" s="115" t="str">
        <f t="shared" si="2112"/>
        <v xml:space="preserve"> </v>
      </c>
      <c r="CD3715" s="115"/>
      <c r="CE3715" s="417" t="str">
        <f t="shared" si="2113"/>
        <v xml:space="preserve"> </v>
      </c>
      <c r="CF3715" s="115"/>
      <c r="CG3715" s="115" t="str">
        <f t="shared" si="2114"/>
        <v xml:space="preserve"> </v>
      </c>
      <c r="CH3715" s="115"/>
      <c r="CI3715" s="417" t="str">
        <f t="shared" si="2115"/>
        <v xml:space="preserve"> </v>
      </c>
      <c r="CJ3715" s="115"/>
      <c r="CK3715" s="115" t="str">
        <f t="shared" si="2116"/>
        <v xml:space="preserve"> </v>
      </c>
      <c r="CL3715" s="115"/>
      <c r="CM3715" s="417" t="str">
        <f t="shared" si="2117"/>
        <v xml:space="preserve"> </v>
      </c>
      <c r="IS3715" s="96"/>
    </row>
    <row r="3716" spans="2:253" s="74" customFormat="1" ht="17.100000000000001" hidden="1" customHeight="1" x14ac:dyDescent="0.25">
      <c r="B3716" s="504">
        <f>IF('KB Duct Parts'!$BL$14=2,Specials!G15,0)</f>
        <v>0</v>
      </c>
      <c r="C3716" s="508" t="s">
        <v>380</v>
      </c>
      <c r="D3716" s="506" t="str">
        <f t="shared" si="2103"/>
        <v>19214SS</v>
      </c>
      <c r="E3716" s="504" t="s">
        <v>871</v>
      </c>
      <c r="F3716" s="508" t="str">
        <f t="shared" si="2097"/>
        <v xml:space="preserve"> </v>
      </c>
      <c r="G3716" s="509" t="s">
        <v>115</v>
      </c>
      <c r="H3716" s="504" t="s">
        <v>923</v>
      </c>
      <c r="I3716" s="1035"/>
      <c r="J3716" s="1036"/>
      <c r="K3716" s="516" t="s">
        <v>882</v>
      </c>
      <c r="L3716" s="535"/>
      <c r="M3716" s="532" t="s">
        <v>1700</v>
      </c>
      <c r="N3716" s="514">
        <f t="shared" si="2098"/>
        <v>746.4</v>
      </c>
      <c r="O3716" s="518">
        <f t="shared" si="2104"/>
        <v>0</v>
      </c>
      <c r="P3716" s="680">
        <f>'KB Duct Parts'!$AE$3</f>
        <v>0</v>
      </c>
      <c r="Q3716" s="681">
        <f t="shared" si="2099"/>
        <v>0</v>
      </c>
      <c r="R3716" s="682">
        <f t="shared" si="2100"/>
        <v>0</v>
      </c>
      <c r="S3716" s="716">
        <f t="shared" si="2105"/>
        <v>0.2</v>
      </c>
      <c r="T3716" s="679">
        <f t="shared" si="2101"/>
        <v>0</v>
      </c>
      <c r="U3716" s="679">
        <f t="shared" si="2102"/>
        <v>0</v>
      </c>
      <c r="AF3716" s="370"/>
      <c r="AG3716" s="375"/>
      <c r="AH3716" s="379"/>
      <c r="AI3716" s="383"/>
      <c r="AJ3716" s="388"/>
      <c r="AK3716" s="392"/>
      <c r="AL3716" s="388"/>
      <c r="AM3716" s="363">
        <f t="shared" si="2096"/>
        <v>1</v>
      </c>
      <c r="AN3716" s="578">
        <v>746.4</v>
      </c>
      <c r="AO3716" s="78"/>
      <c r="AP3716" s="78"/>
      <c r="AQ3716" s="78"/>
      <c r="AR3716" s="78"/>
      <c r="AS3716" s="78"/>
      <c r="AT3716" s="78"/>
      <c r="AU3716" s="74" t="s">
        <v>717</v>
      </c>
      <c r="AV3716" s="115"/>
      <c r="AW3716" s="395"/>
      <c r="AX3716" s="395">
        <v>0</v>
      </c>
      <c r="AY3716" s="395">
        <v>0</v>
      </c>
      <c r="AZ3716" s="395">
        <v>0</v>
      </c>
      <c r="BA3716" s="395">
        <v>0</v>
      </c>
      <c r="BB3716" s="395">
        <v>0</v>
      </c>
      <c r="BC3716" s="395">
        <v>0</v>
      </c>
      <c r="BD3716" s="115"/>
      <c r="BE3716" s="115"/>
      <c r="BF3716" s="115"/>
      <c r="BG3716" s="115"/>
      <c r="BH3716" s="115"/>
      <c r="BI3716" s="115"/>
      <c r="BJ3716" s="115"/>
      <c r="BK3716" s="115"/>
      <c r="BQ3716" s="74" t="str">
        <f t="shared" si="2106"/>
        <v xml:space="preserve"> </v>
      </c>
      <c r="BS3716" s="120" t="str">
        <f t="shared" si="2107"/>
        <v xml:space="preserve"> </v>
      </c>
      <c r="BU3716" s="74" t="str">
        <f t="shared" si="2108"/>
        <v xml:space="preserve"> </v>
      </c>
      <c r="BW3716" s="120" t="str">
        <f t="shared" si="2109"/>
        <v xml:space="preserve">  </v>
      </c>
      <c r="BY3716" s="74" t="str">
        <f t="shared" si="2110"/>
        <v xml:space="preserve"> </v>
      </c>
      <c r="CA3716" s="120" t="str">
        <f t="shared" si="2111"/>
        <v xml:space="preserve"> </v>
      </c>
      <c r="CC3716" s="115" t="str">
        <f t="shared" si="2112"/>
        <v xml:space="preserve"> </v>
      </c>
      <c r="CD3716" s="115"/>
      <c r="CE3716" s="417" t="str">
        <f t="shared" si="2113"/>
        <v xml:space="preserve"> </v>
      </c>
      <c r="CF3716" s="115"/>
      <c r="CG3716" s="115" t="str">
        <f t="shared" si="2114"/>
        <v xml:space="preserve"> </v>
      </c>
      <c r="CH3716" s="115"/>
      <c r="CI3716" s="417" t="str">
        <f t="shared" si="2115"/>
        <v xml:space="preserve"> </v>
      </c>
      <c r="CJ3716" s="115"/>
      <c r="CK3716" s="115" t="str">
        <f t="shared" si="2116"/>
        <v xml:space="preserve"> </v>
      </c>
      <c r="CL3716" s="115"/>
      <c r="CM3716" s="417" t="str">
        <f t="shared" si="2117"/>
        <v xml:space="preserve"> </v>
      </c>
      <c r="IS3716" s="96"/>
    </row>
    <row r="3717" spans="2:253" s="74" customFormat="1" ht="17.100000000000001" hidden="1" customHeight="1" x14ac:dyDescent="0.25">
      <c r="B3717" s="504">
        <f>IF('KB Duct Parts'!$BL$14=2,Specials!G16,0)</f>
        <v>0</v>
      </c>
      <c r="C3717" s="508" t="s">
        <v>381</v>
      </c>
      <c r="D3717" s="506" t="str">
        <f t="shared" si="2103"/>
        <v>19215SS</v>
      </c>
      <c r="E3717" s="504" t="s">
        <v>872</v>
      </c>
      <c r="F3717" s="508" t="str">
        <f t="shared" si="2097"/>
        <v xml:space="preserve"> </v>
      </c>
      <c r="G3717" s="509" t="s">
        <v>115</v>
      </c>
      <c r="H3717" s="504" t="s">
        <v>923</v>
      </c>
      <c r="I3717" s="1035"/>
      <c r="J3717" s="1036"/>
      <c r="K3717" s="516" t="s">
        <v>882</v>
      </c>
      <c r="L3717" s="535"/>
      <c r="M3717" s="532" t="s">
        <v>1700</v>
      </c>
      <c r="N3717" s="514">
        <f t="shared" si="2098"/>
        <v>788.5</v>
      </c>
      <c r="O3717" s="518">
        <f t="shared" si="2104"/>
        <v>0</v>
      </c>
      <c r="P3717" s="680">
        <f>'KB Duct Parts'!$AE$3</f>
        <v>0</v>
      </c>
      <c r="Q3717" s="681">
        <f t="shared" si="2099"/>
        <v>0</v>
      </c>
      <c r="R3717" s="682">
        <f t="shared" si="2100"/>
        <v>0</v>
      </c>
      <c r="S3717" s="716">
        <f t="shared" si="2105"/>
        <v>0.2</v>
      </c>
      <c r="T3717" s="679">
        <f t="shared" si="2101"/>
        <v>0</v>
      </c>
      <c r="U3717" s="679">
        <f t="shared" si="2102"/>
        <v>0</v>
      </c>
      <c r="AF3717" s="370"/>
      <c r="AG3717" s="375"/>
      <c r="AH3717" s="379"/>
      <c r="AI3717" s="383"/>
      <c r="AJ3717" s="388"/>
      <c r="AK3717" s="392"/>
      <c r="AL3717" s="388"/>
      <c r="AM3717" s="363">
        <f t="shared" si="2096"/>
        <v>1</v>
      </c>
      <c r="AN3717" s="578">
        <v>788.5</v>
      </c>
      <c r="AO3717" s="78"/>
      <c r="AP3717" s="78"/>
      <c r="AQ3717" s="78"/>
      <c r="AR3717" s="78"/>
      <c r="AS3717" s="78"/>
      <c r="AT3717" s="78"/>
      <c r="AU3717" s="74" t="s">
        <v>717</v>
      </c>
      <c r="AV3717" s="115"/>
      <c r="AW3717" s="395"/>
      <c r="AX3717" s="395">
        <v>0</v>
      </c>
      <c r="AY3717" s="395">
        <v>0</v>
      </c>
      <c r="AZ3717" s="395">
        <v>0</v>
      </c>
      <c r="BA3717" s="395">
        <v>0</v>
      </c>
      <c r="BB3717" s="395">
        <v>0</v>
      </c>
      <c r="BC3717" s="395">
        <v>0</v>
      </c>
      <c r="BD3717" s="115"/>
      <c r="BE3717" s="115"/>
      <c r="BF3717" s="115"/>
      <c r="BG3717" s="115"/>
      <c r="BH3717" s="115"/>
      <c r="BI3717" s="115"/>
      <c r="BJ3717" s="115"/>
      <c r="BK3717" s="115"/>
      <c r="BQ3717" s="74" t="str">
        <f t="shared" si="2106"/>
        <v xml:space="preserve"> </v>
      </c>
      <c r="BS3717" s="120" t="str">
        <f t="shared" si="2107"/>
        <v xml:space="preserve"> </v>
      </c>
      <c r="BU3717" s="74" t="str">
        <f t="shared" si="2108"/>
        <v xml:space="preserve"> </v>
      </c>
      <c r="BW3717" s="120" t="str">
        <f t="shared" si="2109"/>
        <v xml:space="preserve">  </v>
      </c>
      <c r="BY3717" s="74" t="str">
        <f t="shared" si="2110"/>
        <v xml:space="preserve"> </v>
      </c>
      <c r="CA3717" s="120" t="str">
        <f t="shared" si="2111"/>
        <v xml:space="preserve"> </v>
      </c>
      <c r="CC3717" s="115" t="str">
        <f t="shared" si="2112"/>
        <v xml:space="preserve"> </v>
      </c>
      <c r="CD3717" s="115"/>
      <c r="CE3717" s="417" t="str">
        <f t="shared" si="2113"/>
        <v xml:space="preserve"> </v>
      </c>
      <c r="CF3717" s="115"/>
      <c r="CG3717" s="115" t="str">
        <f t="shared" si="2114"/>
        <v xml:space="preserve"> </v>
      </c>
      <c r="CH3717" s="115"/>
      <c r="CI3717" s="417" t="str">
        <f t="shared" si="2115"/>
        <v xml:space="preserve"> </v>
      </c>
      <c r="CJ3717" s="115"/>
      <c r="CK3717" s="115" t="str">
        <f t="shared" si="2116"/>
        <v xml:space="preserve"> </v>
      </c>
      <c r="CL3717" s="115"/>
      <c r="CM3717" s="417" t="str">
        <f t="shared" si="2117"/>
        <v xml:space="preserve"> </v>
      </c>
      <c r="IS3717" s="96"/>
    </row>
    <row r="3718" spans="2:253" s="74" customFormat="1" ht="17.100000000000001" hidden="1" customHeight="1" x14ac:dyDescent="0.25">
      <c r="B3718" s="504">
        <f>IF('KB Duct Parts'!$BL$14=2,Specials!G17,0)</f>
        <v>0</v>
      </c>
      <c r="C3718" s="508" t="s">
        <v>382</v>
      </c>
      <c r="D3718" s="506" t="str">
        <f t="shared" si="2103"/>
        <v>19216SS</v>
      </c>
      <c r="E3718" s="504" t="s">
        <v>873</v>
      </c>
      <c r="F3718" s="508" t="str">
        <f t="shared" si="2097"/>
        <v xml:space="preserve"> </v>
      </c>
      <c r="G3718" s="509" t="s">
        <v>115</v>
      </c>
      <c r="H3718" s="504" t="s">
        <v>923</v>
      </c>
      <c r="I3718" s="1035"/>
      <c r="J3718" s="1036"/>
      <c r="K3718" s="516" t="s">
        <v>882</v>
      </c>
      <c r="L3718" s="535"/>
      <c r="M3718" s="532" t="s">
        <v>1700</v>
      </c>
      <c r="N3718" s="514">
        <f t="shared" si="2098"/>
        <v>862.1</v>
      </c>
      <c r="O3718" s="518">
        <f t="shared" si="2104"/>
        <v>0</v>
      </c>
      <c r="P3718" s="680">
        <f>'KB Duct Parts'!$AE$3</f>
        <v>0</v>
      </c>
      <c r="Q3718" s="681">
        <f t="shared" si="2099"/>
        <v>0</v>
      </c>
      <c r="R3718" s="682">
        <f t="shared" si="2100"/>
        <v>0</v>
      </c>
      <c r="S3718" s="716">
        <f t="shared" si="2105"/>
        <v>0.2</v>
      </c>
      <c r="T3718" s="679">
        <f t="shared" si="2101"/>
        <v>0</v>
      </c>
      <c r="U3718" s="679">
        <f t="shared" si="2102"/>
        <v>0</v>
      </c>
      <c r="AF3718" s="370"/>
      <c r="AG3718" s="375"/>
      <c r="AH3718" s="379"/>
      <c r="AI3718" s="383"/>
      <c r="AJ3718" s="388"/>
      <c r="AK3718" s="392"/>
      <c r="AL3718" s="388"/>
      <c r="AM3718" s="363">
        <f t="shared" ref="AM3718:AM3800" si="2118">IF(L3718=AF3718,1,IF(L3718=AG3718,2,IF(L3718=AH3718,3,IF(L3718=AI3718,4,IF(L3718=AJ3718,5,IF(L3718=AK3718,6,IF(L3718=AL3718,7,0)))))))</f>
        <v>1</v>
      </c>
      <c r="AN3718" s="578">
        <v>862.1</v>
      </c>
      <c r="AO3718" s="78"/>
      <c r="AP3718" s="78"/>
      <c r="AQ3718" s="78"/>
      <c r="AR3718" s="78"/>
      <c r="AS3718" s="78"/>
      <c r="AT3718" s="78"/>
      <c r="AU3718" s="74" t="s">
        <v>717</v>
      </c>
      <c r="AV3718" s="115"/>
      <c r="AW3718" s="395"/>
      <c r="AX3718" s="395">
        <v>0</v>
      </c>
      <c r="AY3718" s="395">
        <v>0</v>
      </c>
      <c r="AZ3718" s="395">
        <v>0</v>
      </c>
      <c r="BA3718" s="395">
        <v>0</v>
      </c>
      <c r="BB3718" s="395">
        <v>0</v>
      </c>
      <c r="BC3718" s="395">
        <v>0</v>
      </c>
      <c r="BD3718" s="115"/>
      <c r="BE3718" s="115"/>
      <c r="BF3718" s="115"/>
      <c r="BG3718" s="115"/>
      <c r="BH3718" s="115"/>
      <c r="BI3718" s="115"/>
      <c r="BJ3718" s="115"/>
      <c r="BK3718" s="115"/>
      <c r="BQ3718" s="74" t="str">
        <f t="shared" si="2106"/>
        <v xml:space="preserve"> </v>
      </c>
      <c r="BS3718" s="120" t="str">
        <f t="shared" si="2107"/>
        <v xml:space="preserve"> </v>
      </c>
      <c r="BU3718" s="74" t="str">
        <f t="shared" si="2108"/>
        <v xml:space="preserve"> </v>
      </c>
      <c r="BW3718" s="120" t="str">
        <f t="shared" si="2109"/>
        <v xml:space="preserve">  </v>
      </c>
      <c r="BY3718" s="74" t="str">
        <f t="shared" si="2110"/>
        <v xml:space="preserve"> </v>
      </c>
      <c r="CA3718" s="120" t="str">
        <f t="shared" si="2111"/>
        <v xml:space="preserve"> </v>
      </c>
      <c r="CC3718" s="115" t="str">
        <f t="shared" si="2112"/>
        <v xml:space="preserve"> </v>
      </c>
      <c r="CD3718" s="115"/>
      <c r="CE3718" s="417" t="str">
        <f t="shared" si="2113"/>
        <v xml:space="preserve"> </v>
      </c>
      <c r="CF3718" s="115"/>
      <c r="CG3718" s="115" t="str">
        <f t="shared" si="2114"/>
        <v xml:space="preserve"> </v>
      </c>
      <c r="CH3718" s="115"/>
      <c r="CI3718" s="417" t="str">
        <f t="shared" si="2115"/>
        <v xml:space="preserve"> </v>
      </c>
      <c r="CJ3718" s="115"/>
      <c r="CK3718" s="115" t="str">
        <f t="shared" si="2116"/>
        <v xml:space="preserve"> </v>
      </c>
      <c r="CL3718" s="115"/>
      <c r="CM3718" s="417" t="str">
        <f t="shared" si="2117"/>
        <v xml:space="preserve"> </v>
      </c>
      <c r="IS3718" s="96"/>
    </row>
    <row r="3719" spans="2:253" s="74" customFormat="1" ht="17.100000000000001" hidden="1" customHeight="1" x14ac:dyDescent="0.25">
      <c r="B3719" s="504">
        <f>IF('KB Duct Parts'!$BL$14=2,Specials!G18,0)</f>
        <v>0</v>
      </c>
      <c r="C3719" s="508" t="s">
        <v>383</v>
      </c>
      <c r="D3719" s="506" t="str">
        <f t="shared" si="2103"/>
        <v>19217SS</v>
      </c>
      <c r="E3719" s="504" t="s">
        <v>874</v>
      </c>
      <c r="F3719" s="508" t="str">
        <f t="shared" si="2097"/>
        <v xml:space="preserve"> </v>
      </c>
      <c r="G3719" s="509" t="s">
        <v>115</v>
      </c>
      <c r="H3719" s="504" t="s">
        <v>923</v>
      </c>
      <c r="I3719" s="1035"/>
      <c r="J3719" s="1036"/>
      <c r="K3719" s="516" t="s">
        <v>882</v>
      </c>
      <c r="L3719" s="535"/>
      <c r="M3719" s="532" t="s">
        <v>1700</v>
      </c>
      <c r="N3719" s="514">
        <f t="shared" si="2098"/>
        <v>1061.7</v>
      </c>
      <c r="O3719" s="518">
        <f t="shared" si="2104"/>
        <v>0</v>
      </c>
      <c r="P3719" s="680">
        <f>'KB Duct Parts'!$AE$3</f>
        <v>0</v>
      </c>
      <c r="Q3719" s="681">
        <f t="shared" si="2099"/>
        <v>0</v>
      </c>
      <c r="R3719" s="682">
        <f t="shared" si="2100"/>
        <v>0</v>
      </c>
      <c r="S3719" s="716">
        <f t="shared" si="2105"/>
        <v>0.2</v>
      </c>
      <c r="T3719" s="679">
        <f t="shared" si="2101"/>
        <v>0</v>
      </c>
      <c r="U3719" s="679">
        <f t="shared" si="2102"/>
        <v>0</v>
      </c>
      <c r="AF3719" s="370"/>
      <c r="AG3719" s="375"/>
      <c r="AH3719" s="379"/>
      <c r="AI3719" s="383"/>
      <c r="AJ3719" s="388"/>
      <c r="AK3719" s="392"/>
      <c r="AL3719" s="388"/>
      <c r="AM3719" s="363">
        <f t="shared" si="2118"/>
        <v>1</v>
      </c>
      <c r="AN3719" s="578">
        <v>1061.7</v>
      </c>
      <c r="AO3719" s="78"/>
      <c r="AP3719" s="78"/>
      <c r="AQ3719" s="78"/>
      <c r="AR3719" s="78"/>
      <c r="AS3719" s="78"/>
      <c r="AT3719" s="78"/>
      <c r="AU3719" s="74" t="s">
        <v>717</v>
      </c>
      <c r="AV3719" s="115"/>
      <c r="AW3719" s="395"/>
      <c r="AX3719" s="395">
        <v>0</v>
      </c>
      <c r="AY3719" s="395">
        <v>0</v>
      </c>
      <c r="AZ3719" s="395">
        <v>0</v>
      </c>
      <c r="BA3719" s="395">
        <v>0</v>
      </c>
      <c r="BB3719" s="395">
        <v>0</v>
      </c>
      <c r="BC3719" s="395">
        <v>0</v>
      </c>
      <c r="BD3719" s="115"/>
      <c r="BE3719" s="115"/>
      <c r="BF3719" s="115"/>
      <c r="BG3719" s="115"/>
      <c r="BH3719" s="115"/>
      <c r="BI3719" s="115"/>
      <c r="BJ3719" s="115"/>
      <c r="BK3719" s="115"/>
      <c r="BQ3719" s="74" t="str">
        <f t="shared" si="2106"/>
        <v xml:space="preserve"> </v>
      </c>
      <c r="BS3719" s="120" t="str">
        <f t="shared" si="2107"/>
        <v xml:space="preserve"> </v>
      </c>
      <c r="BU3719" s="74" t="str">
        <f t="shared" si="2108"/>
        <v xml:space="preserve"> </v>
      </c>
      <c r="BW3719" s="120" t="str">
        <f t="shared" si="2109"/>
        <v xml:space="preserve">  </v>
      </c>
      <c r="BY3719" s="74" t="str">
        <f t="shared" si="2110"/>
        <v xml:space="preserve"> </v>
      </c>
      <c r="CA3719" s="120" t="str">
        <f t="shared" si="2111"/>
        <v xml:space="preserve"> </v>
      </c>
      <c r="CC3719" s="115" t="str">
        <f t="shared" si="2112"/>
        <v xml:space="preserve"> </v>
      </c>
      <c r="CD3719" s="115"/>
      <c r="CE3719" s="417" t="str">
        <f t="shared" si="2113"/>
        <v xml:space="preserve"> </v>
      </c>
      <c r="CF3719" s="115"/>
      <c r="CG3719" s="115" t="str">
        <f t="shared" si="2114"/>
        <v xml:space="preserve"> </v>
      </c>
      <c r="CH3719" s="115"/>
      <c r="CI3719" s="417" t="str">
        <f t="shared" si="2115"/>
        <v xml:space="preserve"> </v>
      </c>
      <c r="CJ3719" s="115"/>
      <c r="CK3719" s="115" t="str">
        <f t="shared" si="2116"/>
        <v xml:space="preserve"> </v>
      </c>
      <c r="CL3719" s="115"/>
      <c r="CM3719" s="417" t="str">
        <f t="shared" si="2117"/>
        <v xml:space="preserve"> </v>
      </c>
      <c r="IS3719" s="96"/>
    </row>
    <row r="3720" spans="2:253" s="74" customFormat="1" ht="17.100000000000001" hidden="1" customHeight="1" x14ac:dyDescent="0.25">
      <c r="B3720" s="504">
        <f>IF('KB Duct Parts'!$BL$14=2,Specials!G19,0)</f>
        <v>0</v>
      </c>
      <c r="C3720" s="508" t="s">
        <v>384</v>
      </c>
      <c r="D3720" s="506" t="str">
        <f t="shared" si="2103"/>
        <v>19218SS</v>
      </c>
      <c r="E3720" s="504" t="s">
        <v>875</v>
      </c>
      <c r="F3720" s="508" t="str">
        <f t="shared" si="2097"/>
        <v xml:space="preserve"> </v>
      </c>
      <c r="G3720" s="509" t="s">
        <v>115</v>
      </c>
      <c r="H3720" s="504" t="s">
        <v>923</v>
      </c>
      <c r="I3720" s="1035"/>
      <c r="J3720" s="1036"/>
      <c r="K3720" s="516" t="s">
        <v>882</v>
      </c>
      <c r="L3720" s="535"/>
      <c r="M3720" s="532" t="s">
        <v>1700</v>
      </c>
      <c r="N3720" s="514">
        <f t="shared" si="2098"/>
        <v>1177.4000000000001</v>
      </c>
      <c r="O3720" s="518">
        <f t="shared" si="2104"/>
        <v>0</v>
      </c>
      <c r="P3720" s="680">
        <f>'KB Duct Parts'!$AE$3</f>
        <v>0</v>
      </c>
      <c r="Q3720" s="681">
        <f t="shared" si="2099"/>
        <v>0</v>
      </c>
      <c r="R3720" s="682">
        <f t="shared" si="2100"/>
        <v>0</v>
      </c>
      <c r="S3720" s="716">
        <f t="shared" si="2105"/>
        <v>0.2</v>
      </c>
      <c r="T3720" s="679">
        <f t="shared" si="2101"/>
        <v>0</v>
      </c>
      <c r="U3720" s="679">
        <f t="shared" si="2102"/>
        <v>0</v>
      </c>
      <c r="AF3720" s="370"/>
      <c r="AG3720" s="375"/>
      <c r="AH3720" s="379"/>
      <c r="AI3720" s="383"/>
      <c r="AJ3720" s="388"/>
      <c r="AK3720" s="392"/>
      <c r="AL3720" s="388"/>
      <c r="AM3720" s="363">
        <f t="shared" si="2118"/>
        <v>1</v>
      </c>
      <c r="AN3720" s="578">
        <v>1177.4000000000001</v>
      </c>
      <c r="AO3720" s="78"/>
      <c r="AP3720" s="78"/>
      <c r="AQ3720" s="78"/>
      <c r="AR3720" s="78"/>
      <c r="AS3720" s="78"/>
      <c r="AT3720" s="78"/>
      <c r="AU3720" s="74" t="s">
        <v>717</v>
      </c>
      <c r="AV3720" s="115"/>
      <c r="AW3720" s="395"/>
      <c r="AX3720" s="395">
        <v>0</v>
      </c>
      <c r="AY3720" s="395">
        <v>0</v>
      </c>
      <c r="AZ3720" s="395">
        <v>0</v>
      </c>
      <c r="BA3720" s="395">
        <v>0</v>
      </c>
      <c r="BB3720" s="395">
        <v>0</v>
      </c>
      <c r="BC3720" s="395">
        <v>0</v>
      </c>
      <c r="BD3720" s="115"/>
      <c r="BE3720" s="115"/>
      <c r="BF3720" s="115"/>
      <c r="BG3720" s="115"/>
      <c r="BH3720" s="115"/>
      <c r="BI3720" s="115"/>
      <c r="BJ3720" s="115"/>
      <c r="BK3720" s="115"/>
      <c r="BQ3720" s="74" t="str">
        <f t="shared" si="2106"/>
        <v xml:space="preserve"> </v>
      </c>
      <c r="BS3720" s="120" t="str">
        <f t="shared" si="2107"/>
        <v xml:space="preserve"> </v>
      </c>
      <c r="BU3720" s="74" t="str">
        <f t="shared" si="2108"/>
        <v xml:space="preserve"> </v>
      </c>
      <c r="BW3720" s="120" t="str">
        <f t="shared" si="2109"/>
        <v xml:space="preserve">  </v>
      </c>
      <c r="BY3720" s="74" t="str">
        <f t="shared" si="2110"/>
        <v xml:space="preserve"> </v>
      </c>
      <c r="CA3720" s="120" t="str">
        <f t="shared" si="2111"/>
        <v xml:space="preserve"> </v>
      </c>
      <c r="CC3720" s="115" t="str">
        <f t="shared" si="2112"/>
        <v xml:space="preserve"> </v>
      </c>
      <c r="CD3720" s="115"/>
      <c r="CE3720" s="417" t="str">
        <f t="shared" si="2113"/>
        <v xml:space="preserve"> </v>
      </c>
      <c r="CF3720" s="115"/>
      <c r="CG3720" s="115" t="str">
        <f t="shared" si="2114"/>
        <v xml:space="preserve"> </v>
      </c>
      <c r="CH3720" s="115"/>
      <c r="CI3720" s="417" t="str">
        <f t="shared" si="2115"/>
        <v xml:space="preserve"> </v>
      </c>
      <c r="CJ3720" s="115"/>
      <c r="CK3720" s="115" t="str">
        <f t="shared" si="2116"/>
        <v xml:space="preserve"> </v>
      </c>
      <c r="CL3720" s="115"/>
      <c r="CM3720" s="417" t="str">
        <f t="shared" si="2117"/>
        <v xml:space="preserve"> </v>
      </c>
      <c r="IS3720" s="96"/>
    </row>
    <row r="3721" spans="2:253" s="74" customFormat="1" ht="17.100000000000001" hidden="1" customHeight="1" x14ac:dyDescent="0.25">
      <c r="B3721" s="504">
        <f>IF('KB Duct Parts'!$BL$14=2,Specials!G20,0)</f>
        <v>0</v>
      </c>
      <c r="C3721" s="508" t="s">
        <v>385</v>
      </c>
      <c r="D3721" s="506" t="str">
        <f t="shared" si="2103"/>
        <v>19219SS</v>
      </c>
      <c r="E3721" s="504" t="s">
        <v>876</v>
      </c>
      <c r="F3721" s="508" t="str">
        <f t="shared" si="2097"/>
        <v xml:space="preserve"> </v>
      </c>
      <c r="G3721" s="509" t="s">
        <v>115</v>
      </c>
      <c r="H3721" s="504" t="s">
        <v>923</v>
      </c>
      <c r="I3721" s="1035"/>
      <c r="J3721" s="1036"/>
      <c r="K3721" s="516" t="s">
        <v>882</v>
      </c>
      <c r="L3721" s="535"/>
      <c r="M3721" s="532" t="s">
        <v>1700</v>
      </c>
      <c r="N3721" s="514">
        <f t="shared" si="2098"/>
        <v>1335</v>
      </c>
      <c r="O3721" s="518">
        <f t="shared" si="2104"/>
        <v>0</v>
      </c>
      <c r="P3721" s="680">
        <f>'KB Duct Parts'!$AE$3</f>
        <v>0</v>
      </c>
      <c r="Q3721" s="681">
        <f t="shared" si="2099"/>
        <v>0</v>
      </c>
      <c r="R3721" s="682">
        <f t="shared" si="2100"/>
        <v>0</v>
      </c>
      <c r="S3721" s="716">
        <f t="shared" si="2105"/>
        <v>0.2</v>
      </c>
      <c r="T3721" s="679">
        <f t="shared" si="2101"/>
        <v>0</v>
      </c>
      <c r="U3721" s="679">
        <f t="shared" si="2102"/>
        <v>0</v>
      </c>
      <c r="AF3721" s="370"/>
      <c r="AG3721" s="375"/>
      <c r="AH3721" s="379"/>
      <c r="AI3721" s="383"/>
      <c r="AJ3721" s="388"/>
      <c r="AK3721" s="392"/>
      <c r="AL3721" s="388"/>
      <c r="AM3721" s="363">
        <f t="shared" si="2118"/>
        <v>1</v>
      </c>
      <c r="AN3721" s="578">
        <v>1335</v>
      </c>
      <c r="AO3721" s="78"/>
      <c r="AP3721" s="78"/>
      <c r="AQ3721" s="78"/>
      <c r="AR3721" s="78"/>
      <c r="AS3721" s="78"/>
      <c r="AT3721" s="78"/>
      <c r="AU3721" s="74" t="s">
        <v>717</v>
      </c>
      <c r="AV3721" s="115"/>
      <c r="AW3721" s="395"/>
      <c r="AX3721" s="395">
        <v>0</v>
      </c>
      <c r="AY3721" s="395">
        <v>0</v>
      </c>
      <c r="AZ3721" s="395">
        <v>0</v>
      </c>
      <c r="BA3721" s="395">
        <v>0</v>
      </c>
      <c r="BB3721" s="395">
        <v>0</v>
      </c>
      <c r="BC3721" s="395">
        <v>0</v>
      </c>
      <c r="BD3721" s="115"/>
      <c r="BE3721" s="115"/>
      <c r="BF3721" s="115"/>
      <c r="BG3721" s="115"/>
      <c r="BH3721" s="115"/>
      <c r="BI3721" s="115"/>
      <c r="BJ3721" s="115"/>
      <c r="BK3721" s="115"/>
      <c r="BQ3721" s="74" t="str">
        <f t="shared" si="2106"/>
        <v xml:space="preserve"> </v>
      </c>
      <c r="BS3721" s="120" t="str">
        <f t="shared" si="2107"/>
        <v xml:space="preserve"> </v>
      </c>
      <c r="BU3721" s="74" t="str">
        <f t="shared" si="2108"/>
        <v xml:space="preserve"> </v>
      </c>
      <c r="BW3721" s="120" t="str">
        <f t="shared" si="2109"/>
        <v xml:space="preserve">  </v>
      </c>
      <c r="BY3721" s="74" t="str">
        <f t="shared" si="2110"/>
        <v xml:space="preserve"> </v>
      </c>
      <c r="CA3721" s="120" t="str">
        <f t="shared" si="2111"/>
        <v xml:space="preserve"> </v>
      </c>
      <c r="CC3721" s="115" t="str">
        <f t="shared" si="2112"/>
        <v xml:space="preserve"> </v>
      </c>
      <c r="CD3721" s="115"/>
      <c r="CE3721" s="417" t="str">
        <f t="shared" si="2113"/>
        <v xml:space="preserve"> </v>
      </c>
      <c r="CF3721" s="115"/>
      <c r="CG3721" s="115" t="str">
        <f t="shared" si="2114"/>
        <v xml:space="preserve"> </v>
      </c>
      <c r="CH3721" s="115"/>
      <c r="CI3721" s="417" t="str">
        <f t="shared" si="2115"/>
        <v xml:space="preserve"> </v>
      </c>
      <c r="CJ3721" s="115"/>
      <c r="CK3721" s="115" t="str">
        <f t="shared" si="2116"/>
        <v xml:space="preserve"> </v>
      </c>
      <c r="CL3721" s="115"/>
      <c r="CM3721" s="417" t="str">
        <f t="shared" si="2117"/>
        <v xml:space="preserve"> </v>
      </c>
      <c r="IS3721" s="96"/>
    </row>
    <row r="3722" spans="2:253" s="74" customFormat="1" ht="17.100000000000001" hidden="1" customHeight="1" x14ac:dyDescent="0.25">
      <c r="B3722" s="504">
        <f>IF('KB Duct Parts'!$BL$14=2,Specials!G21,0)</f>
        <v>0</v>
      </c>
      <c r="C3722" s="508" t="s">
        <v>386</v>
      </c>
      <c r="D3722" s="506" t="str">
        <f t="shared" si="2103"/>
        <v>19220SS</v>
      </c>
      <c r="E3722" s="504" t="s">
        <v>877</v>
      </c>
      <c r="F3722" s="508" t="str">
        <f t="shared" si="2097"/>
        <v xml:space="preserve"> </v>
      </c>
      <c r="G3722" s="509" t="s">
        <v>115</v>
      </c>
      <c r="H3722" s="504" t="s">
        <v>923</v>
      </c>
      <c r="I3722" s="1035"/>
      <c r="J3722" s="1036"/>
      <c r="K3722" s="516" t="s">
        <v>882</v>
      </c>
      <c r="L3722" s="535"/>
      <c r="M3722" s="532" t="s">
        <v>1700</v>
      </c>
      <c r="N3722" s="514">
        <f t="shared" si="2098"/>
        <v>1545.2</v>
      </c>
      <c r="O3722" s="518">
        <f t="shared" si="2104"/>
        <v>0</v>
      </c>
      <c r="P3722" s="680">
        <f>'KB Duct Parts'!$AE$3</f>
        <v>0</v>
      </c>
      <c r="Q3722" s="681">
        <f t="shared" si="2099"/>
        <v>0</v>
      </c>
      <c r="R3722" s="682">
        <f t="shared" si="2100"/>
        <v>0</v>
      </c>
      <c r="S3722" s="716">
        <f t="shared" si="2105"/>
        <v>0.2</v>
      </c>
      <c r="T3722" s="679">
        <f t="shared" si="2101"/>
        <v>0</v>
      </c>
      <c r="U3722" s="679">
        <f t="shared" si="2102"/>
        <v>0</v>
      </c>
      <c r="AF3722" s="370"/>
      <c r="AG3722" s="375"/>
      <c r="AH3722" s="379"/>
      <c r="AI3722" s="383"/>
      <c r="AJ3722" s="388"/>
      <c r="AK3722" s="392"/>
      <c r="AL3722" s="388"/>
      <c r="AM3722" s="363">
        <f t="shared" si="2118"/>
        <v>1</v>
      </c>
      <c r="AN3722" s="578">
        <v>1545.2</v>
      </c>
      <c r="AO3722" s="78"/>
      <c r="AP3722" s="78"/>
      <c r="AQ3722" s="78"/>
      <c r="AR3722" s="78"/>
      <c r="AS3722" s="78"/>
      <c r="AT3722" s="78"/>
      <c r="AU3722" s="74" t="s">
        <v>717</v>
      </c>
      <c r="AV3722" s="115"/>
      <c r="AW3722" s="395"/>
      <c r="AX3722" s="395">
        <v>0</v>
      </c>
      <c r="AY3722" s="395">
        <v>0</v>
      </c>
      <c r="AZ3722" s="395">
        <v>0</v>
      </c>
      <c r="BA3722" s="395">
        <v>0</v>
      </c>
      <c r="BB3722" s="395">
        <v>0</v>
      </c>
      <c r="BC3722" s="395">
        <v>0</v>
      </c>
      <c r="BD3722" s="115"/>
      <c r="BE3722" s="115"/>
      <c r="BF3722" s="115"/>
      <c r="BG3722" s="115"/>
      <c r="BH3722" s="115"/>
      <c r="BI3722" s="115"/>
      <c r="BJ3722" s="115"/>
      <c r="BK3722" s="115"/>
      <c r="BQ3722" s="74" t="str">
        <f t="shared" si="2106"/>
        <v xml:space="preserve"> </v>
      </c>
      <c r="BS3722" s="120" t="str">
        <f t="shared" si="2107"/>
        <v xml:space="preserve"> </v>
      </c>
      <c r="BU3722" s="74" t="str">
        <f t="shared" si="2108"/>
        <v xml:space="preserve"> </v>
      </c>
      <c r="BW3722" s="120" t="str">
        <f t="shared" si="2109"/>
        <v xml:space="preserve">  </v>
      </c>
      <c r="BY3722" s="74" t="str">
        <f t="shared" si="2110"/>
        <v xml:space="preserve"> </v>
      </c>
      <c r="CA3722" s="120" t="str">
        <f t="shared" si="2111"/>
        <v xml:space="preserve"> </v>
      </c>
      <c r="CC3722" s="115" t="str">
        <f t="shared" si="2112"/>
        <v xml:space="preserve"> </v>
      </c>
      <c r="CD3722" s="115"/>
      <c r="CE3722" s="417" t="str">
        <f t="shared" si="2113"/>
        <v xml:space="preserve"> </v>
      </c>
      <c r="CF3722" s="115"/>
      <c r="CG3722" s="115" t="str">
        <f t="shared" si="2114"/>
        <v xml:space="preserve"> </v>
      </c>
      <c r="CH3722" s="115"/>
      <c r="CI3722" s="417" t="str">
        <f t="shared" si="2115"/>
        <v xml:space="preserve"> </v>
      </c>
      <c r="CJ3722" s="115"/>
      <c r="CK3722" s="115" t="str">
        <f t="shared" si="2116"/>
        <v xml:space="preserve"> </v>
      </c>
      <c r="CL3722" s="115"/>
      <c r="CM3722" s="417" t="str">
        <f t="shared" si="2117"/>
        <v xml:space="preserve"> </v>
      </c>
      <c r="IS3722" s="96"/>
    </row>
    <row r="3723" spans="2:253" s="74" customFormat="1" ht="17.100000000000001" hidden="1" customHeight="1" x14ac:dyDescent="0.25">
      <c r="B3723" s="504">
        <f>IF('KB Duct Parts'!$BL$14=2,Specials!G22,0)</f>
        <v>0</v>
      </c>
      <c r="C3723" s="508" t="s">
        <v>387</v>
      </c>
      <c r="D3723" s="506" t="str">
        <f t="shared" si="2103"/>
        <v>19222SS</v>
      </c>
      <c r="E3723" s="504" t="s">
        <v>878</v>
      </c>
      <c r="F3723" s="508" t="str">
        <f t="shared" si="2097"/>
        <v xml:space="preserve"> </v>
      </c>
      <c r="G3723" s="509" t="s">
        <v>115</v>
      </c>
      <c r="H3723" s="504" t="s">
        <v>923</v>
      </c>
      <c r="I3723" s="1035"/>
      <c r="J3723" s="1036"/>
      <c r="K3723" s="516" t="s">
        <v>882</v>
      </c>
      <c r="L3723" s="535"/>
      <c r="M3723" s="532" t="s">
        <v>1700</v>
      </c>
      <c r="N3723" s="514">
        <f t="shared" si="2098"/>
        <v>1713.5</v>
      </c>
      <c r="O3723" s="518">
        <f t="shared" si="2104"/>
        <v>0</v>
      </c>
      <c r="P3723" s="680">
        <f>'KB Duct Parts'!$AE$3</f>
        <v>0</v>
      </c>
      <c r="Q3723" s="681">
        <f t="shared" si="2099"/>
        <v>0</v>
      </c>
      <c r="R3723" s="682">
        <f t="shared" si="2100"/>
        <v>0</v>
      </c>
      <c r="S3723" s="716">
        <f t="shared" si="2105"/>
        <v>0.2</v>
      </c>
      <c r="T3723" s="679">
        <f t="shared" si="2101"/>
        <v>0</v>
      </c>
      <c r="U3723" s="679">
        <f t="shared" si="2102"/>
        <v>0</v>
      </c>
      <c r="AF3723" s="370"/>
      <c r="AG3723" s="375"/>
      <c r="AH3723" s="379"/>
      <c r="AI3723" s="383"/>
      <c r="AJ3723" s="388"/>
      <c r="AK3723" s="392"/>
      <c r="AL3723" s="388"/>
      <c r="AM3723" s="363">
        <f t="shared" si="2118"/>
        <v>1</v>
      </c>
      <c r="AN3723" s="578">
        <v>1713.5</v>
      </c>
      <c r="AO3723" s="78"/>
      <c r="AP3723" s="78"/>
      <c r="AQ3723" s="78"/>
      <c r="AR3723" s="78"/>
      <c r="AS3723" s="78"/>
      <c r="AT3723" s="78"/>
      <c r="AU3723" s="74" t="s">
        <v>717</v>
      </c>
      <c r="AV3723" s="115"/>
      <c r="AW3723" s="395"/>
      <c r="AX3723" s="395">
        <v>0</v>
      </c>
      <c r="AY3723" s="395">
        <v>0</v>
      </c>
      <c r="AZ3723" s="395">
        <v>0</v>
      </c>
      <c r="BA3723" s="395">
        <v>0</v>
      </c>
      <c r="BB3723" s="395">
        <v>0</v>
      </c>
      <c r="BC3723" s="395">
        <v>0</v>
      </c>
      <c r="BD3723" s="115"/>
      <c r="BE3723" s="115"/>
      <c r="BF3723" s="115"/>
      <c r="BG3723" s="115"/>
      <c r="BH3723" s="115"/>
      <c r="BI3723" s="115"/>
      <c r="BJ3723" s="115"/>
      <c r="BK3723" s="115"/>
      <c r="BQ3723" s="74" t="str">
        <f t="shared" si="2106"/>
        <v xml:space="preserve"> </v>
      </c>
      <c r="BS3723" s="120" t="str">
        <f t="shared" si="2107"/>
        <v xml:space="preserve"> </v>
      </c>
      <c r="BU3723" s="74" t="str">
        <f t="shared" si="2108"/>
        <v xml:space="preserve"> </v>
      </c>
      <c r="BW3723" s="120" t="str">
        <f t="shared" si="2109"/>
        <v xml:space="preserve">  </v>
      </c>
      <c r="BY3723" s="74" t="str">
        <f t="shared" si="2110"/>
        <v xml:space="preserve"> </v>
      </c>
      <c r="CA3723" s="120" t="str">
        <f t="shared" si="2111"/>
        <v xml:space="preserve"> </v>
      </c>
      <c r="CC3723" s="115" t="str">
        <f t="shared" si="2112"/>
        <v xml:space="preserve"> </v>
      </c>
      <c r="CD3723" s="115"/>
      <c r="CE3723" s="417" t="str">
        <f t="shared" si="2113"/>
        <v xml:space="preserve"> </v>
      </c>
      <c r="CF3723" s="115"/>
      <c r="CG3723" s="115" t="str">
        <f t="shared" si="2114"/>
        <v xml:space="preserve"> </v>
      </c>
      <c r="CH3723" s="115"/>
      <c r="CI3723" s="417" t="str">
        <f t="shared" si="2115"/>
        <v xml:space="preserve"> </v>
      </c>
      <c r="CJ3723" s="115"/>
      <c r="CK3723" s="115" t="str">
        <f t="shared" si="2116"/>
        <v xml:space="preserve"> </v>
      </c>
      <c r="CL3723" s="115"/>
      <c r="CM3723" s="417" t="str">
        <f t="shared" si="2117"/>
        <v xml:space="preserve"> </v>
      </c>
      <c r="IS3723" s="96"/>
    </row>
    <row r="3724" spans="2:253" s="74" customFormat="1" ht="17.100000000000001" hidden="1" customHeight="1" x14ac:dyDescent="0.25">
      <c r="B3724" s="504">
        <f>IF('KB Duct Parts'!$BL$14=2,Specials!G23,0)</f>
        <v>0</v>
      </c>
      <c r="C3724" s="508" t="s">
        <v>388</v>
      </c>
      <c r="D3724" s="506" t="str">
        <f t="shared" si="2103"/>
        <v>19224SS</v>
      </c>
      <c r="E3724" s="504" t="s">
        <v>1338</v>
      </c>
      <c r="F3724" s="508" t="str">
        <f t="shared" si="2097"/>
        <v xml:space="preserve"> </v>
      </c>
      <c r="G3724" s="509" t="s">
        <v>115</v>
      </c>
      <c r="H3724" s="504" t="s">
        <v>923</v>
      </c>
      <c r="I3724" s="1035"/>
      <c r="J3724" s="1036"/>
      <c r="K3724" s="516" t="s">
        <v>882</v>
      </c>
      <c r="L3724" s="535"/>
      <c r="M3724" s="532" t="s">
        <v>1700</v>
      </c>
      <c r="N3724" s="514">
        <f t="shared" si="2098"/>
        <v>2213.6999999999998</v>
      </c>
      <c r="O3724" s="518">
        <f t="shared" si="2104"/>
        <v>0</v>
      </c>
      <c r="P3724" s="680">
        <f>'KB Duct Parts'!$AE$3</f>
        <v>0</v>
      </c>
      <c r="Q3724" s="681">
        <f t="shared" si="2099"/>
        <v>0</v>
      </c>
      <c r="R3724" s="682">
        <f t="shared" si="2100"/>
        <v>0</v>
      </c>
      <c r="S3724" s="716">
        <f t="shared" si="2105"/>
        <v>0.2</v>
      </c>
      <c r="T3724" s="679">
        <f t="shared" si="2101"/>
        <v>0</v>
      </c>
      <c r="U3724" s="679">
        <f t="shared" si="2102"/>
        <v>0</v>
      </c>
      <c r="AF3724" s="370"/>
      <c r="AG3724" s="375"/>
      <c r="AH3724" s="379"/>
      <c r="AI3724" s="383"/>
      <c r="AJ3724" s="388"/>
      <c r="AK3724" s="392"/>
      <c r="AL3724" s="388"/>
      <c r="AM3724" s="363">
        <f t="shared" si="2118"/>
        <v>1</v>
      </c>
      <c r="AN3724" s="578">
        <v>2213.6999999999998</v>
      </c>
      <c r="AO3724" s="78"/>
      <c r="AP3724" s="78"/>
      <c r="AQ3724" s="78"/>
      <c r="AR3724" s="78"/>
      <c r="AS3724" s="78"/>
      <c r="AT3724" s="78"/>
      <c r="AU3724" s="74" t="s">
        <v>717</v>
      </c>
      <c r="AV3724" s="115"/>
      <c r="AW3724" s="395"/>
      <c r="AX3724" s="395">
        <v>0</v>
      </c>
      <c r="AY3724" s="395">
        <v>0</v>
      </c>
      <c r="AZ3724" s="395">
        <v>0</v>
      </c>
      <c r="BA3724" s="395">
        <v>0</v>
      </c>
      <c r="BB3724" s="395">
        <v>0</v>
      </c>
      <c r="BC3724" s="395">
        <v>0</v>
      </c>
      <c r="BD3724" s="115"/>
      <c r="BE3724" s="115"/>
      <c r="BF3724" s="115"/>
      <c r="BG3724" s="115"/>
      <c r="BH3724" s="115"/>
      <c r="BI3724" s="115"/>
      <c r="BJ3724" s="115"/>
      <c r="BK3724" s="115"/>
      <c r="BQ3724" s="74" t="str">
        <f t="shared" si="2106"/>
        <v xml:space="preserve"> </v>
      </c>
      <c r="BS3724" s="120" t="str">
        <f t="shared" si="2107"/>
        <v xml:space="preserve"> </v>
      </c>
      <c r="BU3724" s="74" t="str">
        <f t="shared" si="2108"/>
        <v xml:space="preserve"> </v>
      </c>
      <c r="BW3724" s="120" t="str">
        <f t="shared" si="2109"/>
        <v xml:space="preserve">  </v>
      </c>
      <c r="BY3724" s="74" t="str">
        <f t="shared" si="2110"/>
        <v xml:space="preserve"> </v>
      </c>
      <c r="CA3724" s="120" t="str">
        <f t="shared" si="2111"/>
        <v xml:space="preserve"> </v>
      </c>
      <c r="CC3724" s="115" t="str">
        <f t="shared" si="2112"/>
        <v xml:space="preserve"> </v>
      </c>
      <c r="CD3724" s="115"/>
      <c r="CE3724" s="417" t="str">
        <f t="shared" si="2113"/>
        <v xml:space="preserve"> </v>
      </c>
      <c r="CF3724" s="115"/>
      <c r="CG3724" s="115" t="str">
        <f t="shared" si="2114"/>
        <v xml:space="preserve"> </v>
      </c>
      <c r="CH3724" s="115"/>
      <c r="CI3724" s="417" t="str">
        <f t="shared" si="2115"/>
        <v xml:space="preserve"> </v>
      </c>
      <c r="CJ3724" s="115"/>
      <c r="CK3724" s="115" t="str">
        <f t="shared" si="2116"/>
        <v xml:space="preserve"> </v>
      </c>
      <c r="CL3724" s="115"/>
      <c r="CM3724" s="417" t="str">
        <f t="shared" si="2117"/>
        <v xml:space="preserve"> </v>
      </c>
      <c r="IS3724" s="96"/>
    </row>
    <row r="3725" spans="2:253" s="74" customFormat="1" ht="17.100000000000001" hidden="1" customHeight="1" x14ac:dyDescent="0.25">
      <c r="B3725" s="504">
        <f>IF('KB Duct Parts'!$BL$14=2,Specials!G24,0)</f>
        <v>0</v>
      </c>
      <c r="C3725" s="508" t="s">
        <v>367</v>
      </c>
      <c r="D3725" s="506" t="str">
        <f t="shared" si="2103"/>
        <v>19226SS</v>
      </c>
      <c r="E3725" s="504" t="s">
        <v>1339</v>
      </c>
      <c r="F3725" s="508" t="str">
        <f t="shared" si="2097"/>
        <v xml:space="preserve"> </v>
      </c>
      <c r="G3725" s="509" t="s">
        <v>115</v>
      </c>
      <c r="H3725" s="504" t="s">
        <v>923</v>
      </c>
      <c r="I3725" s="1035"/>
      <c r="J3725" s="1036"/>
      <c r="K3725" s="516" t="s">
        <v>882</v>
      </c>
      <c r="L3725" s="535"/>
      <c r="M3725" s="532" t="s">
        <v>1700</v>
      </c>
      <c r="N3725" s="514">
        <f t="shared" si="2098"/>
        <v>2411.5</v>
      </c>
      <c r="O3725" s="518">
        <f t="shared" si="2104"/>
        <v>0</v>
      </c>
      <c r="P3725" s="680">
        <f>'KB Duct Parts'!$AE$3</f>
        <v>0</v>
      </c>
      <c r="Q3725" s="681">
        <f t="shared" si="2099"/>
        <v>0</v>
      </c>
      <c r="R3725" s="682">
        <f t="shared" si="2100"/>
        <v>0</v>
      </c>
      <c r="S3725" s="716">
        <f t="shared" si="2105"/>
        <v>0.2</v>
      </c>
      <c r="T3725" s="679">
        <f t="shared" si="2101"/>
        <v>0</v>
      </c>
      <c r="U3725" s="679">
        <f t="shared" si="2102"/>
        <v>0</v>
      </c>
      <c r="AF3725" s="370"/>
      <c r="AG3725" s="375"/>
      <c r="AH3725" s="379"/>
      <c r="AI3725" s="383"/>
      <c r="AJ3725" s="388"/>
      <c r="AK3725" s="392"/>
      <c r="AL3725" s="388"/>
      <c r="AM3725" s="363">
        <f t="shared" si="2118"/>
        <v>1</v>
      </c>
      <c r="AN3725" s="578">
        <v>2411.5</v>
      </c>
      <c r="AO3725" s="78"/>
      <c r="AP3725" s="78"/>
      <c r="AQ3725" s="78"/>
      <c r="AR3725" s="78"/>
      <c r="AS3725" s="78"/>
      <c r="AT3725" s="78"/>
      <c r="AU3725" s="74" t="s">
        <v>717</v>
      </c>
      <c r="AV3725" s="115"/>
      <c r="AW3725" s="395"/>
      <c r="AX3725" s="395">
        <v>0</v>
      </c>
      <c r="AY3725" s="395">
        <v>0</v>
      </c>
      <c r="AZ3725" s="395">
        <v>0</v>
      </c>
      <c r="BA3725" s="395">
        <v>0</v>
      </c>
      <c r="BB3725" s="395">
        <v>0</v>
      </c>
      <c r="BC3725" s="395">
        <v>0</v>
      </c>
      <c r="BD3725" s="115"/>
      <c r="BE3725" s="115"/>
      <c r="BF3725" s="115"/>
      <c r="BG3725" s="115"/>
      <c r="BH3725" s="115"/>
      <c r="BI3725" s="115"/>
      <c r="BJ3725" s="115"/>
      <c r="BK3725" s="115"/>
      <c r="BQ3725" s="74" t="str">
        <f t="shared" si="2106"/>
        <v xml:space="preserve"> </v>
      </c>
      <c r="BS3725" s="120" t="str">
        <f t="shared" si="2107"/>
        <v xml:space="preserve"> </v>
      </c>
      <c r="BU3725" s="74" t="str">
        <f t="shared" si="2108"/>
        <v xml:space="preserve"> </v>
      </c>
      <c r="BW3725" s="120" t="str">
        <f t="shared" si="2109"/>
        <v xml:space="preserve">  </v>
      </c>
      <c r="BY3725" s="74" t="str">
        <f t="shared" si="2110"/>
        <v xml:space="preserve"> </v>
      </c>
      <c r="CA3725" s="120" t="str">
        <f t="shared" si="2111"/>
        <v xml:space="preserve"> </v>
      </c>
      <c r="CC3725" s="115" t="str">
        <f t="shared" si="2112"/>
        <v xml:space="preserve"> </v>
      </c>
      <c r="CD3725" s="115"/>
      <c r="CE3725" s="417" t="str">
        <f t="shared" si="2113"/>
        <v xml:space="preserve"> </v>
      </c>
      <c r="CF3725" s="115"/>
      <c r="CG3725" s="115" t="str">
        <f t="shared" si="2114"/>
        <v xml:space="preserve"> </v>
      </c>
      <c r="CH3725" s="115"/>
      <c r="CI3725" s="417" t="str">
        <f t="shared" si="2115"/>
        <v xml:space="preserve"> </v>
      </c>
      <c r="CJ3725" s="115"/>
      <c r="CK3725" s="115" t="str">
        <f t="shared" si="2116"/>
        <v xml:space="preserve"> </v>
      </c>
      <c r="CL3725" s="115"/>
      <c r="CM3725" s="417" t="str">
        <f t="shared" si="2117"/>
        <v xml:space="preserve"> </v>
      </c>
      <c r="IS3725" s="96"/>
    </row>
    <row r="3726" spans="2:253" s="74" customFormat="1" ht="17.100000000000001" hidden="1" customHeight="1" x14ac:dyDescent="0.25">
      <c r="B3726" s="504">
        <f>IF('KB Duct Parts'!$BL$14=2,Specials!G25,0)</f>
        <v>0</v>
      </c>
      <c r="C3726" s="508" t="s">
        <v>368</v>
      </c>
      <c r="D3726" s="506" t="str">
        <f t="shared" si="2103"/>
        <v>19228SS</v>
      </c>
      <c r="E3726" s="504" t="s">
        <v>1340</v>
      </c>
      <c r="F3726" s="508" t="str">
        <f t="shared" si="2097"/>
        <v xml:space="preserve"> </v>
      </c>
      <c r="G3726" s="509" t="s">
        <v>115</v>
      </c>
      <c r="H3726" s="504" t="s">
        <v>923</v>
      </c>
      <c r="I3726" s="1035"/>
      <c r="J3726" s="1036"/>
      <c r="K3726" s="516" t="s">
        <v>882</v>
      </c>
      <c r="L3726" s="535"/>
      <c r="M3726" s="532" t="s">
        <v>1700</v>
      </c>
      <c r="N3726" s="514">
        <f t="shared" si="2098"/>
        <v>2609.5</v>
      </c>
      <c r="O3726" s="518">
        <f t="shared" si="2104"/>
        <v>0</v>
      </c>
      <c r="P3726" s="680">
        <f>'KB Duct Parts'!$AE$3</f>
        <v>0</v>
      </c>
      <c r="Q3726" s="681">
        <f t="shared" si="2099"/>
        <v>0</v>
      </c>
      <c r="R3726" s="682">
        <f t="shared" si="2100"/>
        <v>0</v>
      </c>
      <c r="S3726" s="716">
        <f t="shared" si="2105"/>
        <v>0.2</v>
      </c>
      <c r="T3726" s="679">
        <f t="shared" si="2101"/>
        <v>0</v>
      </c>
      <c r="U3726" s="679">
        <f t="shared" si="2102"/>
        <v>0</v>
      </c>
      <c r="AF3726" s="370"/>
      <c r="AG3726" s="375"/>
      <c r="AH3726" s="379"/>
      <c r="AI3726" s="383"/>
      <c r="AJ3726" s="388"/>
      <c r="AK3726" s="392"/>
      <c r="AL3726" s="388"/>
      <c r="AM3726" s="363">
        <f t="shared" si="2118"/>
        <v>1</v>
      </c>
      <c r="AN3726" s="578">
        <v>2609.5</v>
      </c>
      <c r="AO3726" s="78"/>
      <c r="AP3726" s="78"/>
      <c r="AQ3726" s="78"/>
      <c r="AR3726" s="78"/>
      <c r="AS3726" s="78"/>
      <c r="AT3726" s="78"/>
      <c r="AU3726" s="74" t="s">
        <v>717</v>
      </c>
      <c r="AV3726" s="115"/>
      <c r="AW3726" s="395"/>
      <c r="AX3726" s="395">
        <v>0</v>
      </c>
      <c r="AY3726" s="395">
        <v>0</v>
      </c>
      <c r="AZ3726" s="395">
        <v>0</v>
      </c>
      <c r="BA3726" s="395">
        <v>0</v>
      </c>
      <c r="BB3726" s="395">
        <v>0</v>
      </c>
      <c r="BC3726" s="395">
        <v>0</v>
      </c>
      <c r="BD3726" s="115"/>
      <c r="BE3726" s="115"/>
      <c r="BF3726" s="115"/>
      <c r="BG3726" s="115"/>
      <c r="BH3726" s="115"/>
      <c r="BI3726" s="115"/>
      <c r="BJ3726" s="115"/>
      <c r="BK3726" s="115"/>
      <c r="BQ3726" s="74" t="str">
        <f t="shared" si="2106"/>
        <v xml:space="preserve"> </v>
      </c>
      <c r="BS3726" s="120" t="str">
        <f t="shared" si="2107"/>
        <v xml:space="preserve"> </v>
      </c>
      <c r="BU3726" s="74" t="str">
        <f t="shared" si="2108"/>
        <v xml:space="preserve"> </v>
      </c>
      <c r="BW3726" s="120" t="str">
        <f t="shared" si="2109"/>
        <v xml:space="preserve">  </v>
      </c>
      <c r="BY3726" s="74" t="str">
        <f t="shared" si="2110"/>
        <v xml:space="preserve"> </v>
      </c>
      <c r="CA3726" s="120" t="str">
        <f t="shared" si="2111"/>
        <v xml:space="preserve"> </v>
      </c>
      <c r="CC3726" s="115" t="str">
        <f t="shared" si="2112"/>
        <v xml:space="preserve"> </v>
      </c>
      <c r="CD3726" s="115"/>
      <c r="CE3726" s="417" t="str">
        <f t="shared" si="2113"/>
        <v xml:space="preserve"> </v>
      </c>
      <c r="CF3726" s="115"/>
      <c r="CG3726" s="115" t="str">
        <f t="shared" si="2114"/>
        <v xml:space="preserve"> </v>
      </c>
      <c r="CH3726" s="115"/>
      <c r="CI3726" s="417" t="str">
        <f t="shared" si="2115"/>
        <v xml:space="preserve"> </v>
      </c>
      <c r="CJ3726" s="115"/>
      <c r="CK3726" s="115" t="str">
        <f t="shared" si="2116"/>
        <v xml:space="preserve"> </v>
      </c>
      <c r="CL3726" s="115"/>
      <c r="CM3726" s="417" t="str">
        <f t="shared" si="2117"/>
        <v xml:space="preserve"> </v>
      </c>
      <c r="IS3726" s="96"/>
    </row>
    <row r="3727" spans="2:253" s="74" customFormat="1" ht="17.100000000000001" hidden="1" customHeight="1" x14ac:dyDescent="0.25">
      <c r="B3727" s="504">
        <f>IF('KB Duct Parts'!$BL$14=2,Specials!G26,0)</f>
        <v>0</v>
      </c>
      <c r="C3727" s="508" t="s">
        <v>369</v>
      </c>
      <c r="D3727" s="506" t="str">
        <f t="shared" si="2103"/>
        <v>19230SS</v>
      </c>
      <c r="E3727" s="504" t="s">
        <v>1341</v>
      </c>
      <c r="F3727" s="508" t="str">
        <f t="shared" si="2097"/>
        <v xml:space="preserve"> </v>
      </c>
      <c r="G3727" s="509" t="s">
        <v>115</v>
      </c>
      <c r="H3727" s="504" t="s">
        <v>923</v>
      </c>
      <c r="I3727" s="1035"/>
      <c r="J3727" s="1036"/>
      <c r="K3727" s="516" t="s">
        <v>882</v>
      </c>
      <c r="L3727" s="535"/>
      <c r="M3727" s="532" t="s">
        <v>1700</v>
      </c>
      <c r="N3727" s="514">
        <f t="shared" si="2098"/>
        <v>2807.3</v>
      </c>
      <c r="O3727" s="518">
        <f t="shared" si="2104"/>
        <v>0</v>
      </c>
      <c r="P3727" s="680">
        <f>'KB Duct Parts'!$AE$3</f>
        <v>0</v>
      </c>
      <c r="Q3727" s="681">
        <f t="shared" si="2099"/>
        <v>0</v>
      </c>
      <c r="R3727" s="682">
        <f t="shared" si="2100"/>
        <v>0</v>
      </c>
      <c r="S3727" s="716">
        <f t="shared" si="2105"/>
        <v>0.2</v>
      </c>
      <c r="T3727" s="679">
        <f t="shared" si="2101"/>
        <v>0</v>
      </c>
      <c r="U3727" s="679">
        <f t="shared" si="2102"/>
        <v>0</v>
      </c>
      <c r="AF3727" s="370"/>
      <c r="AG3727" s="375"/>
      <c r="AH3727" s="379"/>
      <c r="AI3727" s="383"/>
      <c r="AJ3727" s="388"/>
      <c r="AK3727" s="392"/>
      <c r="AL3727" s="388"/>
      <c r="AM3727" s="363">
        <f t="shared" si="2118"/>
        <v>1</v>
      </c>
      <c r="AN3727" s="578">
        <v>2807.3</v>
      </c>
      <c r="AO3727" s="78"/>
      <c r="AP3727" s="78"/>
      <c r="AQ3727" s="78"/>
      <c r="AR3727" s="78"/>
      <c r="AS3727" s="78"/>
      <c r="AT3727" s="78"/>
      <c r="AU3727" s="74" t="s">
        <v>717</v>
      </c>
      <c r="AV3727" s="115"/>
      <c r="AW3727" s="395"/>
      <c r="AX3727" s="395">
        <v>0</v>
      </c>
      <c r="AY3727" s="395">
        <v>0</v>
      </c>
      <c r="AZ3727" s="395">
        <v>0</v>
      </c>
      <c r="BA3727" s="395">
        <v>0</v>
      </c>
      <c r="BB3727" s="395">
        <v>0</v>
      </c>
      <c r="BC3727" s="395">
        <v>0</v>
      </c>
      <c r="BD3727" s="115"/>
      <c r="BE3727" s="115"/>
      <c r="BF3727" s="115"/>
      <c r="BG3727" s="115"/>
      <c r="BH3727" s="115"/>
      <c r="BI3727" s="115"/>
      <c r="BJ3727" s="115"/>
      <c r="BK3727" s="115"/>
      <c r="BQ3727" s="74" t="str">
        <f t="shared" si="2106"/>
        <v xml:space="preserve"> </v>
      </c>
      <c r="BS3727" s="120" t="str">
        <f t="shared" si="2107"/>
        <v xml:space="preserve"> </v>
      </c>
      <c r="BU3727" s="74" t="str">
        <f t="shared" si="2108"/>
        <v xml:space="preserve"> </v>
      </c>
      <c r="BW3727" s="120" t="str">
        <f t="shared" si="2109"/>
        <v xml:space="preserve">  </v>
      </c>
      <c r="BY3727" s="74" t="str">
        <f t="shared" si="2110"/>
        <v xml:space="preserve"> </v>
      </c>
      <c r="CA3727" s="120" t="str">
        <f t="shared" si="2111"/>
        <v xml:space="preserve"> </v>
      </c>
      <c r="CC3727" s="115" t="str">
        <f t="shared" si="2112"/>
        <v xml:space="preserve"> </v>
      </c>
      <c r="CD3727" s="115"/>
      <c r="CE3727" s="417" t="str">
        <f t="shared" si="2113"/>
        <v xml:space="preserve"> </v>
      </c>
      <c r="CF3727" s="115"/>
      <c r="CG3727" s="115" t="str">
        <f t="shared" si="2114"/>
        <v xml:space="preserve"> </v>
      </c>
      <c r="CH3727" s="115"/>
      <c r="CI3727" s="417" t="str">
        <f t="shared" si="2115"/>
        <v xml:space="preserve"> </v>
      </c>
      <c r="CJ3727" s="115"/>
      <c r="CK3727" s="115" t="str">
        <f t="shared" si="2116"/>
        <v xml:space="preserve"> </v>
      </c>
      <c r="CL3727" s="115"/>
      <c r="CM3727" s="417" t="str">
        <f t="shared" si="2117"/>
        <v xml:space="preserve"> </v>
      </c>
      <c r="IS3727" s="96"/>
    </row>
    <row r="3728" spans="2:253" s="74" customFormat="1" ht="17.100000000000001" hidden="1" customHeight="1" x14ac:dyDescent="0.25">
      <c r="B3728" s="504">
        <f>IF('KB Duct Parts'!$BL$14=2,Specials!G27,0)</f>
        <v>0</v>
      </c>
      <c r="C3728" s="508" t="s">
        <v>664</v>
      </c>
      <c r="D3728" s="506" t="str">
        <f t="shared" si="2103"/>
        <v>19232SS</v>
      </c>
      <c r="E3728" s="504" t="s">
        <v>1342</v>
      </c>
      <c r="F3728" s="508" t="str">
        <f t="shared" si="2097"/>
        <v xml:space="preserve"> </v>
      </c>
      <c r="G3728" s="509" t="s">
        <v>115</v>
      </c>
      <c r="H3728" s="504" t="s">
        <v>923</v>
      </c>
      <c r="I3728" s="1035"/>
      <c r="J3728" s="1036"/>
      <c r="K3728" s="516" t="s">
        <v>882</v>
      </c>
      <c r="L3728" s="535"/>
      <c r="M3728" s="532" t="s">
        <v>1700</v>
      </c>
      <c r="N3728" s="514">
        <f t="shared" si="2098"/>
        <v>3005.3</v>
      </c>
      <c r="O3728" s="518">
        <f t="shared" si="2104"/>
        <v>0</v>
      </c>
      <c r="P3728" s="680">
        <f>'KB Duct Parts'!$AE$3</f>
        <v>0</v>
      </c>
      <c r="Q3728" s="681">
        <f t="shared" si="2099"/>
        <v>0</v>
      </c>
      <c r="R3728" s="682">
        <f t="shared" si="2100"/>
        <v>0</v>
      </c>
      <c r="S3728" s="716">
        <f t="shared" si="2105"/>
        <v>0.2</v>
      </c>
      <c r="T3728" s="679">
        <f t="shared" si="2101"/>
        <v>0</v>
      </c>
      <c r="U3728" s="679">
        <f t="shared" si="2102"/>
        <v>0</v>
      </c>
      <c r="AF3728" s="370"/>
      <c r="AG3728" s="375"/>
      <c r="AH3728" s="379"/>
      <c r="AI3728" s="383"/>
      <c r="AJ3728" s="388"/>
      <c r="AK3728" s="392"/>
      <c r="AL3728" s="388"/>
      <c r="AM3728" s="363">
        <f t="shared" si="2118"/>
        <v>1</v>
      </c>
      <c r="AN3728" s="578">
        <v>3005.3</v>
      </c>
      <c r="AO3728" s="78"/>
      <c r="AP3728" s="78"/>
      <c r="AQ3728" s="78"/>
      <c r="AR3728" s="78"/>
      <c r="AS3728" s="78"/>
      <c r="AT3728" s="78"/>
      <c r="AU3728" s="74" t="s">
        <v>717</v>
      </c>
      <c r="AV3728" s="115"/>
      <c r="AW3728" s="395"/>
      <c r="AX3728" s="395">
        <v>0</v>
      </c>
      <c r="AY3728" s="395">
        <v>0</v>
      </c>
      <c r="AZ3728" s="395">
        <v>0</v>
      </c>
      <c r="BA3728" s="395">
        <v>0</v>
      </c>
      <c r="BB3728" s="395">
        <v>0</v>
      </c>
      <c r="BC3728" s="395">
        <v>0</v>
      </c>
      <c r="BD3728" s="115"/>
      <c r="BE3728" s="115"/>
      <c r="BF3728" s="115"/>
      <c r="BG3728" s="115"/>
      <c r="BH3728" s="115"/>
      <c r="BI3728" s="115"/>
      <c r="BJ3728" s="115"/>
      <c r="BK3728" s="115"/>
      <c r="BQ3728" s="74" t="str">
        <f t="shared" si="2106"/>
        <v xml:space="preserve"> </v>
      </c>
      <c r="BS3728" s="120" t="str">
        <f t="shared" si="2107"/>
        <v xml:space="preserve"> </v>
      </c>
      <c r="BU3728" s="74" t="str">
        <f t="shared" si="2108"/>
        <v xml:space="preserve"> </v>
      </c>
      <c r="BW3728" s="120" t="str">
        <f t="shared" si="2109"/>
        <v xml:space="preserve">  </v>
      </c>
      <c r="BY3728" s="74" t="str">
        <f t="shared" si="2110"/>
        <v xml:space="preserve"> </v>
      </c>
      <c r="CA3728" s="120" t="str">
        <f t="shared" si="2111"/>
        <v xml:space="preserve"> </v>
      </c>
      <c r="CC3728" s="115" t="str">
        <f t="shared" si="2112"/>
        <v xml:space="preserve"> </v>
      </c>
      <c r="CD3728" s="115"/>
      <c r="CE3728" s="417" t="str">
        <f t="shared" si="2113"/>
        <v xml:space="preserve"> </v>
      </c>
      <c r="CF3728" s="115"/>
      <c r="CG3728" s="115" t="str">
        <f t="shared" si="2114"/>
        <v xml:space="preserve"> </v>
      </c>
      <c r="CH3728" s="115"/>
      <c r="CI3728" s="417" t="str">
        <f t="shared" si="2115"/>
        <v xml:space="preserve"> </v>
      </c>
      <c r="CJ3728" s="115"/>
      <c r="CK3728" s="115" t="str">
        <f t="shared" si="2116"/>
        <v xml:space="preserve"> </v>
      </c>
      <c r="CL3728" s="115"/>
      <c r="CM3728" s="417" t="str">
        <f t="shared" si="2117"/>
        <v xml:space="preserve"> </v>
      </c>
      <c r="IS3728" s="96"/>
    </row>
    <row r="3729" spans="2:253" s="74" customFormat="1" ht="17.100000000000001" hidden="1" customHeight="1" x14ac:dyDescent="0.25">
      <c r="B3729" s="524">
        <f>IF('KB Duct Parts'!$BL$14=1,Specials!M5,0)</f>
        <v>0</v>
      </c>
      <c r="C3729" s="508">
        <v>15504</v>
      </c>
      <c r="D3729" s="506">
        <f t="shared" si="2103"/>
        <v>15504</v>
      </c>
      <c r="E3729" s="504" t="s">
        <v>861</v>
      </c>
      <c r="F3729" s="508" t="str">
        <f t="shared" si="2097"/>
        <v xml:space="preserve"> </v>
      </c>
      <c r="G3729" s="509" t="s">
        <v>1106</v>
      </c>
      <c r="H3729" s="504"/>
      <c r="I3729" s="1035"/>
      <c r="J3729" s="1036"/>
      <c r="K3729" s="516" t="s">
        <v>881</v>
      </c>
      <c r="L3729" s="522"/>
      <c r="M3729" s="532" t="s">
        <v>1700</v>
      </c>
      <c r="N3729" s="514">
        <f t="shared" si="2098"/>
        <v>171</v>
      </c>
      <c r="O3729" s="518">
        <f t="shared" si="2104"/>
        <v>0</v>
      </c>
      <c r="P3729" s="680">
        <f>'KB Duct Parts'!$AE$3</f>
        <v>0</v>
      </c>
      <c r="Q3729" s="681">
        <f t="shared" si="2099"/>
        <v>0</v>
      </c>
      <c r="R3729" s="682">
        <f t="shared" si="2100"/>
        <v>0</v>
      </c>
      <c r="S3729" s="716">
        <f t="shared" si="2105"/>
        <v>0.2</v>
      </c>
      <c r="T3729" s="679">
        <f t="shared" si="2101"/>
        <v>0</v>
      </c>
      <c r="U3729" s="679">
        <f t="shared" si="2102"/>
        <v>0</v>
      </c>
      <c r="AF3729" s="370"/>
      <c r="AG3729" s="375"/>
      <c r="AH3729" s="379"/>
      <c r="AI3729" s="383"/>
      <c r="AJ3729" s="388"/>
      <c r="AK3729" s="392"/>
      <c r="AL3729" s="388"/>
      <c r="AM3729" s="363">
        <f t="shared" si="2118"/>
        <v>1</v>
      </c>
      <c r="AN3729" s="578">
        <v>171</v>
      </c>
      <c r="AO3729" s="78"/>
      <c r="AP3729" s="78"/>
      <c r="AQ3729" s="78"/>
      <c r="AR3729" s="78"/>
      <c r="AS3729" s="78"/>
      <c r="AT3729" s="78"/>
      <c r="AU3729" s="74" t="s">
        <v>717</v>
      </c>
      <c r="AV3729" s="115"/>
      <c r="AW3729" s="395"/>
      <c r="AX3729" s="395">
        <v>0</v>
      </c>
      <c r="AY3729" s="395">
        <v>0</v>
      </c>
      <c r="AZ3729" s="395">
        <v>0</v>
      </c>
      <c r="BA3729" s="395">
        <v>0</v>
      </c>
      <c r="BB3729" s="395">
        <v>0</v>
      </c>
      <c r="BC3729" s="395">
        <v>0</v>
      </c>
      <c r="BD3729" s="115"/>
      <c r="BE3729" s="115"/>
      <c r="BF3729" s="115"/>
      <c r="BG3729" s="115"/>
      <c r="BH3729" s="115"/>
      <c r="BI3729" s="115"/>
      <c r="BJ3729" s="115"/>
      <c r="BK3729" s="115"/>
      <c r="BQ3729" s="74" t="str">
        <f t="shared" si="2106"/>
        <v xml:space="preserve"> </v>
      </c>
      <c r="BS3729" s="120" t="str">
        <f t="shared" si="2107"/>
        <v xml:space="preserve"> </v>
      </c>
      <c r="BU3729" s="74" t="str">
        <f t="shared" si="2108"/>
        <v xml:space="preserve"> </v>
      </c>
      <c r="BW3729" s="120" t="str">
        <f t="shared" si="2109"/>
        <v xml:space="preserve">  </v>
      </c>
      <c r="BY3729" s="74" t="str">
        <f t="shared" si="2110"/>
        <v xml:space="preserve"> </v>
      </c>
      <c r="CA3729" s="120" t="str">
        <f t="shared" si="2111"/>
        <v xml:space="preserve"> </v>
      </c>
      <c r="CC3729" s="115" t="str">
        <f t="shared" si="2112"/>
        <v xml:space="preserve"> </v>
      </c>
      <c r="CD3729" s="115"/>
      <c r="CE3729" s="417" t="str">
        <f t="shared" si="2113"/>
        <v xml:space="preserve"> </v>
      </c>
      <c r="CF3729" s="115"/>
      <c r="CG3729" s="115" t="str">
        <f t="shared" si="2114"/>
        <v xml:space="preserve"> </v>
      </c>
      <c r="CH3729" s="115"/>
      <c r="CI3729" s="417" t="str">
        <f t="shared" si="2115"/>
        <v xml:space="preserve"> </v>
      </c>
      <c r="CJ3729" s="115"/>
      <c r="CK3729" s="115" t="str">
        <f t="shared" si="2116"/>
        <v xml:space="preserve"> </v>
      </c>
      <c r="CL3729" s="115"/>
      <c r="CM3729" s="417" t="str">
        <f t="shared" si="2117"/>
        <v xml:space="preserve"> </v>
      </c>
      <c r="IS3729" s="96"/>
    </row>
    <row r="3730" spans="2:253" s="74" customFormat="1" ht="17.100000000000001" hidden="1" customHeight="1" x14ac:dyDescent="0.25">
      <c r="B3730" s="524">
        <f>IF('KB Duct Parts'!$BL$14=1,Specials!M6,0)</f>
        <v>0</v>
      </c>
      <c r="C3730" s="508">
        <v>15505</v>
      </c>
      <c r="D3730" s="506">
        <f t="shared" si="2103"/>
        <v>15505</v>
      </c>
      <c r="E3730" s="504" t="s">
        <v>862</v>
      </c>
      <c r="F3730" s="508" t="str">
        <f t="shared" si="2097"/>
        <v xml:space="preserve"> </v>
      </c>
      <c r="G3730" s="509" t="s">
        <v>1106</v>
      </c>
      <c r="H3730" s="504"/>
      <c r="I3730" s="1035"/>
      <c r="J3730" s="1036"/>
      <c r="K3730" s="516" t="s">
        <v>881</v>
      </c>
      <c r="L3730" s="522"/>
      <c r="M3730" s="532" t="s">
        <v>1700</v>
      </c>
      <c r="N3730" s="514">
        <f t="shared" si="2098"/>
        <v>206</v>
      </c>
      <c r="O3730" s="518">
        <f t="shared" si="2104"/>
        <v>0</v>
      </c>
      <c r="P3730" s="680">
        <f>'KB Duct Parts'!$AE$3</f>
        <v>0</v>
      </c>
      <c r="Q3730" s="681">
        <f t="shared" si="2099"/>
        <v>0</v>
      </c>
      <c r="R3730" s="682">
        <f t="shared" si="2100"/>
        <v>0</v>
      </c>
      <c r="S3730" s="716">
        <f t="shared" si="2105"/>
        <v>0.2</v>
      </c>
      <c r="T3730" s="679">
        <f t="shared" si="2101"/>
        <v>0</v>
      </c>
      <c r="U3730" s="679">
        <f t="shared" si="2102"/>
        <v>0</v>
      </c>
      <c r="AF3730" s="370"/>
      <c r="AG3730" s="375"/>
      <c r="AH3730" s="379"/>
      <c r="AI3730" s="383"/>
      <c r="AJ3730" s="388"/>
      <c r="AK3730" s="392"/>
      <c r="AL3730" s="388"/>
      <c r="AM3730" s="363">
        <f t="shared" si="2118"/>
        <v>1</v>
      </c>
      <c r="AN3730" s="578">
        <v>206</v>
      </c>
      <c r="AO3730" s="78"/>
      <c r="AP3730" s="78"/>
      <c r="AQ3730" s="78"/>
      <c r="AR3730" s="78"/>
      <c r="AS3730" s="78"/>
      <c r="AT3730" s="78"/>
      <c r="AU3730" s="74" t="s">
        <v>717</v>
      </c>
      <c r="AV3730" s="115"/>
      <c r="AW3730" s="395"/>
      <c r="AX3730" s="395">
        <v>0</v>
      </c>
      <c r="AY3730" s="395">
        <v>0</v>
      </c>
      <c r="AZ3730" s="395">
        <v>0</v>
      </c>
      <c r="BA3730" s="395">
        <v>0</v>
      </c>
      <c r="BB3730" s="395">
        <v>0</v>
      </c>
      <c r="BC3730" s="395">
        <v>0</v>
      </c>
      <c r="BD3730" s="115"/>
      <c r="BE3730" s="115"/>
      <c r="BF3730" s="115"/>
      <c r="BG3730" s="115"/>
      <c r="BH3730" s="115"/>
      <c r="BI3730" s="115"/>
      <c r="BJ3730" s="115"/>
      <c r="BK3730" s="115"/>
      <c r="BQ3730" s="74" t="str">
        <f t="shared" si="2106"/>
        <v xml:space="preserve"> </v>
      </c>
      <c r="BS3730" s="120" t="str">
        <f t="shared" si="2107"/>
        <v xml:space="preserve"> </v>
      </c>
      <c r="BU3730" s="74" t="str">
        <f t="shared" si="2108"/>
        <v xml:space="preserve"> </v>
      </c>
      <c r="BW3730" s="120" t="str">
        <f t="shared" si="2109"/>
        <v xml:space="preserve">  </v>
      </c>
      <c r="BY3730" s="74" t="str">
        <f t="shared" si="2110"/>
        <v xml:space="preserve"> </v>
      </c>
      <c r="CA3730" s="120" t="str">
        <f t="shared" si="2111"/>
        <v xml:space="preserve"> </v>
      </c>
      <c r="CC3730" s="115" t="str">
        <f t="shared" si="2112"/>
        <v xml:space="preserve"> </v>
      </c>
      <c r="CD3730" s="115"/>
      <c r="CE3730" s="417" t="str">
        <f t="shared" si="2113"/>
        <v xml:space="preserve"> </v>
      </c>
      <c r="CF3730" s="115"/>
      <c r="CG3730" s="115" t="str">
        <f t="shared" si="2114"/>
        <v xml:space="preserve"> </v>
      </c>
      <c r="CH3730" s="115"/>
      <c r="CI3730" s="417" t="str">
        <f t="shared" si="2115"/>
        <v xml:space="preserve"> </v>
      </c>
      <c r="CJ3730" s="115"/>
      <c r="CK3730" s="115" t="str">
        <f t="shared" si="2116"/>
        <v xml:space="preserve"> </v>
      </c>
      <c r="CL3730" s="115"/>
      <c r="CM3730" s="417" t="str">
        <f t="shared" si="2117"/>
        <v xml:space="preserve"> </v>
      </c>
      <c r="IS3730" s="96"/>
    </row>
    <row r="3731" spans="2:253" s="74" customFormat="1" ht="17.100000000000001" hidden="1" customHeight="1" x14ac:dyDescent="0.25">
      <c r="B3731" s="524">
        <f>IF('KB Duct Parts'!$BL$14=1,Specials!M7,0)</f>
        <v>0</v>
      </c>
      <c r="C3731" s="508">
        <v>15506</v>
      </c>
      <c r="D3731" s="506">
        <f t="shared" si="2103"/>
        <v>15506</v>
      </c>
      <c r="E3731" s="504" t="s">
        <v>863</v>
      </c>
      <c r="F3731" s="508" t="str">
        <f t="shared" ref="F3731:F3813" si="2119">IF(AM3731&gt;1,"Non-Std"," ")</f>
        <v xml:space="preserve"> </v>
      </c>
      <c r="G3731" s="509" t="s">
        <v>1106</v>
      </c>
      <c r="H3731" s="504"/>
      <c r="I3731" s="1035"/>
      <c r="J3731" s="1036"/>
      <c r="K3731" s="516" t="s">
        <v>881</v>
      </c>
      <c r="L3731" s="522"/>
      <c r="M3731" s="532" t="s">
        <v>1700</v>
      </c>
      <c r="N3731" s="514">
        <f t="shared" si="2098"/>
        <v>238</v>
      </c>
      <c r="O3731" s="518">
        <f t="shared" si="2104"/>
        <v>0</v>
      </c>
      <c r="P3731" s="680">
        <f>'KB Duct Parts'!$AE$3</f>
        <v>0</v>
      </c>
      <c r="Q3731" s="681">
        <f t="shared" si="2099"/>
        <v>0</v>
      </c>
      <c r="R3731" s="682">
        <f t="shared" si="2100"/>
        <v>0</v>
      </c>
      <c r="S3731" s="716">
        <f t="shared" si="2105"/>
        <v>0.2</v>
      </c>
      <c r="T3731" s="679">
        <f t="shared" si="2101"/>
        <v>0</v>
      </c>
      <c r="U3731" s="679">
        <f t="shared" si="2102"/>
        <v>0</v>
      </c>
      <c r="AF3731" s="370"/>
      <c r="AG3731" s="375"/>
      <c r="AH3731" s="379"/>
      <c r="AI3731" s="383"/>
      <c r="AJ3731" s="388"/>
      <c r="AK3731" s="392"/>
      <c r="AL3731" s="388"/>
      <c r="AM3731" s="363">
        <f t="shared" si="2118"/>
        <v>1</v>
      </c>
      <c r="AN3731" s="578">
        <v>238</v>
      </c>
      <c r="AO3731" s="78"/>
      <c r="AP3731" s="78"/>
      <c r="AQ3731" s="78"/>
      <c r="AR3731" s="78"/>
      <c r="AS3731" s="78"/>
      <c r="AT3731" s="78"/>
      <c r="AU3731" s="74" t="s">
        <v>717</v>
      </c>
      <c r="AV3731" s="115"/>
      <c r="AW3731" s="395"/>
      <c r="AX3731" s="395">
        <v>0</v>
      </c>
      <c r="AY3731" s="395">
        <v>0</v>
      </c>
      <c r="AZ3731" s="395">
        <v>0</v>
      </c>
      <c r="BA3731" s="395">
        <v>0</v>
      </c>
      <c r="BB3731" s="395">
        <v>0</v>
      </c>
      <c r="BC3731" s="395">
        <v>0</v>
      </c>
      <c r="BD3731" s="115"/>
      <c r="BE3731" s="115"/>
      <c r="BF3731" s="115"/>
      <c r="BG3731" s="115"/>
      <c r="BH3731" s="115"/>
      <c r="BI3731" s="115"/>
      <c r="BJ3731" s="115"/>
      <c r="BK3731" s="115"/>
      <c r="BQ3731" s="74" t="str">
        <f t="shared" si="2106"/>
        <v xml:space="preserve"> </v>
      </c>
      <c r="BS3731" s="120" t="str">
        <f t="shared" si="2107"/>
        <v xml:space="preserve"> </v>
      </c>
      <c r="BU3731" s="74" t="str">
        <f t="shared" si="2108"/>
        <v xml:space="preserve"> </v>
      </c>
      <c r="BW3731" s="120" t="str">
        <f t="shared" si="2109"/>
        <v xml:space="preserve">  </v>
      </c>
      <c r="BY3731" s="74" t="str">
        <f t="shared" si="2110"/>
        <v xml:space="preserve"> </v>
      </c>
      <c r="CA3731" s="120" t="str">
        <f t="shared" si="2111"/>
        <v xml:space="preserve"> </v>
      </c>
      <c r="CC3731" s="115" t="str">
        <f t="shared" si="2112"/>
        <v xml:space="preserve"> </v>
      </c>
      <c r="CD3731" s="115"/>
      <c r="CE3731" s="417" t="str">
        <f t="shared" si="2113"/>
        <v xml:space="preserve"> </v>
      </c>
      <c r="CF3731" s="115"/>
      <c r="CG3731" s="115" t="str">
        <f t="shared" si="2114"/>
        <v xml:space="preserve"> </v>
      </c>
      <c r="CH3731" s="115"/>
      <c r="CI3731" s="417" t="str">
        <f t="shared" si="2115"/>
        <v xml:space="preserve"> </v>
      </c>
      <c r="CJ3731" s="115"/>
      <c r="CK3731" s="115" t="str">
        <f t="shared" si="2116"/>
        <v xml:space="preserve"> </v>
      </c>
      <c r="CL3731" s="115"/>
      <c r="CM3731" s="417" t="str">
        <f t="shared" si="2117"/>
        <v xml:space="preserve"> </v>
      </c>
      <c r="IS3731" s="96"/>
    </row>
    <row r="3732" spans="2:253" s="74" customFormat="1" ht="17.100000000000001" hidden="1" customHeight="1" x14ac:dyDescent="0.25">
      <c r="B3732" s="524">
        <f>IF('KB Duct Parts'!$BL$14=1,Specials!M8,0)</f>
        <v>0</v>
      </c>
      <c r="C3732" s="508">
        <v>15507</v>
      </c>
      <c r="D3732" s="506">
        <f t="shared" si="2103"/>
        <v>15507</v>
      </c>
      <c r="E3732" s="504" t="s">
        <v>864</v>
      </c>
      <c r="F3732" s="508" t="str">
        <f t="shared" si="2119"/>
        <v xml:space="preserve"> </v>
      </c>
      <c r="G3732" s="509" t="s">
        <v>1106</v>
      </c>
      <c r="H3732" s="504"/>
      <c r="I3732" s="1035"/>
      <c r="J3732" s="1036"/>
      <c r="K3732" s="516" t="s">
        <v>881</v>
      </c>
      <c r="L3732" s="522"/>
      <c r="M3732" s="532" t="s">
        <v>1700</v>
      </c>
      <c r="N3732" s="514">
        <f t="shared" si="2098"/>
        <v>284</v>
      </c>
      <c r="O3732" s="518">
        <f t="shared" si="2104"/>
        <v>0</v>
      </c>
      <c r="P3732" s="680">
        <f>'KB Duct Parts'!$AE$3</f>
        <v>0</v>
      </c>
      <c r="Q3732" s="681">
        <f t="shared" si="2099"/>
        <v>0</v>
      </c>
      <c r="R3732" s="682">
        <f t="shared" si="2100"/>
        <v>0</v>
      </c>
      <c r="S3732" s="716">
        <f t="shared" si="2105"/>
        <v>0.2</v>
      </c>
      <c r="T3732" s="679">
        <f t="shared" si="2101"/>
        <v>0</v>
      </c>
      <c r="U3732" s="679">
        <f t="shared" si="2102"/>
        <v>0</v>
      </c>
      <c r="AF3732" s="370"/>
      <c r="AG3732" s="375"/>
      <c r="AH3732" s="379"/>
      <c r="AI3732" s="383"/>
      <c r="AJ3732" s="388"/>
      <c r="AK3732" s="392"/>
      <c r="AL3732" s="388"/>
      <c r="AM3732" s="363">
        <f t="shared" si="2118"/>
        <v>1</v>
      </c>
      <c r="AN3732" s="578">
        <v>284</v>
      </c>
      <c r="AO3732" s="78"/>
      <c r="AP3732" s="78"/>
      <c r="AQ3732" s="78"/>
      <c r="AR3732" s="78"/>
      <c r="AS3732" s="78"/>
      <c r="AT3732" s="78"/>
      <c r="AU3732" s="74" t="s">
        <v>717</v>
      </c>
      <c r="AV3732" s="115"/>
      <c r="AW3732" s="395"/>
      <c r="AX3732" s="395">
        <v>0</v>
      </c>
      <c r="AY3732" s="395">
        <v>0</v>
      </c>
      <c r="AZ3732" s="395">
        <v>0</v>
      </c>
      <c r="BA3732" s="395">
        <v>0</v>
      </c>
      <c r="BB3732" s="395">
        <v>0</v>
      </c>
      <c r="BC3732" s="395">
        <v>0</v>
      </c>
      <c r="BD3732" s="115"/>
      <c r="BE3732" s="115"/>
      <c r="BF3732" s="115"/>
      <c r="BG3732" s="115"/>
      <c r="BH3732" s="115"/>
      <c r="BI3732" s="115"/>
      <c r="BJ3732" s="115"/>
      <c r="BK3732" s="115"/>
      <c r="BQ3732" s="74" t="str">
        <f t="shared" si="2106"/>
        <v xml:space="preserve"> </v>
      </c>
      <c r="BS3732" s="120" t="str">
        <f t="shared" si="2107"/>
        <v xml:space="preserve"> </v>
      </c>
      <c r="BU3732" s="74" t="str">
        <f t="shared" si="2108"/>
        <v xml:space="preserve"> </v>
      </c>
      <c r="BW3732" s="120" t="str">
        <f t="shared" si="2109"/>
        <v xml:space="preserve">  </v>
      </c>
      <c r="BY3732" s="74" t="str">
        <f t="shared" si="2110"/>
        <v xml:space="preserve"> </v>
      </c>
      <c r="CA3732" s="120" t="str">
        <f t="shared" si="2111"/>
        <v xml:space="preserve"> </v>
      </c>
      <c r="CC3732" s="115" t="str">
        <f t="shared" si="2112"/>
        <v xml:space="preserve"> </v>
      </c>
      <c r="CD3732" s="115"/>
      <c r="CE3732" s="417" t="str">
        <f t="shared" si="2113"/>
        <v xml:space="preserve"> </v>
      </c>
      <c r="CF3732" s="115"/>
      <c r="CG3732" s="115" t="str">
        <f t="shared" si="2114"/>
        <v xml:space="preserve"> </v>
      </c>
      <c r="CH3732" s="115"/>
      <c r="CI3732" s="417" t="str">
        <f t="shared" si="2115"/>
        <v xml:space="preserve"> </v>
      </c>
      <c r="CJ3732" s="115"/>
      <c r="CK3732" s="115" t="str">
        <f t="shared" si="2116"/>
        <v xml:space="preserve"> </v>
      </c>
      <c r="CL3732" s="115"/>
      <c r="CM3732" s="417" t="str">
        <f t="shared" si="2117"/>
        <v xml:space="preserve"> </v>
      </c>
      <c r="IS3732" s="96"/>
    </row>
    <row r="3733" spans="2:253" s="74" customFormat="1" ht="17.100000000000001" hidden="1" customHeight="1" x14ac:dyDescent="0.25">
      <c r="B3733" s="524">
        <f>IF('KB Duct Parts'!$BL$14=1,Specials!M9,0)</f>
        <v>0</v>
      </c>
      <c r="C3733" s="508">
        <v>15508</v>
      </c>
      <c r="D3733" s="506">
        <f t="shared" si="2103"/>
        <v>15508</v>
      </c>
      <c r="E3733" s="504" t="s">
        <v>865</v>
      </c>
      <c r="F3733" s="508" t="str">
        <f t="shared" si="2119"/>
        <v xml:space="preserve"> </v>
      </c>
      <c r="G3733" s="509" t="s">
        <v>1106</v>
      </c>
      <c r="H3733" s="504"/>
      <c r="I3733" s="1035"/>
      <c r="J3733" s="1036"/>
      <c r="K3733" s="516" t="s">
        <v>881</v>
      </c>
      <c r="L3733" s="522"/>
      <c r="M3733" s="532" t="s">
        <v>1700</v>
      </c>
      <c r="N3733" s="514">
        <f t="shared" si="2098"/>
        <v>316</v>
      </c>
      <c r="O3733" s="518">
        <f t="shared" si="2104"/>
        <v>0</v>
      </c>
      <c r="P3733" s="680">
        <f>'KB Duct Parts'!$AE$3</f>
        <v>0</v>
      </c>
      <c r="Q3733" s="681">
        <f t="shared" si="2099"/>
        <v>0</v>
      </c>
      <c r="R3733" s="682">
        <f t="shared" si="2100"/>
        <v>0</v>
      </c>
      <c r="S3733" s="716">
        <f t="shared" si="2105"/>
        <v>0.2</v>
      </c>
      <c r="T3733" s="679">
        <f t="shared" si="2101"/>
        <v>0</v>
      </c>
      <c r="U3733" s="679">
        <f t="shared" si="2102"/>
        <v>0</v>
      </c>
      <c r="AF3733" s="370"/>
      <c r="AG3733" s="375"/>
      <c r="AH3733" s="379"/>
      <c r="AI3733" s="383"/>
      <c r="AJ3733" s="388"/>
      <c r="AK3733" s="392"/>
      <c r="AL3733" s="388"/>
      <c r="AM3733" s="363">
        <f t="shared" si="2118"/>
        <v>1</v>
      </c>
      <c r="AN3733" s="578">
        <v>316</v>
      </c>
      <c r="AO3733" s="78"/>
      <c r="AP3733" s="78"/>
      <c r="AQ3733" s="78"/>
      <c r="AR3733" s="78"/>
      <c r="AS3733" s="78"/>
      <c r="AT3733" s="78"/>
      <c r="AU3733" s="74" t="s">
        <v>717</v>
      </c>
      <c r="AV3733" s="115"/>
      <c r="AW3733" s="395"/>
      <c r="AX3733" s="395">
        <v>0</v>
      </c>
      <c r="AY3733" s="395">
        <v>0</v>
      </c>
      <c r="AZ3733" s="395">
        <v>0</v>
      </c>
      <c r="BA3733" s="395">
        <v>0</v>
      </c>
      <c r="BB3733" s="395">
        <v>0</v>
      </c>
      <c r="BC3733" s="395">
        <v>0</v>
      </c>
      <c r="BD3733" s="115"/>
      <c r="BE3733" s="115"/>
      <c r="BF3733" s="115"/>
      <c r="BG3733" s="115"/>
      <c r="BH3733" s="115"/>
      <c r="BI3733" s="115"/>
      <c r="BJ3733" s="115"/>
      <c r="BK3733" s="115"/>
      <c r="BQ3733" s="74" t="str">
        <f t="shared" si="2106"/>
        <v xml:space="preserve"> </v>
      </c>
      <c r="BS3733" s="120" t="str">
        <f t="shared" si="2107"/>
        <v xml:space="preserve"> </v>
      </c>
      <c r="BU3733" s="74" t="str">
        <f t="shared" si="2108"/>
        <v xml:space="preserve"> </v>
      </c>
      <c r="BW3733" s="120" t="str">
        <f t="shared" si="2109"/>
        <v xml:space="preserve">  </v>
      </c>
      <c r="BY3733" s="74" t="str">
        <f t="shared" si="2110"/>
        <v xml:space="preserve"> </v>
      </c>
      <c r="CA3733" s="120" t="str">
        <f t="shared" si="2111"/>
        <v xml:space="preserve"> </v>
      </c>
      <c r="CC3733" s="115" t="str">
        <f t="shared" si="2112"/>
        <v xml:space="preserve"> </v>
      </c>
      <c r="CD3733" s="115"/>
      <c r="CE3733" s="417" t="str">
        <f t="shared" si="2113"/>
        <v xml:space="preserve"> </v>
      </c>
      <c r="CF3733" s="115"/>
      <c r="CG3733" s="115" t="str">
        <f t="shared" si="2114"/>
        <v xml:space="preserve"> </v>
      </c>
      <c r="CH3733" s="115"/>
      <c r="CI3733" s="417" t="str">
        <f t="shared" si="2115"/>
        <v xml:space="preserve"> </v>
      </c>
      <c r="CJ3733" s="115"/>
      <c r="CK3733" s="115" t="str">
        <f t="shared" si="2116"/>
        <v xml:space="preserve"> </v>
      </c>
      <c r="CL3733" s="115"/>
      <c r="CM3733" s="417" t="str">
        <f t="shared" si="2117"/>
        <v xml:space="preserve"> </v>
      </c>
      <c r="IS3733" s="96"/>
    </row>
    <row r="3734" spans="2:253" s="74" customFormat="1" ht="17.100000000000001" hidden="1" customHeight="1" x14ac:dyDescent="0.25">
      <c r="B3734" s="524">
        <f>IF('KB Duct Parts'!$BL$14=1,Specials!M10,0)</f>
        <v>0</v>
      </c>
      <c r="C3734" s="508">
        <v>15509</v>
      </c>
      <c r="D3734" s="506">
        <f t="shared" si="2103"/>
        <v>15509</v>
      </c>
      <c r="E3734" s="504" t="s">
        <v>866</v>
      </c>
      <c r="F3734" s="508" t="str">
        <f t="shared" si="2119"/>
        <v xml:space="preserve"> </v>
      </c>
      <c r="G3734" s="509" t="s">
        <v>1106</v>
      </c>
      <c r="H3734" s="504"/>
      <c r="I3734" s="1035"/>
      <c r="J3734" s="1036"/>
      <c r="K3734" s="516" t="s">
        <v>881</v>
      </c>
      <c r="L3734" s="522"/>
      <c r="M3734" s="532" t="s">
        <v>1700</v>
      </c>
      <c r="N3734" s="514">
        <f t="shared" si="2098"/>
        <v>365</v>
      </c>
      <c r="O3734" s="518">
        <f t="shared" si="2104"/>
        <v>0</v>
      </c>
      <c r="P3734" s="680">
        <f>'KB Duct Parts'!$AE$3</f>
        <v>0</v>
      </c>
      <c r="Q3734" s="681">
        <f t="shared" si="2099"/>
        <v>0</v>
      </c>
      <c r="R3734" s="682">
        <f t="shared" si="2100"/>
        <v>0</v>
      </c>
      <c r="S3734" s="716">
        <f t="shared" si="2105"/>
        <v>0.2</v>
      </c>
      <c r="T3734" s="679">
        <f t="shared" si="2101"/>
        <v>0</v>
      </c>
      <c r="U3734" s="679">
        <f t="shared" si="2102"/>
        <v>0</v>
      </c>
      <c r="AF3734" s="370"/>
      <c r="AG3734" s="375"/>
      <c r="AH3734" s="379"/>
      <c r="AI3734" s="383"/>
      <c r="AJ3734" s="388"/>
      <c r="AK3734" s="392"/>
      <c r="AL3734" s="388"/>
      <c r="AM3734" s="363">
        <f t="shared" si="2118"/>
        <v>1</v>
      </c>
      <c r="AN3734" s="578">
        <v>365</v>
      </c>
      <c r="AO3734" s="78"/>
      <c r="AP3734" s="78"/>
      <c r="AQ3734" s="78"/>
      <c r="AR3734" s="78"/>
      <c r="AS3734" s="78"/>
      <c r="AT3734" s="78"/>
      <c r="AU3734" s="74" t="s">
        <v>717</v>
      </c>
      <c r="AV3734" s="115"/>
      <c r="AW3734" s="395"/>
      <c r="AX3734" s="395">
        <v>0</v>
      </c>
      <c r="AY3734" s="395">
        <v>0</v>
      </c>
      <c r="AZ3734" s="395">
        <v>0</v>
      </c>
      <c r="BA3734" s="395">
        <v>0</v>
      </c>
      <c r="BB3734" s="395">
        <v>0</v>
      </c>
      <c r="BC3734" s="395">
        <v>0</v>
      </c>
      <c r="BD3734" s="115"/>
      <c r="BE3734" s="115"/>
      <c r="BF3734" s="115"/>
      <c r="BG3734" s="115"/>
      <c r="BH3734" s="115"/>
      <c r="BI3734" s="115"/>
      <c r="BJ3734" s="115"/>
      <c r="BK3734" s="115"/>
      <c r="BQ3734" s="74" t="str">
        <f t="shared" si="2106"/>
        <v xml:space="preserve"> </v>
      </c>
      <c r="BS3734" s="120" t="str">
        <f t="shared" si="2107"/>
        <v xml:space="preserve"> </v>
      </c>
      <c r="BU3734" s="74" t="str">
        <f t="shared" si="2108"/>
        <v xml:space="preserve"> </v>
      </c>
      <c r="BW3734" s="120" t="str">
        <f t="shared" si="2109"/>
        <v xml:space="preserve">  </v>
      </c>
      <c r="BY3734" s="74" t="str">
        <f t="shared" si="2110"/>
        <v xml:space="preserve"> </v>
      </c>
      <c r="CA3734" s="120" t="str">
        <f t="shared" si="2111"/>
        <v xml:space="preserve"> </v>
      </c>
      <c r="CC3734" s="115" t="str">
        <f t="shared" si="2112"/>
        <v xml:space="preserve"> </v>
      </c>
      <c r="CD3734" s="115"/>
      <c r="CE3734" s="417" t="str">
        <f t="shared" si="2113"/>
        <v xml:space="preserve"> </v>
      </c>
      <c r="CF3734" s="115"/>
      <c r="CG3734" s="115" t="str">
        <f t="shared" si="2114"/>
        <v xml:space="preserve"> </v>
      </c>
      <c r="CH3734" s="115"/>
      <c r="CI3734" s="417" t="str">
        <f t="shared" si="2115"/>
        <v xml:space="preserve"> </v>
      </c>
      <c r="CJ3734" s="115"/>
      <c r="CK3734" s="115" t="str">
        <f t="shared" si="2116"/>
        <v xml:space="preserve"> </v>
      </c>
      <c r="CL3734" s="115"/>
      <c r="CM3734" s="417" t="str">
        <f t="shared" si="2117"/>
        <v xml:space="preserve"> </v>
      </c>
      <c r="IS3734" s="96"/>
    </row>
    <row r="3735" spans="2:253" s="74" customFormat="1" ht="17.100000000000001" hidden="1" customHeight="1" x14ac:dyDescent="0.25">
      <c r="B3735" s="524">
        <f>IF('KB Duct Parts'!$BL$14=1,Specials!M11,0)</f>
        <v>0</v>
      </c>
      <c r="C3735" s="508">
        <v>15510</v>
      </c>
      <c r="D3735" s="506">
        <f t="shared" si="2103"/>
        <v>15510</v>
      </c>
      <c r="E3735" s="504" t="s">
        <v>867</v>
      </c>
      <c r="F3735" s="508" t="str">
        <f t="shared" si="2119"/>
        <v xml:space="preserve"> </v>
      </c>
      <c r="G3735" s="509" t="s">
        <v>1106</v>
      </c>
      <c r="H3735" s="504"/>
      <c r="I3735" s="1035"/>
      <c r="J3735" s="1036"/>
      <c r="K3735" s="516" t="s">
        <v>881</v>
      </c>
      <c r="L3735" s="522"/>
      <c r="M3735" s="532" t="s">
        <v>1700</v>
      </c>
      <c r="N3735" s="514">
        <f t="shared" si="2098"/>
        <v>405</v>
      </c>
      <c r="O3735" s="518">
        <f t="shared" si="2104"/>
        <v>0</v>
      </c>
      <c r="P3735" s="680">
        <f>'KB Duct Parts'!$AE$3</f>
        <v>0</v>
      </c>
      <c r="Q3735" s="681">
        <f t="shared" si="2099"/>
        <v>0</v>
      </c>
      <c r="R3735" s="682">
        <f t="shared" si="2100"/>
        <v>0</v>
      </c>
      <c r="S3735" s="716">
        <f t="shared" si="2105"/>
        <v>0.2</v>
      </c>
      <c r="T3735" s="679">
        <f t="shared" si="2101"/>
        <v>0</v>
      </c>
      <c r="U3735" s="679">
        <f t="shared" si="2102"/>
        <v>0</v>
      </c>
      <c r="AF3735" s="370"/>
      <c r="AG3735" s="375"/>
      <c r="AH3735" s="379"/>
      <c r="AI3735" s="383"/>
      <c r="AJ3735" s="388"/>
      <c r="AK3735" s="392"/>
      <c r="AL3735" s="388"/>
      <c r="AM3735" s="363">
        <f t="shared" si="2118"/>
        <v>1</v>
      </c>
      <c r="AN3735" s="578">
        <v>405</v>
      </c>
      <c r="AO3735" s="78"/>
      <c r="AP3735" s="78"/>
      <c r="AQ3735" s="78"/>
      <c r="AR3735" s="78"/>
      <c r="AS3735" s="78"/>
      <c r="AT3735" s="78"/>
      <c r="AU3735" s="74" t="s">
        <v>717</v>
      </c>
      <c r="AV3735" s="115"/>
      <c r="AW3735" s="395"/>
      <c r="AX3735" s="395">
        <v>0</v>
      </c>
      <c r="AY3735" s="395">
        <v>0</v>
      </c>
      <c r="AZ3735" s="395">
        <v>0</v>
      </c>
      <c r="BA3735" s="395">
        <v>0</v>
      </c>
      <c r="BB3735" s="395">
        <v>0</v>
      </c>
      <c r="BC3735" s="395">
        <v>0</v>
      </c>
      <c r="BD3735" s="115"/>
      <c r="BE3735" s="115"/>
      <c r="BF3735" s="115"/>
      <c r="BG3735" s="115"/>
      <c r="BH3735" s="115"/>
      <c r="BI3735" s="115"/>
      <c r="BJ3735" s="115"/>
      <c r="BK3735" s="115"/>
      <c r="BQ3735" s="74" t="str">
        <f t="shared" si="2106"/>
        <v xml:space="preserve"> </v>
      </c>
      <c r="BS3735" s="120" t="str">
        <f t="shared" si="2107"/>
        <v xml:space="preserve"> </v>
      </c>
      <c r="BU3735" s="74" t="str">
        <f t="shared" si="2108"/>
        <v xml:space="preserve"> </v>
      </c>
      <c r="BW3735" s="120" t="str">
        <f t="shared" si="2109"/>
        <v xml:space="preserve">  </v>
      </c>
      <c r="BY3735" s="74" t="str">
        <f t="shared" si="2110"/>
        <v xml:space="preserve"> </v>
      </c>
      <c r="CA3735" s="120" t="str">
        <f t="shared" si="2111"/>
        <v xml:space="preserve"> </v>
      </c>
      <c r="CC3735" s="115" t="str">
        <f t="shared" si="2112"/>
        <v xml:space="preserve"> </v>
      </c>
      <c r="CD3735" s="115"/>
      <c r="CE3735" s="417" t="str">
        <f t="shared" si="2113"/>
        <v xml:space="preserve"> </v>
      </c>
      <c r="CF3735" s="115"/>
      <c r="CG3735" s="115" t="str">
        <f t="shared" si="2114"/>
        <v xml:space="preserve"> </v>
      </c>
      <c r="CH3735" s="115"/>
      <c r="CI3735" s="417" t="str">
        <f t="shared" si="2115"/>
        <v xml:space="preserve"> </v>
      </c>
      <c r="CJ3735" s="115"/>
      <c r="CK3735" s="115" t="str">
        <f t="shared" si="2116"/>
        <v xml:space="preserve"> </v>
      </c>
      <c r="CL3735" s="115"/>
      <c r="CM3735" s="417" t="str">
        <f t="shared" si="2117"/>
        <v xml:space="preserve"> </v>
      </c>
      <c r="IS3735" s="96"/>
    </row>
    <row r="3736" spans="2:253" s="74" customFormat="1" ht="17.100000000000001" hidden="1" customHeight="1" x14ac:dyDescent="0.25">
      <c r="B3736" s="524">
        <f>IF('KB Duct Parts'!$BL$14=1,Specials!M12,0)</f>
        <v>0</v>
      </c>
      <c r="C3736" s="508">
        <v>15511</v>
      </c>
      <c r="D3736" s="506">
        <f t="shared" si="2103"/>
        <v>15511</v>
      </c>
      <c r="E3736" s="504" t="s">
        <v>868</v>
      </c>
      <c r="F3736" s="508" t="str">
        <f t="shared" si="2119"/>
        <v xml:space="preserve"> </v>
      </c>
      <c r="G3736" s="509" t="s">
        <v>1106</v>
      </c>
      <c r="H3736" s="504"/>
      <c r="I3736" s="1035"/>
      <c r="J3736" s="1036"/>
      <c r="K3736" s="516" t="s">
        <v>881</v>
      </c>
      <c r="L3736" s="522"/>
      <c r="M3736" s="532" t="s">
        <v>1700</v>
      </c>
      <c r="N3736" s="514">
        <f t="shared" si="2098"/>
        <v>432</v>
      </c>
      <c r="O3736" s="518">
        <f t="shared" si="2104"/>
        <v>0</v>
      </c>
      <c r="P3736" s="680">
        <f>'KB Duct Parts'!$AE$3</f>
        <v>0</v>
      </c>
      <c r="Q3736" s="681">
        <f t="shared" si="2099"/>
        <v>0</v>
      </c>
      <c r="R3736" s="682">
        <f t="shared" si="2100"/>
        <v>0</v>
      </c>
      <c r="S3736" s="716">
        <f t="shared" si="2105"/>
        <v>0.2</v>
      </c>
      <c r="T3736" s="679">
        <f t="shared" si="2101"/>
        <v>0</v>
      </c>
      <c r="U3736" s="679">
        <f t="shared" si="2102"/>
        <v>0</v>
      </c>
      <c r="AF3736" s="370"/>
      <c r="AG3736" s="375"/>
      <c r="AH3736" s="379"/>
      <c r="AI3736" s="383"/>
      <c r="AJ3736" s="388"/>
      <c r="AK3736" s="392"/>
      <c r="AL3736" s="388"/>
      <c r="AM3736" s="363">
        <f t="shared" si="2118"/>
        <v>1</v>
      </c>
      <c r="AN3736" s="578">
        <v>432</v>
      </c>
      <c r="AO3736" s="78"/>
      <c r="AP3736" s="78"/>
      <c r="AQ3736" s="78"/>
      <c r="AR3736" s="78"/>
      <c r="AS3736" s="78"/>
      <c r="AT3736" s="78"/>
      <c r="AU3736" s="74" t="s">
        <v>717</v>
      </c>
      <c r="AV3736" s="115"/>
      <c r="AW3736" s="395"/>
      <c r="AX3736" s="395">
        <v>0</v>
      </c>
      <c r="AY3736" s="395">
        <v>0</v>
      </c>
      <c r="AZ3736" s="395">
        <v>0</v>
      </c>
      <c r="BA3736" s="395">
        <v>0</v>
      </c>
      <c r="BB3736" s="395">
        <v>0</v>
      </c>
      <c r="BC3736" s="395">
        <v>0</v>
      </c>
      <c r="BD3736" s="115"/>
      <c r="BE3736" s="115"/>
      <c r="BF3736" s="115"/>
      <c r="BG3736" s="115"/>
      <c r="BH3736" s="115"/>
      <c r="BI3736" s="115"/>
      <c r="BJ3736" s="115"/>
      <c r="BK3736" s="115"/>
      <c r="BQ3736" s="74" t="str">
        <f t="shared" si="2106"/>
        <v xml:space="preserve"> </v>
      </c>
      <c r="BS3736" s="120" t="str">
        <f t="shared" si="2107"/>
        <v xml:space="preserve"> </v>
      </c>
      <c r="BU3736" s="74" t="str">
        <f t="shared" si="2108"/>
        <v xml:space="preserve"> </v>
      </c>
      <c r="BW3736" s="120" t="str">
        <f t="shared" si="2109"/>
        <v xml:space="preserve">  </v>
      </c>
      <c r="BY3736" s="74" t="str">
        <f t="shared" si="2110"/>
        <v xml:space="preserve"> </v>
      </c>
      <c r="CA3736" s="120" t="str">
        <f t="shared" si="2111"/>
        <v xml:space="preserve"> </v>
      </c>
      <c r="CC3736" s="115" t="str">
        <f t="shared" si="2112"/>
        <v xml:space="preserve"> </v>
      </c>
      <c r="CD3736" s="115"/>
      <c r="CE3736" s="417" t="str">
        <f t="shared" si="2113"/>
        <v xml:space="preserve"> </v>
      </c>
      <c r="CF3736" s="115"/>
      <c r="CG3736" s="115" t="str">
        <f t="shared" si="2114"/>
        <v xml:space="preserve"> </v>
      </c>
      <c r="CH3736" s="115"/>
      <c r="CI3736" s="417" t="str">
        <f t="shared" si="2115"/>
        <v xml:space="preserve"> </v>
      </c>
      <c r="CJ3736" s="115"/>
      <c r="CK3736" s="115" t="str">
        <f t="shared" si="2116"/>
        <v xml:space="preserve"> </v>
      </c>
      <c r="CL3736" s="115"/>
      <c r="CM3736" s="417" t="str">
        <f t="shared" si="2117"/>
        <v xml:space="preserve"> </v>
      </c>
      <c r="IS3736" s="96"/>
    </row>
    <row r="3737" spans="2:253" s="74" customFormat="1" ht="17.100000000000001" hidden="1" customHeight="1" x14ac:dyDescent="0.25">
      <c r="B3737" s="524">
        <f>IF('KB Duct Parts'!$BL$14=1,Specials!M13,0)</f>
        <v>0</v>
      </c>
      <c r="C3737" s="508">
        <v>15512</v>
      </c>
      <c r="D3737" s="506">
        <f t="shared" si="2103"/>
        <v>15512</v>
      </c>
      <c r="E3737" s="504" t="s">
        <v>869</v>
      </c>
      <c r="F3737" s="508" t="str">
        <f t="shared" si="2119"/>
        <v xml:space="preserve"> </v>
      </c>
      <c r="G3737" s="509" t="s">
        <v>1106</v>
      </c>
      <c r="H3737" s="504"/>
      <c r="I3737" s="1035"/>
      <c r="J3737" s="1036"/>
      <c r="K3737" s="516" t="s">
        <v>881</v>
      </c>
      <c r="L3737" s="522"/>
      <c r="M3737" s="532" t="s">
        <v>1700</v>
      </c>
      <c r="N3737" s="514">
        <f t="shared" si="2098"/>
        <v>452</v>
      </c>
      <c r="O3737" s="518">
        <f t="shared" si="2104"/>
        <v>0</v>
      </c>
      <c r="P3737" s="680">
        <f>'KB Duct Parts'!$AE$3</f>
        <v>0</v>
      </c>
      <c r="Q3737" s="681">
        <f t="shared" si="2099"/>
        <v>0</v>
      </c>
      <c r="R3737" s="682">
        <f t="shared" si="2100"/>
        <v>0</v>
      </c>
      <c r="S3737" s="716">
        <f t="shared" si="2105"/>
        <v>0.2</v>
      </c>
      <c r="T3737" s="679">
        <f t="shared" si="2101"/>
        <v>0</v>
      </c>
      <c r="U3737" s="679">
        <f t="shared" si="2102"/>
        <v>0</v>
      </c>
      <c r="AF3737" s="370"/>
      <c r="AG3737" s="375"/>
      <c r="AH3737" s="379"/>
      <c r="AI3737" s="383"/>
      <c r="AJ3737" s="388"/>
      <c r="AK3737" s="392"/>
      <c r="AL3737" s="388"/>
      <c r="AM3737" s="363">
        <f t="shared" si="2118"/>
        <v>1</v>
      </c>
      <c r="AN3737" s="578">
        <v>452</v>
      </c>
      <c r="AO3737" s="78"/>
      <c r="AP3737" s="78"/>
      <c r="AQ3737" s="78"/>
      <c r="AR3737" s="78"/>
      <c r="AS3737" s="78"/>
      <c r="AT3737" s="78"/>
      <c r="AU3737" s="74" t="s">
        <v>717</v>
      </c>
      <c r="AV3737" s="115"/>
      <c r="AW3737" s="395"/>
      <c r="AX3737" s="395">
        <v>0</v>
      </c>
      <c r="AY3737" s="395">
        <v>0</v>
      </c>
      <c r="AZ3737" s="395">
        <v>0</v>
      </c>
      <c r="BA3737" s="395">
        <v>0</v>
      </c>
      <c r="BB3737" s="395">
        <v>0</v>
      </c>
      <c r="BC3737" s="395">
        <v>0</v>
      </c>
      <c r="BD3737" s="115"/>
      <c r="BE3737" s="115"/>
      <c r="BF3737" s="115"/>
      <c r="BG3737" s="115"/>
      <c r="BH3737" s="115"/>
      <c r="BI3737" s="115"/>
      <c r="BJ3737" s="115"/>
      <c r="BK3737" s="115"/>
      <c r="BQ3737" s="74" t="str">
        <f t="shared" si="2106"/>
        <v xml:space="preserve"> </v>
      </c>
      <c r="BS3737" s="120" t="str">
        <f t="shared" si="2107"/>
        <v xml:space="preserve"> </v>
      </c>
      <c r="BU3737" s="74" t="str">
        <f t="shared" si="2108"/>
        <v xml:space="preserve"> </v>
      </c>
      <c r="BW3737" s="120" t="str">
        <f t="shared" si="2109"/>
        <v xml:space="preserve">  </v>
      </c>
      <c r="BY3737" s="74" t="str">
        <f t="shared" si="2110"/>
        <v xml:space="preserve"> </v>
      </c>
      <c r="CA3737" s="120" t="str">
        <f t="shared" si="2111"/>
        <v xml:space="preserve"> </v>
      </c>
      <c r="CC3737" s="115" t="str">
        <f t="shared" si="2112"/>
        <v xml:space="preserve"> </v>
      </c>
      <c r="CD3737" s="115"/>
      <c r="CE3737" s="417" t="str">
        <f t="shared" si="2113"/>
        <v xml:space="preserve"> </v>
      </c>
      <c r="CF3737" s="115"/>
      <c r="CG3737" s="115" t="str">
        <f t="shared" si="2114"/>
        <v xml:space="preserve"> </v>
      </c>
      <c r="CH3737" s="115"/>
      <c r="CI3737" s="417" t="str">
        <f t="shared" si="2115"/>
        <v xml:space="preserve"> </v>
      </c>
      <c r="CJ3737" s="115"/>
      <c r="CK3737" s="115" t="str">
        <f t="shared" si="2116"/>
        <v xml:space="preserve"> </v>
      </c>
      <c r="CL3737" s="115"/>
      <c r="CM3737" s="417" t="str">
        <f t="shared" si="2117"/>
        <v xml:space="preserve"> </v>
      </c>
      <c r="IS3737" s="96"/>
    </row>
    <row r="3738" spans="2:253" s="74" customFormat="1" ht="17.100000000000001" hidden="1" customHeight="1" x14ac:dyDescent="0.25">
      <c r="B3738" s="524">
        <f>IF('KB Duct Parts'!$BL$14=1,Specials!M14,0)</f>
        <v>0</v>
      </c>
      <c r="C3738" s="508">
        <v>15513</v>
      </c>
      <c r="D3738" s="506">
        <f t="shared" si="2103"/>
        <v>15513</v>
      </c>
      <c r="E3738" s="504" t="s">
        <v>870</v>
      </c>
      <c r="F3738" s="508" t="str">
        <f t="shared" si="2119"/>
        <v xml:space="preserve"> </v>
      </c>
      <c r="G3738" s="509" t="s">
        <v>1106</v>
      </c>
      <c r="H3738" s="504"/>
      <c r="I3738" s="1035"/>
      <c r="J3738" s="1036"/>
      <c r="K3738" s="516" t="s">
        <v>881</v>
      </c>
      <c r="L3738" s="522"/>
      <c r="M3738" s="532" t="s">
        <v>1700</v>
      </c>
      <c r="N3738" s="514">
        <f t="shared" ref="N3738:N3801" si="2120">AN3738</f>
        <v>479</v>
      </c>
      <c r="O3738" s="518">
        <f t="shared" si="2104"/>
        <v>0</v>
      </c>
      <c r="P3738" s="680">
        <f>'KB Duct Parts'!$AE$3</f>
        <v>0</v>
      </c>
      <c r="Q3738" s="681">
        <f t="shared" ref="Q3738:Q3801" si="2121">IF(B3738&gt;0,N3738*(1-P3738),0)</f>
        <v>0</v>
      </c>
      <c r="R3738" s="682">
        <f t="shared" ref="R3738:R3801" si="2122">B3738*Q3738</f>
        <v>0</v>
      </c>
      <c r="S3738" s="716">
        <f t="shared" si="2105"/>
        <v>0.2</v>
      </c>
      <c r="T3738" s="679">
        <f t="shared" ref="T3738:T3801" si="2123">ROUND(IF(B3738&gt;0,((N3738*(1-(1*S3738)))),0),2)</f>
        <v>0</v>
      </c>
      <c r="U3738" s="679">
        <f t="shared" ref="U3738:U3801" si="2124">B3738*T3738</f>
        <v>0</v>
      </c>
      <c r="AF3738" s="370"/>
      <c r="AG3738" s="375"/>
      <c r="AH3738" s="379"/>
      <c r="AI3738" s="383"/>
      <c r="AJ3738" s="388"/>
      <c r="AK3738" s="392"/>
      <c r="AL3738" s="388"/>
      <c r="AM3738" s="363">
        <f t="shared" si="2118"/>
        <v>1</v>
      </c>
      <c r="AN3738" s="578">
        <v>479</v>
      </c>
      <c r="AO3738" s="78"/>
      <c r="AP3738" s="78"/>
      <c r="AQ3738" s="78"/>
      <c r="AR3738" s="78"/>
      <c r="AS3738" s="78"/>
      <c r="AT3738" s="78"/>
      <c r="AU3738" s="74" t="s">
        <v>717</v>
      </c>
      <c r="AV3738" s="115"/>
      <c r="AW3738" s="395"/>
      <c r="AX3738" s="395">
        <v>0</v>
      </c>
      <c r="AY3738" s="395">
        <v>0</v>
      </c>
      <c r="AZ3738" s="395">
        <v>0</v>
      </c>
      <c r="BA3738" s="395">
        <v>0</v>
      </c>
      <c r="BB3738" s="395">
        <v>0</v>
      </c>
      <c r="BC3738" s="395">
        <v>0</v>
      </c>
      <c r="BD3738" s="115"/>
      <c r="BE3738" s="115"/>
      <c r="BF3738" s="115"/>
      <c r="BG3738" s="115"/>
      <c r="BH3738" s="115"/>
      <c r="BI3738" s="115"/>
      <c r="BJ3738" s="115"/>
      <c r="BK3738" s="115"/>
      <c r="BQ3738" s="74" t="str">
        <f t="shared" si="2106"/>
        <v xml:space="preserve"> </v>
      </c>
      <c r="BS3738" s="120" t="str">
        <f t="shared" si="2107"/>
        <v xml:space="preserve"> </v>
      </c>
      <c r="BU3738" s="74" t="str">
        <f t="shared" si="2108"/>
        <v xml:space="preserve"> </v>
      </c>
      <c r="BW3738" s="120" t="str">
        <f t="shared" si="2109"/>
        <v xml:space="preserve">  </v>
      </c>
      <c r="BY3738" s="74" t="str">
        <f t="shared" si="2110"/>
        <v xml:space="preserve"> </v>
      </c>
      <c r="CA3738" s="120" t="str">
        <f t="shared" si="2111"/>
        <v xml:space="preserve"> </v>
      </c>
      <c r="CC3738" s="115" t="str">
        <f t="shared" si="2112"/>
        <v xml:space="preserve"> </v>
      </c>
      <c r="CD3738" s="115"/>
      <c r="CE3738" s="417" t="str">
        <f t="shared" si="2113"/>
        <v xml:space="preserve"> </v>
      </c>
      <c r="CF3738" s="115"/>
      <c r="CG3738" s="115" t="str">
        <f t="shared" si="2114"/>
        <v xml:space="preserve"> </v>
      </c>
      <c r="CH3738" s="115"/>
      <c r="CI3738" s="417" t="str">
        <f t="shared" si="2115"/>
        <v xml:space="preserve"> </v>
      </c>
      <c r="CJ3738" s="115"/>
      <c r="CK3738" s="115" t="str">
        <f t="shared" si="2116"/>
        <v xml:space="preserve"> </v>
      </c>
      <c r="CL3738" s="115"/>
      <c r="CM3738" s="417" t="str">
        <f t="shared" si="2117"/>
        <v xml:space="preserve"> </v>
      </c>
      <c r="IS3738" s="96"/>
    </row>
    <row r="3739" spans="2:253" s="74" customFormat="1" ht="17.100000000000001" hidden="1" customHeight="1" x14ac:dyDescent="0.25">
      <c r="B3739" s="524">
        <f>IF('KB Duct Parts'!$BL$14=1,Specials!M15,0)</f>
        <v>0</v>
      </c>
      <c r="C3739" s="508">
        <v>15514</v>
      </c>
      <c r="D3739" s="506">
        <f t="shared" si="2103"/>
        <v>15514</v>
      </c>
      <c r="E3739" s="504" t="s">
        <v>871</v>
      </c>
      <c r="F3739" s="508" t="str">
        <f t="shared" si="2119"/>
        <v xml:space="preserve"> </v>
      </c>
      <c r="G3739" s="509" t="s">
        <v>1106</v>
      </c>
      <c r="H3739" s="504"/>
      <c r="I3739" s="1035"/>
      <c r="J3739" s="1036"/>
      <c r="K3739" s="516" t="s">
        <v>881</v>
      </c>
      <c r="L3739" s="522"/>
      <c r="M3739" s="532" t="s">
        <v>1700</v>
      </c>
      <c r="N3739" s="514">
        <f t="shared" si="2120"/>
        <v>499</v>
      </c>
      <c r="O3739" s="518">
        <f t="shared" si="2104"/>
        <v>0</v>
      </c>
      <c r="P3739" s="680">
        <f>'KB Duct Parts'!$AE$3</f>
        <v>0</v>
      </c>
      <c r="Q3739" s="681">
        <f t="shared" si="2121"/>
        <v>0</v>
      </c>
      <c r="R3739" s="682">
        <f t="shared" si="2122"/>
        <v>0</v>
      </c>
      <c r="S3739" s="716">
        <f t="shared" si="2105"/>
        <v>0.2</v>
      </c>
      <c r="T3739" s="679">
        <f t="shared" si="2123"/>
        <v>0</v>
      </c>
      <c r="U3739" s="679">
        <f t="shared" si="2124"/>
        <v>0</v>
      </c>
      <c r="AF3739" s="370"/>
      <c r="AG3739" s="375"/>
      <c r="AH3739" s="379"/>
      <c r="AI3739" s="383"/>
      <c r="AJ3739" s="388"/>
      <c r="AK3739" s="392"/>
      <c r="AL3739" s="388"/>
      <c r="AM3739" s="363">
        <f t="shared" si="2118"/>
        <v>1</v>
      </c>
      <c r="AN3739" s="578">
        <v>499</v>
      </c>
      <c r="AO3739" s="78"/>
      <c r="AP3739" s="78"/>
      <c r="AQ3739" s="78"/>
      <c r="AR3739" s="78"/>
      <c r="AS3739" s="78"/>
      <c r="AT3739" s="78"/>
      <c r="AU3739" s="74" t="s">
        <v>717</v>
      </c>
      <c r="AV3739" s="115"/>
      <c r="AW3739" s="395"/>
      <c r="AX3739" s="395">
        <v>0</v>
      </c>
      <c r="AY3739" s="395">
        <v>0</v>
      </c>
      <c r="AZ3739" s="395">
        <v>0</v>
      </c>
      <c r="BA3739" s="395">
        <v>0</v>
      </c>
      <c r="BB3739" s="395">
        <v>0</v>
      </c>
      <c r="BC3739" s="395">
        <v>0</v>
      </c>
      <c r="BD3739" s="115"/>
      <c r="BE3739" s="115"/>
      <c r="BF3739" s="115"/>
      <c r="BG3739" s="115"/>
      <c r="BH3739" s="115"/>
      <c r="BI3739" s="115"/>
      <c r="BJ3739" s="115"/>
      <c r="BK3739" s="115"/>
      <c r="BQ3739" s="74" t="str">
        <f t="shared" si="2106"/>
        <v xml:space="preserve"> </v>
      </c>
      <c r="BS3739" s="120" t="str">
        <f t="shared" si="2107"/>
        <v xml:space="preserve"> </v>
      </c>
      <c r="BU3739" s="74" t="str">
        <f t="shared" si="2108"/>
        <v xml:space="preserve"> </v>
      </c>
      <c r="BW3739" s="120" t="str">
        <f t="shared" si="2109"/>
        <v xml:space="preserve">  </v>
      </c>
      <c r="BY3739" s="74" t="str">
        <f t="shared" si="2110"/>
        <v xml:space="preserve"> </v>
      </c>
      <c r="CA3739" s="120" t="str">
        <f t="shared" si="2111"/>
        <v xml:space="preserve"> </v>
      </c>
      <c r="CC3739" s="115" t="str">
        <f t="shared" si="2112"/>
        <v xml:space="preserve"> </v>
      </c>
      <c r="CD3739" s="115"/>
      <c r="CE3739" s="417" t="str">
        <f t="shared" si="2113"/>
        <v xml:space="preserve"> </v>
      </c>
      <c r="CF3739" s="115"/>
      <c r="CG3739" s="115" t="str">
        <f t="shared" si="2114"/>
        <v xml:space="preserve"> </v>
      </c>
      <c r="CH3739" s="115"/>
      <c r="CI3739" s="417" t="str">
        <f t="shared" si="2115"/>
        <v xml:space="preserve"> </v>
      </c>
      <c r="CJ3739" s="115"/>
      <c r="CK3739" s="115" t="str">
        <f t="shared" si="2116"/>
        <v xml:space="preserve"> </v>
      </c>
      <c r="CL3739" s="115"/>
      <c r="CM3739" s="417" t="str">
        <f t="shared" si="2117"/>
        <v xml:space="preserve"> </v>
      </c>
      <c r="IS3739" s="96"/>
    </row>
    <row r="3740" spans="2:253" s="74" customFormat="1" ht="17.100000000000001" hidden="1" customHeight="1" x14ac:dyDescent="0.25">
      <c r="B3740" s="524">
        <f>IF('KB Duct Parts'!$BL$14=1,Specials!M16,0)</f>
        <v>0</v>
      </c>
      <c r="C3740" s="508">
        <v>15515</v>
      </c>
      <c r="D3740" s="506">
        <f t="shared" si="2103"/>
        <v>15515</v>
      </c>
      <c r="E3740" s="504" t="s">
        <v>872</v>
      </c>
      <c r="F3740" s="508" t="str">
        <f t="shared" si="2119"/>
        <v xml:space="preserve"> </v>
      </c>
      <c r="G3740" s="509" t="s">
        <v>1106</v>
      </c>
      <c r="H3740" s="504"/>
      <c r="I3740" s="1035"/>
      <c r="J3740" s="1036"/>
      <c r="K3740" s="516" t="s">
        <v>881</v>
      </c>
      <c r="L3740" s="522"/>
      <c r="M3740" s="532" t="s">
        <v>1700</v>
      </c>
      <c r="N3740" s="514">
        <f t="shared" si="2120"/>
        <v>511</v>
      </c>
      <c r="O3740" s="518">
        <f t="shared" si="2104"/>
        <v>0</v>
      </c>
      <c r="P3740" s="680">
        <f>'KB Duct Parts'!$AE$3</f>
        <v>0</v>
      </c>
      <c r="Q3740" s="681">
        <f t="shared" si="2121"/>
        <v>0</v>
      </c>
      <c r="R3740" s="682">
        <f t="shared" si="2122"/>
        <v>0</v>
      </c>
      <c r="S3740" s="716">
        <f t="shared" si="2105"/>
        <v>0.2</v>
      </c>
      <c r="T3740" s="679">
        <f t="shared" si="2123"/>
        <v>0</v>
      </c>
      <c r="U3740" s="679">
        <f t="shared" si="2124"/>
        <v>0</v>
      </c>
      <c r="AF3740" s="370"/>
      <c r="AG3740" s="375"/>
      <c r="AH3740" s="379"/>
      <c r="AI3740" s="383"/>
      <c r="AJ3740" s="388"/>
      <c r="AK3740" s="392"/>
      <c r="AL3740" s="388"/>
      <c r="AM3740" s="363">
        <f t="shared" si="2118"/>
        <v>1</v>
      </c>
      <c r="AN3740" s="578">
        <v>511</v>
      </c>
      <c r="AO3740" s="78"/>
      <c r="AP3740" s="78"/>
      <c r="AQ3740" s="78"/>
      <c r="AR3740" s="78"/>
      <c r="AS3740" s="78"/>
      <c r="AT3740" s="78"/>
      <c r="AU3740" s="74" t="s">
        <v>717</v>
      </c>
      <c r="AV3740" s="115"/>
      <c r="AW3740" s="395"/>
      <c r="AX3740" s="395">
        <v>0</v>
      </c>
      <c r="AY3740" s="395">
        <v>0</v>
      </c>
      <c r="AZ3740" s="395">
        <v>0</v>
      </c>
      <c r="BA3740" s="395">
        <v>0</v>
      </c>
      <c r="BB3740" s="395">
        <v>0</v>
      </c>
      <c r="BC3740" s="395">
        <v>0</v>
      </c>
      <c r="BD3740" s="115"/>
      <c r="BE3740" s="115"/>
      <c r="BF3740" s="115"/>
      <c r="BG3740" s="115"/>
      <c r="BH3740" s="115"/>
      <c r="BI3740" s="115"/>
      <c r="BJ3740" s="115"/>
      <c r="BK3740" s="115"/>
      <c r="BQ3740" s="74" t="str">
        <f t="shared" si="2106"/>
        <v xml:space="preserve"> </v>
      </c>
      <c r="BS3740" s="120" t="str">
        <f t="shared" si="2107"/>
        <v xml:space="preserve"> </v>
      </c>
      <c r="BU3740" s="74" t="str">
        <f t="shared" si="2108"/>
        <v xml:space="preserve"> </v>
      </c>
      <c r="BW3740" s="120" t="str">
        <f t="shared" si="2109"/>
        <v xml:space="preserve">  </v>
      </c>
      <c r="BY3740" s="74" t="str">
        <f t="shared" si="2110"/>
        <v xml:space="preserve"> </v>
      </c>
      <c r="CA3740" s="120" t="str">
        <f t="shared" si="2111"/>
        <v xml:space="preserve"> </v>
      </c>
      <c r="CC3740" s="115" t="str">
        <f t="shared" si="2112"/>
        <v xml:space="preserve"> </v>
      </c>
      <c r="CD3740" s="115"/>
      <c r="CE3740" s="417" t="str">
        <f t="shared" si="2113"/>
        <v xml:space="preserve"> </v>
      </c>
      <c r="CF3740" s="115"/>
      <c r="CG3740" s="115" t="str">
        <f t="shared" si="2114"/>
        <v xml:space="preserve"> </v>
      </c>
      <c r="CH3740" s="115"/>
      <c r="CI3740" s="417" t="str">
        <f t="shared" si="2115"/>
        <v xml:space="preserve"> </v>
      </c>
      <c r="CJ3740" s="115"/>
      <c r="CK3740" s="115" t="str">
        <f t="shared" si="2116"/>
        <v xml:space="preserve"> </v>
      </c>
      <c r="CL3740" s="115"/>
      <c r="CM3740" s="417" t="str">
        <f t="shared" si="2117"/>
        <v xml:space="preserve"> </v>
      </c>
      <c r="IS3740" s="96"/>
    </row>
    <row r="3741" spans="2:253" s="74" customFormat="1" ht="17.100000000000001" hidden="1" customHeight="1" x14ac:dyDescent="0.25">
      <c r="B3741" s="524">
        <f>IF('KB Duct Parts'!$BL$14=1,Specials!M17,0)</f>
        <v>0</v>
      </c>
      <c r="C3741" s="508">
        <v>15516</v>
      </c>
      <c r="D3741" s="506">
        <f t="shared" si="2103"/>
        <v>15516</v>
      </c>
      <c r="E3741" s="504" t="s">
        <v>873</v>
      </c>
      <c r="F3741" s="508" t="str">
        <f t="shared" si="2119"/>
        <v xml:space="preserve"> </v>
      </c>
      <c r="G3741" s="509" t="s">
        <v>1106</v>
      </c>
      <c r="H3741" s="504"/>
      <c r="I3741" s="1035"/>
      <c r="J3741" s="1036"/>
      <c r="K3741" s="516" t="s">
        <v>881</v>
      </c>
      <c r="L3741" s="522"/>
      <c r="M3741" s="532" t="s">
        <v>1700</v>
      </c>
      <c r="N3741" s="514">
        <f t="shared" si="2120"/>
        <v>538</v>
      </c>
      <c r="O3741" s="518">
        <f t="shared" si="2104"/>
        <v>0</v>
      </c>
      <c r="P3741" s="680">
        <f>'KB Duct Parts'!$AE$3</f>
        <v>0</v>
      </c>
      <c r="Q3741" s="681">
        <f t="shared" si="2121"/>
        <v>0</v>
      </c>
      <c r="R3741" s="682">
        <f t="shared" si="2122"/>
        <v>0</v>
      </c>
      <c r="S3741" s="716">
        <f t="shared" si="2105"/>
        <v>0.2</v>
      </c>
      <c r="T3741" s="679">
        <f t="shared" si="2123"/>
        <v>0</v>
      </c>
      <c r="U3741" s="679">
        <f t="shared" si="2124"/>
        <v>0</v>
      </c>
      <c r="AF3741" s="370"/>
      <c r="AG3741" s="375"/>
      <c r="AH3741" s="379"/>
      <c r="AI3741" s="383"/>
      <c r="AJ3741" s="388"/>
      <c r="AK3741" s="392"/>
      <c r="AL3741" s="388"/>
      <c r="AM3741" s="363">
        <f t="shared" si="2118"/>
        <v>1</v>
      </c>
      <c r="AN3741" s="578">
        <v>538</v>
      </c>
      <c r="AO3741" s="78"/>
      <c r="AP3741" s="78"/>
      <c r="AQ3741" s="78"/>
      <c r="AR3741" s="78"/>
      <c r="AS3741" s="78"/>
      <c r="AT3741" s="78"/>
      <c r="AU3741" s="74" t="s">
        <v>717</v>
      </c>
      <c r="AV3741" s="115"/>
      <c r="AW3741" s="395"/>
      <c r="AX3741" s="395">
        <v>0</v>
      </c>
      <c r="AY3741" s="395">
        <v>0</v>
      </c>
      <c r="AZ3741" s="395">
        <v>0</v>
      </c>
      <c r="BA3741" s="395">
        <v>0</v>
      </c>
      <c r="BB3741" s="395">
        <v>0</v>
      </c>
      <c r="BC3741" s="395">
        <v>0</v>
      </c>
      <c r="BD3741" s="115"/>
      <c r="BE3741" s="115"/>
      <c r="BF3741" s="115"/>
      <c r="BG3741" s="115"/>
      <c r="BH3741" s="115"/>
      <c r="BI3741" s="115"/>
      <c r="BJ3741" s="115"/>
      <c r="BK3741" s="115"/>
      <c r="BQ3741" s="74" t="str">
        <f t="shared" si="2106"/>
        <v xml:space="preserve"> </v>
      </c>
      <c r="BS3741" s="120" t="str">
        <f t="shared" si="2107"/>
        <v xml:space="preserve"> </v>
      </c>
      <c r="BU3741" s="74" t="str">
        <f t="shared" si="2108"/>
        <v xml:space="preserve"> </v>
      </c>
      <c r="BW3741" s="120" t="str">
        <f t="shared" si="2109"/>
        <v xml:space="preserve">  </v>
      </c>
      <c r="BY3741" s="74" t="str">
        <f t="shared" si="2110"/>
        <v xml:space="preserve"> </v>
      </c>
      <c r="CA3741" s="120" t="str">
        <f t="shared" si="2111"/>
        <v xml:space="preserve"> </v>
      </c>
      <c r="CC3741" s="115" t="str">
        <f t="shared" si="2112"/>
        <v xml:space="preserve"> </v>
      </c>
      <c r="CD3741" s="115"/>
      <c r="CE3741" s="417" t="str">
        <f t="shared" si="2113"/>
        <v xml:space="preserve"> </v>
      </c>
      <c r="CF3741" s="115"/>
      <c r="CG3741" s="115" t="str">
        <f t="shared" si="2114"/>
        <v xml:space="preserve"> </v>
      </c>
      <c r="CH3741" s="115"/>
      <c r="CI3741" s="417" t="str">
        <f t="shared" si="2115"/>
        <v xml:space="preserve"> </v>
      </c>
      <c r="CJ3741" s="115"/>
      <c r="CK3741" s="115" t="str">
        <f t="shared" si="2116"/>
        <v xml:space="preserve"> </v>
      </c>
      <c r="CL3741" s="115"/>
      <c r="CM3741" s="417" t="str">
        <f t="shared" si="2117"/>
        <v xml:space="preserve"> </v>
      </c>
      <c r="IS3741" s="96"/>
    </row>
    <row r="3742" spans="2:253" s="74" customFormat="1" ht="17.100000000000001" hidden="1" customHeight="1" x14ac:dyDescent="0.25">
      <c r="B3742" s="524">
        <f>IF('KB Duct Parts'!$BL$14=1,Specials!M18,0)</f>
        <v>0</v>
      </c>
      <c r="C3742" s="508">
        <v>15517</v>
      </c>
      <c r="D3742" s="506">
        <f t="shared" si="2103"/>
        <v>15517</v>
      </c>
      <c r="E3742" s="504" t="s">
        <v>874</v>
      </c>
      <c r="F3742" s="508" t="str">
        <f t="shared" si="2119"/>
        <v xml:space="preserve"> </v>
      </c>
      <c r="G3742" s="509" t="s">
        <v>1106</v>
      </c>
      <c r="H3742" s="504"/>
      <c r="I3742" s="1035"/>
      <c r="J3742" s="1036"/>
      <c r="K3742" s="516" t="s">
        <v>881</v>
      </c>
      <c r="L3742" s="522"/>
      <c r="M3742" s="532" t="s">
        <v>1700</v>
      </c>
      <c r="N3742" s="514">
        <f t="shared" si="2120"/>
        <v>569</v>
      </c>
      <c r="O3742" s="518">
        <f t="shared" si="2104"/>
        <v>0</v>
      </c>
      <c r="P3742" s="680">
        <f>'KB Duct Parts'!$AE$3</f>
        <v>0</v>
      </c>
      <c r="Q3742" s="681">
        <f t="shared" si="2121"/>
        <v>0</v>
      </c>
      <c r="R3742" s="682">
        <f t="shared" si="2122"/>
        <v>0</v>
      </c>
      <c r="S3742" s="716">
        <f t="shared" si="2105"/>
        <v>0.2</v>
      </c>
      <c r="T3742" s="679">
        <f t="shared" si="2123"/>
        <v>0</v>
      </c>
      <c r="U3742" s="679">
        <f t="shared" si="2124"/>
        <v>0</v>
      </c>
      <c r="AF3742" s="370"/>
      <c r="AG3742" s="375"/>
      <c r="AH3742" s="379"/>
      <c r="AI3742" s="383"/>
      <c r="AJ3742" s="388"/>
      <c r="AK3742" s="392"/>
      <c r="AL3742" s="388"/>
      <c r="AM3742" s="363">
        <f t="shared" si="2118"/>
        <v>1</v>
      </c>
      <c r="AN3742" s="578">
        <v>569</v>
      </c>
      <c r="AO3742" s="78"/>
      <c r="AP3742" s="78"/>
      <c r="AQ3742" s="78"/>
      <c r="AR3742" s="78"/>
      <c r="AS3742" s="78"/>
      <c r="AT3742" s="78"/>
      <c r="AU3742" s="74" t="s">
        <v>717</v>
      </c>
      <c r="AV3742" s="115"/>
      <c r="AW3742" s="395"/>
      <c r="AX3742" s="395">
        <v>0</v>
      </c>
      <c r="AY3742" s="395">
        <v>0</v>
      </c>
      <c r="AZ3742" s="395">
        <v>0</v>
      </c>
      <c r="BA3742" s="395">
        <v>0</v>
      </c>
      <c r="BB3742" s="395">
        <v>0</v>
      </c>
      <c r="BC3742" s="395">
        <v>0</v>
      </c>
      <c r="BD3742" s="115"/>
      <c r="BE3742" s="115"/>
      <c r="BF3742" s="115"/>
      <c r="BG3742" s="115"/>
      <c r="BH3742" s="115"/>
      <c r="BI3742" s="115"/>
      <c r="BJ3742" s="115"/>
      <c r="BK3742" s="115"/>
      <c r="BQ3742" s="74" t="str">
        <f t="shared" si="2106"/>
        <v xml:space="preserve"> </v>
      </c>
      <c r="BS3742" s="120" t="str">
        <f t="shared" si="2107"/>
        <v xml:space="preserve"> </v>
      </c>
      <c r="BU3742" s="74" t="str">
        <f t="shared" si="2108"/>
        <v xml:space="preserve"> </v>
      </c>
      <c r="BW3742" s="120" t="str">
        <f t="shared" si="2109"/>
        <v xml:space="preserve">  </v>
      </c>
      <c r="BY3742" s="74" t="str">
        <f t="shared" si="2110"/>
        <v xml:space="preserve"> </v>
      </c>
      <c r="CA3742" s="120" t="str">
        <f t="shared" si="2111"/>
        <v xml:space="preserve"> </v>
      </c>
      <c r="CC3742" s="115" t="str">
        <f t="shared" si="2112"/>
        <v xml:space="preserve"> </v>
      </c>
      <c r="CD3742" s="115"/>
      <c r="CE3742" s="417" t="str">
        <f t="shared" si="2113"/>
        <v xml:space="preserve"> </v>
      </c>
      <c r="CF3742" s="115"/>
      <c r="CG3742" s="115" t="str">
        <f t="shared" si="2114"/>
        <v xml:space="preserve"> </v>
      </c>
      <c r="CH3742" s="115"/>
      <c r="CI3742" s="417" t="str">
        <f t="shared" si="2115"/>
        <v xml:space="preserve"> </v>
      </c>
      <c r="CJ3742" s="115"/>
      <c r="CK3742" s="115" t="str">
        <f t="shared" si="2116"/>
        <v xml:space="preserve"> </v>
      </c>
      <c r="CL3742" s="115"/>
      <c r="CM3742" s="417" t="str">
        <f t="shared" si="2117"/>
        <v xml:space="preserve"> </v>
      </c>
      <c r="IS3742" s="96"/>
    </row>
    <row r="3743" spans="2:253" s="74" customFormat="1" ht="17.100000000000001" hidden="1" customHeight="1" x14ac:dyDescent="0.25">
      <c r="B3743" s="524">
        <f>IF('KB Duct Parts'!$BL$14=1,Specials!M19,0)</f>
        <v>0</v>
      </c>
      <c r="C3743" s="508">
        <v>15518</v>
      </c>
      <c r="D3743" s="506">
        <f t="shared" si="2103"/>
        <v>15518</v>
      </c>
      <c r="E3743" s="504" t="s">
        <v>875</v>
      </c>
      <c r="F3743" s="508" t="str">
        <f t="shared" si="2119"/>
        <v xml:space="preserve"> </v>
      </c>
      <c r="G3743" s="509" t="s">
        <v>1106</v>
      </c>
      <c r="H3743" s="504"/>
      <c r="I3743" s="1035"/>
      <c r="J3743" s="1036"/>
      <c r="K3743" s="516" t="s">
        <v>881</v>
      </c>
      <c r="L3743" s="522"/>
      <c r="M3743" s="532" t="s">
        <v>1700</v>
      </c>
      <c r="N3743" s="514">
        <f t="shared" si="2120"/>
        <v>605</v>
      </c>
      <c r="O3743" s="518">
        <f t="shared" si="2104"/>
        <v>0</v>
      </c>
      <c r="P3743" s="680">
        <f>'KB Duct Parts'!$AE$3</f>
        <v>0</v>
      </c>
      <c r="Q3743" s="681">
        <f t="shared" si="2121"/>
        <v>0</v>
      </c>
      <c r="R3743" s="682">
        <f t="shared" si="2122"/>
        <v>0</v>
      </c>
      <c r="S3743" s="716">
        <f t="shared" si="2105"/>
        <v>0.2</v>
      </c>
      <c r="T3743" s="679">
        <f t="shared" si="2123"/>
        <v>0</v>
      </c>
      <c r="U3743" s="679">
        <f t="shared" si="2124"/>
        <v>0</v>
      </c>
      <c r="AF3743" s="370"/>
      <c r="AG3743" s="375"/>
      <c r="AH3743" s="379"/>
      <c r="AI3743" s="383"/>
      <c r="AJ3743" s="388"/>
      <c r="AK3743" s="392"/>
      <c r="AL3743" s="388"/>
      <c r="AM3743" s="363">
        <f t="shared" si="2118"/>
        <v>1</v>
      </c>
      <c r="AN3743" s="578">
        <v>605</v>
      </c>
      <c r="AO3743" s="78"/>
      <c r="AP3743" s="78"/>
      <c r="AQ3743" s="78"/>
      <c r="AR3743" s="78"/>
      <c r="AS3743" s="78"/>
      <c r="AT3743" s="78"/>
      <c r="AU3743" s="74" t="s">
        <v>717</v>
      </c>
      <c r="AV3743" s="115"/>
      <c r="AW3743" s="395"/>
      <c r="AX3743" s="395">
        <v>0</v>
      </c>
      <c r="AY3743" s="395">
        <v>0</v>
      </c>
      <c r="AZ3743" s="395">
        <v>0</v>
      </c>
      <c r="BA3743" s="395">
        <v>0</v>
      </c>
      <c r="BB3743" s="395">
        <v>0</v>
      </c>
      <c r="BC3743" s="395">
        <v>0</v>
      </c>
      <c r="BD3743" s="115"/>
      <c r="BE3743" s="115"/>
      <c r="BF3743" s="115"/>
      <c r="BG3743" s="115"/>
      <c r="BH3743" s="115"/>
      <c r="BI3743" s="115"/>
      <c r="BJ3743" s="115"/>
      <c r="BK3743" s="115"/>
      <c r="BQ3743" s="74" t="str">
        <f t="shared" si="2106"/>
        <v xml:space="preserve"> </v>
      </c>
      <c r="BS3743" s="120" t="str">
        <f t="shared" si="2107"/>
        <v xml:space="preserve"> </v>
      </c>
      <c r="BU3743" s="74" t="str">
        <f t="shared" si="2108"/>
        <v xml:space="preserve"> </v>
      </c>
      <c r="BW3743" s="120" t="str">
        <f t="shared" si="2109"/>
        <v xml:space="preserve">  </v>
      </c>
      <c r="BY3743" s="74" t="str">
        <f t="shared" si="2110"/>
        <v xml:space="preserve"> </v>
      </c>
      <c r="CA3743" s="120" t="str">
        <f t="shared" si="2111"/>
        <v xml:space="preserve"> </v>
      </c>
      <c r="CC3743" s="115" t="str">
        <f t="shared" si="2112"/>
        <v xml:space="preserve"> </v>
      </c>
      <c r="CD3743" s="115"/>
      <c r="CE3743" s="417" t="str">
        <f t="shared" si="2113"/>
        <v xml:space="preserve"> </v>
      </c>
      <c r="CF3743" s="115"/>
      <c r="CG3743" s="115" t="str">
        <f t="shared" si="2114"/>
        <v xml:space="preserve"> </v>
      </c>
      <c r="CH3743" s="115"/>
      <c r="CI3743" s="417" t="str">
        <f t="shared" si="2115"/>
        <v xml:space="preserve"> </v>
      </c>
      <c r="CJ3743" s="115"/>
      <c r="CK3743" s="115" t="str">
        <f t="shared" si="2116"/>
        <v xml:space="preserve"> </v>
      </c>
      <c r="CL3743" s="115"/>
      <c r="CM3743" s="417" t="str">
        <f t="shared" si="2117"/>
        <v xml:space="preserve"> </v>
      </c>
      <c r="IS3743" s="96"/>
    </row>
    <row r="3744" spans="2:253" s="74" customFormat="1" ht="17.100000000000001" hidden="1" customHeight="1" x14ac:dyDescent="0.25">
      <c r="B3744" s="524">
        <f>IF('KB Duct Parts'!$BL$14=1,Specials!M20,0)</f>
        <v>0</v>
      </c>
      <c r="C3744" s="508">
        <v>15519</v>
      </c>
      <c r="D3744" s="506">
        <f t="shared" si="2103"/>
        <v>15519</v>
      </c>
      <c r="E3744" s="504" t="s">
        <v>876</v>
      </c>
      <c r="F3744" s="508" t="str">
        <f t="shared" si="2119"/>
        <v xml:space="preserve"> </v>
      </c>
      <c r="G3744" s="509" t="s">
        <v>1106</v>
      </c>
      <c r="H3744" s="504"/>
      <c r="I3744" s="1035"/>
      <c r="J3744" s="1036"/>
      <c r="K3744" s="516" t="s">
        <v>881</v>
      </c>
      <c r="L3744" s="522"/>
      <c r="M3744" s="532" t="s">
        <v>1700</v>
      </c>
      <c r="N3744" s="514">
        <f t="shared" si="2120"/>
        <v>659</v>
      </c>
      <c r="O3744" s="518">
        <f t="shared" si="2104"/>
        <v>0</v>
      </c>
      <c r="P3744" s="680">
        <f>'KB Duct Parts'!$AE$3</f>
        <v>0</v>
      </c>
      <c r="Q3744" s="681">
        <f t="shared" si="2121"/>
        <v>0</v>
      </c>
      <c r="R3744" s="682">
        <f t="shared" si="2122"/>
        <v>0</v>
      </c>
      <c r="S3744" s="716">
        <f t="shared" si="2105"/>
        <v>0.2</v>
      </c>
      <c r="T3744" s="679">
        <f t="shared" si="2123"/>
        <v>0</v>
      </c>
      <c r="U3744" s="679">
        <f t="shared" si="2124"/>
        <v>0</v>
      </c>
      <c r="AF3744" s="370"/>
      <c r="AG3744" s="375"/>
      <c r="AH3744" s="379"/>
      <c r="AI3744" s="383"/>
      <c r="AJ3744" s="388"/>
      <c r="AK3744" s="392"/>
      <c r="AL3744" s="388"/>
      <c r="AM3744" s="363">
        <f t="shared" si="2118"/>
        <v>1</v>
      </c>
      <c r="AN3744" s="578">
        <v>659</v>
      </c>
      <c r="AO3744" s="78"/>
      <c r="AP3744" s="78"/>
      <c r="AQ3744" s="78"/>
      <c r="AR3744" s="78"/>
      <c r="AS3744" s="78"/>
      <c r="AT3744" s="78"/>
      <c r="AU3744" s="74" t="s">
        <v>717</v>
      </c>
      <c r="AV3744" s="115"/>
      <c r="AW3744" s="395"/>
      <c r="AX3744" s="395">
        <v>0</v>
      </c>
      <c r="AY3744" s="395">
        <v>0</v>
      </c>
      <c r="AZ3744" s="395">
        <v>0</v>
      </c>
      <c r="BA3744" s="395">
        <v>0</v>
      </c>
      <c r="BB3744" s="395">
        <v>0</v>
      </c>
      <c r="BC3744" s="395">
        <v>0</v>
      </c>
      <c r="BD3744" s="115"/>
      <c r="BE3744" s="115"/>
      <c r="BF3744" s="115"/>
      <c r="BG3744" s="115"/>
      <c r="BH3744" s="115"/>
      <c r="BI3744" s="115"/>
      <c r="BJ3744" s="115"/>
      <c r="BK3744" s="115"/>
      <c r="BQ3744" s="74" t="str">
        <f t="shared" si="2106"/>
        <v xml:space="preserve"> </v>
      </c>
      <c r="BS3744" s="120" t="str">
        <f t="shared" si="2107"/>
        <v xml:space="preserve"> </v>
      </c>
      <c r="BU3744" s="74" t="str">
        <f t="shared" si="2108"/>
        <v xml:space="preserve"> </v>
      </c>
      <c r="BW3744" s="120" t="str">
        <f t="shared" si="2109"/>
        <v xml:space="preserve">  </v>
      </c>
      <c r="BY3744" s="74" t="str">
        <f t="shared" si="2110"/>
        <v xml:space="preserve"> </v>
      </c>
      <c r="CA3744" s="120" t="str">
        <f t="shared" si="2111"/>
        <v xml:space="preserve"> </v>
      </c>
      <c r="CC3744" s="115" t="str">
        <f t="shared" si="2112"/>
        <v xml:space="preserve"> </v>
      </c>
      <c r="CD3744" s="115"/>
      <c r="CE3744" s="417" t="str">
        <f t="shared" si="2113"/>
        <v xml:space="preserve"> </v>
      </c>
      <c r="CF3744" s="115"/>
      <c r="CG3744" s="115" t="str">
        <f t="shared" si="2114"/>
        <v xml:space="preserve"> </v>
      </c>
      <c r="CH3744" s="115"/>
      <c r="CI3744" s="417" t="str">
        <f t="shared" si="2115"/>
        <v xml:space="preserve"> </v>
      </c>
      <c r="CJ3744" s="115"/>
      <c r="CK3744" s="115" t="str">
        <f t="shared" si="2116"/>
        <v xml:space="preserve"> </v>
      </c>
      <c r="CL3744" s="115"/>
      <c r="CM3744" s="417" t="str">
        <f t="shared" si="2117"/>
        <v xml:space="preserve"> </v>
      </c>
      <c r="IS3744" s="96"/>
    </row>
    <row r="3745" spans="2:253" s="74" customFormat="1" ht="17.100000000000001" hidden="1" customHeight="1" x14ac:dyDescent="0.25">
      <c r="B3745" s="524">
        <f>IF('KB Duct Parts'!$BL$14=1,Specials!M21,0)</f>
        <v>0</v>
      </c>
      <c r="C3745" s="508">
        <v>15520</v>
      </c>
      <c r="D3745" s="506">
        <f t="shared" si="2103"/>
        <v>15520</v>
      </c>
      <c r="E3745" s="504" t="s">
        <v>877</v>
      </c>
      <c r="F3745" s="508" t="str">
        <f t="shared" si="2119"/>
        <v xml:space="preserve"> </v>
      </c>
      <c r="G3745" s="509" t="s">
        <v>1106</v>
      </c>
      <c r="H3745" s="504"/>
      <c r="I3745" s="1035"/>
      <c r="J3745" s="1036"/>
      <c r="K3745" s="516" t="s">
        <v>881</v>
      </c>
      <c r="L3745" s="522"/>
      <c r="M3745" s="532" t="s">
        <v>1700</v>
      </c>
      <c r="N3745" s="514">
        <f t="shared" si="2120"/>
        <v>707</v>
      </c>
      <c r="O3745" s="518">
        <f t="shared" si="2104"/>
        <v>0</v>
      </c>
      <c r="P3745" s="680">
        <f>'KB Duct Parts'!$AE$3</f>
        <v>0</v>
      </c>
      <c r="Q3745" s="681">
        <f t="shared" si="2121"/>
        <v>0</v>
      </c>
      <c r="R3745" s="682">
        <f t="shared" si="2122"/>
        <v>0</v>
      </c>
      <c r="S3745" s="716">
        <f t="shared" si="2105"/>
        <v>0.2</v>
      </c>
      <c r="T3745" s="679">
        <f t="shared" si="2123"/>
        <v>0</v>
      </c>
      <c r="U3745" s="679">
        <f t="shared" si="2124"/>
        <v>0</v>
      </c>
      <c r="AF3745" s="370"/>
      <c r="AG3745" s="375"/>
      <c r="AH3745" s="379"/>
      <c r="AI3745" s="383"/>
      <c r="AJ3745" s="388"/>
      <c r="AK3745" s="392"/>
      <c r="AL3745" s="388"/>
      <c r="AM3745" s="363">
        <f t="shared" si="2118"/>
        <v>1</v>
      </c>
      <c r="AN3745" s="578">
        <v>707</v>
      </c>
      <c r="AO3745" s="78"/>
      <c r="AP3745" s="78"/>
      <c r="AQ3745" s="78"/>
      <c r="AR3745" s="78"/>
      <c r="AS3745" s="78"/>
      <c r="AT3745" s="78"/>
      <c r="AU3745" s="74" t="s">
        <v>717</v>
      </c>
      <c r="AV3745" s="115"/>
      <c r="AW3745" s="395"/>
      <c r="AX3745" s="395">
        <v>0</v>
      </c>
      <c r="AY3745" s="395">
        <v>0</v>
      </c>
      <c r="AZ3745" s="395">
        <v>0</v>
      </c>
      <c r="BA3745" s="395">
        <v>0</v>
      </c>
      <c r="BB3745" s="395">
        <v>0</v>
      </c>
      <c r="BC3745" s="395">
        <v>0</v>
      </c>
      <c r="BD3745" s="115"/>
      <c r="BE3745" s="115"/>
      <c r="BF3745" s="115"/>
      <c r="BG3745" s="115"/>
      <c r="BH3745" s="115"/>
      <c r="BI3745" s="115"/>
      <c r="BJ3745" s="115"/>
      <c r="BK3745" s="115"/>
      <c r="BQ3745" s="74" t="str">
        <f t="shared" si="2106"/>
        <v xml:space="preserve"> </v>
      </c>
      <c r="BS3745" s="120" t="str">
        <f t="shared" si="2107"/>
        <v xml:space="preserve"> </v>
      </c>
      <c r="BU3745" s="74" t="str">
        <f t="shared" si="2108"/>
        <v xml:space="preserve"> </v>
      </c>
      <c r="BW3745" s="120" t="str">
        <f t="shared" si="2109"/>
        <v xml:space="preserve">  </v>
      </c>
      <c r="BY3745" s="74" t="str">
        <f t="shared" si="2110"/>
        <v xml:space="preserve"> </v>
      </c>
      <c r="CA3745" s="120" t="str">
        <f t="shared" si="2111"/>
        <v xml:space="preserve"> </v>
      </c>
      <c r="CC3745" s="115" t="str">
        <f t="shared" si="2112"/>
        <v xml:space="preserve"> </v>
      </c>
      <c r="CD3745" s="115"/>
      <c r="CE3745" s="417" t="str">
        <f t="shared" si="2113"/>
        <v xml:space="preserve"> </v>
      </c>
      <c r="CF3745" s="115"/>
      <c r="CG3745" s="115" t="str">
        <f t="shared" si="2114"/>
        <v xml:space="preserve"> </v>
      </c>
      <c r="CH3745" s="115"/>
      <c r="CI3745" s="417" t="str">
        <f t="shared" si="2115"/>
        <v xml:space="preserve"> </v>
      </c>
      <c r="CJ3745" s="115"/>
      <c r="CK3745" s="115" t="str">
        <f t="shared" si="2116"/>
        <v xml:space="preserve"> </v>
      </c>
      <c r="CL3745" s="115"/>
      <c r="CM3745" s="417" t="str">
        <f t="shared" si="2117"/>
        <v xml:space="preserve"> </v>
      </c>
      <c r="IS3745" s="96"/>
    </row>
    <row r="3746" spans="2:253" s="74" customFormat="1" ht="17.100000000000001" hidden="1" customHeight="1" x14ac:dyDescent="0.25">
      <c r="B3746" s="524">
        <f>IF('KB Duct Parts'!$BL$14=1,Specials!M22,0)</f>
        <v>0</v>
      </c>
      <c r="C3746" s="508">
        <v>15522</v>
      </c>
      <c r="D3746" s="506">
        <f t="shared" si="2103"/>
        <v>15522</v>
      </c>
      <c r="E3746" s="504" t="s">
        <v>878</v>
      </c>
      <c r="F3746" s="508" t="str">
        <f t="shared" si="2119"/>
        <v xml:space="preserve"> </v>
      </c>
      <c r="G3746" s="509" t="s">
        <v>1106</v>
      </c>
      <c r="H3746" s="504"/>
      <c r="I3746" s="1035"/>
      <c r="J3746" s="1036"/>
      <c r="K3746" s="516" t="s">
        <v>881</v>
      </c>
      <c r="L3746" s="522"/>
      <c r="M3746" s="532" t="s">
        <v>1700</v>
      </c>
      <c r="N3746" s="514">
        <f t="shared" si="2120"/>
        <v>812</v>
      </c>
      <c r="O3746" s="518">
        <f t="shared" si="2104"/>
        <v>0</v>
      </c>
      <c r="P3746" s="680">
        <f>'KB Duct Parts'!$AE$3</f>
        <v>0</v>
      </c>
      <c r="Q3746" s="681">
        <f t="shared" si="2121"/>
        <v>0</v>
      </c>
      <c r="R3746" s="682">
        <f t="shared" si="2122"/>
        <v>0</v>
      </c>
      <c r="S3746" s="716">
        <f t="shared" si="2105"/>
        <v>0.2</v>
      </c>
      <c r="T3746" s="679">
        <f t="shared" si="2123"/>
        <v>0</v>
      </c>
      <c r="U3746" s="679">
        <f t="shared" si="2124"/>
        <v>0</v>
      </c>
      <c r="AF3746" s="370"/>
      <c r="AG3746" s="375"/>
      <c r="AH3746" s="379"/>
      <c r="AI3746" s="383"/>
      <c r="AJ3746" s="388"/>
      <c r="AK3746" s="392"/>
      <c r="AL3746" s="388"/>
      <c r="AM3746" s="363">
        <f t="shared" si="2118"/>
        <v>1</v>
      </c>
      <c r="AN3746" s="578">
        <v>812</v>
      </c>
      <c r="AO3746" s="78"/>
      <c r="AP3746" s="78"/>
      <c r="AQ3746" s="78"/>
      <c r="AR3746" s="78"/>
      <c r="AS3746" s="78"/>
      <c r="AT3746" s="78"/>
      <c r="AU3746" s="74" t="s">
        <v>717</v>
      </c>
      <c r="AV3746" s="115"/>
      <c r="AW3746" s="395"/>
      <c r="AX3746" s="395">
        <v>0</v>
      </c>
      <c r="AY3746" s="395">
        <v>0</v>
      </c>
      <c r="AZ3746" s="395">
        <v>0</v>
      </c>
      <c r="BA3746" s="395">
        <v>0</v>
      </c>
      <c r="BB3746" s="395">
        <v>0</v>
      </c>
      <c r="BC3746" s="395">
        <v>0</v>
      </c>
      <c r="BD3746" s="115"/>
      <c r="BE3746" s="115"/>
      <c r="BF3746" s="115"/>
      <c r="BG3746" s="115"/>
      <c r="BH3746" s="115"/>
      <c r="BI3746" s="115"/>
      <c r="BJ3746" s="115"/>
      <c r="BK3746" s="115"/>
      <c r="BQ3746" s="74" t="str">
        <f t="shared" si="2106"/>
        <v xml:space="preserve"> </v>
      </c>
      <c r="BS3746" s="120" t="str">
        <f t="shared" si="2107"/>
        <v xml:space="preserve"> </v>
      </c>
      <c r="BU3746" s="74" t="str">
        <f t="shared" si="2108"/>
        <v xml:space="preserve"> </v>
      </c>
      <c r="BW3746" s="120" t="str">
        <f t="shared" si="2109"/>
        <v xml:space="preserve">  </v>
      </c>
      <c r="BY3746" s="74" t="str">
        <f t="shared" si="2110"/>
        <v xml:space="preserve"> </v>
      </c>
      <c r="CA3746" s="120" t="str">
        <f t="shared" si="2111"/>
        <v xml:space="preserve"> </v>
      </c>
      <c r="CC3746" s="115" t="str">
        <f t="shared" si="2112"/>
        <v xml:space="preserve"> </v>
      </c>
      <c r="CD3746" s="115"/>
      <c r="CE3746" s="417" t="str">
        <f t="shared" si="2113"/>
        <v xml:space="preserve"> </v>
      </c>
      <c r="CF3746" s="115"/>
      <c r="CG3746" s="115" t="str">
        <f t="shared" si="2114"/>
        <v xml:space="preserve"> </v>
      </c>
      <c r="CH3746" s="115"/>
      <c r="CI3746" s="417" t="str">
        <f t="shared" si="2115"/>
        <v xml:space="preserve"> </v>
      </c>
      <c r="CJ3746" s="115"/>
      <c r="CK3746" s="115" t="str">
        <f t="shared" si="2116"/>
        <v xml:space="preserve"> </v>
      </c>
      <c r="CL3746" s="115"/>
      <c r="CM3746" s="417" t="str">
        <f t="shared" si="2117"/>
        <v xml:space="preserve"> </v>
      </c>
      <c r="IS3746" s="96"/>
    </row>
    <row r="3747" spans="2:253" s="74" customFormat="1" ht="17.100000000000001" hidden="1" customHeight="1" x14ac:dyDescent="0.25">
      <c r="B3747" s="524">
        <f>IF('KB Duct Parts'!$BL$14=1,Specials!M23,0)</f>
        <v>0</v>
      </c>
      <c r="C3747" s="508">
        <v>15524</v>
      </c>
      <c r="D3747" s="506">
        <f t="shared" si="2103"/>
        <v>15524</v>
      </c>
      <c r="E3747" s="504" t="s">
        <v>1338</v>
      </c>
      <c r="F3747" s="508" t="str">
        <f t="shared" si="2119"/>
        <v xml:space="preserve"> </v>
      </c>
      <c r="G3747" s="509" t="s">
        <v>1106</v>
      </c>
      <c r="H3747" s="504"/>
      <c r="I3747" s="1035"/>
      <c r="J3747" s="1036"/>
      <c r="K3747" s="516" t="s">
        <v>881</v>
      </c>
      <c r="L3747" s="522"/>
      <c r="M3747" s="532" t="s">
        <v>1700</v>
      </c>
      <c r="N3747" s="514">
        <f t="shared" si="2120"/>
        <v>990</v>
      </c>
      <c r="O3747" s="518">
        <f t="shared" si="2104"/>
        <v>0</v>
      </c>
      <c r="P3747" s="680">
        <f>'KB Duct Parts'!$AE$3</f>
        <v>0</v>
      </c>
      <c r="Q3747" s="681">
        <f t="shared" si="2121"/>
        <v>0</v>
      </c>
      <c r="R3747" s="682">
        <f t="shared" si="2122"/>
        <v>0</v>
      </c>
      <c r="S3747" s="716">
        <f t="shared" si="2105"/>
        <v>0.2</v>
      </c>
      <c r="T3747" s="679">
        <f t="shared" si="2123"/>
        <v>0</v>
      </c>
      <c r="U3747" s="679">
        <f t="shared" si="2124"/>
        <v>0</v>
      </c>
      <c r="AF3747" s="370"/>
      <c r="AG3747" s="375"/>
      <c r="AH3747" s="379"/>
      <c r="AI3747" s="383"/>
      <c r="AJ3747" s="388"/>
      <c r="AK3747" s="392"/>
      <c r="AL3747" s="388"/>
      <c r="AM3747" s="363">
        <f t="shared" si="2118"/>
        <v>1</v>
      </c>
      <c r="AN3747" s="578">
        <v>990</v>
      </c>
      <c r="AO3747" s="78"/>
      <c r="AP3747" s="78"/>
      <c r="AQ3747" s="78"/>
      <c r="AR3747" s="78"/>
      <c r="AS3747" s="78"/>
      <c r="AT3747" s="78"/>
      <c r="AU3747" s="74" t="s">
        <v>717</v>
      </c>
      <c r="AV3747" s="115"/>
      <c r="AW3747" s="395"/>
      <c r="AX3747" s="395">
        <v>0</v>
      </c>
      <c r="AY3747" s="395">
        <v>0</v>
      </c>
      <c r="AZ3747" s="395">
        <v>0</v>
      </c>
      <c r="BA3747" s="395">
        <v>0</v>
      </c>
      <c r="BB3747" s="395">
        <v>0</v>
      </c>
      <c r="BC3747" s="395">
        <v>0</v>
      </c>
      <c r="BD3747" s="115"/>
      <c r="BE3747" s="115"/>
      <c r="BF3747" s="115"/>
      <c r="BG3747" s="115"/>
      <c r="BH3747" s="115"/>
      <c r="BI3747" s="115"/>
      <c r="BJ3747" s="115"/>
      <c r="BK3747" s="115"/>
      <c r="BQ3747" s="74" t="str">
        <f t="shared" si="2106"/>
        <v xml:space="preserve"> </v>
      </c>
      <c r="BS3747" s="120" t="str">
        <f t="shared" si="2107"/>
        <v xml:space="preserve"> </v>
      </c>
      <c r="BU3747" s="74" t="str">
        <f t="shared" si="2108"/>
        <v xml:space="preserve"> </v>
      </c>
      <c r="BW3747" s="120" t="str">
        <f t="shared" si="2109"/>
        <v xml:space="preserve">  </v>
      </c>
      <c r="BY3747" s="74" t="str">
        <f t="shared" si="2110"/>
        <v xml:space="preserve"> </v>
      </c>
      <c r="CA3747" s="120" t="str">
        <f t="shared" si="2111"/>
        <v xml:space="preserve"> </v>
      </c>
      <c r="CC3747" s="115" t="str">
        <f t="shared" si="2112"/>
        <v xml:space="preserve"> </v>
      </c>
      <c r="CD3747" s="115"/>
      <c r="CE3747" s="417" t="str">
        <f t="shared" si="2113"/>
        <v xml:space="preserve"> </v>
      </c>
      <c r="CF3747" s="115"/>
      <c r="CG3747" s="115" t="str">
        <f t="shared" si="2114"/>
        <v xml:space="preserve"> </v>
      </c>
      <c r="CH3747" s="115"/>
      <c r="CI3747" s="417" t="str">
        <f t="shared" si="2115"/>
        <v xml:space="preserve"> </v>
      </c>
      <c r="CJ3747" s="115"/>
      <c r="CK3747" s="115" t="str">
        <f t="shared" si="2116"/>
        <v xml:space="preserve"> </v>
      </c>
      <c r="CL3747" s="115"/>
      <c r="CM3747" s="417" t="str">
        <f t="shared" si="2117"/>
        <v xml:space="preserve"> </v>
      </c>
      <c r="IS3747" s="96"/>
    </row>
    <row r="3748" spans="2:253" s="74" customFormat="1" ht="17.100000000000001" hidden="1" customHeight="1" x14ac:dyDescent="0.25">
      <c r="B3748" s="524">
        <f>IF('KB Duct Parts'!$BL$14=1,Specials!M24,0)</f>
        <v>0</v>
      </c>
      <c r="C3748" s="508">
        <v>15526</v>
      </c>
      <c r="D3748" s="506">
        <f t="shared" si="2103"/>
        <v>15526</v>
      </c>
      <c r="E3748" s="504" t="s">
        <v>1339</v>
      </c>
      <c r="F3748" s="508" t="str">
        <f t="shared" si="2119"/>
        <v xml:space="preserve"> </v>
      </c>
      <c r="G3748" s="509" t="s">
        <v>1106</v>
      </c>
      <c r="H3748" s="504"/>
      <c r="I3748" s="1035"/>
      <c r="J3748" s="1036"/>
      <c r="K3748" s="516" t="s">
        <v>881</v>
      </c>
      <c r="L3748" s="522"/>
      <c r="M3748" s="532" t="s">
        <v>1700</v>
      </c>
      <c r="N3748" s="514">
        <f t="shared" si="2120"/>
        <v>1040</v>
      </c>
      <c r="O3748" s="518">
        <f t="shared" si="2104"/>
        <v>0</v>
      </c>
      <c r="P3748" s="680">
        <f>'KB Duct Parts'!$AE$3</f>
        <v>0</v>
      </c>
      <c r="Q3748" s="681">
        <f t="shared" si="2121"/>
        <v>0</v>
      </c>
      <c r="R3748" s="682">
        <f t="shared" si="2122"/>
        <v>0</v>
      </c>
      <c r="S3748" s="716">
        <f t="shared" si="2105"/>
        <v>0.2</v>
      </c>
      <c r="T3748" s="679">
        <f t="shared" si="2123"/>
        <v>0</v>
      </c>
      <c r="U3748" s="679">
        <f t="shared" si="2124"/>
        <v>0</v>
      </c>
      <c r="AF3748" s="370"/>
      <c r="AG3748" s="375"/>
      <c r="AH3748" s="379"/>
      <c r="AI3748" s="383"/>
      <c r="AJ3748" s="388"/>
      <c r="AK3748" s="392"/>
      <c r="AL3748" s="388"/>
      <c r="AM3748" s="363">
        <f t="shared" si="2118"/>
        <v>1</v>
      </c>
      <c r="AN3748" s="578">
        <v>1040</v>
      </c>
      <c r="AO3748" s="78"/>
      <c r="AP3748" s="78"/>
      <c r="AQ3748" s="78"/>
      <c r="AR3748" s="78"/>
      <c r="AS3748" s="78"/>
      <c r="AT3748" s="78"/>
      <c r="AU3748" s="74" t="s">
        <v>717</v>
      </c>
      <c r="AV3748" s="115"/>
      <c r="AW3748" s="395"/>
      <c r="AX3748" s="395">
        <v>0</v>
      </c>
      <c r="AY3748" s="395">
        <v>0</v>
      </c>
      <c r="AZ3748" s="395">
        <v>0</v>
      </c>
      <c r="BA3748" s="395">
        <v>0</v>
      </c>
      <c r="BB3748" s="395">
        <v>0</v>
      </c>
      <c r="BC3748" s="395">
        <v>0</v>
      </c>
      <c r="BD3748" s="115"/>
      <c r="BE3748" s="115"/>
      <c r="BF3748" s="115"/>
      <c r="BG3748" s="115"/>
      <c r="BH3748" s="115"/>
      <c r="BI3748" s="115"/>
      <c r="BJ3748" s="115"/>
      <c r="BK3748" s="115"/>
      <c r="BQ3748" s="74" t="str">
        <f t="shared" si="2106"/>
        <v xml:space="preserve"> </v>
      </c>
      <c r="BS3748" s="120" t="str">
        <f t="shared" si="2107"/>
        <v xml:space="preserve"> </v>
      </c>
      <c r="BU3748" s="74" t="str">
        <f t="shared" si="2108"/>
        <v xml:space="preserve"> </v>
      </c>
      <c r="BW3748" s="120" t="str">
        <f t="shared" si="2109"/>
        <v xml:space="preserve">  </v>
      </c>
      <c r="BY3748" s="74" t="str">
        <f t="shared" si="2110"/>
        <v xml:space="preserve"> </v>
      </c>
      <c r="CA3748" s="120" t="str">
        <f t="shared" si="2111"/>
        <v xml:space="preserve"> </v>
      </c>
      <c r="CC3748" s="115" t="str">
        <f t="shared" si="2112"/>
        <v xml:space="preserve"> </v>
      </c>
      <c r="CD3748" s="115"/>
      <c r="CE3748" s="417" t="str">
        <f t="shared" si="2113"/>
        <v xml:space="preserve"> </v>
      </c>
      <c r="CF3748" s="115"/>
      <c r="CG3748" s="115" t="str">
        <f t="shared" si="2114"/>
        <v xml:space="preserve"> </v>
      </c>
      <c r="CH3748" s="115"/>
      <c r="CI3748" s="417" t="str">
        <f t="shared" si="2115"/>
        <v xml:space="preserve"> </v>
      </c>
      <c r="CJ3748" s="115"/>
      <c r="CK3748" s="115" t="str">
        <f t="shared" si="2116"/>
        <v xml:space="preserve"> </v>
      </c>
      <c r="CL3748" s="115"/>
      <c r="CM3748" s="417" t="str">
        <f t="shared" si="2117"/>
        <v xml:space="preserve"> </v>
      </c>
      <c r="IS3748" s="96"/>
    </row>
    <row r="3749" spans="2:253" s="74" customFormat="1" ht="17.100000000000001" hidden="1" customHeight="1" x14ac:dyDescent="0.25">
      <c r="B3749" s="524">
        <f>IF('KB Duct Parts'!$BL$14=1,Specials!M25,0)</f>
        <v>0</v>
      </c>
      <c r="C3749" s="508">
        <v>15528</v>
      </c>
      <c r="D3749" s="506">
        <f t="shared" ref="D3749:D3831" si="2125">IF(AM3749=1,C3749,(C3749&amp;"  ("&amp;L3749&amp;"ga)"))</f>
        <v>15528</v>
      </c>
      <c r="E3749" s="504" t="s">
        <v>1340</v>
      </c>
      <c r="F3749" s="508" t="str">
        <f t="shared" si="2119"/>
        <v xml:space="preserve"> </v>
      </c>
      <c r="G3749" s="509" t="s">
        <v>1106</v>
      </c>
      <c r="H3749" s="504"/>
      <c r="I3749" s="1035"/>
      <c r="J3749" s="1036"/>
      <c r="K3749" s="516" t="s">
        <v>881</v>
      </c>
      <c r="L3749" s="522"/>
      <c r="M3749" s="532" t="s">
        <v>1700</v>
      </c>
      <c r="N3749" s="514">
        <f t="shared" si="2120"/>
        <v>1082</v>
      </c>
      <c r="O3749" s="518">
        <f t="shared" ref="O3749:O3831" si="2126">IF(B3749&gt;0,N3749*B3749,0)</f>
        <v>0</v>
      </c>
      <c r="P3749" s="680">
        <f>'KB Duct Parts'!$AE$3</f>
        <v>0</v>
      </c>
      <c r="Q3749" s="681">
        <f t="shared" si="2121"/>
        <v>0</v>
      </c>
      <c r="R3749" s="682">
        <f t="shared" si="2122"/>
        <v>0</v>
      </c>
      <c r="S3749" s="716">
        <f t="shared" si="2105"/>
        <v>0.2</v>
      </c>
      <c r="T3749" s="679">
        <f t="shared" si="2123"/>
        <v>0</v>
      </c>
      <c r="U3749" s="679">
        <f t="shared" si="2124"/>
        <v>0</v>
      </c>
      <c r="AF3749" s="370"/>
      <c r="AG3749" s="375"/>
      <c r="AH3749" s="379"/>
      <c r="AI3749" s="383"/>
      <c r="AJ3749" s="388"/>
      <c r="AK3749" s="392"/>
      <c r="AL3749" s="388"/>
      <c r="AM3749" s="363">
        <f t="shared" si="2118"/>
        <v>1</v>
      </c>
      <c r="AN3749" s="578">
        <v>1082</v>
      </c>
      <c r="AO3749" s="78"/>
      <c r="AP3749" s="78"/>
      <c r="AQ3749" s="78"/>
      <c r="AR3749" s="78"/>
      <c r="AS3749" s="78"/>
      <c r="AT3749" s="78"/>
      <c r="AU3749" s="74" t="s">
        <v>717</v>
      </c>
      <c r="AV3749" s="115"/>
      <c r="AW3749" s="395"/>
      <c r="AX3749" s="395">
        <v>0</v>
      </c>
      <c r="AY3749" s="395">
        <v>0</v>
      </c>
      <c r="AZ3749" s="395">
        <v>0</v>
      </c>
      <c r="BA3749" s="395">
        <v>0</v>
      </c>
      <c r="BB3749" s="395">
        <v>0</v>
      </c>
      <c r="BC3749" s="395">
        <v>0</v>
      </c>
      <c r="BD3749" s="115"/>
      <c r="BE3749" s="115"/>
      <c r="BF3749" s="115"/>
      <c r="BG3749" s="115"/>
      <c r="BH3749" s="115"/>
      <c r="BI3749" s="115"/>
      <c r="BJ3749" s="115"/>
      <c r="BK3749" s="115"/>
      <c r="BQ3749" s="74" t="str">
        <f t="shared" si="2106"/>
        <v xml:space="preserve"> </v>
      </c>
      <c r="BS3749" s="120" t="str">
        <f t="shared" si="2107"/>
        <v xml:space="preserve"> </v>
      </c>
      <c r="BU3749" s="74" t="str">
        <f t="shared" si="2108"/>
        <v xml:space="preserve"> </v>
      </c>
      <c r="BW3749" s="120" t="str">
        <f t="shared" si="2109"/>
        <v xml:space="preserve">  </v>
      </c>
      <c r="BY3749" s="74" t="str">
        <f t="shared" si="2110"/>
        <v xml:space="preserve"> </v>
      </c>
      <c r="CA3749" s="120" t="str">
        <f t="shared" si="2111"/>
        <v xml:space="preserve"> </v>
      </c>
      <c r="CC3749" s="115" t="str">
        <f t="shared" si="2112"/>
        <v xml:space="preserve"> </v>
      </c>
      <c r="CD3749" s="115"/>
      <c r="CE3749" s="417" t="str">
        <f t="shared" si="2113"/>
        <v xml:space="preserve"> </v>
      </c>
      <c r="CF3749" s="115"/>
      <c r="CG3749" s="115" t="str">
        <f t="shared" si="2114"/>
        <v xml:space="preserve"> </v>
      </c>
      <c r="CH3749" s="115"/>
      <c r="CI3749" s="417" t="str">
        <f t="shared" si="2115"/>
        <v xml:space="preserve"> </v>
      </c>
      <c r="CJ3749" s="115"/>
      <c r="CK3749" s="115" t="str">
        <f t="shared" si="2116"/>
        <v xml:space="preserve"> </v>
      </c>
      <c r="CL3749" s="115"/>
      <c r="CM3749" s="417" t="str">
        <f t="shared" si="2117"/>
        <v xml:space="preserve"> </v>
      </c>
      <c r="IS3749" s="96"/>
    </row>
    <row r="3750" spans="2:253" s="74" customFormat="1" ht="17.100000000000001" hidden="1" customHeight="1" x14ac:dyDescent="0.25">
      <c r="B3750" s="524">
        <f>IF('KB Duct Parts'!$BL$14=1,Specials!M26,0)</f>
        <v>0</v>
      </c>
      <c r="C3750" s="508">
        <v>15530</v>
      </c>
      <c r="D3750" s="506">
        <f t="shared" si="2125"/>
        <v>15530</v>
      </c>
      <c r="E3750" s="504" t="s">
        <v>1341</v>
      </c>
      <c r="F3750" s="508" t="str">
        <f t="shared" si="2119"/>
        <v xml:space="preserve"> </v>
      </c>
      <c r="G3750" s="509" t="s">
        <v>1106</v>
      </c>
      <c r="H3750" s="504"/>
      <c r="I3750" s="1035"/>
      <c r="J3750" s="1036"/>
      <c r="K3750" s="516" t="s">
        <v>881</v>
      </c>
      <c r="L3750" s="522"/>
      <c r="M3750" s="532" t="s">
        <v>1700</v>
      </c>
      <c r="N3750" s="514">
        <f t="shared" si="2120"/>
        <v>1222</v>
      </c>
      <c r="O3750" s="518">
        <f t="shared" si="2126"/>
        <v>0</v>
      </c>
      <c r="P3750" s="680">
        <f>'KB Duct Parts'!$AE$3</f>
        <v>0</v>
      </c>
      <c r="Q3750" s="681">
        <f t="shared" si="2121"/>
        <v>0</v>
      </c>
      <c r="R3750" s="682">
        <f t="shared" si="2122"/>
        <v>0</v>
      </c>
      <c r="S3750" s="716">
        <f t="shared" si="2105"/>
        <v>0.2</v>
      </c>
      <c r="T3750" s="679">
        <f t="shared" si="2123"/>
        <v>0</v>
      </c>
      <c r="U3750" s="679">
        <f t="shared" si="2124"/>
        <v>0</v>
      </c>
      <c r="AF3750" s="370"/>
      <c r="AG3750" s="375"/>
      <c r="AH3750" s="379"/>
      <c r="AI3750" s="383"/>
      <c r="AJ3750" s="388"/>
      <c r="AK3750" s="392"/>
      <c r="AL3750" s="388"/>
      <c r="AM3750" s="363">
        <f t="shared" si="2118"/>
        <v>1</v>
      </c>
      <c r="AN3750" s="578">
        <v>1222</v>
      </c>
      <c r="AO3750" s="78"/>
      <c r="AP3750" s="78"/>
      <c r="AQ3750" s="78"/>
      <c r="AR3750" s="78"/>
      <c r="AS3750" s="78"/>
      <c r="AT3750" s="78"/>
      <c r="AU3750" s="74" t="s">
        <v>717</v>
      </c>
      <c r="AV3750" s="115"/>
      <c r="AW3750" s="395"/>
      <c r="AX3750" s="395">
        <v>0</v>
      </c>
      <c r="AY3750" s="395">
        <v>0</v>
      </c>
      <c r="AZ3750" s="395">
        <v>0</v>
      </c>
      <c r="BA3750" s="395">
        <v>0</v>
      </c>
      <c r="BB3750" s="395">
        <v>0</v>
      </c>
      <c r="BC3750" s="395">
        <v>0</v>
      </c>
      <c r="BD3750" s="115"/>
      <c r="BE3750" s="115"/>
      <c r="BF3750" s="115"/>
      <c r="BG3750" s="115"/>
      <c r="BH3750" s="115"/>
      <c r="BI3750" s="115"/>
      <c r="BJ3750" s="115"/>
      <c r="BK3750" s="115"/>
      <c r="BQ3750" s="74" t="str">
        <f t="shared" si="2106"/>
        <v xml:space="preserve"> </v>
      </c>
      <c r="BS3750" s="120" t="str">
        <f t="shared" si="2107"/>
        <v xml:space="preserve"> </v>
      </c>
      <c r="BU3750" s="74" t="str">
        <f t="shared" si="2108"/>
        <v xml:space="preserve"> </v>
      </c>
      <c r="BW3750" s="120" t="str">
        <f t="shared" si="2109"/>
        <v xml:space="preserve">  </v>
      </c>
      <c r="BY3750" s="74" t="str">
        <f t="shared" si="2110"/>
        <v xml:space="preserve"> </v>
      </c>
      <c r="CA3750" s="120" t="str">
        <f t="shared" si="2111"/>
        <v xml:space="preserve"> </v>
      </c>
      <c r="CC3750" s="115" t="str">
        <f t="shared" si="2112"/>
        <v xml:space="preserve"> </v>
      </c>
      <c r="CD3750" s="115"/>
      <c r="CE3750" s="417" t="str">
        <f t="shared" si="2113"/>
        <v xml:space="preserve"> </v>
      </c>
      <c r="CF3750" s="115"/>
      <c r="CG3750" s="115" t="str">
        <f t="shared" si="2114"/>
        <v xml:space="preserve"> </v>
      </c>
      <c r="CH3750" s="115"/>
      <c r="CI3750" s="417" t="str">
        <f t="shared" si="2115"/>
        <v xml:space="preserve"> </v>
      </c>
      <c r="CJ3750" s="115"/>
      <c r="CK3750" s="115" t="str">
        <f t="shared" si="2116"/>
        <v xml:space="preserve"> </v>
      </c>
      <c r="CL3750" s="115"/>
      <c r="CM3750" s="417" t="str">
        <f t="shared" si="2117"/>
        <v xml:space="preserve"> </v>
      </c>
      <c r="IS3750" s="96"/>
    </row>
    <row r="3751" spans="2:253" s="74" customFormat="1" ht="17.100000000000001" hidden="1" customHeight="1" x14ac:dyDescent="0.25">
      <c r="B3751" s="524">
        <f>IF('KB Duct Parts'!$BL$14=1,Specials!M27,0)</f>
        <v>0</v>
      </c>
      <c r="C3751" s="508">
        <v>15532</v>
      </c>
      <c r="D3751" s="506">
        <f t="shared" si="2125"/>
        <v>15532</v>
      </c>
      <c r="E3751" s="504" t="s">
        <v>1342</v>
      </c>
      <c r="F3751" s="508" t="str">
        <f t="shared" si="2119"/>
        <v xml:space="preserve"> </v>
      </c>
      <c r="G3751" s="509" t="s">
        <v>1106</v>
      </c>
      <c r="H3751" s="504"/>
      <c r="I3751" s="1035"/>
      <c r="J3751" s="1036"/>
      <c r="K3751" s="516" t="s">
        <v>881</v>
      </c>
      <c r="L3751" s="522"/>
      <c r="M3751" s="532" t="s">
        <v>1700</v>
      </c>
      <c r="N3751" s="514">
        <f t="shared" si="2120"/>
        <v>1285</v>
      </c>
      <c r="O3751" s="518">
        <f t="shared" si="2126"/>
        <v>0</v>
      </c>
      <c r="P3751" s="680">
        <f>'KB Duct Parts'!$AE$3</f>
        <v>0</v>
      </c>
      <c r="Q3751" s="681">
        <f t="shared" si="2121"/>
        <v>0</v>
      </c>
      <c r="R3751" s="682">
        <f t="shared" si="2122"/>
        <v>0</v>
      </c>
      <c r="S3751" s="716">
        <f t="shared" si="2105"/>
        <v>0.2</v>
      </c>
      <c r="T3751" s="679">
        <f t="shared" si="2123"/>
        <v>0</v>
      </c>
      <c r="U3751" s="679">
        <f t="shared" si="2124"/>
        <v>0</v>
      </c>
      <c r="AF3751" s="370"/>
      <c r="AG3751" s="375"/>
      <c r="AH3751" s="379"/>
      <c r="AI3751" s="383"/>
      <c r="AJ3751" s="388"/>
      <c r="AK3751" s="392"/>
      <c r="AL3751" s="388"/>
      <c r="AM3751" s="363">
        <f t="shared" si="2118"/>
        <v>1</v>
      </c>
      <c r="AN3751" s="578">
        <v>1285</v>
      </c>
      <c r="AO3751" s="78"/>
      <c r="AP3751" s="78"/>
      <c r="AQ3751" s="78"/>
      <c r="AR3751" s="78"/>
      <c r="AS3751" s="78"/>
      <c r="AT3751" s="78"/>
      <c r="AU3751" s="74" t="s">
        <v>717</v>
      </c>
      <c r="AV3751" s="115"/>
      <c r="AW3751" s="395"/>
      <c r="AX3751" s="395">
        <v>0</v>
      </c>
      <c r="AY3751" s="395">
        <v>0</v>
      </c>
      <c r="AZ3751" s="395">
        <v>0</v>
      </c>
      <c r="BA3751" s="395">
        <v>0</v>
      </c>
      <c r="BB3751" s="395">
        <v>0</v>
      </c>
      <c r="BC3751" s="395">
        <v>0</v>
      </c>
      <c r="BD3751" s="115"/>
      <c r="BE3751" s="115"/>
      <c r="BF3751" s="115"/>
      <c r="BG3751" s="115"/>
      <c r="BH3751" s="115"/>
      <c r="BI3751" s="115"/>
      <c r="BJ3751" s="115"/>
      <c r="BK3751" s="115"/>
      <c r="BQ3751" s="74" t="str">
        <f t="shared" si="2106"/>
        <v xml:space="preserve"> </v>
      </c>
      <c r="BS3751" s="120" t="str">
        <f t="shared" si="2107"/>
        <v xml:space="preserve"> </v>
      </c>
      <c r="BU3751" s="74" t="str">
        <f t="shared" si="2108"/>
        <v xml:space="preserve"> </v>
      </c>
      <c r="BW3751" s="120" t="str">
        <f t="shared" si="2109"/>
        <v xml:space="preserve">  </v>
      </c>
      <c r="BY3751" s="74" t="str">
        <f t="shared" si="2110"/>
        <v xml:space="preserve"> </v>
      </c>
      <c r="CA3751" s="120" t="str">
        <f t="shared" si="2111"/>
        <v xml:space="preserve"> </v>
      </c>
      <c r="CC3751" s="115" t="str">
        <f t="shared" si="2112"/>
        <v xml:space="preserve"> </v>
      </c>
      <c r="CD3751" s="115"/>
      <c r="CE3751" s="417" t="str">
        <f t="shared" si="2113"/>
        <v xml:space="preserve"> </v>
      </c>
      <c r="CF3751" s="115"/>
      <c r="CG3751" s="115" t="str">
        <f t="shared" si="2114"/>
        <v xml:space="preserve"> </v>
      </c>
      <c r="CH3751" s="115"/>
      <c r="CI3751" s="417" t="str">
        <f t="shared" si="2115"/>
        <v xml:space="preserve"> </v>
      </c>
      <c r="CJ3751" s="115"/>
      <c r="CK3751" s="115" t="str">
        <f t="shared" si="2116"/>
        <v xml:space="preserve"> </v>
      </c>
      <c r="CL3751" s="115"/>
      <c r="CM3751" s="417" t="str">
        <f t="shared" si="2117"/>
        <v xml:space="preserve"> </v>
      </c>
      <c r="IS3751" s="96"/>
    </row>
    <row r="3752" spans="2:253" s="74" customFormat="1" ht="17.100000000000001" hidden="1" customHeight="1" x14ac:dyDescent="0.25">
      <c r="B3752" s="524">
        <f>IF('KB Duct Parts'!$BL$14=1,Specials!M28,0)</f>
        <v>0</v>
      </c>
      <c r="C3752" s="508">
        <v>15534</v>
      </c>
      <c r="D3752" s="506">
        <f t="shared" si="2125"/>
        <v>15534</v>
      </c>
      <c r="E3752" s="504" t="s">
        <v>1343</v>
      </c>
      <c r="F3752" s="508" t="str">
        <f t="shared" si="2119"/>
        <v xml:space="preserve"> </v>
      </c>
      <c r="G3752" s="509" t="s">
        <v>1106</v>
      </c>
      <c r="H3752" s="504"/>
      <c r="I3752" s="1035"/>
      <c r="J3752" s="1036"/>
      <c r="K3752" s="516" t="s">
        <v>881</v>
      </c>
      <c r="L3752" s="522"/>
      <c r="M3752" s="532" t="s">
        <v>1700</v>
      </c>
      <c r="N3752" s="514">
        <f t="shared" si="2120"/>
        <v>1351</v>
      </c>
      <c r="O3752" s="518">
        <f t="shared" si="2126"/>
        <v>0</v>
      </c>
      <c r="P3752" s="680">
        <f>'KB Duct Parts'!$AE$3</f>
        <v>0</v>
      </c>
      <c r="Q3752" s="681">
        <f t="shared" si="2121"/>
        <v>0</v>
      </c>
      <c r="R3752" s="682">
        <f t="shared" si="2122"/>
        <v>0</v>
      </c>
      <c r="S3752" s="716">
        <f t="shared" si="2105"/>
        <v>0.2</v>
      </c>
      <c r="T3752" s="679">
        <f t="shared" si="2123"/>
        <v>0</v>
      </c>
      <c r="U3752" s="679">
        <f t="shared" si="2124"/>
        <v>0</v>
      </c>
      <c r="AF3752" s="370"/>
      <c r="AG3752" s="375"/>
      <c r="AH3752" s="379"/>
      <c r="AI3752" s="383"/>
      <c r="AJ3752" s="388"/>
      <c r="AK3752" s="392"/>
      <c r="AL3752" s="388"/>
      <c r="AM3752" s="363">
        <f t="shared" si="2118"/>
        <v>1</v>
      </c>
      <c r="AN3752" s="578">
        <v>1351</v>
      </c>
      <c r="AO3752" s="78"/>
      <c r="AP3752" s="78"/>
      <c r="AQ3752" s="78"/>
      <c r="AR3752" s="78"/>
      <c r="AS3752" s="78"/>
      <c r="AT3752" s="78"/>
      <c r="AU3752" s="74" t="s">
        <v>717</v>
      </c>
      <c r="AV3752" s="115"/>
      <c r="AW3752" s="395"/>
      <c r="AX3752" s="395">
        <v>0</v>
      </c>
      <c r="AY3752" s="395">
        <v>0</v>
      </c>
      <c r="AZ3752" s="395">
        <v>0</v>
      </c>
      <c r="BA3752" s="395">
        <v>0</v>
      </c>
      <c r="BB3752" s="395">
        <v>0</v>
      </c>
      <c r="BC3752" s="395">
        <v>0</v>
      </c>
      <c r="BD3752" s="115"/>
      <c r="BE3752" s="115"/>
      <c r="BF3752" s="115"/>
      <c r="BG3752" s="115"/>
      <c r="BH3752" s="115"/>
      <c r="BI3752" s="115"/>
      <c r="BJ3752" s="115"/>
      <c r="BK3752" s="115"/>
      <c r="BQ3752" s="74" t="str">
        <f t="shared" si="2106"/>
        <v xml:space="preserve"> </v>
      </c>
      <c r="BS3752" s="120" t="str">
        <f t="shared" si="2107"/>
        <v xml:space="preserve"> </v>
      </c>
      <c r="BU3752" s="74" t="str">
        <f t="shared" si="2108"/>
        <v xml:space="preserve"> </v>
      </c>
      <c r="BW3752" s="120" t="str">
        <f t="shared" si="2109"/>
        <v xml:space="preserve">  </v>
      </c>
      <c r="BY3752" s="74" t="str">
        <f t="shared" si="2110"/>
        <v xml:space="preserve"> </v>
      </c>
      <c r="CA3752" s="120" t="str">
        <f t="shared" si="2111"/>
        <v xml:space="preserve"> </v>
      </c>
      <c r="CC3752" s="115" t="str">
        <f t="shared" si="2112"/>
        <v xml:space="preserve"> </v>
      </c>
      <c r="CD3752" s="115"/>
      <c r="CE3752" s="417" t="str">
        <f t="shared" si="2113"/>
        <v xml:space="preserve"> </v>
      </c>
      <c r="CF3752" s="115"/>
      <c r="CG3752" s="115" t="str">
        <f t="shared" si="2114"/>
        <v xml:space="preserve"> </v>
      </c>
      <c r="CH3752" s="115"/>
      <c r="CI3752" s="417" t="str">
        <f t="shared" si="2115"/>
        <v xml:space="preserve"> </v>
      </c>
      <c r="CJ3752" s="115"/>
      <c r="CK3752" s="115" t="str">
        <f t="shared" si="2116"/>
        <v xml:space="preserve"> </v>
      </c>
      <c r="CL3752" s="115"/>
      <c r="CM3752" s="417" t="str">
        <f t="shared" si="2117"/>
        <v xml:space="preserve"> </v>
      </c>
      <c r="IS3752" s="96"/>
    </row>
    <row r="3753" spans="2:253" s="74" customFormat="1" ht="17.100000000000001" hidden="1" customHeight="1" x14ac:dyDescent="0.25">
      <c r="B3753" s="524">
        <f>IF('KB Duct Parts'!$BL$14=1,Specials!P5,0)</f>
        <v>0</v>
      </c>
      <c r="C3753" s="508">
        <v>17604</v>
      </c>
      <c r="D3753" s="506">
        <f>C3753</f>
        <v>17604</v>
      </c>
      <c r="E3753" s="504" t="s">
        <v>861</v>
      </c>
      <c r="F3753" s="508"/>
      <c r="G3753" s="509" t="s">
        <v>1105</v>
      </c>
      <c r="H3753" s="504"/>
      <c r="I3753" s="1035"/>
      <c r="J3753" s="1036"/>
      <c r="K3753" s="516" t="s">
        <v>881</v>
      </c>
      <c r="L3753" s="522"/>
      <c r="M3753" s="532" t="s">
        <v>1700</v>
      </c>
      <c r="N3753" s="514">
        <f t="shared" si="2120"/>
        <v>1592</v>
      </c>
      <c r="O3753" s="518">
        <f t="shared" ref="O3753:O3771" si="2127">IF(B3753&gt;0,N3753*B3753,0)</f>
        <v>0</v>
      </c>
      <c r="P3753" s="680">
        <f>'KB Duct Parts'!$AE$3</f>
        <v>0</v>
      </c>
      <c r="Q3753" s="681">
        <f t="shared" si="2121"/>
        <v>0</v>
      </c>
      <c r="R3753" s="682">
        <f t="shared" si="2122"/>
        <v>0</v>
      </c>
      <c r="S3753" s="716">
        <f t="shared" ref="S3753:S3816" si="2128">IF($Y$3904&gt;0.2,0.2,$Y$3904)</f>
        <v>0.2</v>
      </c>
      <c r="T3753" s="679">
        <f t="shared" si="2123"/>
        <v>0</v>
      </c>
      <c r="U3753" s="679">
        <f t="shared" si="2124"/>
        <v>0</v>
      </c>
      <c r="AF3753" s="370"/>
      <c r="AG3753" s="375"/>
      <c r="AH3753" s="379"/>
      <c r="AI3753" s="383"/>
      <c r="AJ3753" s="388"/>
      <c r="AK3753" s="392"/>
      <c r="AL3753" s="388"/>
      <c r="AM3753" s="363"/>
      <c r="AN3753" s="578">
        <v>1592</v>
      </c>
      <c r="AO3753" s="78"/>
      <c r="AP3753" s="78"/>
      <c r="AQ3753" s="78"/>
      <c r="AR3753" s="78"/>
      <c r="AS3753" s="78"/>
      <c r="AT3753" s="78"/>
      <c r="AV3753" s="115"/>
      <c r="AW3753" s="395"/>
      <c r="AX3753" s="395"/>
      <c r="AY3753" s="395"/>
      <c r="AZ3753" s="395"/>
      <c r="BA3753" s="395"/>
      <c r="BB3753" s="395"/>
      <c r="BC3753" s="395"/>
      <c r="BD3753" s="115"/>
      <c r="BE3753" s="115"/>
      <c r="BF3753" s="115"/>
      <c r="BG3753" s="115"/>
      <c r="BH3753" s="115"/>
      <c r="BI3753" s="115"/>
      <c r="BJ3753" s="115"/>
      <c r="BK3753" s="115"/>
      <c r="BQ3753" s="74" t="str">
        <f t="shared" si="2106"/>
        <v xml:space="preserve"> </v>
      </c>
      <c r="BS3753" s="120" t="str">
        <f t="shared" si="2107"/>
        <v xml:space="preserve"> </v>
      </c>
      <c r="BU3753" s="74" t="str">
        <f t="shared" si="2108"/>
        <v xml:space="preserve"> </v>
      </c>
      <c r="BW3753" s="120" t="str">
        <f t="shared" si="2109"/>
        <v xml:space="preserve">  </v>
      </c>
      <c r="BY3753" s="74" t="str">
        <f t="shared" si="2110"/>
        <v xml:space="preserve"> </v>
      </c>
      <c r="CA3753" s="120" t="str">
        <f t="shared" si="2111"/>
        <v xml:space="preserve"> </v>
      </c>
      <c r="CC3753" s="115" t="str">
        <f t="shared" si="2112"/>
        <v xml:space="preserve"> </v>
      </c>
      <c r="CD3753" s="115"/>
      <c r="CE3753" s="417" t="str">
        <f t="shared" si="2113"/>
        <v xml:space="preserve"> </v>
      </c>
      <c r="CF3753" s="115"/>
      <c r="CG3753" s="115" t="str">
        <f t="shared" si="2114"/>
        <v xml:space="preserve"> </v>
      </c>
      <c r="CH3753" s="115"/>
      <c r="CI3753" s="417" t="str">
        <f t="shared" si="2115"/>
        <v xml:space="preserve"> </v>
      </c>
      <c r="CJ3753" s="115"/>
      <c r="CK3753" s="115" t="str">
        <f t="shared" si="2116"/>
        <v xml:space="preserve"> </v>
      </c>
      <c r="CL3753" s="115"/>
      <c r="CM3753" s="417" t="str">
        <f t="shared" si="2117"/>
        <v xml:space="preserve"> </v>
      </c>
      <c r="IS3753" s="96"/>
    </row>
    <row r="3754" spans="2:253" s="74" customFormat="1" ht="17.100000000000001" hidden="1" customHeight="1" x14ac:dyDescent="0.25">
      <c r="B3754" s="524">
        <f>IF('KB Duct Parts'!$BL$14=1,Specials!P6,0)</f>
        <v>0</v>
      </c>
      <c r="C3754" s="508">
        <v>17605</v>
      </c>
      <c r="D3754" s="506">
        <f t="shared" ref="D3754:D3771" si="2129">C3754</f>
        <v>17605</v>
      </c>
      <c r="E3754" s="504" t="s">
        <v>862</v>
      </c>
      <c r="F3754" s="508"/>
      <c r="G3754" s="509" t="s">
        <v>1105</v>
      </c>
      <c r="H3754" s="504"/>
      <c r="I3754" s="1035"/>
      <c r="J3754" s="1036"/>
      <c r="K3754" s="516" t="s">
        <v>881</v>
      </c>
      <c r="L3754" s="522"/>
      <c r="M3754" s="532" t="s">
        <v>1700</v>
      </c>
      <c r="N3754" s="514">
        <f t="shared" si="2120"/>
        <v>1732</v>
      </c>
      <c r="O3754" s="518">
        <f t="shared" si="2127"/>
        <v>0</v>
      </c>
      <c r="P3754" s="680">
        <f>'KB Duct Parts'!$AE$3</f>
        <v>0</v>
      </c>
      <c r="Q3754" s="681">
        <f t="shared" si="2121"/>
        <v>0</v>
      </c>
      <c r="R3754" s="682">
        <f t="shared" si="2122"/>
        <v>0</v>
      </c>
      <c r="S3754" s="716">
        <f t="shared" si="2128"/>
        <v>0.2</v>
      </c>
      <c r="T3754" s="679">
        <f t="shared" si="2123"/>
        <v>0</v>
      </c>
      <c r="U3754" s="679">
        <f t="shared" si="2124"/>
        <v>0</v>
      </c>
      <c r="AF3754" s="370"/>
      <c r="AG3754" s="375"/>
      <c r="AH3754" s="379"/>
      <c r="AI3754" s="383"/>
      <c r="AJ3754" s="388"/>
      <c r="AK3754" s="392"/>
      <c r="AL3754" s="388"/>
      <c r="AM3754" s="363"/>
      <c r="AN3754" s="578">
        <v>1732</v>
      </c>
      <c r="AO3754" s="78"/>
      <c r="AP3754" s="78"/>
      <c r="AQ3754" s="78"/>
      <c r="AR3754" s="78"/>
      <c r="AS3754" s="78"/>
      <c r="AT3754" s="78"/>
      <c r="AV3754" s="115"/>
      <c r="AW3754" s="395"/>
      <c r="AX3754" s="395"/>
      <c r="AY3754" s="395"/>
      <c r="AZ3754" s="395"/>
      <c r="BA3754" s="395"/>
      <c r="BB3754" s="395"/>
      <c r="BC3754" s="395"/>
      <c r="BD3754" s="115"/>
      <c r="BE3754" s="115"/>
      <c r="BF3754" s="115"/>
      <c r="BG3754" s="115"/>
      <c r="BH3754" s="115"/>
      <c r="BI3754" s="115"/>
      <c r="BJ3754" s="115"/>
      <c r="BK3754" s="115"/>
      <c r="BQ3754" s="74" t="str">
        <f t="shared" si="2106"/>
        <v xml:space="preserve"> </v>
      </c>
      <c r="BS3754" s="120" t="str">
        <f t="shared" si="2107"/>
        <v xml:space="preserve"> </v>
      </c>
      <c r="BU3754" s="74" t="str">
        <f t="shared" si="2108"/>
        <v xml:space="preserve"> </v>
      </c>
      <c r="BW3754" s="120" t="str">
        <f t="shared" si="2109"/>
        <v xml:space="preserve">  </v>
      </c>
      <c r="BY3754" s="74" t="str">
        <f t="shared" si="2110"/>
        <v xml:space="preserve"> </v>
      </c>
      <c r="CA3754" s="120" t="str">
        <f t="shared" si="2111"/>
        <v xml:space="preserve"> </v>
      </c>
      <c r="CC3754" s="115" t="str">
        <f t="shared" si="2112"/>
        <v xml:space="preserve"> </v>
      </c>
      <c r="CD3754" s="115"/>
      <c r="CE3754" s="417" t="str">
        <f t="shared" si="2113"/>
        <v xml:space="preserve"> </v>
      </c>
      <c r="CF3754" s="115"/>
      <c r="CG3754" s="115" t="str">
        <f t="shared" si="2114"/>
        <v xml:space="preserve"> </v>
      </c>
      <c r="CH3754" s="115"/>
      <c r="CI3754" s="417" t="str">
        <f t="shared" si="2115"/>
        <v xml:space="preserve"> </v>
      </c>
      <c r="CJ3754" s="115"/>
      <c r="CK3754" s="115" t="str">
        <f t="shared" si="2116"/>
        <v xml:space="preserve"> </v>
      </c>
      <c r="CL3754" s="115"/>
      <c r="CM3754" s="417" t="str">
        <f t="shared" si="2117"/>
        <v xml:space="preserve"> </v>
      </c>
      <c r="IS3754" s="96"/>
    </row>
    <row r="3755" spans="2:253" s="74" customFormat="1" ht="17.100000000000001" hidden="1" customHeight="1" x14ac:dyDescent="0.25">
      <c r="B3755" s="524">
        <f>IF('KB Duct Parts'!$BL$14=1,Specials!P7,0)</f>
        <v>0</v>
      </c>
      <c r="C3755" s="508">
        <v>17606</v>
      </c>
      <c r="D3755" s="506">
        <f t="shared" si="2129"/>
        <v>17606</v>
      </c>
      <c r="E3755" s="504" t="s">
        <v>863</v>
      </c>
      <c r="F3755" s="508"/>
      <c r="G3755" s="509" t="s">
        <v>1105</v>
      </c>
      <c r="H3755" s="504"/>
      <c r="I3755" s="1035"/>
      <c r="J3755" s="1036"/>
      <c r="K3755" s="516" t="s">
        <v>881</v>
      </c>
      <c r="L3755" s="522"/>
      <c r="M3755" s="532" t="s">
        <v>1700</v>
      </c>
      <c r="N3755" s="514">
        <f t="shared" si="2120"/>
        <v>1871</v>
      </c>
      <c r="O3755" s="518">
        <f t="shared" si="2127"/>
        <v>0</v>
      </c>
      <c r="P3755" s="680">
        <f>'KB Duct Parts'!$AE$3</f>
        <v>0</v>
      </c>
      <c r="Q3755" s="681">
        <f t="shared" si="2121"/>
        <v>0</v>
      </c>
      <c r="R3755" s="682">
        <f t="shared" si="2122"/>
        <v>0</v>
      </c>
      <c r="S3755" s="716">
        <f t="shared" si="2128"/>
        <v>0.2</v>
      </c>
      <c r="T3755" s="679">
        <f t="shared" si="2123"/>
        <v>0</v>
      </c>
      <c r="U3755" s="679">
        <f t="shared" si="2124"/>
        <v>0</v>
      </c>
      <c r="AF3755" s="370"/>
      <c r="AG3755" s="375"/>
      <c r="AH3755" s="379"/>
      <c r="AI3755" s="383"/>
      <c r="AJ3755" s="388"/>
      <c r="AK3755" s="392"/>
      <c r="AL3755" s="388"/>
      <c r="AM3755" s="363"/>
      <c r="AN3755" s="578">
        <v>1871</v>
      </c>
      <c r="AO3755" s="78"/>
      <c r="AP3755" s="78"/>
      <c r="AQ3755" s="78"/>
      <c r="AR3755" s="78"/>
      <c r="AS3755" s="78"/>
      <c r="AT3755" s="78"/>
      <c r="AV3755" s="115"/>
      <c r="AW3755" s="395"/>
      <c r="AX3755" s="395"/>
      <c r="AY3755" s="395"/>
      <c r="AZ3755" s="395"/>
      <c r="BA3755" s="395"/>
      <c r="BB3755" s="395"/>
      <c r="BC3755" s="395"/>
      <c r="BD3755" s="115"/>
      <c r="BE3755" s="115"/>
      <c r="BF3755" s="115"/>
      <c r="BG3755" s="115"/>
      <c r="BH3755" s="115"/>
      <c r="BI3755" s="115"/>
      <c r="BJ3755" s="115"/>
      <c r="BK3755" s="115"/>
      <c r="BQ3755" s="74" t="str">
        <f t="shared" si="2106"/>
        <v xml:space="preserve"> </v>
      </c>
      <c r="BS3755" s="120" t="str">
        <f t="shared" si="2107"/>
        <v xml:space="preserve"> </v>
      </c>
      <c r="BU3755" s="74" t="str">
        <f t="shared" si="2108"/>
        <v xml:space="preserve"> </v>
      </c>
      <c r="BW3755" s="120" t="str">
        <f t="shared" si="2109"/>
        <v xml:space="preserve">  </v>
      </c>
      <c r="BY3755" s="74" t="str">
        <f t="shared" si="2110"/>
        <v xml:space="preserve"> </v>
      </c>
      <c r="CA3755" s="120" t="str">
        <f t="shared" si="2111"/>
        <v xml:space="preserve"> </v>
      </c>
      <c r="CC3755" s="115" t="str">
        <f t="shared" si="2112"/>
        <v xml:space="preserve"> </v>
      </c>
      <c r="CD3755" s="115"/>
      <c r="CE3755" s="417" t="str">
        <f t="shared" si="2113"/>
        <v xml:space="preserve"> </v>
      </c>
      <c r="CF3755" s="115"/>
      <c r="CG3755" s="115" t="str">
        <f t="shared" si="2114"/>
        <v xml:space="preserve"> </v>
      </c>
      <c r="CH3755" s="115"/>
      <c r="CI3755" s="417" t="str">
        <f t="shared" si="2115"/>
        <v xml:space="preserve"> </v>
      </c>
      <c r="CJ3755" s="115"/>
      <c r="CK3755" s="115" t="str">
        <f t="shared" si="2116"/>
        <v xml:space="preserve"> </v>
      </c>
      <c r="CL3755" s="115"/>
      <c r="CM3755" s="417" t="str">
        <f t="shared" si="2117"/>
        <v xml:space="preserve"> </v>
      </c>
      <c r="IS3755" s="96"/>
    </row>
    <row r="3756" spans="2:253" s="74" customFormat="1" ht="17.100000000000001" hidden="1" customHeight="1" x14ac:dyDescent="0.25">
      <c r="B3756" s="524">
        <f>IF('KB Duct Parts'!$BL$14=1,Specials!P8,0)</f>
        <v>0</v>
      </c>
      <c r="C3756" s="508">
        <v>17607</v>
      </c>
      <c r="D3756" s="506">
        <f t="shared" si="2129"/>
        <v>17607</v>
      </c>
      <c r="E3756" s="504" t="s">
        <v>864</v>
      </c>
      <c r="F3756" s="508"/>
      <c r="G3756" s="509" t="s">
        <v>1105</v>
      </c>
      <c r="H3756" s="504"/>
      <c r="I3756" s="1035"/>
      <c r="J3756" s="1036"/>
      <c r="K3756" s="516" t="s">
        <v>881</v>
      </c>
      <c r="L3756" s="522"/>
      <c r="M3756" s="532" t="s">
        <v>1700</v>
      </c>
      <c r="N3756" s="514">
        <f t="shared" si="2120"/>
        <v>2007</v>
      </c>
      <c r="O3756" s="518">
        <f t="shared" si="2127"/>
        <v>0</v>
      </c>
      <c r="P3756" s="680">
        <f>'KB Duct Parts'!$AE$3</f>
        <v>0</v>
      </c>
      <c r="Q3756" s="681">
        <f t="shared" si="2121"/>
        <v>0</v>
      </c>
      <c r="R3756" s="682">
        <f t="shared" si="2122"/>
        <v>0</v>
      </c>
      <c r="S3756" s="716">
        <f t="shared" si="2128"/>
        <v>0.2</v>
      </c>
      <c r="T3756" s="679">
        <f t="shared" si="2123"/>
        <v>0</v>
      </c>
      <c r="U3756" s="679">
        <f t="shared" si="2124"/>
        <v>0</v>
      </c>
      <c r="AF3756" s="370"/>
      <c r="AG3756" s="375"/>
      <c r="AH3756" s="379"/>
      <c r="AI3756" s="383"/>
      <c r="AJ3756" s="388"/>
      <c r="AK3756" s="392"/>
      <c r="AL3756" s="388"/>
      <c r="AM3756" s="363"/>
      <c r="AN3756" s="578">
        <v>2007</v>
      </c>
      <c r="AO3756" s="78"/>
      <c r="AP3756" s="78"/>
      <c r="AQ3756" s="78"/>
      <c r="AR3756" s="78"/>
      <c r="AS3756" s="78"/>
      <c r="AT3756" s="78"/>
      <c r="AV3756" s="115"/>
      <c r="AW3756" s="395"/>
      <c r="AX3756" s="395"/>
      <c r="AY3756" s="395"/>
      <c r="AZ3756" s="395"/>
      <c r="BA3756" s="395"/>
      <c r="BB3756" s="395"/>
      <c r="BC3756" s="395"/>
      <c r="BD3756" s="115"/>
      <c r="BE3756" s="115"/>
      <c r="BF3756" s="115"/>
      <c r="BG3756" s="115"/>
      <c r="BH3756" s="115"/>
      <c r="BI3756" s="115"/>
      <c r="BJ3756" s="115"/>
      <c r="BK3756" s="115"/>
      <c r="BQ3756" s="74" t="str">
        <f t="shared" si="2106"/>
        <v xml:space="preserve"> </v>
      </c>
      <c r="BS3756" s="120" t="str">
        <f t="shared" si="2107"/>
        <v xml:space="preserve"> </v>
      </c>
      <c r="BU3756" s="74" t="str">
        <f t="shared" si="2108"/>
        <v xml:space="preserve"> </v>
      </c>
      <c r="BW3756" s="120" t="str">
        <f t="shared" si="2109"/>
        <v xml:space="preserve">  </v>
      </c>
      <c r="BY3756" s="74" t="str">
        <f t="shared" si="2110"/>
        <v xml:space="preserve"> </v>
      </c>
      <c r="CA3756" s="120" t="str">
        <f t="shared" si="2111"/>
        <v xml:space="preserve"> </v>
      </c>
      <c r="CC3756" s="115" t="str">
        <f t="shared" si="2112"/>
        <v xml:space="preserve"> </v>
      </c>
      <c r="CD3756" s="115"/>
      <c r="CE3756" s="417" t="str">
        <f t="shared" si="2113"/>
        <v xml:space="preserve"> </v>
      </c>
      <c r="CF3756" s="115"/>
      <c r="CG3756" s="115" t="str">
        <f t="shared" si="2114"/>
        <v xml:space="preserve"> </v>
      </c>
      <c r="CH3756" s="115"/>
      <c r="CI3756" s="417" t="str">
        <f t="shared" si="2115"/>
        <v xml:space="preserve"> </v>
      </c>
      <c r="CJ3756" s="115"/>
      <c r="CK3756" s="115" t="str">
        <f t="shared" si="2116"/>
        <v xml:space="preserve"> </v>
      </c>
      <c r="CL3756" s="115"/>
      <c r="CM3756" s="417" t="str">
        <f t="shared" si="2117"/>
        <v xml:space="preserve"> </v>
      </c>
      <c r="IS3756" s="96"/>
    </row>
    <row r="3757" spans="2:253" s="74" customFormat="1" ht="17.100000000000001" hidden="1" customHeight="1" x14ac:dyDescent="0.25">
      <c r="B3757" s="524">
        <f>IF('KB Duct Parts'!$BL$14=1,Specials!P9,0)</f>
        <v>0</v>
      </c>
      <c r="C3757" s="508">
        <v>17608</v>
      </c>
      <c r="D3757" s="506">
        <f t="shared" si="2129"/>
        <v>17608</v>
      </c>
      <c r="E3757" s="504" t="s">
        <v>865</v>
      </c>
      <c r="F3757" s="508"/>
      <c r="G3757" s="509" t="s">
        <v>1105</v>
      </c>
      <c r="H3757" s="504"/>
      <c r="I3757" s="1035"/>
      <c r="J3757" s="1036"/>
      <c r="K3757" s="516" t="s">
        <v>881</v>
      </c>
      <c r="L3757" s="522"/>
      <c r="M3757" s="532" t="s">
        <v>1700</v>
      </c>
      <c r="N3757" s="514">
        <f t="shared" si="2120"/>
        <v>2078</v>
      </c>
      <c r="O3757" s="518">
        <f t="shared" si="2127"/>
        <v>0</v>
      </c>
      <c r="P3757" s="680">
        <f>'KB Duct Parts'!$AE$3</f>
        <v>0</v>
      </c>
      <c r="Q3757" s="681">
        <f t="shared" si="2121"/>
        <v>0</v>
      </c>
      <c r="R3757" s="682">
        <f t="shared" si="2122"/>
        <v>0</v>
      </c>
      <c r="S3757" s="716">
        <f t="shared" si="2128"/>
        <v>0.2</v>
      </c>
      <c r="T3757" s="679">
        <f t="shared" si="2123"/>
        <v>0</v>
      </c>
      <c r="U3757" s="679">
        <f t="shared" si="2124"/>
        <v>0</v>
      </c>
      <c r="AF3757" s="370"/>
      <c r="AG3757" s="375"/>
      <c r="AH3757" s="379"/>
      <c r="AI3757" s="383"/>
      <c r="AJ3757" s="388"/>
      <c r="AK3757" s="392"/>
      <c r="AL3757" s="388"/>
      <c r="AM3757" s="363"/>
      <c r="AN3757" s="578">
        <v>2078</v>
      </c>
      <c r="AO3757" s="78"/>
      <c r="AP3757" s="78"/>
      <c r="AQ3757" s="78"/>
      <c r="AR3757" s="78"/>
      <c r="AS3757" s="78"/>
      <c r="AT3757" s="78"/>
      <c r="AV3757" s="115"/>
      <c r="AW3757" s="395"/>
      <c r="AX3757" s="395"/>
      <c r="AY3757" s="395"/>
      <c r="AZ3757" s="395"/>
      <c r="BA3757" s="395"/>
      <c r="BB3757" s="395"/>
      <c r="BC3757" s="395"/>
      <c r="BD3757" s="115"/>
      <c r="BE3757" s="115"/>
      <c r="BF3757" s="115"/>
      <c r="BG3757" s="115"/>
      <c r="BH3757" s="115"/>
      <c r="BI3757" s="115"/>
      <c r="BJ3757" s="115"/>
      <c r="BK3757" s="115"/>
      <c r="BQ3757" s="74" t="str">
        <f t="shared" si="2106"/>
        <v xml:space="preserve"> </v>
      </c>
      <c r="BS3757" s="120" t="str">
        <f t="shared" si="2107"/>
        <v xml:space="preserve"> </v>
      </c>
      <c r="BU3757" s="74" t="str">
        <f t="shared" si="2108"/>
        <v xml:space="preserve"> </v>
      </c>
      <c r="BW3757" s="120" t="str">
        <f t="shared" si="2109"/>
        <v xml:space="preserve">  </v>
      </c>
      <c r="BY3757" s="74" t="str">
        <f t="shared" si="2110"/>
        <v xml:space="preserve"> </v>
      </c>
      <c r="CA3757" s="120" t="str">
        <f t="shared" si="2111"/>
        <v xml:space="preserve"> </v>
      </c>
      <c r="CC3757" s="115" t="str">
        <f t="shared" si="2112"/>
        <v xml:space="preserve"> </v>
      </c>
      <c r="CD3757" s="115"/>
      <c r="CE3757" s="417" t="str">
        <f t="shared" si="2113"/>
        <v xml:space="preserve"> </v>
      </c>
      <c r="CF3757" s="115"/>
      <c r="CG3757" s="115" t="str">
        <f t="shared" si="2114"/>
        <v xml:space="preserve"> </v>
      </c>
      <c r="CH3757" s="115"/>
      <c r="CI3757" s="417" t="str">
        <f t="shared" si="2115"/>
        <v xml:space="preserve"> </v>
      </c>
      <c r="CJ3757" s="115"/>
      <c r="CK3757" s="115" t="str">
        <f t="shared" si="2116"/>
        <v xml:space="preserve"> </v>
      </c>
      <c r="CL3757" s="115"/>
      <c r="CM3757" s="417" t="str">
        <f t="shared" si="2117"/>
        <v xml:space="preserve"> </v>
      </c>
      <c r="IS3757" s="96"/>
    </row>
    <row r="3758" spans="2:253" s="74" customFormat="1" ht="17.100000000000001" hidden="1" customHeight="1" x14ac:dyDescent="0.25">
      <c r="B3758" s="524">
        <f>IF('KB Duct Parts'!$BL$14=1,Specials!P10,0)</f>
        <v>0</v>
      </c>
      <c r="C3758" s="508">
        <v>17609</v>
      </c>
      <c r="D3758" s="506">
        <f t="shared" si="2129"/>
        <v>17609</v>
      </c>
      <c r="E3758" s="504" t="s">
        <v>866</v>
      </c>
      <c r="F3758" s="508"/>
      <c r="G3758" s="509" t="s">
        <v>1105</v>
      </c>
      <c r="H3758" s="504"/>
      <c r="I3758" s="1035"/>
      <c r="J3758" s="1036"/>
      <c r="K3758" s="516" t="s">
        <v>881</v>
      </c>
      <c r="L3758" s="522"/>
      <c r="M3758" s="532" t="s">
        <v>1700</v>
      </c>
      <c r="N3758" s="514">
        <f t="shared" si="2120"/>
        <v>2144</v>
      </c>
      <c r="O3758" s="518">
        <f t="shared" si="2127"/>
        <v>0</v>
      </c>
      <c r="P3758" s="680">
        <f>'KB Duct Parts'!$AE$3</f>
        <v>0</v>
      </c>
      <c r="Q3758" s="681">
        <f t="shared" si="2121"/>
        <v>0</v>
      </c>
      <c r="R3758" s="682">
        <f t="shared" si="2122"/>
        <v>0</v>
      </c>
      <c r="S3758" s="716">
        <f t="shared" si="2128"/>
        <v>0.2</v>
      </c>
      <c r="T3758" s="679">
        <f t="shared" si="2123"/>
        <v>0</v>
      </c>
      <c r="U3758" s="679">
        <f t="shared" si="2124"/>
        <v>0</v>
      </c>
      <c r="AF3758" s="370"/>
      <c r="AG3758" s="375"/>
      <c r="AH3758" s="379"/>
      <c r="AI3758" s="383"/>
      <c r="AJ3758" s="388"/>
      <c r="AK3758" s="392"/>
      <c r="AL3758" s="388"/>
      <c r="AM3758" s="363"/>
      <c r="AN3758" s="578">
        <v>2144</v>
      </c>
      <c r="AO3758" s="78"/>
      <c r="AP3758" s="78"/>
      <c r="AQ3758" s="78"/>
      <c r="AR3758" s="78"/>
      <c r="AS3758" s="78"/>
      <c r="AT3758" s="78"/>
      <c r="AV3758" s="115"/>
      <c r="AW3758" s="395"/>
      <c r="AX3758" s="395"/>
      <c r="AY3758" s="395"/>
      <c r="AZ3758" s="395"/>
      <c r="BA3758" s="395"/>
      <c r="BB3758" s="395"/>
      <c r="BC3758" s="395"/>
      <c r="BD3758" s="115"/>
      <c r="BE3758" s="115"/>
      <c r="BF3758" s="115"/>
      <c r="BG3758" s="115"/>
      <c r="BH3758" s="115"/>
      <c r="BI3758" s="115"/>
      <c r="BJ3758" s="115"/>
      <c r="BK3758" s="115"/>
      <c r="BQ3758" s="74" t="str">
        <f t="shared" si="2106"/>
        <v xml:space="preserve"> </v>
      </c>
      <c r="BS3758" s="120" t="str">
        <f t="shared" si="2107"/>
        <v xml:space="preserve"> </v>
      </c>
      <c r="BU3758" s="74" t="str">
        <f t="shared" si="2108"/>
        <v xml:space="preserve"> </v>
      </c>
      <c r="BW3758" s="120" t="str">
        <f t="shared" si="2109"/>
        <v xml:space="preserve">  </v>
      </c>
      <c r="BY3758" s="74" t="str">
        <f t="shared" si="2110"/>
        <v xml:space="preserve"> </v>
      </c>
      <c r="CA3758" s="120" t="str">
        <f t="shared" si="2111"/>
        <v xml:space="preserve"> </v>
      </c>
      <c r="CC3758" s="115" t="str">
        <f t="shared" si="2112"/>
        <v xml:space="preserve"> </v>
      </c>
      <c r="CD3758" s="115"/>
      <c r="CE3758" s="417" t="str">
        <f t="shared" si="2113"/>
        <v xml:space="preserve"> </v>
      </c>
      <c r="CF3758" s="115"/>
      <c r="CG3758" s="115" t="str">
        <f t="shared" si="2114"/>
        <v xml:space="preserve"> </v>
      </c>
      <c r="CH3758" s="115"/>
      <c r="CI3758" s="417" t="str">
        <f t="shared" si="2115"/>
        <v xml:space="preserve"> </v>
      </c>
      <c r="CJ3758" s="115"/>
      <c r="CK3758" s="115" t="str">
        <f t="shared" si="2116"/>
        <v xml:space="preserve"> </v>
      </c>
      <c r="CL3758" s="115"/>
      <c r="CM3758" s="417" t="str">
        <f t="shared" si="2117"/>
        <v xml:space="preserve"> </v>
      </c>
      <c r="IS3758" s="96"/>
    </row>
    <row r="3759" spans="2:253" s="74" customFormat="1" ht="17.100000000000001" hidden="1" customHeight="1" x14ac:dyDescent="0.25">
      <c r="B3759" s="524">
        <f>IF('KB Duct Parts'!$BL$14=1,Specials!P11,0)</f>
        <v>0</v>
      </c>
      <c r="C3759" s="508">
        <v>17610</v>
      </c>
      <c r="D3759" s="506">
        <f t="shared" si="2129"/>
        <v>17610</v>
      </c>
      <c r="E3759" s="504" t="s">
        <v>867</v>
      </c>
      <c r="F3759" s="508"/>
      <c r="G3759" s="509" t="s">
        <v>1105</v>
      </c>
      <c r="H3759" s="504"/>
      <c r="I3759" s="1035"/>
      <c r="J3759" s="1036"/>
      <c r="K3759" s="516" t="s">
        <v>881</v>
      </c>
      <c r="L3759" s="522"/>
      <c r="M3759" s="532" t="s">
        <v>1700</v>
      </c>
      <c r="N3759" s="514">
        <f t="shared" si="2120"/>
        <v>2285</v>
      </c>
      <c r="O3759" s="518">
        <f t="shared" si="2127"/>
        <v>0</v>
      </c>
      <c r="P3759" s="680">
        <f>'KB Duct Parts'!$AE$3</f>
        <v>0</v>
      </c>
      <c r="Q3759" s="681">
        <f t="shared" si="2121"/>
        <v>0</v>
      </c>
      <c r="R3759" s="682">
        <f t="shared" si="2122"/>
        <v>0</v>
      </c>
      <c r="S3759" s="716">
        <f t="shared" si="2128"/>
        <v>0.2</v>
      </c>
      <c r="T3759" s="679">
        <f t="shared" si="2123"/>
        <v>0</v>
      </c>
      <c r="U3759" s="679">
        <f t="shared" si="2124"/>
        <v>0</v>
      </c>
      <c r="AF3759" s="370"/>
      <c r="AG3759" s="375"/>
      <c r="AH3759" s="379"/>
      <c r="AI3759" s="383"/>
      <c r="AJ3759" s="388"/>
      <c r="AK3759" s="392"/>
      <c r="AL3759" s="388"/>
      <c r="AM3759" s="363"/>
      <c r="AN3759" s="578">
        <v>2285</v>
      </c>
      <c r="AO3759" s="78"/>
      <c r="AP3759" s="78"/>
      <c r="AQ3759" s="78"/>
      <c r="AR3759" s="78"/>
      <c r="AS3759" s="78"/>
      <c r="AT3759" s="78"/>
      <c r="AV3759" s="115"/>
      <c r="AW3759" s="395"/>
      <c r="AX3759" s="395"/>
      <c r="AY3759" s="395"/>
      <c r="AZ3759" s="395"/>
      <c r="BA3759" s="395"/>
      <c r="BB3759" s="395"/>
      <c r="BC3759" s="395"/>
      <c r="BD3759" s="115"/>
      <c r="BE3759" s="115"/>
      <c r="BF3759" s="115"/>
      <c r="BG3759" s="115"/>
      <c r="BH3759" s="115"/>
      <c r="BI3759" s="115"/>
      <c r="BJ3759" s="115"/>
      <c r="BK3759" s="115"/>
      <c r="BQ3759" s="74" t="str">
        <f t="shared" si="2106"/>
        <v xml:space="preserve"> </v>
      </c>
      <c r="BS3759" s="120" t="str">
        <f t="shared" si="2107"/>
        <v xml:space="preserve"> </v>
      </c>
      <c r="BU3759" s="74" t="str">
        <f t="shared" si="2108"/>
        <v xml:space="preserve"> </v>
      </c>
      <c r="BW3759" s="120" t="str">
        <f t="shared" si="2109"/>
        <v xml:space="preserve">  </v>
      </c>
      <c r="BY3759" s="74" t="str">
        <f t="shared" si="2110"/>
        <v xml:space="preserve"> </v>
      </c>
      <c r="CA3759" s="120" t="str">
        <f t="shared" si="2111"/>
        <v xml:space="preserve"> </v>
      </c>
      <c r="CC3759" s="115" t="str">
        <f t="shared" si="2112"/>
        <v xml:space="preserve"> </v>
      </c>
      <c r="CD3759" s="115"/>
      <c r="CE3759" s="417" t="str">
        <f t="shared" si="2113"/>
        <v xml:space="preserve"> </v>
      </c>
      <c r="CF3759" s="115"/>
      <c r="CG3759" s="115" t="str">
        <f t="shared" si="2114"/>
        <v xml:space="preserve"> </v>
      </c>
      <c r="CH3759" s="115"/>
      <c r="CI3759" s="417" t="str">
        <f t="shared" si="2115"/>
        <v xml:space="preserve"> </v>
      </c>
      <c r="CJ3759" s="115"/>
      <c r="CK3759" s="115" t="str">
        <f t="shared" si="2116"/>
        <v xml:space="preserve"> </v>
      </c>
      <c r="CL3759" s="115"/>
      <c r="CM3759" s="417" t="str">
        <f t="shared" si="2117"/>
        <v xml:space="preserve"> </v>
      </c>
      <c r="IS3759" s="96"/>
    </row>
    <row r="3760" spans="2:253" s="74" customFormat="1" ht="17.100000000000001" hidden="1" customHeight="1" x14ac:dyDescent="0.25">
      <c r="B3760" s="524">
        <f>IF('KB Duct Parts'!$BL$14=1,Specials!P12,0)</f>
        <v>0</v>
      </c>
      <c r="C3760" s="508">
        <v>17611</v>
      </c>
      <c r="D3760" s="506">
        <f t="shared" si="2129"/>
        <v>17611</v>
      </c>
      <c r="E3760" s="504" t="s">
        <v>868</v>
      </c>
      <c r="F3760" s="508"/>
      <c r="G3760" s="509" t="s">
        <v>1105</v>
      </c>
      <c r="H3760" s="504"/>
      <c r="I3760" s="1035"/>
      <c r="J3760" s="1036"/>
      <c r="K3760" s="516" t="s">
        <v>881</v>
      </c>
      <c r="L3760" s="522"/>
      <c r="M3760" s="532" t="s">
        <v>1700</v>
      </c>
      <c r="N3760" s="514">
        <f t="shared" si="2120"/>
        <v>2356</v>
      </c>
      <c r="O3760" s="518">
        <f t="shared" si="2127"/>
        <v>0</v>
      </c>
      <c r="P3760" s="680">
        <f>'KB Duct Parts'!$AE$3</f>
        <v>0</v>
      </c>
      <c r="Q3760" s="681">
        <f t="shared" si="2121"/>
        <v>0</v>
      </c>
      <c r="R3760" s="682">
        <f t="shared" si="2122"/>
        <v>0</v>
      </c>
      <c r="S3760" s="716">
        <f t="shared" si="2128"/>
        <v>0.2</v>
      </c>
      <c r="T3760" s="679">
        <f t="shared" si="2123"/>
        <v>0</v>
      </c>
      <c r="U3760" s="679">
        <f t="shared" si="2124"/>
        <v>0</v>
      </c>
      <c r="AF3760" s="370"/>
      <c r="AG3760" s="375"/>
      <c r="AH3760" s="379"/>
      <c r="AI3760" s="383"/>
      <c r="AJ3760" s="388"/>
      <c r="AK3760" s="392"/>
      <c r="AL3760" s="388"/>
      <c r="AM3760" s="363"/>
      <c r="AN3760" s="578">
        <v>2356</v>
      </c>
      <c r="AO3760" s="78"/>
      <c r="AP3760" s="78"/>
      <c r="AQ3760" s="78"/>
      <c r="AR3760" s="78"/>
      <c r="AS3760" s="78"/>
      <c r="AT3760" s="78"/>
      <c r="AV3760" s="115"/>
      <c r="AW3760" s="395"/>
      <c r="AX3760" s="395"/>
      <c r="AY3760" s="395"/>
      <c r="AZ3760" s="395"/>
      <c r="BA3760" s="395"/>
      <c r="BB3760" s="395"/>
      <c r="BC3760" s="395"/>
      <c r="BD3760" s="115"/>
      <c r="BE3760" s="115"/>
      <c r="BF3760" s="115"/>
      <c r="BG3760" s="115"/>
      <c r="BH3760" s="115"/>
      <c r="BI3760" s="115"/>
      <c r="BJ3760" s="115"/>
      <c r="BK3760" s="115"/>
      <c r="BQ3760" s="74" t="str">
        <f t="shared" si="2106"/>
        <v xml:space="preserve"> </v>
      </c>
      <c r="BS3760" s="120" t="str">
        <f t="shared" si="2107"/>
        <v xml:space="preserve"> </v>
      </c>
      <c r="BU3760" s="74" t="str">
        <f t="shared" si="2108"/>
        <v xml:space="preserve"> </v>
      </c>
      <c r="BW3760" s="120" t="str">
        <f t="shared" si="2109"/>
        <v xml:space="preserve">  </v>
      </c>
      <c r="BY3760" s="74" t="str">
        <f t="shared" si="2110"/>
        <v xml:space="preserve"> </v>
      </c>
      <c r="CA3760" s="120" t="str">
        <f t="shared" si="2111"/>
        <v xml:space="preserve"> </v>
      </c>
      <c r="CC3760" s="115" t="str">
        <f t="shared" si="2112"/>
        <v xml:space="preserve"> </v>
      </c>
      <c r="CD3760" s="115"/>
      <c r="CE3760" s="417" t="str">
        <f t="shared" si="2113"/>
        <v xml:space="preserve"> </v>
      </c>
      <c r="CF3760" s="115"/>
      <c r="CG3760" s="115" t="str">
        <f t="shared" si="2114"/>
        <v xml:space="preserve"> </v>
      </c>
      <c r="CH3760" s="115"/>
      <c r="CI3760" s="417" t="str">
        <f t="shared" si="2115"/>
        <v xml:space="preserve"> </v>
      </c>
      <c r="CJ3760" s="115"/>
      <c r="CK3760" s="115" t="str">
        <f t="shared" si="2116"/>
        <v xml:space="preserve"> </v>
      </c>
      <c r="CL3760" s="115"/>
      <c r="CM3760" s="417" t="str">
        <f t="shared" si="2117"/>
        <v xml:space="preserve"> </v>
      </c>
      <c r="IS3760" s="96"/>
    </row>
    <row r="3761" spans="2:253" s="74" customFormat="1" ht="17.100000000000001" hidden="1" customHeight="1" x14ac:dyDescent="0.25">
      <c r="B3761" s="524">
        <f>IF('KB Duct Parts'!$BL$14=1,Specials!P13,0)</f>
        <v>0</v>
      </c>
      <c r="C3761" s="508">
        <v>17612</v>
      </c>
      <c r="D3761" s="506">
        <f t="shared" si="2129"/>
        <v>17612</v>
      </c>
      <c r="E3761" s="504" t="s">
        <v>869</v>
      </c>
      <c r="F3761" s="508"/>
      <c r="G3761" s="509" t="s">
        <v>1105</v>
      </c>
      <c r="H3761" s="504"/>
      <c r="I3761" s="1035"/>
      <c r="J3761" s="1036"/>
      <c r="K3761" s="516" t="s">
        <v>881</v>
      </c>
      <c r="L3761" s="522"/>
      <c r="M3761" s="532" t="s">
        <v>1700</v>
      </c>
      <c r="N3761" s="514">
        <f t="shared" si="2120"/>
        <v>2422</v>
      </c>
      <c r="O3761" s="518">
        <f t="shared" si="2127"/>
        <v>0</v>
      </c>
      <c r="P3761" s="680">
        <f>'KB Duct Parts'!$AE$3</f>
        <v>0</v>
      </c>
      <c r="Q3761" s="681">
        <f t="shared" si="2121"/>
        <v>0</v>
      </c>
      <c r="R3761" s="682">
        <f t="shared" si="2122"/>
        <v>0</v>
      </c>
      <c r="S3761" s="716">
        <f t="shared" si="2128"/>
        <v>0.2</v>
      </c>
      <c r="T3761" s="679">
        <f t="shared" si="2123"/>
        <v>0</v>
      </c>
      <c r="U3761" s="679">
        <f t="shared" si="2124"/>
        <v>0</v>
      </c>
      <c r="AF3761" s="370"/>
      <c r="AG3761" s="375"/>
      <c r="AH3761" s="379"/>
      <c r="AI3761" s="383"/>
      <c r="AJ3761" s="388"/>
      <c r="AK3761" s="392"/>
      <c r="AL3761" s="388"/>
      <c r="AM3761" s="363"/>
      <c r="AN3761" s="578">
        <v>2422</v>
      </c>
      <c r="AO3761" s="78"/>
      <c r="AP3761" s="78"/>
      <c r="AQ3761" s="78"/>
      <c r="AR3761" s="78"/>
      <c r="AS3761" s="78"/>
      <c r="AT3761" s="78"/>
      <c r="AV3761" s="115"/>
      <c r="AW3761" s="395"/>
      <c r="AX3761" s="395"/>
      <c r="AY3761" s="395"/>
      <c r="AZ3761" s="395"/>
      <c r="BA3761" s="395"/>
      <c r="BB3761" s="395"/>
      <c r="BC3761" s="395"/>
      <c r="BD3761" s="115"/>
      <c r="BE3761" s="115"/>
      <c r="BF3761" s="115"/>
      <c r="BG3761" s="115"/>
      <c r="BH3761" s="115"/>
      <c r="BI3761" s="115"/>
      <c r="BJ3761" s="115"/>
      <c r="BK3761" s="115"/>
      <c r="BQ3761" s="74" t="str">
        <f t="shared" si="2106"/>
        <v xml:space="preserve"> </v>
      </c>
      <c r="BS3761" s="120" t="str">
        <f t="shared" si="2107"/>
        <v xml:space="preserve"> </v>
      </c>
      <c r="BU3761" s="74" t="str">
        <f t="shared" si="2108"/>
        <v xml:space="preserve"> </v>
      </c>
      <c r="BW3761" s="120" t="str">
        <f t="shared" si="2109"/>
        <v xml:space="preserve">  </v>
      </c>
      <c r="BY3761" s="74" t="str">
        <f t="shared" si="2110"/>
        <v xml:space="preserve"> </v>
      </c>
      <c r="CA3761" s="120" t="str">
        <f t="shared" si="2111"/>
        <v xml:space="preserve"> </v>
      </c>
      <c r="CC3761" s="115" t="str">
        <f t="shared" si="2112"/>
        <v xml:space="preserve"> </v>
      </c>
      <c r="CD3761" s="115"/>
      <c r="CE3761" s="417" t="str">
        <f t="shared" si="2113"/>
        <v xml:space="preserve"> </v>
      </c>
      <c r="CF3761" s="115"/>
      <c r="CG3761" s="115" t="str">
        <f t="shared" si="2114"/>
        <v xml:space="preserve"> </v>
      </c>
      <c r="CH3761" s="115"/>
      <c r="CI3761" s="417" t="str">
        <f t="shared" si="2115"/>
        <v xml:space="preserve"> </v>
      </c>
      <c r="CJ3761" s="115"/>
      <c r="CK3761" s="115" t="str">
        <f t="shared" si="2116"/>
        <v xml:space="preserve"> </v>
      </c>
      <c r="CL3761" s="115"/>
      <c r="CM3761" s="417" t="str">
        <f t="shared" si="2117"/>
        <v xml:space="preserve"> </v>
      </c>
      <c r="IS3761" s="96"/>
    </row>
    <row r="3762" spans="2:253" s="74" customFormat="1" ht="17.100000000000001" hidden="1" customHeight="1" x14ac:dyDescent="0.25">
      <c r="B3762" s="524">
        <f>IF('KB Duct Parts'!$BL$14=1,Specials!P14,0)</f>
        <v>0</v>
      </c>
      <c r="C3762" s="508">
        <v>17613</v>
      </c>
      <c r="D3762" s="506">
        <f t="shared" si="2129"/>
        <v>17613</v>
      </c>
      <c r="E3762" s="504" t="s">
        <v>870</v>
      </c>
      <c r="F3762" s="508"/>
      <c r="G3762" s="509" t="s">
        <v>1105</v>
      </c>
      <c r="H3762" s="504"/>
      <c r="I3762" s="1035"/>
      <c r="J3762" s="1036"/>
      <c r="K3762" s="516" t="s">
        <v>881</v>
      </c>
      <c r="L3762" s="522"/>
      <c r="M3762" s="532" t="s">
        <v>1700</v>
      </c>
      <c r="N3762" s="514">
        <f t="shared" si="2120"/>
        <v>2491</v>
      </c>
      <c r="O3762" s="518">
        <f t="shared" si="2127"/>
        <v>0</v>
      </c>
      <c r="P3762" s="680">
        <f>'KB Duct Parts'!$AE$3</f>
        <v>0</v>
      </c>
      <c r="Q3762" s="681">
        <f t="shared" si="2121"/>
        <v>0</v>
      </c>
      <c r="R3762" s="682">
        <f t="shared" si="2122"/>
        <v>0</v>
      </c>
      <c r="S3762" s="716">
        <f t="shared" si="2128"/>
        <v>0.2</v>
      </c>
      <c r="T3762" s="679">
        <f t="shared" si="2123"/>
        <v>0</v>
      </c>
      <c r="U3762" s="679">
        <f t="shared" si="2124"/>
        <v>0</v>
      </c>
      <c r="AF3762" s="370"/>
      <c r="AG3762" s="375"/>
      <c r="AH3762" s="379"/>
      <c r="AI3762" s="383"/>
      <c r="AJ3762" s="388"/>
      <c r="AK3762" s="392"/>
      <c r="AL3762" s="388"/>
      <c r="AM3762" s="363"/>
      <c r="AN3762" s="578">
        <v>2491</v>
      </c>
      <c r="AO3762" s="78"/>
      <c r="AP3762" s="78"/>
      <c r="AQ3762" s="78"/>
      <c r="AR3762" s="78"/>
      <c r="AS3762" s="78"/>
      <c r="AT3762" s="78"/>
      <c r="AV3762" s="115"/>
      <c r="AW3762" s="395"/>
      <c r="AX3762" s="395"/>
      <c r="AY3762" s="395"/>
      <c r="AZ3762" s="395"/>
      <c r="BA3762" s="395"/>
      <c r="BB3762" s="395"/>
      <c r="BC3762" s="395"/>
      <c r="BD3762" s="115"/>
      <c r="BE3762" s="115"/>
      <c r="BF3762" s="115"/>
      <c r="BG3762" s="115"/>
      <c r="BH3762" s="115"/>
      <c r="BI3762" s="115"/>
      <c r="BJ3762" s="115"/>
      <c r="BK3762" s="115"/>
      <c r="BQ3762" s="74" t="str">
        <f t="shared" si="2106"/>
        <v xml:space="preserve"> </v>
      </c>
      <c r="BS3762" s="120" t="str">
        <f t="shared" si="2107"/>
        <v xml:space="preserve"> </v>
      </c>
      <c r="BU3762" s="74" t="str">
        <f t="shared" si="2108"/>
        <v xml:space="preserve"> </v>
      </c>
      <c r="BW3762" s="120" t="str">
        <f t="shared" si="2109"/>
        <v xml:space="preserve">  </v>
      </c>
      <c r="BY3762" s="74" t="str">
        <f t="shared" si="2110"/>
        <v xml:space="preserve"> </v>
      </c>
      <c r="CA3762" s="120" t="str">
        <f t="shared" si="2111"/>
        <v xml:space="preserve"> </v>
      </c>
      <c r="CC3762" s="115" t="str">
        <f t="shared" si="2112"/>
        <v xml:space="preserve"> </v>
      </c>
      <c r="CD3762" s="115"/>
      <c r="CE3762" s="417" t="str">
        <f t="shared" si="2113"/>
        <v xml:space="preserve"> </v>
      </c>
      <c r="CF3762" s="115"/>
      <c r="CG3762" s="115" t="str">
        <f t="shared" si="2114"/>
        <v xml:space="preserve"> </v>
      </c>
      <c r="CH3762" s="115"/>
      <c r="CI3762" s="417" t="str">
        <f t="shared" si="2115"/>
        <v xml:space="preserve"> </v>
      </c>
      <c r="CJ3762" s="115"/>
      <c r="CK3762" s="115" t="str">
        <f t="shared" si="2116"/>
        <v xml:space="preserve"> </v>
      </c>
      <c r="CL3762" s="115"/>
      <c r="CM3762" s="417" t="str">
        <f t="shared" si="2117"/>
        <v xml:space="preserve"> </v>
      </c>
      <c r="IS3762" s="96"/>
    </row>
    <row r="3763" spans="2:253" s="74" customFormat="1" ht="17.100000000000001" hidden="1" customHeight="1" x14ac:dyDescent="0.25">
      <c r="B3763" s="524">
        <f>IF('KB Duct Parts'!$BL$14=1,Specials!P15,0)</f>
        <v>0</v>
      </c>
      <c r="C3763" s="508">
        <v>17614</v>
      </c>
      <c r="D3763" s="506">
        <f t="shared" si="2129"/>
        <v>17614</v>
      </c>
      <c r="E3763" s="504" t="s">
        <v>871</v>
      </c>
      <c r="F3763" s="508"/>
      <c r="G3763" s="509" t="s">
        <v>1105</v>
      </c>
      <c r="H3763" s="504"/>
      <c r="I3763" s="1035"/>
      <c r="J3763" s="1036"/>
      <c r="K3763" s="516" t="s">
        <v>881</v>
      </c>
      <c r="L3763" s="522"/>
      <c r="M3763" s="532" t="s">
        <v>1700</v>
      </c>
      <c r="N3763" s="514">
        <f t="shared" si="2120"/>
        <v>2629</v>
      </c>
      <c r="O3763" s="518">
        <f t="shared" si="2127"/>
        <v>0</v>
      </c>
      <c r="P3763" s="680">
        <f>'KB Duct Parts'!$AE$3</f>
        <v>0</v>
      </c>
      <c r="Q3763" s="681">
        <f t="shared" si="2121"/>
        <v>0</v>
      </c>
      <c r="R3763" s="682">
        <f t="shared" si="2122"/>
        <v>0</v>
      </c>
      <c r="S3763" s="716">
        <f t="shared" si="2128"/>
        <v>0.2</v>
      </c>
      <c r="T3763" s="679">
        <f t="shared" si="2123"/>
        <v>0</v>
      </c>
      <c r="U3763" s="679">
        <f t="shared" si="2124"/>
        <v>0</v>
      </c>
      <c r="AF3763" s="370"/>
      <c r="AG3763" s="375"/>
      <c r="AH3763" s="379"/>
      <c r="AI3763" s="383"/>
      <c r="AJ3763" s="388"/>
      <c r="AK3763" s="392"/>
      <c r="AL3763" s="388"/>
      <c r="AM3763" s="363"/>
      <c r="AN3763" s="578">
        <v>2629</v>
      </c>
      <c r="AO3763" s="78"/>
      <c r="AP3763" s="78"/>
      <c r="AQ3763" s="78"/>
      <c r="AR3763" s="78"/>
      <c r="AS3763" s="78"/>
      <c r="AT3763" s="78"/>
      <c r="AV3763" s="115"/>
      <c r="AW3763" s="395"/>
      <c r="AX3763" s="395"/>
      <c r="AY3763" s="395"/>
      <c r="AZ3763" s="395"/>
      <c r="BA3763" s="395"/>
      <c r="BB3763" s="395"/>
      <c r="BC3763" s="395"/>
      <c r="BD3763" s="115"/>
      <c r="BE3763" s="115"/>
      <c r="BF3763" s="115"/>
      <c r="BG3763" s="115"/>
      <c r="BH3763" s="115"/>
      <c r="BI3763" s="115"/>
      <c r="BJ3763" s="115"/>
      <c r="BK3763" s="115"/>
      <c r="BQ3763" s="74" t="str">
        <f t="shared" ref="BQ3763:BQ3826" si="2130">IF(AO3763&gt;0,D3763&amp;"-("&amp; AG3763&amp;")"," ")</f>
        <v xml:space="preserve"> </v>
      </c>
      <c r="BS3763" s="120" t="str">
        <f t="shared" ref="BS3763:BS3826" si="2131">IF(AO3763&gt;0,AO3763," ")</f>
        <v xml:space="preserve"> </v>
      </c>
      <c r="BU3763" s="74" t="str">
        <f t="shared" ref="BU3763:BU3826" si="2132">IF(AP3763&gt;0,D3763&amp;"-("&amp;AH3763&amp;")"," ")</f>
        <v xml:space="preserve"> </v>
      </c>
      <c r="BW3763" s="120" t="str">
        <f t="shared" ref="BW3763:BW3826" si="2133">IF(AP3763&gt;0,AP3763,"  ")</f>
        <v xml:space="preserve">  </v>
      </c>
      <c r="BY3763" s="74" t="str">
        <f t="shared" ref="BY3763:BY3826" si="2134">IF(AQ3763&gt;0,D3763&amp;"-("&amp;AI3763&amp;")"," ")</f>
        <v xml:space="preserve"> </v>
      </c>
      <c r="CA3763" s="120" t="str">
        <f t="shared" ref="CA3763:CA3826" si="2135">IF(AQ3763&gt;0,AQ3763," ")</f>
        <v xml:space="preserve"> </v>
      </c>
      <c r="CC3763" s="115" t="str">
        <f t="shared" ref="CC3763:CC3826" si="2136">IF(AR3763&gt;0,D3763&amp;"-("&amp;AJ3763&amp;")"," ")</f>
        <v xml:space="preserve"> </v>
      </c>
      <c r="CD3763" s="115"/>
      <c r="CE3763" s="417" t="str">
        <f t="shared" ref="CE3763:CE3826" si="2137">IF(AR3763&gt;0,AR3763," ")</f>
        <v xml:space="preserve"> </v>
      </c>
      <c r="CF3763" s="115"/>
      <c r="CG3763" s="115" t="str">
        <f t="shared" ref="CG3763:CG3826" si="2138">IF(AS3763&gt;0,D3763&amp;"-("&amp;AK3763&amp;")"," ")</f>
        <v xml:space="preserve"> </v>
      </c>
      <c r="CH3763" s="115"/>
      <c r="CI3763" s="417" t="str">
        <f t="shared" ref="CI3763:CI3826" si="2139">IF(AS3763&gt;0,AS3763," ")</f>
        <v xml:space="preserve"> </v>
      </c>
      <c r="CJ3763" s="115"/>
      <c r="CK3763" s="115" t="str">
        <f t="shared" ref="CK3763:CK3826" si="2140">IF(AT3763&gt;0,D3763&amp;"-("&amp;AL3763&amp;")"," ")</f>
        <v xml:space="preserve"> </v>
      </c>
      <c r="CL3763" s="115"/>
      <c r="CM3763" s="417" t="str">
        <f t="shared" ref="CM3763:CM3826" si="2141">IF(AT3763&gt;0,AT3763," ")</f>
        <v xml:space="preserve"> </v>
      </c>
      <c r="IS3763" s="96"/>
    </row>
    <row r="3764" spans="2:253" s="74" customFormat="1" ht="17.100000000000001" hidden="1" customHeight="1" x14ac:dyDescent="0.25">
      <c r="B3764" s="524">
        <f>IF('KB Duct Parts'!$BL$14=1,Specials!P16,0)</f>
        <v>0</v>
      </c>
      <c r="C3764" s="508">
        <v>17615</v>
      </c>
      <c r="D3764" s="506">
        <f t="shared" si="2129"/>
        <v>17615</v>
      </c>
      <c r="E3764" s="504" t="s">
        <v>872</v>
      </c>
      <c r="F3764" s="508"/>
      <c r="G3764" s="509" t="s">
        <v>1105</v>
      </c>
      <c r="H3764" s="504"/>
      <c r="I3764" s="1035"/>
      <c r="J3764" s="1036"/>
      <c r="K3764" s="516" t="s">
        <v>881</v>
      </c>
      <c r="L3764" s="522"/>
      <c r="M3764" s="532" t="s">
        <v>1700</v>
      </c>
      <c r="N3764" s="514">
        <f t="shared" si="2120"/>
        <v>2770</v>
      </c>
      <c r="O3764" s="518">
        <f t="shared" si="2127"/>
        <v>0</v>
      </c>
      <c r="P3764" s="680">
        <f>'KB Duct Parts'!$AE$3</f>
        <v>0</v>
      </c>
      <c r="Q3764" s="681">
        <f t="shared" si="2121"/>
        <v>0</v>
      </c>
      <c r="R3764" s="682">
        <f t="shared" si="2122"/>
        <v>0</v>
      </c>
      <c r="S3764" s="716">
        <f t="shared" si="2128"/>
        <v>0.2</v>
      </c>
      <c r="T3764" s="679">
        <f t="shared" si="2123"/>
        <v>0</v>
      </c>
      <c r="U3764" s="679">
        <f t="shared" si="2124"/>
        <v>0</v>
      </c>
      <c r="AF3764" s="370"/>
      <c r="AG3764" s="375"/>
      <c r="AH3764" s="379"/>
      <c r="AI3764" s="383"/>
      <c r="AJ3764" s="388"/>
      <c r="AK3764" s="392"/>
      <c r="AL3764" s="388"/>
      <c r="AM3764" s="363"/>
      <c r="AN3764" s="578">
        <v>2770</v>
      </c>
      <c r="AO3764" s="78"/>
      <c r="AP3764" s="78"/>
      <c r="AQ3764" s="78"/>
      <c r="AR3764" s="78"/>
      <c r="AS3764" s="78"/>
      <c r="AT3764" s="78"/>
      <c r="AV3764" s="115"/>
      <c r="AW3764" s="395"/>
      <c r="AX3764" s="395"/>
      <c r="AY3764" s="395"/>
      <c r="AZ3764" s="395"/>
      <c r="BA3764" s="395"/>
      <c r="BB3764" s="395"/>
      <c r="BC3764" s="395"/>
      <c r="BD3764" s="115"/>
      <c r="BE3764" s="115"/>
      <c r="BF3764" s="115"/>
      <c r="BG3764" s="115"/>
      <c r="BH3764" s="115"/>
      <c r="BI3764" s="115"/>
      <c r="BJ3764" s="115"/>
      <c r="BK3764" s="115"/>
      <c r="BQ3764" s="74" t="str">
        <f t="shared" si="2130"/>
        <v xml:space="preserve"> </v>
      </c>
      <c r="BS3764" s="120" t="str">
        <f t="shared" si="2131"/>
        <v xml:space="preserve"> </v>
      </c>
      <c r="BU3764" s="74" t="str">
        <f t="shared" si="2132"/>
        <v xml:space="preserve"> </v>
      </c>
      <c r="BW3764" s="120" t="str">
        <f t="shared" si="2133"/>
        <v xml:space="preserve">  </v>
      </c>
      <c r="BY3764" s="74" t="str">
        <f t="shared" si="2134"/>
        <v xml:space="preserve"> </v>
      </c>
      <c r="CA3764" s="120" t="str">
        <f t="shared" si="2135"/>
        <v xml:space="preserve"> </v>
      </c>
      <c r="CC3764" s="115" t="str">
        <f t="shared" si="2136"/>
        <v xml:space="preserve"> </v>
      </c>
      <c r="CD3764" s="115"/>
      <c r="CE3764" s="417" t="str">
        <f t="shared" si="2137"/>
        <v xml:space="preserve"> </v>
      </c>
      <c r="CF3764" s="115"/>
      <c r="CG3764" s="115" t="str">
        <f t="shared" si="2138"/>
        <v xml:space="preserve"> </v>
      </c>
      <c r="CH3764" s="115"/>
      <c r="CI3764" s="417" t="str">
        <f t="shared" si="2139"/>
        <v xml:space="preserve"> </v>
      </c>
      <c r="CJ3764" s="115"/>
      <c r="CK3764" s="115" t="str">
        <f t="shared" si="2140"/>
        <v xml:space="preserve"> </v>
      </c>
      <c r="CL3764" s="115"/>
      <c r="CM3764" s="417" t="str">
        <f t="shared" si="2141"/>
        <v xml:space="preserve"> </v>
      </c>
      <c r="IS3764" s="96"/>
    </row>
    <row r="3765" spans="2:253" s="74" customFormat="1" ht="17.100000000000001" hidden="1" customHeight="1" x14ac:dyDescent="0.25">
      <c r="B3765" s="524">
        <f>IF('KB Duct Parts'!$BL$14=1,Specials!P17,0)</f>
        <v>0</v>
      </c>
      <c r="C3765" s="508">
        <v>17616</v>
      </c>
      <c r="D3765" s="506">
        <f t="shared" si="2129"/>
        <v>17616</v>
      </c>
      <c r="E3765" s="504" t="s">
        <v>873</v>
      </c>
      <c r="F3765" s="508"/>
      <c r="G3765" s="509" t="s">
        <v>1105</v>
      </c>
      <c r="H3765" s="504"/>
      <c r="I3765" s="1035"/>
      <c r="J3765" s="1036"/>
      <c r="K3765" s="516" t="s">
        <v>881</v>
      </c>
      <c r="L3765" s="522"/>
      <c r="M3765" s="532" t="s">
        <v>1700</v>
      </c>
      <c r="N3765" s="514">
        <f t="shared" si="2120"/>
        <v>2838</v>
      </c>
      <c r="O3765" s="518">
        <f t="shared" si="2127"/>
        <v>0</v>
      </c>
      <c r="P3765" s="680">
        <f>'KB Duct Parts'!$AE$3</f>
        <v>0</v>
      </c>
      <c r="Q3765" s="681">
        <f t="shared" si="2121"/>
        <v>0</v>
      </c>
      <c r="R3765" s="682">
        <f t="shared" si="2122"/>
        <v>0</v>
      </c>
      <c r="S3765" s="716">
        <f t="shared" si="2128"/>
        <v>0.2</v>
      </c>
      <c r="T3765" s="679">
        <f t="shared" si="2123"/>
        <v>0</v>
      </c>
      <c r="U3765" s="679">
        <f t="shared" si="2124"/>
        <v>0</v>
      </c>
      <c r="AF3765" s="370"/>
      <c r="AG3765" s="375"/>
      <c r="AH3765" s="379"/>
      <c r="AI3765" s="383"/>
      <c r="AJ3765" s="388"/>
      <c r="AK3765" s="392"/>
      <c r="AL3765" s="388"/>
      <c r="AM3765" s="363"/>
      <c r="AN3765" s="578">
        <v>2838</v>
      </c>
      <c r="AO3765" s="78"/>
      <c r="AP3765" s="78"/>
      <c r="AQ3765" s="78"/>
      <c r="AR3765" s="78"/>
      <c r="AS3765" s="78"/>
      <c r="AT3765" s="78"/>
      <c r="AV3765" s="115"/>
      <c r="AW3765" s="395"/>
      <c r="AX3765" s="395"/>
      <c r="AY3765" s="395"/>
      <c r="AZ3765" s="395"/>
      <c r="BA3765" s="395"/>
      <c r="BB3765" s="395"/>
      <c r="BC3765" s="395"/>
      <c r="BD3765" s="115"/>
      <c r="BE3765" s="115"/>
      <c r="BF3765" s="115"/>
      <c r="BG3765" s="115"/>
      <c r="BH3765" s="115"/>
      <c r="BI3765" s="115"/>
      <c r="BJ3765" s="115"/>
      <c r="BK3765" s="115"/>
      <c r="BQ3765" s="74" t="str">
        <f t="shared" si="2130"/>
        <v xml:space="preserve"> </v>
      </c>
      <c r="BS3765" s="120" t="str">
        <f t="shared" si="2131"/>
        <v xml:space="preserve"> </v>
      </c>
      <c r="BU3765" s="74" t="str">
        <f t="shared" si="2132"/>
        <v xml:space="preserve"> </v>
      </c>
      <c r="BW3765" s="120" t="str">
        <f t="shared" si="2133"/>
        <v xml:space="preserve">  </v>
      </c>
      <c r="BY3765" s="74" t="str">
        <f t="shared" si="2134"/>
        <v xml:space="preserve"> </v>
      </c>
      <c r="CA3765" s="120" t="str">
        <f t="shared" si="2135"/>
        <v xml:space="preserve"> </v>
      </c>
      <c r="CC3765" s="115" t="str">
        <f t="shared" si="2136"/>
        <v xml:space="preserve"> </v>
      </c>
      <c r="CD3765" s="115"/>
      <c r="CE3765" s="417" t="str">
        <f t="shared" si="2137"/>
        <v xml:space="preserve"> </v>
      </c>
      <c r="CF3765" s="115"/>
      <c r="CG3765" s="115" t="str">
        <f t="shared" si="2138"/>
        <v xml:space="preserve"> </v>
      </c>
      <c r="CH3765" s="115"/>
      <c r="CI3765" s="417" t="str">
        <f t="shared" si="2139"/>
        <v xml:space="preserve"> </v>
      </c>
      <c r="CJ3765" s="115"/>
      <c r="CK3765" s="115" t="str">
        <f t="shared" si="2140"/>
        <v xml:space="preserve"> </v>
      </c>
      <c r="CL3765" s="115"/>
      <c r="CM3765" s="417" t="str">
        <f t="shared" si="2141"/>
        <v xml:space="preserve"> </v>
      </c>
      <c r="IS3765" s="96"/>
    </row>
    <row r="3766" spans="2:253" s="74" customFormat="1" ht="17.100000000000001" hidden="1" customHeight="1" x14ac:dyDescent="0.25">
      <c r="B3766" s="524">
        <f>IF('KB Duct Parts'!$BL$14=1,Specials!P18,0)</f>
        <v>0</v>
      </c>
      <c r="C3766" s="508">
        <v>17617</v>
      </c>
      <c r="D3766" s="506">
        <f t="shared" si="2129"/>
        <v>17617</v>
      </c>
      <c r="E3766" s="504" t="s">
        <v>874</v>
      </c>
      <c r="F3766" s="508"/>
      <c r="G3766" s="509" t="s">
        <v>1105</v>
      </c>
      <c r="H3766" s="504"/>
      <c r="I3766" s="1035"/>
      <c r="J3766" s="1036"/>
      <c r="K3766" s="516" t="s">
        <v>881</v>
      </c>
      <c r="L3766" s="522"/>
      <c r="M3766" s="532" t="s">
        <v>1700</v>
      </c>
      <c r="N3766" s="514">
        <f t="shared" si="2120"/>
        <v>2906</v>
      </c>
      <c r="O3766" s="518">
        <f t="shared" si="2127"/>
        <v>0</v>
      </c>
      <c r="P3766" s="680">
        <f>'KB Duct Parts'!$AE$3</f>
        <v>0</v>
      </c>
      <c r="Q3766" s="681">
        <f t="shared" si="2121"/>
        <v>0</v>
      </c>
      <c r="R3766" s="682">
        <f t="shared" si="2122"/>
        <v>0</v>
      </c>
      <c r="S3766" s="716">
        <f t="shared" si="2128"/>
        <v>0.2</v>
      </c>
      <c r="T3766" s="679">
        <f t="shared" si="2123"/>
        <v>0</v>
      </c>
      <c r="U3766" s="679">
        <f t="shared" si="2124"/>
        <v>0</v>
      </c>
      <c r="AF3766" s="370"/>
      <c r="AG3766" s="375"/>
      <c r="AH3766" s="379"/>
      <c r="AI3766" s="383"/>
      <c r="AJ3766" s="388"/>
      <c r="AK3766" s="392"/>
      <c r="AL3766" s="388"/>
      <c r="AM3766" s="363"/>
      <c r="AN3766" s="578">
        <v>2906</v>
      </c>
      <c r="AO3766" s="78"/>
      <c r="AP3766" s="78"/>
      <c r="AQ3766" s="78"/>
      <c r="AR3766" s="78"/>
      <c r="AS3766" s="78"/>
      <c r="AT3766" s="78"/>
      <c r="AV3766" s="115"/>
      <c r="AW3766" s="395"/>
      <c r="AX3766" s="395"/>
      <c r="AY3766" s="395"/>
      <c r="AZ3766" s="395"/>
      <c r="BA3766" s="395"/>
      <c r="BB3766" s="395"/>
      <c r="BC3766" s="395"/>
      <c r="BD3766" s="115"/>
      <c r="BE3766" s="115"/>
      <c r="BF3766" s="115"/>
      <c r="BG3766" s="115"/>
      <c r="BH3766" s="115"/>
      <c r="BI3766" s="115"/>
      <c r="BJ3766" s="115"/>
      <c r="BK3766" s="115"/>
      <c r="BQ3766" s="74" t="str">
        <f t="shared" si="2130"/>
        <v xml:space="preserve"> </v>
      </c>
      <c r="BS3766" s="120" t="str">
        <f t="shared" si="2131"/>
        <v xml:space="preserve"> </v>
      </c>
      <c r="BU3766" s="74" t="str">
        <f t="shared" si="2132"/>
        <v xml:space="preserve"> </v>
      </c>
      <c r="BW3766" s="120" t="str">
        <f t="shared" si="2133"/>
        <v xml:space="preserve">  </v>
      </c>
      <c r="BY3766" s="74" t="str">
        <f t="shared" si="2134"/>
        <v xml:space="preserve"> </v>
      </c>
      <c r="CA3766" s="120" t="str">
        <f t="shared" si="2135"/>
        <v xml:space="preserve"> </v>
      </c>
      <c r="CC3766" s="115" t="str">
        <f t="shared" si="2136"/>
        <v xml:space="preserve"> </v>
      </c>
      <c r="CD3766" s="115"/>
      <c r="CE3766" s="417" t="str">
        <f t="shared" si="2137"/>
        <v xml:space="preserve"> </v>
      </c>
      <c r="CF3766" s="115"/>
      <c r="CG3766" s="115" t="str">
        <f t="shared" si="2138"/>
        <v xml:space="preserve"> </v>
      </c>
      <c r="CH3766" s="115"/>
      <c r="CI3766" s="417" t="str">
        <f t="shared" si="2139"/>
        <v xml:space="preserve"> </v>
      </c>
      <c r="CJ3766" s="115"/>
      <c r="CK3766" s="115" t="str">
        <f t="shared" si="2140"/>
        <v xml:space="preserve"> </v>
      </c>
      <c r="CL3766" s="115"/>
      <c r="CM3766" s="417" t="str">
        <f t="shared" si="2141"/>
        <v xml:space="preserve"> </v>
      </c>
      <c r="IS3766" s="96"/>
    </row>
    <row r="3767" spans="2:253" s="74" customFormat="1" ht="17.100000000000001" hidden="1" customHeight="1" x14ac:dyDescent="0.25">
      <c r="B3767" s="524">
        <f>IF('KB Duct Parts'!$BL$14=1,Specials!P19,0)</f>
        <v>0</v>
      </c>
      <c r="C3767" s="508">
        <v>17618</v>
      </c>
      <c r="D3767" s="506">
        <f t="shared" si="2129"/>
        <v>17618</v>
      </c>
      <c r="E3767" s="504" t="s">
        <v>875</v>
      </c>
      <c r="F3767" s="508"/>
      <c r="G3767" s="509" t="s">
        <v>1105</v>
      </c>
      <c r="H3767" s="504"/>
      <c r="I3767" s="1035"/>
      <c r="J3767" s="1036"/>
      <c r="K3767" s="516" t="s">
        <v>881</v>
      </c>
      <c r="L3767" s="522"/>
      <c r="M3767" s="532" t="s">
        <v>1700</v>
      </c>
      <c r="N3767" s="514">
        <f t="shared" si="2120"/>
        <v>3116</v>
      </c>
      <c r="O3767" s="518">
        <f t="shared" si="2127"/>
        <v>0</v>
      </c>
      <c r="P3767" s="680">
        <f>'KB Duct Parts'!$AE$3</f>
        <v>0</v>
      </c>
      <c r="Q3767" s="681">
        <f t="shared" si="2121"/>
        <v>0</v>
      </c>
      <c r="R3767" s="682">
        <f t="shared" si="2122"/>
        <v>0</v>
      </c>
      <c r="S3767" s="716">
        <f t="shared" si="2128"/>
        <v>0.2</v>
      </c>
      <c r="T3767" s="679">
        <f t="shared" si="2123"/>
        <v>0</v>
      </c>
      <c r="U3767" s="679">
        <f t="shared" si="2124"/>
        <v>0</v>
      </c>
      <c r="AF3767" s="370"/>
      <c r="AG3767" s="375"/>
      <c r="AH3767" s="379"/>
      <c r="AI3767" s="383"/>
      <c r="AJ3767" s="388"/>
      <c r="AK3767" s="392"/>
      <c r="AL3767" s="388"/>
      <c r="AM3767" s="363"/>
      <c r="AN3767" s="578">
        <v>3116</v>
      </c>
      <c r="AO3767" s="78"/>
      <c r="AP3767" s="78"/>
      <c r="AQ3767" s="78"/>
      <c r="AR3767" s="78"/>
      <c r="AS3767" s="78"/>
      <c r="AT3767" s="78"/>
      <c r="AV3767" s="115"/>
      <c r="AW3767" s="395"/>
      <c r="AX3767" s="395"/>
      <c r="AY3767" s="395"/>
      <c r="AZ3767" s="395"/>
      <c r="BA3767" s="395"/>
      <c r="BB3767" s="395"/>
      <c r="BC3767" s="395"/>
      <c r="BD3767" s="115"/>
      <c r="BE3767" s="115"/>
      <c r="BF3767" s="115"/>
      <c r="BG3767" s="115"/>
      <c r="BH3767" s="115"/>
      <c r="BI3767" s="115"/>
      <c r="BJ3767" s="115"/>
      <c r="BK3767" s="115"/>
      <c r="BQ3767" s="74" t="str">
        <f t="shared" si="2130"/>
        <v xml:space="preserve"> </v>
      </c>
      <c r="BS3767" s="120" t="str">
        <f t="shared" si="2131"/>
        <v xml:space="preserve"> </v>
      </c>
      <c r="BU3767" s="74" t="str">
        <f t="shared" si="2132"/>
        <v xml:space="preserve"> </v>
      </c>
      <c r="BW3767" s="120" t="str">
        <f t="shared" si="2133"/>
        <v xml:space="preserve">  </v>
      </c>
      <c r="BY3767" s="74" t="str">
        <f t="shared" si="2134"/>
        <v xml:space="preserve"> </v>
      </c>
      <c r="CA3767" s="120" t="str">
        <f t="shared" si="2135"/>
        <v xml:space="preserve"> </v>
      </c>
      <c r="CC3767" s="115" t="str">
        <f t="shared" si="2136"/>
        <v xml:space="preserve"> </v>
      </c>
      <c r="CD3767" s="115"/>
      <c r="CE3767" s="417" t="str">
        <f t="shared" si="2137"/>
        <v xml:space="preserve"> </v>
      </c>
      <c r="CF3767" s="115"/>
      <c r="CG3767" s="115" t="str">
        <f t="shared" si="2138"/>
        <v xml:space="preserve"> </v>
      </c>
      <c r="CH3767" s="115"/>
      <c r="CI3767" s="417" t="str">
        <f t="shared" si="2139"/>
        <v xml:space="preserve"> </v>
      </c>
      <c r="CJ3767" s="115"/>
      <c r="CK3767" s="115" t="str">
        <f t="shared" si="2140"/>
        <v xml:space="preserve"> </v>
      </c>
      <c r="CL3767" s="115"/>
      <c r="CM3767" s="417" t="str">
        <f t="shared" si="2141"/>
        <v xml:space="preserve"> </v>
      </c>
      <c r="IS3767" s="96"/>
    </row>
    <row r="3768" spans="2:253" s="74" customFormat="1" ht="17.100000000000001" hidden="1" customHeight="1" x14ac:dyDescent="0.25">
      <c r="B3768" s="524">
        <f>IF('KB Duct Parts'!$BL$14=1,Specials!P20,0)</f>
        <v>0</v>
      </c>
      <c r="C3768" s="508">
        <v>17619</v>
      </c>
      <c r="D3768" s="506">
        <f t="shared" si="2129"/>
        <v>17619</v>
      </c>
      <c r="E3768" s="504" t="s">
        <v>876</v>
      </c>
      <c r="F3768" s="508"/>
      <c r="G3768" s="509" t="s">
        <v>1105</v>
      </c>
      <c r="H3768" s="504"/>
      <c r="I3768" s="1035"/>
      <c r="J3768" s="1036"/>
      <c r="K3768" s="516" t="s">
        <v>881</v>
      </c>
      <c r="L3768" s="522"/>
      <c r="M3768" s="532" t="s">
        <v>1700</v>
      </c>
      <c r="N3768" s="514">
        <f t="shared" si="2120"/>
        <v>3184</v>
      </c>
      <c r="O3768" s="518">
        <f t="shared" si="2127"/>
        <v>0</v>
      </c>
      <c r="P3768" s="680">
        <f>'KB Duct Parts'!$AE$3</f>
        <v>0</v>
      </c>
      <c r="Q3768" s="681">
        <f t="shared" si="2121"/>
        <v>0</v>
      </c>
      <c r="R3768" s="682">
        <f t="shared" si="2122"/>
        <v>0</v>
      </c>
      <c r="S3768" s="716">
        <f t="shared" si="2128"/>
        <v>0.2</v>
      </c>
      <c r="T3768" s="679">
        <f t="shared" si="2123"/>
        <v>0</v>
      </c>
      <c r="U3768" s="679">
        <f t="shared" si="2124"/>
        <v>0</v>
      </c>
      <c r="AF3768" s="370"/>
      <c r="AG3768" s="375"/>
      <c r="AH3768" s="379"/>
      <c r="AI3768" s="383"/>
      <c r="AJ3768" s="388"/>
      <c r="AK3768" s="392"/>
      <c r="AL3768" s="388"/>
      <c r="AM3768" s="363"/>
      <c r="AN3768" s="578">
        <v>3184</v>
      </c>
      <c r="AO3768" s="78"/>
      <c r="AP3768" s="78"/>
      <c r="AQ3768" s="78"/>
      <c r="AR3768" s="78"/>
      <c r="AS3768" s="78"/>
      <c r="AT3768" s="78"/>
      <c r="AV3768" s="115"/>
      <c r="AW3768" s="395"/>
      <c r="AX3768" s="395"/>
      <c r="AY3768" s="395"/>
      <c r="AZ3768" s="395"/>
      <c r="BA3768" s="395"/>
      <c r="BB3768" s="395"/>
      <c r="BC3768" s="395"/>
      <c r="BD3768" s="115"/>
      <c r="BE3768" s="115"/>
      <c r="BF3768" s="115"/>
      <c r="BG3768" s="115"/>
      <c r="BH3768" s="115"/>
      <c r="BI3768" s="115"/>
      <c r="BJ3768" s="115"/>
      <c r="BK3768" s="115"/>
      <c r="BQ3768" s="74" t="str">
        <f t="shared" si="2130"/>
        <v xml:space="preserve"> </v>
      </c>
      <c r="BS3768" s="120" t="str">
        <f t="shared" si="2131"/>
        <v xml:space="preserve"> </v>
      </c>
      <c r="BU3768" s="74" t="str">
        <f t="shared" si="2132"/>
        <v xml:space="preserve"> </v>
      </c>
      <c r="BW3768" s="120" t="str">
        <f t="shared" si="2133"/>
        <v xml:space="preserve">  </v>
      </c>
      <c r="BY3768" s="74" t="str">
        <f t="shared" si="2134"/>
        <v xml:space="preserve"> </v>
      </c>
      <c r="CA3768" s="120" t="str">
        <f t="shared" si="2135"/>
        <v xml:space="preserve"> </v>
      </c>
      <c r="CC3768" s="115" t="str">
        <f t="shared" si="2136"/>
        <v xml:space="preserve"> </v>
      </c>
      <c r="CD3768" s="115"/>
      <c r="CE3768" s="417" t="str">
        <f t="shared" si="2137"/>
        <v xml:space="preserve"> </v>
      </c>
      <c r="CF3768" s="115"/>
      <c r="CG3768" s="115" t="str">
        <f t="shared" si="2138"/>
        <v xml:space="preserve"> </v>
      </c>
      <c r="CH3768" s="115"/>
      <c r="CI3768" s="417" t="str">
        <f t="shared" si="2139"/>
        <v xml:space="preserve"> </v>
      </c>
      <c r="CJ3768" s="115"/>
      <c r="CK3768" s="115" t="str">
        <f t="shared" si="2140"/>
        <v xml:space="preserve"> </v>
      </c>
      <c r="CL3768" s="115"/>
      <c r="CM3768" s="417" t="str">
        <f t="shared" si="2141"/>
        <v xml:space="preserve"> </v>
      </c>
      <c r="IS3768" s="96"/>
    </row>
    <row r="3769" spans="2:253" s="74" customFormat="1" ht="17.100000000000001" hidden="1" customHeight="1" x14ac:dyDescent="0.25">
      <c r="B3769" s="524">
        <f>IF('KB Duct Parts'!$BL$14=1,Specials!P21,0)</f>
        <v>0</v>
      </c>
      <c r="C3769" s="508">
        <v>17620</v>
      </c>
      <c r="D3769" s="506">
        <f t="shared" si="2129"/>
        <v>17620</v>
      </c>
      <c r="E3769" s="504" t="s">
        <v>877</v>
      </c>
      <c r="F3769" s="508"/>
      <c r="G3769" s="509" t="s">
        <v>1105</v>
      </c>
      <c r="H3769" s="504"/>
      <c r="I3769" s="1035"/>
      <c r="J3769" s="1036"/>
      <c r="K3769" s="516" t="s">
        <v>881</v>
      </c>
      <c r="L3769" s="522"/>
      <c r="M3769" s="532" t="s">
        <v>1700</v>
      </c>
      <c r="N3769" s="514">
        <f t="shared" si="2120"/>
        <v>3253</v>
      </c>
      <c r="O3769" s="518">
        <f t="shared" si="2127"/>
        <v>0</v>
      </c>
      <c r="P3769" s="680">
        <f>'KB Duct Parts'!$AE$3</f>
        <v>0</v>
      </c>
      <c r="Q3769" s="681">
        <f t="shared" si="2121"/>
        <v>0</v>
      </c>
      <c r="R3769" s="682">
        <f t="shared" si="2122"/>
        <v>0</v>
      </c>
      <c r="S3769" s="716">
        <f t="shared" si="2128"/>
        <v>0.2</v>
      </c>
      <c r="T3769" s="679">
        <f t="shared" si="2123"/>
        <v>0</v>
      </c>
      <c r="U3769" s="679">
        <f t="shared" si="2124"/>
        <v>0</v>
      </c>
      <c r="AF3769" s="370"/>
      <c r="AG3769" s="375"/>
      <c r="AH3769" s="379"/>
      <c r="AI3769" s="383"/>
      <c r="AJ3769" s="388"/>
      <c r="AK3769" s="392"/>
      <c r="AL3769" s="388"/>
      <c r="AM3769" s="363"/>
      <c r="AN3769" s="578">
        <v>3253</v>
      </c>
      <c r="AO3769" s="78"/>
      <c r="AP3769" s="78"/>
      <c r="AQ3769" s="78"/>
      <c r="AR3769" s="78"/>
      <c r="AS3769" s="78"/>
      <c r="AT3769" s="78"/>
      <c r="AV3769" s="115"/>
      <c r="AW3769" s="395"/>
      <c r="AX3769" s="395"/>
      <c r="AY3769" s="395"/>
      <c r="AZ3769" s="395"/>
      <c r="BA3769" s="395"/>
      <c r="BB3769" s="395"/>
      <c r="BC3769" s="395"/>
      <c r="BD3769" s="115"/>
      <c r="BE3769" s="115"/>
      <c r="BF3769" s="115"/>
      <c r="BG3769" s="115"/>
      <c r="BH3769" s="115"/>
      <c r="BI3769" s="115"/>
      <c r="BJ3769" s="115"/>
      <c r="BK3769" s="115"/>
      <c r="BQ3769" s="74" t="str">
        <f t="shared" si="2130"/>
        <v xml:space="preserve"> </v>
      </c>
      <c r="BS3769" s="120" t="str">
        <f t="shared" si="2131"/>
        <v xml:space="preserve"> </v>
      </c>
      <c r="BU3769" s="74" t="str">
        <f t="shared" si="2132"/>
        <v xml:space="preserve"> </v>
      </c>
      <c r="BW3769" s="120" t="str">
        <f t="shared" si="2133"/>
        <v xml:space="preserve">  </v>
      </c>
      <c r="BY3769" s="74" t="str">
        <f t="shared" si="2134"/>
        <v xml:space="preserve"> </v>
      </c>
      <c r="CA3769" s="120" t="str">
        <f t="shared" si="2135"/>
        <v xml:space="preserve"> </v>
      </c>
      <c r="CC3769" s="115" t="str">
        <f t="shared" si="2136"/>
        <v xml:space="preserve"> </v>
      </c>
      <c r="CD3769" s="115"/>
      <c r="CE3769" s="417" t="str">
        <f t="shared" si="2137"/>
        <v xml:space="preserve"> </v>
      </c>
      <c r="CF3769" s="115"/>
      <c r="CG3769" s="115" t="str">
        <f t="shared" si="2138"/>
        <v xml:space="preserve"> </v>
      </c>
      <c r="CH3769" s="115"/>
      <c r="CI3769" s="417" t="str">
        <f t="shared" si="2139"/>
        <v xml:space="preserve"> </v>
      </c>
      <c r="CJ3769" s="115"/>
      <c r="CK3769" s="115" t="str">
        <f t="shared" si="2140"/>
        <v xml:space="preserve"> </v>
      </c>
      <c r="CL3769" s="115"/>
      <c r="CM3769" s="417" t="str">
        <f t="shared" si="2141"/>
        <v xml:space="preserve"> </v>
      </c>
      <c r="IS3769" s="96"/>
    </row>
    <row r="3770" spans="2:253" s="74" customFormat="1" ht="17.100000000000001" hidden="1" customHeight="1" x14ac:dyDescent="0.25">
      <c r="B3770" s="524">
        <f>IF('KB Duct Parts'!$BL$14=1,Specials!P22,0)</f>
        <v>0</v>
      </c>
      <c r="C3770" s="508">
        <v>17622</v>
      </c>
      <c r="D3770" s="506">
        <f t="shared" si="2129"/>
        <v>17622</v>
      </c>
      <c r="E3770" s="504" t="s">
        <v>878</v>
      </c>
      <c r="F3770" s="508"/>
      <c r="G3770" s="509" t="s">
        <v>1105</v>
      </c>
      <c r="H3770" s="504"/>
      <c r="I3770" s="1035"/>
      <c r="J3770" s="1036"/>
      <c r="K3770" s="516" t="s">
        <v>881</v>
      </c>
      <c r="L3770" s="522"/>
      <c r="M3770" s="532" t="s">
        <v>1700</v>
      </c>
      <c r="N3770" s="514">
        <f t="shared" si="2120"/>
        <v>3390</v>
      </c>
      <c r="O3770" s="518">
        <f t="shared" si="2127"/>
        <v>0</v>
      </c>
      <c r="P3770" s="680">
        <f>'KB Duct Parts'!$AE$3</f>
        <v>0</v>
      </c>
      <c r="Q3770" s="681">
        <f t="shared" si="2121"/>
        <v>0</v>
      </c>
      <c r="R3770" s="682">
        <f t="shared" si="2122"/>
        <v>0</v>
      </c>
      <c r="S3770" s="716">
        <f t="shared" si="2128"/>
        <v>0.2</v>
      </c>
      <c r="T3770" s="679">
        <f t="shared" si="2123"/>
        <v>0</v>
      </c>
      <c r="U3770" s="679">
        <f t="shared" si="2124"/>
        <v>0</v>
      </c>
      <c r="AF3770" s="370"/>
      <c r="AG3770" s="375"/>
      <c r="AH3770" s="379"/>
      <c r="AI3770" s="383"/>
      <c r="AJ3770" s="388"/>
      <c r="AK3770" s="392"/>
      <c r="AL3770" s="388"/>
      <c r="AM3770" s="363"/>
      <c r="AN3770" s="578">
        <v>3390</v>
      </c>
      <c r="AO3770" s="78"/>
      <c r="AP3770" s="78"/>
      <c r="AQ3770" s="78"/>
      <c r="AR3770" s="78"/>
      <c r="AS3770" s="78"/>
      <c r="AT3770" s="78"/>
      <c r="AV3770" s="115"/>
      <c r="AW3770" s="395"/>
      <c r="AX3770" s="395"/>
      <c r="AY3770" s="395"/>
      <c r="AZ3770" s="395"/>
      <c r="BA3770" s="395"/>
      <c r="BB3770" s="395"/>
      <c r="BC3770" s="395"/>
      <c r="BD3770" s="115"/>
      <c r="BE3770" s="115"/>
      <c r="BF3770" s="115"/>
      <c r="BG3770" s="115"/>
      <c r="BH3770" s="115"/>
      <c r="BI3770" s="115"/>
      <c r="BJ3770" s="115"/>
      <c r="BK3770" s="115"/>
      <c r="BQ3770" s="74" t="str">
        <f t="shared" si="2130"/>
        <v xml:space="preserve"> </v>
      </c>
      <c r="BS3770" s="120" t="str">
        <f t="shared" si="2131"/>
        <v xml:space="preserve"> </v>
      </c>
      <c r="BU3770" s="74" t="str">
        <f t="shared" si="2132"/>
        <v xml:space="preserve"> </v>
      </c>
      <c r="BW3770" s="120" t="str">
        <f t="shared" si="2133"/>
        <v xml:space="preserve">  </v>
      </c>
      <c r="BY3770" s="74" t="str">
        <f t="shared" si="2134"/>
        <v xml:space="preserve"> </v>
      </c>
      <c r="CA3770" s="120" t="str">
        <f t="shared" si="2135"/>
        <v xml:space="preserve"> </v>
      </c>
      <c r="CC3770" s="115" t="str">
        <f t="shared" si="2136"/>
        <v xml:space="preserve"> </v>
      </c>
      <c r="CD3770" s="115"/>
      <c r="CE3770" s="417" t="str">
        <f t="shared" si="2137"/>
        <v xml:space="preserve"> </v>
      </c>
      <c r="CF3770" s="115"/>
      <c r="CG3770" s="115" t="str">
        <f t="shared" si="2138"/>
        <v xml:space="preserve"> </v>
      </c>
      <c r="CH3770" s="115"/>
      <c r="CI3770" s="417" t="str">
        <f t="shared" si="2139"/>
        <v xml:space="preserve"> </v>
      </c>
      <c r="CJ3770" s="115"/>
      <c r="CK3770" s="115" t="str">
        <f t="shared" si="2140"/>
        <v xml:space="preserve"> </v>
      </c>
      <c r="CL3770" s="115"/>
      <c r="CM3770" s="417" t="str">
        <f t="shared" si="2141"/>
        <v xml:space="preserve"> </v>
      </c>
      <c r="IS3770" s="96"/>
    </row>
    <row r="3771" spans="2:253" s="74" customFormat="1" ht="17.100000000000001" hidden="1" customHeight="1" x14ac:dyDescent="0.25">
      <c r="B3771" s="524">
        <f>IF('KB Duct Parts'!$BL$14=1,Specials!P23,0)</f>
        <v>0</v>
      </c>
      <c r="C3771" s="544">
        <v>17622</v>
      </c>
      <c r="D3771" s="506">
        <f t="shared" si="2129"/>
        <v>17622</v>
      </c>
      <c r="E3771" s="504" t="s">
        <v>1338</v>
      </c>
      <c r="F3771" s="508"/>
      <c r="G3771" s="509" t="s">
        <v>1105</v>
      </c>
      <c r="H3771" s="504"/>
      <c r="I3771" s="1035"/>
      <c r="J3771" s="1036"/>
      <c r="K3771" s="516" t="s">
        <v>881</v>
      </c>
      <c r="L3771" s="522"/>
      <c r="M3771" s="532" t="s">
        <v>1700</v>
      </c>
      <c r="N3771" s="514">
        <f t="shared" si="2120"/>
        <v>3729</v>
      </c>
      <c r="O3771" s="518">
        <f t="shared" si="2127"/>
        <v>0</v>
      </c>
      <c r="P3771" s="680">
        <f>'KB Duct Parts'!$AE$3</f>
        <v>0</v>
      </c>
      <c r="Q3771" s="681">
        <f t="shared" si="2121"/>
        <v>0</v>
      </c>
      <c r="R3771" s="682">
        <f t="shared" si="2122"/>
        <v>0</v>
      </c>
      <c r="S3771" s="716">
        <f t="shared" si="2128"/>
        <v>0.2</v>
      </c>
      <c r="T3771" s="679">
        <f t="shared" si="2123"/>
        <v>0</v>
      </c>
      <c r="U3771" s="679">
        <f t="shared" si="2124"/>
        <v>0</v>
      </c>
      <c r="AF3771" s="370"/>
      <c r="AG3771" s="375"/>
      <c r="AH3771" s="379"/>
      <c r="AI3771" s="383"/>
      <c r="AJ3771" s="388"/>
      <c r="AK3771" s="392"/>
      <c r="AL3771" s="388"/>
      <c r="AM3771" s="363"/>
      <c r="AN3771" s="578">
        <v>3729</v>
      </c>
      <c r="AO3771" s="78"/>
      <c r="AP3771" s="78"/>
      <c r="AQ3771" s="78"/>
      <c r="AR3771" s="78"/>
      <c r="AS3771" s="78"/>
      <c r="AT3771" s="78"/>
      <c r="AV3771" s="115"/>
      <c r="AW3771" s="395"/>
      <c r="AX3771" s="395"/>
      <c r="AY3771" s="395"/>
      <c r="AZ3771" s="395"/>
      <c r="BA3771" s="395"/>
      <c r="BB3771" s="395"/>
      <c r="BC3771" s="395"/>
      <c r="BD3771" s="115"/>
      <c r="BE3771" s="115"/>
      <c r="BF3771" s="115"/>
      <c r="BG3771" s="115"/>
      <c r="BH3771" s="115"/>
      <c r="BI3771" s="115"/>
      <c r="BJ3771" s="115"/>
      <c r="BK3771" s="115"/>
      <c r="BQ3771" s="74" t="str">
        <f t="shared" si="2130"/>
        <v xml:space="preserve"> </v>
      </c>
      <c r="BS3771" s="120" t="str">
        <f t="shared" si="2131"/>
        <v xml:space="preserve"> </v>
      </c>
      <c r="BU3771" s="74" t="str">
        <f t="shared" si="2132"/>
        <v xml:space="preserve"> </v>
      </c>
      <c r="BW3771" s="120" t="str">
        <f t="shared" si="2133"/>
        <v xml:space="preserve">  </v>
      </c>
      <c r="BY3771" s="74" t="str">
        <f t="shared" si="2134"/>
        <v xml:space="preserve"> </v>
      </c>
      <c r="CA3771" s="120" t="str">
        <f t="shared" si="2135"/>
        <v xml:space="preserve"> </v>
      </c>
      <c r="CC3771" s="115" t="str">
        <f t="shared" si="2136"/>
        <v xml:space="preserve"> </v>
      </c>
      <c r="CD3771" s="115"/>
      <c r="CE3771" s="417" t="str">
        <f t="shared" si="2137"/>
        <v xml:space="preserve"> </v>
      </c>
      <c r="CF3771" s="115"/>
      <c r="CG3771" s="115" t="str">
        <f t="shared" si="2138"/>
        <v xml:space="preserve"> </v>
      </c>
      <c r="CH3771" s="115"/>
      <c r="CI3771" s="417" t="str">
        <f t="shared" si="2139"/>
        <v xml:space="preserve"> </v>
      </c>
      <c r="CJ3771" s="115"/>
      <c r="CK3771" s="115" t="str">
        <f t="shared" si="2140"/>
        <v xml:space="preserve"> </v>
      </c>
      <c r="CL3771" s="115"/>
      <c r="CM3771" s="417" t="str">
        <f t="shared" si="2141"/>
        <v xml:space="preserve"> </v>
      </c>
      <c r="IS3771" s="96"/>
    </row>
    <row r="3772" spans="2:253" s="74" customFormat="1" ht="17.100000000000001" hidden="1" customHeight="1" x14ac:dyDescent="0.25">
      <c r="B3772" s="524">
        <f>IF('KB Duct Parts'!$BL$14=2,Specials!M5,0)</f>
        <v>0</v>
      </c>
      <c r="C3772" s="508" t="s">
        <v>389</v>
      </c>
      <c r="D3772" s="506" t="str">
        <f t="shared" si="2125"/>
        <v>15504SS</v>
      </c>
      <c r="E3772" s="504" t="s">
        <v>861</v>
      </c>
      <c r="F3772" s="508" t="str">
        <f t="shared" si="2119"/>
        <v xml:space="preserve"> </v>
      </c>
      <c r="G3772" s="509" t="s">
        <v>1106</v>
      </c>
      <c r="H3772" s="504" t="s">
        <v>923</v>
      </c>
      <c r="I3772" s="1035"/>
      <c r="J3772" s="1036"/>
      <c r="K3772" s="516" t="s">
        <v>882</v>
      </c>
      <c r="L3772" s="522"/>
      <c r="M3772" s="532" t="s">
        <v>1700</v>
      </c>
      <c r="N3772" s="514">
        <f t="shared" si="2120"/>
        <v>322</v>
      </c>
      <c r="O3772" s="518">
        <f t="shared" si="2126"/>
        <v>0</v>
      </c>
      <c r="P3772" s="680">
        <f>'KB Duct Parts'!$AE$3</f>
        <v>0</v>
      </c>
      <c r="Q3772" s="681">
        <f t="shared" si="2121"/>
        <v>0</v>
      </c>
      <c r="R3772" s="682">
        <f t="shared" si="2122"/>
        <v>0</v>
      </c>
      <c r="S3772" s="716">
        <f t="shared" si="2128"/>
        <v>0.2</v>
      </c>
      <c r="T3772" s="679">
        <f t="shared" si="2123"/>
        <v>0</v>
      </c>
      <c r="U3772" s="679">
        <f t="shared" si="2124"/>
        <v>0</v>
      </c>
      <c r="AF3772" s="370"/>
      <c r="AG3772" s="375"/>
      <c r="AH3772" s="379"/>
      <c r="AI3772" s="383"/>
      <c r="AJ3772" s="388"/>
      <c r="AK3772" s="392"/>
      <c r="AL3772" s="388"/>
      <c r="AM3772" s="363">
        <f t="shared" si="2118"/>
        <v>1</v>
      </c>
      <c r="AN3772" s="578">
        <v>322</v>
      </c>
      <c r="AO3772" s="78"/>
      <c r="AP3772" s="78"/>
      <c r="AQ3772" s="78"/>
      <c r="AR3772" s="78"/>
      <c r="AS3772" s="78"/>
      <c r="AT3772" s="78"/>
      <c r="AU3772" s="74" t="s">
        <v>717</v>
      </c>
      <c r="AV3772" s="115"/>
      <c r="AW3772" s="395"/>
      <c r="AX3772" s="395">
        <v>0</v>
      </c>
      <c r="AY3772" s="395">
        <v>0</v>
      </c>
      <c r="AZ3772" s="395">
        <v>0</v>
      </c>
      <c r="BA3772" s="395">
        <v>0</v>
      </c>
      <c r="BB3772" s="395">
        <v>0</v>
      </c>
      <c r="BC3772" s="395">
        <v>0</v>
      </c>
      <c r="BD3772" s="115"/>
      <c r="BE3772" s="115"/>
      <c r="BF3772" s="115"/>
      <c r="BG3772" s="115"/>
      <c r="BH3772" s="115"/>
      <c r="BI3772" s="115"/>
      <c r="BJ3772" s="115"/>
      <c r="BK3772" s="115"/>
      <c r="BQ3772" s="74" t="str">
        <f t="shared" si="2130"/>
        <v xml:space="preserve"> </v>
      </c>
      <c r="BS3772" s="120" t="str">
        <f t="shared" si="2131"/>
        <v xml:space="preserve"> </v>
      </c>
      <c r="BU3772" s="74" t="str">
        <f t="shared" si="2132"/>
        <v xml:space="preserve"> </v>
      </c>
      <c r="BW3772" s="120" t="str">
        <f t="shared" si="2133"/>
        <v xml:space="preserve">  </v>
      </c>
      <c r="BY3772" s="74" t="str">
        <f t="shared" si="2134"/>
        <v xml:space="preserve"> </v>
      </c>
      <c r="CA3772" s="120" t="str">
        <f t="shared" si="2135"/>
        <v xml:space="preserve"> </v>
      </c>
      <c r="CC3772" s="115" t="str">
        <f t="shared" si="2136"/>
        <v xml:space="preserve"> </v>
      </c>
      <c r="CD3772" s="115"/>
      <c r="CE3772" s="417" t="str">
        <f t="shared" si="2137"/>
        <v xml:space="preserve"> </v>
      </c>
      <c r="CF3772" s="115"/>
      <c r="CG3772" s="115" t="str">
        <f t="shared" si="2138"/>
        <v xml:space="preserve"> </v>
      </c>
      <c r="CH3772" s="115"/>
      <c r="CI3772" s="417" t="str">
        <f t="shared" si="2139"/>
        <v xml:space="preserve"> </v>
      </c>
      <c r="CJ3772" s="115"/>
      <c r="CK3772" s="115" t="str">
        <f t="shared" si="2140"/>
        <v xml:space="preserve"> </v>
      </c>
      <c r="CL3772" s="115"/>
      <c r="CM3772" s="417" t="str">
        <f t="shared" si="2141"/>
        <v xml:space="preserve"> </v>
      </c>
      <c r="IS3772" s="96"/>
    </row>
    <row r="3773" spans="2:253" s="74" customFormat="1" ht="17.100000000000001" hidden="1" customHeight="1" x14ac:dyDescent="0.25">
      <c r="B3773" s="524">
        <f>IF('KB Duct Parts'!$BL$14=2,Specials!M6,0)</f>
        <v>0</v>
      </c>
      <c r="C3773" s="508" t="s">
        <v>390</v>
      </c>
      <c r="D3773" s="506" t="str">
        <f t="shared" si="2125"/>
        <v>15505SS</v>
      </c>
      <c r="E3773" s="504" t="s">
        <v>862</v>
      </c>
      <c r="F3773" s="508" t="str">
        <f t="shared" si="2119"/>
        <v xml:space="preserve"> </v>
      </c>
      <c r="G3773" s="509" t="s">
        <v>1106</v>
      </c>
      <c r="H3773" s="504" t="s">
        <v>923</v>
      </c>
      <c r="I3773" s="1035"/>
      <c r="J3773" s="1036"/>
      <c r="K3773" s="516" t="s">
        <v>882</v>
      </c>
      <c r="L3773" s="522"/>
      <c r="M3773" s="532" t="s">
        <v>1700</v>
      </c>
      <c r="N3773" s="514">
        <f t="shared" si="2120"/>
        <v>395</v>
      </c>
      <c r="O3773" s="518">
        <f t="shared" si="2126"/>
        <v>0</v>
      </c>
      <c r="P3773" s="680">
        <f>'KB Duct Parts'!$AE$3</f>
        <v>0</v>
      </c>
      <c r="Q3773" s="681">
        <f t="shared" si="2121"/>
        <v>0</v>
      </c>
      <c r="R3773" s="682">
        <f t="shared" si="2122"/>
        <v>0</v>
      </c>
      <c r="S3773" s="716">
        <f t="shared" si="2128"/>
        <v>0.2</v>
      </c>
      <c r="T3773" s="679">
        <f t="shared" si="2123"/>
        <v>0</v>
      </c>
      <c r="U3773" s="679">
        <f t="shared" si="2124"/>
        <v>0</v>
      </c>
      <c r="AF3773" s="370"/>
      <c r="AG3773" s="375"/>
      <c r="AH3773" s="379"/>
      <c r="AI3773" s="383"/>
      <c r="AJ3773" s="388"/>
      <c r="AK3773" s="392"/>
      <c r="AL3773" s="388"/>
      <c r="AM3773" s="363">
        <f t="shared" si="2118"/>
        <v>1</v>
      </c>
      <c r="AN3773" s="578">
        <v>395</v>
      </c>
      <c r="AO3773" s="78"/>
      <c r="AP3773" s="78"/>
      <c r="AQ3773" s="78"/>
      <c r="AR3773" s="78"/>
      <c r="AS3773" s="78"/>
      <c r="AT3773" s="78"/>
      <c r="AU3773" s="74" t="s">
        <v>717</v>
      </c>
      <c r="AV3773" s="115"/>
      <c r="AW3773" s="395"/>
      <c r="AX3773" s="395">
        <v>0</v>
      </c>
      <c r="AY3773" s="395">
        <v>0</v>
      </c>
      <c r="AZ3773" s="395">
        <v>0</v>
      </c>
      <c r="BA3773" s="395">
        <v>0</v>
      </c>
      <c r="BB3773" s="395">
        <v>0</v>
      </c>
      <c r="BC3773" s="395">
        <v>0</v>
      </c>
      <c r="BD3773" s="115"/>
      <c r="BE3773" s="115"/>
      <c r="BF3773" s="115"/>
      <c r="BG3773" s="115"/>
      <c r="BH3773" s="115"/>
      <c r="BI3773" s="115"/>
      <c r="BJ3773" s="115"/>
      <c r="BK3773" s="115"/>
      <c r="BQ3773" s="74" t="str">
        <f t="shared" si="2130"/>
        <v xml:space="preserve"> </v>
      </c>
      <c r="BS3773" s="120" t="str">
        <f t="shared" si="2131"/>
        <v xml:space="preserve"> </v>
      </c>
      <c r="BU3773" s="74" t="str">
        <f t="shared" si="2132"/>
        <v xml:space="preserve"> </v>
      </c>
      <c r="BW3773" s="120" t="str">
        <f t="shared" si="2133"/>
        <v xml:space="preserve">  </v>
      </c>
      <c r="BY3773" s="74" t="str">
        <f t="shared" si="2134"/>
        <v xml:space="preserve"> </v>
      </c>
      <c r="CA3773" s="120" t="str">
        <f t="shared" si="2135"/>
        <v xml:space="preserve"> </v>
      </c>
      <c r="CC3773" s="115" t="str">
        <f t="shared" si="2136"/>
        <v xml:space="preserve"> </v>
      </c>
      <c r="CD3773" s="115"/>
      <c r="CE3773" s="417" t="str">
        <f t="shared" si="2137"/>
        <v xml:space="preserve"> </v>
      </c>
      <c r="CF3773" s="115"/>
      <c r="CG3773" s="115" t="str">
        <f t="shared" si="2138"/>
        <v xml:space="preserve"> </v>
      </c>
      <c r="CH3773" s="115"/>
      <c r="CI3773" s="417" t="str">
        <f t="shared" si="2139"/>
        <v xml:space="preserve"> </v>
      </c>
      <c r="CJ3773" s="115"/>
      <c r="CK3773" s="115" t="str">
        <f t="shared" si="2140"/>
        <v xml:space="preserve"> </v>
      </c>
      <c r="CL3773" s="115"/>
      <c r="CM3773" s="417" t="str">
        <f t="shared" si="2141"/>
        <v xml:space="preserve"> </v>
      </c>
      <c r="IS3773" s="96"/>
    </row>
    <row r="3774" spans="2:253" s="74" customFormat="1" ht="17.100000000000001" hidden="1" customHeight="1" x14ac:dyDescent="0.25">
      <c r="B3774" s="524">
        <f>IF('KB Duct Parts'!$BL$14=2,Specials!M7,0)</f>
        <v>0</v>
      </c>
      <c r="C3774" s="508" t="s">
        <v>391</v>
      </c>
      <c r="D3774" s="506" t="str">
        <f t="shared" si="2125"/>
        <v>15506SS</v>
      </c>
      <c r="E3774" s="504" t="s">
        <v>863</v>
      </c>
      <c r="F3774" s="508" t="str">
        <f t="shared" si="2119"/>
        <v xml:space="preserve"> </v>
      </c>
      <c r="G3774" s="509" t="s">
        <v>1106</v>
      </c>
      <c r="H3774" s="504" t="s">
        <v>923</v>
      </c>
      <c r="I3774" s="1035"/>
      <c r="J3774" s="1036"/>
      <c r="K3774" s="516" t="s">
        <v>882</v>
      </c>
      <c r="L3774" s="522"/>
      <c r="M3774" s="532" t="s">
        <v>1700</v>
      </c>
      <c r="N3774" s="514">
        <f t="shared" si="2120"/>
        <v>451</v>
      </c>
      <c r="O3774" s="518">
        <f t="shared" si="2126"/>
        <v>0</v>
      </c>
      <c r="P3774" s="680">
        <f>'KB Duct Parts'!$AE$3</f>
        <v>0</v>
      </c>
      <c r="Q3774" s="681">
        <f t="shared" si="2121"/>
        <v>0</v>
      </c>
      <c r="R3774" s="682">
        <f t="shared" si="2122"/>
        <v>0</v>
      </c>
      <c r="S3774" s="716">
        <f t="shared" si="2128"/>
        <v>0.2</v>
      </c>
      <c r="T3774" s="679">
        <f t="shared" si="2123"/>
        <v>0</v>
      </c>
      <c r="U3774" s="679">
        <f t="shared" si="2124"/>
        <v>0</v>
      </c>
      <c r="AF3774" s="370"/>
      <c r="AG3774" s="375"/>
      <c r="AH3774" s="379"/>
      <c r="AI3774" s="383"/>
      <c r="AJ3774" s="388"/>
      <c r="AK3774" s="392"/>
      <c r="AL3774" s="388"/>
      <c r="AM3774" s="363">
        <f t="shared" si="2118"/>
        <v>1</v>
      </c>
      <c r="AN3774" s="578">
        <v>451</v>
      </c>
      <c r="AO3774" s="78"/>
      <c r="AP3774" s="78"/>
      <c r="AQ3774" s="78"/>
      <c r="AR3774" s="78"/>
      <c r="AS3774" s="78"/>
      <c r="AT3774" s="78"/>
      <c r="AU3774" s="74" t="s">
        <v>717</v>
      </c>
      <c r="AV3774" s="115"/>
      <c r="AW3774" s="395"/>
      <c r="AX3774" s="395">
        <v>0</v>
      </c>
      <c r="AY3774" s="395">
        <v>0</v>
      </c>
      <c r="AZ3774" s="395">
        <v>0</v>
      </c>
      <c r="BA3774" s="395">
        <v>0</v>
      </c>
      <c r="BB3774" s="395">
        <v>0</v>
      </c>
      <c r="BC3774" s="395">
        <v>0</v>
      </c>
      <c r="BD3774" s="115"/>
      <c r="BE3774" s="115"/>
      <c r="BF3774" s="115"/>
      <c r="BG3774" s="115"/>
      <c r="BH3774" s="115"/>
      <c r="BI3774" s="115"/>
      <c r="BJ3774" s="115"/>
      <c r="BK3774" s="115"/>
      <c r="BQ3774" s="74" t="str">
        <f t="shared" si="2130"/>
        <v xml:space="preserve"> </v>
      </c>
      <c r="BS3774" s="120" t="str">
        <f t="shared" si="2131"/>
        <v xml:space="preserve"> </v>
      </c>
      <c r="BU3774" s="74" t="str">
        <f t="shared" si="2132"/>
        <v xml:space="preserve"> </v>
      </c>
      <c r="BW3774" s="120" t="str">
        <f t="shared" si="2133"/>
        <v xml:space="preserve">  </v>
      </c>
      <c r="BY3774" s="74" t="str">
        <f t="shared" si="2134"/>
        <v xml:space="preserve"> </v>
      </c>
      <c r="CA3774" s="120" t="str">
        <f t="shared" si="2135"/>
        <v xml:space="preserve"> </v>
      </c>
      <c r="CC3774" s="115" t="str">
        <f t="shared" si="2136"/>
        <v xml:space="preserve"> </v>
      </c>
      <c r="CD3774" s="115"/>
      <c r="CE3774" s="417" t="str">
        <f t="shared" si="2137"/>
        <v xml:space="preserve"> </v>
      </c>
      <c r="CF3774" s="115"/>
      <c r="CG3774" s="115" t="str">
        <f t="shared" si="2138"/>
        <v xml:space="preserve"> </v>
      </c>
      <c r="CH3774" s="115"/>
      <c r="CI3774" s="417" t="str">
        <f t="shared" si="2139"/>
        <v xml:space="preserve"> </v>
      </c>
      <c r="CJ3774" s="115"/>
      <c r="CK3774" s="115" t="str">
        <f t="shared" si="2140"/>
        <v xml:space="preserve"> </v>
      </c>
      <c r="CL3774" s="115"/>
      <c r="CM3774" s="417" t="str">
        <f t="shared" si="2141"/>
        <v xml:space="preserve"> </v>
      </c>
      <c r="IS3774" s="96"/>
    </row>
    <row r="3775" spans="2:253" s="74" customFormat="1" ht="17.100000000000001" hidden="1" customHeight="1" x14ac:dyDescent="0.25">
      <c r="B3775" s="524">
        <f>IF('KB Duct Parts'!$BL$14=2,Specials!M8,0)</f>
        <v>0</v>
      </c>
      <c r="C3775" s="508" t="s">
        <v>392</v>
      </c>
      <c r="D3775" s="506" t="str">
        <f t="shared" si="2125"/>
        <v>15507SS</v>
      </c>
      <c r="E3775" s="504" t="s">
        <v>864</v>
      </c>
      <c r="F3775" s="508" t="str">
        <f t="shared" si="2119"/>
        <v xml:space="preserve"> </v>
      </c>
      <c r="G3775" s="509" t="s">
        <v>1106</v>
      </c>
      <c r="H3775" s="504" t="s">
        <v>923</v>
      </c>
      <c r="I3775" s="1035"/>
      <c r="J3775" s="1036"/>
      <c r="K3775" s="516" t="s">
        <v>882</v>
      </c>
      <c r="L3775" s="522"/>
      <c r="M3775" s="532" t="s">
        <v>1700</v>
      </c>
      <c r="N3775" s="514">
        <f t="shared" si="2120"/>
        <v>543</v>
      </c>
      <c r="O3775" s="518">
        <f t="shared" si="2126"/>
        <v>0</v>
      </c>
      <c r="P3775" s="680">
        <f>'KB Duct Parts'!$AE$3</f>
        <v>0</v>
      </c>
      <c r="Q3775" s="681">
        <f t="shared" si="2121"/>
        <v>0</v>
      </c>
      <c r="R3775" s="682">
        <f t="shared" si="2122"/>
        <v>0</v>
      </c>
      <c r="S3775" s="716">
        <f t="shared" si="2128"/>
        <v>0.2</v>
      </c>
      <c r="T3775" s="679">
        <f t="shared" si="2123"/>
        <v>0</v>
      </c>
      <c r="U3775" s="679">
        <f t="shared" si="2124"/>
        <v>0</v>
      </c>
      <c r="AF3775" s="370"/>
      <c r="AG3775" s="375"/>
      <c r="AH3775" s="379"/>
      <c r="AI3775" s="383"/>
      <c r="AJ3775" s="388"/>
      <c r="AK3775" s="392"/>
      <c r="AL3775" s="388"/>
      <c r="AM3775" s="363">
        <f t="shared" si="2118"/>
        <v>1</v>
      </c>
      <c r="AN3775" s="578">
        <v>543</v>
      </c>
      <c r="AO3775" s="78"/>
      <c r="AP3775" s="78"/>
      <c r="AQ3775" s="78"/>
      <c r="AR3775" s="78"/>
      <c r="AS3775" s="78"/>
      <c r="AT3775" s="78"/>
      <c r="AU3775" s="74" t="s">
        <v>717</v>
      </c>
      <c r="AV3775" s="115"/>
      <c r="AW3775" s="395"/>
      <c r="AX3775" s="395">
        <v>0</v>
      </c>
      <c r="AY3775" s="395">
        <v>0</v>
      </c>
      <c r="AZ3775" s="395">
        <v>0</v>
      </c>
      <c r="BA3775" s="395">
        <v>0</v>
      </c>
      <c r="BB3775" s="395">
        <v>0</v>
      </c>
      <c r="BC3775" s="395">
        <v>0</v>
      </c>
      <c r="BD3775" s="115"/>
      <c r="BE3775" s="115"/>
      <c r="BF3775" s="115"/>
      <c r="BG3775" s="115"/>
      <c r="BH3775" s="115"/>
      <c r="BI3775" s="115"/>
      <c r="BJ3775" s="115"/>
      <c r="BK3775" s="115"/>
      <c r="BQ3775" s="74" t="str">
        <f t="shared" si="2130"/>
        <v xml:space="preserve"> </v>
      </c>
      <c r="BS3775" s="120" t="str">
        <f t="shared" si="2131"/>
        <v xml:space="preserve"> </v>
      </c>
      <c r="BU3775" s="74" t="str">
        <f t="shared" si="2132"/>
        <v xml:space="preserve"> </v>
      </c>
      <c r="BW3775" s="120" t="str">
        <f t="shared" si="2133"/>
        <v xml:space="preserve">  </v>
      </c>
      <c r="BY3775" s="74" t="str">
        <f t="shared" si="2134"/>
        <v xml:space="preserve"> </v>
      </c>
      <c r="CA3775" s="120" t="str">
        <f t="shared" si="2135"/>
        <v xml:space="preserve"> </v>
      </c>
      <c r="CC3775" s="115" t="str">
        <f t="shared" si="2136"/>
        <v xml:space="preserve"> </v>
      </c>
      <c r="CD3775" s="115"/>
      <c r="CE3775" s="417" t="str">
        <f t="shared" si="2137"/>
        <v xml:space="preserve"> </v>
      </c>
      <c r="CF3775" s="115"/>
      <c r="CG3775" s="115" t="str">
        <f t="shared" si="2138"/>
        <v xml:space="preserve"> </v>
      </c>
      <c r="CH3775" s="115"/>
      <c r="CI3775" s="417" t="str">
        <f t="shared" si="2139"/>
        <v xml:space="preserve"> </v>
      </c>
      <c r="CJ3775" s="115"/>
      <c r="CK3775" s="115" t="str">
        <f t="shared" si="2140"/>
        <v xml:space="preserve"> </v>
      </c>
      <c r="CL3775" s="115"/>
      <c r="CM3775" s="417" t="str">
        <f t="shared" si="2141"/>
        <v xml:space="preserve"> </v>
      </c>
      <c r="IS3775" s="96"/>
    </row>
    <row r="3776" spans="2:253" s="74" customFormat="1" ht="17.100000000000001" hidden="1" customHeight="1" x14ac:dyDescent="0.25">
      <c r="B3776" s="524">
        <f>IF('KB Duct Parts'!$BL$14=2,Specials!M9,0)</f>
        <v>0</v>
      </c>
      <c r="C3776" s="508" t="s">
        <v>393</v>
      </c>
      <c r="D3776" s="506" t="str">
        <f t="shared" si="2125"/>
        <v>15508SS</v>
      </c>
      <c r="E3776" s="504" t="s">
        <v>865</v>
      </c>
      <c r="F3776" s="508" t="str">
        <f t="shared" si="2119"/>
        <v xml:space="preserve"> </v>
      </c>
      <c r="G3776" s="509" t="s">
        <v>1106</v>
      </c>
      <c r="H3776" s="504" t="s">
        <v>923</v>
      </c>
      <c r="I3776" s="1035"/>
      <c r="J3776" s="1036"/>
      <c r="K3776" s="516" t="s">
        <v>882</v>
      </c>
      <c r="L3776" s="522"/>
      <c r="M3776" s="532" t="s">
        <v>1700</v>
      </c>
      <c r="N3776" s="514">
        <f t="shared" si="2120"/>
        <v>598</v>
      </c>
      <c r="O3776" s="518">
        <f t="shared" si="2126"/>
        <v>0</v>
      </c>
      <c r="P3776" s="680">
        <f>'KB Duct Parts'!$AE$3</f>
        <v>0</v>
      </c>
      <c r="Q3776" s="681">
        <f t="shared" si="2121"/>
        <v>0</v>
      </c>
      <c r="R3776" s="682">
        <f t="shared" si="2122"/>
        <v>0</v>
      </c>
      <c r="S3776" s="716">
        <f t="shared" si="2128"/>
        <v>0.2</v>
      </c>
      <c r="T3776" s="679">
        <f t="shared" si="2123"/>
        <v>0</v>
      </c>
      <c r="U3776" s="679">
        <f t="shared" si="2124"/>
        <v>0</v>
      </c>
      <c r="AF3776" s="370"/>
      <c r="AG3776" s="375"/>
      <c r="AH3776" s="379"/>
      <c r="AI3776" s="383"/>
      <c r="AJ3776" s="388"/>
      <c r="AK3776" s="392"/>
      <c r="AL3776" s="388"/>
      <c r="AM3776" s="363">
        <f t="shared" si="2118"/>
        <v>1</v>
      </c>
      <c r="AN3776" s="578">
        <v>598</v>
      </c>
      <c r="AO3776" s="78"/>
      <c r="AP3776" s="78"/>
      <c r="AQ3776" s="78"/>
      <c r="AR3776" s="78"/>
      <c r="AS3776" s="78"/>
      <c r="AT3776" s="78"/>
      <c r="AU3776" s="74" t="s">
        <v>717</v>
      </c>
      <c r="AV3776" s="115"/>
      <c r="AW3776" s="395"/>
      <c r="AX3776" s="395">
        <v>0</v>
      </c>
      <c r="AY3776" s="395">
        <v>0</v>
      </c>
      <c r="AZ3776" s="395">
        <v>0</v>
      </c>
      <c r="BA3776" s="395">
        <v>0</v>
      </c>
      <c r="BB3776" s="395">
        <v>0</v>
      </c>
      <c r="BC3776" s="395">
        <v>0</v>
      </c>
      <c r="BD3776" s="115"/>
      <c r="BE3776" s="115"/>
      <c r="BF3776" s="115"/>
      <c r="BG3776" s="115"/>
      <c r="BH3776" s="115"/>
      <c r="BI3776" s="115"/>
      <c r="BJ3776" s="115"/>
      <c r="BK3776" s="115"/>
      <c r="BQ3776" s="74" t="str">
        <f t="shared" si="2130"/>
        <v xml:space="preserve"> </v>
      </c>
      <c r="BS3776" s="120" t="str">
        <f t="shared" si="2131"/>
        <v xml:space="preserve"> </v>
      </c>
      <c r="BU3776" s="74" t="str">
        <f t="shared" si="2132"/>
        <v xml:space="preserve"> </v>
      </c>
      <c r="BW3776" s="120" t="str">
        <f t="shared" si="2133"/>
        <v xml:space="preserve">  </v>
      </c>
      <c r="BY3776" s="74" t="str">
        <f t="shared" si="2134"/>
        <v xml:space="preserve"> </v>
      </c>
      <c r="CA3776" s="120" t="str">
        <f t="shared" si="2135"/>
        <v xml:space="preserve"> </v>
      </c>
      <c r="CC3776" s="115" t="str">
        <f t="shared" si="2136"/>
        <v xml:space="preserve"> </v>
      </c>
      <c r="CD3776" s="115"/>
      <c r="CE3776" s="417" t="str">
        <f t="shared" si="2137"/>
        <v xml:space="preserve"> </v>
      </c>
      <c r="CF3776" s="115"/>
      <c r="CG3776" s="115" t="str">
        <f t="shared" si="2138"/>
        <v xml:space="preserve"> </v>
      </c>
      <c r="CH3776" s="115"/>
      <c r="CI3776" s="417" t="str">
        <f t="shared" si="2139"/>
        <v xml:space="preserve"> </v>
      </c>
      <c r="CJ3776" s="115"/>
      <c r="CK3776" s="115" t="str">
        <f t="shared" si="2140"/>
        <v xml:space="preserve"> </v>
      </c>
      <c r="CL3776" s="115"/>
      <c r="CM3776" s="417" t="str">
        <f t="shared" si="2141"/>
        <v xml:space="preserve"> </v>
      </c>
      <c r="IS3776" s="96"/>
    </row>
    <row r="3777" spans="2:253" s="74" customFormat="1" ht="17.100000000000001" hidden="1" customHeight="1" x14ac:dyDescent="0.25">
      <c r="B3777" s="524">
        <f>IF('KB Duct Parts'!$BL$14=2,Specials!M10,0)</f>
        <v>0</v>
      </c>
      <c r="C3777" s="508" t="s">
        <v>394</v>
      </c>
      <c r="D3777" s="506" t="str">
        <f t="shared" si="2125"/>
        <v>15509SS</v>
      </c>
      <c r="E3777" s="504" t="s">
        <v>866</v>
      </c>
      <c r="F3777" s="508" t="str">
        <f t="shared" si="2119"/>
        <v xml:space="preserve"> </v>
      </c>
      <c r="G3777" s="509" t="s">
        <v>1106</v>
      </c>
      <c r="H3777" s="504" t="s">
        <v>923</v>
      </c>
      <c r="I3777" s="1035"/>
      <c r="J3777" s="1036"/>
      <c r="K3777" s="516" t="s">
        <v>882</v>
      </c>
      <c r="L3777" s="522"/>
      <c r="M3777" s="532" t="s">
        <v>1700</v>
      </c>
      <c r="N3777" s="514">
        <f t="shared" si="2120"/>
        <v>689</v>
      </c>
      <c r="O3777" s="518">
        <f t="shared" si="2126"/>
        <v>0</v>
      </c>
      <c r="P3777" s="680">
        <f>'KB Duct Parts'!$AE$3</f>
        <v>0</v>
      </c>
      <c r="Q3777" s="681">
        <f t="shared" si="2121"/>
        <v>0</v>
      </c>
      <c r="R3777" s="682">
        <f t="shared" si="2122"/>
        <v>0</v>
      </c>
      <c r="S3777" s="716">
        <f t="shared" si="2128"/>
        <v>0.2</v>
      </c>
      <c r="T3777" s="679">
        <f t="shared" si="2123"/>
        <v>0</v>
      </c>
      <c r="U3777" s="679">
        <f t="shared" si="2124"/>
        <v>0</v>
      </c>
      <c r="AF3777" s="370"/>
      <c r="AG3777" s="375"/>
      <c r="AH3777" s="379"/>
      <c r="AI3777" s="383"/>
      <c r="AJ3777" s="388"/>
      <c r="AK3777" s="392"/>
      <c r="AL3777" s="388"/>
      <c r="AM3777" s="363">
        <f t="shared" si="2118"/>
        <v>1</v>
      </c>
      <c r="AN3777" s="578">
        <v>689</v>
      </c>
      <c r="AO3777" s="78"/>
      <c r="AP3777" s="78"/>
      <c r="AQ3777" s="78"/>
      <c r="AR3777" s="78"/>
      <c r="AS3777" s="78"/>
      <c r="AT3777" s="78"/>
      <c r="AU3777" s="74" t="s">
        <v>717</v>
      </c>
      <c r="AV3777" s="115"/>
      <c r="AW3777" s="395"/>
      <c r="AX3777" s="395">
        <v>0</v>
      </c>
      <c r="AY3777" s="395">
        <v>0</v>
      </c>
      <c r="AZ3777" s="395">
        <v>0</v>
      </c>
      <c r="BA3777" s="395">
        <v>0</v>
      </c>
      <c r="BB3777" s="395">
        <v>0</v>
      </c>
      <c r="BC3777" s="395">
        <v>0</v>
      </c>
      <c r="BD3777" s="115"/>
      <c r="BE3777" s="115"/>
      <c r="BF3777" s="115"/>
      <c r="BG3777" s="115"/>
      <c r="BH3777" s="115"/>
      <c r="BI3777" s="115"/>
      <c r="BJ3777" s="115"/>
      <c r="BK3777" s="115"/>
      <c r="BQ3777" s="74" t="str">
        <f t="shared" si="2130"/>
        <v xml:space="preserve"> </v>
      </c>
      <c r="BS3777" s="120" t="str">
        <f t="shared" si="2131"/>
        <v xml:space="preserve"> </v>
      </c>
      <c r="BU3777" s="74" t="str">
        <f t="shared" si="2132"/>
        <v xml:space="preserve"> </v>
      </c>
      <c r="BW3777" s="120" t="str">
        <f t="shared" si="2133"/>
        <v xml:space="preserve">  </v>
      </c>
      <c r="BY3777" s="74" t="str">
        <f t="shared" si="2134"/>
        <v xml:space="preserve"> </v>
      </c>
      <c r="CA3777" s="120" t="str">
        <f t="shared" si="2135"/>
        <v xml:space="preserve"> </v>
      </c>
      <c r="CC3777" s="115" t="str">
        <f t="shared" si="2136"/>
        <v xml:space="preserve"> </v>
      </c>
      <c r="CD3777" s="115"/>
      <c r="CE3777" s="417" t="str">
        <f t="shared" si="2137"/>
        <v xml:space="preserve"> </v>
      </c>
      <c r="CF3777" s="115"/>
      <c r="CG3777" s="115" t="str">
        <f t="shared" si="2138"/>
        <v xml:space="preserve"> </v>
      </c>
      <c r="CH3777" s="115"/>
      <c r="CI3777" s="417" t="str">
        <f t="shared" si="2139"/>
        <v xml:space="preserve"> </v>
      </c>
      <c r="CJ3777" s="115"/>
      <c r="CK3777" s="115" t="str">
        <f t="shared" si="2140"/>
        <v xml:space="preserve"> </v>
      </c>
      <c r="CL3777" s="115"/>
      <c r="CM3777" s="417" t="str">
        <f t="shared" si="2141"/>
        <v xml:space="preserve"> </v>
      </c>
      <c r="IS3777" s="96"/>
    </row>
    <row r="3778" spans="2:253" s="74" customFormat="1" ht="17.100000000000001" hidden="1" customHeight="1" x14ac:dyDescent="0.25">
      <c r="B3778" s="524">
        <f>IF('KB Duct Parts'!$BL$14=2,Specials!M11,0)</f>
        <v>0</v>
      </c>
      <c r="C3778" s="508" t="s">
        <v>395</v>
      </c>
      <c r="D3778" s="506" t="str">
        <f t="shared" si="2125"/>
        <v>15510SS</v>
      </c>
      <c r="E3778" s="504" t="s">
        <v>867</v>
      </c>
      <c r="F3778" s="508" t="str">
        <f t="shared" si="2119"/>
        <v xml:space="preserve"> </v>
      </c>
      <c r="G3778" s="509" t="s">
        <v>1106</v>
      </c>
      <c r="H3778" s="504" t="s">
        <v>923</v>
      </c>
      <c r="I3778" s="1035"/>
      <c r="J3778" s="1036"/>
      <c r="K3778" s="516" t="s">
        <v>882</v>
      </c>
      <c r="L3778" s="522"/>
      <c r="M3778" s="532" t="s">
        <v>1700</v>
      </c>
      <c r="N3778" s="514">
        <f t="shared" si="2120"/>
        <v>773</v>
      </c>
      <c r="O3778" s="518">
        <f t="shared" si="2126"/>
        <v>0</v>
      </c>
      <c r="P3778" s="680">
        <f>'KB Duct Parts'!$AE$3</f>
        <v>0</v>
      </c>
      <c r="Q3778" s="681">
        <f t="shared" si="2121"/>
        <v>0</v>
      </c>
      <c r="R3778" s="682">
        <f t="shared" si="2122"/>
        <v>0</v>
      </c>
      <c r="S3778" s="716">
        <f t="shared" si="2128"/>
        <v>0.2</v>
      </c>
      <c r="T3778" s="679">
        <f t="shared" si="2123"/>
        <v>0</v>
      </c>
      <c r="U3778" s="679">
        <f t="shared" si="2124"/>
        <v>0</v>
      </c>
      <c r="AF3778" s="370"/>
      <c r="AG3778" s="375"/>
      <c r="AH3778" s="379"/>
      <c r="AI3778" s="383"/>
      <c r="AJ3778" s="388"/>
      <c r="AK3778" s="392"/>
      <c r="AL3778" s="388"/>
      <c r="AM3778" s="363">
        <f t="shared" si="2118"/>
        <v>1</v>
      </c>
      <c r="AN3778" s="578">
        <v>773</v>
      </c>
      <c r="AO3778" s="78"/>
      <c r="AP3778" s="78"/>
      <c r="AQ3778" s="78"/>
      <c r="AR3778" s="78"/>
      <c r="AS3778" s="78"/>
      <c r="AT3778" s="78"/>
      <c r="AU3778" s="74" t="s">
        <v>717</v>
      </c>
      <c r="AV3778" s="115"/>
      <c r="AW3778" s="395"/>
      <c r="AX3778" s="395">
        <v>0</v>
      </c>
      <c r="AY3778" s="395">
        <v>0</v>
      </c>
      <c r="AZ3778" s="395">
        <v>0</v>
      </c>
      <c r="BA3778" s="395">
        <v>0</v>
      </c>
      <c r="BB3778" s="395">
        <v>0</v>
      </c>
      <c r="BC3778" s="395">
        <v>0</v>
      </c>
      <c r="BD3778" s="115"/>
      <c r="BE3778" s="115"/>
      <c r="BF3778" s="115"/>
      <c r="BG3778" s="115"/>
      <c r="BH3778" s="115"/>
      <c r="BI3778" s="115"/>
      <c r="BJ3778" s="115"/>
      <c r="BK3778" s="115"/>
      <c r="BQ3778" s="74" t="str">
        <f t="shared" si="2130"/>
        <v xml:space="preserve"> </v>
      </c>
      <c r="BS3778" s="120" t="str">
        <f t="shared" si="2131"/>
        <v xml:space="preserve"> </v>
      </c>
      <c r="BU3778" s="74" t="str">
        <f t="shared" si="2132"/>
        <v xml:space="preserve"> </v>
      </c>
      <c r="BW3778" s="120" t="str">
        <f t="shared" si="2133"/>
        <v xml:space="preserve">  </v>
      </c>
      <c r="BY3778" s="74" t="str">
        <f t="shared" si="2134"/>
        <v xml:space="preserve"> </v>
      </c>
      <c r="CA3778" s="120" t="str">
        <f t="shared" si="2135"/>
        <v xml:space="preserve"> </v>
      </c>
      <c r="CC3778" s="115" t="str">
        <f t="shared" si="2136"/>
        <v xml:space="preserve"> </v>
      </c>
      <c r="CD3778" s="115"/>
      <c r="CE3778" s="417" t="str">
        <f t="shared" si="2137"/>
        <v xml:space="preserve"> </v>
      </c>
      <c r="CF3778" s="115"/>
      <c r="CG3778" s="115" t="str">
        <f t="shared" si="2138"/>
        <v xml:space="preserve"> </v>
      </c>
      <c r="CH3778" s="115"/>
      <c r="CI3778" s="417" t="str">
        <f t="shared" si="2139"/>
        <v xml:space="preserve"> </v>
      </c>
      <c r="CJ3778" s="115"/>
      <c r="CK3778" s="115" t="str">
        <f t="shared" si="2140"/>
        <v xml:space="preserve"> </v>
      </c>
      <c r="CL3778" s="115"/>
      <c r="CM3778" s="417" t="str">
        <f t="shared" si="2141"/>
        <v xml:space="preserve"> </v>
      </c>
      <c r="IS3778" s="96"/>
    </row>
    <row r="3779" spans="2:253" s="74" customFormat="1" ht="17.100000000000001" hidden="1" customHeight="1" x14ac:dyDescent="0.25">
      <c r="B3779" s="524">
        <f>IF('KB Duct Parts'!$BL$14=2,Specials!M12,0)</f>
        <v>0</v>
      </c>
      <c r="C3779" s="508" t="s">
        <v>396</v>
      </c>
      <c r="D3779" s="506" t="str">
        <f t="shared" si="2125"/>
        <v>15511SS</v>
      </c>
      <c r="E3779" s="504" t="s">
        <v>868</v>
      </c>
      <c r="F3779" s="508" t="str">
        <f t="shared" si="2119"/>
        <v xml:space="preserve"> </v>
      </c>
      <c r="G3779" s="509" t="s">
        <v>1106</v>
      </c>
      <c r="H3779" s="504" t="s">
        <v>923</v>
      </c>
      <c r="I3779" s="1035"/>
      <c r="J3779" s="1036"/>
      <c r="K3779" s="516" t="s">
        <v>882</v>
      </c>
      <c r="L3779" s="522"/>
      <c r="M3779" s="532" t="s">
        <v>1700</v>
      </c>
      <c r="N3779" s="514">
        <f t="shared" si="2120"/>
        <v>819</v>
      </c>
      <c r="O3779" s="518">
        <f t="shared" si="2126"/>
        <v>0</v>
      </c>
      <c r="P3779" s="680">
        <f>'KB Duct Parts'!$AE$3</f>
        <v>0</v>
      </c>
      <c r="Q3779" s="681">
        <f t="shared" si="2121"/>
        <v>0</v>
      </c>
      <c r="R3779" s="682">
        <f t="shared" si="2122"/>
        <v>0</v>
      </c>
      <c r="S3779" s="716">
        <f t="shared" si="2128"/>
        <v>0.2</v>
      </c>
      <c r="T3779" s="679">
        <f t="shared" si="2123"/>
        <v>0</v>
      </c>
      <c r="U3779" s="679">
        <f t="shared" si="2124"/>
        <v>0</v>
      </c>
      <c r="AF3779" s="370"/>
      <c r="AG3779" s="375"/>
      <c r="AH3779" s="379"/>
      <c r="AI3779" s="383"/>
      <c r="AJ3779" s="388"/>
      <c r="AK3779" s="392"/>
      <c r="AL3779" s="388"/>
      <c r="AM3779" s="363">
        <f t="shared" si="2118"/>
        <v>1</v>
      </c>
      <c r="AN3779" s="578">
        <v>819</v>
      </c>
      <c r="AO3779" s="78"/>
      <c r="AP3779" s="78"/>
      <c r="AQ3779" s="78"/>
      <c r="AR3779" s="78"/>
      <c r="AS3779" s="78"/>
      <c r="AT3779" s="78"/>
      <c r="AU3779" s="74" t="s">
        <v>717</v>
      </c>
      <c r="AV3779" s="115"/>
      <c r="AW3779" s="395"/>
      <c r="AX3779" s="395">
        <v>0</v>
      </c>
      <c r="AY3779" s="395">
        <v>0</v>
      </c>
      <c r="AZ3779" s="395">
        <v>0</v>
      </c>
      <c r="BA3779" s="395">
        <v>0</v>
      </c>
      <c r="BB3779" s="395">
        <v>0</v>
      </c>
      <c r="BC3779" s="395">
        <v>0</v>
      </c>
      <c r="BD3779" s="115"/>
      <c r="BE3779" s="115"/>
      <c r="BF3779" s="115"/>
      <c r="BG3779" s="115"/>
      <c r="BH3779" s="115"/>
      <c r="BI3779" s="115"/>
      <c r="BJ3779" s="115"/>
      <c r="BK3779" s="115"/>
      <c r="BQ3779" s="74" t="str">
        <f t="shared" si="2130"/>
        <v xml:space="preserve"> </v>
      </c>
      <c r="BS3779" s="120" t="str">
        <f t="shared" si="2131"/>
        <v xml:space="preserve"> </v>
      </c>
      <c r="BU3779" s="74" t="str">
        <f t="shared" si="2132"/>
        <v xml:space="preserve"> </v>
      </c>
      <c r="BW3779" s="120" t="str">
        <f t="shared" si="2133"/>
        <v xml:space="preserve">  </v>
      </c>
      <c r="BY3779" s="74" t="str">
        <f t="shared" si="2134"/>
        <v xml:space="preserve"> </v>
      </c>
      <c r="CA3779" s="120" t="str">
        <f t="shared" si="2135"/>
        <v xml:space="preserve"> </v>
      </c>
      <c r="CC3779" s="115" t="str">
        <f t="shared" si="2136"/>
        <v xml:space="preserve"> </v>
      </c>
      <c r="CD3779" s="115"/>
      <c r="CE3779" s="417" t="str">
        <f t="shared" si="2137"/>
        <v xml:space="preserve"> </v>
      </c>
      <c r="CF3779" s="115"/>
      <c r="CG3779" s="115" t="str">
        <f t="shared" si="2138"/>
        <v xml:space="preserve"> </v>
      </c>
      <c r="CH3779" s="115"/>
      <c r="CI3779" s="417" t="str">
        <f t="shared" si="2139"/>
        <v xml:space="preserve"> </v>
      </c>
      <c r="CJ3779" s="115"/>
      <c r="CK3779" s="115" t="str">
        <f t="shared" si="2140"/>
        <v xml:space="preserve"> </v>
      </c>
      <c r="CL3779" s="115"/>
      <c r="CM3779" s="417" t="str">
        <f t="shared" si="2141"/>
        <v xml:space="preserve"> </v>
      </c>
      <c r="IS3779" s="96"/>
    </row>
    <row r="3780" spans="2:253" s="74" customFormat="1" ht="17.100000000000001" hidden="1" customHeight="1" x14ac:dyDescent="0.25">
      <c r="B3780" s="524">
        <f>IF('KB Duct Parts'!$BL$14=2,Specials!M13,0)</f>
        <v>0</v>
      </c>
      <c r="C3780" s="508" t="s">
        <v>397</v>
      </c>
      <c r="D3780" s="506" t="str">
        <f t="shared" si="2125"/>
        <v>15512SS</v>
      </c>
      <c r="E3780" s="504" t="s">
        <v>869</v>
      </c>
      <c r="F3780" s="508" t="str">
        <f t="shared" si="2119"/>
        <v xml:space="preserve"> </v>
      </c>
      <c r="G3780" s="509" t="s">
        <v>1106</v>
      </c>
      <c r="H3780" s="504" t="s">
        <v>923</v>
      </c>
      <c r="I3780" s="1035"/>
      <c r="J3780" s="1036"/>
      <c r="K3780" s="516" t="s">
        <v>882</v>
      </c>
      <c r="L3780" s="522"/>
      <c r="M3780" s="532" t="s">
        <v>1700</v>
      </c>
      <c r="N3780" s="514">
        <f t="shared" si="2120"/>
        <v>864</v>
      </c>
      <c r="O3780" s="518">
        <f t="shared" si="2126"/>
        <v>0</v>
      </c>
      <c r="P3780" s="680">
        <f>'KB Duct Parts'!$AE$3</f>
        <v>0</v>
      </c>
      <c r="Q3780" s="681">
        <f t="shared" si="2121"/>
        <v>0</v>
      </c>
      <c r="R3780" s="682">
        <f t="shared" si="2122"/>
        <v>0</v>
      </c>
      <c r="S3780" s="716">
        <f t="shared" si="2128"/>
        <v>0.2</v>
      </c>
      <c r="T3780" s="679">
        <f t="shared" si="2123"/>
        <v>0</v>
      </c>
      <c r="U3780" s="679">
        <f t="shared" si="2124"/>
        <v>0</v>
      </c>
      <c r="AF3780" s="370"/>
      <c r="AG3780" s="375"/>
      <c r="AH3780" s="379"/>
      <c r="AI3780" s="383"/>
      <c r="AJ3780" s="388"/>
      <c r="AK3780" s="392"/>
      <c r="AL3780" s="388"/>
      <c r="AM3780" s="363">
        <f t="shared" si="2118"/>
        <v>1</v>
      </c>
      <c r="AN3780" s="578">
        <v>864</v>
      </c>
      <c r="AO3780" s="78"/>
      <c r="AP3780" s="78"/>
      <c r="AQ3780" s="78"/>
      <c r="AR3780" s="78"/>
      <c r="AS3780" s="78"/>
      <c r="AT3780" s="78"/>
      <c r="AU3780" s="74" t="s">
        <v>717</v>
      </c>
      <c r="AV3780" s="115"/>
      <c r="AW3780" s="395"/>
      <c r="AX3780" s="395">
        <v>0</v>
      </c>
      <c r="AY3780" s="395">
        <v>0</v>
      </c>
      <c r="AZ3780" s="395">
        <v>0</v>
      </c>
      <c r="BA3780" s="395">
        <v>0</v>
      </c>
      <c r="BB3780" s="395">
        <v>0</v>
      </c>
      <c r="BC3780" s="395">
        <v>0</v>
      </c>
      <c r="BD3780" s="115"/>
      <c r="BE3780" s="115"/>
      <c r="BF3780" s="115"/>
      <c r="BG3780" s="115"/>
      <c r="BH3780" s="115"/>
      <c r="BI3780" s="115"/>
      <c r="BJ3780" s="115"/>
      <c r="BK3780" s="115"/>
      <c r="BQ3780" s="74" t="str">
        <f t="shared" si="2130"/>
        <v xml:space="preserve"> </v>
      </c>
      <c r="BS3780" s="120" t="str">
        <f t="shared" si="2131"/>
        <v xml:space="preserve"> </v>
      </c>
      <c r="BU3780" s="74" t="str">
        <f t="shared" si="2132"/>
        <v xml:space="preserve"> </v>
      </c>
      <c r="BW3780" s="120" t="str">
        <f t="shared" si="2133"/>
        <v xml:space="preserve">  </v>
      </c>
      <c r="BY3780" s="74" t="str">
        <f t="shared" si="2134"/>
        <v xml:space="preserve"> </v>
      </c>
      <c r="CA3780" s="120" t="str">
        <f t="shared" si="2135"/>
        <v xml:space="preserve"> </v>
      </c>
      <c r="CC3780" s="115" t="str">
        <f t="shared" si="2136"/>
        <v xml:space="preserve"> </v>
      </c>
      <c r="CD3780" s="115"/>
      <c r="CE3780" s="417" t="str">
        <f t="shared" si="2137"/>
        <v xml:space="preserve"> </v>
      </c>
      <c r="CF3780" s="115"/>
      <c r="CG3780" s="115" t="str">
        <f t="shared" si="2138"/>
        <v xml:space="preserve"> </v>
      </c>
      <c r="CH3780" s="115"/>
      <c r="CI3780" s="417" t="str">
        <f t="shared" si="2139"/>
        <v xml:space="preserve"> </v>
      </c>
      <c r="CJ3780" s="115"/>
      <c r="CK3780" s="115" t="str">
        <f t="shared" si="2140"/>
        <v xml:space="preserve"> </v>
      </c>
      <c r="CL3780" s="115"/>
      <c r="CM3780" s="417" t="str">
        <f t="shared" si="2141"/>
        <v xml:space="preserve"> </v>
      </c>
      <c r="IS3780" s="96"/>
    </row>
    <row r="3781" spans="2:253" s="74" customFormat="1" ht="17.100000000000001" hidden="1" customHeight="1" x14ac:dyDescent="0.25">
      <c r="B3781" s="524">
        <f>IF('KB Duct Parts'!$BL$14=2,Specials!M14,0)</f>
        <v>0</v>
      </c>
      <c r="C3781" s="508" t="s">
        <v>398</v>
      </c>
      <c r="D3781" s="506" t="str">
        <f t="shared" si="2125"/>
        <v>15513SS</v>
      </c>
      <c r="E3781" s="504" t="s">
        <v>870</v>
      </c>
      <c r="F3781" s="508" t="str">
        <f t="shared" si="2119"/>
        <v xml:space="preserve"> </v>
      </c>
      <c r="G3781" s="509" t="s">
        <v>1106</v>
      </c>
      <c r="H3781" s="504" t="s">
        <v>923</v>
      </c>
      <c r="I3781" s="1035"/>
      <c r="J3781" s="1036"/>
      <c r="K3781" s="516" t="s">
        <v>882</v>
      </c>
      <c r="L3781" s="522"/>
      <c r="M3781" s="532" t="s">
        <v>1700</v>
      </c>
      <c r="N3781" s="514">
        <f t="shared" si="2120"/>
        <v>910</v>
      </c>
      <c r="O3781" s="518">
        <f t="shared" si="2126"/>
        <v>0</v>
      </c>
      <c r="P3781" s="680">
        <f>'KB Duct Parts'!$AE$3</f>
        <v>0</v>
      </c>
      <c r="Q3781" s="681">
        <f t="shared" si="2121"/>
        <v>0</v>
      </c>
      <c r="R3781" s="682">
        <f t="shared" si="2122"/>
        <v>0</v>
      </c>
      <c r="S3781" s="716">
        <f t="shared" si="2128"/>
        <v>0.2</v>
      </c>
      <c r="T3781" s="679">
        <f t="shared" si="2123"/>
        <v>0</v>
      </c>
      <c r="U3781" s="679">
        <f t="shared" si="2124"/>
        <v>0</v>
      </c>
      <c r="AF3781" s="370"/>
      <c r="AG3781" s="375"/>
      <c r="AH3781" s="379"/>
      <c r="AI3781" s="383"/>
      <c r="AJ3781" s="388"/>
      <c r="AK3781" s="392"/>
      <c r="AL3781" s="388"/>
      <c r="AM3781" s="363">
        <f t="shared" si="2118"/>
        <v>1</v>
      </c>
      <c r="AN3781" s="578">
        <v>910</v>
      </c>
      <c r="AO3781" s="78"/>
      <c r="AP3781" s="78"/>
      <c r="AQ3781" s="78"/>
      <c r="AR3781" s="78"/>
      <c r="AS3781" s="78"/>
      <c r="AT3781" s="78"/>
      <c r="AU3781" s="74" t="s">
        <v>717</v>
      </c>
      <c r="AV3781" s="115"/>
      <c r="AW3781" s="395"/>
      <c r="AX3781" s="395">
        <v>0</v>
      </c>
      <c r="AY3781" s="395">
        <v>0</v>
      </c>
      <c r="AZ3781" s="395">
        <v>0</v>
      </c>
      <c r="BA3781" s="395">
        <v>0</v>
      </c>
      <c r="BB3781" s="395">
        <v>0</v>
      </c>
      <c r="BC3781" s="395">
        <v>0</v>
      </c>
      <c r="BD3781" s="115"/>
      <c r="BE3781" s="115"/>
      <c r="BF3781" s="115"/>
      <c r="BG3781" s="115"/>
      <c r="BH3781" s="115"/>
      <c r="BI3781" s="115"/>
      <c r="BJ3781" s="115"/>
      <c r="BK3781" s="115"/>
      <c r="BQ3781" s="74" t="str">
        <f t="shared" si="2130"/>
        <v xml:space="preserve"> </v>
      </c>
      <c r="BS3781" s="120" t="str">
        <f t="shared" si="2131"/>
        <v xml:space="preserve"> </v>
      </c>
      <c r="BU3781" s="74" t="str">
        <f t="shared" si="2132"/>
        <v xml:space="preserve"> </v>
      </c>
      <c r="BW3781" s="120" t="str">
        <f t="shared" si="2133"/>
        <v xml:space="preserve">  </v>
      </c>
      <c r="BY3781" s="74" t="str">
        <f t="shared" si="2134"/>
        <v xml:space="preserve"> </v>
      </c>
      <c r="CA3781" s="120" t="str">
        <f t="shared" si="2135"/>
        <v xml:space="preserve"> </v>
      </c>
      <c r="CC3781" s="115" t="str">
        <f t="shared" si="2136"/>
        <v xml:space="preserve"> </v>
      </c>
      <c r="CD3781" s="115"/>
      <c r="CE3781" s="417" t="str">
        <f t="shared" si="2137"/>
        <v xml:space="preserve"> </v>
      </c>
      <c r="CF3781" s="115"/>
      <c r="CG3781" s="115" t="str">
        <f t="shared" si="2138"/>
        <v xml:space="preserve"> </v>
      </c>
      <c r="CH3781" s="115"/>
      <c r="CI3781" s="417" t="str">
        <f t="shared" si="2139"/>
        <v xml:space="preserve"> </v>
      </c>
      <c r="CJ3781" s="115"/>
      <c r="CK3781" s="115" t="str">
        <f t="shared" si="2140"/>
        <v xml:space="preserve"> </v>
      </c>
      <c r="CL3781" s="115"/>
      <c r="CM3781" s="417" t="str">
        <f t="shared" si="2141"/>
        <v xml:space="preserve"> </v>
      </c>
      <c r="IS3781" s="96"/>
    </row>
    <row r="3782" spans="2:253" s="74" customFormat="1" ht="17.100000000000001" hidden="1" customHeight="1" x14ac:dyDescent="0.25">
      <c r="B3782" s="524">
        <f>IF('KB Duct Parts'!$BL$14=2,Specials!M15,0)</f>
        <v>0</v>
      </c>
      <c r="C3782" s="508" t="s">
        <v>399</v>
      </c>
      <c r="D3782" s="506" t="str">
        <f t="shared" si="2125"/>
        <v>15514SS</v>
      </c>
      <c r="E3782" s="504" t="s">
        <v>871</v>
      </c>
      <c r="F3782" s="508" t="str">
        <f t="shared" si="2119"/>
        <v xml:space="preserve"> </v>
      </c>
      <c r="G3782" s="509" t="s">
        <v>1106</v>
      </c>
      <c r="H3782" s="504" t="s">
        <v>923</v>
      </c>
      <c r="I3782" s="1035"/>
      <c r="J3782" s="1036"/>
      <c r="K3782" s="516" t="s">
        <v>882</v>
      </c>
      <c r="L3782" s="522"/>
      <c r="M3782" s="532" t="s">
        <v>1700</v>
      </c>
      <c r="N3782" s="514">
        <f t="shared" si="2120"/>
        <v>947</v>
      </c>
      <c r="O3782" s="518">
        <f t="shared" si="2126"/>
        <v>0</v>
      </c>
      <c r="P3782" s="680">
        <f>'KB Duct Parts'!$AE$3</f>
        <v>0</v>
      </c>
      <c r="Q3782" s="681">
        <f t="shared" si="2121"/>
        <v>0</v>
      </c>
      <c r="R3782" s="682">
        <f t="shared" si="2122"/>
        <v>0</v>
      </c>
      <c r="S3782" s="716">
        <f t="shared" si="2128"/>
        <v>0.2</v>
      </c>
      <c r="T3782" s="679">
        <f t="shared" si="2123"/>
        <v>0</v>
      </c>
      <c r="U3782" s="679">
        <f t="shared" si="2124"/>
        <v>0</v>
      </c>
      <c r="AF3782" s="370"/>
      <c r="AG3782" s="375"/>
      <c r="AH3782" s="379"/>
      <c r="AI3782" s="383"/>
      <c r="AJ3782" s="388"/>
      <c r="AK3782" s="392"/>
      <c r="AL3782" s="388"/>
      <c r="AM3782" s="363">
        <f t="shared" si="2118"/>
        <v>1</v>
      </c>
      <c r="AN3782" s="578">
        <v>947</v>
      </c>
      <c r="AO3782" s="78"/>
      <c r="AP3782" s="78"/>
      <c r="AQ3782" s="78"/>
      <c r="AR3782" s="78"/>
      <c r="AS3782" s="78"/>
      <c r="AT3782" s="78"/>
      <c r="AU3782" s="74" t="s">
        <v>717</v>
      </c>
      <c r="AV3782" s="115"/>
      <c r="AW3782" s="395"/>
      <c r="AX3782" s="395">
        <v>0</v>
      </c>
      <c r="AY3782" s="395">
        <v>0</v>
      </c>
      <c r="AZ3782" s="395">
        <v>0</v>
      </c>
      <c r="BA3782" s="395">
        <v>0</v>
      </c>
      <c r="BB3782" s="395">
        <v>0</v>
      </c>
      <c r="BC3782" s="395">
        <v>0</v>
      </c>
      <c r="BD3782" s="115"/>
      <c r="BE3782" s="115"/>
      <c r="BF3782" s="115"/>
      <c r="BG3782" s="115"/>
      <c r="BH3782" s="115"/>
      <c r="BI3782" s="115"/>
      <c r="BJ3782" s="115"/>
      <c r="BK3782" s="115"/>
      <c r="BQ3782" s="74" t="str">
        <f t="shared" si="2130"/>
        <v xml:space="preserve"> </v>
      </c>
      <c r="BS3782" s="120" t="str">
        <f t="shared" si="2131"/>
        <v xml:space="preserve"> </v>
      </c>
      <c r="BU3782" s="74" t="str">
        <f t="shared" si="2132"/>
        <v xml:space="preserve"> </v>
      </c>
      <c r="BW3782" s="120" t="str">
        <f t="shared" si="2133"/>
        <v xml:space="preserve">  </v>
      </c>
      <c r="BY3782" s="74" t="str">
        <f t="shared" si="2134"/>
        <v xml:space="preserve"> </v>
      </c>
      <c r="CA3782" s="120" t="str">
        <f t="shared" si="2135"/>
        <v xml:space="preserve"> </v>
      </c>
      <c r="CC3782" s="115" t="str">
        <f t="shared" si="2136"/>
        <v xml:space="preserve"> </v>
      </c>
      <c r="CD3782" s="115"/>
      <c r="CE3782" s="417" t="str">
        <f t="shared" si="2137"/>
        <v xml:space="preserve"> </v>
      </c>
      <c r="CF3782" s="115"/>
      <c r="CG3782" s="115" t="str">
        <f t="shared" si="2138"/>
        <v xml:space="preserve"> </v>
      </c>
      <c r="CH3782" s="115"/>
      <c r="CI3782" s="417" t="str">
        <f t="shared" si="2139"/>
        <v xml:space="preserve"> </v>
      </c>
      <c r="CJ3782" s="115"/>
      <c r="CK3782" s="115" t="str">
        <f t="shared" si="2140"/>
        <v xml:space="preserve"> </v>
      </c>
      <c r="CL3782" s="115"/>
      <c r="CM3782" s="417" t="str">
        <f t="shared" si="2141"/>
        <v xml:space="preserve"> </v>
      </c>
      <c r="IS3782" s="96"/>
    </row>
    <row r="3783" spans="2:253" s="74" customFormat="1" ht="17.100000000000001" hidden="1" customHeight="1" x14ac:dyDescent="0.25">
      <c r="B3783" s="524">
        <f>IF('KB Duct Parts'!$BL$14=2,Specials!M16,0)</f>
        <v>0</v>
      </c>
      <c r="C3783" s="508" t="s">
        <v>400</v>
      </c>
      <c r="D3783" s="506" t="str">
        <f t="shared" si="2125"/>
        <v>15515SS</v>
      </c>
      <c r="E3783" s="504" t="s">
        <v>872</v>
      </c>
      <c r="F3783" s="508" t="str">
        <f t="shared" si="2119"/>
        <v xml:space="preserve"> </v>
      </c>
      <c r="G3783" s="509" t="s">
        <v>1106</v>
      </c>
      <c r="H3783" s="504" t="s">
        <v>923</v>
      </c>
      <c r="I3783" s="1035"/>
      <c r="J3783" s="1036"/>
      <c r="K3783" s="516" t="s">
        <v>882</v>
      </c>
      <c r="L3783" s="522"/>
      <c r="M3783" s="532" t="s">
        <v>1700</v>
      </c>
      <c r="N3783" s="514">
        <f t="shared" si="2120"/>
        <v>966</v>
      </c>
      <c r="O3783" s="518">
        <f t="shared" si="2126"/>
        <v>0</v>
      </c>
      <c r="P3783" s="680">
        <f>'KB Duct Parts'!$AE$3</f>
        <v>0</v>
      </c>
      <c r="Q3783" s="681">
        <f t="shared" si="2121"/>
        <v>0</v>
      </c>
      <c r="R3783" s="682">
        <f t="shared" si="2122"/>
        <v>0</v>
      </c>
      <c r="S3783" s="716">
        <f t="shared" si="2128"/>
        <v>0.2</v>
      </c>
      <c r="T3783" s="679">
        <f t="shared" si="2123"/>
        <v>0</v>
      </c>
      <c r="U3783" s="679">
        <f t="shared" si="2124"/>
        <v>0</v>
      </c>
      <c r="AF3783" s="370"/>
      <c r="AG3783" s="375"/>
      <c r="AH3783" s="379"/>
      <c r="AI3783" s="383"/>
      <c r="AJ3783" s="388"/>
      <c r="AK3783" s="392"/>
      <c r="AL3783" s="388"/>
      <c r="AM3783" s="363">
        <f t="shared" si="2118"/>
        <v>1</v>
      </c>
      <c r="AN3783" s="578">
        <v>966</v>
      </c>
      <c r="AO3783" s="78"/>
      <c r="AP3783" s="78"/>
      <c r="AQ3783" s="78"/>
      <c r="AR3783" s="78"/>
      <c r="AS3783" s="78"/>
      <c r="AT3783" s="78"/>
      <c r="AU3783" s="74" t="s">
        <v>717</v>
      </c>
      <c r="AV3783" s="115"/>
      <c r="AW3783" s="395"/>
      <c r="AX3783" s="395">
        <v>0</v>
      </c>
      <c r="AY3783" s="395">
        <v>0</v>
      </c>
      <c r="AZ3783" s="395">
        <v>0</v>
      </c>
      <c r="BA3783" s="395">
        <v>0</v>
      </c>
      <c r="BB3783" s="395">
        <v>0</v>
      </c>
      <c r="BC3783" s="395">
        <v>0</v>
      </c>
      <c r="BD3783" s="115"/>
      <c r="BE3783" s="115"/>
      <c r="BF3783" s="115"/>
      <c r="BG3783" s="115"/>
      <c r="BH3783" s="115"/>
      <c r="BI3783" s="115"/>
      <c r="BJ3783" s="115"/>
      <c r="BK3783" s="115"/>
      <c r="BQ3783" s="74" t="str">
        <f t="shared" si="2130"/>
        <v xml:space="preserve"> </v>
      </c>
      <c r="BS3783" s="120" t="str">
        <f t="shared" si="2131"/>
        <v xml:space="preserve"> </v>
      </c>
      <c r="BU3783" s="74" t="str">
        <f t="shared" si="2132"/>
        <v xml:space="preserve"> </v>
      </c>
      <c r="BW3783" s="120" t="str">
        <f t="shared" si="2133"/>
        <v xml:space="preserve">  </v>
      </c>
      <c r="BY3783" s="74" t="str">
        <f t="shared" si="2134"/>
        <v xml:space="preserve"> </v>
      </c>
      <c r="CA3783" s="120" t="str">
        <f t="shared" si="2135"/>
        <v xml:space="preserve"> </v>
      </c>
      <c r="CC3783" s="115" t="str">
        <f t="shared" si="2136"/>
        <v xml:space="preserve"> </v>
      </c>
      <c r="CD3783" s="115"/>
      <c r="CE3783" s="417" t="str">
        <f t="shared" si="2137"/>
        <v xml:space="preserve"> </v>
      </c>
      <c r="CF3783" s="115"/>
      <c r="CG3783" s="115" t="str">
        <f t="shared" si="2138"/>
        <v xml:space="preserve"> </v>
      </c>
      <c r="CH3783" s="115"/>
      <c r="CI3783" s="417" t="str">
        <f t="shared" si="2139"/>
        <v xml:space="preserve"> </v>
      </c>
      <c r="CJ3783" s="115"/>
      <c r="CK3783" s="115" t="str">
        <f t="shared" si="2140"/>
        <v xml:space="preserve"> </v>
      </c>
      <c r="CL3783" s="115"/>
      <c r="CM3783" s="417" t="str">
        <f t="shared" si="2141"/>
        <v xml:space="preserve"> </v>
      </c>
      <c r="IS3783" s="96"/>
    </row>
    <row r="3784" spans="2:253" s="74" customFormat="1" ht="17.100000000000001" hidden="1" customHeight="1" x14ac:dyDescent="0.25">
      <c r="B3784" s="524">
        <f>IF('KB Duct Parts'!$BL$14=2,Specials!M17,0)</f>
        <v>0</v>
      </c>
      <c r="C3784" s="508" t="s">
        <v>401</v>
      </c>
      <c r="D3784" s="506" t="str">
        <f t="shared" si="2125"/>
        <v>15516SS</v>
      </c>
      <c r="E3784" s="504" t="s">
        <v>873</v>
      </c>
      <c r="F3784" s="508" t="str">
        <f t="shared" si="2119"/>
        <v xml:space="preserve"> </v>
      </c>
      <c r="G3784" s="509" t="s">
        <v>1106</v>
      </c>
      <c r="H3784" s="504" t="s">
        <v>923</v>
      </c>
      <c r="I3784" s="1035"/>
      <c r="J3784" s="1036"/>
      <c r="K3784" s="516" t="s">
        <v>882</v>
      </c>
      <c r="L3784" s="522"/>
      <c r="M3784" s="532" t="s">
        <v>1700</v>
      </c>
      <c r="N3784" s="514">
        <f t="shared" si="2120"/>
        <v>1057</v>
      </c>
      <c r="O3784" s="518">
        <f t="shared" si="2126"/>
        <v>0</v>
      </c>
      <c r="P3784" s="680">
        <f>'KB Duct Parts'!$AE$3</f>
        <v>0</v>
      </c>
      <c r="Q3784" s="681">
        <f t="shared" si="2121"/>
        <v>0</v>
      </c>
      <c r="R3784" s="682">
        <f t="shared" si="2122"/>
        <v>0</v>
      </c>
      <c r="S3784" s="716">
        <f t="shared" si="2128"/>
        <v>0.2</v>
      </c>
      <c r="T3784" s="679">
        <f t="shared" si="2123"/>
        <v>0</v>
      </c>
      <c r="U3784" s="679">
        <f t="shared" si="2124"/>
        <v>0</v>
      </c>
      <c r="AF3784" s="370"/>
      <c r="AG3784" s="375"/>
      <c r="AH3784" s="379"/>
      <c r="AI3784" s="383"/>
      <c r="AJ3784" s="388"/>
      <c r="AK3784" s="392"/>
      <c r="AL3784" s="388"/>
      <c r="AM3784" s="363">
        <f t="shared" si="2118"/>
        <v>1</v>
      </c>
      <c r="AN3784" s="578">
        <v>1057</v>
      </c>
      <c r="AO3784" s="78"/>
      <c r="AP3784" s="78"/>
      <c r="AQ3784" s="78"/>
      <c r="AR3784" s="78"/>
      <c r="AS3784" s="78"/>
      <c r="AT3784" s="78"/>
      <c r="AU3784" s="74" t="s">
        <v>717</v>
      </c>
      <c r="AV3784" s="115"/>
      <c r="AW3784" s="395"/>
      <c r="AX3784" s="395">
        <v>0</v>
      </c>
      <c r="AY3784" s="395">
        <v>0</v>
      </c>
      <c r="AZ3784" s="395">
        <v>0</v>
      </c>
      <c r="BA3784" s="395">
        <v>0</v>
      </c>
      <c r="BB3784" s="395">
        <v>0</v>
      </c>
      <c r="BC3784" s="395">
        <v>0</v>
      </c>
      <c r="BD3784" s="115"/>
      <c r="BE3784" s="115"/>
      <c r="BF3784" s="115"/>
      <c r="BG3784" s="115"/>
      <c r="BH3784" s="115"/>
      <c r="BI3784" s="115"/>
      <c r="BJ3784" s="115"/>
      <c r="BK3784" s="115"/>
      <c r="BQ3784" s="74" t="str">
        <f t="shared" si="2130"/>
        <v xml:space="preserve"> </v>
      </c>
      <c r="BS3784" s="120" t="str">
        <f t="shared" si="2131"/>
        <v xml:space="preserve"> </v>
      </c>
      <c r="BU3784" s="74" t="str">
        <f t="shared" si="2132"/>
        <v xml:space="preserve"> </v>
      </c>
      <c r="BW3784" s="120" t="str">
        <f t="shared" si="2133"/>
        <v xml:space="preserve">  </v>
      </c>
      <c r="BY3784" s="74" t="str">
        <f t="shared" si="2134"/>
        <v xml:space="preserve"> </v>
      </c>
      <c r="CA3784" s="120" t="str">
        <f t="shared" si="2135"/>
        <v xml:space="preserve"> </v>
      </c>
      <c r="CC3784" s="115" t="str">
        <f t="shared" si="2136"/>
        <v xml:space="preserve"> </v>
      </c>
      <c r="CD3784" s="115"/>
      <c r="CE3784" s="417" t="str">
        <f t="shared" si="2137"/>
        <v xml:space="preserve"> </v>
      </c>
      <c r="CF3784" s="115"/>
      <c r="CG3784" s="115" t="str">
        <f t="shared" si="2138"/>
        <v xml:space="preserve"> </v>
      </c>
      <c r="CH3784" s="115"/>
      <c r="CI3784" s="417" t="str">
        <f t="shared" si="2139"/>
        <v xml:space="preserve"> </v>
      </c>
      <c r="CJ3784" s="115"/>
      <c r="CK3784" s="115" t="str">
        <f t="shared" si="2140"/>
        <v xml:space="preserve"> </v>
      </c>
      <c r="CL3784" s="115"/>
      <c r="CM3784" s="417" t="str">
        <f t="shared" si="2141"/>
        <v xml:space="preserve"> </v>
      </c>
      <c r="IS3784" s="96"/>
    </row>
    <row r="3785" spans="2:253" s="74" customFormat="1" ht="17.100000000000001" hidden="1" customHeight="1" x14ac:dyDescent="0.25">
      <c r="B3785" s="524">
        <f>IF('KB Duct Parts'!$BL$14=2,Specials!M18,0)</f>
        <v>0</v>
      </c>
      <c r="C3785" s="508" t="s">
        <v>402</v>
      </c>
      <c r="D3785" s="506" t="str">
        <f t="shared" si="2125"/>
        <v>15517SS</v>
      </c>
      <c r="E3785" s="504" t="s">
        <v>874</v>
      </c>
      <c r="F3785" s="508" t="str">
        <f t="shared" si="2119"/>
        <v xml:space="preserve"> </v>
      </c>
      <c r="G3785" s="509" t="s">
        <v>1106</v>
      </c>
      <c r="H3785" s="504" t="s">
        <v>923</v>
      </c>
      <c r="I3785" s="1035"/>
      <c r="J3785" s="1036"/>
      <c r="K3785" s="516" t="s">
        <v>882</v>
      </c>
      <c r="L3785" s="522"/>
      <c r="M3785" s="532" t="s">
        <v>1700</v>
      </c>
      <c r="N3785" s="514">
        <f t="shared" si="2120"/>
        <v>1085</v>
      </c>
      <c r="O3785" s="518">
        <f t="shared" si="2126"/>
        <v>0</v>
      </c>
      <c r="P3785" s="680">
        <f>'KB Duct Parts'!$AE$3</f>
        <v>0</v>
      </c>
      <c r="Q3785" s="681">
        <f t="shared" si="2121"/>
        <v>0</v>
      </c>
      <c r="R3785" s="682">
        <f t="shared" si="2122"/>
        <v>0</v>
      </c>
      <c r="S3785" s="716">
        <f t="shared" si="2128"/>
        <v>0.2</v>
      </c>
      <c r="T3785" s="679">
        <f t="shared" si="2123"/>
        <v>0</v>
      </c>
      <c r="U3785" s="679">
        <f t="shared" si="2124"/>
        <v>0</v>
      </c>
      <c r="AF3785" s="370"/>
      <c r="AG3785" s="375"/>
      <c r="AH3785" s="379"/>
      <c r="AI3785" s="383"/>
      <c r="AJ3785" s="388"/>
      <c r="AK3785" s="392"/>
      <c r="AL3785" s="388"/>
      <c r="AM3785" s="363">
        <f t="shared" si="2118"/>
        <v>1</v>
      </c>
      <c r="AN3785" s="578">
        <v>1085</v>
      </c>
      <c r="AO3785" s="78"/>
      <c r="AP3785" s="78"/>
      <c r="AQ3785" s="78"/>
      <c r="AR3785" s="78"/>
      <c r="AS3785" s="78"/>
      <c r="AT3785" s="78"/>
      <c r="AU3785" s="74" t="s">
        <v>717</v>
      </c>
      <c r="AV3785" s="115"/>
      <c r="AW3785" s="395"/>
      <c r="AX3785" s="395">
        <v>0</v>
      </c>
      <c r="AY3785" s="395">
        <v>0</v>
      </c>
      <c r="AZ3785" s="395">
        <v>0</v>
      </c>
      <c r="BA3785" s="395">
        <v>0</v>
      </c>
      <c r="BB3785" s="395">
        <v>0</v>
      </c>
      <c r="BC3785" s="395">
        <v>0</v>
      </c>
      <c r="BD3785" s="115"/>
      <c r="BE3785" s="115"/>
      <c r="BF3785" s="115"/>
      <c r="BG3785" s="115"/>
      <c r="BH3785" s="115"/>
      <c r="BI3785" s="115"/>
      <c r="BJ3785" s="115"/>
      <c r="BK3785" s="115"/>
      <c r="BQ3785" s="74" t="str">
        <f t="shared" si="2130"/>
        <v xml:space="preserve"> </v>
      </c>
      <c r="BS3785" s="120" t="str">
        <f t="shared" si="2131"/>
        <v xml:space="preserve"> </v>
      </c>
      <c r="BU3785" s="74" t="str">
        <f t="shared" si="2132"/>
        <v xml:space="preserve"> </v>
      </c>
      <c r="BW3785" s="120" t="str">
        <f t="shared" si="2133"/>
        <v xml:space="preserve">  </v>
      </c>
      <c r="BY3785" s="74" t="str">
        <f t="shared" si="2134"/>
        <v xml:space="preserve"> </v>
      </c>
      <c r="CA3785" s="120" t="str">
        <f t="shared" si="2135"/>
        <v xml:space="preserve"> </v>
      </c>
      <c r="CC3785" s="115" t="str">
        <f t="shared" si="2136"/>
        <v xml:space="preserve"> </v>
      </c>
      <c r="CD3785" s="115"/>
      <c r="CE3785" s="417" t="str">
        <f t="shared" si="2137"/>
        <v xml:space="preserve"> </v>
      </c>
      <c r="CF3785" s="115"/>
      <c r="CG3785" s="115" t="str">
        <f t="shared" si="2138"/>
        <v xml:space="preserve"> </v>
      </c>
      <c r="CH3785" s="115"/>
      <c r="CI3785" s="417" t="str">
        <f t="shared" si="2139"/>
        <v xml:space="preserve"> </v>
      </c>
      <c r="CJ3785" s="115"/>
      <c r="CK3785" s="115" t="str">
        <f t="shared" si="2140"/>
        <v xml:space="preserve"> </v>
      </c>
      <c r="CL3785" s="115"/>
      <c r="CM3785" s="417" t="str">
        <f t="shared" si="2141"/>
        <v xml:space="preserve"> </v>
      </c>
      <c r="IS3785" s="96"/>
    </row>
    <row r="3786" spans="2:253" s="74" customFormat="1" ht="17.100000000000001" hidden="1" customHeight="1" x14ac:dyDescent="0.25">
      <c r="B3786" s="524">
        <f>IF('KB Duct Parts'!$BL$14=2,Specials!M19,0)</f>
        <v>0</v>
      </c>
      <c r="C3786" s="508" t="s">
        <v>403</v>
      </c>
      <c r="D3786" s="506" t="str">
        <f t="shared" si="2125"/>
        <v>15518SS</v>
      </c>
      <c r="E3786" s="504" t="s">
        <v>875</v>
      </c>
      <c r="F3786" s="508" t="str">
        <f t="shared" si="2119"/>
        <v xml:space="preserve"> </v>
      </c>
      <c r="G3786" s="509" t="s">
        <v>1106</v>
      </c>
      <c r="H3786" s="504" t="s">
        <v>923</v>
      </c>
      <c r="I3786" s="1035"/>
      <c r="J3786" s="1036"/>
      <c r="K3786" s="516" t="s">
        <v>882</v>
      </c>
      <c r="L3786" s="522"/>
      <c r="M3786" s="532" t="s">
        <v>1700</v>
      </c>
      <c r="N3786" s="514">
        <f t="shared" si="2120"/>
        <v>1149</v>
      </c>
      <c r="O3786" s="518">
        <f t="shared" si="2126"/>
        <v>0</v>
      </c>
      <c r="P3786" s="680">
        <f>'KB Duct Parts'!$AE$3</f>
        <v>0</v>
      </c>
      <c r="Q3786" s="681">
        <f t="shared" si="2121"/>
        <v>0</v>
      </c>
      <c r="R3786" s="682">
        <f t="shared" si="2122"/>
        <v>0</v>
      </c>
      <c r="S3786" s="716">
        <f t="shared" si="2128"/>
        <v>0.2</v>
      </c>
      <c r="T3786" s="679">
        <f t="shared" si="2123"/>
        <v>0</v>
      </c>
      <c r="U3786" s="679">
        <f t="shared" si="2124"/>
        <v>0</v>
      </c>
      <c r="AF3786" s="370"/>
      <c r="AG3786" s="375"/>
      <c r="AH3786" s="379"/>
      <c r="AI3786" s="383"/>
      <c r="AJ3786" s="388"/>
      <c r="AK3786" s="392"/>
      <c r="AL3786" s="388"/>
      <c r="AM3786" s="363">
        <f t="shared" si="2118"/>
        <v>1</v>
      </c>
      <c r="AN3786" s="578">
        <v>1149</v>
      </c>
      <c r="AO3786" s="78"/>
      <c r="AP3786" s="78"/>
      <c r="AQ3786" s="78"/>
      <c r="AR3786" s="78"/>
      <c r="AS3786" s="78"/>
      <c r="AT3786" s="78"/>
      <c r="AU3786" s="74" t="s">
        <v>717</v>
      </c>
      <c r="AV3786" s="115"/>
      <c r="AW3786" s="395"/>
      <c r="AX3786" s="395">
        <v>0</v>
      </c>
      <c r="AY3786" s="395">
        <v>0</v>
      </c>
      <c r="AZ3786" s="395">
        <v>0</v>
      </c>
      <c r="BA3786" s="395">
        <v>0</v>
      </c>
      <c r="BB3786" s="395">
        <v>0</v>
      </c>
      <c r="BC3786" s="395">
        <v>0</v>
      </c>
      <c r="BD3786" s="115"/>
      <c r="BE3786" s="115"/>
      <c r="BF3786" s="115"/>
      <c r="BG3786" s="115"/>
      <c r="BH3786" s="115"/>
      <c r="BI3786" s="115"/>
      <c r="BJ3786" s="115"/>
      <c r="BK3786" s="115"/>
      <c r="BQ3786" s="74" t="str">
        <f t="shared" si="2130"/>
        <v xml:space="preserve"> </v>
      </c>
      <c r="BS3786" s="120" t="str">
        <f t="shared" si="2131"/>
        <v xml:space="preserve"> </v>
      </c>
      <c r="BU3786" s="74" t="str">
        <f t="shared" si="2132"/>
        <v xml:space="preserve"> </v>
      </c>
      <c r="BW3786" s="120" t="str">
        <f t="shared" si="2133"/>
        <v xml:space="preserve">  </v>
      </c>
      <c r="BY3786" s="74" t="str">
        <f t="shared" si="2134"/>
        <v xml:space="preserve"> </v>
      </c>
      <c r="CA3786" s="120" t="str">
        <f t="shared" si="2135"/>
        <v xml:space="preserve"> </v>
      </c>
      <c r="CC3786" s="115" t="str">
        <f t="shared" si="2136"/>
        <v xml:space="preserve"> </v>
      </c>
      <c r="CD3786" s="115"/>
      <c r="CE3786" s="417" t="str">
        <f t="shared" si="2137"/>
        <v xml:space="preserve"> </v>
      </c>
      <c r="CF3786" s="115"/>
      <c r="CG3786" s="115" t="str">
        <f t="shared" si="2138"/>
        <v xml:space="preserve"> </v>
      </c>
      <c r="CH3786" s="115"/>
      <c r="CI3786" s="417" t="str">
        <f t="shared" si="2139"/>
        <v xml:space="preserve"> </v>
      </c>
      <c r="CJ3786" s="115"/>
      <c r="CK3786" s="115" t="str">
        <f t="shared" si="2140"/>
        <v xml:space="preserve"> </v>
      </c>
      <c r="CL3786" s="115"/>
      <c r="CM3786" s="417" t="str">
        <f t="shared" si="2141"/>
        <v xml:space="preserve"> </v>
      </c>
      <c r="IS3786" s="96"/>
    </row>
    <row r="3787" spans="2:253" s="74" customFormat="1" ht="17.100000000000001" hidden="1" customHeight="1" x14ac:dyDescent="0.25">
      <c r="B3787" s="524">
        <f>IF('KB Duct Parts'!$BL$14=2,Specials!M20,0)</f>
        <v>0</v>
      </c>
      <c r="C3787" s="508" t="s">
        <v>404</v>
      </c>
      <c r="D3787" s="506" t="str">
        <f t="shared" si="2125"/>
        <v>15519SS</v>
      </c>
      <c r="E3787" s="504" t="s">
        <v>876</v>
      </c>
      <c r="F3787" s="508" t="str">
        <f t="shared" si="2119"/>
        <v xml:space="preserve"> </v>
      </c>
      <c r="G3787" s="509" t="s">
        <v>1106</v>
      </c>
      <c r="H3787" s="504" t="s">
        <v>923</v>
      </c>
      <c r="I3787" s="1035"/>
      <c r="J3787" s="1036"/>
      <c r="K3787" s="516" t="s">
        <v>882</v>
      </c>
      <c r="L3787" s="522"/>
      <c r="M3787" s="532" t="s">
        <v>1700</v>
      </c>
      <c r="N3787" s="514">
        <f t="shared" si="2120"/>
        <v>1250</v>
      </c>
      <c r="O3787" s="518">
        <f t="shared" si="2126"/>
        <v>0</v>
      </c>
      <c r="P3787" s="680">
        <f>'KB Duct Parts'!$AE$3</f>
        <v>0</v>
      </c>
      <c r="Q3787" s="681">
        <f t="shared" si="2121"/>
        <v>0</v>
      </c>
      <c r="R3787" s="682">
        <f t="shared" si="2122"/>
        <v>0</v>
      </c>
      <c r="S3787" s="716">
        <f t="shared" si="2128"/>
        <v>0.2</v>
      </c>
      <c r="T3787" s="679">
        <f t="shared" si="2123"/>
        <v>0</v>
      </c>
      <c r="U3787" s="679">
        <f t="shared" si="2124"/>
        <v>0</v>
      </c>
      <c r="AF3787" s="370"/>
      <c r="AG3787" s="375"/>
      <c r="AH3787" s="379"/>
      <c r="AI3787" s="383"/>
      <c r="AJ3787" s="388"/>
      <c r="AK3787" s="392"/>
      <c r="AL3787" s="388"/>
      <c r="AM3787" s="363">
        <f t="shared" si="2118"/>
        <v>1</v>
      </c>
      <c r="AN3787" s="578">
        <v>1250</v>
      </c>
      <c r="AO3787" s="78"/>
      <c r="AP3787" s="78"/>
      <c r="AQ3787" s="78"/>
      <c r="AR3787" s="78"/>
      <c r="AS3787" s="78"/>
      <c r="AT3787" s="78"/>
      <c r="AU3787" s="74" t="s">
        <v>717</v>
      </c>
      <c r="AV3787" s="115"/>
      <c r="AW3787" s="395"/>
      <c r="AX3787" s="395">
        <v>0</v>
      </c>
      <c r="AY3787" s="395">
        <v>0</v>
      </c>
      <c r="AZ3787" s="395">
        <v>0</v>
      </c>
      <c r="BA3787" s="395">
        <v>0</v>
      </c>
      <c r="BB3787" s="395">
        <v>0</v>
      </c>
      <c r="BC3787" s="395">
        <v>0</v>
      </c>
      <c r="BD3787" s="115"/>
      <c r="BE3787" s="115"/>
      <c r="BF3787" s="115"/>
      <c r="BG3787" s="115"/>
      <c r="BH3787" s="115"/>
      <c r="BI3787" s="115"/>
      <c r="BJ3787" s="115"/>
      <c r="BK3787" s="115"/>
      <c r="BQ3787" s="74" t="str">
        <f t="shared" si="2130"/>
        <v xml:space="preserve"> </v>
      </c>
      <c r="BS3787" s="120" t="str">
        <f t="shared" si="2131"/>
        <v xml:space="preserve"> </v>
      </c>
      <c r="BU3787" s="74" t="str">
        <f t="shared" si="2132"/>
        <v xml:space="preserve"> </v>
      </c>
      <c r="BW3787" s="120" t="str">
        <f t="shared" si="2133"/>
        <v xml:space="preserve">  </v>
      </c>
      <c r="BY3787" s="74" t="str">
        <f t="shared" si="2134"/>
        <v xml:space="preserve"> </v>
      </c>
      <c r="CA3787" s="120" t="str">
        <f t="shared" si="2135"/>
        <v xml:space="preserve"> </v>
      </c>
      <c r="CC3787" s="115" t="str">
        <f t="shared" si="2136"/>
        <v xml:space="preserve"> </v>
      </c>
      <c r="CD3787" s="115"/>
      <c r="CE3787" s="417" t="str">
        <f t="shared" si="2137"/>
        <v xml:space="preserve"> </v>
      </c>
      <c r="CF3787" s="115"/>
      <c r="CG3787" s="115" t="str">
        <f t="shared" si="2138"/>
        <v xml:space="preserve"> </v>
      </c>
      <c r="CH3787" s="115"/>
      <c r="CI3787" s="417" t="str">
        <f t="shared" si="2139"/>
        <v xml:space="preserve"> </v>
      </c>
      <c r="CJ3787" s="115"/>
      <c r="CK3787" s="115" t="str">
        <f t="shared" si="2140"/>
        <v xml:space="preserve"> </v>
      </c>
      <c r="CL3787" s="115"/>
      <c r="CM3787" s="417" t="str">
        <f t="shared" si="2141"/>
        <v xml:space="preserve"> </v>
      </c>
      <c r="IS3787" s="96"/>
    </row>
    <row r="3788" spans="2:253" s="74" customFormat="1" ht="17.100000000000001" hidden="1" customHeight="1" x14ac:dyDescent="0.25">
      <c r="B3788" s="524">
        <f>IF('KB Duct Parts'!$BL$14=2,Specials!M21,0)</f>
        <v>0</v>
      </c>
      <c r="C3788" s="508" t="s">
        <v>405</v>
      </c>
      <c r="D3788" s="506" t="str">
        <f t="shared" si="2125"/>
        <v>15520SS</v>
      </c>
      <c r="E3788" s="504" t="s">
        <v>877</v>
      </c>
      <c r="F3788" s="508" t="str">
        <f t="shared" si="2119"/>
        <v xml:space="preserve"> </v>
      </c>
      <c r="G3788" s="509" t="s">
        <v>1106</v>
      </c>
      <c r="H3788" s="504" t="s">
        <v>923</v>
      </c>
      <c r="I3788" s="1035"/>
      <c r="J3788" s="1036"/>
      <c r="K3788" s="516" t="s">
        <v>882</v>
      </c>
      <c r="L3788" s="522"/>
      <c r="M3788" s="532" t="s">
        <v>1700</v>
      </c>
      <c r="N3788" s="514">
        <f t="shared" si="2120"/>
        <v>1342</v>
      </c>
      <c r="O3788" s="518">
        <f t="shared" si="2126"/>
        <v>0</v>
      </c>
      <c r="P3788" s="680">
        <f>'KB Duct Parts'!$AE$3</f>
        <v>0</v>
      </c>
      <c r="Q3788" s="681">
        <f t="shared" si="2121"/>
        <v>0</v>
      </c>
      <c r="R3788" s="682">
        <f t="shared" si="2122"/>
        <v>0</v>
      </c>
      <c r="S3788" s="716">
        <f t="shared" si="2128"/>
        <v>0.2</v>
      </c>
      <c r="T3788" s="679">
        <f t="shared" si="2123"/>
        <v>0</v>
      </c>
      <c r="U3788" s="679">
        <f t="shared" si="2124"/>
        <v>0</v>
      </c>
      <c r="AF3788" s="370"/>
      <c r="AG3788" s="375"/>
      <c r="AH3788" s="379"/>
      <c r="AI3788" s="383"/>
      <c r="AJ3788" s="388"/>
      <c r="AK3788" s="392"/>
      <c r="AL3788" s="388"/>
      <c r="AM3788" s="363">
        <f t="shared" si="2118"/>
        <v>1</v>
      </c>
      <c r="AN3788" s="578">
        <v>1342</v>
      </c>
      <c r="AO3788" s="78"/>
      <c r="AP3788" s="78"/>
      <c r="AQ3788" s="78"/>
      <c r="AR3788" s="78"/>
      <c r="AS3788" s="78"/>
      <c r="AT3788" s="78"/>
      <c r="AU3788" s="74" t="s">
        <v>717</v>
      </c>
      <c r="AV3788" s="115"/>
      <c r="AW3788" s="395"/>
      <c r="AX3788" s="395">
        <v>0</v>
      </c>
      <c r="AY3788" s="395">
        <v>0</v>
      </c>
      <c r="AZ3788" s="395">
        <v>0</v>
      </c>
      <c r="BA3788" s="395">
        <v>0</v>
      </c>
      <c r="BB3788" s="395">
        <v>0</v>
      </c>
      <c r="BC3788" s="395">
        <v>0</v>
      </c>
      <c r="BD3788" s="115"/>
      <c r="BE3788" s="115"/>
      <c r="BF3788" s="115"/>
      <c r="BG3788" s="115"/>
      <c r="BH3788" s="115"/>
      <c r="BI3788" s="115"/>
      <c r="BJ3788" s="115"/>
      <c r="BK3788" s="115"/>
      <c r="BQ3788" s="74" t="str">
        <f t="shared" si="2130"/>
        <v xml:space="preserve"> </v>
      </c>
      <c r="BS3788" s="120" t="str">
        <f t="shared" si="2131"/>
        <v xml:space="preserve"> </v>
      </c>
      <c r="BU3788" s="74" t="str">
        <f t="shared" si="2132"/>
        <v xml:space="preserve"> </v>
      </c>
      <c r="BW3788" s="120" t="str">
        <f t="shared" si="2133"/>
        <v xml:space="preserve">  </v>
      </c>
      <c r="BY3788" s="74" t="str">
        <f t="shared" si="2134"/>
        <v xml:space="preserve"> </v>
      </c>
      <c r="CA3788" s="120" t="str">
        <f t="shared" si="2135"/>
        <v xml:space="preserve"> </v>
      </c>
      <c r="CC3788" s="115" t="str">
        <f t="shared" si="2136"/>
        <v xml:space="preserve"> </v>
      </c>
      <c r="CD3788" s="115"/>
      <c r="CE3788" s="417" t="str">
        <f t="shared" si="2137"/>
        <v xml:space="preserve"> </v>
      </c>
      <c r="CF3788" s="115"/>
      <c r="CG3788" s="115" t="str">
        <f t="shared" si="2138"/>
        <v xml:space="preserve"> </v>
      </c>
      <c r="CH3788" s="115"/>
      <c r="CI3788" s="417" t="str">
        <f t="shared" si="2139"/>
        <v xml:space="preserve"> </v>
      </c>
      <c r="CJ3788" s="115"/>
      <c r="CK3788" s="115" t="str">
        <f t="shared" si="2140"/>
        <v xml:space="preserve"> </v>
      </c>
      <c r="CL3788" s="115"/>
      <c r="CM3788" s="417" t="str">
        <f t="shared" si="2141"/>
        <v xml:space="preserve"> </v>
      </c>
      <c r="IS3788" s="96"/>
    </row>
    <row r="3789" spans="2:253" s="74" customFormat="1" ht="17.100000000000001" hidden="1" customHeight="1" x14ac:dyDescent="0.25">
      <c r="B3789" s="524">
        <f>IF('KB Duct Parts'!$BL$14=2,Specials!M22,0)</f>
        <v>0</v>
      </c>
      <c r="C3789" s="508" t="s">
        <v>406</v>
      </c>
      <c r="D3789" s="506" t="str">
        <f t="shared" si="2125"/>
        <v>15522SS</v>
      </c>
      <c r="E3789" s="504" t="s">
        <v>878</v>
      </c>
      <c r="F3789" s="508" t="str">
        <f t="shared" si="2119"/>
        <v xml:space="preserve"> </v>
      </c>
      <c r="G3789" s="509" t="s">
        <v>1106</v>
      </c>
      <c r="H3789" s="504" t="s">
        <v>923</v>
      </c>
      <c r="I3789" s="1035"/>
      <c r="J3789" s="1036"/>
      <c r="K3789" s="516" t="s">
        <v>882</v>
      </c>
      <c r="L3789" s="522"/>
      <c r="M3789" s="532" t="s">
        <v>1700</v>
      </c>
      <c r="N3789" s="514">
        <f t="shared" si="2120"/>
        <v>1544</v>
      </c>
      <c r="O3789" s="518">
        <f t="shared" si="2126"/>
        <v>0</v>
      </c>
      <c r="P3789" s="680">
        <f>'KB Duct Parts'!$AE$3</f>
        <v>0</v>
      </c>
      <c r="Q3789" s="681">
        <f t="shared" si="2121"/>
        <v>0</v>
      </c>
      <c r="R3789" s="682">
        <f t="shared" si="2122"/>
        <v>0</v>
      </c>
      <c r="S3789" s="716">
        <f t="shared" si="2128"/>
        <v>0.2</v>
      </c>
      <c r="T3789" s="679">
        <f t="shared" si="2123"/>
        <v>0</v>
      </c>
      <c r="U3789" s="679">
        <f t="shared" si="2124"/>
        <v>0</v>
      </c>
      <c r="AF3789" s="370"/>
      <c r="AG3789" s="375"/>
      <c r="AH3789" s="379"/>
      <c r="AI3789" s="383"/>
      <c r="AJ3789" s="388"/>
      <c r="AK3789" s="392"/>
      <c r="AL3789" s="388"/>
      <c r="AM3789" s="363">
        <f t="shared" si="2118"/>
        <v>1</v>
      </c>
      <c r="AN3789" s="578">
        <v>1544</v>
      </c>
      <c r="AO3789" s="78"/>
      <c r="AP3789" s="78"/>
      <c r="AQ3789" s="78"/>
      <c r="AR3789" s="78"/>
      <c r="AS3789" s="78"/>
      <c r="AT3789" s="78"/>
      <c r="AU3789" s="74" t="s">
        <v>717</v>
      </c>
      <c r="AV3789" s="115"/>
      <c r="AW3789" s="395"/>
      <c r="AX3789" s="395">
        <v>0</v>
      </c>
      <c r="AY3789" s="395">
        <v>0</v>
      </c>
      <c r="AZ3789" s="395">
        <v>0</v>
      </c>
      <c r="BA3789" s="395">
        <v>0</v>
      </c>
      <c r="BB3789" s="395">
        <v>0</v>
      </c>
      <c r="BC3789" s="395">
        <v>0</v>
      </c>
      <c r="BD3789" s="115"/>
      <c r="BE3789" s="115"/>
      <c r="BF3789" s="115"/>
      <c r="BG3789" s="115"/>
      <c r="BH3789" s="115"/>
      <c r="BI3789" s="115"/>
      <c r="BJ3789" s="115"/>
      <c r="BK3789" s="115"/>
      <c r="BQ3789" s="74" t="str">
        <f t="shared" si="2130"/>
        <v xml:space="preserve"> </v>
      </c>
      <c r="BS3789" s="120" t="str">
        <f t="shared" si="2131"/>
        <v xml:space="preserve"> </v>
      </c>
      <c r="BU3789" s="74" t="str">
        <f t="shared" si="2132"/>
        <v xml:space="preserve"> </v>
      </c>
      <c r="BW3789" s="120" t="str">
        <f t="shared" si="2133"/>
        <v xml:space="preserve">  </v>
      </c>
      <c r="BY3789" s="74" t="str">
        <f t="shared" si="2134"/>
        <v xml:space="preserve"> </v>
      </c>
      <c r="CA3789" s="120" t="str">
        <f t="shared" si="2135"/>
        <v xml:space="preserve"> </v>
      </c>
      <c r="CC3789" s="115" t="str">
        <f t="shared" si="2136"/>
        <v xml:space="preserve"> </v>
      </c>
      <c r="CD3789" s="115"/>
      <c r="CE3789" s="417" t="str">
        <f t="shared" si="2137"/>
        <v xml:space="preserve"> </v>
      </c>
      <c r="CF3789" s="115"/>
      <c r="CG3789" s="115" t="str">
        <f t="shared" si="2138"/>
        <v xml:space="preserve"> </v>
      </c>
      <c r="CH3789" s="115"/>
      <c r="CI3789" s="417" t="str">
        <f t="shared" si="2139"/>
        <v xml:space="preserve"> </v>
      </c>
      <c r="CJ3789" s="115"/>
      <c r="CK3789" s="115" t="str">
        <f t="shared" si="2140"/>
        <v xml:space="preserve"> </v>
      </c>
      <c r="CL3789" s="115"/>
      <c r="CM3789" s="417" t="str">
        <f t="shared" si="2141"/>
        <v xml:space="preserve"> </v>
      </c>
      <c r="IS3789" s="96"/>
    </row>
    <row r="3790" spans="2:253" s="74" customFormat="1" ht="17.100000000000001" hidden="1" customHeight="1" x14ac:dyDescent="0.25">
      <c r="B3790" s="524">
        <f>IF('KB Duct Parts'!$BL$14=2,Specials!M23,0)</f>
        <v>0</v>
      </c>
      <c r="C3790" s="508" t="s">
        <v>407</v>
      </c>
      <c r="D3790" s="506" t="str">
        <f t="shared" si="2125"/>
        <v>15524SS</v>
      </c>
      <c r="E3790" s="504" t="s">
        <v>1338</v>
      </c>
      <c r="F3790" s="508" t="str">
        <f t="shared" si="2119"/>
        <v xml:space="preserve"> </v>
      </c>
      <c r="G3790" s="509" t="s">
        <v>1106</v>
      </c>
      <c r="H3790" s="504" t="s">
        <v>923</v>
      </c>
      <c r="I3790" s="1035"/>
      <c r="J3790" s="1036"/>
      <c r="K3790" s="516" t="s">
        <v>882</v>
      </c>
      <c r="L3790" s="522"/>
      <c r="M3790" s="532" t="s">
        <v>1700</v>
      </c>
      <c r="N3790" s="514">
        <f t="shared" si="2120"/>
        <v>1876</v>
      </c>
      <c r="O3790" s="518">
        <f t="shared" si="2126"/>
        <v>0</v>
      </c>
      <c r="P3790" s="680">
        <f>'KB Duct Parts'!$AE$3</f>
        <v>0</v>
      </c>
      <c r="Q3790" s="681">
        <f t="shared" si="2121"/>
        <v>0</v>
      </c>
      <c r="R3790" s="682">
        <f t="shared" si="2122"/>
        <v>0</v>
      </c>
      <c r="S3790" s="716">
        <f t="shared" si="2128"/>
        <v>0.2</v>
      </c>
      <c r="T3790" s="679">
        <f t="shared" si="2123"/>
        <v>0</v>
      </c>
      <c r="U3790" s="679">
        <f t="shared" si="2124"/>
        <v>0</v>
      </c>
      <c r="AF3790" s="370"/>
      <c r="AG3790" s="375"/>
      <c r="AH3790" s="379"/>
      <c r="AI3790" s="383"/>
      <c r="AJ3790" s="388"/>
      <c r="AK3790" s="392"/>
      <c r="AL3790" s="388"/>
      <c r="AM3790" s="363">
        <f t="shared" si="2118"/>
        <v>1</v>
      </c>
      <c r="AN3790" s="578">
        <v>1876</v>
      </c>
      <c r="AO3790" s="78"/>
      <c r="AP3790" s="78"/>
      <c r="AQ3790" s="78"/>
      <c r="AR3790" s="78"/>
      <c r="AS3790" s="78"/>
      <c r="AT3790" s="78"/>
      <c r="AU3790" s="74" t="s">
        <v>717</v>
      </c>
      <c r="AV3790" s="115"/>
      <c r="AW3790" s="395"/>
      <c r="AX3790" s="395">
        <v>0</v>
      </c>
      <c r="AY3790" s="395">
        <v>0</v>
      </c>
      <c r="AZ3790" s="395">
        <v>0</v>
      </c>
      <c r="BA3790" s="395">
        <v>0</v>
      </c>
      <c r="BB3790" s="395">
        <v>0</v>
      </c>
      <c r="BC3790" s="395">
        <v>0</v>
      </c>
      <c r="BD3790" s="115"/>
      <c r="BE3790" s="115"/>
      <c r="BF3790" s="115"/>
      <c r="BG3790" s="115"/>
      <c r="BH3790" s="115"/>
      <c r="BI3790" s="115"/>
      <c r="BJ3790" s="115"/>
      <c r="BK3790" s="115"/>
      <c r="BQ3790" s="74" t="str">
        <f t="shared" si="2130"/>
        <v xml:space="preserve"> </v>
      </c>
      <c r="BS3790" s="120" t="str">
        <f t="shared" si="2131"/>
        <v xml:space="preserve"> </v>
      </c>
      <c r="BU3790" s="74" t="str">
        <f t="shared" si="2132"/>
        <v xml:space="preserve"> </v>
      </c>
      <c r="BW3790" s="120" t="str">
        <f t="shared" si="2133"/>
        <v xml:space="preserve">  </v>
      </c>
      <c r="BY3790" s="74" t="str">
        <f t="shared" si="2134"/>
        <v xml:space="preserve"> </v>
      </c>
      <c r="CA3790" s="120" t="str">
        <f t="shared" si="2135"/>
        <v xml:space="preserve"> </v>
      </c>
      <c r="CC3790" s="115" t="str">
        <f t="shared" si="2136"/>
        <v xml:space="preserve"> </v>
      </c>
      <c r="CD3790" s="115"/>
      <c r="CE3790" s="417" t="str">
        <f t="shared" si="2137"/>
        <v xml:space="preserve"> </v>
      </c>
      <c r="CF3790" s="115"/>
      <c r="CG3790" s="115" t="str">
        <f t="shared" si="2138"/>
        <v xml:space="preserve"> </v>
      </c>
      <c r="CH3790" s="115"/>
      <c r="CI3790" s="417" t="str">
        <f t="shared" si="2139"/>
        <v xml:space="preserve"> </v>
      </c>
      <c r="CJ3790" s="115"/>
      <c r="CK3790" s="115" t="str">
        <f t="shared" si="2140"/>
        <v xml:space="preserve"> </v>
      </c>
      <c r="CL3790" s="115"/>
      <c r="CM3790" s="417" t="str">
        <f t="shared" si="2141"/>
        <v xml:space="preserve"> </v>
      </c>
      <c r="IS3790" s="96"/>
    </row>
    <row r="3791" spans="2:253" s="74" customFormat="1" ht="17.100000000000001" hidden="1" customHeight="1" x14ac:dyDescent="0.25">
      <c r="B3791" s="524">
        <f>IF('KB Duct Parts'!$BL$14=2,Specials!M24,0)</f>
        <v>0</v>
      </c>
      <c r="C3791" s="508" t="s">
        <v>408</v>
      </c>
      <c r="D3791" s="506" t="str">
        <f t="shared" si="2125"/>
        <v>15526SS</v>
      </c>
      <c r="E3791" s="504" t="s">
        <v>1339</v>
      </c>
      <c r="F3791" s="508" t="str">
        <f t="shared" si="2119"/>
        <v xml:space="preserve"> </v>
      </c>
      <c r="G3791" s="509" t="s">
        <v>1106</v>
      </c>
      <c r="H3791" s="504" t="s">
        <v>923</v>
      </c>
      <c r="I3791" s="1035"/>
      <c r="J3791" s="1036"/>
      <c r="K3791" s="516" t="s">
        <v>882</v>
      </c>
      <c r="L3791" s="522"/>
      <c r="M3791" s="532" t="s">
        <v>1700</v>
      </c>
      <c r="N3791" s="514">
        <f t="shared" si="2120"/>
        <v>1976</v>
      </c>
      <c r="O3791" s="518">
        <f t="shared" si="2126"/>
        <v>0</v>
      </c>
      <c r="P3791" s="680">
        <f>'KB Duct Parts'!$AE$3</f>
        <v>0</v>
      </c>
      <c r="Q3791" s="681">
        <f t="shared" si="2121"/>
        <v>0</v>
      </c>
      <c r="R3791" s="682">
        <f t="shared" si="2122"/>
        <v>0</v>
      </c>
      <c r="S3791" s="716">
        <f t="shared" si="2128"/>
        <v>0.2</v>
      </c>
      <c r="T3791" s="679">
        <f t="shared" si="2123"/>
        <v>0</v>
      </c>
      <c r="U3791" s="679">
        <f t="shared" si="2124"/>
        <v>0</v>
      </c>
      <c r="AF3791" s="370"/>
      <c r="AG3791" s="375"/>
      <c r="AH3791" s="379"/>
      <c r="AI3791" s="383"/>
      <c r="AJ3791" s="388"/>
      <c r="AK3791" s="392"/>
      <c r="AL3791" s="388"/>
      <c r="AM3791" s="363">
        <f t="shared" si="2118"/>
        <v>1</v>
      </c>
      <c r="AN3791" s="578">
        <v>1976</v>
      </c>
      <c r="AO3791" s="78"/>
      <c r="AP3791" s="78"/>
      <c r="AQ3791" s="78"/>
      <c r="AR3791" s="78"/>
      <c r="AS3791" s="78"/>
      <c r="AT3791" s="78"/>
      <c r="AU3791" s="74" t="s">
        <v>717</v>
      </c>
      <c r="AV3791" s="115"/>
      <c r="AW3791" s="395"/>
      <c r="AX3791" s="395">
        <v>0</v>
      </c>
      <c r="AY3791" s="395">
        <v>0</v>
      </c>
      <c r="AZ3791" s="395">
        <v>0</v>
      </c>
      <c r="BA3791" s="395">
        <v>0</v>
      </c>
      <c r="BB3791" s="395">
        <v>0</v>
      </c>
      <c r="BC3791" s="395">
        <v>0</v>
      </c>
      <c r="BD3791" s="115"/>
      <c r="BE3791" s="115"/>
      <c r="BF3791" s="115"/>
      <c r="BG3791" s="115"/>
      <c r="BH3791" s="115"/>
      <c r="BI3791" s="115"/>
      <c r="BJ3791" s="115"/>
      <c r="BK3791" s="115"/>
      <c r="BQ3791" s="74" t="str">
        <f t="shared" si="2130"/>
        <v xml:space="preserve"> </v>
      </c>
      <c r="BS3791" s="120" t="str">
        <f t="shared" si="2131"/>
        <v xml:space="preserve"> </v>
      </c>
      <c r="BU3791" s="74" t="str">
        <f t="shared" si="2132"/>
        <v xml:space="preserve"> </v>
      </c>
      <c r="BW3791" s="120" t="str">
        <f t="shared" si="2133"/>
        <v xml:space="preserve">  </v>
      </c>
      <c r="BY3791" s="74" t="str">
        <f t="shared" si="2134"/>
        <v xml:space="preserve"> </v>
      </c>
      <c r="CA3791" s="120" t="str">
        <f t="shared" si="2135"/>
        <v xml:space="preserve"> </v>
      </c>
      <c r="CC3791" s="115" t="str">
        <f t="shared" si="2136"/>
        <v xml:space="preserve"> </v>
      </c>
      <c r="CD3791" s="115"/>
      <c r="CE3791" s="417" t="str">
        <f t="shared" si="2137"/>
        <v xml:space="preserve"> </v>
      </c>
      <c r="CF3791" s="115"/>
      <c r="CG3791" s="115" t="str">
        <f t="shared" si="2138"/>
        <v xml:space="preserve"> </v>
      </c>
      <c r="CH3791" s="115"/>
      <c r="CI3791" s="417" t="str">
        <f t="shared" si="2139"/>
        <v xml:space="preserve"> </v>
      </c>
      <c r="CJ3791" s="115"/>
      <c r="CK3791" s="115" t="str">
        <f t="shared" si="2140"/>
        <v xml:space="preserve"> </v>
      </c>
      <c r="CL3791" s="115"/>
      <c r="CM3791" s="417" t="str">
        <f t="shared" si="2141"/>
        <v xml:space="preserve"> </v>
      </c>
      <c r="IS3791" s="96"/>
    </row>
    <row r="3792" spans="2:253" s="74" customFormat="1" ht="17.100000000000001" hidden="1" customHeight="1" x14ac:dyDescent="0.25">
      <c r="B3792" s="524">
        <f>IF('KB Duct Parts'!$BL$14=2,Specials!M25,0)</f>
        <v>0</v>
      </c>
      <c r="C3792" s="508" t="s">
        <v>409</v>
      </c>
      <c r="D3792" s="506" t="str">
        <f t="shared" si="2125"/>
        <v>15528SS</v>
      </c>
      <c r="E3792" s="504" t="s">
        <v>1340</v>
      </c>
      <c r="F3792" s="508" t="str">
        <f t="shared" si="2119"/>
        <v xml:space="preserve"> </v>
      </c>
      <c r="G3792" s="509" t="s">
        <v>1106</v>
      </c>
      <c r="H3792" s="504" t="s">
        <v>923</v>
      </c>
      <c r="I3792" s="1035"/>
      <c r="J3792" s="1036"/>
      <c r="K3792" s="516" t="s">
        <v>882</v>
      </c>
      <c r="L3792" s="522"/>
      <c r="M3792" s="532" t="s">
        <v>1700</v>
      </c>
      <c r="N3792" s="514">
        <f t="shared" si="2120"/>
        <v>2060</v>
      </c>
      <c r="O3792" s="518">
        <f t="shared" si="2126"/>
        <v>0</v>
      </c>
      <c r="P3792" s="680">
        <f>'KB Duct Parts'!$AE$3</f>
        <v>0</v>
      </c>
      <c r="Q3792" s="681">
        <f t="shared" si="2121"/>
        <v>0</v>
      </c>
      <c r="R3792" s="682">
        <f t="shared" si="2122"/>
        <v>0</v>
      </c>
      <c r="S3792" s="716">
        <f t="shared" si="2128"/>
        <v>0.2</v>
      </c>
      <c r="T3792" s="679">
        <f t="shared" si="2123"/>
        <v>0</v>
      </c>
      <c r="U3792" s="679">
        <f t="shared" si="2124"/>
        <v>0</v>
      </c>
      <c r="AF3792" s="370"/>
      <c r="AG3792" s="375"/>
      <c r="AH3792" s="379"/>
      <c r="AI3792" s="383"/>
      <c r="AJ3792" s="388"/>
      <c r="AK3792" s="392"/>
      <c r="AL3792" s="388"/>
      <c r="AM3792" s="363">
        <f t="shared" si="2118"/>
        <v>1</v>
      </c>
      <c r="AN3792" s="578">
        <v>2060</v>
      </c>
      <c r="AO3792" s="78"/>
      <c r="AP3792" s="78"/>
      <c r="AQ3792" s="78"/>
      <c r="AR3792" s="78"/>
      <c r="AS3792" s="78"/>
      <c r="AT3792" s="78"/>
      <c r="AU3792" s="74" t="s">
        <v>717</v>
      </c>
      <c r="AV3792" s="115"/>
      <c r="AW3792" s="395"/>
      <c r="AX3792" s="395">
        <v>0</v>
      </c>
      <c r="AY3792" s="395">
        <v>0</v>
      </c>
      <c r="AZ3792" s="395">
        <v>0</v>
      </c>
      <c r="BA3792" s="395">
        <v>0</v>
      </c>
      <c r="BB3792" s="395">
        <v>0</v>
      </c>
      <c r="BC3792" s="395">
        <v>0</v>
      </c>
      <c r="BD3792" s="115"/>
      <c r="BE3792" s="115"/>
      <c r="BF3792" s="115"/>
      <c r="BG3792" s="115"/>
      <c r="BH3792" s="115"/>
      <c r="BI3792" s="115"/>
      <c r="BJ3792" s="115"/>
      <c r="BK3792" s="115"/>
      <c r="BQ3792" s="74" t="str">
        <f t="shared" si="2130"/>
        <v xml:space="preserve"> </v>
      </c>
      <c r="BS3792" s="120" t="str">
        <f t="shared" si="2131"/>
        <v xml:space="preserve"> </v>
      </c>
      <c r="BU3792" s="74" t="str">
        <f t="shared" si="2132"/>
        <v xml:space="preserve"> </v>
      </c>
      <c r="BW3792" s="120" t="str">
        <f t="shared" si="2133"/>
        <v xml:space="preserve">  </v>
      </c>
      <c r="BY3792" s="74" t="str">
        <f t="shared" si="2134"/>
        <v xml:space="preserve"> </v>
      </c>
      <c r="CA3792" s="120" t="str">
        <f t="shared" si="2135"/>
        <v xml:space="preserve"> </v>
      </c>
      <c r="CC3792" s="115" t="str">
        <f t="shared" si="2136"/>
        <v xml:space="preserve"> </v>
      </c>
      <c r="CD3792" s="115"/>
      <c r="CE3792" s="417" t="str">
        <f t="shared" si="2137"/>
        <v xml:space="preserve"> </v>
      </c>
      <c r="CF3792" s="115"/>
      <c r="CG3792" s="115" t="str">
        <f t="shared" si="2138"/>
        <v xml:space="preserve"> </v>
      </c>
      <c r="CH3792" s="115"/>
      <c r="CI3792" s="417" t="str">
        <f t="shared" si="2139"/>
        <v xml:space="preserve"> </v>
      </c>
      <c r="CJ3792" s="115"/>
      <c r="CK3792" s="115" t="str">
        <f t="shared" si="2140"/>
        <v xml:space="preserve"> </v>
      </c>
      <c r="CL3792" s="115"/>
      <c r="CM3792" s="417" t="str">
        <f t="shared" si="2141"/>
        <v xml:space="preserve"> </v>
      </c>
      <c r="IS3792" s="96"/>
    </row>
    <row r="3793" spans="2:253" s="74" customFormat="1" ht="17.100000000000001" hidden="1" customHeight="1" x14ac:dyDescent="0.25">
      <c r="B3793" s="524">
        <f>IF('KB Duct Parts'!$BL$14=2,Specials!M26,0)</f>
        <v>0</v>
      </c>
      <c r="C3793" s="508" t="s">
        <v>410</v>
      </c>
      <c r="D3793" s="506" t="str">
        <f t="shared" si="2125"/>
        <v>15530SS</v>
      </c>
      <c r="E3793" s="504" t="s">
        <v>1341</v>
      </c>
      <c r="F3793" s="508" t="str">
        <f t="shared" si="2119"/>
        <v xml:space="preserve"> </v>
      </c>
      <c r="G3793" s="509" t="s">
        <v>1106</v>
      </c>
      <c r="H3793" s="504" t="s">
        <v>923</v>
      </c>
      <c r="I3793" s="1035"/>
      <c r="J3793" s="1036"/>
      <c r="K3793" s="516" t="s">
        <v>882</v>
      </c>
      <c r="L3793" s="522"/>
      <c r="M3793" s="532" t="s">
        <v>1700</v>
      </c>
      <c r="N3793" s="514">
        <f t="shared" si="2120"/>
        <v>2326</v>
      </c>
      <c r="O3793" s="518">
        <f t="shared" si="2126"/>
        <v>0</v>
      </c>
      <c r="P3793" s="680">
        <f>'KB Duct Parts'!$AE$3</f>
        <v>0</v>
      </c>
      <c r="Q3793" s="681">
        <f t="shared" si="2121"/>
        <v>0</v>
      </c>
      <c r="R3793" s="682">
        <f t="shared" si="2122"/>
        <v>0</v>
      </c>
      <c r="S3793" s="716">
        <f t="shared" si="2128"/>
        <v>0.2</v>
      </c>
      <c r="T3793" s="679">
        <f t="shared" si="2123"/>
        <v>0</v>
      </c>
      <c r="U3793" s="679">
        <f t="shared" si="2124"/>
        <v>0</v>
      </c>
      <c r="AF3793" s="370"/>
      <c r="AG3793" s="375"/>
      <c r="AH3793" s="379"/>
      <c r="AI3793" s="383"/>
      <c r="AJ3793" s="388"/>
      <c r="AK3793" s="392"/>
      <c r="AL3793" s="388"/>
      <c r="AM3793" s="363">
        <f t="shared" si="2118"/>
        <v>1</v>
      </c>
      <c r="AN3793" s="578">
        <v>2326</v>
      </c>
      <c r="AO3793" s="78"/>
      <c r="AP3793" s="78"/>
      <c r="AQ3793" s="78"/>
      <c r="AR3793" s="78"/>
      <c r="AS3793" s="78"/>
      <c r="AT3793" s="78"/>
      <c r="AU3793" s="74" t="s">
        <v>717</v>
      </c>
      <c r="AV3793" s="115"/>
      <c r="AW3793" s="395"/>
      <c r="AX3793" s="395">
        <v>0</v>
      </c>
      <c r="AY3793" s="395">
        <v>0</v>
      </c>
      <c r="AZ3793" s="395">
        <v>0</v>
      </c>
      <c r="BA3793" s="395">
        <v>0</v>
      </c>
      <c r="BB3793" s="395">
        <v>0</v>
      </c>
      <c r="BC3793" s="395">
        <v>0</v>
      </c>
      <c r="BD3793" s="115"/>
      <c r="BE3793" s="115"/>
      <c r="BF3793" s="115"/>
      <c r="BG3793" s="115"/>
      <c r="BH3793" s="115"/>
      <c r="BI3793" s="115"/>
      <c r="BJ3793" s="115"/>
      <c r="BK3793" s="115"/>
      <c r="BQ3793" s="74" t="str">
        <f t="shared" si="2130"/>
        <v xml:space="preserve"> </v>
      </c>
      <c r="BS3793" s="120" t="str">
        <f t="shared" si="2131"/>
        <v xml:space="preserve"> </v>
      </c>
      <c r="BU3793" s="74" t="str">
        <f t="shared" si="2132"/>
        <v xml:space="preserve"> </v>
      </c>
      <c r="BW3793" s="120" t="str">
        <f t="shared" si="2133"/>
        <v xml:space="preserve">  </v>
      </c>
      <c r="BY3793" s="74" t="str">
        <f t="shared" si="2134"/>
        <v xml:space="preserve"> </v>
      </c>
      <c r="CA3793" s="120" t="str">
        <f t="shared" si="2135"/>
        <v xml:space="preserve"> </v>
      </c>
      <c r="CC3793" s="115" t="str">
        <f t="shared" si="2136"/>
        <v xml:space="preserve"> </v>
      </c>
      <c r="CD3793" s="115"/>
      <c r="CE3793" s="417" t="str">
        <f t="shared" si="2137"/>
        <v xml:space="preserve"> </v>
      </c>
      <c r="CF3793" s="115"/>
      <c r="CG3793" s="115" t="str">
        <f t="shared" si="2138"/>
        <v xml:space="preserve"> </v>
      </c>
      <c r="CH3793" s="115"/>
      <c r="CI3793" s="417" t="str">
        <f t="shared" si="2139"/>
        <v xml:space="preserve"> </v>
      </c>
      <c r="CJ3793" s="115"/>
      <c r="CK3793" s="115" t="str">
        <f t="shared" si="2140"/>
        <v xml:space="preserve"> </v>
      </c>
      <c r="CL3793" s="115"/>
      <c r="CM3793" s="417" t="str">
        <f t="shared" si="2141"/>
        <v xml:space="preserve"> </v>
      </c>
      <c r="IS3793" s="96"/>
    </row>
    <row r="3794" spans="2:253" s="74" customFormat="1" ht="17.100000000000001" hidden="1" customHeight="1" x14ac:dyDescent="0.25">
      <c r="B3794" s="524">
        <f>IF('KB Duct Parts'!$BL$14=2,Specials!M27,0)</f>
        <v>0</v>
      </c>
      <c r="C3794" s="508" t="s">
        <v>411</v>
      </c>
      <c r="D3794" s="506" t="str">
        <f t="shared" si="2125"/>
        <v>15532SS</v>
      </c>
      <c r="E3794" s="504" t="s">
        <v>1342</v>
      </c>
      <c r="F3794" s="508" t="str">
        <f t="shared" si="2119"/>
        <v xml:space="preserve"> </v>
      </c>
      <c r="G3794" s="509" t="s">
        <v>1106</v>
      </c>
      <c r="H3794" s="504" t="s">
        <v>923</v>
      </c>
      <c r="I3794" s="1035"/>
      <c r="J3794" s="1036"/>
      <c r="K3794" s="516" t="s">
        <v>882</v>
      </c>
      <c r="L3794" s="522"/>
      <c r="M3794" s="532" t="s">
        <v>1700</v>
      </c>
      <c r="N3794" s="514">
        <f t="shared" si="2120"/>
        <v>2445</v>
      </c>
      <c r="O3794" s="518">
        <f t="shared" si="2126"/>
        <v>0</v>
      </c>
      <c r="P3794" s="680">
        <f>'KB Duct Parts'!$AE$3</f>
        <v>0</v>
      </c>
      <c r="Q3794" s="681">
        <f t="shared" si="2121"/>
        <v>0</v>
      </c>
      <c r="R3794" s="682">
        <f t="shared" si="2122"/>
        <v>0</v>
      </c>
      <c r="S3794" s="716">
        <f t="shared" si="2128"/>
        <v>0.2</v>
      </c>
      <c r="T3794" s="679">
        <f t="shared" si="2123"/>
        <v>0</v>
      </c>
      <c r="U3794" s="679">
        <f t="shared" si="2124"/>
        <v>0</v>
      </c>
      <c r="AF3794" s="370"/>
      <c r="AG3794" s="375"/>
      <c r="AH3794" s="379"/>
      <c r="AI3794" s="383"/>
      <c r="AJ3794" s="388"/>
      <c r="AK3794" s="392"/>
      <c r="AL3794" s="388"/>
      <c r="AM3794" s="363">
        <f t="shared" si="2118"/>
        <v>1</v>
      </c>
      <c r="AN3794" s="578">
        <v>2445</v>
      </c>
      <c r="AO3794" s="78"/>
      <c r="AP3794" s="78"/>
      <c r="AQ3794" s="78"/>
      <c r="AR3794" s="78"/>
      <c r="AS3794" s="78"/>
      <c r="AT3794" s="78"/>
      <c r="AU3794" s="74" t="s">
        <v>717</v>
      </c>
      <c r="AV3794" s="115"/>
      <c r="AW3794" s="395"/>
      <c r="AX3794" s="395">
        <v>0</v>
      </c>
      <c r="AY3794" s="395">
        <v>0</v>
      </c>
      <c r="AZ3794" s="395">
        <v>0</v>
      </c>
      <c r="BA3794" s="395">
        <v>0</v>
      </c>
      <c r="BB3794" s="395">
        <v>0</v>
      </c>
      <c r="BC3794" s="395">
        <v>0</v>
      </c>
      <c r="BD3794" s="115"/>
      <c r="BE3794" s="115"/>
      <c r="BF3794" s="115"/>
      <c r="BG3794" s="115"/>
      <c r="BH3794" s="115"/>
      <c r="BI3794" s="115"/>
      <c r="BJ3794" s="115"/>
      <c r="BK3794" s="115"/>
      <c r="BQ3794" s="74" t="str">
        <f t="shared" si="2130"/>
        <v xml:space="preserve"> </v>
      </c>
      <c r="BS3794" s="120" t="str">
        <f t="shared" si="2131"/>
        <v xml:space="preserve"> </v>
      </c>
      <c r="BU3794" s="74" t="str">
        <f t="shared" si="2132"/>
        <v xml:space="preserve"> </v>
      </c>
      <c r="BW3794" s="120" t="str">
        <f t="shared" si="2133"/>
        <v xml:space="preserve">  </v>
      </c>
      <c r="BY3794" s="74" t="str">
        <f t="shared" si="2134"/>
        <v xml:space="preserve"> </v>
      </c>
      <c r="CA3794" s="120" t="str">
        <f t="shared" si="2135"/>
        <v xml:space="preserve"> </v>
      </c>
      <c r="CC3794" s="115" t="str">
        <f t="shared" si="2136"/>
        <v xml:space="preserve"> </v>
      </c>
      <c r="CD3794" s="115"/>
      <c r="CE3794" s="417" t="str">
        <f t="shared" si="2137"/>
        <v xml:space="preserve"> </v>
      </c>
      <c r="CF3794" s="115"/>
      <c r="CG3794" s="115" t="str">
        <f t="shared" si="2138"/>
        <v xml:space="preserve"> </v>
      </c>
      <c r="CH3794" s="115"/>
      <c r="CI3794" s="417" t="str">
        <f t="shared" si="2139"/>
        <v xml:space="preserve"> </v>
      </c>
      <c r="CJ3794" s="115"/>
      <c r="CK3794" s="115" t="str">
        <f t="shared" si="2140"/>
        <v xml:space="preserve"> </v>
      </c>
      <c r="CL3794" s="115"/>
      <c r="CM3794" s="417" t="str">
        <f t="shared" si="2141"/>
        <v xml:space="preserve"> </v>
      </c>
      <c r="IS3794" s="96"/>
    </row>
    <row r="3795" spans="2:253" s="74" customFormat="1" ht="17.100000000000001" hidden="1" customHeight="1" x14ac:dyDescent="0.25">
      <c r="B3795" s="524">
        <f>IF('KB Duct Parts'!$BL$14=2,Specials!M28,0)</f>
        <v>0</v>
      </c>
      <c r="C3795" s="508" t="s">
        <v>412</v>
      </c>
      <c r="D3795" s="506" t="str">
        <f t="shared" si="2125"/>
        <v>15534SS</v>
      </c>
      <c r="E3795" s="504" t="s">
        <v>1343</v>
      </c>
      <c r="F3795" s="508" t="str">
        <f t="shared" si="2119"/>
        <v xml:space="preserve"> </v>
      </c>
      <c r="G3795" s="509" t="s">
        <v>1106</v>
      </c>
      <c r="H3795" s="504" t="s">
        <v>923</v>
      </c>
      <c r="I3795" s="1035"/>
      <c r="J3795" s="1036"/>
      <c r="K3795" s="516" t="s">
        <v>882</v>
      </c>
      <c r="L3795" s="522"/>
      <c r="M3795" s="532" t="s">
        <v>1700</v>
      </c>
      <c r="N3795" s="514">
        <f t="shared" si="2120"/>
        <v>2574</v>
      </c>
      <c r="O3795" s="518">
        <f t="shared" si="2126"/>
        <v>0</v>
      </c>
      <c r="P3795" s="680">
        <f>'KB Duct Parts'!$AE$3</f>
        <v>0</v>
      </c>
      <c r="Q3795" s="681">
        <f t="shared" si="2121"/>
        <v>0</v>
      </c>
      <c r="R3795" s="682">
        <f t="shared" si="2122"/>
        <v>0</v>
      </c>
      <c r="S3795" s="716">
        <f t="shared" si="2128"/>
        <v>0.2</v>
      </c>
      <c r="T3795" s="679">
        <f t="shared" si="2123"/>
        <v>0</v>
      </c>
      <c r="U3795" s="679">
        <f t="shared" si="2124"/>
        <v>0</v>
      </c>
      <c r="AF3795" s="370"/>
      <c r="AG3795" s="375"/>
      <c r="AH3795" s="379"/>
      <c r="AI3795" s="383"/>
      <c r="AJ3795" s="388"/>
      <c r="AK3795" s="392"/>
      <c r="AL3795" s="388"/>
      <c r="AM3795" s="363">
        <f t="shared" si="2118"/>
        <v>1</v>
      </c>
      <c r="AN3795" s="578">
        <v>2574</v>
      </c>
      <c r="AO3795" s="78"/>
      <c r="AP3795" s="78"/>
      <c r="AQ3795" s="78"/>
      <c r="AR3795" s="78"/>
      <c r="AS3795" s="78"/>
      <c r="AT3795" s="78"/>
      <c r="AU3795" s="74" t="s">
        <v>717</v>
      </c>
      <c r="AV3795" s="115"/>
      <c r="AW3795" s="395"/>
      <c r="AX3795" s="395">
        <v>0</v>
      </c>
      <c r="AY3795" s="395">
        <v>0</v>
      </c>
      <c r="AZ3795" s="395">
        <v>0</v>
      </c>
      <c r="BA3795" s="395">
        <v>0</v>
      </c>
      <c r="BB3795" s="395">
        <v>0</v>
      </c>
      <c r="BC3795" s="395">
        <v>0</v>
      </c>
      <c r="BD3795" s="115"/>
      <c r="BE3795" s="115"/>
      <c r="BF3795" s="115"/>
      <c r="BG3795" s="115"/>
      <c r="BH3795" s="115"/>
      <c r="BI3795" s="115"/>
      <c r="BJ3795" s="115"/>
      <c r="BK3795" s="115"/>
      <c r="BQ3795" s="74" t="str">
        <f t="shared" si="2130"/>
        <v xml:space="preserve"> </v>
      </c>
      <c r="BS3795" s="120" t="str">
        <f t="shared" si="2131"/>
        <v xml:space="preserve"> </v>
      </c>
      <c r="BU3795" s="74" t="str">
        <f t="shared" si="2132"/>
        <v xml:space="preserve"> </v>
      </c>
      <c r="BW3795" s="120" t="str">
        <f t="shared" si="2133"/>
        <v xml:space="preserve">  </v>
      </c>
      <c r="BY3795" s="74" t="str">
        <f t="shared" si="2134"/>
        <v xml:space="preserve"> </v>
      </c>
      <c r="CA3795" s="120" t="str">
        <f t="shared" si="2135"/>
        <v xml:space="preserve"> </v>
      </c>
      <c r="CC3795" s="115" t="str">
        <f t="shared" si="2136"/>
        <v xml:space="preserve"> </v>
      </c>
      <c r="CD3795" s="115"/>
      <c r="CE3795" s="417" t="str">
        <f t="shared" si="2137"/>
        <v xml:space="preserve"> </v>
      </c>
      <c r="CF3795" s="115"/>
      <c r="CG3795" s="115" t="str">
        <f t="shared" si="2138"/>
        <v xml:space="preserve"> </v>
      </c>
      <c r="CH3795" s="115"/>
      <c r="CI3795" s="417" t="str">
        <f t="shared" si="2139"/>
        <v xml:space="preserve"> </v>
      </c>
      <c r="CJ3795" s="115"/>
      <c r="CK3795" s="115" t="str">
        <f t="shared" si="2140"/>
        <v xml:space="preserve"> </v>
      </c>
      <c r="CL3795" s="115"/>
      <c r="CM3795" s="417" t="str">
        <f t="shared" si="2141"/>
        <v xml:space="preserve"> </v>
      </c>
      <c r="IS3795" s="96"/>
    </row>
    <row r="3796" spans="2:253" s="74" customFormat="1" ht="17.100000000000001" hidden="1" customHeight="1" x14ac:dyDescent="0.25">
      <c r="B3796" s="524">
        <f>IF('KB Duct Parts'!$BL$14=1,Specials!S5,0)</f>
        <v>0</v>
      </c>
      <c r="C3796" s="508">
        <v>19704</v>
      </c>
      <c r="D3796" s="506">
        <f t="shared" si="2125"/>
        <v>19704</v>
      </c>
      <c r="E3796" s="504" t="s">
        <v>861</v>
      </c>
      <c r="F3796" s="508" t="str">
        <f t="shared" si="2119"/>
        <v xml:space="preserve"> </v>
      </c>
      <c r="G3796" s="509" t="s">
        <v>116</v>
      </c>
      <c r="H3796" s="504" t="s">
        <v>923</v>
      </c>
      <c r="I3796" s="1035"/>
      <c r="J3796" s="1036"/>
      <c r="K3796" s="516" t="s">
        <v>881</v>
      </c>
      <c r="L3796" s="535"/>
      <c r="M3796" s="532" t="s">
        <v>1700</v>
      </c>
      <c r="N3796" s="514">
        <f t="shared" si="2120"/>
        <v>1592</v>
      </c>
      <c r="O3796" s="534">
        <f t="shared" si="2126"/>
        <v>0</v>
      </c>
      <c r="P3796" s="680">
        <f>'KB Duct Parts'!$AE$3</f>
        <v>0</v>
      </c>
      <c r="Q3796" s="681">
        <f t="shared" si="2121"/>
        <v>0</v>
      </c>
      <c r="R3796" s="682">
        <f t="shared" si="2122"/>
        <v>0</v>
      </c>
      <c r="S3796" s="716">
        <f t="shared" si="2128"/>
        <v>0.2</v>
      </c>
      <c r="T3796" s="679">
        <f t="shared" si="2123"/>
        <v>0</v>
      </c>
      <c r="U3796" s="679">
        <f t="shared" si="2124"/>
        <v>0</v>
      </c>
      <c r="AF3796" s="370"/>
      <c r="AG3796" s="375"/>
      <c r="AH3796" s="379"/>
      <c r="AI3796" s="383"/>
      <c r="AJ3796" s="388"/>
      <c r="AK3796" s="392"/>
      <c r="AL3796" s="388"/>
      <c r="AM3796" s="363">
        <f t="shared" si="2118"/>
        <v>1</v>
      </c>
      <c r="AN3796" s="578">
        <v>1592</v>
      </c>
      <c r="AO3796" s="78"/>
      <c r="AP3796" s="78"/>
      <c r="AQ3796" s="78"/>
      <c r="AR3796" s="78"/>
      <c r="AS3796" s="78"/>
      <c r="AT3796" s="78"/>
      <c r="AU3796" s="74" t="s">
        <v>717</v>
      </c>
      <c r="AV3796" s="115"/>
      <c r="AW3796" s="395"/>
      <c r="AX3796" s="395">
        <v>0</v>
      </c>
      <c r="AY3796" s="395">
        <v>0</v>
      </c>
      <c r="AZ3796" s="395">
        <v>0</v>
      </c>
      <c r="BA3796" s="395">
        <v>0</v>
      </c>
      <c r="BB3796" s="395">
        <v>0</v>
      </c>
      <c r="BC3796" s="395">
        <v>0</v>
      </c>
      <c r="BD3796" s="115"/>
      <c r="BE3796" s="115"/>
      <c r="BF3796" s="115"/>
      <c r="BG3796" s="115"/>
      <c r="BH3796" s="115"/>
      <c r="BI3796" s="115"/>
      <c r="BJ3796" s="115"/>
      <c r="BK3796" s="115"/>
      <c r="BQ3796" s="74" t="str">
        <f t="shared" si="2130"/>
        <v xml:space="preserve"> </v>
      </c>
      <c r="BS3796" s="120" t="str">
        <f t="shared" si="2131"/>
        <v xml:space="preserve"> </v>
      </c>
      <c r="BU3796" s="74" t="str">
        <f t="shared" si="2132"/>
        <v xml:space="preserve"> </v>
      </c>
      <c r="BW3796" s="120" t="str">
        <f t="shared" si="2133"/>
        <v xml:space="preserve">  </v>
      </c>
      <c r="BY3796" s="74" t="str">
        <f t="shared" si="2134"/>
        <v xml:space="preserve"> </v>
      </c>
      <c r="CA3796" s="120" t="str">
        <f t="shared" si="2135"/>
        <v xml:space="preserve"> </v>
      </c>
      <c r="CC3796" s="115" t="str">
        <f t="shared" si="2136"/>
        <v xml:space="preserve"> </v>
      </c>
      <c r="CD3796" s="115"/>
      <c r="CE3796" s="417" t="str">
        <f t="shared" si="2137"/>
        <v xml:space="preserve"> </v>
      </c>
      <c r="CF3796" s="115"/>
      <c r="CG3796" s="115" t="str">
        <f t="shared" si="2138"/>
        <v xml:space="preserve"> </v>
      </c>
      <c r="CH3796" s="115"/>
      <c r="CI3796" s="417" t="str">
        <f t="shared" si="2139"/>
        <v xml:space="preserve"> </v>
      </c>
      <c r="CJ3796" s="115"/>
      <c r="CK3796" s="115" t="str">
        <f t="shared" si="2140"/>
        <v xml:space="preserve"> </v>
      </c>
      <c r="CL3796" s="115"/>
      <c r="CM3796" s="417" t="str">
        <f t="shared" si="2141"/>
        <v xml:space="preserve"> </v>
      </c>
      <c r="IS3796" s="96"/>
    </row>
    <row r="3797" spans="2:253" s="74" customFormat="1" ht="17.100000000000001" hidden="1" customHeight="1" x14ac:dyDescent="0.25">
      <c r="B3797" s="524">
        <f>IF('KB Duct Parts'!$BL$14=1,Specials!S6,0)</f>
        <v>0</v>
      </c>
      <c r="C3797" s="508">
        <v>19705</v>
      </c>
      <c r="D3797" s="506">
        <f t="shared" si="2125"/>
        <v>19705</v>
      </c>
      <c r="E3797" s="504" t="s">
        <v>862</v>
      </c>
      <c r="F3797" s="508" t="str">
        <f t="shared" si="2119"/>
        <v xml:space="preserve"> </v>
      </c>
      <c r="G3797" s="509" t="s">
        <v>116</v>
      </c>
      <c r="H3797" s="504" t="s">
        <v>923</v>
      </c>
      <c r="I3797" s="1035"/>
      <c r="J3797" s="1036"/>
      <c r="K3797" s="516" t="s">
        <v>881</v>
      </c>
      <c r="L3797" s="535"/>
      <c r="M3797" s="532" t="s">
        <v>1700</v>
      </c>
      <c r="N3797" s="514">
        <f t="shared" si="2120"/>
        <v>1732</v>
      </c>
      <c r="O3797" s="534">
        <f t="shared" si="2126"/>
        <v>0</v>
      </c>
      <c r="P3797" s="680">
        <f>'KB Duct Parts'!$AE$3</f>
        <v>0</v>
      </c>
      <c r="Q3797" s="681">
        <f t="shared" si="2121"/>
        <v>0</v>
      </c>
      <c r="R3797" s="682">
        <f t="shared" si="2122"/>
        <v>0</v>
      </c>
      <c r="S3797" s="716">
        <f t="shared" si="2128"/>
        <v>0.2</v>
      </c>
      <c r="T3797" s="679">
        <f t="shared" si="2123"/>
        <v>0</v>
      </c>
      <c r="U3797" s="679">
        <f t="shared" si="2124"/>
        <v>0</v>
      </c>
      <c r="AF3797" s="370"/>
      <c r="AG3797" s="375"/>
      <c r="AH3797" s="379"/>
      <c r="AI3797" s="383"/>
      <c r="AJ3797" s="388"/>
      <c r="AK3797" s="392"/>
      <c r="AL3797" s="388"/>
      <c r="AM3797" s="363">
        <f t="shared" si="2118"/>
        <v>1</v>
      </c>
      <c r="AN3797" s="578">
        <v>1732</v>
      </c>
      <c r="AO3797" s="78"/>
      <c r="AP3797" s="78"/>
      <c r="AQ3797" s="78"/>
      <c r="AR3797" s="78"/>
      <c r="AS3797" s="78"/>
      <c r="AT3797" s="78"/>
      <c r="AU3797" s="74" t="s">
        <v>717</v>
      </c>
      <c r="AV3797" s="115"/>
      <c r="AW3797" s="395"/>
      <c r="AX3797" s="395">
        <v>0</v>
      </c>
      <c r="AY3797" s="395">
        <v>0</v>
      </c>
      <c r="AZ3797" s="395">
        <v>0</v>
      </c>
      <c r="BA3797" s="395">
        <v>0</v>
      </c>
      <c r="BB3797" s="395">
        <v>0</v>
      </c>
      <c r="BC3797" s="395">
        <v>0</v>
      </c>
      <c r="BD3797" s="115"/>
      <c r="BE3797" s="115"/>
      <c r="BF3797" s="115"/>
      <c r="BG3797" s="115"/>
      <c r="BH3797" s="115"/>
      <c r="BI3797" s="115"/>
      <c r="BJ3797" s="115"/>
      <c r="BK3797" s="115"/>
      <c r="BQ3797" s="74" t="str">
        <f t="shared" si="2130"/>
        <v xml:space="preserve"> </v>
      </c>
      <c r="BS3797" s="120" t="str">
        <f t="shared" si="2131"/>
        <v xml:space="preserve"> </v>
      </c>
      <c r="BU3797" s="74" t="str">
        <f t="shared" si="2132"/>
        <v xml:space="preserve"> </v>
      </c>
      <c r="BW3797" s="120" t="str">
        <f t="shared" si="2133"/>
        <v xml:space="preserve">  </v>
      </c>
      <c r="BY3797" s="74" t="str">
        <f t="shared" si="2134"/>
        <v xml:space="preserve"> </v>
      </c>
      <c r="CA3797" s="120" t="str">
        <f t="shared" si="2135"/>
        <v xml:space="preserve"> </v>
      </c>
      <c r="CC3797" s="115" t="str">
        <f t="shared" si="2136"/>
        <v xml:space="preserve"> </v>
      </c>
      <c r="CD3797" s="115"/>
      <c r="CE3797" s="417" t="str">
        <f t="shared" si="2137"/>
        <v xml:space="preserve"> </v>
      </c>
      <c r="CF3797" s="115"/>
      <c r="CG3797" s="115" t="str">
        <f t="shared" si="2138"/>
        <v xml:space="preserve"> </v>
      </c>
      <c r="CH3797" s="115"/>
      <c r="CI3797" s="417" t="str">
        <f t="shared" si="2139"/>
        <v xml:space="preserve"> </v>
      </c>
      <c r="CJ3797" s="115"/>
      <c r="CK3797" s="115" t="str">
        <f t="shared" si="2140"/>
        <v xml:space="preserve"> </v>
      </c>
      <c r="CL3797" s="115"/>
      <c r="CM3797" s="417" t="str">
        <f t="shared" si="2141"/>
        <v xml:space="preserve"> </v>
      </c>
      <c r="IS3797" s="96"/>
    </row>
    <row r="3798" spans="2:253" s="74" customFormat="1" ht="17.100000000000001" hidden="1" customHeight="1" x14ac:dyDescent="0.25">
      <c r="B3798" s="524">
        <f>IF('KB Duct Parts'!$BL$14=1,Specials!S7,0)</f>
        <v>0</v>
      </c>
      <c r="C3798" s="508">
        <v>19706</v>
      </c>
      <c r="D3798" s="506">
        <f t="shared" si="2125"/>
        <v>19706</v>
      </c>
      <c r="E3798" s="504" t="s">
        <v>863</v>
      </c>
      <c r="F3798" s="508" t="str">
        <f t="shared" si="2119"/>
        <v xml:space="preserve"> </v>
      </c>
      <c r="G3798" s="509" t="s">
        <v>116</v>
      </c>
      <c r="H3798" s="504" t="s">
        <v>923</v>
      </c>
      <c r="I3798" s="1035"/>
      <c r="J3798" s="1036"/>
      <c r="K3798" s="516" t="s">
        <v>881</v>
      </c>
      <c r="L3798" s="535"/>
      <c r="M3798" s="532" t="s">
        <v>1700</v>
      </c>
      <c r="N3798" s="514">
        <f t="shared" si="2120"/>
        <v>1871</v>
      </c>
      <c r="O3798" s="534">
        <f t="shared" si="2126"/>
        <v>0</v>
      </c>
      <c r="P3798" s="680">
        <f>'KB Duct Parts'!$AE$3</f>
        <v>0</v>
      </c>
      <c r="Q3798" s="681">
        <f t="shared" si="2121"/>
        <v>0</v>
      </c>
      <c r="R3798" s="682">
        <f t="shared" si="2122"/>
        <v>0</v>
      </c>
      <c r="S3798" s="716">
        <f t="shared" si="2128"/>
        <v>0.2</v>
      </c>
      <c r="T3798" s="679">
        <f t="shared" si="2123"/>
        <v>0</v>
      </c>
      <c r="U3798" s="679">
        <f t="shared" si="2124"/>
        <v>0</v>
      </c>
      <c r="AF3798" s="370"/>
      <c r="AG3798" s="375"/>
      <c r="AH3798" s="379"/>
      <c r="AI3798" s="383"/>
      <c r="AJ3798" s="388"/>
      <c r="AK3798" s="392"/>
      <c r="AL3798" s="388"/>
      <c r="AM3798" s="363">
        <f t="shared" si="2118"/>
        <v>1</v>
      </c>
      <c r="AN3798" s="578">
        <v>1871</v>
      </c>
      <c r="AO3798" s="78"/>
      <c r="AP3798" s="78"/>
      <c r="AQ3798" s="78"/>
      <c r="AR3798" s="78"/>
      <c r="AS3798" s="78"/>
      <c r="AT3798" s="78"/>
      <c r="AU3798" s="74" t="s">
        <v>717</v>
      </c>
      <c r="AV3798" s="115"/>
      <c r="AW3798" s="395"/>
      <c r="AX3798" s="395">
        <v>0</v>
      </c>
      <c r="AY3798" s="395">
        <v>0</v>
      </c>
      <c r="AZ3798" s="395">
        <v>0</v>
      </c>
      <c r="BA3798" s="395">
        <v>0</v>
      </c>
      <c r="BB3798" s="395">
        <v>0</v>
      </c>
      <c r="BC3798" s="395">
        <v>0</v>
      </c>
      <c r="BD3798" s="115"/>
      <c r="BE3798" s="115"/>
      <c r="BF3798" s="115"/>
      <c r="BG3798" s="115"/>
      <c r="BH3798" s="115"/>
      <c r="BI3798" s="115"/>
      <c r="BJ3798" s="115"/>
      <c r="BK3798" s="115"/>
      <c r="BQ3798" s="74" t="str">
        <f t="shared" si="2130"/>
        <v xml:space="preserve"> </v>
      </c>
      <c r="BS3798" s="120" t="str">
        <f t="shared" si="2131"/>
        <v xml:space="preserve"> </v>
      </c>
      <c r="BU3798" s="74" t="str">
        <f t="shared" si="2132"/>
        <v xml:space="preserve"> </v>
      </c>
      <c r="BW3798" s="120" t="str">
        <f t="shared" si="2133"/>
        <v xml:space="preserve">  </v>
      </c>
      <c r="BY3798" s="74" t="str">
        <f t="shared" si="2134"/>
        <v xml:space="preserve"> </v>
      </c>
      <c r="CA3798" s="120" t="str">
        <f t="shared" si="2135"/>
        <v xml:space="preserve"> </v>
      </c>
      <c r="CC3798" s="115" t="str">
        <f t="shared" si="2136"/>
        <v xml:space="preserve"> </v>
      </c>
      <c r="CD3798" s="115"/>
      <c r="CE3798" s="417" t="str">
        <f t="shared" si="2137"/>
        <v xml:space="preserve"> </v>
      </c>
      <c r="CF3798" s="115"/>
      <c r="CG3798" s="115" t="str">
        <f t="shared" si="2138"/>
        <v xml:space="preserve"> </v>
      </c>
      <c r="CH3798" s="115"/>
      <c r="CI3798" s="417" t="str">
        <f t="shared" si="2139"/>
        <v xml:space="preserve"> </v>
      </c>
      <c r="CJ3798" s="115"/>
      <c r="CK3798" s="115" t="str">
        <f t="shared" si="2140"/>
        <v xml:space="preserve"> </v>
      </c>
      <c r="CL3798" s="115"/>
      <c r="CM3798" s="417" t="str">
        <f t="shared" si="2141"/>
        <v xml:space="preserve"> </v>
      </c>
      <c r="IS3798" s="96"/>
    </row>
    <row r="3799" spans="2:253" s="74" customFormat="1" ht="17.100000000000001" hidden="1" customHeight="1" x14ac:dyDescent="0.25">
      <c r="B3799" s="524">
        <f>IF('KB Duct Parts'!$BL$14=1,Specials!S8,0)</f>
        <v>0</v>
      </c>
      <c r="C3799" s="508">
        <v>19707</v>
      </c>
      <c r="D3799" s="506">
        <f t="shared" si="2125"/>
        <v>19707</v>
      </c>
      <c r="E3799" s="504" t="s">
        <v>864</v>
      </c>
      <c r="F3799" s="508" t="str">
        <f t="shared" si="2119"/>
        <v xml:space="preserve"> </v>
      </c>
      <c r="G3799" s="509" t="s">
        <v>116</v>
      </c>
      <c r="H3799" s="504" t="s">
        <v>923</v>
      </c>
      <c r="I3799" s="1035"/>
      <c r="J3799" s="1036"/>
      <c r="K3799" s="516" t="s">
        <v>881</v>
      </c>
      <c r="L3799" s="535"/>
      <c r="M3799" s="532" t="s">
        <v>1700</v>
      </c>
      <c r="N3799" s="514">
        <f t="shared" si="2120"/>
        <v>2007</v>
      </c>
      <c r="O3799" s="534">
        <f t="shared" si="2126"/>
        <v>0</v>
      </c>
      <c r="P3799" s="680">
        <f>'KB Duct Parts'!$AE$3</f>
        <v>0</v>
      </c>
      <c r="Q3799" s="681">
        <f t="shared" si="2121"/>
        <v>0</v>
      </c>
      <c r="R3799" s="682">
        <f t="shared" si="2122"/>
        <v>0</v>
      </c>
      <c r="S3799" s="716">
        <f t="shared" si="2128"/>
        <v>0.2</v>
      </c>
      <c r="T3799" s="679">
        <f t="shared" si="2123"/>
        <v>0</v>
      </c>
      <c r="U3799" s="679">
        <f t="shared" si="2124"/>
        <v>0</v>
      </c>
      <c r="AF3799" s="370"/>
      <c r="AG3799" s="375"/>
      <c r="AH3799" s="379"/>
      <c r="AI3799" s="383"/>
      <c r="AJ3799" s="388"/>
      <c r="AK3799" s="392"/>
      <c r="AL3799" s="388"/>
      <c r="AM3799" s="363">
        <f t="shared" si="2118"/>
        <v>1</v>
      </c>
      <c r="AN3799" s="578">
        <v>2007</v>
      </c>
      <c r="AO3799" s="78"/>
      <c r="AP3799" s="78"/>
      <c r="AQ3799" s="78"/>
      <c r="AR3799" s="78"/>
      <c r="AS3799" s="78"/>
      <c r="AT3799" s="78"/>
      <c r="AU3799" s="74" t="s">
        <v>717</v>
      </c>
      <c r="AV3799" s="115"/>
      <c r="AW3799" s="395"/>
      <c r="AX3799" s="395">
        <v>0</v>
      </c>
      <c r="AY3799" s="395">
        <v>0</v>
      </c>
      <c r="AZ3799" s="395">
        <v>0</v>
      </c>
      <c r="BA3799" s="395">
        <v>0</v>
      </c>
      <c r="BB3799" s="395">
        <v>0</v>
      </c>
      <c r="BC3799" s="395">
        <v>0</v>
      </c>
      <c r="BD3799" s="115"/>
      <c r="BE3799" s="115"/>
      <c r="BF3799" s="115"/>
      <c r="BG3799" s="115"/>
      <c r="BH3799" s="115"/>
      <c r="BI3799" s="115"/>
      <c r="BJ3799" s="115"/>
      <c r="BK3799" s="115"/>
      <c r="BQ3799" s="74" t="str">
        <f t="shared" si="2130"/>
        <v xml:space="preserve"> </v>
      </c>
      <c r="BS3799" s="120" t="str">
        <f t="shared" si="2131"/>
        <v xml:space="preserve"> </v>
      </c>
      <c r="BU3799" s="74" t="str">
        <f t="shared" si="2132"/>
        <v xml:space="preserve"> </v>
      </c>
      <c r="BW3799" s="120" t="str">
        <f t="shared" si="2133"/>
        <v xml:space="preserve">  </v>
      </c>
      <c r="BY3799" s="74" t="str">
        <f t="shared" si="2134"/>
        <v xml:space="preserve"> </v>
      </c>
      <c r="CA3799" s="120" t="str">
        <f t="shared" si="2135"/>
        <v xml:space="preserve"> </v>
      </c>
      <c r="CC3799" s="115" t="str">
        <f t="shared" si="2136"/>
        <v xml:space="preserve"> </v>
      </c>
      <c r="CD3799" s="115"/>
      <c r="CE3799" s="417" t="str">
        <f t="shared" si="2137"/>
        <v xml:space="preserve"> </v>
      </c>
      <c r="CF3799" s="115"/>
      <c r="CG3799" s="115" t="str">
        <f t="shared" si="2138"/>
        <v xml:space="preserve"> </v>
      </c>
      <c r="CH3799" s="115"/>
      <c r="CI3799" s="417" t="str">
        <f t="shared" si="2139"/>
        <v xml:space="preserve"> </v>
      </c>
      <c r="CJ3799" s="115"/>
      <c r="CK3799" s="115" t="str">
        <f t="shared" si="2140"/>
        <v xml:space="preserve"> </v>
      </c>
      <c r="CL3799" s="115"/>
      <c r="CM3799" s="417" t="str">
        <f t="shared" si="2141"/>
        <v xml:space="preserve"> </v>
      </c>
      <c r="IS3799" s="96"/>
    </row>
    <row r="3800" spans="2:253" s="74" customFormat="1" ht="17.100000000000001" hidden="1" customHeight="1" x14ac:dyDescent="0.25">
      <c r="B3800" s="524">
        <f>IF('KB Duct Parts'!$BL$14=1,Specials!S9,0)</f>
        <v>0</v>
      </c>
      <c r="C3800" s="508">
        <v>19708</v>
      </c>
      <c r="D3800" s="506">
        <f t="shared" si="2125"/>
        <v>19708</v>
      </c>
      <c r="E3800" s="504" t="s">
        <v>865</v>
      </c>
      <c r="F3800" s="508" t="str">
        <f t="shared" si="2119"/>
        <v xml:space="preserve"> </v>
      </c>
      <c r="G3800" s="509" t="s">
        <v>116</v>
      </c>
      <c r="H3800" s="504" t="s">
        <v>923</v>
      </c>
      <c r="I3800" s="1035"/>
      <c r="J3800" s="1036"/>
      <c r="K3800" s="516" t="s">
        <v>881</v>
      </c>
      <c r="L3800" s="535"/>
      <c r="M3800" s="532" t="s">
        <v>1700</v>
      </c>
      <c r="N3800" s="514">
        <f t="shared" si="2120"/>
        <v>2078</v>
      </c>
      <c r="O3800" s="534">
        <f t="shared" si="2126"/>
        <v>0</v>
      </c>
      <c r="P3800" s="680">
        <f>'KB Duct Parts'!$AE$3</f>
        <v>0</v>
      </c>
      <c r="Q3800" s="681">
        <f t="shared" si="2121"/>
        <v>0</v>
      </c>
      <c r="R3800" s="682">
        <f t="shared" si="2122"/>
        <v>0</v>
      </c>
      <c r="S3800" s="716">
        <f t="shared" si="2128"/>
        <v>0.2</v>
      </c>
      <c r="T3800" s="679">
        <f t="shared" si="2123"/>
        <v>0</v>
      </c>
      <c r="U3800" s="679">
        <f t="shared" si="2124"/>
        <v>0</v>
      </c>
      <c r="AF3800" s="370"/>
      <c r="AG3800" s="375"/>
      <c r="AH3800" s="379"/>
      <c r="AI3800" s="383"/>
      <c r="AJ3800" s="388"/>
      <c r="AK3800" s="392"/>
      <c r="AL3800" s="388"/>
      <c r="AM3800" s="363">
        <f t="shared" si="2118"/>
        <v>1</v>
      </c>
      <c r="AN3800" s="578">
        <v>2078</v>
      </c>
      <c r="AO3800" s="78"/>
      <c r="AP3800" s="78"/>
      <c r="AQ3800" s="78"/>
      <c r="AR3800" s="78"/>
      <c r="AS3800" s="78"/>
      <c r="AT3800" s="78"/>
      <c r="AU3800" s="74" t="s">
        <v>717</v>
      </c>
      <c r="AV3800" s="115"/>
      <c r="AW3800" s="395"/>
      <c r="AX3800" s="395">
        <v>0</v>
      </c>
      <c r="AY3800" s="395">
        <v>0</v>
      </c>
      <c r="AZ3800" s="395">
        <v>0</v>
      </c>
      <c r="BA3800" s="395">
        <v>0</v>
      </c>
      <c r="BB3800" s="395">
        <v>0</v>
      </c>
      <c r="BC3800" s="395">
        <v>0</v>
      </c>
      <c r="BD3800" s="115"/>
      <c r="BE3800" s="115"/>
      <c r="BF3800" s="115"/>
      <c r="BG3800" s="115"/>
      <c r="BH3800" s="115"/>
      <c r="BI3800" s="115"/>
      <c r="BJ3800" s="115"/>
      <c r="BK3800" s="115"/>
      <c r="BQ3800" s="74" t="str">
        <f t="shared" si="2130"/>
        <v xml:space="preserve"> </v>
      </c>
      <c r="BS3800" s="120" t="str">
        <f t="shared" si="2131"/>
        <v xml:space="preserve"> </v>
      </c>
      <c r="BU3800" s="74" t="str">
        <f t="shared" si="2132"/>
        <v xml:space="preserve"> </v>
      </c>
      <c r="BW3800" s="120" t="str">
        <f t="shared" si="2133"/>
        <v xml:space="preserve">  </v>
      </c>
      <c r="BY3800" s="74" t="str">
        <f t="shared" si="2134"/>
        <v xml:space="preserve"> </v>
      </c>
      <c r="CA3800" s="120" t="str">
        <f t="shared" si="2135"/>
        <v xml:space="preserve"> </v>
      </c>
      <c r="CC3800" s="115" t="str">
        <f t="shared" si="2136"/>
        <v xml:space="preserve"> </v>
      </c>
      <c r="CD3800" s="115"/>
      <c r="CE3800" s="417" t="str">
        <f t="shared" si="2137"/>
        <v xml:space="preserve"> </v>
      </c>
      <c r="CF3800" s="115"/>
      <c r="CG3800" s="115" t="str">
        <f t="shared" si="2138"/>
        <v xml:space="preserve"> </v>
      </c>
      <c r="CH3800" s="115"/>
      <c r="CI3800" s="417" t="str">
        <f t="shared" si="2139"/>
        <v xml:space="preserve"> </v>
      </c>
      <c r="CJ3800" s="115"/>
      <c r="CK3800" s="115" t="str">
        <f t="shared" si="2140"/>
        <v xml:space="preserve"> </v>
      </c>
      <c r="CL3800" s="115"/>
      <c r="CM3800" s="417" t="str">
        <f t="shared" si="2141"/>
        <v xml:space="preserve"> </v>
      </c>
      <c r="IS3800" s="96"/>
    </row>
    <row r="3801" spans="2:253" s="74" customFormat="1" ht="17.100000000000001" hidden="1" customHeight="1" x14ac:dyDescent="0.25">
      <c r="B3801" s="524">
        <f>IF('KB Duct Parts'!$BL$14=1,Specials!S10,0)</f>
        <v>0</v>
      </c>
      <c r="C3801" s="508">
        <v>19709</v>
      </c>
      <c r="D3801" s="506">
        <f t="shared" si="2125"/>
        <v>19709</v>
      </c>
      <c r="E3801" s="504" t="s">
        <v>866</v>
      </c>
      <c r="F3801" s="508" t="str">
        <f t="shared" si="2119"/>
        <v xml:space="preserve"> </v>
      </c>
      <c r="G3801" s="509" t="s">
        <v>116</v>
      </c>
      <c r="H3801" s="504" t="s">
        <v>923</v>
      </c>
      <c r="I3801" s="1035"/>
      <c r="J3801" s="1036"/>
      <c r="K3801" s="516" t="s">
        <v>881</v>
      </c>
      <c r="L3801" s="535"/>
      <c r="M3801" s="532" t="s">
        <v>1700</v>
      </c>
      <c r="N3801" s="514">
        <f t="shared" si="2120"/>
        <v>2144</v>
      </c>
      <c r="O3801" s="534">
        <f t="shared" si="2126"/>
        <v>0</v>
      </c>
      <c r="P3801" s="680">
        <f>'KB Duct Parts'!$AE$3</f>
        <v>0</v>
      </c>
      <c r="Q3801" s="681">
        <f t="shared" si="2121"/>
        <v>0</v>
      </c>
      <c r="R3801" s="682">
        <f t="shared" si="2122"/>
        <v>0</v>
      </c>
      <c r="S3801" s="716">
        <f t="shared" si="2128"/>
        <v>0.2</v>
      </c>
      <c r="T3801" s="679">
        <f t="shared" si="2123"/>
        <v>0</v>
      </c>
      <c r="U3801" s="679">
        <f t="shared" si="2124"/>
        <v>0</v>
      </c>
      <c r="AF3801" s="370"/>
      <c r="AG3801" s="375"/>
      <c r="AH3801" s="379"/>
      <c r="AI3801" s="383"/>
      <c r="AJ3801" s="388"/>
      <c r="AK3801" s="392"/>
      <c r="AL3801" s="388"/>
      <c r="AM3801" s="363">
        <f t="shared" ref="AM3801:AM3864" si="2142">IF(L3801=AF3801,1,IF(L3801=AG3801,2,IF(L3801=AH3801,3,IF(L3801=AI3801,4,IF(L3801=AJ3801,5,IF(L3801=AK3801,6,IF(L3801=AL3801,7,0)))))))</f>
        <v>1</v>
      </c>
      <c r="AN3801" s="578">
        <v>2144</v>
      </c>
      <c r="AO3801" s="78"/>
      <c r="AP3801" s="78"/>
      <c r="AQ3801" s="78"/>
      <c r="AR3801" s="78"/>
      <c r="AS3801" s="78"/>
      <c r="AT3801" s="78"/>
      <c r="AU3801" s="74" t="s">
        <v>717</v>
      </c>
      <c r="AV3801" s="115"/>
      <c r="AW3801" s="395"/>
      <c r="AX3801" s="395">
        <v>0</v>
      </c>
      <c r="AY3801" s="395">
        <v>0</v>
      </c>
      <c r="AZ3801" s="395">
        <v>0</v>
      </c>
      <c r="BA3801" s="395">
        <v>0</v>
      </c>
      <c r="BB3801" s="395">
        <v>0</v>
      </c>
      <c r="BC3801" s="395">
        <v>0</v>
      </c>
      <c r="BD3801" s="115"/>
      <c r="BE3801" s="115"/>
      <c r="BF3801" s="115"/>
      <c r="BG3801" s="115"/>
      <c r="BH3801" s="115"/>
      <c r="BI3801" s="115"/>
      <c r="BJ3801" s="115"/>
      <c r="BK3801" s="115"/>
      <c r="BQ3801" s="74" t="str">
        <f t="shared" si="2130"/>
        <v xml:space="preserve"> </v>
      </c>
      <c r="BS3801" s="120" t="str">
        <f t="shared" si="2131"/>
        <v xml:space="preserve"> </v>
      </c>
      <c r="BU3801" s="74" t="str">
        <f t="shared" si="2132"/>
        <v xml:space="preserve"> </v>
      </c>
      <c r="BW3801" s="120" t="str">
        <f t="shared" si="2133"/>
        <v xml:space="preserve">  </v>
      </c>
      <c r="BY3801" s="74" t="str">
        <f t="shared" si="2134"/>
        <v xml:space="preserve"> </v>
      </c>
      <c r="CA3801" s="120" t="str">
        <f t="shared" si="2135"/>
        <v xml:space="preserve"> </v>
      </c>
      <c r="CC3801" s="115" t="str">
        <f t="shared" si="2136"/>
        <v xml:space="preserve"> </v>
      </c>
      <c r="CD3801" s="115"/>
      <c r="CE3801" s="417" t="str">
        <f t="shared" si="2137"/>
        <v xml:space="preserve"> </v>
      </c>
      <c r="CF3801" s="115"/>
      <c r="CG3801" s="115" t="str">
        <f t="shared" si="2138"/>
        <v xml:space="preserve"> </v>
      </c>
      <c r="CH3801" s="115"/>
      <c r="CI3801" s="417" t="str">
        <f t="shared" si="2139"/>
        <v xml:space="preserve"> </v>
      </c>
      <c r="CJ3801" s="115"/>
      <c r="CK3801" s="115" t="str">
        <f t="shared" si="2140"/>
        <v xml:space="preserve"> </v>
      </c>
      <c r="CL3801" s="115"/>
      <c r="CM3801" s="417" t="str">
        <f t="shared" si="2141"/>
        <v xml:space="preserve"> </v>
      </c>
      <c r="IS3801" s="96"/>
    </row>
    <row r="3802" spans="2:253" s="74" customFormat="1" ht="17.100000000000001" hidden="1" customHeight="1" x14ac:dyDescent="0.25">
      <c r="B3802" s="524">
        <f>IF('KB Duct Parts'!$BL$14=1,Specials!S11,0)</f>
        <v>0</v>
      </c>
      <c r="C3802" s="508">
        <v>19710</v>
      </c>
      <c r="D3802" s="506">
        <f t="shared" si="2125"/>
        <v>19710</v>
      </c>
      <c r="E3802" s="504" t="s">
        <v>867</v>
      </c>
      <c r="F3802" s="508" t="str">
        <f t="shared" si="2119"/>
        <v xml:space="preserve"> </v>
      </c>
      <c r="G3802" s="509" t="s">
        <v>116</v>
      </c>
      <c r="H3802" s="504" t="s">
        <v>923</v>
      </c>
      <c r="I3802" s="1035"/>
      <c r="J3802" s="1036"/>
      <c r="K3802" s="516" t="s">
        <v>881</v>
      </c>
      <c r="L3802" s="535"/>
      <c r="M3802" s="532" t="s">
        <v>1700</v>
      </c>
      <c r="N3802" s="514">
        <f t="shared" ref="N3802:N3865" si="2143">AN3802</f>
        <v>2285</v>
      </c>
      <c r="O3802" s="534">
        <f t="shared" si="2126"/>
        <v>0</v>
      </c>
      <c r="P3802" s="680">
        <f>'KB Duct Parts'!$AE$3</f>
        <v>0</v>
      </c>
      <c r="Q3802" s="681">
        <f t="shared" ref="Q3802:Q3865" si="2144">IF(B3802&gt;0,N3802*(1-P3802),0)</f>
        <v>0</v>
      </c>
      <c r="R3802" s="682">
        <f t="shared" ref="R3802:R3865" si="2145">B3802*Q3802</f>
        <v>0</v>
      </c>
      <c r="S3802" s="716">
        <f t="shared" si="2128"/>
        <v>0.2</v>
      </c>
      <c r="T3802" s="679">
        <f t="shared" ref="T3802:T3865" si="2146">ROUND(IF(B3802&gt;0,((N3802*(1-(1*S3802)))),0),2)</f>
        <v>0</v>
      </c>
      <c r="U3802" s="679">
        <f t="shared" ref="U3802:U3865" si="2147">B3802*T3802</f>
        <v>0</v>
      </c>
      <c r="AF3802" s="370"/>
      <c r="AG3802" s="375"/>
      <c r="AH3802" s="379"/>
      <c r="AI3802" s="383"/>
      <c r="AJ3802" s="388"/>
      <c r="AK3802" s="392"/>
      <c r="AL3802" s="388"/>
      <c r="AM3802" s="363">
        <f t="shared" si="2142"/>
        <v>1</v>
      </c>
      <c r="AN3802" s="578">
        <v>2285</v>
      </c>
      <c r="AO3802" s="78"/>
      <c r="AP3802" s="78"/>
      <c r="AQ3802" s="78"/>
      <c r="AR3802" s="78"/>
      <c r="AS3802" s="78"/>
      <c r="AT3802" s="78"/>
      <c r="AU3802" s="74" t="s">
        <v>717</v>
      </c>
      <c r="AV3802" s="115"/>
      <c r="AW3802" s="395"/>
      <c r="AX3802" s="395">
        <v>0</v>
      </c>
      <c r="AY3802" s="395">
        <v>0</v>
      </c>
      <c r="AZ3802" s="395">
        <v>0</v>
      </c>
      <c r="BA3802" s="395">
        <v>0</v>
      </c>
      <c r="BB3802" s="395">
        <v>0</v>
      </c>
      <c r="BC3802" s="395">
        <v>0</v>
      </c>
      <c r="BD3802" s="115"/>
      <c r="BE3802" s="115"/>
      <c r="BF3802" s="115"/>
      <c r="BG3802" s="115"/>
      <c r="BH3802" s="115"/>
      <c r="BI3802" s="115"/>
      <c r="BJ3802" s="115"/>
      <c r="BK3802" s="115"/>
      <c r="BQ3802" s="74" t="str">
        <f t="shared" si="2130"/>
        <v xml:space="preserve"> </v>
      </c>
      <c r="BS3802" s="120" t="str">
        <f t="shared" si="2131"/>
        <v xml:space="preserve"> </v>
      </c>
      <c r="BU3802" s="74" t="str">
        <f t="shared" si="2132"/>
        <v xml:space="preserve"> </v>
      </c>
      <c r="BW3802" s="120" t="str">
        <f t="shared" si="2133"/>
        <v xml:space="preserve">  </v>
      </c>
      <c r="BY3802" s="74" t="str">
        <f t="shared" si="2134"/>
        <v xml:space="preserve"> </v>
      </c>
      <c r="CA3802" s="120" t="str">
        <f t="shared" si="2135"/>
        <v xml:space="preserve"> </v>
      </c>
      <c r="CC3802" s="115" t="str">
        <f t="shared" si="2136"/>
        <v xml:space="preserve"> </v>
      </c>
      <c r="CD3802" s="115"/>
      <c r="CE3802" s="417" t="str">
        <f t="shared" si="2137"/>
        <v xml:space="preserve"> </v>
      </c>
      <c r="CF3802" s="115"/>
      <c r="CG3802" s="115" t="str">
        <f t="shared" si="2138"/>
        <v xml:space="preserve"> </v>
      </c>
      <c r="CH3802" s="115"/>
      <c r="CI3802" s="417" t="str">
        <f t="shared" si="2139"/>
        <v xml:space="preserve"> </v>
      </c>
      <c r="CJ3802" s="115"/>
      <c r="CK3802" s="115" t="str">
        <f t="shared" si="2140"/>
        <v xml:space="preserve"> </v>
      </c>
      <c r="CL3802" s="115"/>
      <c r="CM3802" s="417" t="str">
        <f t="shared" si="2141"/>
        <v xml:space="preserve"> </v>
      </c>
      <c r="IS3802" s="96"/>
    </row>
    <row r="3803" spans="2:253" s="74" customFormat="1" ht="17.100000000000001" hidden="1" customHeight="1" x14ac:dyDescent="0.25">
      <c r="B3803" s="524">
        <f>IF('KB Duct Parts'!$BL$14=1,Specials!S12,0)</f>
        <v>0</v>
      </c>
      <c r="C3803" s="508">
        <v>19711</v>
      </c>
      <c r="D3803" s="506">
        <f t="shared" si="2125"/>
        <v>19711</v>
      </c>
      <c r="E3803" s="504" t="s">
        <v>868</v>
      </c>
      <c r="F3803" s="508" t="str">
        <f t="shared" si="2119"/>
        <v xml:space="preserve"> </v>
      </c>
      <c r="G3803" s="509" t="s">
        <v>116</v>
      </c>
      <c r="H3803" s="504" t="s">
        <v>923</v>
      </c>
      <c r="I3803" s="1035"/>
      <c r="J3803" s="1036"/>
      <c r="K3803" s="516" t="s">
        <v>881</v>
      </c>
      <c r="L3803" s="535"/>
      <c r="M3803" s="532" t="s">
        <v>1700</v>
      </c>
      <c r="N3803" s="514">
        <f t="shared" si="2143"/>
        <v>2356</v>
      </c>
      <c r="O3803" s="534">
        <f t="shared" si="2126"/>
        <v>0</v>
      </c>
      <c r="P3803" s="680">
        <f>'KB Duct Parts'!$AE$3</f>
        <v>0</v>
      </c>
      <c r="Q3803" s="681">
        <f t="shared" si="2144"/>
        <v>0</v>
      </c>
      <c r="R3803" s="682">
        <f t="shared" si="2145"/>
        <v>0</v>
      </c>
      <c r="S3803" s="716">
        <f t="shared" si="2128"/>
        <v>0.2</v>
      </c>
      <c r="T3803" s="679">
        <f t="shared" si="2146"/>
        <v>0</v>
      </c>
      <c r="U3803" s="679">
        <f t="shared" si="2147"/>
        <v>0</v>
      </c>
      <c r="AF3803" s="370"/>
      <c r="AG3803" s="375"/>
      <c r="AH3803" s="379"/>
      <c r="AI3803" s="383"/>
      <c r="AJ3803" s="388"/>
      <c r="AK3803" s="392"/>
      <c r="AL3803" s="388"/>
      <c r="AM3803" s="363">
        <f t="shared" si="2142"/>
        <v>1</v>
      </c>
      <c r="AN3803" s="578">
        <v>2356</v>
      </c>
      <c r="AO3803" s="78"/>
      <c r="AP3803" s="78"/>
      <c r="AQ3803" s="78"/>
      <c r="AR3803" s="78"/>
      <c r="AS3803" s="78"/>
      <c r="AT3803" s="78"/>
      <c r="AU3803" s="74" t="s">
        <v>717</v>
      </c>
      <c r="AV3803" s="115"/>
      <c r="AW3803" s="395"/>
      <c r="AX3803" s="395">
        <v>0</v>
      </c>
      <c r="AY3803" s="395">
        <v>0</v>
      </c>
      <c r="AZ3803" s="395">
        <v>0</v>
      </c>
      <c r="BA3803" s="395">
        <v>0</v>
      </c>
      <c r="BB3803" s="395">
        <v>0</v>
      </c>
      <c r="BC3803" s="395">
        <v>0</v>
      </c>
      <c r="BD3803" s="115"/>
      <c r="BE3803" s="115"/>
      <c r="BF3803" s="115"/>
      <c r="BG3803" s="115"/>
      <c r="BH3803" s="115"/>
      <c r="BI3803" s="115"/>
      <c r="BJ3803" s="115"/>
      <c r="BK3803" s="115"/>
      <c r="BQ3803" s="74" t="str">
        <f t="shared" si="2130"/>
        <v xml:space="preserve"> </v>
      </c>
      <c r="BS3803" s="120" t="str">
        <f t="shared" si="2131"/>
        <v xml:space="preserve"> </v>
      </c>
      <c r="BU3803" s="74" t="str">
        <f t="shared" si="2132"/>
        <v xml:space="preserve"> </v>
      </c>
      <c r="BW3803" s="120" t="str">
        <f t="shared" si="2133"/>
        <v xml:space="preserve">  </v>
      </c>
      <c r="BY3803" s="74" t="str">
        <f t="shared" si="2134"/>
        <v xml:space="preserve"> </v>
      </c>
      <c r="CA3803" s="120" t="str">
        <f t="shared" si="2135"/>
        <v xml:space="preserve"> </v>
      </c>
      <c r="CC3803" s="115" t="str">
        <f t="shared" si="2136"/>
        <v xml:space="preserve"> </v>
      </c>
      <c r="CD3803" s="115"/>
      <c r="CE3803" s="417" t="str">
        <f t="shared" si="2137"/>
        <v xml:space="preserve"> </v>
      </c>
      <c r="CF3803" s="115"/>
      <c r="CG3803" s="115" t="str">
        <f t="shared" si="2138"/>
        <v xml:space="preserve"> </v>
      </c>
      <c r="CH3803" s="115"/>
      <c r="CI3803" s="417" t="str">
        <f t="shared" si="2139"/>
        <v xml:space="preserve"> </v>
      </c>
      <c r="CJ3803" s="115"/>
      <c r="CK3803" s="115" t="str">
        <f t="shared" si="2140"/>
        <v xml:space="preserve"> </v>
      </c>
      <c r="CL3803" s="115"/>
      <c r="CM3803" s="417" t="str">
        <f t="shared" si="2141"/>
        <v xml:space="preserve"> </v>
      </c>
      <c r="IS3803" s="96"/>
    </row>
    <row r="3804" spans="2:253" s="74" customFormat="1" ht="17.100000000000001" hidden="1" customHeight="1" x14ac:dyDescent="0.25">
      <c r="B3804" s="524">
        <f>IF('KB Duct Parts'!$BL$14=1,Specials!S13,0)</f>
        <v>0</v>
      </c>
      <c r="C3804" s="508">
        <v>19712</v>
      </c>
      <c r="D3804" s="506">
        <f t="shared" si="2125"/>
        <v>19712</v>
      </c>
      <c r="E3804" s="504" t="s">
        <v>869</v>
      </c>
      <c r="F3804" s="508" t="str">
        <f t="shared" si="2119"/>
        <v xml:space="preserve"> </v>
      </c>
      <c r="G3804" s="509" t="s">
        <v>116</v>
      </c>
      <c r="H3804" s="504" t="s">
        <v>923</v>
      </c>
      <c r="I3804" s="1035"/>
      <c r="J3804" s="1036"/>
      <c r="K3804" s="516" t="s">
        <v>881</v>
      </c>
      <c r="L3804" s="535"/>
      <c r="M3804" s="532" t="s">
        <v>1700</v>
      </c>
      <c r="N3804" s="514">
        <f t="shared" si="2143"/>
        <v>2422</v>
      </c>
      <c r="O3804" s="534">
        <f t="shared" si="2126"/>
        <v>0</v>
      </c>
      <c r="P3804" s="680">
        <f>'KB Duct Parts'!$AE$3</f>
        <v>0</v>
      </c>
      <c r="Q3804" s="681">
        <f t="shared" si="2144"/>
        <v>0</v>
      </c>
      <c r="R3804" s="682">
        <f t="shared" si="2145"/>
        <v>0</v>
      </c>
      <c r="S3804" s="716">
        <f t="shared" si="2128"/>
        <v>0.2</v>
      </c>
      <c r="T3804" s="679">
        <f t="shared" si="2146"/>
        <v>0</v>
      </c>
      <c r="U3804" s="679">
        <f t="shared" si="2147"/>
        <v>0</v>
      </c>
      <c r="AF3804" s="370"/>
      <c r="AG3804" s="375"/>
      <c r="AH3804" s="379"/>
      <c r="AI3804" s="383"/>
      <c r="AJ3804" s="388"/>
      <c r="AK3804" s="392"/>
      <c r="AL3804" s="388"/>
      <c r="AM3804" s="363">
        <f t="shared" si="2142"/>
        <v>1</v>
      </c>
      <c r="AN3804" s="578">
        <v>2422</v>
      </c>
      <c r="AO3804" s="78"/>
      <c r="AP3804" s="78"/>
      <c r="AQ3804" s="78"/>
      <c r="AR3804" s="78"/>
      <c r="AS3804" s="78"/>
      <c r="AT3804" s="78"/>
      <c r="AU3804" s="74" t="s">
        <v>717</v>
      </c>
      <c r="AV3804" s="115"/>
      <c r="AW3804" s="395"/>
      <c r="AX3804" s="395">
        <v>0</v>
      </c>
      <c r="AY3804" s="395">
        <v>0</v>
      </c>
      <c r="AZ3804" s="395">
        <v>0</v>
      </c>
      <c r="BA3804" s="395">
        <v>0</v>
      </c>
      <c r="BB3804" s="395">
        <v>0</v>
      </c>
      <c r="BC3804" s="395">
        <v>0</v>
      </c>
      <c r="BD3804" s="115"/>
      <c r="BE3804" s="115"/>
      <c r="BF3804" s="115"/>
      <c r="BG3804" s="115"/>
      <c r="BH3804" s="115"/>
      <c r="BI3804" s="115"/>
      <c r="BJ3804" s="115"/>
      <c r="BK3804" s="115"/>
      <c r="BQ3804" s="74" t="str">
        <f t="shared" si="2130"/>
        <v xml:space="preserve"> </v>
      </c>
      <c r="BS3804" s="120" t="str">
        <f t="shared" si="2131"/>
        <v xml:space="preserve"> </v>
      </c>
      <c r="BU3804" s="74" t="str">
        <f t="shared" si="2132"/>
        <v xml:space="preserve"> </v>
      </c>
      <c r="BW3804" s="120" t="str">
        <f t="shared" si="2133"/>
        <v xml:space="preserve">  </v>
      </c>
      <c r="BY3804" s="74" t="str">
        <f t="shared" si="2134"/>
        <v xml:space="preserve"> </v>
      </c>
      <c r="CA3804" s="120" t="str">
        <f t="shared" si="2135"/>
        <v xml:space="preserve"> </v>
      </c>
      <c r="CC3804" s="115" t="str">
        <f t="shared" si="2136"/>
        <v xml:space="preserve"> </v>
      </c>
      <c r="CD3804" s="115"/>
      <c r="CE3804" s="417" t="str">
        <f t="shared" si="2137"/>
        <v xml:space="preserve"> </v>
      </c>
      <c r="CF3804" s="115"/>
      <c r="CG3804" s="115" t="str">
        <f t="shared" si="2138"/>
        <v xml:space="preserve"> </v>
      </c>
      <c r="CH3804" s="115"/>
      <c r="CI3804" s="417" t="str">
        <f t="shared" si="2139"/>
        <v xml:space="preserve"> </v>
      </c>
      <c r="CJ3804" s="115"/>
      <c r="CK3804" s="115" t="str">
        <f t="shared" si="2140"/>
        <v xml:space="preserve"> </v>
      </c>
      <c r="CL3804" s="115"/>
      <c r="CM3804" s="417" t="str">
        <f t="shared" si="2141"/>
        <v xml:space="preserve"> </v>
      </c>
      <c r="IS3804" s="96"/>
    </row>
    <row r="3805" spans="2:253" s="74" customFormat="1" ht="17.100000000000001" hidden="1" customHeight="1" x14ac:dyDescent="0.25">
      <c r="B3805" s="524">
        <f>IF('KB Duct Parts'!$BL$14=1,Specials!S14,0)</f>
        <v>0</v>
      </c>
      <c r="C3805" s="508">
        <v>19713</v>
      </c>
      <c r="D3805" s="506">
        <f t="shared" si="2125"/>
        <v>19713</v>
      </c>
      <c r="E3805" s="504" t="s">
        <v>870</v>
      </c>
      <c r="F3805" s="508" t="str">
        <f t="shared" si="2119"/>
        <v xml:space="preserve"> </v>
      </c>
      <c r="G3805" s="509" t="s">
        <v>116</v>
      </c>
      <c r="H3805" s="504" t="s">
        <v>923</v>
      </c>
      <c r="I3805" s="1035"/>
      <c r="J3805" s="1036"/>
      <c r="K3805" s="516" t="s">
        <v>881</v>
      </c>
      <c r="L3805" s="535"/>
      <c r="M3805" s="532" t="s">
        <v>1700</v>
      </c>
      <c r="N3805" s="514">
        <f t="shared" si="2143"/>
        <v>2491</v>
      </c>
      <c r="O3805" s="534">
        <f t="shared" si="2126"/>
        <v>0</v>
      </c>
      <c r="P3805" s="680">
        <f>'KB Duct Parts'!$AE$3</f>
        <v>0</v>
      </c>
      <c r="Q3805" s="681">
        <f t="shared" si="2144"/>
        <v>0</v>
      </c>
      <c r="R3805" s="682">
        <f t="shared" si="2145"/>
        <v>0</v>
      </c>
      <c r="S3805" s="716">
        <f t="shared" si="2128"/>
        <v>0.2</v>
      </c>
      <c r="T3805" s="679">
        <f t="shared" si="2146"/>
        <v>0</v>
      </c>
      <c r="U3805" s="679">
        <f t="shared" si="2147"/>
        <v>0</v>
      </c>
      <c r="AF3805" s="370"/>
      <c r="AG3805" s="375"/>
      <c r="AH3805" s="379"/>
      <c r="AI3805" s="383"/>
      <c r="AJ3805" s="388"/>
      <c r="AK3805" s="392"/>
      <c r="AL3805" s="388"/>
      <c r="AM3805" s="363">
        <f t="shared" si="2142"/>
        <v>1</v>
      </c>
      <c r="AN3805" s="578">
        <v>2491</v>
      </c>
      <c r="AO3805" s="78"/>
      <c r="AP3805" s="78"/>
      <c r="AQ3805" s="78"/>
      <c r="AR3805" s="78"/>
      <c r="AS3805" s="78"/>
      <c r="AT3805" s="78"/>
      <c r="AU3805" s="74" t="s">
        <v>717</v>
      </c>
      <c r="AV3805" s="115"/>
      <c r="AW3805" s="395"/>
      <c r="AX3805" s="395">
        <v>0</v>
      </c>
      <c r="AY3805" s="395">
        <v>0</v>
      </c>
      <c r="AZ3805" s="395">
        <v>0</v>
      </c>
      <c r="BA3805" s="395">
        <v>0</v>
      </c>
      <c r="BB3805" s="395">
        <v>0</v>
      </c>
      <c r="BC3805" s="395">
        <v>0</v>
      </c>
      <c r="BD3805" s="115"/>
      <c r="BE3805" s="115"/>
      <c r="BF3805" s="115"/>
      <c r="BG3805" s="115"/>
      <c r="BH3805" s="115"/>
      <c r="BI3805" s="115"/>
      <c r="BJ3805" s="115"/>
      <c r="BK3805" s="115"/>
      <c r="BQ3805" s="74" t="str">
        <f t="shared" si="2130"/>
        <v xml:space="preserve"> </v>
      </c>
      <c r="BS3805" s="120" t="str">
        <f t="shared" si="2131"/>
        <v xml:space="preserve"> </v>
      </c>
      <c r="BU3805" s="74" t="str">
        <f t="shared" si="2132"/>
        <v xml:space="preserve"> </v>
      </c>
      <c r="BW3805" s="120" t="str">
        <f t="shared" si="2133"/>
        <v xml:space="preserve">  </v>
      </c>
      <c r="BY3805" s="74" t="str">
        <f t="shared" si="2134"/>
        <v xml:space="preserve"> </v>
      </c>
      <c r="CA3805" s="120" t="str">
        <f t="shared" si="2135"/>
        <v xml:space="preserve"> </v>
      </c>
      <c r="CC3805" s="115" t="str">
        <f t="shared" si="2136"/>
        <v xml:space="preserve"> </v>
      </c>
      <c r="CD3805" s="115"/>
      <c r="CE3805" s="417" t="str">
        <f t="shared" si="2137"/>
        <v xml:space="preserve"> </v>
      </c>
      <c r="CF3805" s="115"/>
      <c r="CG3805" s="115" t="str">
        <f t="shared" si="2138"/>
        <v xml:space="preserve"> </v>
      </c>
      <c r="CH3805" s="115"/>
      <c r="CI3805" s="417" t="str">
        <f t="shared" si="2139"/>
        <v xml:space="preserve"> </v>
      </c>
      <c r="CJ3805" s="115"/>
      <c r="CK3805" s="115" t="str">
        <f t="shared" si="2140"/>
        <v xml:space="preserve"> </v>
      </c>
      <c r="CL3805" s="115"/>
      <c r="CM3805" s="417" t="str">
        <f t="shared" si="2141"/>
        <v xml:space="preserve"> </v>
      </c>
      <c r="IS3805" s="96"/>
    </row>
    <row r="3806" spans="2:253" s="74" customFormat="1" ht="17.100000000000001" hidden="1" customHeight="1" x14ac:dyDescent="0.25">
      <c r="B3806" s="524">
        <f>IF('KB Duct Parts'!$BL$14=1,Specials!S15,0)</f>
        <v>0</v>
      </c>
      <c r="C3806" s="508">
        <v>19714</v>
      </c>
      <c r="D3806" s="506">
        <f t="shared" si="2125"/>
        <v>19714</v>
      </c>
      <c r="E3806" s="504" t="s">
        <v>871</v>
      </c>
      <c r="F3806" s="508" t="str">
        <f t="shared" si="2119"/>
        <v xml:space="preserve"> </v>
      </c>
      <c r="G3806" s="509" t="s">
        <v>116</v>
      </c>
      <c r="H3806" s="504" t="s">
        <v>923</v>
      </c>
      <c r="I3806" s="1035"/>
      <c r="J3806" s="1036"/>
      <c r="K3806" s="516" t="s">
        <v>881</v>
      </c>
      <c r="L3806" s="535"/>
      <c r="M3806" s="532" t="s">
        <v>1700</v>
      </c>
      <c r="N3806" s="514">
        <f t="shared" si="2143"/>
        <v>2629</v>
      </c>
      <c r="O3806" s="534">
        <f t="shared" si="2126"/>
        <v>0</v>
      </c>
      <c r="P3806" s="680">
        <f>'KB Duct Parts'!$AE$3</f>
        <v>0</v>
      </c>
      <c r="Q3806" s="681">
        <f t="shared" si="2144"/>
        <v>0</v>
      </c>
      <c r="R3806" s="682">
        <f t="shared" si="2145"/>
        <v>0</v>
      </c>
      <c r="S3806" s="716">
        <f t="shared" si="2128"/>
        <v>0.2</v>
      </c>
      <c r="T3806" s="679">
        <f t="shared" si="2146"/>
        <v>0</v>
      </c>
      <c r="U3806" s="679">
        <f t="shared" si="2147"/>
        <v>0</v>
      </c>
      <c r="AF3806" s="370"/>
      <c r="AG3806" s="375"/>
      <c r="AH3806" s="379"/>
      <c r="AI3806" s="383"/>
      <c r="AJ3806" s="388"/>
      <c r="AK3806" s="392"/>
      <c r="AL3806" s="388"/>
      <c r="AM3806" s="363">
        <f t="shared" si="2142"/>
        <v>1</v>
      </c>
      <c r="AN3806" s="578">
        <v>2629</v>
      </c>
      <c r="AO3806" s="78"/>
      <c r="AP3806" s="78"/>
      <c r="AQ3806" s="78"/>
      <c r="AR3806" s="78"/>
      <c r="AS3806" s="78"/>
      <c r="AT3806" s="78"/>
      <c r="AU3806" s="74" t="s">
        <v>717</v>
      </c>
      <c r="AV3806" s="115"/>
      <c r="AW3806" s="395"/>
      <c r="AX3806" s="395">
        <v>0</v>
      </c>
      <c r="AY3806" s="395">
        <v>0</v>
      </c>
      <c r="AZ3806" s="395">
        <v>0</v>
      </c>
      <c r="BA3806" s="395">
        <v>0</v>
      </c>
      <c r="BB3806" s="395">
        <v>0</v>
      </c>
      <c r="BC3806" s="395">
        <v>0</v>
      </c>
      <c r="BD3806" s="115"/>
      <c r="BE3806" s="115"/>
      <c r="BF3806" s="115"/>
      <c r="BG3806" s="115"/>
      <c r="BH3806" s="115"/>
      <c r="BI3806" s="115"/>
      <c r="BJ3806" s="115"/>
      <c r="BK3806" s="115"/>
      <c r="BQ3806" s="74" t="str">
        <f t="shared" si="2130"/>
        <v xml:space="preserve"> </v>
      </c>
      <c r="BS3806" s="120" t="str">
        <f t="shared" si="2131"/>
        <v xml:space="preserve"> </v>
      </c>
      <c r="BU3806" s="74" t="str">
        <f t="shared" si="2132"/>
        <v xml:space="preserve"> </v>
      </c>
      <c r="BW3806" s="120" t="str">
        <f t="shared" si="2133"/>
        <v xml:space="preserve">  </v>
      </c>
      <c r="BY3806" s="74" t="str">
        <f t="shared" si="2134"/>
        <v xml:space="preserve"> </v>
      </c>
      <c r="CA3806" s="120" t="str">
        <f t="shared" si="2135"/>
        <v xml:space="preserve"> </v>
      </c>
      <c r="CC3806" s="115" t="str">
        <f t="shared" si="2136"/>
        <v xml:space="preserve"> </v>
      </c>
      <c r="CD3806" s="115"/>
      <c r="CE3806" s="417" t="str">
        <f t="shared" si="2137"/>
        <v xml:space="preserve"> </v>
      </c>
      <c r="CF3806" s="115"/>
      <c r="CG3806" s="115" t="str">
        <f t="shared" si="2138"/>
        <v xml:space="preserve"> </v>
      </c>
      <c r="CH3806" s="115"/>
      <c r="CI3806" s="417" t="str">
        <f t="shared" si="2139"/>
        <v xml:space="preserve"> </v>
      </c>
      <c r="CJ3806" s="115"/>
      <c r="CK3806" s="115" t="str">
        <f t="shared" si="2140"/>
        <v xml:space="preserve"> </v>
      </c>
      <c r="CL3806" s="115"/>
      <c r="CM3806" s="417" t="str">
        <f t="shared" si="2141"/>
        <v xml:space="preserve"> </v>
      </c>
      <c r="IS3806" s="96"/>
    </row>
    <row r="3807" spans="2:253" s="74" customFormat="1" ht="17.100000000000001" hidden="1" customHeight="1" x14ac:dyDescent="0.25">
      <c r="B3807" s="524">
        <f>IF('KB Duct Parts'!$BL$14=1,Specials!S16,0)</f>
        <v>0</v>
      </c>
      <c r="C3807" s="508">
        <v>19715</v>
      </c>
      <c r="D3807" s="506">
        <f t="shared" si="2125"/>
        <v>19715</v>
      </c>
      <c r="E3807" s="504" t="s">
        <v>872</v>
      </c>
      <c r="F3807" s="508" t="str">
        <f t="shared" si="2119"/>
        <v xml:space="preserve"> </v>
      </c>
      <c r="G3807" s="509" t="s">
        <v>116</v>
      </c>
      <c r="H3807" s="504" t="s">
        <v>923</v>
      </c>
      <c r="I3807" s="1035"/>
      <c r="J3807" s="1036"/>
      <c r="K3807" s="516" t="s">
        <v>881</v>
      </c>
      <c r="L3807" s="535"/>
      <c r="M3807" s="532" t="s">
        <v>1700</v>
      </c>
      <c r="N3807" s="514">
        <f t="shared" si="2143"/>
        <v>2770</v>
      </c>
      <c r="O3807" s="534">
        <f t="shared" si="2126"/>
        <v>0</v>
      </c>
      <c r="P3807" s="680">
        <f>'KB Duct Parts'!$AE$3</f>
        <v>0</v>
      </c>
      <c r="Q3807" s="681">
        <f t="shared" si="2144"/>
        <v>0</v>
      </c>
      <c r="R3807" s="682">
        <f t="shared" si="2145"/>
        <v>0</v>
      </c>
      <c r="S3807" s="716">
        <f t="shared" si="2128"/>
        <v>0.2</v>
      </c>
      <c r="T3807" s="679">
        <f t="shared" si="2146"/>
        <v>0</v>
      </c>
      <c r="U3807" s="679">
        <f t="shared" si="2147"/>
        <v>0</v>
      </c>
      <c r="AF3807" s="370"/>
      <c r="AG3807" s="375"/>
      <c r="AH3807" s="379"/>
      <c r="AI3807" s="383"/>
      <c r="AJ3807" s="388"/>
      <c r="AK3807" s="392"/>
      <c r="AL3807" s="388"/>
      <c r="AM3807" s="363">
        <f t="shared" si="2142"/>
        <v>1</v>
      </c>
      <c r="AN3807" s="578">
        <v>2770</v>
      </c>
      <c r="AO3807" s="78"/>
      <c r="AP3807" s="78"/>
      <c r="AQ3807" s="78"/>
      <c r="AR3807" s="78"/>
      <c r="AS3807" s="78"/>
      <c r="AT3807" s="78"/>
      <c r="AU3807" s="74" t="s">
        <v>717</v>
      </c>
      <c r="AV3807" s="115"/>
      <c r="AW3807" s="395"/>
      <c r="AX3807" s="395">
        <v>0</v>
      </c>
      <c r="AY3807" s="395">
        <v>0</v>
      </c>
      <c r="AZ3807" s="395">
        <v>0</v>
      </c>
      <c r="BA3807" s="395">
        <v>0</v>
      </c>
      <c r="BB3807" s="395">
        <v>0</v>
      </c>
      <c r="BC3807" s="395">
        <v>0</v>
      </c>
      <c r="BD3807" s="115"/>
      <c r="BE3807" s="115"/>
      <c r="BF3807" s="115"/>
      <c r="BG3807" s="115"/>
      <c r="BH3807" s="115"/>
      <c r="BI3807" s="115"/>
      <c r="BJ3807" s="115"/>
      <c r="BK3807" s="115"/>
      <c r="BQ3807" s="74" t="str">
        <f t="shared" si="2130"/>
        <v xml:space="preserve"> </v>
      </c>
      <c r="BS3807" s="120" t="str">
        <f t="shared" si="2131"/>
        <v xml:space="preserve"> </v>
      </c>
      <c r="BU3807" s="74" t="str">
        <f t="shared" si="2132"/>
        <v xml:space="preserve"> </v>
      </c>
      <c r="BW3807" s="120" t="str">
        <f t="shared" si="2133"/>
        <v xml:space="preserve">  </v>
      </c>
      <c r="BY3807" s="74" t="str">
        <f t="shared" si="2134"/>
        <v xml:space="preserve"> </v>
      </c>
      <c r="CA3807" s="120" t="str">
        <f t="shared" si="2135"/>
        <v xml:space="preserve"> </v>
      </c>
      <c r="CC3807" s="115" t="str">
        <f t="shared" si="2136"/>
        <v xml:space="preserve"> </v>
      </c>
      <c r="CD3807" s="115"/>
      <c r="CE3807" s="417" t="str">
        <f t="shared" si="2137"/>
        <v xml:space="preserve"> </v>
      </c>
      <c r="CF3807" s="115"/>
      <c r="CG3807" s="115" t="str">
        <f t="shared" si="2138"/>
        <v xml:space="preserve"> </v>
      </c>
      <c r="CH3807" s="115"/>
      <c r="CI3807" s="417" t="str">
        <f t="shared" si="2139"/>
        <v xml:space="preserve"> </v>
      </c>
      <c r="CJ3807" s="115"/>
      <c r="CK3807" s="115" t="str">
        <f t="shared" si="2140"/>
        <v xml:space="preserve"> </v>
      </c>
      <c r="CL3807" s="115"/>
      <c r="CM3807" s="417" t="str">
        <f t="shared" si="2141"/>
        <v xml:space="preserve"> </v>
      </c>
      <c r="IS3807" s="96"/>
    </row>
    <row r="3808" spans="2:253" s="74" customFormat="1" ht="17.100000000000001" hidden="1" customHeight="1" x14ac:dyDescent="0.25">
      <c r="B3808" s="524">
        <f>IF('KB Duct Parts'!$BL$14=1,Specials!S17,0)</f>
        <v>0</v>
      </c>
      <c r="C3808" s="508">
        <v>19716</v>
      </c>
      <c r="D3808" s="506">
        <f t="shared" si="2125"/>
        <v>19716</v>
      </c>
      <c r="E3808" s="504" t="s">
        <v>873</v>
      </c>
      <c r="F3808" s="508" t="str">
        <f t="shared" si="2119"/>
        <v xml:space="preserve"> </v>
      </c>
      <c r="G3808" s="509" t="s">
        <v>116</v>
      </c>
      <c r="H3808" s="504" t="s">
        <v>923</v>
      </c>
      <c r="I3808" s="1035"/>
      <c r="J3808" s="1036"/>
      <c r="K3808" s="516" t="s">
        <v>881</v>
      </c>
      <c r="L3808" s="535"/>
      <c r="M3808" s="532" t="s">
        <v>1700</v>
      </c>
      <c r="N3808" s="514">
        <f t="shared" si="2143"/>
        <v>2838</v>
      </c>
      <c r="O3808" s="534">
        <f t="shared" si="2126"/>
        <v>0</v>
      </c>
      <c r="P3808" s="680">
        <f>'KB Duct Parts'!$AE$3</f>
        <v>0</v>
      </c>
      <c r="Q3808" s="681">
        <f t="shared" si="2144"/>
        <v>0</v>
      </c>
      <c r="R3808" s="682">
        <f t="shared" si="2145"/>
        <v>0</v>
      </c>
      <c r="S3808" s="716">
        <f t="shared" si="2128"/>
        <v>0.2</v>
      </c>
      <c r="T3808" s="679">
        <f t="shared" si="2146"/>
        <v>0</v>
      </c>
      <c r="U3808" s="679">
        <f t="shared" si="2147"/>
        <v>0</v>
      </c>
      <c r="AF3808" s="370"/>
      <c r="AG3808" s="375"/>
      <c r="AH3808" s="379"/>
      <c r="AI3808" s="383"/>
      <c r="AJ3808" s="388"/>
      <c r="AK3808" s="392"/>
      <c r="AL3808" s="388"/>
      <c r="AM3808" s="363">
        <f t="shared" si="2142"/>
        <v>1</v>
      </c>
      <c r="AN3808" s="578">
        <v>2838</v>
      </c>
      <c r="AO3808" s="78"/>
      <c r="AP3808" s="78"/>
      <c r="AQ3808" s="78"/>
      <c r="AR3808" s="78"/>
      <c r="AS3808" s="78"/>
      <c r="AT3808" s="78"/>
      <c r="AU3808" s="74" t="s">
        <v>717</v>
      </c>
      <c r="AV3808" s="115"/>
      <c r="AW3808" s="395"/>
      <c r="AX3808" s="395">
        <v>0</v>
      </c>
      <c r="AY3808" s="395">
        <v>0</v>
      </c>
      <c r="AZ3808" s="395">
        <v>0</v>
      </c>
      <c r="BA3808" s="395">
        <v>0</v>
      </c>
      <c r="BB3808" s="395">
        <v>0</v>
      </c>
      <c r="BC3808" s="395">
        <v>0</v>
      </c>
      <c r="BD3808" s="115"/>
      <c r="BE3808" s="115"/>
      <c r="BF3808" s="115"/>
      <c r="BG3808" s="115"/>
      <c r="BH3808" s="115"/>
      <c r="BI3808" s="115"/>
      <c r="BJ3808" s="115"/>
      <c r="BK3808" s="115"/>
      <c r="BQ3808" s="74" t="str">
        <f t="shared" si="2130"/>
        <v xml:space="preserve"> </v>
      </c>
      <c r="BS3808" s="120" t="str">
        <f t="shared" si="2131"/>
        <v xml:space="preserve"> </v>
      </c>
      <c r="BU3808" s="74" t="str">
        <f t="shared" si="2132"/>
        <v xml:space="preserve"> </v>
      </c>
      <c r="BW3808" s="120" t="str">
        <f t="shared" si="2133"/>
        <v xml:space="preserve">  </v>
      </c>
      <c r="BY3808" s="74" t="str">
        <f t="shared" si="2134"/>
        <v xml:space="preserve"> </v>
      </c>
      <c r="CA3808" s="120" t="str">
        <f t="shared" si="2135"/>
        <v xml:space="preserve"> </v>
      </c>
      <c r="CC3808" s="115" t="str">
        <f t="shared" si="2136"/>
        <v xml:space="preserve"> </v>
      </c>
      <c r="CD3808" s="115"/>
      <c r="CE3808" s="417" t="str">
        <f t="shared" si="2137"/>
        <v xml:space="preserve"> </v>
      </c>
      <c r="CF3808" s="115"/>
      <c r="CG3808" s="115" t="str">
        <f t="shared" si="2138"/>
        <v xml:space="preserve"> </v>
      </c>
      <c r="CH3808" s="115"/>
      <c r="CI3808" s="417" t="str">
        <f t="shared" si="2139"/>
        <v xml:space="preserve"> </v>
      </c>
      <c r="CJ3808" s="115"/>
      <c r="CK3808" s="115" t="str">
        <f t="shared" si="2140"/>
        <v xml:space="preserve"> </v>
      </c>
      <c r="CL3808" s="115"/>
      <c r="CM3808" s="417" t="str">
        <f t="shared" si="2141"/>
        <v xml:space="preserve"> </v>
      </c>
      <c r="IS3808" s="96"/>
    </row>
    <row r="3809" spans="2:253" s="74" customFormat="1" ht="17.100000000000001" hidden="1" customHeight="1" x14ac:dyDescent="0.25">
      <c r="B3809" s="524">
        <f>IF('KB Duct Parts'!$BL$14=1,Specials!S18,0)</f>
        <v>0</v>
      </c>
      <c r="C3809" s="508">
        <v>19717</v>
      </c>
      <c r="D3809" s="506">
        <f t="shared" si="2125"/>
        <v>19717</v>
      </c>
      <c r="E3809" s="504" t="s">
        <v>874</v>
      </c>
      <c r="F3809" s="508" t="str">
        <f t="shared" si="2119"/>
        <v xml:space="preserve"> </v>
      </c>
      <c r="G3809" s="509" t="s">
        <v>116</v>
      </c>
      <c r="H3809" s="504" t="s">
        <v>923</v>
      </c>
      <c r="I3809" s="1035"/>
      <c r="J3809" s="1036"/>
      <c r="K3809" s="516" t="s">
        <v>881</v>
      </c>
      <c r="L3809" s="535"/>
      <c r="M3809" s="532" t="s">
        <v>1700</v>
      </c>
      <c r="N3809" s="514">
        <f t="shared" si="2143"/>
        <v>2906</v>
      </c>
      <c r="O3809" s="534">
        <f t="shared" si="2126"/>
        <v>0</v>
      </c>
      <c r="P3809" s="680">
        <f>'KB Duct Parts'!$AE$3</f>
        <v>0</v>
      </c>
      <c r="Q3809" s="681">
        <f t="shared" si="2144"/>
        <v>0</v>
      </c>
      <c r="R3809" s="682">
        <f t="shared" si="2145"/>
        <v>0</v>
      </c>
      <c r="S3809" s="716">
        <f t="shared" si="2128"/>
        <v>0.2</v>
      </c>
      <c r="T3809" s="679">
        <f t="shared" si="2146"/>
        <v>0</v>
      </c>
      <c r="U3809" s="679">
        <f t="shared" si="2147"/>
        <v>0</v>
      </c>
      <c r="AF3809" s="370"/>
      <c r="AG3809" s="375"/>
      <c r="AH3809" s="379"/>
      <c r="AI3809" s="383"/>
      <c r="AJ3809" s="388"/>
      <c r="AK3809" s="392"/>
      <c r="AL3809" s="388"/>
      <c r="AM3809" s="363">
        <f t="shared" si="2142"/>
        <v>1</v>
      </c>
      <c r="AN3809" s="578">
        <v>2906</v>
      </c>
      <c r="AO3809" s="78"/>
      <c r="AP3809" s="78"/>
      <c r="AQ3809" s="78"/>
      <c r="AR3809" s="78"/>
      <c r="AS3809" s="78"/>
      <c r="AT3809" s="78"/>
      <c r="AU3809" s="74" t="s">
        <v>717</v>
      </c>
      <c r="AV3809" s="115"/>
      <c r="AW3809" s="395"/>
      <c r="AX3809" s="395">
        <v>0</v>
      </c>
      <c r="AY3809" s="395">
        <v>0</v>
      </c>
      <c r="AZ3809" s="395">
        <v>0</v>
      </c>
      <c r="BA3809" s="395">
        <v>0</v>
      </c>
      <c r="BB3809" s="395">
        <v>0</v>
      </c>
      <c r="BC3809" s="395">
        <v>0</v>
      </c>
      <c r="BD3809" s="115"/>
      <c r="BE3809" s="115"/>
      <c r="BF3809" s="115"/>
      <c r="BG3809" s="115"/>
      <c r="BH3809" s="115"/>
      <c r="BI3809" s="115"/>
      <c r="BJ3809" s="115"/>
      <c r="BK3809" s="115"/>
      <c r="BQ3809" s="74" t="str">
        <f t="shared" si="2130"/>
        <v xml:space="preserve"> </v>
      </c>
      <c r="BS3809" s="120" t="str">
        <f t="shared" si="2131"/>
        <v xml:space="preserve"> </v>
      </c>
      <c r="BU3809" s="74" t="str">
        <f t="shared" si="2132"/>
        <v xml:space="preserve"> </v>
      </c>
      <c r="BW3809" s="120" t="str">
        <f t="shared" si="2133"/>
        <v xml:space="preserve">  </v>
      </c>
      <c r="BY3809" s="74" t="str">
        <f t="shared" si="2134"/>
        <v xml:space="preserve"> </v>
      </c>
      <c r="CA3809" s="120" t="str">
        <f t="shared" si="2135"/>
        <v xml:space="preserve"> </v>
      </c>
      <c r="CC3809" s="115" t="str">
        <f t="shared" si="2136"/>
        <v xml:space="preserve"> </v>
      </c>
      <c r="CD3809" s="115"/>
      <c r="CE3809" s="417" t="str">
        <f t="shared" si="2137"/>
        <v xml:space="preserve"> </v>
      </c>
      <c r="CF3809" s="115"/>
      <c r="CG3809" s="115" t="str">
        <f t="shared" si="2138"/>
        <v xml:space="preserve"> </v>
      </c>
      <c r="CH3809" s="115"/>
      <c r="CI3809" s="417" t="str">
        <f t="shared" si="2139"/>
        <v xml:space="preserve"> </v>
      </c>
      <c r="CJ3809" s="115"/>
      <c r="CK3809" s="115" t="str">
        <f t="shared" si="2140"/>
        <v xml:space="preserve"> </v>
      </c>
      <c r="CL3809" s="115"/>
      <c r="CM3809" s="417" t="str">
        <f t="shared" si="2141"/>
        <v xml:space="preserve"> </v>
      </c>
      <c r="IS3809" s="96"/>
    </row>
    <row r="3810" spans="2:253" s="74" customFormat="1" ht="17.100000000000001" hidden="1" customHeight="1" x14ac:dyDescent="0.25">
      <c r="B3810" s="524">
        <f>IF('KB Duct Parts'!$BL$14=1,Specials!S19,0)</f>
        <v>0</v>
      </c>
      <c r="C3810" s="508">
        <v>19718</v>
      </c>
      <c r="D3810" s="506">
        <f t="shared" si="2125"/>
        <v>19718</v>
      </c>
      <c r="E3810" s="504" t="s">
        <v>875</v>
      </c>
      <c r="F3810" s="508" t="str">
        <f t="shared" si="2119"/>
        <v xml:space="preserve"> </v>
      </c>
      <c r="G3810" s="509" t="s">
        <v>116</v>
      </c>
      <c r="H3810" s="504" t="s">
        <v>923</v>
      </c>
      <c r="I3810" s="1035"/>
      <c r="J3810" s="1036"/>
      <c r="K3810" s="516" t="s">
        <v>881</v>
      </c>
      <c r="L3810" s="535"/>
      <c r="M3810" s="532" t="s">
        <v>1700</v>
      </c>
      <c r="N3810" s="514">
        <f t="shared" si="2143"/>
        <v>3116</v>
      </c>
      <c r="O3810" s="534">
        <f t="shared" si="2126"/>
        <v>0</v>
      </c>
      <c r="P3810" s="680">
        <f>'KB Duct Parts'!$AE$3</f>
        <v>0</v>
      </c>
      <c r="Q3810" s="681">
        <f t="shared" si="2144"/>
        <v>0</v>
      </c>
      <c r="R3810" s="682">
        <f t="shared" si="2145"/>
        <v>0</v>
      </c>
      <c r="S3810" s="716">
        <f t="shared" si="2128"/>
        <v>0.2</v>
      </c>
      <c r="T3810" s="679">
        <f t="shared" si="2146"/>
        <v>0</v>
      </c>
      <c r="U3810" s="679">
        <f t="shared" si="2147"/>
        <v>0</v>
      </c>
      <c r="AF3810" s="370"/>
      <c r="AG3810" s="375"/>
      <c r="AH3810" s="379"/>
      <c r="AI3810" s="383"/>
      <c r="AJ3810" s="388"/>
      <c r="AK3810" s="392"/>
      <c r="AL3810" s="388"/>
      <c r="AM3810" s="363">
        <f t="shared" si="2142"/>
        <v>1</v>
      </c>
      <c r="AN3810" s="578">
        <v>3116</v>
      </c>
      <c r="AO3810" s="78"/>
      <c r="AP3810" s="78"/>
      <c r="AQ3810" s="78"/>
      <c r="AR3810" s="78"/>
      <c r="AS3810" s="78"/>
      <c r="AT3810" s="78"/>
      <c r="AU3810" s="74" t="s">
        <v>717</v>
      </c>
      <c r="AV3810" s="115"/>
      <c r="AW3810" s="395"/>
      <c r="AX3810" s="395">
        <v>0</v>
      </c>
      <c r="AY3810" s="395">
        <v>0</v>
      </c>
      <c r="AZ3810" s="395">
        <v>0</v>
      </c>
      <c r="BA3810" s="395">
        <v>0</v>
      </c>
      <c r="BB3810" s="395">
        <v>0</v>
      </c>
      <c r="BC3810" s="395">
        <v>0</v>
      </c>
      <c r="BD3810" s="115"/>
      <c r="BE3810" s="115"/>
      <c r="BF3810" s="115"/>
      <c r="BG3810" s="115"/>
      <c r="BH3810" s="115"/>
      <c r="BI3810" s="115"/>
      <c r="BJ3810" s="115"/>
      <c r="BK3810" s="115"/>
      <c r="BQ3810" s="74" t="str">
        <f t="shared" si="2130"/>
        <v xml:space="preserve"> </v>
      </c>
      <c r="BS3810" s="120" t="str">
        <f t="shared" si="2131"/>
        <v xml:space="preserve"> </v>
      </c>
      <c r="BU3810" s="74" t="str">
        <f t="shared" si="2132"/>
        <v xml:space="preserve"> </v>
      </c>
      <c r="BW3810" s="120" t="str">
        <f t="shared" si="2133"/>
        <v xml:space="preserve">  </v>
      </c>
      <c r="BY3810" s="74" t="str">
        <f t="shared" si="2134"/>
        <v xml:space="preserve"> </v>
      </c>
      <c r="CA3810" s="120" t="str">
        <f t="shared" si="2135"/>
        <v xml:space="preserve"> </v>
      </c>
      <c r="CC3810" s="115" t="str">
        <f t="shared" si="2136"/>
        <v xml:space="preserve"> </v>
      </c>
      <c r="CD3810" s="115"/>
      <c r="CE3810" s="417" t="str">
        <f t="shared" si="2137"/>
        <v xml:space="preserve"> </v>
      </c>
      <c r="CF3810" s="115"/>
      <c r="CG3810" s="115" t="str">
        <f t="shared" si="2138"/>
        <v xml:space="preserve"> </v>
      </c>
      <c r="CH3810" s="115"/>
      <c r="CI3810" s="417" t="str">
        <f t="shared" si="2139"/>
        <v xml:space="preserve"> </v>
      </c>
      <c r="CJ3810" s="115"/>
      <c r="CK3810" s="115" t="str">
        <f t="shared" si="2140"/>
        <v xml:space="preserve"> </v>
      </c>
      <c r="CL3810" s="115"/>
      <c r="CM3810" s="417" t="str">
        <f t="shared" si="2141"/>
        <v xml:space="preserve"> </v>
      </c>
      <c r="IS3810" s="96"/>
    </row>
    <row r="3811" spans="2:253" s="74" customFormat="1" ht="17.100000000000001" hidden="1" customHeight="1" x14ac:dyDescent="0.25">
      <c r="B3811" s="524">
        <f>IF('KB Duct Parts'!$BL$14=1,Specials!S20,0)</f>
        <v>0</v>
      </c>
      <c r="C3811" s="508">
        <v>19719</v>
      </c>
      <c r="D3811" s="506">
        <f t="shared" si="2125"/>
        <v>19719</v>
      </c>
      <c r="E3811" s="504" t="s">
        <v>876</v>
      </c>
      <c r="F3811" s="508" t="str">
        <f t="shared" si="2119"/>
        <v xml:space="preserve"> </v>
      </c>
      <c r="G3811" s="509" t="s">
        <v>116</v>
      </c>
      <c r="H3811" s="504" t="s">
        <v>923</v>
      </c>
      <c r="I3811" s="1035"/>
      <c r="J3811" s="1036"/>
      <c r="K3811" s="516" t="s">
        <v>881</v>
      </c>
      <c r="L3811" s="535"/>
      <c r="M3811" s="532" t="s">
        <v>1700</v>
      </c>
      <c r="N3811" s="514">
        <f t="shared" si="2143"/>
        <v>3184</v>
      </c>
      <c r="O3811" s="534">
        <f t="shared" si="2126"/>
        <v>0</v>
      </c>
      <c r="P3811" s="680">
        <f>'KB Duct Parts'!$AE$3</f>
        <v>0</v>
      </c>
      <c r="Q3811" s="681">
        <f t="shared" si="2144"/>
        <v>0</v>
      </c>
      <c r="R3811" s="682">
        <f t="shared" si="2145"/>
        <v>0</v>
      </c>
      <c r="S3811" s="716">
        <f t="shared" si="2128"/>
        <v>0.2</v>
      </c>
      <c r="T3811" s="679">
        <f t="shared" si="2146"/>
        <v>0</v>
      </c>
      <c r="U3811" s="679">
        <f t="shared" si="2147"/>
        <v>0</v>
      </c>
      <c r="AF3811" s="370"/>
      <c r="AG3811" s="375"/>
      <c r="AH3811" s="379"/>
      <c r="AI3811" s="383"/>
      <c r="AJ3811" s="388"/>
      <c r="AK3811" s="392"/>
      <c r="AL3811" s="388"/>
      <c r="AM3811" s="363">
        <f t="shared" si="2142"/>
        <v>1</v>
      </c>
      <c r="AN3811" s="578">
        <v>3184</v>
      </c>
      <c r="AO3811" s="78"/>
      <c r="AP3811" s="78"/>
      <c r="AQ3811" s="78"/>
      <c r="AR3811" s="78"/>
      <c r="AS3811" s="78"/>
      <c r="AT3811" s="78"/>
      <c r="AU3811" s="74" t="s">
        <v>717</v>
      </c>
      <c r="AV3811" s="115"/>
      <c r="AW3811" s="395"/>
      <c r="AX3811" s="395">
        <v>0</v>
      </c>
      <c r="AY3811" s="395">
        <v>0</v>
      </c>
      <c r="AZ3811" s="395">
        <v>0</v>
      </c>
      <c r="BA3811" s="395">
        <v>0</v>
      </c>
      <c r="BB3811" s="395">
        <v>0</v>
      </c>
      <c r="BC3811" s="395">
        <v>0</v>
      </c>
      <c r="BD3811" s="115"/>
      <c r="BE3811" s="115"/>
      <c r="BF3811" s="115"/>
      <c r="BG3811" s="115"/>
      <c r="BH3811" s="115"/>
      <c r="BI3811" s="115"/>
      <c r="BJ3811" s="115"/>
      <c r="BK3811" s="115"/>
      <c r="BQ3811" s="74" t="str">
        <f t="shared" si="2130"/>
        <v xml:space="preserve"> </v>
      </c>
      <c r="BS3811" s="120" t="str">
        <f t="shared" si="2131"/>
        <v xml:space="preserve"> </v>
      </c>
      <c r="BU3811" s="74" t="str">
        <f t="shared" si="2132"/>
        <v xml:space="preserve"> </v>
      </c>
      <c r="BW3811" s="120" t="str">
        <f t="shared" si="2133"/>
        <v xml:space="preserve">  </v>
      </c>
      <c r="BY3811" s="74" t="str">
        <f t="shared" si="2134"/>
        <v xml:space="preserve"> </v>
      </c>
      <c r="CA3811" s="120" t="str">
        <f t="shared" si="2135"/>
        <v xml:space="preserve"> </v>
      </c>
      <c r="CC3811" s="115" t="str">
        <f t="shared" si="2136"/>
        <v xml:space="preserve"> </v>
      </c>
      <c r="CD3811" s="115"/>
      <c r="CE3811" s="417" t="str">
        <f t="shared" si="2137"/>
        <v xml:space="preserve"> </v>
      </c>
      <c r="CF3811" s="115"/>
      <c r="CG3811" s="115" t="str">
        <f t="shared" si="2138"/>
        <v xml:space="preserve"> </v>
      </c>
      <c r="CH3811" s="115"/>
      <c r="CI3811" s="417" t="str">
        <f t="shared" si="2139"/>
        <v xml:space="preserve"> </v>
      </c>
      <c r="CJ3811" s="115"/>
      <c r="CK3811" s="115" t="str">
        <f t="shared" si="2140"/>
        <v xml:space="preserve"> </v>
      </c>
      <c r="CL3811" s="115"/>
      <c r="CM3811" s="417" t="str">
        <f t="shared" si="2141"/>
        <v xml:space="preserve"> </v>
      </c>
      <c r="IS3811" s="96"/>
    </row>
    <row r="3812" spans="2:253" s="74" customFormat="1" ht="17.100000000000001" hidden="1" customHeight="1" x14ac:dyDescent="0.25">
      <c r="B3812" s="524">
        <f>IF('KB Duct Parts'!$BL$14=1,Specials!S21,0)</f>
        <v>0</v>
      </c>
      <c r="C3812" s="508">
        <v>19720</v>
      </c>
      <c r="D3812" s="506">
        <f t="shared" si="2125"/>
        <v>19720</v>
      </c>
      <c r="E3812" s="504" t="s">
        <v>877</v>
      </c>
      <c r="F3812" s="508" t="str">
        <f t="shared" si="2119"/>
        <v xml:space="preserve"> </v>
      </c>
      <c r="G3812" s="509" t="s">
        <v>116</v>
      </c>
      <c r="H3812" s="504" t="s">
        <v>923</v>
      </c>
      <c r="I3812" s="1035"/>
      <c r="J3812" s="1036"/>
      <c r="K3812" s="516" t="s">
        <v>881</v>
      </c>
      <c r="L3812" s="535"/>
      <c r="M3812" s="532" t="s">
        <v>1700</v>
      </c>
      <c r="N3812" s="514">
        <f t="shared" si="2143"/>
        <v>3253</v>
      </c>
      <c r="O3812" s="534">
        <f t="shared" si="2126"/>
        <v>0</v>
      </c>
      <c r="P3812" s="680">
        <f>'KB Duct Parts'!$AE$3</f>
        <v>0</v>
      </c>
      <c r="Q3812" s="681">
        <f t="shared" si="2144"/>
        <v>0</v>
      </c>
      <c r="R3812" s="682">
        <f t="shared" si="2145"/>
        <v>0</v>
      </c>
      <c r="S3812" s="716">
        <f t="shared" si="2128"/>
        <v>0.2</v>
      </c>
      <c r="T3812" s="679">
        <f t="shared" si="2146"/>
        <v>0</v>
      </c>
      <c r="U3812" s="679">
        <f t="shared" si="2147"/>
        <v>0</v>
      </c>
      <c r="AF3812" s="370"/>
      <c r="AG3812" s="375"/>
      <c r="AH3812" s="379"/>
      <c r="AI3812" s="383"/>
      <c r="AJ3812" s="388"/>
      <c r="AK3812" s="392"/>
      <c r="AL3812" s="388"/>
      <c r="AM3812" s="363">
        <f t="shared" si="2142"/>
        <v>1</v>
      </c>
      <c r="AN3812" s="578">
        <v>3253</v>
      </c>
      <c r="AO3812" s="78"/>
      <c r="AP3812" s="78"/>
      <c r="AQ3812" s="78"/>
      <c r="AR3812" s="78"/>
      <c r="AS3812" s="78"/>
      <c r="AT3812" s="78"/>
      <c r="AU3812" s="74" t="s">
        <v>717</v>
      </c>
      <c r="AV3812" s="115"/>
      <c r="AW3812" s="395"/>
      <c r="AX3812" s="395">
        <v>0</v>
      </c>
      <c r="AY3812" s="395">
        <v>0</v>
      </c>
      <c r="AZ3812" s="395">
        <v>0</v>
      </c>
      <c r="BA3812" s="395">
        <v>0</v>
      </c>
      <c r="BB3812" s="395">
        <v>0</v>
      </c>
      <c r="BC3812" s="395">
        <v>0</v>
      </c>
      <c r="BD3812" s="115"/>
      <c r="BE3812" s="115"/>
      <c r="BF3812" s="115"/>
      <c r="BG3812" s="115"/>
      <c r="BH3812" s="115"/>
      <c r="BI3812" s="115"/>
      <c r="BJ3812" s="115"/>
      <c r="BK3812" s="115"/>
      <c r="BQ3812" s="74" t="str">
        <f t="shared" si="2130"/>
        <v xml:space="preserve"> </v>
      </c>
      <c r="BS3812" s="120" t="str">
        <f t="shared" si="2131"/>
        <v xml:space="preserve"> </v>
      </c>
      <c r="BU3812" s="74" t="str">
        <f t="shared" si="2132"/>
        <v xml:space="preserve"> </v>
      </c>
      <c r="BW3812" s="120" t="str">
        <f t="shared" si="2133"/>
        <v xml:space="preserve">  </v>
      </c>
      <c r="BY3812" s="74" t="str">
        <f t="shared" si="2134"/>
        <v xml:space="preserve"> </v>
      </c>
      <c r="CA3812" s="120" t="str">
        <f t="shared" si="2135"/>
        <v xml:space="preserve"> </v>
      </c>
      <c r="CC3812" s="115" t="str">
        <f t="shared" si="2136"/>
        <v xml:space="preserve"> </v>
      </c>
      <c r="CD3812" s="115"/>
      <c r="CE3812" s="417" t="str">
        <f t="shared" si="2137"/>
        <v xml:space="preserve"> </v>
      </c>
      <c r="CF3812" s="115"/>
      <c r="CG3812" s="115" t="str">
        <f t="shared" si="2138"/>
        <v xml:space="preserve"> </v>
      </c>
      <c r="CH3812" s="115"/>
      <c r="CI3812" s="417" t="str">
        <f t="shared" si="2139"/>
        <v xml:space="preserve"> </v>
      </c>
      <c r="CJ3812" s="115"/>
      <c r="CK3812" s="115" t="str">
        <f t="shared" si="2140"/>
        <v xml:space="preserve"> </v>
      </c>
      <c r="CL3812" s="115"/>
      <c r="CM3812" s="417" t="str">
        <f t="shared" si="2141"/>
        <v xml:space="preserve"> </v>
      </c>
      <c r="IS3812" s="96"/>
    </row>
    <row r="3813" spans="2:253" s="74" customFormat="1" ht="17.100000000000001" hidden="1" customHeight="1" x14ac:dyDescent="0.25">
      <c r="B3813" s="524">
        <f>IF('KB Duct Parts'!$BL$14=1,Specials!S22,0)</f>
        <v>0</v>
      </c>
      <c r="C3813" s="508">
        <v>19722</v>
      </c>
      <c r="D3813" s="506">
        <f t="shared" si="2125"/>
        <v>19722</v>
      </c>
      <c r="E3813" s="504" t="s">
        <v>878</v>
      </c>
      <c r="F3813" s="508" t="str">
        <f t="shared" si="2119"/>
        <v xml:space="preserve"> </v>
      </c>
      <c r="G3813" s="509" t="s">
        <v>116</v>
      </c>
      <c r="H3813" s="504" t="s">
        <v>923</v>
      </c>
      <c r="I3813" s="1035"/>
      <c r="J3813" s="1036"/>
      <c r="K3813" s="516" t="s">
        <v>881</v>
      </c>
      <c r="L3813" s="535"/>
      <c r="M3813" s="532" t="s">
        <v>1700</v>
      </c>
      <c r="N3813" s="514">
        <f t="shared" si="2143"/>
        <v>3390</v>
      </c>
      <c r="O3813" s="534">
        <f t="shared" si="2126"/>
        <v>0</v>
      </c>
      <c r="P3813" s="680">
        <f>'KB Duct Parts'!$AE$3</f>
        <v>0</v>
      </c>
      <c r="Q3813" s="681">
        <f t="shared" si="2144"/>
        <v>0</v>
      </c>
      <c r="R3813" s="682">
        <f t="shared" si="2145"/>
        <v>0</v>
      </c>
      <c r="S3813" s="716">
        <f t="shared" si="2128"/>
        <v>0.2</v>
      </c>
      <c r="T3813" s="679">
        <f t="shared" si="2146"/>
        <v>0</v>
      </c>
      <c r="U3813" s="679">
        <f t="shared" si="2147"/>
        <v>0</v>
      </c>
      <c r="AF3813" s="370"/>
      <c r="AG3813" s="375"/>
      <c r="AH3813" s="379"/>
      <c r="AI3813" s="383"/>
      <c r="AJ3813" s="388"/>
      <c r="AK3813" s="392"/>
      <c r="AL3813" s="388"/>
      <c r="AM3813" s="363">
        <f t="shared" si="2142"/>
        <v>1</v>
      </c>
      <c r="AN3813" s="578">
        <v>3390</v>
      </c>
      <c r="AO3813" s="78"/>
      <c r="AP3813" s="78"/>
      <c r="AQ3813" s="78"/>
      <c r="AR3813" s="78"/>
      <c r="AS3813" s="78"/>
      <c r="AT3813" s="78"/>
      <c r="AU3813" s="74" t="s">
        <v>717</v>
      </c>
      <c r="AV3813" s="115"/>
      <c r="AW3813" s="395"/>
      <c r="AX3813" s="395">
        <v>0</v>
      </c>
      <c r="AY3813" s="395">
        <v>0</v>
      </c>
      <c r="AZ3813" s="395">
        <v>0</v>
      </c>
      <c r="BA3813" s="395">
        <v>0</v>
      </c>
      <c r="BB3813" s="395">
        <v>0</v>
      </c>
      <c r="BC3813" s="395">
        <v>0</v>
      </c>
      <c r="BD3813" s="115"/>
      <c r="BE3813" s="115"/>
      <c r="BF3813" s="115"/>
      <c r="BG3813" s="115"/>
      <c r="BH3813" s="115"/>
      <c r="BI3813" s="115"/>
      <c r="BJ3813" s="115"/>
      <c r="BK3813" s="115"/>
      <c r="BQ3813" s="74" t="str">
        <f t="shared" si="2130"/>
        <v xml:space="preserve"> </v>
      </c>
      <c r="BS3813" s="120" t="str">
        <f t="shared" si="2131"/>
        <v xml:space="preserve"> </v>
      </c>
      <c r="BU3813" s="74" t="str">
        <f t="shared" si="2132"/>
        <v xml:space="preserve"> </v>
      </c>
      <c r="BW3813" s="120" t="str">
        <f t="shared" si="2133"/>
        <v xml:space="preserve">  </v>
      </c>
      <c r="BY3813" s="74" t="str">
        <f t="shared" si="2134"/>
        <v xml:space="preserve"> </v>
      </c>
      <c r="CA3813" s="120" t="str">
        <f t="shared" si="2135"/>
        <v xml:space="preserve"> </v>
      </c>
      <c r="CC3813" s="115" t="str">
        <f t="shared" si="2136"/>
        <v xml:space="preserve"> </v>
      </c>
      <c r="CD3813" s="115"/>
      <c r="CE3813" s="417" t="str">
        <f t="shared" si="2137"/>
        <v xml:space="preserve"> </v>
      </c>
      <c r="CF3813" s="115"/>
      <c r="CG3813" s="115" t="str">
        <f t="shared" si="2138"/>
        <v xml:space="preserve"> </v>
      </c>
      <c r="CH3813" s="115"/>
      <c r="CI3813" s="417" t="str">
        <f t="shared" si="2139"/>
        <v xml:space="preserve"> </v>
      </c>
      <c r="CJ3813" s="115"/>
      <c r="CK3813" s="115" t="str">
        <f t="shared" si="2140"/>
        <v xml:space="preserve"> </v>
      </c>
      <c r="CL3813" s="115"/>
      <c r="CM3813" s="417" t="str">
        <f t="shared" si="2141"/>
        <v xml:space="preserve"> </v>
      </c>
      <c r="IS3813" s="96"/>
    </row>
    <row r="3814" spans="2:253" s="74" customFormat="1" ht="17.100000000000001" hidden="1" customHeight="1" x14ac:dyDescent="0.25">
      <c r="B3814" s="524">
        <f>IF('KB Duct Parts'!$BL$14=1,Specials!S23,0)</f>
        <v>0</v>
      </c>
      <c r="C3814" s="508">
        <v>19724</v>
      </c>
      <c r="D3814" s="506">
        <f t="shared" si="2125"/>
        <v>19724</v>
      </c>
      <c r="E3814" s="504" t="s">
        <v>1338</v>
      </c>
      <c r="F3814" s="508" t="str">
        <f t="shared" ref="F3814:F3877" si="2148">IF(AM3814&gt;1,"Non-Std"," ")</f>
        <v xml:space="preserve"> </v>
      </c>
      <c r="G3814" s="509" t="s">
        <v>116</v>
      </c>
      <c r="H3814" s="504" t="s">
        <v>923</v>
      </c>
      <c r="I3814" s="1035"/>
      <c r="J3814" s="1036"/>
      <c r="K3814" s="516" t="s">
        <v>881</v>
      </c>
      <c r="L3814" s="535"/>
      <c r="M3814" s="532" t="s">
        <v>1700</v>
      </c>
      <c r="N3814" s="514">
        <f t="shared" si="2143"/>
        <v>3729</v>
      </c>
      <c r="O3814" s="534">
        <f t="shared" si="2126"/>
        <v>0</v>
      </c>
      <c r="P3814" s="680">
        <f>'KB Duct Parts'!$AE$3</f>
        <v>0</v>
      </c>
      <c r="Q3814" s="681">
        <f t="shared" si="2144"/>
        <v>0</v>
      </c>
      <c r="R3814" s="682">
        <f t="shared" si="2145"/>
        <v>0</v>
      </c>
      <c r="S3814" s="716">
        <f t="shared" si="2128"/>
        <v>0.2</v>
      </c>
      <c r="T3814" s="679">
        <f t="shared" si="2146"/>
        <v>0</v>
      </c>
      <c r="U3814" s="679">
        <f t="shared" si="2147"/>
        <v>0</v>
      </c>
      <c r="AF3814" s="370"/>
      <c r="AG3814" s="375"/>
      <c r="AH3814" s="379"/>
      <c r="AI3814" s="383"/>
      <c r="AJ3814" s="388"/>
      <c r="AK3814" s="392"/>
      <c r="AL3814" s="388"/>
      <c r="AM3814" s="363">
        <f t="shared" si="2142"/>
        <v>1</v>
      </c>
      <c r="AN3814" s="578">
        <v>3729</v>
      </c>
      <c r="AO3814" s="78"/>
      <c r="AP3814" s="78"/>
      <c r="AQ3814" s="78"/>
      <c r="AR3814" s="78"/>
      <c r="AS3814" s="78"/>
      <c r="AT3814" s="78"/>
      <c r="AU3814" s="74" t="s">
        <v>717</v>
      </c>
      <c r="AV3814" s="115"/>
      <c r="AW3814" s="395"/>
      <c r="AX3814" s="395">
        <v>0</v>
      </c>
      <c r="AY3814" s="395">
        <v>0</v>
      </c>
      <c r="AZ3814" s="395">
        <v>0</v>
      </c>
      <c r="BA3814" s="395">
        <v>0</v>
      </c>
      <c r="BB3814" s="395">
        <v>0</v>
      </c>
      <c r="BC3814" s="395">
        <v>0</v>
      </c>
      <c r="BD3814" s="115"/>
      <c r="BE3814" s="115"/>
      <c r="BF3814" s="115"/>
      <c r="BG3814" s="115"/>
      <c r="BH3814" s="115"/>
      <c r="BI3814" s="115"/>
      <c r="BJ3814" s="115"/>
      <c r="BK3814" s="115"/>
      <c r="BQ3814" s="74" t="str">
        <f t="shared" si="2130"/>
        <v xml:space="preserve"> </v>
      </c>
      <c r="BS3814" s="120" t="str">
        <f t="shared" si="2131"/>
        <v xml:space="preserve"> </v>
      </c>
      <c r="BU3814" s="74" t="str">
        <f t="shared" si="2132"/>
        <v xml:space="preserve"> </v>
      </c>
      <c r="BW3814" s="120" t="str">
        <f t="shared" si="2133"/>
        <v xml:space="preserve">  </v>
      </c>
      <c r="BY3814" s="74" t="str">
        <f t="shared" si="2134"/>
        <v xml:space="preserve"> </v>
      </c>
      <c r="CA3814" s="120" t="str">
        <f t="shared" si="2135"/>
        <v xml:space="preserve"> </v>
      </c>
      <c r="CC3814" s="115" t="str">
        <f t="shared" si="2136"/>
        <v xml:space="preserve"> </v>
      </c>
      <c r="CD3814" s="115"/>
      <c r="CE3814" s="417" t="str">
        <f t="shared" si="2137"/>
        <v xml:space="preserve"> </v>
      </c>
      <c r="CF3814" s="115"/>
      <c r="CG3814" s="115" t="str">
        <f t="shared" si="2138"/>
        <v xml:space="preserve"> </v>
      </c>
      <c r="CH3814" s="115"/>
      <c r="CI3814" s="417" t="str">
        <f t="shared" si="2139"/>
        <v xml:space="preserve"> </v>
      </c>
      <c r="CJ3814" s="115"/>
      <c r="CK3814" s="115" t="str">
        <f t="shared" si="2140"/>
        <v xml:space="preserve"> </v>
      </c>
      <c r="CL3814" s="115"/>
      <c r="CM3814" s="417" t="str">
        <f t="shared" si="2141"/>
        <v xml:space="preserve"> </v>
      </c>
      <c r="IS3814" s="96"/>
    </row>
    <row r="3815" spans="2:253" s="74" customFormat="1" ht="17.100000000000001" hidden="1" customHeight="1" x14ac:dyDescent="0.25">
      <c r="B3815" s="524">
        <f>IF('KB Duct Parts'!$BL$14=1,Specials!V5,0)</f>
        <v>0</v>
      </c>
      <c r="C3815" s="508">
        <v>19804</v>
      </c>
      <c r="D3815" s="506">
        <f t="shared" si="2125"/>
        <v>19804</v>
      </c>
      <c r="E3815" s="504" t="s">
        <v>861</v>
      </c>
      <c r="F3815" s="508" t="str">
        <f t="shared" si="2148"/>
        <v xml:space="preserve"> </v>
      </c>
      <c r="G3815" s="509" t="s">
        <v>117</v>
      </c>
      <c r="H3815" s="504" t="s">
        <v>923</v>
      </c>
      <c r="I3815" s="1035"/>
      <c r="J3815" s="1036"/>
      <c r="K3815" s="516" t="s">
        <v>881</v>
      </c>
      <c r="L3815" s="535"/>
      <c r="M3815" s="532" t="s">
        <v>1700</v>
      </c>
      <c r="N3815" s="514">
        <f t="shared" si="2143"/>
        <v>2659</v>
      </c>
      <c r="O3815" s="534">
        <f t="shared" si="2126"/>
        <v>0</v>
      </c>
      <c r="P3815" s="680">
        <f>'KB Duct Parts'!$AE$3</f>
        <v>0</v>
      </c>
      <c r="Q3815" s="681">
        <f t="shared" si="2144"/>
        <v>0</v>
      </c>
      <c r="R3815" s="682">
        <f t="shared" si="2145"/>
        <v>0</v>
      </c>
      <c r="S3815" s="716">
        <f t="shared" si="2128"/>
        <v>0.2</v>
      </c>
      <c r="T3815" s="679">
        <f t="shared" si="2146"/>
        <v>0</v>
      </c>
      <c r="U3815" s="679">
        <f t="shared" si="2147"/>
        <v>0</v>
      </c>
      <c r="AF3815" s="370"/>
      <c r="AG3815" s="375"/>
      <c r="AH3815" s="379"/>
      <c r="AI3815" s="383"/>
      <c r="AJ3815" s="388"/>
      <c r="AK3815" s="392"/>
      <c r="AL3815" s="388"/>
      <c r="AM3815" s="363">
        <f t="shared" si="2142"/>
        <v>1</v>
      </c>
      <c r="AN3815" s="578">
        <v>2659</v>
      </c>
      <c r="AO3815" s="78"/>
      <c r="AP3815" s="78"/>
      <c r="AQ3815" s="78"/>
      <c r="AR3815" s="78"/>
      <c r="AS3815" s="78"/>
      <c r="AT3815" s="78"/>
      <c r="AU3815" s="74" t="s">
        <v>717</v>
      </c>
      <c r="AV3815" s="115"/>
      <c r="AW3815" s="395"/>
      <c r="AX3815" s="395">
        <v>0</v>
      </c>
      <c r="AY3815" s="395">
        <v>0</v>
      </c>
      <c r="AZ3815" s="395">
        <v>0</v>
      </c>
      <c r="BA3815" s="395">
        <v>0</v>
      </c>
      <c r="BB3815" s="395">
        <v>0</v>
      </c>
      <c r="BC3815" s="395">
        <v>0</v>
      </c>
      <c r="BD3815" s="115"/>
      <c r="BE3815" s="115"/>
      <c r="BF3815" s="115"/>
      <c r="BG3815" s="115"/>
      <c r="BH3815" s="115"/>
      <c r="BI3815" s="115"/>
      <c r="BJ3815" s="115"/>
      <c r="BK3815" s="115"/>
      <c r="BQ3815" s="74" t="str">
        <f t="shared" si="2130"/>
        <v xml:space="preserve"> </v>
      </c>
      <c r="BS3815" s="120" t="str">
        <f t="shared" si="2131"/>
        <v xml:space="preserve"> </v>
      </c>
      <c r="BU3815" s="74" t="str">
        <f t="shared" si="2132"/>
        <v xml:space="preserve"> </v>
      </c>
      <c r="BW3815" s="120" t="str">
        <f t="shared" si="2133"/>
        <v xml:space="preserve">  </v>
      </c>
      <c r="BY3815" s="74" t="str">
        <f t="shared" si="2134"/>
        <v xml:space="preserve"> </v>
      </c>
      <c r="CA3815" s="120" t="str">
        <f t="shared" si="2135"/>
        <v xml:space="preserve"> </v>
      </c>
      <c r="CC3815" s="115" t="str">
        <f t="shared" si="2136"/>
        <v xml:space="preserve"> </v>
      </c>
      <c r="CD3815" s="115"/>
      <c r="CE3815" s="417" t="str">
        <f t="shared" si="2137"/>
        <v xml:space="preserve"> </v>
      </c>
      <c r="CF3815" s="115"/>
      <c r="CG3815" s="115" t="str">
        <f t="shared" si="2138"/>
        <v xml:space="preserve"> </v>
      </c>
      <c r="CH3815" s="115"/>
      <c r="CI3815" s="417" t="str">
        <f t="shared" si="2139"/>
        <v xml:space="preserve"> </v>
      </c>
      <c r="CJ3815" s="115"/>
      <c r="CK3815" s="115" t="str">
        <f t="shared" si="2140"/>
        <v xml:space="preserve"> </v>
      </c>
      <c r="CL3815" s="115"/>
      <c r="CM3815" s="417" t="str">
        <f t="shared" si="2141"/>
        <v xml:space="preserve"> </v>
      </c>
      <c r="IS3815" s="96"/>
    </row>
    <row r="3816" spans="2:253" s="74" customFormat="1" ht="17.100000000000001" hidden="1" customHeight="1" x14ac:dyDescent="0.25">
      <c r="B3816" s="524">
        <f>IF('KB Duct Parts'!$BL$14=1,Specials!V6,0)</f>
        <v>0</v>
      </c>
      <c r="C3816" s="508">
        <v>19805</v>
      </c>
      <c r="D3816" s="506">
        <f t="shared" si="2125"/>
        <v>19805</v>
      </c>
      <c r="E3816" s="504" t="s">
        <v>862</v>
      </c>
      <c r="F3816" s="508" t="str">
        <f t="shared" si="2148"/>
        <v xml:space="preserve"> </v>
      </c>
      <c r="G3816" s="509" t="s">
        <v>117</v>
      </c>
      <c r="H3816" s="504" t="s">
        <v>923</v>
      </c>
      <c r="I3816" s="1035"/>
      <c r="J3816" s="1036"/>
      <c r="K3816" s="516" t="s">
        <v>881</v>
      </c>
      <c r="L3816" s="535"/>
      <c r="M3816" s="532" t="s">
        <v>1700</v>
      </c>
      <c r="N3816" s="514">
        <f t="shared" si="2143"/>
        <v>2802</v>
      </c>
      <c r="O3816" s="534">
        <f t="shared" si="2126"/>
        <v>0</v>
      </c>
      <c r="P3816" s="680">
        <f>'KB Duct Parts'!$AE$3</f>
        <v>0</v>
      </c>
      <c r="Q3816" s="681">
        <f t="shared" si="2144"/>
        <v>0</v>
      </c>
      <c r="R3816" s="682">
        <f t="shared" si="2145"/>
        <v>0</v>
      </c>
      <c r="S3816" s="716">
        <f t="shared" si="2128"/>
        <v>0.2</v>
      </c>
      <c r="T3816" s="679">
        <f t="shared" si="2146"/>
        <v>0</v>
      </c>
      <c r="U3816" s="679">
        <f t="shared" si="2147"/>
        <v>0</v>
      </c>
      <c r="AF3816" s="370"/>
      <c r="AG3816" s="375"/>
      <c r="AH3816" s="379"/>
      <c r="AI3816" s="383"/>
      <c r="AJ3816" s="388"/>
      <c r="AK3816" s="392"/>
      <c r="AL3816" s="388"/>
      <c r="AM3816" s="363">
        <f t="shared" si="2142"/>
        <v>1</v>
      </c>
      <c r="AN3816" s="578">
        <v>2802</v>
      </c>
      <c r="AO3816" s="78"/>
      <c r="AP3816" s="78"/>
      <c r="AQ3816" s="78"/>
      <c r="AR3816" s="78"/>
      <c r="AS3816" s="78"/>
      <c r="AT3816" s="78"/>
      <c r="AU3816" s="74" t="s">
        <v>717</v>
      </c>
      <c r="AV3816" s="115"/>
      <c r="AW3816" s="395"/>
      <c r="AX3816" s="395">
        <v>0</v>
      </c>
      <c r="AY3816" s="395">
        <v>0</v>
      </c>
      <c r="AZ3816" s="395">
        <v>0</v>
      </c>
      <c r="BA3816" s="395">
        <v>0</v>
      </c>
      <c r="BB3816" s="395">
        <v>0</v>
      </c>
      <c r="BC3816" s="395">
        <v>0</v>
      </c>
      <c r="BD3816" s="115"/>
      <c r="BE3816" s="115"/>
      <c r="BF3816" s="115"/>
      <c r="BG3816" s="115"/>
      <c r="BH3816" s="115"/>
      <c r="BI3816" s="115"/>
      <c r="BJ3816" s="115"/>
      <c r="BK3816" s="115"/>
      <c r="BQ3816" s="74" t="str">
        <f t="shared" si="2130"/>
        <v xml:space="preserve"> </v>
      </c>
      <c r="BS3816" s="120" t="str">
        <f t="shared" si="2131"/>
        <v xml:space="preserve"> </v>
      </c>
      <c r="BU3816" s="74" t="str">
        <f t="shared" si="2132"/>
        <v xml:space="preserve"> </v>
      </c>
      <c r="BW3816" s="120" t="str">
        <f t="shared" si="2133"/>
        <v xml:space="preserve">  </v>
      </c>
      <c r="BY3816" s="74" t="str">
        <f t="shared" si="2134"/>
        <v xml:space="preserve"> </v>
      </c>
      <c r="CA3816" s="120" t="str">
        <f t="shared" si="2135"/>
        <v xml:space="preserve"> </v>
      </c>
      <c r="CC3816" s="115" t="str">
        <f t="shared" si="2136"/>
        <v xml:space="preserve"> </v>
      </c>
      <c r="CD3816" s="115"/>
      <c r="CE3816" s="417" t="str">
        <f t="shared" si="2137"/>
        <v xml:space="preserve"> </v>
      </c>
      <c r="CF3816" s="115"/>
      <c r="CG3816" s="115" t="str">
        <f t="shared" si="2138"/>
        <v xml:space="preserve"> </v>
      </c>
      <c r="CH3816" s="115"/>
      <c r="CI3816" s="417" t="str">
        <f t="shared" si="2139"/>
        <v xml:space="preserve"> </v>
      </c>
      <c r="CJ3816" s="115"/>
      <c r="CK3816" s="115" t="str">
        <f t="shared" si="2140"/>
        <v xml:space="preserve"> </v>
      </c>
      <c r="CL3816" s="115"/>
      <c r="CM3816" s="417" t="str">
        <f t="shared" si="2141"/>
        <v xml:space="preserve"> </v>
      </c>
      <c r="IS3816" s="96"/>
    </row>
    <row r="3817" spans="2:253" s="74" customFormat="1" ht="17.100000000000001" hidden="1" customHeight="1" x14ac:dyDescent="0.25">
      <c r="B3817" s="524">
        <f>IF('KB Duct Parts'!$BL$14=1,Specials!V7,0)</f>
        <v>0</v>
      </c>
      <c r="C3817" s="508">
        <v>19806</v>
      </c>
      <c r="D3817" s="506">
        <f t="shared" si="2125"/>
        <v>19806</v>
      </c>
      <c r="E3817" s="504" t="s">
        <v>863</v>
      </c>
      <c r="F3817" s="508" t="str">
        <f t="shared" si="2148"/>
        <v xml:space="preserve"> </v>
      </c>
      <c r="G3817" s="509" t="s">
        <v>117</v>
      </c>
      <c r="H3817" s="504" t="s">
        <v>923</v>
      </c>
      <c r="I3817" s="1035"/>
      <c r="J3817" s="1036"/>
      <c r="K3817" s="516" t="s">
        <v>881</v>
      </c>
      <c r="L3817" s="535"/>
      <c r="M3817" s="532" t="s">
        <v>1700</v>
      </c>
      <c r="N3817" s="514">
        <f t="shared" si="2143"/>
        <v>3091</v>
      </c>
      <c r="O3817" s="534">
        <f t="shared" si="2126"/>
        <v>0</v>
      </c>
      <c r="P3817" s="680">
        <f>'KB Duct Parts'!$AE$3</f>
        <v>0</v>
      </c>
      <c r="Q3817" s="681">
        <f t="shared" si="2144"/>
        <v>0</v>
      </c>
      <c r="R3817" s="682">
        <f t="shared" si="2145"/>
        <v>0</v>
      </c>
      <c r="S3817" s="716">
        <f t="shared" ref="S3817:S3880" si="2149">IF($Y$3904&gt;0.2,0.2,$Y$3904)</f>
        <v>0.2</v>
      </c>
      <c r="T3817" s="679">
        <f t="shared" si="2146"/>
        <v>0</v>
      </c>
      <c r="U3817" s="679">
        <f t="shared" si="2147"/>
        <v>0</v>
      </c>
      <c r="AF3817" s="370"/>
      <c r="AG3817" s="375"/>
      <c r="AH3817" s="379"/>
      <c r="AI3817" s="383"/>
      <c r="AJ3817" s="388"/>
      <c r="AK3817" s="392"/>
      <c r="AL3817" s="388"/>
      <c r="AM3817" s="363">
        <f t="shared" si="2142"/>
        <v>1</v>
      </c>
      <c r="AN3817" s="578">
        <v>3091</v>
      </c>
      <c r="AO3817" s="78"/>
      <c r="AP3817" s="78"/>
      <c r="AQ3817" s="78"/>
      <c r="AR3817" s="78"/>
      <c r="AS3817" s="78"/>
      <c r="AT3817" s="78"/>
      <c r="AU3817" s="74" t="s">
        <v>717</v>
      </c>
      <c r="AV3817" s="115"/>
      <c r="AW3817" s="395"/>
      <c r="AX3817" s="395">
        <v>0</v>
      </c>
      <c r="AY3817" s="395">
        <v>0</v>
      </c>
      <c r="AZ3817" s="395">
        <v>0</v>
      </c>
      <c r="BA3817" s="395">
        <v>0</v>
      </c>
      <c r="BB3817" s="395">
        <v>0</v>
      </c>
      <c r="BC3817" s="395">
        <v>0</v>
      </c>
      <c r="BD3817" s="115"/>
      <c r="BE3817" s="115"/>
      <c r="BF3817" s="115"/>
      <c r="BG3817" s="115"/>
      <c r="BH3817" s="115"/>
      <c r="BI3817" s="115"/>
      <c r="BJ3817" s="115"/>
      <c r="BK3817" s="115"/>
      <c r="BQ3817" s="74" t="str">
        <f t="shared" si="2130"/>
        <v xml:space="preserve"> </v>
      </c>
      <c r="BS3817" s="120" t="str">
        <f t="shared" si="2131"/>
        <v xml:space="preserve"> </v>
      </c>
      <c r="BU3817" s="74" t="str">
        <f t="shared" si="2132"/>
        <v xml:space="preserve"> </v>
      </c>
      <c r="BW3817" s="120" t="str">
        <f t="shared" si="2133"/>
        <v xml:space="preserve">  </v>
      </c>
      <c r="BY3817" s="74" t="str">
        <f t="shared" si="2134"/>
        <v xml:space="preserve"> </v>
      </c>
      <c r="CA3817" s="120" t="str">
        <f t="shared" si="2135"/>
        <v xml:space="preserve"> </v>
      </c>
      <c r="CC3817" s="115" t="str">
        <f t="shared" si="2136"/>
        <v xml:space="preserve"> </v>
      </c>
      <c r="CD3817" s="115"/>
      <c r="CE3817" s="417" t="str">
        <f t="shared" si="2137"/>
        <v xml:space="preserve"> </v>
      </c>
      <c r="CF3817" s="115"/>
      <c r="CG3817" s="115" t="str">
        <f t="shared" si="2138"/>
        <v xml:space="preserve"> </v>
      </c>
      <c r="CH3817" s="115"/>
      <c r="CI3817" s="417" t="str">
        <f t="shared" si="2139"/>
        <v xml:space="preserve"> </v>
      </c>
      <c r="CJ3817" s="115"/>
      <c r="CK3817" s="115" t="str">
        <f t="shared" si="2140"/>
        <v xml:space="preserve"> </v>
      </c>
      <c r="CL3817" s="115"/>
      <c r="CM3817" s="417" t="str">
        <f t="shared" si="2141"/>
        <v xml:space="preserve"> </v>
      </c>
      <c r="IS3817" s="96"/>
    </row>
    <row r="3818" spans="2:253" s="74" customFormat="1" ht="17.100000000000001" hidden="1" customHeight="1" x14ac:dyDescent="0.25">
      <c r="B3818" s="524">
        <f>IF('KB Duct Parts'!$BL$14=1,Specials!V8,0)</f>
        <v>0</v>
      </c>
      <c r="C3818" s="508">
        <v>19807</v>
      </c>
      <c r="D3818" s="506">
        <f t="shared" si="2125"/>
        <v>19807</v>
      </c>
      <c r="E3818" s="504" t="s">
        <v>864</v>
      </c>
      <c r="F3818" s="508" t="str">
        <f t="shared" si="2148"/>
        <v xml:space="preserve"> </v>
      </c>
      <c r="G3818" s="509" t="s">
        <v>117</v>
      </c>
      <c r="H3818" s="504" t="s">
        <v>923</v>
      </c>
      <c r="I3818" s="1035"/>
      <c r="J3818" s="1036"/>
      <c r="K3818" s="516" t="s">
        <v>881</v>
      </c>
      <c r="L3818" s="535"/>
      <c r="M3818" s="532" t="s">
        <v>1700</v>
      </c>
      <c r="N3818" s="514">
        <f t="shared" si="2143"/>
        <v>3161</v>
      </c>
      <c r="O3818" s="534">
        <f t="shared" si="2126"/>
        <v>0</v>
      </c>
      <c r="P3818" s="680">
        <f>'KB Duct Parts'!$AE$3</f>
        <v>0</v>
      </c>
      <c r="Q3818" s="681">
        <f t="shared" si="2144"/>
        <v>0</v>
      </c>
      <c r="R3818" s="682">
        <f t="shared" si="2145"/>
        <v>0</v>
      </c>
      <c r="S3818" s="716">
        <f t="shared" si="2149"/>
        <v>0.2</v>
      </c>
      <c r="T3818" s="679">
        <f t="shared" si="2146"/>
        <v>0</v>
      </c>
      <c r="U3818" s="679">
        <f t="shared" si="2147"/>
        <v>0</v>
      </c>
      <c r="AF3818" s="370"/>
      <c r="AG3818" s="375"/>
      <c r="AH3818" s="379"/>
      <c r="AI3818" s="383"/>
      <c r="AJ3818" s="388"/>
      <c r="AK3818" s="392"/>
      <c r="AL3818" s="388"/>
      <c r="AM3818" s="363">
        <f t="shared" si="2142"/>
        <v>1</v>
      </c>
      <c r="AN3818" s="578">
        <v>3161</v>
      </c>
      <c r="AO3818" s="78"/>
      <c r="AP3818" s="78"/>
      <c r="AQ3818" s="78"/>
      <c r="AR3818" s="78"/>
      <c r="AS3818" s="78"/>
      <c r="AT3818" s="78"/>
      <c r="AU3818" s="74" t="s">
        <v>717</v>
      </c>
      <c r="AV3818" s="115"/>
      <c r="AW3818" s="395"/>
      <c r="AX3818" s="395">
        <v>0</v>
      </c>
      <c r="AY3818" s="395">
        <v>0</v>
      </c>
      <c r="AZ3818" s="395">
        <v>0</v>
      </c>
      <c r="BA3818" s="395">
        <v>0</v>
      </c>
      <c r="BB3818" s="395">
        <v>0</v>
      </c>
      <c r="BC3818" s="395">
        <v>0</v>
      </c>
      <c r="BD3818" s="115"/>
      <c r="BE3818" s="115"/>
      <c r="BF3818" s="115"/>
      <c r="BG3818" s="115"/>
      <c r="BH3818" s="115"/>
      <c r="BI3818" s="115"/>
      <c r="BJ3818" s="115"/>
      <c r="BK3818" s="115"/>
      <c r="BQ3818" s="74" t="str">
        <f t="shared" si="2130"/>
        <v xml:space="preserve"> </v>
      </c>
      <c r="BS3818" s="120" t="str">
        <f t="shared" si="2131"/>
        <v xml:space="preserve"> </v>
      </c>
      <c r="BU3818" s="74" t="str">
        <f t="shared" si="2132"/>
        <v xml:space="preserve"> </v>
      </c>
      <c r="BW3818" s="120" t="str">
        <f t="shared" si="2133"/>
        <v xml:space="preserve">  </v>
      </c>
      <c r="BY3818" s="74" t="str">
        <f t="shared" si="2134"/>
        <v xml:space="preserve"> </v>
      </c>
      <c r="CA3818" s="120" t="str">
        <f t="shared" si="2135"/>
        <v xml:space="preserve"> </v>
      </c>
      <c r="CC3818" s="115" t="str">
        <f t="shared" si="2136"/>
        <v xml:space="preserve"> </v>
      </c>
      <c r="CD3818" s="115"/>
      <c r="CE3818" s="417" t="str">
        <f t="shared" si="2137"/>
        <v xml:space="preserve"> </v>
      </c>
      <c r="CF3818" s="115"/>
      <c r="CG3818" s="115" t="str">
        <f t="shared" si="2138"/>
        <v xml:space="preserve"> </v>
      </c>
      <c r="CH3818" s="115"/>
      <c r="CI3818" s="417" t="str">
        <f t="shared" si="2139"/>
        <v xml:space="preserve"> </v>
      </c>
      <c r="CJ3818" s="115"/>
      <c r="CK3818" s="115" t="str">
        <f t="shared" si="2140"/>
        <v xml:space="preserve"> </v>
      </c>
      <c r="CL3818" s="115"/>
      <c r="CM3818" s="417" t="str">
        <f t="shared" si="2141"/>
        <v xml:space="preserve"> </v>
      </c>
      <c r="IS3818" s="96"/>
    </row>
    <row r="3819" spans="2:253" s="74" customFormat="1" ht="17.100000000000001" hidden="1" customHeight="1" x14ac:dyDescent="0.25">
      <c r="B3819" s="524">
        <f>IF('KB Duct Parts'!$BL$14=1,Specials!V9,0)</f>
        <v>0</v>
      </c>
      <c r="C3819" s="508">
        <v>19808</v>
      </c>
      <c r="D3819" s="506">
        <f t="shared" si="2125"/>
        <v>19808</v>
      </c>
      <c r="E3819" s="504" t="s">
        <v>865</v>
      </c>
      <c r="F3819" s="508" t="str">
        <f t="shared" si="2148"/>
        <v xml:space="preserve"> </v>
      </c>
      <c r="G3819" s="509" t="s">
        <v>117</v>
      </c>
      <c r="H3819" s="504" t="s">
        <v>923</v>
      </c>
      <c r="I3819" s="1035"/>
      <c r="J3819" s="1036"/>
      <c r="K3819" s="516" t="s">
        <v>881</v>
      </c>
      <c r="L3819" s="535"/>
      <c r="M3819" s="532" t="s">
        <v>1700</v>
      </c>
      <c r="N3819" s="514">
        <f t="shared" si="2143"/>
        <v>3302</v>
      </c>
      <c r="O3819" s="534">
        <f t="shared" si="2126"/>
        <v>0</v>
      </c>
      <c r="P3819" s="680">
        <f>'KB Duct Parts'!$AE$3</f>
        <v>0</v>
      </c>
      <c r="Q3819" s="681">
        <f t="shared" si="2144"/>
        <v>0</v>
      </c>
      <c r="R3819" s="682">
        <f t="shared" si="2145"/>
        <v>0</v>
      </c>
      <c r="S3819" s="716">
        <f t="shared" si="2149"/>
        <v>0.2</v>
      </c>
      <c r="T3819" s="679">
        <f t="shared" si="2146"/>
        <v>0</v>
      </c>
      <c r="U3819" s="679">
        <f t="shared" si="2147"/>
        <v>0</v>
      </c>
      <c r="AF3819" s="370"/>
      <c r="AG3819" s="375"/>
      <c r="AH3819" s="379"/>
      <c r="AI3819" s="383"/>
      <c r="AJ3819" s="388"/>
      <c r="AK3819" s="392"/>
      <c r="AL3819" s="388"/>
      <c r="AM3819" s="363">
        <f t="shared" si="2142"/>
        <v>1</v>
      </c>
      <c r="AN3819" s="578">
        <v>3302</v>
      </c>
      <c r="AO3819" s="78"/>
      <c r="AP3819" s="78"/>
      <c r="AQ3819" s="78"/>
      <c r="AR3819" s="78"/>
      <c r="AS3819" s="78"/>
      <c r="AT3819" s="78"/>
      <c r="AU3819" s="74" t="s">
        <v>717</v>
      </c>
      <c r="AV3819" s="115"/>
      <c r="AW3819" s="395"/>
      <c r="AX3819" s="395">
        <v>0</v>
      </c>
      <c r="AY3819" s="395">
        <v>0</v>
      </c>
      <c r="AZ3819" s="395">
        <v>0</v>
      </c>
      <c r="BA3819" s="395">
        <v>0</v>
      </c>
      <c r="BB3819" s="395">
        <v>0</v>
      </c>
      <c r="BC3819" s="395">
        <v>0</v>
      </c>
      <c r="BD3819" s="115"/>
      <c r="BE3819" s="115"/>
      <c r="BF3819" s="115"/>
      <c r="BG3819" s="115"/>
      <c r="BH3819" s="115"/>
      <c r="BI3819" s="115"/>
      <c r="BJ3819" s="115"/>
      <c r="BK3819" s="115"/>
      <c r="BQ3819" s="74" t="str">
        <f t="shared" si="2130"/>
        <v xml:space="preserve"> </v>
      </c>
      <c r="BS3819" s="120" t="str">
        <f t="shared" si="2131"/>
        <v xml:space="preserve"> </v>
      </c>
      <c r="BU3819" s="74" t="str">
        <f t="shared" si="2132"/>
        <v xml:space="preserve"> </v>
      </c>
      <c r="BW3819" s="120" t="str">
        <f t="shared" si="2133"/>
        <v xml:space="preserve">  </v>
      </c>
      <c r="BY3819" s="74" t="str">
        <f t="shared" si="2134"/>
        <v xml:space="preserve"> </v>
      </c>
      <c r="CA3819" s="120" t="str">
        <f t="shared" si="2135"/>
        <v xml:space="preserve"> </v>
      </c>
      <c r="CC3819" s="115" t="str">
        <f t="shared" si="2136"/>
        <v xml:space="preserve"> </v>
      </c>
      <c r="CD3819" s="115"/>
      <c r="CE3819" s="417" t="str">
        <f t="shared" si="2137"/>
        <v xml:space="preserve"> </v>
      </c>
      <c r="CF3819" s="115"/>
      <c r="CG3819" s="115" t="str">
        <f t="shared" si="2138"/>
        <v xml:space="preserve"> </v>
      </c>
      <c r="CH3819" s="115"/>
      <c r="CI3819" s="417" t="str">
        <f t="shared" si="2139"/>
        <v xml:space="preserve"> </v>
      </c>
      <c r="CJ3819" s="115"/>
      <c r="CK3819" s="115" t="str">
        <f t="shared" si="2140"/>
        <v xml:space="preserve"> </v>
      </c>
      <c r="CL3819" s="115"/>
      <c r="CM3819" s="417" t="str">
        <f t="shared" si="2141"/>
        <v xml:space="preserve"> </v>
      </c>
      <c r="IS3819" s="96"/>
    </row>
    <row r="3820" spans="2:253" s="74" customFormat="1" ht="17.100000000000001" hidden="1" customHeight="1" x14ac:dyDescent="0.25">
      <c r="B3820" s="524">
        <f>IF('KB Duct Parts'!$BL$14=1,Specials!V10,0)</f>
        <v>0</v>
      </c>
      <c r="C3820" s="508">
        <v>19809</v>
      </c>
      <c r="D3820" s="506">
        <f t="shared" si="2125"/>
        <v>19809</v>
      </c>
      <c r="E3820" s="504" t="s">
        <v>866</v>
      </c>
      <c r="F3820" s="508" t="str">
        <f t="shared" si="2148"/>
        <v xml:space="preserve"> </v>
      </c>
      <c r="G3820" s="509" t="s">
        <v>117</v>
      </c>
      <c r="H3820" s="504" t="s">
        <v>923</v>
      </c>
      <c r="I3820" s="1035"/>
      <c r="J3820" s="1036"/>
      <c r="K3820" s="516" t="s">
        <v>881</v>
      </c>
      <c r="L3820" s="535"/>
      <c r="M3820" s="532" t="s">
        <v>1700</v>
      </c>
      <c r="N3820" s="514">
        <f t="shared" si="2143"/>
        <v>3450</v>
      </c>
      <c r="O3820" s="534">
        <f t="shared" si="2126"/>
        <v>0</v>
      </c>
      <c r="P3820" s="680">
        <f>'KB Duct Parts'!$AE$3</f>
        <v>0</v>
      </c>
      <c r="Q3820" s="681">
        <f t="shared" si="2144"/>
        <v>0</v>
      </c>
      <c r="R3820" s="682">
        <f t="shared" si="2145"/>
        <v>0</v>
      </c>
      <c r="S3820" s="716">
        <f t="shared" si="2149"/>
        <v>0.2</v>
      </c>
      <c r="T3820" s="679">
        <f t="shared" si="2146"/>
        <v>0</v>
      </c>
      <c r="U3820" s="679">
        <f t="shared" si="2147"/>
        <v>0</v>
      </c>
      <c r="AF3820" s="370"/>
      <c r="AG3820" s="375"/>
      <c r="AH3820" s="379"/>
      <c r="AI3820" s="383"/>
      <c r="AJ3820" s="388"/>
      <c r="AK3820" s="392"/>
      <c r="AL3820" s="388"/>
      <c r="AM3820" s="363">
        <f t="shared" si="2142"/>
        <v>1</v>
      </c>
      <c r="AN3820" s="578">
        <v>3450</v>
      </c>
      <c r="AO3820" s="78"/>
      <c r="AP3820" s="78"/>
      <c r="AQ3820" s="78"/>
      <c r="AR3820" s="78"/>
      <c r="AS3820" s="78"/>
      <c r="AT3820" s="78"/>
      <c r="AU3820" s="74" t="s">
        <v>717</v>
      </c>
      <c r="AV3820" s="115"/>
      <c r="AW3820" s="395"/>
      <c r="AX3820" s="395">
        <v>0</v>
      </c>
      <c r="AY3820" s="395">
        <v>0</v>
      </c>
      <c r="AZ3820" s="395">
        <v>0</v>
      </c>
      <c r="BA3820" s="395">
        <v>0</v>
      </c>
      <c r="BB3820" s="395">
        <v>0</v>
      </c>
      <c r="BC3820" s="395">
        <v>0</v>
      </c>
      <c r="BD3820" s="115"/>
      <c r="BE3820" s="115"/>
      <c r="BF3820" s="115"/>
      <c r="BG3820" s="115"/>
      <c r="BH3820" s="115"/>
      <c r="BI3820" s="115"/>
      <c r="BJ3820" s="115"/>
      <c r="BK3820" s="115"/>
      <c r="BQ3820" s="74" t="str">
        <f t="shared" si="2130"/>
        <v xml:space="preserve"> </v>
      </c>
      <c r="BS3820" s="120" t="str">
        <f t="shared" si="2131"/>
        <v xml:space="preserve"> </v>
      </c>
      <c r="BU3820" s="74" t="str">
        <f t="shared" si="2132"/>
        <v xml:space="preserve"> </v>
      </c>
      <c r="BW3820" s="120" t="str">
        <f t="shared" si="2133"/>
        <v xml:space="preserve">  </v>
      </c>
      <c r="BY3820" s="74" t="str">
        <f t="shared" si="2134"/>
        <v xml:space="preserve"> </v>
      </c>
      <c r="CA3820" s="120" t="str">
        <f t="shared" si="2135"/>
        <v xml:space="preserve"> </v>
      </c>
      <c r="CC3820" s="115" t="str">
        <f t="shared" si="2136"/>
        <v xml:space="preserve"> </v>
      </c>
      <c r="CD3820" s="115"/>
      <c r="CE3820" s="417" t="str">
        <f t="shared" si="2137"/>
        <v xml:space="preserve"> </v>
      </c>
      <c r="CF3820" s="115"/>
      <c r="CG3820" s="115" t="str">
        <f t="shared" si="2138"/>
        <v xml:space="preserve"> </v>
      </c>
      <c r="CH3820" s="115"/>
      <c r="CI3820" s="417" t="str">
        <f t="shared" si="2139"/>
        <v xml:space="preserve"> </v>
      </c>
      <c r="CJ3820" s="115"/>
      <c r="CK3820" s="115" t="str">
        <f t="shared" si="2140"/>
        <v xml:space="preserve"> </v>
      </c>
      <c r="CL3820" s="115"/>
      <c r="CM3820" s="417" t="str">
        <f t="shared" si="2141"/>
        <v xml:space="preserve"> </v>
      </c>
      <c r="IS3820" s="96"/>
    </row>
    <row r="3821" spans="2:253" s="74" customFormat="1" ht="17.100000000000001" hidden="1" customHeight="1" x14ac:dyDescent="0.25">
      <c r="B3821" s="524">
        <f>IF('KB Duct Parts'!$BL$14=1,Specials!V11,0)</f>
        <v>0</v>
      </c>
      <c r="C3821" s="508">
        <v>19810</v>
      </c>
      <c r="D3821" s="506">
        <f t="shared" si="2125"/>
        <v>19810</v>
      </c>
      <c r="E3821" s="504" t="s">
        <v>867</v>
      </c>
      <c r="F3821" s="508" t="str">
        <f t="shared" si="2148"/>
        <v xml:space="preserve"> </v>
      </c>
      <c r="G3821" s="509" t="s">
        <v>117</v>
      </c>
      <c r="H3821" s="504" t="s">
        <v>923</v>
      </c>
      <c r="I3821" s="1035"/>
      <c r="J3821" s="1036"/>
      <c r="K3821" s="516" t="s">
        <v>881</v>
      </c>
      <c r="L3821" s="535"/>
      <c r="M3821" s="532" t="s">
        <v>1700</v>
      </c>
      <c r="N3821" s="514">
        <f t="shared" si="2143"/>
        <v>3665</v>
      </c>
      <c r="O3821" s="534">
        <f t="shared" si="2126"/>
        <v>0</v>
      </c>
      <c r="P3821" s="680">
        <f>'KB Duct Parts'!$AE$3</f>
        <v>0</v>
      </c>
      <c r="Q3821" s="681">
        <f t="shared" si="2144"/>
        <v>0</v>
      </c>
      <c r="R3821" s="682">
        <f t="shared" si="2145"/>
        <v>0</v>
      </c>
      <c r="S3821" s="716">
        <f t="shared" si="2149"/>
        <v>0.2</v>
      </c>
      <c r="T3821" s="679">
        <f t="shared" si="2146"/>
        <v>0</v>
      </c>
      <c r="U3821" s="679">
        <f t="shared" si="2147"/>
        <v>0</v>
      </c>
      <c r="AF3821" s="370"/>
      <c r="AG3821" s="375"/>
      <c r="AH3821" s="379"/>
      <c r="AI3821" s="383"/>
      <c r="AJ3821" s="388"/>
      <c r="AK3821" s="392"/>
      <c r="AL3821" s="388"/>
      <c r="AM3821" s="363">
        <f t="shared" si="2142"/>
        <v>1</v>
      </c>
      <c r="AN3821" s="578">
        <v>3665</v>
      </c>
      <c r="AO3821" s="78"/>
      <c r="AP3821" s="78"/>
      <c r="AQ3821" s="78"/>
      <c r="AR3821" s="78"/>
      <c r="AS3821" s="78"/>
      <c r="AT3821" s="78"/>
      <c r="AU3821" s="74" t="s">
        <v>717</v>
      </c>
      <c r="AV3821" s="115"/>
      <c r="AW3821" s="395"/>
      <c r="AX3821" s="395">
        <v>0</v>
      </c>
      <c r="AY3821" s="395">
        <v>0</v>
      </c>
      <c r="AZ3821" s="395">
        <v>0</v>
      </c>
      <c r="BA3821" s="395">
        <v>0</v>
      </c>
      <c r="BB3821" s="395">
        <v>0</v>
      </c>
      <c r="BC3821" s="395">
        <v>0</v>
      </c>
      <c r="BD3821" s="115"/>
      <c r="BE3821" s="115"/>
      <c r="BF3821" s="115"/>
      <c r="BG3821" s="115"/>
      <c r="BH3821" s="115"/>
      <c r="BI3821" s="115"/>
      <c r="BJ3821" s="115"/>
      <c r="BK3821" s="115"/>
      <c r="BQ3821" s="74" t="str">
        <f t="shared" si="2130"/>
        <v xml:space="preserve"> </v>
      </c>
      <c r="BS3821" s="120" t="str">
        <f t="shared" si="2131"/>
        <v xml:space="preserve"> </v>
      </c>
      <c r="BU3821" s="74" t="str">
        <f t="shared" si="2132"/>
        <v xml:space="preserve"> </v>
      </c>
      <c r="BW3821" s="120" t="str">
        <f t="shared" si="2133"/>
        <v xml:space="preserve">  </v>
      </c>
      <c r="BY3821" s="74" t="str">
        <f t="shared" si="2134"/>
        <v xml:space="preserve"> </v>
      </c>
      <c r="CA3821" s="120" t="str">
        <f t="shared" si="2135"/>
        <v xml:space="preserve"> </v>
      </c>
      <c r="CC3821" s="115" t="str">
        <f t="shared" si="2136"/>
        <v xml:space="preserve"> </v>
      </c>
      <c r="CD3821" s="115"/>
      <c r="CE3821" s="417" t="str">
        <f t="shared" si="2137"/>
        <v xml:space="preserve"> </v>
      </c>
      <c r="CF3821" s="115"/>
      <c r="CG3821" s="115" t="str">
        <f t="shared" si="2138"/>
        <v xml:space="preserve"> </v>
      </c>
      <c r="CH3821" s="115"/>
      <c r="CI3821" s="417" t="str">
        <f t="shared" si="2139"/>
        <v xml:space="preserve"> </v>
      </c>
      <c r="CJ3821" s="115"/>
      <c r="CK3821" s="115" t="str">
        <f t="shared" si="2140"/>
        <v xml:space="preserve"> </v>
      </c>
      <c r="CL3821" s="115"/>
      <c r="CM3821" s="417" t="str">
        <f t="shared" si="2141"/>
        <v xml:space="preserve"> </v>
      </c>
      <c r="IS3821" s="96"/>
    </row>
    <row r="3822" spans="2:253" s="74" customFormat="1" ht="17.100000000000001" hidden="1" customHeight="1" x14ac:dyDescent="0.25">
      <c r="B3822" s="524">
        <f>IF('KB Duct Parts'!$BL$14=1,Specials!V12,0)</f>
        <v>0</v>
      </c>
      <c r="C3822" s="508">
        <v>19811</v>
      </c>
      <c r="D3822" s="506">
        <f t="shared" si="2125"/>
        <v>19811</v>
      </c>
      <c r="E3822" s="504" t="s">
        <v>868</v>
      </c>
      <c r="F3822" s="508" t="str">
        <f t="shared" si="2148"/>
        <v xml:space="preserve"> </v>
      </c>
      <c r="G3822" s="509" t="s">
        <v>117</v>
      </c>
      <c r="H3822" s="504" t="s">
        <v>923</v>
      </c>
      <c r="I3822" s="1035"/>
      <c r="J3822" s="1036"/>
      <c r="K3822" s="516" t="s">
        <v>881</v>
      </c>
      <c r="L3822" s="535"/>
      <c r="M3822" s="532" t="s">
        <v>1700</v>
      </c>
      <c r="N3822" s="514">
        <f t="shared" si="2143"/>
        <v>3736</v>
      </c>
      <c r="O3822" s="534">
        <f t="shared" si="2126"/>
        <v>0</v>
      </c>
      <c r="P3822" s="680">
        <f>'KB Duct Parts'!$AE$3</f>
        <v>0</v>
      </c>
      <c r="Q3822" s="681">
        <f t="shared" si="2144"/>
        <v>0</v>
      </c>
      <c r="R3822" s="682">
        <f t="shared" si="2145"/>
        <v>0</v>
      </c>
      <c r="S3822" s="716">
        <f t="shared" si="2149"/>
        <v>0.2</v>
      </c>
      <c r="T3822" s="679">
        <f t="shared" si="2146"/>
        <v>0</v>
      </c>
      <c r="U3822" s="679">
        <f t="shared" si="2147"/>
        <v>0</v>
      </c>
      <c r="AF3822" s="370"/>
      <c r="AG3822" s="375"/>
      <c r="AH3822" s="379"/>
      <c r="AI3822" s="383"/>
      <c r="AJ3822" s="388"/>
      <c r="AK3822" s="392"/>
      <c r="AL3822" s="388"/>
      <c r="AM3822" s="363">
        <f t="shared" si="2142"/>
        <v>1</v>
      </c>
      <c r="AN3822" s="578">
        <v>3736</v>
      </c>
      <c r="AO3822" s="78"/>
      <c r="AP3822" s="78"/>
      <c r="AQ3822" s="78"/>
      <c r="AR3822" s="78"/>
      <c r="AS3822" s="78"/>
      <c r="AT3822" s="78"/>
      <c r="AU3822" s="74" t="s">
        <v>717</v>
      </c>
      <c r="AV3822" s="115"/>
      <c r="AW3822" s="395"/>
      <c r="AX3822" s="395">
        <v>0</v>
      </c>
      <c r="AY3822" s="395">
        <v>0</v>
      </c>
      <c r="AZ3822" s="395">
        <v>0</v>
      </c>
      <c r="BA3822" s="395">
        <v>0</v>
      </c>
      <c r="BB3822" s="395">
        <v>0</v>
      </c>
      <c r="BC3822" s="395">
        <v>0</v>
      </c>
      <c r="BD3822" s="115"/>
      <c r="BE3822" s="115"/>
      <c r="BF3822" s="115"/>
      <c r="BG3822" s="115"/>
      <c r="BH3822" s="115"/>
      <c r="BI3822" s="115"/>
      <c r="BJ3822" s="115"/>
      <c r="BK3822" s="115"/>
      <c r="BQ3822" s="74" t="str">
        <f t="shared" si="2130"/>
        <v xml:space="preserve"> </v>
      </c>
      <c r="BS3822" s="120" t="str">
        <f t="shared" si="2131"/>
        <v xml:space="preserve"> </v>
      </c>
      <c r="BU3822" s="74" t="str">
        <f t="shared" si="2132"/>
        <v xml:space="preserve"> </v>
      </c>
      <c r="BW3822" s="120" t="str">
        <f t="shared" si="2133"/>
        <v xml:space="preserve">  </v>
      </c>
      <c r="BY3822" s="74" t="str">
        <f t="shared" si="2134"/>
        <v xml:space="preserve"> </v>
      </c>
      <c r="CA3822" s="120" t="str">
        <f t="shared" si="2135"/>
        <v xml:space="preserve"> </v>
      </c>
      <c r="CC3822" s="115" t="str">
        <f t="shared" si="2136"/>
        <v xml:space="preserve"> </v>
      </c>
      <c r="CD3822" s="115"/>
      <c r="CE3822" s="417" t="str">
        <f t="shared" si="2137"/>
        <v xml:space="preserve"> </v>
      </c>
      <c r="CF3822" s="115"/>
      <c r="CG3822" s="115" t="str">
        <f t="shared" si="2138"/>
        <v xml:space="preserve"> </v>
      </c>
      <c r="CH3822" s="115"/>
      <c r="CI3822" s="417" t="str">
        <f t="shared" si="2139"/>
        <v xml:space="preserve"> </v>
      </c>
      <c r="CJ3822" s="115"/>
      <c r="CK3822" s="115" t="str">
        <f t="shared" si="2140"/>
        <v xml:space="preserve"> </v>
      </c>
      <c r="CL3822" s="115"/>
      <c r="CM3822" s="417" t="str">
        <f t="shared" si="2141"/>
        <v xml:space="preserve"> </v>
      </c>
      <c r="IS3822" s="96"/>
    </row>
    <row r="3823" spans="2:253" s="74" customFormat="1" ht="17.100000000000001" hidden="1" customHeight="1" x14ac:dyDescent="0.25">
      <c r="B3823" s="524">
        <f>IF('KB Duct Parts'!$BL$14=1,Specials!V13,0)</f>
        <v>0</v>
      </c>
      <c r="C3823" s="508">
        <v>19812</v>
      </c>
      <c r="D3823" s="506">
        <f t="shared" si="2125"/>
        <v>19812</v>
      </c>
      <c r="E3823" s="504" t="s">
        <v>869</v>
      </c>
      <c r="F3823" s="508" t="str">
        <f t="shared" si="2148"/>
        <v xml:space="preserve"> </v>
      </c>
      <c r="G3823" s="509" t="s">
        <v>117</v>
      </c>
      <c r="H3823" s="504" t="s">
        <v>923</v>
      </c>
      <c r="I3823" s="1035"/>
      <c r="J3823" s="1036"/>
      <c r="K3823" s="516" t="s">
        <v>881</v>
      </c>
      <c r="L3823" s="535"/>
      <c r="M3823" s="532" t="s">
        <v>1700</v>
      </c>
      <c r="N3823" s="514">
        <f t="shared" si="2143"/>
        <v>3879</v>
      </c>
      <c r="O3823" s="534">
        <f t="shared" si="2126"/>
        <v>0</v>
      </c>
      <c r="P3823" s="680">
        <f>'KB Duct Parts'!$AE$3</f>
        <v>0</v>
      </c>
      <c r="Q3823" s="681">
        <f t="shared" si="2144"/>
        <v>0</v>
      </c>
      <c r="R3823" s="682">
        <f t="shared" si="2145"/>
        <v>0</v>
      </c>
      <c r="S3823" s="716">
        <f t="shared" si="2149"/>
        <v>0.2</v>
      </c>
      <c r="T3823" s="679">
        <f t="shared" si="2146"/>
        <v>0</v>
      </c>
      <c r="U3823" s="679">
        <f t="shared" si="2147"/>
        <v>0</v>
      </c>
      <c r="AF3823" s="370"/>
      <c r="AG3823" s="375"/>
      <c r="AH3823" s="379"/>
      <c r="AI3823" s="383"/>
      <c r="AJ3823" s="388"/>
      <c r="AK3823" s="392"/>
      <c r="AL3823" s="388"/>
      <c r="AM3823" s="363">
        <f t="shared" si="2142"/>
        <v>1</v>
      </c>
      <c r="AN3823" s="578">
        <v>3879</v>
      </c>
      <c r="AO3823" s="78"/>
      <c r="AP3823" s="78"/>
      <c r="AQ3823" s="78"/>
      <c r="AR3823" s="78"/>
      <c r="AS3823" s="78"/>
      <c r="AT3823" s="78"/>
      <c r="AU3823" s="74" t="s">
        <v>717</v>
      </c>
      <c r="AV3823" s="115"/>
      <c r="AW3823" s="395"/>
      <c r="AX3823" s="395">
        <v>0</v>
      </c>
      <c r="AY3823" s="395">
        <v>0</v>
      </c>
      <c r="AZ3823" s="395">
        <v>0</v>
      </c>
      <c r="BA3823" s="395">
        <v>0</v>
      </c>
      <c r="BB3823" s="395">
        <v>0</v>
      </c>
      <c r="BC3823" s="395">
        <v>0</v>
      </c>
      <c r="BD3823" s="115"/>
      <c r="BE3823" s="115"/>
      <c r="BF3823" s="115"/>
      <c r="BG3823" s="115"/>
      <c r="BH3823" s="115"/>
      <c r="BI3823" s="115"/>
      <c r="BJ3823" s="115"/>
      <c r="BK3823" s="115"/>
      <c r="BQ3823" s="74" t="str">
        <f t="shared" si="2130"/>
        <v xml:space="preserve"> </v>
      </c>
      <c r="BS3823" s="120" t="str">
        <f t="shared" si="2131"/>
        <v xml:space="preserve"> </v>
      </c>
      <c r="BU3823" s="74" t="str">
        <f t="shared" si="2132"/>
        <v xml:space="preserve"> </v>
      </c>
      <c r="BW3823" s="120" t="str">
        <f t="shared" si="2133"/>
        <v xml:space="preserve">  </v>
      </c>
      <c r="BY3823" s="74" t="str">
        <f t="shared" si="2134"/>
        <v xml:space="preserve"> </v>
      </c>
      <c r="CA3823" s="120" t="str">
        <f t="shared" si="2135"/>
        <v xml:space="preserve"> </v>
      </c>
      <c r="CC3823" s="115" t="str">
        <f t="shared" si="2136"/>
        <v xml:space="preserve"> </v>
      </c>
      <c r="CD3823" s="115"/>
      <c r="CE3823" s="417" t="str">
        <f t="shared" si="2137"/>
        <v xml:space="preserve"> </v>
      </c>
      <c r="CF3823" s="115"/>
      <c r="CG3823" s="115" t="str">
        <f t="shared" si="2138"/>
        <v xml:space="preserve"> </v>
      </c>
      <c r="CH3823" s="115"/>
      <c r="CI3823" s="417" t="str">
        <f t="shared" si="2139"/>
        <v xml:space="preserve"> </v>
      </c>
      <c r="CJ3823" s="115"/>
      <c r="CK3823" s="115" t="str">
        <f t="shared" si="2140"/>
        <v xml:space="preserve"> </v>
      </c>
      <c r="CL3823" s="115"/>
      <c r="CM3823" s="417" t="str">
        <f t="shared" si="2141"/>
        <v xml:space="preserve"> </v>
      </c>
      <c r="IS3823" s="96"/>
    </row>
    <row r="3824" spans="2:253" s="74" customFormat="1" ht="17.100000000000001" hidden="1" customHeight="1" x14ac:dyDescent="0.25">
      <c r="B3824" s="524">
        <f>IF('KB Duct Parts'!$BL$14=1,Specials!V14,0)</f>
        <v>0</v>
      </c>
      <c r="C3824" s="508">
        <v>19813</v>
      </c>
      <c r="D3824" s="506">
        <f t="shared" si="2125"/>
        <v>19813</v>
      </c>
      <c r="E3824" s="504" t="s">
        <v>870</v>
      </c>
      <c r="F3824" s="508" t="str">
        <f t="shared" si="2148"/>
        <v xml:space="preserve"> </v>
      </c>
      <c r="G3824" s="509" t="s">
        <v>117</v>
      </c>
      <c r="H3824" s="504" t="s">
        <v>923</v>
      </c>
      <c r="I3824" s="1035"/>
      <c r="J3824" s="1036"/>
      <c r="K3824" s="516" t="s">
        <v>881</v>
      </c>
      <c r="L3824" s="535"/>
      <c r="M3824" s="532" t="s">
        <v>1700</v>
      </c>
      <c r="N3824" s="514">
        <f t="shared" si="2143"/>
        <v>4023</v>
      </c>
      <c r="O3824" s="534">
        <f t="shared" si="2126"/>
        <v>0</v>
      </c>
      <c r="P3824" s="680">
        <f>'KB Duct Parts'!$AE$3</f>
        <v>0</v>
      </c>
      <c r="Q3824" s="681">
        <f t="shared" si="2144"/>
        <v>0</v>
      </c>
      <c r="R3824" s="682">
        <f t="shared" si="2145"/>
        <v>0</v>
      </c>
      <c r="S3824" s="716">
        <f t="shared" si="2149"/>
        <v>0.2</v>
      </c>
      <c r="T3824" s="679">
        <f t="shared" si="2146"/>
        <v>0</v>
      </c>
      <c r="U3824" s="679">
        <f t="shared" si="2147"/>
        <v>0</v>
      </c>
      <c r="AF3824" s="370"/>
      <c r="AG3824" s="375"/>
      <c r="AH3824" s="379"/>
      <c r="AI3824" s="383"/>
      <c r="AJ3824" s="388"/>
      <c r="AK3824" s="392"/>
      <c r="AL3824" s="388"/>
      <c r="AM3824" s="363">
        <f t="shared" si="2142"/>
        <v>1</v>
      </c>
      <c r="AN3824" s="578">
        <v>4023</v>
      </c>
      <c r="AO3824" s="78"/>
      <c r="AP3824" s="78"/>
      <c r="AQ3824" s="78"/>
      <c r="AR3824" s="78"/>
      <c r="AS3824" s="78"/>
      <c r="AT3824" s="78"/>
      <c r="AU3824" s="74" t="s">
        <v>717</v>
      </c>
      <c r="AV3824" s="115"/>
      <c r="AW3824" s="395"/>
      <c r="AX3824" s="395">
        <v>0</v>
      </c>
      <c r="AY3824" s="395">
        <v>0</v>
      </c>
      <c r="AZ3824" s="395">
        <v>0</v>
      </c>
      <c r="BA3824" s="395">
        <v>0</v>
      </c>
      <c r="BB3824" s="395">
        <v>0</v>
      </c>
      <c r="BC3824" s="395">
        <v>0</v>
      </c>
      <c r="BD3824" s="115"/>
      <c r="BE3824" s="115"/>
      <c r="BF3824" s="115"/>
      <c r="BG3824" s="115"/>
      <c r="BH3824" s="115"/>
      <c r="BI3824" s="115"/>
      <c r="BJ3824" s="115"/>
      <c r="BK3824" s="115"/>
      <c r="BQ3824" s="74" t="str">
        <f t="shared" si="2130"/>
        <v xml:space="preserve"> </v>
      </c>
      <c r="BS3824" s="120" t="str">
        <f t="shared" si="2131"/>
        <v xml:space="preserve"> </v>
      </c>
      <c r="BU3824" s="74" t="str">
        <f t="shared" si="2132"/>
        <v xml:space="preserve"> </v>
      </c>
      <c r="BW3824" s="120" t="str">
        <f t="shared" si="2133"/>
        <v xml:space="preserve">  </v>
      </c>
      <c r="BY3824" s="74" t="str">
        <f t="shared" si="2134"/>
        <v xml:space="preserve"> </v>
      </c>
      <c r="CA3824" s="120" t="str">
        <f t="shared" si="2135"/>
        <v xml:space="preserve"> </v>
      </c>
      <c r="CC3824" s="115" t="str">
        <f t="shared" si="2136"/>
        <v xml:space="preserve"> </v>
      </c>
      <c r="CD3824" s="115"/>
      <c r="CE3824" s="417" t="str">
        <f t="shared" si="2137"/>
        <v xml:space="preserve"> </v>
      </c>
      <c r="CF3824" s="115"/>
      <c r="CG3824" s="115" t="str">
        <f t="shared" si="2138"/>
        <v xml:space="preserve"> </v>
      </c>
      <c r="CH3824" s="115"/>
      <c r="CI3824" s="417" t="str">
        <f t="shared" si="2139"/>
        <v xml:space="preserve"> </v>
      </c>
      <c r="CJ3824" s="115"/>
      <c r="CK3824" s="115" t="str">
        <f t="shared" si="2140"/>
        <v xml:space="preserve"> </v>
      </c>
      <c r="CL3824" s="115"/>
      <c r="CM3824" s="417" t="str">
        <f t="shared" si="2141"/>
        <v xml:space="preserve"> </v>
      </c>
      <c r="IS3824" s="96"/>
    </row>
    <row r="3825" spans="2:253" s="74" customFormat="1" ht="17.100000000000001" hidden="1" customHeight="1" x14ac:dyDescent="0.25">
      <c r="B3825" s="524">
        <f>IF('KB Duct Parts'!$BL$14=1,Specials!V15,0)</f>
        <v>0</v>
      </c>
      <c r="C3825" s="508">
        <v>19814</v>
      </c>
      <c r="D3825" s="506">
        <f t="shared" si="2125"/>
        <v>19814</v>
      </c>
      <c r="E3825" s="504" t="s">
        <v>871</v>
      </c>
      <c r="F3825" s="508" t="str">
        <f t="shared" si="2148"/>
        <v xml:space="preserve"> </v>
      </c>
      <c r="G3825" s="509" t="s">
        <v>117</v>
      </c>
      <c r="H3825" s="504" t="s">
        <v>923</v>
      </c>
      <c r="I3825" s="1035"/>
      <c r="J3825" s="1036"/>
      <c r="K3825" s="516" t="s">
        <v>881</v>
      </c>
      <c r="L3825" s="535"/>
      <c r="M3825" s="532" t="s">
        <v>1700</v>
      </c>
      <c r="N3825" s="514">
        <f t="shared" si="2143"/>
        <v>4165</v>
      </c>
      <c r="O3825" s="534">
        <f t="shared" si="2126"/>
        <v>0</v>
      </c>
      <c r="P3825" s="680">
        <f>'KB Duct Parts'!$AE$3</f>
        <v>0</v>
      </c>
      <c r="Q3825" s="681">
        <f t="shared" si="2144"/>
        <v>0</v>
      </c>
      <c r="R3825" s="682">
        <f t="shared" si="2145"/>
        <v>0</v>
      </c>
      <c r="S3825" s="716">
        <f t="shared" si="2149"/>
        <v>0.2</v>
      </c>
      <c r="T3825" s="679">
        <f t="shared" si="2146"/>
        <v>0</v>
      </c>
      <c r="U3825" s="679">
        <f t="shared" si="2147"/>
        <v>0</v>
      </c>
      <c r="AF3825" s="370"/>
      <c r="AG3825" s="375"/>
      <c r="AH3825" s="379"/>
      <c r="AI3825" s="383"/>
      <c r="AJ3825" s="388"/>
      <c r="AK3825" s="392"/>
      <c r="AL3825" s="388"/>
      <c r="AM3825" s="363">
        <f t="shared" si="2142"/>
        <v>1</v>
      </c>
      <c r="AN3825" s="578">
        <v>4165</v>
      </c>
      <c r="AO3825" s="78"/>
      <c r="AP3825" s="78"/>
      <c r="AQ3825" s="78"/>
      <c r="AR3825" s="78"/>
      <c r="AS3825" s="78"/>
      <c r="AT3825" s="78"/>
      <c r="AU3825" s="74" t="s">
        <v>717</v>
      </c>
      <c r="AV3825" s="115"/>
      <c r="AW3825" s="395"/>
      <c r="AX3825" s="395">
        <v>0</v>
      </c>
      <c r="AY3825" s="395">
        <v>0</v>
      </c>
      <c r="AZ3825" s="395">
        <v>0</v>
      </c>
      <c r="BA3825" s="395">
        <v>0</v>
      </c>
      <c r="BB3825" s="395">
        <v>0</v>
      </c>
      <c r="BC3825" s="395">
        <v>0</v>
      </c>
      <c r="BD3825" s="115"/>
      <c r="BE3825" s="115"/>
      <c r="BF3825" s="115"/>
      <c r="BG3825" s="115"/>
      <c r="BH3825" s="115"/>
      <c r="BI3825" s="115"/>
      <c r="BJ3825" s="115"/>
      <c r="BK3825" s="115"/>
      <c r="BQ3825" s="74" t="str">
        <f t="shared" si="2130"/>
        <v xml:space="preserve"> </v>
      </c>
      <c r="BS3825" s="120" t="str">
        <f t="shared" si="2131"/>
        <v xml:space="preserve"> </v>
      </c>
      <c r="BU3825" s="74" t="str">
        <f t="shared" si="2132"/>
        <v xml:space="preserve"> </v>
      </c>
      <c r="BW3825" s="120" t="str">
        <f t="shared" si="2133"/>
        <v xml:space="preserve">  </v>
      </c>
      <c r="BY3825" s="74" t="str">
        <f t="shared" si="2134"/>
        <v xml:space="preserve"> </v>
      </c>
      <c r="CA3825" s="120" t="str">
        <f t="shared" si="2135"/>
        <v xml:space="preserve"> </v>
      </c>
      <c r="CC3825" s="115" t="str">
        <f t="shared" si="2136"/>
        <v xml:space="preserve"> </v>
      </c>
      <c r="CD3825" s="115"/>
      <c r="CE3825" s="417" t="str">
        <f t="shared" si="2137"/>
        <v xml:space="preserve"> </v>
      </c>
      <c r="CF3825" s="115"/>
      <c r="CG3825" s="115" t="str">
        <f t="shared" si="2138"/>
        <v xml:space="preserve"> </v>
      </c>
      <c r="CH3825" s="115"/>
      <c r="CI3825" s="417" t="str">
        <f t="shared" si="2139"/>
        <v xml:space="preserve"> </v>
      </c>
      <c r="CJ3825" s="115"/>
      <c r="CK3825" s="115" t="str">
        <f t="shared" si="2140"/>
        <v xml:space="preserve"> </v>
      </c>
      <c r="CL3825" s="115"/>
      <c r="CM3825" s="417" t="str">
        <f t="shared" si="2141"/>
        <v xml:space="preserve"> </v>
      </c>
      <c r="IS3825" s="96"/>
    </row>
    <row r="3826" spans="2:253" s="74" customFormat="1" ht="17.100000000000001" hidden="1" customHeight="1" x14ac:dyDescent="0.25">
      <c r="B3826" s="524">
        <f>IF('KB Duct Parts'!$BL$14=1,Specials!V16,0)</f>
        <v>0</v>
      </c>
      <c r="C3826" s="508">
        <v>19815</v>
      </c>
      <c r="D3826" s="506">
        <f t="shared" si="2125"/>
        <v>19815</v>
      </c>
      <c r="E3826" s="504" t="s">
        <v>872</v>
      </c>
      <c r="F3826" s="508" t="str">
        <f t="shared" si="2148"/>
        <v xml:space="preserve"> </v>
      </c>
      <c r="G3826" s="509" t="s">
        <v>117</v>
      </c>
      <c r="H3826" s="504" t="s">
        <v>923</v>
      </c>
      <c r="I3826" s="1035"/>
      <c r="J3826" s="1036"/>
      <c r="K3826" s="516" t="s">
        <v>881</v>
      </c>
      <c r="L3826" s="535"/>
      <c r="M3826" s="532" t="s">
        <v>1700</v>
      </c>
      <c r="N3826" s="514">
        <f t="shared" si="2143"/>
        <v>4599</v>
      </c>
      <c r="O3826" s="534">
        <f t="shared" si="2126"/>
        <v>0</v>
      </c>
      <c r="P3826" s="680">
        <f>'KB Duct Parts'!$AE$3</f>
        <v>0</v>
      </c>
      <c r="Q3826" s="681">
        <f t="shared" si="2144"/>
        <v>0</v>
      </c>
      <c r="R3826" s="682">
        <f t="shared" si="2145"/>
        <v>0</v>
      </c>
      <c r="S3826" s="716">
        <f t="shared" si="2149"/>
        <v>0.2</v>
      </c>
      <c r="T3826" s="679">
        <f t="shared" si="2146"/>
        <v>0</v>
      </c>
      <c r="U3826" s="679">
        <f t="shared" si="2147"/>
        <v>0</v>
      </c>
      <c r="AF3826" s="370"/>
      <c r="AG3826" s="375"/>
      <c r="AH3826" s="379"/>
      <c r="AI3826" s="383"/>
      <c r="AJ3826" s="388"/>
      <c r="AK3826" s="392"/>
      <c r="AL3826" s="388"/>
      <c r="AM3826" s="363">
        <f t="shared" si="2142"/>
        <v>1</v>
      </c>
      <c r="AN3826" s="578">
        <v>4599</v>
      </c>
      <c r="AO3826" s="78"/>
      <c r="AP3826" s="78"/>
      <c r="AQ3826" s="78"/>
      <c r="AR3826" s="78"/>
      <c r="AS3826" s="78"/>
      <c r="AT3826" s="78"/>
      <c r="AU3826" s="74" t="s">
        <v>717</v>
      </c>
      <c r="AV3826" s="115"/>
      <c r="AW3826" s="395"/>
      <c r="AX3826" s="395">
        <v>0</v>
      </c>
      <c r="AY3826" s="395">
        <v>0</v>
      </c>
      <c r="AZ3826" s="395">
        <v>0</v>
      </c>
      <c r="BA3826" s="395">
        <v>0</v>
      </c>
      <c r="BB3826" s="395">
        <v>0</v>
      </c>
      <c r="BC3826" s="395">
        <v>0</v>
      </c>
      <c r="BD3826" s="115"/>
      <c r="BE3826" s="115"/>
      <c r="BF3826" s="115"/>
      <c r="BG3826" s="115"/>
      <c r="BH3826" s="115"/>
      <c r="BI3826" s="115"/>
      <c r="BJ3826" s="115"/>
      <c r="BK3826" s="115"/>
      <c r="BQ3826" s="74" t="str">
        <f t="shared" si="2130"/>
        <v xml:space="preserve"> </v>
      </c>
      <c r="BS3826" s="120" t="str">
        <f t="shared" si="2131"/>
        <v xml:space="preserve"> </v>
      </c>
      <c r="BU3826" s="74" t="str">
        <f t="shared" si="2132"/>
        <v xml:space="preserve"> </v>
      </c>
      <c r="BW3826" s="120" t="str">
        <f t="shared" si="2133"/>
        <v xml:space="preserve">  </v>
      </c>
      <c r="BY3826" s="74" t="str">
        <f t="shared" si="2134"/>
        <v xml:space="preserve"> </v>
      </c>
      <c r="CA3826" s="120" t="str">
        <f t="shared" si="2135"/>
        <v xml:space="preserve"> </v>
      </c>
      <c r="CC3826" s="115" t="str">
        <f t="shared" si="2136"/>
        <v xml:space="preserve"> </v>
      </c>
      <c r="CD3826" s="115"/>
      <c r="CE3826" s="417" t="str">
        <f t="shared" si="2137"/>
        <v xml:space="preserve"> </v>
      </c>
      <c r="CF3826" s="115"/>
      <c r="CG3826" s="115" t="str">
        <f t="shared" si="2138"/>
        <v xml:space="preserve"> </v>
      </c>
      <c r="CH3826" s="115"/>
      <c r="CI3826" s="417" t="str">
        <f t="shared" si="2139"/>
        <v xml:space="preserve"> </v>
      </c>
      <c r="CJ3826" s="115"/>
      <c r="CK3826" s="115" t="str">
        <f t="shared" si="2140"/>
        <v xml:space="preserve"> </v>
      </c>
      <c r="CL3826" s="115"/>
      <c r="CM3826" s="417" t="str">
        <f t="shared" si="2141"/>
        <v xml:space="preserve"> </v>
      </c>
      <c r="IS3826" s="96"/>
    </row>
    <row r="3827" spans="2:253" s="74" customFormat="1" ht="17.100000000000001" hidden="1" customHeight="1" x14ac:dyDescent="0.25">
      <c r="B3827" s="524">
        <f>IF('KB Duct Parts'!$BL$14=1,Specials!V17,0)</f>
        <v>0</v>
      </c>
      <c r="C3827" s="508">
        <v>19816</v>
      </c>
      <c r="D3827" s="506">
        <f t="shared" si="2125"/>
        <v>19816</v>
      </c>
      <c r="E3827" s="504" t="s">
        <v>873</v>
      </c>
      <c r="F3827" s="508" t="str">
        <f t="shared" si="2148"/>
        <v xml:space="preserve"> </v>
      </c>
      <c r="G3827" s="509" t="s">
        <v>117</v>
      </c>
      <c r="H3827" s="504" t="s">
        <v>923</v>
      </c>
      <c r="I3827" s="1035"/>
      <c r="J3827" s="1036"/>
      <c r="K3827" s="516" t="s">
        <v>881</v>
      </c>
      <c r="L3827" s="535"/>
      <c r="M3827" s="532" t="s">
        <v>1700</v>
      </c>
      <c r="N3827" s="514">
        <f t="shared" si="2143"/>
        <v>5029</v>
      </c>
      <c r="O3827" s="534">
        <f t="shared" si="2126"/>
        <v>0</v>
      </c>
      <c r="P3827" s="680">
        <f>'KB Duct Parts'!$AE$3</f>
        <v>0</v>
      </c>
      <c r="Q3827" s="681">
        <f t="shared" si="2144"/>
        <v>0</v>
      </c>
      <c r="R3827" s="682">
        <f t="shared" si="2145"/>
        <v>0</v>
      </c>
      <c r="S3827" s="716">
        <f t="shared" si="2149"/>
        <v>0.2</v>
      </c>
      <c r="T3827" s="679">
        <f t="shared" si="2146"/>
        <v>0</v>
      </c>
      <c r="U3827" s="679">
        <f t="shared" si="2147"/>
        <v>0</v>
      </c>
      <c r="AF3827" s="370"/>
      <c r="AG3827" s="375"/>
      <c r="AH3827" s="379"/>
      <c r="AI3827" s="383"/>
      <c r="AJ3827" s="388"/>
      <c r="AK3827" s="392"/>
      <c r="AL3827" s="388"/>
      <c r="AM3827" s="363">
        <f t="shared" si="2142"/>
        <v>1</v>
      </c>
      <c r="AN3827" s="578">
        <v>5029</v>
      </c>
      <c r="AO3827" s="78"/>
      <c r="AP3827" s="78"/>
      <c r="AQ3827" s="78"/>
      <c r="AR3827" s="78"/>
      <c r="AS3827" s="78"/>
      <c r="AT3827" s="78"/>
      <c r="AU3827" s="74" t="s">
        <v>717</v>
      </c>
      <c r="AV3827" s="115"/>
      <c r="AW3827" s="395"/>
      <c r="AX3827" s="395">
        <v>0</v>
      </c>
      <c r="AY3827" s="395">
        <v>0</v>
      </c>
      <c r="AZ3827" s="395">
        <v>0</v>
      </c>
      <c r="BA3827" s="395">
        <v>0</v>
      </c>
      <c r="BB3827" s="395">
        <v>0</v>
      </c>
      <c r="BC3827" s="395">
        <v>0</v>
      </c>
      <c r="BD3827" s="115"/>
      <c r="BE3827" s="115"/>
      <c r="BF3827" s="115"/>
      <c r="BG3827" s="115"/>
      <c r="BH3827" s="115"/>
      <c r="BI3827" s="115"/>
      <c r="BJ3827" s="115"/>
      <c r="BK3827" s="115"/>
      <c r="BQ3827" s="74" t="str">
        <f t="shared" ref="BQ3827:BQ3890" si="2150">IF(AO3827&gt;0,D3827&amp;"-("&amp; AG3827&amp;")"," ")</f>
        <v xml:space="preserve"> </v>
      </c>
      <c r="BS3827" s="120" t="str">
        <f t="shared" ref="BS3827:BS3890" si="2151">IF(AO3827&gt;0,AO3827," ")</f>
        <v xml:space="preserve"> </v>
      </c>
      <c r="BU3827" s="74" t="str">
        <f t="shared" ref="BU3827:BU3890" si="2152">IF(AP3827&gt;0,D3827&amp;"-("&amp;AH3827&amp;")"," ")</f>
        <v xml:space="preserve"> </v>
      </c>
      <c r="BW3827" s="120" t="str">
        <f t="shared" ref="BW3827:BW3890" si="2153">IF(AP3827&gt;0,AP3827,"  ")</f>
        <v xml:space="preserve">  </v>
      </c>
      <c r="BY3827" s="74" t="str">
        <f t="shared" ref="BY3827:BY3890" si="2154">IF(AQ3827&gt;0,D3827&amp;"-("&amp;AI3827&amp;")"," ")</f>
        <v xml:space="preserve"> </v>
      </c>
      <c r="CA3827" s="120" t="str">
        <f t="shared" ref="CA3827:CA3890" si="2155">IF(AQ3827&gt;0,AQ3827," ")</f>
        <v xml:space="preserve"> </v>
      </c>
      <c r="CC3827" s="115" t="str">
        <f t="shared" ref="CC3827:CC3890" si="2156">IF(AR3827&gt;0,D3827&amp;"-("&amp;AJ3827&amp;")"," ")</f>
        <v xml:space="preserve"> </v>
      </c>
      <c r="CD3827" s="115"/>
      <c r="CE3827" s="417" t="str">
        <f t="shared" ref="CE3827:CE3890" si="2157">IF(AR3827&gt;0,AR3827," ")</f>
        <v xml:space="preserve"> </v>
      </c>
      <c r="CF3827" s="115"/>
      <c r="CG3827" s="115" t="str">
        <f t="shared" ref="CG3827:CG3890" si="2158">IF(AS3827&gt;0,D3827&amp;"-("&amp;AK3827&amp;")"," ")</f>
        <v xml:space="preserve"> </v>
      </c>
      <c r="CH3827" s="115"/>
      <c r="CI3827" s="417" t="str">
        <f t="shared" ref="CI3827:CI3890" si="2159">IF(AS3827&gt;0,AS3827," ")</f>
        <v xml:space="preserve"> </v>
      </c>
      <c r="CJ3827" s="115"/>
      <c r="CK3827" s="115" t="str">
        <f t="shared" ref="CK3827:CK3890" si="2160">IF(AT3827&gt;0,D3827&amp;"-("&amp;AL3827&amp;")"," ")</f>
        <v xml:space="preserve"> </v>
      </c>
      <c r="CL3827" s="115"/>
      <c r="CM3827" s="417" t="str">
        <f t="shared" ref="CM3827:CM3890" si="2161">IF(AT3827&gt;0,AT3827," ")</f>
        <v xml:space="preserve"> </v>
      </c>
      <c r="IS3827" s="96"/>
    </row>
    <row r="3828" spans="2:253" s="74" customFormat="1" ht="17.100000000000001" hidden="1" customHeight="1" x14ac:dyDescent="0.25">
      <c r="B3828" s="524">
        <f>IF('KB Duct Parts'!$BL$14=1,Specials!V18,0)</f>
        <v>0</v>
      </c>
      <c r="C3828" s="508">
        <v>19817</v>
      </c>
      <c r="D3828" s="506">
        <f t="shared" si="2125"/>
        <v>19817</v>
      </c>
      <c r="E3828" s="504" t="s">
        <v>874</v>
      </c>
      <c r="F3828" s="508" t="str">
        <f t="shared" si="2148"/>
        <v xml:space="preserve"> </v>
      </c>
      <c r="G3828" s="509" t="s">
        <v>117</v>
      </c>
      <c r="H3828" s="504" t="s">
        <v>923</v>
      </c>
      <c r="I3828" s="1035"/>
      <c r="J3828" s="1036"/>
      <c r="K3828" s="516" t="s">
        <v>881</v>
      </c>
      <c r="L3828" s="535"/>
      <c r="M3828" s="532" t="s">
        <v>1700</v>
      </c>
      <c r="N3828" s="514">
        <f t="shared" si="2143"/>
        <v>5175</v>
      </c>
      <c r="O3828" s="534">
        <f t="shared" si="2126"/>
        <v>0</v>
      </c>
      <c r="P3828" s="680">
        <f>'KB Duct Parts'!$AE$3</f>
        <v>0</v>
      </c>
      <c r="Q3828" s="681">
        <f t="shared" si="2144"/>
        <v>0</v>
      </c>
      <c r="R3828" s="682">
        <f t="shared" si="2145"/>
        <v>0</v>
      </c>
      <c r="S3828" s="716">
        <f t="shared" si="2149"/>
        <v>0.2</v>
      </c>
      <c r="T3828" s="679">
        <f t="shared" si="2146"/>
        <v>0</v>
      </c>
      <c r="U3828" s="679">
        <f t="shared" si="2147"/>
        <v>0</v>
      </c>
      <c r="AF3828" s="370"/>
      <c r="AG3828" s="375"/>
      <c r="AH3828" s="379"/>
      <c r="AI3828" s="383"/>
      <c r="AJ3828" s="388"/>
      <c r="AK3828" s="392"/>
      <c r="AL3828" s="388"/>
      <c r="AM3828" s="363">
        <f t="shared" si="2142"/>
        <v>1</v>
      </c>
      <c r="AN3828" s="578">
        <v>5175</v>
      </c>
      <c r="AO3828" s="78"/>
      <c r="AP3828" s="78"/>
      <c r="AQ3828" s="78"/>
      <c r="AR3828" s="78"/>
      <c r="AS3828" s="78"/>
      <c r="AT3828" s="78"/>
      <c r="AU3828" s="74" t="s">
        <v>717</v>
      </c>
      <c r="AV3828" s="115"/>
      <c r="AW3828" s="395"/>
      <c r="AX3828" s="395">
        <v>0</v>
      </c>
      <c r="AY3828" s="395">
        <v>0</v>
      </c>
      <c r="AZ3828" s="395">
        <v>0</v>
      </c>
      <c r="BA3828" s="395">
        <v>0</v>
      </c>
      <c r="BB3828" s="395">
        <v>0</v>
      </c>
      <c r="BC3828" s="395">
        <v>0</v>
      </c>
      <c r="BD3828" s="115"/>
      <c r="BE3828" s="115"/>
      <c r="BF3828" s="115"/>
      <c r="BG3828" s="115"/>
      <c r="BH3828" s="115"/>
      <c r="BI3828" s="115"/>
      <c r="BJ3828" s="115"/>
      <c r="BK3828" s="115"/>
      <c r="BQ3828" s="74" t="str">
        <f t="shared" si="2150"/>
        <v xml:space="preserve"> </v>
      </c>
      <c r="BS3828" s="120" t="str">
        <f t="shared" si="2151"/>
        <v xml:space="preserve"> </v>
      </c>
      <c r="BU3828" s="74" t="str">
        <f t="shared" si="2152"/>
        <v xml:space="preserve"> </v>
      </c>
      <c r="BW3828" s="120" t="str">
        <f t="shared" si="2153"/>
        <v xml:space="preserve">  </v>
      </c>
      <c r="BY3828" s="74" t="str">
        <f t="shared" si="2154"/>
        <v xml:space="preserve"> </v>
      </c>
      <c r="CA3828" s="120" t="str">
        <f t="shared" si="2155"/>
        <v xml:space="preserve"> </v>
      </c>
      <c r="CC3828" s="115" t="str">
        <f t="shared" si="2156"/>
        <v xml:space="preserve"> </v>
      </c>
      <c r="CD3828" s="115"/>
      <c r="CE3828" s="417" t="str">
        <f t="shared" si="2157"/>
        <v xml:space="preserve"> </v>
      </c>
      <c r="CF3828" s="115"/>
      <c r="CG3828" s="115" t="str">
        <f t="shared" si="2158"/>
        <v xml:space="preserve"> </v>
      </c>
      <c r="CH3828" s="115"/>
      <c r="CI3828" s="417" t="str">
        <f t="shared" si="2159"/>
        <v xml:space="preserve"> </v>
      </c>
      <c r="CJ3828" s="115"/>
      <c r="CK3828" s="115" t="str">
        <f t="shared" si="2160"/>
        <v xml:space="preserve"> </v>
      </c>
      <c r="CL3828" s="115"/>
      <c r="CM3828" s="417" t="str">
        <f t="shared" si="2161"/>
        <v xml:space="preserve"> </v>
      </c>
      <c r="IS3828" s="96"/>
    </row>
    <row r="3829" spans="2:253" s="74" customFormat="1" ht="17.100000000000001" hidden="1" customHeight="1" x14ac:dyDescent="0.25">
      <c r="B3829" s="524">
        <f>IF('KB Duct Parts'!$BL$14=1,Specials!V19,0)</f>
        <v>0</v>
      </c>
      <c r="C3829" s="508">
        <v>19818</v>
      </c>
      <c r="D3829" s="506">
        <f t="shared" si="2125"/>
        <v>19818</v>
      </c>
      <c r="E3829" s="504" t="s">
        <v>875</v>
      </c>
      <c r="F3829" s="508" t="str">
        <f t="shared" si="2148"/>
        <v xml:space="preserve"> </v>
      </c>
      <c r="G3829" s="509" t="s">
        <v>117</v>
      </c>
      <c r="H3829" s="504" t="s">
        <v>923</v>
      </c>
      <c r="I3829" s="1035"/>
      <c r="J3829" s="1036"/>
      <c r="K3829" s="516" t="s">
        <v>881</v>
      </c>
      <c r="L3829" s="535"/>
      <c r="M3829" s="532" t="s">
        <v>1700</v>
      </c>
      <c r="N3829" s="514">
        <f t="shared" si="2143"/>
        <v>5390</v>
      </c>
      <c r="O3829" s="534">
        <f t="shared" si="2126"/>
        <v>0</v>
      </c>
      <c r="P3829" s="680">
        <f>'KB Duct Parts'!$AE$3</f>
        <v>0</v>
      </c>
      <c r="Q3829" s="681">
        <f t="shared" si="2144"/>
        <v>0</v>
      </c>
      <c r="R3829" s="682">
        <f t="shared" si="2145"/>
        <v>0</v>
      </c>
      <c r="S3829" s="716">
        <f t="shared" si="2149"/>
        <v>0.2</v>
      </c>
      <c r="T3829" s="679">
        <f t="shared" si="2146"/>
        <v>0</v>
      </c>
      <c r="U3829" s="679">
        <f t="shared" si="2147"/>
        <v>0</v>
      </c>
      <c r="AF3829" s="370"/>
      <c r="AG3829" s="375"/>
      <c r="AH3829" s="379"/>
      <c r="AI3829" s="383"/>
      <c r="AJ3829" s="388"/>
      <c r="AK3829" s="392"/>
      <c r="AL3829" s="388"/>
      <c r="AM3829" s="363">
        <f t="shared" si="2142"/>
        <v>1</v>
      </c>
      <c r="AN3829" s="578">
        <v>5390</v>
      </c>
      <c r="AO3829" s="78"/>
      <c r="AP3829" s="78"/>
      <c r="AQ3829" s="78"/>
      <c r="AR3829" s="78"/>
      <c r="AS3829" s="78"/>
      <c r="AT3829" s="78"/>
      <c r="AU3829" s="74" t="s">
        <v>717</v>
      </c>
      <c r="AV3829" s="115"/>
      <c r="AW3829" s="395"/>
      <c r="AX3829" s="395">
        <v>0</v>
      </c>
      <c r="AY3829" s="395">
        <v>0</v>
      </c>
      <c r="AZ3829" s="395">
        <v>0</v>
      </c>
      <c r="BA3829" s="395">
        <v>0</v>
      </c>
      <c r="BB3829" s="395">
        <v>0</v>
      </c>
      <c r="BC3829" s="395">
        <v>0</v>
      </c>
      <c r="BD3829" s="115"/>
      <c r="BE3829" s="115"/>
      <c r="BF3829" s="115"/>
      <c r="BG3829" s="115"/>
      <c r="BH3829" s="115"/>
      <c r="BI3829" s="115"/>
      <c r="BJ3829" s="115"/>
      <c r="BK3829" s="115"/>
      <c r="BQ3829" s="74" t="str">
        <f t="shared" si="2150"/>
        <v xml:space="preserve"> </v>
      </c>
      <c r="BS3829" s="120" t="str">
        <f t="shared" si="2151"/>
        <v xml:space="preserve"> </v>
      </c>
      <c r="BU3829" s="74" t="str">
        <f t="shared" si="2152"/>
        <v xml:space="preserve"> </v>
      </c>
      <c r="BW3829" s="120" t="str">
        <f t="shared" si="2153"/>
        <v xml:space="preserve">  </v>
      </c>
      <c r="BY3829" s="74" t="str">
        <f t="shared" si="2154"/>
        <v xml:space="preserve"> </v>
      </c>
      <c r="CA3829" s="120" t="str">
        <f t="shared" si="2155"/>
        <v xml:space="preserve"> </v>
      </c>
      <c r="CC3829" s="115" t="str">
        <f t="shared" si="2156"/>
        <v xml:space="preserve"> </v>
      </c>
      <c r="CD3829" s="115"/>
      <c r="CE3829" s="417" t="str">
        <f t="shared" si="2157"/>
        <v xml:space="preserve"> </v>
      </c>
      <c r="CF3829" s="115"/>
      <c r="CG3829" s="115" t="str">
        <f t="shared" si="2158"/>
        <v xml:space="preserve"> </v>
      </c>
      <c r="CH3829" s="115"/>
      <c r="CI3829" s="417" t="str">
        <f t="shared" si="2159"/>
        <v xml:space="preserve"> </v>
      </c>
      <c r="CJ3829" s="115"/>
      <c r="CK3829" s="115" t="str">
        <f t="shared" si="2160"/>
        <v xml:space="preserve"> </v>
      </c>
      <c r="CL3829" s="115"/>
      <c r="CM3829" s="417" t="str">
        <f t="shared" si="2161"/>
        <v xml:space="preserve"> </v>
      </c>
      <c r="IS3829" s="96"/>
    </row>
    <row r="3830" spans="2:253" s="74" customFormat="1" ht="17.100000000000001" hidden="1" customHeight="1" x14ac:dyDescent="0.25">
      <c r="B3830" s="524">
        <f>IF('KB Duct Parts'!$BL$14=1,Specials!V20,0)</f>
        <v>0</v>
      </c>
      <c r="C3830" s="508">
        <v>19819</v>
      </c>
      <c r="D3830" s="506">
        <f t="shared" si="2125"/>
        <v>19819</v>
      </c>
      <c r="E3830" s="504" t="s">
        <v>876</v>
      </c>
      <c r="F3830" s="508" t="str">
        <f t="shared" si="2148"/>
        <v xml:space="preserve"> </v>
      </c>
      <c r="G3830" s="509" t="s">
        <v>117</v>
      </c>
      <c r="H3830" s="504" t="s">
        <v>923</v>
      </c>
      <c r="I3830" s="1035"/>
      <c r="J3830" s="1036"/>
      <c r="K3830" s="516" t="s">
        <v>881</v>
      </c>
      <c r="L3830" s="535"/>
      <c r="M3830" s="532" t="s">
        <v>1700</v>
      </c>
      <c r="N3830" s="514">
        <f t="shared" si="2143"/>
        <v>5602</v>
      </c>
      <c r="O3830" s="534">
        <f t="shared" si="2126"/>
        <v>0</v>
      </c>
      <c r="P3830" s="680">
        <f>'KB Duct Parts'!$AE$3</f>
        <v>0</v>
      </c>
      <c r="Q3830" s="681">
        <f t="shared" si="2144"/>
        <v>0</v>
      </c>
      <c r="R3830" s="682">
        <f t="shared" si="2145"/>
        <v>0</v>
      </c>
      <c r="S3830" s="716">
        <f t="shared" si="2149"/>
        <v>0.2</v>
      </c>
      <c r="T3830" s="679">
        <f t="shared" si="2146"/>
        <v>0</v>
      </c>
      <c r="U3830" s="679">
        <f t="shared" si="2147"/>
        <v>0</v>
      </c>
      <c r="AF3830" s="370"/>
      <c r="AG3830" s="375"/>
      <c r="AH3830" s="379"/>
      <c r="AI3830" s="383"/>
      <c r="AJ3830" s="388"/>
      <c r="AK3830" s="392"/>
      <c r="AL3830" s="388"/>
      <c r="AM3830" s="363">
        <f t="shared" si="2142"/>
        <v>1</v>
      </c>
      <c r="AN3830" s="578">
        <v>5602</v>
      </c>
      <c r="AO3830" s="78"/>
      <c r="AP3830" s="78"/>
      <c r="AQ3830" s="78"/>
      <c r="AR3830" s="78"/>
      <c r="AS3830" s="78"/>
      <c r="AT3830" s="78"/>
      <c r="AU3830" s="74" t="s">
        <v>717</v>
      </c>
      <c r="AV3830" s="115"/>
      <c r="AW3830" s="395"/>
      <c r="AX3830" s="395">
        <v>0</v>
      </c>
      <c r="AY3830" s="395">
        <v>0</v>
      </c>
      <c r="AZ3830" s="395">
        <v>0</v>
      </c>
      <c r="BA3830" s="395">
        <v>0</v>
      </c>
      <c r="BB3830" s="395">
        <v>0</v>
      </c>
      <c r="BC3830" s="395">
        <v>0</v>
      </c>
      <c r="BD3830" s="115"/>
      <c r="BE3830" s="115"/>
      <c r="BF3830" s="115"/>
      <c r="BG3830" s="115"/>
      <c r="BH3830" s="115"/>
      <c r="BI3830" s="115"/>
      <c r="BJ3830" s="115"/>
      <c r="BK3830" s="115"/>
      <c r="BQ3830" s="74" t="str">
        <f t="shared" si="2150"/>
        <v xml:space="preserve"> </v>
      </c>
      <c r="BS3830" s="120" t="str">
        <f t="shared" si="2151"/>
        <v xml:space="preserve"> </v>
      </c>
      <c r="BU3830" s="74" t="str">
        <f t="shared" si="2152"/>
        <v xml:space="preserve"> </v>
      </c>
      <c r="BW3830" s="120" t="str">
        <f t="shared" si="2153"/>
        <v xml:space="preserve">  </v>
      </c>
      <c r="BY3830" s="74" t="str">
        <f t="shared" si="2154"/>
        <v xml:space="preserve"> </v>
      </c>
      <c r="CA3830" s="120" t="str">
        <f t="shared" si="2155"/>
        <v xml:space="preserve"> </v>
      </c>
      <c r="CC3830" s="115" t="str">
        <f t="shared" si="2156"/>
        <v xml:space="preserve"> </v>
      </c>
      <c r="CD3830" s="115"/>
      <c r="CE3830" s="417" t="str">
        <f t="shared" si="2157"/>
        <v xml:space="preserve"> </v>
      </c>
      <c r="CF3830" s="115"/>
      <c r="CG3830" s="115" t="str">
        <f t="shared" si="2158"/>
        <v xml:space="preserve"> </v>
      </c>
      <c r="CH3830" s="115"/>
      <c r="CI3830" s="417" t="str">
        <f t="shared" si="2159"/>
        <v xml:space="preserve"> </v>
      </c>
      <c r="CJ3830" s="115"/>
      <c r="CK3830" s="115" t="str">
        <f t="shared" si="2160"/>
        <v xml:space="preserve"> </v>
      </c>
      <c r="CL3830" s="115"/>
      <c r="CM3830" s="417" t="str">
        <f t="shared" si="2161"/>
        <v xml:space="preserve"> </v>
      </c>
      <c r="IS3830" s="96"/>
    </row>
    <row r="3831" spans="2:253" s="74" customFormat="1" ht="17.100000000000001" hidden="1" customHeight="1" x14ac:dyDescent="0.25">
      <c r="B3831" s="524">
        <f>IF('KB Duct Parts'!$BL$14=1,Specials!V21,0)</f>
        <v>0</v>
      </c>
      <c r="C3831" s="508">
        <v>19820</v>
      </c>
      <c r="D3831" s="506">
        <f t="shared" si="2125"/>
        <v>19820</v>
      </c>
      <c r="E3831" s="504" t="s">
        <v>877</v>
      </c>
      <c r="F3831" s="508" t="str">
        <f t="shared" si="2148"/>
        <v xml:space="preserve"> </v>
      </c>
      <c r="G3831" s="509" t="s">
        <v>117</v>
      </c>
      <c r="H3831" s="504" t="s">
        <v>923</v>
      </c>
      <c r="I3831" s="1035"/>
      <c r="J3831" s="1036"/>
      <c r="K3831" s="516" t="s">
        <v>881</v>
      </c>
      <c r="L3831" s="535"/>
      <c r="M3831" s="532" t="s">
        <v>1700</v>
      </c>
      <c r="N3831" s="514">
        <f t="shared" si="2143"/>
        <v>5819</v>
      </c>
      <c r="O3831" s="534">
        <f t="shared" si="2126"/>
        <v>0</v>
      </c>
      <c r="P3831" s="680">
        <f>'KB Duct Parts'!$AE$3</f>
        <v>0</v>
      </c>
      <c r="Q3831" s="681">
        <f t="shared" si="2144"/>
        <v>0</v>
      </c>
      <c r="R3831" s="682">
        <f t="shared" si="2145"/>
        <v>0</v>
      </c>
      <c r="S3831" s="716">
        <f t="shared" si="2149"/>
        <v>0.2</v>
      </c>
      <c r="T3831" s="679">
        <f t="shared" si="2146"/>
        <v>0</v>
      </c>
      <c r="U3831" s="679">
        <f t="shared" si="2147"/>
        <v>0</v>
      </c>
      <c r="AF3831" s="370"/>
      <c r="AG3831" s="375"/>
      <c r="AH3831" s="379"/>
      <c r="AI3831" s="383"/>
      <c r="AJ3831" s="388"/>
      <c r="AK3831" s="392"/>
      <c r="AL3831" s="388"/>
      <c r="AM3831" s="363">
        <f t="shared" si="2142"/>
        <v>1</v>
      </c>
      <c r="AN3831" s="578">
        <v>5819</v>
      </c>
      <c r="AO3831" s="78"/>
      <c r="AP3831" s="78"/>
      <c r="AQ3831" s="78"/>
      <c r="AR3831" s="78"/>
      <c r="AS3831" s="78"/>
      <c r="AT3831" s="78"/>
      <c r="AU3831" s="74" t="s">
        <v>717</v>
      </c>
      <c r="AV3831" s="115"/>
      <c r="AW3831" s="395"/>
      <c r="AX3831" s="395">
        <v>0</v>
      </c>
      <c r="AY3831" s="395">
        <v>0</v>
      </c>
      <c r="AZ3831" s="395">
        <v>0</v>
      </c>
      <c r="BA3831" s="395">
        <v>0</v>
      </c>
      <c r="BB3831" s="395">
        <v>0</v>
      </c>
      <c r="BC3831" s="395">
        <v>0</v>
      </c>
      <c r="BD3831" s="115"/>
      <c r="BE3831" s="115"/>
      <c r="BF3831" s="115"/>
      <c r="BG3831" s="115"/>
      <c r="BH3831" s="115"/>
      <c r="BI3831" s="115"/>
      <c r="BJ3831" s="115"/>
      <c r="BK3831" s="115"/>
      <c r="BQ3831" s="74" t="str">
        <f t="shared" si="2150"/>
        <v xml:space="preserve"> </v>
      </c>
      <c r="BS3831" s="120" t="str">
        <f t="shared" si="2151"/>
        <v xml:space="preserve"> </v>
      </c>
      <c r="BU3831" s="74" t="str">
        <f t="shared" si="2152"/>
        <v xml:space="preserve"> </v>
      </c>
      <c r="BW3831" s="120" t="str">
        <f t="shared" si="2153"/>
        <v xml:space="preserve">  </v>
      </c>
      <c r="BY3831" s="74" t="str">
        <f t="shared" si="2154"/>
        <v xml:space="preserve"> </v>
      </c>
      <c r="CA3831" s="120" t="str">
        <f t="shared" si="2155"/>
        <v xml:space="preserve"> </v>
      </c>
      <c r="CC3831" s="115" t="str">
        <f t="shared" si="2156"/>
        <v xml:space="preserve"> </v>
      </c>
      <c r="CD3831" s="115"/>
      <c r="CE3831" s="417" t="str">
        <f t="shared" si="2157"/>
        <v xml:space="preserve"> </v>
      </c>
      <c r="CF3831" s="115"/>
      <c r="CG3831" s="115" t="str">
        <f t="shared" si="2158"/>
        <v xml:space="preserve"> </v>
      </c>
      <c r="CH3831" s="115"/>
      <c r="CI3831" s="417" t="str">
        <f t="shared" si="2159"/>
        <v xml:space="preserve"> </v>
      </c>
      <c r="CJ3831" s="115"/>
      <c r="CK3831" s="115" t="str">
        <f t="shared" si="2160"/>
        <v xml:space="preserve"> </v>
      </c>
      <c r="CL3831" s="115"/>
      <c r="CM3831" s="417" t="str">
        <f t="shared" si="2161"/>
        <v xml:space="preserve"> </v>
      </c>
      <c r="IS3831" s="96"/>
    </row>
    <row r="3832" spans="2:253" s="74" customFormat="1" ht="17.100000000000001" hidden="1" customHeight="1" x14ac:dyDescent="0.25">
      <c r="B3832" s="524">
        <f>IF('KB Duct Parts'!$BL$14=1,Specials!V22,0)</f>
        <v>0</v>
      </c>
      <c r="C3832" s="508">
        <v>19822</v>
      </c>
      <c r="D3832" s="506">
        <f t="shared" ref="D3832:D3895" si="2162">IF(AM3832=1,C3832,(C3832&amp;"  ("&amp;L3832&amp;"ga)"))</f>
        <v>19822</v>
      </c>
      <c r="E3832" s="504" t="s">
        <v>878</v>
      </c>
      <c r="F3832" s="508" t="str">
        <f t="shared" si="2148"/>
        <v xml:space="preserve"> </v>
      </c>
      <c r="G3832" s="509" t="s">
        <v>117</v>
      </c>
      <c r="H3832" s="504" t="s">
        <v>923</v>
      </c>
      <c r="I3832" s="1035"/>
      <c r="J3832" s="1036"/>
      <c r="K3832" s="516" t="s">
        <v>881</v>
      </c>
      <c r="L3832" s="535"/>
      <c r="M3832" s="532" t="s">
        <v>1700</v>
      </c>
      <c r="N3832" s="514">
        <f t="shared" si="2143"/>
        <v>6610</v>
      </c>
      <c r="O3832" s="534">
        <f t="shared" ref="O3832:O3895" si="2163">IF(B3832&gt;0,N3832*B3832,0)</f>
        <v>0</v>
      </c>
      <c r="P3832" s="680">
        <f>'KB Duct Parts'!$AE$3</f>
        <v>0</v>
      </c>
      <c r="Q3832" s="681">
        <f t="shared" si="2144"/>
        <v>0</v>
      </c>
      <c r="R3832" s="682">
        <f t="shared" si="2145"/>
        <v>0</v>
      </c>
      <c r="S3832" s="716">
        <f t="shared" si="2149"/>
        <v>0.2</v>
      </c>
      <c r="T3832" s="679">
        <f t="shared" si="2146"/>
        <v>0</v>
      </c>
      <c r="U3832" s="679">
        <f t="shared" si="2147"/>
        <v>0</v>
      </c>
      <c r="AF3832" s="370"/>
      <c r="AG3832" s="375"/>
      <c r="AH3832" s="379"/>
      <c r="AI3832" s="383"/>
      <c r="AJ3832" s="388"/>
      <c r="AK3832" s="392"/>
      <c r="AL3832" s="388"/>
      <c r="AM3832" s="363">
        <f t="shared" si="2142"/>
        <v>1</v>
      </c>
      <c r="AN3832" s="578">
        <v>6610</v>
      </c>
      <c r="AO3832" s="78"/>
      <c r="AP3832" s="78"/>
      <c r="AQ3832" s="78"/>
      <c r="AR3832" s="78"/>
      <c r="AS3832" s="78"/>
      <c r="AT3832" s="78"/>
      <c r="AU3832" s="74" t="s">
        <v>717</v>
      </c>
      <c r="AV3832" s="115"/>
      <c r="AW3832" s="395"/>
      <c r="AX3832" s="395">
        <v>0</v>
      </c>
      <c r="AY3832" s="395">
        <v>0</v>
      </c>
      <c r="AZ3832" s="395">
        <v>0</v>
      </c>
      <c r="BA3832" s="395">
        <v>0</v>
      </c>
      <c r="BB3832" s="395">
        <v>0</v>
      </c>
      <c r="BC3832" s="395">
        <v>0</v>
      </c>
      <c r="BD3832" s="115"/>
      <c r="BE3832" s="115"/>
      <c r="BF3832" s="115"/>
      <c r="BG3832" s="115"/>
      <c r="BH3832" s="115"/>
      <c r="BI3832" s="115"/>
      <c r="BJ3832" s="115"/>
      <c r="BK3832" s="115"/>
      <c r="BQ3832" s="74" t="str">
        <f t="shared" si="2150"/>
        <v xml:space="preserve"> </v>
      </c>
      <c r="BS3832" s="120" t="str">
        <f t="shared" si="2151"/>
        <v xml:space="preserve"> </v>
      </c>
      <c r="BU3832" s="74" t="str">
        <f t="shared" si="2152"/>
        <v xml:space="preserve"> </v>
      </c>
      <c r="BW3832" s="120" t="str">
        <f t="shared" si="2153"/>
        <v xml:space="preserve">  </v>
      </c>
      <c r="BY3832" s="74" t="str">
        <f t="shared" si="2154"/>
        <v xml:space="preserve"> </v>
      </c>
      <c r="CA3832" s="120" t="str">
        <f t="shared" si="2155"/>
        <v xml:space="preserve"> </v>
      </c>
      <c r="CC3832" s="115" t="str">
        <f t="shared" si="2156"/>
        <v xml:space="preserve"> </v>
      </c>
      <c r="CD3832" s="115"/>
      <c r="CE3832" s="417" t="str">
        <f t="shared" si="2157"/>
        <v xml:space="preserve"> </v>
      </c>
      <c r="CF3832" s="115"/>
      <c r="CG3832" s="115" t="str">
        <f t="shared" si="2158"/>
        <v xml:space="preserve"> </v>
      </c>
      <c r="CH3832" s="115"/>
      <c r="CI3832" s="417" t="str">
        <f t="shared" si="2159"/>
        <v xml:space="preserve"> </v>
      </c>
      <c r="CJ3832" s="115"/>
      <c r="CK3832" s="115" t="str">
        <f t="shared" si="2160"/>
        <v xml:space="preserve"> </v>
      </c>
      <c r="CL3832" s="115"/>
      <c r="CM3832" s="417" t="str">
        <f t="shared" si="2161"/>
        <v xml:space="preserve"> </v>
      </c>
      <c r="IS3832" s="96"/>
    </row>
    <row r="3833" spans="2:253" s="74" customFormat="1" ht="17.100000000000001" hidden="1" customHeight="1" x14ac:dyDescent="0.25">
      <c r="B3833" s="524">
        <f>IF('KB Duct Parts'!$BL$14=1,Specials!V23,0)</f>
        <v>0</v>
      </c>
      <c r="C3833" s="508">
        <v>19824</v>
      </c>
      <c r="D3833" s="506">
        <f t="shared" si="2162"/>
        <v>19824</v>
      </c>
      <c r="E3833" s="504" t="s">
        <v>1338</v>
      </c>
      <c r="F3833" s="508" t="str">
        <f t="shared" si="2148"/>
        <v xml:space="preserve"> </v>
      </c>
      <c r="G3833" s="509" t="s">
        <v>117</v>
      </c>
      <c r="H3833" s="504" t="s">
        <v>923</v>
      </c>
      <c r="I3833" s="1035"/>
      <c r="J3833" s="1036"/>
      <c r="K3833" s="516" t="s">
        <v>881</v>
      </c>
      <c r="L3833" s="535"/>
      <c r="M3833" s="532" t="s">
        <v>1700</v>
      </c>
      <c r="N3833" s="514">
        <f t="shared" si="2143"/>
        <v>7209</v>
      </c>
      <c r="O3833" s="534">
        <f t="shared" si="2163"/>
        <v>0</v>
      </c>
      <c r="P3833" s="680">
        <f>'KB Duct Parts'!$AE$3</f>
        <v>0</v>
      </c>
      <c r="Q3833" s="681">
        <f t="shared" si="2144"/>
        <v>0</v>
      </c>
      <c r="R3833" s="682">
        <f t="shared" si="2145"/>
        <v>0</v>
      </c>
      <c r="S3833" s="716">
        <f t="shared" si="2149"/>
        <v>0.2</v>
      </c>
      <c r="T3833" s="679">
        <f t="shared" si="2146"/>
        <v>0</v>
      </c>
      <c r="U3833" s="679">
        <f t="shared" si="2147"/>
        <v>0</v>
      </c>
      <c r="AF3833" s="370"/>
      <c r="AG3833" s="375"/>
      <c r="AH3833" s="379"/>
      <c r="AI3833" s="383"/>
      <c r="AJ3833" s="388"/>
      <c r="AK3833" s="392"/>
      <c r="AL3833" s="388"/>
      <c r="AM3833" s="363">
        <f t="shared" si="2142"/>
        <v>1</v>
      </c>
      <c r="AN3833" s="578">
        <v>7209</v>
      </c>
      <c r="AO3833" s="78"/>
      <c r="AP3833" s="78"/>
      <c r="AQ3833" s="78"/>
      <c r="AR3833" s="78"/>
      <c r="AS3833" s="78"/>
      <c r="AT3833" s="78"/>
      <c r="AU3833" s="74" t="s">
        <v>717</v>
      </c>
      <c r="AV3833" s="115"/>
      <c r="AW3833" s="395"/>
      <c r="AX3833" s="395">
        <v>0</v>
      </c>
      <c r="AY3833" s="395">
        <v>0</v>
      </c>
      <c r="AZ3833" s="395">
        <v>0</v>
      </c>
      <c r="BA3833" s="395">
        <v>0</v>
      </c>
      <c r="BB3833" s="395">
        <v>0</v>
      </c>
      <c r="BC3833" s="395">
        <v>0</v>
      </c>
      <c r="BD3833" s="115"/>
      <c r="BE3833" s="115"/>
      <c r="BF3833" s="115"/>
      <c r="BG3833" s="115"/>
      <c r="BH3833" s="115"/>
      <c r="BI3833" s="115"/>
      <c r="BJ3833" s="115"/>
      <c r="BK3833" s="115"/>
      <c r="BQ3833" s="74" t="str">
        <f t="shared" si="2150"/>
        <v xml:space="preserve"> </v>
      </c>
      <c r="BS3833" s="120" t="str">
        <f t="shared" si="2151"/>
        <v xml:space="preserve"> </v>
      </c>
      <c r="BU3833" s="74" t="str">
        <f t="shared" si="2152"/>
        <v xml:space="preserve"> </v>
      </c>
      <c r="BW3833" s="120" t="str">
        <f t="shared" si="2153"/>
        <v xml:space="preserve">  </v>
      </c>
      <c r="BY3833" s="74" t="str">
        <f t="shared" si="2154"/>
        <v xml:space="preserve"> </v>
      </c>
      <c r="CA3833" s="120" t="str">
        <f t="shared" si="2155"/>
        <v xml:space="preserve"> </v>
      </c>
      <c r="CC3833" s="115" t="str">
        <f t="shared" si="2156"/>
        <v xml:space="preserve"> </v>
      </c>
      <c r="CD3833" s="115"/>
      <c r="CE3833" s="417" t="str">
        <f t="shared" si="2157"/>
        <v xml:space="preserve"> </v>
      </c>
      <c r="CF3833" s="115"/>
      <c r="CG3833" s="115" t="str">
        <f t="shared" si="2158"/>
        <v xml:space="preserve"> </v>
      </c>
      <c r="CH3833" s="115"/>
      <c r="CI3833" s="417" t="str">
        <f t="shared" si="2159"/>
        <v xml:space="preserve"> </v>
      </c>
      <c r="CJ3833" s="115"/>
      <c r="CK3833" s="115" t="str">
        <f t="shared" si="2160"/>
        <v xml:space="preserve"> </v>
      </c>
      <c r="CL3833" s="115"/>
      <c r="CM3833" s="417" t="str">
        <f t="shared" si="2161"/>
        <v xml:space="preserve"> </v>
      </c>
      <c r="IS3833" s="96"/>
    </row>
    <row r="3834" spans="2:253" s="74" customFormat="1" ht="17.100000000000001" hidden="1" customHeight="1" x14ac:dyDescent="0.25">
      <c r="B3834" s="524">
        <f>IF('KB Duct Parts'!$BL$14=1,Specials!Y5,0)</f>
        <v>0</v>
      </c>
      <c r="C3834" s="508">
        <v>19904</v>
      </c>
      <c r="D3834" s="506">
        <f t="shared" si="2162"/>
        <v>19904</v>
      </c>
      <c r="E3834" s="504" t="s">
        <v>861</v>
      </c>
      <c r="F3834" s="508" t="str">
        <f t="shared" si="2148"/>
        <v xml:space="preserve"> </v>
      </c>
      <c r="G3834" s="509" t="s">
        <v>118</v>
      </c>
      <c r="H3834" s="504" t="s">
        <v>923</v>
      </c>
      <c r="I3834" s="1035"/>
      <c r="J3834" s="1036"/>
      <c r="K3834" s="516" t="s">
        <v>881</v>
      </c>
      <c r="L3834" s="535"/>
      <c r="M3834" s="517" t="str">
        <f t="shared" ref="M3834:M3859" si="2164">IF(AM3834=1,"Y",IF(AM3834&gt;1,"NR"," "))</f>
        <v>Y</v>
      </c>
      <c r="N3834" s="514">
        <f t="shared" si="2143"/>
        <v>521</v>
      </c>
      <c r="O3834" s="534">
        <f t="shared" si="2163"/>
        <v>0</v>
      </c>
      <c r="P3834" s="680">
        <f>'KB Duct Parts'!$AE$3</f>
        <v>0</v>
      </c>
      <c r="Q3834" s="681">
        <f t="shared" si="2144"/>
        <v>0</v>
      </c>
      <c r="R3834" s="682">
        <f t="shared" si="2145"/>
        <v>0</v>
      </c>
      <c r="S3834" s="716">
        <f t="shared" si="2149"/>
        <v>0.2</v>
      </c>
      <c r="T3834" s="679">
        <f t="shared" si="2146"/>
        <v>0</v>
      </c>
      <c r="U3834" s="679">
        <f t="shared" si="2147"/>
        <v>0</v>
      </c>
      <c r="AF3834" s="370"/>
      <c r="AG3834" s="375"/>
      <c r="AH3834" s="379"/>
      <c r="AI3834" s="383"/>
      <c r="AJ3834" s="388"/>
      <c r="AK3834" s="392"/>
      <c r="AL3834" s="388"/>
      <c r="AM3834" s="363">
        <f t="shared" si="2142"/>
        <v>1</v>
      </c>
      <c r="AN3834" s="578">
        <v>521</v>
      </c>
      <c r="AO3834" s="78"/>
      <c r="AP3834" s="78"/>
      <c r="AQ3834" s="78"/>
      <c r="AR3834" s="78"/>
      <c r="AS3834" s="78"/>
      <c r="AT3834" s="78"/>
      <c r="AU3834" s="74" t="s">
        <v>717</v>
      </c>
      <c r="AV3834" s="115"/>
      <c r="AW3834" s="395"/>
      <c r="AX3834" s="395">
        <v>0</v>
      </c>
      <c r="AY3834" s="395">
        <v>0</v>
      </c>
      <c r="AZ3834" s="395">
        <v>0</v>
      </c>
      <c r="BA3834" s="395">
        <v>0</v>
      </c>
      <c r="BB3834" s="395">
        <v>0</v>
      </c>
      <c r="BC3834" s="395">
        <v>0</v>
      </c>
      <c r="BD3834" s="115"/>
      <c r="BE3834" s="115"/>
      <c r="BF3834" s="115"/>
      <c r="BG3834" s="115"/>
      <c r="BH3834" s="115"/>
      <c r="BI3834" s="115"/>
      <c r="BJ3834" s="115"/>
      <c r="BK3834" s="115"/>
      <c r="BQ3834" s="74" t="str">
        <f t="shared" si="2150"/>
        <v xml:space="preserve"> </v>
      </c>
      <c r="BS3834" s="120" t="str">
        <f t="shared" si="2151"/>
        <v xml:space="preserve"> </v>
      </c>
      <c r="BU3834" s="74" t="str">
        <f t="shared" si="2152"/>
        <v xml:space="preserve"> </v>
      </c>
      <c r="BW3834" s="120" t="str">
        <f t="shared" si="2153"/>
        <v xml:space="preserve">  </v>
      </c>
      <c r="BY3834" s="74" t="str">
        <f t="shared" si="2154"/>
        <v xml:space="preserve"> </v>
      </c>
      <c r="CA3834" s="120" t="str">
        <f t="shared" si="2155"/>
        <v xml:space="preserve"> </v>
      </c>
      <c r="CC3834" s="115" t="str">
        <f t="shared" si="2156"/>
        <v xml:space="preserve"> </v>
      </c>
      <c r="CD3834" s="115"/>
      <c r="CE3834" s="417" t="str">
        <f t="shared" si="2157"/>
        <v xml:space="preserve"> </v>
      </c>
      <c r="CF3834" s="115"/>
      <c r="CG3834" s="115" t="str">
        <f t="shared" si="2158"/>
        <v xml:space="preserve"> </v>
      </c>
      <c r="CH3834" s="115"/>
      <c r="CI3834" s="417" t="str">
        <f t="shared" si="2159"/>
        <v xml:space="preserve"> </v>
      </c>
      <c r="CJ3834" s="115"/>
      <c r="CK3834" s="115" t="str">
        <f t="shared" si="2160"/>
        <v xml:space="preserve"> </v>
      </c>
      <c r="CL3834" s="115"/>
      <c r="CM3834" s="417" t="str">
        <f t="shared" si="2161"/>
        <v xml:space="preserve"> </v>
      </c>
      <c r="IS3834" s="96"/>
    </row>
    <row r="3835" spans="2:253" s="74" customFormat="1" ht="17.100000000000001" hidden="1" customHeight="1" x14ac:dyDescent="0.25">
      <c r="B3835" s="524">
        <f>IF('KB Duct Parts'!$BL$14=1,Specials!Y6,0)</f>
        <v>0</v>
      </c>
      <c r="C3835" s="508">
        <v>19905</v>
      </c>
      <c r="D3835" s="506">
        <f t="shared" si="2162"/>
        <v>19905</v>
      </c>
      <c r="E3835" s="504" t="s">
        <v>862</v>
      </c>
      <c r="F3835" s="508" t="str">
        <f t="shared" si="2148"/>
        <v xml:space="preserve"> </v>
      </c>
      <c r="G3835" s="509" t="s">
        <v>118</v>
      </c>
      <c r="H3835" s="504" t="s">
        <v>923</v>
      </c>
      <c r="I3835" s="1035"/>
      <c r="J3835" s="1036"/>
      <c r="K3835" s="516" t="s">
        <v>881</v>
      </c>
      <c r="L3835" s="535"/>
      <c r="M3835" s="517" t="str">
        <f t="shared" si="2164"/>
        <v>Y</v>
      </c>
      <c r="N3835" s="514">
        <f t="shared" si="2143"/>
        <v>575</v>
      </c>
      <c r="O3835" s="534">
        <f t="shared" si="2163"/>
        <v>0</v>
      </c>
      <c r="P3835" s="680">
        <f>'KB Duct Parts'!$AE$3</f>
        <v>0</v>
      </c>
      <c r="Q3835" s="681">
        <f t="shared" si="2144"/>
        <v>0</v>
      </c>
      <c r="R3835" s="682">
        <f t="shared" si="2145"/>
        <v>0</v>
      </c>
      <c r="S3835" s="716">
        <f t="shared" si="2149"/>
        <v>0.2</v>
      </c>
      <c r="T3835" s="679">
        <f t="shared" si="2146"/>
        <v>0</v>
      </c>
      <c r="U3835" s="679">
        <f t="shared" si="2147"/>
        <v>0</v>
      </c>
      <c r="AF3835" s="370"/>
      <c r="AG3835" s="375"/>
      <c r="AH3835" s="379"/>
      <c r="AI3835" s="383"/>
      <c r="AJ3835" s="388"/>
      <c r="AK3835" s="392"/>
      <c r="AL3835" s="388"/>
      <c r="AM3835" s="363">
        <f t="shared" si="2142"/>
        <v>1</v>
      </c>
      <c r="AN3835" s="578">
        <v>575</v>
      </c>
      <c r="AO3835" s="78"/>
      <c r="AP3835" s="78"/>
      <c r="AQ3835" s="78"/>
      <c r="AR3835" s="78"/>
      <c r="AS3835" s="78"/>
      <c r="AT3835" s="78"/>
      <c r="AU3835" s="74" t="s">
        <v>717</v>
      </c>
      <c r="AV3835" s="115"/>
      <c r="AW3835" s="395"/>
      <c r="AX3835" s="395">
        <v>0</v>
      </c>
      <c r="AY3835" s="395">
        <v>0</v>
      </c>
      <c r="AZ3835" s="395">
        <v>0</v>
      </c>
      <c r="BA3835" s="395">
        <v>0</v>
      </c>
      <c r="BB3835" s="395">
        <v>0</v>
      </c>
      <c r="BC3835" s="395">
        <v>0</v>
      </c>
      <c r="BD3835" s="115"/>
      <c r="BE3835" s="115"/>
      <c r="BF3835" s="115"/>
      <c r="BG3835" s="115"/>
      <c r="BH3835" s="115"/>
      <c r="BI3835" s="115"/>
      <c r="BJ3835" s="115"/>
      <c r="BK3835" s="115"/>
      <c r="BQ3835" s="74" t="str">
        <f t="shared" si="2150"/>
        <v xml:space="preserve"> </v>
      </c>
      <c r="BS3835" s="120" t="str">
        <f t="shared" si="2151"/>
        <v xml:space="preserve"> </v>
      </c>
      <c r="BU3835" s="74" t="str">
        <f t="shared" si="2152"/>
        <v xml:space="preserve"> </v>
      </c>
      <c r="BW3835" s="120" t="str">
        <f t="shared" si="2153"/>
        <v xml:space="preserve">  </v>
      </c>
      <c r="BY3835" s="74" t="str">
        <f t="shared" si="2154"/>
        <v xml:space="preserve"> </v>
      </c>
      <c r="CA3835" s="120" t="str">
        <f t="shared" si="2155"/>
        <v xml:space="preserve"> </v>
      </c>
      <c r="CC3835" s="115" t="str">
        <f t="shared" si="2156"/>
        <v xml:space="preserve"> </v>
      </c>
      <c r="CD3835" s="115"/>
      <c r="CE3835" s="417" t="str">
        <f t="shared" si="2157"/>
        <v xml:space="preserve"> </v>
      </c>
      <c r="CF3835" s="115"/>
      <c r="CG3835" s="115" t="str">
        <f t="shared" si="2158"/>
        <v xml:space="preserve"> </v>
      </c>
      <c r="CH3835" s="115"/>
      <c r="CI3835" s="417" t="str">
        <f t="shared" si="2159"/>
        <v xml:space="preserve"> </v>
      </c>
      <c r="CJ3835" s="115"/>
      <c r="CK3835" s="115" t="str">
        <f t="shared" si="2160"/>
        <v xml:space="preserve"> </v>
      </c>
      <c r="CL3835" s="115"/>
      <c r="CM3835" s="417" t="str">
        <f t="shared" si="2161"/>
        <v xml:space="preserve"> </v>
      </c>
      <c r="IS3835" s="96"/>
    </row>
    <row r="3836" spans="2:253" s="74" customFormat="1" ht="17.100000000000001" hidden="1" customHeight="1" x14ac:dyDescent="0.25">
      <c r="B3836" s="524">
        <f>IF('KB Duct Parts'!$BL$14=1,Specials!Y7,0)</f>
        <v>0</v>
      </c>
      <c r="C3836" s="508">
        <v>19906</v>
      </c>
      <c r="D3836" s="506">
        <f t="shared" si="2162"/>
        <v>19906</v>
      </c>
      <c r="E3836" s="504" t="s">
        <v>863</v>
      </c>
      <c r="F3836" s="508" t="str">
        <f t="shared" si="2148"/>
        <v xml:space="preserve"> </v>
      </c>
      <c r="G3836" s="509" t="s">
        <v>118</v>
      </c>
      <c r="H3836" s="504" t="s">
        <v>923</v>
      </c>
      <c r="I3836" s="1035"/>
      <c r="J3836" s="1036"/>
      <c r="K3836" s="516" t="s">
        <v>881</v>
      </c>
      <c r="L3836" s="535"/>
      <c r="M3836" s="517" t="str">
        <f t="shared" si="2164"/>
        <v>Y</v>
      </c>
      <c r="N3836" s="514">
        <f t="shared" si="2143"/>
        <v>632</v>
      </c>
      <c r="O3836" s="534">
        <f t="shared" si="2163"/>
        <v>0</v>
      </c>
      <c r="P3836" s="680">
        <f>'KB Duct Parts'!$AE$3</f>
        <v>0</v>
      </c>
      <c r="Q3836" s="681">
        <f t="shared" si="2144"/>
        <v>0</v>
      </c>
      <c r="R3836" s="682">
        <f t="shared" si="2145"/>
        <v>0</v>
      </c>
      <c r="S3836" s="716">
        <f t="shared" si="2149"/>
        <v>0.2</v>
      </c>
      <c r="T3836" s="679">
        <f t="shared" si="2146"/>
        <v>0</v>
      </c>
      <c r="U3836" s="679">
        <f t="shared" si="2147"/>
        <v>0</v>
      </c>
      <c r="AF3836" s="370"/>
      <c r="AG3836" s="375"/>
      <c r="AH3836" s="379"/>
      <c r="AI3836" s="383"/>
      <c r="AJ3836" s="388"/>
      <c r="AK3836" s="392"/>
      <c r="AL3836" s="388"/>
      <c r="AM3836" s="363">
        <f t="shared" si="2142"/>
        <v>1</v>
      </c>
      <c r="AN3836" s="578">
        <v>632</v>
      </c>
      <c r="AO3836" s="78"/>
      <c r="AP3836" s="78"/>
      <c r="AQ3836" s="78"/>
      <c r="AR3836" s="78"/>
      <c r="AS3836" s="78"/>
      <c r="AT3836" s="78"/>
      <c r="AU3836" s="74" t="s">
        <v>717</v>
      </c>
      <c r="AV3836" s="115"/>
      <c r="AW3836" s="395"/>
      <c r="AX3836" s="395">
        <v>0</v>
      </c>
      <c r="AY3836" s="395">
        <v>0</v>
      </c>
      <c r="AZ3836" s="395">
        <v>0</v>
      </c>
      <c r="BA3836" s="395">
        <v>0</v>
      </c>
      <c r="BB3836" s="395">
        <v>0</v>
      </c>
      <c r="BC3836" s="395">
        <v>0</v>
      </c>
      <c r="BD3836" s="115"/>
      <c r="BE3836" s="115"/>
      <c r="BF3836" s="115"/>
      <c r="BG3836" s="115"/>
      <c r="BH3836" s="115"/>
      <c r="BI3836" s="115"/>
      <c r="BJ3836" s="115"/>
      <c r="BK3836" s="115"/>
      <c r="BQ3836" s="74" t="str">
        <f t="shared" si="2150"/>
        <v xml:space="preserve"> </v>
      </c>
      <c r="BS3836" s="120" t="str">
        <f t="shared" si="2151"/>
        <v xml:space="preserve"> </v>
      </c>
      <c r="BU3836" s="74" t="str">
        <f t="shared" si="2152"/>
        <v xml:space="preserve"> </v>
      </c>
      <c r="BW3836" s="120" t="str">
        <f t="shared" si="2153"/>
        <v xml:space="preserve">  </v>
      </c>
      <c r="BY3836" s="74" t="str">
        <f t="shared" si="2154"/>
        <v xml:space="preserve"> </v>
      </c>
      <c r="CA3836" s="120" t="str">
        <f t="shared" si="2155"/>
        <v xml:space="preserve"> </v>
      </c>
      <c r="CC3836" s="115" t="str">
        <f t="shared" si="2156"/>
        <v xml:space="preserve"> </v>
      </c>
      <c r="CD3836" s="115"/>
      <c r="CE3836" s="417" t="str">
        <f t="shared" si="2157"/>
        <v xml:space="preserve"> </v>
      </c>
      <c r="CF3836" s="115"/>
      <c r="CG3836" s="115" t="str">
        <f t="shared" si="2158"/>
        <v xml:space="preserve"> </v>
      </c>
      <c r="CH3836" s="115"/>
      <c r="CI3836" s="417" t="str">
        <f t="shared" si="2159"/>
        <v xml:space="preserve"> </v>
      </c>
      <c r="CJ3836" s="115"/>
      <c r="CK3836" s="115" t="str">
        <f t="shared" si="2160"/>
        <v xml:space="preserve"> </v>
      </c>
      <c r="CL3836" s="115"/>
      <c r="CM3836" s="417" t="str">
        <f t="shared" si="2161"/>
        <v xml:space="preserve"> </v>
      </c>
      <c r="IS3836" s="96"/>
    </row>
    <row r="3837" spans="2:253" s="74" customFormat="1" ht="17.100000000000001" hidden="1" customHeight="1" x14ac:dyDescent="0.25">
      <c r="B3837" s="524">
        <f>IF('KB Duct Parts'!$BL$14=1,Specials!Y8,0)</f>
        <v>0</v>
      </c>
      <c r="C3837" s="508">
        <v>19907</v>
      </c>
      <c r="D3837" s="506">
        <f t="shared" si="2162"/>
        <v>19907</v>
      </c>
      <c r="E3837" s="504" t="s">
        <v>864</v>
      </c>
      <c r="F3837" s="508" t="str">
        <f t="shared" si="2148"/>
        <v xml:space="preserve"> </v>
      </c>
      <c r="G3837" s="509" t="s">
        <v>118</v>
      </c>
      <c r="H3837" s="504" t="s">
        <v>923</v>
      </c>
      <c r="I3837" s="1035"/>
      <c r="J3837" s="1036"/>
      <c r="K3837" s="516" t="s">
        <v>881</v>
      </c>
      <c r="L3837" s="535"/>
      <c r="M3837" s="517" t="str">
        <f t="shared" si="2164"/>
        <v>Y</v>
      </c>
      <c r="N3837" s="514">
        <f t="shared" si="2143"/>
        <v>691</v>
      </c>
      <c r="O3837" s="534">
        <f t="shared" si="2163"/>
        <v>0</v>
      </c>
      <c r="P3837" s="680">
        <f>'KB Duct Parts'!$AE$3</f>
        <v>0</v>
      </c>
      <c r="Q3837" s="681">
        <f t="shared" si="2144"/>
        <v>0</v>
      </c>
      <c r="R3837" s="682">
        <f t="shared" si="2145"/>
        <v>0</v>
      </c>
      <c r="S3837" s="716">
        <f t="shared" si="2149"/>
        <v>0.2</v>
      </c>
      <c r="T3837" s="679">
        <f t="shared" si="2146"/>
        <v>0</v>
      </c>
      <c r="U3837" s="679">
        <f t="shared" si="2147"/>
        <v>0</v>
      </c>
      <c r="AF3837" s="370"/>
      <c r="AG3837" s="375"/>
      <c r="AH3837" s="379"/>
      <c r="AI3837" s="383"/>
      <c r="AJ3837" s="388"/>
      <c r="AK3837" s="392"/>
      <c r="AL3837" s="388"/>
      <c r="AM3837" s="363">
        <f t="shared" si="2142"/>
        <v>1</v>
      </c>
      <c r="AN3837" s="578">
        <v>691</v>
      </c>
      <c r="AO3837" s="78"/>
      <c r="AP3837" s="78"/>
      <c r="AQ3837" s="78"/>
      <c r="AR3837" s="78"/>
      <c r="AS3837" s="78"/>
      <c r="AT3837" s="78"/>
      <c r="AU3837" s="74" t="s">
        <v>717</v>
      </c>
      <c r="AV3837" s="115"/>
      <c r="AW3837" s="395"/>
      <c r="AX3837" s="395">
        <v>0</v>
      </c>
      <c r="AY3837" s="395">
        <v>0</v>
      </c>
      <c r="AZ3837" s="395">
        <v>0</v>
      </c>
      <c r="BA3837" s="395">
        <v>0</v>
      </c>
      <c r="BB3837" s="395">
        <v>0</v>
      </c>
      <c r="BC3837" s="395">
        <v>0</v>
      </c>
      <c r="BD3837" s="115"/>
      <c r="BE3837" s="115"/>
      <c r="BF3837" s="115"/>
      <c r="BG3837" s="115"/>
      <c r="BH3837" s="115"/>
      <c r="BI3837" s="115"/>
      <c r="BJ3837" s="115"/>
      <c r="BK3837" s="115"/>
      <c r="BQ3837" s="74" t="str">
        <f t="shared" si="2150"/>
        <v xml:space="preserve"> </v>
      </c>
      <c r="BS3837" s="120" t="str">
        <f t="shared" si="2151"/>
        <v xml:space="preserve"> </v>
      </c>
      <c r="BU3837" s="74" t="str">
        <f t="shared" si="2152"/>
        <v xml:space="preserve"> </v>
      </c>
      <c r="BW3837" s="120" t="str">
        <f t="shared" si="2153"/>
        <v xml:space="preserve">  </v>
      </c>
      <c r="BY3837" s="74" t="str">
        <f t="shared" si="2154"/>
        <v xml:space="preserve"> </v>
      </c>
      <c r="CA3837" s="120" t="str">
        <f t="shared" si="2155"/>
        <v xml:space="preserve"> </v>
      </c>
      <c r="CC3837" s="115" t="str">
        <f t="shared" si="2156"/>
        <v xml:space="preserve"> </v>
      </c>
      <c r="CD3837" s="115"/>
      <c r="CE3837" s="417" t="str">
        <f t="shared" si="2157"/>
        <v xml:space="preserve"> </v>
      </c>
      <c r="CF3837" s="115"/>
      <c r="CG3837" s="115" t="str">
        <f t="shared" si="2158"/>
        <v xml:space="preserve"> </v>
      </c>
      <c r="CH3837" s="115"/>
      <c r="CI3837" s="417" t="str">
        <f t="shared" si="2159"/>
        <v xml:space="preserve"> </v>
      </c>
      <c r="CJ3837" s="115"/>
      <c r="CK3837" s="115" t="str">
        <f t="shared" si="2160"/>
        <v xml:space="preserve"> </v>
      </c>
      <c r="CL3837" s="115"/>
      <c r="CM3837" s="417" t="str">
        <f t="shared" si="2161"/>
        <v xml:space="preserve"> </v>
      </c>
      <c r="IS3837" s="96"/>
    </row>
    <row r="3838" spans="2:253" s="74" customFormat="1" ht="17.100000000000001" hidden="1" customHeight="1" x14ac:dyDescent="0.25">
      <c r="B3838" s="524">
        <f>IF('KB Duct Parts'!$BL$14=1,Specials!Y9,0)</f>
        <v>0</v>
      </c>
      <c r="C3838" s="508">
        <v>19908</v>
      </c>
      <c r="D3838" s="506">
        <f t="shared" si="2162"/>
        <v>19908</v>
      </c>
      <c r="E3838" s="504" t="s">
        <v>865</v>
      </c>
      <c r="F3838" s="508" t="str">
        <f t="shared" si="2148"/>
        <v xml:space="preserve"> </v>
      </c>
      <c r="G3838" s="509" t="s">
        <v>118</v>
      </c>
      <c r="H3838" s="504" t="s">
        <v>923</v>
      </c>
      <c r="I3838" s="1035"/>
      <c r="J3838" s="1036"/>
      <c r="K3838" s="516" t="s">
        <v>881</v>
      </c>
      <c r="L3838" s="535"/>
      <c r="M3838" s="517" t="str">
        <f t="shared" si="2164"/>
        <v>Y</v>
      </c>
      <c r="N3838" s="514">
        <f t="shared" si="2143"/>
        <v>745</v>
      </c>
      <c r="O3838" s="534">
        <f t="shared" si="2163"/>
        <v>0</v>
      </c>
      <c r="P3838" s="680">
        <f>'KB Duct Parts'!$AE$3</f>
        <v>0</v>
      </c>
      <c r="Q3838" s="681">
        <f t="shared" si="2144"/>
        <v>0</v>
      </c>
      <c r="R3838" s="682">
        <f t="shared" si="2145"/>
        <v>0</v>
      </c>
      <c r="S3838" s="716">
        <f t="shared" si="2149"/>
        <v>0.2</v>
      </c>
      <c r="T3838" s="679">
        <f t="shared" si="2146"/>
        <v>0</v>
      </c>
      <c r="U3838" s="679">
        <f t="shared" si="2147"/>
        <v>0</v>
      </c>
      <c r="AF3838" s="370"/>
      <c r="AG3838" s="375"/>
      <c r="AH3838" s="379"/>
      <c r="AI3838" s="383"/>
      <c r="AJ3838" s="388"/>
      <c r="AK3838" s="392"/>
      <c r="AL3838" s="388"/>
      <c r="AM3838" s="363">
        <f t="shared" si="2142"/>
        <v>1</v>
      </c>
      <c r="AN3838" s="578">
        <v>745</v>
      </c>
      <c r="AO3838" s="78"/>
      <c r="AP3838" s="78"/>
      <c r="AQ3838" s="78"/>
      <c r="AR3838" s="78"/>
      <c r="AS3838" s="78"/>
      <c r="AT3838" s="78"/>
      <c r="AU3838" s="74" t="s">
        <v>717</v>
      </c>
      <c r="AV3838" s="115"/>
      <c r="AW3838" s="395"/>
      <c r="AX3838" s="395">
        <v>0</v>
      </c>
      <c r="AY3838" s="395">
        <v>0</v>
      </c>
      <c r="AZ3838" s="395">
        <v>0</v>
      </c>
      <c r="BA3838" s="395">
        <v>0</v>
      </c>
      <c r="BB3838" s="395">
        <v>0</v>
      </c>
      <c r="BC3838" s="395">
        <v>0</v>
      </c>
      <c r="BD3838" s="115"/>
      <c r="BE3838" s="115"/>
      <c r="BF3838" s="115"/>
      <c r="BG3838" s="115"/>
      <c r="BH3838" s="115"/>
      <c r="BI3838" s="115"/>
      <c r="BJ3838" s="115"/>
      <c r="BK3838" s="115"/>
      <c r="BQ3838" s="74" t="str">
        <f t="shared" si="2150"/>
        <v xml:space="preserve"> </v>
      </c>
      <c r="BS3838" s="120" t="str">
        <f t="shared" si="2151"/>
        <v xml:space="preserve"> </v>
      </c>
      <c r="BU3838" s="74" t="str">
        <f t="shared" si="2152"/>
        <v xml:space="preserve"> </v>
      </c>
      <c r="BW3838" s="120" t="str">
        <f t="shared" si="2153"/>
        <v xml:space="preserve">  </v>
      </c>
      <c r="BY3838" s="74" t="str">
        <f t="shared" si="2154"/>
        <v xml:space="preserve"> </v>
      </c>
      <c r="CA3838" s="120" t="str">
        <f t="shared" si="2155"/>
        <v xml:space="preserve"> </v>
      </c>
      <c r="CC3838" s="115" t="str">
        <f t="shared" si="2156"/>
        <v xml:space="preserve"> </v>
      </c>
      <c r="CD3838" s="115"/>
      <c r="CE3838" s="417" t="str">
        <f t="shared" si="2157"/>
        <v xml:space="preserve"> </v>
      </c>
      <c r="CF3838" s="115"/>
      <c r="CG3838" s="115" t="str">
        <f t="shared" si="2158"/>
        <v xml:space="preserve"> </v>
      </c>
      <c r="CH3838" s="115"/>
      <c r="CI3838" s="417" t="str">
        <f t="shared" si="2159"/>
        <v xml:space="preserve"> </v>
      </c>
      <c r="CJ3838" s="115"/>
      <c r="CK3838" s="115" t="str">
        <f t="shared" si="2160"/>
        <v xml:space="preserve"> </v>
      </c>
      <c r="CL3838" s="115"/>
      <c r="CM3838" s="417" t="str">
        <f t="shared" si="2161"/>
        <v xml:space="preserve"> </v>
      </c>
      <c r="IS3838" s="96"/>
    </row>
    <row r="3839" spans="2:253" s="74" customFormat="1" ht="17.100000000000001" hidden="1" customHeight="1" x14ac:dyDescent="0.25">
      <c r="B3839" s="524">
        <f>IF('KB Duct Parts'!$BL$14=1,Specials!Y10,0)</f>
        <v>0</v>
      </c>
      <c r="C3839" s="508">
        <v>19909</v>
      </c>
      <c r="D3839" s="506">
        <f t="shared" si="2162"/>
        <v>19909</v>
      </c>
      <c r="E3839" s="504" t="s">
        <v>866</v>
      </c>
      <c r="F3839" s="508" t="str">
        <f t="shared" si="2148"/>
        <v xml:space="preserve"> </v>
      </c>
      <c r="G3839" s="509" t="s">
        <v>118</v>
      </c>
      <c r="H3839" s="504" t="s">
        <v>923</v>
      </c>
      <c r="I3839" s="1035"/>
      <c r="J3839" s="1036"/>
      <c r="K3839" s="516" t="s">
        <v>881</v>
      </c>
      <c r="L3839" s="535"/>
      <c r="M3839" s="517" t="str">
        <f t="shared" si="2164"/>
        <v>Y</v>
      </c>
      <c r="N3839" s="514">
        <f t="shared" si="2143"/>
        <v>804</v>
      </c>
      <c r="O3839" s="534">
        <f t="shared" si="2163"/>
        <v>0</v>
      </c>
      <c r="P3839" s="680">
        <f>'KB Duct Parts'!$AE$3</f>
        <v>0</v>
      </c>
      <c r="Q3839" s="681">
        <f t="shared" si="2144"/>
        <v>0</v>
      </c>
      <c r="R3839" s="682">
        <f t="shared" si="2145"/>
        <v>0</v>
      </c>
      <c r="S3839" s="716">
        <f t="shared" si="2149"/>
        <v>0.2</v>
      </c>
      <c r="T3839" s="679">
        <f t="shared" si="2146"/>
        <v>0</v>
      </c>
      <c r="U3839" s="679">
        <f t="shared" si="2147"/>
        <v>0</v>
      </c>
      <c r="AF3839" s="370"/>
      <c r="AG3839" s="375"/>
      <c r="AH3839" s="379"/>
      <c r="AI3839" s="383"/>
      <c r="AJ3839" s="388"/>
      <c r="AK3839" s="392"/>
      <c r="AL3839" s="388"/>
      <c r="AM3839" s="363">
        <f t="shared" si="2142"/>
        <v>1</v>
      </c>
      <c r="AN3839" s="578">
        <v>804</v>
      </c>
      <c r="AO3839" s="78"/>
      <c r="AP3839" s="78"/>
      <c r="AQ3839" s="78"/>
      <c r="AR3839" s="78"/>
      <c r="AS3839" s="78"/>
      <c r="AT3839" s="78"/>
      <c r="AU3839" s="74" t="s">
        <v>717</v>
      </c>
      <c r="AV3839" s="115"/>
      <c r="AW3839" s="395"/>
      <c r="AX3839" s="395">
        <v>0</v>
      </c>
      <c r="AY3839" s="395">
        <v>0</v>
      </c>
      <c r="AZ3839" s="395">
        <v>0</v>
      </c>
      <c r="BA3839" s="395">
        <v>0</v>
      </c>
      <c r="BB3839" s="395">
        <v>0</v>
      </c>
      <c r="BC3839" s="395">
        <v>0</v>
      </c>
      <c r="BD3839" s="115"/>
      <c r="BE3839" s="115"/>
      <c r="BF3839" s="115"/>
      <c r="BG3839" s="115"/>
      <c r="BH3839" s="115"/>
      <c r="BI3839" s="115"/>
      <c r="BJ3839" s="115"/>
      <c r="BK3839" s="115"/>
      <c r="BQ3839" s="74" t="str">
        <f t="shared" si="2150"/>
        <v xml:space="preserve"> </v>
      </c>
      <c r="BS3839" s="120" t="str">
        <f t="shared" si="2151"/>
        <v xml:space="preserve"> </v>
      </c>
      <c r="BU3839" s="74" t="str">
        <f t="shared" si="2152"/>
        <v xml:space="preserve"> </v>
      </c>
      <c r="BW3839" s="120" t="str">
        <f t="shared" si="2153"/>
        <v xml:space="preserve">  </v>
      </c>
      <c r="BY3839" s="74" t="str">
        <f t="shared" si="2154"/>
        <v xml:space="preserve"> </v>
      </c>
      <c r="CA3839" s="120" t="str">
        <f t="shared" si="2155"/>
        <v xml:space="preserve"> </v>
      </c>
      <c r="CC3839" s="115" t="str">
        <f t="shared" si="2156"/>
        <v xml:space="preserve"> </v>
      </c>
      <c r="CD3839" s="115"/>
      <c r="CE3839" s="417" t="str">
        <f t="shared" si="2157"/>
        <v xml:space="preserve"> </v>
      </c>
      <c r="CF3839" s="115"/>
      <c r="CG3839" s="115" t="str">
        <f t="shared" si="2158"/>
        <v xml:space="preserve"> </v>
      </c>
      <c r="CH3839" s="115"/>
      <c r="CI3839" s="417" t="str">
        <f t="shared" si="2159"/>
        <v xml:space="preserve"> </v>
      </c>
      <c r="CJ3839" s="115"/>
      <c r="CK3839" s="115" t="str">
        <f t="shared" si="2160"/>
        <v xml:space="preserve"> </v>
      </c>
      <c r="CL3839" s="115"/>
      <c r="CM3839" s="417" t="str">
        <f t="shared" si="2161"/>
        <v xml:space="preserve"> </v>
      </c>
      <c r="IS3839" s="96"/>
    </row>
    <row r="3840" spans="2:253" s="74" customFormat="1" ht="17.100000000000001" hidden="1" customHeight="1" x14ac:dyDescent="0.25">
      <c r="B3840" s="524">
        <f>IF('KB Duct Parts'!$BL$14=1,Specials!Y11,0)</f>
        <v>0</v>
      </c>
      <c r="C3840" s="508">
        <v>19910</v>
      </c>
      <c r="D3840" s="506">
        <f t="shared" si="2162"/>
        <v>19910</v>
      </c>
      <c r="E3840" s="504" t="s">
        <v>867</v>
      </c>
      <c r="F3840" s="508" t="str">
        <f t="shared" si="2148"/>
        <v xml:space="preserve"> </v>
      </c>
      <c r="G3840" s="509" t="s">
        <v>118</v>
      </c>
      <c r="H3840" s="504" t="s">
        <v>923</v>
      </c>
      <c r="I3840" s="1035"/>
      <c r="J3840" s="1036"/>
      <c r="K3840" s="516" t="s">
        <v>881</v>
      </c>
      <c r="L3840" s="535"/>
      <c r="M3840" s="517" t="str">
        <f t="shared" si="2164"/>
        <v>Y</v>
      </c>
      <c r="N3840" s="514">
        <f t="shared" si="2143"/>
        <v>860</v>
      </c>
      <c r="O3840" s="534">
        <f t="shared" si="2163"/>
        <v>0</v>
      </c>
      <c r="P3840" s="680">
        <f>'KB Duct Parts'!$AE$3</f>
        <v>0</v>
      </c>
      <c r="Q3840" s="681">
        <f t="shared" si="2144"/>
        <v>0</v>
      </c>
      <c r="R3840" s="682">
        <f t="shared" si="2145"/>
        <v>0</v>
      </c>
      <c r="S3840" s="716">
        <f t="shared" si="2149"/>
        <v>0.2</v>
      </c>
      <c r="T3840" s="679">
        <f t="shared" si="2146"/>
        <v>0</v>
      </c>
      <c r="U3840" s="679">
        <f t="shared" si="2147"/>
        <v>0</v>
      </c>
      <c r="AF3840" s="370"/>
      <c r="AG3840" s="375"/>
      <c r="AH3840" s="379"/>
      <c r="AI3840" s="383"/>
      <c r="AJ3840" s="388"/>
      <c r="AK3840" s="392"/>
      <c r="AL3840" s="388"/>
      <c r="AM3840" s="363">
        <f t="shared" si="2142"/>
        <v>1</v>
      </c>
      <c r="AN3840" s="578">
        <v>860</v>
      </c>
      <c r="AO3840" s="78"/>
      <c r="AP3840" s="78"/>
      <c r="AQ3840" s="78"/>
      <c r="AR3840" s="78"/>
      <c r="AS3840" s="78"/>
      <c r="AT3840" s="78"/>
      <c r="AU3840" s="74" t="s">
        <v>717</v>
      </c>
      <c r="AV3840" s="115"/>
      <c r="AW3840" s="395"/>
      <c r="AX3840" s="395">
        <v>0</v>
      </c>
      <c r="AY3840" s="395">
        <v>0</v>
      </c>
      <c r="AZ3840" s="395">
        <v>0</v>
      </c>
      <c r="BA3840" s="395">
        <v>0</v>
      </c>
      <c r="BB3840" s="395">
        <v>0</v>
      </c>
      <c r="BC3840" s="395">
        <v>0</v>
      </c>
      <c r="BD3840" s="115"/>
      <c r="BE3840" s="115"/>
      <c r="BF3840" s="115"/>
      <c r="BG3840" s="115"/>
      <c r="BH3840" s="115"/>
      <c r="BI3840" s="115"/>
      <c r="BJ3840" s="115"/>
      <c r="BK3840" s="115"/>
      <c r="BQ3840" s="74" t="str">
        <f t="shared" si="2150"/>
        <v xml:space="preserve"> </v>
      </c>
      <c r="BS3840" s="120" t="str">
        <f t="shared" si="2151"/>
        <v xml:space="preserve"> </v>
      </c>
      <c r="BU3840" s="74" t="str">
        <f t="shared" si="2152"/>
        <v xml:space="preserve"> </v>
      </c>
      <c r="BW3840" s="120" t="str">
        <f t="shared" si="2153"/>
        <v xml:space="preserve">  </v>
      </c>
      <c r="BY3840" s="74" t="str">
        <f t="shared" si="2154"/>
        <v xml:space="preserve"> </v>
      </c>
      <c r="CA3840" s="120" t="str">
        <f t="shared" si="2155"/>
        <v xml:space="preserve"> </v>
      </c>
      <c r="CC3840" s="115" t="str">
        <f t="shared" si="2156"/>
        <v xml:space="preserve"> </v>
      </c>
      <c r="CD3840" s="115"/>
      <c r="CE3840" s="417" t="str">
        <f t="shared" si="2157"/>
        <v xml:space="preserve"> </v>
      </c>
      <c r="CF3840" s="115"/>
      <c r="CG3840" s="115" t="str">
        <f t="shared" si="2158"/>
        <v xml:space="preserve"> </v>
      </c>
      <c r="CH3840" s="115"/>
      <c r="CI3840" s="417" t="str">
        <f t="shared" si="2159"/>
        <v xml:space="preserve"> </v>
      </c>
      <c r="CJ3840" s="115"/>
      <c r="CK3840" s="115" t="str">
        <f t="shared" si="2160"/>
        <v xml:space="preserve"> </v>
      </c>
      <c r="CL3840" s="115"/>
      <c r="CM3840" s="417" t="str">
        <f t="shared" si="2161"/>
        <v xml:space="preserve"> </v>
      </c>
      <c r="IS3840" s="96"/>
    </row>
    <row r="3841" spans="2:253" s="74" customFormat="1" ht="17.100000000000001" hidden="1" customHeight="1" x14ac:dyDescent="0.25">
      <c r="B3841" s="524">
        <f>IF('KB Duct Parts'!$BL$14=1,Specials!Y12,0)</f>
        <v>0</v>
      </c>
      <c r="C3841" s="508">
        <v>19911</v>
      </c>
      <c r="D3841" s="506">
        <f t="shared" si="2162"/>
        <v>19911</v>
      </c>
      <c r="E3841" s="504" t="s">
        <v>868</v>
      </c>
      <c r="F3841" s="508" t="str">
        <f t="shared" si="2148"/>
        <v xml:space="preserve"> </v>
      </c>
      <c r="G3841" s="509" t="s">
        <v>118</v>
      </c>
      <c r="H3841" s="504" t="s">
        <v>923</v>
      </c>
      <c r="I3841" s="1035"/>
      <c r="J3841" s="1036"/>
      <c r="K3841" s="516" t="s">
        <v>881</v>
      </c>
      <c r="L3841" s="535"/>
      <c r="M3841" s="517" t="str">
        <f t="shared" si="2164"/>
        <v>Y</v>
      </c>
      <c r="N3841" s="514">
        <f t="shared" si="2143"/>
        <v>915</v>
      </c>
      <c r="O3841" s="534">
        <f t="shared" si="2163"/>
        <v>0</v>
      </c>
      <c r="P3841" s="680">
        <f>'KB Duct Parts'!$AE$3</f>
        <v>0</v>
      </c>
      <c r="Q3841" s="681">
        <f t="shared" si="2144"/>
        <v>0</v>
      </c>
      <c r="R3841" s="682">
        <f t="shared" si="2145"/>
        <v>0</v>
      </c>
      <c r="S3841" s="716">
        <f t="shared" si="2149"/>
        <v>0.2</v>
      </c>
      <c r="T3841" s="679">
        <f t="shared" si="2146"/>
        <v>0</v>
      </c>
      <c r="U3841" s="679">
        <f t="shared" si="2147"/>
        <v>0</v>
      </c>
      <c r="AF3841" s="370"/>
      <c r="AG3841" s="375"/>
      <c r="AH3841" s="379"/>
      <c r="AI3841" s="383"/>
      <c r="AJ3841" s="388"/>
      <c r="AK3841" s="392"/>
      <c r="AL3841" s="388"/>
      <c r="AM3841" s="363">
        <f t="shared" si="2142"/>
        <v>1</v>
      </c>
      <c r="AN3841" s="578">
        <v>915</v>
      </c>
      <c r="AO3841" s="78"/>
      <c r="AP3841" s="78"/>
      <c r="AQ3841" s="78"/>
      <c r="AR3841" s="78"/>
      <c r="AS3841" s="78"/>
      <c r="AT3841" s="78"/>
      <c r="AU3841" s="74" t="s">
        <v>717</v>
      </c>
      <c r="AV3841" s="115"/>
      <c r="AW3841" s="395"/>
      <c r="AX3841" s="395">
        <v>0</v>
      </c>
      <c r="AY3841" s="395">
        <v>0</v>
      </c>
      <c r="AZ3841" s="395">
        <v>0</v>
      </c>
      <c r="BA3841" s="395">
        <v>0</v>
      </c>
      <c r="BB3841" s="395">
        <v>0</v>
      </c>
      <c r="BC3841" s="395">
        <v>0</v>
      </c>
      <c r="BD3841" s="115"/>
      <c r="BE3841" s="115"/>
      <c r="BF3841" s="115"/>
      <c r="BG3841" s="115"/>
      <c r="BH3841" s="115"/>
      <c r="BI3841" s="115"/>
      <c r="BJ3841" s="115"/>
      <c r="BK3841" s="115"/>
      <c r="BQ3841" s="74" t="str">
        <f t="shared" si="2150"/>
        <v xml:space="preserve"> </v>
      </c>
      <c r="BS3841" s="120" t="str">
        <f t="shared" si="2151"/>
        <v xml:space="preserve"> </v>
      </c>
      <c r="BU3841" s="74" t="str">
        <f t="shared" si="2152"/>
        <v xml:space="preserve"> </v>
      </c>
      <c r="BW3841" s="120" t="str">
        <f t="shared" si="2153"/>
        <v xml:space="preserve">  </v>
      </c>
      <c r="BY3841" s="74" t="str">
        <f t="shared" si="2154"/>
        <v xml:space="preserve"> </v>
      </c>
      <c r="CA3841" s="120" t="str">
        <f t="shared" si="2155"/>
        <v xml:space="preserve"> </v>
      </c>
      <c r="CC3841" s="115" t="str">
        <f t="shared" si="2156"/>
        <v xml:space="preserve"> </v>
      </c>
      <c r="CD3841" s="115"/>
      <c r="CE3841" s="417" t="str">
        <f t="shared" si="2157"/>
        <v xml:space="preserve"> </v>
      </c>
      <c r="CF3841" s="115"/>
      <c r="CG3841" s="115" t="str">
        <f t="shared" si="2158"/>
        <v xml:space="preserve"> </v>
      </c>
      <c r="CH3841" s="115"/>
      <c r="CI3841" s="417" t="str">
        <f t="shared" si="2159"/>
        <v xml:space="preserve"> </v>
      </c>
      <c r="CJ3841" s="115"/>
      <c r="CK3841" s="115" t="str">
        <f t="shared" si="2160"/>
        <v xml:space="preserve"> </v>
      </c>
      <c r="CL3841" s="115"/>
      <c r="CM3841" s="417" t="str">
        <f t="shared" si="2161"/>
        <v xml:space="preserve"> </v>
      </c>
      <c r="IS3841" s="96"/>
    </row>
    <row r="3842" spans="2:253" s="74" customFormat="1" ht="17.100000000000001" hidden="1" customHeight="1" x14ac:dyDescent="0.25">
      <c r="B3842" s="524">
        <f>IF('KB Duct Parts'!$BL$14=1,Specials!Y13,0)</f>
        <v>0</v>
      </c>
      <c r="C3842" s="508">
        <v>19912</v>
      </c>
      <c r="D3842" s="506">
        <f t="shared" si="2162"/>
        <v>19912</v>
      </c>
      <c r="E3842" s="504" t="s">
        <v>869</v>
      </c>
      <c r="F3842" s="508" t="str">
        <f t="shared" si="2148"/>
        <v xml:space="preserve"> </v>
      </c>
      <c r="G3842" s="509" t="s">
        <v>118</v>
      </c>
      <c r="H3842" s="504" t="s">
        <v>923</v>
      </c>
      <c r="I3842" s="1035"/>
      <c r="J3842" s="1036"/>
      <c r="K3842" s="516" t="s">
        <v>881</v>
      </c>
      <c r="L3842" s="535"/>
      <c r="M3842" s="517" t="str">
        <f t="shared" si="2164"/>
        <v>Y</v>
      </c>
      <c r="N3842" s="514">
        <f t="shared" si="2143"/>
        <v>1005</v>
      </c>
      <c r="O3842" s="534">
        <f t="shared" si="2163"/>
        <v>0</v>
      </c>
      <c r="P3842" s="680">
        <f>'KB Duct Parts'!$AE$3</f>
        <v>0</v>
      </c>
      <c r="Q3842" s="681">
        <f t="shared" si="2144"/>
        <v>0</v>
      </c>
      <c r="R3842" s="682">
        <f t="shared" si="2145"/>
        <v>0</v>
      </c>
      <c r="S3842" s="716">
        <f t="shared" si="2149"/>
        <v>0.2</v>
      </c>
      <c r="T3842" s="679">
        <f t="shared" si="2146"/>
        <v>0</v>
      </c>
      <c r="U3842" s="679">
        <f t="shared" si="2147"/>
        <v>0</v>
      </c>
      <c r="AF3842" s="370"/>
      <c r="AG3842" s="375"/>
      <c r="AH3842" s="379"/>
      <c r="AI3842" s="383"/>
      <c r="AJ3842" s="388"/>
      <c r="AK3842" s="392"/>
      <c r="AL3842" s="388"/>
      <c r="AM3842" s="363">
        <f t="shared" si="2142"/>
        <v>1</v>
      </c>
      <c r="AN3842" s="578">
        <v>1005</v>
      </c>
      <c r="AO3842" s="78"/>
      <c r="AP3842" s="78"/>
      <c r="AQ3842" s="78"/>
      <c r="AR3842" s="78"/>
      <c r="AS3842" s="78"/>
      <c r="AT3842" s="78"/>
      <c r="AU3842" s="74" t="s">
        <v>717</v>
      </c>
      <c r="AV3842" s="115"/>
      <c r="AW3842" s="395"/>
      <c r="AX3842" s="395">
        <v>0</v>
      </c>
      <c r="AY3842" s="395">
        <v>0</v>
      </c>
      <c r="AZ3842" s="395">
        <v>0</v>
      </c>
      <c r="BA3842" s="395">
        <v>0</v>
      </c>
      <c r="BB3842" s="395">
        <v>0</v>
      </c>
      <c r="BC3842" s="395">
        <v>0</v>
      </c>
      <c r="BD3842" s="115"/>
      <c r="BE3842" s="115"/>
      <c r="BF3842" s="115"/>
      <c r="BG3842" s="115"/>
      <c r="BH3842" s="115"/>
      <c r="BI3842" s="115"/>
      <c r="BJ3842" s="115"/>
      <c r="BK3842" s="115"/>
      <c r="BQ3842" s="74" t="str">
        <f t="shared" si="2150"/>
        <v xml:space="preserve"> </v>
      </c>
      <c r="BS3842" s="120" t="str">
        <f t="shared" si="2151"/>
        <v xml:space="preserve"> </v>
      </c>
      <c r="BU3842" s="74" t="str">
        <f t="shared" si="2152"/>
        <v xml:space="preserve"> </v>
      </c>
      <c r="BW3842" s="120" t="str">
        <f t="shared" si="2153"/>
        <v xml:space="preserve">  </v>
      </c>
      <c r="BY3842" s="74" t="str">
        <f t="shared" si="2154"/>
        <v xml:space="preserve"> </v>
      </c>
      <c r="CA3842" s="120" t="str">
        <f t="shared" si="2155"/>
        <v xml:space="preserve"> </v>
      </c>
      <c r="CC3842" s="115" t="str">
        <f t="shared" si="2156"/>
        <v xml:space="preserve"> </v>
      </c>
      <c r="CD3842" s="115"/>
      <c r="CE3842" s="417" t="str">
        <f t="shared" si="2157"/>
        <v xml:space="preserve"> </v>
      </c>
      <c r="CF3842" s="115"/>
      <c r="CG3842" s="115" t="str">
        <f t="shared" si="2158"/>
        <v xml:space="preserve"> </v>
      </c>
      <c r="CH3842" s="115"/>
      <c r="CI3842" s="417" t="str">
        <f t="shared" si="2159"/>
        <v xml:space="preserve"> </v>
      </c>
      <c r="CJ3842" s="115"/>
      <c r="CK3842" s="115" t="str">
        <f t="shared" si="2160"/>
        <v xml:space="preserve"> </v>
      </c>
      <c r="CL3842" s="115"/>
      <c r="CM3842" s="417" t="str">
        <f t="shared" si="2161"/>
        <v xml:space="preserve"> </v>
      </c>
      <c r="IS3842" s="96"/>
    </row>
    <row r="3843" spans="2:253" s="74" customFormat="1" ht="17.100000000000001" hidden="1" customHeight="1" x14ac:dyDescent="0.25">
      <c r="B3843" s="524">
        <f>IF('KB Duct Parts'!$BL$14=1,Specials!AB5,0)</f>
        <v>0</v>
      </c>
      <c r="C3843" s="508">
        <v>18904</v>
      </c>
      <c r="D3843" s="506">
        <f t="shared" si="2162"/>
        <v>18904</v>
      </c>
      <c r="E3843" s="504" t="s">
        <v>861</v>
      </c>
      <c r="F3843" s="508" t="str">
        <f t="shared" si="2148"/>
        <v xml:space="preserve"> </v>
      </c>
      <c r="G3843" s="509" t="s">
        <v>119</v>
      </c>
      <c r="H3843" s="504" t="s">
        <v>923</v>
      </c>
      <c r="I3843" s="1035"/>
      <c r="J3843" s="1036"/>
      <c r="K3843" s="516" t="s">
        <v>881</v>
      </c>
      <c r="L3843" s="535"/>
      <c r="M3843" s="517" t="str">
        <f t="shared" si="2164"/>
        <v>Y</v>
      </c>
      <c r="N3843" s="514">
        <f t="shared" si="2143"/>
        <v>102</v>
      </c>
      <c r="O3843" s="518">
        <f t="shared" si="2163"/>
        <v>0</v>
      </c>
      <c r="P3843" s="680">
        <f>'KB Duct Parts'!$AE$3</f>
        <v>0</v>
      </c>
      <c r="Q3843" s="681">
        <f t="shared" si="2144"/>
        <v>0</v>
      </c>
      <c r="R3843" s="682">
        <f t="shared" si="2145"/>
        <v>0</v>
      </c>
      <c r="S3843" s="716">
        <f t="shared" si="2149"/>
        <v>0.2</v>
      </c>
      <c r="T3843" s="679">
        <f t="shared" si="2146"/>
        <v>0</v>
      </c>
      <c r="U3843" s="679">
        <f t="shared" si="2147"/>
        <v>0</v>
      </c>
      <c r="AF3843" s="370"/>
      <c r="AG3843" s="375"/>
      <c r="AH3843" s="379"/>
      <c r="AI3843" s="383"/>
      <c r="AJ3843" s="388"/>
      <c r="AK3843" s="392"/>
      <c r="AL3843" s="388"/>
      <c r="AM3843" s="363">
        <f t="shared" si="2142"/>
        <v>1</v>
      </c>
      <c r="AN3843" s="578">
        <v>102</v>
      </c>
      <c r="AO3843" s="78"/>
      <c r="AP3843" s="78"/>
      <c r="AQ3843" s="78"/>
      <c r="AR3843" s="78"/>
      <c r="AS3843" s="78"/>
      <c r="AT3843" s="78"/>
      <c r="AU3843" s="74" t="s">
        <v>717</v>
      </c>
      <c r="AV3843" s="115"/>
      <c r="AW3843" s="395"/>
      <c r="AX3843" s="395">
        <v>0</v>
      </c>
      <c r="AY3843" s="395">
        <v>0</v>
      </c>
      <c r="AZ3843" s="395">
        <v>0</v>
      </c>
      <c r="BA3843" s="395">
        <v>0</v>
      </c>
      <c r="BB3843" s="395">
        <v>0</v>
      </c>
      <c r="BC3843" s="395">
        <v>0</v>
      </c>
      <c r="BD3843" s="115"/>
      <c r="BE3843" s="115"/>
      <c r="BF3843" s="115"/>
      <c r="BG3843" s="115"/>
      <c r="BH3843" s="115"/>
      <c r="BI3843" s="115"/>
      <c r="BJ3843" s="115"/>
      <c r="BK3843" s="115"/>
      <c r="BQ3843" s="74" t="str">
        <f t="shared" si="2150"/>
        <v xml:space="preserve"> </v>
      </c>
      <c r="BS3843" s="120" t="str">
        <f t="shared" si="2151"/>
        <v xml:space="preserve"> </v>
      </c>
      <c r="BU3843" s="74" t="str">
        <f t="shared" si="2152"/>
        <v xml:space="preserve"> </v>
      </c>
      <c r="BW3843" s="120" t="str">
        <f t="shared" si="2153"/>
        <v xml:space="preserve">  </v>
      </c>
      <c r="BY3843" s="74" t="str">
        <f t="shared" si="2154"/>
        <v xml:space="preserve"> </v>
      </c>
      <c r="CA3843" s="120" t="str">
        <f t="shared" si="2155"/>
        <v xml:space="preserve"> </v>
      </c>
      <c r="CC3843" s="115" t="str">
        <f t="shared" si="2156"/>
        <v xml:space="preserve"> </v>
      </c>
      <c r="CD3843" s="115"/>
      <c r="CE3843" s="417" t="str">
        <f t="shared" si="2157"/>
        <v xml:space="preserve"> </v>
      </c>
      <c r="CF3843" s="115"/>
      <c r="CG3843" s="115" t="str">
        <f t="shared" si="2158"/>
        <v xml:space="preserve"> </v>
      </c>
      <c r="CH3843" s="115"/>
      <c r="CI3843" s="417" t="str">
        <f t="shared" si="2159"/>
        <v xml:space="preserve"> </v>
      </c>
      <c r="CJ3843" s="115"/>
      <c r="CK3843" s="115" t="str">
        <f t="shared" si="2160"/>
        <v xml:space="preserve"> </v>
      </c>
      <c r="CL3843" s="115"/>
      <c r="CM3843" s="417" t="str">
        <f t="shared" si="2161"/>
        <v xml:space="preserve"> </v>
      </c>
      <c r="IS3843" s="96"/>
    </row>
    <row r="3844" spans="2:253" s="74" customFormat="1" ht="17.100000000000001" hidden="1" customHeight="1" x14ac:dyDescent="0.25">
      <c r="B3844" s="524">
        <f>IF('KB Duct Parts'!$BL$14=1,Specials!AB6,0)</f>
        <v>0</v>
      </c>
      <c r="C3844" s="508">
        <v>18905</v>
      </c>
      <c r="D3844" s="506">
        <f t="shared" si="2162"/>
        <v>18905</v>
      </c>
      <c r="E3844" s="504" t="s">
        <v>862</v>
      </c>
      <c r="F3844" s="508" t="str">
        <f t="shared" si="2148"/>
        <v xml:space="preserve"> </v>
      </c>
      <c r="G3844" s="509" t="s">
        <v>119</v>
      </c>
      <c r="H3844" s="504" t="s">
        <v>923</v>
      </c>
      <c r="I3844" s="1035"/>
      <c r="J3844" s="1036"/>
      <c r="K3844" s="516" t="s">
        <v>881</v>
      </c>
      <c r="L3844" s="535"/>
      <c r="M3844" s="517" t="str">
        <f t="shared" si="2164"/>
        <v>Y</v>
      </c>
      <c r="N3844" s="514">
        <f t="shared" si="2143"/>
        <v>111</v>
      </c>
      <c r="O3844" s="518">
        <f t="shared" si="2163"/>
        <v>0</v>
      </c>
      <c r="P3844" s="680">
        <f>'KB Duct Parts'!$AE$3</f>
        <v>0</v>
      </c>
      <c r="Q3844" s="681">
        <f t="shared" si="2144"/>
        <v>0</v>
      </c>
      <c r="R3844" s="682">
        <f t="shared" si="2145"/>
        <v>0</v>
      </c>
      <c r="S3844" s="716">
        <f t="shared" si="2149"/>
        <v>0.2</v>
      </c>
      <c r="T3844" s="679">
        <f t="shared" si="2146"/>
        <v>0</v>
      </c>
      <c r="U3844" s="679">
        <f t="shared" si="2147"/>
        <v>0</v>
      </c>
      <c r="AF3844" s="370"/>
      <c r="AG3844" s="375"/>
      <c r="AH3844" s="379"/>
      <c r="AI3844" s="383"/>
      <c r="AJ3844" s="388"/>
      <c r="AK3844" s="392"/>
      <c r="AL3844" s="388"/>
      <c r="AM3844" s="363">
        <f t="shared" si="2142"/>
        <v>1</v>
      </c>
      <c r="AN3844" s="578">
        <v>111</v>
      </c>
      <c r="AO3844" s="78"/>
      <c r="AP3844" s="78"/>
      <c r="AQ3844" s="78"/>
      <c r="AR3844" s="78"/>
      <c r="AS3844" s="78"/>
      <c r="AT3844" s="78"/>
      <c r="AU3844" s="74" t="s">
        <v>717</v>
      </c>
      <c r="AV3844" s="115"/>
      <c r="AW3844" s="395"/>
      <c r="AX3844" s="395">
        <v>0</v>
      </c>
      <c r="AY3844" s="395">
        <v>0</v>
      </c>
      <c r="AZ3844" s="395">
        <v>0</v>
      </c>
      <c r="BA3844" s="395">
        <v>0</v>
      </c>
      <c r="BB3844" s="395">
        <v>0</v>
      </c>
      <c r="BC3844" s="395">
        <v>0</v>
      </c>
      <c r="BD3844" s="115"/>
      <c r="BE3844" s="115"/>
      <c r="BF3844" s="115"/>
      <c r="BG3844" s="115"/>
      <c r="BH3844" s="115"/>
      <c r="BI3844" s="115"/>
      <c r="BJ3844" s="115"/>
      <c r="BK3844" s="115"/>
      <c r="BQ3844" s="74" t="str">
        <f t="shared" si="2150"/>
        <v xml:space="preserve"> </v>
      </c>
      <c r="BS3844" s="120" t="str">
        <f t="shared" si="2151"/>
        <v xml:space="preserve"> </v>
      </c>
      <c r="BU3844" s="74" t="str">
        <f t="shared" si="2152"/>
        <v xml:space="preserve"> </v>
      </c>
      <c r="BW3844" s="120" t="str">
        <f t="shared" si="2153"/>
        <v xml:space="preserve">  </v>
      </c>
      <c r="BY3844" s="74" t="str">
        <f t="shared" si="2154"/>
        <v xml:space="preserve"> </v>
      </c>
      <c r="CA3844" s="120" t="str">
        <f t="shared" si="2155"/>
        <v xml:space="preserve"> </v>
      </c>
      <c r="CC3844" s="115" t="str">
        <f t="shared" si="2156"/>
        <v xml:space="preserve"> </v>
      </c>
      <c r="CD3844" s="115"/>
      <c r="CE3844" s="417" t="str">
        <f t="shared" si="2157"/>
        <v xml:space="preserve"> </v>
      </c>
      <c r="CF3844" s="115"/>
      <c r="CG3844" s="115" t="str">
        <f t="shared" si="2158"/>
        <v xml:space="preserve"> </v>
      </c>
      <c r="CH3844" s="115"/>
      <c r="CI3844" s="417" t="str">
        <f t="shared" si="2159"/>
        <v xml:space="preserve"> </v>
      </c>
      <c r="CJ3844" s="115"/>
      <c r="CK3844" s="115" t="str">
        <f t="shared" si="2160"/>
        <v xml:space="preserve"> </v>
      </c>
      <c r="CL3844" s="115"/>
      <c r="CM3844" s="417" t="str">
        <f t="shared" si="2161"/>
        <v xml:space="preserve"> </v>
      </c>
      <c r="IS3844" s="96"/>
    </row>
    <row r="3845" spans="2:253" s="74" customFormat="1" ht="17.100000000000001" hidden="1" customHeight="1" x14ac:dyDescent="0.25">
      <c r="B3845" s="524">
        <f>IF('KB Duct Parts'!$BL$14=1,Specials!AB7,0)</f>
        <v>0</v>
      </c>
      <c r="C3845" s="508">
        <v>18906</v>
      </c>
      <c r="D3845" s="506">
        <f t="shared" si="2162"/>
        <v>18906</v>
      </c>
      <c r="E3845" s="504" t="s">
        <v>863</v>
      </c>
      <c r="F3845" s="508" t="str">
        <f t="shared" si="2148"/>
        <v xml:space="preserve"> </v>
      </c>
      <c r="G3845" s="509" t="s">
        <v>119</v>
      </c>
      <c r="H3845" s="504" t="s">
        <v>923</v>
      </c>
      <c r="I3845" s="1035"/>
      <c r="J3845" s="1036"/>
      <c r="K3845" s="516" t="s">
        <v>881</v>
      </c>
      <c r="L3845" s="535"/>
      <c r="M3845" s="517" t="str">
        <f t="shared" si="2164"/>
        <v>Y</v>
      </c>
      <c r="N3845" s="514">
        <f t="shared" si="2143"/>
        <v>116</v>
      </c>
      <c r="O3845" s="518">
        <f t="shared" si="2163"/>
        <v>0</v>
      </c>
      <c r="P3845" s="680">
        <f>'KB Duct Parts'!$AE$3</f>
        <v>0</v>
      </c>
      <c r="Q3845" s="681">
        <f t="shared" si="2144"/>
        <v>0</v>
      </c>
      <c r="R3845" s="682">
        <f t="shared" si="2145"/>
        <v>0</v>
      </c>
      <c r="S3845" s="716">
        <f t="shared" si="2149"/>
        <v>0.2</v>
      </c>
      <c r="T3845" s="679">
        <f t="shared" si="2146"/>
        <v>0</v>
      </c>
      <c r="U3845" s="679">
        <f t="shared" si="2147"/>
        <v>0</v>
      </c>
      <c r="AF3845" s="370"/>
      <c r="AG3845" s="375"/>
      <c r="AH3845" s="379"/>
      <c r="AI3845" s="383"/>
      <c r="AJ3845" s="388"/>
      <c r="AK3845" s="392"/>
      <c r="AL3845" s="388"/>
      <c r="AM3845" s="363">
        <f t="shared" si="2142"/>
        <v>1</v>
      </c>
      <c r="AN3845" s="578">
        <v>116</v>
      </c>
      <c r="AO3845" s="78"/>
      <c r="AP3845" s="78"/>
      <c r="AQ3845" s="78"/>
      <c r="AR3845" s="78"/>
      <c r="AS3845" s="78"/>
      <c r="AT3845" s="78"/>
      <c r="AU3845" s="74" t="s">
        <v>717</v>
      </c>
      <c r="AV3845" s="115"/>
      <c r="AW3845" s="395"/>
      <c r="AX3845" s="395">
        <v>0</v>
      </c>
      <c r="AY3845" s="395">
        <v>0</v>
      </c>
      <c r="AZ3845" s="395">
        <v>0</v>
      </c>
      <c r="BA3845" s="395">
        <v>0</v>
      </c>
      <c r="BB3845" s="395">
        <v>0</v>
      </c>
      <c r="BC3845" s="395">
        <v>0</v>
      </c>
      <c r="BD3845" s="115"/>
      <c r="BE3845" s="115"/>
      <c r="BF3845" s="115"/>
      <c r="BG3845" s="115"/>
      <c r="BH3845" s="115"/>
      <c r="BI3845" s="115"/>
      <c r="BJ3845" s="115"/>
      <c r="BK3845" s="115"/>
      <c r="BQ3845" s="74" t="str">
        <f t="shared" si="2150"/>
        <v xml:space="preserve"> </v>
      </c>
      <c r="BS3845" s="120" t="str">
        <f t="shared" si="2151"/>
        <v xml:space="preserve"> </v>
      </c>
      <c r="BU3845" s="74" t="str">
        <f t="shared" si="2152"/>
        <v xml:space="preserve"> </v>
      </c>
      <c r="BW3845" s="120" t="str">
        <f t="shared" si="2153"/>
        <v xml:space="preserve">  </v>
      </c>
      <c r="BY3845" s="74" t="str">
        <f t="shared" si="2154"/>
        <v xml:space="preserve"> </v>
      </c>
      <c r="CA3845" s="120" t="str">
        <f t="shared" si="2155"/>
        <v xml:space="preserve"> </v>
      </c>
      <c r="CC3845" s="115" t="str">
        <f t="shared" si="2156"/>
        <v xml:space="preserve"> </v>
      </c>
      <c r="CD3845" s="115"/>
      <c r="CE3845" s="417" t="str">
        <f t="shared" si="2157"/>
        <v xml:space="preserve"> </v>
      </c>
      <c r="CF3845" s="115"/>
      <c r="CG3845" s="115" t="str">
        <f t="shared" si="2158"/>
        <v xml:space="preserve"> </v>
      </c>
      <c r="CH3845" s="115"/>
      <c r="CI3845" s="417" t="str">
        <f t="shared" si="2159"/>
        <v xml:space="preserve"> </v>
      </c>
      <c r="CJ3845" s="115"/>
      <c r="CK3845" s="115" t="str">
        <f t="shared" si="2160"/>
        <v xml:space="preserve"> </v>
      </c>
      <c r="CL3845" s="115"/>
      <c r="CM3845" s="417" t="str">
        <f t="shared" si="2161"/>
        <v xml:space="preserve"> </v>
      </c>
      <c r="IS3845" s="96"/>
    </row>
    <row r="3846" spans="2:253" s="74" customFormat="1" ht="17.100000000000001" hidden="1" customHeight="1" x14ac:dyDescent="0.25">
      <c r="B3846" s="524">
        <f>IF('KB Duct Parts'!$BL$14=1,Specials!AB8,0)</f>
        <v>0</v>
      </c>
      <c r="C3846" s="508">
        <v>18907</v>
      </c>
      <c r="D3846" s="506">
        <f t="shared" si="2162"/>
        <v>18907</v>
      </c>
      <c r="E3846" s="504" t="s">
        <v>864</v>
      </c>
      <c r="F3846" s="508" t="str">
        <f t="shared" si="2148"/>
        <v xml:space="preserve"> </v>
      </c>
      <c r="G3846" s="509" t="s">
        <v>119</v>
      </c>
      <c r="H3846" s="504" t="s">
        <v>923</v>
      </c>
      <c r="I3846" s="1035"/>
      <c r="J3846" s="1036"/>
      <c r="K3846" s="516" t="s">
        <v>881</v>
      </c>
      <c r="L3846" s="535"/>
      <c r="M3846" s="517" t="str">
        <f t="shared" si="2164"/>
        <v>Y</v>
      </c>
      <c r="N3846" s="514">
        <f t="shared" si="2143"/>
        <v>129</v>
      </c>
      <c r="O3846" s="518">
        <f t="shared" si="2163"/>
        <v>0</v>
      </c>
      <c r="P3846" s="680">
        <f>'KB Duct Parts'!$AE$3</f>
        <v>0</v>
      </c>
      <c r="Q3846" s="681">
        <f t="shared" si="2144"/>
        <v>0</v>
      </c>
      <c r="R3846" s="682">
        <f t="shared" si="2145"/>
        <v>0</v>
      </c>
      <c r="S3846" s="716">
        <f t="shared" si="2149"/>
        <v>0.2</v>
      </c>
      <c r="T3846" s="679">
        <f t="shared" si="2146"/>
        <v>0</v>
      </c>
      <c r="U3846" s="679">
        <f t="shared" si="2147"/>
        <v>0</v>
      </c>
      <c r="AF3846" s="370"/>
      <c r="AG3846" s="375"/>
      <c r="AH3846" s="379"/>
      <c r="AI3846" s="383"/>
      <c r="AJ3846" s="388"/>
      <c r="AK3846" s="392"/>
      <c r="AL3846" s="388"/>
      <c r="AM3846" s="363">
        <f t="shared" si="2142"/>
        <v>1</v>
      </c>
      <c r="AN3846" s="578">
        <v>129</v>
      </c>
      <c r="AO3846" s="78"/>
      <c r="AP3846" s="78"/>
      <c r="AQ3846" s="78"/>
      <c r="AR3846" s="78"/>
      <c r="AS3846" s="78"/>
      <c r="AT3846" s="78"/>
      <c r="AU3846" s="74" t="s">
        <v>717</v>
      </c>
      <c r="AV3846" s="115"/>
      <c r="AW3846" s="395"/>
      <c r="AX3846" s="395">
        <v>0</v>
      </c>
      <c r="AY3846" s="395">
        <v>0</v>
      </c>
      <c r="AZ3846" s="395">
        <v>0</v>
      </c>
      <c r="BA3846" s="395">
        <v>0</v>
      </c>
      <c r="BB3846" s="395">
        <v>0</v>
      </c>
      <c r="BC3846" s="395">
        <v>0</v>
      </c>
      <c r="BD3846" s="115"/>
      <c r="BE3846" s="115"/>
      <c r="BF3846" s="115"/>
      <c r="BG3846" s="115"/>
      <c r="BH3846" s="115"/>
      <c r="BI3846" s="115"/>
      <c r="BJ3846" s="115"/>
      <c r="BK3846" s="115"/>
      <c r="BQ3846" s="74" t="str">
        <f t="shared" si="2150"/>
        <v xml:space="preserve"> </v>
      </c>
      <c r="BS3846" s="120" t="str">
        <f t="shared" si="2151"/>
        <v xml:space="preserve"> </v>
      </c>
      <c r="BU3846" s="74" t="str">
        <f t="shared" si="2152"/>
        <v xml:space="preserve"> </v>
      </c>
      <c r="BW3846" s="120" t="str">
        <f t="shared" si="2153"/>
        <v xml:space="preserve">  </v>
      </c>
      <c r="BY3846" s="74" t="str">
        <f t="shared" si="2154"/>
        <v xml:space="preserve"> </v>
      </c>
      <c r="CA3846" s="120" t="str">
        <f t="shared" si="2155"/>
        <v xml:space="preserve"> </v>
      </c>
      <c r="CC3846" s="115" t="str">
        <f t="shared" si="2156"/>
        <v xml:space="preserve"> </v>
      </c>
      <c r="CD3846" s="115"/>
      <c r="CE3846" s="417" t="str">
        <f t="shared" si="2157"/>
        <v xml:space="preserve"> </v>
      </c>
      <c r="CF3846" s="115"/>
      <c r="CG3846" s="115" t="str">
        <f t="shared" si="2158"/>
        <v xml:space="preserve"> </v>
      </c>
      <c r="CH3846" s="115"/>
      <c r="CI3846" s="417" t="str">
        <f t="shared" si="2159"/>
        <v xml:space="preserve"> </v>
      </c>
      <c r="CJ3846" s="115"/>
      <c r="CK3846" s="115" t="str">
        <f t="shared" si="2160"/>
        <v xml:space="preserve"> </v>
      </c>
      <c r="CL3846" s="115"/>
      <c r="CM3846" s="417" t="str">
        <f t="shared" si="2161"/>
        <v xml:space="preserve"> </v>
      </c>
      <c r="IS3846" s="96"/>
    </row>
    <row r="3847" spans="2:253" s="74" customFormat="1" ht="17.100000000000001" hidden="1" customHeight="1" x14ac:dyDescent="0.25">
      <c r="B3847" s="524">
        <f>IF('KB Duct Parts'!$BL$14=1,Specials!AB9,0)</f>
        <v>0</v>
      </c>
      <c r="C3847" s="508">
        <v>18908</v>
      </c>
      <c r="D3847" s="506">
        <f t="shared" si="2162"/>
        <v>18908</v>
      </c>
      <c r="E3847" s="504" t="s">
        <v>865</v>
      </c>
      <c r="F3847" s="508" t="str">
        <f t="shared" si="2148"/>
        <v xml:space="preserve"> </v>
      </c>
      <c r="G3847" s="509" t="s">
        <v>119</v>
      </c>
      <c r="H3847" s="504" t="s">
        <v>923</v>
      </c>
      <c r="I3847" s="1035"/>
      <c r="J3847" s="1036"/>
      <c r="K3847" s="516" t="s">
        <v>881</v>
      </c>
      <c r="L3847" s="535"/>
      <c r="M3847" s="517" t="str">
        <f t="shared" si="2164"/>
        <v>Y</v>
      </c>
      <c r="N3847" s="514">
        <f t="shared" si="2143"/>
        <v>164</v>
      </c>
      <c r="O3847" s="518">
        <f t="shared" si="2163"/>
        <v>0</v>
      </c>
      <c r="P3847" s="680">
        <f>'KB Duct Parts'!$AE$3</f>
        <v>0</v>
      </c>
      <c r="Q3847" s="681">
        <f t="shared" si="2144"/>
        <v>0</v>
      </c>
      <c r="R3847" s="682">
        <f t="shared" si="2145"/>
        <v>0</v>
      </c>
      <c r="S3847" s="716">
        <f t="shared" si="2149"/>
        <v>0.2</v>
      </c>
      <c r="T3847" s="679">
        <f t="shared" si="2146"/>
        <v>0</v>
      </c>
      <c r="U3847" s="679">
        <f t="shared" si="2147"/>
        <v>0</v>
      </c>
      <c r="AF3847" s="370"/>
      <c r="AG3847" s="375"/>
      <c r="AH3847" s="379"/>
      <c r="AI3847" s="383"/>
      <c r="AJ3847" s="388"/>
      <c r="AK3847" s="392"/>
      <c r="AL3847" s="388"/>
      <c r="AM3847" s="363">
        <f t="shared" si="2142"/>
        <v>1</v>
      </c>
      <c r="AN3847" s="578">
        <v>164</v>
      </c>
      <c r="AO3847" s="78"/>
      <c r="AP3847" s="78"/>
      <c r="AQ3847" s="78"/>
      <c r="AR3847" s="78"/>
      <c r="AS3847" s="78"/>
      <c r="AT3847" s="78"/>
      <c r="AU3847" s="74" t="s">
        <v>717</v>
      </c>
      <c r="AV3847" s="115"/>
      <c r="AW3847" s="395"/>
      <c r="AX3847" s="395">
        <v>0</v>
      </c>
      <c r="AY3847" s="395">
        <v>0</v>
      </c>
      <c r="AZ3847" s="395">
        <v>0</v>
      </c>
      <c r="BA3847" s="395">
        <v>0</v>
      </c>
      <c r="BB3847" s="395">
        <v>0</v>
      </c>
      <c r="BC3847" s="395">
        <v>0</v>
      </c>
      <c r="BD3847" s="115"/>
      <c r="BE3847" s="115"/>
      <c r="BF3847" s="115"/>
      <c r="BG3847" s="115"/>
      <c r="BH3847" s="115"/>
      <c r="BI3847" s="115"/>
      <c r="BJ3847" s="115"/>
      <c r="BK3847" s="115"/>
      <c r="BQ3847" s="74" t="str">
        <f t="shared" si="2150"/>
        <v xml:space="preserve"> </v>
      </c>
      <c r="BS3847" s="120" t="str">
        <f t="shared" si="2151"/>
        <v xml:space="preserve"> </v>
      </c>
      <c r="BU3847" s="74" t="str">
        <f t="shared" si="2152"/>
        <v xml:space="preserve"> </v>
      </c>
      <c r="BW3847" s="120" t="str">
        <f t="shared" si="2153"/>
        <v xml:space="preserve">  </v>
      </c>
      <c r="BY3847" s="74" t="str">
        <f t="shared" si="2154"/>
        <v xml:space="preserve"> </v>
      </c>
      <c r="CA3847" s="120" t="str">
        <f t="shared" si="2155"/>
        <v xml:space="preserve"> </v>
      </c>
      <c r="CC3847" s="115" t="str">
        <f t="shared" si="2156"/>
        <v xml:space="preserve"> </v>
      </c>
      <c r="CD3847" s="115"/>
      <c r="CE3847" s="417" t="str">
        <f t="shared" si="2157"/>
        <v xml:space="preserve"> </v>
      </c>
      <c r="CF3847" s="115"/>
      <c r="CG3847" s="115" t="str">
        <f t="shared" si="2158"/>
        <v xml:space="preserve"> </v>
      </c>
      <c r="CH3847" s="115"/>
      <c r="CI3847" s="417" t="str">
        <f t="shared" si="2159"/>
        <v xml:space="preserve"> </v>
      </c>
      <c r="CJ3847" s="115"/>
      <c r="CK3847" s="115" t="str">
        <f t="shared" si="2160"/>
        <v xml:space="preserve"> </v>
      </c>
      <c r="CL3847" s="115"/>
      <c r="CM3847" s="417" t="str">
        <f t="shared" si="2161"/>
        <v xml:space="preserve"> </v>
      </c>
      <c r="IS3847" s="96"/>
    </row>
    <row r="3848" spans="2:253" s="74" customFormat="1" ht="17.100000000000001" hidden="1" customHeight="1" x14ac:dyDescent="0.25">
      <c r="B3848" s="524">
        <f>IF('KB Duct Parts'!$BL$14=1,Specials!AB10,0)</f>
        <v>0</v>
      </c>
      <c r="C3848" s="508">
        <v>18909</v>
      </c>
      <c r="D3848" s="506">
        <f t="shared" si="2162"/>
        <v>18909</v>
      </c>
      <c r="E3848" s="504" t="s">
        <v>866</v>
      </c>
      <c r="F3848" s="508" t="str">
        <f t="shared" si="2148"/>
        <v xml:space="preserve"> </v>
      </c>
      <c r="G3848" s="509" t="s">
        <v>119</v>
      </c>
      <c r="H3848" s="504" t="s">
        <v>923</v>
      </c>
      <c r="I3848" s="1035"/>
      <c r="J3848" s="1036"/>
      <c r="K3848" s="516" t="s">
        <v>881</v>
      </c>
      <c r="L3848" s="535"/>
      <c r="M3848" s="517" t="str">
        <f t="shared" si="2164"/>
        <v>Y</v>
      </c>
      <c r="N3848" s="514">
        <f t="shared" si="2143"/>
        <v>175</v>
      </c>
      <c r="O3848" s="518">
        <f t="shared" si="2163"/>
        <v>0</v>
      </c>
      <c r="P3848" s="680">
        <f>'KB Duct Parts'!$AE$3</f>
        <v>0</v>
      </c>
      <c r="Q3848" s="681">
        <f t="shared" si="2144"/>
        <v>0</v>
      </c>
      <c r="R3848" s="682">
        <f t="shared" si="2145"/>
        <v>0</v>
      </c>
      <c r="S3848" s="716">
        <f t="shared" si="2149"/>
        <v>0.2</v>
      </c>
      <c r="T3848" s="679">
        <f t="shared" si="2146"/>
        <v>0</v>
      </c>
      <c r="U3848" s="679">
        <f t="shared" si="2147"/>
        <v>0</v>
      </c>
      <c r="AF3848" s="370"/>
      <c r="AG3848" s="375"/>
      <c r="AH3848" s="379"/>
      <c r="AI3848" s="383"/>
      <c r="AJ3848" s="388"/>
      <c r="AK3848" s="392"/>
      <c r="AL3848" s="388"/>
      <c r="AM3848" s="363">
        <f t="shared" si="2142"/>
        <v>1</v>
      </c>
      <c r="AN3848" s="578">
        <v>175</v>
      </c>
      <c r="AO3848" s="78"/>
      <c r="AP3848" s="78"/>
      <c r="AQ3848" s="78"/>
      <c r="AR3848" s="78"/>
      <c r="AS3848" s="78"/>
      <c r="AT3848" s="78"/>
      <c r="AU3848" s="74" t="s">
        <v>717</v>
      </c>
      <c r="AV3848" s="115"/>
      <c r="AW3848" s="395"/>
      <c r="AX3848" s="395">
        <v>0</v>
      </c>
      <c r="AY3848" s="395">
        <v>0</v>
      </c>
      <c r="AZ3848" s="395">
        <v>0</v>
      </c>
      <c r="BA3848" s="395">
        <v>0</v>
      </c>
      <c r="BB3848" s="395">
        <v>0</v>
      </c>
      <c r="BC3848" s="395">
        <v>0</v>
      </c>
      <c r="BD3848" s="115"/>
      <c r="BE3848" s="115"/>
      <c r="BF3848" s="115"/>
      <c r="BG3848" s="115"/>
      <c r="BH3848" s="115"/>
      <c r="BI3848" s="115"/>
      <c r="BJ3848" s="115"/>
      <c r="BK3848" s="115"/>
      <c r="BQ3848" s="74" t="str">
        <f t="shared" si="2150"/>
        <v xml:space="preserve"> </v>
      </c>
      <c r="BS3848" s="120" t="str">
        <f t="shared" si="2151"/>
        <v xml:space="preserve"> </v>
      </c>
      <c r="BU3848" s="74" t="str">
        <f t="shared" si="2152"/>
        <v xml:space="preserve"> </v>
      </c>
      <c r="BW3848" s="120" t="str">
        <f t="shared" si="2153"/>
        <v xml:space="preserve">  </v>
      </c>
      <c r="BY3848" s="74" t="str">
        <f t="shared" si="2154"/>
        <v xml:space="preserve"> </v>
      </c>
      <c r="CA3848" s="120" t="str">
        <f t="shared" si="2155"/>
        <v xml:space="preserve"> </v>
      </c>
      <c r="CC3848" s="115" t="str">
        <f t="shared" si="2156"/>
        <v xml:space="preserve"> </v>
      </c>
      <c r="CD3848" s="115"/>
      <c r="CE3848" s="417" t="str">
        <f t="shared" si="2157"/>
        <v xml:space="preserve"> </v>
      </c>
      <c r="CF3848" s="115"/>
      <c r="CG3848" s="115" t="str">
        <f t="shared" si="2158"/>
        <v xml:space="preserve"> </v>
      </c>
      <c r="CH3848" s="115"/>
      <c r="CI3848" s="417" t="str">
        <f t="shared" si="2159"/>
        <v xml:space="preserve"> </v>
      </c>
      <c r="CJ3848" s="115"/>
      <c r="CK3848" s="115" t="str">
        <f t="shared" si="2160"/>
        <v xml:space="preserve"> </v>
      </c>
      <c r="CL3848" s="115"/>
      <c r="CM3848" s="417" t="str">
        <f t="shared" si="2161"/>
        <v xml:space="preserve"> </v>
      </c>
      <c r="IS3848" s="96"/>
    </row>
    <row r="3849" spans="2:253" s="74" customFormat="1" ht="17.100000000000001" hidden="1" customHeight="1" x14ac:dyDescent="0.25">
      <c r="B3849" s="524">
        <f>IF('KB Duct Parts'!$BL$14=1,Specials!AB11,0)</f>
        <v>0</v>
      </c>
      <c r="C3849" s="508">
        <v>18910</v>
      </c>
      <c r="D3849" s="506">
        <f t="shared" si="2162"/>
        <v>18910</v>
      </c>
      <c r="E3849" s="504" t="s">
        <v>867</v>
      </c>
      <c r="F3849" s="508" t="str">
        <f t="shared" si="2148"/>
        <v xml:space="preserve"> </v>
      </c>
      <c r="G3849" s="509" t="s">
        <v>119</v>
      </c>
      <c r="H3849" s="504" t="s">
        <v>923</v>
      </c>
      <c r="I3849" s="1035"/>
      <c r="J3849" s="1036"/>
      <c r="K3849" s="516" t="s">
        <v>881</v>
      </c>
      <c r="L3849" s="535"/>
      <c r="M3849" s="517" t="str">
        <f t="shared" si="2164"/>
        <v>Y</v>
      </c>
      <c r="N3849" s="514">
        <f t="shared" si="2143"/>
        <v>202</v>
      </c>
      <c r="O3849" s="518">
        <f t="shared" si="2163"/>
        <v>0</v>
      </c>
      <c r="P3849" s="680">
        <f>'KB Duct Parts'!$AE$3</f>
        <v>0</v>
      </c>
      <c r="Q3849" s="681">
        <f t="shared" si="2144"/>
        <v>0</v>
      </c>
      <c r="R3849" s="682">
        <f t="shared" si="2145"/>
        <v>0</v>
      </c>
      <c r="S3849" s="716">
        <f t="shared" si="2149"/>
        <v>0.2</v>
      </c>
      <c r="T3849" s="679">
        <f t="shared" si="2146"/>
        <v>0</v>
      </c>
      <c r="U3849" s="679">
        <f t="shared" si="2147"/>
        <v>0</v>
      </c>
      <c r="AF3849" s="370"/>
      <c r="AG3849" s="375"/>
      <c r="AH3849" s="379"/>
      <c r="AI3849" s="383"/>
      <c r="AJ3849" s="388"/>
      <c r="AK3849" s="392"/>
      <c r="AL3849" s="388"/>
      <c r="AM3849" s="363">
        <f t="shared" si="2142"/>
        <v>1</v>
      </c>
      <c r="AN3849" s="578">
        <v>202</v>
      </c>
      <c r="AO3849" s="78"/>
      <c r="AP3849" s="78"/>
      <c r="AQ3849" s="78"/>
      <c r="AR3849" s="78"/>
      <c r="AS3849" s="78"/>
      <c r="AT3849" s="78"/>
      <c r="AU3849" s="74" t="s">
        <v>717</v>
      </c>
      <c r="AV3849" s="115"/>
      <c r="AW3849" s="395"/>
      <c r="AX3849" s="395">
        <v>0</v>
      </c>
      <c r="AY3849" s="395">
        <v>0</v>
      </c>
      <c r="AZ3849" s="395">
        <v>0</v>
      </c>
      <c r="BA3849" s="395">
        <v>0</v>
      </c>
      <c r="BB3849" s="395">
        <v>0</v>
      </c>
      <c r="BC3849" s="395">
        <v>0</v>
      </c>
      <c r="BD3849" s="115"/>
      <c r="BE3849" s="115"/>
      <c r="BF3849" s="115"/>
      <c r="BG3849" s="115"/>
      <c r="BH3849" s="115"/>
      <c r="BI3849" s="115"/>
      <c r="BJ3849" s="115"/>
      <c r="BK3849" s="115"/>
      <c r="BQ3849" s="74" t="str">
        <f t="shared" si="2150"/>
        <v xml:space="preserve"> </v>
      </c>
      <c r="BS3849" s="120" t="str">
        <f t="shared" si="2151"/>
        <v xml:space="preserve"> </v>
      </c>
      <c r="BU3849" s="74" t="str">
        <f t="shared" si="2152"/>
        <v xml:space="preserve"> </v>
      </c>
      <c r="BW3849" s="120" t="str">
        <f t="shared" si="2153"/>
        <v xml:space="preserve">  </v>
      </c>
      <c r="BY3849" s="74" t="str">
        <f t="shared" si="2154"/>
        <v xml:space="preserve"> </v>
      </c>
      <c r="CA3849" s="120" t="str">
        <f t="shared" si="2155"/>
        <v xml:space="preserve"> </v>
      </c>
      <c r="CC3849" s="115" t="str">
        <f t="shared" si="2156"/>
        <v xml:space="preserve"> </v>
      </c>
      <c r="CD3849" s="115"/>
      <c r="CE3849" s="417" t="str">
        <f t="shared" si="2157"/>
        <v xml:space="preserve"> </v>
      </c>
      <c r="CF3849" s="115"/>
      <c r="CG3849" s="115" t="str">
        <f t="shared" si="2158"/>
        <v xml:space="preserve"> </v>
      </c>
      <c r="CH3849" s="115"/>
      <c r="CI3849" s="417" t="str">
        <f t="shared" si="2159"/>
        <v xml:space="preserve"> </v>
      </c>
      <c r="CJ3849" s="115"/>
      <c r="CK3849" s="115" t="str">
        <f t="shared" si="2160"/>
        <v xml:space="preserve"> </v>
      </c>
      <c r="CL3849" s="115"/>
      <c r="CM3849" s="417" t="str">
        <f t="shared" si="2161"/>
        <v xml:space="preserve"> </v>
      </c>
      <c r="IS3849" s="96"/>
    </row>
    <row r="3850" spans="2:253" s="74" customFormat="1" ht="17.100000000000001" hidden="1" customHeight="1" x14ac:dyDescent="0.25">
      <c r="B3850" s="524">
        <f>IF('KB Duct Parts'!$BL$14=1,Specials!AB12,0)</f>
        <v>0</v>
      </c>
      <c r="C3850" s="508">
        <v>18911</v>
      </c>
      <c r="D3850" s="506">
        <f t="shared" si="2162"/>
        <v>18911</v>
      </c>
      <c r="E3850" s="504" t="s">
        <v>868</v>
      </c>
      <c r="F3850" s="508" t="str">
        <f t="shared" si="2148"/>
        <v xml:space="preserve"> </v>
      </c>
      <c r="G3850" s="509" t="s">
        <v>119</v>
      </c>
      <c r="H3850" s="504" t="s">
        <v>923</v>
      </c>
      <c r="I3850" s="1035"/>
      <c r="J3850" s="1036"/>
      <c r="K3850" s="516" t="s">
        <v>881</v>
      </c>
      <c r="L3850" s="535"/>
      <c r="M3850" s="517" t="str">
        <f t="shared" si="2164"/>
        <v>Y</v>
      </c>
      <c r="N3850" s="514">
        <f t="shared" si="2143"/>
        <v>218</v>
      </c>
      <c r="O3850" s="518">
        <f t="shared" si="2163"/>
        <v>0</v>
      </c>
      <c r="P3850" s="680">
        <f>'KB Duct Parts'!$AE$3</f>
        <v>0</v>
      </c>
      <c r="Q3850" s="681">
        <f t="shared" si="2144"/>
        <v>0</v>
      </c>
      <c r="R3850" s="682">
        <f t="shared" si="2145"/>
        <v>0</v>
      </c>
      <c r="S3850" s="716">
        <f t="shared" si="2149"/>
        <v>0.2</v>
      </c>
      <c r="T3850" s="679">
        <f t="shared" si="2146"/>
        <v>0</v>
      </c>
      <c r="U3850" s="679">
        <f t="shared" si="2147"/>
        <v>0</v>
      </c>
      <c r="AF3850" s="370"/>
      <c r="AG3850" s="375"/>
      <c r="AH3850" s="379"/>
      <c r="AI3850" s="383"/>
      <c r="AJ3850" s="388"/>
      <c r="AK3850" s="392"/>
      <c r="AL3850" s="388"/>
      <c r="AM3850" s="363">
        <f t="shared" si="2142"/>
        <v>1</v>
      </c>
      <c r="AN3850" s="578">
        <v>218</v>
      </c>
      <c r="AO3850" s="78"/>
      <c r="AP3850" s="78"/>
      <c r="AQ3850" s="78"/>
      <c r="AR3850" s="78"/>
      <c r="AS3850" s="78"/>
      <c r="AT3850" s="78"/>
      <c r="AU3850" s="74" t="s">
        <v>717</v>
      </c>
      <c r="AV3850" s="115"/>
      <c r="AW3850" s="395"/>
      <c r="AX3850" s="395">
        <v>0</v>
      </c>
      <c r="AY3850" s="395">
        <v>0</v>
      </c>
      <c r="AZ3850" s="395">
        <v>0</v>
      </c>
      <c r="BA3850" s="395">
        <v>0</v>
      </c>
      <c r="BB3850" s="395">
        <v>0</v>
      </c>
      <c r="BC3850" s="395">
        <v>0</v>
      </c>
      <c r="BD3850" s="115"/>
      <c r="BE3850" s="115"/>
      <c r="BF3850" s="115"/>
      <c r="BG3850" s="115"/>
      <c r="BH3850" s="115"/>
      <c r="BI3850" s="115"/>
      <c r="BJ3850" s="115"/>
      <c r="BK3850" s="115"/>
      <c r="BQ3850" s="74" t="str">
        <f t="shared" si="2150"/>
        <v xml:space="preserve"> </v>
      </c>
      <c r="BS3850" s="120" t="str">
        <f t="shared" si="2151"/>
        <v xml:space="preserve"> </v>
      </c>
      <c r="BU3850" s="74" t="str">
        <f t="shared" si="2152"/>
        <v xml:space="preserve"> </v>
      </c>
      <c r="BW3850" s="120" t="str">
        <f t="shared" si="2153"/>
        <v xml:space="preserve">  </v>
      </c>
      <c r="BY3850" s="74" t="str">
        <f t="shared" si="2154"/>
        <v xml:space="preserve"> </v>
      </c>
      <c r="CA3850" s="120" t="str">
        <f t="shared" si="2155"/>
        <v xml:space="preserve"> </v>
      </c>
      <c r="CC3850" s="115" t="str">
        <f t="shared" si="2156"/>
        <v xml:space="preserve"> </v>
      </c>
      <c r="CD3850" s="115"/>
      <c r="CE3850" s="417" t="str">
        <f t="shared" si="2157"/>
        <v xml:space="preserve"> </v>
      </c>
      <c r="CF3850" s="115"/>
      <c r="CG3850" s="115" t="str">
        <f t="shared" si="2158"/>
        <v xml:space="preserve"> </v>
      </c>
      <c r="CH3850" s="115"/>
      <c r="CI3850" s="417" t="str">
        <f t="shared" si="2159"/>
        <v xml:space="preserve"> </v>
      </c>
      <c r="CJ3850" s="115"/>
      <c r="CK3850" s="115" t="str">
        <f t="shared" si="2160"/>
        <v xml:space="preserve"> </v>
      </c>
      <c r="CL3850" s="115"/>
      <c r="CM3850" s="417" t="str">
        <f t="shared" si="2161"/>
        <v xml:space="preserve"> </v>
      </c>
      <c r="IS3850" s="96"/>
    </row>
    <row r="3851" spans="2:253" s="74" customFormat="1" ht="17.100000000000001" hidden="1" customHeight="1" x14ac:dyDescent="0.25">
      <c r="B3851" s="524">
        <f>IF('KB Duct Parts'!$BL$14=1,Specials!AB13,0)</f>
        <v>0</v>
      </c>
      <c r="C3851" s="545">
        <v>18912</v>
      </c>
      <c r="D3851" s="506">
        <f t="shared" si="2162"/>
        <v>18912</v>
      </c>
      <c r="E3851" s="546" t="s">
        <v>869</v>
      </c>
      <c r="F3851" s="508" t="str">
        <f t="shared" si="2148"/>
        <v xml:space="preserve"> </v>
      </c>
      <c r="G3851" s="547" t="s">
        <v>119</v>
      </c>
      <c r="H3851" s="546" t="s">
        <v>923</v>
      </c>
      <c r="I3851" s="1035"/>
      <c r="J3851" s="1036"/>
      <c r="K3851" s="548" t="s">
        <v>881</v>
      </c>
      <c r="L3851" s="535"/>
      <c r="M3851" s="517" t="str">
        <f t="shared" si="2164"/>
        <v>Y</v>
      </c>
      <c r="N3851" s="514">
        <f t="shared" si="2143"/>
        <v>233</v>
      </c>
      <c r="O3851" s="518">
        <f t="shared" si="2163"/>
        <v>0</v>
      </c>
      <c r="P3851" s="680">
        <f>'KB Duct Parts'!$AE$3</f>
        <v>0</v>
      </c>
      <c r="Q3851" s="681">
        <f t="shared" si="2144"/>
        <v>0</v>
      </c>
      <c r="R3851" s="682">
        <f t="shared" si="2145"/>
        <v>0</v>
      </c>
      <c r="S3851" s="716">
        <f t="shared" si="2149"/>
        <v>0.2</v>
      </c>
      <c r="T3851" s="679">
        <f t="shared" si="2146"/>
        <v>0</v>
      </c>
      <c r="U3851" s="679">
        <f t="shared" si="2147"/>
        <v>0</v>
      </c>
      <c r="AF3851" s="370"/>
      <c r="AG3851" s="375"/>
      <c r="AH3851" s="379"/>
      <c r="AI3851" s="383"/>
      <c r="AJ3851" s="388"/>
      <c r="AK3851" s="392"/>
      <c r="AL3851" s="388"/>
      <c r="AM3851" s="363">
        <f t="shared" si="2142"/>
        <v>1</v>
      </c>
      <c r="AN3851" s="578">
        <v>233</v>
      </c>
      <c r="AO3851" s="78"/>
      <c r="AP3851" s="78"/>
      <c r="AQ3851" s="78"/>
      <c r="AR3851" s="78"/>
      <c r="AS3851" s="78"/>
      <c r="AT3851" s="78"/>
      <c r="AU3851" s="74" t="s">
        <v>717</v>
      </c>
      <c r="AV3851" s="115"/>
      <c r="AW3851" s="395"/>
      <c r="AX3851" s="395">
        <v>0</v>
      </c>
      <c r="AY3851" s="395">
        <v>0</v>
      </c>
      <c r="AZ3851" s="395">
        <v>0</v>
      </c>
      <c r="BA3851" s="395">
        <v>0</v>
      </c>
      <c r="BB3851" s="395">
        <v>0</v>
      </c>
      <c r="BC3851" s="395">
        <v>0</v>
      </c>
      <c r="BD3851" s="115"/>
      <c r="BE3851" s="115"/>
      <c r="BF3851" s="115"/>
      <c r="BG3851" s="115"/>
      <c r="BH3851" s="115"/>
      <c r="BI3851" s="115"/>
      <c r="BJ3851" s="115"/>
      <c r="BK3851" s="115"/>
      <c r="BQ3851" s="74" t="str">
        <f t="shared" si="2150"/>
        <v xml:space="preserve"> </v>
      </c>
      <c r="BS3851" s="120" t="str">
        <f t="shared" si="2151"/>
        <v xml:space="preserve"> </v>
      </c>
      <c r="BU3851" s="74" t="str">
        <f t="shared" si="2152"/>
        <v xml:space="preserve"> </v>
      </c>
      <c r="BW3851" s="120" t="str">
        <f t="shared" si="2153"/>
        <v xml:space="preserve">  </v>
      </c>
      <c r="BY3851" s="74" t="str">
        <f t="shared" si="2154"/>
        <v xml:space="preserve"> </v>
      </c>
      <c r="CA3851" s="120" t="str">
        <f t="shared" si="2155"/>
        <v xml:space="preserve"> </v>
      </c>
      <c r="CC3851" s="115" t="str">
        <f t="shared" si="2156"/>
        <v xml:space="preserve"> </v>
      </c>
      <c r="CD3851" s="115"/>
      <c r="CE3851" s="417" t="str">
        <f t="shared" si="2157"/>
        <v xml:space="preserve"> </v>
      </c>
      <c r="CF3851" s="115"/>
      <c r="CG3851" s="115" t="str">
        <f t="shared" si="2158"/>
        <v xml:space="preserve"> </v>
      </c>
      <c r="CH3851" s="115"/>
      <c r="CI3851" s="417" t="str">
        <f t="shared" si="2159"/>
        <v xml:space="preserve"> </v>
      </c>
      <c r="CJ3851" s="115"/>
      <c r="CK3851" s="115" t="str">
        <f t="shared" si="2160"/>
        <v xml:space="preserve"> </v>
      </c>
      <c r="CL3851" s="115"/>
      <c r="CM3851" s="417" t="str">
        <f t="shared" si="2161"/>
        <v xml:space="preserve"> </v>
      </c>
      <c r="IS3851" s="96"/>
    </row>
    <row r="3852" spans="2:253" s="74" customFormat="1" ht="17.100000000000001" hidden="1" customHeight="1" x14ac:dyDescent="0.25">
      <c r="B3852" s="524">
        <f>IF('KB Duct Parts'!$BL$14=2,Specials!AB5,0)</f>
        <v>0</v>
      </c>
      <c r="C3852" s="508" t="s">
        <v>413</v>
      </c>
      <c r="D3852" s="506" t="str">
        <f t="shared" si="2162"/>
        <v>18904SS</v>
      </c>
      <c r="E3852" s="504" t="s">
        <v>861</v>
      </c>
      <c r="F3852" s="508" t="str">
        <f t="shared" si="2148"/>
        <v xml:space="preserve"> </v>
      </c>
      <c r="G3852" s="509" t="s">
        <v>119</v>
      </c>
      <c r="H3852" s="504" t="s">
        <v>923</v>
      </c>
      <c r="I3852" s="1035"/>
      <c r="J3852" s="1036"/>
      <c r="K3852" s="516" t="s">
        <v>881</v>
      </c>
      <c r="L3852" s="535"/>
      <c r="M3852" s="517" t="str">
        <f t="shared" si="2164"/>
        <v>Y</v>
      </c>
      <c r="N3852" s="514">
        <f t="shared" si="2143"/>
        <v>282</v>
      </c>
      <c r="O3852" s="518">
        <f t="shared" si="2163"/>
        <v>0</v>
      </c>
      <c r="P3852" s="680">
        <f>'KB Duct Parts'!$AE$3</f>
        <v>0</v>
      </c>
      <c r="Q3852" s="681">
        <f t="shared" si="2144"/>
        <v>0</v>
      </c>
      <c r="R3852" s="682">
        <f t="shared" si="2145"/>
        <v>0</v>
      </c>
      <c r="S3852" s="716">
        <f t="shared" si="2149"/>
        <v>0.2</v>
      </c>
      <c r="T3852" s="679">
        <f t="shared" si="2146"/>
        <v>0</v>
      </c>
      <c r="U3852" s="679">
        <f t="shared" si="2147"/>
        <v>0</v>
      </c>
      <c r="AF3852" s="370"/>
      <c r="AG3852" s="375"/>
      <c r="AH3852" s="379"/>
      <c r="AI3852" s="383"/>
      <c r="AJ3852" s="388"/>
      <c r="AK3852" s="392"/>
      <c r="AL3852" s="388"/>
      <c r="AM3852" s="363">
        <f t="shared" si="2142"/>
        <v>1</v>
      </c>
      <c r="AN3852" s="578">
        <v>282</v>
      </c>
      <c r="AO3852" s="78"/>
      <c r="AP3852" s="78"/>
      <c r="AQ3852" s="78"/>
      <c r="AR3852" s="78"/>
      <c r="AS3852" s="78"/>
      <c r="AT3852" s="78"/>
      <c r="AU3852" s="74" t="s">
        <v>717</v>
      </c>
      <c r="AV3852" s="115"/>
      <c r="AW3852" s="395"/>
      <c r="AX3852" s="395">
        <v>0</v>
      </c>
      <c r="AY3852" s="395">
        <v>0</v>
      </c>
      <c r="AZ3852" s="395">
        <v>0</v>
      </c>
      <c r="BA3852" s="395">
        <v>0</v>
      </c>
      <c r="BB3852" s="395">
        <v>0</v>
      </c>
      <c r="BC3852" s="395">
        <v>0</v>
      </c>
      <c r="BD3852" s="115"/>
      <c r="BE3852" s="115"/>
      <c r="BF3852" s="115"/>
      <c r="BG3852" s="115"/>
      <c r="BH3852" s="115"/>
      <c r="BI3852" s="115"/>
      <c r="BJ3852" s="115"/>
      <c r="BK3852" s="115"/>
      <c r="BQ3852" s="74" t="str">
        <f t="shared" si="2150"/>
        <v xml:space="preserve"> </v>
      </c>
      <c r="BS3852" s="120" t="str">
        <f t="shared" si="2151"/>
        <v xml:space="preserve"> </v>
      </c>
      <c r="BU3852" s="74" t="str">
        <f t="shared" si="2152"/>
        <v xml:space="preserve"> </v>
      </c>
      <c r="BW3852" s="120" t="str">
        <f t="shared" si="2153"/>
        <v xml:space="preserve">  </v>
      </c>
      <c r="BY3852" s="74" t="str">
        <f t="shared" si="2154"/>
        <v xml:space="preserve"> </v>
      </c>
      <c r="CA3852" s="120" t="str">
        <f t="shared" si="2155"/>
        <v xml:space="preserve"> </v>
      </c>
      <c r="CC3852" s="115" t="str">
        <f t="shared" si="2156"/>
        <v xml:space="preserve"> </v>
      </c>
      <c r="CD3852" s="115"/>
      <c r="CE3852" s="417" t="str">
        <f t="shared" si="2157"/>
        <v xml:space="preserve"> </v>
      </c>
      <c r="CF3852" s="115"/>
      <c r="CG3852" s="115" t="str">
        <f t="shared" si="2158"/>
        <v xml:space="preserve"> </v>
      </c>
      <c r="CH3852" s="115"/>
      <c r="CI3852" s="417" t="str">
        <f t="shared" si="2159"/>
        <v xml:space="preserve"> </v>
      </c>
      <c r="CJ3852" s="115"/>
      <c r="CK3852" s="115" t="str">
        <f t="shared" si="2160"/>
        <v xml:space="preserve"> </v>
      </c>
      <c r="CL3852" s="115"/>
      <c r="CM3852" s="417" t="str">
        <f t="shared" si="2161"/>
        <v xml:space="preserve"> </v>
      </c>
      <c r="IS3852" s="96"/>
    </row>
    <row r="3853" spans="2:253" s="74" customFormat="1" ht="17.100000000000001" hidden="1" customHeight="1" x14ac:dyDescent="0.25">
      <c r="B3853" s="524">
        <f>IF('KB Duct Parts'!$BL$14=2,Specials!AB6,0)</f>
        <v>0</v>
      </c>
      <c r="C3853" s="508" t="s">
        <v>414</v>
      </c>
      <c r="D3853" s="506" t="str">
        <f t="shared" si="2162"/>
        <v>18905SS</v>
      </c>
      <c r="E3853" s="504" t="s">
        <v>862</v>
      </c>
      <c r="F3853" s="508" t="str">
        <f t="shared" si="2148"/>
        <v xml:space="preserve"> </v>
      </c>
      <c r="G3853" s="509" t="s">
        <v>119</v>
      </c>
      <c r="H3853" s="504" t="s">
        <v>923</v>
      </c>
      <c r="I3853" s="1035"/>
      <c r="J3853" s="1036"/>
      <c r="K3853" s="516" t="s">
        <v>881</v>
      </c>
      <c r="L3853" s="535"/>
      <c r="M3853" s="517" t="str">
        <f t="shared" si="2164"/>
        <v>Y</v>
      </c>
      <c r="N3853" s="514">
        <f t="shared" si="2143"/>
        <v>303</v>
      </c>
      <c r="O3853" s="518">
        <f t="shared" si="2163"/>
        <v>0</v>
      </c>
      <c r="P3853" s="680">
        <f>'KB Duct Parts'!$AE$3</f>
        <v>0</v>
      </c>
      <c r="Q3853" s="681">
        <f t="shared" si="2144"/>
        <v>0</v>
      </c>
      <c r="R3853" s="682">
        <f t="shared" si="2145"/>
        <v>0</v>
      </c>
      <c r="S3853" s="716">
        <f t="shared" si="2149"/>
        <v>0.2</v>
      </c>
      <c r="T3853" s="679">
        <f t="shared" si="2146"/>
        <v>0</v>
      </c>
      <c r="U3853" s="679">
        <f t="shared" si="2147"/>
        <v>0</v>
      </c>
      <c r="AF3853" s="370"/>
      <c r="AG3853" s="375"/>
      <c r="AH3853" s="379"/>
      <c r="AI3853" s="383"/>
      <c r="AJ3853" s="388"/>
      <c r="AK3853" s="392"/>
      <c r="AL3853" s="388"/>
      <c r="AM3853" s="363">
        <f t="shared" si="2142"/>
        <v>1</v>
      </c>
      <c r="AN3853" s="578">
        <v>303</v>
      </c>
      <c r="AO3853" s="78"/>
      <c r="AP3853" s="78"/>
      <c r="AQ3853" s="78"/>
      <c r="AR3853" s="78"/>
      <c r="AS3853" s="78"/>
      <c r="AT3853" s="78"/>
      <c r="AU3853" s="74" t="s">
        <v>717</v>
      </c>
      <c r="AV3853" s="115"/>
      <c r="AW3853" s="395"/>
      <c r="AX3853" s="395">
        <v>0</v>
      </c>
      <c r="AY3853" s="395">
        <v>0</v>
      </c>
      <c r="AZ3853" s="395">
        <v>0</v>
      </c>
      <c r="BA3853" s="395">
        <v>0</v>
      </c>
      <c r="BB3853" s="395">
        <v>0</v>
      </c>
      <c r="BC3853" s="395">
        <v>0</v>
      </c>
      <c r="BD3853" s="115"/>
      <c r="BE3853" s="115"/>
      <c r="BF3853" s="115"/>
      <c r="BG3853" s="115"/>
      <c r="BH3853" s="115"/>
      <c r="BI3853" s="115"/>
      <c r="BJ3853" s="115"/>
      <c r="BK3853" s="115"/>
      <c r="BQ3853" s="74" t="str">
        <f t="shared" si="2150"/>
        <v xml:space="preserve"> </v>
      </c>
      <c r="BS3853" s="120" t="str">
        <f t="shared" si="2151"/>
        <v xml:space="preserve"> </v>
      </c>
      <c r="BU3853" s="74" t="str">
        <f t="shared" si="2152"/>
        <v xml:space="preserve"> </v>
      </c>
      <c r="BW3853" s="120" t="str">
        <f t="shared" si="2153"/>
        <v xml:space="preserve">  </v>
      </c>
      <c r="BY3853" s="74" t="str">
        <f t="shared" si="2154"/>
        <v xml:space="preserve"> </v>
      </c>
      <c r="CA3853" s="120" t="str">
        <f t="shared" si="2155"/>
        <v xml:space="preserve"> </v>
      </c>
      <c r="CC3853" s="115" t="str">
        <f t="shared" si="2156"/>
        <v xml:space="preserve"> </v>
      </c>
      <c r="CD3853" s="115"/>
      <c r="CE3853" s="417" t="str">
        <f t="shared" si="2157"/>
        <v xml:space="preserve"> </v>
      </c>
      <c r="CF3853" s="115"/>
      <c r="CG3853" s="115" t="str">
        <f t="shared" si="2158"/>
        <v xml:space="preserve"> </v>
      </c>
      <c r="CH3853" s="115"/>
      <c r="CI3853" s="417" t="str">
        <f t="shared" si="2159"/>
        <v xml:space="preserve"> </v>
      </c>
      <c r="CJ3853" s="115"/>
      <c r="CK3853" s="115" t="str">
        <f t="shared" si="2160"/>
        <v xml:space="preserve"> </v>
      </c>
      <c r="CL3853" s="115"/>
      <c r="CM3853" s="417" t="str">
        <f t="shared" si="2161"/>
        <v xml:space="preserve"> </v>
      </c>
      <c r="IS3853" s="96"/>
    </row>
    <row r="3854" spans="2:253" s="74" customFormat="1" ht="17.100000000000001" hidden="1" customHeight="1" x14ac:dyDescent="0.25">
      <c r="B3854" s="524">
        <f>IF('KB Duct Parts'!$BL$14=2,Specials!AB7,0)</f>
        <v>0</v>
      </c>
      <c r="C3854" s="508" t="s">
        <v>415</v>
      </c>
      <c r="D3854" s="506" t="str">
        <f t="shared" si="2162"/>
        <v>18906SS</v>
      </c>
      <c r="E3854" s="504" t="s">
        <v>863</v>
      </c>
      <c r="F3854" s="508" t="str">
        <f t="shared" si="2148"/>
        <v xml:space="preserve"> </v>
      </c>
      <c r="G3854" s="509" t="s">
        <v>119</v>
      </c>
      <c r="H3854" s="504" t="s">
        <v>923</v>
      </c>
      <c r="I3854" s="1035"/>
      <c r="J3854" s="1036"/>
      <c r="K3854" s="516" t="s">
        <v>881</v>
      </c>
      <c r="L3854" s="535"/>
      <c r="M3854" s="517" t="str">
        <f t="shared" si="2164"/>
        <v>Y</v>
      </c>
      <c r="N3854" s="514">
        <f t="shared" si="2143"/>
        <v>326</v>
      </c>
      <c r="O3854" s="518">
        <f t="shared" si="2163"/>
        <v>0</v>
      </c>
      <c r="P3854" s="680">
        <f>'KB Duct Parts'!$AE$3</f>
        <v>0</v>
      </c>
      <c r="Q3854" s="681">
        <f t="shared" si="2144"/>
        <v>0</v>
      </c>
      <c r="R3854" s="682">
        <f t="shared" si="2145"/>
        <v>0</v>
      </c>
      <c r="S3854" s="716">
        <f t="shared" si="2149"/>
        <v>0.2</v>
      </c>
      <c r="T3854" s="679">
        <f t="shared" si="2146"/>
        <v>0</v>
      </c>
      <c r="U3854" s="679">
        <f t="shared" si="2147"/>
        <v>0</v>
      </c>
      <c r="AF3854" s="370"/>
      <c r="AG3854" s="375"/>
      <c r="AH3854" s="379"/>
      <c r="AI3854" s="383"/>
      <c r="AJ3854" s="388"/>
      <c r="AK3854" s="392"/>
      <c r="AL3854" s="388"/>
      <c r="AM3854" s="363">
        <f t="shared" si="2142"/>
        <v>1</v>
      </c>
      <c r="AN3854" s="578">
        <v>326</v>
      </c>
      <c r="AO3854" s="78"/>
      <c r="AP3854" s="78"/>
      <c r="AQ3854" s="78"/>
      <c r="AR3854" s="78"/>
      <c r="AS3854" s="78"/>
      <c r="AT3854" s="78"/>
      <c r="AU3854" s="74" t="s">
        <v>717</v>
      </c>
      <c r="AV3854" s="115"/>
      <c r="AW3854" s="395"/>
      <c r="AX3854" s="395">
        <v>0</v>
      </c>
      <c r="AY3854" s="395">
        <v>0</v>
      </c>
      <c r="AZ3854" s="395">
        <v>0</v>
      </c>
      <c r="BA3854" s="395">
        <v>0</v>
      </c>
      <c r="BB3854" s="395">
        <v>0</v>
      </c>
      <c r="BC3854" s="395">
        <v>0</v>
      </c>
      <c r="BD3854" s="115"/>
      <c r="BE3854" s="115"/>
      <c r="BF3854" s="115"/>
      <c r="BG3854" s="115"/>
      <c r="BH3854" s="115"/>
      <c r="BI3854" s="115"/>
      <c r="BJ3854" s="115"/>
      <c r="BK3854" s="115"/>
      <c r="BQ3854" s="74" t="str">
        <f t="shared" si="2150"/>
        <v xml:space="preserve"> </v>
      </c>
      <c r="BS3854" s="120" t="str">
        <f t="shared" si="2151"/>
        <v xml:space="preserve"> </v>
      </c>
      <c r="BU3854" s="74" t="str">
        <f t="shared" si="2152"/>
        <v xml:space="preserve"> </v>
      </c>
      <c r="BW3854" s="120" t="str">
        <f t="shared" si="2153"/>
        <v xml:space="preserve">  </v>
      </c>
      <c r="BY3854" s="74" t="str">
        <f t="shared" si="2154"/>
        <v xml:space="preserve"> </v>
      </c>
      <c r="CA3854" s="120" t="str">
        <f t="shared" si="2155"/>
        <v xml:space="preserve"> </v>
      </c>
      <c r="CC3854" s="115" t="str">
        <f t="shared" si="2156"/>
        <v xml:space="preserve"> </v>
      </c>
      <c r="CD3854" s="115"/>
      <c r="CE3854" s="417" t="str">
        <f t="shared" si="2157"/>
        <v xml:space="preserve"> </v>
      </c>
      <c r="CF3854" s="115"/>
      <c r="CG3854" s="115" t="str">
        <f t="shared" si="2158"/>
        <v xml:space="preserve"> </v>
      </c>
      <c r="CH3854" s="115"/>
      <c r="CI3854" s="417" t="str">
        <f t="shared" si="2159"/>
        <v xml:space="preserve"> </v>
      </c>
      <c r="CJ3854" s="115"/>
      <c r="CK3854" s="115" t="str">
        <f t="shared" si="2160"/>
        <v xml:space="preserve"> </v>
      </c>
      <c r="CL3854" s="115"/>
      <c r="CM3854" s="417" t="str">
        <f t="shared" si="2161"/>
        <v xml:space="preserve"> </v>
      </c>
      <c r="IS3854" s="96"/>
    </row>
    <row r="3855" spans="2:253" s="74" customFormat="1" ht="17.100000000000001" hidden="1" customHeight="1" x14ac:dyDescent="0.25">
      <c r="B3855" s="524">
        <f>IF('KB Duct Parts'!$BL$14=2,Specials!AB8,0)</f>
        <v>0</v>
      </c>
      <c r="C3855" s="508" t="s">
        <v>416</v>
      </c>
      <c r="D3855" s="506" t="str">
        <f t="shared" si="2162"/>
        <v>18907SS</v>
      </c>
      <c r="E3855" s="504" t="s">
        <v>864</v>
      </c>
      <c r="F3855" s="508" t="str">
        <f t="shared" si="2148"/>
        <v xml:space="preserve"> </v>
      </c>
      <c r="G3855" s="509" t="s">
        <v>119</v>
      </c>
      <c r="H3855" s="504" t="s">
        <v>923</v>
      </c>
      <c r="I3855" s="1035"/>
      <c r="J3855" s="1036"/>
      <c r="K3855" s="516" t="s">
        <v>881</v>
      </c>
      <c r="L3855" s="535"/>
      <c r="M3855" s="517" t="str">
        <f t="shared" si="2164"/>
        <v>Y</v>
      </c>
      <c r="N3855" s="514">
        <f t="shared" si="2143"/>
        <v>358</v>
      </c>
      <c r="O3855" s="518">
        <f t="shared" si="2163"/>
        <v>0</v>
      </c>
      <c r="P3855" s="680">
        <f>'KB Duct Parts'!$AE$3</f>
        <v>0</v>
      </c>
      <c r="Q3855" s="681">
        <f t="shared" si="2144"/>
        <v>0</v>
      </c>
      <c r="R3855" s="682">
        <f t="shared" si="2145"/>
        <v>0</v>
      </c>
      <c r="S3855" s="716">
        <f t="shared" si="2149"/>
        <v>0.2</v>
      </c>
      <c r="T3855" s="679">
        <f t="shared" si="2146"/>
        <v>0</v>
      </c>
      <c r="U3855" s="679">
        <f t="shared" si="2147"/>
        <v>0</v>
      </c>
      <c r="AF3855" s="370"/>
      <c r="AG3855" s="375"/>
      <c r="AH3855" s="379"/>
      <c r="AI3855" s="383"/>
      <c r="AJ3855" s="388"/>
      <c r="AK3855" s="392"/>
      <c r="AL3855" s="388"/>
      <c r="AM3855" s="363">
        <f t="shared" si="2142"/>
        <v>1</v>
      </c>
      <c r="AN3855" s="578">
        <v>358</v>
      </c>
      <c r="AO3855" s="78"/>
      <c r="AP3855" s="78"/>
      <c r="AQ3855" s="78"/>
      <c r="AR3855" s="78"/>
      <c r="AS3855" s="78"/>
      <c r="AT3855" s="78"/>
      <c r="AU3855" s="74" t="s">
        <v>717</v>
      </c>
      <c r="AV3855" s="115"/>
      <c r="AW3855" s="395"/>
      <c r="AX3855" s="395">
        <v>0</v>
      </c>
      <c r="AY3855" s="395">
        <v>0</v>
      </c>
      <c r="AZ3855" s="395">
        <v>0</v>
      </c>
      <c r="BA3855" s="395">
        <v>0</v>
      </c>
      <c r="BB3855" s="395">
        <v>0</v>
      </c>
      <c r="BC3855" s="395">
        <v>0</v>
      </c>
      <c r="BD3855" s="115"/>
      <c r="BE3855" s="115"/>
      <c r="BF3855" s="115"/>
      <c r="BG3855" s="115"/>
      <c r="BH3855" s="115"/>
      <c r="BI3855" s="115"/>
      <c r="BJ3855" s="115"/>
      <c r="BK3855" s="115"/>
      <c r="BQ3855" s="74" t="str">
        <f t="shared" si="2150"/>
        <v xml:space="preserve"> </v>
      </c>
      <c r="BS3855" s="120" t="str">
        <f t="shared" si="2151"/>
        <v xml:space="preserve"> </v>
      </c>
      <c r="BU3855" s="74" t="str">
        <f t="shared" si="2152"/>
        <v xml:space="preserve"> </v>
      </c>
      <c r="BW3855" s="120" t="str">
        <f t="shared" si="2153"/>
        <v xml:space="preserve">  </v>
      </c>
      <c r="BY3855" s="74" t="str">
        <f t="shared" si="2154"/>
        <v xml:space="preserve"> </v>
      </c>
      <c r="CA3855" s="120" t="str">
        <f t="shared" si="2155"/>
        <v xml:space="preserve"> </v>
      </c>
      <c r="CC3855" s="115" t="str">
        <f t="shared" si="2156"/>
        <v xml:space="preserve"> </v>
      </c>
      <c r="CD3855" s="115"/>
      <c r="CE3855" s="417" t="str">
        <f t="shared" si="2157"/>
        <v xml:space="preserve"> </v>
      </c>
      <c r="CF3855" s="115"/>
      <c r="CG3855" s="115" t="str">
        <f t="shared" si="2158"/>
        <v xml:space="preserve"> </v>
      </c>
      <c r="CH3855" s="115"/>
      <c r="CI3855" s="417" t="str">
        <f t="shared" si="2159"/>
        <v xml:space="preserve"> </v>
      </c>
      <c r="CJ3855" s="115"/>
      <c r="CK3855" s="115" t="str">
        <f t="shared" si="2160"/>
        <v xml:space="preserve"> </v>
      </c>
      <c r="CL3855" s="115"/>
      <c r="CM3855" s="417" t="str">
        <f t="shared" si="2161"/>
        <v xml:space="preserve"> </v>
      </c>
      <c r="IS3855" s="96"/>
    </row>
    <row r="3856" spans="2:253" s="74" customFormat="1" ht="17.100000000000001" hidden="1" customHeight="1" x14ac:dyDescent="0.25">
      <c r="B3856" s="524">
        <f>IF('KB Duct Parts'!$BL$14=2,Specials!AB9,0)</f>
        <v>0</v>
      </c>
      <c r="C3856" s="508" t="s">
        <v>417</v>
      </c>
      <c r="D3856" s="506" t="str">
        <f t="shared" si="2162"/>
        <v>18908SS</v>
      </c>
      <c r="E3856" s="504" t="s">
        <v>865</v>
      </c>
      <c r="F3856" s="508" t="str">
        <f t="shared" si="2148"/>
        <v xml:space="preserve"> </v>
      </c>
      <c r="G3856" s="509" t="s">
        <v>119</v>
      </c>
      <c r="H3856" s="504" t="s">
        <v>923</v>
      </c>
      <c r="I3856" s="1035"/>
      <c r="J3856" s="1036"/>
      <c r="K3856" s="516" t="s">
        <v>881</v>
      </c>
      <c r="L3856" s="535"/>
      <c r="M3856" s="517" t="str">
        <f t="shared" si="2164"/>
        <v>Y</v>
      </c>
      <c r="N3856" s="514">
        <f t="shared" si="2143"/>
        <v>456</v>
      </c>
      <c r="O3856" s="518">
        <f t="shared" si="2163"/>
        <v>0</v>
      </c>
      <c r="P3856" s="680">
        <f>'KB Duct Parts'!$AE$3</f>
        <v>0</v>
      </c>
      <c r="Q3856" s="681">
        <f t="shared" si="2144"/>
        <v>0</v>
      </c>
      <c r="R3856" s="682">
        <f t="shared" si="2145"/>
        <v>0</v>
      </c>
      <c r="S3856" s="716">
        <f t="shared" si="2149"/>
        <v>0.2</v>
      </c>
      <c r="T3856" s="679">
        <f t="shared" si="2146"/>
        <v>0</v>
      </c>
      <c r="U3856" s="679">
        <f t="shared" si="2147"/>
        <v>0</v>
      </c>
      <c r="AF3856" s="370"/>
      <c r="AG3856" s="375"/>
      <c r="AH3856" s="379"/>
      <c r="AI3856" s="383"/>
      <c r="AJ3856" s="388"/>
      <c r="AK3856" s="392"/>
      <c r="AL3856" s="388"/>
      <c r="AM3856" s="363">
        <f t="shared" si="2142"/>
        <v>1</v>
      </c>
      <c r="AN3856" s="578">
        <v>456</v>
      </c>
      <c r="AO3856" s="78"/>
      <c r="AP3856" s="78"/>
      <c r="AQ3856" s="78"/>
      <c r="AR3856" s="78"/>
      <c r="AS3856" s="78"/>
      <c r="AT3856" s="78"/>
      <c r="AU3856" s="74" t="s">
        <v>717</v>
      </c>
      <c r="AV3856" s="115"/>
      <c r="AW3856" s="395"/>
      <c r="AX3856" s="395">
        <v>0</v>
      </c>
      <c r="AY3856" s="395">
        <v>0</v>
      </c>
      <c r="AZ3856" s="395">
        <v>0</v>
      </c>
      <c r="BA3856" s="395">
        <v>0</v>
      </c>
      <c r="BB3856" s="395">
        <v>0</v>
      </c>
      <c r="BC3856" s="395">
        <v>0</v>
      </c>
      <c r="BD3856" s="115"/>
      <c r="BE3856" s="115"/>
      <c r="BF3856" s="115"/>
      <c r="BG3856" s="115"/>
      <c r="BH3856" s="115"/>
      <c r="BI3856" s="115"/>
      <c r="BJ3856" s="115"/>
      <c r="BK3856" s="115"/>
      <c r="BQ3856" s="74" t="str">
        <f t="shared" si="2150"/>
        <v xml:space="preserve"> </v>
      </c>
      <c r="BS3856" s="120" t="str">
        <f t="shared" si="2151"/>
        <v xml:space="preserve"> </v>
      </c>
      <c r="BU3856" s="74" t="str">
        <f t="shared" si="2152"/>
        <v xml:space="preserve"> </v>
      </c>
      <c r="BW3856" s="120" t="str">
        <f t="shared" si="2153"/>
        <v xml:space="preserve">  </v>
      </c>
      <c r="BY3856" s="74" t="str">
        <f t="shared" si="2154"/>
        <v xml:space="preserve"> </v>
      </c>
      <c r="CA3856" s="120" t="str">
        <f t="shared" si="2155"/>
        <v xml:space="preserve"> </v>
      </c>
      <c r="CC3856" s="115" t="str">
        <f t="shared" si="2156"/>
        <v xml:space="preserve"> </v>
      </c>
      <c r="CD3856" s="115"/>
      <c r="CE3856" s="417" t="str">
        <f t="shared" si="2157"/>
        <v xml:space="preserve"> </v>
      </c>
      <c r="CF3856" s="115"/>
      <c r="CG3856" s="115" t="str">
        <f t="shared" si="2158"/>
        <v xml:space="preserve"> </v>
      </c>
      <c r="CH3856" s="115"/>
      <c r="CI3856" s="417" t="str">
        <f t="shared" si="2159"/>
        <v xml:space="preserve"> </v>
      </c>
      <c r="CJ3856" s="115"/>
      <c r="CK3856" s="115" t="str">
        <f t="shared" si="2160"/>
        <v xml:space="preserve"> </v>
      </c>
      <c r="CL3856" s="115"/>
      <c r="CM3856" s="417" t="str">
        <f t="shared" si="2161"/>
        <v xml:space="preserve"> </v>
      </c>
      <c r="IS3856" s="96"/>
    </row>
    <row r="3857" spans="2:253" s="74" customFormat="1" ht="17.100000000000001" hidden="1" customHeight="1" x14ac:dyDescent="0.25">
      <c r="B3857" s="524">
        <f>IF('KB Duct Parts'!$BL$14=2,Specials!AB10,0)</f>
        <v>0</v>
      </c>
      <c r="C3857" s="508" t="s">
        <v>418</v>
      </c>
      <c r="D3857" s="506" t="str">
        <f t="shared" si="2162"/>
        <v>18909SS</v>
      </c>
      <c r="E3857" s="504" t="s">
        <v>866</v>
      </c>
      <c r="F3857" s="508" t="str">
        <f t="shared" si="2148"/>
        <v xml:space="preserve"> </v>
      </c>
      <c r="G3857" s="509" t="s">
        <v>119</v>
      </c>
      <c r="H3857" s="504" t="s">
        <v>923</v>
      </c>
      <c r="I3857" s="1035"/>
      <c r="J3857" s="1036"/>
      <c r="K3857" s="516" t="s">
        <v>881</v>
      </c>
      <c r="L3857" s="535"/>
      <c r="M3857" s="517" t="str">
        <f t="shared" si="2164"/>
        <v>Y</v>
      </c>
      <c r="N3857" s="514">
        <f t="shared" si="2143"/>
        <v>488</v>
      </c>
      <c r="O3857" s="518">
        <f t="shared" si="2163"/>
        <v>0</v>
      </c>
      <c r="P3857" s="680">
        <f>'KB Duct Parts'!$AE$3</f>
        <v>0</v>
      </c>
      <c r="Q3857" s="681">
        <f t="shared" si="2144"/>
        <v>0</v>
      </c>
      <c r="R3857" s="682">
        <f t="shared" si="2145"/>
        <v>0</v>
      </c>
      <c r="S3857" s="716">
        <f t="shared" si="2149"/>
        <v>0.2</v>
      </c>
      <c r="T3857" s="679">
        <f t="shared" si="2146"/>
        <v>0</v>
      </c>
      <c r="U3857" s="679">
        <f t="shared" si="2147"/>
        <v>0</v>
      </c>
      <c r="AF3857" s="370"/>
      <c r="AG3857" s="375"/>
      <c r="AH3857" s="379"/>
      <c r="AI3857" s="383"/>
      <c r="AJ3857" s="388"/>
      <c r="AK3857" s="392"/>
      <c r="AL3857" s="388"/>
      <c r="AM3857" s="363">
        <f t="shared" si="2142"/>
        <v>1</v>
      </c>
      <c r="AN3857" s="578">
        <v>488</v>
      </c>
      <c r="AO3857" s="78"/>
      <c r="AP3857" s="78"/>
      <c r="AQ3857" s="78"/>
      <c r="AR3857" s="78"/>
      <c r="AS3857" s="78"/>
      <c r="AT3857" s="78"/>
      <c r="AU3857" s="74" t="s">
        <v>717</v>
      </c>
      <c r="AV3857" s="115"/>
      <c r="AW3857" s="395"/>
      <c r="AX3857" s="395">
        <v>0</v>
      </c>
      <c r="AY3857" s="395">
        <v>0</v>
      </c>
      <c r="AZ3857" s="395">
        <v>0</v>
      </c>
      <c r="BA3857" s="395">
        <v>0</v>
      </c>
      <c r="BB3857" s="395">
        <v>0</v>
      </c>
      <c r="BC3857" s="395">
        <v>0</v>
      </c>
      <c r="BD3857" s="115"/>
      <c r="BE3857" s="115"/>
      <c r="BF3857" s="115"/>
      <c r="BG3857" s="115"/>
      <c r="BH3857" s="115"/>
      <c r="BI3857" s="115"/>
      <c r="BJ3857" s="115"/>
      <c r="BK3857" s="115"/>
      <c r="BQ3857" s="74" t="str">
        <f t="shared" si="2150"/>
        <v xml:space="preserve"> </v>
      </c>
      <c r="BS3857" s="120" t="str">
        <f t="shared" si="2151"/>
        <v xml:space="preserve"> </v>
      </c>
      <c r="BU3857" s="74" t="str">
        <f t="shared" si="2152"/>
        <v xml:space="preserve"> </v>
      </c>
      <c r="BW3857" s="120" t="str">
        <f t="shared" si="2153"/>
        <v xml:space="preserve">  </v>
      </c>
      <c r="BY3857" s="74" t="str">
        <f t="shared" si="2154"/>
        <v xml:space="preserve"> </v>
      </c>
      <c r="CA3857" s="120" t="str">
        <f t="shared" si="2155"/>
        <v xml:space="preserve"> </v>
      </c>
      <c r="CC3857" s="115" t="str">
        <f t="shared" si="2156"/>
        <v xml:space="preserve"> </v>
      </c>
      <c r="CD3857" s="115"/>
      <c r="CE3857" s="417" t="str">
        <f t="shared" si="2157"/>
        <v xml:space="preserve"> </v>
      </c>
      <c r="CF3857" s="115"/>
      <c r="CG3857" s="115" t="str">
        <f t="shared" si="2158"/>
        <v xml:space="preserve"> </v>
      </c>
      <c r="CH3857" s="115"/>
      <c r="CI3857" s="417" t="str">
        <f t="shared" si="2159"/>
        <v xml:space="preserve"> </v>
      </c>
      <c r="CJ3857" s="115"/>
      <c r="CK3857" s="115" t="str">
        <f t="shared" si="2160"/>
        <v xml:space="preserve"> </v>
      </c>
      <c r="CL3857" s="115"/>
      <c r="CM3857" s="417" t="str">
        <f t="shared" si="2161"/>
        <v xml:space="preserve"> </v>
      </c>
      <c r="IS3857" s="96"/>
    </row>
    <row r="3858" spans="2:253" s="74" customFormat="1" ht="17.100000000000001" hidden="1" customHeight="1" x14ac:dyDescent="0.25">
      <c r="B3858" s="524">
        <f>IF('KB Duct Parts'!$BL$14=2,Specials!AB11,0)</f>
        <v>0</v>
      </c>
      <c r="C3858" s="508" t="s">
        <v>419</v>
      </c>
      <c r="D3858" s="506" t="str">
        <f t="shared" si="2162"/>
        <v>18910SS</v>
      </c>
      <c r="E3858" s="504" t="s">
        <v>867</v>
      </c>
      <c r="F3858" s="508" t="str">
        <f t="shared" si="2148"/>
        <v xml:space="preserve"> </v>
      </c>
      <c r="G3858" s="509" t="s">
        <v>119</v>
      </c>
      <c r="H3858" s="504" t="s">
        <v>923</v>
      </c>
      <c r="I3858" s="1035"/>
      <c r="J3858" s="1036"/>
      <c r="K3858" s="516" t="s">
        <v>881</v>
      </c>
      <c r="L3858" s="535"/>
      <c r="M3858" s="517" t="str">
        <f t="shared" si="2164"/>
        <v>Y</v>
      </c>
      <c r="N3858" s="514">
        <f t="shared" si="2143"/>
        <v>565</v>
      </c>
      <c r="O3858" s="518">
        <f t="shared" si="2163"/>
        <v>0</v>
      </c>
      <c r="P3858" s="680">
        <f>'KB Duct Parts'!$AE$3</f>
        <v>0</v>
      </c>
      <c r="Q3858" s="681">
        <f t="shared" si="2144"/>
        <v>0</v>
      </c>
      <c r="R3858" s="682">
        <f t="shared" si="2145"/>
        <v>0</v>
      </c>
      <c r="S3858" s="716">
        <f t="shared" si="2149"/>
        <v>0.2</v>
      </c>
      <c r="T3858" s="679">
        <f t="shared" si="2146"/>
        <v>0</v>
      </c>
      <c r="U3858" s="679">
        <f t="shared" si="2147"/>
        <v>0</v>
      </c>
      <c r="AF3858" s="370"/>
      <c r="AG3858" s="375"/>
      <c r="AH3858" s="379"/>
      <c r="AI3858" s="383"/>
      <c r="AJ3858" s="388"/>
      <c r="AK3858" s="392"/>
      <c r="AL3858" s="388"/>
      <c r="AM3858" s="363">
        <f t="shared" si="2142"/>
        <v>1</v>
      </c>
      <c r="AN3858" s="578">
        <v>565</v>
      </c>
      <c r="AO3858" s="78"/>
      <c r="AP3858" s="78"/>
      <c r="AQ3858" s="78"/>
      <c r="AR3858" s="78"/>
      <c r="AS3858" s="78"/>
      <c r="AT3858" s="78"/>
      <c r="AU3858" s="74" t="s">
        <v>717</v>
      </c>
      <c r="AV3858" s="115"/>
      <c r="AW3858" s="395"/>
      <c r="AX3858" s="395">
        <v>0</v>
      </c>
      <c r="AY3858" s="395">
        <v>0</v>
      </c>
      <c r="AZ3858" s="395">
        <v>0</v>
      </c>
      <c r="BA3858" s="395">
        <v>0</v>
      </c>
      <c r="BB3858" s="395">
        <v>0</v>
      </c>
      <c r="BC3858" s="395">
        <v>0</v>
      </c>
      <c r="BD3858" s="115"/>
      <c r="BE3858" s="115"/>
      <c r="BF3858" s="115"/>
      <c r="BG3858" s="115"/>
      <c r="BH3858" s="115"/>
      <c r="BI3858" s="115"/>
      <c r="BJ3858" s="115"/>
      <c r="BK3858" s="115"/>
      <c r="BQ3858" s="74" t="str">
        <f t="shared" si="2150"/>
        <v xml:space="preserve"> </v>
      </c>
      <c r="BS3858" s="120" t="str">
        <f t="shared" si="2151"/>
        <v xml:space="preserve"> </v>
      </c>
      <c r="BU3858" s="74" t="str">
        <f t="shared" si="2152"/>
        <v xml:space="preserve"> </v>
      </c>
      <c r="BW3858" s="120" t="str">
        <f t="shared" si="2153"/>
        <v xml:space="preserve">  </v>
      </c>
      <c r="BY3858" s="74" t="str">
        <f t="shared" si="2154"/>
        <v xml:space="preserve"> </v>
      </c>
      <c r="CA3858" s="120" t="str">
        <f t="shared" si="2155"/>
        <v xml:space="preserve"> </v>
      </c>
      <c r="CC3858" s="115" t="str">
        <f t="shared" si="2156"/>
        <v xml:space="preserve"> </v>
      </c>
      <c r="CD3858" s="115"/>
      <c r="CE3858" s="417" t="str">
        <f t="shared" si="2157"/>
        <v xml:space="preserve"> </v>
      </c>
      <c r="CF3858" s="115"/>
      <c r="CG3858" s="115" t="str">
        <f t="shared" si="2158"/>
        <v xml:space="preserve"> </v>
      </c>
      <c r="CH3858" s="115"/>
      <c r="CI3858" s="417" t="str">
        <f t="shared" si="2159"/>
        <v xml:space="preserve"> </v>
      </c>
      <c r="CJ3858" s="115"/>
      <c r="CK3858" s="115" t="str">
        <f t="shared" si="2160"/>
        <v xml:space="preserve"> </v>
      </c>
      <c r="CL3858" s="115"/>
      <c r="CM3858" s="417" t="str">
        <f t="shared" si="2161"/>
        <v xml:space="preserve"> </v>
      </c>
      <c r="IS3858" s="96"/>
    </row>
    <row r="3859" spans="2:253" s="74" customFormat="1" ht="17.100000000000001" hidden="1" customHeight="1" x14ac:dyDescent="0.25">
      <c r="B3859" s="524">
        <f>IF('KB Duct Parts'!$BL$14=2,Specials!AB12,0)</f>
        <v>0</v>
      </c>
      <c r="C3859" s="508" t="s">
        <v>420</v>
      </c>
      <c r="D3859" s="506" t="str">
        <f t="shared" si="2162"/>
        <v>18911SS</v>
      </c>
      <c r="E3859" s="504" t="s">
        <v>868</v>
      </c>
      <c r="F3859" s="508" t="str">
        <f t="shared" si="2148"/>
        <v xml:space="preserve"> </v>
      </c>
      <c r="G3859" s="509" t="s">
        <v>119</v>
      </c>
      <c r="H3859" s="504" t="s">
        <v>923</v>
      </c>
      <c r="I3859" s="1035"/>
      <c r="J3859" s="1036"/>
      <c r="K3859" s="516" t="s">
        <v>881</v>
      </c>
      <c r="L3859" s="535"/>
      <c r="M3859" s="517" t="str">
        <f t="shared" si="2164"/>
        <v>Y</v>
      </c>
      <c r="N3859" s="514">
        <f t="shared" si="2143"/>
        <v>597</v>
      </c>
      <c r="O3859" s="518">
        <f t="shared" si="2163"/>
        <v>0</v>
      </c>
      <c r="P3859" s="680">
        <f>'KB Duct Parts'!$AE$3</f>
        <v>0</v>
      </c>
      <c r="Q3859" s="681">
        <f t="shared" si="2144"/>
        <v>0</v>
      </c>
      <c r="R3859" s="682">
        <f t="shared" si="2145"/>
        <v>0</v>
      </c>
      <c r="S3859" s="716">
        <f t="shared" si="2149"/>
        <v>0.2</v>
      </c>
      <c r="T3859" s="679">
        <f t="shared" si="2146"/>
        <v>0</v>
      </c>
      <c r="U3859" s="679">
        <f t="shared" si="2147"/>
        <v>0</v>
      </c>
      <c r="AF3859" s="370"/>
      <c r="AG3859" s="375"/>
      <c r="AH3859" s="379"/>
      <c r="AI3859" s="383"/>
      <c r="AJ3859" s="388"/>
      <c r="AK3859" s="392"/>
      <c r="AL3859" s="388"/>
      <c r="AM3859" s="363">
        <f t="shared" si="2142"/>
        <v>1</v>
      </c>
      <c r="AN3859" s="578">
        <v>597</v>
      </c>
      <c r="AO3859" s="78"/>
      <c r="AP3859" s="78"/>
      <c r="AQ3859" s="78"/>
      <c r="AR3859" s="78"/>
      <c r="AS3859" s="78"/>
      <c r="AT3859" s="78"/>
      <c r="AU3859" s="74" t="s">
        <v>717</v>
      </c>
      <c r="AV3859" s="115"/>
      <c r="AW3859" s="395"/>
      <c r="AX3859" s="395">
        <v>0</v>
      </c>
      <c r="AY3859" s="395">
        <v>0</v>
      </c>
      <c r="AZ3859" s="395">
        <v>0</v>
      </c>
      <c r="BA3859" s="395">
        <v>0</v>
      </c>
      <c r="BB3859" s="395">
        <v>0</v>
      </c>
      <c r="BC3859" s="395">
        <v>0</v>
      </c>
      <c r="BD3859" s="115"/>
      <c r="BE3859" s="115"/>
      <c r="BF3859" s="115"/>
      <c r="BG3859" s="115"/>
      <c r="BH3859" s="115"/>
      <c r="BI3859" s="115"/>
      <c r="BJ3859" s="115"/>
      <c r="BK3859" s="115"/>
      <c r="BQ3859" s="74" t="str">
        <f t="shared" si="2150"/>
        <v xml:space="preserve"> </v>
      </c>
      <c r="BS3859" s="120" t="str">
        <f t="shared" si="2151"/>
        <v xml:space="preserve"> </v>
      </c>
      <c r="BU3859" s="74" t="str">
        <f t="shared" si="2152"/>
        <v xml:space="preserve"> </v>
      </c>
      <c r="BW3859" s="120" t="str">
        <f t="shared" si="2153"/>
        <v xml:space="preserve">  </v>
      </c>
      <c r="BY3859" s="74" t="str">
        <f t="shared" si="2154"/>
        <v xml:space="preserve"> </v>
      </c>
      <c r="CA3859" s="120" t="str">
        <f t="shared" si="2155"/>
        <v xml:space="preserve"> </v>
      </c>
      <c r="CC3859" s="115" t="str">
        <f t="shared" si="2156"/>
        <v xml:space="preserve"> </v>
      </c>
      <c r="CD3859" s="115"/>
      <c r="CE3859" s="417" t="str">
        <f t="shared" si="2157"/>
        <v xml:space="preserve"> </v>
      </c>
      <c r="CF3859" s="115"/>
      <c r="CG3859" s="115" t="str">
        <f t="shared" si="2158"/>
        <v xml:space="preserve"> </v>
      </c>
      <c r="CH3859" s="115"/>
      <c r="CI3859" s="417" t="str">
        <f t="shared" si="2159"/>
        <v xml:space="preserve"> </v>
      </c>
      <c r="CJ3859" s="115"/>
      <c r="CK3859" s="115" t="str">
        <f t="shared" si="2160"/>
        <v xml:space="preserve"> </v>
      </c>
      <c r="CL3859" s="115"/>
      <c r="CM3859" s="417" t="str">
        <f t="shared" si="2161"/>
        <v xml:space="preserve"> </v>
      </c>
      <c r="IS3859" s="96"/>
    </row>
    <row r="3860" spans="2:253" s="74" customFormat="1" ht="17.100000000000001" hidden="1" customHeight="1" x14ac:dyDescent="0.25">
      <c r="B3860" s="524">
        <f>IF('KB Duct Parts'!$BL$14=2,Specials!AB13,0)</f>
        <v>0</v>
      </c>
      <c r="C3860" s="545" t="s">
        <v>653</v>
      </c>
      <c r="D3860" s="506" t="str">
        <f t="shared" si="2162"/>
        <v>18912SS</v>
      </c>
      <c r="E3860" s="546" t="s">
        <v>869</v>
      </c>
      <c r="F3860" s="508" t="str">
        <f t="shared" si="2148"/>
        <v xml:space="preserve"> </v>
      </c>
      <c r="G3860" s="547" t="s">
        <v>119</v>
      </c>
      <c r="H3860" s="546" t="s">
        <v>923</v>
      </c>
      <c r="I3860" s="1035"/>
      <c r="J3860" s="1036"/>
      <c r="K3860" s="548" t="s">
        <v>881</v>
      </c>
      <c r="L3860" s="535"/>
      <c r="M3860" s="517" t="str">
        <f>IF(AM3860=1,"Y",IF(AM3860&gt;1,"NR"," "))</f>
        <v>Y</v>
      </c>
      <c r="N3860" s="514">
        <f t="shared" si="2143"/>
        <v>640</v>
      </c>
      <c r="O3860" s="518">
        <f t="shared" si="2163"/>
        <v>0</v>
      </c>
      <c r="P3860" s="680">
        <f>'KB Duct Parts'!$AE$3</f>
        <v>0</v>
      </c>
      <c r="Q3860" s="681">
        <f t="shared" si="2144"/>
        <v>0</v>
      </c>
      <c r="R3860" s="682">
        <f t="shared" si="2145"/>
        <v>0</v>
      </c>
      <c r="S3860" s="716">
        <f t="shared" si="2149"/>
        <v>0.2</v>
      </c>
      <c r="T3860" s="679">
        <f t="shared" si="2146"/>
        <v>0</v>
      </c>
      <c r="U3860" s="679">
        <f t="shared" si="2147"/>
        <v>0</v>
      </c>
      <c r="AF3860" s="370"/>
      <c r="AG3860" s="375"/>
      <c r="AH3860" s="379"/>
      <c r="AI3860" s="383"/>
      <c r="AJ3860" s="388"/>
      <c r="AK3860" s="392"/>
      <c r="AL3860" s="388"/>
      <c r="AM3860" s="363">
        <f t="shared" si="2142"/>
        <v>1</v>
      </c>
      <c r="AN3860" s="578">
        <v>640</v>
      </c>
      <c r="AO3860" s="78"/>
      <c r="AP3860" s="78"/>
      <c r="AQ3860" s="78"/>
      <c r="AR3860" s="78"/>
      <c r="AS3860" s="78"/>
      <c r="AT3860" s="78"/>
      <c r="AU3860" s="74" t="s">
        <v>717</v>
      </c>
      <c r="AV3860" s="115"/>
      <c r="AW3860" s="395"/>
      <c r="AX3860" s="395">
        <v>0</v>
      </c>
      <c r="AY3860" s="395">
        <v>0</v>
      </c>
      <c r="AZ3860" s="395">
        <v>0</v>
      </c>
      <c r="BA3860" s="395">
        <v>0</v>
      </c>
      <c r="BB3860" s="395">
        <v>0</v>
      </c>
      <c r="BC3860" s="395">
        <v>0</v>
      </c>
      <c r="BD3860" s="115"/>
      <c r="BE3860" s="115"/>
      <c r="BF3860" s="115"/>
      <c r="BG3860" s="115"/>
      <c r="BH3860" s="115"/>
      <c r="BI3860" s="115"/>
      <c r="BJ3860" s="115"/>
      <c r="BK3860" s="115"/>
      <c r="BQ3860" s="74" t="str">
        <f t="shared" si="2150"/>
        <v xml:space="preserve"> </v>
      </c>
      <c r="BS3860" s="120" t="str">
        <f t="shared" si="2151"/>
        <v xml:space="preserve"> </v>
      </c>
      <c r="BU3860" s="74" t="str">
        <f t="shared" si="2152"/>
        <v xml:space="preserve"> </v>
      </c>
      <c r="BW3860" s="120" t="str">
        <f t="shared" si="2153"/>
        <v xml:space="preserve">  </v>
      </c>
      <c r="BY3860" s="74" t="str">
        <f t="shared" si="2154"/>
        <v xml:space="preserve"> </v>
      </c>
      <c r="CA3860" s="120" t="str">
        <f t="shared" si="2155"/>
        <v xml:space="preserve"> </v>
      </c>
      <c r="CC3860" s="115" t="str">
        <f t="shared" si="2156"/>
        <v xml:space="preserve"> </v>
      </c>
      <c r="CD3860" s="115"/>
      <c r="CE3860" s="417" t="str">
        <f t="shared" si="2157"/>
        <v xml:space="preserve"> </v>
      </c>
      <c r="CF3860" s="115"/>
      <c r="CG3860" s="115" t="str">
        <f t="shared" si="2158"/>
        <v xml:space="preserve"> </v>
      </c>
      <c r="CH3860" s="115"/>
      <c r="CI3860" s="417" t="str">
        <f t="shared" si="2159"/>
        <v xml:space="preserve"> </v>
      </c>
      <c r="CJ3860" s="115"/>
      <c r="CK3860" s="115" t="str">
        <f t="shared" si="2160"/>
        <v xml:space="preserve"> </v>
      </c>
      <c r="CL3860" s="115"/>
      <c r="CM3860" s="417" t="str">
        <f t="shared" si="2161"/>
        <v xml:space="preserve"> </v>
      </c>
      <c r="IS3860" s="96"/>
    </row>
    <row r="3861" spans="2:253" s="74" customFormat="1" ht="17.100000000000001" hidden="1" customHeight="1" x14ac:dyDescent="0.25">
      <c r="B3861" s="532">
        <f>IF('KB Duct Parts'!$BL$14=1,Specials!J5,0)</f>
        <v>0</v>
      </c>
      <c r="C3861" s="545">
        <v>17404</v>
      </c>
      <c r="D3861" s="506">
        <f t="shared" si="2162"/>
        <v>17404</v>
      </c>
      <c r="E3861" s="546" t="s">
        <v>861</v>
      </c>
      <c r="F3861" s="508" t="str">
        <f t="shared" si="2148"/>
        <v xml:space="preserve"> </v>
      </c>
      <c r="G3861" s="547" t="s">
        <v>270</v>
      </c>
      <c r="H3861" s="546" t="s">
        <v>923</v>
      </c>
      <c r="I3861" s="1035"/>
      <c r="J3861" s="1036"/>
      <c r="K3861" s="548" t="s">
        <v>881</v>
      </c>
      <c r="L3861" s="535"/>
      <c r="M3861" s="532" t="s">
        <v>1700</v>
      </c>
      <c r="N3861" s="514">
        <f t="shared" si="2143"/>
        <v>282</v>
      </c>
      <c r="O3861" s="534">
        <f t="shared" si="2163"/>
        <v>0</v>
      </c>
      <c r="P3861" s="680">
        <f>'KB Duct Parts'!$AE$3</f>
        <v>0</v>
      </c>
      <c r="Q3861" s="681">
        <f t="shared" si="2144"/>
        <v>0</v>
      </c>
      <c r="R3861" s="682">
        <f t="shared" si="2145"/>
        <v>0</v>
      </c>
      <c r="S3861" s="716">
        <f t="shared" si="2149"/>
        <v>0.2</v>
      </c>
      <c r="T3861" s="679">
        <f t="shared" si="2146"/>
        <v>0</v>
      </c>
      <c r="U3861" s="679">
        <f t="shared" si="2147"/>
        <v>0</v>
      </c>
      <c r="AF3861" s="370"/>
      <c r="AG3861" s="375"/>
      <c r="AH3861" s="379"/>
      <c r="AI3861" s="383"/>
      <c r="AJ3861" s="388"/>
      <c r="AK3861" s="392"/>
      <c r="AL3861" s="388"/>
      <c r="AM3861" s="363">
        <f t="shared" si="2142"/>
        <v>1</v>
      </c>
      <c r="AN3861" s="578">
        <v>282</v>
      </c>
      <c r="AO3861" s="78"/>
      <c r="AP3861" s="78"/>
      <c r="AQ3861" s="78"/>
      <c r="AR3861" s="78"/>
      <c r="AS3861" s="78"/>
      <c r="AT3861" s="78"/>
      <c r="AU3861" s="74" t="s">
        <v>717</v>
      </c>
      <c r="AV3861" s="115"/>
      <c r="AW3861" s="395"/>
      <c r="AX3861" s="395">
        <v>0</v>
      </c>
      <c r="AY3861" s="395">
        <v>0</v>
      </c>
      <c r="AZ3861" s="395">
        <v>0</v>
      </c>
      <c r="BA3861" s="395">
        <v>0</v>
      </c>
      <c r="BB3861" s="395">
        <v>0</v>
      </c>
      <c r="BC3861" s="395">
        <v>0</v>
      </c>
      <c r="BD3861" s="115"/>
      <c r="BE3861" s="115"/>
      <c r="BF3861" s="115"/>
      <c r="BG3861" s="115"/>
      <c r="BH3861" s="115"/>
      <c r="BI3861" s="115"/>
      <c r="BJ3861" s="115"/>
      <c r="BK3861" s="115"/>
      <c r="BQ3861" s="74" t="str">
        <f t="shared" si="2150"/>
        <v xml:space="preserve"> </v>
      </c>
      <c r="BS3861" s="120" t="str">
        <f t="shared" si="2151"/>
        <v xml:space="preserve"> </v>
      </c>
      <c r="BU3861" s="74" t="str">
        <f t="shared" si="2152"/>
        <v xml:space="preserve"> </v>
      </c>
      <c r="BW3861" s="120" t="str">
        <f t="shared" si="2153"/>
        <v xml:space="preserve">  </v>
      </c>
      <c r="BY3861" s="74" t="str">
        <f t="shared" si="2154"/>
        <v xml:space="preserve"> </v>
      </c>
      <c r="CA3861" s="120" t="str">
        <f t="shared" si="2155"/>
        <v xml:space="preserve"> </v>
      </c>
      <c r="CC3861" s="115" t="str">
        <f t="shared" si="2156"/>
        <v xml:space="preserve"> </v>
      </c>
      <c r="CD3861" s="115"/>
      <c r="CE3861" s="417" t="str">
        <f t="shared" si="2157"/>
        <v xml:space="preserve"> </v>
      </c>
      <c r="CF3861" s="115"/>
      <c r="CG3861" s="115" t="str">
        <f t="shared" si="2158"/>
        <v xml:space="preserve"> </v>
      </c>
      <c r="CH3861" s="115"/>
      <c r="CI3861" s="417" t="str">
        <f t="shared" si="2159"/>
        <v xml:space="preserve"> </v>
      </c>
      <c r="CJ3861" s="115"/>
      <c r="CK3861" s="115" t="str">
        <f t="shared" si="2160"/>
        <v xml:space="preserve"> </v>
      </c>
      <c r="CL3861" s="115"/>
      <c r="CM3861" s="417" t="str">
        <f t="shared" si="2161"/>
        <v xml:space="preserve"> </v>
      </c>
      <c r="IS3861" s="96"/>
    </row>
    <row r="3862" spans="2:253" s="74" customFormat="1" ht="17.100000000000001" hidden="1" customHeight="1" x14ac:dyDescent="0.25">
      <c r="B3862" s="532">
        <f>IF('KB Duct Parts'!$BL$14=1,Specials!J6,0)</f>
        <v>0</v>
      </c>
      <c r="C3862" s="545">
        <v>17405</v>
      </c>
      <c r="D3862" s="506">
        <f t="shared" si="2162"/>
        <v>17405</v>
      </c>
      <c r="E3862" s="546" t="s">
        <v>654</v>
      </c>
      <c r="F3862" s="508" t="str">
        <f t="shared" si="2148"/>
        <v xml:space="preserve"> </v>
      </c>
      <c r="G3862" s="547" t="s">
        <v>270</v>
      </c>
      <c r="H3862" s="546" t="s">
        <v>923</v>
      </c>
      <c r="I3862" s="1035"/>
      <c r="J3862" s="1036"/>
      <c r="K3862" s="548" t="s">
        <v>881</v>
      </c>
      <c r="L3862" s="535"/>
      <c r="M3862" s="532" t="s">
        <v>1700</v>
      </c>
      <c r="N3862" s="514">
        <f t="shared" si="2143"/>
        <v>296</v>
      </c>
      <c r="O3862" s="534">
        <f t="shared" si="2163"/>
        <v>0</v>
      </c>
      <c r="P3862" s="680">
        <f>'KB Duct Parts'!$AE$3</f>
        <v>0</v>
      </c>
      <c r="Q3862" s="681">
        <f t="shared" si="2144"/>
        <v>0</v>
      </c>
      <c r="R3862" s="682">
        <f t="shared" si="2145"/>
        <v>0</v>
      </c>
      <c r="S3862" s="716">
        <f t="shared" si="2149"/>
        <v>0.2</v>
      </c>
      <c r="T3862" s="679">
        <f t="shared" si="2146"/>
        <v>0</v>
      </c>
      <c r="U3862" s="679">
        <f t="shared" si="2147"/>
        <v>0</v>
      </c>
      <c r="AF3862" s="370"/>
      <c r="AG3862" s="375"/>
      <c r="AH3862" s="379"/>
      <c r="AI3862" s="383"/>
      <c r="AJ3862" s="388"/>
      <c r="AK3862" s="392"/>
      <c r="AL3862" s="388"/>
      <c r="AM3862" s="363">
        <f t="shared" si="2142"/>
        <v>1</v>
      </c>
      <c r="AN3862" s="578">
        <v>296</v>
      </c>
      <c r="AO3862" s="78"/>
      <c r="AP3862" s="78"/>
      <c r="AQ3862" s="78"/>
      <c r="AR3862" s="78"/>
      <c r="AS3862" s="78"/>
      <c r="AT3862" s="78"/>
      <c r="AU3862" s="74" t="s">
        <v>717</v>
      </c>
      <c r="AV3862" s="115"/>
      <c r="AW3862" s="395"/>
      <c r="AX3862" s="395">
        <v>0</v>
      </c>
      <c r="AY3862" s="395">
        <v>0</v>
      </c>
      <c r="AZ3862" s="395">
        <v>0</v>
      </c>
      <c r="BA3862" s="395">
        <v>0</v>
      </c>
      <c r="BB3862" s="395">
        <v>0</v>
      </c>
      <c r="BC3862" s="395">
        <v>0</v>
      </c>
      <c r="BD3862" s="115"/>
      <c r="BE3862" s="115"/>
      <c r="BF3862" s="115"/>
      <c r="BG3862" s="115"/>
      <c r="BH3862" s="115"/>
      <c r="BI3862" s="115"/>
      <c r="BJ3862" s="115"/>
      <c r="BK3862" s="115"/>
      <c r="BQ3862" s="74" t="str">
        <f t="shared" si="2150"/>
        <v xml:space="preserve"> </v>
      </c>
      <c r="BS3862" s="120" t="str">
        <f t="shared" si="2151"/>
        <v xml:space="preserve"> </v>
      </c>
      <c r="BU3862" s="74" t="str">
        <f t="shared" si="2152"/>
        <v xml:space="preserve"> </v>
      </c>
      <c r="BW3862" s="120" t="str">
        <f t="shared" si="2153"/>
        <v xml:space="preserve">  </v>
      </c>
      <c r="BY3862" s="74" t="str">
        <f t="shared" si="2154"/>
        <v xml:space="preserve"> </v>
      </c>
      <c r="CA3862" s="120" t="str">
        <f t="shared" si="2155"/>
        <v xml:space="preserve"> </v>
      </c>
      <c r="CC3862" s="115" t="str">
        <f t="shared" si="2156"/>
        <v xml:space="preserve"> </v>
      </c>
      <c r="CD3862" s="115"/>
      <c r="CE3862" s="417" t="str">
        <f t="shared" si="2157"/>
        <v xml:space="preserve"> </v>
      </c>
      <c r="CF3862" s="115"/>
      <c r="CG3862" s="115" t="str">
        <f t="shared" si="2158"/>
        <v xml:space="preserve"> </v>
      </c>
      <c r="CH3862" s="115"/>
      <c r="CI3862" s="417" t="str">
        <f t="shared" si="2159"/>
        <v xml:space="preserve"> </v>
      </c>
      <c r="CJ3862" s="115"/>
      <c r="CK3862" s="115" t="str">
        <f t="shared" si="2160"/>
        <v xml:space="preserve"> </v>
      </c>
      <c r="CL3862" s="115"/>
      <c r="CM3862" s="417" t="str">
        <f t="shared" si="2161"/>
        <v xml:space="preserve"> </v>
      </c>
      <c r="IS3862" s="96"/>
    </row>
    <row r="3863" spans="2:253" s="74" customFormat="1" ht="17.100000000000001" hidden="1" customHeight="1" x14ac:dyDescent="0.25">
      <c r="B3863" s="532">
        <f>IF('KB Duct Parts'!$BL$14=1,Specials!J7,0)</f>
        <v>0</v>
      </c>
      <c r="C3863" s="545">
        <v>17406</v>
      </c>
      <c r="D3863" s="506">
        <f t="shared" si="2162"/>
        <v>17406</v>
      </c>
      <c r="E3863" s="546" t="s">
        <v>863</v>
      </c>
      <c r="F3863" s="508" t="str">
        <f t="shared" si="2148"/>
        <v xml:space="preserve"> </v>
      </c>
      <c r="G3863" s="547" t="s">
        <v>270</v>
      </c>
      <c r="H3863" s="546" t="s">
        <v>923</v>
      </c>
      <c r="I3863" s="1035"/>
      <c r="J3863" s="1036"/>
      <c r="K3863" s="548" t="s">
        <v>881</v>
      </c>
      <c r="L3863" s="535"/>
      <c r="M3863" s="532" t="s">
        <v>1700</v>
      </c>
      <c r="N3863" s="514">
        <f t="shared" si="2143"/>
        <v>313</v>
      </c>
      <c r="O3863" s="534">
        <f t="shared" si="2163"/>
        <v>0</v>
      </c>
      <c r="P3863" s="680">
        <f>'KB Duct Parts'!$AE$3</f>
        <v>0</v>
      </c>
      <c r="Q3863" s="681">
        <f t="shared" si="2144"/>
        <v>0</v>
      </c>
      <c r="R3863" s="682">
        <f t="shared" si="2145"/>
        <v>0</v>
      </c>
      <c r="S3863" s="716">
        <f t="shared" si="2149"/>
        <v>0.2</v>
      </c>
      <c r="T3863" s="679">
        <f t="shared" si="2146"/>
        <v>0</v>
      </c>
      <c r="U3863" s="679">
        <f t="shared" si="2147"/>
        <v>0</v>
      </c>
      <c r="AF3863" s="370"/>
      <c r="AG3863" s="375"/>
      <c r="AH3863" s="379"/>
      <c r="AI3863" s="383"/>
      <c r="AJ3863" s="388"/>
      <c r="AK3863" s="392"/>
      <c r="AL3863" s="388"/>
      <c r="AM3863" s="363">
        <f t="shared" si="2142"/>
        <v>1</v>
      </c>
      <c r="AN3863" s="578">
        <v>313</v>
      </c>
      <c r="AO3863" s="78"/>
      <c r="AP3863" s="78"/>
      <c r="AQ3863" s="78"/>
      <c r="AR3863" s="78"/>
      <c r="AS3863" s="78"/>
      <c r="AT3863" s="78"/>
      <c r="AU3863" s="74" t="s">
        <v>717</v>
      </c>
      <c r="AV3863" s="115"/>
      <c r="AW3863" s="395"/>
      <c r="AX3863" s="395">
        <v>0</v>
      </c>
      <c r="AY3863" s="395">
        <v>0</v>
      </c>
      <c r="AZ3863" s="395">
        <v>0</v>
      </c>
      <c r="BA3863" s="395">
        <v>0</v>
      </c>
      <c r="BB3863" s="395">
        <v>0</v>
      </c>
      <c r="BC3863" s="395">
        <v>0</v>
      </c>
      <c r="BD3863" s="115"/>
      <c r="BE3863" s="115"/>
      <c r="BF3863" s="115"/>
      <c r="BG3863" s="115"/>
      <c r="BH3863" s="115"/>
      <c r="BI3863" s="115"/>
      <c r="BJ3863" s="115"/>
      <c r="BK3863" s="115"/>
      <c r="BQ3863" s="74" t="str">
        <f t="shared" si="2150"/>
        <v xml:space="preserve"> </v>
      </c>
      <c r="BS3863" s="120" t="str">
        <f t="shared" si="2151"/>
        <v xml:space="preserve"> </v>
      </c>
      <c r="BU3863" s="74" t="str">
        <f t="shared" si="2152"/>
        <v xml:space="preserve"> </v>
      </c>
      <c r="BW3863" s="120" t="str">
        <f t="shared" si="2153"/>
        <v xml:space="preserve">  </v>
      </c>
      <c r="BY3863" s="74" t="str">
        <f t="shared" si="2154"/>
        <v xml:space="preserve"> </v>
      </c>
      <c r="CA3863" s="120" t="str">
        <f t="shared" si="2155"/>
        <v xml:space="preserve"> </v>
      </c>
      <c r="CC3863" s="115" t="str">
        <f t="shared" si="2156"/>
        <v xml:space="preserve"> </v>
      </c>
      <c r="CD3863" s="115"/>
      <c r="CE3863" s="417" t="str">
        <f t="shared" si="2157"/>
        <v xml:space="preserve"> </v>
      </c>
      <c r="CF3863" s="115"/>
      <c r="CG3863" s="115" t="str">
        <f t="shared" si="2158"/>
        <v xml:space="preserve"> </v>
      </c>
      <c r="CH3863" s="115"/>
      <c r="CI3863" s="417" t="str">
        <f t="shared" si="2159"/>
        <v xml:space="preserve"> </v>
      </c>
      <c r="CJ3863" s="115"/>
      <c r="CK3863" s="115" t="str">
        <f t="shared" si="2160"/>
        <v xml:space="preserve"> </v>
      </c>
      <c r="CL3863" s="115"/>
      <c r="CM3863" s="417" t="str">
        <f t="shared" si="2161"/>
        <v xml:space="preserve"> </v>
      </c>
      <c r="IS3863" s="96"/>
    </row>
    <row r="3864" spans="2:253" s="74" customFormat="1" ht="17.100000000000001" hidden="1" customHeight="1" x14ac:dyDescent="0.25">
      <c r="B3864" s="532">
        <f>IF('KB Duct Parts'!$BL$14=1,Specials!J8,0)</f>
        <v>0</v>
      </c>
      <c r="C3864" s="545">
        <v>17407</v>
      </c>
      <c r="D3864" s="506">
        <f t="shared" si="2162"/>
        <v>17407</v>
      </c>
      <c r="E3864" s="546" t="s">
        <v>864</v>
      </c>
      <c r="F3864" s="508" t="str">
        <f t="shared" si="2148"/>
        <v xml:space="preserve"> </v>
      </c>
      <c r="G3864" s="547" t="s">
        <v>270</v>
      </c>
      <c r="H3864" s="546" t="s">
        <v>923</v>
      </c>
      <c r="I3864" s="1035"/>
      <c r="J3864" s="1036"/>
      <c r="K3864" s="548" t="s">
        <v>881</v>
      </c>
      <c r="L3864" s="535"/>
      <c r="M3864" s="532" t="s">
        <v>1700</v>
      </c>
      <c r="N3864" s="514">
        <f t="shared" si="2143"/>
        <v>328</v>
      </c>
      <c r="O3864" s="534">
        <f t="shared" si="2163"/>
        <v>0</v>
      </c>
      <c r="P3864" s="680">
        <f>'KB Duct Parts'!$AE$3</f>
        <v>0</v>
      </c>
      <c r="Q3864" s="681">
        <f t="shared" si="2144"/>
        <v>0</v>
      </c>
      <c r="R3864" s="682">
        <f t="shared" si="2145"/>
        <v>0</v>
      </c>
      <c r="S3864" s="716">
        <f t="shared" si="2149"/>
        <v>0.2</v>
      </c>
      <c r="T3864" s="679">
        <f t="shared" si="2146"/>
        <v>0</v>
      </c>
      <c r="U3864" s="679">
        <f t="shared" si="2147"/>
        <v>0</v>
      </c>
      <c r="AF3864" s="370"/>
      <c r="AG3864" s="375"/>
      <c r="AH3864" s="379"/>
      <c r="AI3864" s="383"/>
      <c r="AJ3864" s="388"/>
      <c r="AK3864" s="392"/>
      <c r="AL3864" s="388"/>
      <c r="AM3864" s="363">
        <f t="shared" si="2142"/>
        <v>1</v>
      </c>
      <c r="AN3864" s="578">
        <v>328</v>
      </c>
      <c r="AO3864" s="78"/>
      <c r="AP3864" s="78"/>
      <c r="AQ3864" s="78"/>
      <c r="AR3864" s="78"/>
      <c r="AS3864" s="78"/>
      <c r="AT3864" s="78"/>
      <c r="AU3864" s="74" t="s">
        <v>717</v>
      </c>
      <c r="AV3864" s="115"/>
      <c r="AW3864" s="395"/>
      <c r="AX3864" s="395">
        <v>0</v>
      </c>
      <c r="AY3864" s="395">
        <v>0</v>
      </c>
      <c r="AZ3864" s="395">
        <v>0</v>
      </c>
      <c r="BA3864" s="395">
        <v>0</v>
      </c>
      <c r="BB3864" s="395">
        <v>0</v>
      </c>
      <c r="BC3864" s="395">
        <v>0</v>
      </c>
      <c r="BD3864" s="115"/>
      <c r="BE3864" s="115"/>
      <c r="BF3864" s="115"/>
      <c r="BG3864" s="115"/>
      <c r="BH3864" s="115"/>
      <c r="BI3864" s="115"/>
      <c r="BJ3864" s="115"/>
      <c r="BK3864" s="115"/>
      <c r="BQ3864" s="74" t="str">
        <f t="shared" si="2150"/>
        <v xml:space="preserve"> </v>
      </c>
      <c r="BS3864" s="120" t="str">
        <f t="shared" si="2151"/>
        <v xml:space="preserve"> </v>
      </c>
      <c r="BU3864" s="74" t="str">
        <f t="shared" si="2152"/>
        <v xml:space="preserve"> </v>
      </c>
      <c r="BW3864" s="120" t="str">
        <f t="shared" si="2153"/>
        <v xml:space="preserve">  </v>
      </c>
      <c r="BY3864" s="74" t="str">
        <f t="shared" si="2154"/>
        <v xml:space="preserve"> </v>
      </c>
      <c r="CA3864" s="120" t="str">
        <f t="shared" si="2155"/>
        <v xml:space="preserve"> </v>
      </c>
      <c r="CC3864" s="115" t="str">
        <f t="shared" si="2156"/>
        <v xml:space="preserve"> </v>
      </c>
      <c r="CD3864" s="115"/>
      <c r="CE3864" s="417" t="str">
        <f t="shared" si="2157"/>
        <v xml:space="preserve"> </v>
      </c>
      <c r="CF3864" s="115"/>
      <c r="CG3864" s="115" t="str">
        <f t="shared" si="2158"/>
        <v xml:space="preserve"> </v>
      </c>
      <c r="CH3864" s="115"/>
      <c r="CI3864" s="417" t="str">
        <f t="shared" si="2159"/>
        <v xml:space="preserve"> </v>
      </c>
      <c r="CJ3864" s="115"/>
      <c r="CK3864" s="115" t="str">
        <f t="shared" si="2160"/>
        <v xml:space="preserve"> </v>
      </c>
      <c r="CL3864" s="115"/>
      <c r="CM3864" s="417" t="str">
        <f t="shared" si="2161"/>
        <v xml:space="preserve"> </v>
      </c>
      <c r="IS3864" s="96"/>
    </row>
    <row r="3865" spans="2:253" s="74" customFormat="1" ht="17.100000000000001" hidden="1" customHeight="1" x14ac:dyDescent="0.25">
      <c r="B3865" s="532">
        <f>IF('KB Duct Parts'!$BL$14=1,Specials!J9,0)</f>
        <v>0</v>
      </c>
      <c r="C3865" s="545">
        <v>17408</v>
      </c>
      <c r="D3865" s="506">
        <f t="shared" si="2162"/>
        <v>17408</v>
      </c>
      <c r="E3865" s="546" t="s">
        <v>865</v>
      </c>
      <c r="F3865" s="508" t="str">
        <f t="shared" si="2148"/>
        <v xml:space="preserve"> </v>
      </c>
      <c r="G3865" s="547" t="s">
        <v>270</v>
      </c>
      <c r="H3865" s="546" t="s">
        <v>923</v>
      </c>
      <c r="I3865" s="1035"/>
      <c r="J3865" s="1036"/>
      <c r="K3865" s="548" t="s">
        <v>881</v>
      </c>
      <c r="L3865" s="535"/>
      <c r="M3865" s="532" t="s">
        <v>1700</v>
      </c>
      <c r="N3865" s="514">
        <f t="shared" si="2143"/>
        <v>356</v>
      </c>
      <c r="O3865" s="534">
        <f t="shared" si="2163"/>
        <v>0</v>
      </c>
      <c r="P3865" s="680">
        <f>'KB Duct Parts'!$AE$3</f>
        <v>0</v>
      </c>
      <c r="Q3865" s="681">
        <f t="shared" si="2144"/>
        <v>0</v>
      </c>
      <c r="R3865" s="682">
        <f t="shared" si="2145"/>
        <v>0</v>
      </c>
      <c r="S3865" s="716">
        <f t="shared" si="2149"/>
        <v>0.2</v>
      </c>
      <c r="T3865" s="679">
        <f t="shared" si="2146"/>
        <v>0</v>
      </c>
      <c r="U3865" s="679">
        <f t="shared" si="2147"/>
        <v>0</v>
      </c>
      <c r="AF3865" s="370"/>
      <c r="AG3865" s="375"/>
      <c r="AH3865" s="379"/>
      <c r="AI3865" s="383"/>
      <c r="AJ3865" s="388"/>
      <c r="AK3865" s="392"/>
      <c r="AL3865" s="388"/>
      <c r="AM3865" s="363">
        <f t="shared" ref="AM3865:AM3897" si="2165">IF(L3865=AF3865,1,IF(L3865=AG3865,2,IF(L3865=AH3865,3,IF(L3865=AI3865,4,IF(L3865=AJ3865,5,IF(L3865=AK3865,6,IF(L3865=AL3865,7,0)))))))</f>
        <v>1</v>
      </c>
      <c r="AN3865" s="578">
        <v>356</v>
      </c>
      <c r="AO3865" s="78"/>
      <c r="AP3865" s="78"/>
      <c r="AQ3865" s="78"/>
      <c r="AR3865" s="78"/>
      <c r="AS3865" s="78"/>
      <c r="AT3865" s="78"/>
      <c r="AU3865" s="74" t="s">
        <v>717</v>
      </c>
      <c r="AV3865" s="115"/>
      <c r="AW3865" s="395"/>
      <c r="AX3865" s="395">
        <v>0</v>
      </c>
      <c r="AY3865" s="395">
        <v>0</v>
      </c>
      <c r="AZ3865" s="395">
        <v>0</v>
      </c>
      <c r="BA3865" s="395">
        <v>0</v>
      </c>
      <c r="BB3865" s="395">
        <v>0</v>
      </c>
      <c r="BC3865" s="395">
        <v>0</v>
      </c>
      <c r="BD3865" s="115"/>
      <c r="BE3865" s="115"/>
      <c r="BF3865" s="115"/>
      <c r="BG3865" s="115"/>
      <c r="BH3865" s="115"/>
      <c r="BI3865" s="115"/>
      <c r="BJ3865" s="115"/>
      <c r="BK3865" s="115"/>
      <c r="BQ3865" s="74" t="str">
        <f t="shared" si="2150"/>
        <v xml:space="preserve"> </v>
      </c>
      <c r="BS3865" s="120" t="str">
        <f t="shared" si="2151"/>
        <v xml:space="preserve"> </v>
      </c>
      <c r="BU3865" s="74" t="str">
        <f t="shared" si="2152"/>
        <v xml:space="preserve"> </v>
      </c>
      <c r="BW3865" s="120" t="str">
        <f t="shared" si="2153"/>
        <v xml:space="preserve">  </v>
      </c>
      <c r="BY3865" s="74" t="str">
        <f t="shared" si="2154"/>
        <v xml:space="preserve"> </v>
      </c>
      <c r="CA3865" s="120" t="str">
        <f t="shared" si="2155"/>
        <v xml:space="preserve"> </v>
      </c>
      <c r="CC3865" s="115" t="str">
        <f t="shared" si="2156"/>
        <v xml:space="preserve"> </v>
      </c>
      <c r="CD3865" s="115"/>
      <c r="CE3865" s="417" t="str">
        <f t="shared" si="2157"/>
        <v xml:space="preserve"> </v>
      </c>
      <c r="CF3865" s="115"/>
      <c r="CG3865" s="115" t="str">
        <f t="shared" si="2158"/>
        <v xml:space="preserve"> </v>
      </c>
      <c r="CH3865" s="115"/>
      <c r="CI3865" s="417" t="str">
        <f t="shared" si="2159"/>
        <v xml:space="preserve"> </v>
      </c>
      <c r="CJ3865" s="115"/>
      <c r="CK3865" s="115" t="str">
        <f t="shared" si="2160"/>
        <v xml:space="preserve"> </v>
      </c>
      <c r="CL3865" s="115"/>
      <c r="CM3865" s="417" t="str">
        <f t="shared" si="2161"/>
        <v xml:space="preserve"> </v>
      </c>
      <c r="IS3865" s="96"/>
    </row>
    <row r="3866" spans="2:253" s="74" customFormat="1" ht="17.100000000000001" hidden="1" customHeight="1" x14ac:dyDescent="0.25">
      <c r="B3866" s="532">
        <f>IF('KB Duct Parts'!$BL$14=1,Specials!J10,0)</f>
        <v>0</v>
      </c>
      <c r="C3866" s="545">
        <v>17409</v>
      </c>
      <c r="D3866" s="506">
        <f t="shared" si="2162"/>
        <v>17409</v>
      </c>
      <c r="E3866" s="546" t="s">
        <v>866</v>
      </c>
      <c r="F3866" s="508" t="str">
        <f t="shared" si="2148"/>
        <v xml:space="preserve"> </v>
      </c>
      <c r="G3866" s="547" t="s">
        <v>270</v>
      </c>
      <c r="H3866" s="546" t="s">
        <v>923</v>
      </c>
      <c r="I3866" s="1035"/>
      <c r="J3866" s="1036"/>
      <c r="K3866" s="548" t="s">
        <v>881</v>
      </c>
      <c r="L3866" s="535"/>
      <c r="M3866" s="532" t="s">
        <v>1700</v>
      </c>
      <c r="N3866" s="514">
        <f t="shared" ref="N3866:N3897" si="2166">AN3866</f>
        <v>373</v>
      </c>
      <c r="O3866" s="534">
        <f t="shared" si="2163"/>
        <v>0</v>
      </c>
      <c r="P3866" s="680">
        <f>'KB Duct Parts'!$AE$3</f>
        <v>0</v>
      </c>
      <c r="Q3866" s="681">
        <f t="shared" ref="Q3866:Q3901" si="2167">IF(B3866&gt;0,N3866*(1-P3866),0)</f>
        <v>0</v>
      </c>
      <c r="R3866" s="682">
        <f t="shared" ref="R3866:R3901" si="2168">B3866*Q3866</f>
        <v>0</v>
      </c>
      <c r="S3866" s="716">
        <f t="shared" si="2149"/>
        <v>0.2</v>
      </c>
      <c r="T3866" s="679">
        <f t="shared" ref="T3866:T3901" si="2169">ROUND(IF(B3866&gt;0,((N3866*(1-(1*S3866)))),0),2)</f>
        <v>0</v>
      </c>
      <c r="U3866" s="679">
        <f t="shared" ref="U3866:U3901" si="2170">B3866*T3866</f>
        <v>0</v>
      </c>
      <c r="AF3866" s="370"/>
      <c r="AG3866" s="375"/>
      <c r="AH3866" s="379"/>
      <c r="AI3866" s="383"/>
      <c r="AJ3866" s="388"/>
      <c r="AK3866" s="392"/>
      <c r="AL3866" s="388"/>
      <c r="AM3866" s="363">
        <f t="shared" si="2165"/>
        <v>1</v>
      </c>
      <c r="AN3866" s="578">
        <v>373</v>
      </c>
      <c r="AO3866" s="78"/>
      <c r="AP3866" s="78"/>
      <c r="AQ3866" s="78"/>
      <c r="AR3866" s="78"/>
      <c r="AS3866" s="78"/>
      <c r="AT3866" s="78"/>
      <c r="AU3866" s="74" t="s">
        <v>717</v>
      </c>
      <c r="AV3866" s="115"/>
      <c r="AW3866" s="395"/>
      <c r="AX3866" s="395">
        <v>0</v>
      </c>
      <c r="AY3866" s="395">
        <v>0</v>
      </c>
      <c r="AZ3866" s="395">
        <v>0</v>
      </c>
      <c r="BA3866" s="395">
        <v>0</v>
      </c>
      <c r="BB3866" s="395">
        <v>0</v>
      </c>
      <c r="BC3866" s="395">
        <v>0</v>
      </c>
      <c r="BD3866" s="115"/>
      <c r="BE3866" s="115"/>
      <c r="BF3866" s="115"/>
      <c r="BG3866" s="115"/>
      <c r="BH3866" s="115"/>
      <c r="BI3866" s="115"/>
      <c r="BJ3866" s="115"/>
      <c r="BK3866" s="115"/>
      <c r="BQ3866" s="74" t="str">
        <f t="shared" si="2150"/>
        <v xml:space="preserve"> </v>
      </c>
      <c r="BS3866" s="120" t="str">
        <f t="shared" si="2151"/>
        <v xml:space="preserve"> </v>
      </c>
      <c r="BU3866" s="74" t="str">
        <f t="shared" si="2152"/>
        <v xml:space="preserve"> </v>
      </c>
      <c r="BW3866" s="120" t="str">
        <f t="shared" si="2153"/>
        <v xml:space="preserve">  </v>
      </c>
      <c r="BY3866" s="74" t="str">
        <f t="shared" si="2154"/>
        <v xml:space="preserve"> </v>
      </c>
      <c r="CA3866" s="120" t="str">
        <f t="shared" si="2155"/>
        <v xml:space="preserve"> </v>
      </c>
      <c r="CC3866" s="115" t="str">
        <f t="shared" si="2156"/>
        <v xml:space="preserve"> </v>
      </c>
      <c r="CD3866" s="115"/>
      <c r="CE3866" s="417" t="str">
        <f t="shared" si="2157"/>
        <v xml:space="preserve"> </v>
      </c>
      <c r="CF3866" s="115"/>
      <c r="CG3866" s="115" t="str">
        <f t="shared" si="2158"/>
        <v xml:space="preserve"> </v>
      </c>
      <c r="CH3866" s="115"/>
      <c r="CI3866" s="417" t="str">
        <f t="shared" si="2159"/>
        <v xml:space="preserve"> </v>
      </c>
      <c r="CJ3866" s="115"/>
      <c r="CK3866" s="115" t="str">
        <f t="shared" si="2160"/>
        <v xml:space="preserve"> </v>
      </c>
      <c r="CL3866" s="115"/>
      <c r="CM3866" s="417" t="str">
        <f t="shared" si="2161"/>
        <v xml:space="preserve"> </v>
      </c>
      <c r="IS3866" s="96"/>
    </row>
    <row r="3867" spans="2:253" s="74" customFormat="1" ht="17.100000000000001" hidden="1" customHeight="1" x14ac:dyDescent="0.25">
      <c r="B3867" s="532">
        <f>IF('KB Duct Parts'!$BL$14=1,Specials!J11,0)</f>
        <v>0</v>
      </c>
      <c r="C3867" s="545">
        <v>17410</v>
      </c>
      <c r="D3867" s="506">
        <f t="shared" si="2162"/>
        <v>17410</v>
      </c>
      <c r="E3867" s="546" t="s">
        <v>867</v>
      </c>
      <c r="F3867" s="508" t="str">
        <f t="shared" si="2148"/>
        <v xml:space="preserve"> </v>
      </c>
      <c r="G3867" s="547" t="s">
        <v>270</v>
      </c>
      <c r="H3867" s="546" t="s">
        <v>923</v>
      </c>
      <c r="I3867" s="1035"/>
      <c r="J3867" s="1036"/>
      <c r="K3867" s="548" t="s">
        <v>881</v>
      </c>
      <c r="L3867" s="535"/>
      <c r="M3867" s="532" t="s">
        <v>1700</v>
      </c>
      <c r="N3867" s="514">
        <f t="shared" si="2166"/>
        <v>388</v>
      </c>
      <c r="O3867" s="534">
        <f t="shared" si="2163"/>
        <v>0</v>
      </c>
      <c r="P3867" s="680">
        <f>'KB Duct Parts'!$AE$3</f>
        <v>0</v>
      </c>
      <c r="Q3867" s="681">
        <f t="shared" si="2167"/>
        <v>0</v>
      </c>
      <c r="R3867" s="682">
        <f t="shared" si="2168"/>
        <v>0</v>
      </c>
      <c r="S3867" s="716">
        <f t="shared" si="2149"/>
        <v>0.2</v>
      </c>
      <c r="T3867" s="679">
        <f t="shared" si="2169"/>
        <v>0</v>
      </c>
      <c r="U3867" s="679">
        <f t="shared" si="2170"/>
        <v>0</v>
      </c>
      <c r="AF3867" s="370"/>
      <c r="AG3867" s="375"/>
      <c r="AH3867" s="379"/>
      <c r="AI3867" s="383"/>
      <c r="AJ3867" s="388"/>
      <c r="AK3867" s="392"/>
      <c r="AL3867" s="388"/>
      <c r="AM3867" s="363">
        <f t="shared" si="2165"/>
        <v>1</v>
      </c>
      <c r="AN3867" s="578">
        <v>388</v>
      </c>
      <c r="AO3867" s="78"/>
      <c r="AP3867" s="78"/>
      <c r="AQ3867" s="78"/>
      <c r="AR3867" s="78"/>
      <c r="AS3867" s="78"/>
      <c r="AT3867" s="78"/>
      <c r="AU3867" s="74" t="s">
        <v>717</v>
      </c>
      <c r="AV3867" s="115"/>
      <c r="AW3867" s="395"/>
      <c r="AX3867" s="395">
        <v>0</v>
      </c>
      <c r="AY3867" s="395">
        <v>0</v>
      </c>
      <c r="AZ3867" s="395">
        <v>0</v>
      </c>
      <c r="BA3867" s="395">
        <v>0</v>
      </c>
      <c r="BB3867" s="395">
        <v>0</v>
      </c>
      <c r="BC3867" s="395">
        <v>0</v>
      </c>
      <c r="BD3867" s="115"/>
      <c r="BE3867" s="115"/>
      <c r="BF3867" s="115"/>
      <c r="BG3867" s="115"/>
      <c r="BH3867" s="115"/>
      <c r="BI3867" s="115"/>
      <c r="BJ3867" s="115"/>
      <c r="BK3867" s="115"/>
      <c r="BQ3867" s="74" t="str">
        <f t="shared" si="2150"/>
        <v xml:space="preserve"> </v>
      </c>
      <c r="BS3867" s="120" t="str">
        <f t="shared" si="2151"/>
        <v xml:space="preserve"> </v>
      </c>
      <c r="BU3867" s="74" t="str">
        <f t="shared" si="2152"/>
        <v xml:space="preserve"> </v>
      </c>
      <c r="BW3867" s="120" t="str">
        <f t="shared" si="2153"/>
        <v xml:space="preserve">  </v>
      </c>
      <c r="BY3867" s="74" t="str">
        <f t="shared" si="2154"/>
        <v xml:space="preserve"> </v>
      </c>
      <c r="CA3867" s="120" t="str">
        <f t="shared" si="2155"/>
        <v xml:space="preserve"> </v>
      </c>
      <c r="CC3867" s="115" t="str">
        <f t="shared" si="2156"/>
        <v xml:space="preserve"> </v>
      </c>
      <c r="CD3867" s="115"/>
      <c r="CE3867" s="417" t="str">
        <f t="shared" si="2157"/>
        <v xml:space="preserve"> </v>
      </c>
      <c r="CF3867" s="115"/>
      <c r="CG3867" s="115" t="str">
        <f t="shared" si="2158"/>
        <v xml:space="preserve"> </v>
      </c>
      <c r="CH3867" s="115"/>
      <c r="CI3867" s="417" t="str">
        <f t="shared" si="2159"/>
        <v xml:space="preserve"> </v>
      </c>
      <c r="CJ3867" s="115"/>
      <c r="CK3867" s="115" t="str">
        <f t="shared" si="2160"/>
        <v xml:space="preserve"> </v>
      </c>
      <c r="CL3867" s="115"/>
      <c r="CM3867" s="417" t="str">
        <f t="shared" si="2161"/>
        <v xml:space="preserve"> </v>
      </c>
      <c r="IS3867" s="96"/>
    </row>
    <row r="3868" spans="2:253" s="74" customFormat="1" ht="17.100000000000001" hidden="1" customHeight="1" x14ac:dyDescent="0.25">
      <c r="B3868" s="532">
        <f>IF('KB Duct Parts'!$BL$14=1,Specials!J12,0)</f>
        <v>0</v>
      </c>
      <c r="C3868" s="545">
        <v>17412</v>
      </c>
      <c r="D3868" s="506">
        <f t="shared" si="2162"/>
        <v>17412</v>
      </c>
      <c r="E3868" s="546" t="s">
        <v>869</v>
      </c>
      <c r="F3868" s="508" t="str">
        <f t="shared" si="2148"/>
        <v xml:space="preserve"> </v>
      </c>
      <c r="G3868" s="547" t="s">
        <v>270</v>
      </c>
      <c r="H3868" s="546" t="s">
        <v>923</v>
      </c>
      <c r="I3868" s="1035"/>
      <c r="J3868" s="1036"/>
      <c r="K3868" s="548" t="s">
        <v>881</v>
      </c>
      <c r="L3868" s="535"/>
      <c r="M3868" s="532" t="s">
        <v>1700</v>
      </c>
      <c r="N3868" s="514">
        <f t="shared" si="2166"/>
        <v>474</v>
      </c>
      <c r="O3868" s="534">
        <f t="shared" si="2163"/>
        <v>0</v>
      </c>
      <c r="P3868" s="680">
        <f>'KB Duct Parts'!$AE$3</f>
        <v>0</v>
      </c>
      <c r="Q3868" s="681">
        <f t="shared" si="2167"/>
        <v>0</v>
      </c>
      <c r="R3868" s="682">
        <f t="shared" si="2168"/>
        <v>0</v>
      </c>
      <c r="S3868" s="716">
        <f t="shared" si="2149"/>
        <v>0.2</v>
      </c>
      <c r="T3868" s="679">
        <f t="shared" si="2169"/>
        <v>0</v>
      </c>
      <c r="U3868" s="679">
        <f t="shared" si="2170"/>
        <v>0</v>
      </c>
      <c r="AF3868" s="370"/>
      <c r="AG3868" s="375"/>
      <c r="AH3868" s="379"/>
      <c r="AI3868" s="383"/>
      <c r="AJ3868" s="388"/>
      <c r="AK3868" s="392"/>
      <c r="AL3868" s="388"/>
      <c r="AM3868" s="363">
        <f t="shared" si="2165"/>
        <v>1</v>
      </c>
      <c r="AN3868" s="578">
        <v>474</v>
      </c>
      <c r="AO3868" s="78"/>
      <c r="AP3868" s="78"/>
      <c r="AQ3868" s="78"/>
      <c r="AR3868" s="78"/>
      <c r="AS3868" s="78"/>
      <c r="AT3868" s="78"/>
      <c r="AU3868" s="74" t="s">
        <v>717</v>
      </c>
      <c r="AV3868" s="115"/>
      <c r="AW3868" s="395"/>
      <c r="AX3868" s="395">
        <v>0</v>
      </c>
      <c r="AY3868" s="395">
        <v>0</v>
      </c>
      <c r="AZ3868" s="395">
        <v>0</v>
      </c>
      <c r="BA3868" s="395">
        <v>0</v>
      </c>
      <c r="BB3868" s="395">
        <v>0</v>
      </c>
      <c r="BC3868" s="395">
        <v>0</v>
      </c>
      <c r="BD3868" s="115"/>
      <c r="BE3868" s="115"/>
      <c r="BF3868" s="115"/>
      <c r="BG3868" s="115"/>
      <c r="BH3868" s="115"/>
      <c r="BI3868" s="115"/>
      <c r="BJ3868" s="115"/>
      <c r="BK3868" s="115"/>
      <c r="BQ3868" s="74" t="str">
        <f t="shared" si="2150"/>
        <v xml:space="preserve"> </v>
      </c>
      <c r="BS3868" s="120" t="str">
        <f t="shared" si="2151"/>
        <v xml:space="preserve"> </v>
      </c>
      <c r="BU3868" s="74" t="str">
        <f t="shared" si="2152"/>
        <v xml:space="preserve"> </v>
      </c>
      <c r="BW3868" s="120" t="str">
        <f t="shared" si="2153"/>
        <v xml:space="preserve">  </v>
      </c>
      <c r="BY3868" s="74" t="str">
        <f t="shared" si="2154"/>
        <v xml:space="preserve"> </v>
      </c>
      <c r="CA3868" s="120" t="str">
        <f t="shared" si="2155"/>
        <v xml:space="preserve"> </v>
      </c>
      <c r="CC3868" s="115" t="str">
        <f t="shared" si="2156"/>
        <v xml:space="preserve"> </v>
      </c>
      <c r="CD3868" s="115"/>
      <c r="CE3868" s="417" t="str">
        <f t="shared" si="2157"/>
        <v xml:space="preserve"> </v>
      </c>
      <c r="CF3868" s="115"/>
      <c r="CG3868" s="115" t="str">
        <f t="shared" si="2158"/>
        <v xml:space="preserve"> </v>
      </c>
      <c r="CH3868" s="115"/>
      <c r="CI3868" s="417" t="str">
        <f t="shared" si="2159"/>
        <v xml:space="preserve"> </v>
      </c>
      <c r="CJ3868" s="115"/>
      <c r="CK3868" s="115" t="str">
        <f t="shared" si="2160"/>
        <v xml:space="preserve"> </v>
      </c>
      <c r="CL3868" s="115"/>
      <c r="CM3868" s="417" t="str">
        <f t="shared" si="2161"/>
        <v xml:space="preserve"> </v>
      </c>
      <c r="IS3868" s="96"/>
    </row>
    <row r="3869" spans="2:253" s="74" customFormat="1" ht="17.100000000000001" hidden="1" customHeight="1" x14ac:dyDescent="0.25">
      <c r="B3869" s="532">
        <f>IF('KB Duct Parts'!$BL$14=1,Specials!J13,0)</f>
        <v>0</v>
      </c>
      <c r="C3869" s="545">
        <v>17414</v>
      </c>
      <c r="D3869" s="506">
        <f t="shared" si="2162"/>
        <v>17414</v>
      </c>
      <c r="E3869" s="546" t="s">
        <v>871</v>
      </c>
      <c r="F3869" s="508" t="str">
        <f t="shared" si="2148"/>
        <v xml:space="preserve"> </v>
      </c>
      <c r="G3869" s="547" t="s">
        <v>270</v>
      </c>
      <c r="H3869" s="546" t="s">
        <v>923</v>
      </c>
      <c r="I3869" s="1035"/>
      <c r="J3869" s="1036"/>
      <c r="K3869" s="548" t="s">
        <v>881</v>
      </c>
      <c r="L3869" s="535"/>
      <c r="M3869" s="532" t="s">
        <v>1700</v>
      </c>
      <c r="N3869" s="514">
        <f t="shared" si="2166"/>
        <v>487</v>
      </c>
      <c r="O3869" s="534">
        <f t="shared" si="2163"/>
        <v>0</v>
      </c>
      <c r="P3869" s="680">
        <f>'KB Duct Parts'!$AE$3</f>
        <v>0</v>
      </c>
      <c r="Q3869" s="681">
        <f t="shared" si="2167"/>
        <v>0</v>
      </c>
      <c r="R3869" s="682">
        <f t="shared" si="2168"/>
        <v>0</v>
      </c>
      <c r="S3869" s="716">
        <f t="shared" si="2149"/>
        <v>0.2</v>
      </c>
      <c r="T3869" s="679">
        <f t="shared" si="2169"/>
        <v>0</v>
      </c>
      <c r="U3869" s="679">
        <f t="shared" si="2170"/>
        <v>0</v>
      </c>
      <c r="AF3869" s="370"/>
      <c r="AG3869" s="375"/>
      <c r="AH3869" s="379"/>
      <c r="AI3869" s="383"/>
      <c r="AJ3869" s="388"/>
      <c r="AK3869" s="392"/>
      <c r="AL3869" s="388"/>
      <c r="AM3869" s="363">
        <f t="shared" si="2165"/>
        <v>1</v>
      </c>
      <c r="AN3869" s="578">
        <v>487</v>
      </c>
      <c r="AO3869" s="78"/>
      <c r="AP3869" s="78"/>
      <c r="AQ3869" s="78"/>
      <c r="AR3869" s="78"/>
      <c r="AS3869" s="78"/>
      <c r="AT3869" s="78"/>
      <c r="AU3869" s="74" t="s">
        <v>717</v>
      </c>
      <c r="AV3869" s="115"/>
      <c r="AW3869" s="395"/>
      <c r="AX3869" s="395">
        <v>0</v>
      </c>
      <c r="AY3869" s="395">
        <v>0</v>
      </c>
      <c r="AZ3869" s="395">
        <v>0</v>
      </c>
      <c r="BA3869" s="395">
        <v>0</v>
      </c>
      <c r="BB3869" s="395">
        <v>0</v>
      </c>
      <c r="BC3869" s="395">
        <v>0</v>
      </c>
      <c r="BD3869" s="115"/>
      <c r="BE3869" s="115"/>
      <c r="BF3869" s="115"/>
      <c r="BG3869" s="115"/>
      <c r="BH3869" s="115"/>
      <c r="BI3869" s="115"/>
      <c r="BJ3869" s="115"/>
      <c r="BK3869" s="115"/>
      <c r="BQ3869" s="74" t="str">
        <f t="shared" si="2150"/>
        <v xml:space="preserve"> </v>
      </c>
      <c r="BS3869" s="120" t="str">
        <f t="shared" si="2151"/>
        <v xml:space="preserve"> </v>
      </c>
      <c r="BU3869" s="74" t="str">
        <f t="shared" si="2152"/>
        <v xml:space="preserve"> </v>
      </c>
      <c r="BW3869" s="120" t="str">
        <f t="shared" si="2153"/>
        <v xml:space="preserve">  </v>
      </c>
      <c r="BY3869" s="74" t="str">
        <f t="shared" si="2154"/>
        <v xml:space="preserve"> </v>
      </c>
      <c r="CA3869" s="120" t="str">
        <f t="shared" si="2155"/>
        <v xml:space="preserve"> </v>
      </c>
      <c r="CC3869" s="115" t="str">
        <f t="shared" si="2156"/>
        <v xml:space="preserve"> </v>
      </c>
      <c r="CD3869" s="115"/>
      <c r="CE3869" s="417" t="str">
        <f t="shared" si="2157"/>
        <v xml:space="preserve"> </v>
      </c>
      <c r="CF3869" s="115"/>
      <c r="CG3869" s="115" t="str">
        <f t="shared" si="2158"/>
        <v xml:space="preserve"> </v>
      </c>
      <c r="CH3869" s="115"/>
      <c r="CI3869" s="417" t="str">
        <f t="shared" si="2159"/>
        <v xml:space="preserve"> </v>
      </c>
      <c r="CJ3869" s="115"/>
      <c r="CK3869" s="115" t="str">
        <f t="shared" si="2160"/>
        <v xml:space="preserve"> </v>
      </c>
      <c r="CL3869" s="115"/>
      <c r="CM3869" s="417" t="str">
        <f t="shared" si="2161"/>
        <v xml:space="preserve"> </v>
      </c>
      <c r="IS3869" s="96"/>
    </row>
    <row r="3870" spans="2:253" s="74" customFormat="1" ht="17.100000000000001" hidden="1" customHeight="1" x14ac:dyDescent="0.25">
      <c r="B3870" s="532">
        <f>IF('KB Duct Parts'!$BL$14=2,Specials!J5,0)</f>
        <v>0</v>
      </c>
      <c r="C3870" s="545" t="s">
        <v>655</v>
      </c>
      <c r="D3870" s="506" t="str">
        <f t="shared" si="2162"/>
        <v>17404SS</v>
      </c>
      <c r="E3870" s="546" t="s">
        <v>861</v>
      </c>
      <c r="F3870" s="508" t="str">
        <f t="shared" si="2148"/>
        <v xml:space="preserve"> </v>
      </c>
      <c r="G3870" s="547" t="s">
        <v>270</v>
      </c>
      <c r="H3870" s="546" t="s">
        <v>923</v>
      </c>
      <c r="I3870" s="1035"/>
      <c r="J3870" s="1036"/>
      <c r="K3870" s="548" t="s">
        <v>882</v>
      </c>
      <c r="L3870" s="535"/>
      <c r="M3870" s="532" t="s">
        <v>1700</v>
      </c>
      <c r="N3870" s="514">
        <f t="shared" si="2166"/>
        <v>348</v>
      </c>
      <c r="O3870" s="534">
        <f t="shared" si="2163"/>
        <v>0</v>
      </c>
      <c r="P3870" s="680">
        <f>'KB Duct Parts'!$AE$3</f>
        <v>0</v>
      </c>
      <c r="Q3870" s="681">
        <f t="shared" si="2167"/>
        <v>0</v>
      </c>
      <c r="R3870" s="682">
        <f t="shared" si="2168"/>
        <v>0</v>
      </c>
      <c r="S3870" s="716">
        <f t="shared" si="2149"/>
        <v>0.2</v>
      </c>
      <c r="T3870" s="679">
        <f t="shared" si="2169"/>
        <v>0</v>
      </c>
      <c r="U3870" s="679">
        <f t="shared" si="2170"/>
        <v>0</v>
      </c>
      <c r="AF3870" s="370"/>
      <c r="AG3870" s="375"/>
      <c r="AH3870" s="379"/>
      <c r="AI3870" s="383"/>
      <c r="AJ3870" s="388"/>
      <c r="AK3870" s="392"/>
      <c r="AL3870" s="388"/>
      <c r="AM3870" s="363">
        <f t="shared" si="2165"/>
        <v>1</v>
      </c>
      <c r="AN3870" s="578">
        <v>348</v>
      </c>
      <c r="AO3870" s="78"/>
      <c r="AP3870" s="78"/>
      <c r="AQ3870" s="78"/>
      <c r="AR3870" s="78"/>
      <c r="AS3870" s="78"/>
      <c r="AT3870" s="78"/>
      <c r="AU3870" s="74" t="s">
        <v>717</v>
      </c>
      <c r="AV3870" s="115"/>
      <c r="AW3870" s="395"/>
      <c r="AX3870" s="395">
        <v>0</v>
      </c>
      <c r="AY3870" s="395">
        <v>0</v>
      </c>
      <c r="AZ3870" s="395">
        <v>0</v>
      </c>
      <c r="BA3870" s="395">
        <v>0</v>
      </c>
      <c r="BB3870" s="395">
        <v>0</v>
      </c>
      <c r="BC3870" s="395">
        <v>0</v>
      </c>
      <c r="BD3870" s="115"/>
      <c r="BE3870" s="115"/>
      <c r="BF3870" s="115"/>
      <c r="BG3870" s="115"/>
      <c r="BH3870" s="115"/>
      <c r="BI3870" s="115"/>
      <c r="BJ3870" s="115"/>
      <c r="BK3870" s="115"/>
      <c r="BQ3870" s="74" t="str">
        <f t="shared" si="2150"/>
        <v xml:space="preserve"> </v>
      </c>
      <c r="BS3870" s="120" t="str">
        <f t="shared" si="2151"/>
        <v xml:space="preserve"> </v>
      </c>
      <c r="BU3870" s="74" t="str">
        <f t="shared" si="2152"/>
        <v xml:space="preserve"> </v>
      </c>
      <c r="BW3870" s="120" t="str">
        <f t="shared" si="2153"/>
        <v xml:space="preserve">  </v>
      </c>
      <c r="BY3870" s="74" t="str">
        <f t="shared" si="2154"/>
        <v xml:space="preserve"> </v>
      </c>
      <c r="CA3870" s="120" t="str">
        <f t="shared" si="2155"/>
        <v xml:space="preserve"> </v>
      </c>
      <c r="CC3870" s="115" t="str">
        <f t="shared" si="2156"/>
        <v xml:space="preserve"> </v>
      </c>
      <c r="CD3870" s="115"/>
      <c r="CE3870" s="417" t="str">
        <f t="shared" si="2157"/>
        <v xml:space="preserve"> </v>
      </c>
      <c r="CF3870" s="115"/>
      <c r="CG3870" s="115" t="str">
        <f t="shared" si="2158"/>
        <v xml:space="preserve"> </v>
      </c>
      <c r="CH3870" s="115"/>
      <c r="CI3870" s="417" t="str">
        <f t="shared" si="2159"/>
        <v xml:space="preserve"> </v>
      </c>
      <c r="CJ3870" s="115"/>
      <c r="CK3870" s="115" t="str">
        <f t="shared" si="2160"/>
        <v xml:space="preserve"> </v>
      </c>
      <c r="CL3870" s="115"/>
      <c r="CM3870" s="417" t="str">
        <f t="shared" si="2161"/>
        <v xml:space="preserve"> </v>
      </c>
      <c r="IS3870" s="96"/>
    </row>
    <row r="3871" spans="2:253" s="74" customFormat="1" ht="17.100000000000001" hidden="1" customHeight="1" x14ac:dyDescent="0.25">
      <c r="B3871" s="532">
        <f>IF('KB Duct Parts'!$BL$14=2,Specials!J6,0)</f>
        <v>0</v>
      </c>
      <c r="C3871" s="545" t="s">
        <v>656</v>
      </c>
      <c r="D3871" s="506" t="str">
        <f t="shared" si="2162"/>
        <v>17405SS</v>
      </c>
      <c r="E3871" s="546" t="s">
        <v>654</v>
      </c>
      <c r="F3871" s="508" t="str">
        <f t="shared" si="2148"/>
        <v xml:space="preserve"> </v>
      </c>
      <c r="G3871" s="547" t="s">
        <v>270</v>
      </c>
      <c r="H3871" s="546" t="s">
        <v>923</v>
      </c>
      <c r="I3871" s="1035"/>
      <c r="J3871" s="1036"/>
      <c r="K3871" s="548" t="s">
        <v>882</v>
      </c>
      <c r="L3871" s="535"/>
      <c r="M3871" s="532" t="s">
        <v>1700</v>
      </c>
      <c r="N3871" s="514">
        <f t="shared" si="2166"/>
        <v>359</v>
      </c>
      <c r="O3871" s="534">
        <f t="shared" si="2163"/>
        <v>0</v>
      </c>
      <c r="P3871" s="680">
        <f>'KB Duct Parts'!$AE$3</f>
        <v>0</v>
      </c>
      <c r="Q3871" s="681">
        <f t="shared" si="2167"/>
        <v>0</v>
      </c>
      <c r="R3871" s="682">
        <f t="shared" si="2168"/>
        <v>0</v>
      </c>
      <c r="S3871" s="716">
        <f t="shared" si="2149"/>
        <v>0.2</v>
      </c>
      <c r="T3871" s="679">
        <f t="shared" si="2169"/>
        <v>0</v>
      </c>
      <c r="U3871" s="679">
        <f t="shared" si="2170"/>
        <v>0</v>
      </c>
      <c r="AF3871" s="370"/>
      <c r="AG3871" s="375"/>
      <c r="AH3871" s="379"/>
      <c r="AI3871" s="383"/>
      <c r="AJ3871" s="388"/>
      <c r="AK3871" s="392"/>
      <c r="AL3871" s="388"/>
      <c r="AM3871" s="363">
        <f t="shared" si="2165"/>
        <v>1</v>
      </c>
      <c r="AN3871" s="578">
        <v>359</v>
      </c>
      <c r="AO3871" s="78"/>
      <c r="AP3871" s="78"/>
      <c r="AQ3871" s="78"/>
      <c r="AR3871" s="78"/>
      <c r="AS3871" s="78"/>
      <c r="AT3871" s="78"/>
      <c r="AU3871" s="74" t="s">
        <v>717</v>
      </c>
      <c r="AV3871" s="115"/>
      <c r="AW3871" s="395"/>
      <c r="AX3871" s="395">
        <v>0</v>
      </c>
      <c r="AY3871" s="395">
        <v>0</v>
      </c>
      <c r="AZ3871" s="395">
        <v>0</v>
      </c>
      <c r="BA3871" s="395">
        <v>0</v>
      </c>
      <c r="BB3871" s="395">
        <v>0</v>
      </c>
      <c r="BC3871" s="395">
        <v>0</v>
      </c>
      <c r="BD3871" s="115"/>
      <c r="BE3871" s="115"/>
      <c r="BF3871" s="115"/>
      <c r="BG3871" s="115"/>
      <c r="BH3871" s="115"/>
      <c r="BI3871" s="115"/>
      <c r="BJ3871" s="115"/>
      <c r="BK3871" s="115"/>
      <c r="BQ3871" s="74" t="str">
        <f t="shared" si="2150"/>
        <v xml:space="preserve"> </v>
      </c>
      <c r="BS3871" s="120" t="str">
        <f t="shared" si="2151"/>
        <v xml:space="preserve"> </v>
      </c>
      <c r="BU3871" s="74" t="str">
        <f t="shared" si="2152"/>
        <v xml:space="preserve"> </v>
      </c>
      <c r="BW3871" s="120" t="str">
        <f t="shared" si="2153"/>
        <v xml:space="preserve">  </v>
      </c>
      <c r="BY3871" s="74" t="str">
        <f t="shared" si="2154"/>
        <v xml:space="preserve"> </v>
      </c>
      <c r="CA3871" s="120" t="str">
        <f t="shared" si="2155"/>
        <v xml:space="preserve"> </v>
      </c>
      <c r="CC3871" s="115" t="str">
        <f t="shared" si="2156"/>
        <v xml:space="preserve"> </v>
      </c>
      <c r="CD3871" s="115"/>
      <c r="CE3871" s="417" t="str">
        <f t="shared" si="2157"/>
        <v xml:space="preserve"> </v>
      </c>
      <c r="CF3871" s="115"/>
      <c r="CG3871" s="115" t="str">
        <f t="shared" si="2158"/>
        <v xml:space="preserve"> </v>
      </c>
      <c r="CH3871" s="115"/>
      <c r="CI3871" s="417" t="str">
        <f t="shared" si="2159"/>
        <v xml:space="preserve"> </v>
      </c>
      <c r="CJ3871" s="115"/>
      <c r="CK3871" s="115" t="str">
        <f t="shared" si="2160"/>
        <v xml:space="preserve"> </v>
      </c>
      <c r="CL3871" s="115"/>
      <c r="CM3871" s="417" t="str">
        <f t="shared" si="2161"/>
        <v xml:space="preserve"> </v>
      </c>
      <c r="IS3871" s="96"/>
    </row>
    <row r="3872" spans="2:253" s="74" customFormat="1" ht="17.100000000000001" hidden="1" customHeight="1" x14ac:dyDescent="0.25">
      <c r="B3872" s="532">
        <f>IF('KB Duct Parts'!$BL$14=2,Specials!J7,0)</f>
        <v>0</v>
      </c>
      <c r="C3872" s="545" t="s">
        <v>657</v>
      </c>
      <c r="D3872" s="506" t="str">
        <f t="shared" si="2162"/>
        <v>17406SS</v>
      </c>
      <c r="E3872" s="546" t="s">
        <v>863</v>
      </c>
      <c r="F3872" s="508" t="str">
        <f t="shared" si="2148"/>
        <v xml:space="preserve"> </v>
      </c>
      <c r="G3872" s="547" t="s">
        <v>270</v>
      </c>
      <c r="H3872" s="546" t="s">
        <v>923</v>
      </c>
      <c r="I3872" s="1035"/>
      <c r="J3872" s="1036"/>
      <c r="K3872" s="548" t="s">
        <v>882</v>
      </c>
      <c r="L3872" s="535"/>
      <c r="M3872" s="532" t="s">
        <v>1700</v>
      </c>
      <c r="N3872" s="514">
        <f t="shared" si="2166"/>
        <v>386</v>
      </c>
      <c r="O3872" s="534">
        <f t="shared" si="2163"/>
        <v>0</v>
      </c>
      <c r="P3872" s="680">
        <f>'KB Duct Parts'!$AE$3</f>
        <v>0</v>
      </c>
      <c r="Q3872" s="681">
        <f t="shared" si="2167"/>
        <v>0</v>
      </c>
      <c r="R3872" s="682">
        <f t="shared" si="2168"/>
        <v>0</v>
      </c>
      <c r="S3872" s="716">
        <f t="shared" si="2149"/>
        <v>0.2</v>
      </c>
      <c r="T3872" s="679">
        <f t="shared" si="2169"/>
        <v>0</v>
      </c>
      <c r="U3872" s="679">
        <f t="shared" si="2170"/>
        <v>0</v>
      </c>
      <c r="AF3872" s="370"/>
      <c r="AG3872" s="375"/>
      <c r="AH3872" s="379"/>
      <c r="AI3872" s="383"/>
      <c r="AJ3872" s="388"/>
      <c r="AK3872" s="392"/>
      <c r="AL3872" s="388"/>
      <c r="AM3872" s="363">
        <f t="shared" si="2165"/>
        <v>1</v>
      </c>
      <c r="AN3872" s="578">
        <v>386</v>
      </c>
      <c r="AO3872" s="78"/>
      <c r="AP3872" s="78"/>
      <c r="AQ3872" s="78"/>
      <c r="AR3872" s="78"/>
      <c r="AS3872" s="78"/>
      <c r="AT3872" s="78"/>
      <c r="AU3872" s="74" t="s">
        <v>717</v>
      </c>
      <c r="AV3872" s="115"/>
      <c r="AW3872" s="395"/>
      <c r="AX3872" s="395">
        <v>0</v>
      </c>
      <c r="AY3872" s="395">
        <v>0</v>
      </c>
      <c r="AZ3872" s="395">
        <v>0</v>
      </c>
      <c r="BA3872" s="395">
        <v>0</v>
      </c>
      <c r="BB3872" s="395">
        <v>0</v>
      </c>
      <c r="BC3872" s="395">
        <v>0</v>
      </c>
      <c r="BD3872" s="115"/>
      <c r="BE3872" s="115"/>
      <c r="BF3872" s="115"/>
      <c r="BG3872" s="115"/>
      <c r="BH3872" s="115"/>
      <c r="BI3872" s="115"/>
      <c r="BJ3872" s="115"/>
      <c r="BK3872" s="115"/>
      <c r="BQ3872" s="74" t="str">
        <f t="shared" si="2150"/>
        <v xml:space="preserve"> </v>
      </c>
      <c r="BS3872" s="120" t="str">
        <f t="shared" si="2151"/>
        <v xml:space="preserve"> </v>
      </c>
      <c r="BU3872" s="74" t="str">
        <f t="shared" si="2152"/>
        <v xml:space="preserve"> </v>
      </c>
      <c r="BW3872" s="120" t="str">
        <f t="shared" si="2153"/>
        <v xml:space="preserve">  </v>
      </c>
      <c r="BY3872" s="74" t="str">
        <f t="shared" si="2154"/>
        <v xml:space="preserve"> </v>
      </c>
      <c r="CA3872" s="120" t="str">
        <f t="shared" si="2155"/>
        <v xml:space="preserve"> </v>
      </c>
      <c r="CC3872" s="115" t="str">
        <f t="shared" si="2156"/>
        <v xml:space="preserve"> </v>
      </c>
      <c r="CD3872" s="115"/>
      <c r="CE3872" s="417" t="str">
        <f t="shared" si="2157"/>
        <v xml:space="preserve"> </v>
      </c>
      <c r="CF3872" s="115"/>
      <c r="CG3872" s="115" t="str">
        <f t="shared" si="2158"/>
        <v xml:space="preserve"> </v>
      </c>
      <c r="CH3872" s="115"/>
      <c r="CI3872" s="417" t="str">
        <f t="shared" si="2159"/>
        <v xml:space="preserve"> </v>
      </c>
      <c r="CJ3872" s="115"/>
      <c r="CK3872" s="115" t="str">
        <f t="shared" si="2160"/>
        <v xml:space="preserve"> </v>
      </c>
      <c r="CL3872" s="115"/>
      <c r="CM3872" s="417" t="str">
        <f t="shared" si="2161"/>
        <v xml:space="preserve"> </v>
      </c>
      <c r="IS3872" s="96"/>
    </row>
    <row r="3873" spans="2:253" s="74" customFormat="1" ht="17.100000000000001" hidden="1" customHeight="1" x14ac:dyDescent="0.25">
      <c r="B3873" s="532">
        <f>IF('KB Duct Parts'!$BL$14=2,Specials!J8,0)</f>
        <v>0</v>
      </c>
      <c r="C3873" s="545" t="s">
        <v>658</v>
      </c>
      <c r="D3873" s="506" t="str">
        <f t="shared" si="2162"/>
        <v>17407SS</v>
      </c>
      <c r="E3873" s="546" t="s">
        <v>864</v>
      </c>
      <c r="F3873" s="508" t="str">
        <f t="shared" si="2148"/>
        <v xml:space="preserve"> </v>
      </c>
      <c r="G3873" s="547" t="s">
        <v>270</v>
      </c>
      <c r="H3873" s="546" t="s">
        <v>923</v>
      </c>
      <c r="I3873" s="1035"/>
      <c r="J3873" s="1036"/>
      <c r="K3873" s="548" t="s">
        <v>882</v>
      </c>
      <c r="L3873" s="535"/>
      <c r="M3873" s="532" t="s">
        <v>1700</v>
      </c>
      <c r="N3873" s="514">
        <f t="shared" si="2166"/>
        <v>403</v>
      </c>
      <c r="O3873" s="534">
        <f t="shared" si="2163"/>
        <v>0</v>
      </c>
      <c r="P3873" s="680">
        <f>'KB Duct Parts'!$AE$3</f>
        <v>0</v>
      </c>
      <c r="Q3873" s="681">
        <f t="shared" si="2167"/>
        <v>0</v>
      </c>
      <c r="R3873" s="682">
        <f t="shared" si="2168"/>
        <v>0</v>
      </c>
      <c r="S3873" s="716">
        <f t="shared" si="2149"/>
        <v>0.2</v>
      </c>
      <c r="T3873" s="679">
        <f t="shared" si="2169"/>
        <v>0</v>
      </c>
      <c r="U3873" s="679">
        <f t="shared" si="2170"/>
        <v>0</v>
      </c>
      <c r="AF3873" s="370"/>
      <c r="AG3873" s="375"/>
      <c r="AH3873" s="379"/>
      <c r="AI3873" s="383"/>
      <c r="AJ3873" s="388"/>
      <c r="AK3873" s="392"/>
      <c r="AL3873" s="388"/>
      <c r="AM3873" s="363">
        <f t="shared" si="2165"/>
        <v>1</v>
      </c>
      <c r="AN3873" s="578">
        <v>403</v>
      </c>
      <c r="AO3873" s="78"/>
      <c r="AP3873" s="78"/>
      <c r="AQ3873" s="78"/>
      <c r="AR3873" s="78"/>
      <c r="AS3873" s="78"/>
      <c r="AT3873" s="78"/>
      <c r="AU3873" s="74" t="s">
        <v>717</v>
      </c>
      <c r="AV3873" s="115"/>
      <c r="AW3873" s="395"/>
      <c r="AX3873" s="395">
        <v>0</v>
      </c>
      <c r="AY3873" s="395">
        <v>0</v>
      </c>
      <c r="AZ3873" s="395">
        <v>0</v>
      </c>
      <c r="BA3873" s="395">
        <v>0</v>
      </c>
      <c r="BB3873" s="395">
        <v>0</v>
      </c>
      <c r="BC3873" s="395">
        <v>0</v>
      </c>
      <c r="BD3873" s="115"/>
      <c r="BE3873" s="115"/>
      <c r="BF3873" s="115"/>
      <c r="BG3873" s="115"/>
      <c r="BH3873" s="115"/>
      <c r="BI3873" s="115"/>
      <c r="BJ3873" s="115"/>
      <c r="BK3873" s="115"/>
      <c r="BQ3873" s="74" t="str">
        <f t="shared" si="2150"/>
        <v xml:space="preserve"> </v>
      </c>
      <c r="BS3873" s="120" t="str">
        <f t="shared" si="2151"/>
        <v xml:space="preserve"> </v>
      </c>
      <c r="BU3873" s="74" t="str">
        <f t="shared" si="2152"/>
        <v xml:space="preserve"> </v>
      </c>
      <c r="BW3873" s="120" t="str">
        <f t="shared" si="2153"/>
        <v xml:space="preserve">  </v>
      </c>
      <c r="BY3873" s="74" t="str">
        <f t="shared" si="2154"/>
        <v xml:space="preserve"> </v>
      </c>
      <c r="CA3873" s="120" t="str">
        <f t="shared" si="2155"/>
        <v xml:space="preserve"> </v>
      </c>
      <c r="CC3873" s="115" t="str">
        <f t="shared" si="2156"/>
        <v xml:space="preserve"> </v>
      </c>
      <c r="CD3873" s="115"/>
      <c r="CE3873" s="417" t="str">
        <f t="shared" si="2157"/>
        <v xml:space="preserve"> </v>
      </c>
      <c r="CF3873" s="115"/>
      <c r="CG3873" s="115" t="str">
        <f t="shared" si="2158"/>
        <v xml:space="preserve"> </v>
      </c>
      <c r="CH3873" s="115"/>
      <c r="CI3873" s="417" t="str">
        <f t="shared" si="2159"/>
        <v xml:space="preserve"> </v>
      </c>
      <c r="CJ3873" s="115"/>
      <c r="CK3873" s="115" t="str">
        <f t="shared" si="2160"/>
        <v xml:space="preserve"> </v>
      </c>
      <c r="CL3873" s="115"/>
      <c r="CM3873" s="417" t="str">
        <f t="shared" si="2161"/>
        <v xml:space="preserve"> </v>
      </c>
      <c r="IS3873" s="96"/>
    </row>
    <row r="3874" spans="2:253" s="74" customFormat="1" ht="17.100000000000001" hidden="1" customHeight="1" x14ac:dyDescent="0.25">
      <c r="B3874" s="532">
        <f>IF('KB Duct Parts'!$BL$14=2,Specials!J9,0)</f>
        <v>0</v>
      </c>
      <c r="C3874" s="545" t="s">
        <v>659</v>
      </c>
      <c r="D3874" s="506" t="str">
        <f t="shared" si="2162"/>
        <v>17408SS</v>
      </c>
      <c r="E3874" s="546" t="s">
        <v>865</v>
      </c>
      <c r="F3874" s="508" t="str">
        <f t="shared" si="2148"/>
        <v xml:space="preserve"> </v>
      </c>
      <c r="G3874" s="547" t="s">
        <v>270</v>
      </c>
      <c r="H3874" s="546" t="s">
        <v>923</v>
      </c>
      <c r="I3874" s="1035"/>
      <c r="J3874" s="1036"/>
      <c r="K3874" s="548" t="s">
        <v>882</v>
      </c>
      <c r="L3874" s="535"/>
      <c r="M3874" s="532" t="s">
        <v>1700</v>
      </c>
      <c r="N3874" s="514">
        <f t="shared" si="2166"/>
        <v>452</v>
      </c>
      <c r="O3874" s="534">
        <f t="shared" si="2163"/>
        <v>0</v>
      </c>
      <c r="P3874" s="680">
        <f>'KB Duct Parts'!$AE$3</f>
        <v>0</v>
      </c>
      <c r="Q3874" s="681">
        <f t="shared" si="2167"/>
        <v>0</v>
      </c>
      <c r="R3874" s="682">
        <f t="shared" si="2168"/>
        <v>0</v>
      </c>
      <c r="S3874" s="716">
        <f t="shared" si="2149"/>
        <v>0.2</v>
      </c>
      <c r="T3874" s="679">
        <f t="shared" si="2169"/>
        <v>0</v>
      </c>
      <c r="U3874" s="679">
        <f t="shared" si="2170"/>
        <v>0</v>
      </c>
      <c r="AF3874" s="370"/>
      <c r="AG3874" s="375"/>
      <c r="AH3874" s="379"/>
      <c r="AI3874" s="383"/>
      <c r="AJ3874" s="388"/>
      <c r="AK3874" s="392"/>
      <c r="AL3874" s="388"/>
      <c r="AM3874" s="363">
        <f t="shared" si="2165"/>
        <v>1</v>
      </c>
      <c r="AN3874" s="578">
        <v>452</v>
      </c>
      <c r="AO3874" s="78"/>
      <c r="AP3874" s="78"/>
      <c r="AQ3874" s="78"/>
      <c r="AR3874" s="78"/>
      <c r="AS3874" s="78"/>
      <c r="AT3874" s="78"/>
      <c r="AU3874" s="74" t="s">
        <v>717</v>
      </c>
      <c r="AV3874" s="115"/>
      <c r="AW3874" s="395"/>
      <c r="AX3874" s="395">
        <v>0</v>
      </c>
      <c r="AY3874" s="395">
        <v>0</v>
      </c>
      <c r="AZ3874" s="395">
        <v>0</v>
      </c>
      <c r="BA3874" s="395">
        <v>0</v>
      </c>
      <c r="BB3874" s="395">
        <v>0</v>
      </c>
      <c r="BC3874" s="395">
        <v>0</v>
      </c>
      <c r="BD3874" s="115"/>
      <c r="BE3874" s="115"/>
      <c r="BF3874" s="115"/>
      <c r="BG3874" s="115"/>
      <c r="BH3874" s="115"/>
      <c r="BI3874" s="115"/>
      <c r="BJ3874" s="115"/>
      <c r="BK3874" s="115"/>
      <c r="BQ3874" s="74" t="str">
        <f t="shared" si="2150"/>
        <v xml:space="preserve"> </v>
      </c>
      <c r="BS3874" s="120" t="str">
        <f t="shared" si="2151"/>
        <v xml:space="preserve"> </v>
      </c>
      <c r="BU3874" s="74" t="str">
        <f t="shared" si="2152"/>
        <v xml:space="preserve"> </v>
      </c>
      <c r="BW3874" s="120" t="str">
        <f t="shared" si="2153"/>
        <v xml:space="preserve">  </v>
      </c>
      <c r="BY3874" s="74" t="str">
        <f t="shared" si="2154"/>
        <v xml:space="preserve"> </v>
      </c>
      <c r="CA3874" s="120" t="str">
        <f t="shared" si="2155"/>
        <v xml:space="preserve"> </v>
      </c>
      <c r="CC3874" s="115" t="str">
        <f t="shared" si="2156"/>
        <v xml:space="preserve"> </v>
      </c>
      <c r="CD3874" s="115"/>
      <c r="CE3874" s="417" t="str">
        <f t="shared" si="2157"/>
        <v xml:space="preserve"> </v>
      </c>
      <c r="CF3874" s="115"/>
      <c r="CG3874" s="115" t="str">
        <f t="shared" si="2158"/>
        <v xml:space="preserve"> </v>
      </c>
      <c r="CH3874" s="115"/>
      <c r="CI3874" s="417" t="str">
        <f t="shared" si="2159"/>
        <v xml:space="preserve"> </v>
      </c>
      <c r="CJ3874" s="115"/>
      <c r="CK3874" s="115" t="str">
        <f t="shared" si="2160"/>
        <v xml:space="preserve"> </v>
      </c>
      <c r="CL3874" s="115"/>
      <c r="CM3874" s="417" t="str">
        <f t="shared" si="2161"/>
        <v xml:space="preserve"> </v>
      </c>
      <c r="IS3874" s="96"/>
    </row>
    <row r="3875" spans="2:253" s="74" customFormat="1" ht="17.100000000000001" hidden="1" customHeight="1" x14ac:dyDescent="0.25">
      <c r="B3875" s="532">
        <f>IF('KB Duct Parts'!$BL$14=2,Specials!J10,0)</f>
        <v>0</v>
      </c>
      <c r="C3875" s="545" t="s">
        <v>660</v>
      </c>
      <c r="D3875" s="506" t="str">
        <f t="shared" si="2162"/>
        <v>17409SS</v>
      </c>
      <c r="E3875" s="546" t="s">
        <v>866</v>
      </c>
      <c r="F3875" s="508" t="str">
        <f t="shared" si="2148"/>
        <v xml:space="preserve"> </v>
      </c>
      <c r="G3875" s="547" t="s">
        <v>270</v>
      </c>
      <c r="H3875" s="546" t="s">
        <v>923</v>
      </c>
      <c r="I3875" s="1035"/>
      <c r="J3875" s="1036"/>
      <c r="K3875" s="548" t="s">
        <v>882</v>
      </c>
      <c r="L3875" s="535"/>
      <c r="M3875" s="532" t="s">
        <v>1700</v>
      </c>
      <c r="N3875" s="514">
        <f t="shared" si="2166"/>
        <v>474</v>
      </c>
      <c r="O3875" s="534">
        <f t="shared" si="2163"/>
        <v>0</v>
      </c>
      <c r="P3875" s="680">
        <f>'KB Duct Parts'!$AE$3</f>
        <v>0</v>
      </c>
      <c r="Q3875" s="681">
        <f t="shared" si="2167"/>
        <v>0</v>
      </c>
      <c r="R3875" s="682">
        <f t="shared" si="2168"/>
        <v>0</v>
      </c>
      <c r="S3875" s="716">
        <f t="shared" si="2149"/>
        <v>0.2</v>
      </c>
      <c r="T3875" s="679">
        <f t="shared" si="2169"/>
        <v>0</v>
      </c>
      <c r="U3875" s="679">
        <f t="shared" si="2170"/>
        <v>0</v>
      </c>
      <c r="AF3875" s="370"/>
      <c r="AG3875" s="375"/>
      <c r="AH3875" s="379"/>
      <c r="AI3875" s="383"/>
      <c r="AJ3875" s="388"/>
      <c r="AK3875" s="392"/>
      <c r="AL3875" s="388"/>
      <c r="AM3875" s="363">
        <f t="shared" si="2165"/>
        <v>1</v>
      </c>
      <c r="AN3875" s="578">
        <v>474</v>
      </c>
      <c r="AO3875" s="78"/>
      <c r="AP3875" s="78"/>
      <c r="AQ3875" s="78"/>
      <c r="AR3875" s="78"/>
      <c r="AS3875" s="78"/>
      <c r="AT3875" s="78"/>
      <c r="AU3875" s="74" t="s">
        <v>717</v>
      </c>
      <c r="AV3875" s="115"/>
      <c r="AW3875" s="395"/>
      <c r="AX3875" s="395">
        <v>0</v>
      </c>
      <c r="AY3875" s="395">
        <v>0</v>
      </c>
      <c r="AZ3875" s="395">
        <v>0</v>
      </c>
      <c r="BA3875" s="395">
        <v>0</v>
      </c>
      <c r="BB3875" s="395">
        <v>0</v>
      </c>
      <c r="BC3875" s="395">
        <v>0</v>
      </c>
      <c r="BD3875" s="115"/>
      <c r="BE3875" s="115"/>
      <c r="BF3875" s="115"/>
      <c r="BG3875" s="115"/>
      <c r="BH3875" s="115"/>
      <c r="BI3875" s="115"/>
      <c r="BJ3875" s="115"/>
      <c r="BK3875" s="115"/>
      <c r="BQ3875" s="74" t="str">
        <f t="shared" si="2150"/>
        <v xml:space="preserve"> </v>
      </c>
      <c r="BS3875" s="120" t="str">
        <f t="shared" si="2151"/>
        <v xml:space="preserve"> </v>
      </c>
      <c r="BU3875" s="74" t="str">
        <f t="shared" si="2152"/>
        <v xml:space="preserve"> </v>
      </c>
      <c r="BW3875" s="120" t="str">
        <f t="shared" si="2153"/>
        <v xml:space="preserve">  </v>
      </c>
      <c r="BY3875" s="74" t="str">
        <f t="shared" si="2154"/>
        <v xml:space="preserve"> </v>
      </c>
      <c r="CA3875" s="120" t="str">
        <f t="shared" si="2155"/>
        <v xml:space="preserve"> </v>
      </c>
      <c r="CC3875" s="115" t="str">
        <f t="shared" si="2156"/>
        <v xml:space="preserve"> </v>
      </c>
      <c r="CD3875" s="115"/>
      <c r="CE3875" s="417" t="str">
        <f t="shared" si="2157"/>
        <v xml:space="preserve"> </v>
      </c>
      <c r="CF3875" s="115"/>
      <c r="CG3875" s="115" t="str">
        <f t="shared" si="2158"/>
        <v xml:space="preserve"> </v>
      </c>
      <c r="CH3875" s="115"/>
      <c r="CI3875" s="417" t="str">
        <f t="shared" si="2159"/>
        <v xml:space="preserve"> </v>
      </c>
      <c r="CJ3875" s="115"/>
      <c r="CK3875" s="115" t="str">
        <f t="shared" si="2160"/>
        <v xml:space="preserve"> </v>
      </c>
      <c r="CL3875" s="115"/>
      <c r="CM3875" s="417" t="str">
        <f t="shared" si="2161"/>
        <v xml:space="preserve"> </v>
      </c>
      <c r="IS3875" s="96"/>
    </row>
    <row r="3876" spans="2:253" s="74" customFormat="1" ht="17.100000000000001" hidden="1" customHeight="1" x14ac:dyDescent="0.25">
      <c r="B3876" s="532">
        <f>IF('KB Duct Parts'!$BL$14=2,Specials!J11,0)</f>
        <v>0</v>
      </c>
      <c r="C3876" s="545" t="s">
        <v>661</v>
      </c>
      <c r="D3876" s="506" t="str">
        <f t="shared" si="2162"/>
        <v>17410SS</v>
      </c>
      <c r="E3876" s="546" t="s">
        <v>867</v>
      </c>
      <c r="F3876" s="508" t="str">
        <f t="shared" si="2148"/>
        <v xml:space="preserve"> </v>
      </c>
      <c r="G3876" s="547" t="s">
        <v>270</v>
      </c>
      <c r="H3876" s="546" t="s">
        <v>923</v>
      </c>
      <c r="I3876" s="1035"/>
      <c r="J3876" s="1036"/>
      <c r="K3876" s="548" t="s">
        <v>882</v>
      </c>
      <c r="L3876" s="535"/>
      <c r="M3876" s="532" t="s">
        <v>1700</v>
      </c>
      <c r="N3876" s="514">
        <f t="shared" si="2166"/>
        <v>541</v>
      </c>
      <c r="O3876" s="534">
        <f t="shared" si="2163"/>
        <v>0</v>
      </c>
      <c r="P3876" s="680">
        <f>'KB Duct Parts'!$AE$3</f>
        <v>0</v>
      </c>
      <c r="Q3876" s="681">
        <f t="shared" si="2167"/>
        <v>0</v>
      </c>
      <c r="R3876" s="682">
        <f t="shared" si="2168"/>
        <v>0</v>
      </c>
      <c r="S3876" s="716">
        <f t="shared" si="2149"/>
        <v>0.2</v>
      </c>
      <c r="T3876" s="679">
        <f t="shared" si="2169"/>
        <v>0</v>
      </c>
      <c r="U3876" s="679">
        <f t="shared" si="2170"/>
        <v>0</v>
      </c>
      <c r="AF3876" s="370"/>
      <c r="AG3876" s="375"/>
      <c r="AH3876" s="379"/>
      <c r="AI3876" s="383"/>
      <c r="AJ3876" s="388"/>
      <c r="AK3876" s="392"/>
      <c r="AL3876" s="388"/>
      <c r="AM3876" s="363">
        <f t="shared" si="2165"/>
        <v>1</v>
      </c>
      <c r="AN3876" s="578">
        <v>541</v>
      </c>
      <c r="AO3876" s="78"/>
      <c r="AP3876" s="78"/>
      <c r="AQ3876" s="78"/>
      <c r="AR3876" s="78"/>
      <c r="AS3876" s="78"/>
      <c r="AT3876" s="78"/>
      <c r="AU3876" s="74" t="s">
        <v>717</v>
      </c>
      <c r="AV3876" s="115"/>
      <c r="AW3876" s="395"/>
      <c r="AX3876" s="395">
        <v>0</v>
      </c>
      <c r="AY3876" s="395">
        <v>0</v>
      </c>
      <c r="AZ3876" s="395">
        <v>0</v>
      </c>
      <c r="BA3876" s="395">
        <v>0</v>
      </c>
      <c r="BB3876" s="395">
        <v>0</v>
      </c>
      <c r="BC3876" s="395">
        <v>0</v>
      </c>
      <c r="BD3876" s="115"/>
      <c r="BE3876" s="115"/>
      <c r="BF3876" s="115"/>
      <c r="BG3876" s="115"/>
      <c r="BH3876" s="115"/>
      <c r="BI3876" s="115"/>
      <c r="BJ3876" s="115"/>
      <c r="BK3876" s="115"/>
      <c r="BQ3876" s="74" t="str">
        <f t="shared" si="2150"/>
        <v xml:space="preserve"> </v>
      </c>
      <c r="BS3876" s="120" t="str">
        <f t="shared" si="2151"/>
        <v xml:space="preserve"> </v>
      </c>
      <c r="BU3876" s="74" t="str">
        <f t="shared" si="2152"/>
        <v xml:space="preserve"> </v>
      </c>
      <c r="BW3876" s="120" t="str">
        <f t="shared" si="2153"/>
        <v xml:space="preserve">  </v>
      </c>
      <c r="BY3876" s="74" t="str">
        <f t="shared" si="2154"/>
        <v xml:space="preserve"> </v>
      </c>
      <c r="CA3876" s="120" t="str">
        <f t="shared" si="2155"/>
        <v xml:space="preserve"> </v>
      </c>
      <c r="CC3876" s="115" t="str">
        <f t="shared" si="2156"/>
        <v xml:space="preserve"> </v>
      </c>
      <c r="CD3876" s="115"/>
      <c r="CE3876" s="417" t="str">
        <f t="shared" si="2157"/>
        <v xml:space="preserve"> </v>
      </c>
      <c r="CF3876" s="115"/>
      <c r="CG3876" s="115" t="str">
        <f t="shared" si="2158"/>
        <v xml:space="preserve"> </v>
      </c>
      <c r="CH3876" s="115"/>
      <c r="CI3876" s="417" t="str">
        <f t="shared" si="2159"/>
        <v xml:space="preserve"> </v>
      </c>
      <c r="CJ3876" s="115"/>
      <c r="CK3876" s="115" t="str">
        <f t="shared" si="2160"/>
        <v xml:space="preserve"> </v>
      </c>
      <c r="CL3876" s="115"/>
      <c r="CM3876" s="417" t="str">
        <f t="shared" si="2161"/>
        <v xml:space="preserve"> </v>
      </c>
      <c r="IS3876" s="96"/>
    </row>
    <row r="3877" spans="2:253" s="74" customFormat="1" ht="17.100000000000001" hidden="1" customHeight="1" x14ac:dyDescent="0.25">
      <c r="B3877" s="532">
        <f>IF('KB Duct Parts'!$BL$14=2,Specials!J12,0)</f>
        <v>0</v>
      </c>
      <c r="C3877" s="545" t="s">
        <v>662</v>
      </c>
      <c r="D3877" s="506" t="str">
        <f t="shared" si="2162"/>
        <v>17412SS</v>
      </c>
      <c r="E3877" s="546" t="s">
        <v>869</v>
      </c>
      <c r="F3877" s="508" t="str">
        <f t="shared" si="2148"/>
        <v xml:space="preserve"> </v>
      </c>
      <c r="G3877" s="547" t="s">
        <v>270</v>
      </c>
      <c r="H3877" s="546" t="s">
        <v>923</v>
      </c>
      <c r="I3877" s="1035"/>
      <c r="J3877" s="1036"/>
      <c r="K3877" s="548" t="s">
        <v>882</v>
      </c>
      <c r="L3877" s="535"/>
      <c r="M3877" s="532" t="s">
        <v>1700</v>
      </c>
      <c r="N3877" s="514">
        <f t="shared" si="2166"/>
        <v>596</v>
      </c>
      <c r="O3877" s="534">
        <f t="shared" si="2163"/>
        <v>0</v>
      </c>
      <c r="P3877" s="680">
        <f>'KB Duct Parts'!$AE$3</f>
        <v>0</v>
      </c>
      <c r="Q3877" s="681">
        <f t="shared" si="2167"/>
        <v>0</v>
      </c>
      <c r="R3877" s="682">
        <f t="shared" si="2168"/>
        <v>0</v>
      </c>
      <c r="S3877" s="716">
        <f t="shared" si="2149"/>
        <v>0.2</v>
      </c>
      <c r="T3877" s="679">
        <f t="shared" si="2169"/>
        <v>0</v>
      </c>
      <c r="U3877" s="679">
        <f t="shared" si="2170"/>
        <v>0</v>
      </c>
      <c r="AF3877" s="370"/>
      <c r="AG3877" s="375"/>
      <c r="AH3877" s="379"/>
      <c r="AI3877" s="383"/>
      <c r="AJ3877" s="388"/>
      <c r="AK3877" s="392"/>
      <c r="AL3877" s="388"/>
      <c r="AM3877" s="363">
        <f t="shared" si="2165"/>
        <v>1</v>
      </c>
      <c r="AN3877" s="578">
        <v>596</v>
      </c>
      <c r="AO3877" s="78"/>
      <c r="AP3877" s="78"/>
      <c r="AQ3877" s="78"/>
      <c r="AR3877" s="78"/>
      <c r="AS3877" s="78"/>
      <c r="AT3877" s="78"/>
      <c r="AU3877" s="74" t="s">
        <v>717</v>
      </c>
      <c r="AV3877" s="115"/>
      <c r="AW3877" s="395"/>
      <c r="AX3877" s="395">
        <v>0</v>
      </c>
      <c r="AY3877" s="395">
        <v>0</v>
      </c>
      <c r="AZ3877" s="395">
        <v>0</v>
      </c>
      <c r="BA3877" s="395">
        <v>0</v>
      </c>
      <c r="BB3877" s="395">
        <v>0</v>
      </c>
      <c r="BC3877" s="395">
        <v>0</v>
      </c>
      <c r="BD3877" s="115"/>
      <c r="BE3877" s="115"/>
      <c r="BF3877" s="115"/>
      <c r="BG3877" s="115"/>
      <c r="BH3877" s="115"/>
      <c r="BI3877" s="115"/>
      <c r="BJ3877" s="115"/>
      <c r="BK3877" s="115"/>
      <c r="BQ3877" s="74" t="str">
        <f t="shared" si="2150"/>
        <v xml:space="preserve"> </v>
      </c>
      <c r="BS3877" s="120" t="str">
        <f t="shared" si="2151"/>
        <v xml:space="preserve"> </v>
      </c>
      <c r="BU3877" s="74" t="str">
        <f t="shared" si="2152"/>
        <v xml:space="preserve"> </v>
      </c>
      <c r="BW3877" s="120" t="str">
        <f t="shared" si="2153"/>
        <v xml:space="preserve">  </v>
      </c>
      <c r="BY3877" s="74" t="str">
        <f t="shared" si="2154"/>
        <v xml:space="preserve"> </v>
      </c>
      <c r="CA3877" s="120" t="str">
        <f t="shared" si="2155"/>
        <v xml:space="preserve"> </v>
      </c>
      <c r="CC3877" s="115" t="str">
        <f t="shared" si="2156"/>
        <v xml:space="preserve"> </v>
      </c>
      <c r="CD3877" s="115"/>
      <c r="CE3877" s="417" t="str">
        <f t="shared" si="2157"/>
        <v xml:space="preserve"> </v>
      </c>
      <c r="CF3877" s="115"/>
      <c r="CG3877" s="115" t="str">
        <f t="shared" si="2158"/>
        <v xml:space="preserve"> </v>
      </c>
      <c r="CH3877" s="115"/>
      <c r="CI3877" s="417" t="str">
        <f t="shared" si="2159"/>
        <v xml:space="preserve"> </v>
      </c>
      <c r="CJ3877" s="115"/>
      <c r="CK3877" s="115" t="str">
        <f t="shared" si="2160"/>
        <v xml:space="preserve"> </v>
      </c>
      <c r="CL3877" s="115"/>
      <c r="CM3877" s="417" t="str">
        <f t="shared" si="2161"/>
        <v xml:space="preserve"> </v>
      </c>
      <c r="IS3877" s="96"/>
    </row>
    <row r="3878" spans="2:253" s="74" customFormat="1" ht="17.100000000000001" hidden="1" customHeight="1" x14ac:dyDescent="0.25">
      <c r="B3878" s="532">
        <f>IF('KB Duct Parts'!$BL$14=2,Specials!J13,0)</f>
        <v>0</v>
      </c>
      <c r="C3878" s="545" t="s">
        <v>663</v>
      </c>
      <c r="D3878" s="506" t="str">
        <f t="shared" si="2162"/>
        <v>17414SS</v>
      </c>
      <c r="E3878" s="546" t="s">
        <v>871</v>
      </c>
      <c r="F3878" s="508" t="str">
        <f t="shared" ref="F3878:F3897" si="2171">IF(AM3878&gt;1,"Non-Std"," ")</f>
        <v xml:space="preserve"> </v>
      </c>
      <c r="G3878" s="547" t="s">
        <v>270</v>
      </c>
      <c r="H3878" s="546" t="s">
        <v>923</v>
      </c>
      <c r="I3878" s="1035"/>
      <c r="J3878" s="1036"/>
      <c r="K3878" s="548" t="s">
        <v>882</v>
      </c>
      <c r="L3878" s="535"/>
      <c r="M3878" s="532" t="s">
        <v>1700</v>
      </c>
      <c r="N3878" s="514">
        <f t="shared" si="2166"/>
        <v>651</v>
      </c>
      <c r="O3878" s="534">
        <f t="shared" si="2163"/>
        <v>0</v>
      </c>
      <c r="P3878" s="680">
        <f>'KB Duct Parts'!$AE$3</f>
        <v>0</v>
      </c>
      <c r="Q3878" s="681">
        <f t="shared" si="2167"/>
        <v>0</v>
      </c>
      <c r="R3878" s="682">
        <f t="shared" si="2168"/>
        <v>0</v>
      </c>
      <c r="S3878" s="716">
        <f t="shared" si="2149"/>
        <v>0.2</v>
      </c>
      <c r="T3878" s="679">
        <f t="shared" si="2169"/>
        <v>0</v>
      </c>
      <c r="U3878" s="679">
        <f t="shared" si="2170"/>
        <v>0</v>
      </c>
      <c r="AF3878" s="370"/>
      <c r="AG3878" s="375"/>
      <c r="AH3878" s="379"/>
      <c r="AI3878" s="383"/>
      <c r="AJ3878" s="388"/>
      <c r="AK3878" s="392"/>
      <c r="AL3878" s="388"/>
      <c r="AM3878" s="363">
        <f t="shared" si="2165"/>
        <v>1</v>
      </c>
      <c r="AN3878" s="578">
        <v>651</v>
      </c>
      <c r="AO3878" s="78"/>
      <c r="AP3878" s="78"/>
      <c r="AQ3878" s="78"/>
      <c r="AR3878" s="78"/>
      <c r="AS3878" s="78"/>
      <c r="AT3878" s="78"/>
      <c r="AU3878" s="74" t="s">
        <v>717</v>
      </c>
      <c r="AV3878" s="115"/>
      <c r="AW3878" s="395"/>
      <c r="AX3878" s="395">
        <v>0</v>
      </c>
      <c r="AY3878" s="395">
        <v>0</v>
      </c>
      <c r="AZ3878" s="395">
        <v>0</v>
      </c>
      <c r="BA3878" s="395">
        <v>0</v>
      </c>
      <c r="BB3878" s="395">
        <v>0</v>
      </c>
      <c r="BC3878" s="395">
        <v>0</v>
      </c>
      <c r="BD3878" s="115"/>
      <c r="BE3878" s="115"/>
      <c r="BF3878" s="115"/>
      <c r="BG3878" s="115"/>
      <c r="BH3878" s="115"/>
      <c r="BI3878" s="115"/>
      <c r="BJ3878" s="115"/>
      <c r="BK3878" s="115"/>
      <c r="BQ3878" s="74" t="str">
        <f t="shared" si="2150"/>
        <v xml:space="preserve"> </v>
      </c>
      <c r="BS3878" s="120" t="str">
        <f t="shared" si="2151"/>
        <v xml:space="preserve"> </v>
      </c>
      <c r="BU3878" s="74" t="str">
        <f t="shared" si="2152"/>
        <v xml:space="preserve"> </v>
      </c>
      <c r="BW3878" s="120" t="str">
        <f t="shared" si="2153"/>
        <v xml:space="preserve">  </v>
      </c>
      <c r="BY3878" s="74" t="str">
        <f t="shared" si="2154"/>
        <v xml:space="preserve"> </v>
      </c>
      <c r="CA3878" s="120" t="str">
        <f t="shared" si="2155"/>
        <v xml:space="preserve"> </v>
      </c>
      <c r="CC3878" s="115" t="str">
        <f t="shared" si="2156"/>
        <v xml:space="preserve"> </v>
      </c>
      <c r="CD3878" s="115"/>
      <c r="CE3878" s="417" t="str">
        <f t="shared" si="2157"/>
        <v xml:space="preserve"> </v>
      </c>
      <c r="CF3878" s="115"/>
      <c r="CG3878" s="115" t="str">
        <f t="shared" si="2158"/>
        <v xml:space="preserve"> </v>
      </c>
      <c r="CH3878" s="115"/>
      <c r="CI3878" s="417" t="str">
        <f t="shared" si="2159"/>
        <v xml:space="preserve"> </v>
      </c>
      <c r="CJ3878" s="115"/>
      <c r="CK3878" s="115" t="str">
        <f t="shared" si="2160"/>
        <v xml:space="preserve"> </v>
      </c>
      <c r="CL3878" s="115"/>
      <c r="CM3878" s="417" t="str">
        <f t="shared" si="2161"/>
        <v xml:space="preserve"> </v>
      </c>
      <c r="IS3878" s="96"/>
    </row>
    <row r="3879" spans="2:253" s="74" customFormat="1" ht="17.100000000000001" hidden="1" customHeight="1" x14ac:dyDescent="0.25">
      <c r="B3879" s="532">
        <f>IF('KB Duct Parts'!$BL$14=1,Specials!AE5,0)</f>
        <v>0</v>
      </c>
      <c r="C3879" s="545" t="s">
        <v>689</v>
      </c>
      <c r="D3879" s="506" t="str">
        <f t="shared" si="2162"/>
        <v>17804</v>
      </c>
      <c r="E3879" s="546" t="s">
        <v>861</v>
      </c>
      <c r="F3879" s="508" t="str">
        <f t="shared" si="2171"/>
        <v xml:space="preserve"> </v>
      </c>
      <c r="G3879" s="547" t="s">
        <v>692</v>
      </c>
      <c r="H3879" s="546"/>
      <c r="I3879" s="1035"/>
      <c r="J3879" s="1036"/>
      <c r="K3879" s="548"/>
      <c r="L3879" s="535"/>
      <c r="M3879" s="517" t="str">
        <f t="shared" ref="M3879:M3897" si="2172">IF(AM3879=1,"Y",IF(AM3879&gt;1,"NR"," "))</f>
        <v>Y</v>
      </c>
      <c r="N3879" s="514">
        <f t="shared" si="2166"/>
        <v>541</v>
      </c>
      <c r="O3879" s="534">
        <f t="shared" si="2163"/>
        <v>0</v>
      </c>
      <c r="P3879" s="680">
        <f>'KB Duct Parts'!$AE$3</f>
        <v>0</v>
      </c>
      <c r="Q3879" s="681">
        <f t="shared" si="2167"/>
        <v>0</v>
      </c>
      <c r="R3879" s="682">
        <f t="shared" si="2168"/>
        <v>0</v>
      </c>
      <c r="S3879" s="716">
        <f t="shared" si="2149"/>
        <v>0.2</v>
      </c>
      <c r="T3879" s="679">
        <f t="shared" si="2169"/>
        <v>0</v>
      </c>
      <c r="U3879" s="679">
        <f t="shared" si="2170"/>
        <v>0</v>
      </c>
      <c r="AF3879" s="370"/>
      <c r="AG3879" s="375"/>
      <c r="AH3879" s="379"/>
      <c r="AI3879" s="383"/>
      <c r="AJ3879" s="388"/>
      <c r="AK3879" s="392"/>
      <c r="AL3879" s="388"/>
      <c r="AM3879" s="363">
        <f t="shared" si="2165"/>
        <v>1</v>
      </c>
      <c r="AN3879" s="578">
        <v>541</v>
      </c>
      <c r="AO3879" s="78"/>
      <c r="AP3879" s="78"/>
      <c r="AQ3879" s="78"/>
      <c r="AR3879" s="78"/>
      <c r="AS3879" s="78"/>
      <c r="AT3879" s="78"/>
      <c r="AU3879" s="74" t="s">
        <v>717</v>
      </c>
      <c r="AV3879" s="115"/>
      <c r="AW3879" s="395"/>
      <c r="AX3879" s="395">
        <v>0</v>
      </c>
      <c r="AY3879" s="395">
        <v>0</v>
      </c>
      <c r="AZ3879" s="395">
        <v>0</v>
      </c>
      <c r="BA3879" s="395">
        <v>0</v>
      </c>
      <c r="BB3879" s="395">
        <v>0</v>
      </c>
      <c r="BC3879" s="395">
        <v>0</v>
      </c>
      <c r="BD3879" s="115"/>
      <c r="BE3879" s="115"/>
      <c r="BF3879" s="115"/>
      <c r="BG3879" s="115"/>
      <c r="BH3879" s="115"/>
      <c r="BI3879" s="115"/>
      <c r="BJ3879" s="115"/>
      <c r="BK3879" s="115"/>
      <c r="BQ3879" s="74" t="str">
        <f t="shared" si="2150"/>
        <v xml:space="preserve"> </v>
      </c>
      <c r="BS3879" s="120" t="str">
        <f t="shared" si="2151"/>
        <v xml:space="preserve"> </v>
      </c>
      <c r="BU3879" s="74" t="str">
        <f t="shared" si="2152"/>
        <v xml:space="preserve"> </v>
      </c>
      <c r="BW3879" s="120" t="str">
        <f t="shared" si="2153"/>
        <v xml:space="preserve">  </v>
      </c>
      <c r="BY3879" s="74" t="str">
        <f t="shared" si="2154"/>
        <v xml:space="preserve"> </v>
      </c>
      <c r="CA3879" s="120" t="str">
        <f t="shared" si="2155"/>
        <v xml:space="preserve"> </v>
      </c>
      <c r="CC3879" s="115" t="str">
        <f t="shared" si="2156"/>
        <v xml:space="preserve"> </v>
      </c>
      <c r="CD3879" s="115"/>
      <c r="CE3879" s="417" t="str">
        <f t="shared" si="2157"/>
        <v xml:space="preserve"> </v>
      </c>
      <c r="CF3879" s="115"/>
      <c r="CG3879" s="115" t="str">
        <f t="shared" si="2158"/>
        <v xml:space="preserve"> </v>
      </c>
      <c r="CH3879" s="115"/>
      <c r="CI3879" s="417" t="str">
        <f t="shared" si="2159"/>
        <v xml:space="preserve"> </v>
      </c>
      <c r="CJ3879" s="115"/>
      <c r="CK3879" s="115" t="str">
        <f t="shared" si="2160"/>
        <v xml:space="preserve"> </v>
      </c>
      <c r="CL3879" s="115"/>
      <c r="CM3879" s="417" t="str">
        <f t="shared" si="2161"/>
        <v xml:space="preserve"> </v>
      </c>
      <c r="IS3879" s="96"/>
    </row>
    <row r="3880" spans="2:253" s="74" customFormat="1" ht="17.100000000000001" hidden="1" customHeight="1" x14ac:dyDescent="0.25">
      <c r="B3880" s="532">
        <f>IF('KB Duct Parts'!$BL$14=1,Specials!AE6,0)</f>
        <v>0</v>
      </c>
      <c r="C3880" s="545">
        <v>17805</v>
      </c>
      <c r="D3880" s="506">
        <f t="shared" si="2162"/>
        <v>17805</v>
      </c>
      <c r="E3880" s="546" t="s">
        <v>862</v>
      </c>
      <c r="F3880" s="508" t="str">
        <f t="shared" si="2171"/>
        <v xml:space="preserve"> </v>
      </c>
      <c r="G3880" s="547" t="s">
        <v>692</v>
      </c>
      <c r="H3880" s="546"/>
      <c r="I3880" s="1035"/>
      <c r="J3880" s="1036"/>
      <c r="K3880" s="548"/>
      <c r="L3880" s="535"/>
      <c r="M3880" s="517" t="str">
        <f t="shared" si="2172"/>
        <v>Y</v>
      </c>
      <c r="N3880" s="514">
        <f t="shared" si="2166"/>
        <v>555</v>
      </c>
      <c r="O3880" s="534">
        <f t="shared" si="2163"/>
        <v>0</v>
      </c>
      <c r="P3880" s="680">
        <f>'KB Duct Parts'!$AE$3</f>
        <v>0</v>
      </c>
      <c r="Q3880" s="681">
        <f t="shared" si="2167"/>
        <v>0</v>
      </c>
      <c r="R3880" s="682">
        <f t="shared" si="2168"/>
        <v>0</v>
      </c>
      <c r="S3880" s="716">
        <f t="shared" si="2149"/>
        <v>0.2</v>
      </c>
      <c r="T3880" s="679">
        <f t="shared" si="2169"/>
        <v>0</v>
      </c>
      <c r="U3880" s="679">
        <f t="shared" si="2170"/>
        <v>0</v>
      </c>
      <c r="AF3880" s="370"/>
      <c r="AG3880" s="375"/>
      <c r="AH3880" s="379"/>
      <c r="AI3880" s="383"/>
      <c r="AJ3880" s="388"/>
      <c r="AK3880" s="392"/>
      <c r="AL3880" s="388"/>
      <c r="AM3880" s="363">
        <f t="shared" si="2165"/>
        <v>1</v>
      </c>
      <c r="AN3880" s="578">
        <v>555</v>
      </c>
      <c r="AO3880" s="78"/>
      <c r="AP3880" s="78"/>
      <c r="AQ3880" s="78"/>
      <c r="AR3880" s="78"/>
      <c r="AS3880" s="78"/>
      <c r="AT3880" s="78"/>
      <c r="AU3880" s="74" t="s">
        <v>717</v>
      </c>
      <c r="AV3880" s="115"/>
      <c r="AW3880" s="395"/>
      <c r="AX3880" s="395">
        <v>0</v>
      </c>
      <c r="AY3880" s="395">
        <v>0</v>
      </c>
      <c r="AZ3880" s="395">
        <v>0</v>
      </c>
      <c r="BA3880" s="395">
        <v>0</v>
      </c>
      <c r="BB3880" s="395">
        <v>0</v>
      </c>
      <c r="BC3880" s="395">
        <v>0</v>
      </c>
      <c r="BD3880" s="115"/>
      <c r="BE3880" s="115"/>
      <c r="BF3880" s="115"/>
      <c r="BG3880" s="115"/>
      <c r="BH3880" s="115"/>
      <c r="BI3880" s="115"/>
      <c r="BJ3880" s="115"/>
      <c r="BK3880" s="115"/>
      <c r="BQ3880" s="74" t="str">
        <f t="shared" si="2150"/>
        <v xml:space="preserve"> </v>
      </c>
      <c r="BS3880" s="120" t="str">
        <f t="shared" si="2151"/>
        <v xml:space="preserve"> </v>
      </c>
      <c r="BU3880" s="74" t="str">
        <f t="shared" si="2152"/>
        <v xml:space="preserve"> </v>
      </c>
      <c r="BW3880" s="120" t="str">
        <f t="shared" si="2153"/>
        <v xml:space="preserve">  </v>
      </c>
      <c r="BY3880" s="74" t="str">
        <f t="shared" si="2154"/>
        <v xml:space="preserve"> </v>
      </c>
      <c r="CA3880" s="120" t="str">
        <f t="shared" si="2155"/>
        <v xml:space="preserve"> </v>
      </c>
      <c r="CC3880" s="115" t="str">
        <f t="shared" si="2156"/>
        <v xml:space="preserve"> </v>
      </c>
      <c r="CD3880" s="115"/>
      <c r="CE3880" s="417" t="str">
        <f t="shared" si="2157"/>
        <v xml:space="preserve"> </v>
      </c>
      <c r="CF3880" s="115"/>
      <c r="CG3880" s="115" t="str">
        <f t="shared" si="2158"/>
        <v xml:space="preserve"> </v>
      </c>
      <c r="CH3880" s="115"/>
      <c r="CI3880" s="417" t="str">
        <f t="shared" si="2159"/>
        <v xml:space="preserve"> </v>
      </c>
      <c r="CJ3880" s="115"/>
      <c r="CK3880" s="115" t="str">
        <f t="shared" si="2160"/>
        <v xml:space="preserve"> </v>
      </c>
      <c r="CL3880" s="115"/>
      <c r="CM3880" s="417" t="str">
        <f t="shared" si="2161"/>
        <v xml:space="preserve"> </v>
      </c>
      <c r="IS3880" s="96"/>
    </row>
    <row r="3881" spans="2:253" s="74" customFormat="1" ht="17.100000000000001" hidden="1" customHeight="1" x14ac:dyDescent="0.25">
      <c r="B3881" s="532">
        <f>IF('KB Duct Parts'!$BL$14=1,Specials!AE7,0)</f>
        <v>0</v>
      </c>
      <c r="C3881" s="545">
        <v>17806</v>
      </c>
      <c r="D3881" s="506">
        <f t="shared" si="2162"/>
        <v>17806</v>
      </c>
      <c r="E3881" s="546" t="s">
        <v>863</v>
      </c>
      <c r="F3881" s="508" t="str">
        <f t="shared" si="2171"/>
        <v xml:space="preserve"> </v>
      </c>
      <c r="G3881" s="547" t="s">
        <v>692</v>
      </c>
      <c r="H3881" s="546"/>
      <c r="I3881" s="1035"/>
      <c r="J3881" s="1036"/>
      <c r="K3881" s="548"/>
      <c r="L3881" s="535"/>
      <c r="M3881" s="517" t="str">
        <f t="shared" si="2172"/>
        <v>Y</v>
      </c>
      <c r="N3881" s="514">
        <f t="shared" si="2166"/>
        <v>581</v>
      </c>
      <c r="O3881" s="534">
        <f t="shared" si="2163"/>
        <v>0</v>
      </c>
      <c r="P3881" s="680">
        <f>'KB Duct Parts'!$AE$3</f>
        <v>0</v>
      </c>
      <c r="Q3881" s="681">
        <f t="shared" si="2167"/>
        <v>0</v>
      </c>
      <c r="R3881" s="682">
        <f t="shared" si="2168"/>
        <v>0</v>
      </c>
      <c r="S3881" s="716">
        <f t="shared" ref="S3881:S3897" si="2173">IF($Y$3904&gt;0.2,0.2,$Y$3904)</f>
        <v>0.2</v>
      </c>
      <c r="T3881" s="679">
        <f t="shared" si="2169"/>
        <v>0</v>
      </c>
      <c r="U3881" s="679">
        <f t="shared" si="2170"/>
        <v>0</v>
      </c>
      <c r="AF3881" s="370"/>
      <c r="AG3881" s="375"/>
      <c r="AH3881" s="379"/>
      <c r="AI3881" s="383"/>
      <c r="AJ3881" s="388"/>
      <c r="AK3881" s="392"/>
      <c r="AL3881" s="388"/>
      <c r="AM3881" s="363">
        <f t="shared" si="2165"/>
        <v>1</v>
      </c>
      <c r="AN3881" s="578">
        <v>581</v>
      </c>
      <c r="AO3881" s="78"/>
      <c r="AP3881" s="78"/>
      <c r="AQ3881" s="78"/>
      <c r="AR3881" s="78"/>
      <c r="AS3881" s="78"/>
      <c r="AT3881" s="78"/>
      <c r="AU3881" s="74" t="s">
        <v>717</v>
      </c>
      <c r="AV3881" s="115"/>
      <c r="AW3881" s="395"/>
      <c r="AX3881" s="395">
        <v>0</v>
      </c>
      <c r="AY3881" s="395">
        <v>0</v>
      </c>
      <c r="AZ3881" s="395">
        <v>0</v>
      </c>
      <c r="BA3881" s="395">
        <v>0</v>
      </c>
      <c r="BB3881" s="395">
        <v>0</v>
      </c>
      <c r="BC3881" s="395">
        <v>0</v>
      </c>
      <c r="BD3881" s="115"/>
      <c r="BE3881" s="115"/>
      <c r="BF3881" s="115"/>
      <c r="BG3881" s="115"/>
      <c r="BH3881" s="115"/>
      <c r="BI3881" s="115"/>
      <c r="BJ3881" s="115"/>
      <c r="BK3881" s="115"/>
      <c r="BQ3881" s="74" t="str">
        <f t="shared" si="2150"/>
        <v xml:space="preserve"> </v>
      </c>
      <c r="BS3881" s="120" t="str">
        <f t="shared" si="2151"/>
        <v xml:space="preserve"> </v>
      </c>
      <c r="BU3881" s="74" t="str">
        <f t="shared" si="2152"/>
        <v xml:space="preserve"> </v>
      </c>
      <c r="BW3881" s="120" t="str">
        <f t="shared" si="2153"/>
        <v xml:space="preserve">  </v>
      </c>
      <c r="BY3881" s="74" t="str">
        <f t="shared" si="2154"/>
        <v xml:space="preserve"> </v>
      </c>
      <c r="CA3881" s="120" t="str">
        <f t="shared" si="2155"/>
        <v xml:space="preserve"> </v>
      </c>
      <c r="CC3881" s="115" t="str">
        <f t="shared" si="2156"/>
        <v xml:space="preserve"> </v>
      </c>
      <c r="CD3881" s="115"/>
      <c r="CE3881" s="417" t="str">
        <f t="shared" si="2157"/>
        <v xml:space="preserve"> </v>
      </c>
      <c r="CF3881" s="115"/>
      <c r="CG3881" s="115" t="str">
        <f t="shared" si="2158"/>
        <v xml:space="preserve"> </v>
      </c>
      <c r="CH3881" s="115"/>
      <c r="CI3881" s="417" t="str">
        <f t="shared" si="2159"/>
        <v xml:space="preserve"> </v>
      </c>
      <c r="CJ3881" s="115"/>
      <c r="CK3881" s="115" t="str">
        <f t="shared" si="2160"/>
        <v xml:space="preserve"> </v>
      </c>
      <c r="CL3881" s="115"/>
      <c r="CM3881" s="417" t="str">
        <f t="shared" si="2161"/>
        <v xml:space="preserve"> </v>
      </c>
      <c r="IS3881" s="96"/>
    </row>
    <row r="3882" spans="2:253" s="74" customFormat="1" ht="17.100000000000001" hidden="1" customHeight="1" x14ac:dyDescent="0.25">
      <c r="B3882" s="532">
        <f>IF('KB Duct Parts'!$BL$14=1,Specials!AE8,0)</f>
        <v>0</v>
      </c>
      <c r="C3882" s="545">
        <v>17807</v>
      </c>
      <c r="D3882" s="506">
        <f t="shared" si="2162"/>
        <v>17807</v>
      </c>
      <c r="E3882" s="546" t="s">
        <v>864</v>
      </c>
      <c r="F3882" s="508" t="str">
        <f t="shared" si="2171"/>
        <v xml:space="preserve"> </v>
      </c>
      <c r="G3882" s="547" t="s">
        <v>692</v>
      </c>
      <c r="H3882" s="546"/>
      <c r="I3882" s="1035"/>
      <c r="J3882" s="1036"/>
      <c r="K3882" s="548"/>
      <c r="L3882" s="535"/>
      <c r="M3882" s="517" t="str">
        <f t="shared" si="2172"/>
        <v>Y</v>
      </c>
      <c r="N3882" s="514">
        <f t="shared" si="2166"/>
        <v>672</v>
      </c>
      <c r="O3882" s="534">
        <f t="shared" si="2163"/>
        <v>0</v>
      </c>
      <c r="P3882" s="680">
        <f>'KB Duct Parts'!$AE$3</f>
        <v>0</v>
      </c>
      <c r="Q3882" s="681">
        <f t="shared" si="2167"/>
        <v>0</v>
      </c>
      <c r="R3882" s="682">
        <f t="shared" si="2168"/>
        <v>0</v>
      </c>
      <c r="S3882" s="716">
        <f t="shared" si="2173"/>
        <v>0.2</v>
      </c>
      <c r="T3882" s="679">
        <f t="shared" si="2169"/>
        <v>0</v>
      </c>
      <c r="U3882" s="679">
        <f t="shared" si="2170"/>
        <v>0</v>
      </c>
      <c r="AF3882" s="370"/>
      <c r="AG3882" s="375"/>
      <c r="AH3882" s="379"/>
      <c r="AI3882" s="383"/>
      <c r="AJ3882" s="388"/>
      <c r="AK3882" s="392"/>
      <c r="AL3882" s="388"/>
      <c r="AM3882" s="363">
        <f t="shared" si="2165"/>
        <v>1</v>
      </c>
      <c r="AN3882" s="578">
        <v>672</v>
      </c>
      <c r="AO3882" s="78"/>
      <c r="AP3882" s="78"/>
      <c r="AQ3882" s="78"/>
      <c r="AR3882" s="78"/>
      <c r="AS3882" s="78"/>
      <c r="AT3882" s="78"/>
      <c r="AU3882" s="74" t="s">
        <v>717</v>
      </c>
      <c r="AV3882" s="115"/>
      <c r="AW3882" s="395"/>
      <c r="AX3882" s="395">
        <v>0</v>
      </c>
      <c r="AY3882" s="395">
        <v>0</v>
      </c>
      <c r="AZ3882" s="395">
        <v>0</v>
      </c>
      <c r="BA3882" s="395">
        <v>0</v>
      </c>
      <c r="BB3882" s="395">
        <v>0</v>
      </c>
      <c r="BC3882" s="395">
        <v>0</v>
      </c>
      <c r="BD3882" s="115"/>
      <c r="BE3882" s="115"/>
      <c r="BF3882" s="115"/>
      <c r="BG3882" s="115"/>
      <c r="BH3882" s="115"/>
      <c r="BI3882" s="115"/>
      <c r="BJ3882" s="115"/>
      <c r="BK3882" s="115"/>
      <c r="BQ3882" s="74" t="str">
        <f t="shared" si="2150"/>
        <v xml:space="preserve"> </v>
      </c>
      <c r="BS3882" s="120" t="str">
        <f t="shared" si="2151"/>
        <v xml:space="preserve"> </v>
      </c>
      <c r="BU3882" s="74" t="str">
        <f t="shared" si="2152"/>
        <v xml:space="preserve"> </v>
      </c>
      <c r="BW3882" s="120" t="str">
        <f t="shared" si="2153"/>
        <v xml:space="preserve">  </v>
      </c>
      <c r="BY3882" s="74" t="str">
        <f t="shared" si="2154"/>
        <v xml:space="preserve"> </v>
      </c>
      <c r="CA3882" s="120" t="str">
        <f t="shared" si="2155"/>
        <v xml:space="preserve"> </v>
      </c>
      <c r="CC3882" s="115" t="str">
        <f t="shared" si="2156"/>
        <v xml:space="preserve"> </v>
      </c>
      <c r="CD3882" s="115"/>
      <c r="CE3882" s="417" t="str">
        <f t="shared" si="2157"/>
        <v xml:space="preserve"> </v>
      </c>
      <c r="CF3882" s="115"/>
      <c r="CG3882" s="115" t="str">
        <f t="shared" si="2158"/>
        <v xml:space="preserve"> </v>
      </c>
      <c r="CH3882" s="115"/>
      <c r="CI3882" s="417" t="str">
        <f t="shared" si="2159"/>
        <v xml:space="preserve"> </v>
      </c>
      <c r="CJ3882" s="115"/>
      <c r="CK3882" s="115" t="str">
        <f t="shared" si="2160"/>
        <v xml:space="preserve"> </v>
      </c>
      <c r="CL3882" s="115"/>
      <c r="CM3882" s="417" t="str">
        <f t="shared" si="2161"/>
        <v xml:space="preserve"> </v>
      </c>
      <c r="IS3882" s="96"/>
    </row>
    <row r="3883" spans="2:253" s="74" customFormat="1" ht="17.100000000000001" hidden="1" customHeight="1" x14ac:dyDescent="0.25">
      <c r="B3883" s="532">
        <f>IF('KB Duct Parts'!$BL$14=1,Specials!AE9,0)</f>
        <v>0</v>
      </c>
      <c r="C3883" s="545">
        <v>17808</v>
      </c>
      <c r="D3883" s="506">
        <f t="shared" si="2162"/>
        <v>17808</v>
      </c>
      <c r="E3883" s="546" t="s">
        <v>865</v>
      </c>
      <c r="F3883" s="508" t="str">
        <f t="shared" si="2171"/>
        <v xml:space="preserve"> </v>
      </c>
      <c r="G3883" s="547" t="s">
        <v>692</v>
      </c>
      <c r="H3883" s="546"/>
      <c r="I3883" s="1035"/>
      <c r="J3883" s="1036"/>
      <c r="K3883" s="548"/>
      <c r="L3883" s="535"/>
      <c r="M3883" s="517" t="str">
        <f t="shared" si="2172"/>
        <v>Y</v>
      </c>
      <c r="N3883" s="514">
        <f t="shared" si="2166"/>
        <v>792</v>
      </c>
      <c r="O3883" s="534">
        <f t="shared" si="2163"/>
        <v>0</v>
      </c>
      <c r="P3883" s="680">
        <f>'KB Duct Parts'!$AE$3</f>
        <v>0</v>
      </c>
      <c r="Q3883" s="681">
        <f t="shared" si="2167"/>
        <v>0</v>
      </c>
      <c r="R3883" s="682">
        <f t="shared" si="2168"/>
        <v>0</v>
      </c>
      <c r="S3883" s="716">
        <f t="shared" si="2173"/>
        <v>0.2</v>
      </c>
      <c r="T3883" s="679">
        <f t="shared" si="2169"/>
        <v>0</v>
      </c>
      <c r="U3883" s="679">
        <f t="shared" si="2170"/>
        <v>0</v>
      </c>
      <c r="AF3883" s="370"/>
      <c r="AG3883" s="375"/>
      <c r="AH3883" s="379"/>
      <c r="AI3883" s="383"/>
      <c r="AJ3883" s="388"/>
      <c r="AK3883" s="392"/>
      <c r="AL3883" s="388"/>
      <c r="AM3883" s="363">
        <f t="shared" si="2165"/>
        <v>1</v>
      </c>
      <c r="AN3883" s="578">
        <v>792</v>
      </c>
      <c r="AO3883" s="78"/>
      <c r="AP3883" s="78"/>
      <c r="AQ3883" s="78"/>
      <c r="AR3883" s="78"/>
      <c r="AS3883" s="78"/>
      <c r="AT3883" s="78"/>
      <c r="AU3883" s="74" t="s">
        <v>717</v>
      </c>
      <c r="AV3883" s="115"/>
      <c r="AW3883" s="395"/>
      <c r="AX3883" s="395">
        <v>0</v>
      </c>
      <c r="AY3883" s="395">
        <v>0</v>
      </c>
      <c r="AZ3883" s="395">
        <v>0</v>
      </c>
      <c r="BA3883" s="395">
        <v>0</v>
      </c>
      <c r="BB3883" s="395">
        <v>0</v>
      </c>
      <c r="BC3883" s="395">
        <v>0</v>
      </c>
      <c r="BD3883" s="115"/>
      <c r="BE3883" s="115"/>
      <c r="BF3883" s="115"/>
      <c r="BG3883" s="115"/>
      <c r="BH3883" s="115"/>
      <c r="BI3883" s="115"/>
      <c r="BJ3883" s="115"/>
      <c r="BK3883" s="115"/>
      <c r="BQ3883" s="74" t="str">
        <f t="shared" si="2150"/>
        <v xml:space="preserve"> </v>
      </c>
      <c r="BS3883" s="120" t="str">
        <f t="shared" si="2151"/>
        <v xml:space="preserve"> </v>
      </c>
      <c r="BU3883" s="74" t="str">
        <f t="shared" si="2152"/>
        <v xml:space="preserve"> </v>
      </c>
      <c r="BW3883" s="120" t="str">
        <f t="shared" si="2153"/>
        <v xml:space="preserve">  </v>
      </c>
      <c r="BY3883" s="74" t="str">
        <f t="shared" si="2154"/>
        <v xml:space="preserve"> </v>
      </c>
      <c r="CA3883" s="120" t="str">
        <f t="shared" si="2155"/>
        <v xml:space="preserve"> </v>
      </c>
      <c r="CC3883" s="115" t="str">
        <f t="shared" si="2156"/>
        <v xml:space="preserve"> </v>
      </c>
      <c r="CD3883" s="115"/>
      <c r="CE3883" s="417" t="str">
        <f t="shared" si="2157"/>
        <v xml:space="preserve"> </v>
      </c>
      <c r="CF3883" s="115"/>
      <c r="CG3883" s="115" t="str">
        <f t="shared" si="2158"/>
        <v xml:space="preserve"> </v>
      </c>
      <c r="CH3883" s="115"/>
      <c r="CI3883" s="417" t="str">
        <f t="shared" si="2159"/>
        <v xml:space="preserve"> </v>
      </c>
      <c r="CJ3883" s="115"/>
      <c r="CK3883" s="115" t="str">
        <f t="shared" si="2160"/>
        <v xml:space="preserve"> </v>
      </c>
      <c r="CL3883" s="115"/>
      <c r="CM3883" s="417" t="str">
        <f t="shared" si="2161"/>
        <v xml:space="preserve"> </v>
      </c>
      <c r="IS3883" s="96"/>
    </row>
    <row r="3884" spans="2:253" s="74" customFormat="1" ht="17.100000000000001" hidden="1" customHeight="1" x14ac:dyDescent="0.25">
      <c r="B3884" s="532">
        <f>IF('KB Duct Parts'!$BL$14=1,Specials!AE10,0)</f>
        <v>0</v>
      </c>
      <c r="C3884" s="545">
        <v>17809</v>
      </c>
      <c r="D3884" s="506">
        <f t="shared" si="2162"/>
        <v>17809</v>
      </c>
      <c r="E3884" s="546" t="s">
        <v>866</v>
      </c>
      <c r="F3884" s="508" t="str">
        <f t="shared" si="2171"/>
        <v xml:space="preserve"> </v>
      </c>
      <c r="G3884" s="547" t="s">
        <v>692</v>
      </c>
      <c r="H3884" s="546"/>
      <c r="I3884" s="1035"/>
      <c r="J3884" s="1036"/>
      <c r="K3884" s="548"/>
      <c r="L3884" s="535"/>
      <c r="M3884" s="517" t="str">
        <f t="shared" si="2172"/>
        <v>Y</v>
      </c>
      <c r="N3884" s="514">
        <f t="shared" si="2166"/>
        <v>853</v>
      </c>
      <c r="O3884" s="534">
        <f t="shared" si="2163"/>
        <v>0</v>
      </c>
      <c r="P3884" s="680">
        <f>'KB Duct Parts'!$AE$3</f>
        <v>0</v>
      </c>
      <c r="Q3884" s="681">
        <f t="shared" si="2167"/>
        <v>0</v>
      </c>
      <c r="R3884" s="682">
        <f t="shared" si="2168"/>
        <v>0</v>
      </c>
      <c r="S3884" s="716">
        <f t="shared" si="2173"/>
        <v>0.2</v>
      </c>
      <c r="T3884" s="679">
        <f t="shared" si="2169"/>
        <v>0</v>
      </c>
      <c r="U3884" s="679">
        <f t="shared" si="2170"/>
        <v>0</v>
      </c>
      <c r="AF3884" s="370"/>
      <c r="AG3884" s="375"/>
      <c r="AH3884" s="379"/>
      <c r="AI3884" s="383"/>
      <c r="AJ3884" s="388"/>
      <c r="AK3884" s="392"/>
      <c r="AL3884" s="388"/>
      <c r="AM3884" s="363">
        <f t="shared" si="2165"/>
        <v>1</v>
      </c>
      <c r="AN3884" s="578">
        <v>853</v>
      </c>
      <c r="AO3884" s="78"/>
      <c r="AP3884" s="78"/>
      <c r="AQ3884" s="78"/>
      <c r="AR3884" s="78"/>
      <c r="AS3884" s="78"/>
      <c r="AT3884" s="78"/>
      <c r="AU3884" s="74" t="s">
        <v>717</v>
      </c>
      <c r="AV3884" s="115"/>
      <c r="AW3884" s="395"/>
      <c r="AX3884" s="395">
        <v>0</v>
      </c>
      <c r="AY3884" s="395">
        <v>0</v>
      </c>
      <c r="AZ3884" s="395">
        <v>0</v>
      </c>
      <c r="BA3884" s="395">
        <v>0</v>
      </c>
      <c r="BB3884" s="395">
        <v>0</v>
      </c>
      <c r="BC3884" s="395">
        <v>0</v>
      </c>
      <c r="BD3884" s="115"/>
      <c r="BE3884" s="115"/>
      <c r="BF3884" s="115"/>
      <c r="BG3884" s="115"/>
      <c r="BH3884" s="115"/>
      <c r="BI3884" s="115"/>
      <c r="BJ3884" s="115"/>
      <c r="BK3884" s="115"/>
      <c r="BQ3884" s="74" t="str">
        <f t="shared" si="2150"/>
        <v xml:space="preserve"> </v>
      </c>
      <c r="BS3884" s="120" t="str">
        <f t="shared" si="2151"/>
        <v xml:space="preserve"> </v>
      </c>
      <c r="BU3884" s="74" t="str">
        <f t="shared" si="2152"/>
        <v xml:space="preserve"> </v>
      </c>
      <c r="BW3884" s="120" t="str">
        <f t="shared" si="2153"/>
        <v xml:space="preserve">  </v>
      </c>
      <c r="BY3884" s="74" t="str">
        <f t="shared" si="2154"/>
        <v xml:space="preserve"> </v>
      </c>
      <c r="CA3884" s="120" t="str">
        <f t="shared" si="2155"/>
        <v xml:space="preserve"> </v>
      </c>
      <c r="CC3884" s="115" t="str">
        <f t="shared" si="2156"/>
        <v xml:space="preserve"> </v>
      </c>
      <c r="CD3884" s="115"/>
      <c r="CE3884" s="417" t="str">
        <f t="shared" si="2157"/>
        <v xml:space="preserve"> </v>
      </c>
      <c r="CF3884" s="115"/>
      <c r="CG3884" s="115" t="str">
        <f t="shared" si="2158"/>
        <v xml:space="preserve"> </v>
      </c>
      <c r="CH3884" s="115"/>
      <c r="CI3884" s="417" t="str">
        <f t="shared" si="2159"/>
        <v xml:space="preserve"> </v>
      </c>
      <c r="CJ3884" s="115"/>
      <c r="CK3884" s="115" t="str">
        <f t="shared" si="2160"/>
        <v xml:space="preserve"> </v>
      </c>
      <c r="CL3884" s="115"/>
      <c r="CM3884" s="417" t="str">
        <f t="shared" si="2161"/>
        <v xml:space="preserve"> </v>
      </c>
      <c r="IS3884" s="96"/>
    </row>
    <row r="3885" spans="2:253" s="74" customFormat="1" ht="17.100000000000001" hidden="1" customHeight="1" x14ac:dyDescent="0.25">
      <c r="B3885" s="532">
        <f>IF('KB Duct Parts'!$BL$14=1,Specials!AE11,0)</f>
        <v>0</v>
      </c>
      <c r="C3885" s="545">
        <v>17810</v>
      </c>
      <c r="D3885" s="506">
        <f t="shared" si="2162"/>
        <v>17810</v>
      </c>
      <c r="E3885" s="546" t="s">
        <v>867</v>
      </c>
      <c r="F3885" s="508" t="str">
        <f t="shared" si="2171"/>
        <v xml:space="preserve"> </v>
      </c>
      <c r="G3885" s="547" t="s">
        <v>692</v>
      </c>
      <c r="H3885" s="546"/>
      <c r="I3885" s="1035"/>
      <c r="J3885" s="1036"/>
      <c r="K3885" s="548"/>
      <c r="L3885" s="535"/>
      <c r="M3885" s="517" t="str">
        <f t="shared" si="2172"/>
        <v>Y</v>
      </c>
      <c r="N3885" s="514">
        <f t="shared" si="2166"/>
        <v>950</v>
      </c>
      <c r="O3885" s="534">
        <f t="shared" si="2163"/>
        <v>0</v>
      </c>
      <c r="P3885" s="680">
        <f>'KB Duct Parts'!$AE$3</f>
        <v>0</v>
      </c>
      <c r="Q3885" s="681">
        <f t="shared" si="2167"/>
        <v>0</v>
      </c>
      <c r="R3885" s="682">
        <f t="shared" si="2168"/>
        <v>0</v>
      </c>
      <c r="S3885" s="716">
        <f t="shared" si="2173"/>
        <v>0.2</v>
      </c>
      <c r="T3885" s="679">
        <f t="shared" si="2169"/>
        <v>0</v>
      </c>
      <c r="U3885" s="679">
        <f t="shared" si="2170"/>
        <v>0</v>
      </c>
      <c r="AF3885" s="370"/>
      <c r="AG3885" s="375"/>
      <c r="AH3885" s="379"/>
      <c r="AI3885" s="383"/>
      <c r="AJ3885" s="388"/>
      <c r="AK3885" s="392"/>
      <c r="AL3885" s="388"/>
      <c r="AM3885" s="363">
        <f t="shared" si="2165"/>
        <v>1</v>
      </c>
      <c r="AN3885" s="578">
        <v>950</v>
      </c>
      <c r="AO3885" s="78"/>
      <c r="AP3885" s="78"/>
      <c r="AQ3885" s="78"/>
      <c r="AR3885" s="78"/>
      <c r="AS3885" s="78"/>
      <c r="AT3885" s="78"/>
      <c r="AU3885" s="74" t="s">
        <v>717</v>
      </c>
      <c r="AV3885" s="115"/>
      <c r="AW3885" s="395"/>
      <c r="AX3885" s="395">
        <v>0</v>
      </c>
      <c r="AY3885" s="395">
        <v>0</v>
      </c>
      <c r="AZ3885" s="395">
        <v>0</v>
      </c>
      <c r="BA3885" s="395">
        <v>0</v>
      </c>
      <c r="BB3885" s="395">
        <v>0</v>
      </c>
      <c r="BC3885" s="395">
        <v>0</v>
      </c>
      <c r="BD3885" s="115"/>
      <c r="BE3885" s="115"/>
      <c r="BF3885" s="115"/>
      <c r="BG3885" s="115"/>
      <c r="BH3885" s="115"/>
      <c r="BI3885" s="115"/>
      <c r="BJ3885" s="115"/>
      <c r="BK3885" s="115"/>
      <c r="BQ3885" s="74" t="str">
        <f t="shared" si="2150"/>
        <v xml:space="preserve"> </v>
      </c>
      <c r="BS3885" s="120" t="str">
        <f t="shared" si="2151"/>
        <v xml:space="preserve"> </v>
      </c>
      <c r="BU3885" s="74" t="str">
        <f t="shared" si="2152"/>
        <v xml:space="preserve"> </v>
      </c>
      <c r="BW3885" s="120" t="str">
        <f t="shared" si="2153"/>
        <v xml:space="preserve">  </v>
      </c>
      <c r="BY3885" s="74" t="str">
        <f t="shared" si="2154"/>
        <v xml:space="preserve"> </v>
      </c>
      <c r="CA3885" s="120" t="str">
        <f t="shared" si="2155"/>
        <v xml:space="preserve"> </v>
      </c>
      <c r="CC3885" s="115" t="str">
        <f t="shared" si="2156"/>
        <v xml:space="preserve"> </v>
      </c>
      <c r="CD3885" s="115"/>
      <c r="CE3885" s="417" t="str">
        <f t="shared" si="2157"/>
        <v xml:space="preserve"> </v>
      </c>
      <c r="CF3885" s="115"/>
      <c r="CG3885" s="115" t="str">
        <f t="shared" si="2158"/>
        <v xml:space="preserve"> </v>
      </c>
      <c r="CH3885" s="115"/>
      <c r="CI3885" s="417" t="str">
        <f t="shared" si="2159"/>
        <v xml:space="preserve"> </v>
      </c>
      <c r="CJ3885" s="115"/>
      <c r="CK3885" s="115" t="str">
        <f t="shared" si="2160"/>
        <v xml:space="preserve"> </v>
      </c>
      <c r="CL3885" s="115"/>
      <c r="CM3885" s="417" t="str">
        <f t="shared" si="2161"/>
        <v xml:space="preserve"> </v>
      </c>
      <c r="IS3885" s="96"/>
    </row>
    <row r="3886" spans="2:253" s="74" customFormat="1" ht="17.100000000000001" hidden="1" customHeight="1" x14ac:dyDescent="0.25">
      <c r="B3886" s="532">
        <f>IF('KB Duct Parts'!$BL$14=1,Specials!AE12,0)</f>
        <v>0</v>
      </c>
      <c r="C3886" s="545">
        <v>17811</v>
      </c>
      <c r="D3886" s="506">
        <f t="shared" si="2162"/>
        <v>17811</v>
      </c>
      <c r="E3886" s="546" t="s">
        <v>868</v>
      </c>
      <c r="F3886" s="508" t="str">
        <f t="shared" si="2171"/>
        <v xml:space="preserve"> </v>
      </c>
      <c r="G3886" s="547" t="s">
        <v>692</v>
      </c>
      <c r="H3886" s="546"/>
      <c r="I3886" s="1035"/>
      <c r="J3886" s="1036"/>
      <c r="K3886" s="548"/>
      <c r="L3886" s="535"/>
      <c r="M3886" s="517" t="str">
        <f t="shared" si="2172"/>
        <v>Y</v>
      </c>
      <c r="N3886" s="514">
        <f t="shared" si="2166"/>
        <v>985</v>
      </c>
      <c r="O3886" s="534">
        <f t="shared" si="2163"/>
        <v>0</v>
      </c>
      <c r="P3886" s="680">
        <f>'KB Duct Parts'!$AE$3</f>
        <v>0</v>
      </c>
      <c r="Q3886" s="681">
        <f t="shared" si="2167"/>
        <v>0</v>
      </c>
      <c r="R3886" s="682">
        <f t="shared" si="2168"/>
        <v>0</v>
      </c>
      <c r="S3886" s="716">
        <f t="shared" si="2173"/>
        <v>0.2</v>
      </c>
      <c r="T3886" s="679">
        <f t="shared" si="2169"/>
        <v>0</v>
      </c>
      <c r="U3886" s="679">
        <f t="shared" si="2170"/>
        <v>0</v>
      </c>
      <c r="AF3886" s="370"/>
      <c r="AG3886" s="375"/>
      <c r="AH3886" s="379"/>
      <c r="AI3886" s="383"/>
      <c r="AJ3886" s="388"/>
      <c r="AK3886" s="392"/>
      <c r="AL3886" s="388"/>
      <c r="AM3886" s="363">
        <f t="shared" si="2165"/>
        <v>1</v>
      </c>
      <c r="AN3886" s="578">
        <v>985</v>
      </c>
      <c r="AO3886" s="78"/>
      <c r="AP3886" s="78"/>
      <c r="AQ3886" s="78"/>
      <c r="AR3886" s="78"/>
      <c r="AS3886" s="78"/>
      <c r="AT3886" s="78"/>
      <c r="AU3886" s="74" t="s">
        <v>717</v>
      </c>
      <c r="AV3886" s="115"/>
      <c r="AW3886" s="395"/>
      <c r="AX3886" s="395">
        <v>0</v>
      </c>
      <c r="AY3886" s="395">
        <v>0</v>
      </c>
      <c r="AZ3886" s="395">
        <v>0</v>
      </c>
      <c r="BA3886" s="395">
        <v>0</v>
      </c>
      <c r="BB3886" s="395">
        <v>0</v>
      </c>
      <c r="BC3886" s="395">
        <v>0</v>
      </c>
      <c r="BD3886" s="115"/>
      <c r="BE3886" s="115"/>
      <c r="BF3886" s="115"/>
      <c r="BG3886" s="115"/>
      <c r="BH3886" s="115"/>
      <c r="BI3886" s="115"/>
      <c r="BJ3886" s="115"/>
      <c r="BK3886" s="115"/>
      <c r="BQ3886" s="74" t="str">
        <f t="shared" si="2150"/>
        <v xml:space="preserve"> </v>
      </c>
      <c r="BS3886" s="120" t="str">
        <f t="shared" si="2151"/>
        <v xml:space="preserve"> </v>
      </c>
      <c r="BU3886" s="74" t="str">
        <f t="shared" si="2152"/>
        <v xml:space="preserve"> </v>
      </c>
      <c r="BW3886" s="120" t="str">
        <f t="shared" si="2153"/>
        <v xml:space="preserve">  </v>
      </c>
      <c r="BY3886" s="74" t="str">
        <f t="shared" si="2154"/>
        <v xml:space="preserve"> </v>
      </c>
      <c r="CA3886" s="120" t="str">
        <f t="shared" si="2155"/>
        <v xml:space="preserve"> </v>
      </c>
      <c r="CC3886" s="115" t="str">
        <f t="shared" si="2156"/>
        <v xml:space="preserve"> </v>
      </c>
      <c r="CD3886" s="115"/>
      <c r="CE3886" s="417" t="str">
        <f t="shared" si="2157"/>
        <v xml:space="preserve"> </v>
      </c>
      <c r="CF3886" s="115"/>
      <c r="CG3886" s="115" t="str">
        <f t="shared" si="2158"/>
        <v xml:space="preserve"> </v>
      </c>
      <c r="CH3886" s="115"/>
      <c r="CI3886" s="417" t="str">
        <f t="shared" si="2159"/>
        <v xml:space="preserve"> </v>
      </c>
      <c r="CJ3886" s="115"/>
      <c r="CK3886" s="115" t="str">
        <f t="shared" si="2160"/>
        <v xml:space="preserve"> </v>
      </c>
      <c r="CL3886" s="115"/>
      <c r="CM3886" s="417" t="str">
        <f t="shared" si="2161"/>
        <v xml:space="preserve"> </v>
      </c>
      <c r="IS3886" s="96"/>
    </row>
    <row r="3887" spans="2:253" s="74" customFormat="1" ht="17.100000000000001" hidden="1" customHeight="1" x14ac:dyDescent="0.25">
      <c r="B3887" s="532">
        <f>IF('KB Duct Parts'!$BL$14=1,Specials!AE13,0)</f>
        <v>0</v>
      </c>
      <c r="C3887" s="545">
        <v>17812</v>
      </c>
      <c r="D3887" s="506">
        <f t="shared" si="2162"/>
        <v>17812</v>
      </c>
      <c r="E3887" s="546" t="s">
        <v>869</v>
      </c>
      <c r="F3887" s="508" t="str">
        <f t="shared" si="2171"/>
        <v xml:space="preserve"> </v>
      </c>
      <c r="G3887" s="547" t="s">
        <v>692</v>
      </c>
      <c r="H3887" s="546"/>
      <c r="I3887" s="1035"/>
      <c r="J3887" s="1036"/>
      <c r="K3887" s="548"/>
      <c r="L3887" s="535"/>
      <c r="M3887" s="517" t="str">
        <f t="shared" si="2172"/>
        <v>Y</v>
      </c>
      <c r="N3887" s="514">
        <f t="shared" si="2166"/>
        <v>988</v>
      </c>
      <c r="O3887" s="534">
        <f t="shared" si="2163"/>
        <v>0</v>
      </c>
      <c r="P3887" s="680">
        <f>'KB Duct Parts'!$AE$3</f>
        <v>0</v>
      </c>
      <c r="Q3887" s="681">
        <f t="shared" si="2167"/>
        <v>0</v>
      </c>
      <c r="R3887" s="682">
        <f t="shared" si="2168"/>
        <v>0</v>
      </c>
      <c r="S3887" s="716">
        <f t="shared" si="2173"/>
        <v>0.2</v>
      </c>
      <c r="T3887" s="679">
        <f t="shared" si="2169"/>
        <v>0</v>
      </c>
      <c r="U3887" s="679">
        <f t="shared" si="2170"/>
        <v>0</v>
      </c>
      <c r="AF3887" s="370"/>
      <c r="AG3887" s="375"/>
      <c r="AH3887" s="379"/>
      <c r="AI3887" s="383"/>
      <c r="AJ3887" s="388"/>
      <c r="AK3887" s="392"/>
      <c r="AL3887" s="388"/>
      <c r="AM3887" s="363">
        <f t="shared" si="2165"/>
        <v>1</v>
      </c>
      <c r="AN3887" s="578">
        <v>988</v>
      </c>
      <c r="AO3887" s="78"/>
      <c r="AP3887" s="78"/>
      <c r="AQ3887" s="78"/>
      <c r="AR3887" s="78"/>
      <c r="AS3887" s="78"/>
      <c r="AT3887" s="78"/>
      <c r="AU3887" s="74" t="s">
        <v>717</v>
      </c>
      <c r="AV3887" s="115"/>
      <c r="AW3887" s="395"/>
      <c r="AX3887" s="395">
        <v>0</v>
      </c>
      <c r="AY3887" s="395">
        <v>0</v>
      </c>
      <c r="AZ3887" s="395">
        <v>0</v>
      </c>
      <c r="BA3887" s="395">
        <v>0</v>
      </c>
      <c r="BB3887" s="395">
        <v>0</v>
      </c>
      <c r="BC3887" s="395">
        <v>0</v>
      </c>
      <c r="BD3887" s="115"/>
      <c r="BE3887" s="115"/>
      <c r="BF3887" s="115"/>
      <c r="BG3887" s="115"/>
      <c r="BH3887" s="115"/>
      <c r="BI3887" s="115"/>
      <c r="BJ3887" s="115"/>
      <c r="BK3887" s="115"/>
      <c r="BQ3887" s="74" t="str">
        <f t="shared" si="2150"/>
        <v xml:space="preserve"> </v>
      </c>
      <c r="BS3887" s="120" t="str">
        <f t="shared" si="2151"/>
        <v xml:space="preserve"> </v>
      </c>
      <c r="BU3887" s="74" t="str">
        <f t="shared" si="2152"/>
        <v xml:space="preserve"> </v>
      </c>
      <c r="BW3887" s="120" t="str">
        <f t="shared" si="2153"/>
        <v xml:space="preserve">  </v>
      </c>
      <c r="BY3887" s="74" t="str">
        <f t="shared" si="2154"/>
        <v xml:space="preserve"> </v>
      </c>
      <c r="CA3887" s="120" t="str">
        <f t="shared" si="2155"/>
        <v xml:space="preserve"> </v>
      </c>
      <c r="CC3887" s="115" t="str">
        <f t="shared" si="2156"/>
        <v xml:space="preserve"> </v>
      </c>
      <c r="CD3887" s="115"/>
      <c r="CE3887" s="417" t="str">
        <f t="shared" si="2157"/>
        <v xml:space="preserve"> </v>
      </c>
      <c r="CF3887" s="115"/>
      <c r="CG3887" s="115" t="str">
        <f t="shared" si="2158"/>
        <v xml:space="preserve"> </v>
      </c>
      <c r="CH3887" s="115"/>
      <c r="CI3887" s="417" t="str">
        <f t="shared" si="2159"/>
        <v xml:space="preserve"> </v>
      </c>
      <c r="CJ3887" s="115"/>
      <c r="CK3887" s="115" t="str">
        <f t="shared" si="2160"/>
        <v xml:space="preserve"> </v>
      </c>
      <c r="CL3887" s="115"/>
      <c r="CM3887" s="417" t="str">
        <f t="shared" si="2161"/>
        <v xml:space="preserve"> </v>
      </c>
      <c r="IS3887" s="96"/>
    </row>
    <row r="3888" spans="2:253" s="74" customFormat="1" ht="17.100000000000001" hidden="1" customHeight="1" x14ac:dyDescent="0.25">
      <c r="B3888" s="532">
        <f>IF('KB Duct Parts'!$BL$14=1,Specials!AE14,0)</f>
        <v>0</v>
      </c>
      <c r="C3888" s="545">
        <v>17813</v>
      </c>
      <c r="D3888" s="506">
        <f t="shared" si="2162"/>
        <v>17813</v>
      </c>
      <c r="E3888" s="546" t="s">
        <v>870</v>
      </c>
      <c r="F3888" s="508" t="str">
        <f t="shared" si="2171"/>
        <v xml:space="preserve"> </v>
      </c>
      <c r="G3888" s="547" t="s">
        <v>692</v>
      </c>
      <c r="H3888" s="546"/>
      <c r="I3888" s="1035"/>
      <c r="J3888" s="1036"/>
      <c r="K3888" s="548"/>
      <c r="L3888" s="535"/>
      <c r="M3888" s="517" t="str">
        <f t="shared" si="2172"/>
        <v>Y</v>
      </c>
      <c r="N3888" s="514">
        <f t="shared" si="2166"/>
        <v>1016</v>
      </c>
      <c r="O3888" s="534">
        <f t="shared" si="2163"/>
        <v>0</v>
      </c>
      <c r="P3888" s="680">
        <f>'KB Duct Parts'!$AE$3</f>
        <v>0</v>
      </c>
      <c r="Q3888" s="681">
        <f t="shared" si="2167"/>
        <v>0</v>
      </c>
      <c r="R3888" s="682">
        <f t="shared" si="2168"/>
        <v>0</v>
      </c>
      <c r="S3888" s="716">
        <f t="shared" si="2173"/>
        <v>0.2</v>
      </c>
      <c r="T3888" s="679">
        <f t="shared" si="2169"/>
        <v>0</v>
      </c>
      <c r="U3888" s="679">
        <f t="shared" si="2170"/>
        <v>0</v>
      </c>
      <c r="AF3888" s="370"/>
      <c r="AG3888" s="375"/>
      <c r="AH3888" s="379"/>
      <c r="AI3888" s="383"/>
      <c r="AJ3888" s="388"/>
      <c r="AK3888" s="392"/>
      <c r="AL3888" s="388"/>
      <c r="AM3888" s="363">
        <f t="shared" si="2165"/>
        <v>1</v>
      </c>
      <c r="AN3888" s="578">
        <v>1016</v>
      </c>
      <c r="AO3888" s="78"/>
      <c r="AP3888" s="78"/>
      <c r="AQ3888" s="78"/>
      <c r="AR3888" s="78"/>
      <c r="AS3888" s="78"/>
      <c r="AT3888" s="78"/>
      <c r="AU3888" s="74" t="s">
        <v>717</v>
      </c>
      <c r="AV3888" s="115"/>
      <c r="AW3888" s="395"/>
      <c r="AX3888" s="395">
        <v>0</v>
      </c>
      <c r="AY3888" s="395">
        <v>0</v>
      </c>
      <c r="AZ3888" s="395">
        <v>0</v>
      </c>
      <c r="BA3888" s="395">
        <v>0</v>
      </c>
      <c r="BB3888" s="395">
        <v>0</v>
      </c>
      <c r="BC3888" s="395">
        <v>0</v>
      </c>
      <c r="BD3888" s="115"/>
      <c r="BE3888" s="115"/>
      <c r="BF3888" s="115"/>
      <c r="BG3888" s="115"/>
      <c r="BH3888" s="115"/>
      <c r="BI3888" s="115"/>
      <c r="BJ3888" s="115"/>
      <c r="BK3888" s="115"/>
      <c r="BQ3888" s="74" t="str">
        <f t="shared" si="2150"/>
        <v xml:space="preserve"> </v>
      </c>
      <c r="BS3888" s="120" t="str">
        <f t="shared" si="2151"/>
        <v xml:space="preserve"> </v>
      </c>
      <c r="BU3888" s="74" t="str">
        <f t="shared" si="2152"/>
        <v xml:space="preserve"> </v>
      </c>
      <c r="BW3888" s="120" t="str">
        <f t="shared" si="2153"/>
        <v xml:space="preserve">  </v>
      </c>
      <c r="BY3888" s="74" t="str">
        <f t="shared" si="2154"/>
        <v xml:space="preserve"> </v>
      </c>
      <c r="CA3888" s="120" t="str">
        <f t="shared" si="2155"/>
        <v xml:space="preserve"> </v>
      </c>
      <c r="CC3888" s="115" t="str">
        <f t="shared" si="2156"/>
        <v xml:space="preserve"> </v>
      </c>
      <c r="CD3888" s="115"/>
      <c r="CE3888" s="417" t="str">
        <f t="shared" si="2157"/>
        <v xml:space="preserve"> </v>
      </c>
      <c r="CF3888" s="115"/>
      <c r="CG3888" s="115" t="str">
        <f t="shared" si="2158"/>
        <v xml:space="preserve"> </v>
      </c>
      <c r="CH3888" s="115"/>
      <c r="CI3888" s="417" t="str">
        <f t="shared" si="2159"/>
        <v xml:space="preserve"> </v>
      </c>
      <c r="CJ3888" s="115"/>
      <c r="CK3888" s="115" t="str">
        <f t="shared" si="2160"/>
        <v xml:space="preserve"> </v>
      </c>
      <c r="CL3888" s="115"/>
      <c r="CM3888" s="417" t="str">
        <f t="shared" si="2161"/>
        <v xml:space="preserve"> </v>
      </c>
      <c r="IS3888" s="96"/>
    </row>
    <row r="3889" spans="2:253" s="74" customFormat="1" ht="17.100000000000001" hidden="1" customHeight="1" x14ac:dyDescent="0.25">
      <c r="B3889" s="532">
        <f>IF('KB Duct Parts'!$BL$14=1,Specials!AE15,0)</f>
        <v>0</v>
      </c>
      <c r="C3889" s="545">
        <v>17814</v>
      </c>
      <c r="D3889" s="506">
        <f t="shared" si="2162"/>
        <v>17814</v>
      </c>
      <c r="E3889" s="546" t="s">
        <v>871</v>
      </c>
      <c r="F3889" s="508" t="str">
        <f t="shared" si="2171"/>
        <v xml:space="preserve"> </v>
      </c>
      <c r="G3889" s="547" t="s">
        <v>692</v>
      </c>
      <c r="H3889" s="546"/>
      <c r="I3889" s="1035"/>
      <c r="J3889" s="1036"/>
      <c r="K3889" s="548"/>
      <c r="L3889" s="535"/>
      <c r="M3889" s="517" t="str">
        <f t="shared" si="2172"/>
        <v>Y</v>
      </c>
      <c r="N3889" s="514">
        <f t="shared" si="2166"/>
        <v>1046</v>
      </c>
      <c r="O3889" s="534">
        <f t="shared" si="2163"/>
        <v>0</v>
      </c>
      <c r="P3889" s="680">
        <f>'KB Duct Parts'!$AE$3</f>
        <v>0</v>
      </c>
      <c r="Q3889" s="681">
        <f t="shared" si="2167"/>
        <v>0</v>
      </c>
      <c r="R3889" s="682">
        <f t="shared" si="2168"/>
        <v>0</v>
      </c>
      <c r="S3889" s="716">
        <f t="shared" si="2173"/>
        <v>0.2</v>
      </c>
      <c r="T3889" s="679">
        <f t="shared" si="2169"/>
        <v>0</v>
      </c>
      <c r="U3889" s="679">
        <f t="shared" si="2170"/>
        <v>0</v>
      </c>
      <c r="AF3889" s="370"/>
      <c r="AG3889" s="375"/>
      <c r="AH3889" s="379"/>
      <c r="AI3889" s="383"/>
      <c r="AJ3889" s="388"/>
      <c r="AK3889" s="392"/>
      <c r="AL3889" s="388"/>
      <c r="AM3889" s="363">
        <f t="shared" si="2165"/>
        <v>1</v>
      </c>
      <c r="AN3889" s="578">
        <v>1046</v>
      </c>
      <c r="AO3889" s="78"/>
      <c r="AP3889" s="78"/>
      <c r="AQ3889" s="78"/>
      <c r="AR3889" s="78"/>
      <c r="AS3889" s="78"/>
      <c r="AT3889" s="78"/>
      <c r="AU3889" s="74" t="s">
        <v>717</v>
      </c>
      <c r="AV3889" s="115"/>
      <c r="AW3889" s="395"/>
      <c r="AX3889" s="395">
        <v>0</v>
      </c>
      <c r="AY3889" s="395">
        <v>0</v>
      </c>
      <c r="AZ3889" s="395">
        <v>0</v>
      </c>
      <c r="BA3889" s="395">
        <v>0</v>
      </c>
      <c r="BB3889" s="395">
        <v>0</v>
      </c>
      <c r="BC3889" s="395">
        <v>0</v>
      </c>
      <c r="BD3889" s="115"/>
      <c r="BE3889" s="115"/>
      <c r="BF3889" s="115"/>
      <c r="BG3889" s="115"/>
      <c r="BH3889" s="115"/>
      <c r="BI3889" s="115"/>
      <c r="BJ3889" s="115"/>
      <c r="BK3889" s="115"/>
      <c r="BQ3889" s="74" t="str">
        <f t="shared" si="2150"/>
        <v xml:space="preserve"> </v>
      </c>
      <c r="BS3889" s="120" t="str">
        <f t="shared" si="2151"/>
        <v xml:space="preserve"> </v>
      </c>
      <c r="BU3889" s="74" t="str">
        <f t="shared" si="2152"/>
        <v xml:space="preserve"> </v>
      </c>
      <c r="BW3889" s="120" t="str">
        <f t="shared" si="2153"/>
        <v xml:space="preserve">  </v>
      </c>
      <c r="BY3889" s="74" t="str">
        <f t="shared" si="2154"/>
        <v xml:space="preserve"> </v>
      </c>
      <c r="CA3889" s="120" t="str">
        <f t="shared" si="2155"/>
        <v xml:space="preserve"> </v>
      </c>
      <c r="CC3889" s="115" t="str">
        <f t="shared" si="2156"/>
        <v xml:space="preserve"> </v>
      </c>
      <c r="CD3889" s="115"/>
      <c r="CE3889" s="417" t="str">
        <f t="shared" si="2157"/>
        <v xml:space="preserve"> </v>
      </c>
      <c r="CF3889" s="115"/>
      <c r="CG3889" s="115" t="str">
        <f t="shared" si="2158"/>
        <v xml:space="preserve"> </v>
      </c>
      <c r="CH3889" s="115"/>
      <c r="CI3889" s="417" t="str">
        <f t="shared" si="2159"/>
        <v xml:space="preserve"> </v>
      </c>
      <c r="CJ3889" s="115"/>
      <c r="CK3889" s="115" t="str">
        <f t="shared" si="2160"/>
        <v xml:space="preserve"> </v>
      </c>
      <c r="CL3889" s="115"/>
      <c r="CM3889" s="417" t="str">
        <f t="shared" si="2161"/>
        <v xml:space="preserve"> </v>
      </c>
      <c r="IS3889" s="96"/>
    </row>
    <row r="3890" spans="2:253" s="74" customFormat="1" ht="17.100000000000001" hidden="1" customHeight="1" x14ac:dyDescent="0.25">
      <c r="B3890" s="532">
        <f>IF('KB Duct Parts'!$BL$14=1,Specials!AE16,0)</f>
        <v>0</v>
      </c>
      <c r="C3890" s="545">
        <v>17815</v>
      </c>
      <c r="D3890" s="506">
        <f t="shared" si="2162"/>
        <v>17815</v>
      </c>
      <c r="E3890" s="546" t="s">
        <v>872</v>
      </c>
      <c r="F3890" s="508" t="str">
        <f t="shared" si="2171"/>
        <v xml:space="preserve"> </v>
      </c>
      <c r="G3890" s="547" t="s">
        <v>692</v>
      </c>
      <c r="H3890" s="546"/>
      <c r="I3890" s="1035"/>
      <c r="J3890" s="1036"/>
      <c r="K3890" s="548"/>
      <c r="L3890" s="535"/>
      <c r="M3890" s="517" t="str">
        <f t="shared" si="2172"/>
        <v>Y</v>
      </c>
      <c r="N3890" s="514">
        <f t="shared" si="2166"/>
        <v>1107</v>
      </c>
      <c r="O3890" s="534">
        <f t="shared" si="2163"/>
        <v>0</v>
      </c>
      <c r="P3890" s="680">
        <f>'KB Duct Parts'!$AE$3</f>
        <v>0</v>
      </c>
      <c r="Q3890" s="681">
        <f t="shared" si="2167"/>
        <v>0</v>
      </c>
      <c r="R3890" s="682">
        <f t="shared" si="2168"/>
        <v>0</v>
      </c>
      <c r="S3890" s="716">
        <f t="shared" si="2173"/>
        <v>0.2</v>
      </c>
      <c r="T3890" s="679">
        <f t="shared" si="2169"/>
        <v>0</v>
      </c>
      <c r="U3890" s="679">
        <f t="shared" si="2170"/>
        <v>0</v>
      </c>
      <c r="AF3890" s="370"/>
      <c r="AG3890" s="375"/>
      <c r="AH3890" s="379"/>
      <c r="AI3890" s="383"/>
      <c r="AJ3890" s="388"/>
      <c r="AK3890" s="392"/>
      <c r="AL3890" s="388"/>
      <c r="AM3890" s="363">
        <f t="shared" si="2165"/>
        <v>1</v>
      </c>
      <c r="AN3890" s="578">
        <v>1107</v>
      </c>
      <c r="AO3890" s="78"/>
      <c r="AP3890" s="78"/>
      <c r="AQ3890" s="78"/>
      <c r="AR3890" s="78"/>
      <c r="AS3890" s="78"/>
      <c r="AT3890" s="78"/>
      <c r="AU3890" s="74" t="s">
        <v>717</v>
      </c>
      <c r="AV3890" s="115"/>
      <c r="AW3890" s="395"/>
      <c r="AX3890" s="395">
        <v>0</v>
      </c>
      <c r="AY3890" s="395">
        <v>0</v>
      </c>
      <c r="AZ3890" s="395">
        <v>0</v>
      </c>
      <c r="BA3890" s="395">
        <v>0</v>
      </c>
      <c r="BB3890" s="395">
        <v>0</v>
      </c>
      <c r="BC3890" s="395">
        <v>0</v>
      </c>
      <c r="BD3890" s="115"/>
      <c r="BE3890" s="115"/>
      <c r="BF3890" s="115"/>
      <c r="BG3890" s="115"/>
      <c r="BH3890" s="115"/>
      <c r="BI3890" s="115"/>
      <c r="BJ3890" s="115"/>
      <c r="BK3890" s="115"/>
      <c r="BQ3890" s="74" t="str">
        <f t="shared" si="2150"/>
        <v xml:space="preserve"> </v>
      </c>
      <c r="BS3890" s="120" t="str">
        <f t="shared" si="2151"/>
        <v xml:space="preserve"> </v>
      </c>
      <c r="BU3890" s="74" t="str">
        <f t="shared" si="2152"/>
        <v xml:space="preserve"> </v>
      </c>
      <c r="BW3890" s="120" t="str">
        <f t="shared" si="2153"/>
        <v xml:space="preserve">  </v>
      </c>
      <c r="BY3890" s="74" t="str">
        <f t="shared" si="2154"/>
        <v xml:space="preserve"> </v>
      </c>
      <c r="CA3890" s="120" t="str">
        <f t="shared" si="2155"/>
        <v xml:space="preserve"> </v>
      </c>
      <c r="CC3890" s="115" t="str">
        <f t="shared" si="2156"/>
        <v xml:space="preserve"> </v>
      </c>
      <c r="CD3890" s="115"/>
      <c r="CE3890" s="417" t="str">
        <f t="shared" si="2157"/>
        <v xml:space="preserve"> </v>
      </c>
      <c r="CF3890" s="115"/>
      <c r="CG3890" s="115" t="str">
        <f t="shared" si="2158"/>
        <v xml:space="preserve"> </v>
      </c>
      <c r="CH3890" s="115"/>
      <c r="CI3890" s="417" t="str">
        <f t="shared" si="2159"/>
        <v xml:space="preserve"> </v>
      </c>
      <c r="CJ3890" s="115"/>
      <c r="CK3890" s="115" t="str">
        <f t="shared" si="2160"/>
        <v xml:space="preserve"> </v>
      </c>
      <c r="CL3890" s="115"/>
      <c r="CM3890" s="417" t="str">
        <f t="shared" si="2161"/>
        <v xml:space="preserve"> </v>
      </c>
      <c r="IS3890" s="96"/>
    </row>
    <row r="3891" spans="2:253" s="74" customFormat="1" ht="17.100000000000001" hidden="1" customHeight="1" x14ac:dyDescent="0.25">
      <c r="B3891" s="532">
        <f>IF('KB Duct Parts'!$BL$14=1,Specials!AE17,0)</f>
        <v>0</v>
      </c>
      <c r="C3891" s="545">
        <v>17816</v>
      </c>
      <c r="D3891" s="506">
        <f t="shared" si="2162"/>
        <v>17816</v>
      </c>
      <c r="E3891" s="546" t="s">
        <v>873</v>
      </c>
      <c r="F3891" s="508" t="str">
        <f t="shared" si="2171"/>
        <v xml:space="preserve"> </v>
      </c>
      <c r="G3891" s="547" t="s">
        <v>692</v>
      </c>
      <c r="H3891" s="546"/>
      <c r="I3891" s="1035"/>
      <c r="J3891" s="1036"/>
      <c r="K3891" s="548"/>
      <c r="L3891" s="535"/>
      <c r="M3891" s="517" t="str">
        <f t="shared" si="2172"/>
        <v>Y</v>
      </c>
      <c r="N3891" s="514">
        <f t="shared" si="2166"/>
        <v>1167</v>
      </c>
      <c r="O3891" s="534">
        <f t="shared" si="2163"/>
        <v>0</v>
      </c>
      <c r="P3891" s="680">
        <f>'KB Duct Parts'!$AE$3</f>
        <v>0</v>
      </c>
      <c r="Q3891" s="681">
        <f t="shared" si="2167"/>
        <v>0</v>
      </c>
      <c r="R3891" s="682">
        <f t="shared" si="2168"/>
        <v>0</v>
      </c>
      <c r="S3891" s="716">
        <f t="shared" si="2173"/>
        <v>0.2</v>
      </c>
      <c r="T3891" s="679">
        <f t="shared" si="2169"/>
        <v>0</v>
      </c>
      <c r="U3891" s="679">
        <f t="shared" si="2170"/>
        <v>0</v>
      </c>
      <c r="AF3891" s="370"/>
      <c r="AG3891" s="375"/>
      <c r="AH3891" s="379"/>
      <c r="AI3891" s="383"/>
      <c r="AJ3891" s="388"/>
      <c r="AK3891" s="392"/>
      <c r="AL3891" s="388"/>
      <c r="AM3891" s="363">
        <f t="shared" si="2165"/>
        <v>1</v>
      </c>
      <c r="AN3891" s="578">
        <v>1167</v>
      </c>
      <c r="AO3891" s="78"/>
      <c r="AP3891" s="78"/>
      <c r="AQ3891" s="78"/>
      <c r="AR3891" s="78"/>
      <c r="AS3891" s="78"/>
      <c r="AT3891" s="78"/>
      <c r="AU3891" s="74" t="s">
        <v>717</v>
      </c>
      <c r="AV3891" s="115"/>
      <c r="AW3891" s="395"/>
      <c r="AX3891" s="395">
        <v>0</v>
      </c>
      <c r="AY3891" s="395">
        <v>0</v>
      </c>
      <c r="AZ3891" s="395">
        <v>0</v>
      </c>
      <c r="BA3891" s="395">
        <v>0</v>
      </c>
      <c r="BB3891" s="395">
        <v>0</v>
      </c>
      <c r="BC3891" s="395">
        <v>0</v>
      </c>
      <c r="BD3891" s="115"/>
      <c r="BE3891" s="115"/>
      <c r="BF3891" s="115"/>
      <c r="BG3891" s="115"/>
      <c r="BH3891" s="115"/>
      <c r="BI3891" s="115"/>
      <c r="BJ3891" s="115"/>
      <c r="BK3891" s="115"/>
      <c r="BQ3891" s="74" t="str">
        <f t="shared" ref="BQ3891:BQ3897" si="2174">IF(AO3891&gt;0,D3891&amp;"-("&amp; AG3891&amp;")"," ")</f>
        <v xml:space="preserve"> </v>
      </c>
      <c r="BS3891" s="120" t="str">
        <f t="shared" ref="BS3891:BS3897" si="2175">IF(AO3891&gt;0,AO3891," ")</f>
        <v xml:space="preserve"> </v>
      </c>
      <c r="BU3891" s="74" t="str">
        <f t="shared" ref="BU3891:BU3897" si="2176">IF(AP3891&gt;0,D3891&amp;"-("&amp;AH3891&amp;")"," ")</f>
        <v xml:space="preserve"> </v>
      </c>
      <c r="BW3891" s="120" t="str">
        <f t="shared" ref="BW3891:BW3897" si="2177">IF(AP3891&gt;0,AP3891,"  ")</f>
        <v xml:space="preserve">  </v>
      </c>
      <c r="BY3891" s="74" t="str">
        <f t="shared" ref="BY3891:BY3897" si="2178">IF(AQ3891&gt;0,D3891&amp;"-("&amp;AI3891&amp;")"," ")</f>
        <v xml:space="preserve"> </v>
      </c>
      <c r="CA3891" s="120" t="str">
        <f t="shared" ref="CA3891:CA3897" si="2179">IF(AQ3891&gt;0,AQ3891," ")</f>
        <v xml:space="preserve"> </v>
      </c>
      <c r="CC3891" s="115" t="str">
        <f t="shared" ref="CC3891:CC3897" si="2180">IF(AR3891&gt;0,D3891&amp;"-("&amp;AJ3891&amp;")"," ")</f>
        <v xml:space="preserve"> </v>
      </c>
      <c r="CD3891" s="115"/>
      <c r="CE3891" s="417" t="str">
        <f t="shared" ref="CE3891:CE3897" si="2181">IF(AR3891&gt;0,AR3891," ")</f>
        <v xml:space="preserve"> </v>
      </c>
      <c r="CF3891" s="115"/>
      <c r="CG3891" s="115" t="str">
        <f t="shared" ref="CG3891:CG3897" si="2182">IF(AS3891&gt;0,D3891&amp;"-("&amp;AK3891&amp;")"," ")</f>
        <v xml:space="preserve"> </v>
      </c>
      <c r="CH3891" s="115"/>
      <c r="CI3891" s="417" t="str">
        <f t="shared" ref="CI3891:CI3897" si="2183">IF(AS3891&gt;0,AS3891," ")</f>
        <v xml:space="preserve"> </v>
      </c>
      <c r="CJ3891" s="115"/>
      <c r="CK3891" s="115" t="str">
        <f t="shared" ref="CK3891:CK3897" si="2184">IF(AT3891&gt;0,D3891&amp;"-("&amp;AL3891&amp;")"," ")</f>
        <v xml:space="preserve"> </v>
      </c>
      <c r="CL3891" s="115"/>
      <c r="CM3891" s="417" t="str">
        <f t="shared" ref="CM3891:CM3897" si="2185">IF(AT3891&gt;0,AT3891," ")</f>
        <v xml:space="preserve"> </v>
      </c>
      <c r="IS3891" s="96"/>
    </row>
    <row r="3892" spans="2:253" s="74" customFormat="1" ht="17.100000000000001" hidden="1" customHeight="1" x14ac:dyDescent="0.25">
      <c r="B3892" s="532">
        <f>IF('KB Duct Parts'!$BL$14=1,Specials!AE18,0)</f>
        <v>0</v>
      </c>
      <c r="C3892" s="545">
        <v>17817</v>
      </c>
      <c r="D3892" s="506">
        <f t="shared" si="2162"/>
        <v>17817</v>
      </c>
      <c r="E3892" s="546" t="s">
        <v>874</v>
      </c>
      <c r="F3892" s="508" t="str">
        <f t="shared" si="2171"/>
        <v xml:space="preserve"> </v>
      </c>
      <c r="G3892" s="547" t="s">
        <v>692</v>
      </c>
      <c r="H3892" s="546"/>
      <c r="I3892" s="1035"/>
      <c r="J3892" s="1036"/>
      <c r="K3892" s="548"/>
      <c r="L3892" s="535"/>
      <c r="M3892" s="517" t="str">
        <f t="shared" si="2172"/>
        <v>Y</v>
      </c>
      <c r="N3892" s="514">
        <f t="shared" si="2166"/>
        <v>1212</v>
      </c>
      <c r="O3892" s="534">
        <f t="shared" si="2163"/>
        <v>0</v>
      </c>
      <c r="P3892" s="680">
        <f>'KB Duct Parts'!$AE$3</f>
        <v>0</v>
      </c>
      <c r="Q3892" s="681">
        <f t="shared" si="2167"/>
        <v>0</v>
      </c>
      <c r="R3892" s="682">
        <f t="shared" si="2168"/>
        <v>0</v>
      </c>
      <c r="S3892" s="716">
        <f t="shared" si="2173"/>
        <v>0.2</v>
      </c>
      <c r="T3892" s="679">
        <f t="shared" si="2169"/>
        <v>0</v>
      </c>
      <c r="U3892" s="679">
        <f t="shared" si="2170"/>
        <v>0</v>
      </c>
      <c r="AF3892" s="370"/>
      <c r="AG3892" s="375"/>
      <c r="AH3892" s="379"/>
      <c r="AI3892" s="383"/>
      <c r="AJ3892" s="388"/>
      <c r="AK3892" s="392"/>
      <c r="AL3892" s="388"/>
      <c r="AM3892" s="363">
        <f t="shared" si="2165"/>
        <v>1</v>
      </c>
      <c r="AN3892" s="578">
        <v>1212</v>
      </c>
      <c r="AO3892" s="78"/>
      <c r="AP3892" s="78"/>
      <c r="AQ3892" s="78"/>
      <c r="AR3892" s="78"/>
      <c r="AS3892" s="78"/>
      <c r="AT3892" s="78"/>
      <c r="AU3892" s="74" t="s">
        <v>717</v>
      </c>
      <c r="AV3892" s="115"/>
      <c r="AW3892" s="395"/>
      <c r="AX3892" s="395">
        <v>0</v>
      </c>
      <c r="AY3892" s="395">
        <v>0</v>
      </c>
      <c r="AZ3892" s="395">
        <v>0</v>
      </c>
      <c r="BA3892" s="395">
        <v>0</v>
      </c>
      <c r="BB3892" s="395">
        <v>0</v>
      </c>
      <c r="BC3892" s="395">
        <v>0</v>
      </c>
      <c r="BD3892" s="115"/>
      <c r="BE3892" s="115"/>
      <c r="BF3892" s="115"/>
      <c r="BG3892" s="115"/>
      <c r="BH3892" s="115"/>
      <c r="BI3892" s="115"/>
      <c r="BJ3892" s="115"/>
      <c r="BK3892" s="115"/>
      <c r="BQ3892" s="74" t="str">
        <f t="shared" si="2174"/>
        <v xml:space="preserve"> </v>
      </c>
      <c r="BS3892" s="120" t="str">
        <f t="shared" si="2175"/>
        <v xml:space="preserve"> </v>
      </c>
      <c r="BU3892" s="74" t="str">
        <f t="shared" si="2176"/>
        <v xml:space="preserve"> </v>
      </c>
      <c r="BW3892" s="120" t="str">
        <f t="shared" si="2177"/>
        <v xml:space="preserve">  </v>
      </c>
      <c r="BY3892" s="74" t="str">
        <f t="shared" si="2178"/>
        <v xml:space="preserve"> </v>
      </c>
      <c r="CA3892" s="120" t="str">
        <f t="shared" si="2179"/>
        <v xml:space="preserve"> </v>
      </c>
      <c r="CC3892" s="115" t="str">
        <f t="shared" si="2180"/>
        <v xml:space="preserve"> </v>
      </c>
      <c r="CD3892" s="115"/>
      <c r="CE3892" s="417" t="str">
        <f t="shared" si="2181"/>
        <v xml:space="preserve"> </v>
      </c>
      <c r="CF3892" s="115"/>
      <c r="CG3892" s="115" t="str">
        <f t="shared" si="2182"/>
        <v xml:space="preserve"> </v>
      </c>
      <c r="CH3892" s="115"/>
      <c r="CI3892" s="417" t="str">
        <f t="shared" si="2183"/>
        <v xml:space="preserve"> </v>
      </c>
      <c r="CJ3892" s="115"/>
      <c r="CK3892" s="115" t="str">
        <f t="shared" si="2184"/>
        <v xml:space="preserve"> </v>
      </c>
      <c r="CL3892" s="115"/>
      <c r="CM3892" s="417" t="str">
        <f t="shared" si="2185"/>
        <v xml:space="preserve"> </v>
      </c>
      <c r="IS3892" s="96"/>
    </row>
    <row r="3893" spans="2:253" s="74" customFormat="1" ht="17.100000000000001" hidden="1" customHeight="1" x14ac:dyDescent="0.25">
      <c r="B3893" s="532">
        <f>IF('KB Duct Parts'!$BL$14=1,Specials!AE19,0)</f>
        <v>0</v>
      </c>
      <c r="C3893" s="545">
        <v>17818</v>
      </c>
      <c r="D3893" s="506">
        <f t="shared" si="2162"/>
        <v>17818</v>
      </c>
      <c r="E3893" s="546" t="s">
        <v>875</v>
      </c>
      <c r="F3893" s="508" t="str">
        <f t="shared" si="2171"/>
        <v xml:space="preserve"> </v>
      </c>
      <c r="G3893" s="547" t="s">
        <v>692</v>
      </c>
      <c r="H3893" s="546"/>
      <c r="I3893" s="1035"/>
      <c r="J3893" s="1036"/>
      <c r="K3893" s="548"/>
      <c r="L3893" s="535"/>
      <c r="M3893" s="517" t="str">
        <f t="shared" si="2172"/>
        <v>Y</v>
      </c>
      <c r="N3893" s="514">
        <f t="shared" si="2166"/>
        <v>1256</v>
      </c>
      <c r="O3893" s="534">
        <f t="shared" si="2163"/>
        <v>0</v>
      </c>
      <c r="P3893" s="680">
        <f>'KB Duct Parts'!$AE$3</f>
        <v>0</v>
      </c>
      <c r="Q3893" s="681">
        <f t="shared" si="2167"/>
        <v>0</v>
      </c>
      <c r="R3893" s="682">
        <f t="shared" si="2168"/>
        <v>0</v>
      </c>
      <c r="S3893" s="716">
        <f t="shared" si="2173"/>
        <v>0.2</v>
      </c>
      <c r="T3893" s="679">
        <f t="shared" si="2169"/>
        <v>0</v>
      </c>
      <c r="U3893" s="679">
        <f t="shared" si="2170"/>
        <v>0</v>
      </c>
      <c r="AF3893" s="370"/>
      <c r="AG3893" s="375"/>
      <c r="AH3893" s="379"/>
      <c r="AI3893" s="383"/>
      <c r="AJ3893" s="388"/>
      <c r="AK3893" s="392"/>
      <c r="AL3893" s="388"/>
      <c r="AM3893" s="363">
        <f t="shared" si="2165"/>
        <v>1</v>
      </c>
      <c r="AN3893" s="578">
        <v>1256</v>
      </c>
      <c r="AO3893" s="78"/>
      <c r="AP3893" s="78"/>
      <c r="AQ3893" s="78"/>
      <c r="AR3893" s="78"/>
      <c r="AS3893" s="78"/>
      <c r="AT3893" s="78"/>
      <c r="AU3893" s="74" t="s">
        <v>717</v>
      </c>
      <c r="AV3893" s="115"/>
      <c r="AW3893" s="395"/>
      <c r="AX3893" s="395">
        <v>0</v>
      </c>
      <c r="AY3893" s="395">
        <v>0</v>
      </c>
      <c r="AZ3893" s="395">
        <v>0</v>
      </c>
      <c r="BA3893" s="395">
        <v>0</v>
      </c>
      <c r="BB3893" s="395">
        <v>0</v>
      </c>
      <c r="BC3893" s="395">
        <v>0</v>
      </c>
      <c r="BD3893" s="115"/>
      <c r="BE3893" s="115"/>
      <c r="BF3893" s="115"/>
      <c r="BG3893" s="115"/>
      <c r="BH3893" s="115"/>
      <c r="BI3893" s="115"/>
      <c r="BJ3893" s="115"/>
      <c r="BK3893" s="115"/>
      <c r="BQ3893" s="74" t="str">
        <f t="shared" si="2174"/>
        <v xml:space="preserve"> </v>
      </c>
      <c r="BS3893" s="120" t="str">
        <f t="shared" si="2175"/>
        <v xml:space="preserve"> </v>
      </c>
      <c r="BU3893" s="74" t="str">
        <f t="shared" si="2176"/>
        <v xml:space="preserve"> </v>
      </c>
      <c r="BW3893" s="120" t="str">
        <f t="shared" si="2177"/>
        <v xml:space="preserve">  </v>
      </c>
      <c r="BY3893" s="74" t="str">
        <f t="shared" si="2178"/>
        <v xml:space="preserve"> </v>
      </c>
      <c r="CA3893" s="120" t="str">
        <f t="shared" si="2179"/>
        <v xml:space="preserve"> </v>
      </c>
      <c r="CC3893" s="115" t="str">
        <f t="shared" si="2180"/>
        <v xml:space="preserve"> </v>
      </c>
      <c r="CD3893" s="115"/>
      <c r="CE3893" s="417" t="str">
        <f t="shared" si="2181"/>
        <v xml:space="preserve"> </v>
      </c>
      <c r="CF3893" s="115"/>
      <c r="CG3893" s="115" t="str">
        <f t="shared" si="2182"/>
        <v xml:space="preserve"> </v>
      </c>
      <c r="CH3893" s="115"/>
      <c r="CI3893" s="417" t="str">
        <f t="shared" si="2183"/>
        <v xml:space="preserve"> </v>
      </c>
      <c r="CJ3893" s="115"/>
      <c r="CK3893" s="115" t="str">
        <f t="shared" si="2184"/>
        <v xml:space="preserve"> </v>
      </c>
      <c r="CL3893" s="115"/>
      <c r="CM3893" s="417" t="str">
        <f t="shared" si="2185"/>
        <v xml:space="preserve"> </v>
      </c>
      <c r="IS3893" s="96"/>
    </row>
    <row r="3894" spans="2:253" s="74" customFormat="1" ht="17.100000000000001" hidden="1" customHeight="1" x14ac:dyDescent="0.25">
      <c r="B3894" s="532">
        <f>IF('KB Duct Parts'!$BL$14=1,Specials!AE20,0)</f>
        <v>0</v>
      </c>
      <c r="C3894" s="545">
        <v>17819</v>
      </c>
      <c r="D3894" s="506">
        <f t="shared" si="2162"/>
        <v>17819</v>
      </c>
      <c r="E3894" s="546" t="s">
        <v>876</v>
      </c>
      <c r="F3894" s="508" t="str">
        <f t="shared" si="2171"/>
        <v xml:space="preserve"> </v>
      </c>
      <c r="G3894" s="547" t="s">
        <v>692</v>
      </c>
      <c r="H3894" s="546"/>
      <c r="I3894" s="1035"/>
      <c r="J3894" s="1036"/>
      <c r="K3894" s="548"/>
      <c r="L3894" s="535"/>
      <c r="M3894" s="517" t="str">
        <f t="shared" si="2172"/>
        <v>Y</v>
      </c>
      <c r="N3894" s="514">
        <f t="shared" si="2166"/>
        <v>1316</v>
      </c>
      <c r="O3894" s="534">
        <f t="shared" si="2163"/>
        <v>0</v>
      </c>
      <c r="P3894" s="680">
        <f>'KB Duct Parts'!$AE$3</f>
        <v>0</v>
      </c>
      <c r="Q3894" s="681">
        <f t="shared" si="2167"/>
        <v>0</v>
      </c>
      <c r="R3894" s="682">
        <f t="shared" si="2168"/>
        <v>0</v>
      </c>
      <c r="S3894" s="716">
        <f t="shared" si="2173"/>
        <v>0.2</v>
      </c>
      <c r="T3894" s="679">
        <f t="shared" si="2169"/>
        <v>0</v>
      </c>
      <c r="U3894" s="679">
        <f t="shared" si="2170"/>
        <v>0</v>
      </c>
      <c r="AF3894" s="370"/>
      <c r="AG3894" s="375"/>
      <c r="AH3894" s="379"/>
      <c r="AI3894" s="383"/>
      <c r="AJ3894" s="388"/>
      <c r="AK3894" s="392"/>
      <c r="AL3894" s="388"/>
      <c r="AM3894" s="363">
        <f t="shared" si="2165"/>
        <v>1</v>
      </c>
      <c r="AN3894" s="578">
        <v>1316</v>
      </c>
      <c r="AO3894" s="78"/>
      <c r="AP3894" s="78"/>
      <c r="AQ3894" s="78"/>
      <c r="AR3894" s="78"/>
      <c r="AS3894" s="78"/>
      <c r="AT3894" s="78"/>
      <c r="AU3894" s="74" t="s">
        <v>717</v>
      </c>
      <c r="AV3894" s="115"/>
      <c r="AW3894" s="395"/>
      <c r="AX3894" s="395">
        <v>0</v>
      </c>
      <c r="AY3894" s="395">
        <v>0</v>
      </c>
      <c r="AZ3894" s="395">
        <v>0</v>
      </c>
      <c r="BA3894" s="395">
        <v>0</v>
      </c>
      <c r="BB3894" s="395">
        <v>0</v>
      </c>
      <c r="BC3894" s="395">
        <v>0</v>
      </c>
      <c r="BD3894" s="115"/>
      <c r="BE3894" s="115"/>
      <c r="BF3894" s="115"/>
      <c r="BG3894" s="115"/>
      <c r="BH3894" s="115"/>
      <c r="BI3894" s="115"/>
      <c r="BJ3894" s="115"/>
      <c r="BK3894" s="115"/>
      <c r="BQ3894" s="74" t="str">
        <f t="shared" si="2174"/>
        <v xml:space="preserve"> </v>
      </c>
      <c r="BS3894" s="120" t="str">
        <f t="shared" si="2175"/>
        <v xml:space="preserve"> </v>
      </c>
      <c r="BU3894" s="74" t="str">
        <f t="shared" si="2176"/>
        <v xml:space="preserve"> </v>
      </c>
      <c r="BW3894" s="120" t="str">
        <f t="shared" si="2177"/>
        <v xml:space="preserve">  </v>
      </c>
      <c r="BY3894" s="74" t="str">
        <f t="shared" si="2178"/>
        <v xml:space="preserve"> </v>
      </c>
      <c r="CA3894" s="120" t="str">
        <f t="shared" si="2179"/>
        <v xml:space="preserve"> </v>
      </c>
      <c r="CC3894" s="115" t="str">
        <f t="shared" si="2180"/>
        <v xml:space="preserve"> </v>
      </c>
      <c r="CD3894" s="115"/>
      <c r="CE3894" s="417" t="str">
        <f t="shared" si="2181"/>
        <v xml:space="preserve"> </v>
      </c>
      <c r="CF3894" s="115"/>
      <c r="CG3894" s="115" t="str">
        <f t="shared" si="2182"/>
        <v xml:space="preserve"> </v>
      </c>
      <c r="CH3894" s="115"/>
      <c r="CI3894" s="417" t="str">
        <f t="shared" si="2183"/>
        <v xml:space="preserve"> </v>
      </c>
      <c r="CJ3894" s="115"/>
      <c r="CK3894" s="115" t="str">
        <f t="shared" si="2184"/>
        <v xml:space="preserve"> </v>
      </c>
      <c r="CL3894" s="115"/>
      <c r="CM3894" s="417" t="str">
        <f t="shared" si="2185"/>
        <v xml:space="preserve"> </v>
      </c>
      <c r="IS3894" s="96"/>
    </row>
    <row r="3895" spans="2:253" s="74" customFormat="1" ht="17.100000000000001" hidden="1" customHeight="1" x14ac:dyDescent="0.25">
      <c r="B3895" s="532">
        <f>IF('KB Duct Parts'!$BL$14=1,Specials!AE21,0)</f>
        <v>0</v>
      </c>
      <c r="C3895" s="545">
        <v>17820</v>
      </c>
      <c r="D3895" s="506">
        <f t="shared" si="2162"/>
        <v>17820</v>
      </c>
      <c r="E3895" s="546" t="s">
        <v>877</v>
      </c>
      <c r="F3895" s="508" t="str">
        <f t="shared" si="2171"/>
        <v xml:space="preserve"> </v>
      </c>
      <c r="G3895" s="547" t="s">
        <v>692</v>
      </c>
      <c r="H3895" s="546"/>
      <c r="I3895" s="1035"/>
      <c r="J3895" s="1036"/>
      <c r="K3895" s="548"/>
      <c r="L3895" s="535"/>
      <c r="M3895" s="517" t="str">
        <f t="shared" si="2172"/>
        <v>Y</v>
      </c>
      <c r="N3895" s="514">
        <f t="shared" si="2166"/>
        <v>1528</v>
      </c>
      <c r="O3895" s="534">
        <f t="shared" si="2163"/>
        <v>0</v>
      </c>
      <c r="P3895" s="680">
        <f>'KB Duct Parts'!$AE$3</f>
        <v>0</v>
      </c>
      <c r="Q3895" s="681">
        <f t="shared" si="2167"/>
        <v>0</v>
      </c>
      <c r="R3895" s="682">
        <f t="shared" si="2168"/>
        <v>0</v>
      </c>
      <c r="S3895" s="716">
        <f t="shared" si="2173"/>
        <v>0.2</v>
      </c>
      <c r="T3895" s="679">
        <f t="shared" si="2169"/>
        <v>0</v>
      </c>
      <c r="U3895" s="679">
        <f t="shared" si="2170"/>
        <v>0</v>
      </c>
      <c r="AF3895" s="370"/>
      <c r="AG3895" s="375"/>
      <c r="AH3895" s="379"/>
      <c r="AI3895" s="383"/>
      <c r="AJ3895" s="388"/>
      <c r="AK3895" s="392"/>
      <c r="AL3895" s="388"/>
      <c r="AM3895" s="363">
        <f t="shared" si="2165"/>
        <v>1</v>
      </c>
      <c r="AN3895" s="578">
        <v>1528</v>
      </c>
      <c r="AO3895" s="78"/>
      <c r="AP3895" s="78"/>
      <c r="AQ3895" s="78"/>
      <c r="AR3895" s="78"/>
      <c r="AS3895" s="78"/>
      <c r="AT3895" s="78"/>
      <c r="AU3895" s="74" t="s">
        <v>717</v>
      </c>
      <c r="AV3895" s="115"/>
      <c r="AW3895" s="395"/>
      <c r="AX3895" s="395">
        <v>0</v>
      </c>
      <c r="AY3895" s="395">
        <v>0</v>
      </c>
      <c r="AZ3895" s="395">
        <v>0</v>
      </c>
      <c r="BA3895" s="395">
        <v>0</v>
      </c>
      <c r="BB3895" s="395">
        <v>0</v>
      </c>
      <c r="BC3895" s="395">
        <v>0</v>
      </c>
      <c r="BD3895" s="115"/>
      <c r="BE3895" s="115"/>
      <c r="BF3895" s="115"/>
      <c r="BG3895" s="115"/>
      <c r="BH3895" s="115"/>
      <c r="BI3895" s="115"/>
      <c r="BJ3895" s="115"/>
      <c r="BK3895" s="115"/>
      <c r="BQ3895" s="74" t="str">
        <f t="shared" si="2174"/>
        <v xml:space="preserve"> </v>
      </c>
      <c r="BS3895" s="120" t="str">
        <f t="shared" si="2175"/>
        <v xml:space="preserve"> </v>
      </c>
      <c r="BU3895" s="74" t="str">
        <f t="shared" si="2176"/>
        <v xml:space="preserve"> </v>
      </c>
      <c r="BW3895" s="120" t="str">
        <f t="shared" si="2177"/>
        <v xml:space="preserve">  </v>
      </c>
      <c r="BY3895" s="74" t="str">
        <f t="shared" si="2178"/>
        <v xml:space="preserve"> </v>
      </c>
      <c r="CA3895" s="120" t="str">
        <f t="shared" si="2179"/>
        <v xml:space="preserve"> </v>
      </c>
      <c r="CC3895" s="115" t="str">
        <f t="shared" si="2180"/>
        <v xml:space="preserve"> </v>
      </c>
      <c r="CD3895" s="115"/>
      <c r="CE3895" s="417" t="str">
        <f t="shared" si="2181"/>
        <v xml:space="preserve"> </v>
      </c>
      <c r="CF3895" s="115"/>
      <c r="CG3895" s="115" t="str">
        <f t="shared" si="2182"/>
        <v xml:space="preserve"> </v>
      </c>
      <c r="CH3895" s="115"/>
      <c r="CI3895" s="417" t="str">
        <f t="shared" si="2183"/>
        <v xml:space="preserve"> </v>
      </c>
      <c r="CJ3895" s="115"/>
      <c r="CK3895" s="115" t="str">
        <f t="shared" si="2184"/>
        <v xml:space="preserve"> </v>
      </c>
      <c r="CL3895" s="115"/>
      <c r="CM3895" s="417" t="str">
        <f t="shared" si="2185"/>
        <v xml:space="preserve"> </v>
      </c>
      <c r="IS3895" s="96"/>
    </row>
    <row r="3896" spans="2:253" s="74" customFormat="1" ht="17.100000000000001" hidden="1" customHeight="1" x14ac:dyDescent="0.25">
      <c r="B3896" s="532">
        <f>IF('KB Duct Parts'!$BL$14=1,Specials!AE22,0)</f>
        <v>0</v>
      </c>
      <c r="C3896" s="545" t="s">
        <v>690</v>
      </c>
      <c r="D3896" s="506" t="str">
        <f>IF(AM3896=1,C3896,(C3896&amp;"  ("&amp;L3896&amp;"ga)"))</f>
        <v>17822</v>
      </c>
      <c r="E3896" s="546" t="s">
        <v>878</v>
      </c>
      <c r="F3896" s="508" t="str">
        <f t="shared" si="2171"/>
        <v xml:space="preserve"> </v>
      </c>
      <c r="G3896" s="547" t="s">
        <v>692</v>
      </c>
      <c r="H3896" s="546"/>
      <c r="I3896" s="1035"/>
      <c r="J3896" s="1036"/>
      <c r="K3896" s="548"/>
      <c r="L3896" s="535"/>
      <c r="M3896" s="517" t="str">
        <f t="shared" si="2172"/>
        <v>Y</v>
      </c>
      <c r="N3896" s="514">
        <f t="shared" si="2166"/>
        <v>1661</v>
      </c>
      <c r="O3896" s="534">
        <f t="shared" ref="O3896:O3901" si="2186">IF(B3896&gt;0,N3896*B3896,0)</f>
        <v>0</v>
      </c>
      <c r="P3896" s="680">
        <f>'KB Duct Parts'!$AE$3</f>
        <v>0</v>
      </c>
      <c r="Q3896" s="681">
        <f t="shared" si="2167"/>
        <v>0</v>
      </c>
      <c r="R3896" s="682">
        <f t="shared" si="2168"/>
        <v>0</v>
      </c>
      <c r="S3896" s="716">
        <f t="shared" si="2173"/>
        <v>0.2</v>
      </c>
      <c r="T3896" s="679">
        <f t="shared" si="2169"/>
        <v>0</v>
      </c>
      <c r="U3896" s="679">
        <f t="shared" si="2170"/>
        <v>0</v>
      </c>
      <c r="AF3896" s="370"/>
      <c r="AG3896" s="375"/>
      <c r="AH3896" s="379"/>
      <c r="AI3896" s="383"/>
      <c r="AJ3896" s="388"/>
      <c r="AK3896" s="392"/>
      <c r="AL3896" s="388"/>
      <c r="AM3896" s="363">
        <f t="shared" si="2165"/>
        <v>1</v>
      </c>
      <c r="AN3896" s="578">
        <v>1661</v>
      </c>
      <c r="AO3896" s="78"/>
      <c r="AP3896" s="78"/>
      <c r="AQ3896" s="78"/>
      <c r="AR3896" s="78"/>
      <c r="AS3896" s="78"/>
      <c r="AT3896" s="78"/>
      <c r="AU3896" s="74" t="s">
        <v>717</v>
      </c>
      <c r="AV3896" s="115"/>
      <c r="AW3896" s="395"/>
      <c r="AX3896" s="395">
        <v>0</v>
      </c>
      <c r="AY3896" s="395">
        <v>0</v>
      </c>
      <c r="AZ3896" s="395">
        <v>0</v>
      </c>
      <c r="BA3896" s="395">
        <v>0</v>
      </c>
      <c r="BB3896" s="395">
        <v>0</v>
      </c>
      <c r="BC3896" s="395">
        <v>0</v>
      </c>
      <c r="BD3896" s="115"/>
      <c r="BE3896" s="115"/>
      <c r="BF3896" s="115"/>
      <c r="BG3896" s="115"/>
      <c r="BH3896" s="115"/>
      <c r="BI3896" s="115"/>
      <c r="BJ3896" s="115"/>
      <c r="BK3896" s="115"/>
      <c r="BQ3896" s="74" t="str">
        <f t="shared" si="2174"/>
        <v xml:space="preserve"> </v>
      </c>
      <c r="BS3896" s="120" t="str">
        <f t="shared" si="2175"/>
        <v xml:space="preserve"> </v>
      </c>
      <c r="BU3896" s="74" t="str">
        <f t="shared" si="2176"/>
        <v xml:space="preserve"> </v>
      </c>
      <c r="BW3896" s="120" t="str">
        <f t="shared" si="2177"/>
        <v xml:space="preserve">  </v>
      </c>
      <c r="BY3896" s="74" t="str">
        <f t="shared" si="2178"/>
        <v xml:space="preserve"> </v>
      </c>
      <c r="CA3896" s="120" t="str">
        <f t="shared" si="2179"/>
        <v xml:space="preserve"> </v>
      </c>
      <c r="CC3896" s="115" t="str">
        <f t="shared" si="2180"/>
        <v xml:space="preserve"> </v>
      </c>
      <c r="CD3896" s="115"/>
      <c r="CE3896" s="417" t="str">
        <f t="shared" si="2181"/>
        <v xml:space="preserve"> </v>
      </c>
      <c r="CF3896" s="115"/>
      <c r="CG3896" s="115" t="str">
        <f t="shared" si="2182"/>
        <v xml:space="preserve"> </v>
      </c>
      <c r="CH3896" s="115"/>
      <c r="CI3896" s="417" t="str">
        <f t="shared" si="2183"/>
        <v xml:space="preserve"> </v>
      </c>
      <c r="CJ3896" s="115"/>
      <c r="CK3896" s="115" t="str">
        <f t="shared" si="2184"/>
        <v xml:space="preserve"> </v>
      </c>
      <c r="CL3896" s="115"/>
      <c r="CM3896" s="417" t="str">
        <f t="shared" si="2185"/>
        <v xml:space="preserve"> </v>
      </c>
      <c r="IS3896" s="96"/>
    </row>
    <row r="3897" spans="2:253" s="74" customFormat="1" ht="17.100000000000001" hidden="1" customHeight="1" x14ac:dyDescent="0.25">
      <c r="B3897" s="532">
        <f>IF('KB Duct Parts'!$BL$14=1,Specials!AE23,0)</f>
        <v>0</v>
      </c>
      <c r="C3897" s="545" t="s">
        <v>691</v>
      </c>
      <c r="D3897" s="506" t="str">
        <f>IF(AM3897=1,C3897,(C3897&amp;"  ("&amp;L3897&amp;"ga)"))</f>
        <v>17824</v>
      </c>
      <c r="E3897" s="546" t="s">
        <v>1338</v>
      </c>
      <c r="F3897" s="508" t="str">
        <f t="shared" si="2171"/>
        <v xml:space="preserve"> </v>
      </c>
      <c r="G3897" s="547" t="s">
        <v>692</v>
      </c>
      <c r="H3897" s="546"/>
      <c r="I3897" s="1035"/>
      <c r="J3897" s="1036"/>
      <c r="K3897" s="548"/>
      <c r="L3897" s="535"/>
      <c r="M3897" s="517" t="str">
        <f t="shared" si="2172"/>
        <v>Y</v>
      </c>
      <c r="N3897" s="514">
        <f t="shared" si="2166"/>
        <v>1794</v>
      </c>
      <c r="O3897" s="534">
        <f t="shared" si="2186"/>
        <v>0</v>
      </c>
      <c r="P3897" s="680">
        <f>'KB Duct Parts'!$AE$3</f>
        <v>0</v>
      </c>
      <c r="Q3897" s="681">
        <f t="shared" si="2167"/>
        <v>0</v>
      </c>
      <c r="R3897" s="682">
        <f t="shared" si="2168"/>
        <v>0</v>
      </c>
      <c r="S3897" s="716">
        <f t="shared" si="2173"/>
        <v>0.2</v>
      </c>
      <c r="T3897" s="679">
        <f t="shared" si="2169"/>
        <v>0</v>
      </c>
      <c r="U3897" s="679">
        <f t="shared" si="2170"/>
        <v>0</v>
      </c>
      <c r="AF3897" s="370"/>
      <c r="AG3897" s="375"/>
      <c r="AH3897" s="379"/>
      <c r="AI3897" s="383"/>
      <c r="AJ3897" s="388"/>
      <c r="AK3897" s="392"/>
      <c r="AL3897" s="388"/>
      <c r="AM3897" s="363">
        <f t="shared" si="2165"/>
        <v>1</v>
      </c>
      <c r="AN3897" s="578">
        <v>1794</v>
      </c>
      <c r="AO3897" s="78"/>
      <c r="AP3897" s="78"/>
      <c r="AQ3897" s="78"/>
      <c r="AR3897" s="78"/>
      <c r="AS3897" s="78"/>
      <c r="AT3897" s="78"/>
      <c r="AU3897" s="74" t="s">
        <v>717</v>
      </c>
      <c r="AV3897" s="115"/>
      <c r="AW3897" s="395"/>
      <c r="AX3897" s="395">
        <v>0</v>
      </c>
      <c r="AY3897" s="395">
        <v>0</v>
      </c>
      <c r="AZ3897" s="395">
        <v>0</v>
      </c>
      <c r="BA3897" s="395">
        <v>0</v>
      </c>
      <c r="BB3897" s="395">
        <v>0</v>
      </c>
      <c r="BC3897" s="395">
        <v>0</v>
      </c>
      <c r="BD3897" s="115"/>
      <c r="BE3897" s="115"/>
      <c r="BF3897" s="115"/>
      <c r="BG3897" s="115"/>
      <c r="BH3897" s="115"/>
      <c r="BI3897" s="115"/>
      <c r="BJ3897" s="115"/>
      <c r="BK3897" s="115"/>
      <c r="BQ3897" s="74" t="str">
        <f t="shared" si="2174"/>
        <v xml:space="preserve"> </v>
      </c>
      <c r="BS3897" s="120" t="str">
        <f t="shared" si="2175"/>
        <v xml:space="preserve"> </v>
      </c>
      <c r="BU3897" s="74" t="str">
        <f t="shared" si="2176"/>
        <v xml:space="preserve"> </v>
      </c>
      <c r="BW3897" s="120" t="str">
        <f t="shared" si="2177"/>
        <v xml:space="preserve">  </v>
      </c>
      <c r="BY3897" s="74" t="str">
        <f t="shared" si="2178"/>
        <v xml:space="preserve"> </v>
      </c>
      <c r="CA3897" s="120" t="str">
        <f t="shared" si="2179"/>
        <v xml:space="preserve"> </v>
      </c>
      <c r="CC3897" s="115" t="str">
        <f t="shared" si="2180"/>
        <v xml:space="preserve"> </v>
      </c>
      <c r="CD3897" s="115"/>
      <c r="CE3897" s="417" t="str">
        <f t="shared" si="2181"/>
        <v xml:space="preserve"> </v>
      </c>
      <c r="CF3897" s="115"/>
      <c r="CG3897" s="115" t="str">
        <f t="shared" si="2182"/>
        <v xml:space="preserve"> </v>
      </c>
      <c r="CH3897" s="115"/>
      <c r="CI3897" s="417" t="str">
        <f t="shared" si="2183"/>
        <v xml:space="preserve"> </v>
      </c>
      <c r="CJ3897" s="115"/>
      <c r="CK3897" s="115" t="str">
        <f t="shared" si="2184"/>
        <v xml:space="preserve"> </v>
      </c>
      <c r="CL3897" s="115"/>
      <c r="CM3897" s="417" t="str">
        <f t="shared" si="2185"/>
        <v xml:space="preserve"> </v>
      </c>
      <c r="IS3897" s="96"/>
    </row>
    <row r="3898" spans="2:253" s="74" customFormat="1" ht="17.100000000000001" hidden="1" customHeight="1" x14ac:dyDescent="0.25">
      <c r="B3898" s="532">
        <v>0</v>
      </c>
      <c r="C3898" s="532"/>
      <c r="D3898" s="545"/>
      <c r="E3898" s="546"/>
      <c r="F3898" s="545"/>
      <c r="G3898" s="547"/>
      <c r="H3898" s="546"/>
      <c r="I3898" s="1035"/>
      <c r="J3898" s="1036"/>
      <c r="K3898" s="548"/>
      <c r="L3898" s="535"/>
      <c r="M3898" s="550"/>
      <c r="N3898" s="549"/>
      <c r="O3898" s="515">
        <f t="shared" si="2186"/>
        <v>0</v>
      </c>
      <c r="P3898" s="680">
        <f>'KB Duct Parts'!$AE$3</f>
        <v>0</v>
      </c>
      <c r="Q3898" s="681">
        <f t="shared" si="2167"/>
        <v>0</v>
      </c>
      <c r="R3898" s="682">
        <f t="shared" si="2168"/>
        <v>0</v>
      </c>
      <c r="S3898" s="716">
        <f>$Y$3904</f>
        <v>0.35</v>
      </c>
      <c r="T3898" s="679">
        <f t="shared" si="2169"/>
        <v>0</v>
      </c>
      <c r="U3898" s="679">
        <f t="shared" si="2170"/>
        <v>0</v>
      </c>
      <c r="AF3898" s="370"/>
      <c r="AG3898" s="375"/>
      <c r="AH3898" s="379"/>
      <c r="AI3898" s="383"/>
      <c r="AJ3898" s="388"/>
      <c r="AK3898" s="392"/>
      <c r="AL3898" s="388"/>
      <c r="AM3898" s="363">
        <f>IF(L3898=AF3898,1,IF(L3898=AG3898,2,IF(L3898=AH3898,3,IF(L3898=AI3898,4,IF(L3898=AJ3898,5,IF(L3898=AK3898,6,IF(L3898=AL3898,7,0)))))))</f>
        <v>1</v>
      </c>
      <c r="AN3898" s="120"/>
      <c r="AO3898" s="78"/>
      <c r="AP3898" s="78"/>
      <c r="AQ3898" s="78"/>
      <c r="AR3898" s="78"/>
      <c r="AS3898" s="78"/>
      <c r="AT3898" s="78"/>
      <c r="AV3898" s="115"/>
      <c r="AW3898" s="395"/>
      <c r="AX3898" s="395"/>
      <c r="AY3898" s="395"/>
      <c r="AZ3898" s="395"/>
      <c r="BA3898" s="395"/>
      <c r="BB3898" s="395"/>
      <c r="BC3898" s="115"/>
      <c r="BD3898" s="115"/>
      <c r="BE3898" s="115"/>
      <c r="BF3898" s="115"/>
      <c r="BG3898" s="115"/>
      <c r="BH3898" s="115"/>
      <c r="BI3898" s="115"/>
      <c r="BJ3898" s="115"/>
      <c r="BK3898" s="115"/>
      <c r="BS3898" s="120"/>
      <c r="BW3898" s="120"/>
      <c r="CA3898" s="120"/>
      <c r="CE3898" s="120"/>
      <c r="CI3898" s="120"/>
      <c r="CM3898" s="120"/>
      <c r="IS3898" s="96"/>
    </row>
    <row r="3899" spans="2:253" s="74" customFormat="1" ht="17.100000000000001" hidden="1" customHeight="1" x14ac:dyDescent="0.25">
      <c r="B3899" s="532">
        <v>0</v>
      </c>
      <c r="C3899" s="532"/>
      <c r="D3899" s="545"/>
      <c r="E3899" s="546"/>
      <c r="F3899" s="545"/>
      <c r="G3899" s="547"/>
      <c r="H3899" s="546"/>
      <c r="I3899" s="1035"/>
      <c r="J3899" s="1036"/>
      <c r="K3899" s="548"/>
      <c r="L3899" s="535"/>
      <c r="M3899" s="550"/>
      <c r="N3899" s="549"/>
      <c r="O3899" s="515">
        <f t="shared" si="2186"/>
        <v>0</v>
      </c>
      <c r="P3899" s="680">
        <f>'KB Duct Parts'!$AE$3</f>
        <v>0</v>
      </c>
      <c r="Q3899" s="681">
        <f t="shared" si="2167"/>
        <v>0</v>
      </c>
      <c r="R3899" s="682">
        <f t="shared" si="2168"/>
        <v>0</v>
      </c>
      <c r="S3899" s="716">
        <f>$Y$3904</f>
        <v>0.35</v>
      </c>
      <c r="T3899" s="679">
        <f t="shared" si="2169"/>
        <v>0</v>
      </c>
      <c r="U3899" s="679">
        <f t="shared" si="2170"/>
        <v>0</v>
      </c>
      <c r="AF3899" s="370"/>
      <c r="AG3899" s="375"/>
      <c r="AH3899" s="379"/>
      <c r="AI3899" s="383"/>
      <c r="AJ3899" s="388"/>
      <c r="AK3899" s="392"/>
      <c r="AL3899" s="388"/>
      <c r="AM3899" s="363">
        <f>IF(L3899=AF3899,1,IF(L3899=AG3899,2,IF(L3899=AH3899,3,IF(L3899=AI3899,4,IF(L3899=AJ3899,5,IF(L3899=AK3899,6,IF(L3899=AL3899,7,0)))))))</f>
        <v>1</v>
      </c>
      <c r="AN3899" s="120"/>
      <c r="AO3899" s="78"/>
      <c r="AP3899" s="78"/>
      <c r="AQ3899" s="78"/>
      <c r="AR3899" s="78"/>
      <c r="AS3899" s="78"/>
      <c r="AT3899" s="78"/>
      <c r="AV3899" s="115"/>
      <c r="AW3899" s="395"/>
      <c r="AX3899" s="395"/>
      <c r="AY3899" s="395"/>
      <c r="AZ3899" s="395"/>
      <c r="BA3899" s="395"/>
      <c r="BB3899" s="395"/>
      <c r="BC3899" s="115"/>
      <c r="BD3899" s="115"/>
      <c r="BE3899" s="115"/>
      <c r="BF3899" s="115"/>
      <c r="BG3899" s="115"/>
      <c r="BH3899" s="115"/>
      <c r="BI3899" s="115"/>
      <c r="BJ3899" s="115"/>
      <c r="BK3899" s="115"/>
      <c r="BS3899" s="120"/>
      <c r="BW3899" s="120"/>
      <c r="CA3899" s="120"/>
      <c r="CE3899" s="120"/>
      <c r="CI3899" s="120"/>
      <c r="CM3899" s="120"/>
      <c r="IS3899" s="96"/>
    </row>
    <row r="3900" spans="2:253" s="74" customFormat="1" ht="17.100000000000001" hidden="1" customHeight="1" x14ac:dyDescent="0.25">
      <c r="B3900" s="532">
        <v>0</v>
      </c>
      <c r="C3900" s="532"/>
      <c r="D3900" s="545"/>
      <c r="E3900" s="546"/>
      <c r="F3900" s="545"/>
      <c r="G3900" s="547"/>
      <c r="H3900" s="546"/>
      <c r="I3900" s="1035"/>
      <c r="J3900" s="1036"/>
      <c r="K3900" s="548"/>
      <c r="L3900" s="535"/>
      <c r="M3900" s="550"/>
      <c r="N3900" s="549"/>
      <c r="O3900" s="515">
        <f t="shared" si="2186"/>
        <v>0</v>
      </c>
      <c r="P3900" s="680">
        <f>'KB Duct Parts'!$AE$3</f>
        <v>0</v>
      </c>
      <c r="Q3900" s="681">
        <f t="shared" si="2167"/>
        <v>0</v>
      </c>
      <c r="R3900" s="682">
        <f t="shared" si="2168"/>
        <v>0</v>
      </c>
      <c r="S3900" s="716">
        <f>$Y$3904</f>
        <v>0.35</v>
      </c>
      <c r="T3900" s="679">
        <f t="shared" si="2169"/>
        <v>0</v>
      </c>
      <c r="U3900" s="679">
        <f t="shared" si="2170"/>
        <v>0</v>
      </c>
      <c r="AF3900" s="370"/>
      <c r="AG3900" s="375"/>
      <c r="AH3900" s="379"/>
      <c r="AI3900" s="383"/>
      <c r="AJ3900" s="388"/>
      <c r="AK3900" s="392"/>
      <c r="AL3900" s="388"/>
      <c r="AM3900" s="363">
        <f>IF(L3900=AF3900,1,IF(L3900=AG3900,2,IF(L3900=AH3900,3,IF(L3900=AI3900,4,IF(L3900=AJ3900,5,IF(L3900=AK3900,6,IF(L3900=AL3900,7,0)))))))</f>
        <v>1</v>
      </c>
      <c r="AN3900" s="120"/>
      <c r="AO3900" s="78"/>
      <c r="AP3900" s="78"/>
      <c r="AQ3900" s="78"/>
      <c r="AR3900" s="78"/>
      <c r="AS3900" s="78"/>
      <c r="AT3900" s="78"/>
      <c r="AV3900" s="115"/>
      <c r="AW3900" s="395"/>
      <c r="AX3900" s="395"/>
      <c r="AY3900" s="395"/>
      <c r="AZ3900" s="395"/>
      <c r="BA3900" s="395"/>
      <c r="BB3900" s="395"/>
      <c r="BC3900" s="115"/>
      <c r="BD3900" s="115"/>
      <c r="BE3900" s="115"/>
      <c r="BF3900" s="115"/>
      <c r="BG3900" s="115"/>
      <c r="BH3900" s="115"/>
      <c r="BI3900" s="115"/>
      <c r="BJ3900" s="115"/>
      <c r="BK3900" s="115"/>
      <c r="BS3900" s="120"/>
      <c r="BW3900" s="120"/>
      <c r="CA3900" s="120"/>
      <c r="CE3900" s="120"/>
      <c r="CI3900" s="120"/>
      <c r="CM3900" s="120"/>
      <c r="IS3900" s="96"/>
    </row>
    <row r="3901" spans="2:253" s="74" customFormat="1" ht="17.100000000000001" hidden="1" customHeight="1" thickBot="1" x14ac:dyDescent="0.3">
      <c r="B3901" s="551">
        <v>0</v>
      </c>
      <c r="C3901" s="551"/>
      <c r="D3901" s="552"/>
      <c r="E3901" s="553"/>
      <c r="F3901" s="552"/>
      <c r="G3901" s="554"/>
      <c r="H3901" s="553"/>
      <c r="I3901" s="1043"/>
      <c r="J3901" s="1044"/>
      <c r="K3901" s="555"/>
      <c r="L3901" s="556"/>
      <c r="M3901" s="557"/>
      <c r="N3901" s="558"/>
      <c r="O3901" s="559">
        <f t="shared" si="2186"/>
        <v>0</v>
      </c>
      <c r="P3901" s="683">
        <f>'KB Duct Parts'!$AE$3</f>
        <v>0</v>
      </c>
      <c r="Q3901" s="684">
        <f t="shared" si="2167"/>
        <v>0</v>
      </c>
      <c r="R3901" s="685">
        <f t="shared" si="2168"/>
        <v>0</v>
      </c>
      <c r="S3901" s="716">
        <f>$Y$3904</f>
        <v>0.35</v>
      </c>
      <c r="T3901" s="686">
        <f t="shared" si="2169"/>
        <v>0</v>
      </c>
      <c r="U3901" s="686">
        <f t="shared" si="2170"/>
        <v>0</v>
      </c>
      <c r="AF3901" s="370"/>
      <c r="AG3901" s="375"/>
      <c r="AH3901" s="379"/>
      <c r="AI3901" s="383"/>
      <c r="AJ3901" s="388"/>
      <c r="AK3901" s="392"/>
      <c r="AL3901" s="388"/>
      <c r="AM3901" s="363">
        <f>IF(L3901=AF3901,1,IF(L3901=AG3901,2,IF(L3901=AH3901,3,IF(L3901=AI3901,4,IF(L3901=AJ3901,5,IF(L3901=AK3901,6,IF(L3901=AL3901,7,0)))))))</f>
        <v>1</v>
      </c>
      <c r="AN3901" s="120"/>
      <c r="AO3901" s="78"/>
      <c r="AP3901" s="78"/>
      <c r="AQ3901" s="78"/>
      <c r="AR3901" s="78"/>
      <c r="AS3901" s="78"/>
      <c r="AT3901" s="78"/>
      <c r="AV3901" s="115"/>
      <c r="AW3901" s="395"/>
      <c r="AX3901" s="395"/>
      <c r="AY3901" s="395"/>
      <c r="AZ3901" s="395"/>
      <c r="BA3901" s="395"/>
      <c r="BB3901" s="395"/>
      <c r="BC3901" s="115"/>
      <c r="BD3901" s="115"/>
      <c r="BE3901" s="115"/>
      <c r="BF3901" s="115"/>
      <c r="BG3901" s="115"/>
      <c r="BH3901" s="115"/>
      <c r="BI3901" s="115"/>
      <c r="BJ3901" s="115"/>
      <c r="BK3901" s="115"/>
      <c r="BS3901" s="120"/>
      <c r="BW3901" s="120"/>
      <c r="CA3901" s="120"/>
      <c r="CE3901" s="120"/>
      <c r="CI3901" s="120"/>
      <c r="CM3901" s="120"/>
      <c r="IS3901" s="96"/>
    </row>
    <row r="3902" spans="2:253" s="697" customFormat="1" ht="24" customHeight="1" thickBot="1" x14ac:dyDescent="0.3">
      <c r="B3902" s="687"/>
      <c r="C3902" s="688"/>
      <c r="D3902" s="689"/>
      <c r="E3902" s="688"/>
      <c r="F3902" s="690"/>
      <c r="G3902" s="690"/>
      <c r="H3902" s="691"/>
      <c r="I3902" s="692"/>
      <c r="J3902" s="688"/>
      <c r="K3902" s="693"/>
      <c r="L3902" s="694"/>
      <c r="M3902" s="1084" t="s">
        <v>735</v>
      </c>
      <c r="N3902" s="1085"/>
      <c r="O3902" s="695">
        <f>SUM(O25:O3901)</f>
        <v>6707.8000000000011</v>
      </c>
      <c r="P3902" s="696"/>
      <c r="Q3902" s="696"/>
      <c r="R3902" s="695">
        <f>SUM(R25:R3901)</f>
        <v>6707.8000000000011</v>
      </c>
      <c r="U3902" s="695">
        <f>SUM(U25:U3901)</f>
        <v>4415.83</v>
      </c>
      <c r="AE3902" s="698"/>
      <c r="AF3902" s="699"/>
      <c r="AG3902" s="700"/>
      <c r="AH3902" s="701"/>
      <c r="AI3902" s="702"/>
      <c r="AJ3902" s="703"/>
      <c r="AK3902" s="702"/>
      <c r="AM3902" s="704"/>
      <c r="AO3902" s="705"/>
      <c r="AP3902" s="705"/>
      <c r="AQ3902" s="705"/>
      <c r="AR3902" s="705"/>
      <c r="AS3902" s="705"/>
      <c r="AT3902" s="705"/>
      <c r="AU3902" s="705"/>
      <c r="AV3902" s="705"/>
      <c r="AW3902" s="705"/>
      <c r="AX3902" s="705"/>
      <c r="AY3902" s="705"/>
      <c r="AZ3902" s="705"/>
      <c r="BA3902" s="705"/>
      <c r="BB3902" s="705"/>
      <c r="BC3902" s="705"/>
      <c r="BD3902" s="705"/>
      <c r="BE3902" s="705"/>
      <c r="BF3902" s="705"/>
      <c r="BG3902" s="705"/>
      <c r="BH3902" s="705"/>
      <c r="BI3902" s="705"/>
      <c r="BJ3902" s="705"/>
      <c r="BS3902" s="704"/>
      <c r="BW3902" s="704"/>
      <c r="CA3902" s="704"/>
      <c r="CE3902" s="704"/>
      <c r="CI3902" s="704"/>
      <c r="CM3902" s="704"/>
    </row>
    <row r="3903" spans="2:253" ht="18" x14ac:dyDescent="0.25">
      <c r="B3903" s="461"/>
      <c r="C3903" s="462"/>
      <c r="D3903" s="463"/>
      <c r="E3903" s="462"/>
      <c r="F3903" s="464"/>
      <c r="G3903" s="464"/>
      <c r="H3903" s="465"/>
      <c r="I3903" s="466"/>
      <c r="J3903" s="1080" t="str">
        <f>IF('KB Duct Parts'!W12=TRUE,"Metal Surcharge*"," ")</f>
        <v xml:space="preserve"> </v>
      </c>
      <c r="K3903" s="1080"/>
      <c r="L3903" s="1080"/>
      <c r="M3903" s="468" t="s">
        <v>736</v>
      </c>
      <c r="N3903" s="469" t="str">
        <f>IF('KB Duct Parts'!W12=TRUE,'Price List'!Z3907," ")</f>
        <v xml:space="preserve"> </v>
      </c>
      <c r="O3903" s="482">
        <f>IF('KB Duct Parts'!W12=TRUE,'Price List'!N3903*'Price List'!O3902,0)</f>
        <v>0</v>
      </c>
      <c r="P3903" s="458"/>
      <c r="Q3903" s="458"/>
      <c r="R3903" s="467"/>
      <c r="V3903" s="74"/>
      <c r="W3903" s="74"/>
      <c r="X3903" s="74"/>
      <c r="Y3903" s="74"/>
      <c r="AE3903" s="152"/>
      <c r="AF3903" s="372"/>
      <c r="AG3903" s="376"/>
      <c r="AH3903" s="222"/>
      <c r="AI3903" s="384"/>
      <c r="AJ3903" s="389"/>
      <c r="AK3903" s="384"/>
      <c r="AL3903"/>
      <c r="AM3903" s="365"/>
      <c r="AN3903"/>
      <c r="AO3903" s="364"/>
      <c r="AZ3903" s="394"/>
      <c r="BA3903" s="364"/>
      <c r="BK3903"/>
    </row>
    <row r="3904" spans="2:253" ht="20.25" customHeight="1" x14ac:dyDescent="0.2">
      <c r="K3904" s="1081" t="str">
        <f>IF(Z3908=1,"Oil Mist Caulk",IF(Z3908=2,"Buff Tag Free",""))</f>
        <v/>
      </c>
      <c r="L3904" s="1081"/>
      <c r="M3904" s="1081"/>
      <c r="N3904" s="1081"/>
      <c r="O3904" s="470">
        <f>IF(Z3908&gt;0,O3902*0.1,0)</f>
        <v>0</v>
      </c>
      <c r="P3904" s="1"/>
      <c r="Q3904"/>
      <c r="W3904" s="481" t="s">
        <v>1459</v>
      </c>
      <c r="X3904" s="481"/>
      <c r="Y3904" s="485">
        <f>'KB Duct Parts'!AB3</f>
        <v>0.35</v>
      </c>
      <c r="Z3904" s="480"/>
      <c r="AA3904" s="84">
        <f>Y3904*1</f>
        <v>0.35</v>
      </c>
      <c r="AB3904" s="74">
        <v>1</v>
      </c>
      <c r="AC3904" s="74" t="s">
        <v>1212</v>
      </c>
      <c r="AE3904" s="152"/>
      <c r="AF3904" s="372"/>
      <c r="AG3904" s="376"/>
      <c r="AH3904" s="222"/>
      <c r="AI3904" s="384"/>
      <c r="AJ3904" s="389"/>
      <c r="AK3904" s="384"/>
      <c r="AL3904"/>
      <c r="AM3904" s="365"/>
      <c r="AN3904"/>
      <c r="AO3904" s="364"/>
      <c r="AZ3904" s="394"/>
      <c r="BA3904" s="364"/>
      <c r="BK3904"/>
    </row>
    <row r="3905" spans="1:63" ht="23.25" customHeight="1" x14ac:dyDescent="0.25">
      <c r="M3905" s="474" t="s">
        <v>737</v>
      </c>
      <c r="N3905" s="473"/>
      <c r="O3905" s="728">
        <f>SUM(O3902:O3904)</f>
        <v>6707.8000000000011</v>
      </c>
      <c r="P3905" s="1"/>
      <c r="Q3905"/>
      <c r="W3905" s="712"/>
      <c r="X3905" s="712"/>
      <c r="Y3905" s="364"/>
      <c r="Z3905" s="124">
        <f>Y3905</f>
        <v>0</v>
      </c>
      <c r="AB3905" s="74">
        <v>2</v>
      </c>
      <c r="AC3905" s="74" t="s">
        <v>1209</v>
      </c>
      <c r="AE3905" s="152"/>
      <c r="AF3905" s="372"/>
      <c r="AG3905" s="376"/>
      <c r="AH3905" s="222"/>
      <c r="AI3905" s="384"/>
      <c r="AJ3905" s="389"/>
      <c r="AK3905" s="384"/>
      <c r="AL3905"/>
      <c r="AM3905" s="365"/>
      <c r="AO3905" s="364"/>
      <c r="AZ3905" s="394"/>
      <c r="BA3905" s="364"/>
      <c r="BK3905"/>
    </row>
    <row r="3906" spans="1:63" ht="16.5" thickBot="1" x14ac:dyDescent="0.3">
      <c r="D3906" s="1077">
        <f>K3</f>
        <v>0</v>
      </c>
      <c r="E3906" s="1078"/>
      <c r="F3906" s="1079"/>
      <c r="M3906" s="471"/>
      <c r="N3906" s="471"/>
      <c r="O3906" s="472"/>
      <c r="P3906" s="1"/>
      <c r="Q3906"/>
      <c r="Y3906" t="s">
        <v>733</v>
      </c>
      <c r="Z3906">
        <v>2</v>
      </c>
      <c r="AB3906" s="74">
        <v>3</v>
      </c>
      <c r="AC3906" s="74" t="s">
        <v>1210</v>
      </c>
      <c r="AE3906" s="152"/>
      <c r="AF3906" s="372"/>
      <c r="AG3906" s="376"/>
      <c r="AH3906" s="222"/>
      <c r="AI3906" s="384"/>
      <c r="AJ3906" s="389"/>
      <c r="AK3906" s="384"/>
      <c r="AL3906"/>
      <c r="AM3906" s="365"/>
      <c r="AO3906" s="364"/>
      <c r="AZ3906" s="394"/>
      <c r="BA3906" s="364"/>
      <c r="BK3906"/>
    </row>
    <row r="3907" spans="1:63" ht="24" customHeight="1" x14ac:dyDescent="0.35">
      <c r="D3907" s="460" t="s">
        <v>733</v>
      </c>
      <c r="E3907" s="1088" t="str">
        <f>VLOOKUP(Z3906,AB3904:AC3907,2)</f>
        <v>Net 30 days</v>
      </c>
      <c r="F3907" s="1088"/>
      <c r="G3907" s="1088"/>
      <c r="H3907" s="1088"/>
      <c r="I3907" s="486"/>
      <c r="M3907" s="1086" t="s">
        <v>772</v>
      </c>
      <c r="N3907" s="1087"/>
      <c r="O3907" s="1013">
        <f>O3905</f>
        <v>6707.8000000000011</v>
      </c>
      <c r="P3907" s="1015"/>
      <c r="Q3907" s="1016"/>
      <c r="R3907" s="1013">
        <f>R3902+$O$3904</f>
        <v>6707.8000000000011</v>
      </c>
      <c r="U3907" s="1013">
        <f>U3902+$O$3904</f>
        <v>4415.83</v>
      </c>
      <c r="Y3907" t="s">
        <v>736</v>
      </c>
      <c r="Z3907" s="483">
        <v>3.5000000000000003E-2</v>
      </c>
      <c r="AB3907" s="74">
        <v>4</v>
      </c>
      <c r="AC3907" s="74" t="s">
        <v>1211</v>
      </c>
      <c r="AE3907" s="152"/>
      <c r="AF3907" s="372"/>
      <c r="AG3907" s="376"/>
      <c r="AH3907" s="222"/>
      <c r="AI3907" s="384"/>
      <c r="AJ3907" s="389"/>
      <c r="AK3907" s="384"/>
      <c r="AL3907"/>
      <c r="AM3907" s="365"/>
      <c r="AO3907" s="364"/>
      <c r="AZ3907" s="394"/>
      <c r="BA3907" s="364"/>
      <c r="BK3907"/>
    </row>
    <row r="3908" spans="1:63" ht="15" customHeight="1" thickBot="1" x14ac:dyDescent="0.25">
      <c r="M3908" s="1082" t="s">
        <v>773</v>
      </c>
      <c r="N3908" s="1083"/>
      <c r="O3908" s="1014"/>
      <c r="P3908" s="1015"/>
      <c r="Q3908" s="1016"/>
      <c r="R3908" s="1014"/>
      <c r="U3908" s="1014"/>
      <c r="Y3908" t="s">
        <v>734</v>
      </c>
      <c r="Z3908">
        <f>'KB Duct Parts'!BQ16</f>
        <v>0</v>
      </c>
      <c r="AE3908" s="152"/>
      <c r="AF3908" s="372"/>
      <c r="AG3908" s="376"/>
      <c r="AH3908" s="222"/>
      <c r="AI3908" s="384"/>
      <c r="AJ3908" s="389"/>
      <c r="AK3908" s="384"/>
      <c r="AL3908"/>
      <c r="AM3908" s="365"/>
      <c r="AO3908" s="364"/>
      <c r="AZ3908" s="394"/>
      <c r="BA3908" s="364"/>
      <c r="BK3908"/>
    </row>
    <row r="3909" spans="1:63" ht="93.75" customHeight="1" x14ac:dyDescent="0.35">
      <c r="B3909" s="1074" t="s">
        <v>732</v>
      </c>
      <c r="C3909" s="1074"/>
      <c r="D3909" s="1074"/>
      <c r="E3909" s="1074"/>
      <c r="F3909" s="1074"/>
      <c r="G3909" s="1074"/>
      <c r="H3909" s="1074"/>
      <c r="I3909" s="1074"/>
      <c r="J3909" s="1074"/>
      <c r="K3909" s="1074"/>
      <c r="L3909" s="1074"/>
      <c r="M3909" s="1074"/>
      <c r="N3909" s="1074"/>
      <c r="P3909" s="1"/>
      <c r="Q3909"/>
      <c r="T3909" s="758" t="s">
        <v>2116</v>
      </c>
      <c r="U3909" s="759">
        <f>U3907*1.1/0.65</f>
        <v>7472.9430769230776</v>
      </c>
      <c r="AE3909" s="152"/>
      <c r="AF3909" s="372"/>
      <c r="AG3909" s="376"/>
      <c r="AH3909" s="222"/>
      <c r="AI3909" s="384"/>
      <c r="AJ3909" s="389"/>
      <c r="AK3909" s="384"/>
      <c r="AL3909"/>
      <c r="AM3909" s="365"/>
      <c r="AO3909" s="364"/>
      <c r="AZ3909" s="394"/>
      <c r="BA3909" s="364"/>
      <c r="BK3909"/>
    </row>
    <row r="3910" spans="1:63" ht="91.5" customHeight="1" x14ac:dyDescent="0.2">
      <c r="B3910" s="1075" t="s">
        <v>573</v>
      </c>
      <c r="C3910" s="1076"/>
      <c r="D3910" s="1075"/>
      <c r="E3910" s="1075"/>
      <c r="F3910" s="1075"/>
      <c r="G3910" s="1075"/>
      <c r="H3910" s="1075"/>
      <c r="I3910" s="1075"/>
      <c r="J3910" s="1075"/>
      <c r="K3910" s="1075"/>
      <c r="L3910" s="1075"/>
      <c r="M3910" s="1075"/>
      <c r="N3910" s="1075"/>
      <c r="P3910" s="1"/>
      <c r="Q3910"/>
      <c r="AE3910" s="152"/>
      <c r="AF3910" s="372"/>
      <c r="AG3910" s="376"/>
      <c r="AH3910" s="222"/>
      <c r="AI3910" s="384"/>
      <c r="AJ3910" s="389"/>
      <c r="AK3910" s="384"/>
      <c r="AL3910"/>
      <c r="AM3910" s="365"/>
      <c r="AO3910" s="364"/>
      <c r="AZ3910" s="394"/>
      <c r="BA3910" s="364"/>
      <c r="BK3910"/>
    </row>
    <row r="3911" spans="1:63" ht="18" x14ac:dyDescent="0.25">
      <c r="B3911" s="706"/>
      <c r="C3911" s="706"/>
      <c r="D3911" s="706"/>
      <c r="E3911" s="366"/>
      <c r="F3911" s="119"/>
      <c r="G3911" s="707"/>
      <c r="H3911" s="91"/>
      <c r="I3911" s="707"/>
      <c r="J3911" s="708"/>
      <c r="K3911" s="709"/>
      <c r="L3911" s="710"/>
      <c r="M3911" s="710"/>
      <c r="N3911" s="711"/>
      <c r="P3911" s="1"/>
      <c r="Q3911"/>
      <c r="AE3911" s="152"/>
      <c r="AF3911" s="372"/>
      <c r="AG3911" s="376"/>
      <c r="AH3911" s="222"/>
      <c r="AI3911" s="384"/>
      <c r="AJ3911" s="389"/>
      <c r="AK3911" s="384"/>
      <c r="AL3911"/>
      <c r="AM3911" s="365"/>
      <c r="AO3911" s="364"/>
      <c r="AZ3911" s="394"/>
      <c r="BA3911" s="364"/>
      <c r="BK3911"/>
    </row>
    <row r="3912" spans="1:63" ht="27.75" x14ac:dyDescent="0.4">
      <c r="D3912" s="726"/>
      <c r="E3912" s="727"/>
      <c r="F3912" s="727"/>
      <c r="G3912" s="727"/>
      <c r="H3912" s="727"/>
      <c r="I3912" s="727"/>
      <c r="J3912" s="727"/>
      <c r="K3912" s="727"/>
      <c r="P3912" s="1"/>
      <c r="Q3912"/>
      <c r="AE3912" s="152"/>
      <c r="AF3912" s="372"/>
      <c r="AG3912" s="376"/>
      <c r="AH3912" s="222"/>
      <c r="AI3912" s="384"/>
      <c r="AJ3912" s="389"/>
      <c r="AK3912" s="384"/>
      <c r="AL3912"/>
      <c r="AM3912" s="365"/>
      <c r="AO3912" s="364"/>
      <c r="AZ3912" s="394"/>
      <c r="BA3912" s="364"/>
      <c r="BK3912"/>
    </row>
    <row r="3913" spans="1:63" ht="27" x14ac:dyDescent="0.35">
      <c r="A3913">
        <f>IF(U3902&gt;(1-Y3904)*O3902,1,0)</f>
        <v>1</v>
      </c>
      <c r="D3913" s="727"/>
      <c r="E3913" s="727"/>
      <c r="F3913" s="727"/>
      <c r="G3913" s="727"/>
      <c r="H3913" s="727"/>
      <c r="I3913" s="727"/>
      <c r="J3913" s="727"/>
      <c r="K3913" s="727"/>
      <c r="P3913" s="1"/>
      <c r="Q3913"/>
      <c r="AE3913" s="152"/>
      <c r="AF3913" s="372"/>
      <c r="AG3913" s="376"/>
      <c r="AH3913" s="222"/>
      <c r="AI3913" s="384"/>
      <c r="AJ3913" s="389"/>
      <c r="AK3913" s="384"/>
      <c r="AL3913"/>
      <c r="AM3913" s="365"/>
      <c r="AO3913" s="364"/>
      <c r="AZ3913" s="394"/>
      <c r="BA3913" s="364"/>
      <c r="BK3913"/>
    </row>
    <row r="3914" spans="1:63" ht="27" x14ac:dyDescent="0.35">
      <c r="D3914" s="727"/>
      <c r="E3914" s="727"/>
      <c r="F3914" s="727"/>
      <c r="G3914" s="727"/>
      <c r="H3914" s="727"/>
      <c r="I3914" s="727"/>
      <c r="J3914" s="727"/>
      <c r="K3914" s="727"/>
      <c r="P3914" s="1"/>
      <c r="Q3914"/>
      <c r="AE3914" s="152"/>
      <c r="AF3914" s="372"/>
      <c r="AG3914" s="376"/>
      <c r="AH3914" s="222"/>
      <c r="AI3914" s="384"/>
      <c r="AJ3914" s="389"/>
      <c r="AK3914" s="384"/>
      <c r="AL3914"/>
      <c r="AM3914" s="365"/>
      <c r="AO3914" s="364"/>
      <c r="AZ3914" s="394"/>
      <c r="BA3914" s="364"/>
      <c r="BK3914"/>
    </row>
    <row r="3915" spans="1:63" ht="27" x14ac:dyDescent="0.35">
      <c r="D3915" s="727"/>
      <c r="E3915" s="727"/>
      <c r="F3915" s="727"/>
      <c r="G3915" s="727"/>
      <c r="H3915" s="727"/>
      <c r="I3915" s="727"/>
      <c r="J3915" s="727"/>
      <c r="K3915" s="727"/>
      <c r="P3915" s="1"/>
      <c r="Q3915"/>
      <c r="AE3915" s="152"/>
      <c r="AF3915" s="372"/>
      <c r="AG3915" s="376"/>
      <c r="AH3915" s="222"/>
      <c r="AI3915" s="384"/>
      <c r="AJ3915" s="389"/>
      <c r="AK3915" s="384"/>
      <c r="AL3915"/>
      <c r="AM3915" s="365"/>
      <c r="AO3915" s="364"/>
      <c r="AZ3915" s="394"/>
      <c r="BA3915" s="364"/>
      <c r="BK3915"/>
    </row>
    <row r="3916" spans="1:63" x14ac:dyDescent="0.2">
      <c r="P3916" s="1"/>
      <c r="Q3916"/>
      <c r="AE3916" s="152"/>
      <c r="AF3916" s="372"/>
      <c r="AG3916" s="376"/>
      <c r="AH3916" s="222"/>
      <c r="AI3916" s="384"/>
      <c r="AJ3916" s="389"/>
      <c r="AK3916" s="384"/>
      <c r="AL3916"/>
      <c r="AM3916" s="365"/>
      <c r="AO3916" s="364"/>
      <c r="AZ3916" s="394"/>
      <c r="BA3916" s="364"/>
      <c r="BK3916"/>
    </row>
    <row r="3917" spans="1:63" x14ac:dyDescent="0.2">
      <c r="P3917" s="1"/>
      <c r="Q3917"/>
      <c r="AE3917" s="152"/>
      <c r="AF3917" s="372"/>
      <c r="AG3917" s="376"/>
      <c r="AH3917" s="222"/>
      <c r="AI3917" s="384"/>
      <c r="AJ3917" s="389"/>
      <c r="AK3917" s="384"/>
      <c r="AL3917"/>
      <c r="AM3917" s="365"/>
      <c r="AO3917" s="364"/>
      <c r="AZ3917" s="394"/>
      <c r="BA3917" s="364"/>
      <c r="BK3917"/>
    </row>
    <row r="3918" spans="1:63" x14ac:dyDescent="0.2">
      <c r="P3918" s="1"/>
      <c r="Q3918"/>
      <c r="AE3918" s="152"/>
      <c r="AF3918" s="372"/>
      <c r="AG3918" s="376"/>
      <c r="AH3918" s="222"/>
      <c r="AI3918" s="384"/>
      <c r="AJ3918" s="389"/>
      <c r="AK3918" s="384"/>
      <c r="AL3918"/>
      <c r="AM3918" s="365"/>
      <c r="AO3918" s="364"/>
      <c r="AZ3918" s="394"/>
      <c r="BA3918" s="364"/>
      <c r="BK3918"/>
    </row>
    <row r="3919" spans="1:63" x14ac:dyDescent="0.2">
      <c r="P3919" s="1"/>
      <c r="Q3919"/>
      <c r="AE3919" s="152"/>
      <c r="AF3919" s="372"/>
      <c r="AG3919" s="376"/>
      <c r="AH3919" s="222"/>
      <c r="AI3919" s="384"/>
      <c r="AJ3919" s="389"/>
      <c r="AK3919" s="384"/>
      <c r="AL3919"/>
      <c r="AM3919" s="365"/>
      <c r="AO3919" s="364"/>
      <c r="AZ3919" s="394"/>
      <c r="BA3919" s="364"/>
      <c r="BK3919"/>
    </row>
    <row r="3920" spans="1:63" x14ac:dyDescent="0.2">
      <c r="P3920" s="1"/>
      <c r="Q3920"/>
      <c r="AE3920" s="152"/>
      <c r="AF3920" s="372"/>
      <c r="AG3920" s="376"/>
      <c r="AH3920" s="222"/>
      <c r="AI3920" s="384"/>
      <c r="AJ3920" s="389"/>
      <c r="AK3920" s="384"/>
      <c r="AL3920"/>
      <c r="AM3920" s="365"/>
      <c r="AO3920" s="364"/>
      <c r="AZ3920" s="394"/>
      <c r="BA3920" s="364"/>
      <c r="BK3920"/>
    </row>
    <row r="3921" spans="16:63" x14ac:dyDescent="0.2">
      <c r="P3921" s="1"/>
      <c r="Q3921"/>
      <c r="AE3921" s="152"/>
      <c r="AF3921" s="372"/>
      <c r="AG3921" s="376"/>
      <c r="AH3921" s="222"/>
      <c r="AI3921" s="384"/>
      <c r="AJ3921" s="389"/>
      <c r="AK3921" s="384"/>
      <c r="AL3921"/>
      <c r="AM3921" s="365"/>
      <c r="AO3921" s="364"/>
      <c r="AZ3921" s="394"/>
      <c r="BA3921" s="364"/>
      <c r="BK3921"/>
    </row>
    <row r="3922" spans="16:63" x14ac:dyDescent="0.2">
      <c r="P3922" s="1"/>
      <c r="Q3922"/>
      <c r="AE3922" s="152"/>
      <c r="AF3922" s="372"/>
      <c r="AG3922" s="376"/>
      <c r="AH3922" s="222"/>
      <c r="AI3922" s="384"/>
      <c r="AJ3922" s="389"/>
      <c r="AK3922" s="384"/>
      <c r="AL3922"/>
      <c r="AM3922" s="365"/>
      <c r="AO3922" s="364"/>
      <c r="AZ3922" s="394"/>
      <c r="BA3922" s="364"/>
      <c r="BK3922"/>
    </row>
    <row r="3923" spans="16:63" x14ac:dyDescent="0.2">
      <c r="P3923" s="1"/>
      <c r="Q3923"/>
      <c r="AE3923" s="152"/>
      <c r="AF3923" s="372"/>
      <c r="AG3923" s="376"/>
      <c r="AH3923" s="222"/>
      <c r="AI3923" s="384"/>
      <c r="AJ3923" s="389"/>
      <c r="AK3923" s="384"/>
      <c r="AL3923"/>
      <c r="AM3923" s="365"/>
      <c r="AO3923" s="364"/>
      <c r="AZ3923" s="394"/>
      <c r="BA3923" s="364"/>
      <c r="BK3923"/>
    </row>
    <row r="3924" spans="16:63" x14ac:dyDescent="0.2">
      <c r="P3924" s="1"/>
      <c r="Q3924"/>
      <c r="AE3924" s="152"/>
      <c r="AF3924" s="372"/>
      <c r="AG3924" s="376"/>
      <c r="AH3924" s="222"/>
      <c r="AI3924" s="384"/>
      <c r="AJ3924" s="389"/>
      <c r="AK3924" s="384"/>
      <c r="AL3924"/>
      <c r="AM3924" s="365"/>
      <c r="AO3924" s="364"/>
      <c r="AZ3924" s="394"/>
      <c r="BA3924" s="364"/>
      <c r="BK3924"/>
    </row>
    <row r="3925" spans="16:63" x14ac:dyDescent="0.2">
      <c r="P3925" s="1"/>
      <c r="Q3925"/>
      <c r="AE3925" s="152"/>
      <c r="AF3925" s="372"/>
      <c r="AG3925" s="376"/>
      <c r="AH3925" s="222"/>
      <c r="AI3925" s="384"/>
      <c r="AJ3925" s="389"/>
      <c r="AK3925" s="384"/>
      <c r="AL3925"/>
      <c r="AM3925" s="365"/>
      <c r="AO3925" s="364"/>
      <c r="AZ3925" s="394"/>
      <c r="BA3925" s="364"/>
      <c r="BK3925"/>
    </row>
    <row r="3926" spans="16:63" x14ac:dyDescent="0.2">
      <c r="P3926" s="1"/>
      <c r="Q3926"/>
      <c r="AE3926" s="152"/>
      <c r="AF3926" s="372"/>
      <c r="AG3926" s="376"/>
      <c r="AH3926" s="222"/>
      <c r="AI3926" s="384"/>
      <c r="AJ3926" s="389"/>
      <c r="AK3926" s="384"/>
      <c r="AL3926"/>
      <c r="AM3926" s="365"/>
      <c r="AO3926" s="364"/>
      <c r="AZ3926" s="394"/>
      <c r="BA3926" s="364"/>
      <c r="BK3926"/>
    </row>
    <row r="3927" spans="16:63" x14ac:dyDescent="0.2">
      <c r="P3927" s="1"/>
      <c r="Q3927"/>
      <c r="AE3927" s="152"/>
      <c r="AF3927" s="372"/>
      <c r="AG3927" s="376"/>
      <c r="AH3927" s="222"/>
      <c r="AI3927" s="384"/>
      <c r="AJ3927" s="389"/>
      <c r="AK3927" s="384"/>
      <c r="AL3927"/>
      <c r="AM3927" s="365"/>
      <c r="AO3927" s="364"/>
      <c r="AZ3927" s="394"/>
      <c r="BA3927" s="364"/>
      <c r="BK3927"/>
    </row>
    <row r="3928" spans="16:63" x14ac:dyDescent="0.2">
      <c r="P3928" s="1"/>
      <c r="Q3928"/>
      <c r="AE3928" s="152"/>
      <c r="AF3928" s="372"/>
      <c r="AG3928" s="376"/>
      <c r="AH3928" s="222"/>
      <c r="AI3928" s="384"/>
      <c r="AJ3928" s="389"/>
      <c r="AK3928" s="384"/>
      <c r="AL3928"/>
      <c r="AM3928" s="365"/>
      <c r="AO3928" s="364"/>
      <c r="AZ3928" s="394"/>
      <c r="BA3928" s="364"/>
      <c r="BK3928"/>
    </row>
    <row r="3929" spans="16:63" x14ac:dyDescent="0.2">
      <c r="P3929" s="1"/>
      <c r="Q3929"/>
      <c r="AE3929" s="152"/>
      <c r="AF3929" s="372"/>
      <c r="AG3929" s="376"/>
      <c r="AH3929" s="222"/>
      <c r="AI3929" s="384"/>
      <c r="AJ3929" s="389"/>
      <c r="AK3929" s="384"/>
      <c r="AL3929"/>
      <c r="AM3929" s="365"/>
      <c r="AO3929" s="364"/>
      <c r="AZ3929" s="394"/>
      <c r="BA3929" s="364"/>
      <c r="BK3929"/>
    </row>
    <row r="3930" spans="16:63" x14ac:dyDescent="0.2">
      <c r="P3930" s="1"/>
      <c r="Q3930"/>
      <c r="AE3930" s="152"/>
      <c r="AF3930" s="372"/>
      <c r="AG3930" s="376"/>
      <c r="AH3930" s="222"/>
      <c r="AI3930" s="384"/>
      <c r="AJ3930" s="389"/>
      <c r="AK3930" s="384"/>
      <c r="AL3930"/>
      <c r="AM3930" s="365"/>
      <c r="AO3930" s="364"/>
      <c r="AZ3930" s="394"/>
      <c r="BA3930" s="364"/>
      <c r="BK3930"/>
    </row>
    <row r="3931" spans="16:63" x14ac:dyDescent="0.2">
      <c r="P3931" s="1"/>
      <c r="Q3931"/>
      <c r="AE3931" s="152"/>
      <c r="AF3931" s="372"/>
      <c r="AG3931" s="376"/>
      <c r="AH3931" s="222"/>
      <c r="AI3931" s="384"/>
      <c r="AJ3931" s="389"/>
      <c r="AK3931" s="384"/>
      <c r="AL3931"/>
      <c r="AM3931" s="365"/>
      <c r="AO3931" s="364"/>
      <c r="AZ3931" s="394"/>
      <c r="BA3931" s="364"/>
      <c r="BK3931"/>
    </row>
    <row r="3932" spans="16:63" x14ac:dyDescent="0.2">
      <c r="P3932" s="1"/>
      <c r="Q3932"/>
      <c r="AE3932" s="152"/>
      <c r="AF3932" s="372"/>
      <c r="AG3932" s="376"/>
      <c r="AH3932" s="222"/>
      <c r="AI3932" s="384"/>
      <c r="AJ3932" s="389"/>
      <c r="AK3932" s="384"/>
      <c r="AL3932"/>
      <c r="AM3932" s="365"/>
      <c r="AO3932" s="364"/>
      <c r="AZ3932" s="394"/>
      <c r="BA3932" s="364"/>
      <c r="BK3932"/>
    </row>
    <row r="3933" spans="16:63" x14ac:dyDescent="0.2">
      <c r="P3933" s="1"/>
      <c r="Q3933"/>
      <c r="AE3933" s="152"/>
      <c r="AF3933" s="372"/>
      <c r="AG3933" s="376"/>
      <c r="AH3933" s="222"/>
      <c r="AI3933" s="384"/>
      <c r="AJ3933" s="389"/>
      <c r="AK3933" s="384"/>
      <c r="AL3933"/>
      <c r="AM3933" s="365"/>
      <c r="AO3933" s="364"/>
      <c r="AZ3933" s="394"/>
      <c r="BA3933" s="364"/>
      <c r="BK3933"/>
    </row>
    <row r="3934" spans="16:63" x14ac:dyDescent="0.2">
      <c r="P3934" s="1"/>
      <c r="Q3934"/>
      <c r="AE3934" s="152"/>
      <c r="AF3934" s="372"/>
      <c r="AG3934" s="376"/>
      <c r="AH3934" s="222"/>
      <c r="AI3934" s="384"/>
      <c r="AJ3934" s="389"/>
      <c r="AK3934" s="384"/>
      <c r="AL3934"/>
      <c r="AM3934" s="365"/>
      <c r="AO3934" s="364"/>
      <c r="AZ3934" s="394"/>
      <c r="BA3934" s="364"/>
      <c r="BK3934"/>
    </row>
    <row r="4223" spans="6:6" x14ac:dyDescent="0.2"/>
    <row r="4224" spans="6:6" x14ac:dyDescent="0.2"/>
    <row r="4225" spans="6:6" x14ac:dyDescent="0.2"/>
    <row r="4227" spans="6:6" x14ac:dyDescent="0.2"/>
    <row r="4228" spans="6:6" x14ac:dyDescent="0.2"/>
  </sheetData>
  <autoFilter ref="B22:U3897">
    <filterColumn colId="0">
      <customFilters and="1">
        <customFilter operator="notEqual" val="0"/>
      </customFilters>
    </filterColumn>
  </autoFilter>
  <mergeCells count="3802">
    <mergeCell ref="I1073:J1073"/>
    <mergeCell ref="I1074:J1074"/>
    <mergeCell ref="I1075:J1075"/>
    <mergeCell ref="I1076:J1076"/>
    <mergeCell ref="I1077:J1077"/>
    <mergeCell ref="I1078:J1078"/>
    <mergeCell ref="I1067:J1067"/>
    <mergeCell ref="I1068:J1068"/>
    <mergeCell ref="I1069:J1069"/>
    <mergeCell ref="I1070:J1070"/>
    <mergeCell ref="I1071:J1071"/>
    <mergeCell ref="I1072:J1072"/>
    <mergeCell ref="I1061:J1061"/>
    <mergeCell ref="I1062:J1062"/>
    <mergeCell ref="I1063:J1063"/>
    <mergeCell ref="I1064:J1064"/>
    <mergeCell ref="I1065:J1065"/>
    <mergeCell ref="I1066:J1066"/>
    <mergeCell ref="I1055:J1055"/>
    <mergeCell ref="I1056:J1056"/>
    <mergeCell ref="I1057:J1057"/>
    <mergeCell ref="I1058:J1058"/>
    <mergeCell ref="I1059:J1059"/>
    <mergeCell ref="I1060:J1060"/>
    <mergeCell ref="I1053:J1053"/>
    <mergeCell ref="I1054:J1054"/>
    <mergeCell ref="I1025:J1025"/>
    <mergeCell ref="I1026:J1026"/>
    <mergeCell ref="I1041:J1041"/>
    <mergeCell ref="I1042:J1042"/>
    <mergeCell ref="I1031:J1031"/>
    <mergeCell ref="I1032:J1032"/>
    <mergeCell ref="I1033:J1033"/>
    <mergeCell ref="I1034:J1034"/>
    <mergeCell ref="I1021:J1021"/>
    <mergeCell ref="I1022:J1022"/>
    <mergeCell ref="I1023:J1023"/>
    <mergeCell ref="I1024:J1024"/>
    <mergeCell ref="I1051:J1051"/>
    <mergeCell ref="I1052:J1052"/>
    <mergeCell ref="I1027:J1027"/>
    <mergeCell ref="I1028:J1028"/>
    <mergeCell ref="I1029:J1029"/>
    <mergeCell ref="I1030:J1030"/>
    <mergeCell ref="I1015:J1015"/>
    <mergeCell ref="I1016:J1016"/>
    <mergeCell ref="I1017:J1017"/>
    <mergeCell ref="I1018:J1018"/>
    <mergeCell ref="I1019:J1019"/>
    <mergeCell ref="I1020:J1020"/>
    <mergeCell ref="I1009:J1009"/>
    <mergeCell ref="I1010:J1010"/>
    <mergeCell ref="I1011:J1011"/>
    <mergeCell ref="I1012:J1012"/>
    <mergeCell ref="I1013:J1013"/>
    <mergeCell ref="I1014:J1014"/>
    <mergeCell ref="I1003:J1003"/>
    <mergeCell ref="I1004:J1004"/>
    <mergeCell ref="I1005:J1005"/>
    <mergeCell ref="I1006:J1006"/>
    <mergeCell ref="I1007:J1007"/>
    <mergeCell ref="I1008:J1008"/>
    <mergeCell ref="I952:J952"/>
    <mergeCell ref="I953:J953"/>
    <mergeCell ref="I999:J999"/>
    <mergeCell ref="I1000:J1000"/>
    <mergeCell ref="I1001:J1001"/>
    <mergeCell ref="I1002:J1002"/>
    <mergeCell ref="I966:J966"/>
    <mergeCell ref="I967:J967"/>
    <mergeCell ref="I960:J960"/>
    <mergeCell ref="I961:J961"/>
    <mergeCell ref="I947:J947"/>
    <mergeCell ref="I948:J948"/>
    <mergeCell ref="I949:J949"/>
    <mergeCell ref="I950:J950"/>
    <mergeCell ref="I951:J951"/>
    <mergeCell ref="I990:J990"/>
    <mergeCell ref="I956:J956"/>
    <mergeCell ref="I957:J957"/>
    <mergeCell ref="I958:J958"/>
    <mergeCell ref="I959:J959"/>
    <mergeCell ref="I941:J941"/>
    <mergeCell ref="I942:J942"/>
    <mergeCell ref="I943:J943"/>
    <mergeCell ref="I944:J944"/>
    <mergeCell ref="I945:J945"/>
    <mergeCell ref="I946:J946"/>
    <mergeCell ref="I892:J892"/>
    <mergeCell ref="I893:J893"/>
    <mergeCell ref="I933:J933"/>
    <mergeCell ref="I934:J934"/>
    <mergeCell ref="I935:J935"/>
    <mergeCell ref="I936:J936"/>
    <mergeCell ref="I894:J894"/>
    <mergeCell ref="I895:J895"/>
    <mergeCell ref="I904:J904"/>
    <mergeCell ref="I905:J905"/>
    <mergeCell ref="I887:J887"/>
    <mergeCell ref="I888:J888"/>
    <mergeCell ref="I889:J889"/>
    <mergeCell ref="I890:J890"/>
    <mergeCell ref="I891:J891"/>
    <mergeCell ref="I932:J932"/>
    <mergeCell ref="I896:J896"/>
    <mergeCell ref="I897:J897"/>
    <mergeCell ref="I898:J898"/>
    <mergeCell ref="I899:J899"/>
    <mergeCell ref="I881:J881"/>
    <mergeCell ref="I882:J882"/>
    <mergeCell ref="I883:J883"/>
    <mergeCell ref="I884:J884"/>
    <mergeCell ref="I885:J885"/>
    <mergeCell ref="I886:J886"/>
    <mergeCell ref="I875:J875"/>
    <mergeCell ref="I876:J876"/>
    <mergeCell ref="I877:J877"/>
    <mergeCell ref="I878:J878"/>
    <mergeCell ref="I879:J879"/>
    <mergeCell ref="I880:J880"/>
    <mergeCell ref="I869:J869"/>
    <mergeCell ref="I870:J870"/>
    <mergeCell ref="I871:J871"/>
    <mergeCell ref="I872:J872"/>
    <mergeCell ref="I873:J873"/>
    <mergeCell ref="I874:J874"/>
    <mergeCell ref="I863:J863"/>
    <mergeCell ref="I864:J864"/>
    <mergeCell ref="I865:J865"/>
    <mergeCell ref="I866:J866"/>
    <mergeCell ref="I867:J867"/>
    <mergeCell ref="I868:J868"/>
    <mergeCell ref="I857:J857"/>
    <mergeCell ref="I858:J858"/>
    <mergeCell ref="I859:J859"/>
    <mergeCell ref="I860:J860"/>
    <mergeCell ref="I861:J861"/>
    <mergeCell ref="I862:J862"/>
    <mergeCell ref="I1129:J1129"/>
    <mergeCell ref="I1130:J1130"/>
    <mergeCell ref="I1125:J1125"/>
    <mergeCell ref="I1126:J1126"/>
    <mergeCell ref="I1127:J1127"/>
    <mergeCell ref="I1128:J1128"/>
    <mergeCell ref="E3907:H3907"/>
    <mergeCell ref="I3766:J3766"/>
    <mergeCell ref="I3771:J3771"/>
    <mergeCell ref="I3767:J3767"/>
    <mergeCell ref="I3768:J3768"/>
    <mergeCell ref="I3769:J3769"/>
    <mergeCell ref="I3770:J3770"/>
    <mergeCell ref="I3776:J3776"/>
    <mergeCell ref="I3773:J3773"/>
    <mergeCell ref="I3774:J3774"/>
    <mergeCell ref="I3759:J3759"/>
    <mergeCell ref="I2355:J2355"/>
    <mergeCell ref="B3909:N3909"/>
    <mergeCell ref="B3910:N3910"/>
    <mergeCell ref="D3906:F3906"/>
    <mergeCell ref="J3903:L3903"/>
    <mergeCell ref="K3904:N3904"/>
    <mergeCell ref="M3908:N3908"/>
    <mergeCell ref="M3902:N3902"/>
    <mergeCell ref="M3907:N3907"/>
    <mergeCell ref="I3775:J3775"/>
    <mergeCell ref="BJ2341:BL2341"/>
    <mergeCell ref="I2345:J2345"/>
    <mergeCell ref="I2346:J2346"/>
    <mergeCell ref="I2347:J2347"/>
    <mergeCell ref="I2348:J2348"/>
    <mergeCell ref="I2349:J2349"/>
    <mergeCell ref="I2350:J2350"/>
    <mergeCell ref="I3760:J3760"/>
    <mergeCell ref="I3761:J3761"/>
    <mergeCell ref="I3762:J3762"/>
    <mergeCell ref="I3763:J3763"/>
    <mergeCell ref="I3764:J3764"/>
    <mergeCell ref="I3765:J3765"/>
    <mergeCell ref="D12:F12"/>
    <mergeCell ref="A12:B12"/>
    <mergeCell ref="A13:B13"/>
    <mergeCell ref="I36:J36"/>
    <mergeCell ref="I37:J37"/>
    <mergeCell ref="I42:J42"/>
    <mergeCell ref="F1:G1"/>
    <mergeCell ref="K3:O3"/>
    <mergeCell ref="K5:O5"/>
    <mergeCell ref="I2:N2"/>
    <mergeCell ref="K6:O6"/>
    <mergeCell ref="A7:B7"/>
    <mergeCell ref="A4:B4"/>
    <mergeCell ref="A5:B5"/>
    <mergeCell ref="D5:G5"/>
    <mergeCell ref="D6:G6"/>
    <mergeCell ref="A9:B9"/>
    <mergeCell ref="A10:B10"/>
    <mergeCell ref="D18:E18"/>
    <mergeCell ref="D14:G14"/>
    <mergeCell ref="D13:F13"/>
    <mergeCell ref="E20:G20"/>
    <mergeCell ref="A20:D20"/>
    <mergeCell ref="A15:D15"/>
    <mergeCell ref="D16:G17"/>
    <mergeCell ref="A14:B14"/>
    <mergeCell ref="S19:T19"/>
    <mergeCell ref="K19:O20"/>
    <mergeCell ref="I29:J29"/>
    <mergeCell ref="I30:J30"/>
    <mergeCell ref="I24:J24"/>
    <mergeCell ref="I25:J25"/>
    <mergeCell ref="D23:O23"/>
    <mergeCell ref="I26:J26"/>
    <mergeCell ref="P23:R23"/>
    <mergeCell ref="I43:J43"/>
    <mergeCell ref="I32:J32"/>
    <mergeCell ref="I44:J44"/>
    <mergeCell ref="I39:J39"/>
    <mergeCell ref="I33:J33"/>
    <mergeCell ref="I48:J48"/>
    <mergeCell ref="I46:J46"/>
    <mergeCell ref="I31:J31"/>
    <mergeCell ref="I40:J40"/>
    <mergeCell ref="I41:J41"/>
    <mergeCell ref="I27:J27"/>
    <mergeCell ref="I28:J28"/>
    <mergeCell ref="I38:J38"/>
    <mergeCell ref="I34:J34"/>
    <mergeCell ref="I35:J35"/>
    <mergeCell ref="I53:J53"/>
    <mergeCell ref="I54:J54"/>
    <mergeCell ref="I55:J55"/>
    <mergeCell ref="I56:J56"/>
    <mergeCell ref="I45:J45"/>
    <mergeCell ref="I52:J52"/>
    <mergeCell ref="I49:J49"/>
    <mergeCell ref="I50:J50"/>
    <mergeCell ref="I51:J51"/>
    <mergeCell ref="I47:J47"/>
    <mergeCell ref="I71:J71"/>
    <mergeCell ref="I72:J72"/>
    <mergeCell ref="I62:J62"/>
    <mergeCell ref="I63:J63"/>
    <mergeCell ref="I64:J64"/>
    <mergeCell ref="I57:J57"/>
    <mergeCell ref="I58:J58"/>
    <mergeCell ref="I59:J59"/>
    <mergeCell ref="I60:J60"/>
    <mergeCell ref="I61:J61"/>
    <mergeCell ref="I65:J65"/>
    <mergeCell ref="I66:J66"/>
    <mergeCell ref="I67:J67"/>
    <mergeCell ref="I68:J68"/>
    <mergeCell ref="I69:J69"/>
    <mergeCell ref="I70:J70"/>
    <mergeCell ref="I87:J87"/>
    <mergeCell ref="I88:J88"/>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103:J103"/>
    <mergeCell ref="I104:J104"/>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19:J119"/>
    <mergeCell ref="I120:J120"/>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35:J135"/>
    <mergeCell ref="I136:J136"/>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51:J151"/>
    <mergeCell ref="I152:J152"/>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67:J167"/>
    <mergeCell ref="I168:J168"/>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83:J183"/>
    <mergeCell ref="I184:J184"/>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99:J199"/>
    <mergeCell ref="I200:J200"/>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215:J215"/>
    <mergeCell ref="I216:J216"/>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31:J231"/>
    <mergeCell ref="I232:J232"/>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47:J247"/>
    <mergeCell ref="I248:J248"/>
    <mergeCell ref="I233:J233"/>
    <mergeCell ref="I234:J234"/>
    <mergeCell ref="I235:J235"/>
    <mergeCell ref="I236:J236"/>
    <mergeCell ref="I237:J237"/>
    <mergeCell ref="I238:J238"/>
    <mergeCell ref="I239:J239"/>
    <mergeCell ref="I240:J240"/>
    <mergeCell ref="I241:J241"/>
    <mergeCell ref="I242:J242"/>
    <mergeCell ref="I243:J243"/>
    <mergeCell ref="I244:J244"/>
    <mergeCell ref="I245:J245"/>
    <mergeCell ref="I246:J246"/>
    <mergeCell ref="I263:J263"/>
    <mergeCell ref="I264:J264"/>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79:J279"/>
    <mergeCell ref="I280:J280"/>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95:J295"/>
    <mergeCell ref="I296:J296"/>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311:J311"/>
    <mergeCell ref="I312:J312"/>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27:J327"/>
    <mergeCell ref="I328:J328"/>
    <mergeCell ref="I313:J313"/>
    <mergeCell ref="I314:J314"/>
    <mergeCell ref="I315:J315"/>
    <mergeCell ref="I316:J316"/>
    <mergeCell ref="I317:J317"/>
    <mergeCell ref="I318:J318"/>
    <mergeCell ref="I319:J319"/>
    <mergeCell ref="I320:J320"/>
    <mergeCell ref="I321:J321"/>
    <mergeCell ref="I322:J322"/>
    <mergeCell ref="I323:J323"/>
    <mergeCell ref="I324:J324"/>
    <mergeCell ref="I325:J325"/>
    <mergeCell ref="I326:J326"/>
    <mergeCell ref="I343:J343"/>
    <mergeCell ref="I344:J344"/>
    <mergeCell ref="I329:J329"/>
    <mergeCell ref="I330:J330"/>
    <mergeCell ref="I331:J331"/>
    <mergeCell ref="I332:J332"/>
    <mergeCell ref="I333:J333"/>
    <mergeCell ref="I334:J334"/>
    <mergeCell ref="I335:J335"/>
    <mergeCell ref="I336:J336"/>
    <mergeCell ref="I337:J337"/>
    <mergeCell ref="I338:J338"/>
    <mergeCell ref="I339:J339"/>
    <mergeCell ref="I340:J340"/>
    <mergeCell ref="I341:J341"/>
    <mergeCell ref="I342:J342"/>
    <mergeCell ref="I359:J359"/>
    <mergeCell ref="I360:J360"/>
    <mergeCell ref="I345:J345"/>
    <mergeCell ref="I346:J346"/>
    <mergeCell ref="I347:J347"/>
    <mergeCell ref="I348:J348"/>
    <mergeCell ref="I349:J349"/>
    <mergeCell ref="I350:J350"/>
    <mergeCell ref="I351:J351"/>
    <mergeCell ref="I352:J352"/>
    <mergeCell ref="I353:J353"/>
    <mergeCell ref="I354:J354"/>
    <mergeCell ref="I355:J355"/>
    <mergeCell ref="I356:J356"/>
    <mergeCell ref="I357:J357"/>
    <mergeCell ref="I358:J358"/>
    <mergeCell ref="I375:J375"/>
    <mergeCell ref="I376:J376"/>
    <mergeCell ref="I361:J361"/>
    <mergeCell ref="I362:J362"/>
    <mergeCell ref="I363:J363"/>
    <mergeCell ref="I364:J364"/>
    <mergeCell ref="I365:J365"/>
    <mergeCell ref="I366:J366"/>
    <mergeCell ref="I367:J367"/>
    <mergeCell ref="I368:J368"/>
    <mergeCell ref="I369:J369"/>
    <mergeCell ref="I370:J370"/>
    <mergeCell ref="I371:J371"/>
    <mergeCell ref="I372:J372"/>
    <mergeCell ref="I373:J373"/>
    <mergeCell ref="I374:J374"/>
    <mergeCell ref="I391:J391"/>
    <mergeCell ref="I392:J392"/>
    <mergeCell ref="I377:J377"/>
    <mergeCell ref="I378:J378"/>
    <mergeCell ref="I379:J379"/>
    <mergeCell ref="I380:J380"/>
    <mergeCell ref="I381:J381"/>
    <mergeCell ref="I382:J382"/>
    <mergeCell ref="I383:J383"/>
    <mergeCell ref="I384:J384"/>
    <mergeCell ref="I385:J385"/>
    <mergeCell ref="I386:J386"/>
    <mergeCell ref="I387:J387"/>
    <mergeCell ref="I388:J388"/>
    <mergeCell ref="I389:J389"/>
    <mergeCell ref="I390:J390"/>
    <mergeCell ref="I407:J407"/>
    <mergeCell ref="I408:J408"/>
    <mergeCell ref="I393:J393"/>
    <mergeCell ref="I394:J394"/>
    <mergeCell ref="I395:J395"/>
    <mergeCell ref="I396:J396"/>
    <mergeCell ref="I397:J397"/>
    <mergeCell ref="I398:J398"/>
    <mergeCell ref="I399:J399"/>
    <mergeCell ref="I400:J400"/>
    <mergeCell ref="I401:J401"/>
    <mergeCell ref="I402:J402"/>
    <mergeCell ref="I403:J403"/>
    <mergeCell ref="I404:J404"/>
    <mergeCell ref="I405:J405"/>
    <mergeCell ref="I406:J406"/>
    <mergeCell ref="I423:J423"/>
    <mergeCell ref="I424:J424"/>
    <mergeCell ref="I409:J409"/>
    <mergeCell ref="I410:J410"/>
    <mergeCell ref="I411:J411"/>
    <mergeCell ref="I412:J412"/>
    <mergeCell ref="I413:J413"/>
    <mergeCell ref="I414:J414"/>
    <mergeCell ref="I415:J415"/>
    <mergeCell ref="I416:J416"/>
    <mergeCell ref="I417:J417"/>
    <mergeCell ref="I418:J418"/>
    <mergeCell ref="I419:J419"/>
    <mergeCell ref="I420:J420"/>
    <mergeCell ref="I421:J421"/>
    <mergeCell ref="I422:J422"/>
    <mergeCell ref="I439:J439"/>
    <mergeCell ref="I440:J440"/>
    <mergeCell ref="I425:J425"/>
    <mergeCell ref="I426:J426"/>
    <mergeCell ref="I427:J427"/>
    <mergeCell ref="I428:J428"/>
    <mergeCell ref="I429:J429"/>
    <mergeCell ref="I430:J430"/>
    <mergeCell ref="I431:J431"/>
    <mergeCell ref="I432:J432"/>
    <mergeCell ref="I433:J433"/>
    <mergeCell ref="I434:J434"/>
    <mergeCell ref="I435:J435"/>
    <mergeCell ref="I436:J436"/>
    <mergeCell ref="I437:J437"/>
    <mergeCell ref="I438:J438"/>
    <mergeCell ref="I455:J455"/>
    <mergeCell ref="I456:J456"/>
    <mergeCell ref="I441:J441"/>
    <mergeCell ref="I442:J442"/>
    <mergeCell ref="I443:J443"/>
    <mergeCell ref="I444:J444"/>
    <mergeCell ref="I445:J445"/>
    <mergeCell ref="I446:J446"/>
    <mergeCell ref="I447:J447"/>
    <mergeCell ref="I448:J448"/>
    <mergeCell ref="I449:J449"/>
    <mergeCell ref="I450:J450"/>
    <mergeCell ref="I451:J451"/>
    <mergeCell ref="I452:J452"/>
    <mergeCell ref="I453:J453"/>
    <mergeCell ref="I454:J454"/>
    <mergeCell ref="I471:J471"/>
    <mergeCell ref="I472:J472"/>
    <mergeCell ref="I457:J457"/>
    <mergeCell ref="I458:J458"/>
    <mergeCell ref="I459:J459"/>
    <mergeCell ref="I460:J460"/>
    <mergeCell ref="I461:J461"/>
    <mergeCell ref="I462:J462"/>
    <mergeCell ref="I463:J463"/>
    <mergeCell ref="I464:J464"/>
    <mergeCell ref="I465:J465"/>
    <mergeCell ref="I466:J466"/>
    <mergeCell ref="I467:J467"/>
    <mergeCell ref="I468:J468"/>
    <mergeCell ref="I469:J469"/>
    <mergeCell ref="I470:J470"/>
    <mergeCell ref="I487:J487"/>
    <mergeCell ref="I488:J488"/>
    <mergeCell ref="I473:J473"/>
    <mergeCell ref="I474:J474"/>
    <mergeCell ref="I475:J475"/>
    <mergeCell ref="I476:J476"/>
    <mergeCell ref="I477:J477"/>
    <mergeCell ref="I478:J478"/>
    <mergeCell ref="I479:J479"/>
    <mergeCell ref="I480:J480"/>
    <mergeCell ref="I481:J481"/>
    <mergeCell ref="I482:J482"/>
    <mergeCell ref="I483:J483"/>
    <mergeCell ref="I484:J484"/>
    <mergeCell ref="I485:J485"/>
    <mergeCell ref="I486:J486"/>
    <mergeCell ref="I503:J503"/>
    <mergeCell ref="I504:J504"/>
    <mergeCell ref="I489:J489"/>
    <mergeCell ref="I490:J490"/>
    <mergeCell ref="I491:J491"/>
    <mergeCell ref="I492:J492"/>
    <mergeCell ref="I493:J493"/>
    <mergeCell ref="I494:J494"/>
    <mergeCell ref="I495:J495"/>
    <mergeCell ref="I496:J496"/>
    <mergeCell ref="I497:J497"/>
    <mergeCell ref="I498:J498"/>
    <mergeCell ref="I499:J499"/>
    <mergeCell ref="I500:J500"/>
    <mergeCell ref="I501:J501"/>
    <mergeCell ref="I502:J502"/>
    <mergeCell ref="I519:J519"/>
    <mergeCell ref="I520:J520"/>
    <mergeCell ref="I505:J505"/>
    <mergeCell ref="I506:J506"/>
    <mergeCell ref="I507:J507"/>
    <mergeCell ref="I508:J508"/>
    <mergeCell ref="I509:J509"/>
    <mergeCell ref="I510:J510"/>
    <mergeCell ref="I511:J511"/>
    <mergeCell ref="I512:J512"/>
    <mergeCell ref="I513:J513"/>
    <mergeCell ref="I514:J514"/>
    <mergeCell ref="I515:J515"/>
    <mergeCell ref="I516:J516"/>
    <mergeCell ref="I517:J517"/>
    <mergeCell ref="I518:J518"/>
    <mergeCell ref="I535:J535"/>
    <mergeCell ref="I536:J536"/>
    <mergeCell ref="I521:J521"/>
    <mergeCell ref="I522:J522"/>
    <mergeCell ref="I523:J523"/>
    <mergeCell ref="I524:J524"/>
    <mergeCell ref="I525:J525"/>
    <mergeCell ref="I526:J526"/>
    <mergeCell ref="I527:J527"/>
    <mergeCell ref="I528:J528"/>
    <mergeCell ref="I529:J529"/>
    <mergeCell ref="I530:J530"/>
    <mergeCell ref="I531:J531"/>
    <mergeCell ref="I532:J532"/>
    <mergeCell ref="I533:J533"/>
    <mergeCell ref="I534:J534"/>
    <mergeCell ref="I551:J551"/>
    <mergeCell ref="I552:J552"/>
    <mergeCell ref="I537:J537"/>
    <mergeCell ref="I538:J538"/>
    <mergeCell ref="I539:J539"/>
    <mergeCell ref="I540:J540"/>
    <mergeCell ref="I541:J541"/>
    <mergeCell ref="I542:J542"/>
    <mergeCell ref="I543:J543"/>
    <mergeCell ref="I544:J544"/>
    <mergeCell ref="I545:J545"/>
    <mergeCell ref="I546:J546"/>
    <mergeCell ref="I547:J547"/>
    <mergeCell ref="I548:J548"/>
    <mergeCell ref="I549:J549"/>
    <mergeCell ref="I550:J550"/>
    <mergeCell ref="I567:J567"/>
    <mergeCell ref="I568:J568"/>
    <mergeCell ref="I553:J553"/>
    <mergeCell ref="I554:J554"/>
    <mergeCell ref="I555:J555"/>
    <mergeCell ref="I556:J556"/>
    <mergeCell ref="I557:J557"/>
    <mergeCell ref="I558:J558"/>
    <mergeCell ref="I559:J559"/>
    <mergeCell ref="I560:J560"/>
    <mergeCell ref="I561:J561"/>
    <mergeCell ref="I562:J562"/>
    <mergeCell ref="I563:J563"/>
    <mergeCell ref="I564:J564"/>
    <mergeCell ref="I565:J565"/>
    <mergeCell ref="I566:J566"/>
    <mergeCell ref="I583:J583"/>
    <mergeCell ref="I584:J584"/>
    <mergeCell ref="I569:J569"/>
    <mergeCell ref="I570:J570"/>
    <mergeCell ref="I571:J571"/>
    <mergeCell ref="I572:J572"/>
    <mergeCell ref="I573:J573"/>
    <mergeCell ref="I574:J574"/>
    <mergeCell ref="I575:J575"/>
    <mergeCell ref="I576:J576"/>
    <mergeCell ref="I577:J577"/>
    <mergeCell ref="I578:J578"/>
    <mergeCell ref="I579:J579"/>
    <mergeCell ref="I580:J580"/>
    <mergeCell ref="I581:J581"/>
    <mergeCell ref="I582:J582"/>
    <mergeCell ref="I599:J599"/>
    <mergeCell ref="I600:J600"/>
    <mergeCell ref="I585:J585"/>
    <mergeCell ref="I586:J586"/>
    <mergeCell ref="I587:J587"/>
    <mergeCell ref="I588:J588"/>
    <mergeCell ref="I589:J589"/>
    <mergeCell ref="I590:J590"/>
    <mergeCell ref="I591:J591"/>
    <mergeCell ref="I592:J592"/>
    <mergeCell ref="I593:J593"/>
    <mergeCell ref="I594:J594"/>
    <mergeCell ref="I595:J595"/>
    <mergeCell ref="I596:J596"/>
    <mergeCell ref="I597:J597"/>
    <mergeCell ref="I598:J598"/>
    <mergeCell ref="I615:J615"/>
    <mergeCell ref="I616:J616"/>
    <mergeCell ref="I601:J601"/>
    <mergeCell ref="I602:J602"/>
    <mergeCell ref="I603:J603"/>
    <mergeCell ref="I604:J604"/>
    <mergeCell ref="I605:J605"/>
    <mergeCell ref="I606:J606"/>
    <mergeCell ref="I607:J607"/>
    <mergeCell ref="I608:J608"/>
    <mergeCell ref="I609:J609"/>
    <mergeCell ref="I610:J610"/>
    <mergeCell ref="I611:J611"/>
    <mergeCell ref="I612:J612"/>
    <mergeCell ref="I613:J613"/>
    <mergeCell ref="I614:J614"/>
    <mergeCell ref="I631:J631"/>
    <mergeCell ref="I632:J632"/>
    <mergeCell ref="I617:J617"/>
    <mergeCell ref="I618:J618"/>
    <mergeCell ref="I619:J619"/>
    <mergeCell ref="I620:J620"/>
    <mergeCell ref="I621:J621"/>
    <mergeCell ref="I622:J622"/>
    <mergeCell ref="I623:J623"/>
    <mergeCell ref="I624:J624"/>
    <mergeCell ref="I625:J625"/>
    <mergeCell ref="I626:J626"/>
    <mergeCell ref="I627:J627"/>
    <mergeCell ref="I628:J628"/>
    <mergeCell ref="I629:J629"/>
    <mergeCell ref="I630:J630"/>
    <mergeCell ref="I647:J647"/>
    <mergeCell ref="I648:J648"/>
    <mergeCell ref="I633:J633"/>
    <mergeCell ref="I634:J634"/>
    <mergeCell ref="I635:J635"/>
    <mergeCell ref="I636:J636"/>
    <mergeCell ref="I637:J637"/>
    <mergeCell ref="I638:J638"/>
    <mergeCell ref="I639:J639"/>
    <mergeCell ref="I640:J640"/>
    <mergeCell ref="I641:J641"/>
    <mergeCell ref="I642:J642"/>
    <mergeCell ref="I643:J643"/>
    <mergeCell ref="I644:J644"/>
    <mergeCell ref="I645:J645"/>
    <mergeCell ref="I646:J646"/>
    <mergeCell ref="I663:J663"/>
    <mergeCell ref="I664:J664"/>
    <mergeCell ref="I649:J649"/>
    <mergeCell ref="I650:J650"/>
    <mergeCell ref="I651:J651"/>
    <mergeCell ref="I652:J652"/>
    <mergeCell ref="I653:J653"/>
    <mergeCell ref="I654:J654"/>
    <mergeCell ref="I655:J655"/>
    <mergeCell ref="I656:J656"/>
    <mergeCell ref="I657:J657"/>
    <mergeCell ref="I658:J658"/>
    <mergeCell ref="I659:J659"/>
    <mergeCell ref="I660:J660"/>
    <mergeCell ref="I661:J661"/>
    <mergeCell ref="I662:J662"/>
    <mergeCell ref="I679:J679"/>
    <mergeCell ref="I680:J680"/>
    <mergeCell ref="I665:J665"/>
    <mergeCell ref="I666:J666"/>
    <mergeCell ref="I667:J667"/>
    <mergeCell ref="I668:J668"/>
    <mergeCell ref="I669:J669"/>
    <mergeCell ref="I670:J670"/>
    <mergeCell ref="I671:J671"/>
    <mergeCell ref="I672:J672"/>
    <mergeCell ref="I673:J673"/>
    <mergeCell ref="I674:J674"/>
    <mergeCell ref="I675:J675"/>
    <mergeCell ref="I676:J676"/>
    <mergeCell ref="I677:J677"/>
    <mergeCell ref="I678:J678"/>
    <mergeCell ref="I695:J695"/>
    <mergeCell ref="I696:J696"/>
    <mergeCell ref="I681:J681"/>
    <mergeCell ref="I682:J682"/>
    <mergeCell ref="I683:J683"/>
    <mergeCell ref="I684:J684"/>
    <mergeCell ref="I685:J685"/>
    <mergeCell ref="I686:J686"/>
    <mergeCell ref="I687:J687"/>
    <mergeCell ref="I688:J688"/>
    <mergeCell ref="I689:J689"/>
    <mergeCell ref="I690:J690"/>
    <mergeCell ref="I691:J691"/>
    <mergeCell ref="I692:J692"/>
    <mergeCell ref="I693:J693"/>
    <mergeCell ref="I694:J694"/>
    <mergeCell ref="I711:J711"/>
    <mergeCell ref="I712:J712"/>
    <mergeCell ref="I697:J697"/>
    <mergeCell ref="I698:J698"/>
    <mergeCell ref="I699:J699"/>
    <mergeCell ref="I700:J700"/>
    <mergeCell ref="I701:J701"/>
    <mergeCell ref="I702:J702"/>
    <mergeCell ref="I703:J703"/>
    <mergeCell ref="I704:J704"/>
    <mergeCell ref="I705:J705"/>
    <mergeCell ref="I706:J706"/>
    <mergeCell ref="I707:J707"/>
    <mergeCell ref="I708:J708"/>
    <mergeCell ref="I709:J709"/>
    <mergeCell ref="I710:J710"/>
    <mergeCell ref="I727:J727"/>
    <mergeCell ref="I728:J728"/>
    <mergeCell ref="I713:J713"/>
    <mergeCell ref="I714:J714"/>
    <mergeCell ref="I715:J715"/>
    <mergeCell ref="I716:J716"/>
    <mergeCell ref="I717:J717"/>
    <mergeCell ref="I718:J718"/>
    <mergeCell ref="I719:J719"/>
    <mergeCell ref="I720:J720"/>
    <mergeCell ref="I721:J721"/>
    <mergeCell ref="I722:J722"/>
    <mergeCell ref="I723:J723"/>
    <mergeCell ref="I724:J724"/>
    <mergeCell ref="I725:J725"/>
    <mergeCell ref="I726:J726"/>
    <mergeCell ref="I743:J743"/>
    <mergeCell ref="I744:J744"/>
    <mergeCell ref="I729:J729"/>
    <mergeCell ref="I730:J730"/>
    <mergeCell ref="I731:J731"/>
    <mergeCell ref="I732:J732"/>
    <mergeCell ref="I733:J733"/>
    <mergeCell ref="I734:J734"/>
    <mergeCell ref="I735:J735"/>
    <mergeCell ref="I736:J736"/>
    <mergeCell ref="I737:J737"/>
    <mergeCell ref="I738:J738"/>
    <mergeCell ref="I739:J739"/>
    <mergeCell ref="I740:J740"/>
    <mergeCell ref="I741:J741"/>
    <mergeCell ref="I742:J742"/>
    <mergeCell ref="I759:J759"/>
    <mergeCell ref="I760:J760"/>
    <mergeCell ref="I745:J745"/>
    <mergeCell ref="I746:J746"/>
    <mergeCell ref="I747:J747"/>
    <mergeCell ref="I748:J748"/>
    <mergeCell ref="I749:J749"/>
    <mergeCell ref="I750:J750"/>
    <mergeCell ref="I751:J751"/>
    <mergeCell ref="I752:J752"/>
    <mergeCell ref="I753:J753"/>
    <mergeCell ref="I754:J754"/>
    <mergeCell ref="I755:J755"/>
    <mergeCell ref="I756:J756"/>
    <mergeCell ref="I757:J757"/>
    <mergeCell ref="I758:J758"/>
    <mergeCell ref="I775:J775"/>
    <mergeCell ref="I776:J776"/>
    <mergeCell ref="I761:J761"/>
    <mergeCell ref="I762:J762"/>
    <mergeCell ref="I763:J763"/>
    <mergeCell ref="I764:J764"/>
    <mergeCell ref="I765:J765"/>
    <mergeCell ref="I766:J766"/>
    <mergeCell ref="I767:J767"/>
    <mergeCell ref="I768:J768"/>
    <mergeCell ref="I769:J769"/>
    <mergeCell ref="I770:J770"/>
    <mergeCell ref="I771:J771"/>
    <mergeCell ref="I772:J772"/>
    <mergeCell ref="I773:J773"/>
    <mergeCell ref="I774:J774"/>
    <mergeCell ref="I791:J791"/>
    <mergeCell ref="I792:J792"/>
    <mergeCell ref="I777:J777"/>
    <mergeCell ref="I778:J778"/>
    <mergeCell ref="I779:J779"/>
    <mergeCell ref="I780:J780"/>
    <mergeCell ref="I781:J781"/>
    <mergeCell ref="I782:J782"/>
    <mergeCell ref="I783:J783"/>
    <mergeCell ref="I784:J784"/>
    <mergeCell ref="I785:J785"/>
    <mergeCell ref="I786:J786"/>
    <mergeCell ref="I787:J787"/>
    <mergeCell ref="I788:J788"/>
    <mergeCell ref="I789:J789"/>
    <mergeCell ref="I790:J790"/>
    <mergeCell ref="I807:J807"/>
    <mergeCell ref="I808:J808"/>
    <mergeCell ref="I793:J793"/>
    <mergeCell ref="I794:J794"/>
    <mergeCell ref="I795:J795"/>
    <mergeCell ref="I796:J796"/>
    <mergeCell ref="I797:J797"/>
    <mergeCell ref="I798:J798"/>
    <mergeCell ref="I799:J799"/>
    <mergeCell ref="I800:J800"/>
    <mergeCell ref="I801:J801"/>
    <mergeCell ref="I802:J802"/>
    <mergeCell ref="I803:J803"/>
    <mergeCell ref="I804:J804"/>
    <mergeCell ref="I805:J805"/>
    <mergeCell ref="I806:J806"/>
    <mergeCell ref="I823:J823"/>
    <mergeCell ref="I824:J824"/>
    <mergeCell ref="I809:J809"/>
    <mergeCell ref="I810:J810"/>
    <mergeCell ref="I811:J811"/>
    <mergeCell ref="I812:J812"/>
    <mergeCell ref="I813:J813"/>
    <mergeCell ref="I814:J814"/>
    <mergeCell ref="I815:J815"/>
    <mergeCell ref="I816:J816"/>
    <mergeCell ref="I817:J817"/>
    <mergeCell ref="I818:J818"/>
    <mergeCell ref="I819:J819"/>
    <mergeCell ref="I820:J820"/>
    <mergeCell ref="I821:J821"/>
    <mergeCell ref="I822:J822"/>
    <mergeCell ref="I839:J839"/>
    <mergeCell ref="I840:J840"/>
    <mergeCell ref="I825:J825"/>
    <mergeCell ref="I826:J826"/>
    <mergeCell ref="I827:J827"/>
    <mergeCell ref="I828:J828"/>
    <mergeCell ref="I829:J829"/>
    <mergeCell ref="I830:J830"/>
    <mergeCell ref="I831:J831"/>
    <mergeCell ref="I832:J832"/>
    <mergeCell ref="I833:J833"/>
    <mergeCell ref="I834:J834"/>
    <mergeCell ref="I835:J835"/>
    <mergeCell ref="I836:J836"/>
    <mergeCell ref="I837:J837"/>
    <mergeCell ref="I838:J838"/>
    <mergeCell ref="I855:J855"/>
    <mergeCell ref="I856:J856"/>
    <mergeCell ref="I841:J841"/>
    <mergeCell ref="I842:J842"/>
    <mergeCell ref="I843:J843"/>
    <mergeCell ref="I844:J844"/>
    <mergeCell ref="I845:J845"/>
    <mergeCell ref="I846:J846"/>
    <mergeCell ref="I847:J847"/>
    <mergeCell ref="I848:J848"/>
    <mergeCell ref="I849:J849"/>
    <mergeCell ref="I850:J850"/>
    <mergeCell ref="I851:J851"/>
    <mergeCell ref="I852:J852"/>
    <mergeCell ref="I853:J853"/>
    <mergeCell ref="I854:J854"/>
    <mergeCell ref="I914:J914"/>
    <mergeCell ref="I915:J915"/>
    <mergeCell ref="I906:J906"/>
    <mergeCell ref="I907:J907"/>
    <mergeCell ref="I900:J900"/>
    <mergeCell ref="I901:J901"/>
    <mergeCell ref="I902:J902"/>
    <mergeCell ref="I903:J903"/>
    <mergeCell ref="I908:J908"/>
    <mergeCell ref="I909:J909"/>
    <mergeCell ref="I910:J910"/>
    <mergeCell ref="I911:J911"/>
    <mergeCell ref="I912:J912"/>
    <mergeCell ref="I913:J913"/>
    <mergeCell ref="I930:J930"/>
    <mergeCell ref="I931:J931"/>
    <mergeCell ref="I916:J916"/>
    <mergeCell ref="I917:J917"/>
    <mergeCell ref="I918:J918"/>
    <mergeCell ref="I919:J919"/>
    <mergeCell ref="I920:J920"/>
    <mergeCell ref="I921:J921"/>
    <mergeCell ref="I922:J922"/>
    <mergeCell ref="I923:J923"/>
    <mergeCell ref="I954:J954"/>
    <mergeCell ref="I955:J955"/>
    <mergeCell ref="I937:J937"/>
    <mergeCell ref="I938:J938"/>
    <mergeCell ref="I939:J939"/>
    <mergeCell ref="I940:J940"/>
    <mergeCell ref="I924:J924"/>
    <mergeCell ref="I925:J925"/>
    <mergeCell ref="I926:J926"/>
    <mergeCell ref="I927:J927"/>
    <mergeCell ref="I928:J928"/>
    <mergeCell ref="I929:J929"/>
    <mergeCell ref="I962:J962"/>
    <mergeCell ref="I963:J963"/>
    <mergeCell ref="I964:J964"/>
    <mergeCell ref="I965:J965"/>
    <mergeCell ref="I982:J982"/>
    <mergeCell ref="I983:J983"/>
    <mergeCell ref="I968:J968"/>
    <mergeCell ref="I969:J969"/>
    <mergeCell ref="I970:J970"/>
    <mergeCell ref="I971:J971"/>
    <mergeCell ref="I972:J972"/>
    <mergeCell ref="I973:J973"/>
    <mergeCell ref="I974:J974"/>
    <mergeCell ref="I975:J975"/>
    <mergeCell ref="I993:J993"/>
    <mergeCell ref="I994:J994"/>
    <mergeCell ref="I995:J995"/>
    <mergeCell ref="I996:J996"/>
    <mergeCell ref="I976:J976"/>
    <mergeCell ref="I977:J977"/>
    <mergeCell ref="I978:J978"/>
    <mergeCell ref="I979:J979"/>
    <mergeCell ref="I980:J980"/>
    <mergeCell ref="I981:J981"/>
    <mergeCell ref="I997:J997"/>
    <mergeCell ref="I998:J998"/>
    <mergeCell ref="I984:J984"/>
    <mergeCell ref="I985:J985"/>
    <mergeCell ref="I986:J986"/>
    <mergeCell ref="I987:J987"/>
    <mergeCell ref="I988:J988"/>
    <mergeCell ref="I989:J989"/>
    <mergeCell ref="I991:J991"/>
    <mergeCell ref="I992:J992"/>
    <mergeCell ref="I1081:J1081"/>
    <mergeCell ref="I1082:J1082"/>
    <mergeCell ref="I1083:J1083"/>
    <mergeCell ref="I1084:J1084"/>
    <mergeCell ref="I1035:J1035"/>
    <mergeCell ref="I1036:J1036"/>
    <mergeCell ref="I1037:J1037"/>
    <mergeCell ref="I1038:J1038"/>
    <mergeCell ref="I1039:J1039"/>
    <mergeCell ref="I1040:J1040"/>
    <mergeCell ref="I1043:J1043"/>
    <mergeCell ref="I1044:J1044"/>
    <mergeCell ref="I1079:J1079"/>
    <mergeCell ref="I1080:J1080"/>
    <mergeCell ref="I1045:J1045"/>
    <mergeCell ref="I1046:J1046"/>
    <mergeCell ref="I1047:J1047"/>
    <mergeCell ref="I1048:J1048"/>
    <mergeCell ref="I1049:J1049"/>
    <mergeCell ref="I1050:J1050"/>
    <mergeCell ref="I1099:J1099"/>
    <mergeCell ref="I1100:J1100"/>
    <mergeCell ref="I1085:J1085"/>
    <mergeCell ref="I1086:J1086"/>
    <mergeCell ref="I1087:J1087"/>
    <mergeCell ref="I1088:J1088"/>
    <mergeCell ref="I1089:J1089"/>
    <mergeCell ref="I1090:J1090"/>
    <mergeCell ref="I1091:J1091"/>
    <mergeCell ref="I1092:J1092"/>
    <mergeCell ref="I1093:J1093"/>
    <mergeCell ref="I1094:J1094"/>
    <mergeCell ref="I1095:J1095"/>
    <mergeCell ref="I1096:J1096"/>
    <mergeCell ref="I1097:J1097"/>
    <mergeCell ref="I1098:J1098"/>
    <mergeCell ref="I1115:J1115"/>
    <mergeCell ref="I1116:J1116"/>
    <mergeCell ref="I1101:J1101"/>
    <mergeCell ref="I1102:J1102"/>
    <mergeCell ref="I1103:J1103"/>
    <mergeCell ref="I1104:J1104"/>
    <mergeCell ref="I1105:J1105"/>
    <mergeCell ref="I1106:J1106"/>
    <mergeCell ref="I1107:J1107"/>
    <mergeCell ref="I1108:J1108"/>
    <mergeCell ref="I1133:J1133"/>
    <mergeCell ref="I1134:J1134"/>
    <mergeCell ref="I1135:J1135"/>
    <mergeCell ref="I1136:J1136"/>
    <mergeCell ref="I1109:J1109"/>
    <mergeCell ref="I1110:J1110"/>
    <mergeCell ref="I1111:J1111"/>
    <mergeCell ref="I1112:J1112"/>
    <mergeCell ref="I1113:J1113"/>
    <mergeCell ref="I1114:J1114"/>
    <mergeCell ref="I1117:J1117"/>
    <mergeCell ref="I1118:J1118"/>
    <mergeCell ref="I1131:J1131"/>
    <mergeCell ref="I1132:J1132"/>
    <mergeCell ref="I1119:J1119"/>
    <mergeCell ref="I1120:J1120"/>
    <mergeCell ref="I1121:J1121"/>
    <mergeCell ref="I1122:J1122"/>
    <mergeCell ref="I1123:J1123"/>
    <mergeCell ref="I1124:J1124"/>
    <mergeCell ref="I1151:J1151"/>
    <mergeCell ref="I1152:J1152"/>
    <mergeCell ref="I1137:J1137"/>
    <mergeCell ref="I1138:J1138"/>
    <mergeCell ref="I1139:J1139"/>
    <mergeCell ref="I1140:J1140"/>
    <mergeCell ref="I1141:J1141"/>
    <mergeCell ref="I1142:J1142"/>
    <mergeCell ref="I1143:J1143"/>
    <mergeCell ref="I1144:J1144"/>
    <mergeCell ref="I1145:J1145"/>
    <mergeCell ref="I1146:J1146"/>
    <mergeCell ref="I1147:J1147"/>
    <mergeCell ref="I1148:J1148"/>
    <mergeCell ref="I1149:J1149"/>
    <mergeCell ref="I1150:J1150"/>
    <mergeCell ref="I1167:J1167"/>
    <mergeCell ref="I1168:J1168"/>
    <mergeCell ref="I1153:J1153"/>
    <mergeCell ref="I1154:J1154"/>
    <mergeCell ref="I1155:J1155"/>
    <mergeCell ref="I1156:J1156"/>
    <mergeCell ref="I1157:J1157"/>
    <mergeCell ref="I1158:J1158"/>
    <mergeCell ref="I1159:J1159"/>
    <mergeCell ref="I1160:J1160"/>
    <mergeCell ref="I1161:J1161"/>
    <mergeCell ref="I1162:J1162"/>
    <mergeCell ref="I1163:J1163"/>
    <mergeCell ref="I1164:J1164"/>
    <mergeCell ref="I1165:J1165"/>
    <mergeCell ref="I1166:J1166"/>
    <mergeCell ref="I1183:J1183"/>
    <mergeCell ref="I1184:J1184"/>
    <mergeCell ref="I1169:J1169"/>
    <mergeCell ref="I1170:J1170"/>
    <mergeCell ref="I1171:J1171"/>
    <mergeCell ref="I1172:J1172"/>
    <mergeCell ref="I1173:J1173"/>
    <mergeCell ref="I1174:J1174"/>
    <mergeCell ref="I1175:J1175"/>
    <mergeCell ref="I1176:J1176"/>
    <mergeCell ref="I1177:J1177"/>
    <mergeCell ref="I1178:J1178"/>
    <mergeCell ref="I1179:J1179"/>
    <mergeCell ref="I1180:J1180"/>
    <mergeCell ref="I1181:J1181"/>
    <mergeCell ref="I1182:J1182"/>
    <mergeCell ref="I1199:J1199"/>
    <mergeCell ref="I1200:J1200"/>
    <mergeCell ref="I1185:J1185"/>
    <mergeCell ref="I1186:J1186"/>
    <mergeCell ref="I1187:J1187"/>
    <mergeCell ref="I1188:J1188"/>
    <mergeCell ref="I1189:J1189"/>
    <mergeCell ref="I1190:J1190"/>
    <mergeCell ref="I1191:J1191"/>
    <mergeCell ref="I1192:J1192"/>
    <mergeCell ref="I1193:J1193"/>
    <mergeCell ref="I1194:J1194"/>
    <mergeCell ref="I1195:J1195"/>
    <mergeCell ref="I1196:J1196"/>
    <mergeCell ref="I1197:J1197"/>
    <mergeCell ref="I1198:J1198"/>
    <mergeCell ref="I1215:J1215"/>
    <mergeCell ref="I1216:J1216"/>
    <mergeCell ref="I1201:J1201"/>
    <mergeCell ref="I1202:J1202"/>
    <mergeCell ref="I1203:J1203"/>
    <mergeCell ref="I1204:J1204"/>
    <mergeCell ref="I1205:J1205"/>
    <mergeCell ref="I1206:J1206"/>
    <mergeCell ref="I1207:J1207"/>
    <mergeCell ref="I1208:J1208"/>
    <mergeCell ref="I1209:J1209"/>
    <mergeCell ref="I1210:J1210"/>
    <mergeCell ref="I1211:J1211"/>
    <mergeCell ref="I1212:J1212"/>
    <mergeCell ref="I1213:J1213"/>
    <mergeCell ref="I1214:J1214"/>
    <mergeCell ref="I1231:J1231"/>
    <mergeCell ref="I1232:J1232"/>
    <mergeCell ref="I1217:J1217"/>
    <mergeCell ref="I1218:J1218"/>
    <mergeCell ref="I1219:J1219"/>
    <mergeCell ref="I1220:J1220"/>
    <mergeCell ref="I1221:J1221"/>
    <mergeCell ref="I1222:J1222"/>
    <mergeCell ref="I1223:J1223"/>
    <mergeCell ref="I1224:J1224"/>
    <mergeCell ref="I1225:J1225"/>
    <mergeCell ref="I1226:J1226"/>
    <mergeCell ref="I1227:J1227"/>
    <mergeCell ref="I1228:J1228"/>
    <mergeCell ref="I1229:J1229"/>
    <mergeCell ref="I1230:J1230"/>
    <mergeCell ref="I1247:J1247"/>
    <mergeCell ref="I1248:J1248"/>
    <mergeCell ref="I1233:J1233"/>
    <mergeCell ref="I1234:J1234"/>
    <mergeCell ref="I1235:J1235"/>
    <mergeCell ref="I1236:J1236"/>
    <mergeCell ref="I1237:J1237"/>
    <mergeCell ref="I1238:J1238"/>
    <mergeCell ref="I1239:J1239"/>
    <mergeCell ref="I1240:J1240"/>
    <mergeCell ref="I1241:J1241"/>
    <mergeCell ref="I1242:J1242"/>
    <mergeCell ref="I1243:J1243"/>
    <mergeCell ref="I1244:J1244"/>
    <mergeCell ref="I1245:J1245"/>
    <mergeCell ref="I1246:J1246"/>
    <mergeCell ref="I1263:J1263"/>
    <mergeCell ref="I1264:J1264"/>
    <mergeCell ref="I1249:J1249"/>
    <mergeCell ref="I1250:J1250"/>
    <mergeCell ref="I1251:J1251"/>
    <mergeCell ref="I1252:J1252"/>
    <mergeCell ref="I1253:J1253"/>
    <mergeCell ref="I1254:J1254"/>
    <mergeCell ref="I1255:J1255"/>
    <mergeCell ref="I1256:J1256"/>
    <mergeCell ref="I1257:J1257"/>
    <mergeCell ref="I1258:J1258"/>
    <mergeCell ref="I1259:J1259"/>
    <mergeCell ref="I1260:J1260"/>
    <mergeCell ref="I1261:J1261"/>
    <mergeCell ref="I1262:J1262"/>
    <mergeCell ref="I1279:J1279"/>
    <mergeCell ref="I1280:J1280"/>
    <mergeCell ref="I1265:J1265"/>
    <mergeCell ref="I1266:J1266"/>
    <mergeCell ref="I1267:J1267"/>
    <mergeCell ref="I1268:J1268"/>
    <mergeCell ref="I1269:J1269"/>
    <mergeCell ref="I1270:J1270"/>
    <mergeCell ref="I1271:J1271"/>
    <mergeCell ref="I1272:J1272"/>
    <mergeCell ref="I1273:J1273"/>
    <mergeCell ref="I1274:J1274"/>
    <mergeCell ref="I1275:J1275"/>
    <mergeCell ref="I1276:J1276"/>
    <mergeCell ref="I1277:J1277"/>
    <mergeCell ref="I1278:J1278"/>
    <mergeCell ref="I1295:J1295"/>
    <mergeCell ref="I1296:J1296"/>
    <mergeCell ref="I1281:J1281"/>
    <mergeCell ref="I1282:J1282"/>
    <mergeCell ref="I1283:J1283"/>
    <mergeCell ref="I1284:J1284"/>
    <mergeCell ref="I1285:J1285"/>
    <mergeCell ref="I1286:J1286"/>
    <mergeCell ref="I1287:J1287"/>
    <mergeCell ref="I1288:J1288"/>
    <mergeCell ref="I1289:J1289"/>
    <mergeCell ref="I1290:J1290"/>
    <mergeCell ref="I1291:J1291"/>
    <mergeCell ref="I1292:J1292"/>
    <mergeCell ref="I1293:J1293"/>
    <mergeCell ref="I1294:J1294"/>
    <mergeCell ref="I1311:J1311"/>
    <mergeCell ref="I1312:J1312"/>
    <mergeCell ref="I1297:J1297"/>
    <mergeCell ref="I1298:J1298"/>
    <mergeCell ref="I1299:J1299"/>
    <mergeCell ref="I1300:J1300"/>
    <mergeCell ref="I1301:J1301"/>
    <mergeCell ref="I1302:J1302"/>
    <mergeCell ref="I1303:J1303"/>
    <mergeCell ref="I1304:J1304"/>
    <mergeCell ref="I1305:J1305"/>
    <mergeCell ref="I1306:J1306"/>
    <mergeCell ref="I1307:J1307"/>
    <mergeCell ref="I1308:J1308"/>
    <mergeCell ref="I1309:J1309"/>
    <mergeCell ref="I1310:J1310"/>
    <mergeCell ref="I1327:J1327"/>
    <mergeCell ref="I1328:J1328"/>
    <mergeCell ref="I1313:J1313"/>
    <mergeCell ref="I1314:J1314"/>
    <mergeCell ref="I1315:J1315"/>
    <mergeCell ref="I1316:J1316"/>
    <mergeCell ref="I1317:J1317"/>
    <mergeCell ref="I1318:J1318"/>
    <mergeCell ref="I1319:J1319"/>
    <mergeCell ref="I1320:J1320"/>
    <mergeCell ref="I1321:J1321"/>
    <mergeCell ref="I1322:J1322"/>
    <mergeCell ref="I1323:J1323"/>
    <mergeCell ref="I1324:J1324"/>
    <mergeCell ref="I1325:J1325"/>
    <mergeCell ref="I1326:J1326"/>
    <mergeCell ref="I1343:J1343"/>
    <mergeCell ref="I1344:J1344"/>
    <mergeCell ref="I1329:J1329"/>
    <mergeCell ref="I1330:J1330"/>
    <mergeCell ref="I1331:J1331"/>
    <mergeCell ref="I1332:J1332"/>
    <mergeCell ref="I1333:J1333"/>
    <mergeCell ref="I1334:J1334"/>
    <mergeCell ref="I1335:J1335"/>
    <mergeCell ref="I1336:J1336"/>
    <mergeCell ref="I1337:J1337"/>
    <mergeCell ref="I1338:J1338"/>
    <mergeCell ref="I1339:J1339"/>
    <mergeCell ref="I1340:J1340"/>
    <mergeCell ref="I1341:J1341"/>
    <mergeCell ref="I1342:J1342"/>
    <mergeCell ref="I1359:J1359"/>
    <mergeCell ref="I1360:J1360"/>
    <mergeCell ref="I1345:J1345"/>
    <mergeCell ref="I1346:J1346"/>
    <mergeCell ref="I1347:J1347"/>
    <mergeCell ref="I1348:J1348"/>
    <mergeCell ref="I1349:J1349"/>
    <mergeCell ref="I1350:J1350"/>
    <mergeCell ref="I1351:J1351"/>
    <mergeCell ref="I1352:J1352"/>
    <mergeCell ref="I1353:J1353"/>
    <mergeCell ref="I1354:J1354"/>
    <mergeCell ref="I1355:J1355"/>
    <mergeCell ref="I1356:J1356"/>
    <mergeCell ref="I1357:J1357"/>
    <mergeCell ref="I1358:J1358"/>
    <mergeCell ref="I1375:J1375"/>
    <mergeCell ref="I1376:J1376"/>
    <mergeCell ref="I1361:J1361"/>
    <mergeCell ref="I1362:J1362"/>
    <mergeCell ref="I1363:J1363"/>
    <mergeCell ref="I1364:J1364"/>
    <mergeCell ref="I1365:J1365"/>
    <mergeCell ref="I1366:J1366"/>
    <mergeCell ref="I1367:J1367"/>
    <mergeCell ref="I1368:J1368"/>
    <mergeCell ref="I1369:J1369"/>
    <mergeCell ref="I1370:J1370"/>
    <mergeCell ref="I1371:J1371"/>
    <mergeCell ref="I1372:J1372"/>
    <mergeCell ref="I1373:J1373"/>
    <mergeCell ref="I1374:J1374"/>
    <mergeCell ref="I1391:J1391"/>
    <mergeCell ref="I1392:J1392"/>
    <mergeCell ref="I1377:J1377"/>
    <mergeCell ref="I1378:J1378"/>
    <mergeCell ref="I1379:J1379"/>
    <mergeCell ref="I1380:J1380"/>
    <mergeCell ref="I1381:J1381"/>
    <mergeCell ref="I1382:J1382"/>
    <mergeCell ref="I1383:J1383"/>
    <mergeCell ref="I1384:J1384"/>
    <mergeCell ref="I1385:J1385"/>
    <mergeCell ref="I1386:J1386"/>
    <mergeCell ref="I1387:J1387"/>
    <mergeCell ref="I1388:J1388"/>
    <mergeCell ref="I1389:J1389"/>
    <mergeCell ref="I1390:J1390"/>
    <mergeCell ref="I1407:J1407"/>
    <mergeCell ref="I1408:J1408"/>
    <mergeCell ref="I1393:J1393"/>
    <mergeCell ref="I1394:J1394"/>
    <mergeCell ref="I1395:J1395"/>
    <mergeCell ref="I1396:J1396"/>
    <mergeCell ref="I1397:J1397"/>
    <mergeCell ref="I1398:J1398"/>
    <mergeCell ref="I1399:J1399"/>
    <mergeCell ref="I1400:J1400"/>
    <mergeCell ref="I1401:J1401"/>
    <mergeCell ref="I1402:J1402"/>
    <mergeCell ref="I1403:J1403"/>
    <mergeCell ref="I1404:J1404"/>
    <mergeCell ref="I1405:J1405"/>
    <mergeCell ref="I1406:J1406"/>
    <mergeCell ref="I1423:J1423"/>
    <mergeCell ref="I1424:J1424"/>
    <mergeCell ref="I1409:J1409"/>
    <mergeCell ref="I1410:J1410"/>
    <mergeCell ref="I1411:J1411"/>
    <mergeCell ref="I1412:J1412"/>
    <mergeCell ref="I1413:J1413"/>
    <mergeCell ref="I1414:J1414"/>
    <mergeCell ref="I1415:J1415"/>
    <mergeCell ref="I1416:J1416"/>
    <mergeCell ref="I1417:J1417"/>
    <mergeCell ref="I1418:J1418"/>
    <mergeCell ref="I1419:J1419"/>
    <mergeCell ref="I1420:J1420"/>
    <mergeCell ref="I1421:J1421"/>
    <mergeCell ref="I1422:J1422"/>
    <mergeCell ref="I1439:J1439"/>
    <mergeCell ref="I1440:J1440"/>
    <mergeCell ref="I1425:J1425"/>
    <mergeCell ref="I1426:J1426"/>
    <mergeCell ref="I1427:J1427"/>
    <mergeCell ref="I1428:J1428"/>
    <mergeCell ref="I1429:J1429"/>
    <mergeCell ref="I1430:J1430"/>
    <mergeCell ref="I1431:J1431"/>
    <mergeCell ref="I1432:J1432"/>
    <mergeCell ref="I1433:J1433"/>
    <mergeCell ref="I1434:J1434"/>
    <mergeCell ref="I1435:J1435"/>
    <mergeCell ref="I1436:J1436"/>
    <mergeCell ref="I1437:J1437"/>
    <mergeCell ref="I1438:J1438"/>
    <mergeCell ref="I1455:J1455"/>
    <mergeCell ref="I1456:J1456"/>
    <mergeCell ref="I1441:J1441"/>
    <mergeCell ref="I1442:J1442"/>
    <mergeCell ref="I1443:J1443"/>
    <mergeCell ref="I1444:J1444"/>
    <mergeCell ref="I1445:J1445"/>
    <mergeCell ref="I1446:J1446"/>
    <mergeCell ref="I1447:J1447"/>
    <mergeCell ref="I1448:J1448"/>
    <mergeCell ref="I1449:J1449"/>
    <mergeCell ref="I1450:J1450"/>
    <mergeCell ref="I1451:J1451"/>
    <mergeCell ref="I1452:J1452"/>
    <mergeCell ref="I1453:J1453"/>
    <mergeCell ref="I1454:J1454"/>
    <mergeCell ref="I1471:J1471"/>
    <mergeCell ref="I1472:J1472"/>
    <mergeCell ref="I1457:J1457"/>
    <mergeCell ref="I1458:J1458"/>
    <mergeCell ref="I1459:J1459"/>
    <mergeCell ref="I1460:J1460"/>
    <mergeCell ref="I1461:J1461"/>
    <mergeCell ref="I1462:J1462"/>
    <mergeCell ref="I1463:J1463"/>
    <mergeCell ref="I1464:J1464"/>
    <mergeCell ref="I1465:J1465"/>
    <mergeCell ref="I1466:J1466"/>
    <mergeCell ref="I1467:J1467"/>
    <mergeCell ref="I1468:J1468"/>
    <mergeCell ref="I1469:J1469"/>
    <mergeCell ref="I1470:J1470"/>
    <mergeCell ref="I1487:J1487"/>
    <mergeCell ref="I1488:J1488"/>
    <mergeCell ref="I1473:J1473"/>
    <mergeCell ref="I1474:J1474"/>
    <mergeCell ref="I1475:J1475"/>
    <mergeCell ref="I1476:J1476"/>
    <mergeCell ref="I1477:J1477"/>
    <mergeCell ref="I1478:J1478"/>
    <mergeCell ref="I1479:J1479"/>
    <mergeCell ref="I1480:J1480"/>
    <mergeCell ref="I1481:J1481"/>
    <mergeCell ref="I1482:J1482"/>
    <mergeCell ref="I1483:J1483"/>
    <mergeCell ref="I1484:J1484"/>
    <mergeCell ref="I1485:J1485"/>
    <mergeCell ref="I1486:J1486"/>
    <mergeCell ref="I1503:J1503"/>
    <mergeCell ref="I1504:J1504"/>
    <mergeCell ref="I1489:J1489"/>
    <mergeCell ref="I1490:J1490"/>
    <mergeCell ref="I1491:J1491"/>
    <mergeCell ref="I1492:J1492"/>
    <mergeCell ref="I1493:J1493"/>
    <mergeCell ref="I1494:J1494"/>
    <mergeCell ref="I1495:J1495"/>
    <mergeCell ref="I1496:J1496"/>
    <mergeCell ref="I1497:J1497"/>
    <mergeCell ref="I1498:J1498"/>
    <mergeCell ref="I1499:J1499"/>
    <mergeCell ref="I1500:J1500"/>
    <mergeCell ref="I1501:J1501"/>
    <mergeCell ref="I1502:J1502"/>
    <mergeCell ref="I1519:J1519"/>
    <mergeCell ref="I1520:J1520"/>
    <mergeCell ref="I1505:J1505"/>
    <mergeCell ref="I1506:J1506"/>
    <mergeCell ref="I1507:J1507"/>
    <mergeCell ref="I1508:J1508"/>
    <mergeCell ref="I1509:J1509"/>
    <mergeCell ref="I1510:J1510"/>
    <mergeCell ref="I1511:J1511"/>
    <mergeCell ref="I1512:J1512"/>
    <mergeCell ref="I1513:J1513"/>
    <mergeCell ref="I1514:J1514"/>
    <mergeCell ref="I1515:J1515"/>
    <mergeCell ref="I1516:J1516"/>
    <mergeCell ref="I1517:J1517"/>
    <mergeCell ref="I1518:J1518"/>
    <mergeCell ref="I1535:J1535"/>
    <mergeCell ref="I1536:J1536"/>
    <mergeCell ref="I1521:J1521"/>
    <mergeCell ref="I1522:J1522"/>
    <mergeCell ref="I1523:J1523"/>
    <mergeCell ref="I1524:J1524"/>
    <mergeCell ref="I1525:J1525"/>
    <mergeCell ref="I1526:J1526"/>
    <mergeCell ref="I1527:J1527"/>
    <mergeCell ref="I1528:J1528"/>
    <mergeCell ref="I1529:J1529"/>
    <mergeCell ref="I1530:J1530"/>
    <mergeCell ref="I1531:J1531"/>
    <mergeCell ref="I1532:J1532"/>
    <mergeCell ref="I1533:J1533"/>
    <mergeCell ref="I1534:J1534"/>
    <mergeCell ref="I1551:J1551"/>
    <mergeCell ref="I1552:J1552"/>
    <mergeCell ref="I1537:J1537"/>
    <mergeCell ref="I1538:J1538"/>
    <mergeCell ref="I1539:J1539"/>
    <mergeCell ref="I1540:J1540"/>
    <mergeCell ref="I1541:J1541"/>
    <mergeCell ref="I1542:J1542"/>
    <mergeCell ref="I1543:J1543"/>
    <mergeCell ref="I1544:J1544"/>
    <mergeCell ref="I1545:J1545"/>
    <mergeCell ref="I1546:J1546"/>
    <mergeCell ref="I1547:J1547"/>
    <mergeCell ref="I1548:J1548"/>
    <mergeCell ref="I1549:J1549"/>
    <mergeCell ref="I1550:J1550"/>
    <mergeCell ref="I1567:J1567"/>
    <mergeCell ref="I1568:J1568"/>
    <mergeCell ref="I1553:J1553"/>
    <mergeCell ref="I1554:J1554"/>
    <mergeCell ref="I1555:J1555"/>
    <mergeCell ref="I1556:J1556"/>
    <mergeCell ref="I1557:J1557"/>
    <mergeCell ref="I1558:J1558"/>
    <mergeCell ref="I1559:J1559"/>
    <mergeCell ref="I1560:J1560"/>
    <mergeCell ref="I1561:J1561"/>
    <mergeCell ref="I1562:J1562"/>
    <mergeCell ref="I1563:J1563"/>
    <mergeCell ref="I1564:J1564"/>
    <mergeCell ref="I1565:J1565"/>
    <mergeCell ref="I1566:J1566"/>
    <mergeCell ref="I1583:J1583"/>
    <mergeCell ref="I1584:J1584"/>
    <mergeCell ref="I1569:J1569"/>
    <mergeCell ref="I1570:J1570"/>
    <mergeCell ref="I1571:J1571"/>
    <mergeCell ref="I1572:J1572"/>
    <mergeCell ref="I1573:J1573"/>
    <mergeCell ref="I1574:J1574"/>
    <mergeCell ref="I1575:J1575"/>
    <mergeCell ref="I1576:J1576"/>
    <mergeCell ref="I1577:J1577"/>
    <mergeCell ref="I1578:J1578"/>
    <mergeCell ref="I1579:J1579"/>
    <mergeCell ref="I1580:J1580"/>
    <mergeCell ref="I1581:J1581"/>
    <mergeCell ref="I1582:J1582"/>
    <mergeCell ref="I1599:J1599"/>
    <mergeCell ref="I1600:J1600"/>
    <mergeCell ref="I1585:J1585"/>
    <mergeCell ref="I1586:J1586"/>
    <mergeCell ref="I1587:J1587"/>
    <mergeCell ref="I1588:J1588"/>
    <mergeCell ref="I1589:J1589"/>
    <mergeCell ref="I1590:J1590"/>
    <mergeCell ref="I1591:J1591"/>
    <mergeCell ref="I1592:J1592"/>
    <mergeCell ref="I1593:J1593"/>
    <mergeCell ref="I1594:J1594"/>
    <mergeCell ref="I1595:J1595"/>
    <mergeCell ref="I1596:J1596"/>
    <mergeCell ref="I1597:J1597"/>
    <mergeCell ref="I1598:J1598"/>
    <mergeCell ref="I1615:J1615"/>
    <mergeCell ref="I1616:J1616"/>
    <mergeCell ref="I1601:J1601"/>
    <mergeCell ref="I1602:J1602"/>
    <mergeCell ref="I1603:J1603"/>
    <mergeCell ref="I1604:J1604"/>
    <mergeCell ref="I1605:J1605"/>
    <mergeCell ref="I1606:J1606"/>
    <mergeCell ref="I1607:J1607"/>
    <mergeCell ref="I1608:J1608"/>
    <mergeCell ref="I1609:J1609"/>
    <mergeCell ref="I1610:J1610"/>
    <mergeCell ref="I1611:J1611"/>
    <mergeCell ref="I1612:J1612"/>
    <mergeCell ref="I1613:J1613"/>
    <mergeCell ref="I1614:J1614"/>
    <mergeCell ref="I1631:J1631"/>
    <mergeCell ref="I1632:J1632"/>
    <mergeCell ref="I1617:J1617"/>
    <mergeCell ref="I1618:J1618"/>
    <mergeCell ref="I1619:J1619"/>
    <mergeCell ref="I1620:J1620"/>
    <mergeCell ref="I1621:J1621"/>
    <mergeCell ref="I1622:J1622"/>
    <mergeCell ref="I1623:J1623"/>
    <mergeCell ref="I1624:J1624"/>
    <mergeCell ref="I1625:J1625"/>
    <mergeCell ref="I1626:J1626"/>
    <mergeCell ref="I1627:J1627"/>
    <mergeCell ref="I1628:J1628"/>
    <mergeCell ref="I1629:J1629"/>
    <mergeCell ref="I1630:J1630"/>
    <mergeCell ref="I1647:J1647"/>
    <mergeCell ref="I1648:J1648"/>
    <mergeCell ref="I1633:J1633"/>
    <mergeCell ref="I1634:J1634"/>
    <mergeCell ref="I1635:J1635"/>
    <mergeCell ref="I1636:J1636"/>
    <mergeCell ref="I1637:J1637"/>
    <mergeCell ref="I1638:J1638"/>
    <mergeCell ref="I1639:J1639"/>
    <mergeCell ref="I1640:J1640"/>
    <mergeCell ref="I1641:J1641"/>
    <mergeCell ref="I1642:J1642"/>
    <mergeCell ref="I1643:J1643"/>
    <mergeCell ref="I1644:J1644"/>
    <mergeCell ref="I1645:J1645"/>
    <mergeCell ref="I1646:J1646"/>
    <mergeCell ref="I1663:J1663"/>
    <mergeCell ref="I1664:J1664"/>
    <mergeCell ref="I1649:J1649"/>
    <mergeCell ref="I1650:J1650"/>
    <mergeCell ref="I1651:J1651"/>
    <mergeCell ref="I1652:J1652"/>
    <mergeCell ref="I1653:J1653"/>
    <mergeCell ref="I1654:J1654"/>
    <mergeCell ref="I1655:J1655"/>
    <mergeCell ref="I1656:J1656"/>
    <mergeCell ref="I1657:J1657"/>
    <mergeCell ref="I1658:J1658"/>
    <mergeCell ref="I1659:J1659"/>
    <mergeCell ref="I1660:J1660"/>
    <mergeCell ref="I1661:J1661"/>
    <mergeCell ref="I1662:J1662"/>
    <mergeCell ref="I1679:J1679"/>
    <mergeCell ref="I1680:J1680"/>
    <mergeCell ref="I1665:J1665"/>
    <mergeCell ref="I1666:J1666"/>
    <mergeCell ref="I1667:J1667"/>
    <mergeCell ref="I1668:J1668"/>
    <mergeCell ref="I1669:J1669"/>
    <mergeCell ref="I1670:J1670"/>
    <mergeCell ref="I1671:J1671"/>
    <mergeCell ref="I1672:J1672"/>
    <mergeCell ref="I1673:J1673"/>
    <mergeCell ref="I1674:J1674"/>
    <mergeCell ref="I1675:J1675"/>
    <mergeCell ref="I1676:J1676"/>
    <mergeCell ref="I1677:J1677"/>
    <mergeCell ref="I1678:J1678"/>
    <mergeCell ref="I1695:J1695"/>
    <mergeCell ref="I1696:J1696"/>
    <mergeCell ref="I1681:J1681"/>
    <mergeCell ref="I1682:J1682"/>
    <mergeCell ref="I1683:J1683"/>
    <mergeCell ref="I1684:J1684"/>
    <mergeCell ref="I1685:J1685"/>
    <mergeCell ref="I1686:J1686"/>
    <mergeCell ref="I1687:J1687"/>
    <mergeCell ref="I1688:J1688"/>
    <mergeCell ref="I1689:J1689"/>
    <mergeCell ref="I1690:J1690"/>
    <mergeCell ref="I1691:J1691"/>
    <mergeCell ref="I1692:J1692"/>
    <mergeCell ref="I1693:J1693"/>
    <mergeCell ref="I1694:J1694"/>
    <mergeCell ref="I1746:J1746"/>
    <mergeCell ref="I1747:J1747"/>
    <mergeCell ref="I1697:J1697"/>
    <mergeCell ref="I1698:J1698"/>
    <mergeCell ref="I1699:J1699"/>
    <mergeCell ref="I1700:J1700"/>
    <mergeCell ref="I1701:J1701"/>
    <mergeCell ref="I1702:J1702"/>
    <mergeCell ref="I1703:J1703"/>
    <mergeCell ref="I1704:J1704"/>
    <mergeCell ref="I1705:J1705"/>
    <mergeCell ref="I1706:J1706"/>
    <mergeCell ref="I1707:J1707"/>
    <mergeCell ref="I1708:J1708"/>
    <mergeCell ref="I1709:J1709"/>
    <mergeCell ref="I1745:J1745"/>
    <mergeCell ref="I1762:J1762"/>
    <mergeCell ref="I1763:J1763"/>
    <mergeCell ref="I1748:J1748"/>
    <mergeCell ref="I1749:J1749"/>
    <mergeCell ref="I1750:J1750"/>
    <mergeCell ref="I1751:J1751"/>
    <mergeCell ref="I1752:J1752"/>
    <mergeCell ref="I1753:J1753"/>
    <mergeCell ref="I1754:J1754"/>
    <mergeCell ref="I1755:J1755"/>
    <mergeCell ref="I1756:J1756"/>
    <mergeCell ref="I1757:J1757"/>
    <mergeCell ref="I1758:J1758"/>
    <mergeCell ref="I1759:J1759"/>
    <mergeCell ref="I1760:J1760"/>
    <mergeCell ref="I1761:J1761"/>
    <mergeCell ref="I1778:J1778"/>
    <mergeCell ref="I1779:J1779"/>
    <mergeCell ref="I1764:J1764"/>
    <mergeCell ref="I1765:J1765"/>
    <mergeCell ref="I1766:J1766"/>
    <mergeCell ref="I1767:J1767"/>
    <mergeCell ref="I1768:J1768"/>
    <mergeCell ref="I1769:J1769"/>
    <mergeCell ref="I1770:J1770"/>
    <mergeCell ref="I1771:J1771"/>
    <mergeCell ref="I1772:J1772"/>
    <mergeCell ref="I1773:J1773"/>
    <mergeCell ref="I1774:J1774"/>
    <mergeCell ref="I1775:J1775"/>
    <mergeCell ref="I1776:J1776"/>
    <mergeCell ref="I1777:J1777"/>
    <mergeCell ref="I1814:J1814"/>
    <mergeCell ref="I1815:J1815"/>
    <mergeCell ref="I1780:J1780"/>
    <mergeCell ref="I1781:J1781"/>
    <mergeCell ref="I1782:J1782"/>
    <mergeCell ref="I1783:J1783"/>
    <mergeCell ref="I1784:J1784"/>
    <mergeCell ref="I1805:J1805"/>
    <mergeCell ref="I1806:J1806"/>
    <mergeCell ref="I1807:J1807"/>
    <mergeCell ref="I1808:J1808"/>
    <mergeCell ref="I1809:J1809"/>
    <mergeCell ref="I1810:J1810"/>
    <mergeCell ref="I1811:J1811"/>
    <mergeCell ref="I1812:J1812"/>
    <mergeCell ref="I1813:J1813"/>
    <mergeCell ref="I1830:J1830"/>
    <mergeCell ref="I1831:J1831"/>
    <mergeCell ref="I1816:J1816"/>
    <mergeCell ref="I1817:J1817"/>
    <mergeCell ref="I1818:J1818"/>
    <mergeCell ref="I1819:J1819"/>
    <mergeCell ref="I1820:J1820"/>
    <mergeCell ref="I1821:J1821"/>
    <mergeCell ref="I1822:J1822"/>
    <mergeCell ref="I1823:J1823"/>
    <mergeCell ref="I1824:J1824"/>
    <mergeCell ref="I1825:J1825"/>
    <mergeCell ref="I1826:J1826"/>
    <mergeCell ref="I1827:J1827"/>
    <mergeCell ref="I1828:J1828"/>
    <mergeCell ref="I1829:J1829"/>
    <mergeCell ref="I1881:J1881"/>
    <mergeCell ref="I1882:J1882"/>
    <mergeCell ref="I1832:J1832"/>
    <mergeCell ref="I1833:J1833"/>
    <mergeCell ref="I1834:J1834"/>
    <mergeCell ref="I1835:J1835"/>
    <mergeCell ref="I1836:J1836"/>
    <mergeCell ref="I1837:J1837"/>
    <mergeCell ref="I1838:J1838"/>
    <mergeCell ref="I1839:J1839"/>
    <mergeCell ref="I1840:J1840"/>
    <mergeCell ref="I1841:J1841"/>
    <mergeCell ref="I1842:J1842"/>
    <mergeCell ref="I1878:J1878"/>
    <mergeCell ref="I1879:J1879"/>
    <mergeCell ref="I1880:J1880"/>
    <mergeCell ref="I1897:J1897"/>
    <mergeCell ref="I1932:J1932"/>
    <mergeCell ref="I1883:J1883"/>
    <mergeCell ref="I1884:J1884"/>
    <mergeCell ref="I1885:J1885"/>
    <mergeCell ref="I1886:J1886"/>
    <mergeCell ref="I1887:J1887"/>
    <mergeCell ref="I1888:J1888"/>
    <mergeCell ref="I1889:J1889"/>
    <mergeCell ref="I1890:J1890"/>
    <mergeCell ref="I1891:J1891"/>
    <mergeCell ref="I1892:J1892"/>
    <mergeCell ref="I1893:J1893"/>
    <mergeCell ref="I1894:J1894"/>
    <mergeCell ref="I1895:J1895"/>
    <mergeCell ref="I1896:J1896"/>
    <mergeCell ref="I1947:J1947"/>
    <mergeCell ref="I1948:J1948"/>
    <mergeCell ref="I1933:J1933"/>
    <mergeCell ref="I1934:J1934"/>
    <mergeCell ref="I1935:J1935"/>
    <mergeCell ref="I1936:J1936"/>
    <mergeCell ref="I1937:J1937"/>
    <mergeCell ref="I1938:J1938"/>
    <mergeCell ref="I1939:J1939"/>
    <mergeCell ref="I1940:J1940"/>
    <mergeCell ref="I1941:J1941"/>
    <mergeCell ref="I1942:J1942"/>
    <mergeCell ref="I1943:J1943"/>
    <mergeCell ref="I1944:J1944"/>
    <mergeCell ref="I1945:J1945"/>
    <mergeCell ref="I1946:J1946"/>
    <mergeCell ref="I1963:J1963"/>
    <mergeCell ref="I1964:J1964"/>
    <mergeCell ref="I1949:J1949"/>
    <mergeCell ref="I1950:J1950"/>
    <mergeCell ref="I1951:J1951"/>
    <mergeCell ref="I1952:J1952"/>
    <mergeCell ref="I1953:J1953"/>
    <mergeCell ref="I1954:J1954"/>
    <mergeCell ref="I1955:J1955"/>
    <mergeCell ref="I1956:J1956"/>
    <mergeCell ref="I1957:J1957"/>
    <mergeCell ref="I1958:J1958"/>
    <mergeCell ref="I1959:J1959"/>
    <mergeCell ref="I1960:J1960"/>
    <mergeCell ref="I1961:J1961"/>
    <mergeCell ref="I1962:J1962"/>
    <mergeCell ref="I1991:J1991"/>
    <mergeCell ref="I1992:J1992"/>
    <mergeCell ref="I1965:J1965"/>
    <mergeCell ref="I1966:J1966"/>
    <mergeCell ref="I1967:J1967"/>
    <mergeCell ref="I1968:J1968"/>
    <mergeCell ref="I1969:J1969"/>
    <mergeCell ref="I1970:J1970"/>
    <mergeCell ref="I1971:J1971"/>
    <mergeCell ref="I1984:J1984"/>
    <mergeCell ref="I1985:J1985"/>
    <mergeCell ref="I1986:J1986"/>
    <mergeCell ref="I1987:J1987"/>
    <mergeCell ref="I1988:J1988"/>
    <mergeCell ref="I1989:J1989"/>
    <mergeCell ref="I1990:J1990"/>
    <mergeCell ref="I2007:J2007"/>
    <mergeCell ref="I2008:J2008"/>
    <mergeCell ref="I1993:J1993"/>
    <mergeCell ref="I1994:J1994"/>
    <mergeCell ref="I1995:J1995"/>
    <mergeCell ref="I1996:J1996"/>
    <mergeCell ref="I1997:J1997"/>
    <mergeCell ref="I1998:J1998"/>
    <mergeCell ref="I1999:J1999"/>
    <mergeCell ref="I2000:J2000"/>
    <mergeCell ref="I2001:J2001"/>
    <mergeCell ref="I2002:J2002"/>
    <mergeCell ref="I2003:J2003"/>
    <mergeCell ref="I2004:J2004"/>
    <mergeCell ref="I2005:J2005"/>
    <mergeCell ref="I2006:J2006"/>
    <mergeCell ref="I2023:J2023"/>
    <mergeCell ref="I2024:J2024"/>
    <mergeCell ref="I2009:J2009"/>
    <mergeCell ref="I2010:J2010"/>
    <mergeCell ref="I2011:J2011"/>
    <mergeCell ref="I2012:J2012"/>
    <mergeCell ref="I2013:J2013"/>
    <mergeCell ref="I2014:J2014"/>
    <mergeCell ref="I2015:J2015"/>
    <mergeCell ref="I2016:J2016"/>
    <mergeCell ref="I2017:J2017"/>
    <mergeCell ref="I2018:J2018"/>
    <mergeCell ref="I2019:J2019"/>
    <mergeCell ref="I2020:J2020"/>
    <mergeCell ref="I2021:J2021"/>
    <mergeCell ref="I2022:J2022"/>
    <mergeCell ref="I2039:J2039"/>
    <mergeCell ref="I2040:J2040"/>
    <mergeCell ref="I2025:J2025"/>
    <mergeCell ref="I2026:J2026"/>
    <mergeCell ref="I2027:J2027"/>
    <mergeCell ref="I2028:J2028"/>
    <mergeCell ref="I2029:J2029"/>
    <mergeCell ref="I2030:J2030"/>
    <mergeCell ref="I2031:J2031"/>
    <mergeCell ref="I2032:J2032"/>
    <mergeCell ref="I2033:J2033"/>
    <mergeCell ref="I2034:J2034"/>
    <mergeCell ref="I2035:J2035"/>
    <mergeCell ref="I2036:J2036"/>
    <mergeCell ref="I2037:J2037"/>
    <mergeCell ref="I2038:J2038"/>
    <mergeCell ref="I2055:J2055"/>
    <mergeCell ref="I2056:J2056"/>
    <mergeCell ref="I2041:J2041"/>
    <mergeCell ref="I2042:J2042"/>
    <mergeCell ref="I2043:J2043"/>
    <mergeCell ref="I2044:J2044"/>
    <mergeCell ref="I2045:J2045"/>
    <mergeCell ref="I2046:J2046"/>
    <mergeCell ref="I2047:J2047"/>
    <mergeCell ref="I2048:J2048"/>
    <mergeCell ref="I2049:J2049"/>
    <mergeCell ref="I2050:J2050"/>
    <mergeCell ref="I2051:J2051"/>
    <mergeCell ref="I2052:J2052"/>
    <mergeCell ref="I2053:J2053"/>
    <mergeCell ref="I2054:J2054"/>
    <mergeCell ref="I2071:J2071"/>
    <mergeCell ref="I2072:J2072"/>
    <mergeCell ref="I2057:J2057"/>
    <mergeCell ref="I2058:J2058"/>
    <mergeCell ref="I2059:J2059"/>
    <mergeCell ref="I2060:J2060"/>
    <mergeCell ref="I2061:J2061"/>
    <mergeCell ref="I2062:J2062"/>
    <mergeCell ref="I2063:J2063"/>
    <mergeCell ref="I2064:J2064"/>
    <mergeCell ref="I2065:J2065"/>
    <mergeCell ref="I2066:J2066"/>
    <mergeCell ref="I2067:J2067"/>
    <mergeCell ref="I2068:J2068"/>
    <mergeCell ref="I2069:J2069"/>
    <mergeCell ref="I2070:J2070"/>
    <mergeCell ref="I2087:J2087"/>
    <mergeCell ref="I2088:J2088"/>
    <mergeCell ref="I2073:J2073"/>
    <mergeCell ref="I2074:J2074"/>
    <mergeCell ref="I2075:J2075"/>
    <mergeCell ref="I2076:J2076"/>
    <mergeCell ref="I2077:J2077"/>
    <mergeCell ref="I2078:J2078"/>
    <mergeCell ref="I2079:J2079"/>
    <mergeCell ref="I2080:J2080"/>
    <mergeCell ref="I2081:J2081"/>
    <mergeCell ref="I2082:J2082"/>
    <mergeCell ref="I2083:J2083"/>
    <mergeCell ref="I2084:J2084"/>
    <mergeCell ref="I2085:J2085"/>
    <mergeCell ref="I2086:J2086"/>
    <mergeCell ref="I2103:J2103"/>
    <mergeCell ref="I2104:J2104"/>
    <mergeCell ref="I2089:J2089"/>
    <mergeCell ref="I2090:J2090"/>
    <mergeCell ref="I2091:J2091"/>
    <mergeCell ref="I2092:J2092"/>
    <mergeCell ref="I2093:J2093"/>
    <mergeCell ref="I2094:J2094"/>
    <mergeCell ref="I2095:J2095"/>
    <mergeCell ref="I2096:J2096"/>
    <mergeCell ref="I2097:J2097"/>
    <mergeCell ref="I2098:J2098"/>
    <mergeCell ref="I2099:J2099"/>
    <mergeCell ref="I2100:J2100"/>
    <mergeCell ref="I2101:J2101"/>
    <mergeCell ref="I2102:J2102"/>
    <mergeCell ref="I2119:J2119"/>
    <mergeCell ref="I2120:J2120"/>
    <mergeCell ref="I2105:J2105"/>
    <mergeCell ref="I2106:J2106"/>
    <mergeCell ref="I2107:J2107"/>
    <mergeCell ref="I2108:J2108"/>
    <mergeCell ref="I2109:J2109"/>
    <mergeCell ref="I2110:J2110"/>
    <mergeCell ref="I2111:J2111"/>
    <mergeCell ref="I2112:J2112"/>
    <mergeCell ref="I2113:J2113"/>
    <mergeCell ref="I2114:J2114"/>
    <mergeCell ref="I2115:J2115"/>
    <mergeCell ref="I2116:J2116"/>
    <mergeCell ref="I2117:J2117"/>
    <mergeCell ref="I2118:J2118"/>
    <mergeCell ref="I2135:J2135"/>
    <mergeCell ref="I2136:J2136"/>
    <mergeCell ref="I2121:J2121"/>
    <mergeCell ref="I2122:J2122"/>
    <mergeCell ref="I2123:J2123"/>
    <mergeCell ref="I2124:J2124"/>
    <mergeCell ref="I2125:J2125"/>
    <mergeCell ref="I2126:J2126"/>
    <mergeCell ref="I2127:J2127"/>
    <mergeCell ref="I2128:J2128"/>
    <mergeCell ref="I2129:J2129"/>
    <mergeCell ref="I2130:J2130"/>
    <mergeCell ref="I2131:J2131"/>
    <mergeCell ref="I2132:J2132"/>
    <mergeCell ref="I2133:J2133"/>
    <mergeCell ref="I2134:J2134"/>
    <mergeCell ref="I2151:J2151"/>
    <mergeCell ref="I2152:J2152"/>
    <mergeCell ref="I2137:J2137"/>
    <mergeCell ref="I2138:J2138"/>
    <mergeCell ref="I2139:J2139"/>
    <mergeCell ref="I2140:J2140"/>
    <mergeCell ref="I2141:J2141"/>
    <mergeCell ref="I2142:J2142"/>
    <mergeCell ref="I2143:J2143"/>
    <mergeCell ref="I2144:J2144"/>
    <mergeCell ref="I2145:J2145"/>
    <mergeCell ref="I2146:J2146"/>
    <mergeCell ref="I2147:J2147"/>
    <mergeCell ref="I2148:J2148"/>
    <mergeCell ref="I2149:J2149"/>
    <mergeCell ref="I2150:J2150"/>
    <mergeCell ref="I2167:J2167"/>
    <mergeCell ref="I2168:J2168"/>
    <mergeCell ref="I2153:J2153"/>
    <mergeCell ref="I2154:J2154"/>
    <mergeCell ref="I2155:J2155"/>
    <mergeCell ref="I2156:J2156"/>
    <mergeCell ref="I2157:J2157"/>
    <mergeCell ref="I2158:J2158"/>
    <mergeCell ref="I2159:J2159"/>
    <mergeCell ref="I2160:J2160"/>
    <mergeCell ref="I2161:J2161"/>
    <mergeCell ref="I2162:J2162"/>
    <mergeCell ref="I2163:J2163"/>
    <mergeCell ref="I2164:J2164"/>
    <mergeCell ref="I2165:J2165"/>
    <mergeCell ref="I2166:J2166"/>
    <mergeCell ref="I2183:J2183"/>
    <mergeCell ref="I2184:J2184"/>
    <mergeCell ref="I2169:J2169"/>
    <mergeCell ref="I2170:J2170"/>
    <mergeCell ref="I2171:J2171"/>
    <mergeCell ref="I2172:J2172"/>
    <mergeCell ref="I2173:J2173"/>
    <mergeCell ref="I2174:J2174"/>
    <mergeCell ref="I2175:J2175"/>
    <mergeCell ref="I2176:J2176"/>
    <mergeCell ref="I2177:J2177"/>
    <mergeCell ref="I2178:J2178"/>
    <mergeCell ref="I2179:J2179"/>
    <mergeCell ref="I2180:J2180"/>
    <mergeCell ref="I2181:J2181"/>
    <mergeCell ref="I2182:J2182"/>
    <mergeCell ref="I2199:J2199"/>
    <mergeCell ref="I2200:J2200"/>
    <mergeCell ref="I2185:J2185"/>
    <mergeCell ref="I2186:J2186"/>
    <mergeCell ref="I2187:J2187"/>
    <mergeCell ref="I2188:J2188"/>
    <mergeCell ref="I2189:J2189"/>
    <mergeCell ref="I2190:J2190"/>
    <mergeCell ref="I2191:J2191"/>
    <mergeCell ref="I2192:J2192"/>
    <mergeCell ref="I2193:J2193"/>
    <mergeCell ref="I2194:J2194"/>
    <mergeCell ref="I2195:J2195"/>
    <mergeCell ref="I2196:J2196"/>
    <mergeCell ref="I2197:J2197"/>
    <mergeCell ref="I2198:J2198"/>
    <mergeCell ref="I2215:J2215"/>
    <mergeCell ref="I2216:J2216"/>
    <mergeCell ref="I2201:J2201"/>
    <mergeCell ref="I2202:J2202"/>
    <mergeCell ref="I2203:J2203"/>
    <mergeCell ref="I2204:J2204"/>
    <mergeCell ref="I2205:J2205"/>
    <mergeCell ref="I2206:J2206"/>
    <mergeCell ref="I2207:J2207"/>
    <mergeCell ref="I2208:J2208"/>
    <mergeCell ref="I2209:J2209"/>
    <mergeCell ref="I2210:J2210"/>
    <mergeCell ref="I2211:J2211"/>
    <mergeCell ref="I2212:J2212"/>
    <mergeCell ref="I2213:J2213"/>
    <mergeCell ref="I2214:J2214"/>
    <mergeCell ref="I2231:J2231"/>
    <mergeCell ref="I2232:J2232"/>
    <mergeCell ref="I2217:J2217"/>
    <mergeCell ref="I2218:J2218"/>
    <mergeCell ref="I2219:J2219"/>
    <mergeCell ref="I2220:J2220"/>
    <mergeCell ref="I2221:J2221"/>
    <mergeCell ref="I2222:J2222"/>
    <mergeCell ref="I2223:J2223"/>
    <mergeCell ref="I2224:J2224"/>
    <mergeCell ref="I2225:J2225"/>
    <mergeCell ref="I2226:J2226"/>
    <mergeCell ref="I2227:J2227"/>
    <mergeCell ref="I2228:J2228"/>
    <mergeCell ref="I2229:J2229"/>
    <mergeCell ref="I2230:J2230"/>
    <mergeCell ref="I2247:J2247"/>
    <mergeCell ref="I2248:J2248"/>
    <mergeCell ref="I2233:J2233"/>
    <mergeCell ref="I2234:J2234"/>
    <mergeCell ref="I2235:J2235"/>
    <mergeCell ref="I2236:J2236"/>
    <mergeCell ref="I2237:J2237"/>
    <mergeCell ref="I2238:J2238"/>
    <mergeCell ref="I2239:J2239"/>
    <mergeCell ref="I2240:J2240"/>
    <mergeCell ref="I2241:J2241"/>
    <mergeCell ref="I2242:J2242"/>
    <mergeCell ref="I2243:J2243"/>
    <mergeCell ref="I2244:J2244"/>
    <mergeCell ref="I2245:J2245"/>
    <mergeCell ref="I2246:J2246"/>
    <mergeCell ref="I2263:J2263"/>
    <mergeCell ref="I2264:J2264"/>
    <mergeCell ref="I2249:J2249"/>
    <mergeCell ref="I2250:J2250"/>
    <mergeCell ref="I2251:J2251"/>
    <mergeCell ref="I2252:J2252"/>
    <mergeCell ref="I2253:J2253"/>
    <mergeCell ref="I2254:J2254"/>
    <mergeCell ref="I2255:J2255"/>
    <mergeCell ref="I2256:J2256"/>
    <mergeCell ref="I2257:J2257"/>
    <mergeCell ref="I2258:J2258"/>
    <mergeCell ref="I2259:J2259"/>
    <mergeCell ref="I2260:J2260"/>
    <mergeCell ref="I2261:J2261"/>
    <mergeCell ref="I2262:J2262"/>
    <mergeCell ref="I2279:J2279"/>
    <mergeCell ref="I2280:J2280"/>
    <mergeCell ref="I2265:J2265"/>
    <mergeCell ref="I2266:J2266"/>
    <mergeCell ref="I2267:J2267"/>
    <mergeCell ref="I2268:J2268"/>
    <mergeCell ref="I2269:J2269"/>
    <mergeCell ref="I2270:J2270"/>
    <mergeCell ref="I2271:J2271"/>
    <mergeCell ref="I2272:J2272"/>
    <mergeCell ref="I2273:J2273"/>
    <mergeCell ref="I2274:J2274"/>
    <mergeCell ref="I2275:J2275"/>
    <mergeCell ref="I2276:J2276"/>
    <mergeCell ref="I2277:J2277"/>
    <mergeCell ref="I2278:J2278"/>
    <mergeCell ref="I2295:J2295"/>
    <mergeCell ref="I2296:J2296"/>
    <mergeCell ref="I2281:J2281"/>
    <mergeCell ref="I2282:J2282"/>
    <mergeCell ref="I2283:J2283"/>
    <mergeCell ref="I2284:J2284"/>
    <mergeCell ref="I2285:J2285"/>
    <mergeCell ref="I2286:J2286"/>
    <mergeCell ref="I2287:J2287"/>
    <mergeCell ref="I2288:J2288"/>
    <mergeCell ref="I2289:J2289"/>
    <mergeCell ref="I2290:J2290"/>
    <mergeCell ref="I2291:J2291"/>
    <mergeCell ref="I2292:J2292"/>
    <mergeCell ref="I2293:J2293"/>
    <mergeCell ref="I2294:J2294"/>
    <mergeCell ref="I2311:J2311"/>
    <mergeCell ref="I2312:J2312"/>
    <mergeCell ref="I2297:J2297"/>
    <mergeCell ref="I2298:J2298"/>
    <mergeCell ref="I2299:J2299"/>
    <mergeCell ref="I2300:J2300"/>
    <mergeCell ref="I2301:J2301"/>
    <mergeCell ref="I2302:J2302"/>
    <mergeCell ref="I2303:J2303"/>
    <mergeCell ref="I2304:J2304"/>
    <mergeCell ref="I2305:J2305"/>
    <mergeCell ref="I2306:J2306"/>
    <mergeCell ref="I2307:J2307"/>
    <mergeCell ref="I2308:J2308"/>
    <mergeCell ref="I2309:J2309"/>
    <mergeCell ref="I2310:J2310"/>
    <mergeCell ref="I2327:J2327"/>
    <mergeCell ref="I2328:J2328"/>
    <mergeCell ref="I2313:J2313"/>
    <mergeCell ref="I2314:J2314"/>
    <mergeCell ref="I2315:J2315"/>
    <mergeCell ref="I2316:J2316"/>
    <mergeCell ref="I2317:J2317"/>
    <mergeCell ref="I2318:J2318"/>
    <mergeCell ref="I2319:J2319"/>
    <mergeCell ref="I2320:J2320"/>
    <mergeCell ref="I2321:J2321"/>
    <mergeCell ref="I2322:J2322"/>
    <mergeCell ref="I2323:J2323"/>
    <mergeCell ref="I2324:J2324"/>
    <mergeCell ref="I2325:J2325"/>
    <mergeCell ref="I2326:J2326"/>
    <mergeCell ref="I2343:J2343"/>
    <mergeCell ref="I2344:J2344"/>
    <mergeCell ref="I2329:J2329"/>
    <mergeCell ref="I2330:J2330"/>
    <mergeCell ref="I2331:J2331"/>
    <mergeCell ref="I2332:J2332"/>
    <mergeCell ref="I2333:J2333"/>
    <mergeCell ref="I2334:J2334"/>
    <mergeCell ref="I2335:J2335"/>
    <mergeCell ref="I2336:J2336"/>
    <mergeCell ref="I2337:J2337"/>
    <mergeCell ref="I2338:J2338"/>
    <mergeCell ref="I2339:J2339"/>
    <mergeCell ref="I2340:J2340"/>
    <mergeCell ref="I2341:J2341"/>
    <mergeCell ref="I2342:J2342"/>
    <mergeCell ref="I2356:J2356"/>
    <mergeCell ref="I2357:J2357"/>
    <mergeCell ref="I2358:J2358"/>
    <mergeCell ref="I2351:J2351"/>
    <mergeCell ref="I2352:J2352"/>
    <mergeCell ref="I2353:J2353"/>
    <mergeCell ref="I2354:J2354"/>
    <mergeCell ref="I2373:J2373"/>
    <mergeCell ref="I2374:J2374"/>
    <mergeCell ref="I2359:J2359"/>
    <mergeCell ref="I2360:J2360"/>
    <mergeCell ref="I2361:J2361"/>
    <mergeCell ref="I2362:J2362"/>
    <mergeCell ref="I2363:J2363"/>
    <mergeCell ref="I2364:J2364"/>
    <mergeCell ref="I2365:J2365"/>
    <mergeCell ref="I2366:J2366"/>
    <mergeCell ref="I2367:J2367"/>
    <mergeCell ref="I2368:J2368"/>
    <mergeCell ref="I2369:J2369"/>
    <mergeCell ref="I2370:J2370"/>
    <mergeCell ref="I2371:J2371"/>
    <mergeCell ref="I2372:J2372"/>
    <mergeCell ref="I2389:J2389"/>
    <mergeCell ref="I2390:J2390"/>
    <mergeCell ref="I2375:J2375"/>
    <mergeCell ref="I2376:J2376"/>
    <mergeCell ref="I2377:J2377"/>
    <mergeCell ref="I2378:J2378"/>
    <mergeCell ref="I2379:J2379"/>
    <mergeCell ref="I2380:J2380"/>
    <mergeCell ref="I2381:J2381"/>
    <mergeCell ref="I2382:J2382"/>
    <mergeCell ref="I2383:J2383"/>
    <mergeCell ref="I2384:J2384"/>
    <mergeCell ref="I2385:J2385"/>
    <mergeCell ref="I2386:J2386"/>
    <mergeCell ref="I2387:J2387"/>
    <mergeCell ref="I2388:J2388"/>
    <mergeCell ref="I2405:J2405"/>
    <mergeCell ref="I2406:J2406"/>
    <mergeCell ref="I2391:J2391"/>
    <mergeCell ref="I2392:J2392"/>
    <mergeCell ref="I2393:J2393"/>
    <mergeCell ref="I2394:J2394"/>
    <mergeCell ref="I2395:J2395"/>
    <mergeCell ref="I2396:J2396"/>
    <mergeCell ref="I2397:J2397"/>
    <mergeCell ref="I2398:J2398"/>
    <mergeCell ref="I2399:J2399"/>
    <mergeCell ref="I2400:J2400"/>
    <mergeCell ref="I2401:J2401"/>
    <mergeCell ref="I2402:J2402"/>
    <mergeCell ref="I2403:J2403"/>
    <mergeCell ref="I2404:J2404"/>
    <mergeCell ref="I2421:J2421"/>
    <mergeCell ref="I2422:J2422"/>
    <mergeCell ref="I2407:J2407"/>
    <mergeCell ref="I2408:J2408"/>
    <mergeCell ref="I2409:J2409"/>
    <mergeCell ref="I2410:J2410"/>
    <mergeCell ref="I2411:J2411"/>
    <mergeCell ref="I2412:J2412"/>
    <mergeCell ref="I2413:J2413"/>
    <mergeCell ref="I2414:J2414"/>
    <mergeCell ref="I2415:J2415"/>
    <mergeCell ref="I2416:J2416"/>
    <mergeCell ref="I2417:J2417"/>
    <mergeCell ref="I2418:J2418"/>
    <mergeCell ref="I2419:J2419"/>
    <mergeCell ref="I2420:J2420"/>
    <mergeCell ref="I2437:J2437"/>
    <mergeCell ref="I2438:J2438"/>
    <mergeCell ref="I2423:J2423"/>
    <mergeCell ref="I2424:J2424"/>
    <mergeCell ref="I2425:J2425"/>
    <mergeCell ref="I2426:J2426"/>
    <mergeCell ref="I2427:J2427"/>
    <mergeCell ref="I2428:J2428"/>
    <mergeCell ref="I2429:J2429"/>
    <mergeCell ref="I2430:J2430"/>
    <mergeCell ref="I2431:J2431"/>
    <mergeCell ref="I2432:J2432"/>
    <mergeCell ref="I2433:J2433"/>
    <mergeCell ref="I2434:J2434"/>
    <mergeCell ref="I2435:J2435"/>
    <mergeCell ref="I2436:J2436"/>
    <mergeCell ref="I2453:J2453"/>
    <mergeCell ref="I2454:J2454"/>
    <mergeCell ref="I2439:J2439"/>
    <mergeCell ref="I2440:J2440"/>
    <mergeCell ref="I2441:J2441"/>
    <mergeCell ref="I2442:J2442"/>
    <mergeCell ref="I2443:J2443"/>
    <mergeCell ref="I2444:J2444"/>
    <mergeCell ref="I2445:J2445"/>
    <mergeCell ref="I2446:J2446"/>
    <mergeCell ref="I2447:J2447"/>
    <mergeCell ref="I2448:J2448"/>
    <mergeCell ref="I2449:J2449"/>
    <mergeCell ref="I2450:J2450"/>
    <mergeCell ref="I2451:J2451"/>
    <mergeCell ref="I2452:J2452"/>
    <mergeCell ref="I2469:J2469"/>
    <mergeCell ref="I2470:J2470"/>
    <mergeCell ref="I2455:J2455"/>
    <mergeCell ref="I2456:J2456"/>
    <mergeCell ref="I2457:J2457"/>
    <mergeCell ref="I2458:J2458"/>
    <mergeCell ref="I2459:J2459"/>
    <mergeCell ref="I2460:J2460"/>
    <mergeCell ref="I2461:J2461"/>
    <mergeCell ref="I2462:J2462"/>
    <mergeCell ref="I2463:J2463"/>
    <mergeCell ref="I2464:J2464"/>
    <mergeCell ref="I2465:J2465"/>
    <mergeCell ref="I2466:J2466"/>
    <mergeCell ref="I2467:J2467"/>
    <mergeCell ref="I2468:J2468"/>
    <mergeCell ref="I2485:J2485"/>
    <mergeCell ref="I2486:J2486"/>
    <mergeCell ref="I2471:J2471"/>
    <mergeCell ref="I2472:J2472"/>
    <mergeCell ref="I2473:J2473"/>
    <mergeCell ref="I2474:J2474"/>
    <mergeCell ref="I2475:J2475"/>
    <mergeCell ref="I2476:J2476"/>
    <mergeCell ref="I2477:J2477"/>
    <mergeCell ref="I2478:J2478"/>
    <mergeCell ref="I2479:J2479"/>
    <mergeCell ref="I2480:J2480"/>
    <mergeCell ref="I2481:J2481"/>
    <mergeCell ref="I2482:J2482"/>
    <mergeCell ref="I2483:J2483"/>
    <mergeCell ref="I2484:J2484"/>
    <mergeCell ref="I2501:J2501"/>
    <mergeCell ref="I2502:J2502"/>
    <mergeCell ref="I2487:J2487"/>
    <mergeCell ref="I2488:J2488"/>
    <mergeCell ref="I2489:J2489"/>
    <mergeCell ref="I2490:J2490"/>
    <mergeCell ref="I2491:J2491"/>
    <mergeCell ref="I2492:J2492"/>
    <mergeCell ref="I2493:J2493"/>
    <mergeCell ref="I2494:J2494"/>
    <mergeCell ref="I2495:J2495"/>
    <mergeCell ref="I2496:J2496"/>
    <mergeCell ref="I2497:J2497"/>
    <mergeCell ref="I2498:J2498"/>
    <mergeCell ref="I2499:J2499"/>
    <mergeCell ref="I2500:J2500"/>
    <mergeCell ref="I2517:J2517"/>
    <mergeCell ref="I2518:J2518"/>
    <mergeCell ref="I2503:J2503"/>
    <mergeCell ref="I2504:J2504"/>
    <mergeCell ref="I2505:J2505"/>
    <mergeCell ref="I2506:J2506"/>
    <mergeCell ref="I2507:J2507"/>
    <mergeCell ref="I2508:J2508"/>
    <mergeCell ref="I2509:J2509"/>
    <mergeCell ref="I2510:J2510"/>
    <mergeCell ref="I2511:J2511"/>
    <mergeCell ref="I2512:J2512"/>
    <mergeCell ref="I2513:J2513"/>
    <mergeCell ref="I2514:J2514"/>
    <mergeCell ref="I2515:J2515"/>
    <mergeCell ref="I2516:J2516"/>
    <mergeCell ref="I2533:J2533"/>
    <mergeCell ref="I2534:J2534"/>
    <mergeCell ref="I2519:J2519"/>
    <mergeCell ref="I2520:J2520"/>
    <mergeCell ref="I2521:J2521"/>
    <mergeCell ref="I2522:J2522"/>
    <mergeCell ref="I2523:J2523"/>
    <mergeCell ref="I2524:J2524"/>
    <mergeCell ref="I2525:J2525"/>
    <mergeCell ref="I2526:J2526"/>
    <mergeCell ref="I2527:J2527"/>
    <mergeCell ref="I2528:J2528"/>
    <mergeCell ref="I2529:J2529"/>
    <mergeCell ref="I2530:J2530"/>
    <mergeCell ref="I2531:J2531"/>
    <mergeCell ref="I2532:J2532"/>
    <mergeCell ref="I2549:J2549"/>
    <mergeCell ref="I2550:J2550"/>
    <mergeCell ref="I2535:J2535"/>
    <mergeCell ref="I2536:J2536"/>
    <mergeCell ref="I2537:J2537"/>
    <mergeCell ref="I2538:J2538"/>
    <mergeCell ref="I2539:J2539"/>
    <mergeCell ref="I2540:J2540"/>
    <mergeCell ref="I2541:J2541"/>
    <mergeCell ref="I2542:J2542"/>
    <mergeCell ref="I2543:J2543"/>
    <mergeCell ref="I2544:J2544"/>
    <mergeCell ref="I2545:J2545"/>
    <mergeCell ref="I2546:J2546"/>
    <mergeCell ref="I2547:J2547"/>
    <mergeCell ref="I2548:J2548"/>
    <mergeCell ref="I2565:J2565"/>
    <mergeCell ref="I2566:J2566"/>
    <mergeCell ref="I2551:J2551"/>
    <mergeCell ref="I2552:J2552"/>
    <mergeCell ref="I2553:J2553"/>
    <mergeCell ref="I2554:J2554"/>
    <mergeCell ref="I2555:J2555"/>
    <mergeCell ref="I2556:J2556"/>
    <mergeCell ref="I2557:J2557"/>
    <mergeCell ref="I2558:J2558"/>
    <mergeCell ref="I2559:J2559"/>
    <mergeCell ref="I2560:J2560"/>
    <mergeCell ref="I2561:J2561"/>
    <mergeCell ref="I2562:J2562"/>
    <mergeCell ref="I2563:J2563"/>
    <mergeCell ref="I2564:J2564"/>
    <mergeCell ref="I2581:J2581"/>
    <mergeCell ref="I2582:J2582"/>
    <mergeCell ref="I2567:J2567"/>
    <mergeCell ref="I2568:J2568"/>
    <mergeCell ref="I2569:J2569"/>
    <mergeCell ref="I2570:J2570"/>
    <mergeCell ref="I2571:J2571"/>
    <mergeCell ref="I2572:J2572"/>
    <mergeCell ref="I2573:J2573"/>
    <mergeCell ref="I2574:J2574"/>
    <mergeCell ref="I2575:J2575"/>
    <mergeCell ref="I2576:J2576"/>
    <mergeCell ref="I2577:J2577"/>
    <mergeCell ref="I2578:J2578"/>
    <mergeCell ref="I2579:J2579"/>
    <mergeCell ref="I2580:J2580"/>
    <mergeCell ref="I2597:J2597"/>
    <mergeCell ref="I2598:J2598"/>
    <mergeCell ref="I2583:J2583"/>
    <mergeCell ref="I2584:J2584"/>
    <mergeCell ref="I2585:J2585"/>
    <mergeCell ref="I2586:J2586"/>
    <mergeCell ref="I2587:J2587"/>
    <mergeCell ref="I2588:J2588"/>
    <mergeCell ref="I2589:J2589"/>
    <mergeCell ref="I2590:J2590"/>
    <mergeCell ref="I2591:J2591"/>
    <mergeCell ref="I2592:J2592"/>
    <mergeCell ref="I2593:J2593"/>
    <mergeCell ref="I2594:J2594"/>
    <mergeCell ref="I2595:J2595"/>
    <mergeCell ref="I2596:J2596"/>
    <mergeCell ref="I2613:J2613"/>
    <mergeCell ref="I2614:J2614"/>
    <mergeCell ref="I2599:J2599"/>
    <mergeCell ref="I2600:J2600"/>
    <mergeCell ref="I2601:J2601"/>
    <mergeCell ref="I2602:J2602"/>
    <mergeCell ref="I2603:J2603"/>
    <mergeCell ref="I2604:J2604"/>
    <mergeCell ref="I2605:J2605"/>
    <mergeCell ref="I2606:J2606"/>
    <mergeCell ref="I2607:J2607"/>
    <mergeCell ref="I2608:J2608"/>
    <mergeCell ref="I2609:J2609"/>
    <mergeCell ref="I2610:J2610"/>
    <mergeCell ref="I2611:J2611"/>
    <mergeCell ref="I2612:J2612"/>
    <mergeCell ref="I2629:J2629"/>
    <mergeCell ref="I2630:J2630"/>
    <mergeCell ref="I2615:J2615"/>
    <mergeCell ref="I2616:J2616"/>
    <mergeCell ref="I2617:J2617"/>
    <mergeCell ref="I2618:J2618"/>
    <mergeCell ref="I2619:J2619"/>
    <mergeCell ref="I2620:J2620"/>
    <mergeCell ref="I2621:J2621"/>
    <mergeCell ref="I2622:J2622"/>
    <mergeCell ref="I2623:J2623"/>
    <mergeCell ref="I2624:J2624"/>
    <mergeCell ref="I2625:J2625"/>
    <mergeCell ref="I2626:J2626"/>
    <mergeCell ref="I2627:J2627"/>
    <mergeCell ref="I2628:J2628"/>
    <mergeCell ref="I2645:J2645"/>
    <mergeCell ref="I2646:J2646"/>
    <mergeCell ref="I2631:J2631"/>
    <mergeCell ref="I2632:J2632"/>
    <mergeCell ref="I2633:J2633"/>
    <mergeCell ref="I2634:J2634"/>
    <mergeCell ref="I2635:J2635"/>
    <mergeCell ref="I2636:J2636"/>
    <mergeCell ref="I2637:J2637"/>
    <mergeCell ref="I2638:J2638"/>
    <mergeCell ref="I2639:J2639"/>
    <mergeCell ref="I2640:J2640"/>
    <mergeCell ref="I2641:J2641"/>
    <mergeCell ref="I2642:J2642"/>
    <mergeCell ref="I2643:J2643"/>
    <mergeCell ref="I2644:J2644"/>
    <mergeCell ref="I2661:J2661"/>
    <mergeCell ref="I2662:J2662"/>
    <mergeCell ref="I2647:J2647"/>
    <mergeCell ref="I2648:J2648"/>
    <mergeCell ref="I2649:J2649"/>
    <mergeCell ref="I2650:J2650"/>
    <mergeCell ref="I2651:J2651"/>
    <mergeCell ref="I2652:J2652"/>
    <mergeCell ref="I2653:J2653"/>
    <mergeCell ref="I2654:J2654"/>
    <mergeCell ref="I2655:J2655"/>
    <mergeCell ref="I2656:J2656"/>
    <mergeCell ref="I2657:J2657"/>
    <mergeCell ref="I2658:J2658"/>
    <mergeCell ref="I2659:J2659"/>
    <mergeCell ref="I2660:J2660"/>
    <mergeCell ref="I2677:J2677"/>
    <mergeCell ref="I2678:J2678"/>
    <mergeCell ref="I2663:J2663"/>
    <mergeCell ref="I2664:J2664"/>
    <mergeCell ref="I2665:J2665"/>
    <mergeCell ref="I2666:J2666"/>
    <mergeCell ref="I2667:J2667"/>
    <mergeCell ref="I2668:J2668"/>
    <mergeCell ref="I2669:J2669"/>
    <mergeCell ref="I2670:J2670"/>
    <mergeCell ref="I2671:J2671"/>
    <mergeCell ref="I2672:J2672"/>
    <mergeCell ref="I2673:J2673"/>
    <mergeCell ref="I2674:J2674"/>
    <mergeCell ref="I2675:J2675"/>
    <mergeCell ref="I2676:J2676"/>
    <mergeCell ref="I2693:J2693"/>
    <mergeCell ref="I2694:J2694"/>
    <mergeCell ref="I2679:J2679"/>
    <mergeCell ref="I2680:J2680"/>
    <mergeCell ref="I2681:J2681"/>
    <mergeCell ref="I2682:J2682"/>
    <mergeCell ref="I2683:J2683"/>
    <mergeCell ref="I2684:J2684"/>
    <mergeCell ref="I2685:J2685"/>
    <mergeCell ref="I2686:J2686"/>
    <mergeCell ref="I2687:J2687"/>
    <mergeCell ref="I2688:J2688"/>
    <mergeCell ref="I2689:J2689"/>
    <mergeCell ref="I2690:J2690"/>
    <mergeCell ref="I2691:J2691"/>
    <mergeCell ref="I2692:J2692"/>
    <mergeCell ref="I2709:J2709"/>
    <mergeCell ref="I2710:J2710"/>
    <mergeCell ref="I2695:J2695"/>
    <mergeCell ref="I2696:J2696"/>
    <mergeCell ref="I2697:J2697"/>
    <mergeCell ref="I2698:J2698"/>
    <mergeCell ref="I2699:J2699"/>
    <mergeCell ref="I2700:J2700"/>
    <mergeCell ref="I2701:J2701"/>
    <mergeCell ref="I2702:J2702"/>
    <mergeCell ref="I2703:J2703"/>
    <mergeCell ref="I2704:J2704"/>
    <mergeCell ref="I2705:J2705"/>
    <mergeCell ref="I2706:J2706"/>
    <mergeCell ref="I2707:J2707"/>
    <mergeCell ref="I2708:J2708"/>
    <mergeCell ref="I2725:J2725"/>
    <mergeCell ref="I2726:J2726"/>
    <mergeCell ref="I2711:J2711"/>
    <mergeCell ref="I2712:J2712"/>
    <mergeCell ref="I2713:J2713"/>
    <mergeCell ref="I2714:J2714"/>
    <mergeCell ref="I2715:J2715"/>
    <mergeCell ref="I2716:J2716"/>
    <mergeCell ref="I2717:J2717"/>
    <mergeCell ref="I2718:J2718"/>
    <mergeCell ref="I2719:J2719"/>
    <mergeCell ref="I2720:J2720"/>
    <mergeCell ref="I2721:J2721"/>
    <mergeCell ref="I2722:J2722"/>
    <mergeCell ref="I2723:J2723"/>
    <mergeCell ref="I2724:J2724"/>
    <mergeCell ref="I2741:J2741"/>
    <mergeCell ref="I2742:J2742"/>
    <mergeCell ref="I2727:J2727"/>
    <mergeCell ref="I2728:J2728"/>
    <mergeCell ref="I2729:J2729"/>
    <mergeCell ref="I2730:J2730"/>
    <mergeCell ref="I2731:J2731"/>
    <mergeCell ref="I2732:J2732"/>
    <mergeCell ref="I2733:J2733"/>
    <mergeCell ref="I2734:J2734"/>
    <mergeCell ref="I2735:J2735"/>
    <mergeCell ref="I2736:J2736"/>
    <mergeCell ref="I2737:J2737"/>
    <mergeCell ref="I2738:J2738"/>
    <mergeCell ref="I2739:J2739"/>
    <mergeCell ref="I2740:J2740"/>
    <mergeCell ref="I2757:J2757"/>
    <mergeCell ref="I2758:J2758"/>
    <mergeCell ref="I2743:J2743"/>
    <mergeCell ref="I2744:J2744"/>
    <mergeCell ref="I2745:J2745"/>
    <mergeCell ref="I2746:J2746"/>
    <mergeCell ref="I2747:J2747"/>
    <mergeCell ref="I2748:J2748"/>
    <mergeCell ref="I2749:J2749"/>
    <mergeCell ref="I2750:J2750"/>
    <mergeCell ref="I2751:J2751"/>
    <mergeCell ref="I2752:J2752"/>
    <mergeCell ref="I2753:J2753"/>
    <mergeCell ref="I2754:J2754"/>
    <mergeCell ref="I2755:J2755"/>
    <mergeCell ref="I2756:J2756"/>
    <mergeCell ref="I2773:J2773"/>
    <mergeCell ref="I2774:J2774"/>
    <mergeCell ref="I2759:J2759"/>
    <mergeCell ref="I2760:J2760"/>
    <mergeCell ref="I2761:J2761"/>
    <mergeCell ref="I2762:J2762"/>
    <mergeCell ref="I2763:J2763"/>
    <mergeCell ref="I2764:J2764"/>
    <mergeCell ref="I2765:J2765"/>
    <mergeCell ref="I2766:J2766"/>
    <mergeCell ref="I2767:J2767"/>
    <mergeCell ref="I2768:J2768"/>
    <mergeCell ref="I2769:J2769"/>
    <mergeCell ref="I2770:J2770"/>
    <mergeCell ref="I2771:J2771"/>
    <mergeCell ref="I2772:J2772"/>
    <mergeCell ref="I2789:J2789"/>
    <mergeCell ref="I2790:J2790"/>
    <mergeCell ref="I2775:J2775"/>
    <mergeCell ref="I2776:J2776"/>
    <mergeCell ref="I2777:J2777"/>
    <mergeCell ref="I2778:J2778"/>
    <mergeCell ref="I2779:J2779"/>
    <mergeCell ref="I2780:J2780"/>
    <mergeCell ref="I2781:J2781"/>
    <mergeCell ref="I2782:J2782"/>
    <mergeCell ref="I2783:J2783"/>
    <mergeCell ref="I2784:J2784"/>
    <mergeCell ref="I2785:J2785"/>
    <mergeCell ref="I2786:J2786"/>
    <mergeCell ref="I2787:J2787"/>
    <mergeCell ref="I2788:J2788"/>
    <mergeCell ref="I2805:J2805"/>
    <mergeCell ref="I2806:J2806"/>
    <mergeCell ref="I2791:J2791"/>
    <mergeCell ref="I2792:J2792"/>
    <mergeCell ref="I2793:J2793"/>
    <mergeCell ref="I2794:J2794"/>
    <mergeCell ref="I2795:J2795"/>
    <mergeCell ref="I2796:J2796"/>
    <mergeCell ref="I2797:J2797"/>
    <mergeCell ref="I2798:J2798"/>
    <mergeCell ref="I2799:J2799"/>
    <mergeCell ref="I2800:J2800"/>
    <mergeCell ref="I2801:J2801"/>
    <mergeCell ref="I2802:J2802"/>
    <mergeCell ref="I2803:J2803"/>
    <mergeCell ref="I2804:J2804"/>
    <mergeCell ref="I2821:J2821"/>
    <mergeCell ref="I2822:J2822"/>
    <mergeCell ref="I2807:J2807"/>
    <mergeCell ref="I2808:J2808"/>
    <mergeCell ref="I2809:J2809"/>
    <mergeCell ref="I2810:J2810"/>
    <mergeCell ref="I2811:J2811"/>
    <mergeCell ref="I2812:J2812"/>
    <mergeCell ref="I2813:J2813"/>
    <mergeCell ref="I2814:J2814"/>
    <mergeCell ref="I2815:J2815"/>
    <mergeCell ref="I2816:J2816"/>
    <mergeCell ref="I2817:J2817"/>
    <mergeCell ref="I2818:J2818"/>
    <mergeCell ref="I2819:J2819"/>
    <mergeCell ref="I2820:J2820"/>
    <mergeCell ref="I2837:J2837"/>
    <mergeCell ref="I2838:J2838"/>
    <mergeCell ref="I2823:J2823"/>
    <mergeCell ref="I2824:J2824"/>
    <mergeCell ref="I2825:J2825"/>
    <mergeCell ref="I2826:J2826"/>
    <mergeCell ref="I2827:J2827"/>
    <mergeCell ref="I2828:J2828"/>
    <mergeCell ref="I2829:J2829"/>
    <mergeCell ref="I2830:J2830"/>
    <mergeCell ref="I2831:J2831"/>
    <mergeCell ref="I2832:J2832"/>
    <mergeCell ref="I2833:J2833"/>
    <mergeCell ref="I2834:J2834"/>
    <mergeCell ref="I2835:J2835"/>
    <mergeCell ref="I2836:J2836"/>
    <mergeCell ref="I2853:J2853"/>
    <mergeCell ref="I2854:J2854"/>
    <mergeCell ref="I2839:J2839"/>
    <mergeCell ref="I2840:J2840"/>
    <mergeCell ref="I2841:J2841"/>
    <mergeCell ref="I2842:J2842"/>
    <mergeCell ref="I2843:J2843"/>
    <mergeCell ref="I2844:J2844"/>
    <mergeCell ref="I2845:J2845"/>
    <mergeCell ref="I2846:J2846"/>
    <mergeCell ref="I2847:J2847"/>
    <mergeCell ref="I2848:J2848"/>
    <mergeCell ref="I2849:J2849"/>
    <mergeCell ref="I2850:J2850"/>
    <mergeCell ref="I2851:J2851"/>
    <mergeCell ref="I2852:J2852"/>
    <mergeCell ref="I2869:J2869"/>
    <mergeCell ref="I2870:J2870"/>
    <mergeCell ref="I2855:J2855"/>
    <mergeCell ref="I2856:J2856"/>
    <mergeCell ref="I2857:J2857"/>
    <mergeCell ref="I2858:J2858"/>
    <mergeCell ref="I2859:J2859"/>
    <mergeCell ref="I2860:J2860"/>
    <mergeCell ref="I2861:J2861"/>
    <mergeCell ref="I2862:J2862"/>
    <mergeCell ref="I2863:J2863"/>
    <mergeCell ref="I2864:J2864"/>
    <mergeCell ref="I2865:J2865"/>
    <mergeCell ref="I2866:J2866"/>
    <mergeCell ref="I2867:J2867"/>
    <mergeCell ref="I2868:J2868"/>
    <mergeCell ref="I2885:J2885"/>
    <mergeCell ref="I2886:J2886"/>
    <mergeCell ref="I2871:J2871"/>
    <mergeCell ref="I2872:J2872"/>
    <mergeCell ref="I2873:J2873"/>
    <mergeCell ref="I2874:J2874"/>
    <mergeCell ref="I2875:J2875"/>
    <mergeCell ref="I2876:J2876"/>
    <mergeCell ref="I2877:J2877"/>
    <mergeCell ref="I2878:J2878"/>
    <mergeCell ref="I2879:J2879"/>
    <mergeCell ref="I2880:J2880"/>
    <mergeCell ref="I2881:J2881"/>
    <mergeCell ref="I2882:J2882"/>
    <mergeCell ref="I2883:J2883"/>
    <mergeCell ref="I2884:J2884"/>
    <mergeCell ref="I2902:J2902"/>
    <mergeCell ref="I2887:J2887"/>
    <mergeCell ref="I2888:J2888"/>
    <mergeCell ref="I2889:J2889"/>
    <mergeCell ref="I2890:J2890"/>
    <mergeCell ref="I2891:J2891"/>
    <mergeCell ref="I2892:J2892"/>
    <mergeCell ref="I2893:J2893"/>
    <mergeCell ref="I2894:J2894"/>
    <mergeCell ref="I2909:J2909"/>
    <mergeCell ref="I2910:J2910"/>
    <mergeCell ref="I2916:J2916"/>
    <mergeCell ref="I2895:J2895"/>
    <mergeCell ref="I2896:J2896"/>
    <mergeCell ref="I2897:J2897"/>
    <mergeCell ref="I2898:J2898"/>
    <mergeCell ref="I2899:J2899"/>
    <mergeCell ref="I2900:J2900"/>
    <mergeCell ref="I2901:J2901"/>
    <mergeCell ref="I2903:J2903"/>
    <mergeCell ref="I2904:J2904"/>
    <mergeCell ref="I2905:J2905"/>
    <mergeCell ref="I2906:J2906"/>
    <mergeCell ref="I2907:J2907"/>
    <mergeCell ref="I2908:J2908"/>
    <mergeCell ref="I2911:J2911"/>
    <mergeCell ref="I2932:J2932"/>
    <mergeCell ref="I2933:J2933"/>
    <mergeCell ref="I2921:J2921"/>
    <mergeCell ref="I2922:J2922"/>
    <mergeCell ref="I2923:J2923"/>
    <mergeCell ref="I2924:J2924"/>
    <mergeCell ref="I2925:J2925"/>
    <mergeCell ref="I2926:J2926"/>
    <mergeCell ref="I2928:J2928"/>
    <mergeCell ref="I2953:J2953"/>
    <mergeCell ref="I2934:J2934"/>
    <mergeCell ref="I2935:J2935"/>
    <mergeCell ref="I2936:J2936"/>
    <mergeCell ref="I2937:J2937"/>
    <mergeCell ref="I2938:J2938"/>
    <mergeCell ref="I2939:J2939"/>
    <mergeCell ref="I2940:J2940"/>
    <mergeCell ref="I2941:J2941"/>
    <mergeCell ref="I2947:J2947"/>
    <mergeCell ref="I2948:J2948"/>
    <mergeCell ref="I2949:J2949"/>
    <mergeCell ref="I2950:J2950"/>
    <mergeCell ref="I2951:J2951"/>
    <mergeCell ref="I2952:J2952"/>
    <mergeCell ref="I2972:J2972"/>
    <mergeCell ref="I2956:J2956"/>
    <mergeCell ref="I2957:J2957"/>
    <mergeCell ref="I2967:J2967"/>
    <mergeCell ref="I2970:J2970"/>
    <mergeCell ref="I2971:J2971"/>
    <mergeCell ref="I2966:J2966"/>
    <mergeCell ref="I2968:J2968"/>
    <mergeCell ref="I2969:J2969"/>
    <mergeCell ref="I2983:J2983"/>
    <mergeCell ref="I2984:J2984"/>
    <mergeCell ref="I2985:J2985"/>
    <mergeCell ref="I2986:J2986"/>
    <mergeCell ref="I2987:J2987"/>
    <mergeCell ref="I2977:J2977"/>
    <mergeCell ref="I2978:J2978"/>
    <mergeCell ref="I2979:J2979"/>
    <mergeCell ref="I2980:J2980"/>
    <mergeCell ref="I2982:J2982"/>
    <mergeCell ref="I2997:J2997"/>
    <mergeCell ref="I2988:J2988"/>
    <mergeCell ref="I2989:J2989"/>
    <mergeCell ref="I2990:J2990"/>
    <mergeCell ref="I2991:J2991"/>
    <mergeCell ref="I2992:J2992"/>
    <mergeCell ref="I2993:J2993"/>
    <mergeCell ref="I2994:J2994"/>
    <mergeCell ref="I2995:J2995"/>
    <mergeCell ref="I2996:J2996"/>
    <mergeCell ref="I3000:J3000"/>
    <mergeCell ref="I3002:J3002"/>
    <mergeCell ref="I3003:J3003"/>
    <mergeCell ref="I3004:J3004"/>
    <mergeCell ref="I3005:J3005"/>
    <mergeCell ref="I2999:J2999"/>
    <mergeCell ref="I3001:J3001"/>
    <mergeCell ref="I3034:J3034"/>
    <mergeCell ref="I3035:J3035"/>
    <mergeCell ref="I3006:J3006"/>
    <mergeCell ref="I3007:J3007"/>
    <mergeCell ref="I3053:J3053"/>
    <mergeCell ref="I3046:J3046"/>
    <mergeCell ref="I3047:J3047"/>
    <mergeCell ref="I3048:J3048"/>
    <mergeCell ref="I3049:J3049"/>
    <mergeCell ref="I3042:J3042"/>
    <mergeCell ref="I3043:J3043"/>
    <mergeCell ref="I3044:J3044"/>
    <mergeCell ref="I3045:J3045"/>
    <mergeCell ref="I3071:J3071"/>
    <mergeCell ref="I3072:J3072"/>
    <mergeCell ref="I3073:J3073"/>
    <mergeCell ref="I3050:J3050"/>
    <mergeCell ref="I3051:J3051"/>
    <mergeCell ref="I3052:J3052"/>
    <mergeCell ref="I3074:J3074"/>
    <mergeCell ref="I3061:J3061"/>
    <mergeCell ref="I3054:J3054"/>
    <mergeCell ref="I3055:J3055"/>
    <mergeCell ref="I3056:J3056"/>
    <mergeCell ref="I3057:J3057"/>
    <mergeCell ref="I3063:J3063"/>
    <mergeCell ref="I3081:J3081"/>
    <mergeCell ref="I3082:J3082"/>
    <mergeCell ref="I3086:J3086"/>
    <mergeCell ref="I3087:J3087"/>
    <mergeCell ref="I3088:J3088"/>
    <mergeCell ref="I3089:J3089"/>
    <mergeCell ref="I3096:J3096"/>
    <mergeCell ref="I3097:J3097"/>
    <mergeCell ref="I3085:J3085"/>
    <mergeCell ref="I3066:J3066"/>
    <mergeCell ref="I3067:J3067"/>
    <mergeCell ref="I3068:J3068"/>
    <mergeCell ref="I3069:J3069"/>
    <mergeCell ref="I3070:J3070"/>
    <mergeCell ref="I3079:J3079"/>
    <mergeCell ref="I3080:J3080"/>
    <mergeCell ref="I3090:J3090"/>
    <mergeCell ref="I3091:J3091"/>
    <mergeCell ref="I3092:J3092"/>
    <mergeCell ref="I3093:J3093"/>
    <mergeCell ref="I3094:J3094"/>
    <mergeCell ref="I3095:J3095"/>
    <mergeCell ref="I3112:J3112"/>
    <mergeCell ref="I3113:J3113"/>
    <mergeCell ref="I3098:J3098"/>
    <mergeCell ref="I3099:J3099"/>
    <mergeCell ref="I3100:J3100"/>
    <mergeCell ref="I3101:J3101"/>
    <mergeCell ref="I3102:J3102"/>
    <mergeCell ref="I3103:J3103"/>
    <mergeCell ref="I3104:J3104"/>
    <mergeCell ref="I3105:J3105"/>
    <mergeCell ref="I3106:J3106"/>
    <mergeCell ref="I3107:J3107"/>
    <mergeCell ref="I3108:J3108"/>
    <mergeCell ref="I3109:J3109"/>
    <mergeCell ref="I3110:J3110"/>
    <mergeCell ref="I3111:J3111"/>
    <mergeCell ref="I3128:J3128"/>
    <mergeCell ref="I3129:J3129"/>
    <mergeCell ref="I3114:J3114"/>
    <mergeCell ref="I3115:J3115"/>
    <mergeCell ref="I3116:J3116"/>
    <mergeCell ref="I3117:J3117"/>
    <mergeCell ref="I3118:J3118"/>
    <mergeCell ref="I3119:J3119"/>
    <mergeCell ref="I3120:J3120"/>
    <mergeCell ref="I3121:J3121"/>
    <mergeCell ref="I3122:J3122"/>
    <mergeCell ref="I3123:J3123"/>
    <mergeCell ref="I3124:J3124"/>
    <mergeCell ref="I3125:J3125"/>
    <mergeCell ref="I3126:J3126"/>
    <mergeCell ref="I3127:J3127"/>
    <mergeCell ref="I3144:J3144"/>
    <mergeCell ref="I3145:J3145"/>
    <mergeCell ref="I3130:J3130"/>
    <mergeCell ref="I3131:J3131"/>
    <mergeCell ref="I3132:J3132"/>
    <mergeCell ref="I3133:J3133"/>
    <mergeCell ref="I3134:J3134"/>
    <mergeCell ref="I3135:J3135"/>
    <mergeCell ref="I3136:J3136"/>
    <mergeCell ref="I3137:J3137"/>
    <mergeCell ref="I3138:J3138"/>
    <mergeCell ref="I3139:J3139"/>
    <mergeCell ref="I3140:J3140"/>
    <mergeCell ref="I3141:J3141"/>
    <mergeCell ref="I3142:J3142"/>
    <mergeCell ref="I3143:J3143"/>
    <mergeCell ref="I3198:J3198"/>
    <mergeCell ref="I3199:J3199"/>
    <mergeCell ref="I3200:J3200"/>
    <mergeCell ref="I3201:J3201"/>
    <mergeCell ref="I3146:J3146"/>
    <mergeCell ref="I3147:J3147"/>
    <mergeCell ref="I3148:J3148"/>
    <mergeCell ref="I3149:J3149"/>
    <mergeCell ref="I3150:J3150"/>
    <mergeCell ref="I3151:J3151"/>
    <mergeCell ref="I3180:J3180"/>
    <mergeCell ref="I3174:J3174"/>
    <mergeCell ref="I3170:J3170"/>
    <mergeCell ref="I3171:J3171"/>
    <mergeCell ref="I3172:J3172"/>
    <mergeCell ref="I3173:J3173"/>
    <mergeCell ref="I3177:J3177"/>
    <mergeCell ref="I3178:J3178"/>
    <mergeCell ref="I3179:J3179"/>
    <mergeCell ref="I3216:J3216"/>
    <mergeCell ref="I3217:J3217"/>
    <mergeCell ref="I3202:J3202"/>
    <mergeCell ref="I3203:J3203"/>
    <mergeCell ref="I3204:J3204"/>
    <mergeCell ref="I3205:J3205"/>
    <mergeCell ref="I3206:J3206"/>
    <mergeCell ref="I3207:J3207"/>
    <mergeCell ref="I3208:J3208"/>
    <mergeCell ref="I3209:J3209"/>
    <mergeCell ref="I3210:J3210"/>
    <mergeCell ref="I3211:J3211"/>
    <mergeCell ref="I3212:J3212"/>
    <mergeCell ref="I3213:J3213"/>
    <mergeCell ref="I3214:J3214"/>
    <mergeCell ref="I3215:J3215"/>
    <mergeCell ref="I3232:J3232"/>
    <mergeCell ref="I3233:J3233"/>
    <mergeCell ref="I3218:J3218"/>
    <mergeCell ref="I3219:J3219"/>
    <mergeCell ref="I3220:J3220"/>
    <mergeCell ref="I3221:J3221"/>
    <mergeCell ref="I3222:J3222"/>
    <mergeCell ref="I3223:J3223"/>
    <mergeCell ref="I3224:J3224"/>
    <mergeCell ref="I3225:J3225"/>
    <mergeCell ref="I3226:J3226"/>
    <mergeCell ref="I3227:J3227"/>
    <mergeCell ref="I3228:J3228"/>
    <mergeCell ref="I3229:J3229"/>
    <mergeCell ref="I3230:J3230"/>
    <mergeCell ref="I3231:J3231"/>
    <mergeCell ref="I3248:J3248"/>
    <mergeCell ref="I3249:J3249"/>
    <mergeCell ref="I3234:J3234"/>
    <mergeCell ref="I3235:J3235"/>
    <mergeCell ref="I3236:J3236"/>
    <mergeCell ref="I3237:J3237"/>
    <mergeCell ref="I3238:J3238"/>
    <mergeCell ref="I3239:J3239"/>
    <mergeCell ref="I3240:J3240"/>
    <mergeCell ref="I3241:J3241"/>
    <mergeCell ref="I3242:J3242"/>
    <mergeCell ref="I3243:J3243"/>
    <mergeCell ref="I3244:J3244"/>
    <mergeCell ref="I3245:J3245"/>
    <mergeCell ref="I3246:J3246"/>
    <mergeCell ref="I3247:J3247"/>
    <mergeCell ref="I3264:J3264"/>
    <mergeCell ref="I3265:J3265"/>
    <mergeCell ref="I3250:J3250"/>
    <mergeCell ref="I3251:J3251"/>
    <mergeCell ref="I3252:J3252"/>
    <mergeCell ref="I3253:J3253"/>
    <mergeCell ref="I3254:J3254"/>
    <mergeCell ref="I3255:J3255"/>
    <mergeCell ref="I3256:J3256"/>
    <mergeCell ref="I3257:J3257"/>
    <mergeCell ref="I3258:J3258"/>
    <mergeCell ref="I3259:J3259"/>
    <mergeCell ref="I3260:J3260"/>
    <mergeCell ref="I3261:J3261"/>
    <mergeCell ref="I3262:J3262"/>
    <mergeCell ref="I3263:J3263"/>
    <mergeCell ref="I3280:J3280"/>
    <mergeCell ref="I3281:J3281"/>
    <mergeCell ref="I3266:J3266"/>
    <mergeCell ref="I3267:J3267"/>
    <mergeCell ref="I3268:J3268"/>
    <mergeCell ref="I3269:J3269"/>
    <mergeCell ref="I3270:J3270"/>
    <mergeCell ref="I3271:J3271"/>
    <mergeCell ref="I3272:J3272"/>
    <mergeCell ref="I3273:J3273"/>
    <mergeCell ref="I3274:J3274"/>
    <mergeCell ref="I3275:J3275"/>
    <mergeCell ref="I3276:J3276"/>
    <mergeCell ref="I3277:J3277"/>
    <mergeCell ref="I3278:J3278"/>
    <mergeCell ref="I3279:J3279"/>
    <mergeCell ref="I3296:J3296"/>
    <mergeCell ref="I3297:J3297"/>
    <mergeCell ref="I3282:J3282"/>
    <mergeCell ref="I3283:J3283"/>
    <mergeCell ref="I3284:J3284"/>
    <mergeCell ref="I3285:J3285"/>
    <mergeCell ref="I3286:J3286"/>
    <mergeCell ref="I3287:J3287"/>
    <mergeCell ref="I3288:J3288"/>
    <mergeCell ref="I3289:J3289"/>
    <mergeCell ref="I3290:J3290"/>
    <mergeCell ref="I3291:J3291"/>
    <mergeCell ref="I3292:J3292"/>
    <mergeCell ref="I3293:J3293"/>
    <mergeCell ref="I3294:J3294"/>
    <mergeCell ref="I3295:J3295"/>
    <mergeCell ref="I3312:J3312"/>
    <mergeCell ref="I3313:J3313"/>
    <mergeCell ref="I3298:J3298"/>
    <mergeCell ref="I3299:J3299"/>
    <mergeCell ref="I3300:J3300"/>
    <mergeCell ref="I3301:J3301"/>
    <mergeCell ref="I3302:J3302"/>
    <mergeCell ref="I3303:J3303"/>
    <mergeCell ref="I3304:J3304"/>
    <mergeCell ref="I3305:J3305"/>
    <mergeCell ref="I3306:J3306"/>
    <mergeCell ref="I3307:J3307"/>
    <mergeCell ref="I3308:J3308"/>
    <mergeCell ref="I3309:J3309"/>
    <mergeCell ref="I3310:J3310"/>
    <mergeCell ref="I3311:J3311"/>
    <mergeCell ref="I3328:J3328"/>
    <mergeCell ref="I3329:J3329"/>
    <mergeCell ref="I3314:J3314"/>
    <mergeCell ref="I3315:J3315"/>
    <mergeCell ref="I3316:J3316"/>
    <mergeCell ref="I3317:J3317"/>
    <mergeCell ref="I3318:J3318"/>
    <mergeCell ref="I3319:J3319"/>
    <mergeCell ref="I3320:J3320"/>
    <mergeCell ref="I3321:J3321"/>
    <mergeCell ref="I3322:J3322"/>
    <mergeCell ref="I3323:J3323"/>
    <mergeCell ref="I3324:J3324"/>
    <mergeCell ref="I3325:J3325"/>
    <mergeCell ref="I3326:J3326"/>
    <mergeCell ref="I3327:J3327"/>
    <mergeCell ref="I3344:J3344"/>
    <mergeCell ref="I3345:J3345"/>
    <mergeCell ref="I3330:J3330"/>
    <mergeCell ref="I3331:J3331"/>
    <mergeCell ref="I3332:J3332"/>
    <mergeCell ref="I3333:J3333"/>
    <mergeCell ref="I3334:J3334"/>
    <mergeCell ref="I3335:J3335"/>
    <mergeCell ref="I3336:J3336"/>
    <mergeCell ref="I3337:J3337"/>
    <mergeCell ref="I3338:J3338"/>
    <mergeCell ref="I3339:J3339"/>
    <mergeCell ref="I3340:J3340"/>
    <mergeCell ref="I3341:J3341"/>
    <mergeCell ref="I3342:J3342"/>
    <mergeCell ref="I3343:J3343"/>
    <mergeCell ref="I3360:J3360"/>
    <mergeCell ref="I3361:J3361"/>
    <mergeCell ref="I3346:J3346"/>
    <mergeCell ref="I3347:J3347"/>
    <mergeCell ref="I3348:J3348"/>
    <mergeCell ref="I3349:J3349"/>
    <mergeCell ref="I3350:J3350"/>
    <mergeCell ref="I3351:J3351"/>
    <mergeCell ref="I3352:J3352"/>
    <mergeCell ref="I3353:J3353"/>
    <mergeCell ref="I3354:J3354"/>
    <mergeCell ref="I3355:J3355"/>
    <mergeCell ref="I3356:J3356"/>
    <mergeCell ref="I3357:J3357"/>
    <mergeCell ref="I3358:J3358"/>
    <mergeCell ref="I3359:J3359"/>
    <mergeCell ref="I3376:J3376"/>
    <mergeCell ref="I3377:J3377"/>
    <mergeCell ref="I3362:J3362"/>
    <mergeCell ref="I3363:J3363"/>
    <mergeCell ref="I3364:J3364"/>
    <mergeCell ref="I3365:J3365"/>
    <mergeCell ref="I3366:J3366"/>
    <mergeCell ref="I3367:J3367"/>
    <mergeCell ref="I3368:J3368"/>
    <mergeCell ref="I3369:J3369"/>
    <mergeCell ref="I3370:J3370"/>
    <mergeCell ref="I3371:J3371"/>
    <mergeCell ref="I3372:J3372"/>
    <mergeCell ref="I3373:J3373"/>
    <mergeCell ref="I3374:J3374"/>
    <mergeCell ref="I3375:J3375"/>
    <mergeCell ref="I3392:J3392"/>
    <mergeCell ref="I3393:J3393"/>
    <mergeCell ref="I3378:J3378"/>
    <mergeCell ref="I3379:J3379"/>
    <mergeCell ref="I3380:J3380"/>
    <mergeCell ref="I3381:J3381"/>
    <mergeCell ref="I3382:J3382"/>
    <mergeCell ref="I3383:J3383"/>
    <mergeCell ref="I3384:J3384"/>
    <mergeCell ref="I3385:J3385"/>
    <mergeCell ref="I3386:J3386"/>
    <mergeCell ref="I3387:J3387"/>
    <mergeCell ref="I3388:J3388"/>
    <mergeCell ref="I3389:J3389"/>
    <mergeCell ref="I3390:J3390"/>
    <mergeCell ref="I3391:J3391"/>
    <mergeCell ref="I3408:J3408"/>
    <mergeCell ref="I3409:J3409"/>
    <mergeCell ref="I3394:J3394"/>
    <mergeCell ref="I3395:J3395"/>
    <mergeCell ref="I3396:J3396"/>
    <mergeCell ref="I3397:J3397"/>
    <mergeCell ref="I3398:J3398"/>
    <mergeCell ref="I3399:J3399"/>
    <mergeCell ref="I3400:J3400"/>
    <mergeCell ref="I3401:J3401"/>
    <mergeCell ref="I3402:J3402"/>
    <mergeCell ref="I3403:J3403"/>
    <mergeCell ref="I3404:J3404"/>
    <mergeCell ref="I3405:J3405"/>
    <mergeCell ref="I3406:J3406"/>
    <mergeCell ref="I3407:J3407"/>
    <mergeCell ref="I3424:J3424"/>
    <mergeCell ref="I3425:J3425"/>
    <mergeCell ref="I3410:J3410"/>
    <mergeCell ref="I3411:J3411"/>
    <mergeCell ref="I3412:J3412"/>
    <mergeCell ref="I3413:J3413"/>
    <mergeCell ref="I3414:J3414"/>
    <mergeCell ref="I3415:J3415"/>
    <mergeCell ref="I3416:J3416"/>
    <mergeCell ref="I3417:J3417"/>
    <mergeCell ref="I3418:J3418"/>
    <mergeCell ref="I3419:J3419"/>
    <mergeCell ref="I3420:J3420"/>
    <mergeCell ref="I3421:J3421"/>
    <mergeCell ref="I3422:J3422"/>
    <mergeCell ref="I3423:J3423"/>
    <mergeCell ref="I3440:J3440"/>
    <mergeCell ref="I3441:J3441"/>
    <mergeCell ref="I3426:J3426"/>
    <mergeCell ref="I3427:J3427"/>
    <mergeCell ref="I3428:J3428"/>
    <mergeCell ref="I3429:J3429"/>
    <mergeCell ref="I3430:J3430"/>
    <mergeCell ref="I3431:J3431"/>
    <mergeCell ref="I3432:J3432"/>
    <mergeCell ref="I3433:J3433"/>
    <mergeCell ref="I3434:J3434"/>
    <mergeCell ref="I3435:J3435"/>
    <mergeCell ref="I3436:J3436"/>
    <mergeCell ref="I3437:J3437"/>
    <mergeCell ref="I3438:J3438"/>
    <mergeCell ref="I3439:J3439"/>
    <mergeCell ref="I3456:J3456"/>
    <mergeCell ref="I3457:J3457"/>
    <mergeCell ref="I3442:J3442"/>
    <mergeCell ref="I3443:J3443"/>
    <mergeCell ref="I3444:J3444"/>
    <mergeCell ref="I3445:J3445"/>
    <mergeCell ref="I3446:J3446"/>
    <mergeCell ref="I3447:J3447"/>
    <mergeCell ref="I3448:J3448"/>
    <mergeCell ref="I3449:J3449"/>
    <mergeCell ref="I3450:J3450"/>
    <mergeCell ref="I3451:J3451"/>
    <mergeCell ref="I3452:J3452"/>
    <mergeCell ref="I3453:J3453"/>
    <mergeCell ref="I3454:J3454"/>
    <mergeCell ref="I3455:J3455"/>
    <mergeCell ref="I3472:J3472"/>
    <mergeCell ref="I3473:J3473"/>
    <mergeCell ref="I3458:J3458"/>
    <mergeCell ref="I3459:J3459"/>
    <mergeCell ref="I3460:J3460"/>
    <mergeCell ref="I3461:J3461"/>
    <mergeCell ref="I3462:J3462"/>
    <mergeCell ref="I3463:J3463"/>
    <mergeCell ref="I3464:J3464"/>
    <mergeCell ref="I3465:J3465"/>
    <mergeCell ref="I3466:J3466"/>
    <mergeCell ref="I3467:J3467"/>
    <mergeCell ref="I3468:J3468"/>
    <mergeCell ref="I3469:J3469"/>
    <mergeCell ref="I3470:J3470"/>
    <mergeCell ref="I3471:J3471"/>
    <mergeCell ref="I3488:J3488"/>
    <mergeCell ref="I3489:J3489"/>
    <mergeCell ref="I3474:J3474"/>
    <mergeCell ref="I3475:J3475"/>
    <mergeCell ref="I3476:J3476"/>
    <mergeCell ref="I3477:J3477"/>
    <mergeCell ref="I3478:J3478"/>
    <mergeCell ref="I3479:J3479"/>
    <mergeCell ref="I3480:J3480"/>
    <mergeCell ref="I3481:J3481"/>
    <mergeCell ref="I3482:J3482"/>
    <mergeCell ref="I3483:J3483"/>
    <mergeCell ref="I3484:J3484"/>
    <mergeCell ref="I3485:J3485"/>
    <mergeCell ref="I3486:J3486"/>
    <mergeCell ref="I3487:J3487"/>
    <mergeCell ref="I3504:J3504"/>
    <mergeCell ref="I3505:J3505"/>
    <mergeCell ref="I3490:J3490"/>
    <mergeCell ref="I3491:J3491"/>
    <mergeCell ref="I3492:J3492"/>
    <mergeCell ref="I3493:J3493"/>
    <mergeCell ref="I3494:J3494"/>
    <mergeCell ref="I3495:J3495"/>
    <mergeCell ref="I3496:J3496"/>
    <mergeCell ref="I3497:J3497"/>
    <mergeCell ref="I3498:J3498"/>
    <mergeCell ref="I3499:J3499"/>
    <mergeCell ref="I3500:J3500"/>
    <mergeCell ref="I3501:J3501"/>
    <mergeCell ref="I3502:J3502"/>
    <mergeCell ref="I3503:J3503"/>
    <mergeCell ref="I3520:J3520"/>
    <mergeCell ref="I3521:J3521"/>
    <mergeCell ref="I3506:J3506"/>
    <mergeCell ref="I3507:J3507"/>
    <mergeCell ref="I3508:J3508"/>
    <mergeCell ref="I3509:J3509"/>
    <mergeCell ref="I3510:J3510"/>
    <mergeCell ref="I3511:J3511"/>
    <mergeCell ref="I3512:J3512"/>
    <mergeCell ref="I3513:J3513"/>
    <mergeCell ref="I3514:J3514"/>
    <mergeCell ref="I3515:J3515"/>
    <mergeCell ref="I3516:J3516"/>
    <mergeCell ref="I3517:J3517"/>
    <mergeCell ref="I3518:J3518"/>
    <mergeCell ref="I3519:J3519"/>
    <mergeCell ref="I3536:J3536"/>
    <mergeCell ref="I3537:J3537"/>
    <mergeCell ref="I3522:J3522"/>
    <mergeCell ref="I3523:J3523"/>
    <mergeCell ref="I3524:J3524"/>
    <mergeCell ref="I3525:J3525"/>
    <mergeCell ref="I3526:J3526"/>
    <mergeCell ref="I3527:J3527"/>
    <mergeCell ref="I3528:J3528"/>
    <mergeCell ref="I3529:J3529"/>
    <mergeCell ref="I3530:J3530"/>
    <mergeCell ref="I3531:J3531"/>
    <mergeCell ref="I3532:J3532"/>
    <mergeCell ref="I3533:J3533"/>
    <mergeCell ref="I3534:J3534"/>
    <mergeCell ref="I3535:J3535"/>
    <mergeCell ref="I3552:J3552"/>
    <mergeCell ref="I3553:J3553"/>
    <mergeCell ref="I3538:J3538"/>
    <mergeCell ref="I3539:J3539"/>
    <mergeCell ref="I3540:J3540"/>
    <mergeCell ref="I3541:J3541"/>
    <mergeCell ref="I3542:J3542"/>
    <mergeCell ref="I3543:J3543"/>
    <mergeCell ref="I3544:J3544"/>
    <mergeCell ref="I3545:J3545"/>
    <mergeCell ref="I3546:J3546"/>
    <mergeCell ref="I3547:J3547"/>
    <mergeCell ref="I3548:J3548"/>
    <mergeCell ref="I3549:J3549"/>
    <mergeCell ref="I3550:J3550"/>
    <mergeCell ref="I3551:J3551"/>
    <mergeCell ref="I3568:J3568"/>
    <mergeCell ref="I3569:J3569"/>
    <mergeCell ref="I3554:J3554"/>
    <mergeCell ref="I3555:J3555"/>
    <mergeCell ref="I3556:J3556"/>
    <mergeCell ref="I3557:J3557"/>
    <mergeCell ref="I3558:J3558"/>
    <mergeCell ref="I3559:J3559"/>
    <mergeCell ref="I3560:J3560"/>
    <mergeCell ref="I3561:J3561"/>
    <mergeCell ref="I3562:J3562"/>
    <mergeCell ref="I3563:J3563"/>
    <mergeCell ref="I3564:J3564"/>
    <mergeCell ref="I3565:J3565"/>
    <mergeCell ref="I3566:J3566"/>
    <mergeCell ref="I3567:J3567"/>
    <mergeCell ref="I3584:J3584"/>
    <mergeCell ref="I3585:J3585"/>
    <mergeCell ref="I3570:J3570"/>
    <mergeCell ref="I3571:J3571"/>
    <mergeCell ref="I3572:J3572"/>
    <mergeCell ref="I3573:J3573"/>
    <mergeCell ref="I3574:J3574"/>
    <mergeCell ref="I3575:J3575"/>
    <mergeCell ref="I3576:J3576"/>
    <mergeCell ref="I3577:J3577"/>
    <mergeCell ref="I3578:J3578"/>
    <mergeCell ref="I3579:J3579"/>
    <mergeCell ref="I3580:J3580"/>
    <mergeCell ref="I3581:J3581"/>
    <mergeCell ref="I3582:J3582"/>
    <mergeCell ref="I3583:J3583"/>
    <mergeCell ref="I3600:J3600"/>
    <mergeCell ref="I3601:J3601"/>
    <mergeCell ref="I3586:J3586"/>
    <mergeCell ref="I3587:J3587"/>
    <mergeCell ref="I3588:J3588"/>
    <mergeCell ref="I3589:J3589"/>
    <mergeCell ref="I3590:J3590"/>
    <mergeCell ref="I3591:J3591"/>
    <mergeCell ref="I3592:J3592"/>
    <mergeCell ref="I3593:J3593"/>
    <mergeCell ref="I3594:J3594"/>
    <mergeCell ref="I3595:J3595"/>
    <mergeCell ref="I3596:J3596"/>
    <mergeCell ref="I3597:J3597"/>
    <mergeCell ref="I3598:J3598"/>
    <mergeCell ref="I3599:J3599"/>
    <mergeCell ref="I3616:J3616"/>
    <mergeCell ref="I3617:J3617"/>
    <mergeCell ref="I3602:J3602"/>
    <mergeCell ref="I3603:J3603"/>
    <mergeCell ref="I3604:J3604"/>
    <mergeCell ref="I3605:J3605"/>
    <mergeCell ref="I3606:J3606"/>
    <mergeCell ref="I3607:J3607"/>
    <mergeCell ref="I3608:J3608"/>
    <mergeCell ref="I3609:J3609"/>
    <mergeCell ref="I3610:J3610"/>
    <mergeCell ref="I3611:J3611"/>
    <mergeCell ref="I3612:J3612"/>
    <mergeCell ref="I3613:J3613"/>
    <mergeCell ref="I3614:J3614"/>
    <mergeCell ref="I3615:J3615"/>
    <mergeCell ref="I3632:J3632"/>
    <mergeCell ref="I3633:J3633"/>
    <mergeCell ref="I3618:J3618"/>
    <mergeCell ref="I3619:J3619"/>
    <mergeCell ref="I3620:J3620"/>
    <mergeCell ref="I3621:J3621"/>
    <mergeCell ref="I3622:J3622"/>
    <mergeCell ref="I3623:J3623"/>
    <mergeCell ref="I3624:J3624"/>
    <mergeCell ref="I3625:J3625"/>
    <mergeCell ref="I3626:J3626"/>
    <mergeCell ref="I3627:J3627"/>
    <mergeCell ref="I3628:J3628"/>
    <mergeCell ref="I3629:J3629"/>
    <mergeCell ref="I3630:J3630"/>
    <mergeCell ref="I3631:J3631"/>
    <mergeCell ref="I3648:J3648"/>
    <mergeCell ref="I3649:J3649"/>
    <mergeCell ref="I3634:J3634"/>
    <mergeCell ref="I3635:J3635"/>
    <mergeCell ref="I3636:J3636"/>
    <mergeCell ref="I3637:J3637"/>
    <mergeCell ref="I3638:J3638"/>
    <mergeCell ref="I3639:J3639"/>
    <mergeCell ref="I3640:J3640"/>
    <mergeCell ref="I3641:J3641"/>
    <mergeCell ref="I3642:J3642"/>
    <mergeCell ref="I3643:J3643"/>
    <mergeCell ref="I3644:J3644"/>
    <mergeCell ref="I3645:J3645"/>
    <mergeCell ref="I3646:J3646"/>
    <mergeCell ref="I3647:J3647"/>
    <mergeCell ref="I3664:J3664"/>
    <mergeCell ref="I3665:J3665"/>
    <mergeCell ref="I3650:J3650"/>
    <mergeCell ref="I3651:J3651"/>
    <mergeCell ref="I3652:J3652"/>
    <mergeCell ref="I3653:J3653"/>
    <mergeCell ref="I3654:J3654"/>
    <mergeCell ref="I3655:J3655"/>
    <mergeCell ref="I3656:J3656"/>
    <mergeCell ref="I3657:J3657"/>
    <mergeCell ref="I3658:J3658"/>
    <mergeCell ref="I3659:J3659"/>
    <mergeCell ref="I3660:J3660"/>
    <mergeCell ref="I3661:J3661"/>
    <mergeCell ref="I3662:J3662"/>
    <mergeCell ref="I3663:J3663"/>
    <mergeCell ref="I3680:J3680"/>
    <mergeCell ref="I3681:J3681"/>
    <mergeCell ref="I3666:J3666"/>
    <mergeCell ref="I3667:J3667"/>
    <mergeCell ref="I3668:J3668"/>
    <mergeCell ref="I3669:J3669"/>
    <mergeCell ref="I3670:J3670"/>
    <mergeCell ref="I3671:J3671"/>
    <mergeCell ref="I3672:J3672"/>
    <mergeCell ref="I3673:J3673"/>
    <mergeCell ref="I3674:J3674"/>
    <mergeCell ref="I3675:J3675"/>
    <mergeCell ref="I3676:J3676"/>
    <mergeCell ref="I3677:J3677"/>
    <mergeCell ref="I3678:J3678"/>
    <mergeCell ref="I3679:J3679"/>
    <mergeCell ref="I3696:J3696"/>
    <mergeCell ref="I3697:J3697"/>
    <mergeCell ref="I3682:J3682"/>
    <mergeCell ref="I3683:J3683"/>
    <mergeCell ref="I3684:J3684"/>
    <mergeCell ref="I3685:J3685"/>
    <mergeCell ref="I3686:J3686"/>
    <mergeCell ref="I3687:J3687"/>
    <mergeCell ref="I3688:J3688"/>
    <mergeCell ref="I3689:J3689"/>
    <mergeCell ref="I3690:J3690"/>
    <mergeCell ref="I3691:J3691"/>
    <mergeCell ref="I3692:J3692"/>
    <mergeCell ref="I3693:J3693"/>
    <mergeCell ref="I3694:J3694"/>
    <mergeCell ref="I3695:J3695"/>
    <mergeCell ref="I3712:J3712"/>
    <mergeCell ref="I3713:J3713"/>
    <mergeCell ref="I3698:J3698"/>
    <mergeCell ref="I3699:J3699"/>
    <mergeCell ref="I3700:J3700"/>
    <mergeCell ref="I3701:J3701"/>
    <mergeCell ref="I3702:J3702"/>
    <mergeCell ref="I3703:J3703"/>
    <mergeCell ref="I3704:J3704"/>
    <mergeCell ref="I3705:J3705"/>
    <mergeCell ref="I3706:J3706"/>
    <mergeCell ref="I3707:J3707"/>
    <mergeCell ref="I3708:J3708"/>
    <mergeCell ref="I3709:J3709"/>
    <mergeCell ref="I3710:J3710"/>
    <mergeCell ref="I3711:J3711"/>
    <mergeCell ref="I3728:J3728"/>
    <mergeCell ref="I3729:J3729"/>
    <mergeCell ref="I3714:J3714"/>
    <mergeCell ref="I3715:J3715"/>
    <mergeCell ref="I3716:J3716"/>
    <mergeCell ref="I3717:J3717"/>
    <mergeCell ref="I3718:J3718"/>
    <mergeCell ref="I3719:J3719"/>
    <mergeCell ref="I3720:J3720"/>
    <mergeCell ref="I3721:J3721"/>
    <mergeCell ref="I3722:J3722"/>
    <mergeCell ref="I3723:J3723"/>
    <mergeCell ref="I3724:J3724"/>
    <mergeCell ref="I3725:J3725"/>
    <mergeCell ref="I3726:J3726"/>
    <mergeCell ref="I3727:J3727"/>
    <mergeCell ref="I3744:J3744"/>
    <mergeCell ref="I3745:J3745"/>
    <mergeCell ref="I3730:J3730"/>
    <mergeCell ref="I3731:J3731"/>
    <mergeCell ref="I3732:J3732"/>
    <mergeCell ref="I3733:J3733"/>
    <mergeCell ref="I3734:J3734"/>
    <mergeCell ref="I3735:J3735"/>
    <mergeCell ref="I3736:J3736"/>
    <mergeCell ref="I3737:J3737"/>
    <mergeCell ref="I3746:J3746"/>
    <mergeCell ref="I3747:J3747"/>
    <mergeCell ref="I3748:J3748"/>
    <mergeCell ref="I3749:J3749"/>
    <mergeCell ref="I3738:J3738"/>
    <mergeCell ref="I3739:J3739"/>
    <mergeCell ref="I3740:J3740"/>
    <mergeCell ref="I3741:J3741"/>
    <mergeCell ref="I3742:J3742"/>
    <mergeCell ref="I3743:J3743"/>
    <mergeCell ref="I3750:J3750"/>
    <mergeCell ref="I3751:J3751"/>
    <mergeCell ref="I3752:J3752"/>
    <mergeCell ref="I3772:J3772"/>
    <mergeCell ref="I3753:J3753"/>
    <mergeCell ref="I3754:J3754"/>
    <mergeCell ref="I3755:J3755"/>
    <mergeCell ref="I3756:J3756"/>
    <mergeCell ref="I3757:J3757"/>
    <mergeCell ref="I3758:J3758"/>
    <mergeCell ref="I3782:J3782"/>
    <mergeCell ref="I3783:J3783"/>
    <mergeCell ref="I3784:J3784"/>
    <mergeCell ref="I3777:J3777"/>
    <mergeCell ref="I3778:J3778"/>
    <mergeCell ref="I3779:J3779"/>
    <mergeCell ref="I3780:J3780"/>
    <mergeCell ref="I3781:J3781"/>
    <mergeCell ref="I3799:J3799"/>
    <mergeCell ref="I3800:J3800"/>
    <mergeCell ref="I3785:J3785"/>
    <mergeCell ref="I3786:J3786"/>
    <mergeCell ref="I3787:J3787"/>
    <mergeCell ref="I3788:J3788"/>
    <mergeCell ref="I3789:J3789"/>
    <mergeCell ref="I3790:J3790"/>
    <mergeCell ref="I3791:J3791"/>
    <mergeCell ref="I3792:J3792"/>
    <mergeCell ref="I3793:J3793"/>
    <mergeCell ref="I3794:J3794"/>
    <mergeCell ref="I3795:J3795"/>
    <mergeCell ref="I3796:J3796"/>
    <mergeCell ref="I3797:J3797"/>
    <mergeCell ref="I3798:J3798"/>
    <mergeCell ref="I3815:J3815"/>
    <mergeCell ref="I3816:J3816"/>
    <mergeCell ref="I3801:J3801"/>
    <mergeCell ref="I3802:J3802"/>
    <mergeCell ref="I3803:J3803"/>
    <mergeCell ref="I3804:J3804"/>
    <mergeCell ref="I3805:J3805"/>
    <mergeCell ref="I3806:J3806"/>
    <mergeCell ref="I3807:J3807"/>
    <mergeCell ref="I3808:J3808"/>
    <mergeCell ref="I3809:J3809"/>
    <mergeCell ref="I3810:J3810"/>
    <mergeCell ref="I3811:J3811"/>
    <mergeCell ref="I3812:J3812"/>
    <mergeCell ref="I3813:J3813"/>
    <mergeCell ref="I3814:J3814"/>
    <mergeCell ref="I3831:J3831"/>
    <mergeCell ref="I3832:J3832"/>
    <mergeCell ref="I3817:J3817"/>
    <mergeCell ref="I3818:J3818"/>
    <mergeCell ref="I3819:J3819"/>
    <mergeCell ref="I3820:J3820"/>
    <mergeCell ref="I3821:J3821"/>
    <mergeCell ref="I3822:J3822"/>
    <mergeCell ref="I3823:J3823"/>
    <mergeCell ref="I3824:J3824"/>
    <mergeCell ref="I3825:J3825"/>
    <mergeCell ref="I3826:J3826"/>
    <mergeCell ref="I3827:J3827"/>
    <mergeCell ref="I3828:J3828"/>
    <mergeCell ref="I3829:J3829"/>
    <mergeCell ref="I3830:J3830"/>
    <mergeCell ref="I3847:J3847"/>
    <mergeCell ref="I3848:J3848"/>
    <mergeCell ref="I3833:J3833"/>
    <mergeCell ref="I3834:J3834"/>
    <mergeCell ref="I3835:J3835"/>
    <mergeCell ref="I3836:J3836"/>
    <mergeCell ref="I3837:J3837"/>
    <mergeCell ref="I3838:J3838"/>
    <mergeCell ref="I3839:J3839"/>
    <mergeCell ref="I3840:J3840"/>
    <mergeCell ref="I3841:J3841"/>
    <mergeCell ref="I3842:J3842"/>
    <mergeCell ref="I3843:J3843"/>
    <mergeCell ref="I3844:J3844"/>
    <mergeCell ref="I3845:J3845"/>
    <mergeCell ref="I3846:J3846"/>
    <mergeCell ref="I3863:J3863"/>
    <mergeCell ref="I3864:J3864"/>
    <mergeCell ref="I3849:J3849"/>
    <mergeCell ref="I3850:J3850"/>
    <mergeCell ref="I3851:J3851"/>
    <mergeCell ref="I3852:J3852"/>
    <mergeCell ref="I3853:J3853"/>
    <mergeCell ref="I3854:J3854"/>
    <mergeCell ref="I3855:J3855"/>
    <mergeCell ref="I3856:J3856"/>
    <mergeCell ref="I3857:J3857"/>
    <mergeCell ref="I3858:J3858"/>
    <mergeCell ref="I3859:J3859"/>
    <mergeCell ref="I3860:J3860"/>
    <mergeCell ref="I3861:J3861"/>
    <mergeCell ref="I3862:J3862"/>
    <mergeCell ref="I3880:J3880"/>
    <mergeCell ref="I3865:J3865"/>
    <mergeCell ref="I3866:J3866"/>
    <mergeCell ref="I3867:J3867"/>
    <mergeCell ref="I3868:J3868"/>
    <mergeCell ref="I3869:J3869"/>
    <mergeCell ref="I3870:J3870"/>
    <mergeCell ref="I3871:J3871"/>
    <mergeCell ref="I3872:J3872"/>
    <mergeCell ref="I3886:J3886"/>
    <mergeCell ref="I3887:J3887"/>
    <mergeCell ref="I3888:J3888"/>
    <mergeCell ref="I3873:J3873"/>
    <mergeCell ref="I3874:J3874"/>
    <mergeCell ref="I3875:J3875"/>
    <mergeCell ref="I3876:J3876"/>
    <mergeCell ref="I3877:J3877"/>
    <mergeCell ref="I3878:J3878"/>
    <mergeCell ref="I3879:J3879"/>
    <mergeCell ref="I3892:J3892"/>
    <mergeCell ref="I3893:J3893"/>
    <mergeCell ref="I3894:J3894"/>
    <mergeCell ref="I3895:J3895"/>
    <mergeCell ref="I3896:J3896"/>
    <mergeCell ref="I3881:J3881"/>
    <mergeCell ref="I3882:J3882"/>
    <mergeCell ref="I3883:J3883"/>
    <mergeCell ref="I3884:J3884"/>
    <mergeCell ref="I3885:J3885"/>
    <mergeCell ref="I2945:J2945"/>
    <mergeCell ref="I2946:J2946"/>
    <mergeCell ref="I3899:J3899"/>
    <mergeCell ref="I3900:J3900"/>
    <mergeCell ref="I3901:J3901"/>
    <mergeCell ref="I3898:J3898"/>
    <mergeCell ref="I3897:J3897"/>
    <mergeCell ref="I3889:J3889"/>
    <mergeCell ref="I3890:J3890"/>
    <mergeCell ref="I3891:J3891"/>
    <mergeCell ref="I2927:J2927"/>
    <mergeCell ref="I2929:J2929"/>
    <mergeCell ref="I2930:J2930"/>
    <mergeCell ref="I2964:J2964"/>
    <mergeCell ref="I2965:J2965"/>
    <mergeCell ref="I2954:J2954"/>
    <mergeCell ref="I2942:J2942"/>
    <mergeCell ref="I2943:J2943"/>
    <mergeCell ref="I2944:J2944"/>
    <mergeCell ref="I2931:J2931"/>
    <mergeCell ref="I2912:J2912"/>
    <mergeCell ref="I2913:J2913"/>
    <mergeCell ref="I2914:J2914"/>
    <mergeCell ref="I2915:J2915"/>
    <mergeCell ref="I2918:J2918"/>
    <mergeCell ref="I2919:J2919"/>
    <mergeCell ref="I2917:J2917"/>
    <mergeCell ref="I2963:J2963"/>
    <mergeCell ref="I2962:J2962"/>
    <mergeCell ref="I2958:J2958"/>
    <mergeCell ref="I2959:J2959"/>
    <mergeCell ref="I2960:J2960"/>
    <mergeCell ref="I2961:J2961"/>
    <mergeCell ref="I2955:J2955"/>
    <mergeCell ref="I2920:J2920"/>
    <mergeCell ref="I3018:J3018"/>
    <mergeCell ref="I3008:J3008"/>
    <mergeCell ref="I3009:J3009"/>
    <mergeCell ref="I2973:J2973"/>
    <mergeCell ref="I2974:J2974"/>
    <mergeCell ref="I2975:J2975"/>
    <mergeCell ref="I2976:J2976"/>
    <mergeCell ref="I2981:J2981"/>
    <mergeCell ref="I2998:J2998"/>
    <mergeCell ref="I3025:J3025"/>
    <mergeCell ref="I3026:J3026"/>
    <mergeCell ref="I3014:J3014"/>
    <mergeCell ref="I3010:J3010"/>
    <mergeCell ref="I3011:J3011"/>
    <mergeCell ref="I3012:J3012"/>
    <mergeCell ref="I3013:J3013"/>
    <mergeCell ref="I3015:J3015"/>
    <mergeCell ref="I3016:J3016"/>
    <mergeCell ref="I3017:J3017"/>
    <mergeCell ref="I3019:J3019"/>
    <mergeCell ref="I3020:J3020"/>
    <mergeCell ref="I3021:J3021"/>
    <mergeCell ref="I3022:J3022"/>
    <mergeCell ref="I3023:J3023"/>
    <mergeCell ref="I3024:J3024"/>
    <mergeCell ref="I3038:J3038"/>
    <mergeCell ref="I3039:J3039"/>
    <mergeCell ref="I3040:J3040"/>
    <mergeCell ref="I3041:J3041"/>
    <mergeCell ref="I3027:J3027"/>
    <mergeCell ref="I3028:J3028"/>
    <mergeCell ref="I3029:J3029"/>
    <mergeCell ref="I3030:J3030"/>
    <mergeCell ref="I3036:J3036"/>
    <mergeCell ref="I3037:J3037"/>
    <mergeCell ref="I3031:J3031"/>
    <mergeCell ref="I3032:J3032"/>
    <mergeCell ref="I3033:J3033"/>
    <mergeCell ref="I3065:J3065"/>
    <mergeCell ref="I3062:J3062"/>
    <mergeCell ref="I3064:J3064"/>
    <mergeCell ref="I3058:J3058"/>
    <mergeCell ref="I3059:J3059"/>
    <mergeCell ref="I3060:J3060"/>
    <mergeCell ref="I3075:J3075"/>
    <mergeCell ref="I3076:J3076"/>
    <mergeCell ref="I3077:J3077"/>
    <mergeCell ref="I3078:J3078"/>
    <mergeCell ref="I3162:J3162"/>
    <mergeCell ref="I3159:J3159"/>
    <mergeCell ref="I3160:J3160"/>
    <mergeCell ref="I3161:J3161"/>
    <mergeCell ref="I3152:J3152"/>
    <mergeCell ref="I3153:J3153"/>
    <mergeCell ref="I3169:J3169"/>
    <mergeCell ref="I3163:J3163"/>
    <mergeCell ref="I3164:J3164"/>
    <mergeCell ref="I3166:J3166"/>
    <mergeCell ref="I3154:J3154"/>
    <mergeCell ref="I3155:J3155"/>
    <mergeCell ref="I3156:J3156"/>
    <mergeCell ref="I3157:J3157"/>
    <mergeCell ref="I3165:J3165"/>
    <mergeCell ref="I3158:J3158"/>
    <mergeCell ref="I3192:J3192"/>
    <mergeCell ref="I3190:J3190"/>
    <mergeCell ref="I3189:J3189"/>
    <mergeCell ref="I3191:J3191"/>
    <mergeCell ref="I3197:J3197"/>
    <mergeCell ref="I3193:J3193"/>
    <mergeCell ref="I3194:J3194"/>
    <mergeCell ref="I3195:J3195"/>
    <mergeCell ref="I3196:J3196"/>
    <mergeCell ref="A6:B6"/>
    <mergeCell ref="D7:G7"/>
    <mergeCell ref="D9:G9"/>
    <mergeCell ref="D8:G8"/>
    <mergeCell ref="F10:G10"/>
    <mergeCell ref="I3185:J3185"/>
    <mergeCell ref="I3167:J3167"/>
    <mergeCell ref="I3175:J3175"/>
    <mergeCell ref="I3176:J3176"/>
    <mergeCell ref="I3168:J3168"/>
    <mergeCell ref="I3188:J3188"/>
    <mergeCell ref="I3187:J3187"/>
    <mergeCell ref="I3181:J3181"/>
    <mergeCell ref="I3182:J3182"/>
    <mergeCell ref="I3186:J3186"/>
    <mergeCell ref="I3183:J3183"/>
    <mergeCell ref="I3184:J3184"/>
    <mergeCell ref="O3907:O3908"/>
    <mergeCell ref="L1:N1"/>
    <mergeCell ref="I13:O16"/>
    <mergeCell ref="K9:N9"/>
    <mergeCell ref="K7:O7"/>
    <mergeCell ref="K10:M10"/>
    <mergeCell ref="K8:O8"/>
    <mergeCell ref="I1:J1"/>
    <mergeCell ref="I3083:J3083"/>
    <mergeCell ref="I3084:J3084"/>
    <mergeCell ref="R3907:R3908"/>
    <mergeCell ref="U3907:U3908"/>
    <mergeCell ref="P3907:Q3908"/>
    <mergeCell ref="S23:U23"/>
    <mergeCell ref="CG23:CI23"/>
    <mergeCell ref="CK23:CM23"/>
    <mergeCell ref="BQ23:BS23"/>
    <mergeCell ref="BU23:BW23"/>
    <mergeCell ref="BY23:CA23"/>
    <mergeCell ref="CC23:CE23"/>
  </mergeCells>
  <phoneticPr fontId="0" type="noConversion"/>
  <conditionalFormatting sqref="O1271:O1290 O3796:O3842 O3861:O3897">
    <cfRule type="expression" dxfId="18" priority="2" stopIfTrue="1">
      <formula>P1271&gt;0.2</formula>
    </cfRule>
  </conditionalFormatting>
  <conditionalFormatting sqref="BN2345:BN2369">
    <cfRule type="expression" dxfId="17" priority="14" stopIfTrue="1">
      <formula>AM2345&lt;1</formula>
    </cfRule>
  </conditionalFormatting>
  <conditionalFormatting sqref="AO25:AT45 AO2344:AT2662 AO141:AT1401 AN25:AN2818 AN2877:AN3901">
    <cfRule type="expression" dxfId="16" priority="15" stopIfTrue="1">
      <formula>AF25&gt;16</formula>
    </cfRule>
    <cfRule type="expression" dxfId="15" priority="16" stopIfTrue="1">
      <formula>AF25&lt;=16</formula>
    </cfRule>
  </conditionalFormatting>
  <conditionalFormatting sqref="AX25:BC44 AX141:BB3901">
    <cfRule type="expression" dxfId="14" priority="17" stopIfTrue="1">
      <formula>AG25&gt;16</formula>
    </cfRule>
    <cfRule type="expression" dxfId="13" priority="18" stopIfTrue="1">
      <formula>AG25&lt;=16</formula>
    </cfRule>
  </conditionalFormatting>
  <conditionalFormatting sqref="B3909">
    <cfRule type="expression" dxfId="12" priority="4" stopIfTrue="1">
      <formula>#REF!=1</formula>
    </cfRule>
  </conditionalFormatting>
  <conditionalFormatting sqref="N3903">
    <cfRule type="expression" dxfId="11" priority="5" stopIfTrue="1">
      <formula>#REF!="Metal Surcharge*"</formula>
    </cfRule>
  </conditionalFormatting>
  <conditionalFormatting sqref="M3905">
    <cfRule type="expression" dxfId="10" priority="6" stopIfTrue="1">
      <formula>($O$3903+$O$3904)&gt;0</formula>
    </cfRule>
  </conditionalFormatting>
  <conditionalFormatting sqref="K3904:N3904">
    <cfRule type="expression" dxfId="9" priority="9" stopIfTrue="1">
      <formula>$Z$3908&gt;0</formula>
    </cfRule>
  </conditionalFormatting>
  <conditionalFormatting sqref="O3904">
    <cfRule type="expression" dxfId="8" priority="10" stopIfTrue="1">
      <formula>$Z$3908&gt;0</formula>
    </cfRule>
  </conditionalFormatting>
  <conditionalFormatting sqref="M3903">
    <cfRule type="expression" dxfId="7" priority="11" stopIfTrue="1">
      <formula>$J$3903="Metal Surcharge*"</formula>
    </cfRule>
  </conditionalFormatting>
  <conditionalFormatting sqref="O3903">
    <cfRule type="cellIs" dxfId="6" priority="12" stopIfTrue="1" operator="greaterThan">
      <formula>0</formula>
    </cfRule>
  </conditionalFormatting>
  <conditionalFormatting sqref="B3898:B3901 D18:D19 F10 H5:H9 O11:Q11 Q18:Q19 K18:P18 K5:Q8 K9:P9 K21:Q21 K10:L10 N10:P10 H20 D3 D21 E20 C12:C14 D11:D14 C5:D10 AW25:AW3901 AX45:BB140 BC45:BC3897">
    <cfRule type="cellIs" dxfId="5" priority="1" stopIfTrue="1" operator="equal">
      <formula>0</formula>
    </cfRule>
  </conditionalFormatting>
  <conditionalFormatting sqref="H2344:H2818 H2881:H3551">
    <cfRule type="expression" dxfId="4" priority="7" stopIfTrue="1">
      <formula>H2344=0</formula>
    </cfRule>
  </conditionalFormatting>
  <conditionalFormatting sqref="A141:A204 A219:A1401">
    <cfRule type="expression" dxfId="3" priority="8" stopIfTrue="1">
      <formula>#REF!=1</formula>
    </cfRule>
  </conditionalFormatting>
  <conditionalFormatting sqref="S25:S3901">
    <cfRule type="cellIs" dxfId="2" priority="29" stopIfTrue="1" operator="lessThan">
      <formula>"$Y$3904"</formula>
    </cfRule>
  </conditionalFormatting>
  <conditionalFormatting sqref="D3912:K3915">
    <cfRule type="expression" dxfId="1" priority="30" stopIfTrue="1">
      <formula>$Y$4539=1</formula>
    </cfRule>
  </conditionalFormatting>
  <conditionalFormatting sqref="B3910:N3910">
    <cfRule type="expression" dxfId="0" priority="31" stopIfTrue="1">
      <formula>$A$3913=1</formula>
    </cfRule>
  </conditionalFormatting>
  <dataValidations count="1">
    <dataValidation type="list" showInputMessage="1" showErrorMessage="1" error="Gauge Not Available" sqref="L3796:L3897">
      <formula1>AF3796:AL3796</formula1>
    </dataValidation>
  </dataValidations>
  <pageMargins left="0.3" right="0.2" top="0.38" bottom="0.28999999999999998" header="0.27" footer="0.17"/>
  <pageSetup scale="10" orientation="landscape" r:id="rId1"/>
  <headerFooter alignWithMargins="0"/>
  <cellWatches>
    <cellWatch r="C2911"/>
  </cellWatches>
  <drawing r:id="rId2"/>
  <legacyDrawing r:id="rId3"/>
  <mc:AlternateContent xmlns:mc="http://schemas.openxmlformats.org/markup-compatibility/2006">
    <mc:Choice Requires="x14">
      <controls>
        <mc:AlternateContent xmlns:mc="http://schemas.openxmlformats.org/markup-compatibility/2006">
          <mc:Choice Requires="x14">
            <control shapeId="11480" r:id="rId4" name="Button 1240">
              <controlPr defaultSize="0" print="0" autoFill="0" autoPict="0" macro="[0]!PRINTquote">
                <anchor moveWithCells="1" sizeWithCells="1">
                  <from>
                    <xdr:col>3</xdr:col>
                    <xdr:colOff>142875</xdr:colOff>
                    <xdr:row>2</xdr:row>
                    <xdr:rowOff>152400</xdr:rowOff>
                  </from>
                  <to>
                    <xdr:col>3</xdr:col>
                    <xdr:colOff>276225</xdr:colOff>
                    <xdr:row>2</xdr:row>
                    <xdr:rowOff>200025</xdr:rowOff>
                  </to>
                </anchor>
              </controlPr>
            </control>
          </mc:Choice>
        </mc:AlternateContent>
        <mc:AlternateContent xmlns:mc="http://schemas.openxmlformats.org/markup-compatibility/2006">
          <mc:Choice Requires="x14">
            <control shapeId="11481" r:id="rId5" name="Button 1241">
              <controlPr defaultSize="0" print="0" autoFill="0" autoPict="0" macro="[0]!Button1241_Click">
                <anchor moveWithCells="1" sizeWithCells="1">
                  <from>
                    <xdr:col>3</xdr:col>
                    <xdr:colOff>285750</xdr:colOff>
                    <xdr:row>2</xdr:row>
                    <xdr:rowOff>142875</xdr:rowOff>
                  </from>
                  <to>
                    <xdr:col>3</xdr:col>
                    <xdr:colOff>285750</xdr:colOff>
                    <xdr:row>2</xdr:row>
                    <xdr:rowOff>219075</xdr:rowOff>
                  </to>
                </anchor>
              </controlPr>
            </control>
          </mc:Choice>
        </mc:AlternateContent>
        <mc:AlternateContent xmlns:mc="http://schemas.openxmlformats.org/markup-compatibility/2006">
          <mc:Choice Requires="x14">
            <control shapeId="11482" r:id="rId6" name="Button 1242">
              <controlPr defaultSize="0" print="0" autoFill="0" autoPict="0" macro="[0]!Button1242_Click">
                <anchor moveWithCells="1" sizeWithCells="1">
                  <from>
                    <xdr:col>3</xdr:col>
                    <xdr:colOff>466725</xdr:colOff>
                    <xdr:row>2</xdr:row>
                    <xdr:rowOff>152400</xdr:rowOff>
                  </from>
                  <to>
                    <xdr:col>3</xdr:col>
                    <xdr:colOff>609600</xdr:colOff>
                    <xdr:row>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KB Duct Parts</vt:lpstr>
      <vt:lpstr>KB Duct Elbows</vt:lpstr>
      <vt:lpstr>Branches</vt:lpstr>
      <vt:lpstr>Specials</vt:lpstr>
      <vt:lpstr>Flanged Parts</vt:lpstr>
      <vt:lpstr>Flanged Elbows</vt:lpstr>
      <vt:lpstr>Price List</vt:lpstr>
      <vt:lpstr>BrnchKB</vt:lpstr>
      <vt:lpstr>clamp</vt:lpstr>
      <vt:lpstr>FlgBrnch</vt:lpstr>
      <vt:lpstr>FlgYBrnch</vt:lpstr>
      <vt:lpstr>FlngArray</vt:lpstr>
      <vt:lpstr>FlngBrnch</vt:lpstr>
      <vt:lpstr>FlngInCut</vt:lpstr>
      <vt:lpstr>Flngs</vt:lpstr>
      <vt:lpstr>FlngYBrnch</vt:lpstr>
      <vt:lpstr>NonwldKB</vt:lpstr>
      <vt:lpstr>rlbranches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McDaniel</dc:creator>
  <cp:lastModifiedBy>Ma</cp:lastModifiedBy>
  <cp:lastPrinted>2013-03-15T14:32:06Z</cp:lastPrinted>
  <dcterms:created xsi:type="dcterms:W3CDTF">1999-11-09T19:57:11Z</dcterms:created>
  <dcterms:modified xsi:type="dcterms:W3CDTF">2013-03-15T14:33:42Z</dcterms:modified>
</cp:coreProperties>
</file>